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17"/>
  <workbookPr codeName="ThisWorkbook" defaultThemeVersion="124226"/>
  <mc:AlternateContent xmlns:mc="http://schemas.openxmlformats.org/markup-compatibility/2006">
    <mc:Choice Requires="x15">
      <x15ac:absPath xmlns:x15ac="http://schemas.microsoft.com/office/spreadsheetml/2010/11/ac" url="C:\Users\tmcda006\Downloads\"/>
    </mc:Choice>
  </mc:AlternateContent>
  <xr:revisionPtr revIDLastSave="0" documentId="13_ncr:1_{3781C033-14E9-413A-B3C1-905C8B80E0EB}" xr6:coauthVersionLast="36" xr6:coauthVersionMax="36" xr10:uidLastSave="{00000000-0000-0000-0000-000000000000}"/>
  <bookViews>
    <workbookView xWindow="0" yWindow="0" windowWidth="25200" windowHeight="12300" tabRatio="949" activeTab="2" xr2:uid="{00000000-000D-0000-FFFF-FFFF00000000}"/>
  </bookViews>
  <sheets>
    <sheet name="Member Info" sheetId="1" r:id="rId1"/>
    <sheet name="GP1 April 25" sheetId="4" r:id="rId2"/>
    <sheet name="GP1 May 25" sheetId="8" r:id="rId3"/>
    <sheet name="GP1 June 25" sheetId="9" r:id="rId4"/>
    <sheet name="GP1 July 25" sheetId="10" r:id="rId5"/>
    <sheet name="GP1 Aug 25" sheetId="11" r:id="rId6"/>
    <sheet name="GP1 Sep 25" sheetId="12" r:id="rId7"/>
    <sheet name="GP1 Oct 25" sheetId="13" r:id="rId8"/>
    <sheet name="GP1 Nov 25" sheetId="14" r:id="rId9"/>
    <sheet name="GP1 Dec 25" sheetId="15" r:id="rId10"/>
    <sheet name="GP1 Jan 26" sheetId="16" r:id="rId11"/>
    <sheet name="GP1 Feb 26" sheetId="17" r:id="rId12"/>
    <sheet name="GP1 Mar 26" sheetId="18" r:id="rId13"/>
    <sheet name="Error Corrections" sheetId="22" state="hidden" r:id="rId14"/>
    <sheet name="Member Audit" sheetId="24" r:id="rId15"/>
    <sheet name="GP1 Totals" sheetId="19" state="hidden" r:id="rId16"/>
    <sheet name="GP55A Column Explanation" sheetId="7" r:id="rId17"/>
    <sheet name="GP55A 25-26" sheetId="5" r:id="rId18"/>
    <sheet name="GP55A PRACTICE CHECKER" sheetId="6" r:id="rId19"/>
    <sheet name="GP1 Vs GP55a Comparrison" sheetId="3" state="hidden" r:id="rId20"/>
    <sheet name="Sheet1" sheetId="20" state="hidden" r:id="rId21"/>
    <sheet name="Sheet2" sheetId="21" state="hidden" r:id="rId22"/>
    <sheet name="Sheet3" sheetId="23" state="hidden" r:id="rId23"/>
    <sheet name="GP55A CHECKLIST" sheetId="25" r:id="rId24"/>
  </sheets>
  <definedNames>
    <definedName name="_xlnm.Print_Area" localSheetId="13">'Error Corrections'!$A$1:$O$88</definedName>
    <definedName name="_xlnm.Print_Area" localSheetId="1">'GP1 April 25'!$A$1:$N$219</definedName>
    <definedName name="_xlnm.Print_Area" localSheetId="5">'GP1 Aug 25'!$A$1:$O$220</definedName>
    <definedName name="_xlnm.Print_Area" localSheetId="9">'GP1 Dec 25'!$A$1:$O$220</definedName>
    <definedName name="_xlnm.Print_Area" localSheetId="11">'GP1 Feb 26'!$A$1:$O$220</definedName>
    <definedName name="_xlnm.Print_Area" localSheetId="10">'GP1 Jan 26'!$A$1:$O$220</definedName>
    <definedName name="_xlnm.Print_Area" localSheetId="4">'GP1 July 25'!$A$1:$O$220</definedName>
    <definedName name="_xlnm.Print_Area" localSheetId="3">'GP1 June 25'!$A$1:$O$220</definedName>
    <definedName name="_xlnm.Print_Area" localSheetId="12">'GP1 Mar 26'!$A$1:$O$220</definedName>
    <definedName name="_xlnm.Print_Area" localSheetId="2">'GP1 May 25'!$A$1:$P$118</definedName>
    <definedName name="_xlnm.Print_Area" localSheetId="8">'GP1 Nov 25'!$A$1:$O$220</definedName>
    <definedName name="_xlnm.Print_Area" localSheetId="7">'GP1 Oct 25'!$A$1:$O$220</definedName>
    <definedName name="_xlnm.Print_Area" localSheetId="6">'GP1 Sep 25'!$A$1:$O$220</definedName>
    <definedName name="_xlnm.Print_Area" localSheetId="15">'GP1 Totals'!$A$1:$Q$96</definedName>
    <definedName name="_xlnm.Print_Area" localSheetId="17">'GP55A 25-26'!$A$2:$Y$151</definedName>
    <definedName name="_xlnm.Print_Area" localSheetId="0">'Member Info'!$A$1:$X$181</definedName>
    <definedName name="PT_IND">'GP55A 25-26'!$F$3:$F$101</definedName>
  </definedNames>
  <calcPr calcId="191029"/>
</workbook>
</file>

<file path=xl/calcChain.xml><?xml version="1.0" encoding="utf-8"?>
<calcChain xmlns="http://schemas.openxmlformats.org/spreadsheetml/2006/main">
  <c r="V25" i="1" l="1"/>
  <c r="V26" i="1"/>
  <c r="I25" i="9" l="1"/>
  <c r="I25" i="10"/>
  <c r="I25" i="11"/>
  <c r="I25" i="12"/>
  <c r="I25" i="13"/>
  <c r="I25" i="14"/>
  <c r="I25" i="15"/>
  <c r="I25" i="16"/>
  <c r="I25" i="17"/>
  <c r="I25" i="18"/>
  <c r="I25" i="8"/>
  <c r="I25" i="4"/>
  <c r="K30" i="1"/>
  <c r="K31" i="1"/>
  <c r="K32" i="1"/>
  <c r="K33" i="1"/>
  <c r="K34" i="1"/>
  <c r="K35" i="1"/>
  <c r="K36" i="1"/>
  <c r="K37" i="1"/>
  <c r="K38" i="1"/>
  <c r="K39" i="1"/>
  <c r="K40" i="1"/>
  <c r="K41" i="1"/>
  <c r="K42" i="1"/>
  <c r="K43" i="1"/>
  <c r="K44" i="1"/>
  <c r="K45" i="1"/>
  <c r="K46" i="1"/>
  <c r="K47" i="1"/>
  <c r="K48" i="1"/>
  <c r="K49" i="1"/>
  <c r="K50" i="1"/>
  <c r="K51" i="1"/>
  <c r="K52" i="1"/>
  <c r="K53" i="1"/>
  <c r="K54" i="1"/>
  <c r="K55" i="1"/>
  <c r="K56" i="1"/>
  <c r="K57" i="1"/>
  <c r="K58" i="1"/>
  <c r="K59" i="1"/>
  <c r="K60" i="1"/>
  <c r="K61" i="1"/>
  <c r="K62" i="1"/>
  <c r="K63" i="1"/>
  <c r="K64" i="1"/>
  <c r="K65" i="1"/>
  <c r="K66" i="1"/>
  <c r="K67" i="1"/>
  <c r="K68" i="1"/>
  <c r="K69" i="1"/>
  <c r="K70" i="1"/>
  <c r="K71" i="1"/>
  <c r="K72" i="1"/>
  <c r="K73" i="1"/>
  <c r="K74" i="1"/>
  <c r="K75" i="1"/>
  <c r="K76" i="1"/>
  <c r="K77" i="1"/>
  <c r="K78" i="1"/>
  <c r="K79" i="1"/>
  <c r="K80" i="1"/>
  <c r="K81" i="1"/>
  <c r="K82" i="1"/>
  <c r="K83" i="1"/>
  <c r="K84" i="1"/>
  <c r="K85" i="1"/>
  <c r="K86" i="1"/>
  <c r="K87" i="1"/>
  <c r="K88" i="1"/>
  <c r="K89" i="1"/>
  <c r="K90" i="1"/>
  <c r="K91" i="1"/>
  <c r="K92" i="1"/>
  <c r="K93" i="1"/>
  <c r="K94" i="1"/>
  <c r="K95" i="1"/>
  <c r="K96" i="1"/>
  <c r="K97" i="1"/>
  <c r="K98" i="1"/>
  <c r="K99" i="1"/>
  <c r="K100" i="1"/>
  <c r="K101" i="1"/>
  <c r="K102" i="1"/>
  <c r="K103" i="1"/>
  <c r="K104" i="1"/>
  <c r="K105" i="1"/>
  <c r="K106" i="1"/>
  <c r="K107" i="1"/>
  <c r="K108" i="1"/>
  <c r="K109" i="1"/>
  <c r="K110" i="1"/>
  <c r="K111" i="1"/>
  <c r="K112" i="1"/>
  <c r="K113" i="1"/>
  <c r="K114" i="1"/>
  <c r="K115" i="1"/>
  <c r="K116" i="1"/>
  <c r="K117" i="1"/>
  <c r="K118" i="1"/>
  <c r="K119" i="1"/>
  <c r="K120" i="1"/>
  <c r="K121" i="1"/>
  <c r="K122" i="1"/>
  <c r="K123" i="1"/>
  <c r="K124" i="1"/>
  <c r="K125" i="1"/>
  <c r="K126" i="1"/>
  <c r="K127" i="1"/>
  <c r="K128" i="1"/>
  <c r="K129" i="1"/>
  <c r="K130" i="1"/>
  <c r="K131" i="1"/>
  <c r="K132" i="1"/>
  <c r="K133" i="1"/>
  <c r="K134" i="1"/>
  <c r="K135" i="1"/>
  <c r="K136" i="1"/>
  <c r="K137" i="1"/>
  <c r="K138" i="1"/>
  <c r="K139" i="1"/>
  <c r="K140" i="1"/>
  <c r="K141" i="1"/>
  <c r="K142" i="1"/>
  <c r="K143" i="1"/>
  <c r="K144" i="1"/>
  <c r="K145" i="1"/>
  <c r="K146" i="1"/>
  <c r="K147" i="1"/>
  <c r="K148" i="1"/>
  <c r="K149" i="1"/>
  <c r="K150" i="1"/>
  <c r="K151" i="1"/>
  <c r="K152" i="1"/>
  <c r="K153" i="1"/>
  <c r="K154" i="1"/>
  <c r="K155" i="1"/>
  <c r="K156" i="1"/>
  <c r="K157" i="1"/>
  <c r="K158" i="1"/>
  <c r="K159" i="1"/>
  <c r="K160" i="1"/>
  <c r="K161" i="1"/>
  <c r="K162" i="1"/>
  <c r="K163" i="1"/>
  <c r="K164" i="1"/>
  <c r="K165" i="1"/>
  <c r="K166" i="1"/>
  <c r="K167" i="1"/>
  <c r="K168" i="1"/>
  <c r="K169" i="1"/>
  <c r="K170" i="1"/>
  <c r="K171" i="1"/>
  <c r="K172" i="1"/>
  <c r="K173" i="1"/>
  <c r="K174" i="1"/>
  <c r="K175" i="1"/>
  <c r="K176" i="1"/>
  <c r="K177" i="1"/>
  <c r="K178" i="1"/>
  <c r="K29" i="1"/>
  <c r="K182" i="9" l="1"/>
  <c r="F189" i="9" s="1"/>
  <c r="J182" i="9"/>
  <c r="C189" i="9" s="1"/>
  <c r="F182" i="9"/>
  <c r="AS181" i="9"/>
  <c r="AQ181" i="9"/>
  <c r="AR181" i="9" s="1"/>
  <c r="AP181" i="9"/>
  <c r="AM181" i="9"/>
  <c r="AI181" i="9"/>
  <c r="AJ181" i="9" s="1"/>
  <c r="AG181" i="9"/>
  <c r="AC181" i="9"/>
  <c r="AB181" i="9" s="1"/>
  <c r="AF181" i="9" s="1"/>
  <c r="Z181" i="9"/>
  <c r="R181" i="9"/>
  <c r="Q181" i="9"/>
  <c r="P181" i="9"/>
  <c r="E181" i="9"/>
  <c r="C181" i="9"/>
  <c r="B181" i="9"/>
  <c r="AS180" i="9"/>
  <c r="AQ180" i="9"/>
  <c r="AR180" i="9" s="1"/>
  <c r="AP180" i="9"/>
  <c r="AM180" i="9"/>
  <c r="AI180" i="9"/>
  <c r="AJ180" i="9" s="1"/>
  <c r="AG180" i="9"/>
  <c r="AC180" i="9"/>
  <c r="AB180" i="9" s="1"/>
  <c r="AF180" i="9" s="1"/>
  <c r="Z180" i="9"/>
  <c r="R180" i="9"/>
  <c r="Q180" i="9"/>
  <c r="P180" i="9"/>
  <c r="E180" i="9"/>
  <c r="X180" i="9" s="1"/>
  <c r="C180" i="9"/>
  <c r="B180" i="9"/>
  <c r="AS179" i="9"/>
  <c r="AQ179" i="9"/>
  <c r="AR179" i="9" s="1"/>
  <c r="AP179" i="9"/>
  <c r="AM179" i="9"/>
  <c r="AI179" i="9"/>
  <c r="AJ179" i="9" s="1"/>
  <c r="AG179" i="9"/>
  <c r="AC179" i="9"/>
  <c r="AB179" i="9"/>
  <c r="AF179" i="9" s="1"/>
  <c r="Z179" i="9"/>
  <c r="R179" i="9"/>
  <c r="Q179" i="9"/>
  <c r="P179" i="9"/>
  <c r="E179" i="9"/>
  <c r="C179" i="9"/>
  <c r="B179" i="9"/>
  <c r="AS178" i="9"/>
  <c r="AQ178" i="9"/>
  <c r="AR178" i="9" s="1"/>
  <c r="AP178" i="9"/>
  <c r="AM178" i="9"/>
  <c r="AI178" i="9"/>
  <c r="AJ178" i="9" s="1"/>
  <c r="AG178" i="9"/>
  <c r="AC178" i="9"/>
  <c r="AB178" i="9" s="1"/>
  <c r="AF178" i="9" s="1"/>
  <c r="Z178" i="9"/>
  <c r="X178" i="9"/>
  <c r="R178" i="9"/>
  <c r="Q178" i="9"/>
  <c r="P178" i="9"/>
  <c r="E178" i="9"/>
  <c r="C178" i="9"/>
  <c r="B178" i="9"/>
  <c r="AS177" i="9"/>
  <c r="AQ177" i="9"/>
  <c r="AR177" i="9" s="1"/>
  <c r="AP177" i="9"/>
  <c r="AM177" i="9"/>
  <c r="AI177" i="9"/>
  <c r="AJ177" i="9" s="1"/>
  <c r="AG177" i="9"/>
  <c r="AC177" i="9"/>
  <c r="AB177" i="9" s="1"/>
  <c r="AF177" i="9" s="1"/>
  <c r="Z177" i="9"/>
  <c r="R177" i="9"/>
  <c r="Q177" i="9"/>
  <c r="P177" i="9"/>
  <c r="E177" i="9"/>
  <c r="C177" i="9"/>
  <c r="B177" i="9"/>
  <c r="AS176" i="9"/>
  <c r="AQ176" i="9"/>
  <c r="AR176" i="9" s="1"/>
  <c r="AP176" i="9"/>
  <c r="AM176" i="9"/>
  <c r="AJ176" i="9"/>
  <c r="AI176" i="9"/>
  <c r="AG176" i="9"/>
  <c r="AC176" i="9"/>
  <c r="AB176" i="9" s="1"/>
  <c r="AF176" i="9" s="1"/>
  <c r="Z176" i="9"/>
  <c r="R176" i="9"/>
  <c r="Q176" i="9"/>
  <c r="P176" i="9"/>
  <c r="E176" i="9"/>
  <c r="C176" i="9"/>
  <c r="B176" i="9"/>
  <c r="AS175" i="9"/>
  <c r="AQ175" i="9"/>
  <c r="AR175" i="9" s="1"/>
  <c r="AP175" i="9"/>
  <c r="AM175" i="9"/>
  <c r="AJ175" i="9"/>
  <c r="AI175" i="9"/>
  <c r="AG175" i="9"/>
  <c r="AC175" i="9"/>
  <c r="AB175" i="9"/>
  <c r="AF175" i="9" s="1"/>
  <c r="Z175" i="9"/>
  <c r="R175" i="9"/>
  <c r="Q175" i="9"/>
  <c r="P175" i="9"/>
  <c r="E175" i="9"/>
  <c r="C175" i="9"/>
  <c r="B175" i="9"/>
  <c r="AS174" i="9"/>
  <c r="AQ174" i="9"/>
  <c r="AR174" i="9" s="1"/>
  <c r="AP174" i="9"/>
  <c r="AM174" i="9"/>
  <c r="AI174" i="9"/>
  <c r="AJ174" i="9" s="1"/>
  <c r="AG174" i="9"/>
  <c r="AC174" i="9"/>
  <c r="AB174" i="9"/>
  <c r="AF174" i="9" s="1"/>
  <c r="Z174" i="9"/>
  <c r="R174" i="9"/>
  <c r="Q174" i="9"/>
  <c r="P174" i="9"/>
  <c r="E174" i="9"/>
  <c r="C174" i="9"/>
  <c r="B174" i="9"/>
  <c r="AS173" i="9"/>
  <c r="AQ173" i="9"/>
  <c r="AR173" i="9" s="1"/>
  <c r="AP173" i="9"/>
  <c r="AM173" i="9"/>
  <c r="AI173" i="9"/>
  <c r="AJ173" i="9" s="1"/>
  <c r="AG173" i="9"/>
  <c r="AC173" i="9"/>
  <c r="AB173" i="9" s="1"/>
  <c r="AF173" i="9" s="1"/>
  <c r="Z173" i="9"/>
  <c r="R173" i="9"/>
  <c r="Q173" i="9"/>
  <c r="P173" i="9"/>
  <c r="E173" i="9"/>
  <c r="Y173" i="9" s="1"/>
  <c r="C173" i="9"/>
  <c r="B173" i="9"/>
  <c r="AS172" i="9"/>
  <c r="AQ172" i="9"/>
  <c r="AR172" i="9" s="1"/>
  <c r="AP172" i="9"/>
  <c r="AM172" i="9"/>
  <c r="AI172" i="9"/>
  <c r="AJ172" i="9" s="1"/>
  <c r="AG172" i="9"/>
  <c r="AF172" i="9"/>
  <c r="AC172" i="9"/>
  <c r="AB172" i="9" s="1"/>
  <c r="Z172" i="9"/>
  <c r="R172" i="9"/>
  <c r="Q172" i="9"/>
  <c r="P172" i="9"/>
  <c r="E172" i="9"/>
  <c r="X172" i="9" s="1"/>
  <c r="C172" i="9"/>
  <c r="B172" i="9"/>
  <c r="AS171" i="9"/>
  <c r="AQ171" i="9"/>
  <c r="AR171" i="9" s="1"/>
  <c r="AP171" i="9"/>
  <c r="AM171" i="9"/>
  <c r="AJ171" i="9"/>
  <c r="AI171" i="9"/>
  <c r="AG171" i="9"/>
  <c r="AF171" i="9"/>
  <c r="AC171" i="9"/>
  <c r="AB171" i="9"/>
  <c r="Z171" i="9"/>
  <c r="R171" i="9"/>
  <c r="Q171" i="9"/>
  <c r="P171" i="9"/>
  <c r="E171" i="9"/>
  <c r="X171" i="9" s="1"/>
  <c r="C171" i="9"/>
  <c r="B171" i="9"/>
  <c r="AS170" i="9"/>
  <c r="AQ170" i="9"/>
  <c r="AR170" i="9" s="1"/>
  <c r="AP170" i="9"/>
  <c r="AM170" i="9"/>
  <c r="AI170" i="9"/>
  <c r="AJ170" i="9" s="1"/>
  <c r="AG170" i="9"/>
  <c r="AC170" i="9"/>
  <c r="AB170" i="9" s="1"/>
  <c r="AF170" i="9" s="1"/>
  <c r="Z170" i="9"/>
  <c r="R170" i="9"/>
  <c r="Q170" i="9"/>
  <c r="P170" i="9"/>
  <c r="E170" i="9"/>
  <c r="C170" i="9"/>
  <c r="B170" i="9"/>
  <c r="AS169" i="9"/>
  <c r="AQ169" i="9"/>
  <c r="AR169" i="9" s="1"/>
  <c r="AP169" i="9"/>
  <c r="AM169" i="9"/>
  <c r="AI169" i="9"/>
  <c r="AJ169" i="9" s="1"/>
  <c r="AG169" i="9"/>
  <c r="AC169" i="9"/>
  <c r="AB169" i="9" s="1"/>
  <c r="AF169" i="9" s="1"/>
  <c r="Z169" i="9"/>
  <c r="R169" i="9"/>
  <c r="Q169" i="9"/>
  <c r="P169" i="9"/>
  <c r="E169" i="9"/>
  <c r="C169" i="9"/>
  <c r="B169" i="9"/>
  <c r="AS168" i="9"/>
  <c r="AQ168" i="9"/>
  <c r="AR168" i="9" s="1"/>
  <c r="AP168" i="9"/>
  <c r="AM168" i="9"/>
  <c r="AI168" i="9"/>
  <c r="AJ168" i="9" s="1"/>
  <c r="AG168" i="9"/>
  <c r="AC168" i="9"/>
  <c r="AB168" i="9"/>
  <c r="AF168" i="9" s="1"/>
  <c r="Z168" i="9"/>
  <c r="R168" i="9"/>
  <c r="Q168" i="9"/>
  <c r="P168" i="9"/>
  <c r="E168" i="9"/>
  <c r="G168" i="9" s="1"/>
  <c r="C168" i="9"/>
  <c r="B168" i="9"/>
  <c r="AS167" i="9"/>
  <c r="AQ167" i="9"/>
  <c r="AR167" i="9" s="1"/>
  <c r="AP167" i="9"/>
  <c r="AM167" i="9"/>
  <c r="AI167" i="9"/>
  <c r="AJ167" i="9" s="1"/>
  <c r="AG167" i="9"/>
  <c r="AC167" i="9"/>
  <c r="AB167" i="9" s="1"/>
  <c r="AF167" i="9" s="1"/>
  <c r="Z167" i="9"/>
  <c r="R167" i="9"/>
  <c r="Q167" i="9"/>
  <c r="P167" i="9"/>
  <c r="E167" i="9"/>
  <c r="G167" i="9" s="1"/>
  <c r="C167" i="9"/>
  <c r="B167" i="9"/>
  <c r="AS166" i="9"/>
  <c r="AQ166" i="9"/>
  <c r="AR166" i="9" s="1"/>
  <c r="AP166" i="9"/>
  <c r="AM166" i="9"/>
  <c r="AI166" i="9"/>
  <c r="AJ166" i="9" s="1"/>
  <c r="AG166" i="9"/>
  <c r="AC166" i="9"/>
  <c r="AB166" i="9"/>
  <c r="AF166" i="9" s="1"/>
  <c r="Z166" i="9"/>
  <c r="R166" i="9"/>
  <c r="Q166" i="9"/>
  <c r="P166" i="9"/>
  <c r="E166" i="9"/>
  <c r="C166" i="9"/>
  <c r="B166" i="9"/>
  <c r="AS165" i="9"/>
  <c r="AQ165" i="9"/>
  <c r="AR165" i="9" s="1"/>
  <c r="AP165" i="9"/>
  <c r="AM165" i="9"/>
  <c r="AI165" i="9"/>
  <c r="AJ165" i="9" s="1"/>
  <c r="AG165" i="9"/>
  <c r="AC165" i="9"/>
  <c r="AB165" i="9" s="1"/>
  <c r="AF165" i="9" s="1"/>
  <c r="Z165" i="9"/>
  <c r="R165" i="9"/>
  <c r="Q165" i="9"/>
  <c r="P165" i="9"/>
  <c r="E165" i="9"/>
  <c r="O165" i="9" s="1"/>
  <c r="C165" i="9"/>
  <c r="B165" i="9"/>
  <c r="AS164" i="9"/>
  <c r="AQ164" i="9"/>
  <c r="AR164" i="9" s="1"/>
  <c r="AP164" i="9"/>
  <c r="AM164" i="9"/>
  <c r="AI164" i="9"/>
  <c r="AJ164" i="9" s="1"/>
  <c r="AG164" i="9"/>
  <c r="AC164" i="9"/>
  <c r="AB164" i="9" s="1"/>
  <c r="AF164" i="9" s="1"/>
  <c r="Z164" i="9"/>
  <c r="R164" i="9"/>
  <c r="Q164" i="9"/>
  <c r="P164" i="9"/>
  <c r="E164" i="9"/>
  <c r="C164" i="9"/>
  <c r="B164" i="9"/>
  <c r="AS163" i="9"/>
  <c r="AQ163" i="9"/>
  <c r="AR163" i="9" s="1"/>
  <c r="AP163" i="9"/>
  <c r="AM163" i="9"/>
  <c r="AI163" i="9"/>
  <c r="AJ163" i="9" s="1"/>
  <c r="AG163" i="9"/>
  <c r="AC163" i="9"/>
  <c r="AB163" i="9"/>
  <c r="AF163" i="9" s="1"/>
  <c r="Z163" i="9"/>
  <c r="R163" i="9"/>
  <c r="Q163" i="9"/>
  <c r="P163" i="9"/>
  <c r="E163" i="9"/>
  <c r="G163" i="9" s="1"/>
  <c r="C163" i="9"/>
  <c r="B163" i="9"/>
  <c r="AS162" i="9"/>
  <c r="AQ162" i="9"/>
  <c r="AR162" i="9" s="1"/>
  <c r="AP162" i="9"/>
  <c r="AM162" i="9"/>
  <c r="AI162" i="9"/>
  <c r="AJ162" i="9" s="1"/>
  <c r="AG162" i="9"/>
  <c r="AC162" i="9"/>
  <c r="AB162" i="9"/>
  <c r="AF162" i="9" s="1"/>
  <c r="Z162" i="9"/>
  <c r="R162" i="9"/>
  <c r="Q162" i="9"/>
  <c r="P162" i="9"/>
  <c r="O162" i="9"/>
  <c r="E162" i="9"/>
  <c r="C162" i="9"/>
  <c r="B162" i="9"/>
  <c r="AS161" i="9"/>
  <c r="AQ161" i="9"/>
  <c r="AR161" i="9" s="1"/>
  <c r="AP161" i="9"/>
  <c r="AM161" i="9"/>
  <c r="AI161" i="9"/>
  <c r="AJ161" i="9" s="1"/>
  <c r="AG161" i="9"/>
  <c r="AC161" i="9"/>
  <c r="AB161" i="9" s="1"/>
  <c r="AF161" i="9" s="1"/>
  <c r="Z161" i="9"/>
  <c r="R161" i="9"/>
  <c r="Q161" i="9"/>
  <c r="P161" i="9"/>
  <c r="E161" i="9"/>
  <c r="C161" i="9"/>
  <c r="B161" i="9"/>
  <c r="AS160" i="9"/>
  <c r="AQ160" i="9"/>
  <c r="AR160" i="9" s="1"/>
  <c r="AP160" i="9"/>
  <c r="AM160" i="9"/>
  <c r="AI160" i="9"/>
  <c r="AJ160" i="9" s="1"/>
  <c r="AG160" i="9"/>
  <c r="AC160" i="9"/>
  <c r="AB160" i="9"/>
  <c r="AF160" i="9" s="1"/>
  <c r="Z160" i="9"/>
  <c r="R160" i="9"/>
  <c r="Q160" i="9"/>
  <c r="P160" i="9"/>
  <c r="E160" i="9"/>
  <c r="C160" i="9"/>
  <c r="B160" i="9"/>
  <c r="AS159" i="9"/>
  <c r="AQ159" i="9"/>
  <c r="AR159" i="9" s="1"/>
  <c r="AP159" i="9"/>
  <c r="AM159" i="9"/>
  <c r="AI159" i="9"/>
  <c r="AJ159" i="9" s="1"/>
  <c r="AG159" i="9"/>
  <c r="AC159" i="9"/>
  <c r="AB159" i="9" s="1"/>
  <c r="AF159" i="9" s="1"/>
  <c r="Z159" i="9"/>
  <c r="R159" i="9"/>
  <c r="Q159" i="9"/>
  <c r="P159" i="9"/>
  <c r="E159" i="9"/>
  <c r="G159" i="9" s="1"/>
  <c r="C159" i="9"/>
  <c r="B159" i="9"/>
  <c r="AS158" i="9"/>
  <c r="AQ158" i="9"/>
  <c r="AR158" i="9" s="1"/>
  <c r="AP158" i="9"/>
  <c r="AM158" i="9"/>
  <c r="AI158" i="9"/>
  <c r="AJ158" i="9" s="1"/>
  <c r="AG158" i="9"/>
  <c r="AC158" i="9"/>
  <c r="AB158" i="9" s="1"/>
  <c r="AF158" i="9" s="1"/>
  <c r="Z158" i="9"/>
  <c r="R158" i="9"/>
  <c r="Q158" i="9"/>
  <c r="P158" i="9"/>
  <c r="E158" i="9"/>
  <c r="G158" i="9" s="1"/>
  <c r="C158" i="9"/>
  <c r="B158" i="9"/>
  <c r="AS157" i="9"/>
  <c r="AQ157" i="9"/>
  <c r="AR157" i="9" s="1"/>
  <c r="AP157" i="9"/>
  <c r="AM157" i="9"/>
  <c r="AI157" i="9"/>
  <c r="AJ157" i="9" s="1"/>
  <c r="AG157" i="9"/>
  <c r="AC157" i="9"/>
  <c r="AB157" i="9" s="1"/>
  <c r="AF157" i="9" s="1"/>
  <c r="Z157" i="9"/>
  <c r="R157" i="9"/>
  <c r="Q157" i="9"/>
  <c r="P157" i="9"/>
  <c r="E157" i="9"/>
  <c r="G157" i="9" s="1"/>
  <c r="C157" i="9"/>
  <c r="B157" i="9"/>
  <c r="AS156" i="9"/>
  <c r="AQ156" i="9"/>
  <c r="AR156" i="9" s="1"/>
  <c r="AP156" i="9"/>
  <c r="AM156" i="9"/>
  <c r="AI156" i="9"/>
  <c r="AJ156" i="9" s="1"/>
  <c r="AG156" i="9"/>
  <c r="AC156" i="9"/>
  <c r="AB156" i="9" s="1"/>
  <c r="AF156" i="9" s="1"/>
  <c r="Z156" i="9"/>
  <c r="R156" i="9"/>
  <c r="Q156" i="9"/>
  <c r="P156" i="9"/>
  <c r="E156" i="9"/>
  <c r="T156" i="9" s="1"/>
  <c r="C156" i="9"/>
  <c r="B156" i="9"/>
  <c r="AS155" i="9"/>
  <c r="AQ155" i="9"/>
  <c r="AR155" i="9" s="1"/>
  <c r="AP155" i="9"/>
  <c r="AM155" i="9"/>
  <c r="AI155" i="9"/>
  <c r="AJ155" i="9" s="1"/>
  <c r="AG155" i="9"/>
  <c r="AC155" i="9"/>
  <c r="AB155" i="9"/>
  <c r="AF155" i="9" s="1"/>
  <c r="Z155" i="9"/>
  <c r="R155" i="9"/>
  <c r="Q155" i="9"/>
  <c r="P155" i="9"/>
  <c r="E155" i="9"/>
  <c r="C155" i="9"/>
  <c r="B155" i="9"/>
  <c r="AS154" i="9"/>
  <c r="AQ154" i="9"/>
  <c r="AR154" i="9" s="1"/>
  <c r="AP154" i="9"/>
  <c r="AM154" i="9"/>
  <c r="AI154" i="9"/>
  <c r="AJ154" i="9" s="1"/>
  <c r="AG154" i="9"/>
  <c r="AC154" i="9"/>
  <c r="AB154" i="9"/>
  <c r="AF154" i="9" s="1"/>
  <c r="Z154" i="9"/>
  <c r="R154" i="9"/>
  <c r="Q154" i="9"/>
  <c r="P154" i="9"/>
  <c r="E154" i="9"/>
  <c r="G154" i="9" s="1"/>
  <c r="C154" i="9"/>
  <c r="B154" i="9"/>
  <c r="AS153" i="9"/>
  <c r="AQ153" i="9"/>
  <c r="AR153" i="9" s="1"/>
  <c r="AP153" i="9"/>
  <c r="AM153" i="9"/>
  <c r="AI153" i="9"/>
  <c r="AJ153" i="9" s="1"/>
  <c r="AG153" i="9"/>
  <c r="AC153" i="9"/>
  <c r="AB153" i="9" s="1"/>
  <c r="AF153" i="9" s="1"/>
  <c r="Z153" i="9"/>
  <c r="R153" i="9"/>
  <c r="Q153" i="9"/>
  <c r="P153" i="9"/>
  <c r="E153" i="9"/>
  <c r="O153" i="9" s="1"/>
  <c r="C153" i="9"/>
  <c r="B153" i="9"/>
  <c r="AS152" i="9"/>
  <c r="AQ152" i="9"/>
  <c r="AR152" i="9" s="1"/>
  <c r="AP152" i="9"/>
  <c r="AM152" i="9"/>
  <c r="AI152" i="9"/>
  <c r="AJ152" i="9" s="1"/>
  <c r="AG152" i="9"/>
  <c r="AC152" i="9"/>
  <c r="AB152" i="9"/>
  <c r="AF152" i="9" s="1"/>
  <c r="Z152" i="9"/>
  <c r="X152" i="9"/>
  <c r="R152" i="9"/>
  <c r="Q152" i="9"/>
  <c r="P152" i="9"/>
  <c r="E152" i="9"/>
  <c r="Y152" i="9" s="1"/>
  <c r="C152" i="9"/>
  <c r="B152" i="9"/>
  <c r="AS151" i="9"/>
  <c r="AQ151" i="9"/>
  <c r="AR151" i="9" s="1"/>
  <c r="AP151" i="9"/>
  <c r="AM151" i="9"/>
  <c r="AI151" i="9"/>
  <c r="AJ151" i="9" s="1"/>
  <c r="AG151" i="9"/>
  <c r="AC151" i="9"/>
  <c r="AB151" i="9"/>
  <c r="AF151" i="9" s="1"/>
  <c r="Z151" i="9"/>
  <c r="T151" i="9"/>
  <c r="R151" i="9"/>
  <c r="Q151" i="9"/>
  <c r="P151" i="9"/>
  <c r="E151" i="9"/>
  <c r="C151" i="9"/>
  <c r="B151" i="9"/>
  <c r="AS150" i="9"/>
  <c r="AQ150" i="9"/>
  <c r="AR150" i="9" s="1"/>
  <c r="AP150" i="9"/>
  <c r="AM150" i="9"/>
  <c r="AI150" i="9"/>
  <c r="AJ150" i="9" s="1"/>
  <c r="AG150" i="9"/>
  <c r="AC150" i="9"/>
  <c r="AB150" i="9" s="1"/>
  <c r="AF150" i="9" s="1"/>
  <c r="Z150" i="9"/>
  <c r="R150" i="9"/>
  <c r="Q150" i="9"/>
  <c r="P150" i="9"/>
  <c r="E150" i="9"/>
  <c r="C150" i="9"/>
  <c r="B150" i="9"/>
  <c r="AS149" i="9"/>
  <c r="AQ149" i="9"/>
  <c r="AR149" i="9" s="1"/>
  <c r="AP149" i="9"/>
  <c r="AM149" i="9"/>
  <c r="AI149" i="9"/>
  <c r="AJ149" i="9" s="1"/>
  <c r="AG149" i="9"/>
  <c r="AC149" i="9"/>
  <c r="AB149" i="9" s="1"/>
  <c r="AF149" i="9" s="1"/>
  <c r="Z149" i="9"/>
  <c r="R149" i="9"/>
  <c r="Q149" i="9"/>
  <c r="P149" i="9"/>
  <c r="E149" i="9"/>
  <c r="C149" i="9"/>
  <c r="B149" i="9"/>
  <c r="AS148" i="9"/>
  <c r="AQ148" i="9"/>
  <c r="AR148" i="9" s="1"/>
  <c r="AP148" i="9"/>
  <c r="AM148" i="9"/>
  <c r="AI148" i="9"/>
  <c r="AJ148" i="9" s="1"/>
  <c r="AG148" i="9"/>
  <c r="AC148" i="9"/>
  <c r="AB148" i="9"/>
  <c r="AF148" i="9" s="1"/>
  <c r="Z148" i="9"/>
  <c r="R148" i="9"/>
  <c r="Q148" i="9"/>
  <c r="P148" i="9"/>
  <c r="E148" i="9"/>
  <c r="C148" i="9"/>
  <c r="B148" i="9"/>
  <c r="AS147" i="9"/>
  <c r="AQ147" i="9"/>
  <c r="AR147" i="9" s="1"/>
  <c r="AP147" i="9"/>
  <c r="AM147" i="9"/>
  <c r="AI147" i="9"/>
  <c r="AJ147" i="9" s="1"/>
  <c r="AG147" i="9"/>
  <c r="AC147" i="9"/>
  <c r="AB147" i="9"/>
  <c r="AF147" i="9" s="1"/>
  <c r="Z147" i="9"/>
  <c r="R147" i="9"/>
  <c r="Q147" i="9"/>
  <c r="P147" i="9"/>
  <c r="E147" i="9"/>
  <c r="C147" i="9"/>
  <c r="B147" i="9"/>
  <c r="AS146" i="9"/>
  <c r="AQ146" i="9"/>
  <c r="AR146" i="9" s="1"/>
  <c r="AP146" i="9"/>
  <c r="AM146" i="9"/>
  <c r="AI146" i="9"/>
  <c r="AJ146" i="9" s="1"/>
  <c r="AG146" i="9"/>
  <c r="AC146" i="9"/>
  <c r="AB146" i="9" s="1"/>
  <c r="AF146" i="9" s="1"/>
  <c r="Z146" i="9"/>
  <c r="R146" i="9"/>
  <c r="Q146" i="9"/>
  <c r="P146" i="9"/>
  <c r="E146" i="9"/>
  <c r="C146" i="9"/>
  <c r="B146" i="9"/>
  <c r="AS145" i="9"/>
  <c r="AQ145" i="9"/>
  <c r="AR145" i="9" s="1"/>
  <c r="AP145" i="9"/>
  <c r="AM145" i="9"/>
  <c r="AI145" i="9"/>
  <c r="AJ145" i="9" s="1"/>
  <c r="AG145" i="9"/>
  <c r="AC145" i="9"/>
  <c r="AB145" i="9" s="1"/>
  <c r="AF145" i="9" s="1"/>
  <c r="Z145" i="9"/>
  <c r="R145" i="9"/>
  <c r="Q145" i="9"/>
  <c r="P145" i="9"/>
  <c r="E145" i="9"/>
  <c r="C145" i="9"/>
  <c r="B145" i="9"/>
  <c r="AS144" i="9"/>
  <c r="AQ144" i="9"/>
  <c r="AR144" i="9" s="1"/>
  <c r="AP144" i="9"/>
  <c r="AM144" i="9"/>
  <c r="AI144" i="9"/>
  <c r="AJ144" i="9" s="1"/>
  <c r="AG144" i="9"/>
  <c r="AC144" i="9"/>
  <c r="AB144" i="9" s="1"/>
  <c r="AF144" i="9" s="1"/>
  <c r="Z144" i="9"/>
  <c r="R144" i="9"/>
  <c r="Q144" i="9"/>
  <c r="P144" i="9"/>
  <c r="E144" i="9"/>
  <c r="G144" i="9" s="1"/>
  <c r="S144" i="9" s="1"/>
  <c r="C144" i="9"/>
  <c r="B144" i="9"/>
  <c r="AS143" i="9"/>
  <c r="AQ143" i="9"/>
  <c r="AR143" i="9" s="1"/>
  <c r="AP143" i="9"/>
  <c r="AM143" i="9"/>
  <c r="AI143" i="9"/>
  <c r="AJ143" i="9" s="1"/>
  <c r="AG143" i="9"/>
  <c r="AC143" i="9"/>
  <c r="AB143" i="9"/>
  <c r="AF143" i="9" s="1"/>
  <c r="Z143" i="9"/>
  <c r="R143" i="9"/>
  <c r="Q143" i="9"/>
  <c r="P143" i="9"/>
  <c r="E143" i="9"/>
  <c r="G143" i="9" s="1"/>
  <c r="C143" i="9"/>
  <c r="B143" i="9"/>
  <c r="AS142" i="9"/>
  <c r="AQ142" i="9"/>
  <c r="AR142" i="9" s="1"/>
  <c r="AP142" i="9"/>
  <c r="AM142" i="9"/>
  <c r="AJ142" i="9"/>
  <c r="AI142" i="9"/>
  <c r="AG142" i="9"/>
  <c r="AC142" i="9"/>
  <c r="AB142" i="9" s="1"/>
  <c r="AF142" i="9" s="1"/>
  <c r="Z142" i="9"/>
  <c r="R142" i="9"/>
  <c r="Q142" i="9"/>
  <c r="P142" i="9"/>
  <c r="E142" i="9"/>
  <c r="O142" i="9" s="1"/>
  <c r="C142" i="9"/>
  <c r="B142" i="9"/>
  <c r="AS141" i="9"/>
  <c r="AQ141" i="9"/>
  <c r="AR141" i="9" s="1"/>
  <c r="AP141" i="9"/>
  <c r="AM141" i="9"/>
  <c r="AI141" i="9"/>
  <c r="AJ141" i="9" s="1"/>
  <c r="AG141" i="9"/>
  <c r="AC141" i="9"/>
  <c r="AB141" i="9" s="1"/>
  <c r="AF141" i="9" s="1"/>
  <c r="Z141" i="9"/>
  <c r="R141" i="9"/>
  <c r="Q141" i="9"/>
  <c r="P141" i="9"/>
  <c r="E141" i="9"/>
  <c r="G141" i="9" s="1"/>
  <c r="C141" i="9"/>
  <c r="B141" i="9"/>
  <c r="AS140" i="9"/>
  <c r="AQ140" i="9"/>
  <c r="AR140" i="9" s="1"/>
  <c r="AP140" i="9"/>
  <c r="AM140" i="9"/>
  <c r="AI140" i="9"/>
  <c r="AJ140" i="9" s="1"/>
  <c r="AG140" i="9"/>
  <c r="AC140" i="9"/>
  <c r="AB140" i="9" s="1"/>
  <c r="AF140" i="9" s="1"/>
  <c r="Z140" i="9"/>
  <c r="R140" i="9"/>
  <c r="Q140" i="9"/>
  <c r="P140" i="9"/>
  <c r="E140" i="9"/>
  <c r="C140" i="9"/>
  <c r="B140" i="9"/>
  <c r="AS139" i="9"/>
  <c r="AQ139" i="9"/>
  <c r="AR139" i="9" s="1"/>
  <c r="AP139" i="9"/>
  <c r="AM139" i="9"/>
  <c r="AJ139" i="9"/>
  <c r="AI139" i="9"/>
  <c r="AG139" i="9"/>
  <c r="AC139" i="9"/>
  <c r="AB139" i="9" s="1"/>
  <c r="AF139" i="9" s="1"/>
  <c r="Z139" i="9"/>
  <c r="R139" i="9"/>
  <c r="Q139" i="9"/>
  <c r="P139" i="9"/>
  <c r="E139" i="9"/>
  <c r="C139" i="9"/>
  <c r="B139" i="9"/>
  <c r="AS138" i="9"/>
  <c r="AR138" i="9"/>
  <c r="AQ138" i="9"/>
  <c r="AP138" i="9"/>
  <c r="AM138" i="9"/>
  <c r="AI138" i="9"/>
  <c r="AJ138" i="9" s="1"/>
  <c r="AG138" i="9"/>
  <c r="AC138" i="9"/>
  <c r="AB138" i="9" s="1"/>
  <c r="AF138" i="9" s="1"/>
  <c r="Z138" i="9"/>
  <c r="R138" i="9"/>
  <c r="Q138" i="9"/>
  <c r="P138" i="9"/>
  <c r="O138" i="9"/>
  <c r="E138" i="9"/>
  <c r="C138" i="9"/>
  <c r="B138" i="9"/>
  <c r="AS137" i="9"/>
  <c r="AQ137" i="9"/>
  <c r="AR137" i="9" s="1"/>
  <c r="AP137" i="9"/>
  <c r="AM137" i="9"/>
  <c r="AI137" i="9"/>
  <c r="AJ137" i="9" s="1"/>
  <c r="AG137" i="9"/>
  <c r="AC137" i="9"/>
  <c r="AB137" i="9" s="1"/>
  <c r="AF137" i="9" s="1"/>
  <c r="Z137" i="9"/>
  <c r="R137" i="9"/>
  <c r="Q137" i="9"/>
  <c r="P137" i="9"/>
  <c r="E137" i="9"/>
  <c r="Y137" i="9" s="1"/>
  <c r="C137" i="9"/>
  <c r="B137" i="9"/>
  <c r="AS136" i="9"/>
  <c r="AQ136" i="9"/>
  <c r="AR136" i="9" s="1"/>
  <c r="AP136" i="9"/>
  <c r="AM136" i="9"/>
  <c r="AI136" i="9"/>
  <c r="AJ136" i="9" s="1"/>
  <c r="AG136" i="9"/>
  <c r="AC136" i="9"/>
  <c r="AB136" i="9" s="1"/>
  <c r="AF136" i="9" s="1"/>
  <c r="Z136" i="9"/>
  <c r="R136" i="9"/>
  <c r="Q136" i="9"/>
  <c r="P136" i="9"/>
  <c r="E136" i="9"/>
  <c r="C136" i="9"/>
  <c r="B136" i="9"/>
  <c r="AS135" i="9"/>
  <c r="AQ135" i="9"/>
  <c r="AR135" i="9" s="1"/>
  <c r="AP135" i="9"/>
  <c r="AM135" i="9"/>
  <c r="AI135" i="9"/>
  <c r="AJ135" i="9" s="1"/>
  <c r="AG135" i="9"/>
  <c r="AC135" i="9"/>
  <c r="AB135" i="9"/>
  <c r="AF135" i="9" s="1"/>
  <c r="Z135" i="9"/>
  <c r="R135" i="9"/>
  <c r="Q135" i="9"/>
  <c r="P135" i="9"/>
  <c r="E135" i="9"/>
  <c r="C135" i="9"/>
  <c r="B135" i="9"/>
  <c r="AS134" i="9"/>
  <c r="AQ134" i="9"/>
  <c r="AR134" i="9" s="1"/>
  <c r="AP134" i="9"/>
  <c r="AM134" i="9"/>
  <c r="AJ134" i="9"/>
  <c r="AI134" i="9"/>
  <c r="AG134" i="9"/>
  <c r="AC134" i="9"/>
  <c r="AB134" i="9" s="1"/>
  <c r="AF134" i="9" s="1"/>
  <c r="Z134" i="9"/>
  <c r="R134" i="9"/>
  <c r="Q134" i="9"/>
  <c r="P134" i="9"/>
  <c r="E134" i="9"/>
  <c r="G134" i="9" s="1"/>
  <c r="C134" i="9"/>
  <c r="B134" i="9"/>
  <c r="AS133" i="9"/>
  <c r="AQ133" i="9"/>
  <c r="AR133" i="9" s="1"/>
  <c r="AP133" i="9"/>
  <c r="AM133" i="9"/>
  <c r="AI133" i="9"/>
  <c r="AJ133" i="9" s="1"/>
  <c r="AG133" i="9"/>
  <c r="AC133" i="9"/>
  <c r="AB133" i="9" s="1"/>
  <c r="AF133" i="9" s="1"/>
  <c r="Z133" i="9"/>
  <c r="R133" i="9"/>
  <c r="Q133" i="9"/>
  <c r="P133" i="9"/>
  <c r="E133" i="9"/>
  <c r="Y133" i="9" s="1"/>
  <c r="C133" i="9"/>
  <c r="B133" i="9"/>
  <c r="AS132" i="9"/>
  <c r="AQ132" i="9"/>
  <c r="AR132" i="9" s="1"/>
  <c r="AP132" i="9"/>
  <c r="AM132" i="9"/>
  <c r="AJ132" i="9"/>
  <c r="AI132" i="9"/>
  <c r="AG132" i="9"/>
  <c r="AC132" i="9"/>
  <c r="AB132" i="9" s="1"/>
  <c r="AF132" i="9" s="1"/>
  <c r="Z132" i="9"/>
  <c r="R132" i="9"/>
  <c r="Q132" i="9"/>
  <c r="P132" i="9"/>
  <c r="E132" i="9"/>
  <c r="G132" i="9" s="1"/>
  <c r="C132" i="9"/>
  <c r="B132" i="9"/>
  <c r="AS131" i="9"/>
  <c r="AQ131" i="9"/>
  <c r="AR131" i="9" s="1"/>
  <c r="AP131" i="9"/>
  <c r="AM131" i="9"/>
  <c r="AI131" i="9"/>
  <c r="AJ131" i="9" s="1"/>
  <c r="AG131" i="9"/>
  <c r="AC131" i="9"/>
  <c r="AB131" i="9" s="1"/>
  <c r="AF131" i="9" s="1"/>
  <c r="Z131" i="9"/>
  <c r="R131" i="9"/>
  <c r="Q131" i="9"/>
  <c r="P131" i="9"/>
  <c r="E131" i="9"/>
  <c r="C131" i="9"/>
  <c r="B131" i="9"/>
  <c r="AS130" i="9"/>
  <c r="AR130" i="9"/>
  <c r="AQ130" i="9"/>
  <c r="AP130" i="9"/>
  <c r="AM130" i="9"/>
  <c r="AI130" i="9"/>
  <c r="AJ130" i="9" s="1"/>
  <c r="AG130" i="9"/>
  <c r="AC130" i="9"/>
  <c r="AB130" i="9" s="1"/>
  <c r="AF130" i="9" s="1"/>
  <c r="Z130" i="9"/>
  <c r="Y130" i="9"/>
  <c r="R130" i="9"/>
  <c r="Q130" i="9"/>
  <c r="P130" i="9"/>
  <c r="E130" i="9"/>
  <c r="G130" i="9" s="1"/>
  <c r="S130" i="9" s="1"/>
  <c r="U130" i="9" s="1"/>
  <c r="AO130" i="9" s="1"/>
  <c r="C130" i="9"/>
  <c r="B130" i="9"/>
  <c r="AS129" i="9"/>
  <c r="AQ129" i="9"/>
  <c r="AR129" i="9" s="1"/>
  <c r="AP129" i="9"/>
  <c r="AM129" i="9"/>
  <c r="AI129" i="9"/>
  <c r="AJ129" i="9" s="1"/>
  <c r="AG129" i="9"/>
  <c r="AC129" i="9"/>
  <c r="AB129" i="9" s="1"/>
  <c r="AF129" i="9" s="1"/>
  <c r="Z129" i="9"/>
  <c r="R129" i="9"/>
  <c r="Q129" i="9"/>
  <c r="P129" i="9"/>
  <c r="E129" i="9"/>
  <c r="C129" i="9"/>
  <c r="B129" i="9"/>
  <c r="AS128" i="9"/>
  <c r="AQ128" i="9"/>
  <c r="AR128" i="9" s="1"/>
  <c r="AP128" i="9"/>
  <c r="AM128" i="9"/>
  <c r="AI128" i="9"/>
  <c r="AJ128" i="9" s="1"/>
  <c r="AG128" i="9"/>
  <c r="AC128" i="9"/>
  <c r="AB128" i="9" s="1"/>
  <c r="AF128" i="9" s="1"/>
  <c r="Z128" i="9"/>
  <c r="R128" i="9"/>
  <c r="Q128" i="9"/>
  <c r="P128" i="9"/>
  <c r="E128" i="9"/>
  <c r="G128" i="9" s="1"/>
  <c r="C128" i="9"/>
  <c r="B128" i="9"/>
  <c r="AS127" i="9"/>
  <c r="AR127" i="9"/>
  <c r="AQ127" i="9"/>
  <c r="AP127" i="9"/>
  <c r="AM127" i="9"/>
  <c r="AI127" i="9"/>
  <c r="AJ127" i="9" s="1"/>
  <c r="AG127" i="9"/>
  <c r="AC127" i="9"/>
  <c r="AB127" i="9" s="1"/>
  <c r="AF127" i="9" s="1"/>
  <c r="Z127" i="9"/>
  <c r="R127" i="9"/>
  <c r="Q127" i="9"/>
  <c r="P127" i="9"/>
  <c r="E127" i="9"/>
  <c r="X127" i="9" s="1"/>
  <c r="C127" i="9"/>
  <c r="B127" i="9"/>
  <c r="AS126" i="9"/>
  <c r="AR126" i="9"/>
  <c r="AQ126" i="9"/>
  <c r="AP126" i="9"/>
  <c r="AM126" i="9"/>
  <c r="AJ126" i="9"/>
  <c r="AI126" i="9"/>
  <c r="AG126" i="9"/>
  <c r="AC126" i="9"/>
  <c r="AB126" i="9" s="1"/>
  <c r="AF126" i="9" s="1"/>
  <c r="Z126" i="9"/>
  <c r="R126" i="9"/>
  <c r="Q126" i="9"/>
  <c r="P126" i="9"/>
  <c r="E126" i="9"/>
  <c r="G126" i="9" s="1"/>
  <c r="L126" i="9" s="1"/>
  <c r="AL126" i="9" s="1"/>
  <c r="C126" i="9"/>
  <c r="B126" i="9"/>
  <c r="AS125" i="9"/>
  <c r="AQ125" i="9"/>
  <c r="AR125" i="9" s="1"/>
  <c r="AP125" i="9"/>
  <c r="AM125" i="9"/>
  <c r="AI125" i="9"/>
  <c r="AJ125" i="9" s="1"/>
  <c r="AG125" i="9"/>
  <c r="AC125" i="9"/>
  <c r="AB125" i="9" s="1"/>
  <c r="AF125" i="9" s="1"/>
  <c r="Z125" i="9"/>
  <c r="R125" i="9"/>
  <c r="Q125" i="9"/>
  <c r="P125" i="9"/>
  <c r="E125" i="9"/>
  <c r="C125" i="9"/>
  <c r="B125" i="9"/>
  <c r="AS124" i="9"/>
  <c r="AQ124" i="9"/>
  <c r="AR124" i="9" s="1"/>
  <c r="AP124" i="9"/>
  <c r="AM124" i="9"/>
  <c r="AI124" i="9"/>
  <c r="AJ124" i="9" s="1"/>
  <c r="AG124" i="9"/>
  <c r="AC124" i="9"/>
  <c r="AB124" i="9"/>
  <c r="AF124" i="9" s="1"/>
  <c r="Z124" i="9"/>
  <c r="R124" i="9"/>
  <c r="Q124" i="9"/>
  <c r="P124" i="9"/>
  <c r="E124" i="9"/>
  <c r="C124" i="9"/>
  <c r="B124" i="9"/>
  <c r="AS123" i="9"/>
  <c r="AR123" i="9"/>
  <c r="AQ123" i="9"/>
  <c r="AP123" i="9"/>
  <c r="AM123" i="9"/>
  <c r="AI123" i="9"/>
  <c r="AJ123" i="9" s="1"/>
  <c r="AG123" i="9"/>
  <c r="AC123" i="9"/>
  <c r="AB123" i="9"/>
  <c r="AF123" i="9" s="1"/>
  <c r="Z123" i="9"/>
  <c r="T123" i="9"/>
  <c r="AN123" i="9" s="1"/>
  <c r="R123" i="9"/>
  <c r="Q123" i="9"/>
  <c r="P123" i="9"/>
  <c r="E123" i="9"/>
  <c r="O123" i="9" s="1"/>
  <c r="C123" i="9"/>
  <c r="B123" i="9"/>
  <c r="AS122" i="9"/>
  <c r="AQ122" i="9"/>
  <c r="AR122" i="9" s="1"/>
  <c r="AP122" i="9"/>
  <c r="AM122" i="9"/>
  <c r="AI122" i="9"/>
  <c r="AJ122" i="9" s="1"/>
  <c r="AG122" i="9"/>
  <c r="AC122" i="9"/>
  <c r="AB122" i="9" s="1"/>
  <c r="AF122" i="9" s="1"/>
  <c r="Z122" i="9"/>
  <c r="R122" i="9"/>
  <c r="Q122" i="9"/>
  <c r="P122" i="9"/>
  <c r="E122" i="9"/>
  <c r="Y122" i="9" s="1"/>
  <c r="C122" i="9"/>
  <c r="B122" i="9"/>
  <c r="AS121" i="9"/>
  <c r="AQ121" i="9"/>
  <c r="AR121" i="9" s="1"/>
  <c r="AP121" i="9"/>
  <c r="AM121" i="9"/>
  <c r="AI121" i="9"/>
  <c r="AJ121" i="9" s="1"/>
  <c r="AG121" i="9"/>
  <c r="AC121" i="9"/>
  <c r="AB121" i="9"/>
  <c r="AF121" i="9" s="1"/>
  <c r="Z121" i="9"/>
  <c r="R121" i="9"/>
  <c r="Q121" i="9"/>
  <c r="P121" i="9"/>
  <c r="E121" i="9"/>
  <c r="C121" i="9"/>
  <c r="B121" i="9"/>
  <c r="AS120" i="9"/>
  <c r="AQ120" i="9"/>
  <c r="AR120" i="9" s="1"/>
  <c r="AP120" i="9"/>
  <c r="AM120" i="9"/>
  <c r="AI120" i="9"/>
  <c r="AJ120" i="9" s="1"/>
  <c r="AG120" i="9"/>
  <c r="AC120" i="9"/>
  <c r="AB120" i="9" s="1"/>
  <c r="AF120" i="9" s="1"/>
  <c r="Z120" i="9"/>
  <c r="R120" i="9"/>
  <c r="Q120" i="9"/>
  <c r="P120" i="9"/>
  <c r="E120" i="9"/>
  <c r="G120" i="9" s="1"/>
  <c r="C120" i="9"/>
  <c r="B120" i="9"/>
  <c r="AS119" i="9"/>
  <c r="AQ119" i="9"/>
  <c r="AR119" i="9" s="1"/>
  <c r="AP119" i="9"/>
  <c r="AM119" i="9"/>
  <c r="AI119" i="9"/>
  <c r="AJ119" i="9" s="1"/>
  <c r="AG119" i="9"/>
  <c r="AC119" i="9"/>
  <c r="AB119" i="9" s="1"/>
  <c r="AF119" i="9" s="1"/>
  <c r="Z119" i="9"/>
  <c r="R119" i="9"/>
  <c r="Q119" i="9"/>
  <c r="P119" i="9"/>
  <c r="E119" i="9"/>
  <c r="C119" i="9"/>
  <c r="B119" i="9"/>
  <c r="AS118" i="9"/>
  <c r="AQ118" i="9"/>
  <c r="AR118" i="9" s="1"/>
  <c r="AP118" i="9"/>
  <c r="AM118" i="9"/>
  <c r="AI118" i="9"/>
  <c r="AJ118" i="9" s="1"/>
  <c r="AG118" i="9"/>
  <c r="AC118" i="9"/>
  <c r="AB118" i="9" s="1"/>
  <c r="AF118" i="9" s="1"/>
  <c r="Z118" i="9"/>
  <c r="R118" i="9"/>
  <c r="Q118" i="9"/>
  <c r="P118" i="9"/>
  <c r="E118" i="9"/>
  <c r="G118" i="9" s="1"/>
  <c r="S118" i="9" s="1"/>
  <c r="U118" i="9" s="1"/>
  <c r="AO118" i="9" s="1"/>
  <c r="C118" i="9"/>
  <c r="B118" i="9"/>
  <c r="AS117" i="9"/>
  <c r="AQ117" i="9"/>
  <c r="AR117" i="9" s="1"/>
  <c r="AP117" i="9"/>
  <c r="AM117" i="9"/>
  <c r="AI117" i="9"/>
  <c r="AJ117" i="9" s="1"/>
  <c r="AG117" i="9"/>
  <c r="AC117" i="9"/>
  <c r="AB117" i="9" s="1"/>
  <c r="AF117" i="9" s="1"/>
  <c r="Z117" i="9"/>
  <c r="R117" i="9"/>
  <c r="Q117" i="9"/>
  <c r="P117" i="9"/>
  <c r="E117" i="9"/>
  <c r="G117" i="9" s="1"/>
  <c r="C117" i="9"/>
  <c r="B117" i="9"/>
  <c r="AS116" i="9"/>
  <c r="AQ116" i="9"/>
  <c r="AR116" i="9" s="1"/>
  <c r="AP116" i="9"/>
  <c r="AM116" i="9"/>
  <c r="AI116" i="9"/>
  <c r="AJ116" i="9" s="1"/>
  <c r="AG116" i="9"/>
  <c r="AC116" i="9"/>
  <c r="AB116" i="9" s="1"/>
  <c r="AF116" i="9" s="1"/>
  <c r="Z116" i="9"/>
  <c r="R116" i="9"/>
  <c r="Q116" i="9"/>
  <c r="P116" i="9"/>
  <c r="E116" i="9"/>
  <c r="G116" i="9" s="1"/>
  <c r="C116" i="9"/>
  <c r="B116" i="9"/>
  <c r="AS115" i="9"/>
  <c r="AQ115" i="9"/>
  <c r="AR115" i="9" s="1"/>
  <c r="AP115" i="9"/>
  <c r="AM115" i="9"/>
  <c r="AI115" i="9"/>
  <c r="AJ115" i="9" s="1"/>
  <c r="AG115" i="9"/>
  <c r="AC115" i="9"/>
  <c r="AB115" i="9" s="1"/>
  <c r="AF115" i="9" s="1"/>
  <c r="Z115" i="9"/>
  <c r="R115" i="9"/>
  <c r="Q115" i="9"/>
  <c r="P115" i="9"/>
  <c r="E115" i="9"/>
  <c r="X115" i="9" s="1"/>
  <c r="C115" i="9"/>
  <c r="B115" i="9"/>
  <c r="AS114" i="9"/>
  <c r="AQ114" i="9"/>
  <c r="AR114" i="9" s="1"/>
  <c r="AP114" i="9"/>
  <c r="AM114" i="9"/>
  <c r="AI114" i="9"/>
  <c r="AJ114" i="9" s="1"/>
  <c r="AG114" i="9"/>
  <c r="AC114" i="9"/>
  <c r="AB114" i="9" s="1"/>
  <c r="AF114" i="9" s="1"/>
  <c r="Z114" i="9"/>
  <c r="R114" i="9"/>
  <c r="Q114" i="9"/>
  <c r="P114" i="9"/>
  <c r="E114" i="9"/>
  <c r="C114" i="9"/>
  <c r="B114" i="9"/>
  <c r="AS113" i="9"/>
  <c r="AQ113" i="9"/>
  <c r="AR113" i="9" s="1"/>
  <c r="AP113" i="9"/>
  <c r="AM113" i="9"/>
  <c r="AI113" i="9"/>
  <c r="AJ113" i="9" s="1"/>
  <c r="AG113" i="9"/>
  <c r="AC113" i="9"/>
  <c r="AB113" i="9" s="1"/>
  <c r="AF113" i="9" s="1"/>
  <c r="Z113" i="9"/>
  <c r="R113" i="9"/>
  <c r="Q113" i="9"/>
  <c r="P113" i="9"/>
  <c r="E113" i="9"/>
  <c r="C113" i="9"/>
  <c r="B113" i="9"/>
  <c r="AS112" i="9"/>
  <c r="AQ112" i="9"/>
  <c r="AR112" i="9" s="1"/>
  <c r="AP112" i="9"/>
  <c r="AM112" i="9"/>
  <c r="AI112" i="9"/>
  <c r="AJ112" i="9" s="1"/>
  <c r="AG112" i="9"/>
  <c r="AC112" i="9"/>
  <c r="AB112" i="9" s="1"/>
  <c r="AF112" i="9" s="1"/>
  <c r="Z112" i="9"/>
  <c r="R112" i="9"/>
  <c r="Q112" i="9"/>
  <c r="P112" i="9"/>
  <c r="E112" i="9"/>
  <c r="G112" i="9" s="1"/>
  <c r="C112" i="9"/>
  <c r="B112" i="9"/>
  <c r="AS111" i="9"/>
  <c r="AQ111" i="9"/>
  <c r="AR111" i="9" s="1"/>
  <c r="AP111" i="9"/>
  <c r="AM111" i="9"/>
  <c r="AI111" i="9"/>
  <c r="AJ111" i="9" s="1"/>
  <c r="AG111" i="9"/>
  <c r="AC111" i="9"/>
  <c r="AB111" i="9" s="1"/>
  <c r="AF111" i="9" s="1"/>
  <c r="Z111" i="9"/>
  <c r="R111" i="9"/>
  <c r="Q111" i="9"/>
  <c r="P111" i="9"/>
  <c r="E111" i="9"/>
  <c r="G111" i="9" s="1"/>
  <c r="C111" i="9"/>
  <c r="B111" i="9"/>
  <c r="AS110" i="9"/>
  <c r="AQ110" i="9"/>
  <c r="AR110" i="9" s="1"/>
  <c r="AP110" i="9"/>
  <c r="AM110" i="9"/>
  <c r="AI110" i="9"/>
  <c r="AJ110" i="9" s="1"/>
  <c r="AG110" i="9"/>
  <c r="AC110" i="9"/>
  <c r="AB110" i="9" s="1"/>
  <c r="AF110" i="9" s="1"/>
  <c r="Z110" i="9"/>
  <c r="R110" i="9"/>
  <c r="Q110" i="9"/>
  <c r="P110" i="9"/>
  <c r="E110" i="9"/>
  <c r="G110" i="9" s="1"/>
  <c r="S110" i="9" s="1"/>
  <c r="U110" i="9" s="1"/>
  <c r="AO110" i="9" s="1"/>
  <c r="C110" i="9"/>
  <c r="B110" i="9"/>
  <c r="AS109" i="9"/>
  <c r="AQ109" i="9"/>
  <c r="AR109" i="9" s="1"/>
  <c r="AP109" i="9"/>
  <c r="AM109" i="9"/>
  <c r="AI109" i="9"/>
  <c r="AJ109" i="9" s="1"/>
  <c r="AG109" i="9"/>
  <c r="AC109" i="9"/>
  <c r="AB109" i="9" s="1"/>
  <c r="AF109" i="9" s="1"/>
  <c r="Z109" i="9"/>
  <c r="R109" i="9"/>
  <c r="Q109" i="9"/>
  <c r="P109" i="9"/>
  <c r="E109" i="9"/>
  <c r="G109" i="9" s="1"/>
  <c r="C109" i="9"/>
  <c r="B109" i="9"/>
  <c r="AS108" i="9"/>
  <c r="AQ108" i="9"/>
  <c r="AR108" i="9" s="1"/>
  <c r="AP108" i="9"/>
  <c r="AM108" i="9"/>
  <c r="AJ108" i="9"/>
  <c r="AI108" i="9"/>
  <c r="AG108" i="9"/>
  <c r="AC108" i="9"/>
  <c r="AB108" i="9" s="1"/>
  <c r="AF108" i="9" s="1"/>
  <c r="Z108" i="9"/>
  <c r="R108" i="9"/>
  <c r="Q108" i="9"/>
  <c r="P108" i="9"/>
  <c r="E108" i="9"/>
  <c r="O108" i="9" s="1"/>
  <c r="C108" i="9"/>
  <c r="B108" i="9"/>
  <c r="AS107" i="9"/>
  <c r="AQ107" i="9"/>
  <c r="AR107" i="9" s="1"/>
  <c r="AP107" i="9"/>
  <c r="AM107" i="9"/>
  <c r="AI107" i="9"/>
  <c r="AJ107" i="9" s="1"/>
  <c r="AG107" i="9"/>
  <c r="AC107" i="9"/>
  <c r="AB107" i="9" s="1"/>
  <c r="AF107" i="9" s="1"/>
  <c r="Z107" i="9"/>
  <c r="R107" i="9"/>
  <c r="Q107" i="9"/>
  <c r="P107" i="9"/>
  <c r="E107" i="9"/>
  <c r="Y107" i="9" s="1"/>
  <c r="C107" i="9"/>
  <c r="B107" i="9"/>
  <c r="AS106" i="9"/>
  <c r="AQ106" i="9"/>
  <c r="AR106" i="9" s="1"/>
  <c r="AP106" i="9"/>
  <c r="AM106" i="9"/>
  <c r="AI106" i="9"/>
  <c r="AJ106" i="9" s="1"/>
  <c r="AG106" i="9"/>
  <c r="AC106" i="9"/>
  <c r="AB106" i="9" s="1"/>
  <c r="AF106" i="9" s="1"/>
  <c r="Z106" i="9"/>
  <c r="R106" i="9"/>
  <c r="Q106" i="9"/>
  <c r="P106" i="9"/>
  <c r="E106" i="9"/>
  <c r="G106" i="9" s="1"/>
  <c r="C106" i="9"/>
  <c r="B106" i="9"/>
  <c r="AS105" i="9"/>
  <c r="AQ105" i="9"/>
  <c r="AR105" i="9" s="1"/>
  <c r="AP105" i="9"/>
  <c r="AM105" i="9"/>
  <c r="AJ105" i="9"/>
  <c r="AI105" i="9"/>
  <c r="AG105" i="9"/>
  <c r="AC105" i="9"/>
  <c r="AB105" i="9" s="1"/>
  <c r="AF105" i="9" s="1"/>
  <c r="Z105" i="9"/>
  <c r="R105" i="9"/>
  <c r="Q105" i="9"/>
  <c r="P105" i="9"/>
  <c r="E105" i="9"/>
  <c r="C105" i="9"/>
  <c r="B105" i="9"/>
  <c r="AS104" i="9"/>
  <c r="AQ104" i="9"/>
  <c r="AR104" i="9" s="1"/>
  <c r="AP104" i="9"/>
  <c r="AM104" i="9"/>
  <c r="AI104" i="9"/>
  <c r="AJ104" i="9" s="1"/>
  <c r="AG104" i="9"/>
  <c r="AC104" i="9"/>
  <c r="AB104" i="9" s="1"/>
  <c r="AF104" i="9" s="1"/>
  <c r="Z104" i="9"/>
  <c r="R104" i="9"/>
  <c r="Q104" i="9"/>
  <c r="P104" i="9"/>
  <c r="E104" i="9"/>
  <c r="O104" i="9" s="1"/>
  <c r="C104" i="9"/>
  <c r="B104" i="9"/>
  <c r="AS103" i="9"/>
  <c r="AQ103" i="9"/>
  <c r="AR103" i="9" s="1"/>
  <c r="AP103" i="9"/>
  <c r="AM103" i="9"/>
  <c r="AI103" i="9"/>
  <c r="AJ103" i="9" s="1"/>
  <c r="AG103" i="9"/>
  <c r="AC103" i="9"/>
  <c r="AB103" i="9" s="1"/>
  <c r="AF103" i="9" s="1"/>
  <c r="Z103" i="9"/>
  <c r="R103" i="9"/>
  <c r="Q103" i="9"/>
  <c r="P103" i="9"/>
  <c r="E103" i="9"/>
  <c r="G103" i="9" s="1"/>
  <c r="C103" i="9"/>
  <c r="B103" i="9"/>
  <c r="AS102" i="9"/>
  <c r="AQ102" i="9"/>
  <c r="AR102" i="9" s="1"/>
  <c r="AP102" i="9"/>
  <c r="AM102" i="9"/>
  <c r="AI102" i="9"/>
  <c r="AJ102" i="9" s="1"/>
  <c r="AG102" i="9"/>
  <c r="AC102" i="9"/>
  <c r="AB102" i="9" s="1"/>
  <c r="AF102" i="9" s="1"/>
  <c r="Z102" i="9"/>
  <c r="R102" i="9"/>
  <c r="Q102" i="9"/>
  <c r="P102" i="9"/>
  <c r="E102" i="9"/>
  <c r="Y102" i="9" s="1"/>
  <c r="C102" i="9"/>
  <c r="B102" i="9"/>
  <c r="AS101" i="9"/>
  <c r="AQ101" i="9"/>
  <c r="AR101" i="9" s="1"/>
  <c r="AP101" i="9"/>
  <c r="AM101" i="9"/>
  <c r="AI101" i="9"/>
  <c r="AJ101" i="9" s="1"/>
  <c r="AG101" i="9"/>
  <c r="AC101" i="9"/>
  <c r="AB101" i="9" s="1"/>
  <c r="AF101" i="9" s="1"/>
  <c r="Z101" i="9"/>
  <c r="R101" i="9"/>
  <c r="Q101" i="9"/>
  <c r="P101" i="9"/>
  <c r="E101" i="9"/>
  <c r="C101" i="9"/>
  <c r="B101" i="9"/>
  <c r="AS100" i="9"/>
  <c r="AQ100" i="9"/>
  <c r="AR100" i="9" s="1"/>
  <c r="AP100" i="9"/>
  <c r="AM100" i="9"/>
  <c r="AI100" i="9"/>
  <c r="AJ100" i="9" s="1"/>
  <c r="AG100" i="9"/>
  <c r="AC100" i="9"/>
  <c r="AB100" i="9" s="1"/>
  <c r="AF100" i="9" s="1"/>
  <c r="Z100" i="9"/>
  <c r="R100" i="9"/>
  <c r="Q100" i="9"/>
  <c r="P100" i="9"/>
  <c r="E100" i="9"/>
  <c r="G100" i="9" s="1"/>
  <c r="S100" i="9" s="1"/>
  <c r="U100" i="9" s="1"/>
  <c r="AO100" i="9" s="1"/>
  <c r="C100" i="9"/>
  <c r="B100" i="9"/>
  <c r="AS99" i="9"/>
  <c r="AQ99" i="9"/>
  <c r="AR99" i="9" s="1"/>
  <c r="AP99" i="9"/>
  <c r="AM99" i="9"/>
  <c r="AI99" i="9"/>
  <c r="AJ99" i="9" s="1"/>
  <c r="AG99" i="9"/>
  <c r="AC99" i="9"/>
  <c r="AB99" i="9" s="1"/>
  <c r="AF99" i="9" s="1"/>
  <c r="Z99" i="9"/>
  <c r="T99" i="9"/>
  <c r="R99" i="9"/>
  <c r="Q99" i="9"/>
  <c r="P99" i="9"/>
  <c r="E99" i="9"/>
  <c r="X99" i="9" s="1"/>
  <c r="C99" i="9"/>
  <c r="B99" i="9"/>
  <c r="AS98" i="9"/>
  <c r="AQ98" i="9"/>
  <c r="AR98" i="9" s="1"/>
  <c r="AP98" i="9"/>
  <c r="AM98" i="9"/>
  <c r="AJ98" i="9"/>
  <c r="AI98" i="9"/>
  <c r="AG98" i="9"/>
  <c r="AC98" i="9"/>
  <c r="AB98" i="9" s="1"/>
  <c r="AF98" i="9" s="1"/>
  <c r="Z98" i="9"/>
  <c r="R98" i="9"/>
  <c r="Q98" i="9"/>
  <c r="P98" i="9"/>
  <c r="E98" i="9"/>
  <c r="C98" i="9"/>
  <c r="B98" i="9"/>
  <c r="AS97" i="9"/>
  <c r="AQ97" i="9"/>
  <c r="AR97" i="9" s="1"/>
  <c r="AP97" i="9"/>
  <c r="AM97" i="9"/>
  <c r="AI97" i="9"/>
  <c r="AJ97" i="9" s="1"/>
  <c r="AG97" i="9"/>
  <c r="AC97" i="9"/>
  <c r="AB97" i="9" s="1"/>
  <c r="AF97" i="9" s="1"/>
  <c r="Z97" i="9"/>
  <c r="R97" i="9"/>
  <c r="Q97" i="9"/>
  <c r="P97" i="9"/>
  <c r="E97" i="9"/>
  <c r="G97" i="9" s="1"/>
  <c r="C97" i="9"/>
  <c r="B97" i="9"/>
  <c r="AS96" i="9"/>
  <c r="AQ96" i="9"/>
  <c r="AR96" i="9" s="1"/>
  <c r="AP96" i="9"/>
  <c r="AM96" i="9"/>
  <c r="AI96" i="9"/>
  <c r="AJ96" i="9" s="1"/>
  <c r="AG96" i="9"/>
  <c r="AC96" i="9"/>
  <c r="AB96" i="9" s="1"/>
  <c r="AF96" i="9" s="1"/>
  <c r="Z96" i="9"/>
  <c r="R96" i="9"/>
  <c r="Q96" i="9"/>
  <c r="P96" i="9"/>
  <c r="E96" i="9"/>
  <c r="C96" i="9"/>
  <c r="B96" i="9"/>
  <c r="AS95" i="9"/>
  <c r="AQ95" i="9"/>
  <c r="AR95" i="9" s="1"/>
  <c r="AP95" i="9"/>
  <c r="AM95" i="9"/>
  <c r="AI95" i="9"/>
  <c r="AJ95" i="9" s="1"/>
  <c r="AG95" i="9"/>
  <c r="AC95" i="9"/>
  <c r="AB95" i="9" s="1"/>
  <c r="AF95" i="9" s="1"/>
  <c r="Z95" i="9"/>
  <c r="R95" i="9"/>
  <c r="Q95" i="9"/>
  <c r="P95" i="9"/>
  <c r="E95" i="9"/>
  <c r="C95" i="9"/>
  <c r="B95" i="9"/>
  <c r="AS94" i="9"/>
  <c r="AQ94" i="9"/>
  <c r="AR94" i="9" s="1"/>
  <c r="AP94" i="9"/>
  <c r="AM94" i="9"/>
  <c r="AJ94" i="9"/>
  <c r="AI94" i="9"/>
  <c r="AG94" i="9"/>
  <c r="AC94" i="9"/>
  <c r="AB94" i="9" s="1"/>
  <c r="AF94" i="9" s="1"/>
  <c r="Z94" i="9"/>
  <c r="R94" i="9"/>
  <c r="Q94" i="9"/>
  <c r="P94" i="9"/>
  <c r="E94" i="9"/>
  <c r="G94" i="9" s="1"/>
  <c r="C94" i="9"/>
  <c r="B94" i="9"/>
  <c r="AS93" i="9"/>
  <c r="AQ93" i="9"/>
  <c r="AR93" i="9" s="1"/>
  <c r="AP93" i="9"/>
  <c r="AM93" i="9"/>
  <c r="AI93" i="9"/>
  <c r="AJ93" i="9" s="1"/>
  <c r="AG93" i="9"/>
  <c r="AC93" i="9"/>
  <c r="AB93" i="9" s="1"/>
  <c r="AF93" i="9" s="1"/>
  <c r="Z93" i="9"/>
  <c r="R93" i="9"/>
  <c r="Q93" i="9"/>
  <c r="P93" i="9"/>
  <c r="E93" i="9"/>
  <c r="C93" i="9"/>
  <c r="B93" i="9"/>
  <c r="AS92" i="9"/>
  <c r="AQ92" i="9"/>
  <c r="AR92" i="9" s="1"/>
  <c r="AP92" i="9"/>
  <c r="AM92" i="9"/>
  <c r="AI92" i="9"/>
  <c r="AJ92" i="9" s="1"/>
  <c r="AG92" i="9"/>
  <c r="AC92" i="9"/>
  <c r="AB92" i="9" s="1"/>
  <c r="AF92" i="9" s="1"/>
  <c r="Z92" i="9"/>
  <c r="R92" i="9"/>
  <c r="Q92" i="9"/>
  <c r="P92" i="9"/>
  <c r="E92" i="9"/>
  <c r="G92" i="9" s="1"/>
  <c r="C92" i="9"/>
  <c r="B92" i="9"/>
  <c r="AS91" i="9"/>
  <c r="AQ91" i="9"/>
  <c r="AR91" i="9" s="1"/>
  <c r="AP91" i="9"/>
  <c r="AM91" i="9"/>
  <c r="AI91" i="9"/>
  <c r="AJ91" i="9" s="1"/>
  <c r="AG91" i="9"/>
  <c r="AC91" i="9"/>
  <c r="AB91" i="9" s="1"/>
  <c r="AF91" i="9" s="1"/>
  <c r="Z91" i="9"/>
  <c r="Y91" i="9"/>
  <c r="R91" i="9"/>
  <c r="Q91" i="9"/>
  <c r="P91" i="9"/>
  <c r="E91" i="9"/>
  <c r="C91" i="9"/>
  <c r="B91" i="9"/>
  <c r="AS90" i="9"/>
  <c r="AQ90" i="9"/>
  <c r="AR90" i="9" s="1"/>
  <c r="AP90" i="9"/>
  <c r="AM90" i="9"/>
  <c r="AI90" i="9"/>
  <c r="AJ90" i="9" s="1"/>
  <c r="AG90" i="9"/>
  <c r="AC90" i="9"/>
  <c r="AB90" i="9" s="1"/>
  <c r="AF90" i="9" s="1"/>
  <c r="Z90" i="9"/>
  <c r="R90" i="9"/>
  <c r="Q90" i="9"/>
  <c r="P90" i="9"/>
  <c r="E90" i="9"/>
  <c r="T90" i="9" s="1"/>
  <c r="C90" i="9"/>
  <c r="B90" i="9"/>
  <c r="AS89" i="9"/>
  <c r="AQ89" i="9"/>
  <c r="AR89" i="9" s="1"/>
  <c r="AP89" i="9"/>
  <c r="AM89" i="9"/>
  <c r="AJ89" i="9"/>
  <c r="AI89" i="9"/>
  <c r="AG89" i="9"/>
  <c r="AC89" i="9"/>
  <c r="AB89" i="9" s="1"/>
  <c r="AF89" i="9" s="1"/>
  <c r="Z89" i="9"/>
  <c r="R89" i="9"/>
  <c r="Q89" i="9"/>
  <c r="P89" i="9"/>
  <c r="E89" i="9"/>
  <c r="C89" i="9"/>
  <c r="B89" i="9"/>
  <c r="AS88" i="9"/>
  <c r="AQ88" i="9"/>
  <c r="AR88" i="9" s="1"/>
  <c r="AP88" i="9"/>
  <c r="AM88" i="9"/>
  <c r="AI88" i="9"/>
  <c r="AJ88" i="9" s="1"/>
  <c r="AG88" i="9"/>
  <c r="AC88" i="9"/>
  <c r="AB88" i="9" s="1"/>
  <c r="AF88" i="9" s="1"/>
  <c r="Z88" i="9"/>
  <c r="R88" i="9"/>
  <c r="Q88" i="9"/>
  <c r="P88" i="9"/>
  <c r="E88" i="9"/>
  <c r="G88" i="9" s="1"/>
  <c r="C88" i="9"/>
  <c r="B88" i="9"/>
  <c r="AS87" i="9"/>
  <c r="AQ87" i="9"/>
  <c r="AR87" i="9" s="1"/>
  <c r="AP87" i="9"/>
  <c r="AM87" i="9"/>
  <c r="AI87" i="9"/>
  <c r="AJ87" i="9" s="1"/>
  <c r="AG87" i="9"/>
  <c r="AC87" i="9"/>
  <c r="AB87" i="9" s="1"/>
  <c r="AF87" i="9" s="1"/>
  <c r="Z87" i="9"/>
  <c r="R87" i="9"/>
  <c r="Q87" i="9"/>
  <c r="P87" i="9"/>
  <c r="E87" i="9"/>
  <c r="G87" i="9" s="1"/>
  <c r="C87" i="9"/>
  <c r="B87" i="9"/>
  <c r="AS86" i="9"/>
  <c r="AQ86" i="9"/>
  <c r="AR86" i="9" s="1"/>
  <c r="AP86" i="9"/>
  <c r="AM86" i="9"/>
  <c r="AI86" i="9"/>
  <c r="AJ86" i="9" s="1"/>
  <c r="AG86" i="9"/>
  <c r="AC86" i="9"/>
  <c r="AB86" i="9" s="1"/>
  <c r="AF86" i="9" s="1"/>
  <c r="Z86" i="9"/>
  <c r="R86" i="9"/>
  <c r="Q86" i="9"/>
  <c r="P86" i="9"/>
  <c r="E86" i="9"/>
  <c r="G86" i="9" s="1"/>
  <c r="C86" i="9"/>
  <c r="B86" i="9"/>
  <c r="AS85" i="9"/>
  <c r="AQ85" i="9"/>
  <c r="AR85" i="9" s="1"/>
  <c r="AP85" i="9"/>
  <c r="AM85" i="9"/>
  <c r="AI85" i="9"/>
  <c r="AJ85" i="9" s="1"/>
  <c r="AG85" i="9"/>
  <c r="AC85" i="9"/>
  <c r="AB85" i="9"/>
  <c r="AF85" i="9" s="1"/>
  <c r="Z85" i="9"/>
  <c r="R85" i="9"/>
  <c r="Q85" i="9"/>
  <c r="P85" i="9"/>
  <c r="E85" i="9"/>
  <c r="C85" i="9"/>
  <c r="B85" i="9"/>
  <c r="AS84" i="9"/>
  <c r="AQ84" i="9"/>
  <c r="AR84" i="9" s="1"/>
  <c r="AP84" i="9"/>
  <c r="AM84" i="9"/>
  <c r="AI84" i="9"/>
  <c r="AJ84" i="9" s="1"/>
  <c r="AG84" i="9"/>
  <c r="AC84" i="9"/>
  <c r="AB84" i="9" s="1"/>
  <c r="AF84" i="9" s="1"/>
  <c r="Z84" i="9"/>
  <c r="R84" i="9"/>
  <c r="Q84" i="9"/>
  <c r="P84" i="9"/>
  <c r="E84" i="9"/>
  <c r="G84" i="9" s="1"/>
  <c r="C84" i="9"/>
  <c r="B84" i="9"/>
  <c r="AS83" i="9"/>
  <c r="AQ83" i="9"/>
  <c r="AR83" i="9" s="1"/>
  <c r="AP83" i="9"/>
  <c r="AM83" i="9"/>
  <c r="AI83" i="9"/>
  <c r="AJ83" i="9" s="1"/>
  <c r="AG83" i="9"/>
  <c r="AC83" i="9"/>
  <c r="AB83" i="9" s="1"/>
  <c r="AF83" i="9" s="1"/>
  <c r="Z83" i="9"/>
  <c r="R83" i="9"/>
  <c r="Q83" i="9"/>
  <c r="P83" i="9"/>
  <c r="E83" i="9"/>
  <c r="C83" i="9"/>
  <c r="B83" i="9"/>
  <c r="AS82" i="9"/>
  <c r="AQ82" i="9"/>
  <c r="AR82" i="9" s="1"/>
  <c r="AP82" i="9"/>
  <c r="AM82" i="9"/>
  <c r="AI82" i="9"/>
  <c r="AJ82" i="9" s="1"/>
  <c r="AG82" i="9"/>
  <c r="AC82" i="9"/>
  <c r="AB82" i="9" s="1"/>
  <c r="AF82" i="9" s="1"/>
  <c r="Z82" i="9"/>
  <c r="R82" i="9"/>
  <c r="Q82" i="9"/>
  <c r="P82" i="9"/>
  <c r="E82" i="9"/>
  <c r="C82" i="9"/>
  <c r="B82" i="9"/>
  <c r="AS81" i="9"/>
  <c r="AQ81" i="9"/>
  <c r="AR81" i="9" s="1"/>
  <c r="AP81" i="9"/>
  <c r="AM81" i="9"/>
  <c r="AJ81" i="9"/>
  <c r="AI81" i="9"/>
  <c r="AG81" i="9"/>
  <c r="AC81" i="9"/>
  <c r="AB81" i="9" s="1"/>
  <c r="AF81" i="9" s="1"/>
  <c r="Z81" i="9"/>
  <c r="R81" i="9"/>
  <c r="Q81" i="9"/>
  <c r="P81" i="9"/>
  <c r="O81" i="9"/>
  <c r="E81" i="9"/>
  <c r="C81" i="9"/>
  <c r="B81" i="9"/>
  <c r="AS80" i="9"/>
  <c r="AQ80" i="9"/>
  <c r="AR80" i="9" s="1"/>
  <c r="AP80" i="9"/>
  <c r="AM80" i="9"/>
  <c r="AI80" i="9"/>
  <c r="AJ80" i="9" s="1"/>
  <c r="AG80" i="9"/>
  <c r="AC80" i="9"/>
  <c r="AB80" i="9" s="1"/>
  <c r="AF80" i="9" s="1"/>
  <c r="Z80" i="9"/>
  <c r="R80" i="9"/>
  <c r="Q80" i="9"/>
  <c r="P80" i="9"/>
  <c r="E80" i="9"/>
  <c r="C80" i="9"/>
  <c r="B80" i="9"/>
  <c r="AS79" i="9"/>
  <c r="AQ79" i="9"/>
  <c r="AR79" i="9" s="1"/>
  <c r="AP79" i="9"/>
  <c r="AM79" i="9"/>
  <c r="AI79" i="9"/>
  <c r="AJ79" i="9" s="1"/>
  <c r="AG79" i="9"/>
  <c r="AC79" i="9"/>
  <c r="AB79" i="9" s="1"/>
  <c r="AF79" i="9" s="1"/>
  <c r="Z79" i="9"/>
  <c r="R79" i="9"/>
  <c r="Q79" i="9"/>
  <c r="P79" i="9"/>
  <c r="E79" i="9"/>
  <c r="C79" i="9"/>
  <c r="B79" i="9"/>
  <c r="AS78" i="9"/>
  <c r="AQ78" i="9"/>
  <c r="AR78" i="9" s="1"/>
  <c r="AP78" i="9"/>
  <c r="AM78" i="9"/>
  <c r="AI78" i="9"/>
  <c r="AJ78" i="9" s="1"/>
  <c r="AG78" i="9"/>
  <c r="AC78" i="9"/>
  <c r="AB78" i="9"/>
  <c r="AF78" i="9" s="1"/>
  <c r="Z78" i="9"/>
  <c r="R78" i="9"/>
  <c r="Q78" i="9"/>
  <c r="P78" i="9"/>
  <c r="E78" i="9"/>
  <c r="G78" i="9" s="1"/>
  <c r="C78" i="9"/>
  <c r="B78" i="9"/>
  <c r="AS77" i="9"/>
  <c r="AQ77" i="9"/>
  <c r="AR77" i="9" s="1"/>
  <c r="AP77" i="9"/>
  <c r="AM77" i="9"/>
  <c r="AJ77" i="9"/>
  <c r="AI77" i="9"/>
  <c r="AG77" i="9"/>
  <c r="AC77" i="9"/>
  <c r="AB77" i="9"/>
  <c r="AF77" i="9" s="1"/>
  <c r="Z77" i="9"/>
  <c r="R77" i="9"/>
  <c r="Q77" i="9"/>
  <c r="P77" i="9"/>
  <c r="O77" i="9"/>
  <c r="E77" i="9"/>
  <c r="C77" i="9"/>
  <c r="B77" i="9"/>
  <c r="AS76" i="9"/>
  <c r="AQ76" i="9"/>
  <c r="AR76" i="9" s="1"/>
  <c r="AP76" i="9"/>
  <c r="AM76" i="9"/>
  <c r="AI76" i="9"/>
  <c r="AJ76" i="9" s="1"/>
  <c r="AG76" i="9"/>
  <c r="AC76" i="9"/>
  <c r="AB76" i="9" s="1"/>
  <c r="AF76" i="9" s="1"/>
  <c r="Z76" i="9"/>
  <c r="R76" i="9"/>
  <c r="Q76" i="9"/>
  <c r="P76" i="9"/>
  <c r="E76" i="9"/>
  <c r="O76" i="9" s="1"/>
  <c r="C76" i="9"/>
  <c r="B76" i="9"/>
  <c r="AS75" i="9"/>
  <c r="AQ75" i="9"/>
  <c r="AR75" i="9" s="1"/>
  <c r="AP75" i="9"/>
  <c r="AM75" i="9"/>
  <c r="AI75" i="9"/>
  <c r="AJ75" i="9" s="1"/>
  <c r="AG75" i="9"/>
  <c r="AC75" i="9"/>
  <c r="AB75" i="9" s="1"/>
  <c r="AF75" i="9" s="1"/>
  <c r="Z75" i="9"/>
  <c r="R75" i="9"/>
  <c r="Q75" i="9"/>
  <c r="P75" i="9"/>
  <c r="E75" i="9"/>
  <c r="C75" i="9"/>
  <c r="B75" i="9"/>
  <c r="AS74" i="9"/>
  <c r="AQ74" i="9"/>
  <c r="AR74" i="9" s="1"/>
  <c r="AP74" i="9"/>
  <c r="AM74" i="9"/>
  <c r="AI74" i="9"/>
  <c r="AJ74" i="9" s="1"/>
  <c r="AG74" i="9"/>
  <c r="AC74" i="9"/>
  <c r="AB74" i="9" s="1"/>
  <c r="AF74" i="9" s="1"/>
  <c r="Z74" i="9"/>
  <c r="R74" i="9"/>
  <c r="Q74" i="9"/>
  <c r="P74" i="9"/>
  <c r="E74" i="9"/>
  <c r="G74" i="9" s="1"/>
  <c r="C74" i="9"/>
  <c r="B74" i="9"/>
  <c r="AS73" i="9"/>
  <c r="AQ73" i="9"/>
  <c r="AR73" i="9" s="1"/>
  <c r="AP73" i="9"/>
  <c r="AM73" i="9"/>
  <c r="AI73" i="9"/>
  <c r="AJ73" i="9" s="1"/>
  <c r="AG73" i="9"/>
  <c r="AC73" i="9"/>
  <c r="AB73" i="9" s="1"/>
  <c r="AF73" i="9" s="1"/>
  <c r="Z73" i="9"/>
  <c r="R73" i="9"/>
  <c r="Q73" i="9"/>
  <c r="P73" i="9"/>
  <c r="E73" i="9"/>
  <c r="C73" i="9"/>
  <c r="B73" i="9"/>
  <c r="AS72" i="9"/>
  <c r="AQ72" i="9"/>
  <c r="AR72" i="9" s="1"/>
  <c r="AP72" i="9"/>
  <c r="AM72" i="9"/>
  <c r="AI72" i="9"/>
  <c r="AJ72" i="9" s="1"/>
  <c r="AG72" i="9"/>
  <c r="AC72" i="9"/>
  <c r="AB72" i="9" s="1"/>
  <c r="AF72" i="9" s="1"/>
  <c r="Z72" i="9"/>
  <c r="R72" i="9"/>
  <c r="Q72" i="9"/>
  <c r="P72" i="9"/>
  <c r="E72" i="9"/>
  <c r="X72" i="9" s="1"/>
  <c r="C72" i="9"/>
  <c r="B72" i="9"/>
  <c r="AS71" i="9"/>
  <c r="AQ71" i="9"/>
  <c r="AR71" i="9" s="1"/>
  <c r="AP71" i="9"/>
  <c r="AM71" i="9"/>
  <c r="AI71" i="9"/>
  <c r="AJ71" i="9" s="1"/>
  <c r="AG71" i="9"/>
  <c r="AC71" i="9"/>
  <c r="AB71" i="9" s="1"/>
  <c r="AF71" i="9" s="1"/>
  <c r="Z71" i="9"/>
  <c r="R71" i="9"/>
  <c r="Q71" i="9"/>
  <c r="P71" i="9"/>
  <c r="E71" i="9"/>
  <c r="Y71" i="9" s="1"/>
  <c r="C71" i="9"/>
  <c r="B71" i="9"/>
  <c r="AS70" i="9"/>
  <c r="AQ70" i="9"/>
  <c r="AR70" i="9" s="1"/>
  <c r="AP70" i="9"/>
  <c r="AM70" i="9"/>
  <c r="AJ70" i="9"/>
  <c r="AI70" i="9"/>
  <c r="AG70" i="9"/>
  <c r="AC70" i="9"/>
  <c r="AB70" i="9"/>
  <c r="AF70" i="9" s="1"/>
  <c r="Z70" i="9"/>
  <c r="R70" i="9"/>
  <c r="Q70" i="9"/>
  <c r="P70" i="9"/>
  <c r="E70" i="9"/>
  <c r="C70" i="9"/>
  <c r="B70" i="9"/>
  <c r="AS69" i="9"/>
  <c r="AQ69" i="9"/>
  <c r="AR69" i="9" s="1"/>
  <c r="AP69" i="9"/>
  <c r="AM69" i="9"/>
  <c r="AI69" i="9"/>
  <c r="AJ69" i="9" s="1"/>
  <c r="AG69" i="9"/>
  <c r="AC69" i="9"/>
  <c r="AB69" i="9" s="1"/>
  <c r="AF69" i="9" s="1"/>
  <c r="Z69" i="9"/>
  <c r="R69" i="9"/>
  <c r="Q69" i="9"/>
  <c r="P69" i="9"/>
  <c r="E69" i="9"/>
  <c r="C69" i="9"/>
  <c r="B69" i="9"/>
  <c r="AS68" i="9"/>
  <c r="AQ68" i="9"/>
  <c r="AR68" i="9" s="1"/>
  <c r="AP68" i="9"/>
  <c r="AM68" i="9"/>
  <c r="AI68" i="9"/>
  <c r="AJ68" i="9" s="1"/>
  <c r="AG68" i="9"/>
  <c r="AC68" i="9"/>
  <c r="AB68" i="9"/>
  <c r="AF68" i="9" s="1"/>
  <c r="Z68" i="9"/>
  <c r="R68" i="9"/>
  <c r="Q68" i="9"/>
  <c r="P68" i="9"/>
  <c r="E68" i="9"/>
  <c r="O68" i="9" s="1"/>
  <c r="C68" i="9"/>
  <c r="B68" i="9"/>
  <c r="AS67" i="9"/>
  <c r="AQ67" i="9"/>
  <c r="AR67" i="9" s="1"/>
  <c r="AP67" i="9"/>
  <c r="AM67" i="9"/>
  <c r="AI67" i="9"/>
  <c r="AJ67" i="9" s="1"/>
  <c r="AG67" i="9"/>
  <c r="AC67" i="9"/>
  <c r="AB67" i="9" s="1"/>
  <c r="AF67" i="9" s="1"/>
  <c r="Z67" i="9"/>
  <c r="R67" i="9"/>
  <c r="Q67" i="9"/>
  <c r="P67" i="9"/>
  <c r="E67" i="9"/>
  <c r="Y67" i="9" s="1"/>
  <c r="C67" i="9"/>
  <c r="B67" i="9"/>
  <c r="AS66" i="9"/>
  <c r="AR66" i="9"/>
  <c r="AQ66" i="9"/>
  <c r="AP66" i="9"/>
  <c r="AM66" i="9"/>
  <c r="AI66" i="9"/>
  <c r="AJ66" i="9" s="1"/>
  <c r="AG66" i="9"/>
  <c r="AC66" i="9"/>
  <c r="AB66" i="9"/>
  <c r="AF66" i="9" s="1"/>
  <c r="Z66" i="9"/>
  <c r="R66" i="9"/>
  <c r="Q66" i="9"/>
  <c r="P66" i="9"/>
  <c r="E66" i="9"/>
  <c r="G66" i="9" s="1"/>
  <c r="C66" i="9"/>
  <c r="B66" i="9"/>
  <c r="AS65" i="9"/>
  <c r="AR65" i="9"/>
  <c r="AQ65" i="9"/>
  <c r="AP65" i="9"/>
  <c r="AM65" i="9"/>
  <c r="AI65" i="9"/>
  <c r="AJ65" i="9" s="1"/>
  <c r="AG65" i="9"/>
  <c r="AC65" i="9"/>
  <c r="AB65" i="9" s="1"/>
  <c r="AF65" i="9" s="1"/>
  <c r="Z65" i="9"/>
  <c r="R65" i="9"/>
  <c r="Q65" i="9"/>
  <c r="P65" i="9"/>
  <c r="E65" i="9"/>
  <c r="O65" i="9" s="1"/>
  <c r="C65" i="9"/>
  <c r="B65" i="9"/>
  <c r="AS64" i="9"/>
  <c r="AQ64" i="9"/>
  <c r="AR64" i="9" s="1"/>
  <c r="AP64" i="9"/>
  <c r="AM64" i="9"/>
  <c r="AI64" i="9"/>
  <c r="AJ64" i="9" s="1"/>
  <c r="AG64" i="9"/>
  <c r="AC64" i="9"/>
  <c r="AB64" i="9" s="1"/>
  <c r="AF64" i="9" s="1"/>
  <c r="Z64" i="9"/>
  <c r="R64" i="9"/>
  <c r="Q64" i="9"/>
  <c r="P64" i="9"/>
  <c r="E64" i="9"/>
  <c r="C64" i="9"/>
  <c r="B64" i="9"/>
  <c r="AS63" i="9"/>
  <c r="AQ63" i="9"/>
  <c r="AR63" i="9" s="1"/>
  <c r="AP63" i="9"/>
  <c r="AM63" i="9"/>
  <c r="AJ63" i="9"/>
  <c r="AI63" i="9"/>
  <c r="AG63" i="9"/>
  <c r="AC63" i="9"/>
  <c r="AB63" i="9" s="1"/>
  <c r="AF63" i="9" s="1"/>
  <c r="Z63" i="9"/>
  <c r="R63" i="9"/>
  <c r="Q63" i="9"/>
  <c r="P63" i="9"/>
  <c r="E63" i="9"/>
  <c r="G63" i="9" s="1"/>
  <c r="C63" i="9"/>
  <c r="B63" i="9"/>
  <c r="AS62" i="9"/>
  <c r="AQ62" i="9"/>
  <c r="AR62" i="9" s="1"/>
  <c r="AP62" i="9"/>
  <c r="AM62" i="9"/>
  <c r="AI62" i="9"/>
  <c r="AJ62" i="9" s="1"/>
  <c r="AG62" i="9"/>
  <c r="AC62" i="9"/>
  <c r="AB62" i="9"/>
  <c r="AF62" i="9" s="1"/>
  <c r="Z62" i="9"/>
  <c r="R62" i="9"/>
  <c r="Q62" i="9"/>
  <c r="P62" i="9"/>
  <c r="E62" i="9"/>
  <c r="C62" i="9"/>
  <c r="B62" i="9"/>
  <c r="AS61" i="9"/>
  <c r="AQ61" i="9"/>
  <c r="AR61" i="9" s="1"/>
  <c r="AP61" i="9"/>
  <c r="AM61" i="9"/>
  <c r="AI61" i="9"/>
  <c r="AJ61" i="9" s="1"/>
  <c r="AG61" i="9"/>
  <c r="AC61" i="9"/>
  <c r="AB61" i="9" s="1"/>
  <c r="AF61" i="9" s="1"/>
  <c r="Z61" i="9"/>
  <c r="R61" i="9"/>
  <c r="Q61" i="9"/>
  <c r="P61" i="9"/>
  <c r="E61" i="9"/>
  <c r="C61" i="9"/>
  <c r="B61" i="9"/>
  <c r="AS60" i="9"/>
  <c r="AQ60" i="9"/>
  <c r="AR60" i="9" s="1"/>
  <c r="AP60" i="9"/>
  <c r="AM60" i="9"/>
  <c r="AI60" i="9"/>
  <c r="AJ60" i="9" s="1"/>
  <c r="AG60" i="9"/>
  <c r="AC60" i="9"/>
  <c r="AB60" i="9" s="1"/>
  <c r="AF60" i="9" s="1"/>
  <c r="Z60" i="9"/>
  <c r="R60" i="9"/>
  <c r="Q60" i="9"/>
  <c r="P60" i="9"/>
  <c r="E60" i="9"/>
  <c r="O60" i="9" s="1"/>
  <c r="C60" i="9"/>
  <c r="B60" i="9"/>
  <c r="AS59" i="9"/>
  <c r="AQ59" i="9"/>
  <c r="AR59" i="9" s="1"/>
  <c r="AP59" i="9"/>
  <c r="AM59" i="9"/>
  <c r="AI59" i="9"/>
  <c r="AJ59" i="9" s="1"/>
  <c r="AG59" i="9"/>
  <c r="AC59" i="9"/>
  <c r="AB59" i="9" s="1"/>
  <c r="AF59" i="9" s="1"/>
  <c r="Z59" i="9"/>
  <c r="Y59" i="9"/>
  <c r="R59" i="9"/>
  <c r="Q59" i="9"/>
  <c r="P59" i="9"/>
  <c r="E59" i="9"/>
  <c r="X59" i="9" s="1"/>
  <c r="C59" i="9"/>
  <c r="B59" i="9"/>
  <c r="AS58" i="9"/>
  <c r="AQ58" i="9"/>
  <c r="AR58" i="9" s="1"/>
  <c r="AP58" i="9"/>
  <c r="AM58" i="9"/>
  <c r="AI58" i="9"/>
  <c r="AJ58" i="9" s="1"/>
  <c r="AG58" i="9"/>
  <c r="AC58" i="9"/>
  <c r="AB58" i="9" s="1"/>
  <c r="AF58" i="9" s="1"/>
  <c r="Z58" i="9"/>
  <c r="R58" i="9"/>
  <c r="Q58" i="9"/>
  <c r="P58" i="9"/>
  <c r="E58" i="9"/>
  <c r="C58" i="9"/>
  <c r="B58" i="9"/>
  <c r="AS57" i="9"/>
  <c r="AQ57" i="9"/>
  <c r="AR57" i="9" s="1"/>
  <c r="AP57" i="9"/>
  <c r="AM57" i="9"/>
  <c r="AI57" i="9"/>
  <c r="AJ57" i="9" s="1"/>
  <c r="AG57" i="9"/>
  <c r="AC57" i="9"/>
  <c r="AB57" i="9" s="1"/>
  <c r="AF57" i="9" s="1"/>
  <c r="Z57" i="9"/>
  <c r="R57" i="9"/>
  <c r="Q57" i="9"/>
  <c r="P57" i="9"/>
  <c r="E57" i="9"/>
  <c r="C57" i="9"/>
  <c r="B57" i="9"/>
  <c r="AS56" i="9"/>
  <c r="AQ56" i="9"/>
  <c r="AR56" i="9" s="1"/>
  <c r="AP56" i="9"/>
  <c r="AM56" i="9"/>
  <c r="AI56" i="9"/>
  <c r="AJ56" i="9" s="1"/>
  <c r="AG56" i="9"/>
  <c r="AC56" i="9"/>
  <c r="AB56" i="9" s="1"/>
  <c r="AF56" i="9" s="1"/>
  <c r="Z56" i="9"/>
  <c r="R56" i="9"/>
  <c r="Q56" i="9"/>
  <c r="P56" i="9"/>
  <c r="E56" i="9"/>
  <c r="C56" i="9"/>
  <c r="B56" i="9"/>
  <c r="AS55" i="9"/>
  <c r="AQ55" i="9"/>
  <c r="AR55" i="9" s="1"/>
  <c r="AP55" i="9"/>
  <c r="AM55" i="9"/>
  <c r="AI55" i="9"/>
  <c r="AJ55" i="9" s="1"/>
  <c r="AG55" i="9"/>
  <c r="AC55" i="9"/>
  <c r="AB55" i="9" s="1"/>
  <c r="AF55" i="9" s="1"/>
  <c r="Z55" i="9"/>
  <c r="R55" i="9"/>
  <c r="Q55" i="9"/>
  <c r="P55" i="9"/>
  <c r="E55" i="9"/>
  <c r="C55" i="9"/>
  <c r="B55" i="9"/>
  <c r="AS54" i="9"/>
  <c r="AQ54" i="9"/>
  <c r="AR54" i="9" s="1"/>
  <c r="AP54" i="9"/>
  <c r="AM54" i="9"/>
  <c r="AI54" i="9"/>
  <c r="AJ54" i="9" s="1"/>
  <c r="AG54" i="9"/>
  <c r="AC54" i="9"/>
  <c r="AB54" i="9" s="1"/>
  <c r="AF54" i="9" s="1"/>
  <c r="Z54" i="9"/>
  <c r="R54" i="9"/>
  <c r="Q54" i="9"/>
  <c r="P54" i="9"/>
  <c r="E54" i="9"/>
  <c r="X54" i="9" s="1"/>
  <c r="C54" i="9"/>
  <c r="B54" i="9"/>
  <c r="AS53" i="9"/>
  <c r="AQ53" i="9"/>
  <c r="AR53" i="9" s="1"/>
  <c r="AP53" i="9"/>
  <c r="AM53" i="9"/>
  <c r="AI53" i="9"/>
  <c r="AJ53" i="9" s="1"/>
  <c r="AG53" i="9"/>
  <c r="AC53" i="9"/>
  <c r="AB53" i="9" s="1"/>
  <c r="AF53" i="9" s="1"/>
  <c r="Z53" i="9"/>
  <c r="R53" i="9"/>
  <c r="Q53" i="9"/>
  <c r="P53" i="9"/>
  <c r="O53" i="9"/>
  <c r="E53" i="9"/>
  <c r="C53" i="9"/>
  <c r="B53" i="9"/>
  <c r="AS52" i="9"/>
  <c r="AQ52" i="9"/>
  <c r="AR52" i="9" s="1"/>
  <c r="AP52" i="9"/>
  <c r="AM52" i="9"/>
  <c r="AI52" i="9"/>
  <c r="AJ52" i="9" s="1"/>
  <c r="AG52" i="9"/>
  <c r="AC52" i="9"/>
  <c r="AB52" i="9" s="1"/>
  <c r="AF52" i="9" s="1"/>
  <c r="Z52" i="9"/>
  <c r="Y52" i="9"/>
  <c r="R52" i="9"/>
  <c r="Q52" i="9"/>
  <c r="P52" i="9"/>
  <c r="E52" i="9"/>
  <c r="O52" i="9" s="1"/>
  <c r="C52" i="9"/>
  <c r="B52" i="9"/>
  <c r="AS51" i="9"/>
  <c r="AQ51" i="9"/>
  <c r="AR51" i="9" s="1"/>
  <c r="AP51" i="9"/>
  <c r="AM51" i="9"/>
  <c r="AI51" i="9"/>
  <c r="AJ51" i="9" s="1"/>
  <c r="AG51" i="9"/>
  <c r="AC51" i="9"/>
  <c r="AB51" i="9" s="1"/>
  <c r="AF51" i="9" s="1"/>
  <c r="Z51" i="9"/>
  <c r="R51" i="9"/>
  <c r="Q51" i="9"/>
  <c r="P51" i="9"/>
  <c r="S51" i="9"/>
  <c r="E51" i="9"/>
  <c r="G51" i="9" s="1"/>
  <c r="C51" i="9"/>
  <c r="B51" i="9"/>
  <c r="AS50" i="9"/>
  <c r="AQ50" i="9"/>
  <c r="AR50" i="9" s="1"/>
  <c r="AP50" i="9"/>
  <c r="AM50" i="9"/>
  <c r="AI50" i="9"/>
  <c r="AJ50" i="9" s="1"/>
  <c r="AG50" i="9"/>
  <c r="AC50" i="9"/>
  <c r="AB50" i="9" s="1"/>
  <c r="AF50" i="9" s="1"/>
  <c r="Z50" i="9"/>
  <c r="R50" i="9"/>
  <c r="Q50" i="9"/>
  <c r="P50" i="9"/>
  <c r="E50" i="9"/>
  <c r="G50" i="9" s="1"/>
  <c r="C50" i="9"/>
  <c r="B50" i="9"/>
  <c r="AS49" i="9"/>
  <c r="AQ49" i="9"/>
  <c r="AR49" i="9" s="1"/>
  <c r="AP49" i="9"/>
  <c r="AM49" i="9"/>
  <c r="AI49" i="9"/>
  <c r="AJ49" i="9" s="1"/>
  <c r="AG49" i="9"/>
  <c r="AC49" i="9"/>
  <c r="AB49" i="9" s="1"/>
  <c r="AF49" i="9" s="1"/>
  <c r="Z49" i="9"/>
  <c r="X49" i="9"/>
  <c r="R49" i="9"/>
  <c r="Q49" i="9"/>
  <c r="P49" i="9"/>
  <c r="O49" i="9"/>
  <c r="E49" i="9"/>
  <c r="C49" i="9"/>
  <c r="B49" i="9"/>
  <c r="AS48" i="9"/>
  <c r="AQ48" i="9"/>
  <c r="AR48" i="9" s="1"/>
  <c r="AP48" i="9"/>
  <c r="AM48" i="9"/>
  <c r="AI48" i="9"/>
  <c r="AJ48" i="9" s="1"/>
  <c r="AG48" i="9"/>
  <c r="AC48" i="9"/>
  <c r="AB48" i="9" s="1"/>
  <c r="AF48" i="9" s="1"/>
  <c r="Z48" i="9"/>
  <c r="R48" i="9"/>
  <c r="Q48" i="9"/>
  <c r="P48" i="9"/>
  <c r="E48" i="9"/>
  <c r="X48" i="9" s="1"/>
  <c r="C48" i="9"/>
  <c r="B48" i="9"/>
  <c r="AS47" i="9"/>
  <c r="AQ47" i="9"/>
  <c r="AR47" i="9" s="1"/>
  <c r="AP47" i="9"/>
  <c r="AM47" i="9"/>
  <c r="AI47" i="9"/>
  <c r="AJ47" i="9" s="1"/>
  <c r="AG47" i="9"/>
  <c r="AC47" i="9"/>
  <c r="AB47" i="9"/>
  <c r="AF47" i="9" s="1"/>
  <c r="Z47" i="9"/>
  <c r="R47" i="9"/>
  <c r="Q47" i="9"/>
  <c r="P47" i="9"/>
  <c r="E47" i="9"/>
  <c r="G47" i="9" s="1"/>
  <c r="S47" i="9" s="1"/>
  <c r="C47" i="9"/>
  <c r="B47" i="9"/>
  <c r="AS46" i="9"/>
  <c r="AQ46" i="9"/>
  <c r="AR46" i="9" s="1"/>
  <c r="AP46" i="9"/>
  <c r="AM46" i="9"/>
  <c r="AJ46" i="9"/>
  <c r="AI46" i="9"/>
  <c r="AG46" i="9"/>
  <c r="AC46" i="9"/>
  <c r="AB46" i="9" s="1"/>
  <c r="AF46" i="9" s="1"/>
  <c r="Z46" i="9"/>
  <c r="R46" i="9"/>
  <c r="Q46" i="9"/>
  <c r="P46" i="9"/>
  <c r="E46" i="9"/>
  <c r="X46" i="9" s="1"/>
  <c r="C46" i="9"/>
  <c r="B46" i="9"/>
  <c r="AS45" i="9"/>
  <c r="AQ45" i="9"/>
  <c r="AR45" i="9" s="1"/>
  <c r="AP45" i="9"/>
  <c r="AM45" i="9"/>
  <c r="AJ45" i="9"/>
  <c r="AI45" i="9"/>
  <c r="AG45" i="9"/>
  <c r="AC45" i="9"/>
  <c r="AB45" i="9"/>
  <c r="AF45" i="9" s="1"/>
  <c r="Z45" i="9"/>
  <c r="R45" i="9"/>
  <c r="Q45" i="9"/>
  <c r="P45" i="9"/>
  <c r="E45" i="9"/>
  <c r="C45" i="9"/>
  <c r="B45" i="9"/>
  <c r="AS44" i="9"/>
  <c r="AQ44" i="9"/>
  <c r="AR44" i="9" s="1"/>
  <c r="AP44" i="9"/>
  <c r="AM44" i="9"/>
  <c r="AI44" i="9"/>
  <c r="AJ44" i="9" s="1"/>
  <c r="AG44" i="9"/>
  <c r="AC44" i="9"/>
  <c r="AB44" i="9" s="1"/>
  <c r="AF44" i="9" s="1"/>
  <c r="Z44" i="9"/>
  <c r="R44" i="9"/>
  <c r="Q44" i="9"/>
  <c r="P44" i="9"/>
  <c r="E44" i="9"/>
  <c r="G44" i="9" s="1"/>
  <c r="C44" i="9"/>
  <c r="B44" i="9"/>
  <c r="AS43" i="9"/>
  <c r="AQ43" i="9"/>
  <c r="AR43" i="9" s="1"/>
  <c r="AP43" i="9"/>
  <c r="AM43" i="9"/>
  <c r="AI43" i="9"/>
  <c r="AJ43" i="9" s="1"/>
  <c r="AG43" i="9"/>
  <c r="AC43" i="9"/>
  <c r="AB43" i="9" s="1"/>
  <c r="AF43" i="9" s="1"/>
  <c r="Z43" i="9"/>
  <c r="R43" i="9"/>
  <c r="Q43" i="9"/>
  <c r="P43" i="9"/>
  <c r="E43" i="9"/>
  <c r="C43" i="9"/>
  <c r="B43" i="9"/>
  <c r="AS42" i="9"/>
  <c r="AQ42" i="9"/>
  <c r="AR42" i="9" s="1"/>
  <c r="AP42" i="9"/>
  <c r="AM42" i="9"/>
  <c r="AI42" i="9"/>
  <c r="AJ42" i="9" s="1"/>
  <c r="AG42" i="9"/>
  <c r="AC42" i="9"/>
  <c r="AB42" i="9" s="1"/>
  <c r="AF42" i="9" s="1"/>
  <c r="Z42" i="9"/>
  <c r="R42" i="9"/>
  <c r="Q42" i="9"/>
  <c r="P42" i="9"/>
  <c r="E42" i="9"/>
  <c r="C42" i="9"/>
  <c r="B42" i="9"/>
  <c r="AS41" i="9"/>
  <c r="AQ41" i="9"/>
  <c r="AR41" i="9" s="1"/>
  <c r="AP41" i="9"/>
  <c r="AM41" i="9"/>
  <c r="AI41" i="9"/>
  <c r="AJ41" i="9" s="1"/>
  <c r="AG41" i="9"/>
  <c r="AC41" i="9"/>
  <c r="AB41" i="9" s="1"/>
  <c r="AF41" i="9" s="1"/>
  <c r="Z41" i="9"/>
  <c r="R41" i="9"/>
  <c r="Q41" i="9"/>
  <c r="P41" i="9"/>
  <c r="E41" i="9"/>
  <c r="G41" i="9" s="1"/>
  <c r="S41" i="9" s="1"/>
  <c r="C41" i="9"/>
  <c r="B41" i="9"/>
  <c r="AS40" i="9"/>
  <c r="AQ40" i="9"/>
  <c r="AR40" i="9" s="1"/>
  <c r="AP40" i="9"/>
  <c r="AM40" i="9"/>
  <c r="AI40" i="9"/>
  <c r="AJ40" i="9" s="1"/>
  <c r="AG40" i="9"/>
  <c r="AC40" i="9"/>
  <c r="AB40" i="9" s="1"/>
  <c r="AF40" i="9" s="1"/>
  <c r="Z40" i="9"/>
  <c r="R40" i="9"/>
  <c r="Q40" i="9"/>
  <c r="P40" i="9"/>
  <c r="E40" i="9"/>
  <c r="G40" i="9" s="1"/>
  <c r="C40" i="9"/>
  <c r="B40" i="9"/>
  <c r="AS39" i="9"/>
  <c r="AQ39" i="9"/>
  <c r="AR39" i="9" s="1"/>
  <c r="AP39" i="9"/>
  <c r="AM39" i="9"/>
  <c r="AI39" i="9"/>
  <c r="AJ39" i="9" s="1"/>
  <c r="AG39" i="9"/>
  <c r="AC39" i="9"/>
  <c r="AB39" i="9" s="1"/>
  <c r="AF39" i="9" s="1"/>
  <c r="Z39" i="9"/>
  <c r="R39" i="9"/>
  <c r="Q39" i="9"/>
  <c r="P39" i="9"/>
  <c r="E39" i="9"/>
  <c r="G39" i="9" s="1"/>
  <c r="C39" i="9"/>
  <c r="B39" i="9"/>
  <c r="AS38" i="9"/>
  <c r="AQ38" i="9"/>
  <c r="AR38" i="9" s="1"/>
  <c r="AP38" i="9"/>
  <c r="AM38" i="9"/>
  <c r="AI38" i="9"/>
  <c r="AJ38" i="9" s="1"/>
  <c r="AG38" i="9"/>
  <c r="AC38" i="9"/>
  <c r="AB38" i="9" s="1"/>
  <c r="AF38" i="9" s="1"/>
  <c r="Z38" i="9"/>
  <c r="R38" i="9"/>
  <c r="Q38" i="9"/>
  <c r="P38" i="9"/>
  <c r="E38" i="9"/>
  <c r="C38" i="9"/>
  <c r="B38" i="9"/>
  <c r="AS37" i="9"/>
  <c r="AQ37" i="9"/>
  <c r="AR37" i="9" s="1"/>
  <c r="AP37" i="9"/>
  <c r="AM37" i="9"/>
  <c r="AI37" i="9"/>
  <c r="AJ37" i="9" s="1"/>
  <c r="AG37" i="9"/>
  <c r="AC37" i="9"/>
  <c r="AB37" i="9" s="1"/>
  <c r="AF37" i="9" s="1"/>
  <c r="Z37" i="9"/>
  <c r="R37" i="9"/>
  <c r="Q37" i="9"/>
  <c r="P37" i="9"/>
  <c r="E37" i="9"/>
  <c r="C37" i="9"/>
  <c r="B37" i="9"/>
  <c r="AS36" i="9"/>
  <c r="AQ36" i="9"/>
  <c r="AR36" i="9" s="1"/>
  <c r="AP36" i="9"/>
  <c r="AM36" i="9"/>
  <c r="AI36" i="9"/>
  <c r="AJ36" i="9" s="1"/>
  <c r="AG36" i="9"/>
  <c r="AC36" i="9"/>
  <c r="AB36" i="9" s="1"/>
  <c r="AF36" i="9" s="1"/>
  <c r="Z36" i="9"/>
  <c r="R36" i="9"/>
  <c r="Q36" i="9"/>
  <c r="P36" i="9"/>
  <c r="E36" i="9"/>
  <c r="C36" i="9"/>
  <c r="B36" i="9"/>
  <c r="AS35" i="9"/>
  <c r="AQ35" i="9"/>
  <c r="AR35" i="9" s="1"/>
  <c r="AP35" i="9"/>
  <c r="AM35" i="9"/>
  <c r="AI35" i="9"/>
  <c r="AJ35" i="9" s="1"/>
  <c r="AG35" i="9"/>
  <c r="AC35" i="9"/>
  <c r="AB35" i="9" s="1"/>
  <c r="AF35" i="9" s="1"/>
  <c r="Z35" i="9"/>
  <c r="R35" i="9"/>
  <c r="Q35" i="9"/>
  <c r="P35" i="9"/>
  <c r="E35" i="9"/>
  <c r="G35" i="9" s="1"/>
  <c r="C35" i="9"/>
  <c r="B35" i="9"/>
  <c r="AS34" i="9"/>
  <c r="AQ34" i="9"/>
  <c r="AR34" i="9" s="1"/>
  <c r="AP34" i="9"/>
  <c r="AM34" i="9"/>
  <c r="AI34" i="9"/>
  <c r="AJ34" i="9" s="1"/>
  <c r="AG34" i="9"/>
  <c r="AC34" i="9"/>
  <c r="AB34" i="9" s="1"/>
  <c r="AF34" i="9" s="1"/>
  <c r="Z34" i="9"/>
  <c r="R34" i="9"/>
  <c r="Q34" i="9"/>
  <c r="P34" i="9"/>
  <c r="E34" i="9"/>
  <c r="G34" i="9" s="1"/>
  <c r="C34" i="9"/>
  <c r="B34" i="9"/>
  <c r="AS33" i="9"/>
  <c r="AQ33" i="9"/>
  <c r="AR33" i="9" s="1"/>
  <c r="AP33" i="9"/>
  <c r="AM33" i="9"/>
  <c r="AJ33" i="9"/>
  <c r="AI33" i="9"/>
  <c r="AG33" i="9"/>
  <c r="AC33" i="9"/>
  <c r="AB33" i="9" s="1"/>
  <c r="AF33" i="9" s="1"/>
  <c r="Z33" i="9"/>
  <c r="R33" i="9"/>
  <c r="Q33" i="9"/>
  <c r="P33" i="9"/>
  <c r="E33" i="9"/>
  <c r="G33" i="9" s="1"/>
  <c r="C33" i="9"/>
  <c r="B33" i="9"/>
  <c r="AS32" i="9"/>
  <c r="AQ32" i="9"/>
  <c r="AR32" i="9" s="1"/>
  <c r="AP32" i="9"/>
  <c r="AM32" i="9"/>
  <c r="AI32" i="9"/>
  <c r="AJ32" i="9" s="1"/>
  <c r="AG32" i="9"/>
  <c r="AC32" i="9"/>
  <c r="AB32" i="9" s="1"/>
  <c r="Z32" i="9"/>
  <c r="R32" i="9"/>
  <c r="Q32" i="9"/>
  <c r="P32" i="9"/>
  <c r="E32" i="9"/>
  <c r="C32" i="9"/>
  <c r="B32" i="9"/>
  <c r="K25" i="9"/>
  <c r="J25" i="9"/>
  <c r="F25" i="9"/>
  <c r="B19" i="9"/>
  <c r="T16" i="9"/>
  <c r="B16" i="9"/>
  <c r="B13" i="9"/>
  <c r="B12" i="9"/>
  <c r="B11" i="9"/>
  <c r="B10" i="9"/>
  <c r="B9" i="9"/>
  <c r="B6" i="9"/>
  <c r="K182" i="10"/>
  <c r="F189" i="10" s="1"/>
  <c r="J182" i="10"/>
  <c r="C189" i="10" s="1"/>
  <c r="F182" i="10"/>
  <c r="AS181" i="10"/>
  <c r="AQ181" i="10"/>
  <c r="AR181" i="10" s="1"/>
  <c r="AP181" i="10"/>
  <c r="AM181" i="10"/>
  <c r="AI181" i="10"/>
  <c r="AJ181" i="10" s="1"/>
  <c r="AG181" i="10"/>
  <c r="AC181" i="10"/>
  <c r="AB181" i="10" s="1"/>
  <c r="AF181" i="10" s="1"/>
  <c r="Z181" i="10"/>
  <c r="R181" i="10"/>
  <c r="Q181" i="10"/>
  <c r="P181" i="10"/>
  <c r="E181" i="10"/>
  <c r="C181" i="10"/>
  <c r="B181" i="10"/>
  <c r="AS180" i="10"/>
  <c r="AQ180" i="10"/>
  <c r="AR180" i="10" s="1"/>
  <c r="AP180" i="10"/>
  <c r="AM180" i="10"/>
  <c r="AI180" i="10"/>
  <c r="AJ180" i="10" s="1"/>
  <c r="AG180" i="10"/>
  <c r="AC180" i="10"/>
  <c r="AB180" i="10" s="1"/>
  <c r="AF180" i="10" s="1"/>
  <c r="Z180" i="10"/>
  <c r="R180" i="10"/>
  <c r="Q180" i="10"/>
  <c r="P180" i="10"/>
  <c r="E180" i="10"/>
  <c r="C180" i="10"/>
  <c r="B180" i="10"/>
  <c r="AS179" i="10"/>
  <c r="AQ179" i="10"/>
  <c r="AR179" i="10" s="1"/>
  <c r="AP179" i="10"/>
  <c r="AM179" i="10"/>
  <c r="AI179" i="10"/>
  <c r="AJ179" i="10" s="1"/>
  <c r="AG179" i="10"/>
  <c r="AC179" i="10"/>
  <c r="AB179" i="10" s="1"/>
  <c r="AF179" i="10" s="1"/>
  <c r="Z179" i="10"/>
  <c r="R179" i="10"/>
  <c r="Q179" i="10"/>
  <c r="P179" i="10"/>
  <c r="E179" i="10"/>
  <c r="C179" i="10"/>
  <c r="B179" i="10"/>
  <c r="AS178" i="10"/>
  <c r="AQ178" i="10"/>
  <c r="AR178" i="10" s="1"/>
  <c r="AP178" i="10"/>
  <c r="AM178" i="10"/>
  <c r="AI178" i="10"/>
  <c r="AJ178" i="10" s="1"/>
  <c r="AG178" i="10"/>
  <c r="AC178" i="10"/>
  <c r="AB178" i="10"/>
  <c r="AF178" i="10" s="1"/>
  <c r="Z178" i="10"/>
  <c r="R178" i="10"/>
  <c r="Q178" i="10"/>
  <c r="P178" i="10"/>
  <c r="E178" i="10"/>
  <c r="C178" i="10"/>
  <c r="B178" i="10"/>
  <c r="AS177" i="10"/>
  <c r="AQ177" i="10"/>
  <c r="AR177" i="10" s="1"/>
  <c r="AP177" i="10"/>
  <c r="AM177" i="10"/>
  <c r="AI177" i="10"/>
  <c r="AJ177" i="10" s="1"/>
  <c r="AG177" i="10"/>
  <c r="AC177" i="10"/>
  <c r="AB177" i="10" s="1"/>
  <c r="AF177" i="10" s="1"/>
  <c r="Z177" i="10"/>
  <c r="R177" i="10"/>
  <c r="Q177" i="10"/>
  <c r="P177" i="10"/>
  <c r="E177" i="10"/>
  <c r="C177" i="10"/>
  <c r="B177" i="10"/>
  <c r="AS176" i="10"/>
  <c r="AQ176" i="10"/>
  <c r="AR176" i="10" s="1"/>
  <c r="AP176" i="10"/>
  <c r="AM176" i="10"/>
  <c r="AI176" i="10"/>
  <c r="AJ176" i="10" s="1"/>
  <c r="AG176" i="10"/>
  <c r="AC176" i="10"/>
  <c r="AB176" i="10" s="1"/>
  <c r="AF176" i="10" s="1"/>
  <c r="Z176" i="10"/>
  <c r="R176" i="10"/>
  <c r="Q176" i="10"/>
  <c r="P176" i="10"/>
  <c r="E176" i="10"/>
  <c r="C176" i="10"/>
  <c r="B176" i="10"/>
  <c r="AS175" i="10"/>
  <c r="AQ175" i="10"/>
  <c r="AR175" i="10" s="1"/>
  <c r="AP175" i="10"/>
  <c r="AM175" i="10"/>
  <c r="AI175" i="10"/>
  <c r="AJ175" i="10" s="1"/>
  <c r="AG175" i="10"/>
  <c r="AC175" i="10"/>
  <c r="AB175" i="10"/>
  <c r="AF175" i="10" s="1"/>
  <c r="Z175" i="10"/>
  <c r="R175" i="10"/>
  <c r="Q175" i="10"/>
  <c r="P175" i="10"/>
  <c r="E175" i="10"/>
  <c r="C175" i="10"/>
  <c r="B175" i="10"/>
  <c r="AS174" i="10"/>
  <c r="AQ174" i="10"/>
  <c r="AR174" i="10" s="1"/>
  <c r="AP174" i="10"/>
  <c r="AM174" i="10"/>
  <c r="AI174" i="10"/>
  <c r="AJ174" i="10" s="1"/>
  <c r="AG174" i="10"/>
  <c r="AC174" i="10"/>
  <c r="AB174" i="10"/>
  <c r="AF174" i="10" s="1"/>
  <c r="Z174" i="10"/>
  <c r="R174" i="10"/>
  <c r="Q174" i="10"/>
  <c r="P174" i="10"/>
  <c r="E174" i="10"/>
  <c r="C174" i="10"/>
  <c r="B174" i="10"/>
  <c r="AS173" i="10"/>
  <c r="AQ173" i="10"/>
  <c r="AR173" i="10" s="1"/>
  <c r="AP173" i="10"/>
  <c r="AM173" i="10"/>
  <c r="AJ173" i="10"/>
  <c r="AI173" i="10"/>
  <c r="AG173" i="10"/>
  <c r="AC173" i="10"/>
  <c r="AB173" i="10" s="1"/>
  <c r="AF173" i="10" s="1"/>
  <c r="Z173" i="10"/>
  <c r="R173" i="10"/>
  <c r="Q173" i="10"/>
  <c r="P173" i="10"/>
  <c r="E173" i="10"/>
  <c r="G173" i="10" s="1"/>
  <c r="C173" i="10"/>
  <c r="B173" i="10"/>
  <c r="AS172" i="10"/>
  <c r="AQ172" i="10"/>
  <c r="AR172" i="10" s="1"/>
  <c r="AP172" i="10"/>
  <c r="AM172" i="10"/>
  <c r="AI172" i="10"/>
  <c r="AJ172" i="10" s="1"/>
  <c r="AG172" i="10"/>
  <c r="AC172" i="10"/>
  <c r="AB172" i="10" s="1"/>
  <c r="AF172" i="10" s="1"/>
  <c r="Z172" i="10"/>
  <c r="R172" i="10"/>
  <c r="Q172" i="10"/>
  <c r="P172" i="10"/>
  <c r="E172" i="10"/>
  <c r="C172" i="10"/>
  <c r="B172" i="10"/>
  <c r="AS171" i="10"/>
  <c r="AQ171" i="10"/>
  <c r="AR171" i="10" s="1"/>
  <c r="AP171" i="10"/>
  <c r="AM171" i="10"/>
  <c r="AI171" i="10"/>
  <c r="AJ171" i="10" s="1"/>
  <c r="AG171" i="10"/>
  <c r="AC171" i="10"/>
  <c r="AB171" i="10" s="1"/>
  <c r="AF171" i="10" s="1"/>
  <c r="Z171" i="10"/>
  <c r="T171" i="10"/>
  <c r="R171" i="10"/>
  <c r="Q171" i="10"/>
  <c r="P171" i="10"/>
  <c r="E171" i="10"/>
  <c r="C171" i="10"/>
  <c r="B171" i="10"/>
  <c r="AS170" i="10"/>
  <c r="AQ170" i="10"/>
  <c r="AR170" i="10" s="1"/>
  <c r="AP170" i="10"/>
  <c r="AM170" i="10"/>
  <c r="AI170" i="10"/>
  <c r="AJ170" i="10" s="1"/>
  <c r="AG170" i="10"/>
  <c r="AC170" i="10"/>
  <c r="AB170" i="10" s="1"/>
  <c r="AF170" i="10" s="1"/>
  <c r="Z170" i="10"/>
  <c r="R170" i="10"/>
  <c r="Q170" i="10"/>
  <c r="P170" i="10"/>
  <c r="E170" i="10"/>
  <c r="G170" i="10" s="1"/>
  <c r="C170" i="10"/>
  <c r="B170" i="10"/>
  <c r="AS169" i="10"/>
  <c r="AQ169" i="10"/>
  <c r="AR169" i="10" s="1"/>
  <c r="AP169" i="10"/>
  <c r="AM169" i="10"/>
  <c r="AI169" i="10"/>
  <c r="AJ169" i="10" s="1"/>
  <c r="AG169" i="10"/>
  <c r="AC169" i="10"/>
  <c r="AB169" i="10" s="1"/>
  <c r="AF169" i="10" s="1"/>
  <c r="Z169" i="10"/>
  <c r="R169" i="10"/>
  <c r="Q169" i="10"/>
  <c r="P169" i="10"/>
  <c r="E169" i="10"/>
  <c r="Y169" i="10" s="1"/>
  <c r="C169" i="10"/>
  <c r="B169" i="10"/>
  <c r="AS168" i="10"/>
  <c r="AQ168" i="10"/>
  <c r="AR168" i="10" s="1"/>
  <c r="AP168" i="10"/>
  <c r="AM168" i="10"/>
  <c r="AI168" i="10"/>
  <c r="AJ168" i="10" s="1"/>
  <c r="AG168" i="10"/>
  <c r="AC168" i="10"/>
  <c r="AB168" i="10" s="1"/>
  <c r="AF168" i="10" s="1"/>
  <c r="Z168" i="10"/>
  <c r="R168" i="10"/>
  <c r="Q168" i="10"/>
  <c r="P168" i="10"/>
  <c r="E168" i="10"/>
  <c r="G168" i="10" s="1"/>
  <c r="C168" i="10"/>
  <c r="B168" i="10"/>
  <c r="AS167" i="10"/>
  <c r="AQ167" i="10"/>
  <c r="AR167" i="10" s="1"/>
  <c r="AP167" i="10"/>
  <c r="AM167" i="10"/>
  <c r="AI167" i="10"/>
  <c r="AJ167" i="10" s="1"/>
  <c r="AG167" i="10"/>
  <c r="AC167" i="10"/>
  <c r="AB167" i="10" s="1"/>
  <c r="AF167" i="10" s="1"/>
  <c r="Z167" i="10"/>
  <c r="R167" i="10"/>
  <c r="Q167" i="10"/>
  <c r="P167" i="10"/>
  <c r="E167" i="10"/>
  <c r="Y167" i="10" s="1"/>
  <c r="C167" i="10"/>
  <c r="B167" i="10"/>
  <c r="AS166" i="10"/>
  <c r="AQ166" i="10"/>
  <c r="AR166" i="10" s="1"/>
  <c r="AP166" i="10"/>
  <c r="AM166" i="10"/>
  <c r="AI166" i="10"/>
  <c r="AJ166" i="10" s="1"/>
  <c r="AG166" i="10"/>
  <c r="AC166" i="10"/>
  <c r="AB166" i="10" s="1"/>
  <c r="AF166" i="10" s="1"/>
  <c r="Z166" i="10"/>
  <c r="R166" i="10"/>
  <c r="Q166" i="10"/>
  <c r="P166" i="10"/>
  <c r="E166" i="10"/>
  <c r="X166" i="10" s="1"/>
  <c r="C166" i="10"/>
  <c r="B166" i="10"/>
  <c r="AS165" i="10"/>
  <c r="AQ165" i="10"/>
  <c r="AR165" i="10" s="1"/>
  <c r="AP165" i="10"/>
  <c r="AM165" i="10"/>
  <c r="AI165" i="10"/>
  <c r="AJ165" i="10" s="1"/>
  <c r="AG165" i="10"/>
  <c r="AC165" i="10"/>
  <c r="AB165" i="10" s="1"/>
  <c r="AF165" i="10" s="1"/>
  <c r="Z165" i="10"/>
  <c r="R165" i="10"/>
  <c r="Q165" i="10"/>
  <c r="P165" i="10"/>
  <c r="E165" i="10"/>
  <c r="G165" i="10" s="1"/>
  <c r="C165" i="10"/>
  <c r="B165" i="10"/>
  <c r="AS164" i="10"/>
  <c r="AR164" i="10"/>
  <c r="AQ164" i="10"/>
  <c r="AP164" i="10"/>
  <c r="AM164" i="10"/>
  <c r="AI164" i="10"/>
  <c r="AJ164" i="10" s="1"/>
  <c r="AG164" i="10"/>
  <c r="AC164" i="10"/>
  <c r="AB164" i="10" s="1"/>
  <c r="AF164" i="10" s="1"/>
  <c r="Z164" i="10"/>
  <c r="R164" i="10"/>
  <c r="Q164" i="10"/>
  <c r="P164" i="10"/>
  <c r="E164" i="10"/>
  <c r="G164" i="10" s="1"/>
  <c r="C164" i="10"/>
  <c r="B164" i="10"/>
  <c r="AS163" i="10"/>
  <c r="AQ163" i="10"/>
  <c r="AR163" i="10" s="1"/>
  <c r="AP163" i="10"/>
  <c r="AM163" i="10"/>
  <c r="AI163" i="10"/>
  <c r="AJ163" i="10" s="1"/>
  <c r="AG163" i="10"/>
  <c r="AC163" i="10"/>
  <c r="AB163" i="10" s="1"/>
  <c r="AF163" i="10" s="1"/>
  <c r="Z163" i="10"/>
  <c r="R163" i="10"/>
  <c r="Q163" i="10"/>
  <c r="P163" i="10"/>
  <c r="E163" i="10"/>
  <c r="G163" i="10" s="1"/>
  <c r="C163" i="10"/>
  <c r="B163" i="10"/>
  <c r="AS162" i="10"/>
  <c r="AQ162" i="10"/>
  <c r="AR162" i="10" s="1"/>
  <c r="AP162" i="10"/>
  <c r="AM162" i="10"/>
  <c r="AI162" i="10"/>
  <c r="AJ162" i="10" s="1"/>
  <c r="AG162" i="10"/>
  <c r="AC162" i="10"/>
  <c r="AB162" i="10"/>
  <c r="AF162" i="10" s="1"/>
  <c r="Z162" i="10"/>
  <c r="R162" i="10"/>
  <c r="Q162" i="10"/>
  <c r="P162" i="10"/>
  <c r="E162" i="10"/>
  <c r="T162" i="10" s="1"/>
  <c r="C162" i="10"/>
  <c r="B162" i="10"/>
  <c r="AS161" i="10"/>
  <c r="AQ161" i="10"/>
  <c r="AR161" i="10" s="1"/>
  <c r="AP161" i="10"/>
  <c r="AM161" i="10"/>
  <c r="AJ161" i="10"/>
  <c r="AI161" i="10"/>
  <c r="AG161" i="10"/>
  <c r="AC161" i="10"/>
  <c r="AB161" i="10" s="1"/>
  <c r="AF161" i="10" s="1"/>
  <c r="Z161" i="10"/>
  <c r="R161" i="10"/>
  <c r="Q161" i="10"/>
  <c r="P161" i="10"/>
  <c r="E161" i="10"/>
  <c r="Y161" i="10" s="1"/>
  <c r="C161" i="10"/>
  <c r="B161" i="10"/>
  <c r="AS160" i="10"/>
  <c r="AQ160" i="10"/>
  <c r="AR160" i="10" s="1"/>
  <c r="AP160" i="10"/>
  <c r="AM160" i="10"/>
  <c r="AI160" i="10"/>
  <c r="AJ160" i="10" s="1"/>
  <c r="AG160" i="10"/>
  <c r="AC160" i="10"/>
  <c r="AB160" i="10"/>
  <c r="AF160" i="10" s="1"/>
  <c r="Z160" i="10"/>
  <c r="R160" i="10"/>
  <c r="Q160" i="10"/>
  <c r="P160" i="10"/>
  <c r="E160" i="10"/>
  <c r="G160" i="10" s="1"/>
  <c r="C160" i="10"/>
  <c r="B160" i="10"/>
  <c r="AS159" i="10"/>
  <c r="AQ159" i="10"/>
  <c r="AR159" i="10" s="1"/>
  <c r="AP159" i="10"/>
  <c r="AM159" i="10"/>
  <c r="AI159" i="10"/>
  <c r="AJ159" i="10" s="1"/>
  <c r="AG159" i="10"/>
  <c r="AC159" i="10"/>
  <c r="AB159" i="10" s="1"/>
  <c r="AF159" i="10" s="1"/>
  <c r="Z159" i="10"/>
  <c r="R159" i="10"/>
  <c r="Q159" i="10"/>
  <c r="P159" i="10"/>
  <c r="E159" i="10"/>
  <c r="T159" i="10" s="1"/>
  <c r="C159" i="10"/>
  <c r="B159" i="10"/>
  <c r="AS158" i="10"/>
  <c r="AQ158" i="10"/>
  <c r="AR158" i="10" s="1"/>
  <c r="AP158" i="10"/>
  <c r="AM158" i="10"/>
  <c r="AI158" i="10"/>
  <c r="AJ158" i="10" s="1"/>
  <c r="AG158" i="10"/>
  <c r="AC158" i="10"/>
  <c r="AB158" i="10" s="1"/>
  <c r="AF158" i="10" s="1"/>
  <c r="Z158" i="10"/>
  <c r="R158" i="10"/>
  <c r="Q158" i="10"/>
  <c r="P158" i="10"/>
  <c r="E158" i="10"/>
  <c r="C158" i="10"/>
  <c r="B158" i="10"/>
  <c r="AS157" i="10"/>
  <c r="AQ157" i="10"/>
  <c r="AR157" i="10" s="1"/>
  <c r="AP157" i="10"/>
  <c r="AM157" i="10"/>
  <c r="AI157" i="10"/>
  <c r="AJ157" i="10" s="1"/>
  <c r="AG157" i="10"/>
  <c r="AC157" i="10"/>
  <c r="AB157" i="10" s="1"/>
  <c r="AF157" i="10" s="1"/>
  <c r="Z157" i="10"/>
  <c r="R157" i="10"/>
  <c r="Q157" i="10"/>
  <c r="P157" i="10"/>
  <c r="E157" i="10"/>
  <c r="C157" i="10"/>
  <c r="B157" i="10"/>
  <c r="AS156" i="10"/>
  <c r="AQ156" i="10"/>
  <c r="AR156" i="10" s="1"/>
  <c r="AP156" i="10"/>
  <c r="AM156" i="10"/>
  <c r="AI156" i="10"/>
  <c r="AJ156" i="10" s="1"/>
  <c r="AG156" i="10"/>
  <c r="AC156" i="10"/>
  <c r="AB156" i="10" s="1"/>
  <c r="AF156" i="10" s="1"/>
  <c r="Z156" i="10"/>
  <c r="R156" i="10"/>
  <c r="Q156" i="10"/>
  <c r="P156" i="10"/>
  <c r="E156" i="10"/>
  <c r="C156" i="10"/>
  <c r="B156" i="10"/>
  <c r="AS155" i="10"/>
  <c r="AQ155" i="10"/>
  <c r="AR155" i="10" s="1"/>
  <c r="AP155" i="10"/>
  <c r="AM155" i="10"/>
  <c r="AJ155" i="10"/>
  <c r="AI155" i="10"/>
  <c r="AG155" i="10"/>
  <c r="AC155" i="10"/>
  <c r="AB155" i="10" s="1"/>
  <c r="AF155" i="10" s="1"/>
  <c r="Z155" i="10"/>
  <c r="R155" i="10"/>
  <c r="Q155" i="10"/>
  <c r="P155" i="10"/>
  <c r="E155" i="10"/>
  <c r="Y155" i="10" s="1"/>
  <c r="C155" i="10"/>
  <c r="B155" i="10"/>
  <c r="AS154" i="10"/>
  <c r="AQ154" i="10"/>
  <c r="AR154" i="10" s="1"/>
  <c r="AP154" i="10"/>
  <c r="AM154" i="10"/>
  <c r="AI154" i="10"/>
  <c r="AJ154" i="10" s="1"/>
  <c r="AG154" i="10"/>
  <c r="AC154" i="10"/>
  <c r="AB154" i="10" s="1"/>
  <c r="AF154" i="10" s="1"/>
  <c r="Z154" i="10"/>
  <c r="R154" i="10"/>
  <c r="Q154" i="10"/>
  <c r="P154" i="10"/>
  <c r="E154" i="10"/>
  <c r="G154" i="10" s="1"/>
  <c r="C154" i="10"/>
  <c r="B154" i="10"/>
  <c r="AS153" i="10"/>
  <c r="AQ153" i="10"/>
  <c r="AR153" i="10" s="1"/>
  <c r="AP153" i="10"/>
  <c r="AM153" i="10"/>
  <c r="AI153" i="10"/>
  <c r="AJ153" i="10" s="1"/>
  <c r="AG153" i="10"/>
  <c r="AC153" i="10"/>
  <c r="AB153" i="10" s="1"/>
  <c r="AF153" i="10" s="1"/>
  <c r="Z153" i="10"/>
  <c r="R153" i="10"/>
  <c r="Q153" i="10"/>
  <c r="P153" i="10"/>
  <c r="E153" i="10"/>
  <c r="O153" i="10" s="1"/>
  <c r="C153" i="10"/>
  <c r="B153" i="10"/>
  <c r="AS152" i="10"/>
  <c r="AQ152" i="10"/>
  <c r="AR152" i="10" s="1"/>
  <c r="AP152" i="10"/>
  <c r="AM152" i="10"/>
  <c r="AI152" i="10"/>
  <c r="AJ152" i="10" s="1"/>
  <c r="AG152" i="10"/>
  <c r="AC152" i="10"/>
  <c r="AB152" i="10"/>
  <c r="AF152" i="10" s="1"/>
  <c r="Z152" i="10"/>
  <c r="R152" i="10"/>
  <c r="Q152" i="10"/>
  <c r="P152" i="10"/>
  <c r="E152" i="10"/>
  <c r="X152" i="10" s="1"/>
  <c r="C152" i="10"/>
  <c r="B152" i="10"/>
  <c r="AS151" i="10"/>
  <c r="AQ151" i="10"/>
  <c r="AR151" i="10" s="1"/>
  <c r="AP151" i="10"/>
  <c r="AM151" i="10"/>
  <c r="AI151" i="10"/>
  <c r="AJ151" i="10" s="1"/>
  <c r="AG151" i="10"/>
  <c r="AC151" i="10"/>
  <c r="AB151" i="10" s="1"/>
  <c r="AF151" i="10" s="1"/>
  <c r="Z151" i="10"/>
  <c r="R151" i="10"/>
  <c r="Q151" i="10"/>
  <c r="P151" i="10"/>
  <c r="E151" i="10"/>
  <c r="C151" i="10"/>
  <c r="B151" i="10"/>
  <c r="AS150" i="10"/>
  <c r="AQ150" i="10"/>
  <c r="AR150" i="10" s="1"/>
  <c r="AP150" i="10"/>
  <c r="AM150" i="10"/>
  <c r="AI150" i="10"/>
  <c r="AJ150" i="10" s="1"/>
  <c r="AG150" i="10"/>
  <c r="AC150" i="10"/>
  <c r="AB150" i="10"/>
  <c r="AF150" i="10" s="1"/>
  <c r="Z150" i="10"/>
  <c r="R150" i="10"/>
  <c r="Q150" i="10"/>
  <c r="P150" i="10"/>
  <c r="E150" i="10"/>
  <c r="C150" i="10"/>
  <c r="B150" i="10"/>
  <c r="AS149" i="10"/>
  <c r="AQ149" i="10"/>
  <c r="AR149" i="10" s="1"/>
  <c r="AP149" i="10"/>
  <c r="AM149" i="10"/>
  <c r="AI149" i="10"/>
  <c r="AJ149" i="10" s="1"/>
  <c r="AG149" i="10"/>
  <c r="AC149" i="10"/>
  <c r="AB149" i="10" s="1"/>
  <c r="AF149" i="10" s="1"/>
  <c r="Z149" i="10"/>
  <c r="R149" i="10"/>
  <c r="Q149" i="10"/>
  <c r="P149" i="10"/>
  <c r="E149" i="10"/>
  <c r="G149" i="10" s="1"/>
  <c r="C149" i="10"/>
  <c r="B149" i="10"/>
  <c r="AS148" i="10"/>
  <c r="AR148" i="10"/>
  <c r="AQ148" i="10"/>
  <c r="AP148" i="10"/>
  <c r="AM148" i="10"/>
  <c r="AI148" i="10"/>
  <c r="AJ148" i="10" s="1"/>
  <c r="AG148" i="10"/>
  <c r="AC148" i="10"/>
  <c r="AB148" i="10" s="1"/>
  <c r="AF148" i="10" s="1"/>
  <c r="Z148" i="10"/>
  <c r="R148" i="10"/>
  <c r="Q148" i="10"/>
  <c r="P148" i="10"/>
  <c r="E148" i="10"/>
  <c r="X148" i="10" s="1"/>
  <c r="C148" i="10"/>
  <c r="B148" i="10"/>
  <c r="AS147" i="10"/>
  <c r="AQ147" i="10"/>
  <c r="AR147" i="10" s="1"/>
  <c r="AP147" i="10"/>
  <c r="AM147" i="10"/>
  <c r="AJ147" i="10"/>
  <c r="AI147" i="10"/>
  <c r="AG147" i="10"/>
  <c r="AC147" i="10"/>
  <c r="AB147" i="10" s="1"/>
  <c r="AF147" i="10" s="1"/>
  <c r="Z147" i="10"/>
  <c r="R147" i="10"/>
  <c r="Q147" i="10"/>
  <c r="P147" i="10"/>
  <c r="E147" i="10"/>
  <c r="X147" i="10" s="1"/>
  <c r="C147" i="10"/>
  <c r="B147" i="10"/>
  <c r="AS146" i="10"/>
  <c r="AQ146" i="10"/>
  <c r="AR146" i="10" s="1"/>
  <c r="AP146" i="10"/>
  <c r="AM146" i="10"/>
  <c r="AI146" i="10"/>
  <c r="AJ146" i="10" s="1"/>
  <c r="AG146" i="10"/>
  <c r="AC146" i="10"/>
  <c r="AB146" i="10" s="1"/>
  <c r="AF146" i="10" s="1"/>
  <c r="Z146" i="10"/>
  <c r="R146" i="10"/>
  <c r="Q146" i="10"/>
  <c r="P146" i="10"/>
  <c r="E146" i="10"/>
  <c r="G146" i="10" s="1"/>
  <c r="C146" i="10"/>
  <c r="B146" i="10"/>
  <c r="AS145" i="10"/>
  <c r="AQ145" i="10"/>
  <c r="AR145" i="10" s="1"/>
  <c r="AP145" i="10"/>
  <c r="AM145" i="10"/>
  <c r="AI145" i="10"/>
  <c r="AJ145" i="10" s="1"/>
  <c r="AG145" i="10"/>
  <c r="AC145" i="10"/>
  <c r="AB145" i="10" s="1"/>
  <c r="AF145" i="10" s="1"/>
  <c r="Z145" i="10"/>
  <c r="R145" i="10"/>
  <c r="Q145" i="10"/>
  <c r="P145" i="10"/>
  <c r="E145" i="10"/>
  <c r="G145" i="10" s="1"/>
  <c r="C145" i="10"/>
  <c r="B145" i="10"/>
  <c r="AS144" i="10"/>
  <c r="AQ144" i="10"/>
  <c r="AR144" i="10" s="1"/>
  <c r="AP144" i="10"/>
  <c r="AM144" i="10"/>
  <c r="AJ144" i="10"/>
  <c r="AI144" i="10"/>
  <c r="AG144" i="10"/>
  <c r="AC144" i="10"/>
  <c r="AB144" i="10"/>
  <c r="AF144" i="10" s="1"/>
  <c r="Z144" i="10"/>
  <c r="R144" i="10"/>
  <c r="Q144" i="10"/>
  <c r="P144" i="10"/>
  <c r="E144" i="10"/>
  <c r="C144" i="10"/>
  <c r="B144" i="10"/>
  <c r="AS143" i="10"/>
  <c r="AQ143" i="10"/>
  <c r="AR143" i="10" s="1"/>
  <c r="AP143" i="10"/>
  <c r="AM143" i="10"/>
  <c r="AI143" i="10"/>
  <c r="AJ143" i="10" s="1"/>
  <c r="AG143" i="10"/>
  <c r="AC143" i="10"/>
  <c r="AB143" i="10" s="1"/>
  <c r="AF143" i="10" s="1"/>
  <c r="Z143" i="10"/>
  <c r="R143" i="10"/>
  <c r="Q143" i="10"/>
  <c r="P143" i="10"/>
  <c r="E143" i="10"/>
  <c r="G143" i="10" s="1"/>
  <c r="C143" i="10"/>
  <c r="B143" i="10"/>
  <c r="AS142" i="10"/>
  <c r="AQ142" i="10"/>
  <c r="AR142" i="10" s="1"/>
  <c r="AP142" i="10"/>
  <c r="AM142" i="10"/>
  <c r="AI142" i="10"/>
  <c r="AJ142" i="10" s="1"/>
  <c r="AG142" i="10"/>
  <c r="AC142" i="10"/>
  <c r="AB142" i="10" s="1"/>
  <c r="AF142" i="10" s="1"/>
  <c r="Z142" i="10"/>
  <c r="R142" i="10"/>
  <c r="Q142" i="10"/>
  <c r="P142" i="10"/>
  <c r="E142" i="10"/>
  <c r="C142" i="10"/>
  <c r="B142" i="10"/>
  <c r="AS141" i="10"/>
  <c r="AQ141" i="10"/>
  <c r="AR141" i="10" s="1"/>
  <c r="AP141" i="10"/>
  <c r="AM141" i="10"/>
  <c r="AI141" i="10"/>
  <c r="AJ141" i="10" s="1"/>
  <c r="AG141" i="10"/>
  <c r="AC141" i="10"/>
  <c r="AB141" i="10" s="1"/>
  <c r="AF141" i="10" s="1"/>
  <c r="Z141" i="10"/>
  <c r="T141" i="10"/>
  <c r="R141" i="10"/>
  <c r="Q141" i="10"/>
  <c r="P141" i="10"/>
  <c r="E141" i="10"/>
  <c r="Y141" i="10" s="1"/>
  <c r="C141" i="10"/>
  <c r="B141" i="10"/>
  <c r="AS140" i="10"/>
  <c r="AQ140" i="10"/>
  <c r="AR140" i="10" s="1"/>
  <c r="AP140" i="10"/>
  <c r="AM140" i="10"/>
  <c r="AI140" i="10"/>
  <c r="AJ140" i="10" s="1"/>
  <c r="AG140" i="10"/>
  <c r="AC140" i="10"/>
  <c r="AB140" i="10"/>
  <c r="AF140" i="10" s="1"/>
  <c r="Z140" i="10"/>
  <c r="R140" i="10"/>
  <c r="Q140" i="10"/>
  <c r="P140" i="10"/>
  <c r="E140" i="10"/>
  <c r="C140" i="10"/>
  <c r="B140" i="10"/>
  <c r="AS139" i="10"/>
  <c r="AQ139" i="10"/>
  <c r="AR139" i="10" s="1"/>
  <c r="AP139" i="10"/>
  <c r="AM139" i="10"/>
  <c r="AI139" i="10"/>
  <c r="AJ139" i="10" s="1"/>
  <c r="AG139" i="10"/>
  <c r="AC139" i="10"/>
  <c r="AB139" i="10" s="1"/>
  <c r="AF139" i="10" s="1"/>
  <c r="Z139" i="10"/>
  <c r="X139" i="10"/>
  <c r="R139" i="10"/>
  <c r="Q139" i="10"/>
  <c r="P139" i="10"/>
  <c r="E139" i="10"/>
  <c r="C139" i="10"/>
  <c r="B139" i="10"/>
  <c r="AS138" i="10"/>
  <c r="AQ138" i="10"/>
  <c r="AR138" i="10" s="1"/>
  <c r="AP138" i="10"/>
  <c r="AM138" i="10"/>
  <c r="AI138" i="10"/>
  <c r="AJ138" i="10" s="1"/>
  <c r="AG138" i="10"/>
  <c r="AC138" i="10"/>
  <c r="AB138" i="10" s="1"/>
  <c r="AF138" i="10" s="1"/>
  <c r="Z138" i="10"/>
  <c r="R138" i="10"/>
  <c r="Q138" i="10"/>
  <c r="P138" i="10"/>
  <c r="E138" i="10"/>
  <c r="G138" i="10" s="1"/>
  <c r="C138" i="10"/>
  <c r="B138" i="10"/>
  <c r="AS137" i="10"/>
  <c r="AQ137" i="10"/>
  <c r="AR137" i="10" s="1"/>
  <c r="AP137" i="10"/>
  <c r="AM137" i="10"/>
  <c r="AI137" i="10"/>
  <c r="AJ137" i="10" s="1"/>
  <c r="AG137" i="10"/>
  <c r="AF137" i="10"/>
  <c r="AC137" i="10"/>
  <c r="AB137" i="10"/>
  <c r="Z137" i="10"/>
  <c r="R137" i="10"/>
  <c r="Q137" i="10"/>
  <c r="P137" i="10"/>
  <c r="E137" i="10"/>
  <c r="C137" i="10"/>
  <c r="B137" i="10"/>
  <c r="AS136" i="10"/>
  <c r="AQ136" i="10"/>
  <c r="AR136" i="10" s="1"/>
  <c r="AP136" i="10"/>
  <c r="AM136" i="10"/>
  <c r="AI136" i="10"/>
  <c r="AJ136" i="10" s="1"/>
  <c r="AG136" i="10"/>
  <c r="AC136" i="10"/>
  <c r="AB136" i="10" s="1"/>
  <c r="AF136" i="10" s="1"/>
  <c r="Z136" i="10"/>
  <c r="R136" i="10"/>
  <c r="Q136" i="10"/>
  <c r="P136" i="10"/>
  <c r="E136" i="10"/>
  <c r="G136" i="10" s="1"/>
  <c r="C136" i="10"/>
  <c r="B136" i="10"/>
  <c r="AS135" i="10"/>
  <c r="AQ135" i="10"/>
  <c r="AR135" i="10" s="1"/>
  <c r="AP135" i="10"/>
  <c r="AM135" i="10"/>
  <c r="AI135" i="10"/>
  <c r="AJ135" i="10" s="1"/>
  <c r="AG135" i="10"/>
  <c r="AC135" i="10"/>
  <c r="AB135" i="10" s="1"/>
  <c r="AF135" i="10" s="1"/>
  <c r="Z135" i="10"/>
  <c r="R135" i="10"/>
  <c r="Q135" i="10"/>
  <c r="P135" i="10"/>
  <c r="E135" i="10"/>
  <c r="C135" i="10"/>
  <c r="B135" i="10"/>
  <c r="AS134" i="10"/>
  <c r="AQ134" i="10"/>
  <c r="AR134" i="10" s="1"/>
  <c r="AP134" i="10"/>
  <c r="AM134" i="10"/>
  <c r="AI134" i="10"/>
  <c r="AJ134" i="10" s="1"/>
  <c r="AG134" i="10"/>
  <c r="AC134" i="10"/>
  <c r="AB134" i="10" s="1"/>
  <c r="AF134" i="10" s="1"/>
  <c r="Z134" i="10"/>
  <c r="R134" i="10"/>
  <c r="Q134" i="10"/>
  <c r="P134" i="10"/>
  <c r="E134" i="10"/>
  <c r="G134" i="10" s="1"/>
  <c r="C134" i="10"/>
  <c r="B134" i="10"/>
  <c r="AS133" i="10"/>
  <c r="AQ133" i="10"/>
  <c r="AR133" i="10" s="1"/>
  <c r="AP133" i="10"/>
  <c r="AM133" i="10"/>
  <c r="AI133" i="10"/>
  <c r="AJ133" i="10" s="1"/>
  <c r="AG133" i="10"/>
  <c r="AC133" i="10"/>
  <c r="AB133" i="10" s="1"/>
  <c r="AF133" i="10" s="1"/>
  <c r="Z133" i="10"/>
  <c r="R133" i="10"/>
  <c r="Q133" i="10"/>
  <c r="P133" i="10"/>
  <c r="E133" i="10"/>
  <c r="Y133" i="10" s="1"/>
  <c r="C133" i="10"/>
  <c r="B133" i="10"/>
  <c r="AS132" i="10"/>
  <c r="AQ132" i="10"/>
  <c r="AR132" i="10" s="1"/>
  <c r="AP132" i="10"/>
  <c r="AM132" i="10"/>
  <c r="AI132" i="10"/>
  <c r="AJ132" i="10" s="1"/>
  <c r="AG132" i="10"/>
  <c r="AC132" i="10"/>
  <c r="AB132" i="10" s="1"/>
  <c r="AF132" i="10" s="1"/>
  <c r="Z132" i="10"/>
  <c r="R132" i="10"/>
  <c r="Q132" i="10"/>
  <c r="P132" i="10"/>
  <c r="E132" i="10"/>
  <c r="C132" i="10"/>
  <c r="B132" i="10"/>
  <c r="AS131" i="10"/>
  <c r="AQ131" i="10"/>
  <c r="AR131" i="10" s="1"/>
  <c r="AP131" i="10"/>
  <c r="AM131" i="10"/>
  <c r="AJ131" i="10"/>
  <c r="AI131" i="10"/>
  <c r="AG131" i="10"/>
  <c r="AF131" i="10"/>
  <c r="AC131" i="10"/>
  <c r="AB131" i="10" s="1"/>
  <c r="Z131" i="10"/>
  <c r="R131" i="10"/>
  <c r="Q131" i="10"/>
  <c r="P131" i="10"/>
  <c r="E131" i="10"/>
  <c r="X131" i="10" s="1"/>
  <c r="C131" i="10"/>
  <c r="B131" i="10"/>
  <c r="AS130" i="10"/>
  <c r="AQ130" i="10"/>
  <c r="AR130" i="10" s="1"/>
  <c r="AP130" i="10"/>
  <c r="AM130" i="10"/>
  <c r="AI130" i="10"/>
  <c r="AJ130" i="10" s="1"/>
  <c r="AG130" i="10"/>
  <c r="AC130" i="10"/>
  <c r="AB130" i="10" s="1"/>
  <c r="AF130" i="10" s="1"/>
  <c r="Z130" i="10"/>
  <c r="R130" i="10"/>
  <c r="Q130" i="10"/>
  <c r="P130" i="10"/>
  <c r="E130" i="10"/>
  <c r="G130" i="10" s="1"/>
  <c r="C130" i="10"/>
  <c r="B130" i="10"/>
  <c r="AS129" i="10"/>
  <c r="AQ129" i="10"/>
  <c r="AR129" i="10" s="1"/>
  <c r="AP129" i="10"/>
  <c r="AM129" i="10"/>
  <c r="AJ129" i="10"/>
  <c r="AI129" i="10"/>
  <c r="AG129" i="10"/>
  <c r="AC129" i="10"/>
  <c r="AB129" i="10" s="1"/>
  <c r="AF129" i="10" s="1"/>
  <c r="Z129" i="10"/>
  <c r="R129" i="10"/>
  <c r="Q129" i="10"/>
  <c r="P129" i="10"/>
  <c r="E129" i="10"/>
  <c r="O129" i="10" s="1"/>
  <c r="C129" i="10"/>
  <c r="B129" i="10"/>
  <c r="AS128" i="10"/>
  <c r="AQ128" i="10"/>
  <c r="AR128" i="10" s="1"/>
  <c r="AP128" i="10"/>
  <c r="AM128" i="10"/>
  <c r="AI128" i="10"/>
  <c r="AJ128" i="10" s="1"/>
  <c r="AG128" i="10"/>
  <c r="AC128" i="10"/>
  <c r="AB128" i="10" s="1"/>
  <c r="AF128" i="10" s="1"/>
  <c r="Z128" i="10"/>
  <c r="R128" i="10"/>
  <c r="Q128" i="10"/>
  <c r="P128" i="10"/>
  <c r="E128" i="10"/>
  <c r="G128" i="10" s="1"/>
  <c r="C128" i="10"/>
  <c r="B128" i="10"/>
  <c r="AS127" i="10"/>
  <c r="AQ127" i="10"/>
  <c r="AR127" i="10" s="1"/>
  <c r="AP127" i="10"/>
  <c r="AM127" i="10"/>
  <c r="AI127" i="10"/>
  <c r="AJ127" i="10" s="1"/>
  <c r="AG127" i="10"/>
  <c r="AC127" i="10"/>
  <c r="AB127" i="10" s="1"/>
  <c r="AF127" i="10" s="1"/>
  <c r="Z127" i="10"/>
  <c r="R127" i="10"/>
  <c r="Q127" i="10"/>
  <c r="P127" i="10"/>
  <c r="E127" i="10"/>
  <c r="G127" i="10" s="1"/>
  <c r="C127" i="10"/>
  <c r="B127" i="10"/>
  <c r="AS126" i="10"/>
  <c r="AQ126" i="10"/>
  <c r="AR126" i="10" s="1"/>
  <c r="AP126" i="10"/>
  <c r="AM126" i="10"/>
  <c r="AI126" i="10"/>
  <c r="AJ126" i="10" s="1"/>
  <c r="AG126" i="10"/>
  <c r="AF126" i="10"/>
  <c r="AC126" i="10"/>
  <c r="AB126" i="10"/>
  <c r="Z126" i="10"/>
  <c r="R126" i="10"/>
  <c r="Q126" i="10"/>
  <c r="P126" i="10"/>
  <c r="E126" i="10"/>
  <c r="G126" i="10" s="1"/>
  <c r="C126" i="10"/>
  <c r="B126" i="10"/>
  <c r="AS125" i="10"/>
  <c r="AQ125" i="10"/>
  <c r="AR125" i="10" s="1"/>
  <c r="AP125" i="10"/>
  <c r="AM125" i="10"/>
  <c r="AI125" i="10"/>
  <c r="AJ125" i="10" s="1"/>
  <c r="AG125" i="10"/>
  <c r="AC125" i="10"/>
  <c r="AB125" i="10" s="1"/>
  <c r="AF125" i="10" s="1"/>
  <c r="Z125" i="10"/>
  <c r="R125" i="10"/>
  <c r="Q125" i="10"/>
  <c r="P125" i="10"/>
  <c r="E125" i="10"/>
  <c r="O125" i="10" s="1"/>
  <c r="C125" i="10"/>
  <c r="B125" i="10"/>
  <c r="AS124" i="10"/>
  <c r="AQ124" i="10"/>
  <c r="AR124" i="10" s="1"/>
  <c r="AP124" i="10"/>
  <c r="AM124" i="10"/>
  <c r="AI124" i="10"/>
  <c r="AJ124" i="10" s="1"/>
  <c r="AG124" i="10"/>
  <c r="AC124" i="10"/>
  <c r="AB124" i="10"/>
  <c r="AF124" i="10" s="1"/>
  <c r="Z124" i="10"/>
  <c r="X124" i="10"/>
  <c r="R124" i="10"/>
  <c r="Q124" i="10"/>
  <c r="P124" i="10"/>
  <c r="E124" i="10"/>
  <c r="C124" i="10"/>
  <c r="B124" i="10"/>
  <c r="AS123" i="10"/>
  <c r="AQ123" i="10"/>
  <c r="AR123" i="10" s="1"/>
  <c r="AP123" i="10"/>
  <c r="AM123" i="10"/>
  <c r="AI123" i="10"/>
  <c r="AJ123" i="10" s="1"/>
  <c r="AG123" i="10"/>
  <c r="AC123" i="10"/>
  <c r="AB123" i="10" s="1"/>
  <c r="AF123" i="10" s="1"/>
  <c r="Z123" i="10"/>
  <c r="R123" i="10"/>
  <c r="Q123" i="10"/>
  <c r="P123" i="10"/>
  <c r="E123" i="10"/>
  <c r="G123" i="10" s="1"/>
  <c r="S123" i="10" s="1"/>
  <c r="C123" i="10"/>
  <c r="B123" i="10"/>
  <c r="AS122" i="10"/>
  <c r="AQ122" i="10"/>
  <c r="AR122" i="10" s="1"/>
  <c r="AP122" i="10"/>
  <c r="AM122" i="10"/>
  <c r="AI122" i="10"/>
  <c r="AJ122" i="10" s="1"/>
  <c r="AG122" i="10"/>
  <c r="AC122" i="10"/>
  <c r="AB122" i="10"/>
  <c r="AF122" i="10" s="1"/>
  <c r="Z122" i="10"/>
  <c r="R122" i="10"/>
  <c r="Q122" i="10"/>
  <c r="P122" i="10"/>
  <c r="E122" i="10"/>
  <c r="C122" i="10"/>
  <c r="B122" i="10"/>
  <c r="AS121" i="10"/>
  <c r="AQ121" i="10"/>
  <c r="AR121" i="10" s="1"/>
  <c r="AP121" i="10"/>
  <c r="AM121" i="10"/>
  <c r="AJ121" i="10"/>
  <c r="AI121" i="10"/>
  <c r="AG121" i="10"/>
  <c r="AF121" i="10"/>
  <c r="AC121" i="10"/>
  <c r="AB121" i="10" s="1"/>
  <c r="Z121" i="10"/>
  <c r="Y121" i="10"/>
  <c r="R121" i="10"/>
  <c r="Q121" i="10"/>
  <c r="P121" i="10"/>
  <c r="O121" i="10"/>
  <c r="E121" i="10"/>
  <c r="C121" i="10"/>
  <c r="B121" i="10"/>
  <c r="AS120" i="10"/>
  <c r="AQ120" i="10"/>
  <c r="AR120" i="10" s="1"/>
  <c r="AP120" i="10"/>
  <c r="AM120" i="10"/>
  <c r="AI120" i="10"/>
  <c r="AJ120" i="10" s="1"/>
  <c r="AG120" i="10"/>
  <c r="AC120" i="10"/>
  <c r="AB120" i="10"/>
  <c r="AF120" i="10" s="1"/>
  <c r="Z120" i="10"/>
  <c r="R120" i="10"/>
  <c r="Q120" i="10"/>
  <c r="P120" i="10"/>
  <c r="E120" i="10"/>
  <c r="C120" i="10"/>
  <c r="B120" i="10"/>
  <c r="AS119" i="10"/>
  <c r="AQ119" i="10"/>
  <c r="AR119" i="10" s="1"/>
  <c r="AP119" i="10"/>
  <c r="AM119" i="10"/>
  <c r="AJ119" i="10"/>
  <c r="AI119" i="10"/>
  <c r="AG119" i="10"/>
  <c r="AC119" i="10"/>
  <c r="AB119" i="10" s="1"/>
  <c r="AF119" i="10" s="1"/>
  <c r="Z119" i="10"/>
  <c r="R119" i="10"/>
  <c r="Q119" i="10"/>
  <c r="P119" i="10"/>
  <c r="E119" i="10"/>
  <c r="C119" i="10"/>
  <c r="B119" i="10"/>
  <c r="AS118" i="10"/>
  <c r="AQ118" i="10"/>
  <c r="AR118" i="10" s="1"/>
  <c r="AP118" i="10"/>
  <c r="AM118" i="10"/>
  <c r="AI118" i="10"/>
  <c r="AJ118" i="10" s="1"/>
  <c r="AG118" i="10"/>
  <c r="AC118" i="10"/>
  <c r="AB118" i="10"/>
  <c r="AF118" i="10" s="1"/>
  <c r="Z118" i="10"/>
  <c r="R118" i="10"/>
  <c r="Q118" i="10"/>
  <c r="P118" i="10"/>
  <c r="E118" i="10"/>
  <c r="T118" i="10" s="1"/>
  <c r="C118" i="10"/>
  <c r="B118" i="10"/>
  <c r="AS117" i="10"/>
  <c r="AQ117" i="10"/>
  <c r="AR117" i="10" s="1"/>
  <c r="AP117" i="10"/>
  <c r="AM117" i="10"/>
  <c r="AI117" i="10"/>
  <c r="AJ117" i="10" s="1"/>
  <c r="AG117" i="10"/>
  <c r="AC117" i="10"/>
  <c r="AB117" i="10"/>
  <c r="AF117" i="10" s="1"/>
  <c r="Z117" i="10"/>
  <c r="R117" i="10"/>
  <c r="Q117" i="10"/>
  <c r="P117" i="10"/>
  <c r="E117" i="10"/>
  <c r="C117" i="10"/>
  <c r="B117" i="10"/>
  <c r="AS116" i="10"/>
  <c r="AQ116" i="10"/>
  <c r="AR116" i="10" s="1"/>
  <c r="AP116" i="10"/>
  <c r="AM116" i="10"/>
  <c r="AI116" i="10"/>
  <c r="AJ116" i="10" s="1"/>
  <c r="AG116" i="10"/>
  <c r="AC116" i="10"/>
  <c r="AB116" i="10" s="1"/>
  <c r="AF116" i="10" s="1"/>
  <c r="Z116" i="10"/>
  <c r="R116" i="10"/>
  <c r="Q116" i="10"/>
  <c r="P116" i="10"/>
  <c r="E116" i="10"/>
  <c r="G116" i="10" s="1"/>
  <c r="C116" i="10"/>
  <c r="B116" i="10"/>
  <c r="AS115" i="10"/>
  <c r="AQ115" i="10"/>
  <c r="AR115" i="10" s="1"/>
  <c r="AP115" i="10"/>
  <c r="AM115" i="10"/>
  <c r="AI115" i="10"/>
  <c r="AJ115" i="10" s="1"/>
  <c r="AG115" i="10"/>
  <c r="AC115" i="10"/>
  <c r="AB115" i="10" s="1"/>
  <c r="AF115" i="10" s="1"/>
  <c r="Z115" i="10"/>
  <c r="R115" i="10"/>
  <c r="Q115" i="10"/>
  <c r="P115" i="10"/>
  <c r="E115" i="10"/>
  <c r="C115" i="10"/>
  <c r="B115" i="10"/>
  <c r="AS114" i="10"/>
  <c r="AQ114" i="10"/>
  <c r="AR114" i="10" s="1"/>
  <c r="AP114" i="10"/>
  <c r="AM114" i="10"/>
  <c r="AJ114" i="10"/>
  <c r="AI114" i="10"/>
  <c r="AG114" i="10"/>
  <c r="AC114" i="10"/>
  <c r="AB114" i="10" s="1"/>
  <c r="AF114" i="10" s="1"/>
  <c r="Z114" i="10"/>
  <c r="R114" i="10"/>
  <c r="Q114" i="10"/>
  <c r="P114" i="10"/>
  <c r="E114" i="10"/>
  <c r="G114" i="10" s="1"/>
  <c r="C114" i="10"/>
  <c r="B114" i="10"/>
  <c r="AS113" i="10"/>
  <c r="AQ113" i="10"/>
  <c r="AR113" i="10" s="1"/>
  <c r="AP113" i="10"/>
  <c r="AM113" i="10"/>
  <c r="AI113" i="10"/>
  <c r="AJ113" i="10" s="1"/>
  <c r="AG113" i="10"/>
  <c r="AC113" i="10"/>
  <c r="AB113" i="10" s="1"/>
  <c r="AF113" i="10" s="1"/>
  <c r="Z113" i="10"/>
  <c r="R113" i="10"/>
  <c r="Q113" i="10"/>
  <c r="P113" i="10"/>
  <c r="E113" i="10"/>
  <c r="C113" i="10"/>
  <c r="B113" i="10"/>
  <c r="AS112" i="10"/>
  <c r="AQ112" i="10"/>
  <c r="AR112" i="10" s="1"/>
  <c r="AP112" i="10"/>
  <c r="AM112" i="10"/>
  <c r="AI112" i="10"/>
  <c r="AJ112" i="10" s="1"/>
  <c r="AG112" i="10"/>
  <c r="AC112" i="10"/>
  <c r="AB112" i="10"/>
  <c r="AF112" i="10" s="1"/>
  <c r="Z112" i="10"/>
  <c r="R112" i="10"/>
  <c r="Q112" i="10"/>
  <c r="P112" i="10"/>
  <c r="E112" i="10"/>
  <c r="G112" i="10" s="1"/>
  <c r="C112" i="10"/>
  <c r="B112" i="10"/>
  <c r="AS111" i="10"/>
  <c r="AR111" i="10"/>
  <c r="AQ111" i="10"/>
  <c r="AP111" i="10"/>
  <c r="AM111" i="10"/>
  <c r="AI111" i="10"/>
  <c r="AJ111" i="10" s="1"/>
  <c r="AG111" i="10"/>
  <c r="AC111" i="10"/>
  <c r="AB111" i="10" s="1"/>
  <c r="AF111" i="10" s="1"/>
  <c r="Z111" i="10"/>
  <c r="Y111" i="10"/>
  <c r="R111" i="10"/>
  <c r="Q111" i="10"/>
  <c r="P111" i="10"/>
  <c r="E111" i="10"/>
  <c r="C111" i="10"/>
  <c r="B111" i="10"/>
  <c r="AS110" i="10"/>
  <c r="AQ110" i="10"/>
  <c r="AR110" i="10" s="1"/>
  <c r="AP110" i="10"/>
  <c r="AM110" i="10"/>
  <c r="AI110" i="10"/>
  <c r="AJ110" i="10" s="1"/>
  <c r="AG110" i="10"/>
  <c r="AC110" i="10"/>
  <c r="AB110" i="10" s="1"/>
  <c r="AF110" i="10" s="1"/>
  <c r="Z110" i="10"/>
  <c r="X110" i="10"/>
  <c r="R110" i="10"/>
  <c r="Q110" i="10"/>
  <c r="P110" i="10"/>
  <c r="E110" i="10"/>
  <c r="C110" i="10"/>
  <c r="B110" i="10"/>
  <c r="AS109" i="10"/>
  <c r="AQ109" i="10"/>
  <c r="AR109" i="10" s="1"/>
  <c r="AP109" i="10"/>
  <c r="AM109" i="10"/>
  <c r="AI109" i="10"/>
  <c r="AJ109" i="10" s="1"/>
  <c r="AG109" i="10"/>
  <c r="AF109" i="10"/>
  <c r="AC109" i="10"/>
  <c r="AB109" i="10"/>
  <c r="Z109" i="10"/>
  <c r="R109" i="10"/>
  <c r="Q109" i="10"/>
  <c r="P109" i="10"/>
  <c r="E109" i="10"/>
  <c r="C109" i="10"/>
  <c r="B109" i="10"/>
  <c r="AS108" i="10"/>
  <c r="AR108" i="10"/>
  <c r="AQ108" i="10"/>
  <c r="AP108" i="10"/>
  <c r="AM108" i="10"/>
  <c r="AJ108" i="10"/>
  <c r="AI108" i="10"/>
  <c r="AG108" i="10"/>
  <c r="AC108" i="10"/>
  <c r="AB108" i="10" s="1"/>
  <c r="AF108" i="10" s="1"/>
  <c r="Z108" i="10"/>
  <c r="R108" i="10"/>
  <c r="Q108" i="10"/>
  <c r="P108" i="10"/>
  <c r="E108" i="10"/>
  <c r="C108" i="10"/>
  <c r="B108" i="10"/>
  <c r="AS107" i="10"/>
  <c r="AQ107" i="10"/>
  <c r="AR107" i="10" s="1"/>
  <c r="AP107" i="10"/>
  <c r="AM107" i="10"/>
  <c r="AI107" i="10"/>
  <c r="AJ107" i="10" s="1"/>
  <c r="AG107" i="10"/>
  <c r="AC107" i="10"/>
  <c r="AB107" i="10" s="1"/>
  <c r="AF107" i="10" s="1"/>
  <c r="Z107" i="10"/>
  <c r="R107" i="10"/>
  <c r="Q107" i="10"/>
  <c r="P107" i="10"/>
  <c r="E107" i="10"/>
  <c r="C107" i="10"/>
  <c r="B107" i="10"/>
  <c r="AS106" i="10"/>
  <c r="AQ106" i="10"/>
  <c r="AR106" i="10" s="1"/>
  <c r="AP106" i="10"/>
  <c r="AM106" i="10"/>
  <c r="AI106" i="10"/>
  <c r="AJ106" i="10" s="1"/>
  <c r="AG106" i="10"/>
  <c r="AC106" i="10"/>
  <c r="AB106" i="10" s="1"/>
  <c r="AF106" i="10" s="1"/>
  <c r="Z106" i="10"/>
  <c r="R106" i="10"/>
  <c r="Q106" i="10"/>
  <c r="P106" i="10"/>
  <c r="E106" i="10"/>
  <c r="G106" i="10" s="1"/>
  <c r="C106" i="10"/>
  <c r="B106" i="10"/>
  <c r="AS105" i="10"/>
  <c r="AQ105" i="10"/>
  <c r="AR105" i="10" s="1"/>
  <c r="AP105" i="10"/>
  <c r="AM105" i="10"/>
  <c r="AI105" i="10"/>
  <c r="AJ105" i="10" s="1"/>
  <c r="AG105" i="10"/>
  <c r="AC105" i="10"/>
  <c r="AB105" i="10"/>
  <c r="AF105" i="10" s="1"/>
  <c r="Z105" i="10"/>
  <c r="R105" i="10"/>
  <c r="Q105" i="10"/>
  <c r="P105" i="10"/>
  <c r="E105" i="10"/>
  <c r="C105" i="10"/>
  <c r="B105" i="10"/>
  <c r="AS104" i="10"/>
  <c r="AR104" i="10"/>
  <c r="AQ104" i="10"/>
  <c r="AP104" i="10"/>
  <c r="AM104" i="10"/>
  <c r="AI104" i="10"/>
  <c r="AJ104" i="10" s="1"/>
  <c r="AG104" i="10"/>
  <c r="AC104" i="10"/>
  <c r="AB104" i="10"/>
  <c r="AF104" i="10" s="1"/>
  <c r="Z104" i="10"/>
  <c r="R104" i="10"/>
  <c r="Q104" i="10"/>
  <c r="P104" i="10"/>
  <c r="E104" i="10"/>
  <c r="C104" i="10"/>
  <c r="B104" i="10"/>
  <c r="AS103" i="10"/>
  <c r="AQ103" i="10"/>
  <c r="AR103" i="10" s="1"/>
  <c r="AP103" i="10"/>
  <c r="AM103" i="10"/>
  <c r="AI103" i="10"/>
  <c r="AJ103" i="10" s="1"/>
  <c r="AG103" i="10"/>
  <c r="AC103" i="10"/>
  <c r="AB103" i="10" s="1"/>
  <c r="AF103" i="10" s="1"/>
  <c r="Z103" i="10"/>
  <c r="R103" i="10"/>
  <c r="Q103" i="10"/>
  <c r="P103" i="10"/>
  <c r="E103" i="10"/>
  <c r="Y103" i="10" s="1"/>
  <c r="C103" i="10"/>
  <c r="B103" i="10"/>
  <c r="AS102" i="10"/>
  <c r="AQ102" i="10"/>
  <c r="AR102" i="10" s="1"/>
  <c r="AP102" i="10"/>
  <c r="AM102" i="10"/>
  <c r="AI102" i="10"/>
  <c r="AJ102" i="10" s="1"/>
  <c r="AG102" i="10"/>
  <c r="AC102" i="10"/>
  <c r="AB102" i="10"/>
  <c r="AF102" i="10" s="1"/>
  <c r="Z102" i="10"/>
  <c r="R102" i="10"/>
  <c r="Q102" i="10"/>
  <c r="P102" i="10"/>
  <c r="E102" i="10"/>
  <c r="G102" i="10" s="1"/>
  <c r="C102" i="10"/>
  <c r="B102" i="10"/>
  <c r="AS101" i="10"/>
  <c r="AQ101" i="10"/>
  <c r="AR101" i="10" s="1"/>
  <c r="AP101" i="10"/>
  <c r="AM101" i="10"/>
  <c r="AJ101" i="10"/>
  <c r="AI101" i="10"/>
  <c r="AG101" i="10"/>
  <c r="AC101" i="10"/>
  <c r="AB101" i="10"/>
  <c r="AF101" i="10" s="1"/>
  <c r="Z101" i="10"/>
  <c r="R101" i="10"/>
  <c r="Q101" i="10"/>
  <c r="P101" i="10"/>
  <c r="E101" i="10"/>
  <c r="G101" i="10" s="1"/>
  <c r="C101" i="10"/>
  <c r="B101" i="10"/>
  <c r="AS100" i="10"/>
  <c r="AQ100" i="10"/>
  <c r="AR100" i="10" s="1"/>
  <c r="AP100" i="10"/>
  <c r="AM100" i="10"/>
  <c r="AJ100" i="10"/>
  <c r="AI100" i="10"/>
  <c r="AG100" i="10"/>
  <c r="AC100" i="10"/>
  <c r="AB100" i="10"/>
  <c r="AF100" i="10" s="1"/>
  <c r="Z100" i="10"/>
  <c r="R100" i="10"/>
  <c r="Q100" i="10"/>
  <c r="P100" i="10"/>
  <c r="E100" i="10"/>
  <c r="X100" i="10" s="1"/>
  <c r="C100" i="10"/>
  <c r="B100" i="10"/>
  <c r="AS99" i="10"/>
  <c r="AQ99" i="10"/>
  <c r="AR99" i="10" s="1"/>
  <c r="AP99" i="10"/>
  <c r="AM99" i="10"/>
  <c r="AI99" i="10"/>
  <c r="AJ99" i="10" s="1"/>
  <c r="AG99" i="10"/>
  <c r="AC99" i="10"/>
  <c r="AB99" i="10" s="1"/>
  <c r="AF99" i="10" s="1"/>
  <c r="Z99" i="10"/>
  <c r="X99" i="10"/>
  <c r="R99" i="10"/>
  <c r="Q99" i="10"/>
  <c r="P99" i="10"/>
  <c r="E99" i="10"/>
  <c r="C99" i="10"/>
  <c r="B99" i="10"/>
  <c r="AS98" i="10"/>
  <c r="AQ98" i="10"/>
  <c r="AR98" i="10" s="1"/>
  <c r="AP98" i="10"/>
  <c r="AM98" i="10"/>
  <c r="AI98" i="10"/>
  <c r="AJ98" i="10" s="1"/>
  <c r="AG98" i="10"/>
  <c r="AC98" i="10"/>
  <c r="AB98" i="10"/>
  <c r="AF98" i="10" s="1"/>
  <c r="Z98" i="10"/>
  <c r="R98" i="10"/>
  <c r="Q98" i="10"/>
  <c r="P98" i="10"/>
  <c r="E98" i="10"/>
  <c r="C98" i="10"/>
  <c r="B98" i="10"/>
  <c r="AS97" i="10"/>
  <c r="AQ97" i="10"/>
  <c r="AR97" i="10" s="1"/>
  <c r="AP97" i="10"/>
  <c r="AM97" i="10"/>
  <c r="AI97" i="10"/>
  <c r="AJ97" i="10" s="1"/>
  <c r="AG97" i="10"/>
  <c r="AC97" i="10"/>
  <c r="AB97" i="10" s="1"/>
  <c r="AF97" i="10" s="1"/>
  <c r="Z97" i="10"/>
  <c r="R97" i="10"/>
  <c r="Q97" i="10"/>
  <c r="P97" i="10"/>
  <c r="E97" i="10"/>
  <c r="C97" i="10"/>
  <c r="B97" i="10"/>
  <c r="AS96" i="10"/>
  <c r="AR96" i="10"/>
  <c r="AQ96" i="10"/>
  <c r="AP96" i="10"/>
  <c r="AM96" i="10"/>
  <c r="AJ96" i="10"/>
  <c r="AI96" i="10"/>
  <c r="AG96" i="10"/>
  <c r="AC96" i="10"/>
  <c r="AB96" i="10" s="1"/>
  <c r="AF96" i="10" s="1"/>
  <c r="Z96" i="10"/>
  <c r="R96" i="10"/>
  <c r="Q96" i="10"/>
  <c r="P96" i="10"/>
  <c r="O96" i="10"/>
  <c r="E96" i="10"/>
  <c r="C96" i="10"/>
  <c r="B96" i="10"/>
  <c r="AS95" i="10"/>
  <c r="AQ95" i="10"/>
  <c r="AR95" i="10" s="1"/>
  <c r="AP95" i="10"/>
  <c r="AM95" i="10"/>
  <c r="AI95" i="10"/>
  <c r="AJ95" i="10" s="1"/>
  <c r="AG95" i="10"/>
  <c r="AC95" i="10"/>
  <c r="AB95" i="10" s="1"/>
  <c r="AF95" i="10" s="1"/>
  <c r="Z95" i="10"/>
  <c r="R95" i="10"/>
  <c r="Q95" i="10"/>
  <c r="P95" i="10"/>
  <c r="E95" i="10"/>
  <c r="G95" i="10" s="1"/>
  <c r="C95" i="10"/>
  <c r="B95" i="10"/>
  <c r="AS94" i="10"/>
  <c r="AQ94" i="10"/>
  <c r="AR94" i="10" s="1"/>
  <c r="AP94" i="10"/>
  <c r="AM94" i="10"/>
  <c r="AI94" i="10"/>
  <c r="AJ94" i="10" s="1"/>
  <c r="AG94" i="10"/>
  <c r="AC94" i="10"/>
  <c r="AB94" i="10" s="1"/>
  <c r="AF94" i="10" s="1"/>
  <c r="Z94" i="10"/>
  <c r="R94" i="10"/>
  <c r="Q94" i="10"/>
  <c r="P94" i="10"/>
  <c r="E94" i="10"/>
  <c r="G94" i="10" s="1"/>
  <c r="C94" i="10"/>
  <c r="B94" i="10"/>
  <c r="AS93" i="10"/>
  <c r="AQ93" i="10"/>
  <c r="AR93" i="10" s="1"/>
  <c r="AP93" i="10"/>
  <c r="AM93" i="10"/>
  <c r="AI93" i="10"/>
  <c r="AJ93" i="10" s="1"/>
  <c r="AG93" i="10"/>
  <c r="AC93" i="10"/>
  <c r="AB93" i="10" s="1"/>
  <c r="AF93" i="10" s="1"/>
  <c r="Z93" i="10"/>
  <c r="R93" i="10"/>
  <c r="Q93" i="10"/>
  <c r="P93" i="10"/>
  <c r="E93" i="10"/>
  <c r="C93" i="10"/>
  <c r="B93" i="10"/>
  <c r="AS92" i="10"/>
  <c r="AQ92" i="10"/>
  <c r="AR92" i="10" s="1"/>
  <c r="AP92" i="10"/>
  <c r="AM92" i="10"/>
  <c r="AI92" i="10"/>
  <c r="AJ92" i="10" s="1"/>
  <c r="AG92" i="10"/>
  <c r="AC92" i="10"/>
  <c r="AB92" i="10" s="1"/>
  <c r="AF92" i="10" s="1"/>
  <c r="Z92" i="10"/>
  <c r="R92" i="10"/>
  <c r="Q92" i="10"/>
  <c r="P92" i="10"/>
  <c r="E92" i="10"/>
  <c r="G92" i="10" s="1"/>
  <c r="C92" i="10"/>
  <c r="B92" i="10"/>
  <c r="AS91" i="10"/>
  <c r="AQ91" i="10"/>
  <c r="AR91" i="10" s="1"/>
  <c r="AP91" i="10"/>
  <c r="AM91" i="10"/>
  <c r="AI91" i="10"/>
  <c r="AJ91" i="10" s="1"/>
  <c r="AG91" i="10"/>
  <c r="AC91" i="10"/>
  <c r="AB91" i="10" s="1"/>
  <c r="AF91" i="10" s="1"/>
  <c r="Z91" i="10"/>
  <c r="R91" i="10"/>
  <c r="Q91" i="10"/>
  <c r="P91" i="10"/>
  <c r="E91" i="10"/>
  <c r="G91" i="10" s="1"/>
  <c r="C91" i="10"/>
  <c r="B91" i="10"/>
  <c r="AS90" i="10"/>
  <c r="AQ90" i="10"/>
  <c r="AR90" i="10" s="1"/>
  <c r="AP90" i="10"/>
  <c r="AM90" i="10"/>
  <c r="AI90" i="10"/>
  <c r="AJ90" i="10" s="1"/>
  <c r="AG90" i="10"/>
  <c r="AC90" i="10"/>
  <c r="AB90" i="10" s="1"/>
  <c r="AF90" i="10" s="1"/>
  <c r="Z90" i="10"/>
  <c r="R90" i="10"/>
  <c r="Q90" i="10"/>
  <c r="P90" i="10"/>
  <c r="E90" i="10"/>
  <c r="G90" i="10" s="1"/>
  <c r="C90" i="10"/>
  <c r="B90" i="10"/>
  <c r="AS89" i="10"/>
  <c r="AQ89" i="10"/>
  <c r="AR89" i="10" s="1"/>
  <c r="AP89" i="10"/>
  <c r="AM89" i="10"/>
  <c r="AI89" i="10"/>
  <c r="AJ89" i="10" s="1"/>
  <c r="AG89" i="10"/>
  <c r="AC89" i="10"/>
  <c r="AB89" i="10"/>
  <c r="AF89" i="10" s="1"/>
  <c r="Z89" i="10"/>
  <c r="R89" i="10"/>
  <c r="Q89" i="10"/>
  <c r="P89" i="10"/>
  <c r="E89" i="10"/>
  <c r="C89" i="10"/>
  <c r="B89" i="10"/>
  <c r="AS88" i="10"/>
  <c r="AQ88" i="10"/>
  <c r="AR88" i="10" s="1"/>
  <c r="AP88" i="10"/>
  <c r="AM88" i="10"/>
  <c r="AI88" i="10"/>
  <c r="AJ88" i="10" s="1"/>
  <c r="AG88" i="10"/>
  <c r="AC88" i="10"/>
  <c r="AB88" i="10"/>
  <c r="AF88" i="10" s="1"/>
  <c r="Z88" i="10"/>
  <c r="R88" i="10"/>
  <c r="Q88" i="10"/>
  <c r="P88" i="10"/>
  <c r="E88" i="10"/>
  <c r="O88" i="10" s="1"/>
  <c r="C88" i="10"/>
  <c r="B88" i="10"/>
  <c r="AS87" i="10"/>
  <c r="AQ87" i="10"/>
  <c r="AR87" i="10" s="1"/>
  <c r="AP87" i="10"/>
  <c r="AM87" i="10"/>
  <c r="AI87" i="10"/>
  <c r="AJ87" i="10" s="1"/>
  <c r="AG87" i="10"/>
  <c r="AC87" i="10"/>
  <c r="AB87" i="10" s="1"/>
  <c r="AF87" i="10" s="1"/>
  <c r="Z87" i="10"/>
  <c r="R87" i="10"/>
  <c r="Q87" i="10"/>
  <c r="P87" i="10"/>
  <c r="O87" i="10"/>
  <c r="E87" i="10"/>
  <c r="C87" i="10"/>
  <c r="B87" i="10"/>
  <c r="AS86" i="10"/>
  <c r="AQ86" i="10"/>
  <c r="AR86" i="10" s="1"/>
  <c r="AP86" i="10"/>
  <c r="AM86" i="10"/>
  <c r="AI86" i="10"/>
  <c r="AJ86" i="10" s="1"/>
  <c r="AG86" i="10"/>
  <c r="AC86" i="10"/>
  <c r="AB86" i="10"/>
  <c r="AF86" i="10" s="1"/>
  <c r="Z86" i="10"/>
  <c r="R86" i="10"/>
  <c r="Q86" i="10"/>
  <c r="P86" i="10"/>
  <c r="E86" i="10"/>
  <c r="C86" i="10"/>
  <c r="B86" i="10"/>
  <c r="AS85" i="10"/>
  <c r="AQ85" i="10"/>
  <c r="AR85" i="10" s="1"/>
  <c r="AP85" i="10"/>
  <c r="AM85" i="10"/>
  <c r="AJ85" i="10"/>
  <c r="AI85" i="10"/>
  <c r="AG85" i="10"/>
  <c r="AC85" i="10"/>
  <c r="AB85" i="10"/>
  <c r="AF85" i="10" s="1"/>
  <c r="Z85" i="10"/>
  <c r="T85" i="10"/>
  <c r="R85" i="10"/>
  <c r="Q85" i="10"/>
  <c r="P85" i="10"/>
  <c r="E85" i="10"/>
  <c r="C85" i="10"/>
  <c r="B85" i="10"/>
  <c r="AS84" i="10"/>
  <c r="AQ84" i="10"/>
  <c r="AR84" i="10" s="1"/>
  <c r="AP84" i="10"/>
  <c r="AM84" i="10"/>
  <c r="AI84" i="10"/>
  <c r="AJ84" i="10" s="1"/>
  <c r="AG84" i="10"/>
  <c r="AC84" i="10"/>
  <c r="AB84" i="10"/>
  <c r="AF84" i="10" s="1"/>
  <c r="Z84" i="10"/>
  <c r="R84" i="10"/>
  <c r="Q84" i="10"/>
  <c r="P84" i="10"/>
  <c r="E84" i="10"/>
  <c r="C84" i="10"/>
  <c r="B84" i="10"/>
  <c r="AS83" i="10"/>
  <c r="AQ83" i="10"/>
  <c r="AR83" i="10" s="1"/>
  <c r="AP83" i="10"/>
  <c r="AM83" i="10"/>
  <c r="AI83" i="10"/>
  <c r="AJ83" i="10" s="1"/>
  <c r="AG83" i="10"/>
  <c r="AC83" i="10"/>
  <c r="AB83" i="10" s="1"/>
  <c r="AF83" i="10" s="1"/>
  <c r="Z83" i="10"/>
  <c r="R83" i="10"/>
  <c r="Q83" i="10"/>
  <c r="P83" i="10"/>
  <c r="E83" i="10"/>
  <c r="C83" i="10"/>
  <c r="B83" i="10"/>
  <c r="AS82" i="10"/>
  <c r="AQ82" i="10"/>
  <c r="AR82" i="10" s="1"/>
  <c r="AP82" i="10"/>
  <c r="AM82" i="10"/>
  <c r="AI82" i="10"/>
  <c r="AJ82" i="10" s="1"/>
  <c r="AG82" i="10"/>
  <c r="AC82" i="10"/>
  <c r="AB82" i="10" s="1"/>
  <c r="AF82" i="10" s="1"/>
  <c r="Z82" i="10"/>
  <c r="R82" i="10"/>
  <c r="Q82" i="10"/>
  <c r="P82" i="10"/>
  <c r="E82" i="10"/>
  <c r="C82" i="10"/>
  <c r="B82" i="10"/>
  <c r="AS81" i="10"/>
  <c r="AQ81" i="10"/>
  <c r="AR81" i="10" s="1"/>
  <c r="AP81" i="10"/>
  <c r="AM81" i="10"/>
  <c r="AI81" i="10"/>
  <c r="AJ81" i="10" s="1"/>
  <c r="AG81" i="10"/>
  <c r="AC81" i="10"/>
  <c r="AB81" i="10" s="1"/>
  <c r="AF81" i="10" s="1"/>
  <c r="Z81" i="10"/>
  <c r="R81" i="10"/>
  <c r="Q81" i="10"/>
  <c r="P81" i="10"/>
  <c r="E81" i="10"/>
  <c r="C81" i="10"/>
  <c r="B81" i="10"/>
  <c r="AS80" i="10"/>
  <c r="AQ80" i="10"/>
  <c r="AR80" i="10" s="1"/>
  <c r="AP80" i="10"/>
  <c r="AM80" i="10"/>
  <c r="AI80" i="10"/>
  <c r="AJ80" i="10" s="1"/>
  <c r="AG80" i="10"/>
  <c r="AC80" i="10"/>
  <c r="AB80" i="10"/>
  <c r="AF80" i="10" s="1"/>
  <c r="Z80" i="10"/>
  <c r="R80" i="10"/>
  <c r="Q80" i="10"/>
  <c r="P80" i="10"/>
  <c r="E80" i="10"/>
  <c r="C80" i="10"/>
  <c r="B80" i="10"/>
  <c r="AS79" i="10"/>
  <c r="AQ79" i="10"/>
  <c r="AR79" i="10" s="1"/>
  <c r="AP79" i="10"/>
  <c r="AM79" i="10"/>
  <c r="AI79" i="10"/>
  <c r="AJ79" i="10" s="1"/>
  <c r="AG79" i="10"/>
  <c r="AC79" i="10"/>
  <c r="AB79" i="10" s="1"/>
  <c r="AF79" i="10" s="1"/>
  <c r="Z79" i="10"/>
  <c r="Y79" i="10"/>
  <c r="R79" i="10"/>
  <c r="Q79" i="10"/>
  <c r="P79" i="10"/>
  <c r="O79" i="10"/>
  <c r="E79" i="10"/>
  <c r="C79" i="10"/>
  <c r="B79" i="10"/>
  <c r="AS78" i="10"/>
  <c r="AQ78" i="10"/>
  <c r="AR78" i="10" s="1"/>
  <c r="AP78" i="10"/>
  <c r="AM78" i="10"/>
  <c r="AI78" i="10"/>
  <c r="AJ78" i="10" s="1"/>
  <c r="AG78" i="10"/>
  <c r="AC78" i="10"/>
  <c r="AB78" i="10"/>
  <c r="AF78" i="10" s="1"/>
  <c r="Z78" i="10"/>
  <c r="R78" i="10"/>
  <c r="Q78" i="10"/>
  <c r="P78" i="10"/>
  <c r="E78" i="10"/>
  <c r="X78" i="10" s="1"/>
  <c r="C78" i="10"/>
  <c r="B78" i="10"/>
  <c r="AS77" i="10"/>
  <c r="AQ77" i="10"/>
  <c r="AR77" i="10" s="1"/>
  <c r="AP77" i="10"/>
  <c r="AM77" i="10"/>
  <c r="AI77" i="10"/>
  <c r="AJ77" i="10" s="1"/>
  <c r="AG77" i="10"/>
  <c r="AC77" i="10"/>
  <c r="AB77" i="10" s="1"/>
  <c r="AF77" i="10" s="1"/>
  <c r="Z77" i="10"/>
  <c r="T77" i="10"/>
  <c r="R77" i="10"/>
  <c r="Q77" i="10"/>
  <c r="P77" i="10"/>
  <c r="O77" i="10"/>
  <c r="E77" i="10"/>
  <c r="C77" i="10"/>
  <c r="B77" i="10"/>
  <c r="AS76" i="10"/>
  <c r="AQ76" i="10"/>
  <c r="AR76" i="10" s="1"/>
  <c r="AP76" i="10"/>
  <c r="AM76" i="10"/>
  <c r="AI76" i="10"/>
  <c r="AJ76" i="10" s="1"/>
  <c r="AG76" i="10"/>
  <c r="AC76" i="10"/>
  <c r="AB76" i="10"/>
  <c r="AF76" i="10" s="1"/>
  <c r="Z76" i="10"/>
  <c r="R76" i="10"/>
  <c r="Q76" i="10"/>
  <c r="P76" i="10"/>
  <c r="E76" i="10"/>
  <c r="C76" i="10"/>
  <c r="B76" i="10"/>
  <c r="AS75" i="10"/>
  <c r="AQ75" i="10"/>
  <c r="AR75" i="10" s="1"/>
  <c r="AP75" i="10"/>
  <c r="AM75" i="10"/>
  <c r="AI75" i="10"/>
  <c r="AJ75" i="10" s="1"/>
  <c r="AG75" i="10"/>
  <c r="AC75" i="10"/>
  <c r="AB75" i="10" s="1"/>
  <c r="AF75" i="10" s="1"/>
  <c r="Z75" i="10"/>
  <c r="R75" i="10"/>
  <c r="Q75" i="10"/>
  <c r="P75" i="10"/>
  <c r="E75" i="10"/>
  <c r="Y75" i="10" s="1"/>
  <c r="C75" i="10"/>
  <c r="B75" i="10"/>
  <c r="AS74" i="10"/>
  <c r="AQ74" i="10"/>
  <c r="AR74" i="10" s="1"/>
  <c r="AP74" i="10"/>
  <c r="AM74" i="10"/>
  <c r="AI74" i="10"/>
  <c r="AJ74" i="10" s="1"/>
  <c r="AG74" i="10"/>
  <c r="AC74" i="10"/>
  <c r="AB74" i="10"/>
  <c r="AF74" i="10" s="1"/>
  <c r="Z74" i="10"/>
  <c r="R74" i="10"/>
  <c r="Q74" i="10"/>
  <c r="P74" i="10"/>
  <c r="E74" i="10"/>
  <c r="C74" i="10"/>
  <c r="B74" i="10"/>
  <c r="AS73" i="10"/>
  <c r="AQ73" i="10"/>
  <c r="AR73" i="10" s="1"/>
  <c r="AP73" i="10"/>
  <c r="AM73" i="10"/>
  <c r="AI73" i="10"/>
  <c r="AJ73" i="10" s="1"/>
  <c r="AG73" i="10"/>
  <c r="AC73" i="10"/>
  <c r="AB73" i="10" s="1"/>
  <c r="AF73" i="10" s="1"/>
  <c r="Z73" i="10"/>
  <c r="X73" i="10"/>
  <c r="R73" i="10"/>
  <c r="Q73" i="10"/>
  <c r="P73" i="10"/>
  <c r="O73" i="10"/>
  <c r="E73" i="10"/>
  <c r="C73" i="10"/>
  <c r="B73" i="10"/>
  <c r="AS72" i="10"/>
  <c r="AQ72" i="10"/>
  <c r="AR72" i="10" s="1"/>
  <c r="AP72" i="10"/>
  <c r="AM72" i="10"/>
  <c r="AI72" i="10"/>
  <c r="AJ72" i="10" s="1"/>
  <c r="AG72" i="10"/>
  <c r="AC72" i="10"/>
  <c r="AB72" i="10"/>
  <c r="AF72" i="10" s="1"/>
  <c r="Z72" i="10"/>
  <c r="R72" i="10"/>
  <c r="Q72" i="10"/>
  <c r="P72" i="10"/>
  <c r="E72" i="10"/>
  <c r="G72" i="10" s="1"/>
  <c r="C72" i="10"/>
  <c r="B72" i="10"/>
  <c r="AS71" i="10"/>
  <c r="AQ71" i="10"/>
  <c r="AR71" i="10" s="1"/>
  <c r="AP71" i="10"/>
  <c r="AM71" i="10"/>
  <c r="AI71" i="10"/>
  <c r="AJ71" i="10" s="1"/>
  <c r="AG71" i="10"/>
  <c r="AC71" i="10"/>
  <c r="AB71" i="10" s="1"/>
  <c r="AF71" i="10" s="1"/>
  <c r="Z71" i="10"/>
  <c r="R71" i="10"/>
  <c r="Q71" i="10"/>
  <c r="P71" i="10"/>
  <c r="E71" i="10"/>
  <c r="G71" i="10" s="1"/>
  <c r="C71" i="10"/>
  <c r="B71" i="10"/>
  <c r="AS70" i="10"/>
  <c r="AQ70" i="10"/>
  <c r="AR70" i="10" s="1"/>
  <c r="AP70" i="10"/>
  <c r="AM70" i="10"/>
  <c r="AI70" i="10"/>
  <c r="AJ70" i="10" s="1"/>
  <c r="AG70" i="10"/>
  <c r="AC70" i="10"/>
  <c r="AB70" i="10" s="1"/>
  <c r="AF70" i="10" s="1"/>
  <c r="Z70" i="10"/>
  <c r="R70" i="10"/>
  <c r="Q70" i="10"/>
  <c r="P70" i="10"/>
  <c r="E70" i="10"/>
  <c r="T70" i="10" s="1"/>
  <c r="C70" i="10"/>
  <c r="B70" i="10"/>
  <c r="AS69" i="10"/>
  <c r="AQ69" i="10"/>
  <c r="AR69" i="10" s="1"/>
  <c r="AP69" i="10"/>
  <c r="AM69" i="10"/>
  <c r="AI69" i="10"/>
  <c r="AJ69" i="10" s="1"/>
  <c r="AG69" i="10"/>
  <c r="AC69" i="10"/>
  <c r="AB69" i="10" s="1"/>
  <c r="AF69" i="10" s="1"/>
  <c r="Z69" i="10"/>
  <c r="R69" i="10"/>
  <c r="Q69" i="10"/>
  <c r="P69" i="10"/>
  <c r="E69" i="10"/>
  <c r="T69" i="10" s="1"/>
  <c r="C69" i="10"/>
  <c r="B69" i="10"/>
  <c r="AS68" i="10"/>
  <c r="AQ68" i="10"/>
  <c r="AR68" i="10" s="1"/>
  <c r="AP68" i="10"/>
  <c r="AM68" i="10"/>
  <c r="AI68" i="10"/>
  <c r="AJ68" i="10" s="1"/>
  <c r="AG68" i="10"/>
  <c r="AC68" i="10"/>
  <c r="AB68" i="10"/>
  <c r="AF68" i="10" s="1"/>
  <c r="Z68" i="10"/>
  <c r="R68" i="10"/>
  <c r="Q68" i="10"/>
  <c r="P68" i="10"/>
  <c r="E68" i="10"/>
  <c r="C68" i="10"/>
  <c r="B68" i="10"/>
  <c r="AS67" i="10"/>
  <c r="AQ67" i="10"/>
  <c r="AR67" i="10" s="1"/>
  <c r="AP67" i="10"/>
  <c r="AM67" i="10"/>
  <c r="AI67" i="10"/>
  <c r="AJ67" i="10" s="1"/>
  <c r="AG67" i="10"/>
  <c r="AC67" i="10"/>
  <c r="AB67" i="10" s="1"/>
  <c r="AF67" i="10" s="1"/>
  <c r="Z67" i="10"/>
  <c r="R67" i="10"/>
  <c r="Q67" i="10"/>
  <c r="P67" i="10"/>
  <c r="E67" i="10"/>
  <c r="C67" i="10"/>
  <c r="B67" i="10"/>
  <c r="AS66" i="10"/>
  <c r="AQ66" i="10"/>
  <c r="AR66" i="10" s="1"/>
  <c r="AP66" i="10"/>
  <c r="AM66" i="10"/>
  <c r="AI66" i="10"/>
  <c r="AJ66" i="10" s="1"/>
  <c r="AG66" i="10"/>
  <c r="AC66" i="10"/>
  <c r="AB66" i="10" s="1"/>
  <c r="AF66" i="10" s="1"/>
  <c r="Z66" i="10"/>
  <c r="T66" i="10"/>
  <c r="R66" i="10"/>
  <c r="Q66" i="10"/>
  <c r="P66" i="10"/>
  <c r="E66" i="10"/>
  <c r="C66" i="10"/>
  <c r="B66" i="10"/>
  <c r="AS65" i="10"/>
  <c r="AQ65" i="10"/>
  <c r="AR65" i="10" s="1"/>
  <c r="AP65" i="10"/>
  <c r="AM65" i="10"/>
  <c r="AI65" i="10"/>
  <c r="AJ65" i="10" s="1"/>
  <c r="AG65" i="10"/>
  <c r="AC65" i="10"/>
  <c r="AB65" i="10" s="1"/>
  <c r="AF65" i="10" s="1"/>
  <c r="Z65" i="10"/>
  <c r="R65" i="10"/>
  <c r="Q65" i="10"/>
  <c r="P65" i="10"/>
  <c r="E65" i="10"/>
  <c r="C65" i="10"/>
  <c r="B65" i="10"/>
  <c r="AS64" i="10"/>
  <c r="AQ64" i="10"/>
  <c r="AR64" i="10" s="1"/>
  <c r="AP64" i="10"/>
  <c r="AM64" i="10"/>
  <c r="AI64" i="10"/>
  <c r="AJ64" i="10" s="1"/>
  <c r="AG64" i="10"/>
  <c r="AC64" i="10"/>
  <c r="AB64" i="10" s="1"/>
  <c r="AF64" i="10" s="1"/>
  <c r="Z64" i="10"/>
  <c r="R64" i="10"/>
  <c r="Q64" i="10"/>
  <c r="P64" i="10"/>
  <c r="E64" i="10"/>
  <c r="C64" i="10"/>
  <c r="B64" i="10"/>
  <c r="AS63" i="10"/>
  <c r="AQ63" i="10"/>
  <c r="AR63" i="10" s="1"/>
  <c r="AP63" i="10"/>
  <c r="AM63" i="10"/>
  <c r="AJ63" i="10"/>
  <c r="AI63" i="10"/>
  <c r="AG63" i="10"/>
  <c r="AC63" i="10"/>
  <c r="AB63" i="10" s="1"/>
  <c r="AF63" i="10" s="1"/>
  <c r="Z63" i="10"/>
  <c r="R63" i="10"/>
  <c r="Q63" i="10"/>
  <c r="P63" i="10"/>
  <c r="E63" i="10"/>
  <c r="C63" i="10"/>
  <c r="B63" i="10"/>
  <c r="AS62" i="10"/>
  <c r="AQ62" i="10"/>
  <c r="AR62" i="10" s="1"/>
  <c r="AP62" i="10"/>
  <c r="AM62" i="10"/>
  <c r="AI62" i="10"/>
  <c r="AJ62" i="10" s="1"/>
  <c r="AG62" i="10"/>
  <c r="AC62" i="10"/>
  <c r="AB62" i="10" s="1"/>
  <c r="AF62" i="10" s="1"/>
  <c r="Z62" i="10"/>
  <c r="R62" i="10"/>
  <c r="Q62" i="10"/>
  <c r="P62" i="10"/>
  <c r="E62" i="10"/>
  <c r="G62" i="10" s="1"/>
  <c r="C62" i="10"/>
  <c r="B62" i="10"/>
  <c r="AS61" i="10"/>
  <c r="AQ61" i="10"/>
  <c r="AR61" i="10" s="1"/>
  <c r="AP61" i="10"/>
  <c r="AM61" i="10"/>
  <c r="AJ61" i="10"/>
  <c r="AI61" i="10"/>
  <c r="AG61" i="10"/>
  <c r="AC61" i="10"/>
  <c r="AB61" i="10" s="1"/>
  <c r="AF61" i="10" s="1"/>
  <c r="Z61" i="10"/>
  <c r="R61" i="10"/>
  <c r="Q61" i="10"/>
  <c r="P61" i="10"/>
  <c r="E61" i="10"/>
  <c r="C61" i="10"/>
  <c r="B61" i="10"/>
  <c r="AS60" i="10"/>
  <c r="AQ60" i="10"/>
  <c r="AR60" i="10" s="1"/>
  <c r="AP60" i="10"/>
  <c r="AM60" i="10"/>
  <c r="AI60" i="10"/>
  <c r="AJ60" i="10" s="1"/>
  <c r="AG60" i="10"/>
  <c r="AC60" i="10"/>
  <c r="AB60" i="10"/>
  <c r="AF60" i="10" s="1"/>
  <c r="Z60" i="10"/>
  <c r="R60" i="10"/>
  <c r="Q60" i="10"/>
  <c r="P60" i="10"/>
  <c r="E60" i="10"/>
  <c r="C60" i="10"/>
  <c r="B60" i="10"/>
  <c r="AS59" i="10"/>
  <c r="AQ59" i="10"/>
  <c r="AR59" i="10" s="1"/>
  <c r="AP59" i="10"/>
  <c r="AM59" i="10"/>
  <c r="AI59" i="10"/>
  <c r="AJ59" i="10" s="1"/>
  <c r="AG59" i="10"/>
  <c r="AC59" i="10"/>
  <c r="AB59" i="10" s="1"/>
  <c r="AF59" i="10" s="1"/>
  <c r="Z59" i="10"/>
  <c r="R59" i="10"/>
  <c r="Q59" i="10"/>
  <c r="P59" i="10"/>
  <c r="E59" i="10"/>
  <c r="C59" i="10"/>
  <c r="B59" i="10"/>
  <c r="AS58" i="10"/>
  <c r="AR58" i="10"/>
  <c r="AQ58" i="10"/>
  <c r="AP58" i="10"/>
  <c r="AM58" i="10"/>
  <c r="AI58" i="10"/>
  <c r="AJ58" i="10" s="1"/>
  <c r="AG58" i="10"/>
  <c r="AC58" i="10"/>
  <c r="AB58" i="10" s="1"/>
  <c r="AF58" i="10" s="1"/>
  <c r="Z58" i="10"/>
  <c r="R58" i="10"/>
  <c r="Q58" i="10"/>
  <c r="P58" i="10"/>
  <c r="E58" i="10"/>
  <c r="C58" i="10"/>
  <c r="B58" i="10"/>
  <c r="AS57" i="10"/>
  <c r="AQ57" i="10"/>
  <c r="AR57" i="10" s="1"/>
  <c r="AP57" i="10"/>
  <c r="AM57" i="10"/>
  <c r="AI57" i="10"/>
  <c r="AJ57" i="10" s="1"/>
  <c r="AG57" i="10"/>
  <c r="AC57" i="10"/>
  <c r="AB57" i="10" s="1"/>
  <c r="AF57" i="10" s="1"/>
  <c r="Z57" i="10"/>
  <c r="R57" i="10"/>
  <c r="Q57" i="10"/>
  <c r="P57" i="10"/>
  <c r="E57" i="10"/>
  <c r="C57" i="10"/>
  <c r="B57" i="10"/>
  <c r="AS56" i="10"/>
  <c r="AQ56" i="10"/>
  <c r="AR56" i="10" s="1"/>
  <c r="AP56" i="10"/>
  <c r="AM56" i="10"/>
  <c r="AI56" i="10"/>
  <c r="AJ56" i="10" s="1"/>
  <c r="AG56" i="10"/>
  <c r="AC56" i="10"/>
  <c r="AB56" i="10" s="1"/>
  <c r="AF56" i="10" s="1"/>
  <c r="Z56" i="10"/>
  <c r="R56" i="10"/>
  <c r="Q56" i="10"/>
  <c r="P56" i="10"/>
  <c r="E56" i="10"/>
  <c r="O56" i="10" s="1"/>
  <c r="C56" i="10"/>
  <c r="B56" i="10"/>
  <c r="AS55" i="10"/>
  <c r="AR55" i="10"/>
  <c r="AQ55" i="10"/>
  <c r="AP55" i="10"/>
  <c r="AM55" i="10"/>
  <c r="AI55" i="10"/>
  <c r="AJ55" i="10" s="1"/>
  <c r="AG55" i="10"/>
  <c r="AC55" i="10"/>
  <c r="AB55" i="10" s="1"/>
  <c r="AF55" i="10" s="1"/>
  <c r="Z55" i="10"/>
  <c r="R55" i="10"/>
  <c r="Q55" i="10"/>
  <c r="P55" i="10"/>
  <c r="E55" i="10"/>
  <c r="C55" i="10"/>
  <c r="B55" i="10"/>
  <c r="AS54" i="10"/>
  <c r="AQ54" i="10"/>
  <c r="AR54" i="10" s="1"/>
  <c r="AP54" i="10"/>
  <c r="AM54" i="10"/>
  <c r="AJ54" i="10"/>
  <c r="AI54" i="10"/>
  <c r="AG54" i="10"/>
  <c r="AC54" i="10"/>
  <c r="AB54" i="10" s="1"/>
  <c r="AF54" i="10" s="1"/>
  <c r="Z54" i="10"/>
  <c r="R54" i="10"/>
  <c r="Q54" i="10"/>
  <c r="P54" i="10"/>
  <c r="O54" i="10"/>
  <c r="E54" i="10"/>
  <c r="X54" i="10" s="1"/>
  <c r="C54" i="10"/>
  <c r="B54" i="10"/>
  <c r="AS53" i="10"/>
  <c r="AQ53" i="10"/>
  <c r="AR53" i="10" s="1"/>
  <c r="AP53" i="10"/>
  <c r="AM53" i="10"/>
  <c r="AI53" i="10"/>
  <c r="AJ53" i="10" s="1"/>
  <c r="AG53" i="10"/>
  <c r="AC53" i="10"/>
  <c r="AB53" i="10"/>
  <c r="AF53" i="10" s="1"/>
  <c r="Z53" i="10"/>
  <c r="R53" i="10"/>
  <c r="Q53" i="10"/>
  <c r="P53" i="10"/>
  <c r="E53" i="10"/>
  <c r="C53" i="10"/>
  <c r="B53" i="10"/>
  <c r="AS52" i="10"/>
  <c r="AQ52" i="10"/>
  <c r="AR52" i="10" s="1"/>
  <c r="AP52" i="10"/>
  <c r="AM52" i="10"/>
  <c r="AJ52" i="10"/>
  <c r="AI52" i="10"/>
  <c r="AG52" i="10"/>
  <c r="AC52" i="10"/>
  <c r="AB52" i="10"/>
  <c r="AF52" i="10" s="1"/>
  <c r="Z52" i="10"/>
  <c r="R52" i="10"/>
  <c r="Q52" i="10"/>
  <c r="P52" i="10"/>
  <c r="E52" i="10"/>
  <c r="G52" i="10" s="1"/>
  <c r="C52" i="10"/>
  <c r="B52" i="10"/>
  <c r="AS51" i="10"/>
  <c r="AQ51" i="10"/>
  <c r="AR51" i="10" s="1"/>
  <c r="AP51" i="10"/>
  <c r="AM51" i="10"/>
  <c r="AI51" i="10"/>
  <c r="AJ51" i="10" s="1"/>
  <c r="AG51" i="10"/>
  <c r="AC51" i="10"/>
  <c r="AB51" i="10"/>
  <c r="AF51" i="10" s="1"/>
  <c r="Z51" i="10"/>
  <c r="R51" i="10"/>
  <c r="Q51" i="10"/>
  <c r="P51" i="10"/>
  <c r="E51" i="10"/>
  <c r="C51" i="10"/>
  <c r="B51" i="10"/>
  <c r="AS50" i="10"/>
  <c r="AQ50" i="10"/>
  <c r="AR50" i="10" s="1"/>
  <c r="AP50" i="10"/>
  <c r="AM50" i="10"/>
  <c r="AI50" i="10"/>
  <c r="AJ50" i="10" s="1"/>
  <c r="AG50" i="10"/>
  <c r="AC50" i="10"/>
  <c r="AB50" i="10" s="1"/>
  <c r="AF50" i="10" s="1"/>
  <c r="Z50" i="10"/>
  <c r="R50" i="10"/>
  <c r="Q50" i="10"/>
  <c r="P50" i="10"/>
  <c r="E50" i="10"/>
  <c r="C50" i="10"/>
  <c r="B50" i="10"/>
  <c r="AS49" i="10"/>
  <c r="AR49" i="10"/>
  <c r="AQ49" i="10"/>
  <c r="AP49" i="10"/>
  <c r="AM49" i="10"/>
  <c r="AI49" i="10"/>
  <c r="AJ49" i="10" s="1"/>
  <c r="AG49" i="10"/>
  <c r="AC49" i="10"/>
  <c r="AB49" i="10" s="1"/>
  <c r="AF49" i="10" s="1"/>
  <c r="Z49" i="10"/>
  <c r="R49" i="10"/>
  <c r="Q49" i="10"/>
  <c r="P49" i="10"/>
  <c r="E49" i="10"/>
  <c r="C49" i="10"/>
  <c r="B49" i="10"/>
  <c r="AS48" i="10"/>
  <c r="AQ48" i="10"/>
  <c r="AR48" i="10" s="1"/>
  <c r="AP48" i="10"/>
  <c r="AM48" i="10"/>
  <c r="AI48" i="10"/>
  <c r="AJ48" i="10" s="1"/>
  <c r="AG48" i="10"/>
  <c r="AF48" i="10"/>
  <c r="AC48" i="10"/>
  <c r="AB48" i="10" s="1"/>
  <c r="Z48" i="10"/>
  <c r="R48" i="10"/>
  <c r="Q48" i="10"/>
  <c r="P48" i="10"/>
  <c r="E48" i="10"/>
  <c r="C48" i="10"/>
  <c r="B48" i="10"/>
  <c r="AS47" i="10"/>
  <c r="AQ47" i="10"/>
  <c r="AR47" i="10" s="1"/>
  <c r="AP47" i="10"/>
  <c r="AM47" i="10"/>
  <c r="AI47" i="10"/>
  <c r="AJ47" i="10" s="1"/>
  <c r="AG47" i="10"/>
  <c r="AC47" i="10"/>
  <c r="AB47" i="10" s="1"/>
  <c r="AF47" i="10" s="1"/>
  <c r="Z47" i="10"/>
  <c r="R47" i="10"/>
  <c r="Q47" i="10"/>
  <c r="P47" i="10"/>
  <c r="E47" i="10"/>
  <c r="X47" i="10" s="1"/>
  <c r="C47" i="10"/>
  <c r="B47" i="10"/>
  <c r="AS46" i="10"/>
  <c r="AQ46" i="10"/>
  <c r="AR46" i="10" s="1"/>
  <c r="AP46" i="10"/>
  <c r="AM46" i="10"/>
  <c r="AI46" i="10"/>
  <c r="AJ46" i="10" s="1"/>
  <c r="AG46" i="10"/>
  <c r="AC46" i="10"/>
  <c r="AB46" i="10" s="1"/>
  <c r="AF46" i="10" s="1"/>
  <c r="Z46" i="10"/>
  <c r="R46" i="10"/>
  <c r="Q46" i="10"/>
  <c r="P46" i="10"/>
  <c r="E46" i="10"/>
  <c r="C46" i="10"/>
  <c r="B46" i="10"/>
  <c r="AS45" i="10"/>
  <c r="AQ45" i="10"/>
  <c r="AR45" i="10" s="1"/>
  <c r="AP45" i="10"/>
  <c r="AM45" i="10"/>
  <c r="AI45" i="10"/>
  <c r="AJ45" i="10" s="1"/>
  <c r="AG45" i="10"/>
  <c r="AF45" i="10"/>
  <c r="AC45" i="10"/>
  <c r="AB45" i="10" s="1"/>
  <c r="Z45" i="10"/>
  <c r="R45" i="10"/>
  <c r="Q45" i="10"/>
  <c r="P45" i="10"/>
  <c r="E45" i="10"/>
  <c r="Y45" i="10" s="1"/>
  <c r="C45" i="10"/>
  <c r="B45" i="10"/>
  <c r="AS44" i="10"/>
  <c r="AQ44" i="10"/>
  <c r="AR44" i="10" s="1"/>
  <c r="AP44" i="10"/>
  <c r="AM44" i="10"/>
  <c r="AI44" i="10"/>
  <c r="AJ44" i="10" s="1"/>
  <c r="AG44" i="10"/>
  <c r="AC44" i="10"/>
  <c r="AB44" i="10"/>
  <c r="AF44" i="10" s="1"/>
  <c r="Z44" i="10"/>
  <c r="R44" i="10"/>
  <c r="Q44" i="10"/>
  <c r="P44" i="10"/>
  <c r="E44" i="10"/>
  <c r="C44" i="10"/>
  <c r="B44" i="10"/>
  <c r="AS43" i="10"/>
  <c r="AQ43" i="10"/>
  <c r="AR43" i="10" s="1"/>
  <c r="AP43" i="10"/>
  <c r="AM43" i="10"/>
  <c r="AI43" i="10"/>
  <c r="AJ43" i="10" s="1"/>
  <c r="AG43" i="10"/>
  <c r="AC43" i="10"/>
  <c r="AB43" i="10" s="1"/>
  <c r="AF43" i="10" s="1"/>
  <c r="Z43" i="10"/>
  <c r="R43" i="10"/>
  <c r="Q43" i="10"/>
  <c r="P43" i="10"/>
  <c r="E43" i="10"/>
  <c r="C43" i="10"/>
  <c r="B43" i="10"/>
  <c r="AS42" i="10"/>
  <c r="AQ42" i="10"/>
  <c r="AR42" i="10" s="1"/>
  <c r="AP42" i="10"/>
  <c r="AM42" i="10"/>
  <c r="AI42" i="10"/>
  <c r="AJ42" i="10" s="1"/>
  <c r="AG42" i="10"/>
  <c r="AC42" i="10"/>
  <c r="AB42" i="10" s="1"/>
  <c r="AF42" i="10" s="1"/>
  <c r="Z42" i="10"/>
  <c r="R42" i="10"/>
  <c r="Q42" i="10"/>
  <c r="P42" i="10"/>
  <c r="E42" i="10"/>
  <c r="G42" i="10" s="1"/>
  <c r="C42" i="10"/>
  <c r="B42" i="10"/>
  <c r="AS41" i="10"/>
  <c r="AQ41" i="10"/>
  <c r="AR41" i="10" s="1"/>
  <c r="AP41" i="10"/>
  <c r="AM41" i="10"/>
  <c r="AI41" i="10"/>
  <c r="AJ41" i="10" s="1"/>
  <c r="AG41" i="10"/>
  <c r="AC41" i="10"/>
  <c r="AB41" i="10" s="1"/>
  <c r="AF41" i="10" s="1"/>
  <c r="Z41" i="10"/>
  <c r="R41" i="10"/>
  <c r="Q41" i="10"/>
  <c r="P41" i="10"/>
  <c r="E41" i="10"/>
  <c r="C41" i="10"/>
  <c r="B41" i="10"/>
  <c r="AS40" i="10"/>
  <c r="AQ40" i="10"/>
  <c r="AR40" i="10" s="1"/>
  <c r="AP40" i="10"/>
  <c r="AM40" i="10"/>
  <c r="AJ40" i="10"/>
  <c r="AI40" i="10"/>
  <c r="AG40" i="10"/>
  <c r="AC40" i="10"/>
  <c r="AB40" i="10" s="1"/>
  <c r="AF40" i="10" s="1"/>
  <c r="Z40" i="10"/>
  <c r="R40" i="10"/>
  <c r="Q40" i="10"/>
  <c r="P40" i="10"/>
  <c r="E40" i="10"/>
  <c r="G40" i="10" s="1"/>
  <c r="C40" i="10"/>
  <c r="B40" i="10"/>
  <c r="AS39" i="10"/>
  <c r="AQ39" i="10"/>
  <c r="AR39" i="10" s="1"/>
  <c r="AP39" i="10"/>
  <c r="AM39" i="10"/>
  <c r="AI39" i="10"/>
  <c r="AJ39" i="10" s="1"/>
  <c r="AG39" i="10"/>
  <c r="AC39" i="10"/>
  <c r="AB39" i="10" s="1"/>
  <c r="AF39" i="10" s="1"/>
  <c r="Z39" i="10"/>
  <c r="R39" i="10"/>
  <c r="Q39" i="10"/>
  <c r="P39" i="10"/>
  <c r="E39" i="10"/>
  <c r="C39" i="10"/>
  <c r="B39" i="10"/>
  <c r="AS38" i="10"/>
  <c r="AQ38" i="10"/>
  <c r="AR38" i="10" s="1"/>
  <c r="AP38" i="10"/>
  <c r="AM38" i="10"/>
  <c r="AI38" i="10"/>
  <c r="AJ38" i="10" s="1"/>
  <c r="AG38" i="10"/>
  <c r="AC38" i="10"/>
  <c r="AB38" i="10" s="1"/>
  <c r="AF38" i="10" s="1"/>
  <c r="Z38" i="10"/>
  <c r="R38" i="10"/>
  <c r="Q38" i="10"/>
  <c r="P38" i="10"/>
  <c r="E38" i="10"/>
  <c r="G38" i="10" s="1"/>
  <c r="C38" i="10"/>
  <c r="B38" i="10"/>
  <c r="AS37" i="10"/>
  <c r="AQ37" i="10"/>
  <c r="AR37" i="10" s="1"/>
  <c r="AP37" i="10"/>
  <c r="AM37" i="10"/>
  <c r="AI37" i="10"/>
  <c r="AJ37" i="10" s="1"/>
  <c r="AG37" i="10"/>
  <c r="AC37" i="10"/>
  <c r="AB37" i="10" s="1"/>
  <c r="AF37" i="10" s="1"/>
  <c r="Z37" i="10"/>
  <c r="R37" i="10"/>
  <c r="Q37" i="10"/>
  <c r="P37" i="10"/>
  <c r="E37" i="10"/>
  <c r="G37" i="10" s="1"/>
  <c r="C37" i="10"/>
  <c r="B37" i="10"/>
  <c r="AS36" i="10"/>
  <c r="AQ36" i="10"/>
  <c r="AR36" i="10" s="1"/>
  <c r="AP36" i="10"/>
  <c r="AM36" i="10"/>
  <c r="AJ36" i="10"/>
  <c r="AI36" i="10"/>
  <c r="AG36" i="10"/>
  <c r="AC36" i="10"/>
  <c r="AB36" i="10" s="1"/>
  <c r="AF36" i="10" s="1"/>
  <c r="Z36" i="10"/>
  <c r="R36" i="10"/>
  <c r="Q36" i="10"/>
  <c r="P36" i="10"/>
  <c r="E36" i="10"/>
  <c r="G36" i="10" s="1"/>
  <c r="C36" i="10"/>
  <c r="B36" i="10"/>
  <c r="AS35" i="10"/>
  <c r="AQ35" i="10"/>
  <c r="AR35" i="10" s="1"/>
  <c r="AP35" i="10"/>
  <c r="AM35" i="10"/>
  <c r="AI35" i="10"/>
  <c r="AJ35" i="10" s="1"/>
  <c r="AG35" i="10"/>
  <c r="AC35" i="10"/>
  <c r="AB35" i="10" s="1"/>
  <c r="AF35" i="10" s="1"/>
  <c r="Z35" i="10"/>
  <c r="R35" i="10"/>
  <c r="Q35" i="10"/>
  <c r="P35" i="10"/>
  <c r="E35" i="10"/>
  <c r="G35" i="10" s="1"/>
  <c r="C35" i="10"/>
  <c r="B35" i="10"/>
  <c r="AS34" i="10"/>
  <c r="AQ34" i="10"/>
  <c r="AR34" i="10" s="1"/>
  <c r="AP34" i="10"/>
  <c r="AM34" i="10"/>
  <c r="AI34" i="10"/>
  <c r="AJ34" i="10" s="1"/>
  <c r="AG34" i="10"/>
  <c r="AC34" i="10"/>
  <c r="AB34" i="10" s="1"/>
  <c r="AF34" i="10" s="1"/>
  <c r="Z34" i="10"/>
  <c r="R34" i="10"/>
  <c r="Q34" i="10"/>
  <c r="P34" i="10"/>
  <c r="E34" i="10"/>
  <c r="C34" i="10"/>
  <c r="B34" i="10"/>
  <c r="AS33" i="10"/>
  <c r="AQ33" i="10"/>
  <c r="AR33" i="10" s="1"/>
  <c r="AP33" i="10"/>
  <c r="AM33" i="10"/>
  <c r="AI33" i="10"/>
  <c r="AJ33" i="10" s="1"/>
  <c r="AG33" i="10"/>
  <c r="AC33" i="10"/>
  <c r="AB33" i="10" s="1"/>
  <c r="AF33" i="10" s="1"/>
  <c r="Z33" i="10"/>
  <c r="R33" i="10"/>
  <c r="Q33" i="10"/>
  <c r="P33" i="10"/>
  <c r="E33" i="10"/>
  <c r="G33" i="10" s="1"/>
  <c r="C33" i="10"/>
  <c r="B33" i="10"/>
  <c r="AS32" i="10"/>
  <c r="AQ32" i="10"/>
  <c r="AR32" i="10" s="1"/>
  <c r="AP32" i="10"/>
  <c r="AM32" i="10"/>
  <c r="AI32" i="10"/>
  <c r="AJ32" i="10" s="1"/>
  <c r="AG32" i="10"/>
  <c r="AC32" i="10"/>
  <c r="AB32" i="10" s="1"/>
  <c r="AF32" i="10" s="1"/>
  <c r="Z32" i="10"/>
  <c r="R32" i="10"/>
  <c r="Q32" i="10"/>
  <c r="P32" i="10"/>
  <c r="E32" i="10"/>
  <c r="G32" i="10" s="1"/>
  <c r="C32" i="10"/>
  <c r="B32" i="10"/>
  <c r="K25" i="10"/>
  <c r="J25" i="10"/>
  <c r="F25" i="10"/>
  <c r="B19" i="10"/>
  <c r="T16" i="10"/>
  <c r="B16" i="10"/>
  <c r="B13" i="10"/>
  <c r="B12" i="10"/>
  <c r="B11" i="10"/>
  <c r="B10" i="10"/>
  <c r="B9" i="10"/>
  <c r="B6" i="10"/>
  <c r="K182" i="11"/>
  <c r="F189" i="11" s="1"/>
  <c r="J182" i="11"/>
  <c r="C189" i="11" s="1"/>
  <c r="F182" i="11"/>
  <c r="AS181" i="11"/>
  <c r="AQ181" i="11"/>
  <c r="AR181" i="11" s="1"/>
  <c r="AP181" i="11"/>
  <c r="AM181" i="11"/>
  <c r="AI181" i="11"/>
  <c r="AJ181" i="11" s="1"/>
  <c r="AG181" i="11"/>
  <c r="AC181" i="11"/>
  <c r="AB181" i="11" s="1"/>
  <c r="AF181" i="11" s="1"/>
  <c r="Z181" i="11"/>
  <c r="R181" i="11"/>
  <c r="Q181" i="11"/>
  <c r="P181" i="11"/>
  <c r="E181" i="11"/>
  <c r="C181" i="11"/>
  <c r="B181" i="11"/>
  <c r="AS180" i="11"/>
  <c r="AQ180" i="11"/>
  <c r="AR180" i="11" s="1"/>
  <c r="AP180" i="11"/>
  <c r="AM180" i="11"/>
  <c r="AI180" i="11"/>
  <c r="AJ180" i="11" s="1"/>
  <c r="AG180" i="11"/>
  <c r="AC180" i="11"/>
  <c r="AB180" i="11" s="1"/>
  <c r="AF180" i="11" s="1"/>
  <c r="Z180" i="11"/>
  <c r="R180" i="11"/>
  <c r="Q180" i="11"/>
  <c r="P180" i="11"/>
  <c r="E180" i="11"/>
  <c r="X180" i="11" s="1"/>
  <c r="C180" i="11"/>
  <c r="B180" i="11"/>
  <c r="AS179" i="11"/>
  <c r="AQ179" i="11"/>
  <c r="AR179" i="11" s="1"/>
  <c r="AP179" i="11"/>
  <c r="AM179" i="11"/>
  <c r="AI179" i="11"/>
  <c r="AJ179" i="11" s="1"/>
  <c r="AG179" i="11"/>
  <c r="AC179" i="11"/>
  <c r="AB179" i="11" s="1"/>
  <c r="AF179" i="11" s="1"/>
  <c r="Z179" i="11"/>
  <c r="R179" i="11"/>
  <c r="Q179" i="11"/>
  <c r="P179" i="11"/>
  <c r="E179" i="11"/>
  <c r="C179" i="11"/>
  <c r="B179" i="11"/>
  <c r="AS178" i="11"/>
  <c r="AQ178" i="11"/>
  <c r="AR178" i="11" s="1"/>
  <c r="AP178" i="11"/>
  <c r="AM178" i="11"/>
  <c r="AI178" i="11"/>
  <c r="AJ178" i="11" s="1"/>
  <c r="AG178" i="11"/>
  <c r="AC178" i="11"/>
  <c r="AB178" i="11" s="1"/>
  <c r="AF178" i="11" s="1"/>
  <c r="Z178" i="11"/>
  <c r="R178" i="11"/>
  <c r="Q178" i="11"/>
  <c r="P178" i="11"/>
  <c r="E178" i="11"/>
  <c r="C178" i="11"/>
  <c r="B178" i="11"/>
  <c r="AS177" i="11"/>
  <c r="AQ177" i="11"/>
  <c r="AR177" i="11" s="1"/>
  <c r="AP177" i="11"/>
  <c r="AM177" i="11"/>
  <c r="AI177" i="11"/>
  <c r="AJ177" i="11" s="1"/>
  <c r="AG177" i="11"/>
  <c r="AC177" i="11"/>
  <c r="AB177" i="11"/>
  <c r="AF177" i="11" s="1"/>
  <c r="Z177" i="11"/>
  <c r="R177" i="11"/>
  <c r="Q177" i="11"/>
  <c r="P177" i="11"/>
  <c r="E177" i="11"/>
  <c r="T177" i="11" s="1"/>
  <c r="AN177" i="11" s="1"/>
  <c r="C177" i="11"/>
  <c r="B177" i="11"/>
  <c r="AS176" i="11"/>
  <c r="AQ176" i="11"/>
  <c r="AR176" i="11" s="1"/>
  <c r="AP176" i="11"/>
  <c r="AM176" i="11"/>
  <c r="AI176" i="11"/>
  <c r="AJ176" i="11" s="1"/>
  <c r="AG176" i="11"/>
  <c r="AC176" i="11"/>
  <c r="AB176" i="11" s="1"/>
  <c r="AF176" i="11" s="1"/>
  <c r="Z176" i="11"/>
  <c r="R176" i="11"/>
  <c r="Q176" i="11"/>
  <c r="P176" i="11"/>
  <c r="E176" i="11"/>
  <c r="G176" i="11" s="1"/>
  <c r="C176" i="11"/>
  <c r="B176" i="11"/>
  <c r="AS175" i="11"/>
  <c r="AQ175" i="11"/>
  <c r="AR175" i="11" s="1"/>
  <c r="AP175" i="11"/>
  <c r="AM175" i="11"/>
  <c r="AI175" i="11"/>
  <c r="AJ175" i="11" s="1"/>
  <c r="AG175" i="11"/>
  <c r="AC175" i="11"/>
  <c r="AB175" i="11"/>
  <c r="AF175" i="11" s="1"/>
  <c r="Z175" i="11"/>
  <c r="R175" i="11"/>
  <c r="Q175" i="11"/>
  <c r="P175" i="11"/>
  <c r="E175" i="11"/>
  <c r="T175" i="11" s="1"/>
  <c r="V175" i="11" s="1"/>
  <c r="C175" i="11"/>
  <c r="B175" i="11"/>
  <c r="AS174" i="11"/>
  <c r="AQ174" i="11"/>
  <c r="AR174" i="11" s="1"/>
  <c r="AP174" i="11"/>
  <c r="AM174" i="11"/>
  <c r="AI174" i="11"/>
  <c r="AJ174" i="11" s="1"/>
  <c r="AG174" i="11"/>
  <c r="AC174" i="11"/>
  <c r="AB174" i="11" s="1"/>
  <c r="AF174" i="11" s="1"/>
  <c r="Z174" i="11"/>
  <c r="R174" i="11"/>
  <c r="Q174" i="11"/>
  <c r="P174" i="11"/>
  <c r="E174" i="11"/>
  <c r="C174" i="11"/>
  <c r="B174" i="11"/>
  <c r="AS173" i="11"/>
  <c r="AQ173" i="11"/>
  <c r="AR173" i="11" s="1"/>
  <c r="AP173" i="11"/>
  <c r="AM173" i="11"/>
  <c r="AI173" i="11"/>
  <c r="AJ173" i="11" s="1"/>
  <c r="AG173" i="11"/>
  <c r="AC173" i="11"/>
  <c r="AB173" i="11"/>
  <c r="AF173" i="11" s="1"/>
  <c r="Z173" i="11"/>
  <c r="R173" i="11"/>
  <c r="Q173" i="11"/>
  <c r="P173" i="11"/>
  <c r="E173" i="11"/>
  <c r="G173" i="11" s="1"/>
  <c r="C173" i="11"/>
  <c r="B173" i="11"/>
  <c r="AS172" i="11"/>
  <c r="AQ172" i="11"/>
  <c r="AR172" i="11" s="1"/>
  <c r="AP172" i="11"/>
  <c r="AM172" i="11"/>
  <c r="AI172" i="11"/>
  <c r="AJ172" i="11" s="1"/>
  <c r="AG172" i="11"/>
  <c r="AF172" i="11"/>
  <c r="AC172" i="11"/>
  <c r="AB172" i="11" s="1"/>
  <c r="Z172" i="11"/>
  <c r="R172" i="11"/>
  <c r="Q172" i="11"/>
  <c r="P172" i="11"/>
  <c r="E172" i="11"/>
  <c r="C172" i="11"/>
  <c r="B172" i="11"/>
  <c r="AS171" i="11"/>
  <c r="AQ171" i="11"/>
  <c r="AR171" i="11" s="1"/>
  <c r="AP171" i="11"/>
  <c r="AM171" i="11"/>
  <c r="AI171" i="11"/>
  <c r="AJ171" i="11" s="1"/>
  <c r="AG171" i="11"/>
  <c r="AC171" i="11"/>
  <c r="AB171" i="11" s="1"/>
  <c r="AF171" i="11" s="1"/>
  <c r="Z171" i="11"/>
  <c r="R171" i="11"/>
  <c r="Q171" i="11"/>
  <c r="P171" i="11"/>
  <c r="E171" i="11"/>
  <c r="C171" i="11"/>
  <c r="B171" i="11"/>
  <c r="AS170" i="11"/>
  <c r="AQ170" i="11"/>
  <c r="AR170" i="11" s="1"/>
  <c r="AP170" i="11"/>
  <c r="AM170" i="11"/>
  <c r="AI170" i="11"/>
  <c r="AJ170" i="11" s="1"/>
  <c r="AG170" i="11"/>
  <c r="AC170" i="11"/>
  <c r="AB170" i="11" s="1"/>
  <c r="AF170" i="11" s="1"/>
  <c r="Z170" i="11"/>
  <c r="X170" i="11"/>
  <c r="R170" i="11"/>
  <c r="Q170" i="11"/>
  <c r="P170" i="11"/>
  <c r="E170" i="11"/>
  <c r="C170" i="11"/>
  <c r="B170" i="11"/>
  <c r="AS169" i="11"/>
  <c r="AQ169" i="11"/>
  <c r="AR169" i="11" s="1"/>
  <c r="AP169" i="11"/>
  <c r="AM169" i="11"/>
  <c r="AI169" i="11"/>
  <c r="AJ169" i="11" s="1"/>
  <c r="AG169" i="11"/>
  <c r="AC169" i="11"/>
  <c r="AB169" i="11"/>
  <c r="AF169" i="11" s="1"/>
  <c r="Z169" i="11"/>
  <c r="R169" i="11"/>
  <c r="Q169" i="11"/>
  <c r="P169" i="11"/>
  <c r="E169" i="11"/>
  <c r="C169" i="11"/>
  <c r="B169" i="11"/>
  <c r="AS168" i="11"/>
  <c r="AQ168" i="11"/>
  <c r="AR168" i="11" s="1"/>
  <c r="AP168" i="11"/>
  <c r="AM168" i="11"/>
  <c r="AI168" i="11"/>
  <c r="AJ168" i="11" s="1"/>
  <c r="AG168" i="11"/>
  <c r="AC168" i="11"/>
  <c r="AB168" i="11" s="1"/>
  <c r="AF168" i="11" s="1"/>
  <c r="Z168" i="11"/>
  <c r="R168" i="11"/>
  <c r="Q168" i="11"/>
  <c r="P168" i="11"/>
  <c r="E168" i="11"/>
  <c r="G168" i="11" s="1"/>
  <c r="C168" i="11"/>
  <c r="B168" i="11"/>
  <c r="AS167" i="11"/>
  <c r="AQ167" i="11"/>
  <c r="AR167" i="11" s="1"/>
  <c r="AP167" i="11"/>
  <c r="AM167" i="11"/>
  <c r="AI167" i="11"/>
  <c r="AJ167" i="11" s="1"/>
  <c r="AG167" i="11"/>
  <c r="AC167" i="11"/>
  <c r="AB167" i="11"/>
  <c r="AF167" i="11" s="1"/>
  <c r="Z167" i="11"/>
  <c r="R167" i="11"/>
  <c r="Q167" i="11"/>
  <c r="P167" i="11"/>
  <c r="E167" i="11"/>
  <c r="G167" i="11" s="1"/>
  <c r="C167" i="11"/>
  <c r="B167" i="11"/>
  <c r="AS166" i="11"/>
  <c r="AQ166" i="11"/>
  <c r="AR166" i="11" s="1"/>
  <c r="AP166" i="11"/>
  <c r="AM166" i="11"/>
  <c r="AI166" i="11"/>
  <c r="AJ166" i="11" s="1"/>
  <c r="AG166" i="11"/>
  <c r="AC166" i="11"/>
  <c r="AB166" i="11" s="1"/>
  <c r="AF166" i="11" s="1"/>
  <c r="Z166" i="11"/>
  <c r="R166" i="11"/>
  <c r="Q166" i="11"/>
  <c r="P166" i="11"/>
  <c r="E166" i="11"/>
  <c r="C166" i="11"/>
  <c r="B166" i="11"/>
  <c r="AS165" i="11"/>
  <c r="AQ165" i="11"/>
  <c r="AR165" i="11" s="1"/>
  <c r="AP165" i="11"/>
  <c r="AM165" i="11"/>
  <c r="AI165" i="11"/>
  <c r="AJ165" i="11" s="1"/>
  <c r="AG165" i="11"/>
  <c r="AC165" i="11"/>
  <c r="AB165" i="11" s="1"/>
  <c r="AF165" i="11" s="1"/>
  <c r="Z165" i="11"/>
  <c r="R165" i="11"/>
  <c r="Q165" i="11"/>
  <c r="P165" i="11"/>
  <c r="E165" i="11"/>
  <c r="G165" i="11" s="1"/>
  <c r="C165" i="11"/>
  <c r="B165" i="11"/>
  <c r="AS164" i="11"/>
  <c r="AQ164" i="11"/>
  <c r="AR164" i="11" s="1"/>
  <c r="AP164" i="11"/>
  <c r="AM164" i="11"/>
  <c r="AI164" i="11"/>
  <c r="AJ164" i="11" s="1"/>
  <c r="AG164" i="11"/>
  <c r="AF164" i="11"/>
  <c r="AC164" i="11"/>
  <c r="AB164" i="11" s="1"/>
  <c r="Z164" i="11"/>
  <c r="X164" i="11"/>
  <c r="R164" i="11"/>
  <c r="Q164" i="11"/>
  <c r="P164" i="11"/>
  <c r="E164" i="11"/>
  <c r="G164" i="11" s="1"/>
  <c r="C164" i="11"/>
  <c r="B164" i="11"/>
  <c r="AS163" i="11"/>
  <c r="AQ163" i="11"/>
  <c r="AR163" i="11" s="1"/>
  <c r="AP163" i="11"/>
  <c r="AM163" i="11"/>
  <c r="AI163" i="11"/>
  <c r="AJ163" i="11" s="1"/>
  <c r="AG163" i="11"/>
  <c r="AC163" i="11"/>
  <c r="AB163" i="11" s="1"/>
  <c r="AF163" i="11" s="1"/>
  <c r="Z163" i="11"/>
  <c r="R163" i="11"/>
  <c r="Q163" i="11"/>
  <c r="P163" i="11"/>
  <c r="E163" i="11"/>
  <c r="C163" i="11"/>
  <c r="B163" i="11"/>
  <c r="AS162" i="11"/>
  <c r="AQ162" i="11"/>
  <c r="AR162" i="11" s="1"/>
  <c r="AP162" i="11"/>
  <c r="AM162" i="11"/>
  <c r="AI162" i="11"/>
  <c r="AJ162" i="11" s="1"/>
  <c r="AG162" i="11"/>
  <c r="AF162" i="11"/>
  <c r="AC162" i="11"/>
  <c r="AB162" i="11" s="1"/>
  <c r="Z162" i="11"/>
  <c r="R162" i="11"/>
  <c r="Q162" i="11"/>
  <c r="P162" i="11"/>
  <c r="E162" i="11"/>
  <c r="X162" i="11" s="1"/>
  <c r="C162" i="11"/>
  <c r="B162" i="11"/>
  <c r="AS161" i="11"/>
  <c r="AQ161" i="11"/>
  <c r="AR161" i="11" s="1"/>
  <c r="AP161" i="11"/>
  <c r="AM161" i="11"/>
  <c r="AI161" i="11"/>
  <c r="AJ161" i="11" s="1"/>
  <c r="AG161" i="11"/>
  <c r="AC161" i="11"/>
  <c r="AB161" i="11" s="1"/>
  <c r="AF161" i="11" s="1"/>
  <c r="Z161" i="11"/>
  <c r="R161" i="11"/>
  <c r="Q161" i="11"/>
  <c r="P161" i="11"/>
  <c r="E161" i="11"/>
  <c r="Y161" i="11" s="1"/>
  <c r="C161" i="11"/>
  <c r="B161" i="11"/>
  <c r="AS160" i="11"/>
  <c r="AQ160" i="11"/>
  <c r="AR160" i="11" s="1"/>
  <c r="AP160" i="11"/>
  <c r="AM160" i="11"/>
  <c r="AJ160" i="11"/>
  <c r="AI160" i="11"/>
  <c r="AG160" i="11"/>
  <c r="AC160" i="11"/>
  <c r="AB160" i="11"/>
  <c r="AF160" i="11" s="1"/>
  <c r="Z160" i="11"/>
  <c r="R160" i="11"/>
  <c r="Q160" i="11"/>
  <c r="P160" i="11"/>
  <c r="O160" i="11"/>
  <c r="E160" i="11"/>
  <c r="C160" i="11"/>
  <c r="B160" i="11"/>
  <c r="AS159" i="11"/>
  <c r="AQ159" i="11"/>
  <c r="AR159" i="11" s="1"/>
  <c r="AP159" i="11"/>
  <c r="AM159" i="11"/>
  <c r="AI159" i="11"/>
  <c r="AJ159" i="11" s="1"/>
  <c r="AG159" i="11"/>
  <c r="AC159" i="11"/>
  <c r="AB159" i="11"/>
  <c r="AF159" i="11" s="1"/>
  <c r="Z159" i="11"/>
  <c r="R159" i="11"/>
  <c r="Q159" i="11"/>
  <c r="P159" i="11"/>
  <c r="E159" i="11"/>
  <c r="C159" i="11"/>
  <c r="B159" i="11"/>
  <c r="AS158" i="11"/>
  <c r="AR158" i="11"/>
  <c r="AQ158" i="11"/>
  <c r="AP158" i="11"/>
  <c r="AM158" i="11"/>
  <c r="AI158" i="11"/>
  <c r="AJ158" i="11" s="1"/>
  <c r="AG158" i="11"/>
  <c r="AC158" i="11"/>
  <c r="AB158" i="11" s="1"/>
  <c r="AF158" i="11" s="1"/>
  <c r="Z158" i="11"/>
  <c r="R158" i="11"/>
  <c r="Q158" i="11"/>
  <c r="P158" i="11"/>
  <c r="E158" i="11"/>
  <c r="C158" i="11"/>
  <c r="B158" i="11"/>
  <c r="AS157" i="11"/>
  <c r="AQ157" i="11"/>
  <c r="AR157" i="11" s="1"/>
  <c r="AP157" i="11"/>
  <c r="AM157" i="11"/>
  <c r="AI157" i="11"/>
  <c r="AJ157" i="11" s="1"/>
  <c r="AG157" i="11"/>
  <c r="AC157" i="11"/>
  <c r="AB157" i="11" s="1"/>
  <c r="AF157" i="11" s="1"/>
  <c r="Z157" i="11"/>
  <c r="R157" i="11"/>
  <c r="Q157" i="11"/>
  <c r="P157" i="11"/>
  <c r="E157" i="11"/>
  <c r="C157" i="11"/>
  <c r="B157" i="11"/>
  <c r="AS156" i="11"/>
  <c r="AQ156" i="11"/>
  <c r="AR156" i="11" s="1"/>
  <c r="AP156" i="11"/>
  <c r="AM156" i="11"/>
  <c r="AI156" i="11"/>
  <c r="AJ156" i="11" s="1"/>
  <c r="AG156" i="11"/>
  <c r="AC156" i="11"/>
  <c r="AB156" i="11" s="1"/>
  <c r="AF156" i="11" s="1"/>
  <c r="Z156" i="11"/>
  <c r="R156" i="11"/>
  <c r="Q156" i="11"/>
  <c r="P156" i="11"/>
  <c r="E156" i="11"/>
  <c r="C156" i="11"/>
  <c r="B156" i="11"/>
  <c r="AS155" i="11"/>
  <c r="AQ155" i="11"/>
  <c r="AR155" i="11" s="1"/>
  <c r="AP155" i="11"/>
  <c r="AM155" i="11"/>
  <c r="AI155" i="11"/>
  <c r="AJ155" i="11" s="1"/>
  <c r="AG155" i="11"/>
  <c r="AC155" i="11"/>
  <c r="AB155" i="11" s="1"/>
  <c r="AF155" i="11" s="1"/>
  <c r="Z155" i="11"/>
  <c r="R155" i="11"/>
  <c r="Q155" i="11"/>
  <c r="P155" i="11"/>
  <c r="E155" i="11"/>
  <c r="G155" i="11" s="1"/>
  <c r="S155" i="11" s="1"/>
  <c r="U155" i="11" s="1"/>
  <c r="AO155" i="11" s="1"/>
  <c r="C155" i="11"/>
  <c r="B155" i="11"/>
  <c r="AS154" i="11"/>
  <c r="AQ154" i="11"/>
  <c r="AR154" i="11" s="1"/>
  <c r="AP154" i="11"/>
  <c r="AM154" i="11"/>
  <c r="AI154" i="11"/>
  <c r="AJ154" i="11" s="1"/>
  <c r="AG154" i="11"/>
  <c r="AC154" i="11"/>
  <c r="AB154" i="11" s="1"/>
  <c r="AF154" i="11" s="1"/>
  <c r="Z154" i="11"/>
  <c r="R154" i="11"/>
  <c r="Q154" i="11"/>
  <c r="P154" i="11"/>
  <c r="E154" i="11"/>
  <c r="C154" i="11"/>
  <c r="B154" i="11"/>
  <c r="AS153" i="11"/>
  <c r="AQ153" i="11"/>
  <c r="AR153" i="11" s="1"/>
  <c r="AP153" i="11"/>
  <c r="AM153" i="11"/>
  <c r="AI153" i="11"/>
  <c r="AJ153" i="11" s="1"/>
  <c r="AG153" i="11"/>
  <c r="AC153" i="11"/>
  <c r="AB153" i="11"/>
  <c r="AF153" i="11" s="1"/>
  <c r="Z153" i="11"/>
  <c r="R153" i="11"/>
  <c r="Q153" i="11"/>
  <c r="P153" i="11"/>
  <c r="E153" i="11"/>
  <c r="G153" i="11" s="1"/>
  <c r="C153" i="11"/>
  <c r="B153" i="11"/>
  <c r="AS152" i="11"/>
  <c r="AQ152" i="11"/>
  <c r="AR152" i="11" s="1"/>
  <c r="AP152" i="11"/>
  <c r="AM152" i="11"/>
  <c r="AI152" i="11"/>
  <c r="AJ152" i="11" s="1"/>
  <c r="AG152" i="11"/>
  <c r="AC152" i="11"/>
  <c r="AB152" i="11"/>
  <c r="AF152" i="11" s="1"/>
  <c r="Z152" i="11"/>
  <c r="R152" i="11"/>
  <c r="Q152" i="11"/>
  <c r="P152" i="11"/>
  <c r="E152" i="11"/>
  <c r="C152" i="11"/>
  <c r="B152" i="11"/>
  <c r="AS151" i="11"/>
  <c r="AQ151" i="11"/>
  <c r="AR151" i="11" s="1"/>
  <c r="AP151" i="11"/>
  <c r="AM151" i="11"/>
  <c r="AI151" i="11"/>
  <c r="AJ151" i="11" s="1"/>
  <c r="AG151" i="11"/>
  <c r="AC151" i="11"/>
  <c r="AB151" i="11" s="1"/>
  <c r="AF151" i="11" s="1"/>
  <c r="Z151" i="11"/>
  <c r="R151" i="11"/>
  <c r="Q151" i="11"/>
  <c r="P151" i="11"/>
  <c r="E151" i="11"/>
  <c r="C151" i="11"/>
  <c r="B151" i="11"/>
  <c r="AS150" i="11"/>
  <c r="AQ150" i="11"/>
  <c r="AR150" i="11" s="1"/>
  <c r="AP150" i="11"/>
  <c r="AM150" i="11"/>
  <c r="AI150" i="11"/>
  <c r="AJ150" i="11" s="1"/>
  <c r="AG150" i="11"/>
  <c r="AC150" i="11"/>
  <c r="AB150" i="11"/>
  <c r="AF150" i="11" s="1"/>
  <c r="Z150" i="11"/>
  <c r="T150" i="11"/>
  <c r="R150" i="11"/>
  <c r="Q150" i="11"/>
  <c r="P150" i="11"/>
  <c r="E150" i="11"/>
  <c r="C150" i="11"/>
  <c r="B150" i="11"/>
  <c r="AS149" i="11"/>
  <c r="AQ149" i="11"/>
  <c r="AR149" i="11" s="1"/>
  <c r="AP149" i="11"/>
  <c r="AM149" i="11"/>
  <c r="AI149" i="11"/>
  <c r="AJ149" i="11" s="1"/>
  <c r="AG149" i="11"/>
  <c r="AC149" i="11"/>
  <c r="AB149" i="11" s="1"/>
  <c r="AF149" i="11" s="1"/>
  <c r="Z149" i="11"/>
  <c r="R149" i="11"/>
  <c r="Q149" i="11"/>
  <c r="P149" i="11"/>
  <c r="E149" i="11"/>
  <c r="O149" i="11" s="1"/>
  <c r="C149" i="11"/>
  <c r="B149" i="11"/>
  <c r="AS148" i="11"/>
  <c r="AQ148" i="11"/>
  <c r="AR148" i="11" s="1"/>
  <c r="AP148" i="11"/>
  <c r="AM148" i="11"/>
  <c r="AI148" i="11"/>
  <c r="AJ148" i="11" s="1"/>
  <c r="AG148" i="11"/>
  <c r="AC148" i="11"/>
  <c r="AB148" i="11"/>
  <c r="AF148" i="11" s="1"/>
  <c r="Z148" i="11"/>
  <c r="R148" i="11"/>
  <c r="Q148" i="11"/>
  <c r="P148" i="11"/>
  <c r="E148" i="11"/>
  <c r="C148" i="11"/>
  <c r="B148" i="11"/>
  <c r="AS147" i="11"/>
  <c r="AQ147" i="11"/>
  <c r="AR147" i="11" s="1"/>
  <c r="AP147" i="11"/>
  <c r="AM147" i="11"/>
  <c r="AI147" i="11"/>
  <c r="AJ147" i="11" s="1"/>
  <c r="AG147" i="11"/>
  <c r="AC147" i="11"/>
  <c r="AB147" i="11" s="1"/>
  <c r="AF147" i="11" s="1"/>
  <c r="Z147" i="11"/>
  <c r="R147" i="11"/>
  <c r="Q147" i="11"/>
  <c r="P147" i="11"/>
  <c r="E147" i="11"/>
  <c r="C147" i="11"/>
  <c r="B147" i="11"/>
  <c r="AS146" i="11"/>
  <c r="AQ146" i="11"/>
  <c r="AR146" i="11" s="1"/>
  <c r="AP146" i="11"/>
  <c r="AM146" i="11"/>
  <c r="AI146" i="11"/>
  <c r="AJ146" i="11" s="1"/>
  <c r="AG146" i="11"/>
  <c r="AC146" i="11"/>
  <c r="AB146" i="11" s="1"/>
  <c r="AF146" i="11" s="1"/>
  <c r="Z146" i="11"/>
  <c r="R146" i="11"/>
  <c r="Q146" i="11"/>
  <c r="P146" i="11"/>
  <c r="E146" i="11"/>
  <c r="C146" i="11"/>
  <c r="B146" i="11"/>
  <c r="AS145" i="11"/>
  <c r="AQ145" i="11"/>
  <c r="AR145" i="11" s="1"/>
  <c r="AP145" i="11"/>
  <c r="AM145" i="11"/>
  <c r="AI145" i="11"/>
  <c r="AJ145" i="11" s="1"/>
  <c r="AG145" i="11"/>
  <c r="AC145" i="11"/>
  <c r="AB145" i="11"/>
  <c r="AF145" i="11" s="1"/>
  <c r="Z145" i="11"/>
  <c r="R145" i="11"/>
  <c r="Q145" i="11"/>
  <c r="P145" i="11"/>
  <c r="E145" i="11"/>
  <c r="Y145" i="11" s="1"/>
  <c r="C145" i="11"/>
  <c r="B145" i="11"/>
  <c r="AS144" i="11"/>
  <c r="AQ144" i="11"/>
  <c r="AR144" i="11" s="1"/>
  <c r="AP144" i="11"/>
  <c r="AM144" i="11"/>
  <c r="AI144" i="11"/>
  <c r="AJ144" i="11" s="1"/>
  <c r="AG144" i="11"/>
  <c r="AC144" i="11"/>
  <c r="AB144" i="11"/>
  <c r="AF144" i="11" s="1"/>
  <c r="Z144" i="11"/>
  <c r="R144" i="11"/>
  <c r="Q144" i="11"/>
  <c r="P144" i="11"/>
  <c r="E144" i="11"/>
  <c r="G144" i="11" s="1"/>
  <c r="C144" i="11"/>
  <c r="B144" i="11"/>
  <c r="AS143" i="11"/>
  <c r="AQ143" i="11"/>
  <c r="AR143" i="11" s="1"/>
  <c r="AP143" i="11"/>
  <c r="AM143" i="11"/>
  <c r="AI143" i="11"/>
  <c r="AJ143" i="11" s="1"/>
  <c r="AG143" i="11"/>
  <c r="AC143" i="11"/>
  <c r="AB143" i="11" s="1"/>
  <c r="AF143" i="11" s="1"/>
  <c r="Z143" i="11"/>
  <c r="R143" i="11"/>
  <c r="Q143" i="11"/>
  <c r="P143" i="11"/>
  <c r="E143" i="11"/>
  <c r="C143" i="11"/>
  <c r="B143" i="11"/>
  <c r="AS142" i="11"/>
  <c r="AQ142" i="11"/>
  <c r="AR142" i="11" s="1"/>
  <c r="AP142" i="11"/>
  <c r="AM142" i="11"/>
  <c r="AI142" i="11"/>
  <c r="AJ142" i="11" s="1"/>
  <c r="AG142" i="11"/>
  <c r="AC142" i="11"/>
  <c r="AB142" i="11" s="1"/>
  <c r="AF142" i="11" s="1"/>
  <c r="Z142" i="11"/>
  <c r="T142" i="11"/>
  <c r="R142" i="11"/>
  <c r="Q142" i="11"/>
  <c r="P142" i="11"/>
  <c r="E142" i="11"/>
  <c r="Y142" i="11" s="1"/>
  <c r="C142" i="11"/>
  <c r="B142" i="11"/>
  <c r="AS141" i="11"/>
  <c r="AQ141" i="11"/>
  <c r="AR141" i="11" s="1"/>
  <c r="AP141" i="11"/>
  <c r="AM141" i="11"/>
  <c r="AI141" i="11"/>
  <c r="AJ141" i="11" s="1"/>
  <c r="AG141" i="11"/>
  <c r="AC141" i="11"/>
  <c r="AB141" i="11" s="1"/>
  <c r="AF141" i="11" s="1"/>
  <c r="Z141" i="11"/>
  <c r="R141" i="11"/>
  <c r="Q141" i="11"/>
  <c r="P141" i="11"/>
  <c r="E141" i="11"/>
  <c r="C141" i="11"/>
  <c r="B141" i="11"/>
  <c r="AS140" i="11"/>
  <c r="AQ140" i="11"/>
  <c r="AR140" i="11" s="1"/>
  <c r="AP140" i="11"/>
  <c r="AM140" i="11"/>
  <c r="AJ140" i="11"/>
  <c r="AI140" i="11"/>
  <c r="AG140" i="11"/>
  <c r="AC140" i="11"/>
  <c r="AB140" i="11" s="1"/>
  <c r="AF140" i="11" s="1"/>
  <c r="Z140" i="11"/>
  <c r="R140" i="11"/>
  <c r="Q140" i="11"/>
  <c r="P140" i="11"/>
  <c r="E140" i="11"/>
  <c r="C140" i="11"/>
  <c r="B140" i="11"/>
  <c r="AS139" i="11"/>
  <c r="AQ139" i="11"/>
  <c r="AR139" i="11" s="1"/>
  <c r="AP139" i="11"/>
  <c r="AM139" i="11"/>
  <c r="AI139" i="11"/>
  <c r="AJ139" i="11" s="1"/>
  <c r="AG139" i="11"/>
  <c r="AC139" i="11"/>
  <c r="AB139" i="11" s="1"/>
  <c r="AF139" i="11" s="1"/>
  <c r="Z139" i="11"/>
  <c r="R139" i="11"/>
  <c r="Q139" i="11"/>
  <c r="P139" i="11"/>
  <c r="E139" i="11"/>
  <c r="G139" i="11" s="1"/>
  <c r="C139" i="11"/>
  <c r="B139" i="11"/>
  <c r="AS138" i="11"/>
  <c r="AQ138" i="11"/>
  <c r="AR138" i="11" s="1"/>
  <c r="AP138" i="11"/>
  <c r="AM138" i="11"/>
  <c r="AI138" i="11"/>
  <c r="AJ138" i="11" s="1"/>
  <c r="AG138" i="11"/>
  <c r="AC138" i="11"/>
  <c r="AB138" i="11" s="1"/>
  <c r="AF138" i="11" s="1"/>
  <c r="Z138" i="11"/>
  <c r="R138" i="11"/>
  <c r="Q138" i="11"/>
  <c r="P138" i="11"/>
  <c r="E138" i="11"/>
  <c r="C138" i="11"/>
  <c r="B138" i="11"/>
  <c r="AS137" i="11"/>
  <c r="AQ137" i="11"/>
  <c r="AR137" i="11" s="1"/>
  <c r="AP137" i="11"/>
  <c r="AM137" i="11"/>
  <c r="AI137" i="11"/>
  <c r="AJ137" i="11" s="1"/>
  <c r="AG137" i="11"/>
  <c r="AC137" i="11"/>
  <c r="AB137" i="11"/>
  <c r="AF137" i="11" s="1"/>
  <c r="Z137" i="11"/>
  <c r="R137" i="11"/>
  <c r="Q137" i="11"/>
  <c r="P137" i="11"/>
  <c r="E137" i="11"/>
  <c r="C137" i="11"/>
  <c r="B137" i="11"/>
  <c r="AS136" i="11"/>
  <c r="AQ136" i="11"/>
  <c r="AR136" i="11" s="1"/>
  <c r="AP136" i="11"/>
  <c r="AM136" i="11"/>
  <c r="AI136" i="11"/>
  <c r="AJ136" i="11" s="1"/>
  <c r="AG136" i="11"/>
  <c r="AC136" i="11"/>
  <c r="AB136" i="11" s="1"/>
  <c r="AF136" i="11" s="1"/>
  <c r="Z136" i="11"/>
  <c r="R136" i="11"/>
  <c r="Q136" i="11"/>
  <c r="P136" i="11"/>
  <c r="E136" i="11"/>
  <c r="G136" i="11" s="1"/>
  <c r="C136" i="11"/>
  <c r="B136" i="11"/>
  <c r="AS135" i="11"/>
  <c r="AQ135" i="11"/>
  <c r="AR135" i="11" s="1"/>
  <c r="AP135" i="11"/>
  <c r="AM135" i="11"/>
  <c r="AI135" i="11"/>
  <c r="AJ135" i="11" s="1"/>
  <c r="AG135" i="11"/>
  <c r="AC135" i="11"/>
  <c r="AB135" i="11" s="1"/>
  <c r="AF135" i="11" s="1"/>
  <c r="Z135" i="11"/>
  <c r="R135" i="11"/>
  <c r="Q135" i="11"/>
  <c r="P135" i="11"/>
  <c r="E135" i="11"/>
  <c r="Y135" i="11" s="1"/>
  <c r="C135" i="11"/>
  <c r="B135" i="11"/>
  <c r="AS134" i="11"/>
  <c r="AQ134" i="11"/>
  <c r="AR134" i="11" s="1"/>
  <c r="AP134" i="11"/>
  <c r="AM134" i="11"/>
  <c r="AI134" i="11"/>
  <c r="AJ134" i="11" s="1"/>
  <c r="AG134" i="11"/>
  <c r="AC134" i="11"/>
  <c r="AB134" i="11" s="1"/>
  <c r="AF134" i="11" s="1"/>
  <c r="Z134" i="11"/>
  <c r="R134" i="11"/>
  <c r="Q134" i="11"/>
  <c r="P134" i="11"/>
  <c r="E134" i="11"/>
  <c r="C134" i="11"/>
  <c r="B134" i="11"/>
  <c r="AS133" i="11"/>
  <c r="AQ133" i="11"/>
  <c r="AR133" i="11" s="1"/>
  <c r="AP133" i="11"/>
  <c r="AM133" i="11"/>
  <c r="AJ133" i="11"/>
  <c r="AI133" i="11"/>
  <c r="AG133" i="11"/>
  <c r="AC133" i="11"/>
  <c r="AB133" i="11"/>
  <c r="AF133" i="11" s="1"/>
  <c r="Z133" i="11"/>
  <c r="R133" i="11"/>
  <c r="Q133" i="11"/>
  <c r="P133" i="11"/>
  <c r="E133" i="11"/>
  <c r="X133" i="11" s="1"/>
  <c r="C133" i="11"/>
  <c r="B133" i="11"/>
  <c r="AS132" i="11"/>
  <c r="AR132" i="11"/>
  <c r="AQ132" i="11"/>
  <c r="AP132" i="11"/>
  <c r="AM132" i="11"/>
  <c r="AI132" i="11"/>
  <c r="AJ132" i="11" s="1"/>
  <c r="AG132" i="11"/>
  <c r="AC132" i="11"/>
  <c r="AB132" i="11" s="1"/>
  <c r="AF132" i="11" s="1"/>
  <c r="Z132" i="11"/>
  <c r="R132" i="11"/>
  <c r="Q132" i="11"/>
  <c r="P132" i="11"/>
  <c r="E132" i="11"/>
  <c r="O132" i="11" s="1"/>
  <c r="C132" i="11"/>
  <c r="B132" i="11"/>
  <c r="AS131" i="11"/>
  <c r="AQ131" i="11"/>
  <c r="AR131" i="11" s="1"/>
  <c r="AP131" i="11"/>
  <c r="AM131" i="11"/>
  <c r="AI131" i="11"/>
  <c r="AJ131" i="11" s="1"/>
  <c r="AG131" i="11"/>
  <c r="AC131" i="11"/>
  <c r="AB131" i="11" s="1"/>
  <c r="AF131" i="11" s="1"/>
  <c r="Z131" i="11"/>
  <c r="R131" i="11"/>
  <c r="Q131" i="11"/>
  <c r="P131" i="11"/>
  <c r="E131" i="11"/>
  <c r="C131" i="11"/>
  <c r="B131" i="11"/>
  <c r="AS130" i="11"/>
  <c r="AQ130" i="11"/>
  <c r="AR130" i="11" s="1"/>
  <c r="AP130" i="11"/>
  <c r="AM130" i="11"/>
  <c r="AI130" i="11"/>
  <c r="AJ130" i="11" s="1"/>
  <c r="AG130" i="11"/>
  <c r="AF130" i="11"/>
  <c r="AC130" i="11"/>
  <c r="AB130" i="11" s="1"/>
  <c r="Z130" i="11"/>
  <c r="R130" i="11"/>
  <c r="Q130" i="11"/>
  <c r="P130" i="11"/>
  <c r="E130" i="11"/>
  <c r="C130" i="11"/>
  <c r="B130" i="11"/>
  <c r="AS129" i="11"/>
  <c r="AQ129" i="11"/>
  <c r="AR129" i="11" s="1"/>
  <c r="AP129" i="11"/>
  <c r="AM129" i="11"/>
  <c r="AI129" i="11"/>
  <c r="AJ129" i="11" s="1"/>
  <c r="AG129" i="11"/>
  <c r="AC129" i="11"/>
  <c r="AB129" i="11" s="1"/>
  <c r="AF129" i="11" s="1"/>
  <c r="Z129" i="11"/>
  <c r="R129" i="11"/>
  <c r="Q129" i="11"/>
  <c r="P129" i="11"/>
  <c r="E129" i="11"/>
  <c r="C129" i="11"/>
  <c r="B129" i="11"/>
  <c r="AS128" i="11"/>
  <c r="AR128" i="11"/>
  <c r="AQ128" i="11"/>
  <c r="AP128" i="11"/>
  <c r="AM128" i="11"/>
  <c r="AI128" i="11"/>
  <c r="AJ128" i="11" s="1"/>
  <c r="AG128" i="11"/>
  <c r="AC128" i="11"/>
  <c r="AB128" i="11" s="1"/>
  <c r="AF128" i="11" s="1"/>
  <c r="Z128" i="11"/>
  <c r="R128" i="11"/>
  <c r="Q128" i="11"/>
  <c r="P128" i="11"/>
  <c r="E128" i="11"/>
  <c r="G128" i="11" s="1"/>
  <c r="C128" i="11"/>
  <c r="B128" i="11"/>
  <c r="AS127" i="11"/>
  <c r="AR127" i="11"/>
  <c r="AQ127" i="11"/>
  <c r="AP127" i="11"/>
  <c r="AM127" i="11"/>
  <c r="AI127" i="11"/>
  <c r="AJ127" i="11" s="1"/>
  <c r="AG127" i="11"/>
  <c r="AC127" i="11"/>
  <c r="AB127" i="11" s="1"/>
  <c r="AF127" i="11" s="1"/>
  <c r="Z127" i="11"/>
  <c r="R127" i="11"/>
  <c r="Q127" i="11"/>
  <c r="P127" i="11"/>
  <c r="E127" i="11"/>
  <c r="C127" i="11"/>
  <c r="B127" i="11"/>
  <c r="AS126" i="11"/>
  <c r="AQ126" i="11"/>
  <c r="AR126" i="11" s="1"/>
  <c r="AP126" i="11"/>
  <c r="AM126" i="11"/>
  <c r="AI126" i="11"/>
  <c r="AJ126" i="11" s="1"/>
  <c r="AG126" i="11"/>
  <c r="AC126" i="11"/>
  <c r="AB126" i="11"/>
  <c r="AF126" i="11" s="1"/>
  <c r="Z126" i="11"/>
  <c r="R126" i="11"/>
  <c r="Q126" i="11"/>
  <c r="P126" i="11"/>
  <c r="E126" i="11"/>
  <c r="C126" i="11"/>
  <c r="B126" i="11"/>
  <c r="AS125" i="11"/>
  <c r="AQ125" i="11"/>
  <c r="AR125" i="11" s="1"/>
  <c r="AP125" i="11"/>
  <c r="AM125" i="11"/>
  <c r="AJ125" i="11"/>
  <c r="AI125" i="11"/>
  <c r="AG125" i="11"/>
  <c r="AC125" i="11"/>
  <c r="AB125" i="11" s="1"/>
  <c r="AF125" i="11" s="1"/>
  <c r="Z125" i="11"/>
  <c r="R125" i="11"/>
  <c r="Q125" i="11"/>
  <c r="P125" i="11"/>
  <c r="E125" i="11"/>
  <c r="C125" i="11"/>
  <c r="B125" i="11"/>
  <c r="AS124" i="11"/>
  <c r="AQ124" i="11"/>
  <c r="AR124" i="11" s="1"/>
  <c r="AP124" i="11"/>
  <c r="AM124" i="11"/>
  <c r="AI124" i="11"/>
  <c r="AJ124" i="11" s="1"/>
  <c r="AG124" i="11"/>
  <c r="AC124" i="11"/>
  <c r="AB124" i="11" s="1"/>
  <c r="AF124" i="11" s="1"/>
  <c r="Z124" i="11"/>
  <c r="R124" i="11"/>
  <c r="Q124" i="11"/>
  <c r="P124" i="11"/>
  <c r="E124" i="11"/>
  <c r="C124" i="11"/>
  <c r="B124" i="11"/>
  <c r="AS123" i="11"/>
  <c r="AQ123" i="11"/>
  <c r="AR123" i="11" s="1"/>
  <c r="AP123" i="11"/>
  <c r="AM123" i="11"/>
  <c r="AI123" i="11"/>
  <c r="AJ123" i="11" s="1"/>
  <c r="AG123" i="11"/>
  <c r="AC123" i="11"/>
  <c r="AB123" i="11" s="1"/>
  <c r="AF123" i="11" s="1"/>
  <c r="Z123" i="11"/>
  <c r="R123" i="11"/>
  <c r="Q123" i="11"/>
  <c r="P123" i="11"/>
  <c r="E123" i="11"/>
  <c r="G123" i="11" s="1"/>
  <c r="C123" i="11"/>
  <c r="B123" i="11"/>
  <c r="AS122" i="11"/>
  <c r="AQ122" i="11"/>
  <c r="AR122" i="11" s="1"/>
  <c r="AP122" i="11"/>
  <c r="AM122" i="11"/>
  <c r="AI122" i="11"/>
  <c r="AJ122" i="11" s="1"/>
  <c r="AG122" i="11"/>
  <c r="AC122" i="11"/>
  <c r="AB122" i="11" s="1"/>
  <c r="AF122" i="11" s="1"/>
  <c r="Z122" i="11"/>
  <c r="R122" i="11"/>
  <c r="Q122" i="11"/>
  <c r="P122" i="11"/>
  <c r="E122" i="11"/>
  <c r="C122" i="11"/>
  <c r="B122" i="11"/>
  <c r="AS121" i="11"/>
  <c r="AQ121" i="11"/>
  <c r="AR121" i="11" s="1"/>
  <c r="AP121" i="11"/>
  <c r="AM121" i="11"/>
  <c r="AI121" i="11"/>
  <c r="AJ121" i="11" s="1"/>
  <c r="AG121" i="11"/>
  <c r="AC121" i="11"/>
  <c r="AB121" i="11" s="1"/>
  <c r="AF121" i="11" s="1"/>
  <c r="Z121" i="11"/>
  <c r="R121" i="11"/>
  <c r="Q121" i="11"/>
  <c r="P121" i="11"/>
  <c r="E121" i="11"/>
  <c r="X121" i="11" s="1"/>
  <c r="C121" i="11"/>
  <c r="B121" i="11"/>
  <c r="AS120" i="11"/>
  <c r="AR120" i="11"/>
  <c r="AQ120" i="11"/>
  <c r="AP120" i="11"/>
  <c r="AM120" i="11"/>
  <c r="AJ120" i="11"/>
  <c r="AI120" i="11"/>
  <c r="AG120" i="11"/>
  <c r="AC120" i="11"/>
  <c r="AB120" i="11" s="1"/>
  <c r="AF120" i="11" s="1"/>
  <c r="Z120" i="11"/>
  <c r="R120" i="11"/>
  <c r="Q120" i="11"/>
  <c r="P120" i="11"/>
  <c r="E120" i="11"/>
  <c r="G120" i="11" s="1"/>
  <c r="C120" i="11"/>
  <c r="B120" i="11"/>
  <c r="AS119" i="11"/>
  <c r="AQ119" i="11"/>
  <c r="AR119" i="11" s="1"/>
  <c r="AP119" i="11"/>
  <c r="AM119" i="11"/>
  <c r="AI119" i="11"/>
  <c r="AJ119" i="11" s="1"/>
  <c r="AG119" i="11"/>
  <c r="AC119" i="11"/>
  <c r="AB119" i="11" s="1"/>
  <c r="AF119" i="11" s="1"/>
  <c r="Z119" i="11"/>
  <c r="R119" i="11"/>
  <c r="Q119" i="11"/>
  <c r="P119" i="11"/>
  <c r="E119" i="11"/>
  <c r="G119" i="11" s="1"/>
  <c r="C119" i="11"/>
  <c r="B119" i="11"/>
  <c r="AS118" i="11"/>
  <c r="AQ118" i="11"/>
  <c r="AR118" i="11" s="1"/>
  <c r="AP118" i="11"/>
  <c r="AM118" i="11"/>
  <c r="AI118" i="11"/>
  <c r="AJ118" i="11" s="1"/>
  <c r="AG118" i="11"/>
  <c r="AC118" i="11"/>
  <c r="AB118" i="11" s="1"/>
  <c r="AF118" i="11" s="1"/>
  <c r="Z118" i="11"/>
  <c r="R118" i="11"/>
  <c r="Q118" i="11"/>
  <c r="P118" i="11"/>
  <c r="E118" i="11"/>
  <c r="C118" i="11"/>
  <c r="B118" i="11"/>
  <c r="AS117" i="11"/>
  <c r="AQ117" i="11"/>
  <c r="AR117" i="11" s="1"/>
  <c r="AP117" i="11"/>
  <c r="AM117" i="11"/>
  <c r="AI117" i="11"/>
  <c r="AJ117" i="11" s="1"/>
  <c r="AG117" i="11"/>
  <c r="AC117" i="11"/>
  <c r="AB117" i="11" s="1"/>
  <c r="AF117" i="11" s="1"/>
  <c r="Z117" i="11"/>
  <c r="R117" i="11"/>
  <c r="Q117" i="11"/>
  <c r="P117" i="11"/>
  <c r="E117" i="11"/>
  <c r="C117" i="11"/>
  <c r="B117" i="11"/>
  <c r="AS116" i="11"/>
  <c r="AR116" i="11"/>
  <c r="AQ116" i="11"/>
  <c r="AP116" i="11"/>
  <c r="AM116" i="11"/>
  <c r="AI116" i="11"/>
  <c r="AJ116" i="11" s="1"/>
  <c r="AG116" i="11"/>
  <c r="AC116" i="11"/>
  <c r="AB116" i="11" s="1"/>
  <c r="AF116" i="11" s="1"/>
  <c r="Z116" i="11"/>
  <c r="R116" i="11"/>
  <c r="Q116" i="11"/>
  <c r="P116" i="11"/>
  <c r="E116" i="11"/>
  <c r="C116" i="11"/>
  <c r="B116" i="11"/>
  <c r="AS115" i="11"/>
  <c r="AQ115" i="11"/>
  <c r="AR115" i="11" s="1"/>
  <c r="AP115" i="11"/>
  <c r="AM115" i="11"/>
  <c r="AI115" i="11"/>
  <c r="AJ115" i="11" s="1"/>
  <c r="AG115" i="11"/>
  <c r="AC115" i="11"/>
  <c r="AB115" i="11" s="1"/>
  <c r="AF115" i="11" s="1"/>
  <c r="Z115" i="11"/>
  <c r="R115" i="11"/>
  <c r="Q115" i="11"/>
  <c r="P115" i="11"/>
  <c r="E115" i="11"/>
  <c r="C115" i="11"/>
  <c r="B115" i="11"/>
  <c r="AS114" i="11"/>
  <c r="AQ114" i="11"/>
  <c r="AR114" i="11" s="1"/>
  <c r="AP114" i="11"/>
  <c r="AM114" i="11"/>
  <c r="AI114" i="11"/>
  <c r="AJ114" i="11" s="1"/>
  <c r="AG114" i="11"/>
  <c r="AC114" i="11"/>
  <c r="AB114" i="11" s="1"/>
  <c r="AF114" i="11" s="1"/>
  <c r="Z114" i="11"/>
  <c r="R114" i="11"/>
  <c r="Q114" i="11"/>
  <c r="P114" i="11"/>
  <c r="E114" i="11"/>
  <c r="G114" i="11" s="1"/>
  <c r="C114" i="11"/>
  <c r="B114" i="11"/>
  <c r="AS113" i="11"/>
  <c r="AQ113" i="11"/>
  <c r="AR113" i="11" s="1"/>
  <c r="AP113" i="11"/>
  <c r="AM113" i="11"/>
  <c r="AI113" i="11"/>
  <c r="AJ113" i="11" s="1"/>
  <c r="AG113" i="11"/>
  <c r="AC113" i="11"/>
  <c r="AB113" i="11" s="1"/>
  <c r="AF113" i="11" s="1"/>
  <c r="Z113" i="11"/>
  <c r="R113" i="11"/>
  <c r="Q113" i="11"/>
  <c r="P113" i="11"/>
  <c r="E113" i="11"/>
  <c r="G113" i="11" s="1"/>
  <c r="C113" i="11"/>
  <c r="B113" i="11"/>
  <c r="AS112" i="11"/>
  <c r="AQ112" i="11"/>
  <c r="AR112" i="11" s="1"/>
  <c r="AP112" i="11"/>
  <c r="AM112" i="11"/>
  <c r="AI112" i="11"/>
  <c r="AJ112" i="11" s="1"/>
  <c r="AG112" i="11"/>
  <c r="AC112" i="11"/>
  <c r="AB112" i="11"/>
  <c r="AF112" i="11" s="1"/>
  <c r="Z112" i="11"/>
  <c r="R112" i="11"/>
  <c r="Q112" i="11"/>
  <c r="P112" i="11"/>
  <c r="E112" i="11"/>
  <c r="C112" i="11"/>
  <c r="B112" i="11"/>
  <c r="AS111" i="11"/>
  <c r="AQ111" i="11"/>
  <c r="AR111" i="11" s="1"/>
  <c r="AP111" i="11"/>
  <c r="AM111" i="11"/>
  <c r="AI111" i="11"/>
  <c r="AJ111" i="11" s="1"/>
  <c r="AG111" i="11"/>
  <c r="AC111" i="11"/>
  <c r="AB111" i="11" s="1"/>
  <c r="AF111" i="11" s="1"/>
  <c r="Z111" i="11"/>
  <c r="R111" i="11"/>
  <c r="Q111" i="11"/>
  <c r="P111" i="11"/>
  <c r="E111" i="11"/>
  <c r="Y111" i="11" s="1"/>
  <c r="C111" i="11"/>
  <c r="B111" i="11"/>
  <c r="AS110" i="11"/>
  <c r="AQ110" i="11"/>
  <c r="AR110" i="11" s="1"/>
  <c r="AP110" i="11"/>
  <c r="AM110" i="11"/>
  <c r="AI110" i="11"/>
  <c r="AJ110" i="11" s="1"/>
  <c r="AG110" i="11"/>
  <c r="AF110" i="11"/>
  <c r="AC110" i="11"/>
  <c r="AB110" i="11" s="1"/>
  <c r="Z110" i="11"/>
  <c r="R110" i="11"/>
  <c r="Q110" i="11"/>
  <c r="P110" i="11"/>
  <c r="E110" i="11"/>
  <c r="C110" i="11"/>
  <c r="B110" i="11"/>
  <c r="AS109" i="11"/>
  <c r="AQ109" i="11"/>
  <c r="AR109" i="11" s="1"/>
  <c r="AP109" i="11"/>
  <c r="AM109" i="11"/>
  <c r="AI109" i="11"/>
  <c r="AJ109" i="11" s="1"/>
  <c r="AG109" i="11"/>
  <c r="AC109" i="11"/>
  <c r="AB109" i="11"/>
  <c r="AF109" i="11" s="1"/>
  <c r="Z109" i="11"/>
  <c r="R109" i="11"/>
  <c r="Q109" i="11"/>
  <c r="P109" i="11"/>
  <c r="E109" i="11"/>
  <c r="T109" i="11" s="1"/>
  <c r="C109" i="11"/>
  <c r="B109" i="11"/>
  <c r="AS108" i="11"/>
  <c r="AQ108" i="11"/>
  <c r="AR108" i="11" s="1"/>
  <c r="AP108" i="11"/>
  <c r="AM108" i="11"/>
  <c r="AI108" i="11"/>
  <c r="AJ108" i="11" s="1"/>
  <c r="AG108" i="11"/>
  <c r="AC108" i="11"/>
  <c r="AB108" i="11" s="1"/>
  <c r="AF108" i="11" s="1"/>
  <c r="Z108" i="11"/>
  <c r="R108" i="11"/>
  <c r="Q108" i="11"/>
  <c r="P108" i="11"/>
  <c r="E108" i="11"/>
  <c r="C108" i="11"/>
  <c r="B108" i="11"/>
  <c r="AS107" i="11"/>
  <c r="AQ107" i="11"/>
  <c r="AR107" i="11" s="1"/>
  <c r="AP107" i="11"/>
  <c r="AM107" i="11"/>
  <c r="AI107" i="11"/>
  <c r="AJ107" i="11" s="1"/>
  <c r="AG107" i="11"/>
  <c r="AC107" i="11"/>
  <c r="AB107" i="11" s="1"/>
  <c r="AF107" i="11" s="1"/>
  <c r="Z107" i="11"/>
  <c r="R107" i="11"/>
  <c r="Q107" i="11"/>
  <c r="P107" i="11"/>
  <c r="E107" i="11"/>
  <c r="C107" i="11"/>
  <c r="B107" i="11"/>
  <c r="AS106" i="11"/>
  <c r="AQ106" i="11"/>
  <c r="AR106" i="11" s="1"/>
  <c r="AP106" i="11"/>
  <c r="AM106" i="11"/>
  <c r="AJ106" i="11"/>
  <c r="AI106" i="11"/>
  <c r="AG106" i="11"/>
  <c r="AC106" i="11"/>
  <c r="AB106" i="11" s="1"/>
  <c r="AF106" i="11" s="1"/>
  <c r="Z106" i="11"/>
  <c r="R106" i="11"/>
  <c r="Q106" i="11"/>
  <c r="P106" i="11"/>
  <c r="E106" i="11"/>
  <c r="C106" i="11"/>
  <c r="B106" i="11"/>
  <c r="AS105" i="11"/>
  <c r="AQ105" i="11"/>
  <c r="AR105" i="11" s="1"/>
  <c r="AP105" i="11"/>
  <c r="AM105" i="11"/>
  <c r="AI105" i="11"/>
  <c r="AJ105" i="11" s="1"/>
  <c r="AG105" i="11"/>
  <c r="AC105" i="11"/>
  <c r="AB105" i="11" s="1"/>
  <c r="AF105" i="11" s="1"/>
  <c r="Z105" i="11"/>
  <c r="R105" i="11"/>
  <c r="Q105" i="11"/>
  <c r="P105" i="11"/>
  <c r="E105" i="11"/>
  <c r="G105" i="11" s="1"/>
  <c r="C105" i="11"/>
  <c r="B105" i="11"/>
  <c r="AS104" i="11"/>
  <c r="AQ104" i="11"/>
  <c r="AR104" i="11" s="1"/>
  <c r="AP104" i="11"/>
  <c r="AM104" i="11"/>
  <c r="AI104" i="11"/>
  <c r="AJ104" i="11" s="1"/>
  <c r="AG104" i="11"/>
  <c r="AC104" i="11"/>
  <c r="AB104" i="11" s="1"/>
  <c r="AF104" i="11" s="1"/>
  <c r="Z104" i="11"/>
  <c r="R104" i="11"/>
  <c r="Q104" i="11"/>
  <c r="P104" i="11"/>
  <c r="E104" i="11"/>
  <c r="G104" i="11" s="1"/>
  <c r="C104" i="11"/>
  <c r="B104" i="11"/>
  <c r="AS103" i="11"/>
  <c r="AQ103" i="11"/>
  <c r="AR103" i="11" s="1"/>
  <c r="AP103" i="11"/>
  <c r="AM103" i="11"/>
  <c r="AI103" i="11"/>
  <c r="AJ103" i="11" s="1"/>
  <c r="AG103" i="11"/>
  <c r="AC103" i="11"/>
  <c r="AB103" i="11" s="1"/>
  <c r="AF103" i="11" s="1"/>
  <c r="Z103" i="11"/>
  <c r="R103" i="11"/>
  <c r="Q103" i="11"/>
  <c r="P103" i="11"/>
  <c r="E103" i="11"/>
  <c r="G103" i="11" s="1"/>
  <c r="C103" i="11"/>
  <c r="B103" i="11"/>
  <c r="AS102" i="11"/>
  <c r="AQ102" i="11"/>
  <c r="AR102" i="11" s="1"/>
  <c r="AP102" i="11"/>
  <c r="AM102" i="11"/>
  <c r="AI102" i="11"/>
  <c r="AJ102" i="11" s="1"/>
  <c r="AG102" i="11"/>
  <c r="AC102" i="11"/>
  <c r="AB102" i="11" s="1"/>
  <c r="AF102" i="11" s="1"/>
  <c r="Z102" i="11"/>
  <c r="R102" i="11"/>
  <c r="Q102" i="11"/>
  <c r="P102" i="11"/>
  <c r="E102" i="11"/>
  <c r="G102" i="11" s="1"/>
  <c r="C102" i="11"/>
  <c r="B102" i="11"/>
  <c r="AS101" i="11"/>
  <c r="AQ101" i="11"/>
  <c r="AR101" i="11" s="1"/>
  <c r="AP101" i="11"/>
  <c r="AM101" i="11"/>
  <c r="AI101" i="11"/>
  <c r="AJ101" i="11" s="1"/>
  <c r="AG101" i="11"/>
  <c r="AC101" i="11"/>
  <c r="AB101" i="11" s="1"/>
  <c r="AF101" i="11" s="1"/>
  <c r="Z101" i="11"/>
  <c r="R101" i="11"/>
  <c r="Q101" i="11"/>
  <c r="P101" i="11"/>
  <c r="E101" i="11"/>
  <c r="Y101" i="11" s="1"/>
  <c r="C101" i="11"/>
  <c r="B101" i="11"/>
  <c r="AS100" i="11"/>
  <c r="AQ100" i="11"/>
  <c r="AR100" i="11" s="1"/>
  <c r="AP100" i="11"/>
  <c r="AM100" i="11"/>
  <c r="AI100" i="11"/>
  <c r="AJ100" i="11" s="1"/>
  <c r="AG100" i="11"/>
  <c r="AF100" i="11"/>
  <c r="AC100" i="11"/>
  <c r="AB100" i="11" s="1"/>
  <c r="Z100" i="11"/>
  <c r="R100" i="11"/>
  <c r="Q100" i="11"/>
  <c r="P100" i="11"/>
  <c r="E100" i="11"/>
  <c r="X100" i="11" s="1"/>
  <c r="C100" i="11"/>
  <c r="B100" i="11"/>
  <c r="AS99" i="11"/>
  <c r="AQ99" i="11"/>
  <c r="AR99" i="11" s="1"/>
  <c r="AP99" i="11"/>
  <c r="AM99" i="11"/>
  <c r="AI99" i="11"/>
  <c r="AJ99" i="11" s="1"/>
  <c r="AG99" i="11"/>
  <c r="AC99" i="11"/>
  <c r="AB99" i="11" s="1"/>
  <c r="AF99" i="11" s="1"/>
  <c r="Z99" i="11"/>
  <c r="R99" i="11"/>
  <c r="Q99" i="11"/>
  <c r="P99" i="11"/>
  <c r="E99" i="11"/>
  <c r="G99" i="11" s="1"/>
  <c r="C99" i="11"/>
  <c r="B99" i="11"/>
  <c r="AS98" i="11"/>
  <c r="AQ98" i="11"/>
  <c r="AR98" i="11" s="1"/>
  <c r="AP98" i="11"/>
  <c r="AM98" i="11"/>
  <c r="AI98" i="11"/>
  <c r="AJ98" i="11" s="1"/>
  <c r="AG98" i="11"/>
  <c r="AC98" i="11"/>
  <c r="AB98" i="11" s="1"/>
  <c r="AF98" i="11" s="1"/>
  <c r="Z98" i="11"/>
  <c r="R98" i="11"/>
  <c r="Q98" i="11"/>
  <c r="P98" i="11"/>
  <c r="E98" i="11"/>
  <c r="X98" i="11" s="1"/>
  <c r="C98" i="11"/>
  <c r="B98" i="11"/>
  <c r="AS97" i="11"/>
  <c r="AQ97" i="11"/>
  <c r="AR97" i="11" s="1"/>
  <c r="AP97" i="11"/>
  <c r="AM97" i="11"/>
  <c r="AI97" i="11"/>
  <c r="AJ97" i="11" s="1"/>
  <c r="AG97" i="11"/>
  <c r="AC97" i="11"/>
  <c r="AB97" i="11" s="1"/>
  <c r="AF97" i="11" s="1"/>
  <c r="Z97" i="11"/>
  <c r="R97" i="11"/>
  <c r="Q97" i="11"/>
  <c r="P97" i="11"/>
  <c r="O97" i="11"/>
  <c r="E97" i="11"/>
  <c r="Y97" i="11" s="1"/>
  <c r="C97" i="11"/>
  <c r="B97" i="11"/>
  <c r="AS96" i="11"/>
  <c r="AQ96" i="11"/>
  <c r="AR96" i="11" s="1"/>
  <c r="AP96" i="11"/>
  <c r="AM96" i="11"/>
  <c r="AI96" i="11"/>
  <c r="AJ96" i="11" s="1"/>
  <c r="AG96" i="11"/>
  <c r="AC96" i="11"/>
  <c r="AB96" i="11" s="1"/>
  <c r="AF96" i="11" s="1"/>
  <c r="Z96" i="11"/>
  <c r="R96" i="11"/>
  <c r="Q96" i="11"/>
  <c r="P96" i="11"/>
  <c r="E96" i="11"/>
  <c r="G96" i="11" s="1"/>
  <c r="C96" i="11"/>
  <c r="B96" i="11"/>
  <c r="AS95" i="11"/>
  <c r="AQ95" i="11"/>
  <c r="AR95" i="11" s="1"/>
  <c r="AP95" i="11"/>
  <c r="AM95" i="11"/>
  <c r="AI95" i="11"/>
  <c r="AJ95" i="11" s="1"/>
  <c r="AG95" i="11"/>
  <c r="AC95" i="11"/>
  <c r="AB95" i="11" s="1"/>
  <c r="AF95" i="11" s="1"/>
  <c r="Z95" i="11"/>
  <c r="R95" i="11"/>
  <c r="Q95" i="11"/>
  <c r="P95" i="11"/>
  <c r="E95" i="11"/>
  <c r="G95" i="11" s="1"/>
  <c r="C95" i="11"/>
  <c r="B95" i="11"/>
  <c r="AS94" i="11"/>
  <c r="AQ94" i="11"/>
  <c r="AR94" i="11" s="1"/>
  <c r="AP94" i="11"/>
  <c r="AM94" i="11"/>
  <c r="AI94" i="11"/>
  <c r="AJ94" i="11" s="1"/>
  <c r="AG94" i="11"/>
  <c r="AC94" i="11"/>
  <c r="AB94" i="11" s="1"/>
  <c r="AF94" i="11" s="1"/>
  <c r="Z94" i="11"/>
  <c r="R94" i="11"/>
  <c r="Q94" i="11"/>
  <c r="P94" i="11"/>
  <c r="E94" i="11"/>
  <c r="C94" i="11"/>
  <c r="B94" i="11"/>
  <c r="AS93" i="11"/>
  <c r="AQ93" i="11"/>
  <c r="AR93" i="11" s="1"/>
  <c r="AP93" i="11"/>
  <c r="AM93" i="11"/>
  <c r="AI93" i="11"/>
  <c r="AJ93" i="11" s="1"/>
  <c r="AG93" i="11"/>
  <c r="AC93" i="11"/>
  <c r="AB93" i="11" s="1"/>
  <c r="AF93" i="11" s="1"/>
  <c r="Z93" i="11"/>
  <c r="R93" i="11"/>
  <c r="Q93" i="11"/>
  <c r="P93" i="11"/>
  <c r="E93" i="11"/>
  <c r="G93" i="11" s="1"/>
  <c r="S93" i="11" s="1"/>
  <c r="C93" i="11"/>
  <c r="B93" i="11"/>
  <c r="AS92" i="11"/>
  <c r="AR92" i="11"/>
  <c r="AQ92" i="11"/>
  <c r="AP92" i="11"/>
  <c r="AM92" i="11"/>
  <c r="AI92" i="11"/>
  <c r="AJ92" i="11" s="1"/>
  <c r="AG92" i="11"/>
  <c r="AC92" i="11"/>
  <c r="AB92" i="11"/>
  <c r="AF92" i="11" s="1"/>
  <c r="Z92" i="11"/>
  <c r="R92" i="11"/>
  <c r="Q92" i="11"/>
  <c r="P92" i="11"/>
  <c r="E92" i="11"/>
  <c r="X92" i="11" s="1"/>
  <c r="C92" i="11"/>
  <c r="B92" i="11"/>
  <c r="AS91" i="11"/>
  <c r="AQ91" i="11"/>
  <c r="AR91" i="11" s="1"/>
  <c r="AP91" i="11"/>
  <c r="AM91" i="11"/>
  <c r="AJ91" i="11"/>
  <c r="AI91" i="11"/>
  <c r="AG91" i="11"/>
  <c r="AC91" i="11"/>
  <c r="AB91" i="11" s="1"/>
  <c r="AF91" i="11" s="1"/>
  <c r="Z91" i="11"/>
  <c r="R91" i="11"/>
  <c r="Q91" i="11"/>
  <c r="P91" i="11"/>
  <c r="E91" i="11"/>
  <c r="Y91" i="11" s="1"/>
  <c r="C91" i="11"/>
  <c r="B91" i="11"/>
  <c r="AS90" i="11"/>
  <c r="AQ90" i="11"/>
  <c r="AR90" i="11" s="1"/>
  <c r="AP90" i="11"/>
  <c r="AM90" i="11"/>
  <c r="AI90" i="11"/>
  <c r="AJ90" i="11" s="1"/>
  <c r="AG90" i="11"/>
  <c r="AC90" i="11"/>
  <c r="AB90" i="11" s="1"/>
  <c r="AF90" i="11" s="1"/>
  <c r="Z90" i="11"/>
  <c r="R90" i="11"/>
  <c r="Q90" i="11"/>
  <c r="P90" i="11"/>
  <c r="E90" i="11"/>
  <c r="C90" i="11"/>
  <c r="B90" i="11"/>
  <c r="AS89" i="11"/>
  <c r="AQ89" i="11"/>
  <c r="AR89" i="11" s="1"/>
  <c r="AP89" i="11"/>
  <c r="AM89" i="11"/>
  <c r="AI89" i="11"/>
  <c r="AJ89" i="11" s="1"/>
  <c r="AG89" i="11"/>
  <c r="AC89" i="11"/>
  <c r="AB89" i="11" s="1"/>
  <c r="AF89" i="11" s="1"/>
  <c r="Z89" i="11"/>
  <c r="R89" i="11"/>
  <c r="Q89" i="11"/>
  <c r="P89" i="11"/>
  <c r="E89" i="11"/>
  <c r="O89" i="11" s="1"/>
  <c r="C89" i="11"/>
  <c r="B89" i="11"/>
  <c r="AS88" i="11"/>
  <c r="AQ88" i="11"/>
  <c r="AR88" i="11" s="1"/>
  <c r="AP88" i="11"/>
  <c r="AM88" i="11"/>
  <c r="AI88" i="11"/>
  <c r="AJ88" i="11" s="1"/>
  <c r="AG88" i="11"/>
  <c r="AC88" i="11"/>
  <c r="AB88" i="11" s="1"/>
  <c r="AF88" i="11" s="1"/>
  <c r="Z88" i="11"/>
  <c r="R88" i="11"/>
  <c r="Q88" i="11"/>
  <c r="P88" i="11"/>
  <c r="E88" i="11"/>
  <c r="C88" i="11"/>
  <c r="B88" i="11"/>
  <c r="AS87" i="11"/>
  <c r="AQ87" i="11"/>
  <c r="AR87" i="11" s="1"/>
  <c r="AP87" i="11"/>
  <c r="AM87" i="11"/>
  <c r="AI87" i="11"/>
  <c r="AJ87" i="11" s="1"/>
  <c r="AG87" i="11"/>
  <c r="AC87" i="11"/>
  <c r="AB87" i="11" s="1"/>
  <c r="AF87" i="11" s="1"/>
  <c r="Z87" i="11"/>
  <c r="R87" i="11"/>
  <c r="Q87" i="11"/>
  <c r="P87" i="11"/>
  <c r="E87" i="11"/>
  <c r="C87" i="11"/>
  <c r="B87" i="11"/>
  <c r="AS86" i="11"/>
  <c r="AR86" i="11"/>
  <c r="AQ86" i="11"/>
  <c r="AP86" i="11"/>
  <c r="AM86" i="11"/>
  <c r="AI86" i="11"/>
  <c r="AJ86" i="11" s="1"/>
  <c r="AG86" i="11"/>
  <c r="AC86" i="11"/>
  <c r="AB86" i="11"/>
  <c r="AF86" i="11" s="1"/>
  <c r="Z86" i="11"/>
  <c r="R86" i="11"/>
  <c r="Q86" i="11"/>
  <c r="P86" i="11"/>
  <c r="E86" i="11"/>
  <c r="G86" i="11" s="1"/>
  <c r="C86" i="11"/>
  <c r="B86" i="11"/>
  <c r="AS85" i="11"/>
  <c r="AQ85" i="11"/>
  <c r="AR85" i="11" s="1"/>
  <c r="AP85" i="11"/>
  <c r="AM85" i="11"/>
  <c r="AI85" i="11"/>
  <c r="AJ85" i="11" s="1"/>
  <c r="AG85" i="11"/>
  <c r="AC85" i="11"/>
  <c r="AB85" i="11" s="1"/>
  <c r="AF85" i="11" s="1"/>
  <c r="Z85" i="11"/>
  <c r="R85" i="11"/>
  <c r="Q85" i="11"/>
  <c r="P85" i="11"/>
  <c r="E85" i="11"/>
  <c r="C85" i="11"/>
  <c r="B85" i="11"/>
  <c r="AS84" i="11"/>
  <c r="AR84" i="11"/>
  <c r="AQ84" i="11"/>
  <c r="AP84" i="11"/>
  <c r="AM84" i="11"/>
  <c r="AI84" i="11"/>
  <c r="AJ84" i="11" s="1"/>
  <c r="AG84" i="11"/>
  <c r="AC84" i="11"/>
  <c r="AB84" i="11"/>
  <c r="AF84" i="11" s="1"/>
  <c r="Z84" i="11"/>
  <c r="R84" i="11"/>
  <c r="Q84" i="11"/>
  <c r="P84" i="11"/>
  <c r="E84" i="11"/>
  <c r="C84" i="11"/>
  <c r="B84" i="11"/>
  <c r="AS83" i="11"/>
  <c r="AQ83" i="11"/>
  <c r="AR83" i="11" s="1"/>
  <c r="AP83" i="11"/>
  <c r="AM83" i="11"/>
  <c r="AJ83" i="11"/>
  <c r="AI83" i="11"/>
  <c r="AG83" i="11"/>
  <c r="AC83" i="11"/>
  <c r="AB83" i="11" s="1"/>
  <c r="AF83" i="11" s="1"/>
  <c r="Z83" i="11"/>
  <c r="R83" i="11"/>
  <c r="Q83" i="11"/>
  <c r="P83" i="11"/>
  <c r="E83" i="11"/>
  <c r="C83" i="11"/>
  <c r="B83" i="11"/>
  <c r="AS82" i="11"/>
  <c r="AQ82" i="11"/>
  <c r="AR82" i="11" s="1"/>
  <c r="AP82" i="11"/>
  <c r="AM82" i="11"/>
  <c r="AI82" i="11"/>
  <c r="AJ82" i="11" s="1"/>
  <c r="AG82" i="11"/>
  <c r="AC82" i="11"/>
  <c r="AB82" i="11" s="1"/>
  <c r="AF82" i="11" s="1"/>
  <c r="Z82" i="11"/>
  <c r="R82" i="11"/>
  <c r="Q82" i="11"/>
  <c r="P82" i="11"/>
  <c r="E82" i="11"/>
  <c r="C82" i="11"/>
  <c r="B82" i="11"/>
  <c r="AS81" i="11"/>
  <c r="AQ81" i="11"/>
  <c r="AR81" i="11" s="1"/>
  <c r="AP81" i="11"/>
  <c r="AM81" i="11"/>
  <c r="AI81" i="11"/>
  <c r="AJ81" i="11" s="1"/>
  <c r="AG81" i="11"/>
  <c r="AC81" i="11"/>
  <c r="AB81" i="11" s="1"/>
  <c r="AF81" i="11" s="1"/>
  <c r="Z81" i="11"/>
  <c r="R81" i="11"/>
  <c r="Q81" i="11"/>
  <c r="P81" i="11"/>
  <c r="E81" i="11"/>
  <c r="O81" i="11" s="1"/>
  <c r="C81" i="11"/>
  <c r="B81" i="11"/>
  <c r="AS80" i="11"/>
  <c r="AQ80" i="11"/>
  <c r="AR80" i="11" s="1"/>
  <c r="AP80" i="11"/>
  <c r="AM80" i="11"/>
  <c r="AI80" i="11"/>
  <c r="AJ80" i="11" s="1"/>
  <c r="AG80" i="11"/>
  <c r="AC80" i="11"/>
  <c r="AB80" i="11"/>
  <c r="AF80" i="11" s="1"/>
  <c r="Z80" i="11"/>
  <c r="R80" i="11"/>
  <c r="Q80" i="11"/>
  <c r="P80" i="11"/>
  <c r="E80" i="11"/>
  <c r="C80" i="11"/>
  <c r="B80" i="11"/>
  <c r="AS79" i="11"/>
  <c r="AQ79" i="11"/>
  <c r="AR79" i="11" s="1"/>
  <c r="AP79" i="11"/>
  <c r="AM79" i="11"/>
  <c r="AI79" i="11"/>
  <c r="AJ79" i="11" s="1"/>
  <c r="AG79" i="11"/>
  <c r="AC79" i="11"/>
  <c r="AB79" i="11" s="1"/>
  <c r="AF79" i="11" s="1"/>
  <c r="Z79" i="11"/>
  <c r="R79" i="11"/>
  <c r="Q79" i="11"/>
  <c r="P79" i="11"/>
  <c r="E79" i="11"/>
  <c r="C79" i="11"/>
  <c r="B79" i="11"/>
  <c r="AS78" i="11"/>
  <c r="AQ78" i="11"/>
  <c r="AR78" i="11" s="1"/>
  <c r="AP78" i="11"/>
  <c r="AM78" i="11"/>
  <c r="AI78" i="11"/>
  <c r="AJ78" i="11" s="1"/>
  <c r="AG78" i="11"/>
  <c r="AC78" i="11"/>
  <c r="AB78" i="11" s="1"/>
  <c r="AF78" i="11" s="1"/>
  <c r="Z78" i="11"/>
  <c r="R78" i="11"/>
  <c r="Q78" i="11"/>
  <c r="P78" i="11"/>
  <c r="E78" i="11"/>
  <c r="C78" i="11"/>
  <c r="B78" i="11"/>
  <c r="AS77" i="11"/>
  <c r="AQ77" i="11"/>
  <c r="AR77" i="11" s="1"/>
  <c r="AP77" i="11"/>
  <c r="AM77" i="11"/>
  <c r="AJ77" i="11"/>
  <c r="AI77" i="11"/>
  <c r="AG77" i="11"/>
  <c r="AC77" i="11"/>
  <c r="AB77" i="11" s="1"/>
  <c r="AF77" i="11" s="1"/>
  <c r="Z77" i="11"/>
  <c r="R77" i="11"/>
  <c r="Q77" i="11"/>
  <c r="P77" i="11"/>
  <c r="E77" i="11"/>
  <c r="O77" i="11" s="1"/>
  <c r="C77" i="11"/>
  <c r="B77" i="11"/>
  <c r="AS76" i="11"/>
  <c r="AQ76" i="11"/>
  <c r="AR76" i="11" s="1"/>
  <c r="AP76" i="11"/>
  <c r="AM76" i="11"/>
  <c r="AI76" i="11"/>
  <c r="AJ76" i="11" s="1"/>
  <c r="AG76" i="11"/>
  <c r="AC76" i="11"/>
  <c r="AB76" i="11"/>
  <c r="AF76" i="11" s="1"/>
  <c r="Z76" i="11"/>
  <c r="R76" i="11"/>
  <c r="Q76" i="11"/>
  <c r="P76" i="11"/>
  <c r="E76" i="11"/>
  <c r="G76" i="11" s="1"/>
  <c r="C76" i="11"/>
  <c r="B76" i="11"/>
  <c r="AS75" i="11"/>
  <c r="AQ75" i="11"/>
  <c r="AR75" i="11" s="1"/>
  <c r="AP75" i="11"/>
  <c r="AM75" i="11"/>
  <c r="AI75" i="11"/>
  <c r="AJ75" i="11" s="1"/>
  <c r="AG75" i="11"/>
  <c r="AC75" i="11"/>
  <c r="AB75" i="11" s="1"/>
  <c r="AF75" i="11" s="1"/>
  <c r="Z75" i="11"/>
  <c r="R75" i="11"/>
  <c r="Q75" i="11"/>
  <c r="P75" i="11"/>
  <c r="E75" i="11"/>
  <c r="C75" i="11"/>
  <c r="B75" i="11"/>
  <c r="AS74" i="11"/>
  <c r="AQ74" i="11"/>
  <c r="AR74" i="11" s="1"/>
  <c r="AP74" i="11"/>
  <c r="AM74" i="11"/>
  <c r="AI74" i="11"/>
  <c r="AJ74" i="11" s="1"/>
  <c r="AG74" i="11"/>
  <c r="AC74" i="11"/>
  <c r="AB74" i="11" s="1"/>
  <c r="AF74" i="11" s="1"/>
  <c r="Z74" i="11"/>
  <c r="R74" i="11"/>
  <c r="Q74" i="11"/>
  <c r="P74" i="11"/>
  <c r="E74" i="11"/>
  <c r="C74" i="11"/>
  <c r="B74" i="11"/>
  <c r="AS73" i="11"/>
  <c r="AQ73" i="11"/>
  <c r="AR73" i="11" s="1"/>
  <c r="AP73" i="11"/>
  <c r="AM73" i="11"/>
  <c r="AJ73" i="11"/>
  <c r="AI73" i="11"/>
  <c r="AG73" i="11"/>
  <c r="AC73" i="11"/>
  <c r="AB73" i="11" s="1"/>
  <c r="AF73" i="11" s="1"/>
  <c r="Z73" i="11"/>
  <c r="R73" i="11"/>
  <c r="Q73" i="11"/>
  <c r="P73" i="11"/>
  <c r="E73" i="11"/>
  <c r="C73" i="11"/>
  <c r="B73" i="11"/>
  <c r="AS72" i="11"/>
  <c r="AQ72" i="11"/>
  <c r="AR72" i="11" s="1"/>
  <c r="AP72" i="11"/>
  <c r="AM72" i="11"/>
  <c r="AI72" i="11"/>
  <c r="AJ72" i="11" s="1"/>
  <c r="AG72" i="11"/>
  <c r="AF72" i="11"/>
  <c r="AC72" i="11"/>
  <c r="AB72" i="11"/>
  <c r="Z72" i="11"/>
  <c r="R72" i="11"/>
  <c r="Q72" i="11"/>
  <c r="P72" i="11"/>
  <c r="E72" i="11"/>
  <c r="C72" i="11"/>
  <c r="B72" i="11"/>
  <c r="AS71" i="11"/>
  <c r="AQ71" i="11"/>
  <c r="AR71" i="11" s="1"/>
  <c r="AP71" i="11"/>
  <c r="AM71" i="11"/>
  <c r="AI71" i="11"/>
  <c r="AJ71" i="11" s="1"/>
  <c r="AG71" i="11"/>
  <c r="AC71" i="11"/>
  <c r="AB71" i="11" s="1"/>
  <c r="AF71" i="11" s="1"/>
  <c r="Z71" i="11"/>
  <c r="R71" i="11"/>
  <c r="Q71" i="11"/>
  <c r="P71" i="11"/>
  <c r="O71" i="11"/>
  <c r="E71" i="11"/>
  <c r="C71" i="11"/>
  <c r="B71" i="11"/>
  <c r="AS70" i="11"/>
  <c r="AQ70" i="11"/>
  <c r="AR70" i="11" s="1"/>
  <c r="AP70" i="11"/>
  <c r="AM70" i="11"/>
  <c r="AI70" i="11"/>
  <c r="AJ70" i="11" s="1"/>
  <c r="AG70" i="11"/>
  <c r="AC70" i="11"/>
  <c r="AB70" i="11"/>
  <c r="AF70" i="11" s="1"/>
  <c r="Z70" i="11"/>
  <c r="R70" i="11"/>
  <c r="Q70" i="11"/>
  <c r="P70" i="11"/>
  <c r="E70" i="11"/>
  <c r="C70" i="11"/>
  <c r="B70" i="11"/>
  <c r="AS69" i="11"/>
  <c r="AQ69" i="11"/>
  <c r="AR69" i="11" s="1"/>
  <c r="AP69" i="11"/>
  <c r="AM69" i="11"/>
  <c r="AI69" i="11"/>
  <c r="AJ69" i="11" s="1"/>
  <c r="AG69" i="11"/>
  <c r="AC69" i="11"/>
  <c r="AB69" i="11" s="1"/>
  <c r="AF69" i="11" s="1"/>
  <c r="Z69" i="11"/>
  <c r="R69" i="11"/>
  <c r="Q69" i="11"/>
  <c r="P69" i="11"/>
  <c r="E69" i="11"/>
  <c r="O69" i="11" s="1"/>
  <c r="C69" i="11"/>
  <c r="B69" i="11"/>
  <c r="AS68" i="11"/>
  <c r="AQ68" i="11"/>
  <c r="AR68" i="11" s="1"/>
  <c r="AP68" i="11"/>
  <c r="AM68" i="11"/>
  <c r="AI68" i="11"/>
  <c r="AJ68" i="11" s="1"/>
  <c r="AG68" i="11"/>
  <c r="AC68" i="11"/>
  <c r="AB68" i="11" s="1"/>
  <c r="AF68" i="11" s="1"/>
  <c r="Z68" i="11"/>
  <c r="R68" i="11"/>
  <c r="Q68" i="11"/>
  <c r="P68" i="11"/>
  <c r="E68" i="11"/>
  <c r="X68" i="11" s="1"/>
  <c r="C68" i="11"/>
  <c r="B68" i="11"/>
  <c r="AS67" i="11"/>
  <c r="AQ67" i="11"/>
  <c r="AR67" i="11" s="1"/>
  <c r="AP67" i="11"/>
  <c r="AM67" i="11"/>
  <c r="AI67" i="11"/>
  <c r="AJ67" i="11" s="1"/>
  <c r="AG67" i="11"/>
  <c r="AC67" i="11"/>
  <c r="AB67" i="11" s="1"/>
  <c r="AF67" i="11" s="1"/>
  <c r="Z67" i="11"/>
  <c r="R67" i="11"/>
  <c r="Q67" i="11"/>
  <c r="P67" i="11"/>
  <c r="E67" i="11"/>
  <c r="O67" i="11" s="1"/>
  <c r="C67" i="11"/>
  <c r="B67" i="11"/>
  <c r="AS66" i="11"/>
  <c r="AQ66" i="11"/>
  <c r="AR66" i="11" s="1"/>
  <c r="AP66" i="11"/>
  <c r="AM66" i="11"/>
  <c r="AI66" i="11"/>
  <c r="AJ66" i="11" s="1"/>
  <c r="AG66" i="11"/>
  <c r="AC66" i="11"/>
  <c r="AB66" i="11" s="1"/>
  <c r="AF66" i="11" s="1"/>
  <c r="Z66" i="11"/>
  <c r="R66" i="11"/>
  <c r="Q66" i="11"/>
  <c r="P66" i="11"/>
  <c r="E66" i="11"/>
  <c r="C66" i="11"/>
  <c r="B66" i="11"/>
  <c r="AS65" i="11"/>
  <c r="AQ65" i="11"/>
  <c r="AR65" i="11" s="1"/>
  <c r="AP65" i="11"/>
  <c r="AM65" i="11"/>
  <c r="AJ65" i="11"/>
  <c r="AI65" i="11"/>
  <c r="AG65" i="11"/>
  <c r="AC65" i="11"/>
  <c r="AB65" i="11" s="1"/>
  <c r="AF65" i="11" s="1"/>
  <c r="Z65" i="11"/>
  <c r="R65" i="11"/>
  <c r="Q65" i="11"/>
  <c r="P65" i="11"/>
  <c r="E65" i="11"/>
  <c r="C65" i="11"/>
  <c r="B65" i="11"/>
  <c r="AS64" i="11"/>
  <c r="AQ64" i="11"/>
  <c r="AR64" i="11" s="1"/>
  <c r="AP64" i="11"/>
  <c r="AM64" i="11"/>
  <c r="AI64" i="11"/>
  <c r="AJ64" i="11" s="1"/>
  <c r="AG64" i="11"/>
  <c r="AC64" i="11"/>
  <c r="AB64" i="11" s="1"/>
  <c r="AF64" i="11" s="1"/>
  <c r="Z64" i="11"/>
  <c r="R64" i="11"/>
  <c r="Q64" i="11"/>
  <c r="P64" i="11"/>
  <c r="E64" i="11"/>
  <c r="G64" i="11" s="1"/>
  <c r="C64" i="11"/>
  <c r="B64" i="11"/>
  <c r="AS63" i="11"/>
  <c r="AQ63" i="11"/>
  <c r="AR63" i="11" s="1"/>
  <c r="AP63" i="11"/>
  <c r="AM63" i="11"/>
  <c r="AJ63" i="11"/>
  <c r="AI63" i="11"/>
  <c r="AG63" i="11"/>
  <c r="AC63" i="11"/>
  <c r="AB63" i="11" s="1"/>
  <c r="AF63" i="11" s="1"/>
  <c r="Z63" i="11"/>
  <c r="R63" i="11"/>
  <c r="Q63" i="11"/>
  <c r="P63" i="11"/>
  <c r="E63" i="11"/>
  <c r="G63" i="11" s="1"/>
  <c r="C63" i="11"/>
  <c r="B63" i="11"/>
  <c r="AS62" i="11"/>
  <c r="AQ62" i="11"/>
  <c r="AR62" i="11" s="1"/>
  <c r="AP62" i="11"/>
  <c r="AM62" i="11"/>
  <c r="AI62" i="11"/>
  <c r="AJ62" i="11" s="1"/>
  <c r="AG62" i="11"/>
  <c r="AC62" i="11"/>
  <c r="AB62" i="11" s="1"/>
  <c r="AF62" i="11" s="1"/>
  <c r="Z62" i="11"/>
  <c r="R62" i="11"/>
  <c r="Q62" i="11"/>
  <c r="P62" i="11"/>
  <c r="E62" i="11"/>
  <c r="T62" i="11" s="1"/>
  <c r="AN62" i="11" s="1"/>
  <c r="C62" i="11"/>
  <c r="B62" i="11"/>
  <c r="AS61" i="11"/>
  <c r="AQ61" i="11"/>
  <c r="AR61" i="11" s="1"/>
  <c r="AP61" i="11"/>
  <c r="AM61" i="11"/>
  <c r="AI61" i="11"/>
  <c r="AJ61" i="11" s="1"/>
  <c r="AG61" i="11"/>
  <c r="AC61" i="11"/>
  <c r="AB61" i="11" s="1"/>
  <c r="AF61" i="11" s="1"/>
  <c r="Z61" i="11"/>
  <c r="R61" i="11"/>
  <c r="Q61" i="11"/>
  <c r="P61" i="11"/>
  <c r="E61" i="11"/>
  <c r="C61" i="11"/>
  <c r="B61" i="11"/>
  <c r="AS60" i="11"/>
  <c r="AR60" i="11"/>
  <c r="AQ60" i="11"/>
  <c r="AP60" i="11"/>
  <c r="AM60" i="11"/>
  <c r="AI60" i="11"/>
  <c r="AJ60" i="11" s="1"/>
  <c r="AG60" i="11"/>
  <c r="AC60" i="11"/>
  <c r="AB60" i="11" s="1"/>
  <c r="AF60" i="11" s="1"/>
  <c r="Z60" i="11"/>
  <c r="R60" i="11"/>
  <c r="Q60" i="11"/>
  <c r="P60" i="11"/>
  <c r="E60" i="11"/>
  <c r="C60" i="11"/>
  <c r="B60" i="11"/>
  <c r="AS59" i="11"/>
  <c r="AQ59" i="11"/>
  <c r="AR59" i="11" s="1"/>
  <c r="AP59" i="11"/>
  <c r="AM59" i="11"/>
  <c r="AI59" i="11"/>
  <c r="AJ59" i="11" s="1"/>
  <c r="AG59" i="11"/>
  <c r="AC59" i="11"/>
  <c r="AB59" i="11" s="1"/>
  <c r="AF59" i="11" s="1"/>
  <c r="Z59" i="11"/>
  <c r="R59" i="11"/>
  <c r="Q59" i="11"/>
  <c r="P59" i="11"/>
  <c r="E59" i="11"/>
  <c r="O59" i="11" s="1"/>
  <c r="C59" i="11"/>
  <c r="B59" i="11"/>
  <c r="AS58" i="11"/>
  <c r="AQ58" i="11"/>
  <c r="AR58" i="11" s="1"/>
  <c r="AP58" i="11"/>
  <c r="AM58" i="11"/>
  <c r="AI58" i="11"/>
  <c r="AJ58" i="11" s="1"/>
  <c r="AG58" i="11"/>
  <c r="AC58" i="11"/>
  <c r="AB58" i="11" s="1"/>
  <c r="AF58" i="11" s="1"/>
  <c r="Z58" i="11"/>
  <c r="R58" i="11"/>
  <c r="Q58" i="11"/>
  <c r="P58" i="11"/>
  <c r="E58" i="11"/>
  <c r="C58" i="11"/>
  <c r="B58" i="11"/>
  <c r="AS57" i="11"/>
  <c r="AQ57" i="11"/>
  <c r="AR57" i="11" s="1"/>
  <c r="AP57" i="11"/>
  <c r="AM57" i="11"/>
  <c r="AI57" i="11"/>
  <c r="AJ57" i="11" s="1"/>
  <c r="AG57" i="11"/>
  <c r="AC57" i="11"/>
  <c r="AB57" i="11" s="1"/>
  <c r="AF57" i="11" s="1"/>
  <c r="Z57" i="11"/>
  <c r="R57" i="11"/>
  <c r="Q57" i="11"/>
  <c r="P57" i="11"/>
  <c r="E57" i="11"/>
  <c r="Y57" i="11" s="1"/>
  <c r="C57" i="11"/>
  <c r="B57" i="11"/>
  <c r="AS56" i="11"/>
  <c r="AQ56" i="11"/>
  <c r="AR56" i="11" s="1"/>
  <c r="AP56" i="11"/>
  <c r="AM56" i="11"/>
  <c r="AI56" i="11"/>
  <c r="AJ56" i="11" s="1"/>
  <c r="AG56" i="11"/>
  <c r="AC56" i="11"/>
  <c r="AB56" i="11"/>
  <c r="AF56" i="11" s="1"/>
  <c r="Z56" i="11"/>
  <c r="R56" i="11"/>
  <c r="Q56" i="11"/>
  <c r="P56" i="11"/>
  <c r="E56" i="11"/>
  <c r="C56" i="11"/>
  <c r="B56" i="11"/>
  <c r="AS55" i="11"/>
  <c r="AQ55" i="11"/>
  <c r="AR55" i="11" s="1"/>
  <c r="AP55" i="11"/>
  <c r="AM55" i="11"/>
  <c r="AI55" i="11"/>
  <c r="AJ55" i="11" s="1"/>
  <c r="AG55" i="11"/>
  <c r="AC55" i="11"/>
  <c r="AB55" i="11" s="1"/>
  <c r="AF55" i="11" s="1"/>
  <c r="Z55" i="11"/>
  <c r="R55" i="11"/>
  <c r="Q55" i="11"/>
  <c r="P55" i="11"/>
  <c r="E55" i="11"/>
  <c r="C55" i="11"/>
  <c r="B55" i="11"/>
  <c r="AS54" i="11"/>
  <c r="AQ54" i="11"/>
  <c r="AR54" i="11" s="1"/>
  <c r="AP54" i="11"/>
  <c r="AM54" i="11"/>
  <c r="AI54" i="11"/>
  <c r="AJ54" i="11" s="1"/>
  <c r="AG54" i="11"/>
  <c r="AC54" i="11"/>
  <c r="AB54" i="11" s="1"/>
  <c r="AF54" i="11" s="1"/>
  <c r="Z54" i="11"/>
  <c r="R54" i="11"/>
  <c r="Q54" i="11"/>
  <c r="P54" i="11"/>
  <c r="E54" i="11"/>
  <c r="G54" i="11" s="1"/>
  <c r="C54" i="11"/>
  <c r="B54" i="11"/>
  <c r="AS53" i="11"/>
  <c r="AQ53" i="11"/>
  <c r="AR53" i="11" s="1"/>
  <c r="AP53" i="11"/>
  <c r="AM53" i="11"/>
  <c r="AJ53" i="11"/>
  <c r="AI53" i="11"/>
  <c r="AG53" i="11"/>
  <c r="AC53" i="11"/>
  <c r="AB53" i="11" s="1"/>
  <c r="AF53" i="11" s="1"/>
  <c r="Z53" i="11"/>
  <c r="R53" i="11"/>
  <c r="Q53" i="11"/>
  <c r="P53" i="11"/>
  <c r="E53" i="11"/>
  <c r="C53" i="11"/>
  <c r="B53" i="11"/>
  <c r="AS52" i="11"/>
  <c r="AQ52" i="11"/>
  <c r="AR52" i="11" s="1"/>
  <c r="AP52" i="11"/>
  <c r="AM52" i="11"/>
  <c r="AI52" i="11"/>
  <c r="AJ52" i="11" s="1"/>
  <c r="AG52" i="11"/>
  <c r="AC52" i="11"/>
  <c r="AB52" i="11"/>
  <c r="AF52" i="11" s="1"/>
  <c r="Z52" i="11"/>
  <c r="R52" i="11"/>
  <c r="Q52" i="11"/>
  <c r="P52" i="11"/>
  <c r="E52" i="11"/>
  <c r="C52" i="11"/>
  <c r="B52" i="11"/>
  <c r="AS51" i="11"/>
  <c r="AQ51" i="11"/>
  <c r="AR51" i="11" s="1"/>
  <c r="AP51" i="11"/>
  <c r="AM51" i="11"/>
  <c r="AI51" i="11"/>
  <c r="AJ51" i="11" s="1"/>
  <c r="AG51" i="11"/>
  <c r="AC51" i="11"/>
  <c r="AB51" i="11" s="1"/>
  <c r="AF51" i="11" s="1"/>
  <c r="Z51" i="11"/>
  <c r="R51" i="11"/>
  <c r="Q51" i="11"/>
  <c r="P51" i="11"/>
  <c r="E51" i="11"/>
  <c r="Y51" i="11" s="1"/>
  <c r="C51" i="11"/>
  <c r="B51" i="11"/>
  <c r="AS50" i="11"/>
  <c r="AQ50" i="11"/>
  <c r="AR50" i="11" s="1"/>
  <c r="AP50" i="11"/>
  <c r="AM50" i="11"/>
  <c r="AI50" i="11"/>
  <c r="AJ50" i="11" s="1"/>
  <c r="AG50" i="11"/>
  <c r="AC50" i="11"/>
  <c r="AB50" i="11" s="1"/>
  <c r="AF50" i="11" s="1"/>
  <c r="Z50" i="11"/>
  <c r="R50" i="11"/>
  <c r="Q50" i="11"/>
  <c r="P50" i="11"/>
  <c r="E50" i="11"/>
  <c r="C50" i="11"/>
  <c r="B50" i="11"/>
  <c r="AS49" i="11"/>
  <c r="AQ49" i="11"/>
  <c r="AR49" i="11" s="1"/>
  <c r="AP49" i="11"/>
  <c r="AM49" i="11"/>
  <c r="AI49" i="11"/>
  <c r="AJ49" i="11" s="1"/>
  <c r="AG49" i="11"/>
  <c r="AC49" i="11"/>
  <c r="AB49" i="11"/>
  <c r="AF49" i="11" s="1"/>
  <c r="Z49" i="11"/>
  <c r="R49" i="11"/>
  <c r="Q49" i="11"/>
  <c r="P49" i="11"/>
  <c r="E49" i="11"/>
  <c r="G49" i="11" s="1"/>
  <c r="C49" i="11"/>
  <c r="B49" i="11"/>
  <c r="AS48" i="11"/>
  <c r="AR48" i="11"/>
  <c r="AQ48" i="11"/>
  <c r="AP48" i="11"/>
  <c r="AM48" i="11"/>
  <c r="AI48" i="11"/>
  <c r="AJ48" i="11" s="1"/>
  <c r="AG48" i="11"/>
  <c r="AC48" i="11"/>
  <c r="AB48" i="11"/>
  <c r="AF48" i="11" s="1"/>
  <c r="Z48" i="11"/>
  <c r="R48" i="11"/>
  <c r="Q48" i="11"/>
  <c r="P48" i="11"/>
  <c r="E48" i="11"/>
  <c r="C48" i="11"/>
  <c r="B48" i="11"/>
  <c r="AS47" i="11"/>
  <c r="AQ47" i="11"/>
  <c r="AR47" i="11" s="1"/>
  <c r="AP47" i="11"/>
  <c r="AM47" i="11"/>
  <c r="AI47" i="11"/>
  <c r="AJ47" i="11" s="1"/>
  <c r="AG47" i="11"/>
  <c r="AC47" i="11"/>
  <c r="AB47" i="11" s="1"/>
  <c r="AF47" i="11" s="1"/>
  <c r="Z47" i="11"/>
  <c r="Y47" i="11"/>
  <c r="R47" i="11"/>
  <c r="Q47" i="11"/>
  <c r="P47" i="11"/>
  <c r="E47" i="11"/>
  <c r="C47" i="11"/>
  <c r="B47" i="11"/>
  <c r="AS46" i="11"/>
  <c r="AQ46" i="11"/>
  <c r="AR46" i="11" s="1"/>
  <c r="AP46" i="11"/>
  <c r="AM46" i="11"/>
  <c r="AI46" i="11"/>
  <c r="AJ46" i="11" s="1"/>
  <c r="AG46" i="11"/>
  <c r="AC46" i="11"/>
  <c r="AB46" i="11" s="1"/>
  <c r="AF46" i="11" s="1"/>
  <c r="Z46" i="11"/>
  <c r="Y46" i="11"/>
  <c r="X46" i="11"/>
  <c r="R46" i="11"/>
  <c r="Q46" i="11"/>
  <c r="P46" i="11"/>
  <c r="E46" i="11"/>
  <c r="C46" i="11"/>
  <c r="B46" i="11"/>
  <c r="AS45" i="11"/>
  <c r="AQ45" i="11"/>
  <c r="AR45" i="11" s="1"/>
  <c r="AP45" i="11"/>
  <c r="AM45" i="11"/>
  <c r="AI45" i="11"/>
  <c r="AJ45" i="11" s="1"/>
  <c r="AG45" i="11"/>
  <c r="AC45" i="11"/>
  <c r="AB45" i="11"/>
  <c r="AF45" i="11" s="1"/>
  <c r="Z45" i="11"/>
  <c r="R45" i="11"/>
  <c r="Q45" i="11"/>
  <c r="P45" i="11"/>
  <c r="E45" i="11"/>
  <c r="C45" i="11"/>
  <c r="B45" i="11"/>
  <c r="AS44" i="11"/>
  <c r="AQ44" i="11"/>
  <c r="AR44" i="11" s="1"/>
  <c r="AP44" i="11"/>
  <c r="AM44" i="11"/>
  <c r="AI44" i="11"/>
  <c r="AJ44" i="11" s="1"/>
  <c r="AG44" i="11"/>
  <c r="AC44" i="11"/>
  <c r="AB44" i="11" s="1"/>
  <c r="AF44" i="11" s="1"/>
  <c r="Z44" i="11"/>
  <c r="R44" i="11"/>
  <c r="Q44" i="11"/>
  <c r="P44" i="11"/>
  <c r="E44" i="11"/>
  <c r="Y44" i="11" s="1"/>
  <c r="C44" i="11"/>
  <c r="B44" i="11"/>
  <c r="AS43" i="11"/>
  <c r="AQ43" i="11"/>
  <c r="AR43" i="11" s="1"/>
  <c r="AP43" i="11"/>
  <c r="AM43" i="11"/>
  <c r="AI43" i="11"/>
  <c r="AJ43" i="11" s="1"/>
  <c r="AG43" i="11"/>
  <c r="AC43" i="11"/>
  <c r="AB43" i="11" s="1"/>
  <c r="AF43" i="11" s="1"/>
  <c r="Z43" i="11"/>
  <c r="R43" i="11"/>
  <c r="Q43" i="11"/>
  <c r="P43" i="11"/>
  <c r="E43" i="11"/>
  <c r="C43" i="11"/>
  <c r="B43" i="11"/>
  <c r="AS42" i="11"/>
  <c r="AQ42" i="11"/>
  <c r="AR42" i="11" s="1"/>
  <c r="AP42" i="11"/>
  <c r="AM42" i="11"/>
  <c r="AI42" i="11"/>
  <c r="AJ42" i="11" s="1"/>
  <c r="AG42" i="11"/>
  <c r="AC42" i="11"/>
  <c r="AB42" i="11" s="1"/>
  <c r="AF42" i="11" s="1"/>
  <c r="Z42" i="11"/>
  <c r="R42" i="11"/>
  <c r="Q42" i="11"/>
  <c r="P42" i="11"/>
  <c r="E42" i="11"/>
  <c r="G42" i="11" s="1"/>
  <c r="C42" i="11"/>
  <c r="B42" i="11"/>
  <c r="AS41" i="11"/>
  <c r="AQ41" i="11"/>
  <c r="AR41" i="11" s="1"/>
  <c r="AP41" i="11"/>
  <c r="AM41" i="11"/>
  <c r="AJ41" i="11"/>
  <c r="AI41" i="11"/>
  <c r="AG41" i="11"/>
  <c r="AC41" i="11"/>
  <c r="AB41" i="11"/>
  <c r="AF41" i="11" s="1"/>
  <c r="Z41" i="11"/>
  <c r="R41" i="11"/>
  <c r="Q41" i="11"/>
  <c r="P41" i="11"/>
  <c r="E41" i="11"/>
  <c r="Y41" i="11" s="1"/>
  <c r="C41" i="11"/>
  <c r="B41" i="11"/>
  <c r="AS40" i="11"/>
  <c r="AQ40" i="11"/>
  <c r="AR40" i="11" s="1"/>
  <c r="AP40" i="11"/>
  <c r="AM40" i="11"/>
  <c r="AI40" i="11"/>
  <c r="AJ40" i="11" s="1"/>
  <c r="AG40" i="11"/>
  <c r="AC40" i="11"/>
  <c r="AB40" i="11"/>
  <c r="AF40" i="11" s="1"/>
  <c r="Z40" i="11"/>
  <c r="R40" i="11"/>
  <c r="Q40" i="11"/>
  <c r="P40" i="11"/>
  <c r="E40" i="11"/>
  <c r="G40" i="11" s="1"/>
  <c r="C40" i="11"/>
  <c r="B40" i="11"/>
  <c r="AS39" i="11"/>
  <c r="AQ39" i="11"/>
  <c r="AR39" i="11" s="1"/>
  <c r="AP39" i="11"/>
  <c r="AM39" i="11"/>
  <c r="AI39" i="11"/>
  <c r="AJ39" i="11" s="1"/>
  <c r="AG39" i="11"/>
  <c r="AC39" i="11"/>
  <c r="AB39" i="11" s="1"/>
  <c r="AF39" i="11" s="1"/>
  <c r="Z39" i="11"/>
  <c r="R39" i="11"/>
  <c r="Q39" i="11"/>
  <c r="P39" i="11"/>
  <c r="E39" i="11"/>
  <c r="G39" i="11" s="1"/>
  <c r="C39" i="11"/>
  <c r="B39" i="11"/>
  <c r="AS38" i="11"/>
  <c r="AQ38" i="11"/>
  <c r="AR38" i="11" s="1"/>
  <c r="AP38" i="11"/>
  <c r="AM38" i="11"/>
  <c r="AI38" i="11"/>
  <c r="AJ38" i="11" s="1"/>
  <c r="AG38" i="11"/>
  <c r="AC38" i="11"/>
  <c r="AB38" i="11" s="1"/>
  <c r="AF38" i="11" s="1"/>
  <c r="Z38" i="11"/>
  <c r="R38" i="11"/>
  <c r="Q38" i="11"/>
  <c r="P38" i="11"/>
  <c r="E38" i="11"/>
  <c r="G38" i="11" s="1"/>
  <c r="C38" i="11"/>
  <c r="B38" i="11"/>
  <c r="AS37" i="11"/>
  <c r="AQ37" i="11"/>
  <c r="AR37" i="11" s="1"/>
  <c r="AP37" i="11"/>
  <c r="AM37" i="11"/>
  <c r="AI37" i="11"/>
  <c r="AJ37" i="11" s="1"/>
  <c r="AG37" i="11"/>
  <c r="AC37" i="11"/>
  <c r="AB37" i="11"/>
  <c r="AF37" i="11" s="1"/>
  <c r="Z37" i="11"/>
  <c r="R37" i="11"/>
  <c r="Q37" i="11"/>
  <c r="P37" i="11"/>
  <c r="E37" i="11"/>
  <c r="G37" i="11" s="1"/>
  <c r="C37" i="11"/>
  <c r="B37" i="11"/>
  <c r="AS36" i="11"/>
  <c r="AQ36" i="11"/>
  <c r="AR36" i="11" s="1"/>
  <c r="AP36" i="11"/>
  <c r="AM36" i="11"/>
  <c r="AI36" i="11"/>
  <c r="AJ36" i="11" s="1"/>
  <c r="AG36" i="11"/>
  <c r="AC36" i="11"/>
  <c r="AB36" i="11" s="1"/>
  <c r="AF36" i="11" s="1"/>
  <c r="Z36" i="11"/>
  <c r="R36" i="11"/>
  <c r="Q36" i="11"/>
  <c r="P36" i="11"/>
  <c r="E36" i="11"/>
  <c r="G36" i="11" s="1"/>
  <c r="C36" i="11"/>
  <c r="B36" i="11"/>
  <c r="AS35" i="11"/>
  <c r="AQ35" i="11"/>
  <c r="AR35" i="11" s="1"/>
  <c r="AP35" i="11"/>
  <c r="AM35" i="11"/>
  <c r="AI35" i="11"/>
  <c r="AJ35" i="11" s="1"/>
  <c r="AG35" i="11"/>
  <c r="AC35" i="11"/>
  <c r="AB35" i="11" s="1"/>
  <c r="AF35" i="11" s="1"/>
  <c r="Z35" i="11"/>
  <c r="R35" i="11"/>
  <c r="Q35" i="11"/>
  <c r="P35" i="11"/>
  <c r="E35" i="11"/>
  <c r="G35" i="11" s="1"/>
  <c r="C35" i="11"/>
  <c r="B35" i="11"/>
  <c r="AS34" i="11"/>
  <c r="AQ34" i="11"/>
  <c r="AR34" i="11" s="1"/>
  <c r="AP34" i="11"/>
  <c r="AM34" i="11"/>
  <c r="AI34" i="11"/>
  <c r="AJ34" i="11" s="1"/>
  <c r="AG34" i="11"/>
  <c r="AC34" i="11"/>
  <c r="AB34" i="11" s="1"/>
  <c r="AF34" i="11" s="1"/>
  <c r="Z34" i="11"/>
  <c r="R34" i="11"/>
  <c r="Q34" i="11"/>
  <c r="P34" i="11"/>
  <c r="E34" i="11"/>
  <c r="G34" i="11" s="1"/>
  <c r="C34" i="11"/>
  <c r="B34" i="11"/>
  <c r="AS33" i="11"/>
  <c r="AQ33" i="11"/>
  <c r="AR33" i="11" s="1"/>
  <c r="AP33" i="11"/>
  <c r="AM33" i="11"/>
  <c r="AI33" i="11"/>
  <c r="AJ33" i="11" s="1"/>
  <c r="AG33" i="11"/>
  <c r="AC33" i="11"/>
  <c r="AB33" i="11"/>
  <c r="AF33" i="11" s="1"/>
  <c r="Z33" i="11"/>
  <c r="R33" i="11"/>
  <c r="Q33" i="11"/>
  <c r="P33" i="11"/>
  <c r="E33" i="11"/>
  <c r="C33" i="11"/>
  <c r="B33" i="11"/>
  <c r="AS32" i="11"/>
  <c r="AQ32" i="11"/>
  <c r="AR32" i="11" s="1"/>
  <c r="AP32" i="11"/>
  <c r="AM32" i="11"/>
  <c r="AI32" i="11"/>
  <c r="AJ32" i="11" s="1"/>
  <c r="AG32" i="11"/>
  <c r="AC32" i="11"/>
  <c r="AB32" i="11" s="1"/>
  <c r="AF32" i="11" s="1"/>
  <c r="Z32" i="11"/>
  <c r="R32" i="11"/>
  <c r="Q32" i="11"/>
  <c r="P32" i="11"/>
  <c r="E32" i="11"/>
  <c r="G32" i="11" s="1"/>
  <c r="C32" i="11"/>
  <c r="B32" i="11"/>
  <c r="K25" i="11"/>
  <c r="J25" i="11"/>
  <c r="F25" i="11"/>
  <c r="B19" i="11"/>
  <c r="T16" i="11"/>
  <c r="B16" i="11"/>
  <c r="B13" i="11"/>
  <c r="B12" i="11"/>
  <c r="B11" i="11"/>
  <c r="B10" i="11"/>
  <c r="B9" i="11"/>
  <c r="B6" i="11"/>
  <c r="K182" i="12"/>
  <c r="F189" i="12" s="1"/>
  <c r="J182" i="12"/>
  <c r="C189" i="12" s="1"/>
  <c r="F182" i="12"/>
  <c r="AS181" i="12"/>
  <c r="AQ181" i="12"/>
  <c r="AR181" i="12" s="1"/>
  <c r="AP181" i="12"/>
  <c r="AM181" i="12"/>
  <c r="AI181" i="12"/>
  <c r="AJ181" i="12" s="1"/>
  <c r="AG181" i="12"/>
  <c r="AC181" i="12"/>
  <c r="AB181" i="12" s="1"/>
  <c r="AF181" i="12" s="1"/>
  <c r="Z181" i="12"/>
  <c r="R181" i="12"/>
  <c r="Q181" i="12"/>
  <c r="P181" i="12"/>
  <c r="E181" i="12"/>
  <c r="G181" i="12" s="1"/>
  <c r="C181" i="12"/>
  <c r="B181" i="12"/>
  <c r="AS180" i="12"/>
  <c r="AQ180" i="12"/>
  <c r="AR180" i="12" s="1"/>
  <c r="AP180" i="12"/>
  <c r="AM180" i="12"/>
  <c r="AI180" i="12"/>
  <c r="AJ180" i="12" s="1"/>
  <c r="AG180" i="12"/>
  <c r="AC180" i="12"/>
  <c r="AB180" i="12" s="1"/>
  <c r="AF180" i="12" s="1"/>
  <c r="Z180" i="12"/>
  <c r="R180" i="12"/>
  <c r="Q180" i="12"/>
  <c r="P180" i="12"/>
  <c r="E180" i="12"/>
  <c r="C180" i="12"/>
  <c r="B180" i="12"/>
  <c r="AS179" i="12"/>
  <c r="AQ179" i="12"/>
  <c r="AR179" i="12" s="1"/>
  <c r="AP179" i="12"/>
  <c r="AM179" i="12"/>
  <c r="AI179" i="12"/>
  <c r="AJ179" i="12" s="1"/>
  <c r="AG179" i="12"/>
  <c r="AC179" i="12"/>
  <c r="AB179" i="12" s="1"/>
  <c r="AF179" i="12" s="1"/>
  <c r="Z179" i="12"/>
  <c r="R179" i="12"/>
  <c r="Q179" i="12"/>
  <c r="P179" i="12"/>
  <c r="E179" i="12"/>
  <c r="O179" i="12" s="1"/>
  <c r="C179" i="12"/>
  <c r="B179" i="12"/>
  <c r="AS178" i="12"/>
  <c r="AQ178" i="12"/>
  <c r="AR178" i="12" s="1"/>
  <c r="AP178" i="12"/>
  <c r="AM178" i="12"/>
  <c r="AI178" i="12"/>
  <c r="AJ178" i="12" s="1"/>
  <c r="AG178" i="12"/>
  <c r="AC178" i="12"/>
  <c r="AB178" i="12" s="1"/>
  <c r="AF178" i="12" s="1"/>
  <c r="Z178" i="12"/>
  <c r="R178" i="12"/>
  <c r="Q178" i="12"/>
  <c r="P178" i="12"/>
  <c r="E178" i="12"/>
  <c r="G178" i="12" s="1"/>
  <c r="C178" i="12"/>
  <c r="B178" i="12"/>
  <c r="AS177" i="12"/>
  <c r="AQ177" i="12"/>
  <c r="AR177" i="12" s="1"/>
  <c r="AP177" i="12"/>
  <c r="AM177" i="12"/>
  <c r="AI177" i="12"/>
  <c r="AJ177" i="12" s="1"/>
  <c r="AG177" i="12"/>
  <c r="AC177" i="12"/>
  <c r="AB177" i="12" s="1"/>
  <c r="AF177" i="12" s="1"/>
  <c r="Z177" i="12"/>
  <c r="R177" i="12"/>
  <c r="Q177" i="12"/>
  <c r="P177" i="12"/>
  <c r="E177" i="12"/>
  <c r="G177" i="12" s="1"/>
  <c r="C177" i="12"/>
  <c r="B177" i="12"/>
  <c r="AS176" i="12"/>
  <c r="AR176" i="12"/>
  <c r="AQ176" i="12"/>
  <c r="AP176" i="12"/>
  <c r="AM176" i="12"/>
  <c r="AI176" i="12"/>
  <c r="AJ176" i="12" s="1"/>
  <c r="AG176" i="12"/>
  <c r="AC176" i="12"/>
  <c r="AB176" i="12" s="1"/>
  <c r="AF176" i="12" s="1"/>
  <c r="Z176" i="12"/>
  <c r="R176" i="12"/>
  <c r="Q176" i="12"/>
  <c r="P176" i="12"/>
  <c r="E176" i="12"/>
  <c r="C176" i="12"/>
  <c r="B176" i="12"/>
  <c r="AS175" i="12"/>
  <c r="AQ175" i="12"/>
  <c r="AR175" i="12" s="1"/>
  <c r="AP175" i="12"/>
  <c r="AM175" i="12"/>
  <c r="AI175" i="12"/>
  <c r="AJ175" i="12" s="1"/>
  <c r="AG175" i="12"/>
  <c r="AC175" i="12"/>
  <c r="AB175" i="12" s="1"/>
  <c r="AF175" i="12" s="1"/>
  <c r="Z175" i="12"/>
  <c r="R175" i="12"/>
  <c r="Q175" i="12"/>
  <c r="P175" i="12"/>
  <c r="E175" i="12"/>
  <c r="Y175" i="12" s="1"/>
  <c r="C175" i="12"/>
  <c r="B175" i="12"/>
  <c r="AS174" i="12"/>
  <c r="AQ174" i="12"/>
  <c r="AR174" i="12" s="1"/>
  <c r="AP174" i="12"/>
  <c r="AM174" i="12"/>
  <c r="AI174" i="12"/>
  <c r="AJ174" i="12" s="1"/>
  <c r="AG174" i="12"/>
  <c r="AC174" i="12"/>
  <c r="AB174" i="12" s="1"/>
  <c r="AF174" i="12" s="1"/>
  <c r="Z174" i="12"/>
  <c r="R174" i="12"/>
  <c r="Q174" i="12"/>
  <c r="P174" i="12"/>
  <c r="E174" i="12"/>
  <c r="G174" i="12" s="1"/>
  <c r="C174" i="12"/>
  <c r="B174" i="12"/>
  <c r="AS173" i="12"/>
  <c r="AQ173" i="12"/>
  <c r="AR173" i="12" s="1"/>
  <c r="AP173" i="12"/>
  <c r="AM173" i="12"/>
  <c r="AJ173" i="12"/>
  <c r="AI173" i="12"/>
  <c r="AG173" i="12"/>
  <c r="AC173" i="12"/>
  <c r="AB173" i="12"/>
  <c r="AF173" i="12" s="1"/>
  <c r="Z173" i="12"/>
  <c r="R173" i="12"/>
  <c r="Q173" i="12"/>
  <c r="P173" i="12"/>
  <c r="E173" i="12"/>
  <c r="C173" i="12"/>
  <c r="B173" i="12"/>
  <c r="AS172" i="12"/>
  <c r="AR172" i="12"/>
  <c r="AQ172" i="12"/>
  <c r="AP172" i="12"/>
  <c r="AM172" i="12"/>
  <c r="AI172" i="12"/>
  <c r="AJ172" i="12" s="1"/>
  <c r="AG172" i="12"/>
  <c r="AC172" i="12"/>
  <c r="AB172" i="12" s="1"/>
  <c r="AF172" i="12" s="1"/>
  <c r="Z172" i="12"/>
  <c r="R172" i="12"/>
  <c r="Q172" i="12"/>
  <c r="P172" i="12"/>
  <c r="E172" i="12"/>
  <c r="C172" i="12"/>
  <c r="B172" i="12"/>
  <c r="AS171" i="12"/>
  <c r="AQ171" i="12"/>
  <c r="AR171" i="12" s="1"/>
  <c r="AP171" i="12"/>
  <c r="AM171" i="12"/>
  <c r="AI171" i="12"/>
  <c r="AJ171" i="12" s="1"/>
  <c r="AG171" i="12"/>
  <c r="AC171" i="12"/>
  <c r="AB171" i="12" s="1"/>
  <c r="AF171" i="12" s="1"/>
  <c r="Z171" i="12"/>
  <c r="R171" i="12"/>
  <c r="Q171" i="12"/>
  <c r="P171" i="12"/>
  <c r="E171" i="12"/>
  <c r="C171" i="12"/>
  <c r="B171" i="12"/>
  <c r="AS170" i="12"/>
  <c r="AQ170" i="12"/>
  <c r="AR170" i="12" s="1"/>
  <c r="AP170" i="12"/>
  <c r="AM170" i="12"/>
  <c r="AI170" i="12"/>
  <c r="AJ170" i="12" s="1"/>
  <c r="AG170" i="12"/>
  <c r="AC170" i="12"/>
  <c r="AB170" i="12" s="1"/>
  <c r="AF170" i="12" s="1"/>
  <c r="Z170" i="12"/>
  <c r="R170" i="12"/>
  <c r="Q170" i="12"/>
  <c r="P170" i="12"/>
  <c r="E170" i="12"/>
  <c r="C170" i="12"/>
  <c r="B170" i="12"/>
  <c r="AS169" i="12"/>
  <c r="AQ169" i="12"/>
  <c r="AR169" i="12" s="1"/>
  <c r="AP169" i="12"/>
  <c r="AM169" i="12"/>
  <c r="AJ169" i="12"/>
  <c r="AI169" i="12"/>
  <c r="AG169" i="12"/>
  <c r="AC169" i="12"/>
  <c r="AB169" i="12" s="1"/>
  <c r="AF169" i="12" s="1"/>
  <c r="Z169" i="12"/>
  <c r="R169" i="12"/>
  <c r="Q169" i="12"/>
  <c r="P169" i="12"/>
  <c r="E169" i="12"/>
  <c r="G169" i="12" s="1"/>
  <c r="C169" i="12"/>
  <c r="B169" i="12"/>
  <c r="AS168" i="12"/>
  <c r="AQ168" i="12"/>
  <c r="AR168" i="12" s="1"/>
  <c r="AP168" i="12"/>
  <c r="AM168" i="12"/>
  <c r="AI168" i="12"/>
  <c r="AJ168" i="12" s="1"/>
  <c r="AG168" i="12"/>
  <c r="AC168" i="12"/>
  <c r="AB168" i="12"/>
  <c r="AF168" i="12" s="1"/>
  <c r="Z168" i="12"/>
  <c r="R168" i="12"/>
  <c r="Q168" i="12"/>
  <c r="P168" i="12"/>
  <c r="E168" i="12"/>
  <c r="O168" i="12" s="1"/>
  <c r="C168" i="12"/>
  <c r="B168" i="12"/>
  <c r="AS167" i="12"/>
  <c r="AQ167" i="12"/>
  <c r="AR167" i="12" s="1"/>
  <c r="AP167" i="12"/>
  <c r="AM167" i="12"/>
  <c r="AI167" i="12"/>
  <c r="AJ167" i="12" s="1"/>
  <c r="AG167" i="12"/>
  <c r="AC167" i="12"/>
  <c r="AB167" i="12" s="1"/>
  <c r="AF167" i="12" s="1"/>
  <c r="Z167" i="12"/>
  <c r="R167" i="12"/>
  <c r="Q167" i="12"/>
  <c r="P167" i="12"/>
  <c r="E167" i="12"/>
  <c r="C167" i="12"/>
  <c r="B167" i="12"/>
  <c r="AS166" i="12"/>
  <c r="AQ166" i="12"/>
  <c r="AR166" i="12" s="1"/>
  <c r="AP166" i="12"/>
  <c r="AM166" i="12"/>
  <c r="AI166" i="12"/>
  <c r="AJ166" i="12" s="1"/>
  <c r="AG166" i="12"/>
  <c r="AC166" i="12"/>
  <c r="AB166" i="12" s="1"/>
  <c r="AF166" i="12" s="1"/>
  <c r="Z166" i="12"/>
  <c r="R166" i="12"/>
  <c r="Q166" i="12"/>
  <c r="P166" i="12"/>
  <c r="E166" i="12"/>
  <c r="C166" i="12"/>
  <c r="B166" i="12"/>
  <c r="AS165" i="12"/>
  <c r="AQ165" i="12"/>
  <c r="AR165" i="12" s="1"/>
  <c r="AP165" i="12"/>
  <c r="AM165" i="12"/>
  <c r="AI165" i="12"/>
  <c r="AJ165" i="12" s="1"/>
  <c r="AG165" i="12"/>
  <c r="AC165" i="12"/>
  <c r="AB165" i="12" s="1"/>
  <c r="AF165" i="12" s="1"/>
  <c r="Z165" i="12"/>
  <c r="R165" i="12"/>
  <c r="Q165" i="12"/>
  <c r="P165" i="12"/>
  <c r="E165" i="12"/>
  <c r="G165" i="12" s="1"/>
  <c r="C165" i="12"/>
  <c r="B165" i="12"/>
  <c r="AS164" i="12"/>
  <c r="AR164" i="12"/>
  <c r="AQ164" i="12"/>
  <c r="AP164" i="12"/>
  <c r="AM164" i="12"/>
  <c r="AI164" i="12"/>
  <c r="AJ164" i="12" s="1"/>
  <c r="AG164" i="12"/>
  <c r="AC164" i="12"/>
  <c r="AB164" i="12"/>
  <c r="AF164" i="12" s="1"/>
  <c r="Z164" i="12"/>
  <c r="R164" i="12"/>
  <c r="Q164" i="12"/>
  <c r="P164" i="12"/>
  <c r="E164" i="12"/>
  <c r="C164" i="12"/>
  <c r="B164" i="12"/>
  <c r="AS163" i="12"/>
  <c r="AQ163" i="12"/>
  <c r="AR163" i="12" s="1"/>
  <c r="AP163" i="12"/>
  <c r="AM163" i="12"/>
  <c r="AI163" i="12"/>
  <c r="AJ163" i="12" s="1"/>
  <c r="AG163" i="12"/>
  <c r="AC163" i="12"/>
  <c r="AB163" i="12" s="1"/>
  <c r="AF163" i="12" s="1"/>
  <c r="Z163" i="12"/>
  <c r="R163" i="12"/>
  <c r="Q163" i="12"/>
  <c r="P163" i="12"/>
  <c r="O163" i="12"/>
  <c r="E163" i="12"/>
  <c r="C163" i="12"/>
  <c r="B163" i="12"/>
  <c r="AS162" i="12"/>
  <c r="AQ162" i="12"/>
  <c r="AR162" i="12" s="1"/>
  <c r="AP162" i="12"/>
  <c r="AM162" i="12"/>
  <c r="AI162" i="12"/>
  <c r="AJ162" i="12" s="1"/>
  <c r="AG162" i="12"/>
  <c r="AC162" i="12"/>
  <c r="AB162" i="12" s="1"/>
  <c r="AF162" i="12" s="1"/>
  <c r="Z162" i="12"/>
  <c r="R162" i="12"/>
  <c r="Q162" i="12"/>
  <c r="P162" i="12"/>
  <c r="E162" i="12"/>
  <c r="G162" i="12" s="1"/>
  <c r="C162" i="12"/>
  <c r="B162" i="12"/>
  <c r="AS161" i="12"/>
  <c r="AQ161" i="12"/>
  <c r="AR161" i="12" s="1"/>
  <c r="AP161" i="12"/>
  <c r="AM161" i="12"/>
  <c r="AI161" i="12"/>
  <c r="AJ161" i="12" s="1"/>
  <c r="AG161" i="12"/>
  <c r="AC161" i="12"/>
  <c r="AB161" i="12" s="1"/>
  <c r="AF161" i="12" s="1"/>
  <c r="Z161" i="12"/>
  <c r="T161" i="12"/>
  <c r="R161" i="12"/>
  <c r="Q161" i="12"/>
  <c r="P161" i="12"/>
  <c r="E161" i="12"/>
  <c r="C161" i="12"/>
  <c r="B161" i="12"/>
  <c r="AS160" i="12"/>
  <c r="AQ160" i="12"/>
  <c r="AR160" i="12" s="1"/>
  <c r="AP160" i="12"/>
  <c r="AM160" i="12"/>
  <c r="AI160" i="12"/>
  <c r="AJ160" i="12" s="1"/>
  <c r="AG160" i="12"/>
  <c r="AC160" i="12"/>
  <c r="AB160" i="12" s="1"/>
  <c r="AF160" i="12" s="1"/>
  <c r="Z160" i="12"/>
  <c r="R160" i="12"/>
  <c r="Q160" i="12"/>
  <c r="P160" i="12"/>
  <c r="E160" i="12"/>
  <c r="X160" i="12" s="1"/>
  <c r="C160" i="12"/>
  <c r="B160" i="12"/>
  <c r="AS159" i="12"/>
  <c r="AR159" i="12"/>
  <c r="AQ159" i="12"/>
  <c r="AP159" i="12"/>
  <c r="AM159" i="12"/>
  <c r="AI159" i="12"/>
  <c r="AJ159" i="12" s="1"/>
  <c r="AG159" i="12"/>
  <c r="AC159" i="12"/>
  <c r="AB159" i="12" s="1"/>
  <c r="AF159" i="12" s="1"/>
  <c r="Z159" i="12"/>
  <c r="R159" i="12"/>
  <c r="Q159" i="12"/>
  <c r="P159" i="12"/>
  <c r="E159" i="12"/>
  <c r="C159" i="12"/>
  <c r="B159" i="12"/>
  <c r="AS158" i="12"/>
  <c r="AQ158" i="12"/>
  <c r="AR158" i="12" s="1"/>
  <c r="AP158" i="12"/>
  <c r="AM158" i="12"/>
  <c r="AI158" i="12"/>
  <c r="AJ158" i="12" s="1"/>
  <c r="AG158" i="12"/>
  <c r="AC158" i="12"/>
  <c r="AB158" i="12" s="1"/>
  <c r="AF158" i="12" s="1"/>
  <c r="Z158" i="12"/>
  <c r="R158" i="12"/>
  <c r="Q158" i="12"/>
  <c r="P158" i="12"/>
  <c r="E158" i="12"/>
  <c r="C158" i="12"/>
  <c r="B158" i="12"/>
  <c r="AS157" i="12"/>
  <c r="AQ157" i="12"/>
  <c r="AR157" i="12" s="1"/>
  <c r="AP157" i="12"/>
  <c r="AM157" i="12"/>
  <c r="AJ157" i="12"/>
  <c r="AI157" i="12"/>
  <c r="AG157" i="12"/>
  <c r="AC157" i="12"/>
  <c r="AB157" i="12" s="1"/>
  <c r="AF157" i="12" s="1"/>
  <c r="Z157" i="12"/>
  <c r="R157" i="12"/>
  <c r="Q157" i="12"/>
  <c r="P157" i="12"/>
  <c r="E157" i="12"/>
  <c r="T157" i="12" s="1"/>
  <c r="C157" i="12"/>
  <c r="B157" i="12"/>
  <c r="AS156" i="12"/>
  <c r="AQ156" i="12"/>
  <c r="AR156" i="12" s="1"/>
  <c r="AP156" i="12"/>
  <c r="AM156" i="12"/>
  <c r="AI156" i="12"/>
  <c r="AJ156" i="12" s="1"/>
  <c r="AG156" i="12"/>
  <c r="AC156" i="12"/>
  <c r="AB156" i="12"/>
  <c r="AF156" i="12" s="1"/>
  <c r="Z156" i="12"/>
  <c r="R156" i="12"/>
  <c r="Q156" i="12"/>
  <c r="P156" i="12"/>
  <c r="E156" i="12"/>
  <c r="C156" i="12"/>
  <c r="B156" i="12"/>
  <c r="AS155" i="12"/>
  <c r="AQ155" i="12"/>
  <c r="AR155" i="12" s="1"/>
  <c r="AP155" i="12"/>
  <c r="AM155" i="12"/>
  <c r="AI155" i="12"/>
  <c r="AJ155" i="12" s="1"/>
  <c r="AG155" i="12"/>
  <c r="AC155" i="12"/>
  <c r="AB155" i="12" s="1"/>
  <c r="AF155" i="12" s="1"/>
  <c r="Z155" i="12"/>
  <c r="R155" i="12"/>
  <c r="Q155" i="12"/>
  <c r="P155" i="12"/>
  <c r="E155" i="12"/>
  <c r="C155" i="12"/>
  <c r="B155" i="12"/>
  <c r="AS154" i="12"/>
  <c r="AQ154" i="12"/>
  <c r="AR154" i="12" s="1"/>
  <c r="AP154" i="12"/>
  <c r="AM154" i="12"/>
  <c r="AI154" i="12"/>
  <c r="AJ154" i="12" s="1"/>
  <c r="AG154" i="12"/>
  <c r="AC154" i="12"/>
  <c r="AB154" i="12" s="1"/>
  <c r="AF154" i="12" s="1"/>
  <c r="Z154" i="12"/>
  <c r="R154" i="12"/>
  <c r="Q154" i="12"/>
  <c r="P154" i="12"/>
  <c r="E154" i="12"/>
  <c r="C154" i="12"/>
  <c r="B154" i="12"/>
  <c r="AS153" i="12"/>
  <c r="AQ153" i="12"/>
  <c r="AR153" i="12" s="1"/>
  <c r="AP153" i="12"/>
  <c r="AM153" i="12"/>
  <c r="AI153" i="12"/>
  <c r="AJ153" i="12" s="1"/>
  <c r="AG153" i="12"/>
  <c r="AC153" i="12"/>
  <c r="AB153" i="12" s="1"/>
  <c r="AF153" i="12" s="1"/>
  <c r="Z153" i="12"/>
  <c r="R153" i="12"/>
  <c r="Q153" i="12"/>
  <c r="P153" i="12"/>
  <c r="E153" i="12"/>
  <c r="C153" i="12"/>
  <c r="B153" i="12"/>
  <c r="AS152" i="12"/>
  <c r="AR152" i="12"/>
  <c r="AQ152" i="12"/>
  <c r="AP152" i="12"/>
  <c r="AM152" i="12"/>
  <c r="AI152" i="12"/>
  <c r="AJ152" i="12" s="1"/>
  <c r="AG152" i="12"/>
  <c r="AC152" i="12"/>
  <c r="AB152" i="12" s="1"/>
  <c r="AF152" i="12" s="1"/>
  <c r="Z152" i="12"/>
  <c r="R152" i="12"/>
  <c r="Q152" i="12"/>
  <c r="P152" i="12"/>
  <c r="E152" i="12"/>
  <c r="X152" i="12" s="1"/>
  <c r="C152" i="12"/>
  <c r="B152" i="12"/>
  <c r="AS151" i="12"/>
  <c r="AQ151" i="12"/>
  <c r="AR151" i="12" s="1"/>
  <c r="AP151" i="12"/>
  <c r="AM151" i="12"/>
  <c r="AI151" i="12"/>
  <c r="AJ151" i="12" s="1"/>
  <c r="AG151" i="12"/>
  <c r="AC151" i="12"/>
  <c r="AB151" i="12" s="1"/>
  <c r="AF151" i="12" s="1"/>
  <c r="Z151" i="12"/>
  <c r="R151" i="12"/>
  <c r="Q151" i="12"/>
  <c r="P151" i="12"/>
  <c r="E151" i="12"/>
  <c r="C151" i="12"/>
  <c r="B151" i="12"/>
  <c r="AS150" i="12"/>
  <c r="AQ150" i="12"/>
  <c r="AR150" i="12" s="1"/>
  <c r="AP150" i="12"/>
  <c r="AM150" i="12"/>
  <c r="AI150" i="12"/>
  <c r="AJ150" i="12" s="1"/>
  <c r="AG150" i="12"/>
  <c r="AC150" i="12"/>
  <c r="AB150" i="12" s="1"/>
  <c r="AF150" i="12" s="1"/>
  <c r="Z150" i="12"/>
  <c r="R150" i="12"/>
  <c r="Q150" i="12"/>
  <c r="P150" i="12"/>
  <c r="E150" i="12"/>
  <c r="C150" i="12"/>
  <c r="B150" i="12"/>
  <c r="AS149" i="12"/>
  <c r="AQ149" i="12"/>
  <c r="AR149" i="12" s="1"/>
  <c r="AP149" i="12"/>
  <c r="AM149" i="12"/>
  <c r="AI149" i="12"/>
  <c r="AJ149" i="12" s="1"/>
  <c r="AG149" i="12"/>
  <c r="AC149" i="12"/>
  <c r="AB149" i="12"/>
  <c r="AF149" i="12" s="1"/>
  <c r="Z149" i="12"/>
  <c r="R149" i="12"/>
  <c r="Q149" i="12"/>
  <c r="P149" i="12"/>
  <c r="E149" i="12"/>
  <c r="G149" i="12" s="1"/>
  <c r="C149" i="12"/>
  <c r="B149" i="12"/>
  <c r="AS148" i="12"/>
  <c r="AQ148" i="12"/>
  <c r="AR148" i="12" s="1"/>
  <c r="AP148" i="12"/>
  <c r="AM148" i="12"/>
  <c r="AI148" i="12"/>
  <c r="AJ148" i="12" s="1"/>
  <c r="AG148" i="12"/>
  <c r="AC148" i="12"/>
  <c r="AB148" i="12"/>
  <c r="AF148" i="12" s="1"/>
  <c r="Z148" i="12"/>
  <c r="R148" i="12"/>
  <c r="Q148" i="12"/>
  <c r="P148" i="12"/>
  <c r="E148" i="12"/>
  <c r="C148" i="12"/>
  <c r="B148" i="12"/>
  <c r="AS147" i="12"/>
  <c r="AQ147" i="12"/>
  <c r="AR147" i="12" s="1"/>
  <c r="AP147" i="12"/>
  <c r="AM147" i="12"/>
  <c r="AI147" i="12"/>
  <c r="AJ147" i="12" s="1"/>
  <c r="AG147" i="12"/>
  <c r="AC147" i="12"/>
  <c r="AB147" i="12" s="1"/>
  <c r="AF147" i="12" s="1"/>
  <c r="Z147" i="12"/>
  <c r="R147" i="12"/>
  <c r="Q147" i="12"/>
  <c r="P147" i="12"/>
  <c r="E147" i="12"/>
  <c r="O147" i="12" s="1"/>
  <c r="C147" i="12"/>
  <c r="B147" i="12"/>
  <c r="AS146" i="12"/>
  <c r="AQ146" i="12"/>
  <c r="AR146" i="12" s="1"/>
  <c r="AP146" i="12"/>
  <c r="AM146" i="12"/>
  <c r="AI146" i="12"/>
  <c r="AJ146" i="12" s="1"/>
  <c r="AG146" i="12"/>
  <c r="AC146" i="12"/>
  <c r="AB146" i="12"/>
  <c r="AF146" i="12" s="1"/>
  <c r="Z146" i="12"/>
  <c r="R146" i="12"/>
  <c r="Q146" i="12"/>
  <c r="P146" i="12"/>
  <c r="E146" i="12"/>
  <c r="G146" i="12" s="1"/>
  <c r="C146" i="12"/>
  <c r="B146" i="12"/>
  <c r="AS145" i="12"/>
  <c r="AR145" i="12"/>
  <c r="AQ145" i="12"/>
  <c r="AP145" i="12"/>
  <c r="AM145" i="12"/>
  <c r="AI145" i="12"/>
  <c r="AJ145" i="12" s="1"/>
  <c r="AG145" i="12"/>
  <c r="AC145" i="12"/>
  <c r="AB145" i="12" s="1"/>
  <c r="AF145" i="12" s="1"/>
  <c r="Z145" i="12"/>
  <c r="R145" i="12"/>
  <c r="Q145" i="12"/>
  <c r="P145" i="12"/>
  <c r="E145" i="12"/>
  <c r="C145" i="12"/>
  <c r="B145" i="12"/>
  <c r="AS144" i="12"/>
  <c r="AQ144" i="12"/>
  <c r="AR144" i="12" s="1"/>
  <c r="AP144" i="12"/>
  <c r="AM144" i="12"/>
  <c r="AI144" i="12"/>
  <c r="AJ144" i="12" s="1"/>
  <c r="AG144" i="12"/>
  <c r="AC144" i="12"/>
  <c r="AB144" i="12" s="1"/>
  <c r="AF144" i="12" s="1"/>
  <c r="Z144" i="12"/>
  <c r="R144" i="12"/>
  <c r="Q144" i="12"/>
  <c r="P144" i="12"/>
  <c r="E144" i="12"/>
  <c r="C144" i="12"/>
  <c r="B144" i="12"/>
  <c r="AS143" i="12"/>
  <c r="AQ143" i="12"/>
  <c r="AR143" i="12" s="1"/>
  <c r="AP143" i="12"/>
  <c r="AM143" i="12"/>
  <c r="AI143" i="12"/>
  <c r="AJ143" i="12" s="1"/>
  <c r="AG143" i="12"/>
  <c r="AC143" i="12"/>
  <c r="AB143" i="12" s="1"/>
  <c r="AF143" i="12" s="1"/>
  <c r="Z143" i="12"/>
  <c r="R143" i="12"/>
  <c r="Q143" i="12"/>
  <c r="P143" i="12"/>
  <c r="E143" i="12"/>
  <c r="O143" i="12" s="1"/>
  <c r="C143" i="12"/>
  <c r="B143" i="12"/>
  <c r="AS142" i="12"/>
  <c r="AQ142" i="12"/>
  <c r="AR142" i="12" s="1"/>
  <c r="AP142" i="12"/>
  <c r="AM142" i="12"/>
  <c r="AI142" i="12"/>
  <c r="AJ142" i="12" s="1"/>
  <c r="AG142" i="12"/>
  <c r="AC142" i="12"/>
  <c r="AB142" i="12"/>
  <c r="AF142" i="12" s="1"/>
  <c r="Z142" i="12"/>
  <c r="R142" i="12"/>
  <c r="Q142" i="12"/>
  <c r="P142" i="12"/>
  <c r="E142" i="12"/>
  <c r="Y142" i="12" s="1"/>
  <c r="C142" i="12"/>
  <c r="B142" i="12"/>
  <c r="AS141" i="12"/>
  <c r="AQ141" i="12"/>
  <c r="AR141" i="12" s="1"/>
  <c r="AP141" i="12"/>
  <c r="AM141" i="12"/>
  <c r="AI141" i="12"/>
  <c r="AJ141" i="12" s="1"/>
  <c r="AG141" i="12"/>
  <c r="AC141" i="12"/>
  <c r="AB141" i="12"/>
  <c r="AF141" i="12" s="1"/>
  <c r="Z141" i="12"/>
  <c r="R141" i="12"/>
  <c r="Q141" i="12"/>
  <c r="P141" i="12"/>
  <c r="E141" i="12"/>
  <c r="C141" i="12"/>
  <c r="B141" i="12"/>
  <c r="AS140" i="12"/>
  <c r="AQ140" i="12"/>
  <c r="AR140" i="12" s="1"/>
  <c r="AP140" i="12"/>
  <c r="AM140" i="12"/>
  <c r="AI140" i="12"/>
  <c r="AJ140" i="12" s="1"/>
  <c r="AG140" i="12"/>
  <c r="AC140" i="12"/>
  <c r="AB140" i="12"/>
  <c r="AF140" i="12" s="1"/>
  <c r="Z140" i="12"/>
  <c r="R140" i="12"/>
  <c r="Q140" i="12"/>
  <c r="P140" i="12"/>
  <c r="E140" i="12"/>
  <c r="C140" i="12"/>
  <c r="B140" i="12"/>
  <c r="AS139" i="12"/>
  <c r="AQ139" i="12"/>
  <c r="AR139" i="12" s="1"/>
  <c r="AP139" i="12"/>
  <c r="AM139" i="12"/>
  <c r="AI139" i="12"/>
  <c r="AJ139" i="12" s="1"/>
  <c r="AG139" i="12"/>
  <c r="AC139" i="12"/>
  <c r="AB139" i="12" s="1"/>
  <c r="AF139" i="12" s="1"/>
  <c r="Z139" i="12"/>
  <c r="R139" i="12"/>
  <c r="Q139" i="12"/>
  <c r="P139" i="12"/>
  <c r="E139" i="12"/>
  <c r="G139" i="12" s="1"/>
  <c r="C139" i="12"/>
  <c r="B139" i="12"/>
  <c r="AS138" i="12"/>
  <c r="AR138" i="12"/>
  <c r="AQ138" i="12"/>
  <c r="AP138" i="12"/>
  <c r="AM138" i="12"/>
  <c r="AI138" i="12"/>
  <c r="AJ138" i="12" s="1"/>
  <c r="AG138" i="12"/>
  <c r="AC138" i="12"/>
  <c r="AB138" i="12" s="1"/>
  <c r="AF138" i="12" s="1"/>
  <c r="Z138" i="12"/>
  <c r="R138" i="12"/>
  <c r="Q138" i="12"/>
  <c r="P138" i="12"/>
  <c r="E138" i="12"/>
  <c r="C138" i="12"/>
  <c r="B138" i="12"/>
  <c r="AS137" i="12"/>
  <c r="AQ137" i="12"/>
  <c r="AR137" i="12" s="1"/>
  <c r="AP137" i="12"/>
  <c r="AM137" i="12"/>
  <c r="AI137" i="12"/>
  <c r="AJ137" i="12" s="1"/>
  <c r="AG137" i="12"/>
  <c r="AC137" i="12"/>
  <c r="AB137" i="12" s="1"/>
  <c r="AF137" i="12" s="1"/>
  <c r="Z137" i="12"/>
  <c r="R137" i="12"/>
  <c r="Q137" i="12"/>
  <c r="P137" i="12"/>
  <c r="E137" i="12"/>
  <c r="X137" i="12" s="1"/>
  <c r="C137" i="12"/>
  <c r="B137" i="12"/>
  <c r="AS136" i="12"/>
  <c r="AQ136" i="12"/>
  <c r="AR136" i="12" s="1"/>
  <c r="AP136" i="12"/>
  <c r="AM136" i="12"/>
  <c r="AI136" i="12"/>
  <c r="AJ136" i="12" s="1"/>
  <c r="AG136" i="12"/>
  <c r="AC136" i="12"/>
  <c r="AB136" i="12" s="1"/>
  <c r="AF136" i="12" s="1"/>
  <c r="Z136" i="12"/>
  <c r="R136" i="12"/>
  <c r="Q136" i="12"/>
  <c r="P136" i="12"/>
  <c r="E136" i="12"/>
  <c r="X136" i="12" s="1"/>
  <c r="C136" i="12"/>
  <c r="B136" i="12"/>
  <c r="AS135" i="12"/>
  <c r="AQ135" i="12"/>
  <c r="AR135" i="12" s="1"/>
  <c r="AP135" i="12"/>
  <c r="AM135" i="12"/>
  <c r="AI135" i="12"/>
  <c r="AJ135" i="12" s="1"/>
  <c r="AG135" i="12"/>
  <c r="AC135" i="12"/>
  <c r="AB135" i="12" s="1"/>
  <c r="AF135" i="12" s="1"/>
  <c r="Z135" i="12"/>
  <c r="R135" i="12"/>
  <c r="Q135" i="12"/>
  <c r="P135" i="12"/>
  <c r="E135" i="12"/>
  <c r="C135" i="12"/>
  <c r="B135" i="12"/>
  <c r="AS134" i="12"/>
  <c r="AQ134" i="12"/>
  <c r="AR134" i="12" s="1"/>
  <c r="AP134" i="12"/>
  <c r="AM134" i="12"/>
  <c r="AI134" i="12"/>
  <c r="AJ134" i="12" s="1"/>
  <c r="AG134" i="12"/>
  <c r="AC134" i="12"/>
  <c r="AB134" i="12"/>
  <c r="AF134" i="12" s="1"/>
  <c r="Z134" i="12"/>
  <c r="R134" i="12"/>
  <c r="Q134" i="12"/>
  <c r="P134" i="12"/>
  <c r="E134" i="12"/>
  <c r="Y134" i="12" s="1"/>
  <c r="C134" i="12"/>
  <c r="B134" i="12"/>
  <c r="AS133" i="12"/>
  <c r="AQ133" i="12"/>
  <c r="AR133" i="12" s="1"/>
  <c r="AP133" i="12"/>
  <c r="AM133" i="12"/>
  <c r="AI133" i="12"/>
  <c r="AJ133" i="12" s="1"/>
  <c r="AG133" i="12"/>
  <c r="AC133" i="12"/>
  <c r="AB133" i="12"/>
  <c r="AF133" i="12" s="1"/>
  <c r="Z133" i="12"/>
  <c r="R133" i="12"/>
  <c r="Q133" i="12"/>
  <c r="P133" i="12"/>
  <c r="E133" i="12"/>
  <c r="C133" i="12"/>
  <c r="B133" i="12"/>
  <c r="AS132" i="12"/>
  <c r="AQ132" i="12"/>
  <c r="AR132" i="12" s="1"/>
  <c r="AP132" i="12"/>
  <c r="AM132" i="12"/>
  <c r="AI132" i="12"/>
  <c r="AJ132" i="12" s="1"/>
  <c r="AG132" i="12"/>
  <c r="AC132" i="12"/>
  <c r="AB132" i="12"/>
  <c r="AF132" i="12" s="1"/>
  <c r="Z132" i="12"/>
  <c r="R132" i="12"/>
  <c r="Q132" i="12"/>
  <c r="P132" i="12"/>
  <c r="E132" i="12"/>
  <c r="O132" i="12" s="1"/>
  <c r="C132" i="12"/>
  <c r="B132" i="12"/>
  <c r="AS131" i="12"/>
  <c r="AQ131" i="12"/>
  <c r="AR131" i="12" s="1"/>
  <c r="AP131" i="12"/>
  <c r="AM131" i="12"/>
  <c r="AI131" i="12"/>
  <c r="AJ131" i="12" s="1"/>
  <c r="AG131" i="12"/>
  <c r="AC131" i="12"/>
  <c r="AB131" i="12"/>
  <c r="AF131" i="12" s="1"/>
  <c r="Z131" i="12"/>
  <c r="R131" i="12"/>
  <c r="Q131" i="12"/>
  <c r="P131" i="12"/>
  <c r="E131" i="12"/>
  <c r="C131" i="12"/>
  <c r="B131" i="12"/>
  <c r="AS130" i="12"/>
  <c r="AQ130" i="12"/>
  <c r="AR130" i="12" s="1"/>
  <c r="AP130" i="12"/>
  <c r="AM130" i="12"/>
  <c r="AI130" i="12"/>
  <c r="AJ130" i="12" s="1"/>
  <c r="AG130" i="12"/>
  <c r="AC130" i="12"/>
  <c r="AB130" i="12" s="1"/>
  <c r="AF130" i="12" s="1"/>
  <c r="Z130" i="12"/>
  <c r="R130" i="12"/>
  <c r="Q130" i="12"/>
  <c r="P130" i="12"/>
  <c r="E130" i="12"/>
  <c r="C130" i="12"/>
  <c r="B130" i="12"/>
  <c r="AS129" i="12"/>
  <c r="AQ129" i="12"/>
  <c r="AR129" i="12" s="1"/>
  <c r="AP129" i="12"/>
  <c r="AM129" i="12"/>
  <c r="AI129" i="12"/>
  <c r="AJ129" i="12" s="1"/>
  <c r="AG129" i="12"/>
  <c r="AC129" i="12"/>
  <c r="AB129" i="12" s="1"/>
  <c r="AF129" i="12" s="1"/>
  <c r="Z129" i="12"/>
  <c r="R129" i="12"/>
  <c r="Q129" i="12"/>
  <c r="P129" i="12"/>
  <c r="E129" i="12"/>
  <c r="C129" i="12"/>
  <c r="B129" i="12"/>
  <c r="AS128" i="12"/>
  <c r="AR128" i="12"/>
  <c r="AQ128" i="12"/>
  <c r="AP128" i="12"/>
  <c r="AM128" i="12"/>
  <c r="AJ128" i="12"/>
  <c r="AI128" i="12"/>
  <c r="AG128" i="12"/>
  <c r="AC128" i="12"/>
  <c r="AB128" i="12" s="1"/>
  <c r="AF128" i="12" s="1"/>
  <c r="Z128" i="12"/>
  <c r="R128" i="12"/>
  <c r="Q128" i="12"/>
  <c r="P128" i="12"/>
  <c r="E128" i="12"/>
  <c r="G128" i="12" s="1"/>
  <c r="C128" i="12"/>
  <c r="B128" i="12"/>
  <c r="AS127" i="12"/>
  <c r="AQ127" i="12"/>
  <c r="AR127" i="12" s="1"/>
  <c r="AP127" i="12"/>
  <c r="AM127" i="12"/>
  <c r="AJ127" i="12"/>
  <c r="AI127" i="12"/>
  <c r="AG127" i="12"/>
  <c r="AC127" i="12"/>
  <c r="AB127" i="12" s="1"/>
  <c r="AF127" i="12" s="1"/>
  <c r="Z127" i="12"/>
  <c r="R127" i="12"/>
  <c r="Q127" i="12"/>
  <c r="P127" i="12"/>
  <c r="E127" i="12"/>
  <c r="C127" i="12"/>
  <c r="B127" i="12"/>
  <c r="AS126" i="12"/>
  <c r="AQ126" i="12"/>
  <c r="AR126" i="12" s="1"/>
  <c r="AP126" i="12"/>
  <c r="AM126" i="12"/>
  <c r="AJ126" i="12"/>
  <c r="AI126" i="12"/>
  <c r="AG126" i="12"/>
  <c r="AC126" i="12"/>
  <c r="AB126" i="12"/>
  <c r="AF126" i="12" s="1"/>
  <c r="Z126" i="12"/>
  <c r="R126" i="12"/>
  <c r="Q126" i="12"/>
  <c r="P126" i="12"/>
  <c r="E126" i="12"/>
  <c r="Y126" i="12" s="1"/>
  <c r="C126" i="12"/>
  <c r="B126" i="12"/>
  <c r="AS125" i="12"/>
  <c r="AQ125" i="12"/>
  <c r="AR125" i="12" s="1"/>
  <c r="AP125" i="12"/>
  <c r="AM125" i="12"/>
  <c r="AI125" i="12"/>
  <c r="AJ125" i="12" s="1"/>
  <c r="AG125" i="12"/>
  <c r="AC125" i="12"/>
  <c r="AB125" i="12"/>
  <c r="AF125" i="12" s="1"/>
  <c r="Z125" i="12"/>
  <c r="R125" i="12"/>
  <c r="Q125" i="12"/>
  <c r="P125" i="12"/>
  <c r="E125" i="12"/>
  <c r="C125" i="12"/>
  <c r="B125" i="12"/>
  <c r="AS124" i="12"/>
  <c r="AQ124" i="12"/>
  <c r="AR124" i="12" s="1"/>
  <c r="AP124" i="12"/>
  <c r="AM124" i="12"/>
  <c r="AI124" i="12"/>
  <c r="AJ124" i="12" s="1"/>
  <c r="AG124" i="12"/>
  <c r="AC124" i="12"/>
  <c r="AB124" i="12" s="1"/>
  <c r="AF124" i="12" s="1"/>
  <c r="Z124" i="12"/>
  <c r="R124" i="12"/>
  <c r="Q124" i="12"/>
  <c r="P124" i="12"/>
  <c r="E124" i="12"/>
  <c r="C124" i="12"/>
  <c r="B124" i="12"/>
  <c r="AS123" i="12"/>
  <c r="AQ123" i="12"/>
  <c r="AR123" i="12" s="1"/>
  <c r="AP123" i="12"/>
  <c r="AM123" i="12"/>
  <c r="AI123" i="12"/>
  <c r="AJ123" i="12" s="1"/>
  <c r="AG123" i="12"/>
  <c r="AC123" i="12"/>
  <c r="AB123" i="12" s="1"/>
  <c r="AF123" i="12" s="1"/>
  <c r="Z123" i="12"/>
  <c r="R123" i="12"/>
  <c r="Q123" i="12"/>
  <c r="P123" i="12"/>
  <c r="E123" i="12"/>
  <c r="G123" i="12" s="1"/>
  <c r="C123" i="12"/>
  <c r="B123" i="12"/>
  <c r="AS122" i="12"/>
  <c r="AQ122" i="12"/>
  <c r="AR122" i="12" s="1"/>
  <c r="AP122" i="12"/>
  <c r="AM122" i="12"/>
  <c r="AI122" i="12"/>
  <c r="AJ122" i="12" s="1"/>
  <c r="AG122" i="12"/>
  <c r="AC122" i="12"/>
  <c r="AB122" i="12" s="1"/>
  <c r="AF122" i="12" s="1"/>
  <c r="Z122" i="12"/>
  <c r="R122" i="12"/>
  <c r="Q122" i="12"/>
  <c r="P122" i="12"/>
  <c r="E122" i="12"/>
  <c r="C122" i="12"/>
  <c r="B122" i="12"/>
  <c r="AS121" i="12"/>
  <c r="AQ121" i="12"/>
  <c r="AR121" i="12" s="1"/>
  <c r="AP121" i="12"/>
  <c r="AM121" i="12"/>
  <c r="AI121" i="12"/>
  <c r="AJ121" i="12" s="1"/>
  <c r="AG121" i="12"/>
  <c r="AC121" i="12"/>
  <c r="AB121" i="12" s="1"/>
  <c r="AF121" i="12" s="1"/>
  <c r="Z121" i="12"/>
  <c r="R121" i="12"/>
  <c r="Q121" i="12"/>
  <c r="P121" i="12"/>
  <c r="E121" i="12"/>
  <c r="C121" i="12"/>
  <c r="B121" i="12"/>
  <c r="AS120" i="12"/>
  <c r="AQ120" i="12"/>
  <c r="AR120" i="12" s="1"/>
  <c r="AP120" i="12"/>
  <c r="AM120" i="12"/>
  <c r="AJ120" i="12"/>
  <c r="AI120" i="12"/>
  <c r="AG120" i="12"/>
  <c r="AC120" i="12"/>
  <c r="AB120" i="12" s="1"/>
  <c r="AF120" i="12" s="1"/>
  <c r="Z120" i="12"/>
  <c r="R120" i="12"/>
  <c r="Q120" i="12"/>
  <c r="P120" i="12"/>
  <c r="E120" i="12"/>
  <c r="C120" i="12"/>
  <c r="B120" i="12"/>
  <c r="AS119" i="12"/>
  <c r="AQ119" i="12"/>
  <c r="AR119" i="12" s="1"/>
  <c r="AP119" i="12"/>
  <c r="AM119" i="12"/>
  <c r="AI119" i="12"/>
  <c r="AJ119" i="12" s="1"/>
  <c r="AG119" i="12"/>
  <c r="AC119" i="12"/>
  <c r="AB119" i="12" s="1"/>
  <c r="AF119" i="12" s="1"/>
  <c r="Z119" i="12"/>
  <c r="R119" i="12"/>
  <c r="Q119" i="12"/>
  <c r="P119" i="12"/>
  <c r="E119" i="12"/>
  <c r="G119" i="12" s="1"/>
  <c r="S119" i="12" s="1"/>
  <c r="C119" i="12"/>
  <c r="B119" i="12"/>
  <c r="AS118" i="12"/>
  <c r="AQ118" i="12"/>
  <c r="AR118" i="12" s="1"/>
  <c r="AP118" i="12"/>
  <c r="AM118" i="12"/>
  <c r="AI118" i="12"/>
  <c r="AJ118" i="12" s="1"/>
  <c r="AG118" i="12"/>
  <c r="AC118" i="12"/>
  <c r="AB118" i="12"/>
  <c r="AF118" i="12" s="1"/>
  <c r="Z118" i="12"/>
  <c r="R118" i="12"/>
  <c r="Q118" i="12"/>
  <c r="P118" i="12"/>
  <c r="E118" i="12"/>
  <c r="C118" i="12"/>
  <c r="B118" i="12"/>
  <c r="AS117" i="12"/>
  <c r="AQ117" i="12"/>
  <c r="AR117" i="12" s="1"/>
  <c r="AP117" i="12"/>
  <c r="AM117" i="12"/>
  <c r="AI117" i="12"/>
  <c r="AJ117" i="12" s="1"/>
  <c r="AG117" i="12"/>
  <c r="AC117" i="12"/>
  <c r="AB117" i="12"/>
  <c r="AF117" i="12" s="1"/>
  <c r="Z117" i="12"/>
  <c r="R117" i="12"/>
  <c r="Q117" i="12"/>
  <c r="P117" i="12"/>
  <c r="E117" i="12"/>
  <c r="C117" i="12"/>
  <c r="B117" i="12"/>
  <c r="AS116" i="12"/>
  <c r="AQ116" i="12"/>
  <c r="AR116" i="12" s="1"/>
  <c r="AP116" i="12"/>
  <c r="AM116" i="12"/>
  <c r="AI116" i="12"/>
  <c r="AJ116" i="12" s="1"/>
  <c r="AG116" i="12"/>
  <c r="AC116" i="12"/>
  <c r="AB116" i="12" s="1"/>
  <c r="AF116" i="12" s="1"/>
  <c r="Z116" i="12"/>
  <c r="R116" i="12"/>
  <c r="Q116" i="12"/>
  <c r="P116" i="12"/>
  <c r="E116" i="12"/>
  <c r="C116" i="12"/>
  <c r="B116" i="12"/>
  <c r="AS115" i="12"/>
  <c r="AQ115" i="12"/>
  <c r="AR115" i="12" s="1"/>
  <c r="AP115" i="12"/>
  <c r="AM115" i="12"/>
  <c r="AI115" i="12"/>
  <c r="AJ115" i="12" s="1"/>
  <c r="AG115" i="12"/>
  <c r="AC115" i="12"/>
  <c r="AB115" i="12" s="1"/>
  <c r="AF115" i="12" s="1"/>
  <c r="Z115" i="12"/>
  <c r="R115" i="12"/>
  <c r="Q115" i="12"/>
  <c r="P115" i="12"/>
  <c r="E115" i="12"/>
  <c r="O115" i="12" s="1"/>
  <c r="C115" i="12"/>
  <c r="B115" i="12"/>
  <c r="AS114" i="12"/>
  <c r="AQ114" i="12"/>
  <c r="AR114" i="12" s="1"/>
  <c r="AP114" i="12"/>
  <c r="AM114" i="12"/>
  <c r="AI114" i="12"/>
  <c r="AJ114" i="12" s="1"/>
  <c r="AG114" i="12"/>
  <c r="AC114" i="12"/>
  <c r="AB114" i="12" s="1"/>
  <c r="AF114" i="12" s="1"/>
  <c r="Z114" i="12"/>
  <c r="R114" i="12"/>
  <c r="Q114" i="12"/>
  <c r="P114" i="12"/>
  <c r="E114" i="12"/>
  <c r="C114" i="12"/>
  <c r="B114" i="12"/>
  <c r="AS113" i="12"/>
  <c r="AR113" i="12"/>
  <c r="AQ113" i="12"/>
  <c r="AP113" i="12"/>
  <c r="AM113" i="12"/>
  <c r="AI113" i="12"/>
  <c r="AJ113" i="12" s="1"/>
  <c r="AG113" i="12"/>
  <c r="AC113" i="12"/>
  <c r="AB113" i="12" s="1"/>
  <c r="AF113" i="12" s="1"/>
  <c r="Z113" i="12"/>
  <c r="R113" i="12"/>
  <c r="Q113" i="12"/>
  <c r="P113" i="12"/>
  <c r="E113" i="12"/>
  <c r="C113" i="12"/>
  <c r="B113" i="12"/>
  <c r="AS112" i="12"/>
  <c r="AR112" i="12"/>
  <c r="AQ112" i="12"/>
  <c r="AP112" i="12"/>
  <c r="AM112" i="12"/>
  <c r="AI112" i="12"/>
  <c r="AJ112" i="12" s="1"/>
  <c r="AG112" i="12"/>
  <c r="AC112" i="12"/>
  <c r="AB112" i="12"/>
  <c r="AF112" i="12" s="1"/>
  <c r="Z112" i="12"/>
  <c r="T112" i="12"/>
  <c r="R112" i="12"/>
  <c r="Q112" i="12"/>
  <c r="P112" i="12"/>
  <c r="E112" i="12"/>
  <c r="C112" i="12"/>
  <c r="B112" i="12"/>
  <c r="AS111" i="12"/>
  <c r="AQ111" i="12"/>
  <c r="AR111" i="12" s="1"/>
  <c r="AP111" i="12"/>
  <c r="AM111" i="12"/>
  <c r="AI111" i="12"/>
  <c r="AJ111" i="12" s="1"/>
  <c r="AG111" i="12"/>
  <c r="AC111" i="12"/>
  <c r="AB111" i="12" s="1"/>
  <c r="AF111" i="12" s="1"/>
  <c r="Z111" i="12"/>
  <c r="R111" i="12"/>
  <c r="Q111" i="12"/>
  <c r="P111" i="12"/>
  <c r="E111" i="12"/>
  <c r="C111" i="12"/>
  <c r="B111" i="12"/>
  <c r="AS110" i="12"/>
  <c r="AQ110" i="12"/>
  <c r="AR110" i="12" s="1"/>
  <c r="AP110" i="12"/>
  <c r="AM110" i="12"/>
  <c r="AI110" i="12"/>
  <c r="AJ110" i="12" s="1"/>
  <c r="AG110" i="12"/>
  <c r="AC110" i="12"/>
  <c r="AB110" i="12" s="1"/>
  <c r="AF110" i="12" s="1"/>
  <c r="Z110" i="12"/>
  <c r="R110" i="12"/>
  <c r="Q110" i="12"/>
  <c r="P110" i="12"/>
  <c r="E110" i="12"/>
  <c r="Y110" i="12" s="1"/>
  <c r="C110" i="12"/>
  <c r="B110" i="12"/>
  <c r="AS109" i="12"/>
  <c r="AQ109" i="12"/>
  <c r="AR109" i="12" s="1"/>
  <c r="AP109" i="12"/>
  <c r="AM109" i="12"/>
  <c r="AI109" i="12"/>
  <c r="AJ109" i="12" s="1"/>
  <c r="AG109" i="12"/>
  <c r="AC109" i="12"/>
  <c r="AB109" i="12" s="1"/>
  <c r="AF109" i="12" s="1"/>
  <c r="Z109" i="12"/>
  <c r="R109" i="12"/>
  <c r="Q109" i="12"/>
  <c r="P109" i="12"/>
  <c r="E109" i="12"/>
  <c r="C109" i="12"/>
  <c r="B109" i="12"/>
  <c r="AS108" i="12"/>
  <c r="AQ108" i="12"/>
  <c r="AR108" i="12" s="1"/>
  <c r="AP108" i="12"/>
  <c r="AM108" i="12"/>
  <c r="AI108" i="12"/>
  <c r="AJ108" i="12" s="1"/>
  <c r="AG108" i="12"/>
  <c r="AC108" i="12"/>
  <c r="AB108" i="12" s="1"/>
  <c r="AF108" i="12" s="1"/>
  <c r="Z108" i="12"/>
  <c r="R108" i="12"/>
  <c r="Q108" i="12"/>
  <c r="P108" i="12"/>
  <c r="E108" i="12"/>
  <c r="C108" i="12"/>
  <c r="B108" i="12"/>
  <c r="AS107" i="12"/>
  <c r="AQ107" i="12"/>
  <c r="AR107" i="12" s="1"/>
  <c r="AP107" i="12"/>
  <c r="AM107" i="12"/>
  <c r="AI107" i="12"/>
  <c r="AJ107" i="12" s="1"/>
  <c r="AG107" i="12"/>
  <c r="AC107" i="12"/>
  <c r="AB107" i="12" s="1"/>
  <c r="AF107" i="12" s="1"/>
  <c r="Z107" i="12"/>
  <c r="R107" i="12"/>
  <c r="Q107" i="12"/>
  <c r="P107" i="12"/>
  <c r="E107" i="12"/>
  <c r="G107" i="12" s="1"/>
  <c r="C107" i="12"/>
  <c r="B107" i="12"/>
  <c r="AS106" i="12"/>
  <c r="AQ106" i="12"/>
  <c r="AR106" i="12" s="1"/>
  <c r="AP106" i="12"/>
  <c r="AM106" i="12"/>
  <c r="AI106" i="12"/>
  <c r="AJ106" i="12" s="1"/>
  <c r="AG106" i="12"/>
  <c r="AC106" i="12"/>
  <c r="AB106" i="12" s="1"/>
  <c r="AF106" i="12" s="1"/>
  <c r="Z106" i="12"/>
  <c r="R106" i="12"/>
  <c r="Q106" i="12"/>
  <c r="P106" i="12"/>
  <c r="E106" i="12"/>
  <c r="C106" i="12"/>
  <c r="B106" i="12"/>
  <c r="AS105" i="12"/>
  <c r="AQ105" i="12"/>
  <c r="AR105" i="12" s="1"/>
  <c r="AP105" i="12"/>
  <c r="AM105" i="12"/>
  <c r="AI105" i="12"/>
  <c r="AJ105" i="12" s="1"/>
  <c r="AG105" i="12"/>
  <c r="AC105" i="12"/>
  <c r="AB105" i="12" s="1"/>
  <c r="AF105" i="12" s="1"/>
  <c r="Z105" i="12"/>
  <c r="R105" i="12"/>
  <c r="Q105" i="12"/>
  <c r="P105" i="12"/>
  <c r="O105" i="12"/>
  <c r="E105" i="12"/>
  <c r="X105" i="12" s="1"/>
  <c r="C105" i="12"/>
  <c r="B105" i="12"/>
  <c r="AS104" i="12"/>
  <c r="AQ104" i="12"/>
  <c r="AR104" i="12" s="1"/>
  <c r="AP104" i="12"/>
  <c r="AM104" i="12"/>
  <c r="AI104" i="12"/>
  <c r="AJ104" i="12" s="1"/>
  <c r="AG104" i="12"/>
  <c r="AC104" i="12"/>
  <c r="AB104" i="12" s="1"/>
  <c r="AF104" i="12" s="1"/>
  <c r="Z104" i="12"/>
  <c r="R104" i="12"/>
  <c r="Q104" i="12"/>
  <c r="P104" i="12"/>
  <c r="E104" i="12"/>
  <c r="G104" i="12" s="1"/>
  <c r="C104" i="12"/>
  <c r="B104" i="12"/>
  <c r="AS103" i="12"/>
  <c r="AQ103" i="12"/>
  <c r="AR103" i="12" s="1"/>
  <c r="AP103" i="12"/>
  <c r="AM103" i="12"/>
  <c r="AI103" i="12"/>
  <c r="AJ103" i="12" s="1"/>
  <c r="AG103" i="12"/>
  <c r="AC103" i="12"/>
  <c r="AB103" i="12" s="1"/>
  <c r="AF103" i="12" s="1"/>
  <c r="Z103" i="12"/>
  <c r="R103" i="12"/>
  <c r="Q103" i="12"/>
  <c r="P103" i="12"/>
  <c r="E103" i="12"/>
  <c r="X103" i="12" s="1"/>
  <c r="C103" i="12"/>
  <c r="B103" i="12"/>
  <c r="AS102" i="12"/>
  <c r="AQ102" i="12"/>
  <c r="AR102" i="12" s="1"/>
  <c r="AP102" i="12"/>
  <c r="AM102" i="12"/>
  <c r="AI102" i="12"/>
  <c r="AJ102" i="12" s="1"/>
  <c r="AG102" i="12"/>
  <c r="AC102" i="12"/>
  <c r="AB102" i="12" s="1"/>
  <c r="AF102" i="12" s="1"/>
  <c r="Z102" i="12"/>
  <c r="R102" i="12"/>
  <c r="Q102" i="12"/>
  <c r="P102" i="12"/>
  <c r="E102" i="12"/>
  <c r="C102" i="12"/>
  <c r="B102" i="12"/>
  <c r="AS101" i="12"/>
  <c r="AQ101" i="12"/>
  <c r="AR101" i="12" s="1"/>
  <c r="AP101" i="12"/>
  <c r="AM101" i="12"/>
  <c r="AJ101" i="12"/>
  <c r="AI101" i="12"/>
  <c r="AG101" i="12"/>
  <c r="AC101" i="12"/>
  <c r="AB101" i="12" s="1"/>
  <c r="AF101" i="12" s="1"/>
  <c r="Z101" i="12"/>
  <c r="R101" i="12"/>
  <c r="Q101" i="12"/>
  <c r="P101" i="12"/>
  <c r="E101" i="12"/>
  <c r="C101" i="12"/>
  <c r="B101" i="12"/>
  <c r="AS100" i="12"/>
  <c r="AQ100" i="12"/>
  <c r="AR100" i="12" s="1"/>
  <c r="AP100" i="12"/>
  <c r="AM100" i="12"/>
  <c r="AI100" i="12"/>
  <c r="AJ100" i="12" s="1"/>
  <c r="AG100" i="12"/>
  <c r="AC100" i="12"/>
  <c r="AB100" i="12"/>
  <c r="AF100" i="12" s="1"/>
  <c r="Z100" i="12"/>
  <c r="R100" i="12"/>
  <c r="Q100" i="12"/>
  <c r="P100" i="12"/>
  <c r="E100" i="12"/>
  <c r="T100" i="12" s="1"/>
  <c r="C100" i="12"/>
  <c r="B100" i="12"/>
  <c r="AS99" i="12"/>
  <c r="AR99" i="12"/>
  <c r="AQ99" i="12"/>
  <c r="AP99" i="12"/>
  <c r="AM99" i="12"/>
  <c r="AI99" i="12"/>
  <c r="AJ99" i="12" s="1"/>
  <c r="AG99" i="12"/>
  <c r="AC99" i="12"/>
  <c r="AB99" i="12"/>
  <c r="AF99" i="12" s="1"/>
  <c r="Z99" i="12"/>
  <c r="R99" i="12"/>
  <c r="Q99" i="12"/>
  <c r="P99" i="12"/>
  <c r="E99" i="12"/>
  <c r="G99" i="12" s="1"/>
  <c r="C99" i="12"/>
  <c r="B99" i="12"/>
  <c r="AS98" i="12"/>
  <c r="AQ98" i="12"/>
  <c r="AR98" i="12" s="1"/>
  <c r="AP98" i="12"/>
  <c r="AM98" i="12"/>
  <c r="AI98" i="12"/>
  <c r="AJ98" i="12" s="1"/>
  <c r="AG98" i="12"/>
  <c r="AC98" i="12"/>
  <c r="AB98" i="12" s="1"/>
  <c r="AF98" i="12" s="1"/>
  <c r="Z98" i="12"/>
  <c r="R98" i="12"/>
  <c r="Q98" i="12"/>
  <c r="P98" i="12"/>
  <c r="E98" i="12"/>
  <c r="V98" i="12" s="1"/>
  <c r="C98" i="12"/>
  <c r="B98" i="12"/>
  <c r="AS97" i="12"/>
  <c r="AQ97" i="12"/>
  <c r="AR97" i="12" s="1"/>
  <c r="AP97" i="12"/>
  <c r="AM97" i="12"/>
  <c r="AI97" i="12"/>
  <c r="AJ97" i="12" s="1"/>
  <c r="AG97" i="12"/>
  <c r="AC97" i="12"/>
  <c r="AB97" i="12" s="1"/>
  <c r="AF97" i="12" s="1"/>
  <c r="Z97" i="12"/>
  <c r="R97" i="12"/>
  <c r="Q97" i="12"/>
  <c r="P97" i="12"/>
  <c r="E97" i="12"/>
  <c r="Y97" i="12" s="1"/>
  <c r="C97" i="12"/>
  <c r="B97" i="12"/>
  <c r="AS96" i="12"/>
  <c r="AQ96" i="12"/>
  <c r="AR96" i="12" s="1"/>
  <c r="AP96" i="12"/>
  <c r="AM96" i="12"/>
  <c r="AJ96" i="12"/>
  <c r="AI96" i="12"/>
  <c r="AG96" i="12"/>
  <c r="AC96" i="12"/>
  <c r="AB96" i="12"/>
  <c r="AF96" i="12" s="1"/>
  <c r="Z96" i="12"/>
  <c r="R96" i="12"/>
  <c r="Q96" i="12"/>
  <c r="P96" i="12"/>
  <c r="E96" i="12"/>
  <c r="C96" i="12"/>
  <c r="B96" i="12"/>
  <c r="AS95" i="12"/>
  <c r="AQ95" i="12"/>
  <c r="AR95" i="12" s="1"/>
  <c r="AP95" i="12"/>
  <c r="AM95" i="12"/>
  <c r="AJ95" i="12"/>
  <c r="AI95" i="12"/>
  <c r="AG95" i="12"/>
  <c r="AC95" i="12"/>
  <c r="AB95" i="12" s="1"/>
  <c r="AF95" i="12" s="1"/>
  <c r="Z95" i="12"/>
  <c r="R95" i="12"/>
  <c r="Q95" i="12"/>
  <c r="P95" i="12"/>
  <c r="E95" i="12"/>
  <c r="C95" i="12"/>
  <c r="B95" i="12"/>
  <c r="AS94" i="12"/>
  <c r="AQ94" i="12"/>
  <c r="AR94" i="12" s="1"/>
  <c r="AP94" i="12"/>
  <c r="AM94" i="12"/>
  <c r="AI94" i="12"/>
  <c r="AJ94" i="12" s="1"/>
  <c r="AG94" i="12"/>
  <c r="AC94" i="12"/>
  <c r="AB94" i="12" s="1"/>
  <c r="AF94" i="12" s="1"/>
  <c r="Z94" i="12"/>
  <c r="R94" i="12"/>
  <c r="Q94" i="12"/>
  <c r="P94" i="12"/>
  <c r="E94" i="12"/>
  <c r="G94" i="12" s="1"/>
  <c r="S94" i="12" s="1"/>
  <c r="C94" i="12"/>
  <c r="B94" i="12"/>
  <c r="AS93" i="12"/>
  <c r="AQ93" i="12"/>
  <c r="AR93" i="12" s="1"/>
  <c r="AP93" i="12"/>
  <c r="AM93" i="12"/>
  <c r="AI93" i="12"/>
  <c r="AJ93" i="12" s="1"/>
  <c r="AG93" i="12"/>
  <c r="AC93" i="12"/>
  <c r="AB93" i="12" s="1"/>
  <c r="AF93" i="12" s="1"/>
  <c r="Z93" i="12"/>
  <c r="R93" i="12"/>
  <c r="Q93" i="12"/>
  <c r="P93" i="12"/>
  <c r="E93" i="12"/>
  <c r="T93" i="12" s="1"/>
  <c r="C93" i="12"/>
  <c r="B93" i="12"/>
  <c r="AS92" i="12"/>
  <c r="AQ92" i="12"/>
  <c r="AR92" i="12" s="1"/>
  <c r="AP92" i="12"/>
  <c r="AM92" i="12"/>
  <c r="AI92" i="12"/>
  <c r="AJ92" i="12" s="1"/>
  <c r="AG92" i="12"/>
  <c r="AC92" i="12"/>
  <c r="AB92" i="12" s="1"/>
  <c r="AF92" i="12" s="1"/>
  <c r="Z92" i="12"/>
  <c r="Y92" i="12"/>
  <c r="R92" i="12"/>
  <c r="Q92" i="12"/>
  <c r="P92" i="12"/>
  <c r="E92" i="12"/>
  <c r="G92" i="12" s="1"/>
  <c r="C92" i="12"/>
  <c r="B92" i="12"/>
  <c r="AS91" i="12"/>
  <c r="AQ91" i="12"/>
  <c r="AR91" i="12" s="1"/>
  <c r="AP91" i="12"/>
  <c r="AM91" i="12"/>
  <c r="AJ91" i="12"/>
  <c r="AI91" i="12"/>
  <c r="AG91" i="12"/>
  <c r="AC91" i="12"/>
  <c r="AB91" i="12" s="1"/>
  <c r="AF91" i="12" s="1"/>
  <c r="Z91" i="12"/>
  <c r="R91" i="12"/>
  <c r="Q91" i="12"/>
  <c r="P91" i="12"/>
  <c r="E91" i="12"/>
  <c r="C91" i="12"/>
  <c r="B91" i="12"/>
  <c r="AS90" i="12"/>
  <c r="AQ90" i="12"/>
  <c r="AR90" i="12" s="1"/>
  <c r="AP90" i="12"/>
  <c r="AM90" i="12"/>
  <c r="AI90" i="12"/>
  <c r="AJ90" i="12" s="1"/>
  <c r="AG90" i="12"/>
  <c r="AC90" i="12"/>
  <c r="AB90" i="12" s="1"/>
  <c r="AF90" i="12" s="1"/>
  <c r="Z90" i="12"/>
  <c r="R90" i="12"/>
  <c r="Q90" i="12"/>
  <c r="P90" i="12"/>
  <c r="E90" i="12"/>
  <c r="C90" i="12"/>
  <c r="B90" i="12"/>
  <c r="AS89" i="12"/>
  <c r="AQ89" i="12"/>
  <c r="AR89" i="12" s="1"/>
  <c r="AP89" i="12"/>
  <c r="AM89" i="12"/>
  <c r="AI89" i="12"/>
  <c r="AJ89" i="12" s="1"/>
  <c r="AG89" i="12"/>
  <c r="AC89" i="12"/>
  <c r="AB89" i="12" s="1"/>
  <c r="AF89" i="12" s="1"/>
  <c r="Z89" i="12"/>
  <c r="R89" i="12"/>
  <c r="Q89" i="12"/>
  <c r="P89" i="12"/>
  <c r="E89" i="12"/>
  <c r="C89" i="12"/>
  <c r="B89" i="12"/>
  <c r="AS88" i="12"/>
  <c r="AQ88" i="12"/>
  <c r="AR88" i="12" s="1"/>
  <c r="AP88" i="12"/>
  <c r="AM88" i="12"/>
  <c r="AI88" i="12"/>
  <c r="AJ88" i="12" s="1"/>
  <c r="AG88" i="12"/>
  <c r="AC88" i="12"/>
  <c r="AB88" i="12" s="1"/>
  <c r="AF88" i="12" s="1"/>
  <c r="Z88" i="12"/>
  <c r="R88" i="12"/>
  <c r="Q88" i="12"/>
  <c r="P88" i="12"/>
  <c r="E88" i="12"/>
  <c r="C88" i="12"/>
  <c r="B88" i="12"/>
  <c r="AS87" i="12"/>
  <c r="AQ87" i="12"/>
  <c r="AR87" i="12" s="1"/>
  <c r="AP87" i="12"/>
  <c r="AM87" i="12"/>
  <c r="AI87" i="12"/>
  <c r="AJ87" i="12" s="1"/>
  <c r="AG87" i="12"/>
  <c r="AC87" i="12"/>
  <c r="AB87" i="12" s="1"/>
  <c r="AF87" i="12" s="1"/>
  <c r="Z87" i="12"/>
  <c r="R87" i="12"/>
  <c r="Q87" i="12"/>
  <c r="P87" i="12"/>
  <c r="E87" i="12"/>
  <c r="C87" i="12"/>
  <c r="B87" i="12"/>
  <c r="AS86" i="12"/>
  <c r="AQ86" i="12"/>
  <c r="AR86" i="12" s="1"/>
  <c r="AP86" i="12"/>
  <c r="AM86" i="12"/>
  <c r="AI86" i="12"/>
  <c r="AJ86" i="12" s="1"/>
  <c r="AG86" i="12"/>
  <c r="AC86" i="12"/>
  <c r="AB86" i="12"/>
  <c r="AF86" i="12" s="1"/>
  <c r="Z86" i="12"/>
  <c r="R86" i="12"/>
  <c r="Q86" i="12"/>
  <c r="P86" i="12"/>
  <c r="E86" i="12"/>
  <c r="C86" i="12"/>
  <c r="B86" i="12"/>
  <c r="AS85" i="12"/>
  <c r="AQ85" i="12"/>
  <c r="AR85" i="12" s="1"/>
  <c r="AP85" i="12"/>
  <c r="AM85" i="12"/>
  <c r="AI85" i="12"/>
  <c r="AJ85" i="12" s="1"/>
  <c r="AG85" i="12"/>
  <c r="AC85" i="12"/>
  <c r="AB85" i="12"/>
  <c r="AF85" i="12" s="1"/>
  <c r="Z85" i="12"/>
  <c r="R85" i="12"/>
  <c r="Q85" i="12"/>
  <c r="P85" i="12"/>
  <c r="E85" i="12"/>
  <c r="C85" i="12"/>
  <c r="B85" i="12"/>
  <c r="AS84" i="12"/>
  <c r="AQ84" i="12"/>
  <c r="AR84" i="12" s="1"/>
  <c r="AP84" i="12"/>
  <c r="AM84" i="12"/>
  <c r="AI84" i="12"/>
  <c r="AJ84" i="12" s="1"/>
  <c r="AG84" i="12"/>
  <c r="AC84" i="12"/>
  <c r="AB84" i="12"/>
  <c r="AF84" i="12" s="1"/>
  <c r="Z84" i="12"/>
  <c r="R84" i="12"/>
  <c r="Q84" i="12"/>
  <c r="P84" i="12"/>
  <c r="E84" i="12"/>
  <c r="C84" i="12"/>
  <c r="B84" i="12"/>
  <c r="AS83" i="12"/>
  <c r="AR83" i="12"/>
  <c r="AQ83" i="12"/>
  <c r="AP83" i="12"/>
  <c r="AM83" i="12"/>
  <c r="AI83" i="12"/>
  <c r="AJ83" i="12" s="1"/>
  <c r="AG83" i="12"/>
  <c r="AC83" i="12"/>
  <c r="AB83" i="12"/>
  <c r="AF83" i="12" s="1"/>
  <c r="Z83" i="12"/>
  <c r="R83" i="12"/>
  <c r="Q83" i="12"/>
  <c r="P83" i="12"/>
  <c r="E83" i="12"/>
  <c r="C83" i="12"/>
  <c r="B83" i="12"/>
  <c r="AS82" i="12"/>
  <c r="AQ82" i="12"/>
  <c r="AR82" i="12" s="1"/>
  <c r="AP82" i="12"/>
  <c r="AM82" i="12"/>
  <c r="AI82" i="12"/>
  <c r="AJ82" i="12" s="1"/>
  <c r="AG82" i="12"/>
  <c r="AC82" i="12"/>
  <c r="AB82" i="12" s="1"/>
  <c r="AF82" i="12" s="1"/>
  <c r="Z82" i="12"/>
  <c r="R82" i="12"/>
  <c r="Q82" i="12"/>
  <c r="P82" i="12"/>
  <c r="E82" i="12"/>
  <c r="C82" i="12"/>
  <c r="B82" i="12"/>
  <c r="AS81" i="12"/>
  <c r="AQ81" i="12"/>
  <c r="AR81" i="12" s="1"/>
  <c r="AP81" i="12"/>
  <c r="AM81" i="12"/>
  <c r="AI81" i="12"/>
  <c r="AJ81" i="12" s="1"/>
  <c r="AG81" i="12"/>
  <c r="AC81" i="12"/>
  <c r="AB81" i="12" s="1"/>
  <c r="AF81" i="12" s="1"/>
  <c r="Z81" i="12"/>
  <c r="R81" i="12"/>
  <c r="Q81" i="12"/>
  <c r="P81" i="12"/>
  <c r="O81" i="12"/>
  <c r="E81" i="12"/>
  <c r="Y81" i="12" s="1"/>
  <c r="C81" i="12"/>
  <c r="B81" i="12"/>
  <c r="AS80" i="12"/>
  <c r="AQ80" i="12"/>
  <c r="AR80" i="12" s="1"/>
  <c r="AP80" i="12"/>
  <c r="AM80" i="12"/>
  <c r="AI80" i="12"/>
  <c r="AJ80" i="12" s="1"/>
  <c r="AG80" i="12"/>
  <c r="AC80" i="12"/>
  <c r="AB80" i="12" s="1"/>
  <c r="AF80" i="12" s="1"/>
  <c r="Z80" i="12"/>
  <c r="R80" i="12"/>
  <c r="Q80" i="12"/>
  <c r="P80" i="12"/>
  <c r="E80" i="12"/>
  <c r="G80" i="12" s="1"/>
  <c r="C80" i="12"/>
  <c r="B80" i="12"/>
  <c r="AS79" i="12"/>
  <c r="AQ79" i="12"/>
  <c r="AR79" i="12" s="1"/>
  <c r="AP79" i="12"/>
  <c r="AM79" i="12"/>
  <c r="AJ79" i="12"/>
  <c r="AI79" i="12"/>
  <c r="AG79" i="12"/>
  <c r="AC79" i="12"/>
  <c r="AB79" i="12" s="1"/>
  <c r="AF79" i="12" s="1"/>
  <c r="Z79" i="12"/>
  <c r="R79" i="12"/>
  <c r="Q79" i="12"/>
  <c r="P79" i="12"/>
  <c r="E79" i="12"/>
  <c r="C79" i="12"/>
  <c r="B79" i="12"/>
  <c r="AS78" i="12"/>
  <c r="AQ78" i="12"/>
  <c r="AR78" i="12" s="1"/>
  <c r="AP78" i="12"/>
  <c r="AM78" i="12"/>
  <c r="AI78" i="12"/>
  <c r="AJ78" i="12" s="1"/>
  <c r="AG78" i="12"/>
  <c r="AC78" i="12"/>
  <c r="AB78" i="12"/>
  <c r="AF78" i="12" s="1"/>
  <c r="Z78" i="12"/>
  <c r="R78" i="12"/>
  <c r="Q78" i="12"/>
  <c r="P78" i="12"/>
  <c r="E78" i="12"/>
  <c r="X78" i="12" s="1"/>
  <c r="C78" i="12"/>
  <c r="B78" i="12"/>
  <c r="AS77" i="12"/>
  <c r="AQ77" i="12"/>
  <c r="AR77" i="12" s="1"/>
  <c r="AP77" i="12"/>
  <c r="AM77" i="12"/>
  <c r="AI77" i="12"/>
  <c r="AJ77" i="12" s="1"/>
  <c r="AG77" i="12"/>
  <c r="AC77" i="12"/>
  <c r="AB77" i="12"/>
  <c r="AF77" i="12" s="1"/>
  <c r="Z77" i="12"/>
  <c r="R77" i="12"/>
  <c r="Q77" i="12"/>
  <c r="P77" i="12"/>
  <c r="E77" i="12"/>
  <c r="C77" i="12"/>
  <c r="B77" i="12"/>
  <c r="AS76" i="12"/>
  <c r="AQ76" i="12"/>
  <c r="AR76" i="12" s="1"/>
  <c r="AP76" i="12"/>
  <c r="AM76" i="12"/>
  <c r="AI76" i="12"/>
  <c r="AJ76" i="12" s="1"/>
  <c r="AG76" i="12"/>
  <c r="AC76" i="12"/>
  <c r="AB76" i="12"/>
  <c r="AF76" i="12" s="1"/>
  <c r="Z76" i="12"/>
  <c r="R76" i="12"/>
  <c r="Q76" i="12"/>
  <c r="P76" i="12"/>
  <c r="E76" i="12"/>
  <c r="C76" i="12"/>
  <c r="B76" i="12"/>
  <c r="AS75" i="12"/>
  <c r="AQ75" i="12"/>
  <c r="AR75" i="12" s="1"/>
  <c r="AP75" i="12"/>
  <c r="AM75" i="12"/>
  <c r="AI75" i="12"/>
  <c r="AJ75" i="12" s="1"/>
  <c r="AG75" i="12"/>
  <c r="AC75" i="12"/>
  <c r="AB75" i="12"/>
  <c r="AF75" i="12" s="1"/>
  <c r="Z75" i="12"/>
  <c r="R75" i="12"/>
  <c r="Q75" i="12"/>
  <c r="P75" i="12"/>
  <c r="E75" i="12"/>
  <c r="C75" i="12"/>
  <c r="B75" i="12"/>
  <c r="AS74" i="12"/>
  <c r="AQ74" i="12"/>
  <c r="AR74" i="12" s="1"/>
  <c r="AP74" i="12"/>
  <c r="AM74" i="12"/>
  <c r="AI74" i="12"/>
  <c r="AJ74" i="12" s="1"/>
  <c r="AG74" i="12"/>
  <c r="AC74" i="12"/>
  <c r="AB74" i="12" s="1"/>
  <c r="AF74" i="12" s="1"/>
  <c r="Z74" i="12"/>
  <c r="R74" i="12"/>
  <c r="Q74" i="12"/>
  <c r="P74" i="12"/>
  <c r="E74" i="12"/>
  <c r="C74" i="12"/>
  <c r="B74" i="12"/>
  <c r="AS73" i="12"/>
  <c r="AR73" i="12"/>
  <c r="AQ73" i="12"/>
  <c r="AP73" i="12"/>
  <c r="AM73" i="12"/>
  <c r="AI73" i="12"/>
  <c r="AJ73" i="12" s="1"/>
  <c r="AG73" i="12"/>
  <c r="AC73" i="12"/>
  <c r="AB73" i="12" s="1"/>
  <c r="AF73" i="12" s="1"/>
  <c r="Z73" i="12"/>
  <c r="R73" i="12"/>
  <c r="Q73" i="12"/>
  <c r="P73" i="12"/>
  <c r="E73" i="12"/>
  <c r="G73" i="12" s="1"/>
  <c r="S73" i="12" s="1"/>
  <c r="C73" i="12"/>
  <c r="B73" i="12"/>
  <c r="AS72" i="12"/>
  <c r="AR72" i="12"/>
  <c r="AQ72" i="12"/>
  <c r="AP72" i="12"/>
  <c r="AM72" i="12"/>
  <c r="AI72" i="12"/>
  <c r="AJ72" i="12" s="1"/>
  <c r="AG72" i="12"/>
  <c r="AC72" i="12"/>
  <c r="AB72" i="12" s="1"/>
  <c r="AF72" i="12" s="1"/>
  <c r="Z72" i="12"/>
  <c r="R72" i="12"/>
  <c r="Q72" i="12"/>
  <c r="P72" i="12"/>
  <c r="E72" i="12"/>
  <c r="G72" i="12" s="1"/>
  <c r="C72" i="12"/>
  <c r="B72" i="12"/>
  <c r="AS71" i="12"/>
  <c r="AQ71" i="12"/>
  <c r="AR71" i="12" s="1"/>
  <c r="AP71" i="12"/>
  <c r="AM71" i="12"/>
  <c r="AI71" i="12"/>
  <c r="AJ71" i="12" s="1"/>
  <c r="AG71" i="12"/>
  <c r="AC71" i="12"/>
  <c r="AB71" i="12" s="1"/>
  <c r="AF71" i="12" s="1"/>
  <c r="Z71" i="12"/>
  <c r="R71" i="12"/>
  <c r="Q71" i="12"/>
  <c r="P71" i="12"/>
  <c r="E71" i="12"/>
  <c r="C71" i="12"/>
  <c r="B71" i="12"/>
  <c r="AS70" i="12"/>
  <c r="AQ70" i="12"/>
  <c r="AR70" i="12" s="1"/>
  <c r="AP70" i="12"/>
  <c r="AM70" i="12"/>
  <c r="AI70" i="12"/>
  <c r="AJ70" i="12" s="1"/>
  <c r="AG70" i="12"/>
  <c r="AC70" i="12"/>
  <c r="AB70" i="12" s="1"/>
  <c r="AF70" i="12" s="1"/>
  <c r="Z70" i="12"/>
  <c r="Y70" i="12"/>
  <c r="R70" i="12"/>
  <c r="Q70" i="12"/>
  <c r="P70" i="12"/>
  <c r="E70" i="12"/>
  <c r="G70" i="12" s="1"/>
  <c r="C70" i="12"/>
  <c r="B70" i="12"/>
  <c r="AS69" i="12"/>
  <c r="AQ69" i="12"/>
  <c r="AR69" i="12" s="1"/>
  <c r="AP69" i="12"/>
  <c r="AM69" i="12"/>
  <c r="AJ69" i="12"/>
  <c r="AI69" i="12"/>
  <c r="AG69" i="12"/>
  <c r="AC69" i="12"/>
  <c r="AB69" i="12" s="1"/>
  <c r="AF69" i="12" s="1"/>
  <c r="Z69" i="12"/>
  <c r="R69" i="12"/>
  <c r="Q69" i="12"/>
  <c r="P69" i="12"/>
  <c r="E69" i="12"/>
  <c r="C69" i="12"/>
  <c r="B69" i="12"/>
  <c r="AS68" i="12"/>
  <c r="AQ68" i="12"/>
  <c r="AR68" i="12" s="1"/>
  <c r="AP68" i="12"/>
  <c r="AM68" i="12"/>
  <c r="AJ68" i="12"/>
  <c r="AI68" i="12"/>
  <c r="AG68" i="12"/>
  <c r="AC68" i="12"/>
  <c r="AB68" i="12"/>
  <c r="AF68" i="12" s="1"/>
  <c r="Z68" i="12"/>
  <c r="R68" i="12"/>
  <c r="Q68" i="12"/>
  <c r="P68" i="12"/>
  <c r="E68" i="12"/>
  <c r="C68" i="12"/>
  <c r="B68" i="12"/>
  <c r="AS67" i="12"/>
  <c r="AQ67" i="12"/>
  <c r="AR67" i="12" s="1"/>
  <c r="AP67" i="12"/>
  <c r="AM67" i="12"/>
  <c r="AI67" i="12"/>
  <c r="AJ67" i="12" s="1"/>
  <c r="AG67" i="12"/>
  <c r="AC67" i="12"/>
  <c r="AB67" i="12" s="1"/>
  <c r="AF67" i="12" s="1"/>
  <c r="Z67" i="12"/>
  <c r="R67" i="12"/>
  <c r="Q67" i="12"/>
  <c r="P67" i="12"/>
  <c r="E67" i="12"/>
  <c r="C67" i="12"/>
  <c r="B67" i="12"/>
  <c r="AS66" i="12"/>
  <c r="AQ66" i="12"/>
  <c r="AR66" i="12" s="1"/>
  <c r="AP66" i="12"/>
  <c r="AM66" i="12"/>
  <c r="AI66" i="12"/>
  <c r="AJ66" i="12" s="1"/>
  <c r="AG66" i="12"/>
  <c r="AC66" i="12"/>
  <c r="AB66" i="12" s="1"/>
  <c r="AF66" i="12" s="1"/>
  <c r="Z66" i="12"/>
  <c r="R66" i="12"/>
  <c r="Q66" i="12"/>
  <c r="P66" i="12"/>
  <c r="E66" i="12"/>
  <c r="O66" i="12" s="1"/>
  <c r="C66" i="12"/>
  <c r="B66" i="12"/>
  <c r="AS65" i="12"/>
  <c r="AQ65" i="12"/>
  <c r="AR65" i="12" s="1"/>
  <c r="AP65" i="12"/>
  <c r="AM65" i="12"/>
  <c r="AI65" i="12"/>
  <c r="AJ65" i="12" s="1"/>
  <c r="AG65" i="12"/>
  <c r="AC65" i="12"/>
  <c r="AB65" i="12" s="1"/>
  <c r="AF65" i="12" s="1"/>
  <c r="Z65" i="12"/>
  <c r="Y65" i="12"/>
  <c r="R65" i="12"/>
  <c r="Q65" i="12"/>
  <c r="P65" i="12"/>
  <c r="E65" i="12"/>
  <c r="O65" i="12" s="1"/>
  <c r="C65" i="12"/>
  <c r="B65" i="12"/>
  <c r="AS64" i="12"/>
  <c r="AQ64" i="12"/>
  <c r="AR64" i="12" s="1"/>
  <c r="AP64" i="12"/>
  <c r="AM64" i="12"/>
  <c r="AI64" i="12"/>
  <c r="AJ64" i="12" s="1"/>
  <c r="AG64" i="12"/>
  <c r="AC64" i="12"/>
  <c r="AB64" i="12" s="1"/>
  <c r="AF64" i="12" s="1"/>
  <c r="Z64" i="12"/>
  <c r="X64" i="12"/>
  <c r="R64" i="12"/>
  <c r="Q64" i="12"/>
  <c r="P64" i="12"/>
  <c r="E64" i="12"/>
  <c r="C64" i="12"/>
  <c r="B64" i="12"/>
  <c r="AS63" i="12"/>
  <c r="AQ63" i="12"/>
  <c r="AR63" i="12" s="1"/>
  <c r="AP63" i="12"/>
  <c r="AM63" i="12"/>
  <c r="AI63" i="12"/>
  <c r="AJ63" i="12" s="1"/>
  <c r="AG63" i="12"/>
  <c r="AC63" i="12"/>
  <c r="AB63" i="12" s="1"/>
  <c r="AF63" i="12" s="1"/>
  <c r="Z63" i="12"/>
  <c r="R63" i="12"/>
  <c r="Q63" i="12"/>
  <c r="P63" i="12"/>
  <c r="E63" i="12"/>
  <c r="G63" i="12" s="1"/>
  <c r="S63" i="12" s="1"/>
  <c r="U63" i="12" s="1"/>
  <c r="AO63" i="12" s="1"/>
  <c r="C63" i="12"/>
  <c r="B63" i="12"/>
  <c r="AS62" i="12"/>
  <c r="AQ62" i="12"/>
  <c r="AR62" i="12" s="1"/>
  <c r="AP62" i="12"/>
  <c r="AM62" i="12"/>
  <c r="AJ62" i="12"/>
  <c r="AI62" i="12"/>
  <c r="AG62" i="12"/>
  <c r="AC62" i="12"/>
  <c r="AB62" i="12" s="1"/>
  <c r="AF62" i="12" s="1"/>
  <c r="Z62" i="12"/>
  <c r="R62" i="12"/>
  <c r="Q62" i="12"/>
  <c r="P62" i="12"/>
  <c r="E62" i="12"/>
  <c r="C62" i="12"/>
  <c r="B62" i="12"/>
  <c r="AS61" i="12"/>
  <c r="AQ61" i="12"/>
  <c r="AR61" i="12" s="1"/>
  <c r="AP61" i="12"/>
  <c r="AM61" i="12"/>
  <c r="AI61" i="12"/>
  <c r="AJ61" i="12" s="1"/>
  <c r="AG61" i="12"/>
  <c r="AC61" i="12"/>
  <c r="AB61" i="12" s="1"/>
  <c r="AF61" i="12" s="1"/>
  <c r="Z61" i="12"/>
  <c r="R61" i="12"/>
  <c r="Q61" i="12"/>
  <c r="P61" i="12"/>
  <c r="E61" i="12"/>
  <c r="C61" i="12"/>
  <c r="B61" i="12"/>
  <c r="AS60" i="12"/>
  <c r="AQ60" i="12"/>
  <c r="AR60" i="12" s="1"/>
  <c r="AP60" i="12"/>
  <c r="AM60" i="12"/>
  <c r="AI60" i="12"/>
  <c r="AJ60" i="12" s="1"/>
  <c r="AG60" i="12"/>
  <c r="AC60" i="12"/>
  <c r="AB60" i="12" s="1"/>
  <c r="AF60" i="12" s="1"/>
  <c r="Z60" i="12"/>
  <c r="R60" i="12"/>
  <c r="Q60" i="12"/>
  <c r="P60" i="12"/>
  <c r="E60" i="12"/>
  <c r="G60" i="12" s="1"/>
  <c r="C60" i="12"/>
  <c r="B60" i="12"/>
  <c r="AS59" i="12"/>
  <c r="AQ59" i="12"/>
  <c r="AR59" i="12" s="1"/>
  <c r="AP59" i="12"/>
  <c r="AM59" i="12"/>
  <c r="AI59" i="12"/>
  <c r="AJ59" i="12" s="1"/>
  <c r="AG59" i="12"/>
  <c r="AC59" i="12"/>
  <c r="AB59" i="12" s="1"/>
  <c r="AF59" i="12" s="1"/>
  <c r="Z59" i="12"/>
  <c r="R59" i="12"/>
  <c r="Q59" i="12"/>
  <c r="P59" i="12"/>
  <c r="E59" i="12"/>
  <c r="C59" i="12"/>
  <c r="B59" i="12"/>
  <c r="AS58" i="12"/>
  <c r="AR58" i="12"/>
  <c r="AQ58" i="12"/>
  <c r="AP58" i="12"/>
  <c r="AM58" i="12"/>
  <c r="AI58" i="12"/>
  <c r="AJ58" i="12" s="1"/>
  <c r="AG58" i="12"/>
  <c r="AC58" i="12"/>
  <c r="AB58" i="12" s="1"/>
  <c r="AF58" i="12" s="1"/>
  <c r="Z58" i="12"/>
  <c r="R58" i="12"/>
  <c r="Q58" i="12"/>
  <c r="P58" i="12"/>
  <c r="E58" i="12"/>
  <c r="C58" i="12"/>
  <c r="B58" i="12"/>
  <c r="AS57" i="12"/>
  <c r="AR57" i="12"/>
  <c r="AQ57" i="12"/>
  <c r="AP57" i="12"/>
  <c r="AM57" i="12"/>
  <c r="AI57" i="12"/>
  <c r="AJ57" i="12" s="1"/>
  <c r="AG57" i="12"/>
  <c r="AC57" i="12"/>
  <c r="AB57" i="12" s="1"/>
  <c r="AF57" i="12" s="1"/>
  <c r="Z57" i="12"/>
  <c r="R57" i="12"/>
  <c r="Q57" i="12"/>
  <c r="P57" i="12"/>
  <c r="E57" i="12"/>
  <c r="G57" i="12" s="1"/>
  <c r="C57" i="12"/>
  <c r="B57" i="12"/>
  <c r="AS56" i="12"/>
  <c r="AQ56" i="12"/>
  <c r="AR56" i="12" s="1"/>
  <c r="AP56" i="12"/>
  <c r="AM56" i="12"/>
  <c r="AI56" i="12"/>
  <c r="AJ56" i="12" s="1"/>
  <c r="AG56" i="12"/>
  <c r="AC56" i="12"/>
  <c r="AB56" i="12" s="1"/>
  <c r="AF56" i="12" s="1"/>
  <c r="Z56" i="12"/>
  <c r="R56" i="12"/>
  <c r="Q56" i="12"/>
  <c r="P56" i="12"/>
  <c r="E56" i="12"/>
  <c r="X56" i="12" s="1"/>
  <c r="C56" i="12"/>
  <c r="B56" i="12"/>
  <c r="AS55" i="12"/>
  <c r="AQ55" i="12"/>
  <c r="AR55" i="12" s="1"/>
  <c r="AP55" i="12"/>
  <c r="AM55" i="12"/>
  <c r="AJ55" i="12"/>
  <c r="AI55" i="12"/>
  <c r="AG55" i="12"/>
  <c r="AC55" i="12"/>
  <c r="AB55" i="12" s="1"/>
  <c r="AF55" i="12" s="1"/>
  <c r="Z55" i="12"/>
  <c r="R55" i="12"/>
  <c r="Q55" i="12"/>
  <c r="P55" i="12"/>
  <c r="E55" i="12"/>
  <c r="C55" i="12"/>
  <c r="B55" i="12"/>
  <c r="AS54" i="12"/>
  <c r="AQ54" i="12"/>
  <c r="AR54" i="12" s="1"/>
  <c r="AP54" i="12"/>
  <c r="AM54" i="12"/>
  <c r="AI54" i="12"/>
  <c r="AJ54" i="12" s="1"/>
  <c r="AG54" i="12"/>
  <c r="AC54" i="12"/>
  <c r="AB54" i="12" s="1"/>
  <c r="AF54" i="12" s="1"/>
  <c r="Z54" i="12"/>
  <c r="R54" i="12"/>
  <c r="Q54" i="12"/>
  <c r="P54" i="12"/>
  <c r="E54" i="12"/>
  <c r="C54" i="12"/>
  <c r="B54" i="12"/>
  <c r="AS53" i="12"/>
  <c r="AQ53" i="12"/>
  <c r="AR53" i="12" s="1"/>
  <c r="AP53" i="12"/>
  <c r="AM53" i="12"/>
  <c r="AI53" i="12"/>
  <c r="AJ53" i="12" s="1"/>
  <c r="AG53" i="12"/>
  <c r="AC53" i="12"/>
  <c r="AB53" i="12" s="1"/>
  <c r="AF53" i="12" s="1"/>
  <c r="Z53" i="12"/>
  <c r="R53" i="12"/>
  <c r="Q53" i="12"/>
  <c r="P53" i="12"/>
  <c r="E53" i="12"/>
  <c r="C53" i="12"/>
  <c r="B53" i="12"/>
  <c r="AS52" i="12"/>
  <c r="AQ52" i="12"/>
  <c r="AR52" i="12" s="1"/>
  <c r="AP52" i="12"/>
  <c r="AM52" i="12"/>
  <c r="AI52" i="12"/>
  <c r="AJ52" i="12" s="1"/>
  <c r="AG52" i="12"/>
  <c r="AC52" i="12"/>
  <c r="AB52" i="12" s="1"/>
  <c r="AF52" i="12" s="1"/>
  <c r="Z52" i="12"/>
  <c r="R52" i="12"/>
  <c r="Q52" i="12"/>
  <c r="P52" i="12"/>
  <c r="E52" i="12"/>
  <c r="C52" i="12"/>
  <c r="B52" i="12"/>
  <c r="AS51" i="12"/>
  <c r="AR51" i="12"/>
  <c r="AQ51" i="12"/>
  <c r="AP51" i="12"/>
  <c r="AM51" i="12"/>
  <c r="AI51" i="12"/>
  <c r="AJ51" i="12" s="1"/>
  <c r="AG51" i="12"/>
  <c r="AC51" i="12"/>
  <c r="AB51" i="12" s="1"/>
  <c r="AF51" i="12" s="1"/>
  <c r="Z51" i="12"/>
  <c r="R51" i="12"/>
  <c r="Q51" i="12"/>
  <c r="P51" i="12"/>
  <c r="E51" i="12"/>
  <c r="C51" i="12"/>
  <c r="B51" i="12"/>
  <c r="AS50" i="12"/>
  <c r="AR50" i="12"/>
  <c r="AQ50" i="12"/>
  <c r="AP50" i="12"/>
  <c r="AM50" i="12"/>
  <c r="AI50" i="12"/>
  <c r="AJ50" i="12" s="1"/>
  <c r="AG50" i="12"/>
  <c r="AC50" i="12"/>
  <c r="AB50" i="12" s="1"/>
  <c r="AF50" i="12" s="1"/>
  <c r="Z50" i="12"/>
  <c r="R50" i="12"/>
  <c r="Q50" i="12"/>
  <c r="P50" i="12"/>
  <c r="E50" i="12"/>
  <c r="O50" i="12" s="1"/>
  <c r="C50" i="12"/>
  <c r="B50" i="12"/>
  <c r="AS49" i="12"/>
  <c r="AQ49" i="12"/>
  <c r="AR49" i="12" s="1"/>
  <c r="AP49" i="12"/>
  <c r="AM49" i="12"/>
  <c r="AI49" i="12"/>
  <c r="AJ49" i="12" s="1"/>
  <c r="AG49" i="12"/>
  <c r="AC49" i="12"/>
  <c r="AB49" i="12" s="1"/>
  <c r="AF49" i="12" s="1"/>
  <c r="Z49" i="12"/>
  <c r="R49" i="12"/>
  <c r="Q49" i="12"/>
  <c r="P49" i="12"/>
  <c r="E49" i="12"/>
  <c r="C49" i="12"/>
  <c r="B49" i="12"/>
  <c r="AS48" i="12"/>
  <c r="AQ48" i="12"/>
  <c r="AR48" i="12" s="1"/>
  <c r="AP48" i="12"/>
  <c r="AM48" i="12"/>
  <c r="AI48" i="12"/>
  <c r="AJ48" i="12" s="1"/>
  <c r="AG48" i="12"/>
  <c r="AC48" i="12"/>
  <c r="AB48" i="12" s="1"/>
  <c r="AF48" i="12" s="1"/>
  <c r="Z48" i="12"/>
  <c r="R48" i="12"/>
  <c r="Q48" i="12"/>
  <c r="P48" i="12"/>
  <c r="E48" i="12"/>
  <c r="G48" i="12" s="1"/>
  <c r="C48" i="12"/>
  <c r="B48" i="12"/>
  <c r="AS47" i="12"/>
  <c r="AQ47" i="12"/>
  <c r="AR47" i="12" s="1"/>
  <c r="AP47" i="12"/>
  <c r="AM47" i="12"/>
  <c r="AJ47" i="12"/>
  <c r="AI47" i="12"/>
  <c r="AG47" i="12"/>
  <c r="AC47" i="12"/>
  <c r="AB47" i="12" s="1"/>
  <c r="AF47" i="12" s="1"/>
  <c r="Z47" i="12"/>
  <c r="R47" i="12"/>
  <c r="Q47" i="12"/>
  <c r="P47" i="12"/>
  <c r="E47" i="12"/>
  <c r="C47" i="12"/>
  <c r="B47" i="12"/>
  <c r="AS46" i="12"/>
  <c r="AQ46" i="12"/>
  <c r="AR46" i="12" s="1"/>
  <c r="AP46" i="12"/>
  <c r="AM46" i="12"/>
  <c r="AI46" i="12"/>
  <c r="AJ46" i="12" s="1"/>
  <c r="AG46" i="12"/>
  <c r="AC46" i="12"/>
  <c r="AB46" i="12" s="1"/>
  <c r="AF46" i="12" s="1"/>
  <c r="Z46" i="12"/>
  <c r="R46" i="12"/>
  <c r="Q46" i="12"/>
  <c r="P46" i="12"/>
  <c r="E46" i="12"/>
  <c r="O46" i="12" s="1"/>
  <c r="C46" i="12"/>
  <c r="B46" i="12"/>
  <c r="AS45" i="12"/>
  <c r="AQ45" i="12"/>
  <c r="AR45" i="12" s="1"/>
  <c r="AP45" i="12"/>
  <c r="AM45" i="12"/>
  <c r="AJ45" i="12"/>
  <c r="AI45" i="12"/>
  <c r="AG45" i="12"/>
  <c r="AC45" i="12"/>
  <c r="AB45" i="12" s="1"/>
  <c r="AF45" i="12" s="1"/>
  <c r="Z45" i="12"/>
  <c r="R45" i="12"/>
  <c r="Q45" i="12"/>
  <c r="P45" i="12"/>
  <c r="E45" i="12"/>
  <c r="Y45" i="12" s="1"/>
  <c r="C45" i="12"/>
  <c r="B45" i="12"/>
  <c r="AS44" i="12"/>
  <c r="AQ44" i="12"/>
  <c r="AR44" i="12" s="1"/>
  <c r="AP44" i="12"/>
  <c r="AM44" i="12"/>
  <c r="AI44" i="12"/>
  <c r="AJ44" i="12" s="1"/>
  <c r="AG44" i="12"/>
  <c r="AC44" i="12"/>
  <c r="AB44" i="12" s="1"/>
  <c r="AF44" i="12" s="1"/>
  <c r="Z44" i="12"/>
  <c r="R44" i="12"/>
  <c r="Q44" i="12"/>
  <c r="P44" i="12"/>
  <c r="E44" i="12"/>
  <c r="G44" i="12" s="1"/>
  <c r="C44" i="12"/>
  <c r="B44" i="12"/>
  <c r="AS43" i="12"/>
  <c r="AQ43" i="12"/>
  <c r="AR43" i="12" s="1"/>
  <c r="AP43" i="12"/>
  <c r="AM43" i="12"/>
  <c r="AI43" i="12"/>
  <c r="AJ43" i="12" s="1"/>
  <c r="AG43" i="12"/>
  <c r="AC43" i="12"/>
  <c r="AB43" i="12"/>
  <c r="AF43" i="12" s="1"/>
  <c r="Z43" i="12"/>
  <c r="R43" i="12"/>
  <c r="Q43" i="12"/>
  <c r="P43" i="12"/>
  <c r="E43" i="12"/>
  <c r="C43" i="12"/>
  <c r="B43" i="12"/>
  <c r="AS42" i="12"/>
  <c r="AQ42" i="12"/>
  <c r="AR42" i="12" s="1"/>
  <c r="AP42" i="12"/>
  <c r="AM42" i="12"/>
  <c r="AI42" i="12"/>
  <c r="AJ42" i="12" s="1"/>
  <c r="AG42" i="12"/>
  <c r="AC42" i="12"/>
  <c r="AB42" i="12" s="1"/>
  <c r="AF42" i="12" s="1"/>
  <c r="Z42" i="12"/>
  <c r="R42" i="12"/>
  <c r="Q42" i="12"/>
  <c r="P42" i="12"/>
  <c r="E42" i="12"/>
  <c r="G42" i="12" s="1"/>
  <c r="C42" i="12"/>
  <c r="B42" i="12"/>
  <c r="AS41" i="12"/>
  <c r="AQ41" i="12"/>
  <c r="AR41" i="12" s="1"/>
  <c r="AP41" i="12"/>
  <c r="AM41" i="12"/>
  <c r="AI41" i="12"/>
  <c r="AJ41" i="12" s="1"/>
  <c r="AG41" i="12"/>
  <c r="AC41" i="12"/>
  <c r="AB41" i="12" s="1"/>
  <c r="AF41" i="12" s="1"/>
  <c r="Z41" i="12"/>
  <c r="R41" i="12"/>
  <c r="Q41" i="12"/>
  <c r="P41" i="12"/>
  <c r="E41" i="12"/>
  <c r="G41" i="12" s="1"/>
  <c r="S41" i="12" s="1"/>
  <c r="C41" i="12"/>
  <c r="B41" i="12"/>
  <c r="AS40" i="12"/>
  <c r="AQ40" i="12"/>
  <c r="AR40" i="12" s="1"/>
  <c r="AP40" i="12"/>
  <c r="AM40" i="12"/>
  <c r="AI40" i="12"/>
  <c r="AJ40" i="12" s="1"/>
  <c r="AG40" i="12"/>
  <c r="AC40" i="12"/>
  <c r="AB40" i="12" s="1"/>
  <c r="AF40" i="12" s="1"/>
  <c r="Z40" i="12"/>
  <c r="R40" i="12"/>
  <c r="Q40" i="12"/>
  <c r="P40" i="12"/>
  <c r="E40" i="12"/>
  <c r="G40" i="12" s="1"/>
  <c r="C40" i="12"/>
  <c r="B40" i="12"/>
  <c r="AS39" i="12"/>
  <c r="AQ39" i="12"/>
  <c r="AR39" i="12" s="1"/>
  <c r="AP39" i="12"/>
  <c r="AM39" i="12"/>
  <c r="AI39" i="12"/>
  <c r="AJ39" i="12" s="1"/>
  <c r="AG39" i="12"/>
  <c r="AC39" i="12"/>
  <c r="AB39" i="12" s="1"/>
  <c r="AF39" i="12" s="1"/>
  <c r="Z39" i="12"/>
  <c r="R39" i="12"/>
  <c r="Q39" i="12"/>
  <c r="P39" i="12"/>
  <c r="E39" i="12"/>
  <c r="G39" i="12" s="1"/>
  <c r="C39" i="12"/>
  <c r="B39" i="12"/>
  <c r="AS38" i="12"/>
  <c r="AQ38" i="12"/>
  <c r="AR38" i="12" s="1"/>
  <c r="AP38" i="12"/>
  <c r="AM38" i="12"/>
  <c r="AI38" i="12"/>
  <c r="AJ38" i="12" s="1"/>
  <c r="AG38" i="12"/>
  <c r="AC38" i="12"/>
  <c r="AB38" i="12" s="1"/>
  <c r="AF38" i="12" s="1"/>
  <c r="Z38" i="12"/>
  <c r="R38" i="12"/>
  <c r="Q38" i="12"/>
  <c r="P38" i="12"/>
  <c r="E38" i="12"/>
  <c r="C38" i="12"/>
  <c r="B38" i="12"/>
  <c r="AS37" i="12"/>
  <c r="AQ37" i="12"/>
  <c r="AR37" i="12" s="1"/>
  <c r="AP37" i="12"/>
  <c r="AM37" i="12"/>
  <c r="AI37" i="12"/>
  <c r="AJ37" i="12" s="1"/>
  <c r="AG37" i="12"/>
  <c r="AC37" i="12"/>
  <c r="AB37" i="12" s="1"/>
  <c r="AF37" i="12" s="1"/>
  <c r="Z37" i="12"/>
  <c r="R37" i="12"/>
  <c r="Q37" i="12"/>
  <c r="P37" i="12"/>
  <c r="E37" i="12"/>
  <c r="C37" i="12"/>
  <c r="B37" i="12"/>
  <c r="AS36" i="12"/>
  <c r="AQ36" i="12"/>
  <c r="AR36" i="12" s="1"/>
  <c r="AP36" i="12"/>
  <c r="AM36" i="12"/>
  <c r="AI36" i="12"/>
  <c r="AJ36" i="12" s="1"/>
  <c r="AG36" i="12"/>
  <c r="AC36" i="12"/>
  <c r="AB36" i="12" s="1"/>
  <c r="AF36" i="12" s="1"/>
  <c r="Z36" i="12"/>
  <c r="R36" i="12"/>
  <c r="Q36" i="12"/>
  <c r="P36" i="12"/>
  <c r="E36" i="12"/>
  <c r="C36" i="12"/>
  <c r="B36" i="12"/>
  <c r="AS35" i="12"/>
  <c r="AQ35" i="12"/>
  <c r="AR35" i="12" s="1"/>
  <c r="AP35" i="12"/>
  <c r="AM35" i="12"/>
  <c r="AI35" i="12"/>
  <c r="AJ35" i="12" s="1"/>
  <c r="AG35" i="12"/>
  <c r="AC35" i="12"/>
  <c r="AB35" i="12" s="1"/>
  <c r="AF35" i="12" s="1"/>
  <c r="Z35" i="12"/>
  <c r="R35" i="12"/>
  <c r="Q35" i="12"/>
  <c r="P35" i="12"/>
  <c r="E35" i="12"/>
  <c r="G35" i="12" s="1"/>
  <c r="C35" i="12"/>
  <c r="B35" i="12"/>
  <c r="AS34" i="12"/>
  <c r="AQ34" i="12"/>
  <c r="AR34" i="12" s="1"/>
  <c r="AP34" i="12"/>
  <c r="AM34" i="12"/>
  <c r="AI34" i="12"/>
  <c r="AJ34" i="12" s="1"/>
  <c r="AG34" i="12"/>
  <c r="AC34" i="12"/>
  <c r="AB34" i="12" s="1"/>
  <c r="AF34" i="12" s="1"/>
  <c r="Z34" i="12"/>
  <c r="R34" i="12"/>
  <c r="Q34" i="12"/>
  <c r="P34" i="12"/>
  <c r="E34" i="12"/>
  <c r="C34" i="12"/>
  <c r="B34" i="12"/>
  <c r="AS33" i="12"/>
  <c r="AQ33" i="12"/>
  <c r="AR33" i="12" s="1"/>
  <c r="AP33" i="12"/>
  <c r="AM33" i="12"/>
  <c r="AI33" i="12"/>
  <c r="AJ33" i="12" s="1"/>
  <c r="AG33" i="12"/>
  <c r="AC33" i="12"/>
  <c r="AB33" i="12" s="1"/>
  <c r="AF33" i="12" s="1"/>
  <c r="Z33" i="12"/>
  <c r="R33" i="12"/>
  <c r="Q33" i="12"/>
  <c r="P33" i="12"/>
  <c r="E33" i="12"/>
  <c r="G33" i="12" s="1"/>
  <c r="C33" i="12"/>
  <c r="B33" i="12"/>
  <c r="AS32" i="12"/>
  <c r="AQ32" i="12"/>
  <c r="AR32" i="12" s="1"/>
  <c r="AP32" i="12"/>
  <c r="AM32" i="12"/>
  <c r="AI32" i="12"/>
  <c r="AJ32" i="12" s="1"/>
  <c r="AG32" i="12"/>
  <c r="AC32" i="12"/>
  <c r="AB32" i="12" s="1"/>
  <c r="Z32" i="12"/>
  <c r="R32" i="12"/>
  <c r="Q32" i="12"/>
  <c r="P32" i="12"/>
  <c r="E32" i="12"/>
  <c r="G32" i="12" s="1"/>
  <c r="C32" i="12"/>
  <c r="B32" i="12"/>
  <c r="K25" i="12"/>
  <c r="J25" i="12"/>
  <c r="F25" i="12"/>
  <c r="B19" i="12"/>
  <c r="T16" i="12"/>
  <c r="B16" i="12"/>
  <c r="B13" i="12"/>
  <c r="B12" i="12"/>
  <c r="B11" i="12"/>
  <c r="B10" i="12"/>
  <c r="B9" i="12"/>
  <c r="B6" i="12"/>
  <c r="K182" i="13"/>
  <c r="F189" i="13" s="1"/>
  <c r="J182" i="13"/>
  <c r="C189" i="13" s="1"/>
  <c r="F182" i="13"/>
  <c r="AS181" i="13"/>
  <c r="AQ181" i="13"/>
  <c r="AR181" i="13" s="1"/>
  <c r="AP181" i="13"/>
  <c r="AM181" i="13"/>
  <c r="AI181" i="13"/>
  <c r="AJ181" i="13" s="1"/>
  <c r="AG181" i="13"/>
  <c r="AC181" i="13"/>
  <c r="AB181" i="13" s="1"/>
  <c r="AF181" i="13" s="1"/>
  <c r="Z181" i="13"/>
  <c r="Y181" i="13"/>
  <c r="R181" i="13"/>
  <c r="Q181" i="13"/>
  <c r="P181" i="13"/>
  <c r="E181" i="13"/>
  <c r="C181" i="13"/>
  <c r="B181" i="13"/>
  <c r="AS180" i="13"/>
  <c r="AQ180" i="13"/>
  <c r="AR180" i="13" s="1"/>
  <c r="AP180" i="13"/>
  <c r="AM180" i="13"/>
  <c r="AI180" i="13"/>
  <c r="AJ180" i="13" s="1"/>
  <c r="AG180" i="13"/>
  <c r="AC180" i="13"/>
  <c r="AB180" i="13" s="1"/>
  <c r="AF180" i="13" s="1"/>
  <c r="Z180" i="13"/>
  <c r="R180" i="13"/>
  <c r="Q180" i="13"/>
  <c r="P180" i="13"/>
  <c r="E180" i="13"/>
  <c r="G180" i="13" s="1"/>
  <c r="C180" i="13"/>
  <c r="B180" i="13"/>
  <c r="AS179" i="13"/>
  <c r="AQ179" i="13"/>
  <c r="AR179" i="13" s="1"/>
  <c r="AP179" i="13"/>
  <c r="AM179" i="13"/>
  <c r="AJ179" i="13"/>
  <c r="AI179" i="13"/>
  <c r="AG179" i="13"/>
  <c r="AF179" i="13"/>
  <c r="AC179" i="13"/>
  <c r="AB179" i="13" s="1"/>
  <c r="Z179" i="13"/>
  <c r="R179" i="13"/>
  <c r="Q179" i="13"/>
  <c r="P179" i="13"/>
  <c r="E179" i="13"/>
  <c r="G179" i="13" s="1"/>
  <c r="C179" i="13"/>
  <c r="B179" i="13"/>
  <c r="AS178" i="13"/>
  <c r="AQ178" i="13"/>
  <c r="AR178" i="13" s="1"/>
  <c r="AP178" i="13"/>
  <c r="AM178" i="13"/>
  <c r="AI178" i="13"/>
  <c r="AJ178" i="13" s="1"/>
  <c r="AG178" i="13"/>
  <c r="AC178" i="13"/>
  <c r="AB178" i="13" s="1"/>
  <c r="AF178" i="13" s="1"/>
  <c r="Z178" i="13"/>
  <c r="R178" i="13"/>
  <c r="Q178" i="13"/>
  <c r="P178" i="13"/>
  <c r="E178" i="13"/>
  <c r="C178" i="13"/>
  <c r="B178" i="13"/>
  <c r="AS177" i="13"/>
  <c r="AQ177" i="13"/>
  <c r="AR177" i="13" s="1"/>
  <c r="AP177" i="13"/>
  <c r="AM177" i="13"/>
  <c r="AI177" i="13"/>
  <c r="AJ177" i="13" s="1"/>
  <c r="AG177" i="13"/>
  <c r="AC177" i="13"/>
  <c r="AB177" i="13" s="1"/>
  <c r="AF177" i="13" s="1"/>
  <c r="Z177" i="13"/>
  <c r="R177" i="13"/>
  <c r="Q177" i="13"/>
  <c r="P177" i="13"/>
  <c r="E177" i="13"/>
  <c r="Y177" i="13" s="1"/>
  <c r="C177" i="13"/>
  <c r="B177" i="13"/>
  <c r="AS176" i="13"/>
  <c r="AQ176" i="13"/>
  <c r="AR176" i="13" s="1"/>
  <c r="AP176" i="13"/>
  <c r="AM176" i="13"/>
  <c r="AI176" i="13"/>
  <c r="AJ176" i="13" s="1"/>
  <c r="AG176" i="13"/>
  <c r="AC176" i="13"/>
  <c r="AB176" i="13" s="1"/>
  <c r="AF176" i="13" s="1"/>
  <c r="Z176" i="13"/>
  <c r="R176" i="13"/>
  <c r="Q176" i="13"/>
  <c r="P176" i="13"/>
  <c r="E176" i="13"/>
  <c r="C176" i="13"/>
  <c r="B176" i="13"/>
  <c r="AS175" i="13"/>
  <c r="AQ175" i="13"/>
  <c r="AR175" i="13" s="1"/>
  <c r="AP175" i="13"/>
  <c r="AM175" i="13"/>
  <c r="AI175" i="13"/>
  <c r="AJ175" i="13" s="1"/>
  <c r="AG175" i="13"/>
  <c r="AC175" i="13"/>
  <c r="AB175" i="13" s="1"/>
  <c r="AF175" i="13" s="1"/>
  <c r="Z175" i="13"/>
  <c r="R175" i="13"/>
  <c r="Q175" i="13"/>
  <c r="P175" i="13"/>
  <c r="E175" i="13"/>
  <c r="C175" i="13"/>
  <c r="B175" i="13"/>
  <c r="AS174" i="13"/>
  <c r="AQ174" i="13"/>
  <c r="AR174" i="13" s="1"/>
  <c r="AP174" i="13"/>
  <c r="AM174" i="13"/>
  <c r="AI174" i="13"/>
  <c r="AJ174" i="13" s="1"/>
  <c r="AG174" i="13"/>
  <c r="AC174" i="13"/>
  <c r="AB174" i="13" s="1"/>
  <c r="AF174" i="13" s="1"/>
  <c r="Z174" i="13"/>
  <c r="R174" i="13"/>
  <c r="Q174" i="13"/>
  <c r="P174" i="13"/>
  <c r="O174" i="13"/>
  <c r="E174" i="13"/>
  <c r="C174" i="13"/>
  <c r="B174" i="13"/>
  <c r="AS173" i="13"/>
  <c r="AQ173" i="13"/>
  <c r="AR173" i="13" s="1"/>
  <c r="AP173" i="13"/>
  <c r="AM173" i="13"/>
  <c r="AI173" i="13"/>
  <c r="AJ173" i="13" s="1"/>
  <c r="AG173" i="13"/>
  <c r="AC173" i="13"/>
  <c r="AB173" i="13" s="1"/>
  <c r="AF173" i="13" s="1"/>
  <c r="Z173" i="13"/>
  <c r="R173" i="13"/>
  <c r="Q173" i="13"/>
  <c r="P173" i="13"/>
  <c r="E173" i="13"/>
  <c r="Y173" i="13" s="1"/>
  <c r="C173" i="13"/>
  <c r="B173" i="13"/>
  <c r="AS172" i="13"/>
  <c r="AQ172" i="13"/>
  <c r="AR172" i="13" s="1"/>
  <c r="AP172" i="13"/>
  <c r="AM172" i="13"/>
  <c r="AJ172" i="13"/>
  <c r="AI172" i="13"/>
  <c r="AG172" i="13"/>
  <c r="AF172" i="13"/>
  <c r="AC172" i="13"/>
  <c r="AB172" i="13" s="1"/>
  <c r="Z172" i="13"/>
  <c r="R172" i="13"/>
  <c r="Q172" i="13"/>
  <c r="P172" i="13"/>
  <c r="E172" i="13"/>
  <c r="C172" i="13"/>
  <c r="B172" i="13"/>
  <c r="AS171" i="13"/>
  <c r="AQ171" i="13"/>
  <c r="AR171" i="13" s="1"/>
  <c r="AP171" i="13"/>
  <c r="AM171" i="13"/>
  <c r="AI171" i="13"/>
  <c r="AJ171" i="13" s="1"/>
  <c r="AG171" i="13"/>
  <c r="AC171" i="13"/>
  <c r="AB171" i="13" s="1"/>
  <c r="AF171" i="13" s="1"/>
  <c r="Z171" i="13"/>
  <c r="R171" i="13"/>
  <c r="Q171" i="13"/>
  <c r="P171" i="13"/>
  <c r="E171" i="13"/>
  <c r="C171" i="13"/>
  <c r="B171" i="13"/>
  <c r="AS170" i="13"/>
  <c r="AQ170" i="13"/>
  <c r="AR170" i="13" s="1"/>
  <c r="AP170" i="13"/>
  <c r="AM170" i="13"/>
  <c r="AI170" i="13"/>
  <c r="AJ170" i="13" s="1"/>
  <c r="AG170" i="13"/>
  <c r="AC170" i="13"/>
  <c r="AB170" i="13" s="1"/>
  <c r="AF170" i="13" s="1"/>
  <c r="Z170" i="13"/>
  <c r="R170" i="13"/>
  <c r="Q170" i="13"/>
  <c r="P170" i="13"/>
  <c r="E170" i="13"/>
  <c r="C170" i="13"/>
  <c r="B170" i="13"/>
  <c r="AS169" i="13"/>
  <c r="AQ169" i="13"/>
  <c r="AR169" i="13" s="1"/>
  <c r="AP169" i="13"/>
  <c r="AM169" i="13"/>
  <c r="AI169" i="13"/>
  <c r="AJ169" i="13" s="1"/>
  <c r="AG169" i="13"/>
  <c r="AC169" i="13"/>
  <c r="AB169" i="13" s="1"/>
  <c r="AF169" i="13" s="1"/>
  <c r="Z169" i="13"/>
  <c r="R169" i="13"/>
  <c r="Q169" i="13"/>
  <c r="P169" i="13"/>
  <c r="E169" i="13"/>
  <c r="C169" i="13"/>
  <c r="B169" i="13"/>
  <c r="AS168" i="13"/>
  <c r="AQ168" i="13"/>
  <c r="AR168" i="13" s="1"/>
  <c r="AP168" i="13"/>
  <c r="AM168" i="13"/>
  <c r="AI168" i="13"/>
  <c r="AJ168" i="13" s="1"/>
  <c r="AG168" i="13"/>
  <c r="AC168" i="13"/>
  <c r="AB168" i="13" s="1"/>
  <c r="AF168" i="13" s="1"/>
  <c r="Z168" i="13"/>
  <c r="R168" i="13"/>
  <c r="Q168" i="13"/>
  <c r="P168" i="13"/>
  <c r="E168" i="13"/>
  <c r="C168" i="13"/>
  <c r="B168" i="13"/>
  <c r="AS167" i="13"/>
  <c r="AR167" i="13"/>
  <c r="AQ167" i="13"/>
  <c r="AP167" i="13"/>
  <c r="AM167" i="13"/>
  <c r="AI167" i="13"/>
  <c r="AJ167" i="13" s="1"/>
  <c r="AG167" i="13"/>
  <c r="AC167" i="13"/>
  <c r="AB167" i="13"/>
  <c r="AF167" i="13" s="1"/>
  <c r="Z167" i="13"/>
  <c r="R167" i="13"/>
  <c r="Q167" i="13"/>
  <c r="P167" i="13"/>
  <c r="E167" i="13"/>
  <c r="G167" i="13" s="1"/>
  <c r="C167" i="13"/>
  <c r="B167" i="13"/>
  <c r="AS166" i="13"/>
  <c r="AR166" i="13"/>
  <c r="AQ166" i="13"/>
  <c r="AP166" i="13"/>
  <c r="AM166" i="13"/>
  <c r="AI166" i="13"/>
  <c r="AJ166" i="13" s="1"/>
  <c r="AG166" i="13"/>
  <c r="AC166" i="13"/>
  <c r="AB166" i="13" s="1"/>
  <c r="AF166" i="13" s="1"/>
  <c r="Z166" i="13"/>
  <c r="R166" i="13"/>
  <c r="Q166" i="13"/>
  <c r="P166" i="13"/>
  <c r="E166" i="13"/>
  <c r="G166" i="13" s="1"/>
  <c r="C166" i="13"/>
  <c r="B166" i="13"/>
  <c r="AS165" i="13"/>
  <c r="AR165" i="13"/>
  <c r="AQ165" i="13"/>
  <c r="AP165" i="13"/>
  <c r="AM165" i="13"/>
  <c r="AI165" i="13"/>
  <c r="AJ165" i="13" s="1"/>
  <c r="AG165" i="13"/>
  <c r="AC165" i="13"/>
  <c r="AB165" i="13" s="1"/>
  <c r="AF165" i="13" s="1"/>
  <c r="Z165" i="13"/>
  <c r="R165" i="13"/>
  <c r="Q165" i="13"/>
  <c r="P165" i="13"/>
  <c r="E165" i="13"/>
  <c r="Y165" i="13" s="1"/>
  <c r="C165" i="13"/>
  <c r="B165" i="13"/>
  <c r="AS164" i="13"/>
  <c r="AQ164" i="13"/>
  <c r="AR164" i="13" s="1"/>
  <c r="AP164" i="13"/>
  <c r="AM164" i="13"/>
  <c r="AI164" i="13"/>
  <c r="AJ164" i="13" s="1"/>
  <c r="AG164" i="13"/>
  <c r="AC164" i="13"/>
  <c r="AB164" i="13" s="1"/>
  <c r="AF164" i="13" s="1"/>
  <c r="Z164" i="13"/>
  <c r="R164" i="13"/>
  <c r="Q164" i="13"/>
  <c r="P164" i="13"/>
  <c r="E164" i="13"/>
  <c r="X164" i="13" s="1"/>
  <c r="C164" i="13"/>
  <c r="B164" i="13"/>
  <c r="AS163" i="13"/>
  <c r="AQ163" i="13"/>
  <c r="AR163" i="13" s="1"/>
  <c r="AP163" i="13"/>
  <c r="AM163" i="13"/>
  <c r="AI163" i="13"/>
  <c r="AJ163" i="13" s="1"/>
  <c r="AG163" i="13"/>
  <c r="AC163" i="13"/>
  <c r="AB163" i="13"/>
  <c r="AF163" i="13" s="1"/>
  <c r="Z163" i="13"/>
  <c r="R163" i="13"/>
  <c r="Q163" i="13"/>
  <c r="P163" i="13"/>
  <c r="E163" i="13"/>
  <c r="C163" i="13"/>
  <c r="B163" i="13"/>
  <c r="AS162" i="13"/>
  <c r="AQ162" i="13"/>
  <c r="AR162" i="13" s="1"/>
  <c r="AP162" i="13"/>
  <c r="AM162" i="13"/>
  <c r="AI162" i="13"/>
  <c r="AJ162" i="13" s="1"/>
  <c r="AG162" i="13"/>
  <c r="AC162" i="13"/>
  <c r="AB162" i="13" s="1"/>
  <c r="AF162" i="13" s="1"/>
  <c r="Z162" i="13"/>
  <c r="R162" i="13"/>
  <c r="Q162" i="13"/>
  <c r="P162" i="13"/>
  <c r="E162" i="13"/>
  <c r="C162" i="13"/>
  <c r="B162" i="13"/>
  <c r="AS161" i="13"/>
  <c r="AQ161" i="13"/>
  <c r="AR161" i="13" s="1"/>
  <c r="AP161" i="13"/>
  <c r="AM161" i="13"/>
  <c r="AI161" i="13"/>
  <c r="AJ161" i="13" s="1"/>
  <c r="AG161" i="13"/>
  <c r="AC161" i="13"/>
  <c r="AB161" i="13" s="1"/>
  <c r="AF161" i="13" s="1"/>
  <c r="Z161" i="13"/>
  <c r="R161" i="13"/>
  <c r="Q161" i="13"/>
  <c r="P161" i="13"/>
  <c r="E161" i="13"/>
  <c r="C161" i="13"/>
  <c r="B161" i="13"/>
  <c r="AS160" i="13"/>
  <c r="AQ160" i="13"/>
  <c r="AR160" i="13" s="1"/>
  <c r="AP160" i="13"/>
  <c r="AM160" i="13"/>
  <c r="AI160" i="13"/>
  <c r="AJ160" i="13" s="1"/>
  <c r="AG160" i="13"/>
  <c r="AC160" i="13"/>
  <c r="AB160" i="13" s="1"/>
  <c r="AF160" i="13" s="1"/>
  <c r="Z160" i="13"/>
  <c r="R160" i="13"/>
  <c r="Q160" i="13"/>
  <c r="P160" i="13"/>
  <c r="E160" i="13"/>
  <c r="O160" i="13" s="1"/>
  <c r="C160" i="13"/>
  <c r="B160" i="13"/>
  <c r="AS159" i="13"/>
  <c r="AQ159" i="13"/>
  <c r="AR159" i="13" s="1"/>
  <c r="AP159" i="13"/>
  <c r="AM159" i="13"/>
  <c r="AI159" i="13"/>
  <c r="AJ159" i="13" s="1"/>
  <c r="AG159" i="13"/>
  <c r="AC159" i="13"/>
  <c r="AB159" i="13" s="1"/>
  <c r="AF159" i="13" s="1"/>
  <c r="Z159" i="13"/>
  <c r="R159" i="13"/>
  <c r="Q159" i="13"/>
  <c r="P159" i="13"/>
  <c r="E159" i="13"/>
  <c r="G159" i="13" s="1"/>
  <c r="C159" i="13"/>
  <c r="B159" i="13"/>
  <c r="AS158" i="13"/>
  <c r="AR158" i="13"/>
  <c r="AQ158" i="13"/>
  <c r="AP158" i="13"/>
  <c r="AM158" i="13"/>
  <c r="AI158" i="13"/>
  <c r="AJ158" i="13" s="1"/>
  <c r="AG158" i="13"/>
  <c r="AC158" i="13"/>
  <c r="AB158" i="13" s="1"/>
  <c r="AF158" i="13" s="1"/>
  <c r="Z158" i="13"/>
  <c r="R158" i="13"/>
  <c r="Q158" i="13"/>
  <c r="P158" i="13"/>
  <c r="E158" i="13"/>
  <c r="G158" i="13" s="1"/>
  <c r="C158" i="13"/>
  <c r="B158" i="13"/>
  <c r="AS157" i="13"/>
  <c r="AQ157" i="13"/>
  <c r="AR157" i="13" s="1"/>
  <c r="AP157" i="13"/>
  <c r="AM157" i="13"/>
  <c r="AI157" i="13"/>
  <c r="AJ157" i="13" s="1"/>
  <c r="AG157" i="13"/>
  <c r="AC157" i="13"/>
  <c r="AB157" i="13" s="1"/>
  <c r="AF157" i="13" s="1"/>
  <c r="Z157" i="13"/>
  <c r="R157" i="13"/>
  <c r="Q157" i="13"/>
  <c r="P157" i="13"/>
  <c r="E157" i="13"/>
  <c r="C157" i="13"/>
  <c r="B157" i="13"/>
  <c r="AS156" i="13"/>
  <c r="AQ156" i="13"/>
  <c r="AR156" i="13" s="1"/>
  <c r="AP156" i="13"/>
  <c r="AM156" i="13"/>
  <c r="AI156" i="13"/>
  <c r="AJ156" i="13" s="1"/>
  <c r="AG156" i="13"/>
  <c r="AC156" i="13"/>
  <c r="AB156" i="13" s="1"/>
  <c r="AF156" i="13" s="1"/>
  <c r="Z156" i="13"/>
  <c r="R156" i="13"/>
  <c r="Q156" i="13"/>
  <c r="P156" i="13"/>
  <c r="E156" i="13"/>
  <c r="C156" i="13"/>
  <c r="B156" i="13"/>
  <c r="AS155" i="13"/>
  <c r="AQ155" i="13"/>
  <c r="AR155" i="13" s="1"/>
  <c r="AP155" i="13"/>
  <c r="AM155" i="13"/>
  <c r="AI155" i="13"/>
  <c r="AJ155" i="13" s="1"/>
  <c r="AG155" i="13"/>
  <c r="AC155" i="13"/>
  <c r="AB155" i="13"/>
  <c r="AF155" i="13" s="1"/>
  <c r="Z155" i="13"/>
  <c r="R155" i="13"/>
  <c r="Q155" i="13"/>
  <c r="P155" i="13"/>
  <c r="E155" i="13"/>
  <c r="O155" i="13" s="1"/>
  <c r="C155" i="13"/>
  <c r="B155" i="13"/>
  <c r="AS154" i="13"/>
  <c r="AQ154" i="13"/>
  <c r="AR154" i="13" s="1"/>
  <c r="AP154" i="13"/>
  <c r="AM154" i="13"/>
  <c r="AI154" i="13"/>
  <c r="AJ154" i="13" s="1"/>
  <c r="AG154" i="13"/>
  <c r="AC154" i="13"/>
  <c r="AB154" i="13" s="1"/>
  <c r="AF154" i="13" s="1"/>
  <c r="Z154" i="13"/>
  <c r="R154" i="13"/>
  <c r="Q154" i="13"/>
  <c r="P154" i="13"/>
  <c r="E154" i="13"/>
  <c r="C154" i="13"/>
  <c r="B154" i="13"/>
  <c r="AS153" i="13"/>
  <c r="AQ153" i="13"/>
  <c r="AR153" i="13" s="1"/>
  <c r="AP153" i="13"/>
  <c r="AM153" i="13"/>
  <c r="AI153" i="13"/>
  <c r="AJ153" i="13" s="1"/>
  <c r="AG153" i="13"/>
  <c r="AC153" i="13"/>
  <c r="AB153" i="13" s="1"/>
  <c r="AF153" i="13" s="1"/>
  <c r="Z153" i="13"/>
  <c r="R153" i="13"/>
  <c r="Q153" i="13"/>
  <c r="P153" i="13"/>
  <c r="E153" i="13"/>
  <c r="C153" i="13"/>
  <c r="B153" i="13"/>
  <c r="AS152" i="13"/>
  <c r="AQ152" i="13"/>
  <c r="AR152" i="13" s="1"/>
  <c r="AP152" i="13"/>
  <c r="AM152" i="13"/>
  <c r="AI152" i="13"/>
  <c r="AJ152" i="13" s="1"/>
  <c r="AG152" i="13"/>
  <c r="AC152" i="13"/>
  <c r="AB152" i="13" s="1"/>
  <c r="AF152" i="13" s="1"/>
  <c r="Z152" i="13"/>
  <c r="R152" i="13"/>
  <c r="Q152" i="13"/>
  <c r="P152" i="13"/>
  <c r="E152" i="13"/>
  <c r="C152" i="13"/>
  <c r="B152" i="13"/>
  <c r="AS151" i="13"/>
  <c r="AQ151" i="13"/>
  <c r="AR151" i="13" s="1"/>
  <c r="AP151" i="13"/>
  <c r="AM151" i="13"/>
  <c r="AI151" i="13"/>
  <c r="AJ151" i="13" s="1"/>
  <c r="AG151" i="13"/>
  <c r="AC151" i="13"/>
  <c r="AB151" i="13" s="1"/>
  <c r="AF151" i="13" s="1"/>
  <c r="Z151" i="13"/>
  <c r="R151" i="13"/>
  <c r="Q151" i="13"/>
  <c r="P151" i="13"/>
  <c r="E151" i="13"/>
  <c r="C151" i="13"/>
  <c r="B151" i="13"/>
  <c r="AS150" i="13"/>
  <c r="AQ150" i="13"/>
  <c r="AR150" i="13" s="1"/>
  <c r="AP150" i="13"/>
  <c r="AM150" i="13"/>
  <c r="AI150" i="13"/>
  <c r="AJ150" i="13" s="1"/>
  <c r="AG150" i="13"/>
  <c r="AC150" i="13"/>
  <c r="AB150" i="13" s="1"/>
  <c r="AF150" i="13" s="1"/>
  <c r="Z150" i="13"/>
  <c r="R150" i="13"/>
  <c r="Q150" i="13"/>
  <c r="P150" i="13"/>
  <c r="E150" i="13"/>
  <c r="O150" i="13" s="1"/>
  <c r="C150" i="13"/>
  <c r="B150" i="13"/>
  <c r="AS149" i="13"/>
  <c r="AQ149" i="13"/>
  <c r="AR149" i="13" s="1"/>
  <c r="AP149" i="13"/>
  <c r="AM149" i="13"/>
  <c r="AI149" i="13"/>
  <c r="AJ149" i="13" s="1"/>
  <c r="AG149" i="13"/>
  <c r="AF149" i="13"/>
  <c r="AC149" i="13"/>
  <c r="AB149" i="13" s="1"/>
  <c r="Z149" i="13"/>
  <c r="R149" i="13"/>
  <c r="Q149" i="13"/>
  <c r="P149" i="13"/>
  <c r="E149" i="13"/>
  <c r="C149" i="13"/>
  <c r="B149" i="13"/>
  <c r="AS148" i="13"/>
  <c r="AQ148" i="13"/>
  <c r="AR148" i="13" s="1"/>
  <c r="AP148" i="13"/>
  <c r="AM148" i="13"/>
  <c r="AI148" i="13"/>
  <c r="AJ148" i="13" s="1"/>
  <c r="AG148" i="13"/>
  <c r="AC148" i="13"/>
  <c r="AB148" i="13"/>
  <c r="AF148" i="13" s="1"/>
  <c r="Z148" i="13"/>
  <c r="R148" i="13"/>
  <c r="Q148" i="13"/>
  <c r="P148" i="13"/>
  <c r="E148" i="13"/>
  <c r="T148" i="13" s="1"/>
  <c r="C148" i="13"/>
  <c r="B148" i="13"/>
  <c r="AS147" i="13"/>
  <c r="AR147" i="13"/>
  <c r="AQ147" i="13"/>
  <c r="AP147" i="13"/>
  <c r="AM147" i="13"/>
  <c r="AJ147" i="13"/>
  <c r="AI147" i="13"/>
  <c r="AG147" i="13"/>
  <c r="AF147" i="13"/>
  <c r="AC147" i="13"/>
  <c r="AB147" i="13" s="1"/>
  <c r="Z147" i="13"/>
  <c r="R147" i="13"/>
  <c r="Q147" i="13"/>
  <c r="P147" i="13"/>
  <c r="E147" i="13"/>
  <c r="C147" i="13"/>
  <c r="B147" i="13"/>
  <c r="AS146" i="13"/>
  <c r="AQ146" i="13"/>
  <c r="AR146" i="13" s="1"/>
  <c r="AP146" i="13"/>
  <c r="AM146" i="13"/>
  <c r="AI146" i="13"/>
  <c r="AJ146" i="13" s="1"/>
  <c r="AG146" i="13"/>
  <c r="AC146" i="13"/>
  <c r="AB146" i="13" s="1"/>
  <c r="AF146" i="13" s="1"/>
  <c r="Z146" i="13"/>
  <c r="R146" i="13"/>
  <c r="Q146" i="13"/>
  <c r="P146" i="13"/>
  <c r="E146" i="13"/>
  <c r="C146" i="13"/>
  <c r="B146" i="13"/>
  <c r="AS145" i="13"/>
  <c r="AQ145" i="13"/>
  <c r="AR145" i="13" s="1"/>
  <c r="AP145" i="13"/>
  <c r="AM145" i="13"/>
  <c r="AI145" i="13"/>
  <c r="AJ145" i="13" s="1"/>
  <c r="AG145" i="13"/>
  <c r="AC145" i="13"/>
  <c r="AB145" i="13" s="1"/>
  <c r="AF145" i="13" s="1"/>
  <c r="Z145" i="13"/>
  <c r="R145" i="13"/>
  <c r="Q145" i="13"/>
  <c r="P145" i="13"/>
  <c r="E145" i="13"/>
  <c r="G145" i="13" s="1"/>
  <c r="S145" i="13" s="1"/>
  <c r="C145" i="13"/>
  <c r="B145" i="13"/>
  <c r="AS144" i="13"/>
  <c r="AQ144" i="13"/>
  <c r="AR144" i="13" s="1"/>
  <c r="AP144" i="13"/>
  <c r="AM144" i="13"/>
  <c r="AI144" i="13"/>
  <c r="AJ144" i="13" s="1"/>
  <c r="AG144" i="13"/>
  <c r="AC144" i="13"/>
  <c r="AB144" i="13" s="1"/>
  <c r="AF144" i="13" s="1"/>
  <c r="Z144" i="13"/>
  <c r="R144" i="13"/>
  <c r="Q144" i="13"/>
  <c r="P144" i="13"/>
  <c r="E144" i="13"/>
  <c r="C144" i="13"/>
  <c r="B144" i="13"/>
  <c r="AS143" i="13"/>
  <c r="AQ143" i="13"/>
  <c r="AR143" i="13" s="1"/>
  <c r="AP143" i="13"/>
  <c r="AM143" i="13"/>
  <c r="AI143" i="13"/>
  <c r="AJ143" i="13" s="1"/>
  <c r="AG143" i="13"/>
  <c r="AC143" i="13"/>
  <c r="AB143" i="13" s="1"/>
  <c r="AF143" i="13" s="1"/>
  <c r="Z143" i="13"/>
  <c r="R143" i="13"/>
  <c r="Q143" i="13"/>
  <c r="P143" i="13"/>
  <c r="E143" i="13"/>
  <c r="G143" i="13" s="1"/>
  <c r="C143" i="13"/>
  <c r="B143" i="13"/>
  <c r="AS142" i="13"/>
  <c r="AR142" i="13"/>
  <c r="AQ142" i="13"/>
  <c r="AP142" i="13"/>
  <c r="AM142" i="13"/>
  <c r="AJ142" i="13"/>
  <c r="AI142" i="13"/>
  <c r="AG142" i="13"/>
  <c r="AC142" i="13"/>
  <c r="AB142" i="13" s="1"/>
  <c r="AF142" i="13" s="1"/>
  <c r="Z142" i="13"/>
  <c r="R142" i="13"/>
  <c r="Q142" i="13"/>
  <c r="P142" i="13"/>
  <c r="E142" i="13"/>
  <c r="C142" i="13"/>
  <c r="B142" i="13"/>
  <c r="AS141" i="13"/>
  <c r="AQ141" i="13"/>
  <c r="AR141" i="13" s="1"/>
  <c r="AP141" i="13"/>
  <c r="AM141" i="13"/>
  <c r="AI141" i="13"/>
  <c r="AJ141" i="13" s="1"/>
  <c r="AG141" i="13"/>
  <c r="AC141" i="13"/>
  <c r="AB141" i="13"/>
  <c r="AF141" i="13" s="1"/>
  <c r="Z141" i="13"/>
  <c r="T141" i="13"/>
  <c r="R141" i="13"/>
  <c r="Q141" i="13"/>
  <c r="P141" i="13"/>
  <c r="E141" i="13"/>
  <c r="Y141" i="13" s="1"/>
  <c r="C141" i="13"/>
  <c r="B141" i="13"/>
  <c r="AS140" i="13"/>
  <c r="AQ140" i="13"/>
  <c r="AR140" i="13" s="1"/>
  <c r="AP140" i="13"/>
  <c r="AM140" i="13"/>
  <c r="AJ140" i="13"/>
  <c r="AI140" i="13"/>
  <c r="AG140" i="13"/>
  <c r="AC140" i="13"/>
  <c r="AB140" i="13" s="1"/>
  <c r="AF140" i="13" s="1"/>
  <c r="Z140" i="13"/>
  <c r="R140" i="13"/>
  <c r="Q140" i="13"/>
  <c r="P140" i="13"/>
  <c r="E140" i="13"/>
  <c r="C140" i="13"/>
  <c r="B140" i="13"/>
  <c r="AS139" i="13"/>
  <c r="AQ139" i="13"/>
  <c r="AR139" i="13" s="1"/>
  <c r="AP139" i="13"/>
  <c r="AM139" i="13"/>
  <c r="AI139" i="13"/>
  <c r="AJ139" i="13" s="1"/>
  <c r="AG139" i="13"/>
  <c r="AC139" i="13"/>
  <c r="AB139" i="13" s="1"/>
  <c r="AF139" i="13" s="1"/>
  <c r="Z139" i="13"/>
  <c r="R139" i="13"/>
  <c r="Q139" i="13"/>
  <c r="P139" i="13"/>
  <c r="E139" i="13"/>
  <c r="C139" i="13"/>
  <c r="B139" i="13"/>
  <c r="AS138" i="13"/>
  <c r="AQ138" i="13"/>
  <c r="AR138" i="13" s="1"/>
  <c r="AP138" i="13"/>
  <c r="AM138" i="13"/>
  <c r="AI138" i="13"/>
  <c r="AJ138" i="13" s="1"/>
  <c r="AG138" i="13"/>
  <c r="AF138" i="13"/>
  <c r="AC138" i="13"/>
  <c r="AB138" i="13" s="1"/>
  <c r="Z138" i="13"/>
  <c r="R138" i="13"/>
  <c r="Q138" i="13"/>
  <c r="P138" i="13"/>
  <c r="E138" i="13"/>
  <c r="Y138" i="13" s="1"/>
  <c r="C138" i="13"/>
  <c r="B138" i="13"/>
  <c r="AS137" i="13"/>
  <c r="AQ137" i="13"/>
  <c r="AR137" i="13" s="1"/>
  <c r="AP137" i="13"/>
  <c r="AM137" i="13"/>
  <c r="AI137" i="13"/>
  <c r="AJ137" i="13" s="1"/>
  <c r="AG137" i="13"/>
  <c r="AC137" i="13"/>
  <c r="AB137" i="13"/>
  <c r="AF137" i="13" s="1"/>
  <c r="Z137" i="13"/>
  <c r="R137" i="13"/>
  <c r="Q137" i="13"/>
  <c r="P137" i="13"/>
  <c r="E137" i="13"/>
  <c r="C137" i="13"/>
  <c r="B137" i="13"/>
  <c r="AS136" i="13"/>
  <c r="AQ136" i="13"/>
  <c r="AR136" i="13" s="1"/>
  <c r="AP136" i="13"/>
  <c r="AM136" i="13"/>
  <c r="AI136" i="13"/>
  <c r="AJ136" i="13" s="1"/>
  <c r="AG136" i="13"/>
  <c r="AC136" i="13"/>
  <c r="AB136" i="13"/>
  <c r="AF136" i="13" s="1"/>
  <c r="Z136" i="13"/>
  <c r="R136" i="13"/>
  <c r="Q136" i="13"/>
  <c r="P136" i="13"/>
  <c r="E136" i="13"/>
  <c r="G136" i="13" s="1"/>
  <c r="C136" i="13"/>
  <c r="B136" i="13"/>
  <c r="AS135" i="13"/>
  <c r="AQ135" i="13"/>
  <c r="AR135" i="13" s="1"/>
  <c r="AP135" i="13"/>
  <c r="AM135" i="13"/>
  <c r="AI135" i="13"/>
  <c r="AJ135" i="13" s="1"/>
  <c r="AG135" i="13"/>
  <c r="AC135" i="13"/>
  <c r="AB135" i="13" s="1"/>
  <c r="AF135" i="13" s="1"/>
  <c r="Z135" i="13"/>
  <c r="R135" i="13"/>
  <c r="Q135" i="13"/>
  <c r="P135" i="13"/>
  <c r="E135" i="13"/>
  <c r="C135" i="13"/>
  <c r="B135" i="13"/>
  <c r="AS134" i="13"/>
  <c r="AR134" i="13"/>
  <c r="AQ134" i="13"/>
  <c r="AP134" i="13"/>
  <c r="AM134" i="13"/>
  <c r="AJ134" i="13"/>
  <c r="AI134" i="13"/>
  <c r="AG134" i="13"/>
  <c r="AC134" i="13"/>
  <c r="AB134" i="13"/>
  <c r="AF134" i="13" s="1"/>
  <c r="Z134" i="13"/>
  <c r="R134" i="13"/>
  <c r="Q134" i="13"/>
  <c r="P134" i="13"/>
  <c r="E134" i="13"/>
  <c r="C134" i="13"/>
  <c r="B134" i="13"/>
  <c r="AS133" i="13"/>
  <c r="AQ133" i="13"/>
  <c r="AR133" i="13" s="1"/>
  <c r="AP133" i="13"/>
  <c r="AM133" i="13"/>
  <c r="AI133" i="13"/>
  <c r="AJ133" i="13" s="1"/>
  <c r="AG133" i="13"/>
  <c r="AC133" i="13"/>
  <c r="AB133" i="13" s="1"/>
  <c r="AF133" i="13" s="1"/>
  <c r="Z133" i="13"/>
  <c r="Y133" i="13"/>
  <c r="R133" i="13"/>
  <c r="Q133" i="13"/>
  <c r="P133" i="13"/>
  <c r="E133" i="13"/>
  <c r="O133" i="13" s="1"/>
  <c r="C133" i="13"/>
  <c r="B133" i="13"/>
  <c r="AS132" i="13"/>
  <c r="AQ132" i="13"/>
  <c r="AR132" i="13" s="1"/>
  <c r="AP132" i="13"/>
  <c r="AM132" i="13"/>
  <c r="AJ132" i="13"/>
  <c r="AI132" i="13"/>
  <c r="AG132" i="13"/>
  <c r="AC132" i="13"/>
  <c r="AB132" i="13" s="1"/>
  <c r="AF132" i="13" s="1"/>
  <c r="Z132" i="13"/>
  <c r="R132" i="13"/>
  <c r="Q132" i="13"/>
  <c r="P132" i="13"/>
  <c r="E132" i="13"/>
  <c r="G132" i="13" s="1"/>
  <c r="C132" i="13"/>
  <c r="B132" i="13"/>
  <c r="AS131" i="13"/>
  <c r="AQ131" i="13"/>
  <c r="AR131" i="13" s="1"/>
  <c r="AP131" i="13"/>
  <c r="AM131" i="13"/>
  <c r="AJ131" i="13"/>
  <c r="AI131" i="13"/>
  <c r="AG131" i="13"/>
  <c r="AC131" i="13"/>
  <c r="AB131" i="13" s="1"/>
  <c r="AF131" i="13" s="1"/>
  <c r="Z131" i="13"/>
  <c r="R131" i="13"/>
  <c r="Q131" i="13"/>
  <c r="P131" i="13"/>
  <c r="E131" i="13"/>
  <c r="C131" i="13"/>
  <c r="B131" i="13"/>
  <c r="AS130" i="13"/>
  <c r="AQ130" i="13"/>
  <c r="AR130" i="13" s="1"/>
  <c r="AP130" i="13"/>
  <c r="AM130" i="13"/>
  <c r="AI130" i="13"/>
  <c r="AJ130" i="13" s="1"/>
  <c r="AG130" i="13"/>
  <c r="AC130" i="13"/>
  <c r="AB130" i="13" s="1"/>
  <c r="AF130" i="13" s="1"/>
  <c r="Z130" i="13"/>
  <c r="R130" i="13"/>
  <c r="Q130" i="13"/>
  <c r="P130" i="13"/>
  <c r="E130" i="13"/>
  <c r="C130" i="13"/>
  <c r="B130" i="13"/>
  <c r="AS129" i="13"/>
  <c r="AR129" i="13"/>
  <c r="AQ129" i="13"/>
  <c r="AP129" i="13"/>
  <c r="AM129" i="13"/>
  <c r="AI129" i="13"/>
  <c r="AJ129" i="13" s="1"/>
  <c r="AG129" i="13"/>
  <c r="AC129" i="13"/>
  <c r="AB129" i="13" s="1"/>
  <c r="AF129" i="13" s="1"/>
  <c r="Z129" i="13"/>
  <c r="R129" i="13"/>
  <c r="Q129" i="13"/>
  <c r="P129" i="13"/>
  <c r="E129" i="13"/>
  <c r="C129" i="13"/>
  <c r="B129" i="13"/>
  <c r="AS128" i="13"/>
  <c r="AQ128" i="13"/>
  <c r="AR128" i="13" s="1"/>
  <c r="AP128" i="13"/>
  <c r="AM128" i="13"/>
  <c r="AI128" i="13"/>
  <c r="AJ128" i="13" s="1"/>
  <c r="AG128" i="13"/>
  <c r="AC128" i="13"/>
  <c r="AB128" i="13" s="1"/>
  <c r="AF128" i="13" s="1"/>
  <c r="Z128" i="13"/>
  <c r="R128" i="13"/>
  <c r="Q128" i="13"/>
  <c r="P128" i="13"/>
  <c r="E128" i="13"/>
  <c r="G128" i="13" s="1"/>
  <c r="C128" i="13"/>
  <c r="B128" i="13"/>
  <c r="AS127" i="13"/>
  <c r="AR127" i="13"/>
  <c r="AQ127" i="13"/>
  <c r="AP127" i="13"/>
  <c r="AM127" i="13"/>
  <c r="AJ127" i="13"/>
  <c r="AI127" i="13"/>
  <c r="AG127" i="13"/>
  <c r="AC127" i="13"/>
  <c r="AB127" i="13" s="1"/>
  <c r="AF127" i="13" s="1"/>
  <c r="Z127" i="13"/>
  <c r="R127" i="13"/>
  <c r="Q127" i="13"/>
  <c r="P127" i="13"/>
  <c r="E127" i="13"/>
  <c r="C127" i="13"/>
  <c r="B127" i="13"/>
  <c r="AS126" i="13"/>
  <c r="AQ126" i="13"/>
  <c r="AR126" i="13" s="1"/>
  <c r="AP126" i="13"/>
  <c r="AM126" i="13"/>
  <c r="AJ126" i="13"/>
  <c r="AI126" i="13"/>
  <c r="AG126" i="13"/>
  <c r="AC126" i="13"/>
  <c r="AB126" i="13" s="1"/>
  <c r="AF126" i="13" s="1"/>
  <c r="Z126" i="13"/>
  <c r="R126" i="13"/>
  <c r="Q126" i="13"/>
  <c r="P126" i="13"/>
  <c r="E126" i="13"/>
  <c r="C126" i="13"/>
  <c r="B126" i="13"/>
  <c r="AS125" i="13"/>
  <c r="AQ125" i="13"/>
  <c r="AR125" i="13" s="1"/>
  <c r="AP125" i="13"/>
  <c r="AM125" i="13"/>
  <c r="AI125" i="13"/>
  <c r="AJ125" i="13" s="1"/>
  <c r="AG125" i="13"/>
  <c r="AC125" i="13"/>
  <c r="AB125" i="13" s="1"/>
  <c r="AF125" i="13" s="1"/>
  <c r="Z125" i="13"/>
  <c r="Y125" i="13"/>
  <c r="R125" i="13"/>
  <c r="Q125" i="13"/>
  <c r="P125" i="13"/>
  <c r="E125" i="13"/>
  <c r="O125" i="13" s="1"/>
  <c r="C125" i="13"/>
  <c r="B125" i="13"/>
  <c r="AS124" i="13"/>
  <c r="AQ124" i="13"/>
  <c r="AR124" i="13" s="1"/>
  <c r="AP124" i="13"/>
  <c r="AM124" i="13"/>
  <c r="AI124" i="13"/>
  <c r="AJ124" i="13" s="1"/>
  <c r="AG124" i="13"/>
  <c r="AC124" i="13"/>
  <c r="AB124" i="13" s="1"/>
  <c r="AF124" i="13" s="1"/>
  <c r="Z124" i="13"/>
  <c r="R124" i="13"/>
  <c r="Q124" i="13"/>
  <c r="P124" i="13"/>
  <c r="E124" i="13"/>
  <c r="G124" i="13" s="1"/>
  <c r="C124" i="13"/>
  <c r="B124" i="13"/>
  <c r="AS123" i="13"/>
  <c r="AQ123" i="13"/>
  <c r="AR123" i="13" s="1"/>
  <c r="AP123" i="13"/>
  <c r="AM123" i="13"/>
  <c r="AI123" i="13"/>
  <c r="AJ123" i="13" s="1"/>
  <c r="AG123" i="13"/>
  <c r="AC123" i="13"/>
  <c r="AB123" i="13"/>
  <c r="AF123" i="13" s="1"/>
  <c r="Z123" i="13"/>
  <c r="R123" i="13"/>
  <c r="Q123" i="13"/>
  <c r="P123" i="13"/>
  <c r="E123" i="13"/>
  <c r="C123" i="13"/>
  <c r="B123" i="13"/>
  <c r="AS122" i="13"/>
  <c r="AQ122" i="13"/>
  <c r="AR122" i="13" s="1"/>
  <c r="AP122" i="13"/>
  <c r="AM122" i="13"/>
  <c r="AI122" i="13"/>
  <c r="AJ122" i="13" s="1"/>
  <c r="AG122" i="13"/>
  <c r="AC122" i="13"/>
  <c r="AB122" i="13" s="1"/>
  <c r="AF122" i="13" s="1"/>
  <c r="Z122" i="13"/>
  <c r="R122" i="13"/>
  <c r="Q122" i="13"/>
  <c r="P122" i="13"/>
  <c r="E122" i="13"/>
  <c r="G122" i="13" s="1"/>
  <c r="C122" i="13"/>
  <c r="B122" i="13"/>
  <c r="AS121" i="13"/>
  <c r="AQ121" i="13"/>
  <c r="AR121" i="13" s="1"/>
  <c r="AP121" i="13"/>
  <c r="AM121" i="13"/>
  <c r="AI121" i="13"/>
  <c r="AJ121" i="13" s="1"/>
  <c r="AG121" i="13"/>
  <c r="AC121" i="13"/>
  <c r="AB121" i="13" s="1"/>
  <c r="AF121" i="13" s="1"/>
  <c r="Z121" i="13"/>
  <c r="R121" i="13"/>
  <c r="Q121" i="13"/>
  <c r="P121" i="13"/>
  <c r="E121" i="13"/>
  <c r="C121" i="13"/>
  <c r="B121" i="13"/>
  <c r="AS120" i="13"/>
  <c r="AQ120" i="13"/>
  <c r="AR120" i="13" s="1"/>
  <c r="AP120" i="13"/>
  <c r="AM120" i="13"/>
  <c r="AI120" i="13"/>
  <c r="AJ120" i="13" s="1"/>
  <c r="AG120" i="13"/>
  <c r="AC120" i="13"/>
  <c r="AB120" i="13" s="1"/>
  <c r="AF120" i="13" s="1"/>
  <c r="Z120" i="13"/>
  <c r="R120" i="13"/>
  <c r="Q120" i="13"/>
  <c r="P120" i="13"/>
  <c r="E120" i="13"/>
  <c r="C120" i="13"/>
  <c r="B120" i="13"/>
  <c r="AS119" i="13"/>
  <c r="AQ119" i="13"/>
  <c r="AR119" i="13" s="1"/>
  <c r="AP119" i="13"/>
  <c r="AM119" i="13"/>
  <c r="AJ119" i="13"/>
  <c r="AI119" i="13"/>
  <c r="AG119" i="13"/>
  <c r="AC119" i="13"/>
  <c r="AB119" i="13" s="1"/>
  <c r="AF119" i="13" s="1"/>
  <c r="Z119" i="13"/>
  <c r="R119" i="13"/>
  <c r="Q119" i="13"/>
  <c r="P119" i="13"/>
  <c r="E119" i="13"/>
  <c r="C119" i="13"/>
  <c r="B119" i="13"/>
  <c r="AS118" i="13"/>
  <c r="AQ118" i="13"/>
  <c r="AR118" i="13" s="1"/>
  <c r="AP118" i="13"/>
  <c r="AM118" i="13"/>
  <c r="AI118" i="13"/>
  <c r="AJ118" i="13" s="1"/>
  <c r="AG118" i="13"/>
  <c r="AC118" i="13"/>
  <c r="AB118" i="13" s="1"/>
  <c r="AF118" i="13" s="1"/>
  <c r="Z118" i="13"/>
  <c r="R118" i="13"/>
  <c r="Q118" i="13"/>
  <c r="P118" i="13"/>
  <c r="E118" i="13"/>
  <c r="G118" i="13" s="1"/>
  <c r="C118" i="13"/>
  <c r="B118" i="13"/>
  <c r="AS117" i="13"/>
  <c r="AR117" i="13"/>
  <c r="AQ117" i="13"/>
  <c r="AP117" i="13"/>
  <c r="AM117" i="13"/>
  <c r="AI117" i="13"/>
  <c r="AJ117" i="13" s="1"/>
  <c r="AG117" i="13"/>
  <c r="AC117" i="13"/>
  <c r="AB117" i="13" s="1"/>
  <c r="AF117" i="13" s="1"/>
  <c r="Z117" i="13"/>
  <c r="R117" i="13"/>
  <c r="Q117" i="13"/>
  <c r="P117" i="13"/>
  <c r="E117" i="13"/>
  <c r="C117" i="13"/>
  <c r="B117" i="13"/>
  <c r="AS116" i="13"/>
  <c r="AQ116" i="13"/>
  <c r="AR116" i="13" s="1"/>
  <c r="AP116" i="13"/>
  <c r="AM116" i="13"/>
  <c r="AI116" i="13"/>
  <c r="AJ116" i="13" s="1"/>
  <c r="AG116" i="13"/>
  <c r="AC116" i="13"/>
  <c r="AB116" i="13" s="1"/>
  <c r="AF116" i="13" s="1"/>
  <c r="Z116" i="13"/>
  <c r="R116" i="13"/>
  <c r="Q116" i="13"/>
  <c r="P116" i="13"/>
  <c r="E116" i="13"/>
  <c r="C116" i="13"/>
  <c r="B116" i="13"/>
  <c r="AS115" i="13"/>
  <c r="AQ115" i="13"/>
  <c r="AR115" i="13" s="1"/>
  <c r="AP115" i="13"/>
  <c r="AM115" i="13"/>
  <c r="AI115" i="13"/>
  <c r="AJ115" i="13" s="1"/>
  <c r="AG115" i="13"/>
  <c r="AC115" i="13"/>
  <c r="AB115" i="13"/>
  <c r="AF115" i="13" s="1"/>
  <c r="Z115" i="13"/>
  <c r="R115" i="13"/>
  <c r="Q115" i="13"/>
  <c r="P115" i="13"/>
  <c r="E115" i="13"/>
  <c r="C115" i="13"/>
  <c r="B115" i="13"/>
  <c r="AS114" i="13"/>
  <c r="AR114" i="13"/>
  <c r="AQ114" i="13"/>
  <c r="AP114" i="13"/>
  <c r="AM114" i="13"/>
  <c r="AI114" i="13"/>
  <c r="AJ114" i="13" s="1"/>
  <c r="AG114" i="13"/>
  <c r="AC114" i="13"/>
  <c r="AB114" i="13"/>
  <c r="AF114" i="13" s="1"/>
  <c r="Z114" i="13"/>
  <c r="R114" i="13"/>
  <c r="Q114" i="13"/>
  <c r="P114" i="13"/>
  <c r="E114" i="13"/>
  <c r="O114" i="13" s="1"/>
  <c r="C114" i="13"/>
  <c r="B114" i="13"/>
  <c r="AS113" i="13"/>
  <c r="AQ113" i="13"/>
  <c r="AR113" i="13" s="1"/>
  <c r="AP113" i="13"/>
  <c r="AM113" i="13"/>
  <c r="AI113" i="13"/>
  <c r="AJ113" i="13" s="1"/>
  <c r="AG113" i="13"/>
  <c r="AC113" i="13"/>
  <c r="AB113" i="13" s="1"/>
  <c r="AF113" i="13" s="1"/>
  <c r="Z113" i="13"/>
  <c r="R113" i="13"/>
  <c r="Q113" i="13"/>
  <c r="P113" i="13"/>
  <c r="E113" i="13"/>
  <c r="O113" i="13" s="1"/>
  <c r="C113" i="13"/>
  <c r="B113" i="13"/>
  <c r="AS112" i="13"/>
  <c r="AQ112" i="13"/>
  <c r="AR112" i="13" s="1"/>
  <c r="AP112" i="13"/>
  <c r="AM112" i="13"/>
  <c r="AI112" i="13"/>
  <c r="AJ112" i="13" s="1"/>
  <c r="AG112" i="13"/>
  <c r="AC112" i="13"/>
  <c r="AB112" i="13" s="1"/>
  <c r="AF112" i="13" s="1"/>
  <c r="Z112" i="13"/>
  <c r="R112" i="13"/>
  <c r="Q112" i="13"/>
  <c r="P112" i="13"/>
  <c r="E112" i="13"/>
  <c r="X112" i="13" s="1"/>
  <c r="C112" i="13"/>
  <c r="B112" i="13"/>
  <c r="AS111" i="13"/>
  <c r="AQ111" i="13"/>
  <c r="AR111" i="13" s="1"/>
  <c r="AP111" i="13"/>
  <c r="AM111" i="13"/>
  <c r="AJ111" i="13"/>
  <c r="AI111" i="13"/>
  <c r="AG111" i="13"/>
  <c r="AC111" i="13"/>
  <c r="AB111" i="13" s="1"/>
  <c r="AF111" i="13" s="1"/>
  <c r="Z111" i="13"/>
  <c r="R111" i="13"/>
  <c r="Q111" i="13"/>
  <c r="P111" i="13"/>
  <c r="E111" i="13"/>
  <c r="C111" i="13"/>
  <c r="B111" i="13"/>
  <c r="AS110" i="13"/>
  <c r="AQ110" i="13"/>
  <c r="AR110" i="13" s="1"/>
  <c r="AP110" i="13"/>
  <c r="AM110" i="13"/>
  <c r="AI110" i="13"/>
  <c r="AJ110" i="13" s="1"/>
  <c r="AG110" i="13"/>
  <c r="AC110" i="13"/>
  <c r="AB110" i="13" s="1"/>
  <c r="AF110" i="13" s="1"/>
  <c r="Z110" i="13"/>
  <c r="R110" i="13"/>
  <c r="Q110" i="13"/>
  <c r="P110" i="13"/>
  <c r="E110" i="13"/>
  <c r="C110" i="13"/>
  <c r="B110" i="13"/>
  <c r="AS109" i="13"/>
  <c r="AQ109" i="13"/>
  <c r="AR109" i="13" s="1"/>
  <c r="AP109" i="13"/>
  <c r="AM109" i="13"/>
  <c r="AI109" i="13"/>
  <c r="AJ109" i="13" s="1"/>
  <c r="AG109" i="13"/>
  <c r="AC109" i="13"/>
  <c r="AB109" i="13" s="1"/>
  <c r="AF109" i="13" s="1"/>
  <c r="Z109" i="13"/>
  <c r="Y109" i="13"/>
  <c r="X109" i="13"/>
  <c r="R109" i="13"/>
  <c r="Q109" i="13"/>
  <c r="P109" i="13"/>
  <c r="O109" i="13"/>
  <c r="E109" i="13"/>
  <c r="C109" i="13"/>
  <c r="B109" i="13"/>
  <c r="AS108" i="13"/>
  <c r="AQ108" i="13"/>
  <c r="AR108" i="13" s="1"/>
  <c r="AP108" i="13"/>
  <c r="AM108" i="13"/>
  <c r="AI108" i="13"/>
  <c r="AJ108" i="13" s="1"/>
  <c r="AG108" i="13"/>
  <c r="AC108" i="13"/>
  <c r="AB108" i="13" s="1"/>
  <c r="AF108" i="13" s="1"/>
  <c r="Z108" i="13"/>
  <c r="R108" i="13"/>
  <c r="Q108" i="13"/>
  <c r="P108" i="13"/>
  <c r="E108" i="13"/>
  <c r="C108" i="13"/>
  <c r="B108" i="13"/>
  <c r="AS107" i="13"/>
  <c r="AQ107" i="13"/>
  <c r="AR107" i="13" s="1"/>
  <c r="AP107" i="13"/>
  <c r="AM107" i="13"/>
  <c r="AI107" i="13"/>
  <c r="AJ107" i="13" s="1"/>
  <c r="AG107" i="13"/>
  <c r="AC107" i="13"/>
  <c r="AB107" i="13" s="1"/>
  <c r="AF107" i="13" s="1"/>
  <c r="Z107" i="13"/>
  <c r="R107" i="13"/>
  <c r="Q107" i="13"/>
  <c r="P107" i="13"/>
  <c r="E107" i="13"/>
  <c r="X107" i="13" s="1"/>
  <c r="C107" i="13"/>
  <c r="B107" i="13"/>
  <c r="AS106" i="13"/>
  <c r="AQ106" i="13"/>
  <c r="AR106" i="13" s="1"/>
  <c r="AP106" i="13"/>
  <c r="AM106" i="13"/>
  <c r="AI106" i="13"/>
  <c r="AJ106" i="13" s="1"/>
  <c r="AG106" i="13"/>
  <c r="AC106" i="13"/>
  <c r="AB106" i="13"/>
  <c r="AF106" i="13" s="1"/>
  <c r="Z106" i="13"/>
  <c r="R106" i="13"/>
  <c r="Q106" i="13"/>
  <c r="P106" i="13"/>
  <c r="E106" i="13"/>
  <c r="C106" i="13"/>
  <c r="B106" i="13"/>
  <c r="AS105" i="13"/>
  <c r="AQ105" i="13"/>
  <c r="AR105" i="13" s="1"/>
  <c r="AP105" i="13"/>
  <c r="AM105" i="13"/>
  <c r="AI105" i="13"/>
  <c r="AJ105" i="13" s="1"/>
  <c r="AG105" i="13"/>
  <c r="AC105" i="13"/>
  <c r="AB105" i="13" s="1"/>
  <c r="AF105" i="13" s="1"/>
  <c r="Z105" i="13"/>
  <c r="R105" i="13"/>
  <c r="Q105" i="13"/>
  <c r="P105" i="13"/>
  <c r="E105" i="13"/>
  <c r="C105" i="13"/>
  <c r="B105" i="13"/>
  <c r="AS104" i="13"/>
  <c r="AQ104" i="13"/>
  <c r="AR104" i="13" s="1"/>
  <c r="AP104" i="13"/>
  <c r="AM104" i="13"/>
  <c r="AI104" i="13"/>
  <c r="AJ104" i="13" s="1"/>
  <c r="AG104" i="13"/>
  <c r="AC104" i="13"/>
  <c r="AB104" i="13" s="1"/>
  <c r="AF104" i="13" s="1"/>
  <c r="Z104" i="13"/>
  <c r="R104" i="13"/>
  <c r="Q104" i="13"/>
  <c r="P104" i="13"/>
  <c r="E104" i="13"/>
  <c r="C104" i="13"/>
  <c r="B104" i="13"/>
  <c r="AS103" i="13"/>
  <c r="AQ103" i="13"/>
  <c r="AR103" i="13" s="1"/>
  <c r="AP103" i="13"/>
  <c r="AM103" i="13"/>
  <c r="AJ103" i="13"/>
  <c r="AI103" i="13"/>
  <c r="AG103" i="13"/>
  <c r="AC103" i="13"/>
  <c r="AB103" i="13" s="1"/>
  <c r="AF103" i="13" s="1"/>
  <c r="Z103" i="13"/>
  <c r="R103" i="13"/>
  <c r="Q103" i="13"/>
  <c r="P103" i="13"/>
  <c r="E103" i="13"/>
  <c r="C103" i="13"/>
  <c r="B103" i="13"/>
  <c r="AS102" i="13"/>
  <c r="AQ102" i="13"/>
  <c r="AR102" i="13" s="1"/>
  <c r="AP102" i="13"/>
  <c r="AM102" i="13"/>
  <c r="AJ102" i="13"/>
  <c r="AI102" i="13"/>
  <c r="AG102" i="13"/>
  <c r="AC102" i="13"/>
  <c r="AB102" i="13" s="1"/>
  <c r="AF102" i="13" s="1"/>
  <c r="Z102" i="13"/>
  <c r="R102" i="13"/>
  <c r="Q102" i="13"/>
  <c r="P102" i="13"/>
  <c r="E102" i="13"/>
  <c r="C102" i="13"/>
  <c r="B102" i="13"/>
  <c r="AS101" i="13"/>
  <c r="AQ101" i="13"/>
  <c r="AR101" i="13" s="1"/>
  <c r="AP101" i="13"/>
  <c r="AM101" i="13"/>
  <c r="AI101" i="13"/>
  <c r="AJ101" i="13" s="1"/>
  <c r="AG101" i="13"/>
  <c r="AC101" i="13"/>
  <c r="AB101" i="13" s="1"/>
  <c r="AF101" i="13" s="1"/>
  <c r="Z101" i="13"/>
  <c r="R101" i="13"/>
  <c r="Q101" i="13"/>
  <c r="P101" i="13"/>
  <c r="E101" i="13"/>
  <c r="X101" i="13" s="1"/>
  <c r="C101" i="13"/>
  <c r="B101" i="13"/>
  <c r="AS100" i="13"/>
  <c r="AQ100" i="13"/>
  <c r="AR100" i="13" s="1"/>
  <c r="AP100" i="13"/>
  <c r="AM100" i="13"/>
  <c r="AI100" i="13"/>
  <c r="AJ100" i="13" s="1"/>
  <c r="AG100" i="13"/>
  <c r="AC100" i="13"/>
  <c r="AB100" i="13" s="1"/>
  <c r="AF100" i="13" s="1"/>
  <c r="Z100" i="13"/>
  <c r="R100" i="13"/>
  <c r="Q100" i="13"/>
  <c r="P100" i="13"/>
  <c r="E100" i="13"/>
  <c r="G100" i="13" s="1"/>
  <c r="S100" i="13" s="1"/>
  <c r="C100" i="13"/>
  <c r="B100" i="13"/>
  <c r="AS99" i="13"/>
  <c r="AQ99" i="13"/>
  <c r="AR99" i="13" s="1"/>
  <c r="AP99" i="13"/>
  <c r="AM99" i="13"/>
  <c r="AI99" i="13"/>
  <c r="AJ99" i="13" s="1"/>
  <c r="AG99" i="13"/>
  <c r="AC99" i="13"/>
  <c r="AB99" i="13" s="1"/>
  <c r="AF99" i="13" s="1"/>
  <c r="Z99" i="13"/>
  <c r="R99" i="13"/>
  <c r="Q99" i="13"/>
  <c r="P99" i="13"/>
  <c r="E99" i="13"/>
  <c r="X99" i="13" s="1"/>
  <c r="C99" i="13"/>
  <c r="B99" i="13"/>
  <c r="AS98" i="13"/>
  <c r="AR98" i="13"/>
  <c r="AQ98" i="13"/>
  <c r="AP98" i="13"/>
  <c r="AM98" i="13"/>
  <c r="AI98" i="13"/>
  <c r="AJ98" i="13" s="1"/>
  <c r="AG98" i="13"/>
  <c r="AC98" i="13"/>
  <c r="AB98" i="13" s="1"/>
  <c r="AF98" i="13" s="1"/>
  <c r="Z98" i="13"/>
  <c r="R98" i="13"/>
  <c r="Q98" i="13"/>
  <c r="P98" i="13"/>
  <c r="E98" i="13"/>
  <c r="C98" i="13"/>
  <c r="B98" i="13"/>
  <c r="AS97" i="13"/>
  <c r="AQ97" i="13"/>
  <c r="AR97" i="13" s="1"/>
  <c r="AP97" i="13"/>
  <c r="AM97" i="13"/>
  <c r="AI97" i="13"/>
  <c r="AJ97" i="13" s="1"/>
  <c r="AG97" i="13"/>
  <c r="AC97" i="13"/>
  <c r="AB97" i="13" s="1"/>
  <c r="AF97" i="13" s="1"/>
  <c r="Z97" i="13"/>
  <c r="R97" i="13"/>
  <c r="Q97" i="13"/>
  <c r="P97" i="13"/>
  <c r="L97" i="13"/>
  <c r="AL97" i="13" s="1"/>
  <c r="E97" i="13"/>
  <c r="G97" i="13" s="1"/>
  <c r="S97" i="13" s="1"/>
  <c r="C97" i="13"/>
  <c r="B97" i="13"/>
  <c r="AS96" i="13"/>
  <c r="AQ96" i="13"/>
  <c r="AR96" i="13" s="1"/>
  <c r="AP96" i="13"/>
  <c r="AM96" i="13"/>
  <c r="AI96" i="13"/>
  <c r="AJ96" i="13" s="1"/>
  <c r="AG96" i="13"/>
  <c r="AC96" i="13"/>
  <c r="AB96" i="13" s="1"/>
  <c r="AF96" i="13" s="1"/>
  <c r="Z96" i="13"/>
  <c r="R96" i="13"/>
  <c r="Q96" i="13"/>
  <c r="P96" i="13"/>
  <c r="E96" i="13"/>
  <c r="G96" i="13" s="1"/>
  <c r="C96" i="13"/>
  <c r="B96" i="13"/>
  <c r="AS95" i="13"/>
  <c r="AR95" i="13"/>
  <c r="AQ95" i="13"/>
  <c r="AP95" i="13"/>
  <c r="AM95" i="13"/>
  <c r="AI95" i="13"/>
  <c r="AJ95" i="13" s="1"/>
  <c r="AG95" i="13"/>
  <c r="AC95" i="13"/>
  <c r="AB95" i="13" s="1"/>
  <c r="AF95" i="13" s="1"/>
  <c r="Z95" i="13"/>
  <c r="R95" i="13"/>
  <c r="Q95" i="13"/>
  <c r="P95" i="13"/>
  <c r="E95" i="13"/>
  <c r="C95" i="13"/>
  <c r="B95" i="13"/>
  <c r="AS94" i="13"/>
  <c r="AQ94" i="13"/>
  <c r="AR94" i="13" s="1"/>
  <c r="AP94" i="13"/>
  <c r="AM94" i="13"/>
  <c r="AI94" i="13"/>
  <c r="AJ94" i="13" s="1"/>
  <c r="AG94" i="13"/>
  <c r="AC94" i="13"/>
  <c r="AB94" i="13" s="1"/>
  <c r="AF94" i="13" s="1"/>
  <c r="Z94" i="13"/>
  <c r="R94" i="13"/>
  <c r="Q94" i="13"/>
  <c r="P94" i="13"/>
  <c r="E94" i="13"/>
  <c r="C94" i="13"/>
  <c r="B94" i="13"/>
  <c r="AS93" i="13"/>
  <c r="AR93" i="13"/>
  <c r="AQ93" i="13"/>
  <c r="AP93" i="13"/>
  <c r="AM93" i="13"/>
  <c r="AI93" i="13"/>
  <c r="AJ93" i="13" s="1"/>
  <c r="AG93" i="13"/>
  <c r="AC93" i="13"/>
  <c r="AB93" i="13" s="1"/>
  <c r="AF93" i="13" s="1"/>
  <c r="Z93" i="13"/>
  <c r="R93" i="13"/>
  <c r="Q93" i="13"/>
  <c r="P93" i="13"/>
  <c r="E93" i="13"/>
  <c r="C93" i="13"/>
  <c r="B93" i="13"/>
  <c r="AS92" i="13"/>
  <c r="AQ92" i="13"/>
  <c r="AR92" i="13" s="1"/>
  <c r="AP92" i="13"/>
  <c r="AM92" i="13"/>
  <c r="AJ92" i="13"/>
  <c r="AI92" i="13"/>
  <c r="AG92" i="13"/>
  <c r="AC92" i="13"/>
  <c r="AB92" i="13" s="1"/>
  <c r="AF92" i="13" s="1"/>
  <c r="Z92" i="13"/>
  <c r="R92" i="13"/>
  <c r="Q92" i="13"/>
  <c r="P92" i="13"/>
  <c r="E92" i="13"/>
  <c r="C92" i="13"/>
  <c r="B92" i="13"/>
  <c r="AS91" i="13"/>
  <c r="AQ91" i="13"/>
  <c r="AR91" i="13" s="1"/>
  <c r="AP91" i="13"/>
  <c r="AM91" i="13"/>
  <c r="AI91" i="13"/>
  <c r="AJ91" i="13" s="1"/>
  <c r="AG91" i="13"/>
  <c r="AC91" i="13"/>
  <c r="AB91" i="13"/>
  <c r="AF91" i="13" s="1"/>
  <c r="Z91" i="13"/>
  <c r="R91" i="13"/>
  <c r="Q91" i="13"/>
  <c r="P91" i="13"/>
  <c r="O91" i="13"/>
  <c r="E91" i="13"/>
  <c r="G91" i="13" s="1"/>
  <c r="C91" i="13"/>
  <c r="B91" i="13"/>
  <c r="AS90" i="13"/>
  <c r="AR90" i="13"/>
  <c r="AQ90" i="13"/>
  <c r="AP90" i="13"/>
  <c r="AM90" i="13"/>
  <c r="AJ90" i="13"/>
  <c r="AI90" i="13"/>
  <c r="AG90" i="13"/>
  <c r="AC90" i="13"/>
  <c r="AB90" i="13" s="1"/>
  <c r="AF90" i="13" s="1"/>
  <c r="Z90" i="13"/>
  <c r="R90" i="13"/>
  <c r="Q90" i="13"/>
  <c r="P90" i="13"/>
  <c r="E90" i="13"/>
  <c r="C90" i="13"/>
  <c r="B90" i="13"/>
  <c r="AS89" i="13"/>
  <c r="AR89" i="13"/>
  <c r="AQ89" i="13"/>
  <c r="AP89" i="13"/>
  <c r="AM89" i="13"/>
  <c r="AI89" i="13"/>
  <c r="AJ89" i="13" s="1"/>
  <c r="AG89" i="13"/>
  <c r="AC89" i="13"/>
  <c r="AB89" i="13" s="1"/>
  <c r="AF89" i="13" s="1"/>
  <c r="Z89" i="13"/>
  <c r="R89" i="13"/>
  <c r="Q89" i="13"/>
  <c r="P89" i="13"/>
  <c r="E89" i="13"/>
  <c r="C89" i="13"/>
  <c r="B89" i="13"/>
  <c r="AS88" i="13"/>
  <c r="AQ88" i="13"/>
  <c r="AR88" i="13" s="1"/>
  <c r="AP88" i="13"/>
  <c r="AM88" i="13"/>
  <c r="AI88" i="13"/>
  <c r="AJ88" i="13" s="1"/>
  <c r="AG88" i="13"/>
  <c r="AC88" i="13"/>
  <c r="AB88" i="13" s="1"/>
  <c r="AF88" i="13" s="1"/>
  <c r="Z88" i="13"/>
  <c r="X88" i="13"/>
  <c r="R88" i="13"/>
  <c r="Q88" i="13"/>
  <c r="P88" i="13"/>
  <c r="E88" i="13"/>
  <c r="C88" i="13"/>
  <c r="B88" i="13"/>
  <c r="AS87" i="13"/>
  <c r="AQ87" i="13"/>
  <c r="AR87" i="13" s="1"/>
  <c r="AP87" i="13"/>
  <c r="AM87" i="13"/>
  <c r="AI87" i="13"/>
  <c r="AJ87" i="13" s="1"/>
  <c r="AG87" i="13"/>
  <c r="AC87" i="13"/>
  <c r="AB87" i="13" s="1"/>
  <c r="AF87" i="13" s="1"/>
  <c r="Z87" i="13"/>
  <c r="R87" i="13"/>
  <c r="Q87" i="13"/>
  <c r="P87" i="13"/>
  <c r="E87" i="13"/>
  <c r="C87" i="13"/>
  <c r="B87" i="13"/>
  <c r="AS86" i="13"/>
  <c r="AQ86" i="13"/>
  <c r="AR86" i="13" s="1"/>
  <c r="AP86" i="13"/>
  <c r="AM86" i="13"/>
  <c r="AI86" i="13"/>
  <c r="AJ86" i="13" s="1"/>
  <c r="AG86" i="13"/>
  <c r="AC86" i="13"/>
  <c r="AB86" i="13" s="1"/>
  <c r="AF86" i="13" s="1"/>
  <c r="Z86" i="13"/>
  <c r="R86" i="13"/>
  <c r="Q86" i="13"/>
  <c r="P86" i="13"/>
  <c r="E86" i="13"/>
  <c r="C86" i="13"/>
  <c r="B86" i="13"/>
  <c r="AS85" i="13"/>
  <c r="AQ85" i="13"/>
  <c r="AR85" i="13" s="1"/>
  <c r="AP85" i="13"/>
  <c r="AM85" i="13"/>
  <c r="AI85" i="13"/>
  <c r="AJ85" i="13" s="1"/>
  <c r="AG85" i="13"/>
  <c r="AC85" i="13"/>
  <c r="AB85" i="13" s="1"/>
  <c r="AF85" i="13" s="1"/>
  <c r="Z85" i="13"/>
  <c r="R85" i="13"/>
  <c r="Q85" i="13"/>
  <c r="P85" i="13"/>
  <c r="E85" i="13"/>
  <c r="X85" i="13" s="1"/>
  <c r="C85" i="13"/>
  <c r="B85" i="13"/>
  <c r="AS84" i="13"/>
  <c r="AQ84" i="13"/>
  <c r="AR84" i="13" s="1"/>
  <c r="AP84" i="13"/>
  <c r="AM84" i="13"/>
  <c r="AJ84" i="13"/>
  <c r="AI84" i="13"/>
  <c r="AG84" i="13"/>
  <c r="AC84" i="13"/>
  <c r="AB84" i="13" s="1"/>
  <c r="AF84" i="13" s="1"/>
  <c r="Z84" i="13"/>
  <c r="R84" i="13"/>
  <c r="Q84" i="13"/>
  <c r="P84" i="13"/>
  <c r="E84" i="13"/>
  <c r="C84" i="13"/>
  <c r="B84" i="13"/>
  <c r="AS83" i="13"/>
  <c r="AQ83" i="13"/>
  <c r="AR83" i="13" s="1"/>
  <c r="AP83" i="13"/>
  <c r="AM83" i="13"/>
  <c r="AI83" i="13"/>
  <c r="AJ83" i="13" s="1"/>
  <c r="AG83" i="13"/>
  <c r="AC83" i="13"/>
  <c r="AB83" i="13" s="1"/>
  <c r="AF83" i="13" s="1"/>
  <c r="Z83" i="13"/>
  <c r="R83" i="13"/>
  <c r="Q83" i="13"/>
  <c r="P83" i="13"/>
  <c r="E83" i="13"/>
  <c r="C83" i="13"/>
  <c r="B83" i="13"/>
  <c r="AS82" i="13"/>
  <c r="AQ82" i="13"/>
  <c r="AR82" i="13" s="1"/>
  <c r="AP82" i="13"/>
  <c r="AM82" i="13"/>
  <c r="AJ82" i="13"/>
  <c r="AI82" i="13"/>
  <c r="AG82" i="13"/>
  <c r="AC82" i="13"/>
  <c r="AB82" i="13" s="1"/>
  <c r="AF82" i="13" s="1"/>
  <c r="Z82" i="13"/>
  <c r="R82" i="13"/>
  <c r="Q82" i="13"/>
  <c r="P82" i="13"/>
  <c r="E82" i="13"/>
  <c r="C82" i="13"/>
  <c r="B82" i="13"/>
  <c r="AS81" i="13"/>
  <c r="AR81" i="13"/>
  <c r="AQ81" i="13"/>
  <c r="AP81" i="13"/>
  <c r="AM81" i="13"/>
  <c r="AI81" i="13"/>
  <c r="AJ81" i="13" s="1"/>
  <c r="AG81" i="13"/>
  <c r="AC81" i="13"/>
  <c r="AB81" i="13" s="1"/>
  <c r="AF81" i="13" s="1"/>
  <c r="Z81" i="13"/>
  <c r="R81" i="13"/>
  <c r="Q81" i="13"/>
  <c r="P81" i="13"/>
  <c r="E81" i="13"/>
  <c r="O81" i="13" s="1"/>
  <c r="C81" i="13"/>
  <c r="B81" i="13"/>
  <c r="AS80" i="13"/>
  <c r="AQ80" i="13"/>
  <c r="AR80" i="13" s="1"/>
  <c r="AP80" i="13"/>
  <c r="AM80" i="13"/>
  <c r="AI80" i="13"/>
  <c r="AJ80" i="13" s="1"/>
  <c r="AG80" i="13"/>
  <c r="AC80" i="13"/>
  <c r="AB80" i="13" s="1"/>
  <c r="AF80" i="13" s="1"/>
  <c r="Z80" i="13"/>
  <c r="R80" i="13"/>
  <c r="Q80" i="13"/>
  <c r="P80" i="13"/>
  <c r="E80" i="13"/>
  <c r="X80" i="13" s="1"/>
  <c r="C80" i="13"/>
  <c r="B80" i="13"/>
  <c r="AS79" i="13"/>
  <c r="AQ79" i="13"/>
  <c r="AR79" i="13" s="1"/>
  <c r="AP79" i="13"/>
  <c r="AM79" i="13"/>
  <c r="AI79" i="13"/>
  <c r="AJ79" i="13" s="1"/>
  <c r="AG79" i="13"/>
  <c r="AC79" i="13"/>
  <c r="AB79" i="13" s="1"/>
  <c r="AF79" i="13" s="1"/>
  <c r="Z79" i="13"/>
  <c r="R79" i="13"/>
  <c r="Q79" i="13"/>
  <c r="P79" i="13"/>
  <c r="E79" i="13"/>
  <c r="C79" i="13"/>
  <c r="B79" i="13"/>
  <c r="AS78" i="13"/>
  <c r="AQ78" i="13"/>
  <c r="AR78" i="13" s="1"/>
  <c r="AP78" i="13"/>
  <c r="AM78" i="13"/>
  <c r="AJ78" i="13"/>
  <c r="AI78" i="13"/>
  <c r="AG78" i="13"/>
  <c r="AC78" i="13"/>
  <c r="AB78" i="13" s="1"/>
  <c r="AF78" i="13" s="1"/>
  <c r="Z78" i="13"/>
  <c r="R78" i="13"/>
  <c r="Q78" i="13"/>
  <c r="P78" i="13"/>
  <c r="E78" i="13"/>
  <c r="C78" i="13"/>
  <c r="B78" i="13"/>
  <c r="AS77" i="13"/>
  <c r="AQ77" i="13"/>
  <c r="AR77" i="13" s="1"/>
  <c r="AP77" i="13"/>
  <c r="AM77" i="13"/>
  <c r="AI77" i="13"/>
  <c r="AJ77" i="13" s="1"/>
  <c r="AG77" i="13"/>
  <c r="AC77" i="13"/>
  <c r="AB77" i="13" s="1"/>
  <c r="AF77" i="13" s="1"/>
  <c r="Z77" i="13"/>
  <c r="R77" i="13"/>
  <c r="Q77" i="13"/>
  <c r="P77" i="13"/>
  <c r="O77" i="13"/>
  <c r="E77" i="13"/>
  <c r="X77" i="13" s="1"/>
  <c r="C77" i="13"/>
  <c r="B77" i="13"/>
  <c r="AS76" i="13"/>
  <c r="AQ76" i="13"/>
  <c r="AR76" i="13" s="1"/>
  <c r="AP76" i="13"/>
  <c r="AM76" i="13"/>
  <c r="AI76" i="13"/>
  <c r="AJ76" i="13" s="1"/>
  <c r="AG76" i="13"/>
  <c r="AC76" i="13"/>
  <c r="AB76" i="13" s="1"/>
  <c r="AF76" i="13" s="1"/>
  <c r="Z76" i="13"/>
  <c r="R76" i="13"/>
  <c r="Q76" i="13"/>
  <c r="P76" i="13"/>
  <c r="E76" i="13"/>
  <c r="C76" i="13"/>
  <c r="B76" i="13"/>
  <c r="AS75" i="13"/>
  <c r="AQ75" i="13"/>
  <c r="AR75" i="13" s="1"/>
  <c r="AP75" i="13"/>
  <c r="AM75" i="13"/>
  <c r="AI75" i="13"/>
  <c r="AJ75" i="13" s="1"/>
  <c r="AG75" i="13"/>
  <c r="AC75" i="13"/>
  <c r="AB75" i="13" s="1"/>
  <c r="AF75" i="13" s="1"/>
  <c r="Z75" i="13"/>
  <c r="X75" i="13"/>
  <c r="R75" i="13"/>
  <c r="Q75" i="13"/>
  <c r="P75" i="13"/>
  <c r="E75" i="13"/>
  <c r="C75" i="13"/>
  <c r="B75" i="13"/>
  <c r="AS74" i="13"/>
  <c r="AQ74" i="13"/>
  <c r="AR74" i="13" s="1"/>
  <c r="AP74" i="13"/>
  <c r="AM74" i="13"/>
  <c r="AI74" i="13"/>
  <c r="AJ74" i="13" s="1"/>
  <c r="AG74" i="13"/>
  <c r="AC74" i="13"/>
  <c r="AB74" i="13"/>
  <c r="AF74" i="13" s="1"/>
  <c r="Z74" i="13"/>
  <c r="R74" i="13"/>
  <c r="Q74" i="13"/>
  <c r="P74" i="13"/>
  <c r="E74" i="13"/>
  <c r="O74" i="13" s="1"/>
  <c r="C74" i="13"/>
  <c r="B74" i="13"/>
  <c r="AS73" i="13"/>
  <c r="AQ73" i="13"/>
  <c r="AR73" i="13" s="1"/>
  <c r="AP73" i="13"/>
  <c r="AM73" i="13"/>
  <c r="AI73" i="13"/>
  <c r="AJ73" i="13" s="1"/>
  <c r="AG73" i="13"/>
  <c r="AC73" i="13"/>
  <c r="AB73" i="13" s="1"/>
  <c r="AF73" i="13" s="1"/>
  <c r="Z73" i="13"/>
  <c r="R73" i="13"/>
  <c r="Q73" i="13"/>
  <c r="P73" i="13"/>
  <c r="E73" i="13"/>
  <c r="G73" i="13" s="1"/>
  <c r="C73" i="13"/>
  <c r="B73" i="13"/>
  <c r="AS72" i="13"/>
  <c r="AQ72" i="13"/>
  <c r="AR72" i="13" s="1"/>
  <c r="AP72" i="13"/>
  <c r="AM72" i="13"/>
  <c r="AI72" i="13"/>
  <c r="AJ72" i="13" s="1"/>
  <c r="AG72" i="13"/>
  <c r="AC72" i="13"/>
  <c r="AB72" i="13" s="1"/>
  <c r="AF72" i="13" s="1"/>
  <c r="Z72" i="13"/>
  <c r="R72" i="13"/>
  <c r="Q72" i="13"/>
  <c r="P72" i="13"/>
  <c r="E72" i="13"/>
  <c r="G72" i="13" s="1"/>
  <c r="C72" i="13"/>
  <c r="B72" i="13"/>
  <c r="AS71" i="13"/>
  <c r="AQ71" i="13"/>
  <c r="AR71" i="13" s="1"/>
  <c r="AP71" i="13"/>
  <c r="AM71" i="13"/>
  <c r="AI71" i="13"/>
  <c r="AJ71" i="13" s="1"/>
  <c r="AG71" i="13"/>
  <c r="AC71" i="13"/>
  <c r="AB71" i="13"/>
  <c r="AF71" i="13" s="1"/>
  <c r="Z71" i="13"/>
  <c r="R71" i="13"/>
  <c r="Q71" i="13"/>
  <c r="P71" i="13"/>
  <c r="E71" i="13"/>
  <c r="C71" i="13"/>
  <c r="B71" i="13"/>
  <c r="AS70" i="13"/>
  <c r="AQ70" i="13"/>
  <c r="AR70" i="13" s="1"/>
  <c r="AP70" i="13"/>
  <c r="AM70" i="13"/>
  <c r="AI70" i="13"/>
  <c r="AJ70" i="13" s="1"/>
  <c r="AG70" i="13"/>
  <c r="AC70" i="13"/>
  <c r="AB70" i="13" s="1"/>
  <c r="AF70" i="13" s="1"/>
  <c r="Z70" i="13"/>
  <c r="R70" i="13"/>
  <c r="Q70" i="13"/>
  <c r="P70" i="13"/>
  <c r="E70" i="13"/>
  <c r="X70" i="13" s="1"/>
  <c r="C70" i="13"/>
  <c r="B70" i="13"/>
  <c r="AS69" i="13"/>
  <c r="AQ69" i="13"/>
  <c r="AR69" i="13" s="1"/>
  <c r="AP69" i="13"/>
  <c r="AM69" i="13"/>
  <c r="AI69" i="13"/>
  <c r="AJ69" i="13" s="1"/>
  <c r="AG69" i="13"/>
  <c r="AC69" i="13"/>
  <c r="AB69" i="13" s="1"/>
  <c r="AF69" i="13" s="1"/>
  <c r="Z69" i="13"/>
  <c r="R69" i="13"/>
  <c r="Q69" i="13"/>
  <c r="P69" i="13"/>
  <c r="E69" i="13"/>
  <c r="G69" i="13" s="1"/>
  <c r="C69" i="13"/>
  <c r="B69" i="13"/>
  <c r="AS68" i="13"/>
  <c r="AQ68" i="13"/>
  <c r="AR68" i="13" s="1"/>
  <c r="AP68" i="13"/>
  <c r="AM68" i="13"/>
  <c r="AI68" i="13"/>
  <c r="AJ68" i="13" s="1"/>
  <c r="AG68" i="13"/>
  <c r="AC68" i="13"/>
  <c r="AB68" i="13" s="1"/>
  <c r="AF68" i="13" s="1"/>
  <c r="Z68" i="13"/>
  <c r="R68" i="13"/>
  <c r="Q68" i="13"/>
  <c r="P68" i="13"/>
  <c r="E68" i="13"/>
  <c r="C68" i="13"/>
  <c r="B68" i="13"/>
  <c r="AS67" i="13"/>
  <c r="AQ67" i="13"/>
  <c r="AR67" i="13" s="1"/>
  <c r="AP67" i="13"/>
  <c r="AM67" i="13"/>
  <c r="AI67" i="13"/>
  <c r="AJ67" i="13" s="1"/>
  <c r="AG67" i="13"/>
  <c r="AF67" i="13"/>
  <c r="AC67" i="13"/>
  <c r="AB67" i="13" s="1"/>
  <c r="Z67" i="13"/>
  <c r="R67" i="13"/>
  <c r="Q67" i="13"/>
  <c r="P67" i="13"/>
  <c r="E67" i="13"/>
  <c r="X67" i="13" s="1"/>
  <c r="C67" i="13"/>
  <c r="B67" i="13"/>
  <c r="AS66" i="13"/>
  <c r="AQ66" i="13"/>
  <c r="AR66" i="13" s="1"/>
  <c r="AP66" i="13"/>
  <c r="AM66" i="13"/>
  <c r="AI66" i="13"/>
  <c r="AJ66" i="13" s="1"/>
  <c r="AG66" i="13"/>
  <c r="AC66" i="13"/>
  <c r="AB66" i="13" s="1"/>
  <c r="AF66" i="13" s="1"/>
  <c r="Z66" i="13"/>
  <c r="R66" i="13"/>
  <c r="Q66" i="13"/>
  <c r="P66" i="13"/>
  <c r="E66" i="13"/>
  <c r="G66" i="13" s="1"/>
  <c r="C66" i="13"/>
  <c r="B66" i="13"/>
  <c r="AS65" i="13"/>
  <c r="AQ65" i="13"/>
  <c r="AR65" i="13" s="1"/>
  <c r="AP65" i="13"/>
  <c r="AM65" i="13"/>
  <c r="AI65" i="13"/>
  <c r="AJ65" i="13" s="1"/>
  <c r="AG65" i="13"/>
  <c r="AC65" i="13"/>
  <c r="AB65" i="13" s="1"/>
  <c r="AF65" i="13" s="1"/>
  <c r="Z65" i="13"/>
  <c r="R65" i="13"/>
  <c r="Q65" i="13"/>
  <c r="P65" i="13"/>
  <c r="E65" i="13"/>
  <c r="C65" i="13"/>
  <c r="B65" i="13"/>
  <c r="AS64" i="13"/>
  <c r="AQ64" i="13"/>
  <c r="AR64" i="13" s="1"/>
  <c r="AP64" i="13"/>
  <c r="AM64" i="13"/>
  <c r="AI64" i="13"/>
  <c r="AJ64" i="13" s="1"/>
  <c r="AG64" i="13"/>
  <c r="AC64" i="13"/>
  <c r="AB64" i="13" s="1"/>
  <c r="AF64" i="13" s="1"/>
  <c r="Z64" i="13"/>
  <c r="R64" i="13"/>
  <c r="Q64" i="13"/>
  <c r="P64" i="13"/>
  <c r="E64" i="13"/>
  <c r="C64" i="13"/>
  <c r="B64" i="13"/>
  <c r="AS63" i="13"/>
  <c r="AQ63" i="13"/>
  <c r="AR63" i="13" s="1"/>
  <c r="AP63" i="13"/>
  <c r="AM63" i="13"/>
  <c r="AJ63" i="13"/>
  <c r="AI63" i="13"/>
  <c r="AG63" i="13"/>
  <c r="AC63" i="13"/>
  <c r="AB63" i="13" s="1"/>
  <c r="AF63" i="13" s="1"/>
  <c r="Z63" i="13"/>
  <c r="R63" i="13"/>
  <c r="Q63" i="13"/>
  <c r="P63" i="13"/>
  <c r="E63" i="13"/>
  <c r="G63" i="13" s="1"/>
  <c r="C63" i="13"/>
  <c r="B63" i="13"/>
  <c r="AS62" i="13"/>
  <c r="AQ62" i="13"/>
  <c r="AR62" i="13" s="1"/>
  <c r="AP62" i="13"/>
  <c r="AM62" i="13"/>
  <c r="AJ62" i="13"/>
  <c r="AI62" i="13"/>
  <c r="AG62" i="13"/>
  <c r="AC62" i="13"/>
  <c r="AB62" i="13" s="1"/>
  <c r="AF62" i="13" s="1"/>
  <c r="Z62" i="13"/>
  <c r="R62" i="13"/>
  <c r="Q62" i="13"/>
  <c r="P62" i="13"/>
  <c r="E62" i="13"/>
  <c r="C62" i="13"/>
  <c r="B62" i="13"/>
  <c r="AS61" i="13"/>
  <c r="AQ61" i="13"/>
  <c r="AR61" i="13" s="1"/>
  <c r="AP61" i="13"/>
  <c r="AM61" i="13"/>
  <c r="AI61" i="13"/>
  <c r="AJ61" i="13" s="1"/>
  <c r="AG61" i="13"/>
  <c r="AC61" i="13"/>
  <c r="AB61" i="13" s="1"/>
  <c r="AF61" i="13" s="1"/>
  <c r="Z61" i="13"/>
  <c r="R61" i="13"/>
  <c r="Q61" i="13"/>
  <c r="P61" i="13"/>
  <c r="E61" i="13"/>
  <c r="C61" i="13"/>
  <c r="B61" i="13"/>
  <c r="AS60" i="13"/>
  <c r="AQ60" i="13"/>
  <c r="AR60" i="13" s="1"/>
  <c r="AP60" i="13"/>
  <c r="AM60" i="13"/>
  <c r="AI60" i="13"/>
  <c r="AJ60" i="13" s="1"/>
  <c r="AG60" i="13"/>
  <c r="AC60" i="13"/>
  <c r="AB60" i="13" s="1"/>
  <c r="AF60" i="13" s="1"/>
  <c r="Z60" i="13"/>
  <c r="R60" i="13"/>
  <c r="Q60" i="13"/>
  <c r="P60" i="13"/>
  <c r="E60" i="13"/>
  <c r="C60" i="13"/>
  <c r="B60" i="13"/>
  <c r="AS59" i="13"/>
  <c r="AQ59" i="13"/>
  <c r="AR59" i="13" s="1"/>
  <c r="AP59" i="13"/>
  <c r="AM59" i="13"/>
  <c r="AI59" i="13"/>
  <c r="AJ59" i="13" s="1"/>
  <c r="AG59" i="13"/>
  <c r="AF59" i="13"/>
  <c r="AC59" i="13"/>
  <c r="AB59" i="13"/>
  <c r="Z59" i="13"/>
  <c r="R59" i="13"/>
  <c r="Q59" i="13"/>
  <c r="P59" i="13"/>
  <c r="E59" i="13"/>
  <c r="C59" i="13"/>
  <c r="B59" i="13"/>
  <c r="AS58" i="13"/>
  <c r="AQ58" i="13"/>
  <c r="AR58" i="13" s="1"/>
  <c r="AP58" i="13"/>
  <c r="AM58" i="13"/>
  <c r="AI58" i="13"/>
  <c r="AJ58" i="13" s="1"/>
  <c r="AG58" i="13"/>
  <c r="AC58" i="13"/>
  <c r="AB58" i="13" s="1"/>
  <c r="AF58" i="13" s="1"/>
  <c r="Z58" i="13"/>
  <c r="R58" i="13"/>
  <c r="Q58" i="13"/>
  <c r="P58" i="13"/>
  <c r="E58" i="13"/>
  <c r="C58" i="13"/>
  <c r="B58" i="13"/>
  <c r="AS57" i="13"/>
  <c r="AR57" i="13"/>
  <c r="AQ57" i="13"/>
  <c r="AP57" i="13"/>
  <c r="AM57" i="13"/>
  <c r="AI57" i="13"/>
  <c r="AJ57" i="13" s="1"/>
  <c r="AG57" i="13"/>
  <c r="AC57" i="13"/>
  <c r="AB57" i="13" s="1"/>
  <c r="AF57" i="13" s="1"/>
  <c r="Z57" i="13"/>
  <c r="R57" i="13"/>
  <c r="Q57" i="13"/>
  <c r="P57" i="13"/>
  <c r="E57" i="13"/>
  <c r="C57" i="13"/>
  <c r="B57" i="13"/>
  <c r="AS56" i="13"/>
  <c r="AQ56" i="13"/>
  <c r="AR56" i="13" s="1"/>
  <c r="AP56" i="13"/>
  <c r="AM56" i="13"/>
  <c r="AI56" i="13"/>
  <c r="AJ56" i="13" s="1"/>
  <c r="AG56" i="13"/>
  <c r="AF56" i="13"/>
  <c r="AC56" i="13"/>
  <c r="AB56" i="13" s="1"/>
  <c r="Z56" i="13"/>
  <c r="R56" i="13"/>
  <c r="Q56" i="13"/>
  <c r="P56" i="13"/>
  <c r="E56" i="13"/>
  <c r="G56" i="13" s="1"/>
  <c r="C56" i="13"/>
  <c r="B56" i="13"/>
  <c r="AS55" i="13"/>
  <c r="AQ55" i="13"/>
  <c r="AR55" i="13" s="1"/>
  <c r="AP55" i="13"/>
  <c r="AM55" i="13"/>
  <c r="AI55" i="13"/>
  <c r="AJ55" i="13" s="1"/>
  <c r="AG55" i="13"/>
  <c r="AC55" i="13"/>
  <c r="AB55" i="13"/>
  <c r="AF55" i="13" s="1"/>
  <c r="Z55" i="13"/>
  <c r="R55" i="13"/>
  <c r="Q55" i="13"/>
  <c r="P55" i="13"/>
  <c r="E55" i="13"/>
  <c r="C55" i="13"/>
  <c r="B55" i="13"/>
  <c r="AS54" i="13"/>
  <c r="AQ54" i="13"/>
  <c r="AR54" i="13" s="1"/>
  <c r="AP54" i="13"/>
  <c r="AM54" i="13"/>
  <c r="AI54" i="13"/>
  <c r="AJ54" i="13" s="1"/>
  <c r="AG54" i="13"/>
  <c r="AC54" i="13"/>
  <c r="AB54" i="13" s="1"/>
  <c r="AF54" i="13" s="1"/>
  <c r="Z54" i="13"/>
  <c r="R54" i="13"/>
  <c r="Q54" i="13"/>
  <c r="P54" i="13"/>
  <c r="E54" i="13"/>
  <c r="C54" i="13"/>
  <c r="B54" i="13"/>
  <c r="AS53" i="13"/>
  <c r="AR53" i="13"/>
  <c r="AQ53" i="13"/>
  <c r="AP53" i="13"/>
  <c r="AM53" i="13"/>
  <c r="AI53" i="13"/>
  <c r="AJ53" i="13" s="1"/>
  <c r="AG53" i="13"/>
  <c r="AC53" i="13"/>
  <c r="AB53" i="13" s="1"/>
  <c r="AF53" i="13" s="1"/>
  <c r="Z53" i="13"/>
  <c r="R53" i="13"/>
  <c r="Q53" i="13"/>
  <c r="P53" i="13"/>
  <c r="E53" i="13"/>
  <c r="O53" i="13" s="1"/>
  <c r="C53" i="13"/>
  <c r="B53" i="13"/>
  <c r="AS52" i="13"/>
  <c r="AQ52" i="13"/>
  <c r="AR52" i="13" s="1"/>
  <c r="AP52" i="13"/>
  <c r="AM52" i="13"/>
  <c r="AJ52" i="13"/>
  <c r="AI52" i="13"/>
  <c r="AG52" i="13"/>
  <c r="AC52" i="13"/>
  <c r="AB52" i="13" s="1"/>
  <c r="AF52" i="13" s="1"/>
  <c r="Z52" i="13"/>
  <c r="R52" i="13"/>
  <c r="Q52" i="13"/>
  <c r="P52" i="13"/>
  <c r="E52" i="13"/>
  <c r="Y52" i="13" s="1"/>
  <c r="C52" i="13"/>
  <c r="B52" i="13"/>
  <c r="AS51" i="13"/>
  <c r="AQ51" i="13"/>
  <c r="AR51" i="13" s="1"/>
  <c r="AP51" i="13"/>
  <c r="AM51" i="13"/>
  <c r="AI51" i="13"/>
  <c r="AJ51" i="13" s="1"/>
  <c r="AG51" i="13"/>
  <c r="AC51" i="13"/>
  <c r="AB51" i="13"/>
  <c r="AF51" i="13" s="1"/>
  <c r="Z51" i="13"/>
  <c r="R51" i="13"/>
  <c r="Q51" i="13"/>
  <c r="P51" i="13"/>
  <c r="E51" i="13"/>
  <c r="G51" i="13" s="1"/>
  <c r="C51" i="13"/>
  <c r="B51" i="13"/>
  <c r="AS50" i="13"/>
  <c r="AQ50" i="13"/>
  <c r="AR50" i="13" s="1"/>
  <c r="AP50" i="13"/>
  <c r="AM50" i="13"/>
  <c r="AI50" i="13"/>
  <c r="AJ50" i="13" s="1"/>
  <c r="AG50" i="13"/>
  <c r="AC50" i="13"/>
  <c r="AB50" i="13" s="1"/>
  <c r="AF50" i="13" s="1"/>
  <c r="Z50" i="13"/>
  <c r="R50" i="13"/>
  <c r="Q50" i="13"/>
  <c r="P50" i="13"/>
  <c r="E50" i="13"/>
  <c r="C50" i="13"/>
  <c r="B50" i="13"/>
  <c r="AS49" i="13"/>
  <c r="AR49" i="13"/>
  <c r="AQ49" i="13"/>
  <c r="AP49" i="13"/>
  <c r="AM49" i="13"/>
  <c r="AI49" i="13"/>
  <c r="AJ49" i="13" s="1"/>
  <c r="AG49" i="13"/>
  <c r="AC49" i="13"/>
  <c r="AB49" i="13" s="1"/>
  <c r="AF49" i="13" s="1"/>
  <c r="Z49" i="13"/>
  <c r="R49" i="13"/>
  <c r="Q49" i="13"/>
  <c r="P49" i="13"/>
  <c r="E49" i="13"/>
  <c r="O49" i="13" s="1"/>
  <c r="C49" i="13"/>
  <c r="B49" i="13"/>
  <c r="AS48" i="13"/>
  <c r="AQ48" i="13"/>
  <c r="AR48" i="13" s="1"/>
  <c r="AP48" i="13"/>
  <c r="AM48" i="13"/>
  <c r="AI48" i="13"/>
  <c r="AJ48" i="13" s="1"/>
  <c r="AG48" i="13"/>
  <c r="AC48" i="13"/>
  <c r="AB48" i="13" s="1"/>
  <c r="AF48" i="13" s="1"/>
  <c r="Z48" i="13"/>
  <c r="R48" i="13"/>
  <c r="Q48" i="13"/>
  <c r="P48" i="13"/>
  <c r="E48" i="13"/>
  <c r="X48" i="13" s="1"/>
  <c r="C48" i="13"/>
  <c r="B48" i="13"/>
  <c r="AS47" i="13"/>
  <c r="AQ47" i="13"/>
  <c r="AR47" i="13" s="1"/>
  <c r="AP47" i="13"/>
  <c r="AM47" i="13"/>
  <c r="AI47" i="13"/>
  <c r="AJ47" i="13" s="1"/>
  <c r="AG47" i="13"/>
  <c r="AC47" i="13"/>
  <c r="AB47" i="13" s="1"/>
  <c r="AF47" i="13" s="1"/>
  <c r="Z47" i="13"/>
  <c r="R47" i="13"/>
  <c r="Q47" i="13"/>
  <c r="P47" i="13"/>
  <c r="E47" i="13"/>
  <c r="C47" i="13"/>
  <c r="B47" i="13"/>
  <c r="AS46" i="13"/>
  <c r="AQ46" i="13"/>
  <c r="AR46" i="13" s="1"/>
  <c r="AP46" i="13"/>
  <c r="AM46" i="13"/>
  <c r="AI46" i="13"/>
  <c r="AJ46" i="13" s="1"/>
  <c r="AG46" i="13"/>
  <c r="AC46" i="13"/>
  <c r="AB46" i="13" s="1"/>
  <c r="AF46" i="13" s="1"/>
  <c r="Z46" i="13"/>
  <c r="R46" i="13"/>
  <c r="Q46" i="13"/>
  <c r="P46" i="13"/>
  <c r="O46" i="13"/>
  <c r="E46" i="13"/>
  <c r="C46" i="13"/>
  <c r="B46" i="13"/>
  <c r="AS45" i="13"/>
  <c r="AQ45" i="13"/>
  <c r="AR45" i="13" s="1"/>
  <c r="AP45" i="13"/>
  <c r="AM45" i="13"/>
  <c r="AI45" i="13"/>
  <c r="AJ45" i="13" s="1"/>
  <c r="AG45" i="13"/>
  <c r="AC45" i="13"/>
  <c r="AB45" i="13" s="1"/>
  <c r="AF45" i="13" s="1"/>
  <c r="Z45" i="13"/>
  <c r="R45" i="13"/>
  <c r="Q45" i="13"/>
  <c r="P45" i="13"/>
  <c r="E45" i="13"/>
  <c r="Y45" i="13" s="1"/>
  <c r="C45" i="13"/>
  <c r="B45" i="13"/>
  <c r="AS44" i="13"/>
  <c r="AQ44" i="13"/>
  <c r="AR44" i="13" s="1"/>
  <c r="AP44" i="13"/>
  <c r="AM44" i="13"/>
  <c r="AJ44" i="13"/>
  <c r="AI44" i="13"/>
  <c r="AG44" i="13"/>
  <c r="AC44" i="13"/>
  <c r="AB44" i="13" s="1"/>
  <c r="AF44" i="13" s="1"/>
  <c r="Z44" i="13"/>
  <c r="R44" i="13"/>
  <c r="Q44" i="13"/>
  <c r="P44" i="13"/>
  <c r="E44" i="13"/>
  <c r="G44" i="13" s="1"/>
  <c r="C44" i="13"/>
  <c r="B44" i="13"/>
  <c r="AS43" i="13"/>
  <c r="AQ43" i="13"/>
  <c r="AR43" i="13" s="1"/>
  <c r="AP43" i="13"/>
  <c r="AM43" i="13"/>
  <c r="AJ43" i="13"/>
  <c r="AI43" i="13"/>
  <c r="AG43" i="13"/>
  <c r="AC43" i="13"/>
  <c r="AB43" i="13"/>
  <c r="AF43" i="13" s="1"/>
  <c r="Z43" i="13"/>
  <c r="R43" i="13"/>
  <c r="Q43" i="13"/>
  <c r="P43" i="13"/>
  <c r="E43" i="13"/>
  <c r="T43" i="13" s="1"/>
  <c r="C43" i="13"/>
  <c r="B43" i="13"/>
  <c r="AS42" i="13"/>
  <c r="AQ42" i="13"/>
  <c r="AR42" i="13" s="1"/>
  <c r="AP42" i="13"/>
  <c r="AM42" i="13"/>
  <c r="AI42" i="13"/>
  <c r="AJ42" i="13" s="1"/>
  <c r="AG42" i="13"/>
  <c r="AC42" i="13"/>
  <c r="AB42" i="13" s="1"/>
  <c r="AF42" i="13" s="1"/>
  <c r="Z42" i="13"/>
  <c r="R42" i="13"/>
  <c r="Q42" i="13"/>
  <c r="P42" i="13"/>
  <c r="E42" i="13"/>
  <c r="C42" i="13"/>
  <c r="B42" i="13"/>
  <c r="AS41" i="13"/>
  <c r="AQ41" i="13"/>
  <c r="AR41" i="13" s="1"/>
  <c r="AP41" i="13"/>
  <c r="AM41" i="13"/>
  <c r="AI41" i="13"/>
  <c r="AJ41" i="13" s="1"/>
  <c r="AG41" i="13"/>
  <c r="AC41" i="13"/>
  <c r="AB41" i="13" s="1"/>
  <c r="AF41" i="13" s="1"/>
  <c r="Z41" i="13"/>
  <c r="R41" i="13"/>
  <c r="Q41" i="13"/>
  <c r="P41" i="13"/>
  <c r="E41" i="13"/>
  <c r="C41" i="13"/>
  <c r="B41" i="13"/>
  <c r="AS40" i="13"/>
  <c r="AQ40" i="13"/>
  <c r="AR40" i="13" s="1"/>
  <c r="AP40" i="13"/>
  <c r="AM40" i="13"/>
  <c r="AI40" i="13"/>
  <c r="AJ40" i="13" s="1"/>
  <c r="AG40" i="13"/>
  <c r="AC40" i="13"/>
  <c r="AB40" i="13" s="1"/>
  <c r="AF40" i="13" s="1"/>
  <c r="Z40" i="13"/>
  <c r="R40" i="13"/>
  <c r="Q40" i="13"/>
  <c r="P40" i="13"/>
  <c r="E40" i="13"/>
  <c r="C40" i="13"/>
  <c r="B40" i="13"/>
  <c r="AS39" i="13"/>
  <c r="AQ39" i="13"/>
  <c r="AR39" i="13" s="1"/>
  <c r="AP39" i="13"/>
  <c r="AM39" i="13"/>
  <c r="AJ39" i="13"/>
  <c r="AI39" i="13"/>
  <c r="AG39" i="13"/>
  <c r="AC39" i="13"/>
  <c r="AB39" i="13" s="1"/>
  <c r="AF39" i="13" s="1"/>
  <c r="Z39" i="13"/>
  <c r="R39" i="13"/>
  <c r="Q39" i="13"/>
  <c r="P39" i="13"/>
  <c r="E39" i="13"/>
  <c r="G39" i="13" s="1"/>
  <c r="C39" i="13"/>
  <c r="B39" i="13"/>
  <c r="AS38" i="13"/>
  <c r="AQ38" i="13"/>
  <c r="AR38" i="13" s="1"/>
  <c r="AP38" i="13"/>
  <c r="AM38" i="13"/>
  <c r="AI38" i="13"/>
  <c r="AJ38" i="13" s="1"/>
  <c r="AG38" i="13"/>
  <c r="AC38" i="13"/>
  <c r="AB38" i="13" s="1"/>
  <c r="AF38" i="13" s="1"/>
  <c r="Z38" i="13"/>
  <c r="R38" i="13"/>
  <c r="Q38" i="13"/>
  <c r="P38" i="13"/>
  <c r="E38" i="13"/>
  <c r="C38" i="13"/>
  <c r="B38" i="13"/>
  <c r="AS37" i="13"/>
  <c r="AQ37" i="13"/>
  <c r="AR37" i="13" s="1"/>
  <c r="AP37" i="13"/>
  <c r="AM37" i="13"/>
  <c r="AI37" i="13"/>
  <c r="AJ37" i="13" s="1"/>
  <c r="AG37" i="13"/>
  <c r="AC37" i="13"/>
  <c r="AB37" i="13" s="1"/>
  <c r="AF37" i="13" s="1"/>
  <c r="Z37" i="13"/>
  <c r="R37" i="13"/>
  <c r="Q37" i="13"/>
  <c r="P37" i="13"/>
  <c r="E37" i="13"/>
  <c r="G37" i="13" s="1"/>
  <c r="C37" i="13"/>
  <c r="B37" i="13"/>
  <c r="AS36" i="13"/>
  <c r="AQ36" i="13"/>
  <c r="AR36" i="13" s="1"/>
  <c r="AP36" i="13"/>
  <c r="AM36" i="13"/>
  <c r="AJ36" i="13"/>
  <c r="AI36" i="13"/>
  <c r="AG36" i="13"/>
  <c r="AC36" i="13"/>
  <c r="AB36" i="13"/>
  <c r="AF36" i="13" s="1"/>
  <c r="Z36" i="13"/>
  <c r="R36" i="13"/>
  <c r="Q36" i="13"/>
  <c r="P36" i="13"/>
  <c r="E36" i="13"/>
  <c r="G36" i="13" s="1"/>
  <c r="C36" i="13"/>
  <c r="B36" i="13"/>
  <c r="AS35" i="13"/>
  <c r="AQ35" i="13"/>
  <c r="AR35" i="13" s="1"/>
  <c r="AP35" i="13"/>
  <c r="AM35" i="13"/>
  <c r="AJ35" i="13"/>
  <c r="AI35" i="13"/>
  <c r="AG35" i="13"/>
  <c r="AC35" i="13"/>
  <c r="AB35" i="13"/>
  <c r="AF35" i="13" s="1"/>
  <c r="Z35" i="13"/>
  <c r="R35" i="13"/>
  <c r="Q35" i="13"/>
  <c r="P35" i="13"/>
  <c r="E35" i="13"/>
  <c r="C35" i="13"/>
  <c r="B35" i="13"/>
  <c r="AS34" i="13"/>
  <c r="AQ34" i="13"/>
  <c r="AR34" i="13" s="1"/>
  <c r="AP34" i="13"/>
  <c r="AM34" i="13"/>
  <c r="AJ34" i="13"/>
  <c r="AI34" i="13"/>
  <c r="AG34" i="13"/>
  <c r="AC34" i="13"/>
  <c r="AB34" i="13"/>
  <c r="AF34" i="13" s="1"/>
  <c r="Z34" i="13"/>
  <c r="R34" i="13"/>
  <c r="Q34" i="13"/>
  <c r="P34" i="13"/>
  <c r="E34" i="13"/>
  <c r="G34" i="13" s="1"/>
  <c r="C34" i="13"/>
  <c r="B34" i="13"/>
  <c r="AS33" i="13"/>
  <c r="AQ33" i="13"/>
  <c r="AR33" i="13" s="1"/>
  <c r="AP33" i="13"/>
  <c r="AM33" i="13"/>
  <c r="AI33" i="13"/>
  <c r="AJ33" i="13" s="1"/>
  <c r="AG33" i="13"/>
  <c r="AC33" i="13"/>
  <c r="AB33" i="13" s="1"/>
  <c r="AF33" i="13" s="1"/>
  <c r="Z33" i="13"/>
  <c r="R33" i="13"/>
  <c r="Q33" i="13"/>
  <c r="P33" i="13"/>
  <c r="E33" i="13"/>
  <c r="C33" i="13"/>
  <c r="B33" i="13"/>
  <c r="AS32" i="13"/>
  <c r="AQ32" i="13"/>
  <c r="AR32" i="13" s="1"/>
  <c r="AP32" i="13"/>
  <c r="AM32" i="13"/>
  <c r="AI32" i="13"/>
  <c r="AJ32" i="13" s="1"/>
  <c r="AG32" i="13"/>
  <c r="AC32" i="13"/>
  <c r="AB32" i="13" s="1"/>
  <c r="AF32" i="13" s="1"/>
  <c r="Z32" i="13"/>
  <c r="R32" i="13"/>
  <c r="Q32" i="13"/>
  <c r="P32" i="13"/>
  <c r="E32" i="13"/>
  <c r="C32" i="13"/>
  <c r="B32" i="13"/>
  <c r="K25" i="13"/>
  <c r="J25" i="13"/>
  <c r="F25" i="13"/>
  <c r="B19" i="13"/>
  <c r="T16" i="13"/>
  <c r="B16" i="13"/>
  <c r="B13" i="13"/>
  <c r="B12" i="13"/>
  <c r="B11" i="13"/>
  <c r="B10" i="13"/>
  <c r="B9" i="13"/>
  <c r="B6" i="13"/>
  <c r="K182" i="14"/>
  <c r="F189" i="14" s="1"/>
  <c r="J182" i="14"/>
  <c r="C189" i="14" s="1"/>
  <c r="F182" i="14"/>
  <c r="AS181" i="14"/>
  <c r="AQ181" i="14"/>
  <c r="AR181" i="14" s="1"/>
  <c r="AP181" i="14"/>
  <c r="AM181" i="14"/>
  <c r="AI181" i="14"/>
  <c r="AJ181" i="14" s="1"/>
  <c r="AG181" i="14"/>
  <c r="AC181" i="14"/>
  <c r="AB181" i="14" s="1"/>
  <c r="AF181" i="14" s="1"/>
  <c r="Z181" i="14"/>
  <c r="R181" i="14"/>
  <c r="Q181" i="14"/>
  <c r="P181" i="14"/>
  <c r="E181" i="14"/>
  <c r="C181" i="14"/>
  <c r="B181" i="14"/>
  <c r="AS180" i="14"/>
  <c r="AQ180" i="14"/>
  <c r="AR180" i="14" s="1"/>
  <c r="AP180" i="14"/>
  <c r="AM180" i="14"/>
  <c r="AI180" i="14"/>
  <c r="AJ180" i="14" s="1"/>
  <c r="AG180" i="14"/>
  <c r="AC180" i="14"/>
  <c r="AB180" i="14" s="1"/>
  <c r="AF180" i="14" s="1"/>
  <c r="Z180" i="14"/>
  <c r="R180" i="14"/>
  <c r="Q180" i="14"/>
  <c r="P180" i="14"/>
  <c r="O180" i="14"/>
  <c r="E180" i="14"/>
  <c r="Y180" i="14" s="1"/>
  <c r="C180" i="14"/>
  <c r="B180" i="14"/>
  <c r="AS179" i="14"/>
  <c r="AQ179" i="14"/>
  <c r="AR179" i="14" s="1"/>
  <c r="AP179" i="14"/>
  <c r="AM179" i="14"/>
  <c r="AJ179" i="14"/>
  <c r="AI179" i="14"/>
  <c r="AG179" i="14"/>
  <c r="AC179" i="14"/>
  <c r="AB179" i="14" s="1"/>
  <c r="AF179" i="14" s="1"/>
  <c r="Z179" i="14"/>
  <c r="R179" i="14"/>
  <c r="Q179" i="14"/>
  <c r="P179" i="14"/>
  <c r="E179" i="14"/>
  <c r="C179" i="14"/>
  <c r="B179" i="14"/>
  <c r="AS178" i="14"/>
  <c r="AQ178" i="14"/>
  <c r="AR178" i="14" s="1"/>
  <c r="AP178" i="14"/>
  <c r="AM178" i="14"/>
  <c r="AI178" i="14"/>
  <c r="AJ178" i="14" s="1"/>
  <c r="AG178" i="14"/>
  <c r="AC178" i="14"/>
  <c r="AB178" i="14" s="1"/>
  <c r="AF178" i="14" s="1"/>
  <c r="Z178" i="14"/>
  <c r="R178" i="14"/>
  <c r="Q178" i="14"/>
  <c r="P178" i="14"/>
  <c r="E178" i="14"/>
  <c r="C178" i="14"/>
  <c r="B178" i="14"/>
  <c r="AS177" i="14"/>
  <c r="AQ177" i="14"/>
  <c r="AR177" i="14" s="1"/>
  <c r="AP177" i="14"/>
  <c r="AM177" i="14"/>
  <c r="AI177" i="14"/>
  <c r="AJ177" i="14" s="1"/>
  <c r="AG177" i="14"/>
  <c r="AC177" i="14"/>
  <c r="AB177" i="14" s="1"/>
  <c r="AF177" i="14" s="1"/>
  <c r="Z177" i="14"/>
  <c r="R177" i="14"/>
  <c r="Q177" i="14"/>
  <c r="P177" i="14"/>
  <c r="E177" i="14"/>
  <c r="X177" i="14" s="1"/>
  <c r="C177" i="14"/>
  <c r="B177" i="14"/>
  <c r="AS176" i="14"/>
  <c r="AQ176" i="14"/>
  <c r="AR176" i="14" s="1"/>
  <c r="AP176" i="14"/>
  <c r="AM176" i="14"/>
  <c r="AI176" i="14"/>
  <c r="AJ176" i="14" s="1"/>
  <c r="AG176" i="14"/>
  <c r="AC176" i="14"/>
  <c r="AB176" i="14" s="1"/>
  <c r="AF176" i="14" s="1"/>
  <c r="Z176" i="14"/>
  <c r="R176" i="14"/>
  <c r="Q176" i="14"/>
  <c r="P176" i="14"/>
  <c r="E176" i="14"/>
  <c r="C176" i="14"/>
  <c r="B176" i="14"/>
  <c r="AS175" i="14"/>
  <c r="AQ175" i="14"/>
  <c r="AR175" i="14" s="1"/>
  <c r="AP175" i="14"/>
  <c r="AM175" i="14"/>
  <c r="AI175" i="14"/>
  <c r="AJ175" i="14" s="1"/>
  <c r="AG175" i="14"/>
  <c r="AC175" i="14"/>
  <c r="AB175" i="14" s="1"/>
  <c r="AF175" i="14" s="1"/>
  <c r="Z175" i="14"/>
  <c r="R175" i="14"/>
  <c r="Q175" i="14"/>
  <c r="P175" i="14"/>
  <c r="E175" i="14"/>
  <c r="X175" i="14" s="1"/>
  <c r="C175" i="14"/>
  <c r="B175" i="14"/>
  <c r="AS174" i="14"/>
  <c r="AR174" i="14"/>
  <c r="AQ174" i="14"/>
  <c r="AP174" i="14"/>
  <c r="AM174" i="14"/>
  <c r="AI174" i="14"/>
  <c r="AJ174" i="14" s="1"/>
  <c r="AG174" i="14"/>
  <c r="AC174" i="14"/>
  <c r="AB174" i="14"/>
  <c r="AF174" i="14" s="1"/>
  <c r="Z174" i="14"/>
  <c r="R174" i="14"/>
  <c r="Q174" i="14"/>
  <c r="P174" i="14"/>
  <c r="E174" i="14"/>
  <c r="C174" i="14"/>
  <c r="B174" i="14"/>
  <c r="AS173" i="14"/>
  <c r="AQ173" i="14"/>
  <c r="AR173" i="14" s="1"/>
  <c r="AP173" i="14"/>
  <c r="AM173" i="14"/>
  <c r="AI173" i="14"/>
  <c r="AJ173" i="14" s="1"/>
  <c r="AG173" i="14"/>
  <c r="AC173" i="14"/>
  <c r="AB173" i="14" s="1"/>
  <c r="AF173" i="14" s="1"/>
  <c r="Z173" i="14"/>
  <c r="R173" i="14"/>
  <c r="Q173" i="14"/>
  <c r="P173" i="14"/>
  <c r="E173" i="14"/>
  <c r="C173" i="14"/>
  <c r="B173" i="14"/>
  <c r="AS172" i="14"/>
  <c r="AQ172" i="14"/>
  <c r="AR172" i="14" s="1"/>
  <c r="AP172" i="14"/>
  <c r="AM172" i="14"/>
  <c r="AI172" i="14"/>
  <c r="AJ172" i="14" s="1"/>
  <c r="AG172" i="14"/>
  <c r="AC172" i="14"/>
  <c r="AB172" i="14" s="1"/>
  <c r="AF172" i="14" s="1"/>
  <c r="Z172" i="14"/>
  <c r="R172" i="14"/>
  <c r="Q172" i="14"/>
  <c r="P172" i="14"/>
  <c r="E172" i="14"/>
  <c r="G172" i="14" s="1"/>
  <c r="C172" i="14"/>
  <c r="B172" i="14"/>
  <c r="AS171" i="14"/>
  <c r="AR171" i="14"/>
  <c r="AQ171" i="14"/>
  <c r="AP171" i="14"/>
  <c r="AM171" i="14"/>
  <c r="AI171" i="14"/>
  <c r="AJ171" i="14" s="1"/>
  <c r="AG171" i="14"/>
  <c r="AC171" i="14"/>
  <c r="AB171" i="14" s="1"/>
  <c r="AF171" i="14" s="1"/>
  <c r="Z171" i="14"/>
  <c r="R171" i="14"/>
  <c r="Q171" i="14"/>
  <c r="P171" i="14"/>
  <c r="E171" i="14"/>
  <c r="C171" i="14"/>
  <c r="B171" i="14"/>
  <c r="AS170" i="14"/>
  <c r="AQ170" i="14"/>
  <c r="AR170" i="14" s="1"/>
  <c r="AP170" i="14"/>
  <c r="AM170" i="14"/>
  <c r="AI170" i="14"/>
  <c r="AJ170" i="14" s="1"/>
  <c r="AG170" i="14"/>
  <c r="AC170" i="14"/>
  <c r="AB170" i="14" s="1"/>
  <c r="AF170" i="14" s="1"/>
  <c r="Z170" i="14"/>
  <c r="R170" i="14"/>
  <c r="Q170" i="14"/>
  <c r="P170" i="14"/>
  <c r="E170" i="14"/>
  <c r="C170" i="14"/>
  <c r="B170" i="14"/>
  <c r="AS169" i="14"/>
  <c r="AR169" i="14"/>
  <c r="AQ169" i="14"/>
  <c r="AP169" i="14"/>
  <c r="AM169" i="14"/>
  <c r="AI169" i="14"/>
  <c r="AJ169" i="14" s="1"/>
  <c r="AG169" i="14"/>
  <c r="AC169" i="14"/>
  <c r="AB169" i="14" s="1"/>
  <c r="AF169" i="14" s="1"/>
  <c r="Z169" i="14"/>
  <c r="X169" i="14"/>
  <c r="R169" i="14"/>
  <c r="Q169" i="14"/>
  <c r="P169" i="14"/>
  <c r="E169" i="14"/>
  <c r="C169" i="14"/>
  <c r="B169" i="14"/>
  <c r="AS168" i="14"/>
  <c r="AQ168" i="14"/>
  <c r="AR168" i="14" s="1"/>
  <c r="AP168" i="14"/>
  <c r="AM168" i="14"/>
  <c r="AI168" i="14"/>
  <c r="AJ168" i="14" s="1"/>
  <c r="AG168" i="14"/>
  <c r="AC168" i="14"/>
  <c r="AB168" i="14" s="1"/>
  <c r="AF168" i="14" s="1"/>
  <c r="Z168" i="14"/>
  <c r="R168" i="14"/>
  <c r="Q168" i="14"/>
  <c r="P168" i="14"/>
  <c r="E168" i="14"/>
  <c r="C168" i="14"/>
  <c r="B168" i="14"/>
  <c r="AS167" i="14"/>
  <c r="AQ167" i="14"/>
  <c r="AR167" i="14" s="1"/>
  <c r="AP167" i="14"/>
  <c r="AM167" i="14"/>
  <c r="AJ167" i="14"/>
  <c r="AI167" i="14"/>
  <c r="AG167" i="14"/>
  <c r="AC167" i="14"/>
  <c r="AB167" i="14" s="1"/>
  <c r="AF167" i="14" s="1"/>
  <c r="Z167" i="14"/>
  <c r="R167" i="14"/>
  <c r="Q167" i="14"/>
  <c r="P167" i="14"/>
  <c r="E167" i="14"/>
  <c r="X167" i="14" s="1"/>
  <c r="C167" i="14"/>
  <c r="B167" i="14"/>
  <c r="AS166" i="14"/>
  <c r="AQ166" i="14"/>
  <c r="AR166" i="14" s="1"/>
  <c r="AP166" i="14"/>
  <c r="AM166" i="14"/>
  <c r="AI166" i="14"/>
  <c r="AJ166" i="14" s="1"/>
  <c r="AG166" i="14"/>
  <c r="AC166" i="14"/>
  <c r="AB166" i="14" s="1"/>
  <c r="AF166" i="14" s="1"/>
  <c r="Z166" i="14"/>
  <c r="R166" i="14"/>
  <c r="Q166" i="14"/>
  <c r="P166" i="14"/>
  <c r="E166" i="14"/>
  <c r="T166" i="14" s="1"/>
  <c r="C166" i="14"/>
  <c r="B166" i="14"/>
  <c r="AS165" i="14"/>
  <c r="AQ165" i="14"/>
  <c r="AR165" i="14" s="1"/>
  <c r="AP165" i="14"/>
  <c r="AM165" i="14"/>
  <c r="AI165" i="14"/>
  <c r="AJ165" i="14" s="1"/>
  <c r="AG165" i="14"/>
  <c r="AC165" i="14"/>
  <c r="AB165" i="14" s="1"/>
  <c r="AF165" i="14" s="1"/>
  <c r="Z165" i="14"/>
  <c r="R165" i="14"/>
  <c r="Q165" i="14"/>
  <c r="P165" i="14"/>
  <c r="E165" i="14"/>
  <c r="G165" i="14" s="1"/>
  <c r="C165" i="14"/>
  <c r="B165" i="14"/>
  <c r="AS164" i="14"/>
  <c r="AQ164" i="14"/>
  <c r="AR164" i="14" s="1"/>
  <c r="AP164" i="14"/>
  <c r="AM164" i="14"/>
  <c r="AI164" i="14"/>
  <c r="AJ164" i="14" s="1"/>
  <c r="AG164" i="14"/>
  <c r="AC164" i="14"/>
  <c r="AB164" i="14"/>
  <c r="AF164" i="14" s="1"/>
  <c r="Z164" i="14"/>
  <c r="R164" i="14"/>
  <c r="Q164" i="14"/>
  <c r="P164" i="14"/>
  <c r="E164" i="14"/>
  <c r="C164" i="14"/>
  <c r="B164" i="14"/>
  <c r="AS163" i="14"/>
  <c r="AQ163" i="14"/>
  <c r="AR163" i="14" s="1"/>
  <c r="AP163" i="14"/>
  <c r="AM163" i="14"/>
  <c r="AI163" i="14"/>
  <c r="AJ163" i="14" s="1"/>
  <c r="AG163" i="14"/>
  <c r="AC163" i="14"/>
  <c r="AB163" i="14" s="1"/>
  <c r="AF163" i="14" s="1"/>
  <c r="Z163" i="14"/>
  <c r="R163" i="14"/>
  <c r="Q163" i="14"/>
  <c r="P163" i="14"/>
  <c r="E163" i="14"/>
  <c r="O163" i="14" s="1"/>
  <c r="C163" i="14"/>
  <c r="B163" i="14"/>
  <c r="AS162" i="14"/>
  <c r="AQ162" i="14"/>
  <c r="AR162" i="14" s="1"/>
  <c r="AP162" i="14"/>
  <c r="AM162" i="14"/>
  <c r="AJ162" i="14"/>
  <c r="AI162" i="14"/>
  <c r="AG162" i="14"/>
  <c r="AF162" i="14"/>
  <c r="AC162" i="14"/>
  <c r="AB162" i="14" s="1"/>
  <c r="Z162" i="14"/>
  <c r="R162" i="14"/>
  <c r="Q162" i="14"/>
  <c r="P162" i="14"/>
  <c r="E162" i="14"/>
  <c r="C162" i="14"/>
  <c r="B162" i="14"/>
  <c r="AS161" i="14"/>
  <c r="AQ161" i="14"/>
  <c r="AR161" i="14" s="1"/>
  <c r="AP161" i="14"/>
  <c r="AM161" i="14"/>
  <c r="AJ161" i="14"/>
  <c r="AI161" i="14"/>
  <c r="AG161" i="14"/>
  <c r="AC161" i="14"/>
  <c r="AB161" i="14" s="1"/>
  <c r="AF161" i="14" s="1"/>
  <c r="Z161" i="14"/>
  <c r="R161" i="14"/>
  <c r="Q161" i="14"/>
  <c r="P161" i="14"/>
  <c r="E161" i="14"/>
  <c r="C161" i="14"/>
  <c r="B161" i="14"/>
  <c r="AS160" i="14"/>
  <c r="AQ160" i="14"/>
  <c r="AR160" i="14" s="1"/>
  <c r="AP160" i="14"/>
  <c r="AM160" i="14"/>
  <c r="AJ160" i="14"/>
  <c r="AI160" i="14"/>
  <c r="AG160" i="14"/>
  <c r="AC160" i="14"/>
  <c r="AB160" i="14" s="1"/>
  <c r="AF160" i="14" s="1"/>
  <c r="Z160" i="14"/>
  <c r="R160" i="14"/>
  <c r="Q160" i="14"/>
  <c r="P160" i="14"/>
  <c r="E160" i="14"/>
  <c r="C160" i="14"/>
  <c r="B160" i="14"/>
  <c r="AS159" i="14"/>
  <c r="AR159" i="14"/>
  <c r="AQ159" i="14"/>
  <c r="AP159" i="14"/>
  <c r="AM159" i="14"/>
  <c r="AI159" i="14"/>
  <c r="AJ159" i="14" s="1"/>
  <c r="AG159" i="14"/>
  <c r="AC159" i="14"/>
  <c r="AB159" i="14" s="1"/>
  <c r="AF159" i="14" s="1"/>
  <c r="Z159" i="14"/>
  <c r="R159" i="14"/>
  <c r="Q159" i="14"/>
  <c r="P159" i="14"/>
  <c r="E159" i="14"/>
  <c r="C159" i="14"/>
  <c r="B159" i="14"/>
  <c r="AS158" i="14"/>
  <c r="AR158" i="14"/>
  <c r="AQ158" i="14"/>
  <c r="AP158" i="14"/>
  <c r="AM158" i="14"/>
  <c r="AI158" i="14"/>
  <c r="AJ158" i="14" s="1"/>
  <c r="AG158" i="14"/>
  <c r="AC158" i="14"/>
  <c r="AB158" i="14" s="1"/>
  <c r="AF158" i="14" s="1"/>
  <c r="Z158" i="14"/>
  <c r="R158" i="14"/>
  <c r="Q158" i="14"/>
  <c r="P158" i="14"/>
  <c r="O158" i="14"/>
  <c r="E158" i="14"/>
  <c r="C158" i="14"/>
  <c r="B158" i="14"/>
  <c r="AS157" i="14"/>
  <c r="AQ157" i="14"/>
  <c r="AR157" i="14" s="1"/>
  <c r="AP157" i="14"/>
  <c r="AM157" i="14"/>
  <c r="AI157" i="14"/>
  <c r="AJ157" i="14" s="1"/>
  <c r="AG157" i="14"/>
  <c r="AC157" i="14"/>
  <c r="AB157" i="14" s="1"/>
  <c r="AF157" i="14" s="1"/>
  <c r="Z157" i="14"/>
  <c r="R157" i="14"/>
  <c r="Q157" i="14"/>
  <c r="P157" i="14"/>
  <c r="E157" i="14"/>
  <c r="Y157" i="14" s="1"/>
  <c r="C157" i="14"/>
  <c r="B157" i="14"/>
  <c r="AS156" i="14"/>
  <c r="AQ156" i="14"/>
  <c r="AR156" i="14" s="1"/>
  <c r="AP156" i="14"/>
  <c r="AM156" i="14"/>
  <c r="AI156" i="14"/>
  <c r="AJ156" i="14" s="1"/>
  <c r="AG156" i="14"/>
  <c r="AC156" i="14"/>
  <c r="AB156" i="14"/>
  <c r="AF156" i="14" s="1"/>
  <c r="Z156" i="14"/>
  <c r="R156" i="14"/>
  <c r="Q156" i="14"/>
  <c r="P156" i="14"/>
  <c r="E156" i="14"/>
  <c r="C156" i="14"/>
  <c r="B156" i="14"/>
  <c r="AS155" i="14"/>
  <c r="AQ155" i="14"/>
  <c r="AR155" i="14" s="1"/>
  <c r="AP155" i="14"/>
  <c r="AM155" i="14"/>
  <c r="AI155" i="14"/>
  <c r="AJ155" i="14" s="1"/>
  <c r="AG155" i="14"/>
  <c r="AC155" i="14"/>
  <c r="AB155" i="14"/>
  <c r="AF155" i="14" s="1"/>
  <c r="Z155" i="14"/>
  <c r="R155" i="14"/>
  <c r="Q155" i="14"/>
  <c r="P155" i="14"/>
  <c r="E155" i="14"/>
  <c r="G155" i="14" s="1"/>
  <c r="C155" i="14"/>
  <c r="B155" i="14"/>
  <c r="AS154" i="14"/>
  <c r="AQ154" i="14"/>
  <c r="AR154" i="14" s="1"/>
  <c r="AP154" i="14"/>
  <c r="AM154" i="14"/>
  <c r="AI154" i="14"/>
  <c r="AJ154" i="14" s="1"/>
  <c r="AG154" i="14"/>
  <c r="AC154" i="14"/>
  <c r="AB154" i="14" s="1"/>
  <c r="AF154" i="14" s="1"/>
  <c r="Z154" i="14"/>
  <c r="R154" i="14"/>
  <c r="Q154" i="14"/>
  <c r="P154" i="14"/>
  <c r="E154" i="14"/>
  <c r="C154" i="14"/>
  <c r="B154" i="14"/>
  <c r="AS153" i="14"/>
  <c r="AQ153" i="14"/>
  <c r="AR153" i="14" s="1"/>
  <c r="AP153" i="14"/>
  <c r="AM153" i="14"/>
  <c r="AI153" i="14"/>
  <c r="AJ153" i="14" s="1"/>
  <c r="AG153" i="14"/>
  <c r="AC153" i="14"/>
  <c r="AB153" i="14" s="1"/>
  <c r="AF153" i="14" s="1"/>
  <c r="Z153" i="14"/>
  <c r="R153" i="14"/>
  <c r="Q153" i="14"/>
  <c r="P153" i="14"/>
  <c r="E153" i="14"/>
  <c r="C153" i="14"/>
  <c r="B153" i="14"/>
  <c r="AS152" i="14"/>
  <c r="AQ152" i="14"/>
  <c r="AR152" i="14" s="1"/>
  <c r="AP152" i="14"/>
  <c r="AM152" i="14"/>
  <c r="AI152" i="14"/>
  <c r="AJ152" i="14" s="1"/>
  <c r="AG152" i="14"/>
  <c r="AC152" i="14"/>
  <c r="AB152" i="14" s="1"/>
  <c r="AF152" i="14" s="1"/>
  <c r="Z152" i="14"/>
  <c r="R152" i="14"/>
  <c r="Q152" i="14"/>
  <c r="P152" i="14"/>
  <c r="E152" i="14"/>
  <c r="C152" i="14"/>
  <c r="B152" i="14"/>
  <c r="AS151" i="14"/>
  <c r="AR151" i="14"/>
  <c r="AQ151" i="14"/>
  <c r="AP151" i="14"/>
  <c r="AM151" i="14"/>
  <c r="AI151" i="14"/>
  <c r="AJ151" i="14" s="1"/>
  <c r="AG151" i="14"/>
  <c r="AC151" i="14"/>
  <c r="AB151" i="14" s="1"/>
  <c r="AF151" i="14" s="1"/>
  <c r="Z151" i="14"/>
  <c r="R151" i="14"/>
  <c r="Q151" i="14"/>
  <c r="P151" i="14"/>
  <c r="E151" i="14"/>
  <c r="C151" i="14"/>
  <c r="B151" i="14"/>
  <c r="AS150" i="14"/>
  <c r="AQ150" i="14"/>
  <c r="AR150" i="14" s="1"/>
  <c r="AP150" i="14"/>
  <c r="AM150" i="14"/>
  <c r="AJ150" i="14"/>
  <c r="AI150" i="14"/>
  <c r="AG150" i="14"/>
  <c r="AC150" i="14"/>
  <c r="AB150" i="14" s="1"/>
  <c r="AF150" i="14" s="1"/>
  <c r="Z150" i="14"/>
  <c r="R150" i="14"/>
  <c r="Q150" i="14"/>
  <c r="P150" i="14"/>
  <c r="E150" i="14"/>
  <c r="O150" i="14" s="1"/>
  <c r="C150" i="14"/>
  <c r="B150" i="14"/>
  <c r="AS149" i="14"/>
  <c r="AQ149" i="14"/>
  <c r="AR149" i="14" s="1"/>
  <c r="AP149" i="14"/>
  <c r="AM149" i="14"/>
  <c r="AI149" i="14"/>
  <c r="AJ149" i="14" s="1"/>
  <c r="AG149" i="14"/>
  <c r="AC149" i="14"/>
  <c r="AB149" i="14" s="1"/>
  <c r="AF149" i="14" s="1"/>
  <c r="Z149" i="14"/>
  <c r="R149" i="14"/>
  <c r="Q149" i="14"/>
  <c r="P149" i="14"/>
  <c r="E149" i="14"/>
  <c r="G149" i="14" s="1"/>
  <c r="C149" i="14"/>
  <c r="B149" i="14"/>
  <c r="AS148" i="14"/>
  <c r="AQ148" i="14"/>
  <c r="AR148" i="14" s="1"/>
  <c r="AP148" i="14"/>
  <c r="AM148" i="14"/>
  <c r="AJ148" i="14"/>
  <c r="AI148" i="14"/>
  <c r="AG148" i="14"/>
  <c r="AC148" i="14"/>
  <c r="AB148" i="14" s="1"/>
  <c r="AF148" i="14" s="1"/>
  <c r="Z148" i="14"/>
  <c r="R148" i="14"/>
  <c r="Q148" i="14"/>
  <c r="P148" i="14"/>
  <c r="E148" i="14"/>
  <c r="C148" i="14"/>
  <c r="B148" i="14"/>
  <c r="AS147" i="14"/>
  <c r="AQ147" i="14"/>
  <c r="AR147" i="14" s="1"/>
  <c r="AP147" i="14"/>
  <c r="AM147" i="14"/>
  <c r="AJ147" i="14"/>
  <c r="AI147" i="14"/>
  <c r="AG147" i="14"/>
  <c r="AC147" i="14"/>
  <c r="AB147" i="14"/>
  <c r="AF147" i="14" s="1"/>
  <c r="Z147" i="14"/>
  <c r="R147" i="14"/>
  <c r="Q147" i="14"/>
  <c r="P147" i="14"/>
  <c r="E147" i="14"/>
  <c r="Y147" i="14" s="1"/>
  <c r="C147" i="14"/>
  <c r="B147" i="14"/>
  <c r="AS146" i="14"/>
  <c r="AQ146" i="14"/>
  <c r="AR146" i="14" s="1"/>
  <c r="AP146" i="14"/>
  <c r="AM146" i="14"/>
  <c r="AI146" i="14"/>
  <c r="AJ146" i="14" s="1"/>
  <c r="AG146" i="14"/>
  <c r="AC146" i="14"/>
  <c r="AB146" i="14" s="1"/>
  <c r="AF146" i="14" s="1"/>
  <c r="Z146" i="14"/>
  <c r="R146" i="14"/>
  <c r="Q146" i="14"/>
  <c r="P146" i="14"/>
  <c r="E146" i="14"/>
  <c r="C146" i="14"/>
  <c r="B146" i="14"/>
  <c r="AS145" i="14"/>
  <c r="AQ145" i="14"/>
  <c r="AR145" i="14" s="1"/>
  <c r="AP145" i="14"/>
  <c r="AM145" i="14"/>
  <c r="AI145" i="14"/>
  <c r="AJ145" i="14" s="1"/>
  <c r="AG145" i="14"/>
  <c r="AC145" i="14"/>
  <c r="AB145" i="14" s="1"/>
  <c r="AF145" i="14" s="1"/>
  <c r="Z145" i="14"/>
  <c r="R145" i="14"/>
  <c r="Q145" i="14"/>
  <c r="P145" i="14"/>
  <c r="E145" i="14"/>
  <c r="G145" i="14" s="1"/>
  <c r="C145" i="14"/>
  <c r="B145" i="14"/>
  <c r="AS144" i="14"/>
  <c r="AQ144" i="14"/>
  <c r="AR144" i="14" s="1"/>
  <c r="AP144" i="14"/>
  <c r="AM144" i="14"/>
  <c r="AI144" i="14"/>
  <c r="AJ144" i="14" s="1"/>
  <c r="AG144" i="14"/>
  <c r="AC144" i="14"/>
  <c r="AB144" i="14" s="1"/>
  <c r="AF144" i="14" s="1"/>
  <c r="Z144" i="14"/>
  <c r="R144" i="14"/>
  <c r="Q144" i="14"/>
  <c r="P144" i="14"/>
  <c r="E144" i="14"/>
  <c r="C144" i="14"/>
  <c r="B144" i="14"/>
  <c r="AS143" i="14"/>
  <c r="AR143" i="14"/>
  <c r="AQ143" i="14"/>
  <c r="AP143" i="14"/>
  <c r="AM143" i="14"/>
  <c r="AI143" i="14"/>
  <c r="AJ143" i="14" s="1"/>
  <c r="AG143" i="14"/>
  <c r="AC143" i="14"/>
  <c r="AB143" i="14" s="1"/>
  <c r="AF143" i="14" s="1"/>
  <c r="Z143" i="14"/>
  <c r="R143" i="14"/>
  <c r="Q143" i="14"/>
  <c r="P143" i="14"/>
  <c r="E143" i="14"/>
  <c r="C143" i="14"/>
  <c r="B143" i="14"/>
  <c r="AS142" i="14"/>
  <c r="AQ142" i="14"/>
  <c r="AR142" i="14" s="1"/>
  <c r="AP142" i="14"/>
  <c r="AM142" i="14"/>
  <c r="AJ142" i="14"/>
  <c r="AI142" i="14"/>
  <c r="AG142" i="14"/>
  <c r="AC142" i="14"/>
  <c r="AB142" i="14" s="1"/>
  <c r="AF142" i="14" s="1"/>
  <c r="Z142" i="14"/>
  <c r="R142" i="14"/>
  <c r="Q142" i="14"/>
  <c r="P142" i="14"/>
  <c r="E142" i="14"/>
  <c r="X142" i="14" s="1"/>
  <c r="C142" i="14"/>
  <c r="B142" i="14"/>
  <c r="AS141" i="14"/>
  <c r="AQ141" i="14"/>
  <c r="AR141" i="14" s="1"/>
  <c r="AP141" i="14"/>
  <c r="AM141" i="14"/>
  <c r="AI141" i="14"/>
  <c r="AJ141" i="14" s="1"/>
  <c r="AG141" i="14"/>
  <c r="AC141" i="14"/>
  <c r="AB141" i="14" s="1"/>
  <c r="AF141" i="14" s="1"/>
  <c r="Z141" i="14"/>
  <c r="R141" i="14"/>
  <c r="Q141" i="14"/>
  <c r="P141" i="14"/>
  <c r="E141" i="14"/>
  <c r="X141" i="14" s="1"/>
  <c r="C141" i="14"/>
  <c r="B141" i="14"/>
  <c r="AS140" i="14"/>
  <c r="AQ140" i="14"/>
  <c r="AR140" i="14" s="1"/>
  <c r="AP140" i="14"/>
  <c r="AM140" i="14"/>
  <c r="AI140" i="14"/>
  <c r="AJ140" i="14" s="1"/>
  <c r="AG140" i="14"/>
  <c r="AC140" i="14"/>
  <c r="AB140" i="14" s="1"/>
  <c r="AF140" i="14" s="1"/>
  <c r="Z140" i="14"/>
  <c r="R140" i="14"/>
  <c r="Q140" i="14"/>
  <c r="P140" i="14"/>
  <c r="E140" i="14"/>
  <c r="C140" i="14"/>
  <c r="B140" i="14"/>
  <c r="AS139" i="14"/>
  <c r="AQ139" i="14"/>
  <c r="AR139" i="14" s="1"/>
  <c r="AP139" i="14"/>
  <c r="AM139" i="14"/>
  <c r="AJ139" i="14"/>
  <c r="AI139" i="14"/>
  <c r="AG139" i="14"/>
  <c r="AC139" i="14"/>
  <c r="AB139" i="14" s="1"/>
  <c r="AF139" i="14" s="1"/>
  <c r="Z139" i="14"/>
  <c r="R139" i="14"/>
  <c r="Q139" i="14"/>
  <c r="P139" i="14"/>
  <c r="E139" i="14"/>
  <c r="Y139" i="14" s="1"/>
  <c r="C139" i="14"/>
  <c r="B139" i="14"/>
  <c r="AS138" i="14"/>
  <c r="AR138" i="14"/>
  <c r="AQ138" i="14"/>
  <c r="AP138" i="14"/>
  <c r="AM138" i="14"/>
  <c r="AI138" i="14"/>
  <c r="AJ138" i="14" s="1"/>
  <c r="AG138" i="14"/>
  <c r="AC138" i="14"/>
  <c r="AB138" i="14"/>
  <c r="AF138" i="14" s="1"/>
  <c r="Z138" i="14"/>
  <c r="R138" i="14"/>
  <c r="Q138" i="14"/>
  <c r="P138" i="14"/>
  <c r="E138" i="14"/>
  <c r="C138" i="14"/>
  <c r="B138" i="14"/>
  <c r="AS137" i="14"/>
  <c r="AQ137" i="14"/>
  <c r="AR137" i="14" s="1"/>
  <c r="AP137" i="14"/>
  <c r="AM137" i="14"/>
  <c r="AI137" i="14"/>
  <c r="AJ137" i="14" s="1"/>
  <c r="AG137" i="14"/>
  <c r="AC137" i="14"/>
  <c r="AB137" i="14" s="1"/>
  <c r="AF137" i="14" s="1"/>
  <c r="Z137" i="14"/>
  <c r="R137" i="14"/>
  <c r="Q137" i="14"/>
  <c r="P137" i="14"/>
  <c r="E137" i="14"/>
  <c r="C137" i="14"/>
  <c r="B137" i="14"/>
  <c r="AS136" i="14"/>
  <c r="AR136" i="14"/>
  <c r="AQ136" i="14"/>
  <c r="AP136" i="14"/>
  <c r="AM136" i="14"/>
  <c r="AI136" i="14"/>
  <c r="AJ136" i="14" s="1"/>
  <c r="AG136" i="14"/>
  <c r="AC136" i="14"/>
  <c r="AB136" i="14" s="1"/>
  <c r="AF136" i="14" s="1"/>
  <c r="Z136" i="14"/>
  <c r="R136" i="14"/>
  <c r="Q136" i="14"/>
  <c r="P136" i="14"/>
  <c r="E136" i="14"/>
  <c r="Y136" i="14" s="1"/>
  <c r="C136" i="14"/>
  <c r="B136" i="14"/>
  <c r="AS135" i="14"/>
  <c r="AQ135" i="14"/>
  <c r="AR135" i="14" s="1"/>
  <c r="AP135" i="14"/>
  <c r="AM135" i="14"/>
  <c r="AI135" i="14"/>
  <c r="AJ135" i="14" s="1"/>
  <c r="AG135" i="14"/>
  <c r="AC135" i="14"/>
  <c r="AB135" i="14" s="1"/>
  <c r="AF135" i="14" s="1"/>
  <c r="Z135" i="14"/>
  <c r="R135" i="14"/>
  <c r="Q135" i="14"/>
  <c r="P135" i="14"/>
  <c r="E135" i="14"/>
  <c r="C135" i="14"/>
  <c r="B135" i="14"/>
  <c r="AS134" i="14"/>
  <c r="AQ134" i="14"/>
  <c r="AR134" i="14" s="1"/>
  <c r="AP134" i="14"/>
  <c r="AM134" i="14"/>
  <c r="AI134" i="14"/>
  <c r="AJ134" i="14" s="1"/>
  <c r="AG134" i="14"/>
  <c r="AC134" i="14"/>
  <c r="AB134" i="14" s="1"/>
  <c r="AF134" i="14" s="1"/>
  <c r="Z134" i="14"/>
  <c r="X134" i="14"/>
  <c r="R134" i="14"/>
  <c r="Q134" i="14"/>
  <c r="P134" i="14"/>
  <c r="E134" i="14"/>
  <c r="C134" i="14"/>
  <c r="B134" i="14"/>
  <c r="AS133" i="14"/>
  <c r="AQ133" i="14"/>
  <c r="AR133" i="14" s="1"/>
  <c r="AP133" i="14"/>
  <c r="AM133" i="14"/>
  <c r="AI133" i="14"/>
  <c r="AJ133" i="14" s="1"/>
  <c r="AG133" i="14"/>
  <c r="AC133" i="14"/>
  <c r="AB133" i="14" s="1"/>
  <c r="AF133" i="14" s="1"/>
  <c r="Z133" i="14"/>
  <c r="R133" i="14"/>
  <c r="Q133" i="14"/>
  <c r="P133" i="14"/>
  <c r="E133" i="14"/>
  <c r="X133" i="14" s="1"/>
  <c r="C133" i="14"/>
  <c r="B133" i="14"/>
  <c r="AS132" i="14"/>
  <c r="AQ132" i="14"/>
  <c r="AR132" i="14" s="1"/>
  <c r="AP132" i="14"/>
  <c r="AM132" i="14"/>
  <c r="AJ132" i="14"/>
  <c r="AI132" i="14"/>
  <c r="AG132" i="14"/>
  <c r="AC132" i="14"/>
  <c r="AB132" i="14"/>
  <c r="AF132" i="14" s="1"/>
  <c r="Z132" i="14"/>
  <c r="R132" i="14"/>
  <c r="Q132" i="14"/>
  <c r="P132" i="14"/>
  <c r="E132" i="14"/>
  <c r="C132" i="14"/>
  <c r="B132" i="14"/>
  <c r="AS131" i="14"/>
  <c r="AQ131" i="14"/>
  <c r="AR131" i="14" s="1"/>
  <c r="AP131" i="14"/>
  <c r="AM131" i="14"/>
  <c r="AI131" i="14"/>
  <c r="AJ131" i="14" s="1"/>
  <c r="AG131" i="14"/>
  <c r="AC131" i="14"/>
  <c r="AB131" i="14" s="1"/>
  <c r="AF131" i="14" s="1"/>
  <c r="Z131" i="14"/>
  <c r="R131" i="14"/>
  <c r="Q131" i="14"/>
  <c r="P131" i="14"/>
  <c r="E131" i="14"/>
  <c r="C131" i="14"/>
  <c r="B131" i="14"/>
  <c r="AS130" i="14"/>
  <c r="AQ130" i="14"/>
  <c r="AR130" i="14" s="1"/>
  <c r="AP130" i="14"/>
  <c r="AM130" i="14"/>
  <c r="AI130" i="14"/>
  <c r="AJ130" i="14" s="1"/>
  <c r="AG130" i="14"/>
  <c r="AC130" i="14"/>
  <c r="AB130" i="14"/>
  <c r="AF130" i="14" s="1"/>
  <c r="Z130" i="14"/>
  <c r="R130" i="14"/>
  <c r="Q130" i="14"/>
  <c r="P130" i="14"/>
  <c r="E130" i="14"/>
  <c r="C130" i="14"/>
  <c r="B130" i="14"/>
  <c r="AS129" i="14"/>
  <c r="AQ129" i="14"/>
  <c r="AR129" i="14" s="1"/>
  <c r="AP129" i="14"/>
  <c r="AM129" i="14"/>
  <c r="AI129" i="14"/>
  <c r="AJ129" i="14" s="1"/>
  <c r="AG129" i="14"/>
  <c r="AC129" i="14"/>
  <c r="AB129" i="14" s="1"/>
  <c r="AF129" i="14" s="1"/>
  <c r="Z129" i="14"/>
  <c r="T129" i="14"/>
  <c r="R129" i="14"/>
  <c r="Q129" i="14"/>
  <c r="P129" i="14"/>
  <c r="E129" i="14"/>
  <c r="C129" i="14"/>
  <c r="B129" i="14"/>
  <c r="AS128" i="14"/>
  <c r="AQ128" i="14"/>
  <c r="AR128" i="14" s="1"/>
  <c r="AP128" i="14"/>
  <c r="AM128" i="14"/>
  <c r="AI128" i="14"/>
  <c r="AJ128" i="14" s="1"/>
  <c r="AG128" i="14"/>
  <c r="AC128" i="14"/>
  <c r="AB128" i="14" s="1"/>
  <c r="AF128" i="14" s="1"/>
  <c r="Z128" i="14"/>
  <c r="R128" i="14"/>
  <c r="Q128" i="14"/>
  <c r="P128" i="14"/>
  <c r="E128" i="14"/>
  <c r="O128" i="14" s="1"/>
  <c r="C128" i="14"/>
  <c r="B128" i="14"/>
  <c r="AS127" i="14"/>
  <c r="AQ127" i="14"/>
  <c r="AR127" i="14" s="1"/>
  <c r="AP127" i="14"/>
  <c r="AM127" i="14"/>
  <c r="AJ127" i="14"/>
  <c r="AI127" i="14"/>
  <c r="AG127" i="14"/>
  <c r="AC127" i="14"/>
  <c r="AB127" i="14" s="1"/>
  <c r="AF127" i="14" s="1"/>
  <c r="Z127" i="14"/>
  <c r="R127" i="14"/>
  <c r="Q127" i="14"/>
  <c r="P127" i="14"/>
  <c r="E127" i="14"/>
  <c r="C127" i="14"/>
  <c r="B127" i="14"/>
  <c r="AS126" i="14"/>
  <c r="AQ126" i="14"/>
  <c r="AR126" i="14" s="1"/>
  <c r="AP126" i="14"/>
  <c r="AM126" i="14"/>
  <c r="AJ126" i="14"/>
  <c r="AI126" i="14"/>
  <c r="AG126" i="14"/>
  <c r="AC126" i="14"/>
  <c r="AB126" i="14" s="1"/>
  <c r="AF126" i="14" s="1"/>
  <c r="Z126" i="14"/>
  <c r="R126" i="14"/>
  <c r="Q126" i="14"/>
  <c r="P126" i="14"/>
  <c r="E126" i="14"/>
  <c r="G126" i="14" s="1"/>
  <c r="C126" i="14"/>
  <c r="B126" i="14"/>
  <c r="AS125" i="14"/>
  <c r="AQ125" i="14"/>
  <c r="AR125" i="14" s="1"/>
  <c r="AP125" i="14"/>
  <c r="AM125" i="14"/>
  <c r="AJ125" i="14"/>
  <c r="AI125" i="14"/>
  <c r="AG125" i="14"/>
  <c r="AF125" i="14"/>
  <c r="AC125" i="14"/>
  <c r="AB125" i="14" s="1"/>
  <c r="Z125" i="14"/>
  <c r="R125" i="14"/>
  <c r="Q125" i="14"/>
  <c r="P125" i="14"/>
  <c r="E125" i="14"/>
  <c r="C125" i="14"/>
  <c r="B125" i="14"/>
  <c r="AS124" i="14"/>
  <c r="AQ124" i="14"/>
  <c r="AR124" i="14" s="1"/>
  <c r="AP124" i="14"/>
  <c r="AM124" i="14"/>
  <c r="AJ124" i="14"/>
  <c r="AI124" i="14"/>
  <c r="AG124" i="14"/>
  <c r="AC124" i="14"/>
  <c r="AB124" i="14" s="1"/>
  <c r="AF124" i="14" s="1"/>
  <c r="Z124" i="14"/>
  <c r="R124" i="14"/>
  <c r="Q124" i="14"/>
  <c r="P124" i="14"/>
  <c r="E124" i="14"/>
  <c r="C124" i="14"/>
  <c r="B124" i="14"/>
  <c r="AS123" i="14"/>
  <c r="AQ123" i="14"/>
  <c r="AR123" i="14" s="1"/>
  <c r="AP123" i="14"/>
  <c r="AM123" i="14"/>
  <c r="AJ123" i="14"/>
  <c r="AI123" i="14"/>
  <c r="AG123" i="14"/>
  <c r="AC123" i="14"/>
  <c r="AB123" i="14" s="1"/>
  <c r="AF123" i="14" s="1"/>
  <c r="Z123" i="14"/>
  <c r="R123" i="14"/>
  <c r="Q123" i="14"/>
  <c r="P123" i="14"/>
  <c r="E123" i="14"/>
  <c r="O123" i="14" s="1"/>
  <c r="C123" i="14"/>
  <c r="B123" i="14"/>
  <c r="AS122" i="14"/>
  <c r="AQ122" i="14"/>
  <c r="AR122" i="14" s="1"/>
  <c r="AP122" i="14"/>
  <c r="AM122" i="14"/>
  <c r="AI122" i="14"/>
  <c r="AJ122" i="14" s="1"/>
  <c r="AG122" i="14"/>
  <c r="AC122" i="14"/>
  <c r="AB122" i="14" s="1"/>
  <c r="AF122" i="14" s="1"/>
  <c r="Z122" i="14"/>
  <c r="R122" i="14"/>
  <c r="Q122" i="14"/>
  <c r="P122" i="14"/>
  <c r="E122" i="14"/>
  <c r="C122" i="14"/>
  <c r="B122" i="14"/>
  <c r="AS121" i="14"/>
  <c r="AQ121" i="14"/>
  <c r="AR121" i="14" s="1"/>
  <c r="AP121" i="14"/>
  <c r="AM121" i="14"/>
  <c r="AI121" i="14"/>
  <c r="AJ121" i="14" s="1"/>
  <c r="AG121" i="14"/>
  <c r="AC121" i="14"/>
  <c r="AB121" i="14"/>
  <c r="AF121" i="14" s="1"/>
  <c r="Z121" i="14"/>
  <c r="R121" i="14"/>
  <c r="Q121" i="14"/>
  <c r="P121" i="14"/>
  <c r="O121" i="14"/>
  <c r="E121" i="14"/>
  <c r="C121" i="14"/>
  <c r="B121" i="14"/>
  <c r="AS120" i="14"/>
  <c r="AQ120" i="14"/>
  <c r="AR120" i="14" s="1"/>
  <c r="AP120" i="14"/>
  <c r="AM120" i="14"/>
  <c r="AI120" i="14"/>
  <c r="AJ120" i="14" s="1"/>
  <c r="AG120" i="14"/>
  <c r="AC120" i="14"/>
  <c r="AB120" i="14" s="1"/>
  <c r="AF120" i="14" s="1"/>
  <c r="Z120" i="14"/>
  <c r="R120" i="14"/>
  <c r="Q120" i="14"/>
  <c r="P120" i="14"/>
  <c r="E120" i="14"/>
  <c r="Y120" i="14" s="1"/>
  <c r="C120" i="14"/>
  <c r="B120" i="14"/>
  <c r="AS119" i="14"/>
  <c r="AQ119" i="14"/>
  <c r="AR119" i="14" s="1"/>
  <c r="AP119" i="14"/>
  <c r="AM119" i="14"/>
  <c r="AI119" i="14"/>
  <c r="AJ119" i="14" s="1"/>
  <c r="AG119" i="14"/>
  <c r="AC119" i="14"/>
  <c r="AB119" i="14" s="1"/>
  <c r="AF119" i="14" s="1"/>
  <c r="Z119" i="14"/>
  <c r="R119" i="14"/>
  <c r="Q119" i="14"/>
  <c r="P119" i="14"/>
  <c r="E119" i="14"/>
  <c r="C119" i="14"/>
  <c r="B119" i="14"/>
  <c r="AS118" i="14"/>
  <c r="AR118" i="14"/>
  <c r="AQ118" i="14"/>
  <c r="AP118" i="14"/>
  <c r="AM118" i="14"/>
  <c r="AJ118" i="14"/>
  <c r="AI118" i="14"/>
  <c r="AG118" i="14"/>
  <c r="AC118" i="14"/>
  <c r="AB118" i="14" s="1"/>
  <c r="AF118" i="14" s="1"/>
  <c r="Z118" i="14"/>
  <c r="R118" i="14"/>
  <c r="Q118" i="14"/>
  <c r="P118" i="14"/>
  <c r="E118" i="14"/>
  <c r="C118" i="14"/>
  <c r="B118" i="14"/>
  <c r="AS117" i="14"/>
  <c r="AQ117" i="14"/>
  <c r="AR117" i="14" s="1"/>
  <c r="AP117" i="14"/>
  <c r="AM117" i="14"/>
  <c r="AI117" i="14"/>
  <c r="AJ117" i="14" s="1"/>
  <c r="AG117" i="14"/>
  <c r="AC117" i="14"/>
  <c r="AB117" i="14" s="1"/>
  <c r="AF117" i="14" s="1"/>
  <c r="Z117" i="14"/>
  <c r="R117" i="14"/>
  <c r="Q117" i="14"/>
  <c r="P117" i="14"/>
  <c r="E117" i="14"/>
  <c r="X117" i="14" s="1"/>
  <c r="C117" i="14"/>
  <c r="B117" i="14"/>
  <c r="AS116" i="14"/>
  <c r="AQ116" i="14"/>
  <c r="AR116" i="14" s="1"/>
  <c r="AP116" i="14"/>
  <c r="AM116" i="14"/>
  <c r="AI116" i="14"/>
  <c r="AJ116" i="14" s="1"/>
  <c r="AG116" i="14"/>
  <c r="AC116" i="14"/>
  <c r="AB116" i="14" s="1"/>
  <c r="AF116" i="14" s="1"/>
  <c r="Z116" i="14"/>
  <c r="R116" i="14"/>
  <c r="Q116" i="14"/>
  <c r="P116" i="14"/>
  <c r="E116" i="14"/>
  <c r="C116" i="14"/>
  <c r="B116" i="14"/>
  <c r="AS115" i="14"/>
  <c r="AQ115" i="14"/>
  <c r="AR115" i="14" s="1"/>
  <c r="AP115" i="14"/>
  <c r="AM115" i="14"/>
  <c r="AI115" i="14"/>
  <c r="AJ115" i="14" s="1"/>
  <c r="AG115" i="14"/>
  <c r="AC115" i="14"/>
  <c r="AB115" i="14"/>
  <c r="AF115" i="14" s="1"/>
  <c r="Z115" i="14"/>
  <c r="R115" i="14"/>
  <c r="Q115" i="14"/>
  <c r="P115" i="14"/>
  <c r="E115" i="14"/>
  <c r="C115" i="14"/>
  <c r="B115" i="14"/>
  <c r="AS114" i="14"/>
  <c r="AQ114" i="14"/>
  <c r="AR114" i="14" s="1"/>
  <c r="AP114" i="14"/>
  <c r="AM114" i="14"/>
  <c r="AI114" i="14"/>
  <c r="AJ114" i="14" s="1"/>
  <c r="AG114" i="14"/>
  <c r="AC114" i="14"/>
  <c r="AB114" i="14" s="1"/>
  <c r="AF114" i="14" s="1"/>
  <c r="Z114" i="14"/>
  <c r="R114" i="14"/>
  <c r="Q114" i="14"/>
  <c r="P114" i="14"/>
  <c r="E114" i="14"/>
  <c r="C114" i="14"/>
  <c r="B114" i="14"/>
  <c r="AS113" i="14"/>
  <c r="AR113" i="14"/>
  <c r="AQ113" i="14"/>
  <c r="AP113" i="14"/>
  <c r="AM113" i="14"/>
  <c r="AI113" i="14"/>
  <c r="AJ113" i="14" s="1"/>
  <c r="AG113" i="14"/>
  <c r="AC113" i="14"/>
  <c r="AB113" i="14" s="1"/>
  <c r="AF113" i="14" s="1"/>
  <c r="Z113" i="14"/>
  <c r="R113" i="14"/>
  <c r="Q113" i="14"/>
  <c r="P113" i="14"/>
  <c r="E113" i="14"/>
  <c r="C113" i="14"/>
  <c r="B113" i="14"/>
  <c r="AS112" i="14"/>
  <c r="AQ112" i="14"/>
  <c r="AR112" i="14" s="1"/>
  <c r="AP112" i="14"/>
  <c r="AM112" i="14"/>
  <c r="AI112" i="14"/>
  <c r="AJ112" i="14" s="1"/>
  <c r="AG112" i="14"/>
  <c r="AF112" i="14"/>
  <c r="AC112" i="14"/>
  <c r="AB112" i="14" s="1"/>
  <c r="Z112" i="14"/>
  <c r="R112" i="14"/>
  <c r="Q112" i="14"/>
  <c r="P112" i="14"/>
  <c r="E112" i="14"/>
  <c r="O112" i="14" s="1"/>
  <c r="C112" i="14"/>
  <c r="B112" i="14"/>
  <c r="AS111" i="14"/>
  <c r="AQ111" i="14"/>
  <c r="AR111" i="14" s="1"/>
  <c r="AP111" i="14"/>
  <c r="AM111" i="14"/>
  <c r="AI111" i="14"/>
  <c r="AJ111" i="14" s="1"/>
  <c r="AG111" i="14"/>
  <c r="AC111" i="14"/>
  <c r="AB111" i="14" s="1"/>
  <c r="AF111" i="14" s="1"/>
  <c r="Z111" i="14"/>
  <c r="R111" i="14"/>
  <c r="Q111" i="14"/>
  <c r="P111" i="14"/>
  <c r="E111" i="14"/>
  <c r="T111" i="14" s="1"/>
  <c r="C111" i="14"/>
  <c r="B111" i="14"/>
  <c r="AS110" i="14"/>
  <c r="AR110" i="14"/>
  <c r="AQ110" i="14"/>
  <c r="AP110" i="14"/>
  <c r="AM110" i="14"/>
  <c r="AJ110" i="14"/>
  <c r="AI110" i="14"/>
  <c r="AG110" i="14"/>
  <c r="AC110" i="14"/>
  <c r="AB110" i="14" s="1"/>
  <c r="AF110" i="14" s="1"/>
  <c r="Z110" i="14"/>
  <c r="R110" i="14"/>
  <c r="Q110" i="14"/>
  <c r="P110" i="14"/>
  <c r="E110" i="14"/>
  <c r="X110" i="14" s="1"/>
  <c r="C110" i="14"/>
  <c r="B110" i="14"/>
  <c r="AS109" i="14"/>
  <c r="AQ109" i="14"/>
  <c r="AR109" i="14" s="1"/>
  <c r="AP109" i="14"/>
  <c r="AM109" i="14"/>
  <c r="AI109" i="14"/>
  <c r="AJ109" i="14" s="1"/>
  <c r="AG109" i="14"/>
  <c r="AC109" i="14"/>
  <c r="AB109" i="14" s="1"/>
  <c r="AF109" i="14" s="1"/>
  <c r="Z109" i="14"/>
  <c r="R109" i="14"/>
  <c r="Q109" i="14"/>
  <c r="P109" i="14"/>
  <c r="E109" i="14"/>
  <c r="Y109" i="14" s="1"/>
  <c r="C109" i="14"/>
  <c r="B109" i="14"/>
  <c r="AS108" i="14"/>
  <c r="AQ108" i="14"/>
  <c r="AR108" i="14" s="1"/>
  <c r="AP108" i="14"/>
  <c r="AM108" i="14"/>
  <c r="AI108" i="14"/>
  <c r="AJ108" i="14" s="1"/>
  <c r="AG108" i="14"/>
  <c r="AC108" i="14"/>
  <c r="AB108" i="14" s="1"/>
  <c r="AF108" i="14" s="1"/>
  <c r="Z108" i="14"/>
  <c r="R108" i="14"/>
  <c r="Q108" i="14"/>
  <c r="P108" i="14"/>
  <c r="E108" i="14"/>
  <c r="C108" i="14"/>
  <c r="B108" i="14"/>
  <c r="AS107" i="14"/>
  <c r="AQ107" i="14"/>
  <c r="AR107" i="14" s="1"/>
  <c r="AP107" i="14"/>
  <c r="AM107" i="14"/>
  <c r="AI107" i="14"/>
  <c r="AJ107" i="14" s="1"/>
  <c r="AG107" i="14"/>
  <c r="AC107" i="14"/>
  <c r="AB107" i="14" s="1"/>
  <c r="AF107" i="14" s="1"/>
  <c r="Z107" i="14"/>
  <c r="R107" i="14"/>
  <c r="Q107" i="14"/>
  <c r="P107" i="14"/>
  <c r="E107" i="14"/>
  <c r="V107" i="14" s="1"/>
  <c r="C107" i="14"/>
  <c r="B107" i="14"/>
  <c r="AS106" i="14"/>
  <c r="AQ106" i="14"/>
  <c r="AR106" i="14" s="1"/>
  <c r="AP106" i="14"/>
  <c r="AM106" i="14"/>
  <c r="AI106" i="14"/>
  <c r="AJ106" i="14" s="1"/>
  <c r="AG106" i="14"/>
  <c r="AC106" i="14"/>
  <c r="AB106" i="14" s="1"/>
  <c r="AF106" i="14" s="1"/>
  <c r="Z106" i="14"/>
  <c r="R106" i="14"/>
  <c r="Q106" i="14"/>
  <c r="P106" i="14"/>
  <c r="E106" i="14"/>
  <c r="O106" i="14" s="1"/>
  <c r="C106" i="14"/>
  <c r="B106" i="14"/>
  <c r="AS105" i="14"/>
  <c r="AR105" i="14"/>
  <c r="AQ105" i="14"/>
  <c r="AP105" i="14"/>
  <c r="AM105" i="14"/>
  <c r="AI105" i="14"/>
  <c r="AJ105" i="14" s="1"/>
  <c r="AG105" i="14"/>
  <c r="AC105" i="14"/>
  <c r="AB105" i="14" s="1"/>
  <c r="AF105" i="14" s="1"/>
  <c r="Z105" i="14"/>
  <c r="R105" i="14"/>
  <c r="Q105" i="14"/>
  <c r="P105" i="14"/>
  <c r="E105" i="14"/>
  <c r="T105" i="14" s="1"/>
  <c r="C105" i="14"/>
  <c r="B105" i="14"/>
  <c r="AS104" i="14"/>
  <c r="AQ104" i="14"/>
  <c r="AR104" i="14" s="1"/>
  <c r="AP104" i="14"/>
  <c r="AM104" i="14"/>
  <c r="AI104" i="14"/>
  <c r="AJ104" i="14" s="1"/>
  <c r="AG104" i="14"/>
  <c r="AC104" i="14"/>
  <c r="AB104" i="14" s="1"/>
  <c r="AF104" i="14" s="1"/>
  <c r="Z104" i="14"/>
  <c r="R104" i="14"/>
  <c r="Q104" i="14"/>
  <c r="P104" i="14"/>
  <c r="E104" i="14"/>
  <c r="Y104" i="14" s="1"/>
  <c r="C104" i="14"/>
  <c r="B104" i="14"/>
  <c r="AS103" i="14"/>
  <c r="AQ103" i="14"/>
  <c r="AR103" i="14" s="1"/>
  <c r="AP103" i="14"/>
  <c r="AM103" i="14"/>
  <c r="AI103" i="14"/>
  <c r="AJ103" i="14" s="1"/>
  <c r="AG103" i="14"/>
  <c r="AC103" i="14"/>
  <c r="AB103" i="14" s="1"/>
  <c r="AF103" i="14" s="1"/>
  <c r="Z103" i="14"/>
  <c r="R103" i="14"/>
  <c r="Q103" i="14"/>
  <c r="P103" i="14"/>
  <c r="E103" i="14"/>
  <c r="C103" i="14"/>
  <c r="B103" i="14"/>
  <c r="AS102" i="14"/>
  <c r="AR102" i="14"/>
  <c r="AQ102" i="14"/>
  <c r="AP102" i="14"/>
  <c r="AM102" i="14"/>
  <c r="AI102" i="14"/>
  <c r="AJ102" i="14" s="1"/>
  <c r="AG102" i="14"/>
  <c r="AC102" i="14"/>
  <c r="AB102" i="14" s="1"/>
  <c r="AF102" i="14" s="1"/>
  <c r="Z102" i="14"/>
  <c r="R102" i="14"/>
  <c r="Q102" i="14"/>
  <c r="P102" i="14"/>
  <c r="O102" i="14"/>
  <c r="E102" i="14"/>
  <c r="X102" i="14" s="1"/>
  <c r="C102" i="14"/>
  <c r="B102" i="14"/>
  <c r="AS101" i="14"/>
  <c r="AQ101" i="14"/>
  <c r="AR101" i="14" s="1"/>
  <c r="AP101" i="14"/>
  <c r="AM101" i="14"/>
  <c r="AI101" i="14"/>
  <c r="AJ101" i="14" s="1"/>
  <c r="AG101" i="14"/>
  <c r="AC101" i="14"/>
  <c r="AB101" i="14" s="1"/>
  <c r="AF101" i="14" s="1"/>
  <c r="Z101" i="14"/>
  <c r="R101" i="14"/>
  <c r="Q101" i="14"/>
  <c r="P101" i="14"/>
  <c r="E101" i="14"/>
  <c r="X101" i="14" s="1"/>
  <c r="C101" i="14"/>
  <c r="B101" i="14"/>
  <c r="AS100" i="14"/>
  <c r="AQ100" i="14"/>
  <c r="AR100" i="14" s="1"/>
  <c r="AP100" i="14"/>
  <c r="AM100" i="14"/>
  <c r="AI100" i="14"/>
  <c r="AJ100" i="14" s="1"/>
  <c r="AG100" i="14"/>
  <c r="AC100" i="14"/>
  <c r="AB100" i="14"/>
  <c r="AF100" i="14" s="1"/>
  <c r="Z100" i="14"/>
  <c r="R100" i="14"/>
  <c r="Q100" i="14"/>
  <c r="P100" i="14"/>
  <c r="E100" i="14"/>
  <c r="C100" i="14"/>
  <c r="B100" i="14"/>
  <c r="AS99" i="14"/>
  <c r="AQ99" i="14"/>
  <c r="AR99" i="14" s="1"/>
  <c r="AP99" i="14"/>
  <c r="AM99" i="14"/>
  <c r="AI99" i="14"/>
  <c r="AJ99" i="14" s="1"/>
  <c r="AG99" i="14"/>
  <c r="AC99" i="14"/>
  <c r="AB99" i="14" s="1"/>
  <c r="AF99" i="14" s="1"/>
  <c r="Z99" i="14"/>
  <c r="R99" i="14"/>
  <c r="Q99" i="14"/>
  <c r="P99" i="14"/>
  <c r="E99" i="14"/>
  <c r="C99" i="14"/>
  <c r="B99" i="14"/>
  <c r="AS98" i="14"/>
  <c r="AQ98" i="14"/>
  <c r="AR98" i="14" s="1"/>
  <c r="AP98" i="14"/>
  <c r="AM98" i="14"/>
  <c r="AI98" i="14"/>
  <c r="AJ98" i="14" s="1"/>
  <c r="AG98" i="14"/>
  <c r="AC98" i="14"/>
  <c r="AB98" i="14"/>
  <c r="AF98" i="14" s="1"/>
  <c r="Z98" i="14"/>
  <c r="R98" i="14"/>
  <c r="Q98" i="14"/>
  <c r="P98" i="14"/>
  <c r="E98" i="14"/>
  <c r="C98" i="14"/>
  <c r="B98" i="14"/>
  <c r="AS97" i="14"/>
  <c r="AQ97" i="14"/>
  <c r="AR97" i="14" s="1"/>
  <c r="AP97" i="14"/>
  <c r="AM97" i="14"/>
  <c r="AI97" i="14"/>
  <c r="AJ97" i="14" s="1"/>
  <c r="AG97" i="14"/>
  <c r="AC97" i="14"/>
  <c r="AB97" i="14" s="1"/>
  <c r="AF97" i="14" s="1"/>
  <c r="Z97" i="14"/>
  <c r="R97" i="14"/>
  <c r="Q97" i="14"/>
  <c r="P97" i="14"/>
  <c r="E97" i="14"/>
  <c r="C97" i="14"/>
  <c r="B97" i="14"/>
  <c r="AS96" i="14"/>
  <c r="AQ96" i="14"/>
  <c r="AR96" i="14" s="1"/>
  <c r="AP96" i="14"/>
  <c r="AM96" i="14"/>
  <c r="AI96" i="14"/>
  <c r="AJ96" i="14" s="1"/>
  <c r="AG96" i="14"/>
  <c r="AC96" i="14"/>
  <c r="AB96" i="14"/>
  <c r="AF96" i="14" s="1"/>
  <c r="Z96" i="14"/>
  <c r="R96" i="14"/>
  <c r="Q96" i="14"/>
  <c r="P96" i="14"/>
  <c r="E96" i="14"/>
  <c r="C96" i="14"/>
  <c r="B96" i="14"/>
  <c r="AS95" i="14"/>
  <c r="AR95" i="14"/>
  <c r="AQ95" i="14"/>
  <c r="AP95" i="14"/>
  <c r="AM95" i="14"/>
  <c r="AI95" i="14"/>
  <c r="AJ95" i="14" s="1"/>
  <c r="AG95" i="14"/>
  <c r="AC95" i="14"/>
  <c r="AB95" i="14" s="1"/>
  <c r="AF95" i="14" s="1"/>
  <c r="Z95" i="14"/>
  <c r="R95" i="14"/>
  <c r="Q95" i="14"/>
  <c r="P95" i="14"/>
  <c r="E95" i="14"/>
  <c r="C95" i="14"/>
  <c r="B95" i="14"/>
  <c r="AS94" i="14"/>
  <c r="AQ94" i="14"/>
  <c r="AR94" i="14" s="1"/>
  <c r="AP94" i="14"/>
  <c r="AM94" i="14"/>
  <c r="AI94" i="14"/>
  <c r="AJ94" i="14" s="1"/>
  <c r="AG94" i="14"/>
  <c r="AC94" i="14"/>
  <c r="AB94" i="14" s="1"/>
  <c r="AF94" i="14" s="1"/>
  <c r="Z94" i="14"/>
  <c r="R94" i="14"/>
  <c r="Q94" i="14"/>
  <c r="P94" i="14"/>
  <c r="O94" i="14"/>
  <c r="E94" i="14"/>
  <c r="C94" i="14"/>
  <c r="B94" i="14"/>
  <c r="AS93" i="14"/>
  <c r="AQ93" i="14"/>
  <c r="AR93" i="14" s="1"/>
  <c r="AP93" i="14"/>
  <c r="AM93" i="14"/>
  <c r="AI93" i="14"/>
  <c r="AJ93" i="14" s="1"/>
  <c r="AG93" i="14"/>
  <c r="AC93" i="14"/>
  <c r="AB93" i="14" s="1"/>
  <c r="AF93" i="14" s="1"/>
  <c r="Z93" i="14"/>
  <c r="R93" i="14"/>
  <c r="Q93" i="14"/>
  <c r="P93" i="14"/>
  <c r="E93" i="14"/>
  <c r="X93" i="14" s="1"/>
  <c r="C93" i="14"/>
  <c r="B93" i="14"/>
  <c r="AS92" i="14"/>
  <c r="AQ92" i="14"/>
  <c r="AR92" i="14" s="1"/>
  <c r="AP92" i="14"/>
  <c r="AM92" i="14"/>
  <c r="AI92" i="14"/>
  <c r="AJ92" i="14" s="1"/>
  <c r="AG92" i="14"/>
  <c r="AC92" i="14"/>
  <c r="AB92" i="14"/>
  <c r="AF92" i="14" s="1"/>
  <c r="Z92" i="14"/>
  <c r="R92" i="14"/>
  <c r="Q92" i="14"/>
  <c r="P92" i="14"/>
  <c r="E92" i="14"/>
  <c r="C92" i="14"/>
  <c r="B92" i="14"/>
  <c r="AS91" i="14"/>
  <c r="AQ91" i="14"/>
  <c r="AR91" i="14" s="1"/>
  <c r="AP91" i="14"/>
  <c r="AM91" i="14"/>
  <c r="AJ91" i="14"/>
  <c r="AI91" i="14"/>
  <c r="AG91" i="14"/>
  <c r="AC91" i="14"/>
  <c r="AB91" i="14" s="1"/>
  <c r="AF91" i="14" s="1"/>
  <c r="Z91" i="14"/>
  <c r="R91" i="14"/>
  <c r="Q91" i="14"/>
  <c r="P91" i="14"/>
  <c r="E91" i="14"/>
  <c r="C91" i="14"/>
  <c r="B91" i="14"/>
  <c r="AS90" i="14"/>
  <c r="AQ90" i="14"/>
  <c r="AR90" i="14" s="1"/>
  <c r="AP90" i="14"/>
  <c r="AM90" i="14"/>
  <c r="AI90" i="14"/>
  <c r="AJ90" i="14" s="1"/>
  <c r="AG90" i="14"/>
  <c r="AC90" i="14"/>
  <c r="AB90" i="14" s="1"/>
  <c r="AF90" i="14" s="1"/>
  <c r="Z90" i="14"/>
  <c r="R90" i="14"/>
  <c r="Q90" i="14"/>
  <c r="P90" i="14"/>
  <c r="E90" i="14"/>
  <c r="Y90" i="14" s="1"/>
  <c r="C90" i="14"/>
  <c r="B90" i="14"/>
  <c r="AS89" i="14"/>
  <c r="AQ89" i="14"/>
  <c r="AR89" i="14" s="1"/>
  <c r="AP89" i="14"/>
  <c r="AM89" i="14"/>
  <c r="AI89" i="14"/>
  <c r="AJ89" i="14" s="1"/>
  <c r="AG89" i="14"/>
  <c r="AC89" i="14"/>
  <c r="AB89" i="14" s="1"/>
  <c r="AF89" i="14" s="1"/>
  <c r="Z89" i="14"/>
  <c r="R89" i="14"/>
  <c r="Q89" i="14"/>
  <c r="P89" i="14"/>
  <c r="E89" i="14"/>
  <c r="C89" i="14"/>
  <c r="B89" i="14"/>
  <c r="AS88" i="14"/>
  <c r="AQ88" i="14"/>
  <c r="AR88" i="14" s="1"/>
  <c r="AP88" i="14"/>
  <c r="AM88" i="14"/>
  <c r="AI88" i="14"/>
  <c r="AJ88" i="14" s="1"/>
  <c r="AG88" i="14"/>
  <c r="AC88" i="14"/>
  <c r="AB88" i="14"/>
  <c r="AF88" i="14" s="1"/>
  <c r="Z88" i="14"/>
  <c r="T88" i="14"/>
  <c r="R88" i="14"/>
  <c r="Q88" i="14"/>
  <c r="P88" i="14"/>
  <c r="E88" i="14"/>
  <c r="G88" i="14" s="1"/>
  <c r="C88" i="14"/>
  <c r="B88" i="14"/>
  <c r="AS87" i="14"/>
  <c r="AQ87" i="14"/>
  <c r="AR87" i="14" s="1"/>
  <c r="AP87" i="14"/>
  <c r="AM87" i="14"/>
  <c r="AI87" i="14"/>
  <c r="AJ87" i="14" s="1"/>
  <c r="AG87" i="14"/>
  <c r="AC87" i="14"/>
  <c r="AB87" i="14" s="1"/>
  <c r="AF87" i="14" s="1"/>
  <c r="Z87" i="14"/>
  <c r="R87" i="14"/>
  <c r="Q87" i="14"/>
  <c r="P87" i="14"/>
  <c r="E87" i="14"/>
  <c r="T87" i="14" s="1"/>
  <c r="C87" i="14"/>
  <c r="B87" i="14"/>
  <c r="AS86" i="14"/>
  <c r="AQ86" i="14"/>
  <c r="AR86" i="14" s="1"/>
  <c r="AP86" i="14"/>
  <c r="AM86" i="14"/>
  <c r="AI86" i="14"/>
  <c r="AJ86" i="14" s="1"/>
  <c r="AG86" i="14"/>
  <c r="AF86" i="14"/>
  <c r="AC86" i="14"/>
  <c r="AB86" i="14" s="1"/>
  <c r="Z86" i="14"/>
  <c r="R86" i="14"/>
  <c r="Q86" i="14"/>
  <c r="P86" i="14"/>
  <c r="E86" i="14"/>
  <c r="X86" i="14" s="1"/>
  <c r="C86" i="14"/>
  <c r="B86" i="14"/>
  <c r="AS85" i="14"/>
  <c r="AQ85" i="14"/>
  <c r="AR85" i="14" s="1"/>
  <c r="AP85" i="14"/>
  <c r="AM85" i="14"/>
  <c r="AI85" i="14"/>
  <c r="AJ85" i="14" s="1"/>
  <c r="AG85" i="14"/>
  <c r="AC85" i="14"/>
  <c r="AB85" i="14" s="1"/>
  <c r="AF85" i="14" s="1"/>
  <c r="Z85" i="14"/>
  <c r="R85" i="14"/>
  <c r="Q85" i="14"/>
  <c r="P85" i="14"/>
  <c r="E85" i="14"/>
  <c r="X85" i="14" s="1"/>
  <c r="C85" i="14"/>
  <c r="B85" i="14"/>
  <c r="AS84" i="14"/>
  <c r="AQ84" i="14"/>
  <c r="AR84" i="14" s="1"/>
  <c r="AP84" i="14"/>
  <c r="AM84" i="14"/>
  <c r="AI84" i="14"/>
  <c r="AJ84" i="14" s="1"/>
  <c r="AG84" i="14"/>
  <c r="AC84" i="14"/>
  <c r="AB84" i="14" s="1"/>
  <c r="AF84" i="14" s="1"/>
  <c r="Z84" i="14"/>
  <c r="R84" i="14"/>
  <c r="Q84" i="14"/>
  <c r="P84" i="14"/>
  <c r="E84" i="14"/>
  <c r="Y84" i="14" s="1"/>
  <c r="C84" i="14"/>
  <c r="B84" i="14"/>
  <c r="AS83" i="14"/>
  <c r="AQ83" i="14"/>
  <c r="AR83" i="14" s="1"/>
  <c r="AP83" i="14"/>
  <c r="AM83" i="14"/>
  <c r="AI83" i="14"/>
  <c r="AJ83" i="14" s="1"/>
  <c r="AG83" i="14"/>
  <c r="AC83" i="14"/>
  <c r="AB83" i="14" s="1"/>
  <c r="AF83" i="14" s="1"/>
  <c r="Z83" i="14"/>
  <c r="R83" i="14"/>
  <c r="Q83" i="14"/>
  <c r="P83" i="14"/>
  <c r="E83" i="14"/>
  <c r="Y83" i="14" s="1"/>
  <c r="C83" i="14"/>
  <c r="B83" i="14"/>
  <c r="AS82" i="14"/>
  <c r="AQ82" i="14"/>
  <c r="AR82" i="14" s="1"/>
  <c r="AP82" i="14"/>
  <c r="AM82" i="14"/>
  <c r="AI82" i="14"/>
  <c r="AJ82" i="14" s="1"/>
  <c r="AG82" i="14"/>
  <c r="AC82" i="14"/>
  <c r="AB82" i="14" s="1"/>
  <c r="AF82" i="14" s="1"/>
  <c r="Z82" i="14"/>
  <c r="R82" i="14"/>
  <c r="Q82" i="14"/>
  <c r="P82" i="14"/>
  <c r="E82" i="14"/>
  <c r="C82" i="14"/>
  <c r="B82" i="14"/>
  <c r="AS81" i="14"/>
  <c r="AQ81" i="14"/>
  <c r="AR81" i="14" s="1"/>
  <c r="AP81" i="14"/>
  <c r="AM81" i="14"/>
  <c r="AI81" i="14"/>
  <c r="AJ81" i="14" s="1"/>
  <c r="AG81" i="14"/>
  <c r="AC81" i="14"/>
  <c r="AB81" i="14" s="1"/>
  <c r="AF81" i="14" s="1"/>
  <c r="Z81" i="14"/>
  <c r="R81" i="14"/>
  <c r="Q81" i="14"/>
  <c r="P81" i="14"/>
  <c r="E81" i="14"/>
  <c r="C81" i="14"/>
  <c r="B81" i="14"/>
  <c r="AS80" i="14"/>
  <c r="AQ80" i="14"/>
  <c r="AR80" i="14" s="1"/>
  <c r="AP80" i="14"/>
  <c r="AM80" i="14"/>
  <c r="AI80" i="14"/>
  <c r="AJ80" i="14" s="1"/>
  <c r="AG80" i="14"/>
  <c r="AC80" i="14"/>
  <c r="AB80" i="14"/>
  <c r="AF80" i="14" s="1"/>
  <c r="Z80" i="14"/>
  <c r="R80" i="14"/>
  <c r="Q80" i="14"/>
  <c r="P80" i="14"/>
  <c r="E80" i="14"/>
  <c r="C80" i="14"/>
  <c r="B80" i="14"/>
  <c r="AS79" i="14"/>
  <c r="AR79" i="14"/>
  <c r="AQ79" i="14"/>
  <c r="AP79" i="14"/>
  <c r="AM79" i="14"/>
  <c r="AI79" i="14"/>
  <c r="AJ79" i="14" s="1"/>
  <c r="AG79" i="14"/>
  <c r="AC79" i="14"/>
  <c r="AB79" i="14" s="1"/>
  <c r="AF79" i="14" s="1"/>
  <c r="Z79" i="14"/>
  <c r="R79" i="14"/>
  <c r="Q79" i="14"/>
  <c r="P79" i="14"/>
  <c r="E79" i="14"/>
  <c r="O79" i="14" s="1"/>
  <c r="C79" i="14"/>
  <c r="B79" i="14"/>
  <c r="AS78" i="14"/>
  <c r="AQ78" i="14"/>
  <c r="AR78" i="14" s="1"/>
  <c r="AP78" i="14"/>
  <c r="AM78" i="14"/>
  <c r="AI78" i="14"/>
  <c r="AJ78" i="14" s="1"/>
  <c r="AG78" i="14"/>
  <c r="AF78" i="14"/>
  <c r="AC78" i="14"/>
  <c r="AB78" i="14" s="1"/>
  <c r="Z78" i="14"/>
  <c r="R78" i="14"/>
  <c r="Q78" i="14"/>
  <c r="P78" i="14"/>
  <c r="E78" i="14"/>
  <c r="C78" i="14"/>
  <c r="B78" i="14"/>
  <c r="AS77" i="14"/>
  <c r="AQ77" i="14"/>
  <c r="AR77" i="14" s="1"/>
  <c r="AP77" i="14"/>
  <c r="AM77" i="14"/>
  <c r="AI77" i="14"/>
  <c r="AJ77" i="14" s="1"/>
  <c r="AG77" i="14"/>
  <c r="AC77" i="14"/>
  <c r="AB77" i="14" s="1"/>
  <c r="AF77" i="14" s="1"/>
  <c r="Z77" i="14"/>
  <c r="R77" i="14"/>
  <c r="Q77" i="14"/>
  <c r="P77" i="14"/>
  <c r="E77" i="14"/>
  <c r="C77" i="14"/>
  <c r="B77" i="14"/>
  <c r="AS76" i="14"/>
  <c r="AQ76" i="14"/>
  <c r="AR76" i="14" s="1"/>
  <c r="AP76" i="14"/>
  <c r="AM76" i="14"/>
  <c r="AI76" i="14"/>
  <c r="AJ76" i="14" s="1"/>
  <c r="AG76" i="14"/>
  <c r="AC76" i="14"/>
  <c r="AB76" i="14"/>
  <c r="AF76" i="14" s="1"/>
  <c r="Z76" i="14"/>
  <c r="R76" i="14"/>
  <c r="Q76" i="14"/>
  <c r="P76" i="14"/>
  <c r="E76" i="14"/>
  <c r="C76" i="14"/>
  <c r="B76" i="14"/>
  <c r="AS75" i="14"/>
  <c r="AQ75" i="14"/>
  <c r="AR75" i="14" s="1"/>
  <c r="AP75" i="14"/>
  <c r="AM75" i="14"/>
  <c r="AI75" i="14"/>
  <c r="AJ75" i="14" s="1"/>
  <c r="AG75" i="14"/>
  <c r="AC75" i="14"/>
  <c r="AB75" i="14" s="1"/>
  <c r="AF75" i="14" s="1"/>
  <c r="Z75" i="14"/>
  <c r="R75" i="14"/>
  <c r="Q75" i="14"/>
  <c r="P75" i="14"/>
  <c r="E75" i="14"/>
  <c r="C75" i="14"/>
  <c r="B75" i="14"/>
  <c r="AS74" i="14"/>
  <c r="AQ74" i="14"/>
  <c r="AR74" i="14" s="1"/>
  <c r="AP74" i="14"/>
  <c r="AM74" i="14"/>
  <c r="AI74" i="14"/>
  <c r="AJ74" i="14" s="1"/>
  <c r="AG74" i="14"/>
  <c r="AC74" i="14"/>
  <c r="AB74" i="14"/>
  <c r="AF74" i="14" s="1"/>
  <c r="Z74" i="14"/>
  <c r="R74" i="14"/>
  <c r="Q74" i="14"/>
  <c r="P74" i="14"/>
  <c r="E74" i="14"/>
  <c r="C74" i="14"/>
  <c r="B74" i="14"/>
  <c r="AS73" i="14"/>
  <c r="AQ73" i="14"/>
  <c r="AR73" i="14" s="1"/>
  <c r="AP73" i="14"/>
  <c r="AM73" i="14"/>
  <c r="AI73" i="14"/>
  <c r="AJ73" i="14" s="1"/>
  <c r="AG73" i="14"/>
  <c r="AC73" i="14"/>
  <c r="AB73" i="14" s="1"/>
  <c r="AF73" i="14" s="1"/>
  <c r="Z73" i="14"/>
  <c r="R73" i="14"/>
  <c r="Q73" i="14"/>
  <c r="P73" i="14"/>
  <c r="E73" i="14"/>
  <c r="G73" i="14" s="1"/>
  <c r="C73" i="14"/>
  <c r="B73" i="14"/>
  <c r="AS72" i="14"/>
  <c r="AQ72" i="14"/>
  <c r="AR72" i="14" s="1"/>
  <c r="AP72" i="14"/>
  <c r="AM72" i="14"/>
  <c r="AI72" i="14"/>
  <c r="AJ72" i="14" s="1"/>
  <c r="AG72" i="14"/>
  <c r="AC72" i="14"/>
  <c r="AB72" i="14" s="1"/>
  <c r="AF72" i="14" s="1"/>
  <c r="Z72" i="14"/>
  <c r="R72" i="14"/>
  <c r="Q72" i="14"/>
  <c r="P72" i="14"/>
  <c r="E72" i="14"/>
  <c r="G72" i="14" s="1"/>
  <c r="C72" i="14"/>
  <c r="B72" i="14"/>
  <c r="AS71" i="14"/>
  <c r="AQ71" i="14"/>
  <c r="AR71" i="14" s="1"/>
  <c r="AP71" i="14"/>
  <c r="AM71" i="14"/>
  <c r="AI71" i="14"/>
  <c r="AJ71" i="14" s="1"/>
  <c r="AG71" i="14"/>
  <c r="AC71" i="14"/>
  <c r="AB71" i="14" s="1"/>
  <c r="AF71" i="14" s="1"/>
  <c r="Z71" i="14"/>
  <c r="R71" i="14"/>
  <c r="Q71" i="14"/>
  <c r="P71" i="14"/>
  <c r="E71" i="14"/>
  <c r="C71" i="14"/>
  <c r="B71" i="14"/>
  <c r="AS70" i="14"/>
  <c r="AQ70" i="14"/>
  <c r="AR70" i="14" s="1"/>
  <c r="AP70" i="14"/>
  <c r="AM70" i="14"/>
  <c r="AI70" i="14"/>
  <c r="AJ70" i="14" s="1"/>
  <c r="AG70" i="14"/>
  <c r="AC70" i="14"/>
  <c r="AB70" i="14" s="1"/>
  <c r="AF70" i="14" s="1"/>
  <c r="Z70" i="14"/>
  <c r="R70" i="14"/>
  <c r="Q70" i="14"/>
  <c r="P70" i="14"/>
  <c r="E70" i="14"/>
  <c r="X70" i="14" s="1"/>
  <c r="C70" i="14"/>
  <c r="B70" i="14"/>
  <c r="AS69" i="14"/>
  <c r="AQ69" i="14"/>
  <c r="AR69" i="14" s="1"/>
  <c r="AP69" i="14"/>
  <c r="AM69" i="14"/>
  <c r="AI69" i="14"/>
  <c r="AJ69" i="14" s="1"/>
  <c r="AG69" i="14"/>
  <c r="AC69" i="14"/>
  <c r="AB69" i="14" s="1"/>
  <c r="AF69" i="14" s="1"/>
  <c r="Z69" i="14"/>
  <c r="R69" i="14"/>
  <c r="Q69" i="14"/>
  <c r="P69" i="14"/>
  <c r="E69" i="14"/>
  <c r="C69" i="14"/>
  <c r="B69" i="14"/>
  <c r="AS68" i="14"/>
  <c r="AQ68" i="14"/>
  <c r="AR68" i="14" s="1"/>
  <c r="AP68" i="14"/>
  <c r="AM68" i="14"/>
  <c r="AI68" i="14"/>
  <c r="AJ68" i="14" s="1"/>
  <c r="AG68" i="14"/>
  <c r="AC68" i="14"/>
  <c r="AB68" i="14" s="1"/>
  <c r="AF68" i="14" s="1"/>
  <c r="Z68" i="14"/>
  <c r="R68" i="14"/>
  <c r="Q68" i="14"/>
  <c r="P68" i="14"/>
  <c r="E68" i="14"/>
  <c r="C68" i="14"/>
  <c r="B68" i="14"/>
  <c r="AS67" i="14"/>
  <c r="AQ67" i="14"/>
  <c r="AR67" i="14" s="1"/>
  <c r="AP67" i="14"/>
  <c r="AM67" i="14"/>
  <c r="AI67" i="14"/>
  <c r="AJ67" i="14" s="1"/>
  <c r="AG67" i="14"/>
  <c r="AC67" i="14"/>
  <c r="AB67" i="14" s="1"/>
  <c r="AF67" i="14" s="1"/>
  <c r="Z67" i="14"/>
  <c r="R67" i="14"/>
  <c r="Q67" i="14"/>
  <c r="P67" i="14"/>
  <c r="E67" i="14"/>
  <c r="C67" i="14"/>
  <c r="B67" i="14"/>
  <c r="AS66" i="14"/>
  <c r="AQ66" i="14"/>
  <c r="AR66" i="14" s="1"/>
  <c r="AP66" i="14"/>
  <c r="AM66" i="14"/>
  <c r="AI66" i="14"/>
  <c r="AJ66" i="14" s="1"/>
  <c r="AG66" i="14"/>
  <c r="AC66" i="14"/>
  <c r="AB66" i="14" s="1"/>
  <c r="AF66" i="14" s="1"/>
  <c r="Z66" i="14"/>
  <c r="R66" i="14"/>
  <c r="Q66" i="14"/>
  <c r="P66" i="14"/>
  <c r="E66" i="14"/>
  <c r="C66" i="14"/>
  <c r="B66" i="14"/>
  <c r="AS65" i="14"/>
  <c r="AQ65" i="14"/>
  <c r="AR65" i="14" s="1"/>
  <c r="AP65" i="14"/>
  <c r="AM65" i="14"/>
  <c r="AI65" i="14"/>
  <c r="AJ65" i="14" s="1"/>
  <c r="AG65" i="14"/>
  <c r="AC65" i="14"/>
  <c r="AB65" i="14" s="1"/>
  <c r="AF65" i="14" s="1"/>
  <c r="Z65" i="14"/>
  <c r="R65" i="14"/>
  <c r="Q65" i="14"/>
  <c r="P65" i="14"/>
  <c r="E65" i="14"/>
  <c r="C65" i="14"/>
  <c r="B65" i="14"/>
  <c r="AS64" i="14"/>
  <c r="AQ64" i="14"/>
  <c r="AR64" i="14" s="1"/>
  <c r="AP64" i="14"/>
  <c r="AM64" i="14"/>
  <c r="AI64" i="14"/>
  <c r="AJ64" i="14" s="1"/>
  <c r="AG64" i="14"/>
  <c r="AC64" i="14"/>
  <c r="AB64" i="14" s="1"/>
  <c r="AF64" i="14" s="1"/>
  <c r="Z64" i="14"/>
  <c r="R64" i="14"/>
  <c r="Q64" i="14"/>
  <c r="P64" i="14"/>
  <c r="E64" i="14"/>
  <c r="G64" i="14" s="1"/>
  <c r="C64" i="14"/>
  <c r="B64" i="14"/>
  <c r="AS63" i="14"/>
  <c r="AQ63" i="14"/>
  <c r="AR63" i="14" s="1"/>
  <c r="AP63" i="14"/>
  <c r="AM63" i="14"/>
  <c r="AI63" i="14"/>
  <c r="AJ63" i="14" s="1"/>
  <c r="AG63" i="14"/>
  <c r="AC63" i="14"/>
  <c r="AB63" i="14" s="1"/>
  <c r="AF63" i="14" s="1"/>
  <c r="Z63" i="14"/>
  <c r="R63" i="14"/>
  <c r="Q63" i="14"/>
  <c r="P63" i="14"/>
  <c r="E63" i="14"/>
  <c r="C63" i="14"/>
  <c r="B63" i="14"/>
  <c r="AS62" i="14"/>
  <c r="AQ62" i="14"/>
  <c r="AR62" i="14" s="1"/>
  <c r="AP62" i="14"/>
  <c r="AM62" i="14"/>
  <c r="AI62" i="14"/>
  <c r="AJ62" i="14" s="1"/>
  <c r="AG62" i="14"/>
  <c r="AC62" i="14"/>
  <c r="AB62" i="14" s="1"/>
  <c r="AF62" i="14" s="1"/>
  <c r="Z62" i="14"/>
  <c r="R62" i="14"/>
  <c r="Q62" i="14"/>
  <c r="P62" i="14"/>
  <c r="E62" i="14"/>
  <c r="C62" i="14"/>
  <c r="B62" i="14"/>
  <c r="AS61" i="14"/>
  <c r="AQ61" i="14"/>
  <c r="AR61" i="14" s="1"/>
  <c r="AP61" i="14"/>
  <c r="AM61" i="14"/>
  <c r="AI61" i="14"/>
  <c r="AJ61" i="14" s="1"/>
  <c r="AG61" i="14"/>
  <c r="AC61" i="14"/>
  <c r="AB61" i="14" s="1"/>
  <c r="AF61" i="14" s="1"/>
  <c r="Z61" i="14"/>
  <c r="R61" i="14"/>
  <c r="Q61" i="14"/>
  <c r="P61" i="14"/>
  <c r="E61" i="14"/>
  <c r="X61" i="14" s="1"/>
  <c r="C61" i="14"/>
  <c r="B61" i="14"/>
  <c r="AS60" i="14"/>
  <c r="AQ60" i="14"/>
  <c r="AR60" i="14" s="1"/>
  <c r="AP60" i="14"/>
  <c r="AM60" i="14"/>
  <c r="AI60" i="14"/>
  <c r="AJ60" i="14" s="1"/>
  <c r="AG60" i="14"/>
  <c r="AC60" i="14"/>
  <c r="AB60" i="14" s="1"/>
  <c r="AF60" i="14" s="1"/>
  <c r="Z60" i="14"/>
  <c r="R60" i="14"/>
  <c r="Q60" i="14"/>
  <c r="P60" i="14"/>
  <c r="E60" i="14"/>
  <c r="Y60" i="14" s="1"/>
  <c r="C60" i="14"/>
  <c r="B60" i="14"/>
  <c r="AS59" i="14"/>
  <c r="AQ59" i="14"/>
  <c r="AR59" i="14" s="1"/>
  <c r="AP59" i="14"/>
  <c r="AM59" i="14"/>
  <c r="AI59" i="14"/>
  <c r="AJ59" i="14" s="1"/>
  <c r="AG59" i="14"/>
  <c r="AC59" i="14"/>
  <c r="AB59" i="14" s="1"/>
  <c r="AF59" i="14" s="1"/>
  <c r="Z59" i="14"/>
  <c r="R59" i="14"/>
  <c r="Q59" i="14"/>
  <c r="P59" i="14"/>
  <c r="E59" i="14"/>
  <c r="G59" i="14" s="1"/>
  <c r="C59" i="14"/>
  <c r="B59" i="14"/>
  <c r="AS58" i="14"/>
  <c r="AQ58" i="14"/>
  <c r="AR58" i="14" s="1"/>
  <c r="AP58" i="14"/>
  <c r="AM58" i="14"/>
  <c r="AJ58" i="14"/>
  <c r="AI58" i="14"/>
  <c r="AG58" i="14"/>
  <c r="AC58" i="14"/>
  <c r="AB58" i="14"/>
  <c r="AF58" i="14" s="1"/>
  <c r="Z58" i="14"/>
  <c r="R58" i="14"/>
  <c r="Q58" i="14"/>
  <c r="P58" i="14"/>
  <c r="E58" i="14"/>
  <c r="C58" i="14"/>
  <c r="B58" i="14"/>
  <c r="AS57" i="14"/>
  <c r="AQ57" i="14"/>
  <c r="AR57" i="14" s="1"/>
  <c r="AP57" i="14"/>
  <c r="AM57" i="14"/>
  <c r="AI57" i="14"/>
  <c r="AJ57" i="14" s="1"/>
  <c r="AG57" i="14"/>
  <c r="AC57" i="14"/>
  <c r="AB57" i="14"/>
  <c r="AF57" i="14" s="1"/>
  <c r="Z57" i="14"/>
  <c r="R57" i="14"/>
  <c r="Q57" i="14"/>
  <c r="P57" i="14"/>
  <c r="E57" i="14"/>
  <c r="O57" i="14" s="1"/>
  <c r="C57" i="14"/>
  <c r="B57" i="14"/>
  <c r="AS56" i="14"/>
  <c r="AQ56" i="14"/>
  <c r="AR56" i="14" s="1"/>
  <c r="AP56" i="14"/>
  <c r="AM56" i="14"/>
  <c r="AI56" i="14"/>
  <c r="AJ56" i="14" s="1"/>
  <c r="AG56" i="14"/>
  <c r="AC56" i="14"/>
  <c r="AB56" i="14"/>
  <c r="AF56" i="14" s="1"/>
  <c r="Z56" i="14"/>
  <c r="R56" i="14"/>
  <c r="Q56" i="14"/>
  <c r="P56" i="14"/>
  <c r="E56" i="14"/>
  <c r="C56" i="14"/>
  <c r="B56" i="14"/>
  <c r="AS55" i="14"/>
  <c r="AQ55" i="14"/>
  <c r="AR55" i="14" s="1"/>
  <c r="AP55" i="14"/>
  <c r="AM55" i="14"/>
  <c r="AI55" i="14"/>
  <c r="AJ55" i="14" s="1"/>
  <c r="AG55" i="14"/>
  <c r="AC55" i="14"/>
  <c r="AB55" i="14" s="1"/>
  <c r="AF55" i="14" s="1"/>
  <c r="Z55" i="14"/>
  <c r="R55" i="14"/>
  <c r="Q55" i="14"/>
  <c r="P55" i="14"/>
  <c r="E55" i="14"/>
  <c r="G55" i="14" s="1"/>
  <c r="C55" i="14"/>
  <c r="B55" i="14"/>
  <c r="AS54" i="14"/>
  <c r="AQ54" i="14"/>
  <c r="AR54" i="14" s="1"/>
  <c r="AP54" i="14"/>
  <c r="AM54" i="14"/>
  <c r="AI54" i="14"/>
  <c r="AJ54" i="14" s="1"/>
  <c r="AG54" i="14"/>
  <c r="AC54" i="14"/>
  <c r="AB54" i="14" s="1"/>
  <c r="AF54" i="14" s="1"/>
  <c r="Z54" i="14"/>
  <c r="R54" i="14"/>
  <c r="Q54" i="14"/>
  <c r="P54" i="14"/>
  <c r="E54" i="14"/>
  <c r="C54" i="14"/>
  <c r="B54" i="14"/>
  <c r="AS53" i="14"/>
  <c r="AQ53" i="14"/>
  <c r="AR53" i="14" s="1"/>
  <c r="AP53" i="14"/>
  <c r="AM53" i="14"/>
  <c r="AI53" i="14"/>
  <c r="AJ53" i="14" s="1"/>
  <c r="AG53" i="14"/>
  <c r="AC53" i="14"/>
  <c r="AB53" i="14" s="1"/>
  <c r="AF53" i="14" s="1"/>
  <c r="Z53" i="14"/>
  <c r="R53" i="14"/>
  <c r="Q53" i="14"/>
  <c r="P53" i="14"/>
  <c r="E53" i="14"/>
  <c r="C53" i="14"/>
  <c r="B53" i="14"/>
  <c r="AS52" i="14"/>
  <c r="AQ52" i="14"/>
  <c r="AR52" i="14" s="1"/>
  <c r="AP52" i="14"/>
  <c r="AM52" i="14"/>
  <c r="AJ52" i="14"/>
  <c r="AI52" i="14"/>
  <c r="AG52" i="14"/>
  <c r="AC52" i="14"/>
  <c r="AB52" i="14" s="1"/>
  <c r="AF52" i="14" s="1"/>
  <c r="Z52" i="14"/>
  <c r="R52" i="14"/>
  <c r="Q52" i="14"/>
  <c r="P52" i="14"/>
  <c r="E52" i="14"/>
  <c r="C52" i="14"/>
  <c r="B52" i="14"/>
  <c r="AS51" i="14"/>
  <c r="AQ51" i="14"/>
  <c r="AR51" i="14" s="1"/>
  <c r="AP51" i="14"/>
  <c r="AM51" i="14"/>
  <c r="AI51" i="14"/>
  <c r="AJ51" i="14" s="1"/>
  <c r="AG51" i="14"/>
  <c r="AC51" i="14"/>
  <c r="AB51" i="14"/>
  <c r="AF51" i="14" s="1"/>
  <c r="Z51" i="14"/>
  <c r="R51" i="14"/>
  <c r="Q51" i="14"/>
  <c r="P51" i="14"/>
  <c r="E51" i="14"/>
  <c r="C51" i="14"/>
  <c r="B51" i="14"/>
  <c r="AS50" i="14"/>
  <c r="AQ50" i="14"/>
  <c r="AR50" i="14" s="1"/>
  <c r="AP50" i="14"/>
  <c r="AM50" i="14"/>
  <c r="AJ50" i="14"/>
  <c r="AI50" i="14"/>
  <c r="AG50" i="14"/>
  <c r="AC50" i="14"/>
  <c r="AB50" i="14"/>
  <c r="AF50" i="14" s="1"/>
  <c r="Z50" i="14"/>
  <c r="R50" i="14"/>
  <c r="Q50" i="14"/>
  <c r="P50" i="14"/>
  <c r="E50" i="14"/>
  <c r="C50" i="14"/>
  <c r="B50" i="14"/>
  <c r="AS49" i="14"/>
  <c r="AQ49" i="14"/>
  <c r="AR49" i="14" s="1"/>
  <c r="AP49" i="14"/>
  <c r="AM49" i="14"/>
  <c r="AI49" i="14"/>
  <c r="AJ49" i="14" s="1"/>
  <c r="AG49" i="14"/>
  <c r="AC49" i="14"/>
  <c r="AB49" i="14"/>
  <c r="AF49" i="14" s="1"/>
  <c r="Z49" i="14"/>
  <c r="R49" i="14"/>
  <c r="Q49" i="14"/>
  <c r="P49" i="14"/>
  <c r="E49" i="14"/>
  <c r="O49" i="14" s="1"/>
  <c r="C49" i="14"/>
  <c r="B49" i="14"/>
  <c r="AS48" i="14"/>
  <c r="AR48" i="14"/>
  <c r="AQ48" i="14"/>
  <c r="AP48" i="14"/>
  <c r="AM48" i="14"/>
  <c r="AI48" i="14"/>
  <c r="AJ48" i="14" s="1"/>
  <c r="AG48" i="14"/>
  <c r="AC48" i="14"/>
  <c r="AB48" i="14"/>
  <c r="AF48" i="14" s="1"/>
  <c r="Z48" i="14"/>
  <c r="R48" i="14"/>
  <c r="Q48" i="14"/>
  <c r="P48" i="14"/>
  <c r="E48" i="14"/>
  <c r="O48" i="14" s="1"/>
  <c r="C48" i="14"/>
  <c r="B48" i="14"/>
  <c r="AS47" i="14"/>
  <c r="AQ47" i="14"/>
  <c r="AR47" i="14" s="1"/>
  <c r="AP47" i="14"/>
  <c r="AM47" i="14"/>
  <c r="AI47" i="14"/>
  <c r="AJ47" i="14" s="1"/>
  <c r="AG47" i="14"/>
  <c r="AC47" i="14"/>
  <c r="AB47" i="14" s="1"/>
  <c r="AF47" i="14" s="1"/>
  <c r="Z47" i="14"/>
  <c r="R47" i="14"/>
  <c r="Q47" i="14"/>
  <c r="P47" i="14"/>
  <c r="E47" i="14"/>
  <c r="O47" i="14" s="1"/>
  <c r="C47" i="14"/>
  <c r="B47" i="14"/>
  <c r="AS46" i="14"/>
  <c r="AR46" i="14"/>
  <c r="AQ46" i="14"/>
  <c r="AP46" i="14"/>
  <c r="AM46" i="14"/>
  <c r="AI46" i="14"/>
  <c r="AJ46" i="14" s="1"/>
  <c r="AG46" i="14"/>
  <c r="AC46" i="14"/>
  <c r="AB46" i="14" s="1"/>
  <c r="AF46" i="14" s="1"/>
  <c r="Z46" i="14"/>
  <c r="R46" i="14"/>
  <c r="Q46" i="14"/>
  <c r="P46" i="14"/>
  <c r="E46" i="14"/>
  <c r="C46" i="14"/>
  <c r="B46" i="14"/>
  <c r="AS45" i="14"/>
  <c r="AR45" i="14"/>
  <c r="AQ45" i="14"/>
  <c r="AP45" i="14"/>
  <c r="AM45" i="14"/>
  <c r="AI45" i="14"/>
  <c r="AJ45" i="14" s="1"/>
  <c r="AG45" i="14"/>
  <c r="AC45" i="14"/>
  <c r="AB45" i="14" s="1"/>
  <c r="AF45" i="14" s="1"/>
  <c r="Z45" i="14"/>
  <c r="R45" i="14"/>
  <c r="Q45" i="14"/>
  <c r="P45" i="14"/>
  <c r="E45" i="14"/>
  <c r="C45" i="14"/>
  <c r="B45" i="14"/>
  <c r="AS44" i="14"/>
  <c r="AQ44" i="14"/>
  <c r="AR44" i="14" s="1"/>
  <c r="AP44" i="14"/>
  <c r="AM44" i="14"/>
  <c r="AJ44" i="14"/>
  <c r="AI44" i="14"/>
  <c r="AG44" i="14"/>
  <c r="AC44" i="14"/>
  <c r="AB44" i="14" s="1"/>
  <c r="AF44" i="14" s="1"/>
  <c r="Z44" i="14"/>
  <c r="R44" i="14"/>
  <c r="Q44" i="14"/>
  <c r="P44" i="14"/>
  <c r="O44" i="14"/>
  <c r="E44" i="14"/>
  <c r="X44" i="14" s="1"/>
  <c r="C44" i="14"/>
  <c r="B44" i="14"/>
  <c r="AS43" i="14"/>
  <c r="AQ43" i="14"/>
  <c r="AR43" i="14" s="1"/>
  <c r="AP43" i="14"/>
  <c r="AM43" i="14"/>
  <c r="AJ43" i="14"/>
  <c r="AI43" i="14"/>
  <c r="AG43" i="14"/>
  <c r="AC43" i="14"/>
  <c r="AB43" i="14"/>
  <c r="AF43" i="14" s="1"/>
  <c r="Z43" i="14"/>
  <c r="R43" i="14"/>
  <c r="Q43" i="14"/>
  <c r="P43" i="14"/>
  <c r="E43" i="14"/>
  <c r="X43" i="14" s="1"/>
  <c r="C43" i="14"/>
  <c r="B43" i="14"/>
  <c r="AS42" i="14"/>
  <c r="AQ42" i="14"/>
  <c r="AR42" i="14" s="1"/>
  <c r="AP42" i="14"/>
  <c r="AM42" i="14"/>
  <c r="AI42" i="14"/>
  <c r="AJ42" i="14" s="1"/>
  <c r="AG42" i="14"/>
  <c r="AC42" i="14"/>
  <c r="AB42" i="14" s="1"/>
  <c r="AF42" i="14" s="1"/>
  <c r="Z42" i="14"/>
  <c r="R42" i="14"/>
  <c r="Q42" i="14"/>
  <c r="P42" i="14"/>
  <c r="E42" i="14"/>
  <c r="C42" i="14"/>
  <c r="B42" i="14"/>
  <c r="AS41" i="14"/>
  <c r="AQ41" i="14"/>
  <c r="AR41" i="14" s="1"/>
  <c r="AP41" i="14"/>
  <c r="AM41" i="14"/>
  <c r="AI41" i="14"/>
  <c r="AJ41" i="14" s="1"/>
  <c r="AG41" i="14"/>
  <c r="AC41" i="14"/>
  <c r="AB41" i="14" s="1"/>
  <c r="AF41" i="14" s="1"/>
  <c r="Z41" i="14"/>
  <c r="R41" i="14"/>
  <c r="Q41" i="14"/>
  <c r="P41" i="14"/>
  <c r="E41" i="14"/>
  <c r="C41" i="14"/>
  <c r="B41" i="14"/>
  <c r="AS40" i="14"/>
  <c r="AQ40" i="14"/>
  <c r="AR40" i="14" s="1"/>
  <c r="AP40" i="14"/>
  <c r="AM40" i="14"/>
  <c r="AI40" i="14"/>
  <c r="AJ40" i="14" s="1"/>
  <c r="AG40" i="14"/>
  <c r="AC40" i="14"/>
  <c r="AB40" i="14" s="1"/>
  <c r="AF40" i="14" s="1"/>
  <c r="Z40" i="14"/>
  <c r="R40" i="14"/>
  <c r="Q40" i="14"/>
  <c r="P40" i="14"/>
  <c r="E40" i="14"/>
  <c r="G40" i="14" s="1"/>
  <c r="C40" i="14"/>
  <c r="B40" i="14"/>
  <c r="AS39" i="14"/>
  <c r="AQ39" i="14"/>
  <c r="AR39" i="14" s="1"/>
  <c r="AP39" i="14"/>
  <c r="AM39" i="14"/>
  <c r="AI39" i="14"/>
  <c r="AJ39" i="14" s="1"/>
  <c r="AG39" i="14"/>
  <c r="AC39" i="14"/>
  <c r="AB39" i="14" s="1"/>
  <c r="AF39" i="14" s="1"/>
  <c r="Z39" i="14"/>
  <c r="R39" i="14"/>
  <c r="Q39" i="14"/>
  <c r="P39" i="14"/>
  <c r="E39" i="14"/>
  <c r="G39" i="14" s="1"/>
  <c r="C39" i="14"/>
  <c r="B39" i="14"/>
  <c r="AS38" i="14"/>
  <c r="AQ38" i="14"/>
  <c r="AR38" i="14" s="1"/>
  <c r="AP38" i="14"/>
  <c r="AM38" i="14"/>
  <c r="AI38" i="14"/>
  <c r="AJ38" i="14" s="1"/>
  <c r="AG38" i="14"/>
  <c r="AC38" i="14"/>
  <c r="AB38" i="14" s="1"/>
  <c r="AF38" i="14" s="1"/>
  <c r="Z38" i="14"/>
  <c r="R38" i="14"/>
  <c r="Q38" i="14"/>
  <c r="P38" i="14"/>
  <c r="E38" i="14"/>
  <c r="G38" i="14" s="1"/>
  <c r="C38" i="14"/>
  <c r="B38" i="14"/>
  <c r="AS37" i="14"/>
  <c r="AQ37" i="14"/>
  <c r="AR37" i="14" s="1"/>
  <c r="AP37" i="14"/>
  <c r="AM37" i="14"/>
  <c r="AI37" i="14"/>
  <c r="AJ37" i="14" s="1"/>
  <c r="AG37" i="14"/>
  <c r="AC37" i="14"/>
  <c r="AB37" i="14" s="1"/>
  <c r="AF37" i="14" s="1"/>
  <c r="Z37" i="14"/>
  <c r="R37" i="14"/>
  <c r="Q37" i="14"/>
  <c r="P37" i="14"/>
  <c r="E37" i="14"/>
  <c r="G37" i="14" s="1"/>
  <c r="C37" i="14"/>
  <c r="B37" i="14"/>
  <c r="AS36" i="14"/>
  <c r="AQ36" i="14"/>
  <c r="AR36" i="14" s="1"/>
  <c r="AP36" i="14"/>
  <c r="AM36" i="14"/>
  <c r="AI36" i="14"/>
  <c r="AJ36" i="14" s="1"/>
  <c r="AG36" i="14"/>
  <c r="AC36" i="14"/>
  <c r="AB36" i="14" s="1"/>
  <c r="AF36" i="14" s="1"/>
  <c r="Z36" i="14"/>
  <c r="R36" i="14"/>
  <c r="Q36" i="14"/>
  <c r="P36" i="14"/>
  <c r="E36" i="14"/>
  <c r="G36" i="14" s="1"/>
  <c r="C36" i="14"/>
  <c r="B36" i="14"/>
  <c r="AS35" i="14"/>
  <c r="AQ35" i="14"/>
  <c r="AR35" i="14" s="1"/>
  <c r="AP35" i="14"/>
  <c r="AM35" i="14"/>
  <c r="AI35" i="14"/>
  <c r="AJ35" i="14" s="1"/>
  <c r="AG35" i="14"/>
  <c r="AC35" i="14"/>
  <c r="AB35" i="14" s="1"/>
  <c r="AF35" i="14" s="1"/>
  <c r="Z35" i="14"/>
  <c r="R35" i="14"/>
  <c r="Q35" i="14"/>
  <c r="P35" i="14"/>
  <c r="E35" i="14"/>
  <c r="G35" i="14" s="1"/>
  <c r="C35" i="14"/>
  <c r="B35" i="14"/>
  <c r="AS34" i="14"/>
  <c r="AQ34" i="14"/>
  <c r="AR34" i="14" s="1"/>
  <c r="AP34" i="14"/>
  <c r="AM34" i="14"/>
  <c r="AI34" i="14"/>
  <c r="AJ34" i="14" s="1"/>
  <c r="AG34" i="14"/>
  <c r="AC34" i="14"/>
  <c r="AB34" i="14"/>
  <c r="AF34" i="14" s="1"/>
  <c r="Z34" i="14"/>
  <c r="R34" i="14"/>
  <c r="Q34" i="14"/>
  <c r="P34" i="14"/>
  <c r="E34" i="14"/>
  <c r="G34" i="14" s="1"/>
  <c r="C34" i="14"/>
  <c r="B34" i="14"/>
  <c r="AS33" i="14"/>
  <c r="AQ33" i="14"/>
  <c r="AR33" i="14" s="1"/>
  <c r="AP33" i="14"/>
  <c r="AM33" i="14"/>
  <c r="AI33" i="14"/>
  <c r="AJ33" i="14" s="1"/>
  <c r="AG33" i="14"/>
  <c r="AC33" i="14"/>
  <c r="AB33" i="14"/>
  <c r="AF33" i="14" s="1"/>
  <c r="Z33" i="14"/>
  <c r="R33" i="14"/>
  <c r="Q33" i="14"/>
  <c r="P33" i="14"/>
  <c r="E33" i="14"/>
  <c r="C33" i="14"/>
  <c r="B33" i="14"/>
  <c r="AS32" i="14"/>
  <c r="AQ32" i="14"/>
  <c r="AR32" i="14" s="1"/>
  <c r="AP32" i="14"/>
  <c r="AM32" i="14"/>
  <c r="AI32" i="14"/>
  <c r="AJ32" i="14" s="1"/>
  <c r="AG32" i="14"/>
  <c r="AC32" i="14"/>
  <c r="AB32" i="14" s="1"/>
  <c r="AF32" i="14" s="1"/>
  <c r="Z32" i="14"/>
  <c r="R32" i="14"/>
  <c r="Q32" i="14"/>
  <c r="P32" i="14"/>
  <c r="E32" i="14"/>
  <c r="G32" i="14" s="1"/>
  <c r="C32" i="14"/>
  <c r="B32" i="14"/>
  <c r="K25" i="14"/>
  <c r="J25" i="14"/>
  <c r="F25" i="14"/>
  <c r="B19" i="14"/>
  <c r="T16" i="14"/>
  <c r="B16" i="14"/>
  <c r="B13" i="14"/>
  <c r="B12" i="14"/>
  <c r="B11" i="14"/>
  <c r="B10" i="14"/>
  <c r="B9" i="14"/>
  <c r="B6" i="14"/>
  <c r="K182" i="15"/>
  <c r="F189" i="15" s="1"/>
  <c r="J182" i="15"/>
  <c r="C189" i="15" s="1"/>
  <c r="F182" i="15"/>
  <c r="AS181" i="15"/>
  <c r="AQ181" i="15"/>
  <c r="AR181" i="15" s="1"/>
  <c r="AP181" i="15"/>
  <c r="AM181" i="15"/>
  <c r="AI181" i="15"/>
  <c r="AJ181" i="15" s="1"/>
  <c r="AG181" i="15"/>
  <c r="AC181" i="15"/>
  <c r="AB181" i="15"/>
  <c r="AF181" i="15" s="1"/>
  <c r="Z181" i="15"/>
  <c r="R181" i="15"/>
  <c r="Q181" i="15"/>
  <c r="P181" i="15"/>
  <c r="E181" i="15"/>
  <c r="C181" i="15"/>
  <c r="B181" i="15"/>
  <c r="AS180" i="15"/>
  <c r="AQ180" i="15"/>
  <c r="AR180" i="15" s="1"/>
  <c r="AP180" i="15"/>
  <c r="AM180" i="15"/>
  <c r="AI180" i="15"/>
  <c r="AJ180" i="15" s="1"/>
  <c r="AG180" i="15"/>
  <c r="AC180" i="15"/>
  <c r="AB180" i="15" s="1"/>
  <c r="AF180" i="15" s="1"/>
  <c r="Z180" i="15"/>
  <c r="R180" i="15"/>
  <c r="Q180" i="15"/>
  <c r="P180" i="15"/>
  <c r="E180" i="15"/>
  <c r="G180" i="15" s="1"/>
  <c r="C180" i="15"/>
  <c r="B180" i="15"/>
  <c r="AS179" i="15"/>
  <c r="AR179" i="15"/>
  <c r="AQ179" i="15"/>
  <c r="AP179" i="15"/>
  <c r="AM179" i="15"/>
  <c r="AI179" i="15"/>
  <c r="AJ179" i="15" s="1"/>
  <c r="AG179" i="15"/>
  <c r="AC179" i="15"/>
  <c r="AB179" i="15" s="1"/>
  <c r="AF179" i="15" s="1"/>
  <c r="Z179" i="15"/>
  <c r="R179" i="15"/>
  <c r="Q179" i="15"/>
  <c r="P179" i="15"/>
  <c r="E179" i="15"/>
  <c r="C179" i="15"/>
  <c r="B179" i="15"/>
  <c r="AS178" i="15"/>
  <c r="AQ178" i="15"/>
  <c r="AR178" i="15" s="1"/>
  <c r="AP178" i="15"/>
  <c r="AM178" i="15"/>
  <c r="AI178" i="15"/>
  <c r="AJ178" i="15" s="1"/>
  <c r="AG178" i="15"/>
  <c r="AC178" i="15"/>
  <c r="AB178" i="15" s="1"/>
  <c r="AF178" i="15" s="1"/>
  <c r="Z178" i="15"/>
  <c r="R178" i="15"/>
  <c r="Q178" i="15"/>
  <c r="P178" i="15"/>
  <c r="E178" i="15"/>
  <c r="C178" i="15"/>
  <c r="B178" i="15"/>
  <c r="AS177" i="15"/>
  <c r="AQ177" i="15"/>
  <c r="AR177" i="15" s="1"/>
  <c r="AP177" i="15"/>
  <c r="AM177" i="15"/>
  <c r="AJ177" i="15"/>
  <c r="AI177" i="15"/>
  <c r="AG177" i="15"/>
  <c r="AC177" i="15"/>
  <c r="AB177" i="15" s="1"/>
  <c r="AF177" i="15" s="1"/>
  <c r="Z177" i="15"/>
  <c r="R177" i="15"/>
  <c r="Q177" i="15"/>
  <c r="P177" i="15"/>
  <c r="E177" i="15"/>
  <c r="C177" i="15"/>
  <c r="B177" i="15"/>
  <c r="AS176" i="15"/>
  <c r="AQ176" i="15"/>
  <c r="AR176" i="15" s="1"/>
  <c r="AP176" i="15"/>
  <c r="AM176" i="15"/>
  <c r="AJ176" i="15"/>
  <c r="AI176" i="15"/>
  <c r="AG176" i="15"/>
  <c r="AC176" i="15"/>
  <c r="AB176" i="15" s="1"/>
  <c r="AF176" i="15" s="1"/>
  <c r="Z176" i="15"/>
  <c r="R176" i="15"/>
  <c r="Q176" i="15"/>
  <c r="P176" i="15"/>
  <c r="E176" i="15"/>
  <c r="G176" i="15" s="1"/>
  <c r="C176" i="15"/>
  <c r="B176" i="15"/>
  <c r="AS175" i="15"/>
  <c r="AQ175" i="15"/>
  <c r="AR175" i="15" s="1"/>
  <c r="AP175" i="15"/>
  <c r="AM175" i="15"/>
  <c r="AJ175" i="15"/>
  <c r="AI175" i="15"/>
  <c r="AG175" i="15"/>
  <c r="AC175" i="15"/>
  <c r="AB175" i="15" s="1"/>
  <c r="AF175" i="15" s="1"/>
  <c r="Z175" i="15"/>
  <c r="R175" i="15"/>
  <c r="Q175" i="15"/>
  <c r="P175" i="15"/>
  <c r="E175" i="15"/>
  <c r="C175" i="15"/>
  <c r="B175" i="15"/>
  <c r="AS174" i="15"/>
  <c r="AQ174" i="15"/>
  <c r="AR174" i="15" s="1"/>
  <c r="AP174" i="15"/>
  <c r="AM174" i="15"/>
  <c r="AI174" i="15"/>
  <c r="AJ174" i="15" s="1"/>
  <c r="AG174" i="15"/>
  <c r="AC174" i="15"/>
  <c r="AB174" i="15"/>
  <c r="AF174" i="15" s="1"/>
  <c r="Z174" i="15"/>
  <c r="R174" i="15"/>
  <c r="Q174" i="15"/>
  <c r="P174" i="15"/>
  <c r="E174" i="15"/>
  <c r="C174" i="15"/>
  <c r="B174" i="15"/>
  <c r="AS173" i="15"/>
  <c r="AQ173" i="15"/>
  <c r="AR173" i="15" s="1"/>
  <c r="AP173" i="15"/>
  <c r="AM173" i="15"/>
  <c r="AI173" i="15"/>
  <c r="AJ173" i="15" s="1"/>
  <c r="AG173" i="15"/>
  <c r="AC173" i="15"/>
  <c r="AB173" i="15" s="1"/>
  <c r="AF173" i="15" s="1"/>
  <c r="Z173" i="15"/>
  <c r="R173" i="15"/>
  <c r="Q173" i="15"/>
  <c r="P173" i="15"/>
  <c r="E173" i="15"/>
  <c r="C173" i="15"/>
  <c r="B173" i="15"/>
  <c r="AS172" i="15"/>
  <c r="AR172" i="15"/>
  <c r="AQ172" i="15"/>
  <c r="AP172" i="15"/>
  <c r="AM172" i="15"/>
  <c r="AI172" i="15"/>
  <c r="AJ172" i="15" s="1"/>
  <c r="AG172" i="15"/>
  <c r="AC172" i="15"/>
  <c r="AB172" i="15"/>
  <c r="AF172" i="15" s="1"/>
  <c r="Z172" i="15"/>
  <c r="R172" i="15"/>
  <c r="Q172" i="15"/>
  <c r="P172" i="15"/>
  <c r="E172" i="15"/>
  <c r="C172" i="15"/>
  <c r="B172" i="15"/>
  <c r="AS171" i="15"/>
  <c r="AR171" i="15"/>
  <c r="AQ171" i="15"/>
  <c r="AP171" i="15"/>
  <c r="AM171" i="15"/>
  <c r="AI171" i="15"/>
  <c r="AJ171" i="15" s="1"/>
  <c r="AG171" i="15"/>
  <c r="AC171" i="15"/>
  <c r="AB171" i="15" s="1"/>
  <c r="AF171" i="15" s="1"/>
  <c r="Z171" i="15"/>
  <c r="R171" i="15"/>
  <c r="Q171" i="15"/>
  <c r="P171" i="15"/>
  <c r="E171" i="15"/>
  <c r="C171" i="15"/>
  <c r="B171" i="15"/>
  <c r="AS170" i="15"/>
  <c r="AQ170" i="15"/>
  <c r="AR170" i="15" s="1"/>
  <c r="AP170" i="15"/>
  <c r="AM170" i="15"/>
  <c r="AI170" i="15"/>
  <c r="AJ170" i="15" s="1"/>
  <c r="AG170" i="15"/>
  <c r="AC170" i="15"/>
  <c r="AB170" i="15" s="1"/>
  <c r="AF170" i="15" s="1"/>
  <c r="Z170" i="15"/>
  <c r="R170" i="15"/>
  <c r="Q170" i="15"/>
  <c r="P170" i="15"/>
  <c r="E170" i="15"/>
  <c r="C170" i="15"/>
  <c r="B170" i="15"/>
  <c r="AS169" i="15"/>
  <c r="AQ169" i="15"/>
  <c r="AR169" i="15" s="1"/>
  <c r="AP169" i="15"/>
  <c r="AM169" i="15"/>
  <c r="AJ169" i="15"/>
  <c r="AI169" i="15"/>
  <c r="AG169" i="15"/>
  <c r="AF169" i="15"/>
  <c r="AC169" i="15"/>
  <c r="AB169" i="15" s="1"/>
  <c r="Z169" i="15"/>
  <c r="R169" i="15"/>
  <c r="Q169" i="15"/>
  <c r="P169" i="15"/>
  <c r="E169" i="15"/>
  <c r="C169" i="15"/>
  <c r="B169" i="15"/>
  <c r="AS168" i="15"/>
  <c r="AQ168" i="15"/>
  <c r="AR168" i="15" s="1"/>
  <c r="AP168" i="15"/>
  <c r="AM168" i="15"/>
  <c r="AJ168" i="15"/>
  <c r="AI168" i="15"/>
  <c r="AG168" i="15"/>
  <c r="AC168" i="15"/>
  <c r="AB168" i="15" s="1"/>
  <c r="AF168" i="15" s="1"/>
  <c r="Z168" i="15"/>
  <c r="R168" i="15"/>
  <c r="Q168" i="15"/>
  <c r="P168" i="15"/>
  <c r="E168" i="15"/>
  <c r="X168" i="15" s="1"/>
  <c r="C168" i="15"/>
  <c r="B168" i="15"/>
  <c r="AS167" i="15"/>
  <c r="AQ167" i="15"/>
  <c r="AR167" i="15" s="1"/>
  <c r="AP167" i="15"/>
  <c r="AM167" i="15"/>
  <c r="AI167" i="15"/>
  <c r="AJ167" i="15" s="1"/>
  <c r="AG167" i="15"/>
  <c r="AC167" i="15"/>
  <c r="AB167" i="15" s="1"/>
  <c r="AF167" i="15" s="1"/>
  <c r="Z167" i="15"/>
  <c r="R167" i="15"/>
  <c r="Q167" i="15"/>
  <c r="P167" i="15"/>
  <c r="E167" i="15"/>
  <c r="G167" i="15" s="1"/>
  <c r="C167" i="15"/>
  <c r="B167" i="15"/>
  <c r="AS166" i="15"/>
  <c r="AQ166" i="15"/>
  <c r="AR166" i="15" s="1"/>
  <c r="AP166" i="15"/>
  <c r="AM166" i="15"/>
  <c r="AI166" i="15"/>
  <c r="AJ166" i="15" s="1"/>
  <c r="AG166" i="15"/>
  <c r="AC166" i="15"/>
  <c r="AB166" i="15" s="1"/>
  <c r="AF166" i="15" s="1"/>
  <c r="Z166" i="15"/>
  <c r="R166" i="15"/>
  <c r="Q166" i="15"/>
  <c r="P166" i="15"/>
  <c r="E166" i="15"/>
  <c r="G166" i="15" s="1"/>
  <c r="C166" i="15"/>
  <c r="B166" i="15"/>
  <c r="AS165" i="15"/>
  <c r="AQ165" i="15"/>
  <c r="AR165" i="15" s="1"/>
  <c r="AP165" i="15"/>
  <c r="AM165" i="15"/>
  <c r="AI165" i="15"/>
  <c r="AJ165" i="15" s="1"/>
  <c r="AG165" i="15"/>
  <c r="AC165" i="15"/>
  <c r="AB165" i="15"/>
  <c r="AF165" i="15" s="1"/>
  <c r="Z165" i="15"/>
  <c r="R165" i="15"/>
  <c r="Q165" i="15"/>
  <c r="P165" i="15"/>
  <c r="E165" i="15"/>
  <c r="O165" i="15" s="1"/>
  <c r="C165" i="15"/>
  <c r="B165" i="15"/>
  <c r="AS164" i="15"/>
  <c r="AQ164" i="15"/>
  <c r="AR164" i="15" s="1"/>
  <c r="AP164" i="15"/>
  <c r="AM164" i="15"/>
  <c r="AI164" i="15"/>
  <c r="AJ164" i="15" s="1"/>
  <c r="AG164" i="15"/>
  <c r="AC164" i="15"/>
  <c r="AB164" i="15"/>
  <c r="AF164" i="15" s="1"/>
  <c r="Z164" i="15"/>
  <c r="R164" i="15"/>
  <c r="Q164" i="15"/>
  <c r="P164" i="15"/>
  <c r="E164" i="15"/>
  <c r="O164" i="15" s="1"/>
  <c r="C164" i="15"/>
  <c r="B164" i="15"/>
  <c r="AS163" i="15"/>
  <c r="AQ163" i="15"/>
  <c r="AR163" i="15" s="1"/>
  <c r="AP163" i="15"/>
  <c r="AM163" i="15"/>
  <c r="AI163" i="15"/>
  <c r="AJ163" i="15" s="1"/>
  <c r="AG163" i="15"/>
  <c r="AC163" i="15"/>
  <c r="AB163" i="15" s="1"/>
  <c r="AF163" i="15" s="1"/>
  <c r="Z163" i="15"/>
  <c r="R163" i="15"/>
  <c r="Q163" i="15"/>
  <c r="P163" i="15"/>
  <c r="E163" i="15"/>
  <c r="C163" i="15"/>
  <c r="B163" i="15"/>
  <c r="AS162" i="15"/>
  <c r="AQ162" i="15"/>
  <c r="AR162" i="15" s="1"/>
  <c r="AP162" i="15"/>
  <c r="AM162" i="15"/>
  <c r="AI162" i="15"/>
  <c r="AJ162" i="15" s="1"/>
  <c r="AG162" i="15"/>
  <c r="AC162" i="15"/>
  <c r="AB162" i="15" s="1"/>
  <c r="AF162" i="15" s="1"/>
  <c r="Z162" i="15"/>
  <c r="R162" i="15"/>
  <c r="Q162" i="15"/>
  <c r="P162" i="15"/>
  <c r="E162" i="15"/>
  <c r="C162" i="15"/>
  <c r="B162" i="15"/>
  <c r="AS161" i="15"/>
  <c r="AQ161" i="15"/>
  <c r="AR161" i="15" s="1"/>
  <c r="AP161" i="15"/>
  <c r="AM161" i="15"/>
  <c r="AJ161" i="15"/>
  <c r="AI161" i="15"/>
  <c r="AG161" i="15"/>
  <c r="AC161" i="15"/>
  <c r="AB161" i="15" s="1"/>
  <c r="AF161" i="15" s="1"/>
  <c r="Z161" i="15"/>
  <c r="X161" i="15"/>
  <c r="R161" i="15"/>
  <c r="Q161" i="15"/>
  <c r="P161" i="15"/>
  <c r="O161" i="15"/>
  <c r="E161" i="15"/>
  <c r="C161" i="15"/>
  <c r="B161" i="15"/>
  <c r="AS160" i="15"/>
  <c r="AQ160" i="15"/>
  <c r="AR160" i="15" s="1"/>
  <c r="AP160" i="15"/>
  <c r="AM160" i="15"/>
  <c r="AJ160" i="15"/>
  <c r="AI160" i="15"/>
  <c r="AG160" i="15"/>
  <c r="AC160" i="15"/>
  <c r="AB160" i="15" s="1"/>
  <c r="AF160" i="15" s="1"/>
  <c r="Z160" i="15"/>
  <c r="R160" i="15"/>
  <c r="Q160" i="15"/>
  <c r="P160" i="15"/>
  <c r="E160" i="15"/>
  <c r="Y160" i="15" s="1"/>
  <c r="C160" i="15"/>
  <c r="B160" i="15"/>
  <c r="AS159" i="15"/>
  <c r="AQ159" i="15"/>
  <c r="AR159" i="15" s="1"/>
  <c r="AP159" i="15"/>
  <c r="AM159" i="15"/>
  <c r="AI159" i="15"/>
  <c r="AJ159" i="15" s="1"/>
  <c r="AG159" i="15"/>
  <c r="AC159" i="15"/>
  <c r="AB159" i="15" s="1"/>
  <c r="AF159" i="15" s="1"/>
  <c r="Z159" i="15"/>
  <c r="R159" i="15"/>
  <c r="Q159" i="15"/>
  <c r="P159" i="15"/>
  <c r="E159" i="15"/>
  <c r="G159" i="15" s="1"/>
  <c r="C159" i="15"/>
  <c r="B159" i="15"/>
  <c r="AS158" i="15"/>
  <c r="AQ158" i="15"/>
  <c r="AR158" i="15" s="1"/>
  <c r="AP158" i="15"/>
  <c r="AM158" i="15"/>
  <c r="AJ158" i="15"/>
  <c r="AI158" i="15"/>
  <c r="AG158" i="15"/>
  <c r="AC158" i="15"/>
  <c r="AB158" i="15" s="1"/>
  <c r="AF158" i="15" s="1"/>
  <c r="Z158" i="15"/>
  <c r="R158" i="15"/>
  <c r="Q158" i="15"/>
  <c r="P158" i="15"/>
  <c r="E158" i="15"/>
  <c r="C158" i="15"/>
  <c r="B158" i="15"/>
  <c r="AS157" i="15"/>
  <c r="AQ157" i="15"/>
  <c r="AR157" i="15" s="1"/>
  <c r="AP157" i="15"/>
  <c r="AM157" i="15"/>
  <c r="AJ157" i="15"/>
  <c r="AI157" i="15"/>
  <c r="AG157" i="15"/>
  <c r="AC157" i="15"/>
  <c r="AB157" i="15"/>
  <c r="AF157" i="15" s="1"/>
  <c r="Z157" i="15"/>
  <c r="R157" i="15"/>
  <c r="Q157" i="15"/>
  <c r="P157" i="15"/>
  <c r="E157" i="15"/>
  <c r="C157" i="15"/>
  <c r="B157" i="15"/>
  <c r="AS156" i="15"/>
  <c r="AQ156" i="15"/>
  <c r="AR156" i="15" s="1"/>
  <c r="AP156" i="15"/>
  <c r="AM156" i="15"/>
  <c r="AI156" i="15"/>
  <c r="AJ156" i="15" s="1"/>
  <c r="AG156" i="15"/>
  <c r="AC156" i="15"/>
  <c r="AB156" i="15" s="1"/>
  <c r="AF156" i="15" s="1"/>
  <c r="Z156" i="15"/>
  <c r="R156" i="15"/>
  <c r="Q156" i="15"/>
  <c r="P156" i="15"/>
  <c r="E156" i="15"/>
  <c r="G156" i="15" s="1"/>
  <c r="C156" i="15"/>
  <c r="B156" i="15"/>
  <c r="AS155" i="15"/>
  <c r="AR155" i="15"/>
  <c r="AQ155" i="15"/>
  <c r="AP155" i="15"/>
  <c r="AM155" i="15"/>
  <c r="AI155" i="15"/>
  <c r="AJ155" i="15" s="1"/>
  <c r="AG155" i="15"/>
  <c r="AC155" i="15"/>
  <c r="AB155" i="15" s="1"/>
  <c r="AF155" i="15" s="1"/>
  <c r="Z155" i="15"/>
  <c r="R155" i="15"/>
  <c r="Q155" i="15"/>
  <c r="P155" i="15"/>
  <c r="E155" i="15"/>
  <c r="O155" i="15" s="1"/>
  <c r="C155" i="15"/>
  <c r="B155" i="15"/>
  <c r="AS154" i="15"/>
  <c r="AQ154" i="15"/>
  <c r="AR154" i="15" s="1"/>
  <c r="AP154" i="15"/>
  <c r="AM154" i="15"/>
  <c r="AI154" i="15"/>
  <c r="AJ154" i="15" s="1"/>
  <c r="AG154" i="15"/>
  <c r="AC154" i="15"/>
  <c r="AB154" i="15" s="1"/>
  <c r="AF154" i="15" s="1"/>
  <c r="Z154" i="15"/>
  <c r="R154" i="15"/>
  <c r="Q154" i="15"/>
  <c r="P154" i="15"/>
  <c r="E154" i="15"/>
  <c r="C154" i="15"/>
  <c r="B154" i="15"/>
  <c r="AS153" i="15"/>
  <c r="AQ153" i="15"/>
  <c r="AR153" i="15" s="1"/>
  <c r="AP153" i="15"/>
  <c r="AM153" i="15"/>
  <c r="AI153" i="15"/>
  <c r="AJ153" i="15" s="1"/>
  <c r="AG153" i="15"/>
  <c r="AC153" i="15"/>
  <c r="AB153" i="15" s="1"/>
  <c r="AF153" i="15" s="1"/>
  <c r="Z153" i="15"/>
  <c r="R153" i="15"/>
  <c r="Q153" i="15"/>
  <c r="P153" i="15"/>
  <c r="E153" i="15"/>
  <c r="C153" i="15"/>
  <c r="B153" i="15"/>
  <c r="AS152" i="15"/>
  <c r="AQ152" i="15"/>
  <c r="AR152" i="15" s="1"/>
  <c r="AP152" i="15"/>
  <c r="AM152" i="15"/>
  <c r="AI152" i="15"/>
  <c r="AJ152" i="15" s="1"/>
  <c r="AG152" i="15"/>
  <c r="AC152" i="15"/>
  <c r="AB152" i="15" s="1"/>
  <c r="AF152" i="15" s="1"/>
  <c r="Z152" i="15"/>
  <c r="R152" i="15"/>
  <c r="Q152" i="15"/>
  <c r="P152" i="15"/>
  <c r="E152" i="15"/>
  <c r="C152" i="15"/>
  <c r="B152" i="15"/>
  <c r="AS151" i="15"/>
  <c r="AQ151" i="15"/>
  <c r="AR151" i="15" s="1"/>
  <c r="AP151" i="15"/>
  <c r="AM151" i="15"/>
  <c r="AI151" i="15"/>
  <c r="AJ151" i="15" s="1"/>
  <c r="AG151" i="15"/>
  <c r="AC151" i="15"/>
  <c r="AB151" i="15" s="1"/>
  <c r="AF151" i="15" s="1"/>
  <c r="Z151" i="15"/>
  <c r="R151" i="15"/>
  <c r="Q151" i="15"/>
  <c r="P151" i="15"/>
  <c r="E151" i="15"/>
  <c r="X151" i="15" s="1"/>
  <c r="C151" i="15"/>
  <c r="B151" i="15"/>
  <c r="AS150" i="15"/>
  <c r="AQ150" i="15"/>
  <c r="AR150" i="15" s="1"/>
  <c r="AP150" i="15"/>
  <c r="AM150" i="15"/>
  <c r="AI150" i="15"/>
  <c r="AJ150" i="15" s="1"/>
  <c r="AG150" i="15"/>
  <c r="AC150" i="15"/>
  <c r="AB150" i="15"/>
  <c r="AF150" i="15" s="1"/>
  <c r="Z150" i="15"/>
  <c r="R150" i="15"/>
  <c r="Q150" i="15"/>
  <c r="P150" i="15"/>
  <c r="E150" i="15"/>
  <c r="C150" i="15"/>
  <c r="B150" i="15"/>
  <c r="AS149" i="15"/>
  <c r="AQ149" i="15"/>
  <c r="AR149" i="15" s="1"/>
  <c r="AP149" i="15"/>
  <c r="AM149" i="15"/>
  <c r="AJ149" i="15"/>
  <c r="AI149" i="15"/>
  <c r="AG149" i="15"/>
  <c r="AC149" i="15"/>
  <c r="AB149" i="15"/>
  <c r="AF149" i="15" s="1"/>
  <c r="Z149" i="15"/>
  <c r="R149" i="15"/>
  <c r="Q149" i="15"/>
  <c r="P149" i="15"/>
  <c r="E149" i="15"/>
  <c r="C149" i="15"/>
  <c r="B149" i="15"/>
  <c r="AS148" i="15"/>
  <c r="AQ148" i="15"/>
  <c r="AR148" i="15" s="1"/>
  <c r="AP148" i="15"/>
  <c r="AM148" i="15"/>
  <c r="AI148" i="15"/>
  <c r="AJ148" i="15" s="1"/>
  <c r="AG148" i="15"/>
  <c r="AC148" i="15"/>
  <c r="AB148" i="15" s="1"/>
  <c r="AF148" i="15" s="1"/>
  <c r="Z148" i="15"/>
  <c r="R148" i="15"/>
  <c r="Q148" i="15"/>
  <c r="P148" i="15"/>
  <c r="E148" i="15"/>
  <c r="G148" i="15" s="1"/>
  <c r="C148" i="15"/>
  <c r="B148" i="15"/>
  <c r="AS147" i="15"/>
  <c r="AQ147" i="15"/>
  <c r="AR147" i="15" s="1"/>
  <c r="AP147" i="15"/>
  <c r="AM147" i="15"/>
  <c r="AI147" i="15"/>
  <c r="AJ147" i="15" s="1"/>
  <c r="AG147" i="15"/>
  <c r="AC147" i="15"/>
  <c r="AB147" i="15" s="1"/>
  <c r="AF147" i="15" s="1"/>
  <c r="Z147" i="15"/>
  <c r="R147" i="15"/>
  <c r="Q147" i="15"/>
  <c r="P147" i="15"/>
  <c r="E147" i="15"/>
  <c r="C147" i="15"/>
  <c r="B147" i="15"/>
  <c r="AS146" i="15"/>
  <c r="AQ146" i="15"/>
  <c r="AR146" i="15" s="1"/>
  <c r="AP146" i="15"/>
  <c r="AM146" i="15"/>
  <c r="AI146" i="15"/>
  <c r="AJ146" i="15" s="1"/>
  <c r="AG146" i="15"/>
  <c r="AC146" i="15"/>
  <c r="AB146" i="15" s="1"/>
  <c r="AF146" i="15" s="1"/>
  <c r="Z146" i="15"/>
  <c r="X146" i="15"/>
  <c r="R146" i="15"/>
  <c r="Q146" i="15"/>
  <c r="P146" i="15"/>
  <c r="E146" i="15"/>
  <c r="G146" i="15" s="1"/>
  <c r="C146" i="15"/>
  <c r="B146" i="15"/>
  <c r="AS145" i="15"/>
  <c r="AQ145" i="15"/>
  <c r="AR145" i="15" s="1"/>
  <c r="AP145" i="15"/>
  <c r="AM145" i="15"/>
  <c r="AI145" i="15"/>
  <c r="AJ145" i="15" s="1"/>
  <c r="AG145" i="15"/>
  <c r="AC145" i="15"/>
  <c r="AB145" i="15" s="1"/>
  <c r="AF145" i="15" s="1"/>
  <c r="Z145" i="15"/>
  <c r="R145" i="15"/>
  <c r="Q145" i="15"/>
  <c r="P145" i="15"/>
  <c r="E145" i="15"/>
  <c r="C145" i="15"/>
  <c r="B145" i="15"/>
  <c r="AS144" i="15"/>
  <c r="AQ144" i="15"/>
  <c r="AR144" i="15" s="1"/>
  <c r="AP144" i="15"/>
  <c r="AM144" i="15"/>
  <c r="AJ144" i="15"/>
  <c r="AI144" i="15"/>
  <c r="AG144" i="15"/>
  <c r="AC144" i="15"/>
  <c r="AB144" i="15" s="1"/>
  <c r="AF144" i="15" s="1"/>
  <c r="Z144" i="15"/>
  <c r="R144" i="15"/>
  <c r="Q144" i="15"/>
  <c r="P144" i="15"/>
  <c r="E144" i="15"/>
  <c r="C144" i="15"/>
  <c r="B144" i="15"/>
  <c r="AS143" i="15"/>
  <c r="AQ143" i="15"/>
  <c r="AR143" i="15" s="1"/>
  <c r="AP143" i="15"/>
  <c r="AM143" i="15"/>
  <c r="AI143" i="15"/>
  <c r="AJ143" i="15" s="1"/>
  <c r="AG143" i="15"/>
  <c r="AC143" i="15"/>
  <c r="AB143" i="15" s="1"/>
  <c r="AF143" i="15" s="1"/>
  <c r="Z143" i="15"/>
  <c r="R143" i="15"/>
  <c r="Q143" i="15"/>
  <c r="P143" i="15"/>
  <c r="E143" i="15"/>
  <c r="X143" i="15" s="1"/>
  <c r="C143" i="15"/>
  <c r="B143" i="15"/>
  <c r="AS142" i="15"/>
  <c r="AQ142" i="15"/>
  <c r="AR142" i="15" s="1"/>
  <c r="AP142" i="15"/>
  <c r="AM142" i="15"/>
  <c r="AI142" i="15"/>
  <c r="AJ142" i="15" s="1"/>
  <c r="AG142" i="15"/>
  <c r="AC142" i="15"/>
  <c r="AB142" i="15"/>
  <c r="AF142" i="15" s="1"/>
  <c r="Z142" i="15"/>
  <c r="R142" i="15"/>
  <c r="Q142" i="15"/>
  <c r="P142" i="15"/>
  <c r="E142" i="15"/>
  <c r="C142" i="15"/>
  <c r="B142" i="15"/>
  <c r="AS141" i="15"/>
  <c r="AQ141" i="15"/>
  <c r="AR141" i="15" s="1"/>
  <c r="AP141" i="15"/>
  <c r="AM141" i="15"/>
  <c r="AJ141" i="15"/>
  <c r="AI141" i="15"/>
  <c r="AG141" i="15"/>
  <c r="AC141" i="15"/>
  <c r="AB141" i="15"/>
  <c r="AF141" i="15" s="1"/>
  <c r="Z141" i="15"/>
  <c r="R141" i="15"/>
  <c r="Q141" i="15"/>
  <c r="P141" i="15"/>
  <c r="E141" i="15"/>
  <c r="C141" i="15"/>
  <c r="B141" i="15"/>
  <c r="AS140" i="15"/>
  <c r="AQ140" i="15"/>
  <c r="AR140" i="15" s="1"/>
  <c r="AP140" i="15"/>
  <c r="AM140" i="15"/>
  <c r="AI140" i="15"/>
  <c r="AJ140" i="15" s="1"/>
  <c r="AG140" i="15"/>
  <c r="AC140" i="15"/>
  <c r="AB140" i="15" s="1"/>
  <c r="AF140" i="15" s="1"/>
  <c r="Z140" i="15"/>
  <c r="R140" i="15"/>
  <c r="Q140" i="15"/>
  <c r="P140" i="15"/>
  <c r="E140" i="15"/>
  <c r="G140" i="15" s="1"/>
  <c r="C140" i="15"/>
  <c r="B140" i="15"/>
  <c r="AS139" i="15"/>
  <c r="AQ139" i="15"/>
  <c r="AR139" i="15" s="1"/>
  <c r="AP139" i="15"/>
  <c r="AM139" i="15"/>
  <c r="AI139" i="15"/>
  <c r="AJ139" i="15" s="1"/>
  <c r="AG139" i="15"/>
  <c r="AC139" i="15"/>
  <c r="AB139" i="15" s="1"/>
  <c r="AF139" i="15" s="1"/>
  <c r="Z139" i="15"/>
  <c r="R139" i="15"/>
  <c r="Q139" i="15"/>
  <c r="P139" i="15"/>
  <c r="E139" i="15"/>
  <c r="O139" i="15" s="1"/>
  <c r="C139" i="15"/>
  <c r="B139" i="15"/>
  <c r="AS138" i="15"/>
  <c r="AR138" i="15"/>
  <c r="AQ138" i="15"/>
  <c r="AP138" i="15"/>
  <c r="AM138" i="15"/>
  <c r="AI138" i="15"/>
  <c r="AJ138" i="15" s="1"/>
  <c r="AG138" i="15"/>
  <c r="AF138" i="15"/>
  <c r="AC138" i="15"/>
  <c r="AB138" i="15" s="1"/>
  <c r="Z138" i="15"/>
  <c r="R138" i="15"/>
  <c r="Q138" i="15"/>
  <c r="P138" i="15"/>
  <c r="E138" i="15"/>
  <c r="C138" i="15"/>
  <c r="B138" i="15"/>
  <c r="AS137" i="15"/>
  <c r="AR137" i="15"/>
  <c r="AQ137" i="15"/>
  <c r="AP137" i="15"/>
  <c r="AM137" i="15"/>
  <c r="AI137" i="15"/>
  <c r="AJ137" i="15" s="1"/>
  <c r="AG137" i="15"/>
  <c r="AC137" i="15"/>
  <c r="AB137" i="15" s="1"/>
  <c r="AF137" i="15" s="1"/>
  <c r="Z137" i="15"/>
  <c r="R137" i="15"/>
  <c r="Q137" i="15"/>
  <c r="P137" i="15"/>
  <c r="E137" i="15"/>
  <c r="O137" i="15" s="1"/>
  <c r="C137" i="15"/>
  <c r="B137" i="15"/>
  <c r="AS136" i="15"/>
  <c r="AQ136" i="15"/>
  <c r="AR136" i="15" s="1"/>
  <c r="AP136" i="15"/>
  <c r="AM136" i="15"/>
  <c r="AI136" i="15"/>
  <c r="AJ136" i="15" s="1"/>
  <c r="AG136" i="15"/>
  <c r="AF136" i="15"/>
  <c r="AC136" i="15"/>
  <c r="AB136" i="15" s="1"/>
  <c r="Z136" i="15"/>
  <c r="R136" i="15"/>
  <c r="Q136" i="15"/>
  <c r="P136" i="15"/>
  <c r="E136" i="15"/>
  <c r="C136" i="15"/>
  <c r="B136" i="15"/>
  <c r="AS135" i="15"/>
  <c r="AQ135" i="15"/>
  <c r="AR135" i="15" s="1"/>
  <c r="AP135" i="15"/>
  <c r="AM135" i="15"/>
  <c r="AI135" i="15"/>
  <c r="AJ135" i="15" s="1"/>
  <c r="AG135" i="15"/>
  <c r="AF135" i="15"/>
  <c r="AC135" i="15"/>
  <c r="AB135" i="15" s="1"/>
  <c r="Z135" i="15"/>
  <c r="R135" i="15"/>
  <c r="Q135" i="15"/>
  <c r="P135" i="15"/>
  <c r="E135" i="15"/>
  <c r="C135" i="15"/>
  <c r="B135" i="15"/>
  <c r="AS134" i="15"/>
  <c r="AQ134" i="15"/>
  <c r="AR134" i="15" s="1"/>
  <c r="AP134" i="15"/>
  <c r="AM134" i="15"/>
  <c r="AI134" i="15"/>
  <c r="AJ134" i="15" s="1"/>
  <c r="AG134" i="15"/>
  <c r="AC134" i="15"/>
  <c r="AB134" i="15" s="1"/>
  <c r="AF134" i="15" s="1"/>
  <c r="Z134" i="15"/>
  <c r="R134" i="15"/>
  <c r="Q134" i="15"/>
  <c r="P134" i="15"/>
  <c r="E134" i="15"/>
  <c r="C134" i="15"/>
  <c r="B134" i="15"/>
  <c r="AS133" i="15"/>
  <c r="AQ133" i="15"/>
  <c r="AR133" i="15" s="1"/>
  <c r="AP133" i="15"/>
  <c r="AM133" i="15"/>
  <c r="AI133" i="15"/>
  <c r="AJ133" i="15" s="1"/>
  <c r="AG133" i="15"/>
  <c r="AC133" i="15"/>
  <c r="AB133" i="15" s="1"/>
  <c r="AF133" i="15" s="1"/>
  <c r="Z133" i="15"/>
  <c r="R133" i="15"/>
  <c r="Q133" i="15"/>
  <c r="P133" i="15"/>
  <c r="E133" i="15"/>
  <c r="C133" i="15"/>
  <c r="B133" i="15"/>
  <c r="AS132" i="15"/>
  <c r="AQ132" i="15"/>
  <c r="AR132" i="15" s="1"/>
  <c r="AP132" i="15"/>
  <c r="AM132" i="15"/>
  <c r="AI132" i="15"/>
  <c r="AJ132" i="15" s="1"/>
  <c r="AG132" i="15"/>
  <c r="AC132" i="15"/>
  <c r="AB132" i="15"/>
  <c r="AF132" i="15" s="1"/>
  <c r="Z132" i="15"/>
  <c r="T132" i="15"/>
  <c r="R132" i="15"/>
  <c r="Q132" i="15"/>
  <c r="P132" i="15"/>
  <c r="E132" i="15"/>
  <c r="C132" i="15"/>
  <c r="B132" i="15"/>
  <c r="AS131" i="15"/>
  <c r="AQ131" i="15"/>
  <c r="AR131" i="15" s="1"/>
  <c r="AP131" i="15"/>
  <c r="AM131" i="15"/>
  <c r="AI131" i="15"/>
  <c r="AJ131" i="15" s="1"/>
  <c r="AG131" i="15"/>
  <c r="AC131" i="15"/>
  <c r="AB131" i="15" s="1"/>
  <c r="AF131" i="15" s="1"/>
  <c r="Z131" i="15"/>
  <c r="R131" i="15"/>
  <c r="Q131" i="15"/>
  <c r="P131" i="15"/>
  <c r="E131" i="15"/>
  <c r="C131" i="15"/>
  <c r="B131" i="15"/>
  <c r="AS130" i="15"/>
  <c r="AQ130" i="15"/>
  <c r="AR130" i="15" s="1"/>
  <c r="AP130" i="15"/>
  <c r="AM130" i="15"/>
  <c r="AI130" i="15"/>
  <c r="AJ130" i="15" s="1"/>
  <c r="AG130" i="15"/>
  <c r="AC130" i="15"/>
  <c r="AB130" i="15" s="1"/>
  <c r="AF130" i="15" s="1"/>
  <c r="Z130" i="15"/>
  <c r="R130" i="15"/>
  <c r="Q130" i="15"/>
  <c r="P130" i="15"/>
  <c r="E130" i="15"/>
  <c r="C130" i="15"/>
  <c r="B130" i="15"/>
  <c r="AS129" i="15"/>
  <c r="AQ129" i="15"/>
  <c r="AR129" i="15" s="1"/>
  <c r="AP129" i="15"/>
  <c r="AM129" i="15"/>
  <c r="AI129" i="15"/>
  <c r="AJ129" i="15" s="1"/>
  <c r="AG129" i="15"/>
  <c r="AF129" i="15"/>
  <c r="AC129" i="15"/>
  <c r="AB129" i="15" s="1"/>
  <c r="Z129" i="15"/>
  <c r="R129" i="15"/>
  <c r="Q129" i="15"/>
  <c r="P129" i="15"/>
  <c r="E129" i="15"/>
  <c r="C129" i="15"/>
  <c r="B129" i="15"/>
  <c r="AS128" i="15"/>
  <c r="AQ128" i="15"/>
  <c r="AR128" i="15" s="1"/>
  <c r="AP128" i="15"/>
  <c r="AM128" i="15"/>
  <c r="AI128" i="15"/>
  <c r="AJ128" i="15" s="1"/>
  <c r="AG128" i="15"/>
  <c r="AF128" i="15"/>
  <c r="AC128" i="15"/>
  <c r="AB128" i="15" s="1"/>
  <c r="Z128" i="15"/>
  <c r="R128" i="15"/>
  <c r="Q128" i="15"/>
  <c r="P128" i="15"/>
  <c r="E128" i="15"/>
  <c r="C128" i="15"/>
  <c r="B128" i="15"/>
  <c r="AS127" i="15"/>
  <c r="AQ127" i="15"/>
  <c r="AR127" i="15" s="1"/>
  <c r="AP127" i="15"/>
  <c r="AM127" i="15"/>
  <c r="AJ127" i="15"/>
  <c r="AI127" i="15"/>
  <c r="AG127" i="15"/>
  <c r="AF127" i="15"/>
  <c r="AC127" i="15"/>
  <c r="AB127" i="15" s="1"/>
  <c r="Z127" i="15"/>
  <c r="R127" i="15"/>
  <c r="Q127" i="15"/>
  <c r="P127" i="15"/>
  <c r="E127" i="15"/>
  <c r="G127" i="15" s="1"/>
  <c r="C127" i="15"/>
  <c r="B127" i="15"/>
  <c r="AS126" i="15"/>
  <c r="AQ126" i="15"/>
  <c r="AR126" i="15" s="1"/>
  <c r="AP126" i="15"/>
  <c r="AM126" i="15"/>
  <c r="AI126" i="15"/>
  <c r="AJ126" i="15" s="1"/>
  <c r="AG126" i="15"/>
  <c r="AC126" i="15"/>
  <c r="AB126" i="15" s="1"/>
  <c r="AF126" i="15" s="1"/>
  <c r="Z126" i="15"/>
  <c r="R126" i="15"/>
  <c r="Q126" i="15"/>
  <c r="P126" i="15"/>
  <c r="E126" i="15"/>
  <c r="C126" i="15"/>
  <c r="B126" i="15"/>
  <c r="AS125" i="15"/>
  <c r="AQ125" i="15"/>
  <c r="AR125" i="15" s="1"/>
  <c r="AP125" i="15"/>
  <c r="AM125" i="15"/>
  <c r="AI125" i="15"/>
  <c r="AJ125" i="15" s="1"/>
  <c r="AG125" i="15"/>
  <c r="AC125" i="15"/>
  <c r="AB125" i="15" s="1"/>
  <c r="AF125" i="15" s="1"/>
  <c r="Z125" i="15"/>
  <c r="R125" i="15"/>
  <c r="Q125" i="15"/>
  <c r="P125" i="15"/>
  <c r="E125" i="15"/>
  <c r="C125" i="15"/>
  <c r="B125" i="15"/>
  <c r="AS124" i="15"/>
  <c r="AQ124" i="15"/>
  <c r="AR124" i="15" s="1"/>
  <c r="AP124" i="15"/>
  <c r="AM124" i="15"/>
  <c r="AI124" i="15"/>
  <c r="AJ124" i="15" s="1"/>
  <c r="AG124" i="15"/>
  <c r="AC124" i="15"/>
  <c r="AB124" i="15"/>
  <c r="AF124" i="15" s="1"/>
  <c r="Z124" i="15"/>
  <c r="R124" i="15"/>
  <c r="Q124" i="15"/>
  <c r="P124" i="15"/>
  <c r="E124" i="15"/>
  <c r="G124" i="15" s="1"/>
  <c r="C124" i="15"/>
  <c r="B124" i="15"/>
  <c r="AS123" i="15"/>
  <c r="AQ123" i="15"/>
  <c r="AR123" i="15" s="1"/>
  <c r="AP123" i="15"/>
  <c r="AM123" i="15"/>
  <c r="AI123" i="15"/>
  <c r="AJ123" i="15" s="1"/>
  <c r="AG123" i="15"/>
  <c r="AC123" i="15"/>
  <c r="AB123" i="15"/>
  <c r="AF123" i="15" s="1"/>
  <c r="Z123" i="15"/>
  <c r="R123" i="15"/>
  <c r="Q123" i="15"/>
  <c r="P123" i="15"/>
  <c r="E123" i="15"/>
  <c r="C123" i="15"/>
  <c r="B123" i="15"/>
  <c r="AS122" i="15"/>
  <c r="AQ122" i="15"/>
  <c r="AR122" i="15" s="1"/>
  <c r="AP122" i="15"/>
  <c r="AM122" i="15"/>
  <c r="AI122" i="15"/>
  <c r="AJ122" i="15" s="1"/>
  <c r="AG122" i="15"/>
  <c r="AC122" i="15"/>
  <c r="AB122" i="15"/>
  <c r="AF122" i="15" s="1"/>
  <c r="Z122" i="15"/>
  <c r="R122" i="15"/>
  <c r="Q122" i="15"/>
  <c r="P122" i="15"/>
  <c r="E122" i="15"/>
  <c r="C122" i="15"/>
  <c r="B122" i="15"/>
  <c r="AS121" i="15"/>
  <c r="AQ121" i="15"/>
  <c r="AR121" i="15" s="1"/>
  <c r="AP121" i="15"/>
  <c r="AM121" i="15"/>
  <c r="AI121" i="15"/>
  <c r="AJ121" i="15" s="1"/>
  <c r="AG121" i="15"/>
  <c r="AC121" i="15"/>
  <c r="AB121" i="15" s="1"/>
  <c r="AF121" i="15" s="1"/>
  <c r="Z121" i="15"/>
  <c r="R121" i="15"/>
  <c r="Q121" i="15"/>
  <c r="P121" i="15"/>
  <c r="E121" i="15"/>
  <c r="O121" i="15" s="1"/>
  <c r="C121" i="15"/>
  <c r="B121" i="15"/>
  <c r="AS120" i="15"/>
  <c r="AR120" i="15"/>
  <c r="AQ120" i="15"/>
  <c r="AP120" i="15"/>
  <c r="AM120" i="15"/>
  <c r="AI120" i="15"/>
  <c r="AJ120" i="15" s="1"/>
  <c r="AG120" i="15"/>
  <c r="AC120" i="15"/>
  <c r="AB120" i="15" s="1"/>
  <c r="AF120" i="15" s="1"/>
  <c r="Z120" i="15"/>
  <c r="R120" i="15"/>
  <c r="Q120" i="15"/>
  <c r="P120" i="15"/>
  <c r="E120" i="15"/>
  <c r="Y120" i="15" s="1"/>
  <c r="C120" i="15"/>
  <c r="B120" i="15"/>
  <c r="AS119" i="15"/>
  <c r="AQ119" i="15"/>
  <c r="AR119" i="15" s="1"/>
  <c r="AP119" i="15"/>
  <c r="AM119" i="15"/>
  <c r="AI119" i="15"/>
  <c r="AJ119" i="15" s="1"/>
  <c r="AG119" i="15"/>
  <c r="AC119" i="15"/>
  <c r="AB119" i="15" s="1"/>
  <c r="AF119" i="15" s="1"/>
  <c r="Z119" i="15"/>
  <c r="R119" i="15"/>
  <c r="Q119" i="15"/>
  <c r="P119" i="15"/>
  <c r="E119" i="15"/>
  <c r="C119" i="15"/>
  <c r="B119" i="15"/>
  <c r="AS118" i="15"/>
  <c r="AQ118" i="15"/>
  <c r="AR118" i="15" s="1"/>
  <c r="AP118" i="15"/>
  <c r="AM118" i="15"/>
  <c r="AJ118" i="15"/>
  <c r="AI118" i="15"/>
  <c r="AG118" i="15"/>
  <c r="AC118" i="15"/>
  <c r="AB118" i="15"/>
  <c r="AF118" i="15" s="1"/>
  <c r="Z118" i="15"/>
  <c r="R118" i="15"/>
  <c r="Q118" i="15"/>
  <c r="P118" i="15"/>
  <c r="E118" i="15"/>
  <c r="C118" i="15"/>
  <c r="B118" i="15"/>
  <c r="AS117" i="15"/>
  <c r="AQ117" i="15"/>
  <c r="AR117" i="15" s="1"/>
  <c r="AP117" i="15"/>
  <c r="AM117" i="15"/>
  <c r="AI117" i="15"/>
  <c r="AJ117" i="15" s="1"/>
  <c r="AG117" i="15"/>
  <c r="AC117" i="15"/>
  <c r="AB117" i="15"/>
  <c r="AF117" i="15" s="1"/>
  <c r="Z117" i="15"/>
  <c r="R117" i="15"/>
  <c r="Q117" i="15"/>
  <c r="P117" i="15"/>
  <c r="E117" i="15"/>
  <c r="O117" i="15" s="1"/>
  <c r="C117" i="15"/>
  <c r="B117" i="15"/>
  <c r="AS116" i="15"/>
  <c r="AQ116" i="15"/>
  <c r="AR116" i="15" s="1"/>
  <c r="AP116" i="15"/>
  <c r="AM116" i="15"/>
  <c r="AI116" i="15"/>
  <c r="AJ116" i="15" s="1"/>
  <c r="AG116" i="15"/>
  <c r="AC116" i="15"/>
  <c r="AB116" i="15" s="1"/>
  <c r="AF116" i="15" s="1"/>
  <c r="Z116" i="15"/>
  <c r="R116" i="15"/>
  <c r="Q116" i="15"/>
  <c r="P116" i="15"/>
  <c r="E116" i="15"/>
  <c r="Y116" i="15" s="1"/>
  <c r="C116" i="15"/>
  <c r="B116" i="15"/>
  <c r="AS115" i="15"/>
  <c r="AQ115" i="15"/>
  <c r="AR115" i="15" s="1"/>
  <c r="AP115" i="15"/>
  <c r="AM115" i="15"/>
  <c r="AI115" i="15"/>
  <c r="AJ115" i="15" s="1"/>
  <c r="AG115" i="15"/>
  <c r="AC115" i="15"/>
  <c r="AB115" i="15" s="1"/>
  <c r="AF115" i="15" s="1"/>
  <c r="Z115" i="15"/>
  <c r="R115" i="15"/>
  <c r="Q115" i="15"/>
  <c r="P115" i="15"/>
  <c r="E115" i="15"/>
  <c r="C115" i="15"/>
  <c r="B115" i="15"/>
  <c r="AS114" i="15"/>
  <c r="AQ114" i="15"/>
  <c r="AR114" i="15" s="1"/>
  <c r="AP114" i="15"/>
  <c r="AM114" i="15"/>
  <c r="AI114" i="15"/>
  <c r="AJ114" i="15" s="1"/>
  <c r="AG114" i="15"/>
  <c r="AC114" i="15"/>
  <c r="AB114" i="15" s="1"/>
  <c r="AF114" i="15" s="1"/>
  <c r="Z114" i="15"/>
  <c r="R114" i="15"/>
  <c r="Q114" i="15"/>
  <c r="P114" i="15"/>
  <c r="E114" i="15"/>
  <c r="G114" i="15" s="1"/>
  <c r="C114" i="15"/>
  <c r="B114" i="15"/>
  <c r="AS113" i="15"/>
  <c r="AQ113" i="15"/>
  <c r="AR113" i="15" s="1"/>
  <c r="AP113" i="15"/>
  <c r="AM113" i="15"/>
  <c r="AJ113" i="15"/>
  <c r="AI113" i="15"/>
  <c r="AG113" i="15"/>
  <c r="AC113" i="15"/>
  <c r="AB113" i="15" s="1"/>
  <c r="AF113" i="15" s="1"/>
  <c r="Z113" i="15"/>
  <c r="R113" i="15"/>
  <c r="Q113" i="15"/>
  <c r="P113" i="15"/>
  <c r="E113" i="15"/>
  <c r="C113" i="15"/>
  <c r="B113" i="15"/>
  <c r="AS112" i="15"/>
  <c r="AQ112" i="15"/>
  <c r="AR112" i="15" s="1"/>
  <c r="AP112" i="15"/>
  <c r="AM112" i="15"/>
  <c r="AI112" i="15"/>
  <c r="AJ112" i="15" s="1"/>
  <c r="AG112" i="15"/>
  <c r="AC112" i="15"/>
  <c r="AB112" i="15" s="1"/>
  <c r="AF112" i="15" s="1"/>
  <c r="Z112" i="15"/>
  <c r="R112" i="15"/>
  <c r="Q112" i="15"/>
  <c r="P112" i="15"/>
  <c r="E112" i="15"/>
  <c r="C112" i="15"/>
  <c r="B112" i="15"/>
  <c r="AS111" i="15"/>
  <c r="AQ111" i="15"/>
  <c r="AR111" i="15" s="1"/>
  <c r="AP111" i="15"/>
  <c r="AM111" i="15"/>
  <c r="AI111" i="15"/>
  <c r="AJ111" i="15" s="1"/>
  <c r="AG111" i="15"/>
  <c r="AC111" i="15"/>
  <c r="AB111" i="15" s="1"/>
  <c r="AF111" i="15" s="1"/>
  <c r="Z111" i="15"/>
  <c r="X111" i="15"/>
  <c r="R111" i="15"/>
  <c r="Q111" i="15"/>
  <c r="P111" i="15"/>
  <c r="E111" i="15"/>
  <c r="C111" i="15"/>
  <c r="B111" i="15"/>
  <c r="AS110" i="15"/>
  <c r="AQ110" i="15"/>
  <c r="AR110" i="15" s="1"/>
  <c r="AP110" i="15"/>
  <c r="AM110" i="15"/>
  <c r="AI110" i="15"/>
  <c r="AJ110" i="15" s="1"/>
  <c r="AG110" i="15"/>
  <c r="AC110" i="15"/>
  <c r="AB110" i="15" s="1"/>
  <c r="AF110" i="15" s="1"/>
  <c r="Z110" i="15"/>
  <c r="R110" i="15"/>
  <c r="Q110" i="15"/>
  <c r="P110" i="15"/>
  <c r="E110" i="15"/>
  <c r="C110" i="15"/>
  <c r="B110" i="15"/>
  <c r="AS109" i="15"/>
  <c r="AQ109" i="15"/>
  <c r="AR109" i="15" s="1"/>
  <c r="AP109" i="15"/>
  <c r="AM109" i="15"/>
  <c r="AI109" i="15"/>
  <c r="AJ109" i="15" s="1"/>
  <c r="AG109" i="15"/>
  <c r="AC109" i="15"/>
  <c r="AB109" i="15"/>
  <c r="AF109" i="15" s="1"/>
  <c r="Z109" i="15"/>
  <c r="R109" i="15"/>
  <c r="Q109" i="15"/>
  <c r="P109" i="15"/>
  <c r="E109" i="15"/>
  <c r="C109" i="15"/>
  <c r="B109" i="15"/>
  <c r="AS108" i="15"/>
  <c r="AQ108" i="15"/>
  <c r="AR108" i="15" s="1"/>
  <c r="AP108" i="15"/>
  <c r="AM108" i="15"/>
  <c r="AI108" i="15"/>
  <c r="AJ108" i="15" s="1"/>
  <c r="AG108" i="15"/>
  <c r="AC108" i="15"/>
  <c r="AB108" i="15" s="1"/>
  <c r="AF108" i="15" s="1"/>
  <c r="Z108" i="15"/>
  <c r="R108" i="15"/>
  <c r="Q108" i="15"/>
  <c r="P108" i="15"/>
  <c r="E108" i="15"/>
  <c r="C108" i="15"/>
  <c r="B108" i="15"/>
  <c r="AS107" i="15"/>
  <c r="AQ107" i="15"/>
  <c r="AR107" i="15" s="1"/>
  <c r="AP107" i="15"/>
  <c r="AM107" i="15"/>
  <c r="AI107" i="15"/>
  <c r="AJ107" i="15" s="1"/>
  <c r="AG107" i="15"/>
  <c r="AC107" i="15"/>
  <c r="AB107" i="15" s="1"/>
  <c r="AF107" i="15" s="1"/>
  <c r="Z107" i="15"/>
  <c r="R107" i="15"/>
  <c r="Q107" i="15"/>
  <c r="P107" i="15"/>
  <c r="E107" i="15"/>
  <c r="C107" i="15"/>
  <c r="B107" i="15"/>
  <c r="AS106" i="15"/>
  <c r="AQ106" i="15"/>
  <c r="AR106" i="15" s="1"/>
  <c r="AP106" i="15"/>
  <c r="AM106" i="15"/>
  <c r="AI106" i="15"/>
  <c r="AJ106" i="15" s="1"/>
  <c r="AG106" i="15"/>
  <c r="AC106" i="15"/>
  <c r="AB106" i="15" s="1"/>
  <c r="AF106" i="15" s="1"/>
  <c r="Z106" i="15"/>
  <c r="X106" i="15"/>
  <c r="R106" i="15"/>
  <c r="Q106" i="15"/>
  <c r="P106" i="15"/>
  <c r="E106" i="15"/>
  <c r="C106" i="15"/>
  <c r="B106" i="15"/>
  <c r="AS105" i="15"/>
  <c r="AQ105" i="15"/>
  <c r="AR105" i="15" s="1"/>
  <c r="AP105" i="15"/>
  <c r="AM105" i="15"/>
  <c r="AI105" i="15"/>
  <c r="AJ105" i="15" s="1"/>
  <c r="AG105" i="15"/>
  <c r="AC105" i="15"/>
  <c r="AB105" i="15" s="1"/>
  <c r="AF105" i="15" s="1"/>
  <c r="Z105" i="15"/>
  <c r="R105" i="15"/>
  <c r="Q105" i="15"/>
  <c r="P105" i="15"/>
  <c r="E105" i="15"/>
  <c r="C105" i="15"/>
  <c r="B105" i="15"/>
  <c r="AS104" i="15"/>
  <c r="AR104" i="15"/>
  <c r="AQ104" i="15"/>
  <c r="AP104" i="15"/>
  <c r="AM104" i="15"/>
  <c r="AI104" i="15"/>
  <c r="AJ104" i="15" s="1"/>
  <c r="AG104" i="15"/>
  <c r="AC104" i="15"/>
  <c r="AB104" i="15" s="1"/>
  <c r="AF104" i="15" s="1"/>
  <c r="Z104" i="15"/>
  <c r="R104" i="15"/>
  <c r="Q104" i="15"/>
  <c r="P104" i="15"/>
  <c r="E104" i="15"/>
  <c r="G104" i="15" s="1"/>
  <c r="C104" i="15"/>
  <c r="B104" i="15"/>
  <c r="AS103" i="15"/>
  <c r="AQ103" i="15"/>
  <c r="AR103" i="15" s="1"/>
  <c r="AP103" i="15"/>
  <c r="AM103" i="15"/>
  <c r="AI103" i="15"/>
  <c r="AJ103" i="15" s="1"/>
  <c r="AG103" i="15"/>
  <c r="AC103" i="15"/>
  <c r="AB103" i="15" s="1"/>
  <c r="AF103" i="15" s="1"/>
  <c r="Z103" i="15"/>
  <c r="R103" i="15"/>
  <c r="Q103" i="15"/>
  <c r="P103" i="15"/>
  <c r="E103" i="15"/>
  <c r="C103" i="15"/>
  <c r="B103" i="15"/>
  <c r="AS102" i="15"/>
  <c r="AQ102" i="15"/>
  <c r="AR102" i="15" s="1"/>
  <c r="AP102" i="15"/>
  <c r="AM102" i="15"/>
  <c r="AJ102" i="15"/>
  <c r="AI102" i="15"/>
  <c r="AG102" i="15"/>
  <c r="AC102" i="15"/>
  <c r="AB102" i="15" s="1"/>
  <c r="AF102" i="15" s="1"/>
  <c r="Z102" i="15"/>
  <c r="R102" i="15"/>
  <c r="Q102" i="15"/>
  <c r="P102" i="15"/>
  <c r="E102" i="15"/>
  <c r="C102" i="15"/>
  <c r="B102" i="15"/>
  <c r="AS101" i="15"/>
  <c r="AQ101" i="15"/>
  <c r="AR101" i="15" s="1"/>
  <c r="AP101" i="15"/>
  <c r="AM101" i="15"/>
  <c r="AI101" i="15"/>
  <c r="AJ101" i="15" s="1"/>
  <c r="AG101" i="15"/>
  <c r="AC101" i="15"/>
  <c r="AB101" i="15" s="1"/>
  <c r="AF101" i="15" s="1"/>
  <c r="Z101" i="15"/>
  <c r="R101" i="15"/>
  <c r="Q101" i="15"/>
  <c r="P101" i="15"/>
  <c r="E101" i="15"/>
  <c r="G101" i="15" s="1"/>
  <c r="C101" i="15"/>
  <c r="B101" i="15"/>
  <c r="AS100" i="15"/>
  <c r="AQ100" i="15"/>
  <c r="AR100" i="15" s="1"/>
  <c r="AP100" i="15"/>
  <c r="AM100" i="15"/>
  <c r="AI100" i="15"/>
  <c r="AJ100" i="15" s="1"/>
  <c r="AG100" i="15"/>
  <c r="AC100" i="15"/>
  <c r="AB100" i="15" s="1"/>
  <c r="AF100" i="15" s="1"/>
  <c r="Z100" i="15"/>
  <c r="R100" i="15"/>
  <c r="Q100" i="15"/>
  <c r="P100" i="15"/>
  <c r="E100" i="15"/>
  <c r="C100" i="15"/>
  <c r="B100" i="15"/>
  <c r="AS99" i="15"/>
  <c r="AQ99" i="15"/>
  <c r="AR99" i="15" s="1"/>
  <c r="AP99" i="15"/>
  <c r="AM99" i="15"/>
  <c r="AI99" i="15"/>
  <c r="AJ99" i="15" s="1"/>
  <c r="AG99" i="15"/>
  <c r="AC99" i="15"/>
  <c r="AB99" i="15" s="1"/>
  <c r="AF99" i="15" s="1"/>
  <c r="Z99" i="15"/>
  <c r="R99" i="15"/>
  <c r="Q99" i="15"/>
  <c r="P99" i="15"/>
  <c r="E99" i="15"/>
  <c r="G99" i="15" s="1"/>
  <c r="C99" i="15"/>
  <c r="B99" i="15"/>
  <c r="AS98" i="15"/>
  <c r="AQ98" i="15"/>
  <c r="AR98" i="15" s="1"/>
  <c r="AP98" i="15"/>
  <c r="AM98" i="15"/>
  <c r="AI98" i="15"/>
  <c r="AJ98" i="15" s="1"/>
  <c r="AG98" i="15"/>
  <c r="AC98" i="15"/>
  <c r="AB98" i="15" s="1"/>
  <c r="AF98" i="15" s="1"/>
  <c r="Z98" i="15"/>
  <c r="R98" i="15"/>
  <c r="Q98" i="15"/>
  <c r="P98" i="15"/>
  <c r="E98" i="15"/>
  <c r="X98" i="15" s="1"/>
  <c r="C98" i="15"/>
  <c r="B98" i="15"/>
  <c r="AS97" i="15"/>
  <c r="AQ97" i="15"/>
  <c r="AR97" i="15" s="1"/>
  <c r="AP97" i="15"/>
  <c r="AM97" i="15"/>
  <c r="AJ97" i="15"/>
  <c r="AI97" i="15"/>
  <c r="AG97" i="15"/>
  <c r="AC97" i="15"/>
  <c r="AB97" i="15" s="1"/>
  <c r="AF97" i="15" s="1"/>
  <c r="Z97" i="15"/>
  <c r="R97" i="15"/>
  <c r="Q97" i="15"/>
  <c r="P97" i="15"/>
  <c r="E97" i="15"/>
  <c r="C97" i="15"/>
  <c r="B97" i="15"/>
  <c r="AS96" i="15"/>
  <c r="AQ96" i="15"/>
  <c r="AR96" i="15" s="1"/>
  <c r="AP96" i="15"/>
  <c r="AM96" i="15"/>
  <c r="AI96" i="15"/>
  <c r="AJ96" i="15" s="1"/>
  <c r="AG96" i="15"/>
  <c r="AC96" i="15"/>
  <c r="AB96" i="15" s="1"/>
  <c r="AF96" i="15" s="1"/>
  <c r="Z96" i="15"/>
  <c r="R96" i="15"/>
  <c r="Q96" i="15"/>
  <c r="P96" i="15"/>
  <c r="E96" i="15"/>
  <c r="X96" i="15" s="1"/>
  <c r="C96" i="15"/>
  <c r="B96" i="15"/>
  <c r="AS95" i="15"/>
  <c r="AQ95" i="15"/>
  <c r="AR95" i="15" s="1"/>
  <c r="AP95" i="15"/>
  <c r="AM95" i="15"/>
  <c r="AI95" i="15"/>
  <c r="AJ95" i="15" s="1"/>
  <c r="AG95" i="15"/>
  <c r="AC95" i="15"/>
  <c r="AB95" i="15" s="1"/>
  <c r="AF95" i="15" s="1"/>
  <c r="Z95" i="15"/>
  <c r="R95" i="15"/>
  <c r="Q95" i="15"/>
  <c r="P95" i="15"/>
  <c r="E95" i="15"/>
  <c r="C95" i="15"/>
  <c r="B95" i="15"/>
  <c r="AS94" i="15"/>
  <c r="AQ94" i="15"/>
  <c r="AR94" i="15" s="1"/>
  <c r="AP94" i="15"/>
  <c r="AM94" i="15"/>
  <c r="AI94" i="15"/>
  <c r="AJ94" i="15" s="1"/>
  <c r="AG94" i="15"/>
  <c r="AC94" i="15"/>
  <c r="AB94" i="15" s="1"/>
  <c r="AF94" i="15" s="1"/>
  <c r="Z94" i="15"/>
  <c r="R94" i="15"/>
  <c r="Q94" i="15"/>
  <c r="P94" i="15"/>
  <c r="E94" i="15"/>
  <c r="C94" i="15"/>
  <c r="B94" i="15"/>
  <c r="AS93" i="15"/>
  <c r="AQ93" i="15"/>
  <c r="AR93" i="15" s="1"/>
  <c r="AP93" i="15"/>
  <c r="AM93" i="15"/>
  <c r="AJ93" i="15"/>
  <c r="AI93" i="15"/>
  <c r="AG93" i="15"/>
  <c r="AC93" i="15"/>
  <c r="AB93" i="15" s="1"/>
  <c r="AF93" i="15" s="1"/>
  <c r="Z93" i="15"/>
  <c r="R93" i="15"/>
  <c r="Q93" i="15"/>
  <c r="P93" i="15"/>
  <c r="E93" i="15"/>
  <c r="O93" i="15" s="1"/>
  <c r="C93" i="15"/>
  <c r="B93" i="15"/>
  <c r="AS92" i="15"/>
  <c r="AQ92" i="15"/>
  <c r="AR92" i="15" s="1"/>
  <c r="AP92" i="15"/>
  <c r="AM92" i="15"/>
  <c r="AI92" i="15"/>
  <c r="AJ92" i="15" s="1"/>
  <c r="AG92" i="15"/>
  <c r="AC92" i="15"/>
  <c r="AB92" i="15"/>
  <c r="AF92" i="15" s="1"/>
  <c r="Z92" i="15"/>
  <c r="R92" i="15"/>
  <c r="Q92" i="15"/>
  <c r="P92" i="15"/>
  <c r="E92" i="15"/>
  <c r="C92" i="15"/>
  <c r="B92" i="15"/>
  <c r="AS91" i="15"/>
  <c r="AQ91" i="15"/>
  <c r="AR91" i="15" s="1"/>
  <c r="AP91" i="15"/>
  <c r="AM91" i="15"/>
  <c r="AI91" i="15"/>
  <c r="AJ91" i="15" s="1"/>
  <c r="AG91" i="15"/>
  <c r="AC91" i="15"/>
  <c r="AB91" i="15" s="1"/>
  <c r="AF91" i="15" s="1"/>
  <c r="Z91" i="15"/>
  <c r="R91" i="15"/>
  <c r="Q91" i="15"/>
  <c r="P91" i="15"/>
  <c r="E91" i="15"/>
  <c r="C91" i="15"/>
  <c r="B91" i="15"/>
  <c r="AS90" i="15"/>
  <c r="AQ90" i="15"/>
  <c r="AR90" i="15" s="1"/>
  <c r="AP90" i="15"/>
  <c r="AM90" i="15"/>
  <c r="AI90" i="15"/>
  <c r="AJ90" i="15" s="1"/>
  <c r="AG90" i="15"/>
  <c r="AC90" i="15"/>
  <c r="AB90" i="15"/>
  <c r="AF90" i="15" s="1"/>
  <c r="Z90" i="15"/>
  <c r="R90" i="15"/>
  <c r="Q90" i="15"/>
  <c r="P90" i="15"/>
  <c r="E90" i="15"/>
  <c r="C90" i="15"/>
  <c r="B90" i="15"/>
  <c r="AS89" i="15"/>
  <c r="AQ89" i="15"/>
  <c r="AR89" i="15" s="1"/>
  <c r="AP89" i="15"/>
  <c r="AM89" i="15"/>
  <c r="AI89" i="15"/>
  <c r="AJ89" i="15" s="1"/>
  <c r="AG89" i="15"/>
  <c r="AC89" i="15"/>
  <c r="AB89" i="15"/>
  <c r="AF89" i="15" s="1"/>
  <c r="Z89" i="15"/>
  <c r="R89" i="15"/>
  <c r="Q89" i="15"/>
  <c r="P89" i="15"/>
  <c r="E89" i="15"/>
  <c r="C89" i="15"/>
  <c r="B89" i="15"/>
  <c r="AS88" i="15"/>
  <c r="AQ88" i="15"/>
  <c r="AR88" i="15" s="1"/>
  <c r="AP88" i="15"/>
  <c r="AM88" i="15"/>
  <c r="AI88" i="15"/>
  <c r="AJ88" i="15" s="1"/>
  <c r="AG88" i="15"/>
  <c r="AC88" i="15"/>
  <c r="AB88" i="15" s="1"/>
  <c r="AF88" i="15" s="1"/>
  <c r="Z88" i="15"/>
  <c r="R88" i="15"/>
  <c r="Q88" i="15"/>
  <c r="P88" i="15"/>
  <c r="E88" i="15"/>
  <c r="X88" i="15" s="1"/>
  <c r="C88" i="15"/>
  <c r="B88" i="15"/>
  <c r="AS87" i="15"/>
  <c r="AQ87" i="15"/>
  <c r="AR87" i="15" s="1"/>
  <c r="AP87" i="15"/>
  <c r="AM87" i="15"/>
  <c r="AI87" i="15"/>
  <c r="AJ87" i="15" s="1"/>
  <c r="AG87" i="15"/>
  <c r="AC87" i="15"/>
  <c r="AB87" i="15" s="1"/>
  <c r="AF87" i="15" s="1"/>
  <c r="Z87" i="15"/>
  <c r="R87" i="15"/>
  <c r="Q87" i="15"/>
  <c r="P87" i="15"/>
  <c r="E87" i="15"/>
  <c r="G87" i="15" s="1"/>
  <c r="C87" i="15"/>
  <c r="B87" i="15"/>
  <c r="AS86" i="15"/>
  <c r="AQ86" i="15"/>
  <c r="AR86" i="15" s="1"/>
  <c r="AP86" i="15"/>
  <c r="AM86" i="15"/>
  <c r="AJ86" i="15"/>
  <c r="AI86" i="15"/>
  <c r="AG86" i="15"/>
  <c r="AC86" i="15"/>
  <c r="AB86" i="15"/>
  <c r="AF86" i="15" s="1"/>
  <c r="Z86" i="15"/>
  <c r="R86" i="15"/>
  <c r="Q86" i="15"/>
  <c r="P86" i="15"/>
  <c r="E86" i="15"/>
  <c r="C86" i="15"/>
  <c r="B86" i="15"/>
  <c r="AS85" i="15"/>
  <c r="AQ85" i="15"/>
  <c r="AR85" i="15" s="1"/>
  <c r="AP85" i="15"/>
  <c r="AM85" i="15"/>
  <c r="AJ85" i="15"/>
  <c r="AI85" i="15"/>
  <c r="AG85" i="15"/>
  <c r="AC85" i="15"/>
  <c r="AB85" i="15" s="1"/>
  <c r="AF85" i="15" s="1"/>
  <c r="Z85" i="15"/>
  <c r="R85" i="15"/>
  <c r="Q85" i="15"/>
  <c r="P85" i="15"/>
  <c r="E85" i="15"/>
  <c r="O85" i="15" s="1"/>
  <c r="C85" i="15"/>
  <c r="B85" i="15"/>
  <c r="AS84" i="15"/>
  <c r="AQ84" i="15"/>
  <c r="AR84" i="15" s="1"/>
  <c r="AP84" i="15"/>
  <c r="AM84" i="15"/>
  <c r="AI84" i="15"/>
  <c r="AJ84" i="15" s="1"/>
  <c r="AG84" i="15"/>
  <c r="AC84" i="15"/>
  <c r="AB84" i="15"/>
  <c r="AF84" i="15" s="1"/>
  <c r="Z84" i="15"/>
  <c r="R84" i="15"/>
  <c r="Q84" i="15"/>
  <c r="P84" i="15"/>
  <c r="E84" i="15"/>
  <c r="C84" i="15"/>
  <c r="B84" i="15"/>
  <c r="AS83" i="15"/>
  <c r="AQ83" i="15"/>
  <c r="AR83" i="15" s="1"/>
  <c r="AP83" i="15"/>
  <c r="AM83" i="15"/>
  <c r="AI83" i="15"/>
  <c r="AJ83" i="15" s="1"/>
  <c r="AG83" i="15"/>
  <c r="AC83" i="15"/>
  <c r="AB83" i="15" s="1"/>
  <c r="AF83" i="15" s="1"/>
  <c r="Z83" i="15"/>
  <c r="R83" i="15"/>
  <c r="Q83" i="15"/>
  <c r="P83" i="15"/>
  <c r="E83" i="15"/>
  <c r="C83" i="15"/>
  <c r="B83" i="15"/>
  <c r="AS82" i="15"/>
  <c r="AQ82" i="15"/>
  <c r="AR82" i="15" s="1"/>
  <c r="AP82" i="15"/>
  <c r="AM82" i="15"/>
  <c r="AI82" i="15"/>
  <c r="AJ82" i="15" s="1"/>
  <c r="AG82" i="15"/>
  <c r="AC82" i="15"/>
  <c r="AB82" i="15"/>
  <c r="AF82" i="15" s="1"/>
  <c r="Z82" i="15"/>
  <c r="R82" i="15"/>
  <c r="Q82" i="15"/>
  <c r="P82" i="15"/>
  <c r="E82" i="15"/>
  <c r="C82" i="15"/>
  <c r="B82" i="15"/>
  <c r="AS81" i="15"/>
  <c r="AQ81" i="15"/>
  <c r="AR81" i="15" s="1"/>
  <c r="AP81" i="15"/>
  <c r="AM81" i="15"/>
  <c r="AI81" i="15"/>
  <c r="AJ81" i="15" s="1"/>
  <c r="AG81" i="15"/>
  <c r="AC81" i="15"/>
  <c r="AB81" i="15"/>
  <c r="AF81" i="15" s="1"/>
  <c r="Z81" i="15"/>
  <c r="R81" i="15"/>
  <c r="Q81" i="15"/>
  <c r="P81" i="15"/>
  <c r="E81" i="15"/>
  <c r="C81" i="15"/>
  <c r="B81" i="15"/>
  <c r="AS80" i="15"/>
  <c r="AQ80" i="15"/>
  <c r="AR80" i="15" s="1"/>
  <c r="AP80" i="15"/>
  <c r="AM80" i="15"/>
  <c r="AI80" i="15"/>
  <c r="AJ80" i="15" s="1"/>
  <c r="AG80" i="15"/>
  <c r="AC80" i="15"/>
  <c r="AB80" i="15" s="1"/>
  <c r="AF80" i="15" s="1"/>
  <c r="Z80" i="15"/>
  <c r="R80" i="15"/>
  <c r="Q80" i="15"/>
  <c r="P80" i="15"/>
  <c r="E80" i="15"/>
  <c r="C80" i="15"/>
  <c r="B80" i="15"/>
  <c r="AS79" i="15"/>
  <c r="AQ79" i="15"/>
  <c r="AR79" i="15" s="1"/>
  <c r="AP79" i="15"/>
  <c r="AM79" i="15"/>
  <c r="AI79" i="15"/>
  <c r="AJ79" i="15" s="1"/>
  <c r="AG79" i="15"/>
  <c r="AC79" i="15"/>
  <c r="AB79" i="15" s="1"/>
  <c r="AF79" i="15" s="1"/>
  <c r="Z79" i="15"/>
  <c r="R79" i="15"/>
  <c r="Q79" i="15"/>
  <c r="P79" i="15"/>
  <c r="E79" i="15"/>
  <c r="Y79" i="15" s="1"/>
  <c r="C79" i="15"/>
  <c r="B79" i="15"/>
  <c r="AS78" i="15"/>
  <c r="AQ78" i="15"/>
  <c r="AR78" i="15" s="1"/>
  <c r="AP78" i="15"/>
  <c r="AM78" i="15"/>
  <c r="AI78" i="15"/>
  <c r="AJ78" i="15" s="1"/>
  <c r="AG78" i="15"/>
  <c r="AC78" i="15"/>
  <c r="AB78" i="15" s="1"/>
  <c r="AF78" i="15" s="1"/>
  <c r="Z78" i="15"/>
  <c r="R78" i="15"/>
  <c r="Q78" i="15"/>
  <c r="P78" i="15"/>
  <c r="E78" i="15"/>
  <c r="C78" i="15"/>
  <c r="B78" i="15"/>
  <c r="AS77" i="15"/>
  <c r="AQ77" i="15"/>
  <c r="AR77" i="15" s="1"/>
  <c r="AP77" i="15"/>
  <c r="AM77" i="15"/>
  <c r="AI77" i="15"/>
  <c r="AJ77" i="15" s="1"/>
  <c r="AG77" i="15"/>
  <c r="AF77" i="15"/>
  <c r="AC77" i="15"/>
  <c r="AB77" i="15" s="1"/>
  <c r="Z77" i="15"/>
  <c r="R77" i="15"/>
  <c r="Q77" i="15"/>
  <c r="P77" i="15"/>
  <c r="E77" i="15"/>
  <c r="C77" i="15"/>
  <c r="B77" i="15"/>
  <c r="AS76" i="15"/>
  <c r="AQ76" i="15"/>
  <c r="AR76" i="15" s="1"/>
  <c r="AP76" i="15"/>
  <c r="AM76" i="15"/>
  <c r="AI76" i="15"/>
  <c r="AJ76" i="15" s="1"/>
  <c r="AG76" i="15"/>
  <c r="AC76" i="15"/>
  <c r="AB76" i="15"/>
  <c r="AF76" i="15" s="1"/>
  <c r="Z76" i="15"/>
  <c r="R76" i="15"/>
  <c r="Q76" i="15"/>
  <c r="P76" i="15"/>
  <c r="E76" i="15"/>
  <c r="C76" i="15"/>
  <c r="B76" i="15"/>
  <c r="AS75" i="15"/>
  <c r="AQ75" i="15"/>
  <c r="AR75" i="15" s="1"/>
  <c r="AP75" i="15"/>
  <c r="AM75" i="15"/>
  <c r="AI75" i="15"/>
  <c r="AJ75" i="15" s="1"/>
  <c r="AG75" i="15"/>
  <c r="AC75" i="15"/>
  <c r="AB75" i="15" s="1"/>
  <c r="AF75" i="15" s="1"/>
  <c r="Z75" i="15"/>
  <c r="R75" i="15"/>
  <c r="Q75" i="15"/>
  <c r="P75" i="15"/>
  <c r="E75" i="15"/>
  <c r="C75" i="15"/>
  <c r="B75" i="15"/>
  <c r="AS74" i="15"/>
  <c r="AQ74" i="15"/>
  <c r="AR74" i="15" s="1"/>
  <c r="AP74" i="15"/>
  <c r="AM74" i="15"/>
  <c r="AI74" i="15"/>
  <c r="AJ74" i="15" s="1"/>
  <c r="AG74" i="15"/>
  <c r="AF74" i="15"/>
  <c r="AC74" i="15"/>
  <c r="AB74" i="15"/>
  <c r="Z74" i="15"/>
  <c r="R74" i="15"/>
  <c r="Q74" i="15"/>
  <c r="P74" i="15"/>
  <c r="E74" i="15"/>
  <c r="G74" i="15" s="1"/>
  <c r="C74" i="15"/>
  <c r="B74" i="15"/>
  <c r="AS73" i="15"/>
  <c r="AQ73" i="15"/>
  <c r="AR73" i="15" s="1"/>
  <c r="AP73" i="15"/>
  <c r="AM73" i="15"/>
  <c r="AI73" i="15"/>
  <c r="AJ73" i="15" s="1"/>
  <c r="AG73" i="15"/>
  <c r="AC73" i="15"/>
  <c r="AB73" i="15"/>
  <c r="AF73" i="15" s="1"/>
  <c r="Z73" i="15"/>
  <c r="R73" i="15"/>
  <c r="Q73" i="15"/>
  <c r="P73" i="15"/>
  <c r="E73" i="15"/>
  <c r="C73" i="15"/>
  <c r="B73" i="15"/>
  <c r="AS72" i="15"/>
  <c r="AQ72" i="15"/>
  <c r="AR72" i="15" s="1"/>
  <c r="AP72" i="15"/>
  <c r="AM72" i="15"/>
  <c r="AI72" i="15"/>
  <c r="AJ72" i="15" s="1"/>
  <c r="AG72" i="15"/>
  <c r="AC72" i="15"/>
  <c r="AB72" i="15" s="1"/>
  <c r="AF72" i="15" s="1"/>
  <c r="Z72" i="15"/>
  <c r="R72" i="15"/>
  <c r="Q72" i="15"/>
  <c r="P72" i="15"/>
  <c r="E72" i="15"/>
  <c r="X72" i="15" s="1"/>
  <c r="C72" i="15"/>
  <c r="B72" i="15"/>
  <c r="AS71" i="15"/>
  <c r="AQ71" i="15"/>
  <c r="AR71" i="15" s="1"/>
  <c r="AP71" i="15"/>
  <c r="AM71" i="15"/>
  <c r="AI71" i="15"/>
  <c r="AJ71" i="15" s="1"/>
  <c r="AG71" i="15"/>
  <c r="AC71" i="15"/>
  <c r="AB71" i="15" s="1"/>
  <c r="AF71" i="15" s="1"/>
  <c r="Z71" i="15"/>
  <c r="R71" i="15"/>
  <c r="Q71" i="15"/>
  <c r="P71" i="15"/>
  <c r="E71" i="15"/>
  <c r="C71" i="15"/>
  <c r="B71" i="15"/>
  <c r="AS70" i="15"/>
  <c r="AQ70" i="15"/>
  <c r="AR70" i="15" s="1"/>
  <c r="AP70" i="15"/>
  <c r="AM70" i="15"/>
  <c r="AI70" i="15"/>
  <c r="AJ70" i="15" s="1"/>
  <c r="AG70" i="15"/>
  <c r="AC70" i="15"/>
  <c r="AB70" i="15"/>
  <c r="AF70" i="15" s="1"/>
  <c r="Z70" i="15"/>
  <c r="R70" i="15"/>
  <c r="Q70" i="15"/>
  <c r="P70" i="15"/>
  <c r="E70" i="15"/>
  <c r="C70" i="15"/>
  <c r="B70" i="15"/>
  <c r="AS69" i="15"/>
  <c r="AQ69" i="15"/>
  <c r="AR69" i="15" s="1"/>
  <c r="AP69" i="15"/>
  <c r="AM69" i="15"/>
  <c r="AI69" i="15"/>
  <c r="AJ69" i="15" s="1"/>
  <c r="AG69" i="15"/>
  <c r="AC69" i="15"/>
  <c r="AB69" i="15"/>
  <c r="AF69" i="15" s="1"/>
  <c r="Z69" i="15"/>
  <c r="R69" i="15"/>
  <c r="Q69" i="15"/>
  <c r="P69" i="15"/>
  <c r="E69" i="15"/>
  <c r="Y69" i="15" s="1"/>
  <c r="C69" i="15"/>
  <c r="B69" i="15"/>
  <c r="AS68" i="15"/>
  <c r="AQ68" i="15"/>
  <c r="AR68" i="15" s="1"/>
  <c r="AP68" i="15"/>
  <c r="AM68" i="15"/>
  <c r="AI68" i="15"/>
  <c r="AJ68" i="15" s="1"/>
  <c r="AG68" i="15"/>
  <c r="AC68" i="15"/>
  <c r="AB68" i="15"/>
  <c r="AF68" i="15" s="1"/>
  <c r="Z68" i="15"/>
  <c r="R68" i="15"/>
  <c r="Q68" i="15"/>
  <c r="P68" i="15"/>
  <c r="E68" i="15"/>
  <c r="G68" i="15" s="1"/>
  <c r="C68" i="15"/>
  <c r="B68" i="15"/>
  <c r="AS67" i="15"/>
  <c r="AQ67" i="15"/>
  <c r="AR67" i="15" s="1"/>
  <c r="AP67" i="15"/>
  <c r="AM67" i="15"/>
  <c r="AI67" i="15"/>
  <c r="AJ67" i="15" s="1"/>
  <c r="AG67" i="15"/>
  <c r="AC67" i="15"/>
  <c r="AB67" i="15" s="1"/>
  <c r="AF67" i="15" s="1"/>
  <c r="Z67" i="15"/>
  <c r="R67" i="15"/>
  <c r="Q67" i="15"/>
  <c r="P67" i="15"/>
  <c r="E67" i="15"/>
  <c r="C67" i="15"/>
  <c r="B67" i="15"/>
  <c r="AS66" i="15"/>
  <c r="AQ66" i="15"/>
  <c r="AR66" i="15" s="1"/>
  <c r="AP66" i="15"/>
  <c r="AM66" i="15"/>
  <c r="AI66" i="15"/>
  <c r="AJ66" i="15" s="1"/>
  <c r="AG66" i="15"/>
  <c r="AC66" i="15"/>
  <c r="AB66" i="15"/>
  <c r="AF66" i="15" s="1"/>
  <c r="Z66" i="15"/>
  <c r="R66" i="15"/>
  <c r="Q66" i="15"/>
  <c r="P66" i="15"/>
  <c r="E66" i="15"/>
  <c r="G66" i="15" s="1"/>
  <c r="C66" i="15"/>
  <c r="B66" i="15"/>
  <c r="AS65" i="15"/>
  <c r="AQ65" i="15"/>
  <c r="AR65" i="15" s="1"/>
  <c r="AP65" i="15"/>
  <c r="AM65" i="15"/>
  <c r="AI65" i="15"/>
  <c r="AJ65" i="15" s="1"/>
  <c r="AG65" i="15"/>
  <c r="AC65" i="15"/>
  <c r="AB65" i="15"/>
  <c r="AF65" i="15" s="1"/>
  <c r="Z65" i="15"/>
  <c r="R65" i="15"/>
  <c r="Q65" i="15"/>
  <c r="P65" i="15"/>
  <c r="E65" i="15"/>
  <c r="C65" i="15"/>
  <c r="B65" i="15"/>
  <c r="AS64" i="15"/>
  <c r="AQ64" i="15"/>
  <c r="AR64" i="15" s="1"/>
  <c r="AP64" i="15"/>
  <c r="AM64" i="15"/>
  <c r="AI64" i="15"/>
  <c r="AJ64" i="15" s="1"/>
  <c r="AG64" i="15"/>
  <c r="AC64" i="15"/>
  <c r="AB64" i="15" s="1"/>
  <c r="AF64" i="15" s="1"/>
  <c r="Z64" i="15"/>
  <c r="R64" i="15"/>
  <c r="Q64" i="15"/>
  <c r="P64" i="15"/>
  <c r="E64" i="15"/>
  <c r="C64" i="15"/>
  <c r="B64" i="15"/>
  <c r="AS63" i="15"/>
  <c r="AQ63" i="15"/>
  <c r="AR63" i="15" s="1"/>
  <c r="AP63" i="15"/>
  <c r="AM63" i="15"/>
  <c r="AI63" i="15"/>
  <c r="AJ63" i="15" s="1"/>
  <c r="AG63" i="15"/>
  <c r="AC63" i="15"/>
  <c r="AB63" i="15" s="1"/>
  <c r="AF63" i="15" s="1"/>
  <c r="Z63" i="15"/>
  <c r="R63" i="15"/>
  <c r="Q63" i="15"/>
  <c r="P63" i="15"/>
  <c r="E63" i="15"/>
  <c r="C63" i="15"/>
  <c r="B63" i="15"/>
  <c r="AS62" i="15"/>
  <c r="AQ62" i="15"/>
  <c r="AR62" i="15" s="1"/>
  <c r="AP62" i="15"/>
  <c r="AM62" i="15"/>
  <c r="AI62" i="15"/>
  <c r="AJ62" i="15" s="1"/>
  <c r="AG62" i="15"/>
  <c r="AC62" i="15"/>
  <c r="AB62" i="15"/>
  <c r="AF62" i="15" s="1"/>
  <c r="Z62" i="15"/>
  <c r="R62" i="15"/>
  <c r="Q62" i="15"/>
  <c r="P62" i="15"/>
  <c r="E62" i="15"/>
  <c r="C62" i="15"/>
  <c r="B62" i="15"/>
  <c r="AS61" i="15"/>
  <c r="AQ61" i="15"/>
  <c r="AR61" i="15" s="1"/>
  <c r="AP61" i="15"/>
  <c r="AM61" i="15"/>
  <c r="AI61" i="15"/>
  <c r="AJ61" i="15" s="1"/>
  <c r="AG61" i="15"/>
  <c r="AC61" i="15"/>
  <c r="AB61" i="15" s="1"/>
  <c r="AF61" i="15" s="1"/>
  <c r="Z61" i="15"/>
  <c r="R61" i="15"/>
  <c r="Q61" i="15"/>
  <c r="P61" i="15"/>
  <c r="E61" i="15"/>
  <c r="C61" i="15"/>
  <c r="B61" i="15"/>
  <c r="AS60" i="15"/>
  <c r="AQ60" i="15"/>
  <c r="AR60" i="15" s="1"/>
  <c r="AP60" i="15"/>
  <c r="AM60" i="15"/>
  <c r="AI60" i="15"/>
  <c r="AJ60" i="15" s="1"/>
  <c r="AG60" i="15"/>
  <c r="AC60" i="15"/>
  <c r="AB60" i="15"/>
  <c r="AF60" i="15" s="1"/>
  <c r="Z60" i="15"/>
  <c r="R60" i="15"/>
  <c r="Q60" i="15"/>
  <c r="P60" i="15"/>
  <c r="E60" i="15"/>
  <c r="C60" i="15"/>
  <c r="B60" i="15"/>
  <c r="AS59" i="15"/>
  <c r="AQ59" i="15"/>
  <c r="AR59" i="15" s="1"/>
  <c r="AP59" i="15"/>
  <c r="AM59" i="15"/>
  <c r="AI59" i="15"/>
  <c r="AJ59" i="15" s="1"/>
  <c r="AG59" i="15"/>
  <c r="AC59" i="15"/>
  <c r="AB59" i="15" s="1"/>
  <c r="AF59" i="15" s="1"/>
  <c r="Z59" i="15"/>
  <c r="R59" i="15"/>
  <c r="Q59" i="15"/>
  <c r="P59" i="15"/>
  <c r="E59" i="15"/>
  <c r="C59" i="15"/>
  <c r="B59" i="15"/>
  <c r="AS58" i="15"/>
  <c r="AQ58" i="15"/>
  <c r="AR58" i="15" s="1"/>
  <c r="AP58" i="15"/>
  <c r="AM58" i="15"/>
  <c r="AI58" i="15"/>
  <c r="AJ58" i="15" s="1"/>
  <c r="AG58" i="15"/>
  <c r="AC58" i="15"/>
  <c r="AB58" i="15"/>
  <c r="AF58" i="15" s="1"/>
  <c r="Z58" i="15"/>
  <c r="R58" i="15"/>
  <c r="Q58" i="15"/>
  <c r="P58" i="15"/>
  <c r="E58" i="15"/>
  <c r="Y58" i="15" s="1"/>
  <c r="C58" i="15"/>
  <c r="B58" i="15"/>
  <c r="AS57" i="15"/>
  <c r="AQ57" i="15"/>
  <c r="AR57" i="15" s="1"/>
  <c r="AP57" i="15"/>
  <c r="AM57" i="15"/>
  <c r="AI57" i="15"/>
  <c r="AJ57" i="15" s="1"/>
  <c r="AG57" i="15"/>
  <c r="AC57" i="15"/>
  <c r="AB57" i="15" s="1"/>
  <c r="AF57" i="15" s="1"/>
  <c r="Z57" i="15"/>
  <c r="R57" i="15"/>
  <c r="Q57" i="15"/>
  <c r="P57" i="15"/>
  <c r="E57" i="15"/>
  <c r="C57" i="15"/>
  <c r="B57" i="15"/>
  <c r="AS56" i="15"/>
  <c r="AQ56" i="15"/>
  <c r="AR56" i="15" s="1"/>
  <c r="AP56" i="15"/>
  <c r="AM56" i="15"/>
  <c r="AI56" i="15"/>
  <c r="AJ56" i="15" s="1"/>
  <c r="AG56" i="15"/>
  <c r="AC56" i="15"/>
  <c r="AB56" i="15" s="1"/>
  <c r="AF56" i="15" s="1"/>
  <c r="Z56" i="15"/>
  <c r="R56" i="15"/>
  <c r="Q56" i="15"/>
  <c r="P56" i="15"/>
  <c r="E56" i="15"/>
  <c r="G56" i="15" s="1"/>
  <c r="C56" i="15"/>
  <c r="B56" i="15"/>
  <c r="AS55" i="15"/>
  <c r="AQ55" i="15"/>
  <c r="AR55" i="15" s="1"/>
  <c r="AP55" i="15"/>
  <c r="AM55" i="15"/>
  <c r="AI55" i="15"/>
  <c r="AJ55" i="15" s="1"/>
  <c r="AG55" i="15"/>
  <c r="AC55" i="15"/>
  <c r="AB55" i="15" s="1"/>
  <c r="AF55" i="15" s="1"/>
  <c r="Z55" i="15"/>
  <c r="R55" i="15"/>
  <c r="Q55" i="15"/>
  <c r="P55" i="15"/>
  <c r="E55" i="15"/>
  <c r="C55" i="15"/>
  <c r="B55" i="15"/>
  <c r="AS54" i="15"/>
  <c r="AQ54" i="15"/>
  <c r="AR54" i="15" s="1"/>
  <c r="AP54" i="15"/>
  <c r="AM54" i="15"/>
  <c r="AI54" i="15"/>
  <c r="AJ54" i="15" s="1"/>
  <c r="AG54" i="15"/>
  <c r="AC54" i="15"/>
  <c r="AB54" i="15" s="1"/>
  <c r="AF54" i="15" s="1"/>
  <c r="Z54" i="15"/>
  <c r="R54" i="15"/>
  <c r="Q54" i="15"/>
  <c r="P54" i="15"/>
  <c r="E54" i="15"/>
  <c r="C54" i="15"/>
  <c r="B54" i="15"/>
  <c r="AS53" i="15"/>
  <c r="AQ53" i="15"/>
  <c r="AR53" i="15" s="1"/>
  <c r="AP53" i="15"/>
  <c r="AM53" i="15"/>
  <c r="AJ53" i="15"/>
  <c r="AI53" i="15"/>
  <c r="AG53" i="15"/>
  <c r="AC53" i="15"/>
  <c r="AB53" i="15"/>
  <c r="AF53" i="15" s="1"/>
  <c r="Z53" i="15"/>
  <c r="R53" i="15"/>
  <c r="Q53" i="15"/>
  <c r="P53" i="15"/>
  <c r="E53" i="15"/>
  <c r="C53" i="15"/>
  <c r="B53" i="15"/>
  <c r="AS52" i="15"/>
  <c r="AQ52" i="15"/>
  <c r="AR52" i="15" s="1"/>
  <c r="AP52" i="15"/>
  <c r="AM52" i="15"/>
  <c r="AI52" i="15"/>
  <c r="AJ52" i="15" s="1"/>
  <c r="AG52" i="15"/>
  <c r="AC52" i="15"/>
  <c r="AB52" i="15" s="1"/>
  <c r="AF52" i="15" s="1"/>
  <c r="Z52" i="15"/>
  <c r="R52" i="15"/>
  <c r="Q52" i="15"/>
  <c r="P52" i="15"/>
  <c r="E52" i="15"/>
  <c r="G52" i="15" s="1"/>
  <c r="C52" i="15"/>
  <c r="B52" i="15"/>
  <c r="AS51" i="15"/>
  <c r="AQ51" i="15"/>
  <c r="AR51" i="15" s="1"/>
  <c r="AP51" i="15"/>
  <c r="AM51" i="15"/>
  <c r="AI51" i="15"/>
  <c r="AJ51" i="15" s="1"/>
  <c r="AG51" i="15"/>
  <c r="AC51" i="15"/>
  <c r="AB51" i="15" s="1"/>
  <c r="AF51" i="15" s="1"/>
  <c r="Z51" i="15"/>
  <c r="R51" i="15"/>
  <c r="Q51" i="15"/>
  <c r="P51" i="15"/>
  <c r="E51" i="15"/>
  <c r="C51" i="15"/>
  <c r="B51" i="15"/>
  <c r="AS50" i="15"/>
  <c r="AQ50" i="15"/>
  <c r="AR50" i="15" s="1"/>
  <c r="AP50" i="15"/>
  <c r="AM50" i="15"/>
  <c r="AI50" i="15"/>
  <c r="AJ50" i="15" s="1"/>
  <c r="AG50" i="15"/>
  <c r="AC50" i="15"/>
  <c r="AB50" i="15" s="1"/>
  <c r="AF50" i="15" s="1"/>
  <c r="Z50" i="15"/>
  <c r="R50" i="15"/>
  <c r="Q50" i="15"/>
  <c r="P50" i="15"/>
  <c r="E50" i="15"/>
  <c r="G50" i="15" s="1"/>
  <c r="C50" i="15"/>
  <c r="B50" i="15"/>
  <c r="AS49" i="15"/>
  <c r="AQ49" i="15"/>
  <c r="AR49" i="15" s="1"/>
  <c r="AP49" i="15"/>
  <c r="AM49" i="15"/>
  <c r="AI49" i="15"/>
  <c r="AJ49" i="15" s="1"/>
  <c r="AG49" i="15"/>
  <c r="AC49" i="15"/>
  <c r="AB49" i="15" s="1"/>
  <c r="AF49" i="15" s="1"/>
  <c r="Z49" i="15"/>
  <c r="R49" i="15"/>
  <c r="Q49" i="15"/>
  <c r="P49" i="15"/>
  <c r="E49" i="15"/>
  <c r="C49" i="15"/>
  <c r="B49" i="15"/>
  <c r="AS48" i="15"/>
  <c r="AQ48" i="15"/>
  <c r="AR48" i="15" s="1"/>
  <c r="AP48" i="15"/>
  <c r="AM48" i="15"/>
  <c r="AI48" i="15"/>
  <c r="AJ48" i="15" s="1"/>
  <c r="AG48" i="15"/>
  <c r="AC48" i="15"/>
  <c r="AB48" i="15" s="1"/>
  <c r="AF48" i="15" s="1"/>
  <c r="Z48" i="15"/>
  <c r="R48" i="15"/>
  <c r="Q48" i="15"/>
  <c r="P48" i="15"/>
  <c r="E48" i="15"/>
  <c r="C48" i="15"/>
  <c r="B48" i="15"/>
  <c r="AS47" i="15"/>
  <c r="AQ47" i="15"/>
  <c r="AR47" i="15" s="1"/>
  <c r="AP47" i="15"/>
  <c r="AM47" i="15"/>
  <c r="AI47" i="15"/>
  <c r="AJ47" i="15" s="1"/>
  <c r="AG47" i="15"/>
  <c r="AC47" i="15"/>
  <c r="AB47" i="15" s="1"/>
  <c r="AF47" i="15" s="1"/>
  <c r="Z47" i="15"/>
  <c r="R47" i="15"/>
  <c r="Q47" i="15"/>
  <c r="P47" i="15"/>
  <c r="E47" i="15"/>
  <c r="G47" i="15" s="1"/>
  <c r="S47" i="15" s="1"/>
  <c r="C47" i="15"/>
  <c r="B47" i="15"/>
  <c r="AS46" i="15"/>
  <c r="AQ46" i="15"/>
  <c r="AR46" i="15" s="1"/>
  <c r="AP46" i="15"/>
  <c r="AM46" i="15"/>
  <c r="AI46" i="15"/>
  <c r="AJ46" i="15" s="1"/>
  <c r="AG46" i="15"/>
  <c r="AC46" i="15"/>
  <c r="AB46" i="15" s="1"/>
  <c r="AF46" i="15" s="1"/>
  <c r="Z46" i="15"/>
  <c r="R46" i="15"/>
  <c r="Q46" i="15"/>
  <c r="P46" i="15"/>
  <c r="E46" i="15"/>
  <c r="C46" i="15"/>
  <c r="B46" i="15"/>
  <c r="AS45" i="15"/>
  <c r="AQ45" i="15"/>
  <c r="AR45" i="15" s="1"/>
  <c r="AP45" i="15"/>
  <c r="AM45" i="15"/>
  <c r="AI45" i="15"/>
  <c r="AJ45" i="15" s="1"/>
  <c r="AG45" i="15"/>
  <c r="AC45" i="15"/>
  <c r="AB45" i="15"/>
  <c r="AF45" i="15" s="1"/>
  <c r="Z45" i="15"/>
  <c r="R45" i="15"/>
  <c r="Q45" i="15"/>
  <c r="P45" i="15"/>
  <c r="E45" i="15"/>
  <c r="O45" i="15" s="1"/>
  <c r="C45" i="15"/>
  <c r="B45" i="15"/>
  <c r="AS44" i="15"/>
  <c r="AQ44" i="15"/>
  <c r="AR44" i="15" s="1"/>
  <c r="AP44" i="15"/>
  <c r="AM44" i="15"/>
  <c r="AI44" i="15"/>
  <c r="AJ44" i="15" s="1"/>
  <c r="AG44" i="15"/>
  <c r="AC44" i="15"/>
  <c r="AB44" i="15"/>
  <c r="AF44" i="15" s="1"/>
  <c r="Z44" i="15"/>
  <c r="R44" i="15"/>
  <c r="Q44" i="15"/>
  <c r="P44" i="15"/>
  <c r="E44" i="15"/>
  <c r="G44" i="15" s="1"/>
  <c r="C44" i="15"/>
  <c r="B44" i="15"/>
  <c r="AS43" i="15"/>
  <c r="AQ43" i="15"/>
  <c r="AR43" i="15" s="1"/>
  <c r="AP43" i="15"/>
  <c r="AM43" i="15"/>
  <c r="AI43" i="15"/>
  <c r="AJ43" i="15" s="1"/>
  <c r="AG43" i="15"/>
  <c r="AC43" i="15"/>
  <c r="AB43" i="15" s="1"/>
  <c r="AF43" i="15" s="1"/>
  <c r="Z43" i="15"/>
  <c r="R43" i="15"/>
  <c r="Q43" i="15"/>
  <c r="P43" i="15"/>
  <c r="E43" i="15"/>
  <c r="G43" i="15" s="1"/>
  <c r="C43" i="15"/>
  <c r="B43" i="15"/>
  <c r="AS42" i="15"/>
  <c r="AQ42" i="15"/>
  <c r="AR42" i="15" s="1"/>
  <c r="AP42" i="15"/>
  <c r="AM42" i="15"/>
  <c r="AI42" i="15"/>
  <c r="AJ42" i="15" s="1"/>
  <c r="AG42" i="15"/>
  <c r="AF42" i="15"/>
  <c r="AC42" i="15"/>
  <c r="AB42" i="15"/>
  <c r="Z42" i="15"/>
  <c r="R42" i="15"/>
  <c r="Q42" i="15"/>
  <c r="P42" i="15"/>
  <c r="E42" i="15"/>
  <c r="G42" i="15" s="1"/>
  <c r="C42" i="15"/>
  <c r="B42" i="15"/>
  <c r="AS41" i="15"/>
  <c r="AQ41" i="15"/>
  <c r="AR41" i="15" s="1"/>
  <c r="AP41" i="15"/>
  <c r="AM41" i="15"/>
  <c r="AI41" i="15"/>
  <c r="AJ41" i="15" s="1"/>
  <c r="AG41" i="15"/>
  <c r="AC41" i="15"/>
  <c r="AB41" i="15"/>
  <c r="AF41" i="15" s="1"/>
  <c r="Z41" i="15"/>
  <c r="R41" i="15"/>
  <c r="Q41" i="15"/>
  <c r="P41" i="15"/>
  <c r="E41" i="15"/>
  <c r="C41" i="15"/>
  <c r="B41" i="15"/>
  <c r="AS40" i="15"/>
  <c r="AQ40" i="15"/>
  <c r="AR40" i="15" s="1"/>
  <c r="AP40" i="15"/>
  <c r="AM40" i="15"/>
  <c r="AI40" i="15"/>
  <c r="AJ40" i="15" s="1"/>
  <c r="AG40" i="15"/>
  <c r="AC40" i="15"/>
  <c r="AB40" i="15" s="1"/>
  <c r="AF40" i="15" s="1"/>
  <c r="Z40" i="15"/>
  <c r="R40" i="15"/>
  <c r="Q40" i="15"/>
  <c r="P40" i="15"/>
  <c r="E40" i="15"/>
  <c r="C40" i="15"/>
  <c r="B40" i="15"/>
  <c r="AS39" i="15"/>
  <c r="AQ39" i="15"/>
  <c r="AR39" i="15" s="1"/>
  <c r="AP39" i="15"/>
  <c r="AM39" i="15"/>
  <c r="AI39" i="15"/>
  <c r="AJ39" i="15" s="1"/>
  <c r="AG39" i="15"/>
  <c r="AC39" i="15"/>
  <c r="AB39" i="15" s="1"/>
  <c r="AF39" i="15" s="1"/>
  <c r="Z39" i="15"/>
  <c r="R39" i="15"/>
  <c r="Q39" i="15"/>
  <c r="P39" i="15"/>
  <c r="E39" i="15"/>
  <c r="G39" i="15" s="1"/>
  <c r="C39" i="15"/>
  <c r="B39" i="15"/>
  <c r="AS38" i="15"/>
  <c r="AQ38" i="15"/>
  <c r="AR38" i="15" s="1"/>
  <c r="AP38" i="15"/>
  <c r="AM38" i="15"/>
  <c r="AI38" i="15"/>
  <c r="AJ38" i="15" s="1"/>
  <c r="AG38" i="15"/>
  <c r="AC38" i="15"/>
  <c r="AB38" i="15" s="1"/>
  <c r="AF38" i="15" s="1"/>
  <c r="Z38" i="15"/>
  <c r="R38" i="15"/>
  <c r="Q38" i="15"/>
  <c r="P38" i="15"/>
  <c r="E38" i="15"/>
  <c r="G38" i="15" s="1"/>
  <c r="C38" i="15"/>
  <c r="B38" i="15"/>
  <c r="AS37" i="15"/>
  <c r="AQ37" i="15"/>
  <c r="AR37" i="15" s="1"/>
  <c r="AP37" i="15"/>
  <c r="AM37" i="15"/>
  <c r="AI37" i="15"/>
  <c r="AJ37" i="15" s="1"/>
  <c r="AG37" i="15"/>
  <c r="AC37" i="15"/>
  <c r="AB37" i="15"/>
  <c r="AF37" i="15" s="1"/>
  <c r="Z37" i="15"/>
  <c r="R37" i="15"/>
  <c r="Q37" i="15"/>
  <c r="P37" i="15"/>
  <c r="E37" i="15"/>
  <c r="G37" i="15" s="1"/>
  <c r="C37" i="15"/>
  <c r="B37" i="15"/>
  <c r="AS36" i="15"/>
  <c r="AQ36" i="15"/>
  <c r="AR36" i="15" s="1"/>
  <c r="AP36" i="15"/>
  <c r="AM36" i="15"/>
  <c r="AI36" i="15"/>
  <c r="AJ36" i="15" s="1"/>
  <c r="AG36" i="15"/>
  <c r="AC36" i="15"/>
  <c r="AB36" i="15" s="1"/>
  <c r="AF36" i="15" s="1"/>
  <c r="Z36" i="15"/>
  <c r="R36" i="15"/>
  <c r="Q36" i="15"/>
  <c r="P36" i="15"/>
  <c r="E36" i="15"/>
  <c r="C36" i="15"/>
  <c r="B36" i="15"/>
  <c r="AS35" i="15"/>
  <c r="AQ35" i="15"/>
  <c r="AR35" i="15" s="1"/>
  <c r="AP35" i="15"/>
  <c r="AM35" i="15"/>
  <c r="AI35" i="15"/>
  <c r="AJ35" i="15" s="1"/>
  <c r="AG35" i="15"/>
  <c r="AC35" i="15"/>
  <c r="AB35" i="15" s="1"/>
  <c r="AF35" i="15" s="1"/>
  <c r="Z35" i="15"/>
  <c r="R35" i="15"/>
  <c r="Q35" i="15"/>
  <c r="P35" i="15"/>
  <c r="E35" i="15"/>
  <c r="C35" i="15"/>
  <c r="B35" i="15"/>
  <c r="AS34" i="15"/>
  <c r="AQ34" i="15"/>
  <c r="AR34" i="15" s="1"/>
  <c r="AP34" i="15"/>
  <c r="AM34" i="15"/>
  <c r="AI34" i="15"/>
  <c r="AJ34" i="15" s="1"/>
  <c r="AG34" i="15"/>
  <c r="AC34" i="15"/>
  <c r="AB34" i="15" s="1"/>
  <c r="AF34" i="15" s="1"/>
  <c r="Z34" i="15"/>
  <c r="R34" i="15"/>
  <c r="Q34" i="15"/>
  <c r="P34" i="15"/>
  <c r="E34" i="15"/>
  <c r="G34" i="15" s="1"/>
  <c r="C34" i="15"/>
  <c r="B34" i="15"/>
  <c r="AS33" i="15"/>
  <c r="AQ33" i="15"/>
  <c r="AR33" i="15" s="1"/>
  <c r="AP33" i="15"/>
  <c r="AM33" i="15"/>
  <c r="AI33" i="15"/>
  <c r="AJ33" i="15" s="1"/>
  <c r="AG33" i="15"/>
  <c r="AC33" i="15"/>
  <c r="AB33" i="15" s="1"/>
  <c r="AF33" i="15" s="1"/>
  <c r="Z33" i="15"/>
  <c r="R33" i="15"/>
  <c r="Q33" i="15"/>
  <c r="P33" i="15"/>
  <c r="E33" i="15"/>
  <c r="C33" i="15"/>
  <c r="B33" i="15"/>
  <c r="AS32" i="15"/>
  <c r="AQ32" i="15"/>
  <c r="AR32" i="15" s="1"/>
  <c r="AP32" i="15"/>
  <c r="AM32" i="15"/>
  <c r="AI32" i="15"/>
  <c r="AJ32" i="15" s="1"/>
  <c r="AG32" i="15"/>
  <c r="AC32" i="15"/>
  <c r="AB32" i="15" s="1"/>
  <c r="Z32" i="15"/>
  <c r="R32" i="15"/>
  <c r="Q32" i="15"/>
  <c r="P32" i="15"/>
  <c r="E32" i="15"/>
  <c r="G32" i="15" s="1"/>
  <c r="C32" i="15"/>
  <c r="B32" i="15"/>
  <c r="K25" i="15"/>
  <c r="J25" i="15"/>
  <c r="F25" i="15"/>
  <c r="B19" i="15"/>
  <c r="T16" i="15"/>
  <c r="B16" i="15"/>
  <c r="B13" i="15"/>
  <c r="B12" i="15"/>
  <c r="B11" i="15"/>
  <c r="B10" i="15"/>
  <c r="B9" i="15"/>
  <c r="B6" i="15"/>
  <c r="K182" i="16"/>
  <c r="F189" i="16" s="1"/>
  <c r="J182" i="16"/>
  <c r="C189" i="16" s="1"/>
  <c r="F182" i="16"/>
  <c r="AS181" i="16"/>
  <c r="AR181" i="16"/>
  <c r="AQ181" i="16"/>
  <c r="AP181" i="16"/>
  <c r="AM181" i="16"/>
  <c r="AI181" i="16"/>
  <c r="AJ181" i="16" s="1"/>
  <c r="AG181" i="16"/>
  <c r="AC181" i="16"/>
  <c r="AB181" i="16" s="1"/>
  <c r="AF181" i="16" s="1"/>
  <c r="Z181" i="16"/>
  <c r="R181" i="16"/>
  <c r="Q181" i="16"/>
  <c r="P181" i="16"/>
  <c r="E181" i="16"/>
  <c r="C181" i="16"/>
  <c r="B181" i="16"/>
  <c r="AS180" i="16"/>
  <c r="AQ180" i="16"/>
  <c r="AR180" i="16" s="1"/>
  <c r="AP180" i="16"/>
  <c r="AM180" i="16"/>
  <c r="AI180" i="16"/>
  <c r="AJ180" i="16" s="1"/>
  <c r="AG180" i="16"/>
  <c r="AC180" i="16"/>
  <c r="AB180" i="16" s="1"/>
  <c r="AF180" i="16" s="1"/>
  <c r="Z180" i="16"/>
  <c r="R180" i="16"/>
  <c r="Q180" i="16"/>
  <c r="P180" i="16"/>
  <c r="E180" i="16"/>
  <c r="C180" i="16"/>
  <c r="B180" i="16"/>
  <c r="AS179" i="16"/>
  <c r="AQ179" i="16"/>
  <c r="AR179" i="16" s="1"/>
  <c r="AP179" i="16"/>
  <c r="AM179" i="16"/>
  <c r="AI179" i="16"/>
  <c r="AJ179" i="16" s="1"/>
  <c r="AG179" i="16"/>
  <c r="AC179" i="16"/>
  <c r="AB179" i="16" s="1"/>
  <c r="AF179" i="16" s="1"/>
  <c r="Z179" i="16"/>
  <c r="R179" i="16"/>
  <c r="Q179" i="16"/>
  <c r="P179" i="16"/>
  <c r="E179" i="16"/>
  <c r="G179" i="16" s="1"/>
  <c r="C179" i="16"/>
  <c r="B179" i="16"/>
  <c r="AS178" i="16"/>
  <c r="AQ178" i="16"/>
  <c r="AR178" i="16" s="1"/>
  <c r="AP178" i="16"/>
  <c r="AM178" i="16"/>
  <c r="AJ178" i="16"/>
  <c r="AI178" i="16"/>
  <c r="AG178" i="16"/>
  <c r="AC178" i="16"/>
  <c r="AB178" i="16"/>
  <c r="AF178" i="16" s="1"/>
  <c r="Z178" i="16"/>
  <c r="R178" i="16"/>
  <c r="Q178" i="16"/>
  <c r="P178" i="16"/>
  <c r="E178" i="16"/>
  <c r="G178" i="16" s="1"/>
  <c r="C178" i="16"/>
  <c r="B178" i="16"/>
  <c r="AS177" i="16"/>
  <c r="AQ177" i="16"/>
  <c r="AR177" i="16" s="1"/>
  <c r="AP177" i="16"/>
  <c r="AM177" i="16"/>
  <c r="AI177" i="16"/>
  <c r="AJ177" i="16" s="1"/>
  <c r="AG177" i="16"/>
  <c r="AC177" i="16"/>
  <c r="AB177" i="16" s="1"/>
  <c r="AF177" i="16" s="1"/>
  <c r="Z177" i="16"/>
  <c r="R177" i="16"/>
  <c r="Q177" i="16"/>
  <c r="P177" i="16"/>
  <c r="E177" i="16"/>
  <c r="G177" i="16" s="1"/>
  <c r="C177" i="16"/>
  <c r="B177" i="16"/>
  <c r="AS176" i="16"/>
  <c r="AQ176" i="16"/>
  <c r="AR176" i="16" s="1"/>
  <c r="AP176" i="16"/>
  <c r="AM176" i="16"/>
  <c r="AI176" i="16"/>
  <c r="AJ176" i="16" s="1"/>
  <c r="AG176" i="16"/>
  <c r="AC176" i="16"/>
  <c r="AB176" i="16" s="1"/>
  <c r="AF176" i="16" s="1"/>
  <c r="Z176" i="16"/>
  <c r="R176" i="16"/>
  <c r="Q176" i="16"/>
  <c r="P176" i="16"/>
  <c r="E176" i="16"/>
  <c r="G176" i="16" s="1"/>
  <c r="C176" i="16"/>
  <c r="B176" i="16"/>
  <c r="AS175" i="16"/>
  <c r="AQ175" i="16"/>
  <c r="AR175" i="16" s="1"/>
  <c r="AP175" i="16"/>
  <c r="AM175" i="16"/>
  <c r="AI175" i="16"/>
  <c r="AJ175" i="16" s="1"/>
  <c r="AG175" i="16"/>
  <c r="AC175" i="16"/>
  <c r="AB175" i="16" s="1"/>
  <c r="AF175" i="16" s="1"/>
  <c r="Z175" i="16"/>
  <c r="Y175" i="16"/>
  <c r="R175" i="16"/>
  <c r="Q175" i="16"/>
  <c r="P175" i="16"/>
  <c r="E175" i="16"/>
  <c r="C175" i="16"/>
  <c r="B175" i="16"/>
  <c r="AS174" i="16"/>
  <c r="AQ174" i="16"/>
  <c r="AR174" i="16" s="1"/>
  <c r="AP174" i="16"/>
  <c r="AM174" i="16"/>
  <c r="AI174" i="16"/>
  <c r="AJ174" i="16" s="1"/>
  <c r="AG174" i="16"/>
  <c r="AC174" i="16"/>
  <c r="AB174" i="16" s="1"/>
  <c r="AF174" i="16" s="1"/>
  <c r="Z174" i="16"/>
  <c r="X174" i="16"/>
  <c r="R174" i="16"/>
  <c r="Q174" i="16"/>
  <c r="P174" i="16"/>
  <c r="E174" i="16"/>
  <c r="C174" i="16"/>
  <c r="B174" i="16"/>
  <c r="AS173" i="16"/>
  <c r="AQ173" i="16"/>
  <c r="AR173" i="16" s="1"/>
  <c r="AP173" i="16"/>
  <c r="AM173" i="16"/>
  <c r="AJ173" i="16"/>
  <c r="AI173" i="16"/>
  <c r="AG173" i="16"/>
  <c r="AC173" i="16"/>
  <c r="AB173" i="16" s="1"/>
  <c r="AF173" i="16" s="1"/>
  <c r="Z173" i="16"/>
  <c r="R173" i="16"/>
  <c r="Q173" i="16"/>
  <c r="P173" i="16"/>
  <c r="E173" i="16"/>
  <c r="C173" i="16"/>
  <c r="B173" i="16"/>
  <c r="AS172" i="16"/>
  <c r="AQ172" i="16"/>
  <c r="AR172" i="16" s="1"/>
  <c r="AP172" i="16"/>
  <c r="AM172" i="16"/>
  <c r="AI172" i="16"/>
  <c r="AJ172" i="16" s="1"/>
  <c r="AG172" i="16"/>
  <c r="AC172" i="16"/>
  <c r="AB172" i="16" s="1"/>
  <c r="AF172" i="16" s="1"/>
  <c r="Z172" i="16"/>
  <c r="R172" i="16"/>
  <c r="Q172" i="16"/>
  <c r="P172" i="16"/>
  <c r="E172" i="16"/>
  <c r="C172" i="16"/>
  <c r="B172" i="16"/>
  <c r="AS171" i="16"/>
  <c r="AQ171" i="16"/>
  <c r="AR171" i="16" s="1"/>
  <c r="AP171" i="16"/>
  <c r="AM171" i="16"/>
  <c r="AI171" i="16"/>
  <c r="AJ171" i="16" s="1"/>
  <c r="AG171" i="16"/>
  <c r="AC171" i="16"/>
  <c r="AB171" i="16" s="1"/>
  <c r="AF171" i="16" s="1"/>
  <c r="Z171" i="16"/>
  <c r="R171" i="16"/>
  <c r="Q171" i="16"/>
  <c r="P171" i="16"/>
  <c r="E171" i="16"/>
  <c r="C171" i="16"/>
  <c r="B171" i="16"/>
  <c r="AS170" i="16"/>
  <c r="AQ170" i="16"/>
  <c r="AR170" i="16" s="1"/>
  <c r="AP170" i="16"/>
  <c r="AM170" i="16"/>
  <c r="AI170" i="16"/>
  <c r="AJ170" i="16" s="1"/>
  <c r="AG170" i="16"/>
  <c r="AC170" i="16"/>
  <c r="AB170" i="16" s="1"/>
  <c r="AF170" i="16" s="1"/>
  <c r="Z170" i="16"/>
  <c r="R170" i="16"/>
  <c r="Q170" i="16"/>
  <c r="P170" i="16"/>
  <c r="E170" i="16"/>
  <c r="C170" i="16"/>
  <c r="B170" i="16"/>
  <c r="AS169" i="16"/>
  <c r="AQ169" i="16"/>
  <c r="AR169" i="16" s="1"/>
  <c r="AP169" i="16"/>
  <c r="AM169" i="16"/>
  <c r="AI169" i="16"/>
  <c r="AJ169" i="16" s="1"/>
  <c r="AG169" i="16"/>
  <c r="AC169" i="16"/>
  <c r="AB169" i="16"/>
  <c r="AF169" i="16" s="1"/>
  <c r="Z169" i="16"/>
  <c r="R169" i="16"/>
  <c r="Q169" i="16"/>
  <c r="P169" i="16"/>
  <c r="E169" i="16"/>
  <c r="O169" i="16" s="1"/>
  <c r="C169" i="16"/>
  <c r="B169" i="16"/>
  <c r="AS168" i="16"/>
  <c r="AQ168" i="16"/>
  <c r="AR168" i="16" s="1"/>
  <c r="AP168" i="16"/>
  <c r="AM168" i="16"/>
  <c r="AI168" i="16"/>
  <c r="AJ168" i="16" s="1"/>
  <c r="AG168" i="16"/>
  <c r="AC168" i="16"/>
  <c r="AB168" i="16"/>
  <c r="AF168" i="16" s="1"/>
  <c r="Z168" i="16"/>
  <c r="Y168" i="16"/>
  <c r="R168" i="16"/>
  <c r="Q168" i="16"/>
  <c r="P168" i="16"/>
  <c r="E168" i="16"/>
  <c r="C168" i="16"/>
  <c r="B168" i="16"/>
  <c r="AS167" i="16"/>
  <c r="AQ167" i="16"/>
  <c r="AR167" i="16" s="1"/>
  <c r="AP167" i="16"/>
  <c r="AM167" i="16"/>
  <c r="AI167" i="16"/>
  <c r="AJ167" i="16" s="1"/>
  <c r="AG167" i="16"/>
  <c r="AC167" i="16"/>
  <c r="AB167" i="16" s="1"/>
  <c r="AF167" i="16" s="1"/>
  <c r="Z167" i="16"/>
  <c r="R167" i="16"/>
  <c r="Q167" i="16"/>
  <c r="P167" i="16"/>
  <c r="E167" i="16"/>
  <c r="C167" i="16"/>
  <c r="B167" i="16"/>
  <c r="AS166" i="16"/>
  <c r="AQ166" i="16"/>
  <c r="AR166" i="16" s="1"/>
  <c r="AP166" i="16"/>
  <c r="AM166" i="16"/>
  <c r="AI166" i="16"/>
  <c r="AJ166" i="16" s="1"/>
  <c r="AG166" i="16"/>
  <c r="AC166" i="16"/>
  <c r="AB166" i="16"/>
  <c r="AF166" i="16" s="1"/>
  <c r="Z166" i="16"/>
  <c r="X166" i="16"/>
  <c r="R166" i="16"/>
  <c r="Q166" i="16"/>
  <c r="P166" i="16"/>
  <c r="E166" i="16"/>
  <c r="Y166" i="16" s="1"/>
  <c r="C166" i="16"/>
  <c r="B166" i="16"/>
  <c r="AS165" i="16"/>
  <c r="AQ165" i="16"/>
  <c r="AR165" i="16" s="1"/>
  <c r="AP165" i="16"/>
  <c r="AM165" i="16"/>
  <c r="AI165" i="16"/>
  <c r="AJ165" i="16" s="1"/>
  <c r="AG165" i="16"/>
  <c r="AC165" i="16"/>
  <c r="AB165" i="16" s="1"/>
  <c r="AF165" i="16" s="1"/>
  <c r="Z165" i="16"/>
  <c r="R165" i="16"/>
  <c r="Q165" i="16"/>
  <c r="P165" i="16"/>
  <c r="E165" i="16"/>
  <c r="C165" i="16"/>
  <c r="B165" i="16"/>
  <c r="AS164" i="16"/>
  <c r="AQ164" i="16"/>
  <c r="AR164" i="16" s="1"/>
  <c r="AP164" i="16"/>
  <c r="AM164" i="16"/>
  <c r="AI164" i="16"/>
  <c r="AJ164" i="16" s="1"/>
  <c r="AG164" i="16"/>
  <c r="AC164" i="16"/>
  <c r="AB164" i="16" s="1"/>
  <c r="AF164" i="16" s="1"/>
  <c r="Z164" i="16"/>
  <c r="R164" i="16"/>
  <c r="Q164" i="16"/>
  <c r="P164" i="16"/>
  <c r="E164" i="16"/>
  <c r="X164" i="16" s="1"/>
  <c r="C164" i="16"/>
  <c r="B164" i="16"/>
  <c r="AS163" i="16"/>
  <c r="AQ163" i="16"/>
  <c r="AR163" i="16" s="1"/>
  <c r="AP163" i="16"/>
  <c r="AM163" i="16"/>
  <c r="AI163" i="16"/>
  <c r="AJ163" i="16" s="1"/>
  <c r="AG163" i="16"/>
  <c r="AC163" i="16"/>
  <c r="AB163" i="16" s="1"/>
  <c r="AF163" i="16" s="1"/>
  <c r="Z163" i="16"/>
  <c r="R163" i="16"/>
  <c r="Q163" i="16"/>
  <c r="P163" i="16"/>
  <c r="E163" i="16"/>
  <c r="G163" i="16" s="1"/>
  <c r="C163" i="16"/>
  <c r="B163" i="16"/>
  <c r="AS162" i="16"/>
  <c r="AQ162" i="16"/>
  <c r="AR162" i="16" s="1"/>
  <c r="AP162" i="16"/>
  <c r="AM162" i="16"/>
  <c r="AJ162" i="16"/>
  <c r="AI162" i="16"/>
  <c r="AG162" i="16"/>
  <c r="AC162" i="16"/>
  <c r="AB162" i="16" s="1"/>
  <c r="AF162" i="16" s="1"/>
  <c r="Z162" i="16"/>
  <c r="R162" i="16"/>
  <c r="Q162" i="16"/>
  <c r="P162" i="16"/>
  <c r="E162" i="16"/>
  <c r="T162" i="16" s="1"/>
  <c r="C162" i="16"/>
  <c r="B162" i="16"/>
  <c r="AS161" i="16"/>
  <c r="AQ161" i="16"/>
  <c r="AR161" i="16" s="1"/>
  <c r="AP161" i="16"/>
  <c r="AM161" i="16"/>
  <c r="AI161" i="16"/>
  <c r="AJ161" i="16" s="1"/>
  <c r="AG161" i="16"/>
  <c r="AC161" i="16"/>
  <c r="AB161" i="16" s="1"/>
  <c r="AF161" i="16" s="1"/>
  <c r="Z161" i="16"/>
  <c r="R161" i="16"/>
  <c r="Q161" i="16"/>
  <c r="P161" i="16"/>
  <c r="E161" i="16"/>
  <c r="O161" i="16" s="1"/>
  <c r="C161" i="16"/>
  <c r="B161" i="16"/>
  <c r="AS160" i="16"/>
  <c r="AQ160" i="16"/>
  <c r="AR160" i="16" s="1"/>
  <c r="AP160" i="16"/>
  <c r="AM160" i="16"/>
  <c r="AJ160" i="16"/>
  <c r="AI160" i="16"/>
  <c r="AG160" i="16"/>
  <c r="AC160" i="16"/>
  <c r="AB160" i="16" s="1"/>
  <c r="AF160" i="16" s="1"/>
  <c r="Z160" i="16"/>
  <c r="R160" i="16"/>
  <c r="Q160" i="16"/>
  <c r="P160" i="16"/>
  <c r="E160" i="16"/>
  <c r="C160" i="16"/>
  <c r="B160" i="16"/>
  <c r="AS159" i="16"/>
  <c r="AQ159" i="16"/>
  <c r="AR159" i="16" s="1"/>
  <c r="AP159" i="16"/>
  <c r="AM159" i="16"/>
  <c r="AI159" i="16"/>
  <c r="AJ159" i="16" s="1"/>
  <c r="AG159" i="16"/>
  <c r="AC159" i="16"/>
  <c r="AB159" i="16" s="1"/>
  <c r="AF159" i="16" s="1"/>
  <c r="Z159" i="16"/>
  <c r="R159" i="16"/>
  <c r="Q159" i="16"/>
  <c r="P159" i="16"/>
  <c r="E159" i="16"/>
  <c r="C159" i="16"/>
  <c r="B159" i="16"/>
  <c r="AS158" i="16"/>
  <c r="AQ158" i="16"/>
  <c r="AR158" i="16" s="1"/>
  <c r="AP158" i="16"/>
  <c r="AM158" i="16"/>
  <c r="AI158" i="16"/>
  <c r="AJ158" i="16" s="1"/>
  <c r="AG158" i="16"/>
  <c r="AC158" i="16"/>
  <c r="AB158" i="16"/>
  <c r="AF158" i="16" s="1"/>
  <c r="Z158" i="16"/>
  <c r="R158" i="16"/>
  <c r="Q158" i="16"/>
  <c r="P158" i="16"/>
  <c r="E158" i="16"/>
  <c r="O158" i="16" s="1"/>
  <c r="C158" i="16"/>
  <c r="B158" i="16"/>
  <c r="AS157" i="16"/>
  <c r="AQ157" i="16"/>
  <c r="AR157" i="16" s="1"/>
  <c r="AP157" i="16"/>
  <c r="AM157" i="16"/>
  <c r="AJ157" i="16"/>
  <c r="AI157" i="16"/>
  <c r="AG157" i="16"/>
  <c r="AC157" i="16"/>
  <c r="AB157" i="16" s="1"/>
  <c r="AF157" i="16" s="1"/>
  <c r="Z157" i="16"/>
  <c r="R157" i="16"/>
  <c r="Q157" i="16"/>
  <c r="P157" i="16"/>
  <c r="E157" i="16"/>
  <c r="C157" i="16"/>
  <c r="B157" i="16"/>
  <c r="AS156" i="16"/>
  <c r="AQ156" i="16"/>
  <c r="AR156" i="16" s="1"/>
  <c r="AP156" i="16"/>
  <c r="AM156" i="16"/>
  <c r="AI156" i="16"/>
  <c r="AJ156" i="16" s="1"/>
  <c r="AG156" i="16"/>
  <c r="AC156" i="16"/>
  <c r="AB156" i="16" s="1"/>
  <c r="AF156" i="16" s="1"/>
  <c r="Z156" i="16"/>
  <c r="R156" i="16"/>
  <c r="Q156" i="16"/>
  <c r="P156" i="16"/>
  <c r="E156" i="16"/>
  <c r="O156" i="16" s="1"/>
  <c r="C156" i="16"/>
  <c r="B156" i="16"/>
  <c r="AS155" i="16"/>
  <c r="AR155" i="16"/>
  <c r="AQ155" i="16"/>
  <c r="AP155" i="16"/>
  <c r="AM155" i="16"/>
  <c r="AI155" i="16"/>
  <c r="AJ155" i="16" s="1"/>
  <c r="AG155" i="16"/>
  <c r="AC155" i="16"/>
  <c r="AB155" i="16" s="1"/>
  <c r="AF155" i="16" s="1"/>
  <c r="Z155" i="16"/>
  <c r="R155" i="16"/>
  <c r="Q155" i="16"/>
  <c r="P155" i="16"/>
  <c r="E155" i="16"/>
  <c r="Y155" i="16" s="1"/>
  <c r="C155" i="16"/>
  <c r="B155" i="16"/>
  <c r="AS154" i="16"/>
  <c r="AQ154" i="16"/>
  <c r="AR154" i="16" s="1"/>
  <c r="AP154" i="16"/>
  <c r="AM154" i="16"/>
  <c r="AJ154" i="16"/>
  <c r="AI154" i="16"/>
  <c r="AG154" i="16"/>
  <c r="AC154" i="16"/>
  <c r="AB154" i="16" s="1"/>
  <c r="AF154" i="16" s="1"/>
  <c r="Z154" i="16"/>
  <c r="R154" i="16"/>
  <c r="Q154" i="16"/>
  <c r="P154" i="16"/>
  <c r="E154" i="16"/>
  <c r="C154" i="16"/>
  <c r="B154" i="16"/>
  <c r="AS153" i="16"/>
  <c r="AQ153" i="16"/>
  <c r="AR153" i="16" s="1"/>
  <c r="AP153" i="16"/>
  <c r="AM153" i="16"/>
  <c r="AI153" i="16"/>
  <c r="AJ153" i="16" s="1"/>
  <c r="AG153" i="16"/>
  <c r="AC153" i="16"/>
  <c r="AB153" i="16"/>
  <c r="AF153" i="16" s="1"/>
  <c r="Z153" i="16"/>
  <c r="R153" i="16"/>
  <c r="Q153" i="16"/>
  <c r="P153" i="16"/>
  <c r="E153" i="16"/>
  <c r="Y153" i="16" s="1"/>
  <c r="C153" i="16"/>
  <c r="B153" i="16"/>
  <c r="AS152" i="16"/>
  <c r="AQ152" i="16"/>
  <c r="AR152" i="16" s="1"/>
  <c r="AP152" i="16"/>
  <c r="AM152" i="16"/>
  <c r="AI152" i="16"/>
  <c r="AJ152" i="16" s="1"/>
  <c r="AG152" i="16"/>
  <c r="AC152" i="16"/>
  <c r="AB152" i="16"/>
  <c r="AF152" i="16" s="1"/>
  <c r="Z152" i="16"/>
  <c r="R152" i="16"/>
  <c r="Q152" i="16"/>
  <c r="P152" i="16"/>
  <c r="E152" i="16"/>
  <c r="C152" i="16"/>
  <c r="B152" i="16"/>
  <c r="AS151" i="16"/>
  <c r="AQ151" i="16"/>
  <c r="AR151" i="16" s="1"/>
  <c r="AP151" i="16"/>
  <c r="AM151" i="16"/>
  <c r="AI151" i="16"/>
  <c r="AJ151" i="16" s="1"/>
  <c r="AG151" i="16"/>
  <c r="AC151" i="16"/>
  <c r="AB151" i="16" s="1"/>
  <c r="AF151" i="16" s="1"/>
  <c r="Z151" i="16"/>
  <c r="R151" i="16"/>
  <c r="Q151" i="16"/>
  <c r="P151" i="16"/>
  <c r="E151" i="16"/>
  <c r="C151" i="16"/>
  <c r="B151" i="16"/>
  <c r="AS150" i="16"/>
  <c r="AR150" i="16"/>
  <c r="AQ150" i="16"/>
  <c r="AP150" i="16"/>
  <c r="AM150" i="16"/>
  <c r="AI150" i="16"/>
  <c r="AJ150" i="16" s="1"/>
  <c r="AG150" i="16"/>
  <c r="AF150" i="16"/>
  <c r="AC150" i="16"/>
  <c r="AB150" i="16"/>
  <c r="Z150" i="16"/>
  <c r="R150" i="16"/>
  <c r="Q150" i="16"/>
  <c r="P150" i="16"/>
  <c r="E150" i="16"/>
  <c r="C150" i="16"/>
  <c r="B150" i="16"/>
  <c r="AS149" i="16"/>
  <c r="AQ149" i="16"/>
  <c r="AR149" i="16" s="1"/>
  <c r="AP149" i="16"/>
  <c r="AM149" i="16"/>
  <c r="AI149" i="16"/>
  <c r="AJ149" i="16" s="1"/>
  <c r="AG149" i="16"/>
  <c r="AC149" i="16"/>
  <c r="AB149" i="16" s="1"/>
  <c r="AF149" i="16" s="1"/>
  <c r="Z149" i="16"/>
  <c r="R149" i="16"/>
  <c r="Q149" i="16"/>
  <c r="P149" i="16"/>
  <c r="E149" i="16"/>
  <c r="G149" i="16" s="1"/>
  <c r="C149" i="16"/>
  <c r="B149" i="16"/>
  <c r="AS148" i="16"/>
  <c r="AR148" i="16"/>
  <c r="AQ148" i="16"/>
  <c r="AP148" i="16"/>
  <c r="AM148" i="16"/>
  <c r="AJ148" i="16"/>
  <c r="AI148" i="16"/>
  <c r="AG148" i="16"/>
  <c r="AC148" i="16"/>
  <c r="AB148" i="16" s="1"/>
  <c r="AF148" i="16" s="1"/>
  <c r="Z148" i="16"/>
  <c r="R148" i="16"/>
  <c r="Q148" i="16"/>
  <c r="P148" i="16"/>
  <c r="E148" i="16"/>
  <c r="C148" i="16"/>
  <c r="B148" i="16"/>
  <c r="AS147" i="16"/>
  <c r="AQ147" i="16"/>
  <c r="AR147" i="16" s="1"/>
  <c r="AP147" i="16"/>
  <c r="AM147" i="16"/>
  <c r="AI147" i="16"/>
  <c r="AJ147" i="16" s="1"/>
  <c r="AG147" i="16"/>
  <c r="AC147" i="16"/>
  <c r="AB147" i="16" s="1"/>
  <c r="AF147" i="16" s="1"/>
  <c r="Z147" i="16"/>
  <c r="R147" i="16"/>
  <c r="Q147" i="16"/>
  <c r="P147" i="16"/>
  <c r="E147" i="16"/>
  <c r="C147" i="16"/>
  <c r="B147" i="16"/>
  <c r="AS146" i="16"/>
  <c r="AQ146" i="16"/>
  <c r="AR146" i="16" s="1"/>
  <c r="AP146" i="16"/>
  <c r="AM146" i="16"/>
  <c r="AI146" i="16"/>
  <c r="AJ146" i="16" s="1"/>
  <c r="AG146" i="16"/>
  <c r="AC146" i="16"/>
  <c r="AB146" i="16" s="1"/>
  <c r="AF146" i="16" s="1"/>
  <c r="Z146" i="16"/>
  <c r="R146" i="16"/>
  <c r="Q146" i="16"/>
  <c r="P146" i="16"/>
  <c r="E146" i="16"/>
  <c r="C146" i="16"/>
  <c r="B146" i="16"/>
  <c r="AS145" i="16"/>
  <c r="AQ145" i="16"/>
  <c r="AR145" i="16" s="1"/>
  <c r="AP145" i="16"/>
  <c r="AM145" i="16"/>
  <c r="AJ145" i="16"/>
  <c r="AI145" i="16"/>
  <c r="AG145" i="16"/>
  <c r="AC145" i="16"/>
  <c r="AB145" i="16"/>
  <c r="AF145" i="16" s="1"/>
  <c r="Z145" i="16"/>
  <c r="R145" i="16"/>
  <c r="Q145" i="16"/>
  <c r="P145" i="16"/>
  <c r="E145" i="16"/>
  <c r="C145" i="16"/>
  <c r="B145" i="16"/>
  <c r="AS144" i="16"/>
  <c r="AQ144" i="16"/>
  <c r="AR144" i="16" s="1"/>
  <c r="AP144" i="16"/>
  <c r="AM144" i="16"/>
  <c r="AJ144" i="16"/>
  <c r="AI144" i="16"/>
  <c r="AG144" i="16"/>
  <c r="AC144" i="16"/>
  <c r="AB144" i="16" s="1"/>
  <c r="AF144" i="16" s="1"/>
  <c r="Z144" i="16"/>
  <c r="R144" i="16"/>
  <c r="Q144" i="16"/>
  <c r="P144" i="16"/>
  <c r="E144" i="16"/>
  <c r="C144" i="16"/>
  <c r="B144" i="16"/>
  <c r="AS143" i="16"/>
  <c r="AQ143" i="16"/>
  <c r="AR143" i="16" s="1"/>
  <c r="AP143" i="16"/>
  <c r="AM143" i="16"/>
  <c r="AI143" i="16"/>
  <c r="AJ143" i="16" s="1"/>
  <c r="AG143" i="16"/>
  <c r="AC143" i="16"/>
  <c r="AB143" i="16" s="1"/>
  <c r="AF143" i="16" s="1"/>
  <c r="Z143" i="16"/>
  <c r="R143" i="16"/>
  <c r="Q143" i="16"/>
  <c r="P143" i="16"/>
  <c r="E143" i="16"/>
  <c r="C143" i="16"/>
  <c r="B143" i="16"/>
  <c r="AS142" i="16"/>
  <c r="AR142" i="16"/>
  <c r="AQ142" i="16"/>
  <c r="AP142" i="16"/>
  <c r="AM142" i="16"/>
  <c r="AI142" i="16"/>
  <c r="AJ142" i="16" s="1"/>
  <c r="AG142" i="16"/>
  <c r="AC142" i="16"/>
  <c r="AB142" i="16" s="1"/>
  <c r="AF142" i="16" s="1"/>
  <c r="Z142" i="16"/>
  <c r="R142" i="16"/>
  <c r="Q142" i="16"/>
  <c r="P142" i="16"/>
  <c r="E142" i="16"/>
  <c r="C142" i="16"/>
  <c r="B142" i="16"/>
  <c r="AS141" i="16"/>
  <c r="AQ141" i="16"/>
  <c r="AR141" i="16" s="1"/>
  <c r="AP141" i="16"/>
  <c r="AM141" i="16"/>
  <c r="AI141" i="16"/>
  <c r="AJ141" i="16" s="1"/>
  <c r="AG141" i="16"/>
  <c r="AC141" i="16"/>
  <c r="AB141" i="16" s="1"/>
  <c r="AF141" i="16" s="1"/>
  <c r="Z141" i="16"/>
  <c r="R141" i="16"/>
  <c r="Q141" i="16"/>
  <c r="P141" i="16"/>
  <c r="E141" i="16"/>
  <c r="C141" i="16"/>
  <c r="B141" i="16"/>
  <c r="AS140" i="16"/>
  <c r="AQ140" i="16"/>
  <c r="AR140" i="16" s="1"/>
  <c r="AP140" i="16"/>
  <c r="AM140" i="16"/>
  <c r="AI140" i="16"/>
  <c r="AJ140" i="16" s="1"/>
  <c r="AG140" i="16"/>
  <c r="AC140" i="16"/>
  <c r="AB140" i="16" s="1"/>
  <c r="AF140" i="16" s="1"/>
  <c r="Z140" i="16"/>
  <c r="R140" i="16"/>
  <c r="Q140" i="16"/>
  <c r="P140" i="16"/>
  <c r="E140" i="16"/>
  <c r="C140" i="16"/>
  <c r="B140" i="16"/>
  <c r="AS139" i="16"/>
  <c r="AQ139" i="16"/>
  <c r="AR139" i="16" s="1"/>
  <c r="AP139" i="16"/>
  <c r="AM139" i="16"/>
  <c r="AI139" i="16"/>
  <c r="AJ139" i="16" s="1"/>
  <c r="AG139" i="16"/>
  <c r="AC139" i="16"/>
  <c r="AB139" i="16" s="1"/>
  <c r="AF139" i="16" s="1"/>
  <c r="Z139" i="16"/>
  <c r="R139" i="16"/>
  <c r="Q139" i="16"/>
  <c r="P139" i="16"/>
  <c r="E139" i="16"/>
  <c r="C139" i="16"/>
  <c r="B139" i="16"/>
  <c r="AS138" i="16"/>
  <c r="AQ138" i="16"/>
  <c r="AR138" i="16" s="1"/>
  <c r="AP138" i="16"/>
  <c r="AM138" i="16"/>
  <c r="AI138" i="16"/>
  <c r="AJ138" i="16" s="1"/>
  <c r="AG138" i="16"/>
  <c r="AC138" i="16"/>
  <c r="AB138" i="16" s="1"/>
  <c r="AF138" i="16" s="1"/>
  <c r="Z138" i="16"/>
  <c r="R138" i="16"/>
  <c r="Q138" i="16"/>
  <c r="P138" i="16"/>
  <c r="E138" i="16"/>
  <c r="C138" i="16"/>
  <c r="B138" i="16"/>
  <c r="AS137" i="16"/>
  <c r="AQ137" i="16"/>
  <c r="AR137" i="16" s="1"/>
  <c r="AP137" i="16"/>
  <c r="AM137" i="16"/>
  <c r="AI137" i="16"/>
  <c r="AJ137" i="16" s="1"/>
  <c r="AG137" i="16"/>
  <c r="AC137" i="16"/>
  <c r="AB137" i="16" s="1"/>
  <c r="AF137" i="16" s="1"/>
  <c r="Z137" i="16"/>
  <c r="R137" i="16"/>
  <c r="Q137" i="16"/>
  <c r="P137" i="16"/>
  <c r="E137" i="16"/>
  <c r="C137" i="16"/>
  <c r="B137" i="16"/>
  <c r="AS136" i="16"/>
  <c r="AQ136" i="16"/>
  <c r="AR136" i="16" s="1"/>
  <c r="AP136" i="16"/>
  <c r="AM136" i="16"/>
  <c r="AI136" i="16"/>
  <c r="AJ136" i="16" s="1"/>
  <c r="AG136" i="16"/>
  <c r="AC136" i="16"/>
  <c r="AB136" i="16"/>
  <c r="AF136" i="16" s="1"/>
  <c r="Z136" i="16"/>
  <c r="R136" i="16"/>
  <c r="Q136" i="16"/>
  <c r="P136" i="16"/>
  <c r="E136" i="16"/>
  <c r="C136" i="16"/>
  <c r="B136" i="16"/>
  <c r="AS135" i="16"/>
  <c r="AR135" i="16"/>
  <c r="AQ135" i="16"/>
  <c r="AP135" i="16"/>
  <c r="AM135" i="16"/>
  <c r="AI135" i="16"/>
  <c r="AJ135" i="16" s="1"/>
  <c r="AG135" i="16"/>
  <c r="AC135" i="16"/>
  <c r="AB135" i="16" s="1"/>
  <c r="AF135" i="16" s="1"/>
  <c r="Z135" i="16"/>
  <c r="R135" i="16"/>
  <c r="Q135" i="16"/>
  <c r="P135" i="16"/>
  <c r="E135" i="16"/>
  <c r="C135" i="16"/>
  <c r="B135" i="16"/>
  <c r="AS134" i="16"/>
  <c r="AR134" i="16"/>
  <c r="AQ134" i="16"/>
  <c r="AP134" i="16"/>
  <c r="AM134" i="16"/>
  <c r="AI134" i="16"/>
  <c r="AJ134" i="16" s="1"/>
  <c r="AG134" i="16"/>
  <c r="AC134" i="16"/>
  <c r="AB134" i="16" s="1"/>
  <c r="AF134" i="16" s="1"/>
  <c r="Z134" i="16"/>
  <c r="R134" i="16"/>
  <c r="Q134" i="16"/>
  <c r="P134" i="16"/>
  <c r="E134" i="16"/>
  <c r="C134" i="16"/>
  <c r="B134" i="16"/>
  <c r="AS133" i="16"/>
  <c r="AQ133" i="16"/>
  <c r="AR133" i="16" s="1"/>
  <c r="AP133" i="16"/>
  <c r="AM133" i="16"/>
  <c r="AI133" i="16"/>
  <c r="AJ133" i="16" s="1"/>
  <c r="AG133" i="16"/>
  <c r="AC133" i="16"/>
  <c r="AB133" i="16" s="1"/>
  <c r="AF133" i="16" s="1"/>
  <c r="Z133" i="16"/>
  <c r="R133" i="16"/>
  <c r="Q133" i="16"/>
  <c r="P133" i="16"/>
  <c r="E133" i="16"/>
  <c r="C133" i="16"/>
  <c r="B133" i="16"/>
  <c r="AS132" i="16"/>
  <c r="AQ132" i="16"/>
  <c r="AR132" i="16" s="1"/>
  <c r="AP132" i="16"/>
  <c r="AM132" i="16"/>
  <c r="AI132" i="16"/>
  <c r="AJ132" i="16" s="1"/>
  <c r="AG132" i="16"/>
  <c r="AF132" i="16"/>
  <c r="AC132" i="16"/>
  <c r="AB132" i="16" s="1"/>
  <c r="Z132" i="16"/>
  <c r="R132" i="16"/>
  <c r="Q132" i="16"/>
  <c r="P132" i="16"/>
  <c r="E132" i="16"/>
  <c r="G132" i="16" s="1"/>
  <c r="C132" i="16"/>
  <c r="B132" i="16"/>
  <c r="AS131" i="16"/>
  <c r="AR131" i="16"/>
  <c r="AQ131" i="16"/>
  <c r="AP131" i="16"/>
  <c r="AM131" i="16"/>
  <c r="AJ131" i="16"/>
  <c r="AI131" i="16"/>
  <c r="AG131" i="16"/>
  <c r="AC131" i="16"/>
  <c r="AB131" i="16" s="1"/>
  <c r="AF131" i="16" s="1"/>
  <c r="Z131" i="16"/>
  <c r="R131" i="16"/>
  <c r="Q131" i="16"/>
  <c r="P131" i="16"/>
  <c r="O131" i="16"/>
  <c r="E131" i="16"/>
  <c r="C131" i="16"/>
  <c r="B131" i="16"/>
  <c r="AS130" i="16"/>
  <c r="AQ130" i="16"/>
  <c r="AR130" i="16" s="1"/>
  <c r="AP130" i="16"/>
  <c r="AM130" i="16"/>
  <c r="AI130" i="16"/>
  <c r="AJ130" i="16" s="1"/>
  <c r="AG130" i="16"/>
  <c r="AC130" i="16"/>
  <c r="AB130" i="16" s="1"/>
  <c r="AF130" i="16" s="1"/>
  <c r="Z130" i="16"/>
  <c r="R130" i="16"/>
  <c r="Q130" i="16"/>
  <c r="P130" i="16"/>
  <c r="E130" i="16"/>
  <c r="C130" i="16"/>
  <c r="B130" i="16"/>
  <c r="AS129" i="16"/>
  <c r="AQ129" i="16"/>
  <c r="AR129" i="16" s="1"/>
  <c r="AP129" i="16"/>
  <c r="AM129" i="16"/>
  <c r="AI129" i="16"/>
  <c r="AJ129" i="16" s="1"/>
  <c r="AG129" i="16"/>
  <c r="AC129" i="16"/>
  <c r="AB129" i="16" s="1"/>
  <c r="AF129" i="16" s="1"/>
  <c r="Z129" i="16"/>
  <c r="R129" i="16"/>
  <c r="Q129" i="16"/>
  <c r="P129" i="16"/>
  <c r="E129" i="16"/>
  <c r="C129" i="16"/>
  <c r="B129" i="16"/>
  <c r="AS128" i="16"/>
  <c r="AQ128" i="16"/>
  <c r="AR128" i="16" s="1"/>
  <c r="AP128" i="16"/>
  <c r="AM128" i="16"/>
  <c r="AI128" i="16"/>
  <c r="AJ128" i="16" s="1"/>
  <c r="AG128" i="16"/>
  <c r="AC128" i="16"/>
  <c r="AB128" i="16"/>
  <c r="AF128" i="16" s="1"/>
  <c r="Z128" i="16"/>
  <c r="R128" i="16"/>
  <c r="Q128" i="16"/>
  <c r="P128" i="16"/>
  <c r="E128" i="16"/>
  <c r="C128" i="16"/>
  <c r="B128" i="16"/>
  <c r="AS127" i="16"/>
  <c r="AR127" i="16"/>
  <c r="AQ127" i="16"/>
  <c r="AP127" i="16"/>
  <c r="AM127" i="16"/>
  <c r="AI127" i="16"/>
  <c r="AJ127" i="16" s="1"/>
  <c r="AG127" i="16"/>
  <c r="AC127" i="16"/>
  <c r="AB127" i="16" s="1"/>
  <c r="AF127" i="16" s="1"/>
  <c r="Z127" i="16"/>
  <c r="R127" i="16"/>
  <c r="Q127" i="16"/>
  <c r="P127" i="16"/>
  <c r="E127" i="16"/>
  <c r="O127" i="16" s="1"/>
  <c r="C127" i="16"/>
  <c r="B127" i="16"/>
  <c r="AS126" i="16"/>
  <c r="AQ126" i="16"/>
  <c r="AR126" i="16" s="1"/>
  <c r="AP126" i="16"/>
  <c r="AM126" i="16"/>
  <c r="AI126" i="16"/>
  <c r="AJ126" i="16" s="1"/>
  <c r="AG126" i="16"/>
  <c r="AC126" i="16"/>
  <c r="AB126" i="16" s="1"/>
  <c r="AF126" i="16" s="1"/>
  <c r="Z126" i="16"/>
  <c r="R126" i="16"/>
  <c r="Q126" i="16"/>
  <c r="P126" i="16"/>
  <c r="E126" i="16"/>
  <c r="G126" i="16" s="1"/>
  <c r="C126" i="16"/>
  <c r="B126" i="16"/>
  <c r="AS125" i="16"/>
  <c r="AQ125" i="16"/>
  <c r="AR125" i="16" s="1"/>
  <c r="AP125" i="16"/>
  <c r="AM125" i="16"/>
  <c r="AI125" i="16"/>
  <c r="AJ125" i="16" s="1"/>
  <c r="AG125" i="16"/>
  <c r="AC125" i="16"/>
  <c r="AB125" i="16" s="1"/>
  <c r="AF125" i="16" s="1"/>
  <c r="Z125" i="16"/>
  <c r="R125" i="16"/>
  <c r="Q125" i="16"/>
  <c r="P125" i="16"/>
  <c r="E125" i="16"/>
  <c r="Y125" i="16" s="1"/>
  <c r="C125" i="16"/>
  <c r="B125" i="16"/>
  <c r="AS124" i="16"/>
  <c r="AR124" i="16"/>
  <c r="AQ124" i="16"/>
  <c r="AP124" i="16"/>
  <c r="AM124" i="16"/>
  <c r="AI124" i="16"/>
  <c r="AJ124" i="16" s="1"/>
  <c r="AG124" i="16"/>
  <c r="AC124" i="16"/>
  <c r="AB124" i="16" s="1"/>
  <c r="AF124" i="16" s="1"/>
  <c r="Z124" i="16"/>
  <c r="R124" i="16"/>
  <c r="Q124" i="16"/>
  <c r="P124" i="16"/>
  <c r="E124" i="16"/>
  <c r="C124" i="16"/>
  <c r="B124" i="16"/>
  <c r="AS123" i="16"/>
  <c r="AR123" i="16"/>
  <c r="AQ123" i="16"/>
  <c r="AP123" i="16"/>
  <c r="AM123" i="16"/>
  <c r="AI123" i="16"/>
  <c r="AJ123" i="16" s="1"/>
  <c r="AG123" i="16"/>
  <c r="AC123" i="16"/>
  <c r="AB123" i="16" s="1"/>
  <c r="AF123" i="16" s="1"/>
  <c r="Z123" i="16"/>
  <c r="R123" i="16"/>
  <c r="Q123" i="16"/>
  <c r="P123" i="16"/>
  <c r="E123" i="16"/>
  <c r="C123" i="16"/>
  <c r="B123" i="16"/>
  <c r="AS122" i="16"/>
  <c r="AQ122" i="16"/>
  <c r="AR122" i="16" s="1"/>
  <c r="AP122" i="16"/>
  <c r="AM122" i="16"/>
  <c r="AI122" i="16"/>
  <c r="AJ122" i="16" s="1"/>
  <c r="AG122" i="16"/>
  <c r="AC122" i="16"/>
  <c r="AB122" i="16" s="1"/>
  <c r="AF122" i="16" s="1"/>
  <c r="Z122" i="16"/>
  <c r="R122" i="16"/>
  <c r="Q122" i="16"/>
  <c r="P122" i="16"/>
  <c r="E122" i="16"/>
  <c r="C122" i="16"/>
  <c r="B122" i="16"/>
  <c r="AS121" i="16"/>
  <c r="AQ121" i="16"/>
  <c r="AR121" i="16" s="1"/>
  <c r="AP121" i="16"/>
  <c r="AM121" i="16"/>
  <c r="AI121" i="16"/>
  <c r="AJ121" i="16" s="1"/>
  <c r="AG121" i="16"/>
  <c r="AC121" i="16"/>
  <c r="AB121" i="16"/>
  <c r="AF121" i="16" s="1"/>
  <c r="Z121" i="16"/>
  <c r="R121" i="16"/>
  <c r="Q121" i="16"/>
  <c r="P121" i="16"/>
  <c r="E121" i="16"/>
  <c r="C121" i="16"/>
  <c r="B121" i="16"/>
  <c r="AS120" i="16"/>
  <c r="AQ120" i="16"/>
  <c r="AR120" i="16" s="1"/>
  <c r="AP120" i="16"/>
  <c r="AM120" i="16"/>
  <c r="AI120" i="16"/>
  <c r="AJ120" i="16" s="1"/>
  <c r="AG120" i="16"/>
  <c r="AC120" i="16"/>
  <c r="AB120" i="16" s="1"/>
  <c r="AF120" i="16" s="1"/>
  <c r="Z120" i="16"/>
  <c r="R120" i="16"/>
  <c r="Q120" i="16"/>
  <c r="P120" i="16"/>
  <c r="E120" i="16"/>
  <c r="C120" i="16"/>
  <c r="B120" i="16"/>
  <c r="AS119" i="16"/>
  <c r="AQ119" i="16"/>
  <c r="AR119" i="16" s="1"/>
  <c r="AP119" i="16"/>
  <c r="AM119" i="16"/>
  <c r="AI119" i="16"/>
  <c r="AJ119" i="16" s="1"/>
  <c r="AG119" i="16"/>
  <c r="AC119" i="16"/>
  <c r="AB119" i="16"/>
  <c r="AF119" i="16" s="1"/>
  <c r="Z119" i="16"/>
  <c r="R119" i="16"/>
  <c r="Q119" i="16"/>
  <c r="P119" i="16"/>
  <c r="E119" i="16"/>
  <c r="O119" i="16" s="1"/>
  <c r="C119" i="16"/>
  <c r="B119" i="16"/>
  <c r="AS118" i="16"/>
  <c r="AQ118" i="16"/>
  <c r="AR118" i="16" s="1"/>
  <c r="AP118" i="16"/>
  <c r="AM118" i="16"/>
  <c r="AI118" i="16"/>
  <c r="AJ118" i="16" s="1"/>
  <c r="AG118" i="16"/>
  <c r="AC118" i="16"/>
  <c r="AB118" i="16" s="1"/>
  <c r="AF118" i="16" s="1"/>
  <c r="Z118" i="16"/>
  <c r="R118" i="16"/>
  <c r="Q118" i="16"/>
  <c r="P118" i="16"/>
  <c r="E118" i="16"/>
  <c r="C118" i="16"/>
  <c r="B118" i="16"/>
  <c r="AS117" i="16"/>
  <c r="AQ117" i="16"/>
  <c r="AR117" i="16" s="1"/>
  <c r="AP117" i="16"/>
  <c r="AM117" i="16"/>
  <c r="AI117" i="16"/>
  <c r="AJ117" i="16" s="1"/>
  <c r="AG117" i="16"/>
  <c r="AC117" i="16"/>
  <c r="AB117" i="16" s="1"/>
  <c r="AF117" i="16" s="1"/>
  <c r="Z117" i="16"/>
  <c r="R117" i="16"/>
  <c r="Q117" i="16"/>
  <c r="P117" i="16"/>
  <c r="E117" i="16"/>
  <c r="C117" i="16"/>
  <c r="B117" i="16"/>
  <c r="AS116" i="16"/>
  <c r="AQ116" i="16"/>
  <c r="AR116" i="16" s="1"/>
  <c r="AP116" i="16"/>
  <c r="AM116" i="16"/>
  <c r="AI116" i="16"/>
  <c r="AJ116" i="16" s="1"/>
  <c r="AG116" i="16"/>
  <c r="AC116" i="16"/>
  <c r="AB116" i="16"/>
  <c r="AF116" i="16" s="1"/>
  <c r="Z116" i="16"/>
  <c r="R116" i="16"/>
  <c r="Q116" i="16"/>
  <c r="P116" i="16"/>
  <c r="E116" i="16"/>
  <c r="X116" i="16" s="1"/>
  <c r="C116" i="16"/>
  <c r="B116" i="16"/>
  <c r="AS115" i="16"/>
  <c r="AQ115" i="16"/>
  <c r="AR115" i="16" s="1"/>
  <c r="AP115" i="16"/>
  <c r="AM115" i="16"/>
  <c r="AI115" i="16"/>
  <c r="AJ115" i="16" s="1"/>
  <c r="AG115" i="16"/>
  <c r="AC115" i="16"/>
  <c r="AB115" i="16" s="1"/>
  <c r="AF115" i="16" s="1"/>
  <c r="Z115" i="16"/>
  <c r="R115" i="16"/>
  <c r="Q115" i="16"/>
  <c r="P115" i="16"/>
  <c r="E115" i="16"/>
  <c r="G115" i="16" s="1"/>
  <c r="C115" i="16"/>
  <c r="B115" i="16"/>
  <c r="AS114" i="16"/>
  <c r="AQ114" i="16"/>
  <c r="AR114" i="16" s="1"/>
  <c r="AP114" i="16"/>
  <c r="AM114" i="16"/>
  <c r="AI114" i="16"/>
  <c r="AJ114" i="16" s="1"/>
  <c r="AG114" i="16"/>
  <c r="AC114" i="16"/>
  <c r="AB114" i="16" s="1"/>
  <c r="AF114" i="16" s="1"/>
  <c r="Z114" i="16"/>
  <c r="Y114" i="16"/>
  <c r="R114" i="16"/>
  <c r="Q114" i="16"/>
  <c r="P114" i="16"/>
  <c r="E114" i="16"/>
  <c r="C114" i="16"/>
  <c r="B114" i="16"/>
  <c r="AS113" i="16"/>
  <c r="AQ113" i="16"/>
  <c r="AR113" i="16" s="1"/>
  <c r="AP113" i="16"/>
  <c r="AM113" i="16"/>
  <c r="AI113" i="16"/>
  <c r="AJ113" i="16" s="1"/>
  <c r="AG113" i="16"/>
  <c r="AC113" i="16"/>
  <c r="AB113" i="16" s="1"/>
  <c r="AF113" i="16" s="1"/>
  <c r="Z113" i="16"/>
  <c r="R113" i="16"/>
  <c r="Q113" i="16"/>
  <c r="P113" i="16"/>
  <c r="E113" i="16"/>
  <c r="C113" i="16"/>
  <c r="B113" i="16"/>
  <c r="AS112" i="16"/>
  <c r="AQ112" i="16"/>
  <c r="AR112" i="16" s="1"/>
  <c r="AP112" i="16"/>
  <c r="AM112" i="16"/>
  <c r="AI112" i="16"/>
  <c r="AJ112" i="16" s="1"/>
  <c r="AG112" i="16"/>
  <c r="AC112" i="16"/>
  <c r="AB112" i="16" s="1"/>
  <c r="AF112" i="16" s="1"/>
  <c r="Z112" i="16"/>
  <c r="R112" i="16"/>
  <c r="Q112" i="16"/>
  <c r="P112" i="16"/>
  <c r="E112" i="16"/>
  <c r="C112" i="16"/>
  <c r="B112" i="16"/>
  <c r="AS111" i="16"/>
  <c r="AQ111" i="16"/>
  <c r="AR111" i="16" s="1"/>
  <c r="AP111" i="16"/>
  <c r="AM111" i="16"/>
  <c r="AI111" i="16"/>
  <c r="AJ111" i="16" s="1"/>
  <c r="AG111" i="16"/>
  <c r="AC111" i="16"/>
  <c r="AB111" i="16" s="1"/>
  <c r="AF111" i="16" s="1"/>
  <c r="Z111" i="16"/>
  <c r="R111" i="16"/>
  <c r="Q111" i="16"/>
  <c r="P111" i="16"/>
  <c r="E111" i="16"/>
  <c r="C111" i="16"/>
  <c r="B111" i="16"/>
  <c r="AS110" i="16"/>
  <c r="AQ110" i="16"/>
  <c r="AR110" i="16" s="1"/>
  <c r="AP110" i="16"/>
  <c r="AM110" i="16"/>
  <c r="AI110" i="16"/>
  <c r="AJ110" i="16" s="1"/>
  <c r="AG110" i="16"/>
  <c r="AC110" i="16"/>
  <c r="AB110" i="16" s="1"/>
  <c r="AF110" i="16" s="1"/>
  <c r="Z110" i="16"/>
  <c r="R110" i="16"/>
  <c r="Q110" i="16"/>
  <c r="P110" i="16"/>
  <c r="E110" i="16"/>
  <c r="C110" i="16"/>
  <c r="B110" i="16"/>
  <c r="AS109" i="16"/>
  <c r="AQ109" i="16"/>
  <c r="AR109" i="16" s="1"/>
  <c r="AP109" i="16"/>
  <c r="AM109" i="16"/>
  <c r="AI109" i="16"/>
  <c r="AJ109" i="16" s="1"/>
  <c r="AG109" i="16"/>
  <c r="AC109" i="16"/>
  <c r="AB109" i="16" s="1"/>
  <c r="AF109" i="16" s="1"/>
  <c r="Z109" i="16"/>
  <c r="X109" i="16"/>
  <c r="R109" i="16"/>
  <c r="Q109" i="16"/>
  <c r="P109" i="16"/>
  <c r="E109" i="16"/>
  <c r="Y109" i="16" s="1"/>
  <c r="C109" i="16"/>
  <c r="B109" i="16"/>
  <c r="AS108" i="16"/>
  <c r="AQ108" i="16"/>
  <c r="AR108" i="16" s="1"/>
  <c r="AP108" i="16"/>
  <c r="AM108" i="16"/>
  <c r="AI108" i="16"/>
  <c r="AJ108" i="16" s="1"/>
  <c r="AG108" i="16"/>
  <c r="AC108" i="16"/>
  <c r="AB108" i="16" s="1"/>
  <c r="AF108" i="16" s="1"/>
  <c r="Z108" i="16"/>
  <c r="R108" i="16"/>
  <c r="Q108" i="16"/>
  <c r="P108" i="16"/>
  <c r="E108" i="16"/>
  <c r="X108" i="16" s="1"/>
  <c r="C108" i="16"/>
  <c r="B108" i="16"/>
  <c r="AS107" i="16"/>
  <c r="AQ107" i="16"/>
  <c r="AR107" i="16" s="1"/>
  <c r="AP107" i="16"/>
  <c r="AM107" i="16"/>
  <c r="AI107" i="16"/>
  <c r="AJ107" i="16" s="1"/>
  <c r="AG107" i="16"/>
  <c r="AC107" i="16"/>
  <c r="AB107" i="16" s="1"/>
  <c r="AF107" i="16" s="1"/>
  <c r="Z107" i="16"/>
  <c r="R107" i="16"/>
  <c r="Q107" i="16"/>
  <c r="P107" i="16"/>
  <c r="E107" i="16"/>
  <c r="X107" i="16" s="1"/>
  <c r="C107" i="16"/>
  <c r="B107" i="16"/>
  <c r="AS106" i="16"/>
  <c r="AQ106" i="16"/>
  <c r="AR106" i="16" s="1"/>
  <c r="AP106" i="16"/>
  <c r="AM106" i="16"/>
  <c r="AI106" i="16"/>
  <c r="AJ106" i="16" s="1"/>
  <c r="AG106" i="16"/>
  <c r="AC106" i="16"/>
  <c r="AB106" i="16" s="1"/>
  <c r="AF106" i="16" s="1"/>
  <c r="Z106" i="16"/>
  <c r="R106" i="16"/>
  <c r="Q106" i="16"/>
  <c r="P106" i="16"/>
  <c r="E106" i="16"/>
  <c r="C106" i="16"/>
  <c r="B106" i="16"/>
  <c r="AS105" i="16"/>
  <c r="AQ105" i="16"/>
  <c r="AR105" i="16" s="1"/>
  <c r="AP105" i="16"/>
  <c r="AM105" i="16"/>
  <c r="AI105" i="16"/>
  <c r="AJ105" i="16" s="1"/>
  <c r="AG105" i="16"/>
  <c r="AC105" i="16"/>
  <c r="AB105" i="16"/>
  <c r="AF105" i="16" s="1"/>
  <c r="Z105" i="16"/>
  <c r="R105" i="16"/>
  <c r="Q105" i="16"/>
  <c r="P105" i="16"/>
  <c r="E105" i="16"/>
  <c r="Y105" i="16" s="1"/>
  <c r="C105" i="16"/>
  <c r="B105" i="16"/>
  <c r="AS104" i="16"/>
  <c r="AQ104" i="16"/>
  <c r="AR104" i="16" s="1"/>
  <c r="AP104" i="16"/>
  <c r="AM104" i="16"/>
  <c r="AI104" i="16"/>
  <c r="AJ104" i="16" s="1"/>
  <c r="AG104" i="16"/>
  <c r="AC104" i="16"/>
  <c r="AB104" i="16" s="1"/>
  <c r="AF104" i="16" s="1"/>
  <c r="Z104" i="16"/>
  <c r="R104" i="16"/>
  <c r="Q104" i="16"/>
  <c r="P104" i="16"/>
  <c r="E104" i="16"/>
  <c r="C104" i="16"/>
  <c r="B104" i="16"/>
  <c r="AS103" i="16"/>
  <c r="AQ103" i="16"/>
  <c r="AR103" i="16" s="1"/>
  <c r="AP103" i="16"/>
  <c r="AM103" i="16"/>
  <c r="AI103" i="16"/>
  <c r="AJ103" i="16" s="1"/>
  <c r="AG103" i="16"/>
  <c r="AC103" i="16"/>
  <c r="AB103" i="16"/>
  <c r="AF103" i="16" s="1"/>
  <c r="Z103" i="16"/>
  <c r="R103" i="16"/>
  <c r="Q103" i="16"/>
  <c r="P103" i="16"/>
  <c r="E103" i="16"/>
  <c r="C103" i="16"/>
  <c r="B103" i="16"/>
  <c r="AS102" i="16"/>
  <c r="AQ102" i="16"/>
  <c r="AR102" i="16" s="1"/>
  <c r="AP102" i="16"/>
  <c r="AM102" i="16"/>
  <c r="AI102" i="16"/>
  <c r="AJ102" i="16" s="1"/>
  <c r="AG102" i="16"/>
  <c r="AC102" i="16"/>
  <c r="AB102" i="16" s="1"/>
  <c r="AF102" i="16" s="1"/>
  <c r="Z102" i="16"/>
  <c r="R102" i="16"/>
  <c r="Q102" i="16"/>
  <c r="P102" i="16"/>
  <c r="E102" i="16"/>
  <c r="C102" i="16"/>
  <c r="B102" i="16"/>
  <c r="AS101" i="16"/>
  <c r="AQ101" i="16"/>
  <c r="AR101" i="16" s="1"/>
  <c r="AP101" i="16"/>
  <c r="AM101" i="16"/>
  <c r="AI101" i="16"/>
  <c r="AJ101" i="16" s="1"/>
  <c r="AG101" i="16"/>
  <c r="AC101" i="16"/>
  <c r="AB101" i="16" s="1"/>
  <c r="AF101" i="16" s="1"/>
  <c r="Z101" i="16"/>
  <c r="R101" i="16"/>
  <c r="Q101" i="16"/>
  <c r="P101" i="16"/>
  <c r="E101" i="16"/>
  <c r="C101" i="16"/>
  <c r="B101" i="16"/>
  <c r="AS100" i="16"/>
  <c r="AQ100" i="16"/>
  <c r="AR100" i="16" s="1"/>
  <c r="AP100" i="16"/>
  <c r="AM100" i="16"/>
  <c r="AI100" i="16"/>
  <c r="AJ100" i="16" s="1"/>
  <c r="AG100" i="16"/>
  <c r="AC100" i="16"/>
  <c r="AB100" i="16"/>
  <c r="AF100" i="16" s="1"/>
  <c r="Z100" i="16"/>
  <c r="R100" i="16"/>
  <c r="Q100" i="16"/>
  <c r="P100" i="16"/>
  <c r="E100" i="16"/>
  <c r="C100" i="16"/>
  <c r="B100" i="16"/>
  <c r="AS99" i="16"/>
  <c r="AQ99" i="16"/>
  <c r="AR99" i="16" s="1"/>
  <c r="AP99" i="16"/>
  <c r="AM99" i="16"/>
  <c r="AI99" i="16"/>
  <c r="AJ99" i="16" s="1"/>
  <c r="AG99" i="16"/>
  <c r="AC99" i="16"/>
  <c r="AB99" i="16" s="1"/>
  <c r="AF99" i="16" s="1"/>
  <c r="Z99" i="16"/>
  <c r="R99" i="16"/>
  <c r="Q99" i="16"/>
  <c r="P99" i="16"/>
  <c r="E99" i="16"/>
  <c r="C99" i="16"/>
  <c r="B99" i="16"/>
  <c r="AS98" i="16"/>
  <c r="AQ98" i="16"/>
  <c r="AR98" i="16" s="1"/>
  <c r="AP98" i="16"/>
  <c r="AM98" i="16"/>
  <c r="AI98" i="16"/>
  <c r="AJ98" i="16" s="1"/>
  <c r="AG98" i="16"/>
  <c r="AC98" i="16"/>
  <c r="AB98" i="16" s="1"/>
  <c r="AF98" i="16" s="1"/>
  <c r="Z98" i="16"/>
  <c r="R98" i="16"/>
  <c r="Q98" i="16"/>
  <c r="P98" i="16"/>
  <c r="E98" i="16"/>
  <c r="Y98" i="16" s="1"/>
  <c r="C98" i="16"/>
  <c r="B98" i="16"/>
  <c r="AS97" i="16"/>
  <c r="AQ97" i="16"/>
  <c r="AR97" i="16" s="1"/>
  <c r="AP97" i="16"/>
  <c r="AM97" i="16"/>
  <c r="AI97" i="16"/>
  <c r="AJ97" i="16" s="1"/>
  <c r="AG97" i="16"/>
  <c r="AC97" i="16"/>
  <c r="AB97" i="16"/>
  <c r="AF97" i="16" s="1"/>
  <c r="Z97" i="16"/>
  <c r="R97" i="16"/>
  <c r="Q97" i="16"/>
  <c r="P97" i="16"/>
  <c r="E97" i="16"/>
  <c r="C97" i="16"/>
  <c r="B97" i="16"/>
  <c r="AS96" i="16"/>
  <c r="AQ96" i="16"/>
  <c r="AR96" i="16" s="1"/>
  <c r="AP96" i="16"/>
  <c r="AM96" i="16"/>
  <c r="AI96" i="16"/>
  <c r="AJ96" i="16" s="1"/>
  <c r="AG96" i="16"/>
  <c r="AC96" i="16"/>
  <c r="AB96" i="16" s="1"/>
  <c r="AF96" i="16" s="1"/>
  <c r="Z96" i="16"/>
  <c r="R96" i="16"/>
  <c r="Q96" i="16"/>
  <c r="P96" i="16"/>
  <c r="E96" i="16"/>
  <c r="C96" i="16"/>
  <c r="B96" i="16"/>
  <c r="AS95" i="16"/>
  <c r="AQ95" i="16"/>
  <c r="AR95" i="16" s="1"/>
  <c r="AP95" i="16"/>
  <c r="AM95" i="16"/>
  <c r="AI95" i="16"/>
  <c r="AJ95" i="16" s="1"/>
  <c r="AG95" i="16"/>
  <c r="AC95" i="16"/>
  <c r="AB95" i="16" s="1"/>
  <c r="AF95" i="16" s="1"/>
  <c r="Z95" i="16"/>
  <c r="R95" i="16"/>
  <c r="Q95" i="16"/>
  <c r="P95" i="16"/>
  <c r="E95" i="16"/>
  <c r="C95" i="16"/>
  <c r="B95" i="16"/>
  <c r="AS94" i="16"/>
  <c r="AR94" i="16"/>
  <c r="AQ94" i="16"/>
  <c r="AP94" i="16"/>
  <c r="AM94" i="16"/>
  <c r="AI94" i="16"/>
  <c r="AJ94" i="16" s="1"/>
  <c r="AG94" i="16"/>
  <c r="AC94" i="16"/>
  <c r="AB94" i="16" s="1"/>
  <c r="AF94" i="16" s="1"/>
  <c r="Z94" i="16"/>
  <c r="R94" i="16"/>
  <c r="Q94" i="16"/>
  <c r="P94" i="16"/>
  <c r="E94" i="16"/>
  <c r="C94" i="16"/>
  <c r="B94" i="16"/>
  <c r="AS93" i="16"/>
  <c r="AQ93" i="16"/>
  <c r="AR93" i="16" s="1"/>
  <c r="AP93" i="16"/>
  <c r="AM93" i="16"/>
  <c r="AI93" i="16"/>
  <c r="AJ93" i="16" s="1"/>
  <c r="AG93" i="16"/>
  <c r="AC93" i="16"/>
  <c r="AB93" i="16" s="1"/>
  <c r="AF93" i="16" s="1"/>
  <c r="Z93" i="16"/>
  <c r="R93" i="16"/>
  <c r="Q93" i="16"/>
  <c r="P93" i="16"/>
  <c r="E93" i="16"/>
  <c r="C93" i="16"/>
  <c r="B93" i="16"/>
  <c r="AS92" i="16"/>
  <c r="AQ92" i="16"/>
  <c r="AR92" i="16" s="1"/>
  <c r="AP92" i="16"/>
  <c r="AM92" i="16"/>
  <c r="AI92" i="16"/>
  <c r="AJ92" i="16" s="1"/>
  <c r="AG92" i="16"/>
  <c r="AC92" i="16"/>
  <c r="AB92" i="16" s="1"/>
  <c r="AF92" i="16" s="1"/>
  <c r="Z92" i="16"/>
  <c r="R92" i="16"/>
  <c r="Q92" i="16"/>
  <c r="P92" i="16"/>
  <c r="E92" i="16"/>
  <c r="C92" i="16"/>
  <c r="B92" i="16"/>
  <c r="AS91" i="16"/>
  <c r="AQ91" i="16"/>
  <c r="AR91" i="16" s="1"/>
  <c r="AP91" i="16"/>
  <c r="AM91" i="16"/>
  <c r="AI91" i="16"/>
  <c r="AJ91" i="16" s="1"/>
  <c r="AG91" i="16"/>
  <c r="AC91" i="16"/>
  <c r="AB91" i="16" s="1"/>
  <c r="AF91" i="16" s="1"/>
  <c r="Z91" i="16"/>
  <c r="R91" i="16"/>
  <c r="Q91" i="16"/>
  <c r="P91" i="16"/>
  <c r="E91" i="16"/>
  <c r="X91" i="16" s="1"/>
  <c r="C91" i="16"/>
  <c r="B91" i="16"/>
  <c r="AS90" i="16"/>
  <c r="AQ90" i="16"/>
  <c r="AR90" i="16" s="1"/>
  <c r="AP90" i="16"/>
  <c r="AM90" i="16"/>
  <c r="AI90" i="16"/>
  <c r="AJ90" i="16" s="1"/>
  <c r="AG90" i="16"/>
  <c r="AC90" i="16"/>
  <c r="AB90" i="16" s="1"/>
  <c r="AF90" i="16" s="1"/>
  <c r="Z90" i="16"/>
  <c r="R90" i="16"/>
  <c r="Q90" i="16"/>
  <c r="P90" i="16"/>
  <c r="E90" i="16"/>
  <c r="C90" i="16"/>
  <c r="B90" i="16"/>
  <c r="AS89" i="16"/>
  <c r="AQ89" i="16"/>
  <c r="AR89" i="16" s="1"/>
  <c r="AP89" i="16"/>
  <c r="AM89" i="16"/>
  <c r="AI89" i="16"/>
  <c r="AJ89" i="16" s="1"/>
  <c r="AG89" i="16"/>
  <c r="AC89" i="16"/>
  <c r="AB89" i="16" s="1"/>
  <c r="AF89" i="16" s="1"/>
  <c r="Z89" i="16"/>
  <c r="R89" i="16"/>
  <c r="Q89" i="16"/>
  <c r="P89" i="16"/>
  <c r="E89" i="16"/>
  <c r="C89" i="16"/>
  <c r="B89" i="16"/>
  <c r="AS88" i="16"/>
  <c r="AQ88" i="16"/>
  <c r="AR88" i="16" s="1"/>
  <c r="AP88" i="16"/>
  <c r="AM88" i="16"/>
  <c r="AI88" i="16"/>
  <c r="AJ88" i="16" s="1"/>
  <c r="AG88" i="16"/>
  <c r="AC88" i="16"/>
  <c r="AB88" i="16"/>
  <c r="AF88" i="16" s="1"/>
  <c r="Z88" i="16"/>
  <c r="R88" i="16"/>
  <c r="Q88" i="16"/>
  <c r="P88" i="16"/>
  <c r="E88" i="16"/>
  <c r="C88" i="16"/>
  <c r="B88" i="16"/>
  <c r="AS87" i="16"/>
  <c r="AQ87" i="16"/>
  <c r="AR87" i="16" s="1"/>
  <c r="AP87" i="16"/>
  <c r="AM87" i="16"/>
  <c r="AI87" i="16"/>
  <c r="AJ87" i="16" s="1"/>
  <c r="AG87" i="16"/>
  <c r="AC87" i="16"/>
  <c r="AB87" i="16" s="1"/>
  <c r="AF87" i="16" s="1"/>
  <c r="Z87" i="16"/>
  <c r="R87" i="16"/>
  <c r="Q87" i="16"/>
  <c r="P87" i="16"/>
  <c r="E87" i="16"/>
  <c r="O87" i="16" s="1"/>
  <c r="C87" i="16"/>
  <c r="B87" i="16"/>
  <c r="AS86" i="16"/>
  <c r="AQ86" i="16"/>
  <c r="AR86" i="16" s="1"/>
  <c r="AP86" i="16"/>
  <c r="AM86" i="16"/>
  <c r="AI86" i="16"/>
  <c r="AJ86" i="16" s="1"/>
  <c r="AG86" i="16"/>
  <c r="AC86" i="16"/>
  <c r="AB86" i="16" s="1"/>
  <c r="AF86" i="16" s="1"/>
  <c r="Z86" i="16"/>
  <c r="R86" i="16"/>
  <c r="Q86" i="16"/>
  <c r="P86" i="16"/>
  <c r="E86" i="16"/>
  <c r="C86" i="16"/>
  <c r="B86" i="16"/>
  <c r="AS85" i="16"/>
  <c r="AQ85" i="16"/>
  <c r="AR85" i="16" s="1"/>
  <c r="AP85" i="16"/>
  <c r="AM85" i="16"/>
  <c r="AI85" i="16"/>
  <c r="AJ85" i="16" s="1"/>
  <c r="AG85" i="16"/>
  <c r="AC85" i="16"/>
  <c r="AB85" i="16" s="1"/>
  <c r="AF85" i="16" s="1"/>
  <c r="Z85" i="16"/>
  <c r="R85" i="16"/>
  <c r="Q85" i="16"/>
  <c r="P85" i="16"/>
  <c r="E85" i="16"/>
  <c r="Y85" i="16" s="1"/>
  <c r="C85" i="16"/>
  <c r="B85" i="16"/>
  <c r="AS84" i="16"/>
  <c r="AQ84" i="16"/>
  <c r="AR84" i="16" s="1"/>
  <c r="AP84" i="16"/>
  <c r="AM84" i="16"/>
  <c r="AI84" i="16"/>
  <c r="AJ84" i="16" s="1"/>
  <c r="AG84" i="16"/>
  <c r="AC84" i="16"/>
  <c r="AB84" i="16" s="1"/>
  <c r="AF84" i="16" s="1"/>
  <c r="Z84" i="16"/>
  <c r="R84" i="16"/>
  <c r="Q84" i="16"/>
  <c r="P84" i="16"/>
  <c r="E84" i="16"/>
  <c r="C84" i="16"/>
  <c r="B84" i="16"/>
  <c r="AS83" i="16"/>
  <c r="AQ83" i="16"/>
  <c r="AR83" i="16" s="1"/>
  <c r="AP83" i="16"/>
  <c r="AM83" i="16"/>
  <c r="AJ83" i="16"/>
  <c r="AI83" i="16"/>
  <c r="AG83" i="16"/>
  <c r="AC83" i="16"/>
  <c r="AB83" i="16" s="1"/>
  <c r="AF83" i="16" s="1"/>
  <c r="Z83" i="16"/>
  <c r="R83" i="16"/>
  <c r="Q83" i="16"/>
  <c r="P83" i="16"/>
  <c r="E83" i="16"/>
  <c r="C83" i="16"/>
  <c r="B83" i="16"/>
  <c r="AS82" i="16"/>
  <c r="AQ82" i="16"/>
  <c r="AR82" i="16" s="1"/>
  <c r="AP82" i="16"/>
  <c r="AM82" i="16"/>
  <c r="AI82" i="16"/>
  <c r="AJ82" i="16" s="1"/>
  <c r="AG82" i="16"/>
  <c r="AC82" i="16"/>
  <c r="AB82" i="16" s="1"/>
  <c r="AF82" i="16" s="1"/>
  <c r="Z82" i="16"/>
  <c r="R82" i="16"/>
  <c r="Q82" i="16"/>
  <c r="P82" i="16"/>
  <c r="E82" i="16"/>
  <c r="C82" i="16"/>
  <c r="B82" i="16"/>
  <c r="AS81" i="16"/>
  <c r="AQ81" i="16"/>
  <c r="AR81" i="16" s="1"/>
  <c r="AP81" i="16"/>
  <c r="AM81" i="16"/>
  <c r="AI81" i="16"/>
  <c r="AJ81" i="16" s="1"/>
  <c r="AG81" i="16"/>
  <c r="AC81" i="16"/>
  <c r="AB81" i="16" s="1"/>
  <c r="AF81" i="16" s="1"/>
  <c r="Z81" i="16"/>
  <c r="R81" i="16"/>
  <c r="Q81" i="16"/>
  <c r="P81" i="16"/>
  <c r="E81" i="16"/>
  <c r="G81" i="16" s="1"/>
  <c r="C81" i="16"/>
  <c r="B81" i="16"/>
  <c r="AS80" i="16"/>
  <c r="AQ80" i="16"/>
  <c r="AR80" i="16" s="1"/>
  <c r="AP80" i="16"/>
  <c r="AM80" i="16"/>
  <c r="AI80" i="16"/>
  <c r="AJ80" i="16" s="1"/>
  <c r="AG80" i="16"/>
  <c r="AC80" i="16"/>
  <c r="AB80" i="16"/>
  <c r="AF80" i="16" s="1"/>
  <c r="Z80" i="16"/>
  <c r="R80" i="16"/>
  <c r="Q80" i="16"/>
  <c r="P80" i="16"/>
  <c r="E80" i="16"/>
  <c r="C80" i="16"/>
  <c r="B80" i="16"/>
  <c r="AS79" i="16"/>
  <c r="AQ79" i="16"/>
  <c r="AR79" i="16" s="1"/>
  <c r="AP79" i="16"/>
  <c r="AM79" i="16"/>
  <c r="AI79" i="16"/>
  <c r="AJ79" i="16" s="1"/>
  <c r="AG79" i="16"/>
  <c r="AC79" i="16"/>
  <c r="AB79" i="16" s="1"/>
  <c r="AF79" i="16" s="1"/>
  <c r="Z79" i="16"/>
  <c r="R79" i="16"/>
  <c r="Q79" i="16"/>
  <c r="P79" i="16"/>
  <c r="E79" i="16"/>
  <c r="G79" i="16" s="1"/>
  <c r="C79" i="16"/>
  <c r="B79" i="16"/>
  <c r="AS78" i="16"/>
  <c r="AQ78" i="16"/>
  <c r="AR78" i="16" s="1"/>
  <c r="AP78" i="16"/>
  <c r="AM78" i="16"/>
  <c r="AI78" i="16"/>
  <c r="AJ78" i="16" s="1"/>
  <c r="AG78" i="16"/>
  <c r="AC78" i="16"/>
  <c r="AB78" i="16" s="1"/>
  <c r="AF78" i="16" s="1"/>
  <c r="Z78" i="16"/>
  <c r="R78" i="16"/>
  <c r="Q78" i="16"/>
  <c r="P78" i="16"/>
  <c r="E78" i="16"/>
  <c r="C78" i="16"/>
  <c r="B78" i="16"/>
  <c r="AS77" i="16"/>
  <c r="AQ77" i="16"/>
  <c r="AR77" i="16" s="1"/>
  <c r="AP77" i="16"/>
  <c r="AM77" i="16"/>
  <c r="AI77" i="16"/>
  <c r="AJ77" i="16" s="1"/>
  <c r="AG77" i="16"/>
  <c r="AC77" i="16"/>
  <c r="AB77" i="16" s="1"/>
  <c r="AF77" i="16" s="1"/>
  <c r="Z77" i="16"/>
  <c r="R77" i="16"/>
  <c r="Q77" i="16"/>
  <c r="P77" i="16"/>
  <c r="E77" i="16"/>
  <c r="G77" i="16" s="1"/>
  <c r="C77" i="16"/>
  <c r="B77" i="16"/>
  <c r="AS76" i="16"/>
  <c r="AQ76" i="16"/>
  <c r="AR76" i="16" s="1"/>
  <c r="AP76" i="16"/>
  <c r="AM76" i="16"/>
  <c r="AI76" i="16"/>
  <c r="AJ76" i="16" s="1"/>
  <c r="AG76" i="16"/>
  <c r="AC76" i="16"/>
  <c r="AB76" i="16" s="1"/>
  <c r="AF76" i="16" s="1"/>
  <c r="Z76" i="16"/>
  <c r="R76" i="16"/>
  <c r="Q76" i="16"/>
  <c r="P76" i="16"/>
  <c r="E76" i="16"/>
  <c r="X76" i="16" s="1"/>
  <c r="C76" i="16"/>
  <c r="B76" i="16"/>
  <c r="AS75" i="16"/>
  <c r="AQ75" i="16"/>
  <c r="AR75" i="16" s="1"/>
  <c r="AP75" i="16"/>
  <c r="AM75" i="16"/>
  <c r="AI75" i="16"/>
  <c r="AJ75" i="16" s="1"/>
  <c r="AG75" i="16"/>
  <c r="AC75" i="16"/>
  <c r="AB75" i="16" s="1"/>
  <c r="AF75" i="16" s="1"/>
  <c r="Z75" i="16"/>
  <c r="R75" i="16"/>
  <c r="Q75" i="16"/>
  <c r="P75" i="16"/>
  <c r="E75" i="16"/>
  <c r="X75" i="16" s="1"/>
  <c r="C75" i="16"/>
  <c r="B75" i="16"/>
  <c r="AS74" i="16"/>
  <c r="AQ74" i="16"/>
  <c r="AR74" i="16" s="1"/>
  <c r="AP74" i="16"/>
  <c r="AM74" i="16"/>
  <c r="AI74" i="16"/>
  <c r="AJ74" i="16" s="1"/>
  <c r="AG74" i="16"/>
  <c r="AC74" i="16"/>
  <c r="AB74" i="16" s="1"/>
  <c r="AF74" i="16" s="1"/>
  <c r="Z74" i="16"/>
  <c r="R74" i="16"/>
  <c r="Q74" i="16"/>
  <c r="P74" i="16"/>
  <c r="E74" i="16"/>
  <c r="C74" i="16"/>
  <c r="B74" i="16"/>
  <c r="AS73" i="16"/>
  <c r="AQ73" i="16"/>
  <c r="AR73" i="16" s="1"/>
  <c r="AP73" i="16"/>
  <c r="AM73" i="16"/>
  <c r="AI73" i="16"/>
  <c r="AJ73" i="16" s="1"/>
  <c r="AG73" i="16"/>
  <c r="AC73" i="16"/>
  <c r="AB73" i="16"/>
  <c r="AF73" i="16" s="1"/>
  <c r="Z73" i="16"/>
  <c r="R73" i="16"/>
  <c r="Q73" i="16"/>
  <c r="P73" i="16"/>
  <c r="E73" i="16"/>
  <c r="Y73" i="16" s="1"/>
  <c r="C73" i="16"/>
  <c r="B73" i="16"/>
  <c r="AS72" i="16"/>
  <c r="AQ72" i="16"/>
  <c r="AR72" i="16" s="1"/>
  <c r="AP72" i="16"/>
  <c r="AM72" i="16"/>
  <c r="AJ72" i="16"/>
  <c r="AI72" i="16"/>
  <c r="AG72" i="16"/>
  <c r="AC72" i="16"/>
  <c r="AB72" i="16" s="1"/>
  <c r="AF72" i="16" s="1"/>
  <c r="Z72" i="16"/>
  <c r="R72" i="16"/>
  <c r="Q72" i="16"/>
  <c r="P72" i="16"/>
  <c r="E72" i="16"/>
  <c r="G72" i="16" s="1"/>
  <c r="C72" i="16"/>
  <c r="B72" i="16"/>
  <c r="AS71" i="16"/>
  <c r="AQ71" i="16"/>
  <c r="AR71" i="16" s="1"/>
  <c r="AP71" i="16"/>
  <c r="AM71" i="16"/>
  <c r="AI71" i="16"/>
  <c r="AJ71" i="16" s="1"/>
  <c r="AG71" i="16"/>
  <c r="AC71" i="16"/>
  <c r="AB71" i="16" s="1"/>
  <c r="AF71" i="16" s="1"/>
  <c r="Z71" i="16"/>
  <c r="R71" i="16"/>
  <c r="Q71" i="16"/>
  <c r="P71" i="16"/>
  <c r="E71" i="16"/>
  <c r="C71" i="16"/>
  <c r="B71" i="16"/>
  <c r="AS70" i="16"/>
  <c r="AQ70" i="16"/>
  <c r="AR70" i="16" s="1"/>
  <c r="AP70" i="16"/>
  <c r="AM70" i="16"/>
  <c r="AI70" i="16"/>
  <c r="AJ70" i="16" s="1"/>
  <c r="AG70" i="16"/>
  <c r="AC70" i="16"/>
  <c r="AB70" i="16" s="1"/>
  <c r="AF70" i="16" s="1"/>
  <c r="Z70" i="16"/>
  <c r="R70" i="16"/>
  <c r="Q70" i="16"/>
  <c r="P70" i="16"/>
  <c r="E70" i="16"/>
  <c r="C70" i="16"/>
  <c r="B70" i="16"/>
  <c r="AS69" i="16"/>
  <c r="AQ69" i="16"/>
  <c r="AR69" i="16" s="1"/>
  <c r="AP69" i="16"/>
  <c r="AM69" i="16"/>
  <c r="AI69" i="16"/>
  <c r="AJ69" i="16" s="1"/>
  <c r="AG69" i="16"/>
  <c r="AC69" i="16"/>
  <c r="AB69" i="16" s="1"/>
  <c r="AF69" i="16" s="1"/>
  <c r="Z69" i="16"/>
  <c r="R69" i="16"/>
  <c r="Q69" i="16"/>
  <c r="P69" i="16"/>
  <c r="E69" i="16"/>
  <c r="X69" i="16" s="1"/>
  <c r="C69" i="16"/>
  <c r="B69" i="16"/>
  <c r="AS68" i="16"/>
  <c r="AQ68" i="16"/>
  <c r="AR68" i="16" s="1"/>
  <c r="AP68" i="16"/>
  <c r="AM68" i="16"/>
  <c r="AI68" i="16"/>
  <c r="AJ68" i="16" s="1"/>
  <c r="AG68" i="16"/>
  <c r="AC68" i="16"/>
  <c r="AB68" i="16" s="1"/>
  <c r="AF68" i="16" s="1"/>
  <c r="Z68" i="16"/>
  <c r="R68" i="16"/>
  <c r="Q68" i="16"/>
  <c r="P68" i="16"/>
  <c r="E68" i="16"/>
  <c r="C68" i="16"/>
  <c r="B68" i="16"/>
  <c r="AS67" i="16"/>
  <c r="AQ67" i="16"/>
  <c r="AR67" i="16" s="1"/>
  <c r="AP67" i="16"/>
  <c r="AM67" i="16"/>
  <c r="AI67" i="16"/>
  <c r="AJ67" i="16" s="1"/>
  <c r="AG67" i="16"/>
  <c r="AC67" i="16"/>
  <c r="AB67" i="16" s="1"/>
  <c r="AF67" i="16" s="1"/>
  <c r="Z67" i="16"/>
  <c r="R67" i="16"/>
  <c r="Q67" i="16"/>
  <c r="P67" i="16"/>
  <c r="E67" i="16"/>
  <c r="C67" i="16"/>
  <c r="B67" i="16"/>
  <c r="AS66" i="16"/>
  <c r="AQ66" i="16"/>
  <c r="AR66" i="16" s="1"/>
  <c r="AP66" i="16"/>
  <c r="AM66" i="16"/>
  <c r="AI66" i="16"/>
  <c r="AJ66" i="16" s="1"/>
  <c r="AG66" i="16"/>
  <c r="AC66" i="16"/>
  <c r="AB66" i="16" s="1"/>
  <c r="AF66" i="16" s="1"/>
  <c r="Z66" i="16"/>
  <c r="R66" i="16"/>
  <c r="Q66" i="16"/>
  <c r="P66" i="16"/>
  <c r="E66" i="16"/>
  <c r="G66" i="16" s="1"/>
  <c r="C66" i="16"/>
  <c r="B66" i="16"/>
  <c r="AS65" i="16"/>
  <c r="AQ65" i="16"/>
  <c r="AR65" i="16" s="1"/>
  <c r="AP65" i="16"/>
  <c r="AM65" i="16"/>
  <c r="AI65" i="16"/>
  <c r="AJ65" i="16" s="1"/>
  <c r="AG65" i="16"/>
  <c r="AC65" i="16"/>
  <c r="AB65" i="16"/>
  <c r="AF65" i="16" s="1"/>
  <c r="Z65" i="16"/>
  <c r="R65" i="16"/>
  <c r="Q65" i="16"/>
  <c r="P65" i="16"/>
  <c r="E65" i="16"/>
  <c r="C65" i="16"/>
  <c r="B65" i="16"/>
  <c r="AS64" i="16"/>
  <c r="AQ64" i="16"/>
  <c r="AR64" i="16" s="1"/>
  <c r="AP64" i="16"/>
  <c r="AM64" i="16"/>
  <c r="AI64" i="16"/>
  <c r="AJ64" i="16" s="1"/>
  <c r="AG64" i="16"/>
  <c r="AC64" i="16"/>
  <c r="AB64" i="16" s="1"/>
  <c r="AF64" i="16" s="1"/>
  <c r="Z64" i="16"/>
  <c r="R64" i="16"/>
  <c r="Q64" i="16"/>
  <c r="P64" i="16"/>
  <c r="E64" i="16"/>
  <c r="C64" i="16"/>
  <c r="B64" i="16"/>
  <c r="AS63" i="16"/>
  <c r="AQ63" i="16"/>
  <c r="AR63" i="16" s="1"/>
  <c r="AP63" i="16"/>
  <c r="AM63" i="16"/>
  <c r="AI63" i="16"/>
  <c r="AJ63" i="16" s="1"/>
  <c r="AG63" i="16"/>
  <c r="AC63" i="16"/>
  <c r="AB63" i="16"/>
  <c r="AF63" i="16" s="1"/>
  <c r="Z63" i="16"/>
  <c r="R63" i="16"/>
  <c r="Q63" i="16"/>
  <c r="P63" i="16"/>
  <c r="E63" i="16"/>
  <c r="O63" i="16" s="1"/>
  <c r="C63" i="16"/>
  <c r="B63" i="16"/>
  <c r="AS62" i="16"/>
  <c r="AQ62" i="16"/>
  <c r="AR62" i="16" s="1"/>
  <c r="AP62" i="16"/>
  <c r="AM62" i="16"/>
  <c r="AI62" i="16"/>
  <c r="AJ62" i="16" s="1"/>
  <c r="AG62" i="16"/>
  <c r="AC62" i="16"/>
  <c r="AB62" i="16" s="1"/>
  <c r="AF62" i="16" s="1"/>
  <c r="Z62" i="16"/>
  <c r="R62" i="16"/>
  <c r="Q62" i="16"/>
  <c r="P62" i="16"/>
  <c r="E62" i="16"/>
  <c r="C62" i="16"/>
  <c r="B62" i="16"/>
  <c r="AS61" i="16"/>
  <c r="AQ61" i="16"/>
  <c r="AR61" i="16" s="1"/>
  <c r="AP61" i="16"/>
  <c r="AM61" i="16"/>
  <c r="AI61" i="16"/>
  <c r="AJ61" i="16" s="1"/>
  <c r="AG61" i="16"/>
  <c r="AC61" i="16"/>
  <c r="AB61" i="16" s="1"/>
  <c r="AF61" i="16" s="1"/>
  <c r="Z61" i="16"/>
  <c r="R61" i="16"/>
  <c r="Q61" i="16"/>
  <c r="P61" i="16"/>
  <c r="E61" i="16"/>
  <c r="C61" i="16"/>
  <c r="B61" i="16"/>
  <c r="AS60" i="16"/>
  <c r="AQ60" i="16"/>
  <c r="AR60" i="16" s="1"/>
  <c r="AP60" i="16"/>
  <c r="AM60" i="16"/>
  <c r="AI60" i="16"/>
  <c r="AJ60" i="16" s="1"/>
  <c r="AG60" i="16"/>
  <c r="AC60" i="16"/>
  <c r="AB60" i="16"/>
  <c r="AF60" i="16" s="1"/>
  <c r="Z60" i="16"/>
  <c r="R60" i="16"/>
  <c r="Q60" i="16"/>
  <c r="P60" i="16"/>
  <c r="E60" i="16"/>
  <c r="C60" i="16"/>
  <c r="B60" i="16"/>
  <c r="AS59" i="16"/>
  <c r="AQ59" i="16"/>
  <c r="AR59" i="16" s="1"/>
  <c r="AP59" i="16"/>
  <c r="AM59" i="16"/>
  <c r="AI59" i="16"/>
  <c r="AJ59" i="16" s="1"/>
  <c r="AG59" i="16"/>
  <c r="AC59" i="16"/>
  <c r="AB59" i="16" s="1"/>
  <c r="AF59" i="16" s="1"/>
  <c r="Z59" i="16"/>
  <c r="R59" i="16"/>
  <c r="Q59" i="16"/>
  <c r="P59" i="16"/>
  <c r="E59" i="16"/>
  <c r="C59" i="16"/>
  <c r="B59" i="16"/>
  <c r="AS58" i="16"/>
  <c r="AQ58" i="16"/>
  <c r="AR58" i="16" s="1"/>
  <c r="AP58" i="16"/>
  <c r="AM58" i="16"/>
  <c r="AI58" i="16"/>
  <c r="AJ58" i="16" s="1"/>
  <c r="AG58" i="16"/>
  <c r="AC58" i="16"/>
  <c r="AB58" i="16" s="1"/>
  <c r="AF58" i="16" s="1"/>
  <c r="Z58" i="16"/>
  <c r="R58" i="16"/>
  <c r="Q58" i="16"/>
  <c r="P58" i="16"/>
  <c r="E58" i="16"/>
  <c r="C58" i="16"/>
  <c r="B58" i="16"/>
  <c r="AS57" i="16"/>
  <c r="AQ57" i="16"/>
  <c r="AR57" i="16" s="1"/>
  <c r="AP57" i="16"/>
  <c r="AM57" i="16"/>
  <c r="AI57" i="16"/>
  <c r="AJ57" i="16" s="1"/>
  <c r="AG57" i="16"/>
  <c r="AC57" i="16"/>
  <c r="AB57" i="16" s="1"/>
  <c r="AF57" i="16" s="1"/>
  <c r="Z57" i="16"/>
  <c r="R57" i="16"/>
  <c r="Q57" i="16"/>
  <c r="P57" i="16"/>
  <c r="E57" i="16"/>
  <c r="C57" i="16"/>
  <c r="B57" i="16"/>
  <c r="AS56" i="16"/>
  <c r="AQ56" i="16"/>
  <c r="AR56" i="16" s="1"/>
  <c r="AP56" i="16"/>
  <c r="AM56" i="16"/>
  <c r="AI56" i="16"/>
  <c r="AJ56" i="16" s="1"/>
  <c r="AG56" i="16"/>
  <c r="AC56" i="16"/>
  <c r="AB56" i="16" s="1"/>
  <c r="AF56" i="16" s="1"/>
  <c r="Z56" i="16"/>
  <c r="R56" i="16"/>
  <c r="Q56" i="16"/>
  <c r="P56" i="16"/>
  <c r="E56" i="16"/>
  <c r="G56" i="16" s="1"/>
  <c r="C56" i="16"/>
  <c r="B56" i="16"/>
  <c r="AS55" i="16"/>
  <c r="AQ55" i="16"/>
  <c r="AR55" i="16" s="1"/>
  <c r="AP55" i="16"/>
  <c r="AM55" i="16"/>
  <c r="AI55" i="16"/>
  <c r="AJ55" i="16" s="1"/>
  <c r="AG55" i="16"/>
  <c r="AC55" i="16"/>
  <c r="AB55" i="16" s="1"/>
  <c r="AF55" i="16" s="1"/>
  <c r="Z55" i="16"/>
  <c r="R55" i="16"/>
  <c r="Q55" i="16"/>
  <c r="P55" i="16"/>
  <c r="E55" i="16"/>
  <c r="C55" i="16"/>
  <c r="B55" i="16"/>
  <c r="AS54" i="16"/>
  <c r="AR54" i="16"/>
  <c r="AQ54" i="16"/>
  <c r="AP54" i="16"/>
  <c r="AM54" i="16"/>
  <c r="AI54" i="16"/>
  <c r="AJ54" i="16" s="1"/>
  <c r="AG54" i="16"/>
  <c r="AC54" i="16"/>
  <c r="AB54" i="16" s="1"/>
  <c r="AF54" i="16" s="1"/>
  <c r="Z54" i="16"/>
  <c r="R54" i="16"/>
  <c r="Q54" i="16"/>
  <c r="P54" i="16"/>
  <c r="E54" i="16"/>
  <c r="C54" i="16"/>
  <c r="B54" i="16"/>
  <c r="AS53" i="16"/>
  <c r="AQ53" i="16"/>
  <c r="AR53" i="16" s="1"/>
  <c r="AP53" i="16"/>
  <c r="AM53" i="16"/>
  <c r="AI53" i="16"/>
  <c r="AJ53" i="16" s="1"/>
  <c r="AG53" i="16"/>
  <c r="AF53" i="16"/>
  <c r="AC53" i="16"/>
  <c r="AB53" i="16" s="1"/>
  <c r="Z53" i="16"/>
  <c r="R53" i="16"/>
  <c r="Q53" i="16"/>
  <c r="P53" i="16"/>
  <c r="E53" i="16"/>
  <c r="Y53" i="16" s="1"/>
  <c r="C53" i="16"/>
  <c r="B53" i="16"/>
  <c r="AS52" i="16"/>
  <c r="AQ52" i="16"/>
  <c r="AR52" i="16" s="1"/>
  <c r="AP52" i="16"/>
  <c r="AM52" i="16"/>
  <c r="AI52" i="16"/>
  <c r="AJ52" i="16" s="1"/>
  <c r="AG52" i="16"/>
  <c r="AC52" i="16"/>
  <c r="AB52" i="16" s="1"/>
  <c r="AF52" i="16" s="1"/>
  <c r="Z52" i="16"/>
  <c r="R52" i="16"/>
  <c r="Q52" i="16"/>
  <c r="P52" i="16"/>
  <c r="E52" i="16"/>
  <c r="C52" i="16"/>
  <c r="B52" i="16"/>
  <c r="AS51" i="16"/>
  <c r="AQ51" i="16"/>
  <c r="AR51" i="16" s="1"/>
  <c r="AP51" i="16"/>
  <c r="AM51" i="16"/>
  <c r="AJ51" i="16"/>
  <c r="AI51" i="16"/>
  <c r="AG51" i="16"/>
  <c r="AC51" i="16"/>
  <c r="AB51" i="16" s="1"/>
  <c r="AF51" i="16" s="1"/>
  <c r="Z51" i="16"/>
  <c r="R51" i="16"/>
  <c r="Q51" i="16"/>
  <c r="P51" i="16"/>
  <c r="E51" i="16"/>
  <c r="G51" i="16" s="1"/>
  <c r="C51" i="16"/>
  <c r="B51" i="16"/>
  <c r="AS50" i="16"/>
  <c r="AR50" i="16"/>
  <c r="AQ50" i="16"/>
  <c r="AP50" i="16"/>
  <c r="AM50" i="16"/>
  <c r="AI50" i="16"/>
  <c r="AJ50" i="16" s="1"/>
  <c r="AG50" i="16"/>
  <c r="AC50" i="16"/>
  <c r="AB50" i="16" s="1"/>
  <c r="AF50" i="16" s="1"/>
  <c r="Z50" i="16"/>
  <c r="R50" i="16"/>
  <c r="Q50" i="16"/>
  <c r="P50" i="16"/>
  <c r="E50" i="16"/>
  <c r="Y50" i="16" s="1"/>
  <c r="C50" i="16"/>
  <c r="B50" i="16"/>
  <c r="AS49" i="16"/>
  <c r="AQ49" i="16"/>
  <c r="AR49" i="16" s="1"/>
  <c r="AP49" i="16"/>
  <c r="AM49" i="16"/>
  <c r="AI49" i="16"/>
  <c r="AJ49" i="16" s="1"/>
  <c r="AG49" i="16"/>
  <c r="AC49" i="16"/>
  <c r="AB49" i="16" s="1"/>
  <c r="AF49" i="16" s="1"/>
  <c r="Z49" i="16"/>
  <c r="R49" i="16"/>
  <c r="Q49" i="16"/>
  <c r="P49" i="16"/>
  <c r="E49" i="16"/>
  <c r="C49" i="16"/>
  <c r="B49" i="16"/>
  <c r="AS48" i="16"/>
  <c r="AQ48" i="16"/>
  <c r="AR48" i="16" s="1"/>
  <c r="AP48" i="16"/>
  <c r="AM48" i="16"/>
  <c r="AI48" i="16"/>
  <c r="AJ48" i="16" s="1"/>
  <c r="AG48" i="16"/>
  <c r="AC48" i="16"/>
  <c r="AB48" i="16" s="1"/>
  <c r="AF48" i="16" s="1"/>
  <c r="Z48" i="16"/>
  <c r="R48" i="16"/>
  <c r="Q48" i="16"/>
  <c r="P48" i="16"/>
  <c r="E48" i="16"/>
  <c r="O48" i="16" s="1"/>
  <c r="C48" i="16"/>
  <c r="B48" i="16"/>
  <c r="AS47" i="16"/>
  <c r="AQ47" i="16"/>
  <c r="AR47" i="16" s="1"/>
  <c r="AP47" i="16"/>
  <c r="AM47" i="16"/>
  <c r="AI47" i="16"/>
  <c r="AJ47" i="16" s="1"/>
  <c r="AG47" i="16"/>
  <c r="AC47" i="16"/>
  <c r="AB47" i="16"/>
  <c r="AF47" i="16" s="1"/>
  <c r="Z47" i="16"/>
  <c r="R47" i="16"/>
  <c r="Q47" i="16"/>
  <c r="P47" i="16"/>
  <c r="E47" i="16"/>
  <c r="O47" i="16" s="1"/>
  <c r="C47" i="16"/>
  <c r="B47" i="16"/>
  <c r="AS46" i="16"/>
  <c r="AQ46" i="16"/>
  <c r="AR46" i="16" s="1"/>
  <c r="AP46" i="16"/>
  <c r="AM46" i="16"/>
  <c r="AI46" i="16"/>
  <c r="AJ46" i="16" s="1"/>
  <c r="AG46" i="16"/>
  <c r="AC46" i="16"/>
  <c r="AB46" i="16" s="1"/>
  <c r="AF46" i="16" s="1"/>
  <c r="Z46" i="16"/>
  <c r="R46" i="16"/>
  <c r="Q46" i="16"/>
  <c r="P46" i="16"/>
  <c r="E46" i="16"/>
  <c r="C46" i="16"/>
  <c r="B46" i="16"/>
  <c r="AS45" i="16"/>
  <c r="AQ45" i="16"/>
  <c r="AR45" i="16" s="1"/>
  <c r="AP45" i="16"/>
  <c r="AM45" i="16"/>
  <c r="AI45" i="16"/>
  <c r="AJ45" i="16" s="1"/>
  <c r="AG45" i="16"/>
  <c r="AC45" i="16"/>
  <c r="AB45" i="16" s="1"/>
  <c r="AF45" i="16" s="1"/>
  <c r="Z45" i="16"/>
  <c r="R45" i="16"/>
  <c r="Q45" i="16"/>
  <c r="P45" i="16"/>
  <c r="E45" i="16"/>
  <c r="C45" i="16"/>
  <c r="B45" i="16"/>
  <c r="AS44" i="16"/>
  <c r="AQ44" i="16"/>
  <c r="AR44" i="16" s="1"/>
  <c r="AP44" i="16"/>
  <c r="AM44" i="16"/>
  <c r="AI44" i="16"/>
  <c r="AJ44" i="16" s="1"/>
  <c r="AG44" i="16"/>
  <c r="AC44" i="16"/>
  <c r="AB44" i="16"/>
  <c r="AF44" i="16" s="1"/>
  <c r="Z44" i="16"/>
  <c r="R44" i="16"/>
  <c r="Q44" i="16"/>
  <c r="P44" i="16"/>
  <c r="E44" i="16"/>
  <c r="T44" i="16" s="1"/>
  <c r="C44" i="16"/>
  <c r="B44" i="16"/>
  <c r="AS43" i="16"/>
  <c r="AQ43" i="16"/>
  <c r="AR43" i="16" s="1"/>
  <c r="AP43" i="16"/>
  <c r="AM43" i="16"/>
  <c r="AI43" i="16"/>
  <c r="AJ43" i="16" s="1"/>
  <c r="AG43" i="16"/>
  <c r="AC43" i="16"/>
  <c r="AB43" i="16" s="1"/>
  <c r="AF43" i="16" s="1"/>
  <c r="Z43" i="16"/>
  <c r="R43" i="16"/>
  <c r="Q43" i="16"/>
  <c r="P43" i="16"/>
  <c r="E43" i="16"/>
  <c r="C43" i="16"/>
  <c r="B43" i="16"/>
  <c r="AS42" i="16"/>
  <c r="AQ42" i="16"/>
  <c r="AR42" i="16" s="1"/>
  <c r="AP42" i="16"/>
  <c r="AM42" i="16"/>
  <c r="AI42" i="16"/>
  <c r="AJ42" i="16" s="1"/>
  <c r="AG42" i="16"/>
  <c r="AC42" i="16"/>
  <c r="AB42" i="16" s="1"/>
  <c r="AF42" i="16" s="1"/>
  <c r="Z42" i="16"/>
  <c r="R42" i="16"/>
  <c r="Q42" i="16"/>
  <c r="P42" i="16"/>
  <c r="E42" i="16"/>
  <c r="C42" i="16"/>
  <c r="B42" i="16"/>
  <c r="AS41" i="16"/>
  <c r="AQ41" i="16"/>
  <c r="AR41" i="16" s="1"/>
  <c r="AP41" i="16"/>
  <c r="AM41" i="16"/>
  <c r="AI41" i="16"/>
  <c r="AJ41" i="16" s="1"/>
  <c r="AG41" i="16"/>
  <c r="AC41" i="16"/>
  <c r="AB41" i="16" s="1"/>
  <c r="AF41" i="16" s="1"/>
  <c r="Z41" i="16"/>
  <c r="R41" i="16"/>
  <c r="Q41" i="16"/>
  <c r="P41" i="16"/>
  <c r="E41" i="16"/>
  <c r="C41" i="16"/>
  <c r="B41" i="16"/>
  <c r="AS40" i="16"/>
  <c r="AQ40" i="16"/>
  <c r="AR40" i="16" s="1"/>
  <c r="AP40" i="16"/>
  <c r="AM40" i="16"/>
  <c r="AI40" i="16"/>
  <c r="AJ40" i="16" s="1"/>
  <c r="AG40" i="16"/>
  <c r="AF40" i="16"/>
  <c r="AC40" i="16"/>
  <c r="AB40" i="16"/>
  <c r="Z40" i="16"/>
  <c r="R40" i="16"/>
  <c r="Q40" i="16"/>
  <c r="P40" i="16"/>
  <c r="E40" i="16"/>
  <c r="G40" i="16" s="1"/>
  <c r="C40" i="16"/>
  <c r="B40" i="16"/>
  <c r="AS39" i="16"/>
  <c r="AR39" i="16"/>
  <c r="AQ39" i="16"/>
  <c r="AP39" i="16"/>
  <c r="AM39" i="16"/>
  <c r="AI39" i="16"/>
  <c r="AJ39" i="16" s="1"/>
  <c r="AG39" i="16"/>
  <c r="AC39" i="16"/>
  <c r="AB39" i="16" s="1"/>
  <c r="AF39" i="16" s="1"/>
  <c r="Z39" i="16"/>
  <c r="R39" i="16"/>
  <c r="Q39" i="16"/>
  <c r="P39" i="16"/>
  <c r="E39" i="16"/>
  <c r="C39" i="16"/>
  <c r="B39" i="16"/>
  <c r="AS38" i="16"/>
  <c r="AQ38" i="16"/>
  <c r="AR38" i="16" s="1"/>
  <c r="AP38" i="16"/>
  <c r="AM38" i="16"/>
  <c r="AI38" i="16"/>
  <c r="AJ38" i="16" s="1"/>
  <c r="AG38" i="16"/>
  <c r="AC38" i="16"/>
  <c r="AB38" i="16" s="1"/>
  <c r="AF38" i="16" s="1"/>
  <c r="Z38" i="16"/>
  <c r="R38" i="16"/>
  <c r="Q38" i="16"/>
  <c r="P38" i="16"/>
  <c r="E38" i="16"/>
  <c r="G38" i="16" s="1"/>
  <c r="C38" i="16"/>
  <c r="B38" i="16"/>
  <c r="AS37" i="16"/>
  <c r="AQ37" i="16"/>
  <c r="AR37" i="16" s="1"/>
  <c r="AP37" i="16"/>
  <c r="AM37" i="16"/>
  <c r="AI37" i="16"/>
  <c r="AJ37" i="16" s="1"/>
  <c r="AG37" i="16"/>
  <c r="AC37" i="16"/>
  <c r="AB37" i="16" s="1"/>
  <c r="AF37" i="16" s="1"/>
  <c r="Z37" i="16"/>
  <c r="R37" i="16"/>
  <c r="Q37" i="16"/>
  <c r="P37" i="16"/>
  <c r="E37" i="16"/>
  <c r="C37" i="16"/>
  <c r="B37" i="16"/>
  <c r="AS36" i="16"/>
  <c r="AQ36" i="16"/>
  <c r="AR36" i="16" s="1"/>
  <c r="AP36" i="16"/>
  <c r="AM36" i="16"/>
  <c r="AI36" i="16"/>
  <c r="AJ36" i="16" s="1"/>
  <c r="AG36" i="16"/>
  <c r="AC36" i="16"/>
  <c r="AB36" i="16"/>
  <c r="AF36" i="16" s="1"/>
  <c r="Z36" i="16"/>
  <c r="R36" i="16"/>
  <c r="Q36" i="16"/>
  <c r="P36" i="16"/>
  <c r="E36" i="16"/>
  <c r="C36" i="16"/>
  <c r="B36" i="16"/>
  <c r="AS35" i="16"/>
  <c r="AQ35" i="16"/>
  <c r="AR35" i="16" s="1"/>
  <c r="AP35" i="16"/>
  <c r="AM35" i="16"/>
  <c r="AI35" i="16"/>
  <c r="AJ35" i="16" s="1"/>
  <c r="AG35" i="16"/>
  <c r="AC35" i="16"/>
  <c r="AB35" i="16" s="1"/>
  <c r="AF35" i="16" s="1"/>
  <c r="Z35" i="16"/>
  <c r="R35" i="16"/>
  <c r="Q35" i="16"/>
  <c r="P35" i="16"/>
  <c r="E35" i="16"/>
  <c r="G35" i="16" s="1"/>
  <c r="C35" i="16"/>
  <c r="B35" i="16"/>
  <c r="AS34" i="16"/>
  <c r="AQ34" i="16"/>
  <c r="AR34" i="16" s="1"/>
  <c r="AP34" i="16"/>
  <c r="AM34" i="16"/>
  <c r="AI34" i="16"/>
  <c r="AJ34" i="16" s="1"/>
  <c r="AG34" i="16"/>
  <c r="AC34" i="16"/>
  <c r="AB34" i="16" s="1"/>
  <c r="AF34" i="16" s="1"/>
  <c r="Z34" i="16"/>
  <c r="R34" i="16"/>
  <c r="Q34" i="16"/>
  <c r="P34" i="16"/>
  <c r="E34" i="16"/>
  <c r="G34" i="16" s="1"/>
  <c r="C34" i="16"/>
  <c r="B34" i="16"/>
  <c r="AS33" i="16"/>
  <c r="AQ33" i="16"/>
  <c r="AR33" i="16" s="1"/>
  <c r="AP33" i="16"/>
  <c r="AM33" i="16"/>
  <c r="AI33" i="16"/>
  <c r="AJ33" i="16" s="1"/>
  <c r="AG33" i="16"/>
  <c r="AC33" i="16"/>
  <c r="AB33" i="16" s="1"/>
  <c r="AF33" i="16" s="1"/>
  <c r="Z33" i="16"/>
  <c r="R33" i="16"/>
  <c r="Q33" i="16"/>
  <c r="P33" i="16"/>
  <c r="E33" i="16"/>
  <c r="C33" i="16"/>
  <c r="B33" i="16"/>
  <c r="AS32" i="16"/>
  <c r="AQ32" i="16"/>
  <c r="AR32" i="16" s="1"/>
  <c r="AP32" i="16"/>
  <c r="AM32" i="16"/>
  <c r="AI32" i="16"/>
  <c r="AJ32" i="16" s="1"/>
  <c r="AG32" i="16"/>
  <c r="AC32" i="16"/>
  <c r="AB32" i="16" s="1"/>
  <c r="AF32" i="16" s="1"/>
  <c r="Z32" i="16"/>
  <c r="R32" i="16"/>
  <c r="Q32" i="16"/>
  <c r="P32" i="16"/>
  <c r="E32" i="16"/>
  <c r="G32" i="16" s="1"/>
  <c r="C32" i="16"/>
  <c r="B32" i="16"/>
  <c r="K25" i="16"/>
  <c r="J25" i="16"/>
  <c r="F25" i="16"/>
  <c r="B19" i="16"/>
  <c r="T16" i="16"/>
  <c r="B16" i="16"/>
  <c r="B13" i="16"/>
  <c r="B12" i="16"/>
  <c r="B11" i="16"/>
  <c r="B10" i="16"/>
  <c r="B9" i="16"/>
  <c r="B6" i="16"/>
  <c r="K182" i="17"/>
  <c r="F189" i="17" s="1"/>
  <c r="J182" i="17"/>
  <c r="C189" i="17" s="1"/>
  <c r="F182" i="17"/>
  <c r="AS181" i="17"/>
  <c r="AQ181" i="17"/>
  <c r="AR181" i="17" s="1"/>
  <c r="AP181" i="17"/>
  <c r="AM181" i="17"/>
  <c r="AI181" i="17"/>
  <c r="AJ181" i="17" s="1"/>
  <c r="AG181" i="17"/>
  <c r="AC181" i="17"/>
  <c r="AB181" i="17" s="1"/>
  <c r="AF181" i="17" s="1"/>
  <c r="Z181" i="17"/>
  <c r="R181" i="17"/>
  <c r="Q181" i="17"/>
  <c r="P181" i="17"/>
  <c r="E181" i="17"/>
  <c r="C181" i="17"/>
  <c r="B181" i="17"/>
  <c r="AS180" i="17"/>
  <c r="AQ180" i="17"/>
  <c r="AR180" i="17" s="1"/>
  <c r="AP180" i="17"/>
  <c r="AM180" i="17"/>
  <c r="AI180" i="17"/>
  <c r="AJ180" i="17" s="1"/>
  <c r="AG180" i="17"/>
  <c r="AC180" i="17"/>
  <c r="AB180" i="17"/>
  <c r="AF180" i="17" s="1"/>
  <c r="Z180" i="17"/>
  <c r="R180" i="17"/>
  <c r="Q180" i="17"/>
  <c r="P180" i="17"/>
  <c r="E180" i="17"/>
  <c r="G180" i="17" s="1"/>
  <c r="C180" i="17"/>
  <c r="B180" i="17"/>
  <c r="AS179" i="17"/>
  <c r="AQ179" i="17"/>
  <c r="AR179" i="17" s="1"/>
  <c r="AP179" i="17"/>
  <c r="AM179" i="17"/>
  <c r="AI179" i="17"/>
  <c r="AJ179" i="17" s="1"/>
  <c r="AG179" i="17"/>
  <c r="AC179" i="17"/>
  <c r="AB179" i="17"/>
  <c r="AF179" i="17" s="1"/>
  <c r="Z179" i="17"/>
  <c r="R179" i="17"/>
  <c r="Q179" i="17"/>
  <c r="P179" i="17"/>
  <c r="E179" i="17"/>
  <c r="C179" i="17"/>
  <c r="B179" i="17"/>
  <c r="AS178" i="17"/>
  <c r="AQ178" i="17"/>
  <c r="AR178" i="17" s="1"/>
  <c r="AP178" i="17"/>
  <c r="AM178" i="17"/>
  <c r="AI178" i="17"/>
  <c r="AJ178" i="17" s="1"/>
  <c r="AG178" i="17"/>
  <c r="AC178" i="17"/>
  <c r="AB178" i="17" s="1"/>
  <c r="AF178" i="17" s="1"/>
  <c r="Z178" i="17"/>
  <c r="R178" i="17"/>
  <c r="Q178" i="17"/>
  <c r="P178" i="17"/>
  <c r="E178" i="17"/>
  <c r="C178" i="17"/>
  <c r="B178" i="17"/>
  <c r="AS177" i="17"/>
  <c r="AQ177" i="17"/>
  <c r="AR177" i="17" s="1"/>
  <c r="AP177" i="17"/>
  <c r="AM177" i="17"/>
  <c r="AI177" i="17"/>
  <c r="AJ177" i="17" s="1"/>
  <c r="AG177" i="17"/>
  <c r="AC177" i="17"/>
  <c r="AB177" i="17" s="1"/>
  <c r="AF177" i="17" s="1"/>
  <c r="Z177" i="17"/>
  <c r="R177" i="17"/>
  <c r="Q177" i="17"/>
  <c r="P177" i="17"/>
  <c r="E177" i="17"/>
  <c r="C177" i="17"/>
  <c r="B177" i="17"/>
  <c r="AS176" i="17"/>
  <c r="AQ176" i="17"/>
  <c r="AR176" i="17" s="1"/>
  <c r="AP176" i="17"/>
  <c r="AM176" i="17"/>
  <c r="AI176" i="17"/>
  <c r="AJ176" i="17" s="1"/>
  <c r="AG176" i="17"/>
  <c r="AC176" i="17"/>
  <c r="AB176" i="17" s="1"/>
  <c r="AF176" i="17" s="1"/>
  <c r="Z176" i="17"/>
  <c r="R176" i="17"/>
  <c r="Q176" i="17"/>
  <c r="P176" i="17"/>
  <c r="E176" i="17"/>
  <c r="C176" i="17"/>
  <c r="B176" i="17"/>
  <c r="AS175" i="17"/>
  <c r="AQ175" i="17"/>
  <c r="AR175" i="17" s="1"/>
  <c r="AP175" i="17"/>
  <c r="AM175" i="17"/>
  <c r="AI175" i="17"/>
  <c r="AJ175" i="17" s="1"/>
  <c r="AG175" i="17"/>
  <c r="AC175" i="17"/>
  <c r="AB175" i="17" s="1"/>
  <c r="AF175" i="17" s="1"/>
  <c r="Z175" i="17"/>
  <c r="R175" i="17"/>
  <c r="Q175" i="17"/>
  <c r="P175" i="17"/>
  <c r="E175" i="17"/>
  <c r="X175" i="17" s="1"/>
  <c r="C175" i="17"/>
  <c r="B175" i="17"/>
  <c r="AS174" i="17"/>
  <c r="AQ174" i="17"/>
  <c r="AR174" i="17" s="1"/>
  <c r="AP174" i="17"/>
  <c r="AM174" i="17"/>
  <c r="AI174" i="17"/>
  <c r="AJ174" i="17" s="1"/>
  <c r="AG174" i="17"/>
  <c r="AC174" i="17"/>
  <c r="AB174" i="17" s="1"/>
  <c r="AF174" i="17" s="1"/>
  <c r="Z174" i="17"/>
  <c r="R174" i="17"/>
  <c r="Q174" i="17"/>
  <c r="P174" i="17"/>
  <c r="E174" i="17"/>
  <c r="C174" i="17"/>
  <c r="B174" i="17"/>
  <c r="AS173" i="17"/>
  <c r="AQ173" i="17"/>
  <c r="AR173" i="17" s="1"/>
  <c r="AP173" i="17"/>
  <c r="AM173" i="17"/>
  <c r="AI173" i="17"/>
  <c r="AJ173" i="17" s="1"/>
  <c r="AG173" i="17"/>
  <c r="AC173" i="17"/>
  <c r="AB173" i="17" s="1"/>
  <c r="AF173" i="17" s="1"/>
  <c r="Z173" i="17"/>
  <c r="X173" i="17"/>
  <c r="R173" i="17"/>
  <c r="Q173" i="17"/>
  <c r="P173" i="17"/>
  <c r="E173" i="17"/>
  <c r="C173" i="17"/>
  <c r="B173" i="17"/>
  <c r="AS172" i="17"/>
  <c r="AQ172" i="17"/>
  <c r="AR172" i="17" s="1"/>
  <c r="AP172" i="17"/>
  <c r="AM172" i="17"/>
  <c r="AI172" i="17"/>
  <c r="AJ172" i="17" s="1"/>
  <c r="AG172" i="17"/>
  <c r="AC172" i="17"/>
  <c r="AB172" i="17"/>
  <c r="AF172" i="17" s="1"/>
  <c r="Z172" i="17"/>
  <c r="R172" i="17"/>
  <c r="Q172" i="17"/>
  <c r="P172" i="17"/>
  <c r="E172" i="17"/>
  <c r="C172" i="17"/>
  <c r="B172" i="17"/>
  <c r="AS171" i="17"/>
  <c r="AQ171" i="17"/>
  <c r="AR171" i="17" s="1"/>
  <c r="AP171" i="17"/>
  <c r="AM171" i="17"/>
  <c r="AI171" i="17"/>
  <c r="AJ171" i="17" s="1"/>
  <c r="AG171" i="17"/>
  <c r="AC171" i="17"/>
  <c r="AB171" i="17"/>
  <c r="AF171" i="17" s="1"/>
  <c r="Z171" i="17"/>
  <c r="R171" i="17"/>
  <c r="Q171" i="17"/>
  <c r="P171" i="17"/>
  <c r="O171" i="17"/>
  <c r="E171" i="17"/>
  <c r="C171" i="17"/>
  <c r="B171" i="17"/>
  <c r="AS170" i="17"/>
  <c r="AQ170" i="17"/>
  <c r="AR170" i="17" s="1"/>
  <c r="AP170" i="17"/>
  <c r="AM170" i="17"/>
  <c r="AI170" i="17"/>
  <c r="AJ170" i="17" s="1"/>
  <c r="AG170" i="17"/>
  <c r="AC170" i="17"/>
  <c r="AB170" i="17"/>
  <c r="AF170" i="17" s="1"/>
  <c r="Z170" i="17"/>
  <c r="R170" i="17"/>
  <c r="Q170" i="17"/>
  <c r="P170" i="17"/>
  <c r="E170" i="17"/>
  <c r="G170" i="17" s="1"/>
  <c r="C170" i="17"/>
  <c r="B170" i="17"/>
  <c r="AS169" i="17"/>
  <c r="AQ169" i="17"/>
  <c r="AR169" i="17" s="1"/>
  <c r="AP169" i="17"/>
  <c r="AM169" i="17"/>
  <c r="AI169" i="17"/>
  <c r="AJ169" i="17" s="1"/>
  <c r="AG169" i="17"/>
  <c r="AC169" i="17"/>
  <c r="AB169" i="17" s="1"/>
  <c r="AF169" i="17" s="1"/>
  <c r="Z169" i="17"/>
  <c r="R169" i="17"/>
  <c r="Q169" i="17"/>
  <c r="P169" i="17"/>
  <c r="E169" i="17"/>
  <c r="G169" i="17" s="1"/>
  <c r="C169" i="17"/>
  <c r="B169" i="17"/>
  <c r="AS168" i="17"/>
  <c r="AQ168" i="17"/>
  <c r="AR168" i="17" s="1"/>
  <c r="AP168" i="17"/>
  <c r="AM168" i="17"/>
  <c r="AI168" i="17"/>
  <c r="AJ168" i="17" s="1"/>
  <c r="AG168" i="17"/>
  <c r="AC168" i="17"/>
  <c r="AB168" i="17" s="1"/>
  <c r="AF168" i="17" s="1"/>
  <c r="Z168" i="17"/>
  <c r="R168" i="17"/>
  <c r="Q168" i="17"/>
  <c r="P168" i="17"/>
  <c r="E168" i="17"/>
  <c r="C168" i="17"/>
  <c r="B168" i="17"/>
  <c r="AS167" i="17"/>
  <c r="AR167" i="17"/>
  <c r="AQ167" i="17"/>
  <c r="AP167" i="17"/>
  <c r="AM167" i="17"/>
  <c r="AI167" i="17"/>
  <c r="AJ167" i="17" s="1"/>
  <c r="AG167" i="17"/>
  <c r="AC167" i="17"/>
  <c r="AB167" i="17" s="1"/>
  <c r="AF167" i="17" s="1"/>
  <c r="Z167" i="17"/>
  <c r="R167" i="17"/>
  <c r="Q167" i="17"/>
  <c r="P167" i="17"/>
  <c r="E167" i="17"/>
  <c r="O167" i="17" s="1"/>
  <c r="C167" i="17"/>
  <c r="B167" i="17"/>
  <c r="AS166" i="17"/>
  <c r="AQ166" i="17"/>
  <c r="AR166" i="17" s="1"/>
  <c r="AP166" i="17"/>
  <c r="AM166" i="17"/>
  <c r="AI166" i="17"/>
  <c r="AJ166" i="17" s="1"/>
  <c r="AG166" i="17"/>
  <c r="AC166" i="17"/>
  <c r="AB166" i="17" s="1"/>
  <c r="AF166" i="17" s="1"/>
  <c r="Z166" i="17"/>
  <c r="R166" i="17"/>
  <c r="Q166" i="17"/>
  <c r="P166" i="17"/>
  <c r="E166" i="17"/>
  <c r="X166" i="17" s="1"/>
  <c r="C166" i="17"/>
  <c r="B166" i="17"/>
  <c r="AS165" i="17"/>
  <c r="AQ165" i="17"/>
  <c r="AR165" i="17" s="1"/>
  <c r="AP165" i="17"/>
  <c r="AM165" i="17"/>
  <c r="AI165" i="17"/>
  <c r="AJ165" i="17" s="1"/>
  <c r="AG165" i="17"/>
  <c r="AC165" i="17"/>
  <c r="AB165" i="17" s="1"/>
  <c r="AF165" i="17" s="1"/>
  <c r="Z165" i="17"/>
  <c r="R165" i="17"/>
  <c r="Q165" i="17"/>
  <c r="P165" i="17"/>
  <c r="E165" i="17"/>
  <c r="G165" i="17" s="1"/>
  <c r="C165" i="17"/>
  <c r="B165" i="17"/>
  <c r="AS164" i="17"/>
  <c r="AQ164" i="17"/>
  <c r="AR164" i="17" s="1"/>
  <c r="AP164" i="17"/>
  <c r="AM164" i="17"/>
  <c r="AI164" i="17"/>
  <c r="AJ164" i="17" s="1"/>
  <c r="AG164" i="17"/>
  <c r="AC164" i="17"/>
  <c r="AB164" i="17"/>
  <c r="AF164" i="17" s="1"/>
  <c r="Z164" i="17"/>
  <c r="R164" i="17"/>
  <c r="Q164" i="17"/>
  <c r="P164" i="17"/>
  <c r="E164" i="17"/>
  <c r="C164" i="17"/>
  <c r="B164" i="17"/>
  <c r="AS163" i="17"/>
  <c r="AQ163" i="17"/>
  <c r="AR163" i="17" s="1"/>
  <c r="AP163" i="17"/>
  <c r="AM163" i="17"/>
  <c r="AI163" i="17"/>
  <c r="AJ163" i="17" s="1"/>
  <c r="AG163" i="17"/>
  <c r="AC163" i="17"/>
  <c r="AB163" i="17" s="1"/>
  <c r="AF163" i="17" s="1"/>
  <c r="Z163" i="17"/>
  <c r="R163" i="17"/>
  <c r="Q163" i="17"/>
  <c r="P163" i="17"/>
  <c r="E163" i="17"/>
  <c r="C163" i="17"/>
  <c r="B163" i="17"/>
  <c r="AS162" i="17"/>
  <c r="AQ162" i="17"/>
  <c r="AR162" i="17" s="1"/>
  <c r="AP162" i="17"/>
  <c r="AM162" i="17"/>
  <c r="AI162" i="17"/>
  <c r="AJ162" i="17" s="1"/>
  <c r="AG162" i="17"/>
  <c r="AC162" i="17"/>
  <c r="AB162" i="17"/>
  <c r="AF162" i="17" s="1"/>
  <c r="Z162" i="17"/>
  <c r="R162" i="17"/>
  <c r="Q162" i="17"/>
  <c r="P162" i="17"/>
  <c r="E162" i="17"/>
  <c r="G162" i="17" s="1"/>
  <c r="C162" i="17"/>
  <c r="B162" i="17"/>
  <c r="AS161" i="17"/>
  <c r="AQ161" i="17"/>
  <c r="AR161" i="17" s="1"/>
  <c r="AP161" i="17"/>
  <c r="AM161" i="17"/>
  <c r="AI161" i="17"/>
  <c r="AJ161" i="17" s="1"/>
  <c r="AG161" i="17"/>
  <c r="AC161" i="17"/>
  <c r="AB161" i="17" s="1"/>
  <c r="AF161" i="17" s="1"/>
  <c r="Z161" i="17"/>
  <c r="R161" i="17"/>
  <c r="Q161" i="17"/>
  <c r="P161" i="17"/>
  <c r="E161" i="17"/>
  <c r="G161" i="17" s="1"/>
  <c r="C161" i="17"/>
  <c r="B161" i="17"/>
  <c r="AS160" i="17"/>
  <c r="AQ160" i="17"/>
  <c r="AR160" i="17" s="1"/>
  <c r="AP160" i="17"/>
  <c r="AM160" i="17"/>
  <c r="AI160" i="17"/>
  <c r="AJ160" i="17" s="1"/>
  <c r="AG160" i="17"/>
  <c r="AC160" i="17"/>
  <c r="AB160" i="17" s="1"/>
  <c r="AF160" i="17" s="1"/>
  <c r="Z160" i="17"/>
  <c r="R160" i="17"/>
  <c r="Q160" i="17"/>
  <c r="P160" i="17"/>
  <c r="E160" i="17"/>
  <c r="G160" i="17" s="1"/>
  <c r="S160" i="17" s="1"/>
  <c r="C160" i="17"/>
  <c r="B160" i="17"/>
  <c r="AS159" i="17"/>
  <c r="AQ159" i="17"/>
  <c r="AR159" i="17" s="1"/>
  <c r="AP159" i="17"/>
  <c r="AM159" i="17"/>
  <c r="AI159" i="17"/>
  <c r="AJ159" i="17" s="1"/>
  <c r="AG159" i="17"/>
  <c r="AC159" i="17"/>
  <c r="AB159" i="17" s="1"/>
  <c r="AF159" i="17" s="1"/>
  <c r="Z159" i="17"/>
  <c r="X159" i="17"/>
  <c r="R159" i="17"/>
  <c r="Q159" i="17"/>
  <c r="P159" i="17"/>
  <c r="E159" i="17"/>
  <c r="C159" i="17"/>
  <c r="B159" i="17"/>
  <c r="AS158" i="17"/>
  <c r="AQ158" i="17"/>
  <c r="AR158" i="17" s="1"/>
  <c r="AP158" i="17"/>
  <c r="AM158" i="17"/>
  <c r="AJ158" i="17"/>
  <c r="AI158" i="17"/>
  <c r="AG158" i="17"/>
  <c r="AC158" i="17"/>
  <c r="AB158" i="17" s="1"/>
  <c r="AF158" i="17" s="1"/>
  <c r="Z158" i="17"/>
  <c r="R158" i="17"/>
  <c r="Q158" i="17"/>
  <c r="P158" i="17"/>
  <c r="E158" i="17"/>
  <c r="G158" i="17" s="1"/>
  <c r="S158" i="17" s="1"/>
  <c r="U158" i="17" s="1"/>
  <c r="AO158" i="17" s="1"/>
  <c r="C158" i="17"/>
  <c r="B158" i="17"/>
  <c r="AS157" i="17"/>
  <c r="AQ157" i="17"/>
  <c r="AR157" i="17" s="1"/>
  <c r="AP157" i="17"/>
  <c r="AM157" i="17"/>
  <c r="AI157" i="17"/>
  <c r="AJ157" i="17" s="1"/>
  <c r="AG157" i="17"/>
  <c r="AC157" i="17"/>
  <c r="AB157" i="17" s="1"/>
  <c r="AF157" i="17" s="1"/>
  <c r="Z157" i="17"/>
  <c r="R157" i="17"/>
  <c r="Q157" i="17"/>
  <c r="P157" i="17"/>
  <c r="E157" i="17"/>
  <c r="C157" i="17"/>
  <c r="B157" i="17"/>
  <c r="AS156" i="17"/>
  <c r="AQ156" i="17"/>
  <c r="AR156" i="17" s="1"/>
  <c r="AP156" i="17"/>
  <c r="AM156" i="17"/>
  <c r="AJ156" i="17"/>
  <c r="AI156" i="17"/>
  <c r="AG156" i="17"/>
  <c r="AC156" i="17"/>
  <c r="AB156" i="17" s="1"/>
  <c r="AF156" i="17" s="1"/>
  <c r="Z156" i="17"/>
  <c r="R156" i="17"/>
  <c r="Q156" i="17"/>
  <c r="P156" i="17"/>
  <c r="E156" i="17"/>
  <c r="C156" i="17"/>
  <c r="B156" i="17"/>
  <c r="AS155" i="17"/>
  <c r="AQ155" i="17"/>
  <c r="AR155" i="17" s="1"/>
  <c r="AP155" i="17"/>
  <c r="AM155" i="17"/>
  <c r="AI155" i="17"/>
  <c r="AJ155" i="17" s="1"/>
  <c r="AG155" i="17"/>
  <c r="AC155" i="17"/>
  <c r="AB155" i="17"/>
  <c r="AF155" i="17" s="1"/>
  <c r="Z155" i="17"/>
  <c r="R155" i="17"/>
  <c r="Q155" i="17"/>
  <c r="P155" i="17"/>
  <c r="O155" i="17"/>
  <c r="E155" i="17"/>
  <c r="G155" i="17" s="1"/>
  <c r="C155" i="17"/>
  <c r="B155" i="17"/>
  <c r="AS154" i="17"/>
  <c r="AQ154" i="17"/>
  <c r="AR154" i="17" s="1"/>
  <c r="AP154" i="17"/>
  <c r="AM154" i="17"/>
  <c r="AI154" i="17"/>
  <c r="AJ154" i="17" s="1"/>
  <c r="AG154" i="17"/>
  <c r="AC154" i="17"/>
  <c r="AB154" i="17" s="1"/>
  <c r="AF154" i="17" s="1"/>
  <c r="Z154" i="17"/>
  <c r="R154" i="17"/>
  <c r="Q154" i="17"/>
  <c r="P154" i="17"/>
  <c r="E154" i="17"/>
  <c r="Y154" i="17" s="1"/>
  <c r="C154" i="17"/>
  <c r="B154" i="17"/>
  <c r="AS153" i="17"/>
  <c r="AQ153" i="17"/>
  <c r="AR153" i="17" s="1"/>
  <c r="AP153" i="17"/>
  <c r="AM153" i="17"/>
  <c r="AI153" i="17"/>
  <c r="AJ153" i="17" s="1"/>
  <c r="AG153" i="17"/>
  <c r="AC153" i="17"/>
  <c r="AB153" i="17" s="1"/>
  <c r="AF153" i="17" s="1"/>
  <c r="Z153" i="17"/>
  <c r="R153" i="17"/>
  <c r="Q153" i="17"/>
  <c r="P153" i="17"/>
  <c r="E153" i="17"/>
  <c r="C153" i="17"/>
  <c r="B153" i="17"/>
  <c r="AS152" i="17"/>
  <c r="AQ152" i="17"/>
  <c r="AR152" i="17" s="1"/>
  <c r="AP152" i="17"/>
  <c r="AM152" i="17"/>
  <c r="AI152" i="17"/>
  <c r="AJ152" i="17" s="1"/>
  <c r="AG152" i="17"/>
  <c r="AC152" i="17"/>
  <c r="AB152" i="17" s="1"/>
  <c r="AF152" i="17" s="1"/>
  <c r="Z152" i="17"/>
  <c r="R152" i="17"/>
  <c r="Q152" i="17"/>
  <c r="P152" i="17"/>
  <c r="E152" i="17"/>
  <c r="G152" i="17" s="1"/>
  <c r="C152" i="17"/>
  <c r="B152" i="17"/>
  <c r="AS151" i="17"/>
  <c r="AR151" i="17"/>
  <c r="AQ151" i="17"/>
  <c r="AP151" i="17"/>
  <c r="AM151" i="17"/>
  <c r="AJ151" i="17"/>
  <c r="AI151" i="17"/>
  <c r="AG151" i="17"/>
  <c r="AC151" i="17"/>
  <c r="AB151" i="17" s="1"/>
  <c r="AF151" i="17" s="1"/>
  <c r="Z151" i="17"/>
  <c r="R151" i="17"/>
  <c r="Q151" i="17"/>
  <c r="P151" i="17"/>
  <c r="O151" i="17"/>
  <c r="E151" i="17"/>
  <c r="X151" i="17" s="1"/>
  <c r="C151" i="17"/>
  <c r="B151" i="17"/>
  <c r="AS150" i="17"/>
  <c r="AQ150" i="17"/>
  <c r="AR150" i="17" s="1"/>
  <c r="AP150" i="17"/>
  <c r="AM150" i="17"/>
  <c r="AJ150" i="17"/>
  <c r="AI150" i="17"/>
  <c r="AG150" i="17"/>
  <c r="AC150" i="17"/>
  <c r="AB150" i="17" s="1"/>
  <c r="AF150" i="17" s="1"/>
  <c r="Z150" i="17"/>
  <c r="R150" i="17"/>
  <c r="Q150" i="17"/>
  <c r="P150" i="17"/>
  <c r="E150" i="17"/>
  <c r="X150" i="17" s="1"/>
  <c r="C150" i="17"/>
  <c r="B150" i="17"/>
  <c r="AS149" i="17"/>
  <c r="AQ149" i="17"/>
  <c r="AR149" i="17" s="1"/>
  <c r="AP149" i="17"/>
  <c r="AM149" i="17"/>
  <c r="AI149" i="17"/>
  <c r="AJ149" i="17" s="1"/>
  <c r="AG149" i="17"/>
  <c r="AC149" i="17"/>
  <c r="AB149" i="17" s="1"/>
  <c r="AF149" i="17" s="1"/>
  <c r="Z149" i="17"/>
  <c r="R149" i="17"/>
  <c r="Q149" i="17"/>
  <c r="P149" i="17"/>
  <c r="E149" i="17"/>
  <c r="C149" i="17"/>
  <c r="B149" i="17"/>
  <c r="AS148" i="17"/>
  <c r="AQ148" i="17"/>
  <c r="AR148" i="17" s="1"/>
  <c r="AP148" i="17"/>
  <c r="AM148" i="17"/>
  <c r="AI148" i="17"/>
  <c r="AJ148" i="17" s="1"/>
  <c r="AG148" i="17"/>
  <c r="AC148" i="17"/>
  <c r="AB148" i="17"/>
  <c r="AF148" i="17" s="1"/>
  <c r="Z148" i="17"/>
  <c r="R148" i="17"/>
  <c r="Q148" i="17"/>
  <c r="P148" i="17"/>
  <c r="E148" i="17"/>
  <c r="C148" i="17"/>
  <c r="B148" i="17"/>
  <c r="AS147" i="17"/>
  <c r="AQ147" i="17"/>
  <c r="AR147" i="17" s="1"/>
  <c r="AP147" i="17"/>
  <c r="AM147" i="17"/>
  <c r="AI147" i="17"/>
  <c r="AJ147" i="17" s="1"/>
  <c r="AG147" i="17"/>
  <c r="AC147" i="17"/>
  <c r="AB147" i="17"/>
  <c r="AF147" i="17" s="1"/>
  <c r="Z147" i="17"/>
  <c r="R147" i="17"/>
  <c r="Q147" i="17"/>
  <c r="P147" i="17"/>
  <c r="E147" i="17"/>
  <c r="C147" i="17"/>
  <c r="B147" i="17"/>
  <c r="AS146" i="17"/>
  <c r="AQ146" i="17"/>
  <c r="AR146" i="17" s="1"/>
  <c r="AP146" i="17"/>
  <c r="AM146" i="17"/>
  <c r="AI146" i="17"/>
  <c r="AJ146" i="17" s="1"/>
  <c r="AG146" i="17"/>
  <c r="AC146" i="17"/>
  <c r="AB146" i="17"/>
  <c r="AF146" i="17" s="1"/>
  <c r="Z146" i="17"/>
  <c r="R146" i="17"/>
  <c r="Q146" i="17"/>
  <c r="P146" i="17"/>
  <c r="E146" i="17"/>
  <c r="G146" i="17" s="1"/>
  <c r="C146" i="17"/>
  <c r="B146" i="17"/>
  <c r="AS145" i="17"/>
  <c r="AQ145" i="17"/>
  <c r="AR145" i="17" s="1"/>
  <c r="AP145" i="17"/>
  <c r="AM145" i="17"/>
  <c r="AI145" i="17"/>
  <c r="AJ145" i="17" s="1"/>
  <c r="AG145" i="17"/>
  <c r="AC145" i="17"/>
  <c r="AB145" i="17" s="1"/>
  <c r="AF145" i="17" s="1"/>
  <c r="Z145" i="17"/>
  <c r="R145" i="17"/>
  <c r="Q145" i="17"/>
  <c r="P145" i="17"/>
  <c r="E145" i="17"/>
  <c r="C145" i="17"/>
  <c r="B145" i="17"/>
  <c r="AS144" i="17"/>
  <c r="AQ144" i="17"/>
  <c r="AR144" i="17" s="1"/>
  <c r="AP144" i="17"/>
  <c r="AM144" i="17"/>
  <c r="AI144" i="17"/>
  <c r="AJ144" i="17" s="1"/>
  <c r="AG144" i="17"/>
  <c r="AC144" i="17"/>
  <c r="AB144" i="17" s="1"/>
  <c r="AF144" i="17" s="1"/>
  <c r="Z144" i="17"/>
  <c r="R144" i="17"/>
  <c r="Q144" i="17"/>
  <c r="P144" i="17"/>
  <c r="E144" i="17"/>
  <c r="G144" i="17" s="1"/>
  <c r="C144" i="17"/>
  <c r="B144" i="17"/>
  <c r="AS143" i="17"/>
  <c r="AQ143" i="17"/>
  <c r="AR143" i="17" s="1"/>
  <c r="AP143" i="17"/>
  <c r="AM143" i="17"/>
  <c r="AI143" i="17"/>
  <c r="AJ143" i="17" s="1"/>
  <c r="AG143" i="17"/>
  <c r="AC143" i="17"/>
  <c r="AB143" i="17" s="1"/>
  <c r="AF143" i="17" s="1"/>
  <c r="Z143" i="17"/>
  <c r="R143" i="17"/>
  <c r="Q143" i="17"/>
  <c r="P143" i="17"/>
  <c r="O143" i="17"/>
  <c r="E143" i="17"/>
  <c r="X143" i="17" s="1"/>
  <c r="C143" i="17"/>
  <c r="B143" i="17"/>
  <c r="AS142" i="17"/>
  <c r="AR142" i="17"/>
  <c r="AQ142" i="17"/>
  <c r="AP142" i="17"/>
  <c r="AM142" i="17"/>
  <c r="AI142" i="17"/>
  <c r="AJ142" i="17" s="1"/>
  <c r="AG142" i="17"/>
  <c r="AC142" i="17"/>
  <c r="AB142" i="17" s="1"/>
  <c r="AF142" i="17" s="1"/>
  <c r="Z142" i="17"/>
  <c r="R142" i="17"/>
  <c r="Q142" i="17"/>
  <c r="P142" i="17"/>
  <c r="E142" i="17"/>
  <c r="C142" i="17"/>
  <c r="B142" i="17"/>
  <c r="AS141" i="17"/>
  <c r="AQ141" i="17"/>
  <c r="AR141" i="17" s="1"/>
  <c r="AP141" i="17"/>
  <c r="AM141" i="17"/>
  <c r="AI141" i="17"/>
  <c r="AJ141" i="17" s="1"/>
  <c r="AG141" i="17"/>
  <c r="AC141" i="17"/>
  <c r="AB141" i="17" s="1"/>
  <c r="AF141" i="17" s="1"/>
  <c r="Z141" i="17"/>
  <c r="R141" i="17"/>
  <c r="Q141" i="17"/>
  <c r="P141" i="17"/>
  <c r="E141" i="17"/>
  <c r="G141" i="17" s="1"/>
  <c r="C141" i="17"/>
  <c r="B141" i="17"/>
  <c r="AS140" i="17"/>
  <c r="AQ140" i="17"/>
  <c r="AR140" i="17" s="1"/>
  <c r="AP140" i="17"/>
  <c r="AM140" i="17"/>
  <c r="AI140" i="17"/>
  <c r="AJ140" i="17" s="1"/>
  <c r="AG140" i="17"/>
  <c r="AC140" i="17"/>
  <c r="AB140" i="17"/>
  <c r="AF140" i="17" s="1"/>
  <c r="Z140" i="17"/>
  <c r="R140" i="17"/>
  <c r="Q140" i="17"/>
  <c r="P140" i="17"/>
  <c r="E140" i="17"/>
  <c r="C140" i="17"/>
  <c r="B140" i="17"/>
  <c r="AS139" i="17"/>
  <c r="AQ139" i="17"/>
  <c r="AR139" i="17" s="1"/>
  <c r="AP139" i="17"/>
  <c r="AM139" i="17"/>
  <c r="AI139" i="17"/>
  <c r="AJ139" i="17" s="1"/>
  <c r="AG139" i="17"/>
  <c r="AC139" i="17"/>
  <c r="AB139" i="17" s="1"/>
  <c r="AF139" i="17" s="1"/>
  <c r="Z139" i="17"/>
  <c r="R139" i="17"/>
  <c r="Q139" i="17"/>
  <c r="P139" i="17"/>
  <c r="E139" i="17"/>
  <c r="C139" i="17"/>
  <c r="B139" i="17"/>
  <c r="AS138" i="17"/>
  <c r="AQ138" i="17"/>
  <c r="AR138" i="17" s="1"/>
  <c r="AP138" i="17"/>
  <c r="AM138" i="17"/>
  <c r="AI138" i="17"/>
  <c r="AJ138" i="17" s="1"/>
  <c r="AG138" i="17"/>
  <c r="AC138" i="17"/>
  <c r="AB138" i="17"/>
  <c r="AF138" i="17" s="1"/>
  <c r="Z138" i="17"/>
  <c r="R138" i="17"/>
  <c r="Q138" i="17"/>
  <c r="P138" i="17"/>
  <c r="E138" i="17"/>
  <c r="G138" i="17" s="1"/>
  <c r="C138" i="17"/>
  <c r="B138" i="17"/>
  <c r="AS137" i="17"/>
  <c r="AQ137" i="17"/>
  <c r="AR137" i="17" s="1"/>
  <c r="AP137" i="17"/>
  <c r="AM137" i="17"/>
  <c r="AI137" i="17"/>
  <c r="AJ137" i="17" s="1"/>
  <c r="AG137" i="17"/>
  <c r="AC137" i="17"/>
  <c r="AB137" i="17" s="1"/>
  <c r="AF137" i="17" s="1"/>
  <c r="Z137" i="17"/>
  <c r="R137" i="17"/>
  <c r="Q137" i="17"/>
  <c r="P137" i="17"/>
  <c r="E137" i="17"/>
  <c r="C137" i="17"/>
  <c r="B137" i="17"/>
  <c r="AS136" i="17"/>
  <c r="AQ136" i="17"/>
  <c r="AR136" i="17" s="1"/>
  <c r="AP136" i="17"/>
  <c r="AM136" i="17"/>
  <c r="AI136" i="17"/>
  <c r="AJ136" i="17" s="1"/>
  <c r="AG136" i="17"/>
  <c r="AC136" i="17"/>
  <c r="AB136" i="17" s="1"/>
  <c r="AF136" i="17" s="1"/>
  <c r="Z136" i="17"/>
  <c r="R136" i="17"/>
  <c r="Q136" i="17"/>
  <c r="P136" i="17"/>
  <c r="E136" i="17"/>
  <c r="C136" i="17"/>
  <c r="B136" i="17"/>
  <c r="AS135" i="17"/>
  <c r="AQ135" i="17"/>
  <c r="AR135" i="17" s="1"/>
  <c r="AP135" i="17"/>
  <c r="AM135" i="17"/>
  <c r="AI135" i="17"/>
  <c r="AJ135" i="17" s="1"/>
  <c r="AG135" i="17"/>
  <c r="AC135" i="17"/>
  <c r="AB135" i="17" s="1"/>
  <c r="AF135" i="17" s="1"/>
  <c r="Z135" i="17"/>
  <c r="R135" i="17"/>
  <c r="Q135" i="17"/>
  <c r="P135" i="17"/>
  <c r="E135" i="17"/>
  <c r="O135" i="17" s="1"/>
  <c r="C135" i="17"/>
  <c r="B135" i="17"/>
  <c r="AS134" i="17"/>
  <c r="AQ134" i="17"/>
  <c r="AR134" i="17" s="1"/>
  <c r="AP134" i="17"/>
  <c r="AM134" i="17"/>
  <c r="AI134" i="17"/>
  <c r="AJ134" i="17" s="1"/>
  <c r="AG134" i="17"/>
  <c r="AC134" i="17"/>
  <c r="AB134" i="17" s="1"/>
  <c r="AF134" i="17" s="1"/>
  <c r="Z134" i="17"/>
  <c r="R134" i="17"/>
  <c r="Q134" i="17"/>
  <c r="P134" i="17"/>
  <c r="O134" i="17"/>
  <c r="E134" i="17"/>
  <c r="C134" i="17"/>
  <c r="B134" i="17"/>
  <c r="AS133" i="17"/>
  <c r="AQ133" i="17"/>
  <c r="AR133" i="17" s="1"/>
  <c r="AP133" i="17"/>
  <c r="AM133" i="17"/>
  <c r="AI133" i="17"/>
  <c r="AJ133" i="17" s="1"/>
  <c r="AG133" i="17"/>
  <c r="AC133" i="17"/>
  <c r="AB133" i="17" s="1"/>
  <c r="AF133" i="17" s="1"/>
  <c r="Z133" i="17"/>
  <c r="R133" i="17"/>
  <c r="Q133" i="17"/>
  <c r="P133" i="17"/>
  <c r="E133" i="17"/>
  <c r="G133" i="17" s="1"/>
  <c r="C133" i="17"/>
  <c r="B133" i="17"/>
  <c r="AS132" i="17"/>
  <c r="AQ132" i="17"/>
  <c r="AR132" i="17" s="1"/>
  <c r="AP132" i="17"/>
  <c r="AM132" i="17"/>
  <c r="AJ132" i="17"/>
  <c r="AI132" i="17"/>
  <c r="AG132" i="17"/>
  <c r="AC132" i="17"/>
  <c r="AB132" i="17"/>
  <c r="AF132" i="17" s="1"/>
  <c r="Z132" i="17"/>
  <c r="R132" i="17"/>
  <c r="Q132" i="17"/>
  <c r="P132" i="17"/>
  <c r="E132" i="17"/>
  <c r="C132" i="17"/>
  <c r="B132" i="17"/>
  <c r="AS131" i="17"/>
  <c r="AQ131" i="17"/>
  <c r="AR131" i="17" s="1"/>
  <c r="AP131" i="17"/>
  <c r="AM131" i="17"/>
  <c r="AI131" i="17"/>
  <c r="AJ131" i="17" s="1"/>
  <c r="AG131" i="17"/>
  <c r="AC131" i="17"/>
  <c r="AB131" i="17" s="1"/>
  <c r="AF131" i="17" s="1"/>
  <c r="Z131" i="17"/>
  <c r="R131" i="17"/>
  <c r="Q131" i="17"/>
  <c r="P131" i="17"/>
  <c r="E131" i="17"/>
  <c r="C131" i="17"/>
  <c r="B131" i="17"/>
  <c r="AS130" i="17"/>
  <c r="AQ130" i="17"/>
  <c r="AR130" i="17" s="1"/>
  <c r="AP130" i="17"/>
  <c r="AM130" i="17"/>
  <c r="AI130" i="17"/>
  <c r="AJ130" i="17" s="1"/>
  <c r="AG130" i="17"/>
  <c r="AC130" i="17"/>
  <c r="AB130" i="17"/>
  <c r="AF130" i="17" s="1"/>
  <c r="Z130" i="17"/>
  <c r="R130" i="17"/>
  <c r="Q130" i="17"/>
  <c r="P130" i="17"/>
  <c r="E130" i="17"/>
  <c r="G130" i="17" s="1"/>
  <c r="C130" i="17"/>
  <c r="B130" i="17"/>
  <c r="AS129" i="17"/>
  <c r="AQ129" i="17"/>
  <c r="AR129" i="17" s="1"/>
  <c r="AP129" i="17"/>
  <c r="AM129" i="17"/>
  <c r="AI129" i="17"/>
  <c r="AJ129" i="17" s="1"/>
  <c r="AG129" i="17"/>
  <c r="AC129" i="17"/>
  <c r="AB129" i="17" s="1"/>
  <c r="AF129" i="17" s="1"/>
  <c r="Z129" i="17"/>
  <c r="R129" i="17"/>
  <c r="Q129" i="17"/>
  <c r="P129" i="17"/>
  <c r="E129" i="17"/>
  <c r="C129" i="17"/>
  <c r="B129" i="17"/>
  <c r="AS128" i="17"/>
  <c r="AQ128" i="17"/>
  <c r="AR128" i="17" s="1"/>
  <c r="AP128" i="17"/>
  <c r="AM128" i="17"/>
  <c r="AI128" i="17"/>
  <c r="AJ128" i="17" s="1"/>
  <c r="AG128" i="17"/>
  <c r="AC128" i="17"/>
  <c r="AB128" i="17" s="1"/>
  <c r="AF128" i="17" s="1"/>
  <c r="Z128" i="17"/>
  <c r="R128" i="17"/>
  <c r="Q128" i="17"/>
  <c r="P128" i="17"/>
  <c r="E128" i="17"/>
  <c r="G128" i="17" s="1"/>
  <c r="C128" i="17"/>
  <c r="B128" i="17"/>
  <c r="AS127" i="17"/>
  <c r="AQ127" i="17"/>
  <c r="AR127" i="17" s="1"/>
  <c r="AP127" i="17"/>
  <c r="AM127" i="17"/>
  <c r="AI127" i="17"/>
  <c r="AJ127" i="17" s="1"/>
  <c r="AG127" i="17"/>
  <c r="AC127" i="17"/>
  <c r="AB127" i="17" s="1"/>
  <c r="AF127" i="17" s="1"/>
  <c r="Z127" i="17"/>
  <c r="X127" i="17"/>
  <c r="R127" i="17"/>
  <c r="Q127" i="17"/>
  <c r="P127" i="17"/>
  <c r="E127" i="17"/>
  <c r="C127" i="17"/>
  <c r="B127" i="17"/>
  <c r="AS126" i="17"/>
  <c r="AQ126" i="17"/>
  <c r="AR126" i="17" s="1"/>
  <c r="AP126" i="17"/>
  <c r="AM126" i="17"/>
  <c r="AJ126" i="17"/>
  <c r="AI126" i="17"/>
  <c r="AG126" i="17"/>
  <c r="AC126" i="17"/>
  <c r="AB126" i="17" s="1"/>
  <c r="AF126" i="17" s="1"/>
  <c r="Z126" i="17"/>
  <c r="R126" i="17"/>
  <c r="Q126" i="17"/>
  <c r="P126" i="17"/>
  <c r="E126" i="17"/>
  <c r="X126" i="17" s="1"/>
  <c r="C126" i="17"/>
  <c r="B126" i="17"/>
  <c r="AS125" i="17"/>
  <c r="AQ125" i="17"/>
  <c r="AR125" i="17" s="1"/>
  <c r="AP125" i="17"/>
  <c r="AM125" i="17"/>
  <c r="AI125" i="17"/>
  <c r="AJ125" i="17" s="1"/>
  <c r="AG125" i="17"/>
  <c r="AC125" i="17"/>
  <c r="AB125" i="17" s="1"/>
  <c r="AF125" i="17" s="1"/>
  <c r="Z125" i="17"/>
  <c r="R125" i="17"/>
  <c r="Q125" i="17"/>
  <c r="P125" i="17"/>
  <c r="E125" i="17"/>
  <c r="G125" i="17" s="1"/>
  <c r="C125" i="17"/>
  <c r="B125" i="17"/>
  <c r="AS124" i="17"/>
  <c r="AQ124" i="17"/>
  <c r="AR124" i="17" s="1"/>
  <c r="AP124" i="17"/>
  <c r="AM124" i="17"/>
  <c r="AI124" i="17"/>
  <c r="AJ124" i="17" s="1"/>
  <c r="AG124" i="17"/>
  <c r="AC124" i="17"/>
  <c r="AB124" i="17"/>
  <c r="AF124" i="17" s="1"/>
  <c r="Z124" i="17"/>
  <c r="R124" i="17"/>
  <c r="Q124" i="17"/>
  <c r="P124" i="17"/>
  <c r="E124" i="17"/>
  <c r="C124" i="17"/>
  <c r="B124" i="17"/>
  <c r="AS123" i="17"/>
  <c r="AQ123" i="17"/>
  <c r="AR123" i="17" s="1"/>
  <c r="AP123" i="17"/>
  <c r="AM123" i="17"/>
  <c r="AI123" i="17"/>
  <c r="AJ123" i="17" s="1"/>
  <c r="AG123" i="17"/>
  <c r="AC123" i="17"/>
  <c r="AB123" i="17" s="1"/>
  <c r="AF123" i="17" s="1"/>
  <c r="Z123" i="17"/>
  <c r="R123" i="17"/>
  <c r="Q123" i="17"/>
  <c r="P123" i="17"/>
  <c r="E123" i="17"/>
  <c r="C123" i="17"/>
  <c r="B123" i="17"/>
  <c r="AS122" i="17"/>
  <c r="AQ122" i="17"/>
  <c r="AR122" i="17" s="1"/>
  <c r="AP122" i="17"/>
  <c r="AM122" i="17"/>
  <c r="AI122" i="17"/>
  <c r="AJ122" i="17" s="1"/>
  <c r="AG122" i="17"/>
  <c r="AC122" i="17"/>
  <c r="AB122" i="17"/>
  <c r="AF122" i="17" s="1"/>
  <c r="Z122" i="17"/>
  <c r="R122" i="17"/>
  <c r="Q122" i="17"/>
  <c r="P122" i="17"/>
  <c r="E122" i="17"/>
  <c r="G122" i="17" s="1"/>
  <c r="C122" i="17"/>
  <c r="B122" i="17"/>
  <c r="AS121" i="17"/>
  <c r="AQ121" i="17"/>
  <c r="AR121" i="17" s="1"/>
  <c r="AP121" i="17"/>
  <c r="AM121" i="17"/>
  <c r="AI121" i="17"/>
  <c r="AJ121" i="17" s="1"/>
  <c r="AG121" i="17"/>
  <c r="AC121" i="17"/>
  <c r="AB121" i="17" s="1"/>
  <c r="AF121" i="17" s="1"/>
  <c r="Z121" i="17"/>
  <c r="R121" i="17"/>
  <c r="Q121" i="17"/>
  <c r="P121" i="17"/>
  <c r="E121" i="17"/>
  <c r="C121" i="17"/>
  <c r="B121" i="17"/>
  <c r="AS120" i="17"/>
  <c r="AQ120" i="17"/>
  <c r="AR120" i="17" s="1"/>
  <c r="AP120" i="17"/>
  <c r="AM120" i="17"/>
  <c r="AI120" i="17"/>
  <c r="AJ120" i="17" s="1"/>
  <c r="AG120" i="17"/>
  <c r="AC120" i="17"/>
  <c r="AB120" i="17" s="1"/>
  <c r="AF120" i="17" s="1"/>
  <c r="Z120" i="17"/>
  <c r="X120" i="17"/>
  <c r="R120" i="17"/>
  <c r="Q120" i="17"/>
  <c r="P120" i="17"/>
  <c r="E120" i="17"/>
  <c r="G120" i="17" s="1"/>
  <c r="C120" i="17"/>
  <c r="B120" i="17"/>
  <c r="AS119" i="17"/>
  <c r="AQ119" i="17"/>
  <c r="AR119" i="17" s="1"/>
  <c r="AP119" i="17"/>
  <c r="AM119" i="17"/>
  <c r="AI119" i="17"/>
  <c r="AJ119" i="17" s="1"/>
  <c r="AG119" i="17"/>
  <c r="AC119" i="17"/>
  <c r="AB119" i="17" s="1"/>
  <c r="AF119" i="17" s="1"/>
  <c r="Z119" i="17"/>
  <c r="R119" i="17"/>
  <c r="Q119" i="17"/>
  <c r="P119" i="17"/>
  <c r="E119" i="17"/>
  <c r="X119" i="17" s="1"/>
  <c r="C119" i="17"/>
  <c r="B119" i="17"/>
  <c r="AS118" i="17"/>
  <c r="AQ118" i="17"/>
  <c r="AR118" i="17" s="1"/>
  <c r="AP118" i="17"/>
  <c r="AM118" i="17"/>
  <c r="AJ118" i="17"/>
  <c r="AI118" i="17"/>
  <c r="AG118" i="17"/>
  <c r="AC118" i="17"/>
  <c r="AB118" i="17" s="1"/>
  <c r="AF118" i="17" s="1"/>
  <c r="Z118" i="17"/>
  <c r="R118" i="17"/>
  <c r="Q118" i="17"/>
  <c r="P118" i="17"/>
  <c r="E118" i="17"/>
  <c r="X118" i="17" s="1"/>
  <c r="C118" i="17"/>
  <c r="B118" i="17"/>
  <c r="AS117" i="17"/>
  <c r="AQ117" i="17"/>
  <c r="AR117" i="17" s="1"/>
  <c r="AP117" i="17"/>
  <c r="AM117" i="17"/>
  <c r="AI117" i="17"/>
  <c r="AJ117" i="17" s="1"/>
  <c r="AG117" i="17"/>
  <c r="AC117" i="17"/>
  <c r="AB117" i="17" s="1"/>
  <c r="AF117" i="17" s="1"/>
  <c r="Z117" i="17"/>
  <c r="R117" i="17"/>
  <c r="Q117" i="17"/>
  <c r="P117" i="17"/>
  <c r="E117" i="17"/>
  <c r="G117" i="17" s="1"/>
  <c r="C117" i="17"/>
  <c r="B117" i="17"/>
  <c r="AS116" i="17"/>
  <c r="AQ116" i="17"/>
  <c r="AR116" i="17" s="1"/>
  <c r="AP116" i="17"/>
  <c r="AM116" i="17"/>
  <c r="AJ116" i="17"/>
  <c r="AI116" i="17"/>
  <c r="AG116" i="17"/>
  <c r="AC116" i="17"/>
  <c r="AB116" i="17"/>
  <c r="AF116" i="17" s="1"/>
  <c r="Z116" i="17"/>
  <c r="R116" i="17"/>
  <c r="Q116" i="17"/>
  <c r="P116" i="17"/>
  <c r="E116" i="17"/>
  <c r="C116" i="17"/>
  <c r="B116" i="17"/>
  <c r="AS115" i="17"/>
  <c r="AQ115" i="17"/>
  <c r="AR115" i="17" s="1"/>
  <c r="AP115" i="17"/>
  <c r="AM115" i="17"/>
  <c r="AI115" i="17"/>
  <c r="AJ115" i="17" s="1"/>
  <c r="AG115" i="17"/>
  <c r="AC115" i="17"/>
  <c r="AB115" i="17" s="1"/>
  <c r="AF115" i="17" s="1"/>
  <c r="Z115" i="17"/>
  <c r="R115" i="17"/>
  <c r="Q115" i="17"/>
  <c r="P115" i="17"/>
  <c r="E115" i="17"/>
  <c r="C115" i="17"/>
  <c r="B115" i="17"/>
  <c r="AS114" i="17"/>
  <c r="AQ114" i="17"/>
  <c r="AR114" i="17" s="1"/>
  <c r="AP114" i="17"/>
  <c r="AM114" i="17"/>
  <c r="AI114" i="17"/>
  <c r="AJ114" i="17" s="1"/>
  <c r="AG114" i="17"/>
  <c r="AC114" i="17"/>
  <c r="AB114" i="17"/>
  <c r="AF114" i="17" s="1"/>
  <c r="Z114" i="17"/>
  <c r="R114" i="17"/>
  <c r="Q114" i="17"/>
  <c r="P114" i="17"/>
  <c r="E114" i="17"/>
  <c r="G114" i="17" s="1"/>
  <c r="C114" i="17"/>
  <c r="B114" i="17"/>
  <c r="AS113" i="17"/>
  <c r="AQ113" i="17"/>
  <c r="AR113" i="17" s="1"/>
  <c r="AP113" i="17"/>
  <c r="AM113" i="17"/>
  <c r="AI113" i="17"/>
  <c r="AJ113" i="17" s="1"/>
  <c r="AG113" i="17"/>
  <c r="AC113" i="17"/>
  <c r="AB113" i="17" s="1"/>
  <c r="AF113" i="17" s="1"/>
  <c r="Z113" i="17"/>
  <c r="R113" i="17"/>
  <c r="Q113" i="17"/>
  <c r="P113" i="17"/>
  <c r="E113" i="17"/>
  <c r="C113" i="17"/>
  <c r="B113" i="17"/>
  <c r="AS112" i="17"/>
  <c r="AQ112" i="17"/>
  <c r="AR112" i="17" s="1"/>
  <c r="AP112" i="17"/>
  <c r="AM112" i="17"/>
  <c r="AI112" i="17"/>
  <c r="AJ112" i="17" s="1"/>
  <c r="AG112" i="17"/>
  <c r="AC112" i="17"/>
  <c r="AB112" i="17" s="1"/>
  <c r="AF112" i="17" s="1"/>
  <c r="Z112" i="17"/>
  <c r="R112" i="17"/>
  <c r="Q112" i="17"/>
  <c r="P112" i="17"/>
  <c r="E112" i="17"/>
  <c r="C112" i="17"/>
  <c r="B112" i="17"/>
  <c r="AS111" i="17"/>
  <c r="AQ111" i="17"/>
  <c r="AR111" i="17" s="1"/>
  <c r="AP111" i="17"/>
  <c r="AM111" i="17"/>
  <c r="AI111" i="17"/>
  <c r="AJ111" i="17" s="1"/>
  <c r="AG111" i="17"/>
  <c r="AC111" i="17"/>
  <c r="AB111" i="17" s="1"/>
  <c r="AF111" i="17" s="1"/>
  <c r="Z111" i="17"/>
  <c r="R111" i="17"/>
  <c r="Q111" i="17"/>
  <c r="P111" i="17"/>
  <c r="E111" i="17"/>
  <c r="G111" i="17" s="1"/>
  <c r="C111" i="17"/>
  <c r="B111" i="17"/>
  <c r="AS110" i="17"/>
  <c r="AQ110" i="17"/>
  <c r="AR110" i="17" s="1"/>
  <c r="AP110" i="17"/>
  <c r="AM110" i="17"/>
  <c r="AI110" i="17"/>
  <c r="AJ110" i="17" s="1"/>
  <c r="AG110" i="17"/>
  <c r="AC110" i="17"/>
  <c r="AB110" i="17" s="1"/>
  <c r="AF110" i="17" s="1"/>
  <c r="Z110" i="17"/>
  <c r="Y110" i="17"/>
  <c r="R110" i="17"/>
  <c r="Q110" i="17"/>
  <c r="P110" i="17"/>
  <c r="E110" i="17"/>
  <c r="C110" i="17"/>
  <c r="B110" i="17"/>
  <c r="AS109" i="17"/>
  <c r="AQ109" i="17"/>
  <c r="AR109" i="17" s="1"/>
  <c r="AP109" i="17"/>
  <c r="AM109" i="17"/>
  <c r="AI109" i="17"/>
  <c r="AJ109" i="17" s="1"/>
  <c r="AG109" i="17"/>
  <c r="AC109" i="17"/>
  <c r="AB109" i="17" s="1"/>
  <c r="AF109" i="17" s="1"/>
  <c r="Z109" i="17"/>
  <c r="R109" i="17"/>
  <c r="Q109" i="17"/>
  <c r="P109" i="17"/>
  <c r="E109" i="17"/>
  <c r="C109" i="17"/>
  <c r="B109" i="17"/>
  <c r="AS108" i="17"/>
  <c r="AQ108" i="17"/>
  <c r="AR108" i="17" s="1"/>
  <c r="AP108" i="17"/>
  <c r="AM108" i="17"/>
  <c r="AI108" i="17"/>
  <c r="AJ108" i="17" s="1"/>
  <c r="AG108" i="17"/>
  <c r="AC108" i="17"/>
  <c r="AB108" i="17"/>
  <c r="AF108" i="17" s="1"/>
  <c r="Z108" i="17"/>
  <c r="R108" i="17"/>
  <c r="Q108" i="17"/>
  <c r="P108" i="17"/>
  <c r="E108" i="17"/>
  <c r="C108" i="17"/>
  <c r="B108" i="17"/>
  <c r="AS107" i="17"/>
  <c r="AQ107" i="17"/>
  <c r="AR107" i="17" s="1"/>
  <c r="AP107" i="17"/>
  <c r="AM107" i="17"/>
  <c r="AI107" i="17"/>
  <c r="AJ107" i="17" s="1"/>
  <c r="AG107" i="17"/>
  <c r="AC107" i="17"/>
  <c r="AB107" i="17" s="1"/>
  <c r="AF107" i="17" s="1"/>
  <c r="Z107" i="17"/>
  <c r="R107" i="17"/>
  <c r="Q107" i="17"/>
  <c r="P107" i="17"/>
  <c r="E107" i="17"/>
  <c r="G107" i="17" s="1"/>
  <c r="C107" i="17"/>
  <c r="B107" i="17"/>
  <c r="AS106" i="17"/>
  <c r="AQ106" i="17"/>
  <c r="AR106" i="17" s="1"/>
  <c r="AP106" i="17"/>
  <c r="AM106" i="17"/>
  <c r="AI106" i="17"/>
  <c r="AJ106" i="17" s="1"/>
  <c r="AG106" i="17"/>
  <c r="AC106" i="17"/>
  <c r="AB106" i="17" s="1"/>
  <c r="AF106" i="17" s="1"/>
  <c r="Z106" i="17"/>
  <c r="R106" i="17"/>
  <c r="Q106" i="17"/>
  <c r="P106" i="17"/>
  <c r="E106" i="17"/>
  <c r="Y106" i="17" s="1"/>
  <c r="C106" i="17"/>
  <c r="B106" i="17"/>
  <c r="AS105" i="17"/>
  <c r="AR105" i="17"/>
  <c r="AQ105" i="17"/>
  <c r="AP105" i="17"/>
  <c r="AM105" i="17"/>
  <c r="AI105" i="17"/>
  <c r="AJ105" i="17" s="1"/>
  <c r="AG105" i="17"/>
  <c r="AC105" i="17"/>
  <c r="AB105" i="17" s="1"/>
  <c r="AF105" i="17" s="1"/>
  <c r="Z105" i="17"/>
  <c r="R105" i="17"/>
  <c r="Q105" i="17"/>
  <c r="P105" i="17"/>
  <c r="E105" i="17"/>
  <c r="C105" i="17"/>
  <c r="B105" i="17"/>
  <c r="AS104" i="17"/>
  <c r="AQ104" i="17"/>
  <c r="AR104" i="17" s="1"/>
  <c r="AP104" i="17"/>
  <c r="AM104" i="17"/>
  <c r="AI104" i="17"/>
  <c r="AJ104" i="17" s="1"/>
  <c r="AG104" i="17"/>
  <c r="AF104" i="17"/>
  <c r="AC104" i="17"/>
  <c r="AB104" i="17" s="1"/>
  <c r="Z104" i="17"/>
  <c r="R104" i="17"/>
  <c r="Q104" i="17"/>
  <c r="P104" i="17"/>
  <c r="E104" i="17"/>
  <c r="C104" i="17"/>
  <c r="B104" i="17"/>
  <c r="AS103" i="17"/>
  <c r="AQ103" i="17"/>
  <c r="AR103" i="17" s="1"/>
  <c r="AP103" i="17"/>
  <c r="AM103" i="17"/>
  <c r="AJ103" i="17"/>
  <c r="AI103" i="17"/>
  <c r="AG103" i="17"/>
  <c r="AC103" i="17"/>
  <c r="AB103" i="17" s="1"/>
  <c r="AF103" i="17" s="1"/>
  <c r="Z103" i="17"/>
  <c r="R103" i="17"/>
  <c r="Q103" i="17"/>
  <c r="P103" i="17"/>
  <c r="E103" i="17"/>
  <c r="C103" i="17"/>
  <c r="B103" i="17"/>
  <c r="AS102" i="17"/>
  <c r="AQ102" i="17"/>
  <c r="AR102" i="17" s="1"/>
  <c r="AP102" i="17"/>
  <c r="AM102" i="17"/>
  <c r="AI102" i="17"/>
  <c r="AJ102" i="17" s="1"/>
  <c r="AG102" i="17"/>
  <c r="AC102" i="17"/>
  <c r="AB102" i="17" s="1"/>
  <c r="AF102" i="17" s="1"/>
  <c r="Z102" i="17"/>
  <c r="R102" i="17"/>
  <c r="Q102" i="17"/>
  <c r="P102" i="17"/>
  <c r="E102" i="17"/>
  <c r="O102" i="17" s="1"/>
  <c r="C102" i="17"/>
  <c r="B102" i="17"/>
  <c r="AS101" i="17"/>
  <c r="AQ101" i="17"/>
  <c r="AR101" i="17" s="1"/>
  <c r="AP101" i="17"/>
  <c r="AM101" i="17"/>
  <c r="AI101" i="17"/>
  <c r="AJ101" i="17" s="1"/>
  <c r="AG101" i="17"/>
  <c r="AC101" i="17"/>
  <c r="AB101" i="17" s="1"/>
  <c r="AF101" i="17" s="1"/>
  <c r="Z101" i="17"/>
  <c r="R101" i="17"/>
  <c r="Q101" i="17"/>
  <c r="P101" i="17"/>
  <c r="E101" i="17"/>
  <c r="Y101" i="17" s="1"/>
  <c r="C101" i="17"/>
  <c r="B101" i="17"/>
  <c r="AS100" i="17"/>
  <c r="AQ100" i="17"/>
  <c r="AR100" i="17" s="1"/>
  <c r="AP100" i="17"/>
  <c r="AM100" i="17"/>
  <c r="AJ100" i="17"/>
  <c r="AI100" i="17"/>
  <c r="AG100" i="17"/>
  <c r="AC100" i="17"/>
  <c r="AB100" i="17"/>
  <c r="AF100" i="17" s="1"/>
  <c r="Z100" i="17"/>
  <c r="R100" i="17"/>
  <c r="Q100" i="17"/>
  <c r="P100" i="17"/>
  <c r="E100" i="17"/>
  <c r="C100" i="17"/>
  <c r="B100" i="17"/>
  <c r="AS99" i="17"/>
  <c r="AQ99" i="17"/>
  <c r="AR99" i="17" s="1"/>
  <c r="AP99" i="17"/>
  <c r="AM99" i="17"/>
  <c r="AI99" i="17"/>
  <c r="AJ99" i="17" s="1"/>
  <c r="AG99" i="17"/>
  <c r="AC99" i="17"/>
  <c r="AB99" i="17"/>
  <c r="AF99" i="17" s="1"/>
  <c r="Z99" i="17"/>
  <c r="R99" i="17"/>
  <c r="Q99" i="17"/>
  <c r="P99" i="17"/>
  <c r="E99" i="17"/>
  <c r="C99" i="17"/>
  <c r="B99" i="17"/>
  <c r="AS98" i="17"/>
  <c r="AQ98" i="17"/>
  <c r="AR98" i="17" s="1"/>
  <c r="AP98" i="17"/>
  <c r="AM98" i="17"/>
  <c r="AI98" i="17"/>
  <c r="AJ98" i="17" s="1"/>
  <c r="AG98" i="17"/>
  <c r="AC98" i="17"/>
  <c r="AB98" i="17" s="1"/>
  <c r="AF98" i="17" s="1"/>
  <c r="Z98" i="17"/>
  <c r="R98" i="17"/>
  <c r="Q98" i="17"/>
  <c r="P98" i="17"/>
  <c r="E98" i="17"/>
  <c r="C98" i="17"/>
  <c r="B98" i="17"/>
  <c r="AS97" i="17"/>
  <c r="AQ97" i="17"/>
  <c r="AR97" i="17" s="1"/>
  <c r="AP97" i="17"/>
  <c r="AM97" i="17"/>
  <c r="AI97" i="17"/>
  <c r="AJ97" i="17" s="1"/>
  <c r="AG97" i="17"/>
  <c r="AC97" i="17"/>
  <c r="AB97" i="17" s="1"/>
  <c r="AF97" i="17" s="1"/>
  <c r="Z97" i="17"/>
  <c r="R97" i="17"/>
  <c r="Q97" i="17"/>
  <c r="P97" i="17"/>
  <c r="E97" i="17"/>
  <c r="C97" i="17"/>
  <c r="B97" i="17"/>
  <c r="AS96" i="17"/>
  <c r="AQ96" i="17"/>
  <c r="AR96" i="17" s="1"/>
  <c r="AP96" i="17"/>
  <c r="AM96" i="17"/>
  <c r="AI96" i="17"/>
  <c r="AJ96" i="17" s="1"/>
  <c r="AG96" i="17"/>
  <c r="AC96" i="17"/>
  <c r="AB96" i="17" s="1"/>
  <c r="AF96" i="17" s="1"/>
  <c r="Z96" i="17"/>
  <c r="R96" i="17"/>
  <c r="Q96" i="17"/>
  <c r="P96" i="17"/>
  <c r="E96" i="17"/>
  <c r="C96" i="17"/>
  <c r="B96" i="17"/>
  <c r="AS95" i="17"/>
  <c r="AQ95" i="17"/>
  <c r="AR95" i="17" s="1"/>
  <c r="AP95" i="17"/>
  <c r="AM95" i="17"/>
  <c r="AI95" i="17"/>
  <c r="AJ95" i="17" s="1"/>
  <c r="AG95" i="17"/>
  <c r="AC95" i="17"/>
  <c r="AB95" i="17" s="1"/>
  <c r="AF95" i="17" s="1"/>
  <c r="Z95" i="17"/>
  <c r="R95" i="17"/>
  <c r="Q95" i="17"/>
  <c r="P95" i="17"/>
  <c r="E95" i="17"/>
  <c r="G95" i="17" s="1"/>
  <c r="C95" i="17"/>
  <c r="B95" i="17"/>
  <c r="AS94" i="17"/>
  <c r="AQ94" i="17"/>
  <c r="AR94" i="17" s="1"/>
  <c r="AP94" i="17"/>
  <c r="AM94" i="17"/>
  <c r="AI94" i="17"/>
  <c r="AJ94" i="17" s="1"/>
  <c r="AG94" i="17"/>
  <c r="AC94" i="17"/>
  <c r="AB94" i="17" s="1"/>
  <c r="AF94" i="17" s="1"/>
  <c r="Z94" i="17"/>
  <c r="R94" i="17"/>
  <c r="Q94" i="17"/>
  <c r="P94" i="17"/>
  <c r="E94" i="17"/>
  <c r="C94" i="17"/>
  <c r="B94" i="17"/>
  <c r="AS93" i="17"/>
  <c r="AQ93" i="17"/>
  <c r="AR93" i="17" s="1"/>
  <c r="AP93" i="17"/>
  <c r="AM93" i="17"/>
  <c r="AI93" i="17"/>
  <c r="AJ93" i="17" s="1"/>
  <c r="AG93" i="17"/>
  <c r="AC93" i="17"/>
  <c r="AB93" i="17" s="1"/>
  <c r="AF93" i="17" s="1"/>
  <c r="Z93" i="17"/>
  <c r="R93" i="17"/>
  <c r="Q93" i="17"/>
  <c r="P93" i="17"/>
  <c r="E93" i="17"/>
  <c r="X93" i="17" s="1"/>
  <c r="C93" i="17"/>
  <c r="B93" i="17"/>
  <c r="AS92" i="17"/>
  <c r="AQ92" i="17"/>
  <c r="AR92" i="17" s="1"/>
  <c r="AP92" i="17"/>
  <c r="AM92" i="17"/>
  <c r="AI92" i="17"/>
  <c r="AJ92" i="17" s="1"/>
  <c r="AG92" i="17"/>
  <c r="AC92" i="17"/>
  <c r="AB92" i="17" s="1"/>
  <c r="AF92" i="17" s="1"/>
  <c r="Z92" i="17"/>
  <c r="R92" i="17"/>
  <c r="Q92" i="17"/>
  <c r="P92" i="17"/>
  <c r="E92" i="17"/>
  <c r="C92" i="17"/>
  <c r="B92" i="17"/>
  <c r="AS91" i="17"/>
  <c r="AQ91" i="17"/>
  <c r="AR91" i="17" s="1"/>
  <c r="AP91" i="17"/>
  <c r="AM91" i="17"/>
  <c r="AI91" i="17"/>
  <c r="AJ91" i="17" s="1"/>
  <c r="AG91" i="17"/>
  <c r="AC91" i="17"/>
  <c r="AB91" i="17" s="1"/>
  <c r="AF91" i="17" s="1"/>
  <c r="Z91" i="17"/>
  <c r="R91" i="17"/>
  <c r="Q91" i="17"/>
  <c r="P91" i="17"/>
  <c r="E91" i="17"/>
  <c r="C91" i="17"/>
  <c r="B91" i="17"/>
  <c r="AS90" i="17"/>
  <c r="AQ90" i="17"/>
  <c r="AR90" i="17" s="1"/>
  <c r="AP90" i="17"/>
  <c r="AM90" i="17"/>
  <c r="AI90" i="17"/>
  <c r="AJ90" i="17" s="1"/>
  <c r="AG90" i="17"/>
  <c r="AC90" i="17"/>
  <c r="AB90" i="17"/>
  <c r="AF90" i="17" s="1"/>
  <c r="Z90" i="17"/>
  <c r="R90" i="17"/>
  <c r="Q90" i="17"/>
  <c r="P90" i="17"/>
  <c r="E90" i="17"/>
  <c r="C90" i="17"/>
  <c r="B90" i="17"/>
  <c r="AS89" i="17"/>
  <c r="AQ89" i="17"/>
  <c r="AR89" i="17" s="1"/>
  <c r="AP89" i="17"/>
  <c r="AM89" i="17"/>
  <c r="AI89" i="17"/>
  <c r="AJ89" i="17" s="1"/>
  <c r="AG89" i="17"/>
  <c r="AC89" i="17"/>
  <c r="AB89" i="17" s="1"/>
  <c r="AF89" i="17" s="1"/>
  <c r="Z89" i="17"/>
  <c r="R89" i="17"/>
  <c r="Q89" i="17"/>
  <c r="P89" i="17"/>
  <c r="E89" i="17"/>
  <c r="C89" i="17"/>
  <c r="B89" i="17"/>
  <c r="AS88" i="17"/>
  <c r="AQ88" i="17"/>
  <c r="AR88" i="17" s="1"/>
  <c r="AP88" i="17"/>
  <c r="AM88" i="17"/>
  <c r="AI88" i="17"/>
  <c r="AJ88" i="17" s="1"/>
  <c r="AG88" i="17"/>
  <c r="AC88" i="17"/>
  <c r="AB88" i="17" s="1"/>
  <c r="AF88" i="17" s="1"/>
  <c r="Z88" i="17"/>
  <c r="R88" i="17"/>
  <c r="Q88" i="17"/>
  <c r="P88" i="17"/>
  <c r="E88" i="17"/>
  <c r="C88" i="17"/>
  <c r="B88" i="17"/>
  <c r="AS87" i="17"/>
  <c r="AR87" i="17"/>
  <c r="AQ87" i="17"/>
  <c r="AP87" i="17"/>
  <c r="AM87" i="17"/>
  <c r="AI87" i="17"/>
  <c r="AJ87" i="17" s="1"/>
  <c r="AG87" i="17"/>
  <c r="AF87" i="17"/>
  <c r="AC87" i="17"/>
  <c r="AB87" i="17" s="1"/>
  <c r="Z87" i="17"/>
  <c r="R87" i="17"/>
  <c r="Q87" i="17"/>
  <c r="P87" i="17"/>
  <c r="E87" i="17"/>
  <c r="C87" i="17"/>
  <c r="B87" i="17"/>
  <c r="AS86" i="17"/>
  <c r="AQ86" i="17"/>
  <c r="AR86" i="17" s="1"/>
  <c r="AP86" i="17"/>
  <c r="AM86" i="17"/>
  <c r="AJ86" i="17"/>
  <c r="AI86" i="17"/>
  <c r="AG86" i="17"/>
  <c r="AC86" i="17"/>
  <c r="AB86" i="17" s="1"/>
  <c r="AF86" i="17" s="1"/>
  <c r="Z86" i="17"/>
  <c r="R86" i="17"/>
  <c r="Q86" i="17"/>
  <c r="P86" i="17"/>
  <c r="E86" i="17"/>
  <c r="X86" i="17" s="1"/>
  <c r="C86" i="17"/>
  <c r="B86" i="17"/>
  <c r="AS85" i="17"/>
  <c r="AQ85" i="17"/>
  <c r="AR85" i="17" s="1"/>
  <c r="AP85" i="17"/>
  <c r="AM85" i="17"/>
  <c r="AI85" i="17"/>
  <c r="AJ85" i="17" s="1"/>
  <c r="AG85" i="17"/>
  <c r="AC85" i="17"/>
  <c r="AB85" i="17" s="1"/>
  <c r="AF85" i="17" s="1"/>
  <c r="Z85" i="17"/>
  <c r="X85" i="17"/>
  <c r="R85" i="17"/>
  <c r="Q85" i="17"/>
  <c r="P85" i="17"/>
  <c r="E85" i="17"/>
  <c r="C85" i="17"/>
  <c r="B85" i="17"/>
  <c r="AS84" i="17"/>
  <c r="AQ84" i="17"/>
  <c r="AR84" i="17" s="1"/>
  <c r="AP84" i="17"/>
  <c r="AM84" i="17"/>
  <c r="AI84" i="17"/>
  <c r="AJ84" i="17" s="1"/>
  <c r="AG84" i="17"/>
  <c r="AC84" i="17"/>
  <c r="AB84" i="17" s="1"/>
  <c r="AF84" i="17" s="1"/>
  <c r="Z84" i="17"/>
  <c r="R84" i="17"/>
  <c r="Q84" i="17"/>
  <c r="P84" i="17"/>
  <c r="E84" i="17"/>
  <c r="C84" i="17"/>
  <c r="B84" i="17"/>
  <c r="AS83" i="17"/>
  <c r="AQ83" i="17"/>
  <c r="AR83" i="17" s="1"/>
  <c r="AP83" i="17"/>
  <c r="AM83" i="17"/>
  <c r="AJ83" i="17"/>
  <c r="AI83" i="17"/>
  <c r="AG83" i="17"/>
  <c r="AC83" i="17"/>
  <c r="AB83" i="17"/>
  <c r="AF83" i="17" s="1"/>
  <c r="Z83" i="17"/>
  <c r="R83" i="17"/>
  <c r="Q83" i="17"/>
  <c r="P83" i="17"/>
  <c r="E83" i="17"/>
  <c r="Y83" i="17" s="1"/>
  <c r="C83" i="17"/>
  <c r="B83" i="17"/>
  <c r="AS82" i="17"/>
  <c r="AQ82" i="17"/>
  <c r="AR82" i="17" s="1"/>
  <c r="AP82" i="17"/>
  <c r="AM82" i="17"/>
  <c r="AI82" i="17"/>
  <c r="AJ82" i="17" s="1"/>
  <c r="AG82" i="17"/>
  <c r="AC82" i="17"/>
  <c r="AB82" i="17"/>
  <c r="AF82" i="17" s="1"/>
  <c r="Z82" i="17"/>
  <c r="R82" i="17"/>
  <c r="Q82" i="17"/>
  <c r="P82" i="17"/>
  <c r="E82" i="17"/>
  <c r="C82" i="17"/>
  <c r="B82" i="17"/>
  <c r="AS81" i="17"/>
  <c r="AQ81" i="17"/>
  <c r="AR81" i="17" s="1"/>
  <c r="AP81" i="17"/>
  <c r="AM81" i="17"/>
  <c r="AI81" i="17"/>
  <c r="AJ81" i="17" s="1"/>
  <c r="AG81" i="17"/>
  <c r="AC81" i="17"/>
  <c r="AB81" i="17" s="1"/>
  <c r="AF81" i="17" s="1"/>
  <c r="Z81" i="17"/>
  <c r="R81" i="17"/>
  <c r="Q81" i="17"/>
  <c r="P81" i="17"/>
  <c r="E81" i="17"/>
  <c r="G81" i="17" s="1"/>
  <c r="C81" i="17"/>
  <c r="B81" i="17"/>
  <c r="AS80" i="17"/>
  <c r="AQ80" i="17"/>
  <c r="AR80" i="17" s="1"/>
  <c r="AP80" i="17"/>
  <c r="AM80" i="17"/>
  <c r="AI80" i="17"/>
  <c r="AJ80" i="17" s="1"/>
  <c r="AG80" i="17"/>
  <c r="AC80" i="17"/>
  <c r="AB80" i="17" s="1"/>
  <c r="AF80" i="17" s="1"/>
  <c r="Z80" i="17"/>
  <c r="R80" i="17"/>
  <c r="Q80" i="17"/>
  <c r="P80" i="17"/>
  <c r="E80" i="17"/>
  <c r="C80" i="17"/>
  <c r="B80" i="17"/>
  <c r="AS79" i="17"/>
  <c r="AQ79" i="17"/>
  <c r="AR79" i="17" s="1"/>
  <c r="AP79" i="17"/>
  <c r="AM79" i="17"/>
  <c r="AI79" i="17"/>
  <c r="AJ79" i="17" s="1"/>
  <c r="AG79" i="17"/>
  <c r="AC79" i="17"/>
  <c r="AB79" i="17" s="1"/>
  <c r="AF79" i="17" s="1"/>
  <c r="Z79" i="17"/>
  <c r="R79" i="17"/>
  <c r="Q79" i="17"/>
  <c r="P79" i="17"/>
  <c r="E79" i="17"/>
  <c r="C79" i="17"/>
  <c r="B79" i="17"/>
  <c r="AS78" i="17"/>
  <c r="AQ78" i="17"/>
  <c r="AR78" i="17" s="1"/>
  <c r="AP78" i="17"/>
  <c r="AM78" i="17"/>
  <c r="AI78" i="17"/>
  <c r="AJ78" i="17" s="1"/>
  <c r="AG78" i="17"/>
  <c r="AC78" i="17"/>
  <c r="AB78" i="17" s="1"/>
  <c r="AF78" i="17" s="1"/>
  <c r="Z78" i="17"/>
  <c r="R78" i="17"/>
  <c r="Q78" i="17"/>
  <c r="P78" i="17"/>
  <c r="E78" i="17"/>
  <c r="C78" i="17"/>
  <c r="B78" i="17"/>
  <c r="AS77" i="17"/>
  <c r="AQ77" i="17"/>
  <c r="AR77" i="17" s="1"/>
  <c r="AP77" i="17"/>
  <c r="AM77" i="17"/>
  <c r="AJ77" i="17"/>
  <c r="AI77" i="17"/>
  <c r="AG77" i="17"/>
  <c r="AC77" i="17"/>
  <c r="AB77" i="17" s="1"/>
  <c r="AF77" i="17" s="1"/>
  <c r="Z77" i="17"/>
  <c r="R77" i="17"/>
  <c r="Q77" i="17"/>
  <c r="P77" i="17"/>
  <c r="E77" i="17"/>
  <c r="C77" i="17"/>
  <c r="B77" i="17"/>
  <c r="AS76" i="17"/>
  <c r="AQ76" i="17"/>
  <c r="AR76" i="17" s="1"/>
  <c r="AP76" i="17"/>
  <c r="AM76" i="17"/>
  <c r="AI76" i="17"/>
  <c r="AJ76" i="17" s="1"/>
  <c r="AG76" i="17"/>
  <c r="AC76" i="17"/>
  <c r="AB76" i="17" s="1"/>
  <c r="AF76" i="17" s="1"/>
  <c r="Z76" i="17"/>
  <c r="R76" i="17"/>
  <c r="Q76" i="17"/>
  <c r="P76" i="17"/>
  <c r="E76" i="17"/>
  <c r="C76" i="17"/>
  <c r="B76" i="17"/>
  <c r="AS75" i="17"/>
  <c r="AQ75" i="17"/>
  <c r="AR75" i="17" s="1"/>
  <c r="AP75" i="17"/>
  <c r="AM75" i="17"/>
  <c r="AI75" i="17"/>
  <c r="AJ75" i="17" s="1"/>
  <c r="AG75" i="17"/>
  <c r="AC75" i="17"/>
  <c r="AB75" i="17" s="1"/>
  <c r="AF75" i="17" s="1"/>
  <c r="Z75" i="17"/>
  <c r="R75" i="17"/>
  <c r="Q75" i="17"/>
  <c r="P75" i="17"/>
  <c r="E75" i="17"/>
  <c r="C75" i="17"/>
  <c r="B75" i="17"/>
  <c r="AS74" i="17"/>
  <c r="AQ74" i="17"/>
  <c r="AR74" i="17" s="1"/>
  <c r="AP74" i="17"/>
  <c r="AM74" i="17"/>
  <c r="AJ74" i="17"/>
  <c r="AI74" i="17"/>
  <c r="AG74" i="17"/>
  <c r="AC74" i="17"/>
  <c r="AB74" i="17"/>
  <c r="AF74" i="17" s="1"/>
  <c r="Z74" i="17"/>
  <c r="R74" i="17"/>
  <c r="Q74" i="17"/>
  <c r="P74" i="17"/>
  <c r="E74" i="17"/>
  <c r="C74" i="17"/>
  <c r="B74" i="17"/>
  <c r="AS73" i="17"/>
  <c r="AR73" i="17"/>
  <c r="AQ73" i="17"/>
  <c r="AP73" i="17"/>
  <c r="AM73" i="17"/>
  <c r="AI73" i="17"/>
  <c r="AJ73" i="17" s="1"/>
  <c r="AG73" i="17"/>
  <c r="AC73" i="17"/>
  <c r="AB73" i="17" s="1"/>
  <c r="AF73" i="17" s="1"/>
  <c r="Z73" i="17"/>
  <c r="R73" i="17"/>
  <c r="Q73" i="17"/>
  <c r="P73" i="17"/>
  <c r="E73" i="17"/>
  <c r="T73" i="17" s="1"/>
  <c r="AN73" i="17" s="1"/>
  <c r="C73" i="17"/>
  <c r="B73" i="17"/>
  <c r="AS72" i="17"/>
  <c r="AQ72" i="17"/>
  <c r="AR72" i="17" s="1"/>
  <c r="AP72" i="17"/>
  <c r="AM72" i="17"/>
  <c r="AI72" i="17"/>
  <c r="AJ72" i="17" s="1"/>
  <c r="AG72" i="17"/>
  <c r="AC72" i="17"/>
  <c r="AB72" i="17" s="1"/>
  <c r="AF72" i="17" s="1"/>
  <c r="Z72" i="17"/>
  <c r="R72" i="17"/>
  <c r="Q72" i="17"/>
  <c r="P72" i="17"/>
  <c r="E72" i="17"/>
  <c r="O72" i="17" s="1"/>
  <c r="C72" i="17"/>
  <c r="B72" i="17"/>
  <c r="AS71" i="17"/>
  <c r="AQ71" i="17"/>
  <c r="AR71" i="17" s="1"/>
  <c r="AP71" i="17"/>
  <c r="AM71" i="17"/>
  <c r="AI71" i="17"/>
  <c r="AJ71" i="17" s="1"/>
  <c r="AG71" i="17"/>
  <c r="AF71" i="17"/>
  <c r="AC71" i="17"/>
  <c r="AB71" i="17"/>
  <c r="Z71" i="17"/>
  <c r="R71" i="17"/>
  <c r="Q71" i="17"/>
  <c r="P71" i="17"/>
  <c r="E71" i="17"/>
  <c r="C71" i="17"/>
  <c r="B71" i="17"/>
  <c r="AS70" i="17"/>
  <c r="AQ70" i="17"/>
  <c r="AR70" i="17" s="1"/>
  <c r="AP70" i="17"/>
  <c r="AM70" i="17"/>
  <c r="AI70" i="17"/>
  <c r="AJ70" i="17" s="1"/>
  <c r="AG70" i="17"/>
  <c r="AC70" i="17"/>
  <c r="AB70" i="17" s="1"/>
  <c r="AF70" i="17" s="1"/>
  <c r="Z70" i="17"/>
  <c r="R70" i="17"/>
  <c r="Q70" i="17"/>
  <c r="P70" i="17"/>
  <c r="E70" i="17"/>
  <c r="C70" i="17"/>
  <c r="B70" i="17"/>
  <c r="AS69" i="17"/>
  <c r="AQ69" i="17"/>
  <c r="AR69" i="17" s="1"/>
  <c r="AP69" i="17"/>
  <c r="AM69" i="17"/>
  <c r="AJ69" i="17"/>
  <c r="AI69" i="17"/>
  <c r="AG69" i="17"/>
  <c r="AC69" i="17"/>
  <c r="AB69" i="17" s="1"/>
  <c r="AF69" i="17" s="1"/>
  <c r="Z69" i="17"/>
  <c r="R69" i="17"/>
  <c r="Q69" i="17"/>
  <c r="P69" i="17"/>
  <c r="E69" i="17"/>
  <c r="C69" i="17"/>
  <c r="B69" i="17"/>
  <c r="AS68" i="17"/>
  <c r="AQ68" i="17"/>
  <c r="AR68" i="17" s="1"/>
  <c r="AP68" i="17"/>
  <c r="AM68" i="17"/>
  <c r="AI68" i="17"/>
  <c r="AJ68" i="17" s="1"/>
  <c r="AG68" i="17"/>
  <c r="AC68" i="17"/>
  <c r="AB68" i="17" s="1"/>
  <c r="AF68" i="17" s="1"/>
  <c r="Z68" i="17"/>
  <c r="R68" i="17"/>
  <c r="Q68" i="17"/>
  <c r="P68" i="17"/>
  <c r="E68" i="17"/>
  <c r="C68" i="17"/>
  <c r="B68" i="17"/>
  <c r="AS67" i="17"/>
  <c r="AQ67" i="17"/>
  <c r="AR67" i="17" s="1"/>
  <c r="AP67" i="17"/>
  <c r="AM67" i="17"/>
  <c r="AJ67" i="17"/>
  <c r="AI67" i="17"/>
  <c r="AG67" i="17"/>
  <c r="AC67" i="17"/>
  <c r="AB67" i="17" s="1"/>
  <c r="AF67" i="17" s="1"/>
  <c r="Z67" i="17"/>
  <c r="R67" i="17"/>
  <c r="Q67" i="17"/>
  <c r="P67" i="17"/>
  <c r="E67" i="17"/>
  <c r="C67" i="17"/>
  <c r="B67" i="17"/>
  <c r="AS66" i="17"/>
  <c r="AQ66" i="17"/>
  <c r="AR66" i="17" s="1"/>
  <c r="AP66" i="17"/>
  <c r="AM66" i="17"/>
  <c r="AI66" i="17"/>
  <c r="AJ66" i="17" s="1"/>
  <c r="AG66" i="17"/>
  <c r="AC66" i="17"/>
  <c r="AB66" i="17"/>
  <c r="AF66" i="17" s="1"/>
  <c r="Z66" i="17"/>
  <c r="R66" i="17"/>
  <c r="Q66" i="17"/>
  <c r="P66" i="17"/>
  <c r="E66" i="17"/>
  <c r="C66" i="17"/>
  <c r="B66" i="17"/>
  <c r="AS65" i="17"/>
  <c r="AQ65" i="17"/>
  <c r="AR65" i="17" s="1"/>
  <c r="AP65" i="17"/>
  <c r="AM65" i="17"/>
  <c r="AI65" i="17"/>
  <c r="AJ65" i="17" s="1"/>
  <c r="AG65" i="17"/>
  <c r="AC65" i="17"/>
  <c r="AB65" i="17" s="1"/>
  <c r="AF65" i="17" s="1"/>
  <c r="Z65" i="17"/>
  <c r="R65" i="17"/>
  <c r="Q65" i="17"/>
  <c r="P65" i="17"/>
  <c r="E65" i="17"/>
  <c r="T65" i="17" s="1"/>
  <c r="AN65" i="17" s="1"/>
  <c r="C65" i="17"/>
  <c r="B65" i="17"/>
  <c r="AS64" i="17"/>
  <c r="AQ64" i="17"/>
  <c r="AR64" i="17" s="1"/>
  <c r="AP64" i="17"/>
  <c r="AM64" i="17"/>
  <c r="AI64" i="17"/>
  <c r="AJ64" i="17" s="1"/>
  <c r="AG64" i="17"/>
  <c r="AC64" i="17"/>
  <c r="AB64" i="17" s="1"/>
  <c r="AF64" i="17" s="1"/>
  <c r="Z64" i="17"/>
  <c r="R64" i="17"/>
  <c r="Q64" i="17"/>
  <c r="P64" i="17"/>
  <c r="E64" i="17"/>
  <c r="G64" i="17" s="1"/>
  <c r="C64" i="17"/>
  <c r="B64" i="17"/>
  <c r="AS63" i="17"/>
  <c r="AQ63" i="17"/>
  <c r="AR63" i="17" s="1"/>
  <c r="AP63" i="17"/>
  <c r="AM63" i="17"/>
  <c r="AI63" i="17"/>
  <c r="AJ63" i="17" s="1"/>
  <c r="AG63" i="17"/>
  <c r="AC63" i="17"/>
  <c r="AB63" i="17"/>
  <c r="AF63" i="17" s="1"/>
  <c r="Z63" i="17"/>
  <c r="R63" i="17"/>
  <c r="Q63" i="17"/>
  <c r="P63" i="17"/>
  <c r="E63" i="17"/>
  <c r="C63" i="17"/>
  <c r="B63" i="17"/>
  <c r="AS62" i="17"/>
  <c r="AQ62" i="17"/>
  <c r="AR62" i="17" s="1"/>
  <c r="AP62" i="17"/>
  <c r="AM62" i="17"/>
  <c r="AI62" i="17"/>
  <c r="AJ62" i="17" s="1"/>
  <c r="AG62" i="17"/>
  <c r="AC62" i="17"/>
  <c r="AB62" i="17" s="1"/>
  <c r="AF62" i="17" s="1"/>
  <c r="Z62" i="17"/>
  <c r="R62" i="17"/>
  <c r="Q62" i="17"/>
  <c r="P62" i="17"/>
  <c r="E62" i="17"/>
  <c r="C62" i="17"/>
  <c r="B62" i="17"/>
  <c r="AS61" i="17"/>
  <c r="AQ61" i="17"/>
  <c r="AR61" i="17" s="1"/>
  <c r="AP61" i="17"/>
  <c r="AM61" i="17"/>
  <c r="AI61" i="17"/>
  <c r="AJ61" i="17" s="1"/>
  <c r="AG61" i="17"/>
  <c r="AC61" i="17"/>
  <c r="AB61" i="17" s="1"/>
  <c r="AF61" i="17" s="1"/>
  <c r="Z61" i="17"/>
  <c r="R61" i="17"/>
  <c r="Q61" i="17"/>
  <c r="P61" i="17"/>
  <c r="E61" i="17"/>
  <c r="C61" i="17"/>
  <c r="B61" i="17"/>
  <c r="AS60" i="17"/>
  <c r="AQ60" i="17"/>
  <c r="AR60" i="17" s="1"/>
  <c r="AP60" i="17"/>
  <c r="AM60" i="17"/>
  <c r="AJ60" i="17"/>
  <c r="AI60" i="17"/>
  <c r="AG60" i="17"/>
  <c r="AC60" i="17"/>
  <c r="AB60" i="17" s="1"/>
  <c r="AF60" i="17" s="1"/>
  <c r="Z60" i="17"/>
  <c r="R60" i="17"/>
  <c r="Q60" i="17"/>
  <c r="P60" i="17"/>
  <c r="E60" i="17"/>
  <c r="C60" i="17"/>
  <c r="B60" i="17"/>
  <c r="AS59" i="17"/>
  <c r="AQ59" i="17"/>
  <c r="AR59" i="17" s="1"/>
  <c r="AP59" i="17"/>
  <c r="AM59" i="17"/>
  <c r="AI59" i="17"/>
  <c r="AJ59" i="17" s="1"/>
  <c r="AG59" i="17"/>
  <c r="AC59" i="17"/>
  <c r="AB59" i="17" s="1"/>
  <c r="AF59" i="17" s="1"/>
  <c r="Z59" i="17"/>
  <c r="R59" i="17"/>
  <c r="Q59" i="17"/>
  <c r="P59" i="17"/>
  <c r="E59" i="17"/>
  <c r="C59" i="17"/>
  <c r="B59" i="17"/>
  <c r="AS58" i="17"/>
  <c r="AQ58" i="17"/>
  <c r="AR58" i="17" s="1"/>
  <c r="AP58" i="17"/>
  <c r="AM58" i="17"/>
  <c r="AI58" i="17"/>
  <c r="AJ58" i="17" s="1"/>
  <c r="AG58" i="17"/>
  <c r="AC58" i="17"/>
  <c r="AB58" i="17"/>
  <c r="AF58" i="17" s="1"/>
  <c r="Z58" i="17"/>
  <c r="R58" i="17"/>
  <c r="Q58" i="17"/>
  <c r="P58" i="17"/>
  <c r="E58" i="17"/>
  <c r="C58" i="17"/>
  <c r="B58" i="17"/>
  <c r="AS57" i="17"/>
  <c r="AQ57" i="17"/>
  <c r="AR57" i="17" s="1"/>
  <c r="AP57" i="17"/>
  <c r="AM57" i="17"/>
  <c r="AI57" i="17"/>
  <c r="AJ57" i="17" s="1"/>
  <c r="AG57" i="17"/>
  <c r="AC57" i="17"/>
  <c r="AB57" i="17" s="1"/>
  <c r="AF57" i="17" s="1"/>
  <c r="Z57" i="17"/>
  <c r="T57" i="17"/>
  <c r="AN57" i="17" s="1"/>
  <c r="R57" i="17"/>
  <c r="Q57" i="17"/>
  <c r="P57" i="17"/>
  <c r="E57" i="17"/>
  <c r="C57" i="17"/>
  <c r="B57" i="17"/>
  <c r="AS56" i="17"/>
  <c r="AQ56" i="17"/>
  <c r="AR56" i="17" s="1"/>
  <c r="AP56" i="17"/>
  <c r="AM56" i="17"/>
  <c r="AI56" i="17"/>
  <c r="AJ56" i="17" s="1"/>
  <c r="AG56" i="17"/>
  <c r="AC56" i="17"/>
  <c r="AB56" i="17" s="1"/>
  <c r="AF56" i="17" s="1"/>
  <c r="Z56" i="17"/>
  <c r="R56" i="17"/>
  <c r="Q56" i="17"/>
  <c r="P56" i="17"/>
  <c r="O56" i="17"/>
  <c r="E56" i="17"/>
  <c r="T56" i="17" s="1"/>
  <c r="C56" i="17"/>
  <c r="B56" i="17"/>
  <c r="AS55" i="17"/>
  <c r="AQ55" i="17"/>
  <c r="AR55" i="17" s="1"/>
  <c r="AP55" i="17"/>
  <c r="AM55" i="17"/>
  <c r="AI55" i="17"/>
  <c r="AJ55" i="17" s="1"/>
  <c r="AG55" i="17"/>
  <c r="AF55" i="17"/>
  <c r="AC55" i="17"/>
  <c r="AB55" i="17"/>
  <c r="Z55" i="17"/>
  <c r="R55" i="17"/>
  <c r="Q55" i="17"/>
  <c r="P55" i="17"/>
  <c r="E55" i="17"/>
  <c r="C55" i="17"/>
  <c r="B55" i="17"/>
  <c r="AS54" i="17"/>
  <c r="AQ54" i="17"/>
  <c r="AR54" i="17" s="1"/>
  <c r="AP54" i="17"/>
  <c r="AM54" i="17"/>
  <c r="AI54" i="17"/>
  <c r="AJ54" i="17" s="1"/>
  <c r="AG54" i="17"/>
  <c r="AC54" i="17"/>
  <c r="AB54" i="17" s="1"/>
  <c r="AF54" i="17" s="1"/>
  <c r="Z54" i="17"/>
  <c r="R54" i="17"/>
  <c r="Q54" i="17"/>
  <c r="P54" i="17"/>
  <c r="O54" i="17"/>
  <c r="E54" i="17"/>
  <c r="Y54" i="17" s="1"/>
  <c r="C54" i="17"/>
  <c r="B54" i="17"/>
  <c r="AS53" i="17"/>
  <c r="AQ53" i="17"/>
  <c r="AR53" i="17" s="1"/>
  <c r="AP53" i="17"/>
  <c r="AM53" i="17"/>
  <c r="AI53" i="17"/>
  <c r="AJ53" i="17" s="1"/>
  <c r="AG53" i="17"/>
  <c r="AC53" i="17"/>
  <c r="AB53" i="17" s="1"/>
  <c r="AF53" i="17" s="1"/>
  <c r="Z53" i="17"/>
  <c r="R53" i="17"/>
  <c r="Q53" i="17"/>
  <c r="P53" i="17"/>
  <c r="E53" i="17"/>
  <c r="C53" i="17"/>
  <c r="B53" i="17"/>
  <c r="AS52" i="17"/>
  <c r="AQ52" i="17"/>
  <c r="AR52" i="17" s="1"/>
  <c r="AP52" i="17"/>
  <c r="AM52" i="17"/>
  <c r="AI52" i="17"/>
  <c r="AJ52" i="17" s="1"/>
  <c r="AG52" i="17"/>
  <c r="AC52" i="17"/>
  <c r="AB52" i="17" s="1"/>
  <c r="AF52" i="17" s="1"/>
  <c r="Z52" i="17"/>
  <c r="R52" i="17"/>
  <c r="Q52" i="17"/>
  <c r="P52" i="17"/>
  <c r="E52" i="17"/>
  <c r="C52" i="17"/>
  <c r="B52" i="17"/>
  <c r="AS51" i="17"/>
  <c r="AQ51" i="17"/>
  <c r="AR51" i="17" s="1"/>
  <c r="AP51" i="17"/>
  <c r="AM51" i="17"/>
  <c r="AJ51" i="17"/>
  <c r="AI51" i="17"/>
  <c r="AG51" i="17"/>
  <c r="AC51" i="17"/>
  <c r="AB51" i="17" s="1"/>
  <c r="AF51" i="17" s="1"/>
  <c r="Z51" i="17"/>
  <c r="R51" i="17"/>
  <c r="Q51" i="17"/>
  <c r="P51" i="17"/>
  <c r="E51" i="17"/>
  <c r="C51" i="17"/>
  <c r="B51" i="17"/>
  <c r="AS50" i="17"/>
  <c r="AQ50" i="17"/>
  <c r="AR50" i="17" s="1"/>
  <c r="AP50" i="17"/>
  <c r="AM50" i="17"/>
  <c r="AI50" i="17"/>
  <c r="AJ50" i="17" s="1"/>
  <c r="AG50" i="17"/>
  <c r="AC50" i="17"/>
  <c r="AB50" i="17" s="1"/>
  <c r="AF50" i="17" s="1"/>
  <c r="Z50" i="17"/>
  <c r="R50" i="17"/>
  <c r="Q50" i="17"/>
  <c r="P50" i="17"/>
  <c r="E50" i="17"/>
  <c r="C50" i="17"/>
  <c r="B50" i="17"/>
  <c r="AS49" i="17"/>
  <c r="AQ49" i="17"/>
  <c r="AR49" i="17" s="1"/>
  <c r="AP49" i="17"/>
  <c r="AM49" i="17"/>
  <c r="AI49" i="17"/>
  <c r="AJ49" i="17" s="1"/>
  <c r="AG49" i="17"/>
  <c r="AC49" i="17"/>
  <c r="AB49" i="17" s="1"/>
  <c r="AF49" i="17" s="1"/>
  <c r="Z49" i="17"/>
  <c r="Y49" i="17"/>
  <c r="R49" i="17"/>
  <c r="Q49" i="17"/>
  <c r="P49" i="17"/>
  <c r="E49" i="17"/>
  <c r="O49" i="17" s="1"/>
  <c r="C49" i="17"/>
  <c r="B49" i="17"/>
  <c r="AS48" i="17"/>
  <c r="AQ48" i="17"/>
  <c r="AR48" i="17" s="1"/>
  <c r="AP48" i="17"/>
  <c r="AM48" i="17"/>
  <c r="AI48" i="17"/>
  <c r="AJ48" i="17" s="1"/>
  <c r="AG48" i="17"/>
  <c r="AC48" i="17"/>
  <c r="AB48" i="17" s="1"/>
  <c r="AF48" i="17" s="1"/>
  <c r="Z48" i="17"/>
  <c r="R48" i="17"/>
  <c r="Q48" i="17"/>
  <c r="P48" i="17"/>
  <c r="E48" i="17"/>
  <c r="C48" i="17"/>
  <c r="B48" i="17"/>
  <c r="AS47" i="17"/>
  <c r="AQ47" i="17"/>
  <c r="AR47" i="17" s="1"/>
  <c r="AP47" i="17"/>
  <c r="AM47" i="17"/>
  <c r="AJ47" i="17"/>
  <c r="AI47" i="17"/>
  <c r="AG47" i="17"/>
  <c r="AC47" i="17"/>
  <c r="AB47" i="17"/>
  <c r="AF47" i="17" s="1"/>
  <c r="Z47" i="17"/>
  <c r="R47" i="17"/>
  <c r="Q47" i="17"/>
  <c r="P47" i="17"/>
  <c r="E47" i="17"/>
  <c r="C47" i="17"/>
  <c r="B47" i="17"/>
  <c r="AS46" i="17"/>
  <c r="AQ46" i="17"/>
  <c r="AR46" i="17" s="1"/>
  <c r="AP46" i="17"/>
  <c r="AM46" i="17"/>
  <c r="AI46" i="17"/>
  <c r="AJ46" i="17" s="1"/>
  <c r="AG46" i="17"/>
  <c r="AC46" i="17"/>
  <c r="AB46" i="17"/>
  <c r="AF46" i="17" s="1"/>
  <c r="Z46" i="17"/>
  <c r="R46" i="17"/>
  <c r="Q46" i="17"/>
  <c r="P46" i="17"/>
  <c r="O46" i="17"/>
  <c r="E46" i="17"/>
  <c r="C46" i="17"/>
  <c r="B46" i="17"/>
  <c r="AS45" i="17"/>
  <c r="AQ45" i="17"/>
  <c r="AR45" i="17" s="1"/>
  <c r="AP45" i="17"/>
  <c r="AM45" i="17"/>
  <c r="AI45" i="17"/>
  <c r="AJ45" i="17" s="1"/>
  <c r="AG45" i="17"/>
  <c r="AC45" i="17"/>
  <c r="AB45" i="17" s="1"/>
  <c r="AF45" i="17" s="1"/>
  <c r="Z45" i="17"/>
  <c r="R45" i="17"/>
  <c r="Q45" i="17"/>
  <c r="P45" i="17"/>
  <c r="E45" i="17"/>
  <c r="C45" i="17"/>
  <c r="B45" i="17"/>
  <c r="AS44" i="17"/>
  <c r="AQ44" i="17"/>
  <c r="AR44" i="17" s="1"/>
  <c r="AP44" i="17"/>
  <c r="AM44" i="17"/>
  <c r="AI44" i="17"/>
  <c r="AJ44" i="17" s="1"/>
  <c r="AG44" i="17"/>
  <c r="AC44" i="17"/>
  <c r="AB44" i="17" s="1"/>
  <c r="AF44" i="17" s="1"/>
  <c r="Z44" i="17"/>
  <c r="R44" i="17"/>
  <c r="Q44" i="17"/>
  <c r="P44" i="17"/>
  <c r="E44" i="17"/>
  <c r="C44" i="17"/>
  <c r="B44" i="17"/>
  <c r="AS43" i="17"/>
  <c r="AQ43" i="17"/>
  <c r="AR43" i="17" s="1"/>
  <c r="AP43" i="17"/>
  <c r="AM43" i="17"/>
  <c r="AI43" i="17"/>
  <c r="AJ43" i="17" s="1"/>
  <c r="AG43" i="17"/>
  <c r="AC43" i="17"/>
  <c r="AB43" i="17"/>
  <c r="AF43" i="17" s="1"/>
  <c r="Z43" i="17"/>
  <c r="Y43" i="17"/>
  <c r="R43" i="17"/>
  <c r="Q43" i="17"/>
  <c r="P43" i="17"/>
  <c r="E43" i="17"/>
  <c r="X43" i="17" s="1"/>
  <c r="C43" i="17"/>
  <c r="B43" i="17"/>
  <c r="AS42" i="17"/>
  <c r="AQ42" i="17"/>
  <c r="AR42" i="17" s="1"/>
  <c r="AP42" i="17"/>
  <c r="AM42" i="17"/>
  <c r="AI42" i="17"/>
  <c r="AJ42" i="17" s="1"/>
  <c r="AG42" i="17"/>
  <c r="AC42" i="17"/>
  <c r="AB42" i="17"/>
  <c r="AF42" i="17" s="1"/>
  <c r="Z42" i="17"/>
  <c r="R42" i="17"/>
  <c r="Q42" i="17"/>
  <c r="P42" i="17"/>
  <c r="E42" i="17"/>
  <c r="C42" i="17"/>
  <c r="B42" i="17"/>
  <c r="AS41" i="17"/>
  <c r="AQ41" i="17"/>
  <c r="AR41" i="17" s="1"/>
  <c r="AP41" i="17"/>
  <c r="AM41" i="17"/>
  <c r="AI41" i="17"/>
  <c r="AJ41" i="17" s="1"/>
  <c r="AG41" i="17"/>
  <c r="AC41" i="17"/>
  <c r="AB41" i="17" s="1"/>
  <c r="AF41" i="17" s="1"/>
  <c r="Z41" i="17"/>
  <c r="R41" i="17"/>
  <c r="Q41" i="17"/>
  <c r="P41" i="17"/>
  <c r="E41" i="17"/>
  <c r="X41" i="17" s="1"/>
  <c r="C41" i="17"/>
  <c r="B41" i="17"/>
  <c r="AS40" i="17"/>
  <c r="AQ40" i="17"/>
  <c r="AR40" i="17" s="1"/>
  <c r="AP40" i="17"/>
  <c r="AM40" i="17"/>
  <c r="AI40" i="17"/>
  <c r="AJ40" i="17" s="1"/>
  <c r="AG40" i="17"/>
  <c r="AC40" i="17"/>
  <c r="AB40" i="17"/>
  <c r="AF40" i="17" s="1"/>
  <c r="Z40" i="17"/>
  <c r="R40" i="17"/>
  <c r="Q40" i="17"/>
  <c r="P40" i="17"/>
  <c r="E40" i="17"/>
  <c r="C40" i="17"/>
  <c r="B40" i="17"/>
  <c r="AS39" i="17"/>
  <c r="AQ39" i="17"/>
  <c r="AR39" i="17" s="1"/>
  <c r="AP39" i="17"/>
  <c r="AM39" i="17"/>
  <c r="AI39" i="17"/>
  <c r="AJ39" i="17" s="1"/>
  <c r="AG39" i="17"/>
  <c r="AC39" i="17"/>
  <c r="AB39" i="17" s="1"/>
  <c r="AF39" i="17" s="1"/>
  <c r="Z39" i="17"/>
  <c r="R39" i="17"/>
  <c r="Q39" i="17"/>
  <c r="P39" i="17"/>
  <c r="E39" i="17"/>
  <c r="G39" i="17" s="1"/>
  <c r="C39" i="17"/>
  <c r="B39" i="17"/>
  <c r="AS38" i="17"/>
  <c r="AQ38" i="17"/>
  <c r="AR38" i="17" s="1"/>
  <c r="AP38" i="17"/>
  <c r="AM38" i="17"/>
  <c r="AI38" i="17"/>
  <c r="AJ38" i="17" s="1"/>
  <c r="AG38" i="17"/>
  <c r="AC38" i="17"/>
  <c r="AB38" i="17" s="1"/>
  <c r="AF38" i="17" s="1"/>
  <c r="Z38" i="17"/>
  <c r="R38" i="17"/>
  <c r="Q38" i="17"/>
  <c r="P38" i="17"/>
  <c r="E38" i="17"/>
  <c r="C38" i="17"/>
  <c r="B38" i="17"/>
  <c r="AS37" i="17"/>
  <c r="AQ37" i="17"/>
  <c r="AR37" i="17" s="1"/>
  <c r="AP37" i="17"/>
  <c r="AM37" i="17"/>
  <c r="AI37" i="17"/>
  <c r="AJ37" i="17" s="1"/>
  <c r="AG37" i="17"/>
  <c r="AC37" i="17"/>
  <c r="AB37" i="17" s="1"/>
  <c r="AF37" i="17" s="1"/>
  <c r="Z37" i="17"/>
  <c r="R37" i="17"/>
  <c r="Q37" i="17"/>
  <c r="P37" i="17"/>
  <c r="E37" i="17"/>
  <c r="G37" i="17" s="1"/>
  <c r="C37" i="17"/>
  <c r="B37" i="17"/>
  <c r="AS36" i="17"/>
  <c r="AQ36" i="17"/>
  <c r="AR36" i="17" s="1"/>
  <c r="AP36" i="17"/>
  <c r="AM36" i="17"/>
  <c r="AI36" i="17"/>
  <c r="AJ36" i="17" s="1"/>
  <c r="AG36" i="17"/>
  <c r="AC36" i="17"/>
  <c r="AB36" i="17" s="1"/>
  <c r="AF36" i="17" s="1"/>
  <c r="Z36" i="17"/>
  <c r="R36" i="17"/>
  <c r="Q36" i="17"/>
  <c r="P36" i="17"/>
  <c r="E36" i="17"/>
  <c r="G36" i="17" s="1"/>
  <c r="C36" i="17"/>
  <c r="B36" i="17"/>
  <c r="AS35" i="17"/>
  <c r="AQ35" i="17"/>
  <c r="AR35" i="17" s="1"/>
  <c r="AP35" i="17"/>
  <c r="AM35" i="17"/>
  <c r="AI35" i="17"/>
  <c r="AJ35" i="17" s="1"/>
  <c r="AG35" i="17"/>
  <c r="AC35" i="17"/>
  <c r="AB35" i="17" s="1"/>
  <c r="AF35" i="17" s="1"/>
  <c r="Z35" i="17"/>
  <c r="R35" i="17"/>
  <c r="Q35" i="17"/>
  <c r="P35" i="17"/>
  <c r="E35" i="17"/>
  <c r="C35" i="17"/>
  <c r="B35" i="17"/>
  <c r="AS34" i="17"/>
  <c r="AQ34" i="17"/>
  <c r="AR34" i="17" s="1"/>
  <c r="AP34" i="17"/>
  <c r="AM34" i="17"/>
  <c r="AI34" i="17"/>
  <c r="AJ34" i="17" s="1"/>
  <c r="AG34" i="17"/>
  <c r="AC34" i="17"/>
  <c r="AB34" i="17" s="1"/>
  <c r="AF34" i="17" s="1"/>
  <c r="Z34" i="17"/>
  <c r="R34" i="17"/>
  <c r="Q34" i="17"/>
  <c r="P34" i="17"/>
  <c r="E34" i="17"/>
  <c r="G34" i="17" s="1"/>
  <c r="C34" i="17"/>
  <c r="B34" i="17"/>
  <c r="AS33" i="17"/>
  <c r="AQ33" i="17"/>
  <c r="AR33" i="17" s="1"/>
  <c r="AP33" i="17"/>
  <c r="AM33" i="17"/>
  <c r="AI33" i="17"/>
  <c r="AJ33" i="17" s="1"/>
  <c r="AG33" i="17"/>
  <c r="AC33" i="17"/>
  <c r="AB33" i="17" s="1"/>
  <c r="AF33" i="17" s="1"/>
  <c r="Z33" i="17"/>
  <c r="R33" i="17"/>
  <c r="Q33" i="17"/>
  <c r="P33" i="17"/>
  <c r="E33" i="17"/>
  <c r="G33" i="17" s="1"/>
  <c r="C33" i="17"/>
  <c r="B33" i="17"/>
  <c r="AS32" i="17"/>
  <c r="AQ32" i="17"/>
  <c r="AR32" i="17" s="1"/>
  <c r="AP32" i="17"/>
  <c r="AM32" i="17"/>
  <c r="AI32" i="17"/>
  <c r="AJ32" i="17" s="1"/>
  <c r="AG32" i="17"/>
  <c r="AC32" i="17"/>
  <c r="AB32" i="17" s="1"/>
  <c r="AF32" i="17" s="1"/>
  <c r="Z32" i="17"/>
  <c r="R32" i="17"/>
  <c r="Q32" i="17"/>
  <c r="P32" i="17"/>
  <c r="E32" i="17"/>
  <c r="C32" i="17"/>
  <c r="B32" i="17"/>
  <c r="K25" i="17"/>
  <c r="J25" i="17"/>
  <c r="F25" i="17"/>
  <c r="B19" i="17"/>
  <c r="T16" i="17"/>
  <c r="B16" i="17"/>
  <c r="B13" i="17"/>
  <c r="B12" i="17"/>
  <c r="B11" i="17"/>
  <c r="B10" i="17"/>
  <c r="B9" i="17"/>
  <c r="B6" i="17"/>
  <c r="K182" i="18"/>
  <c r="F189" i="18" s="1"/>
  <c r="J182" i="18"/>
  <c r="C189" i="18" s="1"/>
  <c r="F182" i="18"/>
  <c r="AS181" i="18"/>
  <c r="AQ181" i="18"/>
  <c r="AR181" i="18" s="1"/>
  <c r="AP181" i="18"/>
  <c r="AM181" i="18"/>
  <c r="AI181" i="18"/>
  <c r="AJ181" i="18" s="1"/>
  <c r="AG181" i="18"/>
  <c r="AC181" i="18"/>
  <c r="AB181" i="18" s="1"/>
  <c r="AF181" i="18" s="1"/>
  <c r="Z181" i="18"/>
  <c r="R181" i="18"/>
  <c r="Q181" i="18"/>
  <c r="P181" i="18"/>
  <c r="O181" i="18"/>
  <c r="E181" i="18"/>
  <c r="C181" i="18"/>
  <c r="B181" i="18"/>
  <c r="AS180" i="18"/>
  <c r="AQ180" i="18"/>
  <c r="AR180" i="18" s="1"/>
  <c r="AP180" i="18"/>
  <c r="AM180" i="18"/>
  <c r="AI180" i="18"/>
  <c r="AJ180" i="18" s="1"/>
  <c r="AG180" i="18"/>
  <c r="AC180" i="18"/>
  <c r="AB180" i="18" s="1"/>
  <c r="AF180" i="18" s="1"/>
  <c r="Z180" i="18"/>
  <c r="R180" i="18"/>
  <c r="Q180" i="18"/>
  <c r="P180" i="18"/>
  <c r="E180" i="18"/>
  <c r="C180" i="18"/>
  <c r="B180" i="18"/>
  <c r="AS179" i="18"/>
  <c r="AQ179" i="18"/>
  <c r="AR179" i="18" s="1"/>
  <c r="AP179" i="18"/>
  <c r="AM179" i="18"/>
  <c r="AI179" i="18"/>
  <c r="AJ179" i="18" s="1"/>
  <c r="AG179" i="18"/>
  <c r="AC179" i="18"/>
  <c r="AB179" i="18"/>
  <c r="AF179" i="18" s="1"/>
  <c r="Z179" i="18"/>
  <c r="R179" i="18"/>
  <c r="Q179" i="18"/>
  <c r="P179" i="18"/>
  <c r="E179" i="18"/>
  <c r="C179" i="18"/>
  <c r="B179" i="18"/>
  <c r="AS178" i="18"/>
  <c r="AQ178" i="18"/>
  <c r="AR178" i="18" s="1"/>
  <c r="AP178" i="18"/>
  <c r="AM178" i="18"/>
  <c r="AI178" i="18"/>
  <c r="AJ178" i="18" s="1"/>
  <c r="AG178" i="18"/>
  <c r="AC178" i="18"/>
  <c r="AB178" i="18"/>
  <c r="AF178" i="18" s="1"/>
  <c r="Z178" i="18"/>
  <c r="R178" i="18"/>
  <c r="Q178" i="18"/>
  <c r="P178" i="18"/>
  <c r="E178" i="18"/>
  <c r="O178" i="18" s="1"/>
  <c r="C178" i="18"/>
  <c r="B178" i="18"/>
  <c r="AS177" i="18"/>
  <c r="AQ177" i="18"/>
  <c r="AR177" i="18" s="1"/>
  <c r="AP177" i="18"/>
  <c r="AM177" i="18"/>
  <c r="AI177" i="18"/>
  <c r="AJ177" i="18" s="1"/>
  <c r="AG177" i="18"/>
  <c r="AC177" i="18"/>
  <c r="AB177" i="18" s="1"/>
  <c r="AF177" i="18" s="1"/>
  <c r="Z177" i="18"/>
  <c r="R177" i="18"/>
  <c r="Q177" i="18"/>
  <c r="P177" i="18"/>
  <c r="E177" i="18"/>
  <c r="O177" i="18" s="1"/>
  <c r="C177" i="18"/>
  <c r="B177" i="18"/>
  <c r="AS176" i="18"/>
  <c r="AQ176" i="18"/>
  <c r="AR176" i="18" s="1"/>
  <c r="AP176" i="18"/>
  <c r="AM176" i="18"/>
  <c r="AI176" i="18"/>
  <c r="AJ176" i="18" s="1"/>
  <c r="AG176" i="18"/>
  <c r="AC176" i="18"/>
  <c r="AB176" i="18" s="1"/>
  <c r="AF176" i="18" s="1"/>
  <c r="Z176" i="18"/>
  <c r="R176" i="18"/>
  <c r="Q176" i="18"/>
  <c r="P176" i="18"/>
  <c r="E176" i="18"/>
  <c r="C176" i="18"/>
  <c r="B176" i="18"/>
  <c r="AS175" i="18"/>
  <c r="AQ175" i="18"/>
  <c r="AR175" i="18" s="1"/>
  <c r="AP175" i="18"/>
  <c r="AM175" i="18"/>
  <c r="AI175" i="18"/>
  <c r="AJ175" i="18" s="1"/>
  <c r="AG175" i="18"/>
  <c r="AC175" i="18"/>
  <c r="AB175" i="18" s="1"/>
  <c r="AF175" i="18" s="1"/>
  <c r="Z175" i="18"/>
  <c r="R175" i="18"/>
  <c r="Q175" i="18"/>
  <c r="P175" i="18"/>
  <c r="E175" i="18"/>
  <c r="G175" i="18" s="1"/>
  <c r="C175" i="18"/>
  <c r="B175" i="18"/>
  <c r="AS174" i="18"/>
  <c r="AQ174" i="18"/>
  <c r="AR174" i="18" s="1"/>
  <c r="AP174" i="18"/>
  <c r="AM174" i="18"/>
  <c r="AI174" i="18"/>
  <c r="AJ174" i="18" s="1"/>
  <c r="AG174" i="18"/>
  <c r="AC174" i="18"/>
  <c r="AB174" i="18" s="1"/>
  <c r="AF174" i="18" s="1"/>
  <c r="Z174" i="18"/>
  <c r="R174" i="18"/>
  <c r="Q174" i="18"/>
  <c r="P174" i="18"/>
  <c r="E174" i="18"/>
  <c r="C174" i="18"/>
  <c r="B174" i="18"/>
  <c r="AS173" i="18"/>
  <c r="AQ173" i="18"/>
  <c r="AR173" i="18" s="1"/>
  <c r="AP173" i="18"/>
  <c r="AM173" i="18"/>
  <c r="AI173" i="18"/>
  <c r="AJ173" i="18" s="1"/>
  <c r="AG173" i="18"/>
  <c r="AC173" i="18"/>
  <c r="AB173" i="18" s="1"/>
  <c r="AF173" i="18" s="1"/>
  <c r="Z173" i="18"/>
  <c r="R173" i="18"/>
  <c r="Q173" i="18"/>
  <c r="P173" i="18"/>
  <c r="O173" i="18"/>
  <c r="E173" i="18"/>
  <c r="Y173" i="18" s="1"/>
  <c r="C173" i="18"/>
  <c r="B173" i="18"/>
  <c r="AS172" i="18"/>
  <c r="AQ172" i="18"/>
  <c r="AR172" i="18" s="1"/>
  <c r="AP172" i="18"/>
  <c r="AM172" i="18"/>
  <c r="AI172" i="18"/>
  <c r="AJ172" i="18" s="1"/>
  <c r="AG172" i="18"/>
  <c r="AC172" i="18"/>
  <c r="AB172" i="18" s="1"/>
  <c r="AF172" i="18" s="1"/>
  <c r="Z172" i="18"/>
  <c r="R172" i="18"/>
  <c r="Q172" i="18"/>
  <c r="P172" i="18"/>
  <c r="E172" i="18"/>
  <c r="C172" i="18"/>
  <c r="B172" i="18"/>
  <c r="AS171" i="18"/>
  <c r="AQ171" i="18"/>
  <c r="AR171" i="18" s="1"/>
  <c r="AP171" i="18"/>
  <c r="AM171" i="18"/>
  <c r="AI171" i="18"/>
  <c r="AJ171" i="18" s="1"/>
  <c r="AG171" i="18"/>
  <c r="AC171" i="18"/>
  <c r="AB171" i="18"/>
  <c r="AF171" i="18" s="1"/>
  <c r="Z171" i="18"/>
  <c r="R171" i="18"/>
  <c r="Q171" i="18"/>
  <c r="P171" i="18"/>
  <c r="E171" i="18"/>
  <c r="C171" i="18"/>
  <c r="B171" i="18"/>
  <c r="AS170" i="18"/>
  <c r="AQ170" i="18"/>
  <c r="AR170" i="18" s="1"/>
  <c r="AP170" i="18"/>
  <c r="AM170" i="18"/>
  <c r="AI170" i="18"/>
  <c r="AJ170" i="18" s="1"/>
  <c r="AG170" i="18"/>
  <c r="AC170" i="18"/>
  <c r="AB170" i="18"/>
  <c r="AF170" i="18" s="1"/>
  <c r="Z170" i="18"/>
  <c r="R170" i="18"/>
  <c r="Q170" i="18"/>
  <c r="P170" i="18"/>
  <c r="E170" i="18"/>
  <c r="C170" i="18"/>
  <c r="B170" i="18"/>
  <c r="AS169" i="18"/>
  <c r="AQ169" i="18"/>
  <c r="AR169" i="18" s="1"/>
  <c r="AP169" i="18"/>
  <c r="AM169" i="18"/>
  <c r="AI169" i="18"/>
  <c r="AJ169" i="18" s="1"/>
  <c r="AG169" i="18"/>
  <c r="AC169" i="18"/>
  <c r="AB169" i="18" s="1"/>
  <c r="AF169" i="18" s="1"/>
  <c r="Z169" i="18"/>
  <c r="Y169" i="18"/>
  <c r="R169" i="18"/>
  <c r="Q169" i="18"/>
  <c r="P169" i="18"/>
  <c r="E169" i="18"/>
  <c r="O169" i="18" s="1"/>
  <c r="C169" i="18"/>
  <c r="B169" i="18"/>
  <c r="AS168" i="18"/>
  <c r="AQ168" i="18"/>
  <c r="AR168" i="18" s="1"/>
  <c r="AP168" i="18"/>
  <c r="AM168" i="18"/>
  <c r="AI168" i="18"/>
  <c r="AJ168" i="18" s="1"/>
  <c r="AG168" i="18"/>
  <c r="AC168" i="18"/>
  <c r="AB168" i="18" s="1"/>
  <c r="AF168" i="18" s="1"/>
  <c r="Z168" i="18"/>
  <c r="R168" i="18"/>
  <c r="Q168" i="18"/>
  <c r="P168" i="18"/>
  <c r="E168" i="18"/>
  <c r="C168" i="18"/>
  <c r="B168" i="18"/>
  <c r="AS167" i="18"/>
  <c r="AQ167" i="18"/>
  <c r="AR167" i="18" s="1"/>
  <c r="AP167" i="18"/>
  <c r="AM167" i="18"/>
  <c r="AJ167" i="18"/>
  <c r="AI167" i="18"/>
  <c r="AG167" i="18"/>
  <c r="AC167" i="18"/>
  <c r="AB167" i="18" s="1"/>
  <c r="AF167" i="18" s="1"/>
  <c r="Z167" i="18"/>
  <c r="R167" i="18"/>
  <c r="Q167" i="18"/>
  <c r="P167" i="18"/>
  <c r="E167" i="18"/>
  <c r="C167" i="18"/>
  <c r="B167" i="18"/>
  <c r="AS166" i="18"/>
  <c r="AQ166" i="18"/>
  <c r="AR166" i="18" s="1"/>
  <c r="AP166" i="18"/>
  <c r="AM166" i="18"/>
  <c r="AI166" i="18"/>
  <c r="AJ166" i="18" s="1"/>
  <c r="AG166" i="18"/>
  <c r="AC166" i="18"/>
  <c r="AB166" i="18" s="1"/>
  <c r="AF166" i="18" s="1"/>
  <c r="Z166" i="18"/>
  <c r="R166" i="18"/>
  <c r="Q166" i="18"/>
  <c r="P166" i="18"/>
  <c r="E166" i="18"/>
  <c r="G166" i="18" s="1"/>
  <c r="C166" i="18"/>
  <c r="B166" i="18"/>
  <c r="AS165" i="18"/>
  <c r="AQ165" i="18"/>
  <c r="AR165" i="18" s="1"/>
  <c r="AP165" i="18"/>
  <c r="AM165" i="18"/>
  <c r="AI165" i="18"/>
  <c r="AJ165" i="18" s="1"/>
  <c r="AG165" i="18"/>
  <c r="AC165" i="18"/>
  <c r="AB165" i="18" s="1"/>
  <c r="AF165" i="18" s="1"/>
  <c r="Z165" i="18"/>
  <c r="R165" i="18"/>
  <c r="Q165" i="18"/>
  <c r="P165" i="18"/>
  <c r="E165" i="18"/>
  <c r="Y165" i="18" s="1"/>
  <c r="C165" i="18"/>
  <c r="B165" i="18"/>
  <c r="AS164" i="18"/>
  <c r="AQ164" i="18"/>
  <c r="AR164" i="18" s="1"/>
  <c r="AP164" i="18"/>
  <c r="AM164" i="18"/>
  <c r="AI164" i="18"/>
  <c r="AJ164" i="18" s="1"/>
  <c r="AG164" i="18"/>
  <c r="AC164" i="18"/>
  <c r="AB164" i="18" s="1"/>
  <c r="AF164" i="18" s="1"/>
  <c r="Z164" i="18"/>
  <c r="R164" i="18"/>
  <c r="Q164" i="18"/>
  <c r="P164" i="18"/>
  <c r="E164" i="18"/>
  <c r="C164" i="18"/>
  <c r="B164" i="18"/>
  <c r="AS163" i="18"/>
  <c r="AQ163" i="18"/>
  <c r="AR163" i="18" s="1"/>
  <c r="AP163" i="18"/>
  <c r="AM163" i="18"/>
  <c r="AJ163" i="18"/>
  <c r="AI163" i="18"/>
  <c r="AG163" i="18"/>
  <c r="AC163" i="18"/>
  <c r="AB163" i="18"/>
  <c r="AF163" i="18" s="1"/>
  <c r="Z163" i="18"/>
  <c r="R163" i="18"/>
  <c r="Q163" i="18"/>
  <c r="P163" i="18"/>
  <c r="E163" i="18"/>
  <c r="C163" i="18"/>
  <c r="B163" i="18"/>
  <c r="AS162" i="18"/>
  <c r="AR162" i="18"/>
  <c r="AQ162" i="18"/>
  <c r="AP162" i="18"/>
  <c r="AM162" i="18"/>
  <c r="AI162" i="18"/>
  <c r="AJ162" i="18" s="1"/>
  <c r="AG162" i="18"/>
  <c r="AC162" i="18"/>
  <c r="AB162" i="18"/>
  <c r="AF162" i="18" s="1"/>
  <c r="Z162" i="18"/>
  <c r="R162" i="18"/>
  <c r="Q162" i="18"/>
  <c r="P162" i="18"/>
  <c r="E162" i="18"/>
  <c r="C162" i="18"/>
  <c r="B162" i="18"/>
  <c r="AS161" i="18"/>
  <c r="AQ161" i="18"/>
  <c r="AR161" i="18" s="1"/>
  <c r="AP161" i="18"/>
  <c r="AM161" i="18"/>
  <c r="AI161" i="18"/>
  <c r="AJ161" i="18" s="1"/>
  <c r="AG161" i="18"/>
  <c r="AC161" i="18"/>
  <c r="AB161" i="18" s="1"/>
  <c r="AF161" i="18" s="1"/>
  <c r="Z161" i="18"/>
  <c r="R161" i="18"/>
  <c r="Q161" i="18"/>
  <c r="P161" i="18"/>
  <c r="E161" i="18"/>
  <c r="C161" i="18"/>
  <c r="B161" i="18"/>
  <c r="AS160" i="18"/>
  <c r="AQ160" i="18"/>
  <c r="AR160" i="18" s="1"/>
  <c r="AP160" i="18"/>
  <c r="AM160" i="18"/>
  <c r="AI160" i="18"/>
  <c r="AJ160" i="18" s="1"/>
  <c r="AG160" i="18"/>
  <c r="AC160" i="18"/>
  <c r="AB160" i="18" s="1"/>
  <c r="AF160" i="18" s="1"/>
  <c r="Z160" i="18"/>
  <c r="R160" i="18"/>
  <c r="Q160" i="18"/>
  <c r="P160" i="18"/>
  <c r="E160" i="18"/>
  <c r="C160" i="18"/>
  <c r="B160" i="18"/>
  <c r="AS159" i="18"/>
  <c r="AQ159" i="18"/>
  <c r="AR159" i="18" s="1"/>
  <c r="AP159" i="18"/>
  <c r="AM159" i="18"/>
  <c r="AJ159" i="18"/>
  <c r="AI159" i="18"/>
  <c r="AG159" i="18"/>
  <c r="AC159" i="18"/>
  <c r="AB159" i="18" s="1"/>
  <c r="AF159" i="18" s="1"/>
  <c r="Z159" i="18"/>
  <c r="R159" i="18"/>
  <c r="Q159" i="18"/>
  <c r="P159" i="18"/>
  <c r="E159" i="18"/>
  <c r="G159" i="18" s="1"/>
  <c r="C159" i="18"/>
  <c r="B159" i="18"/>
  <c r="AS158" i="18"/>
  <c r="AQ158" i="18"/>
  <c r="AR158" i="18" s="1"/>
  <c r="AP158" i="18"/>
  <c r="AM158" i="18"/>
  <c r="AI158" i="18"/>
  <c r="AJ158" i="18" s="1"/>
  <c r="AG158" i="18"/>
  <c r="AC158" i="18"/>
  <c r="AB158" i="18" s="1"/>
  <c r="AF158" i="18" s="1"/>
  <c r="Z158" i="18"/>
  <c r="R158" i="18"/>
  <c r="Q158" i="18"/>
  <c r="P158" i="18"/>
  <c r="E158" i="18"/>
  <c r="C158" i="18"/>
  <c r="B158" i="18"/>
  <c r="AS157" i="18"/>
  <c r="AQ157" i="18"/>
  <c r="AR157" i="18" s="1"/>
  <c r="AP157" i="18"/>
  <c r="AM157" i="18"/>
  <c r="AI157" i="18"/>
  <c r="AJ157" i="18" s="1"/>
  <c r="AG157" i="18"/>
  <c r="AC157" i="18"/>
  <c r="AB157" i="18" s="1"/>
  <c r="AF157" i="18" s="1"/>
  <c r="Z157" i="18"/>
  <c r="R157" i="18"/>
  <c r="Q157" i="18"/>
  <c r="P157" i="18"/>
  <c r="O157" i="18"/>
  <c r="E157" i="18"/>
  <c r="C157" i="18"/>
  <c r="B157" i="18"/>
  <c r="AS156" i="18"/>
  <c r="AQ156" i="18"/>
  <c r="AR156" i="18" s="1"/>
  <c r="AP156" i="18"/>
  <c r="AM156" i="18"/>
  <c r="AI156" i="18"/>
  <c r="AJ156" i="18" s="1"/>
  <c r="AG156" i="18"/>
  <c r="AC156" i="18"/>
  <c r="AB156" i="18" s="1"/>
  <c r="AF156" i="18" s="1"/>
  <c r="Z156" i="18"/>
  <c r="R156" i="18"/>
  <c r="Q156" i="18"/>
  <c r="P156" i="18"/>
  <c r="E156" i="18"/>
  <c r="G156" i="18" s="1"/>
  <c r="C156" i="18"/>
  <c r="B156" i="18"/>
  <c r="AS155" i="18"/>
  <c r="AQ155" i="18"/>
  <c r="AR155" i="18" s="1"/>
  <c r="AP155" i="18"/>
  <c r="AM155" i="18"/>
  <c r="AJ155" i="18"/>
  <c r="AI155" i="18"/>
  <c r="AG155" i="18"/>
  <c r="AC155" i="18"/>
  <c r="AB155" i="18"/>
  <c r="AF155" i="18" s="1"/>
  <c r="Z155" i="18"/>
  <c r="R155" i="18"/>
  <c r="Q155" i="18"/>
  <c r="P155" i="18"/>
  <c r="E155" i="18"/>
  <c r="C155" i="18"/>
  <c r="B155" i="18"/>
  <c r="AS154" i="18"/>
  <c r="AQ154" i="18"/>
  <c r="AR154" i="18" s="1"/>
  <c r="AP154" i="18"/>
  <c r="AM154" i="18"/>
  <c r="AI154" i="18"/>
  <c r="AJ154" i="18" s="1"/>
  <c r="AG154" i="18"/>
  <c r="AF154" i="18"/>
  <c r="AC154" i="18"/>
  <c r="AB154" i="18"/>
  <c r="Z154" i="18"/>
  <c r="R154" i="18"/>
  <c r="Q154" i="18"/>
  <c r="P154" i="18"/>
  <c r="E154" i="18"/>
  <c r="C154" i="18"/>
  <c r="B154" i="18"/>
  <c r="AS153" i="18"/>
  <c r="AQ153" i="18"/>
  <c r="AR153" i="18" s="1"/>
  <c r="AP153" i="18"/>
  <c r="AM153" i="18"/>
  <c r="AI153" i="18"/>
  <c r="AJ153" i="18" s="1"/>
  <c r="AG153" i="18"/>
  <c r="AC153" i="18"/>
  <c r="AB153" i="18" s="1"/>
  <c r="AF153" i="18" s="1"/>
  <c r="Z153" i="18"/>
  <c r="R153" i="18"/>
  <c r="Q153" i="18"/>
  <c r="P153" i="18"/>
  <c r="E153" i="18"/>
  <c r="Y153" i="18" s="1"/>
  <c r="C153" i="18"/>
  <c r="B153" i="18"/>
  <c r="AS152" i="18"/>
  <c r="AQ152" i="18"/>
  <c r="AR152" i="18" s="1"/>
  <c r="AP152" i="18"/>
  <c r="AM152" i="18"/>
  <c r="AI152" i="18"/>
  <c r="AJ152" i="18" s="1"/>
  <c r="AG152" i="18"/>
  <c r="AC152" i="18"/>
  <c r="AB152" i="18" s="1"/>
  <c r="AF152" i="18" s="1"/>
  <c r="Z152" i="18"/>
  <c r="R152" i="18"/>
  <c r="Q152" i="18"/>
  <c r="P152" i="18"/>
  <c r="E152" i="18"/>
  <c r="G152" i="18" s="1"/>
  <c r="C152" i="18"/>
  <c r="B152" i="18"/>
  <c r="AS151" i="18"/>
  <c r="AQ151" i="18"/>
  <c r="AR151" i="18" s="1"/>
  <c r="AP151" i="18"/>
  <c r="AM151" i="18"/>
  <c r="AI151" i="18"/>
  <c r="AJ151" i="18" s="1"/>
  <c r="AG151" i="18"/>
  <c r="AC151" i="18"/>
  <c r="AB151" i="18" s="1"/>
  <c r="AF151" i="18" s="1"/>
  <c r="Z151" i="18"/>
  <c r="X151" i="18"/>
  <c r="R151" i="18"/>
  <c r="Q151" i="18"/>
  <c r="P151" i="18"/>
  <c r="E151" i="18"/>
  <c r="C151" i="18"/>
  <c r="B151" i="18"/>
  <c r="AS150" i="18"/>
  <c r="AQ150" i="18"/>
  <c r="AR150" i="18" s="1"/>
  <c r="AP150" i="18"/>
  <c r="AM150" i="18"/>
  <c r="AI150" i="18"/>
  <c r="AJ150" i="18" s="1"/>
  <c r="AG150" i="18"/>
  <c r="AC150" i="18"/>
  <c r="AB150" i="18" s="1"/>
  <c r="AF150" i="18" s="1"/>
  <c r="Z150" i="18"/>
  <c r="R150" i="18"/>
  <c r="Q150" i="18"/>
  <c r="P150" i="18"/>
  <c r="E150" i="18"/>
  <c r="G150" i="18" s="1"/>
  <c r="C150" i="18"/>
  <c r="B150" i="18"/>
  <c r="AS149" i="18"/>
  <c r="AQ149" i="18"/>
  <c r="AR149" i="18" s="1"/>
  <c r="AP149" i="18"/>
  <c r="AM149" i="18"/>
  <c r="AI149" i="18"/>
  <c r="AJ149" i="18" s="1"/>
  <c r="AG149" i="18"/>
  <c r="AC149" i="18"/>
  <c r="AB149" i="18" s="1"/>
  <c r="AF149" i="18" s="1"/>
  <c r="Z149" i="18"/>
  <c r="R149" i="18"/>
  <c r="Q149" i="18"/>
  <c r="P149" i="18"/>
  <c r="E149" i="18"/>
  <c r="C149" i="18"/>
  <c r="B149" i="18"/>
  <c r="AS148" i="18"/>
  <c r="AQ148" i="18"/>
  <c r="AR148" i="18" s="1"/>
  <c r="AP148" i="18"/>
  <c r="AM148" i="18"/>
  <c r="AI148" i="18"/>
  <c r="AJ148" i="18" s="1"/>
  <c r="AG148" i="18"/>
  <c r="AC148" i="18"/>
  <c r="AB148" i="18"/>
  <c r="AF148" i="18" s="1"/>
  <c r="Z148" i="18"/>
  <c r="R148" i="18"/>
  <c r="Q148" i="18"/>
  <c r="P148" i="18"/>
  <c r="E148" i="18"/>
  <c r="X148" i="18" s="1"/>
  <c r="C148" i="18"/>
  <c r="B148" i="18"/>
  <c r="AS147" i="18"/>
  <c r="AQ147" i="18"/>
  <c r="AR147" i="18" s="1"/>
  <c r="AP147" i="18"/>
  <c r="AM147" i="18"/>
  <c r="AI147" i="18"/>
  <c r="AJ147" i="18" s="1"/>
  <c r="AG147" i="18"/>
  <c r="AC147" i="18"/>
  <c r="AB147" i="18" s="1"/>
  <c r="AF147" i="18" s="1"/>
  <c r="Z147" i="18"/>
  <c r="R147" i="18"/>
  <c r="Q147" i="18"/>
  <c r="P147" i="18"/>
  <c r="E147" i="18"/>
  <c r="C147" i="18"/>
  <c r="B147" i="18"/>
  <c r="AS146" i="18"/>
  <c r="AQ146" i="18"/>
  <c r="AR146" i="18" s="1"/>
  <c r="AP146" i="18"/>
  <c r="AM146" i="18"/>
  <c r="AI146" i="18"/>
  <c r="AJ146" i="18" s="1"/>
  <c r="AG146" i="18"/>
  <c r="AC146" i="18"/>
  <c r="AB146" i="18"/>
  <c r="AF146" i="18" s="1"/>
  <c r="Z146" i="18"/>
  <c r="R146" i="18"/>
  <c r="Q146" i="18"/>
  <c r="P146" i="18"/>
  <c r="E146" i="18"/>
  <c r="Y146" i="18" s="1"/>
  <c r="C146" i="18"/>
  <c r="B146" i="18"/>
  <c r="AS145" i="18"/>
  <c r="AR145" i="18"/>
  <c r="AQ145" i="18"/>
  <c r="AP145" i="18"/>
  <c r="AM145" i="18"/>
  <c r="AI145" i="18"/>
  <c r="AJ145" i="18" s="1"/>
  <c r="AG145" i="18"/>
  <c r="AC145" i="18"/>
  <c r="AB145" i="18" s="1"/>
  <c r="AF145" i="18" s="1"/>
  <c r="Z145" i="18"/>
  <c r="R145" i="18"/>
  <c r="Q145" i="18"/>
  <c r="P145" i="18"/>
  <c r="E145" i="18"/>
  <c r="C145" i="18"/>
  <c r="B145" i="18"/>
  <c r="AS144" i="18"/>
  <c r="AQ144" i="18"/>
  <c r="AR144" i="18" s="1"/>
  <c r="AP144" i="18"/>
  <c r="AM144" i="18"/>
  <c r="AI144" i="18"/>
  <c r="AJ144" i="18" s="1"/>
  <c r="AG144" i="18"/>
  <c r="AC144" i="18"/>
  <c r="AB144" i="18" s="1"/>
  <c r="AF144" i="18" s="1"/>
  <c r="Z144" i="18"/>
  <c r="R144" i="18"/>
  <c r="Q144" i="18"/>
  <c r="P144" i="18"/>
  <c r="E144" i="18"/>
  <c r="C144" i="18"/>
  <c r="B144" i="18"/>
  <c r="AS143" i="18"/>
  <c r="AQ143" i="18"/>
  <c r="AR143" i="18" s="1"/>
  <c r="AP143" i="18"/>
  <c r="AM143" i="18"/>
  <c r="AI143" i="18"/>
  <c r="AJ143" i="18" s="1"/>
  <c r="AG143" i="18"/>
  <c r="AC143" i="18"/>
  <c r="AB143" i="18"/>
  <c r="AF143" i="18" s="1"/>
  <c r="Z143" i="18"/>
  <c r="R143" i="18"/>
  <c r="Q143" i="18"/>
  <c r="P143" i="18"/>
  <c r="E143" i="18"/>
  <c r="Y143" i="18" s="1"/>
  <c r="C143" i="18"/>
  <c r="B143" i="18"/>
  <c r="AS142" i="18"/>
  <c r="AQ142" i="18"/>
  <c r="AR142" i="18" s="1"/>
  <c r="AP142" i="18"/>
  <c r="AM142" i="18"/>
  <c r="AI142" i="18"/>
  <c r="AJ142" i="18" s="1"/>
  <c r="AG142" i="18"/>
  <c r="AC142" i="18"/>
  <c r="AB142" i="18"/>
  <c r="AF142" i="18" s="1"/>
  <c r="Z142" i="18"/>
  <c r="R142" i="18"/>
  <c r="Q142" i="18"/>
  <c r="P142" i="18"/>
  <c r="E142" i="18"/>
  <c r="C142" i="18"/>
  <c r="B142" i="18"/>
  <c r="AS141" i="18"/>
  <c r="AQ141" i="18"/>
  <c r="AR141" i="18" s="1"/>
  <c r="AP141" i="18"/>
  <c r="AM141" i="18"/>
  <c r="AI141" i="18"/>
  <c r="AJ141" i="18" s="1"/>
  <c r="AG141" i="18"/>
  <c r="AC141" i="18"/>
  <c r="AB141" i="18" s="1"/>
  <c r="AF141" i="18" s="1"/>
  <c r="Z141" i="18"/>
  <c r="R141" i="18"/>
  <c r="Q141" i="18"/>
  <c r="P141" i="18"/>
  <c r="E141" i="18"/>
  <c r="X141" i="18" s="1"/>
  <c r="C141" i="18"/>
  <c r="B141" i="18"/>
  <c r="AS140" i="18"/>
  <c r="AQ140" i="18"/>
  <c r="AR140" i="18" s="1"/>
  <c r="AP140" i="18"/>
  <c r="AM140" i="18"/>
  <c r="AI140" i="18"/>
  <c r="AJ140" i="18" s="1"/>
  <c r="AG140" i="18"/>
  <c r="AF140" i="18"/>
  <c r="AC140" i="18"/>
  <c r="AB140" i="18"/>
  <c r="Z140" i="18"/>
  <c r="R140" i="18"/>
  <c r="Q140" i="18"/>
  <c r="P140" i="18"/>
  <c r="E140" i="18"/>
  <c r="C140" i="18"/>
  <c r="B140" i="18"/>
  <c r="AS139" i="18"/>
  <c r="AQ139" i="18"/>
  <c r="AR139" i="18" s="1"/>
  <c r="AP139" i="18"/>
  <c r="AM139" i="18"/>
  <c r="AI139" i="18"/>
  <c r="AJ139" i="18" s="1"/>
  <c r="AG139" i="18"/>
  <c r="AC139" i="18"/>
  <c r="AB139" i="18" s="1"/>
  <c r="AF139" i="18" s="1"/>
  <c r="Z139" i="18"/>
  <c r="R139" i="18"/>
  <c r="Q139" i="18"/>
  <c r="P139" i="18"/>
  <c r="E139" i="18"/>
  <c r="C139" i="18"/>
  <c r="B139" i="18"/>
  <c r="AS138" i="18"/>
  <c r="AQ138" i="18"/>
  <c r="AR138" i="18" s="1"/>
  <c r="AP138" i="18"/>
  <c r="AM138" i="18"/>
  <c r="AI138" i="18"/>
  <c r="AJ138" i="18" s="1"/>
  <c r="AG138" i="18"/>
  <c r="AC138" i="18"/>
  <c r="AB138" i="18"/>
  <c r="AF138" i="18" s="1"/>
  <c r="Z138" i="18"/>
  <c r="R138" i="18"/>
  <c r="Q138" i="18"/>
  <c r="P138" i="18"/>
  <c r="E138" i="18"/>
  <c r="C138" i="18"/>
  <c r="B138" i="18"/>
  <c r="AS137" i="18"/>
  <c r="AQ137" i="18"/>
  <c r="AR137" i="18" s="1"/>
  <c r="AP137" i="18"/>
  <c r="AM137" i="18"/>
  <c r="AI137" i="18"/>
  <c r="AJ137" i="18" s="1"/>
  <c r="AG137" i="18"/>
  <c r="AC137" i="18"/>
  <c r="AB137" i="18" s="1"/>
  <c r="AF137" i="18" s="1"/>
  <c r="Z137" i="18"/>
  <c r="R137" i="18"/>
  <c r="Q137" i="18"/>
  <c r="P137" i="18"/>
  <c r="E137" i="18"/>
  <c r="C137" i="18"/>
  <c r="B137" i="18"/>
  <c r="AS136" i="18"/>
  <c r="AQ136" i="18"/>
  <c r="AR136" i="18" s="1"/>
  <c r="AP136" i="18"/>
  <c r="AM136" i="18"/>
  <c r="AI136" i="18"/>
  <c r="AJ136" i="18" s="1"/>
  <c r="AG136" i="18"/>
  <c r="AC136" i="18"/>
  <c r="AB136" i="18" s="1"/>
  <c r="AF136" i="18" s="1"/>
  <c r="Z136" i="18"/>
  <c r="R136" i="18"/>
  <c r="Q136" i="18"/>
  <c r="P136" i="18"/>
  <c r="E136" i="18"/>
  <c r="C136" i="18"/>
  <c r="B136" i="18"/>
  <c r="AS135" i="18"/>
  <c r="AQ135" i="18"/>
  <c r="AR135" i="18" s="1"/>
  <c r="AP135" i="18"/>
  <c r="AM135" i="18"/>
  <c r="AI135" i="18"/>
  <c r="AJ135" i="18" s="1"/>
  <c r="AG135" i="18"/>
  <c r="AC135" i="18"/>
  <c r="AB135" i="18"/>
  <c r="AF135" i="18" s="1"/>
  <c r="Z135" i="18"/>
  <c r="R135" i="18"/>
  <c r="Q135" i="18"/>
  <c r="P135" i="18"/>
  <c r="E135" i="18"/>
  <c r="Y135" i="18" s="1"/>
  <c r="C135" i="18"/>
  <c r="B135" i="18"/>
  <c r="AS134" i="18"/>
  <c r="AQ134" i="18"/>
  <c r="AR134" i="18" s="1"/>
  <c r="AP134" i="18"/>
  <c r="AM134" i="18"/>
  <c r="AJ134" i="18"/>
  <c r="AI134" i="18"/>
  <c r="AG134" i="18"/>
  <c r="AC134" i="18"/>
  <c r="AB134" i="18"/>
  <c r="AF134" i="18" s="1"/>
  <c r="Z134" i="18"/>
  <c r="R134" i="18"/>
  <c r="Q134" i="18"/>
  <c r="P134" i="18"/>
  <c r="E134" i="18"/>
  <c r="C134" i="18"/>
  <c r="B134" i="18"/>
  <c r="AS133" i="18"/>
  <c r="AQ133" i="18"/>
  <c r="AR133" i="18" s="1"/>
  <c r="AP133" i="18"/>
  <c r="AM133" i="18"/>
  <c r="AI133" i="18"/>
  <c r="AJ133" i="18" s="1"/>
  <c r="AG133" i="18"/>
  <c r="AC133" i="18"/>
  <c r="AB133" i="18" s="1"/>
  <c r="AF133" i="18" s="1"/>
  <c r="Z133" i="18"/>
  <c r="R133" i="18"/>
  <c r="Q133" i="18"/>
  <c r="P133" i="18"/>
  <c r="E133" i="18"/>
  <c r="G133" i="18" s="1"/>
  <c r="C133" i="18"/>
  <c r="B133" i="18"/>
  <c r="AS132" i="18"/>
  <c r="AQ132" i="18"/>
  <c r="AR132" i="18" s="1"/>
  <c r="AP132" i="18"/>
  <c r="AM132" i="18"/>
  <c r="AI132" i="18"/>
  <c r="AJ132" i="18" s="1"/>
  <c r="AG132" i="18"/>
  <c r="AF132" i="18"/>
  <c r="AC132" i="18"/>
  <c r="AB132" i="18"/>
  <c r="Z132" i="18"/>
  <c r="R132" i="18"/>
  <c r="Q132" i="18"/>
  <c r="P132" i="18"/>
  <c r="E132" i="18"/>
  <c r="C132" i="18"/>
  <c r="B132" i="18"/>
  <c r="AS131" i="18"/>
  <c r="AQ131" i="18"/>
  <c r="AR131" i="18" s="1"/>
  <c r="AP131" i="18"/>
  <c r="AM131" i="18"/>
  <c r="AI131" i="18"/>
  <c r="AJ131" i="18" s="1"/>
  <c r="AG131" i="18"/>
  <c r="AC131" i="18"/>
  <c r="AB131" i="18" s="1"/>
  <c r="AF131" i="18" s="1"/>
  <c r="Z131" i="18"/>
  <c r="R131" i="18"/>
  <c r="Q131" i="18"/>
  <c r="P131" i="18"/>
  <c r="E131" i="18"/>
  <c r="C131" i="18"/>
  <c r="B131" i="18"/>
  <c r="AS130" i="18"/>
  <c r="AQ130" i="18"/>
  <c r="AR130" i="18" s="1"/>
  <c r="AP130" i="18"/>
  <c r="AM130" i="18"/>
  <c r="AI130" i="18"/>
  <c r="AJ130" i="18" s="1"/>
  <c r="AG130" i="18"/>
  <c r="AC130" i="18"/>
  <c r="AB130" i="18"/>
  <c r="AF130" i="18" s="1"/>
  <c r="Z130" i="18"/>
  <c r="R130" i="18"/>
  <c r="Q130" i="18"/>
  <c r="P130" i="18"/>
  <c r="E130" i="18"/>
  <c r="Y130" i="18" s="1"/>
  <c r="C130" i="18"/>
  <c r="B130" i="18"/>
  <c r="AS129" i="18"/>
  <c r="AR129" i="18"/>
  <c r="AQ129" i="18"/>
  <c r="AP129" i="18"/>
  <c r="AM129" i="18"/>
  <c r="AI129" i="18"/>
  <c r="AJ129" i="18" s="1"/>
  <c r="AG129" i="18"/>
  <c r="AC129" i="18"/>
  <c r="AB129" i="18" s="1"/>
  <c r="AF129" i="18" s="1"/>
  <c r="Z129" i="18"/>
  <c r="R129" i="18"/>
  <c r="Q129" i="18"/>
  <c r="P129" i="18"/>
  <c r="E129" i="18"/>
  <c r="C129" i="18"/>
  <c r="B129" i="18"/>
  <c r="AS128" i="18"/>
  <c r="AQ128" i="18"/>
  <c r="AR128" i="18" s="1"/>
  <c r="AP128" i="18"/>
  <c r="AM128" i="18"/>
  <c r="AI128" i="18"/>
  <c r="AJ128" i="18" s="1"/>
  <c r="AG128" i="18"/>
  <c r="AC128" i="18"/>
  <c r="AB128" i="18" s="1"/>
  <c r="AF128" i="18" s="1"/>
  <c r="Z128" i="18"/>
  <c r="R128" i="18"/>
  <c r="Q128" i="18"/>
  <c r="P128" i="18"/>
  <c r="E128" i="18"/>
  <c r="C128" i="18"/>
  <c r="B128" i="18"/>
  <c r="AS127" i="18"/>
  <c r="AQ127" i="18"/>
  <c r="AR127" i="18" s="1"/>
  <c r="AP127" i="18"/>
  <c r="AM127" i="18"/>
  <c r="AI127" i="18"/>
  <c r="AJ127" i="18" s="1"/>
  <c r="AG127" i="18"/>
  <c r="AC127" i="18"/>
  <c r="AB127" i="18"/>
  <c r="AF127" i="18" s="1"/>
  <c r="Z127" i="18"/>
  <c r="R127" i="18"/>
  <c r="Q127" i="18"/>
  <c r="P127" i="18"/>
  <c r="E127" i="18"/>
  <c r="C127" i="18"/>
  <c r="B127" i="18"/>
  <c r="AS126" i="18"/>
  <c r="AQ126" i="18"/>
  <c r="AR126" i="18" s="1"/>
  <c r="AP126" i="18"/>
  <c r="AM126" i="18"/>
  <c r="AI126" i="18"/>
  <c r="AJ126" i="18" s="1"/>
  <c r="AG126" i="18"/>
  <c r="AC126" i="18"/>
  <c r="AB126" i="18"/>
  <c r="AF126" i="18" s="1"/>
  <c r="Z126" i="18"/>
  <c r="R126" i="18"/>
  <c r="Q126" i="18"/>
  <c r="P126" i="18"/>
  <c r="E126" i="18"/>
  <c r="G126" i="18" s="1"/>
  <c r="C126" i="18"/>
  <c r="B126" i="18"/>
  <c r="AS125" i="18"/>
  <c r="AQ125" i="18"/>
  <c r="AR125" i="18" s="1"/>
  <c r="AP125" i="18"/>
  <c r="AM125" i="18"/>
  <c r="AI125" i="18"/>
  <c r="AJ125" i="18" s="1"/>
  <c r="AG125" i="18"/>
  <c r="AC125" i="18"/>
  <c r="AB125" i="18" s="1"/>
  <c r="AF125" i="18" s="1"/>
  <c r="Z125" i="18"/>
  <c r="R125" i="18"/>
  <c r="Q125" i="18"/>
  <c r="P125" i="18"/>
  <c r="E125" i="18"/>
  <c r="Y125" i="18" s="1"/>
  <c r="C125" i="18"/>
  <c r="B125" i="18"/>
  <c r="AS124" i="18"/>
  <c r="AQ124" i="18"/>
  <c r="AR124" i="18" s="1"/>
  <c r="AP124" i="18"/>
  <c r="AM124" i="18"/>
  <c r="AI124" i="18"/>
  <c r="AJ124" i="18" s="1"/>
  <c r="AG124" i="18"/>
  <c r="AC124" i="18"/>
  <c r="AB124" i="18" s="1"/>
  <c r="AF124" i="18" s="1"/>
  <c r="Z124" i="18"/>
  <c r="R124" i="18"/>
  <c r="Q124" i="18"/>
  <c r="P124" i="18"/>
  <c r="E124" i="18"/>
  <c r="Y124" i="18" s="1"/>
  <c r="C124" i="18"/>
  <c r="B124" i="18"/>
  <c r="AS123" i="18"/>
  <c r="AQ123" i="18"/>
  <c r="AR123" i="18" s="1"/>
  <c r="AP123" i="18"/>
  <c r="AM123" i="18"/>
  <c r="AJ123" i="18"/>
  <c r="AI123" i="18"/>
  <c r="AG123" i="18"/>
  <c r="AC123" i="18"/>
  <c r="AB123" i="18"/>
  <c r="AF123" i="18" s="1"/>
  <c r="Z123" i="18"/>
  <c r="R123" i="18"/>
  <c r="Q123" i="18"/>
  <c r="P123" i="18"/>
  <c r="E123" i="18"/>
  <c r="C123" i="18"/>
  <c r="B123" i="18"/>
  <c r="AS122" i="18"/>
  <c r="AQ122" i="18"/>
  <c r="AR122" i="18" s="1"/>
  <c r="AP122" i="18"/>
  <c r="AM122" i="18"/>
  <c r="AI122" i="18"/>
  <c r="AJ122" i="18" s="1"/>
  <c r="AG122" i="18"/>
  <c r="AC122" i="18"/>
  <c r="AB122" i="18" s="1"/>
  <c r="AF122" i="18" s="1"/>
  <c r="Z122" i="18"/>
  <c r="R122" i="18"/>
  <c r="Q122" i="18"/>
  <c r="P122" i="18"/>
  <c r="E122" i="18"/>
  <c r="G122" i="18" s="1"/>
  <c r="C122" i="18"/>
  <c r="B122" i="18"/>
  <c r="AS121" i="18"/>
  <c r="AR121" i="18"/>
  <c r="AQ121" i="18"/>
  <c r="AP121" i="18"/>
  <c r="AM121" i="18"/>
  <c r="AI121" i="18"/>
  <c r="AJ121" i="18" s="1"/>
  <c r="AG121" i="18"/>
  <c r="AC121" i="18"/>
  <c r="AB121" i="18" s="1"/>
  <c r="AF121" i="18" s="1"/>
  <c r="Z121" i="18"/>
  <c r="R121" i="18"/>
  <c r="Q121" i="18"/>
  <c r="P121" i="18"/>
  <c r="E121" i="18"/>
  <c r="C121" i="18"/>
  <c r="B121" i="18"/>
  <c r="AS120" i="18"/>
  <c r="AQ120" i="18"/>
  <c r="AR120" i="18" s="1"/>
  <c r="AP120" i="18"/>
  <c r="AM120" i="18"/>
  <c r="AI120" i="18"/>
  <c r="AJ120" i="18" s="1"/>
  <c r="AG120" i="18"/>
  <c r="AC120" i="18"/>
  <c r="AB120" i="18" s="1"/>
  <c r="AF120" i="18" s="1"/>
  <c r="Z120" i="18"/>
  <c r="R120" i="18"/>
  <c r="Q120" i="18"/>
  <c r="P120" i="18"/>
  <c r="E120" i="18"/>
  <c r="C120" i="18"/>
  <c r="B120" i="18"/>
  <c r="AS119" i="18"/>
  <c r="AQ119" i="18"/>
  <c r="AR119" i="18" s="1"/>
  <c r="AP119" i="18"/>
  <c r="AM119" i="18"/>
  <c r="AI119" i="18"/>
  <c r="AJ119" i="18" s="1"/>
  <c r="AG119" i="18"/>
  <c r="AC119" i="18"/>
  <c r="AB119" i="18"/>
  <c r="AF119" i="18" s="1"/>
  <c r="Z119" i="18"/>
  <c r="R119" i="18"/>
  <c r="Q119" i="18"/>
  <c r="P119" i="18"/>
  <c r="E119" i="18"/>
  <c r="C119" i="18"/>
  <c r="B119" i="18"/>
  <c r="AS118" i="18"/>
  <c r="AQ118" i="18"/>
  <c r="AR118" i="18" s="1"/>
  <c r="AP118" i="18"/>
  <c r="AM118" i="18"/>
  <c r="AI118" i="18"/>
  <c r="AJ118" i="18" s="1"/>
  <c r="AG118" i="18"/>
  <c r="AC118" i="18"/>
  <c r="AB118" i="18" s="1"/>
  <c r="AF118" i="18" s="1"/>
  <c r="Z118" i="18"/>
  <c r="R118" i="18"/>
  <c r="Q118" i="18"/>
  <c r="P118" i="18"/>
  <c r="E118" i="18"/>
  <c r="C118" i="18"/>
  <c r="B118" i="18"/>
  <c r="AS117" i="18"/>
  <c r="AQ117" i="18"/>
  <c r="AR117" i="18" s="1"/>
  <c r="AP117" i="18"/>
  <c r="AM117" i="18"/>
  <c r="AI117" i="18"/>
  <c r="AJ117" i="18" s="1"/>
  <c r="AG117" i="18"/>
  <c r="AC117" i="18"/>
  <c r="AB117" i="18" s="1"/>
  <c r="AF117" i="18" s="1"/>
  <c r="Z117" i="18"/>
  <c r="R117" i="18"/>
  <c r="Q117" i="18"/>
  <c r="P117" i="18"/>
  <c r="E117" i="18"/>
  <c r="C117" i="18"/>
  <c r="B117" i="18"/>
  <c r="AS116" i="18"/>
  <c r="AQ116" i="18"/>
  <c r="AR116" i="18" s="1"/>
  <c r="AP116" i="18"/>
  <c r="AM116" i="18"/>
  <c r="AI116" i="18"/>
  <c r="AJ116" i="18" s="1"/>
  <c r="AG116" i="18"/>
  <c r="AC116" i="18"/>
  <c r="AB116" i="18"/>
  <c r="AF116" i="18" s="1"/>
  <c r="Z116" i="18"/>
  <c r="R116" i="18"/>
  <c r="Q116" i="18"/>
  <c r="P116" i="18"/>
  <c r="E116" i="18"/>
  <c r="C116" i="18"/>
  <c r="B116" i="18"/>
  <c r="AS115" i="18"/>
  <c r="AQ115" i="18"/>
  <c r="AR115" i="18" s="1"/>
  <c r="AP115" i="18"/>
  <c r="AM115" i="18"/>
  <c r="AI115" i="18"/>
  <c r="AJ115" i="18" s="1"/>
  <c r="AG115" i="18"/>
  <c r="AC115" i="18"/>
  <c r="AB115" i="18" s="1"/>
  <c r="AF115" i="18" s="1"/>
  <c r="Z115" i="18"/>
  <c r="R115" i="18"/>
  <c r="Q115" i="18"/>
  <c r="P115" i="18"/>
  <c r="E115" i="18"/>
  <c r="C115" i="18"/>
  <c r="B115" i="18"/>
  <c r="AS114" i="18"/>
  <c r="AQ114" i="18"/>
  <c r="AR114" i="18" s="1"/>
  <c r="AP114" i="18"/>
  <c r="AM114" i="18"/>
  <c r="AI114" i="18"/>
  <c r="AJ114" i="18" s="1"/>
  <c r="AG114" i="18"/>
  <c r="AC114" i="18"/>
  <c r="AB114" i="18"/>
  <c r="AF114" i="18" s="1"/>
  <c r="Z114" i="18"/>
  <c r="R114" i="18"/>
  <c r="Q114" i="18"/>
  <c r="P114" i="18"/>
  <c r="E114" i="18"/>
  <c r="C114" i="18"/>
  <c r="B114" i="18"/>
  <c r="AS113" i="18"/>
  <c r="AR113" i="18"/>
  <c r="AQ113" i="18"/>
  <c r="AP113" i="18"/>
  <c r="AM113" i="18"/>
  <c r="AI113" i="18"/>
  <c r="AJ113" i="18" s="1"/>
  <c r="AG113" i="18"/>
  <c r="AC113" i="18"/>
  <c r="AB113" i="18" s="1"/>
  <c r="AF113" i="18" s="1"/>
  <c r="Z113" i="18"/>
  <c r="R113" i="18"/>
  <c r="Q113" i="18"/>
  <c r="P113" i="18"/>
  <c r="E113" i="18"/>
  <c r="C113" i="18"/>
  <c r="B113" i="18"/>
  <c r="AS112" i="18"/>
  <c r="AQ112" i="18"/>
  <c r="AR112" i="18" s="1"/>
  <c r="AP112" i="18"/>
  <c r="AM112" i="18"/>
  <c r="AI112" i="18"/>
  <c r="AJ112" i="18" s="1"/>
  <c r="AG112" i="18"/>
  <c r="AC112" i="18"/>
  <c r="AB112" i="18" s="1"/>
  <c r="AF112" i="18" s="1"/>
  <c r="Z112" i="18"/>
  <c r="R112" i="18"/>
  <c r="Q112" i="18"/>
  <c r="P112" i="18"/>
  <c r="E112" i="18"/>
  <c r="C112" i="18"/>
  <c r="B112" i="18"/>
  <c r="AS111" i="18"/>
  <c r="AQ111" i="18"/>
  <c r="AR111" i="18" s="1"/>
  <c r="AP111" i="18"/>
  <c r="AM111" i="18"/>
  <c r="AI111" i="18"/>
  <c r="AJ111" i="18" s="1"/>
  <c r="AG111" i="18"/>
  <c r="AC111" i="18"/>
  <c r="AB111" i="18"/>
  <c r="AF111" i="18" s="1"/>
  <c r="Z111" i="18"/>
  <c r="R111" i="18"/>
  <c r="Q111" i="18"/>
  <c r="P111" i="18"/>
  <c r="E111" i="18"/>
  <c r="G111" i="18" s="1"/>
  <c r="C111" i="18"/>
  <c r="B111" i="18"/>
  <c r="AS110" i="18"/>
  <c r="AQ110" i="18"/>
  <c r="AR110" i="18" s="1"/>
  <c r="AP110" i="18"/>
  <c r="AM110" i="18"/>
  <c r="AI110" i="18"/>
  <c r="AJ110" i="18" s="1"/>
  <c r="AG110" i="18"/>
  <c r="AC110" i="18"/>
  <c r="AB110" i="18" s="1"/>
  <c r="AF110" i="18" s="1"/>
  <c r="Z110" i="18"/>
  <c r="R110" i="18"/>
  <c r="Q110" i="18"/>
  <c r="P110" i="18"/>
  <c r="E110" i="18"/>
  <c r="O110" i="18" s="1"/>
  <c r="C110" i="18"/>
  <c r="B110" i="18"/>
  <c r="AS109" i="18"/>
  <c r="AQ109" i="18"/>
  <c r="AR109" i="18" s="1"/>
  <c r="AP109" i="18"/>
  <c r="AM109" i="18"/>
  <c r="AI109" i="18"/>
  <c r="AJ109" i="18" s="1"/>
  <c r="AG109" i="18"/>
  <c r="AC109" i="18"/>
  <c r="AB109" i="18" s="1"/>
  <c r="AF109" i="18" s="1"/>
  <c r="Z109" i="18"/>
  <c r="R109" i="18"/>
  <c r="Q109" i="18"/>
  <c r="P109" i="18"/>
  <c r="E109" i="18"/>
  <c r="O109" i="18" s="1"/>
  <c r="C109" i="18"/>
  <c r="B109" i="18"/>
  <c r="AS108" i="18"/>
  <c r="AQ108" i="18"/>
  <c r="AR108" i="18" s="1"/>
  <c r="AP108" i="18"/>
  <c r="AM108" i="18"/>
  <c r="AI108" i="18"/>
  <c r="AJ108" i="18" s="1"/>
  <c r="AG108" i="18"/>
  <c r="AC108" i="18"/>
  <c r="AB108" i="18" s="1"/>
  <c r="AF108" i="18" s="1"/>
  <c r="Z108" i="18"/>
  <c r="R108" i="18"/>
  <c r="Q108" i="18"/>
  <c r="P108" i="18"/>
  <c r="E108" i="18"/>
  <c r="G108" i="18" s="1"/>
  <c r="C108" i="18"/>
  <c r="B108" i="18"/>
  <c r="AS107" i="18"/>
  <c r="AQ107" i="18"/>
  <c r="AR107" i="18" s="1"/>
  <c r="AP107" i="18"/>
  <c r="AM107" i="18"/>
  <c r="AJ107" i="18"/>
  <c r="AI107" i="18"/>
  <c r="AG107" i="18"/>
  <c r="AC107" i="18"/>
  <c r="AB107" i="18"/>
  <c r="AF107" i="18" s="1"/>
  <c r="Z107" i="18"/>
  <c r="R107" i="18"/>
  <c r="Q107" i="18"/>
  <c r="P107" i="18"/>
  <c r="E107" i="18"/>
  <c r="C107" i="18"/>
  <c r="B107" i="18"/>
  <c r="AS106" i="18"/>
  <c r="AQ106" i="18"/>
  <c r="AR106" i="18" s="1"/>
  <c r="AP106" i="18"/>
  <c r="AM106" i="18"/>
  <c r="AI106" i="18"/>
  <c r="AJ106" i="18" s="1"/>
  <c r="AG106" i="18"/>
  <c r="AC106" i="18"/>
  <c r="AB106" i="18"/>
  <c r="AF106" i="18" s="1"/>
  <c r="Z106" i="18"/>
  <c r="R106" i="18"/>
  <c r="Q106" i="18"/>
  <c r="P106" i="18"/>
  <c r="E106" i="18"/>
  <c r="C106" i="18"/>
  <c r="B106" i="18"/>
  <c r="AS105" i="18"/>
  <c r="AQ105" i="18"/>
  <c r="AR105" i="18" s="1"/>
  <c r="AP105" i="18"/>
  <c r="AM105" i="18"/>
  <c r="AI105" i="18"/>
  <c r="AJ105" i="18" s="1"/>
  <c r="AG105" i="18"/>
  <c r="AC105" i="18"/>
  <c r="AB105" i="18" s="1"/>
  <c r="AF105" i="18" s="1"/>
  <c r="Z105" i="18"/>
  <c r="R105" i="18"/>
  <c r="Q105" i="18"/>
  <c r="P105" i="18"/>
  <c r="E105" i="18"/>
  <c r="C105" i="18"/>
  <c r="B105" i="18"/>
  <c r="AS104" i="18"/>
  <c r="AQ104" i="18"/>
  <c r="AR104" i="18" s="1"/>
  <c r="AP104" i="18"/>
  <c r="AM104" i="18"/>
  <c r="AI104" i="18"/>
  <c r="AJ104" i="18" s="1"/>
  <c r="AG104" i="18"/>
  <c r="AC104" i="18"/>
  <c r="AB104" i="18" s="1"/>
  <c r="AF104" i="18" s="1"/>
  <c r="Z104" i="18"/>
  <c r="R104" i="18"/>
  <c r="Q104" i="18"/>
  <c r="P104" i="18"/>
  <c r="E104" i="18"/>
  <c r="C104" i="18"/>
  <c r="B104" i="18"/>
  <c r="AS103" i="18"/>
  <c r="AQ103" i="18"/>
  <c r="AR103" i="18" s="1"/>
  <c r="AP103" i="18"/>
  <c r="AM103" i="18"/>
  <c r="AI103" i="18"/>
  <c r="AJ103" i="18" s="1"/>
  <c r="AG103" i="18"/>
  <c r="AC103" i="18"/>
  <c r="AB103" i="18" s="1"/>
  <c r="AF103" i="18" s="1"/>
  <c r="Z103" i="18"/>
  <c r="R103" i="18"/>
  <c r="Q103" i="18"/>
  <c r="P103" i="18"/>
  <c r="E103" i="18"/>
  <c r="O103" i="18" s="1"/>
  <c r="C103" i="18"/>
  <c r="B103" i="18"/>
  <c r="AS102" i="18"/>
  <c r="AR102" i="18"/>
  <c r="AQ102" i="18"/>
  <c r="AP102" i="18"/>
  <c r="AM102" i="18"/>
  <c r="AI102" i="18"/>
  <c r="AJ102" i="18" s="1"/>
  <c r="AG102" i="18"/>
  <c r="AC102" i="18"/>
  <c r="AB102" i="18"/>
  <c r="AF102" i="18" s="1"/>
  <c r="Z102" i="18"/>
  <c r="R102" i="18"/>
  <c r="Q102" i="18"/>
  <c r="P102" i="18"/>
  <c r="E102" i="18"/>
  <c r="C102" i="18"/>
  <c r="B102" i="18"/>
  <c r="AS101" i="18"/>
  <c r="AQ101" i="18"/>
  <c r="AR101" i="18" s="1"/>
  <c r="AP101" i="18"/>
  <c r="AM101" i="18"/>
  <c r="AI101" i="18"/>
  <c r="AJ101" i="18" s="1"/>
  <c r="AG101" i="18"/>
  <c r="AC101" i="18"/>
  <c r="AB101" i="18" s="1"/>
  <c r="AF101" i="18" s="1"/>
  <c r="Z101" i="18"/>
  <c r="R101" i="18"/>
  <c r="Q101" i="18"/>
  <c r="P101" i="18"/>
  <c r="E101" i="18"/>
  <c r="Y101" i="18" s="1"/>
  <c r="C101" i="18"/>
  <c r="B101" i="18"/>
  <c r="AS100" i="18"/>
  <c r="AQ100" i="18"/>
  <c r="AR100" i="18" s="1"/>
  <c r="AP100" i="18"/>
  <c r="AM100" i="18"/>
  <c r="AI100" i="18"/>
  <c r="AJ100" i="18" s="1"/>
  <c r="AG100" i="18"/>
  <c r="AC100" i="18"/>
  <c r="AB100" i="18" s="1"/>
  <c r="AF100" i="18" s="1"/>
  <c r="Z100" i="18"/>
  <c r="R100" i="18"/>
  <c r="Q100" i="18"/>
  <c r="P100" i="18"/>
  <c r="E100" i="18"/>
  <c r="C100" i="18"/>
  <c r="B100" i="18"/>
  <c r="AS99" i="18"/>
  <c r="AQ99" i="18"/>
  <c r="AR99" i="18" s="1"/>
  <c r="AP99" i="18"/>
  <c r="AM99" i="18"/>
  <c r="AI99" i="18"/>
  <c r="AJ99" i="18" s="1"/>
  <c r="AG99" i="18"/>
  <c r="AC99" i="18"/>
  <c r="AB99" i="18"/>
  <c r="AF99" i="18" s="1"/>
  <c r="Z99" i="18"/>
  <c r="R99" i="18"/>
  <c r="Q99" i="18"/>
  <c r="P99" i="18"/>
  <c r="E99" i="18"/>
  <c r="C99" i="18"/>
  <c r="B99" i="18"/>
  <c r="AS98" i="18"/>
  <c r="AR98" i="18"/>
  <c r="AQ98" i="18"/>
  <c r="AP98" i="18"/>
  <c r="AM98" i="18"/>
  <c r="AI98" i="18"/>
  <c r="AJ98" i="18" s="1"/>
  <c r="AG98" i="18"/>
  <c r="AC98" i="18"/>
  <c r="AB98" i="18" s="1"/>
  <c r="AF98" i="18" s="1"/>
  <c r="Z98" i="18"/>
  <c r="R98" i="18"/>
  <c r="Q98" i="18"/>
  <c r="P98" i="18"/>
  <c r="E98" i="18"/>
  <c r="G98" i="18" s="1"/>
  <c r="C98" i="18"/>
  <c r="B98" i="18"/>
  <c r="AS97" i="18"/>
  <c r="AQ97" i="18"/>
  <c r="AR97" i="18" s="1"/>
  <c r="AP97" i="18"/>
  <c r="AM97" i="18"/>
  <c r="AI97" i="18"/>
  <c r="AJ97" i="18" s="1"/>
  <c r="AG97" i="18"/>
  <c r="AC97" i="18"/>
  <c r="AB97" i="18" s="1"/>
  <c r="AF97" i="18" s="1"/>
  <c r="Z97" i="18"/>
  <c r="R97" i="18"/>
  <c r="Q97" i="18"/>
  <c r="P97" i="18"/>
  <c r="E97" i="18"/>
  <c r="C97" i="18"/>
  <c r="B97" i="18"/>
  <c r="AS96" i="18"/>
  <c r="AQ96" i="18"/>
  <c r="AR96" i="18" s="1"/>
  <c r="AP96" i="18"/>
  <c r="AM96" i="18"/>
  <c r="AJ96" i="18"/>
  <c r="AI96" i="18"/>
  <c r="AG96" i="18"/>
  <c r="AC96" i="18"/>
  <c r="AB96" i="18" s="1"/>
  <c r="AF96" i="18" s="1"/>
  <c r="Z96" i="18"/>
  <c r="R96" i="18"/>
  <c r="Q96" i="18"/>
  <c r="P96" i="18"/>
  <c r="E96" i="18"/>
  <c r="G96" i="18" s="1"/>
  <c r="C96" i="18"/>
  <c r="B96" i="18"/>
  <c r="AS95" i="18"/>
  <c r="AQ95" i="18"/>
  <c r="AR95" i="18" s="1"/>
  <c r="AP95" i="18"/>
  <c r="AM95" i="18"/>
  <c r="AJ95" i="18"/>
  <c r="AI95" i="18"/>
  <c r="AG95" i="18"/>
  <c r="AC95" i="18"/>
  <c r="AB95" i="18" s="1"/>
  <c r="AF95" i="18" s="1"/>
  <c r="Z95" i="18"/>
  <c r="R95" i="18"/>
  <c r="Q95" i="18"/>
  <c r="P95" i="18"/>
  <c r="O95" i="18"/>
  <c r="E95" i="18"/>
  <c r="C95" i="18"/>
  <c r="B95" i="18"/>
  <c r="AS94" i="18"/>
  <c r="AQ94" i="18"/>
  <c r="AR94" i="18" s="1"/>
  <c r="AP94" i="18"/>
  <c r="AM94" i="18"/>
  <c r="AI94" i="18"/>
  <c r="AJ94" i="18" s="1"/>
  <c r="AG94" i="18"/>
  <c r="AC94" i="18"/>
  <c r="AB94" i="18" s="1"/>
  <c r="AF94" i="18" s="1"/>
  <c r="Z94" i="18"/>
  <c r="R94" i="18"/>
  <c r="Q94" i="18"/>
  <c r="P94" i="18"/>
  <c r="E94" i="18"/>
  <c r="O94" i="18" s="1"/>
  <c r="C94" i="18"/>
  <c r="B94" i="18"/>
  <c r="AS93" i="18"/>
  <c r="AQ93" i="18"/>
  <c r="AR93" i="18" s="1"/>
  <c r="AP93" i="18"/>
  <c r="AM93" i="18"/>
  <c r="AI93" i="18"/>
  <c r="AJ93" i="18" s="1"/>
  <c r="AG93" i="18"/>
  <c r="AC93" i="18"/>
  <c r="AB93" i="18" s="1"/>
  <c r="AF93" i="18" s="1"/>
  <c r="Z93" i="18"/>
  <c r="R93" i="18"/>
  <c r="Q93" i="18"/>
  <c r="P93" i="18"/>
  <c r="E93" i="18"/>
  <c r="G93" i="18" s="1"/>
  <c r="C93" i="18"/>
  <c r="B93" i="18"/>
  <c r="AS92" i="18"/>
  <c r="AQ92" i="18"/>
  <c r="AR92" i="18" s="1"/>
  <c r="AP92" i="18"/>
  <c r="AM92" i="18"/>
  <c r="AI92" i="18"/>
  <c r="AJ92" i="18" s="1"/>
  <c r="AG92" i="18"/>
  <c r="AC92" i="18"/>
  <c r="AB92" i="18"/>
  <c r="AF92" i="18" s="1"/>
  <c r="Z92" i="18"/>
  <c r="R92" i="18"/>
  <c r="Q92" i="18"/>
  <c r="P92" i="18"/>
  <c r="E92" i="18"/>
  <c r="C92" i="18"/>
  <c r="B92" i="18"/>
  <c r="AS91" i="18"/>
  <c r="AQ91" i="18"/>
  <c r="AR91" i="18" s="1"/>
  <c r="AP91" i="18"/>
  <c r="AM91" i="18"/>
  <c r="AJ91" i="18"/>
  <c r="AI91" i="18"/>
  <c r="AG91" i="18"/>
  <c r="AC91" i="18"/>
  <c r="AB91" i="18"/>
  <c r="AF91" i="18" s="1"/>
  <c r="Z91" i="18"/>
  <c r="R91" i="18"/>
  <c r="Q91" i="18"/>
  <c r="P91" i="18"/>
  <c r="E91" i="18"/>
  <c r="C91" i="18"/>
  <c r="B91" i="18"/>
  <c r="AS90" i="18"/>
  <c r="AQ90" i="18"/>
  <c r="AR90" i="18" s="1"/>
  <c r="AP90" i="18"/>
  <c r="AM90" i="18"/>
  <c r="AI90" i="18"/>
  <c r="AJ90" i="18" s="1"/>
  <c r="AG90" i="18"/>
  <c r="AC90" i="18"/>
  <c r="AB90" i="18" s="1"/>
  <c r="AF90" i="18" s="1"/>
  <c r="Z90" i="18"/>
  <c r="R90" i="18"/>
  <c r="Q90" i="18"/>
  <c r="P90" i="18"/>
  <c r="E90" i="18"/>
  <c r="C90" i="18"/>
  <c r="B90" i="18"/>
  <c r="AS89" i="18"/>
  <c r="AQ89" i="18"/>
  <c r="AR89" i="18" s="1"/>
  <c r="AP89" i="18"/>
  <c r="AM89" i="18"/>
  <c r="AI89" i="18"/>
  <c r="AJ89" i="18" s="1"/>
  <c r="AG89" i="18"/>
  <c r="AC89" i="18"/>
  <c r="AB89" i="18" s="1"/>
  <c r="AF89" i="18" s="1"/>
  <c r="Z89" i="18"/>
  <c r="R89" i="18"/>
  <c r="Q89" i="18"/>
  <c r="P89" i="18"/>
  <c r="E89" i="18"/>
  <c r="C89" i="18"/>
  <c r="B89" i="18"/>
  <c r="AS88" i="18"/>
  <c r="AQ88" i="18"/>
  <c r="AR88" i="18" s="1"/>
  <c r="AP88" i="18"/>
  <c r="AM88" i="18"/>
  <c r="AI88" i="18"/>
  <c r="AJ88" i="18" s="1"/>
  <c r="AG88" i="18"/>
  <c r="AC88" i="18"/>
  <c r="AB88" i="18" s="1"/>
  <c r="AF88" i="18" s="1"/>
  <c r="Z88" i="18"/>
  <c r="R88" i="18"/>
  <c r="Q88" i="18"/>
  <c r="P88" i="18"/>
  <c r="E88" i="18"/>
  <c r="T88" i="18" s="1"/>
  <c r="C88" i="18"/>
  <c r="B88" i="18"/>
  <c r="AS87" i="18"/>
  <c r="AQ87" i="18"/>
  <c r="AR87" i="18" s="1"/>
  <c r="AP87" i="18"/>
  <c r="AM87" i="18"/>
  <c r="AI87" i="18"/>
  <c r="AJ87" i="18" s="1"/>
  <c r="AG87" i="18"/>
  <c r="AF87" i="18"/>
  <c r="AC87" i="18"/>
  <c r="AB87" i="18"/>
  <c r="Z87" i="18"/>
  <c r="R87" i="18"/>
  <c r="Q87" i="18"/>
  <c r="P87" i="18"/>
  <c r="E87" i="18"/>
  <c r="X87" i="18" s="1"/>
  <c r="C87" i="18"/>
  <c r="B87" i="18"/>
  <c r="AS86" i="18"/>
  <c r="AQ86" i="18"/>
  <c r="AR86" i="18" s="1"/>
  <c r="AP86" i="18"/>
  <c r="AM86" i="18"/>
  <c r="AI86" i="18"/>
  <c r="AJ86" i="18" s="1"/>
  <c r="AG86" i="18"/>
  <c r="AC86" i="18"/>
  <c r="AB86" i="18" s="1"/>
  <c r="AF86" i="18" s="1"/>
  <c r="Z86" i="18"/>
  <c r="R86" i="18"/>
  <c r="Q86" i="18"/>
  <c r="P86" i="18"/>
  <c r="E86" i="18"/>
  <c r="G86" i="18" s="1"/>
  <c r="C86" i="18"/>
  <c r="B86" i="18"/>
  <c r="AS85" i="18"/>
  <c r="AQ85" i="18"/>
  <c r="AR85" i="18" s="1"/>
  <c r="AP85" i="18"/>
  <c r="AM85" i="18"/>
  <c r="AI85" i="18"/>
  <c r="AJ85" i="18" s="1"/>
  <c r="AG85" i="18"/>
  <c r="AC85" i="18"/>
  <c r="AB85" i="18" s="1"/>
  <c r="AF85" i="18" s="1"/>
  <c r="Z85" i="18"/>
  <c r="R85" i="18"/>
  <c r="Q85" i="18"/>
  <c r="P85" i="18"/>
  <c r="E85" i="18"/>
  <c r="Y85" i="18" s="1"/>
  <c r="C85" i="18"/>
  <c r="B85" i="18"/>
  <c r="AS84" i="18"/>
  <c r="AQ84" i="18"/>
  <c r="AR84" i="18" s="1"/>
  <c r="AP84" i="18"/>
  <c r="AM84" i="18"/>
  <c r="AI84" i="18"/>
  <c r="AJ84" i="18" s="1"/>
  <c r="AG84" i="18"/>
  <c r="AC84" i="18"/>
  <c r="AB84" i="18"/>
  <c r="AF84" i="18" s="1"/>
  <c r="Z84" i="18"/>
  <c r="R84" i="18"/>
  <c r="Q84" i="18"/>
  <c r="P84" i="18"/>
  <c r="E84" i="18"/>
  <c r="Y84" i="18" s="1"/>
  <c r="C84" i="18"/>
  <c r="B84" i="18"/>
  <c r="AS83" i="18"/>
  <c r="AQ83" i="18"/>
  <c r="AR83" i="18" s="1"/>
  <c r="AP83" i="18"/>
  <c r="AM83" i="18"/>
  <c r="AI83" i="18"/>
  <c r="AJ83" i="18" s="1"/>
  <c r="AG83" i="18"/>
  <c r="AC83" i="18"/>
  <c r="AB83" i="18"/>
  <c r="AF83" i="18" s="1"/>
  <c r="Z83" i="18"/>
  <c r="R83" i="18"/>
  <c r="Q83" i="18"/>
  <c r="P83" i="18"/>
  <c r="E83" i="18"/>
  <c r="G83" i="18" s="1"/>
  <c r="C83" i="18"/>
  <c r="B83" i="18"/>
  <c r="AS82" i="18"/>
  <c r="AQ82" i="18"/>
  <c r="AR82" i="18" s="1"/>
  <c r="AP82" i="18"/>
  <c r="AM82" i="18"/>
  <c r="AI82" i="18"/>
  <c r="AJ82" i="18" s="1"/>
  <c r="AG82" i="18"/>
  <c r="AC82" i="18"/>
  <c r="AB82" i="18" s="1"/>
  <c r="AF82" i="18" s="1"/>
  <c r="Z82" i="18"/>
  <c r="R82" i="18"/>
  <c r="Q82" i="18"/>
  <c r="P82" i="18"/>
  <c r="E82" i="18"/>
  <c r="C82" i="18"/>
  <c r="B82" i="18"/>
  <c r="AS81" i="18"/>
  <c r="AQ81" i="18"/>
  <c r="AR81" i="18" s="1"/>
  <c r="AP81" i="18"/>
  <c r="AM81" i="18"/>
  <c r="AI81" i="18"/>
  <c r="AJ81" i="18" s="1"/>
  <c r="AG81" i="18"/>
  <c r="AC81" i="18"/>
  <c r="AB81" i="18" s="1"/>
  <c r="AF81" i="18" s="1"/>
  <c r="Z81" i="18"/>
  <c r="R81" i="18"/>
  <c r="Q81" i="18"/>
  <c r="P81" i="18"/>
  <c r="E81" i="18"/>
  <c r="C81" i="18"/>
  <c r="B81" i="18"/>
  <c r="AS80" i="18"/>
  <c r="AQ80" i="18"/>
  <c r="AR80" i="18" s="1"/>
  <c r="AP80" i="18"/>
  <c r="AM80" i="18"/>
  <c r="AI80" i="18"/>
  <c r="AJ80" i="18" s="1"/>
  <c r="AG80" i="18"/>
  <c r="AC80" i="18"/>
  <c r="AB80" i="18" s="1"/>
  <c r="AF80" i="18" s="1"/>
  <c r="Z80" i="18"/>
  <c r="R80" i="18"/>
  <c r="Q80" i="18"/>
  <c r="P80" i="18"/>
  <c r="E80" i="18"/>
  <c r="C80" i="18"/>
  <c r="B80" i="18"/>
  <c r="AS79" i="18"/>
  <c r="AQ79" i="18"/>
  <c r="AR79" i="18" s="1"/>
  <c r="AP79" i="18"/>
  <c r="AM79" i="18"/>
  <c r="AI79" i="18"/>
  <c r="AJ79" i="18" s="1"/>
  <c r="AG79" i="18"/>
  <c r="AC79" i="18"/>
  <c r="AB79" i="18" s="1"/>
  <c r="AF79" i="18" s="1"/>
  <c r="Z79" i="18"/>
  <c r="R79" i="18"/>
  <c r="Q79" i="18"/>
  <c r="P79" i="18"/>
  <c r="E79" i="18"/>
  <c r="C79" i="18"/>
  <c r="B79" i="18"/>
  <c r="AS78" i="18"/>
  <c r="AR78" i="18"/>
  <c r="AQ78" i="18"/>
  <c r="AP78" i="18"/>
  <c r="AM78" i="18"/>
  <c r="AI78" i="18"/>
  <c r="AJ78" i="18" s="1"/>
  <c r="AG78" i="18"/>
  <c r="AC78" i="18"/>
  <c r="AB78" i="18"/>
  <c r="AF78" i="18" s="1"/>
  <c r="Z78" i="18"/>
  <c r="R78" i="18"/>
  <c r="Q78" i="18"/>
  <c r="P78" i="18"/>
  <c r="E78" i="18"/>
  <c r="C78" i="18"/>
  <c r="B78" i="18"/>
  <c r="AS77" i="18"/>
  <c r="AQ77" i="18"/>
  <c r="AR77" i="18" s="1"/>
  <c r="AP77" i="18"/>
  <c r="AM77" i="18"/>
  <c r="AI77" i="18"/>
  <c r="AJ77" i="18" s="1"/>
  <c r="AG77" i="18"/>
  <c r="AC77" i="18"/>
  <c r="AB77" i="18" s="1"/>
  <c r="AF77" i="18" s="1"/>
  <c r="Z77" i="18"/>
  <c r="R77" i="18"/>
  <c r="Q77" i="18"/>
  <c r="P77" i="18"/>
  <c r="E77" i="18"/>
  <c r="O77" i="18" s="1"/>
  <c r="C77" i="18"/>
  <c r="B77" i="18"/>
  <c r="AS76" i="18"/>
  <c r="AQ76" i="18"/>
  <c r="AR76" i="18" s="1"/>
  <c r="AP76" i="18"/>
  <c r="AM76" i="18"/>
  <c r="AI76" i="18"/>
  <c r="AJ76" i="18" s="1"/>
  <c r="AG76" i="18"/>
  <c r="AC76" i="18"/>
  <c r="AB76" i="18" s="1"/>
  <c r="AF76" i="18" s="1"/>
  <c r="Z76" i="18"/>
  <c r="R76" i="18"/>
  <c r="Q76" i="18"/>
  <c r="P76" i="18"/>
  <c r="E76" i="18"/>
  <c r="G76" i="18" s="1"/>
  <c r="C76" i="18"/>
  <c r="B76" i="18"/>
  <c r="AS75" i="18"/>
  <c r="AQ75" i="18"/>
  <c r="AR75" i="18" s="1"/>
  <c r="AP75" i="18"/>
  <c r="AM75" i="18"/>
  <c r="AI75" i="18"/>
  <c r="AJ75" i="18" s="1"/>
  <c r="AG75" i="18"/>
  <c r="AC75" i="18"/>
  <c r="AB75" i="18" s="1"/>
  <c r="AF75" i="18" s="1"/>
  <c r="Z75" i="18"/>
  <c r="R75" i="18"/>
  <c r="Q75" i="18"/>
  <c r="P75" i="18"/>
  <c r="E75" i="18"/>
  <c r="C75" i="18"/>
  <c r="B75" i="18"/>
  <c r="AS74" i="18"/>
  <c r="AQ74" i="18"/>
  <c r="AR74" i="18" s="1"/>
  <c r="AP74" i="18"/>
  <c r="AM74" i="18"/>
  <c r="AI74" i="18"/>
  <c r="AJ74" i="18" s="1"/>
  <c r="AG74" i="18"/>
  <c r="AC74" i="18"/>
  <c r="AB74" i="18" s="1"/>
  <c r="AF74" i="18" s="1"/>
  <c r="Z74" i="18"/>
  <c r="R74" i="18"/>
  <c r="Q74" i="18"/>
  <c r="P74" i="18"/>
  <c r="E74" i="18"/>
  <c r="X74" i="18" s="1"/>
  <c r="C74" i="18"/>
  <c r="B74" i="18"/>
  <c r="AS73" i="18"/>
  <c r="AR73" i="18"/>
  <c r="AQ73" i="18"/>
  <c r="AP73" i="18"/>
  <c r="AM73" i="18"/>
  <c r="AI73" i="18"/>
  <c r="AJ73" i="18" s="1"/>
  <c r="AG73" i="18"/>
  <c r="AC73" i="18"/>
  <c r="AB73" i="18" s="1"/>
  <c r="AF73" i="18" s="1"/>
  <c r="Z73" i="18"/>
  <c r="R73" i="18"/>
  <c r="Q73" i="18"/>
  <c r="P73" i="18"/>
  <c r="E73" i="18"/>
  <c r="Y73" i="18" s="1"/>
  <c r="C73" i="18"/>
  <c r="B73" i="18"/>
  <c r="AS72" i="18"/>
  <c r="AQ72" i="18"/>
  <c r="AR72" i="18" s="1"/>
  <c r="AP72" i="18"/>
  <c r="AM72" i="18"/>
  <c r="AI72" i="18"/>
  <c r="AJ72" i="18" s="1"/>
  <c r="AG72" i="18"/>
  <c r="AC72" i="18"/>
  <c r="AB72" i="18" s="1"/>
  <c r="AF72" i="18" s="1"/>
  <c r="Z72" i="18"/>
  <c r="R72" i="18"/>
  <c r="Q72" i="18"/>
  <c r="P72" i="18"/>
  <c r="E72" i="18"/>
  <c r="C72" i="18"/>
  <c r="B72" i="18"/>
  <c r="AS71" i="18"/>
  <c r="AQ71" i="18"/>
  <c r="AR71" i="18" s="1"/>
  <c r="AP71" i="18"/>
  <c r="AM71" i="18"/>
  <c r="AJ71" i="18"/>
  <c r="AI71" i="18"/>
  <c r="AG71" i="18"/>
  <c r="AC71" i="18"/>
  <c r="AB71" i="18" s="1"/>
  <c r="AF71" i="18" s="1"/>
  <c r="Z71" i="18"/>
  <c r="R71" i="18"/>
  <c r="Q71" i="18"/>
  <c r="P71" i="18"/>
  <c r="E71" i="18"/>
  <c r="C71" i="18"/>
  <c r="B71" i="18"/>
  <c r="AS70" i="18"/>
  <c r="AQ70" i="18"/>
  <c r="AR70" i="18" s="1"/>
  <c r="AP70" i="18"/>
  <c r="AM70" i="18"/>
  <c r="AI70" i="18"/>
  <c r="AJ70" i="18" s="1"/>
  <c r="AG70" i="18"/>
  <c r="AC70" i="18"/>
  <c r="AB70" i="18"/>
  <c r="AF70" i="18" s="1"/>
  <c r="Z70" i="18"/>
  <c r="R70" i="18"/>
  <c r="Q70" i="18"/>
  <c r="P70" i="18"/>
  <c r="E70" i="18"/>
  <c r="C70" i="18"/>
  <c r="B70" i="18"/>
  <c r="AS69" i="18"/>
  <c r="AQ69" i="18"/>
  <c r="AR69" i="18" s="1"/>
  <c r="AP69" i="18"/>
  <c r="AM69" i="18"/>
  <c r="AI69" i="18"/>
  <c r="AJ69" i="18" s="1"/>
  <c r="AG69" i="18"/>
  <c r="AC69" i="18"/>
  <c r="AB69" i="18" s="1"/>
  <c r="AF69" i="18" s="1"/>
  <c r="Z69" i="18"/>
  <c r="R69" i="18"/>
  <c r="Q69" i="18"/>
  <c r="P69" i="18"/>
  <c r="E69" i="18"/>
  <c r="C69" i="18"/>
  <c r="B69" i="18"/>
  <c r="AS68" i="18"/>
  <c r="AQ68" i="18"/>
  <c r="AR68" i="18" s="1"/>
  <c r="AP68" i="18"/>
  <c r="AM68" i="18"/>
  <c r="AI68" i="18"/>
  <c r="AJ68" i="18" s="1"/>
  <c r="AG68" i="18"/>
  <c r="AC68" i="18"/>
  <c r="AB68" i="18"/>
  <c r="AF68" i="18" s="1"/>
  <c r="Z68" i="18"/>
  <c r="R68" i="18"/>
  <c r="Q68" i="18"/>
  <c r="P68" i="18"/>
  <c r="E68" i="18"/>
  <c r="C68" i="18"/>
  <c r="B68" i="18"/>
  <c r="AS67" i="18"/>
  <c r="AQ67" i="18"/>
  <c r="AR67" i="18" s="1"/>
  <c r="AP67" i="18"/>
  <c r="AM67" i="18"/>
  <c r="AI67" i="18"/>
  <c r="AJ67" i="18" s="1"/>
  <c r="AG67" i="18"/>
  <c r="AC67" i="18"/>
  <c r="AB67" i="18" s="1"/>
  <c r="AF67" i="18" s="1"/>
  <c r="Z67" i="18"/>
  <c r="R67" i="18"/>
  <c r="Q67" i="18"/>
  <c r="P67" i="18"/>
  <c r="E67" i="18"/>
  <c r="C67" i="18"/>
  <c r="B67" i="18"/>
  <c r="AS66" i="18"/>
  <c r="AQ66" i="18"/>
  <c r="AR66" i="18" s="1"/>
  <c r="AP66" i="18"/>
  <c r="AM66" i="18"/>
  <c r="AI66" i="18"/>
  <c r="AJ66" i="18" s="1"/>
  <c r="AG66" i="18"/>
  <c r="AC66" i="18"/>
  <c r="AB66" i="18" s="1"/>
  <c r="AF66" i="18" s="1"/>
  <c r="Z66" i="18"/>
  <c r="R66" i="18"/>
  <c r="Q66" i="18"/>
  <c r="P66" i="18"/>
  <c r="E66" i="18"/>
  <c r="Y66" i="18" s="1"/>
  <c r="C66" i="18"/>
  <c r="B66" i="18"/>
  <c r="AS65" i="18"/>
  <c r="AQ65" i="18"/>
  <c r="AR65" i="18" s="1"/>
  <c r="AP65" i="18"/>
  <c r="AM65" i="18"/>
  <c r="AI65" i="18"/>
  <c r="AJ65" i="18" s="1"/>
  <c r="AG65" i="18"/>
  <c r="AC65" i="18"/>
  <c r="AB65" i="18" s="1"/>
  <c r="AF65" i="18" s="1"/>
  <c r="Z65" i="18"/>
  <c r="R65" i="18"/>
  <c r="Q65" i="18"/>
  <c r="P65" i="18"/>
  <c r="E65" i="18"/>
  <c r="C65" i="18"/>
  <c r="B65" i="18"/>
  <c r="AS64" i="18"/>
  <c r="AQ64" i="18"/>
  <c r="AR64" i="18" s="1"/>
  <c r="AP64" i="18"/>
  <c r="AM64" i="18"/>
  <c r="AI64" i="18"/>
  <c r="AJ64" i="18" s="1"/>
  <c r="AG64" i="18"/>
  <c r="AC64" i="18"/>
  <c r="AB64" i="18" s="1"/>
  <c r="AF64" i="18" s="1"/>
  <c r="Z64" i="18"/>
  <c r="R64" i="18"/>
  <c r="Q64" i="18"/>
  <c r="P64" i="18"/>
  <c r="E64" i="18"/>
  <c r="C64" i="18"/>
  <c r="B64" i="18"/>
  <c r="AS63" i="18"/>
  <c r="AQ63" i="18"/>
  <c r="AR63" i="18" s="1"/>
  <c r="AP63" i="18"/>
  <c r="AM63" i="18"/>
  <c r="AI63" i="18"/>
  <c r="AJ63" i="18" s="1"/>
  <c r="AG63" i="18"/>
  <c r="AC63" i="18"/>
  <c r="AB63" i="18" s="1"/>
  <c r="AF63" i="18" s="1"/>
  <c r="Z63" i="18"/>
  <c r="R63" i="18"/>
  <c r="Q63" i="18"/>
  <c r="P63" i="18"/>
  <c r="E63" i="18"/>
  <c r="C63" i="18"/>
  <c r="B63" i="18"/>
  <c r="AS62" i="18"/>
  <c r="AQ62" i="18"/>
  <c r="AR62" i="18" s="1"/>
  <c r="AP62" i="18"/>
  <c r="AM62" i="18"/>
  <c r="AJ62" i="18"/>
  <c r="AI62" i="18"/>
  <c r="AG62" i="18"/>
  <c r="AC62" i="18"/>
  <c r="AB62" i="18"/>
  <c r="AF62" i="18" s="1"/>
  <c r="Z62" i="18"/>
  <c r="R62" i="18"/>
  <c r="Q62" i="18"/>
  <c r="P62" i="18"/>
  <c r="E62" i="18"/>
  <c r="C62" i="18"/>
  <c r="B62" i="18"/>
  <c r="AS61" i="18"/>
  <c r="AQ61" i="18"/>
  <c r="AR61" i="18" s="1"/>
  <c r="AP61" i="18"/>
  <c r="AM61" i="18"/>
  <c r="AI61" i="18"/>
  <c r="AJ61" i="18" s="1"/>
  <c r="AG61" i="18"/>
  <c r="AC61" i="18"/>
  <c r="AB61" i="18" s="1"/>
  <c r="AF61" i="18" s="1"/>
  <c r="Z61" i="18"/>
  <c r="R61" i="18"/>
  <c r="Q61" i="18"/>
  <c r="P61" i="18"/>
  <c r="E61" i="18"/>
  <c r="Y61" i="18" s="1"/>
  <c r="C61" i="18"/>
  <c r="B61" i="18"/>
  <c r="AS60" i="18"/>
  <c r="AQ60" i="18"/>
  <c r="AR60" i="18" s="1"/>
  <c r="AP60" i="18"/>
  <c r="AM60" i="18"/>
  <c r="AI60" i="18"/>
  <c r="AJ60" i="18" s="1"/>
  <c r="AG60" i="18"/>
  <c r="AC60" i="18"/>
  <c r="AB60" i="18" s="1"/>
  <c r="AF60" i="18" s="1"/>
  <c r="Z60" i="18"/>
  <c r="R60" i="18"/>
  <c r="Q60" i="18"/>
  <c r="P60" i="18"/>
  <c r="E60" i="18"/>
  <c r="G60" i="18" s="1"/>
  <c r="C60" i="18"/>
  <c r="B60" i="18"/>
  <c r="AS59" i="18"/>
  <c r="AQ59" i="18"/>
  <c r="AR59" i="18" s="1"/>
  <c r="AP59" i="18"/>
  <c r="AM59" i="18"/>
  <c r="AI59" i="18"/>
  <c r="AJ59" i="18" s="1"/>
  <c r="AG59" i="18"/>
  <c r="AC59" i="18"/>
  <c r="AB59" i="18" s="1"/>
  <c r="AF59" i="18" s="1"/>
  <c r="Z59" i="18"/>
  <c r="R59" i="18"/>
  <c r="Q59" i="18"/>
  <c r="P59" i="18"/>
  <c r="E59" i="18"/>
  <c r="C59" i="18"/>
  <c r="B59" i="18"/>
  <c r="AS58" i="18"/>
  <c r="AQ58" i="18"/>
  <c r="AR58" i="18" s="1"/>
  <c r="AP58" i="18"/>
  <c r="AM58" i="18"/>
  <c r="AI58" i="18"/>
  <c r="AJ58" i="18" s="1"/>
  <c r="AG58" i="18"/>
  <c r="AC58" i="18"/>
  <c r="AB58" i="18" s="1"/>
  <c r="AF58" i="18" s="1"/>
  <c r="Z58" i="18"/>
  <c r="R58" i="18"/>
  <c r="Q58" i="18"/>
  <c r="P58" i="18"/>
  <c r="E58" i="18"/>
  <c r="C58" i="18"/>
  <c r="B58" i="18"/>
  <c r="AS57" i="18"/>
  <c r="AQ57" i="18"/>
  <c r="AR57" i="18" s="1"/>
  <c r="AP57" i="18"/>
  <c r="AM57" i="18"/>
  <c r="AI57" i="18"/>
  <c r="AJ57" i="18" s="1"/>
  <c r="AG57" i="18"/>
  <c r="AC57" i="18"/>
  <c r="AB57" i="18" s="1"/>
  <c r="AF57" i="18" s="1"/>
  <c r="Z57" i="18"/>
  <c r="R57" i="18"/>
  <c r="Q57" i="18"/>
  <c r="P57" i="18"/>
  <c r="E57" i="18"/>
  <c r="Y57" i="18" s="1"/>
  <c r="C57" i="18"/>
  <c r="B57" i="18"/>
  <c r="AS56" i="18"/>
  <c r="AQ56" i="18"/>
  <c r="AR56" i="18" s="1"/>
  <c r="AP56" i="18"/>
  <c r="AM56" i="18"/>
  <c r="AI56" i="18"/>
  <c r="AJ56" i="18" s="1"/>
  <c r="AG56" i="18"/>
  <c r="AC56" i="18"/>
  <c r="AB56" i="18" s="1"/>
  <c r="AF56" i="18" s="1"/>
  <c r="Z56" i="18"/>
  <c r="R56" i="18"/>
  <c r="Q56" i="18"/>
  <c r="P56" i="18"/>
  <c r="E56" i="18"/>
  <c r="C56" i="18"/>
  <c r="B56" i="18"/>
  <c r="AS55" i="18"/>
  <c r="AQ55" i="18"/>
  <c r="AR55" i="18" s="1"/>
  <c r="AP55" i="18"/>
  <c r="AM55" i="18"/>
  <c r="AJ55" i="18"/>
  <c r="AI55" i="18"/>
  <c r="AG55" i="18"/>
  <c r="AC55" i="18"/>
  <c r="AB55" i="18"/>
  <c r="AF55" i="18" s="1"/>
  <c r="Z55" i="18"/>
  <c r="R55" i="18"/>
  <c r="Q55" i="18"/>
  <c r="P55" i="18"/>
  <c r="E55" i="18"/>
  <c r="Y55" i="18" s="1"/>
  <c r="C55" i="18"/>
  <c r="B55" i="18"/>
  <c r="AS54" i="18"/>
  <c r="AQ54" i="18"/>
  <c r="AR54" i="18" s="1"/>
  <c r="AP54" i="18"/>
  <c r="AM54" i="18"/>
  <c r="AJ54" i="18"/>
  <c r="AI54" i="18"/>
  <c r="AG54" i="18"/>
  <c r="AC54" i="18"/>
  <c r="AB54" i="18"/>
  <c r="AF54" i="18" s="1"/>
  <c r="Z54" i="18"/>
  <c r="R54" i="18"/>
  <c r="Q54" i="18"/>
  <c r="P54" i="18"/>
  <c r="E54" i="18"/>
  <c r="C54" i="18"/>
  <c r="B54" i="18"/>
  <c r="AS53" i="18"/>
  <c r="AQ53" i="18"/>
  <c r="AR53" i="18" s="1"/>
  <c r="AP53" i="18"/>
  <c r="AM53" i="18"/>
  <c r="AI53" i="18"/>
  <c r="AJ53" i="18" s="1"/>
  <c r="AG53" i="18"/>
  <c r="AC53" i="18"/>
  <c r="AB53" i="18" s="1"/>
  <c r="AF53" i="18" s="1"/>
  <c r="Z53" i="18"/>
  <c r="R53" i="18"/>
  <c r="Q53" i="18"/>
  <c r="P53" i="18"/>
  <c r="E53" i="18"/>
  <c r="C53" i="18"/>
  <c r="B53" i="18"/>
  <c r="AS52" i="18"/>
  <c r="AQ52" i="18"/>
  <c r="AR52" i="18" s="1"/>
  <c r="AP52" i="18"/>
  <c r="AM52" i="18"/>
  <c r="AI52" i="18"/>
  <c r="AJ52" i="18" s="1"/>
  <c r="AG52" i="18"/>
  <c r="AC52" i="18"/>
  <c r="AB52" i="18" s="1"/>
  <c r="AF52" i="18" s="1"/>
  <c r="Z52" i="18"/>
  <c r="R52" i="18"/>
  <c r="Q52" i="18"/>
  <c r="P52" i="18"/>
  <c r="E52" i="18"/>
  <c r="C52" i="18"/>
  <c r="B52" i="18"/>
  <c r="AS51" i="18"/>
  <c r="AQ51" i="18"/>
  <c r="AR51" i="18" s="1"/>
  <c r="AP51" i="18"/>
  <c r="AM51" i="18"/>
  <c r="AJ51" i="18"/>
  <c r="AI51" i="18"/>
  <c r="AG51" i="18"/>
  <c r="AC51" i="18"/>
  <c r="AB51" i="18" s="1"/>
  <c r="AF51" i="18" s="1"/>
  <c r="Z51" i="18"/>
  <c r="R51" i="18"/>
  <c r="Q51" i="18"/>
  <c r="P51" i="18"/>
  <c r="E51" i="18"/>
  <c r="C51" i="18"/>
  <c r="B51" i="18"/>
  <c r="AS50" i="18"/>
  <c r="AQ50" i="18"/>
  <c r="AR50" i="18" s="1"/>
  <c r="AP50" i="18"/>
  <c r="AM50" i="18"/>
  <c r="AI50" i="18"/>
  <c r="AJ50" i="18" s="1"/>
  <c r="AG50" i="18"/>
  <c r="AC50" i="18"/>
  <c r="AB50" i="18" s="1"/>
  <c r="AF50" i="18" s="1"/>
  <c r="Z50" i="18"/>
  <c r="R50" i="18"/>
  <c r="Q50" i="18"/>
  <c r="P50" i="18"/>
  <c r="O50" i="18"/>
  <c r="E50" i="18"/>
  <c r="C50" i="18"/>
  <c r="B50" i="18"/>
  <c r="AS49" i="18"/>
  <c r="AR49" i="18"/>
  <c r="AQ49" i="18"/>
  <c r="AP49" i="18"/>
  <c r="AM49" i="18"/>
  <c r="AI49" i="18"/>
  <c r="AJ49" i="18" s="1"/>
  <c r="AG49" i="18"/>
  <c r="AC49" i="18"/>
  <c r="AB49" i="18" s="1"/>
  <c r="AF49" i="18" s="1"/>
  <c r="Z49" i="18"/>
  <c r="R49" i="18"/>
  <c r="Q49" i="18"/>
  <c r="P49" i="18"/>
  <c r="E49" i="18"/>
  <c r="X49" i="18" s="1"/>
  <c r="C49" i="18"/>
  <c r="B49" i="18"/>
  <c r="AS48" i="18"/>
  <c r="AQ48" i="18"/>
  <c r="AR48" i="18" s="1"/>
  <c r="AP48" i="18"/>
  <c r="AM48" i="18"/>
  <c r="AJ48" i="18"/>
  <c r="AI48" i="18"/>
  <c r="AG48" i="18"/>
  <c r="AC48" i="18"/>
  <c r="AB48" i="18" s="1"/>
  <c r="AF48" i="18" s="1"/>
  <c r="Z48" i="18"/>
  <c r="R48" i="18"/>
  <c r="Q48" i="18"/>
  <c r="P48" i="18"/>
  <c r="E48" i="18"/>
  <c r="T48" i="18" s="1"/>
  <c r="C48" i="18"/>
  <c r="B48" i="18"/>
  <c r="AS47" i="18"/>
  <c r="AQ47" i="18"/>
  <c r="AR47" i="18" s="1"/>
  <c r="AP47" i="18"/>
  <c r="AM47" i="18"/>
  <c r="AJ47" i="18"/>
  <c r="AI47" i="18"/>
  <c r="AG47" i="18"/>
  <c r="AC47" i="18"/>
  <c r="AB47" i="18"/>
  <c r="AF47" i="18" s="1"/>
  <c r="Z47" i="18"/>
  <c r="R47" i="18"/>
  <c r="Q47" i="18"/>
  <c r="P47" i="18"/>
  <c r="E47" i="18"/>
  <c r="Y47" i="18" s="1"/>
  <c r="C47" i="18"/>
  <c r="B47" i="18"/>
  <c r="AS46" i="18"/>
  <c r="AQ46" i="18"/>
  <c r="AR46" i="18" s="1"/>
  <c r="AP46" i="18"/>
  <c r="AM46" i="18"/>
  <c r="AI46" i="18"/>
  <c r="AJ46" i="18" s="1"/>
  <c r="AG46" i="18"/>
  <c r="AC46" i="18"/>
  <c r="AB46" i="18"/>
  <c r="AF46" i="18" s="1"/>
  <c r="Z46" i="18"/>
  <c r="R46" i="18"/>
  <c r="Q46" i="18"/>
  <c r="P46" i="18"/>
  <c r="E46" i="18"/>
  <c r="C46" i="18"/>
  <c r="B46" i="18"/>
  <c r="AS45" i="18"/>
  <c r="AQ45" i="18"/>
  <c r="AR45" i="18" s="1"/>
  <c r="AP45" i="18"/>
  <c r="AM45" i="18"/>
  <c r="AI45" i="18"/>
  <c r="AJ45" i="18" s="1"/>
  <c r="AG45" i="18"/>
  <c r="AC45" i="18"/>
  <c r="AB45" i="18" s="1"/>
  <c r="AF45" i="18" s="1"/>
  <c r="Z45" i="18"/>
  <c r="R45" i="18"/>
  <c r="Q45" i="18"/>
  <c r="P45" i="18"/>
  <c r="E45" i="18"/>
  <c r="C45" i="18"/>
  <c r="B45" i="18"/>
  <c r="AS44" i="18"/>
  <c r="AQ44" i="18"/>
  <c r="AR44" i="18" s="1"/>
  <c r="AP44" i="18"/>
  <c r="AM44" i="18"/>
  <c r="AI44" i="18"/>
  <c r="AJ44" i="18" s="1"/>
  <c r="AG44" i="18"/>
  <c r="AC44" i="18"/>
  <c r="AB44" i="18"/>
  <c r="AF44" i="18" s="1"/>
  <c r="Z44" i="18"/>
  <c r="R44" i="18"/>
  <c r="Q44" i="18"/>
  <c r="P44" i="18"/>
  <c r="E44" i="18"/>
  <c r="C44" i="18"/>
  <c r="B44" i="18"/>
  <c r="AS43" i="18"/>
  <c r="AQ43" i="18"/>
  <c r="AR43" i="18" s="1"/>
  <c r="AP43" i="18"/>
  <c r="AM43" i="18"/>
  <c r="AI43" i="18"/>
  <c r="AJ43" i="18" s="1"/>
  <c r="AG43" i="18"/>
  <c r="AC43" i="18"/>
  <c r="AB43" i="18" s="1"/>
  <c r="AF43" i="18" s="1"/>
  <c r="Z43" i="18"/>
  <c r="R43" i="18"/>
  <c r="Q43" i="18"/>
  <c r="P43" i="18"/>
  <c r="E43" i="18"/>
  <c r="G43" i="18" s="1"/>
  <c r="C43" i="18"/>
  <c r="B43" i="18"/>
  <c r="AS42" i="18"/>
  <c r="AQ42" i="18"/>
  <c r="AR42" i="18" s="1"/>
  <c r="AP42" i="18"/>
  <c r="AM42" i="18"/>
  <c r="AI42" i="18"/>
  <c r="AJ42" i="18" s="1"/>
  <c r="AG42" i="18"/>
  <c r="AC42" i="18"/>
  <c r="AB42" i="18" s="1"/>
  <c r="AF42" i="18" s="1"/>
  <c r="Z42" i="18"/>
  <c r="R42" i="18"/>
  <c r="Q42" i="18"/>
  <c r="P42" i="18"/>
  <c r="E42" i="18"/>
  <c r="C42" i="18"/>
  <c r="B42" i="18"/>
  <c r="AS41" i="18"/>
  <c r="AQ41" i="18"/>
  <c r="AR41" i="18" s="1"/>
  <c r="AP41" i="18"/>
  <c r="AM41" i="18"/>
  <c r="AI41" i="18"/>
  <c r="AJ41" i="18" s="1"/>
  <c r="AG41" i="18"/>
  <c r="AC41" i="18"/>
  <c r="AB41" i="18" s="1"/>
  <c r="AF41" i="18" s="1"/>
  <c r="Z41" i="18"/>
  <c r="R41" i="18"/>
  <c r="Q41" i="18"/>
  <c r="P41" i="18"/>
  <c r="E41" i="18"/>
  <c r="C41" i="18"/>
  <c r="B41" i="18"/>
  <c r="AS40" i="18"/>
  <c r="AQ40" i="18"/>
  <c r="AR40" i="18" s="1"/>
  <c r="AP40" i="18"/>
  <c r="AM40" i="18"/>
  <c r="AI40" i="18"/>
  <c r="AJ40" i="18" s="1"/>
  <c r="AG40" i="18"/>
  <c r="AC40" i="18"/>
  <c r="AB40" i="18" s="1"/>
  <c r="AF40" i="18" s="1"/>
  <c r="Z40" i="18"/>
  <c r="R40" i="18"/>
  <c r="Q40" i="18"/>
  <c r="P40" i="18"/>
  <c r="E40" i="18"/>
  <c r="G40" i="18" s="1"/>
  <c r="C40" i="18"/>
  <c r="B40" i="18"/>
  <c r="AS39" i="18"/>
  <c r="AQ39" i="18"/>
  <c r="AR39" i="18" s="1"/>
  <c r="AP39" i="18"/>
  <c r="AM39" i="18"/>
  <c r="AI39" i="18"/>
  <c r="AJ39" i="18" s="1"/>
  <c r="AG39" i="18"/>
  <c r="AC39" i="18"/>
  <c r="AB39" i="18" s="1"/>
  <c r="AF39" i="18" s="1"/>
  <c r="Z39" i="18"/>
  <c r="R39" i="18"/>
  <c r="Q39" i="18"/>
  <c r="P39" i="18"/>
  <c r="E39" i="18"/>
  <c r="G39" i="18" s="1"/>
  <c r="C39" i="18"/>
  <c r="B39" i="18"/>
  <c r="AS38" i="18"/>
  <c r="AQ38" i="18"/>
  <c r="AR38" i="18" s="1"/>
  <c r="AP38" i="18"/>
  <c r="AM38" i="18"/>
  <c r="AI38" i="18"/>
  <c r="AJ38" i="18" s="1"/>
  <c r="AG38" i="18"/>
  <c r="AC38" i="18"/>
  <c r="AB38" i="18"/>
  <c r="AF38" i="18" s="1"/>
  <c r="Z38" i="18"/>
  <c r="R38" i="18"/>
  <c r="Q38" i="18"/>
  <c r="P38" i="18"/>
  <c r="E38" i="18"/>
  <c r="G38" i="18" s="1"/>
  <c r="C38" i="18"/>
  <c r="B38" i="18"/>
  <c r="AS37" i="18"/>
  <c r="AQ37" i="18"/>
  <c r="AR37" i="18" s="1"/>
  <c r="AP37" i="18"/>
  <c r="AM37" i="18"/>
  <c r="AI37" i="18"/>
  <c r="AJ37" i="18" s="1"/>
  <c r="AG37" i="18"/>
  <c r="AC37" i="18"/>
  <c r="AB37" i="18" s="1"/>
  <c r="AF37" i="18" s="1"/>
  <c r="Z37" i="18"/>
  <c r="R37" i="18"/>
  <c r="Q37" i="18"/>
  <c r="P37" i="18"/>
  <c r="E37" i="18"/>
  <c r="C37" i="18"/>
  <c r="B37" i="18"/>
  <c r="AS36" i="18"/>
  <c r="AQ36" i="18"/>
  <c r="AR36" i="18" s="1"/>
  <c r="AP36" i="18"/>
  <c r="AM36" i="18"/>
  <c r="AI36" i="18"/>
  <c r="AJ36" i="18" s="1"/>
  <c r="AG36" i="18"/>
  <c r="AC36" i="18"/>
  <c r="AB36" i="18" s="1"/>
  <c r="AF36" i="18" s="1"/>
  <c r="Z36" i="18"/>
  <c r="R36" i="18"/>
  <c r="Q36" i="18"/>
  <c r="P36" i="18"/>
  <c r="E36" i="18"/>
  <c r="G36" i="18" s="1"/>
  <c r="C36" i="18"/>
  <c r="B36" i="18"/>
  <c r="AS35" i="18"/>
  <c r="AQ35" i="18"/>
  <c r="AR35" i="18" s="1"/>
  <c r="AP35" i="18"/>
  <c r="AM35" i="18"/>
  <c r="AI35" i="18"/>
  <c r="AJ35" i="18" s="1"/>
  <c r="AG35" i="18"/>
  <c r="AC35" i="18"/>
  <c r="AB35" i="18" s="1"/>
  <c r="AF35" i="18" s="1"/>
  <c r="Z35" i="18"/>
  <c r="R35" i="18"/>
  <c r="Q35" i="18"/>
  <c r="P35" i="18"/>
  <c r="E35" i="18"/>
  <c r="G35" i="18" s="1"/>
  <c r="C35" i="18"/>
  <c r="B35" i="18"/>
  <c r="AS34" i="18"/>
  <c r="AQ34" i="18"/>
  <c r="AR34" i="18" s="1"/>
  <c r="AP34" i="18"/>
  <c r="AM34" i="18"/>
  <c r="AI34" i="18"/>
  <c r="AJ34" i="18" s="1"/>
  <c r="AG34" i="18"/>
  <c r="AC34" i="18"/>
  <c r="AB34" i="18" s="1"/>
  <c r="AF34" i="18" s="1"/>
  <c r="Z34" i="18"/>
  <c r="R34" i="18"/>
  <c r="Q34" i="18"/>
  <c r="P34" i="18"/>
  <c r="E34" i="18"/>
  <c r="C34" i="18"/>
  <c r="B34" i="18"/>
  <c r="AS33" i="18"/>
  <c r="AQ33" i="18"/>
  <c r="AR33" i="18" s="1"/>
  <c r="AP33" i="18"/>
  <c r="AM33" i="18"/>
  <c r="AI33" i="18"/>
  <c r="AJ33" i="18" s="1"/>
  <c r="AG33" i="18"/>
  <c r="AC33" i="18"/>
  <c r="AB33" i="18"/>
  <c r="AF33" i="18" s="1"/>
  <c r="Z33" i="18"/>
  <c r="R33" i="18"/>
  <c r="Q33" i="18"/>
  <c r="P33" i="18"/>
  <c r="E33" i="18"/>
  <c r="C33" i="18"/>
  <c r="B33" i="18"/>
  <c r="AS32" i="18"/>
  <c r="AQ32" i="18"/>
  <c r="AR32" i="18" s="1"/>
  <c r="AP32" i="18"/>
  <c r="AM32" i="18"/>
  <c r="AI32" i="18"/>
  <c r="AJ32" i="18" s="1"/>
  <c r="AG32" i="18"/>
  <c r="AC32" i="18"/>
  <c r="AB32" i="18" s="1"/>
  <c r="Z32" i="18"/>
  <c r="R32" i="18"/>
  <c r="Q32" i="18"/>
  <c r="P32" i="18"/>
  <c r="E32" i="18"/>
  <c r="G32" i="18" s="1"/>
  <c r="C32" i="18"/>
  <c r="B32" i="18"/>
  <c r="K25" i="18"/>
  <c r="J25" i="18"/>
  <c r="F25" i="18"/>
  <c r="B19" i="18"/>
  <c r="T16" i="18"/>
  <c r="B16" i="18"/>
  <c r="B13" i="18"/>
  <c r="B12" i="18"/>
  <c r="B11" i="18"/>
  <c r="B10" i="18"/>
  <c r="B9" i="18"/>
  <c r="B6" i="18"/>
  <c r="K182" i="8"/>
  <c r="F189" i="8" s="1"/>
  <c r="J182" i="8"/>
  <c r="C189" i="8" s="1"/>
  <c r="F182" i="8"/>
  <c r="AS181" i="8"/>
  <c r="AQ181" i="8"/>
  <c r="AR181" i="8" s="1"/>
  <c r="AP181" i="8"/>
  <c r="AM181" i="8"/>
  <c r="AI181" i="8"/>
  <c r="AJ181" i="8" s="1"/>
  <c r="AG181" i="8"/>
  <c r="AC181" i="8"/>
  <c r="AB181" i="8"/>
  <c r="AF181" i="8" s="1"/>
  <c r="Z181" i="8"/>
  <c r="R181" i="8"/>
  <c r="Q181" i="8"/>
  <c r="P181" i="8"/>
  <c r="E181" i="8"/>
  <c r="O181" i="8" s="1"/>
  <c r="C181" i="8"/>
  <c r="B181" i="8"/>
  <c r="AS180" i="8"/>
  <c r="AQ180" i="8"/>
  <c r="AR180" i="8" s="1"/>
  <c r="AP180" i="8"/>
  <c r="AM180" i="8"/>
  <c r="AI180" i="8"/>
  <c r="AJ180" i="8" s="1"/>
  <c r="AG180" i="8"/>
  <c r="AC180" i="8"/>
  <c r="AB180" i="8" s="1"/>
  <c r="AF180" i="8" s="1"/>
  <c r="Z180" i="8"/>
  <c r="R180" i="8"/>
  <c r="Q180" i="8"/>
  <c r="P180" i="8"/>
  <c r="E180" i="8"/>
  <c r="C180" i="8"/>
  <c r="B180" i="8"/>
  <c r="AS179" i="8"/>
  <c r="AQ179" i="8"/>
  <c r="AR179" i="8" s="1"/>
  <c r="AP179" i="8"/>
  <c r="AM179" i="8"/>
  <c r="AI179" i="8"/>
  <c r="AJ179" i="8" s="1"/>
  <c r="AG179" i="8"/>
  <c r="AC179" i="8"/>
  <c r="AB179" i="8" s="1"/>
  <c r="AF179" i="8" s="1"/>
  <c r="Z179" i="8"/>
  <c r="R179" i="8"/>
  <c r="Q179" i="8"/>
  <c r="P179" i="8"/>
  <c r="E179" i="8"/>
  <c r="C179" i="8"/>
  <c r="B179" i="8"/>
  <c r="AS178" i="8"/>
  <c r="AQ178" i="8"/>
  <c r="AR178" i="8" s="1"/>
  <c r="AP178" i="8"/>
  <c r="AM178" i="8"/>
  <c r="AI178" i="8"/>
  <c r="AJ178" i="8" s="1"/>
  <c r="AG178" i="8"/>
  <c r="AC178" i="8"/>
  <c r="AB178" i="8"/>
  <c r="AF178" i="8" s="1"/>
  <c r="Z178" i="8"/>
  <c r="X178" i="8"/>
  <c r="R178" i="8"/>
  <c r="Q178" i="8"/>
  <c r="P178" i="8"/>
  <c r="E178" i="8"/>
  <c r="C178" i="8"/>
  <c r="B178" i="8"/>
  <c r="AS177" i="8"/>
  <c r="AQ177" i="8"/>
  <c r="AR177" i="8" s="1"/>
  <c r="AP177" i="8"/>
  <c r="AM177" i="8"/>
  <c r="AJ177" i="8"/>
  <c r="AI177" i="8"/>
  <c r="AG177" i="8"/>
  <c r="AC177" i="8"/>
  <c r="AB177" i="8"/>
  <c r="AF177" i="8" s="1"/>
  <c r="Z177" i="8"/>
  <c r="R177" i="8"/>
  <c r="Q177" i="8"/>
  <c r="P177" i="8"/>
  <c r="E177" i="8"/>
  <c r="O177" i="8" s="1"/>
  <c r="C177" i="8"/>
  <c r="B177" i="8"/>
  <c r="AS176" i="8"/>
  <c r="AQ176" i="8"/>
  <c r="AR176" i="8" s="1"/>
  <c r="AP176" i="8"/>
  <c r="AM176" i="8"/>
  <c r="AI176" i="8"/>
  <c r="AJ176" i="8" s="1"/>
  <c r="AG176" i="8"/>
  <c r="AC176" i="8"/>
  <c r="AB176" i="8"/>
  <c r="AF176" i="8" s="1"/>
  <c r="Z176" i="8"/>
  <c r="R176" i="8"/>
  <c r="Q176" i="8"/>
  <c r="P176" i="8"/>
  <c r="E176" i="8"/>
  <c r="C176" i="8"/>
  <c r="B176" i="8"/>
  <c r="AS175" i="8"/>
  <c r="AQ175" i="8"/>
  <c r="AR175" i="8" s="1"/>
  <c r="AP175" i="8"/>
  <c r="AM175" i="8"/>
  <c r="AI175" i="8"/>
  <c r="AJ175" i="8" s="1"/>
  <c r="AG175" i="8"/>
  <c r="AC175" i="8"/>
  <c r="AB175" i="8" s="1"/>
  <c r="AF175" i="8" s="1"/>
  <c r="Z175" i="8"/>
  <c r="R175" i="8"/>
  <c r="Q175" i="8"/>
  <c r="P175" i="8"/>
  <c r="E175" i="8"/>
  <c r="C175" i="8"/>
  <c r="B175" i="8"/>
  <c r="AS174" i="8"/>
  <c r="AQ174" i="8"/>
  <c r="AR174" i="8" s="1"/>
  <c r="AP174" i="8"/>
  <c r="AM174" i="8"/>
  <c r="AI174" i="8"/>
  <c r="AJ174" i="8" s="1"/>
  <c r="AG174" i="8"/>
  <c r="AC174" i="8"/>
  <c r="AB174" i="8"/>
  <c r="AF174" i="8" s="1"/>
  <c r="Z174" i="8"/>
  <c r="R174" i="8"/>
  <c r="Q174" i="8"/>
  <c r="P174" i="8"/>
  <c r="E174" i="8"/>
  <c r="C174" i="8"/>
  <c r="B174" i="8"/>
  <c r="AS173" i="8"/>
  <c r="AQ173" i="8"/>
  <c r="AR173" i="8" s="1"/>
  <c r="AP173" i="8"/>
  <c r="AM173" i="8"/>
  <c r="AI173" i="8"/>
  <c r="AJ173" i="8" s="1"/>
  <c r="AG173" i="8"/>
  <c r="AC173" i="8"/>
  <c r="AB173" i="8" s="1"/>
  <c r="AF173" i="8" s="1"/>
  <c r="Z173" i="8"/>
  <c r="R173" i="8"/>
  <c r="Q173" i="8"/>
  <c r="P173" i="8"/>
  <c r="E173" i="8"/>
  <c r="C173" i="8"/>
  <c r="B173" i="8"/>
  <c r="AS172" i="8"/>
  <c r="AQ172" i="8"/>
  <c r="AR172" i="8" s="1"/>
  <c r="AP172" i="8"/>
  <c r="AM172" i="8"/>
  <c r="AI172" i="8"/>
  <c r="AJ172" i="8" s="1"/>
  <c r="AG172" i="8"/>
  <c r="AC172" i="8"/>
  <c r="AB172" i="8" s="1"/>
  <c r="AF172" i="8" s="1"/>
  <c r="Z172" i="8"/>
  <c r="R172" i="8"/>
  <c r="Q172" i="8"/>
  <c r="P172" i="8"/>
  <c r="E172" i="8"/>
  <c r="X172" i="8" s="1"/>
  <c r="C172" i="8"/>
  <c r="B172" i="8"/>
  <c r="AS171" i="8"/>
  <c r="AQ171" i="8"/>
  <c r="AR171" i="8" s="1"/>
  <c r="AP171" i="8"/>
  <c r="AM171" i="8"/>
  <c r="AI171" i="8"/>
  <c r="AJ171" i="8" s="1"/>
  <c r="AG171" i="8"/>
  <c r="AC171" i="8"/>
  <c r="AB171" i="8" s="1"/>
  <c r="AF171" i="8" s="1"/>
  <c r="Z171" i="8"/>
  <c r="R171" i="8"/>
  <c r="Q171" i="8"/>
  <c r="P171" i="8"/>
  <c r="E171" i="8"/>
  <c r="C171" i="8"/>
  <c r="B171" i="8"/>
  <c r="AS170" i="8"/>
  <c r="AQ170" i="8"/>
  <c r="AR170" i="8" s="1"/>
  <c r="AP170" i="8"/>
  <c r="AM170" i="8"/>
  <c r="AJ170" i="8"/>
  <c r="AI170" i="8"/>
  <c r="AG170" i="8"/>
  <c r="AC170" i="8"/>
  <c r="AB170" i="8" s="1"/>
  <c r="AF170" i="8" s="1"/>
  <c r="Z170" i="8"/>
  <c r="R170" i="8"/>
  <c r="Q170" i="8"/>
  <c r="P170" i="8"/>
  <c r="E170" i="8"/>
  <c r="C170" i="8"/>
  <c r="B170" i="8"/>
  <c r="AS169" i="8"/>
  <c r="AQ169" i="8"/>
  <c r="AR169" i="8" s="1"/>
  <c r="AP169" i="8"/>
  <c r="AM169" i="8"/>
  <c r="AI169" i="8"/>
  <c r="AJ169" i="8" s="1"/>
  <c r="AG169" i="8"/>
  <c r="AC169" i="8"/>
  <c r="AB169" i="8"/>
  <c r="AF169" i="8" s="1"/>
  <c r="Z169" i="8"/>
  <c r="R169" i="8"/>
  <c r="Q169" i="8"/>
  <c r="P169" i="8"/>
  <c r="E169" i="8"/>
  <c r="C169" i="8"/>
  <c r="B169" i="8"/>
  <c r="AS168" i="8"/>
  <c r="AQ168" i="8"/>
  <c r="AR168" i="8" s="1"/>
  <c r="AP168" i="8"/>
  <c r="AM168" i="8"/>
  <c r="AI168" i="8"/>
  <c r="AJ168" i="8" s="1"/>
  <c r="AG168" i="8"/>
  <c r="AC168" i="8"/>
  <c r="AB168" i="8" s="1"/>
  <c r="AF168" i="8" s="1"/>
  <c r="Z168" i="8"/>
  <c r="R168" i="8"/>
  <c r="Q168" i="8"/>
  <c r="P168" i="8"/>
  <c r="E168" i="8"/>
  <c r="C168" i="8"/>
  <c r="B168" i="8"/>
  <c r="AS167" i="8"/>
  <c r="AQ167" i="8"/>
  <c r="AR167" i="8" s="1"/>
  <c r="AP167" i="8"/>
  <c r="AM167" i="8"/>
  <c r="AI167" i="8"/>
  <c r="AJ167" i="8" s="1"/>
  <c r="AG167" i="8"/>
  <c r="AC167" i="8"/>
  <c r="AB167" i="8"/>
  <c r="AF167" i="8" s="1"/>
  <c r="Z167" i="8"/>
  <c r="R167" i="8"/>
  <c r="Q167" i="8"/>
  <c r="P167" i="8"/>
  <c r="E167" i="8"/>
  <c r="C167" i="8"/>
  <c r="B167" i="8"/>
  <c r="AS166" i="8"/>
  <c r="AQ166" i="8"/>
  <c r="AR166" i="8" s="1"/>
  <c r="AP166" i="8"/>
  <c r="AM166" i="8"/>
  <c r="AI166" i="8"/>
  <c r="AJ166" i="8" s="1"/>
  <c r="AG166" i="8"/>
  <c r="AC166" i="8"/>
  <c r="AB166" i="8" s="1"/>
  <c r="AF166" i="8" s="1"/>
  <c r="Z166" i="8"/>
  <c r="R166" i="8"/>
  <c r="Q166" i="8"/>
  <c r="P166" i="8"/>
  <c r="E166" i="8"/>
  <c r="C166" i="8"/>
  <c r="B166" i="8"/>
  <c r="AS165" i="8"/>
  <c r="AQ165" i="8"/>
  <c r="AR165" i="8" s="1"/>
  <c r="AP165" i="8"/>
  <c r="AM165" i="8"/>
  <c r="AI165" i="8"/>
  <c r="AJ165" i="8" s="1"/>
  <c r="AG165" i="8"/>
  <c r="AC165" i="8"/>
  <c r="AB165" i="8"/>
  <c r="AF165" i="8" s="1"/>
  <c r="Z165" i="8"/>
  <c r="R165" i="8"/>
  <c r="Q165" i="8"/>
  <c r="P165" i="8"/>
  <c r="E165" i="8"/>
  <c r="C165" i="8"/>
  <c r="B165" i="8"/>
  <c r="AS164" i="8"/>
  <c r="AR164" i="8"/>
  <c r="AQ164" i="8"/>
  <c r="AP164" i="8"/>
  <c r="AM164" i="8"/>
  <c r="AI164" i="8"/>
  <c r="AJ164" i="8" s="1"/>
  <c r="AG164" i="8"/>
  <c r="AC164" i="8"/>
  <c r="AB164" i="8" s="1"/>
  <c r="AF164" i="8" s="1"/>
  <c r="Z164" i="8"/>
  <c r="R164" i="8"/>
  <c r="Q164" i="8"/>
  <c r="P164" i="8"/>
  <c r="E164" i="8"/>
  <c r="X164" i="8" s="1"/>
  <c r="C164" i="8"/>
  <c r="B164" i="8"/>
  <c r="AS163" i="8"/>
  <c r="AQ163" i="8"/>
  <c r="AR163" i="8" s="1"/>
  <c r="AP163" i="8"/>
  <c r="AM163" i="8"/>
  <c r="AI163" i="8"/>
  <c r="AJ163" i="8" s="1"/>
  <c r="AG163" i="8"/>
  <c r="AC163" i="8"/>
  <c r="AB163" i="8" s="1"/>
  <c r="AF163" i="8" s="1"/>
  <c r="Z163" i="8"/>
  <c r="R163" i="8"/>
  <c r="Q163" i="8"/>
  <c r="P163" i="8"/>
  <c r="E163" i="8"/>
  <c r="Y163" i="8" s="1"/>
  <c r="C163" i="8"/>
  <c r="B163" i="8"/>
  <c r="AS162" i="8"/>
  <c r="AQ162" i="8"/>
  <c r="AR162" i="8" s="1"/>
  <c r="AP162" i="8"/>
  <c r="AM162" i="8"/>
  <c r="AI162" i="8"/>
  <c r="AJ162" i="8" s="1"/>
  <c r="AG162" i="8"/>
  <c r="AC162" i="8"/>
  <c r="AB162" i="8"/>
  <c r="AF162" i="8" s="1"/>
  <c r="Z162" i="8"/>
  <c r="R162" i="8"/>
  <c r="Q162" i="8"/>
  <c r="P162" i="8"/>
  <c r="E162" i="8"/>
  <c r="C162" i="8"/>
  <c r="B162" i="8"/>
  <c r="AS161" i="8"/>
  <c r="AQ161" i="8"/>
  <c r="AR161" i="8" s="1"/>
  <c r="AP161" i="8"/>
  <c r="AM161" i="8"/>
  <c r="AI161" i="8"/>
  <c r="AJ161" i="8" s="1"/>
  <c r="AG161" i="8"/>
  <c r="AC161" i="8"/>
  <c r="AB161" i="8" s="1"/>
  <c r="AF161" i="8" s="1"/>
  <c r="Z161" i="8"/>
  <c r="R161" i="8"/>
  <c r="Q161" i="8"/>
  <c r="P161" i="8"/>
  <c r="E161" i="8"/>
  <c r="C161" i="8"/>
  <c r="B161" i="8"/>
  <c r="AS160" i="8"/>
  <c r="AQ160" i="8"/>
  <c r="AR160" i="8" s="1"/>
  <c r="AP160" i="8"/>
  <c r="AM160" i="8"/>
  <c r="AI160" i="8"/>
  <c r="AJ160" i="8" s="1"/>
  <c r="AG160" i="8"/>
  <c r="AC160" i="8"/>
  <c r="AB160" i="8"/>
  <c r="AF160" i="8" s="1"/>
  <c r="Z160" i="8"/>
  <c r="R160" i="8"/>
  <c r="Q160" i="8"/>
  <c r="P160" i="8"/>
  <c r="E160" i="8"/>
  <c r="C160" i="8"/>
  <c r="B160" i="8"/>
  <c r="AS159" i="8"/>
  <c r="AQ159" i="8"/>
  <c r="AR159" i="8" s="1"/>
  <c r="AP159" i="8"/>
  <c r="AM159" i="8"/>
  <c r="AI159" i="8"/>
  <c r="AJ159" i="8" s="1"/>
  <c r="AG159" i="8"/>
  <c r="AC159" i="8"/>
  <c r="AB159" i="8" s="1"/>
  <c r="AF159" i="8" s="1"/>
  <c r="Z159" i="8"/>
  <c r="R159" i="8"/>
  <c r="Q159" i="8"/>
  <c r="P159" i="8"/>
  <c r="E159" i="8"/>
  <c r="C159" i="8"/>
  <c r="B159" i="8"/>
  <c r="AS158" i="8"/>
  <c r="AQ158" i="8"/>
  <c r="AR158" i="8" s="1"/>
  <c r="AP158" i="8"/>
  <c r="AM158" i="8"/>
  <c r="AI158" i="8"/>
  <c r="AJ158" i="8" s="1"/>
  <c r="AG158" i="8"/>
  <c r="AC158" i="8"/>
  <c r="AB158" i="8"/>
  <c r="AF158" i="8" s="1"/>
  <c r="Z158" i="8"/>
  <c r="R158" i="8"/>
  <c r="Q158" i="8"/>
  <c r="P158" i="8"/>
  <c r="E158" i="8"/>
  <c r="C158" i="8"/>
  <c r="B158" i="8"/>
  <c r="AS157" i="8"/>
  <c r="AR157" i="8"/>
  <c r="AQ157" i="8"/>
  <c r="AP157" i="8"/>
  <c r="AM157" i="8"/>
  <c r="AI157" i="8"/>
  <c r="AJ157" i="8" s="1"/>
  <c r="AG157" i="8"/>
  <c r="AC157" i="8"/>
  <c r="AB157" i="8" s="1"/>
  <c r="AF157" i="8" s="1"/>
  <c r="Z157" i="8"/>
  <c r="R157" i="8"/>
  <c r="Q157" i="8"/>
  <c r="P157" i="8"/>
  <c r="E157" i="8"/>
  <c r="C157" i="8"/>
  <c r="B157" i="8"/>
  <c r="AS156" i="8"/>
  <c r="AQ156" i="8"/>
  <c r="AR156" i="8" s="1"/>
  <c r="AP156" i="8"/>
  <c r="AM156" i="8"/>
  <c r="AI156" i="8"/>
  <c r="AJ156" i="8" s="1"/>
  <c r="AG156" i="8"/>
  <c r="AC156" i="8"/>
  <c r="AB156" i="8" s="1"/>
  <c r="AF156" i="8" s="1"/>
  <c r="Z156" i="8"/>
  <c r="X156" i="8"/>
  <c r="R156" i="8"/>
  <c r="Q156" i="8"/>
  <c r="P156" i="8"/>
  <c r="E156" i="8"/>
  <c r="C156" i="8"/>
  <c r="B156" i="8"/>
  <c r="AS155" i="8"/>
  <c r="AQ155" i="8"/>
  <c r="AR155" i="8" s="1"/>
  <c r="AP155" i="8"/>
  <c r="AM155" i="8"/>
  <c r="AI155" i="8"/>
  <c r="AJ155" i="8" s="1"/>
  <c r="AG155" i="8"/>
  <c r="AC155" i="8"/>
  <c r="AB155" i="8" s="1"/>
  <c r="AF155" i="8" s="1"/>
  <c r="Z155" i="8"/>
  <c r="R155" i="8"/>
  <c r="Q155" i="8"/>
  <c r="P155" i="8"/>
  <c r="E155" i="8"/>
  <c r="C155" i="8"/>
  <c r="B155" i="8"/>
  <c r="AS154" i="8"/>
  <c r="AQ154" i="8"/>
  <c r="AR154" i="8" s="1"/>
  <c r="AP154" i="8"/>
  <c r="AM154" i="8"/>
  <c r="AI154" i="8"/>
  <c r="AJ154" i="8" s="1"/>
  <c r="AG154" i="8"/>
  <c r="AC154" i="8"/>
  <c r="AB154" i="8" s="1"/>
  <c r="AF154" i="8" s="1"/>
  <c r="Z154" i="8"/>
  <c r="R154" i="8"/>
  <c r="Q154" i="8"/>
  <c r="P154" i="8"/>
  <c r="E154" i="8"/>
  <c r="C154" i="8"/>
  <c r="B154" i="8"/>
  <c r="AS153" i="8"/>
  <c r="AQ153" i="8"/>
  <c r="AR153" i="8" s="1"/>
  <c r="AP153" i="8"/>
  <c r="AM153" i="8"/>
  <c r="AI153" i="8"/>
  <c r="AJ153" i="8" s="1"/>
  <c r="AG153" i="8"/>
  <c r="AF153" i="8"/>
  <c r="AC153" i="8"/>
  <c r="AB153" i="8"/>
  <c r="Z153" i="8"/>
  <c r="R153" i="8"/>
  <c r="Q153" i="8"/>
  <c r="P153" i="8"/>
  <c r="E153" i="8"/>
  <c r="C153" i="8"/>
  <c r="B153" i="8"/>
  <c r="AS152" i="8"/>
  <c r="AQ152" i="8"/>
  <c r="AR152" i="8" s="1"/>
  <c r="AP152" i="8"/>
  <c r="AM152" i="8"/>
  <c r="AI152" i="8"/>
  <c r="AJ152" i="8" s="1"/>
  <c r="AG152" i="8"/>
  <c r="AC152" i="8"/>
  <c r="AB152" i="8" s="1"/>
  <c r="AF152" i="8" s="1"/>
  <c r="Z152" i="8"/>
  <c r="R152" i="8"/>
  <c r="Q152" i="8"/>
  <c r="P152" i="8"/>
  <c r="E152" i="8"/>
  <c r="C152" i="8"/>
  <c r="B152" i="8"/>
  <c r="AS151" i="8"/>
  <c r="AQ151" i="8"/>
  <c r="AR151" i="8" s="1"/>
  <c r="AP151" i="8"/>
  <c r="AM151" i="8"/>
  <c r="AI151" i="8"/>
  <c r="AJ151" i="8" s="1"/>
  <c r="AG151" i="8"/>
  <c r="AC151" i="8"/>
  <c r="AB151" i="8"/>
  <c r="AF151" i="8" s="1"/>
  <c r="Z151" i="8"/>
  <c r="R151" i="8"/>
  <c r="Q151" i="8"/>
  <c r="P151" i="8"/>
  <c r="E151" i="8"/>
  <c r="G151" i="8" s="1"/>
  <c r="C151" i="8"/>
  <c r="B151" i="8"/>
  <c r="AS150" i="8"/>
  <c r="AQ150" i="8"/>
  <c r="AR150" i="8" s="1"/>
  <c r="AP150" i="8"/>
  <c r="AM150" i="8"/>
  <c r="AI150" i="8"/>
  <c r="AJ150" i="8" s="1"/>
  <c r="AG150" i="8"/>
  <c r="AC150" i="8"/>
  <c r="AB150" i="8" s="1"/>
  <c r="AF150" i="8" s="1"/>
  <c r="Z150" i="8"/>
  <c r="R150" i="8"/>
  <c r="Q150" i="8"/>
  <c r="P150" i="8"/>
  <c r="E150" i="8"/>
  <c r="C150" i="8"/>
  <c r="B150" i="8"/>
  <c r="AS149" i="8"/>
  <c r="AQ149" i="8"/>
  <c r="AR149" i="8" s="1"/>
  <c r="AP149" i="8"/>
  <c r="AM149" i="8"/>
  <c r="AI149" i="8"/>
  <c r="AJ149" i="8" s="1"/>
  <c r="AG149" i="8"/>
  <c r="AC149" i="8"/>
  <c r="AB149" i="8"/>
  <c r="AF149" i="8" s="1"/>
  <c r="Z149" i="8"/>
  <c r="R149" i="8"/>
  <c r="Q149" i="8"/>
  <c r="P149" i="8"/>
  <c r="E149" i="8"/>
  <c r="C149" i="8"/>
  <c r="B149" i="8"/>
  <c r="AS148" i="8"/>
  <c r="AQ148" i="8"/>
  <c r="AR148" i="8" s="1"/>
  <c r="AP148" i="8"/>
  <c r="AM148" i="8"/>
  <c r="AI148" i="8"/>
  <c r="AJ148" i="8" s="1"/>
  <c r="AG148" i="8"/>
  <c r="AC148" i="8"/>
  <c r="AB148" i="8" s="1"/>
  <c r="AF148" i="8" s="1"/>
  <c r="Z148" i="8"/>
  <c r="R148" i="8"/>
  <c r="Q148" i="8"/>
  <c r="P148" i="8"/>
  <c r="E148" i="8"/>
  <c r="X148" i="8" s="1"/>
  <c r="C148" i="8"/>
  <c r="B148" i="8"/>
  <c r="AS147" i="8"/>
  <c r="AQ147" i="8"/>
  <c r="AR147" i="8" s="1"/>
  <c r="AP147" i="8"/>
  <c r="AM147" i="8"/>
  <c r="AI147" i="8"/>
  <c r="AJ147" i="8" s="1"/>
  <c r="AG147" i="8"/>
  <c r="AC147" i="8"/>
  <c r="AB147" i="8" s="1"/>
  <c r="AF147" i="8" s="1"/>
  <c r="Z147" i="8"/>
  <c r="R147" i="8"/>
  <c r="Q147" i="8"/>
  <c r="P147" i="8"/>
  <c r="E147" i="8"/>
  <c r="Y147" i="8" s="1"/>
  <c r="C147" i="8"/>
  <c r="B147" i="8"/>
  <c r="AS146" i="8"/>
  <c r="AQ146" i="8"/>
  <c r="AR146" i="8" s="1"/>
  <c r="AP146" i="8"/>
  <c r="AM146" i="8"/>
  <c r="AI146" i="8"/>
  <c r="AJ146" i="8" s="1"/>
  <c r="AG146" i="8"/>
  <c r="AF146" i="8"/>
  <c r="AC146" i="8"/>
  <c r="AB146" i="8"/>
  <c r="Z146" i="8"/>
  <c r="R146" i="8"/>
  <c r="Q146" i="8"/>
  <c r="P146" i="8"/>
  <c r="E146" i="8"/>
  <c r="C146" i="8"/>
  <c r="B146" i="8"/>
  <c r="AS145" i="8"/>
  <c r="AQ145" i="8"/>
  <c r="AR145" i="8" s="1"/>
  <c r="AP145" i="8"/>
  <c r="AM145" i="8"/>
  <c r="AI145" i="8"/>
  <c r="AJ145" i="8" s="1"/>
  <c r="AG145" i="8"/>
  <c r="AC145" i="8"/>
  <c r="AB145" i="8" s="1"/>
  <c r="AF145" i="8" s="1"/>
  <c r="Z145" i="8"/>
  <c r="R145" i="8"/>
  <c r="Q145" i="8"/>
  <c r="P145" i="8"/>
  <c r="E145" i="8"/>
  <c r="O145" i="8" s="1"/>
  <c r="C145" i="8"/>
  <c r="B145" i="8"/>
  <c r="AS144" i="8"/>
  <c r="AQ144" i="8"/>
  <c r="AR144" i="8" s="1"/>
  <c r="AP144" i="8"/>
  <c r="AM144" i="8"/>
  <c r="AI144" i="8"/>
  <c r="AJ144" i="8" s="1"/>
  <c r="AG144" i="8"/>
  <c r="AC144" i="8"/>
  <c r="AB144" i="8"/>
  <c r="AF144" i="8" s="1"/>
  <c r="Z144" i="8"/>
  <c r="R144" i="8"/>
  <c r="Q144" i="8"/>
  <c r="P144" i="8"/>
  <c r="E144" i="8"/>
  <c r="C144" i="8"/>
  <c r="B144" i="8"/>
  <c r="AS143" i="8"/>
  <c r="AQ143" i="8"/>
  <c r="AR143" i="8" s="1"/>
  <c r="AP143" i="8"/>
  <c r="AM143" i="8"/>
  <c r="AI143" i="8"/>
  <c r="AJ143" i="8" s="1"/>
  <c r="AG143" i="8"/>
  <c r="AC143" i="8"/>
  <c r="AB143" i="8" s="1"/>
  <c r="AF143" i="8" s="1"/>
  <c r="Z143" i="8"/>
  <c r="R143" i="8"/>
  <c r="Q143" i="8"/>
  <c r="P143" i="8"/>
  <c r="E143" i="8"/>
  <c r="C143" i="8"/>
  <c r="B143" i="8"/>
  <c r="AS142" i="8"/>
  <c r="AQ142" i="8"/>
  <c r="AR142" i="8" s="1"/>
  <c r="AP142" i="8"/>
  <c r="AM142" i="8"/>
  <c r="AI142" i="8"/>
  <c r="AJ142" i="8" s="1"/>
  <c r="AG142" i="8"/>
  <c r="AC142" i="8"/>
  <c r="AB142" i="8"/>
  <c r="AF142" i="8" s="1"/>
  <c r="Z142" i="8"/>
  <c r="R142" i="8"/>
  <c r="Q142" i="8"/>
  <c r="P142" i="8"/>
  <c r="E142" i="8"/>
  <c r="C142" i="8"/>
  <c r="B142" i="8"/>
  <c r="AS141" i="8"/>
  <c r="AQ141" i="8"/>
  <c r="AR141" i="8" s="1"/>
  <c r="AP141" i="8"/>
  <c r="AM141" i="8"/>
  <c r="AI141" i="8"/>
  <c r="AJ141" i="8" s="1"/>
  <c r="AG141" i="8"/>
  <c r="AC141" i="8"/>
  <c r="AB141" i="8" s="1"/>
  <c r="AF141" i="8" s="1"/>
  <c r="Z141" i="8"/>
  <c r="R141" i="8"/>
  <c r="Q141" i="8"/>
  <c r="P141" i="8"/>
  <c r="E141" i="8"/>
  <c r="G141" i="8" s="1"/>
  <c r="C141" i="8"/>
  <c r="B141" i="8"/>
  <c r="AS140" i="8"/>
  <c r="AQ140" i="8"/>
  <c r="AR140" i="8" s="1"/>
  <c r="AP140" i="8"/>
  <c r="AM140" i="8"/>
  <c r="AI140" i="8"/>
  <c r="AJ140" i="8" s="1"/>
  <c r="AG140" i="8"/>
  <c r="AC140" i="8"/>
  <c r="AB140" i="8" s="1"/>
  <c r="AF140" i="8" s="1"/>
  <c r="Z140" i="8"/>
  <c r="R140" i="8"/>
  <c r="Q140" i="8"/>
  <c r="P140" i="8"/>
  <c r="E140" i="8"/>
  <c r="C140" i="8"/>
  <c r="B140" i="8"/>
  <c r="AS139" i="8"/>
  <c r="AQ139" i="8"/>
  <c r="AR139" i="8" s="1"/>
  <c r="AP139" i="8"/>
  <c r="AM139" i="8"/>
  <c r="AI139" i="8"/>
  <c r="AJ139" i="8" s="1"/>
  <c r="AG139" i="8"/>
  <c r="AC139" i="8"/>
  <c r="AB139" i="8" s="1"/>
  <c r="AF139" i="8" s="1"/>
  <c r="Z139" i="8"/>
  <c r="R139" i="8"/>
  <c r="Q139" i="8"/>
  <c r="P139" i="8"/>
  <c r="E139" i="8"/>
  <c r="C139" i="8"/>
  <c r="B139" i="8"/>
  <c r="AS138" i="8"/>
  <c r="AQ138" i="8"/>
  <c r="AR138" i="8" s="1"/>
  <c r="AP138" i="8"/>
  <c r="AM138" i="8"/>
  <c r="AI138" i="8"/>
  <c r="AJ138" i="8" s="1"/>
  <c r="AG138" i="8"/>
  <c r="AC138" i="8"/>
  <c r="AB138" i="8" s="1"/>
  <c r="AF138" i="8" s="1"/>
  <c r="Z138" i="8"/>
  <c r="R138" i="8"/>
  <c r="Q138" i="8"/>
  <c r="P138" i="8"/>
  <c r="E138" i="8"/>
  <c r="C138" i="8"/>
  <c r="B138" i="8"/>
  <c r="AS137" i="8"/>
  <c r="AQ137" i="8"/>
  <c r="AR137" i="8" s="1"/>
  <c r="AP137" i="8"/>
  <c r="AM137" i="8"/>
  <c r="AI137" i="8"/>
  <c r="AJ137" i="8" s="1"/>
  <c r="AG137" i="8"/>
  <c r="AC137" i="8"/>
  <c r="AB137" i="8"/>
  <c r="AF137" i="8" s="1"/>
  <c r="Z137" i="8"/>
  <c r="R137" i="8"/>
  <c r="Q137" i="8"/>
  <c r="P137" i="8"/>
  <c r="E137" i="8"/>
  <c r="G137" i="8" s="1"/>
  <c r="C137" i="8"/>
  <c r="B137" i="8"/>
  <c r="AS136" i="8"/>
  <c r="AQ136" i="8"/>
  <c r="AR136" i="8" s="1"/>
  <c r="AP136" i="8"/>
  <c r="AM136" i="8"/>
  <c r="AI136" i="8"/>
  <c r="AJ136" i="8" s="1"/>
  <c r="AG136" i="8"/>
  <c r="AC136" i="8"/>
  <c r="AB136" i="8" s="1"/>
  <c r="AF136" i="8" s="1"/>
  <c r="Z136" i="8"/>
  <c r="R136" i="8"/>
  <c r="Q136" i="8"/>
  <c r="P136" i="8"/>
  <c r="E136" i="8"/>
  <c r="C136" i="8"/>
  <c r="B136" i="8"/>
  <c r="AS135" i="8"/>
  <c r="AQ135" i="8"/>
  <c r="AR135" i="8" s="1"/>
  <c r="AP135" i="8"/>
  <c r="AM135" i="8"/>
  <c r="AI135" i="8"/>
  <c r="AJ135" i="8" s="1"/>
  <c r="AG135" i="8"/>
  <c r="AC135" i="8"/>
  <c r="AB135" i="8"/>
  <c r="AF135" i="8" s="1"/>
  <c r="Z135" i="8"/>
  <c r="R135" i="8"/>
  <c r="Q135" i="8"/>
  <c r="P135" i="8"/>
  <c r="E135" i="8"/>
  <c r="C135" i="8"/>
  <c r="B135" i="8"/>
  <c r="AS134" i="8"/>
  <c r="AQ134" i="8"/>
  <c r="AR134" i="8" s="1"/>
  <c r="AP134" i="8"/>
  <c r="AM134" i="8"/>
  <c r="AI134" i="8"/>
  <c r="AJ134" i="8" s="1"/>
  <c r="AG134" i="8"/>
  <c r="AC134" i="8"/>
  <c r="AB134" i="8" s="1"/>
  <c r="AF134" i="8" s="1"/>
  <c r="Z134" i="8"/>
  <c r="R134" i="8"/>
  <c r="Q134" i="8"/>
  <c r="P134" i="8"/>
  <c r="E134" i="8"/>
  <c r="C134" i="8"/>
  <c r="B134" i="8"/>
  <c r="AS133" i="8"/>
  <c r="AQ133" i="8"/>
  <c r="AR133" i="8" s="1"/>
  <c r="AP133" i="8"/>
  <c r="AM133" i="8"/>
  <c r="AI133" i="8"/>
  <c r="AJ133" i="8" s="1"/>
  <c r="AG133" i="8"/>
  <c r="AC133" i="8"/>
  <c r="AB133" i="8"/>
  <c r="AF133" i="8" s="1"/>
  <c r="Z133" i="8"/>
  <c r="R133" i="8"/>
  <c r="Q133" i="8"/>
  <c r="P133" i="8"/>
  <c r="E133" i="8"/>
  <c r="C133" i="8"/>
  <c r="B133" i="8"/>
  <c r="AS132" i="8"/>
  <c r="AQ132" i="8"/>
  <c r="AR132" i="8" s="1"/>
  <c r="AP132" i="8"/>
  <c r="AM132" i="8"/>
  <c r="AI132" i="8"/>
  <c r="AJ132" i="8" s="1"/>
  <c r="AG132" i="8"/>
  <c r="AC132" i="8"/>
  <c r="AB132" i="8" s="1"/>
  <c r="AF132" i="8" s="1"/>
  <c r="Z132" i="8"/>
  <c r="R132" i="8"/>
  <c r="Q132" i="8"/>
  <c r="P132" i="8"/>
  <c r="E132" i="8"/>
  <c r="X132" i="8" s="1"/>
  <c r="C132" i="8"/>
  <c r="B132" i="8"/>
  <c r="AS131" i="8"/>
  <c r="AQ131" i="8"/>
  <c r="AR131" i="8" s="1"/>
  <c r="AP131" i="8"/>
  <c r="AM131" i="8"/>
  <c r="AI131" i="8"/>
  <c r="AJ131" i="8" s="1"/>
  <c r="AG131" i="8"/>
  <c r="AC131" i="8"/>
  <c r="AB131" i="8" s="1"/>
  <c r="AF131" i="8" s="1"/>
  <c r="Z131" i="8"/>
  <c r="R131" i="8"/>
  <c r="Q131" i="8"/>
  <c r="P131" i="8"/>
  <c r="E131" i="8"/>
  <c r="C131" i="8"/>
  <c r="B131" i="8"/>
  <c r="AS130" i="8"/>
  <c r="AQ130" i="8"/>
  <c r="AR130" i="8" s="1"/>
  <c r="AP130" i="8"/>
  <c r="AM130" i="8"/>
  <c r="AI130" i="8"/>
  <c r="AJ130" i="8" s="1"/>
  <c r="AG130" i="8"/>
  <c r="AF130" i="8"/>
  <c r="AC130" i="8"/>
  <c r="AB130" i="8"/>
  <c r="Z130" i="8"/>
  <c r="R130" i="8"/>
  <c r="Q130" i="8"/>
  <c r="P130" i="8"/>
  <c r="E130" i="8"/>
  <c r="C130" i="8"/>
  <c r="B130" i="8"/>
  <c r="AS129" i="8"/>
  <c r="AQ129" i="8"/>
  <c r="AR129" i="8" s="1"/>
  <c r="AP129" i="8"/>
  <c r="AM129" i="8"/>
  <c r="AJ129" i="8"/>
  <c r="AI129" i="8"/>
  <c r="AG129" i="8"/>
  <c r="AC129" i="8"/>
  <c r="AB129" i="8" s="1"/>
  <c r="AF129" i="8" s="1"/>
  <c r="Z129" i="8"/>
  <c r="R129" i="8"/>
  <c r="Q129" i="8"/>
  <c r="P129" i="8"/>
  <c r="E129" i="8"/>
  <c r="C129" i="8"/>
  <c r="B129" i="8"/>
  <c r="AS128" i="8"/>
  <c r="AQ128" i="8"/>
  <c r="AR128" i="8" s="1"/>
  <c r="AP128" i="8"/>
  <c r="AM128" i="8"/>
  <c r="AI128" i="8"/>
  <c r="AJ128" i="8" s="1"/>
  <c r="AG128" i="8"/>
  <c r="AC128" i="8"/>
  <c r="AB128" i="8"/>
  <c r="AF128" i="8" s="1"/>
  <c r="Z128" i="8"/>
  <c r="R128" i="8"/>
  <c r="Q128" i="8"/>
  <c r="P128" i="8"/>
  <c r="E128" i="8"/>
  <c r="G128" i="8" s="1"/>
  <c r="C128" i="8"/>
  <c r="B128" i="8"/>
  <c r="AS127" i="8"/>
  <c r="AQ127" i="8"/>
  <c r="AR127" i="8" s="1"/>
  <c r="AP127" i="8"/>
  <c r="AM127" i="8"/>
  <c r="AI127" i="8"/>
  <c r="AJ127" i="8" s="1"/>
  <c r="AG127" i="8"/>
  <c r="AC127" i="8"/>
  <c r="AB127" i="8" s="1"/>
  <c r="AF127" i="8" s="1"/>
  <c r="Z127" i="8"/>
  <c r="R127" i="8"/>
  <c r="Q127" i="8"/>
  <c r="P127" i="8"/>
  <c r="E127" i="8"/>
  <c r="C127" i="8"/>
  <c r="B127" i="8"/>
  <c r="AS126" i="8"/>
  <c r="AQ126" i="8"/>
  <c r="AR126" i="8" s="1"/>
  <c r="AP126" i="8"/>
  <c r="AM126" i="8"/>
  <c r="AI126" i="8"/>
  <c r="AJ126" i="8" s="1"/>
  <c r="AG126" i="8"/>
  <c r="AC126" i="8"/>
  <c r="AB126" i="8"/>
  <c r="AF126" i="8" s="1"/>
  <c r="Z126" i="8"/>
  <c r="R126" i="8"/>
  <c r="Q126" i="8"/>
  <c r="P126" i="8"/>
  <c r="E126" i="8"/>
  <c r="C126" i="8"/>
  <c r="B126" i="8"/>
  <c r="AS125" i="8"/>
  <c r="AQ125" i="8"/>
  <c r="AR125" i="8" s="1"/>
  <c r="AP125" i="8"/>
  <c r="AM125" i="8"/>
  <c r="AI125" i="8"/>
  <c r="AJ125" i="8" s="1"/>
  <c r="AG125" i="8"/>
  <c r="AC125" i="8"/>
  <c r="AB125" i="8" s="1"/>
  <c r="AF125" i="8" s="1"/>
  <c r="Z125" i="8"/>
  <c r="R125" i="8"/>
  <c r="Q125" i="8"/>
  <c r="P125" i="8"/>
  <c r="E125" i="8"/>
  <c r="G125" i="8" s="1"/>
  <c r="C125" i="8"/>
  <c r="B125" i="8"/>
  <c r="AS124" i="8"/>
  <c r="AQ124" i="8"/>
  <c r="AR124" i="8" s="1"/>
  <c r="AP124" i="8"/>
  <c r="AM124" i="8"/>
  <c r="AI124" i="8"/>
  <c r="AJ124" i="8" s="1"/>
  <c r="AG124" i="8"/>
  <c r="AC124" i="8"/>
  <c r="AB124" i="8" s="1"/>
  <c r="AF124" i="8" s="1"/>
  <c r="Z124" i="8"/>
  <c r="R124" i="8"/>
  <c r="Q124" i="8"/>
  <c r="P124" i="8"/>
  <c r="E124" i="8"/>
  <c r="C124" i="8"/>
  <c r="B124" i="8"/>
  <c r="AS123" i="8"/>
  <c r="AQ123" i="8"/>
  <c r="AR123" i="8" s="1"/>
  <c r="AP123" i="8"/>
  <c r="AM123" i="8"/>
  <c r="AI123" i="8"/>
  <c r="AJ123" i="8" s="1"/>
  <c r="AG123" i="8"/>
  <c r="AC123" i="8"/>
  <c r="AB123" i="8" s="1"/>
  <c r="AF123" i="8" s="1"/>
  <c r="Z123" i="8"/>
  <c r="R123" i="8"/>
  <c r="Q123" i="8"/>
  <c r="P123" i="8"/>
  <c r="E123" i="8"/>
  <c r="C123" i="8"/>
  <c r="B123" i="8"/>
  <c r="AS122" i="8"/>
  <c r="AQ122" i="8"/>
  <c r="AR122" i="8" s="1"/>
  <c r="AP122" i="8"/>
  <c r="AM122" i="8"/>
  <c r="AI122" i="8"/>
  <c r="AJ122" i="8" s="1"/>
  <c r="AG122" i="8"/>
  <c r="AC122" i="8"/>
  <c r="AB122" i="8" s="1"/>
  <c r="AF122" i="8" s="1"/>
  <c r="Z122" i="8"/>
  <c r="R122" i="8"/>
  <c r="Q122" i="8"/>
  <c r="P122" i="8"/>
  <c r="E122" i="8"/>
  <c r="C122" i="8"/>
  <c r="B122" i="8"/>
  <c r="AS121" i="8"/>
  <c r="AQ121" i="8"/>
  <c r="AR121" i="8" s="1"/>
  <c r="AP121" i="8"/>
  <c r="AM121" i="8"/>
  <c r="AI121" i="8"/>
  <c r="AJ121" i="8" s="1"/>
  <c r="AG121" i="8"/>
  <c r="AC121" i="8"/>
  <c r="AB121" i="8"/>
  <c r="AF121" i="8" s="1"/>
  <c r="Z121" i="8"/>
  <c r="R121" i="8"/>
  <c r="Q121" i="8"/>
  <c r="P121" i="8"/>
  <c r="E121" i="8"/>
  <c r="C121" i="8"/>
  <c r="B121" i="8"/>
  <c r="AS120" i="8"/>
  <c r="AQ120" i="8"/>
  <c r="AR120" i="8" s="1"/>
  <c r="AP120" i="8"/>
  <c r="AM120" i="8"/>
  <c r="AI120" i="8"/>
  <c r="AJ120" i="8" s="1"/>
  <c r="AG120" i="8"/>
  <c r="AC120" i="8"/>
  <c r="AB120" i="8" s="1"/>
  <c r="AF120" i="8" s="1"/>
  <c r="Z120" i="8"/>
  <c r="R120" i="8"/>
  <c r="Q120" i="8"/>
  <c r="P120" i="8"/>
  <c r="E120" i="8"/>
  <c r="C120" i="8"/>
  <c r="B120" i="8"/>
  <c r="AS119" i="8"/>
  <c r="AQ119" i="8"/>
  <c r="AR119" i="8" s="1"/>
  <c r="AP119" i="8"/>
  <c r="AM119" i="8"/>
  <c r="AI119" i="8"/>
  <c r="AJ119" i="8" s="1"/>
  <c r="AG119" i="8"/>
  <c r="AC119" i="8"/>
  <c r="AB119" i="8"/>
  <c r="AF119" i="8" s="1"/>
  <c r="Z119" i="8"/>
  <c r="R119" i="8"/>
  <c r="Q119" i="8"/>
  <c r="P119" i="8"/>
  <c r="E119" i="8"/>
  <c r="C119" i="8"/>
  <c r="B119" i="8"/>
  <c r="AS118" i="8"/>
  <c r="AQ118" i="8"/>
  <c r="AR118" i="8" s="1"/>
  <c r="AP118" i="8"/>
  <c r="AM118" i="8"/>
  <c r="AI118" i="8"/>
  <c r="AJ118" i="8" s="1"/>
  <c r="AG118" i="8"/>
  <c r="AC118" i="8"/>
  <c r="AB118" i="8" s="1"/>
  <c r="AF118" i="8" s="1"/>
  <c r="Z118" i="8"/>
  <c r="R118" i="8"/>
  <c r="Q118" i="8"/>
  <c r="P118" i="8"/>
  <c r="E118" i="8"/>
  <c r="C118" i="8"/>
  <c r="B118" i="8"/>
  <c r="AS117" i="8"/>
  <c r="AQ117" i="8"/>
  <c r="AR117" i="8" s="1"/>
  <c r="AP117" i="8"/>
  <c r="AM117" i="8"/>
  <c r="AI117" i="8"/>
  <c r="AJ117" i="8" s="1"/>
  <c r="AG117" i="8"/>
  <c r="AC117" i="8"/>
  <c r="AB117" i="8"/>
  <c r="AF117" i="8" s="1"/>
  <c r="Z117" i="8"/>
  <c r="R117" i="8"/>
  <c r="Q117" i="8"/>
  <c r="P117" i="8"/>
  <c r="E117" i="8"/>
  <c r="C117" i="8"/>
  <c r="B117" i="8"/>
  <c r="AS116" i="8"/>
  <c r="AQ116" i="8"/>
  <c r="AR116" i="8" s="1"/>
  <c r="AP116" i="8"/>
  <c r="AM116" i="8"/>
  <c r="AI116" i="8"/>
  <c r="AJ116" i="8" s="1"/>
  <c r="AG116" i="8"/>
  <c r="AC116" i="8"/>
  <c r="AB116" i="8" s="1"/>
  <c r="AF116" i="8" s="1"/>
  <c r="Z116" i="8"/>
  <c r="X116" i="8"/>
  <c r="R116" i="8"/>
  <c r="Q116" i="8"/>
  <c r="P116" i="8"/>
  <c r="E116" i="8"/>
  <c r="G116" i="8" s="1"/>
  <c r="C116" i="8"/>
  <c r="B116" i="8"/>
  <c r="AS115" i="8"/>
  <c r="AQ115" i="8"/>
  <c r="AR115" i="8" s="1"/>
  <c r="AP115" i="8"/>
  <c r="AM115" i="8"/>
  <c r="AI115" i="8"/>
  <c r="AJ115" i="8" s="1"/>
  <c r="AG115" i="8"/>
  <c r="AC115" i="8"/>
  <c r="AB115" i="8" s="1"/>
  <c r="AF115" i="8" s="1"/>
  <c r="Z115" i="8"/>
  <c r="R115" i="8"/>
  <c r="Q115" i="8"/>
  <c r="P115" i="8"/>
  <c r="E115" i="8"/>
  <c r="Y115" i="8" s="1"/>
  <c r="C115" i="8"/>
  <c r="B115" i="8"/>
  <c r="AS114" i="8"/>
  <c r="AQ114" i="8"/>
  <c r="AR114" i="8" s="1"/>
  <c r="AP114" i="8"/>
  <c r="AM114" i="8"/>
  <c r="AI114" i="8"/>
  <c r="AJ114" i="8" s="1"/>
  <c r="AG114" i="8"/>
  <c r="AC114" i="8"/>
  <c r="AB114" i="8"/>
  <c r="AF114" i="8" s="1"/>
  <c r="Z114" i="8"/>
  <c r="R114" i="8"/>
  <c r="Q114" i="8"/>
  <c r="P114" i="8"/>
  <c r="E114" i="8"/>
  <c r="C114" i="8"/>
  <c r="B114" i="8"/>
  <c r="AS113" i="8"/>
  <c r="AQ113" i="8"/>
  <c r="AR113" i="8" s="1"/>
  <c r="AP113" i="8"/>
  <c r="AM113" i="8"/>
  <c r="AI113" i="8"/>
  <c r="AJ113" i="8" s="1"/>
  <c r="AG113" i="8"/>
  <c r="AC113" i="8"/>
  <c r="AB113" i="8" s="1"/>
  <c r="AF113" i="8" s="1"/>
  <c r="Z113" i="8"/>
  <c r="R113" i="8"/>
  <c r="Q113" i="8"/>
  <c r="P113" i="8"/>
  <c r="E113" i="8"/>
  <c r="C113" i="8"/>
  <c r="B113" i="8"/>
  <c r="AS112" i="8"/>
  <c r="AQ112" i="8"/>
  <c r="AR112" i="8" s="1"/>
  <c r="AP112" i="8"/>
  <c r="AM112" i="8"/>
  <c r="AI112" i="8"/>
  <c r="AJ112" i="8" s="1"/>
  <c r="AG112" i="8"/>
  <c r="AC112" i="8"/>
  <c r="AB112" i="8"/>
  <c r="AF112" i="8" s="1"/>
  <c r="Z112" i="8"/>
  <c r="R112" i="8"/>
  <c r="Q112" i="8"/>
  <c r="P112" i="8"/>
  <c r="E112" i="8"/>
  <c r="G112" i="8" s="1"/>
  <c r="C112" i="8"/>
  <c r="B112" i="8"/>
  <c r="AS111" i="8"/>
  <c r="AQ111" i="8"/>
  <c r="AR111" i="8" s="1"/>
  <c r="AP111" i="8"/>
  <c r="AM111" i="8"/>
  <c r="AI111" i="8"/>
  <c r="AJ111" i="8" s="1"/>
  <c r="AG111" i="8"/>
  <c r="AC111" i="8"/>
  <c r="AB111" i="8" s="1"/>
  <c r="AF111" i="8" s="1"/>
  <c r="Z111" i="8"/>
  <c r="R111" i="8"/>
  <c r="Q111" i="8"/>
  <c r="P111" i="8"/>
  <c r="E111" i="8"/>
  <c r="C111" i="8"/>
  <c r="B111" i="8"/>
  <c r="AS110" i="8"/>
  <c r="AQ110" i="8"/>
  <c r="AR110" i="8" s="1"/>
  <c r="AP110" i="8"/>
  <c r="AM110" i="8"/>
  <c r="AI110" i="8"/>
  <c r="AJ110" i="8" s="1"/>
  <c r="AG110" i="8"/>
  <c r="AC110" i="8"/>
  <c r="AB110" i="8"/>
  <c r="AF110" i="8" s="1"/>
  <c r="Z110" i="8"/>
  <c r="R110" i="8"/>
  <c r="Q110" i="8"/>
  <c r="P110" i="8"/>
  <c r="E110" i="8"/>
  <c r="C110" i="8"/>
  <c r="B110" i="8"/>
  <c r="AS109" i="8"/>
  <c r="AQ109" i="8"/>
  <c r="AR109" i="8" s="1"/>
  <c r="AP109" i="8"/>
  <c r="AM109" i="8"/>
  <c r="AI109" i="8"/>
  <c r="AJ109" i="8" s="1"/>
  <c r="AG109" i="8"/>
  <c r="AC109" i="8"/>
  <c r="AB109" i="8" s="1"/>
  <c r="AF109" i="8" s="1"/>
  <c r="Z109" i="8"/>
  <c r="R109" i="8"/>
  <c r="Q109" i="8"/>
  <c r="P109" i="8"/>
  <c r="E109" i="8"/>
  <c r="G109" i="8" s="1"/>
  <c r="C109" i="8"/>
  <c r="B109" i="8"/>
  <c r="AS108" i="8"/>
  <c r="AQ108" i="8"/>
  <c r="AR108" i="8" s="1"/>
  <c r="AP108" i="8"/>
  <c r="AM108" i="8"/>
  <c r="AI108" i="8"/>
  <c r="AJ108" i="8" s="1"/>
  <c r="AG108" i="8"/>
  <c r="AC108" i="8"/>
  <c r="AB108" i="8" s="1"/>
  <c r="AF108" i="8" s="1"/>
  <c r="Z108" i="8"/>
  <c r="R108" i="8"/>
  <c r="Q108" i="8"/>
  <c r="P108" i="8"/>
  <c r="E108" i="8"/>
  <c r="C108" i="8"/>
  <c r="B108" i="8"/>
  <c r="AS107" i="8"/>
  <c r="AQ107" i="8"/>
  <c r="AR107" i="8" s="1"/>
  <c r="AP107" i="8"/>
  <c r="AM107" i="8"/>
  <c r="AI107" i="8"/>
  <c r="AJ107" i="8" s="1"/>
  <c r="AG107" i="8"/>
  <c r="AC107" i="8"/>
  <c r="AB107" i="8" s="1"/>
  <c r="AF107" i="8" s="1"/>
  <c r="Z107" i="8"/>
  <c r="R107" i="8"/>
  <c r="Q107" i="8"/>
  <c r="P107" i="8"/>
  <c r="E107" i="8"/>
  <c r="C107" i="8"/>
  <c r="B107" i="8"/>
  <c r="AS106" i="8"/>
  <c r="AQ106" i="8"/>
  <c r="AR106" i="8" s="1"/>
  <c r="AP106" i="8"/>
  <c r="AM106" i="8"/>
  <c r="AJ106" i="8"/>
  <c r="AI106" i="8"/>
  <c r="AG106" i="8"/>
  <c r="AC106" i="8"/>
  <c r="AB106" i="8" s="1"/>
  <c r="AF106" i="8" s="1"/>
  <c r="Z106" i="8"/>
  <c r="R106" i="8"/>
  <c r="Q106" i="8"/>
  <c r="P106" i="8"/>
  <c r="E106" i="8"/>
  <c r="C106" i="8"/>
  <c r="B106" i="8"/>
  <c r="AS105" i="8"/>
  <c r="AQ105" i="8"/>
  <c r="AR105" i="8" s="1"/>
  <c r="AP105" i="8"/>
  <c r="AM105" i="8"/>
  <c r="AI105" i="8"/>
  <c r="AJ105" i="8" s="1"/>
  <c r="AG105" i="8"/>
  <c r="AF105" i="8"/>
  <c r="AC105" i="8"/>
  <c r="AB105" i="8"/>
  <c r="Z105" i="8"/>
  <c r="R105" i="8"/>
  <c r="Q105" i="8"/>
  <c r="P105" i="8"/>
  <c r="E105" i="8"/>
  <c r="C105" i="8"/>
  <c r="B105" i="8"/>
  <c r="AS104" i="8"/>
  <c r="AQ104" i="8"/>
  <c r="AR104" i="8" s="1"/>
  <c r="AP104" i="8"/>
  <c r="AM104" i="8"/>
  <c r="AI104" i="8"/>
  <c r="AJ104" i="8" s="1"/>
  <c r="AG104" i="8"/>
  <c r="AC104" i="8"/>
  <c r="AB104" i="8" s="1"/>
  <c r="AF104" i="8" s="1"/>
  <c r="Z104" i="8"/>
  <c r="R104" i="8"/>
  <c r="Q104" i="8"/>
  <c r="P104" i="8"/>
  <c r="E104" i="8"/>
  <c r="C104" i="8"/>
  <c r="B104" i="8"/>
  <c r="AS103" i="8"/>
  <c r="AQ103" i="8"/>
  <c r="AR103" i="8" s="1"/>
  <c r="AP103" i="8"/>
  <c r="AM103" i="8"/>
  <c r="AI103" i="8"/>
  <c r="AJ103" i="8" s="1"/>
  <c r="AG103" i="8"/>
  <c r="AC103" i="8"/>
  <c r="AB103" i="8"/>
  <c r="AF103" i="8" s="1"/>
  <c r="Z103" i="8"/>
  <c r="R103" i="8"/>
  <c r="Q103" i="8"/>
  <c r="P103" i="8"/>
  <c r="E103" i="8"/>
  <c r="C103" i="8"/>
  <c r="B103" i="8"/>
  <c r="AS102" i="8"/>
  <c r="AQ102" i="8"/>
  <c r="AR102" i="8" s="1"/>
  <c r="AP102" i="8"/>
  <c r="AM102" i="8"/>
  <c r="AI102" i="8"/>
  <c r="AJ102" i="8" s="1"/>
  <c r="AG102" i="8"/>
  <c r="AC102" i="8"/>
  <c r="AB102" i="8" s="1"/>
  <c r="AF102" i="8" s="1"/>
  <c r="Z102" i="8"/>
  <c r="R102" i="8"/>
  <c r="Q102" i="8"/>
  <c r="P102" i="8"/>
  <c r="E102" i="8"/>
  <c r="C102" i="8"/>
  <c r="B102" i="8"/>
  <c r="AS101" i="8"/>
  <c r="AQ101" i="8"/>
  <c r="AR101" i="8" s="1"/>
  <c r="AP101" i="8"/>
  <c r="AM101" i="8"/>
  <c r="AI101" i="8"/>
  <c r="AJ101" i="8" s="1"/>
  <c r="AG101" i="8"/>
  <c r="AC101" i="8"/>
  <c r="AB101" i="8"/>
  <c r="AF101" i="8" s="1"/>
  <c r="Z101" i="8"/>
  <c r="R101" i="8"/>
  <c r="Q101" i="8"/>
  <c r="P101" i="8"/>
  <c r="E101" i="8"/>
  <c r="C101" i="8"/>
  <c r="B101" i="8"/>
  <c r="AS100" i="8"/>
  <c r="AR100" i="8"/>
  <c r="AQ100" i="8"/>
  <c r="AP100" i="8"/>
  <c r="AM100" i="8"/>
  <c r="AI100" i="8"/>
  <c r="AJ100" i="8" s="1"/>
  <c r="AG100" i="8"/>
  <c r="AC100" i="8"/>
  <c r="AB100" i="8" s="1"/>
  <c r="AF100" i="8" s="1"/>
  <c r="Z100" i="8"/>
  <c r="R100" i="8"/>
  <c r="Q100" i="8"/>
  <c r="P100" i="8"/>
  <c r="E100" i="8"/>
  <c r="C100" i="8"/>
  <c r="B100" i="8"/>
  <c r="AS99" i="8"/>
  <c r="AQ99" i="8"/>
  <c r="AR99" i="8" s="1"/>
  <c r="AP99" i="8"/>
  <c r="AM99" i="8"/>
  <c r="AI99" i="8"/>
  <c r="AJ99" i="8" s="1"/>
  <c r="AG99" i="8"/>
  <c r="AC99" i="8"/>
  <c r="AB99" i="8" s="1"/>
  <c r="AF99" i="8" s="1"/>
  <c r="Z99" i="8"/>
  <c r="R99" i="8"/>
  <c r="Q99" i="8"/>
  <c r="P99" i="8"/>
  <c r="E99" i="8"/>
  <c r="Y99" i="8" s="1"/>
  <c r="C99" i="8"/>
  <c r="B99" i="8"/>
  <c r="AS98" i="8"/>
  <c r="AQ98" i="8"/>
  <c r="AR98" i="8" s="1"/>
  <c r="AP98" i="8"/>
  <c r="AM98" i="8"/>
  <c r="AI98" i="8"/>
  <c r="AJ98" i="8" s="1"/>
  <c r="AG98" i="8"/>
  <c r="AC98" i="8"/>
  <c r="AB98" i="8" s="1"/>
  <c r="AF98" i="8" s="1"/>
  <c r="Z98" i="8"/>
  <c r="R98" i="8"/>
  <c r="Q98" i="8"/>
  <c r="P98" i="8"/>
  <c r="E98" i="8"/>
  <c r="C98" i="8"/>
  <c r="B98" i="8"/>
  <c r="AS97" i="8"/>
  <c r="AQ97" i="8"/>
  <c r="AR97" i="8" s="1"/>
  <c r="AP97" i="8"/>
  <c r="AM97" i="8"/>
  <c r="AI97" i="8"/>
  <c r="AJ97" i="8" s="1"/>
  <c r="AG97" i="8"/>
  <c r="AC97" i="8"/>
  <c r="AB97" i="8" s="1"/>
  <c r="AF97" i="8" s="1"/>
  <c r="Z97" i="8"/>
  <c r="R97" i="8"/>
  <c r="Q97" i="8"/>
  <c r="P97" i="8"/>
  <c r="E97" i="8"/>
  <c r="C97" i="8"/>
  <c r="B97" i="8"/>
  <c r="AS96" i="8"/>
  <c r="AQ96" i="8"/>
  <c r="AR96" i="8" s="1"/>
  <c r="AP96" i="8"/>
  <c r="AM96" i="8"/>
  <c r="AI96" i="8"/>
  <c r="AJ96" i="8" s="1"/>
  <c r="AG96" i="8"/>
  <c r="AC96" i="8"/>
  <c r="AB96" i="8"/>
  <c r="AF96" i="8" s="1"/>
  <c r="Z96" i="8"/>
  <c r="R96" i="8"/>
  <c r="Q96" i="8"/>
  <c r="P96" i="8"/>
  <c r="E96" i="8"/>
  <c r="C96" i="8"/>
  <c r="B96" i="8"/>
  <c r="AS95" i="8"/>
  <c r="AQ95" i="8"/>
  <c r="AR95" i="8" s="1"/>
  <c r="AP95" i="8"/>
  <c r="AM95" i="8"/>
  <c r="AI95" i="8"/>
  <c r="AJ95" i="8" s="1"/>
  <c r="AG95" i="8"/>
  <c r="AC95" i="8"/>
  <c r="AB95" i="8" s="1"/>
  <c r="AF95" i="8" s="1"/>
  <c r="Z95" i="8"/>
  <c r="R95" i="8"/>
  <c r="Q95" i="8"/>
  <c r="P95" i="8"/>
  <c r="E95" i="8"/>
  <c r="C95" i="8"/>
  <c r="B95" i="8"/>
  <c r="AS94" i="8"/>
  <c r="AQ94" i="8"/>
  <c r="AR94" i="8" s="1"/>
  <c r="AP94" i="8"/>
  <c r="AM94" i="8"/>
  <c r="AI94" i="8"/>
  <c r="AJ94" i="8" s="1"/>
  <c r="AG94" i="8"/>
  <c r="AC94" i="8"/>
  <c r="AB94" i="8"/>
  <c r="AF94" i="8" s="1"/>
  <c r="Z94" i="8"/>
  <c r="R94" i="8"/>
  <c r="Q94" i="8"/>
  <c r="P94" i="8"/>
  <c r="E94" i="8"/>
  <c r="C94" i="8"/>
  <c r="B94" i="8"/>
  <c r="AS93" i="8"/>
  <c r="AQ93" i="8"/>
  <c r="AR93" i="8" s="1"/>
  <c r="AP93" i="8"/>
  <c r="AM93" i="8"/>
  <c r="AI93" i="8"/>
  <c r="AJ93" i="8" s="1"/>
  <c r="AG93" i="8"/>
  <c r="AC93" i="8"/>
  <c r="AB93" i="8"/>
  <c r="AF93" i="8" s="1"/>
  <c r="Z93" i="8"/>
  <c r="R93" i="8"/>
  <c r="Q93" i="8"/>
  <c r="P93" i="8"/>
  <c r="E93" i="8"/>
  <c r="C93" i="8"/>
  <c r="B93" i="8"/>
  <c r="AS92" i="8"/>
  <c r="AQ92" i="8"/>
  <c r="AR92" i="8" s="1"/>
  <c r="AP92" i="8"/>
  <c r="AM92" i="8"/>
  <c r="AI92" i="8"/>
  <c r="AJ92" i="8" s="1"/>
  <c r="AG92" i="8"/>
  <c r="AC92" i="8"/>
  <c r="AB92" i="8" s="1"/>
  <c r="AF92" i="8" s="1"/>
  <c r="Z92" i="8"/>
  <c r="R92" i="8"/>
  <c r="Q92" i="8"/>
  <c r="P92" i="8"/>
  <c r="E92" i="8"/>
  <c r="C92" i="8"/>
  <c r="B92" i="8"/>
  <c r="AS91" i="8"/>
  <c r="AQ91" i="8"/>
  <c r="AR91" i="8" s="1"/>
  <c r="AP91" i="8"/>
  <c r="AM91" i="8"/>
  <c r="AI91" i="8"/>
  <c r="AJ91" i="8" s="1"/>
  <c r="AG91" i="8"/>
  <c r="AC91" i="8"/>
  <c r="AB91" i="8" s="1"/>
  <c r="AF91" i="8" s="1"/>
  <c r="Z91" i="8"/>
  <c r="R91" i="8"/>
  <c r="Q91" i="8"/>
  <c r="P91" i="8"/>
  <c r="E91" i="8"/>
  <c r="C91" i="8"/>
  <c r="B91" i="8"/>
  <c r="AS90" i="8"/>
  <c r="AQ90" i="8"/>
  <c r="AR90" i="8" s="1"/>
  <c r="AP90" i="8"/>
  <c r="AM90" i="8"/>
  <c r="AI90" i="8"/>
  <c r="AJ90" i="8" s="1"/>
  <c r="AG90" i="8"/>
  <c r="AC90" i="8"/>
  <c r="AB90" i="8"/>
  <c r="AF90" i="8" s="1"/>
  <c r="Z90" i="8"/>
  <c r="R90" i="8"/>
  <c r="Q90" i="8"/>
  <c r="P90" i="8"/>
  <c r="E90" i="8"/>
  <c r="X90" i="8" s="1"/>
  <c r="C90" i="8"/>
  <c r="B90" i="8"/>
  <c r="AS89" i="8"/>
  <c r="AQ89" i="8"/>
  <c r="AR89" i="8" s="1"/>
  <c r="AP89" i="8"/>
  <c r="AM89" i="8"/>
  <c r="AI89" i="8"/>
  <c r="AJ89" i="8" s="1"/>
  <c r="AG89" i="8"/>
  <c r="AC89" i="8"/>
  <c r="AB89" i="8"/>
  <c r="AF89" i="8" s="1"/>
  <c r="Z89" i="8"/>
  <c r="R89" i="8"/>
  <c r="Q89" i="8"/>
  <c r="P89" i="8"/>
  <c r="E89" i="8"/>
  <c r="C89" i="8"/>
  <c r="B89" i="8"/>
  <c r="AS88" i="8"/>
  <c r="AQ88" i="8"/>
  <c r="AR88" i="8" s="1"/>
  <c r="AP88" i="8"/>
  <c r="AM88" i="8"/>
  <c r="AI88" i="8"/>
  <c r="AJ88" i="8" s="1"/>
  <c r="AG88" i="8"/>
  <c r="AC88" i="8"/>
  <c r="AB88" i="8"/>
  <c r="AF88" i="8" s="1"/>
  <c r="Z88" i="8"/>
  <c r="R88" i="8"/>
  <c r="Q88" i="8"/>
  <c r="P88" i="8"/>
  <c r="E88" i="8"/>
  <c r="C88" i="8"/>
  <c r="B88" i="8"/>
  <c r="AS87" i="8"/>
  <c r="AQ87" i="8"/>
  <c r="AR87" i="8" s="1"/>
  <c r="AP87" i="8"/>
  <c r="AM87" i="8"/>
  <c r="AI87" i="8"/>
  <c r="AJ87" i="8" s="1"/>
  <c r="AG87" i="8"/>
  <c r="AC87" i="8"/>
  <c r="AB87" i="8" s="1"/>
  <c r="AF87" i="8" s="1"/>
  <c r="Z87" i="8"/>
  <c r="R87" i="8"/>
  <c r="Q87" i="8"/>
  <c r="P87" i="8"/>
  <c r="E87" i="8"/>
  <c r="C87" i="8"/>
  <c r="B87" i="8"/>
  <c r="AS86" i="8"/>
  <c r="AQ86" i="8"/>
  <c r="AR86" i="8" s="1"/>
  <c r="AP86" i="8"/>
  <c r="AM86" i="8"/>
  <c r="AI86" i="8"/>
  <c r="AJ86" i="8" s="1"/>
  <c r="AG86" i="8"/>
  <c r="AC86" i="8"/>
  <c r="AB86" i="8" s="1"/>
  <c r="AF86" i="8" s="1"/>
  <c r="Z86" i="8"/>
  <c r="R86" i="8"/>
  <c r="Q86" i="8"/>
  <c r="P86" i="8"/>
  <c r="E86" i="8"/>
  <c r="C86" i="8"/>
  <c r="B86" i="8"/>
  <c r="AS85" i="8"/>
  <c r="AQ85" i="8"/>
  <c r="AR85" i="8" s="1"/>
  <c r="AP85" i="8"/>
  <c r="AM85" i="8"/>
  <c r="AI85" i="8"/>
  <c r="AJ85" i="8" s="1"/>
  <c r="AG85" i="8"/>
  <c r="AC85" i="8"/>
  <c r="AB85" i="8"/>
  <c r="AF85" i="8" s="1"/>
  <c r="Z85" i="8"/>
  <c r="R85" i="8"/>
  <c r="Q85" i="8"/>
  <c r="P85" i="8"/>
  <c r="E85" i="8"/>
  <c r="C85" i="8"/>
  <c r="B85" i="8"/>
  <c r="AS84" i="8"/>
  <c r="AQ84" i="8"/>
  <c r="AR84" i="8" s="1"/>
  <c r="AP84" i="8"/>
  <c r="AM84" i="8"/>
  <c r="AI84" i="8"/>
  <c r="AJ84" i="8" s="1"/>
  <c r="AG84" i="8"/>
  <c r="AC84" i="8"/>
  <c r="AB84" i="8" s="1"/>
  <c r="AF84" i="8" s="1"/>
  <c r="Z84" i="8"/>
  <c r="R84" i="8"/>
  <c r="Q84" i="8"/>
  <c r="P84" i="8"/>
  <c r="E84" i="8"/>
  <c r="C84" i="8"/>
  <c r="B84" i="8"/>
  <c r="AS83" i="8"/>
  <c r="AQ83" i="8"/>
  <c r="AR83" i="8" s="1"/>
  <c r="AP83" i="8"/>
  <c r="AM83" i="8"/>
  <c r="AI83" i="8"/>
  <c r="AJ83" i="8" s="1"/>
  <c r="AG83" i="8"/>
  <c r="AC83" i="8"/>
  <c r="AB83" i="8" s="1"/>
  <c r="AF83" i="8" s="1"/>
  <c r="Z83" i="8"/>
  <c r="R83" i="8"/>
  <c r="Q83" i="8"/>
  <c r="P83" i="8"/>
  <c r="E83" i="8"/>
  <c r="C83" i="8"/>
  <c r="B83" i="8"/>
  <c r="AS82" i="8"/>
  <c r="AQ82" i="8"/>
  <c r="AR82" i="8" s="1"/>
  <c r="AP82" i="8"/>
  <c r="AM82" i="8"/>
  <c r="AI82" i="8"/>
  <c r="AJ82" i="8" s="1"/>
  <c r="AG82" i="8"/>
  <c r="AC82" i="8"/>
  <c r="AB82" i="8"/>
  <c r="AF82" i="8" s="1"/>
  <c r="Z82" i="8"/>
  <c r="R82" i="8"/>
  <c r="Q82" i="8"/>
  <c r="P82" i="8"/>
  <c r="E82" i="8"/>
  <c r="X82" i="8" s="1"/>
  <c r="C82" i="8"/>
  <c r="B82" i="8"/>
  <c r="AS81" i="8"/>
  <c r="AQ81" i="8"/>
  <c r="AR81" i="8" s="1"/>
  <c r="AP81" i="8"/>
  <c r="AM81" i="8"/>
  <c r="AI81" i="8"/>
  <c r="AJ81" i="8" s="1"/>
  <c r="AG81" i="8"/>
  <c r="AC81" i="8"/>
  <c r="AB81" i="8"/>
  <c r="AF81" i="8" s="1"/>
  <c r="Z81" i="8"/>
  <c r="R81" i="8"/>
  <c r="Q81" i="8"/>
  <c r="P81" i="8"/>
  <c r="E81" i="8"/>
  <c r="C81" i="8"/>
  <c r="B81" i="8"/>
  <c r="AS80" i="8"/>
  <c r="AQ80" i="8"/>
  <c r="AR80" i="8" s="1"/>
  <c r="AP80" i="8"/>
  <c r="AM80" i="8"/>
  <c r="AI80" i="8"/>
  <c r="AJ80" i="8" s="1"/>
  <c r="AG80" i="8"/>
  <c r="AC80" i="8"/>
  <c r="AB80" i="8"/>
  <c r="AF80" i="8" s="1"/>
  <c r="Z80" i="8"/>
  <c r="R80" i="8"/>
  <c r="Q80" i="8"/>
  <c r="P80" i="8"/>
  <c r="E80" i="8"/>
  <c r="C80" i="8"/>
  <c r="B80" i="8"/>
  <c r="AS79" i="8"/>
  <c r="AQ79" i="8"/>
  <c r="AR79" i="8" s="1"/>
  <c r="AP79" i="8"/>
  <c r="AM79" i="8"/>
  <c r="AI79" i="8"/>
  <c r="AJ79" i="8" s="1"/>
  <c r="AG79" i="8"/>
  <c r="AC79" i="8"/>
  <c r="AB79" i="8" s="1"/>
  <c r="AF79" i="8" s="1"/>
  <c r="Z79" i="8"/>
  <c r="R79" i="8"/>
  <c r="Q79" i="8"/>
  <c r="P79" i="8"/>
  <c r="E79" i="8"/>
  <c r="C79" i="8"/>
  <c r="B79" i="8"/>
  <c r="AS78" i="8"/>
  <c r="AQ78" i="8"/>
  <c r="AR78" i="8" s="1"/>
  <c r="AP78" i="8"/>
  <c r="AM78" i="8"/>
  <c r="AI78" i="8"/>
  <c r="AJ78" i="8" s="1"/>
  <c r="AG78" i="8"/>
  <c r="AC78" i="8"/>
  <c r="AB78" i="8"/>
  <c r="AF78" i="8" s="1"/>
  <c r="Z78" i="8"/>
  <c r="R78" i="8"/>
  <c r="Q78" i="8"/>
  <c r="P78" i="8"/>
  <c r="E78" i="8"/>
  <c r="C78" i="8"/>
  <c r="B78" i="8"/>
  <c r="AS77" i="8"/>
  <c r="AQ77" i="8"/>
  <c r="AR77" i="8" s="1"/>
  <c r="AP77" i="8"/>
  <c r="AM77" i="8"/>
  <c r="AJ77" i="8"/>
  <c r="AI77" i="8"/>
  <c r="AG77" i="8"/>
  <c r="AC77" i="8"/>
  <c r="AB77" i="8" s="1"/>
  <c r="AF77" i="8" s="1"/>
  <c r="Z77" i="8"/>
  <c r="R77" i="8"/>
  <c r="Q77" i="8"/>
  <c r="P77" i="8"/>
  <c r="E77" i="8"/>
  <c r="C77" i="8"/>
  <c r="B77" i="8"/>
  <c r="AS76" i="8"/>
  <c r="AQ76" i="8"/>
  <c r="AR76" i="8" s="1"/>
  <c r="AP76" i="8"/>
  <c r="AM76" i="8"/>
  <c r="AI76" i="8"/>
  <c r="AJ76" i="8" s="1"/>
  <c r="AG76" i="8"/>
  <c r="AC76" i="8"/>
  <c r="AB76" i="8" s="1"/>
  <c r="AF76" i="8" s="1"/>
  <c r="Z76" i="8"/>
  <c r="R76" i="8"/>
  <c r="Q76" i="8"/>
  <c r="P76" i="8"/>
  <c r="E76" i="8"/>
  <c r="C76" i="8"/>
  <c r="B76" i="8"/>
  <c r="AS75" i="8"/>
  <c r="AQ75" i="8"/>
  <c r="AR75" i="8" s="1"/>
  <c r="AP75" i="8"/>
  <c r="AM75" i="8"/>
  <c r="AI75" i="8"/>
  <c r="AJ75" i="8" s="1"/>
  <c r="AG75" i="8"/>
  <c r="AC75" i="8"/>
  <c r="AB75" i="8" s="1"/>
  <c r="AF75" i="8" s="1"/>
  <c r="Z75" i="8"/>
  <c r="Y75" i="8"/>
  <c r="R75" i="8"/>
  <c r="Q75" i="8"/>
  <c r="P75" i="8"/>
  <c r="E75" i="8"/>
  <c r="C75" i="8"/>
  <c r="B75" i="8"/>
  <c r="AS74" i="8"/>
  <c r="AQ74" i="8"/>
  <c r="AR74" i="8" s="1"/>
  <c r="AP74" i="8"/>
  <c r="AM74" i="8"/>
  <c r="AI74" i="8"/>
  <c r="AJ74" i="8" s="1"/>
  <c r="AG74" i="8"/>
  <c r="AC74" i="8"/>
  <c r="AB74" i="8" s="1"/>
  <c r="AF74" i="8" s="1"/>
  <c r="Z74" i="8"/>
  <c r="X74" i="8"/>
  <c r="R74" i="8"/>
  <c r="Q74" i="8"/>
  <c r="P74" i="8"/>
  <c r="E74" i="8"/>
  <c r="C74" i="8"/>
  <c r="B74" i="8"/>
  <c r="AS73" i="8"/>
  <c r="AQ73" i="8"/>
  <c r="AR73" i="8" s="1"/>
  <c r="AP73" i="8"/>
  <c r="AM73" i="8"/>
  <c r="AI73" i="8"/>
  <c r="AJ73" i="8" s="1"/>
  <c r="AG73" i="8"/>
  <c r="AC73" i="8"/>
  <c r="AB73" i="8" s="1"/>
  <c r="AF73" i="8" s="1"/>
  <c r="Z73" i="8"/>
  <c r="R73" i="8"/>
  <c r="Q73" i="8"/>
  <c r="P73" i="8"/>
  <c r="E73" i="8"/>
  <c r="C73" i="8"/>
  <c r="B73" i="8"/>
  <c r="AS72" i="8"/>
  <c r="AQ72" i="8"/>
  <c r="AR72" i="8" s="1"/>
  <c r="AP72" i="8"/>
  <c r="AM72" i="8"/>
  <c r="AI72" i="8"/>
  <c r="AJ72" i="8" s="1"/>
  <c r="AG72" i="8"/>
  <c r="AC72" i="8"/>
  <c r="AB72" i="8" s="1"/>
  <c r="AF72" i="8" s="1"/>
  <c r="Z72" i="8"/>
  <c r="R72" i="8"/>
  <c r="Q72" i="8"/>
  <c r="P72" i="8"/>
  <c r="E72" i="8"/>
  <c r="C72" i="8"/>
  <c r="B72" i="8"/>
  <c r="AS71" i="8"/>
  <c r="AQ71" i="8"/>
  <c r="AR71" i="8" s="1"/>
  <c r="AP71" i="8"/>
  <c r="AM71" i="8"/>
  <c r="AI71" i="8"/>
  <c r="AJ71" i="8" s="1"/>
  <c r="AG71" i="8"/>
  <c r="AC71" i="8"/>
  <c r="AB71" i="8" s="1"/>
  <c r="AF71" i="8" s="1"/>
  <c r="Z71" i="8"/>
  <c r="R71" i="8"/>
  <c r="Q71" i="8"/>
  <c r="P71" i="8"/>
  <c r="E71" i="8"/>
  <c r="Y71" i="8" s="1"/>
  <c r="C71" i="8"/>
  <c r="B71" i="8"/>
  <c r="AS70" i="8"/>
  <c r="AQ70" i="8"/>
  <c r="AR70" i="8" s="1"/>
  <c r="AP70" i="8"/>
  <c r="AM70" i="8"/>
  <c r="AI70" i="8"/>
  <c r="AJ70" i="8" s="1"/>
  <c r="AG70" i="8"/>
  <c r="AC70" i="8"/>
  <c r="AB70" i="8"/>
  <c r="AF70" i="8" s="1"/>
  <c r="Z70" i="8"/>
  <c r="R70" i="8"/>
  <c r="Q70" i="8"/>
  <c r="P70" i="8"/>
  <c r="E70" i="8"/>
  <c r="C70" i="8"/>
  <c r="B70" i="8"/>
  <c r="AS69" i="8"/>
  <c r="AQ69" i="8"/>
  <c r="AR69" i="8" s="1"/>
  <c r="AP69" i="8"/>
  <c r="AM69" i="8"/>
  <c r="AI69" i="8"/>
  <c r="AJ69" i="8" s="1"/>
  <c r="AG69" i="8"/>
  <c r="AC69" i="8"/>
  <c r="AB69" i="8"/>
  <c r="AF69" i="8" s="1"/>
  <c r="Z69" i="8"/>
  <c r="R69" i="8"/>
  <c r="Q69" i="8"/>
  <c r="P69" i="8"/>
  <c r="E69" i="8"/>
  <c r="C69" i="8"/>
  <c r="B69" i="8"/>
  <c r="AS68" i="8"/>
  <c r="AQ68" i="8"/>
  <c r="AR68" i="8" s="1"/>
  <c r="AP68" i="8"/>
  <c r="AM68" i="8"/>
  <c r="AI68" i="8"/>
  <c r="AJ68" i="8" s="1"/>
  <c r="AG68" i="8"/>
  <c r="AC68" i="8"/>
  <c r="AB68" i="8" s="1"/>
  <c r="AF68" i="8" s="1"/>
  <c r="Z68" i="8"/>
  <c r="R68" i="8"/>
  <c r="Q68" i="8"/>
  <c r="P68" i="8"/>
  <c r="E68" i="8"/>
  <c r="C68" i="8"/>
  <c r="B68" i="8"/>
  <c r="AS67" i="8"/>
  <c r="AQ67" i="8"/>
  <c r="AR67" i="8" s="1"/>
  <c r="AP67" i="8"/>
  <c r="AM67" i="8"/>
  <c r="AI67" i="8"/>
  <c r="AJ67" i="8" s="1"/>
  <c r="AG67" i="8"/>
  <c r="AC67" i="8"/>
  <c r="AB67" i="8" s="1"/>
  <c r="AF67" i="8" s="1"/>
  <c r="Z67" i="8"/>
  <c r="R67" i="8"/>
  <c r="Q67" i="8"/>
  <c r="P67" i="8"/>
  <c r="E67" i="8"/>
  <c r="Y67" i="8" s="1"/>
  <c r="C67" i="8"/>
  <c r="B67" i="8"/>
  <c r="AS66" i="8"/>
  <c r="AQ66" i="8"/>
  <c r="AR66" i="8" s="1"/>
  <c r="AP66" i="8"/>
  <c r="AM66" i="8"/>
  <c r="AI66" i="8"/>
  <c r="AJ66" i="8" s="1"/>
  <c r="AG66" i="8"/>
  <c r="AC66" i="8"/>
  <c r="AB66" i="8"/>
  <c r="AF66" i="8" s="1"/>
  <c r="Z66" i="8"/>
  <c r="R66" i="8"/>
  <c r="Q66" i="8"/>
  <c r="P66" i="8"/>
  <c r="E66" i="8"/>
  <c r="X66" i="8" s="1"/>
  <c r="C66" i="8"/>
  <c r="B66" i="8"/>
  <c r="AS65" i="8"/>
  <c r="AQ65" i="8"/>
  <c r="AR65" i="8" s="1"/>
  <c r="AP65" i="8"/>
  <c r="AM65" i="8"/>
  <c r="AJ65" i="8"/>
  <c r="AI65" i="8"/>
  <c r="AG65" i="8"/>
  <c r="AC65" i="8"/>
  <c r="AB65" i="8" s="1"/>
  <c r="AF65" i="8" s="1"/>
  <c r="Z65" i="8"/>
  <c r="R65" i="8"/>
  <c r="Q65" i="8"/>
  <c r="P65" i="8"/>
  <c r="E65" i="8"/>
  <c r="C65" i="8"/>
  <c r="B65" i="8"/>
  <c r="AS64" i="8"/>
  <c r="AQ64" i="8"/>
  <c r="AR64" i="8" s="1"/>
  <c r="AP64" i="8"/>
  <c r="AM64" i="8"/>
  <c r="AI64" i="8"/>
  <c r="AJ64" i="8" s="1"/>
  <c r="AG64" i="8"/>
  <c r="AC64" i="8"/>
  <c r="AB64" i="8"/>
  <c r="AF64" i="8" s="1"/>
  <c r="Z64" i="8"/>
  <c r="R64" i="8"/>
  <c r="Q64" i="8"/>
  <c r="P64" i="8"/>
  <c r="E64" i="8"/>
  <c r="C64" i="8"/>
  <c r="B64" i="8"/>
  <c r="AS63" i="8"/>
  <c r="AQ63" i="8"/>
  <c r="AR63" i="8" s="1"/>
  <c r="AP63" i="8"/>
  <c r="AM63" i="8"/>
  <c r="AI63" i="8"/>
  <c r="AJ63" i="8" s="1"/>
  <c r="AG63" i="8"/>
  <c r="AC63" i="8"/>
  <c r="AB63" i="8" s="1"/>
  <c r="AF63" i="8" s="1"/>
  <c r="Z63" i="8"/>
  <c r="R63" i="8"/>
  <c r="Q63" i="8"/>
  <c r="P63" i="8"/>
  <c r="E63" i="8"/>
  <c r="C63" i="8"/>
  <c r="B63" i="8"/>
  <c r="AS62" i="8"/>
  <c r="AQ62" i="8"/>
  <c r="AR62" i="8" s="1"/>
  <c r="AP62" i="8"/>
  <c r="AM62" i="8"/>
  <c r="AI62" i="8"/>
  <c r="AJ62" i="8" s="1"/>
  <c r="AG62" i="8"/>
  <c r="AC62" i="8"/>
  <c r="AB62" i="8"/>
  <c r="AF62" i="8" s="1"/>
  <c r="Z62" i="8"/>
  <c r="R62" i="8"/>
  <c r="Q62" i="8"/>
  <c r="P62" i="8"/>
  <c r="E62" i="8"/>
  <c r="C62" i="8"/>
  <c r="B62" i="8"/>
  <c r="AS61" i="8"/>
  <c r="AQ61" i="8"/>
  <c r="AR61" i="8" s="1"/>
  <c r="AP61" i="8"/>
  <c r="AM61" i="8"/>
  <c r="AJ61" i="8"/>
  <c r="AI61" i="8"/>
  <c r="AG61" i="8"/>
  <c r="AC61" i="8"/>
  <c r="AB61" i="8" s="1"/>
  <c r="AF61" i="8" s="1"/>
  <c r="Z61" i="8"/>
  <c r="R61" i="8"/>
  <c r="Q61" i="8"/>
  <c r="P61" i="8"/>
  <c r="E61" i="8"/>
  <c r="C61" i="8"/>
  <c r="B61" i="8"/>
  <c r="AS60" i="8"/>
  <c r="AQ60" i="8"/>
  <c r="AR60" i="8" s="1"/>
  <c r="AP60" i="8"/>
  <c r="AM60" i="8"/>
  <c r="AI60" i="8"/>
  <c r="AJ60" i="8" s="1"/>
  <c r="AG60" i="8"/>
  <c r="AC60" i="8"/>
  <c r="AB60" i="8" s="1"/>
  <c r="AF60" i="8" s="1"/>
  <c r="Z60" i="8"/>
  <c r="R60" i="8"/>
  <c r="Q60" i="8"/>
  <c r="P60" i="8"/>
  <c r="E60" i="8"/>
  <c r="C60" i="8"/>
  <c r="B60" i="8"/>
  <c r="AS59" i="8"/>
  <c r="AQ59" i="8"/>
  <c r="AR59" i="8" s="1"/>
  <c r="AP59" i="8"/>
  <c r="AM59" i="8"/>
  <c r="AI59" i="8"/>
  <c r="AJ59" i="8" s="1"/>
  <c r="AG59" i="8"/>
  <c r="AC59" i="8"/>
  <c r="AB59" i="8" s="1"/>
  <c r="AF59" i="8" s="1"/>
  <c r="Z59" i="8"/>
  <c r="R59" i="8"/>
  <c r="Q59" i="8"/>
  <c r="P59" i="8"/>
  <c r="E59" i="8"/>
  <c r="C59" i="8"/>
  <c r="B59" i="8"/>
  <c r="AS58" i="8"/>
  <c r="AQ58" i="8"/>
  <c r="AR58" i="8" s="1"/>
  <c r="AP58" i="8"/>
  <c r="AM58" i="8"/>
  <c r="AI58" i="8"/>
  <c r="AJ58" i="8" s="1"/>
  <c r="AG58" i="8"/>
  <c r="AC58" i="8"/>
  <c r="AB58" i="8" s="1"/>
  <c r="AF58" i="8" s="1"/>
  <c r="Z58" i="8"/>
  <c r="R58" i="8"/>
  <c r="Q58" i="8"/>
  <c r="P58" i="8"/>
  <c r="E58" i="8"/>
  <c r="C58" i="8"/>
  <c r="B58" i="8"/>
  <c r="AS57" i="8"/>
  <c r="AQ57" i="8"/>
  <c r="AR57" i="8" s="1"/>
  <c r="AP57" i="8"/>
  <c r="AM57" i="8"/>
  <c r="AI57" i="8"/>
  <c r="AJ57" i="8" s="1"/>
  <c r="AG57" i="8"/>
  <c r="AC57" i="8"/>
  <c r="AB57" i="8"/>
  <c r="AF57" i="8" s="1"/>
  <c r="Z57" i="8"/>
  <c r="R57" i="8"/>
  <c r="Q57" i="8"/>
  <c r="P57" i="8"/>
  <c r="E57" i="8"/>
  <c r="O57" i="8" s="1"/>
  <c r="C57" i="8"/>
  <c r="B57" i="8"/>
  <c r="AS56" i="8"/>
  <c r="AQ56" i="8"/>
  <c r="AR56" i="8" s="1"/>
  <c r="AP56" i="8"/>
  <c r="AM56" i="8"/>
  <c r="AI56" i="8"/>
  <c r="AJ56" i="8" s="1"/>
  <c r="AG56" i="8"/>
  <c r="AC56" i="8"/>
  <c r="AB56" i="8" s="1"/>
  <c r="AF56" i="8" s="1"/>
  <c r="Z56" i="8"/>
  <c r="R56" i="8"/>
  <c r="Q56" i="8"/>
  <c r="P56" i="8"/>
  <c r="E56" i="8"/>
  <c r="C56" i="8"/>
  <c r="B56" i="8"/>
  <c r="AS55" i="8"/>
  <c r="AQ55" i="8"/>
  <c r="AR55" i="8" s="1"/>
  <c r="AP55" i="8"/>
  <c r="AM55" i="8"/>
  <c r="AI55" i="8"/>
  <c r="AJ55" i="8" s="1"/>
  <c r="AG55" i="8"/>
  <c r="AC55" i="8"/>
  <c r="AB55" i="8" s="1"/>
  <c r="AF55" i="8" s="1"/>
  <c r="Z55" i="8"/>
  <c r="R55" i="8"/>
  <c r="Q55" i="8"/>
  <c r="P55" i="8"/>
  <c r="E55" i="8"/>
  <c r="Y55" i="8" s="1"/>
  <c r="C55" i="8"/>
  <c r="B55" i="8"/>
  <c r="AS54" i="8"/>
  <c r="AQ54" i="8"/>
  <c r="AR54" i="8" s="1"/>
  <c r="AP54" i="8"/>
  <c r="AM54" i="8"/>
  <c r="AI54" i="8"/>
  <c r="AJ54" i="8" s="1"/>
  <c r="AG54" i="8"/>
  <c r="AC54" i="8"/>
  <c r="AB54" i="8" s="1"/>
  <c r="AF54" i="8" s="1"/>
  <c r="Z54" i="8"/>
  <c r="R54" i="8"/>
  <c r="Q54" i="8"/>
  <c r="P54" i="8"/>
  <c r="E54" i="8"/>
  <c r="C54" i="8"/>
  <c r="B54" i="8"/>
  <c r="AS53" i="8"/>
  <c r="AQ53" i="8"/>
  <c r="AR53" i="8" s="1"/>
  <c r="AP53" i="8"/>
  <c r="AM53" i="8"/>
  <c r="AI53" i="8"/>
  <c r="AJ53" i="8" s="1"/>
  <c r="AG53" i="8"/>
  <c r="AC53" i="8"/>
  <c r="AB53" i="8" s="1"/>
  <c r="AF53" i="8" s="1"/>
  <c r="Z53" i="8"/>
  <c r="R53" i="8"/>
  <c r="Q53" i="8"/>
  <c r="P53" i="8"/>
  <c r="E53" i="8"/>
  <c r="C53" i="8"/>
  <c r="B53" i="8"/>
  <c r="AS52" i="8"/>
  <c r="AQ52" i="8"/>
  <c r="AR52" i="8" s="1"/>
  <c r="AP52" i="8"/>
  <c r="AM52" i="8"/>
  <c r="AI52" i="8"/>
  <c r="AJ52" i="8" s="1"/>
  <c r="AG52" i="8"/>
  <c r="AC52" i="8"/>
  <c r="AB52" i="8" s="1"/>
  <c r="AF52" i="8" s="1"/>
  <c r="Z52" i="8"/>
  <c r="R52" i="8"/>
  <c r="Q52" i="8"/>
  <c r="P52" i="8"/>
  <c r="E52" i="8"/>
  <c r="X52" i="8" s="1"/>
  <c r="C52" i="8"/>
  <c r="B52" i="8"/>
  <c r="AS51" i="8"/>
  <c r="AQ51" i="8"/>
  <c r="AR51" i="8" s="1"/>
  <c r="AP51" i="8"/>
  <c r="AM51" i="8"/>
  <c r="AI51" i="8"/>
  <c r="AJ51" i="8" s="1"/>
  <c r="AG51" i="8"/>
  <c r="AC51" i="8"/>
  <c r="AB51" i="8" s="1"/>
  <c r="AF51" i="8" s="1"/>
  <c r="Z51" i="8"/>
  <c r="R51" i="8"/>
  <c r="Q51" i="8"/>
  <c r="P51" i="8"/>
  <c r="E51" i="8"/>
  <c r="C51" i="8"/>
  <c r="B51" i="8"/>
  <c r="AS50" i="8"/>
  <c r="AQ50" i="8"/>
  <c r="AR50" i="8" s="1"/>
  <c r="AP50" i="8"/>
  <c r="AM50" i="8"/>
  <c r="AI50" i="8"/>
  <c r="AJ50" i="8" s="1"/>
  <c r="AG50" i="8"/>
  <c r="AC50" i="8"/>
  <c r="AB50" i="8" s="1"/>
  <c r="AF50" i="8" s="1"/>
  <c r="Z50" i="8"/>
  <c r="R50" i="8"/>
  <c r="Q50" i="8"/>
  <c r="P50" i="8"/>
  <c r="E50" i="8"/>
  <c r="C50" i="8"/>
  <c r="B50" i="8"/>
  <c r="AS49" i="8"/>
  <c r="AQ49" i="8"/>
  <c r="AR49" i="8" s="1"/>
  <c r="AP49" i="8"/>
  <c r="AM49" i="8"/>
  <c r="AI49" i="8"/>
  <c r="AJ49" i="8" s="1"/>
  <c r="AG49" i="8"/>
  <c r="AC49" i="8"/>
  <c r="AB49" i="8" s="1"/>
  <c r="AF49" i="8" s="1"/>
  <c r="Z49" i="8"/>
  <c r="R49" i="8"/>
  <c r="Q49" i="8"/>
  <c r="P49" i="8"/>
  <c r="E49" i="8"/>
  <c r="C49" i="8"/>
  <c r="B49" i="8"/>
  <c r="AS48" i="8"/>
  <c r="AQ48" i="8"/>
  <c r="AR48" i="8" s="1"/>
  <c r="AP48" i="8"/>
  <c r="AM48" i="8"/>
  <c r="AI48" i="8"/>
  <c r="AJ48" i="8" s="1"/>
  <c r="AG48" i="8"/>
  <c r="AC48" i="8"/>
  <c r="AB48" i="8" s="1"/>
  <c r="AF48" i="8" s="1"/>
  <c r="Z48" i="8"/>
  <c r="R48" i="8"/>
  <c r="Q48" i="8"/>
  <c r="P48" i="8"/>
  <c r="E48" i="8"/>
  <c r="C48" i="8"/>
  <c r="B48" i="8"/>
  <c r="AS47" i="8"/>
  <c r="AQ47" i="8"/>
  <c r="AR47" i="8" s="1"/>
  <c r="AP47" i="8"/>
  <c r="AM47" i="8"/>
  <c r="AI47" i="8"/>
  <c r="AJ47" i="8" s="1"/>
  <c r="AG47" i="8"/>
  <c r="AC47" i="8"/>
  <c r="AB47" i="8"/>
  <c r="AF47" i="8" s="1"/>
  <c r="Z47" i="8"/>
  <c r="R47" i="8"/>
  <c r="Q47" i="8"/>
  <c r="P47" i="8"/>
  <c r="E47" i="8"/>
  <c r="C47" i="8"/>
  <c r="B47" i="8"/>
  <c r="AS46" i="8"/>
  <c r="AQ46" i="8"/>
  <c r="AR46" i="8" s="1"/>
  <c r="AP46" i="8"/>
  <c r="AM46" i="8"/>
  <c r="AI46" i="8"/>
  <c r="AJ46" i="8" s="1"/>
  <c r="AG46" i="8"/>
  <c r="AC46" i="8"/>
  <c r="AB46" i="8" s="1"/>
  <c r="AF46" i="8" s="1"/>
  <c r="Z46" i="8"/>
  <c r="R46" i="8"/>
  <c r="Q46" i="8"/>
  <c r="P46" i="8"/>
  <c r="E46" i="8"/>
  <c r="C46" i="8"/>
  <c r="B46" i="8"/>
  <c r="AS45" i="8"/>
  <c r="AQ45" i="8"/>
  <c r="AR45" i="8" s="1"/>
  <c r="AP45" i="8"/>
  <c r="AM45" i="8"/>
  <c r="AI45" i="8"/>
  <c r="AJ45" i="8" s="1"/>
  <c r="AG45" i="8"/>
  <c r="AC45" i="8"/>
  <c r="AB45" i="8" s="1"/>
  <c r="AF45" i="8" s="1"/>
  <c r="Z45" i="8"/>
  <c r="R45" i="8"/>
  <c r="Q45" i="8"/>
  <c r="P45" i="8"/>
  <c r="E45" i="8"/>
  <c r="C45" i="8"/>
  <c r="B45" i="8"/>
  <c r="AS44" i="8"/>
  <c r="AQ44" i="8"/>
  <c r="AR44" i="8" s="1"/>
  <c r="AP44" i="8"/>
  <c r="AM44" i="8"/>
  <c r="AI44" i="8"/>
  <c r="AJ44" i="8" s="1"/>
  <c r="AG44" i="8"/>
  <c r="AC44" i="8"/>
  <c r="AB44" i="8" s="1"/>
  <c r="AF44" i="8" s="1"/>
  <c r="Z44" i="8"/>
  <c r="R44" i="8"/>
  <c r="Q44" i="8"/>
  <c r="P44" i="8"/>
  <c r="E44" i="8"/>
  <c r="C44" i="8"/>
  <c r="B44" i="8"/>
  <c r="AS43" i="8"/>
  <c r="AQ43" i="8"/>
  <c r="AR43" i="8" s="1"/>
  <c r="AP43" i="8"/>
  <c r="AM43" i="8"/>
  <c r="AI43" i="8"/>
  <c r="AJ43" i="8" s="1"/>
  <c r="AG43" i="8"/>
  <c r="AC43" i="8"/>
  <c r="AB43" i="8" s="1"/>
  <c r="AF43" i="8" s="1"/>
  <c r="Z43" i="8"/>
  <c r="R43" i="8"/>
  <c r="Q43" i="8"/>
  <c r="P43" i="8"/>
  <c r="E43" i="8"/>
  <c r="C43" i="8"/>
  <c r="B43" i="8"/>
  <c r="AS42" i="8"/>
  <c r="AQ42" i="8"/>
  <c r="AR42" i="8" s="1"/>
  <c r="AP42" i="8"/>
  <c r="AM42" i="8"/>
  <c r="AI42" i="8"/>
  <c r="AJ42" i="8" s="1"/>
  <c r="AG42" i="8"/>
  <c r="AC42" i="8"/>
  <c r="AB42" i="8" s="1"/>
  <c r="AF42" i="8" s="1"/>
  <c r="Z42" i="8"/>
  <c r="R42" i="8"/>
  <c r="Q42" i="8"/>
  <c r="P42" i="8"/>
  <c r="E42" i="8"/>
  <c r="C42" i="8"/>
  <c r="B42" i="8"/>
  <c r="AS41" i="8"/>
  <c r="AQ41" i="8"/>
  <c r="AR41" i="8" s="1"/>
  <c r="AP41" i="8"/>
  <c r="AM41" i="8"/>
  <c r="AI41" i="8"/>
  <c r="AJ41" i="8" s="1"/>
  <c r="AG41" i="8"/>
  <c r="AC41" i="8"/>
  <c r="AB41" i="8"/>
  <c r="AF41" i="8" s="1"/>
  <c r="Z41" i="8"/>
  <c r="R41" i="8"/>
  <c r="Q41" i="8"/>
  <c r="P41" i="8"/>
  <c r="E41" i="8"/>
  <c r="C41" i="8"/>
  <c r="B41" i="8"/>
  <c r="AS40" i="8"/>
  <c r="AQ40" i="8"/>
  <c r="AR40" i="8" s="1"/>
  <c r="AP40" i="8"/>
  <c r="AM40" i="8"/>
  <c r="AI40" i="8"/>
  <c r="AJ40" i="8" s="1"/>
  <c r="AG40" i="8"/>
  <c r="AC40" i="8"/>
  <c r="AB40" i="8" s="1"/>
  <c r="AF40" i="8" s="1"/>
  <c r="Z40" i="8"/>
  <c r="R40" i="8"/>
  <c r="Q40" i="8"/>
  <c r="P40" i="8"/>
  <c r="E40" i="8"/>
  <c r="C40" i="8"/>
  <c r="B40" i="8"/>
  <c r="AS39" i="8"/>
  <c r="AQ39" i="8"/>
  <c r="AR39" i="8" s="1"/>
  <c r="AP39" i="8"/>
  <c r="AM39" i="8"/>
  <c r="AI39" i="8"/>
  <c r="AJ39" i="8" s="1"/>
  <c r="AG39" i="8"/>
  <c r="AC39" i="8"/>
  <c r="AB39" i="8" s="1"/>
  <c r="AF39" i="8" s="1"/>
  <c r="Z39" i="8"/>
  <c r="R39" i="8"/>
  <c r="Q39" i="8"/>
  <c r="P39" i="8"/>
  <c r="E39" i="8"/>
  <c r="G39" i="8" s="1"/>
  <c r="C39" i="8"/>
  <c r="B39" i="8"/>
  <c r="AS38" i="8"/>
  <c r="AQ38" i="8"/>
  <c r="AR38" i="8" s="1"/>
  <c r="AP38" i="8"/>
  <c r="AM38" i="8"/>
  <c r="AI38" i="8"/>
  <c r="AJ38" i="8" s="1"/>
  <c r="AG38" i="8"/>
  <c r="AC38" i="8"/>
  <c r="AB38" i="8" s="1"/>
  <c r="AF38" i="8" s="1"/>
  <c r="Z38" i="8"/>
  <c r="R38" i="8"/>
  <c r="Q38" i="8"/>
  <c r="P38" i="8"/>
  <c r="E38" i="8"/>
  <c r="C38" i="8"/>
  <c r="B38" i="8"/>
  <c r="AS37" i="8"/>
  <c r="AQ37" i="8"/>
  <c r="AR37" i="8" s="1"/>
  <c r="AP37" i="8"/>
  <c r="AM37" i="8"/>
  <c r="AI37" i="8"/>
  <c r="AJ37" i="8" s="1"/>
  <c r="AG37" i="8"/>
  <c r="AC37" i="8"/>
  <c r="AB37" i="8" s="1"/>
  <c r="AF37" i="8" s="1"/>
  <c r="Z37" i="8"/>
  <c r="R37" i="8"/>
  <c r="Q37" i="8"/>
  <c r="P37" i="8"/>
  <c r="E37" i="8"/>
  <c r="G37" i="8" s="1"/>
  <c r="C37" i="8"/>
  <c r="B37" i="8"/>
  <c r="AS36" i="8"/>
  <c r="AQ36" i="8"/>
  <c r="AR36" i="8" s="1"/>
  <c r="AP36" i="8"/>
  <c r="AM36" i="8"/>
  <c r="AI36" i="8"/>
  <c r="AJ36" i="8" s="1"/>
  <c r="AG36" i="8"/>
  <c r="AC36" i="8"/>
  <c r="AB36" i="8" s="1"/>
  <c r="AF36" i="8" s="1"/>
  <c r="Z36" i="8"/>
  <c r="R36" i="8"/>
  <c r="Q36" i="8"/>
  <c r="P36" i="8"/>
  <c r="E36" i="8"/>
  <c r="G36" i="8" s="1"/>
  <c r="C36" i="8"/>
  <c r="B36" i="8"/>
  <c r="AS35" i="8"/>
  <c r="AQ35" i="8"/>
  <c r="AR35" i="8" s="1"/>
  <c r="AP35" i="8"/>
  <c r="AM35" i="8"/>
  <c r="AI35" i="8"/>
  <c r="AJ35" i="8" s="1"/>
  <c r="AG35" i="8"/>
  <c r="AC35" i="8"/>
  <c r="AB35" i="8" s="1"/>
  <c r="AF35" i="8" s="1"/>
  <c r="Z35" i="8"/>
  <c r="R35" i="8"/>
  <c r="Q35" i="8"/>
  <c r="P35" i="8"/>
  <c r="E35" i="8"/>
  <c r="G35" i="8" s="1"/>
  <c r="C35" i="8"/>
  <c r="B35" i="8"/>
  <c r="AS34" i="8"/>
  <c r="AQ34" i="8"/>
  <c r="AR34" i="8" s="1"/>
  <c r="AP34" i="8"/>
  <c r="AM34" i="8"/>
  <c r="AI34" i="8"/>
  <c r="AJ34" i="8" s="1"/>
  <c r="AG34" i="8"/>
  <c r="AC34" i="8"/>
  <c r="AB34" i="8" s="1"/>
  <c r="AF34" i="8" s="1"/>
  <c r="Z34" i="8"/>
  <c r="R34" i="8"/>
  <c r="Q34" i="8"/>
  <c r="P34" i="8"/>
  <c r="E34" i="8"/>
  <c r="G34" i="8" s="1"/>
  <c r="C34" i="8"/>
  <c r="B34" i="8"/>
  <c r="AS33" i="8"/>
  <c r="AQ33" i="8"/>
  <c r="AR33" i="8" s="1"/>
  <c r="AP33" i="8"/>
  <c r="AM33" i="8"/>
  <c r="AI33" i="8"/>
  <c r="AJ33" i="8" s="1"/>
  <c r="AG33" i="8"/>
  <c r="AC33" i="8"/>
  <c r="AB33" i="8"/>
  <c r="AF33" i="8" s="1"/>
  <c r="Z33" i="8"/>
  <c r="R33" i="8"/>
  <c r="Q33" i="8"/>
  <c r="P33" i="8"/>
  <c r="E33" i="8"/>
  <c r="C33" i="8"/>
  <c r="B33" i="8"/>
  <c r="AS32" i="8"/>
  <c r="AQ32" i="8"/>
  <c r="AR32" i="8" s="1"/>
  <c r="AP32" i="8"/>
  <c r="AM32" i="8"/>
  <c r="AI32" i="8"/>
  <c r="AJ32" i="8" s="1"/>
  <c r="AG32" i="8"/>
  <c r="AC32" i="8"/>
  <c r="AB32" i="8" s="1"/>
  <c r="Z32" i="8"/>
  <c r="R32" i="8"/>
  <c r="Q32" i="8"/>
  <c r="P32" i="8"/>
  <c r="E32" i="8"/>
  <c r="C32" i="8"/>
  <c r="B32" i="8"/>
  <c r="K25" i="8"/>
  <c r="J25" i="8"/>
  <c r="F25" i="8"/>
  <c r="B19" i="8"/>
  <c r="T16" i="8"/>
  <c r="B16" i="8"/>
  <c r="B13" i="8"/>
  <c r="B12" i="8"/>
  <c r="B11" i="8"/>
  <c r="B10" i="8"/>
  <c r="B9" i="8"/>
  <c r="B6" i="8"/>
  <c r="E33" i="4"/>
  <c r="G33" i="4" s="1"/>
  <c r="E34" i="4"/>
  <c r="G34" i="4" s="1"/>
  <c r="E35" i="4"/>
  <c r="G35" i="4" s="1"/>
  <c r="E36" i="4"/>
  <c r="G36" i="4" s="1"/>
  <c r="E37" i="4"/>
  <c r="G37" i="4" s="1"/>
  <c r="E38" i="4"/>
  <c r="G38" i="4" s="1"/>
  <c r="E39" i="4"/>
  <c r="G39" i="4" s="1"/>
  <c r="E40" i="4"/>
  <c r="G40" i="4" s="1"/>
  <c r="E41" i="4"/>
  <c r="G41" i="4" s="1"/>
  <c r="E42" i="4"/>
  <c r="G42" i="4" s="1"/>
  <c r="E43" i="4"/>
  <c r="G43" i="4" s="1"/>
  <c r="E44" i="4"/>
  <c r="G44" i="4" s="1"/>
  <c r="E45" i="4"/>
  <c r="G45" i="4" s="1"/>
  <c r="E46" i="4"/>
  <c r="G46" i="4" s="1"/>
  <c r="E47" i="4"/>
  <c r="G47" i="4" s="1"/>
  <c r="E48" i="4"/>
  <c r="G48" i="4" s="1"/>
  <c r="E49" i="4"/>
  <c r="G49" i="4" s="1"/>
  <c r="E50" i="4"/>
  <c r="G50" i="4" s="1"/>
  <c r="E51" i="4"/>
  <c r="G51" i="4" s="1"/>
  <c r="E52" i="4"/>
  <c r="G52" i="4" s="1"/>
  <c r="E53" i="4"/>
  <c r="G53" i="4" s="1"/>
  <c r="E54" i="4"/>
  <c r="G54" i="4" s="1"/>
  <c r="E55" i="4"/>
  <c r="G55" i="4" s="1"/>
  <c r="E56" i="4"/>
  <c r="G56" i="4" s="1"/>
  <c r="E57" i="4"/>
  <c r="G57" i="4" s="1"/>
  <c r="E58" i="4"/>
  <c r="G58" i="4" s="1"/>
  <c r="E59" i="4"/>
  <c r="G59" i="4" s="1"/>
  <c r="E60" i="4"/>
  <c r="G60" i="4" s="1"/>
  <c r="E61" i="4"/>
  <c r="G61" i="4" s="1"/>
  <c r="E62" i="4"/>
  <c r="G62" i="4" s="1"/>
  <c r="E63" i="4"/>
  <c r="G63" i="4" s="1"/>
  <c r="E64" i="4"/>
  <c r="G64" i="4" s="1"/>
  <c r="E65" i="4"/>
  <c r="G65" i="4" s="1"/>
  <c r="E66" i="4"/>
  <c r="G66" i="4" s="1"/>
  <c r="E67" i="4"/>
  <c r="G67" i="4" s="1"/>
  <c r="E68" i="4"/>
  <c r="G68" i="4" s="1"/>
  <c r="E69" i="4"/>
  <c r="G69" i="4" s="1"/>
  <c r="E70" i="4"/>
  <c r="G70" i="4" s="1"/>
  <c r="E71" i="4"/>
  <c r="G71" i="4" s="1"/>
  <c r="E72" i="4"/>
  <c r="G72" i="4" s="1"/>
  <c r="E73" i="4"/>
  <c r="G73" i="4" s="1"/>
  <c r="E74" i="4"/>
  <c r="G74" i="4" s="1"/>
  <c r="E75" i="4"/>
  <c r="G75" i="4" s="1"/>
  <c r="E76" i="4"/>
  <c r="G76" i="4" s="1"/>
  <c r="E77" i="4"/>
  <c r="G77" i="4" s="1"/>
  <c r="E78" i="4"/>
  <c r="G78" i="4" s="1"/>
  <c r="E79" i="4"/>
  <c r="G79" i="4" s="1"/>
  <c r="E80" i="4"/>
  <c r="G80" i="4" s="1"/>
  <c r="E81" i="4"/>
  <c r="G81" i="4" s="1"/>
  <c r="E82" i="4"/>
  <c r="G82" i="4" s="1"/>
  <c r="E83" i="4"/>
  <c r="G83" i="4" s="1"/>
  <c r="E84" i="4"/>
  <c r="G84" i="4" s="1"/>
  <c r="E85" i="4"/>
  <c r="G85" i="4" s="1"/>
  <c r="E86" i="4"/>
  <c r="G86" i="4" s="1"/>
  <c r="E87" i="4"/>
  <c r="G87" i="4" s="1"/>
  <c r="E88" i="4"/>
  <c r="G88" i="4" s="1"/>
  <c r="E89" i="4"/>
  <c r="G89" i="4" s="1"/>
  <c r="E90" i="4"/>
  <c r="G90" i="4" s="1"/>
  <c r="E91" i="4"/>
  <c r="G91" i="4" s="1"/>
  <c r="E92" i="4"/>
  <c r="G92" i="4" s="1"/>
  <c r="E93" i="4"/>
  <c r="G93" i="4" s="1"/>
  <c r="E94" i="4"/>
  <c r="G94" i="4" s="1"/>
  <c r="E95" i="4"/>
  <c r="G95" i="4" s="1"/>
  <c r="E96" i="4"/>
  <c r="G96" i="4" s="1"/>
  <c r="E97" i="4"/>
  <c r="G97" i="4" s="1"/>
  <c r="E98" i="4"/>
  <c r="G98" i="4" s="1"/>
  <c r="E99" i="4"/>
  <c r="G99" i="4" s="1"/>
  <c r="E100" i="4"/>
  <c r="G100" i="4" s="1"/>
  <c r="E101" i="4"/>
  <c r="G101" i="4" s="1"/>
  <c r="E102" i="4"/>
  <c r="G102" i="4" s="1"/>
  <c r="E103" i="4"/>
  <c r="G103" i="4" s="1"/>
  <c r="E104" i="4"/>
  <c r="G104" i="4" s="1"/>
  <c r="E105" i="4"/>
  <c r="G105" i="4" s="1"/>
  <c r="E106" i="4"/>
  <c r="G106" i="4" s="1"/>
  <c r="E107" i="4"/>
  <c r="G107" i="4" s="1"/>
  <c r="E108" i="4"/>
  <c r="G108" i="4" s="1"/>
  <c r="E109" i="4"/>
  <c r="G109" i="4" s="1"/>
  <c r="E110" i="4"/>
  <c r="G110" i="4" s="1"/>
  <c r="E111" i="4"/>
  <c r="G111" i="4" s="1"/>
  <c r="E112" i="4"/>
  <c r="G112" i="4" s="1"/>
  <c r="E113" i="4"/>
  <c r="G113" i="4" s="1"/>
  <c r="E114" i="4"/>
  <c r="G114" i="4" s="1"/>
  <c r="E115" i="4"/>
  <c r="G115" i="4" s="1"/>
  <c r="E116" i="4"/>
  <c r="G116" i="4" s="1"/>
  <c r="E117" i="4"/>
  <c r="G117" i="4" s="1"/>
  <c r="E118" i="4"/>
  <c r="G118" i="4" s="1"/>
  <c r="E119" i="4"/>
  <c r="G119" i="4" s="1"/>
  <c r="E120" i="4"/>
  <c r="G120" i="4" s="1"/>
  <c r="E121" i="4"/>
  <c r="G121" i="4" s="1"/>
  <c r="E122" i="4"/>
  <c r="G122" i="4" s="1"/>
  <c r="E123" i="4"/>
  <c r="G123" i="4" s="1"/>
  <c r="E124" i="4"/>
  <c r="G124" i="4" s="1"/>
  <c r="E125" i="4"/>
  <c r="G125" i="4" s="1"/>
  <c r="E126" i="4"/>
  <c r="G126" i="4" s="1"/>
  <c r="E127" i="4"/>
  <c r="G127" i="4" s="1"/>
  <c r="E128" i="4"/>
  <c r="G128" i="4" s="1"/>
  <c r="E129" i="4"/>
  <c r="G129" i="4" s="1"/>
  <c r="E130" i="4"/>
  <c r="G130" i="4" s="1"/>
  <c r="E131" i="4"/>
  <c r="G131" i="4" s="1"/>
  <c r="E132" i="4"/>
  <c r="G132" i="4" s="1"/>
  <c r="E133" i="4"/>
  <c r="G133" i="4" s="1"/>
  <c r="E134" i="4"/>
  <c r="G134" i="4" s="1"/>
  <c r="E135" i="4"/>
  <c r="G135" i="4" s="1"/>
  <c r="E136" i="4"/>
  <c r="G136" i="4" s="1"/>
  <c r="E137" i="4"/>
  <c r="G137" i="4" s="1"/>
  <c r="E138" i="4"/>
  <c r="G138" i="4" s="1"/>
  <c r="E139" i="4"/>
  <c r="G139" i="4" s="1"/>
  <c r="E140" i="4"/>
  <c r="G140" i="4" s="1"/>
  <c r="E141" i="4"/>
  <c r="G141" i="4" s="1"/>
  <c r="E142" i="4"/>
  <c r="G142" i="4" s="1"/>
  <c r="E143" i="4"/>
  <c r="G143" i="4" s="1"/>
  <c r="E144" i="4"/>
  <c r="G144" i="4" s="1"/>
  <c r="E145" i="4"/>
  <c r="G145" i="4" s="1"/>
  <c r="E146" i="4"/>
  <c r="G146" i="4" s="1"/>
  <c r="E147" i="4"/>
  <c r="G147" i="4" s="1"/>
  <c r="E148" i="4"/>
  <c r="G148" i="4" s="1"/>
  <c r="E149" i="4"/>
  <c r="G149" i="4" s="1"/>
  <c r="E150" i="4"/>
  <c r="G150" i="4" s="1"/>
  <c r="E151" i="4"/>
  <c r="G151" i="4" s="1"/>
  <c r="E152" i="4"/>
  <c r="G152" i="4" s="1"/>
  <c r="E153" i="4"/>
  <c r="G153" i="4" s="1"/>
  <c r="E154" i="4"/>
  <c r="G154" i="4" s="1"/>
  <c r="E155" i="4"/>
  <c r="G155" i="4" s="1"/>
  <c r="E156" i="4"/>
  <c r="G156" i="4" s="1"/>
  <c r="E157" i="4"/>
  <c r="G157" i="4" s="1"/>
  <c r="E158" i="4"/>
  <c r="G158" i="4" s="1"/>
  <c r="E159" i="4"/>
  <c r="G159" i="4" s="1"/>
  <c r="E160" i="4"/>
  <c r="G160" i="4" s="1"/>
  <c r="E161" i="4"/>
  <c r="G161" i="4" s="1"/>
  <c r="E162" i="4"/>
  <c r="G162" i="4" s="1"/>
  <c r="E163" i="4"/>
  <c r="G163" i="4" s="1"/>
  <c r="E164" i="4"/>
  <c r="G164" i="4" s="1"/>
  <c r="E165" i="4"/>
  <c r="G165" i="4" s="1"/>
  <c r="E166" i="4"/>
  <c r="G166" i="4" s="1"/>
  <c r="E167" i="4"/>
  <c r="G167" i="4" s="1"/>
  <c r="E168" i="4"/>
  <c r="G168" i="4" s="1"/>
  <c r="E169" i="4"/>
  <c r="G169" i="4" s="1"/>
  <c r="E170" i="4"/>
  <c r="G170" i="4" s="1"/>
  <c r="E171" i="4"/>
  <c r="G171" i="4" s="1"/>
  <c r="E172" i="4"/>
  <c r="G172" i="4" s="1"/>
  <c r="E173" i="4"/>
  <c r="G173" i="4" s="1"/>
  <c r="E174" i="4"/>
  <c r="G174" i="4" s="1"/>
  <c r="E175" i="4"/>
  <c r="G175" i="4" s="1"/>
  <c r="E176" i="4"/>
  <c r="G176" i="4" s="1"/>
  <c r="E177" i="4"/>
  <c r="G177" i="4" s="1"/>
  <c r="E178" i="4"/>
  <c r="G178" i="4" s="1"/>
  <c r="E179" i="4"/>
  <c r="G179" i="4" s="1"/>
  <c r="E180" i="4"/>
  <c r="G180" i="4" s="1"/>
  <c r="E181" i="4"/>
  <c r="G181" i="4" s="1"/>
  <c r="E32" i="4"/>
  <c r="G32" i="4" s="1"/>
  <c r="O74" i="18" l="1"/>
  <c r="O101" i="18"/>
  <c r="Y73" i="17"/>
  <c r="X160" i="17"/>
  <c r="O107" i="13"/>
  <c r="Y112" i="13"/>
  <c r="X125" i="13"/>
  <c r="X134" i="12"/>
  <c r="X143" i="12"/>
  <c r="X157" i="12"/>
  <c r="Y181" i="12"/>
  <c r="O109" i="11"/>
  <c r="T149" i="11"/>
  <c r="X69" i="10"/>
  <c r="X70" i="10"/>
  <c r="T125" i="10"/>
  <c r="T134" i="10"/>
  <c r="AN134" i="10" s="1"/>
  <c r="O161" i="10"/>
  <c r="Y166" i="10"/>
  <c r="X65" i="9"/>
  <c r="O72" i="9"/>
  <c r="Y157" i="9"/>
  <c r="X137" i="8"/>
  <c r="O125" i="18"/>
  <c r="O135" i="18"/>
  <c r="O118" i="17"/>
  <c r="O126" i="17"/>
  <c r="O150" i="17"/>
  <c r="X165" i="17"/>
  <c r="O44" i="16"/>
  <c r="T56" i="16"/>
  <c r="X125" i="16"/>
  <c r="X87" i="15"/>
  <c r="X88" i="14"/>
  <c r="Y102" i="14"/>
  <c r="O107" i="14"/>
  <c r="X163" i="14"/>
  <c r="O167" i="14"/>
  <c r="O175" i="14"/>
  <c r="Y78" i="12"/>
  <c r="T98" i="12"/>
  <c r="AN98" i="12" s="1"/>
  <c r="O152" i="12"/>
  <c r="Y59" i="11"/>
  <c r="T52" i="10"/>
  <c r="X92" i="10"/>
  <c r="Y118" i="10"/>
  <c r="L128" i="10"/>
  <c r="AL128" i="10" s="1"/>
  <c r="O159" i="10"/>
  <c r="O48" i="9"/>
  <c r="L134" i="9"/>
  <c r="AL134" i="9" s="1"/>
  <c r="O173" i="9"/>
  <c r="O43" i="17"/>
  <c r="X49" i="17"/>
  <c r="X95" i="17"/>
  <c r="Y102" i="17"/>
  <c r="O119" i="17"/>
  <c r="X53" i="16"/>
  <c r="X66" i="16"/>
  <c r="Y72" i="13"/>
  <c r="O99" i="13"/>
  <c r="L179" i="13"/>
  <c r="AL179" i="13" s="1"/>
  <c r="Y179" i="12"/>
  <c r="L114" i="11"/>
  <c r="AL114" i="11" s="1"/>
  <c r="T161" i="11"/>
  <c r="AN161" i="11" s="1"/>
  <c r="Y54" i="10"/>
  <c r="T103" i="9"/>
  <c r="T110" i="9"/>
  <c r="Y111" i="9"/>
  <c r="O134" i="9"/>
  <c r="X149" i="16"/>
  <c r="O64" i="14"/>
  <c r="O166" i="10"/>
  <c r="O44" i="9"/>
  <c r="O54" i="9"/>
  <c r="L87" i="9"/>
  <c r="AL87" i="9" s="1"/>
  <c r="O100" i="9"/>
  <c r="X103" i="9"/>
  <c r="X110" i="9"/>
  <c r="O157" i="9"/>
  <c r="Y112" i="8"/>
  <c r="X124" i="18"/>
  <c r="O152" i="17"/>
  <c r="Y155" i="17"/>
  <c r="X85" i="16"/>
  <c r="T178" i="16"/>
  <c r="X120" i="15"/>
  <c r="O101" i="11"/>
  <c r="T173" i="11"/>
  <c r="X94" i="9"/>
  <c r="Y108" i="9"/>
  <c r="T143" i="9"/>
  <c r="T55" i="18"/>
  <c r="T83" i="18"/>
  <c r="X84" i="18"/>
  <c r="X133" i="18"/>
  <c r="Y148" i="18"/>
  <c r="O165" i="17"/>
  <c r="O166" i="17"/>
  <c r="O56" i="16"/>
  <c r="X177" i="16"/>
  <c r="X58" i="15"/>
  <c r="O88" i="15"/>
  <c r="X127" i="15"/>
  <c r="T107" i="14"/>
  <c r="AN107" i="14" s="1"/>
  <c r="Y44" i="13"/>
  <c r="O67" i="13"/>
  <c r="X126" i="12"/>
  <c r="O149" i="12"/>
  <c r="T68" i="11"/>
  <c r="AN68" i="11" s="1"/>
  <c r="L155" i="11"/>
  <c r="AL155" i="11" s="1"/>
  <c r="X173" i="11"/>
  <c r="T114" i="10"/>
  <c r="AN114" i="10" s="1"/>
  <c r="O118" i="10"/>
  <c r="X128" i="10"/>
  <c r="Y94" i="9"/>
  <c r="T118" i="9"/>
  <c r="X143" i="9"/>
  <c r="Y52" i="15"/>
  <c r="Y96" i="15"/>
  <c r="T63" i="13"/>
  <c r="O73" i="13"/>
  <c r="X179" i="13"/>
  <c r="T102" i="11"/>
  <c r="Y128" i="10"/>
  <c r="Y134" i="9"/>
  <c r="S126" i="9"/>
  <c r="G105" i="8"/>
  <c r="O105" i="8"/>
  <c r="G114" i="8"/>
  <c r="X114" i="8"/>
  <c r="G160" i="8"/>
  <c r="Y160" i="8"/>
  <c r="G104" i="18"/>
  <c r="G136" i="18"/>
  <c r="S136" i="18" s="1"/>
  <c r="U136" i="18" s="1"/>
  <c r="AO136" i="18" s="1"/>
  <c r="G155" i="18"/>
  <c r="G180" i="18"/>
  <c r="X180" i="18"/>
  <c r="X52" i="17"/>
  <c r="G52" i="17"/>
  <c r="L52" i="17" s="1"/>
  <c r="AL52" i="17" s="1"/>
  <c r="T68" i="17"/>
  <c r="G68" i="17"/>
  <c r="G89" i="17"/>
  <c r="S89" i="17" s="1"/>
  <c r="U89" i="17" s="1"/>
  <c r="AO89" i="17" s="1"/>
  <c r="X99" i="17"/>
  <c r="G99" i="17"/>
  <c r="O99" i="17"/>
  <c r="Y123" i="17"/>
  <c r="G123" i="17"/>
  <c r="G137" i="17"/>
  <c r="G48" i="16"/>
  <c r="T48" i="16"/>
  <c r="T78" i="16"/>
  <c r="G78" i="16"/>
  <c r="S78" i="16" s="1"/>
  <c r="U78" i="16" s="1"/>
  <c r="AO78" i="16" s="1"/>
  <c r="G141" i="16"/>
  <c r="S141" i="16" s="1"/>
  <c r="U141" i="16" s="1"/>
  <c r="AO141" i="16" s="1"/>
  <c r="X141" i="16"/>
  <c r="G126" i="13"/>
  <c r="W126" i="13" s="1"/>
  <c r="O126" i="13"/>
  <c r="X126" i="13"/>
  <c r="T178" i="13"/>
  <c r="AN178" i="13" s="1"/>
  <c r="G178" i="13"/>
  <c r="S178" i="13" s="1"/>
  <c r="O178" i="13"/>
  <c r="X178" i="13"/>
  <c r="G163" i="11"/>
  <c r="G58" i="8"/>
  <c r="L58" i="8" s="1"/>
  <c r="AL58" i="8" s="1"/>
  <c r="Y113" i="8"/>
  <c r="G113" i="8"/>
  <c r="L113" i="8" s="1"/>
  <c r="X45" i="18"/>
  <c r="G45" i="18"/>
  <c r="T91" i="18"/>
  <c r="G91" i="18"/>
  <c r="G147" i="18"/>
  <c r="G179" i="18"/>
  <c r="Y49" i="8"/>
  <c r="G49" i="8"/>
  <c r="X56" i="8"/>
  <c r="G56" i="8"/>
  <c r="G104" i="8"/>
  <c r="L104" i="8" s="1"/>
  <c r="AL104" i="8" s="1"/>
  <c r="T156" i="8"/>
  <c r="G156" i="8"/>
  <c r="O156" i="8"/>
  <c r="G159" i="8"/>
  <c r="T176" i="8"/>
  <c r="G176" i="8"/>
  <c r="T180" i="8"/>
  <c r="G180" i="8"/>
  <c r="X180" i="8"/>
  <c r="G44" i="18"/>
  <c r="G54" i="18"/>
  <c r="T54" i="18"/>
  <c r="AN54" i="18" s="1"/>
  <c r="O54" i="18"/>
  <c r="T65" i="18"/>
  <c r="V65" i="18" s="1"/>
  <c r="G65" i="18"/>
  <c r="S65" i="18" s="1"/>
  <c r="Y65" i="18"/>
  <c r="Y90" i="18"/>
  <c r="G90" i="18"/>
  <c r="L90" i="18" s="1"/>
  <c r="AL90" i="18" s="1"/>
  <c r="G47" i="17"/>
  <c r="G48" i="17"/>
  <c r="X48" i="17"/>
  <c r="T60" i="17"/>
  <c r="G60" i="17"/>
  <c r="X65" i="17"/>
  <c r="G65" i="17"/>
  <c r="O65" i="17"/>
  <c r="T78" i="17"/>
  <c r="AN78" i="17" s="1"/>
  <c r="G78" i="17"/>
  <c r="S78" i="17" s="1"/>
  <c r="X78" i="17"/>
  <c r="V78" i="17"/>
  <c r="T87" i="17"/>
  <c r="G87" i="17"/>
  <c r="Y88" i="17"/>
  <c r="G88" i="17"/>
  <c r="S88" i="17" s="1"/>
  <c r="T110" i="17"/>
  <c r="G110" i="17"/>
  <c r="S110" i="17" s="1"/>
  <c r="U110" i="17" s="1"/>
  <c r="G129" i="17"/>
  <c r="G136" i="17"/>
  <c r="S136" i="17" s="1"/>
  <c r="U136" i="17" s="1"/>
  <c r="X136" i="17"/>
  <c r="G159" i="17"/>
  <c r="S159" i="17" s="1"/>
  <c r="U159" i="17" s="1"/>
  <c r="AO159" i="17" s="1"/>
  <c r="T181" i="17"/>
  <c r="G181" i="17"/>
  <c r="S181" i="17" s="1"/>
  <c r="X181" i="17"/>
  <c r="T75" i="16"/>
  <c r="V75" i="16" s="1"/>
  <c r="G75" i="16"/>
  <c r="O75" i="16"/>
  <c r="G88" i="16"/>
  <c r="V123" i="16"/>
  <c r="T139" i="16"/>
  <c r="V139" i="16" s="1"/>
  <c r="G139" i="16"/>
  <c r="S139" i="16" s="1"/>
  <c r="O139" i="16"/>
  <c r="X139" i="16"/>
  <c r="G157" i="16"/>
  <c r="Y78" i="15"/>
  <c r="G78" i="15"/>
  <c r="O79" i="17"/>
  <c r="G79" i="17"/>
  <c r="G168" i="17"/>
  <c r="X168" i="17"/>
  <c r="G139" i="8"/>
  <c r="X139" i="8"/>
  <c r="Y145" i="8"/>
  <c r="G145" i="8"/>
  <c r="L145" i="8" s="1"/>
  <c r="G146" i="8"/>
  <c r="X146" i="8"/>
  <c r="X155" i="8"/>
  <c r="G155" i="8"/>
  <c r="T168" i="8"/>
  <c r="G168" i="8"/>
  <c r="V168" i="8"/>
  <c r="G117" i="18"/>
  <c r="G128" i="18"/>
  <c r="S128" i="18" s="1"/>
  <c r="U128" i="18" s="1"/>
  <c r="AO128" i="18" s="1"/>
  <c r="G168" i="18"/>
  <c r="T45" i="17"/>
  <c r="G45" i="17"/>
  <c r="G77" i="17"/>
  <c r="O78" i="17"/>
  <c r="G109" i="17"/>
  <c r="L109" i="17" s="1"/>
  <c r="AL109" i="17" s="1"/>
  <c r="Y109" i="17"/>
  <c r="O110" i="17"/>
  <c r="T135" i="17"/>
  <c r="G135" i="17"/>
  <c r="S135" i="17" s="1"/>
  <c r="U135" i="17" s="1"/>
  <c r="AO135" i="17" s="1"/>
  <c r="X135" i="17"/>
  <c r="T173" i="17"/>
  <c r="G173" i="17"/>
  <c r="L173" i="17" s="1"/>
  <c r="AL173" i="17" s="1"/>
  <c r="O173" i="17"/>
  <c r="Y173" i="17"/>
  <c r="V173" i="17"/>
  <c r="Y100" i="16"/>
  <c r="G100" i="16"/>
  <c r="T129" i="16"/>
  <c r="G129" i="16"/>
  <c r="Y129" i="16"/>
  <c r="T52" i="14"/>
  <c r="G52" i="14"/>
  <c r="S52" i="14" s="1"/>
  <c r="O52" i="14"/>
  <c r="Y52" i="14"/>
  <c r="X52" i="14"/>
  <c r="V52" i="14"/>
  <c r="G106" i="13"/>
  <c r="O106" i="13"/>
  <c r="T154" i="13"/>
  <c r="AN154" i="13" s="1"/>
  <c r="G154" i="13"/>
  <c r="S154" i="13" s="1"/>
  <c r="V154" i="13"/>
  <c r="O154" i="13"/>
  <c r="X154" i="13"/>
  <c r="G123" i="8"/>
  <c r="S123" i="8" s="1"/>
  <c r="U123" i="8" s="1"/>
  <c r="X123" i="8"/>
  <c r="G181" i="8"/>
  <c r="G51" i="17"/>
  <c r="X51" i="17"/>
  <c r="T167" i="17"/>
  <c r="G167" i="17"/>
  <c r="G103" i="8"/>
  <c r="Y103" i="8"/>
  <c r="X48" i="8"/>
  <c r="G48" i="8"/>
  <c r="Y54" i="8"/>
  <c r="G54" i="8"/>
  <c r="X105" i="8"/>
  <c r="Y110" i="8"/>
  <c r="G110" i="8"/>
  <c r="T120" i="8"/>
  <c r="V120" i="8" s="1"/>
  <c r="G120" i="8"/>
  <c r="O120" i="8"/>
  <c r="L120" i="8"/>
  <c r="AL120" i="8" s="1"/>
  <c r="G127" i="8"/>
  <c r="Y144" i="8"/>
  <c r="G144" i="8"/>
  <c r="L155" i="8"/>
  <c r="AL155" i="8" s="1"/>
  <c r="L156" i="8"/>
  <c r="AL156" i="8" s="1"/>
  <c r="X53" i="18"/>
  <c r="G53" i="18"/>
  <c r="L53" i="18" s="1"/>
  <c r="Y53" i="18"/>
  <c r="G64" i="18"/>
  <c r="S64" i="18" s="1"/>
  <c r="U64" i="18" s="1"/>
  <c r="AO64" i="18" s="1"/>
  <c r="G107" i="18"/>
  <c r="G116" i="18"/>
  <c r="Y116" i="18"/>
  <c r="G127" i="18"/>
  <c r="X127" i="18"/>
  <c r="G140" i="18"/>
  <c r="Y140" i="18"/>
  <c r="G141" i="18"/>
  <c r="L141" i="18" s="1"/>
  <c r="AL141" i="18" s="1"/>
  <c r="G167" i="18"/>
  <c r="X167" i="18"/>
  <c r="W44" i="17"/>
  <c r="G44" i="17"/>
  <c r="S44" i="17" s="1"/>
  <c r="U44" i="17" s="1"/>
  <c r="AO44" i="17" s="1"/>
  <c r="X73" i="17"/>
  <c r="G73" i="17"/>
  <c r="O73" i="17"/>
  <c r="L73" i="17"/>
  <c r="AL73" i="17" s="1"/>
  <c r="T108" i="17"/>
  <c r="G108" i="17"/>
  <c r="T127" i="17"/>
  <c r="G127" i="17"/>
  <c r="S127" i="17" s="1"/>
  <c r="U127" i="17" s="1"/>
  <c r="AO127" i="17" s="1"/>
  <c r="O127" i="17"/>
  <c r="T149" i="17"/>
  <c r="G149" i="17"/>
  <c r="G156" i="17"/>
  <c r="G172" i="17"/>
  <c r="G86" i="16"/>
  <c r="Y86" i="16"/>
  <c r="T113" i="16"/>
  <c r="G113" i="16"/>
  <c r="G128" i="16"/>
  <c r="T137" i="16"/>
  <c r="G137" i="16"/>
  <c r="Y137" i="16"/>
  <c r="G131" i="15"/>
  <c r="S131" i="15" s="1"/>
  <c r="U131" i="15" s="1"/>
  <c r="AO131" i="15" s="1"/>
  <c r="O131" i="15"/>
  <c r="T131" i="15"/>
  <c r="T140" i="8"/>
  <c r="G140" i="8"/>
  <c r="S140" i="8" s="1"/>
  <c r="O140" i="8"/>
  <c r="L140" i="8"/>
  <c r="AL140" i="8" s="1"/>
  <c r="X140" i="8"/>
  <c r="G92" i="18"/>
  <c r="Y92" i="18"/>
  <c r="G172" i="18"/>
  <c r="T142" i="17"/>
  <c r="G142" i="17"/>
  <c r="S142" i="17" s="1"/>
  <c r="U142" i="17"/>
  <c r="AO142" i="17" s="1"/>
  <c r="O142" i="17"/>
  <c r="G111" i="8"/>
  <c r="G47" i="8"/>
  <c r="Y47" i="8"/>
  <c r="G53" i="8"/>
  <c r="G119" i="8"/>
  <c r="Y119" i="8"/>
  <c r="Y126" i="8"/>
  <c r="G126" i="8"/>
  <c r="T136" i="8"/>
  <c r="G136" i="8"/>
  <c r="V136" i="8"/>
  <c r="O136" i="8"/>
  <c r="U140" i="8"/>
  <c r="AO140" i="8" s="1"/>
  <c r="Y153" i="8"/>
  <c r="G153" i="8"/>
  <c r="O153" i="8"/>
  <c r="G163" i="8"/>
  <c r="S163" i="8" s="1"/>
  <c r="U163" i="8" s="1"/>
  <c r="AO163" i="8" s="1"/>
  <c r="T172" i="8"/>
  <c r="G172" i="8"/>
  <c r="S172" i="8" s="1"/>
  <c r="U172" i="8" s="1"/>
  <c r="AO172" i="8" s="1"/>
  <c r="O172" i="8"/>
  <c r="Y172" i="8"/>
  <c r="Y63" i="18"/>
  <c r="G63" i="18"/>
  <c r="X63" i="18"/>
  <c r="X69" i="18"/>
  <c r="G69" i="18"/>
  <c r="S69" i="18" s="1"/>
  <c r="U69" i="18"/>
  <c r="AO69" i="18" s="1"/>
  <c r="O69" i="18"/>
  <c r="G106" i="18"/>
  <c r="X106" i="18"/>
  <c r="G158" i="18"/>
  <c r="T165" i="18"/>
  <c r="G165" i="18"/>
  <c r="T71" i="17"/>
  <c r="G71" i="17"/>
  <c r="Y72" i="17"/>
  <c r="G72" i="17"/>
  <c r="T72" i="17"/>
  <c r="G91" i="17"/>
  <c r="Y115" i="17"/>
  <c r="G115" i="17"/>
  <c r="G148" i="17"/>
  <c r="Y163" i="17"/>
  <c r="G163" i="17"/>
  <c r="G50" i="16"/>
  <c r="S50" i="16" s="1"/>
  <c r="U50" i="16" s="1"/>
  <c r="AO50" i="16" s="1"/>
  <c r="G93" i="16"/>
  <c r="S93" i="16" s="1"/>
  <c r="U93" i="16"/>
  <c r="AO93" i="16" s="1"/>
  <c r="X93" i="16"/>
  <c r="G98" i="16"/>
  <c r="S98" i="16" s="1"/>
  <c r="U98" i="16" s="1"/>
  <c r="AO98" i="16" s="1"/>
  <c r="G136" i="16"/>
  <c r="X152" i="16"/>
  <c r="G152" i="16"/>
  <c r="Y152" i="16"/>
  <c r="G61" i="15"/>
  <c r="O61" i="15"/>
  <c r="Y81" i="15"/>
  <c r="G81" i="15"/>
  <c r="G92" i="15"/>
  <c r="L92" i="15" s="1"/>
  <c r="AL92" i="15" s="1"/>
  <c r="T46" i="14"/>
  <c r="G46" i="14"/>
  <c r="S46" i="14" s="1"/>
  <c r="O46" i="14"/>
  <c r="Y46" i="14"/>
  <c r="X46" i="14"/>
  <c r="G67" i="14"/>
  <c r="X67" i="14"/>
  <c r="G70" i="9"/>
  <c r="S70" i="9" s="1"/>
  <c r="U70" i="9" s="1"/>
  <c r="AO70" i="9" s="1"/>
  <c r="Y97" i="8"/>
  <c r="G97" i="8"/>
  <c r="L97" i="8" s="1"/>
  <c r="AL97" i="8" s="1"/>
  <c r="O97" i="8"/>
  <c r="G132" i="8"/>
  <c r="Y169" i="8"/>
  <c r="G169" i="8"/>
  <c r="O169" i="8"/>
  <c r="T66" i="18"/>
  <c r="G66" i="18"/>
  <c r="L66" i="18" s="1"/>
  <c r="AL66" i="18" s="1"/>
  <c r="G110" i="18"/>
  <c r="Y129" i="18"/>
  <c r="G129" i="18"/>
  <c r="L129" i="18" s="1"/>
  <c r="G61" i="17"/>
  <c r="Y112" i="17"/>
  <c r="G112" i="17"/>
  <c r="S112" i="17" s="1"/>
  <c r="U112" i="17" s="1"/>
  <c r="AO112" i="17" s="1"/>
  <c r="T89" i="16"/>
  <c r="G89" i="16"/>
  <c r="Y89" i="16"/>
  <c r="T102" i="16"/>
  <c r="V102" i="16" s="1"/>
  <c r="G102" i="16"/>
  <c r="S102" i="16" s="1"/>
  <c r="L102" i="16"/>
  <c r="AL102" i="16" s="1"/>
  <c r="U102" i="16"/>
  <c r="AO102" i="16" s="1"/>
  <c r="G147" i="16"/>
  <c r="O53" i="8"/>
  <c r="T108" i="8"/>
  <c r="G108" i="8"/>
  <c r="O108" i="8"/>
  <c r="G135" i="8"/>
  <c r="G162" i="8"/>
  <c r="X162" i="8"/>
  <c r="G52" i="18"/>
  <c r="S52" i="18" s="1"/>
  <c r="U52" i="18" s="1"/>
  <c r="AO52" i="18" s="1"/>
  <c r="X52" i="18"/>
  <c r="T52" i="18"/>
  <c r="O63" i="18"/>
  <c r="Y68" i="18"/>
  <c r="G68" i="18"/>
  <c r="X68" i="18"/>
  <c r="T105" i="18"/>
  <c r="G105" i="18"/>
  <c r="S105" i="18" s="1"/>
  <c r="V105" i="18"/>
  <c r="T113" i="18"/>
  <c r="G113" i="18"/>
  <c r="G114" i="18"/>
  <c r="Y114" i="18"/>
  <c r="G138" i="18"/>
  <c r="Y138" i="18"/>
  <c r="Y162" i="18"/>
  <c r="G162" i="18"/>
  <c r="X53" i="17"/>
  <c r="G53" i="17"/>
  <c r="L53" i="17" s="1"/>
  <c r="AL53" i="17" s="1"/>
  <c r="G69" i="17"/>
  <c r="L69" i="17" s="1"/>
  <c r="Y69" i="17"/>
  <c r="T70" i="17"/>
  <c r="AN70" i="17" s="1"/>
  <c r="G70" i="17"/>
  <c r="Y90" i="17"/>
  <c r="G90" i="17"/>
  <c r="G124" i="17"/>
  <c r="X147" i="17"/>
  <c r="G147" i="17"/>
  <c r="T97" i="16"/>
  <c r="G97" i="16"/>
  <c r="Y97" i="16"/>
  <c r="T123" i="16"/>
  <c r="G123" i="16"/>
  <c r="S123" i="16" s="1"/>
  <c r="O123" i="16"/>
  <c r="Y123" i="16"/>
  <c r="X123" i="16"/>
  <c r="X135" i="16"/>
  <c r="G135" i="16"/>
  <c r="O135" i="16"/>
  <c r="X60" i="15"/>
  <c r="G60" i="15"/>
  <c r="T72" i="15"/>
  <c r="G72" i="15"/>
  <c r="S72" i="15" s="1"/>
  <c r="U72" i="15" s="1"/>
  <c r="AO72" i="15" s="1"/>
  <c r="G61" i="13"/>
  <c r="S61" i="13" s="1"/>
  <c r="X61" i="13"/>
  <c r="T137" i="13"/>
  <c r="V137" i="13" s="1"/>
  <c r="G137" i="13"/>
  <c r="S137" i="13" s="1"/>
  <c r="G89" i="10"/>
  <c r="G177" i="8"/>
  <c r="L177" i="8" s="1"/>
  <c r="G78" i="18"/>
  <c r="O78" i="18"/>
  <c r="Y103" i="18"/>
  <c r="G103" i="18"/>
  <c r="X103" i="18"/>
  <c r="Y178" i="18"/>
  <c r="G178" i="18"/>
  <c r="G59" i="8"/>
  <c r="G99" i="8"/>
  <c r="S99" i="8" s="1"/>
  <c r="U99" i="8" s="1"/>
  <c r="AO99" i="8" s="1"/>
  <c r="X99" i="8"/>
  <c r="G115" i="8"/>
  <c r="T124" i="8"/>
  <c r="G124" i="8"/>
  <c r="O124" i="8"/>
  <c r="T152" i="8"/>
  <c r="G152" i="8"/>
  <c r="L152" i="8" s="1"/>
  <c r="AL152" i="8" s="1"/>
  <c r="Y161" i="8"/>
  <c r="G161" i="8"/>
  <c r="L161" i="8" s="1"/>
  <c r="AL161" i="8" s="1"/>
  <c r="L163" i="8"/>
  <c r="AL163" i="8" s="1"/>
  <c r="G171" i="8"/>
  <c r="L171" i="8" s="1"/>
  <c r="AL171" i="8" s="1"/>
  <c r="Y177" i="8"/>
  <c r="Y50" i="18"/>
  <c r="G50" i="18"/>
  <c r="S50" i="18" s="1"/>
  <c r="U50" i="18" s="1"/>
  <c r="AO50" i="18" s="1"/>
  <c r="T51" i="18"/>
  <c r="G51" i="18"/>
  <c r="G112" i="18"/>
  <c r="S112" i="18" s="1"/>
  <c r="U112" i="18" s="1"/>
  <c r="Y137" i="18"/>
  <c r="G137" i="18"/>
  <c r="L137" i="18" s="1"/>
  <c r="AL137" i="18" s="1"/>
  <c r="L138" i="18"/>
  <c r="AL138" i="18" s="1"/>
  <c r="G149" i="18"/>
  <c r="Y149" i="18"/>
  <c r="O162" i="18"/>
  <c r="G163" i="18"/>
  <c r="G164" i="18"/>
  <c r="X164" i="18"/>
  <c r="O165" i="18"/>
  <c r="T173" i="18"/>
  <c r="G173" i="18"/>
  <c r="S173" i="18" s="1"/>
  <c r="U173" i="18" s="1"/>
  <c r="AO173" i="18" s="1"/>
  <c r="L70" i="17"/>
  <c r="AL70" i="17" s="1"/>
  <c r="G80" i="17"/>
  <c r="X142" i="17"/>
  <c r="T49" i="16"/>
  <c r="G49" i="16"/>
  <c r="S49" i="16" s="1"/>
  <c r="Y84" i="16"/>
  <c r="G84" i="16"/>
  <c r="T134" i="16"/>
  <c r="G134" i="16"/>
  <c r="Y139" i="16"/>
  <c r="T148" i="16"/>
  <c r="G148" i="16"/>
  <c r="S148" i="16" s="1"/>
  <c r="G48" i="15"/>
  <c r="O48" i="15"/>
  <c r="G80" i="15"/>
  <c r="G179" i="15"/>
  <c r="S179" i="15" s="1"/>
  <c r="O179" i="15"/>
  <c r="G131" i="14"/>
  <c r="L131" i="14" s="1"/>
  <c r="O131" i="14"/>
  <c r="Y131" i="14"/>
  <c r="G164" i="17"/>
  <c r="X45" i="16"/>
  <c r="G45" i="16"/>
  <c r="Y57" i="16"/>
  <c r="G57" i="16"/>
  <c r="Y60" i="16"/>
  <c r="G60" i="16"/>
  <c r="G61" i="16"/>
  <c r="S61" i="16" s="1"/>
  <c r="T64" i="16"/>
  <c r="G64" i="16"/>
  <c r="Y68" i="16"/>
  <c r="G68" i="16"/>
  <c r="G80" i="16"/>
  <c r="T83" i="16"/>
  <c r="V83" i="16" s="1"/>
  <c r="G83" i="16"/>
  <c r="S83" i="16" s="1"/>
  <c r="X87" i="16"/>
  <c r="G87" i="16"/>
  <c r="L87" i="16" s="1"/>
  <c r="AL87" i="16" s="1"/>
  <c r="G90" i="16"/>
  <c r="S90" i="16" s="1"/>
  <c r="T91" i="16"/>
  <c r="G91" i="16"/>
  <c r="G101" i="16"/>
  <c r="S101" i="16" s="1"/>
  <c r="Y124" i="16"/>
  <c r="G124" i="16"/>
  <c r="G130" i="16"/>
  <c r="S130" i="16" s="1"/>
  <c r="T131" i="16"/>
  <c r="G131" i="16"/>
  <c r="L131" i="16" s="1"/>
  <c r="AL131" i="16" s="1"/>
  <c r="Y131" i="16"/>
  <c r="G138" i="16"/>
  <c r="X158" i="16"/>
  <c r="G158" i="16"/>
  <c r="G159" i="16"/>
  <c r="S159" i="16" s="1"/>
  <c r="U159" i="16" s="1"/>
  <c r="G169" i="16"/>
  <c r="L169" i="16" s="1"/>
  <c r="AL169" i="16" s="1"/>
  <c r="Y169" i="16"/>
  <c r="Y49" i="15"/>
  <c r="G49" i="15"/>
  <c r="Y57" i="15"/>
  <c r="G57" i="15"/>
  <c r="Y65" i="15"/>
  <c r="G65" i="15"/>
  <c r="G82" i="15"/>
  <c r="X83" i="15"/>
  <c r="G83" i="15"/>
  <c r="G93" i="15"/>
  <c r="Y93" i="15"/>
  <c r="Y102" i="15"/>
  <c r="G102" i="15"/>
  <c r="G109" i="15"/>
  <c r="O109" i="15"/>
  <c r="G122" i="15"/>
  <c r="G78" i="14"/>
  <c r="X78" i="14"/>
  <c r="X95" i="14"/>
  <c r="G95" i="14"/>
  <c r="S95" i="14" s="1"/>
  <c r="T95" i="14"/>
  <c r="T103" i="14"/>
  <c r="G103" i="14"/>
  <c r="S103" i="14" s="1"/>
  <c r="U103" i="14"/>
  <c r="AO103" i="14" s="1"/>
  <c r="X115" i="14"/>
  <c r="G115" i="14"/>
  <c r="L121" i="14"/>
  <c r="AL121" i="14" s="1"/>
  <c r="G121" i="14"/>
  <c r="T122" i="14"/>
  <c r="G122" i="14"/>
  <c r="Y122" i="14"/>
  <c r="T143" i="14"/>
  <c r="G143" i="14"/>
  <c r="S143" i="14" s="1"/>
  <c r="U143" i="14" s="1"/>
  <c r="AO143" i="14" s="1"/>
  <c r="T53" i="13"/>
  <c r="G53" i="13"/>
  <c r="S53" i="13" s="1"/>
  <c r="U53" i="13" s="1"/>
  <c r="AO53" i="13" s="1"/>
  <c r="Y53" i="13"/>
  <c r="Y54" i="13"/>
  <c r="G54" i="13"/>
  <c r="X54" i="13"/>
  <c r="O54" i="13"/>
  <c r="Y62" i="13"/>
  <c r="G62" i="13"/>
  <c r="G115" i="13"/>
  <c r="X115" i="13"/>
  <c r="G144" i="12"/>
  <c r="S144" i="12" s="1"/>
  <c r="U144" i="12" s="1"/>
  <c r="AO144" i="12" s="1"/>
  <c r="G153" i="12"/>
  <c r="G131" i="11"/>
  <c r="S131" i="11" s="1"/>
  <c r="U131" i="11"/>
  <c r="AO131" i="11" s="1"/>
  <c r="T46" i="15"/>
  <c r="G46" i="15"/>
  <c r="G63" i="15"/>
  <c r="Y63" i="15"/>
  <c r="X84" i="15"/>
  <c r="G84" i="15"/>
  <c r="Y89" i="15"/>
  <c r="G89" i="15"/>
  <c r="X108" i="15"/>
  <c r="G108" i="15"/>
  <c r="L108" i="15" s="1"/>
  <c r="AL108" i="15" s="1"/>
  <c r="Y108" i="15"/>
  <c r="G128" i="15"/>
  <c r="S128" i="15" s="1"/>
  <c r="T129" i="15"/>
  <c r="G129" i="15"/>
  <c r="S129" i="15" s="1"/>
  <c r="U129" i="15" s="1"/>
  <c r="AO129" i="15" s="1"/>
  <c r="O129" i="15"/>
  <c r="Y49" i="14"/>
  <c r="G49" i="14"/>
  <c r="G50" i="14"/>
  <c r="G51" i="14"/>
  <c r="Y77" i="14"/>
  <c r="G77" i="14"/>
  <c r="L77" i="14" s="1"/>
  <c r="AL77" i="14" s="1"/>
  <c r="T114" i="14"/>
  <c r="G114" i="14"/>
  <c r="Y114" i="14"/>
  <c r="G68" i="13"/>
  <c r="S68" i="13" s="1"/>
  <c r="U68" i="13" s="1"/>
  <c r="AO68" i="13" s="1"/>
  <c r="G82" i="13"/>
  <c r="O82" i="13"/>
  <c r="X105" i="13"/>
  <c r="G105" i="13"/>
  <c r="O105" i="13"/>
  <c r="Y105" i="13"/>
  <c r="T146" i="13"/>
  <c r="AN146" i="13" s="1"/>
  <c r="G146" i="13"/>
  <c r="L146" i="13" s="1"/>
  <c r="O146" i="13"/>
  <c r="Y146" i="13"/>
  <c r="Y118" i="11"/>
  <c r="G118" i="11"/>
  <c r="S118" i="11" s="1"/>
  <c r="T118" i="11"/>
  <c r="T161" i="9"/>
  <c r="AN161" i="9" s="1"/>
  <c r="G161" i="9"/>
  <c r="O161" i="9"/>
  <c r="Y161" i="9"/>
  <c r="Y46" i="8"/>
  <c r="G46" i="8"/>
  <c r="T64" i="8"/>
  <c r="V64" i="8" s="1"/>
  <c r="G64" i="8"/>
  <c r="L64" i="8" s="1"/>
  <c r="AL64" i="8" s="1"/>
  <c r="T80" i="8"/>
  <c r="G80" i="8"/>
  <c r="Y81" i="8"/>
  <c r="G81" i="8"/>
  <c r="T84" i="8"/>
  <c r="G84" i="8"/>
  <c r="S84" i="8" s="1"/>
  <c r="U84" i="8" s="1"/>
  <c r="AO84" i="8" s="1"/>
  <c r="T88" i="8"/>
  <c r="V88" i="8" s="1"/>
  <c r="G88" i="8"/>
  <c r="G93" i="8"/>
  <c r="G95" i="8"/>
  <c r="S95" i="8" s="1"/>
  <c r="U95" i="8" s="1"/>
  <c r="AO95" i="8" s="1"/>
  <c r="O96" i="8"/>
  <c r="G96" i="8"/>
  <c r="G100" i="8"/>
  <c r="G117" i="8"/>
  <c r="G122" i="8"/>
  <c r="G133" i="8"/>
  <c r="G143" i="8"/>
  <c r="G147" i="8"/>
  <c r="S147" i="8" s="1"/>
  <c r="G154" i="8"/>
  <c r="Y158" i="8"/>
  <c r="G158" i="8"/>
  <c r="T164" i="8"/>
  <c r="G164" i="8"/>
  <c r="G167" i="8"/>
  <c r="G170" i="8"/>
  <c r="G175" i="8"/>
  <c r="X61" i="18"/>
  <c r="G61" i="18"/>
  <c r="S61" i="18" s="1"/>
  <c r="U61" i="18" s="1"/>
  <c r="AO61" i="18" s="1"/>
  <c r="T67" i="18"/>
  <c r="G67" i="18"/>
  <c r="G70" i="18"/>
  <c r="T75" i="18"/>
  <c r="G75" i="18"/>
  <c r="T81" i="18"/>
  <c r="V81" i="18" s="1"/>
  <c r="G81" i="18"/>
  <c r="Y81" i="18"/>
  <c r="X101" i="18"/>
  <c r="G101" i="18"/>
  <c r="S101" i="18" s="1"/>
  <c r="U101" i="18" s="1"/>
  <c r="AO101" i="18" s="1"/>
  <c r="G115" i="18"/>
  <c r="G130" i="18"/>
  <c r="G132" i="18"/>
  <c r="G139" i="18"/>
  <c r="G142" i="18"/>
  <c r="L142" i="18" s="1"/>
  <c r="AL142" i="18" s="1"/>
  <c r="T153" i="18"/>
  <c r="G153" i="18"/>
  <c r="S153" i="18" s="1"/>
  <c r="U153" i="18" s="1"/>
  <c r="AO153" i="18" s="1"/>
  <c r="Y170" i="18"/>
  <c r="G170" i="18"/>
  <c r="G171" i="18"/>
  <c r="G174" i="18"/>
  <c r="L174" i="18" s="1"/>
  <c r="AL174" i="18" s="1"/>
  <c r="T55" i="17"/>
  <c r="G55" i="17"/>
  <c r="Y56" i="17"/>
  <c r="G56" i="17"/>
  <c r="X57" i="17"/>
  <c r="G57" i="17"/>
  <c r="T67" i="17"/>
  <c r="G67" i="17"/>
  <c r="T100" i="17"/>
  <c r="G100" i="17"/>
  <c r="G101" i="17"/>
  <c r="L101" i="17" s="1"/>
  <c r="AL101" i="17" s="1"/>
  <c r="T102" i="17"/>
  <c r="G102" i="17"/>
  <c r="G113" i="17"/>
  <c r="T119" i="17"/>
  <c r="G119" i="17"/>
  <c r="T151" i="17"/>
  <c r="G151" i="17"/>
  <c r="S151" i="17" s="1"/>
  <c r="U151" i="17" s="1"/>
  <c r="AO151" i="17" s="1"/>
  <c r="T179" i="17"/>
  <c r="G179" i="17"/>
  <c r="L179" i="17" s="1"/>
  <c r="AL179" i="17" s="1"/>
  <c r="G53" i="16"/>
  <c r="S53" i="16" s="1"/>
  <c r="U53" i="16" s="1"/>
  <c r="AO53" i="16" s="1"/>
  <c r="O91" i="16"/>
  <c r="T94" i="16"/>
  <c r="G94" i="16"/>
  <c r="X95" i="16"/>
  <c r="G95" i="16"/>
  <c r="L95" i="16" s="1"/>
  <c r="AL95" i="16" s="1"/>
  <c r="G96" i="16"/>
  <c r="G109" i="16"/>
  <c r="X111" i="16"/>
  <c r="G111" i="16"/>
  <c r="G112" i="16"/>
  <c r="T142" i="16"/>
  <c r="G142" i="16"/>
  <c r="T145" i="16"/>
  <c r="G145" i="16"/>
  <c r="G146" i="16"/>
  <c r="L146" i="16" s="1"/>
  <c r="AL146" i="16" s="1"/>
  <c r="G151" i="16"/>
  <c r="G171" i="16"/>
  <c r="Y171" i="16"/>
  <c r="Y181" i="16"/>
  <c r="G181" i="16"/>
  <c r="Y44" i="15"/>
  <c r="G55" i="15"/>
  <c r="L55" i="15" s="1"/>
  <c r="AL55" i="15" s="1"/>
  <c r="Y62" i="15"/>
  <c r="G62" i="15"/>
  <c r="X75" i="15"/>
  <c r="G75" i="15"/>
  <c r="G85" i="15"/>
  <c r="Y85" i="15"/>
  <c r="T126" i="15"/>
  <c r="V126" i="15" s="1"/>
  <c r="G126" i="15"/>
  <c r="Y154" i="15"/>
  <c r="G154" i="15"/>
  <c r="S154" i="15" s="1"/>
  <c r="U154" i="15" s="1"/>
  <c r="AO154" i="15" s="1"/>
  <c r="O154" i="15"/>
  <c r="T175" i="15"/>
  <c r="V175" i="15" s="1"/>
  <c r="G175" i="15"/>
  <c r="L175" i="15" s="1"/>
  <c r="AL175" i="15" s="1"/>
  <c r="O175" i="15"/>
  <c r="Y175" i="15"/>
  <c r="X175" i="15"/>
  <c r="T76" i="14"/>
  <c r="G76" i="14"/>
  <c r="Y76" i="14"/>
  <c r="G109" i="14"/>
  <c r="X109" i="14"/>
  <c r="G118" i="14"/>
  <c r="G119" i="14"/>
  <c r="T140" i="14"/>
  <c r="G140" i="14"/>
  <c r="T177" i="14"/>
  <c r="G177" i="14"/>
  <c r="S177" i="14" s="1"/>
  <c r="U177" i="14" s="1"/>
  <c r="AO177" i="14" s="1"/>
  <c r="V177" i="14"/>
  <c r="G50" i="13"/>
  <c r="G59" i="13"/>
  <c r="G60" i="13"/>
  <c r="Y78" i="13"/>
  <c r="G78" i="13"/>
  <c r="L78" i="13" s="1"/>
  <c r="AL78" i="13" s="1"/>
  <c r="O78" i="13"/>
  <c r="X78" i="13"/>
  <c r="G123" i="13"/>
  <c r="Y171" i="13"/>
  <c r="G171" i="13"/>
  <c r="L171" i="13" s="1"/>
  <c r="AL171" i="13" s="1"/>
  <c r="T54" i="12"/>
  <c r="G54" i="12"/>
  <c r="S54" i="12" s="1"/>
  <c r="V54" i="12"/>
  <c r="G61" i="12"/>
  <c r="L61" i="12" s="1"/>
  <c r="AL61" i="12" s="1"/>
  <c r="Y61" i="12"/>
  <c r="Y148" i="11"/>
  <c r="G148" i="11"/>
  <c r="L148" i="11" s="1"/>
  <c r="AL148" i="11" s="1"/>
  <c r="O148" i="11"/>
  <c r="Y160" i="9"/>
  <c r="G160" i="9"/>
  <c r="T160" i="9"/>
  <c r="G45" i="8"/>
  <c r="G51" i="8"/>
  <c r="S51" i="8" s="1"/>
  <c r="U51" i="8" s="1"/>
  <c r="AO51" i="8" s="1"/>
  <c r="Y51" i="8"/>
  <c r="G63" i="8"/>
  <c r="Y73" i="8"/>
  <c r="G73" i="8"/>
  <c r="L81" i="8"/>
  <c r="AL81" i="8" s="1"/>
  <c r="X84" i="8"/>
  <c r="L88" i="8"/>
  <c r="AL88" i="8" s="1"/>
  <c r="O93" i="8"/>
  <c r="Y94" i="8"/>
  <c r="G94" i="8"/>
  <c r="G98" i="8"/>
  <c r="L100" i="8"/>
  <c r="AL100" i="8" s="1"/>
  <c r="G101" i="8"/>
  <c r="Y102" i="8"/>
  <c r="G102" i="8"/>
  <c r="X107" i="8"/>
  <c r="G107" i="8"/>
  <c r="O117" i="8"/>
  <c r="Y118" i="8"/>
  <c r="G118" i="8"/>
  <c r="O121" i="8"/>
  <c r="G121" i="8"/>
  <c r="O133" i="8"/>
  <c r="Y134" i="8"/>
  <c r="G134" i="8"/>
  <c r="G138" i="8"/>
  <c r="Y142" i="8"/>
  <c r="G142" i="8"/>
  <c r="T148" i="8"/>
  <c r="G148" i="8"/>
  <c r="G149" i="8"/>
  <c r="L149" i="8" s="1"/>
  <c r="AL149" i="8" s="1"/>
  <c r="G157" i="8"/>
  <c r="L164" i="8"/>
  <c r="AL164" i="8" s="1"/>
  <c r="G165" i="8"/>
  <c r="Y174" i="8"/>
  <c r="G174" i="8"/>
  <c r="G55" i="18"/>
  <c r="G143" i="18"/>
  <c r="T161" i="18"/>
  <c r="G161" i="18"/>
  <c r="S161" i="18" s="1"/>
  <c r="U161" i="18" s="1"/>
  <c r="AO161" i="18" s="1"/>
  <c r="G50" i="17"/>
  <c r="T59" i="17"/>
  <c r="G59" i="17"/>
  <c r="T66" i="17"/>
  <c r="G66" i="17"/>
  <c r="T76" i="17"/>
  <c r="G76" i="17"/>
  <c r="G85" i="17"/>
  <c r="S85" i="17" s="1"/>
  <c r="U85" i="17" s="1"/>
  <c r="AO85" i="17" s="1"/>
  <c r="G93" i="17"/>
  <c r="S93" i="17" s="1"/>
  <c r="U93" i="17" s="1"/>
  <c r="AO93" i="17" s="1"/>
  <c r="Y93" i="17"/>
  <c r="T98" i="17"/>
  <c r="G98" i="17"/>
  <c r="Y104" i="17"/>
  <c r="G104" i="17"/>
  <c r="G121" i="17"/>
  <c r="G140" i="17"/>
  <c r="G145" i="17"/>
  <c r="T175" i="17"/>
  <c r="G175" i="17"/>
  <c r="Y178" i="17"/>
  <c r="G178" i="17"/>
  <c r="X60" i="16"/>
  <c r="T67" i="16"/>
  <c r="V67" i="16" s="1"/>
  <c r="G67" i="16"/>
  <c r="S67" i="16" s="1"/>
  <c r="Y92" i="16"/>
  <c r="G92" i="16"/>
  <c r="T99" i="16"/>
  <c r="V99" i="16" s="1"/>
  <c r="G99" i="16"/>
  <c r="S99" i="16" s="1"/>
  <c r="X103" i="16"/>
  <c r="G103" i="16"/>
  <c r="L103" i="16" s="1"/>
  <c r="AL103" i="16" s="1"/>
  <c r="T107" i="16"/>
  <c r="G107" i="16"/>
  <c r="Y108" i="16"/>
  <c r="G108" i="16"/>
  <c r="T110" i="16"/>
  <c r="G110" i="16"/>
  <c r="L110" i="16" s="1"/>
  <c r="AL110" i="16" s="1"/>
  <c r="X122" i="16"/>
  <c r="G122" i="16"/>
  <c r="Y126" i="16"/>
  <c r="G133" i="16"/>
  <c r="Y140" i="16"/>
  <c r="G140" i="16"/>
  <c r="X143" i="16"/>
  <c r="G143" i="16"/>
  <c r="L143" i="16" s="1"/>
  <c r="AL143" i="16" s="1"/>
  <c r="G144" i="16"/>
  <c r="O153" i="16"/>
  <c r="T159" i="16"/>
  <c r="AN159" i="16" s="1"/>
  <c r="T166" i="16"/>
  <c r="G166" i="16"/>
  <c r="X170" i="16"/>
  <c r="G170" i="16"/>
  <c r="S170" i="16" s="1"/>
  <c r="G180" i="16"/>
  <c r="U47" i="15"/>
  <c r="AO47" i="15" s="1"/>
  <c r="X51" i="15"/>
  <c r="G51" i="15"/>
  <c r="S51" i="15" s="1"/>
  <c r="G53" i="15"/>
  <c r="Y73" i="15"/>
  <c r="G73" i="15"/>
  <c r="X82" i="15"/>
  <c r="G106" i="15"/>
  <c r="T112" i="15"/>
  <c r="G112" i="15"/>
  <c r="S112" i="15" s="1"/>
  <c r="Y112" i="15"/>
  <c r="Y113" i="15"/>
  <c r="G113" i="15"/>
  <c r="T136" i="15"/>
  <c r="AN136" i="15" s="1"/>
  <c r="G136" i="15"/>
  <c r="G139" i="15"/>
  <c r="S139" i="15" s="1"/>
  <c r="T139" i="15"/>
  <c r="T164" i="15"/>
  <c r="G164" i="15"/>
  <c r="G165" i="15"/>
  <c r="Y82" i="14"/>
  <c r="G82" i="14"/>
  <c r="L82" i="14" s="1"/>
  <c r="AL82" i="14" s="1"/>
  <c r="T108" i="14"/>
  <c r="V108" i="14" s="1"/>
  <c r="G108" i="14"/>
  <c r="S108" i="14" s="1"/>
  <c r="T75" i="11"/>
  <c r="G75" i="11"/>
  <c r="S75" i="11" s="1"/>
  <c r="U75" i="11" s="1"/>
  <c r="AO75" i="11" s="1"/>
  <c r="O75" i="11"/>
  <c r="Y75" i="11"/>
  <c r="O45" i="8"/>
  <c r="Y62" i="8"/>
  <c r="G62" i="8"/>
  <c r="O64" i="8"/>
  <c r="Y65" i="8"/>
  <c r="G65" i="8"/>
  <c r="G66" i="8"/>
  <c r="G67" i="8"/>
  <c r="S67" i="8" s="1"/>
  <c r="U67" i="8" s="1"/>
  <c r="AO67" i="8" s="1"/>
  <c r="G69" i="8"/>
  <c r="W71" i="8"/>
  <c r="G71" i="8"/>
  <c r="S71" i="8" s="1"/>
  <c r="U71" i="8" s="1"/>
  <c r="AO71" i="8" s="1"/>
  <c r="G75" i="8"/>
  <c r="S75" i="8" s="1"/>
  <c r="G79" i="8"/>
  <c r="O81" i="8"/>
  <c r="G82" i="8"/>
  <c r="G83" i="8"/>
  <c r="G87" i="8"/>
  <c r="Y89" i="8"/>
  <c r="G89" i="8"/>
  <c r="L89" i="8" s="1"/>
  <c r="AL89" i="8" s="1"/>
  <c r="G92" i="8"/>
  <c r="O100" i="8"/>
  <c r="G106" i="8"/>
  <c r="L148" i="8"/>
  <c r="AL148" i="8" s="1"/>
  <c r="O149" i="8"/>
  <c r="Y150" i="8"/>
  <c r="G150" i="8"/>
  <c r="O165" i="8"/>
  <c r="Y166" i="8"/>
  <c r="G166" i="8"/>
  <c r="G178" i="8"/>
  <c r="G179" i="8"/>
  <c r="S179" i="8" s="1"/>
  <c r="U179" i="8" s="1"/>
  <c r="AO179" i="8" s="1"/>
  <c r="Y179" i="8"/>
  <c r="O55" i="18"/>
  <c r="T57" i="18"/>
  <c r="G57" i="18"/>
  <c r="S57" i="18" s="1"/>
  <c r="O70" i="18"/>
  <c r="T73" i="18"/>
  <c r="V73" i="18" s="1"/>
  <c r="G73" i="18"/>
  <c r="S73" i="18" s="1"/>
  <c r="Y79" i="18"/>
  <c r="G79" i="18"/>
  <c r="G80" i="18"/>
  <c r="Y87" i="18"/>
  <c r="G87" i="18"/>
  <c r="G100" i="18"/>
  <c r="L101" i="18"/>
  <c r="G120" i="18"/>
  <c r="S120" i="18" s="1"/>
  <c r="U120" i="18" s="1"/>
  <c r="AO120" i="18" s="1"/>
  <c r="T121" i="18"/>
  <c r="G121" i="18"/>
  <c r="L121" i="18" s="1"/>
  <c r="AL121" i="18" s="1"/>
  <c r="G131" i="18"/>
  <c r="L133" i="18"/>
  <c r="AL133" i="18" s="1"/>
  <c r="G134" i="18"/>
  <c r="L134" i="18" s="1"/>
  <c r="AL134" i="18" s="1"/>
  <c r="O143" i="18"/>
  <c r="Y161" i="18"/>
  <c r="T177" i="18"/>
  <c r="G177" i="18"/>
  <c r="G43" i="17"/>
  <c r="O57" i="17"/>
  <c r="T58" i="17"/>
  <c r="G58" i="17"/>
  <c r="T63" i="17"/>
  <c r="G63" i="17"/>
  <c r="S63" i="17" s="1"/>
  <c r="U63" i="17" s="1"/>
  <c r="O82" i="17"/>
  <c r="G82" i="17"/>
  <c r="O83" i="17"/>
  <c r="G83" i="17"/>
  <c r="T86" i="17"/>
  <c r="V86" i="17" s="1"/>
  <c r="G86" i="17"/>
  <c r="S86" i="17" s="1"/>
  <c r="G103" i="17"/>
  <c r="T106" i="17"/>
  <c r="G106" i="17"/>
  <c r="T126" i="17"/>
  <c r="G126" i="17"/>
  <c r="T134" i="17"/>
  <c r="G134" i="17"/>
  <c r="X134" i="17"/>
  <c r="Y139" i="17"/>
  <c r="G139" i="17"/>
  <c r="L139" i="17" s="1"/>
  <c r="AL139" i="17" s="1"/>
  <c r="T143" i="17"/>
  <c r="G143" i="17"/>
  <c r="S143" i="17" s="1"/>
  <c r="U143" i="17" s="1"/>
  <c r="AO143" i="17" s="1"/>
  <c r="G177" i="17"/>
  <c r="X52" i="16"/>
  <c r="G52" i="16"/>
  <c r="X67" i="16"/>
  <c r="Y76" i="16"/>
  <c r="G76" i="16"/>
  <c r="G82" i="16"/>
  <c r="S82" i="16" s="1"/>
  <c r="U82" i="16" s="1"/>
  <c r="AO82" i="16" s="1"/>
  <c r="Y82" i="16"/>
  <c r="X90" i="16"/>
  <c r="X99" i="16"/>
  <c r="U101" i="16"/>
  <c r="AO101" i="16" s="1"/>
  <c r="T105" i="16"/>
  <c r="G105" i="16"/>
  <c r="G106" i="16"/>
  <c r="L106" i="16" s="1"/>
  <c r="AL106" i="16" s="1"/>
  <c r="O107" i="16"/>
  <c r="T121" i="16"/>
  <c r="G121" i="16"/>
  <c r="Y130" i="16"/>
  <c r="G155" i="16"/>
  <c r="S155" i="16" s="1"/>
  <c r="T164" i="16"/>
  <c r="AN164" i="16" s="1"/>
  <c r="G164" i="16"/>
  <c r="X167" i="16"/>
  <c r="G167" i="16"/>
  <c r="S167" i="16" s="1"/>
  <c r="U167" i="16" s="1"/>
  <c r="AO167" i="16" s="1"/>
  <c r="Y173" i="16"/>
  <c r="G173" i="16"/>
  <c r="G175" i="16"/>
  <c r="L175" i="16" s="1"/>
  <c r="O177" i="16"/>
  <c r="O180" i="16"/>
  <c r="X47" i="15"/>
  <c r="O53" i="15"/>
  <c r="Y54" i="15"/>
  <c r="G54" i="15"/>
  <c r="T64" i="15"/>
  <c r="G64" i="15"/>
  <c r="L64" i="15" s="1"/>
  <c r="AL64" i="15" s="1"/>
  <c r="X64" i="15"/>
  <c r="G69" i="15"/>
  <c r="L69" i="15" s="1"/>
  <c r="AL69" i="15" s="1"/>
  <c r="X76" i="15"/>
  <c r="G76" i="15"/>
  <c r="G77" i="15"/>
  <c r="Y77" i="15"/>
  <c r="G111" i="15"/>
  <c r="Y111" i="15"/>
  <c r="G125" i="15"/>
  <c r="Y125" i="15"/>
  <c r="G135" i="15"/>
  <c r="S135" i="15" s="1"/>
  <c r="U135" i="15" s="1"/>
  <c r="AO135" i="15" s="1"/>
  <c r="G147" i="15"/>
  <c r="O147" i="15"/>
  <c r="G75" i="14"/>
  <c r="Y75" i="14"/>
  <c r="T86" i="14"/>
  <c r="AN86" i="14" s="1"/>
  <c r="G86" i="14"/>
  <c r="S86" i="14" s="1"/>
  <c r="U86" i="14" s="1"/>
  <c r="AO86" i="14" s="1"/>
  <c r="V105" i="14"/>
  <c r="G153" i="14"/>
  <c r="S153" i="14" s="1"/>
  <c r="U153" i="14" s="1"/>
  <c r="AO153" i="14" s="1"/>
  <c r="O174" i="14"/>
  <c r="G174" i="14"/>
  <c r="T174" i="14"/>
  <c r="G47" i="13"/>
  <c r="G130" i="13"/>
  <c r="G53" i="12"/>
  <c r="L53" i="12" s="1"/>
  <c r="AL53" i="12" s="1"/>
  <c r="Y53" i="12"/>
  <c r="G85" i="12"/>
  <c r="L85" i="12" s="1"/>
  <c r="AL85" i="12" s="1"/>
  <c r="G90" i="12"/>
  <c r="T121" i="12"/>
  <c r="G121" i="12"/>
  <c r="S121" i="12" s="1"/>
  <c r="U121" i="12" s="1"/>
  <c r="AO121" i="12" s="1"/>
  <c r="X121" i="12"/>
  <c r="T129" i="12"/>
  <c r="G129" i="12"/>
  <c r="L129" i="12" s="1"/>
  <c r="AL129" i="12" s="1"/>
  <c r="X129" i="12"/>
  <c r="O129" i="12"/>
  <c r="Y129" i="12"/>
  <c r="Y140" i="11"/>
  <c r="G140" i="11"/>
  <c r="G153" i="16"/>
  <c r="T44" i="8"/>
  <c r="G44" i="8"/>
  <c r="G50" i="8"/>
  <c r="S50" i="8" s="1"/>
  <c r="G61" i="8"/>
  <c r="O69" i="8"/>
  <c r="Y70" i="8"/>
  <c r="G70" i="8"/>
  <c r="T72" i="8"/>
  <c r="G72" i="8"/>
  <c r="O73" i="8"/>
  <c r="G74" i="8"/>
  <c r="T76" i="8"/>
  <c r="G76" i="8"/>
  <c r="G77" i="8"/>
  <c r="Y78" i="8"/>
  <c r="G78" i="8"/>
  <c r="O84" i="8"/>
  <c r="G90" i="8"/>
  <c r="T91" i="8"/>
  <c r="G91" i="8"/>
  <c r="Y129" i="8"/>
  <c r="G129" i="8"/>
  <c r="L129" i="8" s="1"/>
  <c r="G173" i="8"/>
  <c r="X47" i="18"/>
  <c r="G47" i="18"/>
  <c r="Y58" i="18"/>
  <c r="G58" i="18"/>
  <c r="T59" i="18"/>
  <c r="G59" i="18"/>
  <c r="O61" i="18"/>
  <c r="Y71" i="18"/>
  <c r="G71" i="18"/>
  <c r="O79" i="18"/>
  <c r="Y82" i="18"/>
  <c r="G82" i="18"/>
  <c r="L82" i="18" s="1"/>
  <c r="AL82" i="18" s="1"/>
  <c r="G84" i="18"/>
  <c r="G88" i="18"/>
  <c r="S88" i="18" s="1"/>
  <c r="U88" i="18" s="1"/>
  <c r="AO88" i="18" s="1"/>
  <c r="T89" i="18"/>
  <c r="V89" i="18" s="1"/>
  <c r="G89" i="18"/>
  <c r="Y89" i="18"/>
  <c r="T99" i="18"/>
  <c r="G99" i="18"/>
  <c r="T109" i="18"/>
  <c r="G109" i="18"/>
  <c r="Y109" i="18"/>
  <c r="Y119" i="18"/>
  <c r="G119" i="18"/>
  <c r="G123" i="18"/>
  <c r="G124" i="18"/>
  <c r="T125" i="18"/>
  <c r="G125" i="18"/>
  <c r="G144" i="18"/>
  <c r="Y145" i="18"/>
  <c r="G145" i="18"/>
  <c r="L145" i="18" s="1"/>
  <c r="AL145" i="18" s="1"/>
  <c r="G151" i="18"/>
  <c r="O153" i="18"/>
  <c r="T157" i="18"/>
  <c r="G157" i="18"/>
  <c r="S157" i="18" s="1"/>
  <c r="U157" i="18" s="1"/>
  <c r="AO157" i="18" s="1"/>
  <c r="Y157" i="18"/>
  <c r="G160" i="18"/>
  <c r="L161" i="18"/>
  <c r="AL161" i="18" s="1"/>
  <c r="Y177" i="18"/>
  <c r="T54" i="17"/>
  <c r="V54" i="17" s="1"/>
  <c r="G54" i="17"/>
  <c r="T74" i="17"/>
  <c r="G74" i="17"/>
  <c r="T75" i="17"/>
  <c r="G75" i="17"/>
  <c r="T84" i="17"/>
  <c r="AN84" i="17" s="1"/>
  <c r="G84" i="17"/>
  <c r="G92" i="17"/>
  <c r="Y96" i="17"/>
  <c r="G96" i="17"/>
  <c r="G97" i="17"/>
  <c r="G105" i="17"/>
  <c r="T118" i="17"/>
  <c r="G118" i="17"/>
  <c r="G132" i="17"/>
  <c r="T150" i="17"/>
  <c r="G150" i="17"/>
  <c r="G153" i="17"/>
  <c r="S153" i="17" s="1"/>
  <c r="U153" i="17" s="1"/>
  <c r="AO153" i="17" s="1"/>
  <c r="T154" i="17"/>
  <c r="G154" i="17"/>
  <c r="L155" i="17"/>
  <c r="W158" i="17"/>
  <c r="G174" i="17"/>
  <c r="O175" i="17"/>
  <c r="T176" i="17"/>
  <c r="G176" i="17"/>
  <c r="O177" i="17"/>
  <c r="T46" i="16"/>
  <c r="G46" i="16"/>
  <c r="X47" i="16"/>
  <c r="G47" i="16"/>
  <c r="T54" i="16"/>
  <c r="G54" i="16"/>
  <c r="G58" i="16"/>
  <c r="T59" i="16"/>
  <c r="V59" i="16" s="1"/>
  <c r="G59" i="16"/>
  <c r="T65" i="16"/>
  <c r="G65" i="16"/>
  <c r="L67" i="16"/>
  <c r="AL67" i="16" s="1"/>
  <c r="G69" i="16"/>
  <c r="S69" i="16" s="1"/>
  <c r="U69" i="16" s="1"/>
  <c r="AO69" i="16" s="1"/>
  <c r="T73" i="16"/>
  <c r="G73" i="16"/>
  <c r="G74" i="16"/>
  <c r="Y74" i="16"/>
  <c r="Y99" i="16"/>
  <c r="X101" i="16"/>
  <c r="O103" i="16"/>
  <c r="T118" i="16"/>
  <c r="V118" i="16" s="1"/>
  <c r="G118" i="16"/>
  <c r="X119" i="16"/>
  <c r="G119" i="16"/>
  <c r="L119" i="16" s="1"/>
  <c r="AL119" i="16" s="1"/>
  <c r="Y138" i="16"/>
  <c r="G154" i="16"/>
  <c r="T156" i="16"/>
  <c r="AN156" i="16" s="1"/>
  <c r="G156" i="16"/>
  <c r="X156" i="16"/>
  <c r="G162" i="16"/>
  <c r="S162" i="16" s="1"/>
  <c r="U162" i="16" s="1"/>
  <c r="AO162" i="16" s="1"/>
  <c r="G165" i="16"/>
  <c r="T172" i="16"/>
  <c r="AN172" i="16" s="1"/>
  <c r="G172" i="16"/>
  <c r="O173" i="16"/>
  <c r="G174" i="16"/>
  <c r="L176" i="16"/>
  <c r="AL176" i="16" s="1"/>
  <c r="O44" i="15"/>
  <c r="Y47" i="15"/>
  <c r="G58" i="15"/>
  <c r="X67" i="15"/>
  <c r="G67" i="15"/>
  <c r="G71" i="15"/>
  <c r="Y71" i="15"/>
  <c r="G98" i="15"/>
  <c r="Y105" i="15"/>
  <c r="G105" i="15"/>
  <c r="O112" i="15"/>
  <c r="T120" i="15"/>
  <c r="AN120" i="15" s="1"/>
  <c r="G120" i="15"/>
  <c r="V120" i="15"/>
  <c r="O120" i="15"/>
  <c r="T152" i="15"/>
  <c r="G152" i="15"/>
  <c r="L152" i="15" s="1"/>
  <c r="AL152" i="15" s="1"/>
  <c r="X152" i="15"/>
  <c r="O152" i="15"/>
  <c r="G160" i="15"/>
  <c r="S160" i="15" s="1"/>
  <c r="X160" i="15"/>
  <c r="U160" i="15"/>
  <c r="AO160" i="15" s="1"/>
  <c r="G163" i="15"/>
  <c r="O163" i="15"/>
  <c r="Y181" i="15"/>
  <c r="G181" i="15"/>
  <c r="T69" i="14"/>
  <c r="G69" i="14"/>
  <c r="S69" i="14" s="1"/>
  <c r="U69" i="14" s="1"/>
  <c r="AO69" i="14" s="1"/>
  <c r="X69" i="14"/>
  <c r="T97" i="14"/>
  <c r="G97" i="14"/>
  <c r="G104" i="14"/>
  <c r="S104" i="14" s="1"/>
  <c r="O104" i="14"/>
  <c r="T55" i="13"/>
  <c r="G55" i="13"/>
  <c r="G65" i="13"/>
  <c r="S65" i="13" s="1"/>
  <c r="Y102" i="13"/>
  <c r="G102" i="13"/>
  <c r="S102" i="13" s="1"/>
  <c r="X102" i="13"/>
  <c r="O102" i="13"/>
  <c r="X129" i="13"/>
  <c r="G129" i="13"/>
  <c r="S129" i="13" s="1"/>
  <c r="O129" i="13"/>
  <c r="Y129" i="13"/>
  <c r="O130" i="13"/>
  <c r="G83" i="12"/>
  <c r="X84" i="12"/>
  <c r="G84" i="12"/>
  <c r="Y84" i="12"/>
  <c r="G120" i="12"/>
  <c r="G167" i="12"/>
  <c r="G173" i="12"/>
  <c r="Y173" i="12"/>
  <c r="Y65" i="11"/>
  <c r="G65" i="11"/>
  <c r="G150" i="16"/>
  <c r="G43" i="8"/>
  <c r="T52" i="8"/>
  <c r="G52" i="8"/>
  <c r="G55" i="8"/>
  <c r="G57" i="8"/>
  <c r="L57" i="8" s="1"/>
  <c r="AL57" i="8" s="1"/>
  <c r="T60" i="8"/>
  <c r="G60" i="8"/>
  <c r="L67" i="8"/>
  <c r="AL67" i="8" s="1"/>
  <c r="T68" i="8"/>
  <c r="G68" i="8"/>
  <c r="O76" i="8"/>
  <c r="G85" i="8"/>
  <c r="L85" i="8" s="1"/>
  <c r="AL85" i="8" s="1"/>
  <c r="Y86" i="8"/>
  <c r="G86" i="8"/>
  <c r="O89" i="8"/>
  <c r="G130" i="8"/>
  <c r="G131" i="8"/>
  <c r="Y131" i="8"/>
  <c r="L179" i="8"/>
  <c r="G46" i="18"/>
  <c r="X48" i="18"/>
  <c r="G48" i="18"/>
  <c r="T49" i="18"/>
  <c r="G49" i="18"/>
  <c r="L49" i="18" s="1"/>
  <c r="AL49" i="18" s="1"/>
  <c r="X56" i="18"/>
  <c r="G56" i="18"/>
  <c r="L58" i="18"/>
  <c r="AL58" i="18" s="1"/>
  <c r="G62" i="18"/>
  <c r="O71" i="18"/>
  <c r="X72" i="18"/>
  <c r="G72" i="18"/>
  <c r="Y74" i="18"/>
  <c r="G74" i="18"/>
  <c r="X77" i="18"/>
  <c r="G77" i="18"/>
  <c r="L77" i="18" s="1"/>
  <c r="AL77" i="18" s="1"/>
  <c r="X85" i="18"/>
  <c r="G85" i="18"/>
  <c r="L85" i="18" s="1"/>
  <c r="AL85" i="18" s="1"/>
  <c r="G94" i="18"/>
  <c r="Y95" i="18"/>
  <c r="G95" i="18"/>
  <c r="T97" i="18"/>
  <c r="G97" i="18"/>
  <c r="L97" i="18" s="1"/>
  <c r="AL97" i="18" s="1"/>
  <c r="G102" i="18"/>
  <c r="S102" i="18" s="1"/>
  <c r="U102" i="18" s="1"/>
  <c r="AO102" i="18" s="1"/>
  <c r="G118" i="18"/>
  <c r="L118" i="18" s="1"/>
  <c r="AL118" i="18" s="1"/>
  <c r="L122" i="18"/>
  <c r="AL122" i="18" s="1"/>
  <c r="X125" i="18"/>
  <c r="Y132" i="18"/>
  <c r="G135" i="18"/>
  <c r="G146" i="18"/>
  <c r="G148" i="18"/>
  <c r="X154" i="18"/>
  <c r="G154" i="18"/>
  <c r="O161" i="18"/>
  <c r="T169" i="18"/>
  <c r="G169" i="18"/>
  <c r="G176" i="18"/>
  <c r="T181" i="18"/>
  <c r="G181" i="18"/>
  <c r="S181" i="18" s="1"/>
  <c r="U181" i="18" s="1"/>
  <c r="AO181" i="18" s="1"/>
  <c r="Y181" i="18"/>
  <c r="Y46" i="17"/>
  <c r="G46" i="17"/>
  <c r="T49" i="17"/>
  <c r="G49" i="17"/>
  <c r="X54" i="17"/>
  <c r="T62" i="17"/>
  <c r="AN62" i="17" s="1"/>
  <c r="G62" i="17"/>
  <c r="O86" i="17"/>
  <c r="T94" i="17"/>
  <c r="AN94" i="17" s="1"/>
  <c r="G94" i="17"/>
  <c r="O96" i="17"/>
  <c r="G116" i="17"/>
  <c r="Y131" i="17"/>
  <c r="G131" i="17"/>
  <c r="G157" i="17"/>
  <c r="L157" i="17" s="1"/>
  <c r="AL157" i="17" s="1"/>
  <c r="T166" i="17"/>
  <c r="G166" i="17"/>
  <c r="L166" i="17" s="1"/>
  <c r="AL166" i="17" s="1"/>
  <c r="X171" i="17"/>
  <c r="G171" i="17"/>
  <c r="L171" i="17" s="1"/>
  <c r="AL171" i="17" s="1"/>
  <c r="G43" i="16"/>
  <c r="S43" i="16" s="1"/>
  <c r="U43" i="16" s="1"/>
  <c r="AO43" i="16" s="1"/>
  <c r="G44" i="16"/>
  <c r="X55" i="16"/>
  <c r="G55" i="16"/>
  <c r="L55" i="16" s="1"/>
  <c r="AL55" i="16" s="1"/>
  <c r="T62" i="16"/>
  <c r="V62" i="16" s="1"/>
  <c r="G62" i="16"/>
  <c r="X63" i="16"/>
  <c r="G63" i="16"/>
  <c r="L63" i="16" s="1"/>
  <c r="AL63" i="16" s="1"/>
  <c r="O67" i="16"/>
  <c r="T70" i="16"/>
  <c r="G70" i="16"/>
  <c r="X71" i="16"/>
  <c r="G71" i="16"/>
  <c r="L71" i="16" s="1"/>
  <c r="AL71" i="16" s="1"/>
  <c r="L82" i="16"/>
  <c r="AL82" i="16" s="1"/>
  <c r="G85" i="16"/>
  <c r="S85" i="16" s="1"/>
  <c r="U85" i="16" s="1"/>
  <c r="AO85" i="16" s="1"/>
  <c r="V91" i="16"/>
  <c r="O99" i="16"/>
  <c r="Y101" i="16"/>
  <c r="G104" i="16"/>
  <c r="G114" i="16"/>
  <c r="S114" i="16" s="1"/>
  <c r="U114" i="16" s="1"/>
  <c r="AO114" i="16" s="1"/>
  <c r="Y116" i="16"/>
  <c r="G116" i="16"/>
  <c r="G117" i="16"/>
  <c r="S117" i="16" s="1"/>
  <c r="G120" i="16"/>
  <c r="G125" i="16"/>
  <c r="S125" i="16" s="1"/>
  <c r="X127" i="16"/>
  <c r="G127" i="16"/>
  <c r="L127" i="16" s="1"/>
  <c r="AL127" i="16" s="1"/>
  <c r="X131" i="16"/>
  <c r="X160" i="16"/>
  <c r="G160" i="16"/>
  <c r="L160" i="16" s="1"/>
  <c r="AL160" i="16" s="1"/>
  <c r="G161" i="16"/>
  <c r="X168" i="16"/>
  <c r="G168" i="16"/>
  <c r="G45" i="15"/>
  <c r="L45" i="15" s="1"/>
  <c r="AL45" i="15" s="1"/>
  <c r="X59" i="15"/>
  <c r="G59" i="15"/>
  <c r="Y70" i="15"/>
  <c r="G70" i="15"/>
  <c r="O77" i="15"/>
  <c r="G79" i="15"/>
  <c r="Y84" i="15"/>
  <c r="Y86" i="15"/>
  <c r="G86" i="15"/>
  <c r="T88" i="15"/>
  <c r="G88" i="15"/>
  <c r="L88" i="15" s="1"/>
  <c r="AL88" i="15" s="1"/>
  <c r="Y88" i="15"/>
  <c r="Y110" i="15"/>
  <c r="G110" i="15"/>
  <c r="Y118" i="15"/>
  <c r="G118" i="15"/>
  <c r="G119" i="15"/>
  <c r="Y119" i="15"/>
  <c r="X129" i="15"/>
  <c r="G134" i="15"/>
  <c r="T169" i="15"/>
  <c r="G169" i="15"/>
  <c r="L169" i="15" s="1"/>
  <c r="AL169" i="15" s="1"/>
  <c r="X169" i="15"/>
  <c r="O169" i="15"/>
  <c r="G68" i="14"/>
  <c r="X79" i="14"/>
  <c r="G79" i="14"/>
  <c r="S79" i="14" s="1"/>
  <c r="T79" i="14"/>
  <c r="O173" i="14"/>
  <c r="G173" i="14"/>
  <c r="S173" i="14" s="1"/>
  <c r="G116" i="13"/>
  <c r="S116" i="13" s="1"/>
  <c r="X87" i="11"/>
  <c r="G87" i="11"/>
  <c r="G90" i="15"/>
  <c r="X91" i="15"/>
  <c r="G91" i="15"/>
  <c r="X100" i="15"/>
  <c r="G100" i="15"/>
  <c r="L100" i="15" s="1"/>
  <c r="AL100" i="15" s="1"/>
  <c r="X107" i="15"/>
  <c r="G107" i="15"/>
  <c r="L107" i="15" s="1"/>
  <c r="AL107" i="15" s="1"/>
  <c r="X123" i="15"/>
  <c r="G123" i="15"/>
  <c r="X153" i="15"/>
  <c r="G153" i="15"/>
  <c r="G155" i="15"/>
  <c r="O157" i="15"/>
  <c r="G157" i="15"/>
  <c r="Y158" i="15"/>
  <c r="G158" i="15"/>
  <c r="Y162" i="15"/>
  <c r="G162" i="15"/>
  <c r="G174" i="15"/>
  <c r="T45" i="14"/>
  <c r="G45" i="14"/>
  <c r="T70" i="14"/>
  <c r="G70" i="14"/>
  <c r="G74" i="14"/>
  <c r="X80" i="14"/>
  <c r="G80" i="14"/>
  <c r="X81" i="14"/>
  <c r="G81" i="14"/>
  <c r="T91" i="14"/>
  <c r="G91" i="14"/>
  <c r="T92" i="14"/>
  <c r="G92" i="14"/>
  <c r="G93" i="14"/>
  <c r="Y93" i="14"/>
  <c r="O96" i="14"/>
  <c r="G96" i="14"/>
  <c r="T113" i="14"/>
  <c r="G113" i="14"/>
  <c r="G129" i="14"/>
  <c r="S129" i="14" s="1"/>
  <c r="U129" i="14" s="1"/>
  <c r="AO129" i="14" s="1"/>
  <c r="Y130" i="14"/>
  <c r="G130" i="14"/>
  <c r="X144" i="14"/>
  <c r="G144" i="14"/>
  <c r="T151" i="14"/>
  <c r="G151" i="14"/>
  <c r="S151" i="14" s="1"/>
  <c r="U151" i="14" s="1"/>
  <c r="AO151" i="14" s="1"/>
  <c r="T175" i="14"/>
  <c r="G175" i="14"/>
  <c r="O57" i="13"/>
  <c r="O70" i="13"/>
  <c r="G74" i="13"/>
  <c r="G104" i="13"/>
  <c r="G121" i="13"/>
  <c r="G127" i="13"/>
  <c r="T138" i="13"/>
  <c r="G138" i="13"/>
  <c r="O138" i="13"/>
  <c r="X138" i="13"/>
  <c r="Y153" i="13"/>
  <c r="G153" i="13"/>
  <c r="S153" i="13" s="1"/>
  <c r="V162" i="13"/>
  <c r="T170" i="13"/>
  <c r="G170" i="13"/>
  <c r="L170" i="13" s="1"/>
  <c r="AL170" i="13" s="1"/>
  <c r="Y170" i="13"/>
  <c r="X82" i="12"/>
  <c r="G82" i="12"/>
  <c r="S82" i="12" s="1"/>
  <c r="O82" i="12"/>
  <c r="G89" i="12"/>
  <c r="S89" i="12" s="1"/>
  <c r="X89" i="12"/>
  <c r="O89" i="12"/>
  <c r="T118" i="12"/>
  <c r="G118" i="12"/>
  <c r="L118" i="12" s="1"/>
  <c r="AL118" i="12" s="1"/>
  <c r="Y118" i="12"/>
  <c r="X118" i="12"/>
  <c r="G127" i="12"/>
  <c r="G74" i="11"/>
  <c r="X74" i="11"/>
  <c r="Y84" i="11"/>
  <c r="G84" i="11"/>
  <c r="G85" i="11"/>
  <c r="Y116" i="11"/>
  <c r="G116" i="11"/>
  <c r="G130" i="11"/>
  <c r="T147" i="11"/>
  <c r="G147" i="11"/>
  <c r="O147" i="11"/>
  <c r="T177" i="9"/>
  <c r="G177" i="9"/>
  <c r="X130" i="15"/>
  <c r="G130" i="15"/>
  <c r="Y132" i="15"/>
  <c r="G132" i="15"/>
  <c r="G133" i="15"/>
  <c r="T145" i="15"/>
  <c r="G145" i="15"/>
  <c r="G171" i="15"/>
  <c r="T172" i="15"/>
  <c r="G172" i="15"/>
  <c r="G43" i="14"/>
  <c r="L43" i="14" s="1"/>
  <c r="AL43" i="14" s="1"/>
  <c r="T56" i="14"/>
  <c r="G56" i="14"/>
  <c r="G60" i="14"/>
  <c r="Y65" i="14"/>
  <c r="G65" i="14"/>
  <c r="G66" i="14"/>
  <c r="T90" i="14"/>
  <c r="G90" i="14"/>
  <c r="W101" i="14"/>
  <c r="G101" i="14"/>
  <c r="S101" i="14" s="1"/>
  <c r="U101" i="14" s="1"/>
  <c r="AO101" i="14" s="1"/>
  <c r="Y101" i="14"/>
  <c r="O105" i="14"/>
  <c r="G105" i="14"/>
  <c r="S105" i="14" s="1"/>
  <c r="T110" i="14"/>
  <c r="G110" i="14"/>
  <c r="G152" i="14"/>
  <c r="T157" i="14"/>
  <c r="V157" i="14" s="1"/>
  <c r="G157" i="14"/>
  <c r="S157" i="14" s="1"/>
  <c r="G160" i="14"/>
  <c r="S160" i="14" s="1"/>
  <c r="U160" i="14" s="1"/>
  <c r="AO160" i="14" s="1"/>
  <c r="Y160" i="14"/>
  <c r="T162" i="14"/>
  <c r="G162" i="14"/>
  <c r="T169" i="14"/>
  <c r="AN169" i="14" s="1"/>
  <c r="G169" i="14"/>
  <c r="S169" i="14" s="1"/>
  <c r="G176" i="14"/>
  <c r="Y178" i="14"/>
  <c r="G178" i="14"/>
  <c r="S178" i="14" s="1"/>
  <c r="G58" i="13"/>
  <c r="Y64" i="13"/>
  <c r="G64" i="13"/>
  <c r="S64" i="13" s="1"/>
  <c r="U64" i="13" s="1"/>
  <c r="G71" i="13"/>
  <c r="Y75" i="13"/>
  <c r="G75" i="13"/>
  <c r="G95" i="13"/>
  <c r="G135" i="13"/>
  <c r="Y135" i="13"/>
  <c r="G152" i="13"/>
  <c r="T152" i="13"/>
  <c r="G157" i="13"/>
  <c r="S157" i="13" s="1"/>
  <c r="U157" i="13" s="1"/>
  <c r="AO157" i="13" s="1"/>
  <c r="Y157" i="13"/>
  <c r="L157" i="13"/>
  <c r="AL157" i="13" s="1"/>
  <c r="G169" i="13"/>
  <c r="Y176" i="13"/>
  <c r="G176" i="13"/>
  <c r="T49" i="12"/>
  <c r="G49" i="12"/>
  <c r="O49" i="12"/>
  <c r="Y49" i="12"/>
  <c r="X49" i="12"/>
  <c r="X52" i="12"/>
  <c r="G52" i="12"/>
  <c r="Y52" i="12"/>
  <c r="T109" i="12"/>
  <c r="G109" i="12"/>
  <c r="S109" i="12" s="1"/>
  <c r="U109" i="12" s="1"/>
  <c r="Y109" i="12"/>
  <c r="G117" i="12"/>
  <c r="T117" i="12"/>
  <c r="AN117" i="12" s="1"/>
  <c r="X138" i="12"/>
  <c r="G138" i="12"/>
  <c r="O138" i="12"/>
  <c r="T171" i="12"/>
  <c r="G171" i="12"/>
  <c r="X171" i="12"/>
  <c r="G72" i="11"/>
  <c r="L72" i="11" s="1"/>
  <c r="AL72" i="11" s="1"/>
  <c r="T72" i="11"/>
  <c r="G73" i="11"/>
  <c r="T108" i="11"/>
  <c r="AN108" i="11" s="1"/>
  <c r="G108" i="11"/>
  <c r="O116" i="11"/>
  <c r="T178" i="11"/>
  <c r="AN178" i="11" s="1"/>
  <c r="G178" i="11"/>
  <c r="S178" i="11" s="1"/>
  <c r="U178" i="11" s="1"/>
  <c r="AO178" i="11" s="1"/>
  <c r="O178" i="11"/>
  <c r="X178" i="11"/>
  <c r="Y178" i="11"/>
  <c r="T46" i="10"/>
  <c r="AN46" i="10" s="1"/>
  <c r="G46" i="10"/>
  <c r="G115" i="10"/>
  <c r="Y115" i="10"/>
  <c r="X115" i="10"/>
  <c r="G137" i="10"/>
  <c r="X137" i="10"/>
  <c r="L137" i="10"/>
  <c r="AL137" i="10" s="1"/>
  <c r="Y137" i="10"/>
  <c r="G179" i="10"/>
  <c r="S179" i="10" s="1"/>
  <c r="U179" i="10" s="1"/>
  <c r="AO179" i="10" s="1"/>
  <c r="X179" i="10"/>
  <c r="T179" i="10"/>
  <c r="G69" i="9"/>
  <c r="T69" i="9"/>
  <c r="O69" i="9"/>
  <c r="G129" i="9"/>
  <c r="S129" i="9" s="1"/>
  <c r="U129" i="9" s="1"/>
  <c r="AO129" i="9" s="1"/>
  <c r="Y129" i="9"/>
  <c r="G175" i="9"/>
  <c r="O175" i="9"/>
  <c r="G95" i="15"/>
  <c r="L95" i="15" s="1"/>
  <c r="AL95" i="15" s="1"/>
  <c r="T96" i="15"/>
  <c r="G96" i="15"/>
  <c r="L96" i="15" s="1"/>
  <c r="AL96" i="15" s="1"/>
  <c r="X121" i="15"/>
  <c r="G121" i="15"/>
  <c r="G143" i="15"/>
  <c r="S143" i="15" s="1"/>
  <c r="U143" i="15" s="1"/>
  <c r="AO143" i="15" s="1"/>
  <c r="Y143" i="15"/>
  <c r="T161" i="15"/>
  <c r="V161" i="15" s="1"/>
  <c r="G161" i="15"/>
  <c r="S161" i="15" s="1"/>
  <c r="Y170" i="15"/>
  <c r="G170" i="15"/>
  <c r="O171" i="15"/>
  <c r="O172" i="15"/>
  <c r="Y173" i="15"/>
  <c r="G173" i="15"/>
  <c r="O56" i="14"/>
  <c r="Y57" i="14"/>
  <c r="G57" i="14"/>
  <c r="L60" i="14"/>
  <c r="AL60" i="14" s="1"/>
  <c r="O65" i="14"/>
  <c r="G71" i="14"/>
  <c r="O87" i="14"/>
  <c r="G87" i="14"/>
  <c r="S87" i="14" s="1"/>
  <c r="Y100" i="14"/>
  <c r="G100" i="14"/>
  <c r="L110" i="14"/>
  <c r="AL110" i="14" s="1"/>
  <c r="G132" i="14"/>
  <c r="G133" i="14"/>
  <c r="S133" i="14" s="1"/>
  <c r="T134" i="14"/>
  <c r="G134" i="14"/>
  <c r="G136" i="14"/>
  <c r="S136" i="14" s="1"/>
  <c r="U136" i="14" s="1"/>
  <c r="AO136" i="14" s="1"/>
  <c r="G147" i="14"/>
  <c r="L147" i="14" s="1"/>
  <c r="AL147" i="14" s="1"/>
  <c r="T156" i="14"/>
  <c r="G156" i="14"/>
  <c r="T158" i="14"/>
  <c r="G158" i="14"/>
  <c r="T159" i="14"/>
  <c r="G159" i="14"/>
  <c r="S159" i="14" s="1"/>
  <c r="U159" i="14" s="1"/>
  <c r="AO159" i="14" s="1"/>
  <c r="O166" i="14"/>
  <c r="G166" i="14"/>
  <c r="L166" i="14" s="1"/>
  <c r="AL166" i="14" s="1"/>
  <c r="T167" i="14"/>
  <c r="G167" i="14"/>
  <c r="O171" i="14"/>
  <c r="G171" i="14"/>
  <c r="G180" i="14"/>
  <c r="X43" i="13"/>
  <c r="G43" i="13"/>
  <c r="O75" i="13"/>
  <c r="G76" i="13"/>
  <c r="S76" i="13" s="1"/>
  <c r="U76" i="13" s="1"/>
  <c r="AO76" i="13" s="1"/>
  <c r="T77" i="13"/>
  <c r="V77" i="13" s="1"/>
  <c r="G77" i="13"/>
  <c r="S77" i="13" s="1"/>
  <c r="G80" i="13"/>
  <c r="S80" i="13" s="1"/>
  <c r="U80" i="13" s="1"/>
  <c r="AO80" i="13" s="1"/>
  <c r="Y80" i="13"/>
  <c r="T85" i="13"/>
  <c r="V85" i="13" s="1"/>
  <c r="G85" i="13"/>
  <c r="O85" i="13"/>
  <c r="Y110" i="13"/>
  <c r="G110" i="13"/>
  <c r="O110" i="13"/>
  <c r="X110" i="13"/>
  <c r="G111" i="13"/>
  <c r="G120" i="13"/>
  <c r="S120" i="13" s="1"/>
  <c r="Y120" i="13"/>
  <c r="X142" i="13"/>
  <c r="G142" i="13"/>
  <c r="L142" i="13" s="1"/>
  <c r="AL142" i="13" s="1"/>
  <c r="O152" i="13"/>
  <c r="L169" i="13"/>
  <c r="AL169" i="13" s="1"/>
  <c r="G88" i="12"/>
  <c r="Y124" i="12"/>
  <c r="G124" i="12"/>
  <c r="X82" i="11"/>
  <c r="G82" i="11"/>
  <c r="T115" i="11"/>
  <c r="G115" i="11"/>
  <c r="O115" i="11"/>
  <c r="Y129" i="11"/>
  <c r="G129" i="11"/>
  <c r="T129" i="11"/>
  <c r="G138" i="11"/>
  <c r="L138" i="11" s="1"/>
  <c r="AL138" i="11" s="1"/>
  <c r="T132" i="10"/>
  <c r="G132" i="10"/>
  <c r="T178" i="10"/>
  <c r="G178" i="10"/>
  <c r="X178" i="10"/>
  <c r="X115" i="15"/>
  <c r="G115" i="15"/>
  <c r="X116" i="15"/>
  <c r="G116" i="15"/>
  <c r="G141" i="15"/>
  <c r="G142" i="15"/>
  <c r="V144" i="15"/>
  <c r="G151" i="15"/>
  <c r="Y151" i="15"/>
  <c r="G168" i="15"/>
  <c r="O43" i="14"/>
  <c r="G47" i="14"/>
  <c r="S47" i="14" s="1"/>
  <c r="U47" i="14" s="1"/>
  <c r="AO47" i="14" s="1"/>
  <c r="G58" i="14"/>
  <c r="O60" i="14"/>
  <c r="T61" i="14"/>
  <c r="G61" i="14"/>
  <c r="S61" i="14" s="1"/>
  <c r="X62" i="14"/>
  <c r="G62" i="14"/>
  <c r="L62" i="14" s="1"/>
  <c r="AL62" i="14" s="1"/>
  <c r="G85" i="14"/>
  <c r="Y85" i="14"/>
  <c r="X89" i="14"/>
  <c r="G89" i="14"/>
  <c r="T94" i="14"/>
  <c r="AN94" i="14" s="1"/>
  <c r="G94" i="14"/>
  <c r="L101" i="14"/>
  <c r="AL101" i="14" s="1"/>
  <c r="L105" i="14"/>
  <c r="AL105" i="14" s="1"/>
  <c r="X107" i="14"/>
  <c r="G107" i="14"/>
  <c r="L107" i="14" s="1"/>
  <c r="AL107" i="14" s="1"/>
  <c r="Y107" i="14"/>
  <c r="G117" i="14"/>
  <c r="Y117" i="14"/>
  <c r="T150" i="14"/>
  <c r="G150" i="14"/>
  <c r="O160" i="14"/>
  <c r="T161" i="14"/>
  <c r="V161" i="14" s="1"/>
  <c r="G163" i="14"/>
  <c r="T168" i="14"/>
  <c r="G168" i="14"/>
  <c r="Y170" i="14"/>
  <c r="G170" i="14"/>
  <c r="G179" i="14"/>
  <c r="X181" i="14"/>
  <c r="G181" i="14"/>
  <c r="L181" i="14" s="1"/>
  <c r="AL181" i="14" s="1"/>
  <c r="T45" i="13"/>
  <c r="G45" i="13"/>
  <c r="Y46" i="13"/>
  <c r="G46" i="13"/>
  <c r="X81" i="13"/>
  <c r="G81" i="13"/>
  <c r="S81" i="13" s="1"/>
  <c r="U81" i="13" s="1"/>
  <c r="AO81" i="13" s="1"/>
  <c r="G84" i="13"/>
  <c r="X89" i="13"/>
  <c r="G89" i="13"/>
  <c r="S89" i="13" s="1"/>
  <c r="O89" i="13"/>
  <c r="X113" i="13"/>
  <c r="G113" i="13"/>
  <c r="S113" i="13" s="1"/>
  <c r="U113" i="13" s="1"/>
  <c r="AO113" i="13" s="1"/>
  <c r="Y113" i="13"/>
  <c r="G139" i="13"/>
  <c r="S139" i="13" s="1"/>
  <c r="U139" i="13" s="1"/>
  <c r="AO139" i="13" s="1"/>
  <c r="Y149" i="13"/>
  <c r="G149" i="13"/>
  <c r="T151" i="13"/>
  <c r="G151" i="13"/>
  <c r="G156" i="13"/>
  <c r="S156" i="13" s="1"/>
  <c r="U156" i="13" s="1"/>
  <c r="AO156" i="13" s="1"/>
  <c r="T156" i="13"/>
  <c r="T162" i="13"/>
  <c r="AN162" i="13" s="1"/>
  <c r="G162" i="13"/>
  <c r="S162" i="13" s="1"/>
  <c r="U162" i="13" s="1"/>
  <c r="AO162" i="13" s="1"/>
  <c r="O162" i="13"/>
  <c r="X162" i="13"/>
  <c r="T175" i="13"/>
  <c r="G175" i="13"/>
  <c r="O175" i="13"/>
  <c r="AN93" i="12"/>
  <c r="V93" i="12"/>
  <c r="O108" i="12"/>
  <c r="G108" i="12"/>
  <c r="X108" i="12"/>
  <c r="T108" i="12"/>
  <c r="G116" i="12"/>
  <c r="X116" i="12"/>
  <c r="G170" i="12"/>
  <c r="X170" i="12"/>
  <c r="G44" i="11"/>
  <c r="L44" i="11" s="1"/>
  <c r="AL44" i="11" s="1"/>
  <c r="O44" i="11"/>
  <c r="T55" i="11"/>
  <c r="G55" i="11"/>
  <c r="Y126" i="11"/>
  <c r="G126" i="11"/>
  <c r="S126" i="11" s="1"/>
  <c r="T127" i="11"/>
  <c r="AN127" i="11" s="1"/>
  <c r="G127" i="11"/>
  <c r="Y127" i="11"/>
  <c r="T143" i="11"/>
  <c r="AN143" i="11" s="1"/>
  <c r="G143" i="11"/>
  <c r="S143" i="11" s="1"/>
  <c r="G154" i="11"/>
  <c r="O154" i="11"/>
  <c r="Y154" i="11"/>
  <c r="G172" i="11"/>
  <c r="S172" i="11" s="1"/>
  <c r="U172" i="11" s="1"/>
  <c r="AO172" i="11" s="1"/>
  <c r="X172" i="11"/>
  <c r="T44" i="10"/>
  <c r="G44" i="10"/>
  <c r="Y44" i="10"/>
  <c r="T146" i="9"/>
  <c r="G146" i="9"/>
  <c r="S146" i="9" s="1"/>
  <c r="O146" i="9"/>
  <c r="L146" i="9"/>
  <c r="AL146" i="9" s="1"/>
  <c r="Y146" i="9"/>
  <c r="X146" i="9"/>
  <c r="X90" i="15"/>
  <c r="Y94" i="15"/>
  <c r="G94" i="15"/>
  <c r="O96" i="15"/>
  <c r="Y97" i="15"/>
  <c r="G97" i="15"/>
  <c r="G103" i="15"/>
  <c r="L103" i="15" s="1"/>
  <c r="AL103" i="15" s="1"/>
  <c r="L115" i="15"/>
  <c r="AL115" i="15" s="1"/>
  <c r="L116" i="15"/>
  <c r="AL116" i="15" s="1"/>
  <c r="G117" i="15"/>
  <c r="T137" i="15"/>
  <c r="G137" i="15"/>
  <c r="Y138" i="15"/>
  <c r="G138" i="15"/>
  <c r="S138" i="15" s="1"/>
  <c r="O149" i="15"/>
  <c r="G149" i="15"/>
  <c r="G150" i="15"/>
  <c r="L150" i="15" s="1"/>
  <c r="AL150" i="15" s="1"/>
  <c r="T158" i="15"/>
  <c r="Y161" i="15"/>
  <c r="T178" i="15"/>
  <c r="G178" i="15"/>
  <c r="X178" i="15"/>
  <c r="T48" i="14"/>
  <c r="G48" i="14"/>
  <c r="T54" i="14"/>
  <c r="G54" i="14"/>
  <c r="G63" i="14"/>
  <c r="O71" i="14"/>
  <c r="Y80" i="14"/>
  <c r="T84" i="14"/>
  <c r="G84" i="14"/>
  <c r="Y91" i="14"/>
  <c r="Y92" i="14"/>
  <c r="X94" i="14"/>
  <c r="G99" i="14"/>
  <c r="T102" i="14"/>
  <c r="G102" i="14"/>
  <c r="S102" i="14" s="1"/>
  <c r="T106" i="14"/>
  <c r="G106" i="14"/>
  <c r="G112" i="14"/>
  <c r="Y112" i="14"/>
  <c r="G125" i="14"/>
  <c r="T127" i="14"/>
  <c r="G127" i="14"/>
  <c r="S127" i="14" s="1"/>
  <c r="U127" i="14" s="1"/>
  <c r="AO127" i="14" s="1"/>
  <c r="T135" i="14"/>
  <c r="G135" i="14"/>
  <c r="S135" i="14" s="1"/>
  <c r="G137" i="14"/>
  <c r="T138" i="14"/>
  <c r="G138" i="14"/>
  <c r="G139" i="14"/>
  <c r="L139" i="14" s="1"/>
  <c r="AL139" i="14" s="1"/>
  <c r="G141" i="14"/>
  <c r="S141" i="14" s="1"/>
  <c r="T142" i="14"/>
  <c r="G142" i="14"/>
  <c r="T146" i="14"/>
  <c r="G146" i="14"/>
  <c r="X150" i="14"/>
  <c r="G164" i="14"/>
  <c r="O170" i="14"/>
  <c r="L45" i="13"/>
  <c r="AL45" i="13" s="1"/>
  <c r="X46" i="13"/>
  <c r="X72" i="13"/>
  <c r="Y77" i="13"/>
  <c r="G79" i="13"/>
  <c r="G86" i="13"/>
  <c r="L89" i="13"/>
  <c r="AL89" i="13" s="1"/>
  <c r="G161" i="13"/>
  <c r="L161" i="13" s="1"/>
  <c r="AL161" i="13" s="1"/>
  <c r="T161" i="13"/>
  <c r="V161" i="13" s="1"/>
  <c r="Y47" i="12"/>
  <c r="G47" i="12"/>
  <c r="S47" i="12" s="1"/>
  <c r="G145" i="12"/>
  <c r="S145" i="12" s="1"/>
  <c r="O145" i="12"/>
  <c r="G125" i="11"/>
  <c r="T125" i="11"/>
  <c r="O127" i="11"/>
  <c r="L154" i="11"/>
  <c r="AL154" i="11" s="1"/>
  <c r="T144" i="15"/>
  <c r="G144" i="15"/>
  <c r="Y144" i="15"/>
  <c r="T177" i="15"/>
  <c r="G177" i="15"/>
  <c r="T44" i="14"/>
  <c r="G44" i="14"/>
  <c r="L44" i="14" s="1"/>
  <c r="AL44" i="14" s="1"/>
  <c r="T53" i="14"/>
  <c r="G53" i="14"/>
  <c r="S53" i="14" s="1"/>
  <c r="T83" i="14"/>
  <c r="G83" i="14"/>
  <c r="G98" i="14"/>
  <c r="G111" i="14"/>
  <c r="T116" i="14"/>
  <c r="G116" i="14"/>
  <c r="G120" i="14"/>
  <c r="S120" i="14" s="1"/>
  <c r="U120" i="14" s="1"/>
  <c r="AO120" i="14" s="1"/>
  <c r="G123" i="14"/>
  <c r="G124" i="14"/>
  <c r="G128" i="14"/>
  <c r="S128" i="14" s="1"/>
  <c r="U128" i="14" s="1"/>
  <c r="AO128" i="14" s="1"/>
  <c r="Y128" i="14"/>
  <c r="T148" i="14"/>
  <c r="G148" i="14"/>
  <c r="T154" i="14"/>
  <c r="G154" i="14"/>
  <c r="X161" i="14"/>
  <c r="G161" i="14"/>
  <c r="Y161" i="14"/>
  <c r="G48" i="13"/>
  <c r="S48" i="13" s="1"/>
  <c r="U48" i="13" s="1"/>
  <c r="AO48" i="13" s="1"/>
  <c r="X49" i="13"/>
  <c r="G49" i="13"/>
  <c r="S49" i="13" s="1"/>
  <c r="T52" i="13"/>
  <c r="G52" i="13"/>
  <c r="S52" i="13" s="1"/>
  <c r="X57" i="13"/>
  <c r="G57" i="13"/>
  <c r="Y67" i="13"/>
  <c r="G67" i="13"/>
  <c r="Y70" i="13"/>
  <c r="G70" i="13"/>
  <c r="G131" i="13"/>
  <c r="T160" i="13"/>
  <c r="G160" i="13"/>
  <c r="G172" i="13"/>
  <c r="S172" i="13" s="1"/>
  <c r="U172" i="13" s="1"/>
  <c r="AO172" i="13" s="1"/>
  <c r="X172" i="13"/>
  <c r="T62" i="12"/>
  <c r="V62" i="12" s="1"/>
  <c r="G62" i="12"/>
  <c r="S62" i="12" s="1"/>
  <c r="L62" i="12"/>
  <c r="AL62" i="12" s="1"/>
  <c r="G75" i="12"/>
  <c r="T86" i="12"/>
  <c r="G86" i="12"/>
  <c r="L86" i="12" s="1"/>
  <c r="AL86" i="12" s="1"/>
  <c r="Y86" i="12"/>
  <c r="X86" i="12"/>
  <c r="X114" i="12"/>
  <c r="G114" i="12"/>
  <c r="S114" i="12" s="1"/>
  <c r="U114" i="12" s="1"/>
  <c r="AO114" i="12" s="1"/>
  <c r="O114" i="12"/>
  <c r="T175" i="12"/>
  <c r="V175" i="12" s="1"/>
  <c r="G175" i="12"/>
  <c r="S175" i="12" s="1"/>
  <c r="O175" i="12"/>
  <c r="G43" i="11"/>
  <c r="V59" i="11"/>
  <c r="T60" i="11"/>
  <c r="G60" i="11"/>
  <c r="X66" i="11"/>
  <c r="G66" i="11"/>
  <c r="X63" i="10"/>
  <c r="G63" i="10"/>
  <c r="S63" i="10" s="1"/>
  <c r="O68" i="10"/>
  <c r="G68" i="10"/>
  <c r="T68" i="10"/>
  <c r="AN68" i="10" s="1"/>
  <c r="X68" i="10"/>
  <c r="G97" i="10"/>
  <c r="O97" i="10"/>
  <c r="T97" i="10"/>
  <c r="G81" i="9"/>
  <c r="T81" i="9"/>
  <c r="T82" i="9"/>
  <c r="G82" i="9"/>
  <c r="X82" i="9"/>
  <c r="G93" i="9"/>
  <c r="T93" i="9"/>
  <c r="O93" i="9"/>
  <c r="O135" i="9"/>
  <c r="G135" i="9"/>
  <c r="T169" i="9"/>
  <c r="G169" i="9"/>
  <c r="O169" i="9"/>
  <c r="Y169" i="9"/>
  <c r="G83" i="13"/>
  <c r="G88" i="13"/>
  <c r="S88" i="13" s="1"/>
  <c r="U88" i="13" s="1"/>
  <c r="AO88" i="13" s="1"/>
  <c r="G119" i="13"/>
  <c r="X134" i="13"/>
  <c r="G134" i="13"/>
  <c r="X144" i="13"/>
  <c r="G144" i="13"/>
  <c r="S144" i="13" s="1"/>
  <c r="Y147" i="13"/>
  <c r="G147" i="13"/>
  <c r="Y168" i="13"/>
  <c r="G168" i="13"/>
  <c r="G51" i="12"/>
  <c r="Y55" i="12"/>
  <c r="G55" i="12"/>
  <c r="S55" i="12" s="1"/>
  <c r="X66" i="12"/>
  <c r="G66" i="12"/>
  <c r="L66" i="12" s="1"/>
  <c r="AL66" i="12" s="1"/>
  <c r="X68" i="12"/>
  <c r="G68" i="12"/>
  <c r="G74" i="12"/>
  <c r="O97" i="12"/>
  <c r="Y103" i="12"/>
  <c r="G103" i="12"/>
  <c r="T105" i="12"/>
  <c r="G105" i="12"/>
  <c r="S105" i="12" s="1"/>
  <c r="U105" i="12" s="1"/>
  <c r="AO105" i="12" s="1"/>
  <c r="O106" i="12"/>
  <c r="T110" i="12"/>
  <c r="AN110" i="12" s="1"/>
  <c r="G110" i="12"/>
  <c r="L110" i="12" s="1"/>
  <c r="Y111" i="12"/>
  <c r="G111" i="12"/>
  <c r="T115" i="12"/>
  <c r="G115" i="12"/>
  <c r="T142" i="12"/>
  <c r="V142" i="12" s="1"/>
  <c r="G142" i="12"/>
  <c r="L142" i="12" s="1"/>
  <c r="AL142" i="12" s="1"/>
  <c r="X147" i="12"/>
  <c r="G147" i="12"/>
  <c r="Y147" i="12"/>
  <c r="X163" i="12"/>
  <c r="G163" i="12"/>
  <c r="O164" i="12"/>
  <c r="G164" i="12"/>
  <c r="G166" i="12"/>
  <c r="G172" i="12"/>
  <c r="T179" i="12"/>
  <c r="G179" i="12"/>
  <c r="S179" i="12" s="1"/>
  <c r="U179" i="12" s="1"/>
  <c r="AO179" i="12" s="1"/>
  <c r="X179" i="12"/>
  <c r="G46" i="11"/>
  <c r="S46" i="11" s="1"/>
  <c r="T51" i="11"/>
  <c r="G51" i="11"/>
  <c r="S51" i="11" s="1"/>
  <c r="U51" i="11" s="1"/>
  <c r="AO51" i="11" s="1"/>
  <c r="X81" i="11"/>
  <c r="G81" i="11"/>
  <c r="Y103" i="11"/>
  <c r="G106" i="11"/>
  <c r="T107" i="11"/>
  <c r="G107" i="11"/>
  <c r="L107" i="11" s="1"/>
  <c r="AL107" i="11" s="1"/>
  <c r="T117" i="11"/>
  <c r="G117" i="11"/>
  <c r="Y132" i="11"/>
  <c r="G132" i="11"/>
  <c r="Y137" i="11"/>
  <c r="G137" i="11"/>
  <c r="G141" i="11"/>
  <c r="Y179" i="11"/>
  <c r="G179" i="11"/>
  <c r="L179" i="11" s="1"/>
  <c r="AL179" i="11" s="1"/>
  <c r="X179" i="11"/>
  <c r="Y108" i="10"/>
  <c r="G108" i="10"/>
  <c r="L108" i="10" s="1"/>
  <c r="AL108" i="10" s="1"/>
  <c r="X109" i="10"/>
  <c r="G109" i="10"/>
  <c r="T110" i="10"/>
  <c r="G110" i="10"/>
  <c r="S110" i="10" s="1"/>
  <c r="U110" i="10" s="1"/>
  <c r="AO110" i="10" s="1"/>
  <c r="Y110" i="10"/>
  <c r="T144" i="10"/>
  <c r="G144" i="10"/>
  <c r="G151" i="10"/>
  <c r="O151" i="10"/>
  <c r="Y151" i="10"/>
  <c r="T151" i="10"/>
  <c r="G125" i="9"/>
  <c r="X174" i="9"/>
  <c r="G174" i="9"/>
  <c r="G176" i="9"/>
  <c r="T176" i="9"/>
  <c r="G56" i="12"/>
  <c r="S56" i="12" s="1"/>
  <c r="U56" i="12" s="1"/>
  <c r="AO56" i="12" s="1"/>
  <c r="G69" i="12"/>
  <c r="G71" i="12"/>
  <c r="S71" i="12" s="1"/>
  <c r="U71" i="12" s="1"/>
  <c r="AO71" i="12" s="1"/>
  <c r="X87" i="12"/>
  <c r="G87" i="12"/>
  <c r="O98" i="12"/>
  <c r="G98" i="12"/>
  <c r="S98" i="12" s="1"/>
  <c r="G112" i="12"/>
  <c r="X122" i="12"/>
  <c r="G122" i="12"/>
  <c r="X130" i="12"/>
  <c r="G130" i="12"/>
  <c r="L130" i="12" s="1"/>
  <c r="AL130" i="12" s="1"/>
  <c r="G131" i="12"/>
  <c r="T134" i="12"/>
  <c r="V134" i="12" s="1"/>
  <c r="G134" i="12"/>
  <c r="G141" i="12"/>
  <c r="T151" i="12"/>
  <c r="G151" i="12"/>
  <c r="S151" i="12" s="1"/>
  <c r="Y151" i="12"/>
  <c r="G45" i="11"/>
  <c r="T47" i="11"/>
  <c r="G47" i="11"/>
  <c r="G48" i="11"/>
  <c r="G50" i="11"/>
  <c r="G77" i="11"/>
  <c r="S77" i="11" s="1"/>
  <c r="U77" i="11" s="1"/>
  <c r="AO77" i="11" s="1"/>
  <c r="G80" i="11"/>
  <c r="T91" i="11"/>
  <c r="G91" i="11"/>
  <c r="G97" i="11"/>
  <c r="S97" i="11" s="1"/>
  <c r="U97" i="11" s="1"/>
  <c r="AO97" i="11" s="1"/>
  <c r="X109" i="11"/>
  <c r="G109" i="11"/>
  <c r="S109" i="11" s="1"/>
  <c r="T135" i="11"/>
  <c r="AN135" i="11" s="1"/>
  <c r="G135" i="11"/>
  <c r="L135" i="11" s="1"/>
  <c r="Y150" i="11"/>
  <c r="G150" i="11"/>
  <c r="T151" i="11"/>
  <c r="G151" i="11"/>
  <c r="T156" i="11"/>
  <c r="G156" i="11"/>
  <c r="G169" i="11"/>
  <c r="X169" i="11"/>
  <c r="T170" i="11"/>
  <c r="G170" i="11"/>
  <c r="S170" i="11" s="1"/>
  <c r="G61" i="10"/>
  <c r="G150" i="10"/>
  <c r="G177" i="10"/>
  <c r="X177" i="10"/>
  <c r="T124" i="9"/>
  <c r="G124" i="9"/>
  <c r="G87" i="13"/>
  <c r="G98" i="13"/>
  <c r="Y99" i="13"/>
  <c r="G99" i="13"/>
  <c r="T101" i="13"/>
  <c r="V101" i="13" s="1"/>
  <c r="G101" i="13"/>
  <c r="G103" i="13"/>
  <c r="G114" i="13"/>
  <c r="G117" i="13"/>
  <c r="O147" i="13"/>
  <c r="G173" i="13"/>
  <c r="W181" i="13"/>
  <c r="G181" i="13"/>
  <c r="S181" i="13" s="1"/>
  <c r="U181" i="13" s="1"/>
  <c r="AO181" i="13" s="1"/>
  <c r="G45" i="12"/>
  <c r="L45" i="12" s="1"/>
  <c r="AL45" i="12" s="1"/>
  <c r="G58" i="12"/>
  <c r="G59" i="12"/>
  <c r="G67" i="12"/>
  <c r="L69" i="12"/>
  <c r="AL69" i="12" s="1"/>
  <c r="O70" i="12"/>
  <c r="X100" i="12"/>
  <c r="G100" i="12"/>
  <c r="T101" i="12"/>
  <c r="G101" i="12"/>
  <c r="S101" i="12" s="1"/>
  <c r="U101" i="12" s="1"/>
  <c r="AO101" i="12" s="1"/>
  <c r="Y102" i="12"/>
  <c r="G102" i="12"/>
  <c r="O103" i="12"/>
  <c r="Y105" i="12"/>
  <c r="T113" i="12"/>
  <c r="G113" i="12"/>
  <c r="Y113" i="12"/>
  <c r="O122" i="12"/>
  <c r="O131" i="12"/>
  <c r="Y132" i="12"/>
  <c r="G132" i="12"/>
  <c r="G133" i="12"/>
  <c r="L134" i="12"/>
  <c r="AL134" i="12" s="1"/>
  <c r="Y140" i="12"/>
  <c r="G140" i="12"/>
  <c r="T143" i="12"/>
  <c r="V143" i="12" s="1"/>
  <c r="G143" i="12"/>
  <c r="S143" i="12" s="1"/>
  <c r="G150" i="12"/>
  <c r="L150" i="12" s="1"/>
  <c r="AL150" i="12" s="1"/>
  <c r="O165" i="12"/>
  <c r="Y176" i="12"/>
  <c r="G176" i="12"/>
  <c r="L179" i="12"/>
  <c r="O47" i="11"/>
  <c r="O49" i="11"/>
  <c r="G52" i="11"/>
  <c r="G53" i="11"/>
  <c r="X79" i="11"/>
  <c r="G79" i="11"/>
  <c r="S79" i="11" s="1"/>
  <c r="O91" i="11"/>
  <c r="Y92" i="11"/>
  <c r="G92" i="11"/>
  <c r="Y93" i="11"/>
  <c r="Y100" i="11"/>
  <c r="G100" i="11"/>
  <c r="L100" i="11" s="1"/>
  <c r="AL100" i="11" s="1"/>
  <c r="G133" i="11"/>
  <c r="O135" i="11"/>
  <c r="T121" i="10"/>
  <c r="AN121" i="10" s="1"/>
  <c r="G121" i="10"/>
  <c r="S121" i="10" s="1"/>
  <c r="X121" i="10"/>
  <c r="V121" i="10"/>
  <c r="X176" i="10"/>
  <c r="G176" i="10"/>
  <c r="L176" i="10" s="1"/>
  <c r="AL176" i="10" s="1"/>
  <c r="X75" i="9"/>
  <c r="G75" i="9"/>
  <c r="S75" i="9" s="1"/>
  <c r="U75" i="9" s="1"/>
  <c r="AO75" i="9" s="1"/>
  <c r="X166" i="9"/>
  <c r="G166" i="9"/>
  <c r="L166" i="9" s="1"/>
  <c r="AL166" i="9" s="1"/>
  <c r="O166" i="9"/>
  <c r="X141" i="13"/>
  <c r="G141" i="13"/>
  <c r="Y155" i="13"/>
  <c r="G155" i="13"/>
  <c r="Y163" i="13"/>
  <c r="G163" i="13"/>
  <c r="L163" i="13" s="1"/>
  <c r="AL163" i="13" s="1"/>
  <c r="X174" i="13"/>
  <c r="G174" i="13"/>
  <c r="G64" i="12"/>
  <c r="S64" i="12" s="1"/>
  <c r="U64" i="12" s="1"/>
  <c r="AO64" i="12" s="1"/>
  <c r="T78" i="12"/>
  <c r="G78" i="12"/>
  <c r="L78" i="12" s="1"/>
  <c r="G93" i="12"/>
  <c r="S93" i="12" s="1"/>
  <c r="Y95" i="12"/>
  <c r="G95" i="12"/>
  <c r="L95" i="12" s="1"/>
  <c r="AL95" i="12" s="1"/>
  <c r="O130" i="12"/>
  <c r="G136" i="12"/>
  <c r="S136" i="12" s="1"/>
  <c r="U136" i="12" s="1"/>
  <c r="AO136" i="12" s="1"/>
  <c r="T148" i="12"/>
  <c r="G148" i="12"/>
  <c r="O151" i="12"/>
  <c r="T159" i="12"/>
  <c r="V159" i="12" s="1"/>
  <c r="G159" i="12"/>
  <c r="S159" i="12" s="1"/>
  <c r="Y160" i="12"/>
  <c r="G160" i="12"/>
  <c r="G161" i="12"/>
  <c r="S161" i="12" s="1"/>
  <c r="L62" i="11"/>
  <c r="AL62" i="11" s="1"/>
  <c r="G62" i="11"/>
  <c r="X89" i="11"/>
  <c r="G89" i="11"/>
  <c r="S89" i="11" s="1"/>
  <c r="X90" i="11"/>
  <c r="G90" i="11"/>
  <c r="G98" i="11"/>
  <c r="G101" i="11"/>
  <c r="S101" i="11" s="1"/>
  <c r="T111" i="11"/>
  <c r="G111" i="11"/>
  <c r="T112" i="11"/>
  <c r="G112" i="11"/>
  <c r="Y134" i="11"/>
  <c r="G134" i="11"/>
  <c r="X160" i="11"/>
  <c r="G160" i="11"/>
  <c r="T49" i="10"/>
  <c r="G49" i="10"/>
  <c r="X50" i="10"/>
  <c r="G50" i="10"/>
  <c r="G51" i="10"/>
  <c r="T75" i="10"/>
  <c r="G75" i="10"/>
  <c r="X75" i="10"/>
  <c r="Y76" i="10"/>
  <c r="G76" i="10"/>
  <c r="L76" i="10" s="1"/>
  <c r="AL76" i="10" s="1"/>
  <c r="O76" i="10"/>
  <c r="G80" i="10"/>
  <c r="G100" i="10"/>
  <c r="O100" i="10"/>
  <c r="G104" i="10"/>
  <c r="L104" i="10" s="1"/>
  <c r="AL104" i="10" s="1"/>
  <c r="X105" i="10"/>
  <c r="G105" i="10"/>
  <c r="G120" i="10"/>
  <c r="L120" i="10"/>
  <c r="AL120" i="10" s="1"/>
  <c r="X175" i="10"/>
  <c r="G175" i="10"/>
  <c r="S175" i="10" s="1"/>
  <c r="G89" i="9"/>
  <c r="T89" i="9"/>
  <c r="O89" i="9"/>
  <c r="G114" i="9"/>
  <c r="Y155" i="9"/>
  <c r="G155" i="9"/>
  <c r="X155" i="9"/>
  <c r="G90" i="13"/>
  <c r="G92" i="13"/>
  <c r="S92" i="13" s="1"/>
  <c r="U92" i="13" s="1"/>
  <c r="G93" i="13"/>
  <c r="L93" i="13" s="1"/>
  <c r="AL93" i="13" s="1"/>
  <c r="G94" i="13"/>
  <c r="O101" i="13"/>
  <c r="Y101" i="13"/>
  <c r="Y107" i="13"/>
  <c r="G107" i="13"/>
  <c r="G108" i="13"/>
  <c r="S108" i="13" s="1"/>
  <c r="U108" i="13" s="1"/>
  <c r="AO108" i="13" s="1"/>
  <c r="T109" i="13"/>
  <c r="V109" i="13" s="1"/>
  <c r="G109" i="13"/>
  <c r="W112" i="13"/>
  <c r="G112" i="13"/>
  <c r="S112" i="13" s="1"/>
  <c r="U112" i="13" s="1"/>
  <c r="AO112" i="13" s="1"/>
  <c r="T125" i="13"/>
  <c r="V125" i="13" s="1"/>
  <c r="G125" i="13"/>
  <c r="G133" i="13"/>
  <c r="X133" i="13"/>
  <c r="G140" i="13"/>
  <c r="S140" i="13" s="1"/>
  <c r="G148" i="13"/>
  <c r="S148" i="13" s="1"/>
  <c r="U148" i="13" s="1"/>
  <c r="AO148" i="13" s="1"/>
  <c r="X150" i="13"/>
  <c r="G150" i="13"/>
  <c r="Y150" i="13"/>
  <c r="L155" i="13"/>
  <c r="AL155" i="13" s="1"/>
  <c r="O163" i="13"/>
  <c r="Y174" i="13"/>
  <c r="L181" i="13"/>
  <c r="AL181" i="13" s="1"/>
  <c r="T46" i="12"/>
  <c r="V46" i="12" s="1"/>
  <c r="G46" i="12"/>
  <c r="X46" i="12"/>
  <c r="X50" i="12"/>
  <c r="G50" i="12"/>
  <c r="T65" i="12"/>
  <c r="G65" i="12"/>
  <c r="X65" i="12"/>
  <c r="Y68" i="12"/>
  <c r="G77" i="12"/>
  <c r="T81" i="12"/>
  <c r="G81" i="12"/>
  <c r="S81" i="12" s="1"/>
  <c r="O95" i="12"/>
  <c r="O113" i="12"/>
  <c r="T126" i="12"/>
  <c r="G126" i="12"/>
  <c r="L126" i="12" s="1"/>
  <c r="AL126" i="12" s="1"/>
  <c r="G135" i="12"/>
  <c r="O137" i="12"/>
  <c r="G137" i="12"/>
  <c r="Y137" i="12"/>
  <c r="O139" i="12"/>
  <c r="L143" i="12"/>
  <c r="AL143" i="12" s="1"/>
  <c r="Y143" i="12"/>
  <c r="Y152" i="12"/>
  <c r="G152" i="12"/>
  <c r="S152" i="12" s="1"/>
  <c r="X155" i="12"/>
  <c r="G155" i="12"/>
  <c r="S155" i="12" s="1"/>
  <c r="U155" i="12" s="1"/>
  <c r="AO155" i="12" s="1"/>
  <c r="O157" i="12"/>
  <c r="G157" i="12"/>
  <c r="O160" i="12"/>
  <c r="T164" i="12"/>
  <c r="Y168" i="12"/>
  <c r="G168" i="12"/>
  <c r="G180" i="12"/>
  <c r="G57" i="11"/>
  <c r="G58" i="11"/>
  <c r="S58" i="11" s="1"/>
  <c r="U58" i="11" s="1"/>
  <c r="AO58" i="11" s="1"/>
  <c r="T59" i="11"/>
  <c r="AN59" i="11" s="1"/>
  <c r="G59" i="11"/>
  <c r="V68" i="11"/>
  <c r="G68" i="11"/>
  <c r="G69" i="11"/>
  <c r="S69" i="11" s="1"/>
  <c r="X78" i="11"/>
  <c r="G78" i="11"/>
  <c r="L103" i="11"/>
  <c r="AL103" i="11" s="1"/>
  <c r="X106" i="11"/>
  <c r="Y110" i="11"/>
  <c r="G110" i="11"/>
  <c r="O111" i="11"/>
  <c r="X117" i="11"/>
  <c r="G122" i="11"/>
  <c r="Y122" i="11"/>
  <c r="G159" i="11"/>
  <c r="G166" i="11"/>
  <c r="Y166" i="11"/>
  <c r="G73" i="10"/>
  <c r="T73" i="10"/>
  <c r="G74" i="10"/>
  <c r="O75" i="10"/>
  <c r="G99" i="10"/>
  <c r="O105" i="10"/>
  <c r="T155" i="10"/>
  <c r="G155" i="10"/>
  <c r="X157" i="10"/>
  <c r="G157" i="10"/>
  <c r="O157" i="10"/>
  <c r="T174" i="10"/>
  <c r="G174" i="10"/>
  <c r="X174" i="10"/>
  <c r="X83" i="9"/>
  <c r="G83" i="9"/>
  <c r="L83" i="9" s="1"/>
  <c r="AL83" i="9" s="1"/>
  <c r="X140" i="9"/>
  <c r="G140" i="9"/>
  <c r="G164" i="13"/>
  <c r="G165" i="13"/>
  <c r="G177" i="13"/>
  <c r="L177" i="13" s="1"/>
  <c r="AL177" i="13" s="1"/>
  <c r="G43" i="12"/>
  <c r="X76" i="12"/>
  <c r="G76" i="12"/>
  <c r="G79" i="12"/>
  <c r="S79" i="12" s="1"/>
  <c r="U79" i="12" s="1"/>
  <c r="AO79" i="12" s="1"/>
  <c r="G91" i="12"/>
  <c r="G96" i="12"/>
  <c r="G97" i="12"/>
  <c r="X97" i="12"/>
  <c r="X106" i="12"/>
  <c r="G106" i="12"/>
  <c r="T125" i="12"/>
  <c r="G125" i="12"/>
  <c r="G154" i="12"/>
  <c r="S154" i="12" s="1"/>
  <c r="T156" i="12"/>
  <c r="G156" i="12"/>
  <c r="G158" i="12"/>
  <c r="G56" i="11"/>
  <c r="T61" i="11"/>
  <c r="G61" i="11"/>
  <c r="G67" i="11"/>
  <c r="X70" i="11"/>
  <c r="G70" i="11"/>
  <c r="L70" i="11" s="1"/>
  <c r="AL70" i="11" s="1"/>
  <c r="X71" i="11"/>
  <c r="G71" i="11"/>
  <c r="L71" i="11" s="1"/>
  <c r="AL71" i="11" s="1"/>
  <c r="T83" i="11"/>
  <c r="G83" i="11"/>
  <c r="L83" i="11" s="1"/>
  <c r="AL83" i="11" s="1"/>
  <c r="G88" i="11"/>
  <c r="T94" i="11"/>
  <c r="G94" i="11"/>
  <c r="Y121" i="11"/>
  <c r="G121" i="11"/>
  <c r="Y124" i="11"/>
  <c r="G124" i="11"/>
  <c r="L124" i="11" s="1"/>
  <c r="AL124" i="11" s="1"/>
  <c r="X158" i="11"/>
  <c r="G158" i="11"/>
  <c r="G45" i="10"/>
  <c r="L45" i="10" s="1"/>
  <c r="AL45" i="10" s="1"/>
  <c r="X45" i="10"/>
  <c r="X58" i="10"/>
  <c r="G58" i="10"/>
  <c r="S58" i="10" s="1"/>
  <c r="U58" i="10" s="1"/>
  <c r="AO58" i="10" s="1"/>
  <c r="O58" i="10"/>
  <c r="G64" i="10"/>
  <c r="G98" i="10"/>
  <c r="X98" i="10"/>
  <c r="T180" i="10"/>
  <c r="AN180" i="10" s="1"/>
  <c r="G180" i="10"/>
  <c r="S180" i="10" s="1"/>
  <c r="U180" i="10" s="1"/>
  <c r="AO180" i="10" s="1"/>
  <c r="O180" i="10"/>
  <c r="Y180" i="10"/>
  <c r="L180" i="10"/>
  <c r="AL180" i="10" s="1"/>
  <c r="X180" i="10"/>
  <c r="G43" i="9"/>
  <c r="S43" i="9" s="1"/>
  <c r="U43" i="9" s="1"/>
  <c r="AO43" i="9" s="1"/>
  <c r="Y43" i="9"/>
  <c r="X43" i="9"/>
  <c r="G137" i="9"/>
  <c r="S137" i="9" s="1"/>
  <c r="U137" i="9" s="1"/>
  <c r="AO137" i="9" s="1"/>
  <c r="G139" i="9"/>
  <c r="X139" i="9"/>
  <c r="G149" i="11"/>
  <c r="S149" i="11" s="1"/>
  <c r="U149" i="11" s="1"/>
  <c r="AO149" i="11" s="1"/>
  <c r="G152" i="11"/>
  <c r="T157" i="11"/>
  <c r="G157" i="11"/>
  <c r="G161" i="11"/>
  <c r="L161" i="11" s="1"/>
  <c r="AL161" i="11" s="1"/>
  <c r="T162" i="11"/>
  <c r="G162" i="11"/>
  <c r="L162" i="11" s="1"/>
  <c r="AL162" i="11" s="1"/>
  <c r="G180" i="11"/>
  <c r="S180" i="11" s="1"/>
  <c r="U180" i="11" s="1"/>
  <c r="AO180" i="11" s="1"/>
  <c r="G181" i="11"/>
  <c r="Y47" i="10"/>
  <c r="G47" i="10"/>
  <c r="L47" i="10" s="1"/>
  <c r="AL47" i="10" s="1"/>
  <c r="T57" i="10"/>
  <c r="G57" i="10"/>
  <c r="G60" i="10"/>
  <c r="G66" i="10"/>
  <c r="L66" i="10" s="1"/>
  <c r="AL66" i="10" s="1"/>
  <c r="T67" i="10"/>
  <c r="G67" i="10"/>
  <c r="O69" i="10"/>
  <c r="G69" i="10"/>
  <c r="G70" i="10"/>
  <c r="S70" i="10" s="1"/>
  <c r="U70" i="10" s="1"/>
  <c r="AO70" i="10" s="1"/>
  <c r="G77" i="10"/>
  <c r="G78" i="10"/>
  <c r="X79" i="10"/>
  <c r="G79" i="10"/>
  <c r="Y84" i="10"/>
  <c r="G84" i="10"/>
  <c r="X103" i="10"/>
  <c r="G103" i="10"/>
  <c r="X111" i="10"/>
  <c r="G111" i="10"/>
  <c r="L111" i="10" s="1"/>
  <c r="AL111" i="10" s="1"/>
  <c r="X114" i="10"/>
  <c r="G124" i="10"/>
  <c r="X125" i="10"/>
  <c r="G125" i="10"/>
  <c r="Y125" i="10"/>
  <c r="Y127" i="10"/>
  <c r="T128" i="10"/>
  <c r="Y134" i="10"/>
  <c r="G156" i="10"/>
  <c r="V162" i="10"/>
  <c r="G162" i="10"/>
  <c r="G45" i="9"/>
  <c r="G46" i="9"/>
  <c r="T65" i="9"/>
  <c r="V65" i="9" s="1"/>
  <c r="G65" i="9"/>
  <c r="G71" i="9"/>
  <c r="S71" i="9" s="1"/>
  <c r="T72" i="9"/>
  <c r="AN72" i="9" s="1"/>
  <c r="G72" i="9"/>
  <c r="Y72" i="9"/>
  <c r="X90" i="9"/>
  <c r="G90" i="9"/>
  <c r="S90" i="9" s="1"/>
  <c r="U90" i="9" s="1"/>
  <c r="AO90" i="9" s="1"/>
  <c r="X96" i="9"/>
  <c r="G96" i="9"/>
  <c r="S96" i="9" s="1"/>
  <c r="T105" i="9"/>
  <c r="G105" i="9"/>
  <c r="X113" i="9"/>
  <c r="G113" i="9"/>
  <c r="G119" i="9"/>
  <c r="X156" i="9"/>
  <c r="G156" i="9"/>
  <c r="S156" i="9" s="1"/>
  <c r="U156" i="9" s="1"/>
  <c r="AO156" i="9" s="1"/>
  <c r="O178" i="9"/>
  <c r="G180" i="9"/>
  <c r="X181" i="9"/>
  <c r="G181" i="9"/>
  <c r="G171" i="11"/>
  <c r="X174" i="11"/>
  <c r="G174" i="11"/>
  <c r="S174" i="11" s="1"/>
  <c r="O175" i="11"/>
  <c r="G175" i="11"/>
  <c r="L175" i="11" s="1"/>
  <c r="AL175" i="11" s="1"/>
  <c r="X177" i="11"/>
  <c r="G177" i="11"/>
  <c r="L177" i="11" s="1"/>
  <c r="AL177" i="11" s="1"/>
  <c r="G43" i="10"/>
  <c r="G48" i="10"/>
  <c r="T59" i="10"/>
  <c r="AN59" i="10" s="1"/>
  <c r="G59" i="10"/>
  <c r="T83" i="10"/>
  <c r="G83" i="10"/>
  <c r="O85" i="10"/>
  <c r="G85" i="10"/>
  <c r="T93" i="10"/>
  <c r="G93" i="10"/>
  <c r="G122" i="10"/>
  <c r="S122" i="10" s="1"/>
  <c r="U122" i="10" s="1"/>
  <c r="AO122" i="10" s="1"/>
  <c r="T131" i="10"/>
  <c r="G131" i="10"/>
  <c r="L131" i="10" s="1"/>
  <c r="AL131" i="10" s="1"/>
  <c r="T139" i="10"/>
  <c r="G139" i="10"/>
  <c r="L139" i="10" s="1"/>
  <c r="AL139" i="10" s="1"/>
  <c r="G140" i="10"/>
  <c r="Y149" i="10"/>
  <c r="G158" i="10"/>
  <c r="L158" i="10" s="1"/>
  <c r="AL158" i="10" s="1"/>
  <c r="T167" i="10"/>
  <c r="T172" i="10"/>
  <c r="AN172" i="10" s="1"/>
  <c r="G172" i="10"/>
  <c r="L44" i="9"/>
  <c r="AL44" i="9" s="1"/>
  <c r="O46" i="9"/>
  <c r="X53" i="9"/>
  <c r="G53" i="9"/>
  <c r="G56" i="9"/>
  <c r="Y56" i="9"/>
  <c r="X76" i="9"/>
  <c r="G76" i="9"/>
  <c r="L76" i="9" s="1"/>
  <c r="AL76" i="9" s="1"/>
  <c r="G91" i="9"/>
  <c r="O92" i="9"/>
  <c r="Y95" i="9"/>
  <c r="G95" i="9"/>
  <c r="S95" i="9" s="1"/>
  <c r="Y96" i="9"/>
  <c r="U99" i="9"/>
  <c r="AO99" i="9" s="1"/>
  <c r="G99" i="9"/>
  <c r="S99" i="9" s="1"/>
  <c r="X107" i="9"/>
  <c r="O112" i="9"/>
  <c r="X121" i="9"/>
  <c r="G121" i="9"/>
  <c r="X122" i="9"/>
  <c r="G122" i="9"/>
  <c r="L122" i="9" s="1"/>
  <c r="AL122" i="9" s="1"/>
  <c r="G127" i="9"/>
  <c r="L127" i="9" s="1"/>
  <c r="AL127" i="9" s="1"/>
  <c r="X138" i="9"/>
  <c r="G138" i="9"/>
  <c r="S138" i="9" s="1"/>
  <c r="X145" i="9"/>
  <c r="G145" i="9"/>
  <c r="T165" i="9"/>
  <c r="G165" i="9"/>
  <c r="S165" i="9" s="1"/>
  <c r="U165" i="9" s="1"/>
  <c r="AO165" i="9" s="1"/>
  <c r="Y171" i="9"/>
  <c r="G171" i="9"/>
  <c r="Y179" i="9"/>
  <c r="G179" i="9"/>
  <c r="G65" i="10"/>
  <c r="G113" i="10"/>
  <c r="S113" i="10" s="1"/>
  <c r="G141" i="10"/>
  <c r="T161" i="10"/>
  <c r="AN161" i="10" s="1"/>
  <c r="G161" i="10"/>
  <c r="W161" i="10"/>
  <c r="G171" i="10"/>
  <c r="S171" i="10" s="1"/>
  <c r="U171" i="10" s="1"/>
  <c r="AO171" i="10" s="1"/>
  <c r="T48" i="9"/>
  <c r="G48" i="9"/>
  <c r="L48" i="9" s="1"/>
  <c r="AL48" i="9" s="1"/>
  <c r="Y48" i="9"/>
  <c r="X51" i="9"/>
  <c r="G54" i="9"/>
  <c r="G59" i="9"/>
  <c r="S59" i="9" s="1"/>
  <c r="U59" i="9" s="1"/>
  <c r="AO59" i="9" s="1"/>
  <c r="X60" i="9"/>
  <c r="G60" i="9"/>
  <c r="S60" i="9" s="1"/>
  <c r="U60" i="9" s="1"/>
  <c r="AO60" i="9" s="1"/>
  <c r="T64" i="9"/>
  <c r="G64" i="9"/>
  <c r="L96" i="9"/>
  <c r="AL96" i="9" s="1"/>
  <c r="Y98" i="9"/>
  <c r="G98" i="9"/>
  <c r="T136" i="9"/>
  <c r="Y138" i="9"/>
  <c r="Y141" i="9"/>
  <c r="G148" i="9"/>
  <c r="X149" i="9"/>
  <c r="G149" i="9"/>
  <c r="L149" i="9" s="1"/>
  <c r="AL149" i="9" s="1"/>
  <c r="X150" i="9"/>
  <c r="G150" i="9"/>
  <c r="T162" i="9"/>
  <c r="G162" i="9"/>
  <c r="X165" i="9"/>
  <c r="T170" i="9"/>
  <c r="AN170" i="9" s="1"/>
  <c r="G170" i="9"/>
  <c r="G142" i="11"/>
  <c r="S142" i="11" s="1"/>
  <c r="U142" i="11" s="1"/>
  <c r="AO142" i="11" s="1"/>
  <c r="G145" i="11"/>
  <c r="G146" i="11"/>
  <c r="Y146" i="11"/>
  <c r="O174" i="11"/>
  <c r="G53" i="10"/>
  <c r="L53" i="10" s="1"/>
  <c r="AL53" i="10" s="1"/>
  <c r="T54" i="10"/>
  <c r="AN54" i="10" s="1"/>
  <c r="G54" i="10"/>
  <c r="Y82" i="10"/>
  <c r="G82" i="10"/>
  <c r="X86" i="10"/>
  <c r="G86" i="10"/>
  <c r="G87" i="10"/>
  <c r="S87" i="10" s="1"/>
  <c r="G88" i="10"/>
  <c r="G96" i="10"/>
  <c r="O103" i="10"/>
  <c r="L114" i="10"/>
  <c r="AL114" i="10" s="1"/>
  <c r="O117" i="10"/>
  <c r="G117" i="10"/>
  <c r="V118" i="10"/>
  <c r="G118" i="10"/>
  <c r="T133" i="10"/>
  <c r="G133" i="10"/>
  <c r="Y135" i="10"/>
  <c r="G135" i="10"/>
  <c r="O141" i="10"/>
  <c r="Y142" i="10"/>
  <c r="G142" i="10"/>
  <c r="T147" i="10"/>
  <c r="G147" i="10"/>
  <c r="L147" i="10" s="1"/>
  <c r="AL147" i="10" s="1"/>
  <c r="O158" i="10"/>
  <c r="G159" i="10"/>
  <c r="S159" i="10" s="1"/>
  <c r="X161" i="10"/>
  <c r="T166" i="10"/>
  <c r="G166" i="10"/>
  <c r="G169" i="10"/>
  <c r="L169" i="10" s="1"/>
  <c r="G55" i="9"/>
  <c r="G62" i="9"/>
  <c r="G73" i="9"/>
  <c r="G77" i="9"/>
  <c r="G79" i="9"/>
  <c r="L79" i="9" s="1"/>
  <c r="AL79" i="9" s="1"/>
  <c r="O96" i="9"/>
  <c r="X102" i="9"/>
  <c r="G102" i="9"/>
  <c r="L103" i="9"/>
  <c r="AL103" i="9" s="1"/>
  <c r="O122" i="9"/>
  <c r="G123" i="9"/>
  <c r="L123" i="9" s="1"/>
  <c r="AL123" i="9" s="1"/>
  <c r="X133" i="9"/>
  <c r="G133" i="9"/>
  <c r="G147" i="9"/>
  <c r="O150" i="9"/>
  <c r="G151" i="9"/>
  <c r="T152" i="9"/>
  <c r="G152" i="9"/>
  <c r="L162" i="9"/>
  <c r="AL162" i="9" s="1"/>
  <c r="G164" i="9"/>
  <c r="L165" i="9"/>
  <c r="Y165" i="9"/>
  <c r="O167" i="10"/>
  <c r="G167" i="10"/>
  <c r="S167" i="10" s="1"/>
  <c r="T181" i="10"/>
  <c r="V181" i="10" s="1"/>
  <c r="G181" i="10"/>
  <c r="S181" i="10" s="1"/>
  <c r="T57" i="9"/>
  <c r="AN57" i="9" s="1"/>
  <c r="G57" i="9"/>
  <c r="T58" i="9"/>
  <c r="G58" i="9"/>
  <c r="X61" i="9"/>
  <c r="G61" i="9"/>
  <c r="T80" i="9"/>
  <c r="V80" i="9" s="1"/>
  <c r="G80" i="9"/>
  <c r="T104" i="9"/>
  <c r="AN104" i="9" s="1"/>
  <c r="G104" i="9"/>
  <c r="T153" i="9"/>
  <c r="G153" i="9"/>
  <c r="G172" i="9"/>
  <c r="S172" i="9" s="1"/>
  <c r="U172" i="9" s="1"/>
  <c r="AO172" i="9" s="1"/>
  <c r="Y55" i="10"/>
  <c r="G55" i="10"/>
  <c r="L55" i="10" s="1"/>
  <c r="AL55" i="10" s="1"/>
  <c r="G56" i="10"/>
  <c r="Y56" i="10"/>
  <c r="G81" i="10"/>
  <c r="X107" i="10"/>
  <c r="G107" i="10"/>
  <c r="L107" i="10" s="1"/>
  <c r="AL107" i="10" s="1"/>
  <c r="Y119" i="10"/>
  <c r="G119" i="10"/>
  <c r="Y129" i="10"/>
  <c r="G129" i="10"/>
  <c r="G148" i="10"/>
  <c r="G152" i="10"/>
  <c r="T153" i="10"/>
  <c r="G153" i="10"/>
  <c r="Y153" i="10"/>
  <c r="T49" i="9"/>
  <c r="AN49" i="9" s="1"/>
  <c r="G49" i="9"/>
  <c r="L49" i="9" s="1"/>
  <c r="AL49" i="9" s="1"/>
  <c r="X52" i="9"/>
  <c r="G52" i="9"/>
  <c r="O61" i="9"/>
  <c r="U67" i="9"/>
  <c r="AO67" i="9" s="1"/>
  <c r="G67" i="9"/>
  <c r="S67" i="9" s="1"/>
  <c r="X68" i="9"/>
  <c r="G68" i="9"/>
  <c r="L68" i="9" s="1"/>
  <c r="AL68" i="9" s="1"/>
  <c r="G85" i="9"/>
  <c r="X101" i="9"/>
  <c r="G101" i="9"/>
  <c r="Y104" i="9"/>
  <c r="G107" i="9"/>
  <c r="S107" i="9" s="1"/>
  <c r="U107" i="9" s="1"/>
  <c r="AO107" i="9" s="1"/>
  <c r="X108" i="9"/>
  <c r="G108" i="9"/>
  <c r="G115" i="9"/>
  <c r="T131" i="9"/>
  <c r="G131" i="9"/>
  <c r="X136" i="9"/>
  <c r="G136" i="9"/>
  <c r="S136" i="9" s="1"/>
  <c r="U136" i="9" s="1"/>
  <c r="AO136" i="9" s="1"/>
  <c r="T142" i="9"/>
  <c r="AN142" i="9" s="1"/>
  <c r="G142" i="9"/>
  <c r="L142" i="9" s="1"/>
  <c r="AL142" i="9" s="1"/>
  <c r="Y142" i="9"/>
  <c r="Y153" i="9"/>
  <c r="X173" i="9"/>
  <c r="G173" i="9"/>
  <c r="L173" i="9" s="1"/>
  <c r="AL173" i="9" s="1"/>
  <c r="T178" i="9"/>
  <c r="V178" i="9" s="1"/>
  <c r="G178" i="9"/>
  <c r="O41" i="9"/>
  <c r="L41" i="9"/>
  <c r="AL41" i="9" s="1"/>
  <c r="Y38" i="17"/>
  <c r="G38" i="17"/>
  <c r="X37" i="16"/>
  <c r="G37" i="16"/>
  <c r="Y34" i="18"/>
  <c r="G34" i="18"/>
  <c r="X40" i="8"/>
  <c r="G40" i="8"/>
  <c r="Y42" i="18"/>
  <c r="G42" i="18"/>
  <c r="L42" i="18" s="1"/>
  <c r="AL42" i="18" s="1"/>
  <c r="X33" i="16"/>
  <c r="G33" i="16"/>
  <c r="G42" i="14"/>
  <c r="Y38" i="13"/>
  <c r="G38" i="13"/>
  <c r="X34" i="12"/>
  <c r="G34" i="12"/>
  <c r="O38" i="12"/>
  <c r="G38" i="12"/>
  <c r="T41" i="10"/>
  <c r="G41" i="10"/>
  <c r="S41" i="10" s="1"/>
  <c r="U41" i="10" s="1"/>
  <c r="O36" i="16"/>
  <c r="G36" i="16"/>
  <c r="G42" i="16"/>
  <c r="Y33" i="15"/>
  <c r="G33" i="15"/>
  <c r="Y41" i="14"/>
  <c r="G41" i="14"/>
  <c r="X35" i="13"/>
  <c r="G35" i="13"/>
  <c r="Y37" i="12"/>
  <c r="G37" i="12"/>
  <c r="Y33" i="11"/>
  <c r="G33" i="11"/>
  <c r="T42" i="9"/>
  <c r="G42" i="9"/>
  <c r="O33" i="18"/>
  <c r="G33" i="18"/>
  <c r="Y41" i="15"/>
  <c r="G41" i="15"/>
  <c r="X41" i="13"/>
  <c r="G41" i="13"/>
  <c r="S41" i="13" s="1"/>
  <c r="G42" i="13"/>
  <c r="X41" i="11"/>
  <c r="Y39" i="10"/>
  <c r="G39" i="10"/>
  <c r="O38" i="8"/>
  <c r="G38" i="8"/>
  <c r="Y37" i="18"/>
  <c r="G37" i="18"/>
  <c r="T41" i="17"/>
  <c r="G41" i="17"/>
  <c r="L41" i="17" s="1"/>
  <c r="AL41" i="17" s="1"/>
  <c r="G42" i="17"/>
  <c r="L42" i="17" s="1"/>
  <c r="AL42" i="17" s="1"/>
  <c r="X41" i="16"/>
  <c r="G41" i="16"/>
  <c r="X36" i="15"/>
  <c r="G36" i="15"/>
  <c r="O40" i="14"/>
  <c r="X33" i="13"/>
  <c r="G33" i="13"/>
  <c r="Y36" i="12"/>
  <c r="G36" i="12"/>
  <c r="X34" i="10"/>
  <c r="G34" i="10"/>
  <c r="Y33" i="8"/>
  <c r="G33" i="8"/>
  <c r="T41" i="18"/>
  <c r="V41" i="18" s="1"/>
  <c r="G41" i="18"/>
  <c r="Y41" i="18"/>
  <c r="X42" i="18"/>
  <c r="Y40" i="17"/>
  <c r="G40" i="17"/>
  <c r="X39" i="16"/>
  <c r="G39" i="16"/>
  <c r="O40" i="15"/>
  <c r="G40" i="15"/>
  <c r="X40" i="13"/>
  <c r="G40" i="13"/>
  <c r="G41" i="11"/>
  <c r="X38" i="9"/>
  <c r="G38" i="9"/>
  <c r="X36" i="9"/>
  <c r="G36" i="9"/>
  <c r="Y41" i="8"/>
  <c r="G41" i="8"/>
  <c r="G42" i="8"/>
  <c r="X35" i="15"/>
  <c r="G35" i="15"/>
  <c r="O41" i="11"/>
  <c r="X41" i="9"/>
  <c r="Y35" i="17"/>
  <c r="G35" i="17"/>
  <c r="Y33" i="14"/>
  <c r="G33" i="14"/>
  <c r="T42" i="13"/>
  <c r="X37" i="9"/>
  <c r="G37" i="9"/>
  <c r="O32" i="9"/>
  <c r="G32" i="9"/>
  <c r="X32" i="17"/>
  <c r="G32" i="17"/>
  <c r="Y32" i="13"/>
  <c r="G32" i="13"/>
  <c r="X32" i="8"/>
  <c r="G32" i="8"/>
  <c r="AE145" i="18"/>
  <c r="Y40" i="13"/>
  <c r="O35" i="17"/>
  <c r="T32" i="18"/>
  <c r="AN102" i="17"/>
  <c r="T33" i="17"/>
  <c r="AN33" i="17" s="1"/>
  <c r="T36" i="18"/>
  <c r="T37" i="17"/>
  <c r="V37" i="17" s="1"/>
  <c r="T38" i="15"/>
  <c r="AN110" i="17"/>
  <c r="L43" i="8"/>
  <c r="AL43" i="8" s="1"/>
  <c r="O48" i="8"/>
  <c r="L56" i="8"/>
  <c r="AL56" i="8" s="1"/>
  <c r="X58" i="8"/>
  <c r="S59" i="8"/>
  <c r="U59" i="8" s="1"/>
  <c r="AO59" i="8" s="1"/>
  <c r="Y59" i="8"/>
  <c r="S63" i="8"/>
  <c r="U63" i="8" s="1"/>
  <c r="AO63" i="8" s="1"/>
  <c r="L65" i="8"/>
  <c r="AL65" i="8" s="1"/>
  <c r="AE67" i="8"/>
  <c r="L68" i="8"/>
  <c r="AL68" i="8" s="1"/>
  <c r="X68" i="8"/>
  <c r="X73" i="8"/>
  <c r="U75" i="8"/>
  <c r="AO75" i="8" s="1"/>
  <c r="S76" i="8"/>
  <c r="U76" i="8" s="1"/>
  <c r="AO76" i="8" s="1"/>
  <c r="W76" i="8"/>
  <c r="Y79" i="8"/>
  <c r="V84" i="8"/>
  <c r="O85" i="8"/>
  <c r="X98" i="8"/>
  <c r="O101" i="8"/>
  <c r="T104" i="8"/>
  <c r="V104" i="8" s="1"/>
  <c r="O104" i="8"/>
  <c r="Y104" i="8"/>
  <c r="Y105" i="8"/>
  <c r="L105" i="8"/>
  <c r="AL105" i="8" s="1"/>
  <c r="T128" i="8"/>
  <c r="V128" i="8" s="1"/>
  <c r="L128" i="8"/>
  <c r="AL128" i="8" s="1"/>
  <c r="X130" i="8"/>
  <c r="W139" i="8"/>
  <c r="L139" i="8"/>
  <c r="AL139" i="8" s="1"/>
  <c r="Y139" i="8"/>
  <c r="S139" i="8"/>
  <c r="U139" i="8" s="1"/>
  <c r="AO139" i="8" s="1"/>
  <c r="V155" i="8"/>
  <c r="AE66" i="18"/>
  <c r="Y76" i="18"/>
  <c r="X76" i="18"/>
  <c r="Y106" i="18"/>
  <c r="O106" i="18"/>
  <c r="L106" i="18"/>
  <c r="AL106" i="18" s="1"/>
  <c r="V44" i="8"/>
  <c r="Y72" i="8"/>
  <c r="O56" i="8"/>
  <c r="L59" i="8"/>
  <c r="AL59" i="8" s="1"/>
  <c r="Y64" i="8"/>
  <c r="O65" i="8"/>
  <c r="X67" i="8"/>
  <c r="O68" i="8"/>
  <c r="V72" i="8"/>
  <c r="L76" i="8"/>
  <c r="AL76" i="8" s="1"/>
  <c r="X76" i="8"/>
  <c r="X81" i="8"/>
  <c r="Y87" i="8"/>
  <c r="X121" i="8"/>
  <c r="O128" i="8"/>
  <c r="T132" i="8"/>
  <c r="V132" i="8" s="1"/>
  <c r="O132" i="8"/>
  <c r="X93" i="18"/>
  <c r="O93" i="18"/>
  <c r="Y93" i="18"/>
  <c r="L93" i="18"/>
  <c r="AL93" i="18" s="1"/>
  <c r="W93" i="18"/>
  <c r="S93" i="18"/>
  <c r="U93" i="18" s="1"/>
  <c r="AO93" i="18" s="1"/>
  <c r="T98" i="18"/>
  <c r="Y98" i="18"/>
  <c r="X98" i="18"/>
  <c r="O98" i="18"/>
  <c r="W98" i="18"/>
  <c r="L98" i="18"/>
  <c r="AL98" i="18" s="1"/>
  <c r="V98" i="18"/>
  <c r="S98" i="18"/>
  <c r="S174" i="12"/>
  <c r="U174" i="12" s="1"/>
  <c r="AO174" i="12" s="1"/>
  <c r="T174" i="12"/>
  <c r="AN174" i="12" s="1"/>
  <c r="T123" i="11"/>
  <c r="V123" i="11" s="1"/>
  <c r="Y123" i="11"/>
  <c r="O123" i="11"/>
  <c r="W123" i="11"/>
  <c r="L123" i="11"/>
  <c r="AL123" i="11" s="1"/>
  <c r="S123" i="11"/>
  <c r="U123" i="11" s="1"/>
  <c r="AO123" i="11" s="1"/>
  <c r="U44" i="8"/>
  <c r="AO44" i="8" s="1"/>
  <c r="V52" i="8"/>
  <c r="X75" i="8"/>
  <c r="V80" i="8"/>
  <c r="X89" i="8"/>
  <c r="Y96" i="8"/>
  <c r="T100" i="8"/>
  <c r="V100" i="8" s="1"/>
  <c r="S100" i="8"/>
  <c r="U100" i="8" s="1"/>
  <c r="AO100" i="8" s="1"/>
  <c r="X100" i="8"/>
  <c r="O125" i="8"/>
  <c r="X43" i="18"/>
  <c r="T43" i="18"/>
  <c r="O43" i="18"/>
  <c r="T96" i="18"/>
  <c r="S96" i="18"/>
  <c r="U96" i="18" s="1"/>
  <c r="AO96" i="18" s="1"/>
  <c r="Y108" i="18"/>
  <c r="X108" i="18"/>
  <c r="Y107" i="17"/>
  <c r="O107" i="17"/>
  <c r="L107" i="17"/>
  <c r="AL107" i="17" s="1"/>
  <c r="T144" i="8"/>
  <c r="O144" i="8"/>
  <c r="L144" i="8"/>
  <c r="AL144" i="8" s="1"/>
  <c r="Y151" i="8"/>
  <c r="T155" i="8"/>
  <c r="Y155" i="8"/>
  <c r="O155" i="8"/>
  <c r="S155" i="8"/>
  <c r="U155" i="8" s="1"/>
  <c r="Y111" i="18"/>
  <c r="X111" i="18"/>
  <c r="O111" i="18"/>
  <c r="X156" i="18"/>
  <c r="Y156" i="18"/>
  <c r="X83" i="8"/>
  <c r="T92" i="8"/>
  <c r="AN92" i="8" s="1"/>
  <c r="X92" i="8"/>
  <c r="W107" i="8"/>
  <c r="Y107" i="8"/>
  <c r="S107" i="8"/>
  <c r="U107" i="8" s="1"/>
  <c r="AO107" i="8" s="1"/>
  <c r="X41" i="8"/>
  <c r="S44" i="8"/>
  <c r="W44" i="8"/>
  <c r="L49" i="8"/>
  <c r="AL49" i="8" s="1"/>
  <c r="V60" i="8"/>
  <c r="O61" i="8"/>
  <c r="L72" i="8"/>
  <c r="AL72" i="8" s="1"/>
  <c r="Y80" i="8"/>
  <c r="S83" i="8"/>
  <c r="U83" i="8" s="1"/>
  <c r="AO83" i="8" s="1"/>
  <c r="Y83" i="8"/>
  <c r="S87" i="8"/>
  <c r="U87" i="8" s="1"/>
  <c r="AO87" i="8" s="1"/>
  <c r="V91" i="8"/>
  <c r="S92" i="8"/>
  <c r="U92" i="8" s="1"/>
  <c r="AO92" i="8" s="1"/>
  <c r="W92" i="8"/>
  <c r="L107" i="8"/>
  <c r="AL107" i="8" s="1"/>
  <c r="T60" i="18"/>
  <c r="X60" i="18"/>
  <c r="T117" i="18"/>
  <c r="V117" i="18" s="1"/>
  <c r="Y117" i="18"/>
  <c r="O117" i="18"/>
  <c r="X117" i="18"/>
  <c r="L117" i="18"/>
  <c r="AL117" i="18" s="1"/>
  <c r="W117" i="18"/>
  <c r="S117" i="18"/>
  <c r="U117" i="18" s="1"/>
  <c r="AO117" i="18" s="1"/>
  <c r="L44" i="8"/>
  <c r="AL44" i="8" s="1"/>
  <c r="X44" i="8"/>
  <c r="O49" i="8"/>
  <c r="X51" i="8"/>
  <c r="O52" i="8"/>
  <c r="X57" i="8"/>
  <c r="S60" i="8"/>
  <c r="U60" i="8" s="1"/>
  <c r="AO60" i="8" s="1"/>
  <c r="W60" i="8"/>
  <c r="Y63" i="8"/>
  <c r="O72" i="8"/>
  <c r="L80" i="8"/>
  <c r="AL80" i="8" s="1"/>
  <c r="L83" i="8"/>
  <c r="AL83" i="8" s="1"/>
  <c r="Y88" i="8"/>
  <c r="L92" i="8"/>
  <c r="AL92" i="8" s="1"/>
  <c r="T112" i="8"/>
  <c r="V112" i="8" s="1"/>
  <c r="L112" i="8"/>
  <c r="AL112" i="8" s="1"/>
  <c r="O141" i="8"/>
  <c r="O86" i="18"/>
  <c r="L86" i="18"/>
  <c r="AL86" i="18" s="1"/>
  <c r="U98" i="18"/>
  <c r="AO98" i="18" s="1"/>
  <c r="Y128" i="17"/>
  <c r="O128" i="17"/>
  <c r="S128" i="17"/>
  <c r="U128" i="17" s="1"/>
  <c r="X128" i="17"/>
  <c r="O41" i="8"/>
  <c r="X43" i="8"/>
  <c r="O44" i="8"/>
  <c r="Y48" i="8"/>
  <c r="X50" i="8"/>
  <c r="L60" i="8"/>
  <c r="AL60" i="8" s="1"/>
  <c r="X60" i="8"/>
  <c r="V68" i="8"/>
  <c r="O80" i="8"/>
  <c r="X91" i="8"/>
  <c r="O92" i="8"/>
  <c r="O112" i="8"/>
  <c r="T116" i="8"/>
  <c r="V116" i="8" s="1"/>
  <c r="O116" i="8"/>
  <c r="S116" i="8"/>
  <c r="U116" i="8" s="1"/>
  <c r="AO116" i="8" s="1"/>
  <c r="T123" i="8"/>
  <c r="V123" i="8" s="1"/>
  <c r="Y123" i="8"/>
  <c r="O123" i="8"/>
  <c r="Y128" i="8"/>
  <c r="Y137" i="8"/>
  <c r="L137" i="8"/>
  <c r="AL137" i="8" s="1"/>
  <c r="T160" i="8"/>
  <c r="V160" i="8" s="1"/>
  <c r="L160" i="8"/>
  <c r="X49" i="8"/>
  <c r="V92" i="8"/>
  <c r="T96" i="8"/>
  <c r="V96" i="8" s="1"/>
  <c r="L96" i="8"/>
  <c r="AL96" i="8" s="1"/>
  <c r="Y121" i="8"/>
  <c r="AE121" i="8" s="1"/>
  <c r="L121" i="8"/>
  <c r="AL121" i="8" s="1"/>
  <c r="X42" i="8"/>
  <c r="S43" i="8"/>
  <c r="U43" i="8" s="1"/>
  <c r="AO43" i="8" s="1"/>
  <c r="Y43" i="8"/>
  <c r="L48" i="8"/>
  <c r="AL48" i="8" s="1"/>
  <c r="Y56" i="8"/>
  <c r="X59" i="8"/>
  <c r="O60" i="8"/>
  <c r="X65" i="8"/>
  <c r="S68" i="8"/>
  <c r="U68" i="8" s="1"/>
  <c r="AO68" i="8" s="1"/>
  <c r="W68" i="8"/>
  <c r="V76" i="8"/>
  <c r="O77" i="8"/>
  <c r="O88" i="8"/>
  <c r="O91" i="8"/>
  <c r="Y91" i="8"/>
  <c r="Y95" i="8"/>
  <c r="W99" i="8"/>
  <c r="L99" i="8"/>
  <c r="AL99" i="8" s="1"/>
  <c r="O109" i="8"/>
  <c r="L116" i="8"/>
  <c r="AL116" i="8" s="1"/>
  <c r="L123" i="8"/>
  <c r="AL123" i="8" s="1"/>
  <c r="Y135" i="8"/>
  <c r="O137" i="8"/>
  <c r="V144" i="8"/>
  <c r="Y144" i="17"/>
  <c r="O144" i="17"/>
  <c r="S144" i="17"/>
  <c r="U144" i="17" s="1"/>
  <c r="AO144" i="17" s="1"/>
  <c r="W144" i="17"/>
  <c r="X144" i="17"/>
  <c r="V108" i="8"/>
  <c r="X113" i="8"/>
  <c r="V124" i="8"/>
  <c r="X129" i="8"/>
  <c r="X147" i="8"/>
  <c r="O148" i="8"/>
  <c r="Y152" i="8"/>
  <c r="X154" i="8"/>
  <c r="L176" i="8"/>
  <c r="AL176" i="8" s="1"/>
  <c r="S49" i="18"/>
  <c r="U49" i="18" s="1"/>
  <c r="O53" i="18"/>
  <c r="X57" i="18"/>
  <c r="O58" i="18"/>
  <c r="X58" i="18"/>
  <c r="T64" i="18"/>
  <c r="X65" i="18"/>
  <c r="O66" i="18"/>
  <c r="X66" i="18"/>
  <c r="X73" i="18"/>
  <c r="O87" i="18"/>
  <c r="L94" i="18"/>
  <c r="AL94" i="18" s="1"/>
  <c r="U104" i="18"/>
  <c r="AO104" i="18" s="1"/>
  <c r="Y122" i="18"/>
  <c r="X122" i="18"/>
  <c r="L126" i="18"/>
  <c r="AL126" i="18" s="1"/>
  <c r="X159" i="18"/>
  <c r="O159" i="18"/>
  <c r="Y159" i="18"/>
  <c r="T64" i="17"/>
  <c r="O64" i="17"/>
  <c r="Y64" i="17"/>
  <c r="S64" i="17"/>
  <c r="U64" i="17" s="1"/>
  <c r="T125" i="17"/>
  <c r="Y125" i="17"/>
  <c r="X125" i="17"/>
  <c r="O125" i="17"/>
  <c r="W125" i="17"/>
  <c r="L125" i="17"/>
  <c r="AL125" i="17" s="1"/>
  <c r="V125" i="17"/>
  <c r="S125" i="17"/>
  <c r="U125" i="17" s="1"/>
  <c r="AO125" i="17" s="1"/>
  <c r="T141" i="17"/>
  <c r="Y141" i="17"/>
  <c r="X141" i="17"/>
  <c r="O141" i="17"/>
  <c r="W141" i="17"/>
  <c r="L141" i="17"/>
  <c r="AL141" i="17" s="1"/>
  <c r="V141" i="17"/>
  <c r="S141" i="17"/>
  <c r="U141" i="17" s="1"/>
  <c r="AO141" i="17" s="1"/>
  <c r="L179" i="16"/>
  <c r="AL179" i="16" s="1"/>
  <c r="S179" i="16"/>
  <c r="U179" i="16" s="1"/>
  <c r="X179" i="16"/>
  <c r="Y179" i="16"/>
  <c r="X97" i="8"/>
  <c r="L108" i="8"/>
  <c r="AL108" i="8" s="1"/>
  <c r="X108" i="8"/>
  <c r="O113" i="8"/>
  <c r="X115" i="8"/>
  <c r="Y120" i="8"/>
  <c r="X122" i="8"/>
  <c r="L124" i="8"/>
  <c r="AL124" i="8" s="1"/>
  <c r="X124" i="8"/>
  <c r="O129" i="8"/>
  <c r="X131" i="8"/>
  <c r="Y136" i="8"/>
  <c r="X138" i="8"/>
  <c r="L147" i="8"/>
  <c r="AL147" i="8" s="1"/>
  <c r="O152" i="8"/>
  <c r="V172" i="8"/>
  <c r="Y175" i="8"/>
  <c r="X177" i="8"/>
  <c r="T40" i="18"/>
  <c r="AN40" i="18" s="1"/>
  <c r="X41" i="18"/>
  <c r="O42" i="18"/>
  <c r="T46" i="18"/>
  <c r="AN46" i="18" s="1"/>
  <c r="Y48" i="18"/>
  <c r="O49" i="18"/>
  <c r="Y49" i="18"/>
  <c r="L50" i="18"/>
  <c r="AL50" i="18" s="1"/>
  <c r="X50" i="18"/>
  <c r="T56" i="18"/>
  <c r="AN56" i="18" s="1"/>
  <c r="L57" i="18"/>
  <c r="O62" i="18"/>
  <c r="X64" i="18"/>
  <c r="L65" i="18"/>
  <c r="T72" i="18"/>
  <c r="L73" i="18"/>
  <c r="AL73" i="18" s="1"/>
  <c r="X92" i="18"/>
  <c r="X95" i="18"/>
  <c r="V97" i="18"/>
  <c r="O102" i="18"/>
  <c r="U105" i="18"/>
  <c r="AO105" i="18" s="1"/>
  <c r="X116" i="18"/>
  <c r="O118" i="18"/>
  <c r="V121" i="18"/>
  <c r="O122" i="18"/>
  <c r="Y127" i="18"/>
  <c r="O127" i="18"/>
  <c r="T133" i="18"/>
  <c r="V133" i="18" s="1"/>
  <c r="Y133" i="18"/>
  <c r="O133" i="18"/>
  <c r="W133" i="18"/>
  <c r="S133" i="18"/>
  <c r="U133" i="18" s="1"/>
  <c r="AO133" i="18" s="1"/>
  <c r="T141" i="18"/>
  <c r="V141" i="18" s="1"/>
  <c r="Y141" i="18"/>
  <c r="O141" i="18"/>
  <c r="W141" i="18"/>
  <c r="S141" i="18"/>
  <c r="U141" i="18" s="1"/>
  <c r="AO141" i="18" s="1"/>
  <c r="S152" i="18"/>
  <c r="U152" i="18" s="1"/>
  <c r="T122" i="17"/>
  <c r="Y122" i="17"/>
  <c r="T138" i="17"/>
  <c r="Y138" i="17"/>
  <c r="V164" i="8"/>
  <c r="Y167" i="8"/>
  <c r="X169" i="8"/>
  <c r="V180" i="8"/>
  <c r="Y46" i="18"/>
  <c r="X97" i="18"/>
  <c r="X100" i="18"/>
  <c r="X119" i="18"/>
  <c r="Y121" i="18"/>
  <c r="X149" i="18"/>
  <c r="O149" i="18"/>
  <c r="W149" i="18"/>
  <c r="S149" i="18"/>
  <c r="U149" i="18" s="1"/>
  <c r="AO149" i="18" s="1"/>
  <c r="Y81" i="17"/>
  <c r="S81" i="17"/>
  <c r="U81" i="17" s="1"/>
  <c r="AO81" i="17" s="1"/>
  <c r="X77" i="16"/>
  <c r="S77" i="16"/>
  <c r="U77" i="16" s="1"/>
  <c r="Y77" i="16"/>
  <c r="L163" i="16"/>
  <c r="AL163" i="16" s="1"/>
  <c r="Y163" i="16"/>
  <c r="S163" i="16"/>
  <c r="U163" i="16" s="1"/>
  <c r="X163" i="16"/>
  <c r="X106" i="8"/>
  <c r="Y143" i="8"/>
  <c r="Y159" i="8"/>
  <c r="X161" i="8"/>
  <c r="S164" i="8"/>
  <c r="U164" i="8" s="1"/>
  <c r="L169" i="8"/>
  <c r="O173" i="8"/>
  <c r="V176" i="8"/>
  <c r="S82" i="18"/>
  <c r="U82" i="18" s="1"/>
  <c r="AO82" i="18" s="1"/>
  <c r="S85" i="18"/>
  <c r="U85" i="18" s="1"/>
  <c r="W85" i="18"/>
  <c r="S90" i="18"/>
  <c r="U90" i="18" s="1"/>
  <c r="AO90" i="18" s="1"/>
  <c r="S97" i="18"/>
  <c r="U97" i="18" s="1"/>
  <c r="AO97" i="18" s="1"/>
  <c r="Y97" i="18"/>
  <c r="Y100" i="18"/>
  <c r="S104" i="18"/>
  <c r="Y105" i="18"/>
  <c r="V109" i="18"/>
  <c r="L110" i="18"/>
  <c r="AL110" i="18" s="1"/>
  <c r="X114" i="18"/>
  <c r="S121" i="18"/>
  <c r="U121" i="18" s="1"/>
  <c r="AO121" i="18" s="1"/>
  <c r="T129" i="18"/>
  <c r="S129" i="18"/>
  <c r="U129" i="18" s="1"/>
  <c r="AO129" i="18" s="1"/>
  <c r="V129" i="18"/>
  <c r="T137" i="18"/>
  <c r="V137" i="18" s="1"/>
  <c r="S137" i="18"/>
  <c r="U137" i="18" s="1"/>
  <c r="T145" i="18"/>
  <c r="AN145" i="18" s="1"/>
  <c r="S145" i="18"/>
  <c r="U145" i="18" s="1"/>
  <c r="AO145" i="18" s="1"/>
  <c r="L149" i="18"/>
  <c r="AL149" i="18" s="1"/>
  <c r="L150" i="18"/>
  <c r="AL150" i="18" s="1"/>
  <c r="X64" i="17"/>
  <c r="T111" i="17"/>
  <c r="O111" i="17"/>
  <c r="X111" i="17"/>
  <c r="S111" i="17"/>
  <c r="U111" i="17" s="1"/>
  <c r="T117" i="17"/>
  <c r="V117" i="17" s="1"/>
  <c r="Y117" i="17"/>
  <c r="X117" i="17"/>
  <c r="O117" i="17"/>
  <c r="L117" i="17"/>
  <c r="AL117" i="17" s="1"/>
  <c r="S117" i="17"/>
  <c r="U117" i="17" s="1"/>
  <c r="T133" i="17"/>
  <c r="V133" i="17" s="1"/>
  <c r="Y133" i="17"/>
  <c r="X133" i="17"/>
  <c r="O133" i="17"/>
  <c r="W133" i="17"/>
  <c r="L133" i="17"/>
  <c r="AL133" i="17" s="1"/>
  <c r="S133" i="17"/>
  <c r="U133" i="17" s="1"/>
  <c r="AO133" i="17" s="1"/>
  <c r="V148" i="8"/>
  <c r="X153" i="8"/>
  <c r="AE163" i="8"/>
  <c r="X171" i="8"/>
  <c r="Y176" i="8"/>
  <c r="Y154" i="18"/>
  <c r="O154" i="18"/>
  <c r="L154" i="18"/>
  <c r="AL154" i="18" s="1"/>
  <c r="L166" i="18"/>
  <c r="AL166" i="18" s="1"/>
  <c r="T95" i="17"/>
  <c r="U95" i="17"/>
  <c r="O95" i="17"/>
  <c r="S95" i="17"/>
  <c r="Y120" i="17"/>
  <c r="O120" i="17"/>
  <c r="S120" i="17"/>
  <c r="U120" i="17" s="1"/>
  <c r="AO120" i="17" s="1"/>
  <c r="Y136" i="17"/>
  <c r="O136" i="17"/>
  <c r="Y111" i="8"/>
  <c r="Y127" i="8"/>
  <c r="V140" i="8"/>
  <c r="X145" i="8"/>
  <c r="U147" i="8"/>
  <c r="AO147" i="8" s="1"/>
  <c r="S148" i="8"/>
  <c r="U148" i="8" s="1"/>
  <c r="V152" i="8"/>
  <c r="L153" i="8"/>
  <c r="AL153" i="8" s="1"/>
  <c r="V156" i="8"/>
  <c r="O157" i="8"/>
  <c r="O161" i="8"/>
  <c r="X163" i="8"/>
  <c r="O164" i="8"/>
  <c r="Y164" i="8"/>
  <c r="AE164" i="8" s="1"/>
  <c r="Y168" i="8"/>
  <c r="X170" i="8"/>
  <c r="S171" i="8"/>
  <c r="U171" i="8" s="1"/>
  <c r="AO171" i="8" s="1"/>
  <c r="Y171" i="8"/>
  <c r="X179" i="8"/>
  <c r="O180" i="8"/>
  <c r="Y180" i="8"/>
  <c r="O46" i="18"/>
  <c r="T47" i="18"/>
  <c r="AN47" i="18" s="1"/>
  <c r="S53" i="18"/>
  <c r="U53" i="18" s="1"/>
  <c r="AO53" i="18" s="1"/>
  <c r="W53" i="18"/>
  <c r="S56" i="18"/>
  <c r="U57" i="18"/>
  <c r="AO57" i="18" s="1"/>
  <c r="S58" i="18"/>
  <c r="U58" i="18" s="1"/>
  <c r="AO58" i="18" s="1"/>
  <c r="U65" i="18"/>
  <c r="AO65" i="18" s="1"/>
  <c r="S66" i="18"/>
  <c r="U66" i="18" s="1"/>
  <c r="AO66" i="18" s="1"/>
  <c r="V66" i="18"/>
  <c r="L69" i="18"/>
  <c r="AL69" i="18" s="1"/>
  <c r="Y69" i="18"/>
  <c r="X71" i="18"/>
  <c r="S72" i="18"/>
  <c r="U73" i="18"/>
  <c r="AO73" i="18" s="1"/>
  <c r="Y77" i="18"/>
  <c r="X79" i="18"/>
  <c r="X81" i="18"/>
  <c r="O82" i="18"/>
  <c r="X82" i="18"/>
  <c r="O85" i="18"/>
  <c r="X89" i="18"/>
  <c r="O90" i="18"/>
  <c r="X90" i="18"/>
  <c r="L105" i="18"/>
  <c r="AL105" i="18" s="1"/>
  <c r="X109" i="18"/>
  <c r="V113" i="18"/>
  <c r="O114" i="18"/>
  <c r="O119" i="18"/>
  <c r="T52" i="17"/>
  <c r="V52" i="17" s="1"/>
  <c r="Y52" i="17"/>
  <c r="Y53" i="17"/>
  <c r="S53" i="17"/>
  <c r="U53" i="17" s="1"/>
  <c r="T114" i="17"/>
  <c r="Y114" i="17"/>
  <c r="T130" i="17"/>
  <c r="Y130" i="17"/>
  <c r="T146" i="17"/>
  <c r="Y146" i="17"/>
  <c r="V49" i="18"/>
  <c r="Y113" i="18"/>
  <c r="X175" i="18"/>
  <c r="O175" i="18"/>
  <c r="Y175" i="18"/>
  <c r="T103" i="17"/>
  <c r="O103" i="17"/>
  <c r="X103" i="17"/>
  <c r="S103" i="17"/>
  <c r="U103" i="17" s="1"/>
  <c r="AO103" i="17" s="1"/>
  <c r="T56" i="15"/>
  <c r="Y56" i="15"/>
  <c r="O56" i="15"/>
  <c r="X56" i="15"/>
  <c r="L56" i="15"/>
  <c r="AL56" i="15" s="1"/>
  <c r="S56" i="15"/>
  <c r="U56" i="15" s="1"/>
  <c r="AO56" i="15" s="1"/>
  <c r="V56" i="15"/>
  <c r="V125" i="18"/>
  <c r="O130" i="18"/>
  <c r="X140" i="18"/>
  <c r="X143" i="18"/>
  <c r="O146" i="18"/>
  <c r="L157" i="18"/>
  <c r="AL157" i="18" s="1"/>
  <c r="X157" i="18"/>
  <c r="V161" i="18"/>
  <c r="L162" i="18"/>
  <c r="AL162" i="18" s="1"/>
  <c r="Y172" i="18"/>
  <c r="L173" i="18"/>
  <c r="X173" i="18"/>
  <c r="S176" i="18"/>
  <c r="U176" i="18" s="1"/>
  <c r="AO176" i="18" s="1"/>
  <c r="V177" i="18"/>
  <c r="L178" i="18"/>
  <c r="AL178" i="18" s="1"/>
  <c r="O41" i="17"/>
  <c r="Y41" i="17"/>
  <c r="Y45" i="17"/>
  <c r="V49" i="17"/>
  <c r="L50" i="17"/>
  <c r="AL50" i="17" s="1"/>
  <c r="S60" i="17"/>
  <c r="L65" i="17"/>
  <c r="AL65" i="17" s="1"/>
  <c r="Y65" i="17"/>
  <c r="V68" i="17"/>
  <c r="S69" i="17"/>
  <c r="X69" i="17"/>
  <c r="S70" i="17"/>
  <c r="U70" i="17" s="1"/>
  <c r="AO70" i="17" s="1"/>
  <c r="AA70" i="17" s="1"/>
  <c r="V70" i="17"/>
  <c r="Y78" i="17"/>
  <c r="Y86" i="17"/>
  <c r="O87" i="17"/>
  <c r="S94" i="17"/>
  <c r="U94" i="17" s="1"/>
  <c r="V94" i="17"/>
  <c r="S96" i="17"/>
  <c r="U96" i="17" s="1"/>
  <c r="AO96" i="17" s="1"/>
  <c r="L99" i="17"/>
  <c r="AL99" i="17" s="1"/>
  <c r="S101" i="17"/>
  <c r="U101" i="17" s="1"/>
  <c r="AO101" i="17" s="1"/>
  <c r="X101" i="17"/>
  <c r="L102" i="17"/>
  <c r="AL102" i="17" s="1"/>
  <c r="X102" i="17"/>
  <c r="X104" i="17"/>
  <c r="S109" i="17"/>
  <c r="X109" i="17"/>
  <c r="L110" i="17"/>
  <c r="AL110" i="17" s="1"/>
  <c r="X110" i="17"/>
  <c r="X112" i="17"/>
  <c r="S113" i="17"/>
  <c r="U113" i="17" s="1"/>
  <c r="AO113" i="17" s="1"/>
  <c r="S121" i="17"/>
  <c r="U121" i="17" s="1"/>
  <c r="AO121" i="17" s="1"/>
  <c r="S129" i="17"/>
  <c r="U129" i="17" s="1"/>
  <c r="S137" i="17"/>
  <c r="S145" i="17"/>
  <c r="U145" i="17" s="1"/>
  <c r="AO145" i="17" s="1"/>
  <c r="Y152" i="17"/>
  <c r="S152" i="17"/>
  <c r="U152" i="17" s="1"/>
  <c r="Y160" i="17"/>
  <c r="T165" i="17"/>
  <c r="Y165" i="17"/>
  <c r="L165" i="17"/>
  <c r="AL165" i="17" s="1"/>
  <c r="V165" i="17"/>
  <c r="S165" i="17"/>
  <c r="U165" i="17" s="1"/>
  <c r="AO165" i="17" s="1"/>
  <c r="X79" i="16"/>
  <c r="O79" i="16"/>
  <c r="L79" i="16"/>
  <c r="AL79" i="16" s="1"/>
  <c r="X42" i="15"/>
  <c r="X43" i="15"/>
  <c r="L43" i="15"/>
  <c r="AL43" i="15" s="1"/>
  <c r="Y43" i="15"/>
  <c r="S43" i="15"/>
  <c r="U43" i="15" s="1"/>
  <c r="AO43" i="15" s="1"/>
  <c r="X138" i="18"/>
  <c r="AE161" i="18"/>
  <c r="V165" i="18"/>
  <c r="V181" i="18"/>
  <c r="O45" i="17"/>
  <c r="Y48" i="17"/>
  <c r="Y51" i="17"/>
  <c r="V57" i="17"/>
  <c r="U61" i="17"/>
  <c r="AO61" i="17" s="1"/>
  <c r="O70" i="17"/>
  <c r="X70" i="17"/>
  <c r="V73" i="17"/>
  <c r="T83" i="17"/>
  <c r="AN83" i="17" s="1"/>
  <c r="U88" i="17"/>
  <c r="AO88" i="17" s="1"/>
  <c r="O94" i="17"/>
  <c r="X94" i="17"/>
  <c r="Y98" i="17"/>
  <c r="O104" i="17"/>
  <c r="O112" i="17"/>
  <c r="V118" i="17"/>
  <c r="V126" i="17"/>
  <c r="W127" i="17"/>
  <c r="V134" i="17"/>
  <c r="W135" i="17"/>
  <c r="V142" i="17"/>
  <c r="W143" i="17"/>
  <c r="X155" i="17"/>
  <c r="T158" i="17"/>
  <c r="V158" i="17" s="1"/>
  <c r="O158" i="17"/>
  <c r="X158" i="17"/>
  <c r="L158" i="17"/>
  <c r="AL158" i="17" s="1"/>
  <c r="O160" i="17"/>
  <c r="T104" i="15"/>
  <c r="Y104" i="15"/>
  <c r="O104" i="15"/>
  <c r="X104" i="15"/>
  <c r="L104" i="15"/>
  <c r="AL104" i="15" s="1"/>
  <c r="V104" i="15"/>
  <c r="S104" i="15"/>
  <c r="U104" i="15" s="1"/>
  <c r="AO104" i="15" s="1"/>
  <c r="X170" i="18"/>
  <c r="Y147" i="17"/>
  <c r="T162" i="17"/>
  <c r="Y162" i="17"/>
  <c r="Y168" i="17"/>
  <c r="O168" i="17"/>
  <c r="S168" i="17"/>
  <c r="U168" i="17" s="1"/>
  <c r="AO168" i="17" s="1"/>
  <c r="X178" i="17"/>
  <c r="T178" i="17"/>
  <c r="V178" i="17" s="1"/>
  <c r="O178" i="17"/>
  <c r="S178" i="17"/>
  <c r="T180" i="15"/>
  <c r="O180" i="15"/>
  <c r="X132" i="18"/>
  <c r="X135" i="18"/>
  <c r="O138" i="18"/>
  <c r="Y151" i="18"/>
  <c r="V153" i="18"/>
  <c r="Y164" i="18"/>
  <c r="X165" i="18"/>
  <c r="Y167" i="18"/>
  <c r="S168" i="18"/>
  <c r="U168" i="18" s="1"/>
  <c r="AO168" i="18" s="1"/>
  <c r="V169" i="18"/>
  <c r="L170" i="18"/>
  <c r="Y180" i="18"/>
  <c r="L181" i="18"/>
  <c r="AL181" i="18" s="1"/>
  <c r="X181" i="18"/>
  <c r="O51" i="17"/>
  <c r="L57" i="17"/>
  <c r="AL57" i="17" s="1"/>
  <c r="Y57" i="17"/>
  <c r="L59" i="17"/>
  <c r="AL59" i="17" s="1"/>
  <c r="V60" i="17"/>
  <c r="S61" i="17"/>
  <c r="X61" i="17"/>
  <c r="S62" i="17"/>
  <c r="U62" i="17" s="1"/>
  <c r="W62" i="17" s="1"/>
  <c r="V62" i="17"/>
  <c r="S68" i="17"/>
  <c r="V76" i="17"/>
  <c r="S77" i="17"/>
  <c r="U77" i="17" s="1"/>
  <c r="X77" i="17"/>
  <c r="U78" i="17"/>
  <c r="AO78" i="17" s="1"/>
  <c r="AA78" i="17" s="1"/>
  <c r="U86" i="17"/>
  <c r="AO86" i="17" s="1"/>
  <c r="X88" i="17"/>
  <c r="L115" i="17"/>
  <c r="AL115" i="17" s="1"/>
  <c r="AE117" i="17"/>
  <c r="L123" i="17"/>
  <c r="AL123" i="17" s="1"/>
  <c r="AE125" i="17"/>
  <c r="L131" i="17"/>
  <c r="U137" i="17"/>
  <c r="AE141" i="17"/>
  <c r="L147" i="17"/>
  <c r="AL147" i="17" s="1"/>
  <c r="S149" i="17"/>
  <c r="U149" i="17" s="1"/>
  <c r="V149" i="17"/>
  <c r="X163" i="17"/>
  <c r="O163" i="17"/>
  <c r="L163" i="17"/>
  <c r="AL163" i="17" s="1"/>
  <c r="T43" i="16"/>
  <c r="Y43" i="16"/>
  <c r="X43" i="16"/>
  <c r="O43" i="16"/>
  <c r="W43" i="16"/>
  <c r="L43" i="16"/>
  <c r="AL43" i="16" s="1"/>
  <c r="T51" i="16"/>
  <c r="V51" i="16" s="1"/>
  <c r="Y51" i="16"/>
  <c r="X51" i="16"/>
  <c r="O51" i="16"/>
  <c r="W51" i="16"/>
  <c r="L51" i="16"/>
  <c r="AL51" i="16" s="1"/>
  <c r="S51" i="16"/>
  <c r="U51" i="16" s="1"/>
  <c r="AO51" i="16" s="1"/>
  <c r="U66" i="16"/>
  <c r="AO66" i="16" s="1"/>
  <c r="L66" i="16"/>
  <c r="AL66" i="16" s="1"/>
  <c r="Y66" i="16"/>
  <c r="S66" i="16"/>
  <c r="Y79" i="16"/>
  <c r="Y50" i="15"/>
  <c r="X50" i="15"/>
  <c r="O101" i="15"/>
  <c r="Y101" i="15"/>
  <c r="L101" i="15"/>
  <c r="AL101" i="15" s="1"/>
  <c r="X101" i="15"/>
  <c r="O170" i="18"/>
  <c r="V41" i="17"/>
  <c r="X46" i="17"/>
  <c r="X56" i="17"/>
  <c r="L61" i="17"/>
  <c r="AL61" i="17" s="1"/>
  <c r="Y61" i="17"/>
  <c r="L62" i="17"/>
  <c r="AL62" i="17" s="1"/>
  <c r="X72" i="17"/>
  <c r="L77" i="17"/>
  <c r="AL77" i="17" s="1"/>
  <c r="Y77" i="17"/>
  <c r="O115" i="17"/>
  <c r="O123" i="17"/>
  <c r="O131" i="17"/>
  <c r="O139" i="17"/>
  <c r="O147" i="17"/>
  <c r="L149" i="17"/>
  <c r="AL149" i="17" s="1"/>
  <c r="W149" i="17"/>
  <c r="T157" i="17"/>
  <c r="V157" i="17" s="1"/>
  <c r="Y157" i="17"/>
  <c r="AE157" i="17" s="1"/>
  <c r="X157" i="17"/>
  <c r="O157" i="17"/>
  <c r="S161" i="17"/>
  <c r="U161" i="17" s="1"/>
  <c r="AE165" i="17"/>
  <c r="T86" i="16"/>
  <c r="V86" i="16"/>
  <c r="T115" i="16"/>
  <c r="V115" i="16" s="1"/>
  <c r="X115" i="16"/>
  <c r="O115" i="16"/>
  <c r="W115" i="16"/>
  <c r="L115" i="16"/>
  <c r="AL115" i="16" s="1"/>
  <c r="S115" i="16"/>
  <c r="U115" i="16" s="1"/>
  <c r="AO115" i="16" s="1"/>
  <c r="T149" i="16"/>
  <c r="O149" i="16"/>
  <c r="S149" i="16"/>
  <c r="X130" i="18"/>
  <c r="X146" i="18"/>
  <c r="O151" i="18"/>
  <c r="V157" i="18"/>
  <c r="L158" i="18"/>
  <c r="AL158" i="18" s="1"/>
  <c r="O167" i="18"/>
  <c r="V173" i="18"/>
  <c r="S41" i="17"/>
  <c r="U41" i="17" s="1"/>
  <c r="W41" i="17" s="1"/>
  <c r="L46" i="17"/>
  <c r="S56" i="17"/>
  <c r="U56" i="17" s="1"/>
  <c r="AO56" i="17" s="1"/>
  <c r="O62" i="17"/>
  <c r="X62" i="17"/>
  <c r="V65" i="17"/>
  <c r="U69" i="17"/>
  <c r="AO69" i="17" s="1"/>
  <c r="S72" i="17"/>
  <c r="U72" i="17" s="1"/>
  <c r="L78" i="17"/>
  <c r="AL78" i="17" s="1"/>
  <c r="W78" i="17"/>
  <c r="T82" i="17"/>
  <c r="L85" i="17"/>
  <c r="AL85" i="17" s="1"/>
  <c r="Y85" i="17"/>
  <c r="L86" i="17"/>
  <c r="AL86" i="17" s="1"/>
  <c r="X87" i="17"/>
  <c r="O88" i="17"/>
  <c r="W96" i="17"/>
  <c r="S97" i="17"/>
  <c r="U97" i="17" s="1"/>
  <c r="AO97" i="17" s="1"/>
  <c r="V102" i="17"/>
  <c r="U109" i="17"/>
  <c r="AO109" i="17" s="1"/>
  <c r="V110" i="17"/>
  <c r="O149" i="17"/>
  <c r="X149" i="17"/>
  <c r="X152" i="17"/>
  <c r="S157" i="17"/>
  <c r="U157" i="17" s="1"/>
  <c r="AO157" i="17" s="1"/>
  <c r="T159" i="17"/>
  <c r="O159" i="17"/>
  <c r="U160" i="17"/>
  <c r="AO160" i="17" s="1"/>
  <c r="S169" i="17"/>
  <c r="U169" i="17" s="1"/>
  <c r="AO169" i="17" s="1"/>
  <c r="T170" i="17"/>
  <c r="Y170" i="17"/>
  <c r="T180" i="17"/>
  <c r="O180" i="17"/>
  <c r="T38" i="16"/>
  <c r="AN38" i="16" s="1"/>
  <c r="Y122" i="16"/>
  <c r="Y159" i="15"/>
  <c r="L159" i="15"/>
  <c r="AL159" i="15" s="1"/>
  <c r="X159" i="15"/>
  <c r="S159" i="15"/>
  <c r="U159" i="15" s="1"/>
  <c r="X162" i="18"/>
  <c r="X172" i="18"/>
  <c r="X178" i="18"/>
  <c r="V45" i="17"/>
  <c r="X96" i="17"/>
  <c r="Y99" i="17"/>
  <c r="Y149" i="17"/>
  <c r="T36" i="16"/>
  <c r="AN36" i="16" s="1"/>
  <c r="T81" i="16"/>
  <c r="Y81" i="16"/>
  <c r="T126" i="16"/>
  <c r="V126" i="16" s="1"/>
  <c r="L126" i="16"/>
  <c r="AL126" i="16" s="1"/>
  <c r="S126" i="16"/>
  <c r="U126" i="16" s="1"/>
  <c r="AO126" i="16" s="1"/>
  <c r="Y132" i="16"/>
  <c r="X132" i="16"/>
  <c r="X99" i="15"/>
  <c r="L99" i="15"/>
  <c r="AL99" i="15" s="1"/>
  <c r="S99" i="15"/>
  <c r="U99" i="15"/>
  <c r="AO99" i="15" s="1"/>
  <c r="Y99" i="15"/>
  <c r="U83" i="16"/>
  <c r="X130" i="16"/>
  <c r="Y134" i="16"/>
  <c r="V148" i="16"/>
  <c r="X155" i="16"/>
  <c r="V172" i="16"/>
  <c r="X176" i="16"/>
  <c r="X40" i="15"/>
  <c r="X74" i="15"/>
  <c r="O124" i="15"/>
  <c r="L124" i="15"/>
  <c r="AL124" i="15" s="1"/>
  <c r="T124" i="15"/>
  <c r="AN124" i="15" s="1"/>
  <c r="T36" i="14"/>
  <c r="O36" i="14"/>
  <c r="V166" i="17"/>
  <c r="X42" i="16"/>
  <c r="X58" i="16"/>
  <c r="O59" i="16"/>
  <c r="X59" i="16"/>
  <c r="AN59" i="16"/>
  <c r="Y62" i="16"/>
  <c r="AE82" i="16"/>
  <c r="L83" i="16"/>
  <c r="AL83" i="16" s="1"/>
  <c r="L90" i="16"/>
  <c r="AL90" i="16" s="1"/>
  <c r="Y90" i="16"/>
  <c r="Y111" i="16"/>
  <c r="Y118" i="16"/>
  <c r="L130" i="16"/>
  <c r="T146" i="16"/>
  <c r="X147" i="16"/>
  <c r="L148" i="16"/>
  <c r="AL148" i="16" s="1"/>
  <c r="X148" i="16"/>
  <c r="L155" i="16"/>
  <c r="AL155" i="16" s="1"/>
  <c r="O164" i="16"/>
  <c r="L172" i="16"/>
  <c r="AL172" i="16" s="1"/>
  <c r="X172" i="16"/>
  <c r="X52" i="15"/>
  <c r="O52" i="15"/>
  <c r="W111" i="15"/>
  <c r="L111" i="15"/>
  <c r="AL111" i="15" s="1"/>
  <c r="T156" i="15"/>
  <c r="O156" i="15"/>
  <c r="Y167" i="15"/>
  <c r="L167" i="15"/>
  <c r="AL167" i="15" s="1"/>
  <c r="X167" i="15"/>
  <c r="S167" i="15"/>
  <c r="U167" i="15" s="1"/>
  <c r="S166" i="17"/>
  <c r="U166" i="17" s="1"/>
  <c r="AO166" i="17" s="1"/>
  <c r="S167" i="17"/>
  <c r="U167" i="17" s="1"/>
  <c r="AO167" i="17" s="1"/>
  <c r="X167" i="17"/>
  <c r="Y171" i="17"/>
  <c r="S175" i="17"/>
  <c r="U175" i="17" s="1"/>
  <c r="AO175" i="17" s="1"/>
  <c r="V175" i="17"/>
  <c r="U181" i="17"/>
  <c r="S42" i="16"/>
  <c r="U42" i="16" s="1"/>
  <c r="Y42" i="16"/>
  <c r="Y47" i="16"/>
  <c r="X50" i="16"/>
  <c r="T52" i="16"/>
  <c r="T57" i="16"/>
  <c r="S58" i="16"/>
  <c r="U58" i="16" s="1"/>
  <c r="AO58" i="16" s="1"/>
  <c r="Y58" i="16"/>
  <c r="S62" i="16"/>
  <c r="U62" i="16" s="1"/>
  <c r="AO62" i="16" s="1"/>
  <c r="Y65" i="16"/>
  <c r="Y69" i="16"/>
  <c r="V78" i="16"/>
  <c r="X82" i="16"/>
  <c r="O83" i="16"/>
  <c r="X83" i="16"/>
  <c r="O90" i="16"/>
  <c r="Y93" i="16"/>
  <c r="U99" i="16"/>
  <c r="AO99" i="16" s="1"/>
  <c r="X100" i="16"/>
  <c r="Y103" i="16"/>
  <c r="S107" i="16"/>
  <c r="U107" i="16" s="1"/>
  <c r="V107" i="16"/>
  <c r="S109" i="16"/>
  <c r="U109" i="16" s="1"/>
  <c r="AO109" i="16" s="1"/>
  <c r="L111" i="16"/>
  <c r="AL111" i="16" s="1"/>
  <c r="S118" i="16"/>
  <c r="U118" i="16" s="1"/>
  <c r="AO118" i="16" s="1"/>
  <c r="Y121" i="16"/>
  <c r="U125" i="16"/>
  <c r="AO125" i="16" s="1"/>
  <c r="X133" i="16"/>
  <c r="Y141" i="16"/>
  <c r="X146" i="16"/>
  <c r="S147" i="16"/>
  <c r="U147" i="16" s="1"/>
  <c r="AO147" i="16" s="1"/>
  <c r="Y147" i="16"/>
  <c r="O148" i="16"/>
  <c r="L152" i="16"/>
  <c r="AL152" i="16" s="1"/>
  <c r="Y159" i="16"/>
  <c r="L168" i="16"/>
  <c r="AL168" i="16" s="1"/>
  <c r="X171" i="16"/>
  <c r="O172" i="16"/>
  <c r="Y172" i="16"/>
  <c r="Y177" i="16"/>
  <c r="L177" i="16"/>
  <c r="AL177" i="16" s="1"/>
  <c r="X44" i="15"/>
  <c r="L44" i="15"/>
  <c r="W47" i="15"/>
  <c r="L47" i="15"/>
  <c r="AL47" i="15" s="1"/>
  <c r="V48" i="15"/>
  <c r="L52" i="15"/>
  <c r="AE88" i="15"/>
  <c r="S111" i="15"/>
  <c r="U111" i="15" s="1"/>
  <c r="AO111" i="15" s="1"/>
  <c r="T125" i="15"/>
  <c r="AN125" i="15" s="1"/>
  <c r="O125" i="15"/>
  <c r="X125" i="15"/>
  <c r="L127" i="15"/>
  <c r="AL127" i="15" s="1"/>
  <c r="Y127" i="15"/>
  <c r="S127" i="15"/>
  <c r="U127" i="15" s="1"/>
  <c r="AO127" i="15" s="1"/>
  <c r="W130" i="15"/>
  <c r="Y146" i="15"/>
  <c r="O146" i="15"/>
  <c r="S146" i="15"/>
  <c r="U146" i="15" s="1"/>
  <c r="AO146" i="15" s="1"/>
  <c r="W146" i="15"/>
  <c r="Y177" i="17"/>
  <c r="L42" i="16"/>
  <c r="AL42" i="16" s="1"/>
  <c r="Y55" i="16"/>
  <c r="L58" i="16"/>
  <c r="AL58" i="16" s="1"/>
  <c r="U61" i="16"/>
  <c r="AO61" i="16" s="1"/>
  <c r="L62" i="16"/>
  <c r="AL62" i="16" s="1"/>
  <c r="X68" i="16"/>
  <c r="Y71" i="16"/>
  <c r="Y78" i="16"/>
  <c r="X92" i="16"/>
  <c r="Y95" i="16"/>
  <c r="L107" i="16"/>
  <c r="AL107" i="16" s="1"/>
  <c r="V110" i="16"/>
  <c r="O111" i="16"/>
  <c r="X114" i="16"/>
  <c r="U117" i="16"/>
  <c r="AO117" i="16" s="1"/>
  <c r="L118" i="16"/>
  <c r="AL118" i="16" s="1"/>
  <c r="Y133" i="16"/>
  <c r="U139" i="16"/>
  <c r="AO139" i="16" s="1"/>
  <c r="X140" i="16"/>
  <c r="Y143" i="16"/>
  <c r="Y146" i="16"/>
  <c r="L147" i="16"/>
  <c r="AL147" i="16" s="1"/>
  <c r="T170" i="16"/>
  <c r="K189" i="16"/>
  <c r="X66" i="15"/>
  <c r="T80" i="15"/>
  <c r="V80" i="15" s="1"/>
  <c r="Y80" i="15"/>
  <c r="O80" i="15"/>
  <c r="X80" i="15"/>
  <c r="L80" i="15"/>
  <c r="AL80" i="15" s="1"/>
  <c r="W80" i="15"/>
  <c r="S80" i="15"/>
  <c r="U80" i="15" s="1"/>
  <c r="AO80" i="15" s="1"/>
  <c r="W87" i="15"/>
  <c r="L87" i="15"/>
  <c r="AL87" i="15" s="1"/>
  <c r="Y87" i="15"/>
  <c r="S87" i="15"/>
  <c r="U87" i="15" s="1"/>
  <c r="AO87" i="15" s="1"/>
  <c r="X92" i="15"/>
  <c r="Y92" i="15"/>
  <c r="X114" i="15"/>
  <c r="S174" i="17"/>
  <c r="U174" i="17" s="1"/>
  <c r="AO174" i="17" s="1"/>
  <c r="X174" i="17"/>
  <c r="S176" i="17"/>
  <c r="U49" i="16"/>
  <c r="AO49" i="16" s="1"/>
  <c r="X61" i="16"/>
  <c r="X106" i="16"/>
  <c r="Y110" i="16"/>
  <c r="X117" i="16"/>
  <c r="Y135" i="16"/>
  <c r="T158" i="16"/>
  <c r="X161" i="16"/>
  <c r="U170" i="16"/>
  <c r="AO170" i="16" s="1"/>
  <c r="Y176" i="16"/>
  <c r="T180" i="16"/>
  <c r="V180" i="16" s="1"/>
  <c r="W180" i="16"/>
  <c r="S180" i="16"/>
  <c r="U180" i="16" s="1"/>
  <c r="AO180" i="16" s="1"/>
  <c r="X180" i="16"/>
  <c r="Y40" i="15"/>
  <c r="T48" i="15"/>
  <c r="AN48" i="15" s="1"/>
  <c r="X48" i="15"/>
  <c r="L48" i="15"/>
  <c r="AL48" i="15" s="1"/>
  <c r="Y48" i="15"/>
  <c r="X68" i="15"/>
  <c r="L68" i="15"/>
  <c r="AL68" i="15" s="1"/>
  <c r="Y68" i="15"/>
  <c r="Y124" i="15"/>
  <c r="T128" i="15"/>
  <c r="V128" i="15" s="1"/>
  <c r="Y128" i="15"/>
  <c r="O128" i="15"/>
  <c r="X128" i="15"/>
  <c r="L128" i="15"/>
  <c r="AL128" i="15" s="1"/>
  <c r="U128" i="15"/>
  <c r="AO128" i="15" s="1"/>
  <c r="Y140" i="15"/>
  <c r="T140" i="15"/>
  <c r="W176" i="15"/>
  <c r="L176" i="15"/>
  <c r="AL176" i="15" s="1"/>
  <c r="X176" i="15"/>
  <c r="S176" i="15"/>
  <c r="U176" i="15" s="1"/>
  <c r="AO176" i="15" s="1"/>
  <c r="U55" i="14"/>
  <c r="O55" i="14"/>
  <c r="S55" i="14"/>
  <c r="V150" i="17"/>
  <c r="W151" i="17"/>
  <c r="L174" i="17"/>
  <c r="AL174" i="17" s="1"/>
  <c r="Y174" i="17"/>
  <c r="T35" i="16"/>
  <c r="AN35" i="16" s="1"/>
  <c r="V46" i="16"/>
  <c r="Y49" i="16"/>
  <c r="V54" i="16"/>
  <c r="O55" i="16"/>
  <c r="Y61" i="16"/>
  <c r="U67" i="16"/>
  <c r="AO67" i="16" s="1"/>
  <c r="V70" i="16"/>
  <c r="O71" i="16"/>
  <c r="X74" i="16"/>
  <c r="L78" i="16"/>
  <c r="AL78" i="16" s="1"/>
  <c r="X84" i="16"/>
  <c r="Y87" i="16"/>
  <c r="V94" i="16"/>
  <c r="O95" i="16"/>
  <c r="X98" i="16"/>
  <c r="Y102" i="16"/>
  <c r="AE102" i="16" s="1"/>
  <c r="S106" i="16"/>
  <c r="U106" i="16" s="1"/>
  <c r="AO106" i="16" s="1"/>
  <c r="Y106" i="16"/>
  <c r="AE106" i="16" s="1"/>
  <c r="Y107" i="16"/>
  <c r="S110" i="16"/>
  <c r="U110" i="16" s="1"/>
  <c r="AO110" i="16" s="1"/>
  <c r="Y113" i="16"/>
  <c r="L114" i="16"/>
  <c r="AL114" i="16" s="1"/>
  <c r="Y117" i="16"/>
  <c r="U123" i="16"/>
  <c r="AO123" i="16" s="1"/>
  <c r="X124" i="16"/>
  <c r="Y127" i="16"/>
  <c r="U130" i="16"/>
  <c r="S131" i="16"/>
  <c r="U131" i="16" s="1"/>
  <c r="AO131" i="16" s="1"/>
  <c r="V131" i="16"/>
  <c r="S133" i="16"/>
  <c r="U133" i="16" s="1"/>
  <c r="AO133" i="16" s="1"/>
  <c r="L135" i="16"/>
  <c r="AL135" i="16" s="1"/>
  <c r="L139" i="16"/>
  <c r="W139" i="16"/>
  <c r="V142" i="16"/>
  <c r="O143" i="16"/>
  <c r="X153" i="16"/>
  <c r="U155" i="16"/>
  <c r="AO155" i="16" s="1"/>
  <c r="V156" i="16"/>
  <c r="L159" i="16"/>
  <c r="AL159" i="16" s="1"/>
  <c r="Y160" i="16"/>
  <c r="L161" i="16"/>
  <c r="AL161" i="16" s="1"/>
  <c r="Y161" i="16"/>
  <c r="Y167" i="16"/>
  <c r="X169" i="16"/>
  <c r="X175" i="16"/>
  <c r="S175" i="16"/>
  <c r="U175" i="16" s="1"/>
  <c r="AO175" i="16" s="1"/>
  <c r="L180" i="16"/>
  <c r="AL180" i="16" s="1"/>
  <c r="Y180" i="16"/>
  <c r="S48" i="15"/>
  <c r="U48" i="15" s="1"/>
  <c r="AO48" i="15" s="1"/>
  <c r="T153" i="15"/>
  <c r="O153" i="15"/>
  <c r="S153" i="15"/>
  <c r="U153" i="15" s="1"/>
  <c r="AO153" i="15" s="1"/>
  <c r="W153" i="15"/>
  <c r="Y59" i="14"/>
  <c r="X59" i="14"/>
  <c r="L59" i="14"/>
  <c r="AL59" i="14" s="1"/>
  <c r="O155" i="14"/>
  <c r="Y155" i="14"/>
  <c r="L155" i="14"/>
  <c r="AL155" i="14" s="1"/>
  <c r="X155" i="14"/>
  <c r="T32" i="16"/>
  <c r="V32" i="16" s="1"/>
  <c r="Y46" i="16"/>
  <c r="Y54" i="16"/>
  <c r="Y63" i="16"/>
  <c r="Y70" i="16"/>
  <c r="U90" i="16"/>
  <c r="AO90" i="16" s="1"/>
  <c r="Y94" i="16"/>
  <c r="Y119" i="16"/>
  <c r="V134" i="16"/>
  <c r="X138" i="16"/>
  <c r="Y142" i="16"/>
  <c r="U148" i="16"/>
  <c r="AO148" i="16" s="1"/>
  <c r="V164" i="16"/>
  <c r="Y130" i="15"/>
  <c r="O130" i="15"/>
  <c r="S130" i="15"/>
  <c r="U130" i="15" s="1"/>
  <c r="AO130" i="15" s="1"/>
  <c r="T72" i="14"/>
  <c r="O72" i="14"/>
  <c r="X45" i="15"/>
  <c r="L53" i="15"/>
  <c r="AL53" i="15" s="1"/>
  <c r="S55" i="15"/>
  <c r="U55" i="15" s="1"/>
  <c r="AO55" i="15" s="1"/>
  <c r="Y55" i="15"/>
  <c r="L60" i="15"/>
  <c r="AL60" i="15" s="1"/>
  <c r="V64" i="15"/>
  <c r="O69" i="15"/>
  <c r="X71" i="15"/>
  <c r="O72" i="15"/>
  <c r="Y72" i="15"/>
  <c r="L76" i="15"/>
  <c r="AL76" i="15" s="1"/>
  <c r="Y83" i="15"/>
  <c r="X85" i="15"/>
  <c r="S88" i="15"/>
  <c r="U88" i="15" s="1"/>
  <c r="S95" i="15"/>
  <c r="U95" i="15" s="1"/>
  <c r="Y95" i="15"/>
  <c r="S107" i="15"/>
  <c r="U107" i="15" s="1"/>
  <c r="AO107" i="15" s="1"/>
  <c r="L109" i="15"/>
  <c r="AL109" i="15" s="1"/>
  <c r="Y109" i="15"/>
  <c r="AE111" i="15"/>
  <c r="L112" i="15"/>
  <c r="AL112" i="15" s="1"/>
  <c r="X112" i="15"/>
  <c r="S137" i="15"/>
  <c r="U137" i="15" s="1"/>
  <c r="AO137" i="15" s="1"/>
  <c r="X137" i="15"/>
  <c r="O138" i="15"/>
  <c r="T141" i="15"/>
  <c r="S147" i="15"/>
  <c r="U147" i="15" s="1"/>
  <c r="AO147" i="15" s="1"/>
  <c r="S152" i="15"/>
  <c r="U152" i="15" s="1"/>
  <c r="AO152" i="15" s="1"/>
  <c r="V152" i="15"/>
  <c r="X154" i="15"/>
  <c r="U161" i="15"/>
  <c r="S163" i="15"/>
  <c r="S169" i="15"/>
  <c r="U169" i="15" s="1"/>
  <c r="AO169" i="15" s="1"/>
  <c r="V169" i="15"/>
  <c r="U170" i="15"/>
  <c r="AO170" i="15" s="1"/>
  <c r="S171" i="15"/>
  <c r="S177" i="15"/>
  <c r="O178" i="15"/>
  <c r="Y178" i="15"/>
  <c r="Y43" i="14"/>
  <c r="S44" i="14"/>
  <c r="U44" i="14" s="1"/>
  <c r="AO44" i="14" s="1"/>
  <c r="V44" i="14"/>
  <c r="S45" i="14"/>
  <c r="U45" i="14" s="1"/>
  <c r="O63" i="14"/>
  <c r="T64" i="14"/>
  <c r="L67" i="14"/>
  <c r="AL67" i="14" s="1"/>
  <c r="Y67" i="14"/>
  <c r="L100" i="14"/>
  <c r="AL100" i="14" s="1"/>
  <c r="T126" i="14"/>
  <c r="Y126" i="14"/>
  <c r="O126" i="14"/>
  <c r="X126" i="14"/>
  <c r="L126" i="14"/>
  <c r="AL126" i="14" s="1"/>
  <c r="S126" i="14"/>
  <c r="U126" i="14" s="1"/>
  <c r="AE126" i="14" s="1"/>
  <c r="X172" i="14"/>
  <c r="T172" i="14"/>
  <c r="S172" i="14"/>
  <c r="U172" i="14" s="1"/>
  <c r="AO172" i="14" s="1"/>
  <c r="X180" i="13"/>
  <c r="S180" i="13"/>
  <c r="U180" i="13" s="1"/>
  <c r="AO180" i="13" s="1"/>
  <c r="X162" i="15"/>
  <c r="X170" i="15"/>
  <c r="V54" i="14"/>
  <c r="Y73" i="14"/>
  <c r="O73" i="14"/>
  <c r="T78" i="14"/>
  <c r="V78" i="14" s="1"/>
  <c r="O78" i="14"/>
  <c r="S78" i="14"/>
  <c r="U78" i="14" s="1"/>
  <c r="O80" i="14"/>
  <c r="S96" i="13"/>
  <c r="U96" i="13" s="1"/>
  <c r="AO96" i="13" s="1"/>
  <c r="Y96" i="13"/>
  <c r="X96" i="13"/>
  <c r="U51" i="15"/>
  <c r="AO51" i="15" s="1"/>
  <c r="Y59" i="15"/>
  <c r="X61" i="15"/>
  <c r="X63" i="15"/>
  <c r="O64" i="15"/>
  <c r="Y64" i="15"/>
  <c r="Y75" i="15"/>
  <c r="X77" i="15"/>
  <c r="T121" i="15"/>
  <c r="W129" i="15"/>
  <c r="X135" i="15"/>
  <c r="S136" i="15"/>
  <c r="U136" i="15" s="1"/>
  <c r="V136" i="15"/>
  <c r="U139" i="15"/>
  <c r="AO139" i="15" s="1"/>
  <c r="O144" i="15"/>
  <c r="X144" i="15"/>
  <c r="S145" i="15"/>
  <c r="U145" i="15" s="1"/>
  <c r="AO145" i="15" s="1"/>
  <c r="X145" i="15"/>
  <c r="Y152" i="15"/>
  <c r="AE152" i="15" s="1"/>
  <c r="S162" i="15"/>
  <c r="U162" i="15" s="1"/>
  <c r="AO162" i="15" s="1"/>
  <c r="Y169" i="15"/>
  <c r="S170" i="15"/>
  <c r="U179" i="15"/>
  <c r="AO179" i="15" s="1"/>
  <c r="U46" i="14"/>
  <c r="AO46" i="14" s="1"/>
  <c r="W47" i="14"/>
  <c r="U53" i="14"/>
  <c r="AO53" i="14" s="1"/>
  <c r="S54" i="14"/>
  <c r="U54" i="14" s="1"/>
  <c r="T68" i="14"/>
  <c r="AN68" i="14" s="1"/>
  <c r="X68" i="14"/>
  <c r="O68" i="14"/>
  <c r="Y68" i="14"/>
  <c r="X75" i="14"/>
  <c r="L75" i="14"/>
  <c r="AL75" i="14" s="1"/>
  <c r="L78" i="14"/>
  <c r="AL78" i="14" s="1"/>
  <c r="S80" i="14"/>
  <c r="U80" i="14" s="1"/>
  <c r="AO80" i="14" s="1"/>
  <c r="T82" i="14"/>
  <c r="Y39" i="12"/>
  <c r="O39" i="12"/>
  <c r="V96" i="15"/>
  <c r="Y100" i="15"/>
  <c r="X103" i="15"/>
  <c r="Y115" i="15"/>
  <c r="X117" i="15"/>
  <c r="L135" i="15"/>
  <c r="AL135" i="15" s="1"/>
  <c r="Y135" i="15"/>
  <c r="L136" i="15"/>
  <c r="AL136" i="15" s="1"/>
  <c r="W136" i="15"/>
  <c r="U138" i="15"/>
  <c r="AO138" i="15" s="1"/>
  <c r="O145" i="15"/>
  <c r="O162" i="15"/>
  <c r="O170" i="15"/>
  <c r="V46" i="14"/>
  <c r="X51" i="14"/>
  <c r="U52" i="14"/>
  <c r="AO52" i="14" s="1"/>
  <c r="X53" i="14"/>
  <c r="L54" i="14"/>
  <c r="AL54" i="14" s="1"/>
  <c r="X54" i="14"/>
  <c r="T60" i="14"/>
  <c r="V60" i="14"/>
  <c r="S60" i="14"/>
  <c r="U60" i="14" s="1"/>
  <c r="AO60" i="14" s="1"/>
  <c r="X60" i="14"/>
  <c r="T62" i="14"/>
  <c r="V62" i="14" s="1"/>
  <c r="Y62" i="14"/>
  <c r="O62" i="14"/>
  <c r="W62" i="14"/>
  <c r="S62" i="14"/>
  <c r="U62" i="14" s="1"/>
  <c r="AO62" i="14" s="1"/>
  <c r="O90" i="14"/>
  <c r="L90" i="14"/>
  <c r="O144" i="14"/>
  <c r="Y144" i="14"/>
  <c r="S144" i="14"/>
  <c r="U144" i="14" s="1"/>
  <c r="AO144" i="14" s="1"/>
  <c r="W144" i="14"/>
  <c r="T104" i="12"/>
  <c r="S104" i="12"/>
  <c r="U104" i="12" s="1"/>
  <c r="AO104" i="12" s="1"/>
  <c r="Y51" i="15"/>
  <c r="Y60" i="15"/>
  <c r="V72" i="15"/>
  <c r="Y76" i="15"/>
  <c r="X79" i="15"/>
  <c r="L84" i="15"/>
  <c r="AL84" i="15" s="1"/>
  <c r="Y91" i="15"/>
  <c r="X93" i="15"/>
  <c r="S96" i="15"/>
  <c r="U96" i="15" s="1"/>
  <c r="AO96" i="15" s="1"/>
  <c r="W96" i="15"/>
  <c r="S103" i="15"/>
  <c r="U103" i="15" s="1"/>
  <c r="AO103" i="15" s="1"/>
  <c r="Y103" i="15"/>
  <c r="U112" i="15"/>
  <c r="AO112" i="15" s="1"/>
  <c r="S115" i="15"/>
  <c r="U115" i="15" s="1"/>
  <c r="AO115" i="15" s="1"/>
  <c r="L117" i="15"/>
  <c r="AL117" i="15" s="1"/>
  <c r="Y117" i="15"/>
  <c r="S121" i="15"/>
  <c r="O136" i="15"/>
  <c r="X136" i="15"/>
  <c r="U163" i="15"/>
  <c r="AO163" i="15" s="1"/>
  <c r="U171" i="15"/>
  <c r="AO171" i="15" s="1"/>
  <c r="U177" i="15"/>
  <c r="AO177" i="15" s="1"/>
  <c r="V178" i="15"/>
  <c r="Y51" i="14"/>
  <c r="O54" i="14"/>
  <c r="Y54" i="14"/>
  <c r="O88" i="14"/>
  <c r="Y88" i="14"/>
  <c r="S88" i="14"/>
  <c r="U88" i="14" s="1"/>
  <c r="AO88" i="14" s="1"/>
  <c r="T118" i="14"/>
  <c r="V118" i="14" s="1"/>
  <c r="Y118" i="14"/>
  <c r="O118" i="14"/>
  <c r="X118" i="14"/>
  <c r="L118" i="14"/>
  <c r="AL118" i="14" s="1"/>
  <c r="W118" i="14"/>
  <c r="S118" i="14"/>
  <c r="U118" i="14" s="1"/>
  <c r="AO118" i="14" s="1"/>
  <c r="O145" i="14"/>
  <c r="S145" i="14"/>
  <c r="U145" i="14" s="1"/>
  <c r="AO145" i="14" s="1"/>
  <c r="W145" i="14"/>
  <c r="W149" i="14"/>
  <c r="Y149" i="14"/>
  <c r="L149" i="14"/>
  <c r="AL149" i="14" s="1"/>
  <c r="X149" i="14"/>
  <c r="S149" i="14"/>
  <c r="U149" i="14" s="1"/>
  <c r="AO149" i="14" s="1"/>
  <c r="T44" i="13"/>
  <c r="L44" i="13"/>
  <c r="AL44" i="13" s="1"/>
  <c r="S44" i="13"/>
  <c r="U44" i="13" s="1"/>
  <c r="AO44" i="13" s="1"/>
  <c r="X56" i="13"/>
  <c r="S56" i="13"/>
  <c r="U56" i="13" s="1"/>
  <c r="Y56" i="13"/>
  <c r="X128" i="13"/>
  <c r="Y128" i="13"/>
  <c r="S128" i="13"/>
  <c r="U128" i="13" s="1"/>
  <c r="AO128" i="13" s="1"/>
  <c r="T167" i="13"/>
  <c r="Y67" i="15"/>
  <c r="X69" i="15"/>
  <c r="V112" i="15"/>
  <c r="X119" i="15"/>
  <c r="X138" i="15"/>
  <c r="W147" i="15"/>
  <c r="W171" i="15"/>
  <c r="X177" i="15"/>
  <c r="X45" i="14"/>
  <c r="X77" i="14"/>
  <c r="S77" i="14"/>
  <c r="U77" i="14" s="1"/>
  <c r="O82" i="14"/>
  <c r="T34" i="13"/>
  <c r="V34" i="13" s="1"/>
  <c r="O34" i="13"/>
  <c r="Y118" i="13"/>
  <c r="AE118" i="13" s="1"/>
  <c r="L118" i="13"/>
  <c r="AL118" i="13" s="1"/>
  <c r="S118" i="13"/>
  <c r="U118" i="13" s="1"/>
  <c r="AO118" i="13" s="1"/>
  <c r="O118" i="13"/>
  <c r="X118" i="13"/>
  <c r="X53" i="15"/>
  <c r="X55" i="15"/>
  <c r="V88" i="15"/>
  <c r="X95" i="15"/>
  <c r="Y107" i="15"/>
  <c r="AE107" i="15" s="1"/>
  <c r="X109" i="15"/>
  <c r="W112" i="15"/>
  <c r="Y177" i="15"/>
  <c r="U63" i="14"/>
  <c r="AO63" i="14" s="1"/>
  <c r="S63" i="14"/>
  <c r="T80" i="14"/>
  <c r="V100" i="14"/>
  <c r="T100" i="14"/>
  <c r="S100" i="14"/>
  <c r="O115" i="14"/>
  <c r="Y115" i="14"/>
  <c r="L115" i="14"/>
  <c r="AL115" i="14" s="1"/>
  <c r="Y125" i="14"/>
  <c r="AE125" i="14" s="1"/>
  <c r="L125" i="14"/>
  <c r="AL125" i="14" s="1"/>
  <c r="X125" i="14"/>
  <c r="S125" i="14"/>
  <c r="U125" i="14" s="1"/>
  <c r="T69" i="13"/>
  <c r="AN69" i="13" s="1"/>
  <c r="W69" i="13"/>
  <c r="L69" i="13"/>
  <c r="S69" i="13"/>
  <c r="U69" i="13" s="1"/>
  <c r="AO69" i="13" s="1"/>
  <c r="X69" i="13"/>
  <c r="O69" i="13"/>
  <c r="Y69" i="13"/>
  <c r="U61" i="14"/>
  <c r="AO61" i="14" s="1"/>
  <c r="O70" i="14"/>
  <c r="Y70" i="14"/>
  <c r="AE77" i="14"/>
  <c r="O95" i="14"/>
  <c r="U104" i="14"/>
  <c r="AO104" i="14" s="1"/>
  <c r="X112" i="14"/>
  <c r="O120" i="14"/>
  <c r="L123" i="14"/>
  <c r="AL123" i="14" s="1"/>
  <c r="Y123" i="14"/>
  <c r="X131" i="14"/>
  <c r="U135" i="14"/>
  <c r="AO135" i="14" s="1"/>
  <c r="O136" i="14"/>
  <c r="O137" i="14"/>
  <c r="L141" i="14"/>
  <c r="AL141" i="14" s="1"/>
  <c r="Y141" i="14"/>
  <c r="O142" i="14"/>
  <c r="O147" i="14"/>
  <c r="V150" i="14"/>
  <c r="X160" i="14"/>
  <c r="V162" i="14"/>
  <c r="S164" i="14"/>
  <c r="U164" i="14" s="1"/>
  <c r="AO164" i="14" s="1"/>
  <c r="Y167" i="14"/>
  <c r="L168" i="14"/>
  <c r="AL168" i="14" s="1"/>
  <c r="O177" i="14"/>
  <c r="Y177" i="14"/>
  <c r="O178" i="14"/>
  <c r="X178" i="14"/>
  <c r="S181" i="14"/>
  <c r="U181" i="14" s="1"/>
  <c r="AO181" i="14" s="1"/>
  <c r="S45" i="13"/>
  <c r="U45" i="13" s="1"/>
  <c r="AO45" i="13" s="1"/>
  <c r="X45" i="13"/>
  <c r="L49" i="13"/>
  <c r="AL49" i="13" s="1"/>
  <c r="X65" i="13"/>
  <c r="O65" i="13"/>
  <c r="L65" i="13"/>
  <c r="AL65" i="13" s="1"/>
  <c r="U65" i="13"/>
  <c r="AO65" i="13" s="1"/>
  <c r="S93" i="13"/>
  <c r="X97" i="13"/>
  <c r="U97" i="13"/>
  <c r="O97" i="13"/>
  <c r="Y97" i="13"/>
  <c r="AE97" i="13" s="1"/>
  <c r="W100" i="13"/>
  <c r="U100" i="13"/>
  <c r="AO100" i="13" s="1"/>
  <c r="X121" i="13"/>
  <c r="O121" i="13"/>
  <c r="Y121" i="13"/>
  <c r="L121" i="13"/>
  <c r="AL121" i="13" s="1"/>
  <c r="S124" i="13"/>
  <c r="U124" i="13" s="1"/>
  <c r="O131" i="13"/>
  <c r="O143" i="13"/>
  <c r="S149" i="13"/>
  <c r="U149" i="13" s="1"/>
  <c r="AO149" i="13" s="1"/>
  <c r="X166" i="13"/>
  <c r="O166" i="13"/>
  <c r="Y166" i="13"/>
  <c r="L166" i="13"/>
  <c r="AL166" i="13" s="1"/>
  <c r="S166" i="13"/>
  <c r="U166" i="13"/>
  <c r="AO166" i="13" s="1"/>
  <c r="T41" i="12"/>
  <c r="U41" i="12"/>
  <c r="AO41" i="12" s="1"/>
  <c r="Y41" i="12"/>
  <c r="O41" i="12"/>
  <c r="X41" i="12"/>
  <c r="L41" i="12"/>
  <c r="AL41" i="12" s="1"/>
  <c r="AD86" i="14"/>
  <c r="V86" i="14"/>
  <c r="T96" i="14"/>
  <c r="X104" i="14"/>
  <c r="V110" i="14"/>
  <c r="U133" i="14"/>
  <c r="AO133" i="14" s="1"/>
  <c r="V134" i="14"/>
  <c r="O162" i="14"/>
  <c r="X162" i="14"/>
  <c r="U169" i="14"/>
  <c r="AO169" i="14" s="1"/>
  <c r="AA169" i="14" s="1"/>
  <c r="T171" i="14"/>
  <c r="T173" i="14"/>
  <c r="AN173" i="14" s="1"/>
  <c r="X180" i="14"/>
  <c r="O181" i="14"/>
  <c r="U41" i="13"/>
  <c r="AO41" i="13" s="1"/>
  <c r="Y48" i="13"/>
  <c r="S60" i="13"/>
  <c r="U60" i="13" s="1"/>
  <c r="AO60" i="13" s="1"/>
  <c r="T61" i="13"/>
  <c r="V61" i="13" s="1"/>
  <c r="Y61" i="13"/>
  <c r="L61" i="13"/>
  <c r="AL61" i="13" s="1"/>
  <c r="U61" i="13"/>
  <c r="AO61" i="13" s="1"/>
  <c r="Y86" i="13"/>
  <c r="X86" i="13"/>
  <c r="O86" i="13"/>
  <c r="Y115" i="13"/>
  <c r="O115" i="13"/>
  <c r="W132" i="13"/>
  <c r="S132" i="13"/>
  <c r="U132" i="13" s="1"/>
  <c r="AO132" i="13" s="1"/>
  <c r="U145" i="13"/>
  <c r="AO145" i="13" s="1"/>
  <c r="Y145" i="13"/>
  <c r="X42" i="12"/>
  <c r="O42" i="12"/>
  <c r="L42" i="12"/>
  <c r="AL42" i="12" s="1"/>
  <c r="X87" i="14"/>
  <c r="U102" i="14"/>
  <c r="AO102" i="14" s="1"/>
  <c r="T121" i="14"/>
  <c r="AN121" i="14" s="1"/>
  <c r="X139" i="14"/>
  <c r="U157" i="14"/>
  <c r="AO157" i="14" s="1"/>
  <c r="Y162" i="14"/>
  <c r="Y166" i="14"/>
  <c r="V169" i="14"/>
  <c r="V173" i="14"/>
  <c r="T47" i="13"/>
  <c r="O66" i="13"/>
  <c r="Y83" i="13"/>
  <c r="X83" i="13"/>
  <c r="W104" i="13"/>
  <c r="Y104" i="13"/>
  <c r="X104" i="13"/>
  <c r="S42" i="12"/>
  <c r="U42" i="12" s="1"/>
  <c r="AO42" i="12" s="1"/>
  <c r="X44" i="12"/>
  <c r="Y44" i="12"/>
  <c r="T57" i="12"/>
  <c r="V57" i="12" s="1"/>
  <c r="Y57" i="12"/>
  <c r="O57" i="12"/>
  <c r="X57" i="12"/>
  <c r="L57" i="12"/>
  <c r="AL57" i="12" s="1"/>
  <c r="S57" i="12"/>
  <c r="U57" i="12" s="1"/>
  <c r="AO57" i="12" s="1"/>
  <c r="Y63" i="12"/>
  <c r="X63" i="12"/>
  <c r="O63" i="12"/>
  <c r="W63" i="12"/>
  <c r="L63" i="12"/>
  <c r="AL63" i="12" s="1"/>
  <c r="X96" i="14"/>
  <c r="X152" i="14"/>
  <c r="V158" i="14"/>
  <c r="T164" i="14"/>
  <c r="X168" i="14"/>
  <c r="X171" i="14"/>
  <c r="O58" i="13"/>
  <c r="X64" i="13"/>
  <c r="O83" i="13"/>
  <c r="O90" i="13"/>
  <c r="Y94" i="13"/>
  <c r="X94" i="13"/>
  <c r="O94" i="13"/>
  <c r="L94" i="13"/>
  <c r="AL94" i="13" s="1"/>
  <c r="S104" i="13"/>
  <c r="U104" i="13" s="1"/>
  <c r="AO104" i="13" s="1"/>
  <c r="T117" i="13"/>
  <c r="V117" i="13" s="1"/>
  <c r="X117" i="13"/>
  <c r="O117" i="13"/>
  <c r="W117" i="13"/>
  <c r="L117" i="13"/>
  <c r="AL117" i="13" s="1"/>
  <c r="Y117" i="13"/>
  <c r="Y139" i="13"/>
  <c r="X139" i="13"/>
  <c r="O139" i="13"/>
  <c r="L139" i="13"/>
  <c r="X149" i="13"/>
  <c r="V70" i="14"/>
  <c r="O86" i="14"/>
  <c r="V94" i="14"/>
  <c r="S96" i="14"/>
  <c r="U96" i="14" s="1"/>
  <c r="AO96" i="14" s="1"/>
  <c r="Y96" i="14"/>
  <c r="L102" i="14"/>
  <c r="AL102" i="14" s="1"/>
  <c r="O110" i="14"/>
  <c r="Y110" i="14"/>
  <c r="S111" i="14"/>
  <c r="U111" i="14" s="1"/>
  <c r="AO111" i="14" s="1"/>
  <c r="W120" i="14"/>
  <c r="S121" i="14"/>
  <c r="X128" i="14"/>
  <c r="L133" i="14"/>
  <c r="AL133" i="14" s="1"/>
  <c r="Y133" i="14"/>
  <c r="O134" i="14"/>
  <c r="Y134" i="14"/>
  <c r="W136" i="14"/>
  <c r="O139" i="14"/>
  <c r="U141" i="14"/>
  <c r="V142" i="14"/>
  <c r="S152" i="14"/>
  <c r="U152" i="14" s="1"/>
  <c r="AO152" i="14" s="1"/>
  <c r="Y152" i="14"/>
  <c r="L157" i="14"/>
  <c r="AL157" i="14" s="1"/>
  <c r="W157" i="14"/>
  <c r="S158" i="14"/>
  <c r="U158" i="14" s="1"/>
  <c r="AO158" i="14" s="1"/>
  <c r="X164" i="14"/>
  <c r="Y168" i="14"/>
  <c r="L169" i="14"/>
  <c r="AL169" i="14" s="1"/>
  <c r="Y169" i="14"/>
  <c r="S170" i="14"/>
  <c r="U170" i="14" s="1"/>
  <c r="AO170" i="14" s="1"/>
  <c r="S171" i="14"/>
  <c r="L173" i="14"/>
  <c r="AL173" i="14" s="1"/>
  <c r="U178" i="14"/>
  <c r="AO178" i="14" s="1"/>
  <c r="L41" i="13"/>
  <c r="AL41" i="13" s="1"/>
  <c r="O43" i="13"/>
  <c r="U49" i="13"/>
  <c r="AO49" i="13" s="1"/>
  <c r="O50" i="13"/>
  <c r="U52" i="13"/>
  <c r="AO52" i="13" s="1"/>
  <c r="V53" i="13"/>
  <c r="S54" i="13"/>
  <c r="U54" i="13" s="1"/>
  <c r="AO54" i="13" s="1"/>
  <c r="W72" i="13"/>
  <c r="S72" i="13"/>
  <c r="U72" i="13" s="1"/>
  <c r="AO72" i="13" s="1"/>
  <c r="X73" i="13"/>
  <c r="L73" i="13"/>
  <c r="AL73" i="13" s="1"/>
  <c r="S73" i="13"/>
  <c r="U73" i="13" s="1"/>
  <c r="U93" i="13"/>
  <c r="AO93" i="13" s="1"/>
  <c r="S94" i="13"/>
  <c r="U94" i="13" s="1"/>
  <c r="AO94" i="13" s="1"/>
  <c r="O98" i="13"/>
  <c r="S117" i="13"/>
  <c r="U117" i="13" s="1"/>
  <c r="AO117" i="13" s="1"/>
  <c r="O122" i="13"/>
  <c r="Y126" i="13"/>
  <c r="AN141" i="13"/>
  <c r="X158" i="13"/>
  <c r="O158" i="13"/>
  <c r="Y158" i="13"/>
  <c r="L158" i="13"/>
  <c r="AL158" i="13" s="1"/>
  <c r="W158" i="13"/>
  <c r="S158" i="13"/>
  <c r="U158" i="13" s="1"/>
  <c r="AO158" i="13" s="1"/>
  <c r="V41" i="12"/>
  <c r="X58" i="12"/>
  <c r="O58" i="12"/>
  <c r="X120" i="14"/>
  <c r="X136" i="14"/>
  <c r="X147" i="14"/>
  <c r="O152" i="14"/>
  <c r="O153" i="14"/>
  <c r="O157" i="14"/>
  <c r="X157" i="14"/>
  <c r="L158" i="14"/>
  <c r="AL158" i="14" s="1"/>
  <c r="X158" i="14"/>
  <c r="L170" i="14"/>
  <c r="AL170" i="14" s="1"/>
  <c r="X170" i="14"/>
  <c r="O41" i="13"/>
  <c r="L53" i="13"/>
  <c r="AL53" i="13" s="1"/>
  <c r="X53" i="13"/>
  <c r="L54" i="13"/>
  <c r="AL54" i="13" s="1"/>
  <c r="W54" i="13"/>
  <c r="S84" i="13"/>
  <c r="U84" i="13" s="1"/>
  <c r="AO84" i="13" s="1"/>
  <c r="Y91" i="13"/>
  <c r="X91" i="13"/>
  <c r="Y123" i="13"/>
  <c r="O123" i="13"/>
  <c r="X123" i="13"/>
  <c r="U153" i="13"/>
  <c r="AO153" i="13" s="1"/>
  <c r="T153" i="13"/>
  <c r="L153" i="13"/>
  <c r="Y179" i="13"/>
  <c r="O179" i="13"/>
  <c r="S128" i="12"/>
  <c r="U128" i="12" s="1"/>
  <c r="AO128" i="12" s="1"/>
  <c r="X128" i="12"/>
  <c r="X123" i="14"/>
  <c r="V45" i="13"/>
  <c r="Y59" i="13"/>
  <c r="O59" i="13"/>
  <c r="X59" i="13"/>
  <c r="T93" i="13"/>
  <c r="Y93" i="13"/>
  <c r="AE93" i="13" s="1"/>
  <c r="X93" i="13"/>
  <c r="O93" i="13"/>
  <c r="Y131" i="13"/>
  <c r="X131" i="13"/>
  <c r="Y136" i="13"/>
  <c r="X136" i="13"/>
  <c r="O136" i="13"/>
  <c r="T140" i="13"/>
  <c r="W149" i="13"/>
  <c r="L149" i="13"/>
  <c r="AL149" i="13" s="1"/>
  <c r="X48" i="12"/>
  <c r="S48" i="12"/>
  <c r="U48" i="12" s="1"/>
  <c r="AO48" i="12" s="1"/>
  <c r="X60" i="12"/>
  <c r="Y60" i="12"/>
  <c r="Y87" i="12"/>
  <c r="W87" i="12"/>
  <c r="L87" i="12"/>
  <c r="AL87" i="12" s="1"/>
  <c r="U87" i="12"/>
  <c r="AO87" i="12" s="1"/>
  <c r="O87" i="12"/>
  <c r="S87" i="12"/>
  <c r="O123" i="12"/>
  <c r="X72" i="12"/>
  <c r="S72" i="12"/>
  <c r="U72" i="12" s="1"/>
  <c r="AO72" i="12" s="1"/>
  <c r="T73" i="12"/>
  <c r="X73" i="12"/>
  <c r="L73" i="12"/>
  <c r="AL73" i="12" s="1"/>
  <c r="U73" i="12"/>
  <c r="AO73" i="12" s="1"/>
  <c r="Y73" i="12"/>
  <c r="X80" i="12"/>
  <c r="S80" i="12"/>
  <c r="U80" i="12" s="1"/>
  <c r="AO80" i="12" s="1"/>
  <c r="T94" i="12"/>
  <c r="X94" i="12"/>
  <c r="L94" i="12"/>
  <c r="AL94" i="12" s="1"/>
  <c r="Y94" i="12"/>
  <c r="Y119" i="12"/>
  <c r="L119" i="12"/>
  <c r="AL119" i="12" s="1"/>
  <c r="X119" i="12"/>
  <c r="Y85" i="13"/>
  <c r="Y88" i="13"/>
  <c r="U120" i="13"/>
  <c r="AO120" i="13" s="1"/>
  <c r="U129" i="13"/>
  <c r="AO129" i="13" s="1"/>
  <c r="O134" i="13"/>
  <c r="Y134" i="13"/>
  <c r="O142" i="13"/>
  <c r="Y142" i="13"/>
  <c r="T144" i="13"/>
  <c r="Y154" i="13"/>
  <c r="X155" i="13"/>
  <c r="Y162" i="13"/>
  <c r="X163" i="13"/>
  <c r="Y178" i="13"/>
  <c r="AE181" i="13"/>
  <c r="Y46" i="12"/>
  <c r="O47" i="12"/>
  <c r="X47" i="12"/>
  <c r="U54" i="12"/>
  <c r="AO54" i="12" s="1"/>
  <c r="O62" i="12"/>
  <c r="X62" i="12"/>
  <c r="O73" i="12"/>
  <c r="O94" i="12"/>
  <c r="O119" i="12"/>
  <c r="X63" i="11"/>
  <c r="Y63" i="11"/>
  <c r="O63" i="11"/>
  <c r="W63" i="11"/>
  <c r="L63" i="11"/>
  <c r="AL63" i="11" s="1"/>
  <c r="U63" i="11"/>
  <c r="S63" i="11"/>
  <c r="U102" i="13"/>
  <c r="AO102" i="13" s="1"/>
  <c r="U116" i="13"/>
  <c r="AO116" i="13" s="1"/>
  <c r="X120" i="13"/>
  <c r="S146" i="13"/>
  <c r="U146" i="13" s="1"/>
  <c r="AO146" i="13" s="1"/>
  <c r="AA146" i="13" s="1"/>
  <c r="V146" i="13"/>
  <c r="S164" i="13"/>
  <c r="U164" i="13" s="1"/>
  <c r="AO164" i="13" s="1"/>
  <c r="S170" i="13"/>
  <c r="U170" i="13" s="1"/>
  <c r="AO170" i="13" s="1"/>
  <c r="V170" i="13"/>
  <c r="X171" i="13"/>
  <c r="X181" i="13"/>
  <c r="U55" i="12"/>
  <c r="AO55" i="12" s="1"/>
  <c r="Y62" i="12"/>
  <c r="Y71" i="12"/>
  <c r="W71" i="12"/>
  <c r="L71" i="12"/>
  <c r="AL71" i="12" s="1"/>
  <c r="X71" i="12"/>
  <c r="Y76" i="12"/>
  <c r="Y79" i="12"/>
  <c r="W79" i="12"/>
  <c r="L79" i="12"/>
  <c r="AL79" i="12" s="1"/>
  <c r="X79" i="12"/>
  <c r="Y146" i="12"/>
  <c r="L146" i="12"/>
  <c r="AL146" i="12" s="1"/>
  <c r="X146" i="12"/>
  <c r="O146" i="12"/>
  <c r="T113" i="11"/>
  <c r="T70" i="12"/>
  <c r="V70" i="12" s="1"/>
  <c r="X74" i="12"/>
  <c r="T107" i="12"/>
  <c r="O107" i="12"/>
  <c r="Y127" i="12"/>
  <c r="L127" i="12"/>
  <c r="AL127" i="12" s="1"/>
  <c r="X127" i="12"/>
  <c r="T135" i="12"/>
  <c r="V135" i="12" s="1"/>
  <c r="Y135" i="12"/>
  <c r="W135" i="12"/>
  <c r="L135" i="12"/>
  <c r="AL135" i="12" s="1"/>
  <c r="X135" i="12"/>
  <c r="S146" i="12"/>
  <c r="X162" i="12"/>
  <c r="S162" i="12"/>
  <c r="U162" i="12" s="1"/>
  <c r="AO162" i="12" s="1"/>
  <c r="Y162" i="12"/>
  <c r="W54" i="11"/>
  <c r="Y54" i="11"/>
  <c r="X54" i="11"/>
  <c r="O62" i="13"/>
  <c r="X62" i="13"/>
  <c r="U77" i="13"/>
  <c r="AO77" i="13" s="1"/>
  <c r="U89" i="13"/>
  <c r="AO89" i="13" s="1"/>
  <c r="L102" i="13"/>
  <c r="AL102" i="13" s="1"/>
  <c r="W102" i="13"/>
  <c r="T133" i="13"/>
  <c r="X137" i="13"/>
  <c r="X146" i="13"/>
  <c r="X147" i="13"/>
  <c r="Y169" i="13"/>
  <c r="O170" i="13"/>
  <c r="X170" i="13"/>
  <c r="O171" i="13"/>
  <c r="V49" i="12"/>
  <c r="O54" i="12"/>
  <c r="X54" i="12"/>
  <c r="L55" i="12"/>
  <c r="AL55" i="12" s="1"/>
  <c r="S70" i="12"/>
  <c r="U70" i="12" s="1"/>
  <c r="AO70" i="12" s="1"/>
  <c r="O71" i="12"/>
  <c r="O79" i="12"/>
  <c r="Y85" i="12"/>
  <c r="O116" i="12"/>
  <c r="S127" i="12"/>
  <c r="U127" i="12" s="1"/>
  <c r="AO127" i="12" s="1"/>
  <c r="S135" i="12"/>
  <c r="U135" i="12" s="1"/>
  <c r="AO135" i="12" s="1"/>
  <c r="S54" i="11"/>
  <c r="U54" i="11" s="1"/>
  <c r="AO54" i="11" s="1"/>
  <c r="L76" i="11"/>
  <c r="AL76" i="11" s="1"/>
  <c r="X76" i="11"/>
  <c r="T76" i="11"/>
  <c r="V76" i="11" s="1"/>
  <c r="Y137" i="13"/>
  <c r="U154" i="13"/>
  <c r="AO154" i="13" s="1"/>
  <c r="AA154" i="13" s="1"/>
  <c r="X157" i="13"/>
  <c r="X165" i="13"/>
  <c r="AE170" i="13"/>
  <c r="U178" i="13"/>
  <c r="AO178" i="13" s="1"/>
  <c r="AA178" i="13" s="1"/>
  <c r="Y54" i="12"/>
  <c r="O55" i="12"/>
  <c r="X55" i="12"/>
  <c r="V65" i="12"/>
  <c r="Y69" i="12"/>
  <c r="L70" i="12"/>
  <c r="AL70" i="12" s="1"/>
  <c r="X70" i="12"/>
  <c r="V73" i="12"/>
  <c r="O74" i="12"/>
  <c r="X88" i="12"/>
  <c r="S88" i="12"/>
  <c r="U88" i="12" s="1"/>
  <c r="AO88" i="12" s="1"/>
  <c r="O92" i="12"/>
  <c r="V94" i="12"/>
  <c r="T99" i="12"/>
  <c r="O99" i="12"/>
  <c r="U119" i="12"/>
  <c r="AO119" i="12" s="1"/>
  <c r="O127" i="12"/>
  <c r="O135" i="12"/>
  <c r="X173" i="13"/>
  <c r="U47" i="12"/>
  <c r="AO47" i="12" s="1"/>
  <c r="U62" i="12"/>
  <c r="AO62" i="12" s="1"/>
  <c r="W73" i="12"/>
  <c r="L77" i="12"/>
  <c r="AL77" i="12" s="1"/>
  <c r="Y77" i="12"/>
  <c r="T90" i="12"/>
  <c r="L90" i="12"/>
  <c r="AL90" i="12" s="1"/>
  <c r="T102" i="12"/>
  <c r="AN102" i="12" s="1"/>
  <c r="X102" i="12"/>
  <c r="V102" i="12"/>
  <c r="L102" i="12"/>
  <c r="AL102" i="12" s="1"/>
  <c r="S178" i="12"/>
  <c r="U178" i="12" s="1"/>
  <c r="AO178" i="12" s="1"/>
  <c r="Y178" i="12"/>
  <c r="X178" i="12"/>
  <c r="Y93" i="12"/>
  <c r="V113" i="12"/>
  <c r="S170" i="12"/>
  <c r="U170" i="12" s="1"/>
  <c r="AO170" i="12" s="1"/>
  <c r="Y170" i="12"/>
  <c r="U81" i="12"/>
  <c r="AO81" i="12" s="1"/>
  <c r="U82" i="12"/>
  <c r="T89" i="12"/>
  <c r="X95" i="12"/>
  <c r="Y101" i="12"/>
  <c r="V105" i="12"/>
  <c r="X110" i="12"/>
  <c r="L113" i="12"/>
  <c r="AL113" i="12" s="1"/>
  <c r="X113" i="12"/>
  <c r="L114" i="12"/>
  <c r="AL114" i="12" s="1"/>
  <c r="Y117" i="12"/>
  <c r="V121" i="12"/>
  <c r="T145" i="12"/>
  <c r="V145" i="12" s="1"/>
  <c r="U145" i="12"/>
  <c r="X145" i="12"/>
  <c r="L145" i="12"/>
  <c r="AL145" i="12" s="1"/>
  <c r="Y145" i="12"/>
  <c r="T43" i="11"/>
  <c r="V43" i="11" s="1"/>
  <c r="Y43" i="11"/>
  <c r="S43" i="11"/>
  <c r="U43" i="11" s="1"/>
  <c r="AO43" i="11" s="1"/>
  <c r="X64" i="11"/>
  <c r="L64" i="11"/>
  <c r="AL64" i="11" s="1"/>
  <c r="V81" i="12"/>
  <c r="X181" i="12"/>
  <c r="O181" i="12"/>
  <c r="S42" i="11"/>
  <c r="U42" i="11" s="1"/>
  <c r="AO42" i="11" s="1"/>
  <c r="L43" i="11"/>
  <c r="AL43" i="11" s="1"/>
  <c r="Y49" i="11"/>
  <c r="X49" i="11"/>
  <c r="S117" i="12"/>
  <c r="U117" i="12" s="1"/>
  <c r="AO117" i="12" s="1"/>
  <c r="S122" i="12"/>
  <c r="U122" i="12" s="1"/>
  <c r="AO122" i="12" s="1"/>
  <c r="W122" i="12"/>
  <c r="V129" i="12"/>
  <c r="T167" i="12"/>
  <c r="O167" i="12"/>
  <c r="Y167" i="12"/>
  <c r="L167" i="12"/>
  <c r="AL167" i="12" s="1"/>
  <c r="V167" i="12"/>
  <c r="S167" i="12"/>
  <c r="U167" i="12" s="1"/>
  <c r="AO167" i="12" s="1"/>
  <c r="L96" i="11"/>
  <c r="AL96" i="11" s="1"/>
  <c r="V78" i="12"/>
  <c r="L81" i="12"/>
  <c r="AL81" i="12" s="1"/>
  <c r="X81" i="12"/>
  <c r="L82" i="12"/>
  <c r="AL82" i="12" s="1"/>
  <c r="V86" i="12"/>
  <c r="L89" i="12"/>
  <c r="AL89" i="12" s="1"/>
  <c r="Y89" i="12"/>
  <c r="S103" i="12"/>
  <c r="U103" i="12" s="1"/>
  <c r="AO103" i="12" s="1"/>
  <c r="O111" i="12"/>
  <c r="X111" i="12"/>
  <c r="S112" i="12"/>
  <c r="U112" i="12" s="1"/>
  <c r="AO112" i="12" s="1"/>
  <c r="L117" i="12"/>
  <c r="AL117" i="12" s="1"/>
  <c r="V118" i="12"/>
  <c r="O121" i="12"/>
  <c r="Y121" i="12"/>
  <c r="L122" i="12"/>
  <c r="AL122" i="12" s="1"/>
  <c r="O124" i="12"/>
  <c r="V126" i="12"/>
  <c r="S129" i="12"/>
  <c r="U129" i="12" s="1"/>
  <c r="AO129" i="12" s="1"/>
  <c r="W129" i="12"/>
  <c r="AE129" i="12"/>
  <c r="S130" i="12"/>
  <c r="U130" i="12" s="1"/>
  <c r="AO130" i="12" s="1"/>
  <c r="T137" i="12"/>
  <c r="V137" i="12"/>
  <c r="Y149" i="12"/>
  <c r="T149" i="12"/>
  <c r="X165" i="12"/>
  <c r="T103" i="11"/>
  <c r="W103" i="11"/>
  <c r="S103" i="11"/>
  <c r="U103" i="11"/>
  <c r="AO103" i="11" s="1"/>
  <c r="X103" i="11"/>
  <c r="V103" i="11"/>
  <c r="O103" i="11"/>
  <c r="X142" i="12"/>
  <c r="U143" i="12"/>
  <c r="AO143" i="12" s="1"/>
  <c r="X144" i="12"/>
  <c r="Y150" i="12"/>
  <c r="X151" i="12"/>
  <c r="U152" i="12"/>
  <c r="AO152" i="12" s="1"/>
  <c r="U159" i="12"/>
  <c r="AO159" i="12" s="1"/>
  <c r="X168" i="12"/>
  <c r="O171" i="12"/>
  <c r="Y171" i="12"/>
  <c r="AN171" i="12"/>
  <c r="X173" i="12"/>
  <c r="X176" i="12"/>
  <c r="X119" i="11"/>
  <c r="O119" i="11"/>
  <c r="Y119" i="11"/>
  <c r="L119" i="11"/>
  <c r="AL119" i="11" s="1"/>
  <c r="S119" i="11"/>
  <c r="U119" i="11" s="1"/>
  <c r="V55" i="11"/>
  <c r="X62" i="11"/>
  <c r="X65" i="11"/>
  <c r="X73" i="11"/>
  <c r="O73" i="11"/>
  <c r="Y73" i="11"/>
  <c r="S73" i="11"/>
  <c r="U73" i="11" s="1"/>
  <c r="T99" i="11"/>
  <c r="V99" i="11" s="1"/>
  <c r="O99" i="11"/>
  <c r="Y99" i="11"/>
  <c r="L99" i="11"/>
  <c r="AL99" i="11" s="1"/>
  <c r="Y105" i="11"/>
  <c r="O105" i="11"/>
  <c r="X105" i="11"/>
  <c r="S105" i="11"/>
  <c r="U105" i="11" s="1"/>
  <c r="L152" i="12"/>
  <c r="AL152" i="12" s="1"/>
  <c r="W152" i="12"/>
  <c r="U154" i="12"/>
  <c r="AO154" i="12" s="1"/>
  <c r="L155" i="12"/>
  <c r="AL155" i="12" s="1"/>
  <c r="Y155" i="12"/>
  <c r="L159" i="12"/>
  <c r="AL159" i="12" s="1"/>
  <c r="U161" i="12"/>
  <c r="AO161" i="12" s="1"/>
  <c r="U175" i="12"/>
  <c r="AO175" i="12" s="1"/>
  <c r="O176" i="12"/>
  <c r="S55" i="11"/>
  <c r="U55" i="11" s="1"/>
  <c r="AO55" i="11" s="1"/>
  <c r="X57" i="11"/>
  <c r="S62" i="11"/>
  <c r="U62" i="11" s="1"/>
  <c r="AO62" i="11" s="1"/>
  <c r="AA62" i="11" s="1"/>
  <c r="Y62" i="11"/>
  <c r="S65" i="11"/>
  <c r="U65" i="11" s="1"/>
  <c r="AO65" i="11" s="1"/>
  <c r="T74" i="11"/>
  <c r="AN74" i="11" s="1"/>
  <c r="U93" i="11"/>
  <c r="O93" i="11"/>
  <c r="S99" i="11"/>
  <c r="U99" i="11" s="1"/>
  <c r="L104" i="11"/>
  <c r="AL104" i="11" s="1"/>
  <c r="T136" i="11"/>
  <c r="O136" i="11"/>
  <c r="T62" i="10"/>
  <c r="L62" i="10"/>
  <c r="AL62" i="10" s="1"/>
  <c r="Y62" i="10"/>
  <c r="S62" i="10"/>
  <c r="U62" i="10" s="1"/>
  <c r="AO62" i="10" s="1"/>
  <c r="X62" i="10"/>
  <c r="X154" i="12"/>
  <c r="O155" i="12"/>
  <c r="O159" i="12"/>
  <c r="X159" i="12"/>
  <c r="S160" i="12"/>
  <c r="U160" i="12" s="1"/>
  <c r="AO160" i="12" s="1"/>
  <c r="S163" i="12"/>
  <c r="U163" i="12" s="1"/>
  <c r="AO163" i="12" s="1"/>
  <c r="O173" i="12"/>
  <c r="V47" i="11"/>
  <c r="X52" i="11"/>
  <c r="L55" i="11"/>
  <c r="AL55" i="11" s="1"/>
  <c r="X55" i="11"/>
  <c r="O65" i="11"/>
  <c r="O85" i="11"/>
  <c r="Y85" i="11"/>
  <c r="S85" i="11"/>
  <c r="U85" i="11" s="1"/>
  <c r="AO85" i="11" s="1"/>
  <c r="L128" i="11"/>
  <c r="AL128" i="11" s="1"/>
  <c r="T128" i="11"/>
  <c r="AN128" i="11" s="1"/>
  <c r="T139" i="11"/>
  <c r="V139" i="11" s="1"/>
  <c r="O139" i="11"/>
  <c r="Y139" i="11"/>
  <c r="L139" i="11"/>
  <c r="AL139" i="11" s="1"/>
  <c r="S139" i="11"/>
  <c r="U139" i="11" s="1"/>
  <c r="AO139" i="11" s="1"/>
  <c r="X42" i="10"/>
  <c r="O42" i="10"/>
  <c r="S42" i="10"/>
  <c r="U42" i="10" s="1"/>
  <c r="AO42" i="10" s="1"/>
  <c r="Y42" i="10"/>
  <c r="AE143" i="12"/>
  <c r="Y154" i="12"/>
  <c r="Y159" i="12"/>
  <c r="AE159" i="12" s="1"/>
  <c r="L160" i="12"/>
  <c r="AL160" i="12" s="1"/>
  <c r="W160" i="12"/>
  <c r="L163" i="12"/>
  <c r="AL163" i="12" s="1"/>
  <c r="Y163" i="12"/>
  <c r="V179" i="12"/>
  <c r="S47" i="11"/>
  <c r="U47" i="11" s="1"/>
  <c r="L52" i="11"/>
  <c r="AL52" i="11" s="1"/>
  <c r="Y52" i="11"/>
  <c r="O55" i="11"/>
  <c r="Y55" i="11"/>
  <c r="T66" i="11"/>
  <c r="V66" i="11"/>
  <c r="T67" i="11"/>
  <c r="V67" i="11" s="1"/>
  <c r="S67" i="11"/>
  <c r="U67" i="11" s="1"/>
  <c r="AO67" i="11" s="1"/>
  <c r="Y67" i="11"/>
  <c r="T86" i="11"/>
  <c r="X86" i="11"/>
  <c r="T95" i="11"/>
  <c r="V95" i="11" s="1"/>
  <c r="Y95" i="11"/>
  <c r="O95" i="11"/>
  <c r="X95" i="11"/>
  <c r="L95" i="11"/>
  <c r="AL95" i="11" s="1"/>
  <c r="W95" i="11"/>
  <c r="S95" i="11"/>
  <c r="U95" i="11" s="1"/>
  <c r="AO95" i="11" s="1"/>
  <c r="O128" i="11"/>
  <c r="T131" i="11"/>
  <c r="V131" i="11" s="1"/>
  <c r="Y131" i="11"/>
  <c r="O131" i="11"/>
  <c r="W131" i="11"/>
  <c r="L131" i="11"/>
  <c r="AL131" i="11" s="1"/>
  <c r="T176" i="11"/>
  <c r="X72" i="10"/>
  <c r="T72" i="10"/>
  <c r="AN72" i="10" s="1"/>
  <c r="O72" i="10"/>
  <c r="U151" i="12"/>
  <c r="AO151" i="12" s="1"/>
  <c r="V171" i="12"/>
  <c r="W179" i="12"/>
  <c r="X44" i="11"/>
  <c r="U46" i="11"/>
  <c r="AO46" i="11" s="1"/>
  <c r="L47" i="11"/>
  <c r="X47" i="11"/>
  <c r="S50" i="11"/>
  <c r="U50" i="11" s="1"/>
  <c r="AO50" i="11" s="1"/>
  <c r="V51" i="11"/>
  <c r="O52" i="11"/>
  <c r="O57" i="11"/>
  <c r="L67" i="11"/>
  <c r="AL67" i="11" s="1"/>
  <c r="Y114" i="11"/>
  <c r="U69" i="11"/>
  <c r="AO69" i="11" s="1"/>
  <c r="V72" i="11"/>
  <c r="Y77" i="11"/>
  <c r="U79" i="11"/>
  <c r="AO79" i="11" s="1"/>
  <c r="X84" i="11"/>
  <c r="U89" i="11"/>
  <c r="AO89" i="11" s="1"/>
  <c r="X107" i="11"/>
  <c r="O108" i="11"/>
  <c r="X108" i="11"/>
  <c r="U118" i="11"/>
  <c r="AO118" i="11" s="1"/>
  <c r="X124" i="11"/>
  <c r="T126" i="11"/>
  <c r="V127" i="11"/>
  <c r="X129" i="11"/>
  <c r="X130" i="11"/>
  <c r="X140" i="11"/>
  <c r="L143" i="11"/>
  <c r="AL143" i="11" s="1"/>
  <c r="X143" i="11"/>
  <c r="L151" i="11"/>
  <c r="AL151" i="11" s="1"/>
  <c r="X151" i="11"/>
  <c r="AN151" i="11"/>
  <c r="X71" i="10"/>
  <c r="Y71" i="10"/>
  <c r="O71" i="10"/>
  <c r="L71" i="10"/>
  <c r="S71" i="10"/>
  <c r="W89" i="11"/>
  <c r="X94" i="11"/>
  <c r="U101" i="11"/>
  <c r="AO101" i="11" s="1"/>
  <c r="Y108" i="11"/>
  <c r="V111" i="11"/>
  <c r="S115" i="11"/>
  <c r="U115" i="11" s="1"/>
  <c r="AO115" i="11" s="1"/>
  <c r="V115" i="11"/>
  <c r="X116" i="11"/>
  <c r="O117" i="11"/>
  <c r="U126" i="11"/>
  <c r="AO126" i="11" s="1"/>
  <c r="S127" i="11"/>
  <c r="U127" i="11" s="1"/>
  <c r="W127" i="11" s="1"/>
  <c r="S130" i="11"/>
  <c r="U130" i="11" s="1"/>
  <c r="AO130" i="11" s="1"/>
  <c r="Y130" i="11"/>
  <c r="X132" i="11"/>
  <c r="S133" i="11"/>
  <c r="U133" i="11" s="1"/>
  <c r="AO133" i="11" s="1"/>
  <c r="X138" i="11"/>
  <c r="L140" i="11"/>
  <c r="AL140" i="11" s="1"/>
  <c r="O141" i="11"/>
  <c r="O143" i="11"/>
  <c r="Y143" i="11"/>
  <c r="O151" i="11"/>
  <c r="Y151" i="11"/>
  <c r="L152" i="11"/>
  <c r="AL152" i="11" s="1"/>
  <c r="AN66" i="10"/>
  <c r="Y69" i="11"/>
  <c r="L79" i="11"/>
  <c r="AL79" i="11" s="1"/>
  <c r="W81" i="11"/>
  <c r="Y87" i="11"/>
  <c r="Y89" i="11"/>
  <c r="S91" i="11"/>
  <c r="U91" i="11" s="1"/>
  <c r="AO91" i="11" s="1"/>
  <c r="V91" i="11"/>
  <c r="L92" i="11"/>
  <c r="AL92" i="11" s="1"/>
  <c r="W97" i="11"/>
  <c r="W101" i="11"/>
  <c r="S111" i="11"/>
  <c r="U111" i="11" s="1"/>
  <c r="AO111" i="11" s="1"/>
  <c r="W111" i="11"/>
  <c r="O112" i="11"/>
  <c r="L115" i="11"/>
  <c r="AL115" i="11" s="1"/>
  <c r="Y115" i="11"/>
  <c r="AN115" i="11"/>
  <c r="L116" i="11"/>
  <c r="X122" i="11"/>
  <c r="O124" i="11"/>
  <c r="O125" i="11"/>
  <c r="L127" i="11"/>
  <c r="AL127" i="11" s="1"/>
  <c r="X127" i="11"/>
  <c r="L130" i="11"/>
  <c r="AL130" i="11" s="1"/>
  <c r="L132" i="11"/>
  <c r="AL132" i="11" s="1"/>
  <c r="S138" i="11"/>
  <c r="U138" i="11" s="1"/>
  <c r="AO138" i="11" s="1"/>
  <c r="Y138" i="11"/>
  <c r="O140" i="11"/>
  <c r="X148" i="11"/>
  <c r="X166" i="11"/>
  <c r="O166" i="11"/>
  <c r="S71" i="11"/>
  <c r="U71" i="11" s="1"/>
  <c r="AO71" i="11" s="1"/>
  <c r="V75" i="11"/>
  <c r="O79" i="11"/>
  <c r="Y79" i="11"/>
  <c r="S81" i="11"/>
  <c r="U81" i="11" s="1"/>
  <c r="AO81" i="11" s="1"/>
  <c r="Y81" i="11"/>
  <c r="S83" i="11"/>
  <c r="U83" i="11" s="1"/>
  <c r="AO83" i="11" s="1"/>
  <c r="V83" i="11"/>
  <c r="L84" i="11"/>
  <c r="AL84" i="11" s="1"/>
  <c r="O87" i="11"/>
  <c r="L91" i="11"/>
  <c r="AL91" i="11" s="1"/>
  <c r="W91" i="11"/>
  <c r="X97" i="11"/>
  <c r="L111" i="11"/>
  <c r="AL111" i="11" s="1"/>
  <c r="X111" i="11"/>
  <c r="V135" i="11"/>
  <c r="V147" i="11"/>
  <c r="L163" i="11"/>
  <c r="AL163" i="11" s="1"/>
  <c r="X163" i="11"/>
  <c r="S163" i="11"/>
  <c r="T163" i="11"/>
  <c r="T91" i="10"/>
  <c r="X91" i="10"/>
  <c r="L91" i="10"/>
  <c r="AL91" i="10" s="1"/>
  <c r="S91" i="10"/>
  <c r="U91" i="10" s="1"/>
  <c r="AO91" i="10" s="1"/>
  <c r="Y91" i="10"/>
  <c r="V91" i="10"/>
  <c r="O91" i="10"/>
  <c r="S147" i="11"/>
  <c r="U147" i="11" s="1"/>
  <c r="AO147" i="11" s="1"/>
  <c r="T154" i="11"/>
  <c r="V154" i="11" s="1"/>
  <c r="O164" i="11"/>
  <c r="Y164" i="11"/>
  <c r="S164" i="11"/>
  <c r="U164" i="11" s="1"/>
  <c r="L165" i="11"/>
  <c r="AL165" i="11" s="1"/>
  <c r="S165" i="11"/>
  <c r="U165" i="11" s="1"/>
  <c r="AO165" i="11" s="1"/>
  <c r="X165" i="11"/>
  <c r="U71" i="10"/>
  <c r="AO71" i="10" s="1"/>
  <c r="Y71" i="11"/>
  <c r="AE71" i="11" s="1"/>
  <c r="X75" i="11"/>
  <c r="O83" i="11"/>
  <c r="Y83" i="11"/>
  <c r="X135" i="11"/>
  <c r="U143" i="11"/>
  <c r="X145" i="11"/>
  <c r="X146" i="11"/>
  <c r="L147" i="11"/>
  <c r="AL147" i="11" s="1"/>
  <c r="Y147" i="11"/>
  <c r="S154" i="11"/>
  <c r="U154" i="11" s="1"/>
  <c r="AO154" i="11" s="1"/>
  <c r="X154" i="11"/>
  <c r="Y155" i="11"/>
  <c r="AE155" i="11" s="1"/>
  <c r="O155" i="11"/>
  <c r="W155" i="11"/>
  <c r="T171" i="11"/>
  <c r="V171" i="11" s="1"/>
  <c r="V143" i="11"/>
  <c r="V151" i="11"/>
  <c r="Y168" i="11"/>
  <c r="T168" i="11"/>
  <c r="O168" i="11"/>
  <c r="Y120" i="10"/>
  <c r="T123" i="10"/>
  <c r="AN123" i="10" s="1"/>
  <c r="O123" i="10"/>
  <c r="X123" i="10"/>
  <c r="T173" i="10"/>
  <c r="V173" i="10" s="1"/>
  <c r="O173" i="10"/>
  <c r="L173" i="10"/>
  <c r="AL173" i="10" s="1"/>
  <c r="S173" i="10"/>
  <c r="L63" i="10"/>
  <c r="AL63" i="10" s="1"/>
  <c r="Y63" i="10"/>
  <c r="V67" i="10"/>
  <c r="T94" i="10"/>
  <c r="X95" i="10"/>
  <c r="O95" i="10"/>
  <c r="Y95" i="10"/>
  <c r="L95" i="10"/>
  <c r="AL95" i="10" s="1"/>
  <c r="X102" i="10"/>
  <c r="T102" i="10"/>
  <c r="O107" i="10"/>
  <c r="T163" i="10"/>
  <c r="V163" i="10" s="1"/>
  <c r="Y163" i="10"/>
  <c r="L163" i="10"/>
  <c r="AL163" i="10" s="1"/>
  <c r="S163" i="10"/>
  <c r="U163" i="10" s="1"/>
  <c r="V162" i="11"/>
  <c r="O170" i="11"/>
  <c r="Y170" i="11"/>
  <c r="O63" i="10"/>
  <c r="X66" i="10"/>
  <c r="S67" i="10"/>
  <c r="U67" i="10" s="1"/>
  <c r="AO67" i="10" s="1"/>
  <c r="S74" i="10"/>
  <c r="U74" i="10" s="1"/>
  <c r="AO74" i="10" s="1"/>
  <c r="V83" i="10"/>
  <c r="AN83" i="10"/>
  <c r="X84" i="10"/>
  <c r="S94" i="10"/>
  <c r="U94" i="10" s="1"/>
  <c r="AO94" i="10" s="1"/>
  <c r="S95" i="10"/>
  <c r="U95" i="10" s="1"/>
  <c r="AO95" i="10" s="1"/>
  <c r="O163" i="10"/>
  <c r="V161" i="11"/>
  <c r="S162" i="11"/>
  <c r="U162" i="11" s="1"/>
  <c r="AO162" i="11" s="1"/>
  <c r="W172" i="11"/>
  <c r="W180" i="11"/>
  <c r="T43" i="10"/>
  <c r="S46" i="10"/>
  <c r="U46" i="10" s="1"/>
  <c r="V46" i="10"/>
  <c r="X48" i="10"/>
  <c r="S49" i="10"/>
  <c r="U49" i="10" s="1"/>
  <c r="AO49" i="10" s="1"/>
  <c r="O51" i="10"/>
  <c r="V59" i="10"/>
  <c r="S66" i="10"/>
  <c r="U66" i="10" s="1"/>
  <c r="AO66" i="10" s="1"/>
  <c r="Y66" i="10"/>
  <c r="L67" i="10"/>
  <c r="AL67" i="10" s="1"/>
  <c r="X67" i="10"/>
  <c r="S83" i="10"/>
  <c r="U83" i="10" s="1"/>
  <c r="AO83" i="10" s="1"/>
  <c r="W83" i="10"/>
  <c r="L84" i="10"/>
  <c r="AL84" i="10" s="1"/>
  <c r="Y92" i="10"/>
  <c r="O92" i="10"/>
  <c r="L92" i="10"/>
  <c r="AL92" i="10" s="1"/>
  <c r="T99" i="10"/>
  <c r="V99" i="10" s="1"/>
  <c r="S99" i="10"/>
  <c r="U99" i="10"/>
  <c r="AO99" i="10" s="1"/>
  <c r="Y99" i="10"/>
  <c r="O99" i="10"/>
  <c r="T115" i="10"/>
  <c r="O115" i="10"/>
  <c r="Y124" i="10"/>
  <c r="O124" i="10"/>
  <c r="Y136" i="10"/>
  <c r="T164" i="10"/>
  <c r="AN164" i="10" s="1"/>
  <c r="L164" i="10"/>
  <c r="AL164" i="10" s="1"/>
  <c r="S164" i="10"/>
  <c r="U164" i="10" s="1"/>
  <c r="AO164" i="10" s="1"/>
  <c r="V164" i="10"/>
  <c r="X165" i="10"/>
  <c r="O165" i="10"/>
  <c r="S165" i="10"/>
  <c r="U165" i="10" s="1"/>
  <c r="AO165" i="10" s="1"/>
  <c r="L46" i="10"/>
  <c r="AL46" i="10" s="1"/>
  <c r="W46" i="10"/>
  <c r="S48" i="10"/>
  <c r="U48" i="10" s="1"/>
  <c r="AO48" i="10" s="1"/>
  <c r="Y48" i="10"/>
  <c r="Y50" i="10"/>
  <c r="S59" i="10"/>
  <c r="U59" i="10" s="1"/>
  <c r="W59" i="10" s="1"/>
  <c r="O67" i="10"/>
  <c r="Y67" i="10"/>
  <c r="AN67" i="10"/>
  <c r="AA67" i="10" s="1"/>
  <c r="L80" i="10"/>
  <c r="AL80" i="10" s="1"/>
  <c r="L83" i="10"/>
  <c r="AL83" i="10" s="1"/>
  <c r="Y83" i="10"/>
  <c r="O84" i="10"/>
  <c r="L99" i="10"/>
  <c r="AL99" i="10" s="1"/>
  <c r="Y100" i="10"/>
  <c r="L100" i="10"/>
  <c r="AL100" i="10" s="1"/>
  <c r="O112" i="10"/>
  <c r="L112" i="10"/>
  <c r="AL112" i="10" s="1"/>
  <c r="S124" i="10"/>
  <c r="U124" i="10" s="1"/>
  <c r="AO124" i="10" s="1"/>
  <c r="O128" i="10"/>
  <c r="U173" i="10"/>
  <c r="AO173" i="10" s="1"/>
  <c r="O177" i="10"/>
  <c r="Y177" i="10"/>
  <c r="L177" i="10"/>
  <c r="AL177" i="10" s="1"/>
  <c r="O162" i="11"/>
  <c r="Y162" i="11"/>
  <c r="AE162" i="11" s="1"/>
  <c r="O172" i="11"/>
  <c r="Y172" i="11"/>
  <c r="U174" i="11"/>
  <c r="AO174" i="11" s="1"/>
  <c r="O180" i="11"/>
  <c r="Y180" i="11"/>
  <c r="O46" i="10"/>
  <c r="X46" i="10"/>
  <c r="O48" i="10"/>
  <c r="S50" i="10"/>
  <c r="U50" i="10" s="1"/>
  <c r="AO50" i="10" s="1"/>
  <c r="X53" i="10"/>
  <c r="S54" i="10"/>
  <c r="U54" i="10" s="1"/>
  <c r="W54" i="10" s="1"/>
  <c r="V54" i="10"/>
  <c r="X55" i="10"/>
  <c r="X56" i="10"/>
  <c r="S57" i="10"/>
  <c r="U57" i="10" s="1"/>
  <c r="AO57" i="10" s="1"/>
  <c r="W58" i="10"/>
  <c r="L59" i="10"/>
  <c r="AL59" i="10" s="1"/>
  <c r="Y59" i="10"/>
  <c r="S75" i="10"/>
  <c r="U75" i="10" s="1"/>
  <c r="AO75" i="10" s="1"/>
  <c r="V75" i="10"/>
  <c r="O80" i="10"/>
  <c r="O83" i="10"/>
  <c r="U87" i="10"/>
  <c r="AO87" i="10" s="1"/>
  <c r="Y116" i="10"/>
  <c r="S116" i="10"/>
  <c r="X120" i="10"/>
  <c r="V123" i="10"/>
  <c r="V154" i="10"/>
  <c r="T154" i="10"/>
  <c r="Y168" i="10"/>
  <c r="L168" i="10"/>
  <c r="AL168" i="10" s="1"/>
  <c r="S168" i="10"/>
  <c r="U168" i="10" s="1"/>
  <c r="AO168" i="10" s="1"/>
  <c r="U170" i="11"/>
  <c r="AO170" i="11" s="1"/>
  <c r="V178" i="11"/>
  <c r="T36" i="10"/>
  <c r="V36" i="10" s="1"/>
  <c r="T38" i="10"/>
  <c r="V38" i="10" s="1"/>
  <c r="Y46" i="10"/>
  <c r="O50" i="10"/>
  <c r="Y53" i="10"/>
  <c r="L54" i="10"/>
  <c r="Y58" i="10"/>
  <c r="O59" i="10"/>
  <c r="U63" i="10"/>
  <c r="AO63" i="10" s="1"/>
  <c r="T74" i="10"/>
  <c r="AD74" i="10" s="1"/>
  <c r="L75" i="10"/>
  <c r="AL75" i="10" s="1"/>
  <c r="AN75" i="10"/>
  <c r="X76" i="10"/>
  <c r="X94" i="10"/>
  <c r="T113" i="10"/>
  <c r="V113" i="10" s="1"/>
  <c r="Y113" i="10"/>
  <c r="O113" i="10"/>
  <c r="X113" i="10"/>
  <c r="L113" i="10"/>
  <c r="AL113" i="10" s="1"/>
  <c r="U113" i="10"/>
  <c r="AO113" i="10" s="1"/>
  <c r="Y123" i="10"/>
  <c r="V170" i="11"/>
  <c r="Y174" i="11"/>
  <c r="T35" i="10"/>
  <c r="V35" i="10" s="1"/>
  <c r="X74" i="10"/>
  <c r="X87" i="10"/>
  <c r="Y87" i="10"/>
  <c r="L87" i="10"/>
  <c r="AL87" i="10" s="1"/>
  <c r="W87" i="10"/>
  <c r="O93" i="10"/>
  <c r="T107" i="10"/>
  <c r="AN107" i="10" s="1"/>
  <c r="S107" i="10"/>
  <c r="U107" i="10" s="1"/>
  <c r="Y107" i="10"/>
  <c r="AE107" i="10" s="1"/>
  <c r="L119" i="10"/>
  <c r="AL119" i="10" s="1"/>
  <c r="S119" i="10"/>
  <c r="U119" i="10" s="1"/>
  <c r="AO119" i="10" s="1"/>
  <c r="T119" i="10"/>
  <c r="Y138" i="10"/>
  <c r="X149" i="10"/>
  <c r="O149" i="10"/>
  <c r="S149" i="10"/>
  <c r="U149" i="10" s="1"/>
  <c r="AO149" i="10" s="1"/>
  <c r="X163" i="10"/>
  <c r="X164" i="10"/>
  <c r="Y165" i="10"/>
  <c r="O104" i="10"/>
  <c r="O108" i="10"/>
  <c r="T117" i="10"/>
  <c r="L121" i="10"/>
  <c r="W121" i="10"/>
  <c r="T122" i="10"/>
  <c r="O139" i="10"/>
  <c r="Y139" i="10"/>
  <c r="O140" i="10"/>
  <c r="L153" i="10"/>
  <c r="AL153" i="10" s="1"/>
  <c r="X153" i="10"/>
  <c r="Y157" i="10"/>
  <c r="V161" i="10"/>
  <c r="U167" i="10"/>
  <c r="AO167" i="10" s="1"/>
  <c r="AD180" i="10"/>
  <c r="V180" i="10"/>
  <c r="T40" i="9"/>
  <c r="V40" i="9" s="1"/>
  <c r="X44" i="9"/>
  <c r="W44" i="9"/>
  <c r="S44" i="9"/>
  <c r="Y44" i="9"/>
  <c r="Y51" i="9"/>
  <c r="U51" i="9"/>
  <c r="AO51" i="9" s="1"/>
  <c r="X167" i="10"/>
  <c r="X169" i="10"/>
  <c r="V172" i="10"/>
  <c r="AA180" i="10"/>
  <c r="U181" i="10"/>
  <c r="AO181" i="10" s="1"/>
  <c r="T97" i="9"/>
  <c r="V97" i="9" s="1"/>
  <c r="O128" i="9"/>
  <c r="X128" i="9"/>
  <c r="T128" i="9"/>
  <c r="S128" i="9"/>
  <c r="Y128" i="9"/>
  <c r="V131" i="10"/>
  <c r="V147" i="10"/>
  <c r="O169" i="10"/>
  <c r="L172" i="10"/>
  <c r="AL172" i="10" s="1"/>
  <c r="X172" i="10"/>
  <c r="Y176" i="10"/>
  <c r="L181" i="10"/>
  <c r="AL181" i="10" s="1"/>
  <c r="W181" i="10"/>
  <c r="X116" i="9"/>
  <c r="S116" i="9"/>
  <c r="U116" i="9" s="1"/>
  <c r="O116" i="9"/>
  <c r="Y116" i="9"/>
  <c r="AE116" i="9" s="1"/>
  <c r="L116" i="9"/>
  <c r="AL116" i="9" s="1"/>
  <c r="S111" i="10"/>
  <c r="U111" i="10" s="1"/>
  <c r="AO111" i="10" s="1"/>
  <c r="S131" i="10"/>
  <c r="U131" i="10" s="1"/>
  <c r="AO131" i="10" s="1"/>
  <c r="S147" i="10"/>
  <c r="U147" i="10" s="1"/>
  <c r="AO147" i="10" s="1"/>
  <c r="W147" i="10"/>
  <c r="V155" i="10"/>
  <c r="X158" i="10"/>
  <c r="X171" i="10"/>
  <c r="O172" i="10"/>
  <c r="Y172" i="10"/>
  <c r="S176" i="10"/>
  <c r="U176" i="10" s="1"/>
  <c r="AO176" i="10" s="1"/>
  <c r="O181" i="10"/>
  <c r="X84" i="9"/>
  <c r="L84" i="9"/>
  <c r="AL84" i="9" s="1"/>
  <c r="O84" i="9"/>
  <c r="Y84" i="9"/>
  <c r="T117" i="9"/>
  <c r="O117" i="9"/>
  <c r="V139" i="10"/>
  <c r="X45" i="9"/>
  <c r="O45" i="9"/>
  <c r="T120" i="9"/>
  <c r="X120" i="9"/>
  <c r="O120" i="9"/>
  <c r="L120" i="9"/>
  <c r="AL120" i="9" s="1"/>
  <c r="Y120" i="9"/>
  <c r="S120" i="9"/>
  <c r="U120" i="9" s="1"/>
  <c r="V120" i="9"/>
  <c r="X108" i="10"/>
  <c r="O111" i="10"/>
  <c r="U121" i="10"/>
  <c r="O131" i="10"/>
  <c r="Y131" i="10"/>
  <c r="AE131" i="10" s="1"/>
  <c r="S139" i="10"/>
  <c r="U139" i="10" s="1"/>
  <c r="O147" i="10"/>
  <c r="Y147" i="10"/>
  <c r="AE147" i="10" s="1"/>
  <c r="S148" i="10"/>
  <c r="U148" i="10" s="1"/>
  <c r="AO148" i="10" s="1"/>
  <c r="V153" i="10"/>
  <c r="O155" i="10"/>
  <c r="X155" i="10"/>
  <c r="U44" i="9"/>
  <c r="AO44" i="9" s="1"/>
  <c r="L45" i="9"/>
  <c r="AL45" i="9" s="1"/>
  <c r="T63" i="9"/>
  <c r="S63" i="9"/>
  <c r="U63" i="9" s="1"/>
  <c r="AO63" i="9" s="1"/>
  <c r="T78" i="9"/>
  <c r="S78" i="9"/>
  <c r="U78" i="9" s="1"/>
  <c r="AO78" i="9" s="1"/>
  <c r="L111" i="9"/>
  <c r="AL111" i="9" s="1"/>
  <c r="S111" i="9"/>
  <c r="U111" i="9" s="1"/>
  <c r="X111" i="9"/>
  <c r="T41" i="9"/>
  <c r="AN41" i="9" s="1"/>
  <c r="S55" i="9"/>
  <c r="U55" i="9" s="1"/>
  <c r="AO55" i="9" s="1"/>
  <c r="S57" i="9"/>
  <c r="V57" i="9"/>
  <c r="L61" i="9"/>
  <c r="AL61" i="9" s="1"/>
  <c r="T70" i="9"/>
  <c r="X71" i="9"/>
  <c r="W87" i="9"/>
  <c r="Y87" i="9"/>
  <c r="S87" i="9"/>
  <c r="X92" i="9"/>
  <c r="L92" i="9"/>
  <c r="AL92" i="9" s="1"/>
  <c r="T101" i="9"/>
  <c r="AN101" i="9" s="1"/>
  <c r="T102" i="9"/>
  <c r="AN102" i="9" s="1"/>
  <c r="T134" i="9"/>
  <c r="V134" i="9"/>
  <c r="S134" i="9"/>
  <c r="U134" i="9" s="1"/>
  <c r="AO134" i="9" s="1"/>
  <c r="O151" i="9"/>
  <c r="X158" i="9"/>
  <c r="O158" i="9"/>
  <c r="L158" i="9"/>
  <c r="AL158" i="9" s="1"/>
  <c r="X56" i="9"/>
  <c r="O57" i="9"/>
  <c r="X57" i="9"/>
  <c r="L60" i="9"/>
  <c r="AL60" i="9" s="1"/>
  <c r="Y60" i="9"/>
  <c r="X62" i="9"/>
  <c r="X70" i="9"/>
  <c r="L71" i="9"/>
  <c r="AL71" i="9" s="1"/>
  <c r="Y75" i="9"/>
  <c r="Y99" i="9"/>
  <c r="Y144" i="9"/>
  <c r="X144" i="9"/>
  <c r="V64" i="9"/>
  <c r="T88" i="9"/>
  <c r="Y88" i="9"/>
  <c r="AE88" i="9" s="1"/>
  <c r="O109" i="9"/>
  <c r="T109" i="9"/>
  <c r="T55" i="9"/>
  <c r="S64" i="9"/>
  <c r="U64" i="9" s="1"/>
  <c r="AO64" i="9" s="1"/>
  <c r="W64" i="9"/>
  <c r="S88" i="9"/>
  <c r="U88" i="9" s="1"/>
  <c r="AO88" i="9" s="1"/>
  <c r="V88" i="9"/>
  <c r="X91" i="9"/>
  <c r="O91" i="9"/>
  <c r="W115" i="9"/>
  <c r="Y115" i="9"/>
  <c r="Y124" i="9"/>
  <c r="O124" i="9"/>
  <c r="X124" i="9"/>
  <c r="S124" i="9"/>
  <c r="L133" i="9"/>
  <c r="AL133" i="9" s="1"/>
  <c r="L145" i="9"/>
  <c r="AL145" i="9" s="1"/>
  <c r="Y145" i="9"/>
  <c r="S145" i="9"/>
  <c r="U145" i="9" s="1"/>
  <c r="T157" i="9"/>
  <c r="V157" i="9" s="1"/>
  <c r="X157" i="9"/>
  <c r="L157" i="9"/>
  <c r="AL157" i="9" s="1"/>
  <c r="S157" i="9"/>
  <c r="U157" i="9" s="1"/>
  <c r="AO157" i="9" s="1"/>
  <c r="O167" i="9"/>
  <c r="V48" i="9"/>
  <c r="O62" i="9"/>
  <c r="L64" i="9"/>
  <c r="AL64" i="9" s="1"/>
  <c r="X64" i="9"/>
  <c r="X79" i="9"/>
  <c r="O80" i="9"/>
  <c r="X80" i="9"/>
  <c r="Y83" i="9"/>
  <c r="U87" i="9"/>
  <c r="AO87" i="9" s="1"/>
  <c r="AE87" i="9"/>
  <c r="L88" i="9"/>
  <c r="AL88" i="9" s="1"/>
  <c r="W88" i="9"/>
  <c r="S91" i="9"/>
  <c r="U91" i="9" s="1"/>
  <c r="AO91" i="9" s="1"/>
  <c r="X95" i="9"/>
  <c r="L107" i="9"/>
  <c r="AL107" i="9" s="1"/>
  <c r="T112" i="9"/>
  <c r="L112" i="9"/>
  <c r="AL112" i="9" s="1"/>
  <c r="V112" i="9"/>
  <c r="S115" i="9"/>
  <c r="U115" i="9" s="1"/>
  <c r="AO115" i="9" s="1"/>
  <c r="T127" i="9"/>
  <c r="AN127" i="9" s="1"/>
  <c r="O127" i="9"/>
  <c r="S133" i="9"/>
  <c r="U133" i="9" s="1"/>
  <c r="AO133" i="9" s="1"/>
  <c r="S48" i="9"/>
  <c r="U48" i="9" s="1"/>
  <c r="AO48" i="9" s="1"/>
  <c r="S49" i="9"/>
  <c r="U49" i="9" s="1"/>
  <c r="V49" i="9"/>
  <c r="L53" i="9"/>
  <c r="AL53" i="9" s="1"/>
  <c r="O64" i="9"/>
  <c r="Y64" i="9"/>
  <c r="U71" i="9"/>
  <c r="AO71" i="9" s="1"/>
  <c r="S72" i="9"/>
  <c r="U72" i="9" s="1"/>
  <c r="AO72" i="9" s="1"/>
  <c r="AA72" i="9" s="1"/>
  <c r="V72" i="9"/>
  <c r="Y76" i="9"/>
  <c r="S79" i="9"/>
  <c r="U79" i="9" s="1"/>
  <c r="AO79" i="9" s="1"/>
  <c r="Y79" i="9"/>
  <c r="Y80" i="9"/>
  <c r="AN80" i="9"/>
  <c r="S83" i="9"/>
  <c r="U83" i="9" s="1"/>
  <c r="AO83" i="9" s="1"/>
  <c r="O88" i="9"/>
  <c r="X88" i="9"/>
  <c r="L91" i="9"/>
  <c r="AL91" i="9" s="1"/>
  <c r="X100" i="9"/>
  <c r="Y100" i="9"/>
  <c r="AE100" i="9" s="1"/>
  <c r="L100" i="9"/>
  <c r="AL100" i="9" s="1"/>
  <c r="W100" i="9"/>
  <c r="Y103" i="9"/>
  <c r="AE103" i="9" s="1"/>
  <c r="S103" i="9"/>
  <c r="U103" i="9" s="1"/>
  <c r="AO103" i="9" s="1"/>
  <c r="S112" i="9"/>
  <c r="U112" i="9" s="1"/>
  <c r="AO112" i="9" s="1"/>
  <c r="Y112" i="9"/>
  <c r="L115" i="9"/>
  <c r="AL115" i="9" s="1"/>
  <c r="T126" i="9"/>
  <c r="V126" i="9" s="1"/>
  <c r="U126" i="9"/>
  <c r="O126" i="9"/>
  <c r="Y126" i="9"/>
  <c r="AE126" i="9" s="1"/>
  <c r="T130" i="9"/>
  <c r="V130" i="9" s="1"/>
  <c r="X130" i="9"/>
  <c r="O130" i="9"/>
  <c r="W130" i="9"/>
  <c r="L130" i="9"/>
  <c r="T154" i="9"/>
  <c r="O154" i="9"/>
  <c r="L154" i="9"/>
  <c r="AL154" i="9" s="1"/>
  <c r="V154" i="9"/>
  <c r="Y163" i="9"/>
  <c r="O163" i="9"/>
  <c r="X163" i="9"/>
  <c r="U57" i="9"/>
  <c r="AO57" i="9" s="1"/>
  <c r="AA57" i="9" s="1"/>
  <c r="Y68" i="9"/>
  <c r="X87" i="9"/>
  <c r="W95" i="9"/>
  <c r="L95" i="9"/>
  <c r="AL95" i="9" s="1"/>
  <c r="U95" i="9"/>
  <c r="AO95" i="9" s="1"/>
  <c r="X114" i="9"/>
  <c r="S125" i="9"/>
  <c r="X125" i="9"/>
  <c r="L141" i="9"/>
  <c r="AL141" i="9" s="1"/>
  <c r="S141" i="9"/>
  <c r="U141" i="9" s="1"/>
  <c r="AO141" i="9" s="1"/>
  <c r="U144" i="9"/>
  <c r="AO144" i="9" s="1"/>
  <c r="O159" i="9"/>
  <c r="U96" i="9"/>
  <c r="AO96" i="9" s="1"/>
  <c r="T98" i="9"/>
  <c r="Y119" i="9"/>
  <c r="T135" i="9"/>
  <c r="U146" i="9"/>
  <c r="AO146" i="9" s="1"/>
  <c r="S164" i="9"/>
  <c r="L170" i="9"/>
  <c r="AL170" i="9" s="1"/>
  <c r="L174" i="9"/>
  <c r="AL174" i="9" s="1"/>
  <c r="U138" i="9"/>
  <c r="AO138" i="9" s="1"/>
  <c r="AE145" i="9"/>
  <c r="V146" i="9"/>
  <c r="X147" i="9"/>
  <c r="U149" i="9"/>
  <c r="AO149" i="9" s="1"/>
  <c r="L150" i="9"/>
  <c r="AL150" i="9" s="1"/>
  <c r="O155" i="9"/>
  <c r="V161" i="9"/>
  <c r="X162" i="9"/>
  <c r="V165" i="9"/>
  <c r="V169" i="9"/>
  <c r="O170" i="9"/>
  <c r="O171" i="9"/>
  <c r="S173" i="9"/>
  <c r="U173" i="9" s="1"/>
  <c r="AO173" i="9" s="1"/>
  <c r="W173" i="9"/>
  <c r="O174" i="9"/>
  <c r="X179" i="9"/>
  <c r="S180" i="9"/>
  <c r="U180" i="9" s="1"/>
  <c r="AO180" i="9" s="1"/>
  <c r="V177" i="9"/>
  <c r="X123" i="9"/>
  <c r="Y149" i="9"/>
  <c r="S177" i="9"/>
  <c r="U177" i="9" s="1"/>
  <c r="AO177" i="9" s="1"/>
  <c r="W177" i="9"/>
  <c r="S181" i="9"/>
  <c r="U181" i="9" s="1"/>
  <c r="AO181" i="9" s="1"/>
  <c r="W181" i="9"/>
  <c r="V104" i="9"/>
  <c r="S122" i="9"/>
  <c r="U122" i="9" s="1"/>
  <c r="AO122" i="9" s="1"/>
  <c r="X129" i="9"/>
  <c r="X137" i="9"/>
  <c r="O147" i="9"/>
  <c r="S149" i="9"/>
  <c r="V153" i="9"/>
  <c r="U164" i="9"/>
  <c r="AO164" i="9" s="1"/>
  <c r="L177" i="9"/>
  <c r="AL177" i="9" s="1"/>
  <c r="X177" i="9"/>
  <c r="O179" i="9"/>
  <c r="L181" i="9"/>
  <c r="AL181" i="9" s="1"/>
  <c r="Y181" i="9"/>
  <c r="X164" i="9"/>
  <c r="V170" i="9"/>
  <c r="O177" i="9"/>
  <c r="Y177" i="9"/>
  <c r="O181" i="9"/>
  <c r="X170" i="9"/>
  <c r="AG182" i="8"/>
  <c r="T40" i="15"/>
  <c r="AN40" i="15" s="1"/>
  <c r="T32" i="15"/>
  <c r="AN32" i="15" s="1"/>
  <c r="T40" i="14"/>
  <c r="V40" i="14" s="1"/>
  <c r="T37" i="14"/>
  <c r="V37" i="14" s="1"/>
  <c r="AF182" i="11"/>
  <c r="AG182" i="17"/>
  <c r="AB182" i="8"/>
  <c r="AG182" i="9"/>
  <c r="T32" i="14"/>
  <c r="T37" i="13"/>
  <c r="AN37" i="13" s="1"/>
  <c r="T38" i="12"/>
  <c r="V38" i="12" s="1"/>
  <c r="T39" i="11"/>
  <c r="V39" i="11" s="1"/>
  <c r="T35" i="11"/>
  <c r="V35" i="11" s="1"/>
  <c r="T33" i="9"/>
  <c r="AN33" i="9" s="1"/>
  <c r="O40" i="18"/>
  <c r="Y40" i="18"/>
  <c r="X40" i="17"/>
  <c r="X40" i="10"/>
  <c r="Y40" i="8"/>
  <c r="T40" i="16"/>
  <c r="Y40" i="10"/>
  <c r="O40" i="10"/>
  <c r="X40" i="9"/>
  <c r="O40" i="8"/>
  <c r="X40" i="18"/>
  <c r="X40" i="12"/>
  <c r="O40" i="9"/>
  <c r="Y40" i="9"/>
  <c r="T36" i="8"/>
  <c r="AN36" i="8" s="1"/>
  <c r="Y39" i="18"/>
  <c r="O39" i="16"/>
  <c r="X39" i="12"/>
  <c r="O39" i="11"/>
  <c r="Y39" i="11"/>
  <c r="T39" i="13"/>
  <c r="X39" i="10"/>
  <c r="Y39" i="16"/>
  <c r="X39" i="15"/>
  <c r="O39" i="14"/>
  <c r="X39" i="18"/>
  <c r="Y39" i="15"/>
  <c r="X39" i="11"/>
  <c r="X38" i="18"/>
  <c r="X38" i="17"/>
  <c r="V38" i="16"/>
  <c r="O38" i="9"/>
  <c r="Y38" i="16"/>
  <c r="X38" i="14"/>
  <c r="X38" i="12"/>
  <c r="O38" i="10"/>
  <c r="X38" i="10"/>
  <c r="O38" i="17"/>
  <c r="Y38" i="14"/>
  <c r="O38" i="13"/>
  <c r="X38" i="13"/>
  <c r="Y38" i="12"/>
  <c r="X38" i="11"/>
  <c r="Y38" i="10"/>
  <c r="O38" i="14"/>
  <c r="Y38" i="11"/>
  <c r="O37" i="17"/>
  <c r="X37" i="15"/>
  <c r="X37" i="13"/>
  <c r="X37" i="18"/>
  <c r="Y37" i="13"/>
  <c r="O37" i="15"/>
  <c r="X37" i="10"/>
  <c r="O37" i="8"/>
  <c r="O37" i="18"/>
  <c r="Y37" i="17"/>
  <c r="X37" i="14"/>
  <c r="Y37" i="10"/>
  <c r="O37" i="9"/>
  <c r="O36" i="18"/>
  <c r="V36" i="18"/>
  <c r="Y36" i="15"/>
  <c r="Y36" i="9"/>
  <c r="X36" i="14"/>
  <c r="X36" i="11"/>
  <c r="O36" i="9"/>
  <c r="X36" i="8"/>
  <c r="Y36" i="18"/>
  <c r="O36" i="15"/>
  <c r="Y36" i="14"/>
  <c r="Y36" i="11"/>
  <c r="O36" i="8"/>
  <c r="V36" i="14"/>
  <c r="O36" i="11"/>
  <c r="O35" i="13"/>
  <c r="T35" i="13"/>
  <c r="V35" i="13" s="1"/>
  <c r="X35" i="9"/>
  <c r="Y35" i="8"/>
  <c r="Y35" i="18"/>
  <c r="X35" i="8"/>
  <c r="O35" i="16"/>
  <c r="X35" i="16"/>
  <c r="Y35" i="15"/>
  <c r="Y35" i="11"/>
  <c r="Y35" i="9"/>
  <c r="X35" i="14"/>
  <c r="X35" i="17"/>
  <c r="V35" i="16"/>
  <c r="Y35" i="14"/>
  <c r="Y34" i="16"/>
  <c r="X34" i="15"/>
  <c r="Y34" i="10"/>
  <c r="Y34" i="14"/>
  <c r="O34" i="9"/>
  <c r="T34" i="9"/>
  <c r="AN34" i="9" s="1"/>
  <c r="X34" i="16"/>
  <c r="X34" i="8"/>
  <c r="O34" i="12"/>
  <c r="O34" i="10"/>
  <c r="X33" i="8"/>
  <c r="X33" i="17"/>
  <c r="O33" i="13"/>
  <c r="X33" i="12"/>
  <c r="O33" i="9"/>
  <c r="O33" i="17"/>
  <c r="Y33" i="17"/>
  <c r="Y33" i="12"/>
  <c r="O33" i="8"/>
  <c r="O33" i="12"/>
  <c r="O33" i="11"/>
  <c r="X33" i="9"/>
  <c r="Y33" i="13"/>
  <c r="X33" i="11"/>
  <c r="Y32" i="18"/>
  <c r="Y32" i="10"/>
  <c r="O32" i="10"/>
  <c r="X32" i="12"/>
  <c r="Y32" i="8"/>
  <c r="X32" i="10"/>
  <c r="K189" i="17"/>
  <c r="K189" i="13"/>
  <c r="K189" i="12"/>
  <c r="K189" i="10"/>
  <c r="K189" i="9"/>
  <c r="K189" i="8"/>
  <c r="O32" i="8"/>
  <c r="Y32" i="17"/>
  <c r="Y32" i="15"/>
  <c r="O32" i="14"/>
  <c r="X32" i="18"/>
  <c r="O32" i="15"/>
  <c r="X32" i="9"/>
  <c r="Y32" i="9"/>
  <c r="X32" i="13"/>
  <c r="O32" i="18"/>
  <c r="X32" i="15"/>
  <c r="K189" i="18"/>
  <c r="AN88" i="8"/>
  <c r="AN120" i="8"/>
  <c r="AN136" i="8"/>
  <c r="AN172" i="8"/>
  <c r="AA172" i="8" s="1"/>
  <c r="AD172" i="8"/>
  <c r="AN68" i="8"/>
  <c r="AN112" i="8"/>
  <c r="AN128" i="8"/>
  <c r="AN164" i="8"/>
  <c r="AN180" i="8"/>
  <c r="AN91" i="18"/>
  <c r="AN76" i="8"/>
  <c r="AA76" i="8" s="1"/>
  <c r="AD76" i="8"/>
  <c r="AN104" i="8"/>
  <c r="AN84" i="8"/>
  <c r="AA84" i="8" s="1"/>
  <c r="AD84" i="8"/>
  <c r="AN96" i="8"/>
  <c r="AN148" i="8"/>
  <c r="AN59" i="18"/>
  <c r="AN99" i="18"/>
  <c r="AN64" i="8"/>
  <c r="AN140" i="8"/>
  <c r="AA140" i="8" s="1"/>
  <c r="AD140" i="8"/>
  <c r="AN156" i="8"/>
  <c r="AN51" i="18"/>
  <c r="AN75" i="18"/>
  <c r="AN52" i="8"/>
  <c r="AN116" i="8"/>
  <c r="AA116" i="8" s="1"/>
  <c r="AD116" i="8"/>
  <c r="AN132" i="8"/>
  <c r="AN155" i="8"/>
  <c r="AN176" i="8"/>
  <c r="AN32" i="18"/>
  <c r="V32" i="18"/>
  <c r="AN67" i="18"/>
  <c r="AN44" i="8"/>
  <c r="AN72" i="8"/>
  <c r="AN108" i="8"/>
  <c r="AN124" i="8"/>
  <c r="AN152" i="8"/>
  <c r="AN168" i="8"/>
  <c r="AB182" i="18"/>
  <c r="AF32" i="18"/>
  <c r="AF182" i="18" s="1"/>
  <c r="AN60" i="18"/>
  <c r="AN96" i="18"/>
  <c r="AA96" i="18" s="1"/>
  <c r="AD96" i="18"/>
  <c r="AN60" i="8"/>
  <c r="AD60" i="8"/>
  <c r="AN80" i="8"/>
  <c r="AN91" i="8"/>
  <c r="AN100" i="8"/>
  <c r="AA100" i="8" s="1"/>
  <c r="AN123" i="8"/>
  <c r="AN144" i="8"/>
  <c r="AN160" i="8"/>
  <c r="AN36" i="18"/>
  <c r="X38" i="8"/>
  <c r="Y38" i="8"/>
  <c r="U50" i="8"/>
  <c r="AO50" i="8" s="1"/>
  <c r="T32" i="8"/>
  <c r="O39" i="8"/>
  <c r="T40" i="8"/>
  <c r="V40" i="8" s="1"/>
  <c r="O47" i="8"/>
  <c r="T48" i="8"/>
  <c r="V48" i="8" s="1"/>
  <c r="L50" i="8"/>
  <c r="AL50" i="8" s="1"/>
  <c r="S53" i="8"/>
  <c r="U53" i="8" s="1"/>
  <c r="O55" i="8"/>
  <c r="T56" i="8"/>
  <c r="V56" i="8" s="1"/>
  <c r="Y57" i="8"/>
  <c r="O63" i="8"/>
  <c r="O34" i="8"/>
  <c r="T35" i="8"/>
  <c r="V35" i="8" s="1"/>
  <c r="Y36" i="8"/>
  <c r="X39" i="8"/>
  <c r="O42" i="8"/>
  <c r="T43" i="8"/>
  <c r="V43" i="8" s="1"/>
  <c r="Y44" i="8"/>
  <c r="AE44" i="8" s="1"/>
  <c r="L45" i="8"/>
  <c r="AL45" i="8" s="1"/>
  <c r="X47" i="8"/>
  <c r="S48" i="8"/>
  <c r="U48" i="8" s="1"/>
  <c r="O50" i="8"/>
  <c r="W50" i="8"/>
  <c r="T51" i="8"/>
  <c r="Y52" i="8"/>
  <c r="L53" i="8"/>
  <c r="AL53" i="8" s="1"/>
  <c r="X55" i="8"/>
  <c r="S56" i="8"/>
  <c r="U56" i="8" s="1"/>
  <c r="O58" i="8"/>
  <c r="T59" i="8"/>
  <c r="V59" i="8" s="1"/>
  <c r="Y60" i="8"/>
  <c r="X63" i="8"/>
  <c r="S64" i="8"/>
  <c r="U64" i="8" s="1"/>
  <c r="O66" i="8"/>
  <c r="T67" i="8"/>
  <c r="V67" i="8" s="1"/>
  <c r="Y68" i="8"/>
  <c r="AE68" i="8" s="1"/>
  <c r="L69" i="8"/>
  <c r="AL69" i="8" s="1"/>
  <c r="X71" i="8"/>
  <c r="S72" i="8"/>
  <c r="U72" i="8" s="1"/>
  <c r="O74" i="8"/>
  <c r="W74" i="8"/>
  <c r="T75" i="8"/>
  <c r="V75" i="8" s="1"/>
  <c r="Y76" i="8"/>
  <c r="AE76" i="8" s="1"/>
  <c r="L77" i="8"/>
  <c r="AL77" i="8" s="1"/>
  <c r="X79" i="8"/>
  <c r="S80" i="8"/>
  <c r="U80" i="8" s="1"/>
  <c r="O82" i="8"/>
  <c r="T83" i="8"/>
  <c r="V83" i="8" s="1"/>
  <c r="Y84" i="8"/>
  <c r="X87" i="8"/>
  <c r="S88" i="8"/>
  <c r="U88" i="8" s="1"/>
  <c r="AO88" i="8" s="1"/>
  <c r="O90" i="8"/>
  <c r="Y92" i="8"/>
  <c r="X95" i="8"/>
  <c r="S96" i="8"/>
  <c r="U96" i="8" s="1"/>
  <c r="O98" i="8"/>
  <c r="T99" i="8"/>
  <c r="V99" i="8" s="1"/>
  <c r="Y100" i="8"/>
  <c r="AE100" i="8" s="1"/>
  <c r="L101" i="8"/>
  <c r="AL101" i="8" s="1"/>
  <c r="X103" i="8"/>
  <c r="S104" i="8"/>
  <c r="U104" i="8" s="1"/>
  <c r="AO104" i="8" s="1"/>
  <c r="O106" i="8"/>
  <c r="T107" i="8"/>
  <c r="V107" i="8" s="1"/>
  <c r="Y108" i="8"/>
  <c r="L109" i="8"/>
  <c r="AL109" i="8" s="1"/>
  <c r="X111" i="8"/>
  <c r="S112" i="8"/>
  <c r="U112" i="8" s="1"/>
  <c r="O114" i="8"/>
  <c r="T115" i="8"/>
  <c r="V115" i="8" s="1"/>
  <c r="Y116" i="8"/>
  <c r="AE116" i="8" s="1"/>
  <c r="L117" i="8"/>
  <c r="AL117" i="8" s="1"/>
  <c r="X119" i="8"/>
  <c r="S120" i="8"/>
  <c r="U120" i="8" s="1"/>
  <c r="AO120" i="8" s="1"/>
  <c r="O122" i="8"/>
  <c r="Y124" i="8"/>
  <c r="L125" i="8"/>
  <c r="AL125" i="8" s="1"/>
  <c r="X127" i="8"/>
  <c r="S128" i="8"/>
  <c r="U128" i="8" s="1"/>
  <c r="O130" i="8"/>
  <c r="T131" i="8"/>
  <c r="V131" i="8" s="1"/>
  <c r="Y132" i="8"/>
  <c r="L133" i="8"/>
  <c r="AL133" i="8" s="1"/>
  <c r="X135" i="8"/>
  <c r="O138" i="8"/>
  <c r="W138" i="8"/>
  <c r="T139" i="8"/>
  <c r="V139" i="8" s="1"/>
  <c r="Y140" i="8"/>
  <c r="AE140" i="8" s="1"/>
  <c r="L141" i="8"/>
  <c r="AL141" i="8" s="1"/>
  <c r="X143" i="8"/>
  <c r="S144" i="8"/>
  <c r="U144" i="8"/>
  <c r="O146" i="8"/>
  <c r="W146" i="8"/>
  <c r="T147" i="8"/>
  <c r="V147" i="8" s="1"/>
  <c r="Y148" i="8"/>
  <c r="AE148" i="8" s="1"/>
  <c r="X151" i="8"/>
  <c r="S152" i="8"/>
  <c r="U152" i="8" s="1"/>
  <c r="O154" i="8"/>
  <c r="Y156" i="8"/>
  <c r="L157" i="8"/>
  <c r="AL157" i="8" s="1"/>
  <c r="X159" i="8"/>
  <c r="S160" i="8"/>
  <c r="U160" i="8" s="1"/>
  <c r="AO160" i="8" s="1"/>
  <c r="O162" i="8"/>
  <c r="T163" i="8"/>
  <c r="V163" i="8" s="1"/>
  <c r="L165" i="8"/>
  <c r="AL165" i="8" s="1"/>
  <c r="X167" i="8"/>
  <c r="O170" i="8"/>
  <c r="T171" i="8"/>
  <c r="V171" i="8" s="1"/>
  <c r="L173" i="8"/>
  <c r="AL173" i="8" s="1"/>
  <c r="X175" i="8"/>
  <c r="S176" i="8"/>
  <c r="U176" i="8" s="1"/>
  <c r="AO176" i="8" s="1"/>
  <c r="O178" i="8"/>
  <c r="T179" i="8"/>
  <c r="V179" i="8" s="1"/>
  <c r="L181" i="8"/>
  <c r="AL181" i="8" s="1"/>
  <c r="AG182" i="18"/>
  <c r="X35" i="18"/>
  <c r="O38" i="18"/>
  <c r="T39" i="18"/>
  <c r="V39" i="18" s="1"/>
  <c r="AN41" i="18"/>
  <c r="S43" i="18"/>
  <c r="T45" i="18"/>
  <c r="V45" i="18" s="1"/>
  <c r="L46" i="18"/>
  <c r="AL46" i="18" s="1"/>
  <c r="O47" i="18"/>
  <c r="L48" i="18"/>
  <c r="AL48" i="18" s="1"/>
  <c r="V55" i="18"/>
  <c r="L55" i="18"/>
  <c r="S55" i="18"/>
  <c r="U55" i="18" s="1"/>
  <c r="AO55" i="18" s="1"/>
  <c r="X55" i="18"/>
  <c r="W64" i="18"/>
  <c r="O64" i="18"/>
  <c r="V64" i="18"/>
  <c r="L64" i="18"/>
  <c r="AL64" i="18" s="1"/>
  <c r="Y64" i="18"/>
  <c r="T68" i="18"/>
  <c r="AN97" i="18"/>
  <c r="AA97" i="18" s="1"/>
  <c r="AD97" i="18"/>
  <c r="AN121" i="18"/>
  <c r="AA121" i="18" s="1"/>
  <c r="AD121" i="18"/>
  <c r="AN157" i="18"/>
  <c r="AA157" i="18" s="1"/>
  <c r="AD157" i="18"/>
  <c r="AN173" i="18"/>
  <c r="AA173" i="18" s="1"/>
  <c r="AD173" i="18"/>
  <c r="AN59" i="17"/>
  <c r="AN68" i="17"/>
  <c r="AN75" i="17"/>
  <c r="T78" i="8"/>
  <c r="T86" i="8"/>
  <c r="T94" i="8"/>
  <c r="T102" i="8"/>
  <c r="T110" i="8"/>
  <c r="V110" i="8" s="1"/>
  <c r="T118" i="8"/>
  <c r="T126" i="8"/>
  <c r="T134" i="8"/>
  <c r="T142" i="8"/>
  <c r="T150" i="8"/>
  <c r="T158" i="8"/>
  <c r="T166" i="8"/>
  <c r="T174" i="8"/>
  <c r="T34" i="18"/>
  <c r="V51" i="18"/>
  <c r="L51" i="18"/>
  <c r="AL51" i="18" s="1"/>
  <c r="Y51" i="18"/>
  <c r="AN66" i="18"/>
  <c r="AA66" i="18" s="1"/>
  <c r="AN72" i="18"/>
  <c r="AN83" i="18"/>
  <c r="AN88" i="18"/>
  <c r="AA88" i="18" s="1"/>
  <c r="AD88" i="18"/>
  <c r="AN89" i="18"/>
  <c r="AN105" i="18"/>
  <c r="AN109" i="18"/>
  <c r="AN141" i="18"/>
  <c r="T38" i="8"/>
  <c r="V38" i="8" s="1"/>
  <c r="T46" i="8"/>
  <c r="T54" i="8"/>
  <c r="Y34" i="8"/>
  <c r="X37" i="8"/>
  <c r="T41" i="8"/>
  <c r="V41" i="8" s="1"/>
  <c r="Y50" i="8"/>
  <c r="Y58" i="8"/>
  <c r="T65" i="8"/>
  <c r="V65" i="8" s="1"/>
  <c r="X69" i="8"/>
  <c r="S70" i="8"/>
  <c r="U70" i="8" s="1"/>
  <c r="AO70" i="8" s="1"/>
  <c r="T73" i="8"/>
  <c r="V73" i="8" s="1"/>
  <c r="Y74" i="8"/>
  <c r="X77" i="8"/>
  <c r="S78" i="8"/>
  <c r="U78" i="8" s="1"/>
  <c r="T81" i="8"/>
  <c r="V81" i="8" s="1"/>
  <c r="Y82" i="8"/>
  <c r="X85" i="8"/>
  <c r="S86" i="8"/>
  <c r="U86" i="8" s="1"/>
  <c r="T89" i="8"/>
  <c r="V89" i="8" s="1"/>
  <c r="Y90" i="8"/>
  <c r="X93" i="8"/>
  <c r="S94" i="8"/>
  <c r="U94" i="8" s="1"/>
  <c r="T97" i="8"/>
  <c r="V97" i="8" s="1"/>
  <c r="Y98" i="8"/>
  <c r="X101" i="8"/>
  <c r="T105" i="8"/>
  <c r="V105" i="8" s="1"/>
  <c r="Y106" i="8"/>
  <c r="X109" i="8"/>
  <c r="S110" i="8"/>
  <c r="U110" i="8" s="1"/>
  <c r="AO110" i="8" s="1"/>
  <c r="T113" i="8"/>
  <c r="V113" i="8" s="1"/>
  <c r="Y114" i="8"/>
  <c r="X117" i="8"/>
  <c r="S118" i="8"/>
  <c r="U118" i="8" s="1"/>
  <c r="AO118" i="8" s="1"/>
  <c r="T121" i="8"/>
  <c r="V121" i="8" s="1"/>
  <c r="Y122" i="8"/>
  <c r="X125" i="8"/>
  <c r="S126" i="8"/>
  <c r="U126" i="8" s="1"/>
  <c r="AO126" i="8" s="1"/>
  <c r="T129" i="8"/>
  <c r="V129" i="8" s="1"/>
  <c r="Y130" i="8"/>
  <c r="X133" i="8"/>
  <c r="S134" i="8"/>
  <c r="U134" i="8" s="1"/>
  <c r="AO134" i="8" s="1"/>
  <c r="T137" i="8"/>
  <c r="V137" i="8" s="1"/>
  <c r="Y138" i="8"/>
  <c r="X141" i="8"/>
  <c r="S142" i="8"/>
  <c r="U142" i="8" s="1"/>
  <c r="AO142" i="8" s="1"/>
  <c r="T145" i="8"/>
  <c r="V145" i="8" s="1"/>
  <c r="Y146" i="8"/>
  <c r="X149" i="8"/>
  <c r="S150" i="8"/>
  <c r="U150" i="8" s="1"/>
  <c r="T153" i="8"/>
  <c r="V153" i="8" s="1"/>
  <c r="Y154" i="8"/>
  <c r="X157" i="8"/>
  <c r="S158" i="8"/>
  <c r="U158" i="8" s="1"/>
  <c r="O160" i="8"/>
  <c r="W160" i="8"/>
  <c r="T161" i="8"/>
  <c r="V161" i="8" s="1"/>
  <c r="Y162" i="8"/>
  <c r="X165" i="8"/>
  <c r="O168" i="8"/>
  <c r="T169" i="8"/>
  <c r="V169" i="8" s="1"/>
  <c r="Y170" i="8"/>
  <c r="X173" i="8"/>
  <c r="S174" i="8"/>
  <c r="U174" i="8" s="1"/>
  <c r="AO174" i="8" s="1"/>
  <c r="O176" i="8"/>
  <c r="W176" i="8"/>
  <c r="T177" i="8"/>
  <c r="V177" i="8" s="1"/>
  <c r="Y178" i="8"/>
  <c r="X181" i="8"/>
  <c r="X33" i="18"/>
  <c r="T37" i="18"/>
  <c r="V37" i="18" s="1"/>
  <c r="Y38" i="18"/>
  <c r="S45" i="18"/>
  <c r="U45" i="18" s="1"/>
  <c r="AO45" i="18" s="1"/>
  <c r="AN49" i="18"/>
  <c r="S51" i="18"/>
  <c r="U51" i="18" s="1"/>
  <c r="AO51" i="18" s="1"/>
  <c r="S54" i="18"/>
  <c r="U54" i="18" s="1"/>
  <c r="AO54" i="18" s="1"/>
  <c r="AA54" i="18" s="1"/>
  <c r="Y54" i="18"/>
  <c r="X54" i="18"/>
  <c r="V54" i="18"/>
  <c r="U56" i="18"/>
  <c r="AO56" i="18" s="1"/>
  <c r="V59" i="18"/>
  <c r="L59" i="18"/>
  <c r="AL59" i="18" s="1"/>
  <c r="S59" i="18"/>
  <c r="U59" i="18" s="1"/>
  <c r="AO59" i="18" s="1"/>
  <c r="Y59" i="18"/>
  <c r="X59" i="18"/>
  <c r="V67" i="18"/>
  <c r="L67" i="18"/>
  <c r="AL67" i="18" s="1"/>
  <c r="S67" i="18"/>
  <c r="U67" i="18" s="1"/>
  <c r="AO67" i="18" s="1"/>
  <c r="Y67" i="18"/>
  <c r="AE67" i="18" s="1"/>
  <c r="X67" i="18"/>
  <c r="U72" i="18"/>
  <c r="AO72" i="18" s="1"/>
  <c r="AE73" i="18"/>
  <c r="T80" i="18"/>
  <c r="AN81" i="18"/>
  <c r="AN125" i="18"/>
  <c r="AN161" i="18"/>
  <c r="AA161" i="18" s="1"/>
  <c r="AD161" i="18"/>
  <c r="AN177" i="18"/>
  <c r="AN41" i="17"/>
  <c r="Y39" i="8"/>
  <c r="T62" i="8"/>
  <c r="V62" i="8" s="1"/>
  <c r="T70" i="8"/>
  <c r="T33" i="8"/>
  <c r="V33" i="8" s="1"/>
  <c r="Y42" i="8"/>
  <c r="X45" i="8"/>
  <c r="S46" i="8"/>
  <c r="U46" i="8" s="1"/>
  <c r="AO46" i="8" s="1"/>
  <c r="T49" i="8"/>
  <c r="V49" i="8" s="1"/>
  <c r="X53" i="8"/>
  <c r="S54" i="8"/>
  <c r="U54" i="8" s="1"/>
  <c r="T57" i="8"/>
  <c r="V57" i="8" s="1"/>
  <c r="X61" i="8"/>
  <c r="S62" i="8"/>
  <c r="U62" i="8" s="1"/>
  <c r="AO62" i="8" s="1"/>
  <c r="Y66" i="8"/>
  <c r="AF32" i="8"/>
  <c r="AF182" i="8" s="1"/>
  <c r="O35" i="8"/>
  <c r="Y37" i="8"/>
  <c r="S41" i="8"/>
  <c r="U41" i="8" s="1"/>
  <c r="AO41" i="8" s="1"/>
  <c r="O43" i="8"/>
  <c r="Y45" i="8"/>
  <c r="L46" i="8"/>
  <c r="V46" i="8"/>
  <c r="S49" i="8"/>
  <c r="U49" i="8" s="1"/>
  <c r="O51" i="8"/>
  <c r="Y53" i="8"/>
  <c r="L54" i="8"/>
  <c r="AL54" i="8" s="1"/>
  <c r="V54" i="8"/>
  <c r="S57" i="8"/>
  <c r="U57" i="8" s="1"/>
  <c r="AO57" i="8" s="1"/>
  <c r="O59" i="8"/>
  <c r="Y61" i="8"/>
  <c r="L62" i="8"/>
  <c r="AL62" i="8" s="1"/>
  <c r="X64" i="8"/>
  <c r="S65" i="8"/>
  <c r="U65" i="8" s="1"/>
  <c r="AO65" i="8" s="1"/>
  <c r="O67" i="8"/>
  <c r="Y69" i="8"/>
  <c r="L70" i="8"/>
  <c r="AL70" i="8" s="1"/>
  <c r="V70" i="8"/>
  <c r="X72" i="8"/>
  <c r="S73" i="8"/>
  <c r="U73" i="8" s="1"/>
  <c r="AO73" i="8" s="1"/>
  <c r="O75" i="8"/>
  <c r="Y77" i="8"/>
  <c r="L78" i="8"/>
  <c r="V78" i="8"/>
  <c r="X80" i="8"/>
  <c r="S81" i="8"/>
  <c r="U81" i="8" s="1"/>
  <c r="AE81" i="8" s="1"/>
  <c r="O83" i="8"/>
  <c r="Y85" i="8"/>
  <c r="L86" i="8"/>
  <c r="V86" i="8"/>
  <c r="X88" i="8"/>
  <c r="S89" i="8"/>
  <c r="U89" i="8" s="1"/>
  <c r="AE89" i="8" s="1"/>
  <c r="Y93" i="8"/>
  <c r="L94" i="8"/>
  <c r="AL94" i="8" s="1"/>
  <c r="V94" i="8"/>
  <c r="X96" i="8"/>
  <c r="S97" i="8"/>
  <c r="U97" i="8" s="1"/>
  <c r="AO97" i="8" s="1"/>
  <c r="O99" i="8"/>
  <c r="Y101" i="8"/>
  <c r="V102" i="8"/>
  <c r="X104" i="8"/>
  <c r="S105" i="8"/>
  <c r="U105" i="8" s="1"/>
  <c r="O107" i="8"/>
  <c r="Y109" i="8"/>
  <c r="L110" i="8"/>
  <c r="X112" i="8"/>
  <c r="S113" i="8"/>
  <c r="U113" i="8" s="1"/>
  <c r="AO113" i="8" s="1"/>
  <c r="O115" i="8"/>
  <c r="Y117" i="8"/>
  <c r="L118" i="8"/>
  <c r="AL118" i="8" s="1"/>
  <c r="V118" i="8"/>
  <c r="X120" i="8"/>
  <c r="S121" i="8"/>
  <c r="U121" i="8" s="1"/>
  <c r="Y125" i="8"/>
  <c r="L126" i="8"/>
  <c r="AL126" i="8" s="1"/>
  <c r="V126" i="8"/>
  <c r="X128" i="8"/>
  <c r="S129" i="8"/>
  <c r="U129" i="8"/>
  <c r="AO129" i="8" s="1"/>
  <c r="O131" i="8"/>
  <c r="Y133" i="8"/>
  <c r="L134" i="8"/>
  <c r="AL134" i="8" s="1"/>
  <c r="V134" i="8"/>
  <c r="X136" i="8"/>
  <c r="S137" i="8"/>
  <c r="U137" i="8" s="1"/>
  <c r="O139" i="8"/>
  <c r="Y141" i="8"/>
  <c r="AE141" i="8" s="1"/>
  <c r="L142" i="8"/>
  <c r="AL142" i="8" s="1"/>
  <c r="V142" i="8"/>
  <c r="X144" i="8"/>
  <c r="S145" i="8"/>
  <c r="U145" i="8"/>
  <c r="O147" i="8"/>
  <c r="Y149" i="8"/>
  <c r="L150" i="8"/>
  <c r="AL150" i="8" s="1"/>
  <c r="V150" i="8"/>
  <c r="X152" i="8"/>
  <c r="S153" i="8"/>
  <c r="U153" i="8" s="1"/>
  <c r="AO153" i="8" s="1"/>
  <c r="Y157" i="8"/>
  <c r="L158" i="8"/>
  <c r="AL158" i="8" s="1"/>
  <c r="V158" i="8"/>
  <c r="X160" i="8"/>
  <c r="S161" i="8"/>
  <c r="U161" i="8" s="1"/>
  <c r="AO161" i="8" s="1"/>
  <c r="O163" i="8"/>
  <c r="Y165" i="8"/>
  <c r="V166" i="8"/>
  <c r="X168" i="8"/>
  <c r="S169" i="8"/>
  <c r="U169" i="8" s="1"/>
  <c r="O171" i="8"/>
  <c r="Y173" i="8"/>
  <c r="L174" i="8"/>
  <c r="AL174" i="8" s="1"/>
  <c r="V174" i="8"/>
  <c r="X176" i="8"/>
  <c r="S177" i="8"/>
  <c r="U177" i="8" s="1"/>
  <c r="AO177" i="8" s="1"/>
  <c r="O179" i="8"/>
  <c r="Y181" i="8"/>
  <c r="Y33" i="18"/>
  <c r="V34" i="18"/>
  <c r="X36" i="18"/>
  <c r="O39" i="18"/>
  <c r="T44" i="18"/>
  <c r="L45" i="18"/>
  <c r="AL45" i="18" s="1"/>
  <c r="AE49" i="18"/>
  <c r="O51" i="18"/>
  <c r="X51" i="18"/>
  <c r="L54" i="18"/>
  <c r="AL54" i="18" s="1"/>
  <c r="W54" i="18"/>
  <c r="O59" i="18"/>
  <c r="O67" i="18"/>
  <c r="AE69" i="18"/>
  <c r="AN73" i="18"/>
  <c r="V91" i="18"/>
  <c r="L91" i="18"/>
  <c r="AL91" i="18" s="1"/>
  <c r="U91" i="18"/>
  <c r="AO91" i="18" s="1"/>
  <c r="S91" i="18"/>
  <c r="Y91" i="18"/>
  <c r="X91" i="18"/>
  <c r="O91" i="18"/>
  <c r="W96" i="18"/>
  <c r="O96" i="18"/>
  <c r="V96" i="18"/>
  <c r="L96" i="18"/>
  <c r="AL96" i="18" s="1"/>
  <c r="Y96" i="18"/>
  <c r="X96" i="18"/>
  <c r="V99" i="18"/>
  <c r="L99" i="18"/>
  <c r="AL99" i="18" s="1"/>
  <c r="S99" i="18"/>
  <c r="U99" i="18" s="1"/>
  <c r="AO99" i="18" s="1"/>
  <c r="Y99" i="18"/>
  <c r="X99" i="18"/>
  <c r="O99" i="18"/>
  <c r="AN129" i="18"/>
  <c r="AA129" i="18" s="1"/>
  <c r="AD129" i="18"/>
  <c r="AD145" i="18"/>
  <c r="AN63" i="17"/>
  <c r="AN66" i="17"/>
  <c r="AN100" i="17"/>
  <c r="AN108" i="17"/>
  <c r="O46" i="8"/>
  <c r="T47" i="8"/>
  <c r="O54" i="8"/>
  <c r="T55" i="8"/>
  <c r="V55" i="8" s="1"/>
  <c r="O62" i="8"/>
  <c r="W62" i="8"/>
  <c r="T63" i="8"/>
  <c r="V63" i="8" s="1"/>
  <c r="O70" i="8"/>
  <c r="W70" i="8"/>
  <c r="T71" i="8"/>
  <c r="O78" i="8"/>
  <c r="T79" i="8"/>
  <c r="O86" i="8"/>
  <c r="T87" i="8"/>
  <c r="O94" i="8"/>
  <c r="T95" i="8"/>
  <c r="O102" i="8"/>
  <c r="T103" i="8"/>
  <c r="O110" i="8"/>
  <c r="T111" i="8"/>
  <c r="O118" i="8"/>
  <c r="T119" i="8"/>
  <c r="V119" i="8" s="1"/>
  <c r="O126" i="8"/>
  <c r="W126" i="8"/>
  <c r="T127" i="8"/>
  <c r="O134" i="8"/>
  <c r="T135" i="8"/>
  <c r="O142" i="8"/>
  <c r="W142" i="8"/>
  <c r="T143" i="8"/>
  <c r="O150" i="8"/>
  <c r="T151" i="8"/>
  <c r="O158" i="8"/>
  <c r="T159" i="8"/>
  <c r="O166" i="8"/>
  <c r="T167" i="8"/>
  <c r="O174" i="8"/>
  <c r="T175" i="8"/>
  <c r="O34" i="18"/>
  <c r="T35" i="18"/>
  <c r="V35" i="18" s="1"/>
  <c r="O45" i="18"/>
  <c r="Y45" i="18"/>
  <c r="AN52" i="18"/>
  <c r="AA52" i="18" s="1"/>
  <c r="AD52" i="18"/>
  <c r="O56" i="18"/>
  <c r="V56" i="18"/>
  <c r="L56" i="18"/>
  <c r="AL56" i="18" s="1"/>
  <c r="Y56" i="18"/>
  <c r="O68" i="18"/>
  <c r="V68" i="18"/>
  <c r="L68" i="18"/>
  <c r="AL68" i="18" s="1"/>
  <c r="S68" i="18"/>
  <c r="U68" i="18" s="1"/>
  <c r="W72" i="18"/>
  <c r="O72" i="18"/>
  <c r="V72" i="18"/>
  <c r="L72" i="18"/>
  <c r="AL72" i="18" s="1"/>
  <c r="Y72" i="18"/>
  <c r="V83" i="18"/>
  <c r="L83" i="18"/>
  <c r="AL83" i="18" s="1"/>
  <c r="S83" i="18"/>
  <c r="U83" i="18" s="1"/>
  <c r="AO83" i="18" s="1"/>
  <c r="Y83" i="18"/>
  <c r="X83" i="18"/>
  <c r="O83" i="18"/>
  <c r="W88" i="18"/>
  <c r="O88" i="18"/>
  <c r="V88" i="18"/>
  <c r="L88" i="18"/>
  <c r="AL88" i="18" s="1"/>
  <c r="Y88" i="18"/>
  <c r="X88" i="18"/>
  <c r="AN113" i="18"/>
  <c r="AN165" i="18"/>
  <c r="AN181" i="18"/>
  <c r="AA181" i="18" s="1"/>
  <c r="AD181" i="18"/>
  <c r="AN45" i="17"/>
  <c r="AN60" i="17"/>
  <c r="AN67" i="17"/>
  <c r="AN76" i="17"/>
  <c r="X54" i="8"/>
  <c r="T58" i="8"/>
  <c r="V58" i="8" s="1"/>
  <c r="X62" i="8"/>
  <c r="T66" i="8"/>
  <c r="V66" i="8" s="1"/>
  <c r="X70" i="8"/>
  <c r="T74" i="8"/>
  <c r="V74" i="8" s="1"/>
  <c r="X78" i="8"/>
  <c r="T82" i="8"/>
  <c r="V82" i="8" s="1"/>
  <c r="X86" i="8"/>
  <c r="T90" i="8"/>
  <c r="V90" i="8" s="1"/>
  <c r="X94" i="8"/>
  <c r="T98" i="8"/>
  <c r="V98" i="8" s="1"/>
  <c r="X102" i="8"/>
  <c r="S103" i="8"/>
  <c r="U103" i="8" s="1"/>
  <c r="AO103" i="8" s="1"/>
  <c r="T106" i="8"/>
  <c r="V106" i="8" s="1"/>
  <c r="X110" i="8"/>
  <c r="S111" i="8"/>
  <c r="U111" i="8" s="1"/>
  <c r="AO111" i="8" s="1"/>
  <c r="T114" i="8"/>
  <c r="V114" i="8" s="1"/>
  <c r="X118" i="8"/>
  <c r="S119" i="8"/>
  <c r="U119" i="8" s="1"/>
  <c r="T122" i="8"/>
  <c r="V122" i="8" s="1"/>
  <c r="X126" i="8"/>
  <c r="S127" i="8"/>
  <c r="U127" i="8" s="1"/>
  <c r="T130" i="8"/>
  <c r="V130" i="8" s="1"/>
  <c r="X134" i="8"/>
  <c r="S135" i="8"/>
  <c r="U135" i="8" s="1"/>
  <c r="AO135" i="8" s="1"/>
  <c r="T138" i="8"/>
  <c r="V138" i="8" s="1"/>
  <c r="X142" i="8"/>
  <c r="T146" i="8"/>
  <c r="V146" i="8" s="1"/>
  <c r="X150" i="8"/>
  <c r="S151" i="8"/>
  <c r="U151" i="8" s="1"/>
  <c r="T154" i="8"/>
  <c r="V154" i="8" s="1"/>
  <c r="X158" i="8"/>
  <c r="S159" i="8"/>
  <c r="U159" i="8" s="1"/>
  <c r="AO159" i="8" s="1"/>
  <c r="T162" i="8"/>
  <c r="V162" i="8" s="1"/>
  <c r="X166" i="8"/>
  <c r="S167" i="8"/>
  <c r="U167" i="8" s="1"/>
  <c r="AO167" i="8" s="1"/>
  <c r="T170" i="8"/>
  <c r="V170" i="8" s="1"/>
  <c r="X174" i="8"/>
  <c r="S175" i="8"/>
  <c r="U175" i="8" s="1"/>
  <c r="AO175" i="8" s="1"/>
  <c r="T178" i="8"/>
  <c r="V178" i="8" s="1"/>
  <c r="X34" i="18"/>
  <c r="T38" i="18"/>
  <c r="V38" i="18" s="1"/>
  <c r="V44" i="18"/>
  <c r="L44" i="18"/>
  <c r="AL44" i="18" s="1"/>
  <c r="W44" i="18"/>
  <c r="AN48" i="18"/>
  <c r="AN64" i="18"/>
  <c r="AA64" i="18" s="1"/>
  <c r="AD64" i="18"/>
  <c r="V75" i="18"/>
  <c r="Y75" i="18"/>
  <c r="X75" i="18"/>
  <c r="O75" i="18"/>
  <c r="O80" i="18"/>
  <c r="V80" i="18"/>
  <c r="L80" i="18"/>
  <c r="AL80" i="18" s="1"/>
  <c r="Y80" i="18"/>
  <c r="X80" i="18"/>
  <c r="AN133" i="18"/>
  <c r="AN49" i="17"/>
  <c r="T42" i="8"/>
  <c r="V42" i="8" s="1"/>
  <c r="T50" i="8"/>
  <c r="V50" i="8" s="1"/>
  <c r="T37" i="8"/>
  <c r="V37" i="8" s="1"/>
  <c r="V47" i="8"/>
  <c r="T61" i="8"/>
  <c r="V61" i="8" s="1"/>
  <c r="L63" i="8"/>
  <c r="AL63" i="8" s="1"/>
  <c r="S66" i="8"/>
  <c r="U66" i="8"/>
  <c r="AO66" i="8" s="1"/>
  <c r="T69" i="8"/>
  <c r="V69" i="8" s="1"/>
  <c r="L71" i="8"/>
  <c r="AL71" i="8" s="1"/>
  <c r="V71" i="8"/>
  <c r="S74" i="8"/>
  <c r="U74" i="8"/>
  <c r="AO74" i="8" s="1"/>
  <c r="T77" i="8"/>
  <c r="V77" i="8" s="1"/>
  <c r="V79" i="8"/>
  <c r="S82" i="8"/>
  <c r="U82" i="8" s="1"/>
  <c r="AO82" i="8" s="1"/>
  <c r="T85" i="8"/>
  <c r="V85" i="8" s="1"/>
  <c r="L87" i="8"/>
  <c r="AL87" i="8" s="1"/>
  <c r="V87" i="8"/>
  <c r="S90" i="8"/>
  <c r="U90" i="8" s="1"/>
  <c r="T93" i="8"/>
  <c r="V93" i="8" s="1"/>
  <c r="L95" i="8"/>
  <c r="AL95" i="8" s="1"/>
  <c r="V95" i="8"/>
  <c r="S98" i="8"/>
  <c r="U98" i="8" s="1"/>
  <c r="AO98" i="8" s="1"/>
  <c r="T101" i="8"/>
  <c r="V101" i="8" s="1"/>
  <c r="L103" i="8"/>
  <c r="AL103" i="8" s="1"/>
  <c r="V103" i="8"/>
  <c r="S106" i="8"/>
  <c r="U106" i="8" s="1"/>
  <c r="AO106" i="8" s="1"/>
  <c r="T109" i="8"/>
  <c r="V109" i="8" s="1"/>
  <c r="L111" i="8"/>
  <c r="AL111" i="8" s="1"/>
  <c r="V111" i="8"/>
  <c r="S114" i="8"/>
  <c r="U114" i="8" s="1"/>
  <c r="AO114" i="8" s="1"/>
  <c r="T117" i="8"/>
  <c r="V117" i="8" s="1"/>
  <c r="L119" i="8"/>
  <c r="AL119" i="8" s="1"/>
  <c r="S122" i="8"/>
  <c r="U122" i="8" s="1"/>
  <c r="T125" i="8"/>
  <c r="V125" i="8" s="1"/>
  <c r="L127" i="8"/>
  <c r="AL127" i="8" s="1"/>
  <c r="V127" i="8"/>
  <c r="S130" i="8"/>
  <c r="U130" i="8" s="1"/>
  <c r="AO130" i="8" s="1"/>
  <c r="T133" i="8"/>
  <c r="V133" i="8" s="1"/>
  <c r="L135" i="8"/>
  <c r="AL135" i="8" s="1"/>
  <c r="V135" i="8"/>
  <c r="S138" i="8"/>
  <c r="U138" i="8"/>
  <c r="AO138" i="8" s="1"/>
  <c r="T141" i="8"/>
  <c r="V141" i="8" s="1"/>
  <c r="V143" i="8"/>
  <c r="S146" i="8"/>
  <c r="U146" i="8" s="1"/>
  <c r="AO146" i="8" s="1"/>
  <c r="T149" i="8"/>
  <c r="V149" i="8" s="1"/>
  <c r="L151" i="8"/>
  <c r="AL151" i="8" s="1"/>
  <c r="V151" i="8"/>
  <c r="S154" i="8"/>
  <c r="U154" i="8"/>
  <c r="AO154" i="8" s="1"/>
  <c r="T157" i="8"/>
  <c r="V157" i="8" s="1"/>
  <c r="L159" i="8"/>
  <c r="AL159" i="8" s="1"/>
  <c r="V159" i="8"/>
  <c r="S162" i="8"/>
  <c r="U162" i="8" s="1"/>
  <c r="AO162" i="8" s="1"/>
  <c r="T165" i="8"/>
  <c r="V165" i="8" s="1"/>
  <c r="L167" i="8"/>
  <c r="AL167" i="8" s="1"/>
  <c r="V167" i="8"/>
  <c r="S170" i="8"/>
  <c r="U170" i="8" s="1"/>
  <c r="AO170" i="8" s="1"/>
  <c r="T173" i="8"/>
  <c r="V173" i="8" s="1"/>
  <c r="L175" i="8"/>
  <c r="AL175" i="8" s="1"/>
  <c r="V175" i="8"/>
  <c r="S178" i="8"/>
  <c r="U178" i="8" s="1"/>
  <c r="AO178" i="8" s="1"/>
  <c r="T181" i="8"/>
  <c r="V181" i="8" s="1"/>
  <c r="T33" i="18"/>
  <c r="V33" i="18" s="1"/>
  <c r="L35" i="18"/>
  <c r="AL35" i="18" s="1"/>
  <c r="AN43" i="18"/>
  <c r="S44" i="18"/>
  <c r="U44" i="18" s="1"/>
  <c r="AO44" i="18" s="1"/>
  <c r="X44" i="18"/>
  <c r="S47" i="18"/>
  <c r="U47" i="18" s="1"/>
  <c r="V47" i="18"/>
  <c r="O48" i="18"/>
  <c r="AN55" i="18"/>
  <c r="O60" i="18"/>
  <c r="V60" i="18"/>
  <c r="L60" i="18"/>
  <c r="AL60" i="18" s="1"/>
  <c r="Y60" i="18"/>
  <c r="S80" i="18"/>
  <c r="U80" i="18" s="1"/>
  <c r="AO80" i="18" s="1"/>
  <c r="AN117" i="18"/>
  <c r="AN153" i="18"/>
  <c r="AA153" i="18" s="1"/>
  <c r="AD153" i="18"/>
  <c r="AN169" i="18"/>
  <c r="T39" i="8"/>
  <c r="V39" i="8" s="1"/>
  <c r="T34" i="8"/>
  <c r="V34" i="8" s="1"/>
  <c r="X46" i="8"/>
  <c r="S42" i="8"/>
  <c r="U42" i="8" s="1"/>
  <c r="AO42" i="8" s="1"/>
  <c r="T45" i="8"/>
  <c r="V45" i="8" s="1"/>
  <c r="T53" i="8"/>
  <c r="V53" i="8" s="1"/>
  <c r="S45" i="8"/>
  <c r="U45" i="8" s="1"/>
  <c r="L66" i="8"/>
  <c r="AL66" i="8" s="1"/>
  <c r="S69" i="8"/>
  <c r="U69" i="8" s="1"/>
  <c r="AO69" i="8" s="1"/>
  <c r="O71" i="8"/>
  <c r="L74" i="8"/>
  <c r="AL74" i="8" s="1"/>
  <c r="S77" i="8"/>
  <c r="U77" i="8" s="1"/>
  <c r="AO77" i="8" s="1"/>
  <c r="O79" i="8"/>
  <c r="L82" i="8"/>
  <c r="AL82" i="8" s="1"/>
  <c r="S85" i="8"/>
  <c r="U85" i="8" s="1"/>
  <c r="AO85" i="8" s="1"/>
  <c r="O87" i="8"/>
  <c r="L90" i="8"/>
  <c r="AL90" i="8" s="1"/>
  <c r="O95" i="8"/>
  <c r="L98" i="8"/>
  <c r="AL98" i="8" s="1"/>
  <c r="S101" i="8"/>
  <c r="U101" i="8" s="1"/>
  <c r="AO101" i="8" s="1"/>
  <c r="O103" i="8"/>
  <c r="L106" i="8"/>
  <c r="AL106" i="8" s="1"/>
  <c r="S109" i="8"/>
  <c r="U109" i="8" s="1"/>
  <c r="O111" i="8"/>
  <c r="L114" i="8"/>
  <c r="AL114" i="8" s="1"/>
  <c r="S117" i="8"/>
  <c r="U117" i="8" s="1"/>
  <c r="AO117" i="8" s="1"/>
  <c r="O119" i="8"/>
  <c r="L122" i="8"/>
  <c r="AL122" i="8" s="1"/>
  <c r="S125" i="8"/>
  <c r="U125" i="8" s="1"/>
  <c r="O127" i="8"/>
  <c r="L130" i="8"/>
  <c r="AL130" i="8" s="1"/>
  <c r="S133" i="8"/>
  <c r="U133" i="8" s="1"/>
  <c r="AO133" i="8" s="1"/>
  <c r="O135" i="8"/>
  <c r="L138" i="8"/>
  <c r="AL138" i="8" s="1"/>
  <c r="S141" i="8"/>
  <c r="U141" i="8" s="1"/>
  <c r="O143" i="8"/>
  <c r="L146" i="8"/>
  <c r="AL146" i="8" s="1"/>
  <c r="S149" i="8"/>
  <c r="U149" i="8" s="1"/>
  <c r="AO149" i="8" s="1"/>
  <c r="O151" i="8"/>
  <c r="L154" i="8"/>
  <c r="AL154" i="8" s="1"/>
  <c r="S157" i="8"/>
  <c r="U157" i="8" s="1"/>
  <c r="O159" i="8"/>
  <c r="L162" i="8"/>
  <c r="AL162" i="8" s="1"/>
  <c r="S165" i="8"/>
  <c r="U165" i="8" s="1"/>
  <c r="AO165" i="8" s="1"/>
  <c r="O167" i="8"/>
  <c r="L170" i="8"/>
  <c r="AL170" i="8" s="1"/>
  <c r="S173" i="8"/>
  <c r="U173" i="8" s="1"/>
  <c r="O175" i="8"/>
  <c r="L178" i="8"/>
  <c r="AL178" i="8" s="1"/>
  <c r="S181" i="8"/>
  <c r="U181" i="8" s="1"/>
  <c r="AO181" i="8" s="1"/>
  <c r="O35" i="18"/>
  <c r="V43" i="18"/>
  <c r="L43" i="18"/>
  <c r="AL43" i="18" s="1"/>
  <c r="Y43" i="18"/>
  <c r="U43" i="18"/>
  <c r="O44" i="18"/>
  <c r="Y44" i="18"/>
  <c r="AE44" i="18" s="1"/>
  <c r="S46" i="18"/>
  <c r="U46" i="18" s="1"/>
  <c r="AO46" i="18" s="1"/>
  <c r="AA46" i="18" s="1"/>
  <c r="X46" i="18"/>
  <c r="V46" i="18"/>
  <c r="L47" i="18"/>
  <c r="S48" i="18"/>
  <c r="U48" i="18" s="1"/>
  <c r="AO48" i="18" s="1"/>
  <c r="V48" i="18"/>
  <c r="W52" i="18"/>
  <c r="O52" i="18"/>
  <c r="V52" i="18"/>
  <c r="L52" i="18"/>
  <c r="AL52" i="18" s="1"/>
  <c r="Y52" i="18"/>
  <c r="S60" i="18"/>
  <c r="U60" i="18" s="1"/>
  <c r="AO60" i="18" s="1"/>
  <c r="AN65" i="18"/>
  <c r="AA65" i="18" s="1"/>
  <c r="AE97" i="18"/>
  <c r="AN137" i="18"/>
  <c r="AN55" i="17"/>
  <c r="AN58" i="17"/>
  <c r="AN71" i="17"/>
  <c r="AN74" i="17"/>
  <c r="T76" i="18"/>
  <c r="V76" i="18" s="1"/>
  <c r="T84" i="18"/>
  <c r="T92" i="18"/>
  <c r="V92" i="18" s="1"/>
  <c r="T100" i="18"/>
  <c r="X104" i="18"/>
  <c r="O107" i="18"/>
  <c r="T108" i="18"/>
  <c r="X112" i="18"/>
  <c r="O115" i="18"/>
  <c r="W115" i="18"/>
  <c r="T116" i="18"/>
  <c r="X120" i="18"/>
  <c r="O123" i="18"/>
  <c r="T124" i="18"/>
  <c r="X128" i="18"/>
  <c r="O131" i="18"/>
  <c r="T132" i="18"/>
  <c r="X136" i="18"/>
  <c r="O139" i="18"/>
  <c r="T140" i="18"/>
  <c r="X144" i="18"/>
  <c r="O147" i="18"/>
  <c r="W147" i="18"/>
  <c r="T148" i="18"/>
  <c r="X152" i="18"/>
  <c r="O155" i="18"/>
  <c r="W155" i="18"/>
  <c r="T156" i="18"/>
  <c r="X160" i="18"/>
  <c r="O163" i="18"/>
  <c r="W163" i="18"/>
  <c r="T164" i="18"/>
  <c r="X168" i="18"/>
  <c r="O171" i="18"/>
  <c r="W171" i="18"/>
  <c r="T172" i="18"/>
  <c r="X176" i="18"/>
  <c r="O179" i="18"/>
  <c r="T180" i="18"/>
  <c r="T32" i="17"/>
  <c r="V32" i="17" s="1"/>
  <c r="AB182" i="17"/>
  <c r="X36" i="17"/>
  <c r="O39" i="17"/>
  <c r="T40" i="17"/>
  <c r="V40" i="17" s="1"/>
  <c r="X44" i="17"/>
  <c r="O47" i="17"/>
  <c r="T48" i="17"/>
  <c r="V48" i="17" s="1"/>
  <c r="S84" i="17"/>
  <c r="U84" i="17" s="1"/>
  <c r="W84" i="17" s="1"/>
  <c r="X84" i="17"/>
  <c r="O84" i="17"/>
  <c r="Y84" i="17"/>
  <c r="AN149" i="17"/>
  <c r="AN154" i="17"/>
  <c r="T63" i="18"/>
  <c r="T71" i="18"/>
  <c r="S76" i="18"/>
  <c r="U76" i="18" s="1"/>
  <c r="T79" i="18"/>
  <c r="T87" i="18"/>
  <c r="T95" i="18"/>
  <c r="S100" i="18"/>
  <c r="U100" i="18" s="1"/>
  <c r="AO100" i="18" s="1"/>
  <c r="T103" i="18"/>
  <c r="V103" i="18" s="1"/>
  <c r="Y104" i="18"/>
  <c r="X107" i="18"/>
  <c r="S108" i="18"/>
  <c r="U108" i="18" s="1"/>
  <c r="T111" i="18"/>
  <c r="Y112" i="18"/>
  <c r="X115" i="18"/>
  <c r="S116" i="18"/>
  <c r="U116" i="18" s="1"/>
  <c r="AO116" i="18" s="1"/>
  <c r="T119" i="18"/>
  <c r="Y120" i="18"/>
  <c r="X123" i="18"/>
  <c r="S124" i="18"/>
  <c r="U124" i="18" s="1"/>
  <c r="AO124" i="18" s="1"/>
  <c r="O126" i="18"/>
  <c r="T127" i="18"/>
  <c r="Y128" i="18"/>
  <c r="X131" i="18"/>
  <c r="O134" i="18"/>
  <c r="T135" i="18"/>
  <c r="V135" i="18" s="1"/>
  <c r="Y136" i="18"/>
  <c r="X139" i="18"/>
  <c r="S140" i="18"/>
  <c r="U140" i="18" s="1"/>
  <c r="AO140" i="18" s="1"/>
  <c r="O142" i="18"/>
  <c r="T143" i="18"/>
  <c r="V143" i="18" s="1"/>
  <c r="Y144" i="18"/>
  <c r="X147" i="18"/>
  <c r="S148" i="18"/>
  <c r="U148" i="18" s="1"/>
  <c r="AO148" i="18" s="1"/>
  <c r="O150" i="18"/>
  <c r="W150" i="18"/>
  <c r="T151" i="18"/>
  <c r="V151" i="18" s="1"/>
  <c r="Y152" i="18"/>
  <c r="X155" i="18"/>
  <c r="S156" i="18"/>
  <c r="U156" i="18" s="1"/>
  <c r="O158" i="18"/>
  <c r="T159" i="18"/>
  <c r="V159" i="18" s="1"/>
  <c r="Y160" i="18"/>
  <c r="X163" i="18"/>
  <c r="S164" i="18"/>
  <c r="U164" i="18" s="1"/>
  <c r="AO164" i="18" s="1"/>
  <c r="O166" i="18"/>
  <c r="T167" i="18"/>
  <c r="V167" i="18" s="1"/>
  <c r="Y168" i="18"/>
  <c r="X171" i="18"/>
  <c r="S172" i="18"/>
  <c r="U172" i="18" s="1"/>
  <c r="AO172" i="18" s="1"/>
  <c r="O174" i="18"/>
  <c r="T175" i="18"/>
  <c r="V175" i="18" s="1"/>
  <c r="Y176" i="18"/>
  <c r="X179" i="18"/>
  <c r="S180" i="18"/>
  <c r="U180" i="18"/>
  <c r="AO180" i="18" s="1"/>
  <c r="O34" i="17"/>
  <c r="T35" i="17"/>
  <c r="V35" i="17" s="1"/>
  <c r="Y36" i="17"/>
  <c r="X39" i="17"/>
  <c r="O42" i="17"/>
  <c r="T43" i="17"/>
  <c r="V43" i="17" s="1"/>
  <c r="Y44" i="17"/>
  <c r="X47" i="17"/>
  <c r="S48" i="17"/>
  <c r="U48" i="17" s="1"/>
  <c r="AO48" i="17" s="1"/>
  <c r="O50" i="17"/>
  <c r="W50" i="17"/>
  <c r="T51" i="17"/>
  <c r="V51" i="17" s="1"/>
  <c r="AN56" i="17"/>
  <c r="AA56" i="17" s="1"/>
  <c r="AD56" i="17"/>
  <c r="AN64" i="17"/>
  <c r="AN72" i="17"/>
  <c r="Y80" i="17"/>
  <c r="L80" i="17"/>
  <c r="AL80" i="17" s="1"/>
  <c r="L84" i="17"/>
  <c r="AL84" i="17" s="1"/>
  <c r="S92" i="17"/>
  <c r="U92" i="17" s="1"/>
  <c r="X92" i="17"/>
  <c r="O92" i="17"/>
  <c r="Y92" i="17"/>
  <c r="T97" i="17"/>
  <c r="AN98" i="17"/>
  <c r="AN150" i="17"/>
  <c r="AN151" i="17"/>
  <c r="AA151" i="17" s="1"/>
  <c r="AD151" i="17"/>
  <c r="AN179" i="17"/>
  <c r="AN181" i="17"/>
  <c r="AN64" i="16"/>
  <c r="O41" i="18"/>
  <c r="T42" i="18"/>
  <c r="V42" i="18" s="1"/>
  <c r="T50" i="18"/>
  <c r="V50" i="18" s="1"/>
  <c r="O57" i="18"/>
  <c r="W57" i="18"/>
  <c r="T58" i="18"/>
  <c r="X62" i="18"/>
  <c r="S63" i="18"/>
  <c r="U63" i="18" s="1"/>
  <c r="AO63" i="18" s="1"/>
  <c r="O65" i="18"/>
  <c r="W65" i="18"/>
  <c r="X70" i="18"/>
  <c r="S71" i="18"/>
  <c r="U71" i="18" s="1"/>
  <c r="AO71" i="18" s="1"/>
  <c r="O73" i="18"/>
  <c r="W73" i="18"/>
  <c r="T74" i="18"/>
  <c r="V74" i="18" s="1"/>
  <c r="L76" i="18"/>
  <c r="AL76" i="18" s="1"/>
  <c r="X78" i="18"/>
  <c r="S79" i="18"/>
  <c r="U79" i="18" s="1"/>
  <c r="AO79" i="18" s="1"/>
  <c r="O81" i="18"/>
  <c r="T82" i="18"/>
  <c r="V82" i="18" s="1"/>
  <c r="V84" i="18"/>
  <c r="X86" i="18"/>
  <c r="S87" i="18"/>
  <c r="U87" i="18"/>
  <c r="O89" i="18"/>
  <c r="T90" i="18"/>
  <c r="V90" i="18" s="1"/>
  <c r="X94" i="18"/>
  <c r="S95" i="18"/>
  <c r="U95" i="18" s="1"/>
  <c r="AO95" i="18" s="1"/>
  <c r="O97" i="18"/>
  <c r="W97" i="18"/>
  <c r="L100" i="18"/>
  <c r="V100" i="18"/>
  <c r="X102" i="18"/>
  <c r="S103" i="18"/>
  <c r="U103" i="18" s="1"/>
  <c r="AO103" i="18" s="1"/>
  <c r="O105" i="18"/>
  <c r="W105" i="18"/>
  <c r="T106" i="18"/>
  <c r="V106" i="18" s="1"/>
  <c r="Y107" i="18"/>
  <c r="L108" i="18"/>
  <c r="AL108" i="18" s="1"/>
  <c r="V108" i="18"/>
  <c r="X110" i="18"/>
  <c r="S111" i="18"/>
  <c r="U111" i="18"/>
  <c r="O113" i="18"/>
  <c r="T114" i="18"/>
  <c r="V114" i="18" s="1"/>
  <c r="Y115" i="18"/>
  <c r="L116" i="18"/>
  <c r="AL116" i="18" s="1"/>
  <c r="V116" i="18"/>
  <c r="X118" i="18"/>
  <c r="S119" i="18"/>
  <c r="U119" i="18" s="1"/>
  <c r="O121" i="18"/>
  <c r="W121" i="18"/>
  <c r="T122" i="18"/>
  <c r="V122" i="18" s="1"/>
  <c r="Y123" i="18"/>
  <c r="L124" i="18"/>
  <c r="AL124" i="18" s="1"/>
  <c r="V124" i="18"/>
  <c r="X126" i="18"/>
  <c r="S127" i="18"/>
  <c r="U127" i="18" s="1"/>
  <c r="O129" i="18"/>
  <c r="W129" i="18"/>
  <c r="T130" i="18"/>
  <c r="V130" i="18" s="1"/>
  <c r="Y131" i="18"/>
  <c r="V132" i="18"/>
  <c r="X134" i="18"/>
  <c r="S135" i="18"/>
  <c r="U135" i="18" s="1"/>
  <c r="AO135" i="18" s="1"/>
  <c r="O137" i="18"/>
  <c r="W137" i="18"/>
  <c r="T138" i="18"/>
  <c r="V138" i="18" s="1"/>
  <c r="Y139" i="18"/>
  <c r="L140" i="18"/>
  <c r="AL140" i="18" s="1"/>
  <c r="V140" i="18"/>
  <c r="X142" i="18"/>
  <c r="S143" i="18"/>
  <c r="U143" i="18" s="1"/>
  <c r="AO143" i="18" s="1"/>
  <c r="O145" i="18"/>
  <c r="W145" i="18"/>
  <c r="T146" i="18"/>
  <c r="V146" i="18" s="1"/>
  <c r="Y147" i="18"/>
  <c r="L148" i="18"/>
  <c r="AL148" i="18" s="1"/>
  <c r="V148" i="18"/>
  <c r="X150" i="18"/>
  <c r="S151" i="18"/>
  <c r="U151" i="18" s="1"/>
  <c r="T154" i="18"/>
  <c r="V154" i="18" s="1"/>
  <c r="Y155" i="18"/>
  <c r="L156" i="18"/>
  <c r="AL156" i="18" s="1"/>
  <c r="V156" i="18"/>
  <c r="X158" i="18"/>
  <c r="S159" i="18"/>
  <c r="U159" i="18" s="1"/>
  <c r="T162" i="18"/>
  <c r="V162" i="18" s="1"/>
  <c r="Y163" i="18"/>
  <c r="L164" i="18"/>
  <c r="V164" i="18"/>
  <c r="X166" i="18"/>
  <c r="S167" i="18"/>
  <c r="U167" i="18" s="1"/>
  <c r="AO167" i="18" s="1"/>
  <c r="T170" i="18"/>
  <c r="V170" i="18" s="1"/>
  <c r="Y171" i="18"/>
  <c r="L172" i="18"/>
  <c r="AL172" i="18" s="1"/>
  <c r="V172" i="18"/>
  <c r="X174" i="18"/>
  <c r="S175" i="18"/>
  <c r="U175" i="18"/>
  <c r="T178" i="18"/>
  <c r="V178" i="18" s="1"/>
  <c r="Y179" i="18"/>
  <c r="L180" i="18"/>
  <c r="AL180" i="18" s="1"/>
  <c r="V180" i="18"/>
  <c r="X34" i="17"/>
  <c r="T38" i="17"/>
  <c r="V38" i="17" s="1"/>
  <c r="Y39" i="17"/>
  <c r="X42" i="17"/>
  <c r="S43" i="17"/>
  <c r="U43" i="17" s="1"/>
  <c r="AO43" i="17" s="1"/>
  <c r="T46" i="17"/>
  <c r="V46" i="17" s="1"/>
  <c r="Y47" i="17"/>
  <c r="L48" i="17"/>
  <c r="AL48" i="17" s="1"/>
  <c r="X50" i="17"/>
  <c r="S51" i="17"/>
  <c r="U51" i="17" s="1"/>
  <c r="AN52" i="17"/>
  <c r="S80" i="17"/>
  <c r="U80" i="17" s="1"/>
  <c r="AO80" i="17" s="1"/>
  <c r="X80" i="17"/>
  <c r="T81" i="17"/>
  <c r="X83" i="17"/>
  <c r="S83" i="17"/>
  <c r="U83" i="17" s="1"/>
  <c r="V83" i="17"/>
  <c r="T89" i="17"/>
  <c r="T90" i="17"/>
  <c r="V90" i="17" s="1"/>
  <c r="L92" i="17"/>
  <c r="T105" i="17"/>
  <c r="V105" i="17" s="1"/>
  <c r="AN106" i="17"/>
  <c r="AN157" i="17"/>
  <c r="AA157" i="17" s="1"/>
  <c r="AD157" i="17"/>
  <c r="AN162" i="17"/>
  <c r="T53" i="18"/>
  <c r="V53" i="18" s="1"/>
  <c r="T61" i="18"/>
  <c r="Y62" i="18"/>
  <c r="L63" i="18"/>
  <c r="AL63" i="18" s="1"/>
  <c r="V63" i="18"/>
  <c r="T69" i="18"/>
  <c r="V69" i="18" s="1"/>
  <c r="Y70" i="18"/>
  <c r="L71" i="18"/>
  <c r="V71" i="18"/>
  <c r="O76" i="18"/>
  <c r="T77" i="18"/>
  <c r="V77" i="18" s="1"/>
  <c r="Y78" i="18"/>
  <c r="L79" i="18"/>
  <c r="AL79" i="18" s="1"/>
  <c r="V79" i="18"/>
  <c r="O84" i="18"/>
  <c r="T85" i="18"/>
  <c r="V85" i="18" s="1"/>
  <c r="Y86" i="18"/>
  <c r="L87" i="18"/>
  <c r="AL87" i="18" s="1"/>
  <c r="V87" i="18"/>
  <c r="O92" i="18"/>
  <c r="T93" i="18"/>
  <c r="V93" i="18" s="1"/>
  <c r="Y94" i="18"/>
  <c r="L95" i="18"/>
  <c r="AL95" i="18" s="1"/>
  <c r="V95" i="18"/>
  <c r="O100" i="18"/>
  <c r="T101" i="18"/>
  <c r="V101" i="18" s="1"/>
  <c r="Y102" i="18"/>
  <c r="L103" i="18"/>
  <c r="AL103" i="18" s="1"/>
  <c r="X105" i="18"/>
  <c r="S106" i="18"/>
  <c r="U106" i="18" s="1"/>
  <c r="O108" i="18"/>
  <c r="Y110" i="18"/>
  <c r="L111" i="18"/>
  <c r="AL111" i="18" s="1"/>
  <c r="V111" i="18"/>
  <c r="X113" i="18"/>
  <c r="S114" i="18"/>
  <c r="U114" i="18" s="1"/>
  <c r="AO114" i="18" s="1"/>
  <c r="O116" i="18"/>
  <c r="Y118" i="18"/>
  <c r="L119" i="18"/>
  <c r="AL119" i="18" s="1"/>
  <c r="V119" i="18"/>
  <c r="X121" i="18"/>
  <c r="S122" i="18"/>
  <c r="U122" i="18" s="1"/>
  <c r="O124" i="18"/>
  <c r="Y126" i="18"/>
  <c r="L127" i="18"/>
  <c r="AL127" i="18" s="1"/>
  <c r="V127" i="18"/>
  <c r="X129" i="18"/>
  <c r="S130" i="18"/>
  <c r="U130" i="18" s="1"/>
  <c r="AO130" i="18" s="1"/>
  <c r="O132" i="18"/>
  <c r="Y134" i="18"/>
  <c r="L135" i="18"/>
  <c r="AL135" i="18" s="1"/>
  <c r="X137" i="18"/>
  <c r="S138" i="18"/>
  <c r="U138" i="18" s="1"/>
  <c r="AO138" i="18" s="1"/>
  <c r="O140" i="18"/>
  <c r="Y142" i="18"/>
  <c r="L143" i="18"/>
  <c r="X145" i="18"/>
  <c r="S146" i="18"/>
  <c r="U146" i="18" s="1"/>
  <c r="AO146" i="18" s="1"/>
  <c r="O148" i="18"/>
  <c r="T149" i="18"/>
  <c r="V149" i="18" s="1"/>
  <c r="Y150" i="18"/>
  <c r="L151" i="18"/>
  <c r="AL151" i="18" s="1"/>
  <c r="X153" i="18"/>
  <c r="S154" i="18"/>
  <c r="U154" i="18" s="1"/>
  <c r="AO154" i="18" s="1"/>
  <c r="O156" i="18"/>
  <c r="Y158" i="18"/>
  <c r="L159" i="18"/>
  <c r="AL159" i="18" s="1"/>
  <c r="X161" i="18"/>
  <c r="S162" i="18"/>
  <c r="U162" i="18" s="1"/>
  <c r="O164" i="18"/>
  <c r="Y166" i="18"/>
  <c r="L167" i="18"/>
  <c r="AL167" i="18" s="1"/>
  <c r="X169" i="18"/>
  <c r="S170" i="18"/>
  <c r="U170" i="18" s="1"/>
  <c r="O172" i="18"/>
  <c r="Y174" i="18"/>
  <c r="L175" i="18"/>
  <c r="AL175" i="18" s="1"/>
  <c r="X177" i="18"/>
  <c r="S178" i="18"/>
  <c r="U178" i="18" s="1"/>
  <c r="O180" i="18"/>
  <c r="O32" i="17"/>
  <c r="Y34" i="17"/>
  <c r="L35" i="17"/>
  <c r="AL35" i="17" s="1"/>
  <c r="X37" i="17"/>
  <c r="O40" i="17"/>
  <c r="Y42" i="17"/>
  <c r="L43" i="17"/>
  <c r="AL43" i="17" s="1"/>
  <c r="X45" i="17"/>
  <c r="S46" i="17"/>
  <c r="U46" i="17" s="1"/>
  <c r="AO46" i="17" s="1"/>
  <c r="O48" i="17"/>
  <c r="Y50" i="17"/>
  <c r="L51" i="17"/>
  <c r="O52" i="17"/>
  <c r="V56" i="17"/>
  <c r="L56" i="17"/>
  <c r="W56" i="17"/>
  <c r="V64" i="17"/>
  <c r="L64" i="17"/>
  <c r="AL64" i="17" s="1"/>
  <c r="W64" i="17"/>
  <c r="V72" i="17"/>
  <c r="L72" i="17"/>
  <c r="AL72" i="17" s="1"/>
  <c r="W72" i="17"/>
  <c r="O80" i="17"/>
  <c r="L83" i="17"/>
  <c r="AL83" i="17" s="1"/>
  <c r="AN86" i="17"/>
  <c r="AN87" i="17"/>
  <c r="W90" i="17"/>
  <c r="T91" i="17"/>
  <c r="V91" i="17" s="1"/>
  <c r="AN95" i="17"/>
  <c r="AD95" i="17"/>
  <c r="AN158" i="17"/>
  <c r="AA158" i="17" s="1"/>
  <c r="AD158" i="17"/>
  <c r="AN159" i="17"/>
  <c r="AA159" i="17" s="1"/>
  <c r="AD159" i="17"/>
  <c r="AN49" i="16"/>
  <c r="AA49" i="16" s="1"/>
  <c r="AD49" i="16"/>
  <c r="T104" i="18"/>
  <c r="V104" i="18" s="1"/>
  <c r="T112" i="18"/>
  <c r="T120" i="18"/>
  <c r="V120" i="18" s="1"/>
  <c r="T128" i="18"/>
  <c r="T136" i="18"/>
  <c r="V136" i="18" s="1"/>
  <c r="T144" i="18"/>
  <c r="T152" i="18"/>
  <c r="T160" i="18"/>
  <c r="T168" i="18"/>
  <c r="V168" i="18" s="1"/>
  <c r="T176" i="18"/>
  <c r="AF182" i="17"/>
  <c r="T36" i="17"/>
  <c r="V36" i="17" s="1"/>
  <c r="T44" i="17"/>
  <c r="V44" i="17" s="1"/>
  <c r="AN54" i="17"/>
  <c r="S59" i="17"/>
  <c r="U59" i="17" s="1"/>
  <c r="V59" i="17"/>
  <c r="O60" i="17"/>
  <c r="U60" i="17"/>
  <c r="V67" i="17"/>
  <c r="W68" i="17"/>
  <c r="O68" i="17"/>
  <c r="U68" i="17"/>
  <c r="AO68" i="17" s="1"/>
  <c r="V75" i="17"/>
  <c r="O76" i="17"/>
  <c r="V81" i="17"/>
  <c r="L81" i="17"/>
  <c r="AL81" i="17" s="1"/>
  <c r="X81" i="17"/>
  <c r="W81" i="17"/>
  <c r="V89" i="17"/>
  <c r="L89" i="17"/>
  <c r="AL89" i="17" s="1"/>
  <c r="Y89" i="17"/>
  <c r="X89" i="17"/>
  <c r="W89" i="17"/>
  <c r="W97" i="17"/>
  <c r="O97" i="17"/>
  <c r="V97" i="17"/>
  <c r="L97" i="17"/>
  <c r="AL97" i="17" s="1"/>
  <c r="Y97" i="17"/>
  <c r="X97" i="17"/>
  <c r="AE101" i="17"/>
  <c r="AE109" i="17"/>
  <c r="AN165" i="17"/>
  <c r="AA165" i="17" s="1"/>
  <c r="AD165" i="17"/>
  <c r="AN170" i="17"/>
  <c r="T107" i="18"/>
  <c r="V107" i="18" s="1"/>
  <c r="T115" i="18"/>
  <c r="V115" i="18" s="1"/>
  <c r="T123" i="18"/>
  <c r="V123" i="18" s="1"/>
  <c r="T131" i="18"/>
  <c r="V131" i="18" s="1"/>
  <c r="T139" i="18"/>
  <c r="V139" i="18" s="1"/>
  <c r="T147" i="18"/>
  <c r="V147" i="18" s="1"/>
  <c r="T155" i="18"/>
  <c r="V155" i="18" s="1"/>
  <c r="T163" i="18"/>
  <c r="V163" i="18" s="1"/>
  <c r="T171" i="18"/>
  <c r="V171" i="18" s="1"/>
  <c r="T179" i="18"/>
  <c r="V179" i="18" s="1"/>
  <c r="T39" i="17"/>
  <c r="V39" i="17" s="1"/>
  <c r="T47" i="17"/>
  <c r="V47" i="17" s="1"/>
  <c r="Y55" i="17"/>
  <c r="V55" i="17"/>
  <c r="L55" i="17"/>
  <c r="AL55" i="17" s="1"/>
  <c r="X58" i="17"/>
  <c r="S58" i="17"/>
  <c r="U58" i="17" s="1"/>
  <c r="V58" i="17"/>
  <c r="Y63" i="17"/>
  <c r="V63" i="17"/>
  <c r="L63" i="17"/>
  <c r="AL63" i="17" s="1"/>
  <c r="X66" i="17"/>
  <c r="U66" i="17"/>
  <c r="S66" i="17"/>
  <c r="V66" i="17"/>
  <c r="Y71" i="17"/>
  <c r="V71" i="17"/>
  <c r="L71" i="17"/>
  <c r="AL71" i="17" s="1"/>
  <c r="X74" i="17"/>
  <c r="S74" i="17"/>
  <c r="U74" i="17" s="1"/>
  <c r="V74" i="17"/>
  <c r="X90" i="17"/>
  <c r="L90" i="17"/>
  <c r="S90" i="17"/>
  <c r="U90" i="17" s="1"/>
  <c r="AO90" i="17" s="1"/>
  <c r="X91" i="17"/>
  <c r="S91" i="17"/>
  <c r="U91" i="17" s="1"/>
  <c r="AO91" i="17" s="1"/>
  <c r="W91" i="17"/>
  <c r="V100" i="17"/>
  <c r="L100" i="17"/>
  <c r="AL100" i="17" s="1"/>
  <c r="S100" i="17"/>
  <c r="U100" i="17" s="1"/>
  <c r="AO100" i="17" s="1"/>
  <c r="Y100" i="17"/>
  <c r="X100" i="17"/>
  <c r="O100" i="17"/>
  <c r="AN103" i="17"/>
  <c r="AA103" i="17" s="1"/>
  <c r="AD103" i="17"/>
  <c r="O105" i="17"/>
  <c r="L105" i="17"/>
  <c r="AL105" i="17" s="1"/>
  <c r="Y105" i="17"/>
  <c r="X105" i="17"/>
  <c r="V108" i="17"/>
  <c r="Y108" i="17"/>
  <c r="X108" i="17"/>
  <c r="O108" i="17"/>
  <c r="AN111" i="17"/>
  <c r="AN166" i="17"/>
  <c r="AA166" i="17" s="1"/>
  <c r="AD166" i="17"/>
  <c r="AN167" i="17"/>
  <c r="AA167" i="17" s="1"/>
  <c r="AD167" i="17"/>
  <c r="T62" i="18"/>
  <c r="V62" i="18" s="1"/>
  <c r="T70" i="18"/>
  <c r="V70" i="18" s="1"/>
  <c r="T78" i="18"/>
  <c r="V78" i="18" s="1"/>
  <c r="T86" i="18"/>
  <c r="V86" i="18" s="1"/>
  <c r="T94" i="18"/>
  <c r="V94" i="18" s="1"/>
  <c r="T102" i="18"/>
  <c r="V102" i="18" s="1"/>
  <c r="L104" i="18"/>
  <c r="AL104" i="18" s="1"/>
  <c r="S107" i="18"/>
  <c r="U107" i="18" s="1"/>
  <c r="AO107" i="18" s="1"/>
  <c r="T110" i="18"/>
  <c r="V110" i="18" s="1"/>
  <c r="L112" i="18"/>
  <c r="AL112" i="18" s="1"/>
  <c r="V112" i="18"/>
  <c r="S115" i="18"/>
  <c r="U115" i="18" s="1"/>
  <c r="AO115" i="18" s="1"/>
  <c r="T118" i="18"/>
  <c r="V118" i="18" s="1"/>
  <c r="L120" i="18"/>
  <c r="AL120" i="18" s="1"/>
  <c r="S123" i="18"/>
  <c r="U123" i="18" s="1"/>
  <c r="AO123" i="18" s="1"/>
  <c r="T126" i="18"/>
  <c r="V126" i="18" s="1"/>
  <c r="L128" i="18"/>
  <c r="AL128" i="18" s="1"/>
  <c r="V128" i="18"/>
  <c r="S131" i="18"/>
  <c r="U131" i="18" s="1"/>
  <c r="AO131" i="18" s="1"/>
  <c r="T134" i="18"/>
  <c r="V134" i="18" s="1"/>
  <c r="L136" i="18"/>
  <c r="AL136" i="18" s="1"/>
  <c r="S139" i="18"/>
  <c r="U139" i="18" s="1"/>
  <c r="T142" i="18"/>
  <c r="V142" i="18" s="1"/>
  <c r="V144" i="18"/>
  <c r="S147" i="18"/>
  <c r="U147" i="18"/>
  <c r="AO147" i="18" s="1"/>
  <c r="T150" i="18"/>
  <c r="V150" i="18" s="1"/>
  <c r="L152" i="18"/>
  <c r="AL152" i="18" s="1"/>
  <c r="V152" i="18"/>
  <c r="S155" i="18"/>
  <c r="U155" i="18" s="1"/>
  <c r="AO155" i="18" s="1"/>
  <c r="T158" i="18"/>
  <c r="V158" i="18" s="1"/>
  <c r="V160" i="18"/>
  <c r="S163" i="18"/>
  <c r="U163" i="18" s="1"/>
  <c r="AO163" i="18" s="1"/>
  <c r="T166" i="18"/>
  <c r="V166" i="18" s="1"/>
  <c r="L168" i="18"/>
  <c r="AL168" i="18" s="1"/>
  <c r="S171" i="18"/>
  <c r="U171" i="18" s="1"/>
  <c r="AO171" i="18" s="1"/>
  <c r="T174" i="18"/>
  <c r="V174" i="18" s="1"/>
  <c r="L176" i="18"/>
  <c r="AL176" i="18" s="1"/>
  <c r="V176" i="18"/>
  <c r="T34" i="17"/>
  <c r="V34" i="17" s="1"/>
  <c r="T42" i="17"/>
  <c r="V42" i="17" s="1"/>
  <c r="L44" i="17"/>
  <c r="AL44" i="17" s="1"/>
  <c r="S47" i="17"/>
  <c r="U47" i="17"/>
  <c r="T50" i="17"/>
  <c r="V50" i="17" s="1"/>
  <c r="S55" i="17"/>
  <c r="U55" i="17" s="1"/>
  <c r="L58" i="17"/>
  <c r="AL58" i="17" s="1"/>
  <c r="O59" i="17"/>
  <c r="X59" i="17"/>
  <c r="L60" i="17"/>
  <c r="AL60" i="17" s="1"/>
  <c r="X60" i="17"/>
  <c r="L66" i="17"/>
  <c r="AL66" i="17" s="1"/>
  <c r="O67" i="17"/>
  <c r="X67" i="17"/>
  <c r="L68" i="17"/>
  <c r="AL68" i="17" s="1"/>
  <c r="X68" i="17"/>
  <c r="S71" i="17"/>
  <c r="U71" i="17" s="1"/>
  <c r="L74" i="17"/>
  <c r="AL74" i="17" s="1"/>
  <c r="O75" i="17"/>
  <c r="X75" i="17"/>
  <c r="X76" i="17"/>
  <c r="T79" i="17"/>
  <c r="Y79" i="17"/>
  <c r="V79" i="17"/>
  <c r="L79" i="17"/>
  <c r="AL79" i="17" s="1"/>
  <c r="O81" i="17"/>
  <c r="X82" i="17"/>
  <c r="S82" i="17"/>
  <c r="U82" i="17" s="1"/>
  <c r="O89" i="17"/>
  <c r="O90" i="17"/>
  <c r="L91" i="17"/>
  <c r="AL91" i="17" s="1"/>
  <c r="Y91" i="17"/>
  <c r="AE91" i="17" s="1"/>
  <c r="S105" i="17"/>
  <c r="U105" i="17" s="1"/>
  <c r="AN114" i="17"/>
  <c r="AN117" i="17"/>
  <c r="AD117" i="17"/>
  <c r="AN122" i="17"/>
  <c r="AN125" i="17"/>
  <c r="AD125" i="17"/>
  <c r="AN130" i="17"/>
  <c r="AN133" i="17"/>
  <c r="AA133" i="17" s="1"/>
  <c r="AD133" i="17"/>
  <c r="AN138" i="17"/>
  <c r="AN141" i="17"/>
  <c r="AD141" i="17"/>
  <c r="AN146" i="17"/>
  <c r="AN173" i="17"/>
  <c r="S62" i="18"/>
  <c r="U62" i="18" s="1"/>
  <c r="AO62" i="18" s="1"/>
  <c r="S70" i="18"/>
  <c r="U70" i="18" s="1"/>
  <c r="AO70" i="18" s="1"/>
  <c r="S78" i="18"/>
  <c r="U78" i="18" s="1"/>
  <c r="AO78" i="18" s="1"/>
  <c r="S86" i="18"/>
  <c r="U86" i="18" s="1"/>
  <c r="S94" i="18"/>
  <c r="U94" i="18" s="1"/>
  <c r="AO94" i="18" s="1"/>
  <c r="O104" i="18"/>
  <c r="L107" i="18"/>
  <c r="AL107" i="18" s="1"/>
  <c r="S110" i="18"/>
  <c r="U110" i="18" s="1"/>
  <c r="O112" i="18"/>
  <c r="L115" i="18"/>
  <c r="AL115" i="18" s="1"/>
  <c r="S118" i="18"/>
  <c r="U118" i="18" s="1"/>
  <c r="O120" i="18"/>
  <c r="L123" i="18"/>
  <c r="AL123" i="18" s="1"/>
  <c r="S126" i="18"/>
  <c r="U126" i="18" s="1"/>
  <c r="AO126" i="18" s="1"/>
  <c r="O128" i="18"/>
  <c r="L131" i="18"/>
  <c r="AL131" i="18" s="1"/>
  <c r="S134" i="18"/>
  <c r="U134" i="18" s="1"/>
  <c r="O136" i="18"/>
  <c r="L139" i="18"/>
  <c r="AL139" i="18" s="1"/>
  <c r="S142" i="18"/>
  <c r="U142" i="18" s="1"/>
  <c r="AO142" i="18" s="1"/>
  <c r="O144" i="18"/>
  <c r="L147" i="18"/>
  <c r="AL147" i="18" s="1"/>
  <c r="S150" i="18"/>
  <c r="U150" i="18" s="1"/>
  <c r="AO150" i="18" s="1"/>
  <c r="O152" i="18"/>
  <c r="L155" i="18"/>
  <c r="AL155" i="18" s="1"/>
  <c r="S158" i="18"/>
  <c r="U158" i="18" s="1"/>
  <c r="AO158" i="18" s="1"/>
  <c r="O160" i="18"/>
  <c r="L163" i="18"/>
  <c r="AL163" i="18" s="1"/>
  <c r="S166" i="18"/>
  <c r="U166" i="18" s="1"/>
  <c r="AO166" i="18" s="1"/>
  <c r="O168" i="18"/>
  <c r="L171" i="18"/>
  <c r="AL171" i="18" s="1"/>
  <c r="S174" i="18"/>
  <c r="U174" i="18" s="1"/>
  <c r="AO174" i="18" s="1"/>
  <c r="O176" i="18"/>
  <c r="O36" i="17"/>
  <c r="S42" i="17"/>
  <c r="U42" i="17" s="1"/>
  <c r="AO42" i="17" s="1"/>
  <c r="O44" i="17"/>
  <c r="L47" i="17"/>
  <c r="AL47" i="17" s="1"/>
  <c r="S50" i="17"/>
  <c r="U50" i="17" s="1"/>
  <c r="AO50" i="17" s="1"/>
  <c r="O55" i="17"/>
  <c r="X55" i="17"/>
  <c r="O58" i="17"/>
  <c r="Y58" i="17"/>
  <c r="Y59" i="17"/>
  <c r="Y60" i="17"/>
  <c r="AE61" i="17"/>
  <c r="O63" i="17"/>
  <c r="X63" i="17"/>
  <c r="O66" i="17"/>
  <c r="Y66" i="17"/>
  <c r="Y67" i="17"/>
  <c r="Y68" i="17"/>
  <c r="O71" i="17"/>
  <c r="X71" i="17"/>
  <c r="O74" i="17"/>
  <c r="Y74" i="17"/>
  <c r="AE74" i="17" s="1"/>
  <c r="Y75" i="17"/>
  <c r="Y76" i="17"/>
  <c r="S79" i="17"/>
  <c r="U79" i="17" s="1"/>
  <c r="AO79" i="17" s="1"/>
  <c r="X79" i="17"/>
  <c r="T80" i="17"/>
  <c r="V80" i="17" s="1"/>
  <c r="L82" i="17"/>
  <c r="AL82" i="17" s="1"/>
  <c r="Y82" i="17"/>
  <c r="V84" i="17"/>
  <c r="AE85" i="17"/>
  <c r="O91" i="17"/>
  <c r="T92" i="17"/>
  <c r="V92" i="17" s="1"/>
  <c r="AN118" i="17"/>
  <c r="AN119" i="17"/>
  <c r="AN126" i="17"/>
  <c r="AN127" i="17"/>
  <c r="AA127" i="17" s="1"/>
  <c r="AD127" i="17"/>
  <c r="AN134" i="17"/>
  <c r="AN135" i="17"/>
  <c r="AA135" i="17" s="1"/>
  <c r="AD135" i="17"/>
  <c r="AN142" i="17"/>
  <c r="AA142" i="17" s="1"/>
  <c r="AD142" i="17"/>
  <c r="AN143" i="17"/>
  <c r="AA143" i="17" s="1"/>
  <c r="AD143" i="17"/>
  <c r="AN176" i="17"/>
  <c r="T53" i="17"/>
  <c r="V53" i="17" s="1"/>
  <c r="T61" i="17"/>
  <c r="V61" i="17" s="1"/>
  <c r="Y62" i="17"/>
  <c r="T69" i="17"/>
  <c r="V69" i="17" s="1"/>
  <c r="Y70" i="17"/>
  <c r="T77" i="17"/>
  <c r="V77" i="17" s="1"/>
  <c r="T85" i="17"/>
  <c r="V85" i="17" s="1"/>
  <c r="V87" i="17"/>
  <c r="T93" i="17"/>
  <c r="V93" i="17" s="1"/>
  <c r="Y94" i="17"/>
  <c r="L95" i="17"/>
  <c r="AL95" i="17" s="1"/>
  <c r="V95" i="17"/>
  <c r="S98" i="17"/>
  <c r="U98" i="17" s="1"/>
  <c r="AO98" i="17" s="1"/>
  <c r="T101" i="17"/>
  <c r="V101" i="17" s="1"/>
  <c r="L103" i="17"/>
  <c r="AL103" i="17" s="1"/>
  <c r="V103" i="17"/>
  <c r="S106" i="17"/>
  <c r="U106" i="17" s="1"/>
  <c r="T109" i="17"/>
  <c r="V109" i="17" s="1"/>
  <c r="L111" i="17"/>
  <c r="AL111" i="17" s="1"/>
  <c r="V111" i="17"/>
  <c r="X113" i="17"/>
  <c r="S114" i="17"/>
  <c r="U114" i="17" s="1"/>
  <c r="AO114" i="17" s="1"/>
  <c r="O116" i="17"/>
  <c r="Y118" i="17"/>
  <c r="V119" i="17"/>
  <c r="X121" i="17"/>
  <c r="S122" i="17"/>
  <c r="U122" i="17" s="1"/>
  <c r="AO122" i="17" s="1"/>
  <c r="O124" i="17"/>
  <c r="Y126" i="17"/>
  <c r="L127" i="17"/>
  <c r="AL127" i="17" s="1"/>
  <c r="V127" i="17"/>
  <c r="X129" i="17"/>
  <c r="S130" i="17"/>
  <c r="U130" i="17" s="1"/>
  <c r="AO130" i="17" s="1"/>
  <c r="O132" i="17"/>
  <c r="Y134" i="17"/>
  <c r="L135" i="17"/>
  <c r="AL135" i="17" s="1"/>
  <c r="V135" i="17"/>
  <c r="X137" i="17"/>
  <c r="S138" i="17"/>
  <c r="U138" i="17" s="1"/>
  <c r="AO138" i="17" s="1"/>
  <c r="O140" i="17"/>
  <c r="Y142" i="17"/>
  <c r="L143" i="17"/>
  <c r="AL143" i="17" s="1"/>
  <c r="V143" i="17"/>
  <c r="X145" i="17"/>
  <c r="S146" i="17"/>
  <c r="U146" i="17" s="1"/>
  <c r="AO146" i="17" s="1"/>
  <c r="O148" i="17"/>
  <c r="W148" i="17"/>
  <c r="Y150" i="17"/>
  <c r="L151" i="17"/>
  <c r="AL151" i="17" s="1"/>
  <c r="V151" i="17"/>
  <c r="X153" i="17"/>
  <c r="S154" i="17"/>
  <c r="U154" i="17" s="1"/>
  <c r="AO154" i="17" s="1"/>
  <c r="O156" i="17"/>
  <c r="Y158" i="17"/>
  <c r="AE158" i="17" s="1"/>
  <c r="L159" i="17"/>
  <c r="AL159" i="17" s="1"/>
  <c r="V159" i="17"/>
  <c r="X161" i="17"/>
  <c r="S162" i="17"/>
  <c r="U162" i="17" s="1"/>
  <c r="AO162" i="17" s="1"/>
  <c r="O164" i="17"/>
  <c r="Y166" i="17"/>
  <c r="AE166" i="17" s="1"/>
  <c r="L167" i="17"/>
  <c r="AL167" i="17" s="1"/>
  <c r="V167" i="17"/>
  <c r="X169" i="17"/>
  <c r="S170" i="17"/>
  <c r="U170" i="17" s="1"/>
  <c r="AO170" i="17" s="1"/>
  <c r="O172" i="17"/>
  <c r="T177" i="17"/>
  <c r="L178" i="17"/>
  <c r="AL178" i="17" s="1"/>
  <c r="W178" i="17"/>
  <c r="O32" i="16"/>
  <c r="Y36" i="16"/>
  <c r="V36" i="16"/>
  <c r="X36" i="16"/>
  <c r="O40" i="16"/>
  <c r="AN43" i="16"/>
  <c r="AA43" i="16" s="1"/>
  <c r="V48" i="16"/>
  <c r="L48" i="16"/>
  <c r="AL48" i="16" s="1"/>
  <c r="S48" i="16"/>
  <c r="U48" i="16" s="1"/>
  <c r="Y48" i="16"/>
  <c r="X48" i="16"/>
  <c r="Y52" i="16"/>
  <c r="O52" i="16"/>
  <c r="V52" i="16"/>
  <c r="L52" i="16"/>
  <c r="AL52" i="16" s="1"/>
  <c r="S52" i="16"/>
  <c r="U52" i="16" s="1"/>
  <c r="X57" i="16"/>
  <c r="O57" i="16"/>
  <c r="V57" i="16"/>
  <c r="L57" i="16"/>
  <c r="AL57" i="16" s="1"/>
  <c r="S57" i="16"/>
  <c r="U57" i="16" s="1"/>
  <c r="W57" i="16" s="1"/>
  <c r="AN110" i="16"/>
  <c r="AD110" i="16"/>
  <c r="AN131" i="16"/>
  <c r="AN137" i="16"/>
  <c r="T88" i="17"/>
  <c r="T96" i="17"/>
  <c r="L98" i="17"/>
  <c r="AL98" i="17" s="1"/>
  <c r="V98" i="17"/>
  <c r="T104" i="17"/>
  <c r="L106" i="17"/>
  <c r="AL106" i="17" s="1"/>
  <c r="V106" i="17"/>
  <c r="T112" i="17"/>
  <c r="V112" i="17" s="1"/>
  <c r="Y113" i="17"/>
  <c r="L114" i="17"/>
  <c r="AL114" i="17" s="1"/>
  <c r="V114" i="17"/>
  <c r="X116" i="17"/>
  <c r="T120" i="17"/>
  <c r="Y121" i="17"/>
  <c r="L122" i="17"/>
  <c r="AL122" i="17" s="1"/>
  <c r="V122" i="17"/>
  <c r="X124" i="17"/>
  <c r="T128" i="17"/>
  <c r="Y129" i="17"/>
  <c r="L130" i="17"/>
  <c r="AL130" i="17" s="1"/>
  <c r="V130" i="17"/>
  <c r="X132" i="17"/>
  <c r="T136" i="17"/>
  <c r="Y137" i="17"/>
  <c r="L138" i="17"/>
  <c r="AL138" i="17" s="1"/>
  <c r="V138" i="17"/>
  <c r="X140" i="17"/>
  <c r="T144" i="17"/>
  <c r="Y145" i="17"/>
  <c r="L146" i="17"/>
  <c r="AL146" i="17" s="1"/>
  <c r="V146" i="17"/>
  <c r="X148" i="17"/>
  <c r="T152" i="17"/>
  <c r="Y153" i="17"/>
  <c r="L154" i="17"/>
  <c r="AL154" i="17" s="1"/>
  <c r="V154" i="17"/>
  <c r="X156" i="17"/>
  <c r="T160" i="17"/>
  <c r="Y161" i="17"/>
  <c r="L162" i="17"/>
  <c r="AL162" i="17" s="1"/>
  <c r="V162" i="17"/>
  <c r="X164" i="17"/>
  <c r="T168" i="17"/>
  <c r="V168" i="17" s="1"/>
  <c r="Y169" i="17"/>
  <c r="L170" i="17"/>
  <c r="AL170" i="17" s="1"/>
  <c r="V170" i="17"/>
  <c r="X172" i="17"/>
  <c r="AN180" i="17"/>
  <c r="T37" i="16"/>
  <c r="V37" i="16" s="1"/>
  <c r="Y44" i="16"/>
  <c r="V44" i="16"/>
  <c r="L44" i="16"/>
  <c r="AL44" i="16" s="1"/>
  <c r="U44" i="16"/>
  <c r="S44" i="16"/>
  <c r="X44" i="16"/>
  <c r="V56" i="16"/>
  <c r="L56" i="16"/>
  <c r="AL56" i="16" s="1"/>
  <c r="S56" i="16"/>
  <c r="U56" i="16" s="1"/>
  <c r="Y56" i="16"/>
  <c r="X56" i="16"/>
  <c r="AN89" i="16"/>
  <c r="AN91" i="16"/>
  <c r="AN102" i="16"/>
  <c r="AA102" i="16" s="1"/>
  <c r="AD102" i="16"/>
  <c r="AN123" i="16"/>
  <c r="AN129" i="16"/>
  <c r="O98" i="17"/>
  <c r="W98" i="17"/>
  <c r="T99" i="17"/>
  <c r="V99" i="17" s="1"/>
  <c r="O106" i="17"/>
  <c r="T107" i="17"/>
  <c r="V107" i="17" s="1"/>
  <c r="O114" i="17"/>
  <c r="W114" i="17"/>
  <c r="T115" i="17"/>
  <c r="V115" i="17" s="1"/>
  <c r="Y116" i="17"/>
  <c r="O122" i="17"/>
  <c r="W122" i="17"/>
  <c r="T123" i="17"/>
  <c r="V123" i="17" s="1"/>
  <c r="Y124" i="17"/>
  <c r="O130" i="17"/>
  <c r="W130" i="17"/>
  <c r="T131" i="17"/>
  <c r="V131" i="17" s="1"/>
  <c r="Y132" i="17"/>
  <c r="O138" i="17"/>
  <c r="W138" i="17"/>
  <c r="T139" i="17"/>
  <c r="V139" i="17" s="1"/>
  <c r="Y140" i="17"/>
  <c r="O146" i="17"/>
  <c r="W146" i="17"/>
  <c r="T147" i="17"/>
  <c r="V147" i="17" s="1"/>
  <c r="Y148" i="17"/>
  <c r="O154" i="17"/>
  <c r="W154" i="17"/>
  <c r="T155" i="17"/>
  <c r="V155" i="17" s="1"/>
  <c r="Y156" i="17"/>
  <c r="O162" i="17"/>
  <c r="W162" i="17"/>
  <c r="T163" i="17"/>
  <c r="V163" i="17" s="1"/>
  <c r="Y164" i="17"/>
  <c r="O170" i="17"/>
  <c r="W170" i="17"/>
  <c r="T171" i="17"/>
  <c r="V171" i="17" s="1"/>
  <c r="Y172" i="17"/>
  <c r="V177" i="17"/>
  <c r="L177" i="17"/>
  <c r="AL177" i="17" s="1"/>
  <c r="AB182" i="16"/>
  <c r="O33" i="16"/>
  <c r="Y33" i="16"/>
  <c r="O41" i="16"/>
  <c r="L41" i="16"/>
  <c r="AL41" i="16" s="1"/>
  <c r="Y41" i="16"/>
  <c r="T45" i="16"/>
  <c r="AN62" i="16"/>
  <c r="AA62" i="16" s="1"/>
  <c r="AD62" i="16"/>
  <c r="AN65" i="16"/>
  <c r="W72" i="16"/>
  <c r="O72" i="16"/>
  <c r="L72" i="16"/>
  <c r="AL72" i="16" s="1"/>
  <c r="S72" i="16"/>
  <c r="U72" i="16" s="1"/>
  <c r="AO72" i="16" s="1"/>
  <c r="Y72" i="16"/>
  <c r="X72" i="16"/>
  <c r="AN94" i="16"/>
  <c r="AN121" i="16"/>
  <c r="AN142" i="16"/>
  <c r="O53" i="17"/>
  <c r="O61" i="17"/>
  <c r="O69" i="17"/>
  <c r="O77" i="17"/>
  <c r="O85" i="17"/>
  <c r="Y87" i="17"/>
  <c r="L88" i="17"/>
  <c r="AL88" i="17" s="1"/>
  <c r="V88" i="17"/>
  <c r="O93" i="17"/>
  <c r="Y95" i="17"/>
  <c r="AE95" i="17" s="1"/>
  <c r="L96" i="17"/>
  <c r="AL96" i="17" s="1"/>
  <c r="V96" i="17"/>
  <c r="X98" i="17"/>
  <c r="S99" i="17"/>
  <c r="U99" i="17" s="1"/>
  <c r="O101" i="17"/>
  <c r="Y103" i="17"/>
  <c r="L104" i="17"/>
  <c r="V104" i="17"/>
  <c r="X106" i="17"/>
  <c r="S107" i="17"/>
  <c r="U107" i="17" s="1"/>
  <c r="O109" i="17"/>
  <c r="Y111" i="17"/>
  <c r="AE111" i="17" s="1"/>
  <c r="L112" i="17"/>
  <c r="AL112" i="17" s="1"/>
  <c r="X114" i="17"/>
  <c r="S115" i="17"/>
  <c r="U115" i="17" s="1"/>
  <c r="Y119" i="17"/>
  <c r="L120" i="17"/>
  <c r="AL120" i="17" s="1"/>
  <c r="V120" i="17"/>
  <c r="X122" i="17"/>
  <c r="S123" i="17"/>
  <c r="U123" i="17"/>
  <c r="AO123" i="17" s="1"/>
  <c r="Y127" i="17"/>
  <c r="L128" i="17"/>
  <c r="V128" i="17"/>
  <c r="X130" i="17"/>
  <c r="S131" i="17"/>
  <c r="U131" i="17" s="1"/>
  <c r="AO131" i="17" s="1"/>
  <c r="Y135" i="17"/>
  <c r="AE135" i="17" s="1"/>
  <c r="L136" i="17"/>
  <c r="AL136" i="17" s="1"/>
  <c r="V136" i="17"/>
  <c r="X138" i="17"/>
  <c r="S139" i="17"/>
  <c r="U139" i="17"/>
  <c r="Y143" i="17"/>
  <c r="AE143" i="17" s="1"/>
  <c r="L144" i="17"/>
  <c r="AL144" i="17" s="1"/>
  <c r="V144" i="17"/>
  <c r="X146" i="17"/>
  <c r="S147" i="17"/>
  <c r="U147" i="17" s="1"/>
  <c r="Y151" i="17"/>
  <c r="AE151" i="17" s="1"/>
  <c r="L152" i="17"/>
  <c r="V152" i="17"/>
  <c r="X154" i="17"/>
  <c r="S155" i="17"/>
  <c r="U155" i="17" s="1"/>
  <c r="Y159" i="17"/>
  <c r="AE159" i="17" s="1"/>
  <c r="L160" i="17"/>
  <c r="AL160" i="17" s="1"/>
  <c r="V160" i="17"/>
  <c r="X162" i="17"/>
  <c r="S163" i="17"/>
  <c r="U163" i="17" s="1"/>
  <c r="AO163" i="17" s="1"/>
  <c r="Y167" i="17"/>
  <c r="AE167" i="17" s="1"/>
  <c r="L168" i="17"/>
  <c r="AL168" i="17" s="1"/>
  <c r="X170" i="17"/>
  <c r="S171" i="17"/>
  <c r="U171" i="17"/>
  <c r="AO171" i="17" s="1"/>
  <c r="AN175" i="17"/>
  <c r="S177" i="17"/>
  <c r="U177" i="17" s="1"/>
  <c r="X177" i="17"/>
  <c r="AN178" i="17"/>
  <c r="V180" i="17"/>
  <c r="L180" i="17"/>
  <c r="AL180" i="17" s="1"/>
  <c r="S180" i="17"/>
  <c r="U180" i="17" s="1"/>
  <c r="Y180" i="17"/>
  <c r="AE180" i="17" s="1"/>
  <c r="X180" i="17"/>
  <c r="S41" i="16"/>
  <c r="U41" i="16" s="1"/>
  <c r="AO41" i="16" s="1"/>
  <c r="AN46" i="16"/>
  <c r="X49" i="16"/>
  <c r="W49" i="16"/>
  <c r="O49" i="16"/>
  <c r="V49" i="16"/>
  <c r="L49" i="16"/>
  <c r="AL49" i="16" s="1"/>
  <c r="AN67" i="16"/>
  <c r="AA67" i="16" s="1"/>
  <c r="AD67" i="16"/>
  <c r="AN83" i="16"/>
  <c r="AD83" i="16"/>
  <c r="AN134" i="16"/>
  <c r="T113" i="17"/>
  <c r="T121" i="17"/>
  <c r="T129" i="17"/>
  <c r="V129" i="17" s="1"/>
  <c r="T137" i="17"/>
  <c r="V137" i="17" s="1"/>
  <c r="T145" i="17"/>
  <c r="T153" i="17"/>
  <c r="T161" i="17"/>
  <c r="V161" i="17" s="1"/>
  <c r="T169" i="17"/>
  <c r="Y176" i="17"/>
  <c r="V176" i="17"/>
  <c r="L176" i="17"/>
  <c r="AL176" i="17" s="1"/>
  <c r="U176" i="17"/>
  <c r="AO176" i="17" s="1"/>
  <c r="X179" i="17"/>
  <c r="S179" i="17"/>
  <c r="U179" i="17" s="1"/>
  <c r="V179" i="17"/>
  <c r="O37" i="16"/>
  <c r="Y37" i="16"/>
  <c r="AN54" i="16"/>
  <c r="AN57" i="16"/>
  <c r="AN81" i="16"/>
  <c r="AN86" i="16"/>
  <c r="AN115" i="16"/>
  <c r="AA115" i="16" s="1"/>
  <c r="AD115" i="16"/>
  <c r="AN126" i="16"/>
  <c r="AA126" i="16" s="1"/>
  <c r="AD126" i="16"/>
  <c r="AN149" i="16"/>
  <c r="T116" i="17"/>
  <c r="V116" i="17" s="1"/>
  <c r="T124" i="17"/>
  <c r="V124" i="17" s="1"/>
  <c r="T132" i="17"/>
  <c r="V132" i="17" s="1"/>
  <c r="T140" i="17"/>
  <c r="V140" i="17" s="1"/>
  <c r="T148" i="17"/>
  <c r="V148" i="17" s="1"/>
  <c r="T156" i="17"/>
  <c r="V156" i="17" s="1"/>
  <c r="T164" i="17"/>
  <c r="V164" i="17" s="1"/>
  <c r="T172" i="17"/>
  <c r="V172" i="17" s="1"/>
  <c r="AF182" i="16"/>
  <c r="AN40" i="16"/>
  <c r="O45" i="16"/>
  <c r="V45" i="16"/>
  <c r="L45" i="16"/>
  <c r="AL45" i="16" s="1"/>
  <c r="Y45" i="16"/>
  <c r="AN52" i="16"/>
  <c r="AE58" i="16"/>
  <c r="AN70" i="16"/>
  <c r="AN73" i="16"/>
  <c r="AN107" i="16"/>
  <c r="AD107" i="16"/>
  <c r="AN113" i="16"/>
  <c r="AN118" i="16"/>
  <c r="AA118" i="16" s="1"/>
  <c r="AD118" i="16"/>
  <c r="X107" i="17"/>
  <c r="L113" i="17"/>
  <c r="AL113" i="17" s="1"/>
  <c r="V113" i="17"/>
  <c r="X115" i="17"/>
  <c r="S116" i="17"/>
  <c r="U116" i="17" s="1"/>
  <c r="L121" i="17"/>
  <c r="AL121" i="17" s="1"/>
  <c r="V121" i="17"/>
  <c r="X123" i="17"/>
  <c r="S124" i="17"/>
  <c r="U124" i="17" s="1"/>
  <c r="L129" i="17"/>
  <c r="AL129" i="17" s="1"/>
  <c r="X131" i="17"/>
  <c r="S132" i="17"/>
  <c r="U132" i="17" s="1"/>
  <c r="AO132" i="17" s="1"/>
  <c r="L137" i="17"/>
  <c r="AL137" i="17" s="1"/>
  <c r="X139" i="17"/>
  <c r="S140" i="17"/>
  <c r="U140" i="17" s="1"/>
  <c r="AO140" i="17" s="1"/>
  <c r="L145" i="17"/>
  <c r="AL145" i="17" s="1"/>
  <c r="V145" i="17"/>
  <c r="S148" i="17"/>
  <c r="U148" i="17" s="1"/>
  <c r="AO148" i="17" s="1"/>
  <c r="L153" i="17"/>
  <c r="AL153" i="17" s="1"/>
  <c r="V153" i="17"/>
  <c r="S156" i="17"/>
  <c r="U156" i="17" s="1"/>
  <c r="L161" i="17"/>
  <c r="AL161" i="17" s="1"/>
  <c r="S164" i="17"/>
  <c r="U164" i="17" s="1"/>
  <c r="AO164" i="17" s="1"/>
  <c r="L169" i="17"/>
  <c r="AL169" i="17" s="1"/>
  <c r="V169" i="17"/>
  <c r="S172" i="17"/>
  <c r="U172" i="17" s="1"/>
  <c r="AO172" i="17" s="1"/>
  <c r="AE174" i="17"/>
  <c r="O176" i="17"/>
  <c r="X176" i="17"/>
  <c r="U178" i="17"/>
  <c r="AO178" i="17" s="1"/>
  <c r="O179" i="17"/>
  <c r="Y179" i="17"/>
  <c r="W181" i="17"/>
  <c r="O181" i="17"/>
  <c r="V181" i="17"/>
  <c r="L181" i="17"/>
  <c r="AL181" i="17" s="1"/>
  <c r="Y181" i="17"/>
  <c r="S45" i="16"/>
  <c r="U45" i="16" s="1"/>
  <c r="AN48" i="16"/>
  <c r="AN56" i="16"/>
  <c r="T72" i="16"/>
  <c r="V72" i="16" s="1"/>
  <c r="AN75" i="16"/>
  <c r="AN99" i="16"/>
  <c r="AA99" i="16" s="1"/>
  <c r="AD99" i="16"/>
  <c r="AN105" i="16"/>
  <c r="AN166" i="16"/>
  <c r="O113" i="17"/>
  <c r="L116" i="17"/>
  <c r="AL116" i="17" s="1"/>
  <c r="O121" i="17"/>
  <c r="L124" i="17"/>
  <c r="AL124" i="17" s="1"/>
  <c r="O129" i="17"/>
  <c r="L132" i="17"/>
  <c r="AL132" i="17" s="1"/>
  <c r="O137" i="17"/>
  <c r="L140" i="17"/>
  <c r="AL140" i="17" s="1"/>
  <c r="O145" i="17"/>
  <c r="L148" i="17"/>
  <c r="AL148" i="17" s="1"/>
  <c r="O153" i="17"/>
  <c r="L156" i="17"/>
  <c r="AL156" i="17" s="1"/>
  <c r="O161" i="17"/>
  <c r="L164" i="17"/>
  <c r="AL164" i="17" s="1"/>
  <c r="O169" i="17"/>
  <c r="L172" i="17"/>
  <c r="AL172" i="17" s="1"/>
  <c r="Y32" i="16"/>
  <c r="X32" i="16"/>
  <c r="T33" i="16"/>
  <c r="V33" i="16" s="1"/>
  <c r="V40" i="16"/>
  <c r="Y40" i="16"/>
  <c r="X40" i="16"/>
  <c r="T41" i="16"/>
  <c r="V41" i="16" s="1"/>
  <c r="AN44" i="16"/>
  <c r="O64" i="16"/>
  <c r="V64" i="16"/>
  <c r="L64" i="16"/>
  <c r="AL64" i="16" s="1"/>
  <c r="S64" i="16"/>
  <c r="U64" i="16" s="1"/>
  <c r="Y64" i="16"/>
  <c r="AE64" i="16" s="1"/>
  <c r="X64" i="16"/>
  <c r="AN78" i="16"/>
  <c r="AA78" i="16" s="1"/>
  <c r="AD78" i="16"/>
  <c r="AN97" i="16"/>
  <c r="AE100" i="16"/>
  <c r="AN139" i="16"/>
  <c r="AA139" i="16" s="1"/>
  <c r="AD139" i="16"/>
  <c r="AN145" i="16"/>
  <c r="AO159" i="16"/>
  <c r="AA159" i="16" s="1"/>
  <c r="AD159" i="16"/>
  <c r="T60" i="16"/>
  <c r="S65" i="16"/>
  <c r="U65" i="16"/>
  <c r="AE65" i="16" s="1"/>
  <c r="T68" i="16"/>
  <c r="V68" i="16" s="1"/>
  <c r="S73" i="16"/>
  <c r="U73" i="16" s="1"/>
  <c r="T76" i="16"/>
  <c r="V76" i="16" s="1"/>
  <c r="X80" i="16"/>
  <c r="S81" i="16"/>
  <c r="U81" i="16"/>
  <c r="AO81" i="16" s="1"/>
  <c r="T84" i="16"/>
  <c r="V84" i="16" s="1"/>
  <c r="X88" i="16"/>
  <c r="S89" i="16"/>
  <c r="U89" i="16" s="1"/>
  <c r="T92" i="16"/>
  <c r="X96" i="16"/>
  <c r="S97" i="16"/>
  <c r="U97" i="16" s="1"/>
  <c r="AO97" i="16" s="1"/>
  <c r="T100" i="16"/>
  <c r="V100" i="16" s="1"/>
  <c r="X104" i="16"/>
  <c r="S105" i="16"/>
  <c r="U105" i="16" s="1"/>
  <c r="T108" i="16"/>
  <c r="X112" i="16"/>
  <c r="S113" i="16"/>
  <c r="U113" i="16" s="1"/>
  <c r="AO113" i="16" s="1"/>
  <c r="T116" i="16"/>
  <c r="V116" i="16" s="1"/>
  <c r="X120" i="16"/>
  <c r="S121" i="16"/>
  <c r="U121" i="16" s="1"/>
  <c r="T124" i="16"/>
  <c r="V124" i="16" s="1"/>
  <c r="X128" i="16"/>
  <c r="S129" i="16"/>
  <c r="U129" i="16"/>
  <c r="AO129" i="16" s="1"/>
  <c r="T132" i="16"/>
  <c r="V132" i="16" s="1"/>
  <c r="X136" i="16"/>
  <c r="S137" i="16"/>
  <c r="U137" i="16" s="1"/>
  <c r="AO137" i="16" s="1"/>
  <c r="T140" i="16"/>
  <c r="V140" i="16" s="1"/>
  <c r="X144" i="16"/>
  <c r="S145" i="16"/>
  <c r="U145" i="16"/>
  <c r="AO145" i="16" s="1"/>
  <c r="AN146" i="16"/>
  <c r="L150" i="16"/>
  <c r="AL150" i="16" s="1"/>
  <c r="W150" i="16"/>
  <c r="O157" i="16"/>
  <c r="AN162" i="16"/>
  <c r="AA162" i="16" s="1"/>
  <c r="AD162" i="16"/>
  <c r="Y178" i="16"/>
  <c r="X178" i="16"/>
  <c r="W178" i="16"/>
  <c r="O178" i="16"/>
  <c r="V178" i="16"/>
  <c r="L178" i="16"/>
  <c r="AL178" i="16" s="1"/>
  <c r="S178" i="16"/>
  <c r="U178" i="16" s="1"/>
  <c r="Y46" i="15"/>
  <c r="X46" i="15"/>
  <c r="W46" i="15"/>
  <c r="O46" i="15"/>
  <c r="V46" i="15"/>
  <c r="L46" i="15"/>
  <c r="AL46" i="15" s="1"/>
  <c r="S46" i="15"/>
  <c r="U46" i="15" s="1"/>
  <c r="AO46" i="15" s="1"/>
  <c r="AD48" i="15"/>
  <c r="AN112" i="15"/>
  <c r="AA112" i="15" s="1"/>
  <c r="AD112" i="15"/>
  <c r="AG182" i="16"/>
  <c r="O38" i="16"/>
  <c r="T39" i="16"/>
  <c r="V39" i="16" s="1"/>
  <c r="O46" i="16"/>
  <c r="T47" i="16"/>
  <c r="V47" i="16" s="1"/>
  <c r="O54" i="16"/>
  <c r="T55" i="16"/>
  <c r="V55" i="16" s="1"/>
  <c r="S60" i="16"/>
  <c r="U60" i="16" s="1"/>
  <c r="AO60" i="16" s="1"/>
  <c r="O62" i="16"/>
  <c r="W62" i="16"/>
  <c r="T63" i="16"/>
  <c r="V63" i="16" s="1"/>
  <c r="L65" i="16"/>
  <c r="AL65" i="16" s="1"/>
  <c r="V65" i="16"/>
  <c r="S68" i="16"/>
  <c r="U68" i="16"/>
  <c r="AO68" i="16" s="1"/>
  <c r="O70" i="16"/>
  <c r="T71" i="16"/>
  <c r="V71" i="16" s="1"/>
  <c r="L73" i="16"/>
  <c r="AL73" i="16" s="1"/>
  <c r="V73" i="16"/>
  <c r="S76" i="16"/>
  <c r="U76" i="16" s="1"/>
  <c r="AO76" i="16" s="1"/>
  <c r="O78" i="16"/>
  <c r="W78" i="16"/>
  <c r="T79" i="16"/>
  <c r="V79" i="16" s="1"/>
  <c r="Y80" i="16"/>
  <c r="L81" i="16"/>
  <c r="AL81" i="16" s="1"/>
  <c r="V81" i="16"/>
  <c r="S84" i="16"/>
  <c r="U84" i="16" s="1"/>
  <c r="AO84" i="16" s="1"/>
  <c r="O86" i="16"/>
  <c r="W86" i="16"/>
  <c r="T87" i="16"/>
  <c r="V87" i="16" s="1"/>
  <c r="Y88" i="16"/>
  <c r="L89" i="16"/>
  <c r="AL89" i="16" s="1"/>
  <c r="V89" i="16"/>
  <c r="S92" i="16"/>
  <c r="U92" i="16" s="1"/>
  <c r="AO92" i="16" s="1"/>
  <c r="O94" i="16"/>
  <c r="T95" i="16"/>
  <c r="V95" i="16" s="1"/>
  <c r="Y96" i="16"/>
  <c r="L97" i="16"/>
  <c r="AL97" i="16" s="1"/>
  <c r="V97" i="16"/>
  <c r="S100" i="16"/>
  <c r="U100" i="16" s="1"/>
  <c r="AO100" i="16" s="1"/>
  <c r="O102" i="16"/>
  <c r="W102" i="16"/>
  <c r="T103" i="16"/>
  <c r="V103" i="16" s="1"/>
  <c r="Y104" i="16"/>
  <c r="L105" i="16"/>
  <c r="V105" i="16"/>
  <c r="S108" i="16"/>
  <c r="U108" i="16" s="1"/>
  <c r="AO108" i="16" s="1"/>
  <c r="O110" i="16"/>
  <c r="W110" i="16"/>
  <c r="T111" i="16"/>
  <c r="V111" i="16" s="1"/>
  <c r="Y112" i="16"/>
  <c r="L113" i="16"/>
  <c r="AL113" i="16" s="1"/>
  <c r="V113" i="16"/>
  <c r="S116" i="16"/>
  <c r="U116" i="16" s="1"/>
  <c r="AO116" i="16" s="1"/>
  <c r="O118" i="16"/>
  <c r="W118" i="16"/>
  <c r="T119" i="16"/>
  <c r="V119" i="16" s="1"/>
  <c r="Y120" i="16"/>
  <c r="L121" i="16"/>
  <c r="AL121" i="16" s="1"/>
  <c r="V121" i="16"/>
  <c r="S124" i="16"/>
  <c r="U124" i="16" s="1"/>
  <c r="AO124" i="16" s="1"/>
  <c r="O126" i="16"/>
  <c r="W126" i="16"/>
  <c r="T127" i="16"/>
  <c r="V127" i="16" s="1"/>
  <c r="Y128" i="16"/>
  <c r="L129" i="16"/>
  <c r="AL129" i="16" s="1"/>
  <c r="V129" i="16"/>
  <c r="S132" i="16"/>
  <c r="U132" i="16" s="1"/>
  <c r="AO132" i="16" s="1"/>
  <c r="O134" i="16"/>
  <c r="W134" i="16"/>
  <c r="T135" i="16"/>
  <c r="V135" i="16" s="1"/>
  <c r="Y136" i="16"/>
  <c r="L137" i="16"/>
  <c r="AL137" i="16" s="1"/>
  <c r="V137" i="16"/>
  <c r="S140" i="16"/>
  <c r="U140" i="16" s="1"/>
  <c r="AO140" i="16" s="1"/>
  <c r="O142" i="16"/>
  <c r="T143" i="16"/>
  <c r="V143" i="16" s="1"/>
  <c r="Y144" i="16"/>
  <c r="L145" i="16"/>
  <c r="AL145" i="16" s="1"/>
  <c r="V145" i="16"/>
  <c r="O146" i="16"/>
  <c r="AN148" i="16"/>
  <c r="AA148" i="16" s="1"/>
  <c r="S150" i="16"/>
  <c r="U150" i="16" s="1"/>
  <c r="AO150" i="16" s="1"/>
  <c r="X150" i="16"/>
  <c r="V158" i="16"/>
  <c r="L158" i="16"/>
  <c r="AL158" i="16" s="1"/>
  <c r="S158" i="16"/>
  <c r="U158" i="16" s="1"/>
  <c r="AO158" i="16" s="1"/>
  <c r="Y158" i="16"/>
  <c r="AN88" i="15"/>
  <c r="AD88" i="15"/>
  <c r="T174" i="17"/>
  <c r="V174" i="17" s="1"/>
  <c r="Y175" i="17"/>
  <c r="T34" i="16"/>
  <c r="Y35" i="16"/>
  <c r="X38" i="16"/>
  <c r="T42" i="16"/>
  <c r="V42" i="16" s="1"/>
  <c r="X46" i="16"/>
  <c r="S47" i="16"/>
  <c r="U47" i="16" s="1"/>
  <c r="AO47" i="16" s="1"/>
  <c r="T50" i="16"/>
  <c r="V50" i="16" s="1"/>
  <c r="X54" i="16"/>
  <c r="S55" i="16"/>
  <c r="U55" i="16" s="1"/>
  <c r="T58" i="16"/>
  <c r="V58" i="16" s="1"/>
  <c r="Y59" i="16"/>
  <c r="L60" i="16"/>
  <c r="V60" i="16"/>
  <c r="X62" i="16"/>
  <c r="S63" i="16"/>
  <c r="U63" i="16" s="1"/>
  <c r="AE63" i="16" s="1"/>
  <c r="O65" i="16"/>
  <c r="T66" i="16"/>
  <c r="V66" i="16" s="1"/>
  <c r="Y67" i="16"/>
  <c r="AE67" i="16" s="1"/>
  <c r="L68" i="16"/>
  <c r="AL68" i="16" s="1"/>
  <c r="X70" i="16"/>
  <c r="S71" i="16"/>
  <c r="U71" i="16" s="1"/>
  <c r="AO71" i="16" s="1"/>
  <c r="O73" i="16"/>
  <c r="T74" i="16"/>
  <c r="V74" i="16" s="1"/>
  <c r="Y75" i="16"/>
  <c r="L76" i="16"/>
  <c r="AL76" i="16" s="1"/>
  <c r="X78" i="16"/>
  <c r="S79" i="16"/>
  <c r="U79" i="16" s="1"/>
  <c r="O81" i="16"/>
  <c r="W81" i="16"/>
  <c r="T82" i="16"/>
  <c r="V82" i="16" s="1"/>
  <c r="Y83" i="16"/>
  <c r="AE83" i="16" s="1"/>
  <c r="L84" i="16"/>
  <c r="AL84" i="16" s="1"/>
  <c r="X86" i="16"/>
  <c r="S87" i="16"/>
  <c r="U87" i="16" s="1"/>
  <c r="O89" i="16"/>
  <c r="T90" i="16"/>
  <c r="V90" i="16" s="1"/>
  <c r="Y91" i="16"/>
  <c r="L92" i="16"/>
  <c r="AL92" i="16" s="1"/>
  <c r="V92" i="16"/>
  <c r="X94" i="16"/>
  <c r="S95" i="16"/>
  <c r="U95" i="16"/>
  <c r="AO95" i="16" s="1"/>
  <c r="O97" i="16"/>
  <c r="T98" i="16"/>
  <c r="V98" i="16" s="1"/>
  <c r="L100" i="16"/>
  <c r="AL100" i="16" s="1"/>
  <c r="X102" i="16"/>
  <c r="S103" i="16"/>
  <c r="U103" i="16" s="1"/>
  <c r="AO103" i="16" s="1"/>
  <c r="O105" i="16"/>
  <c r="T106" i="16"/>
  <c r="V106" i="16" s="1"/>
  <c r="L108" i="16"/>
  <c r="AL108" i="16" s="1"/>
  <c r="V108" i="16"/>
  <c r="X110" i="16"/>
  <c r="S111" i="16"/>
  <c r="U111" i="16" s="1"/>
  <c r="AO111" i="16" s="1"/>
  <c r="O113" i="16"/>
  <c r="W113" i="16"/>
  <c r="T114" i="16"/>
  <c r="V114" i="16" s="1"/>
  <c r="Y115" i="16"/>
  <c r="AE115" i="16" s="1"/>
  <c r="L116" i="16"/>
  <c r="AL116" i="16" s="1"/>
  <c r="X118" i="16"/>
  <c r="S119" i="16"/>
  <c r="U119" i="16" s="1"/>
  <c r="O121" i="16"/>
  <c r="T122" i="16"/>
  <c r="V122" i="16" s="1"/>
  <c r="L124" i="16"/>
  <c r="X126" i="16"/>
  <c r="S127" i="16"/>
  <c r="U127" i="16" s="1"/>
  <c r="AO127" i="16" s="1"/>
  <c r="O129" i="16"/>
  <c r="W129" i="16"/>
  <c r="T130" i="16"/>
  <c r="V130" i="16" s="1"/>
  <c r="L132" i="16"/>
  <c r="AL132" i="16" s="1"/>
  <c r="X134" i="16"/>
  <c r="S135" i="16"/>
  <c r="U135" i="16" s="1"/>
  <c r="AO135" i="16" s="1"/>
  <c r="O137" i="16"/>
  <c r="W137" i="16"/>
  <c r="T138" i="16"/>
  <c r="V138" i="16" s="1"/>
  <c r="L140" i="16"/>
  <c r="AL140" i="16" s="1"/>
  <c r="X142" i="16"/>
  <c r="S143" i="16"/>
  <c r="U143" i="16" s="1"/>
  <c r="AO143" i="16" s="1"/>
  <c r="O145" i="16"/>
  <c r="S146" i="16"/>
  <c r="U146" i="16" s="1"/>
  <c r="AO146" i="16" s="1"/>
  <c r="V146" i="16"/>
  <c r="Y149" i="16"/>
  <c r="V149" i="16"/>
  <c r="L149" i="16"/>
  <c r="AL149" i="16" s="1"/>
  <c r="U149" i="16"/>
  <c r="O150" i="16"/>
  <c r="Y150" i="16"/>
  <c r="AE150" i="16" s="1"/>
  <c r="T151" i="16"/>
  <c r="T154" i="16"/>
  <c r="V154" i="16" s="1"/>
  <c r="X159" i="16"/>
  <c r="W159" i="16"/>
  <c r="O159" i="16"/>
  <c r="V159" i="16"/>
  <c r="Y162" i="16"/>
  <c r="W162" i="16"/>
  <c r="O162" i="16"/>
  <c r="V162" i="16"/>
  <c r="L162" i="16"/>
  <c r="AL162" i="16" s="1"/>
  <c r="X162" i="16"/>
  <c r="AE163" i="16"/>
  <c r="T165" i="16"/>
  <c r="AE179" i="16"/>
  <c r="AN64" i="15"/>
  <c r="AN126" i="15"/>
  <c r="T53" i="16"/>
  <c r="O60" i="16"/>
  <c r="T61" i="16"/>
  <c r="X65" i="16"/>
  <c r="O68" i="16"/>
  <c r="W68" i="16"/>
  <c r="T69" i="16"/>
  <c r="V69" i="16" s="1"/>
  <c r="X73" i="16"/>
  <c r="O76" i="16"/>
  <c r="W76" i="16"/>
  <c r="T77" i="16"/>
  <c r="V77" i="16" s="1"/>
  <c r="X81" i="16"/>
  <c r="O84" i="16"/>
  <c r="W84" i="16"/>
  <c r="T85" i="16"/>
  <c r="V85" i="16" s="1"/>
  <c r="X89" i="16"/>
  <c r="O92" i="16"/>
  <c r="W92" i="16"/>
  <c r="T93" i="16"/>
  <c r="X97" i="16"/>
  <c r="O100" i="16"/>
  <c r="W100" i="16"/>
  <c r="T101" i="16"/>
  <c r="V101" i="16" s="1"/>
  <c r="X105" i="16"/>
  <c r="O108" i="16"/>
  <c r="W108" i="16"/>
  <c r="T109" i="16"/>
  <c r="V109" i="16" s="1"/>
  <c r="X113" i="16"/>
  <c r="O116" i="16"/>
  <c r="W116" i="16"/>
  <c r="T117" i="16"/>
  <c r="V117" i="16" s="1"/>
  <c r="X121" i="16"/>
  <c r="O124" i="16"/>
  <c r="W124" i="16"/>
  <c r="T125" i="16"/>
  <c r="V125" i="16" s="1"/>
  <c r="X129" i="16"/>
  <c r="O132" i="16"/>
  <c r="W132" i="16"/>
  <c r="T133" i="16"/>
  <c r="X137" i="16"/>
  <c r="O140" i="16"/>
  <c r="W140" i="16"/>
  <c r="T141" i="16"/>
  <c r="V141" i="16" s="1"/>
  <c r="X145" i="16"/>
  <c r="AE159" i="16"/>
  <c r="AN180" i="16"/>
  <c r="Y38" i="15"/>
  <c r="X38" i="15"/>
  <c r="O38" i="15"/>
  <c r="V38" i="15"/>
  <c r="AN104" i="15"/>
  <c r="T80" i="16"/>
  <c r="V80" i="16" s="1"/>
  <c r="T88" i="16"/>
  <c r="T96" i="16"/>
  <c r="T104" i="16"/>
  <c r="V104" i="16" s="1"/>
  <c r="T112" i="16"/>
  <c r="V112" i="16" s="1"/>
  <c r="T120" i="16"/>
  <c r="T128" i="16"/>
  <c r="T136" i="16"/>
  <c r="V136" i="16" s="1"/>
  <c r="T144" i="16"/>
  <c r="V144" i="16" s="1"/>
  <c r="Y145" i="16"/>
  <c r="AE145" i="16" s="1"/>
  <c r="AE147" i="16"/>
  <c r="X151" i="16"/>
  <c r="W151" i="16"/>
  <c r="O151" i="16"/>
  <c r="V151" i="16"/>
  <c r="Y154" i="16"/>
  <c r="W154" i="16"/>
  <c r="O154" i="16"/>
  <c r="L154" i="16"/>
  <c r="AL154" i="16" s="1"/>
  <c r="X154" i="16"/>
  <c r="Y165" i="16"/>
  <c r="X165" i="16"/>
  <c r="V165" i="16"/>
  <c r="L165" i="16"/>
  <c r="AL165" i="16" s="1"/>
  <c r="S165" i="16"/>
  <c r="U165" i="16" s="1"/>
  <c r="AO165" i="16" s="1"/>
  <c r="AN178" i="16"/>
  <c r="AN46" i="15"/>
  <c r="AN80" i="15"/>
  <c r="AA80" i="15" s="1"/>
  <c r="AD80" i="15"/>
  <c r="O174" i="17"/>
  <c r="O34" i="16"/>
  <c r="O42" i="16"/>
  <c r="O50" i="16"/>
  <c r="L53" i="16"/>
  <c r="V53" i="16"/>
  <c r="O58" i="16"/>
  <c r="L61" i="16"/>
  <c r="AL61" i="16" s="1"/>
  <c r="V61" i="16"/>
  <c r="O66" i="16"/>
  <c r="L69" i="16"/>
  <c r="AL69" i="16" s="1"/>
  <c r="O74" i="16"/>
  <c r="L77" i="16"/>
  <c r="AL77" i="16" s="1"/>
  <c r="S80" i="16"/>
  <c r="U80" i="16" s="1"/>
  <c r="AO80" i="16" s="1"/>
  <c r="O82" i="16"/>
  <c r="L85" i="16"/>
  <c r="AL85" i="16" s="1"/>
  <c r="S88" i="16"/>
  <c r="U88" i="16" s="1"/>
  <c r="AO88" i="16" s="1"/>
  <c r="L93" i="16"/>
  <c r="AL93" i="16" s="1"/>
  <c r="V93" i="16"/>
  <c r="S96" i="16"/>
  <c r="U96" i="16" s="1"/>
  <c r="AO96" i="16" s="1"/>
  <c r="O98" i="16"/>
  <c r="L101" i="16"/>
  <c r="AL101" i="16" s="1"/>
  <c r="S104" i="16"/>
  <c r="U104" i="16" s="1"/>
  <c r="AO104" i="16" s="1"/>
  <c r="O106" i="16"/>
  <c r="L109" i="16"/>
  <c r="AL109" i="16" s="1"/>
  <c r="S112" i="16"/>
  <c r="U112" i="16" s="1"/>
  <c r="O114" i="16"/>
  <c r="L117" i="16"/>
  <c r="AL117" i="16" s="1"/>
  <c r="S120" i="16"/>
  <c r="U120" i="16"/>
  <c r="AO120" i="16" s="1"/>
  <c r="O122" i="16"/>
  <c r="L125" i="16"/>
  <c r="AL125" i="16" s="1"/>
  <c r="S128" i="16"/>
  <c r="U128" i="16" s="1"/>
  <c r="AO128" i="16" s="1"/>
  <c r="O130" i="16"/>
  <c r="L133" i="16"/>
  <c r="AL133" i="16" s="1"/>
  <c r="V133" i="16"/>
  <c r="S136" i="16"/>
  <c r="U136" i="16" s="1"/>
  <c r="AO136" i="16" s="1"/>
  <c r="O138" i="16"/>
  <c r="L141" i="16"/>
  <c r="AL141" i="16" s="1"/>
  <c r="S144" i="16"/>
  <c r="U144" i="16"/>
  <c r="AO144" i="16" s="1"/>
  <c r="S151" i="16"/>
  <c r="U151" i="16" s="1"/>
  <c r="AO151" i="16" s="1"/>
  <c r="Y151" i="16"/>
  <c r="S154" i="16"/>
  <c r="U154" i="16" s="1"/>
  <c r="AO154" i="16" s="1"/>
  <c r="AE155" i="16"/>
  <c r="T157" i="16"/>
  <c r="O165" i="16"/>
  <c r="AB182" i="15"/>
  <c r="AF32" i="15"/>
  <c r="AF182" i="15" s="1"/>
  <c r="O53" i="16"/>
  <c r="O61" i="16"/>
  <c r="O69" i="16"/>
  <c r="O77" i="16"/>
  <c r="L80" i="16"/>
  <c r="AL80" i="16" s="1"/>
  <c r="O85" i="16"/>
  <c r="L88" i="16"/>
  <c r="AL88" i="16" s="1"/>
  <c r="V88" i="16"/>
  <c r="O93" i="16"/>
  <c r="L96" i="16"/>
  <c r="AL96" i="16" s="1"/>
  <c r="V96" i="16"/>
  <c r="O101" i="16"/>
  <c r="L104" i="16"/>
  <c r="AL104" i="16" s="1"/>
  <c r="O109" i="16"/>
  <c r="L112" i="16"/>
  <c r="AL112" i="16" s="1"/>
  <c r="O117" i="16"/>
  <c r="L120" i="16"/>
  <c r="AL120" i="16" s="1"/>
  <c r="V120" i="16"/>
  <c r="O125" i="16"/>
  <c r="L128" i="16"/>
  <c r="AL128" i="16" s="1"/>
  <c r="V128" i="16"/>
  <c r="O133" i="16"/>
  <c r="L136" i="16"/>
  <c r="AL136" i="16" s="1"/>
  <c r="O141" i="16"/>
  <c r="L144" i="16"/>
  <c r="AL144" i="16" s="1"/>
  <c r="T150" i="16"/>
  <c r="V150" i="16" s="1"/>
  <c r="L151" i="16"/>
  <c r="AL151" i="16" s="1"/>
  <c r="AN158" i="16"/>
  <c r="V166" i="16"/>
  <c r="L166" i="16"/>
  <c r="S166" i="16"/>
  <c r="U166" i="16" s="1"/>
  <c r="O166" i="16"/>
  <c r="Y170" i="16"/>
  <c r="AE170" i="16" s="1"/>
  <c r="W170" i="16"/>
  <c r="O170" i="16"/>
  <c r="V170" i="16"/>
  <c r="L170" i="16"/>
  <c r="AL170" i="16" s="1"/>
  <c r="AN56" i="15"/>
  <c r="AA56" i="15" s="1"/>
  <c r="AD56" i="15"/>
  <c r="AN96" i="15"/>
  <c r="AA96" i="15" s="1"/>
  <c r="AD96" i="15"/>
  <c r="O80" i="16"/>
  <c r="O88" i="16"/>
  <c r="O96" i="16"/>
  <c r="O104" i="16"/>
  <c r="O112" i="16"/>
  <c r="O120" i="16"/>
  <c r="O128" i="16"/>
  <c r="O136" i="16"/>
  <c r="O144" i="16"/>
  <c r="Y157" i="16"/>
  <c r="X157" i="16"/>
  <c r="V157" i="16"/>
  <c r="L157" i="16"/>
  <c r="AL157" i="16" s="1"/>
  <c r="S157" i="16"/>
  <c r="U157" i="16" s="1"/>
  <c r="AO157" i="16" s="1"/>
  <c r="AN38" i="15"/>
  <c r="AN72" i="15"/>
  <c r="AA72" i="15" s="1"/>
  <c r="AD72" i="15"/>
  <c r="T167" i="16"/>
  <c r="V167" i="16" s="1"/>
  <c r="O174" i="16"/>
  <c r="T175" i="16"/>
  <c r="V175" i="16" s="1"/>
  <c r="O34" i="15"/>
  <c r="T35" i="15"/>
  <c r="V35" i="15" s="1"/>
  <c r="O42" i="15"/>
  <c r="T43" i="15"/>
  <c r="V43" i="15" s="1"/>
  <c r="O50" i="15"/>
  <c r="T51" i="15"/>
  <c r="V51" i="15" s="1"/>
  <c r="O58" i="15"/>
  <c r="T59" i="15"/>
  <c r="V59" i="15" s="1"/>
  <c r="O66" i="15"/>
  <c r="T67" i="15"/>
  <c r="V67" i="15" s="1"/>
  <c r="O74" i="15"/>
  <c r="T75" i="15"/>
  <c r="V75" i="15" s="1"/>
  <c r="O82" i="15"/>
  <c r="T83" i="15"/>
  <c r="V83" i="15" s="1"/>
  <c r="O90" i="15"/>
  <c r="T91" i="15"/>
  <c r="V91" i="15" s="1"/>
  <c r="O98" i="15"/>
  <c r="T99" i="15"/>
  <c r="V99" i="15" s="1"/>
  <c r="O106" i="15"/>
  <c r="T107" i="15"/>
  <c r="V107" i="15" s="1"/>
  <c r="O114" i="15"/>
  <c r="T115" i="15"/>
  <c r="V115" i="15" s="1"/>
  <c r="T123" i="15"/>
  <c r="V123" i="15" s="1"/>
  <c r="X149" i="15"/>
  <c r="L149" i="15"/>
  <c r="AL149" i="15" s="1"/>
  <c r="U149" i="15"/>
  <c r="AO149" i="15" s="1"/>
  <c r="S149" i="15"/>
  <c r="S150" i="15"/>
  <c r="U150" i="15" s="1"/>
  <c r="X150" i="15"/>
  <c r="O150" i="15"/>
  <c r="AN152" i="15"/>
  <c r="AA152" i="15" s="1"/>
  <c r="AN153" i="15"/>
  <c r="AA153" i="15" s="1"/>
  <c r="AD153" i="15"/>
  <c r="Y157" i="15"/>
  <c r="AE157" i="15" s="1"/>
  <c r="X157" i="15"/>
  <c r="L157" i="15"/>
  <c r="AL157" i="15" s="1"/>
  <c r="S157" i="15"/>
  <c r="U157" i="15" s="1"/>
  <c r="AO157" i="15" s="1"/>
  <c r="AE167" i="15"/>
  <c r="AN169" i="15"/>
  <c r="AA169" i="15" s="1"/>
  <c r="AD169" i="15"/>
  <c r="AN44" i="14"/>
  <c r="AN45" i="14"/>
  <c r="AN106" i="14"/>
  <c r="T54" i="15"/>
  <c r="T62" i="15"/>
  <c r="T70" i="15"/>
  <c r="T78" i="15"/>
  <c r="T86" i="15"/>
  <c r="T94" i="15"/>
  <c r="V94" i="15" s="1"/>
  <c r="T102" i="15"/>
  <c r="V102" i="15" s="1"/>
  <c r="T110" i="15"/>
  <c r="V110" i="15" s="1"/>
  <c r="T118" i="15"/>
  <c r="S134" i="15"/>
  <c r="U134" i="15" s="1"/>
  <c r="X134" i="15"/>
  <c r="O134" i="15"/>
  <c r="Y134" i="15"/>
  <c r="S142" i="15"/>
  <c r="U142" i="15" s="1"/>
  <c r="AO142" i="15" s="1"/>
  <c r="X142" i="15"/>
  <c r="W142" i="15"/>
  <c r="O142" i="15"/>
  <c r="Y142" i="15"/>
  <c r="Y148" i="15"/>
  <c r="X148" i="15"/>
  <c r="L148" i="15"/>
  <c r="AL148" i="15" s="1"/>
  <c r="U148" i="15"/>
  <c r="AO148" i="15" s="1"/>
  <c r="S148" i="15"/>
  <c r="L166" i="15"/>
  <c r="AL166" i="15" s="1"/>
  <c r="S166" i="15"/>
  <c r="U166" i="15" s="1"/>
  <c r="X166" i="15"/>
  <c r="O166" i="15"/>
  <c r="AN177" i="15"/>
  <c r="AA177" i="15" s="1"/>
  <c r="AN48" i="14"/>
  <c r="AN62" i="14"/>
  <c r="AA62" i="14" s="1"/>
  <c r="AD62" i="14"/>
  <c r="T173" i="16"/>
  <c r="V173" i="16" s="1"/>
  <c r="Y174" i="16"/>
  <c r="T181" i="16"/>
  <c r="T33" i="15"/>
  <c r="V33" i="15" s="1"/>
  <c r="Y34" i="15"/>
  <c r="T41" i="15"/>
  <c r="V41" i="15" s="1"/>
  <c r="Y42" i="15"/>
  <c r="T49" i="15"/>
  <c r="S54" i="15"/>
  <c r="U54" i="15" s="1"/>
  <c r="T57" i="15"/>
  <c r="S62" i="15"/>
  <c r="U62" i="15" s="1"/>
  <c r="AO62" i="15" s="1"/>
  <c r="T65" i="15"/>
  <c r="Y66" i="15"/>
  <c r="S70" i="15"/>
  <c r="U70" i="15" s="1"/>
  <c r="AO70" i="15" s="1"/>
  <c r="T73" i="15"/>
  <c r="Y74" i="15"/>
  <c r="S78" i="15"/>
  <c r="U78" i="15" s="1"/>
  <c r="AO78" i="15" s="1"/>
  <c r="T81" i="15"/>
  <c r="Y82" i="15"/>
  <c r="S86" i="15"/>
  <c r="U86" i="15" s="1"/>
  <c r="AO86" i="15" s="1"/>
  <c r="T89" i="15"/>
  <c r="Y90" i="15"/>
  <c r="S94" i="15"/>
  <c r="U94" i="15" s="1"/>
  <c r="T97" i="15"/>
  <c r="Y98" i="15"/>
  <c r="S102" i="15"/>
  <c r="U102" i="15" s="1"/>
  <c r="AO102" i="15" s="1"/>
  <c r="T105" i="15"/>
  <c r="Y106" i="15"/>
  <c r="S110" i="15"/>
  <c r="U110" i="15" s="1"/>
  <c r="T113" i="15"/>
  <c r="Y114" i="15"/>
  <c r="S118" i="15"/>
  <c r="U118" i="15" s="1"/>
  <c r="AO118" i="15" s="1"/>
  <c r="S123" i="15"/>
  <c r="U123" i="15" s="1"/>
  <c r="AO123" i="15" s="1"/>
  <c r="AN131" i="15"/>
  <c r="AA131" i="15" s="1"/>
  <c r="AD131" i="15"/>
  <c r="AN132" i="15"/>
  <c r="L134" i="15"/>
  <c r="AL134" i="15" s="1"/>
  <c r="AN139" i="15"/>
  <c r="AN140" i="15"/>
  <c r="L142" i="15"/>
  <c r="AL142" i="15" s="1"/>
  <c r="O148" i="15"/>
  <c r="Y165" i="15"/>
  <c r="X165" i="15"/>
  <c r="L165" i="15"/>
  <c r="AL165" i="15" s="1"/>
  <c r="S165" i="15"/>
  <c r="U165" i="15" s="1"/>
  <c r="AO165" i="15" s="1"/>
  <c r="AN175" i="15"/>
  <c r="AN69" i="14"/>
  <c r="AA69" i="14" s="1"/>
  <c r="AD69" i="14"/>
  <c r="AN84" i="14"/>
  <c r="AN91" i="14"/>
  <c r="AN103" i="14"/>
  <c r="AA103" i="14" s="1"/>
  <c r="AD103" i="14"/>
  <c r="AN108" i="14"/>
  <c r="AN113" i="14"/>
  <c r="AN114" i="14"/>
  <c r="AN148" i="14"/>
  <c r="T152" i="16"/>
  <c r="V152" i="16" s="1"/>
  <c r="T160" i="16"/>
  <c r="V160" i="16" s="1"/>
  <c r="O167" i="16"/>
  <c r="W167" i="16"/>
  <c r="T168" i="16"/>
  <c r="V168" i="16" s="1"/>
  <c r="S173" i="16"/>
  <c r="U173" i="16" s="1"/>
  <c r="AO173" i="16" s="1"/>
  <c r="O175" i="16"/>
  <c r="W175" i="16"/>
  <c r="T176" i="16"/>
  <c r="V176" i="16" s="1"/>
  <c r="S181" i="16"/>
  <c r="U181" i="16" s="1"/>
  <c r="AO181" i="16" s="1"/>
  <c r="O35" i="15"/>
  <c r="T36" i="15"/>
  <c r="V36" i="15" s="1"/>
  <c r="Y37" i="15"/>
  <c r="S41" i="15"/>
  <c r="U41" i="15" s="1"/>
  <c r="AO41" i="15" s="1"/>
  <c r="O43" i="15"/>
  <c r="W43" i="15"/>
  <c r="T44" i="15"/>
  <c r="V44" i="15" s="1"/>
  <c r="Y45" i="15"/>
  <c r="S49" i="15"/>
  <c r="U49" i="15" s="1"/>
  <c r="AO49" i="15" s="1"/>
  <c r="O51" i="15"/>
  <c r="W51" i="15"/>
  <c r="T52" i="15"/>
  <c r="V52" i="15" s="1"/>
  <c r="Y53" i="15"/>
  <c r="L54" i="15"/>
  <c r="AL54" i="15" s="1"/>
  <c r="V54" i="15"/>
  <c r="S57" i="15"/>
  <c r="U57" i="15" s="1"/>
  <c r="O59" i="15"/>
  <c r="T60" i="15"/>
  <c r="V60" i="15" s="1"/>
  <c r="Y61" i="15"/>
  <c r="L62" i="15"/>
  <c r="AL62" i="15" s="1"/>
  <c r="V62" i="15"/>
  <c r="S65" i="15"/>
  <c r="U65" i="15" s="1"/>
  <c r="AO65" i="15" s="1"/>
  <c r="O67" i="15"/>
  <c r="W67" i="15"/>
  <c r="T68" i="15"/>
  <c r="V68" i="15" s="1"/>
  <c r="L70" i="15"/>
  <c r="V70" i="15"/>
  <c r="S73" i="15"/>
  <c r="U73" i="15" s="1"/>
  <c r="AO73" i="15" s="1"/>
  <c r="O75" i="15"/>
  <c r="T76" i="15"/>
  <c r="V76" i="15" s="1"/>
  <c r="L78" i="15"/>
  <c r="V78" i="15"/>
  <c r="S81" i="15"/>
  <c r="U81" i="15" s="1"/>
  <c r="AO81" i="15" s="1"/>
  <c r="O83" i="15"/>
  <c r="T84" i="15"/>
  <c r="V84" i="15" s="1"/>
  <c r="L86" i="15"/>
  <c r="AL86" i="15" s="1"/>
  <c r="V86" i="15"/>
  <c r="S89" i="15"/>
  <c r="U89" i="15" s="1"/>
  <c r="O91" i="15"/>
  <c r="T92" i="15"/>
  <c r="V92" i="15" s="1"/>
  <c r="L94" i="15"/>
  <c r="S97" i="15"/>
  <c r="U97" i="15" s="1"/>
  <c r="O99" i="15"/>
  <c r="W99" i="15"/>
  <c r="T100" i="15"/>
  <c r="V100" i="15" s="1"/>
  <c r="L102" i="15"/>
  <c r="S105" i="15"/>
  <c r="U105" i="15" s="1"/>
  <c r="AO105" i="15" s="1"/>
  <c r="O107" i="15"/>
  <c r="W107" i="15"/>
  <c r="T108" i="15"/>
  <c r="V108" i="15" s="1"/>
  <c r="L110" i="15"/>
  <c r="AL110" i="15" s="1"/>
  <c r="S113" i="15"/>
  <c r="U113" i="15" s="1"/>
  <c r="AO113" i="15" s="1"/>
  <c r="O115" i="15"/>
  <c r="W115" i="15"/>
  <c r="T116" i="15"/>
  <c r="V116" i="15" s="1"/>
  <c r="L118" i="15"/>
  <c r="AL118" i="15" s="1"/>
  <c r="V118" i="15"/>
  <c r="T122" i="15"/>
  <c r="V122" i="15" s="1"/>
  <c r="L123" i="15"/>
  <c r="AL123" i="15" s="1"/>
  <c r="AN128" i="15"/>
  <c r="AN129" i="15"/>
  <c r="AA129" i="15" s="1"/>
  <c r="AD129" i="15"/>
  <c r="T133" i="15"/>
  <c r="V133" i="15" s="1"/>
  <c r="AN137" i="15"/>
  <c r="AN156" i="15"/>
  <c r="AN158" i="15"/>
  <c r="AN180" i="15"/>
  <c r="AN54" i="14"/>
  <c r="AD54" i="14"/>
  <c r="AN60" i="14"/>
  <c r="AA60" i="14" s="1"/>
  <c r="AD60" i="14"/>
  <c r="AN72" i="14"/>
  <c r="T147" i="16"/>
  <c r="V147" i="16" s="1"/>
  <c r="Y148" i="16"/>
  <c r="AE148" i="16" s="1"/>
  <c r="S152" i="16"/>
  <c r="U152" i="16"/>
  <c r="AO152" i="16" s="1"/>
  <c r="T155" i="16"/>
  <c r="V155" i="16" s="1"/>
  <c r="Y156" i="16"/>
  <c r="S160" i="16"/>
  <c r="U160" i="16" s="1"/>
  <c r="T163" i="16"/>
  <c r="V163" i="16" s="1"/>
  <c r="Y164" i="16"/>
  <c r="S168" i="16"/>
  <c r="U168" i="16"/>
  <c r="AO168" i="16" s="1"/>
  <c r="T171" i="16"/>
  <c r="V171" i="16" s="1"/>
  <c r="L173" i="16"/>
  <c r="AL173" i="16" s="1"/>
  <c r="S176" i="16"/>
  <c r="U176" i="16" s="1"/>
  <c r="AO176" i="16" s="1"/>
  <c r="T179" i="16"/>
  <c r="V179" i="16" s="1"/>
  <c r="L181" i="16"/>
  <c r="AL181" i="16" s="1"/>
  <c r="V181" i="16"/>
  <c r="AG182" i="15"/>
  <c r="T39" i="15"/>
  <c r="V39" i="15" s="1"/>
  <c r="L41" i="15"/>
  <c r="AL41" i="15" s="1"/>
  <c r="S44" i="15"/>
  <c r="U44" i="15" s="1"/>
  <c r="T47" i="15"/>
  <c r="V47" i="15" s="1"/>
  <c r="L49" i="15"/>
  <c r="V49" i="15"/>
  <c r="S52" i="15"/>
  <c r="U52" i="15" s="1"/>
  <c r="AO52" i="15" s="1"/>
  <c r="O54" i="15"/>
  <c r="T55" i="15"/>
  <c r="V55" i="15" s="1"/>
  <c r="L57" i="15"/>
  <c r="V57" i="15"/>
  <c r="S60" i="15"/>
  <c r="U60" i="15" s="1"/>
  <c r="AO60" i="15" s="1"/>
  <c r="O62" i="15"/>
  <c r="W62" i="15"/>
  <c r="T63" i="15"/>
  <c r="V63" i="15" s="1"/>
  <c r="L65" i="15"/>
  <c r="AL65" i="15" s="1"/>
  <c r="V65" i="15"/>
  <c r="S68" i="15"/>
  <c r="U68" i="15" s="1"/>
  <c r="O70" i="15"/>
  <c r="W70" i="15"/>
  <c r="T71" i="15"/>
  <c r="V71" i="15" s="1"/>
  <c r="L73" i="15"/>
  <c r="AL73" i="15" s="1"/>
  <c r="V73" i="15"/>
  <c r="S76" i="15"/>
  <c r="U76" i="15"/>
  <c r="AO76" i="15" s="1"/>
  <c r="O78" i="15"/>
  <c r="T79" i="15"/>
  <c r="V79" i="15" s="1"/>
  <c r="L81" i="15"/>
  <c r="AL81" i="15" s="1"/>
  <c r="V81" i="15"/>
  <c r="S84" i="15"/>
  <c r="U84" i="15" s="1"/>
  <c r="AO84" i="15" s="1"/>
  <c r="O86" i="15"/>
  <c r="W86" i="15"/>
  <c r="T87" i="15"/>
  <c r="V87" i="15" s="1"/>
  <c r="L89" i="15"/>
  <c r="V89" i="15"/>
  <c r="S92" i="15"/>
  <c r="U92" i="15" s="1"/>
  <c r="AO92" i="15" s="1"/>
  <c r="O94" i="15"/>
  <c r="T95" i="15"/>
  <c r="V95" i="15" s="1"/>
  <c r="L97" i="15"/>
  <c r="V97" i="15"/>
  <c r="S100" i="15"/>
  <c r="U100" i="15" s="1"/>
  <c r="O102" i="15"/>
  <c r="T103" i="15"/>
  <c r="V103" i="15" s="1"/>
  <c r="L105" i="15"/>
  <c r="AL105" i="15" s="1"/>
  <c r="V105" i="15"/>
  <c r="S108" i="15"/>
  <c r="U108" i="15"/>
  <c r="O110" i="15"/>
  <c r="T111" i="15"/>
  <c r="V111" i="15" s="1"/>
  <c r="L113" i="15"/>
  <c r="V113" i="15"/>
  <c r="S116" i="15"/>
  <c r="U116" i="15" s="1"/>
  <c r="O118" i="15"/>
  <c r="W118" i="15"/>
  <c r="T119" i="15"/>
  <c r="V119" i="15" s="1"/>
  <c r="O123" i="15"/>
  <c r="Y123" i="15"/>
  <c r="V131" i="15"/>
  <c r="L131" i="15"/>
  <c r="AL131" i="15" s="1"/>
  <c r="Y131" i="15"/>
  <c r="AE131" i="15" s="1"/>
  <c r="X131" i="15"/>
  <c r="W131" i="15"/>
  <c r="V139" i="15"/>
  <c r="L139" i="15"/>
  <c r="AL139" i="15" s="1"/>
  <c r="Y139" i="15"/>
  <c r="X139" i="15"/>
  <c r="W139" i="15"/>
  <c r="AN144" i="15"/>
  <c r="AN145" i="15"/>
  <c r="AA145" i="15" s="1"/>
  <c r="AD145" i="15"/>
  <c r="AN36" i="14"/>
  <c r="AN61" i="14"/>
  <c r="AN116" i="14"/>
  <c r="AN156" i="14"/>
  <c r="T174" i="16"/>
  <c r="V174" i="16" s="1"/>
  <c r="O181" i="16"/>
  <c r="W181" i="16"/>
  <c r="O33" i="15"/>
  <c r="T34" i="15"/>
  <c r="V34" i="15" s="1"/>
  <c r="O41" i="15"/>
  <c r="T42" i="15"/>
  <c r="V42" i="15" s="1"/>
  <c r="O49" i="15"/>
  <c r="W49" i="15"/>
  <c r="T50" i="15"/>
  <c r="V50" i="15" s="1"/>
  <c r="X54" i="15"/>
  <c r="O57" i="15"/>
  <c r="T58" i="15"/>
  <c r="V58" i="15" s="1"/>
  <c r="X62" i="15"/>
  <c r="O65" i="15"/>
  <c r="W65" i="15"/>
  <c r="T66" i="15"/>
  <c r="V66" i="15" s="1"/>
  <c r="X70" i="15"/>
  <c r="O73" i="15"/>
  <c r="T74" i="15"/>
  <c r="V74" i="15" s="1"/>
  <c r="X78" i="15"/>
  <c r="O81" i="15"/>
  <c r="W81" i="15"/>
  <c r="T82" i="15"/>
  <c r="V82" i="15" s="1"/>
  <c r="X86" i="15"/>
  <c r="O89" i="15"/>
  <c r="T90" i="15"/>
  <c r="V90" i="15" s="1"/>
  <c r="X94" i="15"/>
  <c r="O97" i="15"/>
  <c r="T98" i="15"/>
  <c r="V98" i="15" s="1"/>
  <c r="X102" i="15"/>
  <c r="O105" i="15"/>
  <c r="T106" i="15"/>
  <c r="V106" i="15" s="1"/>
  <c r="X110" i="15"/>
  <c r="O113" i="15"/>
  <c r="T114" i="15"/>
  <c r="V114" i="15" s="1"/>
  <c r="X118" i="15"/>
  <c r="L122" i="15"/>
  <c r="AL122" i="15" s="1"/>
  <c r="X132" i="15"/>
  <c r="V132" i="15"/>
  <c r="L132" i="15"/>
  <c r="U132" i="15"/>
  <c r="AO132" i="15" s="1"/>
  <c r="S132" i="15"/>
  <c r="X133" i="15"/>
  <c r="S133" i="15"/>
  <c r="U133" i="15" s="1"/>
  <c r="X140" i="15"/>
  <c r="V140" i="15"/>
  <c r="L140" i="15"/>
  <c r="AL140" i="15" s="1"/>
  <c r="S140" i="15"/>
  <c r="U140" i="15" s="1"/>
  <c r="X141" i="15"/>
  <c r="S141" i="15"/>
  <c r="U141" i="15" s="1"/>
  <c r="T149" i="15"/>
  <c r="V149" i="15" s="1"/>
  <c r="T150" i="15"/>
  <c r="V150" i="15" s="1"/>
  <c r="T157" i="15"/>
  <c r="V157" i="15" s="1"/>
  <c r="AN164" i="15"/>
  <c r="T166" i="15"/>
  <c r="V166" i="15" s="1"/>
  <c r="AN172" i="15"/>
  <c r="AF182" i="14"/>
  <c r="AN37" i="14"/>
  <c r="AN46" i="14"/>
  <c r="AA46" i="14" s="1"/>
  <c r="AN52" i="14"/>
  <c r="AA52" i="14" s="1"/>
  <c r="AD52" i="14"/>
  <c r="AN64" i="14"/>
  <c r="AA86" i="14"/>
  <c r="AN92" i="14"/>
  <c r="O152" i="16"/>
  <c r="W152" i="16"/>
  <c r="T153" i="16"/>
  <c r="V153" i="16" s="1"/>
  <c r="O160" i="16"/>
  <c r="T161" i="16"/>
  <c r="V161" i="16" s="1"/>
  <c r="O168" i="16"/>
  <c r="T169" i="16"/>
  <c r="V169" i="16" s="1"/>
  <c r="X173" i="16"/>
  <c r="S174" i="16"/>
  <c r="U174" i="16" s="1"/>
  <c r="O176" i="16"/>
  <c r="W176" i="16"/>
  <c r="T177" i="16"/>
  <c r="V177" i="16" s="1"/>
  <c r="X181" i="16"/>
  <c r="X33" i="15"/>
  <c r="T37" i="15"/>
  <c r="V37" i="15" s="1"/>
  <c r="X41" i="15"/>
  <c r="S42" i="15"/>
  <c r="U42" i="15" s="1"/>
  <c r="AO42" i="15" s="1"/>
  <c r="T45" i="15"/>
  <c r="V45" i="15" s="1"/>
  <c r="X49" i="15"/>
  <c r="S50" i="15"/>
  <c r="U50" i="15" s="1"/>
  <c r="AO50" i="15" s="1"/>
  <c r="T53" i="15"/>
  <c r="V53" i="15" s="1"/>
  <c r="X57" i="15"/>
  <c r="S58" i="15"/>
  <c r="U58" i="15" s="1"/>
  <c r="AO58" i="15" s="1"/>
  <c r="O60" i="15"/>
  <c r="W60" i="15"/>
  <c r="T61" i="15"/>
  <c r="V61" i="15" s="1"/>
  <c r="X65" i="15"/>
  <c r="S66" i="15"/>
  <c r="U66" i="15" s="1"/>
  <c r="O68" i="15"/>
  <c r="T69" i="15"/>
  <c r="V69" i="15" s="1"/>
  <c r="X73" i="15"/>
  <c r="S74" i="15"/>
  <c r="U74" i="15" s="1"/>
  <c r="O76" i="15"/>
  <c r="T77" i="15"/>
  <c r="V77" i="15" s="1"/>
  <c r="X81" i="15"/>
  <c r="S82" i="15"/>
  <c r="U82" i="15" s="1"/>
  <c r="AO82" i="15" s="1"/>
  <c r="O84" i="15"/>
  <c r="W84" i="15"/>
  <c r="T85" i="15"/>
  <c r="V85" i="15" s="1"/>
  <c r="X89" i="15"/>
  <c r="S90" i="15"/>
  <c r="U90" i="15" s="1"/>
  <c r="O92" i="15"/>
  <c r="T93" i="15"/>
  <c r="V93" i="15" s="1"/>
  <c r="X97" i="15"/>
  <c r="S98" i="15"/>
  <c r="U98" i="15"/>
  <c r="O100" i="15"/>
  <c r="T101" i="15"/>
  <c r="V101" i="15" s="1"/>
  <c r="X105" i="15"/>
  <c r="S106" i="15"/>
  <c r="U106" i="15" s="1"/>
  <c r="O108" i="15"/>
  <c r="T109" i="15"/>
  <c r="V109" i="15" s="1"/>
  <c r="X113" i="15"/>
  <c r="S114" i="15"/>
  <c r="U114" i="15" s="1"/>
  <c r="AO114" i="15" s="1"/>
  <c r="O116" i="15"/>
  <c r="T117" i="15"/>
  <c r="V117" i="15" s="1"/>
  <c r="AN121" i="15"/>
  <c r="S122" i="15"/>
  <c r="U122" i="15" s="1"/>
  <c r="X122" i="15"/>
  <c r="S125" i="15"/>
  <c r="U125" i="15" s="1"/>
  <c r="AO125" i="15" s="1"/>
  <c r="AA125" i="15" s="1"/>
  <c r="V125" i="15"/>
  <c r="S126" i="15"/>
  <c r="U126" i="15" s="1"/>
  <c r="AO126" i="15" s="1"/>
  <c r="O126" i="15"/>
  <c r="X126" i="15"/>
  <c r="O132" i="15"/>
  <c r="L133" i="15"/>
  <c r="AL133" i="15" s="1"/>
  <c r="Y133" i="15"/>
  <c r="O140" i="15"/>
  <c r="L141" i="15"/>
  <c r="AL141" i="15" s="1"/>
  <c r="Y141" i="15"/>
  <c r="T148" i="15"/>
  <c r="V148" i="15" s="1"/>
  <c r="W149" i="15"/>
  <c r="W157" i="15"/>
  <c r="AE159" i="15"/>
  <c r="Y166" i="15"/>
  <c r="AE166" i="15" s="1"/>
  <c r="AN53" i="14"/>
  <c r="AA53" i="14" s="1"/>
  <c r="AD53" i="14"/>
  <c r="AN97" i="14"/>
  <c r="O147" i="16"/>
  <c r="S153" i="16"/>
  <c r="U153" i="16" s="1"/>
  <c r="AO153" i="16" s="1"/>
  <c r="O155" i="16"/>
  <c r="S161" i="16"/>
  <c r="U161" i="16" s="1"/>
  <c r="O163" i="16"/>
  <c r="S169" i="16"/>
  <c r="U169" i="16" s="1"/>
  <c r="AE169" i="16" s="1"/>
  <c r="O171" i="16"/>
  <c r="L174" i="16"/>
  <c r="AL174" i="16" s="1"/>
  <c r="S177" i="16"/>
  <c r="U177" i="16" s="1"/>
  <c r="O179" i="16"/>
  <c r="O39" i="15"/>
  <c r="L42" i="15"/>
  <c r="AL42" i="15" s="1"/>
  <c r="S45" i="15"/>
  <c r="U45" i="15" s="1"/>
  <c r="AO45" i="15" s="1"/>
  <c r="O47" i="15"/>
  <c r="L50" i="15"/>
  <c r="S53" i="15"/>
  <c r="U53" i="15" s="1"/>
  <c r="O55" i="15"/>
  <c r="L58" i="15"/>
  <c r="S61" i="15"/>
  <c r="U61" i="15" s="1"/>
  <c r="AO61" i="15" s="1"/>
  <c r="O63" i="15"/>
  <c r="L66" i="15"/>
  <c r="AL66" i="15" s="1"/>
  <c r="S69" i="15"/>
  <c r="U69" i="15" s="1"/>
  <c r="O71" i="15"/>
  <c r="L74" i="15"/>
  <c r="AL74" i="15" s="1"/>
  <c r="S77" i="15"/>
  <c r="U77" i="15" s="1"/>
  <c r="AO77" i="15" s="1"/>
  <c r="O79" i="15"/>
  <c r="L82" i="15"/>
  <c r="AL82" i="15" s="1"/>
  <c r="S85" i="15"/>
  <c r="U85" i="15" s="1"/>
  <c r="AO85" i="15" s="1"/>
  <c r="O87" i="15"/>
  <c r="L90" i="15"/>
  <c r="AL90" i="15" s="1"/>
  <c r="S93" i="15"/>
  <c r="U93" i="15" s="1"/>
  <c r="AO93" i="15" s="1"/>
  <c r="O95" i="15"/>
  <c r="L98" i="15"/>
  <c r="AL98" i="15" s="1"/>
  <c r="S101" i="15"/>
  <c r="U101" i="15" s="1"/>
  <c r="O103" i="15"/>
  <c r="L106" i="15"/>
  <c r="AL106" i="15" s="1"/>
  <c r="S109" i="15"/>
  <c r="U109" i="15" s="1"/>
  <c r="AO109" i="15" s="1"/>
  <c r="O111" i="15"/>
  <c r="L114" i="15"/>
  <c r="AL114" i="15" s="1"/>
  <c r="S117" i="15"/>
  <c r="U117" i="15" s="1"/>
  <c r="O119" i="15"/>
  <c r="Y121" i="15"/>
  <c r="V121" i="15"/>
  <c r="L121" i="15"/>
  <c r="AL121" i="15" s="1"/>
  <c r="U121" i="15"/>
  <c r="AO121" i="15" s="1"/>
  <c r="O122" i="15"/>
  <c r="Y122" i="15"/>
  <c r="AE122" i="15" s="1"/>
  <c r="X124" i="15"/>
  <c r="S124" i="15"/>
  <c r="U124" i="15" s="1"/>
  <c r="V124" i="15"/>
  <c r="L125" i="15"/>
  <c r="AL125" i="15" s="1"/>
  <c r="W125" i="15"/>
  <c r="L126" i="15"/>
  <c r="AL126" i="15" s="1"/>
  <c r="Y126" i="15"/>
  <c r="AE127" i="15"/>
  <c r="O133" i="15"/>
  <c r="T134" i="15"/>
  <c r="V134" i="15" s="1"/>
  <c r="O141" i="15"/>
  <c r="T142" i="15"/>
  <c r="V142" i="15" s="1"/>
  <c r="W148" i="15"/>
  <c r="Y149" i="15"/>
  <c r="AE149" i="15" s="1"/>
  <c r="Y150" i="15"/>
  <c r="AE150" i="15" s="1"/>
  <c r="V158" i="15"/>
  <c r="L158" i="15"/>
  <c r="AL158" i="15" s="1"/>
  <c r="S158" i="15"/>
  <c r="U158" i="15" s="1"/>
  <c r="AO158" i="15" s="1"/>
  <c r="X158" i="15"/>
  <c r="W158" i="15"/>
  <c r="O158" i="15"/>
  <c r="AN161" i="15"/>
  <c r="T165" i="15"/>
  <c r="V165" i="15" s="1"/>
  <c r="AN178" i="15"/>
  <c r="K189" i="15"/>
  <c r="AN32" i="14"/>
  <c r="AN56" i="14"/>
  <c r="AN70" i="14"/>
  <c r="AN76" i="14"/>
  <c r="AN83" i="14"/>
  <c r="AN140" i="14"/>
  <c r="T127" i="15"/>
  <c r="V127" i="15" s="1"/>
  <c r="L129" i="15"/>
  <c r="AL129" i="15" s="1"/>
  <c r="V129" i="15"/>
  <c r="T135" i="15"/>
  <c r="V135" i="15" s="1"/>
  <c r="Y136" i="15"/>
  <c r="AE136" i="15" s="1"/>
  <c r="L137" i="15"/>
  <c r="AL137" i="15" s="1"/>
  <c r="V137" i="15"/>
  <c r="T143" i="15"/>
  <c r="V143" i="15" s="1"/>
  <c r="L145" i="15"/>
  <c r="AL145" i="15" s="1"/>
  <c r="V145" i="15"/>
  <c r="X147" i="15"/>
  <c r="T151" i="15"/>
  <c r="V151" i="15" s="1"/>
  <c r="L153" i="15"/>
  <c r="AL153" i="15" s="1"/>
  <c r="V153" i="15"/>
  <c r="X155" i="15"/>
  <c r="S156" i="15"/>
  <c r="U156" i="15"/>
  <c r="T159" i="15"/>
  <c r="V159" i="15" s="1"/>
  <c r="X163" i="15"/>
  <c r="S164" i="15"/>
  <c r="U164" i="15" s="1"/>
  <c r="T167" i="15"/>
  <c r="V167" i="15" s="1"/>
  <c r="Y168" i="15"/>
  <c r="X171" i="15"/>
  <c r="S172" i="15"/>
  <c r="U172" i="15" s="1"/>
  <c r="O174" i="15"/>
  <c r="Y176" i="15"/>
  <c r="AE176" i="15" s="1"/>
  <c r="L177" i="15"/>
  <c r="AL177" i="15" s="1"/>
  <c r="V177" i="15"/>
  <c r="X179" i="15"/>
  <c r="S180" i="15"/>
  <c r="U180" i="15" s="1"/>
  <c r="O34" i="14"/>
  <c r="T35" i="14"/>
  <c r="V35" i="14" s="1"/>
  <c r="X39" i="14"/>
  <c r="O42" i="14"/>
  <c r="T43" i="14"/>
  <c r="V43" i="14" s="1"/>
  <c r="Y44" i="14"/>
  <c r="AE44" i="14" s="1"/>
  <c r="L45" i="14"/>
  <c r="AL45" i="14" s="1"/>
  <c r="V45" i="14"/>
  <c r="X47" i="14"/>
  <c r="S48" i="14"/>
  <c r="U48" i="14" s="1"/>
  <c r="AO48" i="14" s="1"/>
  <c r="O50" i="14"/>
  <c r="T51" i="14"/>
  <c r="V51" i="14" s="1"/>
  <c r="L53" i="14"/>
  <c r="AL53" i="14" s="1"/>
  <c r="V53" i="14"/>
  <c r="X55" i="14"/>
  <c r="S56" i="14"/>
  <c r="U56" i="14" s="1"/>
  <c r="AO56" i="14" s="1"/>
  <c r="O58" i="14"/>
  <c r="T59" i="14"/>
  <c r="L61" i="14"/>
  <c r="AL61" i="14" s="1"/>
  <c r="V61" i="14"/>
  <c r="X63" i="14"/>
  <c r="S64" i="14"/>
  <c r="U64" i="14" s="1"/>
  <c r="O66" i="14"/>
  <c r="T67" i="14"/>
  <c r="V67" i="14" s="1"/>
  <c r="L69" i="14"/>
  <c r="AL69" i="14" s="1"/>
  <c r="V69" i="14"/>
  <c r="X71" i="14"/>
  <c r="S72" i="14"/>
  <c r="U72" i="14" s="1"/>
  <c r="O74" i="14"/>
  <c r="T75" i="14"/>
  <c r="V75" i="14" s="1"/>
  <c r="O81" i="14"/>
  <c r="Y81" i="14"/>
  <c r="O89" i="14"/>
  <c r="Y89" i="14"/>
  <c r="O97" i="14"/>
  <c r="T98" i="14"/>
  <c r="AN100" i="14"/>
  <c r="S113" i="14"/>
  <c r="V113" i="14"/>
  <c r="S116" i="14"/>
  <c r="V116" i="14"/>
  <c r="T119" i="14"/>
  <c r="X122" i="14"/>
  <c r="O122" i="14"/>
  <c r="V122" i="14"/>
  <c r="L122" i="14"/>
  <c r="S122" i="14"/>
  <c r="U122" i="14" s="1"/>
  <c r="S124" i="14"/>
  <c r="U124" i="14" s="1"/>
  <c r="AO124" i="14" s="1"/>
  <c r="Y124" i="14"/>
  <c r="X124" i="14"/>
  <c r="W124" i="14"/>
  <c r="O124" i="14"/>
  <c r="AD126" i="14"/>
  <c r="AN157" i="14"/>
  <c r="AD157" i="14"/>
  <c r="W176" i="14"/>
  <c r="O176" i="14"/>
  <c r="X176" i="14"/>
  <c r="L176" i="14"/>
  <c r="AL176" i="14" s="1"/>
  <c r="Y176" i="14"/>
  <c r="AE176" i="14" s="1"/>
  <c r="S176" i="14"/>
  <c r="U176" i="14" s="1"/>
  <c r="AO176" i="14" s="1"/>
  <c r="T176" i="14"/>
  <c r="V176" i="14" s="1"/>
  <c r="T130" i="15"/>
  <c r="T138" i="15"/>
  <c r="T146" i="15"/>
  <c r="Y147" i="15"/>
  <c r="T154" i="15"/>
  <c r="Y155" i="15"/>
  <c r="L156" i="15"/>
  <c r="AL156" i="15" s="1"/>
  <c r="V156" i="15"/>
  <c r="T162" i="15"/>
  <c r="V162" i="15" s="1"/>
  <c r="Y163" i="15"/>
  <c r="L164" i="15"/>
  <c r="AL164" i="15" s="1"/>
  <c r="V164" i="15"/>
  <c r="T170" i="15"/>
  <c r="V170" i="15" s="1"/>
  <c r="Y171" i="15"/>
  <c r="L172" i="15"/>
  <c r="AL172" i="15" s="1"/>
  <c r="V172" i="15"/>
  <c r="X174" i="15"/>
  <c r="O177" i="15"/>
  <c r="W177" i="15"/>
  <c r="Y179" i="15"/>
  <c r="L180" i="15"/>
  <c r="AL180" i="15" s="1"/>
  <c r="V180" i="15"/>
  <c r="V32" i="14"/>
  <c r="X34" i="14"/>
  <c r="O37" i="14"/>
  <c r="T38" i="14"/>
  <c r="V38" i="14" s="1"/>
  <c r="Y39" i="14"/>
  <c r="X42" i="14"/>
  <c r="S43" i="14"/>
  <c r="U43" i="14" s="1"/>
  <c r="AO43" i="14" s="1"/>
  <c r="O45" i="14"/>
  <c r="W45" i="14"/>
  <c r="Y47" i="14"/>
  <c r="L48" i="14"/>
  <c r="AL48" i="14" s="1"/>
  <c r="V48" i="14"/>
  <c r="X50" i="14"/>
  <c r="S51" i="14"/>
  <c r="U51" i="14" s="1"/>
  <c r="AO51" i="14" s="1"/>
  <c r="O53" i="14"/>
  <c r="W53" i="14"/>
  <c r="Y55" i="14"/>
  <c r="L56" i="14"/>
  <c r="AL56" i="14" s="1"/>
  <c r="V56" i="14"/>
  <c r="X58" i="14"/>
  <c r="S59" i="14"/>
  <c r="U59" i="14" s="1"/>
  <c r="O61" i="14"/>
  <c r="W61" i="14"/>
  <c r="Y63" i="14"/>
  <c r="L64" i="14"/>
  <c r="AL64" i="14" s="1"/>
  <c r="V64" i="14"/>
  <c r="X66" i="14"/>
  <c r="S67" i="14"/>
  <c r="U67" i="14" s="1"/>
  <c r="O69" i="14"/>
  <c r="W69" i="14"/>
  <c r="Y71" i="14"/>
  <c r="L72" i="14"/>
  <c r="AL72" i="14" s="1"/>
  <c r="V72" i="14"/>
  <c r="X74" i="14"/>
  <c r="S75" i="14"/>
  <c r="U75" i="14" s="1"/>
  <c r="V80" i="14"/>
  <c r="L80" i="14"/>
  <c r="W80" i="14"/>
  <c r="AN82" i="14"/>
  <c r="V88" i="14"/>
  <c r="L88" i="14"/>
  <c r="AL88" i="14" s="1"/>
  <c r="W88" i="14"/>
  <c r="AN90" i="14"/>
  <c r="V96" i="14"/>
  <c r="L96" i="14"/>
  <c r="AL96" i="14" s="1"/>
  <c r="W96" i="14"/>
  <c r="L113" i="14"/>
  <c r="AL113" i="14" s="1"/>
  <c r="L116" i="14"/>
  <c r="AL116" i="14" s="1"/>
  <c r="L124" i="14"/>
  <c r="AL124" i="14" s="1"/>
  <c r="T130" i="14"/>
  <c r="AN134" i="14"/>
  <c r="AN135" i="14"/>
  <c r="AA135" i="14" s="1"/>
  <c r="AD135" i="14"/>
  <c r="AE141" i="14"/>
  <c r="AN142" i="14"/>
  <c r="AN143" i="14"/>
  <c r="AA143" i="14" s="1"/>
  <c r="AD143" i="14"/>
  <c r="AE149" i="14"/>
  <c r="AN150" i="14"/>
  <c r="AN151" i="14"/>
  <c r="AA151" i="14" s="1"/>
  <c r="AD151" i="14"/>
  <c r="AN168" i="14"/>
  <c r="T173" i="15"/>
  <c r="Y174" i="15"/>
  <c r="T181" i="15"/>
  <c r="V181" i="15" s="1"/>
  <c r="T33" i="14"/>
  <c r="V33" i="14" s="1"/>
  <c r="T41" i="14"/>
  <c r="Y42" i="14"/>
  <c r="T49" i="14"/>
  <c r="Y50" i="14"/>
  <c r="T57" i="14"/>
  <c r="Y58" i="14"/>
  <c r="T65" i="14"/>
  <c r="Y66" i="14"/>
  <c r="T73" i="14"/>
  <c r="Y74" i="14"/>
  <c r="W76" i="14"/>
  <c r="O76" i="14"/>
  <c r="U76" i="14"/>
  <c r="AO76" i="14" s="1"/>
  <c r="AN79" i="14"/>
  <c r="S83" i="14"/>
  <c r="U83" i="14" s="1"/>
  <c r="AO83" i="14" s="1"/>
  <c r="V83" i="14"/>
  <c r="W84" i="14"/>
  <c r="O84" i="14"/>
  <c r="AN87" i="14"/>
  <c r="S91" i="14"/>
  <c r="U91" i="14" s="1"/>
  <c r="AO91" i="14" s="1"/>
  <c r="V91" i="14"/>
  <c r="O92" i="14"/>
  <c r="U92" i="14"/>
  <c r="AO92" i="14" s="1"/>
  <c r="AN95" i="14"/>
  <c r="X98" i="14"/>
  <c r="V98" i="14"/>
  <c r="L98" i="14"/>
  <c r="AL98" i="14" s="1"/>
  <c r="U98" i="14"/>
  <c r="AO98" i="14" s="1"/>
  <c r="S98" i="14"/>
  <c r="Y98" i="14"/>
  <c r="AN105" i="14"/>
  <c r="AN111" i="14"/>
  <c r="AA111" i="14" s="1"/>
  <c r="AD111" i="14"/>
  <c r="O113" i="14"/>
  <c r="Y119" i="14"/>
  <c r="X119" i="14"/>
  <c r="W119" i="14"/>
  <c r="O119" i="14"/>
  <c r="V119" i="14"/>
  <c r="L119" i="14"/>
  <c r="AL119" i="14" s="1"/>
  <c r="AN129" i="14"/>
  <c r="AA129" i="14" s="1"/>
  <c r="AD129" i="14"/>
  <c r="AN138" i="14"/>
  <c r="AN146" i="14"/>
  <c r="AN154" i="14"/>
  <c r="Y51" i="13"/>
  <c r="L51" i="13"/>
  <c r="AL51" i="13" s="1"/>
  <c r="S51" i="13"/>
  <c r="U51" i="13" s="1"/>
  <c r="AO51" i="13" s="1"/>
  <c r="O51" i="13"/>
  <c r="X51" i="13"/>
  <c r="W51" i="13"/>
  <c r="T51" i="13"/>
  <c r="V51" i="13" s="1"/>
  <c r="O127" i="15"/>
  <c r="Y129" i="15"/>
  <c r="L130" i="15"/>
  <c r="AL130" i="15" s="1"/>
  <c r="V130" i="15"/>
  <c r="O135" i="15"/>
  <c r="Y137" i="15"/>
  <c r="AE137" i="15" s="1"/>
  <c r="L138" i="15"/>
  <c r="V138" i="15"/>
  <c r="O143" i="15"/>
  <c r="Y145" i="15"/>
  <c r="AE145" i="15" s="1"/>
  <c r="L146" i="15"/>
  <c r="AL146" i="15" s="1"/>
  <c r="V146" i="15"/>
  <c r="O151" i="15"/>
  <c r="Y153" i="15"/>
  <c r="AE153" i="15" s="1"/>
  <c r="L154" i="15"/>
  <c r="V154" i="15"/>
  <c r="X156" i="15"/>
  <c r="O159" i="15"/>
  <c r="T160" i="15"/>
  <c r="V160" i="15" s="1"/>
  <c r="L162" i="15"/>
  <c r="X164" i="15"/>
  <c r="O167" i="15"/>
  <c r="T168" i="15"/>
  <c r="V168" i="15" s="1"/>
  <c r="L170" i="15"/>
  <c r="X172" i="15"/>
  <c r="S173" i="15"/>
  <c r="U173" i="15" s="1"/>
  <c r="AO173" i="15" s="1"/>
  <c r="T176" i="15"/>
  <c r="V176" i="15" s="1"/>
  <c r="X180" i="15"/>
  <c r="S181" i="15"/>
  <c r="U181" i="15" s="1"/>
  <c r="AO181" i="15" s="1"/>
  <c r="X32" i="14"/>
  <c r="O35" i="14"/>
  <c r="Y37" i="14"/>
  <c r="X40" i="14"/>
  <c r="S41" i="14"/>
  <c r="U41" i="14" s="1"/>
  <c r="Y45" i="14"/>
  <c r="X48" i="14"/>
  <c r="S49" i="14"/>
  <c r="U49" i="14" s="1"/>
  <c r="O51" i="14"/>
  <c r="Y53" i="14"/>
  <c r="X56" i="14"/>
  <c r="S57" i="14"/>
  <c r="U57" i="14" s="1"/>
  <c r="AO57" i="14" s="1"/>
  <c r="O59" i="14"/>
  <c r="Y61" i="14"/>
  <c r="X64" i="14"/>
  <c r="S65" i="14"/>
  <c r="U65" i="14" s="1"/>
  <c r="AO65" i="14" s="1"/>
  <c r="O67" i="14"/>
  <c r="Y69" i="14"/>
  <c r="X72" i="14"/>
  <c r="S73" i="14"/>
  <c r="U73" i="14" s="1"/>
  <c r="O75" i="14"/>
  <c r="S76" i="14"/>
  <c r="V76" i="14"/>
  <c r="Y79" i="14"/>
  <c r="V79" i="14"/>
  <c r="L79" i="14"/>
  <c r="AL79" i="14" s="1"/>
  <c r="U79" i="14"/>
  <c r="X82" i="14"/>
  <c r="S82" i="14"/>
  <c r="U82" i="14" s="1"/>
  <c r="AE82" i="14" s="1"/>
  <c r="V82" i="14"/>
  <c r="L83" i="14"/>
  <c r="W83" i="14"/>
  <c r="S84" i="14"/>
  <c r="U84" i="14" s="1"/>
  <c r="AO84" i="14" s="1"/>
  <c r="V84" i="14"/>
  <c r="Y87" i="14"/>
  <c r="V87" i="14"/>
  <c r="L87" i="14"/>
  <c r="AL87" i="14" s="1"/>
  <c r="U87" i="14"/>
  <c r="X90" i="14"/>
  <c r="S90" i="14"/>
  <c r="U90" i="14" s="1"/>
  <c r="V90" i="14"/>
  <c r="L91" i="14"/>
  <c r="AL91" i="14" s="1"/>
  <c r="W91" i="14"/>
  <c r="S92" i="14"/>
  <c r="V92" i="14"/>
  <c r="Y95" i="14"/>
  <c r="V95" i="14"/>
  <c r="L95" i="14"/>
  <c r="AL95" i="14" s="1"/>
  <c r="U95" i="14"/>
  <c r="O98" i="14"/>
  <c r="T99" i="14"/>
  <c r="V99" i="14" s="1"/>
  <c r="X100" i="14"/>
  <c r="O100" i="14"/>
  <c r="U100" i="14"/>
  <c r="AO100" i="14" s="1"/>
  <c r="Y103" i="14"/>
  <c r="AE103" i="14" s="1"/>
  <c r="W103" i="14"/>
  <c r="O103" i="14"/>
  <c r="V103" i="14"/>
  <c r="L103" i="14"/>
  <c r="AL103" i="14" s="1"/>
  <c r="X103" i="14"/>
  <c r="X106" i="14"/>
  <c r="V106" i="14"/>
  <c r="L106" i="14"/>
  <c r="AL106" i="14" s="1"/>
  <c r="S106" i="14"/>
  <c r="U106" i="14" s="1"/>
  <c r="Y106" i="14"/>
  <c r="AN110" i="14"/>
  <c r="S119" i="14"/>
  <c r="U119" i="14" s="1"/>
  <c r="AO119" i="14" s="1"/>
  <c r="Y121" i="14"/>
  <c r="X121" i="14"/>
  <c r="U121" i="14"/>
  <c r="AE124" i="14"/>
  <c r="T132" i="14"/>
  <c r="V132" i="14" s="1"/>
  <c r="AE157" i="14"/>
  <c r="AN158" i="14"/>
  <c r="AA158" i="14" s="1"/>
  <c r="AN159" i="14"/>
  <c r="AA159" i="14" s="1"/>
  <c r="AD159" i="14"/>
  <c r="X165" i="14"/>
  <c r="L165" i="14"/>
  <c r="AL165" i="14" s="1"/>
  <c r="S165" i="14"/>
  <c r="U165" i="14" s="1"/>
  <c r="AO165" i="14" s="1"/>
  <c r="T165" i="14"/>
  <c r="V165" i="14" s="1"/>
  <c r="Y165" i="14"/>
  <c r="O165" i="14"/>
  <c r="AN47" i="13"/>
  <c r="T147" i="15"/>
  <c r="V147" i="15" s="1"/>
  <c r="T155" i="15"/>
  <c r="V155" i="15" s="1"/>
  <c r="Y156" i="15"/>
  <c r="AE156" i="15" s="1"/>
  <c r="T163" i="15"/>
  <c r="V163" i="15" s="1"/>
  <c r="Y164" i="15"/>
  <c r="T171" i="15"/>
  <c r="V171" i="15" s="1"/>
  <c r="Y172" i="15"/>
  <c r="AE172" i="15" s="1"/>
  <c r="L173" i="15"/>
  <c r="V173" i="15"/>
  <c r="T179" i="15"/>
  <c r="V179" i="15" s="1"/>
  <c r="Y180" i="15"/>
  <c r="AE180" i="15" s="1"/>
  <c r="L181" i="15"/>
  <c r="Y32" i="14"/>
  <c r="AG182" i="14"/>
  <c r="T39" i="14"/>
  <c r="V39" i="14" s="1"/>
  <c r="Y40" i="14"/>
  <c r="L41" i="14"/>
  <c r="AL41" i="14" s="1"/>
  <c r="V41" i="14"/>
  <c r="T47" i="14"/>
  <c r="V47" i="14" s="1"/>
  <c r="Y48" i="14"/>
  <c r="L49" i="14"/>
  <c r="V49" i="14"/>
  <c r="T55" i="14"/>
  <c r="V55" i="14" s="1"/>
  <c r="Y56" i="14"/>
  <c r="L57" i="14"/>
  <c r="V57" i="14"/>
  <c r="T63" i="14"/>
  <c r="V63" i="14" s="1"/>
  <c r="Y64" i="14"/>
  <c r="AE64" i="14" s="1"/>
  <c r="L65" i="14"/>
  <c r="V65" i="14"/>
  <c r="T71" i="14"/>
  <c r="V71" i="14" s="1"/>
  <c r="Y72" i="14"/>
  <c r="L73" i="14"/>
  <c r="AL73" i="14" s="1"/>
  <c r="V73" i="14"/>
  <c r="L76" i="14"/>
  <c r="AL76" i="14" s="1"/>
  <c r="X76" i="14"/>
  <c r="T81" i="14"/>
  <c r="O83" i="14"/>
  <c r="X83" i="14"/>
  <c r="L84" i="14"/>
  <c r="AL84" i="14" s="1"/>
  <c r="X84" i="14"/>
  <c r="T89" i="14"/>
  <c r="O91" i="14"/>
  <c r="X91" i="14"/>
  <c r="L92" i="14"/>
  <c r="AL92" i="14" s="1"/>
  <c r="X92" i="14"/>
  <c r="AE101" i="14"/>
  <c r="X108" i="14"/>
  <c r="O108" i="14"/>
  <c r="U108" i="14"/>
  <c r="AO108" i="14" s="1"/>
  <c r="Y111" i="14"/>
  <c r="AE111" i="14" s="1"/>
  <c r="W111" i="14"/>
  <c r="O111" i="14"/>
  <c r="V111" i="14"/>
  <c r="L111" i="14"/>
  <c r="AL111" i="14" s="1"/>
  <c r="X111" i="14"/>
  <c r="X114" i="14"/>
  <c r="O114" i="14"/>
  <c r="V114" i="14"/>
  <c r="L114" i="14"/>
  <c r="AL114" i="14" s="1"/>
  <c r="S114" i="14"/>
  <c r="U114" i="14" s="1"/>
  <c r="AN122" i="14"/>
  <c r="V129" i="14"/>
  <c r="L129" i="14"/>
  <c r="AL129" i="14" s="1"/>
  <c r="Y129" i="14"/>
  <c r="AE129" i="14" s="1"/>
  <c r="X129" i="14"/>
  <c r="W129" i="14"/>
  <c r="AN167" i="14"/>
  <c r="AN175" i="14"/>
  <c r="AF182" i="13"/>
  <c r="AN42" i="13"/>
  <c r="AN52" i="13"/>
  <c r="AA52" i="13" s="1"/>
  <c r="AD52" i="13"/>
  <c r="O173" i="15"/>
  <c r="W173" i="15"/>
  <c r="T174" i="15"/>
  <c r="V174" i="15" s="1"/>
  <c r="O181" i="15"/>
  <c r="W181" i="15"/>
  <c r="O33" i="14"/>
  <c r="T34" i="14"/>
  <c r="V34" i="14" s="1"/>
  <c r="O41" i="14"/>
  <c r="W41" i="14"/>
  <c r="T42" i="14"/>
  <c r="V42" i="14" s="1"/>
  <c r="T50" i="14"/>
  <c r="V50" i="14" s="1"/>
  <c r="T58" i="14"/>
  <c r="V58" i="14" s="1"/>
  <c r="T66" i="14"/>
  <c r="V66" i="14" s="1"/>
  <c r="T74" i="14"/>
  <c r="V74" i="14" s="1"/>
  <c r="Y97" i="14"/>
  <c r="X97" i="14"/>
  <c r="S99" i="14"/>
  <c r="U99" i="14" s="1"/>
  <c r="X130" i="14"/>
  <c r="O130" i="14"/>
  <c r="V130" i="14"/>
  <c r="L130" i="14"/>
  <c r="S130" i="14"/>
  <c r="U130" i="14" s="1"/>
  <c r="S132" i="14"/>
  <c r="U132" i="14" s="1"/>
  <c r="AO132" i="14" s="1"/>
  <c r="Y132" i="14"/>
  <c r="X132" i="14"/>
  <c r="O132" i="14"/>
  <c r="V140" i="14"/>
  <c r="L140" i="14"/>
  <c r="AL140" i="14" s="1"/>
  <c r="S140" i="14"/>
  <c r="U140" i="14" s="1"/>
  <c r="AO140" i="14" s="1"/>
  <c r="Y140" i="14"/>
  <c r="X140" i="14"/>
  <c r="W140" i="14"/>
  <c r="O140" i="14"/>
  <c r="V148" i="14"/>
  <c r="L148" i="14"/>
  <c r="AL148" i="14" s="1"/>
  <c r="S148" i="14"/>
  <c r="U148" i="14" s="1"/>
  <c r="AO148" i="14" s="1"/>
  <c r="Y148" i="14"/>
  <c r="X148" i="14"/>
  <c r="O148" i="14"/>
  <c r="V156" i="14"/>
  <c r="L156" i="14"/>
  <c r="AL156" i="14" s="1"/>
  <c r="S156" i="14"/>
  <c r="U156" i="14" s="1"/>
  <c r="AO156" i="14" s="1"/>
  <c r="Y156" i="14"/>
  <c r="X156" i="14"/>
  <c r="W156" i="14"/>
  <c r="O156" i="14"/>
  <c r="AN125" i="13"/>
  <c r="L147" i="15"/>
  <c r="AL147" i="15" s="1"/>
  <c r="L155" i="15"/>
  <c r="AL155" i="15" s="1"/>
  <c r="O160" i="15"/>
  <c r="L163" i="15"/>
  <c r="AL163" i="15" s="1"/>
  <c r="O168" i="15"/>
  <c r="L171" i="15"/>
  <c r="AL171" i="15" s="1"/>
  <c r="X173" i="15"/>
  <c r="S174" i="15"/>
  <c r="U174" i="15" s="1"/>
  <c r="O176" i="15"/>
  <c r="L179" i="15"/>
  <c r="AL179" i="15" s="1"/>
  <c r="X181" i="15"/>
  <c r="X33" i="14"/>
  <c r="X41" i="14"/>
  <c r="S42" i="14"/>
  <c r="U42" i="14" s="1"/>
  <c r="AO42" i="14" s="1"/>
  <c r="L47" i="14"/>
  <c r="AL47" i="14" s="1"/>
  <c r="X49" i="14"/>
  <c r="S50" i="14"/>
  <c r="U50" i="14" s="1"/>
  <c r="AO50" i="14" s="1"/>
  <c r="L55" i="14"/>
  <c r="AL55" i="14" s="1"/>
  <c r="X57" i="14"/>
  <c r="S58" i="14"/>
  <c r="U58" i="14" s="1"/>
  <c r="AO58" i="14" s="1"/>
  <c r="L63" i="14"/>
  <c r="AL63" i="14" s="1"/>
  <c r="X65" i="14"/>
  <c r="S66" i="14"/>
  <c r="U66" i="14" s="1"/>
  <c r="AO66" i="14" s="1"/>
  <c r="L71" i="14"/>
  <c r="AL71" i="14" s="1"/>
  <c r="X73" i="14"/>
  <c r="S74" i="14"/>
  <c r="U74" i="14" s="1"/>
  <c r="AO74" i="14" s="1"/>
  <c r="S81" i="14"/>
  <c r="U81" i="14" s="1"/>
  <c r="AO81" i="14" s="1"/>
  <c r="V81" i="14"/>
  <c r="S89" i="14"/>
  <c r="U89" i="14" s="1"/>
  <c r="AO89" i="14" s="1"/>
  <c r="V89" i="14"/>
  <c r="S97" i="14"/>
  <c r="U97" i="14" s="1"/>
  <c r="V97" i="14"/>
  <c r="L99" i="14"/>
  <c r="AL99" i="14" s="1"/>
  <c r="X99" i="14"/>
  <c r="Y105" i="14"/>
  <c r="X105" i="14"/>
  <c r="U105" i="14"/>
  <c r="S107" i="14"/>
  <c r="U107" i="14" s="1"/>
  <c r="AE107" i="14" s="1"/>
  <c r="L108" i="14"/>
  <c r="AL108" i="14" s="1"/>
  <c r="Y108" i="14"/>
  <c r="AE108" i="14" s="1"/>
  <c r="T124" i="14"/>
  <c r="V124" i="14" s="1"/>
  <c r="AN127" i="14"/>
  <c r="AA127" i="14" s="1"/>
  <c r="AD127" i="14"/>
  <c r="O129" i="14"/>
  <c r="L132" i="14"/>
  <c r="AL132" i="14" s="1"/>
  <c r="AN45" i="13"/>
  <c r="L174" i="15"/>
  <c r="AL174" i="15" s="1"/>
  <c r="AB182" i="14"/>
  <c r="L42" i="14"/>
  <c r="AL42" i="14" s="1"/>
  <c r="L50" i="14"/>
  <c r="AL50" i="14" s="1"/>
  <c r="L58" i="14"/>
  <c r="AL58" i="14" s="1"/>
  <c r="L66" i="14"/>
  <c r="AL66" i="14" s="1"/>
  <c r="L74" i="14"/>
  <c r="AL74" i="14" s="1"/>
  <c r="L81" i="14"/>
  <c r="AL81" i="14" s="1"/>
  <c r="AN88" i="14"/>
  <c r="AA88" i="14" s="1"/>
  <c r="AD88" i="14"/>
  <c r="L89" i="14"/>
  <c r="AL89" i="14" s="1"/>
  <c r="W89" i="14"/>
  <c r="AN96" i="14"/>
  <c r="L97" i="14"/>
  <c r="AL97" i="14" s="1"/>
  <c r="O99" i="14"/>
  <c r="Y99" i="14"/>
  <c r="AE99" i="14" s="1"/>
  <c r="Y113" i="14"/>
  <c r="X113" i="14"/>
  <c r="U113" i="14"/>
  <c r="AO113" i="14" s="1"/>
  <c r="Y116" i="14"/>
  <c r="AE116" i="14" s="1"/>
  <c r="X116" i="14"/>
  <c r="O116" i="14"/>
  <c r="U116" i="14"/>
  <c r="AO116" i="14" s="1"/>
  <c r="AE133" i="14"/>
  <c r="T77" i="14"/>
  <c r="V77" i="14" s="1"/>
  <c r="Y78" i="14"/>
  <c r="AE78" i="14" s="1"/>
  <c r="T85" i="14"/>
  <c r="V85" i="14" s="1"/>
  <c r="Y86" i="14"/>
  <c r="T93" i="14"/>
  <c r="V93" i="14" s="1"/>
  <c r="Y94" i="14"/>
  <c r="T101" i="14"/>
  <c r="V101" i="14" s="1"/>
  <c r="T109" i="14"/>
  <c r="V109" i="14" s="1"/>
  <c r="T117" i="14"/>
  <c r="V117" i="14" s="1"/>
  <c r="T125" i="14"/>
  <c r="V125" i="14" s="1"/>
  <c r="L127" i="14"/>
  <c r="AL127" i="14" s="1"/>
  <c r="V127" i="14"/>
  <c r="T133" i="14"/>
  <c r="V133" i="14" s="1"/>
  <c r="L135" i="14"/>
  <c r="AL135" i="14" s="1"/>
  <c r="V135" i="14"/>
  <c r="X137" i="14"/>
  <c r="S138" i="14"/>
  <c r="U138" i="14" s="1"/>
  <c r="T141" i="14"/>
  <c r="V141" i="14" s="1"/>
  <c r="Y142" i="14"/>
  <c r="L143" i="14"/>
  <c r="AL143" i="14" s="1"/>
  <c r="V143" i="14"/>
  <c r="X145" i="14"/>
  <c r="S146" i="14"/>
  <c r="U146" i="14" s="1"/>
  <c r="AO146" i="14" s="1"/>
  <c r="T149" i="14"/>
  <c r="V149" i="14" s="1"/>
  <c r="Y150" i="14"/>
  <c r="L151" i="14"/>
  <c r="AL151" i="14" s="1"/>
  <c r="V151" i="14"/>
  <c r="X153" i="14"/>
  <c r="S154" i="14"/>
  <c r="U154" i="14" s="1"/>
  <c r="AO154" i="14" s="1"/>
  <c r="Y158" i="14"/>
  <c r="AE158" i="14" s="1"/>
  <c r="L159" i="14"/>
  <c r="AL159" i="14" s="1"/>
  <c r="V159" i="14"/>
  <c r="S174" i="14"/>
  <c r="U174" i="14" s="1"/>
  <c r="X174" i="14"/>
  <c r="V174" i="14"/>
  <c r="L174" i="14"/>
  <c r="AL174" i="14" s="1"/>
  <c r="Y174" i="14"/>
  <c r="T179" i="14"/>
  <c r="V179" i="14" s="1"/>
  <c r="Y35" i="13"/>
  <c r="T36" i="13"/>
  <c r="V36" i="13" s="1"/>
  <c r="O42" i="13"/>
  <c r="S47" i="13"/>
  <c r="U47" i="13" s="1"/>
  <c r="AO47" i="13" s="1"/>
  <c r="AN61" i="13"/>
  <c r="AN85" i="13"/>
  <c r="AN137" i="13"/>
  <c r="T104" i="14"/>
  <c r="V104" i="14" s="1"/>
  <c r="T112" i="14"/>
  <c r="V112" i="14" s="1"/>
  <c r="T120" i="14"/>
  <c r="V120" i="14" s="1"/>
  <c r="O127" i="14"/>
  <c r="W127" i="14"/>
  <c r="T128" i="14"/>
  <c r="V128" i="14" s="1"/>
  <c r="O135" i="14"/>
  <c r="W135" i="14"/>
  <c r="T136" i="14"/>
  <c r="V136" i="14" s="1"/>
  <c r="Y137" i="14"/>
  <c r="L138" i="14"/>
  <c r="AL138" i="14" s="1"/>
  <c r="V138" i="14"/>
  <c r="O143" i="14"/>
  <c r="W143" i="14"/>
  <c r="T144" i="14"/>
  <c r="V144" i="14" s="1"/>
  <c r="Y145" i="14"/>
  <c r="L146" i="14"/>
  <c r="AL146" i="14" s="1"/>
  <c r="V146" i="14"/>
  <c r="O151" i="14"/>
  <c r="W151" i="14"/>
  <c r="T152" i="14"/>
  <c r="V152" i="14" s="1"/>
  <c r="Y153" i="14"/>
  <c r="L154" i="14"/>
  <c r="AL154" i="14" s="1"/>
  <c r="V154" i="14"/>
  <c r="O159" i="14"/>
  <c r="W159" i="14"/>
  <c r="T160" i="14"/>
  <c r="V160" i="14" s="1"/>
  <c r="AN162" i="14"/>
  <c r="V164" i="14"/>
  <c r="L164" i="14"/>
  <c r="AL164" i="14" s="1"/>
  <c r="W164" i="14"/>
  <c r="AN166" i="14"/>
  <c r="V172" i="14"/>
  <c r="L172" i="14"/>
  <c r="AL172" i="14" s="1"/>
  <c r="W172" i="14"/>
  <c r="AG182" i="13"/>
  <c r="V43" i="13"/>
  <c r="L43" i="13"/>
  <c r="AL43" i="13" s="1"/>
  <c r="S43" i="13"/>
  <c r="U43" i="13" s="1"/>
  <c r="Y43" i="13"/>
  <c r="AE45" i="13"/>
  <c r="V55" i="13"/>
  <c r="L55" i="13"/>
  <c r="AL55" i="13" s="1"/>
  <c r="S55" i="13"/>
  <c r="U55" i="13" s="1"/>
  <c r="AO55" i="13" s="1"/>
  <c r="Y55" i="13"/>
  <c r="X55" i="13"/>
  <c r="O55" i="13"/>
  <c r="T115" i="14"/>
  <c r="V115" i="14" s="1"/>
  <c r="T123" i="14"/>
  <c r="V123" i="14" s="1"/>
  <c r="X127" i="14"/>
  <c r="T131" i="14"/>
  <c r="V131" i="14" s="1"/>
  <c r="X135" i="14"/>
  <c r="O138" i="14"/>
  <c r="T139" i="14"/>
  <c r="V139" i="14" s="1"/>
  <c r="X143" i="14"/>
  <c r="O146" i="14"/>
  <c r="T147" i="14"/>
  <c r="V147" i="14" s="1"/>
  <c r="X151" i="14"/>
  <c r="O154" i="14"/>
  <c r="W154" i="14"/>
  <c r="T155" i="14"/>
  <c r="V155" i="14" s="1"/>
  <c r="X159" i="14"/>
  <c r="AN161" i="14"/>
  <c r="V163" i="14"/>
  <c r="Y163" i="14"/>
  <c r="T163" i="14"/>
  <c r="S167" i="14"/>
  <c r="U167" i="14" s="1"/>
  <c r="AO167" i="14" s="1"/>
  <c r="V167" i="14"/>
  <c r="O168" i="14"/>
  <c r="AN171" i="14"/>
  <c r="L179" i="14"/>
  <c r="AL179" i="14" s="1"/>
  <c r="Y179" i="14"/>
  <c r="O179" i="14"/>
  <c r="X179" i="14"/>
  <c r="O36" i="13"/>
  <c r="X36" i="13"/>
  <c r="V63" i="13"/>
  <c r="L63" i="13"/>
  <c r="AL63" i="13" s="1"/>
  <c r="S63" i="13"/>
  <c r="U63" i="13" s="1"/>
  <c r="Y63" i="13"/>
  <c r="X63" i="13"/>
  <c r="O63" i="13"/>
  <c r="AN117" i="13"/>
  <c r="AA117" i="13" s="1"/>
  <c r="AD117" i="13"/>
  <c r="O77" i="14"/>
  <c r="O85" i="14"/>
  <c r="O93" i="14"/>
  <c r="O101" i="14"/>
  <c r="L104" i="14"/>
  <c r="AL104" i="14" s="1"/>
  <c r="O109" i="14"/>
  <c r="L112" i="14"/>
  <c r="S115" i="14"/>
  <c r="U115" i="14" s="1"/>
  <c r="O117" i="14"/>
  <c r="L120" i="14"/>
  <c r="S123" i="14"/>
  <c r="U123" i="14" s="1"/>
  <c r="O125" i="14"/>
  <c r="Y127" i="14"/>
  <c r="AE127" i="14" s="1"/>
  <c r="L128" i="14"/>
  <c r="S131" i="14"/>
  <c r="U131" i="14" s="1"/>
  <c r="O133" i="14"/>
  <c r="Y135" i="14"/>
  <c r="L136" i="14"/>
  <c r="AL136" i="14" s="1"/>
  <c r="X138" i="14"/>
  <c r="S139" i="14"/>
  <c r="U139" i="14" s="1"/>
  <c r="AE139" i="14" s="1"/>
  <c r="O141" i="14"/>
  <c r="Y143" i="14"/>
  <c r="AE143" i="14" s="1"/>
  <c r="L144" i="14"/>
  <c r="X146" i="14"/>
  <c r="S147" i="14"/>
  <c r="U147" i="14" s="1"/>
  <c r="AE147" i="14" s="1"/>
  <c r="O149" i="14"/>
  <c r="Y151" i="14"/>
  <c r="AE151" i="14" s="1"/>
  <c r="L152" i="14"/>
  <c r="AL152" i="14" s="1"/>
  <c r="X154" i="14"/>
  <c r="S155" i="14"/>
  <c r="U155" i="14" s="1"/>
  <c r="Y159" i="14"/>
  <c r="AE159" i="14" s="1"/>
  <c r="L160" i="14"/>
  <c r="O161" i="14"/>
  <c r="S163" i="14"/>
  <c r="U163" i="14" s="1"/>
  <c r="AO163" i="14" s="1"/>
  <c r="O164" i="14"/>
  <c r="Y164" i="14"/>
  <c r="S166" i="14"/>
  <c r="U166" i="14" s="1"/>
  <c r="X166" i="14"/>
  <c r="V166" i="14"/>
  <c r="L167" i="14"/>
  <c r="AL167" i="14" s="1"/>
  <c r="W167" i="14"/>
  <c r="S168" i="14"/>
  <c r="U168" i="14" s="1"/>
  <c r="AE168" i="14" s="1"/>
  <c r="V168" i="14"/>
  <c r="V171" i="14"/>
  <c r="L171" i="14"/>
  <c r="AL171" i="14" s="1"/>
  <c r="Y171" i="14"/>
  <c r="U171" i="14"/>
  <c r="O172" i="14"/>
  <c r="Y172" i="14"/>
  <c r="AE172" i="14" s="1"/>
  <c r="X173" i="14"/>
  <c r="Y173" i="14"/>
  <c r="AE173" i="14" s="1"/>
  <c r="U173" i="14"/>
  <c r="AO173" i="14" s="1"/>
  <c r="AA173" i="14" s="1"/>
  <c r="V175" i="14"/>
  <c r="L175" i="14"/>
  <c r="AL175" i="14" s="1"/>
  <c r="S175" i="14"/>
  <c r="U175" i="14" s="1"/>
  <c r="AO175" i="14" s="1"/>
  <c r="Y175" i="14"/>
  <c r="AN177" i="14"/>
  <c r="S179" i="14"/>
  <c r="U179" i="14" s="1"/>
  <c r="AO179" i="14" s="1"/>
  <c r="K189" i="14"/>
  <c r="Y36" i="13"/>
  <c r="W44" i="13"/>
  <c r="O44" i="13"/>
  <c r="X44" i="13"/>
  <c r="V44" i="13"/>
  <c r="T137" i="14"/>
  <c r="V137" i="14" s="1"/>
  <c r="Y138" i="14"/>
  <c r="T145" i="14"/>
  <c r="V145" i="14" s="1"/>
  <c r="Y146" i="14"/>
  <c r="T153" i="14"/>
  <c r="V153" i="14" s="1"/>
  <c r="Y154" i="14"/>
  <c r="AN39" i="13"/>
  <c r="AN53" i="13"/>
  <c r="AA53" i="13" s="1"/>
  <c r="AD53" i="13"/>
  <c r="AN101" i="13"/>
  <c r="L137" i="14"/>
  <c r="AL137" i="14" s="1"/>
  <c r="L145" i="14"/>
  <c r="AL145" i="14" s="1"/>
  <c r="L153" i="14"/>
  <c r="AL153" i="14" s="1"/>
  <c r="AD169" i="14"/>
  <c r="AN174" i="14"/>
  <c r="Y34" i="13"/>
  <c r="X34" i="13"/>
  <c r="V39" i="13"/>
  <c r="Y39" i="13"/>
  <c r="O39" i="13"/>
  <c r="X39" i="13"/>
  <c r="AN43" i="13"/>
  <c r="W52" i="13"/>
  <c r="O52" i="13"/>
  <c r="V52" i="13"/>
  <c r="L52" i="13"/>
  <c r="AL52" i="13" s="1"/>
  <c r="X52" i="13"/>
  <c r="AN55" i="13"/>
  <c r="AN63" i="13"/>
  <c r="AN140" i="13"/>
  <c r="AN167" i="13"/>
  <c r="AN164" i="14"/>
  <c r="AA164" i="14" s="1"/>
  <c r="AD164" i="14"/>
  <c r="AN172" i="14"/>
  <c r="AA172" i="14" s="1"/>
  <c r="AD172" i="14"/>
  <c r="AB182" i="13"/>
  <c r="S42" i="13"/>
  <c r="U42" i="13" s="1"/>
  <c r="AO42" i="13" s="1"/>
  <c r="Y42" i="13"/>
  <c r="X42" i="13"/>
  <c r="V42" i="13"/>
  <c r="L42" i="13"/>
  <c r="AL42" i="13" s="1"/>
  <c r="V47" i="13"/>
  <c r="L47" i="13"/>
  <c r="AL47" i="13" s="1"/>
  <c r="Y47" i="13"/>
  <c r="W47" i="13"/>
  <c r="O47" i="13"/>
  <c r="X47" i="13"/>
  <c r="AN77" i="13"/>
  <c r="AA77" i="13" s="1"/>
  <c r="AD77" i="13"/>
  <c r="AN109" i="13"/>
  <c r="T180" i="14"/>
  <c r="V180" i="14" s="1"/>
  <c r="Y181" i="14"/>
  <c r="AE181" i="14" s="1"/>
  <c r="T32" i="13"/>
  <c r="V32" i="13" s="1"/>
  <c r="T40" i="13"/>
  <c r="V40" i="13" s="1"/>
  <c r="Y41" i="13"/>
  <c r="T48" i="13"/>
  <c r="Y49" i="13"/>
  <c r="AE49" i="13" s="1"/>
  <c r="L50" i="13"/>
  <c r="AL50" i="13" s="1"/>
  <c r="T56" i="13"/>
  <c r="V56" i="13" s="1"/>
  <c r="Y57" i="13"/>
  <c r="L58" i="13"/>
  <c r="AL58" i="13" s="1"/>
  <c r="X60" i="13"/>
  <c r="T64" i="13"/>
  <c r="V64" i="13" s="1"/>
  <c r="Y65" i="13"/>
  <c r="AE65" i="13" s="1"/>
  <c r="L66" i="13"/>
  <c r="AL66" i="13" s="1"/>
  <c r="X68" i="13"/>
  <c r="O71" i="13"/>
  <c r="T72" i="13"/>
  <c r="Y73" i="13"/>
  <c r="AE73" i="13" s="1"/>
  <c r="L74" i="13"/>
  <c r="AL74" i="13" s="1"/>
  <c r="X76" i="13"/>
  <c r="O79" i="13"/>
  <c r="T80" i="13"/>
  <c r="Y81" i="13"/>
  <c r="L82" i="13"/>
  <c r="AL82" i="13" s="1"/>
  <c r="X84" i="13"/>
  <c r="O87" i="13"/>
  <c r="W87" i="13"/>
  <c r="T88" i="13"/>
  <c r="Y89" i="13"/>
  <c r="AE89" i="13" s="1"/>
  <c r="L90" i="13"/>
  <c r="AL90" i="13" s="1"/>
  <c r="V90" i="13"/>
  <c r="X92" i="13"/>
  <c r="O95" i="13"/>
  <c r="T96" i="13"/>
  <c r="V96" i="13" s="1"/>
  <c r="L98" i="13"/>
  <c r="AL98" i="13" s="1"/>
  <c r="X100" i="13"/>
  <c r="O103" i="13"/>
  <c r="T104" i="13"/>
  <c r="L106" i="13"/>
  <c r="AL106" i="13" s="1"/>
  <c r="V106" i="13"/>
  <c r="X108" i="13"/>
  <c r="O111" i="13"/>
  <c r="T112" i="13"/>
  <c r="L114" i="13"/>
  <c r="AL114" i="13" s="1"/>
  <c r="X116" i="13"/>
  <c r="O119" i="13"/>
  <c r="T120" i="13"/>
  <c r="L122" i="13"/>
  <c r="AL122" i="13" s="1"/>
  <c r="V122" i="13"/>
  <c r="X124" i="13"/>
  <c r="O127" i="13"/>
  <c r="W127" i="13"/>
  <c r="T128" i="13"/>
  <c r="V128" i="13" s="1"/>
  <c r="L130" i="13"/>
  <c r="AL130" i="13" s="1"/>
  <c r="X132" i="13"/>
  <c r="S135" i="13"/>
  <c r="U135" i="13" s="1"/>
  <c r="AO135" i="13" s="1"/>
  <c r="V144" i="13"/>
  <c r="L144" i="13"/>
  <c r="AL144" i="13" s="1"/>
  <c r="W144" i="13"/>
  <c r="V152" i="13"/>
  <c r="L152" i="13"/>
  <c r="AL152" i="13" s="1"/>
  <c r="U152" i="13"/>
  <c r="AO152" i="13" s="1"/>
  <c r="S152" i="13"/>
  <c r="Y152" i="13"/>
  <c r="AE157" i="13"/>
  <c r="X160" i="13"/>
  <c r="V160" i="13"/>
  <c r="L160" i="13"/>
  <c r="AL160" i="13" s="1"/>
  <c r="S160" i="13"/>
  <c r="U160" i="13" s="1"/>
  <c r="AO160" i="13" s="1"/>
  <c r="O161" i="13"/>
  <c r="S161" i="13"/>
  <c r="U161" i="13" s="1"/>
  <c r="AO161" i="13" s="1"/>
  <c r="X161" i="13"/>
  <c r="AN161" i="13"/>
  <c r="AN65" i="12"/>
  <c r="AN99" i="12"/>
  <c r="AN125" i="12"/>
  <c r="T59" i="13"/>
  <c r="V59" i="13" s="1"/>
  <c r="Y60" i="13"/>
  <c r="T67" i="13"/>
  <c r="Y68" i="13"/>
  <c r="X71" i="13"/>
  <c r="T75" i="13"/>
  <c r="Y76" i="13"/>
  <c r="X79" i="13"/>
  <c r="T83" i="13"/>
  <c r="V83" i="13" s="1"/>
  <c r="Y84" i="13"/>
  <c r="X87" i="13"/>
  <c r="T91" i="13"/>
  <c r="Y92" i="13"/>
  <c r="X95" i="13"/>
  <c r="T99" i="13"/>
  <c r="Y100" i="13"/>
  <c r="X103" i="13"/>
  <c r="T107" i="13"/>
  <c r="Y108" i="13"/>
  <c r="X111" i="13"/>
  <c r="T115" i="13"/>
  <c r="V115" i="13" s="1"/>
  <c r="Y116" i="13"/>
  <c r="X119" i="13"/>
  <c r="T123" i="13"/>
  <c r="Y124" i="13"/>
  <c r="X127" i="13"/>
  <c r="T131" i="13"/>
  <c r="Y132" i="13"/>
  <c r="T136" i="13"/>
  <c r="V136" i="13" s="1"/>
  <c r="AN148" i="13"/>
  <c r="AA148" i="13" s="1"/>
  <c r="AD148" i="13"/>
  <c r="S159" i="13"/>
  <c r="U159" i="13" s="1"/>
  <c r="AO159" i="13" s="1"/>
  <c r="Y159" i="13"/>
  <c r="AE159" i="13" s="1"/>
  <c r="X159" i="13"/>
  <c r="L159" i="13"/>
  <c r="AL159" i="13" s="1"/>
  <c r="T168" i="13"/>
  <c r="AN41" i="12"/>
  <c r="AD41" i="12"/>
  <c r="AN62" i="12"/>
  <c r="AN78" i="12"/>
  <c r="AN86" i="12"/>
  <c r="O169" i="14"/>
  <c r="W169" i="14"/>
  <c r="T170" i="14"/>
  <c r="V170" i="14" s="1"/>
  <c r="W177" i="14"/>
  <c r="T178" i="14"/>
  <c r="V178" i="14" s="1"/>
  <c r="L180" i="14"/>
  <c r="AL180" i="14" s="1"/>
  <c r="O37" i="13"/>
  <c r="T38" i="13"/>
  <c r="O45" i="13"/>
  <c r="W45" i="13"/>
  <c r="T46" i="13"/>
  <c r="V46" i="13" s="1"/>
  <c r="L48" i="13"/>
  <c r="AL48" i="13" s="1"/>
  <c r="V48" i="13"/>
  <c r="X50" i="13"/>
  <c r="W53" i="13"/>
  <c r="T54" i="13"/>
  <c r="V54" i="13" s="1"/>
  <c r="L56" i="13"/>
  <c r="X58" i="13"/>
  <c r="S59" i="13"/>
  <c r="U59" i="13" s="1"/>
  <c r="AO59" i="13" s="1"/>
  <c r="O61" i="13"/>
  <c r="W61" i="13"/>
  <c r="T62" i="13"/>
  <c r="V62" i="13" s="1"/>
  <c r="L64" i="13"/>
  <c r="AL64" i="13" s="1"/>
  <c r="X66" i="13"/>
  <c r="S67" i="13"/>
  <c r="U67" i="13" s="1"/>
  <c r="AO67" i="13" s="1"/>
  <c r="T70" i="13"/>
  <c r="V70" i="13" s="1"/>
  <c r="Y71" i="13"/>
  <c r="L72" i="13"/>
  <c r="V72" i="13"/>
  <c r="X74" i="13"/>
  <c r="S75" i="13"/>
  <c r="U75" i="13" s="1"/>
  <c r="AO75" i="13" s="1"/>
  <c r="T78" i="13"/>
  <c r="V78" i="13" s="1"/>
  <c r="Y79" i="13"/>
  <c r="L80" i="13"/>
  <c r="V80" i="13"/>
  <c r="X82" i="13"/>
  <c r="S83" i="13"/>
  <c r="U83" i="13"/>
  <c r="T86" i="13"/>
  <c r="V86" i="13" s="1"/>
  <c r="Y87" i="13"/>
  <c r="L88" i="13"/>
  <c r="AL88" i="13" s="1"/>
  <c r="V88" i="13"/>
  <c r="X90" i="13"/>
  <c r="S91" i="13"/>
  <c r="U91" i="13" s="1"/>
  <c r="T94" i="13"/>
  <c r="V94" i="13" s="1"/>
  <c r="Y95" i="13"/>
  <c r="L96" i="13"/>
  <c r="X98" i="13"/>
  <c r="S99" i="13"/>
  <c r="U99" i="13" s="1"/>
  <c r="AO99" i="13" s="1"/>
  <c r="T102" i="13"/>
  <c r="V102" i="13" s="1"/>
  <c r="Y103" i="13"/>
  <c r="L104" i="13"/>
  <c r="AL104" i="13" s="1"/>
  <c r="V104" i="13"/>
  <c r="X106" i="13"/>
  <c r="S107" i="13"/>
  <c r="U107" i="13" s="1"/>
  <c r="T110" i="13"/>
  <c r="V110" i="13" s="1"/>
  <c r="Y111" i="13"/>
  <c r="L112" i="13"/>
  <c r="AL112" i="13" s="1"/>
  <c r="V112" i="13"/>
  <c r="X114" i="13"/>
  <c r="S115" i="13"/>
  <c r="U115" i="13" s="1"/>
  <c r="T118" i="13"/>
  <c r="V118" i="13" s="1"/>
  <c r="Y119" i="13"/>
  <c r="L120" i="13"/>
  <c r="V120" i="13"/>
  <c r="X122" i="13"/>
  <c r="S123" i="13"/>
  <c r="U123" i="13" s="1"/>
  <c r="AO123" i="13" s="1"/>
  <c r="T126" i="13"/>
  <c r="V126" i="13" s="1"/>
  <c r="Y127" i="13"/>
  <c r="L128" i="13"/>
  <c r="AL128" i="13" s="1"/>
  <c r="X130" i="13"/>
  <c r="S131" i="13"/>
  <c r="U131" i="13" s="1"/>
  <c r="AO131" i="13" s="1"/>
  <c r="O135" i="13"/>
  <c r="X135" i="13"/>
  <c r="S136" i="13"/>
  <c r="U136" i="13" s="1"/>
  <c r="T139" i="13"/>
  <c r="V139" i="13" s="1"/>
  <c r="O141" i="13"/>
  <c r="V141" i="13"/>
  <c r="T143" i="13"/>
  <c r="O144" i="13"/>
  <c r="Y144" i="13"/>
  <c r="T145" i="13"/>
  <c r="V145" i="13" s="1"/>
  <c r="W153" i="13"/>
  <c r="O153" i="13"/>
  <c r="X153" i="13"/>
  <c r="V153" i="13"/>
  <c r="O159" i="13"/>
  <c r="T176" i="13"/>
  <c r="AN90" i="12"/>
  <c r="AN107" i="12"/>
  <c r="AA117" i="12"/>
  <c r="T181" i="14"/>
  <c r="V181" i="14" s="1"/>
  <c r="O32" i="13"/>
  <c r="T33" i="13"/>
  <c r="V33" i="13" s="1"/>
  <c r="O40" i="13"/>
  <c r="T41" i="13"/>
  <c r="V41" i="13" s="1"/>
  <c r="O48" i="13"/>
  <c r="T49" i="13"/>
  <c r="V49" i="13" s="1"/>
  <c r="Y50" i="13"/>
  <c r="O56" i="13"/>
  <c r="T57" i="13"/>
  <c r="V57" i="13" s="1"/>
  <c r="Y58" i="13"/>
  <c r="L59" i="13"/>
  <c r="AL59" i="13" s="1"/>
  <c r="O64" i="13"/>
  <c r="T65" i="13"/>
  <c r="V65" i="13" s="1"/>
  <c r="Y66" i="13"/>
  <c r="L67" i="13"/>
  <c r="AL67" i="13" s="1"/>
  <c r="V67" i="13"/>
  <c r="O72" i="13"/>
  <c r="T73" i="13"/>
  <c r="V73" i="13" s="1"/>
  <c r="Y74" i="13"/>
  <c r="L75" i="13"/>
  <c r="V75" i="13"/>
  <c r="O80" i="13"/>
  <c r="T81" i="13"/>
  <c r="V81" i="13" s="1"/>
  <c r="Y82" i="13"/>
  <c r="L83" i="13"/>
  <c r="AL83" i="13" s="1"/>
  <c r="O88" i="13"/>
  <c r="T89" i="13"/>
  <c r="V89" i="13" s="1"/>
  <c r="Y90" i="13"/>
  <c r="L91" i="13"/>
  <c r="AL91" i="13" s="1"/>
  <c r="V91" i="13"/>
  <c r="O96" i="13"/>
  <c r="T97" i="13"/>
  <c r="V97" i="13" s="1"/>
  <c r="Y98" i="13"/>
  <c r="L99" i="13"/>
  <c r="AL99" i="13" s="1"/>
  <c r="V99" i="13"/>
  <c r="O104" i="13"/>
  <c r="T105" i="13"/>
  <c r="V105" i="13" s="1"/>
  <c r="Y106" i="13"/>
  <c r="L107" i="13"/>
  <c r="V107" i="13"/>
  <c r="O112" i="13"/>
  <c r="T113" i="13"/>
  <c r="V113" i="13" s="1"/>
  <c r="Y114" i="13"/>
  <c r="L115" i="13"/>
  <c r="O120" i="13"/>
  <c r="T121" i="13"/>
  <c r="V121" i="13" s="1"/>
  <c r="Y122" i="13"/>
  <c r="L123" i="13"/>
  <c r="AL123" i="13" s="1"/>
  <c r="V123" i="13"/>
  <c r="O128" i="13"/>
  <c r="T129" i="13"/>
  <c r="V129" i="13" s="1"/>
  <c r="Y130" i="13"/>
  <c r="L131" i="13"/>
  <c r="AL131" i="13" s="1"/>
  <c r="V131" i="13"/>
  <c r="L136" i="13"/>
  <c r="AL136" i="13" s="1"/>
  <c r="O137" i="13"/>
  <c r="U137" i="13"/>
  <c r="AO137" i="13" s="1"/>
  <c r="V148" i="13"/>
  <c r="L148" i="13"/>
  <c r="AL148" i="13" s="1"/>
  <c r="Y148" i="13"/>
  <c r="W148" i="13"/>
  <c r="O148" i="13"/>
  <c r="X148" i="13"/>
  <c r="AN170" i="13"/>
  <c r="AA170" i="13" s="1"/>
  <c r="AB182" i="12"/>
  <c r="AF32" i="12"/>
  <c r="AF182" i="12" s="1"/>
  <c r="AN57" i="12"/>
  <c r="AA57" i="12" s="1"/>
  <c r="AD57" i="12"/>
  <c r="T60" i="13"/>
  <c r="V60" i="13" s="1"/>
  <c r="T68" i="13"/>
  <c r="T76" i="13"/>
  <c r="T84" i="13"/>
  <c r="T92" i="13"/>
  <c r="V92" i="13" s="1"/>
  <c r="T100" i="13"/>
  <c r="T108" i="13"/>
  <c r="T116" i="13"/>
  <c r="T124" i="13"/>
  <c r="T132" i="13"/>
  <c r="V140" i="13"/>
  <c r="L140" i="13"/>
  <c r="AL140" i="13" s="1"/>
  <c r="U140" i="13"/>
  <c r="AO140" i="13" s="1"/>
  <c r="S143" i="13"/>
  <c r="U143" i="13" s="1"/>
  <c r="Y143" i="13"/>
  <c r="V143" i="13"/>
  <c r="L143" i="13"/>
  <c r="AL143" i="13" s="1"/>
  <c r="X143" i="13"/>
  <c r="W145" i="13"/>
  <c r="O145" i="13"/>
  <c r="X145" i="13"/>
  <c r="AE149" i="13"/>
  <c r="AN151" i="13"/>
  <c r="AN175" i="13"/>
  <c r="AN54" i="12"/>
  <c r="AN73" i="12"/>
  <c r="AN81" i="12"/>
  <c r="AA81" i="12" s="1"/>
  <c r="AD81" i="12"/>
  <c r="T71" i="13"/>
  <c r="V71" i="13" s="1"/>
  <c r="T79" i="13"/>
  <c r="V79" i="13" s="1"/>
  <c r="T87" i="13"/>
  <c r="V87" i="13" s="1"/>
  <c r="T95" i="13"/>
  <c r="V95" i="13" s="1"/>
  <c r="T103" i="13"/>
  <c r="V103" i="13" s="1"/>
  <c r="T111" i="13"/>
  <c r="V111" i="13" s="1"/>
  <c r="T119" i="13"/>
  <c r="V119" i="13" s="1"/>
  <c r="T127" i="13"/>
  <c r="V127" i="13" s="1"/>
  <c r="AN152" i="13"/>
  <c r="AN156" i="13"/>
  <c r="AA156" i="13" s="1"/>
  <c r="AD156" i="13"/>
  <c r="AN160" i="13"/>
  <c r="X168" i="13"/>
  <c r="W168" i="13"/>
  <c r="O168" i="13"/>
  <c r="V168" i="13"/>
  <c r="L168" i="13"/>
  <c r="S168" i="13"/>
  <c r="U168" i="13" s="1"/>
  <c r="AO168" i="13" s="1"/>
  <c r="AD101" i="12"/>
  <c r="AN101" i="12"/>
  <c r="AA101" i="12" s="1"/>
  <c r="T50" i="13"/>
  <c r="V50" i="13" s="1"/>
  <c r="T58" i="13"/>
  <c r="V58" i="13" s="1"/>
  <c r="L60" i="13"/>
  <c r="AL60" i="13" s="1"/>
  <c r="T66" i="13"/>
  <c r="V66" i="13" s="1"/>
  <c r="L68" i="13"/>
  <c r="AL68" i="13" s="1"/>
  <c r="V68" i="13"/>
  <c r="S71" i="13"/>
  <c r="U71" i="13" s="1"/>
  <c r="T74" i="13"/>
  <c r="V74" i="13" s="1"/>
  <c r="L76" i="13"/>
  <c r="AL76" i="13" s="1"/>
  <c r="V76" i="13"/>
  <c r="S79" i="13"/>
  <c r="U79" i="13" s="1"/>
  <c r="T82" i="13"/>
  <c r="V82" i="13" s="1"/>
  <c r="L84" i="13"/>
  <c r="AL84" i="13" s="1"/>
  <c r="V84" i="13"/>
  <c r="S87" i="13"/>
  <c r="U87" i="13" s="1"/>
  <c r="AO87" i="13" s="1"/>
  <c r="T90" i="13"/>
  <c r="L92" i="13"/>
  <c r="AL92" i="13" s="1"/>
  <c r="S95" i="13"/>
  <c r="U95" i="13" s="1"/>
  <c r="AO95" i="13" s="1"/>
  <c r="T98" i="13"/>
  <c r="V98" i="13" s="1"/>
  <c r="L100" i="13"/>
  <c r="AL100" i="13" s="1"/>
  <c r="V100" i="13"/>
  <c r="S103" i="13"/>
  <c r="U103" i="13" s="1"/>
  <c r="T106" i="13"/>
  <c r="L108" i="13"/>
  <c r="AL108" i="13" s="1"/>
  <c r="V108" i="13"/>
  <c r="S111" i="13"/>
  <c r="U111" i="13" s="1"/>
  <c r="T114" i="13"/>
  <c r="V114" i="13" s="1"/>
  <c r="L116" i="13"/>
  <c r="AL116" i="13" s="1"/>
  <c r="V116" i="13"/>
  <c r="S119" i="13"/>
  <c r="U119" i="13" s="1"/>
  <c r="AO119" i="13" s="1"/>
  <c r="T122" i="13"/>
  <c r="L124" i="13"/>
  <c r="AL124" i="13" s="1"/>
  <c r="V124" i="13"/>
  <c r="S127" i="13"/>
  <c r="U127" i="13" s="1"/>
  <c r="AO127" i="13" s="1"/>
  <c r="T130" i="13"/>
  <c r="V130" i="13" s="1"/>
  <c r="L132" i="13"/>
  <c r="AL132" i="13" s="1"/>
  <c r="V132" i="13"/>
  <c r="O140" i="13"/>
  <c r="X140" i="13"/>
  <c r="AN144" i="13"/>
  <c r="L145" i="13"/>
  <c r="AL145" i="13" s="1"/>
  <c r="AE148" i="13"/>
  <c r="S151" i="13"/>
  <c r="U151" i="13" s="1"/>
  <c r="AO151" i="13" s="1"/>
  <c r="Y151" i="13"/>
  <c r="X151" i="13"/>
  <c r="V151" i="13"/>
  <c r="L151" i="13"/>
  <c r="AL151" i="13" s="1"/>
  <c r="T159" i="13"/>
  <c r="V159" i="13" s="1"/>
  <c r="S167" i="13"/>
  <c r="U167" i="13" s="1"/>
  <c r="Y167" i="13"/>
  <c r="X167" i="13"/>
  <c r="V167" i="13"/>
  <c r="L167" i="13"/>
  <c r="AL167" i="13" s="1"/>
  <c r="X176" i="13"/>
  <c r="W176" i="13"/>
  <c r="O176" i="13"/>
  <c r="V176" i="13"/>
  <c r="L176" i="13"/>
  <c r="AL176" i="13" s="1"/>
  <c r="S176" i="13"/>
  <c r="U176" i="13" s="1"/>
  <c r="AO176" i="13" s="1"/>
  <c r="AN49" i="12"/>
  <c r="AN70" i="12"/>
  <c r="S50" i="13"/>
  <c r="U50" i="13" s="1"/>
  <c r="AO50" i="13" s="1"/>
  <c r="S58" i="13"/>
  <c r="U58" i="13" s="1"/>
  <c r="O60" i="13"/>
  <c r="S66" i="13"/>
  <c r="U66" i="13" s="1"/>
  <c r="O68" i="13"/>
  <c r="L71" i="13"/>
  <c r="AL71" i="13" s="1"/>
  <c r="S74" i="13"/>
  <c r="U74" i="13" s="1"/>
  <c r="AO74" i="13" s="1"/>
  <c r="O76" i="13"/>
  <c r="L79" i="13"/>
  <c r="AL79" i="13" s="1"/>
  <c r="S82" i="13"/>
  <c r="U82" i="13" s="1"/>
  <c r="AO82" i="13" s="1"/>
  <c r="O84" i="13"/>
  <c r="L87" i="13"/>
  <c r="AL87" i="13" s="1"/>
  <c r="S90" i="13"/>
  <c r="U90" i="13" s="1"/>
  <c r="AO90" i="13" s="1"/>
  <c r="O92" i="13"/>
  <c r="L95" i="13"/>
  <c r="AL95" i="13" s="1"/>
  <c r="S98" i="13"/>
  <c r="U98" i="13" s="1"/>
  <c r="AO98" i="13" s="1"/>
  <c r="O100" i="13"/>
  <c r="L103" i="13"/>
  <c r="AL103" i="13" s="1"/>
  <c r="S106" i="13"/>
  <c r="U106" i="13" s="1"/>
  <c r="AO106" i="13" s="1"/>
  <c r="O108" i="13"/>
  <c r="L111" i="13"/>
  <c r="AL111" i="13" s="1"/>
  <c r="S114" i="13"/>
  <c r="U114" i="13" s="1"/>
  <c r="O116" i="13"/>
  <c r="L119" i="13"/>
  <c r="AL119" i="13" s="1"/>
  <c r="S122" i="13"/>
  <c r="U122" i="13" s="1"/>
  <c r="O124" i="13"/>
  <c r="L127" i="13"/>
  <c r="AL127" i="13" s="1"/>
  <c r="S130" i="13"/>
  <c r="U130" i="13" s="1"/>
  <c r="AO130" i="13" s="1"/>
  <c r="O132" i="13"/>
  <c r="T134" i="13"/>
  <c r="V134" i="13" s="1"/>
  <c r="T135" i="13"/>
  <c r="V135" i="13" s="1"/>
  <c r="Y140" i="13"/>
  <c r="AE140" i="13" s="1"/>
  <c r="U144" i="13"/>
  <c r="AO144" i="13" s="1"/>
  <c r="AE145" i="13"/>
  <c r="O151" i="13"/>
  <c r="X152" i="13"/>
  <c r="V156" i="13"/>
  <c r="L156" i="13"/>
  <c r="AL156" i="13" s="1"/>
  <c r="Y156" i="13"/>
  <c r="W156" i="13"/>
  <c r="O156" i="13"/>
  <c r="X156" i="13"/>
  <c r="W159" i="13"/>
  <c r="Y160" i="13"/>
  <c r="Y161" i="13"/>
  <c r="AE161" i="13" s="1"/>
  <c r="O167" i="13"/>
  <c r="S175" i="13"/>
  <c r="U175" i="13" s="1"/>
  <c r="AO175" i="13" s="1"/>
  <c r="Y175" i="13"/>
  <c r="X175" i="13"/>
  <c r="V175" i="13"/>
  <c r="L175" i="13"/>
  <c r="AL175" i="13" s="1"/>
  <c r="AN46" i="12"/>
  <c r="T149" i="13"/>
  <c r="V149" i="13" s="1"/>
  <c r="T157" i="13"/>
  <c r="V157" i="13" s="1"/>
  <c r="O164" i="13"/>
  <c r="W164" i="13"/>
  <c r="T165" i="13"/>
  <c r="V165" i="13" s="1"/>
  <c r="X169" i="13"/>
  <c r="O172" i="13"/>
  <c r="W172" i="13"/>
  <c r="T173" i="13"/>
  <c r="V173" i="13" s="1"/>
  <c r="X177" i="13"/>
  <c r="O180" i="13"/>
  <c r="W180" i="13"/>
  <c r="T181" i="13"/>
  <c r="V181" i="13" s="1"/>
  <c r="O32" i="12"/>
  <c r="T33" i="12"/>
  <c r="V33" i="12" s="1"/>
  <c r="Y34" i="12"/>
  <c r="X37" i="12"/>
  <c r="O40" i="12"/>
  <c r="Y42" i="12"/>
  <c r="L43" i="12"/>
  <c r="AL43" i="12" s="1"/>
  <c r="X45" i="12"/>
  <c r="O48" i="12"/>
  <c r="W48" i="12"/>
  <c r="Y50" i="12"/>
  <c r="L51" i="12"/>
  <c r="AL51" i="12" s="1"/>
  <c r="X53" i="12"/>
  <c r="O56" i="12"/>
  <c r="W56" i="12"/>
  <c r="Y58" i="12"/>
  <c r="L59" i="12"/>
  <c r="AL59" i="12" s="1"/>
  <c r="X61" i="12"/>
  <c r="O64" i="12"/>
  <c r="W64" i="12"/>
  <c r="Y66" i="12"/>
  <c r="L67" i="12"/>
  <c r="AL67" i="12" s="1"/>
  <c r="V67" i="12"/>
  <c r="X69" i="12"/>
  <c r="O72" i="12"/>
  <c r="W72" i="12"/>
  <c r="Y74" i="12"/>
  <c r="L75" i="12"/>
  <c r="AL75" i="12" s="1"/>
  <c r="X77" i="12"/>
  <c r="S78" i="12"/>
  <c r="U78" i="12" s="1"/>
  <c r="AO78" i="12" s="1"/>
  <c r="O80" i="12"/>
  <c r="W80" i="12"/>
  <c r="Y82" i="12"/>
  <c r="AE82" i="12" s="1"/>
  <c r="L83" i="12"/>
  <c r="AL83" i="12" s="1"/>
  <c r="X85" i="12"/>
  <c r="S86" i="12"/>
  <c r="U86" i="12" s="1"/>
  <c r="AO86" i="12" s="1"/>
  <c r="O88" i="12"/>
  <c r="W88" i="12"/>
  <c r="U89" i="12"/>
  <c r="V104" i="12"/>
  <c r="L104" i="12"/>
  <c r="AL104" i="12" s="1"/>
  <c r="Y104" i="12"/>
  <c r="W104" i="12"/>
  <c r="O104" i="12"/>
  <c r="X104" i="12"/>
  <c r="W109" i="12"/>
  <c r="O109" i="12"/>
  <c r="X109" i="12"/>
  <c r="V109" i="12"/>
  <c r="U115" i="12"/>
  <c r="AO115" i="12" s="1"/>
  <c r="S115" i="12"/>
  <c r="Y115" i="12"/>
  <c r="X115" i="12"/>
  <c r="V115" i="12"/>
  <c r="L115" i="12"/>
  <c r="AL115" i="12" s="1"/>
  <c r="AD117" i="12"/>
  <c r="AN118" i="12"/>
  <c r="AN121" i="12"/>
  <c r="AA121" i="12" s="1"/>
  <c r="AD121" i="12"/>
  <c r="AN142" i="12"/>
  <c r="O35" i="12"/>
  <c r="T36" i="12"/>
  <c r="V36" i="12" s="1"/>
  <c r="O43" i="12"/>
  <c r="T44" i="12"/>
  <c r="V44" i="12" s="1"/>
  <c r="O51" i="12"/>
  <c r="T52" i="12"/>
  <c r="O59" i="12"/>
  <c r="W59" i="12"/>
  <c r="T60" i="12"/>
  <c r="V60" i="12" s="1"/>
  <c r="O67" i="12"/>
  <c r="T68" i="12"/>
  <c r="V68" i="12" s="1"/>
  <c r="O75" i="12"/>
  <c r="W75" i="12"/>
  <c r="T76" i="12"/>
  <c r="V76" i="12" s="1"/>
  <c r="O83" i="12"/>
  <c r="T84" i="12"/>
  <c r="S91" i="12"/>
  <c r="U91" i="12" s="1"/>
  <c r="AO91" i="12" s="1"/>
  <c r="X91" i="12"/>
  <c r="L91" i="12"/>
  <c r="AL91" i="12" s="1"/>
  <c r="Y91" i="12"/>
  <c r="L96" i="12"/>
  <c r="AL96" i="12" s="1"/>
  <c r="Y96" i="12"/>
  <c r="W96" i="12"/>
  <c r="O96" i="12"/>
  <c r="X96" i="12"/>
  <c r="AN100" i="12"/>
  <c r="AN112" i="12"/>
  <c r="AA112" i="12" s="1"/>
  <c r="AD112" i="12"/>
  <c r="AN126" i="12"/>
  <c r="AN134" i="12"/>
  <c r="T147" i="13"/>
  <c r="V147" i="13" s="1"/>
  <c r="T155" i="13"/>
  <c r="V155" i="13" s="1"/>
  <c r="T163" i="13"/>
  <c r="V163" i="13" s="1"/>
  <c r="Y164" i="13"/>
  <c r="T171" i="13"/>
  <c r="V171" i="13" s="1"/>
  <c r="Y172" i="13"/>
  <c r="T179" i="13"/>
  <c r="V179" i="13" s="1"/>
  <c r="Y180" i="13"/>
  <c r="Y32" i="12"/>
  <c r="AG182" i="12"/>
  <c r="X35" i="12"/>
  <c r="T39" i="12"/>
  <c r="V39" i="12" s="1"/>
  <c r="Y40" i="12"/>
  <c r="X43" i="12"/>
  <c r="S44" i="12"/>
  <c r="U44" i="12" s="1"/>
  <c r="T47" i="12"/>
  <c r="V47" i="12" s="1"/>
  <c r="Y48" i="12"/>
  <c r="X51" i="12"/>
  <c r="S52" i="12"/>
  <c r="U52" i="12" s="1"/>
  <c r="AO52" i="12" s="1"/>
  <c r="T55" i="12"/>
  <c r="V55" i="12" s="1"/>
  <c r="Y56" i="12"/>
  <c r="X59" i="12"/>
  <c r="S60" i="12"/>
  <c r="U60" i="12" s="1"/>
  <c r="AO60" i="12" s="1"/>
  <c r="T63" i="12"/>
  <c r="V63" i="12" s="1"/>
  <c r="Y64" i="12"/>
  <c r="X67" i="12"/>
  <c r="S68" i="12"/>
  <c r="U68" i="12" s="1"/>
  <c r="AO68" i="12" s="1"/>
  <c r="T71" i="12"/>
  <c r="V71" i="12" s="1"/>
  <c r="Y72" i="12"/>
  <c r="X75" i="12"/>
  <c r="S76" i="12"/>
  <c r="U76" i="12" s="1"/>
  <c r="AO76" i="12" s="1"/>
  <c r="O78" i="12"/>
  <c r="T79" i="12"/>
  <c r="V79" i="12" s="1"/>
  <c r="Y80" i="12"/>
  <c r="X83" i="12"/>
  <c r="S84" i="12"/>
  <c r="U84" i="12" s="1"/>
  <c r="O86" i="12"/>
  <c r="W86" i="12"/>
  <c r="T87" i="12"/>
  <c r="V87" i="12" s="1"/>
  <c r="Y88" i="12"/>
  <c r="O91" i="12"/>
  <c r="T92" i="12"/>
  <c r="V92" i="12" s="1"/>
  <c r="W93" i="12"/>
  <c r="O93" i="12"/>
  <c r="X93" i="12"/>
  <c r="U93" i="12"/>
  <c r="AO93" i="12" s="1"/>
  <c r="AA93" i="12" s="1"/>
  <c r="S96" i="12"/>
  <c r="U96" i="12" s="1"/>
  <c r="AO96" i="12" s="1"/>
  <c r="S99" i="12"/>
  <c r="U99" i="12" s="1"/>
  <c r="Y99" i="12"/>
  <c r="X99" i="12"/>
  <c r="V99" i="12"/>
  <c r="L99" i="12"/>
  <c r="AL99" i="12" s="1"/>
  <c r="W100" i="12"/>
  <c r="AN105" i="12"/>
  <c r="AA105" i="12" s="1"/>
  <c r="AD105" i="12"/>
  <c r="L109" i="12"/>
  <c r="AL109" i="12" s="1"/>
  <c r="L116" i="12"/>
  <c r="AL116" i="12" s="1"/>
  <c r="S116" i="12"/>
  <c r="U116" i="12" s="1"/>
  <c r="Y116" i="12"/>
  <c r="AE116" i="12" s="1"/>
  <c r="AE127" i="12"/>
  <c r="AN148" i="12"/>
  <c r="T142" i="13"/>
  <c r="V142" i="13" s="1"/>
  <c r="S147" i="13"/>
  <c r="U147" i="13" s="1"/>
  <c r="AO147" i="13" s="1"/>
  <c r="O149" i="13"/>
  <c r="T150" i="13"/>
  <c r="V150" i="13" s="1"/>
  <c r="S155" i="13"/>
  <c r="U155" i="13"/>
  <c r="O157" i="13"/>
  <c r="T158" i="13"/>
  <c r="V158" i="13" s="1"/>
  <c r="S163" i="13"/>
  <c r="U163" i="13" s="1"/>
  <c r="AO163" i="13" s="1"/>
  <c r="O165" i="13"/>
  <c r="T166" i="13"/>
  <c r="V166" i="13" s="1"/>
  <c r="S171" i="13"/>
  <c r="U171" i="13" s="1"/>
  <c r="AE171" i="13" s="1"/>
  <c r="O173" i="13"/>
  <c r="T174" i="13"/>
  <c r="V174" i="13" s="1"/>
  <c r="S179" i="13"/>
  <c r="U179" i="13" s="1"/>
  <c r="O181" i="13"/>
  <c r="T34" i="12"/>
  <c r="V34" i="12" s="1"/>
  <c r="Y35" i="12"/>
  <c r="T42" i="12"/>
  <c r="V42" i="12" s="1"/>
  <c r="Y43" i="12"/>
  <c r="L44" i="12"/>
  <c r="AL44" i="12" s="1"/>
  <c r="T50" i="12"/>
  <c r="V50" i="12" s="1"/>
  <c r="Y51" i="12"/>
  <c r="L52" i="12"/>
  <c r="V52" i="12"/>
  <c r="T58" i="12"/>
  <c r="V58" i="12" s="1"/>
  <c r="Y59" i="12"/>
  <c r="L60" i="12"/>
  <c r="AL60" i="12" s="1"/>
  <c r="T66" i="12"/>
  <c r="V66" i="12" s="1"/>
  <c r="Y67" i="12"/>
  <c r="L68" i="12"/>
  <c r="AL68" i="12" s="1"/>
  <c r="T74" i="12"/>
  <c r="V74" i="12" s="1"/>
  <c r="Y75" i="12"/>
  <c r="L76" i="12"/>
  <c r="AL76" i="12" s="1"/>
  <c r="T82" i="12"/>
  <c r="V82" i="12" s="1"/>
  <c r="Y83" i="12"/>
  <c r="L84" i="12"/>
  <c r="AL84" i="12" s="1"/>
  <c r="V84" i="12"/>
  <c r="AN94" i="12"/>
  <c r="AN109" i="12"/>
  <c r="V112" i="12"/>
  <c r="L112" i="12"/>
  <c r="AL112" i="12" s="1"/>
  <c r="Y112" i="12"/>
  <c r="AE112" i="12" s="1"/>
  <c r="W112" i="12"/>
  <c r="O112" i="12"/>
  <c r="X112" i="12"/>
  <c r="W117" i="12"/>
  <c r="O117" i="12"/>
  <c r="X117" i="12"/>
  <c r="V117" i="12"/>
  <c r="T169" i="13"/>
  <c r="V169" i="13" s="1"/>
  <c r="T177" i="13"/>
  <c r="V177" i="13" s="1"/>
  <c r="O36" i="12"/>
  <c r="T37" i="12"/>
  <c r="V37" i="12" s="1"/>
  <c r="O44" i="12"/>
  <c r="T45" i="12"/>
  <c r="O52" i="12"/>
  <c r="W52" i="12"/>
  <c r="T53" i="12"/>
  <c r="O60" i="12"/>
  <c r="W60" i="12"/>
  <c r="T61" i="12"/>
  <c r="O68" i="12"/>
  <c r="T69" i="12"/>
  <c r="V69" i="12" s="1"/>
  <c r="O76" i="12"/>
  <c r="T77" i="12"/>
  <c r="V77" i="12" s="1"/>
  <c r="O84" i="12"/>
  <c r="T85" i="12"/>
  <c r="V85" i="12" s="1"/>
  <c r="X90" i="12"/>
  <c r="Y90" i="12"/>
  <c r="U92" i="12"/>
  <c r="AO92" i="12" s="1"/>
  <c r="S92" i="12"/>
  <c r="W92" i="12"/>
  <c r="V100" i="12"/>
  <c r="L100" i="12"/>
  <c r="AL100" i="12" s="1"/>
  <c r="S100" i="12"/>
  <c r="U100" i="12" s="1"/>
  <c r="AO100" i="12" s="1"/>
  <c r="Y100" i="12"/>
  <c r="AN108" i="12"/>
  <c r="AE117" i="12"/>
  <c r="T120" i="12"/>
  <c r="AN145" i="12"/>
  <c r="AD145" i="12"/>
  <c r="T164" i="13"/>
  <c r="V164" i="13" s="1"/>
  <c r="S169" i="13"/>
  <c r="U169" i="13" s="1"/>
  <c r="AO169" i="13" s="1"/>
  <c r="T172" i="13"/>
  <c r="V172" i="13" s="1"/>
  <c r="S177" i="13"/>
  <c r="U177" i="13" s="1"/>
  <c r="AO177" i="13" s="1"/>
  <c r="T180" i="13"/>
  <c r="V180" i="13" s="1"/>
  <c r="T32" i="12"/>
  <c r="V32" i="12" s="1"/>
  <c r="X36" i="12"/>
  <c r="T40" i="12"/>
  <c r="V40" i="12" s="1"/>
  <c r="S45" i="12"/>
  <c r="U45" i="12"/>
  <c r="AO45" i="12" s="1"/>
  <c r="T48" i="12"/>
  <c r="V48" i="12" s="1"/>
  <c r="S53" i="12"/>
  <c r="U53" i="12" s="1"/>
  <c r="AO53" i="12" s="1"/>
  <c r="T56" i="12"/>
  <c r="V56" i="12" s="1"/>
  <c r="S61" i="12"/>
  <c r="U61" i="12" s="1"/>
  <c r="AO61" i="12" s="1"/>
  <c r="T64" i="12"/>
  <c r="V64" i="12" s="1"/>
  <c r="S69" i="12"/>
  <c r="U69" i="12" s="1"/>
  <c r="AE69" i="12" s="1"/>
  <c r="T72" i="12"/>
  <c r="V72" i="12" s="1"/>
  <c r="S77" i="12"/>
  <c r="U77" i="12" s="1"/>
  <c r="T80" i="12"/>
  <c r="V80" i="12" s="1"/>
  <c r="S85" i="12"/>
  <c r="U85" i="12" s="1"/>
  <c r="T88" i="12"/>
  <c r="V88" i="12" s="1"/>
  <c r="S90" i="12"/>
  <c r="U90" i="12" s="1"/>
  <c r="AO90" i="12" s="1"/>
  <c r="V90" i="12"/>
  <c r="L92" i="12"/>
  <c r="AL92" i="12" s="1"/>
  <c r="X92" i="12"/>
  <c r="X98" i="12"/>
  <c r="Y98" i="12"/>
  <c r="U98" i="12"/>
  <c r="AO98" i="12" s="1"/>
  <c r="AA98" i="12" s="1"/>
  <c r="O100" i="12"/>
  <c r="W101" i="12"/>
  <c r="O101" i="12"/>
  <c r="X101" i="12"/>
  <c r="V101" i="12"/>
  <c r="S107" i="12"/>
  <c r="U107" i="12" s="1"/>
  <c r="Y107" i="12"/>
  <c r="X107" i="12"/>
  <c r="V107" i="12"/>
  <c r="L107" i="12"/>
  <c r="AL107" i="12" s="1"/>
  <c r="AN113" i="12"/>
  <c r="AN129" i="12"/>
  <c r="AA129" i="12" s="1"/>
  <c r="AD129" i="12"/>
  <c r="T35" i="12"/>
  <c r="V35" i="12" s="1"/>
  <c r="T43" i="12"/>
  <c r="V43" i="12" s="1"/>
  <c r="T51" i="12"/>
  <c r="V51" i="12" s="1"/>
  <c r="T59" i="12"/>
  <c r="V59" i="12" s="1"/>
  <c r="T67" i="12"/>
  <c r="T75" i="12"/>
  <c r="V75" i="12" s="1"/>
  <c r="T83" i="12"/>
  <c r="V83" i="12" s="1"/>
  <c r="AN104" i="12"/>
  <c r="AA104" i="12" s="1"/>
  <c r="AD104" i="12"/>
  <c r="AN115" i="12"/>
  <c r="V120" i="12"/>
  <c r="L120" i="12"/>
  <c r="AL120" i="12" s="1"/>
  <c r="Y120" i="12"/>
  <c r="O120" i="12"/>
  <c r="X120" i="12"/>
  <c r="W125" i="12"/>
  <c r="O125" i="12"/>
  <c r="V125" i="12"/>
  <c r="L125" i="12"/>
  <c r="AL125" i="12" s="1"/>
  <c r="S125" i="12"/>
  <c r="U125" i="12" s="1"/>
  <c r="AO125" i="12" s="1"/>
  <c r="Y125" i="12"/>
  <c r="X125" i="12"/>
  <c r="AN137" i="12"/>
  <c r="AN143" i="12"/>
  <c r="AA143" i="12" s="1"/>
  <c r="AD143" i="12"/>
  <c r="AN156" i="12"/>
  <c r="L164" i="13"/>
  <c r="AL164" i="13" s="1"/>
  <c r="O169" i="13"/>
  <c r="L172" i="13"/>
  <c r="AL172" i="13" s="1"/>
  <c r="O177" i="13"/>
  <c r="L180" i="13"/>
  <c r="AL180" i="13" s="1"/>
  <c r="O37" i="12"/>
  <c r="S43" i="12"/>
  <c r="U43" i="12" s="1"/>
  <c r="AO43" i="12" s="1"/>
  <c r="O45" i="12"/>
  <c r="L48" i="12"/>
  <c r="AL48" i="12" s="1"/>
  <c r="S51" i="12"/>
  <c r="U51" i="12" s="1"/>
  <c r="AO51" i="12" s="1"/>
  <c r="O53" i="12"/>
  <c r="L56" i="12"/>
  <c r="AL56" i="12" s="1"/>
  <c r="S59" i="12"/>
  <c r="U59" i="12" s="1"/>
  <c r="AO59" i="12" s="1"/>
  <c r="O61" i="12"/>
  <c r="L64" i="12"/>
  <c r="AL64" i="12" s="1"/>
  <c r="S67" i="12"/>
  <c r="U67" i="12" s="1"/>
  <c r="AO67" i="12" s="1"/>
  <c r="O69" i="12"/>
  <c r="L72" i="12"/>
  <c r="AL72" i="12" s="1"/>
  <c r="S75" i="12"/>
  <c r="U75" i="12" s="1"/>
  <c r="AO75" i="12" s="1"/>
  <c r="O77" i="12"/>
  <c r="L80" i="12"/>
  <c r="AL80" i="12" s="1"/>
  <c r="S83" i="12"/>
  <c r="U83" i="12" s="1"/>
  <c r="AO83" i="12" s="1"/>
  <c r="O85" i="12"/>
  <c r="L88" i="12"/>
  <c r="AL88" i="12" s="1"/>
  <c r="O90" i="12"/>
  <c r="T91" i="12"/>
  <c r="V91" i="12" s="1"/>
  <c r="T96" i="12"/>
  <c r="V96" i="12" s="1"/>
  <c r="L98" i="12"/>
  <c r="AL98" i="12" s="1"/>
  <c r="L101" i="12"/>
  <c r="AL101" i="12" s="1"/>
  <c r="V108" i="12"/>
  <c r="L108" i="12"/>
  <c r="AL108" i="12" s="1"/>
  <c r="S108" i="12"/>
  <c r="U108" i="12" s="1"/>
  <c r="Y108" i="12"/>
  <c r="AE108" i="12" s="1"/>
  <c r="W115" i="12"/>
  <c r="T116" i="12"/>
  <c r="V116" i="12" s="1"/>
  <c r="S120" i="12"/>
  <c r="U120" i="12" s="1"/>
  <c r="AO120" i="12" s="1"/>
  <c r="AN135" i="12"/>
  <c r="AA135" i="12" s="1"/>
  <c r="AD135" i="12"/>
  <c r="U94" i="12"/>
  <c r="AE94" i="12" s="1"/>
  <c r="T97" i="12"/>
  <c r="V97" i="12" s="1"/>
  <c r="S102" i="12"/>
  <c r="U102" i="12" s="1"/>
  <c r="W102" i="12" s="1"/>
  <c r="Y106" i="12"/>
  <c r="S110" i="12"/>
  <c r="U110" i="12"/>
  <c r="W110" i="12" s="1"/>
  <c r="Y114" i="12"/>
  <c r="AE114" i="12" s="1"/>
  <c r="S118" i="12"/>
  <c r="U118" i="12" s="1"/>
  <c r="Y122" i="12"/>
  <c r="AE122" i="12" s="1"/>
  <c r="L123" i="12"/>
  <c r="AL123" i="12" s="1"/>
  <c r="V123" i="12"/>
  <c r="S126" i="12"/>
  <c r="U126" i="12" s="1"/>
  <c r="AE126" i="12" s="1"/>
  <c r="O128" i="12"/>
  <c r="W128" i="12"/>
  <c r="Y130" i="12"/>
  <c r="AE130" i="12" s="1"/>
  <c r="L131" i="12"/>
  <c r="AL131" i="12" s="1"/>
  <c r="V131" i="12"/>
  <c r="X133" i="12"/>
  <c r="S134" i="12"/>
  <c r="U134" i="12" s="1"/>
  <c r="AE134" i="12" s="1"/>
  <c r="O136" i="12"/>
  <c r="W136" i="12"/>
  <c r="Y138" i="12"/>
  <c r="L139" i="12"/>
  <c r="AL139" i="12" s="1"/>
  <c r="V139" i="12"/>
  <c r="X141" i="12"/>
  <c r="S142" i="12"/>
  <c r="U142" i="12" s="1"/>
  <c r="AE142" i="12" s="1"/>
  <c r="O144" i="12"/>
  <c r="W144" i="12"/>
  <c r="V149" i="12"/>
  <c r="L149" i="12"/>
  <c r="AL149" i="12" s="1"/>
  <c r="S149" i="12"/>
  <c r="U149" i="12" s="1"/>
  <c r="X149" i="12"/>
  <c r="AN159" i="12"/>
  <c r="AA159" i="12" s="1"/>
  <c r="S164" i="12"/>
  <c r="U164" i="12" s="1"/>
  <c r="Y164" i="12"/>
  <c r="X164" i="12"/>
  <c r="V164" i="12"/>
  <c r="L164" i="12"/>
  <c r="AL164" i="12" s="1"/>
  <c r="T124" i="12"/>
  <c r="T132" i="12"/>
  <c r="Y133" i="12"/>
  <c r="T140" i="12"/>
  <c r="Y141" i="12"/>
  <c r="U148" i="12"/>
  <c r="AO148" i="12" s="1"/>
  <c r="S148" i="12"/>
  <c r="X148" i="12"/>
  <c r="V148" i="12"/>
  <c r="W158" i="12"/>
  <c r="O158" i="12"/>
  <c r="X158" i="12"/>
  <c r="V158" i="12"/>
  <c r="V177" i="12"/>
  <c r="L177" i="12"/>
  <c r="AL177" i="12" s="1"/>
  <c r="S177" i="12"/>
  <c r="U177" i="12" s="1"/>
  <c r="AO177" i="12" s="1"/>
  <c r="Y177" i="12"/>
  <c r="X177" i="12"/>
  <c r="O177" i="12"/>
  <c r="AN51" i="11"/>
  <c r="AA51" i="11" s="1"/>
  <c r="AD51" i="11"/>
  <c r="T95" i="12"/>
  <c r="V95" i="12" s="1"/>
  <c r="O102" i="12"/>
  <c r="T103" i="12"/>
  <c r="V103" i="12" s="1"/>
  <c r="O110" i="12"/>
  <c r="T111" i="12"/>
  <c r="V111" i="12" s="1"/>
  <c r="O118" i="12"/>
  <c r="W118" i="12"/>
  <c r="T119" i="12"/>
  <c r="V119" i="12" s="1"/>
  <c r="X123" i="12"/>
  <c r="S124" i="12"/>
  <c r="U124" i="12" s="1"/>
  <c r="AO124" i="12" s="1"/>
  <c r="O126" i="12"/>
  <c r="T127" i="12"/>
  <c r="V127" i="12" s="1"/>
  <c r="Y128" i="12"/>
  <c r="X131" i="12"/>
  <c r="S132" i="12"/>
  <c r="U132" i="12" s="1"/>
  <c r="O134" i="12"/>
  <c r="Y136" i="12"/>
  <c r="X139" i="12"/>
  <c r="S140" i="12"/>
  <c r="U140" i="12" s="1"/>
  <c r="O142" i="12"/>
  <c r="Y144" i="12"/>
  <c r="T146" i="12"/>
  <c r="V146" i="12" s="1"/>
  <c r="T147" i="12"/>
  <c r="V147" i="12" s="1"/>
  <c r="L148" i="12"/>
  <c r="AL148" i="12" s="1"/>
  <c r="W148" i="12"/>
  <c r="T150" i="12"/>
  <c r="T153" i="12"/>
  <c r="S158" i="12"/>
  <c r="U158" i="12" s="1"/>
  <c r="AO158" i="12" s="1"/>
  <c r="Y158" i="12"/>
  <c r="V165" i="12"/>
  <c r="L165" i="12"/>
  <c r="AL165" i="12" s="1"/>
  <c r="S165" i="12"/>
  <c r="U165" i="12" s="1"/>
  <c r="Y165" i="12"/>
  <c r="T166" i="12"/>
  <c r="L169" i="12"/>
  <c r="AL169" i="12" s="1"/>
  <c r="S169" i="12"/>
  <c r="U169" i="12" s="1"/>
  <c r="Y169" i="12"/>
  <c r="X169" i="12"/>
  <c r="O169" i="12"/>
  <c r="W174" i="12"/>
  <c r="O174" i="12"/>
  <c r="V174" i="12"/>
  <c r="L174" i="12"/>
  <c r="AL174" i="12" s="1"/>
  <c r="Y174" i="12"/>
  <c r="AE174" i="12" s="1"/>
  <c r="X174" i="12"/>
  <c r="AN179" i="12"/>
  <c r="AA179" i="12" s="1"/>
  <c r="AD179" i="12"/>
  <c r="AN60" i="11"/>
  <c r="AN66" i="11"/>
  <c r="T106" i="12"/>
  <c r="V106" i="12" s="1"/>
  <c r="T114" i="12"/>
  <c r="V114" i="12" s="1"/>
  <c r="T122" i="12"/>
  <c r="V122" i="12" s="1"/>
  <c r="Y123" i="12"/>
  <c r="L124" i="12"/>
  <c r="V124" i="12"/>
  <c r="T130" i="12"/>
  <c r="V130" i="12" s="1"/>
  <c r="Y131" i="12"/>
  <c r="L132" i="12"/>
  <c r="V132" i="12"/>
  <c r="T138" i="12"/>
  <c r="V138" i="12" s="1"/>
  <c r="Y139" i="12"/>
  <c r="L140" i="12"/>
  <c r="V140" i="12"/>
  <c r="U146" i="12"/>
  <c r="O148" i="12"/>
  <c r="Y148" i="12"/>
  <c r="L158" i="12"/>
  <c r="AL158" i="12" s="1"/>
  <c r="AN43" i="11"/>
  <c r="AA43" i="11" s="1"/>
  <c r="AD43" i="11"/>
  <c r="T133" i="12"/>
  <c r="O140" i="12"/>
  <c r="T141" i="12"/>
  <c r="V141" i="12" s="1"/>
  <c r="O150" i="12"/>
  <c r="V150" i="12"/>
  <c r="V153" i="12"/>
  <c r="L153" i="12"/>
  <c r="AL153" i="12" s="1"/>
  <c r="Y153" i="12"/>
  <c r="W153" i="12"/>
  <c r="O153" i="12"/>
  <c r="X153" i="12"/>
  <c r="AN157" i="12"/>
  <c r="W166" i="12"/>
  <c r="O166" i="12"/>
  <c r="X166" i="12"/>
  <c r="V166" i="12"/>
  <c r="X124" i="12"/>
  <c r="T128" i="12"/>
  <c r="V128" i="12" s="1"/>
  <c r="X132" i="12"/>
  <c r="S133" i="12"/>
  <c r="U133" i="12" s="1"/>
  <c r="AO133" i="12" s="1"/>
  <c r="T136" i="12"/>
  <c r="V136" i="12" s="1"/>
  <c r="X140" i="12"/>
  <c r="S141" i="12"/>
  <c r="U141" i="12" s="1"/>
  <c r="AO141" i="12" s="1"/>
  <c r="T144" i="12"/>
  <c r="V144" i="12" s="1"/>
  <c r="S150" i="12"/>
  <c r="U150" i="12" s="1"/>
  <c r="AO150" i="12" s="1"/>
  <c r="X150" i="12"/>
  <c r="S153" i="12"/>
  <c r="U153" i="12" s="1"/>
  <c r="AO153" i="12" s="1"/>
  <c r="S156" i="12"/>
  <c r="U156" i="12" s="1"/>
  <c r="Y156" i="12"/>
  <c r="X156" i="12"/>
  <c r="V156" i="12"/>
  <c r="L156" i="12"/>
  <c r="AL156" i="12" s="1"/>
  <c r="AN161" i="12"/>
  <c r="AA161" i="12" s="1"/>
  <c r="AD161" i="12"/>
  <c r="S166" i="12"/>
  <c r="U166" i="12" s="1"/>
  <c r="AO166" i="12" s="1"/>
  <c r="Y166" i="12"/>
  <c r="AN167" i="12"/>
  <c r="AA167" i="12" s="1"/>
  <c r="AD167" i="12"/>
  <c r="AN35" i="11"/>
  <c r="AN55" i="11"/>
  <c r="AA55" i="11" s="1"/>
  <c r="AD55" i="11"/>
  <c r="AN61" i="11"/>
  <c r="T123" i="12"/>
  <c r="T131" i="12"/>
  <c r="L133" i="12"/>
  <c r="AL133" i="12" s="1"/>
  <c r="V133" i="12"/>
  <c r="T139" i="12"/>
  <c r="L141" i="12"/>
  <c r="AL141" i="12" s="1"/>
  <c r="AN149" i="12"/>
  <c r="O156" i="12"/>
  <c r="AN164" i="12"/>
  <c r="L166" i="12"/>
  <c r="AL166" i="12" s="1"/>
  <c r="AN175" i="12"/>
  <c r="T177" i="12"/>
  <c r="AN94" i="11"/>
  <c r="S123" i="12"/>
  <c r="U123" i="12" s="1"/>
  <c r="L128" i="12"/>
  <c r="AL128" i="12" s="1"/>
  <c r="S131" i="12"/>
  <c r="U131" i="12" s="1"/>
  <c r="AO131" i="12" s="1"/>
  <c r="O133" i="12"/>
  <c r="L136" i="12"/>
  <c r="AL136" i="12" s="1"/>
  <c r="S139" i="12"/>
  <c r="U139" i="12" s="1"/>
  <c r="O141" i="12"/>
  <c r="L144" i="12"/>
  <c r="AL144" i="12" s="1"/>
  <c r="V157" i="12"/>
  <c r="L157" i="12"/>
  <c r="AL157" i="12" s="1"/>
  <c r="S157" i="12"/>
  <c r="U157" i="12" s="1"/>
  <c r="Y157" i="12"/>
  <c r="T158" i="12"/>
  <c r="V161" i="12"/>
  <c r="L161" i="12"/>
  <c r="AL161" i="12" s="1"/>
  <c r="Y161" i="12"/>
  <c r="AE161" i="12" s="1"/>
  <c r="W161" i="12"/>
  <c r="O161" i="12"/>
  <c r="X161" i="12"/>
  <c r="T165" i="12"/>
  <c r="AE167" i="12"/>
  <c r="T169" i="12"/>
  <c r="V169" i="12" s="1"/>
  <c r="AN47" i="11"/>
  <c r="AD47" i="11"/>
  <c r="AN86" i="11"/>
  <c r="T154" i="12"/>
  <c r="V154" i="12" s="1"/>
  <c r="T162" i="12"/>
  <c r="V162" i="12" s="1"/>
  <c r="T170" i="12"/>
  <c r="V170" i="12" s="1"/>
  <c r="L172" i="12"/>
  <c r="AL172" i="12" s="1"/>
  <c r="T178" i="12"/>
  <c r="L180" i="12"/>
  <c r="AL180" i="12" s="1"/>
  <c r="X34" i="11"/>
  <c r="O37" i="11"/>
  <c r="T38" i="11"/>
  <c r="V38" i="11" s="1"/>
  <c r="X42" i="11"/>
  <c r="O45" i="11"/>
  <c r="T46" i="11"/>
  <c r="L48" i="11"/>
  <c r="AL48" i="11" s="1"/>
  <c r="X50" i="11"/>
  <c r="O53" i="11"/>
  <c r="T54" i="11"/>
  <c r="L56" i="11"/>
  <c r="AL56" i="11" s="1"/>
  <c r="X58" i="11"/>
  <c r="Y61" i="11"/>
  <c r="AE62" i="11"/>
  <c r="S72" i="11"/>
  <c r="U72" i="11" s="1"/>
  <c r="Y72" i="11"/>
  <c r="O72" i="11"/>
  <c r="AN76" i="11"/>
  <c r="O172" i="12"/>
  <c r="W172" i="12"/>
  <c r="T173" i="12"/>
  <c r="V173" i="12" s="1"/>
  <c r="O180" i="12"/>
  <c r="T181" i="12"/>
  <c r="V181" i="12" s="1"/>
  <c r="O32" i="11"/>
  <c r="T33" i="11"/>
  <c r="V33" i="11" s="1"/>
  <c r="Y34" i="11"/>
  <c r="X37" i="11"/>
  <c r="O40" i="11"/>
  <c r="T41" i="11"/>
  <c r="V41" i="11" s="1"/>
  <c r="Y42" i="11"/>
  <c r="X45" i="11"/>
  <c r="O48" i="11"/>
  <c r="W48" i="11"/>
  <c r="T49" i="11"/>
  <c r="V49" i="11" s="1"/>
  <c r="Y50" i="11"/>
  <c r="X53" i="11"/>
  <c r="O56" i="11"/>
  <c r="T57" i="11"/>
  <c r="V57" i="11" s="1"/>
  <c r="Y58" i="11"/>
  <c r="AD62" i="11"/>
  <c r="T64" i="11"/>
  <c r="V64" i="11" s="1"/>
  <c r="T70" i="11"/>
  <c r="V70" i="11" s="1"/>
  <c r="AN72" i="11"/>
  <c r="Y78" i="11"/>
  <c r="O78" i="11"/>
  <c r="U78" i="11"/>
  <c r="AO78" i="11" s="1"/>
  <c r="S78" i="11"/>
  <c r="AE83" i="11"/>
  <c r="AE91" i="11"/>
  <c r="T152" i="12"/>
  <c r="V152" i="12" s="1"/>
  <c r="L154" i="12"/>
  <c r="AL154" i="12" s="1"/>
  <c r="T160" i="12"/>
  <c r="V160" i="12" s="1"/>
  <c r="L162" i="12"/>
  <c r="W167" i="12"/>
  <c r="T168" i="12"/>
  <c r="V168" i="12" s="1"/>
  <c r="L170" i="12"/>
  <c r="AL170" i="12" s="1"/>
  <c r="X172" i="12"/>
  <c r="S173" i="12"/>
  <c r="U173" i="12" s="1"/>
  <c r="AO173" i="12" s="1"/>
  <c r="W175" i="12"/>
  <c r="T176" i="12"/>
  <c r="V176" i="12" s="1"/>
  <c r="L178" i="12"/>
  <c r="AL178" i="12" s="1"/>
  <c r="V178" i="12"/>
  <c r="X180" i="12"/>
  <c r="S181" i="12"/>
  <c r="U181" i="12" s="1"/>
  <c r="X32" i="11"/>
  <c r="O35" i="11"/>
  <c r="T36" i="11"/>
  <c r="V36" i="11" s="1"/>
  <c r="Y37" i="11"/>
  <c r="X40" i="11"/>
  <c r="S41" i="11"/>
  <c r="U41" i="11" s="1"/>
  <c r="AO41" i="11" s="1"/>
  <c r="O43" i="11"/>
  <c r="W43" i="11"/>
  <c r="T44" i="11"/>
  <c r="Y45" i="11"/>
  <c r="L46" i="11"/>
  <c r="V46" i="11"/>
  <c r="X48" i="11"/>
  <c r="S49" i="11"/>
  <c r="U49" i="11" s="1"/>
  <c r="O51" i="11"/>
  <c r="W51" i="11"/>
  <c r="T52" i="11"/>
  <c r="V52" i="11" s="1"/>
  <c r="Y53" i="11"/>
  <c r="L54" i="11"/>
  <c r="AL54" i="11" s="1"/>
  <c r="V54" i="11"/>
  <c r="X56" i="11"/>
  <c r="S57" i="11"/>
  <c r="U57" i="11"/>
  <c r="AO57" i="11" s="1"/>
  <c r="Y68" i="11"/>
  <c r="O68" i="11"/>
  <c r="S68" i="11"/>
  <c r="U68" i="11" s="1"/>
  <c r="W68" i="11" s="1"/>
  <c r="O74" i="11"/>
  <c r="S74" i="11"/>
  <c r="U74" i="11" s="1"/>
  <c r="W74" i="11" s="1"/>
  <c r="Y74" i="11"/>
  <c r="L78" i="11"/>
  <c r="AL78" i="11" s="1"/>
  <c r="T80" i="11"/>
  <c r="V80" i="11" s="1"/>
  <c r="T82" i="11"/>
  <c r="T88" i="11"/>
  <c r="V88" i="11" s="1"/>
  <c r="T90" i="11"/>
  <c r="V90" i="11" s="1"/>
  <c r="Y102" i="11"/>
  <c r="X102" i="11"/>
  <c r="O102" i="11"/>
  <c r="V102" i="11"/>
  <c r="L102" i="11"/>
  <c r="AL102" i="11" s="1"/>
  <c r="U102" i="11"/>
  <c r="AO102" i="11" s="1"/>
  <c r="S102" i="11"/>
  <c r="O154" i="12"/>
  <c r="T155" i="12"/>
  <c r="V155" i="12" s="1"/>
  <c r="O162" i="12"/>
  <c r="T163" i="12"/>
  <c r="V163" i="12" s="1"/>
  <c r="X167" i="12"/>
  <c r="S168" i="12"/>
  <c r="U168" i="12" s="1"/>
  <c r="AO168" i="12" s="1"/>
  <c r="O170" i="12"/>
  <c r="Y172" i="12"/>
  <c r="L173" i="12"/>
  <c r="X175" i="12"/>
  <c r="S176" i="12"/>
  <c r="U176" i="12" s="1"/>
  <c r="AO176" i="12" s="1"/>
  <c r="O178" i="12"/>
  <c r="Y180" i="12"/>
  <c r="L181" i="12"/>
  <c r="Y32" i="11"/>
  <c r="AG182" i="11"/>
  <c r="X35" i="11"/>
  <c r="O38" i="11"/>
  <c r="Y40" i="11"/>
  <c r="L41" i="11"/>
  <c r="AL41" i="11" s="1"/>
  <c r="X43" i="11"/>
  <c r="S44" i="11"/>
  <c r="U44" i="11" s="1"/>
  <c r="AO44" i="11" s="1"/>
  <c r="O46" i="11"/>
  <c r="Y48" i="11"/>
  <c r="L49" i="11"/>
  <c r="AL49" i="11" s="1"/>
  <c r="X51" i="11"/>
  <c r="S52" i="11"/>
  <c r="U52" i="11" s="1"/>
  <c r="O54" i="11"/>
  <c r="Y56" i="11"/>
  <c r="L57" i="11"/>
  <c r="W62" i="11"/>
  <c r="O62" i="11"/>
  <c r="V62" i="11"/>
  <c r="L68" i="11"/>
  <c r="AL68" i="11" s="1"/>
  <c r="L74" i="11"/>
  <c r="AL74" i="11" s="1"/>
  <c r="AN75" i="11"/>
  <c r="AA75" i="11" s="1"/>
  <c r="AD75" i="11"/>
  <c r="V82" i="11"/>
  <c r="T34" i="11"/>
  <c r="V34" i="11" s="1"/>
  <c r="T42" i="11"/>
  <c r="V42" i="11" s="1"/>
  <c r="T50" i="11"/>
  <c r="T58" i="11"/>
  <c r="S64" i="11"/>
  <c r="U64" i="11" s="1"/>
  <c r="AO64" i="11" s="1"/>
  <c r="Y64" i="11"/>
  <c r="O64" i="11"/>
  <c r="Y70" i="11"/>
  <c r="O70" i="11"/>
  <c r="S70" i="11"/>
  <c r="U70" i="11" s="1"/>
  <c r="AO70" i="11" s="1"/>
  <c r="AN95" i="11"/>
  <c r="AA95" i="11" s="1"/>
  <c r="AD95" i="11"/>
  <c r="W110" i="11"/>
  <c r="O110" i="11"/>
  <c r="L110" i="11"/>
  <c r="AL110" i="11" s="1"/>
  <c r="X110" i="11"/>
  <c r="T110" i="11"/>
  <c r="V110" i="11" s="1"/>
  <c r="S110" i="11"/>
  <c r="U110" i="11" s="1"/>
  <c r="AO110" i="11" s="1"/>
  <c r="T37" i="11"/>
  <c r="V37" i="11" s="1"/>
  <c r="T45" i="11"/>
  <c r="V45" i="11" s="1"/>
  <c r="T53" i="11"/>
  <c r="V53" i="11" s="1"/>
  <c r="Y60" i="11"/>
  <c r="U60" i="11"/>
  <c r="AO60" i="11" s="1"/>
  <c r="S60" i="11"/>
  <c r="V60" i="11"/>
  <c r="V61" i="11"/>
  <c r="L61" i="11"/>
  <c r="AL61" i="11" s="1"/>
  <c r="S80" i="11"/>
  <c r="U80" i="11" s="1"/>
  <c r="AO80" i="11" s="1"/>
  <c r="Y80" i="11"/>
  <c r="X80" i="11"/>
  <c r="W80" i="11"/>
  <c r="O80" i="11"/>
  <c r="O82" i="11"/>
  <c r="S82" i="11"/>
  <c r="U82" i="11" s="1"/>
  <c r="AO82" i="11" s="1"/>
  <c r="Y82" i="11"/>
  <c r="S88" i="11"/>
  <c r="U88" i="11" s="1"/>
  <c r="AO88" i="11" s="1"/>
  <c r="Y88" i="11"/>
  <c r="X88" i="11"/>
  <c r="O88" i="11"/>
  <c r="W90" i="11"/>
  <c r="O90" i="11"/>
  <c r="S90" i="11"/>
  <c r="U90" i="11" s="1"/>
  <c r="AO90" i="11" s="1"/>
  <c r="Y90" i="11"/>
  <c r="AN103" i="11"/>
  <c r="AN113" i="11"/>
  <c r="AN136" i="11"/>
  <c r="T172" i="12"/>
  <c r="V172" i="12" s="1"/>
  <c r="T180" i="12"/>
  <c r="V180" i="12" s="1"/>
  <c r="T32" i="11"/>
  <c r="V32" i="11" s="1"/>
  <c r="AB182" i="11"/>
  <c r="T40" i="11"/>
  <c r="V40" i="11" s="1"/>
  <c r="L42" i="11"/>
  <c r="AL42" i="11" s="1"/>
  <c r="S45" i="11"/>
  <c r="U45" i="11" s="1"/>
  <c r="T48" i="11"/>
  <c r="V48" i="11" s="1"/>
  <c r="L50" i="11"/>
  <c r="AL50" i="11" s="1"/>
  <c r="V50" i="11"/>
  <c r="S53" i="11"/>
  <c r="U53" i="11"/>
  <c r="AO53" i="11" s="1"/>
  <c r="T56" i="11"/>
  <c r="V56" i="11" s="1"/>
  <c r="L58" i="11"/>
  <c r="AL58" i="11" s="1"/>
  <c r="V58" i="11"/>
  <c r="L60" i="11"/>
  <c r="AL60" i="11" s="1"/>
  <c r="S61" i="11"/>
  <c r="U61" i="11" s="1"/>
  <c r="AO61" i="11" s="1"/>
  <c r="W66" i="11"/>
  <c r="O66" i="11"/>
  <c r="S66" i="11"/>
  <c r="U66" i="11" s="1"/>
  <c r="AO66" i="11" s="1"/>
  <c r="Y66" i="11"/>
  <c r="T78" i="11"/>
  <c r="V78" i="11" s="1"/>
  <c r="L80" i="11"/>
  <c r="AL80" i="11" s="1"/>
  <c r="L82" i="11"/>
  <c r="AL82" i="11" s="1"/>
  <c r="AN83" i="11"/>
  <c r="L88" i="11"/>
  <c r="AL88" i="11" s="1"/>
  <c r="L90" i="11"/>
  <c r="AL90" i="11" s="1"/>
  <c r="AN91" i="11"/>
  <c r="AA91" i="11" s="1"/>
  <c r="AD91" i="11"/>
  <c r="AN99" i="11"/>
  <c r="AD99" i="11"/>
  <c r="AN102" i="11"/>
  <c r="AD111" i="11"/>
  <c r="AN111" i="11"/>
  <c r="AA111" i="11" s="1"/>
  <c r="AN112" i="11"/>
  <c r="S172" i="12"/>
  <c r="U172" i="12" s="1"/>
  <c r="AO172" i="12" s="1"/>
  <c r="S180" i="12"/>
  <c r="U180" i="12" s="1"/>
  <c r="AO180" i="12" s="1"/>
  <c r="O34" i="11"/>
  <c r="O42" i="11"/>
  <c r="L45" i="11"/>
  <c r="AL45" i="11" s="1"/>
  <c r="S48" i="11"/>
  <c r="U48" i="11" s="1"/>
  <c r="AO48" i="11" s="1"/>
  <c r="O50" i="11"/>
  <c r="L53" i="11"/>
  <c r="AL53" i="11" s="1"/>
  <c r="S56" i="11"/>
  <c r="U56" i="11" s="1"/>
  <c r="AO56" i="11" s="1"/>
  <c r="O58" i="11"/>
  <c r="O60" i="11"/>
  <c r="X60" i="11"/>
  <c r="O61" i="11"/>
  <c r="X61" i="11"/>
  <c r="L66" i="11"/>
  <c r="AL66" i="11" s="1"/>
  <c r="AN67" i="11"/>
  <c r="AA67" i="11" s="1"/>
  <c r="AD67" i="11"/>
  <c r="X72" i="11"/>
  <c r="Y76" i="11"/>
  <c r="AE76" i="11" s="1"/>
  <c r="O76" i="11"/>
  <c r="S76" i="11"/>
  <c r="U76" i="11" s="1"/>
  <c r="Y86" i="11"/>
  <c r="O86" i="11"/>
  <c r="V86" i="11"/>
  <c r="L86" i="11"/>
  <c r="AL86" i="11" s="1"/>
  <c r="S86" i="11"/>
  <c r="U86" i="11" s="1"/>
  <c r="Y94" i="11"/>
  <c r="O94" i="11"/>
  <c r="V94" i="11"/>
  <c r="L94" i="11"/>
  <c r="AL94" i="11" s="1"/>
  <c r="S94" i="11"/>
  <c r="U94" i="11" s="1"/>
  <c r="AN107" i="11"/>
  <c r="AN117" i="11"/>
  <c r="U120" i="11"/>
  <c r="AO120" i="11" s="1"/>
  <c r="S120" i="11"/>
  <c r="Y120" i="11"/>
  <c r="X120" i="11"/>
  <c r="V120" i="11"/>
  <c r="S144" i="11"/>
  <c r="U144" i="11" s="1"/>
  <c r="AO144" i="11" s="1"/>
  <c r="Y144" i="11"/>
  <c r="X144" i="11"/>
  <c r="O144" i="11"/>
  <c r="AN147" i="11"/>
  <c r="AA147" i="11" s="1"/>
  <c r="AD147" i="11"/>
  <c r="AN150" i="11"/>
  <c r="O153" i="11"/>
  <c r="T153" i="11"/>
  <c r="V153" i="11" s="1"/>
  <c r="Y153" i="11"/>
  <c r="X153" i="11"/>
  <c r="L153" i="11"/>
  <c r="AL153" i="11" s="1"/>
  <c r="S153" i="11"/>
  <c r="T65" i="11"/>
  <c r="X69" i="11"/>
  <c r="T73" i="11"/>
  <c r="X77" i="11"/>
  <c r="T81" i="11"/>
  <c r="V81" i="11" s="1"/>
  <c r="X85" i="11"/>
  <c r="T89" i="11"/>
  <c r="X93" i="11"/>
  <c r="O96" i="11"/>
  <c r="W96" i="11"/>
  <c r="T97" i="11"/>
  <c r="V97" i="11" s="1"/>
  <c r="Y98" i="11"/>
  <c r="X101" i="11"/>
  <c r="O104" i="11"/>
  <c r="W104" i="11"/>
  <c r="T105" i="11"/>
  <c r="V105" i="11" s="1"/>
  <c r="Y106" i="11"/>
  <c r="Y107" i="11"/>
  <c r="AE110" i="11"/>
  <c r="L120" i="11"/>
  <c r="AL120" i="11" s="1"/>
  <c r="W120" i="11"/>
  <c r="X126" i="11"/>
  <c r="W126" i="11"/>
  <c r="O126" i="11"/>
  <c r="V126" i="11"/>
  <c r="L126" i="11"/>
  <c r="AL126" i="11" s="1"/>
  <c r="O129" i="11"/>
  <c r="V129" i="11"/>
  <c r="L129" i="11"/>
  <c r="AL129" i="11" s="1"/>
  <c r="S129" i="11"/>
  <c r="U129" i="11" s="1"/>
  <c r="AO129" i="11" s="1"/>
  <c r="L133" i="11"/>
  <c r="AL133" i="11" s="1"/>
  <c r="Y133" i="11"/>
  <c r="W133" i="11"/>
  <c r="T134" i="11"/>
  <c r="V134" i="11" s="1"/>
  <c r="T137" i="11"/>
  <c r="L144" i="11"/>
  <c r="AL144" i="11" s="1"/>
  <c r="AN149" i="11"/>
  <c r="AA149" i="11" s="1"/>
  <c r="AD149" i="11"/>
  <c r="T84" i="11"/>
  <c r="V84" i="11" s="1"/>
  <c r="T92" i="11"/>
  <c r="V92" i="11" s="1"/>
  <c r="X96" i="11"/>
  <c r="T100" i="11"/>
  <c r="V100" i="11" s="1"/>
  <c r="X104" i="11"/>
  <c r="AN109" i="11"/>
  <c r="V113" i="11"/>
  <c r="L113" i="11"/>
  <c r="AL113" i="11" s="1"/>
  <c r="S113" i="11"/>
  <c r="U113" i="11" s="1"/>
  <c r="X113" i="11"/>
  <c r="V117" i="11"/>
  <c r="L117" i="11"/>
  <c r="AL117" i="11" s="1"/>
  <c r="Y117" i="11"/>
  <c r="O120" i="11"/>
  <c r="AN123" i="11"/>
  <c r="AA123" i="11" s="1"/>
  <c r="X137" i="11"/>
  <c r="T141" i="11"/>
  <c r="X59" i="11"/>
  <c r="T63" i="11"/>
  <c r="V63" i="11" s="1"/>
  <c r="L65" i="11"/>
  <c r="V65" i="11"/>
  <c r="X67" i="11"/>
  <c r="T71" i="11"/>
  <c r="V71" i="11" s="1"/>
  <c r="L73" i="11"/>
  <c r="AL73" i="11" s="1"/>
  <c r="V73" i="11"/>
  <c r="T79" i="11"/>
  <c r="V79" i="11" s="1"/>
  <c r="L81" i="11"/>
  <c r="AL81" i="11" s="1"/>
  <c r="X83" i="11"/>
  <c r="S84" i="11"/>
  <c r="U84" i="11" s="1"/>
  <c r="AO84" i="11" s="1"/>
  <c r="T87" i="11"/>
  <c r="V87" i="11" s="1"/>
  <c r="L89" i="11"/>
  <c r="AL89" i="11" s="1"/>
  <c r="V89" i="11"/>
  <c r="X91" i="11"/>
  <c r="S92" i="11"/>
  <c r="U92" i="11" s="1"/>
  <c r="AE92" i="11" s="1"/>
  <c r="Y96" i="11"/>
  <c r="L97" i="11"/>
  <c r="AL97" i="11" s="1"/>
  <c r="X99" i="11"/>
  <c r="S100" i="11"/>
  <c r="U100" i="11" s="1"/>
  <c r="AO100" i="11" s="1"/>
  <c r="Y104" i="11"/>
  <c r="L105" i="11"/>
  <c r="AL105" i="11" s="1"/>
  <c r="V109" i="11"/>
  <c r="L109" i="11"/>
  <c r="AL109" i="11" s="1"/>
  <c r="Y109" i="11"/>
  <c r="U109" i="11"/>
  <c r="AO109" i="11" s="1"/>
  <c r="O113" i="11"/>
  <c r="Y113" i="11"/>
  <c r="AE113" i="11" s="1"/>
  <c r="AE115" i="11"/>
  <c r="S117" i="11"/>
  <c r="U117" i="11" s="1"/>
  <c r="AO117" i="11" s="1"/>
  <c r="T121" i="11"/>
  <c r="S128" i="11"/>
  <c r="U128" i="11" s="1"/>
  <c r="Y128" i="11"/>
  <c r="AE128" i="11" s="1"/>
  <c r="X128" i="11"/>
  <c r="V128" i="11"/>
  <c r="AE130" i="11"/>
  <c r="O133" i="11"/>
  <c r="V149" i="11"/>
  <c r="L149" i="11"/>
  <c r="AL149" i="11" s="1"/>
  <c r="Y149" i="11"/>
  <c r="X149" i="11"/>
  <c r="W149" i="11"/>
  <c r="AD178" i="11"/>
  <c r="AN44" i="10"/>
  <c r="AN73" i="10"/>
  <c r="T98" i="11"/>
  <c r="V98" i="11" s="1"/>
  <c r="T106" i="11"/>
  <c r="S112" i="11"/>
  <c r="U112" i="11" s="1"/>
  <c r="AO112" i="11" s="1"/>
  <c r="Y112" i="11"/>
  <c r="X112" i="11"/>
  <c r="V112" i="11"/>
  <c r="T114" i="11"/>
  <c r="AN118" i="11"/>
  <c r="AA118" i="11" s="1"/>
  <c r="AD118" i="11"/>
  <c r="AN125" i="11"/>
  <c r="X134" i="11"/>
  <c r="O134" i="11"/>
  <c r="L134" i="11"/>
  <c r="AL134" i="11" s="1"/>
  <c r="O137" i="11"/>
  <c r="V137" i="11"/>
  <c r="L137" i="11"/>
  <c r="AL137" i="11" s="1"/>
  <c r="S137" i="11"/>
  <c r="U137" i="11" s="1"/>
  <c r="V141" i="11"/>
  <c r="L141" i="11"/>
  <c r="AL141" i="11" s="1"/>
  <c r="Y141" i="11"/>
  <c r="W141" i="11"/>
  <c r="AN142" i="11"/>
  <c r="AA142" i="11" s="1"/>
  <c r="AD142" i="11"/>
  <c r="X150" i="11"/>
  <c r="O150" i="11"/>
  <c r="V150" i="11"/>
  <c r="L150" i="11"/>
  <c r="AL150" i="11" s="1"/>
  <c r="S150" i="11"/>
  <c r="U150" i="11" s="1"/>
  <c r="AO150" i="11" s="1"/>
  <c r="U153" i="11"/>
  <c r="AO153" i="11" s="1"/>
  <c r="AN157" i="11"/>
  <c r="AN168" i="11"/>
  <c r="T69" i="11"/>
  <c r="V69" i="11" s="1"/>
  <c r="T77" i="11"/>
  <c r="V77" i="11" s="1"/>
  <c r="O84" i="11"/>
  <c r="T85" i="11"/>
  <c r="V85" i="11" s="1"/>
  <c r="O92" i="11"/>
  <c r="T93" i="11"/>
  <c r="V93" i="11" s="1"/>
  <c r="S98" i="11"/>
  <c r="U98" i="11" s="1"/>
  <c r="AO98" i="11" s="1"/>
  <c r="O100" i="11"/>
  <c r="T101" i="11"/>
  <c r="V101" i="11" s="1"/>
  <c r="S106" i="11"/>
  <c r="U106" i="11" s="1"/>
  <c r="AO106" i="11" s="1"/>
  <c r="L112" i="11"/>
  <c r="AL112" i="11" s="1"/>
  <c r="W112" i="11"/>
  <c r="S134" i="11"/>
  <c r="U134" i="11" s="1"/>
  <c r="AO134" i="11" s="1"/>
  <c r="S141" i="11"/>
  <c r="U141" i="11" s="1"/>
  <c r="AO141" i="11" s="1"/>
  <c r="X141" i="11"/>
  <c r="AA178" i="11"/>
  <c r="T96" i="11"/>
  <c r="V96" i="11" s="1"/>
  <c r="L98" i="11"/>
  <c r="AL98" i="11" s="1"/>
  <c r="T104" i="11"/>
  <c r="V104" i="11" s="1"/>
  <c r="L106" i="11"/>
  <c r="AL106" i="11" s="1"/>
  <c r="V106" i="11"/>
  <c r="O107" i="11"/>
  <c r="W114" i="11"/>
  <c r="O114" i="11"/>
  <c r="V114" i="11"/>
  <c r="O121" i="11"/>
  <c r="V121" i="11"/>
  <c r="L121" i="11"/>
  <c r="AL121" i="11" s="1"/>
  <c r="U121" i="11"/>
  <c r="AO121" i="11" s="1"/>
  <c r="S121" i="11"/>
  <c r="V125" i="11"/>
  <c r="L125" i="11"/>
  <c r="AL125" i="11" s="1"/>
  <c r="Y125" i="11"/>
  <c r="W125" i="11"/>
  <c r="AN126" i="11"/>
  <c r="AN129" i="11"/>
  <c r="U136" i="11"/>
  <c r="AO136" i="11" s="1"/>
  <c r="S136" i="11"/>
  <c r="Y136" i="11"/>
  <c r="X136" i="11"/>
  <c r="V136" i="11"/>
  <c r="T144" i="11"/>
  <c r="V144" i="11" s="1"/>
  <c r="L69" i="11"/>
  <c r="AL69" i="11" s="1"/>
  <c r="L77" i="11"/>
  <c r="AL77" i="11" s="1"/>
  <c r="L85" i="11"/>
  <c r="AL85" i="11" s="1"/>
  <c r="L93" i="11"/>
  <c r="S96" i="11"/>
  <c r="U96" i="11" s="1"/>
  <c r="AO96" i="11" s="1"/>
  <c r="O98" i="11"/>
  <c r="L101" i="11"/>
  <c r="S104" i="11"/>
  <c r="U104" i="11" s="1"/>
  <c r="AO104" i="11" s="1"/>
  <c r="O106" i="11"/>
  <c r="S107" i="11"/>
  <c r="U107" i="11" s="1"/>
  <c r="V107" i="11"/>
  <c r="S114" i="11"/>
  <c r="U114" i="11" s="1"/>
  <c r="AO114" i="11" s="1"/>
  <c r="X114" i="11"/>
  <c r="X118" i="11"/>
  <c r="W118" i="11"/>
  <c r="O118" i="11"/>
  <c r="V118" i="11"/>
  <c r="L118" i="11"/>
  <c r="AL118" i="11" s="1"/>
  <c r="T120" i="11"/>
  <c r="S125" i="11"/>
  <c r="U125" i="11" s="1"/>
  <c r="AO125" i="11" s="1"/>
  <c r="X125" i="11"/>
  <c r="T133" i="11"/>
  <c r="V133" i="11" s="1"/>
  <c r="L136" i="11"/>
  <c r="AL136" i="11" s="1"/>
  <c r="X142" i="11"/>
  <c r="W142" i="11"/>
  <c r="O142" i="11"/>
  <c r="V142" i="11"/>
  <c r="L142" i="11"/>
  <c r="AL142" i="11" s="1"/>
  <c r="AN175" i="11"/>
  <c r="AN156" i="11"/>
  <c r="T158" i="11"/>
  <c r="AN176" i="11"/>
  <c r="O35" i="10"/>
  <c r="O82" i="10"/>
  <c r="V82" i="10"/>
  <c r="L82" i="10"/>
  <c r="AL82" i="10" s="1"/>
  <c r="X82" i="10"/>
  <c r="T82" i="10"/>
  <c r="S82" i="10"/>
  <c r="U82" i="10" s="1"/>
  <c r="AO82" i="10" s="1"/>
  <c r="T145" i="11"/>
  <c r="V145" i="11" s="1"/>
  <c r="O152" i="11"/>
  <c r="V156" i="11"/>
  <c r="L156" i="11"/>
  <c r="AL156" i="11" s="1"/>
  <c r="S157" i="11"/>
  <c r="U157" i="11" s="1"/>
  <c r="V157" i="11"/>
  <c r="S158" i="11"/>
  <c r="U158" i="11" s="1"/>
  <c r="AO158" i="11" s="1"/>
  <c r="S159" i="11"/>
  <c r="U159" i="11" s="1"/>
  <c r="AO159" i="11" s="1"/>
  <c r="S167" i="11"/>
  <c r="U167" i="11" s="1"/>
  <c r="AO167" i="11" s="1"/>
  <c r="Y167" i="11"/>
  <c r="W167" i="11"/>
  <c r="Y173" i="11"/>
  <c r="W173" i="11"/>
  <c r="O173" i="11"/>
  <c r="V173" i="11"/>
  <c r="L173" i="11"/>
  <c r="AL173" i="11" s="1"/>
  <c r="K189" i="11"/>
  <c r="X36" i="10"/>
  <c r="O36" i="10"/>
  <c r="AN41" i="10"/>
  <c r="X44" i="10"/>
  <c r="W44" i="10"/>
  <c r="O44" i="10"/>
  <c r="V44" i="10"/>
  <c r="L44" i="10"/>
  <c r="U44" i="10"/>
  <c r="AO44" i="10" s="1"/>
  <c r="S44" i="10"/>
  <c r="W115" i="11"/>
  <c r="T116" i="11"/>
  <c r="V116" i="11" s="1"/>
  <c r="T124" i="11"/>
  <c r="V124" i="11" s="1"/>
  <c r="T132" i="11"/>
  <c r="V132" i="11" s="1"/>
  <c r="T140" i="11"/>
  <c r="V140" i="11" s="1"/>
  <c r="S145" i="11"/>
  <c r="U145" i="11" s="1"/>
  <c r="AO145" i="11" s="1"/>
  <c r="T148" i="11"/>
  <c r="V148" i="11" s="1"/>
  <c r="X152" i="11"/>
  <c r="S156" i="11"/>
  <c r="U156" i="11" s="1"/>
  <c r="AO156" i="11" s="1"/>
  <c r="L157" i="11"/>
  <c r="AL157" i="11" s="1"/>
  <c r="L158" i="11"/>
  <c r="AL158" i="11" s="1"/>
  <c r="V158" i="11"/>
  <c r="L159" i="11"/>
  <c r="AL159" i="11" s="1"/>
  <c r="X159" i="11"/>
  <c r="T165" i="11"/>
  <c r="V165" i="11" s="1"/>
  <c r="L167" i="11"/>
  <c r="AL167" i="11" s="1"/>
  <c r="X167" i="11"/>
  <c r="O169" i="11"/>
  <c r="U169" i="11"/>
  <c r="AO169" i="11" s="1"/>
  <c r="S169" i="11"/>
  <c r="Y169" i="11"/>
  <c r="AN170" i="11"/>
  <c r="AA170" i="11" s="1"/>
  <c r="Y171" i="11"/>
  <c r="O171" i="11"/>
  <c r="S171" i="11"/>
  <c r="U171" i="11" s="1"/>
  <c r="X171" i="11"/>
  <c r="S173" i="11"/>
  <c r="X176" i="11"/>
  <c r="V176" i="11"/>
  <c r="L176" i="11"/>
  <c r="AL176" i="11" s="1"/>
  <c r="S176" i="11"/>
  <c r="U176" i="11" s="1"/>
  <c r="Y176" i="11"/>
  <c r="V177" i="11"/>
  <c r="Y33" i="10"/>
  <c r="X33" i="10"/>
  <c r="O33" i="10"/>
  <c r="V43" i="10"/>
  <c r="L43" i="10"/>
  <c r="AL43" i="10" s="1"/>
  <c r="U43" i="10"/>
  <c r="AO43" i="10" s="1"/>
  <c r="S43" i="10"/>
  <c r="Y43" i="10"/>
  <c r="X43" i="10"/>
  <c r="Y52" i="10"/>
  <c r="X52" i="10"/>
  <c r="O52" i="10"/>
  <c r="V52" i="10"/>
  <c r="L52" i="10"/>
  <c r="AL52" i="10" s="1"/>
  <c r="S52" i="10"/>
  <c r="U52" i="10" s="1"/>
  <c r="AO52" i="10" s="1"/>
  <c r="V65" i="10"/>
  <c r="L65" i="10"/>
  <c r="AL65" i="10" s="1"/>
  <c r="T65" i="10"/>
  <c r="Y65" i="10"/>
  <c r="X65" i="10"/>
  <c r="O65" i="10"/>
  <c r="S65" i="10"/>
  <c r="U65" i="10" s="1"/>
  <c r="AO65" i="10" s="1"/>
  <c r="X115" i="11"/>
  <c r="S116" i="11"/>
  <c r="U116" i="11" s="1"/>
  <c r="AO116" i="11" s="1"/>
  <c r="T119" i="11"/>
  <c r="V119" i="11" s="1"/>
  <c r="X123" i="11"/>
  <c r="S124" i="11"/>
  <c r="U124" i="11" s="1"/>
  <c r="X131" i="11"/>
  <c r="S132" i="11"/>
  <c r="U132" i="11" s="1"/>
  <c r="AO132" i="11" s="1"/>
  <c r="X139" i="11"/>
  <c r="S140" i="11"/>
  <c r="U140" i="11" s="1"/>
  <c r="AO140" i="11" s="1"/>
  <c r="L145" i="11"/>
  <c r="AL145" i="11" s="1"/>
  <c r="X147" i="11"/>
  <c r="S148" i="11"/>
  <c r="U148" i="11" s="1"/>
  <c r="Y152" i="11"/>
  <c r="X155" i="11"/>
  <c r="O156" i="11"/>
  <c r="X156" i="11"/>
  <c r="O157" i="11"/>
  <c r="X157" i="11"/>
  <c r="O158" i="11"/>
  <c r="W158" i="11"/>
  <c r="O159" i="11"/>
  <c r="Y159" i="11"/>
  <c r="AE159" i="11" s="1"/>
  <c r="Y160" i="11"/>
  <c r="AN162" i="11"/>
  <c r="AA162" i="11" s="1"/>
  <c r="Y163" i="11"/>
  <c r="AE163" i="11" s="1"/>
  <c r="W163" i="11"/>
  <c r="O163" i="11"/>
  <c r="U163" i="11"/>
  <c r="AO163" i="11" s="1"/>
  <c r="O167" i="11"/>
  <c r="L169" i="11"/>
  <c r="AL169" i="11" s="1"/>
  <c r="L171" i="11"/>
  <c r="AL171" i="11" s="1"/>
  <c r="O176" i="11"/>
  <c r="T181" i="11"/>
  <c r="O43" i="10"/>
  <c r="V61" i="10"/>
  <c r="L61" i="10"/>
  <c r="AL61" i="10" s="1"/>
  <c r="T61" i="10"/>
  <c r="Y61" i="10"/>
  <c r="X61" i="10"/>
  <c r="O61" i="10"/>
  <c r="S61" i="10"/>
  <c r="U61" i="10" s="1"/>
  <c r="AO61" i="10" s="1"/>
  <c r="T122" i="11"/>
  <c r="V122" i="11" s="1"/>
  <c r="T130" i="11"/>
  <c r="V130" i="11" s="1"/>
  <c r="T138" i="11"/>
  <c r="V138" i="11" s="1"/>
  <c r="O145" i="11"/>
  <c r="T146" i="11"/>
  <c r="V146" i="11" s="1"/>
  <c r="Y156" i="11"/>
  <c r="Y157" i="11"/>
  <c r="Y158" i="11"/>
  <c r="Y165" i="11"/>
  <c r="AE165" i="11" s="1"/>
  <c r="W165" i="11"/>
  <c r="O165" i="11"/>
  <c r="O177" i="11"/>
  <c r="S177" i="11"/>
  <c r="U177" i="11" s="1"/>
  <c r="W177" i="11" s="1"/>
  <c r="Y177" i="11"/>
  <c r="AE177" i="11" s="1"/>
  <c r="AB182" i="10"/>
  <c r="AN49" i="10"/>
  <c r="AA49" i="10" s="1"/>
  <c r="AD49" i="10"/>
  <c r="AN57" i="10"/>
  <c r="AA57" i="10" s="1"/>
  <c r="AD57" i="10"/>
  <c r="AN69" i="10"/>
  <c r="T152" i="11"/>
  <c r="V152" i="11" s="1"/>
  <c r="X168" i="11"/>
  <c r="V168" i="11"/>
  <c r="L168" i="11"/>
  <c r="AL168" i="11" s="1"/>
  <c r="AN171" i="11"/>
  <c r="AN173" i="11"/>
  <c r="Y181" i="11"/>
  <c r="X181" i="11"/>
  <c r="O181" i="11"/>
  <c r="V181" i="11"/>
  <c r="L181" i="11"/>
  <c r="AL181" i="11" s="1"/>
  <c r="AF182" i="10"/>
  <c r="Y35" i="10"/>
  <c r="X35" i="10"/>
  <c r="AN36" i="10"/>
  <c r="AN52" i="10"/>
  <c r="S64" i="10"/>
  <c r="U64" i="10" s="1"/>
  <c r="AO64" i="10" s="1"/>
  <c r="Y64" i="10"/>
  <c r="T64" i="10"/>
  <c r="V64" i="10" s="1"/>
  <c r="X64" i="10"/>
  <c r="O64" i="10"/>
  <c r="L64" i="10"/>
  <c r="AL64" i="10" s="1"/>
  <c r="O122" i="11"/>
  <c r="O130" i="11"/>
  <c r="O138" i="11"/>
  <c r="O146" i="11"/>
  <c r="S152" i="11"/>
  <c r="U152" i="11" s="1"/>
  <c r="AO152" i="11" s="1"/>
  <c r="T155" i="11"/>
  <c r="V155" i="11" s="1"/>
  <c r="T159" i="11"/>
  <c r="V159" i="11" s="1"/>
  <c r="T160" i="11"/>
  <c r="V160" i="11" s="1"/>
  <c r="O161" i="11"/>
  <c r="S161" i="11"/>
  <c r="U161" i="11" s="1"/>
  <c r="AE161" i="11" s="1"/>
  <c r="X161" i="11"/>
  <c r="T167" i="11"/>
  <c r="V167" i="11" s="1"/>
  <c r="S168" i="11"/>
  <c r="U168" i="11" s="1"/>
  <c r="AO168" i="11" s="1"/>
  <c r="T169" i="11"/>
  <c r="V169" i="11" s="1"/>
  <c r="AE171" i="11"/>
  <c r="U173" i="11"/>
  <c r="AO173" i="11" s="1"/>
  <c r="S175" i="11"/>
  <c r="U175" i="11" s="1"/>
  <c r="AO175" i="11" s="1"/>
  <c r="Y175" i="11"/>
  <c r="X175" i="11"/>
  <c r="S181" i="11"/>
  <c r="U181" i="11" s="1"/>
  <c r="AO181" i="11" s="1"/>
  <c r="AG182" i="10"/>
  <c r="T33" i="10"/>
  <c r="V33" i="10" s="1"/>
  <c r="Y36" i="10"/>
  <c r="AN43" i="10"/>
  <c r="Y60" i="10"/>
  <c r="U60" i="10"/>
  <c r="AO60" i="10" s="1"/>
  <c r="S60" i="10"/>
  <c r="T60" i="10"/>
  <c r="V60" i="10" s="1"/>
  <c r="X60" i="10"/>
  <c r="O60" i="10"/>
  <c r="W60" i="10"/>
  <c r="L60" i="10"/>
  <c r="AL60" i="10" s="1"/>
  <c r="O90" i="10"/>
  <c r="L90" i="10"/>
  <c r="AL90" i="10" s="1"/>
  <c r="Y90" i="10"/>
  <c r="V101" i="10"/>
  <c r="L101" i="10"/>
  <c r="AL101" i="10" s="1"/>
  <c r="S101" i="10"/>
  <c r="U101" i="10" s="1"/>
  <c r="AO101" i="10" s="1"/>
  <c r="Y101" i="10"/>
  <c r="AE101" i="10" s="1"/>
  <c r="X101" i="10"/>
  <c r="AN102" i="10"/>
  <c r="X106" i="10"/>
  <c r="O106" i="10"/>
  <c r="L106" i="10"/>
  <c r="AL106" i="10" s="1"/>
  <c r="T179" i="11"/>
  <c r="V179" i="11" s="1"/>
  <c r="T39" i="10"/>
  <c r="V39" i="10" s="1"/>
  <c r="L41" i="10"/>
  <c r="AL41" i="10" s="1"/>
  <c r="V41" i="10"/>
  <c r="T47" i="10"/>
  <c r="V47" i="10" s="1"/>
  <c r="L49" i="10"/>
  <c r="AL49" i="10" s="1"/>
  <c r="V49" i="10"/>
  <c r="X51" i="10"/>
  <c r="T55" i="10"/>
  <c r="V55" i="10" s="1"/>
  <c r="L57" i="10"/>
  <c r="AL57" i="10" s="1"/>
  <c r="V57" i="10"/>
  <c r="Y68" i="10"/>
  <c r="S68" i="10"/>
  <c r="U68" i="10" s="1"/>
  <c r="W68" i="10" s="1"/>
  <c r="V68" i="10"/>
  <c r="V69" i="10"/>
  <c r="L69" i="10"/>
  <c r="AL69" i="10" s="1"/>
  <c r="L70" i="10"/>
  <c r="AL70" i="10" s="1"/>
  <c r="Y70" i="10"/>
  <c r="S72" i="10"/>
  <c r="U72" i="10" s="1"/>
  <c r="AO72" i="10" s="1"/>
  <c r="Y72" i="10"/>
  <c r="V72" i="10"/>
  <c r="V73" i="10"/>
  <c r="L73" i="10"/>
  <c r="AL73" i="10" s="1"/>
  <c r="L74" i="10"/>
  <c r="AL74" i="10" s="1"/>
  <c r="Y74" i="10"/>
  <c r="O78" i="10"/>
  <c r="L78" i="10"/>
  <c r="AL78" i="10" s="1"/>
  <c r="Y78" i="10"/>
  <c r="AE82" i="10"/>
  <c r="AE83" i="10"/>
  <c r="O86" i="10"/>
  <c r="L86" i="10"/>
  <c r="AL86" i="10" s="1"/>
  <c r="Y86" i="10"/>
  <c r="S90" i="10"/>
  <c r="U90" i="10" s="1"/>
  <c r="O98" i="10"/>
  <c r="V98" i="10"/>
  <c r="L98" i="10"/>
  <c r="AL98" i="10" s="1"/>
  <c r="Y98" i="10"/>
  <c r="O101" i="10"/>
  <c r="S106" i="10"/>
  <c r="AN133" i="10"/>
  <c r="Y145" i="10"/>
  <c r="V145" i="10"/>
  <c r="L145" i="10"/>
  <c r="AL145" i="10" s="1"/>
  <c r="S145" i="10"/>
  <c r="U145" i="10" s="1"/>
  <c r="AO145" i="10" s="1"/>
  <c r="W145" i="10"/>
  <c r="T145" i="10"/>
  <c r="O145" i="10"/>
  <c r="X145" i="10"/>
  <c r="T166" i="11"/>
  <c r="V166" i="11" s="1"/>
  <c r="T174" i="11"/>
  <c r="S179" i="11"/>
  <c r="U179" i="11" s="1"/>
  <c r="AE179" i="11" s="1"/>
  <c r="T34" i="10"/>
  <c r="V34" i="10" s="1"/>
  <c r="O41" i="10"/>
  <c r="W41" i="10"/>
  <c r="T42" i="10"/>
  <c r="V42" i="10" s="1"/>
  <c r="S47" i="10"/>
  <c r="U47" i="10" s="1"/>
  <c r="AO47" i="10" s="1"/>
  <c r="O49" i="10"/>
  <c r="W49" i="10"/>
  <c r="T50" i="10"/>
  <c r="Y51" i="10"/>
  <c r="S55" i="10"/>
  <c r="U55" i="10" s="1"/>
  <c r="O57" i="10"/>
  <c r="W57" i="10"/>
  <c r="T58" i="10"/>
  <c r="L68" i="10"/>
  <c r="AL68" i="10" s="1"/>
  <c r="S69" i="10"/>
  <c r="U69" i="10" s="1"/>
  <c r="L72" i="10"/>
  <c r="AL72" i="10" s="1"/>
  <c r="W72" i="10"/>
  <c r="S73" i="10"/>
  <c r="U73" i="10" s="1"/>
  <c r="AO73" i="10" s="1"/>
  <c r="W73" i="10"/>
  <c r="S78" i="10"/>
  <c r="U78" i="10" s="1"/>
  <c r="AO78" i="10" s="1"/>
  <c r="S86" i="10"/>
  <c r="U86" i="10" s="1"/>
  <c r="AO86" i="10" s="1"/>
  <c r="W94" i="10"/>
  <c r="O94" i="10"/>
  <c r="V94" i="10"/>
  <c r="L94" i="10"/>
  <c r="AL94" i="10" s="1"/>
  <c r="Y94" i="10"/>
  <c r="S98" i="10"/>
  <c r="U98" i="10" s="1"/>
  <c r="AO98" i="10" s="1"/>
  <c r="AN99" i="10"/>
  <c r="T109" i="10"/>
  <c r="T37" i="10"/>
  <c r="V37" i="10" s="1"/>
  <c r="X41" i="10"/>
  <c r="T45" i="10"/>
  <c r="V45" i="10" s="1"/>
  <c r="X49" i="10"/>
  <c r="T53" i="10"/>
  <c r="V53" i="10" s="1"/>
  <c r="X57" i="10"/>
  <c r="AE62" i="10"/>
  <c r="AE66" i="10"/>
  <c r="AN70" i="10"/>
  <c r="AA70" i="10" s="1"/>
  <c r="AN74" i="10"/>
  <c r="AA74" i="10" s="1"/>
  <c r="T81" i="10"/>
  <c r="V81" i="10" s="1"/>
  <c r="T89" i="10"/>
  <c r="AE95" i="10"/>
  <c r="AE99" i="10"/>
  <c r="W102" i="10"/>
  <c r="O102" i="10"/>
  <c r="V102" i="10"/>
  <c r="L102" i="10"/>
  <c r="AL102" i="10" s="1"/>
  <c r="Y102" i="10"/>
  <c r="X134" i="10"/>
  <c r="O134" i="10"/>
  <c r="L134" i="10"/>
  <c r="AL134" i="10" s="1"/>
  <c r="S134" i="10"/>
  <c r="U134" i="10" s="1"/>
  <c r="AO134" i="10" s="1"/>
  <c r="AA134" i="10" s="1"/>
  <c r="V134" i="10"/>
  <c r="Y146" i="10"/>
  <c r="O146" i="10"/>
  <c r="X146" i="10"/>
  <c r="L146" i="10"/>
  <c r="AL146" i="10" s="1"/>
  <c r="V146" i="10"/>
  <c r="S146" i="10"/>
  <c r="U146" i="10" s="1"/>
  <c r="AO146" i="10" s="1"/>
  <c r="T146" i="10"/>
  <c r="T164" i="11"/>
  <c r="V164" i="11" s="1"/>
  <c r="L166" i="11"/>
  <c r="T172" i="11"/>
  <c r="V172" i="11" s="1"/>
  <c r="L174" i="11"/>
  <c r="AL174" i="11" s="1"/>
  <c r="V174" i="11"/>
  <c r="O179" i="11"/>
  <c r="T180" i="11"/>
  <c r="V180" i="11" s="1"/>
  <c r="T32" i="10"/>
  <c r="O39" i="10"/>
  <c r="T40" i="10"/>
  <c r="V40" i="10" s="1"/>
  <c r="Y41" i="10"/>
  <c r="L42" i="10"/>
  <c r="AL42" i="10" s="1"/>
  <c r="S45" i="10"/>
  <c r="U45" i="10" s="1"/>
  <c r="AO45" i="10" s="1"/>
  <c r="O47" i="10"/>
  <c r="W47" i="10"/>
  <c r="T48" i="10"/>
  <c r="V48" i="10" s="1"/>
  <c r="Y49" i="10"/>
  <c r="L50" i="10"/>
  <c r="AL50" i="10" s="1"/>
  <c r="V50" i="10"/>
  <c r="S53" i="10"/>
  <c r="U53" i="10" s="1"/>
  <c r="AO53" i="10" s="1"/>
  <c r="O55" i="10"/>
  <c r="T56" i="10"/>
  <c r="V56" i="10" s="1"/>
  <c r="Y57" i="10"/>
  <c r="AE57" i="10" s="1"/>
  <c r="L58" i="10"/>
  <c r="AL58" i="10" s="1"/>
  <c r="V58" i="10"/>
  <c r="Y69" i="10"/>
  <c r="AE69" i="10" s="1"/>
  <c r="Y73" i="10"/>
  <c r="AE73" i="10" s="1"/>
  <c r="AN77" i="10"/>
  <c r="AN85" i="10"/>
  <c r="AN97" i="10"/>
  <c r="S102" i="10"/>
  <c r="U102" i="10" s="1"/>
  <c r="AO102" i="10" s="1"/>
  <c r="T105" i="10"/>
  <c r="AN110" i="10"/>
  <c r="AA110" i="10" s="1"/>
  <c r="AD110" i="10"/>
  <c r="AN122" i="10"/>
  <c r="AA122" i="10" s="1"/>
  <c r="AD122" i="10"/>
  <c r="X142" i="10"/>
  <c r="O142" i="10"/>
  <c r="W142" i="10"/>
  <c r="L142" i="10"/>
  <c r="V142" i="10"/>
  <c r="T142" i="10"/>
  <c r="S142" i="10"/>
  <c r="U142" i="10" s="1"/>
  <c r="AO142" i="10" s="1"/>
  <c r="T51" i="10"/>
  <c r="V51" i="10" s="1"/>
  <c r="Y81" i="10"/>
  <c r="L81" i="10"/>
  <c r="AL81" i="10" s="1"/>
  <c r="U81" i="10"/>
  <c r="AO81" i="10" s="1"/>
  <c r="S81" i="10"/>
  <c r="X81" i="10"/>
  <c r="Y89" i="10"/>
  <c r="V89" i="10"/>
  <c r="L89" i="10"/>
  <c r="AL89" i="10" s="1"/>
  <c r="S89" i="10"/>
  <c r="U89" i="10" s="1"/>
  <c r="AO89" i="10" s="1"/>
  <c r="X89" i="10"/>
  <c r="T90" i="10"/>
  <c r="V90" i="10" s="1"/>
  <c r="AN93" i="10"/>
  <c r="T106" i="10"/>
  <c r="V106" i="10" s="1"/>
  <c r="O109" i="10"/>
  <c r="V109" i="10"/>
  <c r="L109" i="10"/>
  <c r="AL109" i="10" s="1"/>
  <c r="S109" i="10"/>
  <c r="U109" i="10" s="1"/>
  <c r="Y109" i="10"/>
  <c r="T126" i="10"/>
  <c r="V126" i="10" s="1"/>
  <c r="W126" i="10"/>
  <c r="L126" i="10"/>
  <c r="AL126" i="10" s="1"/>
  <c r="S126" i="10"/>
  <c r="U126" i="10" s="1"/>
  <c r="AO126" i="10" s="1"/>
  <c r="Y126" i="10"/>
  <c r="X126" i="10"/>
  <c r="O126" i="10"/>
  <c r="AN131" i="10"/>
  <c r="AA131" i="10" s="1"/>
  <c r="AD131" i="10"/>
  <c r="X135" i="10"/>
  <c r="W135" i="10"/>
  <c r="O135" i="10"/>
  <c r="L135" i="10"/>
  <c r="S135" i="10"/>
  <c r="U135" i="10" s="1"/>
  <c r="AO135" i="10" s="1"/>
  <c r="T135" i="10"/>
  <c r="V135" i="10" s="1"/>
  <c r="L164" i="11"/>
  <c r="AL164" i="11" s="1"/>
  <c r="L172" i="11"/>
  <c r="AL172" i="11" s="1"/>
  <c r="L180" i="11"/>
  <c r="AL180" i="11" s="1"/>
  <c r="O37" i="10"/>
  <c r="O45" i="10"/>
  <c r="L48" i="10"/>
  <c r="AL48" i="10" s="1"/>
  <c r="S51" i="10"/>
  <c r="U51" i="10" s="1"/>
  <c r="AO51" i="10" s="1"/>
  <c r="O53" i="10"/>
  <c r="L56" i="10"/>
  <c r="W62" i="10"/>
  <c r="O62" i="10"/>
  <c r="V62" i="10"/>
  <c r="W66" i="10"/>
  <c r="O66" i="10"/>
  <c r="V66" i="10"/>
  <c r="V77" i="10"/>
  <c r="L77" i="10"/>
  <c r="AL77" i="10" s="1"/>
  <c r="U77" i="10"/>
  <c r="S77" i="10"/>
  <c r="Y77" i="10"/>
  <c r="X77" i="10"/>
  <c r="T78" i="10"/>
  <c r="V78" i="10" s="1"/>
  <c r="O81" i="10"/>
  <c r="V85" i="10"/>
  <c r="L85" i="10"/>
  <c r="AL85" i="10" s="1"/>
  <c r="U85" i="10"/>
  <c r="AO85" i="10" s="1"/>
  <c r="S85" i="10"/>
  <c r="Y85" i="10"/>
  <c r="X85" i="10"/>
  <c r="T86" i="10"/>
  <c r="V86" i="10" s="1"/>
  <c r="O89" i="10"/>
  <c r="Y97" i="10"/>
  <c r="V97" i="10"/>
  <c r="L97" i="10"/>
  <c r="AL97" i="10" s="1"/>
  <c r="S97" i="10"/>
  <c r="U97" i="10" s="1"/>
  <c r="AO97" i="10" s="1"/>
  <c r="X97" i="10"/>
  <c r="T98" i="10"/>
  <c r="T101" i="10"/>
  <c r="U106" i="10"/>
  <c r="AO106" i="10" s="1"/>
  <c r="X143" i="10"/>
  <c r="Y143" i="10"/>
  <c r="AE143" i="10" s="1"/>
  <c r="O143" i="10"/>
  <c r="T143" i="10"/>
  <c r="V143" i="10" s="1"/>
  <c r="L143" i="10"/>
  <c r="AL143" i="10" s="1"/>
  <c r="S143" i="10"/>
  <c r="U143" i="10" s="1"/>
  <c r="AN144" i="10"/>
  <c r="AN166" i="10"/>
  <c r="AN178" i="10"/>
  <c r="L51" i="10"/>
  <c r="AL51" i="10" s="1"/>
  <c r="W70" i="10"/>
  <c r="O70" i="10"/>
  <c r="V70" i="10"/>
  <c r="W74" i="10"/>
  <c r="O74" i="10"/>
  <c r="V74" i="10"/>
  <c r="X90" i="10"/>
  <c r="V93" i="10"/>
  <c r="L93" i="10"/>
  <c r="AL93" i="10" s="1"/>
  <c r="S93" i="10"/>
  <c r="U93" i="10" s="1"/>
  <c r="Y93" i="10"/>
  <c r="X93" i="10"/>
  <c r="AN94" i="10"/>
  <c r="AA94" i="10" s="1"/>
  <c r="AD94" i="10"/>
  <c r="Y105" i="10"/>
  <c r="V105" i="10"/>
  <c r="L105" i="10"/>
  <c r="AL105" i="10" s="1"/>
  <c r="U105" i="10"/>
  <c r="AO105" i="10" s="1"/>
  <c r="S105" i="10"/>
  <c r="Y106" i="10"/>
  <c r="AN115" i="10"/>
  <c r="AN132" i="10"/>
  <c r="T76" i="10"/>
  <c r="V76" i="10" s="1"/>
  <c r="X80" i="10"/>
  <c r="T84" i="10"/>
  <c r="V84" i="10" s="1"/>
  <c r="X88" i="10"/>
  <c r="T92" i="10"/>
  <c r="V92" i="10" s="1"/>
  <c r="X96" i="10"/>
  <c r="T100" i="10"/>
  <c r="V100" i="10" s="1"/>
  <c r="X104" i="10"/>
  <c r="T108" i="10"/>
  <c r="V108" i="10" s="1"/>
  <c r="L110" i="10"/>
  <c r="V110" i="10"/>
  <c r="X112" i="10"/>
  <c r="L116" i="10"/>
  <c r="AL116" i="10" s="1"/>
  <c r="S118" i="10"/>
  <c r="U118" i="10" s="1"/>
  <c r="AO118" i="10" s="1"/>
  <c r="W118" i="10"/>
  <c r="X127" i="10"/>
  <c r="L127" i="10"/>
  <c r="AL127" i="10" s="1"/>
  <c r="U127" i="10"/>
  <c r="S127" i="10"/>
  <c r="W130" i="10"/>
  <c r="O130" i="10"/>
  <c r="Y130" i="10"/>
  <c r="X130" i="10"/>
  <c r="L130" i="10"/>
  <c r="AL130" i="10" s="1"/>
  <c r="T136" i="10"/>
  <c r="V136" i="10" s="1"/>
  <c r="U150" i="10"/>
  <c r="S150" i="10"/>
  <c r="Y150" i="10"/>
  <c r="T150" i="10"/>
  <c r="O150" i="10"/>
  <c r="X150" i="10"/>
  <c r="L150" i="10"/>
  <c r="AL150" i="10" s="1"/>
  <c r="V150" i="10"/>
  <c r="AN154" i="10"/>
  <c r="AN171" i="10"/>
  <c r="AA171" i="10" s="1"/>
  <c r="AD171" i="10"/>
  <c r="X59" i="10"/>
  <c r="T63" i="10"/>
  <c r="V63" i="10" s="1"/>
  <c r="T71" i="10"/>
  <c r="V71" i="10" s="1"/>
  <c r="S76" i="10"/>
  <c r="U76" i="10"/>
  <c r="AE76" i="10" s="1"/>
  <c r="T79" i="10"/>
  <c r="V79" i="10" s="1"/>
  <c r="Y80" i="10"/>
  <c r="X83" i="10"/>
  <c r="S84" i="10"/>
  <c r="U84" i="10" s="1"/>
  <c r="AO84" i="10" s="1"/>
  <c r="T87" i="10"/>
  <c r="V87" i="10" s="1"/>
  <c r="Y88" i="10"/>
  <c r="S92" i="10"/>
  <c r="U92" i="10" s="1"/>
  <c r="T95" i="10"/>
  <c r="V95" i="10" s="1"/>
  <c r="Y96" i="10"/>
  <c r="S100" i="10"/>
  <c r="U100" i="10" s="1"/>
  <c r="T103" i="10"/>
  <c r="V103" i="10" s="1"/>
  <c r="Y104" i="10"/>
  <c r="S108" i="10"/>
  <c r="U108" i="10" s="1"/>
  <c r="O110" i="10"/>
  <c r="W110" i="10"/>
  <c r="T111" i="10"/>
  <c r="V111" i="10" s="1"/>
  <c r="Y112" i="10"/>
  <c r="O116" i="10"/>
  <c r="X116" i="10"/>
  <c r="L118" i="10"/>
  <c r="X118" i="10"/>
  <c r="W122" i="10"/>
  <c r="O122" i="10"/>
  <c r="V122" i="10"/>
  <c r="L122" i="10"/>
  <c r="AL122" i="10" s="1"/>
  <c r="Y122" i="10"/>
  <c r="X122" i="10"/>
  <c r="O127" i="10"/>
  <c r="S130" i="10"/>
  <c r="U130" i="10" s="1"/>
  <c r="AO130" i="10" s="1"/>
  <c r="AN151" i="10"/>
  <c r="S170" i="10"/>
  <c r="U170" i="10" s="1"/>
  <c r="AO170" i="10" s="1"/>
  <c r="Y170" i="10"/>
  <c r="T170" i="10"/>
  <c r="V170" i="10" s="1"/>
  <c r="O170" i="10"/>
  <c r="L170" i="10"/>
  <c r="AL170" i="10" s="1"/>
  <c r="X170" i="10"/>
  <c r="W170" i="10"/>
  <c r="AN117" i="10"/>
  <c r="Y132" i="10"/>
  <c r="X132" i="10"/>
  <c r="O132" i="10"/>
  <c r="V132" i="10"/>
  <c r="S136" i="10"/>
  <c r="U136" i="10" s="1"/>
  <c r="AO136" i="10" s="1"/>
  <c r="X136" i="10"/>
  <c r="O136" i="10"/>
  <c r="L136" i="10"/>
  <c r="AL136" i="10" s="1"/>
  <c r="T80" i="10"/>
  <c r="V80" i="10" s="1"/>
  <c r="T88" i="10"/>
  <c r="V88" i="10" s="1"/>
  <c r="T96" i="10"/>
  <c r="V96" i="10" s="1"/>
  <c r="T104" i="10"/>
  <c r="V104" i="10" s="1"/>
  <c r="T112" i="10"/>
  <c r="V112" i="10" s="1"/>
  <c r="O114" i="10"/>
  <c r="Y114" i="10"/>
  <c r="AN128" i="10"/>
  <c r="S132" i="10"/>
  <c r="U132" i="10" s="1"/>
  <c r="AO132" i="10" s="1"/>
  <c r="V133" i="10"/>
  <c r="L133" i="10"/>
  <c r="X133" i="10"/>
  <c r="O133" i="10"/>
  <c r="W133" i="10"/>
  <c r="S133" i="10"/>
  <c r="U133" i="10" s="1"/>
  <c r="AO133" i="10" s="1"/>
  <c r="S144" i="10"/>
  <c r="U144" i="10" s="1"/>
  <c r="AO144" i="10" s="1"/>
  <c r="Y144" i="10"/>
  <c r="X144" i="10"/>
  <c r="O144" i="10"/>
  <c r="W144" i="10"/>
  <c r="V144" i="10"/>
  <c r="L144" i="10"/>
  <c r="AL144" i="10" s="1"/>
  <c r="AN147" i="10"/>
  <c r="AA147" i="10" s="1"/>
  <c r="AD147" i="10"/>
  <c r="S80" i="10"/>
  <c r="U80" i="10" s="1"/>
  <c r="AO80" i="10" s="1"/>
  <c r="S88" i="10"/>
  <c r="U88" i="10" s="1"/>
  <c r="AO88" i="10" s="1"/>
  <c r="S96" i="10"/>
  <c r="U96" i="10" s="1"/>
  <c r="AO96" i="10" s="1"/>
  <c r="S104" i="10"/>
  <c r="U104" i="10" s="1"/>
  <c r="AO104" i="10" s="1"/>
  <c r="S112" i="10"/>
  <c r="U112" i="10" s="1"/>
  <c r="S114" i="10"/>
  <c r="U114" i="10" s="1"/>
  <c r="AO114" i="10" s="1"/>
  <c r="AA114" i="10" s="1"/>
  <c r="V114" i="10"/>
  <c r="T116" i="10"/>
  <c r="V116" i="10" s="1"/>
  <c r="V117" i="10"/>
  <c r="L117" i="10"/>
  <c r="AL117" i="10" s="1"/>
  <c r="S117" i="10"/>
  <c r="U117" i="10" s="1"/>
  <c r="AO117" i="10" s="1"/>
  <c r="X117" i="10"/>
  <c r="Y117" i="10"/>
  <c r="AN118" i="10"/>
  <c r="X119" i="10"/>
  <c r="W119" i="10"/>
  <c r="O119" i="10"/>
  <c r="V119" i="10"/>
  <c r="AN125" i="10"/>
  <c r="T127" i="10"/>
  <c r="V127" i="10" s="1"/>
  <c r="T130" i="10"/>
  <c r="V130" i="10" s="1"/>
  <c r="L132" i="10"/>
  <c r="AL132" i="10" s="1"/>
  <c r="W138" i="10"/>
  <c r="O138" i="10"/>
  <c r="T138" i="10"/>
  <c r="X138" i="10"/>
  <c r="L138" i="10"/>
  <c r="AL138" i="10" s="1"/>
  <c r="V138" i="10"/>
  <c r="S138" i="10"/>
  <c r="U138" i="10" s="1"/>
  <c r="AO138" i="10" s="1"/>
  <c r="AE138" i="10"/>
  <c r="AE146" i="10"/>
  <c r="AE112" i="10"/>
  <c r="U116" i="10"/>
  <c r="AO116" i="10" s="1"/>
  <c r="AE119" i="10"/>
  <c r="AN141" i="10"/>
  <c r="AN174" i="10"/>
  <c r="L115" i="10"/>
  <c r="V115" i="10"/>
  <c r="O120" i="10"/>
  <c r="L123" i="10"/>
  <c r="L124" i="10"/>
  <c r="AL124" i="10" s="1"/>
  <c r="V124" i="10"/>
  <c r="V125" i="10"/>
  <c r="L125" i="10"/>
  <c r="AL125" i="10" s="1"/>
  <c r="S128" i="10"/>
  <c r="U128" i="10" s="1"/>
  <c r="AE128" i="10" s="1"/>
  <c r="V128" i="10"/>
  <c r="O137" i="10"/>
  <c r="L140" i="10"/>
  <c r="AL140" i="10" s="1"/>
  <c r="T129" i="10"/>
  <c r="V129" i="10" s="1"/>
  <c r="T120" i="10"/>
  <c r="V120" i="10" s="1"/>
  <c r="X129" i="10"/>
  <c r="T137" i="10"/>
  <c r="V137" i="10" s="1"/>
  <c r="AN139" i="10"/>
  <c r="AN162" i="10"/>
  <c r="AN42" i="9"/>
  <c r="S120" i="10"/>
  <c r="U120" i="10" s="1"/>
  <c r="AO120" i="10" s="1"/>
  <c r="U123" i="10"/>
  <c r="AO123" i="10" s="1"/>
  <c r="T124" i="10"/>
  <c r="S137" i="10"/>
  <c r="U137" i="10" s="1"/>
  <c r="Y140" i="10"/>
  <c r="X140" i="10"/>
  <c r="T140" i="10"/>
  <c r="V140" i="10" s="1"/>
  <c r="V141" i="10"/>
  <c r="L141" i="10"/>
  <c r="S141" i="10"/>
  <c r="U141" i="10" s="1"/>
  <c r="AO141" i="10" s="1"/>
  <c r="X141" i="10"/>
  <c r="Y156" i="10"/>
  <c r="O156" i="10"/>
  <c r="T156" i="10"/>
  <c r="V156" i="10" s="1"/>
  <c r="L156" i="10"/>
  <c r="AL156" i="10" s="1"/>
  <c r="X156" i="10"/>
  <c r="S156" i="10"/>
  <c r="U156" i="10" s="1"/>
  <c r="AO156" i="10" s="1"/>
  <c r="AN98" i="9"/>
  <c r="T148" i="10"/>
  <c r="V148" i="10" s="1"/>
  <c r="O152" i="10"/>
  <c r="S152" i="10"/>
  <c r="U152" i="10" s="1"/>
  <c r="AO152" i="10" s="1"/>
  <c r="Y152" i="10"/>
  <c r="AN153" i="10"/>
  <c r="Y154" i="10"/>
  <c r="X154" i="10"/>
  <c r="W154" i="10"/>
  <c r="O154" i="10"/>
  <c r="S154" i="10"/>
  <c r="U154" i="10" s="1"/>
  <c r="AO154" i="10" s="1"/>
  <c r="X160" i="10"/>
  <c r="W160" i="10"/>
  <c r="O160" i="10"/>
  <c r="L160" i="10"/>
  <c r="AL160" i="10" s="1"/>
  <c r="S160" i="10"/>
  <c r="U160" i="10" s="1"/>
  <c r="AO160" i="10" s="1"/>
  <c r="Y162" i="10"/>
  <c r="X162" i="10"/>
  <c r="O162" i="10"/>
  <c r="S162" i="10"/>
  <c r="U162" i="10" s="1"/>
  <c r="AE163" i="10"/>
  <c r="AN65" i="9"/>
  <c r="L152" i="10"/>
  <c r="AL152" i="10" s="1"/>
  <c r="L154" i="10"/>
  <c r="AL154" i="10" s="1"/>
  <c r="L162" i="10"/>
  <c r="AL162" i="10" s="1"/>
  <c r="AB182" i="9"/>
  <c r="AF32" i="9"/>
  <c r="AF182" i="9" s="1"/>
  <c r="X39" i="9"/>
  <c r="O39" i="9"/>
  <c r="Y39" i="9"/>
  <c r="Y47" i="9"/>
  <c r="X47" i="9"/>
  <c r="W47" i="9"/>
  <c r="O47" i="9"/>
  <c r="L47" i="9"/>
  <c r="AL47" i="9" s="1"/>
  <c r="U47" i="9"/>
  <c r="AO47" i="9" s="1"/>
  <c r="T47" i="9"/>
  <c r="V47" i="9" s="1"/>
  <c r="AN64" i="9"/>
  <c r="W86" i="9"/>
  <c r="O86" i="9"/>
  <c r="V86" i="9"/>
  <c r="L86" i="9"/>
  <c r="AL86" i="9" s="1"/>
  <c r="U86" i="9"/>
  <c r="AO86" i="9" s="1"/>
  <c r="T86" i="9"/>
  <c r="X86" i="9"/>
  <c r="S86" i="9"/>
  <c r="AN99" i="9"/>
  <c r="AA99" i="9" s="1"/>
  <c r="AD99" i="9"/>
  <c r="Y148" i="10"/>
  <c r="AE148" i="10" s="1"/>
  <c r="W148" i="10"/>
  <c r="O148" i="10"/>
  <c r="AN155" i="10"/>
  <c r="AN163" i="10"/>
  <c r="AD163" i="10"/>
  <c r="Y174" i="10"/>
  <c r="V174" i="10"/>
  <c r="L174" i="10"/>
  <c r="AL174" i="10" s="1"/>
  <c r="S174" i="10"/>
  <c r="U174" i="10" s="1"/>
  <c r="AO174" i="10" s="1"/>
  <c r="O174" i="10"/>
  <c r="W174" i="10"/>
  <c r="S178" i="10"/>
  <c r="U178" i="10" s="1"/>
  <c r="AO178" i="10" s="1"/>
  <c r="Y178" i="10"/>
  <c r="V178" i="10"/>
  <c r="L178" i="10"/>
  <c r="AL178" i="10" s="1"/>
  <c r="O178" i="10"/>
  <c r="Y66" i="9"/>
  <c r="X66" i="9"/>
  <c r="O66" i="9"/>
  <c r="V66" i="9"/>
  <c r="L66" i="9"/>
  <c r="AL66" i="9" s="1"/>
  <c r="S66" i="9"/>
  <c r="U66" i="9" s="1"/>
  <c r="AO66" i="9" s="1"/>
  <c r="T66" i="9"/>
  <c r="AN63" i="9"/>
  <c r="AN82" i="9"/>
  <c r="AN128" i="9"/>
  <c r="L148" i="10"/>
  <c r="AL148" i="10" s="1"/>
  <c r="X151" i="10"/>
  <c r="V151" i="10"/>
  <c r="L151" i="10"/>
  <c r="U151" i="10"/>
  <c r="AO151" i="10" s="1"/>
  <c r="AN159" i="10"/>
  <c r="T160" i="10"/>
  <c r="V160" i="10" s="1"/>
  <c r="S151" i="10"/>
  <c r="W151" i="10"/>
  <c r="T152" i="10"/>
  <c r="V152" i="10" s="1"/>
  <c r="Y159" i="10"/>
  <c r="X159" i="10"/>
  <c r="V159" i="10"/>
  <c r="L159" i="10"/>
  <c r="AL159" i="10" s="1"/>
  <c r="U159" i="10"/>
  <c r="Y160" i="10"/>
  <c r="AN179" i="10"/>
  <c r="AA179" i="10" s="1"/>
  <c r="AD179" i="10"/>
  <c r="AD181" i="10"/>
  <c r="AN181" i="10"/>
  <c r="AA181" i="10" s="1"/>
  <c r="T39" i="9"/>
  <c r="V39" i="9" s="1"/>
  <c r="AN40" i="9"/>
  <c r="AN55" i="9"/>
  <c r="AA55" i="9" s="1"/>
  <c r="AD55" i="9"/>
  <c r="Y86" i="9"/>
  <c r="AN58" i="9"/>
  <c r="AE79" i="9"/>
  <c r="T149" i="10"/>
  <c r="T157" i="10"/>
  <c r="V157" i="10" s="1"/>
  <c r="Y158" i="10"/>
  <c r="AE158" i="10" s="1"/>
  <c r="O164" i="10"/>
  <c r="W164" i="10"/>
  <c r="T165" i="10"/>
  <c r="AN167" i="10"/>
  <c r="AA167" i="10" s="1"/>
  <c r="AD167" i="10"/>
  <c r="Y34" i="9"/>
  <c r="V34" i="9"/>
  <c r="X34" i="9"/>
  <c r="Y38" i="9"/>
  <c r="Y50" i="9"/>
  <c r="X50" i="9"/>
  <c r="O50" i="9"/>
  <c r="L50" i="9"/>
  <c r="AL50" i="9" s="1"/>
  <c r="S50" i="9"/>
  <c r="U50" i="9" s="1"/>
  <c r="L74" i="9"/>
  <c r="AL74" i="9" s="1"/>
  <c r="O74" i="9"/>
  <c r="T74" i="9"/>
  <c r="V74" i="9" s="1"/>
  <c r="S74" i="9"/>
  <c r="U74" i="9" s="1"/>
  <c r="AO74" i="9" s="1"/>
  <c r="L149" i="10"/>
  <c r="V149" i="10"/>
  <c r="L157" i="10"/>
  <c r="AL157" i="10" s="1"/>
  <c r="Y164" i="10"/>
  <c r="AE164" i="10" s="1"/>
  <c r="L165" i="10"/>
  <c r="AL165" i="10" s="1"/>
  <c r="V165" i="10"/>
  <c r="V167" i="10"/>
  <c r="L167" i="10"/>
  <c r="W167" i="10"/>
  <c r="W171" i="10"/>
  <c r="O171" i="10"/>
  <c r="V171" i="10"/>
  <c r="L171" i="10"/>
  <c r="AL171" i="10" s="1"/>
  <c r="Y171" i="10"/>
  <c r="T175" i="10"/>
  <c r="V175" i="10" s="1"/>
  <c r="Y55" i="9"/>
  <c r="X55" i="9"/>
  <c r="W55" i="9"/>
  <c r="O55" i="9"/>
  <c r="V55" i="9"/>
  <c r="L55" i="9"/>
  <c r="AL55" i="9" s="1"/>
  <c r="Y58" i="9"/>
  <c r="X58" i="9"/>
  <c r="W58" i="9"/>
  <c r="O58" i="9"/>
  <c r="V58" i="9"/>
  <c r="L58" i="9"/>
  <c r="AL58" i="9" s="1"/>
  <c r="S58" i="9"/>
  <c r="U58" i="9" s="1"/>
  <c r="AO58" i="9" s="1"/>
  <c r="AE64" i="9"/>
  <c r="T158" i="10"/>
  <c r="V158" i="10" s="1"/>
  <c r="V166" i="10"/>
  <c r="L166" i="10"/>
  <c r="T168" i="10"/>
  <c r="U175" i="10"/>
  <c r="AO175" i="10" s="1"/>
  <c r="T32" i="9"/>
  <c r="AN48" i="9"/>
  <c r="AA48" i="9" s="1"/>
  <c r="AD48" i="9"/>
  <c r="AN90" i="9"/>
  <c r="AA90" i="9" s="1"/>
  <c r="AD90" i="9"/>
  <c r="AN97" i="9"/>
  <c r="L106" i="9"/>
  <c r="AL106" i="9" s="1"/>
  <c r="O106" i="9"/>
  <c r="T106" i="9"/>
  <c r="V106" i="9" s="1"/>
  <c r="S106" i="9"/>
  <c r="U106" i="9"/>
  <c r="AO106" i="9" s="1"/>
  <c r="Y106" i="9"/>
  <c r="X106" i="9"/>
  <c r="S158" i="10"/>
  <c r="U158" i="10" s="1"/>
  <c r="AO158" i="10" s="1"/>
  <c r="S166" i="10"/>
  <c r="U166" i="10" s="1"/>
  <c r="AO166" i="10" s="1"/>
  <c r="W166" i="10"/>
  <c r="W179" i="10"/>
  <c r="O179" i="10"/>
  <c r="V179" i="10"/>
  <c r="L179" i="10"/>
  <c r="AL179" i="10" s="1"/>
  <c r="Y179" i="10"/>
  <c r="AE48" i="9"/>
  <c r="Y63" i="9"/>
  <c r="X63" i="9"/>
  <c r="W63" i="9"/>
  <c r="O63" i="9"/>
  <c r="V63" i="9"/>
  <c r="L63" i="9"/>
  <c r="AL63" i="9" s="1"/>
  <c r="X74" i="9"/>
  <c r="O94" i="9"/>
  <c r="V94" i="9"/>
  <c r="L94" i="9"/>
  <c r="AL94" i="9" s="1"/>
  <c r="T94" i="9"/>
  <c r="S94" i="9"/>
  <c r="U94" i="9" s="1"/>
  <c r="AO94" i="9" s="1"/>
  <c r="X168" i="10"/>
  <c r="W168" i="10"/>
  <c r="O168" i="10"/>
  <c r="V168" i="10"/>
  <c r="L175" i="10"/>
  <c r="AL175" i="10" s="1"/>
  <c r="W175" i="10"/>
  <c r="O175" i="10"/>
  <c r="Y175" i="10"/>
  <c r="AE176" i="10"/>
  <c r="T38" i="9"/>
  <c r="V38" i="9" s="1"/>
  <c r="Y42" i="9"/>
  <c r="X42" i="9"/>
  <c r="O42" i="9"/>
  <c r="V42" i="9"/>
  <c r="L42" i="9"/>
  <c r="AL42" i="9" s="1"/>
  <c r="S42" i="9"/>
  <c r="U42" i="9" s="1"/>
  <c r="AO42" i="9" s="1"/>
  <c r="T50" i="9"/>
  <c r="V50" i="9" s="1"/>
  <c r="AN69" i="9"/>
  <c r="Y74" i="9"/>
  <c r="AE74" i="9" s="1"/>
  <c r="AN103" i="9"/>
  <c r="AA103" i="9" s="1"/>
  <c r="AD103" i="9"/>
  <c r="T176" i="10"/>
  <c r="V176" i="10" s="1"/>
  <c r="O35" i="9"/>
  <c r="T36" i="9"/>
  <c r="V36" i="9" s="1"/>
  <c r="Y37" i="9"/>
  <c r="U41" i="9"/>
  <c r="AO41" i="9" s="1"/>
  <c r="O43" i="9"/>
  <c r="W43" i="9"/>
  <c r="T44" i="9"/>
  <c r="V44" i="9" s="1"/>
  <c r="Y45" i="9"/>
  <c r="L46" i="9"/>
  <c r="AL46" i="9" s="1"/>
  <c r="V46" i="9"/>
  <c r="O51" i="9"/>
  <c r="W51" i="9"/>
  <c r="T52" i="9"/>
  <c r="V52" i="9" s="1"/>
  <c r="Y53" i="9"/>
  <c r="L54" i="9"/>
  <c r="AL54" i="9" s="1"/>
  <c r="O59" i="9"/>
  <c r="W59" i="9"/>
  <c r="T60" i="9"/>
  <c r="V60" i="9" s="1"/>
  <c r="Y61" i="9"/>
  <c r="L62" i="9"/>
  <c r="AL62" i="9" s="1"/>
  <c r="V62" i="9"/>
  <c r="AE71" i="9"/>
  <c r="W78" i="9"/>
  <c r="O78" i="9"/>
  <c r="V78" i="9"/>
  <c r="L78" i="9"/>
  <c r="AL78" i="9" s="1"/>
  <c r="Y78" i="9"/>
  <c r="Y89" i="9"/>
  <c r="V89" i="9"/>
  <c r="L89" i="9"/>
  <c r="AL89" i="9" s="1"/>
  <c r="U89" i="9"/>
  <c r="AO89" i="9" s="1"/>
  <c r="S89" i="9"/>
  <c r="X89" i="9"/>
  <c r="T169" i="10"/>
  <c r="V169" i="10" s="1"/>
  <c r="X173" i="10"/>
  <c r="O176" i="10"/>
  <c r="W176" i="10"/>
  <c r="T177" i="10"/>
  <c r="V177" i="10" s="1"/>
  <c r="X181" i="10"/>
  <c r="T37" i="9"/>
  <c r="V37" i="9" s="1"/>
  <c r="T45" i="9"/>
  <c r="V45" i="9" s="1"/>
  <c r="Y46" i="9"/>
  <c r="T53" i="9"/>
  <c r="V53" i="9" s="1"/>
  <c r="Y54" i="9"/>
  <c r="T61" i="9"/>
  <c r="V61" i="9" s="1"/>
  <c r="Y62" i="9"/>
  <c r="T67" i="9"/>
  <c r="T77" i="9"/>
  <c r="V82" i="9"/>
  <c r="L82" i="9"/>
  <c r="AL82" i="9" s="1"/>
  <c r="W82" i="9"/>
  <c r="O82" i="9"/>
  <c r="Y82" i="9"/>
  <c r="AE95" i="9"/>
  <c r="AN110" i="9"/>
  <c r="AA110" i="9" s="1"/>
  <c r="AD110" i="9"/>
  <c r="AN117" i="9"/>
  <c r="S169" i="10"/>
  <c r="U169" i="10" s="1"/>
  <c r="Y173" i="10"/>
  <c r="AE173" i="10" s="1"/>
  <c r="S177" i="10"/>
  <c r="U177" i="10" s="1"/>
  <c r="Y181" i="10"/>
  <c r="AE181" i="10" s="1"/>
  <c r="Y33" i="9"/>
  <c r="Y41" i="9"/>
  <c r="S45" i="9"/>
  <c r="U45" i="9" s="1"/>
  <c r="Y49" i="9"/>
  <c r="AE49" i="9" s="1"/>
  <c r="S53" i="9"/>
  <c r="U53" i="9" s="1"/>
  <c r="AO53" i="9" s="1"/>
  <c r="T56" i="9"/>
  <c r="V56" i="9" s="1"/>
  <c r="Y57" i="9"/>
  <c r="S61" i="9"/>
  <c r="U61" i="9" s="1"/>
  <c r="Y65" i="9"/>
  <c r="S69" i="9"/>
  <c r="U69" i="9" s="1"/>
  <c r="AO69" i="9" s="1"/>
  <c r="Y69" i="9"/>
  <c r="V69" i="9"/>
  <c r="L69" i="9"/>
  <c r="AL69" i="9" s="1"/>
  <c r="X69" i="9"/>
  <c r="AN70" i="9"/>
  <c r="AA70" i="9" s="1"/>
  <c r="AD70" i="9"/>
  <c r="T73" i="9"/>
  <c r="V73" i="9" s="1"/>
  <c r="S82" i="9"/>
  <c r="U82" i="9" s="1"/>
  <c r="AO82" i="9" s="1"/>
  <c r="T85" i="9"/>
  <c r="V90" i="9"/>
  <c r="L90" i="9"/>
  <c r="AL90" i="9" s="1"/>
  <c r="W90" i="9"/>
  <c r="O90" i="9"/>
  <c r="Y90" i="9"/>
  <c r="AE94" i="9"/>
  <c r="T35" i="9"/>
  <c r="V35" i="9" s="1"/>
  <c r="T43" i="9"/>
  <c r="V43" i="9" s="1"/>
  <c r="T51" i="9"/>
  <c r="V51" i="9" s="1"/>
  <c r="T59" i="9"/>
  <c r="V59" i="9" s="1"/>
  <c r="X67" i="9"/>
  <c r="W67" i="9"/>
  <c r="O67" i="9"/>
  <c r="V67" i="9"/>
  <c r="S77" i="9"/>
  <c r="U77" i="9" s="1"/>
  <c r="AO77" i="9" s="1"/>
  <c r="Y77" i="9"/>
  <c r="V77" i="9"/>
  <c r="L77" i="9"/>
  <c r="AL77" i="9" s="1"/>
  <c r="X77" i="9"/>
  <c r="AN78" i="9"/>
  <c r="AN81" i="9"/>
  <c r="AN93" i="9"/>
  <c r="AE96" i="9"/>
  <c r="Y97" i="9"/>
  <c r="S97" i="9"/>
  <c r="U97" i="9" s="1"/>
  <c r="AO97" i="9" s="1"/>
  <c r="L97" i="9"/>
  <c r="AL97" i="9" s="1"/>
  <c r="X97" i="9"/>
  <c r="O97" i="9"/>
  <c r="AN105" i="9"/>
  <c r="Y113" i="9"/>
  <c r="L113" i="9"/>
  <c r="AL113" i="9" s="1"/>
  <c r="S113" i="9"/>
  <c r="U113" i="9" s="1"/>
  <c r="AO113" i="9" s="1"/>
  <c r="O113" i="9"/>
  <c r="T113" i="9"/>
  <c r="V113" i="9" s="1"/>
  <c r="T46" i="9"/>
  <c r="T54" i="9"/>
  <c r="V54" i="9" s="1"/>
  <c r="T62" i="9"/>
  <c r="Y73" i="9"/>
  <c r="L73" i="9"/>
  <c r="AL73" i="9" s="1"/>
  <c r="S73" i="9"/>
  <c r="U73" i="9" s="1"/>
  <c r="AO73" i="9" s="1"/>
  <c r="X73" i="9"/>
  <c r="S85" i="9"/>
  <c r="U85" i="9" s="1"/>
  <c r="Y85" i="9"/>
  <c r="V85" i="9"/>
  <c r="L85" i="9"/>
  <c r="AL85" i="9" s="1"/>
  <c r="X85" i="9"/>
  <c r="AN89" i="9"/>
  <c r="V98" i="9"/>
  <c r="L98" i="9"/>
  <c r="W98" i="9"/>
  <c r="S98" i="9"/>
  <c r="U98" i="9" s="1"/>
  <c r="AO98" i="9" s="1"/>
  <c r="X98" i="9"/>
  <c r="O98" i="9"/>
  <c r="L43" i="9"/>
  <c r="AL43" i="9" s="1"/>
  <c r="S46" i="9"/>
  <c r="U46" i="9" s="1"/>
  <c r="AO46" i="9" s="1"/>
  <c r="L51" i="9"/>
  <c r="AL51" i="9" s="1"/>
  <c r="S54" i="9"/>
  <c r="U54" i="9" s="1"/>
  <c r="AO54" i="9" s="1"/>
  <c r="O56" i="9"/>
  <c r="L59" i="9"/>
  <c r="S62" i="9"/>
  <c r="U62" i="9" s="1"/>
  <c r="AO62" i="9" s="1"/>
  <c r="L67" i="9"/>
  <c r="W70" i="9"/>
  <c r="O70" i="9"/>
  <c r="V70" i="9"/>
  <c r="L70" i="9"/>
  <c r="AL70" i="9" s="1"/>
  <c r="Y70" i="9"/>
  <c r="O73" i="9"/>
  <c r="X78" i="9"/>
  <c r="Y81" i="9"/>
  <c r="V81" i="9"/>
  <c r="L81" i="9"/>
  <c r="AL81" i="9" s="1"/>
  <c r="S81" i="9"/>
  <c r="U81" i="9" s="1"/>
  <c r="AO81" i="9" s="1"/>
  <c r="X81" i="9"/>
  <c r="O85" i="9"/>
  <c r="S93" i="9"/>
  <c r="U93" i="9" s="1"/>
  <c r="AO93" i="9" s="1"/>
  <c r="Y93" i="9"/>
  <c r="V93" i="9"/>
  <c r="L93" i="9"/>
  <c r="AL93" i="9" s="1"/>
  <c r="X93" i="9"/>
  <c r="O132" i="9"/>
  <c r="V132" i="9"/>
  <c r="L132" i="9"/>
  <c r="AL132" i="9" s="1"/>
  <c r="T132" i="9"/>
  <c r="S132" i="9"/>
  <c r="U132" i="9"/>
  <c r="AO132" i="9" s="1"/>
  <c r="Y132" i="9"/>
  <c r="X132" i="9"/>
  <c r="T75" i="9"/>
  <c r="V75" i="9" s="1"/>
  <c r="T83" i="9"/>
  <c r="V83" i="9" s="1"/>
  <c r="T91" i="9"/>
  <c r="V91" i="9" s="1"/>
  <c r="Y92" i="9"/>
  <c r="O101" i="9"/>
  <c r="O102" i="9"/>
  <c r="S109" i="9"/>
  <c r="U109" i="9" s="1"/>
  <c r="Y109" i="9"/>
  <c r="V109" i="9"/>
  <c r="L109" i="9"/>
  <c r="AL109" i="9" s="1"/>
  <c r="X109" i="9"/>
  <c r="W118" i="9"/>
  <c r="O118" i="9"/>
  <c r="V118" i="9"/>
  <c r="L118" i="9"/>
  <c r="AL118" i="9" s="1"/>
  <c r="Y118" i="9"/>
  <c r="O125" i="9"/>
  <c r="T125" i="9"/>
  <c r="V125" i="9" s="1"/>
  <c r="Y125" i="9"/>
  <c r="L125" i="9"/>
  <c r="AL125" i="9" s="1"/>
  <c r="U125" i="9"/>
  <c r="AO125" i="9" s="1"/>
  <c r="AN126" i="9"/>
  <c r="T68" i="9"/>
  <c r="V68" i="9" s="1"/>
  <c r="O75" i="9"/>
  <c r="W75" i="9"/>
  <c r="T76" i="9"/>
  <c r="V76" i="9" s="1"/>
  <c r="O83" i="9"/>
  <c r="W83" i="9"/>
  <c r="T84" i="9"/>
  <c r="V84" i="9" s="1"/>
  <c r="W91" i="9"/>
  <c r="T92" i="9"/>
  <c r="V92" i="9" s="1"/>
  <c r="AE107" i="9"/>
  <c r="T114" i="9"/>
  <c r="AN136" i="9"/>
  <c r="AA136" i="9" s="1"/>
  <c r="AD136" i="9"/>
  <c r="S139" i="9"/>
  <c r="U139" i="9" s="1"/>
  <c r="AO139" i="9" s="1"/>
  <c r="Y139" i="9"/>
  <c r="AE139" i="9" s="1"/>
  <c r="V139" i="9"/>
  <c r="L139" i="9"/>
  <c r="AL139" i="9" s="1"/>
  <c r="O139" i="9"/>
  <c r="T139" i="9"/>
  <c r="S68" i="9"/>
  <c r="U68" i="9" s="1"/>
  <c r="T71" i="9"/>
  <c r="V71" i="9" s="1"/>
  <c r="S76" i="9"/>
  <c r="U76" i="9" s="1"/>
  <c r="T79" i="9"/>
  <c r="V79" i="9" s="1"/>
  <c r="S84" i="9"/>
  <c r="U84" i="9" s="1"/>
  <c r="T87" i="9"/>
  <c r="V87" i="9" s="1"/>
  <c r="S92" i="9"/>
  <c r="U92" i="9"/>
  <c r="T95" i="9"/>
  <c r="V95" i="9" s="1"/>
  <c r="W99" i="9"/>
  <c r="O99" i="9"/>
  <c r="V99" i="9"/>
  <c r="W103" i="9"/>
  <c r="O103" i="9"/>
  <c r="V103" i="9"/>
  <c r="W110" i="9"/>
  <c r="O110" i="9"/>
  <c r="V110" i="9"/>
  <c r="L110" i="9"/>
  <c r="AL110" i="9" s="1"/>
  <c r="Y110" i="9"/>
  <c r="AE110" i="9" s="1"/>
  <c r="U117" i="9"/>
  <c r="S117" i="9"/>
  <c r="Y117" i="9"/>
  <c r="V117" i="9"/>
  <c r="L117" i="9"/>
  <c r="AL117" i="9" s="1"/>
  <c r="X117" i="9"/>
  <c r="AN157" i="9"/>
  <c r="AA157" i="9" s="1"/>
  <c r="AD157" i="9"/>
  <c r="AE111" i="9"/>
  <c r="AN118" i="9"/>
  <c r="AA118" i="9" s="1"/>
  <c r="AD118" i="9"/>
  <c r="O121" i="9"/>
  <c r="T121" i="9"/>
  <c r="V121" i="9" s="1"/>
  <c r="Y121" i="9"/>
  <c r="L121" i="9"/>
  <c r="AL121" i="9" s="1"/>
  <c r="AN131" i="9"/>
  <c r="S101" i="9"/>
  <c r="U101" i="9" s="1"/>
  <c r="Y101" i="9"/>
  <c r="V101" i="9"/>
  <c r="V102" i="9"/>
  <c r="L102" i="9"/>
  <c r="Y105" i="9"/>
  <c r="V105" i="9"/>
  <c r="L105" i="9"/>
  <c r="AL105" i="9" s="1"/>
  <c r="S105" i="9"/>
  <c r="U105" i="9" s="1"/>
  <c r="X105" i="9"/>
  <c r="AN109" i="9"/>
  <c r="V114" i="9"/>
  <c r="L114" i="9"/>
  <c r="AL114" i="9" s="1"/>
  <c r="W114" i="9"/>
  <c r="O114" i="9"/>
  <c r="Y114" i="9"/>
  <c r="AE114" i="9" s="1"/>
  <c r="S121" i="9"/>
  <c r="U121" i="9" s="1"/>
  <c r="AO121" i="9" s="1"/>
  <c r="AN124" i="9"/>
  <c r="AN151" i="9"/>
  <c r="O71" i="9"/>
  <c r="O79" i="9"/>
  <c r="O87" i="9"/>
  <c r="O95" i="9"/>
  <c r="T96" i="9"/>
  <c r="V96" i="9" s="1"/>
  <c r="L101" i="9"/>
  <c r="AL101" i="9" s="1"/>
  <c r="W101" i="9"/>
  <c r="S102" i="9"/>
  <c r="U102" i="9" s="1"/>
  <c r="O105" i="9"/>
  <c r="S114" i="9"/>
  <c r="U114" i="9" s="1"/>
  <c r="AO114" i="9" s="1"/>
  <c r="AE115" i="9"/>
  <c r="X118" i="9"/>
  <c r="T107" i="9"/>
  <c r="V107" i="9" s="1"/>
  <c r="T115" i="9"/>
  <c r="V115" i="9" s="1"/>
  <c r="X119" i="9"/>
  <c r="Y135" i="9"/>
  <c r="V135" i="9"/>
  <c r="L135" i="9"/>
  <c r="AL135" i="9" s="1"/>
  <c r="S135" i="9"/>
  <c r="U135" i="9" s="1"/>
  <c r="X135" i="9"/>
  <c r="AN143" i="9"/>
  <c r="AN146" i="9"/>
  <c r="AN152" i="9"/>
  <c r="AN160" i="9"/>
  <c r="AN178" i="9"/>
  <c r="T100" i="9"/>
  <c r="V100" i="9" s="1"/>
  <c r="X104" i="9"/>
  <c r="O107" i="9"/>
  <c r="T108" i="9"/>
  <c r="V108" i="9" s="1"/>
  <c r="X112" i="9"/>
  <c r="O115" i="9"/>
  <c r="T116" i="9"/>
  <c r="V116" i="9" s="1"/>
  <c r="S123" i="9"/>
  <c r="U123" i="9" s="1"/>
  <c r="Y123" i="9"/>
  <c r="V123" i="9"/>
  <c r="V124" i="9"/>
  <c r="L124" i="9"/>
  <c r="AL124" i="9" s="1"/>
  <c r="U124" i="9"/>
  <c r="Y127" i="9"/>
  <c r="S127" i="9"/>
  <c r="U127" i="9" s="1"/>
  <c r="W127" i="9" s="1"/>
  <c r="V127" i="9"/>
  <c r="V128" i="9"/>
  <c r="L128" i="9"/>
  <c r="AL128" i="9" s="1"/>
  <c r="W128" i="9"/>
  <c r="U128" i="9"/>
  <c r="AO128" i="9" s="1"/>
  <c r="AE133" i="9"/>
  <c r="T140" i="9"/>
  <c r="V140" i="9" s="1"/>
  <c r="Y143" i="9"/>
  <c r="W143" i="9"/>
  <c r="O143" i="9"/>
  <c r="V143" i="9"/>
  <c r="L143" i="9"/>
  <c r="AL143" i="9" s="1"/>
  <c r="S143" i="9"/>
  <c r="U143" i="9" s="1"/>
  <c r="AO143" i="9" s="1"/>
  <c r="AN154" i="9"/>
  <c r="AN156" i="9"/>
  <c r="AA156" i="9" s="1"/>
  <c r="AD156" i="9"/>
  <c r="T111" i="9"/>
  <c r="V111" i="9" s="1"/>
  <c r="T119" i="9"/>
  <c r="V119" i="9" s="1"/>
  <c r="V136" i="9"/>
  <c r="L136" i="9"/>
  <c r="AL136" i="9" s="1"/>
  <c r="W136" i="9"/>
  <c r="O136" i="9"/>
  <c r="Y136" i="9"/>
  <c r="AN153" i="9"/>
  <c r="W148" i="9"/>
  <c r="Y148" i="9"/>
  <c r="O148" i="9"/>
  <c r="X148" i="9"/>
  <c r="L148" i="9"/>
  <c r="AL148" i="9" s="1"/>
  <c r="T148" i="9"/>
  <c r="V148" i="9" s="1"/>
  <c r="S131" i="9"/>
  <c r="U131" i="9" s="1"/>
  <c r="AO131" i="9" s="1"/>
  <c r="Y131" i="9"/>
  <c r="V131" i="9"/>
  <c r="L131" i="9"/>
  <c r="AL131" i="9" s="1"/>
  <c r="X131" i="9"/>
  <c r="AN135" i="9"/>
  <c r="O140" i="9"/>
  <c r="L140" i="9"/>
  <c r="AL140" i="9" s="1"/>
  <c r="Y140" i="9"/>
  <c r="AE141" i="9"/>
  <c r="S148" i="9"/>
  <c r="U148" i="9" s="1"/>
  <c r="AO148" i="9" s="1"/>
  <c r="O111" i="9"/>
  <c r="O119" i="9"/>
  <c r="O131" i="9"/>
  <c r="S140" i="9"/>
  <c r="U140" i="9" s="1"/>
  <c r="AO140" i="9" s="1"/>
  <c r="AN165" i="9"/>
  <c r="AA165" i="9" s="1"/>
  <c r="AD165" i="9"/>
  <c r="T129" i="9"/>
  <c r="V129" i="9" s="1"/>
  <c r="T137" i="9"/>
  <c r="V137" i="9" s="1"/>
  <c r="X141" i="9"/>
  <c r="O144" i="9"/>
  <c r="W144" i="9"/>
  <c r="T145" i="9"/>
  <c r="V145" i="9" s="1"/>
  <c r="L147" i="9"/>
  <c r="AL147" i="9" s="1"/>
  <c r="Y176" i="9"/>
  <c r="X176" i="9"/>
  <c r="O176" i="9"/>
  <c r="V176" i="9"/>
  <c r="L176" i="9"/>
  <c r="AL176" i="9" s="1"/>
  <c r="S176" i="9"/>
  <c r="U176" i="9" s="1"/>
  <c r="T122" i="9"/>
  <c r="V122" i="9" s="1"/>
  <c r="X126" i="9"/>
  <c r="O129" i="9"/>
  <c r="X134" i="9"/>
  <c r="O137" i="9"/>
  <c r="T138" i="9"/>
  <c r="V138" i="9" s="1"/>
  <c r="X142" i="9"/>
  <c r="O145" i="9"/>
  <c r="Y147" i="9"/>
  <c r="S151" i="9"/>
  <c r="U151" i="9" s="1"/>
  <c r="AO151" i="9" s="1"/>
  <c r="Y151" i="9"/>
  <c r="AE151" i="9" s="1"/>
  <c r="X151" i="9"/>
  <c r="V151" i="9"/>
  <c r="L151" i="9"/>
  <c r="AL151" i="9" s="1"/>
  <c r="T159" i="9"/>
  <c r="X160" i="9"/>
  <c r="Y168" i="9"/>
  <c r="AE168" i="9" s="1"/>
  <c r="X168" i="9"/>
  <c r="W168" i="9"/>
  <c r="O168" i="9"/>
  <c r="V168" i="9"/>
  <c r="L168" i="9"/>
  <c r="AL168" i="9" s="1"/>
  <c r="S168" i="9"/>
  <c r="U168" i="9" s="1"/>
  <c r="AO168" i="9" s="1"/>
  <c r="AN177" i="9"/>
  <c r="T133" i="9"/>
  <c r="V133" i="9" s="1"/>
  <c r="T141" i="9"/>
  <c r="V141" i="9" s="1"/>
  <c r="W152" i="9"/>
  <c r="O152" i="9"/>
  <c r="V152" i="9"/>
  <c r="L152" i="9"/>
  <c r="AL152" i="9" s="1"/>
  <c r="U152" i="9"/>
  <c r="AO152" i="9" s="1"/>
  <c r="S152" i="9"/>
  <c r="V156" i="9"/>
  <c r="L156" i="9"/>
  <c r="AL156" i="9" s="1"/>
  <c r="Y156" i="9"/>
  <c r="W156" i="9"/>
  <c r="O156" i="9"/>
  <c r="AN176" i="9"/>
  <c r="AE177" i="9"/>
  <c r="T144" i="9"/>
  <c r="V144" i="9" s="1"/>
  <c r="S159" i="9"/>
  <c r="U159" i="9" s="1"/>
  <c r="Y159" i="9"/>
  <c r="AE159" i="9" s="1"/>
  <c r="X159" i="9"/>
  <c r="V159" i="9"/>
  <c r="L159" i="9"/>
  <c r="AL159" i="9" s="1"/>
  <c r="AN169" i="9"/>
  <c r="AE176" i="9"/>
  <c r="T147" i="9"/>
  <c r="V147" i="9" s="1"/>
  <c r="W160" i="9"/>
  <c r="O160" i="9"/>
  <c r="V160" i="9"/>
  <c r="L160" i="9"/>
  <c r="AL160" i="9" s="1"/>
  <c r="S160" i="9"/>
  <c r="U160" i="9" s="1"/>
  <c r="AO160" i="9" s="1"/>
  <c r="O133" i="9"/>
  <c r="O141" i="9"/>
  <c r="L144" i="9"/>
  <c r="AL144" i="9" s="1"/>
  <c r="S147" i="9"/>
  <c r="U147" i="9" s="1"/>
  <c r="AE148" i="9"/>
  <c r="T168" i="9"/>
  <c r="T149" i="9"/>
  <c r="V149" i="9" s="1"/>
  <c r="Y150" i="9"/>
  <c r="X153" i="9"/>
  <c r="S154" i="9"/>
  <c r="U154" i="9" s="1"/>
  <c r="Y158" i="9"/>
  <c r="X161" i="9"/>
  <c r="S162" i="9"/>
  <c r="U162" i="9" s="1"/>
  <c r="W162" i="9" s="1"/>
  <c r="O164" i="9"/>
  <c r="W164" i="9"/>
  <c r="Y166" i="9"/>
  <c r="L167" i="9"/>
  <c r="AL167" i="9" s="1"/>
  <c r="X169" i="9"/>
  <c r="S170" i="9"/>
  <c r="U170" i="9" s="1"/>
  <c r="AO170" i="9" s="1"/>
  <c r="AA170" i="9" s="1"/>
  <c r="O172" i="9"/>
  <c r="W172" i="9"/>
  <c r="T173" i="9"/>
  <c r="V173" i="9" s="1"/>
  <c r="Y174" i="9"/>
  <c r="L175" i="9"/>
  <c r="AL175" i="9" s="1"/>
  <c r="O180" i="9"/>
  <c r="W180" i="9"/>
  <c r="T181" i="9"/>
  <c r="V181" i="9" s="1"/>
  <c r="T155" i="9"/>
  <c r="T163" i="9"/>
  <c r="Y164" i="9"/>
  <c r="X167" i="9"/>
  <c r="T171" i="9"/>
  <c r="Y172" i="9"/>
  <c r="X175" i="9"/>
  <c r="T179" i="9"/>
  <c r="V179" i="9" s="1"/>
  <c r="Y180" i="9"/>
  <c r="O149" i="9"/>
  <c r="W149" i="9"/>
  <c r="T150" i="9"/>
  <c r="V150" i="9" s="1"/>
  <c r="X154" i="9"/>
  <c r="S155" i="9"/>
  <c r="U155" i="9" s="1"/>
  <c r="AO155" i="9" s="1"/>
  <c r="T158" i="9"/>
  <c r="V158" i="9" s="1"/>
  <c r="S163" i="9"/>
  <c r="U163" i="9"/>
  <c r="T166" i="9"/>
  <c r="V166" i="9" s="1"/>
  <c r="Y167" i="9"/>
  <c r="S171" i="9"/>
  <c r="U171" i="9" s="1"/>
  <c r="AO171" i="9" s="1"/>
  <c r="T174" i="9"/>
  <c r="V174" i="9" s="1"/>
  <c r="Y175" i="9"/>
  <c r="S179" i="9"/>
  <c r="U179" i="9" s="1"/>
  <c r="S150" i="9"/>
  <c r="U150" i="9" s="1"/>
  <c r="AO150" i="9" s="1"/>
  <c r="Y154" i="9"/>
  <c r="AE154" i="9" s="1"/>
  <c r="L155" i="9"/>
  <c r="V155" i="9"/>
  <c r="S158" i="9"/>
  <c r="U158" i="9" s="1"/>
  <c r="Y162" i="9"/>
  <c r="AE162" i="9" s="1"/>
  <c r="L163" i="9"/>
  <c r="AL163" i="9" s="1"/>
  <c r="V163" i="9"/>
  <c r="S166" i="9"/>
  <c r="U166" i="9" s="1"/>
  <c r="AO166" i="9" s="1"/>
  <c r="Y170" i="9"/>
  <c r="AE170" i="9" s="1"/>
  <c r="L171" i="9"/>
  <c r="V171" i="9"/>
  <c r="S174" i="9"/>
  <c r="U174" i="9" s="1"/>
  <c r="Y178" i="9"/>
  <c r="L179" i="9"/>
  <c r="AL179" i="9" s="1"/>
  <c r="T164" i="9"/>
  <c r="V164" i="9" s="1"/>
  <c r="T172" i="9"/>
  <c r="V172" i="9" s="1"/>
  <c r="T180" i="9"/>
  <c r="V180" i="9" s="1"/>
  <c r="T167" i="9"/>
  <c r="V167" i="9" s="1"/>
  <c r="T175" i="9"/>
  <c r="V175" i="9" s="1"/>
  <c r="L164" i="9"/>
  <c r="AL164" i="9" s="1"/>
  <c r="S167" i="9"/>
  <c r="U167" i="9" s="1"/>
  <c r="L172" i="9"/>
  <c r="AL172" i="9" s="1"/>
  <c r="S175" i="9"/>
  <c r="U175" i="9" s="1"/>
  <c r="L180" i="9"/>
  <c r="AL180" i="9" s="1"/>
  <c r="B33" i="4"/>
  <c r="C33" i="4"/>
  <c r="B34" i="4"/>
  <c r="C34" i="4"/>
  <c r="B35" i="4"/>
  <c r="C35" i="4"/>
  <c r="B36" i="4"/>
  <c r="C36" i="4"/>
  <c r="B37" i="4"/>
  <c r="C37" i="4"/>
  <c r="B38" i="4"/>
  <c r="C38" i="4"/>
  <c r="B39" i="4"/>
  <c r="C39" i="4"/>
  <c r="B40" i="4"/>
  <c r="C40" i="4"/>
  <c r="B41" i="4"/>
  <c r="C41" i="4"/>
  <c r="B42" i="4"/>
  <c r="C42" i="4"/>
  <c r="B43" i="4"/>
  <c r="C43" i="4"/>
  <c r="B44" i="4"/>
  <c r="C44" i="4"/>
  <c r="B45" i="4"/>
  <c r="C45" i="4"/>
  <c r="B46" i="4"/>
  <c r="C46" i="4"/>
  <c r="B47" i="4"/>
  <c r="C47" i="4"/>
  <c r="B48" i="4"/>
  <c r="C48" i="4"/>
  <c r="B49" i="4"/>
  <c r="C49" i="4"/>
  <c r="B50" i="4"/>
  <c r="C50" i="4"/>
  <c r="B51" i="4"/>
  <c r="C51" i="4"/>
  <c r="B52" i="4"/>
  <c r="C52" i="4"/>
  <c r="B53" i="4"/>
  <c r="C53" i="4"/>
  <c r="B54" i="4"/>
  <c r="C54" i="4"/>
  <c r="B55" i="4"/>
  <c r="C55" i="4"/>
  <c r="B56" i="4"/>
  <c r="C56" i="4"/>
  <c r="B57" i="4"/>
  <c r="C57" i="4"/>
  <c r="B58" i="4"/>
  <c r="C58" i="4"/>
  <c r="B59" i="4"/>
  <c r="C59" i="4"/>
  <c r="B60" i="4"/>
  <c r="C60" i="4"/>
  <c r="B61" i="4"/>
  <c r="C61" i="4"/>
  <c r="B62" i="4"/>
  <c r="C62" i="4"/>
  <c r="B63" i="4"/>
  <c r="C63" i="4"/>
  <c r="B64" i="4"/>
  <c r="C64" i="4"/>
  <c r="B65" i="4"/>
  <c r="C65" i="4"/>
  <c r="B66" i="4"/>
  <c r="C66" i="4"/>
  <c r="B67" i="4"/>
  <c r="C67" i="4"/>
  <c r="B68" i="4"/>
  <c r="C68" i="4"/>
  <c r="B69" i="4"/>
  <c r="C69" i="4"/>
  <c r="B70" i="4"/>
  <c r="C70" i="4"/>
  <c r="B71" i="4"/>
  <c r="C71" i="4"/>
  <c r="B72" i="4"/>
  <c r="C72" i="4"/>
  <c r="B73" i="4"/>
  <c r="C73" i="4"/>
  <c r="B74" i="4"/>
  <c r="C74" i="4"/>
  <c r="B75" i="4"/>
  <c r="C75" i="4"/>
  <c r="B76" i="4"/>
  <c r="C76" i="4"/>
  <c r="B77" i="4"/>
  <c r="C77" i="4"/>
  <c r="B78" i="4"/>
  <c r="C78" i="4"/>
  <c r="B79" i="4"/>
  <c r="C79" i="4"/>
  <c r="B80" i="4"/>
  <c r="C80" i="4"/>
  <c r="B81" i="4"/>
  <c r="C81" i="4"/>
  <c r="B82" i="4"/>
  <c r="C82" i="4"/>
  <c r="B83" i="4"/>
  <c r="C83" i="4"/>
  <c r="B84" i="4"/>
  <c r="C84" i="4"/>
  <c r="B85" i="4"/>
  <c r="C85" i="4"/>
  <c r="B86" i="4"/>
  <c r="C86" i="4"/>
  <c r="B87" i="4"/>
  <c r="C87" i="4"/>
  <c r="B88" i="4"/>
  <c r="C88" i="4"/>
  <c r="B89" i="4"/>
  <c r="C89" i="4"/>
  <c r="B90" i="4"/>
  <c r="C90" i="4"/>
  <c r="B91" i="4"/>
  <c r="C91" i="4"/>
  <c r="B92" i="4"/>
  <c r="C92" i="4"/>
  <c r="B93" i="4"/>
  <c r="C93" i="4"/>
  <c r="B94" i="4"/>
  <c r="C94" i="4"/>
  <c r="B95" i="4"/>
  <c r="C95" i="4"/>
  <c r="B96" i="4"/>
  <c r="C96" i="4"/>
  <c r="B97" i="4"/>
  <c r="C97" i="4"/>
  <c r="B98" i="4"/>
  <c r="C98" i="4"/>
  <c r="B99" i="4"/>
  <c r="C99" i="4"/>
  <c r="B100" i="4"/>
  <c r="C100" i="4"/>
  <c r="B101" i="4"/>
  <c r="C101" i="4"/>
  <c r="B102" i="4"/>
  <c r="C102" i="4"/>
  <c r="B103" i="4"/>
  <c r="C103" i="4"/>
  <c r="B104" i="4"/>
  <c r="C104" i="4"/>
  <c r="B105" i="4"/>
  <c r="C105" i="4"/>
  <c r="B106" i="4"/>
  <c r="C106" i="4"/>
  <c r="B107" i="4"/>
  <c r="C107" i="4"/>
  <c r="B108" i="4"/>
  <c r="C108" i="4"/>
  <c r="B109" i="4"/>
  <c r="C109" i="4"/>
  <c r="B110" i="4"/>
  <c r="C110" i="4"/>
  <c r="B111" i="4"/>
  <c r="C111" i="4"/>
  <c r="B112" i="4"/>
  <c r="C112" i="4"/>
  <c r="B113" i="4"/>
  <c r="C113" i="4"/>
  <c r="B114" i="4"/>
  <c r="C114" i="4"/>
  <c r="B115" i="4"/>
  <c r="C115" i="4"/>
  <c r="B116" i="4"/>
  <c r="C116" i="4"/>
  <c r="B117" i="4"/>
  <c r="C117" i="4"/>
  <c r="B118" i="4"/>
  <c r="C118" i="4"/>
  <c r="B119" i="4"/>
  <c r="C119" i="4"/>
  <c r="B120" i="4"/>
  <c r="C120" i="4"/>
  <c r="B121" i="4"/>
  <c r="C121" i="4"/>
  <c r="B122" i="4"/>
  <c r="C122" i="4"/>
  <c r="B123" i="4"/>
  <c r="C123" i="4"/>
  <c r="B124" i="4"/>
  <c r="C124" i="4"/>
  <c r="B125" i="4"/>
  <c r="C125" i="4"/>
  <c r="B126" i="4"/>
  <c r="C126" i="4"/>
  <c r="B127" i="4"/>
  <c r="C127" i="4"/>
  <c r="B128" i="4"/>
  <c r="C128" i="4"/>
  <c r="B129" i="4"/>
  <c r="C129" i="4"/>
  <c r="B130" i="4"/>
  <c r="C130" i="4"/>
  <c r="B131" i="4"/>
  <c r="C131" i="4"/>
  <c r="B132" i="4"/>
  <c r="C132" i="4"/>
  <c r="B133" i="4"/>
  <c r="C133" i="4"/>
  <c r="B134" i="4"/>
  <c r="C134" i="4"/>
  <c r="B135" i="4"/>
  <c r="C135" i="4"/>
  <c r="B136" i="4"/>
  <c r="C136" i="4"/>
  <c r="B137" i="4"/>
  <c r="C137" i="4"/>
  <c r="B138" i="4"/>
  <c r="C138" i="4"/>
  <c r="B139" i="4"/>
  <c r="C139" i="4"/>
  <c r="B140" i="4"/>
  <c r="C140" i="4"/>
  <c r="B141" i="4"/>
  <c r="C141" i="4"/>
  <c r="B142" i="4"/>
  <c r="C142" i="4"/>
  <c r="B143" i="4"/>
  <c r="C143" i="4"/>
  <c r="B144" i="4"/>
  <c r="C144" i="4"/>
  <c r="B145" i="4"/>
  <c r="C145" i="4"/>
  <c r="B146" i="4"/>
  <c r="C146" i="4"/>
  <c r="B147" i="4"/>
  <c r="C147" i="4"/>
  <c r="B148" i="4"/>
  <c r="C148" i="4"/>
  <c r="B149" i="4"/>
  <c r="C149" i="4"/>
  <c r="B150" i="4"/>
  <c r="C150" i="4"/>
  <c r="B151" i="4"/>
  <c r="C151" i="4"/>
  <c r="B152" i="4"/>
  <c r="C152" i="4"/>
  <c r="B153" i="4"/>
  <c r="C153" i="4"/>
  <c r="B154" i="4"/>
  <c r="C154" i="4"/>
  <c r="B155" i="4"/>
  <c r="C155" i="4"/>
  <c r="B156" i="4"/>
  <c r="C156" i="4"/>
  <c r="B157" i="4"/>
  <c r="C157" i="4"/>
  <c r="B158" i="4"/>
  <c r="C158" i="4"/>
  <c r="B159" i="4"/>
  <c r="C159" i="4"/>
  <c r="B160" i="4"/>
  <c r="C160" i="4"/>
  <c r="B161" i="4"/>
  <c r="C161" i="4"/>
  <c r="B162" i="4"/>
  <c r="C162" i="4"/>
  <c r="B163" i="4"/>
  <c r="C163" i="4"/>
  <c r="B164" i="4"/>
  <c r="C164" i="4"/>
  <c r="B165" i="4"/>
  <c r="C165" i="4"/>
  <c r="B166" i="4"/>
  <c r="C166" i="4"/>
  <c r="B167" i="4"/>
  <c r="C167" i="4"/>
  <c r="B168" i="4"/>
  <c r="C168" i="4"/>
  <c r="B169" i="4"/>
  <c r="C169" i="4"/>
  <c r="B170" i="4"/>
  <c r="C170" i="4"/>
  <c r="B171" i="4"/>
  <c r="C171" i="4"/>
  <c r="B172" i="4"/>
  <c r="C172" i="4"/>
  <c r="B173" i="4"/>
  <c r="C173" i="4"/>
  <c r="B174" i="4"/>
  <c r="C174" i="4"/>
  <c r="B175" i="4"/>
  <c r="C175" i="4"/>
  <c r="B176" i="4"/>
  <c r="C176" i="4"/>
  <c r="B177" i="4"/>
  <c r="C177" i="4"/>
  <c r="B178" i="4"/>
  <c r="C178" i="4"/>
  <c r="B179" i="4"/>
  <c r="C179" i="4"/>
  <c r="B180" i="4"/>
  <c r="C180" i="4"/>
  <c r="B181" i="4"/>
  <c r="C181" i="4"/>
  <c r="C32" i="4"/>
  <c r="B32" i="4"/>
  <c r="AF29" i="19"/>
  <c r="AI29" i="19"/>
  <c r="AJ29" i="19"/>
  <c r="AF30" i="19"/>
  <c r="AI30" i="19"/>
  <c r="AJ30" i="19"/>
  <c r="AF31" i="19"/>
  <c r="AI31" i="19"/>
  <c r="AJ31" i="19"/>
  <c r="AF32" i="19"/>
  <c r="AI32" i="19"/>
  <c r="AJ32" i="19"/>
  <c r="AF33" i="19"/>
  <c r="AI33" i="19"/>
  <c r="AJ33" i="19"/>
  <c r="AF34" i="19"/>
  <c r="AI34" i="19"/>
  <c r="AJ34" i="19"/>
  <c r="AF35" i="19"/>
  <c r="AI35" i="19"/>
  <c r="AJ35" i="19"/>
  <c r="AF36" i="19"/>
  <c r="AI36" i="19"/>
  <c r="AJ36" i="19"/>
  <c r="AF37" i="19"/>
  <c r="AI37" i="19"/>
  <c r="AJ37" i="19"/>
  <c r="AF38" i="19"/>
  <c r="AI38" i="19"/>
  <c r="AJ38" i="19"/>
  <c r="AF39" i="19"/>
  <c r="AI39" i="19"/>
  <c r="AJ39" i="19"/>
  <c r="AF40" i="19"/>
  <c r="AI40" i="19"/>
  <c r="AJ40" i="19"/>
  <c r="AF41" i="19"/>
  <c r="AI41" i="19"/>
  <c r="AJ41" i="19"/>
  <c r="AF42" i="19"/>
  <c r="AI42" i="19"/>
  <c r="AJ42" i="19"/>
  <c r="AF43" i="19"/>
  <c r="AI43" i="19"/>
  <c r="AJ43" i="19"/>
  <c r="AF44" i="19"/>
  <c r="AI44" i="19"/>
  <c r="AJ44" i="19"/>
  <c r="AF45" i="19"/>
  <c r="AI45" i="19"/>
  <c r="AJ45" i="19"/>
  <c r="AF46" i="19"/>
  <c r="AI46" i="19"/>
  <c r="AJ46" i="19"/>
  <c r="AF47" i="19"/>
  <c r="AI47" i="19"/>
  <c r="AJ47" i="19"/>
  <c r="AF48" i="19"/>
  <c r="AI48" i="19"/>
  <c r="AJ48" i="19"/>
  <c r="AF49" i="19"/>
  <c r="AI49" i="19"/>
  <c r="AJ49" i="19"/>
  <c r="AF50" i="19"/>
  <c r="AI50" i="19"/>
  <c r="AJ50" i="19"/>
  <c r="AF51" i="19"/>
  <c r="AI51" i="19"/>
  <c r="AJ51" i="19"/>
  <c r="AF52" i="19"/>
  <c r="AI52" i="19"/>
  <c r="AJ52" i="19"/>
  <c r="AF53" i="19"/>
  <c r="AI53" i="19"/>
  <c r="AJ53" i="19"/>
  <c r="AF54" i="19"/>
  <c r="AI54" i="19"/>
  <c r="AJ54" i="19"/>
  <c r="AF55" i="19"/>
  <c r="AI55" i="19"/>
  <c r="AJ55" i="19"/>
  <c r="AF56" i="19"/>
  <c r="AI56" i="19"/>
  <c r="AJ56" i="19"/>
  <c r="AF57" i="19"/>
  <c r="AI57" i="19"/>
  <c r="AJ57" i="19"/>
  <c r="AF58" i="19"/>
  <c r="AI58" i="19"/>
  <c r="AJ58" i="19"/>
  <c r="AF59" i="19"/>
  <c r="AI59" i="19"/>
  <c r="AJ59" i="19"/>
  <c r="AF60" i="19"/>
  <c r="AI60" i="19"/>
  <c r="AJ60" i="19"/>
  <c r="AF61" i="19"/>
  <c r="AI61" i="19"/>
  <c r="AJ61" i="19"/>
  <c r="AF62" i="19"/>
  <c r="AI62" i="19"/>
  <c r="AJ62" i="19"/>
  <c r="AF63" i="19"/>
  <c r="AI63" i="19"/>
  <c r="AJ63" i="19"/>
  <c r="AF64" i="19"/>
  <c r="AI64" i="19"/>
  <c r="AJ64" i="19"/>
  <c r="AF65" i="19"/>
  <c r="AI65" i="19"/>
  <c r="AJ65" i="19"/>
  <c r="AF66" i="19"/>
  <c r="AI66" i="19"/>
  <c r="AJ66" i="19"/>
  <c r="AF67" i="19"/>
  <c r="AI67" i="19"/>
  <c r="AJ67" i="19"/>
  <c r="AF68" i="19"/>
  <c r="AI68" i="19"/>
  <c r="AJ68" i="19"/>
  <c r="AF69" i="19"/>
  <c r="AI69" i="19"/>
  <c r="AJ69" i="19"/>
  <c r="AF70" i="19"/>
  <c r="AI70" i="19"/>
  <c r="AJ70" i="19"/>
  <c r="AF71" i="19"/>
  <c r="AI71" i="19"/>
  <c r="AJ71" i="19"/>
  <c r="AF72" i="19"/>
  <c r="AI72" i="19"/>
  <c r="AJ72" i="19"/>
  <c r="AF73" i="19"/>
  <c r="AI73" i="19"/>
  <c r="AJ73" i="19"/>
  <c r="AF74" i="19"/>
  <c r="AI74" i="19"/>
  <c r="AJ74" i="19"/>
  <c r="AF75" i="19"/>
  <c r="AI75" i="19"/>
  <c r="AJ75" i="19"/>
  <c r="AF76" i="19"/>
  <c r="AI76" i="19"/>
  <c r="AJ76" i="19"/>
  <c r="AF77" i="19"/>
  <c r="AI77" i="19"/>
  <c r="AJ77" i="19"/>
  <c r="AF78" i="19"/>
  <c r="AI78" i="19"/>
  <c r="AJ78" i="19"/>
  <c r="AF79" i="19"/>
  <c r="AI79" i="19"/>
  <c r="AJ79" i="19"/>
  <c r="AF80" i="19"/>
  <c r="AI80" i="19"/>
  <c r="AJ80" i="19"/>
  <c r="AF81" i="19"/>
  <c r="AI81" i="19"/>
  <c r="AJ81" i="19"/>
  <c r="AF82" i="19"/>
  <c r="AI82" i="19"/>
  <c r="AJ82" i="19"/>
  <c r="AF83" i="19"/>
  <c r="AI83" i="19"/>
  <c r="AJ83" i="19"/>
  <c r="AF84" i="19"/>
  <c r="AI84" i="19"/>
  <c r="AJ84" i="19"/>
  <c r="AF85" i="19"/>
  <c r="AI85" i="19"/>
  <c r="AJ85" i="19"/>
  <c r="AF86" i="19"/>
  <c r="AI86" i="19"/>
  <c r="AJ86" i="19"/>
  <c r="AF87" i="19"/>
  <c r="AI87" i="19"/>
  <c r="AJ87" i="19"/>
  <c r="AF88" i="19"/>
  <c r="AI88" i="19"/>
  <c r="AJ88" i="19"/>
  <c r="AF89" i="19"/>
  <c r="AI89" i="19"/>
  <c r="AJ89" i="19"/>
  <c r="AF90" i="19"/>
  <c r="AI90" i="19"/>
  <c r="AJ90" i="19"/>
  <c r="AF91" i="19"/>
  <c r="AI91" i="19"/>
  <c r="AJ91" i="19"/>
  <c r="AF92" i="19"/>
  <c r="AI92" i="19"/>
  <c r="AJ92" i="19"/>
  <c r="AF93" i="19"/>
  <c r="AI93" i="19"/>
  <c r="AJ93" i="19"/>
  <c r="AF94" i="19"/>
  <c r="AI94" i="19"/>
  <c r="AJ94" i="19"/>
  <c r="AF95" i="19"/>
  <c r="AI95" i="19"/>
  <c r="AJ95" i="19"/>
  <c r="AF96" i="19"/>
  <c r="AI96" i="19"/>
  <c r="AJ96" i="19"/>
  <c r="AF97" i="19"/>
  <c r="AI97" i="19"/>
  <c r="AJ97" i="19"/>
  <c r="AF98" i="19"/>
  <c r="AI98" i="19"/>
  <c r="AJ98" i="19"/>
  <c r="AF99" i="19"/>
  <c r="AI99" i="19"/>
  <c r="AJ99" i="19"/>
  <c r="AF100" i="19"/>
  <c r="AI100" i="19"/>
  <c r="AJ100" i="19"/>
  <c r="AF101" i="19"/>
  <c r="AI101" i="19"/>
  <c r="AJ101" i="19"/>
  <c r="AF102" i="19"/>
  <c r="AI102" i="19"/>
  <c r="AJ102" i="19"/>
  <c r="AF103" i="19"/>
  <c r="AI103" i="19"/>
  <c r="AJ103" i="19"/>
  <c r="AF104" i="19"/>
  <c r="AI104" i="19"/>
  <c r="AJ104" i="19"/>
  <c r="AF105" i="19"/>
  <c r="AI105" i="19"/>
  <c r="AJ105" i="19"/>
  <c r="AF106" i="19"/>
  <c r="AI106" i="19"/>
  <c r="AJ106" i="19"/>
  <c r="AF107" i="19"/>
  <c r="AI107" i="19"/>
  <c r="AJ107" i="19"/>
  <c r="AF108" i="19"/>
  <c r="AI108" i="19"/>
  <c r="AJ108" i="19"/>
  <c r="AF109" i="19"/>
  <c r="AI109" i="19"/>
  <c r="AJ109" i="19"/>
  <c r="AF110" i="19"/>
  <c r="AI110" i="19"/>
  <c r="AJ110" i="19"/>
  <c r="AF111" i="19"/>
  <c r="AI111" i="19"/>
  <c r="AJ111" i="19"/>
  <c r="AF112" i="19"/>
  <c r="AI112" i="19"/>
  <c r="AJ112" i="19"/>
  <c r="AF113" i="19"/>
  <c r="AI113" i="19"/>
  <c r="AJ113" i="19"/>
  <c r="AF114" i="19"/>
  <c r="AI114" i="19"/>
  <c r="AJ114" i="19"/>
  <c r="AF115" i="19"/>
  <c r="AI115" i="19"/>
  <c r="AJ115" i="19"/>
  <c r="AF116" i="19"/>
  <c r="AI116" i="19"/>
  <c r="AJ116" i="19"/>
  <c r="AF117" i="19"/>
  <c r="AI117" i="19"/>
  <c r="AJ117" i="19"/>
  <c r="AF118" i="19"/>
  <c r="AI118" i="19"/>
  <c r="AJ118" i="19"/>
  <c r="AF119" i="19"/>
  <c r="AI119" i="19"/>
  <c r="AJ119" i="19"/>
  <c r="AF120" i="19"/>
  <c r="AI120" i="19"/>
  <c r="AJ120" i="19"/>
  <c r="AF121" i="19"/>
  <c r="AI121" i="19"/>
  <c r="AJ121" i="19"/>
  <c r="AF122" i="19"/>
  <c r="AI122" i="19"/>
  <c r="AJ122" i="19"/>
  <c r="AF123" i="19"/>
  <c r="AI123" i="19"/>
  <c r="AJ123" i="19"/>
  <c r="AF124" i="19"/>
  <c r="AI124" i="19"/>
  <c r="AJ124" i="19"/>
  <c r="AF125" i="19"/>
  <c r="AI125" i="19"/>
  <c r="AJ125" i="19"/>
  <c r="AF126" i="19"/>
  <c r="AI126" i="19"/>
  <c r="AJ126" i="19"/>
  <c r="AF127" i="19"/>
  <c r="AI127" i="19"/>
  <c r="AJ127" i="19"/>
  <c r="AF128" i="19"/>
  <c r="AI128" i="19"/>
  <c r="AJ128" i="19"/>
  <c r="AF129" i="19"/>
  <c r="AI129" i="19"/>
  <c r="AJ129" i="19"/>
  <c r="AF130" i="19"/>
  <c r="AI130" i="19"/>
  <c r="AJ130" i="19"/>
  <c r="AF131" i="19"/>
  <c r="AI131" i="19"/>
  <c r="AJ131" i="19"/>
  <c r="AF132" i="19"/>
  <c r="AI132" i="19"/>
  <c r="AJ132" i="19"/>
  <c r="AF133" i="19"/>
  <c r="AI133" i="19"/>
  <c r="AJ133" i="19"/>
  <c r="AF134" i="19"/>
  <c r="AI134" i="19"/>
  <c r="AJ134" i="19"/>
  <c r="AF135" i="19"/>
  <c r="AI135" i="19"/>
  <c r="AJ135" i="19"/>
  <c r="AF136" i="19"/>
  <c r="AI136" i="19"/>
  <c r="AJ136" i="19"/>
  <c r="AF137" i="19"/>
  <c r="AI137" i="19"/>
  <c r="AJ137" i="19"/>
  <c r="AF138" i="19"/>
  <c r="AI138" i="19"/>
  <c r="AJ138" i="19"/>
  <c r="AF139" i="19"/>
  <c r="AI139" i="19"/>
  <c r="AJ139" i="19"/>
  <c r="AF140" i="19"/>
  <c r="AI140" i="19"/>
  <c r="AJ140" i="19"/>
  <c r="AF141" i="19"/>
  <c r="AI141" i="19"/>
  <c r="AJ141" i="19"/>
  <c r="AF142" i="19"/>
  <c r="AI142" i="19"/>
  <c r="AJ142" i="19"/>
  <c r="AF143" i="19"/>
  <c r="AI143" i="19"/>
  <c r="AJ143" i="19"/>
  <c r="AF144" i="19"/>
  <c r="AI144" i="19"/>
  <c r="AJ144" i="19"/>
  <c r="AF145" i="19"/>
  <c r="AI145" i="19"/>
  <c r="AJ145" i="19"/>
  <c r="AF146" i="19"/>
  <c r="AI146" i="19"/>
  <c r="AJ146" i="19"/>
  <c r="AF147" i="19"/>
  <c r="AI147" i="19"/>
  <c r="AJ147" i="19"/>
  <c r="AF148" i="19"/>
  <c r="AI148" i="19"/>
  <c r="AJ148" i="19"/>
  <c r="AF149" i="19"/>
  <c r="AI149" i="19"/>
  <c r="AJ149" i="19"/>
  <c r="AF150" i="19"/>
  <c r="AI150" i="19"/>
  <c r="AJ150" i="19"/>
  <c r="AF151" i="19"/>
  <c r="AI151" i="19"/>
  <c r="AJ151" i="19"/>
  <c r="AF152" i="19"/>
  <c r="AI152" i="19"/>
  <c r="AJ152" i="19"/>
  <c r="AF153" i="19"/>
  <c r="AI153" i="19"/>
  <c r="AJ153" i="19"/>
  <c r="AF154" i="19"/>
  <c r="AI154" i="19"/>
  <c r="AJ154" i="19"/>
  <c r="AF155" i="19"/>
  <c r="AI155" i="19"/>
  <c r="AJ155" i="19"/>
  <c r="AF156" i="19"/>
  <c r="AI156" i="19"/>
  <c r="AJ156" i="19"/>
  <c r="AF157" i="19"/>
  <c r="AI157" i="19"/>
  <c r="AJ157" i="19"/>
  <c r="AF158" i="19"/>
  <c r="AI158" i="19"/>
  <c r="AJ158" i="19"/>
  <c r="AF159" i="19"/>
  <c r="AI159" i="19"/>
  <c r="AJ159" i="19"/>
  <c r="AF160" i="19"/>
  <c r="AI160" i="19"/>
  <c r="AJ160" i="19"/>
  <c r="AF161" i="19"/>
  <c r="AI161" i="19"/>
  <c r="AJ161" i="19"/>
  <c r="AF162" i="19"/>
  <c r="AI162" i="19"/>
  <c r="AJ162" i="19"/>
  <c r="AF163" i="19"/>
  <c r="AI163" i="19"/>
  <c r="AJ163" i="19"/>
  <c r="AF164" i="19"/>
  <c r="AI164" i="19"/>
  <c r="AJ164" i="19"/>
  <c r="AF165" i="19"/>
  <c r="AI165" i="19"/>
  <c r="AJ165" i="19"/>
  <c r="AF166" i="19"/>
  <c r="AI166" i="19"/>
  <c r="AJ166" i="19"/>
  <c r="AF167" i="19"/>
  <c r="AI167" i="19"/>
  <c r="AJ167" i="19"/>
  <c r="AF168" i="19"/>
  <c r="AI168" i="19"/>
  <c r="AJ168" i="19"/>
  <c r="AF169" i="19"/>
  <c r="AI169" i="19"/>
  <c r="AJ169" i="19"/>
  <c r="AF170" i="19"/>
  <c r="AI170" i="19"/>
  <c r="AJ170" i="19"/>
  <c r="AF171" i="19"/>
  <c r="AI171" i="19"/>
  <c r="AJ171" i="19"/>
  <c r="AF172" i="19"/>
  <c r="AI172" i="19"/>
  <c r="AJ172" i="19"/>
  <c r="AF173" i="19"/>
  <c r="AI173" i="19"/>
  <c r="AJ173" i="19"/>
  <c r="AF174" i="19"/>
  <c r="AI174" i="19"/>
  <c r="AJ174" i="19"/>
  <c r="AF175" i="19"/>
  <c r="AI175" i="19"/>
  <c r="AJ175" i="19"/>
  <c r="AF176" i="19"/>
  <c r="AI176" i="19"/>
  <c r="AJ176" i="19"/>
  <c r="AF177" i="19"/>
  <c r="AI177" i="19"/>
  <c r="AJ177" i="19"/>
  <c r="AG141" i="19"/>
  <c r="AG36" i="19"/>
  <c r="AG138" i="19"/>
  <c r="AG61" i="19"/>
  <c r="AG33" i="19"/>
  <c r="AG55" i="19"/>
  <c r="AG35" i="19"/>
  <c r="AG60" i="19"/>
  <c r="AG167" i="19"/>
  <c r="AG76" i="19"/>
  <c r="AG155" i="19"/>
  <c r="AG125" i="19"/>
  <c r="AG118" i="19"/>
  <c r="AG44" i="19"/>
  <c r="AG63" i="19"/>
  <c r="AG38" i="19"/>
  <c r="AG74" i="19"/>
  <c r="AG83" i="19"/>
  <c r="AG168" i="19"/>
  <c r="AG81" i="19"/>
  <c r="AG161" i="19"/>
  <c r="AG110" i="19"/>
  <c r="AG170" i="19"/>
  <c r="AG136" i="19"/>
  <c r="AG150" i="19"/>
  <c r="AG49" i="19"/>
  <c r="AG116" i="19"/>
  <c r="AG73" i="19"/>
  <c r="AG111" i="19"/>
  <c r="AG66" i="19"/>
  <c r="AG157" i="19"/>
  <c r="AG94" i="19"/>
  <c r="AG80" i="19"/>
  <c r="AG173" i="19"/>
  <c r="AG135" i="19"/>
  <c r="AG88" i="19"/>
  <c r="AG108" i="19"/>
  <c r="AG137" i="19"/>
  <c r="AG120" i="19"/>
  <c r="AG40" i="19"/>
  <c r="AG85" i="19"/>
  <c r="AG97" i="19"/>
  <c r="AG96" i="19"/>
  <c r="AG134" i="19"/>
  <c r="AG174" i="19"/>
  <c r="AG95" i="19"/>
  <c r="AG159" i="19"/>
  <c r="AG146" i="19"/>
  <c r="AG39" i="19"/>
  <c r="AG162" i="19"/>
  <c r="AG119" i="19"/>
  <c r="AG105" i="19"/>
  <c r="AG139" i="19"/>
  <c r="AG166" i="19"/>
  <c r="AG70" i="19"/>
  <c r="AG75" i="19"/>
  <c r="AG92" i="19"/>
  <c r="AG32" i="19"/>
  <c r="AG129" i="19"/>
  <c r="AG124" i="19"/>
  <c r="AG115" i="19"/>
  <c r="AG158" i="19"/>
  <c r="AG47" i="19"/>
  <c r="AG43" i="19"/>
  <c r="AG89" i="19"/>
  <c r="AG177" i="19"/>
  <c r="AG71" i="19"/>
  <c r="AG123" i="19"/>
  <c r="AG151" i="19"/>
  <c r="AG48" i="19"/>
  <c r="AG126" i="19"/>
  <c r="AG68" i="19"/>
  <c r="AG65" i="19"/>
  <c r="AG156" i="19"/>
  <c r="AG69" i="19"/>
  <c r="AG64" i="19"/>
  <c r="AG163" i="19"/>
  <c r="AG58" i="19"/>
  <c r="AG130" i="19"/>
  <c r="AG34" i="19"/>
  <c r="AG169" i="19"/>
  <c r="AG172" i="19"/>
  <c r="AG107" i="19"/>
  <c r="AG145" i="19"/>
  <c r="AG86" i="19"/>
  <c r="AG52" i="19"/>
  <c r="AG171" i="19"/>
  <c r="AG132" i="19"/>
  <c r="AG54" i="19"/>
  <c r="AG153" i="19"/>
  <c r="AG112" i="19"/>
  <c r="AG56" i="19"/>
  <c r="AG99" i="19"/>
  <c r="AG109" i="19"/>
  <c r="AG29" i="19"/>
  <c r="AG31" i="19"/>
  <c r="AG53" i="19"/>
  <c r="AG152" i="19"/>
  <c r="AG42" i="19"/>
  <c r="AG101" i="19"/>
  <c r="AG102" i="19"/>
  <c r="AG37" i="19"/>
  <c r="AG142" i="19"/>
  <c r="AG51" i="19"/>
  <c r="AG104" i="19"/>
  <c r="AG127" i="19"/>
  <c r="AG57" i="19"/>
  <c r="AG164" i="19"/>
  <c r="AG131" i="19"/>
  <c r="AG78" i="19"/>
  <c r="AG114" i="19"/>
  <c r="AG79" i="19"/>
  <c r="AG106" i="19"/>
  <c r="AG62" i="19"/>
  <c r="AG45" i="19"/>
  <c r="AG165" i="19"/>
  <c r="AG90" i="19"/>
  <c r="AG122" i="19"/>
  <c r="AG67" i="19"/>
  <c r="AG175" i="19"/>
  <c r="AG149" i="19"/>
  <c r="AG30" i="19"/>
  <c r="AG133" i="19"/>
  <c r="AG143" i="19"/>
  <c r="AG59" i="19"/>
  <c r="AG144" i="19"/>
  <c r="AG77" i="19"/>
  <c r="AG82" i="19"/>
  <c r="AG160" i="19"/>
  <c r="AG46" i="19"/>
  <c r="AG103" i="19"/>
  <c r="AG148" i="19"/>
  <c r="AG84" i="19"/>
  <c r="AG100" i="19"/>
  <c r="AG140" i="19"/>
  <c r="AG72" i="19"/>
  <c r="AG128" i="19"/>
  <c r="AG98" i="19"/>
  <c r="AG41" i="19"/>
  <c r="AG93" i="19"/>
  <c r="AG147" i="19"/>
  <c r="AG50" i="19"/>
  <c r="AG176" i="19"/>
  <c r="AG154" i="19"/>
  <c r="AG87" i="19"/>
  <c r="AG91" i="19"/>
  <c r="AG121" i="19"/>
  <c r="AG117" i="19"/>
  <c r="AG113" i="19"/>
  <c r="AA162" i="13" l="1"/>
  <c r="AD123" i="8"/>
  <c r="AO178" i="16"/>
  <c r="AE178" i="16"/>
  <c r="AO137" i="11"/>
  <c r="AE137" i="11"/>
  <c r="AO160" i="16"/>
  <c r="AE160" i="16"/>
  <c r="AE158" i="9"/>
  <c r="AE82" i="9"/>
  <c r="AO137" i="10"/>
  <c r="AE137" i="10"/>
  <c r="AE150" i="10"/>
  <c r="AE152" i="11"/>
  <c r="AO124" i="11"/>
  <c r="AE124" i="11"/>
  <c r="AE180" i="12"/>
  <c r="AE72" i="11"/>
  <c r="AE144" i="12"/>
  <c r="AE75" i="12"/>
  <c r="AE177" i="13"/>
  <c r="AE105" i="14"/>
  <c r="AE79" i="14"/>
  <c r="AE84" i="14"/>
  <c r="AO69" i="15"/>
  <c r="AE69" i="15"/>
  <c r="AE165" i="15"/>
  <c r="AE84" i="16"/>
  <c r="AO149" i="17"/>
  <c r="AD149" i="17"/>
  <c r="AE161" i="8"/>
  <c r="S75" i="17"/>
  <c r="U75" i="17" s="1"/>
  <c r="L75" i="17"/>
  <c r="AL75" i="17" s="1"/>
  <c r="S160" i="18"/>
  <c r="U160" i="18" s="1"/>
  <c r="AO160" i="18" s="1"/>
  <c r="L160" i="18"/>
  <c r="AL160" i="18" s="1"/>
  <c r="S144" i="18"/>
  <c r="U144" i="18" s="1"/>
  <c r="AO144" i="18" s="1"/>
  <c r="L144" i="18"/>
  <c r="AL144" i="18" s="1"/>
  <c r="S109" i="18"/>
  <c r="U109" i="18" s="1"/>
  <c r="L109" i="18"/>
  <c r="L84" i="18"/>
  <c r="S84" i="18"/>
  <c r="U84" i="18" s="1"/>
  <c r="AO84" i="18" s="1"/>
  <c r="L91" i="8"/>
  <c r="AL91" i="8" s="1"/>
  <c r="S91" i="8"/>
  <c r="U91" i="8" s="1"/>
  <c r="S61" i="8"/>
  <c r="U61" i="8" s="1"/>
  <c r="L61" i="8"/>
  <c r="AL61" i="8" s="1"/>
  <c r="L132" i="8"/>
  <c r="AL132" i="8" s="1"/>
  <c r="W132" i="8"/>
  <c r="S132" i="8"/>
  <c r="U132" i="8" s="1"/>
  <c r="S168" i="8"/>
  <c r="U168" i="8" s="1"/>
  <c r="AO168" i="8" s="1"/>
  <c r="L168" i="8"/>
  <c r="AL168" i="8" s="1"/>
  <c r="W168" i="8"/>
  <c r="AL113" i="8"/>
  <c r="AE113" i="8"/>
  <c r="AE175" i="9"/>
  <c r="AE118" i="9"/>
  <c r="AE109" i="9"/>
  <c r="AE89" i="9"/>
  <c r="AE179" i="10"/>
  <c r="AE66" i="9"/>
  <c r="AE80" i="10"/>
  <c r="AO148" i="11"/>
  <c r="AE148" i="11"/>
  <c r="AE125" i="11"/>
  <c r="AE118" i="11"/>
  <c r="AE149" i="11"/>
  <c r="AE109" i="11"/>
  <c r="AE96" i="11"/>
  <c r="AE156" i="12"/>
  <c r="AE148" i="12"/>
  <c r="AE102" i="12"/>
  <c r="AE106" i="13"/>
  <c r="AE66" i="13"/>
  <c r="AE92" i="13"/>
  <c r="AE169" i="13"/>
  <c r="AE67" i="13"/>
  <c r="AE153" i="14"/>
  <c r="AE74" i="14"/>
  <c r="AE133" i="15"/>
  <c r="AE151" i="16"/>
  <c r="AE146" i="16"/>
  <c r="AL86" i="8"/>
  <c r="AE86" i="8"/>
  <c r="AO137" i="18"/>
  <c r="AE137" i="18"/>
  <c r="AD137" i="18"/>
  <c r="AO85" i="18"/>
  <c r="AE85" i="18"/>
  <c r="S67" i="15"/>
  <c r="U67" i="15" s="1"/>
  <c r="AO67" i="15" s="1"/>
  <c r="L67" i="15"/>
  <c r="AL67" i="15" s="1"/>
  <c r="S161" i="9"/>
  <c r="U161" i="9" s="1"/>
  <c r="L161" i="9"/>
  <c r="AE144" i="9"/>
  <c r="AE97" i="9"/>
  <c r="AE77" i="9"/>
  <c r="AE69" i="9"/>
  <c r="AE78" i="9"/>
  <c r="AE106" i="9"/>
  <c r="AE171" i="10"/>
  <c r="AE107" i="11"/>
  <c r="AE121" i="11"/>
  <c r="AE150" i="12"/>
  <c r="AO118" i="12"/>
  <c r="AE118" i="12"/>
  <c r="AE90" i="12"/>
  <c r="AE163" i="13"/>
  <c r="AE92" i="14"/>
  <c r="AE158" i="16"/>
  <c r="AE72" i="16"/>
  <c r="AL100" i="18"/>
  <c r="AE100" i="18"/>
  <c r="AE68" i="9"/>
  <c r="AE84" i="9"/>
  <c r="AE86" i="12"/>
  <c r="S169" i="9"/>
  <c r="U169" i="9" s="1"/>
  <c r="L169" i="9"/>
  <c r="W169" i="9"/>
  <c r="S137" i="14"/>
  <c r="U137" i="14" s="1"/>
  <c r="AO137" i="14" s="1"/>
  <c r="W137" i="14"/>
  <c r="S55" i="8"/>
  <c r="U55" i="8" s="1"/>
  <c r="AO55" i="8" s="1"/>
  <c r="L55" i="8"/>
  <c r="S119" i="17"/>
  <c r="U119" i="17" s="1"/>
  <c r="L119" i="17"/>
  <c r="AL119" i="17" s="1"/>
  <c r="W119" i="17"/>
  <c r="L67" i="17"/>
  <c r="AL67" i="17" s="1"/>
  <c r="S67" i="17"/>
  <c r="U67" i="17" s="1"/>
  <c r="L132" i="18"/>
  <c r="S132" i="18"/>
  <c r="U132" i="18" s="1"/>
  <c r="AO132" i="18" s="1"/>
  <c r="L75" i="18"/>
  <c r="AL75" i="18" s="1"/>
  <c r="S75" i="18"/>
  <c r="U75" i="18" s="1"/>
  <c r="AO75" i="18" s="1"/>
  <c r="L143" i="8"/>
  <c r="AL143" i="8" s="1"/>
  <c r="S143" i="8"/>
  <c r="U143" i="8" s="1"/>
  <c r="S93" i="8"/>
  <c r="U93" i="8" s="1"/>
  <c r="AO93" i="8" s="1"/>
  <c r="L93" i="8"/>
  <c r="AL93" i="8" s="1"/>
  <c r="L113" i="18"/>
  <c r="AL113" i="18" s="1"/>
  <c r="S113" i="18"/>
  <c r="U113" i="18" s="1"/>
  <c r="W113" i="18"/>
  <c r="W45" i="17"/>
  <c r="L45" i="17"/>
  <c r="AL45" i="17" s="1"/>
  <c r="S45" i="17"/>
  <c r="U45" i="17" s="1"/>
  <c r="L179" i="18"/>
  <c r="AL179" i="18" s="1"/>
  <c r="S179" i="18"/>
  <c r="U179" i="18" s="1"/>
  <c r="AO179" i="18" s="1"/>
  <c r="W179" i="18"/>
  <c r="AE166" i="9"/>
  <c r="AE150" i="9"/>
  <c r="AE140" i="9"/>
  <c r="AE123" i="9"/>
  <c r="AE144" i="10"/>
  <c r="AE173" i="11"/>
  <c r="AE136" i="11"/>
  <c r="AE131" i="12"/>
  <c r="AE165" i="12"/>
  <c r="AE72" i="12"/>
  <c r="AE91" i="12"/>
  <c r="AE143" i="13"/>
  <c r="AE130" i="13"/>
  <c r="AE90" i="13"/>
  <c r="AE97" i="14"/>
  <c r="AO108" i="15"/>
  <c r="AE108" i="15"/>
  <c r="AE80" i="16"/>
  <c r="AL152" i="17"/>
  <c r="AE152" i="17"/>
  <c r="AE172" i="17"/>
  <c r="AE156" i="17"/>
  <c r="AE140" i="17"/>
  <c r="AE124" i="17"/>
  <c r="AE123" i="18"/>
  <c r="AE172" i="11"/>
  <c r="AE132" i="11"/>
  <c r="AL139" i="13"/>
  <c r="AE139" i="13"/>
  <c r="AE166" i="14"/>
  <c r="AE173" i="16"/>
  <c r="AO181" i="17"/>
  <c r="AD181" i="17"/>
  <c r="AO72" i="17"/>
  <c r="AA72" i="17" s="1"/>
  <c r="AD72" i="17"/>
  <c r="L155" i="10"/>
  <c r="S155" i="10"/>
  <c r="U155" i="10" s="1"/>
  <c r="AO155" i="10" s="1"/>
  <c r="S59" i="11"/>
  <c r="U59" i="11" s="1"/>
  <c r="W59" i="11" s="1"/>
  <c r="L59" i="11"/>
  <c r="AL59" i="11" s="1"/>
  <c r="AL175" i="16"/>
  <c r="AE175" i="16"/>
  <c r="S109" i="14"/>
  <c r="U109" i="14" s="1"/>
  <c r="AO109" i="14" s="1"/>
  <c r="L109" i="14"/>
  <c r="AE167" i="9"/>
  <c r="AE174" i="9"/>
  <c r="AE93" i="9"/>
  <c r="AE174" i="10"/>
  <c r="AE154" i="10"/>
  <c r="AE120" i="10"/>
  <c r="AE81" i="10"/>
  <c r="AE98" i="10"/>
  <c r="AE176" i="11"/>
  <c r="AE133" i="11"/>
  <c r="AE86" i="11"/>
  <c r="AO155" i="13"/>
  <c r="AE155" i="13"/>
  <c r="AE74" i="13"/>
  <c r="AE146" i="14"/>
  <c r="AE140" i="14"/>
  <c r="AE121" i="14"/>
  <c r="AL121" i="10"/>
  <c r="AE121" i="10"/>
  <c r="AL78" i="12"/>
  <c r="AE78" i="12"/>
  <c r="AL131" i="14"/>
  <c r="AE131" i="14"/>
  <c r="AL177" i="8"/>
  <c r="AE177" i="8"/>
  <c r="L136" i="8"/>
  <c r="AL136" i="8" s="1"/>
  <c r="S136" i="8"/>
  <c r="U136" i="8" s="1"/>
  <c r="AO136" i="8" s="1"/>
  <c r="L47" i="8"/>
  <c r="S47" i="8"/>
  <c r="U47" i="8" s="1"/>
  <c r="AO47" i="8" s="1"/>
  <c r="L92" i="18"/>
  <c r="AL92" i="18" s="1"/>
  <c r="S92" i="18"/>
  <c r="U92" i="18" s="1"/>
  <c r="AO92" i="18" s="1"/>
  <c r="L86" i="16"/>
  <c r="AL86" i="16" s="1"/>
  <c r="S86" i="16"/>
  <c r="U86" i="16" s="1"/>
  <c r="AO86" i="16" s="1"/>
  <c r="S108" i="17"/>
  <c r="U108" i="17" s="1"/>
  <c r="L108" i="17"/>
  <c r="AL108" i="17" s="1"/>
  <c r="AE164" i="9"/>
  <c r="AE179" i="9"/>
  <c r="AE92" i="9"/>
  <c r="AE85" i="9"/>
  <c r="AE178" i="10"/>
  <c r="AE114" i="10"/>
  <c r="AE102" i="10"/>
  <c r="AE114" i="11"/>
  <c r="AE104" i="11"/>
  <c r="AE84" i="11"/>
  <c r="AE70" i="11"/>
  <c r="AE50" i="11"/>
  <c r="AE164" i="12"/>
  <c r="AE83" i="12"/>
  <c r="AE80" i="12"/>
  <c r="AE156" i="13"/>
  <c r="AE151" i="13"/>
  <c r="AL168" i="13"/>
  <c r="AE168" i="13"/>
  <c r="AE124" i="13"/>
  <c r="AE63" i="13"/>
  <c r="AE179" i="14"/>
  <c r="AE137" i="14"/>
  <c r="AL92" i="17"/>
  <c r="AE92" i="17"/>
  <c r="AO63" i="11"/>
  <c r="AE63" i="11"/>
  <c r="AE135" i="16"/>
  <c r="AO77" i="17"/>
  <c r="AE77" i="17"/>
  <c r="S119" i="9"/>
  <c r="U119" i="9" s="1"/>
  <c r="AO119" i="9" s="1"/>
  <c r="W119" i="9"/>
  <c r="AL135" i="11"/>
  <c r="S147" i="12"/>
  <c r="U147" i="12" s="1"/>
  <c r="L147" i="12"/>
  <c r="AL110" i="12"/>
  <c r="AE110" i="12"/>
  <c r="L74" i="12"/>
  <c r="AL74" i="12" s="1"/>
  <c r="S74" i="12"/>
  <c r="U74" i="12" s="1"/>
  <c r="AO74" i="12" s="1"/>
  <c r="S171" i="12"/>
  <c r="U171" i="12" s="1"/>
  <c r="AO171" i="12" s="1"/>
  <c r="L171" i="12"/>
  <c r="AL171" i="12" s="1"/>
  <c r="AO109" i="12"/>
  <c r="AA109" i="12" s="1"/>
  <c r="AD109" i="12"/>
  <c r="L162" i="14"/>
  <c r="S162" i="14"/>
  <c r="U162" i="14" s="1"/>
  <c r="AO162" i="14" s="1"/>
  <c r="AA162" i="14" s="1"/>
  <c r="S87" i="11"/>
  <c r="U87" i="11" s="1"/>
  <c r="AO87" i="11" s="1"/>
  <c r="L87" i="11"/>
  <c r="AL87" i="11" s="1"/>
  <c r="L68" i="14"/>
  <c r="AL68" i="14" s="1"/>
  <c r="S68" i="14"/>
  <c r="U68" i="14" s="1"/>
  <c r="AO68" i="14" s="1"/>
  <c r="S119" i="15"/>
  <c r="U119" i="15" s="1"/>
  <c r="AO119" i="15" s="1"/>
  <c r="L119" i="15"/>
  <c r="S76" i="17"/>
  <c r="U76" i="17" s="1"/>
  <c r="AO76" i="17" s="1"/>
  <c r="L76" i="17"/>
  <c r="AL76" i="17" s="1"/>
  <c r="W76" i="17"/>
  <c r="L102" i="8"/>
  <c r="AL102" i="8" s="1"/>
  <c r="S102" i="8"/>
  <c r="U102" i="8" s="1"/>
  <c r="AO102" i="8" s="1"/>
  <c r="S134" i="16"/>
  <c r="U134" i="16" s="1"/>
  <c r="AO134" i="16" s="1"/>
  <c r="L134" i="16"/>
  <c r="AL134" i="16" s="1"/>
  <c r="S165" i="18"/>
  <c r="U165" i="18" s="1"/>
  <c r="L165" i="18"/>
  <c r="AL165" i="18" s="1"/>
  <c r="S87" i="17"/>
  <c r="U87" i="17" s="1"/>
  <c r="W87" i="17"/>
  <c r="L87" i="17"/>
  <c r="AL87" i="17" s="1"/>
  <c r="L180" i="8"/>
  <c r="AL180" i="8" s="1"/>
  <c r="S180" i="8"/>
  <c r="U180" i="8" s="1"/>
  <c r="AE127" i="9"/>
  <c r="AE70" i="9"/>
  <c r="AO108" i="10"/>
  <c r="AE108" i="10"/>
  <c r="AE78" i="10"/>
  <c r="AE175" i="11"/>
  <c r="AE100" i="11"/>
  <c r="AE120" i="12"/>
  <c r="AE98" i="13"/>
  <c r="AE127" i="13"/>
  <c r="AE100" i="13"/>
  <c r="AE99" i="13"/>
  <c r="AE63" i="14"/>
  <c r="AE171" i="15"/>
  <c r="AE141" i="15"/>
  <c r="AO116" i="15"/>
  <c r="AE116" i="15"/>
  <c r="AE96" i="16"/>
  <c r="AE146" i="12"/>
  <c r="AL69" i="13"/>
  <c r="AE69" i="13"/>
  <c r="AE115" i="14"/>
  <c r="AE127" i="16"/>
  <c r="AL65" i="18"/>
  <c r="AE65" i="18"/>
  <c r="AE97" i="8"/>
  <c r="AE96" i="8"/>
  <c r="AE96" i="15"/>
  <c r="AL169" i="10"/>
  <c r="AE169" i="10"/>
  <c r="L58" i="12"/>
  <c r="AL58" i="12" s="1"/>
  <c r="S58" i="12"/>
  <c r="U58" i="12" s="1"/>
  <c r="AO58" i="12" s="1"/>
  <c r="W115" i="10"/>
  <c r="S115" i="10"/>
  <c r="U115" i="10" s="1"/>
  <c r="AL129" i="8"/>
  <c r="AE129" i="8"/>
  <c r="L122" i="16"/>
  <c r="S122" i="16"/>
  <c r="U122" i="16" s="1"/>
  <c r="S63" i="15"/>
  <c r="U63" i="15" s="1"/>
  <c r="AO63" i="15" s="1"/>
  <c r="L63" i="15"/>
  <c r="AL145" i="8"/>
  <c r="AE145" i="8"/>
  <c r="AE180" i="9"/>
  <c r="AE160" i="9"/>
  <c r="AE128" i="9"/>
  <c r="AL98" i="9"/>
  <c r="AE98" i="9"/>
  <c r="AE117" i="10"/>
  <c r="AE104" i="10"/>
  <c r="AE142" i="11"/>
  <c r="AE153" i="11"/>
  <c r="AE144" i="11"/>
  <c r="AE64" i="11"/>
  <c r="AE139" i="12"/>
  <c r="AE123" i="12"/>
  <c r="AE169" i="12"/>
  <c r="AE88" i="12"/>
  <c r="AE167" i="13"/>
  <c r="AE82" i="13"/>
  <c r="AE100" i="14"/>
  <c r="AE179" i="17"/>
  <c r="AE129" i="17"/>
  <c r="L166" i="8"/>
  <c r="AL166" i="8" s="1"/>
  <c r="S166" i="8"/>
  <c r="U166" i="8" s="1"/>
  <c r="AO166" i="8" s="1"/>
  <c r="S79" i="8"/>
  <c r="U79" i="8" s="1"/>
  <c r="AO79" i="8" s="1"/>
  <c r="L79" i="8"/>
  <c r="AL79" i="8" s="1"/>
  <c r="AE70" i="17"/>
  <c r="AE158" i="18"/>
  <c r="AE134" i="18"/>
  <c r="AE75" i="18"/>
  <c r="AE149" i="8"/>
  <c r="AE85" i="8"/>
  <c r="AA60" i="8"/>
  <c r="AE122" i="9"/>
  <c r="AE131" i="11"/>
  <c r="AE95" i="11"/>
  <c r="AE71" i="12"/>
  <c r="AE177" i="15"/>
  <c r="AE117" i="15"/>
  <c r="AE78" i="16"/>
  <c r="AE177" i="17"/>
  <c r="AE79" i="16"/>
  <c r="AE131" i="16"/>
  <c r="AE133" i="18"/>
  <c r="AE159" i="18"/>
  <c r="AE128" i="8"/>
  <c r="AE72" i="8"/>
  <c r="AE82" i="18"/>
  <c r="AE103" i="8"/>
  <c r="S178" i="9"/>
  <c r="U178" i="9" s="1"/>
  <c r="AO178" i="9" s="1"/>
  <c r="AA178" i="9" s="1"/>
  <c r="L178" i="9"/>
  <c r="AL178" i="9" s="1"/>
  <c r="L138" i="9"/>
  <c r="S161" i="10"/>
  <c r="U161" i="10" s="1"/>
  <c r="L161" i="10"/>
  <c r="L129" i="13"/>
  <c r="L54" i="12"/>
  <c r="AL54" i="12" s="1"/>
  <c r="W173" i="18"/>
  <c r="AE145" i="17"/>
  <c r="AE86" i="18"/>
  <c r="AE80" i="17"/>
  <c r="S58" i="8"/>
  <c r="U58" i="8" s="1"/>
  <c r="AE138" i="11"/>
  <c r="AE155" i="12"/>
  <c r="AE62" i="12"/>
  <c r="AE119" i="12"/>
  <c r="AE123" i="14"/>
  <c r="AE169" i="15"/>
  <c r="AE95" i="15"/>
  <c r="AE110" i="16"/>
  <c r="AE92" i="15"/>
  <c r="AE175" i="18"/>
  <c r="AE171" i="8"/>
  <c r="AE121" i="18"/>
  <c r="AE120" i="8"/>
  <c r="AE180" i="10"/>
  <c r="L129" i="9"/>
  <c r="S131" i="8"/>
  <c r="U131" i="8" s="1"/>
  <c r="AO131" i="8" s="1"/>
  <c r="L131" i="8"/>
  <c r="AE62" i="17"/>
  <c r="AE100" i="17"/>
  <c r="AE110" i="18"/>
  <c r="AA149" i="17"/>
  <c r="AE92" i="8"/>
  <c r="AE60" i="8"/>
  <c r="AE149" i="9"/>
  <c r="AE179" i="13"/>
  <c r="S126" i="13"/>
  <c r="U126" i="13" s="1"/>
  <c r="AO126" i="13" s="1"/>
  <c r="AE171" i="17"/>
  <c r="AE104" i="15"/>
  <c r="AE154" i="18"/>
  <c r="AE123" i="11"/>
  <c r="AE105" i="8"/>
  <c r="AE105" i="17"/>
  <c r="AE166" i="18"/>
  <c r="AE142" i="18"/>
  <c r="AA181" i="17"/>
  <c r="AE83" i="18"/>
  <c r="AE157" i="8"/>
  <c r="AE93" i="8"/>
  <c r="AE64" i="18"/>
  <c r="AE132" i="8"/>
  <c r="AE112" i="9"/>
  <c r="AE139" i="10"/>
  <c r="AE168" i="10"/>
  <c r="AE54" i="12"/>
  <c r="L126" i="13"/>
  <c r="AL126" i="13" s="1"/>
  <c r="AE117" i="13"/>
  <c r="AE176" i="16"/>
  <c r="AE103" i="16"/>
  <c r="AE72" i="17"/>
  <c r="S52" i="17"/>
  <c r="U52" i="17" s="1"/>
  <c r="AO52" i="17" s="1"/>
  <c r="AE141" i="18"/>
  <c r="AE136" i="8"/>
  <c r="AE123" i="8"/>
  <c r="AE117" i="18"/>
  <c r="AE155" i="8"/>
  <c r="AE107" i="17"/>
  <c r="AE104" i="8"/>
  <c r="AE84" i="15"/>
  <c r="AE154" i="11"/>
  <c r="L105" i="12"/>
  <c r="L172" i="8"/>
  <c r="AE67" i="17"/>
  <c r="AE118" i="18"/>
  <c r="AE94" i="18"/>
  <c r="AA137" i="18"/>
  <c r="AE125" i="8"/>
  <c r="AE76" i="9"/>
  <c r="AE177" i="10"/>
  <c r="AE67" i="10"/>
  <c r="AE147" i="11"/>
  <c r="AE152" i="12"/>
  <c r="AE103" i="15"/>
  <c r="AE62" i="14"/>
  <c r="AE100" i="15"/>
  <c r="AE119" i="16"/>
  <c r="AE80" i="15"/>
  <c r="AE143" i="16"/>
  <c r="AE111" i="16"/>
  <c r="AE113" i="18"/>
  <c r="AE168" i="8"/>
  <c r="AE81" i="17"/>
  <c r="AE106" i="18"/>
  <c r="AE99" i="8"/>
  <c r="AE146" i="9"/>
  <c r="AE162" i="18"/>
  <c r="L137" i="9"/>
  <c r="L51" i="11"/>
  <c r="L170" i="11"/>
  <c r="AL170" i="11" s="1"/>
  <c r="L161" i="15"/>
  <c r="L167" i="16"/>
  <c r="W159" i="17"/>
  <c r="AE76" i="17"/>
  <c r="AE150" i="18"/>
  <c r="AE91" i="18"/>
  <c r="AE165" i="8"/>
  <c r="AE133" i="8"/>
  <c r="AE162" i="8"/>
  <c r="AE126" i="13"/>
  <c r="AE67" i="15"/>
  <c r="AE76" i="15"/>
  <c r="AE87" i="16"/>
  <c r="AE124" i="15"/>
  <c r="AE132" i="16"/>
  <c r="AE149" i="17"/>
  <c r="AE90" i="18"/>
  <c r="AE122" i="18"/>
  <c r="AE64" i="8"/>
  <c r="AE173" i="9"/>
  <c r="AE137" i="17"/>
  <c r="AE75" i="17"/>
  <c r="AE174" i="18"/>
  <c r="AE126" i="18"/>
  <c r="AE96" i="18"/>
  <c r="AE109" i="8"/>
  <c r="AE77" i="8"/>
  <c r="AE113" i="10"/>
  <c r="AE170" i="11"/>
  <c r="AE139" i="11"/>
  <c r="AE145" i="12"/>
  <c r="AE87" i="12"/>
  <c r="AE118" i="14"/>
  <c r="AE135" i="15"/>
  <c r="AE109" i="15"/>
  <c r="AE161" i="16"/>
  <c r="AE68" i="15"/>
  <c r="AE180" i="16"/>
  <c r="AE95" i="16"/>
  <c r="AE99" i="17"/>
  <c r="AE180" i="8"/>
  <c r="AE133" i="17"/>
  <c r="AE152" i="8"/>
  <c r="AE65" i="8"/>
  <c r="AE103" i="11"/>
  <c r="AE134" i="9"/>
  <c r="S153" i="9"/>
  <c r="U153" i="9" s="1"/>
  <c r="L153" i="9"/>
  <c r="W85" i="17"/>
  <c r="S115" i="8"/>
  <c r="U115" i="8" s="1"/>
  <c r="AO115" i="8" s="1"/>
  <c r="L115" i="8"/>
  <c r="AL118" i="10"/>
  <c r="AE118" i="10"/>
  <c r="AE147" i="9"/>
  <c r="AE136" i="9"/>
  <c r="AE143" i="9"/>
  <c r="AE105" i="9"/>
  <c r="AE121" i="9"/>
  <c r="AE81" i="9"/>
  <c r="AL67" i="9"/>
  <c r="AE67" i="9"/>
  <c r="AE73" i="9"/>
  <c r="AE113" i="9"/>
  <c r="AE175" i="10"/>
  <c r="AL141" i="10"/>
  <c r="AE141" i="10"/>
  <c r="AL133" i="10"/>
  <c r="AE133" i="10"/>
  <c r="AE122" i="10"/>
  <c r="AE93" i="10"/>
  <c r="AE85" i="10"/>
  <c r="AE77" i="10"/>
  <c r="AE89" i="10"/>
  <c r="AE74" i="10"/>
  <c r="AE94" i="10"/>
  <c r="AL93" i="11"/>
  <c r="AE93" i="11"/>
  <c r="AL65" i="11"/>
  <c r="AE65" i="11"/>
  <c r="AE120" i="11"/>
  <c r="AL173" i="12"/>
  <c r="AE173" i="12"/>
  <c r="AE102" i="11"/>
  <c r="AE78" i="11"/>
  <c r="AE177" i="12"/>
  <c r="AE99" i="12"/>
  <c r="AE175" i="13"/>
  <c r="AE122" i="13"/>
  <c r="AL107" i="13"/>
  <c r="AE107" i="13"/>
  <c r="AE103" i="13"/>
  <c r="AE71" i="13"/>
  <c r="AE116" i="13"/>
  <c r="AE138" i="14"/>
  <c r="AE164" i="14"/>
  <c r="AE132" i="14"/>
  <c r="AE95" i="14"/>
  <c r="AE179" i="15"/>
  <c r="AE147" i="15"/>
  <c r="AE89" i="14"/>
  <c r="AE126" i="15"/>
  <c r="AE158" i="15"/>
  <c r="AL132" i="15"/>
  <c r="AE132" i="15"/>
  <c r="AL105" i="16"/>
  <c r="AE105" i="16"/>
  <c r="AL143" i="18"/>
  <c r="AE143" i="18"/>
  <c r="AL71" i="18"/>
  <c r="AE71" i="18"/>
  <c r="AL164" i="18"/>
  <c r="AE164" i="18"/>
  <c r="AE136" i="14"/>
  <c r="AE91" i="14"/>
  <c r="AL139" i="16"/>
  <c r="AE139" i="16"/>
  <c r="AL146" i="13"/>
  <c r="AE146" i="13"/>
  <c r="AL69" i="17"/>
  <c r="AE69" i="17"/>
  <c r="AL129" i="18"/>
  <c r="AE129" i="18"/>
  <c r="AE158" i="11"/>
  <c r="AE94" i="11"/>
  <c r="AE172" i="12"/>
  <c r="AL132" i="12"/>
  <c r="AE132" i="12"/>
  <c r="AL80" i="13"/>
  <c r="AE80" i="13"/>
  <c r="AE129" i="15"/>
  <c r="AL80" i="14"/>
  <c r="AE80" i="14"/>
  <c r="AL124" i="16"/>
  <c r="AE124" i="16"/>
  <c r="AL90" i="17"/>
  <c r="AE90" i="17"/>
  <c r="AE165" i="10"/>
  <c r="AL116" i="11"/>
  <c r="AE116" i="11"/>
  <c r="AL165" i="9"/>
  <c r="AE165" i="9"/>
  <c r="AL179" i="12"/>
  <c r="AE179" i="12"/>
  <c r="AL179" i="8"/>
  <c r="AE179" i="8"/>
  <c r="AL155" i="17"/>
  <c r="AE155" i="17"/>
  <c r="AL101" i="18"/>
  <c r="AE101" i="18"/>
  <c r="AL155" i="9"/>
  <c r="AE155" i="9"/>
  <c r="AL115" i="10"/>
  <c r="AE115" i="10"/>
  <c r="AL151" i="10"/>
  <c r="AE151" i="10"/>
  <c r="AE152" i="9"/>
  <c r="AE135" i="9"/>
  <c r="AE125" i="9"/>
  <c r="AE90" i="9"/>
  <c r="AE159" i="10"/>
  <c r="AE132" i="10"/>
  <c r="AE170" i="10"/>
  <c r="AL110" i="10"/>
  <c r="AE110" i="10"/>
  <c r="AL142" i="10"/>
  <c r="AE142" i="10"/>
  <c r="AE70" i="10"/>
  <c r="AE90" i="10"/>
  <c r="AE64" i="10"/>
  <c r="AE157" i="11"/>
  <c r="AE134" i="11"/>
  <c r="AE117" i="11"/>
  <c r="AE98" i="11"/>
  <c r="AE88" i="11"/>
  <c r="AE80" i="11"/>
  <c r="AE136" i="12"/>
  <c r="AE107" i="12"/>
  <c r="AE98" i="12"/>
  <c r="AE64" i="12"/>
  <c r="AE115" i="12"/>
  <c r="AE144" i="13"/>
  <c r="AE111" i="13"/>
  <c r="AE79" i="13"/>
  <c r="AE132" i="13"/>
  <c r="AE68" i="13"/>
  <c r="AE64" i="13"/>
  <c r="AE113" i="14"/>
  <c r="AE72" i="14"/>
  <c r="AL173" i="15"/>
  <c r="AE173" i="15"/>
  <c r="AE98" i="14"/>
  <c r="AE163" i="15"/>
  <c r="AE81" i="14"/>
  <c r="AL113" i="15"/>
  <c r="AE113" i="15"/>
  <c r="AL89" i="15"/>
  <c r="AE89" i="15"/>
  <c r="AL102" i="15"/>
  <c r="AE102" i="15"/>
  <c r="AL78" i="15"/>
  <c r="AE78" i="15"/>
  <c r="AE174" i="16"/>
  <c r="AE149" i="12"/>
  <c r="AE176" i="13"/>
  <c r="AE104" i="14"/>
  <c r="AE152" i="10"/>
  <c r="AE117" i="9"/>
  <c r="AL123" i="10"/>
  <c r="AE123" i="10"/>
  <c r="AL166" i="11"/>
  <c r="AE72" i="10"/>
  <c r="AE156" i="11"/>
  <c r="AE167" i="11"/>
  <c r="AL181" i="12"/>
  <c r="AE181" i="12"/>
  <c r="AE68" i="11"/>
  <c r="AE178" i="12"/>
  <c r="AE100" i="12"/>
  <c r="AE180" i="13"/>
  <c r="AL115" i="13"/>
  <c r="AE115" i="13"/>
  <c r="AL75" i="13"/>
  <c r="AE75" i="13"/>
  <c r="AL120" i="13"/>
  <c r="AE120" i="13"/>
  <c r="AE87" i="13"/>
  <c r="AE108" i="13"/>
  <c r="AE152" i="13"/>
  <c r="AE175" i="14"/>
  <c r="AL120" i="14"/>
  <c r="AE120" i="14"/>
  <c r="AE91" i="13"/>
  <c r="AE148" i="14"/>
  <c r="AL130" i="14"/>
  <c r="AE130" i="14"/>
  <c r="AE87" i="14"/>
  <c r="AL170" i="15"/>
  <c r="AE170" i="15"/>
  <c r="AE66" i="14"/>
  <c r="AL110" i="8"/>
  <c r="AE110" i="8"/>
  <c r="AL78" i="8"/>
  <c r="AE78" i="8"/>
  <c r="AE69" i="8"/>
  <c r="AL173" i="18"/>
  <c r="AE173" i="18"/>
  <c r="AE134" i="10"/>
  <c r="AL135" i="10"/>
  <c r="AE135" i="10"/>
  <c r="AE172" i="9"/>
  <c r="AE156" i="9"/>
  <c r="AE101" i="9"/>
  <c r="AE62" i="9"/>
  <c r="AE63" i="9"/>
  <c r="AL149" i="10"/>
  <c r="AE149" i="10"/>
  <c r="AE86" i="9"/>
  <c r="AE105" i="10"/>
  <c r="AE97" i="10"/>
  <c r="AE127" i="10"/>
  <c r="AE109" i="10"/>
  <c r="AE169" i="11"/>
  <c r="AE145" i="11"/>
  <c r="AE126" i="11"/>
  <c r="AE66" i="11"/>
  <c r="AE90" i="11"/>
  <c r="AE82" i="11"/>
  <c r="AE153" i="12"/>
  <c r="AE141" i="12"/>
  <c r="AE67" i="12"/>
  <c r="AE96" i="12"/>
  <c r="AE104" i="12"/>
  <c r="AE160" i="13"/>
  <c r="AE114" i="13"/>
  <c r="AE119" i="13"/>
  <c r="AL96" i="13"/>
  <c r="AE96" i="13"/>
  <c r="AE84" i="13"/>
  <c r="AE154" i="14"/>
  <c r="AE135" i="14"/>
  <c r="AE145" i="14"/>
  <c r="AE165" i="14"/>
  <c r="AE69" i="14"/>
  <c r="AL154" i="15"/>
  <c r="AE154" i="15"/>
  <c r="AL138" i="15"/>
  <c r="AE138" i="15"/>
  <c r="AE119" i="14"/>
  <c r="AL122" i="14"/>
  <c r="AE122" i="14"/>
  <c r="AE92" i="12"/>
  <c r="AE123" i="13"/>
  <c r="AL130" i="16"/>
  <c r="AE130" i="16"/>
  <c r="AL57" i="18"/>
  <c r="AE57" i="18"/>
  <c r="AE112" i="13"/>
  <c r="AE97" i="11"/>
  <c r="AL171" i="9"/>
  <c r="AE171" i="9"/>
  <c r="AL102" i="9"/>
  <c r="AE102" i="9"/>
  <c r="AE131" i="9"/>
  <c r="AE132" i="9"/>
  <c r="AL166" i="10"/>
  <c r="AE166" i="10"/>
  <c r="AL167" i="10"/>
  <c r="AE167" i="10"/>
  <c r="AE160" i="10"/>
  <c r="AE156" i="10"/>
  <c r="AE130" i="10"/>
  <c r="AE86" i="10"/>
  <c r="AE145" i="10"/>
  <c r="AE68" i="10"/>
  <c r="AE181" i="11"/>
  <c r="AE65" i="10"/>
  <c r="AL101" i="11"/>
  <c r="AE101" i="11"/>
  <c r="AE141" i="11"/>
  <c r="AE129" i="11"/>
  <c r="AE106" i="11"/>
  <c r="AE74" i="11"/>
  <c r="AL140" i="12"/>
  <c r="AE140" i="12"/>
  <c r="AL124" i="12"/>
  <c r="AE124" i="12"/>
  <c r="AE172" i="13"/>
  <c r="AE95" i="13"/>
  <c r="AE171" i="14"/>
  <c r="AL160" i="14"/>
  <c r="AE160" i="14"/>
  <c r="AE131" i="13"/>
  <c r="AE174" i="14"/>
  <c r="AE156" i="14"/>
  <c r="AL65" i="14"/>
  <c r="AE65" i="14"/>
  <c r="AE164" i="15"/>
  <c r="AE106" i="14"/>
  <c r="AE114" i="14"/>
  <c r="AE76" i="14"/>
  <c r="AE174" i="15"/>
  <c r="AE146" i="15"/>
  <c r="AL97" i="15"/>
  <c r="AE97" i="15"/>
  <c r="AE125" i="15"/>
  <c r="AL170" i="18"/>
  <c r="AE170" i="18"/>
  <c r="AE158" i="12"/>
  <c r="AL144" i="14"/>
  <c r="AE144" i="14"/>
  <c r="AL112" i="14"/>
  <c r="AL181" i="15"/>
  <c r="AE181" i="15"/>
  <c r="AL166" i="16"/>
  <c r="AE166" i="16"/>
  <c r="AL128" i="17"/>
  <c r="AE128" i="17"/>
  <c r="AL104" i="17"/>
  <c r="AL130" i="9"/>
  <c r="AE130" i="9"/>
  <c r="AL90" i="14"/>
  <c r="AE90" i="14"/>
  <c r="AL169" i="8"/>
  <c r="AE169" i="8"/>
  <c r="AL160" i="8"/>
  <c r="AE160" i="8"/>
  <c r="AE112" i="11"/>
  <c r="AE133" i="12"/>
  <c r="AE162" i="10"/>
  <c r="AE106" i="10"/>
  <c r="AE126" i="10"/>
  <c r="AE150" i="11"/>
  <c r="AL162" i="12"/>
  <c r="AE162" i="12"/>
  <c r="AE157" i="12"/>
  <c r="AE166" i="12"/>
  <c r="AE154" i="12"/>
  <c r="AE128" i="12"/>
  <c r="AE125" i="12"/>
  <c r="AE59" i="12"/>
  <c r="AE164" i="13"/>
  <c r="AE109" i="12"/>
  <c r="AL72" i="13"/>
  <c r="AE72" i="13"/>
  <c r="AE76" i="13"/>
  <c r="AL128" i="14"/>
  <c r="AE128" i="14"/>
  <c r="AL83" i="14"/>
  <c r="AE83" i="14"/>
  <c r="AL162" i="15"/>
  <c r="AE162" i="15"/>
  <c r="AL94" i="15"/>
  <c r="AE94" i="15"/>
  <c r="AL70" i="15"/>
  <c r="AE70" i="15"/>
  <c r="AE164" i="11"/>
  <c r="AL71" i="10"/>
  <c r="AE71" i="10"/>
  <c r="AL153" i="13"/>
  <c r="AE153" i="13"/>
  <c r="AL131" i="17"/>
  <c r="AE131" i="17"/>
  <c r="AE91" i="8"/>
  <c r="AE68" i="12"/>
  <c r="AE82" i="15"/>
  <c r="AE142" i="15"/>
  <c r="AE118" i="15"/>
  <c r="AE144" i="16"/>
  <c r="AE68" i="16"/>
  <c r="AE113" i="17"/>
  <c r="AE68" i="17"/>
  <c r="AE71" i="17"/>
  <c r="AE97" i="17"/>
  <c r="AE155" i="18"/>
  <c r="AE101" i="8"/>
  <c r="AE138" i="8"/>
  <c r="AE122" i="8"/>
  <c r="AE181" i="9"/>
  <c r="AE83" i="9"/>
  <c r="AE124" i="10"/>
  <c r="AE168" i="11"/>
  <c r="AE91" i="10"/>
  <c r="AE143" i="11"/>
  <c r="AE88" i="13"/>
  <c r="AE166" i="13"/>
  <c r="AE73" i="15"/>
  <c r="AE128" i="13"/>
  <c r="AE73" i="14"/>
  <c r="AE107" i="16"/>
  <c r="AE133" i="16"/>
  <c r="AE177" i="16"/>
  <c r="AE121" i="16"/>
  <c r="AE97" i="16"/>
  <c r="AE101" i="15"/>
  <c r="AE162" i="17"/>
  <c r="AE120" i="17"/>
  <c r="AE166" i="8"/>
  <c r="AE148" i="18"/>
  <c r="AE111" i="8"/>
  <c r="AE140" i="18"/>
  <c r="AE119" i="18"/>
  <c r="AE116" i="18"/>
  <c r="AE167" i="8"/>
  <c r="AE111" i="18"/>
  <c r="AE95" i="8"/>
  <c r="AE93" i="18"/>
  <c r="AE126" i="16"/>
  <c r="AE119" i="8"/>
  <c r="AE178" i="17"/>
  <c r="AE121" i="15"/>
  <c r="AE139" i="15"/>
  <c r="AE123" i="15"/>
  <c r="AE98" i="15"/>
  <c r="AE154" i="16"/>
  <c r="AE104" i="16"/>
  <c r="AE127" i="17"/>
  <c r="AE103" i="17"/>
  <c r="AE161" i="17"/>
  <c r="AE66" i="17"/>
  <c r="AE163" i="18"/>
  <c r="AE168" i="18"/>
  <c r="AE144" i="18"/>
  <c r="AE120" i="18"/>
  <c r="AE72" i="18"/>
  <c r="AE170" i="8"/>
  <c r="AE106" i="8"/>
  <c r="AE87" i="10"/>
  <c r="AE69" i="11"/>
  <c r="AE163" i="12"/>
  <c r="AE160" i="12"/>
  <c r="AE89" i="12"/>
  <c r="AE77" i="12"/>
  <c r="AE76" i="12"/>
  <c r="AE169" i="14"/>
  <c r="AE63" i="12"/>
  <c r="AE83" i="13"/>
  <c r="AE88" i="14"/>
  <c r="AE68" i="14"/>
  <c r="AE67" i="14"/>
  <c r="AE130" i="15"/>
  <c r="AE77" i="16"/>
  <c r="AE140" i="15"/>
  <c r="AE71" i="16"/>
  <c r="AE114" i="16"/>
  <c r="AE69" i="16"/>
  <c r="AE129" i="16"/>
  <c r="AE76" i="16"/>
  <c r="AE66" i="16"/>
  <c r="AE96" i="17"/>
  <c r="AE181" i="18"/>
  <c r="AE147" i="17"/>
  <c r="AE172" i="18"/>
  <c r="AE146" i="17"/>
  <c r="AE87" i="18"/>
  <c r="AE103" i="18"/>
  <c r="AE138" i="17"/>
  <c r="AE135" i="8"/>
  <c r="AE83" i="8"/>
  <c r="AE156" i="18"/>
  <c r="AE118" i="8"/>
  <c r="AE86" i="16"/>
  <c r="AE115" i="17"/>
  <c r="AE91" i="9"/>
  <c r="AE139" i="17"/>
  <c r="AE65" i="15"/>
  <c r="AE111" i="10"/>
  <c r="AE74" i="15"/>
  <c r="AE157" i="16"/>
  <c r="AE112" i="16"/>
  <c r="AE176" i="17"/>
  <c r="AE121" i="17"/>
  <c r="AE82" i="17"/>
  <c r="AE108" i="17"/>
  <c r="AE104" i="18"/>
  <c r="AE84" i="17"/>
  <c r="AE80" i="18"/>
  <c r="AE127" i="18"/>
  <c r="AE56" i="18"/>
  <c r="AE173" i="8"/>
  <c r="AE178" i="8"/>
  <c r="AE146" i="8"/>
  <c r="AE90" i="8"/>
  <c r="AE74" i="8"/>
  <c r="AE116" i="10"/>
  <c r="AE92" i="10"/>
  <c r="AE84" i="10"/>
  <c r="AE63" i="10"/>
  <c r="AE73" i="11"/>
  <c r="AE119" i="11"/>
  <c r="AE85" i="12"/>
  <c r="AE94" i="13"/>
  <c r="AE112" i="15"/>
  <c r="AE93" i="16"/>
  <c r="AE118" i="16"/>
  <c r="AE62" i="16"/>
  <c r="AE99" i="15"/>
  <c r="AE137" i="16"/>
  <c r="AE110" i="17"/>
  <c r="AE78" i="17"/>
  <c r="AE63" i="18"/>
  <c r="AE95" i="18"/>
  <c r="AE147" i="8"/>
  <c r="AE63" i="8"/>
  <c r="AE151" i="8"/>
  <c r="AE108" i="18"/>
  <c r="AE98" i="18"/>
  <c r="AE87" i="8"/>
  <c r="AE139" i="8"/>
  <c r="AE154" i="17"/>
  <c r="AE83" i="17"/>
  <c r="AE88" i="17"/>
  <c r="AE152" i="16"/>
  <c r="AE75" i="14"/>
  <c r="AE114" i="15"/>
  <c r="AE120" i="16"/>
  <c r="AE87" i="17"/>
  <c r="AE73" i="16"/>
  <c r="AE168" i="17"/>
  <c r="AE171" i="18"/>
  <c r="AE152" i="18"/>
  <c r="AE92" i="18"/>
  <c r="AE99" i="18"/>
  <c r="AE130" i="8"/>
  <c r="AE163" i="9"/>
  <c r="AE124" i="9"/>
  <c r="AE81" i="11"/>
  <c r="AE70" i="12"/>
  <c r="AE73" i="12"/>
  <c r="AE152" i="14"/>
  <c r="AE167" i="14"/>
  <c r="AE87" i="15"/>
  <c r="AE109" i="16"/>
  <c r="AE117" i="16"/>
  <c r="AE141" i="16"/>
  <c r="AE86" i="17"/>
  <c r="AE170" i="17"/>
  <c r="AE165" i="18"/>
  <c r="AE167" i="18"/>
  <c r="AE130" i="17"/>
  <c r="AE136" i="17"/>
  <c r="AE105" i="18"/>
  <c r="AE122" i="17"/>
  <c r="AE142" i="8"/>
  <c r="AE80" i="8"/>
  <c r="AE79" i="8"/>
  <c r="AE149" i="18"/>
  <c r="AE134" i="8"/>
  <c r="AE157" i="18"/>
  <c r="AE84" i="12"/>
  <c r="AE127" i="11"/>
  <c r="AE90" i="15"/>
  <c r="AE134" i="15"/>
  <c r="AE62" i="15"/>
  <c r="AE162" i="16"/>
  <c r="AE165" i="16"/>
  <c r="AE128" i="16"/>
  <c r="AE181" i="17"/>
  <c r="AE116" i="16"/>
  <c r="AE164" i="17"/>
  <c r="AE148" i="17"/>
  <c r="AE132" i="17"/>
  <c r="AE116" i="17"/>
  <c r="AE169" i="17"/>
  <c r="AE92" i="16"/>
  <c r="AE79" i="17"/>
  <c r="AE179" i="18"/>
  <c r="AE176" i="18"/>
  <c r="AE128" i="18"/>
  <c r="AE181" i="8"/>
  <c r="AE117" i="8"/>
  <c r="AE114" i="8"/>
  <c r="AE89" i="11"/>
  <c r="AE67" i="11"/>
  <c r="AE105" i="11"/>
  <c r="AE81" i="12"/>
  <c r="AE135" i="12"/>
  <c r="AE102" i="13"/>
  <c r="AE115" i="15"/>
  <c r="AE140" i="16"/>
  <c r="AE181" i="16"/>
  <c r="AE108" i="16"/>
  <c r="AE85" i="16"/>
  <c r="AE90" i="16"/>
  <c r="AE134" i="16"/>
  <c r="AE81" i="16"/>
  <c r="AE135" i="18"/>
  <c r="AE151" i="18"/>
  <c r="AE64" i="17"/>
  <c r="AE174" i="8"/>
  <c r="AE176" i="8"/>
  <c r="AE159" i="8"/>
  <c r="AE175" i="8"/>
  <c r="AE126" i="8"/>
  <c r="AE137" i="8"/>
  <c r="AE107" i="8"/>
  <c r="AE111" i="11"/>
  <c r="AE79" i="18"/>
  <c r="AE170" i="14"/>
  <c r="AE112" i="8"/>
  <c r="AE168" i="16"/>
  <c r="AE123" i="17"/>
  <c r="AE66" i="15"/>
  <c r="AE136" i="16"/>
  <c r="AE147" i="18"/>
  <c r="AE139" i="18"/>
  <c r="AE131" i="18"/>
  <c r="AE115" i="18"/>
  <c r="AE112" i="18"/>
  <c r="AE66" i="8"/>
  <c r="AE174" i="11"/>
  <c r="AE180" i="11"/>
  <c r="AE136" i="10"/>
  <c r="AE79" i="11"/>
  <c r="AE85" i="11"/>
  <c r="AE101" i="12"/>
  <c r="AE136" i="13"/>
  <c r="AE96" i="14"/>
  <c r="AE104" i="13"/>
  <c r="AE105" i="15"/>
  <c r="AE113" i="16"/>
  <c r="AE125" i="16"/>
  <c r="AE98" i="17"/>
  <c r="AE114" i="17"/>
  <c r="AE124" i="18"/>
  <c r="AE143" i="8"/>
  <c r="AE62" i="8"/>
  <c r="AE70" i="8"/>
  <c r="AE102" i="14"/>
  <c r="AE157" i="9"/>
  <c r="AE150" i="8"/>
  <c r="AE163" i="17"/>
  <c r="AE178" i="18"/>
  <c r="AE153" i="8"/>
  <c r="AE106" i="15"/>
  <c r="AE148" i="15"/>
  <c r="AE86" i="15"/>
  <c r="AE110" i="15"/>
  <c r="AE149" i="16"/>
  <c r="AE88" i="16"/>
  <c r="AE153" i="17"/>
  <c r="AE112" i="17"/>
  <c r="AE63" i="17"/>
  <c r="AE89" i="17"/>
  <c r="AE107" i="18"/>
  <c r="AE160" i="18"/>
  <c r="AE136" i="18"/>
  <c r="AE88" i="18"/>
  <c r="AE68" i="18"/>
  <c r="AE154" i="8"/>
  <c r="AE98" i="8"/>
  <c r="AE82" i="8"/>
  <c r="AE76" i="18"/>
  <c r="AE94" i="8"/>
  <c r="AE120" i="9"/>
  <c r="AE100" i="10"/>
  <c r="AE77" i="11"/>
  <c r="AE99" i="11"/>
  <c r="AE170" i="12"/>
  <c r="AE79" i="12"/>
  <c r="AE158" i="13"/>
  <c r="AE155" i="14"/>
  <c r="AE160" i="17"/>
  <c r="AE128" i="15"/>
  <c r="AE89" i="16"/>
  <c r="AE106" i="17"/>
  <c r="AE180" i="18"/>
  <c r="AE127" i="8"/>
  <c r="AE158" i="8"/>
  <c r="AE144" i="17"/>
  <c r="AE71" i="8"/>
  <c r="AE88" i="8"/>
  <c r="AE102" i="8"/>
  <c r="AE101" i="16"/>
  <c r="AE75" i="10"/>
  <c r="AE144" i="8"/>
  <c r="AE81" i="15"/>
  <c r="AE140" i="11"/>
  <c r="AE138" i="18"/>
  <c r="AO107" i="11"/>
  <c r="W107" i="11"/>
  <c r="AO92" i="11"/>
  <c r="W92" i="11"/>
  <c r="AO45" i="11"/>
  <c r="W45" i="11"/>
  <c r="AO103" i="13"/>
  <c r="W103" i="13"/>
  <c r="AO63" i="13"/>
  <c r="W63" i="13"/>
  <c r="AO138" i="14"/>
  <c r="W138" i="14"/>
  <c r="AO97" i="14"/>
  <c r="W97" i="14"/>
  <c r="AO130" i="14"/>
  <c r="W130" i="14"/>
  <c r="AO102" i="9"/>
  <c r="W102" i="9"/>
  <c r="AO85" i="9"/>
  <c r="W85" i="9"/>
  <c r="AO179" i="11"/>
  <c r="W179" i="11"/>
  <c r="AO86" i="11"/>
  <c r="W86" i="11"/>
  <c r="AO107" i="12"/>
  <c r="W107" i="12"/>
  <c r="AO77" i="12"/>
  <c r="W77" i="12"/>
  <c r="AO179" i="13"/>
  <c r="W179" i="13"/>
  <c r="AO107" i="14"/>
  <c r="AA107" i="14" s="1"/>
  <c r="W107" i="14"/>
  <c r="AO122" i="14"/>
  <c r="W122" i="14"/>
  <c r="AO68" i="15"/>
  <c r="W68" i="15"/>
  <c r="AO174" i="9"/>
  <c r="W174" i="9"/>
  <c r="AO162" i="10"/>
  <c r="W162" i="10"/>
  <c r="AO69" i="10"/>
  <c r="W69" i="10"/>
  <c r="AO161" i="11"/>
  <c r="AA161" i="11" s="1"/>
  <c r="W161" i="11"/>
  <c r="AO44" i="12"/>
  <c r="W44" i="12"/>
  <c r="AO107" i="13"/>
  <c r="W107" i="13"/>
  <c r="AO64" i="14"/>
  <c r="W64" i="14"/>
  <c r="AO164" i="15"/>
  <c r="W164" i="15"/>
  <c r="AO100" i="15"/>
  <c r="W100" i="15"/>
  <c r="AO105" i="9"/>
  <c r="W105" i="9"/>
  <c r="AO109" i="10"/>
  <c r="W109" i="10"/>
  <c r="AO90" i="10"/>
  <c r="W90" i="10"/>
  <c r="AO94" i="11"/>
  <c r="W94" i="11"/>
  <c r="AO49" i="11"/>
  <c r="W49" i="11"/>
  <c r="AO72" i="11"/>
  <c r="W72" i="11"/>
  <c r="AO69" i="12"/>
  <c r="W69" i="12"/>
  <c r="AO84" i="12"/>
  <c r="W84" i="12"/>
  <c r="AO79" i="13"/>
  <c r="W79" i="13"/>
  <c r="AO114" i="14"/>
  <c r="W114" i="14"/>
  <c r="AO126" i="12"/>
  <c r="W126" i="12"/>
  <c r="AO111" i="13"/>
  <c r="W111" i="13"/>
  <c r="AO115" i="13"/>
  <c r="W115" i="13"/>
  <c r="AO106" i="14"/>
  <c r="W106" i="14"/>
  <c r="AO72" i="14"/>
  <c r="W72" i="14"/>
  <c r="AO135" i="9"/>
  <c r="W135" i="9"/>
  <c r="AO109" i="9"/>
  <c r="W109" i="9"/>
  <c r="AO143" i="10"/>
  <c r="W143" i="10"/>
  <c r="AO169" i="12"/>
  <c r="W169" i="12"/>
  <c r="AO134" i="12"/>
  <c r="W134" i="12"/>
  <c r="AO99" i="14"/>
  <c r="W99" i="14"/>
  <c r="AO97" i="15"/>
  <c r="W97" i="15"/>
  <c r="AO171" i="11"/>
  <c r="W171" i="11"/>
  <c r="AO157" i="11"/>
  <c r="W157" i="11"/>
  <c r="AO142" i="12"/>
  <c r="W142" i="12"/>
  <c r="AO176" i="9"/>
  <c r="W176" i="9"/>
  <c r="AO45" i="9"/>
  <c r="W45" i="9"/>
  <c r="AO50" i="9"/>
  <c r="W50" i="9"/>
  <c r="AO55" i="10"/>
  <c r="W55" i="10"/>
  <c r="AO76" i="11"/>
  <c r="W76" i="11"/>
  <c r="AO140" i="12"/>
  <c r="W140" i="12"/>
  <c r="AO71" i="13"/>
  <c r="W71" i="13"/>
  <c r="AO168" i="14"/>
  <c r="W168" i="14"/>
  <c r="AO174" i="15"/>
  <c r="W174" i="15"/>
  <c r="AO66" i="15"/>
  <c r="W66" i="15"/>
  <c r="AO92" i="9"/>
  <c r="W92" i="9"/>
  <c r="W116" i="10"/>
  <c r="AO167" i="9"/>
  <c r="W167" i="9"/>
  <c r="W97" i="9"/>
  <c r="W74" i="9"/>
  <c r="W120" i="10"/>
  <c r="W132" i="10"/>
  <c r="AO100" i="10"/>
  <c r="W100" i="10"/>
  <c r="W106" i="10"/>
  <c r="W181" i="11"/>
  <c r="W61" i="10"/>
  <c r="W136" i="11"/>
  <c r="W100" i="11"/>
  <c r="W84" i="11"/>
  <c r="W137" i="11"/>
  <c r="W117" i="11"/>
  <c r="W61" i="11"/>
  <c r="AO139" i="12"/>
  <c r="W139" i="12"/>
  <c r="AO146" i="12"/>
  <c r="W146" i="12"/>
  <c r="W98" i="12"/>
  <c r="W76" i="12"/>
  <c r="W78" i="12"/>
  <c r="W51" i="12"/>
  <c r="AO139" i="14"/>
  <c r="W139" i="14"/>
  <c r="AO174" i="14"/>
  <c r="W174" i="14"/>
  <c r="W148" i="14"/>
  <c r="W165" i="14"/>
  <c r="AO95" i="14"/>
  <c r="W95" i="14"/>
  <c r="AO59" i="14"/>
  <c r="W59" i="14"/>
  <c r="AO124" i="15"/>
  <c r="AA124" i="15" s="1"/>
  <c r="W124" i="15"/>
  <c r="AO177" i="16"/>
  <c r="W177" i="16"/>
  <c r="AO106" i="15"/>
  <c r="W106" i="15"/>
  <c r="W113" i="15"/>
  <c r="W78" i="15"/>
  <c r="AO150" i="15"/>
  <c r="W150" i="15"/>
  <c r="W114" i="15"/>
  <c r="AO87" i="16"/>
  <c r="W87" i="16"/>
  <c r="AO52" i="16"/>
  <c r="W52" i="16"/>
  <c r="AO63" i="17"/>
  <c r="W63" i="17"/>
  <c r="AO47" i="17"/>
  <c r="W47" i="17"/>
  <c r="AO75" i="17"/>
  <c r="AA75" i="17" s="1"/>
  <c r="W75" i="17"/>
  <c r="AO116" i="9"/>
  <c r="W116" i="9"/>
  <c r="AO159" i="9"/>
  <c r="W159" i="9"/>
  <c r="W121" i="9"/>
  <c r="AO61" i="9"/>
  <c r="W61" i="9"/>
  <c r="AO124" i="9"/>
  <c r="W124" i="9"/>
  <c r="AO159" i="10"/>
  <c r="W159" i="10"/>
  <c r="AD82" i="9"/>
  <c r="W66" i="9"/>
  <c r="AO128" i="10"/>
  <c r="W128" i="10"/>
  <c r="AO150" i="10"/>
  <c r="W150" i="10"/>
  <c r="AO127" i="10"/>
  <c r="W127" i="10"/>
  <c r="W78" i="10"/>
  <c r="W175" i="11"/>
  <c r="W168" i="11"/>
  <c r="W144" i="11"/>
  <c r="W64" i="11"/>
  <c r="AO149" i="12"/>
  <c r="W149" i="12"/>
  <c r="AE43" i="12"/>
  <c r="AO114" i="13"/>
  <c r="W114" i="13"/>
  <c r="W137" i="13"/>
  <c r="AO123" i="14"/>
  <c r="W123" i="14"/>
  <c r="AO105" i="14"/>
  <c r="W105" i="14"/>
  <c r="W108" i="14"/>
  <c r="AO121" i="14"/>
  <c r="AA121" i="14" s="1"/>
  <c r="W121" i="14"/>
  <c r="AO90" i="14"/>
  <c r="W90" i="14"/>
  <c r="W92" i="14"/>
  <c r="AO67" i="14"/>
  <c r="W67" i="14"/>
  <c r="AO117" i="15"/>
  <c r="W117" i="15"/>
  <c r="AO53" i="15"/>
  <c r="W53" i="15"/>
  <c r="W126" i="15"/>
  <c r="W116" i="15"/>
  <c r="AO44" i="15"/>
  <c r="W44" i="15"/>
  <c r="AO94" i="15"/>
  <c r="W94" i="15"/>
  <c r="W82" i="15"/>
  <c r="AO166" i="16"/>
  <c r="W166" i="16"/>
  <c r="AO45" i="16"/>
  <c r="W45" i="16"/>
  <c r="AO99" i="17"/>
  <c r="W99" i="17"/>
  <c r="AO44" i="16"/>
  <c r="W44" i="16"/>
  <c r="AO134" i="18"/>
  <c r="W134" i="18"/>
  <c r="AO105" i="17"/>
  <c r="W105" i="17"/>
  <c r="AO66" i="17"/>
  <c r="W66" i="17"/>
  <c r="AO59" i="17"/>
  <c r="W59" i="17"/>
  <c r="AO178" i="18"/>
  <c r="W178" i="18"/>
  <c r="AO83" i="17"/>
  <c r="AA83" i="17" s="1"/>
  <c r="W83" i="17"/>
  <c r="AO127" i="18"/>
  <c r="W127" i="18"/>
  <c r="AO119" i="18"/>
  <c r="W119" i="18"/>
  <c r="AO111" i="18"/>
  <c r="W111" i="18"/>
  <c r="AO90" i="8"/>
  <c r="W90" i="8"/>
  <c r="AO150" i="8"/>
  <c r="W150" i="8"/>
  <c r="AO94" i="8"/>
  <c r="W94" i="8"/>
  <c r="AO78" i="8"/>
  <c r="W78" i="8"/>
  <c r="AO164" i="11"/>
  <c r="W164" i="11"/>
  <c r="AO119" i="11"/>
  <c r="W119" i="11"/>
  <c r="AO64" i="13"/>
  <c r="W64" i="13"/>
  <c r="AO163" i="16"/>
  <c r="W163" i="16"/>
  <c r="AO117" i="9"/>
  <c r="W117" i="9"/>
  <c r="AO84" i="9"/>
  <c r="W84" i="9"/>
  <c r="AA82" i="9"/>
  <c r="W136" i="10"/>
  <c r="AO76" i="10"/>
  <c r="W76" i="10"/>
  <c r="W64" i="10"/>
  <c r="W60" i="11"/>
  <c r="AO156" i="12"/>
  <c r="W156" i="12"/>
  <c r="AO165" i="12"/>
  <c r="W165" i="12"/>
  <c r="W120" i="12"/>
  <c r="AO171" i="13"/>
  <c r="W171" i="13"/>
  <c r="W67" i="12"/>
  <c r="AO83" i="13"/>
  <c r="W83" i="13"/>
  <c r="AO171" i="14"/>
  <c r="W171" i="14"/>
  <c r="W179" i="14"/>
  <c r="AE56" i="14"/>
  <c r="AO75" i="14"/>
  <c r="W75" i="14"/>
  <c r="AO172" i="15"/>
  <c r="W172" i="15"/>
  <c r="AO156" i="15"/>
  <c r="W156" i="15"/>
  <c r="AO90" i="15"/>
  <c r="W90" i="15"/>
  <c r="W160" i="16"/>
  <c r="AO140" i="15"/>
  <c r="W140" i="15"/>
  <c r="W132" i="15"/>
  <c r="AO156" i="17"/>
  <c r="W156" i="17"/>
  <c r="AO116" i="17"/>
  <c r="W116" i="17"/>
  <c r="AO155" i="17"/>
  <c r="W155" i="17"/>
  <c r="W132" i="17"/>
  <c r="AO71" i="17"/>
  <c r="W71" i="17"/>
  <c r="AO74" i="17"/>
  <c r="W74" i="17"/>
  <c r="AO76" i="18"/>
  <c r="W76" i="18"/>
  <c r="AO122" i="8"/>
  <c r="W122" i="8"/>
  <c r="AO58" i="8"/>
  <c r="W58" i="8"/>
  <c r="AO54" i="8"/>
  <c r="W54" i="8"/>
  <c r="W125" i="9"/>
  <c r="AO177" i="10"/>
  <c r="W177" i="10"/>
  <c r="W106" i="9"/>
  <c r="AO112" i="10"/>
  <c r="W112" i="10"/>
  <c r="W114" i="10"/>
  <c r="AO92" i="10"/>
  <c r="W92" i="10"/>
  <c r="AO93" i="10"/>
  <c r="W93" i="10"/>
  <c r="W134" i="10"/>
  <c r="W86" i="10"/>
  <c r="W65" i="10"/>
  <c r="W152" i="11"/>
  <c r="W121" i="11"/>
  <c r="W150" i="11"/>
  <c r="W134" i="11"/>
  <c r="W129" i="11"/>
  <c r="W82" i="11"/>
  <c r="AO157" i="12"/>
  <c r="W157" i="12"/>
  <c r="AO94" i="12"/>
  <c r="W94" i="12"/>
  <c r="W68" i="12"/>
  <c r="W43" i="12"/>
  <c r="AO66" i="13"/>
  <c r="W66" i="13"/>
  <c r="AO167" i="13"/>
  <c r="W167" i="13"/>
  <c r="AO136" i="13"/>
  <c r="W136" i="13"/>
  <c r="AO147" i="14"/>
  <c r="W147" i="14"/>
  <c r="W55" i="13"/>
  <c r="AO87" i="14"/>
  <c r="W87" i="14"/>
  <c r="AO49" i="14"/>
  <c r="W49" i="14"/>
  <c r="AO180" i="15"/>
  <c r="W180" i="15"/>
  <c r="W76" i="15"/>
  <c r="AO110" i="15"/>
  <c r="W110" i="15"/>
  <c r="W50" i="15"/>
  <c r="AO112" i="16"/>
  <c r="W112" i="16"/>
  <c r="AO63" i="16"/>
  <c r="W63" i="16"/>
  <c r="AO139" i="18"/>
  <c r="W139" i="18"/>
  <c r="AO108" i="17"/>
  <c r="W108" i="17"/>
  <c r="W52" i="17"/>
  <c r="AO162" i="18"/>
  <c r="W162" i="18"/>
  <c r="AO125" i="14"/>
  <c r="W125" i="14"/>
  <c r="AO56" i="13"/>
  <c r="W56" i="13"/>
  <c r="AO158" i="9"/>
  <c r="W158" i="9"/>
  <c r="AO154" i="9"/>
  <c r="W154" i="9"/>
  <c r="AO147" i="9"/>
  <c r="W147" i="9"/>
  <c r="W89" i="9"/>
  <c r="W94" i="9"/>
  <c r="W178" i="10"/>
  <c r="AO176" i="11"/>
  <c r="W176" i="11"/>
  <c r="W169" i="11"/>
  <c r="W159" i="11"/>
  <c r="W82" i="10"/>
  <c r="W153" i="11"/>
  <c r="W88" i="11"/>
  <c r="W78" i="11"/>
  <c r="W56" i="11"/>
  <c r="W180" i="12"/>
  <c r="W53" i="11"/>
  <c r="W150" i="12"/>
  <c r="W177" i="12"/>
  <c r="AO108" i="12"/>
  <c r="W108" i="12"/>
  <c r="W83" i="12"/>
  <c r="AO143" i="13"/>
  <c r="W143" i="13"/>
  <c r="AO91" i="13"/>
  <c r="W91" i="13"/>
  <c r="W161" i="13"/>
  <c r="AO115" i="14"/>
  <c r="W115" i="14"/>
  <c r="AO43" i="13"/>
  <c r="W43" i="13"/>
  <c r="W100" i="14"/>
  <c r="AO82" i="14"/>
  <c r="W82" i="14"/>
  <c r="W113" i="14"/>
  <c r="AO73" i="16"/>
  <c r="W73" i="16"/>
  <c r="AO64" i="16"/>
  <c r="W64" i="16"/>
  <c r="AO92" i="17"/>
  <c r="W92" i="17"/>
  <c r="W137" i="10"/>
  <c r="AO113" i="11"/>
  <c r="W113" i="11"/>
  <c r="AO52" i="11"/>
  <c r="W52" i="11"/>
  <c r="AO123" i="12"/>
  <c r="W123" i="12"/>
  <c r="AO164" i="12"/>
  <c r="W164" i="12"/>
  <c r="AO116" i="12"/>
  <c r="W116" i="12"/>
  <c r="AO89" i="12"/>
  <c r="W89" i="12"/>
  <c r="AO58" i="13"/>
  <c r="W58" i="13"/>
  <c r="W119" i="13"/>
  <c r="W95" i="13"/>
  <c r="AO166" i="14"/>
  <c r="W166" i="14"/>
  <c r="AO131" i="14"/>
  <c r="W131" i="14"/>
  <c r="W81" i="14"/>
  <c r="AO73" i="14"/>
  <c r="W73" i="14"/>
  <c r="AO161" i="16"/>
  <c r="W161" i="16"/>
  <c r="AO98" i="15"/>
  <c r="W98" i="15"/>
  <c r="AO74" i="15"/>
  <c r="W74" i="15"/>
  <c r="AO174" i="16"/>
  <c r="W174" i="16"/>
  <c r="AO89" i="15"/>
  <c r="W89" i="15"/>
  <c r="AO57" i="15"/>
  <c r="W57" i="15"/>
  <c r="AO89" i="16"/>
  <c r="W89" i="16"/>
  <c r="AO139" i="17"/>
  <c r="W139" i="17"/>
  <c r="AO106" i="17"/>
  <c r="AA106" i="17" s="1"/>
  <c r="W106" i="17"/>
  <c r="AO67" i="17"/>
  <c r="W67" i="17"/>
  <c r="AO87" i="18"/>
  <c r="W87" i="18"/>
  <c r="AO47" i="18"/>
  <c r="AA47" i="18" s="1"/>
  <c r="W47" i="18"/>
  <c r="AO119" i="8"/>
  <c r="W119" i="8"/>
  <c r="AO49" i="8"/>
  <c r="W49" i="8"/>
  <c r="AO158" i="8"/>
  <c r="W158" i="8"/>
  <c r="AO86" i="8"/>
  <c r="W86" i="8"/>
  <c r="AO64" i="8"/>
  <c r="AA64" i="8" s="1"/>
  <c r="W64" i="8"/>
  <c r="AO145" i="9"/>
  <c r="W145" i="9"/>
  <c r="AO107" i="10"/>
  <c r="W107" i="10"/>
  <c r="AO163" i="10"/>
  <c r="AA163" i="10" s="1"/>
  <c r="W163" i="10"/>
  <c r="AO77" i="14"/>
  <c r="W77" i="14"/>
  <c r="AO161" i="17"/>
  <c r="W161" i="17"/>
  <c r="W140" i="9"/>
  <c r="AO76" i="9"/>
  <c r="W76" i="9"/>
  <c r="W132" i="9"/>
  <c r="AO169" i="10"/>
  <c r="W169" i="10"/>
  <c r="AE61" i="9"/>
  <c r="AO175" i="9"/>
  <c r="W175" i="9"/>
  <c r="W139" i="9"/>
  <c r="AE46" i="9"/>
  <c r="W152" i="10"/>
  <c r="W156" i="10"/>
  <c r="W123" i="10"/>
  <c r="W101" i="10"/>
  <c r="W146" i="10"/>
  <c r="W98" i="10"/>
  <c r="W52" i="10"/>
  <c r="W156" i="11"/>
  <c r="AO128" i="11"/>
  <c r="AA128" i="11" s="1"/>
  <c r="W128" i="11"/>
  <c r="W70" i="11"/>
  <c r="W102" i="11"/>
  <c r="AO85" i="12"/>
  <c r="W85" i="12"/>
  <c r="AO122" i="13"/>
  <c r="W122" i="13"/>
  <c r="AO155" i="14"/>
  <c r="W155" i="14"/>
  <c r="W146" i="14"/>
  <c r="W116" i="14"/>
  <c r="W132" i="14"/>
  <c r="AE48" i="14"/>
  <c r="AO79" i="14"/>
  <c r="W79" i="14"/>
  <c r="W74" i="14"/>
  <c r="W66" i="14"/>
  <c r="W58" i="14"/>
  <c r="W50" i="14"/>
  <c r="AO122" i="15"/>
  <c r="W122" i="15"/>
  <c r="W108" i="15"/>
  <c r="AO133" i="15"/>
  <c r="W133" i="15"/>
  <c r="W123" i="15"/>
  <c r="AO166" i="15"/>
  <c r="W166" i="15"/>
  <c r="AO134" i="15"/>
  <c r="W134" i="15"/>
  <c r="W60" i="16"/>
  <c r="AO149" i="16"/>
  <c r="W149" i="16"/>
  <c r="AO119" i="16"/>
  <c r="W119" i="16"/>
  <c r="AO105" i="16"/>
  <c r="W105" i="16"/>
  <c r="AO65" i="16"/>
  <c r="W65" i="16"/>
  <c r="AO124" i="17"/>
  <c r="W124" i="17"/>
  <c r="AO177" i="17"/>
  <c r="W177" i="17"/>
  <c r="AO115" i="17"/>
  <c r="W115" i="17"/>
  <c r="AO82" i="17"/>
  <c r="W82" i="17"/>
  <c r="AO55" i="17"/>
  <c r="W55" i="17"/>
  <c r="AO60" i="17"/>
  <c r="AA60" i="17" s="1"/>
  <c r="W60" i="17"/>
  <c r="W131" i="18"/>
  <c r="AO81" i="8"/>
  <c r="W81" i="8"/>
  <c r="AO111" i="9"/>
  <c r="W111" i="9"/>
  <c r="AO139" i="10"/>
  <c r="AA139" i="10" s="1"/>
  <c r="W139" i="10"/>
  <c r="AO124" i="13"/>
  <c r="W124" i="13"/>
  <c r="AO45" i="14"/>
  <c r="AA45" i="14" s="1"/>
  <c r="AD45" i="14"/>
  <c r="AO179" i="9"/>
  <c r="W179" i="9"/>
  <c r="AO163" i="9"/>
  <c r="W163" i="9"/>
  <c r="AO68" i="9"/>
  <c r="W68" i="9"/>
  <c r="AO77" i="10"/>
  <c r="W77" i="10"/>
  <c r="AO181" i="12"/>
  <c r="W181" i="12"/>
  <c r="AO147" i="12"/>
  <c r="W147" i="12"/>
  <c r="AO132" i="12"/>
  <c r="W132" i="12"/>
  <c r="AO99" i="12"/>
  <c r="W99" i="12"/>
  <c r="AO101" i="15"/>
  <c r="W101" i="15"/>
  <c r="AO141" i="15"/>
  <c r="W141" i="15"/>
  <c r="AO54" i="15"/>
  <c r="W54" i="15"/>
  <c r="AO121" i="16"/>
  <c r="W121" i="16"/>
  <c r="AO147" i="17"/>
  <c r="W147" i="17"/>
  <c r="AO118" i="18"/>
  <c r="W118" i="18"/>
  <c r="AO86" i="18"/>
  <c r="W86" i="18"/>
  <c r="AO58" i="17"/>
  <c r="W58" i="17"/>
  <c r="AO68" i="18"/>
  <c r="W68" i="18"/>
  <c r="AO47" i="11"/>
  <c r="AA47" i="11" s="1"/>
  <c r="W47" i="11"/>
  <c r="AO73" i="13"/>
  <c r="W73" i="13"/>
  <c r="AO111" i="17"/>
  <c r="W111" i="17"/>
  <c r="AO169" i="16"/>
  <c r="W169" i="16"/>
  <c r="W92" i="15"/>
  <c r="W58" i="15"/>
  <c r="W146" i="16"/>
  <c r="AO180" i="17"/>
  <c r="W180" i="17"/>
  <c r="AO56" i="16"/>
  <c r="W56" i="16"/>
  <c r="AO110" i="18"/>
  <c r="W110" i="18"/>
  <c r="W100" i="17"/>
  <c r="AO159" i="18"/>
  <c r="W159" i="18"/>
  <c r="W166" i="18"/>
  <c r="AO156" i="18"/>
  <c r="W156" i="18"/>
  <c r="W126" i="18"/>
  <c r="AO157" i="8"/>
  <c r="W157" i="8"/>
  <c r="AO127" i="8"/>
  <c r="W127" i="8"/>
  <c r="W134" i="8"/>
  <c r="W91" i="18"/>
  <c r="AO169" i="8"/>
  <c r="W169" i="8"/>
  <c r="W162" i="8"/>
  <c r="AO152" i="8"/>
  <c r="AA152" i="8" s="1"/>
  <c r="W152" i="8"/>
  <c r="W82" i="8"/>
  <c r="AO56" i="8"/>
  <c r="W56" i="8"/>
  <c r="W134" i="9"/>
  <c r="W162" i="11"/>
  <c r="W173" i="10"/>
  <c r="AO143" i="11"/>
  <c r="AA143" i="11" s="1"/>
  <c r="W143" i="11"/>
  <c r="W154" i="11"/>
  <c r="W91" i="10"/>
  <c r="W79" i="11"/>
  <c r="W87" i="11"/>
  <c r="W139" i="11"/>
  <c r="AO82" i="12"/>
  <c r="W82" i="12"/>
  <c r="W55" i="12"/>
  <c r="W162" i="12"/>
  <c r="W57" i="12"/>
  <c r="W137" i="15"/>
  <c r="W128" i="13"/>
  <c r="W138" i="15"/>
  <c r="AO126" i="14"/>
  <c r="W126" i="14"/>
  <c r="AO88" i="15"/>
  <c r="AA88" i="15" s="1"/>
  <c r="W88" i="15"/>
  <c r="AO107" i="16"/>
  <c r="AA107" i="16" s="1"/>
  <c r="W107" i="16"/>
  <c r="AO167" i="15"/>
  <c r="W167" i="15"/>
  <c r="AO152" i="17"/>
  <c r="W152" i="17"/>
  <c r="W154" i="18"/>
  <c r="AO164" i="8"/>
  <c r="W164" i="8"/>
  <c r="W98" i="11"/>
  <c r="W124" i="12"/>
  <c r="W116" i="11"/>
  <c r="W82" i="13"/>
  <c r="AO112" i="18"/>
  <c r="W112" i="18"/>
  <c r="W103" i="18"/>
  <c r="W61" i="17"/>
  <c r="W88" i="16"/>
  <c r="W168" i="16"/>
  <c r="W105" i="15"/>
  <c r="W73" i="15"/>
  <c r="W102" i="15"/>
  <c r="W145" i="16"/>
  <c r="W97" i="16"/>
  <c r="AO55" i="16"/>
  <c r="W55" i="16"/>
  <c r="AO179" i="17"/>
  <c r="W179" i="17"/>
  <c r="W164" i="17"/>
  <c r="W79" i="17"/>
  <c r="W80" i="17"/>
  <c r="W48" i="18"/>
  <c r="W80" i="18"/>
  <c r="AO143" i="8"/>
  <c r="W143" i="8"/>
  <c r="W56" i="18"/>
  <c r="W174" i="8"/>
  <c r="W110" i="8"/>
  <c r="W46" i="8"/>
  <c r="W45" i="18"/>
  <c r="AO137" i="8"/>
  <c r="W137" i="8"/>
  <c r="AO105" i="8"/>
  <c r="W105" i="8"/>
  <c r="AO72" i="8"/>
  <c r="AA72" i="8" s="1"/>
  <c r="W72" i="8"/>
  <c r="AO126" i="9"/>
  <c r="AA126" i="9" s="1"/>
  <c r="W126" i="9"/>
  <c r="W111" i="10"/>
  <c r="W174" i="11"/>
  <c r="W165" i="10"/>
  <c r="W124" i="10"/>
  <c r="W127" i="12"/>
  <c r="AE57" i="12"/>
  <c r="AO92" i="13"/>
  <c r="W92" i="13"/>
  <c r="W153" i="14"/>
  <c r="W166" i="13"/>
  <c r="AO78" i="14"/>
  <c r="W78" i="14"/>
  <c r="AO55" i="14"/>
  <c r="W55" i="14"/>
  <c r="W127" i="15"/>
  <c r="W131" i="17"/>
  <c r="W94" i="18"/>
  <c r="W140" i="13"/>
  <c r="W173" i="12"/>
  <c r="W135" i="8"/>
  <c r="W172" i="17"/>
  <c r="AO170" i="18"/>
  <c r="W170" i="18"/>
  <c r="AO122" i="18"/>
  <c r="W122" i="18"/>
  <c r="W174" i="18"/>
  <c r="AO43" i="18"/>
  <c r="W43" i="18"/>
  <c r="AO173" i="8"/>
  <c r="W173" i="8"/>
  <c r="AO109" i="8"/>
  <c r="W109" i="8"/>
  <c r="AO145" i="8"/>
  <c r="W145" i="8"/>
  <c r="W170" i="8"/>
  <c r="AO80" i="8"/>
  <c r="W80" i="8"/>
  <c r="W47" i="8"/>
  <c r="W157" i="9"/>
  <c r="W147" i="11"/>
  <c r="AE55" i="11"/>
  <c r="W163" i="12"/>
  <c r="AO99" i="11"/>
  <c r="AA99" i="11" s="1"/>
  <c r="W99" i="11"/>
  <c r="W55" i="11"/>
  <c r="W159" i="12"/>
  <c r="W152" i="14"/>
  <c r="AO54" i="14"/>
  <c r="AA54" i="14" s="1"/>
  <c r="W54" i="14"/>
  <c r="W52" i="15"/>
  <c r="W167" i="18"/>
  <c r="W165" i="17"/>
  <c r="W152" i="13"/>
  <c r="W92" i="18"/>
  <c r="W157" i="16"/>
  <c r="AO175" i="18"/>
  <c r="W175" i="18"/>
  <c r="W142" i="18"/>
  <c r="AO108" i="18"/>
  <c r="W108" i="18"/>
  <c r="W123" i="18"/>
  <c r="W107" i="18"/>
  <c r="AO45" i="8"/>
  <c r="W45" i="8"/>
  <c r="W75" i="18"/>
  <c r="W99" i="18"/>
  <c r="W106" i="8"/>
  <c r="W98" i="8"/>
  <c r="AO61" i="8"/>
  <c r="W61" i="8"/>
  <c r="W48" i="9"/>
  <c r="W112" i="9"/>
  <c r="W95" i="10"/>
  <c r="W75" i="10"/>
  <c r="W99" i="10"/>
  <c r="AD162" i="11"/>
  <c r="AD67" i="10"/>
  <c r="W178" i="12"/>
  <c r="W170" i="14"/>
  <c r="W158" i="14"/>
  <c r="W102" i="14"/>
  <c r="W94" i="13"/>
  <c r="AE61" i="13"/>
  <c r="AE60" i="14"/>
  <c r="W121" i="15"/>
  <c r="W46" i="17"/>
  <c r="W67" i="18"/>
  <c r="AO179" i="16"/>
  <c r="W179" i="16"/>
  <c r="W43" i="10"/>
  <c r="W80" i="10"/>
  <c r="W93" i="15"/>
  <c r="W111" i="8"/>
  <c r="W116" i="18"/>
  <c r="W103" i="8"/>
  <c r="AE46" i="15"/>
  <c r="AO79" i="16"/>
  <c r="W79" i="16"/>
  <c r="AO107" i="17"/>
  <c r="W107" i="17"/>
  <c r="AE59" i="17"/>
  <c r="AO51" i="17"/>
  <c r="W51" i="17"/>
  <c r="AO125" i="8"/>
  <c r="W125" i="8"/>
  <c r="W83" i="18"/>
  <c r="W166" i="8"/>
  <c r="W102" i="8"/>
  <c r="W51" i="18"/>
  <c r="W178" i="8"/>
  <c r="W114" i="8"/>
  <c r="W122" i="9"/>
  <c r="W133" i="9"/>
  <c r="W67" i="10"/>
  <c r="W71" i="10"/>
  <c r="AO93" i="11"/>
  <c r="W93" i="11"/>
  <c r="W130" i="12"/>
  <c r="AO141" i="14"/>
  <c r="W141" i="14"/>
  <c r="AO130" i="16"/>
  <c r="W130" i="16"/>
  <c r="W143" i="16"/>
  <c r="W95" i="16"/>
  <c r="W71" i="16"/>
  <c r="W86" i="17"/>
  <c r="W123" i="17"/>
  <c r="W153" i="8"/>
  <c r="AO128" i="17"/>
  <c r="W128" i="17"/>
  <c r="W155" i="9"/>
  <c r="W160" i="13"/>
  <c r="W135" i="13"/>
  <c r="W60" i="14"/>
  <c r="W130" i="13"/>
  <c r="W177" i="8"/>
  <c r="AO110" i="17"/>
  <c r="AD110" i="17"/>
  <c r="AO151" i="8"/>
  <c r="W151" i="8"/>
  <c r="AO121" i="8"/>
  <c r="W121" i="8"/>
  <c r="AO89" i="8"/>
  <c r="W89" i="8"/>
  <c r="W130" i="8"/>
  <c r="AO96" i="8"/>
  <c r="W96" i="8"/>
  <c r="W181" i="14"/>
  <c r="W109" i="15"/>
  <c r="AO161" i="15"/>
  <c r="W161" i="15"/>
  <c r="W66" i="16"/>
  <c r="AO137" i="17"/>
  <c r="W137" i="17"/>
  <c r="W160" i="17"/>
  <c r="AO129" i="17"/>
  <c r="W129" i="17"/>
  <c r="AO53" i="17"/>
  <c r="W53" i="17"/>
  <c r="AO148" i="8"/>
  <c r="W148" i="8"/>
  <c r="AO95" i="17"/>
  <c r="W95" i="17"/>
  <c r="AO117" i="17"/>
  <c r="AA117" i="17" s="1"/>
  <c r="W117" i="17"/>
  <c r="AO49" i="18"/>
  <c r="W49" i="18"/>
  <c r="W175" i="13"/>
  <c r="W97" i="8"/>
  <c r="W180" i="18"/>
  <c r="AE45" i="16"/>
  <c r="AO48" i="16"/>
  <c r="W48" i="16"/>
  <c r="W140" i="17"/>
  <c r="AO106" i="18"/>
  <c r="W106" i="18"/>
  <c r="AO151" i="18"/>
  <c r="W151" i="18"/>
  <c r="W158" i="18"/>
  <c r="AO141" i="8"/>
  <c r="W141" i="8"/>
  <c r="W60" i="18"/>
  <c r="W118" i="8"/>
  <c r="W154" i="8"/>
  <c r="AO112" i="8"/>
  <c r="W112" i="8"/>
  <c r="W66" i="8"/>
  <c r="W141" i="9"/>
  <c r="W131" i="10"/>
  <c r="AO105" i="11"/>
  <c r="W105" i="11"/>
  <c r="AO145" i="12"/>
  <c r="AA145" i="12" s="1"/>
  <c r="W145" i="12"/>
  <c r="W170" i="12"/>
  <c r="W70" i="12"/>
  <c r="W119" i="12"/>
  <c r="W93" i="13"/>
  <c r="W84" i="13"/>
  <c r="W58" i="12"/>
  <c r="AE53" i="13"/>
  <c r="W139" i="13"/>
  <c r="W60" i="13"/>
  <c r="W118" i="13"/>
  <c r="W163" i="15"/>
  <c r="W69" i="15"/>
  <c r="W96" i="13"/>
  <c r="W158" i="16"/>
  <c r="W135" i="16"/>
  <c r="W166" i="17"/>
  <c r="AO122" i="16"/>
  <c r="W122" i="16"/>
  <c r="W169" i="17"/>
  <c r="AO136" i="17"/>
  <c r="W136" i="17"/>
  <c r="AO77" i="16"/>
  <c r="W77" i="16"/>
  <c r="AO152" i="18"/>
  <c r="W152" i="18"/>
  <c r="W151" i="9"/>
  <c r="W73" i="9"/>
  <c r="W140" i="11"/>
  <c r="W145" i="17"/>
  <c r="W59" i="13"/>
  <c r="W163" i="17"/>
  <c r="W128" i="16"/>
  <c r="AO144" i="8"/>
  <c r="W144" i="8"/>
  <c r="AO128" i="8"/>
  <c r="W128" i="8"/>
  <c r="AO48" i="8"/>
  <c r="W48" i="8"/>
  <c r="AO53" i="8"/>
  <c r="W53" i="8"/>
  <c r="W107" i="9"/>
  <c r="AO120" i="9"/>
  <c r="W120" i="9"/>
  <c r="W149" i="10"/>
  <c r="AO73" i="11"/>
  <c r="W73" i="11"/>
  <c r="AO97" i="13"/>
  <c r="W97" i="13"/>
  <c r="AO95" i="15"/>
  <c r="W95" i="15"/>
  <c r="AO83" i="16"/>
  <c r="AA83" i="16" s="1"/>
  <c r="W83" i="16"/>
  <c r="AO159" i="15"/>
  <c r="W159" i="15"/>
  <c r="AO123" i="8"/>
  <c r="AA123" i="8" s="1"/>
  <c r="W123" i="8"/>
  <c r="AO155" i="8"/>
  <c r="W155" i="8"/>
  <c r="W91" i="12"/>
  <c r="W93" i="9"/>
  <c r="W97" i="10"/>
  <c r="W130" i="11"/>
  <c r="W50" i="13"/>
  <c r="W138" i="18"/>
  <c r="W159" i="8"/>
  <c r="W120" i="17"/>
  <c r="W180" i="8"/>
  <c r="W100" i="8"/>
  <c r="W79" i="9"/>
  <c r="W150" i="9"/>
  <c r="W54" i="9"/>
  <c r="W133" i="12"/>
  <c r="W48" i="13"/>
  <c r="W98" i="14"/>
  <c r="L143" i="15"/>
  <c r="W151" i="13"/>
  <c r="L135" i="13"/>
  <c r="W57" i="14"/>
  <c r="W170" i="15"/>
  <c r="W85" i="11"/>
  <c r="W120" i="16"/>
  <c r="W59" i="18"/>
  <c r="W77" i="8"/>
  <c r="W135" i="15"/>
  <c r="W100" i="18"/>
  <c r="W165" i="15"/>
  <c r="W175" i="17"/>
  <c r="W143" i="18"/>
  <c r="W51" i="8"/>
  <c r="W154" i="15"/>
  <c r="W101" i="17"/>
  <c r="W146" i="13"/>
  <c r="L93" i="15"/>
  <c r="W61" i="16"/>
  <c r="W161" i="8"/>
  <c r="W89" i="10"/>
  <c r="W142" i="17"/>
  <c r="W140" i="8"/>
  <c r="W98" i="16"/>
  <c r="W154" i="13"/>
  <c r="W113" i="8"/>
  <c r="W157" i="17"/>
  <c r="W77" i="9"/>
  <c r="W145" i="11"/>
  <c r="W165" i="9"/>
  <c r="W96" i="9"/>
  <c r="W51" i="10"/>
  <c r="W44" i="11"/>
  <c r="W75" i="13"/>
  <c r="W56" i="14"/>
  <c r="W175" i="14"/>
  <c r="W148" i="18"/>
  <c r="W46" i="18"/>
  <c r="W65" i="11"/>
  <c r="W160" i="14"/>
  <c r="W174" i="17"/>
  <c r="W84" i="18"/>
  <c r="W86" i="14"/>
  <c r="L61" i="18"/>
  <c r="AL61" i="18" s="1"/>
  <c r="W65" i="8"/>
  <c r="W55" i="18"/>
  <c r="W101" i="8"/>
  <c r="W123" i="13"/>
  <c r="W61" i="18"/>
  <c r="W117" i="8"/>
  <c r="W84" i="8"/>
  <c r="W114" i="18"/>
  <c r="W147" i="16"/>
  <c r="L154" i="13"/>
  <c r="W141" i="10"/>
  <c r="W50" i="10"/>
  <c r="W166" i="9"/>
  <c r="W99" i="13"/>
  <c r="W63" i="14"/>
  <c r="W163" i="14"/>
  <c r="W117" i="16"/>
  <c r="W176" i="18"/>
  <c r="W85" i="8"/>
  <c r="W82" i="18"/>
  <c r="W58" i="18"/>
  <c r="W133" i="16"/>
  <c r="W73" i="8"/>
  <c r="W111" i="16"/>
  <c r="W80" i="16"/>
  <c r="W48" i="15"/>
  <c r="W61" i="15"/>
  <c r="W120" i="8"/>
  <c r="W181" i="8"/>
  <c r="W168" i="18"/>
  <c r="W145" i="15"/>
  <c r="W167" i="17"/>
  <c r="W104" i="15"/>
  <c r="W81" i="10"/>
  <c r="W57" i="9"/>
  <c r="W170" i="9"/>
  <c r="W158" i="10"/>
  <c r="W48" i="10"/>
  <c r="W58" i="11"/>
  <c r="W163" i="13"/>
  <c r="W50" i="11"/>
  <c r="W141" i="12"/>
  <c r="W81" i="9"/>
  <c r="W131" i="13"/>
  <c r="W120" i="13"/>
  <c r="W43" i="14"/>
  <c r="W135" i="18"/>
  <c r="W95" i="18"/>
  <c r="L51" i="8"/>
  <c r="AL51" i="8" s="1"/>
  <c r="W90" i="12"/>
  <c r="W106" i="16"/>
  <c r="W43" i="17"/>
  <c r="W75" i="8"/>
  <c r="W132" i="18"/>
  <c r="W165" i="18"/>
  <c r="W88" i="17"/>
  <c r="AA110" i="17"/>
  <c r="W131" i="9"/>
  <c r="W62" i="9"/>
  <c r="W53" i="9"/>
  <c r="W57" i="11"/>
  <c r="W105" i="10"/>
  <c r="L75" i="9"/>
  <c r="AL75" i="9" s="1"/>
  <c r="W98" i="13"/>
  <c r="W63" i="10"/>
  <c r="L47" i="12"/>
  <c r="AL47" i="12" s="1"/>
  <c r="W162" i="14"/>
  <c r="W55" i="8"/>
  <c r="W165" i="16"/>
  <c r="W124" i="18"/>
  <c r="W155" i="16"/>
  <c r="W79" i="18"/>
  <c r="W87" i="8"/>
  <c r="W144" i="16"/>
  <c r="W103" i="16"/>
  <c r="W165" i="8"/>
  <c r="W109" i="16"/>
  <c r="W53" i="16"/>
  <c r="W113" i="17"/>
  <c r="W175" i="8"/>
  <c r="W161" i="9"/>
  <c r="W164" i="18"/>
  <c r="W70" i="17"/>
  <c r="W136" i="8"/>
  <c r="W128" i="18"/>
  <c r="W48" i="17"/>
  <c r="W104" i="8"/>
  <c r="W56" i="15"/>
  <c r="W116" i="8"/>
  <c r="W91" i="8"/>
  <c r="L99" i="9"/>
  <c r="AL99" i="9" s="1"/>
  <c r="W85" i="10"/>
  <c r="W113" i="9"/>
  <c r="W46" i="9"/>
  <c r="W45" i="10"/>
  <c r="W67" i="11"/>
  <c r="W155" i="13"/>
  <c r="W106" i="11"/>
  <c r="L77" i="13"/>
  <c r="W48" i="14"/>
  <c r="L178" i="14"/>
  <c r="W44" i="14"/>
  <c r="W69" i="9"/>
  <c r="W169" i="13"/>
  <c r="W65" i="14"/>
  <c r="L160" i="15"/>
  <c r="W58" i="16"/>
  <c r="W176" i="17"/>
  <c r="W71" i="18"/>
  <c r="W173" i="16"/>
  <c r="L84" i="8"/>
  <c r="AL84" i="8" s="1"/>
  <c r="W121" i="17"/>
  <c r="W161" i="18"/>
  <c r="W63" i="8"/>
  <c r="W96" i="16"/>
  <c r="W68" i="13"/>
  <c r="W51" i="14"/>
  <c r="W59" i="8"/>
  <c r="W78" i="18"/>
  <c r="W172" i="18"/>
  <c r="W106" i="13"/>
  <c r="W109" i="17"/>
  <c r="W168" i="17"/>
  <c r="L178" i="13"/>
  <c r="AL178" i="13" s="1"/>
  <c r="L142" i="17"/>
  <c r="AL142" i="17" s="1"/>
  <c r="W138" i="9"/>
  <c r="W131" i="12"/>
  <c r="W108" i="10"/>
  <c r="W74" i="12"/>
  <c r="W67" i="13"/>
  <c r="W74" i="13"/>
  <c r="W162" i="15"/>
  <c r="W104" i="16"/>
  <c r="W160" i="18"/>
  <c r="W83" i="8"/>
  <c r="W69" i="8"/>
  <c r="W99" i="16"/>
  <c r="W148" i="11"/>
  <c r="W167" i="8"/>
  <c r="W93" i="8"/>
  <c r="W178" i="14"/>
  <c r="W171" i="8"/>
  <c r="L123" i="16"/>
  <c r="W136" i="16"/>
  <c r="W63" i="18"/>
  <c r="W140" i="18"/>
  <c r="W104" i="18"/>
  <c r="W123" i="9"/>
  <c r="W117" i="10"/>
  <c r="W171" i="9"/>
  <c r="W84" i="10"/>
  <c r="W155" i="10"/>
  <c r="W90" i="13"/>
  <c r="W132" i="11"/>
  <c r="W138" i="11"/>
  <c r="W143" i="15"/>
  <c r="W171" i="12"/>
  <c r="W43" i="8"/>
  <c r="W153" i="17"/>
  <c r="W144" i="18"/>
  <c r="W129" i="8"/>
  <c r="W153" i="16"/>
  <c r="W53" i="12"/>
  <c r="W77" i="15"/>
  <c r="W103" i="17"/>
  <c r="W149" i="8"/>
  <c r="W133" i="8"/>
  <c r="W88" i="8"/>
  <c r="W52" i="14"/>
  <c r="W77" i="17"/>
  <c r="AO57" i="16"/>
  <c r="AE57" i="16"/>
  <c r="AE47" i="12"/>
  <c r="AE58" i="13"/>
  <c r="AE60" i="13"/>
  <c r="AE59" i="13"/>
  <c r="AE61" i="14"/>
  <c r="AE45" i="15"/>
  <c r="AE52" i="10"/>
  <c r="V61" i="12"/>
  <c r="AE61" i="12"/>
  <c r="AD47" i="13"/>
  <c r="AE51" i="13"/>
  <c r="AE58" i="14"/>
  <c r="AL60" i="16"/>
  <c r="AE60" i="16"/>
  <c r="AE56" i="16"/>
  <c r="AE48" i="16"/>
  <c r="AE52" i="17"/>
  <c r="AE58" i="18"/>
  <c r="V58" i="18"/>
  <c r="AE51" i="9"/>
  <c r="AE49" i="10"/>
  <c r="AD133" i="10"/>
  <c r="AD125" i="11"/>
  <c r="AE48" i="11"/>
  <c r="AE53" i="11"/>
  <c r="AL46" i="11"/>
  <c r="AE46" i="11"/>
  <c r="AE61" i="11"/>
  <c r="AE56" i="12"/>
  <c r="AE47" i="13"/>
  <c r="AA47" i="13"/>
  <c r="AE45" i="14"/>
  <c r="AE59" i="14"/>
  <c r="V59" i="14"/>
  <c r="AL49" i="15"/>
  <c r="AE49" i="15"/>
  <c r="AE53" i="15"/>
  <c r="AL55" i="8"/>
  <c r="AE55" i="8"/>
  <c r="AL59" i="9"/>
  <c r="AE59" i="9"/>
  <c r="AE47" i="9"/>
  <c r="AE58" i="10"/>
  <c r="AE51" i="10"/>
  <c r="AA133" i="10"/>
  <c r="AE53" i="10"/>
  <c r="AE43" i="10"/>
  <c r="AA125" i="11"/>
  <c r="AE45" i="11"/>
  <c r="AE50" i="13"/>
  <c r="AE43" i="13"/>
  <c r="AL49" i="14"/>
  <c r="AE49" i="14"/>
  <c r="AE50" i="14"/>
  <c r="AL58" i="15"/>
  <c r="AE58" i="15"/>
  <c r="AL57" i="15"/>
  <c r="AE57" i="15"/>
  <c r="AE54" i="15"/>
  <c r="AE49" i="16"/>
  <c r="AE44" i="16"/>
  <c r="AE55" i="15"/>
  <c r="AE45" i="9"/>
  <c r="AE55" i="10"/>
  <c r="AL57" i="11"/>
  <c r="AE57" i="11"/>
  <c r="AE44" i="11"/>
  <c r="V44" i="11"/>
  <c r="AE58" i="11"/>
  <c r="V53" i="12"/>
  <c r="AE53" i="12"/>
  <c r="AL52" i="12"/>
  <c r="AE52" i="12"/>
  <c r="AL56" i="13"/>
  <c r="AE56" i="13"/>
  <c r="AE52" i="13"/>
  <c r="AE58" i="9"/>
  <c r="AL56" i="10"/>
  <c r="AL44" i="10"/>
  <c r="AE44" i="10"/>
  <c r="AE60" i="11"/>
  <c r="AE56" i="11"/>
  <c r="AE51" i="12"/>
  <c r="AE55" i="12"/>
  <c r="AE55" i="13"/>
  <c r="AE53" i="14"/>
  <c r="AE55" i="14"/>
  <c r="AE47" i="14"/>
  <c r="AL53" i="16"/>
  <c r="AE53" i="16"/>
  <c r="AE47" i="15"/>
  <c r="AE53" i="9"/>
  <c r="AE50" i="9"/>
  <c r="AA132" i="10"/>
  <c r="AE60" i="10"/>
  <c r="AE47" i="10"/>
  <c r="AE45" i="10"/>
  <c r="AE61" i="10"/>
  <c r="AL50" i="15"/>
  <c r="AE50" i="15"/>
  <c r="AE55" i="17"/>
  <c r="AE50" i="17"/>
  <c r="AE54" i="9"/>
  <c r="AE55" i="9"/>
  <c r="AE43" i="9"/>
  <c r="AD132" i="10"/>
  <c r="V45" i="12"/>
  <c r="AE45" i="12"/>
  <c r="AE48" i="12"/>
  <c r="AL57" i="14"/>
  <c r="AE57" i="14"/>
  <c r="AE52" i="16"/>
  <c r="AO64" i="17"/>
  <c r="AA64" i="17" s="1"/>
  <c r="AD64" i="17"/>
  <c r="AE61" i="8"/>
  <c r="AE60" i="9"/>
  <c r="AL54" i="10"/>
  <c r="AE54" i="10"/>
  <c r="AL47" i="11"/>
  <c r="AE47" i="11"/>
  <c r="AE43" i="11"/>
  <c r="AN93" i="13"/>
  <c r="AA93" i="13" s="1"/>
  <c r="V93" i="13"/>
  <c r="AE54" i="13"/>
  <c r="V121" i="14"/>
  <c r="AE61" i="16"/>
  <c r="AL46" i="17"/>
  <c r="AE46" i="17"/>
  <c r="AL47" i="8"/>
  <c r="AE47" i="8"/>
  <c r="AE44" i="17"/>
  <c r="AE44" i="9"/>
  <c r="AN89" i="12"/>
  <c r="V89" i="12"/>
  <c r="AE60" i="12"/>
  <c r="AE43" i="14"/>
  <c r="AL52" i="15"/>
  <c r="AE52" i="15"/>
  <c r="AL53" i="18"/>
  <c r="AE53" i="18"/>
  <c r="AL46" i="8"/>
  <c r="AE46" i="8"/>
  <c r="AE51" i="18"/>
  <c r="AL55" i="18"/>
  <c r="AE55" i="18"/>
  <c r="AO59" i="10"/>
  <c r="AA59" i="10" s="1"/>
  <c r="AD59" i="10"/>
  <c r="AA83" i="10"/>
  <c r="AA66" i="10"/>
  <c r="AE54" i="11"/>
  <c r="AE54" i="14"/>
  <c r="AA68" i="14"/>
  <c r="AE44" i="13"/>
  <c r="AN141" i="15"/>
  <c r="AA141" i="15" s="1"/>
  <c r="V141" i="15"/>
  <c r="AD43" i="16"/>
  <c r="V43" i="16"/>
  <c r="AE60" i="17"/>
  <c r="AA125" i="17"/>
  <c r="AL51" i="17"/>
  <c r="AE51" i="17"/>
  <c r="AE47" i="17"/>
  <c r="AE45" i="8"/>
  <c r="V51" i="8"/>
  <c r="AE51" i="8"/>
  <c r="AA60" i="18"/>
  <c r="AE46" i="10"/>
  <c r="AD66" i="10"/>
  <c r="AO127" i="11"/>
  <c r="AA127" i="11" s="1"/>
  <c r="AD127" i="11"/>
  <c r="V69" i="13"/>
  <c r="AE51" i="16"/>
  <c r="AE48" i="8"/>
  <c r="AE61" i="18"/>
  <c r="V61" i="18"/>
  <c r="AA55" i="18"/>
  <c r="AE59" i="18"/>
  <c r="AE54" i="18"/>
  <c r="AD83" i="10"/>
  <c r="AN163" i="11"/>
  <c r="AA163" i="11" s="1"/>
  <c r="V163" i="11"/>
  <c r="AE59" i="11"/>
  <c r="V133" i="13"/>
  <c r="AE54" i="8"/>
  <c r="AD70" i="10"/>
  <c r="AE58" i="17"/>
  <c r="AA141" i="17"/>
  <c r="AL56" i="17"/>
  <c r="AE56" i="17"/>
  <c r="AE53" i="8"/>
  <c r="AE57" i="8"/>
  <c r="AE48" i="13"/>
  <c r="AE48" i="15"/>
  <c r="AE59" i="8"/>
  <c r="AE45" i="18"/>
  <c r="AE58" i="8"/>
  <c r="AE50" i="10"/>
  <c r="AE49" i="11"/>
  <c r="AN126" i="14"/>
  <c r="AA126" i="14" s="1"/>
  <c r="V126" i="14"/>
  <c r="AL44" i="15"/>
  <c r="AE44" i="15"/>
  <c r="AE52" i="18"/>
  <c r="AL47" i="18"/>
  <c r="AE47" i="18"/>
  <c r="AE43" i="18"/>
  <c r="AE60" i="18"/>
  <c r="AE50" i="8"/>
  <c r="V107" i="10"/>
  <c r="AE59" i="10"/>
  <c r="AE48" i="10"/>
  <c r="AE52" i="11"/>
  <c r="V74" i="11"/>
  <c r="AE44" i="12"/>
  <c r="AE60" i="15"/>
  <c r="V68" i="14"/>
  <c r="AE43" i="17"/>
  <c r="AN82" i="17"/>
  <c r="V82" i="17"/>
  <c r="AE43" i="16"/>
  <c r="AE45" i="17"/>
  <c r="AE53" i="17"/>
  <c r="AE50" i="18"/>
  <c r="AE56" i="8"/>
  <c r="W178" i="9"/>
  <c r="L108" i="9"/>
  <c r="S108" i="9"/>
  <c r="U108" i="9" s="1"/>
  <c r="AO108" i="9" s="1"/>
  <c r="L52" i="9"/>
  <c r="S52" i="9"/>
  <c r="U52" i="9" s="1"/>
  <c r="AO52" i="9" s="1"/>
  <c r="W96" i="10"/>
  <c r="L96" i="10"/>
  <c r="AL96" i="10" s="1"/>
  <c r="L146" i="11"/>
  <c r="S146" i="11"/>
  <c r="U146" i="11" s="1"/>
  <c r="AO146" i="11" s="1"/>
  <c r="S172" i="10"/>
  <c r="U172" i="10" s="1"/>
  <c r="L72" i="9"/>
  <c r="W72" i="9"/>
  <c r="S122" i="11"/>
  <c r="U122" i="11" s="1"/>
  <c r="L122" i="11"/>
  <c r="S50" i="12"/>
  <c r="U50" i="12" s="1"/>
  <c r="AO50" i="12" s="1"/>
  <c r="L50" i="12"/>
  <c r="AL50" i="12" s="1"/>
  <c r="L175" i="12"/>
  <c r="S70" i="13"/>
  <c r="U70" i="13" s="1"/>
  <c r="AO70" i="13" s="1"/>
  <c r="L70" i="13"/>
  <c r="L163" i="14"/>
  <c r="AL163" i="14" s="1"/>
  <c r="W103" i="15"/>
  <c r="L113" i="13"/>
  <c r="W129" i="9"/>
  <c r="S108" i="11"/>
  <c r="U108" i="11" s="1"/>
  <c r="AO108" i="11" s="1"/>
  <c r="AA108" i="11" s="1"/>
  <c r="W108" i="11"/>
  <c r="S138" i="12"/>
  <c r="U138" i="12" s="1"/>
  <c r="AO138" i="12" s="1"/>
  <c r="W138" i="12"/>
  <c r="W180" i="10"/>
  <c r="W170" i="13"/>
  <c r="W119" i="15"/>
  <c r="L169" i="18"/>
  <c r="S169" i="18"/>
  <c r="U169" i="18" s="1"/>
  <c r="W169" i="18" s="1"/>
  <c r="W102" i="18"/>
  <c r="L102" i="18"/>
  <c r="AL102" i="18" s="1"/>
  <c r="L52" i="8"/>
  <c r="AL52" i="8" s="1"/>
  <c r="S52" i="8"/>
  <c r="U52" i="8" s="1"/>
  <c r="W129" i="13"/>
  <c r="S71" i="15"/>
  <c r="U71" i="15" s="1"/>
  <c r="AO71" i="15" s="1"/>
  <c r="L71" i="15"/>
  <c r="S156" i="16"/>
  <c r="U156" i="16" s="1"/>
  <c r="L156" i="16"/>
  <c r="AL156" i="16" s="1"/>
  <c r="W156" i="16"/>
  <c r="L47" i="16"/>
  <c r="AL47" i="16" s="1"/>
  <c r="W47" i="16"/>
  <c r="S54" i="17"/>
  <c r="U54" i="17" s="1"/>
  <c r="AO54" i="17" s="1"/>
  <c r="AA54" i="17" s="1"/>
  <c r="L54" i="17"/>
  <c r="S89" i="18"/>
  <c r="U89" i="18" s="1"/>
  <c r="W89" i="18" s="1"/>
  <c r="L89" i="18"/>
  <c r="W121" i="12"/>
  <c r="L86" i="14"/>
  <c r="AL86" i="14" s="1"/>
  <c r="S134" i="17"/>
  <c r="U134" i="17" s="1"/>
  <c r="W134" i="17" s="1"/>
  <c r="L134" i="17"/>
  <c r="AL134" i="17" s="1"/>
  <c r="L177" i="18"/>
  <c r="S177" i="18"/>
  <c r="U177" i="18" s="1"/>
  <c r="W177" i="18" s="1"/>
  <c r="W179" i="8"/>
  <c r="L75" i="11"/>
  <c r="W61" i="12"/>
  <c r="L177" i="14"/>
  <c r="W109" i="14"/>
  <c r="S175" i="15"/>
  <c r="U175" i="15" s="1"/>
  <c r="AE175" i="15" s="1"/>
  <c r="W175" i="15"/>
  <c r="L171" i="16"/>
  <c r="S171" i="16"/>
  <c r="U171" i="16" s="1"/>
  <c r="W153" i="18"/>
  <c r="W95" i="8"/>
  <c r="W49" i="13"/>
  <c r="L51" i="14"/>
  <c r="AL51" i="14" s="1"/>
  <c r="W63" i="15"/>
  <c r="W101" i="16"/>
  <c r="L114" i="18"/>
  <c r="W50" i="18"/>
  <c r="L72" i="15"/>
  <c r="AL72" i="15" s="1"/>
  <c r="W157" i="18"/>
  <c r="W66" i="18"/>
  <c r="W46" i="14"/>
  <c r="L61" i="15"/>
  <c r="AL61" i="15" s="1"/>
  <c r="L50" i="16"/>
  <c r="W127" i="16"/>
  <c r="S75" i="16"/>
  <c r="U75" i="16" s="1"/>
  <c r="AO75" i="16" s="1"/>
  <c r="AA75" i="16" s="1"/>
  <c r="W90" i="18"/>
  <c r="W57" i="8"/>
  <c r="S80" i="9"/>
  <c r="U80" i="9" s="1"/>
  <c r="AO80" i="9" s="1"/>
  <c r="AA80" i="9" s="1"/>
  <c r="L80" i="9"/>
  <c r="S106" i="12"/>
  <c r="U106" i="12" s="1"/>
  <c r="AO106" i="12" s="1"/>
  <c r="L106" i="12"/>
  <c r="AL106" i="12" s="1"/>
  <c r="S113" i="12"/>
  <c r="U113" i="12" s="1"/>
  <c r="AE113" i="12" s="1"/>
  <c r="W113" i="12"/>
  <c r="S134" i="13"/>
  <c r="U134" i="13" s="1"/>
  <c r="AO134" i="13" s="1"/>
  <c r="S86" i="13"/>
  <c r="U86" i="13" s="1"/>
  <c r="AD86" i="13" s="1"/>
  <c r="L86" i="13"/>
  <c r="AL86" i="13" s="1"/>
  <c r="S85" i="13"/>
  <c r="U85" i="13" s="1"/>
  <c r="AO85" i="13" s="1"/>
  <c r="W85" i="13"/>
  <c r="S138" i="13"/>
  <c r="U138" i="13" s="1"/>
  <c r="AO138" i="13" s="1"/>
  <c r="L138" i="13"/>
  <c r="S70" i="14"/>
  <c r="U70" i="14" s="1"/>
  <c r="W70" i="14" s="1"/>
  <c r="L70" i="14"/>
  <c r="AL70" i="14" s="1"/>
  <c r="L91" i="15"/>
  <c r="AL91" i="15" s="1"/>
  <c r="S91" i="15"/>
  <c r="U91" i="15" s="1"/>
  <c r="S74" i="16"/>
  <c r="U74" i="16" s="1"/>
  <c r="AO74" i="16" s="1"/>
  <c r="L74" i="16"/>
  <c r="S150" i="17"/>
  <c r="U150" i="17" s="1"/>
  <c r="W150" i="17" s="1"/>
  <c r="L150" i="17"/>
  <c r="AL150" i="17" s="1"/>
  <c r="S164" i="16"/>
  <c r="U164" i="16" s="1"/>
  <c r="AO164" i="16" s="1"/>
  <c r="AA164" i="16" s="1"/>
  <c r="L142" i="16"/>
  <c r="AL142" i="16" s="1"/>
  <c r="S142" i="16"/>
  <c r="U142" i="16" s="1"/>
  <c r="W142" i="16" s="1"/>
  <c r="L130" i="18"/>
  <c r="W130" i="18"/>
  <c r="S62" i="13"/>
  <c r="U62" i="13" s="1"/>
  <c r="AO62" i="13" s="1"/>
  <c r="L62" i="13"/>
  <c r="W124" i="8"/>
  <c r="S124" i="8"/>
  <c r="U124" i="8" s="1"/>
  <c r="AE124" i="8" s="1"/>
  <c r="S108" i="8"/>
  <c r="U108" i="8" s="1"/>
  <c r="W108" i="8" s="1"/>
  <c r="W151" i="12"/>
  <c r="W88" i="10"/>
  <c r="L88" i="10"/>
  <c r="AL88" i="10" s="1"/>
  <c r="AN162" i="9"/>
  <c r="V162" i="9"/>
  <c r="L56" i="9"/>
  <c r="AL56" i="9" s="1"/>
  <c r="S56" i="9"/>
  <c r="U56" i="9" s="1"/>
  <c r="AO56" i="9" s="1"/>
  <c r="L173" i="13"/>
  <c r="S173" i="13"/>
  <c r="U173" i="13" s="1"/>
  <c r="AO173" i="13" s="1"/>
  <c r="S151" i="11"/>
  <c r="U151" i="11" s="1"/>
  <c r="L117" i="14"/>
  <c r="S117" i="14"/>
  <c r="U117" i="14" s="1"/>
  <c r="AO117" i="14" s="1"/>
  <c r="L94" i="14"/>
  <c r="AL94" i="14" s="1"/>
  <c r="S94" i="14"/>
  <c r="U94" i="14" s="1"/>
  <c r="W94" i="14" s="1"/>
  <c r="S142" i="13"/>
  <c r="U142" i="13" s="1"/>
  <c r="AO142" i="13" s="1"/>
  <c r="W76" i="13"/>
  <c r="S134" i="14"/>
  <c r="U134" i="14" s="1"/>
  <c r="L134" i="14"/>
  <c r="AL134" i="14" s="1"/>
  <c r="S49" i="12"/>
  <c r="U49" i="12" s="1"/>
  <c r="W49" i="12"/>
  <c r="AN138" i="13"/>
  <c r="V138" i="13"/>
  <c r="W116" i="13"/>
  <c r="W131" i="8"/>
  <c r="W74" i="16"/>
  <c r="S59" i="16"/>
  <c r="U59" i="16" s="1"/>
  <c r="AO59" i="16" s="1"/>
  <c r="L59" i="16"/>
  <c r="AL59" i="16" s="1"/>
  <c r="S46" i="16"/>
  <c r="U46" i="16" s="1"/>
  <c r="W46" i="16" s="1"/>
  <c r="L46" i="16"/>
  <c r="AL46" i="16" s="1"/>
  <c r="S125" i="18"/>
  <c r="U125" i="18" s="1"/>
  <c r="W125" i="18" s="1"/>
  <c r="L125" i="18"/>
  <c r="W79" i="8"/>
  <c r="W93" i="17"/>
  <c r="L153" i="16"/>
  <c r="L81" i="18"/>
  <c r="S81" i="18"/>
  <c r="U81" i="18" s="1"/>
  <c r="W81" i="18" s="1"/>
  <c r="W147" i="8"/>
  <c r="W77" i="11"/>
  <c r="S91" i="16"/>
  <c r="U91" i="16" s="1"/>
  <c r="W91" i="16" s="1"/>
  <c r="L91" i="16"/>
  <c r="AL91" i="16" s="1"/>
  <c r="W69" i="17"/>
  <c r="W141" i="16"/>
  <c r="AE48" i="18"/>
  <c r="W153" i="9"/>
  <c r="W56" i="9"/>
  <c r="W71" i="9"/>
  <c r="L79" i="10"/>
  <c r="S79" i="10"/>
  <c r="U79" i="10" s="1"/>
  <c r="AO79" i="10" s="1"/>
  <c r="W177" i="13"/>
  <c r="S166" i="11"/>
  <c r="U166" i="11" s="1"/>
  <c r="AO166" i="11" s="1"/>
  <c r="W166" i="11"/>
  <c r="V110" i="12"/>
  <c r="S46" i="12"/>
  <c r="U46" i="12" s="1"/>
  <c r="AO46" i="12" s="1"/>
  <c r="L46" i="12"/>
  <c r="AL46" i="12" s="1"/>
  <c r="L133" i="13"/>
  <c r="S133" i="13"/>
  <c r="U133" i="13" s="1"/>
  <c r="AO133" i="13" s="1"/>
  <c r="L109" i="13"/>
  <c r="S109" i="13"/>
  <c r="U109" i="13" s="1"/>
  <c r="AO109" i="13" s="1"/>
  <c r="AA109" i="13" s="1"/>
  <c r="W143" i="12"/>
  <c r="W173" i="13"/>
  <c r="W170" i="11"/>
  <c r="W46" i="11"/>
  <c r="W105" i="12"/>
  <c r="L162" i="13"/>
  <c r="L85" i="13"/>
  <c r="AL85" i="13" s="1"/>
  <c r="AN102" i="14"/>
  <c r="AA102" i="14" s="1"/>
  <c r="V102" i="14"/>
  <c r="W89" i="13"/>
  <c r="W117" i="14"/>
  <c r="W173" i="14"/>
  <c r="W68" i="14"/>
  <c r="S59" i="15"/>
  <c r="U59" i="15" s="1"/>
  <c r="L59" i="15"/>
  <c r="AL59" i="15" s="1"/>
  <c r="W125" i="16"/>
  <c r="W114" i="16"/>
  <c r="W85" i="16"/>
  <c r="W77" i="18"/>
  <c r="S77" i="18"/>
  <c r="U77" i="18" s="1"/>
  <c r="AO77" i="18" s="1"/>
  <c r="W62" i="18"/>
  <c r="L62" i="18"/>
  <c r="AL62" i="18" s="1"/>
  <c r="W65" i="13"/>
  <c r="W104" i="14"/>
  <c r="S64" i="15"/>
  <c r="U64" i="15" s="1"/>
  <c r="W64" i="15" s="1"/>
  <c r="L126" i="17"/>
  <c r="AL126" i="17" s="1"/>
  <c r="S126" i="17"/>
  <c r="U126" i="17" s="1"/>
  <c r="W126" i="17" s="1"/>
  <c r="L153" i="18"/>
  <c r="W67" i="8"/>
  <c r="W52" i="8"/>
  <c r="W54" i="12"/>
  <c r="W55" i="15"/>
  <c r="W62" i="12"/>
  <c r="W162" i="13"/>
  <c r="W179" i="15"/>
  <c r="W50" i="16"/>
  <c r="W163" i="8"/>
  <c r="S73" i="17"/>
  <c r="U73" i="17" s="1"/>
  <c r="W45" i="15"/>
  <c r="L78" i="18"/>
  <c r="AL78" i="18" s="1"/>
  <c r="W178" i="13"/>
  <c r="W112" i="17"/>
  <c r="AE46" i="18"/>
  <c r="AE43" i="8"/>
  <c r="L129" i="10"/>
  <c r="S129" i="10"/>
  <c r="U129" i="10" s="1"/>
  <c r="AO129" i="10" s="1"/>
  <c r="L97" i="12"/>
  <c r="S97" i="12"/>
  <c r="U97" i="12" s="1"/>
  <c r="L165" i="13"/>
  <c r="S165" i="13"/>
  <c r="U165" i="13" s="1"/>
  <c r="AO165" i="13" s="1"/>
  <c r="S157" i="10"/>
  <c r="U157" i="10" s="1"/>
  <c r="AO157" i="10" s="1"/>
  <c r="W157" i="10"/>
  <c r="S137" i="12"/>
  <c r="U137" i="12" s="1"/>
  <c r="W137" i="12" s="1"/>
  <c r="L137" i="12"/>
  <c r="L150" i="13"/>
  <c r="S150" i="13"/>
  <c r="U150" i="13" s="1"/>
  <c r="AO150" i="13" s="1"/>
  <c r="S95" i="12"/>
  <c r="U95" i="12" s="1"/>
  <c r="AO95" i="12" s="1"/>
  <c r="S141" i="13"/>
  <c r="U141" i="13" s="1"/>
  <c r="L141" i="13"/>
  <c r="L176" i="12"/>
  <c r="W176" i="12"/>
  <c r="AN151" i="12"/>
  <c r="AA151" i="12" s="1"/>
  <c r="V151" i="12"/>
  <c r="S144" i="15"/>
  <c r="U144" i="15" s="1"/>
  <c r="AO144" i="15" s="1"/>
  <c r="L144" i="15"/>
  <c r="L81" i="13"/>
  <c r="AL81" i="13" s="1"/>
  <c r="S142" i="14"/>
  <c r="U142" i="14" s="1"/>
  <c r="L142" i="14"/>
  <c r="AL142" i="14" s="1"/>
  <c r="L46" i="13"/>
  <c r="S46" i="13"/>
  <c r="U46" i="13" s="1"/>
  <c r="AO46" i="13" s="1"/>
  <c r="L168" i="15"/>
  <c r="AL168" i="15" s="1"/>
  <c r="S168" i="15"/>
  <c r="U168" i="15" s="1"/>
  <c r="AO168" i="15" s="1"/>
  <c r="W83" i="11"/>
  <c r="L164" i="16"/>
  <c r="AL164" i="16" s="1"/>
  <c r="AN57" i="18"/>
  <c r="AA57" i="18" s="1"/>
  <c r="V57" i="18"/>
  <c r="S104" i="17"/>
  <c r="U104" i="17" s="1"/>
  <c r="AO104" i="17" s="1"/>
  <c r="L85" i="15"/>
  <c r="W85" i="15"/>
  <c r="S102" i="17"/>
  <c r="U102" i="17" s="1"/>
  <c r="AE102" i="17" s="1"/>
  <c r="W102" i="17"/>
  <c r="S57" i="17"/>
  <c r="U57" i="17" s="1"/>
  <c r="AO57" i="17" s="1"/>
  <c r="AA57" i="17" s="1"/>
  <c r="W57" i="17"/>
  <c r="W81" i="13"/>
  <c r="L83" i="15"/>
  <c r="AL83" i="15" s="1"/>
  <c r="S83" i="15"/>
  <c r="U83" i="15" s="1"/>
  <c r="AD83" i="15" s="1"/>
  <c r="L52" i="14"/>
  <c r="W136" i="18"/>
  <c r="W123" i="16"/>
  <c r="V145" i="18"/>
  <c r="W153" i="10"/>
  <c r="S153" i="10"/>
  <c r="U153" i="10" s="1"/>
  <c r="AE153" i="10" s="1"/>
  <c r="S56" i="10"/>
  <c r="U56" i="10" s="1"/>
  <c r="AO56" i="10" s="1"/>
  <c r="W53" i="10"/>
  <c r="L119" i="9"/>
  <c r="L65" i="9"/>
  <c r="AL65" i="9" s="1"/>
  <c r="S65" i="9"/>
  <c r="U65" i="9" s="1"/>
  <c r="W65" i="9" s="1"/>
  <c r="W137" i="9"/>
  <c r="W154" i="12"/>
  <c r="W165" i="13"/>
  <c r="S65" i="12"/>
  <c r="U65" i="12" s="1"/>
  <c r="AO65" i="12" s="1"/>
  <c r="AA65" i="12" s="1"/>
  <c r="L65" i="12"/>
  <c r="W60" i="9"/>
  <c r="L174" i="13"/>
  <c r="S174" i="13"/>
  <c r="U174" i="13" s="1"/>
  <c r="AO174" i="13" s="1"/>
  <c r="L134" i="13"/>
  <c r="AL134" i="13" s="1"/>
  <c r="S101" i="13"/>
  <c r="U101" i="13" s="1"/>
  <c r="L101" i="13"/>
  <c r="S66" i="12"/>
  <c r="U66" i="12" s="1"/>
  <c r="AO66" i="12" s="1"/>
  <c r="W147" i="13"/>
  <c r="L147" i="13"/>
  <c r="L57" i="13"/>
  <c r="AL57" i="13" s="1"/>
  <c r="S57" i="13"/>
  <c r="U57" i="13" s="1"/>
  <c r="AO57" i="13" s="1"/>
  <c r="S112" i="14"/>
  <c r="U112" i="14" s="1"/>
  <c r="AO112" i="14" s="1"/>
  <c r="W112" i="14"/>
  <c r="S178" i="15"/>
  <c r="U178" i="15" s="1"/>
  <c r="W178" i="15" s="1"/>
  <c r="L178" i="15"/>
  <c r="W168" i="15"/>
  <c r="W69" i="11"/>
  <c r="S110" i="13"/>
  <c r="U110" i="13" s="1"/>
  <c r="AO110" i="13" s="1"/>
  <c r="L110" i="13"/>
  <c r="W110" i="13"/>
  <c r="W80" i="13"/>
  <c r="W133" i="14"/>
  <c r="L178" i="11"/>
  <c r="W157" i="13"/>
  <c r="W109" i="11"/>
  <c r="L93" i="14"/>
  <c r="S93" i="14"/>
  <c r="U93" i="14" s="1"/>
  <c r="AO93" i="14" s="1"/>
  <c r="S79" i="15"/>
  <c r="U79" i="15" s="1"/>
  <c r="AO79" i="15" s="1"/>
  <c r="L79" i="15"/>
  <c r="W160" i="15"/>
  <c r="S120" i="15"/>
  <c r="U120" i="15" s="1"/>
  <c r="L120" i="15"/>
  <c r="W131" i="16"/>
  <c r="W120" i="18"/>
  <c r="L73" i="8"/>
  <c r="S94" i="16"/>
  <c r="U94" i="16" s="1"/>
  <c r="W94" i="16" s="1"/>
  <c r="L94" i="16"/>
  <c r="AL94" i="16" s="1"/>
  <c r="W128" i="15"/>
  <c r="W90" i="16"/>
  <c r="W181" i="18"/>
  <c r="W93" i="16"/>
  <c r="W80" i="9"/>
  <c r="S65" i="17"/>
  <c r="U65" i="17" s="1"/>
  <c r="AO65" i="17" s="1"/>
  <c r="AA65" i="17" s="1"/>
  <c r="W65" i="17"/>
  <c r="AE55" i="16"/>
  <c r="AE43" i="15"/>
  <c r="AE56" i="15"/>
  <c r="L57" i="9"/>
  <c r="AL57" i="9" s="1"/>
  <c r="S140" i="10"/>
  <c r="U140" i="10" s="1"/>
  <c r="AO140" i="10" s="1"/>
  <c r="W140" i="10"/>
  <c r="S125" i="10"/>
  <c r="U125" i="10" s="1"/>
  <c r="AO125" i="10" s="1"/>
  <c r="AA125" i="10" s="1"/>
  <c r="W125" i="10"/>
  <c r="L103" i="10"/>
  <c r="S103" i="10"/>
  <c r="U103" i="10" s="1"/>
  <c r="AO103" i="10" s="1"/>
  <c r="L168" i="12"/>
  <c r="W168" i="12"/>
  <c r="L125" i="13"/>
  <c r="S125" i="13"/>
  <c r="U125" i="13" s="1"/>
  <c r="W125" i="13" s="1"/>
  <c r="W108" i="13"/>
  <c r="W104" i="10"/>
  <c r="L160" i="11"/>
  <c r="AL160" i="11" s="1"/>
  <c r="S160" i="11"/>
  <c r="U160" i="11" s="1"/>
  <c r="W45" i="12"/>
  <c r="S135" i="11"/>
  <c r="U135" i="11" s="1"/>
  <c r="AO135" i="11" s="1"/>
  <c r="AA135" i="11" s="1"/>
  <c r="S111" i="12"/>
  <c r="U111" i="12" s="1"/>
  <c r="AO111" i="12" s="1"/>
  <c r="L111" i="12"/>
  <c r="W111" i="12"/>
  <c r="L103" i="12"/>
  <c r="W103" i="12"/>
  <c r="W88" i="13"/>
  <c r="W114" i="12"/>
  <c r="S161" i="14"/>
  <c r="U161" i="14" s="1"/>
  <c r="AD161" i="14" s="1"/>
  <c r="L161" i="14"/>
  <c r="W47" i="12"/>
  <c r="L150" i="14"/>
  <c r="AL150" i="14" s="1"/>
  <c r="S150" i="14"/>
  <c r="U150" i="14" s="1"/>
  <c r="W150" i="14" s="1"/>
  <c r="W77" i="13"/>
  <c r="S71" i="14"/>
  <c r="U71" i="14" s="1"/>
  <c r="AO71" i="14" s="1"/>
  <c r="W71" i="14"/>
  <c r="W178" i="11"/>
  <c r="L108" i="11"/>
  <c r="AL108" i="11" s="1"/>
  <c r="L138" i="12"/>
  <c r="AL138" i="12" s="1"/>
  <c r="S110" i="14"/>
  <c r="U110" i="14" s="1"/>
  <c r="W110" i="14" s="1"/>
  <c r="S121" i="13"/>
  <c r="U121" i="13" s="1"/>
  <c r="W121" i="13"/>
  <c r="W93" i="14"/>
  <c r="S155" i="15"/>
  <c r="U155" i="15" s="1"/>
  <c r="AO155" i="15" s="1"/>
  <c r="W155" i="15"/>
  <c r="W169" i="15"/>
  <c r="W79" i="15"/>
  <c r="S49" i="17"/>
  <c r="U49" i="17" s="1"/>
  <c r="W49" i="17" s="1"/>
  <c r="L49" i="17"/>
  <c r="L74" i="18"/>
  <c r="S74" i="18"/>
  <c r="U74" i="18" s="1"/>
  <c r="L75" i="8"/>
  <c r="L77" i="15"/>
  <c r="L99" i="16"/>
  <c r="W69" i="16"/>
  <c r="S54" i="16"/>
  <c r="U54" i="16" s="1"/>
  <c r="L54" i="16"/>
  <c r="AL54" i="16" s="1"/>
  <c r="S118" i="17"/>
  <c r="U118" i="17" s="1"/>
  <c r="W118" i="17" s="1"/>
  <c r="L118" i="17"/>
  <c r="AL118" i="17" s="1"/>
  <c r="L93" i="17"/>
  <c r="L121" i="12"/>
  <c r="W82" i="16"/>
  <c r="W75" i="11"/>
  <c r="W67" i="16"/>
  <c r="W128" i="14"/>
  <c r="L75" i="15"/>
  <c r="AL75" i="15" s="1"/>
  <c r="S75" i="15"/>
  <c r="U75" i="15" s="1"/>
  <c r="W101" i="18"/>
  <c r="L70" i="18"/>
  <c r="AL70" i="18" s="1"/>
  <c r="W70" i="18"/>
  <c r="S105" i="13"/>
  <c r="U105" i="13" s="1"/>
  <c r="AO105" i="13" s="1"/>
  <c r="L105" i="13"/>
  <c r="W113" i="13"/>
  <c r="W142" i="14"/>
  <c r="L138" i="16"/>
  <c r="S138" i="16"/>
  <c r="U138" i="16" s="1"/>
  <c r="W148" i="16"/>
  <c r="W115" i="8"/>
  <c r="L46" i="14"/>
  <c r="L98" i="16"/>
  <c r="S173" i="17"/>
  <c r="U173" i="17" s="1"/>
  <c r="L75" i="16"/>
  <c r="AL75" i="16" s="1"/>
  <c r="W110" i="17"/>
  <c r="AE48" i="17"/>
  <c r="AA145" i="18"/>
  <c r="AA92" i="8"/>
  <c r="AE49" i="8"/>
  <c r="S142" i="9"/>
  <c r="U142" i="9" s="1"/>
  <c r="W108" i="9"/>
  <c r="W52" i="9"/>
  <c r="S104" i="9"/>
  <c r="U104" i="9" s="1"/>
  <c r="W104" i="9" s="1"/>
  <c r="L104" i="9"/>
  <c r="W113" i="10"/>
  <c r="W50" i="12"/>
  <c r="L93" i="12"/>
  <c r="W49" i="9"/>
  <c r="L151" i="12"/>
  <c r="V142" i="9"/>
  <c r="W124" i="11"/>
  <c r="W70" i="13"/>
  <c r="W155" i="12"/>
  <c r="W146" i="9"/>
  <c r="L85" i="14"/>
  <c r="S85" i="14"/>
  <c r="U85" i="14" s="1"/>
  <c r="AO85" i="14" s="1"/>
  <c r="L151" i="15"/>
  <c r="S151" i="15"/>
  <c r="U151" i="15" s="1"/>
  <c r="AO151" i="15" s="1"/>
  <c r="S180" i="14"/>
  <c r="U180" i="14" s="1"/>
  <c r="AO180" i="14" s="1"/>
  <c r="W180" i="14"/>
  <c r="V108" i="11"/>
  <c r="V182" i="11" s="1"/>
  <c r="W71" i="11"/>
  <c r="L49" i="12"/>
  <c r="W81" i="12"/>
  <c r="S70" i="16"/>
  <c r="U70" i="16" s="1"/>
  <c r="W70" i="16" s="1"/>
  <c r="L70" i="16"/>
  <c r="AL70" i="16" s="1"/>
  <c r="W94" i="17"/>
  <c r="L94" i="17"/>
  <c r="AL94" i="17" s="1"/>
  <c r="W146" i="18"/>
  <c r="L146" i="18"/>
  <c r="W152" i="15"/>
  <c r="L51" i="15"/>
  <c r="AL51" i="15" s="1"/>
  <c r="S172" i="16"/>
  <c r="U172" i="16" s="1"/>
  <c r="AO172" i="16" s="1"/>
  <c r="AA172" i="16" s="1"/>
  <c r="L175" i="17"/>
  <c r="AL175" i="17" s="1"/>
  <c r="S78" i="13"/>
  <c r="U78" i="13" s="1"/>
  <c r="W134" i="14"/>
  <c r="L137" i="13"/>
  <c r="W72" i="15"/>
  <c r="W171" i="17"/>
  <c r="W172" i="8"/>
  <c r="W109" i="18"/>
  <c r="S156" i="8"/>
  <c r="U156" i="8" s="1"/>
  <c r="W156" i="8" s="1"/>
  <c r="V178" i="13"/>
  <c r="W69" i="18"/>
  <c r="AN32" i="16"/>
  <c r="W41" i="12"/>
  <c r="V40" i="18"/>
  <c r="AN40" i="14"/>
  <c r="AN38" i="12"/>
  <c r="AN35" i="13"/>
  <c r="AA41" i="9"/>
  <c r="W41" i="15"/>
  <c r="W42" i="17"/>
  <c r="S42" i="18"/>
  <c r="U42" i="18" s="1"/>
  <c r="AE42" i="18" s="1"/>
  <c r="W41" i="8"/>
  <c r="W41" i="16"/>
  <c r="W42" i="14"/>
  <c r="W42" i="8"/>
  <c r="AE41" i="9"/>
  <c r="W42" i="10"/>
  <c r="W42" i="15"/>
  <c r="W41" i="9"/>
  <c r="W42" i="12"/>
  <c r="W42" i="13"/>
  <c r="W42" i="9"/>
  <c r="W42" i="11"/>
  <c r="W41" i="11"/>
  <c r="W42" i="16"/>
  <c r="W41" i="13"/>
  <c r="AO41" i="10"/>
  <c r="AA41" i="10" s="1"/>
  <c r="AD41" i="10"/>
  <c r="AO41" i="17"/>
  <c r="AA41" i="17" s="1"/>
  <c r="AD41" i="17"/>
  <c r="AO42" i="16"/>
  <c r="AE42" i="16"/>
  <c r="AO41" i="14"/>
  <c r="AE41" i="14"/>
  <c r="AE41" i="10"/>
  <c r="AE42" i="12"/>
  <c r="AE42" i="11"/>
  <c r="AN34" i="13"/>
  <c r="AE42" i="10"/>
  <c r="V33" i="17"/>
  <c r="AE41" i="13"/>
  <c r="AE42" i="13"/>
  <c r="AE42" i="15"/>
  <c r="V41" i="9"/>
  <c r="AE42" i="9"/>
  <c r="AE41" i="12"/>
  <c r="AE41" i="17"/>
  <c r="L41" i="18"/>
  <c r="S41" i="18"/>
  <c r="U41" i="18" s="1"/>
  <c r="W41" i="18" s="1"/>
  <c r="AE42" i="14"/>
  <c r="AE42" i="17"/>
  <c r="AE41" i="15"/>
  <c r="AE41" i="16"/>
  <c r="AE41" i="11"/>
  <c r="AH176" i="19"/>
  <c r="N151" i="5" s="1"/>
  <c r="AH168" i="19"/>
  <c r="N143" i="5" s="1"/>
  <c r="AH160" i="19"/>
  <c r="N135" i="5" s="1"/>
  <c r="AH152" i="19"/>
  <c r="N127" i="5" s="1"/>
  <c r="AH144" i="19"/>
  <c r="N119" i="5" s="1"/>
  <c r="AH136" i="19"/>
  <c r="N111" i="5" s="1"/>
  <c r="AH128" i="19"/>
  <c r="N103" i="5" s="1"/>
  <c r="AH120" i="19"/>
  <c r="N95" i="5" s="1"/>
  <c r="AH112" i="19"/>
  <c r="N87" i="5" s="1"/>
  <c r="AH104" i="19"/>
  <c r="N79" i="5" s="1"/>
  <c r="AH96" i="19"/>
  <c r="N71" i="5" s="1"/>
  <c r="AH88" i="19"/>
  <c r="N63" i="5" s="1"/>
  <c r="AH80" i="19"/>
  <c r="N55" i="5" s="1"/>
  <c r="AH72" i="19"/>
  <c r="N47" i="5" s="1"/>
  <c r="AH64" i="19"/>
  <c r="N39" i="5" s="1"/>
  <c r="AH56" i="19"/>
  <c r="N31" i="5" s="1"/>
  <c r="AH48" i="19"/>
  <c r="N23" i="5" s="1"/>
  <c r="AH40" i="19"/>
  <c r="N15" i="5" s="1"/>
  <c r="AH32" i="19"/>
  <c r="N7" i="5" s="1"/>
  <c r="AH173" i="19"/>
  <c r="N148" i="5" s="1"/>
  <c r="AH165" i="19"/>
  <c r="N140" i="5" s="1"/>
  <c r="AH157" i="19"/>
  <c r="N132" i="5" s="1"/>
  <c r="AH149" i="19"/>
  <c r="N124" i="5" s="1"/>
  <c r="AH141" i="19"/>
  <c r="N116" i="5" s="1"/>
  <c r="AH133" i="19"/>
  <c r="N108" i="5" s="1"/>
  <c r="AH125" i="19"/>
  <c r="N100" i="5" s="1"/>
  <c r="AH117" i="19"/>
  <c r="N92" i="5" s="1"/>
  <c r="AH109" i="19"/>
  <c r="N84" i="5" s="1"/>
  <c r="AH101" i="19"/>
  <c r="N76" i="5" s="1"/>
  <c r="AH93" i="19"/>
  <c r="N68" i="5" s="1"/>
  <c r="AH85" i="19"/>
  <c r="N60" i="5" s="1"/>
  <c r="AH77" i="19"/>
  <c r="N52" i="5" s="1"/>
  <c r="AH69" i="19"/>
  <c r="N44" i="5" s="1"/>
  <c r="AH61" i="19"/>
  <c r="N36" i="5" s="1"/>
  <c r="AH53" i="19"/>
  <c r="N28" i="5" s="1"/>
  <c r="AH45" i="19"/>
  <c r="N20" i="5" s="1"/>
  <c r="AH37" i="19"/>
  <c r="N12" i="5" s="1"/>
  <c r="AH29" i="19"/>
  <c r="N4" i="5" s="1"/>
  <c r="AH170" i="19"/>
  <c r="N145" i="5" s="1"/>
  <c r="AH162" i="19"/>
  <c r="N137" i="5" s="1"/>
  <c r="AH154" i="19"/>
  <c r="N129" i="5" s="1"/>
  <c r="AH146" i="19"/>
  <c r="N121" i="5" s="1"/>
  <c r="AH138" i="19"/>
  <c r="N113" i="5" s="1"/>
  <c r="AH130" i="19"/>
  <c r="N105" i="5" s="1"/>
  <c r="AH122" i="19"/>
  <c r="N97" i="5" s="1"/>
  <c r="AH114" i="19"/>
  <c r="N89" i="5" s="1"/>
  <c r="AH106" i="19"/>
  <c r="N81" i="5" s="1"/>
  <c r="AH98" i="19"/>
  <c r="N73" i="5" s="1"/>
  <c r="AH90" i="19"/>
  <c r="N65" i="5" s="1"/>
  <c r="AH82" i="19"/>
  <c r="N57" i="5" s="1"/>
  <c r="AH74" i="19"/>
  <c r="N49" i="5" s="1"/>
  <c r="AH66" i="19"/>
  <c r="N41" i="5" s="1"/>
  <c r="AH58" i="19"/>
  <c r="N33" i="5" s="1"/>
  <c r="AH50" i="19"/>
  <c r="N25" i="5" s="1"/>
  <c r="AH42" i="19"/>
  <c r="N17" i="5" s="1"/>
  <c r="AH34" i="19"/>
  <c r="AH175" i="19"/>
  <c r="N150" i="5" s="1"/>
  <c r="AH167" i="19"/>
  <c r="N142" i="5" s="1"/>
  <c r="AH159" i="19"/>
  <c r="N134" i="5" s="1"/>
  <c r="AH151" i="19"/>
  <c r="N126" i="5" s="1"/>
  <c r="AH143" i="19"/>
  <c r="N118" i="5" s="1"/>
  <c r="AH135" i="19"/>
  <c r="N110" i="5" s="1"/>
  <c r="AH127" i="19"/>
  <c r="N102" i="5" s="1"/>
  <c r="AH119" i="19"/>
  <c r="N94" i="5" s="1"/>
  <c r="AH111" i="19"/>
  <c r="N86" i="5" s="1"/>
  <c r="AH103" i="19"/>
  <c r="N78" i="5" s="1"/>
  <c r="AH95" i="19"/>
  <c r="N70" i="5" s="1"/>
  <c r="AH87" i="19"/>
  <c r="N62" i="5" s="1"/>
  <c r="AH79" i="19"/>
  <c r="N54" i="5" s="1"/>
  <c r="AH71" i="19"/>
  <c r="N46" i="5" s="1"/>
  <c r="AH63" i="19"/>
  <c r="N38" i="5" s="1"/>
  <c r="AH55" i="19"/>
  <c r="N30" i="5" s="1"/>
  <c r="AH47" i="19"/>
  <c r="N22" i="5" s="1"/>
  <c r="AH39" i="19"/>
  <c r="N14" i="5" s="1"/>
  <c r="AH31" i="19"/>
  <c r="N6" i="5" s="1"/>
  <c r="AH172" i="19"/>
  <c r="N147" i="5" s="1"/>
  <c r="AH164" i="19"/>
  <c r="N139" i="5" s="1"/>
  <c r="AH156" i="19"/>
  <c r="N131" i="5" s="1"/>
  <c r="AH148" i="19"/>
  <c r="N123" i="5" s="1"/>
  <c r="AH140" i="19"/>
  <c r="N115" i="5" s="1"/>
  <c r="AH132" i="19"/>
  <c r="N107" i="5" s="1"/>
  <c r="AH124" i="19"/>
  <c r="N99" i="5" s="1"/>
  <c r="AH116" i="19"/>
  <c r="N91" i="5" s="1"/>
  <c r="AH108" i="19"/>
  <c r="N83" i="5" s="1"/>
  <c r="AH100" i="19"/>
  <c r="N75" i="5" s="1"/>
  <c r="AH92" i="19"/>
  <c r="N67" i="5" s="1"/>
  <c r="AH84" i="19"/>
  <c r="N59" i="5" s="1"/>
  <c r="AH76" i="19"/>
  <c r="N51" i="5" s="1"/>
  <c r="AH68" i="19"/>
  <c r="N43" i="5" s="1"/>
  <c r="AH60" i="19"/>
  <c r="N35" i="5" s="1"/>
  <c r="AH52" i="19"/>
  <c r="N27" i="5" s="1"/>
  <c r="AH44" i="19"/>
  <c r="N19" i="5" s="1"/>
  <c r="AH36" i="19"/>
  <c r="N11" i="5" s="1"/>
  <c r="AH177" i="19"/>
  <c r="N152" i="5" s="1"/>
  <c r="AH169" i="19"/>
  <c r="N144" i="5" s="1"/>
  <c r="AH161" i="19"/>
  <c r="N136" i="5" s="1"/>
  <c r="AH153" i="19"/>
  <c r="N128" i="5" s="1"/>
  <c r="AH145" i="19"/>
  <c r="N120" i="5" s="1"/>
  <c r="AH137" i="19"/>
  <c r="N112" i="5" s="1"/>
  <c r="AH129" i="19"/>
  <c r="N104" i="5" s="1"/>
  <c r="AH121" i="19"/>
  <c r="N96" i="5" s="1"/>
  <c r="AH113" i="19"/>
  <c r="N88" i="5" s="1"/>
  <c r="AH105" i="19"/>
  <c r="N80" i="5" s="1"/>
  <c r="AH97" i="19"/>
  <c r="N72" i="5" s="1"/>
  <c r="AH89" i="19"/>
  <c r="N64" i="5" s="1"/>
  <c r="AH81" i="19"/>
  <c r="N56" i="5" s="1"/>
  <c r="AH73" i="19"/>
  <c r="N48" i="5" s="1"/>
  <c r="AH65" i="19"/>
  <c r="N40" i="5" s="1"/>
  <c r="AH57" i="19"/>
  <c r="N32" i="5" s="1"/>
  <c r="AH49" i="19"/>
  <c r="N24" i="5" s="1"/>
  <c r="AH41" i="19"/>
  <c r="N16" i="5" s="1"/>
  <c r="AH33" i="19"/>
  <c r="N8" i="5" s="1"/>
  <c r="AH174" i="19"/>
  <c r="N149" i="5" s="1"/>
  <c r="AH166" i="19"/>
  <c r="N141" i="5" s="1"/>
  <c r="AH158" i="19"/>
  <c r="N133" i="5" s="1"/>
  <c r="AH150" i="19"/>
  <c r="N125" i="5" s="1"/>
  <c r="AH142" i="19"/>
  <c r="N117" i="5" s="1"/>
  <c r="AH134" i="19"/>
  <c r="N109" i="5" s="1"/>
  <c r="AH126" i="19"/>
  <c r="N101" i="5" s="1"/>
  <c r="AH118" i="19"/>
  <c r="N93" i="5" s="1"/>
  <c r="AH110" i="19"/>
  <c r="N85" i="5" s="1"/>
  <c r="AH102" i="19"/>
  <c r="N77" i="5" s="1"/>
  <c r="AH94" i="19"/>
  <c r="N69" i="5" s="1"/>
  <c r="AH86" i="19"/>
  <c r="N61" i="5" s="1"/>
  <c r="AH78" i="19"/>
  <c r="N53" i="5" s="1"/>
  <c r="AH70" i="19"/>
  <c r="N45" i="5" s="1"/>
  <c r="AH62" i="19"/>
  <c r="N37" i="5" s="1"/>
  <c r="AH54" i="19"/>
  <c r="N29" i="5" s="1"/>
  <c r="AH46" i="19"/>
  <c r="N21" i="5" s="1"/>
  <c r="AH38" i="19"/>
  <c r="N13" i="5" s="1"/>
  <c r="AH30" i="19"/>
  <c r="N5" i="5" s="1"/>
  <c r="AH171" i="19"/>
  <c r="AH163" i="19"/>
  <c r="AH155" i="19"/>
  <c r="AH147" i="19"/>
  <c r="AH139" i="19"/>
  <c r="AH131" i="19"/>
  <c r="AH123" i="19"/>
  <c r="AH115" i="19"/>
  <c r="AH107" i="19"/>
  <c r="AH99" i="19"/>
  <c r="AH91" i="19"/>
  <c r="AH83" i="19"/>
  <c r="AH75" i="19"/>
  <c r="AH67" i="19"/>
  <c r="AH59" i="19"/>
  <c r="AH51" i="19"/>
  <c r="AH43" i="19"/>
  <c r="AH35" i="19"/>
  <c r="AD43" i="13"/>
  <c r="AD78" i="9"/>
  <c r="AD134" i="16"/>
  <c r="AA110" i="16"/>
  <c r="AA41" i="12"/>
  <c r="AA157" i="14"/>
  <c r="AD46" i="14"/>
  <c r="AA134" i="16"/>
  <c r="AA95" i="17"/>
  <c r="AA52" i="16"/>
  <c r="AA72" i="11"/>
  <c r="AD89" i="12"/>
  <c r="AD60" i="18"/>
  <c r="AD178" i="13"/>
  <c r="AD62" i="12"/>
  <c r="AA62" i="12"/>
  <c r="AA175" i="17"/>
  <c r="AD174" i="12"/>
  <c r="AA73" i="12"/>
  <c r="AD54" i="16"/>
  <c r="AA117" i="18"/>
  <c r="AA45" i="13"/>
  <c r="AA137" i="15"/>
  <c r="AD175" i="12"/>
  <c r="AD85" i="13"/>
  <c r="AD96" i="14"/>
  <c r="AD45" i="13"/>
  <c r="AA86" i="17"/>
  <c r="AA175" i="12"/>
  <c r="AA85" i="13"/>
  <c r="AA96" i="14"/>
  <c r="AD104" i="15"/>
  <c r="AA104" i="15"/>
  <c r="AA78" i="9"/>
  <c r="AD102" i="11"/>
  <c r="AA83" i="11"/>
  <c r="AD103" i="11"/>
  <c r="AD122" i="14"/>
  <c r="AD107" i="10"/>
  <c r="AA122" i="14"/>
  <c r="AA160" i="13"/>
  <c r="AA44" i="16"/>
  <c r="AD155" i="10"/>
  <c r="AD64" i="9"/>
  <c r="AA155" i="10"/>
  <c r="AA64" i="9"/>
  <c r="AD54" i="12"/>
  <c r="AD139" i="15"/>
  <c r="AA133" i="18"/>
  <c r="AD105" i="18"/>
  <c r="AA155" i="8"/>
  <c r="AA54" i="12"/>
  <c r="AA128" i="15"/>
  <c r="AA139" i="15"/>
  <c r="AA105" i="18"/>
  <c r="AA44" i="8"/>
  <c r="AD44" i="8"/>
  <c r="AD80" i="14"/>
  <c r="AD70" i="12"/>
  <c r="AA70" i="12"/>
  <c r="AA144" i="15"/>
  <c r="AD177" i="15"/>
  <c r="AD100" i="8"/>
  <c r="AA99" i="10"/>
  <c r="AD93" i="13"/>
  <c r="AD73" i="18"/>
  <c r="AD133" i="18"/>
  <c r="AA73" i="18"/>
  <c r="AD155" i="8"/>
  <c r="AA164" i="10"/>
  <c r="AD117" i="11"/>
  <c r="AD83" i="11"/>
  <c r="AD152" i="13"/>
  <c r="AD111" i="17"/>
  <c r="AD57" i="18"/>
  <c r="AA111" i="17"/>
  <c r="AD61" i="14"/>
  <c r="AD44" i="14"/>
  <c r="AD80" i="8"/>
  <c r="AD177" i="9"/>
  <c r="AA61" i="14"/>
  <c r="AA44" i="14"/>
  <c r="AA68" i="8"/>
  <c r="AA177" i="9"/>
  <c r="AD126" i="11"/>
  <c r="AD46" i="12"/>
  <c r="AA158" i="16"/>
  <c r="AD148" i="8"/>
  <c r="AD170" i="11"/>
  <c r="AD170" i="16"/>
  <c r="AA103" i="11"/>
  <c r="AA126" i="11"/>
  <c r="AA46" i="12"/>
  <c r="AA148" i="8"/>
  <c r="AD102" i="14"/>
  <c r="AA174" i="12"/>
  <c r="AD159" i="12"/>
  <c r="AA89" i="12"/>
  <c r="AD117" i="18"/>
  <c r="AA69" i="13"/>
  <c r="AA48" i="15"/>
  <c r="AN35" i="10"/>
  <c r="AN37" i="17"/>
  <c r="AA146" i="9"/>
  <c r="AA63" i="9"/>
  <c r="AD43" i="10"/>
  <c r="AD129" i="11"/>
  <c r="AN133" i="13"/>
  <c r="AA133" i="13" s="1"/>
  <c r="AD73" i="12"/>
  <c r="AN80" i="14"/>
  <c r="AA80" i="14" s="1"/>
  <c r="AA161" i="15"/>
  <c r="AD137" i="15"/>
  <c r="AN170" i="16"/>
  <c r="AA170" i="16" s="1"/>
  <c r="AA123" i="16"/>
  <c r="AD65" i="18"/>
  <c r="AA49" i="18"/>
  <c r="AD68" i="8"/>
  <c r="V33" i="9"/>
  <c r="AD139" i="10"/>
  <c r="AA107" i="10"/>
  <c r="AD123" i="11"/>
  <c r="AD109" i="9"/>
  <c r="AD107" i="14"/>
  <c r="AA48" i="16"/>
  <c r="AD143" i="11"/>
  <c r="AD115" i="11"/>
  <c r="AD164" i="8"/>
  <c r="AA115" i="11"/>
  <c r="AA123" i="10"/>
  <c r="AA171" i="11"/>
  <c r="AA177" i="14"/>
  <c r="V32" i="15"/>
  <c r="AD86" i="16"/>
  <c r="AD141" i="18"/>
  <c r="AD92" i="8"/>
  <c r="AA164" i="8"/>
  <c r="AD176" i="9"/>
  <c r="AD93" i="10"/>
  <c r="AN39" i="11"/>
  <c r="AD69" i="13"/>
  <c r="AD61" i="13"/>
  <c r="AD68" i="14"/>
  <c r="AA180" i="16"/>
  <c r="AA86" i="16"/>
  <c r="AD131" i="16"/>
  <c r="AA141" i="18"/>
  <c r="AA176" i="9"/>
  <c r="AD146" i="9"/>
  <c r="AA89" i="9"/>
  <c r="AD63" i="9"/>
  <c r="AD52" i="10"/>
  <c r="AN38" i="10"/>
  <c r="AA61" i="13"/>
  <c r="AD161" i="15"/>
  <c r="AD158" i="16"/>
  <c r="AD123" i="16"/>
  <c r="AA131" i="16"/>
  <c r="AD173" i="17"/>
  <c r="AD58" i="9"/>
  <c r="AD63" i="13"/>
  <c r="AD108" i="14"/>
  <c r="AA178" i="16"/>
  <c r="AD81" i="16"/>
  <c r="AA118" i="10"/>
  <c r="AD175" i="13"/>
  <c r="AA63" i="13"/>
  <c r="AA171" i="14"/>
  <c r="AD42" i="13"/>
  <c r="AA80" i="8"/>
  <c r="AD75" i="10"/>
  <c r="AD151" i="12"/>
  <c r="AD55" i="13"/>
  <c r="AD105" i="16"/>
  <c r="AD57" i="16"/>
  <c r="AA75" i="10"/>
  <c r="AD158" i="14"/>
  <c r="AD69" i="10"/>
  <c r="AD44" i="10"/>
  <c r="AA117" i="11"/>
  <c r="AA94" i="11"/>
  <c r="AA55" i="13"/>
  <c r="AA43" i="13"/>
  <c r="AD174" i="14"/>
  <c r="AA72" i="14"/>
  <c r="AA56" i="16"/>
  <c r="AA57" i="16"/>
  <c r="AD171" i="12"/>
  <c r="AD86" i="17"/>
  <c r="AA178" i="10"/>
  <c r="AA93" i="9"/>
  <c r="AA97" i="10"/>
  <c r="AD160" i="13"/>
  <c r="AA86" i="12"/>
  <c r="AA121" i="15"/>
  <c r="AD46" i="15"/>
  <c r="AD108" i="11"/>
  <c r="AD172" i="16"/>
  <c r="AD54" i="17"/>
  <c r="AD78" i="17"/>
  <c r="AA112" i="11"/>
  <c r="AD72" i="11"/>
  <c r="AD125" i="15"/>
  <c r="AD178" i="16"/>
  <c r="AD44" i="16"/>
  <c r="AD175" i="17"/>
  <c r="AA102" i="9"/>
  <c r="AA151" i="9"/>
  <c r="AD93" i="9"/>
  <c r="AA129" i="11"/>
  <c r="AA83" i="14"/>
  <c r="AA164" i="15"/>
  <c r="AA140" i="15"/>
  <c r="AA46" i="15"/>
  <c r="AD145" i="16"/>
  <c r="AD48" i="16"/>
  <c r="AA81" i="16"/>
  <c r="AD54" i="18"/>
  <c r="AD142" i="9"/>
  <c r="AD57" i="9"/>
  <c r="AD72" i="9"/>
  <c r="AD113" i="10"/>
  <c r="AN113" i="10"/>
  <c r="AA113" i="10" s="1"/>
  <c r="AA171" i="12"/>
  <c r="AD138" i="13"/>
  <c r="AD152" i="15"/>
  <c r="AO94" i="17"/>
  <c r="AA94" i="17" s="1"/>
  <c r="AD94" i="17"/>
  <c r="AD109" i="11"/>
  <c r="AD55" i="18"/>
  <c r="AD120" i="9"/>
  <c r="AN120" i="9"/>
  <c r="AA120" i="9" s="1"/>
  <c r="AD62" i="10"/>
  <c r="AN62" i="10"/>
  <c r="AA62" i="10" s="1"/>
  <c r="AD153" i="13"/>
  <c r="AN153" i="13"/>
  <c r="AA153" i="13" s="1"/>
  <c r="AD148" i="16"/>
  <c r="AA109" i="9"/>
  <c r="AD97" i="10"/>
  <c r="AD115" i="12"/>
  <c r="AA152" i="13"/>
  <c r="AA175" i="13"/>
  <c r="AA174" i="14"/>
  <c r="AD171" i="14"/>
  <c r="AD76" i="14"/>
  <c r="AA178" i="17"/>
  <c r="AN119" i="10"/>
  <c r="AA119" i="10" s="1"/>
  <c r="AD119" i="10"/>
  <c r="AD131" i="11"/>
  <c r="AN131" i="11"/>
  <c r="AA131" i="11" s="1"/>
  <c r="AD146" i="13"/>
  <c r="AD49" i="18"/>
  <c r="AD173" i="11"/>
  <c r="AD149" i="12"/>
  <c r="AA115" i="12"/>
  <c r="AA151" i="13"/>
  <c r="AD126" i="9"/>
  <c r="AO54" i="10"/>
  <c r="AA54" i="10" s="1"/>
  <c r="AD54" i="10"/>
  <c r="AO46" i="10"/>
  <c r="AA46" i="10" s="1"/>
  <c r="AD46" i="10"/>
  <c r="AN91" i="10"/>
  <c r="AA91" i="10" s="1"/>
  <c r="AD91" i="10"/>
  <c r="AD162" i="13"/>
  <c r="AD170" i="13"/>
  <c r="AD162" i="14"/>
  <c r="AD141" i="13"/>
  <c r="AN118" i="14"/>
  <c r="AA118" i="14" s="1"/>
  <c r="AD118" i="14"/>
  <c r="AD78" i="14"/>
  <c r="AN78" i="14"/>
  <c r="AA78" i="14" s="1"/>
  <c r="AO136" i="15"/>
  <c r="AA136" i="15" s="1"/>
  <c r="AD136" i="15"/>
  <c r="AD85" i="10"/>
  <c r="AA107" i="11"/>
  <c r="AA149" i="12"/>
  <c r="AA129" i="16"/>
  <c r="AD173" i="10"/>
  <c r="AN173" i="10"/>
  <c r="AA173" i="10" s="1"/>
  <c r="AD139" i="11"/>
  <c r="AN139" i="11"/>
  <c r="AA139" i="11" s="1"/>
  <c r="AD128" i="15"/>
  <c r="AD51" i="16"/>
  <c r="AN51" i="16"/>
  <c r="AA51" i="16" s="1"/>
  <c r="AO62" i="17"/>
  <c r="AA62" i="17" s="1"/>
  <c r="AD62" i="17"/>
  <c r="AD134" i="10"/>
  <c r="AD97" i="16"/>
  <c r="AN88" i="9"/>
  <c r="AA88" i="9" s="1"/>
  <c r="AD88" i="9"/>
  <c r="AN134" i="9"/>
  <c r="AA134" i="9" s="1"/>
  <c r="AD134" i="9"/>
  <c r="AD164" i="10"/>
  <c r="AD99" i="10"/>
  <c r="AD59" i="11"/>
  <c r="AO59" i="11"/>
  <c r="AA59" i="11" s="1"/>
  <c r="AD177" i="14"/>
  <c r="AD89" i="9"/>
  <c r="AA43" i="10"/>
  <c r="AA52" i="10"/>
  <c r="AA102" i="11"/>
  <c r="AA86" i="11"/>
  <c r="AA156" i="12"/>
  <c r="AD148" i="12"/>
  <c r="AD144" i="13"/>
  <c r="AD48" i="14"/>
  <c r="AA97" i="16"/>
  <c r="AD113" i="16"/>
  <c r="AD52" i="16"/>
  <c r="AD130" i="9"/>
  <c r="AN130" i="9"/>
  <c r="AA130" i="9" s="1"/>
  <c r="AD49" i="9"/>
  <c r="AO49" i="9"/>
  <c r="AA49" i="9" s="1"/>
  <c r="AD80" i="9"/>
  <c r="AD121" i="10"/>
  <c r="AO121" i="10"/>
  <c r="AA121" i="10" s="1"/>
  <c r="AD154" i="13"/>
  <c r="AD180" i="16"/>
  <c r="AD59" i="16"/>
  <c r="AD151" i="9"/>
  <c r="AO161" i="9"/>
  <c r="AA161" i="9" s="1"/>
  <c r="AD161" i="9"/>
  <c r="AN112" i="9"/>
  <c r="AA112" i="9" s="1"/>
  <c r="AD112" i="9"/>
  <c r="AD154" i="11"/>
  <c r="AN154" i="11"/>
  <c r="AA154" i="11" s="1"/>
  <c r="AD44" i="13"/>
  <c r="AN44" i="13"/>
  <c r="AA44" i="13" s="1"/>
  <c r="AA59" i="16"/>
  <c r="AD164" i="16"/>
  <c r="AD66" i="18"/>
  <c r="AD70" i="17"/>
  <c r="AN98" i="18"/>
  <c r="AA98" i="18" s="1"/>
  <c r="AD98" i="18"/>
  <c r="V40" i="15"/>
  <c r="V37" i="13"/>
  <c r="V182" i="12"/>
  <c r="X182" i="9"/>
  <c r="X182" i="8"/>
  <c r="V36" i="8"/>
  <c r="L38" i="16"/>
  <c r="AL38" i="16" s="1"/>
  <c r="X182" i="13"/>
  <c r="L38" i="15"/>
  <c r="AL38" i="15" s="1"/>
  <c r="L38" i="18"/>
  <c r="AL38" i="18" s="1"/>
  <c r="L38" i="17"/>
  <c r="V38" i="13"/>
  <c r="X182" i="12"/>
  <c r="L35" i="15"/>
  <c r="AL35" i="15" s="1"/>
  <c r="L35" i="16"/>
  <c r="AL35" i="16" s="1"/>
  <c r="X182" i="10"/>
  <c r="X182" i="17"/>
  <c r="V34" i="16"/>
  <c r="X182" i="18"/>
  <c r="X182" i="15"/>
  <c r="AN164" i="9"/>
  <c r="AA164" i="9" s="1"/>
  <c r="AD164" i="9"/>
  <c r="AN119" i="14"/>
  <c r="AA119" i="14" s="1"/>
  <c r="AD119" i="14"/>
  <c r="AN108" i="15"/>
  <c r="AA108" i="15" s="1"/>
  <c r="AD108" i="15"/>
  <c r="AN152" i="16"/>
  <c r="AA152" i="16" s="1"/>
  <c r="AD152" i="16"/>
  <c r="AN109" i="16"/>
  <c r="AA109" i="16" s="1"/>
  <c r="AD109" i="16"/>
  <c r="AN166" i="9"/>
  <c r="AA166" i="9" s="1"/>
  <c r="AD166" i="9"/>
  <c r="AN168" i="9"/>
  <c r="AA168" i="9" s="1"/>
  <c r="AD168" i="9"/>
  <c r="AN159" i="9"/>
  <c r="AA159" i="9" s="1"/>
  <c r="AD159" i="9"/>
  <c r="AN137" i="9"/>
  <c r="AA137" i="9" s="1"/>
  <c r="AD137" i="9"/>
  <c r="AD154" i="9"/>
  <c r="AN140" i="9"/>
  <c r="AA140" i="9" s="1"/>
  <c r="AD140" i="9"/>
  <c r="AO127" i="9"/>
  <c r="AA127" i="9" s="1"/>
  <c r="AD127" i="9"/>
  <c r="AO123" i="9"/>
  <c r="AA123" i="9" s="1"/>
  <c r="AD123" i="9"/>
  <c r="AD143" i="9"/>
  <c r="AD124" i="9"/>
  <c r="AD131" i="9"/>
  <c r="AN71" i="9"/>
  <c r="AA71" i="9" s="1"/>
  <c r="AD71" i="9"/>
  <c r="AN92" i="9"/>
  <c r="AA92" i="9" s="1"/>
  <c r="AD92" i="9"/>
  <c r="AD68" i="9"/>
  <c r="AN68" i="9"/>
  <c r="AA68" i="9" s="1"/>
  <c r="AN62" i="9"/>
  <c r="AA62" i="9" s="1"/>
  <c r="AD62" i="9"/>
  <c r="AN51" i="9"/>
  <c r="AA51" i="9" s="1"/>
  <c r="AD51" i="9"/>
  <c r="AN67" i="9"/>
  <c r="AA67" i="9" s="1"/>
  <c r="AD67" i="9"/>
  <c r="AA58" i="9"/>
  <c r="AD159" i="10"/>
  <c r="AA128" i="9"/>
  <c r="AA98" i="9"/>
  <c r="AN140" i="10"/>
  <c r="AA140" i="10" s="1"/>
  <c r="AD42" i="9"/>
  <c r="AD120" i="10"/>
  <c r="AN120" i="10"/>
  <c r="AA120" i="10" s="1"/>
  <c r="AD136" i="10"/>
  <c r="AN136" i="10"/>
  <c r="AA136" i="10" s="1"/>
  <c r="AD92" i="10"/>
  <c r="AN92" i="10"/>
  <c r="AA92" i="10" s="1"/>
  <c r="AD144" i="10"/>
  <c r="AD135" i="10"/>
  <c r="AN135" i="10"/>
  <c r="AA135" i="10" s="1"/>
  <c r="AA85" i="10"/>
  <c r="AD130" i="11"/>
  <c r="AN130" i="11"/>
  <c r="AA130" i="11" s="1"/>
  <c r="AD116" i="11"/>
  <c r="AN116" i="11"/>
  <c r="AA116" i="11" s="1"/>
  <c r="AA156" i="11"/>
  <c r="AD72" i="10"/>
  <c r="AD161" i="11"/>
  <c r="AA109" i="11"/>
  <c r="AN65" i="11"/>
  <c r="AA65" i="11" s="1"/>
  <c r="AD65" i="11"/>
  <c r="AD136" i="11"/>
  <c r="AN37" i="11"/>
  <c r="AN58" i="11"/>
  <c r="AA58" i="11" s="1"/>
  <c r="AD58" i="11"/>
  <c r="AD168" i="12"/>
  <c r="AN168" i="12"/>
  <c r="AA168" i="12" s="1"/>
  <c r="AN41" i="11"/>
  <c r="AA41" i="11" s="1"/>
  <c r="AD41" i="11"/>
  <c r="AN181" i="12"/>
  <c r="AA181" i="12" s="1"/>
  <c r="AD181" i="12"/>
  <c r="AN46" i="11"/>
  <c r="AA46" i="11" s="1"/>
  <c r="AD46" i="11"/>
  <c r="AD61" i="11"/>
  <c r="AD157" i="12"/>
  <c r="AN130" i="12"/>
  <c r="AA130" i="12" s="1"/>
  <c r="AD130" i="12"/>
  <c r="AD66" i="11"/>
  <c r="AD95" i="12"/>
  <c r="AN95" i="12"/>
  <c r="AA95" i="12" s="1"/>
  <c r="AO110" i="12"/>
  <c r="AA110" i="12" s="1"/>
  <c r="AD110" i="12"/>
  <c r="AN83" i="12"/>
  <c r="AA83" i="12" s="1"/>
  <c r="AD83" i="12"/>
  <c r="AN40" i="12"/>
  <c r="AN172" i="13"/>
  <c r="AA172" i="13" s="1"/>
  <c r="AD172" i="13"/>
  <c r="AD108" i="12"/>
  <c r="AN85" i="12"/>
  <c r="AA85" i="12" s="1"/>
  <c r="AD85" i="12"/>
  <c r="AN82" i="12"/>
  <c r="AA82" i="12" s="1"/>
  <c r="AD82" i="12"/>
  <c r="AN66" i="12"/>
  <c r="AA66" i="12" s="1"/>
  <c r="AD66" i="12"/>
  <c r="AN50" i="12"/>
  <c r="AA50" i="12" s="1"/>
  <c r="AD50" i="12"/>
  <c r="AN34" i="12"/>
  <c r="AN166" i="13"/>
  <c r="AA166" i="13" s="1"/>
  <c r="AD166" i="13"/>
  <c r="AN150" i="13"/>
  <c r="AA150" i="13" s="1"/>
  <c r="AD150" i="13"/>
  <c r="AN87" i="12"/>
  <c r="AA87" i="12" s="1"/>
  <c r="AD87" i="12"/>
  <c r="AN55" i="12"/>
  <c r="AA55" i="12" s="1"/>
  <c r="AD55" i="12"/>
  <c r="AD147" i="13"/>
  <c r="AN147" i="13"/>
  <c r="AA147" i="13" s="1"/>
  <c r="AN44" i="12"/>
  <c r="AA44" i="12" s="1"/>
  <c r="AD44" i="12"/>
  <c r="AA142" i="12"/>
  <c r="AN181" i="13"/>
  <c r="AA181" i="13" s="1"/>
  <c r="AD181" i="13"/>
  <c r="AN165" i="13"/>
  <c r="AA165" i="13" s="1"/>
  <c r="AD165" i="13"/>
  <c r="AN74" i="13"/>
  <c r="AA74" i="13" s="1"/>
  <c r="AD74" i="13"/>
  <c r="AN58" i="13"/>
  <c r="AA58" i="13" s="1"/>
  <c r="AD58" i="13"/>
  <c r="AN95" i="13"/>
  <c r="AA95" i="13" s="1"/>
  <c r="AD95" i="13"/>
  <c r="AN116" i="13"/>
  <c r="AA116" i="13" s="1"/>
  <c r="AD116" i="13"/>
  <c r="AN113" i="13"/>
  <c r="AA113" i="13" s="1"/>
  <c r="AD113" i="13"/>
  <c r="AN41" i="13"/>
  <c r="AA41" i="13" s="1"/>
  <c r="AD41" i="13"/>
  <c r="AA90" i="12"/>
  <c r="AN143" i="13"/>
  <c r="AA143" i="13" s="1"/>
  <c r="AD143" i="13"/>
  <c r="AN70" i="13"/>
  <c r="AA70" i="13" s="1"/>
  <c r="AD70" i="13"/>
  <c r="AN38" i="13"/>
  <c r="AD170" i="14"/>
  <c r="AN170" i="14"/>
  <c r="AA170" i="14" s="1"/>
  <c r="AN75" i="13"/>
  <c r="AA75" i="13" s="1"/>
  <c r="AD75" i="13"/>
  <c r="AN112" i="13"/>
  <c r="AA112" i="13" s="1"/>
  <c r="AD112" i="13"/>
  <c r="AN64" i="13"/>
  <c r="AA64" i="13" s="1"/>
  <c r="AD64" i="13"/>
  <c r="AD167" i="13"/>
  <c r="AN153" i="14"/>
  <c r="AA153" i="14" s="1"/>
  <c r="AD153" i="14"/>
  <c r="AN136" i="14"/>
  <c r="AA136" i="14" s="1"/>
  <c r="AD136" i="14"/>
  <c r="AN104" i="14"/>
  <c r="AA104" i="14" s="1"/>
  <c r="AD104" i="14"/>
  <c r="AN36" i="13"/>
  <c r="AD109" i="14"/>
  <c r="AN109" i="14"/>
  <c r="AA109" i="14" s="1"/>
  <c r="AN42" i="14"/>
  <c r="AA42" i="14" s="1"/>
  <c r="AD42" i="14"/>
  <c r="AN174" i="15"/>
  <c r="AA174" i="15" s="1"/>
  <c r="AD174" i="15"/>
  <c r="AD175" i="14"/>
  <c r="AA146" i="14"/>
  <c r="AN49" i="14"/>
  <c r="AA49" i="14" s="1"/>
  <c r="AD49" i="14"/>
  <c r="AA90" i="14"/>
  <c r="AN146" i="15"/>
  <c r="AA146" i="15" s="1"/>
  <c r="AD146" i="15"/>
  <c r="AN127" i="15"/>
  <c r="AA127" i="15" s="1"/>
  <c r="AD127" i="15"/>
  <c r="AD82" i="14"/>
  <c r="AN93" i="15"/>
  <c r="AA93" i="15" s="1"/>
  <c r="AD93" i="15"/>
  <c r="AN61" i="15"/>
  <c r="AA61" i="15" s="1"/>
  <c r="AD61" i="15"/>
  <c r="AD150" i="15"/>
  <c r="AN150" i="15"/>
  <c r="AA150" i="15" s="1"/>
  <c r="AN106" i="15"/>
  <c r="AA106" i="15" s="1"/>
  <c r="AD106" i="15"/>
  <c r="AN90" i="15"/>
  <c r="AA90" i="15" s="1"/>
  <c r="AD90" i="15"/>
  <c r="AN74" i="15"/>
  <c r="AA74" i="15" s="1"/>
  <c r="AD74" i="15"/>
  <c r="AN58" i="15"/>
  <c r="AA58" i="15" s="1"/>
  <c r="AD58" i="15"/>
  <c r="AD156" i="14"/>
  <c r="AN79" i="15"/>
  <c r="AA79" i="15" s="1"/>
  <c r="AD79" i="15"/>
  <c r="AD156" i="15"/>
  <c r="AN68" i="15"/>
  <c r="AA68" i="15" s="1"/>
  <c r="AD68" i="15"/>
  <c r="AN60" i="15"/>
  <c r="AA60" i="15" s="1"/>
  <c r="AD60" i="15"/>
  <c r="AN52" i="15"/>
  <c r="AA52" i="15" s="1"/>
  <c r="AD52" i="15"/>
  <c r="AD114" i="14"/>
  <c r="AD91" i="14"/>
  <c r="AN49" i="15"/>
  <c r="AA49" i="15" s="1"/>
  <c r="AD49" i="15"/>
  <c r="AD90" i="14"/>
  <c r="AN94" i="15"/>
  <c r="AA94" i="15" s="1"/>
  <c r="AD94" i="15"/>
  <c r="AA106" i="14"/>
  <c r="AN99" i="15"/>
  <c r="AA99" i="15" s="1"/>
  <c r="AD99" i="15"/>
  <c r="AN35" i="15"/>
  <c r="AN128" i="16"/>
  <c r="AA128" i="16" s="1"/>
  <c r="AD128" i="16"/>
  <c r="AN53" i="16"/>
  <c r="AA53" i="16" s="1"/>
  <c r="AD53" i="16"/>
  <c r="AN66" i="16"/>
  <c r="AA66" i="16" s="1"/>
  <c r="AD66" i="16"/>
  <c r="AD174" i="17"/>
  <c r="AN174" i="17"/>
  <c r="AA174" i="17" s="1"/>
  <c r="AN143" i="16"/>
  <c r="AA143" i="16" s="1"/>
  <c r="AD143" i="16"/>
  <c r="AN135" i="16"/>
  <c r="AA135" i="16" s="1"/>
  <c r="AD135" i="16"/>
  <c r="AN127" i="16"/>
  <c r="AA127" i="16" s="1"/>
  <c r="AD127" i="16"/>
  <c r="AN119" i="16"/>
  <c r="AD119" i="16"/>
  <c r="AN111" i="16"/>
  <c r="AA111" i="16" s="1"/>
  <c r="AD111" i="16"/>
  <c r="AN103" i="16"/>
  <c r="AA103" i="16" s="1"/>
  <c r="AD103" i="16"/>
  <c r="AN95" i="16"/>
  <c r="AA95" i="16" s="1"/>
  <c r="AD95" i="16"/>
  <c r="AN87" i="16"/>
  <c r="AD87" i="16"/>
  <c r="AN79" i="16"/>
  <c r="AA79" i="16" s="1"/>
  <c r="AD79" i="16"/>
  <c r="AA145" i="16"/>
  <c r="AD166" i="16"/>
  <c r="AN72" i="16"/>
  <c r="AA72" i="16" s="1"/>
  <c r="AD72" i="16"/>
  <c r="AA113" i="16"/>
  <c r="AN148" i="17"/>
  <c r="AA148" i="17" s="1"/>
  <c r="AD148" i="17"/>
  <c r="AN121" i="17"/>
  <c r="AA121" i="17" s="1"/>
  <c r="AD121" i="17"/>
  <c r="AD129" i="16"/>
  <c r="AD89" i="16"/>
  <c r="AN37" i="16"/>
  <c r="AN168" i="17"/>
  <c r="AA168" i="17" s="1"/>
  <c r="AD168" i="17"/>
  <c r="AD53" i="17"/>
  <c r="AN53" i="17"/>
  <c r="AA53" i="17" s="1"/>
  <c r="AN79" i="17"/>
  <c r="AA79" i="17" s="1"/>
  <c r="AD79" i="17"/>
  <c r="AN174" i="18"/>
  <c r="AA174" i="18" s="1"/>
  <c r="AD174" i="18"/>
  <c r="AN110" i="18"/>
  <c r="AA110" i="18" s="1"/>
  <c r="AD110" i="18"/>
  <c r="AN78" i="18"/>
  <c r="AA78" i="18" s="1"/>
  <c r="AD78" i="18"/>
  <c r="AN39" i="17"/>
  <c r="AN123" i="18"/>
  <c r="AA123" i="18" s="1"/>
  <c r="AD123" i="18"/>
  <c r="AN36" i="17"/>
  <c r="AN136" i="18"/>
  <c r="AA136" i="18" s="1"/>
  <c r="AD136" i="18"/>
  <c r="AD91" i="17"/>
  <c r="AN91" i="17"/>
  <c r="AA91" i="17" s="1"/>
  <c r="AN101" i="18"/>
  <c r="AA101" i="18" s="1"/>
  <c r="AD101" i="18"/>
  <c r="AN61" i="18"/>
  <c r="AA61" i="18" s="1"/>
  <c r="AD61" i="18"/>
  <c r="AD64" i="16"/>
  <c r="AN51" i="17"/>
  <c r="AA51" i="17" s="1"/>
  <c r="AD51" i="17"/>
  <c r="AN119" i="18"/>
  <c r="AA119" i="18" s="1"/>
  <c r="AD119" i="18"/>
  <c r="AN63" i="18"/>
  <c r="AA63" i="18" s="1"/>
  <c r="AD63" i="18"/>
  <c r="AN92" i="18"/>
  <c r="AA92" i="18" s="1"/>
  <c r="AD92" i="18"/>
  <c r="AD71" i="17"/>
  <c r="AN149" i="8"/>
  <c r="AA149" i="8" s="1"/>
  <c r="AD149" i="8"/>
  <c r="AN85" i="8"/>
  <c r="AA85" i="8" s="1"/>
  <c r="AD85" i="8"/>
  <c r="AN178" i="8"/>
  <c r="AA178" i="8" s="1"/>
  <c r="AD178" i="8"/>
  <c r="AN162" i="8"/>
  <c r="AA162" i="8" s="1"/>
  <c r="AD162" i="8"/>
  <c r="AN146" i="8"/>
  <c r="AA146" i="8" s="1"/>
  <c r="AD146" i="8"/>
  <c r="AN130" i="8"/>
  <c r="AA130" i="8" s="1"/>
  <c r="AD130" i="8"/>
  <c r="AN114" i="8"/>
  <c r="AA114" i="8" s="1"/>
  <c r="AD114" i="8"/>
  <c r="AN98" i="8"/>
  <c r="AA98" i="8" s="1"/>
  <c r="AD98" i="8"/>
  <c r="AN66" i="8"/>
  <c r="AA66" i="8" s="1"/>
  <c r="AD66" i="8"/>
  <c r="AD67" i="17"/>
  <c r="AN127" i="8"/>
  <c r="AA127" i="8" s="1"/>
  <c r="AD127" i="8"/>
  <c r="AN63" i="8"/>
  <c r="AA63" i="8" s="1"/>
  <c r="AD63" i="8"/>
  <c r="AD66" i="17"/>
  <c r="AN169" i="8"/>
  <c r="AA169" i="8" s="1"/>
  <c r="AD169" i="8"/>
  <c r="AN137" i="8"/>
  <c r="AA137" i="8" s="1"/>
  <c r="AD137" i="8"/>
  <c r="AN73" i="8"/>
  <c r="AA73" i="8" s="1"/>
  <c r="AD73" i="8"/>
  <c r="AN41" i="8"/>
  <c r="AA41" i="8" s="1"/>
  <c r="AD41" i="8"/>
  <c r="L41" i="8" s="1"/>
  <c r="AL41" i="8" s="1"/>
  <c r="AD56" i="18"/>
  <c r="AN174" i="8"/>
  <c r="AA174" i="8" s="1"/>
  <c r="AD174" i="8"/>
  <c r="AN110" i="8"/>
  <c r="AA110" i="8" s="1"/>
  <c r="AD110" i="8"/>
  <c r="AD68" i="17"/>
  <c r="AN83" i="8"/>
  <c r="AA83" i="8" s="1"/>
  <c r="AD83" i="8"/>
  <c r="AN40" i="8"/>
  <c r="AD48" i="18"/>
  <c r="AD64" i="8"/>
  <c r="AD120" i="8"/>
  <c r="AD121" i="9"/>
  <c r="AN121" i="9"/>
  <c r="AA121" i="9" s="1"/>
  <c r="AD79" i="9"/>
  <c r="AN79" i="9"/>
  <c r="AA79" i="9" s="1"/>
  <c r="AD76" i="9"/>
  <c r="AN76" i="9"/>
  <c r="AA76" i="9" s="1"/>
  <c r="AN60" i="9"/>
  <c r="AA60" i="9" s="1"/>
  <c r="AD60" i="9"/>
  <c r="AN94" i="9"/>
  <c r="AA94" i="9" s="1"/>
  <c r="AD94" i="9"/>
  <c r="AN179" i="11"/>
  <c r="AA179" i="11" s="1"/>
  <c r="AD179" i="11"/>
  <c r="AD88" i="11"/>
  <c r="AN88" i="11"/>
  <c r="AA88" i="11" s="1"/>
  <c r="AN66" i="13"/>
  <c r="AA66" i="13" s="1"/>
  <c r="AD66" i="13"/>
  <c r="AN76" i="13"/>
  <c r="AA76" i="13" s="1"/>
  <c r="AD76" i="13"/>
  <c r="AN176" i="13"/>
  <c r="AA176" i="13" s="1"/>
  <c r="AD176" i="13"/>
  <c r="AN145" i="13"/>
  <c r="AA145" i="13" s="1"/>
  <c r="AD145" i="13"/>
  <c r="AN59" i="13"/>
  <c r="AA59" i="13" s="1"/>
  <c r="AD59" i="13"/>
  <c r="AN56" i="13"/>
  <c r="AA56" i="13" s="1"/>
  <c r="AD56" i="13"/>
  <c r="AN141" i="14"/>
  <c r="AA141" i="14" s="1"/>
  <c r="AD141" i="14"/>
  <c r="AN47" i="14"/>
  <c r="AA47" i="14" s="1"/>
  <c r="AD47" i="14"/>
  <c r="AD176" i="14"/>
  <c r="AN176" i="14"/>
  <c r="AA176" i="14" s="1"/>
  <c r="AN181" i="16"/>
  <c r="AA181" i="16" s="1"/>
  <c r="AD181" i="16"/>
  <c r="AN43" i="15"/>
  <c r="AA43" i="15" s="1"/>
  <c r="AD43" i="15"/>
  <c r="AN93" i="16"/>
  <c r="AA93" i="16" s="1"/>
  <c r="AD93" i="16"/>
  <c r="AN175" i="9"/>
  <c r="AA175" i="9" s="1"/>
  <c r="AD175" i="9"/>
  <c r="AN163" i="9"/>
  <c r="AA163" i="9" s="1"/>
  <c r="AD163" i="9"/>
  <c r="AN173" i="9"/>
  <c r="AA173" i="9" s="1"/>
  <c r="AD173" i="9"/>
  <c r="AN144" i="9"/>
  <c r="AA144" i="9" s="1"/>
  <c r="AD144" i="9"/>
  <c r="AD122" i="9"/>
  <c r="AN122" i="9"/>
  <c r="AA122" i="9" s="1"/>
  <c r="AN129" i="9"/>
  <c r="AA129" i="9" s="1"/>
  <c r="AD129" i="9"/>
  <c r="AD135" i="9"/>
  <c r="AD170" i="9"/>
  <c r="AD116" i="9"/>
  <c r="AN116" i="9"/>
  <c r="AA116" i="9" s="1"/>
  <c r="AA143" i="9"/>
  <c r="AA124" i="9"/>
  <c r="AA131" i="9"/>
  <c r="AN132" i="9"/>
  <c r="AA132" i="9" s="1"/>
  <c r="AD132" i="9"/>
  <c r="AN54" i="9"/>
  <c r="AA54" i="9" s="1"/>
  <c r="AD54" i="9"/>
  <c r="AD81" i="9"/>
  <c r="AN43" i="9"/>
  <c r="AA43" i="9" s="1"/>
  <c r="AD43" i="9"/>
  <c r="AN85" i="9"/>
  <c r="AA85" i="9" s="1"/>
  <c r="AD85" i="9"/>
  <c r="AN56" i="9"/>
  <c r="AA56" i="9" s="1"/>
  <c r="AD56" i="9"/>
  <c r="AD177" i="10"/>
  <c r="AN177" i="10"/>
  <c r="AA177" i="10" s="1"/>
  <c r="AD44" i="9"/>
  <c r="AN44" i="9"/>
  <c r="AA44" i="9" s="1"/>
  <c r="AD69" i="9"/>
  <c r="AA97" i="9"/>
  <c r="AN32" i="9"/>
  <c r="V32" i="9"/>
  <c r="V182" i="9" s="1"/>
  <c r="AN175" i="10"/>
  <c r="AA175" i="10" s="1"/>
  <c r="AD175" i="10"/>
  <c r="AD152" i="10"/>
  <c r="AN152" i="10"/>
  <c r="AA152" i="10" s="1"/>
  <c r="AA159" i="10"/>
  <c r="AA42" i="9"/>
  <c r="AD174" i="10"/>
  <c r="AD103" i="10"/>
  <c r="AN103" i="10"/>
  <c r="AA103" i="10" s="1"/>
  <c r="AD87" i="10"/>
  <c r="AN87" i="10"/>
  <c r="AA87" i="10" s="1"/>
  <c r="AD71" i="10"/>
  <c r="AN71" i="10"/>
  <c r="AA71" i="10" s="1"/>
  <c r="AA144" i="10"/>
  <c r="AN105" i="10"/>
  <c r="AA105" i="10" s="1"/>
  <c r="AD105" i="10"/>
  <c r="AD77" i="10"/>
  <c r="AN32" i="10"/>
  <c r="AN37" i="10"/>
  <c r="AN50" i="10"/>
  <c r="AA50" i="10" s="1"/>
  <c r="AD50" i="10"/>
  <c r="AO68" i="10"/>
  <c r="AA68" i="10" s="1"/>
  <c r="AD68" i="10"/>
  <c r="AN47" i="10"/>
  <c r="AA47" i="10" s="1"/>
  <c r="AD47" i="10"/>
  <c r="AD169" i="11"/>
  <c r="AN169" i="11"/>
  <c r="AA169" i="11" s="1"/>
  <c r="AN122" i="11"/>
  <c r="AD122" i="11"/>
  <c r="AN119" i="11"/>
  <c r="AA119" i="11" s="1"/>
  <c r="AD119" i="11"/>
  <c r="AA175" i="11"/>
  <c r="AD120" i="11"/>
  <c r="AN120" i="11"/>
  <c r="AA120" i="11" s="1"/>
  <c r="AD168" i="11"/>
  <c r="AN106" i="11"/>
  <c r="AA106" i="11" s="1"/>
  <c r="AD106" i="11"/>
  <c r="AN141" i="11"/>
  <c r="AA141" i="11" s="1"/>
  <c r="AD141" i="11"/>
  <c r="AN105" i="11"/>
  <c r="AA105" i="11" s="1"/>
  <c r="AD105" i="11"/>
  <c r="AN48" i="11"/>
  <c r="AA48" i="11" s="1"/>
  <c r="AD48" i="11"/>
  <c r="AD113" i="11"/>
  <c r="AN50" i="11"/>
  <c r="AA50" i="11" s="1"/>
  <c r="AD50" i="11"/>
  <c r="AD155" i="12"/>
  <c r="AN155" i="12"/>
  <c r="AA155" i="12" s="1"/>
  <c r="AO68" i="11"/>
  <c r="AA68" i="11" s="1"/>
  <c r="AD68" i="11"/>
  <c r="AD176" i="12"/>
  <c r="AN176" i="12"/>
  <c r="AA176" i="12" s="1"/>
  <c r="AN170" i="12"/>
  <c r="AA170" i="12" s="1"/>
  <c r="AD170" i="12"/>
  <c r="AA61" i="11"/>
  <c r="AA157" i="12"/>
  <c r="AA66" i="11"/>
  <c r="AN127" i="12"/>
  <c r="AA127" i="12" s="1"/>
  <c r="AD127" i="12"/>
  <c r="AD76" i="11"/>
  <c r="AN140" i="12"/>
  <c r="AA140" i="12" s="1"/>
  <c r="AD140" i="12"/>
  <c r="AN75" i="12"/>
  <c r="AA75" i="12" s="1"/>
  <c r="AD75" i="12"/>
  <c r="AN80" i="12"/>
  <c r="AA80" i="12" s="1"/>
  <c r="AD80" i="12"/>
  <c r="AA108" i="12"/>
  <c r="AN61" i="12"/>
  <c r="AA61" i="12" s="1"/>
  <c r="AD61" i="12"/>
  <c r="AD134" i="12"/>
  <c r="AD100" i="12"/>
  <c r="AN84" i="12"/>
  <c r="AA84" i="12" s="1"/>
  <c r="AD84" i="12"/>
  <c r="AN98" i="13"/>
  <c r="AA98" i="13" s="1"/>
  <c r="AD98" i="13"/>
  <c r="AN50" i="13"/>
  <c r="AA50" i="13" s="1"/>
  <c r="AD50" i="13"/>
  <c r="AN87" i="13"/>
  <c r="AA87" i="13" s="1"/>
  <c r="AD87" i="13"/>
  <c r="AN108" i="13"/>
  <c r="AA108" i="13" s="1"/>
  <c r="AD108" i="13"/>
  <c r="AN73" i="13"/>
  <c r="AA73" i="13" s="1"/>
  <c r="AD73" i="13"/>
  <c r="AD90" i="12"/>
  <c r="AN78" i="13"/>
  <c r="AN136" i="13"/>
  <c r="AA136" i="13" s="1"/>
  <c r="AD136" i="13"/>
  <c r="AN115" i="13"/>
  <c r="AA115" i="13" s="1"/>
  <c r="AD115" i="13"/>
  <c r="AD99" i="12"/>
  <c r="AN72" i="13"/>
  <c r="AA72" i="13" s="1"/>
  <c r="AD72" i="13"/>
  <c r="AN48" i="13"/>
  <c r="AA48" i="13" s="1"/>
  <c r="AD48" i="13"/>
  <c r="AA167" i="13"/>
  <c r="AA166" i="14"/>
  <c r="AA137" i="13"/>
  <c r="AD101" i="14"/>
  <c r="AN101" i="14"/>
  <c r="AA101" i="14" s="1"/>
  <c r="AA175" i="14"/>
  <c r="AN71" i="14"/>
  <c r="AA71" i="14" s="1"/>
  <c r="AD71" i="14"/>
  <c r="AN55" i="14"/>
  <c r="AD55" i="14"/>
  <c r="AN39" i="14"/>
  <c r="AN179" i="15"/>
  <c r="AA179" i="15" s="1"/>
  <c r="AD179" i="15"/>
  <c r="AN155" i="15"/>
  <c r="AA155" i="15" s="1"/>
  <c r="AD155" i="15"/>
  <c r="AD165" i="14"/>
  <c r="AN165" i="14"/>
  <c r="AA165" i="14" s="1"/>
  <c r="AD168" i="15"/>
  <c r="AN168" i="15"/>
  <c r="AA168" i="15" s="1"/>
  <c r="AN51" i="13"/>
  <c r="AA51" i="13" s="1"/>
  <c r="AD51" i="13"/>
  <c r="AD95" i="14"/>
  <c r="AA168" i="14"/>
  <c r="AN138" i="15"/>
  <c r="AA138" i="15" s="1"/>
  <c r="AD138" i="15"/>
  <c r="AN75" i="14"/>
  <c r="AA75" i="14" s="1"/>
  <c r="AD75" i="14"/>
  <c r="AN67" i="14"/>
  <c r="AA67" i="14" s="1"/>
  <c r="AD67" i="14"/>
  <c r="AN59" i="14"/>
  <c r="AA59" i="14" s="1"/>
  <c r="AD59" i="14"/>
  <c r="AN51" i="14"/>
  <c r="AA51" i="14" s="1"/>
  <c r="AD51" i="14"/>
  <c r="AN143" i="15"/>
  <c r="AA143" i="15" s="1"/>
  <c r="AD143" i="15"/>
  <c r="AD140" i="14"/>
  <c r="AD134" i="15"/>
  <c r="AN134" i="15"/>
  <c r="AA134" i="15" s="1"/>
  <c r="AN148" i="15"/>
  <c r="AA148" i="15" s="1"/>
  <c r="AD148" i="15"/>
  <c r="AN169" i="16"/>
  <c r="AA169" i="16" s="1"/>
  <c r="AD169" i="16"/>
  <c r="AD172" i="15"/>
  <c r="AN149" i="15"/>
  <c r="AA149" i="15" s="1"/>
  <c r="AD149" i="15"/>
  <c r="AA156" i="14"/>
  <c r="AN87" i="15"/>
  <c r="AA87" i="15" s="1"/>
  <c r="AD87" i="15"/>
  <c r="AN39" i="15"/>
  <c r="AN179" i="16"/>
  <c r="AA179" i="16" s="1"/>
  <c r="AD179" i="16"/>
  <c r="AA156" i="15"/>
  <c r="AN76" i="15"/>
  <c r="AA76" i="15" s="1"/>
  <c r="AD76" i="15"/>
  <c r="AD168" i="16"/>
  <c r="AN168" i="16"/>
  <c r="AA168" i="16" s="1"/>
  <c r="AA114" i="14"/>
  <c r="AA91" i="14"/>
  <c r="AD132" i="15"/>
  <c r="AN86" i="15"/>
  <c r="AA86" i="15" s="1"/>
  <c r="AD86" i="15"/>
  <c r="AD105" i="14"/>
  <c r="AN123" i="15"/>
  <c r="AA123" i="15" s="1"/>
  <c r="AD123" i="15"/>
  <c r="AN75" i="15"/>
  <c r="AD75" i="15"/>
  <c r="AN120" i="16"/>
  <c r="AA120" i="16" s="1"/>
  <c r="AD120" i="16"/>
  <c r="AN133" i="16"/>
  <c r="AA133" i="16" s="1"/>
  <c r="AD133" i="16"/>
  <c r="AN117" i="16"/>
  <c r="AA117" i="16" s="1"/>
  <c r="AD117" i="16"/>
  <c r="AN101" i="16"/>
  <c r="AA101" i="16" s="1"/>
  <c r="AD101" i="16"/>
  <c r="AN85" i="16"/>
  <c r="AA85" i="16" s="1"/>
  <c r="AD85" i="16"/>
  <c r="AN69" i="16"/>
  <c r="AA69" i="16" s="1"/>
  <c r="AD69" i="16"/>
  <c r="AD141" i="15"/>
  <c r="AN58" i="16"/>
  <c r="AA58" i="16" s="1"/>
  <c r="AD58" i="16"/>
  <c r="AD42" i="16"/>
  <c r="AN42" i="16"/>
  <c r="AN39" i="16"/>
  <c r="AN68" i="16"/>
  <c r="AA68" i="16" s="1"/>
  <c r="AD68" i="16"/>
  <c r="AN33" i="16"/>
  <c r="AA166" i="16"/>
  <c r="AN140" i="17"/>
  <c r="AA140" i="17" s="1"/>
  <c r="AD140" i="17"/>
  <c r="AN113" i="17"/>
  <c r="AA113" i="17" s="1"/>
  <c r="AD113" i="17"/>
  <c r="AD65" i="16"/>
  <c r="AD99" i="17"/>
  <c r="AN99" i="17"/>
  <c r="AA99" i="17" s="1"/>
  <c r="AA89" i="16"/>
  <c r="AN128" i="17"/>
  <c r="AA128" i="17" s="1"/>
  <c r="AD128" i="17"/>
  <c r="AN96" i="17"/>
  <c r="AA96" i="17" s="1"/>
  <c r="AD96" i="17"/>
  <c r="AN101" i="17"/>
  <c r="AA101" i="17" s="1"/>
  <c r="AD101" i="17"/>
  <c r="AD176" i="17"/>
  <c r="AN50" i="17"/>
  <c r="AA50" i="17" s="1"/>
  <c r="AD50" i="17"/>
  <c r="AN134" i="18"/>
  <c r="AA134" i="18" s="1"/>
  <c r="AD134" i="18"/>
  <c r="AD70" i="18"/>
  <c r="AN70" i="18"/>
  <c r="AA70" i="18" s="1"/>
  <c r="AN179" i="18"/>
  <c r="AA179" i="18" s="1"/>
  <c r="AD179" i="18"/>
  <c r="AN115" i="18"/>
  <c r="AA115" i="18" s="1"/>
  <c r="AD115" i="18"/>
  <c r="AN128" i="18"/>
  <c r="AA128" i="18" s="1"/>
  <c r="AD128" i="18"/>
  <c r="AD53" i="18"/>
  <c r="AN53" i="18"/>
  <c r="AA53" i="18" s="1"/>
  <c r="AD106" i="17"/>
  <c r="V182" i="17"/>
  <c r="AD58" i="18"/>
  <c r="AN58" i="18"/>
  <c r="AA58" i="18" s="1"/>
  <c r="AA64" i="16"/>
  <c r="AN127" i="18"/>
  <c r="AA127" i="18" s="1"/>
  <c r="AD127" i="18"/>
  <c r="AN87" i="18"/>
  <c r="AA87" i="18" s="1"/>
  <c r="AD87" i="18"/>
  <c r="AN40" i="17"/>
  <c r="AN84" i="18"/>
  <c r="AA84" i="18" s="1"/>
  <c r="AD84" i="18"/>
  <c r="AA71" i="17"/>
  <c r="AN173" i="8"/>
  <c r="AD173" i="8"/>
  <c r="AN109" i="8"/>
  <c r="AA109" i="8" s="1"/>
  <c r="AD109" i="8"/>
  <c r="AA48" i="18"/>
  <c r="AA67" i="17"/>
  <c r="AN167" i="8"/>
  <c r="AA167" i="8" s="1"/>
  <c r="AD167" i="8"/>
  <c r="AN103" i="8"/>
  <c r="AA103" i="8" s="1"/>
  <c r="AD103" i="8"/>
  <c r="AD108" i="17"/>
  <c r="AD63" i="17"/>
  <c r="AN177" i="8"/>
  <c r="AA177" i="8" s="1"/>
  <c r="AD177" i="8"/>
  <c r="AN97" i="8"/>
  <c r="AA97" i="8" s="1"/>
  <c r="AD97" i="8"/>
  <c r="AA56" i="18"/>
  <c r="AN166" i="8"/>
  <c r="AA166" i="8" s="1"/>
  <c r="AD166" i="8"/>
  <c r="AN102" i="8"/>
  <c r="AA102" i="8" s="1"/>
  <c r="AD102" i="8"/>
  <c r="AD59" i="17"/>
  <c r="AN179" i="8"/>
  <c r="AA179" i="8" s="1"/>
  <c r="AD179" i="8"/>
  <c r="AN171" i="8"/>
  <c r="AA171" i="8" s="1"/>
  <c r="AD171" i="8"/>
  <c r="AN163" i="8"/>
  <c r="AA163" i="8" s="1"/>
  <c r="AD163" i="8"/>
  <c r="AN75" i="8"/>
  <c r="AA75" i="8" s="1"/>
  <c r="AD75" i="8"/>
  <c r="AD144" i="8"/>
  <c r="AD176" i="8"/>
  <c r="AD91" i="18"/>
  <c r="AA120" i="8"/>
  <c r="AD88" i="10"/>
  <c r="AN88" i="10"/>
  <c r="AA88" i="10" s="1"/>
  <c r="AN77" i="11"/>
  <c r="AA77" i="11" s="1"/>
  <c r="AD77" i="11"/>
  <c r="AN44" i="11"/>
  <c r="AA44" i="11" s="1"/>
  <c r="AD44" i="11"/>
  <c r="AD103" i="12"/>
  <c r="AN103" i="12"/>
  <c r="AA103" i="12" s="1"/>
  <c r="AN43" i="12"/>
  <c r="AA43" i="12" s="1"/>
  <c r="AD43" i="12"/>
  <c r="AN180" i="13"/>
  <c r="AA180" i="13" s="1"/>
  <c r="AD180" i="13"/>
  <c r="AN47" i="12"/>
  <c r="AA47" i="12" s="1"/>
  <c r="AD47" i="12"/>
  <c r="AN52" i="12"/>
  <c r="AA52" i="12" s="1"/>
  <c r="AD52" i="12"/>
  <c r="AN119" i="13"/>
  <c r="AA119" i="13" s="1"/>
  <c r="AD119" i="13"/>
  <c r="AN110" i="13"/>
  <c r="AA110" i="13" s="1"/>
  <c r="AD110" i="13"/>
  <c r="AN66" i="14"/>
  <c r="AA66" i="14" s="1"/>
  <c r="AD66" i="14"/>
  <c r="AN171" i="15"/>
  <c r="AA171" i="15" s="1"/>
  <c r="AD171" i="15"/>
  <c r="AN135" i="15"/>
  <c r="AA135" i="15" s="1"/>
  <c r="AD135" i="15"/>
  <c r="AN55" i="15"/>
  <c r="AA55" i="15" s="1"/>
  <c r="AD55" i="15"/>
  <c r="AN57" i="15"/>
  <c r="AA57" i="15" s="1"/>
  <c r="AD57" i="15"/>
  <c r="AN118" i="15"/>
  <c r="AA118" i="15" s="1"/>
  <c r="AD118" i="15"/>
  <c r="AN141" i="16"/>
  <c r="AA141" i="16" s="1"/>
  <c r="AD141" i="16"/>
  <c r="AN61" i="16"/>
  <c r="AA61" i="16" s="1"/>
  <c r="AD61" i="16"/>
  <c r="AN90" i="16"/>
  <c r="AA90" i="16" s="1"/>
  <c r="AD90" i="16"/>
  <c r="AN167" i="9"/>
  <c r="AA167" i="9" s="1"/>
  <c r="AD167" i="9"/>
  <c r="AN155" i="9"/>
  <c r="AA155" i="9" s="1"/>
  <c r="AD155" i="9"/>
  <c r="AN141" i="9"/>
  <c r="AA141" i="9" s="1"/>
  <c r="AD141" i="9"/>
  <c r="AA135" i="9"/>
  <c r="AN148" i="9"/>
  <c r="AA148" i="9" s="1"/>
  <c r="AD148" i="9"/>
  <c r="AN119" i="9"/>
  <c r="AA119" i="9" s="1"/>
  <c r="AD119" i="9"/>
  <c r="AD160" i="9"/>
  <c r="AD87" i="9"/>
  <c r="AN87" i="9"/>
  <c r="AA87" i="9" s="1"/>
  <c r="AD84" i="9"/>
  <c r="AN84" i="9"/>
  <c r="AA84" i="9" s="1"/>
  <c r="AD91" i="9"/>
  <c r="AN91" i="9"/>
  <c r="AA91" i="9" s="1"/>
  <c r="AN46" i="9"/>
  <c r="AA46" i="9" s="1"/>
  <c r="AD46" i="9"/>
  <c r="AD105" i="9"/>
  <c r="AA81" i="9"/>
  <c r="AN35" i="9"/>
  <c r="AD117" i="9"/>
  <c r="AN61" i="9"/>
  <c r="AA61" i="9" s="1"/>
  <c r="AD61" i="9"/>
  <c r="AA69" i="9"/>
  <c r="AD97" i="9"/>
  <c r="AA174" i="10"/>
  <c r="AD116" i="10"/>
  <c r="AN116" i="10"/>
  <c r="AA116" i="10" s="1"/>
  <c r="AD112" i="10"/>
  <c r="AN112" i="10"/>
  <c r="AA112" i="10" s="1"/>
  <c r="AN63" i="10"/>
  <c r="AA63" i="10" s="1"/>
  <c r="AD63" i="10"/>
  <c r="AD84" i="10"/>
  <c r="AN84" i="10"/>
  <c r="AA84" i="10" s="1"/>
  <c r="AA77" i="10"/>
  <c r="AN56" i="10"/>
  <c r="AA56" i="10" s="1"/>
  <c r="AD56" i="10"/>
  <c r="AN48" i="10"/>
  <c r="AA48" i="10" s="1"/>
  <c r="AD48" i="10"/>
  <c r="AN40" i="10"/>
  <c r="AN180" i="11"/>
  <c r="AA180" i="11" s="1"/>
  <c r="AD180" i="11"/>
  <c r="AN164" i="11"/>
  <c r="AA164" i="11" s="1"/>
  <c r="AD164" i="11"/>
  <c r="AD145" i="10"/>
  <c r="AN145" i="10"/>
  <c r="AA145" i="10" s="1"/>
  <c r="AN160" i="11"/>
  <c r="AD160" i="11"/>
  <c r="AN65" i="10"/>
  <c r="AA65" i="10" s="1"/>
  <c r="AD65" i="10"/>
  <c r="AN148" i="11"/>
  <c r="AA148" i="11" s="1"/>
  <c r="AD148" i="11"/>
  <c r="AD176" i="11"/>
  <c r="AD175" i="11"/>
  <c r="AN101" i="11"/>
  <c r="AA101" i="11" s="1"/>
  <c r="AD101" i="11"/>
  <c r="AN85" i="11"/>
  <c r="AA85" i="11" s="1"/>
  <c r="AD85" i="11"/>
  <c r="AA168" i="11"/>
  <c r="AD114" i="11"/>
  <c r="AN114" i="11"/>
  <c r="AA114" i="11" s="1"/>
  <c r="AN98" i="11"/>
  <c r="AA98" i="11" s="1"/>
  <c r="AD98" i="11"/>
  <c r="AN100" i="11"/>
  <c r="AA100" i="11" s="1"/>
  <c r="AD100" i="11"/>
  <c r="AN89" i="11"/>
  <c r="AA89" i="11" s="1"/>
  <c r="AD89" i="11"/>
  <c r="AD150" i="11"/>
  <c r="AA113" i="11"/>
  <c r="AN42" i="11"/>
  <c r="AA42" i="11" s="1"/>
  <c r="AD42" i="11"/>
  <c r="AD70" i="11"/>
  <c r="AN70" i="11"/>
  <c r="AA70" i="11" s="1"/>
  <c r="AN54" i="11"/>
  <c r="AA54" i="11" s="1"/>
  <c r="AD54" i="11"/>
  <c r="AN162" i="12"/>
  <c r="AA162" i="12" s="1"/>
  <c r="AD162" i="12"/>
  <c r="AD60" i="11"/>
  <c r="AD147" i="12"/>
  <c r="AN147" i="12"/>
  <c r="AA147" i="12" s="1"/>
  <c r="AD111" i="12"/>
  <c r="AN111" i="12"/>
  <c r="AA111" i="12" s="1"/>
  <c r="AN67" i="12"/>
  <c r="AA67" i="12" s="1"/>
  <c r="AD67" i="12"/>
  <c r="AN56" i="12"/>
  <c r="AA56" i="12" s="1"/>
  <c r="AD56" i="12"/>
  <c r="AN37" i="12"/>
  <c r="AN39" i="12"/>
  <c r="AN179" i="13"/>
  <c r="AA179" i="13" s="1"/>
  <c r="AD179" i="13"/>
  <c r="AA134" i="12"/>
  <c r="AA100" i="12"/>
  <c r="AD93" i="12"/>
  <c r="AN60" i="12"/>
  <c r="AA60" i="12" s="1"/>
  <c r="AD60" i="12"/>
  <c r="AN122" i="13"/>
  <c r="AA122" i="13" s="1"/>
  <c r="AD122" i="13"/>
  <c r="AN79" i="13"/>
  <c r="AA79" i="13" s="1"/>
  <c r="AD79" i="13"/>
  <c r="AN100" i="13"/>
  <c r="AA100" i="13" s="1"/>
  <c r="AD100" i="13"/>
  <c r="AN97" i="13"/>
  <c r="AA97" i="13" s="1"/>
  <c r="AD97" i="13"/>
  <c r="AN33" i="13"/>
  <c r="AN86" i="13"/>
  <c r="AN91" i="13"/>
  <c r="AA91" i="13" s="1"/>
  <c r="AD91" i="13"/>
  <c r="AA99" i="12"/>
  <c r="AA161" i="13"/>
  <c r="AN120" i="13"/>
  <c r="AA120" i="13" s="1"/>
  <c r="AD120" i="13"/>
  <c r="AN80" i="13"/>
  <c r="AA80" i="13" s="1"/>
  <c r="AD80" i="13"/>
  <c r="AD140" i="13"/>
  <c r="AN145" i="14"/>
  <c r="AA145" i="14" s="1"/>
  <c r="AD145" i="14"/>
  <c r="AN163" i="14"/>
  <c r="AA163" i="14" s="1"/>
  <c r="AD163" i="14"/>
  <c r="AN144" i="14"/>
  <c r="AA144" i="14" s="1"/>
  <c r="AD144" i="14"/>
  <c r="AD137" i="13"/>
  <c r="AD173" i="14"/>
  <c r="AN147" i="15"/>
  <c r="AA147" i="15" s="1"/>
  <c r="AD147" i="15"/>
  <c r="AA105" i="14"/>
  <c r="AA95" i="14"/>
  <c r="AD87" i="14"/>
  <c r="AN73" i="14"/>
  <c r="AA73" i="14" s="1"/>
  <c r="AD73" i="14"/>
  <c r="AN41" i="14"/>
  <c r="AD41" i="14"/>
  <c r="AD168" i="14"/>
  <c r="AN162" i="15"/>
  <c r="AA162" i="15" s="1"/>
  <c r="AD162" i="15"/>
  <c r="AN130" i="15"/>
  <c r="AA130" i="15" s="1"/>
  <c r="AD130" i="15"/>
  <c r="AA100" i="14"/>
  <c r="AN43" i="14"/>
  <c r="AA43" i="14" s="1"/>
  <c r="AD43" i="14"/>
  <c r="AN35" i="14"/>
  <c r="AA140" i="14"/>
  <c r="AD56" i="14"/>
  <c r="AN165" i="15"/>
  <c r="AA165" i="15" s="1"/>
  <c r="AD165" i="15"/>
  <c r="AN101" i="15"/>
  <c r="AA101" i="15" s="1"/>
  <c r="AD101" i="15"/>
  <c r="AN69" i="15"/>
  <c r="AA69" i="15" s="1"/>
  <c r="AD69" i="15"/>
  <c r="AN45" i="15"/>
  <c r="AA45" i="15" s="1"/>
  <c r="AD45" i="15"/>
  <c r="AD121" i="14"/>
  <c r="AA172" i="15"/>
  <c r="AN34" i="15"/>
  <c r="AA116" i="14"/>
  <c r="AN95" i="15"/>
  <c r="AA95" i="15" s="1"/>
  <c r="AD95" i="15"/>
  <c r="AN163" i="16"/>
  <c r="AA163" i="16" s="1"/>
  <c r="AD163" i="16"/>
  <c r="AD147" i="16"/>
  <c r="AN147" i="16"/>
  <c r="AA147" i="16" s="1"/>
  <c r="AN84" i="15"/>
  <c r="AA84" i="15" s="1"/>
  <c r="AD84" i="15"/>
  <c r="AA113" i="14"/>
  <c r="AA84" i="14"/>
  <c r="AA132" i="15"/>
  <c r="AN113" i="15"/>
  <c r="AA113" i="15" s="1"/>
  <c r="AD113" i="15"/>
  <c r="AN97" i="15"/>
  <c r="AA97" i="15" s="1"/>
  <c r="AD97" i="15"/>
  <c r="AN81" i="15"/>
  <c r="AA81" i="15" s="1"/>
  <c r="AD81" i="15"/>
  <c r="AN65" i="15"/>
  <c r="AA65" i="15" s="1"/>
  <c r="AD65" i="15"/>
  <c r="AN41" i="15"/>
  <c r="AA41" i="15" s="1"/>
  <c r="AD41" i="15"/>
  <c r="AN78" i="15"/>
  <c r="AA78" i="15" s="1"/>
  <c r="AD78" i="15"/>
  <c r="AN115" i="15"/>
  <c r="AA115" i="15" s="1"/>
  <c r="AD115" i="15"/>
  <c r="AN51" i="15"/>
  <c r="AA51" i="15" s="1"/>
  <c r="AD51" i="15"/>
  <c r="AN112" i="16"/>
  <c r="AA112" i="16" s="1"/>
  <c r="AD112" i="16"/>
  <c r="AA126" i="15"/>
  <c r="AN154" i="16"/>
  <c r="AA154" i="16" s="1"/>
  <c r="AD154" i="16"/>
  <c r="AA146" i="16"/>
  <c r="AN132" i="16"/>
  <c r="AA132" i="16" s="1"/>
  <c r="AD132" i="16"/>
  <c r="AN116" i="16"/>
  <c r="AA116" i="16" s="1"/>
  <c r="AD116" i="16"/>
  <c r="AN100" i="16"/>
  <c r="AA100" i="16" s="1"/>
  <c r="AD100" i="16"/>
  <c r="AN84" i="16"/>
  <c r="AA84" i="16" s="1"/>
  <c r="AD84" i="16"/>
  <c r="AN41" i="16"/>
  <c r="AA41" i="16" s="1"/>
  <c r="AD41" i="16"/>
  <c r="X182" i="16"/>
  <c r="AN132" i="17"/>
  <c r="AA132" i="17" s="1"/>
  <c r="AD132" i="17"/>
  <c r="AN169" i="17"/>
  <c r="AA169" i="17" s="1"/>
  <c r="AD169" i="17"/>
  <c r="AA65" i="16"/>
  <c r="AD180" i="17"/>
  <c r="AN152" i="17"/>
  <c r="AA152" i="17" s="1"/>
  <c r="AD152" i="17"/>
  <c r="AN88" i="17"/>
  <c r="AA88" i="17" s="1"/>
  <c r="AD88" i="17"/>
  <c r="AN85" i="17"/>
  <c r="AA85" i="17" s="1"/>
  <c r="AD85" i="17"/>
  <c r="AA176" i="17"/>
  <c r="AD138" i="17"/>
  <c r="AD122" i="17"/>
  <c r="AN158" i="18"/>
  <c r="AA158" i="18" s="1"/>
  <c r="AD158" i="18"/>
  <c r="AN62" i="18"/>
  <c r="AA62" i="18" s="1"/>
  <c r="AD62" i="18"/>
  <c r="AN171" i="18"/>
  <c r="AA171" i="18" s="1"/>
  <c r="AD171" i="18"/>
  <c r="AN107" i="18"/>
  <c r="AA107" i="18" s="1"/>
  <c r="AD107" i="18"/>
  <c r="AN120" i="18"/>
  <c r="AA120" i="18" s="1"/>
  <c r="AD120" i="18"/>
  <c r="AN85" i="18"/>
  <c r="AA85" i="18" s="1"/>
  <c r="AD85" i="18"/>
  <c r="AD178" i="17"/>
  <c r="AN146" i="18"/>
  <c r="AA146" i="18" s="1"/>
  <c r="AD146" i="18"/>
  <c r="AN135" i="18"/>
  <c r="AA135" i="18" s="1"/>
  <c r="AD135" i="18"/>
  <c r="AD154" i="17"/>
  <c r="AN76" i="18"/>
  <c r="AD76" i="18"/>
  <c r="AA58" i="17"/>
  <c r="AN133" i="8"/>
  <c r="AA133" i="8" s="1"/>
  <c r="AD133" i="8"/>
  <c r="AN69" i="8"/>
  <c r="AA69" i="8" s="1"/>
  <c r="AD69" i="8"/>
  <c r="AN90" i="8"/>
  <c r="AA90" i="8" s="1"/>
  <c r="AD90" i="8"/>
  <c r="AD58" i="8"/>
  <c r="AN58" i="8"/>
  <c r="AA58" i="8" s="1"/>
  <c r="AN143" i="8"/>
  <c r="AA143" i="8" s="1"/>
  <c r="AD143" i="8"/>
  <c r="AN79" i="8"/>
  <c r="AA79" i="8" s="1"/>
  <c r="AD79" i="8"/>
  <c r="AA108" i="17"/>
  <c r="AA63" i="17"/>
  <c r="AN37" i="18"/>
  <c r="AN121" i="8"/>
  <c r="AD121" i="8"/>
  <c r="AD83" i="18"/>
  <c r="AN158" i="8"/>
  <c r="AA158" i="8" s="1"/>
  <c r="AD158" i="8"/>
  <c r="AN94" i="8"/>
  <c r="AA94" i="8" s="1"/>
  <c r="AD94" i="8"/>
  <c r="AA59" i="17"/>
  <c r="AN68" i="18"/>
  <c r="AA68" i="18" s="1"/>
  <c r="AD68" i="18"/>
  <c r="AN147" i="8"/>
  <c r="AA147" i="8" s="1"/>
  <c r="AD147" i="8"/>
  <c r="AN67" i="8"/>
  <c r="AA67" i="8" s="1"/>
  <c r="AD67" i="8"/>
  <c r="AA144" i="8"/>
  <c r="AD168" i="8"/>
  <c r="AD67" i="18"/>
  <c r="AA176" i="8"/>
  <c r="AA91" i="18"/>
  <c r="AD88" i="8"/>
  <c r="AN89" i="10"/>
  <c r="AA89" i="10" s="1"/>
  <c r="AD89" i="10"/>
  <c r="AN53" i="10"/>
  <c r="AA53" i="10" s="1"/>
  <c r="AD53" i="10"/>
  <c r="AN146" i="11"/>
  <c r="AD158" i="11"/>
  <c r="AN158" i="11"/>
  <c r="AA158" i="11" s="1"/>
  <c r="AN180" i="12"/>
  <c r="AA180" i="12" s="1"/>
  <c r="AD180" i="12"/>
  <c r="AN153" i="12"/>
  <c r="AA153" i="12" s="1"/>
  <c r="AD153" i="12"/>
  <c r="AD123" i="14"/>
  <c r="AN123" i="14"/>
  <c r="AD85" i="14"/>
  <c r="AN85" i="14"/>
  <c r="AA85" i="14" s="1"/>
  <c r="AN63" i="14"/>
  <c r="AA63" i="14" s="1"/>
  <c r="AD63" i="14"/>
  <c r="AD151" i="15"/>
  <c r="AN151" i="15"/>
  <c r="AA151" i="15" s="1"/>
  <c r="AN54" i="15"/>
  <c r="AA54" i="15" s="1"/>
  <c r="AD54" i="15"/>
  <c r="AN125" i="16"/>
  <c r="AA125" i="16" s="1"/>
  <c r="AD125" i="16"/>
  <c r="AN165" i="16"/>
  <c r="AA165" i="16" s="1"/>
  <c r="AD165" i="16"/>
  <c r="AN180" i="9"/>
  <c r="AA180" i="9" s="1"/>
  <c r="AD180" i="9"/>
  <c r="AD158" i="9"/>
  <c r="AN158" i="9"/>
  <c r="AA158" i="9" s="1"/>
  <c r="AN179" i="9"/>
  <c r="AA179" i="9" s="1"/>
  <c r="AD179" i="9"/>
  <c r="AN181" i="9"/>
  <c r="AA181" i="9" s="1"/>
  <c r="AD181" i="9"/>
  <c r="AD133" i="9"/>
  <c r="AN133" i="9"/>
  <c r="AA133" i="9" s="1"/>
  <c r="AN111" i="9"/>
  <c r="AA111" i="9" s="1"/>
  <c r="AD111" i="9"/>
  <c r="AA160" i="9"/>
  <c r="AN115" i="9"/>
  <c r="AA115" i="9" s="1"/>
  <c r="AD115" i="9"/>
  <c r="AN139" i="9"/>
  <c r="AA139" i="9" s="1"/>
  <c r="AD139" i="9"/>
  <c r="AD83" i="9"/>
  <c r="AN83" i="9"/>
  <c r="AA83" i="9" s="1"/>
  <c r="AN113" i="9"/>
  <c r="AA113" i="9" s="1"/>
  <c r="AD113" i="9"/>
  <c r="AA105" i="9"/>
  <c r="AA117" i="9"/>
  <c r="AN52" i="9"/>
  <c r="AA52" i="9" s="1"/>
  <c r="AD52" i="9"/>
  <c r="AD168" i="10"/>
  <c r="AN168" i="10"/>
  <c r="AA168" i="10" s="1"/>
  <c r="AN157" i="10"/>
  <c r="AA157" i="10" s="1"/>
  <c r="AD157" i="10"/>
  <c r="AA162" i="10"/>
  <c r="AN130" i="10"/>
  <c r="AA130" i="10" s="1"/>
  <c r="AD130" i="10"/>
  <c r="AD128" i="10"/>
  <c r="AN104" i="10"/>
  <c r="AA104" i="10" s="1"/>
  <c r="AD104" i="10"/>
  <c r="AD151" i="10"/>
  <c r="AN111" i="10"/>
  <c r="AA111" i="10" s="1"/>
  <c r="AD111" i="10"/>
  <c r="AD114" i="10"/>
  <c r="AN126" i="10"/>
  <c r="AA126" i="10" s="1"/>
  <c r="AD126" i="10"/>
  <c r="AD58" i="10"/>
  <c r="AN58" i="10"/>
  <c r="AA58" i="10" s="1"/>
  <c r="AN34" i="10"/>
  <c r="AD102" i="10"/>
  <c r="AD159" i="11"/>
  <c r="AN159" i="11"/>
  <c r="AA159" i="11" s="1"/>
  <c r="AO177" i="11"/>
  <c r="AA177" i="11" s="1"/>
  <c r="AD177" i="11"/>
  <c r="V32" i="10"/>
  <c r="AA176" i="11"/>
  <c r="AD104" i="11"/>
  <c r="AN104" i="11"/>
  <c r="AA104" i="11" s="1"/>
  <c r="AD157" i="11"/>
  <c r="AD73" i="10"/>
  <c r="AD63" i="11"/>
  <c r="AN63" i="11"/>
  <c r="AA63" i="11" s="1"/>
  <c r="AN137" i="11"/>
  <c r="AA137" i="11" s="1"/>
  <c r="AD137" i="11"/>
  <c r="AA150" i="11"/>
  <c r="AN110" i="11"/>
  <c r="AA110" i="11" s="1"/>
  <c r="AD110" i="11"/>
  <c r="AN34" i="11"/>
  <c r="AO74" i="11"/>
  <c r="AA74" i="11" s="1"/>
  <c r="AD74" i="11"/>
  <c r="X182" i="11"/>
  <c r="AD64" i="11"/>
  <c r="AN64" i="11"/>
  <c r="AA64" i="11" s="1"/>
  <c r="AN49" i="11"/>
  <c r="AA49" i="11" s="1"/>
  <c r="AD49" i="11"/>
  <c r="AN173" i="12"/>
  <c r="AA173" i="12" s="1"/>
  <c r="AD173" i="12"/>
  <c r="AN154" i="12"/>
  <c r="AA154" i="12" s="1"/>
  <c r="AD154" i="12"/>
  <c r="AN169" i="12"/>
  <c r="AA169" i="12" s="1"/>
  <c r="AD169" i="12"/>
  <c r="AD164" i="12"/>
  <c r="AN139" i="12"/>
  <c r="AA139" i="12" s="1"/>
  <c r="AD139" i="12"/>
  <c r="AN136" i="12"/>
  <c r="AA136" i="12" s="1"/>
  <c r="AD136" i="12"/>
  <c r="AN141" i="12"/>
  <c r="AA141" i="12" s="1"/>
  <c r="AD141" i="12"/>
  <c r="AA60" i="11"/>
  <c r="AD146" i="12"/>
  <c r="AN146" i="12"/>
  <c r="AA146" i="12" s="1"/>
  <c r="AN132" i="12"/>
  <c r="AA132" i="12" s="1"/>
  <c r="AD132" i="12"/>
  <c r="AO102" i="12"/>
  <c r="AA102" i="12" s="1"/>
  <c r="AD102" i="12"/>
  <c r="AN116" i="12"/>
  <c r="AA116" i="12" s="1"/>
  <c r="AD116" i="12"/>
  <c r="AN59" i="12"/>
  <c r="AA59" i="12" s="1"/>
  <c r="AD59" i="12"/>
  <c r="AN164" i="13"/>
  <c r="AA164" i="13" s="1"/>
  <c r="AD164" i="13"/>
  <c r="AN77" i="12"/>
  <c r="AA77" i="12" s="1"/>
  <c r="AD77" i="12"/>
  <c r="AN63" i="12"/>
  <c r="AA63" i="12" s="1"/>
  <c r="AD63" i="12"/>
  <c r="AD126" i="12"/>
  <c r="AN36" i="12"/>
  <c r="AA118" i="12"/>
  <c r="AN157" i="13"/>
  <c r="AA157" i="13" s="1"/>
  <c r="AD157" i="13"/>
  <c r="AN82" i="13"/>
  <c r="AA82" i="13" s="1"/>
  <c r="AD82" i="13"/>
  <c r="AN71" i="13"/>
  <c r="AA71" i="13" s="1"/>
  <c r="AD71" i="13"/>
  <c r="AN92" i="13"/>
  <c r="AA92" i="13" s="1"/>
  <c r="AD92" i="13"/>
  <c r="AN121" i="13"/>
  <c r="AD121" i="13"/>
  <c r="AD57" i="13"/>
  <c r="AN57" i="13"/>
  <c r="AA57" i="13" s="1"/>
  <c r="AN94" i="13"/>
  <c r="AA94" i="13" s="1"/>
  <c r="AD94" i="13"/>
  <c r="AN46" i="13"/>
  <c r="AD118" i="12"/>
  <c r="AN131" i="13"/>
  <c r="AA131" i="13" s="1"/>
  <c r="AD131" i="13"/>
  <c r="AN67" i="13"/>
  <c r="AA67" i="13" s="1"/>
  <c r="AD67" i="13"/>
  <c r="AD98" i="12"/>
  <c r="AN88" i="13"/>
  <c r="AA88" i="13" s="1"/>
  <c r="AD88" i="13"/>
  <c r="AN40" i="13"/>
  <c r="AA140" i="13"/>
  <c r="AN147" i="14"/>
  <c r="AD147" i="14"/>
  <c r="AD131" i="14"/>
  <c r="AN131" i="14"/>
  <c r="AA131" i="14" s="1"/>
  <c r="AN128" i="14"/>
  <c r="AA128" i="14" s="1"/>
  <c r="AD128" i="14"/>
  <c r="AN133" i="14"/>
  <c r="AA133" i="14" s="1"/>
  <c r="AD133" i="14"/>
  <c r="AN93" i="14"/>
  <c r="AN34" i="14"/>
  <c r="AD167" i="14"/>
  <c r="AD81" i="14"/>
  <c r="AN81" i="14"/>
  <c r="AA81" i="14" s="1"/>
  <c r="AN176" i="15"/>
  <c r="AA176" i="15" s="1"/>
  <c r="AD176" i="15"/>
  <c r="AD154" i="14"/>
  <c r="AD138" i="14"/>
  <c r="AA87" i="14"/>
  <c r="AD79" i="14"/>
  <c r="AN33" i="14"/>
  <c r="V182" i="14"/>
  <c r="AN98" i="14"/>
  <c r="AA98" i="14" s="1"/>
  <c r="AD98" i="14"/>
  <c r="AN167" i="15"/>
  <c r="AA167" i="15" s="1"/>
  <c r="AD167" i="15"/>
  <c r="AD100" i="14"/>
  <c r="AA56" i="14"/>
  <c r="AN177" i="16"/>
  <c r="AA177" i="16" s="1"/>
  <c r="AD177" i="16"/>
  <c r="AA92" i="14"/>
  <c r="AN166" i="15"/>
  <c r="AA166" i="15" s="1"/>
  <c r="AD166" i="15"/>
  <c r="AD116" i="14"/>
  <c r="AN103" i="15"/>
  <c r="AA103" i="15" s="1"/>
  <c r="AD103" i="15"/>
  <c r="AD180" i="15"/>
  <c r="AN122" i="15"/>
  <c r="AA122" i="15" s="1"/>
  <c r="AD122" i="15"/>
  <c r="AN92" i="15"/>
  <c r="AA92" i="15" s="1"/>
  <c r="AD92" i="15"/>
  <c r="AD113" i="14"/>
  <c r="AD84" i="14"/>
  <c r="AN70" i="15"/>
  <c r="AA70" i="15" s="1"/>
  <c r="AD70" i="15"/>
  <c r="AN91" i="15"/>
  <c r="AD91" i="15"/>
  <c r="AN175" i="16"/>
  <c r="AA175" i="16" s="1"/>
  <c r="AD175" i="16"/>
  <c r="AD120" i="15"/>
  <c r="AN104" i="16"/>
  <c r="AA104" i="16" s="1"/>
  <c r="AD104" i="16"/>
  <c r="AD126" i="15"/>
  <c r="AN151" i="16"/>
  <c r="AA151" i="16" s="1"/>
  <c r="AD151" i="16"/>
  <c r="AN138" i="16"/>
  <c r="AD138" i="16"/>
  <c r="AN130" i="16"/>
  <c r="AA130" i="16" s="1"/>
  <c r="AD130" i="16"/>
  <c r="AN122" i="16"/>
  <c r="AA122" i="16" s="1"/>
  <c r="AD122" i="16"/>
  <c r="AN55" i="16"/>
  <c r="AA55" i="16" s="1"/>
  <c r="AD55" i="16"/>
  <c r="AA105" i="16"/>
  <c r="AD56" i="16"/>
  <c r="AD73" i="16"/>
  <c r="AN124" i="17"/>
  <c r="AA124" i="17" s="1"/>
  <c r="AD124" i="17"/>
  <c r="AN161" i="17"/>
  <c r="AA161" i="17" s="1"/>
  <c r="AD161" i="17"/>
  <c r="AN163" i="17"/>
  <c r="AA163" i="17" s="1"/>
  <c r="AD163" i="17"/>
  <c r="AN147" i="17"/>
  <c r="AA147" i="17" s="1"/>
  <c r="AD147" i="17"/>
  <c r="AN131" i="17"/>
  <c r="AA131" i="17" s="1"/>
  <c r="AD131" i="17"/>
  <c r="AN115" i="17"/>
  <c r="AA115" i="17" s="1"/>
  <c r="AD115" i="17"/>
  <c r="AA180" i="17"/>
  <c r="AN112" i="17"/>
  <c r="AA112" i="17" s="1"/>
  <c r="AD112" i="17"/>
  <c r="AD137" i="16"/>
  <c r="AN77" i="17"/>
  <c r="AA77" i="17" s="1"/>
  <c r="AD77" i="17"/>
  <c r="AA138" i="17"/>
  <c r="AA122" i="17"/>
  <c r="AN34" i="17"/>
  <c r="AN118" i="18"/>
  <c r="AA118" i="18" s="1"/>
  <c r="AD118" i="18"/>
  <c r="AN163" i="18"/>
  <c r="AA163" i="18" s="1"/>
  <c r="AD163" i="18"/>
  <c r="AD170" i="17"/>
  <c r="AN176" i="18"/>
  <c r="AA176" i="18" s="1"/>
  <c r="AD176" i="18"/>
  <c r="AN112" i="18"/>
  <c r="AD112" i="18"/>
  <c r="AD162" i="17"/>
  <c r="AN105" i="17"/>
  <c r="AA105" i="17" s="1"/>
  <c r="AD105" i="17"/>
  <c r="AN81" i="17"/>
  <c r="AA81" i="17" s="1"/>
  <c r="AD81" i="17"/>
  <c r="AN154" i="18"/>
  <c r="AA154" i="18" s="1"/>
  <c r="AD154" i="18"/>
  <c r="AN138" i="18"/>
  <c r="AA138" i="18" s="1"/>
  <c r="AD138" i="18"/>
  <c r="AD98" i="17"/>
  <c r="AN143" i="18"/>
  <c r="AA143" i="18" s="1"/>
  <c r="AD143" i="18"/>
  <c r="AN103" i="18"/>
  <c r="AA103" i="18" s="1"/>
  <c r="AD103" i="18"/>
  <c r="AA154" i="17"/>
  <c r="AN172" i="18"/>
  <c r="AA172" i="18" s="1"/>
  <c r="AD172" i="18"/>
  <c r="AN156" i="18"/>
  <c r="AA156" i="18" s="1"/>
  <c r="AD156" i="18"/>
  <c r="AN140" i="18"/>
  <c r="AA140" i="18" s="1"/>
  <c r="AD140" i="18"/>
  <c r="AN124" i="18"/>
  <c r="AA124" i="18" s="1"/>
  <c r="AD124" i="18"/>
  <c r="AN108" i="18"/>
  <c r="AA108" i="18" s="1"/>
  <c r="AD108" i="18"/>
  <c r="AD83" i="17"/>
  <c r="AD58" i="17"/>
  <c r="AN53" i="8"/>
  <c r="AA53" i="8" s="1"/>
  <c r="AD53" i="8"/>
  <c r="AN34" i="8"/>
  <c r="AN33" i="18"/>
  <c r="AN157" i="8"/>
  <c r="AA157" i="8" s="1"/>
  <c r="AD157" i="8"/>
  <c r="AN93" i="8"/>
  <c r="AA93" i="8" s="1"/>
  <c r="AD93" i="8"/>
  <c r="AD60" i="17"/>
  <c r="AN35" i="18"/>
  <c r="AN119" i="8"/>
  <c r="AD119" i="8"/>
  <c r="AD55" i="8"/>
  <c r="AN55" i="8"/>
  <c r="AD100" i="17"/>
  <c r="AN57" i="8"/>
  <c r="AA57" i="8" s="1"/>
  <c r="AD57" i="8"/>
  <c r="AN145" i="8"/>
  <c r="AA145" i="8" s="1"/>
  <c r="AD145" i="8"/>
  <c r="AN81" i="8"/>
  <c r="AA81" i="8" s="1"/>
  <c r="AD81" i="8"/>
  <c r="AA83" i="18"/>
  <c r="AN150" i="8"/>
  <c r="AA150" i="8" s="1"/>
  <c r="AD150" i="8"/>
  <c r="AN86" i="8"/>
  <c r="AA86" i="8" s="1"/>
  <c r="AD86" i="8"/>
  <c r="AN45" i="18"/>
  <c r="AA45" i="18" s="1"/>
  <c r="AD45" i="18"/>
  <c r="AN139" i="8"/>
  <c r="AA139" i="8" s="1"/>
  <c r="AD139" i="8"/>
  <c r="AN59" i="8"/>
  <c r="AA59" i="8" s="1"/>
  <c r="AD59" i="8"/>
  <c r="AA168" i="8"/>
  <c r="AA67" i="18"/>
  <c r="AD96" i="8"/>
  <c r="AD104" i="8"/>
  <c r="AD128" i="8"/>
  <c r="AA88" i="8"/>
  <c r="AN172" i="9"/>
  <c r="AA172" i="9" s="1"/>
  <c r="AD172" i="9"/>
  <c r="AN174" i="9"/>
  <c r="AA174" i="9" s="1"/>
  <c r="AD174" i="9"/>
  <c r="AO162" i="9"/>
  <c r="AA162" i="9" s="1"/>
  <c r="AD162" i="9"/>
  <c r="AN149" i="9"/>
  <c r="AA149" i="9" s="1"/>
  <c r="AD149" i="9"/>
  <c r="AN147" i="9"/>
  <c r="AD147" i="9"/>
  <c r="AD138" i="9"/>
  <c r="AN138" i="9"/>
  <c r="AA138" i="9" s="1"/>
  <c r="AD145" i="9"/>
  <c r="AN145" i="9"/>
  <c r="AA145" i="9" s="1"/>
  <c r="AN108" i="9"/>
  <c r="AA108" i="9" s="1"/>
  <c r="AD108" i="9"/>
  <c r="AD152" i="9"/>
  <c r="AD107" i="9"/>
  <c r="AN107" i="9"/>
  <c r="AA107" i="9" s="1"/>
  <c r="AD75" i="9"/>
  <c r="AN75" i="9"/>
  <c r="AA75" i="9" s="1"/>
  <c r="AD102" i="9"/>
  <c r="AN73" i="9"/>
  <c r="AA73" i="9" s="1"/>
  <c r="AD73" i="9"/>
  <c r="AN53" i="9"/>
  <c r="AA53" i="9" s="1"/>
  <c r="AD53" i="9"/>
  <c r="AN176" i="10"/>
  <c r="AA176" i="10" s="1"/>
  <c r="AD176" i="10"/>
  <c r="AN50" i="9"/>
  <c r="AA50" i="9" s="1"/>
  <c r="AD50" i="9"/>
  <c r="AN106" i="9"/>
  <c r="AA106" i="9" s="1"/>
  <c r="AD106" i="9"/>
  <c r="AN74" i="9"/>
  <c r="AA74" i="9" s="1"/>
  <c r="AD74" i="9"/>
  <c r="AN149" i="10"/>
  <c r="AA149" i="10" s="1"/>
  <c r="AD149" i="10"/>
  <c r="AN86" i="9"/>
  <c r="AA86" i="9" s="1"/>
  <c r="AD86" i="9"/>
  <c r="AN47" i="9"/>
  <c r="AA47" i="9" s="1"/>
  <c r="AD47" i="9"/>
  <c r="AD41" i="9"/>
  <c r="AD124" i="10"/>
  <c r="AN124" i="10"/>
  <c r="AA124" i="10" s="1"/>
  <c r="AD162" i="10"/>
  <c r="AN129" i="10"/>
  <c r="AD141" i="10"/>
  <c r="AD127" i="10"/>
  <c r="AN127" i="10"/>
  <c r="AA127" i="10" s="1"/>
  <c r="AA128" i="10"/>
  <c r="AD96" i="10"/>
  <c r="AN96" i="10"/>
  <c r="AA96" i="10" s="1"/>
  <c r="AD123" i="10"/>
  <c r="AA151" i="10"/>
  <c r="AD150" i="10"/>
  <c r="AN150" i="10"/>
  <c r="AA150" i="10" s="1"/>
  <c r="AD108" i="10"/>
  <c r="AN108" i="10"/>
  <c r="AA108" i="10" s="1"/>
  <c r="AD76" i="10"/>
  <c r="AN76" i="10"/>
  <c r="AA76" i="10" s="1"/>
  <c r="AD178" i="10"/>
  <c r="AD118" i="10"/>
  <c r="AN106" i="10"/>
  <c r="AA106" i="10" s="1"/>
  <c r="AD106" i="10"/>
  <c r="AN51" i="10"/>
  <c r="AA51" i="10" s="1"/>
  <c r="AD51" i="10"/>
  <c r="AN146" i="10"/>
  <c r="AA146" i="10" s="1"/>
  <c r="AD146" i="10"/>
  <c r="AN109" i="10"/>
  <c r="AA109" i="10" s="1"/>
  <c r="AD109" i="10"/>
  <c r="AN39" i="10"/>
  <c r="AA102" i="10"/>
  <c r="AN60" i="10"/>
  <c r="AA60" i="10" s="1"/>
  <c r="AD60" i="10"/>
  <c r="AD167" i="11"/>
  <c r="AN167" i="11"/>
  <c r="AA167" i="11" s="1"/>
  <c r="AN155" i="11"/>
  <c r="AA155" i="11" s="1"/>
  <c r="AD155" i="11"/>
  <c r="AD152" i="11"/>
  <c r="AN152" i="11"/>
  <c r="AA152" i="11" s="1"/>
  <c r="AN145" i="11"/>
  <c r="AA145" i="11" s="1"/>
  <c r="AD145" i="11"/>
  <c r="AD163" i="11"/>
  <c r="AD144" i="11"/>
  <c r="AN144" i="11"/>
  <c r="AA144" i="11" s="1"/>
  <c r="AA157" i="11"/>
  <c r="AA73" i="10"/>
  <c r="AN79" i="11"/>
  <c r="AA79" i="11" s="1"/>
  <c r="AD79" i="11"/>
  <c r="AN92" i="11"/>
  <c r="AA92" i="11" s="1"/>
  <c r="AD92" i="11"/>
  <c r="AN134" i="11"/>
  <c r="AA134" i="11" s="1"/>
  <c r="AD134" i="11"/>
  <c r="AN81" i="11"/>
  <c r="AA81" i="11" s="1"/>
  <c r="AD81" i="11"/>
  <c r="AN56" i="11"/>
  <c r="AA56" i="11" s="1"/>
  <c r="AD56" i="11"/>
  <c r="AN32" i="11"/>
  <c r="AD128" i="11"/>
  <c r="AN90" i="11"/>
  <c r="AA90" i="11" s="1"/>
  <c r="AD90" i="11"/>
  <c r="AN52" i="11"/>
  <c r="AA52" i="11" s="1"/>
  <c r="AD52" i="11"/>
  <c r="AD160" i="12"/>
  <c r="AN160" i="12"/>
  <c r="AA160" i="12" s="1"/>
  <c r="AD86" i="11"/>
  <c r="AD94" i="11"/>
  <c r="AA164" i="12"/>
  <c r="AN138" i="12"/>
  <c r="AA138" i="12" s="1"/>
  <c r="AD138" i="12"/>
  <c r="AN122" i="12"/>
  <c r="AA122" i="12" s="1"/>
  <c r="AD122" i="12"/>
  <c r="AN166" i="12"/>
  <c r="AA166" i="12" s="1"/>
  <c r="AD166" i="12"/>
  <c r="AN124" i="12"/>
  <c r="AA124" i="12" s="1"/>
  <c r="AD124" i="12"/>
  <c r="AN51" i="12"/>
  <c r="AA51" i="12" s="1"/>
  <c r="AD51" i="12"/>
  <c r="AN72" i="12"/>
  <c r="AA72" i="12" s="1"/>
  <c r="AD72" i="12"/>
  <c r="AN32" i="12"/>
  <c r="AN53" i="12"/>
  <c r="AA53" i="12" s="1"/>
  <c r="AD53" i="12"/>
  <c r="AA94" i="12"/>
  <c r="AN74" i="12"/>
  <c r="AA74" i="12" s="1"/>
  <c r="AD74" i="12"/>
  <c r="AN58" i="12"/>
  <c r="AA58" i="12" s="1"/>
  <c r="AD58" i="12"/>
  <c r="AN42" i="12"/>
  <c r="AA42" i="12" s="1"/>
  <c r="AD42" i="12"/>
  <c r="AN174" i="13"/>
  <c r="AA174" i="13" s="1"/>
  <c r="AD174" i="13"/>
  <c r="AN158" i="13"/>
  <c r="AA158" i="13" s="1"/>
  <c r="AD158" i="13"/>
  <c r="AD142" i="13"/>
  <c r="AN142" i="13"/>
  <c r="AA142" i="13" s="1"/>
  <c r="AN171" i="13"/>
  <c r="AD171" i="13"/>
  <c r="AA126" i="12"/>
  <c r="AN76" i="12"/>
  <c r="AA76" i="12" s="1"/>
  <c r="AD76" i="12"/>
  <c r="AN173" i="13"/>
  <c r="AD173" i="13"/>
  <c r="AN149" i="13"/>
  <c r="AA149" i="13" s="1"/>
  <c r="AD149" i="13"/>
  <c r="AN135" i="13"/>
  <c r="AA135" i="13" s="1"/>
  <c r="AD135" i="13"/>
  <c r="AN159" i="13"/>
  <c r="AA159" i="13" s="1"/>
  <c r="AD159" i="13"/>
  <c r="AN106" i="13"/>
  <c r="AA106" i="13" s="1"/>
  <c r="AD106" i="13"/>
  <c r="AN127" i="13"/>
  <c r="AA127" i="13" s="1"/>
  <c r="AD127" i="13"/>
  <c r="AN84" i="13"/>
  <c r="AA84" i="13" s="1"/>
  <c r="AD84" i="13"/>
  <c r="AN81" i="13"/>
  <c r="AA81" i="13" s="1"/>
  <c r="AD81" i="13"/>
  <c r="AD181" i="14"/>
  <c r="AN181" i="14"/>
  <c r="AA181" i="14" s="1"/>
  <c r="AN139" i="13"/>
  <c r="AA139" i="13" s="1"/>
  <c r="AD139" i="13"/>
  <c r="AN102" i="13"/>
  <c r="AA102" i="13" s="1"/>
  <c r="AD102" i="13"/>
  <c r="AD86" i="12"/>
  <c r="AN107" i="13"/>
  <c r="AA107" i="13" s="1"/>
  <c r="AD107" i="13"/>
  <c r="AN128" i="13"/>
  <c r="AA128" i="13" s="1"/>
  <c r="AD128" i="13"/>
  <c r="AN96" i="13"/>
  <c r="AA96" i="13" s="1"/>
  <c r="AD96" i="13"/>
  <c r="AN32" i="13"/>
  <c r="AN137" i="14"/>
  <c r="AA137" i="14" s="1"/>
  <c r="AD137" i="14"/>
  <c r="AN152" i="14"/>
  <c r="AA152" i="14" s="1"/>
  <c r="AD152" i="14"/>
  <c r="AN74" i="14"/>
  <c r="AA74" i="14" s="1"/>
  <c r="AD74" i="14"/>
  <c r="AA167" i="14"/>
  <c r="AN132" i="14"/>
  <c r="AA132" i="14" s="1"/>
  <c r="AD132" i="14"/>
  <c r="AN99" i="14"/>
  <c r="AA99" i="14" s="1"/>
  <c r="AD99" i="14"/>
  <c r="AA154" i="14"/>
  <c r="AA138" i="14"/>
  <c r="AA79" i="14"/>
  <c r="AN65" i="14"/>
  <c r="AA65" i="14" s="1"/>
  <c r="AD65" i="14"/>
  <c r="AN181" i="15"/>
  <c r="AA181" i="15" s="1"/>
  <c r="AD181" i="15"/>
  <c r="AA82" i="14"/>
  <c r="AD83" i="14"/>
  <c r="AD121" i="15"/>
  <c r="AN109" i="15"/>
  <c r="AA109" i="15" s="1"/>
  <c r="AD109" i="15"/>
  <c r="AN77" i="15"/>
  <c r="AA77" i="15" s="1"/>
  <c r="AD77" i="15"/>
  <c r="AD161" i="16"/>
  <c r="AN161" i="16"/>
  <c r="AD92" i="14"/>
  <c r="AD164" i="15"/>
  <c r="AN114" i="15"/>
  <c r="AA114" i="15" s="1"/>
  <c r="AD114" i="15"/>
  <c r="AN98" i="15"/>
  <c r="AA98" i="15" s="1"/>
  <c r="AD98" i="15"/>
  <c r="AN82" i="15"/>
  <c r="AA82" i="15" s="1"/>
  <c r="AD82" i="15"/>
  <c r="AN66" i="15"/>
  <c r="AA66" i="15" s="1"/>
  <c r="AD66" i="15"/>
  <c r="AN50" i="15"/>
  <c r="AA50" i="15" s="1"/>
  <c r="AD50" i="15"/>
  <c r="AN111" i="15"/>
  <c r="AA111" i="15" s="1"/>
  <c r="AD111" i="15"/>
  <c r="AN47" i="15"/>
  <c r="AA47" i="15" s="1"/>
  <c r="AD47" i="15"/>
  <c r="AD72" i="14"/>
  <c r="AA180" i="15"/>
  <c r="AD133" i="15"/>
  <c r="AN133" i="15"/>
  <c r="AA133" i="15" s="1"/>
  <c r="AN100" i="15"/>
  <c r="AA100" i="15" s="1"/>
  <c r="AD100" i="15"/>
  <c r="AN36" i="15"/>
  <c r="AN176" i="16"/>
  <c r="AA176" i="16" s="1"/>
  <c r="AD176" i="16"/>
  <c r="AD160" i="16"/>
  <c r="AN160" i="16"/>
  <c r="AA108" i="14"/>
  <c r="AD140" i="15"/>
  <c r="AN33" i="15"/>
  <c r="AN62" i="15"/>
  <c r="AA62" i="15" s="1"/>
  <c r="AD62" i="15"/>
  <c r="AN67" i="15"/>
  <c r="AA67" i="15" s="1"/>
  <c r="AD67" i="15"/>
  <c r="AN150" i="16"/>
  <c r="AA150" i="16" s="1"/>
  <c r="AD150" i="16"/>
  <c r="AN96" i="16"/>
  <c r="AA96" i="16" s="1"/>
  <c r="AD96" i="16"/>
  <c r="AD124" i="15"/>
  <c r="AN114" i="16"/>
  <c r="AA114" i="16" s="1"/>
  <c r="AD114" i="16"/>
  <c r="AN106" i="16"/>
  <c r="AA106" i="16" s="1"/>
  <c r="AD106" i="16"/>
  <c r="AN98" i="16"/>
  <c r="AA98" i="16" s="1"/>
  <c r="AD98" i="16"/>
  <c r="AN60" i="16"/>
  <c r="AA60" i="16" s="1"/>
  <c r="AD60" i="16"/>
  <c r="AD146" i="16"/>
  <c r="AA73" i="16"/>
  <c r="AN116" i="17"/>
  <c r="AA116" i="17" s="1"/>
  <c r="AD116" i="17"/>
  <c r="AN153" i="17"/>
  <c r="AA153" i="17" s="1"/>
  <c r="AD153" i="17"/>
  <c r="AD121" i="16"/>
  <c r="AN136" i="17"/>
  <c r="AD136" i="17"/>
  <c r="AA137" i="16"/>
  <c r="AN177" i="17"/>
  <c r="AD177" i="17"/>
  <c r="AN109" i="17"/>
  <c r="AA109" i="17" s="1"/>
  <c r="AD109" i="17"/>
  <c r="AN142" i="18"/>
  <c r="AA142" i="18" s="1"/>
  <c r="AD142" i="18"/>
  <c r="AN155" i="18"/>
  <c r="AA155" i="18" s="1"/>
  <c r="AD155" i="18"/>
  <c r="AA170" i="17"/>
  <c r="AN168" i="18"/>
  <c r="AA168" i="18" s="1"/>
  <c r="AD168" i="18"/>
  <c r="AN104" i="18"/>
  <c r="AA104" i="18" s="1"/>
  <c r="AD104" i="18"/>
  <c r="AN149" i="18"/>
  <c r="AA149" i="18" s="1"/>
  <c r="AD149" i="18"/>
  <c r="AD69" i="18"/>
  <c r="AN69" i="18"/>
  <c r="AA69" i="18" s="1"/>
  <c r="AA162" i="17"/>
  <c r="AN162" i="18"/>
  <c r="AA162" i="18" s="1"/>
  <c r="AD162" i="18"/>
  <c r="AN130" i="18"/>
  <c r="AA130" i="18" s="1"/>
  <c r="AD130" i="18"/>
  <c r="AD50" i="18"/>
  <c r="AN50" i="18"/>
  <c r="AA50" i="18" s="1"/>
  <c r="AA179" i="17"/>
  <c r="AA98" i="17"/>
  <c r="AN151" i="18"/>
  <c r="AA151" i="18" s="1"/>
  <c r="AD151" i="18"/>
  <c r="AN79" i="18"/>
  <c r="AA79" i="18" s="1"/>
  <c r="AD79" i="18"/>
  <c r="AO84" i="17"/>
  <c r="AA84" i="17" s="1"/>
  <c r="AD84" i="17"/>
  <c r="AD55" i="17"/>
  <c r="AN45" i="8"/>
  <c r="AA45" i="8" s="1"/>
  <c r="AD45" i="8"/>
  <c r="AN39" i="8"/>
  <c r="AN181" i="8"/>
  <c r="AA181" i="8" s="1"/>
  <c r="AD181" i="8"/>
  <c r="AN117" i="8"/>
  <c r="AA117" i="8" s="1"/>
  <c r="AD117" i="8"/>
  <c r="AN37" i="8"/>
  <c r="AN170" i="8"/>
  <c r="AA170" i="8" s="1"/>
  <c r="AD170" i="8"/>
  <c r="AN154" i="8"/>
  <c r="AA154" i="8" s="1"/>
  <c r="AD154" i="8"/>
  <c r="AN138" i="8"/>
  <c r="AA138" i="8" s="1"/>
  <c r="AD138" i="8"/>
  <c r="AN122" i="8"/>
  <c r="AA122" i="8" s="1"/>
  <c r="AD122" i="8"/>
  <c r="AN106" i="8"/>
  <c r="AA106" i="8" s="1"/>
  <c r="AD106" i="8"/>
  <c r="AN82" i="8"/>
  <c r="AA82" i="8" s="1"/>
  <c r="AD82" i="8"/>
  <c r="AD52" i="17"/>
  <c r="AN159" i="8"/>
  <c r="AA159" i="8" s="1"/>
  <c r="AD159" i="8"/>
  <c r="AN95" i="8"/>
  <c r="AA95" i="8" s="1"/>
  <c r="AD95" i="8"/>
  <c r="AA100" i="17"/>
  <c r="AN105" i="8"/>
  <c r="AA105" i="8" s="1"/>
  <c r="AD105" i="8"/>
  <c r="AN65" i="8"/>
  <c r="AA65" i="8" s="1"/>
  <c r="AD65" i="8"/>
  <c r="AN54" i="8"/>
  <c r="AA54" i="8" s="1"/>
  <c r="AD54" i="8"/>
  <c r="AD72" i="18"/>
  <c r="AN142" i="8"/>
  <c r="AA142" i="8" s="1"/>
  <c r="AD142" i="8"/>
  <c r="AN78" i="8"/>
  <c r="AA78" i="8" s="1"/>
  <c r="AD78" i="8"/>
  <c r="AN131" i="8"/>
  <c r="AA131" i="8" s="1"/>
  <c r="AD131" i="8"/>
  <c r="AN51" i="8"/>
  <c r="AA51" i="8" s="1"/>
  <c r="AD51" i="8"/>
  <c r="AN48" i="8"/>
  <c r="AA48" i="8" s="1"/>
  <c r="AD48" i="8"/>
  <c r="V32" i="8"/>
  <c r="AN32" i="8"/>
  <c r="AD75" i="18"/>
  <c r="AD99" i="18"/>
  <c r="AA96" i="8"/>
  <c r="AA104" i="8"/>
  <c r="AA128" i="8"/>
  <c r="AN172" i="17"/>
  <c r="AA172" i="17" s="1"/>
  <c r="AD172" i="17"/>
  <c r="AD149" i="16"/>
  <c r="AN145" i="17"/>
  <c r="AA145" i="17" s="1"/>
  <c r="AD145" i="17"/>
  <c r="AA121" i="16"/>
  <c r="AN160" i="17"/>
  <c r="AA160" i="17" s="1"/>
  <c r="AD160" i="17"/>
  <c r="AN69" i="17"/>
  <c r="AA69" i="17" s="1"/>
  <c r="AD69" i="17"/>
  <c r="AN80" i="17"/>
  <c r="AA80" i="17" s="1"/>
  <c r="AD80" i="17"/>
  <c r="AN166" i="18"/>
  <c r="AA166" i="18" s="1"/>
  <c r="AD166" i="18"/>
  <c r="AN102" i="18"/>
  <c r="AA102" i="18" s="1"/>
  <c r="AD102" i="18"/>
  <c r="AN147" i="18"/>
  <c r="AA147" i="18" s="1"/>
  <c r="AD147" i="18"/>
  <c r="AN160" i="18"/>
  <c r="AA160" i="18" s="1"/>
  <c r="AD160" i="18"/>
  <c r="AN93" i="18"/>
  <c r="AA93" i="18" s="1"/>
  <c r="AD93" i="18"/>
  <c r="AN90" i="17"/>
  <c r="AA90" i="17" s="1"/>
  <c r="AD90" i="17"/>
  <c r="AN46" i="17"/>
  <c r="AA46" i="17" s="1"/>
  <c r="AD46" i="17"/>
  <c r="AN38" i="17"/>
  <c r="AN170" i="18"/>
  <c r="AA170" i="18" s="1"/>
  <c r="AD170" i="18"/>
  <c r="AN122" i="18"/>
  <c r="AA122" i="18" s="1"/>
  <c r="AD122" i="18"/>
  <c r="AD42" i="18"/>
  <c r="AN42" i="18"/>
  <c r="AD179" i="17"/>
  <c r="AN97" i="17"/>
  <c r="AA97" i="17" s="1"/>
  <c r="AD97" i="17"/>
  <c r="AA82" i="17"/>
  <c r="AN159" i="18"/>
  <c r="AA159" i="18" s="1"/>
  <c r="AD159" i="18"/>
  <c r="AN48" i="17"/>
  <c r="AA48" i="17" s="1"/>
  <c r="AD48" i="17"/>
  <c r="AA55" i="17"/>
  <c r="AD73" i="17"/>
  <c r="AD43" i="18"/>
  <c r="AN141" i="8"/>
  <c r="AA141" i="8" s="1"/>
  <c r="AD141" i="8"/>
  <c r="AN77" i="8"/>
  <c r="AA77" i="8" s="1"/>
  <c r="AD77" i="8"/>
  <c r="AN38" i="18"/>
  <c r="AN135" i="8"/>
  <c r="AA135" i="8" s="1"/>
  <c r="AD135" i="8"/>
  <c r="AN71" i="8"/>
  <c r="AA71" i="8" s="1"/>
  <c r="AD71" i="8"/>
  <c r="AN44" i="18"/>
  <c r="AA44" i="18" s="1"/>
  <c r="AD44" i="18"/>
  <c r="AN33" i="8"/>
  <c r="AN129" i="8"/>
  <c r="AA129" i="8" s="1"/>
  <c r="AD129" i="8"/>
  <c r="AN46" i="8"/>
  <c r="AA46" i="8" s="1"/>
  <c r="AD46" i="8"/>
  <c r="AA72" i="18"/>
  <c r="AN134" i="8"/>
  <c r="AA134" i="8" s="1"/>
  <c r="AD134" i="8"/>
  <c r="AD75" i="17"/>
  <c r="AN115" i="8"/>
  <c r="AA115" i="8" s="1"/>
  <c r="AD115" i="8"/>
  <c r="AN43" i="8"/>
  <c r="AA43" i="8" s="1"/>
  <c r="AD43" i="8"/>
  <c r="AD152" i="8"/>
  <c r="AD72" i="8"/>
  <c r="AD46" i="18"/>
  <c r="AA75" i="18"/>
  <c r="AA99" i="18"/>
  <c r="AN39" i="9"/>
  <c r="AN170" i="10"/>
  <c r="AA170" i="10" s="1"/>
  <c r="AD170" i="10"/>
  <c r="AD95" i="10"/>
  <c r="AN95" i="10"/>
  <c r="AA95" i="10" s="1"/>
  <c r="AN101" i="10"/>
  <c r="AA101" i="10" s="1"/>
  <c r="AD101" i="10"/>
  <c r="AN55" i="10"/>
  <c r="AA55" i="10" s="1"/>
  <c r="AD55" i="10"/>
  <c r="AD158" i="12"/>
  <c r="AN158" i="12"/>
  <c r="AA158" i="12" s="1"/>
  <c r="AN48" i="12"/>
  <c r="AA48" i="12" s="1"/>
  <c r="AD48" i="12"/>
  <c r="AD177" i="13"/>
  <c r="AN177" i="13"/>
  <c r="AA177" i="13" s="1"/>
  <c r="AN92" i="12"/>
  <c r="AA92" i="12" s="1"/>
  <c r="AD92" i="12"/>
  <c r="AN134" i="13"/>
  <c r="AA134" i="13" s="1"/>
  <c r="AD134" i="13"/>
  <c r="AN130" i="13"/>
  <c r="AA130" i="13" s="1"/>
  <c r="AD130" i="13"/>
  <c r="AN105" i="13"/>
  <c r="AA105" i="13" s="1"/>
  <c r="AD105" i="13"/>
  <c r="AN83" i="13"/>
  <c r="AA83" i="13" s="1"/>
  <c r="AD83" i="13"/>
  <c r="AN119" i="15"/>
  <c r="AA119" i="15" s="1"/>
  <c r="AD119" i="15"/>
  <c r="AN107" i="15"/>
  <c r="AA107" i="15" s="1"/>
  <c r="AD107" i="15"/>
  <c r="AN88" i="16"/>
  <c r="AA88" i="16" s="1"/>
  <c r="AD88" i="16"/>
  <c r="AN171" i="9"/>
  <c r="AA171" i="9" s="1"/>
  <c r="AD171" i="9"/>
  <c r="AN114" i="9"/>
  <c r="AA114" i="9" s="1"/>
  <c r="AD114" i="9"/>
  <c r="AD125" i="9"/>
  <c r="AN125" i="9"/>
  <c r="AA125" i="9" s="1"/>
  <c r="AN77" i="9"/>
  <c r="AA77" i="9" s="1"/>
  <c r="AD77" i="9"/>
  <c r="AN45" i="9"/>
  <c r="AA45" i="9" s="1"/>
  <c r="AD45" i="9"/>
  <c r="AN36" i="9"/>
  <c r="AN38" i="9"/>
  <c r="AN66" i="9"/>
  <c r="AA66" i="9" s="1"/>
  <c r="AD66" i="9"/>
  <c r="AN148" i="10"/>
  <c r="AA148" i="10" s="1"/>
  <c r="AD148" i="10"/>
  <c r="AN137" i="10"/>
  <c r="AA137" i="10" s="1"/>
  <c r="AD137" i="10"/>
  <c r="AD80" i="10"/>
  <c r="AN80" i="10"/>
  <c r="AA80" i="10" s="1"/>
  <c r="AD117" i="10"/>
  <c r="AD79" i="10"/>
  <c r="AN79" i="10"/>
  <c r="AA79" i="10" s="1"/>
  <c r="AA154" i="10"/>
  <c r="AN100" i="10"/>
  <c r="AD100" i="10"/>
  <c r="AD166" i="10"/>
  <c r="AD143" i="10"/>
  <c r="AN143" i="10"/>
  <c r="AA143" i="10" s="1"/>
  <c r="AN98" i="10"/>
  <c r="AA98" i="10" s="1"/>
  <c r="AD98" i="10"/>
  <c r="AA93" i="10"/>
  <c r="AN142" i="10"/>
  <c r="AA142" i="10" s="1"/>
  <c r="AD142" i="10"/>
  <c r="AN81" i="10"/>
  <c r="AA81" i="10" s="1"/>
  <c r="AD81" i="10"/>
  <c r="AN42" i="10"/>
  <c r="AA42" i="10" s="1"/>
  <c r="AD42" i="10"/>
  <c r="AN174" i="11"/>
  <c r="AA174" i="11" s="1"/>
  <c r="AD174" i="11"/>
  <c r="AN33" i="10"/>
  <c r="AN64" i="10"/>
  <c r="AA64" i="10" s="1"/>
  <c r="AD64" i="10"/>
  <c r="AA173" i="11"/>
  <c r="AA69" i="10"/>
  <c r="AN181" i="11"/>
  <c r="AA181" i="11" s="1"/>
  <c r="AD181" i="11"/>
  <c r="AN132" i="11"/>
  <c r="AA132" i="11" s="1"/>
  <c r="AD132" i="11"/>
  <c r="AN133" i="11"/>
  <c r="AA133" i="11" s="1"/>
  <c r="AD133" i="11"/>
  <c r="AD96" i="11"/>
  <c r="AN96" i="11"/>
  <c r="AA96" i="11" s="1"/>
  <c r="AN69" i="11"/>
  <c r="AA69" i="11" s="1"/>
  <c r="AD69" i="11"/>
  <c r="AA44" i="10"/>
  <c r="AN87" i="11"/>
  <c r="AA87" i="11" s="1"/>
  <c r="AD87" i="11"/>
  <c r="AD171" i="11"/>
  <c r="AN97" i="11"/>
  <c r="AA97" i="11" s="1"/>
  <c r="AD97" i="11"/>
  <c r="AN73" i="11"/>
  <c r="AA73" i="11" s="1"/>
  <c r="AD73" i="11"/>
  <c r="AD107" i="11"/>
  <c r="AD112" i="11"/>
  <c r="AD78" i="11"/>
  <c r="AN78" i="11"/>
  <c r="AA78" i="11" s="1"/>
  <c r="AN40" i="11"/>
  <c r="AN172" i="12"/>
  <c r="AA172" i="12" s="1"/>
  <c r="AD172" i="12"/>
  <c r="AN53" i="11"/>
  <c r="AA53" i="11" s="1"/>
  <c r="AD53" i="11"/>
  <c r="AN82" i="11"/>
  <c r="AA82" i="11" s="1"/>
  <c r="AD82" i="11"/>
  <c r="AN36" i="11"/>
  <c r="AN57" i="11"/>
  <c r="AA57" i="11" s="1"/>
  <c r="AD57" i="11"/>
  <c r="AA76" i="11"/>
  <c r="AN38" i="11"/>
  <c r="AN178" i="12"/>
  <c r="AA178" i="12" s="1"/>
  <c r="AD178" i="12"/>
  <c r="AN165" i="12"/>
  <c r="AA165" i="12" s="1"/>
  <c r="AD165" i="12"/>
  <c r="AN131" i="12"/>
  <c r="AA131" i="12" s="1"/>
  <c r="AD131" i="12"/>
  <c r="AN133" i="12"/>
  <c r="AA133" i="12" s="1"/>
  <c r="AD133" i="12"/>
  <c r="AD106" i="12"/>
  <c r="AN106" i="12"/>
  <c r="AA106" i="12" s="1"/>
  <c r="AN96" i="12"/>
  <c r="AA96" i="12" s="1"/>
  <c r="AD96" i="12"/>
  <c r="AD156" i="12"/>
  <c r="AN35" i="12"/>
  <c r="AN88" i="12"/>
  <c r="AA88" i="12" s="1"/>
  <c r="AD88" i="12"/>
  <c r="AN120" i="12"/>
  <c r="AA120" i="12" s="1"/>
  <c r="AD120" i="12"/>
  <c r="AN69" i="12"/>
  <c r="AA69" i="12" s="1"/>
  <c r="AD69" i="12"/>
  <c r="AN169" i="13"/>
  <c r="AA169" i="13" s="1"/>
  <c r="AD169" i="13"/>
  <c r="AA148" i="12"/>
  <c r="AN71" i="12"/>
  <c r="AA71" i="12" s="1"/>
  <c r="AD71" i="12"/>
  <c r="AD163" i="13"/>
  <c r="AN163" i="13"/>
  <c r="AA163" i="13" s="1"/>
  <c r="AD94" i="12"/>
  <c r="AA144" i="13"/>
  <c r="AN90" i="13"/>
  <c r="AA90" i="13" s="1"/>
  <c r="AD90" i="13"/>
  <c r="AN111" i="13"/>
  <c r="AA111" i="13" s="1"/>
  <c r="AD111" i="13"/>
  <c r="AD151" i="13"/>
  <c r="AN132" i="13"/>
  <c r="AA132" i="13" s="1"/>
  <c r="AD132" i="13"/>
  <c r="AN68" i="13"/>
  <c r="AA68" i="13" s="1"/>
  <c r="AD68" i="13"/>
  <c r="AN129" i="13"/>
  <c r="AA129" i="13" s="1"/>
  <c r="AD129" i="13"/>
  <c r="AN65" i="13"/>
  <c r="AA65" i="13" s="1"/>
  <c r="AD65" i="13"/>
  <c r="AD49" i="13"/>
  <c r="AN49" i="13"/>
  <c r="AA49" i="13" s="1"/>
  <c r="AD107" i="12"/>
  <c r="AN118" i="13"/>
  <c r="AA118" i="13" s="1"/>
  <c r="AD118" i="13"/>
  <c r="AN62" i="13"/>
  <c r="AA62" i="13" s="1"/>
  <c r="AD62" i="13"/>
  <c r="AD54" i="13"/>
  <c r="AN54" i="13"/>
  <c r="AA54" i="13" s="1"/>
  <c r="AD178" i="14"/>
  <c r="AN178" i="14"/>
  <c r="AA178" i="14" s="1"/>
  <c r="AD78" i="12"/>
  <c r="AN168" i="13"/>
  <c r="AA168" i="13" s="1"/>
  <c r="AD168" i="13"/>
  <c r="AN123" i="13"/>
  <c r="AA123" i="13" s="1"/>
  <c r="AD123" i="13"/>
  <c r="AD125" i="12"/>
  <c r="AN104" i="13"/>
  <c r="AA104" i="13" s="1"/>
  <c r="AD104" i="13"/>
  <c r="AN180" i="14"/>
  <c r="AA180" i="14" s="1"/>
  <c r="AD180" i="14"/>
  <c r="AN115" i="14"/>
  <c r="AA115" i="14" s="1"/>
  <c r="AD115" i="14"/>
  <c r="AN160" i="14"/>
  <c r="AA160" i="14" s="1"/>
  <c r="AD160" i="14"/>
  <c r="AN120" i="14"/>
  <c r="AA120" i="14" s="1"/>
  <c r="AD120" i="14"/>
  <c r="AN179" i="14"/>
  <c r="AA179" i="14" s="1"/>
  <c r="AD179" i="14"/>
  <c r="AN149" i="14"/>
  <c r="AA149" i="14" s="1"/>
  <c r="AD149" i="14"/>
  <c r="AN125" i="14"/>
  <c r="AD125" i="14"/>
  <c r="AD124" i="14"/>
  <c r="AN124" i="14"/>
  <c r="AA124" i="14" s="1"/>
  <c r="AN58" i="14"/>
  <c r="AA58" i="14" s="1"/>
  <c r="AD58" i="14"/>
  <c r="AA42" i="13"/>
  <c r="AD89" i="14"/>
  <c r="AN89" i="14"/>
  <c r="AA89" i="14" s="1"/>
  <c r="AD166" i="14"/>
  <c r="AN160" i="15"/>
  <c r="AA160" i="15" s="1"/>
  <c r="AD160" i="15"/>
  <c r="AN57" i="14"/>
  <c r="AA57" i="14" s="1"/>
  <c r="AD57" i="14"/>
  <c r="AN173" i="15"/>
  <c r="AA173" i="15" s="1"/>
  <c r="AD173" i="15"/>
  <c r="AN38" i="14"/>
  <c r="AN170" i="15"/>
  <c r="AA170" i="15" s="1"/>
  <c r="AD170" i="15"/>
  <c r="AN154" i="15"/>
  <c r="AA154" i="15" s="1"/>
  <c r="AD154" i="15"/>
  <c r="AA76" i="14"/>
  <c r="AA97" i="14"/>
  <c r="AN117" i="15"/>
  <c r="AA117" i="15" s="1"/>
  <c r="AD117" i="15"/>
  <c r="AN85" i="15"/>
  <c r="AA85" i="15" s="1"/>
  <c r="AD85" i="15"/>
  <c r="AN53" i="15"/>
  <c r="AA53" i="15" s="1"/>
  <c r="AD53" i="15"/>
  <c r="AN37" i="15"/>
  <c r="AD64" i="14"/>
  <c r="AN63" i="15"/>
  <c r="AA63" i="15" s="1"/>
  <c r="AD63" i="15"/>
  <c r="AN171" i="16"/>
  <c r="AD171" i="16"/>
  <c r="AN155" i="16"/>
  <c r="AA155" i="16" s="1"/>
  <c r="AD155" i="16"/>
  <c r="AD158" i="15"/>
  <c r="AN116" i="15"/>
  <c r="AA116" i="15" s="1"/>
  <c r="AD116" i="15"/>
  <c r="AN44" i="15"/>
  <c r="AA44" i="15" s="1"/>
  <c r="AD44" i="15"/>
  <c r="AD148" i="14"/>
  <c r="AN105" i="15"/>
  <c r="AA105" i="15" s="1"/>
  <c r="AD105" i="15"/>
  <c r="AN89" i="15"/>
  <c r="AD89" i="15"/>
  <c r="AN73" i="15"/>
  <c r="AA73" i="15" s="1"/>
  <c r="AD73" i="15"/>
  <c r="AA48" i="14"/>
  <c r="AN110" i="15"/>
  <c r="AA110" i="15" s="1"/>
  <c r="AD110" i="15"/>
  <c r="AN83" i="15"/>
  <c r="AD167" i="16"/>
  <c r="AN167" i="16"/>
  <c r="AA167" i="16" s="1"/>
  <c r="AN157" i="16"/>
  <c r="AA157" i="16" s="1"/>
  <c r="AD157" i="16"/>
  <c r="AN144" i="16"/>
  <c r="AA144" i="16" s="1"/>
  <c r="AD144" i="16"/>
  <c r="AN80" i="16"/>
  <c r="AA80" i="16" s="1"/>
  <c r="AD80" i="16"/>
  <c r="AN82" i="16"/>
  <c r="AA82" i="16" s="1"/>
  <c r="AD82" i="16"/>
  <c r="AN34" i="16"/>
  <c r="AN63" i="16"/>
  <c r="AA63" i="16" s="1"/>
  <c r="AD63" i="16"/>
  <c r="AN47" i="16"/>
  <c r="AA47" i="16" s="1"/>
  <c r="AD47" i="16"/>
  <c r="AN140" i="16"/>
  <c r="AA140" i="16" s="1"/>
  <c r="AD140" i="16"/>
  <c r="AN124" i="16"/>
  <c r="AA124" i="16" s="1"/>
  <c r="AD124" i="16"/>
  <c r="AN108" i="16"/>
  <c r="AA108" i="16" s="1"/>
  <c r="AD108" i="16"/>
  <c r="AN92" i="16"/>
  <c r="AA92" i="16" s="1"/>
  <c r="AD92" i="16"/>
  <c r="AN76" i="16"/>
  <c r="AA76" i="16" s="1"/>
  <c r="AD76" i="16"/>
  <c r="AN164" i="17"/>
  <c r="AA164" i="17" s="1"/>
  <c r="AD164" i="17"/>
  <c r="AA149" i="16"/>
  <c r="AN137" i="17"/>
  <c r="AA137" i="17" s="1"/>
  <c r="AD137" i="17"/>
  <c r="AN45" i="16"/>
  <c r="AA45" i="16" s="1"/>
  <c r="AD45" i="16"/>
  <c r="AD107" i="17"/>
  <c r="AN107" i="17"/>
  <c r="AA107" i="17" s="1"/>
  <c r="AN120" i="17"/>
  <c r="AA120" i="17" s="1"/>
  <c r="AD120" i="17"/>
  <c r="AN104" i="17"/>
  <c r="AA104" i="17" s="1"/>
  <c r="AD104" i="17"/>
  <c r="AD146" i="17"/>
  <c r="AD130" i="17"/>
  <c r="AD114" i="17"/>
  <c r="AN42" i="17"/>
  <c r="AA42" i="17" s="1"/>
  <c r="AD42" i="17"/>
  <c r="AN126" i="18"/>
  <c r="AA126" i="18" s="1"/>
  <c r="AD126" i="18"/>
  <c r="AN94" i="18"/>
  <c r="AA94" i="18" s="1"/>
  <c r="AD94" i="18"/>
  <c r="AN139" i="18"/>
  <c r="AA139" i="18" s="1"/>
  <c r="AD139" i="18"/>
  <c r="AN152" i="18"/>
  <c r="AA152" i="18" s="1"/>
  <c r="AD152" i="18"/>
  <c r="AN89" i="17"/>
  <c r="AA89" i="17" s="1"/>
  <c r="AD89" i="17"/>
  <c r="AA52" i="17"/>
  <c r="AN178" i="18"/>
  <c r="AA178" i="18" s="1"/>
  <c r="AD178" i="18"/>
  <c r="AN114" i="18"/>
  <c r="AA114" i="18" s="1"/>
  <c r="AD114" i="18"/>
  <c r="AD90" i="18"/>
  <c r="AN90" i="18"/>
  <c r="AA90" i="18" s="1"/>
  <c r="AD82" i="18"/>
  <c r="AN82" i="18"/>
  <c r="AA82" i="18" s="1"/>
  <c r="AD74" i="18"/>
  <c r="AN74" i="18"/>
  <c r="AN35" i="17"/>
  <c r="AN167" i="18"/>
  <c r="AA167" i="18" s="1"/>
  <c r="AD167" i="18"/>
  <c r="AN111" i="18"/>
  <c r="AA111" i="18" s="1"/>
  <c r="AD111" i="18"/>
  <c r="AN95" i="18"/>
  <c r="AA95" i="18" s="1"/>
  <c r="AD95" i="18"/>
  <c r="AN32" i="17"/>
  <c r="AA74" i="17"/>
  <c r="AD57" i="17"/>
  <c r="AA43" i="18"/>
  <c r="AN165" i="8"/>
  <c r="AA165" i="8" s="1"/>
  <c r="AD165" i="8"/>
  <c r="AN101" i="8"/>
  <c r="AA101" i="8" s="1"/>
  <c r="AD101" i="8"/>
  <c r="AN50" i="8"/>
  <c r="AA50" i="8" s="1"/>
  <c r="AD50" i="8"/>
  <c r="AN74" i="8"/>
  <c r="AA74" i="8" s="1"/>
  <c r="AD74" i="8"/>
  <c r="AA76" i="17"/>
  <c r="AN175" i="8"/>
  <c r="AA175" i="8" s="1"/>
  <c r="AD175" i="8"/>
  <c r="AN111" i="8"/>
  <c r="AA111" i="8" s="1"/>
  <c r="AD111" i="8"/>
  <c r="AN47" i="8"/>
  <c r="AA47" i="8" s="1"/>
  <c r="AD47" i="8"/>
  <c r="AD82" i="17"/>
  <c r="AN70" i="8"/>
  <c r="AA70" i="8" s="1"/>
  <c r="AD70" i="8"/>
  <c r="AN153" i="8"/>
  <c r="AA153" i="8" s="1"/>
  <c r="AD153" i="8"/>
  <c r="AN89" i="8"/>
  <c r="AA89" i="8" s="1"/>
  <c r="AD89" i="8"/>
  <c r="AN38" i="8"/>
  <c r="AN126" i="8"/>
  <c r="AA126" i="8" s="1"/>
  <c r="AD126" i="8"/>
  <c r="AN39" i="18"/>
  <c r="AN107" i="8"/>
  <c r="AA107" i="8" s="1"/>
  <c r="AD107" i="8"/>
  <c r="AN35" i="8"/>
  <c r="AD160" i="8"/>
  <c r="V182" i="18"/>
  <c r="AD51" i="18"/>
  <c r="AD59" i="18"/>
  <c r="AD112" i="8"/>
  <c r="AD136" i="8"/>
  <c r="AA152" i="9"/>
  <c r="AN169" i="10"/>
  <c r="AD169" i="10"/>
  <c r="AA141" i="10"/>
  <c r="AN140" i="11"/>
  <c r="AA140" i="11" s="1"/>
  <c r="AD140" i="11"/>
  <c r="AN84" i="11"/>
  <c r="AA84" i="11" s="1"/>
  <c r="AD84" i="11"/>
  <c r="AN33" i="11"/>
  <c r="AN114" i="12"/>
  <c r="AA114" i="12" s="1"/>
  <c r="AD114" i="12"/>
  <c r="AN97" i="12"/>
  <c r="AN33" i="12"/>
  <c r="AN77" i="16"/>
  <c r="AA77" i="16" s="1"/>
  <c r="AD77" i="16"/>
  <c r="AD50" i="16"/>
  <c r="AN50" i="16"/>
  <c r="AA50" i="16" s="1"/>
  <c r="AD150" i="9"/>
  <c r="AN150" i="9"/>
  <c r="AA150" i="9" s="1"/>
  <c r="AA154" i="9"/>
  <c r="AD100" i="9"/>
  <c r="AN100" i="9"/>
  <c r="AA100" i="9" s="1"/>
  <c r="AD96" i="9"/>
  <c r="AN96" i="9"/>
  <c r="AA96" i="9" s="1"/>
  <c r="AO101" i="9"/>
  <c r="AA101" i="9" s="1"/>
  <c r="AD101" i="9"/>
  <c r="AD95" i="9"/>
  <c r="AN95" i="9"/>
  <c r="AA95" i="9" s="1"/>
  <c r="AN59" i="9"/>
  <c r="AA59" i="9" s="1"/>
  <c r="AD59" i="9"/>
  <c r="AN37" i="9"/>
  <c r="AN158" i="10"/>
  <c r="AA158" i="10" s="1"/>
  <c r="AD158" i="10"/>
  <c r="AN165" i="10"/>
  <c r="AA165" i="10" s="1"/>
  <c r="AD165" i="10"/>
  <c r="AN160" i="10"/>
  <c r="AA160" i="10" s="1"/>
  <c r="AD160" i="10"/>
  <c r="AD128" i="9"/>
  <c r="AD98" i="9"/>
  <c r="AD156" i="10"/>
  <c r="AN156" i="10"/>
  <c r="AA156" i="10" s="1"/>
  <c r="AN138" i="10"/>
  <c r="AA138" i="10" s="1"/>
  <c r="AD138" i="10"/>
  <c r="AA117" i="10"/>
  <c r="AD154" i="10"/>
  <c r="AA166" i="10"/>
  <c r="AN86" i="10"/>
  <c r="AA86" i="10" s="1"/>
  <c r="AD86" i="10"/>
  <c r="AN78" i="10"/>
  <c r="AA78" i="10" s="1"/>
  <c r="AD78" i="10"/>
  <c r="AN90" i="10"/>
  <c r="AA90" i="10" s="1"/>
  <c r="AD90" i="10"/>
  <c r="AN172" i="11"/>
  <c r="AA172" i="11" s="1"/>
  <c r="AD172" i="11"/>
  <c r="AN45" i="10"/>
  <c r="AA45" i="10" s="1"/>
  <c r="AD45" i="10"/>
  <c r="AN166" i="11"/>
  <c r="AA166" i="11" s="1"/>
  <c r="AD166" i="11"/>
  <c r="AN138" i="11"/>
  <c r="AA138" i="11" s="1"/>
  <c r="AD138" i="11"/>
  <c r="AN61" i="10"/>
  <c r="AA61" i="10" s="1"/>
  <c r="AD61" i="10"/>
  <c r="AN165" i="11"/>
  <c r="AA165" i="11" s="1"/>
  <c r="AD165" i="11"/>
  <c r="AN124" i="11"/>
  <c r="AA124" i="11" s="1"/>
  <c r="AD124" i="11"/>
  <c r="AN82" i="10"/>
  <c r="AA82" i="10" s="1"/>
  <c r="AD82" i="10"/>
  <c r="AD156" i="11"/>
  <c r="AA72" i="10"/>
  <c r="AN93" i="11"/>
  <c r="AA93" i="11" s="1"/>
  <c r="AD93" i="11"/>
  <c r="AN121" i="11"/>
  <c r="AA121" i="11" s="1"/>
  <c r="AD121" i="11"/>
  <c r="AN71" i="11"/>
  <c r="AA71" i="11" s="1"/>
  <c r="AD71" i="11"/>
  <c r="AN153" i="11"/>
  <c r="AA153" i="11" s="1"/>
  <c r="AD153" i="11"/>
  <c r="AA136" i="11"/>
  <c r="AN45" i="11"/>
  <c r="AA45" i="11" s="1"/>
  <c r="AD45" i="11"/>
  <c r="AN163" i="12"/>
  <c r="AA163" i="12" s="1"/>
  <c r="AD163" i="12"/>
  <c r="AD80" i="11"/>
  <c r="AN80" i="11"/>
  <c r="AA80" i="11" s="1"/>
  <c r="AD152" i="12"/>
  <c r="AN152" i="12"/>
  <c r="AA152" i="12" s="1"/>
  <c r="AN177" i="12"/>
  <c r="AA177" i="12" s="1"/>
  <c r="AD177" i="12"/>
  <c r="AN123" i="12"/>
  <c r="AA123" i="12" s="1"/>
  <c r="AD123" i="12"/>
  <c r="AN144" i="12"/>
  <c r="AA144" i="12" s="1"/>
  <c r="AD144" i="12"/>
  <c r="AN128" i="12"/>
  <c r="AA128" i="12" s="1"/>
  <c r="AD128" i="12"/>
  <c r="AD150" i="12"/>
  <c r="AN150" i="12"/>
  <c r="AA150" i="12" s="1"/>
  <c r="AD119" i="12"/>
  <c r="AN119" i="12"/>
  <c r="AA119" i="12" s="1"/>
  <c r="AN91" i="12"/>
  <c r="AA91" i="12" s="1"/>
  <c r="AD91" i="12"/>
  <c r="AN64" i="12"/>
  <c r="AA64" i="12" s="1"/>
  <c r="AD64" i="12"/>
  <c r="AN45" i="12"/>
  <c r="AA45" i="12" s="1"/>
  <c r="AD45" i="12"/>
  <c r="AN79" i="12"/>
  <c r="AA79" i="12" s="1"/>
  <c r="AD79" i="12"/>
  <c r="AD155" i="13"/>
  <c r="AN155" i="13"/>
  <c r="AA155" i="13" s="1"/>
  <c r="AN68" i="12"/>
  <c r="AA68" i="12" s="1"/>
  <c r="AD68" i="12"/>
  <c r="AD142" i="12"/>
  <c r="AN114" i="13"/>
  <c r="AA114" i="13" s="1"/>
  <c r="AD114" i="13"/>
  <c r="AN103" i="13"/>
  <c r="AA103" i="13" s="1"/>
  <c r="AD103" i="13"/>
  <c r="AN124" i="13"/>
  <c r="AA124" i="13" s="1"/>
  <c r="AD124" i="13"/>
  <c r="AN60" i="13"/>
  <c r="AA60" i="13" s="1"/>
  <c r="AD60" i="13"/>
  <c r="AN89" i="13"/>
  <c r="AA89" i="13" s="1"/>
  <c r="AD89" i="13"/>
  <c r="AA107" i="12"/>
  <c r="AN126" i="13"/>
  <c r="AA126" i="13" s="1"/>
  <c r="AD126" i="13"/>
  <c r="AA78" i="12"/>
  <c r="AN99" i="13"/>
  <c r="AA99" i="13" s="1"/>
  <c r="AD99" i="13"/>
  <c r="AA125" i="12"/>
  <c r="AN155" i="14"/>
  <c r="AA155" i="14" s="1"/>
  <c r="AD155" i="14"/>
  <c r="AN139" i="14"/>
  <c r="AA139" i="14" s="1"/>
  <c r="AD139" i="14"/>
  <c r="AD161" i="13"/>
  <c r="AN112" i="14"/>
  <c r="AN117" i="14"/>
  <c r="AA117" i="14" s="1"/>
  <c r="AD117" i="14"/>
  <c r="AD77" i="14"/>
  <c r="AN77" i="14"/>
  <c r="AN50" i="14"/>
  <c r="AA50" i="14" s="1"/>
  <c r="AD50" i="14"/>
  <c r="AN163" i="15"/>
  <c r="AA163" i="15" s="1"/>
  <c r="AD163" i="15"/>
  <c r="X182" i="14"/>
  <c r="AD146" i="14"/>
  <c r="AN130" i="14"/>
  <c r="AA130" i="14" s="1"/>
  <c r="AD130" i="14"/>
  <c r="AN159" i="15"/>
  <c r="AA159" i="15" s="1"/>
  <c r="AD159" i="15"/>
  <c r="AD142" i="15"/>
  <c r="AN142" i="15"/>
  <c r="AA142" i="15" s="1"/>
  <c r="AD97" i="14"/>
  <c r="AD153" i="16"/>
  <c r="AN153" i="16"/>
  <c r="AA153" i="16" s="1"/>
  <c r="AA64" i="14"/>
  <c r="AN157" i="15"/>
  <c r="AA157" i="15" s="1"/>
  <c r="AD157" i="15"/>
  <c r="AN42" i="15"/>
  <c r="AA42" i="15" s="1"/>
  <c r="AD42" i="15"/>
  <c r="AN174" i="16"/>
  <c r="AA174" i="16" s="1"/>
  <c r="AD174" i="16"/>
  <c r="AN71" i="15"/>
  <c r="AA71" i="15" s="1"/>
  <c r="AD71" i="15"/>
  <c r="AA158" i="15"/>
  <c r="AA148" i="14"/>
  <c r="AN173" i="16"/>
  <c r="AA173" i="16" s="1"/>
  <c r="AD173" i="16"/>
  <c r="AN102" i="15"/>
  <c r="AA102" i="15" s="1"/>
  <c r="AD102" i="15"/>
  <c r="AD106" i="14"/>
  <c r="AN59" i="15"/>
  <c r="AD59" i="15"/>
  <c r="AN136" i="16"/>
  <c r="AA136" i="16" s="1"/>
  <c r="AD136" i="16"/>
  <c r="AN74" i="16"/>
  <c r="AA74" i="16" s="1"/>
  <c r="AD74" i="16"/>
  <c r="AN71" i="16"/>
  <c r="AA71" i="16" s="1"/>
  <c r="AD71" i="16"/>
  <c r="V182" i="16"/>
  <c r="AN156" i="17"/>
  <c r="AA156" i="17" s="1"/>
  <c r="AD156" i="17"/>
  <c r="AN129" i="17"/>
  <c r="AA129" i="17" s="1"/>
  <c r="AD129" i="17"/>
  <c r="AN171" i="17"/>
  <c r="AA171" i="17" s="1"/>
  <c r="AD171" i="17"/>
  <c r="AN155" i="17"/>
  <c r="AA155" i="17" s="1"/>
  <c r="AD155" i="17"/>
  <c r="AN139" i="17"/>
  <c r="AA139" i="17" s="1"/>
  <c r="AD139" i="17"/>
  <c r="AN123" i="17"/>
  <c r="AA123" i="17" s="1"/>
  <c r="AD123" i="17"/>
  <c r="AN144" i="17"/>
  <c r="AA144" i="17" s="1"/>
  <c r="AD144" i="17"/>
  <c r="AN93" i="17"/>
  <c r="AA93" i="17" s="1"/>
  <c r="AD93" i="17"/>
  <c r="AN61" i="17"/>
  <c r="AA61" i="17" s="1"/>
  <c r="AD61" i="17"/>
  <c r="AD92" i="17"/>
  <c r="AN92" i="17"/>
  <c r="AA92" i="17" s="1"/>
  <c r="AA146" i="17"/>
  <c r="AA130" i="17"/>
  <c r="AA114" i="17"/>
  <c r="AN150" i="18"/>
  <c r="AA150" i="18" s="1"/>
  <c r="AD150" i="18"/>
  <c r="AN86" i="18"/>
  <c r="AA86" i="18" s="1"/>
  <c r="AD86" i="18"/>
  <c r="AN47" i="17"/>
  <c r="AA47" i="17" s="1"/>
  <c r="AD47" i="17"/>
  <c r="AN131" i="18"/>
  <c r="AA131" i="18" s="1"/>
  <c r="AD131" i="18"/>
  <c r="AN44" i="17"/>
  <c r="AA44" i="17" s="1"/>
  <c r="AD44" i="17"/>
  <c r="AN144" i="18"/>
  <c r="AA144" i="18" s="1"/>
  <c r="AD144" i="18"/>
  <c r="AN77" i="18"/>
  <c r="AA77" i="18" s="1"/>
  <c r="AD77" i="18"/>
  <c r="AN106" i="18"/>
  <c r="AA106" i="18" s="1"/>
  <c r="AD106" i="18"/>
  <c r="AN43" i="17"/>
  <c r="AA43" i="17" s="1"/>
  <c r="AD43" i="17"/>
  <c r="AN175" i="18"/>
  <c r="AA175" i="18" s="1"/>
  <c r="AD175" i="18"/>
  <c r="AN71" i="18"/>
  <c r="AA71" i="18" s="1"/>
  <c r="AD71" i="18"/>
  <c r="AN180" i="18"/>
  <c r="AA180" i="18" s="1"/>
  <c r="AD180" i="18"/>
  <c r="AN164" i="18"/>
  <c r="AA164" i="18" s="1"/>
  <c r="AD164" i="18"/>
  <c r="AN148" i="18"/>
  <c r="AA148" i="18" s="1"/>
  <c r="AD148" i="18"/>
  <c r="AN132" i="18"/>
  <c r="AA132" i="18" s="1"/>
  <c r="AD132" i="18"/>
  <c r="AN116" i="18"/>
  <c r="AA116" i="18" s="1"/>
  <c r="AD116" i="18"/>
  <c r="AN100" i="18"/>
  <c r="AA100" i="18" s="1"/>
  <c r="AD100" i="18"/>
  <c r="AD74" i="17"/>
  <c r="AD47" i="18"/>
  <c r="AN125" i="8"/>
  <c r="AA125" i="8" s="1"/>
  <c r="AD125" i="8"/>
  <c r="AN61" i="8"/>
  <c r="AA61" i="8" s="1"/>
  <c r="AD61" i="8"/>
  <c r="AN42" i="8"/>
  <c r="AA42" i="8" s="1"/>
  <c r="AD42" i="8"/>
  <c r="L42" i="8" s="1"/>
  <c r="AL42" i="8" s="1"/>
  <c r="AD76" i="17"/>
  <c r="AN151" i="8"/>
  <c r="AA151" i="8" s="1"/>
  <c r="AD151" i="8"/>
  <c r="AN87" i="8"/>
  <c r="AA87" i="8" s="1"/>
  <c r="AD87" i="8"/>
  <c r="AA66" i="17"/>
  <c r="AN49" i="8"/>
  <c r="AA49" i="8" s="1"/>
  <c r="AD49" i="8"/>
  <c r="AN62" i="8"/>
  <c r="AA62" i="8" s="1"/>
  <c r="AD62" i="8"/>
  <c r="AN80" i="18"/>
  <c r="AA80" i="18" s="1"/>
  <c r="AD80" i="18"/>
  <c r="AN161" i="8"/>
  <c r="AA161" i="8" s="1"/>
  <c r="AD161" i="8"/>
  <c r="AN113" i="8"/>
  <c r="AA113" i="8" s="1"/>
  <c r="AD113" i="8"/>
  <c r="AN34" i="18"/>
  <c r="AN118" i="8"/>
  <c r="AA118" i="8" s="1"/>
  <c r="AD118" i="8"/>
  <c r="AA68" i="17"/>
  <c r="AN99" i="8"/>
  <c r="AA99" i="8" s="1"/>
  <c r="AD99" i="8"/>
  <c r="AN56" i="8"/>
  <c r="AA56" i="8" s="1"/>
  <c r="AD56" i="8"/>
  <c r="AA160" i="8"/>
  <c r="AA51" i="18"/>
  <c r="AA59" i="18"/>
  <c r="AA112" i="8"/>
  <c r="AA136" i="8"/>
  <c r="V182" i="10" l="1"/>
  <c r="AA89" i="15"/>
  <c r="AA177" i="17"/>
  <c r="AA55" i="8"/>
  <c r="AA76" i="18"/>
  <c r="AA87" i="16"/>
  <c r="AA119" i="16"/>
  <c r="AA161" i="16"/>
  <c r="AA173" i="13"/>
  <c r="AD129" i="10"/>
  <c r="AA112" i="18"/>
  <c r="AA136" i="17"/>
  <c r="AA129" i="10"/>
  <c r="AA119" i="8"/>
  <c r="V182" i="13"/>
  <c r="AA77" i="14"/>
  <c r="V182" i="8"/>
  <c r="AA123" i="14"/>
  <c r="AA146" i="11"/>
  <c r="AA169" i="10"/>
  <c r="AA125" i="14"/>
  <c r="AA100" i="10"/>
  <c r="AD146" i="11"/>
  <c r="AA121" i="8"/>
  <c r="AA173" i="8"/>
  <c r="AD178" i="9"/>
  <c r="AA160" i="16"/>
  <c r="AA171" i="13"/>
  <c r="AA147" i="9"/>
  <c r="AA147" i="14"/>
  <c r="AA55" i="14"/>
  <c r="AD135" i="11"/>
  <c r="AD140" i="10"/>
  <c r="AD109" i="13"/>
  <c r="AL51" i="11"/>
  <c r="AE51" i="11"/>
  <c r="AL122" i="16"/>
  <c r="AE122" i="16"/>
  <c r="AE155" i="15"/>
  <c r="AL109" i="14"/>
  <c r="AE109" i="14"/>
  <c r="AL109" i="18"/>
  <c r="AE109" i="18"/>
  <c r="AO73" i="17"/>
  <c r="AA73" i="17" s="1"/>
  <c r="AE73" i="17"/>
  <c r="AL137" i="9"/>
  <c r="AE137" i="9"/>
  <c r="AO180" i="8"/>
  <c r="AA180" i="8" s="1"/>
  <c r="AD180" i="8"/>
  <c r="AE135" i="11"/>
  <c r="AE178" i="9"/>
  <c r="AO109" i="18"/>
  <c r="AA109" i="18" s="1"/>
  <c r="AD109" i="18"/>
  <c r="AO78" i="13"/>
  <c r="AE78" i="13"/>
  <c r="AL153" i="9"/>
  <c r="AE153" i="9"/>
  <c r="AE110" i="14"/>
  <c r="AE172" i="16"/>
  <c r="AE87" i="11"/>
  <c r="AE58" i="12"/>
  <c r="AO45" i="17"/>
  <c r="AA45" i="17" s="1"/>
  <c r="AD45" i="17"/>
  <c r="AL169" i="9"/>
  <c r="AE169" i="9"/>
  <c r="AE156" i="8"/>
  <c r="AE77" i="18"/>
  <c r="AE71" i="14"/>
  <c r="AO153" i="9"/>
  <c r="AA153" i="9" s="1"/>
  <c r="AD153" i="9"/>
  <c r="AL172" i="8"/>
  <c r="AE172" i="8"/>
  <c r="AO115" i="10"/>
  <c r="AA115" i="10" s="1"/>
  <c r="AD115" i="10"/>
  <c r="AO169" i="9"/>
  <c r="AA169" i="9" s="1"/>
  <c r="AD169" i="9"/>
  <c r="AL161" i="9"/>
  <c r="AE161" i="9"/>
  <c r="AO173" i="17"/>
  <c r="AA173" i="17" s="1"/>
  <c r="AE173" i="17"/>
  <c r="AO121" i="13"/>
  <c r="AE121" i="13"/>
  <c r="AE65" i="17"/>
  <c r="AE125" i="10"/>
  <c r="AE142" i="13"/>
  <c r="AL105" i="12"/>
  <c r="AE105" i="12"/>
  <c r="AL131" i="8"/>
  <c r="AE131" i="8"/>
  <c r="AL129" i="13"/>
  <c r="AE129" i="13"/>
  <c r="AO119" i="17"/>
  <c r="AA119" i="17" s="1"/>
  <c r="AD119" i="17"/>
  <c r="AO91" i="8"/>
  <c r="AA91" i="8" s="1"/>
  <c r="AD91" i="8"/>
  <c r="AE74" i="12"/>
  <c r="AA121" i="13"/>
  <c r="AO142" i="9"/>
  <c r="AA142" i="9" s="1"/>
  <c r="AE142" i="9"/>
  <c r="AE104" i="17"/>
  <c r="AE112" i="14"/>
  <c r="AE140" i="10"/>
  <c r="AE166" i="11"/>
  <c r="AE108" i="8"/>
  <c r="AL167" i="16"/>
  <c r="AE167" i="16"/>
  <c r="AL161" i="10"/>
  <c r="AE161" i="10"/>
  <c r="AL63" i="15"/>
  <c r="AE63" i="15"/>
  <c r="AO87" i="17"/>
  <c r="AA87" i="17" s="1"/>
  <c r="AD87" i="17"/>
  <c r="AE171" i="12"/>
  <c r="AD65" i="12"/>
  <c r="AL161" i="15"/>
  <c r="AE161" i="15"/>
  <c r="AL129" i="9"/>
  <c r="AE129" i="9"/>
  <c r="AO161" i="10"/>
  <c r="AA161" i="10" s="1"/>
  <c r="AD161" i="10"/>
  <c r="AL162" i="14"/>
  <c r="AE162" i="14"/>
  <c r="AO113" i="18"/>
  <c r="AA113" i="18" s="1"/>
  <c r="AD113" i="18"/>
  <c r="AO151" i="11"/>
  <c r="AA151" i="11" s="1"/>
  <c r="AE151" i="11"/>
  <c r="W172" i="10"/>
  <c r="AE172" i="10"/>
  <c r="AE95" i="12"/>
  <c r="AE180" i="14"/>
  <c r="AE157" i="10"/>
  <c r="AL115" i="8"/>
  <c r="AE115" i="8"/>
  <c r="AE64" i="15"/>
  <c r="AL138" i="9"/>
  <c r="AE138" i="9"/>
  <c r="AE66" i="12"/>
  <c r="AO165" i="18"/>
  <c r="AA165" i="18" s="1"/>
  <c r="AD165" i="18"/>
  <c r="AL119" i="15"/>
  <c r="AE119" i="15"/>
  <c r="AL147" i="12"/>
  <c r="AE147" i="12"/>
  <c r="AL155" i="10"/>
  <c r="AE155" i="10"/>
  <c r="AE119" i="17"/>
  <c r="AL132" i="18"/>
  <c r="AE132" i="18"/>
  <c r="AO132" i="8"/>
  <c r="AA132" i="8" s="1"/>
  <c r="AD132" i="8"/>
  <c r="AL84" i="18"/>
  <c r="AE84" i="18"/>
  <c r="AL151" i="15"/>
  <c r="AE151" i="15"/>
  <c r="AL151" i="12"/>
  <c r="AE151" i="12"/>
  <c r="AL103" i="12"/>
  <c r="AE103" i="12"/>
  <c r="AL62" i="13"/>
  <c r="AE62" i="13"/>
  <c r="AL177" i="18"/>
  <c r="AE177" i="18"/>
  <c r="AE84" i="8"/>
  <c r="AE175" i="17"/>
  <c r="AE86" i="14"/>
  <c r="AE83" i="15"/>
  <c r="AE138" i="12"/>
  <c r="AL98" i="16"/>
  <c r="AE98" i="16"/>
  <c r="AL105" i="13"/>
  <c r="AE105" i="13"/>
  <c r="AL73" i="8"/>
  <c r="AE73" i="8"/>
  <c r="AL110" i="13"/>
  <c r="AE110" i="13"/>
  <c r="AL144" i="15"/>
  <c r="AE144" i="15"/>
  <c r="AL165" i="13"/>
  <c r="AE165" i="13"/>
  <c r="AL74" i="16"/>
  <c r="AE74" i="16"/>
  <c r="AE94" i="16"/>
  <c r="AE134" i="14"/>
  <c r="AE91" i="16"/>
  <c r="AE75" i="15"/>
  <c r="AE75" i="16"/>
  <c r="AE164" i="16"/>
  <c r="AL85" i="14"/>
  <c r="AE85" i="14"/>
  <c r="AL93" i="12"/>
  <c r="AE93" i="12"/>
  <c r="AL111" i="12"/>
  <c r="AE111" i="12"/>
  <c r="AL93" i="14"/>
  <c r="AE93" i="14"/>
  <c r="AL174" i="13"/>
  <c r="AE174" i="13"/>
  <c r="AL81" i="18"/>
  <c r="AE81" i="18"/>
  <c r="AL117" i="14"/>
  <c r="AE117" i="14"/>
  <c r="AL80" i="9"/>
  <c r="AE80" i="9"/>
  <c r="AL70" i="13"/>
  <c r="AE70" i="13"/>
  <c r="AL72" i="9"/>
  <c r="AE72" i="9"/>
  <c r="AL123" i="16"/>
  <c r="AE123" i="16"/>
  <c r="AE168" i="15"/>
  <c r="AE142" i="14"/>
  <c r="AL146" i="18"/>
  <c r="AE146" i="18"/>
  <c r="AL99" i="16"/>
  <c r="AE99" i="16"/>
  <c r="AL161" i="14"/>
  <c r="AE161" i="14"/>
  <c r="AL125" i="13"/>
  <c r="AE125" i="13"/>
  <c r="AL147" i="13"/>
  <c r="AE147" i="13"/>
  <c r="AL119" i="9"/>
  <c r="AE119" i="9"/>
  <c r="AL150" i="13"/>
  <c r="AE150" i="13"/>
  <c r="AL97" i="12"/>
  <c r="AE97" i="12"/>
  <c r="AL153" i="16"/>
  <c r="AE153" i="16"/>
  <c r="AL130" i="18"/>
  <c r="AE130" i="18"/>
  <c r="AL177" i="14"/>
  <c r="AE177" i="14"/>
  <c r="AL108" i="9"/>
  <c r="AE108" i="9"/>
  <c r="AL93" i="15"/>
  <c r="AE93" i="15"/>
  <c r="AL135" i="13"/>
  <c r="AE135" i="13"/>
  <c r="AE150" i="17"/>
  <c r="AE62" i="18"/>
  <c r="AE91" i="15"/>
  <c r="AE134" i="17"/>
  <c r="AE85" i="13"/>
  <c r="AL137" i="13"/>
  <c r="AE137" i="13"/>
  <c r="AL121" i="12"/>
  <c r="AE121" i="12"/>
  <c r="AL77" i="15"/>
  <c r="AE77" i="15"/>
  <c r="AL120" i="15"/>
  <c r="AE120" i="15"/>
  <c r="AL65" i="12"/>
  <c r="AE65" i="12"/>
  <c r="AL85" i="15"/>
  <c r="AE85" i="15"/>
  <c r="AL137" i="12"/>
  <c r="AE137" i="12"/>
  <c r="AL109" i="13"/>
  <c r="AE109" i="13"/>
  <c r="AL175" i="12"/>
  <c r="AE175" i="12"/>
  <c r="AL178" i="14"/>
  <c r="AE178" i="14"/>
  <c r="AE99" i="9"/>
  <c r="AE102" i="18"/>
  <c r="AE70" i="18"/>
  <c r="AE118" i="17"/>
  <c r="AE106" i="12"/>
  <c r="AL104" i="9"/>
  <c r="AE104" i="9"/>
  <c r="AL93" i="17"/>
  <c r="AE93" i="17"/>
  <c r="AL75" i="8"/>
  <c r="AE75" i="8"/>
  <c r="AL168" i="12"/>
  <c r="AE168" i="12"/>
  <c r="AL178" i="11"/>
  <c r="AE178" i="11"/>
  <c r="AL178" i="15"/>
  <c r="AE178" i="15"/>
  <c r="AL129" i="10"/>
  <c r="AE129" i="10"/>
  <c r="AL162" i="13"/>
  <c r="AE162" i="13"/>
  <c r="AL173" i="13"/>
  <c r="AE173" i="13"/>
  <c r="AL75" i="11"/>
  <c r="AE75" i="11"/>
  <c r="AL89" i="18"/>
  <c r="AE89" i="18"/>
  <c r="AL146" i="11"/>
  <c r="AE146" i="11"/>
  <c r="AL143" i="15"/>
  <c r="AE143" i="15"/>
  <c r="AE142" i="16"/>
  <c r="AE75" i="9"/>
  <c r="AE94" i="17"/>
  <c r="AE86" i="13"/>
  <c r="AE108" i="11"/>
  <c r="AE134" i="13"/>
  <c r="AE156" i="16"/>
  <c r="AE70" i="14"/>
  <c r="AE94" i="14"/>
  <c r="AE96" i="10"/>
  <c r="AE160" i="11"/>
  <c r="AL138" i="16"/>
  <c r="AE138" i="16"/>
  <c r="AL101" i="13"/>
  <c r="AE101" i="13"/>
  <c r="AL176" i="12"/>
  <c r="AE176" i="12"/>
  <c r="AL133" i="13"/>
  <c r="AE133" i="13"/>
  <c r="AL79" i="10"/>
  <c r="AE79" i="10"/>
  <c r="AL125" i="18"/>
  <c r="AE125" i="18"/>
  <c r="AL71" i="15"/>
  <c r="AE71" i="15"/>
  <c r="AL169" i="18"/>
  <c r="AE169" i="18"/>
  <c r="AL77" i="13"/>
  <c r="AE77" i="13"/>
  <c r="AE142" i="17"/>
  <c r="AE126" i="17"/>
  <c r="AE178" i="13"/>
  <c r="AE81" i="13"/>
  <c r="AE88" i="10"/>
  <c r="AE65" i="9"/>
  <c r="AE150" i="14"/>
  <c r="AL74" i="18"/>
  <c r="AE74" i="18"/>
  <c r="AL103" i="10"/>
  <c r="AE103" i="10"/>
  <c r="AL79" i="15"/>
  <c r="AE79" i="15"/>
  <c r="AL141" i="13"/>
  <c r="AE141" i="13"/>
  <c r="AL153" i="18"/>
  <c r="AE153" i="18"/>
  <c r="AL138" i="13"/>
  <c r="AE138" i="13"/>
  <c r="AL114" i="18"/>
  <c r="AE114" i="18"/>
  <c r="AL171" i="16"/>
  <c r="AE171" i="16"/>
  <c r="AL113" i="13"/>
  <c r="AE113" i="13"/>
  <c r="AL122" i="11"/>
  <c r="AE122" i="11"/>
  <c r="AL160" i="15"/>
  <c r="AE160" i="15"/>
  <c r="AL154" i="13"/>
  <c r="AE154" i="13"/>
  <c r="AE78" i="18"/>
  <c r="AE72" i="15"/>
  <c r="AE70" i="16"/>
  <c r="AE163" i="14"/>
  <c r="W150" i="13"/>
  <c r="W142" i="13"/>
  <c r="W75" i="16"/>
  <c r="AO171" i="16"/>
  <c r="AA171" i="16" s="1"/>
  <c r="W171" i="16"/>
  <c r="AE57" i="9"/>
  <c r="W105" i="13"/>
  <c r="W172" i="16"/>
  <c r="AO138" i="16"/>
  <c r="AA138" i="16" s="1"/>
  <c r="W138" i="16"/>
  <c r="AO161" i="14"/>
  <c r="AA161" i="14" s="1"/>
  <c r="W161" i="14"/>
  <c r="W135" i="11"/>
  <c r="AO91" i="15"/>
  <c r="AA91" i="15" s="1"/>
  <c r="W91" i="15"/>
  <c r="AE46" i="16"/>
  <c r="W85" i="14"/>
  <c r="W103" i="10"/>
  <c r="W54" i="17"/>
  <c r="W79" i="10"/>
  <c r="W144" i="15"/>
  <c r="W71" i="15"/>
  <c r="AO75" i="15"/>
  <c r="AA75" i="15" s="1"/>
  <c r="W75" i="15"/>
  <c r="AO74" i="18"/>
  <c r="AA74" i="18" s="1"/>
  <c r="W74" i="18"/>
  <c r="W73" i="17"/>
  <c r="W174" i="13"/>
  <c r="W57" i="13"/>
  <c r="W173" i="17"/>
  <c r="AO120" i="15"/>
  <c r="AA120" i="15" s="1"/>
  <c r="W120" i="15"/>
  <c r="AO141" i="13"/>
  <c r="AA141" i="13" s="1"/>
  <c r="W141" i="13"/>
  <c r="W164" i="16"/>
  <c r="AO122" i="11"/>
  <c r="AA122" i="11" s="1"/>
  <c r="W122" i="11"/>
  <c r="AE51" i="14"/>
  <c r="W46" i="13"/>
  <c r="W146" i="11"/>
  <c r="W142" i="9"/>
  <c r="AO160" i="11"/>
  <c r="W160" i="11"/>
  <c r="W66" i="12"/>
  <c r="W95" i="12"/>
  <c r="AO59" i="15"/>
  <c r="AA59" i="15" s="1"/>
  <c r="W59" i="15"/>
  <c r="W59" i="16"/>
  <c r="AO86" i="13"/>
  <c r="AA86" i="13" s="1"/>
  <c r="W86" i="13"/>
  <c r="AO54" i="16"/>
  <c r="AA54" i="16" s="1"/>
  <c r="W54" i="16"/>
  <c r="W65" i="12"/>
  <c r="AD133" i="13"/>
  <c r="W106" i="12"/>
  <c r="W151" i="15"/>
  <c r="W109" i="13"/>
  <c r="AA160" i="11"/>
  <c r="W78" i="13"/>
  <c r="AO83" i="15"/>
  <c r="AA83" i="15" s="1"/>
  <c r="W83" i="15"/>
  <c r="W133" i="13"/>
  <c r="W151" i="11"/>
  <c r="W138" i="13"/>
  <c r="W134" i="13"/>
  <c r="AE57" i="13"/>
  <c r="W129" i="10"/>
  <c r="W62" i="13"/>
  <c r="AO101" i="13"/>
  <c r="AA101" i="13" s="1"/>
  <c r="W101" i="13"/>
  <c r="W56" i="10"/>
  <c r="W104" i="17"/>
  <c r="AO97" i="12"/>
  <c r="AA97" i="12" s="1"/>
  <c r="W97" i="12"/>
  <c r="W46" i="12"/>
  <c r="AE50" i="12"/>
  <c r="AD97" i="12"/>
  <c r="AL46" i="14"/>
  <c r="AE46" i="14"/>
  <c r="AO110" i="14"/>
  <c r="AA110" i="14" s="1"/>
  <c r="AD110" i="14"/>
  <c r="AO94" i="16"/>
  <c r="AA94" i="16" s="1"/>
  <c r="AD94" i="16"/>
  <c r="AO126" i="17"/>
  <c r="AA126" i="17" s="1"/>
  <c r="AD126" i="17"/>
  <c r="AO134" i="14"/>
  <c r="AA134" i="14" s="1"/>
  <c r="AD134" i="14"/>
  <c r="AO150" i="17"/>
  <c r="AA150" i="17" s="1"/>
  <c r="AD150" i="17"/>
  <c r="AO172" i="10"/>
  <c r="AA172" i="10" s="1"/>
  <c r="AD172" i="10"/>
  <c r="AE46" i="12"/>
  <c r="AE57" i="17"/>
  <c r="AO91" i="16"/>
  <c r="AA91" i="16" s="1"/>
  <c r="AD91" i="16"/>
  <c r="AA46" i="13"/>
  <c r="AO104" i="9"/>
  <c r="AA104" i="9" s="1"/>
  <c r="AD104" i="9"/>
  <c r="AO125" i="13"/>
  <c r="AA125" i="13" s="1"/>
  <c r="AD125" i="13"/>
  <c r="AO153" i="10"/>
  <c r="AA153" i="10" s="1"/>
  <c r="AD153" i="10"/>
  <c r="AL46" i="13"/>
  <c r="AE46" i="13"/>
  <c r="AO125" i="18"/>
  <c r="AA125" i="18" s="1"/>
  <c r="AD125" i="18"/>
  <c r="AA138" i="13"/>
  <c r="AO113" i="12"/>
  <c r="AA113" i="12" s="1"/>
  <c r="AD113" i="12"/>
  <c r="AO156" i="16"/>
  <c r="AA156" i="16" s="1"/>
  <c r="AD156" i="16"/>
  <c r="AO169" i="18"/>
  <c r="AA169" i="18" s="1"/>
  <c r="AD169" i="18"/>
  <c r="AE56" i="9"/>
  <c r="AE56" i="10"/>
  <c r="AO156" i="8"/>
  <c r="AA156" i="8" s="1"/>
  <c r="AD156" i="8"/>
  <c r="AD46" i="13"/>
  <c r="AD65" i="17"/>
  <c r="AD125" i="10"/>
  <c r="AD144" i="15"/>
  <c r="AO64" i="15"/>
  <c r="AA64" i="15" s="1"/>
  <c r="AD64" i="15"/>
  <c r="AO142" i="16"/>
  <c r="AA142" i="16" s="1"/>
  <c r="AD142" i="16"/>
  <c r="AO177" i="18"/>
  <c r="AA177" i="18" s="1"/>
  <c r="AD177" i="18"/>
  <c r="AO89" i="18"/>
  <c r="AA89" i="18" s="1"/>
  <c r="AD89" i="18"/>
  <c r="AD112" i="14"/>
  <c r="AD78" i="13"/>
  <c r="AO70" i="16"/>
  <c r="AA70" i="16" s="1"/>
  <c r="AD70" i="16"/>
  <c r="AO65" i="9"/>
  <c r="AA65" i="9" s="1"/>
  <c r="AD65" i="9"/>
  <c r="AO142" i="14"/>
  <c r="AA142" i="14" s="1"/>
  <c r="AD142" i="14"/>
  <c r="AO137" i="12"/>
  <c r="AA137" i="12" s="1"/>
  <c r="AD137" i="12"/>
  <c r="AO81" i="18"/>
  <c r="AA81" i="18" s="1"/>
  <c r="AD81" i="18"/>
  <c r="AO46" i="16"/>
  <c r="AA46" i="16" s="1"/>
  <c r="AD46" i="16"/>
  <c r="AO94" i="14"/>
  <c r="AA94" i="14" s="1"/>
  <c r="AD94" i="14"/>
  <c r="AO108" i="8"/>
  <c r="AA108" i="8" s="1"/>
  <c r="AD108" i="8"/>
  <c r="AL50" i="16"/>
  <c r="AE50" i="16"/>
  <c r="AL54" i="17"/>
  <c r="AE54" i="17"/>
  <c r="AE59" i="15"/>
  <c r="AA112" i="14"/>
  <c r="AA78" i="13"/>
  <c r="AO118" i="17"/>
  <c r="AA118" i="17" s="1"/>
  <c r="AD118" i="17"/>
  <c r="AO124" i="8"/>
  <c r="AA124" i="8" s="1"/>
  <c r="AD124" i="8"/>
  <c r="AO175" i="15"/>
  <c r="AA175" i="15" s="1"/>
  <c r="AD175" i="15"/>
  <c r="AE47" i="16"/>
  <c r="AE51" i="15"/>
  <c r="AE52" i="8"/>
  <c r="AE59" i="16"/>
  <c r="AA93" i="14"/>
  <c r="AD75" i="16"/>
  <c r="AD101" i="13"/>
  <c r="AL49" i="12"/>
  <c r="AE49" i="12"/>
  <c r="AL49" i="17"/>
  <c r="AE49" i="17"/>
  <c r="AO102" i="17"/>
  <c r="AA102" i="17" s="1"/>
  <c r="AD102" i="17"/>
  <c r="AO49" i="12"/>
  <c r="AA49" i="12" s="1"/>
  <c r="AD49" i="12"/>
  <c r="AO52" i="8"/>
  <c r="AA52" i="8" s="1"/>
  <c r="AD52" i="8"/>
  <c r="AE54" i="16"/>
  <c r="AD93" i="14"/>
  <c r="AD151" i="11"/>
  <c r="AO49" i="17"/>
  <c r="AA49" i="17" s="1"/>
  <c r="AD49" i="17"/>
  <c r="AO150" i="14"/>
  <c r="AA150" i="14" s="1"/>
  <c r="AD150" i="14"/>
  <c r="AO178" i="15"/>
  <c r="AA178" i="15" s="1"/>
  <c r="AD178" i="15"/>
  <c r="AL52" i="14"/>
  <c r="AE52" i="14"/>
  <c r="AO70" i="14"/>
  <c r="AA70" i="14" s="1"/>
  <c r="AD70" i="14"/>
  <c r="AO134" i="17"/>
  <c r="AA134" i="17" s="1"/>
  <c r="AD134" i="17"/>
  <c r="AL52" i="9"/>
  <c r="AE52" i="9"/>
  <c r="AE61" i="15"/>
  <c r="V182" i="15"/>
  <c r="AE42" i="8"/>
  <c r="AE41" i="8"/>
  <c r="AA42" i="16"/>
  <c r="AA41" i="14"/>
  <c r="AO42" i="18"/>
  <c r="AA42" i="18" s="1"/>
  <c r="W42" i="18"/>
  <c r="AO41" i="18"/>
  <c r="AA41" i="18" s="1"/>
  <c r="AD41" i="18"/>
  <c r="AL41" i="18"/>
  <c r="AE41" i="18"/>
  <c r="N9" i="5"/>
  <c r="AL38" i="17"/>
  <c r="N42" i="5"/>
  <c r="N106" i="5"/>
  <c r="N114" i="5"/>
  <c r="N58" i="5"/>
  <c r="N122" i="5"/>
  <c r="N50" i="5"/>
  <c r="N66" i="5"/>
  <c r="N130" i="5"/>
  <c r="N10" i="5"/>
  <c r="N74" i="5"/>
  <c r="N138" i="5"/>
  <c r="N18" i="5"/>
  <c r="N82" i="5"/>
  <c r="N146" i="5"/>
  <c r="N26" i="5"/>
  <c r="N90" i="5"/>
  <c r="N34" i="5"/>
  <c r="N98" i="5"/>
  <c r="AJ28" i="19" l="1"/>
  <c r="AI28" i="19"/>
  <c r="AF28" i="19"/>
  <c r="AG33" i="4"/>
  <c r="AG34" i="4"/>
  <c r="AG35" i="4"/>
  <c r="AG36" i="4"/>
  <c r="AG37" i="4"/>
  <c r="AG38" i="4"/>
  <c r="AG39" i="4"/>
  <c r="AG40" i="4"/>
  <c r="AG41" i="4"/>
  <c r="AG42" i="4"/>
  <c r="AG43" i="4"/>
  <c r="AG44" i="4"/>
  <c r="AG45" i="4"/>
  <c r="AG46" i="4"/>
  <c r="AG47" i="4"/>
  <c r="AG48" i="4"/>
  <c r="AG49" i="4"/>
  <c r="AG50" i="4"/>
  <c r="AG51" i="4"/>
  <c r="AG52" i="4"/>
  <c r="AG53" i="4"/>
  <c r="AG54" i="4"/>
  <c r="AG55" i="4"/>
  <c r="AG56" i="4"/>
  <c r="AG57" i="4"/>
  <c r="AG58" i="4"/>
  <c r="AG59" i="4"/>
  <c r="AG60" i="4"/>
  <c r="AG61" i="4"/>
  <c r="AG62" i="4"/>
  <c r="AG63" i="4"/>
  <c r="AG64" i="4"/>
  <c r="AG65" i="4"/>
  <c r="AG66" i="4"/>
  <c r="AG67" i="4"/>
  <c r="AG68" i="4"/>
  <c r="AG69" i="4"/>
  <c r="AG70" i="4"/>
  <c r="AG71" i="4"/>
  <c r="AG72" i="4"/>
  <c r="AG73" i="4"/>
  <c r="AG74" i="4"/>
  <c r="AG75" i="4"/>
  <c r="AG76" i="4"/>
  <c r="AG77" i="4"/>
  <c r="AG78" i="4"/>
  <c r="AG79" i="4"/>
  <c r="AG80" i="4"/>
  <c r="AG81" i="4"/>
  <c r="AG82" i="4"/>
  <c r="AG83" i="4"/>
  <c r="AG84" i="4"/>
  <c r="AG85" i="4"/>
  <c r="AG86" i="4"/>
  <c r="AG87" i="4"/>
  <c r="AG88" i="4"/>
  <c r="AG89" i="4"/>
  <c r="AG90" i="4"/>
  <c r="AG91" i="4"/>
  <c r="AG92" i="4"/>
  <c r="AG93" i="4"/>
  <c r="AG94" i="4"/>
  <c r="AG95" i="4"/>
  <c r="AG96" i="4"/>
  <c r="AG97" i="4"/>
  <c r="AG98" i="4"/>
  <c r="AG99" i="4"/>
  <c r="AG100" i="4"/>
  <c r="AG101" i="4"/>
  <c r="AG102" i="4"/>
  <c r="AG103" i="4"/>
  <c r="AG104" i="4"/>
  <c r="AG105" i="4"/>
  <c r="AG106" i="4"/>
  <c r="AG107" i="4"/>
  <c r="AG108" i="4"/>
  <c r="AG109" i="4"/>
  <c r="AG110" i="4"/>
  <c r="AG111" i="4"/>
  <c r="AG112" i="4"/>
  <c r="AG113" i="4"/>
  <c r="AG114" i="4"/>
  <c r="AG115" i="4"/>
  <c r="AG116" i="4"/>
  <c r="AG117" i="4"/>
  <c r="AG118" i="4"/>
  <c r="AG119" i="4"/>
  <c r="AG120" i="4"/>
  <c r="AG121" i="4"/>
  <c r="AG122" i="4"/>
  <c r="AG123" i="4"/>
  <c r="AG124" i="4"/>
  <c r="AG125" i="4"/>
  <c r="AG126" i="4"/>
  <c r="AG127" i="4"/>
  <c r="AG128" i="4"/>
  <c r="AG129" i="4"/>
  <c r="AG130" i="4"/>
  <c r="AG131" i="4"/>
  <c r="AG132" i="4"/>
  <c r="AG133" i="4"/>
  <c r="AG134" i="4"/>
  <c r="AG135" i="4"/>
  <c r="AG136" i="4"/>
  <c r="AG137" i="4"/>
  <c r="AG138" i="4"/>
  <c r="AG139" i="4"/>
  <c r="AG140" i="4"/>
  <c r="AG141" i="4"/>
  <c r="AG142" i="4"/>
  <c r="AG143" i="4"/>
  <c r="AG144" i="4"/>
  <c r="AG145" i="4"/>
  <c r="AG146" i="4"/>
  <c r="AG147" i="4"/>
  <c r="AG148" i="4"/>
  <c r="AG149" i="4"/>
  <c r="AG150" i="4"/>
  <c r="AG151" i="4"/>
  <c r="AG152" i="4"/>
  <c r="AG153" i="4"/>
  <c r="AG154" i="4"/>
  <c r="AG155" i="4"/>
  <c r="AG156" i="4"/>
  <c r="AG157" i="4"/>
  <c r="AG158" i="4"/>
  <c r="AG159" i="4"/>
  <c r="AG160" i="4"/>
  <c r="AG161" i="4"/>
  <c r="AG162" i="4"/>
  <c r="AG163" i="4"/>
  <c r="AG164" i="4"/>
  <c r="AG165" i="4"/>
  <c r="AG166" i="4"/>
  <c r="AG167" i="4"/>
  <c r="AG168" i="4"/>
  <c r="AG169" i="4"/>
  <c r="AG170" i="4"/>
  <c r="AG171" i="4"/>
  <c r="AG172" i="4"/>
  <c r="AG173" i="4"/>
  <c r="AG174" i="4"/>
  <c r="AG175" i="4"/>
  <c r="AG176" i="4"/>
  <c r="AG177" i="4"/>
  <c r="AG178" i="4"/>
  <c r="AG179" i="4"/>
  <c r="AG180" i="4"/>
  <c r="AG181" i="4"/>
  <c r="AG32" i="4"/>
  <c r="AG28" i="19"/>
  <c r="AH28" i="19" l="1"/>
  <c r="AG182" i="4"/>
  <c r="N3" i="5" l="1"/>
  <c r="AP33" i="4" l="1"/>
  <c r="AP34" i="4"/>
  <c r="AP35" i="4"/>
  <c r="AP36" i="4"/>
  <c r="AP37" i="4"/>
  <c r="AP38" i="4"/>
  <c r="AP39" i="4"/>
  <c r="AP40" i="4"/>
  <c r="AP41" i="4"/>
  <c r="AP42" i="4"/>
  <c r="AP43" i="4"/>
  <c r="AP44" i="4"/>
  <c r="AP45" i="4"/>
  <c r="AP46" i="4"/>
  <c r="AP47" i="4"/>
  <c r="AP48" i="4"/>
  <c r="AP49" i="4"/>
  <c r="AP50" i="4"/>
  <c r="AP51" i="4"/>
  <c r="AP52" i="4"/>
  <c r="AP53" i="4"/>
  <c r="AP54" i="4"/>
  <c r="AP55" i="4"/>
  <c r="AP56" i="4"/>
  <c r="AP57" i="4"/>
  <c r="AP58" i="4"/>
  <c r="AP59" i="4"/>
  <c r="AP60" i="4"/>
  <c r="AP61" i="4"/>
  <c r="AP62" i="4"/>
  <c r="AP63" i="4"/>
  <c r="AP64" i="4"/>
  <c r="AP65" i="4"/>
  <c r="AP66" i="4"/>
  <c r="AP67" i="4"/>
  <c r="AP68" i="4"/>
  <c r="AP69" i="4"/>
  <c r="AP70" i="4"/>
  <c r="AP71" i="4"/>
  <c r="AP72" i="4"/>
  <c r="AP73" i="4"/>
  <c r="AP74" i="4"/>
  <c r="AP75" i="4"/>
  <c r="AP76" i="4"/>
  <c r="AP77" i="4"/>
  <c r="AP78" i="4"/>
  <c r="AP79" i="4"/>
  <c r="AP80" i="4"/>
  <c r="AP81" i="4"/>
  <c r="AP82" i="4"/>
  <c r="AP83" i="4"/>
  <c r="AP84" i="4"/>
  <c r="AP85" i="4"/>
  <c r="AP86" i="4"/>
  <c r="AP87" i="4"/>
  <c r="AP88" i="4"/>
  <c r="AP89" i="4"/>
  <c r="AP90" i="4"/>
  <c r="AP91" i="4"/>
  <c r="AP92" i="4"/>
  <c r="AP93" i="4"/>
  <c r="AP94" i="4"/>
  <c r="AP95" i="4"/>
  <c r="AP96" i="4"/>
  <c r="AP97" i="4"/>
  <c r="AP98" i="4"/>
  <c r="AP99" i="4"/>
  <c r="AP100" i="4"/>
  <c r="AP101" i="4"/>
  <c r="AP102" i="4"/>
  <c r="AP103" i="4"/>
  <c r="AP104" i="4"/>
  <c r="AP105" i="4"/>
  <c r="AP106" i="4"/>
  <c r="AP107" i="4"/>
  <c r="AP108" i="4"/>
  <c r="AP109" i="4"/>
  <c r="AP110" i="4"/>
  <c r="AP111" i="4"/>
  <c r="AP112" i="4"/>
  <c r="AP113" i="4"/>
  <c r="AP114" i="4"/>
  <c r="AP115" i="4"/>
  <c r="AP116" i="4"/>
  <c r="AP117" i="4"/>
  <c r="AP118" i="4"/>
  <c r="AP119" i="4"/>
  <c r="AP120" i="4"/>
  <c r="AP121" i="4"/>
  <c r="AP122" i="4"/>
  <c r="AP123" i="4"/>
  <c r="AP124" i="4"/>
  <c r="AP125" i="4"/>
  <c r="AP126" i="4"/>
  <c r="AP127" i="4"/>
  <c r="AP128" i="4"/>
  <c r="AP129" i="4"/>
  <c r="AP130" i="4"/>
  <c r="AP131" i="4"/>
  <c r="AP132" i="4"/>
  <c r="AP133" i="4"/>
  <c r="AP134" i="4"/>
  <c r="AP135" i="4"/>
  <c r="AP136" i="4"/>
  <c r="AP137" i="4"/>
  <c r="AP138" i="4"/>
  <c r="AP139" i="4"/>
  <c r="AP140" i="4"/>
  <c r="AP141" i="4"/>
  <c r="AP142" i="4"/>
  <c r="AP143" i="4"/>
  <c r="AP144" i="4"/>
  <c r="AP145" i="4"/>
  <c r="AP146" i="4"/>
  <c r="AP147" i="4"/>
  <c r="AP148" i="4"/>
  <c r="AP149" i="4"/>
  <c r="AP150" i="4"/>
  <c r="AP151" i="4"/>
  <c r="AP152" i="4"/>
  <c r="AP153" i="4"/>
  <c r="AP154" i="4"/>
  <c r="AP155" i="4"/>
  <c r="AP156" i="4"/>
  <c r="AP157" i="4"/>
  <c r="AP158" i="4"/>
  <c r="AP159" i="4"/>
  <c r="AP160" i="4"/>
  <c r="AP161" i="4"/>
  <c r="AP162" i="4"/>
  <c r="AP163" i="4"/>
  <c r="AP164" i="4"/>
  <c r="AP165" i="4"/>
  <c r="AP166" i="4"/>
  <c r="AP167" i="4"/>
  <c r="AP168" i="4"/>
  <c r="AP169" i="4"/>
  <c r="AP170" i="4"/>
  <c r="AP171" i="4"/>
  <c r="AP172" i="4"/>
  <c r="AP173" i="4"/>
  <c r="AP174" i="4"/>
  <c r="AP175" i="4"/>
  <c r="AP176" i="4"/>
  <c r="AP177" i="4"/>
  <c r="AP178" i="4"/>
  <c r="AP179" i="4"/>
  <c r="AP180" i="4"/>
  <c r="AP181" i="4"/>
  <c r="AP32" i="4"/>
  <c r="S1" i="1" l="1"/>
  <c r="B29" i="19" l="1"/>
  <c r="C29" i="19"/>
  <c r="F29" i="19"/>
  <c r="G29" i="19"/>
  <c r="T29" i="19" s="1"/>
  <c r="M29" i="19"/>
  <c r="N29" i="19"/>
  <c r="R29" i="19" s="1"/>
  <c r="O29" i="19"/>
  <c r="S29" i="19" s="1"/>
  <c r="AC29" i="19"/>
  <c r="AD29" i="19"/>
  <c r="F4" i="5" s="1"/>
  <c r="B30" i="19"/>
  <c r="C30" i="19"/>
  <c r="F30" i="19"/>
  <c r="G30" i="19"/>
  <c r="T30" i="19" s="1"/>
  <c r="M30" i="19"/>
  <c r="N30" i="19"/>
  <c r="R30" i="19" s="1"/>
  <c r="O30" i="19"/>
  <c r="S30" i="19" s="1"/>
  <c r="AC30" i="19"/>
  <c r="AD30" i="19"/>
  <c r="F5" i="5" s="1"/>
  <c r="B31" i="19"/>
  <c r="C31" i="19"/>
  <c r="F31" i="19"/>
  <c r="G31" i="19"/>
  <c r="T31" i="19" s="1"/>
  <c r="M31" i="19"/>
  <c r="N31" i="19"/>
  <c r="R31" i="19" s="1"/>
  <c r="O31" i="19"/>
  <c r="S31" i="19" s="1"/>
  <c r="AC31" i="19"/>
  <c r="AD31" i="19"/>
  <c r="F6" i="5" s="1"/>
  <c r="B32" i="19"/>
  <c r="C32" i="19"/>
  <c r="F32" i="19"/>
  <c r="G32" i="19"/>
  <c r="T32" i="19" s="1"/>
  <c r="M32" i="19"/>
  <c r="N32" i="19"/>
  <c r="R32" i="19" s="1"/>
  <c r="O32" i="19"/>
  <c r="S32" i="19" s="1"/>
  <c r="AC32" i="19"/>
  <c r="AD32" i="19"/>
  <c r="F7" i="5" s="1"/>
  <c r="B33" i="19"/>
  <c r="C33" i="19"/>
  <c r="F33" i="19"/>
  <c r="G33" i="19"/>
  <c r="T33" i="19" s="1"/>
  <c r="M33" i="19"/>
  <c r="N33" i="19"/>
  <c r="R33" i="19" s="1"/>
  <c r="O33" i="19"/>
  <c r="S33" i="19" s="1"/>
  <c r="AC33" i="19"/>
  <c r="AD33" i="19"/>
  <c r="F8" i="5" s="1"/>
  <c r="B34" i="19"/>
  <c r="C34" i="19"/>
  <c r="F34" i="19"/>
  <c r="G34" i="19"/>
  <c r="T34" i="19" s="1"/>
  <c r="M34" i="19"/>
  <c r="N34" i="19"/>
  <c r="R34" i="19" s="1"/>
  <c r="O34" i="19"/>
  <c r="S34" i="19" s="1"/>
  <c r="AC34" i="19"/>
  <c r="AD34" i="19"/>
  <c r="F9" i="5" s="1"/>
  <c r="B35" i="19"/>
  <c r="C35" i="19"/>
  <c r="F35" i="19"/>
  <c r="G35" i="19"/>
  <c r="T35" i="19" s="1"/>
  <c r="M35" i="19"/>
  <c r="N35" i="19"/>
  <c r="R35" i="19" s="1"/>
  <c r="O35" i="19"/>
  <c r="S35" i="19" s="1"/>
  <c r="AC35" i="19"/>
  <c r="AD35" i="19"/>
  <c r="F10" i="5" s="1"/>
  <c r="B36" i="19"/>
  <c r="C36" i="19"/>
  <c r="F36" i="19"/>
  <c r="G36" i="19"/>
  <c r="T36" i="19" s="1"/>
  <c r="M36" i="19"/>
  <c r="N36" i="19"/>
  <c r="R36" i="19" s="1"/>
  <c r="O36" i="19"/>
  <c r="S36" i="19" s="1"/>
  <c r="AC36" i="19"/>
  <c r="AD36" i="19"/>
  <c r="F11" i="5" s="1"/>
  <c r="B37" i="19"/>
  <c r="C37" i="19"/>
  <c r="F37" i="19"/>
  <c r="G37" i="19"/>
  <c r="T37" i="19" s="1"/>
  <c r="M37" i="19"/>
  <c r="N37" i="19"/>
  <c r="R37" i="19" s="1"/>
  <c r="O37" i="19"/>
  <c r="S37" i="19" s="1"/>
  <c r="AC37" i="19"/>
  <c r="AD37" i="19"/>
  <c r="F12" i="5" s="1"/>
  <c r="B38" i="19"/>
  <c r="C38" i="19"/>
  <c r="F38" i="19"/>
  <c r="G38" i="19"/>
  <c r="T38" i="19" s="1"/>
  <c r="M38" i="19"/>
  <c r="N38" i="19"/>
  <c r="R38" i="19" s="1"/>
  <c r="O38" i="19"/>
  <c r="S38" i="19" s="1"/>
  <c r="AC38" i="19"/>
  <c r="AD38" i="19"/>
  <c r="F13" i="5" s="1"/>
  <c r="B39" i="19"/>
  <c r="C39" i="19"/>
  <c r="F39" i="19"/>
  <c r="G39" i="19"/>
  <c r="T39" i="19" s="1"/>
  <c r="M39" i="19"/>
  <c r="N39" i="19"/>
  <c r="R39" i="19" s="1"/>
  <c r="O39" i="19"/>
  <c r="S39" i="19" s="1"/>
  <c r="AC39" i="19"/>
  <c r="AD39" i="19"/>
  <c r="F14" i="5" s="1"/>
  <c r="B40" i="19"/>
  <c r="C40" i="19"/>
  <c r="F40" i="19"/>
  <c r="G40" i="19"/>
  <c r="T40" i="19" s="1"/>
  <c r="M40" i="19"/>
  <c r="N40" i="19"/>
  <c r="R40" i="19" s="1"/>
  <c r="O40" i="19"/>
  <c r="S40" i="19" s="1"/>
  <c r="AC40" i="19"/>
  <c r="AD40" i="19"/>
  <c r="F15" i="5" s="1"/>
  <c r="B41" i="19"/>
  <c r="C41" i="19"/>
  <c r="F41" i="19"/>
  <c r="G41" i="19"/>
  <c r="T41" i="19" s="1"/>
  <c r="M41" i="19"/>
  <c r="N41" i="19"/>
  <c r="R41" i="19" s="1"/>
  <c r="O41" i="19"/>
  <c r="S41" i="19" s="1"/>
  <c r="AC41" i="19"/>
  <c r="AD41" i="19"/>
  <c r="F16" i="5" s="1"/>
  <c r="B42" i="19"/>
  <c r="C42" i="19"/>
  <c r="F42" i="19"/>
  <c r="G42" i="19"/>
  <c r="T42" i="19" s="1"/>
  <c r="M42" i="19"/>
  <c r="N42" i="19"/>
  <c r="R42" i="19" s="1"/>
  <c r="O42" i="19"/>
  <c r="S42" i="19" s="1"/>
  <c r="AC42" i="19"/>
  <c r="AD42" i="19"/>
  <c r="F17" i="5" s="1"/>
  <c r="B43" i="19"/>
  <c r="C43" i="19"/>
  <c r="F43" i="19"/>
  <c r="G43" i="19"/>
  <c r="T43" i="19" s="1"/>
  <c r="M43" i="19"/>
  <c r="N43" i="19"/>
  <c r="R43" i="19" s="1"/>
  <c r="O43" i="19"/>
  <c r="S43" i="19" s="1"/>
  <c r="AC43" i="19"/>
  <c r="AD43" i="19"/>
  <c r="F18" i="5" s="1"/>
  <c r="B44" i="19"/>
  <c r="C44" i="19"/>
  <c r="F44" i="19"/>
  <c r="G44" i="19"/>
  <c r="T44" i="19" s="1"/>
  <c r="M44" i="19"/>
  <c r="N44" i="19"/>
  <c r="R44" i="19" s="1"/>
  <c r="O44" i="19"/>
  <c r="S44" i="19" s="1"/>
  <c r="AC44" i="19"/>
  <c r="AD44" i="19"/>
  <c r="F19" i="5" s="1"/>
  <c r="B45" i="19"/>
  <c r="C45" i="19"/>
  <c r="F45" i="19"/>
  <c r="G45" i="19"/>
  <c r="T45" i="19" s="1"/>
  <c r="M45" i="19"/>
  <c r="N45" i="19"/>
  <c r="R45" i="19" s="1"/>
  <c r="O45" i="19"/>
  <c r="S45" i="19" s="1"/>
  <c r="AC45" i="19"/>
  <c r="AD45" i="19"/>
  <c r="F20" i="5" s="1"/>
  <c r="B46" i="19"/>
  <c r="C46" i="19"/>
  <c r="F46" i="19"/>
  <c r="G46" i="19"/>
  <c r="T46" i="19" s="1"/>
  <c r="M46" i="19"/>
  <c r="N46" i="19"/>
  <c r="R46" i="19" s="1"/>
  <c r="O46" i="19"/>
  <c r="S46" i="19" s="1"/>
  <c r="AC46" i="19"/>
  <c r="AD46" i="19"/>
  <c r="F21" i="5" s="1"/>
  <c r="B47" i="19"/>
  <c r="C47" i="19"/>
  <c r="F47" i="19"/>
  <c r="G47" i="19"/>
  <c r="T47" i="19" s="1"/>
  <c r="M47" i="19"/>
  <c r="N47" i="19"/>
  <c r="R47" i="19" s="1"/>
  <c r="O47" i="19"/>
  <c r="S47" i="19" s="1"/>
  <c r="AC47" i="19"/>
  <c r="AD47" i="19"/>
  <c r="F22" i="5" s="1"/>
  <c r="B48" i="19"/>
  <c r="C48" i="19"/>
  <c r="F48" i="19"/>
  <c r="G48" i="19"/>
  <c r="T48" i="19" s="1"/>
  <c r="M48" i="19"/>
  <c r="N48" i="19"/>
  <c r="R48" i="19" s="1"/>
  <c r="O48" i="19"/>
  <c r="S48" i="19" s="1"/>
  <c r="AC48" i="19"/>
  <c r="AD48" i="19"/>
  <c r="F23" i="5" s="1"/>
  <c r="B49" i="19"/>
  <c r="C49" i="19"/>
  <c r="F49" i="19"/>
  <c r="G49" i="19"/>
  <c r="T49" i="19" s="1"/>
  <c r="M49" i="19"/>
  <c r="N49" i="19"/>
  <c r="R49" i="19" s="1"/>
  <c r="O49" i="19"/>
  <c r="S49" i="19" s="1"/>
  <c r="AC49" i="19"/>
  <c r="AD49" i="19"/>
  <c r="F24" i="5" s="1"/>
  <c r="B50" i="19"/>
  <c r="C50" i="19"/>
  <c r="F50" i="19"/>
  <c r="G50" i="19"/>
  <c r="T50" i="19" s="1"/>
  <c r="M50" i="19"/>
  <c r="N50" i="19"/>
  <c r="R50" i="19" s="1"/>
  <c r="O50" i="19"/>
  <c r="S50" i="19" s="1"/>
  <c r="AC50" i="19"/>
  <c r="AD50" i="19"/>
  <c r="F25" i="5" s="1"/>
  <c r="B51" i="19"/>
  <c r="C51" i="19"/>
  <c r="F51" i="19"/>
  <c r="G51" i="19"/>
  <c r="T51" i="19" s="1"/>
  <c r="M51" i="19"/>
  <c r="N51" i="19"/>
  <c r="R51" i="19" s="1"/>
  <c r="O51" i="19"/>
  <c r="S51" i="19" s="1"/>
  <c r="AC51" i="19"/>
  <c r="AD51" i="19"/>
  <c r="F26" i="5" s="1"/>
  <c r="B52" i="19"/>
  <c r="C52" i="19"/>
  <c r="F52" i="19"/>
  <c r="G52" i="19"/>
  <c r="T52" i="19" s="1"/>
  <c r="M52" i="19"/>
  <c r="N52" i="19"/>
  <c r="R52" i="19" s="1"/>
  <c r="O52" i="19"/>
  <c r="S52" i="19" s="1"/>
  <c r="AC52" i="19"/>
  <c r="AD52" i="19"/>
  <c r="F27" i="5" s="1"/>
  <c r="B53" i="19"/>
  <c r="C53" i="19"/>
  <c r="F53" i="19"/>
  <c r="G53" i="19"/>
  <c r="T53" i="19" s="1"/>
  <c r="M53" i="19"/>
  <c r="N53" i="19"/>
  <c r="R53" i="19" s="1"/>
  <c r="O53" i="19"/>
  <c r="S53" i="19" s="1"/>
  <c r="AC53" i="19"/>
  <c r="AD53" i="19"/>
  <c r="F28" i="5" s="1"/>
  <c r="B54" i="19"/>
  <c r="C54" i="19"/>
  <c r="F54" i="19"/>
  <c r="G54" i="19"/>
  <c r="T54" i="19" s="1"/>
  <c r="M54" i="19"/>
  <c r="N54" i="19"/>
  <c r="R54" i="19" s="1"/>
  <c r="O54" i="19"/>
  <c r="S54" i="19" s="1"/>
  <c r="AC54" i="19"/>
  <c r="AD54" i="19"/>
  <c r="F29" i="5" s="1"/>
  <c r="B55" i="19"/>
  <c r="C55" i="19"/>
  <c r="F55" i="19"/>
  <c r="G55" i="19"/>
  <c r="T55" i="19" s="1"/>
  <c r="M55" i="19"/>
  <c r="N55" i="19"/>
  <c r="R55" i="19" s="1"/>
  <c r="O55" i="19"/>
  <c r="S55" i="19" s="1"/>
  <c r="AC55" i="19"/>
  <c r="AD55" i="19"/>
  <c r="F30" i="5" s="1"/>
  <c r="B56" i="19"/>
  <c r="C56" i="19"/>
  <c r="F56" i="19"/>
  <c r="G56" i="19"/>
  <c r="T56" i="19" s="1"/>
  <c r="M56" i="19"/>
  <c r="N56" i="19"/>
  <c r="R56" i="19" s="1"/>
  <c r="O56" i="19"/>
  <c r="S56" i="19" s="1"/>
  <c r="AC56" i="19"/>
  <c r="AD56" i="19"/>
  <c r="F31" i="5" s="1"/>
  <c r="B57" i="19"/>
  <c r="C57" i="19"/>
  <c r="F57" i="19"/>
  <c r="G57" i="19"/>
  <c r="T57" i="19" s="1"/>
  <c r="M57" i="19"/>
  <c r="N57" i="19"/>
  <c r="R57" i="19" s="1"/>
  <c r="O57" i="19"/>
  <c r="S57" i="19" s="1"/>
  <c r="AC57" i="19"/>
  <c r="AD57" i="19"/>
  <c r="F32" i="5" s="1"/>
  <c r="B58" i="19"/>
  <c r="C58" i="19"/>
  <c r="F58" i="19"/>
  <c r="G58" i="19"/>
  <c r="T58" i="19" s="1"/>
  <c r="M58" i="19"/>
  <c r="N58" i="19"/>
  <c r="R58" i="19" s="1"/>
  <c r="O58" i="19"/>
  <c r="S58" i="19" s="1"/>
  <c r="AC58" i="19"/>
  <c r="AD58" i="19"/>
  <c r="F33" i="5" s="1"/>
  <c r="B59" i="19"/>
  <c r="C59" i="19"/>
  <c r="F59" i="19"/>
  <c r="G59" i="19"/>
  <c r="T59" i="19" s="1"/>
  <c r="M59" i="19"/>
  <c r="N59" i="19"/>
  <c r="R59" i="19" s="1"/>
  <c r="O59" i="19"/>
  <c r="S59" i="19" s="1"/>
  <c r="AC59" i="19"/>
  <c r="AD59" i="19"/>
  <c r="F34" i="5" s="1"/>
  <c r="B60" i="19"/>
  <c r="C60" i="19"/>
  <c r="F60" i="19"/>
  <c r="G60" i="19"/>
  <c r="T60" i="19" s="1"/>
  <c r="M60" i="19"/>
  <c r="N60" i="19"/>
  <c r="R60" i="19" s="1"/>
  <c r="O60" i="19"/>
  <c r="S60" i="19" s="1"/>
  <c r="AC60" i="19"/>
  <c r="AD60" i="19"/>
  <c r="F35" i="5" s="1"/>
  <c r="B61" i="19"/>
  <c r="C61" i="19"/>
  <c r="F61" i="19"/>
  <c r="G61" i="19"/>
  <c r="T61" i="19" s="1"/>
  <c r="M61" i="19"/>
  <c r="N61" i="19"/>
  <c r="R61" i="19" s="1"/>
  <c r="O61" i="19"/>
  <c r="S61" i="19" s="1"/>
  <c r="AC61" i="19"/>
  <c r="AD61" i="19"/>
  <c r="F36" i="5" s="1"/>
  <c r="B62" i="19"/>
  <c r="C62" i="19"/>
  <c r="F62" i="19"/>
  <c r="G62" i="19"/>
  <c r="T62" i="19" s="1"/>
  <c r="M62" i="19"/>
  <c r="N62" i="19"/>
  <c r="R62" i="19" s="1"/>
  <c r="O62" i="19"/>
  <c r="S62" i="19" s="1"/>
  <c r="AC62" i="19"/>
  <c r="AD62" i="19"/>
  <c r="F37" i="5" s="1"/>
  <c r="B63" i="19"/>
  <c r="C63" i="19"/>
  <c r="F63" i="19"/>
  <c r="G63" i="19"/>
  <c r="T63" i="19" s="1"/>
  <c r="M63" i="19"/>
  <c r="N63" i="19"/>
  <c r="R63" i="19" s="1"/>
  <c r="O63" i="19"/>
  <c r="S63" i="19" s="1"/>
  <c r="AC63" i="19"/>
  <c r="AD63" i="19"/>
  <c r="F38" i="5" s="1"/>
  <c r="B64" i="19"/>
  <c r="C64" i="19"/>
  <c r="F64" i="19"/>
  <c r="G64" i="19"/>
  <c r="T64" i="19" s="1"/>
  <c r="M64" i="19"/>
  <c r="N64" i="19"/>
  <c r="R64" i="19" s="1"/>
  <c r="O64" i="19"/>
  <c r="S64" i="19" s="1"/>
  <c r="AC64" i="19"/>
  <c r="AD64" i="19"/>
  <c r="F39" i="5" s="1"/>
  <c r="B65" i="19"/>
  <c r="C65" i="19"/>
  <c r="F65" i="19"/>
  <c r="G65" i="19"/>
  <c r="T65" i="19" s="1"/>
  <c r="M65" i="19"/>
  <c r="N65" i="19"/>
  <c r="R65" i="19" s="1"/>
  <c r="O65" i="19"/>
  <c r="S65" i="19" s="1"/>
  <c r="AC65" i="19"/>
  <c r="AD65" i="19"/>
  <c r="F40" i="5" s="1"/>
  <c r="B66" i="19"/>
  <c r="C66" i="19"/>
  <c r="F66" i="19"/>
  <c r="G66" i="19"/>
  <c r="T66" i="19" s="1"/>
  <c r="M66" i="19"/>
  <c r="N66" i="19"/>
  <c r="R66" i="19" s="1"/>
  <c r="O66" i="19"/>
  <c r="S66" i="19" s="1"/>
  <c r="AC66" i="19"/>
  <c r="AD66" i="19"/>
  <c r="F41" i="5" s="1"/>
  <c r="B67" i="19"/>
  <c r="C67" i="19"/>
  <c r="F67" i="19"/>
  <c r="G67" i="19"/>
  <c r="T67" i="19" s="1"/>
  <c r="M67" i="19"/>
  <c r="N67" i="19"/>
  <c r="R67" i="19" s="1"/>
  <c r="O67" i="19"/>
  <c r="S67" i="19" s="1"/>
  <c r="AC67" i="19"/>
  <c r="AD67" i="19"/>
  <c r="F42" i="5" s="1"/>
  <c r="B68" i="19"/>
  <c r="C68" i="19"/>
  <c r="F68" i="19"/>
  <c r="G68" i="19"/>
  <c r="T68" i="19" s="1"/>
  <c r="M68" i="19"/>
  <c r="N68" i="19"/>
  <c r="R68" i="19" s="1"/>
  <c r="O68" i="19"/>
  <c r="S68" i="19" s="1"/>
  <c r="AC68" i="19"/>
  <c r="AD68" i="19"/>
  <c r="F43" i="5" s="1"/>
  <c r="B69" i="19"/>
  <c r="C69" i="19"/>
  <c r="F69" i="19"/>
  <c r="G69" i="19"/>
  <c r="T69" i="19" s="1"/>
  <c r="M69" i="19"/>
  <c r="N69" i="19"/>
  <c r="R69" i="19" s="1"/>
  <c r="O69" i="19"/>
  <c r="S69" i="19" s="1"/>
  <c r="AC69" i="19"/>
  <c r="AD69" i="19"/>
  <c r="F44" i="5" s="1"/>
  <c r="B70" i="19"/>
  <c r="C70" i="19"/>
  <c r="F70" i="19"/>
  <c r="G70" i="19"/>
  <c r="T70" i="19" s="1"/>
  <c r="M70" i="19"/>
  <c r="N70" i="19"/>
  <c r="R70" i="19" s="1"/>
  <c r="O70" i="19"/>
  <c r="S70" i="19" s="1"/>
  <c r="AC70" i="19"/>
  <c r="AD70" i="19"/>
  <c r="F45" i="5" s="1"/>
  <c r="B71" i="19"/>
  <c r="C71" i="19"/>
  <c r="F71" i="19"/>
  <c r="G71" i="19"/>
  <c r="T71" i="19" s="1"/>
  <c r="M71" i="19"/>
  <c r="N71" i="19"/>
  <c r="R71" i="19" s="1"/>
  <c r="O71" i="19"/>
  <c r="S71" i="19" s="1"/>
  <c r="AC71" i="19"/>
  <c r="AD71" i="19"/>
  <c r="F46" i="5" s="1"/>
  <c r="B72" i="19"/>
  <c r="C72" i="19"/>
  <c r="F72" i="19"/>
  <c r="G72" i="19"/>
  <c r="T72" i="19" s="1"/>
  <c r="M72" i="19"/>
  <c r="N72" i="19"/>
  <c r="R72" i="19" s="1"/>
  <c r="O72" i="19"/>
  <c r="S72" i="19" s="1"/>
  <c r="AC72" i="19"/>
  <c r="AD72" i="19"/>
  <c r="F47" i="5" s="1"/>
  <c r="B73" i="19"/>
  <c r="C73" i="19"/>
  <c r="F73" i="19"/>
  <c r="G73" i="19"/>
  <c r="T73" i="19" s="1"/>
  <c r="M73" i="19"/>
  <c r="N73" i="19"/>
  <c r="R73" i="19" s="1"/>
  <c r="O73" i="19"/>
  <c r="S73" i="19" s="1"/>
  <c r="AC73" i="19"/>
  <c r="AD73" i="19"/>
  <c r="F48" i="5" s="1"/>
  <c r="B74" i="19"/>
  <c r="C74" i="19"/>
  <c r="F74" i="19"/>
  <c r="G74" i="19"/>
  <c r="T74" i="19" s="1"/>
  <c r="M74" i="19"/>
  <c r="N74" i="19"/>
  <c r="R74" i="19" s="1"/>
  <c r="O74" i="19"/>
  <c r="S74" i="19" s="1"/>
  <c r="AC74" i="19"/>
  <c r="AD74" i="19"/>
  <c r="F49" i="5" s="1"/>
  <c r="B75" i="19"/>
  <c r="C75" i="19"/>
  <c r="F75" i="19"/>
  <c r="G75" i="19"/>
  <c r="T75" i="19" s="1"/>
  <c r="M75" i="19"/>
  <c r="N75" i="19"/>
  <c r="R75" i="19" s="1"/>
  <c r="O75" i="19"/>
  <c r="S75" i="19" s="1"/>
  <c r="AC75" i="19"/>
  <c r="AD75" i="19"/>
  <c r="F50" i="5" s="1"/>
  <c r="B76" i="19"/>
  <c r="C76" i="19"/>
  <c r="F76" i="19"/>
  <c r="G76" i="19"/>
  <c r="T76" i="19" s="1"/>
  <c r="M76" i="19"/>
  <c r="N76" i="19"/>
  <c r="R76" i="19" s="1"/>
  <c r="O76" i="19"/>
  <c r="S76" i="19" s="1"/>
  <c r="AC76" i="19"/>
  <c r="AD76" i="19"/>
  <c r="F51" i="5" s="1"/>
  <c r="B77" i="19"/>
  <c r="C77" i="19"/>
  <c r="F77" i="19"/>
  <c r="G77" i="19"/>
  <c r="T77" i="19" s="1"/>
  <c r="M77" i="19"/>
  <c r="N77" i="19"/>
  <c r="R77" i="19" s="1"/>
  <c r="O77" i="19"/>
  <c r="S77" i="19" s="1"/>
  <c r="AC77" i="19"/>
  <c r="AD77" i="19"/>
  <c r="F52" i="5" s="1"/>
  <c r="B78" i="19"/>
  <c r="C78" i="19"/>
  <c r="F78" i="19"/>
  <c r="G78" i="19"/>
  <c r="T78" i="19" s="1"/>
  <c r="M78" i="19"/>
  <c r="N78" i="19"/>
  <c r="R78" i="19" s="1"/>
  <c r="O78" i="19"/>
  <c r="S78" i="19" s="1"/>
  <c r="AC78" i="19"/>
  <c r="AD78" i="19"/>
  <c r="F53" i="5" s="1"/>
  <c r="B79" i="19"/>
  <c r="C79" i="19"/>
  <c r="F79" i="19"/>
  <c r="G79" i="19"/>
  <c r="T79" i="19" s="1"/>
  <c r="M79" i="19"/>
  <c r="N79" i="19"/>
  <c r="R79" i="19" s="1"/>
  <c r="O79" i="19"/>
  <c r="S79" i="19" s="1"/>
  <c r="AC79" i="19"/>
  <c r="AD79" i="19"/>
  <c r="F54" i="5" s="1"/>
  <c r="B80" i="19"/>
  <c r="C80" i="19"/>
  <c r="F80" i="19"/>
  <c r="G80" i="19"/>
  <c r="T80" i="19" s="1"/>
  <c r="M80" i="19"/>
  <c r="N80" i="19"/>
  <c r="R80" i="19" s="1"/>
  <c r="O80" i="19"/>
  <c r="S80" i="19" s="1"/>
  <c r="AC80" i="19"/>
  <c r="AD80" i="19"/>
  <c r="F55" i="5" s="1"/>
  <c r="B81" i="19"/>
  <c r="C81" i="19"/>
  <c r="F81" i="19"/>
  <c r="G81" i="19"/>
  <c r="T81" i="19" s="1"/>
  <c r="M81" i="19"/>
  <c r="N81" i="19"/>
  <c r="R81" i="19" s="1"/>
  <c r="O81" i="19"/>
  <c r="S81" i="19" s="1"/>
  <c r="AC81" i="19"/>
  <c r="AD81" i="19"/>
  <c r="F56" i="5" s="1"/>
  <c r="B82" i="19"/>
  <c r="C82" i="19"/>
  <c r="F82" i="19"/>
  <c r="G82" i="19"/>
  <c r="M82" i="19"/>
  <c r="N82" i="19"/>
  <c r="R82" i="19" s="1"/>
  <c r="O82" i="19"/>
  <c r="S82" i="19" s="1"/>
  <c r="AC82" i="19"/>
  <c r="AD82" i="19"/>
  <c r="F57" i="5" s="1"/>
  <c r="B83" i="19"/>
  <c r="C83" i="19"/>
  <c r="F83" i="19"/>
  <c r="G83" i="19"/>
  <c r="T83" i="19" s="1"/>
  <c r="M83" i="19"/>
  <c r="N83" i="19"/>
  <c r="R83" i="19" s="1"/>
  <c r="O83" i="19"/>
  <c r="S83" i="19" s="1"/>
  <c r="AC83" i="19"/>
  <c r="AD83" i="19"/>
  <c r="F58" i="5" s="1"/>
  <c r="B84" i="19"/>
  <c r="C84" i="19"/>
  <c r="F84" i="19"/>
  <c r="G84" i="19"/>
  <c r="M84" i="19"/>
  <c r="N84" i="19"/>
  <c r="R84" i="19" s="1"/>
  <c r="O84" i="19"/>
  <c r="S84" i="19" s="1"/>
  <c r="AC84" i="19"/>
  <c r="AD84" i="19"/>
  <c r="B85" i="19"/>
  <c r="C85" i="19"/>
  <c r="F85" i="19"/>
  <c r="G85" i="19"/>
  <c r="T85" i="19" s="1"/>
  <c r="M85" i="19"/>
  <c r="N85" i="19"/>
  <c r="R85" i="19" s="1"/>
  <c r="O85" i="19"/>
  <c r="S85" i="19" s="1"/>
  <c r="AC85" i="19"/>
  <c r="AD85" i="19"/>
  <c r="B86" i="19"/>
  <c r="C86" i="19"/>
  <c r="F86" i="19"/>
  <c r="G86" i="19"/>
  <c r="M86" i="19"/>
  <c r="N86" i="19"/>
  <c r="R86" i="19" s="1"/>
  <c r="O86" i="19"/>
  <c r="S86" i="19" s="1"/>
  <c r="AC86" i="19"/>
  <c r="AD86" i="19"/>
  <c r="F61" i="5" s="1"/>
  <c r="B87" i="19"/>
  <c r="C87" i="19"/>
  <c r="F87" i="19"/>
  <c r="G87" i="19"/>
  <c r="T87" i="19" s="1"/>
  <c r="M87" i="19"/>
  <c r="N87" i="19"/>
  <c r="R87" i="19" s="1"/>
  <c r="O87" i="19"/>
  <c r="S87" i="19" s="1"/>
  <c r="AC87" i="19"/>
  <c r="AD87" i="19"/>
  <c r="F62" i="5" s="1"/>
  <c r="B88" i="19"/>
  <c r="C88" i="19"/>
  <c r="F88" i="19"/>
  <c r="G88" i="19"/>
  <c r="M88" i="19"/>
  <c r="N88" i="19"/>
  <c r="R88" i="19" s="1"/>
  <c r="O88" i="19"/>
  <c r="S88" i="19" s="1"/>
  <c r="AC88" i="19"/>
  <c r="AD88" i="19"/>
  <c r="F63" i="5" s="1"/>
  <c r="B89" i="19"/>
  <c r="C89" i="19"/>
  <c r="F89" i="19"/>
  <c r="G89" i="19"/>
  <c r="T89" i="19" s="1"/>
  <c r="M89" i="19"/>
  <c r="N89" i="19"/>
  <c r="R89" i="19" s="1"/>
  <c r="O89" i="19"/>
  <c r="S89" i="19" s="1"/>
  <c r="AC89" i="19"/>
  <c r="AD89" i="19"/>
  <c r="F64" i="5" s="1"/>
  <c r="B90" i="19"/>
  <c r="C90" i="19"/>
  <c r="F90" i="19"/>
  <c r="G90" i="19"/>
  <c r="M90" i="19"/>
  <c r="N90" i="19"/>
  <c r="R90" i="19" s="1"/>
  <c r="O90" i="19"/>
  <c r="S90" i="19" s="1"/>
  <c r="AC90" i="19"/>
  <c r="AD90" i="19"/>
  <c r="F65" i="5" s="1"/>
  <c r="B91" i="19"/>
  <c r="C91" i="19"/>
  <c r="F91" i="19"/>
  <c r="G91" i="19"/>
  <c r="T91" i="19" s="1"/>
  <c r="M91" i="19"/>
  <c r="N91" i="19"/>
  <c r="R91" i="19" s="1"/>
  <c r="O91" i="19"/>
  <c r="S91" i="19" s="1"/>
  <c r="AC91" i="19"/>
  <c r="AD91" i="19"/>
  <c r="F66" i="5" s="1"/>
  <c r="B92" i="19"/>
  <c r="C92" i="19"/>
  <c r="F92" i="19"/>
  <c r="G92" i="19"/>
  <c r="M92" i="19"/>
  <c r="N92" i="19"/>
  <c r="R92" i="19" s="1"/>
  <c r="O92" i="19"/>
  <c r="S92" i="19" s="1"/>
  <c r="AC92" i="19"/>
  <c r="AD92" i="19"/>
  <c r="F67" i="5" s="1"/>
  <c r="B93" i="19"/>
  <c r="C93" i="19"/>
  <c r="F93" i="19"/>
  <c r="G93" i="19"/>
  <c r="T93" i="19" s="1"/>
  <c r="M93" i="19"/>
  <c r="N93" i="19"/>
  <c r="R93" i="19" s="1"/>
  <c r="O93" i="19"/>
  <c r="S93" i="19" s="1"/>
  <c r="AC93" i="19"/>
  <c r="AD93" i="19"/>
  <c r="F68" i="5" s="1"/>
  <c r="B94" i="19"/>
  <c r="C94" i="19"/>
  <c r="F94" i="19"/>
  <c r="G94" i="19"/>
  <c r="M94" i="19"/>
  <c r="N94" i="19"/>
  <c r="R94" i="19" s="1"/>
  <c r="O94" i="19"/>
  <c r="S94" i="19" s="1"/>
  <c r="AC94" i="19"/>
  <c r="AD94" i="19"/>
  <c r="F69" i="5" s="1"/>
  <c r="B95" i="19"/>
  <c r="C95" i="19"/>
  <c r="F95" i="19"/>
  <c r="G95" i="19"/>
  <c r="T95" i="19" s="1"/>
  <c r="M95" i="19"/>
  <c r="N95" i="19"/>
  <c r="R95" i="19" s="1"/>
  <c r="O95" i="19"/>
  <c r="S95" i="19" s="1"/>
  <c r="AC95" i="19"/>
  <c r="AD95" i="19"/>
  <c r="F70" i="5" s="1"/>
  <c r="B96" i="19"/>
  <c r="C96" i="19"/>
  <c r="F96" i="19"/>
  <c r="G96" i="19"/>
  <c r="M96" i="19"/>
  <c r="N96" i="19"/>
  <c r="R96" i="19" s="1"/>
  <c r="O96" i="19"/>
  <c r="S96" i="19" s="1"/>
  <c r="AC96" i="19"/>
  <c r="AD96" i="19"/>
  <c r="F71" i="5" s="1"/>
  <c r="B97" i="19"/>
  <c r="C97" i="19"/>
  <c r="F97" i="19"/>
  <c r="AE97" i="19" s="1"/>
  <c r="P72" i="5" s="1"/>
  <c r="G97" i="19"/>
  <c r="T97" i="19" s="1"/>
  <c r="M97" i="19"/>
  <c r="N97" i="19"/>
  <c r="R97" i="19" s="1"/>
  <c r="O97" i="19"/>
  <c r="S97" i="19" s="1"/>
  <c r="AC97" i="19"/>
  <c r="AD97" i="19"/>
  <c r="F72" i="5" s="1"/>
  <c r="B98" i="19"/>
  <c r="C98" i="19"/>
  <c r="F98" i="19"/>
  <c r="G98" i="19"/>
  <c r="M98" i="19"/>
  <c r="N98" i="19"/>
  <c r="R98" i="19" s="1"/>
  <c r="O98" i="19"/>
  <c r="S98" i="19" s="1"/>
  <c r="AC98" i="19"/>
  <c r="AD98" i="19"/>
  <c r="F73" i="5" s="1"/>
  <c r="B99" i="19"/>
  <c r="C99" i="19"/>
  <c r="F99" i="19"/>
  <c r="G99" i="19"/>
  <c r="T99" i="19" s="1"/>
  <c r="M99" i="19"/>
  <c r="N99" i="19"/>
  <c r="R99" i="19" s="1"/>
  <c r="O99" i="19"/>
  <c r="S99" i="19" s="1"/>
  <c r="AC99" i="19"/>
  <c r="AD99" i="19"/>
  <c r="B100" i="19"/>
  <c r="C100" i="19"/>
  <c r="F100" i="19"/>
  <c r="G100" i="19"/>
  <c r="M100" i="19"/>
  <c r="N100" i="19"/>
  <c r="R100" i="19" s="1"/>
  <c r="O100" i="19"/>
  <c r="S100" i="19" s="1"/>
  <c r="AC100" i="19"/>
  <c r="AD100" i="19"/>
  <c r="F75" i="5" s="1"/>
  <c r="B101" i="19"/>
  <c r="C101" i="19"/>
  <c r="F101" i="19"/>
  <c r="G101" i="19"/>
  <c r="T101" i="19" s="1"/>
  <c r="M101" i="19"/>
  <c r="N101" i="19"/>
  <c r="R101" i="19" s="1"/>
  <c r="O101" i="19"/>
  <c r="S101" i="19" s="1"/>
  <c r="AC101" i="19"/>
  <c r="AD101" i="19"/>
  <c r="F76" i="5" s="1"/>
  <c r="B102" i="19"/>
  <c r="C102" i="19"/>
  <c r="F102" i="19"/>
  <c r="G102" i="19"/>
  <c r="M102" i="19"/>
  <c r="N102" i="19"/>
  <c r="R102" i="19" s="1"/>
  <c r="O102" i="19"/>
  <c r="S102" i="19" s="1"/>
  <c r="AC102" i="19"/>
  <c r="AD102" i="19"/>
  <c r="F77" i="5" s="1"/>
  <c r="B103" i="19"/>
  <c r="C103" i="19"/>
  <c r="F103" i="19"/>
  <c r="G103" i="19"/>
  <c r="T103" i="19" s="1"/>
  <c r="M103" i="19"/>
  <c r="N103" i="19"/>
  <c r="R103" i="19" s="1"/>
  <c r="O103" i="19"/>
  <c r="S103" i="19" s="1"/>
  <c r="AC103" i="19"/>
  <c r="AD103" i="19"/>
  <c r="F78" i="5" s="1"/>
  <c r="B104" i="19"/>
  <c r="C104" i="19"/>
  <c r="F104" i="19"/>
  <c r="G104" i="19"/>
  <c r="M104" i="19"/>
  <c r="N104" i="19"/>
  <c r="R104" i="19" s="1"/>
  <c r="O104" i="19"/>
  <c r="S104" i="19" s="1"/>
  <c r="AC104" i="19"/>
  <c r="AD104" i="19"/>
  <c r="F79" i="5" s="1"/>
  <c r="B105" i="19"/>
  <c r="C105" i="19"/>
  <c r="F105" i="19"/>
  <c r="G105" i="19"/>
  <c r="T105" i="19" s="1"/>
  <c r="M105" i="19"/>
  <c r="N105" i="19"/>
  <c r="R105" i="19" s="1"/>
  <c r="O105" i="19"/>
  <c r="S105" i="19" s="1"/>
  <c r="AC105" i="19"/>
  <c r="AD105" i="19"/>
  <c r="B106" i="19"/>
  <c r="C106" i="19"/>
  <c r="F106" i="19"/>
  <c r="G106" i="19"/>
  <c r="M106" i="19"/>
  <c r="N106" i="19"/>
  <c r="R106" i="19" s="1"/>
  <c r="O106" i="19"/>
  <c r="S106" i="19" s="1"/>
  <c r="AC106" i="19"/>
  <c r="AD106" i="19"/>
  <c r="F81" i="5" s="1"/>
  <c r="B107" i="19"/>
  <c r="C107" i="19"/>
  <c r="F107" i="19"/>
  <c r="G107" i="19"/>
  <c r="T107" i="19" s="1"/>
  <c r="M107" i="19"/>
  <c r="N107" i="19"/>
  <c r="R107" i="19" s="1"/>
  <c r="O107" i="19"/>
  <c r="S107" i="19" s="1"/>
  <c r="AC107" i="19"/>
  <c r="AD107" i="19"/>
  <c r="F82" i="5" s="1"/>
  <c r="B108" i="19"/>
  <c r="C108" i="19"/>
  <c r="F108" i="19"/>
  <c r="G108" i="19"/>
  <c r="M108" i="19"/>
  <c r="N108" i="19"/>
  <c r="R108" i="19" s="1"/>
  <c r="O108" i="19"/>
  <c r="S108" i="19" s="1"/>
  <c r="AC108" i="19"/>
  <c r="AD108" i="19"/>
  <c r="F83" i="5" s="1"/>
  <c r="B109" i="19"/>
  <c r="C109" i="19"/>
  <c r="F109" i="19"/>
  <c r="G109" i="19"/>
  <c r="T109" i="19" s="1"/>
  <c r="M109" i="19"/>
  <c r="N109" i="19"/>
  <c r="R109" i="19" s="1"/>
  <c r="O109" i="19"/>
  <c r="S109" i="19" s="1"/>
  <c r="AC109" i="19"/>
  <c r="AD109" i="19"/>
  <c r="B110" i="19"/>
  <c r="C110" i="19"/>
  <c r="F110" i="19"/>
  <c r="G110" i="19"/>
  <c r="M110" i="19"/>
  <c r="N110" i="19"/>
  <c r="R110" i="19" s="1"/>
  <c r="O110" i="19"/>
  <c r="S110" i="19" s="1"/>
  <c r="AC110" i="19"/>
  <c r="AD110" i="19"/>
  <c r="F85" i="5" s="1"/>
  <c r="B111" i="19"/>
  <c r="C111" i="19"/>
  <c r="F111" i="19"/>
  <c r="G111" i="19"/>
  <c r="T111" i="19" s="1"/>
  <c r="M111" i="19"/>
  <c r="N111" i="19"/>
  <c r="R111" i="19" s="1"/>
  <c r="O111" i="19"/>
  <c r="S111" i="19" s="1"/>
  <c r="AC111" i="19"/>
  <c r="AD111" i="19"/>
  <c r="B112" i="19"/>
  <c r="C112" i="19"/>
  <c r="F112" i="19"/>
  <c r="G112" i="19"/>
  <c r="M112" i="19"/>
  <c r="N112" i="19"/>
  <c r="R112" i="19" s="1"/>
  <c r="O112" i="19"/>
  <c r="S112" i="19" s="1"/>
  <c r="AC112" i="19"/>
  <c r="AD112" i="19"/>
  <c r="F87" i="5" s="1"/>
  <c r="B113" i="19"/>
  <c r="C113" i="19"/>
  <c r="F113" i="19"/>
  <c r="G113" i="19"/>
  <c r="T113" i="19" s="1"/>
  <c r="M113" i="19"/>
  <c r="N113" i="19"/>
  <c r="R113" i="19" s="1"/>
  <c r="O113" i="19"/>
  <c r="S113" i="19" s="1"/>
  <c r="AC113" i="19"/>
  <c r="AD113" i="19"/>
  <c r="F88" i="5" s="1"/>
  <c r="B114" i="19"/>
  <c r="C114" i="19"/>
  <c r="F114" i="19"/>
  <c r="G114" i="19"/>
  <c r="M114" i="19"/>
  <c r="N114" i="19"/>
  <c r="R114" i="19" s="1"/>
  <c r="O114" i="19"/>
  <c r="S114" i="19" s="1"/>
  <c r="AC114" i="19"/>
  <c r="AD114" i="19"/>
  <c r="F89" i="5" s="1"/>
  <c r="B115" i="19"/>
  <c r="C115" i="19"/>
  <c r="F115" i="19"/>
  <c r="G115" i="19"/>
  <c r="T115" i="19" s="1"/>
  <c r="M115" i="19"/>
  <c r="N115" i="19"/>
  <c r="R115" i="19" s="1"/>
  <c r="O115" i="19"/>
  <c r="S115" i="19" s="1"/>
  <c r="AC115" i="19"/>
  <c r="AD115" i="19"/>
  <c r="B116" i="19"/>
  <c r="C116" i="19"/>
  <c r="F116" i="19"/>
  <c r="G116" i="19"/>
  <c r="M116" i="19"/>
  <c r="N116" i="19"/>
  <c r="R116" i="19" s="1"/>
  <c r="O116" i="19"/>
  <c r="S116" i="19" s="1"/>
  <c r="AC116" i="19"/>
  <c r="AD116" i="19"/>
  <c r="F91" i="5" s="1"/>
  <c r="B117" i="19"/>
  <c r="C117" i="19"/>
  <c r="F117" i="19"/>
  <c r="G117" i="19"/>
  <c r="T117" i="19" s="1"/>
  <c r="M117" i="19"/>
  <c r="N117" i="19"/>
  <c r="R117" i="19" s="1"/>
  <c r="O117" i="19"/>
  <c r="S117" i="19" s="1"/>
  <c r="AC117" i="19"/>
  <c r="AD117" i="19"/>
  <c r="F92" i="5" s="1"/>
  <c r="B118" i="19"/>
  <c r="C118" i="19"/>
  <c r="F118" i="19"/>
  <c r="G118" i="19"/>
  <c r="M118" i="19"/>
  <c r="N118" i="19"/>
  <c r="R118" i="19" s="1"/>
  <c r="O118" i="19"/>
  <c r="S118" i="19" s="1"/>
  <c r="AC118" i="19"/>
  <c r="AD118" i="19"/>
  <c r="F93" i="5" s="1"/>
  <c r="B119" i="19"/>
  <c r="C119" i="19"/>
  <c r="F119" i="19"/>
  <c r="G119" i="19"/>
  <c r="T119" i="19" s="1"/>
  <c r="M119" i="19"/>
  <c r="N119" i="19"/>
  <c r="R119" i="19" s="1"/>
  <c r="O119" i="19"/>
  <c r="S119" i="19" s="1"/>
  <c r="AC119" i="19"/>
  <c r="AD119" i="19"/>
  <c r="F94" i="5" s="1"/>
  <c r="B120" i="19"/>
  <c r="C120" i="19"/>
  <c r="F120" i="19"/>
  <c r="G120" i="19"/>
  <c r="M120" i="19"/>
  <c r="N120" i="19"/>
  <c r="R120" i="19" s="1"/>
  <c r="O120" i="19"/>
  <c r="S120" i="19" s="1"/>
  <c r="AC120" i="19"/>
  <c r="AD120" i="19"/>
  <c r="F95" i="5" s="1"/>
  <c r="B121" i="19"/>
  <c r="C121" i="19"/>
  <c r="F121" i="19"/>
  <c r="G121" i="19"/>
  <c r="T121" i="19" s="1"/>
  <c r="M121" i="19"/>
  <c r="N121" i="19"/>
  <c r="R121" i="19" s="1"/>
  <c r="O121" i="19"/>
  <c r="S121" i="19" s="1"/>
  <c r="AC121" i="19"/>
  <c r="AD121" i="19"/>
  <c r="B122" i="19"/>
  <c r="C122" i="19"/>
  <c r="F122" i="19"/>
  <c r="G122" i="19"/>
  <c r="M122" i="19"/>
  <c r="N122" i="19"/>
  <c r="R122" i="19" s="1"/>
  <c r="O122" i="19"/>
  <c r="S122" i="19" s="1"/>
  <c r="AC122" i="19"/>
  <c r="AD122" i="19"/>
  <c r="F97" i="5" s="1"/>
  <c r="B123" i="19"/>
  <c r="C123" i="19"/>
  <c r="F123" i="19"/>
  <c r="G123" i="19"/>
  <c r="T123" i="19" s="1"/>
  <c r="M123" i="19"/>
  <c r="N123" i="19"/>
  <c r="R123" i="19" s="1"/>
  <c r="O123" i="19"/>
  <c r="S123" i="19" s="1"/>
  <c r="AC123" i="19"/>
  <c r="AD123" i="19"/>
  <c r="B124" i="19"/>
  <c r="C124" i="19"/>
  <c r="F124" i="19"/>
  <c r="G124" i="19"/>
  <c r="M124" i="19"/>
  <c r="N124" i="19"/>
  <c r="R124" i="19" s="1"/>
  <c r="O124" i="19"/>
  <c r="S124" i="19" s="1"/>
  <c r="AC124" i="19"/>
  <c r="AD124" i="19"/>
  <c r="F99" i="5" s="1"/>
  <c r="B125" i="19"/>
  <c r="C125" i="19"/>
  <c r="F125" i="19"/>
  <c r="G125" i="19"/>
  <c r="T125" i="19" s="1"/>
  <c r="M125" i="19"/>
  <c r="N125" i="19"/>
  <c r="R125" i="19" s="1"/>
  <c r="O125" i="19"/>
  <c r="S125" i="19" s="1"/>
  <c r="AC125" i="19"/>
  <c r="AD125" i="19"/>
  <c r="B126" i="19"/>
  <c r="C126" i="19"/>
  <c r="F126" i="19"/>
  <c r="G126" i="19"/>
  <c r="M126" i="19"/>
  <c r="N126" i="19"/>
  <c r="R126" i="19" s="1"/>
  <c r="O126" i="19"/>
  <c r="S126" i="19" s="1"/>
  <c r="AC126" i="19"/>
  <c r="AD126" i="19"/>
  <c r="F101" i="5" s="1"/>
  <c r="B127" i="19"/>
  <c r="C127" i="19"/>
  <c r="F127" i="19"/>
  <c r="G127" i="19"/>
  <c r="T127" i="19" s="1"/>
  <c r="M127" i="19"/>
  <c r="N127" i="19"/>
  <c r="R127" i="19" s="1"/>
  <c r="O127" i="19"/>
  <c r="S127" i="19" s="1"/>
  <c r="AC127" i="19"/>
  <c r="AD127" i="19"/>
  <c r="F102" i="5" s="1"/>
  <c r="B128" i="19"/>
  <c r="C128" i="19"/>
  <c r="F128" i="19"/>
  <c r="G128" i="19"/>
  <c r="M128" i="19"/>
  <c r="N128" i="19"/>
  <c r="R128" i="19" s="1"/>
  <c r="O128" i="19"/>
  <c r="S128" i="19" s="1"/>
  <c r="AC128" i="19"/>
  <c r="AD128" i="19"/>
  <c r="F103" i="5" s="1"/>
  <c r="B129" i="19"/>
  <c r="C129" i="19"/>
  <c r="F129" i="19"/>
  <c r="G129" i="19"/>
  <c r="T129" i="19" s="1"/>
  <c r="M129" i="19"/>
  <c r="N129" i="19"/>
  <c r="R129" i="19" s="1"/>
  <c r="O129" i="19"/>
  <c r="S129" i="19" s="1"/>
  <c r="AC129" i="19"/>
  <c r="AD129" i="19"/>
  <c r="F104" i="5" s="1"/>
  <c r="B130" i="19"/>
  <c r="C130" i="19"/>
  <c r="F130" i="19"/>
  <c r="G130" i="19"/>
  <c r="M130" i="19"/>
  <c r="N130" i="19"/>
  <c r="R130" i="19" s="1"/>
  <c r="O130" i="19"/>
  <c r="S130" i="19" s="1"/>
  <c r="AC130" i="19"/>
  <c r="AD130" i="19"/>
  <c r="F105" i="5" s="1"/>
  <c r="B131" i="19"/>
  <c r="C131" i="19"/>
  <c r="F131" i="19"/>
  <c r="G131" i="19"/>
  <c r="M131" i="19"/>
  <c r="N131" i="19"/>
  <c r="R131" i="19" s="1"/>
  <c r="O131" i="19"/>
  <c r="S131" i="19" s="1"/>
  <c r="AC131" i="19"/>
  <c r="AD131" i="19"/>
  <c r="F106" i="5" s="1"/>
  <c r="B132" i="19"/>
  <c r="C132" i="19"/>
  <c r="F132" i="19"/>
  <c r="G132" i="19"/>
  <c r="M132" i="19"/>
  <c r="N132" i="19"/>
  <c r="R132" i="19" s="1"/>
  <c r="O132" i="19"/>
  <c r="S132" i="19" s="1"/>
  <c r="AC132" i="19"/>
  <c r="AD132" i="19"/>
  <c r="F107" i="5" s="1"/>
  <c r="B133" i="19"/>
  <c r="C133" i="19"/>
  <c r="F133" i="19"/>
  <c r="G133" i="19"/>
  <c r="M133" i="19"/>
  <c r="N133" i="19"/>
  <c r="R133" i="19" s="1"/>
  <c r="O133" i="19"/>
  <c r="S133" i="19" s="1"/>
  <c r="AC133" i="19"/>
  <c r="AD133" i="19"/>
  <c r="F108" i="5" s="1"/>
  <c r="B134" i="19"/>
  <c r="C134" i="19"/>
  <c r="F134" i="19"/>
  <c r="G134" i="19"/>
  <c r="M134" i="19"/>
  <c r="N134" i="19"/>
  <c r="R134" i="19" s="1"/>
  <c r="O134" i="19"/>
  <c r="S134" i="19" s="1"/>
  <c r="AC134" i="19"/>
  <c r="AD134" i="19"/>
  <c r="F109" i="5" s="1"/>
  <c r="B135" i="19"/>
  <c r="C135" i="19"/>
  <c r="F135" i="19"/>
  <c r="G135" i="19"/>
  <c r="M135" i="19"/>
  <c r="N135" i="19"/>
  <c r="R135" i="19" s="1"/>
  <c r="O135" i="19"/>
  <c r="S135" i="19" s="1"/>
  <c r="AC135" i="19"/>
  <c r="AD135" i="19"/>
  <c r="F110" i="5" s="1"/>
  <c r="B136" i="19"/>
  <c r="C136" i="19"/>
  <c r="F136" i="19"/>
  <c r="G136" i="19"/>
  <c r="M136" i="19"/>
  <c r="N136" i="19"/>
  <c r="R136" i="19" s="1"/>
  <c r="O136" i="19"/>
  <c r="S136" i="19" s="1"/>
  <c r="AC136" i="19"/>
  <c r="AD136" i="19"/>
  <c r="F111" i="5" s="1"/>
  <c r="B137" i="19"/>
  <c r="C137" i="19"/>
  <c r="F137" i="19"/>
  <c r="G137" i="19"/>
  <c r="M137" i="19"/>
  <c r="N137" i="19"/>
  <c r="R137" i="19" s="1"/>
  <c r="O137" i="19"/>
  <c r="S137" i="19" s="1"/>
  <c r="AC137" i="19"/>
  <c r="AD137" i="19"/>
  <c r="F112" i="5" s="1"/>
  <c r="B138" i="19"/>
  <c r="C138" i="19"/>
  <c r="F138" i="19"/>
  <c r="G138" i="19"/>
  <c r="M138" i="19"/>
  <c r="N138" i="19"/>
  <c r="R138" i="19" s="1"/>
  <c r="O138" i="19"/>
  <c r="S138" i="19" s="1"/>
  <c r="AC138" i="19"/>
  <c r="AD138" i="19"/>
  <c r="F113" i="5" s="1"/>
  <c r="B139" i="19"/>
  <c r="C139" i="19"/>
  <c r="F139" i="19"/>
  <c r="G139" i="19"/>
  <c r="M139" i="19"/>
  <c r="N139" i="19"/>
  <c r="R139" i="19" s="1"/>
  <c r="O139" i="19"/>
  <c r="S139" i="19" s="1"/>
  <c r="AC139" i="19"/>
  <c r="AD139" i="19"/>
  <c r="F114" i="5" s="1"/>
  <c r="B140" i="19"/>
  <c r="C140" i="19"/>
  <c r="F140" i="19"/>
  <c r="G140" i="19"/>
  <c r="M140" i="19"/>
  <c r="N140" i="19"/>
  <c r="R140" i="19" s="1"/>
  <c r="O140" i="19"/>
  <c r="S140" i="19" s="1"/>
  <c r="AC140" i="19"/>
  <c r="AD140" i="19"/>
  <c r="F115" i="5" s="1"/>
  <c r="B141" i="19"/>
  <c r="C141" i="19"/>
  <c r="F141" i="19"/>
  <c r="G141" i="19"/>
  <c r="M141" i="19"/>
  <c r="N141" i="19"/>
  <c r="R141" i="19" s="1"/>
  <c r="O141" i="19"/>
  <c r="S141" i="19" s="1"/>
  <c r="AC141" i="19"/>
  <c r="AD141" i="19"/>
  <c r="F116" i="5" s="1"/>
  <c r="B142" i="19"/>
  <c r="C142" i="19"/>
  <c r="F142" i="19"/>
  <c r="G142" i="19"/>
  <c r="M142" i="19"/>
  <c r="N142" i="19"/>
  <c r="R142" i="19" s="1"/>
  <c r="O142" i="19"/>
  <c r="S142" i="19" s="1"/>
  <c r="AC142" i="19"/>
  <c r="AD142" i="19"/>
  <c r="F117" i="5" s="1"/>
  <c r="B143" i="19"/>
  <c r="C143" i="19"/>
  <c r="F143" i="19"/>
  <c r="G143" i="19"/>
  <c r="M143" i="19"/>
  <c r="N143" i="19"/>
  <c r="R143" i="19" s="1"/>
  <c r="O143" i="19"/>
  <c r="S143" i="19" s="1"/>
  <c r="AC143" i="19"/>
  <c r="AD143" i="19"/>
  <c r="F118" i="5" s="1"/>
  <c r="B144" i="19"/>
  <c r="C144" i="19"/>
  <c r="F144" i="19"/>
  <c r="G144" i="19"/>
  <c r="M144" i="19"/>
  <c r="N144" i="19"/>
  <c r="R144" i="19" s="1"/>
  <c r="O144" i="19"/>
  <c r="S144" i="19" s="1"/>
  <c r="AC144" i="19"/>
  <c r="AD144" i="19"/>
  <c r="F119" i="5" s="1"/>
  <c r="B145" i="19"/>
  <c r="C145" i="19"/>
  <c r="F145" i="19"/>
  <c r="G145" i="19"/>
  <c r="M145" i="19"/>
  <c r="N145" i="19"/>
  <c r="R145" i="19" s="1"/>
  <c r="O145" i="19"/>
  <c r="S145" i="19" s="1"/>
  <c r="AC145" i="19"/>
  <c r="AD145" i="19"/>
  <c r="F120" i="5" s="1"/>
  <c r="B146" i="19"/>
  <c r="C146" i="19"/>
  <c r="F146" i="19"/>
  <c r="G146" i="19"/>
  <c r="M146" i="19"/>
  <c r="N146" i="19"/>
  <c r="R146" i="19" s="1"/>
  <c r="O146" i="19"/>
  <c r="S146" i="19" s="1"/>
  <c r="AC146" i="19"/>
  <c r="AD146" i="19"/>
  <c r="F121" i="5" s="1"/>
  <c r="B147" i="19"/>
  <c r="C147" i="19"/>
  <c r="F147" i="19"/>
  <c r="G147" i="19"/>
  <c r="M147" i="19"/>
  <c r="N147" i="19"/>
  <c r="R147" i="19" s="1"/>
  <c r="O147" i="19"/>
  <c r="S147" i="19" s="1"/>
  <c r="AC147" i="19"/>
  <c r="AD147" i="19"/>
  <c r="F122" i="5" s="1"/>
  <c r="B148" i="19"/>
  <c r="C148" i="19"/>
  <c r="F148" i="19"/>
  <c r="G148" i="19"/>
  <c r="M148" i="19"/>
  <c r="N148" i="19"/>
  <c r="R148" i="19" s="1"/>
  <c r="O148" i="19"/>
  <c r="S148" i="19" s="1"/>
  <c r="AC148" i="19"/>
  <c r="AD148" i="19"/>
  <c r="F123" i="5" s="1"/>
  <c r="B149" i="19"/>
  <c r="C149" i="19"/>
  <c r="F149" i="19"/>
  <c r="G149" i="19"/>
  <c r="M149" i="19"/>
  <c r="N149" i="19"/>
  <c r="R149" i="19" s="1"/>
  <c r="O149" i="19"/>
  <c r="S149" i="19" s="1"/>
  <c r="AC149" i="19"/>
  <c r="AD149" i="19"/>
  <c r="F124" i="5" s="1"/>
  <c r="B150" i="19"/>
  <c r="C150" i="19"/>
  <c r="F150" i="19"/>
  <c r="G150" i="19"/>
  <c r="T150" i="19" s="1"/>
  <c r="M150" i="19"/>
  <c r="N150" i="19"/>
  <c r="R150" i="19" s="1"/>
  <c r="O150" i="19"/>
  <c r="S150" i="19" s="1"/>
  <c r="AC150" i="19"/>
  <c r="AD150" i="19"/>
  <c r="F125" i="5" s="1"/>
  <c r="B151" i="19"/>
  <c r="C151" i="19"/>
  <c r="F151" i="19"/>
  <c r="G151" i="19"/>
  <c r="M151" i="19"/>
  <c r="N151" i="19"/>
  <c r="R151" i="19" s="1"/>
  <c r="O151" i="19"/>
  <c r="S151" i="19" s="1"/>
  <c r="AC151" i="19"/>
  <c r="AD151" i="19"/>
  <c r="F126" i="5" s="1"/>
  <c r="B152" i="19"/>
  <c r="C152" i="19"/>
  <c r="F152" i="19"/>
  <c r="G152" i="19"/>
  <c r="T152" i="19" s="1"/>
  <c r="M152" i="19"/>
  <c r="N152" i="19"/>
  <c r="R152" i="19" s="1"/>
  <c r="O152" i="19"/>
  <c r="S152" i="19" s="1"/>
  <c r="AC152" i="19"/>
  <c r="AD152" i="19"/>
  <c r="F127" i="5" s="1"/>
  <c r="B153" i="19"/>
  <c r="C153" i="19"/>
  <c r="F153" i="19"/>
  <c r="G153" i="19"/>
  <c r="T153" i="19" s="1"/>
  <c r="M153" i="19"/>
  <c r="N153" i="19"/>
  <c r="R153" i="19" s="1"/>
  <c r="O153" i="19"/>
  <c r="S153" i="19" s="1"/>
  <c r="AC153" i="19"/>
  <c r="AD153" i="19"/>
  <c r="F128" i="5" s="1"/>
  <c r="B154" i="19"/>
  <c r="C154" i="19"/>
  <c r="F154" i="19"/>
  <c r="G154" i="19"/>
  <c r="T154" i="19" s="1"/>
  <c r="M154" i="19"/>
  <c r="N154" i="19"/>
  <c r="R154" i="19" s="1"/>
  <c r="O154" i="19"/>
  <c r="S154" i="19" s="1"/>
  <c r="AC154" i="19"/>
  <c r="AD154" i="19"/>
  <c r="F129" i="5" s="1"/>
  <c r="B155" i="19"/>
  <c r="C155" i="19"/>
  <c r="F155" i="19"/>
  <c r="G155" i="19"/>
  <c r="T155" i="19" s="1"/>
  <c r="M155" i="19"/>
  <c r="N155" i="19"/>
  <c r="R155" i="19" s="1"/>
  <c r="O155" i="19"/>
  <c r="S155" i="19" s="1"/>
  <c r="AC155" i="19"/>
  <c r="AD155" i="19"/>
  <c r="F130" i="5" s="1"/>
  <c r="B156" i="19"/>
  <c r="C156" i="19"/>
  <c r="F156" i="19"/>
  <c r="G156" i="19"/>
  <c r="T156" i="19" s="1"/>
  <c r="M156" i="19"/>
  <c r="N156" i="19"/>
  <c r="R156" i="19" s="1"/>
  <c r="O156" i="19"/>
  <c r="S156" i="19" s="1"/>
  <c r="AC156" i="19"/>
  <c r="AD156" i="19"/>
  <c r="F131" i="5" s="1"/>
  <c r="B157" i="19"/>
  <c r="C157" i="19"/>
  <c r="F157" i="19"/>
  <c r="G157" i="19"/>
  <c r="T157" i="19" s="1"/>
  <c r="M157" i="19"/>
  <c r="N157" i="19"/>
  <c r="R157" i="19" s="1"/>
  <c r="O157" i="19"/>
  <c r="S157" i="19" s="1"/>
  <c r="AC157" i="19"/>
  <c r="AD157" i="19"/>
  <c r="B158" i="19"/>
  <c r="C158" i="19"/>
  <c r="F158" i="19"/>
  <c r="G158" i="19"/>
  <c r="T158" i="19" s="1"/>
  <c r="M158" i="19"/>
  <c r="N158" i="19"/>
  <c r="R158" i="19" s="1"/>
  <c r="O158" i="19"/>
  <c r="S158" i="19" s="1"/>
  <c r="AC158" i="19"/>
  <c r="AD158" i="19"/>
  <c r="B159" i="19"/>
  <c r="C159" i="19"/>
  <c r="F159" i="19"/>
  <c r="G159" i="19"/>
  <c r="T159" i="19" s="1"/>
  <c r="M159" i="19"/>
  <c r="N159" i="19"/>
  <c r="R159" i="19" s="1"/>
  <c r="O159" i="19"/>
  <c r="S159" i="19" s="1"/>
  <c r="AC159" i="19"/>
  <c r="AD159" i="19"/>
  <c r="B160" i="19"/>
  <c r="C160" i="19"/>
  <c r="F160" i="19"/>
  <c r="G160" i="19"/>
  <c r="T160" i="19" s="1"/>
  <c r="M160" i="19"/>
  <c r="N160" i="19"/>
  <c r="R160" i="19" s="1"/>
  <c r="O160" i="19"/>
  <c r="S160" i="19" s="1"/>
  <c r="AC160" i="19"/>
  <c r="AD160" i="19"/>
  <c r="B161" i="19"/>
  <c r="C161" i="19"/>
  <c r="F161" i="19"/>
  <c r="G161" i="19"/>
  <c r="T161" i="19" s="1"/>
  <c r="M161" i="19"/>
  <c r="N161" i="19"/>
  <c r="R161" i="19" s="1"/>
  <c r="O161" i="19"/>
  <c r="S161" i="19" s="1"/>
  <c r="AC161" i="19"/>
  <c r="AD161" i="19"/>
  <c r="F136" i="5" s="1"/>
  <c r="B162" i="19"/>
  <c r="C162" i="19"/>
  <c r="F162" i="19"/>
  <c r="G162" i="19"/>
  <c r="T162" i="19" s="1"/>
  <c r="M162" i="19"/>
  <c r="N162" i="19"/>
  <c r="R162" i="19" s="1"/>
  <c r="O162" i="19"/>
  <c r="S162" i="19" s="1"/>
  <c r="AC162" i="19"/>
  <c r="AD162" i="19"/>
  <c r="F137" i="5" s="1"/>
  <c r="B163" i="19"/>
  <c r="C163" i="19"/>
  <c r="F163" i="19"/>
  <c r="G163" i="19"/>
  <c r="T163" i="19" s="1"/>
  <c r="M163" i="19"/>
  <c r="N163" i="19"/>
  <c r="R163" i="19" s="1"/>
  <c r="O163" i="19"/>
  <c r="S163" i="19" s="1"/>
  <c r="AC163" i="19"/>
  <c r="AD163" i="19"/>
  <c r="F138" i="5" s="1"/>
  <c r="B164" i="19"/>
  <c r="C164" i="19"/>
  <c r="F164" i="19"/>
  <c r="G164" i="19"/>
  <c r="T164" i="19" s="1"/>
  <c r="M164" i="19"/>
  <c r="N164" i="19"/>
  <c r="R164" i="19" s="1"/>
  <c r="O164" i="19"/>
  <c r="S164" i="19" s="1"/>
  <c r="AC164" i="19"/>
  <c r="AD164" i="19"/>
  <c r="F139" i="5" s="1"/>
  <c r="B165" i="19"/>
  <c r="C165" i="19"/>
  <c r="F165" i="19"/>
  <c r="G165" i="19"/>
  <c r="T165" i="19" s="1"/>
  <c r="M165" i="19"/>
  <c r="N165" i="19"/>
  <c r="R165" i="19" s="1"/>
  <c r="O165" i="19"/>
  <c r="S165" i="19" s="1"/>
  <c r="AC165" i="19"/>
  <c r="AD165" i="19"/>
  <c r="F140" i="5" s="1"/>
  <c r="B166" i="19"/>
  <c r="C166" i="19"/>
  <c r="F166" i="19"/>
  <c r="G166" i="19"/>
  <c r="T166" i="19" s="1"/>
  <c r="M166" i="19"/>
  <c r="N166" i="19"/>
  <c r="R166" i="19" s="1"/>
  <c r="O166" i="19"/>
  <c r="S166" i="19" s="1"/>
  <c r="AC166" i="19"/>
  <c r="AD166" i="19"/>
  <c r="B167" i="19"/>
  <c r="C167" i="19"/>
  <c r="F167" i="19"/>
  <c r="G167" i="19"/>
  <c r="T167" i="19" s="1"/>
  <c r="M167" i="19"/>
  <c r="N167" i="19"/>
  <c r="R167" i="19" s="1"/>
  <c r="O167" i="19"/>
  <c r="S167" i="19" s="1"/>
  <c r="AC167" i="19"/>
  <c r="AD167" i="19"/>
  <c r="F142" i="5" s="1"/>
  <c r="B168" i="19"/>
  <c r="C168" i="19"/>
  <c r="F168" i="19"/>
  <c r="G168" i="19"/>
  <c r="T168" i="19" s="1"/>
  <c r="M168" i="19"/>
  <c r="N168" i="19"/>
  <c r="R168" i="19" s="1"/>
  <c r="O168" i="19"/>
  <c r="S168" i="19" s="1"/>
  <c r="AC168" i="19"/>
  <c r="AD168" i="19"/>
  <c r="F143" i="5" s="1"/>
  <c r="B169" i="19"/>
  <c r="C169" i="19"/>
  <c r="F169" i="19"/>
  <c r="G169" i="19"/>
  <c r="T169" i="19" s="1"/>
  <c r="M169" i="19"/>
  <c r="N169" i="19"/>
  <c r="R169" i="19" s="1"/>
  <c r="O169" i="19"/>
  <c r="S169" i="19" s="1"/>
  <c r="AC169" i="19"/>
  <c r="AD169" i="19"/>
  <c r="F144" i="5" s="1"/>
  <c r="B170" i="19"/>
  <c r="C170" i="19"/>
  <c r="F170" i="19"/>
  <c r="G170" i="19"/>
  <c r="T170" i="19" s="1"/>
  <c r="M170" i="19"/>
  <c r="N170" i="19"/>
  <c r="R170" i="19" s="1"/>
  <c r="O170" i="19"/>
  <c r="S170" i="19" s="1"/>
  <c r="AC170" i="19"/>
  <c r="AD170" i="19"/>
  <c r="B171" i="19"/>
  <c r="C171" i="19"/>
  <c r="F171" i="19"/>
  <c r="G171" i="19"/>
  <c r="T171" i="19" s="1"/>
  <c r="M171" i="19"/>
  <c r="N171" i="19"/>
  <c r="R171" i="19" s="1"/>
  <c r="O171" i="19"/>
  <c r="S171" i="19" s="1"/>
  <c r="AC171" i="19"/>
  <c r="AD171" i="19"/>
  <c r="F146" i="5" s="1"/>
  <c r="B172" i="19"/>
  <c r="C172" i="19"/>
  <c r="F172" i="19"/>
  <c r="G172" i="19"/>
  <c r="T172" i="19" s="1"/>
  <c r="M172" i="19"/>
  <c r="N172" i="19"/>
  <c r="R172" i="19" s="1"/>
  <c r="O172" i="19"/>
  <c r="S172" i="19" s="1"/>
  <c r="AC172" i="19"/>
  <c r="AD172" i="19"/>
  <c r="F147" i="5" s="1"/>
  <c r="B173" i="19"/>
  <c r="C173" i="19"/>
  <c r="F173" i="19"/>
  <c r="G173" i="19"/>
  <c r="T173" i="19" s="1"/>
  <c r="M173" i="19"/>
  <c r="N173" i="19"/>
  <c r="R173" i="19" s="1"/>
  <c r="O173" i="19"/>
  <c r="S173" i="19" s="1"/>
  <c r="AC173" i="19"/>
  <c r="AD173" i="19"/>
  <c r="F148" i="5" s="1"/>
  <c r="B174" i="19"/>
  <c r="C174" i="19"/>
  <c r="F174" i="19"/>
  <c r="G174" i="19"/>
  <c r="T174" i="19" s="1"/>
  <c r="M174" i="19"/>
  <c r="N174" i="19"/>
  <c r="R174" i="19" s="1"/>
  <c r="O174" i="19"/>
  <c r="S174" i="19" s="1"/>
  <c r="AC174" i="19"/>
  <c r="AD174" i="19"/>
  <c r="B175" i="19"/>
  <c r="C175" i="19"/>
  <c r="F175" i="19"/>
  <c r="G175" i="19"/>
  <c r="T175" i="19" s="1"/>
  <c r="M175" i="19"/>
  <c r="N175" i="19"/>
  <c r="R175" i="19" s="1"/>
  <c r="O175" i="19"/>
  <c r="S175" i="19" s="1"/>
  <c r="AC175" i="19"/>
  <c r="AD175" i="19"/>
  <c r="F150" i="5" s="1"/>
  <c r="B176" i="19"/>
  <c r="C176" i="19"/>
  <c r="F176" i="19"/>
  <c r="G176" i="19"/>
  <c r="T176" i="19" s="1"/>
  <c r="M176" i="19"/>
  <c r="N176" i="19"/>
  <c r="R176" i="19" s="1"/>
  <c r="O176" i="19"/>
  <c r="S176" i="19" s="1"/>
  <c r="AC176" i="19"/>
  <c r="AD176" i="19"/>
  <c r="F151" i="5" s="1"/>
  <c r="B177" i="19"/>
  <c r="C177" i="19"/>
  <c r="F177" i="19"/>
  <c r="G177" i="19"/>
  <c r="T177" i="19" s="1"/>
  <c r="M177" i="19"/>
  <c r="N177" i="19"/>
  <c r="R177" i="19" s="1"/>
  <c r="O177" i="19"/>
  <c r="S177" i="19" s="1"/>
  <c r="AC177" i="19"/>
  <c r="AD177" i="19"/>
  <c r="F152" i="5" s="1"/>
  <c r="M5" i="5" l="1"/>
  <c r="M131" i="5"/>
  <c r="M129" i="5"/>
  <c r="AE176" i="19"/>
  <c r="P151" i="5" s="1"/>
  <c r="AE164" i="19"/>
  <c r="P139" i="5" s="1"/>
  <c r="M127" i="5"/>
  <c r="M125" i="5"/>
  <c r="M123" i="5"/>
  <c r="M121" i="5"/>
  <c r="M126" i="5"/>
  <c r="M124" i="5"/>
  <c r="M120" i="5"/>
  <c r="M128" i="5"/>
  <c r="M122" i="5"/>
  <c r="AE153" i="19"/>
  <c r="P128" i="5" s="1"/>
  <c r="AE127" i="19"/>
  <c r="P102" i="5" s="1"/>
  <c r="AE143" i="19"/>
  <c r="P118" i="5" s="1"/>
  <c r="AE133" i="19"/>
  <c r="P108" i="5" s="1"/>
  <c r="AE129" i="19"/>
  <c r="P104" i="5" s="1"/>
  <c r="M35" i="5"/>
  <c r="M33" i="5"/>
  <c r="M31" i="5"/>
  <c r="M29" i="5"/>
  <c r="M27" i="5"/>
  <c r="M25" i="5"/>
  <c r="M23" i="5"/>
  <c r="M21" i="5"/>
  <c r="M19" i="5"/>
  <c r="M17" i="5"/>
  <c r="M15" i="5"/>
  <c r="M13" i="5"/>
  <c r="M11" i="5"/>
  <c r="M9" i="5"/>
  <c r="M7" i="5"/>
  <c r="AE144" i="19"/>
  <c r="P119" i="5" s="1"/>
  <c r="M101" i="5"/>
  <c r="M99" i="5"/>
  <c r="M97" i="5"/>
  <c r="M95" i="5"/>
  <c r="M93" i="5"/>
  <c r="M91" i="5"/>
  <c r="M89" i="5"/>
  <c r="M87" i="5"/>
  <c r="M85" i="5"/>
  <c r="M83" i="5"/>
  <c r="M81" i="5"/>
  <c r="M79" i="5"/>
  <c r="M77" i="5"/>
  <c r="M75" i="5"/>
  <c r="M73" i="5"/>
  <c r="M69" i="5"/>
  <c r="M118" i="5"/>
  <c r="M116" i="5"/>
  <c r="M114" i="5"/>
  <c r="M112" i="5"/>
  <c r="M110" i="5"/>
  <c r="M108" i="5"/>
  <c r="M106" i="5"/>
  <c r="M104" i="5"/>
  <c r="M36" i="5"/>
  <c r="M34" i="5"/>
  <c r="M32" i="5"/>
  <c r="M30" i="5"/>
  <c r="M28" i="5"/>
  <c r="M26" i="5"/>
  <c r="M24" i="5"/>
  <c r="M22" i="5"/>
  <c r="M20" i="5"/>
  <c r="M18" i="5"/>
  <c r="M16" i="5"/>
  <c r="M14" i="5"/>
  <c r="M12" i="5"/>
  <c r="M10" i="5"/>
  <c r="M8" i="5"/>
  <c r="M6" i="5"/>
  <c r="M94" i="5"/>
  <c r="M92" i="5"/>
  <c r="M88" i="5"/>
  <c r="M82" i="5"/>
  <c r="M78" i="5"/>
  <c r="M76" i="5"/>
  <c r="AE170" i="19"/>
  <c r="P145" i="5" s="1"/>
  <c r="F145" i="5"/>
  <c r="M145" i="5" s="1"/>
  <c r="AE166" i="19"/>
  <c r="P141" i="5" s="1"/>
  <c r="F141" i="5"/>
  <c r="M138" i="5"/>
  <c r="M136" i="5"/>
  <c r="M130" i="5"/>
  <c r="AE128" i="19"/>
  <c r="P103" i="5" s="1"/>
  <c r="AE93" i="19"/>
  <c r="P68" i="5" s="1"/>
  <c r="AE91" i="19"/>
  <c r="P66" i="5" s="1"/>
  <c r="AE175" i="19"/>
  <c r="P150" i="5" s="1"/>
  <c r="AE159" i="19"/>
  <c r="P134" i="5" s="1"/>
  <c r="F134" i="5"/>
  <c r="M134" i="5" s="1"/>
  <c r="AE157" i="19"/>
  <c r="P132" i="5" s="1"/>
  <c r="F132" i="5"/>
  <c r="M132" i="5" s="1"/>
  <c r="M71" i="5"/>
  <c r="M151" i="5"/>
  <c r="M147" i="5"/>
  <c r="M143" i="5"/>
  <c r="M141" i="5"/>
  <c r="AE114" i="19"/>
  <c r="P89" i="5" s="1"/>
  <c r="M67" i="5"/>
  <c r="M65" i="5"/>
  <c r="M63" i="5"/>
  <c r="M61" i="5"/>
  <c r="M57" i="5"/>
  <c r="M55" i="5"/>
  <c r="M53" i="5"/>
  <c r="M51" i="5"/>
  <c r="M49" i="5"/>
  <c r="M47" i="5"/>
  <c r="M45" i="5"/>
  <c r="M43" i="5"/>
  <c r="M41" i="5"/>
  <c r="M39" i="5"/>
  <c r="M37" i="5"/>
  <c r="M4" i="5"/>
  <c r="AE174" i="19"/>
  <c r="P149" i="5" s="1"/>
  <c r="F149" i="5"/>
  <c r="M149" i="5" s="1"/>
  <c r="M139" i="5"/>
  <c r="M137" i="5"/>
  <c r="AE145" i="19"/>
  <c r="P120" i="5" s="1"/>
  <c r="M102" i="5"/>
  <c r="AE32" i="19"/>
  <c r="P7" i="5" s="1"/>
  <c r="AE172" i="19"/>
  <c r="P147" i="5" s="1"/>
  <c r="AE86" i="19"/>
  <c r="P61" i="5" s="1"/>
  <c r="AE66" i="19"/>
  <c r="P41" i="5" s="1"/>
  <c r="AE160" i="19"/>
  <c r="P135" i="5" s="1"/>
  <c r="F135" i="5"/>
  <c r="M135" i="5" s="1"/>
  <c r="AE158" i="19"/>
  <c r="P133" i="5" s="1"/>
  <c r="F133" i="5"/>
  <c r="M133" i="5" s="1"/>
  <c r="M119" i="5"/>
  <c r="M117" i="5"/>
  <c r="M115" i="5"/>
  <c r="M113" i="5"/>
  <c r="M111" i="5"/>
  <c r="M109" i="5"/>
  <c r="M107" i="5"/>
  <c r="M105" i="5"/>
  <c r="AE125" i="19"/>
  <c r="P100" i="5" s="1"/>
  <c r="F100" i="5"/>
  <c r="M100" i="5" s="1"/>
  <c r="AE123" i="19"/>
  <c r="P98" i="5" s="1"/>
  <c r="F98" i="5"/>
  <c r="M98" i="5" s="1"/>
  <c r="AE121" i="19"/>
  <c r="P96" i="5" s="1"/>
  <c r="F96" i="5"/>
  <c r="M96" i="5" s="1"/>
  <c r="AE119" i="19"/>
  <c r="P94" i="5" s="1"/>
  <c r="M72" i="5"/>
  <c r="M70" i="5"/>
  <c r="M152" i="5"/>
  <c r="M150" i="5"/>
  <c r="M148" i="5"/>
  <c r="M146" i="5"/>
  <c r="M144" i="5"/>
  <c r="M142" i="5"/>
  <c r="M140" i="5"/>
  <c r="M103" i="5"/>
  <c r="M68" i="5"/>
  <c r="M66" i="5"/>
  <c r="M64" i="5"/>
  <c r="M62" i="5"/>
  <c r="M58" i="5"/>
  <c r="M56" i="5"/>
  <c r="M54" i="5"/>
  <c r="M52" i="5"/>
  <c r="M50" i="5"/>
  <c r="M48" i="5"/>
  <c r="M46" i="5"/>
  <c r="M44" i="5"/>
  <c r="M42" i="5"/>
  <c r="M40" i="5"/>
  <c r="M38" i="5"/>
  <c r="AE149" i="19"/>
  <c r="P124" i="5" s="1"/>
  <c r="AE147" i="19"/>
  <c r="P122" i="5" s="1"/>
  <c r="AE131" i="19"/>
  <c r="P106" i="5" s="1"/>
  <c r="AE140" i="19"/>
  <c r="P115" i="5" s="1"/>
  <c r="AE136" i="19"/>
  <c r="P111" i="5" s="1"/>
  <c r="AE169" i="19"/>
  <c r="P144" i="5" s="1"/>
  <c r="AE132" i="19"/>
  <c r="P107" i="5" s="1"/>
  <c r="AE117" i="19"/>
  <c r="P92" i="5" s="1"/>
  <c r="AE154" i="19"/>
  <c r="P129" i="5" s="1"/>
  <c r="AE141" i="19"/>
  <c r="P116" i="5" s="1"/>
  <c r="AE139" i="19"/>
  <c r="P114" i="5" s="1"/>
  <c r="AE137" i="19"/>
  <c r="P112" i="5" s="1"/>
  <c r="AE135" i="19"/>
  <c r="P110" i="5" s="1"/>
  <c r="AE124" i="19"/>
  <c r="P99" i="5" s="1"/>
  <c r="AE122" i="19"/>
  <c r="P97" i="5" s="1"/>
  <c r="AE152" i="19"/>
  <c r="P127" i="5" s="1"/>
  <c r="AE148" i="19"/>
  <c r="P123" i="5" s="1"/>
  <c r="AE65" i="19"/>
  <c r="P40" i="5" s="1"/>
  <c r="AE109" i="19"/>
  <c r="P84" i="5" s="1"/>
  <c r="F84" i="5"/>
  <c r="M84" i="5" s="1"/>
  <c r="AE111" i="19"/>
  <c r="P86" i="5" s="1"/>
  <c r="F86" i="5"/>
  <c r="M86" i="5" s="1"/>
  <c r="AE105" i="19"/>
  <c r="P80" i="5" s="1"/>
  <c r="F80" i="5"/>
  <c r="M80" i="5" s="1"/>
  <c r="AE115" i="19"/>
  <c r="P90" i="5" s="1"/>
  <c r="F90" i="5"/>
  <c r="M90" i="5" s="1"/>
  <c r="AE99" i="19"/>
  <c r="P74" i="5" s="1"/>
  <c r="F74" i="5"/>
  <c r="M74" i="5" s="1"/>
  <c r="AE98" i="19"/>
  <c r="P73" i="5" s="1"/>
  <c r="AE89" i="19"/>
  <c r="P64" i="5" s="1"/>
  <c r="AE88" i="19"/>
  <c r="P63" i="5" s="1"/>
  <c r="AE74" i="19"/>
  <c r="P49" i="5" s="1"/>
  <c r="AE84" i="19"/>
  <c r="P59" i="5" s="1"/>
  <c r="F59" i="5"/>
  <c r="M59" i="5" s="1"/>
  <c r="AE85" i="19"/>
  <c r="P60" i="5" s="1"/>
  <c r="F60" i="5"/>
  <c r="M60" i="5" s="1"/>
  <c r="AE103" i="19"/>
  <c r="P78" i="5" s="1"/>
  <c r="AE82" i="19"/>
  <c r="P57" i="5" s="1"/>
  <c r="AE76" i="19"/>
  <c r="P51" i="5" s="1"/>
  <c r="AE67" i="19"/>
  <c r="P42" i="5" s="1"/>
  <c r="AE61" i="19"/>
  <c r="P36" i="5" s="1"/>
  <c r="AE177" i="19"/>
  <c r="P152" i="5" s="1"/>
  <c r="AE171" i="19"/>
  <c r="P146" i="5" s="1"/>
  <c r="AE95" i="19"/>
  <c r="P70" i="5" s="1"/>
  <c r="AE107" i="19"/>
  <c r="P82" i="5" s="1"/>
  <c r="AE70" i="19"/>
  <c r="P45" i="5" s="1"/>
  <c r="AE79" i="19"/>
  <c r="P54" i="5" s="1"/>
  <c r="AE110" i="19"/>
  <c r="P85" i="5" s="1"/>
  <c r="AE100" i="19"/>
  <c r="P75" i="5" s="1"/>
  <c r="AE58" i="19"/>
  <c r="P33" i="5" s="1"/>
  <c r="AE134" i="19"/>
  <c r="P109" i="5" s="1"/>
  <c r="V169" i="19"/>
  <c r="X169" i="19" s="1"/>
  <c r="V40" i="19"/>
  <c r="X40" i="19" s="1"/>
  <c r="V74" i="19"/>
  <c r="X74" i="19" s="1"/>
  <c r="AE150" i="19"/>
  <c r="P125" i="5" s="1"/>
  <c r="AE120" i="19"/>
  <c r="P95" i="5" s="1"/>
  <c r="AE108" i="19"/>
  <c r="P83" i="5" s="1"/>
  <c r="AE96" i="19"/>
  <c r="P71" i="5" s="1"/>
  <c r="AE83" i="19"/>
  <c r="P58" i="5" s="1"/>
  <c r="AE75" i="19"/>
  <c r="P50" i="5" s="1"/>
  <c r="V170" i="19"/>
  <c r="X170" i="19" s="1"/>
  <c r="AE167" i="19"/>
  <c r="P142" i="5" s="1"/>
  <c r="AE161" i="19"/>
  <c r="P136" i="5" s="1"/>
  <c r="AE151" i="19"/>
  <c r="P126" i="5" s="1"/>
  <c r="AE126" i="19"/>
  <c r="P101" i="5" s="1"/>
  <c r="AE112" i="19"/>
  <c r="P87" i="5" s="1"/>
  <c r="AE101" i="19"/>
  <c r="P76" i="5" s="1"/>
  <c r="AE87" i="19"/>
  <c r="P62" i="5" s="1"/>
  <c r="AE78" i="19"/>
  <c r="P53" i="5" s="1"/>
  <c r="AE77" i="19"/>
  <c r="P52" i="5" s="1"/>
  <c r="AE68" i="19"/>
  <c r="P43" i="5" s="1"/>
  <c r="V62" i="19"/>
  <c r="X62" i="19" s="1"/>
  <c r="AE59" i="19"/>
  <c r="P34" i="5" s="1"/>
  <c r="V44" i="19"/>
  <c r="X44" i="19" s="1"/>
  <c r="AE168" i="19"/>
  <c r="P143" i="5" s="1"/>
  <c r="AE162" i="19"/>
  <c r="P137" i="5" s="1"/>
  <c r="AE130" i="19"/>
  <c r="P105" i="5" s="1"/>
  <c r="AE113" i="19"/>
  <c r="P88" i="5" s="1"/>
  <c r="AE102" i="19"/>
  <c r="P77" i="5" s="1"/>
  <c r="AE90" i="19"/>
  <c r="P65" i="5" s="1"/>
  <c r="V72" i="19"/>
  <c r="X72" i="19" s="1"/>
  <c r="AE69" i="19"/>
  <c r="P44" i="5" s="1"/>
  <c r="AE60" i="19"/>
  <c r="P35" i="5" s="1"/>
  <c r="AE173" i="19"/>
  <c r="P148" i="5" s="1"/>
  <c r="AE163" i="19"/>
  <c r="P138" i="5" s="1"/>
  <c r="AE138" i="19"/>
  <c r="P113" i="5" s="1"/>
  <c r="AE116" i="19"/>
  <c r="P91" i="5" s="1"/>
  <c r="AE104" i="19"/>
  <c r="P79" i="5" s="1"/>
  <c r="AE92" i="19"/>
  <c r="P67" i="5" s="1"/>
  <c r="AE80" i="19"/>
  <c r="P55" i="5" s="1"/>
  <c r="AE71" i="19"/>
  <c r="P46" i="5" s="1"/>
  <c r="AE62" i="19"/>
  <c r="P37" i="5" s="1"/>
  <c r="AE155" i="19"/>
  <c r="P130" i="5" s="1"/>
  <c r="AE142" i="19"/>
  <c r="P117" i="5" s="1"/>
  <c r="AE106" i="19"/>
  <c r="P81" i="5" s="1"/>
  <c r="AE94" i="19"/>
  <c r="P69" i="5" s="1"/>
  <c r="AE81" i="19"/>
  <c r="P56" i="5" s="1"/>
  <c r="AE72" i="19"/>
  <c r="P47" i="5" s="1"/>
  <c r="AE63" i="19"/>
  <c r="P38" i="5" s="1"/>
  <c r="AE165" i="19"/>
  <c r="P140" i="5" s="1"/>
  <c r="AE156" i="19"/>
  <c r="P131" i="5" s="1"/>
  <c r="AE146" i="19"/>
  <c r="P121" i="5" s="1"/>
  <c r="AE118" i="19"/>
  <c r="P93" i="5" s="1"/>
  <c r="AE73" i="19"/>
  <c r="P48" i="5" s="1"/>
  <c r="AE64" i="19"/>
  <c r="P39" i="5" s="1"/>
  <c r="AE31" i="19"/>
  <c r="P6" i="5" s="1"/>
  <c r="AE56" i="19"/>
  <c r="P31" i="5" s="1"/>
  <c r="AE57" i="19"/>
  <c r="P32" i="5" s="1"/>
  <c r="AE55" i="19"/>
  <c r="P30" i="5" s="1"/>
  <c r="AE54" i="19"/>
  <c r="P29" i="5" s="1"/>
  <c r="AE53" i="19"/>
  <c r="P28" i="5" s="1"/>
  <c r="AE48" i="19"/>
  <c r="P23" i="5" s="1"/>
  <c r="AE40" i="19"/>
  <c r="P15" i="5" s="1"/>
  <c r="AE50" i="19"/>
  <c r="P25" i="5" s="1"/>
  <c r="AE49" i="19"/>
  <c r="P24" i="5" s="1"/>
  <c r="AE41" i="19"/>
  <c r="P16" i="5" s="1"/>
  <c r="AE33" i="19"/>
  <c r="P8" i="5" s="1"/>
  <c r="AE52" i="19"/>
  <c r="P27" i="5" s="1"/>
  <c r="AE51" i="19"/>
  <c r="P26" i="5" s="1"/>
  <c r="AE42" i="19"/>
  <c r="P17" i="5" s="1"/>
  <c r="AE34" i="19"/>
  <c r="P9" i="5" s="1"/>
  <c r="AE43" i="19"/>
  <c r="P18" i="5" s="1"/>
  <c r="AE35" i="19"/>
  <c r="P10" i="5" s="1"/>
  <c r="AE44" i="19"/>
  <c r="P19" i="5" s="1"/>
  <c r="AE36" i="19"/>
  <c r="P11" i="5" s="1"/>
  <c r="AE45" i="19"/>
  <c r="P20" i="5" s="1"/>
  <c r="AE37" i="19"/>
  <c r="P12" i="5" s="1"/>
  <c r="AE46" i="19"/>
  <c r="P21" i="5" s="1"/>
  <c r="AE38" i="19"/>
  <c r="P13" i="5" s="1"/>
  <c r="AE47" i="19"/>
  <c r="P22" i="5" s="1"/>
  <c r="AE39" i="19"/>
  <c r="P14" i="5" s="1"/>
  <c r="AE30" i="19"/>
  <c r="P5" i="5" s="1"/>
  <c r="AE29" i="19"/>
  <c r="P4" i="5" s="1"/>
  <c r="V33" i="19"/>
  <c r="X33" i="19" s="1"/>
  <c r="V52" i="19"/>
  <c r="X52" i="19" s="1"/>
  <c r="V64" i="19"/>
  <c r="X64" i="19" s="1"/>
  <c r="V59" i="19"/>
  <c r="X59" i="19" s="1"/>
  <c r="V156" i="19"/>
  <c r="X156" i="19" s="1"/>
  <c r="V99" i="19"/>
  <c r="X99" i="19" s="1"/>
  <c r="V89" i="19"/>
  <c r="X89" i="19" s="1"/>
  <c r="V73" i="19"/>
  <c r="X73" i="19" s="1"/>
  <c r="V91" i="19"/>
  <c r="X91" i="19" s="1"/>
  <c r="V70" i="19"/>
  <c r="X70" i="19" s="1"/>
  <c r="V172" i="19"/>
  <c r="X172" i="19" s="1"/>
  <c r="V111" i="19"/>
  <c r="X111" i="19" s="1"/>
  <c r="V69" i="19"/>
  <c r="X69" i="19" s="1"/>
  <c r="V36" i="19"/>
  <c r="X36" i="19" s="1"/>
  <c r="V32" i="19"/>
  <c r="X32" i="19" s="1"/>
  <c r="V61" i="19"/>
  <c r="X61" i="19" s="1"/>
  <c r="V77" i="19"/>
  <c r="X77" i="19" s="1"/>
  <c r="V75" i="19"/>
  <c r="X75" i="19" s="1"/>
  <c r="V125" i="19"/>
  <c r="X125" i="19" s="1"/>
  <c r="V80" i="19"/>
  <c r="X80" i="19" s="1"/>
  <c r="V78" i="19"/>
  <c r="X78" i="19" s="1"/>
  <c r="V67" i="19"/>
  <c r="X67" i="19" s="1"/>
  <c r="V56" i="19"/>
  <c r="X56" i="19" s="1"/>
  <c r="V49" i="19"/>
  <c r="X49" i="19" s="1"/>
  <c r="V154" i="19"/>
  <c r="X154" i="19" s="1"/>
  <c r="V153" i="19"/>
  <c r="X153" i="19" s="1"/>
  <c r="V161" i="19"/>
  <c r="X161" i="19" s="1"/>
  <c r="V127" i="19"/>
  <c r="X127" i="19" s="1"/>
  <c r="V168" i="19"/>
  <c r="X168" i="19" s="1"/>
  <c r="V164" i="19"/>
  <c r="X164" i="19" s="1"/>
  <c r="V117" i="19"/>
  <c r="X117" i="19" s="1"/>
  <c r="V101" i="19"/>
  <c r="X101" i="19" s="1"/>
  <c r="V76" i="19"/>
  <c r="X76" i="19" s="1"/>
  <c r="V174" i="19"/>
  <c r="X174" i="19" s="1"/>
  <c r="V171" i="19"/>
  <c r="X171" i="19" s="1"/>
  <c r="V160" i="19"/>
  <c r="X160" i="19" s="1"/>
  <c r="V34" i="19"/>
  <c r="X34" i="19" s="1"/>
  <c r="V81" i="19"/>
  <c r="X81" i="19" s="1"/>
  <c r="V51" i="19"/>
  <c r="X51" i="19" s="1"/>
  <c r="V39" i="19"/>
  <c r="X39" i="19" s="1"/>
  <c r="V158" i="19"/>
  <c r="X158" i="19" s="1"/>
  <c r="V29" i="19"/>
  <c r="X29" i="19" s="1"/>
  <c r="V176" i="19"/>
  <c r="X176" i="19" s="1"/>
  <c r="V166" i="19"/>
  <c r="X166" i="19" s="1"/>
  <c r="V162" i="19"/>
  <c r="X162" i="19" s="1"/>
  <c r="V113" i="19"/>
  <c r="X113" i="19" s="1"/>
  <c r="V79" i="19"/>
  <c r="X79" i="19" s="1"/>
  <c r="V30" i="19"/>
  <c r="X30" i="19" s="1"/>
  <c r="V152" i="19"/>
  <c r="X152" i="19" s="1"/>
  <c r="V97" i="19"/>
  <c r="X97" i="19" s="1"/>
  <c r="V48" i="19"/>
  <c r="X48" i="19" s="1"/>
  <c r="V175" i="19"/>
  <c r="X175" i="19" s="1"/>
  <c r="V159" i="19"/>
  <c r="X159" i="19" s="1"/>
  <c r="V157" i="19"/>
  <c r="X157" i="19" s="1"/>
  <c r="V155" i="19"/>
  <c r="X155" i="19" s="1"/>
  <c r="V173" i="19"/>
  <c r="X173" i="19" s="1"/>
  <c r="V163" i="19"/>
  <c r="X163" i="19" s="1"/>
  <c r="V177" i="19"/>
  <c r="X177" i="19" s="1"/>
  <c r="V165" i="19"/>
  <c r="X165" i="19" s="1"/>
  <c r="V167" i="19"/>
  <c r="X167" i="19" s="1"/>
  <c r="V150" i="19"/>
  <c r="X150" i="19" s="1"/>
  <c r="T124" i="19"/>
  <c r="V124" i="19" s="1"/>
  <c r="X124" i="19" s="1"/>
  <c r="T134" i="19"/>
  <c r="V134" i="19" s="1"/>
  <c r="X134" i="19" s="1"/>
  <c r="T108" i="19"/>
  <c r="V108" i="19" s="1"/>
  <c r="X108" i="19" s="1"/>
  <c r="T96" i="19"/>
  <c r="V96" i="19" s="1"/>
  <c r="X96" i="19" s="1"/>
  <c r="T90" i="19"/>
  <c r="V90" i="19" s="1"/>
  <c r="X90" i="19" s="1"/>
  <c r="V83" i="19"/>
  <c r="X83" i="19" s="1"/>
  <c r="T133" i="19"/>
  <c r="V133" i="19" s="1"/>
  <c r="X133" i="19" s="1"/>
  <c r="T135" i="19"/>
  <c r="V135" i="19" s="1"/>
  <c r="X135" i="19" s="1"/>
  <c r="T130" i="19"/>
  <c r="V130" i="19" s="1"/>
  <c r="X130" i="19" s="1"/>
  <c r="V123" i="19"/>
  <c r="X123" i="19" s="1"/>
  <c r="T122" i="19"/>
  <c r="V122" i="19" s="1"/>
  <c r="X122" i="19" s="1"/>
  <c r="V109" i="19"/>
  <c r="X109" i="19" s="1"/>
  <c r="T106" i="19"/>
  <c r="V106" i="19" s="1"/>
  <c r="X106" i="19" s="1"/>
  <c r="V93" i="19"/>
  <c r="X93" i="19" s="1"/>
  <c r="T84" i="19"/>
  <c r="V84" i="19" s="1"/>
  <c r="X84" i="19" s="1"/>
  <c r="T149" i="19"/>
  <c r="V149" i="19" s="1"/>
  <c r="X149" i="19" s="1"/>
  <c r="T148" i="19"/>
  <c r="V148" i="19" s="1"/>
  <c r="X148" i="19" s="1"/>
  <c r="T147" i="19"/>
  <c r="V147" i="19" s="1"/>
  <c r="X147" i="19" s="1"/>
  <c r="T146" i="19"/>
  <c r="V146" i="19" s="1"/>
  <c r="X146" i="19" s="1"/>
  <c r="T145" i="19"/>
  <c r="V145" i="19" s="1"/>
  <c r="X145" i="19" s="1"/>
  <c r="T144" i="19"/>
  <c r="V144" i="19" s="1"/>
  <c r="X144" i="19" s="1"/>
  <c r="T143" i="19"/>
  <c r="V143" i="19" s="1"/>
  <c r="X143" i="19" s="1"/>
  <c r="T142" i="19"/>
  <c r="V142" i="19" s="1"/>
  <c r="X142" i="19" s="1"/>
  <c r="T141" i="19"/>
  <c r="V141" i="19" s="1"/>
  <c r="X141" i="19" s="1"/>
  <c r="T140" i="19"/>
  <c r="V140" i="19" s="1"/>
  <c r="X140" i="19" s="1"/>
  <c r="T139" i="19"/>
  <c r="V139" i="19" s="1"/>
  <c r="X139" i="19" s="1"/>
  <c r="T138" i="19"/>
  <c r="V138" i="19" s="1"/>
  <c r="X138" i="19" s="1"/>
  <c r="T137" i="19"/>
  <c r="V137" i="19" s="1"/>
  <c r="X137" i="19" s="1"/>
  <c r="T136" i="19"/>
  <c r="V136" i="19" s="1"/>
  <c r="X136" i="19" s="1"/>
  <c r="T120" i="19"/>
  <c r="V120" i="19" s="1"/>
  <c r="X120" i="19" s="1"/>
  <c r="V107" i="19"/>
  <c r="X107" i="19" s="1"/>
  <c r="T104" i="19"/>
  <c r="V104" i="19" s="1"/>
  <c r="X104" i="19" s="1"/>
  <c r="V95" i="19"/>
  <c r="X95" i="19" s="1"/>
  <c r="T94" i="19"/>
  <c r="V94" i="19" s="1"/>
  <c r="X94" i="19" s="1"/>
  <c r="V87" i="19"/>
  <c r="X87" i="19" s="1"/>
  <c r="T110" i="19"/>
  <c r="V110" i="19" s="1"/>
  <c r="X110" i="19" s="1"/>
  <c r="T131" i="19"/>
  <c r="V131" i="19" s="1"/>
  <c r="X131" i="19" s="1"/>
  <c r="V129" i="19"/>
  <c r="X129" i="19" s="1"/>
  <c r="T128" i="19"/>
  <c r="V128" i="19" s="1"/>
  <c r="X128" i="19" s="1"/>
  <c r="V121" i="19"/>
  <c r="X121" i="19" s="1"/>
  <c r="T118" i="19"/>
  <c r="V118" i="19" s="1"/>
  <c r="X118" i="19" s="1"/>
  <c r="V105" i="19"/>
  <c r="X105" i="19" s="1"/>
  <c r="T102" i="19"/>
  <c r="V102" i="19" s="1"/>
  <c r="X102" i="19" s="1"/>
  <c r="T88" i="19"/>
  <c r="V88" i="19" s="1"/>
  <c r="X88" i="19" s="1"/>
  <c r="V119" i="19"/>
  <c r="X119" i="19" s="1"/>
  <c r="T116" i="19"/>
  <c r="V116" i="19" s="1"/>
  <c r="X116" i="19" s="1"/>
  <c r="V103" i="19"/>
  <c r="X103" i="19" s="1"/>
  <c r="T100" i="19"/>
  <c r="V100" i="19" s="1"/>
  <c r="X100" i="19" s="1"/>
  <c r="T151" i="19"/>
  <c r="V151" i="19" s="1"/>
  <c r="X151" i="19" s="1"/>
  <c r="T132" i="19"/>
  <c r="V132" i="19" s="1"/>
  <c r="X132" i="19" s="1"/>
  <c r="T126" i="19"/>
  <c r="V126" i="19" s="1"/>
  <c r="X126" i="19" s="1"/>
  <c r="T114" i="19"/>
  <c r="V114" i="19" s="1"/>
  <c r="X114" i="19" s="1"/>
  <c r="T92" i="19"/>
  <c r="V92" i="19" s="1"/>
  <c r="X92" i="19" s="1"/>
  <c r="V85" i="19"/>
  <c r="X85" i="19" s="1"/>
  <c r="V115" i="19"/>
  <c r="X115" i="19" s="1"/>
  <c r="T112" i="19"/>
  <c r="V112" i="19" s="1"/>
  <c r="X112" i="19" s="1"/>
  <c r="T98" i="19"/>
  <c r="V98" i="19" s="1"/>
  <c r="X98" i="19" s="1"/>
  <c r="T86" i="19"/>
  <c r="V86" i="19" s="1"/>
  <c r="X86" i="19" s="1"/>
  <c r="V66" i="19"/>
  <c r="X66" i="19" s="1"/>
  <c r="V58" i="19"/>
  <c r="X58" i="19" s="1"/>
  <c r="V47" i="19"/>
  <c r="X47" i="19" s="1"/>
  <c r="V46" i="19"/>
  <c r="X46" i="19" s="1"/>
  <c r="V38" i="19"/>
  <c r="X38" i="19" s="1"/>
  <c r="V65" i="19"/>
  <c r="X65" i="19" s="1"/>
  <c r="V57" i="19"/>
  <c r="X57" i="19" s="1"/>
  <c r="V45" i="19"/>
  <c r="X45" i="19" s="1"/>
  <c r="V37" i="19"/>
  <c r="X37" i="19" s="1"/>
  <c r="V55" i="19"/>
  <c r="X55" i="19" s="1"/>
  <c r="V43" i="19"/>
  <c r="X43" i="19" s="1"/>
  <c r="V71" i="19"/>
  <c r="X71" i="19" s="1"/>
  <c r="V63" i="19"/>
  <c r="X63" i="19" s="1"/>
  <c r="V54" i="19"/>
  <c r="X54" i="19" s="1"/>
  <c r="V42" i="19"/>
  <c r="X42" i="19" s="1"/>
  <c r="V53" i="19"/>
  <c r="X53" i="19" s="1"/>
  <c r="V41" i="19"/>
  <c r="X41" i="19" s="1"/>
  <c r="V35" i="19"/>
  <c r="X35" i="19" s="1"/>
  <c r="V31" i="19"/>
  <c r="X31" i="19" s="1"/>
  <c r="T82" i="19"/>
  <c r="V82" i="19" s="1"/>
  <c r="X82" i="19" s="1"/>
  <c r="V68" i="19"/>
  <c r="X68" i="19" s="1"/>
  <c r="V60" i="19"/>
  <c r="X60" i="19" s="1"/>
  <c r="V50" i="19"/>
  <c r="X50" i="19" s="1"/>
  <c r="O28" i="19" l="1"/>
  <c r="N28" i="19"/>
  <c r="G28" i="19"/>
  <c r="M28" i="19"/>
  <c r="AD28" i="19"/>
  <c r="F3" i="5" s="1"/>
  <c r="AC28" i="19"/>
  <c r="P33" i="4"/>
  <c r="Q33" i="4"/>
  <c r="R33" i="4"/>
  <c r="Z33" i="4"/>
  <c r="AC33" i="4"/>
  <c r="AB33" i="4" s="1"/>
  <c r="AI33" i="4"/>
  <c r="AJ33" i="4" s="1"/>
  <c r="Z29" i="19" s="1"/>
  <c r="AM33" i="4"/>
  <c r="AQ33" i="4"/>
  <c r="AR33" i="4" s="1"/>
  <c r="AS33" i="4"/>
  <c r="P34" i="4"/>
  <c r="Q34" i="4"/>
  <c r="R34" i="4"/>
  <c r="Z34" i="4"/>
  <c r="AC34" i="4"/>
  <c r="AB34" i="4" s="1"/>
  <c r="AI34" i="4"/>
  <c r="AJ34" i="4" s="1"/>
  <c r="Z30" i="19" s="1"/>
  <c r="AM34" i="4"/>
  <c r="AQ34" i="4"/>
  <c r="AR34" i="4" s="1"/>
  <c r="AS34" i="4"/>
  <c r="P35" i="4"/>
  <c r="Q35" i="4"/>
  <c r="R35" i="4"/>
  <c r="Z35" i="4"/>
  <c r="AC35" i="4"/>
  <c r="AB35" i="4" s="1"/>
  <c r="AI35" i="4"/>
  <c r="AJ35" i="4" s="1"/>
  <c r="Z31" i="19" s="1"/>
  <c r="AM35" i="4"/>
  <c r="AQ35" i="4"/>
  <c r="AR35" i="4" s="1"/>
  <c r="AS35" i="4"/>
  <c r="P36" i="4"/>
  <c r="Q36" i="4"/>
  <c r="R36" i="4"/>
  <c r="Z36" i="4"/>
  <c r="AC36" i="4"/>
  <c r="AI36" i="4"/>
  <c r="AJ36" i="4" s="1"/>
  <c r="Z32" i="19" s="1"/>
  <c r="AM36" i="4"/>
  <c r="AQ36" i="4"/>
  <c r="AR36" i="4" s="1"/>
  <c r="AS36" i="4"/>
  <c r="P37" i="4"/>
  <c r="Q37" i="4"/>
  <c r="R37" i="4"/>
  <c r="Z37" i="4"/>
  <c r="AC37" i="4"/>
  <c r="AB37" i="4" s="1"/>
  <c r="AI37" i="4"/>
  <c r="AJ37" i="4" s="1"/>
  <c r="Z33" i="19" s="1"/>
  <c r="AM37" i="4"/>
  <c r="AQ37" i="4"/>
  <c r="AR37" i="4" s="1"/>
  <c r="AS37" i="4"/>
  <c r="P38" i="4"/>
  <c r="Q38" i="4"/>
  <c r="R38" i="4"/>
  <c r="Z38" i="4"/>
  <c r="AC38" i="4"/>
  <c r="AB38" i="4" s="1"/>
  <c r="AI38" i="4"/>
  <c r="AJ38" i="4" s="1"/>
  <c r="Z34" i="19" s="1"/>
  <c r="AM38" i="4"/>
  <c r="AQ38" i="4"/>
  <c r="AR38" i="4" s="1"/>
  <c r="AS38" i="4"/>
  <c r="P39" i="4"/>
  <c r="Q39" i="4"/>
  <c r="R39" i="4"/>
  <c r="Z39" i="4"/>
  <c r="AC39" i="4"/>
  <c r="AB39" i="4" s="1"/>
  <c r="AI39" i="4"/>
  <c r="AJ39" i="4" s="1"/>
  <c r="Z35" i="19" s="1"/>
  <c r="AM39" i="4"/>
  <c r="AQ39" i="4"/>
  <c r="AR39" i="4" s="1"/>
  <c r="AS39" i="4"/>
  <c r="P40" i="4"/>
  <c r="Q40" i="4"/>
  <c r="R40" i="4"/>
  <c r="Z40" i="4"/>
  <c r="AC40" i="4"/>
  <c r="AB40" i="4" s="1"/>
  <c r="AI40" i="4"/>
  <c r="AJ40" i="4" s="1"/>
  <c r="Z36" i="19" s="1"/>
  <c r="AM40" i="4"/>
  <c r="AQ40" i="4"/>
  <c r="AR40" i="4" s="1"/>
  <c r="AS40" i="4"/>
  <c r="P41" i="4"/>
  <c r="Q41" i="4"/>
  <c r="R41" i="4"/>
  <c r="Z41" i="4"/>
  <c r="AC41" i="4"/>
  <c r="AB41" i="4" s="1"/>
  <c r="AI41" i="4"/>
  <c r="AJ41" i="4" s="1"/>
  <c r="Z37" i="19" s="1"/>
  <c r="AM41" i="4"/>
  <c r="AQ41" i="4"/>
  <c r="AR41" i="4" s="1"/>
  <c r="AS41" i="4"/>
  <c r="P42" i="4"/>
  <c r="Q42" i="4"/>
  <c r="R42" i="4"/>
  <c r="Z42" i="4"/>
  <c r="AC42" i="4"/>
  <c r="AB42" i="4" s="1"/>
  <c r="AI42" i="4"/>
  <c r="AJ42" i="4" s="1"/>
  <c r="Z38" i="19" s="1"/>
  <c r="AM42" i="4"/>
  <c r="AQ42" i="4"/>
  <c r="AR42" i="4" s="1"/>
  <c r="AS42" i="4"/>
  <c r="P43" i="4"/>
  <c r="Q43" i="4"/>
  <c r="R43" i="4"/>
  <c r="Z43" i="4"/>
  <c r="AC43" i="4"/>
  <c r="AB43" i="4" s="1"/>
  <c r="AI43" i="4"/>
  <c r="AJ43" i="4" s="1"/>
  <c r="Z39" i="19" s="1"/>
  <c r="AM43" i="4"/>
  <c r="AQ43" i="4"/>
  <c r="AR43" i="4" s="1"/>
  <c r="AS43" i="4"/>
  <c r="P44" i="4"/>
  <c r="Q44" i="4"/>
  <c r="R44" i="4"/>
  <c r="Z44" i="4"/>
  <c r="AC44" i="4"/>
  <c r="AB44" i="4" s="1"/>
  <c r="AI44" i="4"/>
  <c r="AJ44" i="4" s="1"/>
  <c r="Z40" i="19" s="1"/>
  <c r="AM44" i="4"/>
  <c r="AQ44" i="4"/>
  <c r="AR44" i="4" s="1"/>
  <c r="AS44" i="4"/>
  <c r="P45" i="4"/>
  <c r="Q45" i="4"/>
  <c r="R45" i="4"/>
  <c r="Z45" i="4"/>
  <c r="AC45" i="4"/>
  <c r="AB45" i="4" s="1"/>
  <c r="AI45" i="4"/>
  <c r="AJ45" i="4" s="1"/>
  <c r="Z41" i="19" s="1"/>
  <c r="AM45" i="4"/>
  <c r="AQ45" i="4"/>
  <c r="AR45" i="4" s="1"/>
  <c r="AS45" i="4"/>
  <c r="P46" i="4"/>
  <c r="Q46" i="4"/>
  <c r="R46" i="4"/>
  <c r="Z46" i="4"/>
  <c r="AC46" i="4"/>
  <c r="AB46" i="4" s="1"/>
  <c r="AI46" i="4"/>
  <c r="AJ46" i="4" s="1"/>
  <c r="Z42" i="19" s="1"/>
  <c r="AM46" i="4"/>
  <c r="AQ46" i="4"/>
  <c r="AR46" i="4" s="1"/>
  <c r="AS46" i="4"/>
  <c r="P47" i="4"/>
  <c r="Q47" i="4"/>
  <c r="R47" i="4"/>
  <c r="Z47" i="4"/>
  <c r="AC47" i="4"/>
  <c r="AB47" i="4" s="1"/>
  <c r="AI47" i="4"/>
  <c r="AJ47" i="4" s="1"/>
  <c r="Z43" i="19" s="1"/>
  <c r="AM47" i="4"/>
  <c r="AQ47" i="4"/>
  <c r="AR47" i="4" s="1"/>
  <c r="AS47" i="4"/>
  <c r="P48" i="4"/>
  <c r="Q48" i="4"/>
  <c r="R48" i="4"/>
  <c r="Z48" i="4"/>
  <c r="AC48" i="4"/>
  <c r="AB48" i="4" s="1"/>
  <c r="AI48" i="4"/>
  <c r="AJ48" i="4" s="1"/>
  <c r="Z44" i="19" s="1"/>
  <c r="AM48" i="4"/>
  <c r="AQ48" i="4"/>
  <c r="AR48" i="4" s="1"/>
  <c r="AS48" i="4"/>
  <c r="P49" i="4"/>
  <c r="Q49" i="4"/>
  <c r="R49" i="4"/>
  <c r="Z49" i="4"/>
  <c r="AC49" i="4"/>
  <c r="AB49" i="4" s="1"/>
  <c r="AI49" i="4"/>
  <c r="AJ49" i="4" s="1"/>
  <c r="Z45" i="19" s="1"/>
  <c r="AM49" i="4"/>
  <c r="AQ49" i="4"/>
  <c r="AR49" i="4" s="1"/>
  <c r="AS49" i="4"/>
  <c r="P50" i="4"/>
  <c r="Q50" i="4"/>
  <c r="R50" i="4"/>
  <c r="Z50" i="4"/>
  <c r="AC50" i="4"/>
  <c r="AB50" i="4" s="1"/>
  <c r="AI50" i="4"/>
  <c r="AJ50" i="4" s="1"/>
  <c r="Z46" i="19" s="1"/>
  <c r="AM50" i="4"/>
  <c r="AQ50" i="4"/>
  <c r="AR50" i="4" s="1"/>
  <c r="AS50" i="4"/>
  <c r="P51" i="4"/>
  <c r="Q51" i="4"/>
  <c r="R51" i="4"/>
  <c r="Z51" i="4"/>
  <c r="AC51" i="4"/>
  <c r="AB51" i="4" s="1"/>
  <c r="AI51" i="4"/>
  <c r="AJ51" i="4" s="1"/>
  <c r="Z47" i="19" s="1"/>
  <c r="AM51" i="4"/>
  <c r="AQ51" i="4"/>
  <c r="AR51" i="4" s="1"/>
  <c r="AS51" i="4"/>
  <c r="P52" i="4"/>
  <c r="Q52" i="4"/>
  <c r="R52" i="4"/>
  <c r="Z52" i="4"/>
  <c r="AC52" i="4"/>
  <c r="AB52" i="4" s="1"/>
  <c r="AI52" i="4"/>
  <c r="AJ52" i="4" s="1"/>
  <c r="Z48" i="19" s="1"/>
  <c r="AM52" i="4"/>
  <c r="AQ52" i="4"/>
  <c r="AR52" i="4" s="1"/>
  <c r="AS52" i="4"/>
  <c r="P53" i="4"/>
  <c r="Q53" i="4"/>
  <c r="R53" i="4"/>
  <c r="Z53" i="4"/>
  <c r="AC53" i="4"/>
  <c r="AB53" i="4" s="1"/>
  <c r="AI53" i="4"/>
  <c r="AJ53" i="4" s="1"/>
  <c r="Z49" i="19" s="1"/>
  <c r="AM53" i="4"/>
  <c r="AQ53" i="4"/>
  <c r="AR53" i="4" s="1"/>
  <c r="AS53" i="4"/>
  <c r="P54" i="4"/>
  <c r="Q54" i="4"/>
  <c r="R54" i="4"/>
  <c r="Z54" i="4"/>
  <c r="AC54" i="4"/>
  <c r="AB54" i="4" s="1"/>
  <c r="AI54" i="4"/>
  <c r="AJ54" i="4" s="1"/>
  <c r="Z50" i="19" s="1"/>
  <c r="AM54" i="4"/>
  <c r="AQ54" i="4"/>
  <c r="AR54" i="4" s="1"/>
  <c r="AS54" i="4"/>
  <c r="P55" i="4"/>
  <c r="Q55" i="4"/>
  <c r="R55" i="4"/>
  <c r="Z55" i="4"/>
  <c r="AC55" i="4"/>
  <c r="AB55" i="4" s="1"/>
  <c r="AI55" i="4"/>
  <c r="AJ55" i="4" s="1"/>
  <c r="Z51" i="19" s="1"/>
  <c r="AM55" i="4"/>
  <c r="AQ55" i="4"/>
  <c r="AR55" i="4" s="1"/>
  <c r="AS55" i="4"/>
  <c r="P56" i="4"/>
  <c r="Q56" i="4"/>
  <c r="R56" i="4"/>
  <c r="Z56" i="4"/>
  <c r="AC56" i="4"/>
  <c r="AB56" i="4" s="1"/>
  <c r="AI56" i="4"/>
  <c r="AJ56" i="4" s="1"/>
  <c r="Z52" i="19" s="1"/>
  <c r="AM56" i="4"/>
  <c r="AQ56" i="4"/>
  <c r="AR56" i="4" s="1"/>
  <c r="AS56" i="4"/>
  <c r="P57" i="4"/>
  <c r="Q57" i="4"/>
  <c r="R57" i="4"/>
  <c r="Z57" i="4"/>
  <c r="AC57" i="4"/>
  <c r="AB57" i="4" s="1"/>
  <c r="AI57" i="4"/>
  <c r="AJ57" i="4" s="1"/>
  <c r="Z53" i="19" s="1"/>
  <c r="AM57" i="4"/>
  <c r="AQ57" i="4"/>
  <c r="AR57" i="4" s="1"/>
  <c r="AS57" i="4"/>
  <c r="P58" i="4"/>
  <c r="Q58" i="4"/>
  <c r="R58" i="4"/>
  <c r="Z58" i="4"/>
  <c r="AC58" i="4"/>
  <c r="AB58" i="4" s="1"/>
  <c r="AI58" i="4"/>
  <c r="AJ58" i="4" s="1"/>
  <c r="Z54" i="19" s="1"/>
  <c r="AM58" i="4"/>
  <c r="AQ58" i="4"/>
  <c r="AR58" i="4" s="1"/>
  <c r="AS58" i="4"/>
  <c r="P59" i="4"/>
  <c r="Q59" i="4"/>
  <c r="R59" i="4"/>
  <c r="Z59" i="4"/>
  <c r="AC59" i="4"/>
  <c r="AB59" i="4" s="1"/>
  <c r="AI59" i="4"/>
  <c r="AJ59" i="4" s="1"/>
  <c r="Z55" i="19" s="1"/>
  <c r="AM59" i="4"/>
  <c r="AQ59" i="4"/>
  <c r="AR59" i="4" s="1"/>
  <c r="AS59" i="4"/>
  <c r="P60" i="4"/>
  <c r="Q60" i="4"/>
  <c r="R60" i="4"/>
  <c r="Z60" i="4"/>
  <c r="AC60" i="4"/>
  <c r="AB60" i="4" s="1"/>
  <c r="AI60" i="4"/>
  <c r="AJ60" i="4" s="1"/>
  <c r="Z56" i="19" s="1"/>
  <c r="AM60" i="4"/>
  <c r="AQ60" i="4"/>
  <c r="AR60" i="4" s="1"/>
  <c r="AS60" i="4"/>
  <c r="P61" i="4"/>
  <c r="Q61" i="4"/>
  <c r="R61" i="4"/>
  <c r="Z61" i="4"/>
  <c r="AC61" i="4"/>
  <c r="AB61" i="4" s="1"/>
  <c r="AI61" i="4"/>
  <c r="AJ61" i="4" s="1"/>
  <c r="Z57" i="19" s="1"/>
  <c r="AM61" i="4"/>
  <c r="AQ61" i="4"/>
  <c r="AR61" i="4" s="1"/>
  <c r="AS61" i="4"/>
  <c r="P62" i="4"/>
  <c r="Q62" i="4"/>
  <c r="R62" i="4"/>
  <c r="Z62" i="4"/>
  <c r="AC62" i="4"/>
  <c r="AB62" i="4" s="1"/>
  <c r="AF62" i="4" s="1"/>
  <c r="AI62" i="4"/>
  <c r="AJ62" i="4" s="1"/>
  <c r="Z58" i="19" s="1"/>
  <c r="AM62" i="4"/>
  <c r="AQ62" i="4"/>
  <c r="AR62" i="4" s="1"/>
  <c r="AS62" i="4"/>
  <c r="P63" i="4"/>
  <c r="Q63" i="4"/>
  <c r="R63" i="4"/>
  <c r="Z63" i="4"/>
  <c r="AC63" i="4"/>
  <c r="AB63" i="4" s="1"/>
  <c r="AI63" i="4"/>
  <c r="AJ63" i="4" s="1"/>
  <c r="Z59" i="19" s="1"/>
  <c r="AM63" i="4"/>
  <c r="AQ63" i="4"/>
  <c r="AR63" i="4" s="1"/>
  <c r="AS63" i="4"/>
  <c r="P64" i="4"/>
  <c r="Q64" i="4"/>
  <c r="R64" i="4"/>
  <c r="Z64" i="4"/>
  <c r="AC64" i="4"/>
  <c r="AB64" i="4" s="1"/>
  <c r="AI64" i="4"/>
  <c r="AJ64" i="4" s="1"/>
  <c r="Z60" i="19" s="1"/>
  <c r="AM64" i="4"/>
  <c r="AQ64" i="4"/>
  <c r="AR64" i="4" s="1"/>
  <c r="AS64" i="4"/>
  <c r="P65" i="4"/>
  <c r="Q65" i="4"/>
  <c r="R65" i="4"/>
  <c r="Z65" i="4"/>
  <c r="AC65" i="4"/>
  <c r="AB65" i="4" s="1"/>
  <c r="AI65" i="4"/>
  <c r="AJ65" i="4" s="1"/>
  <c r="Z61" i="19" s="1"/>
  <c r="AM65" i="4"/>
  <c r="AQ65" i="4"/>
  <c r="AR65" i="4" s="1"/>
  <c r="AS65" i="4"/>
  <c r="P66" i="4"/>
  <c r="Q66" i="4"/>
  <c r="R66" i="4"/>
  <c r="Z66" i="4"/>
  <c r="AC66" i="4"/>
  <c r="AB66" i="4" s="1"/>
  <c r="AI66" i="4"/>
  <c r="AJ66" i="4" s="1"/>
  <c r="Z62" i="19" s="1"/>
  <c r="AM66" i="4"/>
  <c r="AQ66" i="4"/>
  <c r="AR66" i="4" s="1"/>
  <c r="AS66" i="4"/>
  <c r="P67" i="4"/>
  <c r="Q67" i="4"/>
  <c r="R67" i="4"/>
  <c r="Z67" i="4"/>
  <c r="AC67" i="4"/>
  <c r="AB67" i="4" s="1"/>
  <c r="AI67" i="4"/>
  <c r="AJ67" i="4" s="1"/>
  <c r="Z63" i="19" s="1"/>
  <c r="AM67" i="4"/>
  <c r="AQ67" i="4"/>
  <c r="AR67" i="4" s="1"/>
  <c r="AS67" i="4"/>
  <c r="P68" i="4"/>
  <c r="Q68" i="4"/>
  <c r="R68" i="4"/>
  <c r="Z68" i="4"/>
  <c r="AC68" i="4"/>
  <c r="AB68" i="4" s="1"/>
  <c r="AI68" i="4"/>
  <c r="AJ68" i="4" s="1"/>
  <c r="Z64" i="19" s="1"/>
  <c r="AM68" i="4"/>
  <c r="AQ68" i="4"/>
  <c r="AR68" i="4" s="1"/>
  <c r="AS68" i="4"/>
  <c r="P69" i="4"/>
  <c r="Q69" i="4"/>
  <c r="R69" i="4"/>
  <c r="Z69" i="4"/>
  <c r="AC69" i="4"/>
  <c r="AB69" i="4" s="1"/>
  <c r="AI69" i="4"/>
  <c r="AJ69" i="4" s="1"/>
  <c r="Z65" i="19" s="1"/>
  <c r="AM69" i="4"/>
  <c r="AQ69" i="4"/>
  <c r="AR69" i="4" s="1"/>
  <c r="AS69" i="4"/>
  <c r="P70" i="4"/>
  <c r="Q70" i="4"/>
  <c r="R70" i="4"/>
  <c r="Z70" i="4"/>
  <c r="AC70" i="4"/>
  <c r="AB70" i="4" s="1"/>
  <c r="AI70" i="4"/>
  <c r="AJ70" i="4" s="1"/>
  <c r="Z66" i="19" s="1"/>
  <c r="AM70" i="4"/>
  <c r="AQ70" i="4"/>
  <c r="AR70" i="4" s="1"/>
  <c r="AS70" i="4"/>
  <c r="P71" i="4"/>
  <c r="Q71" i="4"/>
  <c r="R71" i="4"/>
  <c r="Z71" i="4"/>
  <c r="AC71" i="4"/>
  <c r="AB71" i="4" s="1"/>
  <c r="AI71" i="4"/>
  <c r="AJ71" i="4" s="1"/>
  <c r="Z67" i="19" s="1"/>
  <c r="AM71" i="4"/>
  <c r="AQ71" i="4"/>
  <c r="AR71" i="4" s="1"/>
  <c r="AS71" i="4"/>
  <c r="P72" i="4"/>
  <c r="Q72" i="4"/>
  <c r="R72" i="4"/>
  <c r="Z72" i="4"/>
  <c r="AC72" i="4"/>
  <c r="AB72" i="4" s="1"/>
  <c r="AI72" i="4"/>
  <c r="AJ72" i="4" s="1"/>
  <c r="Z68" i="19" s="1"/>
  <c r="AM72" i="4"/>
  <c r="AQ72" i="4"/>
  <c r="AR72" i="4" s="1"/>
  <c r="AS72" i="4"/>
  <c r="P73" i="4"/>
  <c r="Q73" i="4"/>
  <c r="R73" i="4"/>
  <c r="Z73" i="4"/>
  <c r="AC73" i="4"/>
  <c r="AB73" i="4" s="1"/>
  <c r="AI73" i="4"/>
  <c r="AJ73" i="4" s="1"/>
  <c r="Z69" i="19" s="1"/>
  <c r="AM73" i="4"/>
  <c r="AQ73" i="4"/>
  <c r="AR73" i="4" s="1"/>
  <c r="AS73" i="4"/>
  <c r="P74" i="4"/>
  <c r="Q74" i="4"/>
  <c r="R74" i="4"/>
  <c r="Z74" i="4"/>
  <c r="AC74" i="4"/>
  <c r="AB74" i="4" s="1"/>
  <c r="AI74" i="4"/>
  <c r="AJ74" i="4" s="1"/>
  <c r="Z70" i="19" s="1"/>
  <c r="AM74" i="4"/>
  <c r="AQ74" i="4"/>
  <c r="AR74" i="4"/>
  <c r="AS74" i="4"/>
  <c r="P75" i="4"/>
  <c r="Q75" i="4"/>
  <c r="R75" i="4"/>
  <c r="Z75" i="4"/>
  <c r="AC75" i="4"/>
  <c r="AB75" i="4" s="1"/>
  <c r="AI75" i="4"/>
  <c r="AJ75" i="4" s="1"/>
  <c r="Z71" i="19" s="1"/>
  <c r="AM75" i="4"/>
  <c r="AQ75" i="4"/>
  <c r="AR75" i="4" s="1"/>
  <c r="AS75" i="4"/>
  <c r="P76" i="4"/>
  <c r="Q76" i="4"/>
  <c r="R76" i="4"/>
  <c r="Z76" i="4"/>
  <c r="AC76" i="4"/>
  <c r="AB76" i="4" s="1"/>
  <c r="AI76" i="4"/>
  <c r="AJ76" i="4" s="1"/>
  <c r="Z72" i="19" s="1"/>
  <c r="AM76" i="4"/>
  <c r="AQ76" i="4"/>
  <c r="AR76" i="4" s="1"/>
  <c r="AS76" i="4"/>
  <c r="P77" i="4"/>
  <c r="Q77" i="4"/>
  <c r="R77" i="4"/>
  <c r="Z77" i="4"/>
  <c r="AC77" i="4"/>
  <c r="AB77" i="4" s="1"/>
  <c r="AI77" i="4"/>
  <c r="AJ77" i="4" s="1"/>
  <c r="Z73" i="19" s="1"/>
  <c r="AM77" i="4"/>
  <c r="AQ77" i="4"/>
  <c r="AR77" i="4" s="1"/>
  <c r="AS77" i="4"/>
  <c r="P78" i="4"/>
  <c r="Q78" i="4"/>
  <c r="R78" i="4"/>
  <c r="Z78" i="4"/>
  <c r="AC78" i="4"/>
  <c r="AI78" i="4"/>
  <c r="AJ78" i="4" s="1"/>
  <c r="Z74" i="19" s="1"/>
  <c r="AM78" i="4"/>
  <c r="AQ78" i="4"/>
  <c r="AR78" i="4" s="1"/>
  <c r="AS78" i="4"/>
  <c r="P79" i="4"/>
  <c r="Q79" i="4"/>
  <c r="R79" i="4"/>
  <c r="Z79" i="4"/>
  <c r="AC79" i="4"/>
  <c r="AB79" i="4" s="1"/>
  <c r="AI79" i="4"/>
  <c r="AJ79" i="4" s="1"/>
  <c r="Z75" i="19" s="1"/>
  <c r="AM79" i="4"/>
  <c r="AQ79" i="4"/>
  <c r="AR79" i="4" s="1"/>
  <c r="AS79" i="4"/>
  <c r="P80" i="4"/>
  <c r="Q80" i="4"/>
  <c r="R80" i="4"/>
  <c r="Z80" i="4"/>
  <c r="AF80" i="4"/>
  <c r="AC80" i="4"/>
  <c r="AB80" i="4" s="1"/>
  <c r="AI80" i="4"/>
  <c r="AJ80" i="4" s="1"/>
  <c r="Z76" i="19" s="1"/>
  <c r="AM80" i="4"/>
  <c r="AQ80" i="4"/>
  <c r="AR80" i="4" s="1"/>
  <c r="AS80" i="4"/>
  <c r="P81" i="4"/>
  <c r="Q81" i="4"/>
  <c r="R81" i="4"/>
  <c r="Z81" i="4"/>
  <c r="AC81" i="4"/>
  <c r="AB81" i="4" s="1"/>
  <c r="AI81" i="4"/>
  <c r="AJ81" i="4" s="1"/>
  <c r="Z77" i="19" s="1"/>
  <c r="AM81" i="4"/>
  <c r="AQ81" i="4"/>
  <c r="AR81" i="4" s="1"/>
  <c r="AS81" i="4"/>
  <c r="P82" i="4"/>
  <c r="Q82" i="4"/>
  <c r="R82" i="4"/>
  <c r="Z82" i="4"/>
  <c r="AC82" i="4"/>
  <c r="AI82" i="4"/>
  <c r="AJ82" i="4" s="1"/>
  <c r="Z78" i="19" s="1"/>
  <c r="AM82" i="4"/>
  <c r="AQ82" i="4"/>
  <c r="AR82" i="4" s="1"/>
  <c r="AS82" i="4"/>
  <c r="P83" i="4"/>
  <c r="Q83" i="4"/>
  <c r="R83" i="4"/>
  <c r="Z83" i="4"/>
  <c r="AC83" i="4"/>
  <c r="AB83" i="4" s="1"/>
  <c r="AI83" i="4"/>
  <c r="AJ83" i="4" s="1"/>
  <c r="Z79" i="19" s="1"/>
  <c r="AM83" i="4"/>
  <c r="AQ83" i="4"/>
  <c r="AR83" i="4" s="1"/>
  <c r="AS83" i="4"/>
  <c r="P84" i="4"/>
  <c r="Q84" i="4"/>
  <c r="R84" i="4"/>
  <c r="Z84" i="4"/>
  <c r="AC84" i="4"/>
  <c r="AB84" i="4" s="1"/>
  <c r="AI84" i="4"/>
  <c r="AJ84" i="4" s="1"/>
  <c r="Z80" i="19" s="1"/>
  <c r="AM84" i="4"/>
  <c r="AQ84" i="4"/>
  <c r="AR84" i="4" s="1"/>
  <c r="AS84" i="4"/>
  <c r="P85" i="4"/>
  <c r="Q85" i="4"/>
  <c r="R85" i="4"/>
  <c r="Z85" i="4"/>
  <c r="AC85" i="4"/>
  <c r="AB85" i="4" s="1"/>
  <c r="AI85" i="4"/>
  <c r="AJ85" i="4" s="1"/>
  <c r="Z81" i="19" s="1"/>
  <c r="AM85" i="4"/>
  <c r="AQ85" i="4"/>
  <c r="AR85" i="4" s="1"/>
  <c r="AS85" i="4"/>
  <c r="P86" i="4"/>
  <c r="Q86" i="4"/>
  <c r="R86" i="4"/>
  <c r="Z86" i="4"/>
  <c r="AC86" i="4"/>
  <c r="AB86" i="4" s="1"/>
  <c r="AI86" i="4"/>
  <c r="AJ86" i="4" s="1"/>
  <c r="Z82" i="19" s="1"/>
  <c r="AM86" i="4"/>
  <c r="AQ86" i="4"/>
  <c r="AR86" i="4" s="1"/>
  <c r="AS86" i="4"/>
  <c r="P87" i="4"/>
  <c r="Q87" i="4"/>
  <c r="R87" i="4"/>
  <c r="Z87" i="4"/>
  <c r="AC87" i="4"/>
  <c r="AB87" i="4" s="1"/>
  <c r="AI87" i="4"/>
  <c r="AJ87" i="4"/>
  <c r="Z83" i="19" s="1"/>
  <c r="AM87" i="4"/>
  <c r="AQ87" i="4"/>
  <c r="AR87" i="4" s="1"/>
  <c r="AS87" i="4"/>
  <c r="P88" i="4"/>
  <c r="Q88" i="4"/>
  <c r="R88" i="4"/>
  <c r="Z88" i="4"/>
  <c r="AC88" i="4"/>
  <c r="AB88" i="4" s="1"/>
  <c r="AI88" i="4"/>
  <c r="AJ88" i="4" s="1"/>
  <c r="Z84" i="19" s="1"/>
  <c r="AM88" i="4"/>
  <c r="AQ88" i="4"/>
  <c r="AR88" i="4" s="1"/>
  <c r="AS88" i="4"/>
  <c r="P89" i="4"/>
  <c r="Q89" i="4"/>
  <c r="R89" i="4"/>
  <c r="Z89" i="4"/>
  <c r="AC89" i="4"/>
  <c r="AB89" i="4" s="1"/>
  <c r="AI89" i="4"/>
  <c r="AJ89" i="4" s="1"/>
  <c r="Z85" i="19" s="1"/>
  <c r="AM89" i="4"/>
  <c r="AQ89" i="4"/>
  <c r="AR89" i="4" s="1"/>
  <c r="AS89" i="4"/>
  <c r="P90" i="4"/>
  <c r="Q90" i="4"/>
  <c r="R90" i="4"/>
  <c r="Z90" i="4"/>
  <c r="AC90" i="4"/>
  <c r="AB90" i="4" s="1"/>
  <c r="AI90" i="4"/>
  <c r="AJ90" i="4" s="1"/>
  <c r="Z86" i="19" s="1"/>
  <c r="AM90" i="4"/>
  <c r="AQ90" i="4"/>
  <c r="AR90" i="4" s="1"/>
  <c r="AS90" i="4"/>
  <c r="P91" i="4"/>
  <c r="Q91" i="4"/>
  <c r="R91" i="4"/>
  <c r="Z91" i="4"/>
  <c r="AC91" i="4"/>
  <c r="AB91" i="4" s="1"/>
  <c r="AI91" i="4"/>
  <c r="AJ91" i="4" s="1"/>
  <c r="Z87" i="19" s="1"/>
  <c r="AM91" i="4"/>
  <c r="AQ91" i="4"/>
  <c r="AR91" i="4" s="1"/>
  <c r="AS91" i="4"/>
  <c r="P92" i="4"/>
  <c r="Q92" i="4"/>
  <c r="R92" i="4"/>
  <c r="Z92" i="4"/>
  <c r="AC92" i="4"/>
  <c r="AB92" i="4" s="1"/>
  <c r="AI92" i="4"/>
  <c r="AJ92" i="4" s="1"/>
  <c r="Z88" i="19" s="1"/>
  <c r="AM92" i="4"/>
  <c r="AQ92" i="4"/>
  <c r="AR92" i="4" s="1"/>
  <c r="AS92" i="4"/>
  <c r="P93" i="4"/>
  <c r="Q93" i="4"/>
  <c r="R93" i="4"/>
  <c r="Z93" i="4"/>
  <c r="AC93" i="4"/>
  <c r="AB93" i="4" s="1"/>
  <c r="AI93" i="4"/>
  <c r="AJ93" i="4" s="1"/>
  <c r="Z89" i="19" s="1"/>
  <c r="AM93" i="4"/>
  <c r="AQ93" i="4"/>
  <c r="AR93" i="4" s="1"/>
  <c r="AS93" i="4"/>
  <c r="P94" i="4"/>
  <c r="Q94" i="4"/>
  <c r="R94" i="4"/>
  <c r="Z94" i="4"/>
  <c r="AC94" i="4"/>
  <c r="AI94" i="4"/>
  <c r="AJ94" i="4" s="1"/>
  <c r="Z90" i="19" s="1"/>
  <c r="AM94" i="4"/>
  <c r="AQ94" i="4"/>
  <c r="AR94" i="4" s="1"/>
  <c r="AS94" i="4"/>
  <c r="P95" i="4"/>
  <c r="Q95" i="4"/>
  <c r="R95" i="4"/>
  <c r="Z95" i="4"/>
  <c r="AC95" i="4"/>
  <c r="AB95" i="4" s="1"/>
  <c r="AI95" i="4"/>
  <c r="AJ95" i="4" s="1"/>
  <c r="Z91" i="19" s="1"/>
  <c r="AM95" i="4"/>
  <c r="AQ95" i="4"/>
  <c r="AR95" i="4" s="1"/>
  <c r="AS95" i="4"/>
  <c r="P96" i="4"/>
  <c r="Q96" i="4"/>
  <c r="R96" i="4"/>
  <c r="Z96" i="4"/>
  <c r="AC96" i="4"/>
  <c r="AB96" i="4" s="1"/>
  <c r="AI96" i="4"/>
  <c r="AJ96" i="4" s="1"/>
  <c r="Z92" i="19" s="1"/>
  <c r="AM96" i="4"/>
  <c r="AQ96" i="4"/>
  <c r="AR96" i="4" s="1"/>
  <c r="AS96" i="4"/>
  <c r="P97" i="4"/>
  <c r="Q97" i="4"/>
  <c r="R97" i="4"/>
  <c r="Z97" i="4"/>
  <c r="AC97" i="4"/>
  <c r="AB97" i="4" s="1"/>
  <c r="AF97" i="4" s="1"/>
  <c r="AI97" i="4"/>
  <c r="AJ97" i="4" s="1"/>
  <c r="Z93" i="19" s="1"/>
  <c r="AM97" i="4"/>
  <c r="AQ97" i="4"/>
  <c r="AR97" i="4" s="1"/>
  <c r="AS97" i="4"/>
  <c r="P98" i="4"/>
  <c r="Q98" i="4"/>
  <c r="R98" i="4"/>
  <c r="Z98" i="4"/>
  <c r="AC98" i="4"/>
  <c r="AB98" i="4" s="1"/>
  <c r="AI98" i="4"/>
  <c r="AJ98" i="4" s="1"/>
  <c r="Z94" i="19" s="1"/>
  <c r="AM98" i="4"/>
  <c r="AQ98" i="4"/>
  <c r="AR98" i="4" s="1"/>
  <c r="AS98" i="4"/>
  <c r="P99" i="4"/>
  <c r="Q99" i="4"/>
  <c r="R99" i="4"/>
  <c r="Z99" i="4"/>
  <c r="AC99" i="4"/>
  <c r="AB99" i="4" s="1"/>
  <c r="AI99" i="4"/>
  <c r="AJ99" i="4" s="1"/>
  <c r="Z95" i="19" s="1"/>
  <c r="AM99" i="4"/>
  <c r="AQ99" i="4"/>
  <c r="AR99" i="4" s="1"/>
  <c r="AS99" i="4"/>
  <c r="P100" i="4"/>
  <c r="Q100" i="4"/>
  <c r="R100" i="4"/>
  <c r="Z100" i="4"/>
  <c r="AC100" i="4"/>
  <c r="AB100" i="4" s="1"/>
  <c r="AF100" i="4" s="1"/>
  <c r="AI100" i="4"/>
  <c r="AJ100" i="4" s="1"/>
  <c r="Z96" i="19" s="1"/>
  <c r="AM100" i="4"/>
  <c r="AQ100" i="4"/>
  <c r="AR100" i="4" s="1"/>
  <c r="AS100" i="4"/>
  <c r="P101" i="4"/>
  <c r="Q101" i="4"/>
  <c r="R101" i="4"/>
  <c r="Z101" i="4"/>
  <c r="AC101" i="4"/>
  <c r="AB101" i="4" s="1"/>
  <c r="AI101" i="4"/>
  <c r="AJ101" i="4" s="1"/>
  <c r="Z97" i="19" s="1"/>
  <c r="AM101" i="4"/>
  <c r="AQ101" i="4"/>
  <c r="AR101" i="4" s="1"/>
  <c r="AS101" i="4"/>
  <c r="P102" i="4"/>
  <c r="Q102" i="4"/>
  <c r="R102" i="4"/>
  <c r="Z102" i="4"/>
  <c r="AC102" i="4"/>
  <c r="AB102" i="4" s="1"/>
  <c r="AI102" i="4"/>
  <c r="AJ102" i="4" s="1"/>
  <c r="Z98" i="19" s="1"/>
  <c r="AM102" i="4"/>
  <c r="AQ102" i="4"/>
  <c r="AR102" i="4" s="1"/>
  <c r="AS102" i="4"/>
  <c r="P103" i="4"/>
  <c r="Q103" i="4"/>
  <c r="R103" i="4"/>
  <c r="Z103" i="4"/>
  <c r="AC103" i="4"/>
  <c r="AB103" i="4" s="1"/>
  <c r="AI103" i="4"/>
  <c r="AJ103" i="4" s="1"/>
  <c r="Z99" i="19" s="1"/>
  <c r="AM103" i="4"/>
  <c r="AQ103" i="4"/>
  <c r="AR103" i="4" s="1"/>
  <c r="AS103" i="4"/>
  <c r="P104" i="4"/>
  <c r="Q104" i="4"/>
  <c r="R104" i="4"/>
  <c r="Z104" i="4"/>
  <c r="AC104" i="4"/>
  <c r="AB104" i="4" s="1"/>
  <c r="AI104" i="4"/>
  <c r="AJ104" i="4" s="1"/>
  <c r="Z100" i="19" s="1"/>
  <c r="AM104" i="4"/>
  <c r="AQ104" i="4"/>
  <c r="AR104" i="4" s="1"/>
  <c r="AS104" i="4"/>
  <c r="P105" i="4"/>
  <c r="Q105" i="4"/>
  <c r="R105" i="4"/>
  <c r="Z105" i="4"/>
  <c r="AC105" i="4"/>
  <c r="AB105" i="4" s="1"/>
  <c r="AI105" i="4"/>
  <c r="AJ105" i="4" s="1"/>
  <c r="Z101" i="19" s="1"/>
  <c r="AM105" i="4"/>
  <c r="AQ105" i="4"/>
  <c r="AR105" i="4" s="1"/>
  <c r="AS105" i="4"/>
  <c r="P106" i="4"/>
  <c r="Q106" i="4"/>
  <c r="R106" i="4"/>
  <c r="Z106" i="4"/>
  <c r="AC106" i="4"/>
  <c r="AB106" i="4" s="1"/>
  <c r="AI106" i="4"/>
  <c r="AJ106" i="4" s="1"/>
  <c r="Z102" i="19" s="1"/>
  <c r="AM106" i="4"/>
  <c r="AQ106" i="4"/>
  <c r="AR106" i="4" s="1"/>
  <c r="AS106" i="4"/>
  <c r="P107" i="4"/>
  <c r="Q107" i="4"/>
  <c r="R107" i="4"/>
  <c r="Z107" i="4"/>
  <c r="AC107" i="4"/>
  <c r="AB107" i="4" s="1"/>
  <c r="AI107" i="4"/>
  <c r="AJ107" i="4"/>
  <c r="Z103" i="19" s="1"/>
  <c r="AM107" i="4"/>
  <c r="AQ107" i="4"/>
  <c r="AR107" i="4"/>
  <c r="AS107" i="4"/>
  <c r="P108" i="4"/>
  <c r="Q108" i="4"/>
  <c r="R108" i="4"/>
  <c r="Z108" i="4"/>
  <c r="AC108" i="4"/>
  <c r="AB108" i="4" s="1"/>
  <c r="AI108" i="4"/>
  <c r="AJ108" i="4" s="1"/>
  <c r="Z104" i="19" s="1"/>
  <c r="AM108" i="4"/>
  <c r="AQ108" i="4"/>
  <c r="AR108" i="4" s="1"/>
  <c r="AS108" i="4"/>
  <c r="P109" i="4"/>
  <c r="Q109" i="4"/>
  <c r="R109" i="4"/>
  <c r="Z109" i="4"/>
  <c r="AC109" i="4"/>
  <c r="AB109" i="4" s="1"/>
  <c r="AI109" i="4"/>
  <c r="AJ109" i="4" s="1"/>
  <c r="Z105" i="19" s="1"/>
  <c r="AM109" i="4"/>
  <c r="AQ109" i="4"/>
  <c r="AR109" i="4" s="1"/>
  <c r="AS109" i="4"/>
  <c r="P110" i="4"/>
  <c r="Q110" i="4"/>
  <c r="R110" i="4"/>
  <c r="Z110" i="4"/>
  <c r="AC110" i="4"/>
  <c r="AB110" i="4" s="1"/>
  <c r="AI110" i="4"/>
  <c r="AJ110" i="4" s="1"/>
  <c r="Z106" i="19" s="1"/>
  <c r="AM110" i="4"/>
  <c r="AQ110" i="4"/>
  <c r="AR110" i="4" s="1"/>
  <c r="AS110" i="4"/>
  <c r="P111" i="4"/>
  <c r="Q111" i="4"/>
  <c r="R111" i="4"/>
  <c r="Z111" i="4"/>
  <c r="AC111" i="4"/>
  <c r="AB111" i="4" s="1"/>
  <c r="AI111" i="4"/>
  <c r="AJ111" i="4" s="1"/>
  <c r="Z107" i="19" s="1"/>
  <c r="AM111" i="4"/>
  <c r="AQ111" i="4"/>
  <c r="AR111" i="4" s="1"/>
  <c r="AS111" i="4"/>
  <c r="P112" i="4"/>
  <c r="Q112" i="4"/>
  <c r="R112" i="4"/>
  <c r="Z112" i="4"/>
  <c r="AC112" i="4"/>
  <c r="AB112" i="4" s="1"/>
  <c r="AI112" i="4"/>
  <c r="AJ112" i="4" s="1"/>
  <c r="Z108" i="19" s="1"/>
  <c r="AM112" i="4"/>
  <c r="AQ112" i="4"/>
  <c r="AR112" i="4" s="1"/>
  <c r="AS112" i="4"/>
  <c r="P113" i="4"/>
  <c r="Q113" i="4"/>
  <c r="R113" i="4"/>
  <c r="Z113" i="4"/>
  <c r="AC113" i="4"/>
  <c r="AB113" i="4" s="1"/>
  <c r="AI113" i="4"/>
  <c r="AJ113" i="4" s="1"/>
  <c r="Z109" i="19" s="1"/>
  <c r="AM113" i="4"/>
  <c r="AQ113" i="4"/>
  <c r="AR113" i="4" s="1"/>
  <c r="AS113" i="4"/>
  <c r="P114" i="4"/>
  <c r="Q114" i="4"/>
  <c r="R114" i="4"/>
  <c r="Z114" i="4"/>
  <c r="AC114" i="4"/>
  <c r="AB114" i="4" s="1"/>
  <c r="AI114" i="4"/>
  <c r="AJ114" i="4" s="1"/>
  <c r="Z110" i="19" s="1"/>
  <c r="AM114" i="4"/>
  <c r="AQ114" i="4"/>
  <c r="AR114" i="4" s="1"/>
  <c r="AS114" i="4"/>
  <c r="P115" i="4"/>
  <c r="Q115" i="4"/>
  <c r="R115" i="4"/>
  <c r="Z115" i="4"/>
  <c r="AC115" i="4"/>
  <c r="AB115" i="4" s="1"/>
  <c r="AI115" i="4"/>
  <c r="AJ115" i="4" s="1"/>
  <c r="Z111" i="19" s="1"/>
  <c r="AM115" i="4"/>
  <c r="AQ115" i="4"/>
  <c r="AR115" i="4" s="1"/>
  <c r="AS115" i="4"/>
  <c r="P116" i="4"/>
  <c r="Q116" i="4"/>
  <c r="R116" i="4"/>
  <c r="Z116" i="4"/>
  <c r="AC116" i="4"/>
  <c r="AB116" i="4" s="1"/>
  <c r="AI116" i="4"/>
  <c r="AJ116" i="4" s="1"/>
  <c r="Z112" i="19" s="1"/>
  <c r="AM116" i="4"/>
  <c r="AQ116" i="4"/>
  <c r="AR116" i="4" s="1"/>
  <c r="AS116" i="4"/>
  <c r="P117" i="4"/>
  <c r="Q117" i="4"/>
  <c r="R117" i="4"/>
  <c r="Z117" i="4"/>
  <c r="AF117" i="4"/>
  <c r="AC117" i="4"/>
  <c r="AB117" i="4" s="1"/>
  <c r="AI117" i="4"/>
  <c r="AJ117" i="4" s="1"/>
  <c r="Z113" i="19" s="1"/>
  <c r="AM117" i="4"/>
  <c r="AQ117" i="4"/>
  <c r="AR117" i="4" s="1"/>
  <c r="AS117" i="4"/>
  <c r="P118" i="4"/>
  <c r="Q118" i="4"/>
  <c r="R118" i="4"/>
  <c r="Z118" i="4"/>
  <c r="AC118" i="4"/>
  <c r="AB118" i="4" s="1"/>
  <c r="AI118" i="4"/>
  <c r="AJ118" i="4" s="1"/>
  <c r="Z114" i="19" s="1"/>
  <c r="AM118" i="4"/>
  <c r="AQ118" i="4"/>
  <c r="AR118" i="4" s="1"/>
  <c r="AS118" i="4"/>
  <c r="P119" i="4"/>
  <c r="Q119" i="4"/>
  <c r="R119" i="4"/>
  <c r="Z119" i="4"/>
  <c r="AC119" i="4"/>
  <c r="AB119" i="4" s="1"/>
  <c r="AI119" i="4"/>
  <c r="AJ119" i="4" s="1"/>
  <c r="Z115" i="19" s="1"/>
  <c r="AM119" i="4"/>
  <c r="AQ119" i="4"/>
  <c r="AR119" i="4" s="1"/>
  <c r="AS119" i="4"/>
  <c r="P120" i="4"/>
  <c r="Q120" i="4"/>
  <c r="R120" i="4"/>
  <c r="Z120" i="4"/>
  <c r="AC120" i="4"/>
  <c r="AB120" i="4" s="1"/>
  <c r="AI120" i="4"/>
  <c r="AJ120" i="4" s="1"/>
  <c r="Z116" i="19" s="1"/>
  <c r="AM120" i="4"/>
  <c r="AQ120" i="4"/>
  <c r="AR120" i="4" s="1"/>
  <c r="AS120" i="4"/>
  <c r="P121" i="4"/>
  <c r="Q121" i="4"/>
  <c r="R121" i="4"/>
  <c r="Z121" i="4"/>
  <c r="AC121" i="4"/>
  <c r="AB121" i="4" s="1"/>
  <c r="AI121" i="4"/>
  <c r="AJ121" i="4" s="1"/>
  <c r="Z117" i="19" s="1"/>
  <c r="AM121" i="4"/>
  <c r="AQ121" i="4"/>
  <c r="AR121" i="4" s="1"/>
  <c r="AS121" i="4"/>
  <c r="P122" i="4"/>
  <c r="Q122" i="4"/>
  <c r="R122" i="4"/>
  <c r="Z122" i="4"/>
  <c r="AC122" i="4"/>
  <c r="AB122" i="4" s="1"/>
  <c r="AI122" i="4"/>
  <c r="AJ122" i="4" s="1"/>
  <c r="Z118" i="19" s="1"/>
  <c r="AM122" i="4"/>
  <c r="AQ122" i="4"/>
  <c r="AR122" i="4" s="1"/>
  <c r="AS122" i="4"/>
  <c r="P123" i="4"/>
  <c r="Q123" i="4"/>
  <c r="R123" i="4"/>
  <c r="Z123" i="4"/>
  <c r="AC123" i="4"/>
  <c r="AB123" i="4" s="1"/>
  <c r="AI123" i="4"/>
  <c r="AJ123" i="4" s="1"/>
  <c r="Z119" i="19" s="1"/>
  <c r="AM123" i="4"/>
  <c r="AQ123" i="4"/>
  <c r="AR123" i="4" s="1"/>
  <c r="AS123" i="4"/>
  <c r="P124" i="4"/>
  <c r="Q124" i="4"/>
  <c r="R124" i="4"/>
  <c r="Z124" i="4"/>
  <c r="AC124" i="4"/>
  <c r="AB124" i="4" s="1"/>
  <c r="AI124" i="4"/>
  <c r="AJ124" i="4" s="1"/>
  <c r="Z120" i="19" s="1"/>
  <c r="AM124" i="4"/>
  <c r="AQ124" i="4"/>
  <c r="AR124" i="4" s="1"/>
  <c r="AS124" i="4"/>
  <c r="P125" i="4"/>
  <c r="Q125" i="4"/>
  <c r="R125" i="4"/>
  <c r="Z125" i="4"/>
  <c r="AC125" i="4"/>
  <c r="AB125" i="4" s="1"/>
  <c r="AI125" i="4"/>
  <c r="AJ125" i="4" s="1"/>
  <c r="Z121" i="19" s="1"/>
  <c r="AM125" i="4"/>
  <c r="AQ125" i="4"/>
  <c r="AR125" i="4" s="1"/>
  <c r="AS125" i="4"/>
  <c r="P126" i="4"/>
  <c r="Q126" i="4"/>
  <c r="R126" i="4"/>
  <c r="Z126" i="4"/>
  <c r="AC126" i="4"/>
  <c r="AB126" i="4" s="1"/>
  <c r="AI126" i="4"/>
  <c r="AJ126" i="4" s="1"/>
  <c r="Z122" i="19" s="1"/>
  <c r="AM126" i="4"/>
  <c r="AQ126" i="4"/>
  <c r="AR126" i="4" s="1"/>
  <c r="AS126" i="4"/>
  <c r="P127" i="4"/>
  <c r="Q127" i="4"/>
  <c r="R127" i="4"/>
  <c r="Z127" i="4"/>
  <c r="AC127" i="4"/>
  <c r="AB127" i="4" s="1"/>
  <c r="AI127" i="4"/>
  <c r="AJ127" i="4" s="1"/>
  <c r="Z123" i="19" s="1"/>
  <c r="AM127" i="4"/>
  <c r="AQ127" i="4"/>
  <c r="AR127" i="4" s="1"/>
  <c r="AS127" i="4"/>
  <c r="P128" i="4"/>
  <c r="Q128" i="4"/>
  <c r="R128" i="4"/>
  <c r="Z128" i="4"/>
  <c r="AC128" i="4"/>
  <c r="AB128" i="4" s="1"/>
  <c r="AI128" i="4"/>
  <c r="AJ128" i="4"/>
  <c r="Z124" i="19" s="1"/>
  <c r="AM128" i="4"/>
  <c r="AQ128" i="4"/>
  <c r="AR128" i="4" s="1"/>
  <c r="AS128" i="4"/>
  <c r="P129" i="4"/>
  <c r="Q129" i="4"/>
  <c r="R129" i="4"/>
  <c r="Z129" i="4"/>
  <c r="AC129" i="4"/>
  <c r="AB129" i="4" s="1"/>
  <c r="AI129" i="4"/>
  <c r="AJ129" i="4" s="1"/>
  <c r="Z125" i="19" s="1"/>
  <c r="AM129" i="4"/>
  <c r="AQ129" i="4"/>
  <c r="AR129" i="4" s="1"/>
  <c r="AS129" i="4"/>
  <c r="P130" i="4"/>
  <c r="Q130" i="4"/>
  <c r="R130" i="4"/>
  <c r="Z130" i="4"/>
  <c r="AC130" i="4"/>
  <c r="AB130" i="4" s="1"/>
  <c r="AI130" i="4"/>
  <c r="AJ130" i="4" s="1"/>
  <c r="Z126" i="19" s="1"/>
  <c r="AM130" i="4"/>
  <c r="AQ130" i="4"/>
  <c r="AR130" i="4" s="1"/>
  <c r="AS130" i="4"/>
  <c r="P131" i="4"/>
  <c r="Q131" i="4"/>
  <c r="R131" i="4"/>
  <c r="Z131" i="4"/>
  <c r="AC131" i="4"/>
  <c r="AB131" i="4" s="1"/>
  <c r="AI131" i="4"/>
  <c r="AJ131" i="4" s="1"/>
  <c r="Z127" i="19" s="1"/>
  <c r="AM131" i="4"/>
  <c r="AQ131" i="4"/>
  <c r="AR131" i="4" s="1"/>
  <c r="AS131" i="4"/>
  <c r="P132" i="4"/>
  <c r="Q132" i="4"/>
  <c r="R132" i="4"/>
  <c r="Z132" i="4"/>
  <c r="AC132" i="4"/>
  <c r="AB132" i="4" s="1"/>
  <c r="AF132" i="4" s="1"/>
  <c r="AI132" i="4"/>
  <c r="AJ132" i="4" s="1"/>
  <c r="Z128" i="19" s="1"/>
  <c r="AM132" i="4"/>
  <c r="AQ132" i="4"/>
  <c r="AR132" i="4" s="1"/>
  <c r="AS132" i="4"/>
  <c r="P133" i="4"/>
  <c r="Q133" i="4"/>
  <c r="R133" i="4"/>
  <c r="Z133" i="4"/>
  <c r="AC133" i="4"/>
  <c r="AB133" i="4" s="1"/>
  <c r="AI133" i="4"/>
  <c r="AJ133" i="4" s="1"/>
  <c r="Z129" i="19" s="1"/>
  <c r="AM133" i="4"/>
  <c r="AQ133" i="4"/>
  <c r="AR133" i="4" s="1"/>
  <c r="AS133" i="4"/>
  <c r="P134" i="4"/>
  <c r="Q134" i="4"/>
  <c r="R134" i="4"/>
  <c r="Z134" i="4"/>
  <c r="AC134" i="4"/>
  <c r="AB134" i="4" s="1"/>
  <c r="AI134" i="4"/>
  <c r="AJ134" i="4" s="1"/>
  <c r="Z130" i="19" s="1"/>
  <c r="AM134" i="4"/>
  <c r="AQ134" i="4"/>
  <c r="AR134" i="4" s="1"/>
  <c r="AS134" i="4"/>
  <c r="P135" i="4"/>
  <c r="Q135" i="4"/>
  <c r="R135" i="4"/>
  <c r="Z135" i="4"/>
  <c r="AC135" i="4"/>
  <c r="AB135" i="4" s="1"/>
  <c r="AI135" i="4"/>
  <c r="AJ135" i="4" s="1"/>
  <c r="Z131" i="19" s="1"/>
  <c r="AM135" i="4"/>
  <c r="AQ135" i="4"/>
  <c r="AR135" i="4" s="1"/>
  <c r="AS135" i="4"/>
  <c r="P136" i="4"/>
  <c r="Q136" i="4"/>
  <c r="R136" i="4"/>
  <c r="Z136" i="4"/>
  <c r="AC136" i="4"/>
  <c r="AB136" i="4" s="1"/>
  <c r="AI136" i="4"/>
  <c r="AJ136" i="4" s="1"/>
  <c r="Z132" i="19" s="1"/>
  <c r="AM136" i="4"/>
  <c r="AQ136" i="4"/>
  <c r="AR136" i="4" s="1"/>
  <c r="AS136" i="4"/>
  <c r="P137" i="4"/>
  <c r="Q137" i="4"/>
  <c r="R137" i="4"/>
  <c r="Z137" i="4"/>
  <c r="AC137" i="4"/>
  <c r="AB137" i="4" s="1"/>
  <c r="AI137" i="4"/>
  <c r="AJ137" i="4" s="1"/>
  <c r="Z133" i="19" s="1"/>
  <c r="AM137" i="4"/>
  <c r="AQ137" i="4"/>
  <c r="AR137" i="4" s="1"/>
  <c r="AS137" i="4"/>
  <c r="P138" i="4"/>
  <c r="Q138" i="4"/>
  <c r="R138" i="4"/>
  <c r="Z138" i="4"/>
  <c r="AC138" i="4"/>
  <c r="AB138" i="4" s="1"/>
  <c r="AI138" i="4"/>
  <c r="AJ138" i="4" s="1"/>
  <c r="Z134" i="19" s="1"/>
  <c r="AM138" i="4"/>
  <c r="AQ138" i="4"/>
  <c r="AR138" i="4" s="1"/>
  <c r="AS138" i="4"/>
  <c r="P139" i="4"/>
  <c r="Q139" i="4"/>
  <c r="R139" i="4"/>
  <c r="Z139" i="4"/>
  <c r="AC139" i="4"/>
  <c r="AB139" i="4" s="1"/>
  <c r="AI139" i="4"/>
  <c r="AJ139" i="4" s="1"/>
  <c r="Z135" i="19" s="1"/>
  <c r="AM139" i="4"/>
  <c r="AQ139" i="4"/>
  <c r="AR139" i="4" s="1"/>
  <c r="AS139" i="4"/>
  <c r="P140" i="4"/>
  <c r="Q140" i="4"/>
  <c r="R140" i="4"/>
  <c r="Z140" i="4"/>
  <c r="AC140" i="4"/>
  <c r="AB140" i="4" s="1"/>
  <c r="AI140" i="4"/>
  <c r="AJ140" i="4" s="1"/>
  <c r="Z136" i="19" s="1"/>
  <c r="AM140" i="4"/>
  <c r="AQ140" i="4"/>
  <c r="AR140" i="4" s="1"/>
  <c r="AS140" i="4"/>
  <c r="P141" i="4"/>
  <c r="Q141" i="4"/>
  <c r="R141" i="4"/>
  <c r="Z141" i="4"/>
  <c r="AC141" i="4"/>
  <c r="AB141" i="4" s="1"/>
  <c r="AI141" i="4"/>
  <c r="AJ141" i="4" s="1"/>
  <c r="Z137" i="19" s="1"/>
  <c r="AM141" i="4"/>
  <c r="AQ141" i="4"/>
  <c r="AR141" i="4" s="1"/>
  <c r="AS141" i="4"/>
  <c r="P142" i="4"/>
  <c r="Q142" i="4"/>
  <c r="R142" i="4"/>
  <c r="Z142" i="4"/>
  <c r="AC142" i="4"/>
  <c r="AB142" i="4" s="1"/>
  <c r="AI142" i="4"/>
  <c r="AJ142" i="4" s="1"/>
  <c r="Z138" i="19" s="1"/>
  <c r="AM142" i="4"/>
  <c r="AQ142" i="4"/>
  <c r="AR142" i="4" s="1"/>
  <c r="AS142" i="4"/>
  <c r="P143" i="4"/>
  <c r="Q143" i="4"/>
  <c r="R143" i="4"/>
  <c r="Z143" i="4"/>
  <c r="AC143" i="4"/>
  <c r="AB143" i="4" s="1"/>
  <c r="AI143" i="4"/>
  <c r="AJ143" i="4" s="1"/>
  <c r="Z139" i="19" s="1"/>
  <c r="AM143" i="4"/>
  <c r="AQ143" i="4"/>
  <c r="AR143" i="4" s="1"/>
  <c r="AS143" i="4"/>
  <c r="P144" i="4"/>
  <c r="Q144" i="4"/>
  <c r="R144" i="4"/>
  <c r="Z144" i="4"/>
  <c r="AC144" i="4"/>
  <c r="AB144" i="4" s="1"/>
  <c r="AI144" i="4"/>
  <c r="AJ144" i="4" s="1"/>
  <c r="Z140" i="19" s="1"/>
  <c r="AM144" i="4"/>
  <c r="AQ144" i="4"/>
  <c r="AR144" i="4" s="1"/>
  <c r="AS144" i="4"/>
  <c r="P145" i="4"/>
  <c r="Q145" i="4"/>
  <c r="R145" i="4"/>
  <c r="Z145" i="4"/>
  <c r="AC145" i="4"/>
  <c r="AB145" i="4" s="1"/>
  <c r="AI145" i="4"/>
  <c r="AJ145" i="4" s="1"/>
  <c r="Z141" i="19" s="1"/>
  <c r="AM145" i="4"/>
  <c r="AQ145" i="4"/>
  <c r="AR145" i="4" s="1"/>
  <c r="AS145" i="4"/>
  <c r="P146" i="4"/>
  <c r="Q146" i="4"/>
  <c r="R146" i="4"/>
  <c r="Z146" i="4"/>
  <c r="AC146" i="4"/>
  <c r="AB146" i="4" s="1"/>
  <c r="AI146" i="4"/>
  <c r="AJ146" i="4" s="1"/>
  <c r="Z142" i="19" s="1"/>
  <c r="AM146" i="4"/>
  <c r="AQ146" i="4"/>
  <c r="AR146" i="4" s="1"/>
  <c r="AS146" i="4"/>
  <c r="P147" i="4"/>
  <c r="Q147" i="4"/>
  <c r="R147" i="4"/>
  <c r="Z147" i="4"/>
  <c r="AC147" i="4"/>
  <c r="AB147" i="4" s="1"/>
  <c r="AI147" i="4"/>
  <c r="AJ147" i="4" s="1"/>
  <c r="Z143" i="19" s="1"/>
  <c r="AM147" i="4"/>
  <c r="AQ147" i="4"/>
  <c r="AR147" i="4" s="1"/>
  <c r="AS147" i="4"/>
  <c r="P148" i="4"/>
  <c r="Q148" i="4"/>
  <c r="R148" i="4"/>
  <c r="Z148" i="4"/>
  <c r="AC148" i="4"/>
  <c r="AB148" i="4" s="1"/>
  <c r="AI148" i="4"/>
  <c r="AJ148" i="4" s="1"/>
  <c r="Z144" i="19" s="1"/>
  <c r="AM148" i="4"/>
  <c r="AQ148" i="4"/>
  <c r="AR148" i="4" s="1"/>
  <c r="AS148" i="4"/>
  <c r="P149" i="4"/>
  <c r="Q149" i="4"/>
  <c r="R149" i="4"/>
  <c r="Z149" i="4"/>
  <c r="AC149" i="4"/>
  <c r="AB149" i="4" s="1"/>
  <c r="AI149" i="4"/>
  <c r="AJ149" i="4" s="1"/>
  <c r="Z145" i="19" s="1"/>
  <c r="AM149" i="4"/>
  <c r="AQ149" i="4"/>
  <c r="AR149" i="4" s="1"/>
  <c r="AS149" i="4"/>
  <c r="P150" i="4"/>
  <c r="Q150" i="4"/>
  <c r="R150" i="4"/>
  <c r="Z150" i="4"/>
  <c r="AC150" i="4"/>
  <c r="AB150" i="4" s="1"/>
  <c r="AI150" i="4"/>
  <c r="AJ150" i="4" s="1"/>
  <c r="Z146" i="19" s="1"/>
  <c r="AM150" i="4"/>
  <c r="AQ150" i="4"/>
  <c r="AR150" i="4" s="1"/>
  <c r="AS150" i="4"/>
  <c r="P151" i="4"/>
  <c r="Q151" i="4"/>
  <c r="R151" i="4"/>
  <c r="Z151" i="4"/>
  <c r="AC151" i="4"/>
  <c r="AB151" i="4" s="1"/>
  <c r="AI151" i="4"/>
  <c r="AJ151" i="4" s="1"/>
  <c r="Z147" i="19" s="1"/>
  <c r="AM151" i="4"/>
  <c r="AQ151" i="4"/>
  <c r="AR151" i="4" s="1"/>
  <c r="AS151" i="4"/>
  <c r="P152" i="4"/>
  <c r="Q152" i="4"/>
  <c r="R152" i="4"/>
  <c r="Z152" i="4"/>
  <c r="AC152" i="4"/>
  <c r="AB152" i="4" s="1"/>
  <c r="AI152" i="4"/>
  <c r="AJ152" i="4" s="1"/>
  <c r="Z148" i="19" s="1"/>
  <c r="AM152" i="4"/>
  <c r="AQ152" i="4"/>
  <c r="AR152" i="4" s="1"/>
  <c r="AS152" i="4"/>
  <c r="P153" i="4"/>
  <c r="Q153" i="4"/>
  <c r="R153" i="4"/>
  <c r="Z153" i="4"/>
  <c r="AC153" i="4"/>
  <c r="AB153" i="4" s="1"/>
  <c r="AI153" i="4"/>
  <c r="AJ153" i="4" s="1"/>
  <c r="Z149" i="19" s="1"/>
  <c r="AM153" i="4"/>
  <c r="AQ153" i="4"/>
  <c r="AR153" i="4" s="1"/>
  <c r="AS153" i="4"/>
  <c r="P154" i="4"/>
  <c r="Q154" i="4"/>
  <c r="R154" i="4"/>
  <c r="Z154" i="4"/>
  <c r="AC154" i="4"/>
  <c r="AB154" i="4" s="1"/>
  <c r="AI154" i="4"/>
  <c r="AJ154" i="4" s="1"/>
  <c r="Z150" i="19" s="1"/>
  <c r="AM154" i="4"/>
  <c r="AQ154" i="4"/>
  <c r="AR154" i="4" s="1"/>
  <c r="AS154" i="4"/>
  <c r="P155" i="4"/>
  <c r="Q155" i="4"/>
  <c r="R155" i="4"/>
  <c r="Z155" i="4"/>
  <c r="AC155" i="4"/>
  <c r="AB155" i="4" s="1"/>
  <c r="AI155" i="4"/>
  <c r="AJ155" i="4" s="1"/>
  <c r="Z151" i="19" s="1"/>
  <c r="AM155" i="4"/>
  <c r="AQ155" i="4"/>
  <c r="AR155" i="4" s="1"/>
  <c r="AS155" i="4"/>
  <c r="P156" i="4"/>
  <c r="Q156" i="4"/>
  <c r="R156" i="4"/>
  <c r="Z156" i="4"/>
  <c r="AC156" i="4"/>
  <c r="AB156" i="4" s="1"/>
  <c r="AI156" i="4"/>
  <c r="AJ156" i="4" s="1"/>
  <c r="Z152" i="19" s="1"/>
  <c r="AM156" i="4"/>
  <c r="AQ156" i="4"/>
  <c r="AR156" i="4" s="1"/>
  <c r="AS156" i="4"/>
  <c r="P157" i="4"/>
  <c r="Q157" i="4"/>
  <c r="R157" i="4"/>
  <c r="Z157" i="4"/>
  <c r="AC157" i="4"/>
  <c r="AB157" i="4" s="1"/>
  <c r="AI157" i="4"/>
  <c r="AJ157" i="4" s="1"/>
  <c r="Z153" i="19" s="1"/>
  <c r="AM157" i="4"/>
  <c r="AQ157" i="4"/>
  <c r="AR157" i="4" s="1"/>
  <c r="AS157" i="4"/>
  <c r="P158" i="4"/>
  <c r="Q158" i="4"/>
  <c r="R158" i="4"/>
  <c r="Z158" i="4"/>
  <c r="AC158" i="4"/>
  <c r="AB158" i="4" s="1"/>
  <c r="AI158" i="4"/>
  <c r="AJ158" i="4" s="1"/>
  <c r="Z154" i="19" s="1"/>
  <c r="AM158" i="4"/>
  <c r="AQ158" i="4"/>
  <c r="AR158" i="4" s="1"/>
  <c r="AS158" i="4"/>
  <c r="P159" i="4"/>
  <c r="Q159" i="4"/>
  <c r="R159" i="4"/>
  <c r="Z159" i="4"/>
  <c r="AC159" i="4"/>
  <c r="AB159" i="4" s="1"/>
  <c r="AI159" i="4"/>
  <c r="AJ159" i="4" s="1"/>
  <c r="Z155" i="19" s="1"/>
  <c r="AM159" i="4"/>
  <c r="AQ159" i="4"/>
  <c r="AR159" i="4" s="1"/>
  <c r="AS159" i="4"/>
  <c r="P160" i="4"/>
  <c r="Q160" i="4"/>
  <c r="R160" i="4"/>
  <c r="Z160" i="4"/>
  <c r="AC160" i="4"/>
  <c r="AB160" i="4" s="1"/>
  <c r="AI160" i="4"/>
  <c r="AJ160" i="4" s="1"/>
  <c r="Z156" i="19" s="1"/>
  <c r="AM160" i="4"/>
  <c r="AQ160" i="4"/>
  <c r="AR160" i="4"/>
  <c r="AS160" i="4"/>
  <c r="P161" i="4"/>
  <c r="Q161" i="4"/>
  <c r="R161" i="4"/>
  <c r="Z161" i="4"/>
  <c r="AC161" i="4"/>
  <c r="AB161" i="4" s="1"/>
  <c r="AI161" i="4"/>
  <c r="AJ161" i="4" s="1"/>
  <c r="Z157" i="19" s="1"/>
  <c r="AM161" i="4"/>
  <c r="AQ161" i="4"/>
  <c r="AR161" i="4" s="1"/>
  <c r="AS161" i="4"/>
  <c r="P162" i="4"/>
  <c r="Q162" i="4"/>
  <c r="R162" i="4"/>
  <c r="Z162" i="4"/>
  <c r="AC162" i="4"/>
  <c r="AB162" i="4" s="1"/>
  <c r="AI162" i="4"/>
  <c r="AJ162" i="4" s="1"/>
  <c r="Z158" i="19" s="1"/>
  <c r="AM162" i="4"/>
  <c r="AQ162" i="4"/>
  <c r="AR162" i="4" s="1"/>
  <c r="AS162" i="4"/>
  <c r="P163" i="4"/>
  <c r="Q163" i="4"/>
  <c r="R163" i="4"/>
  <c r="Z163" i="4"/>
  <c r="AC163" i="4"/>
  <c r="AB163" i="4" s="1"/>
  <c r="AI163" i="4"/>
  <c r="AJ163" i="4" s="1"/>
  <c r="Z159" i="19" s="1"/>
  <c r="AM163" i="4"/>
  <c r="AQ163" i="4"/>
  <c r="AR163" i="4" s="1"/>
  <c r="AS163" i="4"/>
  <c r="P164" i="4"/>
  <c r="Q164" i="4"/>
  <c r="R164" i="4"/>
  <c r="Z164" i="4"/>
  <c r="AC164" i="4"/>
  <c r="AB164" i="4" s="1"/>
  <c r="AI164" i="4"/>
  <c r="AJ164" i="4" s="1"/>
  <c r="Z160" i="19" s="1"/>
  <c r="AM164" i="4"/>
  <c r="AQ164" i="4"/>
  <c r="AR164" i="4" s="1"/>
  <c r="AS164" i="4"/>
  <c r="P165" i="4"/>
  <c r="Q165" i="4"/>
  <c r="R165" i="4"/>
  <c r="Z165" i="4"/>
  <c r="AC165" i="4"/>
  <c r="AB165" i="4" s="1"/>
  <c r="AI165" i="4"/>
  <c r="AJ165" i="4" s="1"/>
  <c r="Z161" i="19" s="1"/>
  <c r="AM165" i="4"/>
  <c r="AQ165" i="4"/>
  <c r="AR165" i="4" s="1"/>
  <c r="AS165" i="4"/>
  <c r="P166" i="4"/>
  <c r="Q166" i="4"/>
  <c r="R166" i="4"/>
  <c r="Z166" i="4"/>
  <c r="AC166" i="4"/>
  <c r="AB166" i="4" s="1"/>
  <c r="AI166" i="4"/>
  <c r="AJ166" i="4" s="1"/>
  <c r="Z162" i="19" s="1"/>
  <c r="AM166" i="4"/>
  <c r="AQ166" i="4"/>
  <c r="AR166" i="4" s="1"/>
  <c r="AS166" i="4"/>
  <c r="P167" i="4"/>
  <c r="Q167" i="4"/>
  <c r="R167" i="4"/>
  <c r="Z167" i="4"/>
  <c r="AC167" i="4"/>
  <c r="AB167" i="4" s="1"/>
  <c r="AI167" i="4"/>
  <c r="AJ167" i="4" s="1"/>
  <c r="Z163" i="19" s="1"/>
  <c r="AM167" i="4"/>
  <c r="AQ167" i="4"/>
  <c r="AR167" i="4" s="1"/>
  <c r="AS167" i="4"/>
  <c r="P168" i="4"/>
  <c r="Q168" i="4"/>
  <c r="R168" i="4"/>
  <c r="Z168" i="4"/>
  <c r="AC168" i="4"/>
  <c r="AB168" i="4" s="1"/>
  <c r="AI168" i="4"/>
  <c r="AJ168" i="4" s="1"/>
  <c r="Z164" i="19" s="1"/>
  <c r="AM168" i="4"/>
  <c r="AQ168" i="4"/>
  <c r="AR168" i="4" s="1"/>
  <c r="AS168" i="4"/>
  <c r="P169" i="4"/>
  <c r="Q169" i="4"/>
  <c r="R169" i="4"/>
  <c r="Z169" i="4"/>
  <c r="AC169" i="4"/>
  <c r="AB169" i="4" s="1"/>
  <c r="AI169" i="4"/>
  <c r="AJ169" i="4" s="1"/>
  <c r="Z165" i="19" s="1"/>
  <c r="AM169" i="4"/>
  <c r="AQ169" i="4"/>
  <c r="AR169" i="4" s="1"/>
  <c r="AS169" i="4"/>
  <c r="P170" i="4"/>
  <c r="Q170" i="4"/>
  <c r="R170" i="4"/>
  <c r="Z170" i="4"/>
  <c r="AC170" i="4"/>
  <c r="AB170" i="4" s="1"/>
  <c r="AF170" i="4" s="1"/>
  <c r="AI170" i="4"/>
  <c r="AJ170" i="4" s="1"/>
  <c r="Z166" i="19" s="1"/>
  <c r="AM170" i="4"/>
  <c r="AQ170" i="4"/>
  <c r="AR170" i="4" s="1"/>
  <c r="AS170" i="4"/>
  <c r="P171" i="4"/>
  <c r="Q171" i="4"/>
  <c r="R171" i="4"/>
  <c r="Z171" i="4"/>
  <c r="AC171" i="4"/>
  <c r="AB171" i="4" s="1"/>
  <c r="AI171" i="4"/>
  <c r="AJ171" i="4" s="1"/>
  <c r="Z167" i="19" s="1"/>
  <c r="AM171" i="4"/>
  <c r="AQ171" i="4"/>
  <c r="AR171" i="4" s="1"/>
  <c r="AS171" i="4"/>
  <c r="P172" i="4"/>
  <c r="Q172" i="4"/>
  <c r="R172" i="4"/>
  <c r="Z172" i="4"/>
  <c r="AC172" i="4"/>
  <c r="AB172" i="4" s="1"/>
  <c r="AI172" i="4"/>
  <c r="AJ172" i="4" s="1"/>
  <c r="Z168" i="19" s="1"/>
  <c r="AM172" i="4"/>
  <c r="AQ172" i="4"/>
  <c r="AR172" i="4" s="1"/>
  <c r="AS172" i="4"/>
  <c r="P173" i="4"/>
  <c r="Q173" i="4"/>
  <c r="R173" i="4"/>
  <c r="Z173" i="4"/>
  <c r="AC173" i="4"/>
  <c r="AB173" i="4" s="1"/>
  <c r="AI173" i="4"/>
  <c r="AJ173" i="4" s="1"/>
  <c r="Z169" i="19" s="1"/>
  <c r="AM173" i="4"/>
  <c r="AQ173" i="4"/>
  <c r="AR173" i="4" s="1"/>
  <c r="AS173" i="4"/>
  <c r="P174" i="4"/>
  <c r="Q174" i="4"/>
  <c r="R174" i="4"/>
  <c r="Z174" i="4"/>
  <c r="AC174" i="4"/>
  <c r="AB174" i="4" s="1"/>
  <c r="AI174" i="4"/>
  <c r="AJ174" i="4" s="1"/>
  <c r="Z170" i="19" s="1"/>
  <c r="AM174" i="4"/>
  <c r="AQ174" i="4"/>
  <c r="AR174" i="4" s="1"/>
  <c r="AS174" i="4"/>
  <c r="P175" i="4"/>
  <c r="Q175" i="4"/>
  <c r="R175" i="4"/>
  <c r="Z175" i="4"/>
  <c r="AC175" i="4"/>
  <c r="AB175" i="4" s="1"/>
  <c r="AI175" i="4"/>
  <c r="AJ175" i="4" s="1"/>
  <c r="Z171" i="19" s="1"/>
  <c r="AM175" i="4"/>
  <c r="AQ175" i="4"/>
  <c r="AR175" i="4" s="1"/>
  <c r="AS175" i="4"/>
  <c r="P176" i="4"/>
  <c r="Q176" i="4"/>
  <c r="R176" i="4"/>
  <c r="Z176" i="4"/>
  <c r="AC176" i="4"/>
  <c r="AB176" i="4" s="1"/>
  <c r="AI176" i="4"/>
  <c r="AJ176" i="4" s="1"/>
  <c r="Z172" i="19" s="1"/>
  <c r="AM176" i="4"/>
  <c r="AQ176" i="4"/>
  <c r="AR176" i="4" s="1"/>
  <c r="AS176" i="4"/>
  <c r="P177" i="4"/>
  <c r="Q177" i="4"/>
  <c r="R177" i="4"/>
  <c r="Z177" i="4"/>
  <c r="AC177" i="4"/>
  <c r="AB177" i="4" s="1"/>
  <c r="AI177" i="4"/>
  <c r="AJ177" i="4" s="1"/>
  <c r="Z173" i="19" s="1"/>
  <c r="AM177" i="4"/>
  <c r="AQ177" i="4"/>
  <c r="AR177" i="4" s="1"/>
  <c r="AS177" i="4"/>
  <c r="P178" i="4"/>
  <c r="Q178" i="4"/>
  <c r="R178" i="4"/>
  <c r="Z178" i="4"/>
  <c r="AC178" i="4"/>
  <c r="AB178" i="4" s="1"/>
  <c r="AI178" i="4"/>
  <c r="AJ178" i="4" s="1"/>
  <c r="Z174" i="19" s="1"/>
  <c r="AM178" i="4"/>
  <c r="AQ178" i="4"/>
  <c r="AR178" i="4" s="1"/>
  <c r="AS178" i="4"/>
  <c r="P179" i="4"/>
  <c r="Q179" i="4"/>
  <c r="R179" i="4"/>
  <c r="Z179" i="4"/>
  <c r="AC179" i="4"/>
  <c r="AB179" i="4" s="1"/>
  <c r="AI179" i="4"/>
  <c r="AJ179" i="4" s="1"/>
  <c r="Z175" i="19" s="1"/>
  <c r="AM179" i="4"/>
  <c r="AQ179" i="4"/>
  <c r="AR179" i="4" s="1"/>
  <c r="AS179" i="4"/>
  <c r="P180" i="4"/>
  <c r="Q180" i="4"/>
  <c r="R180" i="4"/>
  <c r="Z180" i="4"/>
  <c r="AC180" i="4"/>
  <c r="AB180" i="4" s="1"/>
  <c r="AI180" i="4"/>
  <c r="AJ180" i="4" s="1"/>
  <c r="Z176" i="19" s="1"/>
  <c r="AM180" i="4"/>
  <c r="AQ180" i="4"/>
  <c r="AR180" i="4" s="1"/>
  <c r="AS180" i="4"/>
  <c r="P181" i="4"/>
  <c r="Q181" i="4"/>
  <c r="R181" i="4"/>
  <c r="Z181" i="4"/>
  <c r="AC181" i="4"/>
  <c r="AB181" i="4" s="1"/>
  <c r="AI181" i="4"/>
  <c r="AJ181" i="4" s="1"/>
  <c r="Z177" i="19" s="1"/>
  <c r="AM181" i="4"/>
  <c r="AQ181" i="4"/>
  <c r="AR181" i="4" s="1"/>
  <c r="AS181" i="4"/>
  <c r="AB82" i="4" l="1"/>
  <c r="AF82" i="4" s="1"/>
  <c r="AB36" i="4"/>
  <c r="AF36" i="4" s="1"/>
  <c r="AB94" i="4"/>
  <c r="AF94" i="4" s="1"/>
  <c r="AB78" i="4"/>
  <c r="AF78" i="4" s="1"/>
  <c r="AF136" i="4"/>
  <c r="AF92" i="4"/>
  <c r="AF90" i="4"/>
  <c r="AF56" i="4"/>
  <c r="AF48" i="4"/>
  <c r="AF40" i="4"/>
  <c r="AF175" i="4"/>
  <c r="AF58" i="4"/>
  <c r="AF86" i="4"/>
  <c r="AF161" i="4"/>
  <c r="AF130" i="4"/>
  <c r="AF88" i="4"/>
  <c r="AF60" i="4"/>
  <c r="AF42" i="4"/>
  <c r="M3" i="5"/>
  <c r="AF125" i="4"/>
  <c r="AF158" i="4"/>
  <c r="AF121" i="4"/>
  <c r="AF76" i="4"/>
  <c r="AF106" i="4"/>
  <c r="AF114" i="4"/>
  <c r="AF155" i="4"/>
  <c r="AF93" i="4"/>
  <c r="AF74" i="4"/>
  <c r="AF72" i="4"/>
  <c r="AF52" i="4"/>
  <c r="AF50" i="4"/>
  <c r="AF156" i="4"/>
  <c r="AF150" i="4"/>
  <c r="AF145" i="4"/>
  <c r="AF124" i="4"/>
  <c r="AF41" i="4"/>
  <c r="AF115" i="4"/>
  <c r="AF113" i="4"/>
  <c r="AF103" i="4"/>
  <c r="AF164" i="4"/>
  <c r="AF118" i="4"/>
  <c r="AF108" i="4"/>
  <c r="AF101" i="4"/>
  <c r="AF84" i="4"/>
  <c r="AF65" i="4"/>
  <c r="AF46" i="4"/>
  <c r="AF105" i="4"/>
  <c r="AF98" i="4"/>
  <c r="AF91" i="4"/>
  <c r="AF122" i="4"/>
  <c r="AF96" i="4"/>
  <c r="AF142" i="4"/>
  <c r="AF116" i="4"/>
  <c r="AF99" i="4"/>
  <c r="AF89" i="4"/>
  <c r="AF70" i="4"/>
  <c r="AF44" i="4"/>
  <c r="AF37" i="4"/>
  <c r="AF171" i="4"/>
  <c r="AF166" i="4"/>
  <c r="AF178" i="4"/>
  <c r="AF167" i="4"/>
  <c r="AF127" i="4"/>
  <c r="AF54" i="4"/>
  <c r="AF34" i="4"/>
  <c r="AF143" i="4"/>
  <c r="AF126" i="4"/>
  <c r="AF140" i="4"/>
  <c r="AF104" i="4"/>
  <c r="AF148" i="4"/>
  <c r="AF120" i="4"/>
  <c r="AF163" i="4"/>
  <c r="AF138" i="4"/>
  <c r="AF128" i="4"/>
  <c r="AF119" i="4"/>
  <c r="AF112" i="4"/>
  <c r="AF110" i="4"/>
  <c r="AF102" i="4"/>
  <c r="AF95" i="4"/>
  <c r="AF87" i="4"/>
  <c r="AF55" i="4"/>
  <c r="AF35" i="4"/>
  <c r="AF181" i="4"/>
  <c r="AF180" i="4"/>
  <c r="AF173" i="4"/>
  <c r="AF172" i="4"/>
  <c r="AF174" i="4"/>
  <c r="AF153" i="4"/>
  <c r="AF152" i="4"/>
  <c r="AF177" i="4"/>
  <c r="AF176" i="4"/>
  <c r="AF169" i="4"/>
  <c r="AF168" i="4"/>
  <c r="AF179" i="4"/>
  <c r="AF160" i="4"/>
  <c r="AF149" i="4"/>
  <c r="AF134" i="4"/>
  <c r="AF162" i="4"/>
  <c r="AF154" i="4"/>
  <c r="AF144" i="4"/>
  <c r="AF165" i="4"/>
  <c r="AF157" i="4"/>
  <c r="AF151" i="4"/>
  <c r="AF137" i="4"/>
  <c r="AF159" i="4"/>
  <c r="AF147" i="4"/>
  <c r="AF146" i="4"/>
  <c r="AF135" i="4"/>
  <c r="AF129" i="4"/>
  <c r="AF123" i="4"/>
  <c r="AF109" i="4"/>
  <c r="AF107" i="4"/>
  <c r="AF68" i="4"/>
  <c r="AF64" i="4"/>
  <c r="AF38" i="4"/>
  <c r="AF83" i="4"/>
  <c r="AF111" i="4"/>
  <c r="AF77" i="4"/>
  <c r="AF85" i="4"/>
  <c r="AF69" i="4"/>
  <c r="AF53" i="4"/>
  <c r="AF39" i="4"/>
  <c r="AF79" i="4"/>
  <c r="AF51" i="4"/>
  <c r="AF81" i="4"/>
  <c r="AF66" i="4"/>
  <c r="AF139" i="4"/>
  <c r="AF131" i="4"/>
  <c r="AF43" i="4"/>
  <c r="AF59" i="4"/>
  <c r="AF133" i="4"/>
  <c r="AF73" i="4"/>
  <c r="AF141" i="4"/>
  <c r="AF75" i="4"/>
  <c r="AF67" i="4"/>
  <c r="AF47" i="4"/>
  <c r="AF49" i="4"/>
  <c r="AF33" i="4"/>
  <c r="AF71" i="4"/>
  <c r="AF63" i="4"/>
  <c r="AF61" i="4"/>
  <c r="AF45" i="4"/>
  <c r="AF57" i="4"/>
  <c r="AS32" i="4" l="1"/>
  <c r="AQ32" i="4"/>
  <c r="AR32" i="4" s="1"/>
  <c r="T177" i="4" l="1"/>
  <c r="AN177" i="4" s="1"/>
  <c r="O177" i="4"/>
  <c r="AB173" i="19" s="1"/>
  <c r="AA173" i="19" s="1"/>
  <c r="X177" i="4"/>
  <c r="Y177" i="4"/>
  <c r="L177" i="4"/>
  <c r="AL177" i="4" s="1"/>
  <c r="O167" i="4"/>
  <c r="AB163" i="19" s="1"/>
  <c r="AA163" i="19" s="1"/>
  <c r="T167" i="4"/>
  <c r="AN167" i="4" s="1"/>
  <c r="X167" i="4"/>
  <c r="Y167" i="4"/>
  <c r="L167" i="4"/>
  <c r="AL167" i="4" s="1"/>
  <c r="X155" i="4"/>
  <c r="Y155" i="4"/>
  <c r="T155" i="4"/>
  <c r="AN155" i="4" s="1"/>
  <c r="O155" i="4"/>
  <c r="AB151" i="19" s="1"/>
  <c r="AA151" i="19" s="1"/>
  <c r="L155" i="4"/>
  <c r="AL155" i="4" s="1"/>
  <c r="T141" i="4"/>
  <c r="O141" i="4"/>
  <c r="AB137" i="19" s="1"/>
  <c r="AA137" i="19" s="1"/>
  <c r="Y141" i="4"/>
  <c r="X141" i="4"/>
  <c r="L141" i="4"/>
  <c r="AL141" i="4" s="1"/>
  <c r="T127" i="4"/>
  <c r="O127" i="4"/>
  <c r="AB123" i="19" s="1"/>
  <c r="AA123" i="19" s="1"/>
  <c r="Y127" i="4"/>
  <c r="X127" i="4"/>
  <c r="L127" i="4"/>
  <c r="AL127" i="4" s="1"/>
  <c r="Y113" i="4"/>
  <c r="T113" i="4"/>
  <c r="X113" i="4"/>
  <c r="O113" i="4"/>
  <c r="AB109" i="19" s="1"/>
  <c r="AA109" i="19" s="1"/>
  <c r="L113" i="4"/>
  <c r="AL113" i="4" s="1"/>
  <c r="T165" i="4"/>
  <c r="AN165" i="4" s="1"/>
  <c r="X165" i="4"/>
  <c r="O165" i="4"/>
  <c r="AB161" i="19" s="1"/>
  <c r="AA161" i="19" s="1"/>
  <c r="Y165" i="4"/>
  <c r="L165" i="4"/>
  <c r="AL165" i="4" s="1"/>
  <c r="O149" i="4"/>
  <c r="AB145" i="19" s="1"/>
  <c r="AA145" i="19" s="1"/>
  <c r="X149" i="4"/>
  <c r="Y149" i="4"/>
  <c r="T149" i="4"/>
  <c r="AN149" i="4" s="1"/>
  <c r="L149" i="4"/>
  <c r="AL149" i="4" s="1"/>
  <c r="T137" i="4"/>
  <c r="O137" i="4"/>
  <c r="AB133" i="19" s="1"/>
  <c r="AA133" i="19" s="1"/>
  <c r="X137" i="4"/>
  <c r="Y137" i="4"/>
  <c r="L137" i="4"/>
  <c r="AL137" i="4" s="1"/>
  <c r="T125" i="4"/>
  <c r="O125" i="4"/>
  <c r="AB121" i="19" s="1"/>
  <c r="AA121" i="19" s="1"/>
  <c r="Y125" i="4"/>
  <c r="X125" i="4"/>
  <c r="L125" i="4"/>
  <c r="AL125" i="4" s="1"/>
  <c r="T121" i="4"/>
  <c r="O121" i="4"/>
  <c r="AB117" i="19" s="1"/>
  <c r="AA117" i="19" s="1"/>
  <c r="X121" i="4"/>
  <c r="Y121" i="4"/>
  <c r="L121" i="4"/>
  <c r="AL121" i="4" s="1"/>
  <c r="O119" i="4"/>
  <c r="AB115" i="19" s="1"/>
  <c r="AA115" i="19" s="1"/>
  <c r="X119" i="4"/>
  <c r="Y119" i="4"/>
  <c r="T119" i="4"/>
  <c r="L119" i="4"/>
  <c r="AL119" i="4" s="1"/>
  <c r="T111" i="4"/>
  <c r="X111" i="4"/>
  <c r="O111" i="4"/>
  <c r="AB107" i="19" s="1"/>
  <c r="AA107" i="19" s="1"/>
  <c r="Y111" i="4"/>
  <c r="L111" i="4"/>
  <c r="AL111" i="4" s="1"/>
  <c r="T109" i="4"/>
  <c r="O109" i="4"/>
  <c r="AB105" i="19" s="1"/>
  <c r="AA105" i="19" s="1"/>
  <c r="X109" i="4"/>
  <c r="Y109" i="4"/>
  <c r="L109" i="4"/>
  <c r="AL109" i="4" s="1"/>
  <c r="O105" i="4"/>
  <c r="AB101" i="19" s="1"/>
  <c r="AA101" i="19" s="1"/>
  <c r="X105" i="4"/>
  <c r="Y105" i="4"/>
  <c r="T105" i="4"/>
  <c r="L105" i="4"/>
  <c r="AL105" i="4" s="1"/>
  <c r="O97" i="4"/>
  <c r="AB93" i="19" s="1"/>
  <c r="AA93" i="19" s="1"/>
  <c r="X97" i="4"/>
  <c r="Y97" i="4"/>
  <c r="T97" i="4"/>
  <c r="L97" i="4"/>
  <c r="AL97" i="4" s="1"/>
  <c r="O95" i="4"/>
  <c r="X95" i="4"/>
  <c r="Y95" i="4"/>
  <c r="T95" i="4"/>
  <c r="L95" i="4"/>
  <c r="AL95" i="4" s="1"/>
  <c r="O93" i="4"/>
  <c r="X93" i="4"/>
  <c r="Y93" i="4"/>
  <c r="T93" i="4"/>
  <c r="L93" i="4"/>
  <c r="AL93" i="4" s="1"/>
  <c r="O91" i="4"/>
  <c r="T91" i="4"/>
  <c r="X91" i="4"/>
  <c r="Y91" i="4"/>
  <c r="L91" i="4"/>
  <c r="AL91" i="4" s="1"/>
  <c r="O89" i="4"/>
  <c r="T89" i="4"/>
  <c r="X89" i="4"/>
  <c r="Y89" i="4"/>
  <c r="L89" i="4"/>
  <c r="AL89" i="4" s="1"/>
  <c r="O87" i="4"/>
  <c r="T87" i="4"/>
  <c r="X87" i="4"/>
  <c r="Y87" i="4"/>
  <c r="L87" i="4"/>
  <c r="AL87" i="4" s="1"/>
  <c r="Y85" i="4"/>
  <c r="T85" i="4"/>
  <c r="O85" i="4"/>
  <c r="X85" i="4"/>
  <c r="L85" i="4"/>
  <c r="AL85" i="4" s="1"/>
  <c r="X83" i="4"/>
  <c r="T83" i="4"/>
  <c r="O83" i="4"/>
  <c r="Y83" i="4"/>
  <c r="L83" i="4"/>
  <c r="AL83" i="4" s="1"/>
  <c r="X81" i="4"/>
  <c r="O81" i="4"/>
  <c r="Y81" i="4"/>
  <c r="T81" i="4"/>
  <c r="L81" i="4"/>
  <c r="AL81" i="4" s="1"/>
  <c r="X79" i="4"/>
  <c r="T79" i="4"/>
  <c r="O79" i="4"/>
  <c r="Y79" i="4"/>
  <c r="L79" i="4"/>
  <c r="AL79" i="4" s="1"/>
  <c r="X77" i="4"/>
  <c r="T77" i="4"/>
  <c r="O77" i="4"/>
  <c r="Y77" i="4"/>
  <c r="L77" i="4"/>
  <c r="AL77" i="4" s="1"/>
  <c r="T75" i="4"/>
  <c r="O75" i="4"/>
  <c r="Y75" i="4"/>
  <c r="X75" i="4"/>
  <c r="L75" i="4"/>
  <c r="AL75" i="4" s="1"/>
  <c r="O73" i="4"/>
  <c r="T73" i="4"/>
  <c r="X73" i="4"/>
  <c r="Y73" i="4"/>
  <c r="L73" i="4"/>
  <c r="AL73" i="4" s="1"/>
  <c r="Y71" i="4"/>
  <c r="T71" i="4"/>
  <c r="X71" i="4"/>
  <c r="O71" i="4"/>
  <c r="L71" i="4"/>
  <c r="AL71" i="4" s="1"/>
  <c r="Y69" i="4"/>
  <c r="T69" i="4"/>
  <c r="O69" i="4"/>
  <c r="X69" i="4"/>
  <c r="L69" i="4"/>
  <c r="AL69" i="4" s="1"/>
  <c r="O67" i="4"/>
  <c r="T67" i="4"/>
  <c r="X67" i="4"/>
  <c r="Y67" i="4"/>
  <c r="L67" i="4"/>
  <c r="AL67" i="4" s="1"/>
  <c r="Y65" i="4"/>
  <c r="T65" i="4"/>
  <c r="O65" i="4"/>
  <c r="X65" i="4"/>
  <c r="L65" i="4"/>
  <c r="AL65" i="4" s="1"/>
  <c r="X63" i="4"/>
  <c r="Y63" i="4"/>
  <c r="O63" i="4"/>
  <c r="T63" i="4"/>
  <c r="L63" i="4"/>
  <c r="AL63" i="4" s="1"/>
  <c r="X61" i="4"/>
  <c r="T61" i="4"/>
  <c r="O61" i="4"/>
  <c r="Y61" i="4"/>
  <c r="T59" i="4"/>
  <c r="O59" i="4"/>
  <c r="X59" i="4"/>
  <c r="Y59" i="4"/>
  <c r="T57" i="4"/>
  <c r="O57" i="4"/>
  <c r="Y57" i="4"/>
  <c r="X57" i="4"/>
  <c r="T55" i="4"/>
  <c r="O55" i="4"/>
  <c r="Y55" i="4"/>
  <c r="X55" i="4"/>
  <c r="O53" i="4"/>
  <c r="X53" i="4"/>
  <c r="Y53" i="4"/>
  <c r="T53" i="4"/>
  <c r="X51" i="4"/>
  <c r="Y51" i="4"/>
  <c r="T51" i="4"/>
  <c r="O51" i="4"/>
  <c r="T49" i="4"/>
  <c r="O49" i="4"/>
  <c r="X49" i="4"/>
  <c r="Y49" i="4"/>
  <c r="T47" i="4"/>
  <c r="O47" i="4"/>
  <c r="Y47" i="4"/>
  <c r="X47" i="4"/>
  <c r="O45" i="4"/>
  <c r="X45" i="4"/>
  <c r="Y45" i="4"/>
  <c r="T45" i="4"/>
  <c r="Y43" i="4"/>
  <c r="T43" i="4"/>
  <c r="X43" i="4"/>
  <c r="O43" i="4"/>
  <c r="T41" i="4"/>
  <c r="O41" i="4"/>
  <c r="Y41" i="4"/>
  <c r="X41" i="4"/>
  <c r="O39" i="4"/>
  <c r="X39" i="4"/>
  <c r="Y39" i="4"/>
  <c r="T39" i="4"/>
  <c r="Y37" i="4"/>
  <c r="T37" i="4"/>
  <c r="X37" i="4"/>
  <c r="O37" i="4"/>
  <c r="T35" i="4"/>
  <c r="O35" i="4"/>
  <c r="X35" i="4"/>
  <c r="Y35" i="4"/>
  <c r="O33" i="4"/>
  <c r="X33" i="4"/>
  <c r="Y33" i="4"/>
  <c r="T33" i="4"/>
  <c r="O173" i="4"/>
  <c r="AB169" i="19" s="1"/>
  <c r="AA169" i="19" s="1"/>
  <c r="X173" i="4"/>
  <c r="Y173" i="4"/>
  <c r="T173" i="4"/>
  <c r="AN173" i="4" s="1"/>
  <c r="L173" i="4"/>
  <c r="AL173" i="4" s="1"/>
  <c r="T157" i="4"/>
  <c r="AN157" i="4" s="1"/>
  <c r="O157" i="4"/>
  <c r="AB153" i="19" s="1"/>
  <c r="AA153" i="19" s="1"/>
  <c r="X157" i="4"/>
  <c r="Y157" i="4"/>
  <c r="L157" i="4"/>
  <c r="AL157" i="4" s="1"/>
  <c r="Y145" i="4"/>
  <c r="T145" i="4"/>
  <c r="X145" i="4"/>
  <c r="O145" i="4"/>
  <c r="AB141" i="19" s="1"/>
  <c r="AA141" i="19" s="1"/>
  <c r="L145" i="4"/>
  <c r="AL145" i="4" s="1"/>
  <c r="T133" i="4"/>
  <c r="O133" i="4"/>
  <c r="AB129" i="19" s="1"/>
  <c r="AA129" i="19" s="1"/>
  <c r="X133" i="4"/>
  <c r="Y133" i="4"/>
  <c r="L133" i="4"/>
  <c r="AL133" i="4" s="1"/>
  <c r="Y123" i="4"/>
  <c r="T123" i="4"/>
  <c r="X123" i="4"/>
  <c r="O123" i="4"/>
  <c r="AB119" i="19" s="1"/>
  <c r="AA119" i="19" s="1"/>
  <c r="L123" i="4"/>
  <c r="AL123" i="4" s="1"/>
  <c r="T107" i="4"/>
  <c r="O107" i="4"/>
  <c r="AB103" i="19" s="1"/>
  <c r="AA103" i="19" s="1"/>
  <c r="X107" i="4"/>
  <c r="Y107" i="4"/>
  <c r="L107" i="4"/>
  <c r="AL107" i="4" s="1"/>
  <c r="T169" i="4"/>
  <c r="AN169" i="4" s="1"/>
  <c r="O169" i="4"/>
  <c r="AB165" i="19" s="1"/>
  <c r="AA165" i="19" s="1"/>
  <c r="X169" i="4"/>
  <c r="Y169" i="4"/>
  <c r="L169" i="4"/>
  <c r="AL169" i="4" s="1"/>
  <c r="O153" i="4"/>
  <c r="AB149" i="19" s="1"/>
  <c r="AA149" i="19" s="1"/>
  <c r="X153" i="4"/>
  <c r="Y153" i="4"/>
  <c r="T153" i="4"/>
  <c r="AN153" i="4" s="1"/>
  <c r="L153" i="4"/>
  <c r="AL153" i="4" s="1"/>
  <c r="T135" i="4"/>
  <c r="X135" i="4"/>
  <c r="Y135" i="4"/>
  <c r="O135" i="4"/>
  <c r="AB131" i="19" s="1"/>
  <c r="AA131" i="19" s="1"/>
  <c r="L135" i="4"/>
  <c r="AL135" i="4" s="1"/>
  <c r="O101" i="4"/>
  <c r="AB97" i="19" s="1"/>
  <c r="AA97" i="19" s="1"/>
  <c r="X101" i="4"/>
  <c r="Y101" i="4"/>
  <c r="T101" i="4"/>
  <c r="L101" i="4"/>
  <c r="AL101" i="4" s="1"/>
  <c r="T171" i="4"/>
  <c r="AN171" i="4" s="1"/>
  <c r="O171" i="4"/>
  <c r="AB167" i="19" s="1"/>
  <c r="AA167" i="19" s="1"/>
  <c r="X171" i="4"/>
  <c r="Y171" i="4"/>
  <c r="L171" i="4"/>
  <c r="AL171" i="4" s="1"/>
  <c r="T151" i="4"/>
  <c r="AN151" i="4" s="1"/>
  <c r="O151" i="4"/>
  <c r="AB147" i="19" s="1"/>
  <c r="AA147" i="19" s="1"/>
  <c r="X151" i="4"/>
  <c r="Y151" i="4"/>
  <c r="L151" i="4"/>
  <c r="AL151" i="4" s="1"/>
  <c r="Y129" i="4"/>
  <c r="T129" i="4"/>
  <c r="X129" i="4"/>
  <c r="O129" i="4"/>
  <c r="AB125" i="19" s="1"/>
  <c r="AA125" i="19" s="1"/>
  <c r="L129" i="4"/>
  <c r="AL129" i="4" s="1"/>
  <c r="O103" i="4"/>
  <c r="AB99" i="19" s="1"/>
  <c r="AA99" i="19" s="1"/>
  <c r="X103" i="4"/>
  <c r="Y103" i="4"/>
  <c r="T103" i="4"/>
  <c r="L103" i="4"/>
  <c r="AL103" i="4" s="1"/>
  <c r="T179" i="4"/>
  <c r="AN179" i="4" s="1"/>
  <c r="O179" i="4"/>
  <c r="AB175" i="19" s="1"/>
  <c r="AA175" i="19" s="1"/>
  <c r="X179" i="4"/>
  <c r="Y179" i="4"/>
  <c r="L179" i="4"/>
  <c r="AL179" i="4" s="1"/>
  <c r="O161" i="4"/>
  <c r="AB157" i="19" s="1"/>
  <c r="AA157" i="19" s="1"/>
  <c r="X161" i="4"/>
  <c r="Y161" i="4"/>
  <c r="T161" i="4"/>
  <c r="AN161" i="4" s="1"/>
  <c r="L161" i="4"/>
  <c r="AL161" i="4" s="1"/>
  <c r="O139" i="4"/>
  <c r="AB135" i="19" s="1"/>
  <c r="AA135" i="19" s="1"/>
  <c r="X139" i="4"/>
  <c r="T139" i="4"/>
  <c r="Y139" i="4"/>
  <c r="L139" i="4"/>
  <c r="AL139" i="4" s="1"/>
  <c r="O99" i="4"/>
  <c r="AB95" i="19" s="1"/>
  <c r="AA95" i="19" s="1"/>
  <c r="X99" i="4"/>
  <c r="Y99" i="4"/>
  <c r="T99" i="4"/>
  <c r="L99" i="4"/>
  <c r="AL99" i="4" s="1"/>
  <c r="X180" i="4"/>
  <c r="O180" i="4"/>
  <c r="AB176" i="19" s="1"/>
  <c r="AA176" i="19" s="1"/>
  <c r="Y180" i="4"/>
  <c r="T180" i="4"/>
  <c r="L180" i="4"/>
  <c r="AL180" i="4" s="1"/>
  <c r="T178" i="4"/>
  <c r="O178" i="4"/>
  <c r="AB174" i="19" s="1"/>
  <c r="AA174" i="19" s="1"/>
  <c r="X178" i="4"/>
  <c r="Y178" i="4"/>
  <c r="L178" i="4"/>
  <c r="AL178" i="4" s="1"/>
  <c r="T176" i="4"/>
  <c r="O176" i="4"/>
  <c r="AB172" i="19" s="1"/>
  <c r="AA172" i="19" s="1"/>
  <c r="X176" i="4"/>
  <c r="Y176" i="4"/>
  <c r="L176" i="4"/>
  <c r="AL176" i="4" s="1"/>
  <c r="X174" i="4"/>
  <c r="Y174" i="4"/>
  <c r="T174" i="4"/>
  <c r="O174" i="4"/>
  <c r="L174" i="4"/>
  <c r="AL174" i="4" s="1"/>
  <c r="O172" i="4"/>
  <c r="AB168" i="19" s="1"/>
  <c r="AA168" i="19" s="1"/>
  <c r="X172" i="4"/>
  <c r="Y172" i="4"/>
  <c r="T172" i="4"/>
  <c r="L172" i="4"/>
  <c r="AL172" i="4" s="1"/>
  <c r="T170" i="4"/>
  <c r="O170" i="4"/>
  <c r="AB166" i="19" s="1"/>
  <c r="AA166" i="19" s="1"/>
  <c r="X170" i="4"/>
  <c r="Y170" i="4"/>
  <c r="L170" i="4"/>
  <c r="AL170" i="4" s="1"/>
  <c r="Y168" i="4"/>
  <c r="T168" i="4"/>
  <c r="O168" i="4"/>
  <c r="AB164" i="19" s="1"/>
  <c r="AA164" i="19" s="1"/>
  <c r="X168" i="4"/>
  <c r="L168" i="4"/>
  <c r="AL168" i="4" s="1"/>
  <c r="T166" i="4"/>
  <c r="O166" i="4"/>
  <c r="X166" i="4"/>
  <c r="Y166" i="4"/>
  <c r="L166" i="4"/>
  <c r="AL166" i="4" s="1"/>
  <c r="T164" i="4"/>
  <c r="X164" i="4"/>
  <c r="O164" i="4"/>
  <c r="AB160" i="19" s="1"/>
  <c r="AA160" i="19" s="1"/>
  <c r="Y164" i="4"/>
  <c r="L164" i="4"/>
  <c r="AL164" i="4" s="1"/>
  <c r="X162" i="4"/>
  <c r="Y162" i="4"/>
  <c r="T162" i="4"/>
  <c r="O162" i="4"/>
  <c r="AB158" i="19" s="1"/>
  <c r="AA158" i="19" s="1"/>
  <c r="L162" i="4"/>
  <c r="AL162" i="4" s="1"/>
  <c r="O160" i="4"/>
  <c r="AB156" i="19" s="1"/>
  <c r="AA156" i="19" s="1"/>
  <c r="X160" i="4"/>
  <c r="Y160" i="4"/>
  <c r="T160" i="4"/>
  <c r="L160" i="4"/>
  <c r="AL160" i="4" s="1"/>
  <c r="T158" i="4"/>
  <c r="O158" i="4"/>
  <c r="Y158" i="4"/>
  <c r="X158" i="4"/>
  <c r="L158" i="4"/>
  <c r="AL158" i="4" s="1"/>
  <c r="T156" i="4"/>
  <c r="O156" i="4"/>
  <c r="AB152" i="19" s="1"/>
  <c r="AA152" i="19" s="1"/>
  <c r="X156" i="4"/>
  <c r="Y156" i="4"/>
  <c r="L156" i="4"/>
  <c r="AL156" i="4" s="1"/>
  <c r="X154" i="4"/>
  <c r="Y154" i="4"/>
  <c r="O154" i="4"/>
  <c r="AB150" i="19" s="1"/>
  <c r="AA150" i="19" s="1"/>
  <c r="T154" i="4"/>
  <c r="L154" i="4"/>
  <c r="AL154" i="4" s="1"/>
  <c r="O152" i="4"/>
  <c r="AB148" i="19" s="1"/>
  <c r="AA148" i="19" s="1"/>
  <c r="X152" i="4"/>
  <c r="T152" i="4"/>
  <c r="Y152" i="4"/>
  <c r="L152" i="4"/>
  <c r="AL152" i="4" s="1"/>
  <c r="T150" i="4"/>
  <c r="O150" i="4"/>
  <c r="X150" i="4"/>
  <c r="Y150" i="4"/>
  <c r="L150" i="4"/>
  <c r="AL150" i="4" s="1"/>
  <c r="O148" i="4"/>
  <c r="AB144" i="19" s="1"/>
  <c r="AA144" i="19" s="1"/>
  <c r="X148" i="4"/>
  <c r="Y148" i="4"/>
  <c r="T148" i="4"/>
  <c r="L148" i="4"/>
  <c r="AL148" i="4" s="1"/>
  <c r="T146" i="4"/>
  <c r="O146" i="4"/>
  <c r="AB142" i="19" s="1"/>
  <c r="AA142" i="19" s="1"/>
  <c r="Y146" i="4"/>
  <c r="X146" i="4"/>
  <c r="L146" i="4"/>
  <c r="AL146" i="4" s="1"/>
  <c r="T144" i="4"/>
  <c r="O144" i="4"/>
  <c r="AB140" i="19" s="1"/>
  <c r="AA140" i="19" s="1"/>
  <c r="X144" i="4"/>
  <c r="Y144" i="4"/>
  <c r="L144" i="4"/>
  <c r="AL144" i="4" s="1"/>
  <c r="O142" i="4"/>
  <c r="X142" i="4"/>
  <c r="Y142" i="4"/>
  <c r="T142" i="4"/>
  <c r="AN142" i="4" s="1"/>
  <c r="L142" i="4"/>
  <c r="AL142" i="4" s="1"/>
  <c r="T140" i="4"/>
  <c r="AN140" i="4" s="1"/>
  <c r="O140" i="4"/>
  <c r="AB136" i="19" s="1"/>
  <c r="AA136" i="19" s="1"/>
  <c r="Y140" i="4"/>
  <c r="X140" i="4"/>
  <c r="L140" i="4"/>
  <c r="AL140" i="4" s="1"/>
  <c r="O138" i="4"/>
  <c r="AB134" i="19" s="1"/>
  <c r="AA134" i="19" s="1"/>
  <c r="X138" i="4"/>
  <c r="T138" i="4"/>
  <c r="Y138" i="4"/>
  <c r="L138" i="4"/>
  <c r="AL138" i="4" s="1"/>
  <c r="T136" i="4"/>
  <c r="X136" i="4"/>
  <c r="Y136" i="4"/>
  <c r="O136" i="4"/>
  <c r="AB132" i="19" s="1"/>
  <c r="AA132" i="19" s="1"/>
  <c r="L136" i="4"/>
  <c r="AL136" i="4" s="1"/>
  <c r="O134" i="4"/>
  <c r="X134" i="4"/>
  <c r="Y134" i="4"/>
  <c r="T134" i="4"/>
  <c r="AN134" i="4" s="1"/>
  <c r="L134" i="4"/>
  <c r="AL134" i="4" s="1"/>
  <c r="T132" i="4"/>
  <c r="AN132" i="4" s="1"/>
  <c r="O132" i="4"/>
  <c r="AB128" i="19" s="1"/>
  <c r="AA128" i="19" s="1"/>
  <c r="X132" i="4"/>
  <c r="Y132" i="4"/>
  <c r="L132" i="4"/>
  <c r="AL132" i="4" s="1"/>
  <c r="T130" i="4"/>
  <c r="O130" i="4"/>
  <c r="AB126" i="19" s="1"/>
  <c r="AA126" i="19" s="1"/>
  <c r="X130" i="4"/>
  <c r="Y130" i="4"/>
  <c r="L130" i="4"/>
  <c r="AL130" i="4" s="1"/>
  <c r="T128" i="4"/>
  <c r="O128" i="4"/>
  <c r="AB124" i="19" s="1"/>
  <c r="AA124" i="19" s="1"/>
  <c r="Y128" i="4"/>
  <c r="X128" i="4"/>
  <c r="L128" i="4"/>
  <c r="AL128" i="4" s="1"/>
  <c r="T126" i="4"/>
  <c r="O126" i="4"/>
  <c r="X126" i="4"/>
  <c r="Y126" i="4"/>
  <c r="L126" i="4"/>
  <c r="AL126" i="4" s="1"/>
  <c r="T124" i="4"/>
  <c r="O124" i="4"/>
  <c r="AB120" i="19" s="1"/>
  <c r="AA120" i="19" s="1"/>
  <c r="X124" i="4"/>
  <c r="Y124" i="4"/>
  <c r="L124" i="4"/>
  <c r="AL124" i="4" s="1"/>
  <c r="T122" i="4"/>
  <c r="O122" i="4"/>
  <c r="AB118" i="19" s="1"/>
  <c r="AA118" i="19" s="1"/>
  <c r="X122" i="4"/>
  <c r="Y122" i="4"/>
  <c r="L122" i="4"/>
  <c r="AL122" i="4" s="1"/>
  <c r="T120" i="4"/>
  <c r="O120" i="4"/>
  <c r="AB116" i="19" s="1"/>
  <c r="AA116" i="19" s="1"/>
  <c r="X120" i="4"/>
  <c r="Y120" i="4"/>
  <c r="L120" i="4"/>
  <c r="AL120" i="4" s="1"/>
  <c r="O118" i="4"/>
  <c r="T118" i="4"/>
  <c r="X118" i="4"/>
  <c r="Y118" i="4"/>
  <c r="L118" i="4"/>
  <c r="AL118" i="4" s="1"/>
  <c r="T116" i="4"/>
  <c r="X116" i="4"/>
  <c r="O116" i="4"/>
  <c r="AB112" i="19" s="1"/>
  <c r="AA112" i="19" s="1"/>
  <c r="Y116" i="4"/>
  <c r="L116" i="4"/>
  <c r="AL116" i="4" s="1"/>
  <c r="Y114" i="4"/>
  <c r="T114" i="4"/>
  <c r="X114" i="4"/>
  <c r="O114" i="4"/>
  <c r="AB110" i="19" s="1"/>
  <c r="AA110" i="19" s="1"/>
  <c r="L114" i="4"/>
  <c r="AL114" i="4" s="1"/>
  <c r="T112" i="4"/>
  <c r="O112" i="4"/>
  <c r="AB108" i="19" s="1"/>
  <c r="AA108" i="19" s="1"/>
  <c r="X112" i="4"/>
  <c r="Y112" i="4"/>
  <c r="L112" i="4"/>
  <c r="AL112" i="4" s="1"/>
  <c r="O110" i="4"/>
  <c r="X110" i="4"/>
  <c r="Y110" i="4"/>
  <c r="T110" i="4"/>
  <c r="L110" i="4"/>
  <c r="AL110" i="4" s="1"/>
  <c r="O108" i="4"/>
  <c r="AB104" i="19" s="1"/>
  <c r="AA104" i="19" s="1"/>
  <c r="X108" i="4"/>
  <c r="Y108" i="4"/>
  <c r="T108" i="4"/>
  <c r="L108" i="4"/>
  <c r="AL108" i="4" s="1"/>
  <c r="O106" i="4"/>
  <c r="AB102" i="19" s="1"/>
  <c r="AA102" i="19" s="1"/>
  <c r="X106" i="4"/>
  <c r="Y106" i="4"/>
  <c r="T106" i="4"/>
  <c r="L106" i="4"/>
  <c r="AL106" i="4" s="1"/>
  <c r="O104" i="4"/>
  <c r="AB100" i="19" s="1"/>
  <c r="AA100" i="19" s="1"/>
  <c r="X104" i="4"/>
  <c r="Y104" i="4"/>
  <c r="T104" i="4"/>
  <c r="L104" i="4"/>
  <c r="AL104" i="4" s="1"/>
  <c r="O102" i="4"/>
  <c r="X102" i="4"/>
  <c r="Y102" i="4"/>
  <c r="T102" i="4"/>
  <c r="L102" i="4"/>
  <c r="AL102" i="4" s="1"/>
  <c r="O100" i="4"/>
  <c r="AB96" i="19" s="1"/>
  <c r="AA96" i="19" s="1"/>
  <c r="X100" i="4"/>
  <c r="Y100" i="4"/>
  <c r="T100" i="4"/>
  <c r="L100" i="4"/>
  <c r="AL100" i="4" s="1"/>
  <c r="O98" i="4"/>
  <c r="AB94" i="19" s="1"/>
  <c r="AA94" i="19" s="1"/>
  <c r="X98" i="4"/>
  <c r="Y98" i="4"/>
  <c r="T98" i="4"/>
  <c r="L98" i="4"/>
  <c r="AL98" i="4" s="1"/>
  <c r="O96" i="4"/>
  <c r="X96" i="4"/>
  <c r="Y96" i="4"/>
  <c r="T96" i="4"/>
  <c r="L96" i="4"/>
  <c r="AL96" i="4" s="1"/>
  <c r="O94" i="4"/>
  <c r="X94" i="4"/>
  <c r="Y94" i="4"/>
  <c r="T94" i="4"/>
  <c r="L94" i="4"/>
  <c r="AL94" i="4" s="1"/>
  <c r="O92" i="4"/>
  <c r="X92" i="4"/>
  <c r="Y92" i="4"/>
  <c r="T92" i="4"/>
  <c r="L92" i="4"/>
  <c r="AL92" i="4" s="1"/>
  <c r="X90" i="4"/>
  <c r="T90" i="4"/>
  <c r="O90" i="4"/>
  <c r="Y90" i="4"/>
  <c r="L90" i="4"/>
  <c r="AL90" i="4" s="1"/>
  <c r="X88" i="4"/>
  <c r="T88" i="4"/>
  <c r="O88" i="4"/>
  <c r="Y88" i="4"/>
  <c r="L88" i="4"/>
  <c r="AL88" i="4" s="1"/>
  <c r="X86" i="4"/>
  <c r="T86" i="4"/>
  <c r="O86" i="4"/>
  <c r="Y86" i="4"/>
  <c r="L86" i="4"/>
  <c r="AL86" i="4" s="1"/>
  <c r="O84" i="4"/>
  <c r="T84" i="4"/>
  <c r="X84" i="4"/>
  <c r="Y84" i="4"/>
  <c r="L84" i="4"/>
  <c r="AL84" i="4" s="1"/>
  <c r="X82" i="4"/>
  <c r="T82" i="4"/>
  <c r="O82" i="4"/>
  <c r="Y82" i="4"/>
  <c r="L82" i="4"/>
  <c r="AL82" i="4" s="1"/>
  <c r="O80" i="4"/>
  <c r="T80" i="4"/>
  <c r="X80" i="4"/>
  <c r="Y80" i="4"/>
  <c r="L80" i="4"/>
  <c r="AL80" i="4" s="1"/>
  <c r="O78" i="4"/>
  <c r="T78" i="4"/>
  <c r="X78" i="4"/>
  <c r="Y78" i="4"/>
  <c r="L78" i="4"/>
  <c r="AL78" i="4" s="1"/>
  <c r="T76" i="4"/>
  <c r="O76" i="4"/>
  <c r="Y76" i="4"/>
  <c r="X76" i="4"/>
  <c r="L76" i="4"/>
  <c r="AL76" i="4" s="1"/>
  <c r="O74" i="4"/>
  <c r="T74" i="4"/>
  <c r="X74" i="4"/>
  <c r="Y74" i="4"/>
  <c r="L74" i="4"/>
  <c r="AL74" i="4" s="1"/>
  <c r="X72" i="4"/>
  <c r="T72" i="4"/>
  <c r="O72" i="4"/>
  <c r="Y72" i="4"/>
  <c r="L72" i="4"/>
  <c r="AL72" i="4" s="1"/>
  <c r="Y70" i="4"/>
  <c r="T70" i="4"/>
  <c r="X70" i="4"/>
  <c r="O70" i="4"/>
  <c r="L70" i="4"/>
  <c r="AL70" i="4" s="1"/>
  <c r="O68" i="4"/>
  <c r="X68" i="4"/>
  <c r="Y68" i="4"/>
  <c r="T68" i="4"/>
  <c r="L68" i="4"/>
  <c r="AL68" i="4" s="1"/>
  <c r="T66" i="4"/>
  <c r="O66" i="4"/>
  <c r="Y66" i="4"/>
  <c r="X66" i="4"/>
  <c r="L66" i="4"/>
  <c r="AL66" i="4" s="1"/>
  <c r="O64" i="4"/>
  <c r="X64" i="4"/>
  <c r="T64" i="4"/>
  <c r="Y64" i="4"/>
  <c r="L64" i="4"/>
  <c r="AL64" i="4" s="1"/>
  <c r="X62" i="4"/>
  <c r="O62" i="4"/>
  <c r="T62" i="4"/>
  <c r="Y62" i="4"/>
  <c r="L62" i="4"/>
  <c r="AL62" i="4" s="1"/>
  <c r="X60" i="4"/>
  <c r="Y60" i="4"/>
  <c r="T60" i="4"/>
  <c r="O60" i="4"/>
  <c r="X58" i="4"/>
  <c r="Y58" i="4"/>
  <c r="T58" i="4"/>
  <c r="O58" i="4"/>
  <c r="X56" i="4"/>
  <c r="Y56" i="4"/>
  <c r="O56" i="4"/>
  <c r="T56" i="4"/>
  <c r="T54" i="4"/>
  <c r="O54" i="4"/>
  <c r="Y54" i="4"/>
  <c r="X54" i="4"/>
  <c r="T52" i="4"/>
  <c r="O52" i="4"/>
  <c r="Y52" i="4"/>
  <c r="X52" i="4"/>
  <c r="O50" i="4"/>
  <c r="X50" i="4"/>
  <c r="Y50" i="4"/>
  <c r="T50" i="4"/>
  <c r="X48" i="4"/>
  <c r="Y48" i="4"/>
  <c r="T48" i="4"/>
  <c r="O48" i="4"/>
  <c r="T46" i="4"/>
  <c r="O46" i="4"/>
  <c r="X46" i="4"/>
  <c r="Y46" i="4"/>
  <c r="O44" i="4"/>
  <c r="X44" i="4"/>
  <c r="T44" i="4"/>
  <c r="Y44" i="4"/>
  <c r="X42" i="4"/>
  <c r="Y42" i="4"/>
  <c r="T42" i="4"/>
  <c r="O42" i="4"/>
  <c r="T40" i="4"/>
  <c r="O40" i="4"/>
  <c r="X40" i="4"/>
  <c r="Y40" i="4"/>
  <c r="O38" i="4"/>
  <c r="X38" i="4"/>
  <c r="Y38" i="4"/>
  <c r="T38" i="4"/>
  <c r="X36" i="4"/>
  <c r="Y36" i="4"/>
  <c r="T36" i="4"/>
  <c r="O36" i="4"/>
  <c r="AB32" i="19" s="1"/>
  <c r="T34" i="4"/>
  <c r="O34" i="4"/>
  <c r="AB30" i="19" s="1"/>
  <c r="X34" i="4"/>
  <c r="Y34" i="4"/>
  <c r="X181" i="4"/>
  <c r="O181" i="4"/>
  <c r="AB177" i="19" s="1"/>
  <c r="AA177" i="19" s="1"/>
  <c r="Y181" i="4"/>
  <c r="T181" i="4"/>
  <c r="AN181" i="4" s="1"/>
  <c r="L181" i="4"/>
  <c r="AL181" i="4" s="1"/>
  <c r="X163" i="4"/>
  <c r="Y163" i="4"/>
  <c r="T163" i="4"/>
  <c r="AN163" i="4" s="1"/>
  <c r="O163" i="4"/>
  <c r="AB159" i="19" s="1"/>
  <c r="AA159" i="19" s="1"/>
  <c r="L163" i="4"/>
  <c r="AL163" i="4" s="1"/>
  <c r="T147" i="4"/>
  <c r="AN147" i="4" s="1"/>
  <c r="O147" i="4"/>
  <c r="AB143" i="19" s="1"/>
  <c r="AA143" i="19" s="1"/>
  <c r="Y147" i="4"/>
  <c r="X147" i="4"/>
  <c r="L147" i="4"/>
  <c r="AL147" i="4" s="1"/>
  <c r="T131" i="4"/>
  <c r="O131" i="4"/>
  <c r="AB127" i="19" s="1"/>
  <c r="AA127" i="19" s="1"/>
  <c r="X131" i="4"/>
  <c r="Y131" i="4"/>
  <c r="L131" i="4"/>
  <c r="AL131" i="4" s="1"/>
  <c r="X117" i="4"/>
  <c r="T117" i="4"/>
  <c r="O117" i="4"/>
  <c r="AB113" i="19" s="1"/>
  <c r="AA113" i="19" s="1"/>
  <c r="Y117" i="4"/>
  <c r="L117" i="4"/>
  <c r="AL117" i="4" s="1"/>
  <c r="X175" i="4"/>
  <c r="Y175" i="4"/>
  <c r="T175" i="4"/>
  <c r="AN175" i="4" s="1"/>
  <c r="O175" i="4"/>
  <c r="AB171" i="19" s="1"/>
  <c r="AA171" i="19" s="1"/>
  <c r="L175" i="4"/>
  <c r="AL175" i="4" s="1"/>
  <c r="T159" i="4"/>
  <c r="AN159" i="4" s="1"/>
  <c r="O159" i="4"/>
  <c r="AB155" i="19" s="1"/>
  <c r="AA155" i="19" s="1"/>
  <c r="Y159" i="4"/>
  <c r="X159" i="4"/>
  <c r="L159" i="4"/>
  <c r="AL159" i="4" s="1"/>
  <c r="T143" i="4"/>
  <c r="O143" i="4"/>
  <c r="AB139" i="19" s="1"/>
  <c r="AA139" i="19" s="1"/>
  <c r="X143" i="4"/>
  <c r="Y143" i="4"/>
  <c r="L143" i="4"/>
  <c r="AL143" i="4" s="1"/>
  <c r="Y115" i="4"/>
  <c r="T115" i="4"/>
  <c r="X115" i="4"/>
  <c r="O115" i="4"/>
  <c r="AB111" i="19" s="1"/>
  <c r="AA111" i="19" s="1"/>
  <c r="L115" i="4"/>
  <c r="AL115" i="4" s="1"/>
  <c r="AB114" i="19" l="1"/>
  <c r="AA114" i="19" s="1"/>
  <c r="AB170" i="19"/>
  <c r="AA170" i="19" s="1"/>
  <c r="AB130" i="19"/>
  <c r="AA130" i="19" s="1"/>
  <c r="AB146" i="19"/>
  <c r="AA146" i="19" s="1"/>
  <c r="AB154" i="19"/>
  <c r="AA154" i="19" s="1"/>
  <c r="AB162" i="19"/>
  <c r="AA162" i="19" s="1"/>
  <c r="AB138" i="19"/>
  <c r="AA138" i="19" s="1"/>
  <c r="AB98" i="19"/>
  <c r="AA98" i="19" s="1"/>
  <c r="AB106" i="19"/>
  <c r="AA106" i="19" s="1"/>
  <c r="AB122" i="19"/>
  <c r="AA122" i="19" s="1"/>
  <c r="AB44" i="19"/>
  <c r="AB92" i="19"/>
  <c r="AA92" i="19" s="1"/>
  <c r="AB47" i="19"/>
  <c r="AB67" i="19"/>
  <c r="AB76" i="19"/>
  <c r="AB82" i="19"/>
  <c r="AB29" i="19"/>
  <c r="AB61" i="19"/>
  <c r="AB63" i="19"/>
  <c r="AB43" i="19"/>
  <c r="AB59" i="19"/>
  <c r="AB75" i="19"/>
  <c r="AB64" i="19"/>
  <c r="AB37" i="19"/>
  <c r="AB49" i="19"/>
  <c r="AB53" i="19"/>
  <c r="AB69" i="19"/>
  <c r="AB77" i="19"/>
  <c r="AB87" i="19"/>
  <c r="AB34" i="19"/>
  <c r="AB38" i="19"/>
  <c r="AB40" i="19"/>
  <c r="AB46" i="19"/>
  <c r="AB50" i="19"/>
  <c r="AB54" i="19"/>
  <c r="AB74" i="19"/>
  <c r="AB90" i="19"/>
  <c r="AA90" i="19" s="1"/>
  <c r="AB31" i="19"/>
  <c r="AB57" i="19"/>
  <c r="AB65" i="19"/>
  <c r="AB73" i="19"/>
  <c r="AB85" i="19"/>
  <c r="AB72" i="19"/>
  <c r="AB86" i="19"/>
  <c r="AB81" i="19"/>
  <c r="AB91" i="19"/>
  <c r="AA91" i="19" s="1"/>
  <c r="AB78" i="19"/>
  <c r="AB48" i="19"/>
  <c r="AB66" i="19"/>
  <c r="AB68" i="19"/>
  <c r="AB80" i="19"/>
  <c r="AB88" i="19"/>
  <c r="AB51" i="19"/>
  <c r="AB83" i="19"/>
  <c r="AB62" i="19"/>
  <c r="AB42" i="19"/>
  <c r="AB52" i="19"/>
  <c r="AB84" i="19"/>
  <c r="AB33" i="19"/>
  <c r="AB39" i="19"/>
  <c r="AB41" i="19"/>
  <c r="AB45" i="19"/>
  <c r="AB79" i="19"/>
  <c r="AB89" i="19"/>
  <c r="AA89" i="19" s="1"/>
  <c r="AB70" i="19"/>
  <c r="AB36" i="19"/>
  <c r="AB56" i="19"/>
  <c r="AB58" i="19"/>
  <c r="AB35" i="19"/>
  <c r="AB55" i="19"/>
  <c r="AB71" i="19"/>
  <c r="AB60" i="19"/>
  <c r="AN38" i="4"/>
  <c r="AN68" i="4"/>
  <c r="AN108" i="4"/>
  <c r="AN154" i="4"/>
  <c r="AN160" i="4"/>
  <c r="AN99" i="4"/>
  <c r="AN103" i="4"/>
  <c r="AN101" i="4"/>
  <c r="AN39" i="4"/>
  <c r="AN93" i="4"/>
  <c r="AN95" i="4"/>
  <c r="AN97" i="4"/>
  <c r="AN105" i="4"/>
  <c r="AN119" i="4"/>
  <c r="AN44" i="4"/>
  <c r="AN50" i="4"/>
  <c r="AN92" i="4"/>
  <c r="AN94" i="4"/>
  <c r="AN96" i="4"/>
  <c r="AN98" i="4"/>
  <c r="AN100" i="4"/>
  <c r="AN102" i="4"/>
  <c r="AN104" i="4"/>
  <c r="AN106" i="4"/>
  <c r="AN110" i="4"/>
  <c r="AN138" i="4"/>
  <c r="AN152" i="4"/>
  <c r="AN172" i="4"/>
  <c r="AN180" i="4"/>
  <c r="AN139" i="4"/>
  <c r="AN33" i="4"/>
  <c r="AN45" i="4"/>
  <c r="AN53" i="4"/>
  <c r="AN63" i="4"/>
  <c r="AN66" i="4"/>
  <c r="AN56" i="4"/>
  <c r="AN62" i="4"/>
  <c r="AN64" i="4"/>
  <c r="AN148" i="4"/>
  <c r="AN81" i="4"/>
  <c r="AN42" i="4"/>
  <c r="AN48" i="4"/>
  <c r="AN58" i="4"/>
  <c r="AN60" i="4"/>
  <c r="AN74" i="4"/>
  <c r="AN80" i="4"/>
  <c r="AN162" i="4"/>
  <c r="AN51" i="4"/>
  <c r="AN36" i="4"/>
  <c r="AN72" i="4"/>
  <c r="AN78" i="4"/>
  <c r="AN82" i="4"/>
  <c r="AN84" i="4"/>
  <c r="AN86" i="4"/>
  <c r="AN88" i="4"/>
  <c r="AN90" i="4"/>
  <c r="AN118" i="4"/>
  <c r="AN174" i="4"/>
  <c r="AN61" i="4"/>
  <c r="AN67" i="4"/>
  <c r="AN69" i="4"/>
  <c r="AN73" i="4"/>
  <c r="AN77" i="4"/>
  <c r="AN79" i="4"/>
  <c r="AN83" i="4"/>
  <c r="AN85" i="4"/>
  <c r="AN87" i="4"/>
  <c r="AN89" i="4"/>
  <c r="AN91" i="4"/>
  <c r="AN111" i="4"/>
  <c r="AN115" i="4"/>
  <c r="AN117" i="4"/>
  <c r="AN70" i="4"/>
  <c r="AN112" i="4"/>
  <c r="AN114" i="4"/>
  <c r="AN168" i="4"/>
  <c r="AN129" i="4"/>
  <c r="AN123" i="4"/>
  <c r="AN145" i="4"/>
  <c r="AN37" i="4"/>
  <c r="AN43" i="4"/>
  <c r="AN65" i="4"/>
  <c r="AN71" i="4"/>
  <c r="AN113" i="4"/>
  <c r="AN143" i="4"/>
  <c r="AN131" i="4"/>
  <c r="AN34" i="4"/>
  <c r="AN40" i="4"/>
  <c r="AN46" i="4"/>
  <c r="AN52" i="4"/>
  <c r="AN54" i="4"/>
  <c r="AN76" i="4"/>
  <c r="AN116" i="4"/>
  <c r="AN120" i="4"/>
  <c r="AN122" i="4"/>
  <c r="AN124" i="4"/>
  <c r="AN126" i="4"/>
  <c r="AN128" i="4"/>
  <c r="AN130" i="4"/>
  <c r="AN136" i="4"/>
  <c r="AN144" i="4"/>
  <c r="AN146" i="4"/>
  <c r="AN150" i="4"/>
  <c r="AN156" i="4"/>
  <c r="AN158" i="4"/>
  <c r="AN164" i="4"/>
  <c r="AN166" i="4"/>
  <c r="AN170" i="4"/>
  <c r="AN176" i="4"/>
  <c r="AN178" i="4"/>
  <c r="AN135" i="4"/>
  <c r="AN107" i="4"/>
  <c r="AN133" i="4"/>
  <c r="AN35" i="4"/>
  <c r="AN41" i="4"/>
  <c r="AN47" i="4"/>
  <c r="AN49" i="4"/>
  <c r="AN55" i="4"/>
  <c r="AN57" i="4"/>
  <c r="AN59" i="4"/>
  <c r="AN75" i="4"/>
  <c r="AN109" i="4"/>
  <c r="AN121" i="4"/>
  <c r="AN125" i="4"/>
  <c r="AN137" i="4"/>
  <c r="AN127" i="4"/>
  <c r="AN141" i="4"/>
  <c r="B13" i="4"/>
  <c r="B12" i="4"/>
  <c r="AI32" i="4"/>
  <c r="Z32" i="4" l="1"/>
  <c r="AD29" i="1" l="1"/>
  <c r="B6" i="4"/>
  <c r="AM32" i="4" l="1"/>
  <c r="C4" i="6" l="1"/>
  <c r="T10" i="1"/>
  <c r="T8" i="1"/>
  <c r="U8" i="1" s="1"/>
  <c r="T9" i="1" s="1"/>
  <c r="M2" i="24"/>
  <c r="AC3" i="24"/>
  <c r="AC4" i="24"/>
  <c r="AC5" i="24"/>
  <c r="AC6" i="24"/>
  <c r="AC7" i="24"/>
  <c r="AC8" i="24"/>
  <c r="AC9" i="24"/>
  <c r="AC10" i="24"/>
  <c r="AC11" i="24"/>
  <c r="AC12" i="24"/>
  <c r="AC13" i="24"/>
  <c r="AC14" i="24"/>
  <c r="AC15" i="24"/>
  <c r="AC16" i="24"/>
  <c r="AC17" i="24"/>
  <c r="AC18" i="24"/>
  <c r="AC19" i="24"/>
  <c r="AC20" i="24"/>
  <c r="AC21" i="24"/>
  <c r="AC22" i="24"/>
  <c r="AC23" i="24"/>
  <c r="AC24" i="24"/>
  <c r="AC25" i="24"/>
  <c r="AC26" i="24"/>
  <c r="AC27" i="24"/>
  <c r="AC28" i="24"/>
  <c r="AC29" i="24"/>
  <c r="AC30" i="24"/>
  <c r="AC31" i="24"/>
  <c r="AC32" i="24"/>
  <c r="AC33" i="24"/>
  <c r="AC34" i="24"/>
  <c r="AC35" i="24"/>
  <c r="AC36" i="24"/>
  <c r="AC37" i="24"/>
  <c r="AC38" i="24"/>
  <c r="AC39" i="24"/>
  <c r="AC40" i="24"/>
  <c r="AC41" i="24"/>
  <c r="AC42" i="24"/>
  <c r="AC43" i="24"/>
  <c r="AC44" i="24"/>
  <c r="AC45" i="24"/>
  <c r="AC46" i="24"/>
  <c r="AC47" i="24"/>
  <c r="AC48" i="24"/>
  <c r="AC49" i="24"/>
  <c r="AC50" i="24"/>
  <c r="AC51" i="24"/>
  <c r="AC52" i="24"/>
  <c r="AC53" i="24"/>
  <c r="AC54" i="24"/>
  <c r="AC55" i="24"/>
  <c r="AC56" i="24"/>
  <c r="AC57" i="24"/>
  <c r="AC58" i="24"/>
  <c r="AC59" i="24"/>
  <c r="AC60" i="24"/>
  <c r="AC61" i="24"/>
  <c r="AC62" i="24"/>
  <c r="AC63" i="24"/>
  <c r="AC64" i="24"/>
  <c r="AC65" i="24"/>
  <c r="AC66" i="24"/>
  <c r="AC67" i="24"/>
  <c r="AC68" i="24"/>
  <c r="AC69" i="24"/>
  <c r="AC70" i="24"/>
  <c r="AC71" i="24"/>
  <c r="AC72" i="24"/>
  <c r="AC73" i="24"/>
  <c r="AC74" i="24"/>
  <c r="AC75" i="24"/>
  <c r="AC76" i="24"/>
  <c r="AC77" i="24"/>
  <c r="AC78" i="24"/>
  <c r="AC79" i="24"/>
  <c r="AC80" i="24"/>
  <c r="AC81" i="24"/>
  <c r="AC82" i="24"/>
  <c r="AC83" i="24"/>
  <c r="AC84" i="24"/>
  <c r="AC85" i="24"/>
  <c r="AC86" i="24"/>
  <c r="AC87" i="24"/>
  <c r="AC88" i="24"/>
  <c r="AC89" i="24"/>
  <c r="AC90" i="24"/>
  <c r="AC91" i="24"/>
  <c r="AC92" i="24"/>
  <c r="AC93" i="24"/>
  <c r="AC94" i="24"/>
  <c r="AC95" i="24"/>
  <c r="AC96" i="24"/>
  <c r="AC97" i="24"/>
  <c r="AC98" i="24"/>
  <c r="AC99" i="24"/>
  <c r="AC100" i="24"/>
  <c r="AC101" i="24"/>
  <c r="AC102" i="24"/>
  <c r="AC103" i="24"/>
  <c r="AC104" i="24"/>
  <c r="AC105" i="24"/>
  <c r="AC106" i="24"/>
  <c r="AC107" i="24"/>
  <c r="AC108" i="24"/>
  <c r="AC109" i="24"/>
  <c r="AC110" i="24"/>
  <c r="AC111" i="24"/>
  <c r="AC112" i="24"/>
  <c r="AC113" i="24"/>
  <c r="AC114" i="24"/>
  <c r="AC115" i="24"/>
  <c r="AC116" i="24"/>
  <c r="AC117" i="24"/>
  <c r="AC118" i="24"/>
  <c r="AC119" i="24"/>
  <c r="AC120" i="24"/>
  <c r="AC121" i="24"/>
  <c r="AC122" i="24"/>
  <c r="AC123" i="24"/>
  <c r="AC124" i="24"/>
  <c r="AC125" i="24"/>
  <c r="AC126" i="24"/>
  <c r="AC127" i="24"/>
  <c r="AC128" i="24"/>
  <c r="AC129" i="24"/>
  <c r="AC130" i="24"/>
  <c r="AC131" i="24"/>
  <c r="AC132" i="24"/>
  <c r="AC133" i="24"/>
  <c r="AC134" i="24"/>
  <c r="AC135" i="24"/>
  <c r="AC136" i="24"/>
  <c r="AC137" i="24"/>
  <c r="AC138" i="24"/>
  <c r="AC139" i="24"/>
  <c r="AC140" i="24"/>
  <c r="AC141" i="24"/>
  <c r="AC142" i="24"/>
  <c r="AC143" i="24"/>
  <c r="AC144" i="24"/>
  <c r="AC145" i="24"/>
  <c r="AC146" i="24"/>
  <c r="AC147" i="24"/>
  <c r="AC148" i="24"/>
  <c r="AC149" i="24"/>
  <c r="AC150" i="24"/>
  <c r="AC151" i="24"/>
  <c r="AC2" i="24"/>
  <c r="Y3" i="24"/>
  <c r="Z3" i="24"/>
  <c r="AA3" i="24"/>
  <c r="Y4" i="24"/>
  <c r="Z4" i="24"/>
  <c r="AA4" i="24"/>
  <c r="Y5" i="24"/>
  <c r="Z5" i="24"/>
  <c r="AA5" i="24"/>
  <c r="Y6" i="24"/>
  <c r="Z6" i="24"/>
  <c r="AA6" i="24"/>
  <c r="Y7" i="24"/>
  <c r="Z7" i="24"/>
  <c r="AA7" i="24"/>
  <c r="Y8" i="24"/>
  <c r="Z8" i="24"/>
  <c r="AA8" i="24"/>
  <c r="Y9" i="24"/>
  <c r="Z9" i="24"/>
  <c r="AA9" i="24"/>
  <c r="Y10" i="24"/>
  <c r="Z10" i="24"/>
  <c r="AA10" i="24"/>
  <c r="Y11" i="24"/>
  <c r="Z11" i="24"/>
  <c r="AA11" i="24"/>
  <c r="Y12" i="24"/>
  <c r="Z12" i="24"/>
  <c r="AA12" i="24"/>
  <c r="Y13" i="24"/>
  <c r="Z13" i="24"/>
  <c r="AA13" i="24"/>
  <c r="Y14" i="24"/>
  <c r="Z14" i="24"/>
  <c r="AA14" i="24"/>
  <c r="Y15" i="24"/>
  <c r="Z15" i="24"/>
  <c r="AA15" i="24"/>
  <c r="Y16" i="24"/>
  <c r="Z16" i="24"/>
  <c r="AA16" i="24"/>
  <c r="Y17" i="24"/>
  <c r="Z17" i="24"/>
  <c r="AA17" i="24"/>
  <c r="Y18" i="24"/>
  <c r="Z18" i="24"/>
  <c r="AA18" i="24"/>
  <c r="Y19" i="24"/>
  <c r="Z19" i="24"/>
  <c r="AA19" i="24"/>
  <c r="Y20" i="24"/>
  <c r="Z20" i="24"/>
  <c r="AA20" i="24"/>
  <c r="Y21" i="24"/>
  <c r="Z21" i="24"/>
  <c r="AA21" i="24"/>
  <c r="Y22" i="24"/>
  <c r="Z22" i="24"/>
  <c r="AA22" i="24"/>
  <c r="Y23" i="24"/>
  <c r="Z23" i="24"/>
  <c r="AA23" i="24"/>
  <c r="Y24" i="24"/>
  <c r="Z24" i="24"/>
  <c r="AA24" i="24"/>
  <c r="Y25" i="24"/>
  <c r="Z25" i="24"/>
  <c r="AA25" i="24"/>
  <c r="Y26" i="24"/>
  <c r="Z26" i="24"/>
  <c r="AA26" i="24"/>
  <c r="Y27" i="24"/>
  <c r="Z27" i="24"/>
  <c r="AA27" i="24"/>
  <c r="Y28" i="24"/>
  <c r="Z28" i="24"/>
  <c r="AA28" i="24"/>
  <c r="Y29" i="24"/>
  <c r="Z29" i="24"/>
  <c r="AA29" i="24"/>
  <c r="Y30" i="24"/>
  <c r="Z30" i="24"/>
  <c r="AA30" i="24"/>
  <c r="Y31" i="24"/>
  <c r="Z31" i="24"/>
  <c r="AA31" i="24"/>
  <c r="Y32" i="24"/>
  <c r="Z32" i="24"/>
  <c r="AA32" i="24"/>
  <c r="Y33" i="24"/>
  <c r="Z33" i="24"/>
  <c r="AA33" i="24"/>
  <c r="Y34" i="24"/>
  <c r="Z34" i="24"/>
  <c r="AA34" i="24"/>
  <c r="Y35" i="24"/>
  <c r="Z35" i="24"/>
  <c r="AA35" i="24"/>
  <c r="Y36" i="24"/>
  <c r="Z36" i="24"/>
  <c r="AA36" i="24"/>
  <c r="Y37" i="24"/>
  <c r="Z37" i="24"/>
  <c r="AA37" i="24"/>
  <c r="Y38" i="24"/>
  <c r="Z38" i="24"/>
  <c r="AA38" i="24"/>
  <c r="Y39" i="24"/>
  <c r="Z39" i="24"/>
  <c r="AA39" i="24"/>
  <c r="Y40" i="24"/>
  <c r="Z40" i="24"/>
  <c r="AA40" i="24"/>
  <c r="Y41" i="24"/>
  <c r="Z41" i="24"/>
  <c r="AA41" i="24"/>
  <c r="Y42" i="24"/>
  <c r="Z42" i="24"/>
  <c r="AA42" i="24"/>
  <c r="Y43" i="24"/>
  <c r="Z43" i="24"/>
  <c r="AA43" i="24"/>
  <c r="Y44" i="24"/>
  <c r="Z44" i="24"/>
  <c r="AA44" i="24"/>
  <c r="Y45" i="24"/>
  <c r="Z45" i="24"/>
  <c r="AA45" i="24"/>
  <c r="Y46" i="24"/>
  <c r="Z46" i="24"/>
  <c r="AA46" i="24"/>
  <c r="Y47" i="24"/>
  <c r="Z47" i="24"/>
  <c r="AA47" i="24"/>
  <c r="Y48" i="24"/>
  <c r="Z48" i="24"/>
  <c r="AA48" i="24"/>
  <c r="Y49" i="24"/>
  <c r="Z49" i="24"/>
  <c r="AA49" i="24"/>
  <c r="Y50" i="24"/>
  <c r="Z50" i="24"/>
  <c r="AA50" i="24"/>
  <c r="Y51" i="24"/>
  <c r="Z51" i="24"/>
  <c r="AA51" i="24"/>
  <c r="Y52" i="24"/>
  <c r="Z52" i="24"/>
  <c r="AA52" i="24"/>
  <c r="Y53" i="24"/>
  <c r="Z53" i="24"/>
  <c r="AA53" i="24"/>
  <c r="Y54" i="24"/>
  <c r="Z54" i="24"/>
  <c r="AA54" i="24"/>
  <c r="Y55" i="24"/>
  <c r="Z55" i="24"/>
  <c r="AA55" i="24"/>
  <c r="Y56" i="24"/>
  <c r="Z56" i="24"/>
  <c r="AA56" i="24"/>
  <c r="Y57" i="24"/>
  <c r="Z57" i="24"/>
  <c r="AA57" i="24"/>
  <c r="Y58" i="24"/>
  <c r="Z58" i="24"/>
  <c r="AA58" i="24"/>
  <c r="Y59" i="24"/>
  <c r="Z59" i="24"/>
  <c r="AA59" i="24"/>
  <c r="Y60" i="24"/>
  <c r="Z60" i="24"/>
  <c r="AA60" i="24"/>
  <c r="Y61" i="24"/>
  <c r="Z61" i="24"/>
  <c r="AA61" i="24"/>
  <c r="Y62" i="24"/>
  <c r="Z62" i="24"/>
  <c r="AA62" i="24"/>
  <c r="Y63" i="24"/>
  <c r="Z63" i="24"/>
  <c r="AA63" i="24"/>
  <c r="Y64" i="24"/>
  <c r="Z64" i="24"/>
  <c r="AA64" i="24"/>
  <c r="Y65" i="24"/>
  <c r="Z65" i="24"/>
  <c r="AA65" i="24"/>
  <c r="Y66" i="24"/>
  <c r="Z66" i="24"/>
  <c r="AA66" i="24"/>
  <c r="Y67" i="24"/>
  <c r="Z67" i="24"/>
  <c r="AA67" i="24"/>
  <c r="Y68" i="24"/>
  <c r="Z68" i="24"/>
  <c r="AA68" i="24"/>
  <c r="Y69" i="24"/>
  <c r="Z69" i="24"/>
  <c r="AA69" i="24"/>
  <c r="Y70" i="24"/>
  <c r="Z70" i="24"/>
  <c r="AA70" i="24"/>
  <c r="Y71" i="24"/>
  <c r="Z71" i="24"/>
  <c r="AA71" i="24"/>
  <c r="Y72" i="24"/>
  <c r="Z72" i="24"/>
  <c r="AA72" i="24"/>
  <c r="Y73" i="24"/>
  <c r="Z73" i="24"/>
  <c r="AA73" i="24"/>
  <c r="Y74" i="24"/>
  <c r="Z74" i="24"/>
  <c r="AA74" i="24"/>
  <c r="Y75" i="24"/>
  <c r="Z75" i="24"/>
  <c r="AA75" i="24"/>
  <c r="Y76" i="24"/>
  <c r="Z76" i="24"/>
  <c r="AA76" i="24"/>
  <c r="Y77" i="24"/>
  <c r="Z77" i="24"/>
  <c r="AA77" i="24"/>
  <c r="Y78" i="24"/>
  <c r="Z78" i="24"/>
  <c r="AA78" i="24"/>
  <c r="Y79" i="24"/>
  <c r="Z79" i="24"/>
  <c r="AA79" i="24"/>
  <c r="Y80" i="24"/>
  <c r="Z80" i="24"/>
  <c r="AA80" i="24"/>
  <c r="Y81" i="24"/>
  <c r="Z81" i="24"/>
  <c r="AA81" i="24"/>
  <c r="Y82" i="24"/>
  <c r="Z82" i="24"/>
  <c r="AA82" i="24"/>
  <c r="Y83" i="24"/>
  <c r="Z83" i="24"/>
  <c r="AA83" i="24"/>
  <c r="Y84" i="24"/>
  <c r="Z84" i="24"/>
  <c r="AA84" i="24"/>
  <c r="Y85" i="24"/>
  <c r="Z85" i="24"/>
  <c r="AA85" i="24"/>
  <c r="Y86" i="24"/>
  <c r="Z86" i="24"/>
  <c r="AA86" i="24"/>
  <c r="Y87" i="24"/>
  <c r="Z87" i="24"/>
  <c r="AA87" i="24"/>
  <c r="Y88" i="24"/>
  <c r="Z88" i="24"/>
  <c r="AA88" i="24"/>
  <c r="Y89" i="24"/>
  <c r="Z89" i="24"/>
  <c r="AA89" i="24"/>
  <c r="Y90" i="24"/>
  <c r="Z90" i="24"/>
  <c r="AA90" i="24"/>
  <c r="Y91" i="24"/>
  <c r="Z91" i="24"/>
  <c r="AA91" i="24"/>
  <c r="Y92" i="24"/>
  <c r="Z92" i="24"/>
  <c r="AA92" i="24"/>
  <c r="Y93" i="24"/>
  <c r="Z93" i="24"/>
  <c r="AA93" i="24"/>
  <c r="Y94" i="24"/>
  <c r="Z94" i="24"/>
  <c r="AA94" i="24"/>
  <c r="Y95" i="24"/>
  <c r="Z95" i="24"/>
  <c r="AA95" i="24"/>
  <c r="Y96" i="24"/>
  <c r="Z96" i="24"/>
  <c r="AA96" i="24"/>
  <c r="Y97" i="24"/>
  <c r="Z97" i="24"/>
  <c r="AA97" i="24"/>
  <c r="Y98" i="24"/>
  <c r="Z98" i="24"/>
  <c r="AA98" i="24"/>
  <c r="Y99" i="24"/>
  <c r="Z99" i="24"/>
  <c r="AA99" i="24"/>
  <c r="Y100" i="24"/>
  <c r="Z100" i="24"/>
  <c r="AA100" i="24"/>
  <c r="Y101" i="24"/>
  <c r="Z101" i="24"/>
  <c r="AA101" i="24"/>
  <c r="Y102" i="24"/>
  <c r="Z102" i="24"/>
  <c r="AA102" i="24"/>
  <c r="Y103" i="24"/>
  <c r="Z103" i="24"/>
  <c r="AA103" i="24"/>
  <c r="Y104" i="24"/>
  <c r="Z104" i="24"/>
  <c r="AA104" i="24"/>
  <c r="Y105" i="24"/>
  <c r="Z105" i="24"/>
  <c r="AA105" i="24"/>
  <c r="Y106" i="24"/>
  <c r="Z106" i="24"/>
  <c r="AA106" i="24"/>
  <c r="Y107" i="24"/>
  <c r="Z107" i="24"/>
  <c r="AA107" i="24"/>
  <c r="Y108" i="24"/>
  <c r="Z108" i="24"/>
  <c r="AA108" i="24"/>
  <c r="Y109" i="24"/>
  <c r="Z109" i="24"/>
  <c r="AA109" i="24"/>
  <c r="Y110" i="24"/>
  <c r="Z110" i="24"/>
  <c r="AA110" i="24"/>
  <c r="Y111" i="24"/>
  <c r="Z111" i="24"/>
  <c r="AA111" i="24"/>
  <c r="Y112" i="24"/>
  <c r="Z112" i="24"/>
  <c r="AA112" i="24"/>
  <c r="Y113" i="24"/>
  <c r="Z113" i="24"/>
  <c r="AA113" i="24"/>
  <c r="Y114" i="24"/>
  <c r="Z114" i="24"/>
  <c r="AA114" i="24"/>
  <c r="Y115" i="24"/>
  <c r="Z115" i="24"/>
  <c r="AA115" i="24"/>
  <c r="Y116" i="24"/>
  <c r="Z116" i="24"/>
  <c r="AA116" i="24"/>
  <c r="Y117" i="24"/>
  <c r="Z117" i="24"/>
  <c r="AA117" i="24"/>
  <c r="Y118" i="24"/>
  <c r="Z118" i="24"/>
  <c r="AA118" i="24"/>
  <c r="Y119" i="24"/>
  <c r="Z119" i="24"/>
  <c r="AA119" i="24"/>
  <c r="Y120" i="24"/>
  <c r="Z120" i="24"/>
  <c r="AA120" i="24"/>
  <c r="Y121" i="24"/>
  <c r="Z121" i="24"/>
  <c r="AA121" i="24"/>
  <c r="Y122" i="24"/>
  <c r="Z122" i="24"/>
  <c r="AA122" i="24"/>
  <c r="Y123" i="24"/>
  <c r="Z123" i="24"/>
  <c r="AA123" i="24"/>
  <c r="Y124" i="24"/>
  <c r="Z124" i="24"/>
  <c r="AA124" i="24"/>
  <c r="Y125" i="24"/>
  <c r="Z125" i="24"/>
  <c r="AA125" i="24"/>
  <c r="Y126" i="24"/>
  <c r="Z126" i="24"/>
  <c r="AA126" i="24"/>
  <c r="Y127" i="24"/>
  <c r="Z127" i="24"/>
  <c r="AA127" i="24"/>
  <c r="Y128" i="24"/>
  <c r="Z128" i="24"/>
  <c r="AA128" i="24"/>
  <c r="Y129" i="24"/>
  <c r="Z129" i="24"/>
  <c r="AA129" i="24"/>
  <c r="Y130" i="24"/>
  <c r="Z130" i="24"/>
  <c r="AA130" i="24"/>
  <c r="Y131" i="24"/>
  <c r="Z131" i="24"/>
  <c r="AA131" i="24"/>
  <c r="Y132" i="24"/>
  <c r="Z132" i="24"/>
  <c r="AA132" i="24"/>
  <c r="Y133" i="24"/>
  <c r="Z133" i="24"/>
  <c r="AA133" i="24"/>
  <c r="Y134" i="24"/>
  <c r="Z134" i="24"/>
  <c r="AA134" i="24"/>
  <c r="Y135" i="24"/>
  <c r="Z135" i="24"/>
  <c r="AA135" i="24"/>
  <c r="Y136" i="24"/>
  <c r="Z136" i="24"/>
  <c r="AA136" i="24"/>
  <c r="Y137" i="24"/>
  <c r="Z137" i="24"/>
  <c r="AA137" i="24"/>
  <c r="Y138" i="24"/>
  <c r="Z138" i="24"/>
  <c r="AA138" i="24"/>
  <c r="Y139" i="24"/>
  <c r="Z139" i="24"/>
  <c r="AA139" i="24"/>
  <c r="Y140" i="24"/>
  <c r="Z140" i="24"/>
  <c r="AA140" i="24"/>
  <c r="Y141" i="24"/>
  <c r="Z141" i="24"/>
  <c r="AA141" i="24"/>
  <c r="Y142" i="24"/>
  <c r="Z142" i="24"/>
  <c r="AA142" i="24"/>
  <c r="Y143" i="24"/>
  <c r="Z143" i="24"/>
  <c r="AA143" i="24"/>
  <c r="Y144" i="24"/>
  <c r="Z144" i="24"/>
  <c r="AA144" i="24"/>
  <c r="Y145" i="24"/>
  <c r="Z145" i="24"/>
  <c r="AA145" i="24"/>
  <c r="Y146" i="24"/>
  <c r="Z146" i="24"/>
  <c r="AA146" i="24"/>
  <c r="Y147" i="24"/>
  <c r="Z147" i="24"/>
  <c r="AA147" i="24"/>
  <c r="Y148" i="24"/>
  <c r="Z148" i="24"/>
  <c r="AA148" i="24"/>
  <c r="Y149" i="24"/>
  <c r="Z149" i="24"/>
  <c r="AA149" i="24"/>
  <c r="Y150" i="24"/>
  <c r="Z150" i="24"/>
  <c r="AA150" i="24"/>
  <c r="Y151" i="24"/>
  <c r="Z151" i="24"/>
  <c r="AA151" i="24"/>
  <c r="Y152" i="24"/>
  <c r="Z152" i="24"/>
  <c r="AA152" i="24"/>
  <c r="Y153" i="24"/>
  <c r="Z153" i="24"/>
  <c r="AA153" i="24"/>
  <c r="Y154" i="24"/>
  <c r="Z154" i="24"/>
  <c r="AA154" i="24"/>
  <c r="Y155" i="24"/>
  <c r="Z155" i="24"/>
  <c r="AA155" i="24"/>
  <c r="Y156" i="24"/>
  <c r="Z156" i="24"/>
  <c r="AA156" i="24"/>
  <c r="Y157" i="24"/>
  <c r="Z157" i="24"/>
  <c r="AA157" i="24"/>
  <c r="Y158" i="24"/>
  <c r="Z158" i="24"/>
  <c r="AA158" i="24"/>
  <c r="Y159" i="24"/>
  <c r="Z159" i="24"/>
  <c r="AA159" i="24"/>
  <c r="Y160" i="24"/>
  <c r="Z160" i="24"/>
  <c r="AA160" i="24"/>
  <c r="Y161" i="24"/>
  <c r="Z161" i="24"/>
  <c r="AA161" i="24"/>
  <c r="Y162" i="24"/>
  <c r="Z162" i="24"/>
  <c r="AA162" i="24"/>
  <c r="Y163" i="24"/>
  <c r="Z163" i="24"/>
  <c r="AA163" i="24"/>
  <c r="Y164" i="24"/>
  <c r="Z164" i="24"/>
  <c r="AA164" i="24"/>
  <c r="Y165" i="24"/>
  <c r="Z165" i="24"/>
  <c r="AA165" i="24"/>
  <c r="Y166" i="24"/>
  <c r="Z166" i="24"/>
  <c r="AA166" i="24"/>
  <c r="Y167" i="24"/>
  <c r="Z167" i="24"/>
  <c r="AA167" i="24"/>
  <c r="Y168" i="24"/>
  <c r="Z168" i="24"/>
  <c r="AA168" i="24"/>
  <c r="Y169" i="24"/>
  <c r="Z169" i="24"/>
  <c r="AA169" i="24"/>
  <c r="Y170" i="24"/>
  <c r="Z170" i="24"/>
  <c r="AA170" i="24"/>
  <c r="Y171" i="24"/>
  <c r="Z171" i="24"/>
  <c r="AA171" i="24"/>
  <c r="Y172" i="24"/>
  <c r="Z172" i="24"/>
  <c r="AA172" i="24"/>
  <c r="Y173" i="24"/>
  <c r="Z173" i="24"/>
  <c r="AA173" i="24"/>
  <c r="Y174" i="24"/>
  <c r="Z174" i="24"/>
  <c r="AA174" i="24"/>
  <c r="Y175" i="24"/>
  <c r="Z175" i="24"/>
  <c r="AA175" i="24"/>
  <c r="Y176" i="24"/>
  <c r="Z176" i="24"/>
  <c r="AA176" i="24"/>
  <c r="Y177" i="24"/>
  <c r="Z177" i="24"/>
  <c r="AA177" i="24"/>
  <c r="Y178" i="24"/>
  <c r="Z178" i="24"/>
  <c r="AA178" i="24"/>
  <c r="Y179" i="24"/>
  <c r="Z179" i="24"/>
  <c r="AA179" i="24"/>
  <c r="Y180" i="24"/>
  <c r="Z180" i="24"/>
  <c r="AA180" i="24"/>
  <c r="Y181" i="24"/>
  <c r="Z181" i="24"/>
  <c r="AA181" i="24"/>
  <c r="Y182" i="24"/>
  <c r="Z182" i="24"/>
  <c r="AA182" i="24"/>
  <c r="Y183" i="24"/>
  <c r="Z183" i="24"/>
  <c r="AA183" i="24"/>
  <c r="Y184" i="24"/>
  <c r="Z184" i="24"/>
  <c r="AA184" i="24"/>
  <c r="Y185" i="24"/>
  <c r="Z185" i="24"/>
  <c r="AA185" i="24"/>
  <c r="Y186" i="24"/>
  <c r="Z186" i="24"/>
  <c r="AA186" i="24"/>
  <c r="Y187" i="24"/>
  <c r="Z187" i="24"/>
  <c r="AA187" i="24"/>
  <c r="Y188" i="24"/>
  <c r="Z188" i="24"/>
  <c r="AA188" i="24"/>
  <c r="Y189" i="24"/>
  <c r="Z189" i="24"/>
  <c r="AA189" i="24"/>
  <c r="Y190" i="24"/>
  <c r="Z190" i="24"/>
  <c r="AA190" i="24"/>
  <c r="AA2" i="24"/>
  <c r="Z2" i="24"/>
  <c r="Y2" i="24"/>
  <c r="AB52" i="24" l="1"/>
  <c r="AB28" i="24"/>
  <c r="AB66" i="24"/>
  <c r="AB50" i="24"/>
  <c r="AB186" i="24"/>
  <c r="AB184" i="24"/>
  <c r="AB26" i="24"/>
  <c r="AB18" i="24"/>
  <c r="AB180" i="24"/>
  <c r="AB68" i="24"/>
  <c r="AB175" i="24"/>
  <c r="AB154" i="24"/>
  <c r="AB122" i="24"/>
  <c r="AB34" i="24"/>
  <c r="AB70" i="24"/>
  <c r="AB65" i="24"/>
  <c r="AB49" i="24"/>
  <c r="AB74" i="24"/>
  <c r="AB116" i="24"/>
  <c r="AB76" i="24"/>
  <c r="AB4" i="24"/>
  <c r="AB188" i="24"/>
  <c r="AB178" i="24"/>
  <c r="AB138" i="24"/>
  <c r="AB16" i="24"/>
  <c r="AB8" i="24"/>
  <c r="AB140" i="24"/>
  <c r="AB132" i="24"/>
  <c r="AB182" i="24"/>
  <c r="AB158" i="24"/>
  <c r="AB142" i="24"/>
  <c r="AB20" i="24"/>
  <c r="T11" i="1"/>
  <c r="B14" i="1" s="1"/>
  <c r="AB38" i="24"/>
  <c r="AB176" i="24"/>
  <c r="AB144" i="24"/>
  <c r="AB6" i="24"/>
  <c r="AB181" i="24"/>
  <c r="AB174" i="24"/>
  <c r="AB2" i="24"/>
  <c r="AB134" i="24"/>
  <c r="AB126" i="24"/>
  <c r="AB113" i="24"/>
  <c r="AB110" i="24"/>
  <c r="AB36" i="24"/>
  <c r="AB149" i="24"/>
  <c r="AB54" i="24"/>
  <c r="AB22" i="24"/>
  <c r="AB12" i="24"/>
  <c r="AB190" i="24"/>
  <c r="AB112" i="24"/>
  <c r="AB88" i="24"/>
  <c r="AB165" i="24"/>
  <c r="AB172" i="24"/>
  <c r="AB156" i="24"/>
  <c r="AB148" i="24"/>
  <c r="AB92" i="24"/>
  <c r="AB84" i="24"/>
  <c r="AB183" i="24"/>
  <c r="AB185" i="24"/>
  <c r="AB187" i="24"/>
  <c r="AB111" i="24"/>
  <c r="AB95" i="24"/>
  <c r="AB189" i="24"/>
  <c r="AB173" i="24"/>
  <c r="AB160" i="24"/>
  <c r="AB152" i="24"/>
  <c r="AB124" i="24"/>
  <c r="AB108" i="24"/>
  <c r="AB100" i="24"/>
  <c r="AB58" i="24"/>
  <c r="AB30" i="24"/>
  <c r="AB170" i="24"/>
  <c r="AB118" i="24"/>
  <c r="AB47" i="24"/>
  <c r="AB32" i="24"/>
  <c r="AB17" i="24"/>
  <c r="AB177" i="24"/>
  <c r="AB162" i="24"/>
  <c r="AB89" i="24"/>
  <c r="AB24" i="24"/>
  <c r="AB179" i="24"/>
  <c r="AB164" i="24"/>
  <c r="AB159" i="24"/>
  <c r="AB146" i="24"/>
  <c r="AB136" i="24"/>
  <c r="AB73" i="24"/>
  <c r="AB60" i="24"/>
  <c r="AB44" i="24"/>
  <c r="AB14" i="24"/>
  <c r="AB62" i="24"/>
  <c r="AB46" i="24"/>
  <c r="AB114" i="24"/>
  <c r="AB72" i="24"/>
  <c r="AB117" i="24"/>
  <c r="AB166" i="24"/>
  <c r="AB150" i="24"/>
  <c r="AB130" i="24"/>
  <c r="AB40" i="24"/>
  <c r="AB33" i="24"/>
  <c r="AB10" i="24"/>
  <c r="AB143" i="24"/>
  <c r="AB64" i="24"/>
  <c r="AB127" i="24"/>
  <c r="AB104" i="24"/>
  <c r="AB86" i="24"/>
  <c r="AB81" i="24"/>
  <c r="AB78" i="24"/>
  <c r="AB63" i="24"/>
  <c r="AB31" i="24"/>
  <c r="AB15" i="24"/>
  <c r="AB137" i="24"/>
  <c r="AB106" i="24"/>
  <c r="AB101" i="24"/>
  <c r="AB96" i="24"/>
  <c r="AB42" i="24"/>
  <c r="AB133" i="24"/>
  <c r="AB82" i="24"/>
  <c r="AB169" i="24"/>
  <c r="AB121" i="24"/>
  <c r="AB98" i="24"/>
  <c r="AB90" i="24"/>
  <c r="AB85" i="24"/>
  <c r="AB80" i="24"/>
  <c r="AB57" i="24"/>
  <c r="AB37" i="24"/>
  <c r="AB21" i="24"/>
  <c r="AB5" i="24"/>
  <c r="AB69" i="24"/>
  <c r="AB168" i="24"/>
  <c r="AB153" i="24"/>
  <c r="AB120" i="24"/>
  <c r="AB102" i="24"/>
  <c r="AB97" i="24"/>
  <c r="AB94" i="24"/>
  <c r="AB79" i="24"/>
  <c r="AB56" i="24"/>
  <c r="AB128" i="24"/>
  <c r="AB105" i="24"/>
  <c r="AB41" i="24"/>
  <c r="AB25" i="24"/>
  <c r="AB9" i="24"/>
  <c r="AB53" i="24"/>
  <c r="AB48" i="24"/>
  <c r="AB167" i="24"/>
  <c r="AB151" i="24"/>
  <c r="AB135" i="24"/>
  <c r="AB119" i="24"/>
  <c r="AB103" i="24"/>
  <c r="AB87" i="24"/>
  <c r="AB71" i="24"/>
  <c r="AB55" i="24"/>
  <c r="AB39" i="24"/>
  <c r="AB23" i="24"/>
  <c r="AB7" i="24"/>
  <c r="AB171" i="24"/>
  <c r="AB155" i="24"/>
  <c r="AB139" i="24"/>
  <c r="AB123" i="24"/>
  <c r="AB107" i="24"/>
  <c r="AB91" i="24"/>
  <c r="AB75" i="24"/>
  <c r="AB59" i="24"/>
  <c r="AB43" i="24"/>
  <c r="AB27" i="24"/>
  <c r="AB11" i="24"/>
  <c r="AB157" i="24"/>
  <c r="AB141" i="24"/>
  <c r="AB125" i="24"/>
  <c r="AB109" i="24"/>
  <c r="AB93" i="24"/>
  <c r="AB77" i="24"/>
  <c r="AB61" i="24"/>
  <c r="AB45" i="24"/>
  <c r="AB29" i="24"/>
  <c r="AB13" i="24"/>
  <c r="AB145" i="24"/>
  <c r="AB161" i="24"/>
  <c r="AB129" i="24"/>
  <c r="AB163" i="24"/>
  <c r="AB147" i="24"/>
  <c r="AB131" i="24"/>
  <c r="AB115" i="24"/>
  <c r="AB99" i="24"/>
  <c r="AB83" i="24"/>
  <c r="AB67" i="24"/>
  <c r="AB51" i="24"/>
  <c r="AB35" i="24"/>
  <c r="AB19" i="24"/>
  <c r="AB3" i="24"/>
  <c r="Y1" i="24" l="1"/>
  <c r="L16" i="24" l="1"/>
  <c r="K18" i="24"/>
  <c r="K10" i="24"/>
  <c r="J12" i="24"/>
  <c r="I14" i="24"/>
  <c r="N18" i="24"/>
  <c r="N10" i="24"/>
  <c r="G8" i="24"/>
  <c r="G10" i="24"/>
  <c r="G12" i="24"/>
  <c r="G14" i="24"/>
  <c r="G16" i="24"/>
  <c r="G18" i="24"/>
  <c r="C12" i="24"/>
  <c r="L13" i="24"/>
  <c r="K15" i="24"/>
  <c r="J17" i="24"/>
  <c r="J9" i="24"/>
  <c r="I11" i="24"/>
  <c r="N15" i="24"/>
  <c r="L8" i="24"/>
  <c r="F9" i="24"/>
  <c r="F11" i="24"/>
  <c r="F13" i="24"/>
  <c r="F15" i="24"/>
  <c r="F17" i="24"/>
  <c r="C17" i="24"/>
  <c r="C9" i="24"/>
  <c r="L10" i="24"/>
  <c r="H14" i="24"/>
  <c r="L9" i="24"/>
  <c r="J18" i="24"/>
  <c r="I17" i="24"/>
  <c r="N8" i="24"/>
  <c r="H9" i="24"/>
  <c r="F12" i="24"/>
  <c r="E15" i="24"/>
  <c r="H17" i="24"/>
  <c r="L18" i="24"/>
  <c r="K17" i="24"/>
  <c r="J16" i="24"/>
  <c r="I16" i="24"/>
  <c r="N17" i="24"/>
  <c r="K8" i="24"/>
  <c r="E10" i="24"/>
  <c r="H12" i="24"/>
  <c r="G15" i="24"/>
  <c r="E18" i="24"/>
  <c r="C11" i="24"/>
  <c r="I15" i="24"/>
  <c r="J8" i="24"/>
  <c r="E13" i="24"/>
  <c r="F18" i="24"/>
  <c r="L12" i="24"/>
  <c r="H8" i="24"/>
  <c r="E14" i="24"/>
  <c r="G17" i="24"/>
  <c r="L17" i="24"/>
  <c r="K16" i="24"/>
  <c r="J15" i="24"/>
  <c r="N16" i="24"/>
  <c r="F10" i="24"/>
  <c r="H15" i="24"/>
  <c r="C10" i="24"/>
  <c r="K12" i="24"/>
  <c r="G11" i="24"/>
  <c r="H16" i="24"/>
  <c r="I18" i="24"/>
  <c r="L15" i="24"/>
  <c r="K14" i="24"/>
  <c r="J14" i="24"/>
  <c r="I13" i="24"/>
  <c r="N14" i="24"/>
  <c r="E8" i="24"/>
  <c r="H10" i="24"/>
  <c r="G13" i="24"/>
  <c r="E16" i="24"/>
  <c r="H18" i="24"/>
  <c r="K13" i="24"/>
  <c r="N13" i="24"/>
  <c r="E11" i="24"/>
  <c r="F16" i="24"/>
  <c r="I10" i="24"/>
  <c r="E12" i="24"/>
  <c r="C13" i="24"/>
  <c r="L14" i="24"/>
  <c r="J13" i="24"/>
  <c r="I12" i="24"/>
  <c r="F8" i="24"/>
  <c r="H13" i="24"/>
  <c r="C18" i="24"/>
  <c r="J11" i="24"/>
  <c r="C16" i="24"/>
  <c r="N9" i="24"/>
  <c r="N12" i="24"/>
  <c r="G9" i="24"/>
  <c r="L11" i="24"/>
  <c r="K11" i="24"/>
  <c r="J10" i="24"/>
  <c r="I9" i="24"/>
  <c r="N11" i="24"/>
  <c r="E9" i="24"/>
  <c r="H11" i="24"/>
  <c r="F14" i="24"/>
  <c r="E17" i="24"/>
  <c r="C15" i="24"/>
  <c r="K9" i="24"/>
  <c r="C14" i="24"/>
  <c r="I8" i="24"/>
  <c r="C8" i="24"/>
  <c r="L4" i="24"/>
  <c r="C21" i="24" s="1"/>
  <c r="R32" i="4" l="1"/>
  <c r="AC32" i="4"/>
  <c r="AB32" i="4" s="1"/>
  <c r="AJ32" i="4"/>
  <c r="Z28" i="19" s="1"/>
  <c r="P32" i="4"/>
  <c r="Q32" i="4"/>
  <c r="C7" i="24" l="1"/>
  <c r="F7" i="24"/>
  <c r="K7" i="24"/>
  <c r="G7" i="24"/>
  <c r="H7" i="24"/>
  <c r="J7" i="24"/>
  <c r="I7" i="24"/>
  <c r="E7" i="24"/>
  <c r="L7" i="24"/>
  <c r="N7" i="24"/>
  <c r="O32" i="4"/>
  <c r="Y32" i="4"/>
  <c r="X32" i="4"/>
  <c r="AF32" i="4"/>
  <c r="T32" i="4"/>
  <c r="AN32" i="4" s="1"/>
  <c r="AB28" i="19" l="1"/>
  <c r="C2" i="6"/>
  <c r="A4" i="5"/>
  <c r="O4" i="5" s="1"/>
  <c r="C4" i="5"/>
  <c r="B3" i="6" s="1"/>
  <c r="E4" i="5"/>
  <c r="C3" i="6"/>
  <c r="J4" i="5"/>
  <c r="A5" i="5"/>
  <c r="O5" i="5" s="1"/>
  <c r="C5" i="5"/>
  <c r="B4" i="6" s="1"/>
  <c r="E5" i="5"/>
  <c r="J5" i="5"/>
  <c r="A6" i="5"/>
  <c r="O6" i="5" s="1"/>
  <c r="C6" i="5"/>
  <c r="E6" i="5"/>
  <c r="J6" i="5"/>
  <c r="A7" i="5"/>
  <c r="O7" i="5" s="1"/>
  <c r="C7" i="5"/>
  <c r="B6" i="6" s="1"/>
  <c r="E7" i="5"/>
  <c r="J7" i="5"/>
  <c r="A8" i="5"/>
  <c r="O8" i="5" s="1"/>
  <c r="C8" i="5"/>
  <c r="B7" i="6" s="1"/>
  <c r="E8" i="5"/>
  <c r="J8" i="5"/>
  <c r="A9" i="5"/>
  <c r="O9" i="5" s="1"/>
  <c r="C9" i="5"/>
  <c r="B8" i="6" s="1"/>
  <c r="E9" i="5"/>
  <c r="C8" i="6"/>
  <c r="J9" i="5"/>
  <c r="A10" i="5"/>
  <c r="O10" i="5" s="1"/>
  <c r="C10" i="5"/>
  <c r="E10" i="5"/>
  <c r="C9" i="6"/>
  <c r="J10" i="5"/>
  <c r="A11" i="5"/>
  <c r="O11" i="5" s="1"/>
  <c r="C11" i="5"/>
  <c r="E11" i="5"/>
  <c r="C10" i="6"/>
  <c r="J11" i="5"/>
  <c r="A12" i="5"/>
  <c r="O12" i="5" s="1"/>
  <c r="C12" i="5"/>
  <c r="B11" i="6" s="1"/>
  <c r="E12" i="5"/>
  <c r="J12" i="5"/>
  <c r="A13" i="5"/>
  <c r="O13" i="5" s="1"/>
  <c r="C13" i="5"/>
  <c r="B12" i="6" s="1"/>
  <c r="E13" i="5"/>
  <c r="C12" i="6"/>
  <c r="J13" i="5"/>
  <c r="A14" i="5"/>
  <c r="O14" i="5" s="1"/>
  <c r="C14" i="5"/>
  <c r="B13" i="6" s="1"/>
  <c r="E14" i="5"/>
  <c r="J14" i="5"/>
  <c r="A15" i="5"/>
  <c r="O15" i="5" s="1"/>
  <c r="C15" i="5"/>
  <c r="B14" i="6" s="1"/>
  <c r="E15" i="5"/>
  <c r="J15" i="5"/>
  <c r="A16" i="5"/>
  <c r="O16" i="5" s="1"/>
  <c r="C16" i="5"/>
  <c r="E16" i="5"/>
  <c r="J16" i="5"/>
  <c r="A17" i="5"/>
  <c r="O17" i="5" s="1"/>
  <c r="C17" i="5"/>
  <c r="B16" i="6" s="1"/>
  <c r="E17" i="5"/>
  <c r="J17" i="5"/>
  <c r="A18" i="5"/>
  <c r="O18" i="5" s="1"/>
  <c r="C18" i="5"/>
  <c r="E18" i="5"/>
  <c r="J18" i="5"/>
  <c r="A19" i="5"/>
  <c r="O19" i="5" s="1"/>
  <c r="C19" i="5"/>
  <c r="B18" i="6" s="1"/>
  <c r="E19" i="5"/>
  <c r="J19" i="5"/>
  <c r="A20" i="5"/>
  <c r="O20" i="5" s="1"/>
  <c r="C20" i="5"/>
  <c r="E20" i="5"/>
  <c r="J20" i="5"/>
  <c r="A21" i="5"/>
  <c r="O21" i="5" s="1"/>
  <c r="C21" i="5"/>
  <c r="E21" i="5"/>
  <c r="C20" i="6"/>
  <c r="J21" i="5"/>
  <c r="A22" i="5"/>
  <c r="O22" i="5" s="1"/>
  <c r="C22" i="5"/>
  <c r="B21" i="6" s="1"/>
  <c r="E22" i="5"/>
  <c r="C21" i="6"/>
  <c r="J22" i="5"/>
  <c r="A23" i="5"/>
  <c r="O23" i="5" s="1"/>
  <c r="C23" i="5"/>
  <c r="B22" i="6" s="1"/>
  <c r="E23" i="5"/>
  <c r="J23" i="5"/>
  <c r="A24" i="5"/>
  <c r="O24" i="5" s="1"/>
  <c r="C24" i="5"/>
  <c r="E24" i="5"/>
  <c r="J24" i="5"/>
  <c r="A25" i="5"/>
  <c r="O25" i="5" s="1"/>
  <c r="C25" i="5"/>
  <c r="B24" i="6" s="1"/>
  <c r="E25" i="5"/>
  <c r="J25" i="5"/>
  <c r="A26" i="5"/>
  <c r="O26" i="5" s="1"/>
  <c r="C26" i="5"/>
  <c r="E26" i="5"/>
  <c r="J26" i="5"/>
  <c r="A27" i="5"/>
  <c r="O27" i="5" s="1"/>
  <c r="C27" i="5"/>
  <c r="B26" i="6" s="1"/>
  <c r="E27" i="5"/>
  <c r="C26" i="6"/>
  <c r="J27" i="5"/>
  <c r="A28" i="5"/>
  <c r="O28" i="5" s="1"/>
  <c r="C28" i="5"/>
  <c r="B27" i="6" s="1"/>
  <c r="E28" i="5"/>
  <c r="C27" i="6"/>
  <c r="J28" i="5"/>
  <c r="A29" i="5"/>
  <c r="O29" i="5" s="1"/>
  <c r="C29" i="5"/>
  <c r="B28" i="6" s="1"/>
  <c r="E29" i="5"/>
  <c r="C28" i="6"/>
  <c r="J29" i="5"/>
  <c r="A30" i="5"/>
  <c r="O30" i="5" s="1"/>
  <c r="C30" i="5"/>
  <c r="B29" i="6" s="1"/>
  <c r="E30" i="5"/>
  <c r="J30" i="5"/>
  <c r="A31" i="5"/>
  <c r="O31" i="5" s="1"/>
  <c r="C31" i="5"/>
  <c r="B30" i="6" s="1"/>
  <c r="E31" i="5"/>
  <c r="J31" i="5"/>
  <c r="A32" i="5"/>
  <c r="O32" i="5" s="1"/>
  <c r="C32" i="5"/>
  <c r="E32" i="5"/>
  <c r="J32" i="5"/>
  <c r="A33" i="5"/>
  <c r="O33" i="5" s="1"/>
  <c r="C33" i="5"/>
  <c r="E33" i="5"/>
  <c r="J33" i="5"/>
  <c r="A34" i="5"/>
  <c r="O34" i="5" s="1"/>
  <c r="C34" i="5"/>
  <c r="B33" i="6" s="1"/>
  <c r="E34" i="5"/>
  <c r="J34" i="5"/>
  <c r="A35" i="5"/>
  <c r="O35" i="5" s="1"/>
  <c r="C35" i="5"/>
  <c r="E35" i="5"/>
  <c r="C34" i="6"/>
  <c r="J35" i="5"/>
  <c r="A36" i="5"/>
  <c r="O36" i="5" s="1"/>
  <c r="C36" i="5"/>
  <c r="B35" i="6" s="1"/>
  <c r="E36" i="5"/>
  <c r="C35" i="6"/>
  <c r="J36" i="5"/>
  <c r="A37" i="5"/>
  <c r="O37" i="5" s="1"/>
  <c r="C37" i="5"/>
  <c r="E37" i="5"/>
  <c r="C36" i="6"/>
  <c r="J37" i="5"/>
  <c r="A38" i="5"/>
  <c r="O38" i="5" s="1"/>
  <c r="C38" i="5"/>
  <c r="B37" i="6" s="1"/>
  <c r="E38" i="5"/>
  <c r="C37" i="6"/>
  <c r="J38" i="5"/>
  <c r="A39" i="5"/>
  <c r="O39" i="5" s="1"/>
  <c r="C39" i="5"/>
  <c r="B38" i="6" s="1"/>
  <c r="E39" i="5"/>
  <c r="J39" i="5"/>
  <c r="A40" i="5"/>
  <c r="O40" i="5" s="1"/>
  <c r="C40" i="5"/>
  <c r="E40" i="5"/>
  <c r="J40" i="5"/>
  <c r="A41" i="5"/>
  <c r="O41" i="5" s="1"/>
  <c r="C41" i="5"/>
  <c r="E41" i="5"/>
  <c r="J41" i="5"/>
  <c r="A42" i="5"/>
  <c r="O42" i="5" s="1"/>
  <c r="C42" i="5"/>
  <c r="B41" i="6" s="1"/>
  <c r="E42" i="5"/>
  <c r="C41" i="6"/>
  <c r="J42" i="5"/>
  <c r="A43" i="5"/>
  <c r="O43" i="5" s="1"/>
  <c r="C43" i="5"/>
  <c r="B42" i="6" s="1"/>
  <c r="E43" i="5"/>
  <c r="J43" i="5"/>
  <c r="A44" i="5"/>
  <c r="O44" i="5" s="1"/>
  <c r="C44" i="5"/>
  <c r="E44" i="5"/>
  <c r="J44" i="5"/>
  <c r="A45" i="5"/>
  <c r="O45" i="5" s="1"/>
  <c r="C45" i="5"/>
  <c r="B44" i="6" s="1"/>
  <c r="E45" i="5"/>
  <c r="C44" i="6"/>
  <c r="J45" i="5"/>
  <c r="A46" i="5"/>
  <c r="O46" i="5" s="1"/>
  <c r="C46" i="5"/>
  <c r="B45" i="6" s="1"/>
  <c r="E46" i="5"/>
  <c r="J46" i="5"/>
  <c r="A47" i="5"/>
  <c r="O47" i="5" s="1"/>
  <c r="C47" i="5"/>
  <c r="B46" i="6" s="1"/>
  <c r="E47" i="5"/>
  <c r="J47" i="5"/>
  <c r="A48" i="5"/>
  <c r="O48" i="5" s="1"/>
  <c r="C48" i="5"/>
  <c r="B47" i="6" s="1"/>
  <c r="E48" i="5"/>
  <c r="J48" i="5"/>
  <c r="A49" i="5"/>
  <c r="O49" i="5" s="1"/>
  <c r="C49" i="5"/>
  <c r="E49" i="5"/>
  <c r="J49" i="5"/>
  <c r="A50" i="5"/>
  <c r="O50" i="5" s="1"/>
  <c r="C50" i="5"/>
  <c r="B49" i="6" s="1"/>
  <c r="E50" i="5"/>
  <c r="J50" i="5"/>
  <c r="A51" i="5"/>
  <c r="O51" i="5" s="1"/>
  <c r="C51" i="5"/>
  <c r="B50" i="6" s="1"/>
  <c r="E51" i="5"/>
  <c r="J51" i="5"/>
  <c r="A52" i="5"/>
  <c r="O52" i="5" s="1"/>
  <c r="C52" i="5"/>
  <c r="E52" i="5"/>
  <c r="J52" i="5"/>
  <c r="A53" i="5"/>
  <c r="O53" i="5" s="1"/>
  <c r="C53" i="5"/>
  <c r="E53" i="5"/>
  <c r="C52" i="6"/>
  <c r="J53" i="5"/>
  <c r="A54" i="5"/>
  <c r="O54" i="5" s="1"/>
  <c r="C54" i="5"/>
  <c r="B53" i="6" s="1"/>
  <c r="E54" i="5"/>
  <c r="J54" i="5"/>
  <c r="A55" i="5"/>
  <c r="O55" i="5" s="1"/>
  <c r="C55" i="5"/>
  <c r="B54" i="6" s="1"/>
  <c r="E55" i="5"/>
  <c r="J55" i="5"/>
  <c r="A56" i="5"/>
  <c r="O56" i="5" s="1"/>
  <c r="C56" i="5"/>
  <c r="E56" i="5"/>
  <c r="J56" i="5"/>
  <c r="A57" i="5"/>
  <c r="O57" i="5" s="1"/>
  <c r="C57" i="5"/>
  <c r="B56" i="6" s="1"/>
  <c r="E57" i="5"/>
  <c r="J57" i="5"/>
  <c r="A58" i="5"/>
  <c r="O58" i="5" s="1"/>
  <c r="C58" i="5"/>
  <c r="B57" i="6" s="1"/>
  <c r="E58" i="5"/>
  <c r="J58" i="5"/>
  <c r="A59" i="5"/>
  <c r="O59" i="5" s="1"/>
  <c r="C59" i="5"/>
  <c r="B58" i="6" s="1"/>
  <c r="E59" i="5"/>
  <c r="J59" i="5"/>
  <c r="A60" i="5"/>
  <c r="O60" i="5" s="1"/>
  <c r="C60" i="5"/>
  <c r="E60" i="5"/>
  <c r="J60" i="5"/>
  <c r="A61" i="5"/>
  <c r="O61" i="5" s="1"/>
  <c r="C61" i="5"/>
  <c r="B60" i="6" s="1"/>
  <c r="E61" i="5"/>
  <c r="C60" i="6"/>
  <c r="J61" i="5"/>
  <c r="A62" i="5"/>
  <c r="O62" i="5" s="1"/>
  <c r="C62" i="5"/>
  <c r="B61" i="6" s="1"/>
  <c r="E62" i="5"/>
  <c r="J62" i="5"/>
  <c r="A63" i="5"/>
  <c r="O63" i="5" s="1"/>
  <c r="C63" i="5"/>
  <c r="E63" i="5"/>
  <c r="J63" i="5"/>
  <c r="A64" i="5"/>
  <c r="O64" i="5" s="1"/>
  <c r="C64" i="5"/>
  <c r="B63" i="6" s="1"/>
  <c r="E64" i="5"/>
  <c r="J64" i="5"/>
  <c r="A65" i="5"/>
  <c r="O65" i="5" s="1"/>
  <c r="C65" i="5"/>
  <c r="B64" i="6" s="1"/>
  <c r="E65" i="5"/>
  <c r="J65" i="5"/>
  <c r="A66" i="5"/>
  <c r="O66" i="5" s="1"/>
  <c r="C66" i="5"/>
  <c r="B65" i="6" s="1"/>
  <c r="E66" i="5"/>
  <c r="J66" i="5"/>
  <c r="A67" i="5"/>
  <c r="O67" i="5" s="1"/>
  <c r="C67" i="5"/>
  <c r="E67" i="5"/>
  <c r="J67" i="5"/>
  <c r="A68" i="5"/>
  <c r="O68" i="5" s="1"/>
  <c r="C68" i="5"/>
  <c r="B67" i="6" s="1"/>
  <c r="E68" i="5"/>
  <c r="J68" i="5"/>
  <c r="A69" i="5"/>
  <c r="O69" i="5" s="1"/>
  <c r="C69" i="5"/>
  <c r="B68" i="6" s="1"/>
  <c r="E69" i="5"/>
  <c r="C68" i="6"/>
  <c r="J69" i="5"/>
  <c r="A70" i="5"/>
  <c r="O70" i="5" s="1"/>
  <c r="C70" i="5"/>
  <c r="B69" i="6" s="1"/>
  <c r="E70" i="5"/>
  <c r="J70" i="5"/>
  <c r="A71" i="5"/>
  <c r="O71" i="5" s="1"/>
  <c r="C71" i="5"/>
  <c r="B70" i="6" s="1"/>
  <c r="E71" i="5"/>
  <c r="J71" i="5"/>
  <c r="A72" i="5"/>
  <c r="O72" i="5" s="1"/>
  <c r="C72" i="5"/>
  <c r="B71" i="6" s="1"/>
  <c r="E72" i="5"/>
  <c r="J72" i="5"/>
  <c r="A73" i="5"/>
  <c r="O73" i="5" s="1"/>
  <c r="C73" i="5"/>
  <c r="B72" i="6" s="1"/>
  <c r="E73" i="5"/>
  <c r="J73" i="5"/>
  <c r="A74" i="5"/>
  <c r="O74" i="5" s="1"/>
  <c r="C74" i="5"/>
  <c r="B73" i="6" s="1"/>
  <c r="E74" i="5"/>
  <c r="J74" i="5"/>
  <c r="A75" i="5"/>
  <c r="O75" i="5" s="1"/>
  <c r="C75" i="5"/>
  <c r="B74" i="6" s="1"/>
  <c r="E75" i="5"/>
  <c r="J75" i="5"/>
  <c r="A76" i="5"/>
  <c r="O76" i="5" s="1"/>
  <c r="C76" i="5"/>
  <c r="B75" i="6" s="1"/>
  <c r="E76" i="5"/>
  <c r="J76" i="5"/>
  <c r="A77" i="5"/>
  <c r="O77" i="5" s="1"/>
  <c r="C77" i="5"/>
  <c r="B76" i="6" s="1"/>
  <c r="E77" i="5"/>
  <c r="C76" i="6"/>
  <c r="J77" i="5"/>
  <c r="A78" i="5"/>
  <c r="O78" i="5" s="1"/>
  <c r="C78" i="5"/>
  <c r="B77" i="6" s="1"/>
  <c r="E78" i="5"/>
  <c r="J78" i="5"/>
  <c r="A79" i="5"/>
  <c r="O79" i="5" s="1"/>
  <c r="C79" i="5"/>
  <c r="E79" i="5"/>
  <c r="J79" i="5"/>
  <c r="A80" i="5"/>
  <c r="O80" i="5" s="1"/>
  <c r="C80" i="5"/>
  <c r="B79" i="6" s="1"/>
  <c r="E80" i="5"/>
  <c r="C79" i="6"/>
  <c r="J80" i="5"/>
  <c r="A81" i="5"/>
  <c r="O81" i="5" s="1"/>
  <c r="C81" i="5"/>
  <c r="B80" i="6" s="1"/>
  <c r="E81" i="5"/>
  <c r="J81" i="5"/>
  <c r="A82" i="5"/>
  <c r="O82" i="5" s="1"/>
  <c r="C82" i="5"/>
  <c r="B81" i="6" s="1"/>
  <c r="E82" i="5"/>
  <c r="J82" i="5"/>
  <c r="A83" i="5"/>
  <c r="O83" i="5" s="1"/>
  <c r="C83" i="5"/>
  <c r="E83" i="5"/>
  <c r="J83" i="5"/>
  <c r="A84" i="5"/>
  <c r="O84" i="5" s="1"/>
  <c r="C84" i="5"/>
  <c r="B83" i="6" s="1"/>
  <c r="E84" i="5"/>
  <c r="J84" i="5"/>
  <c r="A85" i="5"/>
  <c r="O85" i="5" s="1"/>
  <c r="C85" i="5"/>
  <c r="E85" i="5"/>
  <c r="C84" i="6"/>
  <c r="J85" i="5"/>
  <c r="A86" i="5"/>
  <c r="O86" i="5" s="1"/>
  <c r="C86" i="5"/>
  <c r="B85" i="6" s="1"/>
  <c r="E86" i="5"/>
  <c r="J86" i="5"/>
  <c r="A87" i="5"/>
  <c r="O87" i="5" s="1"/>
  <c r="C87" i="5"/>
  <c r="E87" i="5"/>
  <c r="J87" i="5"/>
  <c r="A88" i="5"/>
  <c r="O88" i="5" s="1"/>
  <c r="C88" i="5"/>
  <c r="E88" i="5"/>
  <c r="C87" i="6"/>
  <c r="J88" i="5"/>
  <c r="A89" i="5"/>
  <c r="O89" i="5" s="1"/>
  <c r="C89" i="5"/>
  <c r="B88" i="6" s="1"/>
  <c r="E89" i="5"/>
  <c r="J89" i="5"/>
  <c r="A90" i="5"/>
  <c r="O90" i="5" s="1"/>
  <c r="C90" i="5"/>
  <c r="B89" i="6" s="1"/>
  <c r="E90" i="5"/>
  <c r="J90" i="5"/>
  <c r="A91" i="5"/>
  <c r="O91" i="5" s="1"/>
  <c r="C91" i="5"/>
  <c r="B90" i="6" s="1"/>
  <c r="E91" i="5"/>
  <c r="C90" i="6"/>
  <c r="J91" i="5"/>
  <c r="A92" i="5"/>
  <c r="O92" i="5" s="1"/>
  <c r="C92" i="5"/>
  <c r="B91" i="6" s="1"/>
  <c r="E92" i="5"/>
  <c r="J92" i="5"/>
  <c r="A93" i="5"/>
  <c r="O93" i="5" s="1"/>
  <c r="C93" i="5"/>
  <c r="B92" i="6" s="1"/>
  <c r="E93" i="5"/>
  <c r="J93" i="5"/>
  <c r="A94" i="5"/>
  <c r="O94" i="5" s="1"/>
  <c r="C94" i="5"/>
  <c r="B93" i="6" s="1"/>
  <c r="E94" i="5"/>
  <c r="J94" i="5"/>
  <c r="A95" i="5"/>
  <c r="O95" i="5" s="1"/>
  <c r="C95" i="5"/>
  <c r="B94" i="6" s="1"/>
  <c r="E95" i="5"/>
  <c r="J95" i="5"/>
  <c r="A96" i="5"/>
  <c r="O96" i="5" s="1"/>
  <c r="C96" i="5"/>
  <c r="B95" i="6" s="1"/>
  <c r="E96" i="5"/>
  <c r="J96" i="5"/>
  <c r="A97" i="5"/>
  <c r="O97" i="5" s="1"/>
  <c r="C97" i="5"/>
  <c r="B96" i="6" s="1"/>
  <c r="E97" i="5"/>
  <c r="J97" i="5"/>
  <c r="A98" i="5"/>
  <c r="O98" i="5" s="1"/>
  <c r="C98" i="5"/>
  <c r="B97" i="6" s="1"/>
  <c r="E98" i="5"/>
  <c r="J98" i="5"/>
  <c r="A99" i="5"/>
  <c r="O99" i="5" s="1"/>
  <c r="C99" i="5"/>
  <c r="B98" i="6" s="1"/>
  <c r="E99" i="5"/>
  <c r="J99" i="5"/>
  <c r="A100" i="5"/>
  <c r="O100" i="5" s="1"/>
  <c r="C100" i="5"/>
  <c r="B99" i="6" s="1"/>
  <c r="E100" i="5"/>
  <c r="J100" i="5"/>
  <c r="A101" i="5"/>
  <c r="O101" i="5" s="1"/>
  <c r="C101" i="5"/>
  <c r="B100" i="6" s="1"/>
  <c r="E101" i="5"/>
  <c r="J101" i="5"/>
  <c r="A102" i="5"/>
  <c r="O102" i="5" s="1"/>
  <c r="C102" i="5"/>
  <c r="E102" i="5"/>
  <c r="J102" i="5"/>
  <c r="A103" i="5"/>
  <c r="O103" i="5" s="1"/>
  <c r="C103" i="5"/>
  <c r="B102" i="6" s="1"/>
  <c r="E103" i="5"/>
  <c r="J103" i="5"/>
  <c r="A104" i="5"/>
  <c r="O104" i="5" s="1"/>
  <c r="C104" i="5"/>
  <c r="B103" i="6" s="1"/>
  <c r="E104" i="5"/>
  <c r="J104" i="5"/>
  <c r="A105" i="5"/>
  <c r="O105" i="5" s="1"/>
  <c r="C105" i="5"/>
  <c r="B104" i="6" s="1"/>
  <c r="E105" i="5"/>
  <c r="C104" i="6"/>
  <c r="J105" i="5"/>
  <c r="A106" i="5"/>
  <c r="O106" i="5" s="1"/>
  <c r="C106" i="5"/>
  <c r="E106" i="5"/>
  <c r="C105" i="6"/>
  <c r="J106" i="5"/>
  <c r="A107" i="5"/>
  <c r="O107" i="5" s="1"/>
  <c r="C107" i="5"/>
  <c r="B106" i="6" s="1"/>
  <c r="E107" i="5"/>
  <c r="J107" i="5"/>
  <c r="A108" i="5"/>
  <c r="O108" i="5" s="1"/>
  <c r="C108" i="5"/>
  <c r="B107" i="6" s="1"/>
  <c r="E108" i="5"/>
  <c r="C107" i="6"/>
  <c r="J108" i="5"/>
  <c r="A109" i="5"/>
  <c r="O109" i="5" s="1"/>
  <c r="C109" i="5"/>
  <c r="B108" i="6" s="1"/>
  <c r="E109" i="5"/>
  <c r="J109" i="5"/>
  <c r="A110" i="5"/>
  <c r="O110" i="5" s="1"/>
  <c r="C110" i="5"/>
  <c r="B109" i="6" s="1"/>
  <c r="E110" i="5"/>
  <c r="J110" i="5"/>
  <c r="A111" i="5"/>
  <c r="O111" i="5" s="1"/>
  <c r="C111" i="5"/>
  <c r="B110" i="6" s="1"/>
  <c r="E111" i="5"/>
  <c r="C110" i="6"/>
  <c r="J111" i="5"/>
  <c r="A112" i="5"/>
  <c r="O112" i="5" s="1"/>
  <c r="C112" i="5"/>
  <c r="B111" i="6" s="1"/>
  <c r="E112" i="5"/>
  <c r="J112" i="5"/>
  <c r="A113" i="5"/>
  <c r="O113" i="5" s="1"/>
  <c r="C113" i="5"/>
  <c r="B112" i="6" s="1"/>
  <c r="E113" i="5"/>
  <c r="J113" i="5"/>
  <c r="A114" i="5"/>
  <c r="O114" i="5" s="1"/>
  <c r="C114" i="5"/>
  <c r="B113" i="6" s="1"/>
  <c r="E114" i="5"/>
  <c r="J114" i="5"/>
  <c r="A115" i="5"/>
  <c r="O115" i="5" s="1"/>
  <c r="C115" i="5"/>
  <c r="B114" i="6" s="1"/>
  <c r="E115" i="5"/>
  <c r="J115" i="5"/>
  <c r="A116" i="5"/>
  <c r="O116" i="5" s="1"/>
  <c r="C116" i="5"/>
  <c r="B115" i="6" s="1"/>
  <c r="E116" i="5"/>
  <c r="J116" i="5"/>
  <c r="A117" i="5"/>
  <c r="O117" i="5" s="1"/>
  <c r="C117" i="5"/>
  <c r="B116" i="6" s="1"/>
  <c r="E117" i="5"/>
  <c r="J117" i="5"/>
  <c r="A118" i="5"/>
  <c r="O118" i="5" s="1"/>
  <c r="C118" i="5"/>
  <c r="E118" i="5"/>
  <c r="J118" i="5"/>
  <c r="A119" i="5"/>
  <c r="O119" i="5" s="1"/>
  <c r="C119" i="5"/>
  <c r="B118" i="6" s="1"/>
  <c r="E119" i="5"/>
  <c r="J119" i="5"/>
  <c r="A120" i="5"/>
  <c r="O120" i="5" s="1"/>
  <c r="C120" i="5"/>
  <c r="B119" i="6" s="1"/>
  <c r="E120" i="5"/>
  <c r="J120" i="5"/>
  <c r="A121" i="5"/>
  <c r="O121" i="5" s="1"/>
  <c r="C121" i="5"/>
  <c r="B120" i="6" s="1"/>
  <c r="E121" i="5"/>
  <c r="J121" i="5"/>
  <c r="A122" i="5"/>
  <c r="O122" i="5" s="1"/>
  <c r="C122" i="5"/>
  <c r="B121" i="6" s="1"/>
  <c r="E122" i="5"/>
  <c r="J122" i="5"/>
  <c r="A123" i="5"/>
  <c r="O123" i="5" s="1"/>
  <c r="C123" i="5"/>
  <c r="E123" i="5"/>
  <c r="J123" i="5"/>
  <c r="A124" i="5"/>
  <c r="O124" i="5" s="1"/>
  <c r="C124" i="5"/>
  <c r="B123" i="6" s="1"/>
  <c r="E124" i="5"/>
  <c r="J124" i="5"/>
  <c r="A125" i="5"/>
  <c r="O125" i="5" s="1"/>
  <c r="C125" i="5"/>
  <c r="B124" i="6" s="1"/>
  <c r="E125" i="5"/>
  <c r="J125" i="5"/>
  <c r="A126" i="5"/>
  <c r="O126" i="5" s="1"/>
  <c r="C126" i="5"/>
  <c r="B125" i="6" s="1"/>
  <c r="E126" i="5"/>
  <c r="J126" i="5"/>
  <c r="A127" i="5"/>
  <c r="O127" i="5" s="1"/>
  <c r="C127" i="5"/>
  <c r="B126" i="6" s="1"/>
  <c r="E127" i="5"/>
  <c r="J127" i="5"/>
  <c r="A128" i="5"/>
  <c r="O128" i="5" s="1"/>
  <c r="C128" i="5"/>
  <c r="B127" i="6" s="1"/>
  <c r="E128" i="5"/>
  <c r="J128" i="5"/>
  <c r="A129" i="5"/>
  <c r="O129" i="5" s="1"/>
  <c r="C129" i="5"/>
  <c r="B128" i="6" s="1"/>
  <c r="E129" i="5"/>
  <c r="C128" i="6"/>
  <c r="J129" i="5"/>
  <c r="A130" i="5"/>
  <c r="O130" i="5" s="1"/>
  <c r="C130" i="5"/>
  <c r="B129" i="6" s="1"/>
  <c r="E130" i="5"/>
  <c r="C129" i="6"/>
  <c r="J130" i="5"/>
  <c r="A131" i="5"/>
  <c r="O131" i="5" s="1"/>
  <c r="C131" i="5"/>
  <c r="B130" i="6" s="1"/>
  <c r="E131" i="5"/>
  <c r="J131" i="5"/>
  <c r="A132" i="5"/>
  <c r="O132" i="5" s="1"/>
  <c r="C132" i="5"/>
  <c r="B131" i="6" s="1"/>
  <c r="E132" i="5"/>
  <c r="J132" i="5"/>
  <c r="A133" i="5"/>
  <c r="O133" i="5" s="1"/>
  <c r="C133" i="5"/>
  <c r="B132" i="6" s="1"/>
  <c r="E133" i="5"/>
  <c r="J133" i="5"/>
  <c r="A134" i="5"/>
  <c r="O134" i="5" s="1"/>
  <c r="C134" i="5"/>
  <c r="B133" i="6" s="1"/>
  <c r="E134" i="5"/>
  <c r="J134" i="5"/>
  <c r="A135" i="5"/>
  <c r="O135" i="5" s="1"/>
  <c r="C135" i="5"/>
  <c r="B134" i="6" s="1"/>
  <c r="E135" i="5"/>
  <c r="J135" i="5"/>
  <c r="A136" i="5"/>
  <c r="O136" i="5" s="1"/>
  <c r="C136" i="5"/>
  <c r="B135" i="6" s="1"/>
  <c r="E136" i="5"/>
  <c r="J136" i="5"/>
  <c r="A137" i="5"/>
  <c r="O137" i="5" s="1"/>
  <c r="C137" i="5"/>
  <c r="E137" i="5"/>
  <c r="J137" i="5"/>
  <c r="A138" i="5"/>
  <c r="O138" i="5" s="1"/>
  <c r="C138" i="5"/>
  <c r="B137" i="6" s="1"/>
  <c r="E138" i="5"/>
  <c r="J138" i="5"/>
  <c r="A139" i="5"/>
  <c r="O139" i="5" s="1"/>
  <c r="C139" i="5"/>
  <c r="B138" i="6" s="1"/>
  <c r="E139" i="5"/>
  <c r="J139" i="5"/>
  <c r="A140" i="5"/>
  <c r="O140" i="5" s="1"/>
  <c r="C140" i="5"/>
  <c r="E140" i="5"/>
  <c r="J140" i="5"/>
  <c r="A141" i="5"/>
  <c r="O141" i="5" s="1"/>
  <c r="C141" i="5"/>
  <c r="B140" i="6" s="1"/>
  <c r="E141" i="5"/>
  <c r="J141" i="5"/>
  <c r="A142" i="5"/>
  <c r="O142" i="5" s="1"/>
  <c r="C142" i="5"/>
  <c r="B141" i="6" s="1"/>
  <c r="E142" i="5"/>
  <c r="J142" i="5"/>
  <c r="A143" i="5"/>
  <c r="O143" i="5" s="1"/>
  <c r="C143" i="5"/>
  <c r="B142" i="6" s="1"/>
  <c r="E143" i="5"/>
  <c r="J143" i="5"/>
  <c r="A144" i="5"/>
  <c r="O144" i="5" s="1"/>
  <c r="C144" i="5"/>
  <c r="E144" i="5"/>
  <c r="J144" i="5"/>
  <c r="A145" i="5"/>
  <c r="O145" i="5" s="1"/>
  <c r="C145" i="5"/>
  <c r="B144" i="6" s="1"/>
  <c r="E145" i="5"/>
  <c r="J145" i="5"/>
  <c r="A146" i="5"/>
  <c r="O146" i="5" s="1"/>
  <c r="C146" i="5"/>
  <c r="B145" i="6" s="1"/>
  <c r="E146" i="5"/>
  <c r="J146" i="5"/>
  <c r="A147" i="5"/>
  <c r="O147" i="5" s="1"/>
  <c r="C147" i="5"/>
  <c r="B146" i="6" s="1"/>
  <c r="E147" i="5"/>
  <c r="J147" i="5"/>
  <c r="A148" i="5"/>
  <c r="O148" i="5" s="1"/>
  <c r="C148" i="5"/>
  <c r="E148" i="5"/>
  <c r="J148" i="5"/>
  <c r="A149" i="5"/>
  <c r="O149" i="5" s="1"/>
  <c r="C149" i="5"/>
  <c r="B148" i="6" s="1"/>
  <c r="E149" i="5"/>
  <c r="J149" i="5"/>
  <c r="A150" i="5"/>
  <c r="O150" i="5" s="1"/>
  <c r="C150" i="5"/>
  <c r="B149" i="6" s="1"/>
  <c r="E150" i="5"/>
  <c r="C149" i="6"/>
  <c r="J150" i="5"/>
  <c r="A151" i="5"/>
  <c r="O151" i="5" s="1"/>
  <c r="C151" i="5"/>
  <c r="B150" i="6" s="1"/>
  <c r="E151" i="5"/>
  <c r="C150" i="6"/>
  <c r="J151" i="5"/>
  <c r="A152" i="5"/>
  <c r="O152" i="5" s="1"/>
  <c r="C152" i="5"/>
  <c r="B151" i="6" s="1"/>
  <c r="E152" i="5"/>
  <c r="J152" i="5"/>
  <c r="C152" i="6"/>
  <c r="B5" i="6"/>
  <c r="C5" i="6"/>
  <c r="C6" i="6"/>
  <c r="C7" i="6"/>
  <c r="B9" i="6"/>
  <c r="B10" i="6"/>
  <c r="C11" i="6"/>
  <c r="C13" i="6"/>
  <c r="C14" i="6"/>
  <c r="B15" i="6"/>
  <c r="C15" i="6"/>
  <c r="C16" i="6"/>
  <c r="B17" i="6"/>
  <c r="C17" i="6"/>
  <c r="C18" i="6"/>
  <c r="B19" i="6"/>
  <c r="C19" i="6"/>
  <c r="B20" i="6"/>
  <c r="C22" i="6"/>
  <c r="B23" i="6"/>
  <c r="C23" i="6"/>
  <c r="C24" i="6"/>
  <c r="B25" i="6"/>
  <c r="C25" i="6"/>
  <c r="C29" i="6"/>
  <c r="C30" i="6"/>
  <c r="B31" i="6"/>
  <c r="C31" i="6"/>
  <c r="B32" i="6"/>
  <c r="C32" i="6"/>
  <c r="C33" i="6"/>
  <c r="B34" i="6"/>
  <c r="B36" i="6"/>
  <c r="C38" i="6"/>
  <c r="B39" i="6"/>
  <c r="C39" i="6"/>
  <c r="B40" i="6"/>
  <c r="C40" i="6"/>
  <c r="C42" i="6"/>
  <c r="B43" i="6"/>
  <c r="C43" i="6"/>
  <c r="C45" i="6"/>
  <c r="C46" i="6"/>
  <c r="C47" i="6"/>
  <c r="B48" i="6"/>
  <c r="C48" i="6"/>
  <c r="C49" i="6"/>
  <c r="C50" i="6"/>
  <c r="B51" i="6"/>
  <c r="C51" i="6"/>
  <c r="B52" i="6"/>
  <c r="C53" i="6"/>
  <c r="C54" i="6"/>
  <c r="B55" i="6"/>
  <c r="C55" i="6"/>
  <c r="C56" i="6"/>
  <c r="C57" i="6"/>
  <c r="C58" i="6"/>
  <c r="B59" i="6"/>
  <c r="C59" i="6"/>
  <c r="C61" i="6"/>
  <c r="B62" i="6"/>
  <c r="C62" i="6"/>
  <c r="C63" i="6"/>
  <c r="C64" i="6"/>
  <c r="C65" i="6"/>
  <c r="B66" i="6"/>
  <c r="C66" i="6"/>
  <c r="C67" i="6"/>
  <c r="C69" i="6"/>
  <c r="C70" i="6"/>
  <c r="C71" i="6"/>
  <c r="C72" i="6"/>
  <c r="C73" i="6"/>
  <c r="C74" i="6"/>
  <c r="C75" i="6"/>
  <c r="C77" i="6"/>
  <c r="B78" i="6"/>
  <c r="C78" i="6"/>
  <c r="C80" i="6"/>
  <c r="C81" i="6"/>
  <c r="B82" i="6"/>
  <c r="C82" i="6"/>
  <c r="C83" i="6"/>
  <c r="B84" i="6"/>
  <c r="C85" i="6"/>
  <c r="B86" i="6"/>
  <c r="C86" i="6"/>
  <c r="B87" i="6"/>
  <c r="C88" i="6"/>
  <c r="C89" i="6"/>
  <c r="C91" i="6"/>
  <c r="C92" i="6"/>
  <c r="C93" i="6"/>
  <c r="C94" i="6"/>
  <c r="C95" i="6"/>
  <c r="C96" i="6"/>
  <c r="C97" i="6"/>
  <c r="C98" i="6"/>
  <c r="C99" i="6"/>
  <c r="C100" i="6"/>
  <c r="B101" i="6"/>
  <c r="C101" i="6"/>
  <c r="C102" i="6"/>
  <c r="C103" i="6"/>
  <c r="B105" i="6"/>
  <c r="C106" i="6"/>
  <c r="C108" i="6"/>
  <c r="C109" i="6"/>
  <c r="C111" i="6"/>
  <c r="C112" i="6"/>
  <c r="C113" i="6"/>
  <c r="C114" i="6"/>
  <c r="C115" i="6"/>
  <c r="C116" i="6"/>
  <c r="B117" i="6"/>
  <c r="C117" i="6"/>
  <c r="C118" i="6"/>
  <c r="C119" i="6"/>
  <c r="C120" i="6"/>
  <c r="C121" i="6"/>
  <c r="B122" i="6"/>
  <c r="C122" i="6"/>
  <c r="C123" i="6"/>
  <c r="C124" i="6"/>
  <c r="C125" i="6"/>
  <c r="C126" i="6"/>
  <c r="C127" i="6"/>
  <c r="C130" i="6"/>
  <c r="C131" i="6"/>
  <c r="C132" i="6"/>
  <c r="C133" i="6"/>
  <c r="C134" i="6"/>
  <c r="C135" i="6"/>
  <c r="B136" i="6"/>
  <c r="C136" i="6"/>
  <c r="C137" i="6"/>
  <c r="C138" i="6"/>
  <c r="B139" i="6"/>
  <c r="C139" i="6"/>
  <c r="C140" i="6"/>
  <c r="C141" i="6"/>
  <c r="C142" i="6"/>
  <c r="B143" i="6"/>
  <c r="C143" i="6"/>
  <c r="C144" i="6"/>
  <c r="C145" i="6"/>
  <c r="C146" i="6"/>
  <c r="B147" i="6"/>
  <c r="C147" i="6"/>
  <c r="C148" i="6"/>
  <c r="C151" i="6"/>
  <c r="B152" i="6"/>
  <c r="H152" i="6"/>
  <c r="P152" i="6"/>
  <c r="D4" i="5"/>
  <c r="G4" i="5"/>
  <c r="D5" i="5"/>
  <c r="G5" i="5"/>
  <c r="D6" i="5"/>
  <c r="G6" i="5"/>
  <c r="H5" i="6" s="1"/>
  <c r="D7" i="5"/>
  <c r="G7" i="5"/>
  <c r="H6" i="6" s="1"/>
  <c r="D8" i="5"/>
  <c r="G8" i="5"/>
  <c r="H7" i="6" s="1"/>
  <c r="D9" i="5"/>
  <c r="G9" i="5"/>
  <c r="H8" i="6" s="1"/>
  <c r="D10" i="5"/>
  <c r="G10" i="5"/>
  <c r="H9" i="6" s="1"/>
  <c r="D11" i="5"/>
  <c r="G11" i="5"/>
  <c r="H10" i="6" s="1"/>
  <c r="D12" i="5"/>
  <c r="G12" i="5"/>
  <c r="H11" i="6" s="1"/>
  <c r="D13" i="5"/>
  <c r="G13" i="5"/>
  <c r="H12" i="6" s="1"/>
  <c r="D14" i="5"/>
  <c r="G14" i="5"/>
  <c r="H13" i="6" s="1"/>
  <c r="D15" i="5"/>
  <c r="G15" i="5"/>
  <c r="H14" i="6" s="1"/>
  <c r="D16" i="5"/>
  <c r="G16" i="5"/>
  <c r="H15" i="6" s="1"/>
  <c r="D17" i="5"/>
  <c r="G17" i="5"/>
  <c r="H16" i="6" s="1"/>
  <c r="D18" i="5"/>
  <c r="G18" i="5"/>
  <c r="H17" i="6" s="1"/>
  <c r="D19" i="5"/>
  <c r="G19" i="5"/>
  <c r="H18" i="6" s="1"/>
  <c r="D20" i="5"/>
  <c r="G20" i="5"/>
  <c r="H19" i="6" s="1"/>
  <c r="D21" i="5"/>
  <c r="G21" i="5"/>
  <c r="H20" i="6" s="1"/>
  <c r="D22" i="5"/>
  <c r="G22" i="5"/>
  <c r="H21" i="6" s="1"/>
  <c r="D23" i="5"/>
  <c r="G23" i="5"/>
  <c r="H22" i="6" s="1"/>
  <c r="D24" i="5"/>
  <c r="G24" i="5"/>
  <c r="H23" i="6" s="1"/>
  <c r="D25" i="5"/>
  <c r="G25" i="5"/>
  <c r="H24" i="6" s="1"/>
  <c r="D26" i="5"/>
  <c r="G26" i="5"/>
  <c r="H25" i="6" s="1"/>
  <c r="D27" i="5"/>
  <c r="G27" i="5"/>
  <c r="H26" i="6" s="1"/>
  <c r="D28" i="5"/>
  <c r="G28" i="5"/>
  <c r="H27" i="6" s="1"/>
  <c r="D29" i="5"/>
  <c r="G29" i="5"/>
  <c r="H28" i="6" s="1"/>
  <c r="D30" i="5"/>
  <c r="G30" i="5"/>
  <c r="H29" i="6" s="1"/>
  <c r="D31" i="5"/>
  <c r="G31" i="5"/>
  <c r="H30" i="6" s="1"/>
  <c r="D32" i="5"/>
  <c r="G32" i="5"/>
  <c r="H31" i="6" s="1"/>
  <c r="D33" i="5"/>
  <c r="G33" i="5"/>
  <c r="H32" i="6" s="1"/>
  <c r="D34" i="5"/>
  <c r="G34" i="5"/>
  <c r="H33" i="6" s="1"/>
  <c r="D35" i="5"/>
  <c r="G35" i="5"/>
  <c r="H34" i="6" s="1"/>
  <c r="D36" i="5"/>
  <c r="G36" i="5"/>
  <c r="H35" i="6" s="1"/>
  <c r="D37" i="5"/>
  <c r="G37" i="5"/>
  <c r="H36" i="6" s="1"/>
  <c r="D38" i="5"/>
  <c r="G38" i="5"/>
  <c r="H37" i="6" s="1"/>
  <c r="D39" i="5"/>
  <c r="G39" i="5"/>
  <c r="H38" i="6" s="1"/>
  <c r="D40" i="5"/>
  <c r="G40" i="5"/>
  <c r="H39" i="6" s="1"/>
  <c r="D41" i="5"/>
  <c r="G41" i="5"/>
  <c r="H40" i="6" s="1"/>
  <c r="D42" i="5"/>
  <c r="G42" i="5"/>
  <c r="H41" i="6" s="1"/>
  <c r="D43" i="5"/>
  <c r="G43" i="5"/>
  <c r="H42" i="6" s="1"/>
  <c r="D44" i="5"/>
  <c r="G44" i="5"/>
  <c r="H43" i="6" s="1"/>
  <c r="D45" i="5"/>
  <c r="G45" i="5"/>
  <c r="H44" i="6" s="1"/>
  <c r="D46" i="5"/>
  <c r="G46" i="5"/>
  <c r="H45" i="6" s="1"/>
  <c r="D47" i="5"/>
  <c r="G47" i="5"/>
  <c r="H46" i="6" s="1"/>
  <c r="D48" i="5"/>
  <c r="G48" i="5"/>
  <c r="H47" i="6" s="1"/>
  <c r="D49" i="5"/>
  <c r="G49" i="5"/>
  <c r="H48" i="6" s="1"/>
  <c r="D50" i="5"/>
  <c r="G50" i="5"/>
  <c r="H49" i="6" s="1"/>
  <c r="D51" i="5"/>
  <c r="G51" i="5"/>
  <c r="H50" i="6" s="1"/>
  <c r="D52" i="5"/>
  <c r="G52" i="5"/>
  <c r="H51" i="6" s="1"/>
  <c r="D53" i="5"/>
  <c r="G53" i="5"/>
  <c r="H52" i="6" s="1"/>
  <c r="D54" i="5"/>
  <c r="G54" i="5"/>
  <c r="H53" i="6" s="1"/>
  <c r="D55" i="5"/>
  <c r="G55" i="5"/>
  <c r="H54" i="6" s="1"/>
  <c r="D56" i="5"/>
  <c r="G56" i="5"/>
  <c r="H55" i="6" s="1"/>
  <c r="D57" i="5"/>
  <c r="G57" i="5"/>
  <c r="H56" i="6" s="1"/>
  <c r="D58" i="5"/>
  <c r="G58" i="5"/>
  <c r="H57" i="6" s="1"/>
  <c r="G59" i="5"/>
  <c r="H58" i="6" s="1"/>
  <c r="D60" i="5"/>
  <c r="G60" i="5"/>
  <c r="H59" i="6" s="1"/>
  <c r="D61" i="5"/>
  <c r="G61" i="5"/>
  <c r="H60" i="6" s="1"/>
  <c r="D62" i="5"/>
  <c r="G62" i="5"/>
  <c r="H61" i="6" s="1"/>
  <c r="D63" i="5"/>
  <c r="G63" i="5"/>
  <c r="H62" i="6" s="1"/>
  <c r="D64" i="5"/>
  <c r="G64" i="5"/>
  <c r="H63" i="6" s="1"/>
  <c r="D65" i="5"/>
  <c r="G65" i="5"/>
  <c r="H64" i="6" s="1"/>
  <c r="D66" i="5"/>
  <c r="G66" i="5"/>
  <c r="H65" i="6" s="1"/>
  <c r="D67" i="5"/>
  <c r="G67" i="5"/>
  <c r="H66" i="6" s="1"/>
  <c r="D68" i="5"/>
  <c r="G68" i="5"/>
  <c r="H67" i="6" s="1"/>
  <c r="D69" i="5"/>
  <c r="G69" i="5"/>
  <c r="H68" i="6" s="1"/>
  <c r="D70" i="5"/>
  <c r="G70" i="5"/>
  <c r="H69" i="6" s="1"/>
  <c r="D71" i="5"/>
  <c r="G71" i="5"/>
  <c r="H70" i="6" s="1"/>
  <c r="D72" i="5"/>
  <c r="G72" i="5"/>
  <c r="H71" i="6" s="1"/>
  <c r="D73" i="5"/>
  <c r="G73" i="5"/>
  <c r="H72" i="6" s="1"/>
  <c r="D74" i="5"/>
  <c r="G74" i="5"/>
  <c r="H73" i="6" s="1"/>
  <c r="D75" i="5"/>
  <c r="G75" i="5"/>
  <c r="H74" i="6" s="1"/>
  <c r="D76" i="5"/>
  <c r="G76" i="5"/>
  <c r="H75" i="6" s="1"/>
  <c r="D77" i="5"/>
  <c r="G77" i="5"/>
  <c r="H76" i="6" s="1"/>
  <c r="D78" i="5"/>
  <c r="G78" i="5"/>
  <c r="H77" i="6" s="1"/>
  <c r="D79" i="5"/>
  <c r="G79" i="5"/>
  <c r="H78" i="6" s="1"/>
  <c r="D80" i="5"/>
  <c r="G80" i="5"/>
  <c r="H79" i="6" s="1"/>
  <c r="D81" i="5"/>
  <c r="G81" i="5"/>
  <c r="H80" i="6" s="1"/>
  <c r="D82" i="5"/>
  <c r="G82" i="5"/>
  <c r="H81" i="6" s="1"/>
  <c r="D83" i="5"/>
  <c r="G83" i="5"/>
  <c r="H82" i="6" s="1"/>
  <c r="D84" i="5"/>
  <c r="G84" i="5"/>
  <c r="H83" i="6" s="1"/>
  <c r="D85" i="5"/>
  <c r="G85" i="5"/>
  <c r="H84" i="6" s="1"/>
  <c r="D86" i="5"/>
  <c r="G86" i="5"/>
  <c r="H85" i="6" s="1"/>
  <c r="D87" i="5"/>
  <c r="G87" i="5"/>
  <c r="H86" i="6" s="1"/>
  <c r="D88" i="5"/>
  <c r="G88" i="5"/>
  <c r="H87" i="6" s="1"/>
  <c r="D89" i="5"/>
  <c r="G89" i="5"/>
  <c r="H88" i="6" s="1"/>
  <c r="D90" i="5"/>
  <c r="G90" i="5"/>
  <c r="H89" i="6" s="1"/>
  <c r="D91" i="5"/>
  <c r="G91" i="5"/>
  <c r="H90" i="6" s="1"/>
  <c r="D92" i="5"/>
  <c r="G92" i="5"/>
  <c r="H91" i="6" s="1"/>
  <c r="D93" i="5"/>
  <c r="G93" i="5"/>
  <c r="H92" i="6" s="1"/>
  <c r="D94" i="5"/>
  <c r="G94" i="5"/>
  <c r="H93" i="6" s="1"/>
  <c r="D95" i="5"/>
  <c r="G95" i="5"/>
  <c r="H94" i="6" s="1"/>
  <c r="D96" i="5"/>
  <c r="G96" i="5"/>
  <c r="H95" i="6" s="1"/>
  <c r="D97" i="5"/>
  <c r="G97" i="5"/>
  <c r="H96" i="6" s="1"/>
  <c r="D98" i="5"/>
  <c r="G98" i="5"/>
  <c r="H97" i="6" s="1"/>
  <c r="D99" i="5"/>
  <c r="G99" i="5"/>
  <c r="H98" i="6" s="1"/>
  <c r="D100" i="5"/>
  <c r="G100" i="5"/>
  <c r="H99" i="6" s="1"/>
  <c r="D101" i="5"/>
  <c r="G101" i="5"/>
  <c r="H100" i="6" s="1"/>
  <c r="D102" i="5"/>
  <c r="G102" i="5"/>
  <c r="H101" i="6" s="1"/>
  <c r="D103" i="5"/>
  <c r="G103" i="5"/>
  <c r="H102" i="6" s="1"/>
  <c r="D104" i="5"/>
  <c r="G104" i="5"/>
  <c r="H103" i="6" s="1"/>
  <c r="D105" i="5"/>
  <c r="G105" i="5"/>
  <c r="H104" i="6" s="1"/>
  <c r="D106" i="5"/>
  <c r="G106" i="5"/>
  <c r="H105" i="6" s="1"/>
  <c r="D107" i="5"/>
  <c r="G107" i="5"/>
  <c r="H106" i="6" s="1"/>
  <c r="D108" i="5"/>
  <c r="G108" i="5"/>
  <c r="H107" i="6" s="1"/>
  <c r="D109" i="5"/>
  <c r="G109" i="5"/>
  <c r="H108" i="6" s="1"/>
  <c r="D110" i="5"/>
  <c r="G110" i="5"/>
  <c r="H109" i="6" s="1"/>
  <c r="D111" i="5"/>
  <c r="G111" i="5"/>
  <c r="H110" i="6" s="1"/>
  <c r="D112" i="5"/>
  <c r="G112" i="5"/>
  <c r="H111" i="6" s="1"/>
  <c r="D113" i="5"/>
  <c r="G113" i="5"/>
  <c r="H112" i="6" s="1"/>
  <c r="D114" i="5"/>
  <c r="G114" i="5"/>
  <c r="H113" i="6" s="1"/>
  <c r="D115" i="5"/>
  <c r="G115" i="5"/>
  <c r="H114" i="6" s="1"/>
  <c r="D116" i="5"/>
  <c r="G116" i="5"/>
  <c r="H115" i="6" s="1"/>
  <c r="D117" i="5"/>
  <c r="G117" i="5"/>
  <c r="H116" i="6" s="1"/>
  <c r="D118" i="5"/>
  <c r="G118" i="5"/>
  <c r="H117" i="6" s="1"/>
  <c r="D119" i="5"/>
  <c r="G119" i="5"/>
  <c r="H118" i="6" s="1"/>
  <c r="D120" i="5"/>
  <c r="G120" i="5"/>
  <c r="H119" i="6" s="1"/>
  <c r="D121" i="5"/>
  <c r="G121" i="5"/>
  <c r="H120" i="6" s="1"/>
  <c r="D122" i="5"/>
  <c r="G122" i="5"/>
  <c r="H121" i="6" s="1"/>
  <c r="D123" i="5"/>
  <c r="G123" i="5"/>
  <c r="H122" i="6" s="1"/>
  <c r="D124" i="5"/>
  <c r="G124" i="5"/>
  <c r="H123" i="6" s="1"/>
  <c r="D125" i="5"/>
  <c r="G125" i="5"/>
  <c r="H124" i="6" s="1"/>
  <c r="D126" i="5"/>
  <c r="G126" i="5"/>
  <c r="H125" i="6" s="1"/>
  <c r="D127" i="5"/>
  <c r="G127" i="5"/>
  <c r="H126" i="6" s="1"/>
  <c r="D128" i="5"/>
  <c r="G128" i="5"/>
  <c r="H127" i="6" s="1"/>
  <c r="D129" i="5"/>
  <c r="G129" i="5"/>
  <c r="H128" i="6" s="1"/>
  <c r="D130" i="5"/>
  <c r="G130" i="5"/>
  <c r="H129" i="6" s="1"/>
  <c r="G131" i="5"/>
  <c r="H130" i="6" s="1"/>
  <c r="D132" i="5"/>
  <c r="G132" i="5"/>
  <c r="H131" i="6" s="1"/>
  <c r="D133" i="5"/>
  <c r="G133" i="5"/>
  <c r="H132" i="6" s="1"/>
  <c r="D134" i="5"/>
  <c r="G134" i="5"/>
  <c r="H133" i="6" s="1"/>
  <c r="D135" i="5"/>
  <c r="G135" i="5"/>
  <c r="H134" i="6" s="1"/>
  <c r="D136" i="5"/>
  <c r="G136" i="5"/>
  <c r="H135" i="6" s="1"/>
  <c r="D137" i="5"/>
  <c r="G137" i="5"/>
  <c r="H136" i="6" s="1"/>
  <c r="D138" i="5"/>
  <c r="G138" i="5"/>
  <c r="H137" i="6" s="1"/>
  <c r="G139" i="5"/>
  <c r="H138" i="6" s="1"/>
  <c r="D140" i="5"/>
  <c r="G140" i="5"/>
  <c r="H139" i="6" s="1"/>
  <c r="D141" i="5"/>
  <c r="G141" i="5"/>
  <c r="H140" i="6" s="1"/>
  <c r="D142" i="5"/>
  <c r="G142" i="5"/>
  <c r="H141" i="6" s="1"/>
  <c r="D143" i="5"/>
  <c r="G143" i="5"/>
  <c r="H142" i="6" s="1"/>
  <c r="D144" i="5"/>
  <c r="G144" i="5"/>
  <c r="H143" i="6" s="1"/>
  <c r="G145" i="5"/>
  <c r="H144" i="6" s="1"/>
  <c r="D146" i="5"/>
  <c r="G146" i="5"/>
  <c r="H145" i="6" s="1"/>
  <c r="D147" i="5"/>
  <c r="G147" i="5"/>
  <c r="H146" i="6" s="1"/>
  <c r="D148" i="5"/>
  <c r="G148" i="5"/>
  <c r="H147" i="6" s="1"/>
  <c r="D149" i="5"/>
  <c r="G149" i="5"/>
  <c r="H148" i="6" s="1"/>
  <c r="D150" i="5"/>
  <c r="G150" i="5"/>
  <c r="H149" i="6" s="1"/>
  <c r="D151" i="5"/>
  <c r="G151" i="5"/>
  <c r="H150" i="6" s="1"/>
  <c r="D152" i="5"/>
  <c r="G152" i="5"/>
  <c r="H151" i="6" s="1"/>
  <c r="D3" i="5"/>
  <c r="E56" i="6" l="1"/>
  <c r="E55" i="6"/>
  <c r="E5" i="6"/>
  <c r="E64" i="6"/>
  <c r="E43" i="6"/>
  <c r="E74" i="6"/>
  <c r="E63" i="6"/>
  <c r="B151" i="5"/>
  <c r="B78" i="5"/>
  <c r="B64" i="5"/>
  <c r="B61" i="5"/>
  <c r="B29" i="5"/>
  <c r="B23" i="5"/>
  <c r="B17" i="5"/>
  <c r="B11" i="5"/>
  <c r="B107" i="5"/>
  <c r="B101" i="5"/>
  <c r="B93" i="5"/>
  <c r="B87" i="5"/>
  <c r="B70" i="5"/>
  <c r="B56" i="5"/>
  <c r="B53" i="5"/>
  <c r="B39" i="5"/>
  <c r="B35" i="5"/>
  <c r="B26" i="5"/>
  <c r="B62" i="5"/>
  <c r="B59" i="5"/>
  <c r="B48" i="5"/>
  <c r="B45" i="5"/>
  <c r="B30" i="5"/>
  <c r="B149" i="5"/>
  <c r="B141" i="5"/>
  <c r="B133" i="5"/>
  <c r="B127" i="5"/>
  <c r="B119" i="5"/>
  <c r="B99" i="5"/>
  <c r="B79" i="5"/>
  <c r="B54" i="5"/>
  <c r="B51" i="5"/>
  <c r="B33" i="5"/>
  <c r="B18" i="5"/>
  <c r="B143" i="5"/>
  <c r="B129" i="5"/>
  <c r="B113" i="5"/>
  <c r="B144" i="5"/>
  <c r="B111" i="5"/>
  <c r="B108" i="5"/>
  <c r="B91" i="5"/>
  <c r="B85" i="5"/>
  <c r="B71" i="5"/>
  <c r="B46" i="5"/>
  <c r="B21" i="5"/>
  <c r="B9" i="5"/>
  <c r="B135" i="5"/>
  <c r="B121" i="5"/>
  <c r="B147" i="5"/>
  <c r="B139" i="5"/>
  <c r="B131" i="5"/>
  <c r="B125" i="5"/>
  <c r="B117" i="5"/>
  <c r="B105" i="5"/>
  <c r="B97" i="5"/>
  <c r="B49" i="5"/>
  <c r="B37" i="5"/>
  <c r="B31" i="5"/>
  <c r="B16" i="5"/>
  <c r="B13" i="5"/>
  <c r="B109" i="5"/>
  <c r="B100" i="5"/>
  <c r="B89" i="5"/>
  <c r="B86" i="5"/>
  <c r="B80" i="5"/>
  <c r="B77" i="5"/>
  <c r="B25" i="5"/>
  <c r="B22" i="5"/>
  <c r="B10" i="5"/>
  <c r="B120" i="5"/>
  <c r="B145" i="5"/>
  <c r="B137" i="5"/>
  <c r="B123" i="5"/>
  <c r="B115" i="5"/>
  <c r="B103" i="5"/>
  <c r="B95" i="5"/>
  <c r="B69" i="5"/>
  <c r="B47" i="5"/>
  <c r="B38" i="5"/>
  <c r="B14" i="5"/>
  <c r="I152" i="6"/>
  <c r="Q152" i="6"/>
  <c r="G152" i="6"/>
  <c r="B5" i="5"/>
  <c r="B6" i="5"/>
  <c r="B7" i="5"/>
  <c r="B4" i="5"/>
  <c r="E146" i="6"/>
  <c r="R130" i="6"/>
  <c r="E151" i="6"/>
  <c r="E95" i="6"/>
  <c r="R136" i="6"/>
  <c r="R140" i="6"/>
  <c r="E144" i="6"/>
  <c r="E135" i="6"/>
  <c r="E127" i="6"/>
  <c r="E139" i="6"/>
  <c r="E131" i="6"/>
  <c r="E76" i="6"/>
  <c r="E54" i="6"/>
  <c r="E97" i="6"/>
  <c r="E79" i="6"/>
  <c r="E46" i="6"/>
  <c r="E124" i="6"/>
  <c r="E51" i="6"/>
  <c r="E3" i="6"/>
  <c r="R3" i="6"/>
  <c r="E4" i="6"/>
  <c r="R4" i="6"/>
  <c r="N3" i="6"/>
  <c r="H3" i="6"/>
  <c r="H4" i="6"/>
  <c r="N4" i="6"/>
  <c r="N151" i="6"/>
  <c r="N87" i="6"/>
  <c r="N69" i="6"/>
  <c r="N65" i="6"/>
  <c r="N73" i="6"/>
  <c r="E53" i="6"/>
  <c r="E120" i="6"/>
  <c r="E75" i="6"/>
  <c r="E67" i="6"/>
  <c r="E49" i="6"/>
  <c r="E83" i="6"/>
  <c r="R126" i="6"/>
  <c r="E82" i="6"/>
  <c r="E66" i="6"/>
  <c r="B34" i="5"/>
  <c r="B27" i="5"/>
  <c r="B116" i="5"/>
  <c r="B96" i="5"/>
  <c r="B88" i="5"/>
  <c r="B74" i="5"/>
  <c r="B124" i="5"/>
  <c r="B67" i="5"/>
  <c r="B66" i="5"/>
  <c r="B55" i="5"/>
  <c r="B42" i="5"/>
  <c r="B136" i="5"/>
  <c r="B81" i="5"/>
  <c r="B65" i="5"/>
  <c r="B41" i="5"/>
  <c r="E94" i="6"/>
  <c r="R94" i="6"/>
  <c r="E93" i="6"/>
  <c r="R93" i="6"/>
  <c r="N80" i="6"/>
  <c r="R132" i="6"/>
  <c r="E132" i="6"/>
  <c r="B140" i="5"/>
  <c r="B82" i="5"/>
  <c r="B75" i="5"/>
  <c r="B63" i="5"/>
  <c r="B40" i="5"/>
  <c r="B32" i="5"/>
  <c r="B24" i="5"/>
  <c r="N147" i="6"/>
  <c r="B152" i="5"/>
  <c r="B132" i="5"/>
  <c r="B112" i="5"/>
  <c r="B92" i="5"/>
  <c r="B73" i="5"/>
  <c r="B58" i="5"/>
  <c r="B43" i="5"/>
  <c r="B15" i="5"/>
  <c r="E89" i="6"/>
  <c r="N142" i="6"/>
  <c r="N82" i="6"/>
  <c r="B148" i="5"/>
  <c r="B128" i="5"/>
  <c r="B104" i="5"/>
  <c r="B72" i="5"/>
  <c r="B57" i="5"/>
  <c r="B50" i="5"/>
  <c r="B19" i="5"/>
  <c r="B8" i="5"/>
  <c r="N143" i="6"/>
  <c r="E142" i="6"/>
  <c r="E136" i="6"/>
  <c r="N74" i="6"/>
  <c r="E62" i="6"/>
  <c r="B83" i="5"/>
  <c r="D131" i="5"/>
  <c r="N130" i="6" s="1"/>
  <c r="N152" i="6"/>
  <c r="E143" i="6"/>
  <c r="R134" i="6"/>
  <c r="E84" i="6"/>
  <c r="N84" i="6"/>
  <c r="E57" i="6"/>
  <c r="B150" i="5"/>
  <c r="B134" i="5"/>
  <c r="B118" i="5"/>
  <c r="B102" i="5"/>
  <c r="E61" i="6"/>
  <c r="N61" i="6"/>
  <c r="B36" i="5"/>
  <c r="M152" i="6"/>
  <c r="N141" i="6"/>
  <c r="R128" i="6"/>
  <c r="E128" i="6"/>
  <c r="E96" i="6"/>
  <c r="N85" i="6"/>
  <c r="B60" i="5"/>
  <c r="D59" i="5"/>
  <c r="N58" i="6" s="1"/>
  <c r="B28" i="5"/>
  <c r="N150" i="6"/>
  <c r="E140" i="6"/>
  <c r="R122" i="6"/>
  <c r="R120" i="6"/>
  <c r="E70" i="6"/>
  <c r="N70" i="6"/>
  <c r="B146" i="5"/>
  <c r="B130" i="5"/>
  <c r="B114" i="5"/>
  <c r="B98" i="5"/>
  <c r="B84" i="5"/>
  <c r="B20" i="5"/>
  <c r="N148" i="6"/>
  <c r="R138" i="6"/>
  <c r="E92" i="6"/>
  <c r="R92" i="6"/>
  <c r="E152" i="6"/>
  <c r="E150" i="6"/>
  <c r="R124" i="6"/>
  <c r="E42" i="6"/>
  <c r="B142" i="5"/>
  <c r="B126" i="5"/>
  <c r="B110" i="5"/>
  <c r="B94" i="5"/>
  <c r="B76" i="5"/>
  <c r="B52" i="5"/>
  <c r="B12" i="5"/>
  <c r="D139" i="5"/>
  <c r="N138" i="6" s="1"/>
  <c r="E45" i="6"/>
  <c r="N45" i="6"/>
  <c r="R45" i="6"/>
  <c r="R88" i="6"/>
  <c r="D145" i="5"/>
  <c r="N144" i="6" s="1"/>
  <c r="E119" i="6"/>
  <c r="E68" i="6"/>
  <c r="B138" i="5"/>
  <c r="B122" i="5"/>
  <c r="B106" i="5"/>
  <c r="B90" i="5"/>
  <c r="B68" i="5"/>
  <c r="B44" i="5"/>
  <c r="N149" i="6"/>
  <c r="N146" i="6"/>
  <c r="E123" i="6"/>
  <c r="E91" i="6"/>
  <c r="R91" i="6"/>
  <c r="E71" i="6"/>
  <c r="N71" i="6"/>
  <c r="R118" i="6"/>
  <c r="E78" i="6"/>
  <c r="E72" i="6"/>
  <c r="E60" i="6"/>
  <c r="R95" i="6"/>
  <c r="N59" i="6"/>
  <c r="N55" i="6"/>
  <c r="N66" i="6"/>
  <c r="E87" i="6"/>
  <c r="N78" i="6"/>
  <c r="N75" i="6"/>
  <c r="N62" i="6"/>
  <c r="E44" i="6"/>
  <c r="N76" i="6"/>
  <c r="E59" i="6"/>
  <c r="E48" i="6"/>
  <c r="R137" i="6"/>
  <c r="E137" i="6"/>
  <c r="R129" i="6"/>
  <c r="E129" i="6"/>
  <c r="R121" i="6"/>
  <c r="E121" i="6"/>
  <c r="N145" i="6"/>
  <c r="E145" i="6"/>
  <c r="E8" i="6"/>
  <c r="R89" i="6"/>
  <c r="R86" i="6"/>
  <c r="E85" i="6"/>
  <c r="E81" i="6"/>
  <c r="N72" i="6"/>
  <c r="F152" i="6"/>
  <c r="E147" i="6"/>
  <c r="N89" i="6"/>
  <c r="N81" i="6"/>
  <c r="E80" i="6"/>
  <c r="N56" i="6"/>
  <c r="E47" i="6"/>
  <c r="N51" i="6"/>
  <c r="E149" i="6"/>
  <c r="E141" i="6"/>
  <c r="E133" i="6"/>
  <c r="E125" i="6"/>
  <c r="E117" i="6"/>
  <c r="N64" i="6"/>
  <c r="N48" i="6"/>
  <c r="E7" i="6"/>
  <c r="R133" i="6"/>
  <c r="R125" i="6"/>
  <c r="R117" i="6"/>
  <c r="N63" i="6"/>
  <c r="N47" i="6"/>
  <c r="N83" i="6"/>
  <c r="N68" i="6"/>
  <c r="J152" i="6"/>
  <c r="E148" i="6"/>
  <c r="R85" i="6"/>
  <c r="N79" i="6"/>
  <c r="N67" i="6"/>
  <c r="E52" i="6"/>
  <c r="E6" i="6"/>
  <c r="E110" i="6"/>
  <c r="N110" i="6"/>
  <c r="R110" i="6"/>
  <c r="E106" i="6"/>
  <c r="N106" i="6"/>
  <c r="R106" i="6"/>
  <c r="E112" i="6"/>
  <c r="N112" i="6"/>
  <c r="R112" i="6"/>
  <c r="E116" i="6"/>
  <c r="N116" i="6"/>
  <c r="R116" i="6"/>
  <c r="E108" i="6"/>
  <c r="N108" i="6"/>
  <c r="R108" i="6"/>
  <c r="E114" i="6"/>
  <c r="N114" i="6"/>
  <c r="R114" i="6"/>
  <c r="E100" i="6"/>
  <c r="N100" i="6"/>
  <c r="R77" i="6"/>
  <c r="E77" i="6"/>
  <c r="L152" i="6"/>
  <c r="D152" i="6"/>
  <c r="N140" i="6"/>
  <c r="N136" i="6"/>
  <c r="N132" i="6"/>
  <c r="N128" i="6"/>
  <c r="N124" i="6"/>
  <c r="N120" i="6"/>
  <c r="R115" i="6"/>
  <c r="R113" i="6"/>
  <c r="R111" i="6"/>
  <c r="R109" i="6"/>
  <c r="R107" i="6"/>
  <c r="R105" i="6"/>
  <c r="R103" i="6"/>
  <c r="R101" i="6"/>
  <c r="E33" i="6"/>
  <c r="N33" i="6"/>
  <c r="R33" i="6"/>
  <c r="E104" i="6"/>
  <c r="N104" i="6"/>
  <c r="E102" i="6"/>
  <c r="N102" i="6"/>
  <c r="K152" i="6"/>
  <c r="R139" i="6"/>
  <c r="E138" i="6"/>
  <c r="R135" i="6"/>
  <c r="E134" i="6"/>
  <c r="R131" i="6"/>
  <c r="E130" i="6"/>
  <c r="R127" i="6"/>
  <c r="E126" i="6"/>
  <c r="R123" i="6"/>
  <c r="E122" i="6"/>
  <c r="R119" i="6"/>
  <c r="E118" i="6"/>
  <c r="E99" i="6"/>
  <c r="N99" i="6"/>
  <c r="R99" i="6"/>
  <c r="R65" i="6"/>
  <c r="E65" i="6"/>
  <c r="N137" i="6"/>
  <c r="N133" i="6"/>
  <c r="N129" i="6"/>
  <c r="N125" i="6"/>
  <c r="N121" i="6"/>
  <c r="N117" i="6"/>
  <c r="R58" i="6"/>
  <c r="E58" i="6"/>
  <c r="R152" i="6"/>
  <c r="R151" i="6"/>
  <c r="R150" i="6"/>
  <c r="R149" i="6"/>
  <c r="R148" i="6"/>
  <c r="R147" i="6"/>
  <c r="R146" i="6"/>
  <c r="R145" i="6"/>
  <c r="R144" i="6"/>
  <c r="R143" i="6"/>
  <c r="R142" i="6"/>
  <c r="R141" i="6"/>
  <c r="E115" i="6"/>
  <c r="N115" i="6"/>
  <c r="E113" i="6"/>
  <c r="N113" i="6"/>
  <c r="E111" i="6"/>
  <c r="N111" i="6"/>
  <c r="E109" i="6"/>
  <c r="N109" i="6"/>
  <c r="E107" i="6"/>
  <c r="N107" i="6"/>
  <c r="E105" i="6"/>
  <c r="N105" i="6"/>
  <c r="E103" i="6"/>
  <c r="N103" i="6"/>
  <c r="E101" i="6"/>
  <c r="N101" i="6"/>
  <c r="E98" i="6"/>
  <c r="N98" i="6"/>
  <c r="R98" i="6"/>
  <c r="E90" i="6"/>
  <c r="N90" i="6"/>
  <c r="R90" i="6"/>
  <c r="E86" i="6"/>
  <c r="N86" i="6"/>
  <c r="R69" i="6"/>
  <c r="E69" i="6"/>
  <c r="N134" i="6"/>
  <c r="N126" i="6"/>
  <c r="N122" i="6"/>
  <c r="N118" i="6"/>
  <c r="R104" i="6"/>
  <c r="R102" i="6"/>
  <c r="R100" i="6"/>
  <c r="N77" i="6"/>
  <c r="R50" i="6"/>
  <c r="E50" i="6"/>
  <c r="N50" i="6"/>
  <c r="R73" i="6"/>
  <c r="E73" i="6"/>
  <c r="N139" i="6"/>
  <c r="N135" i="6"/>
  <c r="N131" i="6"/>
  <c r="N127" i="6"/>
  <c r="N123" i="6"/>
  <c r="N119" i="6"/>
  <c r="R97" i="6"/>
  <c r="R96" i="6"/>
  <c r="R84" i="6"/>
  <c r="R82" i="6"/>
  <c r="R80" i="6"/>
  <c r="R76" i="6"/>
  <c r="R72" i="6"/>
  <c r="R68" i="6"/>
  <c r="R64" i="6"/>
  <c r="N60" i="6"/>
  <c r="R59" i="6"/>
  <c r="N52" i="6"/>
  <c r="R51" i="6"/>
  <c r="R79" i="6"/>
  <c r="R75" i="6"/>
  <c r="R71" i="6"/>
  <c r="R67" i="6"/>
  <c r="R63" i="6"/>
  <c r="R57" i="6"/>
  <c r="R49" i="6"/>
  <c r="N97" i="6"/>
  <c r="N96" i="6"/>
  <c r="N95" i="6"/>
  <c r="N94" i="6"/>
  <c r="N93" i="6"/>
  <c r="N92" i="6"/>
  <c r="N91" i="6"/>
  <c r="R87" i="6"/>
  <c r="N57" i="6"/>
  <c r="R56" i="6"/>
  <c r="N49" i="6"/>
  <c r="R48" i="6"/>
  <c r="E37" i="6"/>
  <c r="N37" i="6"/>
  <c r="R37" i="6"/>
  <c r="R83" i="6"/>
  <c r="R81" i="6"/>
  <c r="R78" i="6"/>
  <c r="R74" i="6"/>
  <c r="R70" i="6"/>
  <c r="R66" i="6"/>
  <c r="R62" i="6"/>
  <c r="R55" i="6"/>
  <c r="R47" i="6"/>
  <c r="E10" i="6"/>
  <c r="N10" i="6"/>
  <c r="R10" i="6"/>
  <c r="R54" i="6"/>
  <c r="R46" i="6"/>
  <c r="E41" i="6"/>
  <c r="N41" i="6"/>
  <c r="R41" i="6"/>
  <c r="R61" i="6"/>
  <c r="N54" i="6"/>
  <c r="R53" i="6"/>
  <c r="N46" i="6"/>
  <c r="N88" i="6"/>
  <c r="E88" i="6"/>
  <c r="R60" i="6"/>
  <c r="N53" i="6"/>
  <c r="R52" i="6"/>
  <c r="E40" i="6"/>
  <c r="N40" i="6"/>
  <c r="R40" i="6"/>
  <c r="E36" i="6"/>
  <c r="N36" i="6"/>
  <c r="R36" i="6"/>
  <c r="E32" i="6"/>
  <c r="N32" i="6"/>
  <c r="R32" i="6"/>
  <c r="E28" i="6"/>
  <c r="N28" i="6"/>
  <c r="R28" i="6"/>
  <c r="E24" i="6"/>
  <c r="N24" i="6"/>
  <c r="R24" i="6"/>
  <c r="E20" i="6"/>
  <c r="N20" i="6"/>
  <c r="R20" i="6"/>
  <c r="E16" i="6"/>
  <c r="N16" i="6"/>
  <c r="R16" i="6"/>
  <c r="E11" i="6"/>
  <c r="N11" i="6"/>
  <c r="R11" i="6"/>
  <c r="E39" i="6"/>
  <c r="N39" i="6"/>
  <c r="R39" i="6"/>
  <c r="E35" i="6"/>
  <c r="N35" i="6"/>
  <c r="R35" i="6"/>
  <c r="E31" i="6"/>
  <c r="N31" i="6"/>
  <c r="R31" i="6"/>
  <c r="E27" i="6"/>
  <c r="N27" i="6"/>
  <c r="R27" i="6"/>
  <c r="E23" i="6"/>
  <c r="N23" i="6"/>
  <c r="R23" i="6"/>
  <c r="E19" i="6"/>
  <c r="N19" i="6"/>
  <c r="R19" i="6"/>
  <c r="E15" i="6"/>
  <c r="N15" i="6"/>
  <c r="R15" i="6"/>
  <c r="E9" i="6"/>
  <c r="N9" i="6"/>
  <c r="R9" i="6"/>
  <c r="N44" i="6"/>
  <c r="R44" i="6"/>
  <c r="N42" i="6"/>
  <c r="R42" i="6"/>
  <c r="E38" i="6"/>
  <c r="N38" i="6"/>
  <c r="R38" i="6"/>
  <c r="E34" i="6"/>
  <c r="N34" i="6"/>
  <c r="R34" i="6"/>
  <c r="E30" i="6"/>
  <c r="N30" i="6"/>
  <c r="R30" i="6"/>
  <c r="E26" i="6"/>
  <c r="N26" i="6"/>
  <c r="R26" i="6"/>
  <c r="E22" i="6"/>
  <c r="N22" i="6"/>
  <c r="R22" i="6"/>
  <c r="E18" i="6"/>
  <c r="N18" i="6"/>
  <c r="R18" i="6"/>
  <c r="E14" i="6"/>
  <c r="N14" i="6"/>
  <c r="R14" i="6"/>
  <c r="E29" i="6"/>
  <c r="N29" i="6"/>
  <c r="R29" i="6"/>
  <c r="E25" i="6"/>
  <c r="N25" i="6"/>
  <c r="R25" i="6"/>
  <c r="E21" i="6"/>
  <c r="N21" i="6"/>
  <c r="R21" i="6"/>
  <c r="E17" i="6"/>
  <c r="N17" i="6"/>
  <c r="R17" i="6"/>
  <c r="E13" i="6"/>
  <c r="N13" i="6"/>
  <c r="R13" i="6"/>
  <c r="N43" i="6"/>
  <c r="R43" i="6"/>
  <c r="E12" i="6"/>
  <c r="N12" i="6"/>
  <c r="R12" i="6"/>
  <c r="R8" i="6"/>
  <c r="R7" i="6"/>
  <c r="R6" i="6"/>
  <c r="R5" i="6"/>
  <c r="N8" i="6"/>
  <c r="N7" i="6"/>
  <c r="N6" i="6"/>
  <c r="N5" i="6"/>
  <c r="AB30" i="1" l="1"/>
  <c r="AB31" i="1"/>
  <c r="AB32" i="1"/>
  <c r="AB33" i="1"/>
  <c r="AB34" i="1"/>
  <c r="AB35" i="1"/>
  <c r="AB36" i="1"/>
  <c r="AB37" i="1"/>
  <c r="AB38" i="1"/>
  <c r="AB39" i="1"/>
  <c r="AB40" i="1"/>
  <c r="AB41" i="1"/>
  <c r="AB42" i="1"/>
  <c r="AB43" i="1"/>
  <c r="AB44" i="1"/>
  <c r="AB45" i="1"/>
  <c r="AB46" i="1"/>
  <c r="AB47" i="1"/>
  <c r="AB48" i="1"/>
  <c r="AB49" i="1"/>
  <c r="AB50" i="1"/>
  <c r="AB51" i="1"/>
  <c r="AB52" i="1"/>
  <c r="AB53" i="1"/>
  <c r="AB54" i="1"/>
  <c r="AB55" i="1"/>
  <c r="AB56" i="1"/>
  <c r="AB57" i="1"/>
  <c r="AB58" i="1"/>
  <c r="AB59" i="1"/>
  <c r="AB60" i="1"/>
  <c r="AB61" i="1"/>
  <c r="AB62" i="1"/>
  <c r="AB63" i="1"/>
  <c r="AB64" i="1"/>
  <c r="AB65" i="1"/>
  <c r="AB66" i="1"/>
  <c r="AB67" i="1"/>
  <c r="AB68" i="1"/>
  <c r="AB69" i="1"/>
  <c r="AB70" i="1"/>
  <c r="AB71" i="1"/>
  <c r="AB72" i="1"/>
  <c r="AB73" i="1"/>
  <c r="AB74" i="1"/>
  <c r="AB75" i="1"/>
  <c r="AB76" i="1"/>
  <c r="AB77" i="1"/>
  <c r="AB78" i="1"/>
  <c r="AB79" i="1"/>
  <c r="AB80" i="1"/>
  <c r="AB81" i="1"/>
  <c r="AB82" i="1"/>
  <c r="AB83" i="1"/>
  <c r="AB84" i="1"/>
  <c r="AB85" i="1"/>
  <c r="AB86" i="1"/>
  <c r="AB87" i="1"/>
  <c r="AB88" i="1"/>
  <c r="AB89" i="1"/>
  <c r="AB90" i="1"/>
  <c r="AB91" i="1"/>
  <c r="AB92" i="1"/>
  <c r="AB93" i="1"/>
  <c r="AB94" i="1"/>
  <c r="AB95" i="1"/>
  <c r="AB96" i="1"/>
  <c r="AB97" i="1"/>
  <c r="AB98" i="1"/>
  <c r="AB99" i="1"/>
  <c r="AB100" i="1"/>
  <c r="AB101" i="1"/>
  <c r="AB102" i="1"/>
  <c r="AB103" i="1"/>
  <c r="AB104" i="1"/>
  <c r="AB105" i="1"/>
  <c r="AB106" i="1"/>
  <c r="AB107" i="1"/>
  <c r="AB108" i="1"/>
  <c r="AB109" i="1"/>
  <c r="AB110" i="1"/>
  <c r="AB111" i="1"/>
  <c r="AB112" i="1"/>
  <c r="AB113" i="1"/>
  <c r="AB114" i="1"/>
  <c r="AB115" i="1"/>
  <c r="AB116" i="1"/>
  <c r="AB117" i="1"/>
  <c r="AB118" i="1"/>
  <c r="AB119" i="1"/>
  <c r="AB120" i="1"/>
  <c r="AB121" i="1"/>
  <c r="AB122" i="1"/>
  <c r="AB123" i="1"/>
  <c r="AB124" i="1"/>
  <c r="AB125" i="1"/>
  <c r="AB126" i="1"/>
  <c r="AB127" i="1"/>
  <c r="AB128" i="1"/>
  <c r="AB129" i="1"/>
  <c r="AB130" i="1"/>
  <c r="AB131" i="1"/>
  <c r="AB132" i="1"/>
  <c r="AB133" i="1"/>
  <c r="AB134" i="1"/>
  <c r="AB135" i="1"/>
  <c r="AB136" i="1"/>
  <c r="AB137" i="1"/>
  <c r="AB138" i="1"/>
  <c r="AB139" i="1"/>
  <c r="AB140" i="1"/>
  <c r="AB141" i="1"/>
  <c r="AB142" i="1"/>
  <c r="AB143" i="1"/>
  <c r="AB144" i="1"/>
  <c r="AB145" i="1"/>
  <c r="AB146" i="1"/>
  <c r="AB147" i="1"/>
  <c r="AB148" i="1"/>
  <c r="AB149" i="1"/>
  <c r="AB150" i="1"/>
  <c r="AB151" i="1"/>
  <c r="AB152" i="1"/>
  <c r="AB153" i="1"/>
  <c r="AB154" i="1"/>
  <c r="AB155" i="1"/>
  <c r="AB156" i="1"/>
  <c r="AB157" i="1"/>
  <c r="AB158" i="1"/>
  <c r="AB159" i="1"/>
  <c r="AB160" i="1"/>
  <c r="AB161" i="1"/>
  <c r="AB162" i="1"/>
  <c r="AB163" i="1"/>
  <c r="AB164" i="1"/>
  <c r="AB165" i="1"/>
  <c r="AB166" i="1"/>
  <c r="AB167" i="1"/>
  <c r="AB168" i="1"/>
  <c r="AB169" i="1"/>
  <c r="AB170" i="1"/>
  <c r="AB171" i="1"/>
  <c r="AB172" i="1"/>
  <c r="AB173" i="1"/>
  <c r="AB174" i="1"/>
  <c r="AB175" i="1"/>
  <c r="AB176" i="1"/>
  <c r="AB177" i="1"/>
  <c r="AB178" i="1"/>
  <c r="AB29" i="1"/>
  <c r="D37" i="6" l="1"/>
  <c r="D21" i="6"/>
  <c r="D103" i="6"/>
  <c r="D76" i="6"/>
  <c r="D68" i="6"/>
  <c r="D52" i="6"/>
  <c r="D44" i="6"/>
  <c r="D36" i="6"/>
  <c r="D28" i="6"/>
  <c r="D20" i="6"/>
  <c r="Q20" i="6" s="1"/>
  <c r="D111" i="6"/>
  <c r="D95" i="6"/>
  <c r="D105" i="6"/>
  <c r="D97" i="6"/>
  <c r="D89" i="6"/>
  <c r="D73" i="6"/>
  <c r="D65" i="6"/>
  <c r="D57" i="6"/>
  <c r="D85" i="6"/>
  <c r="D61" i="6"/>
  <c r="D29" i="6"/>
  <c r="D135" i="6"/>
  <c r="D119" i="6"/>
  <c r="D39" i="6"/>
  <c r="D31" i="6"/>
  <c r="D150" i="6"/>
  <c r="D70" i="6"/>
  <c r="D62" i="6"/>
  <c r="D46" i="6"/>
  <c r="D38" i="6"/>
  <c r="D30" i="6"/>
  <c r="D22" i="6"/>
  <c r="D14" i="6"/>
  <c r="D45" i="6"/>
  <c r="D83" i="6"/>
  <c r="D69" i="6"/>
  <c r="D43" i="6"/>
  <c r="D144" i="6"/>
  <c r="D128" i="6"/>
  <c r="D112" i="6"/>
  <c r="D104" i="6"/>
  <c r="D96" i="6"/>
  <c r="D88" i="6"/>
  <c r="D80" i="6"/>
  <c r="D72" i="6"/>
  <c r="D130" i="6"/>
  <c r="D114" i="6"/>
  <c r="D98" i="6"/>
  <c r="D90" i="6"/>
  <c r="D4" i="6"/>
  <c r="D3" i="6"/>
  <c r="D11" i="6"/>
  <c r="D7" i="6"/>
  <c r="D12" i="6"/>
  <c r="Q12" i="6" s="1"/>
  <c r="D5" i="6"/>
  <c r="D13" i="6"/>
  <c r="K25" i="4"/>
  <c r="J25" i="4"/>
  <c r="F25" i="4"/>
  <c r="B19" i="4"/>
  <c r="B16" i="4"/>
  <c r="B11" i="4"/>
  <c r="B10" i="4"/>
  <c r="B9" i="4"/>
  <c r="AM19" i="1"/>
  <c r="M25" i="16" l="1"/>
  <c r="M25" i="9"/>
  <c r="M25" i="17"/>
  <c r="L25" i="15"/>
  <c r="M25" i="10"/>
  <c r="L25" i="4"/>
  <c r="L25" i="16"/>
  <c r="M25" i="18"/>
  <c r="M25" i="11"/>
  <c r="M25" i="4"/>
  <c r="L25" i="8"/>
  <c r="L25" i="17"/>
  <c r="M25" i="12"/>
  <c r="L25" i="9"/>
  <c r="L25" i="18"/>
  <c r="L25" i="12"/>
  <c r="M25" i="13"/>
  <c r="L25" i="11"/>
  <c r="L25" i="10"/>
  <c r="M25" i="14"/>
  <c r="M25" i="15"/>
  <c r="L25" i="13"/>
  <c r="M25" i="8"/>
  <c r="L25" i="14"/>
  <c r="S39" i="13"/>
  <c r="U39" i="13" s="1"/>
  <c r="S171" i="4"/>
  <c r="U171" i="4" s="1"/>
  <c r="AE171" i="4" s="1"/>
  <c r="S125" i="4"/>
  <c r="U125" i="4" s="1"/>
  <c r="AE125" i="4" s="1"/>
  <c r="S77" i="4"/>
  <c r="U77" i="4" s="1"/>
  <c r="AE77" i="4" s="1"/>
  <c r="S98" i="4"/>
  <c r="U98" i="4" s="1"/>
  <c r="AE98" i="4" s="1"/>
  <c r="S159" i="4"/>
  <c r="U159" i="4" s="1"/>
  <c r="AE159" i="4" s="1"/>
  <c r="S66" i="4"/>
  <c r="U66" i="4" s="1"/>
  <c r="AE66" i="4" s="1"/>
  <c r="S116" i="4"/>
  <c r="U116" i="4" s="1"/>
  <c r="AE116" i="4" s="1"/>
  <c r="S68" i="4"/>
  <c r="U68" i="4" s="1"/>
  <c r="AE68" i="4" s="1"/>
  <c r="S169" i="4"/>
  <c r="U169" i="4" s="1"/>
  <c r="AE169" i="4" s="1"/>
  <c r="S121" i="4"/>
  <c r="U121" i="4" s="1"/>
  <c r="AE121" i="4" s="1"/>
  <c r="S65" i="4"/>
  <c r="U65" i="4" s="1"/>
  <c r="AE65" i="4" s="1"/>
  <c r="S130" i="4"/>
  <c r="U130" i="4" s="1"/>
  <c r="AE130" i="4" s="1"/>
  <c r="S110" i="4"/>
  <c r="U110" i="4" s="1"/>
  <c r="AE110" i="4" s="1"/>
  <c r="S139" i="4"/>
  <c r="U139" i="4" s="1"/>
  <c r="AE139" i="4" s="1"/>
  <c r="S168" i="4"/>
  <c r="U168" i="4" s="1"/>
  <c r="AE168" i="4" s="1"/>
  <c r="S104" i="4"/>
  <c r="U104" i="4" s="1"/>
  <c r="AE104" i="4" s="1"/>
  <c r="S64" i="4"/>
  <c r="U64" i="4" s="1"/>
  <c r="AE64" i="4" s="1"/>
  <c r="S155" i="4"/>
  <c r="U155" i="4" s="1"/>
  <c r="AE155" i="4" s="1"/>
  <c r="S173" i="4"/>
  <c r="U173" i="4" s="1"/>
  <c r="AE173" i="4" s="1"/>
  <c r="S117" i="4"/>
  <c r="U117" i="4" s="1"/>
  <c r="AE117" i="4" s="1"/>
  <c r="S69" i="4"/>
  <c r="U69" i="4" s="1"/>
  <c r="AE69" i="4" s="1"/>
  <c r="S151" i="4"/>
  <c r="U151" i="4" s="1"/>
  <c r="AE151" i="4" s="1"/>
  <c r="S103" i="4"/>
  <c r="U103" i="4" s="1"/>
  <c r="AE103" i="4" s="1"/>
  <c r="S164" i="4"/>
  <c r="U164" i="4" s="1"/>
  <c r="AE164" i="4" s="1"/>
  <c r="S138" i="4"/>
  <c r="U138" i="4" s="1"/>
  <c r="AE138" i="4" s="1"/>
  <c r="S161" i="4"/>
  <c r="U161" i="4" s="1"/>
  <c r="AE161" i="4" s="1"/>
  <c r="S113" i="4"/>
  <c r="U113" i="4" s="1"/>
  <c r="AE113" i="4" s="1"/>
  <c r="S74" i="4"/>
  <c r="U74" i="4" s="1"/>
  <c r="AE74" i="4" s="1"/>
  <c r="S158" i="4"/>
  <c r="U158" i="4" s="1"/>
  <c r="AE158" i="4" s="1"/>
  <c r="S102" i="4"/>
  <c r="U102" i="4" s="1"/>
  <c r="AE102" i="4" s="1"/>
  <c r="S123" i="4"/>
  <c r="U123" i="4" s="1"/>
  <c r="AE123" i="4" s="1"/>
  <c r="S160" i="4"/>
  <c r="U160" i="4" s="1"/>
  <c r="AE160" i="4" s="1"/>
  <c r="S96" i="4"/>
  <c r="U96" i="4" s="1"/>
  <c r="AE96" i="4" s="1"/>
  <c r="S107" i="4"/>
  <c r="U107" i="4" s="1"/>
  <c r="AE107" i="4" s="1"/>
  <c r="S165" i="4"/>
  <c r="U165" i="4" s="1"/>
  <c r="AE165" i="4" s="1"/>
  <c r="S178" i="4"/>
  <c r="U178" i="4" s="1"/>
  <c r="AE178" i="4" s="1"/>
  <c r="S143" i="4"/>
  <c r="U143" i="4" s="1"/>
  <c r="AE143" i="4" s="1"/>
  <c r="S95" i="4"/>
  <c r="U95" i="4" s="1"/>
  <c r="AE95" i="4" s="1"/>
  <c r="S156" i="4"/>
  <c r="U156" i="4" s="1"/>
  <c r="AE156" i="4" s="1"/>
  <c r="S108" i="4"/>
  <c r="U108" i="4" s="1"/>
  <c r="AE108" i="4" s="1"/>
  <c r="S106" i="4"/>
  <c r="U106" i="4" s="1"/>
  <c r="AE106" i="4" s="1"/>
  <c r="S105" i="4"/>
  <c r="U105" i="4" s="1"/>
  <c r="AE105" i="4" s="1"/>
  <c r="S150" i="4"/>
  <c r="U150" i="4" s="1"/>
  <c r="AE150" i="4" s="1"/>
  <c r="S83" i="4"/>
  <c r="U83" i="4" s="1"/>
  <c r="AE83" i="4" s="1"/>
  <c r="S152" i="4"/>
  <c r="U152" i="4" s="1"/>
  <c r="AE152" i="4" s="1"/>
  <c r="S88" i="4"/>
  <c r="U88" i="4" s="1"/>
  <c r="AE88" i="4" s="1"/>
  <c r="S157" i="4"/>
  <c r="U157" i="4" s="1"/>
  <c r="AE157" i="4" s="1"/>
  <c r="S109" i="4"/>
  <c r="U109" i="4" s="1"/>
  <c r="AE109" i="4" s="1"/>
  <c r="S122" i="4"/>
  <c r="U122" i="4" s="1"/>
  <c r="AE122" i="4" s="1"/>
  <c r="S87" i="4"/>
  <c r="U87" i="4" s="1"/>
  <c r="AE87" i="4" s="1"/>
  <c r="S148" i="4"/>
  <c r="U148" i="4" s="1"/>
  <c r="AE148" i="4" s="1"/>
  <c r="S100" i="4"/>
  <c r="U100" i="4" s="1"/>
  <c r="AE100" i="4" s="1"/>
  <c r="S82" i="4"/>
  <c r="U82" i="4" s="1"/>
  <c r="AE82" i="4" s="1"/>
  <c r="S153" i="4"/>
  <c r="U153" i="4" s="1"/>
  <c r="AE153" i="4" s="1"/>
  <c r="S97" i="4"/>
  <c r="U97" i="4" s="1"/>
  <c r="AE97" i="4" s="1"/>
  <c r="S142" i="4"/>
  <c r="U142" i="4" s="1"/>
  <c r="AE142" i="4" s="1"/>
  <c r="S94" i="4"/>
  <c r="U94" i="4" s="1"/>
  <c r="AE94" i="4" s="1"/>
  <c r="S147" i="4"/>
  <c r="U147" i="4" s="1"/>
  <c r="AE147" i="4" s="1"/>
  <c r="S144" i="4"/>
  <c r="U144" i="4" s="1"/>
  <c r="AE144" i="4" s="1"/>
  <c r="S80" i="4"/>
  <c r="U80" i="4" s="1"/>
  <c r="AE80" i="4" s="1"/>
  <c r="S99" i="4"/>
  <c r="U99" i="4" s="1"/>
  <c r="AE99" i="4" s="1"/>
  <c r="S149" i="4"/>
  <c r="U149" i="4" s="1"/>
  <c r="AE149" i="4" s="1"/>
  <c r="S101" i="4"/>
  <c r="U101" i="4" s="1"/>
  <c r="AE101" i="4" s="1"/>
  <c r="S135" i="4"/>
  <c r="U135" i="4" s="1"/>
  <c r="AE135" i="4" s="1"/>
  <c r="S79" i="4"/>
  <c r="U79" i="4" s="1"/>
  <c r="AE79" i="4" s="1"/>
  <c r="S170" i="4"/>
  <c r="U170" i="4" s="1"/>
  <c r="AE170" i="4" s="1"/>
  <c r="S92" i="4"/>
  <c r="U92" i="4" s="1"/>
  <c r="AE92" i="4" s="1"/>
  <c r="S145" i="4"/>
  <c r="U145" i="4" s="1"/>
  <c r="AE145" i="4" s="1"/>
  <c r="S175" i="4"/>
  <c r="U175" i="4" s="1"/>
  <c r="AE175" i="4" s="1"/>
  <c r="S134" i="4"/>
  <c r="U134" i="4" s="1"/>
  <c r="AE134" i="4" s="1"/>
  <c r="S86" i="4"/>
  <c r="U86" i="4" s="1"/>
  <c r="AE86" i="4" s="1"/>
  <c r="S131" i="4"/>
  <c r="U131" i="4" s="1"/>
  <c r="AE131" i="4" s="1"/>
  <c r="S136" i="4"/>
  <c r="U136" i="4" s="1"/>
  <c r="AE136" i="4" s="1"/>
  <c r="S72" i="4"/>
  <c r="U72" i="4" s="1"/>
  <c r="AE72" i="4" s="1"/>
  <c r="S91" i="4"/>
  <c r="U91" i="4" s="1"/>
  <c r="AE91" i="4" s="1"/>
  <c r="S93" i="4"/>
  <c r="U93" i="4" s="1"/>
  <c r="AE93" i="4" s="1"/>
  <c r="S127" i="4"/>
  <c r="U127" i="4" s="1"/>
  <c r="AE127" i="4" s="1"/>
  <c r="S114" i="4"/>
  <c r="U114" i="4" s="1"/>
  <c r="AE114" i="4" s="1"/>
  <c r="S140" i="4"/>
  <c r="U140" i="4" s="1"/>
  <c r="AE140" i="4" s="1"/>
  <c r="S84" i="4"/>
  <c r="U84" i="4" s="1"/>
  <c r="AE84" i="4" s="1"/>
  <c r="S137" i="4"/>
  <c r="U137" i="4" s="1"/>
  <c r="AE137" i="4" s="1"/>
  <c r="S89" i="4"/>
  <c r="U89" i="4" s="1"/>
  <c r="AE89" i="4" s="1"/>
  <c r="S180" i="4"/>
  <c r="U180" i="4" s="1"/>
  <c r="AE180" i="4" s="1"/>
  <c r="S78" i="4"/>
  <c r="U78" i="4" s="1"/>
  <c r="AE78" i="4" s="1"/>
  <c r="S115" i="4"/>
  <c r="U115" i="4" s="1"/>
  <c r="AE115" i="4" s="1"/>
  <c r="S128" i="4"/>
  <c r="U128" i="4" s="1"/>
  <c r="AE128" i="4" s="1"/>
  <c r="S67" i="4"/>
  <c r="U67" i="4" s="1"/>
  <c r="AE67" i="4" s="1"/>
  <c r="S141" i="4"/>
  <c r="U141" i="4" s="1"/>
  <c r="AE141" i="4" s="1"/>
  <c r="S85" i="4"/>
  <c r="U85" i="4" s="1"/>
  <c r="AE85" i="4" s="1"/>
  <c r="S119" i="4"/>
  <c r="U119" i="4" s="1"/>
  <c r="AE119" i="4" s="1"/>
  <c r="S71" i="4"/>
  <c r="U71" i="4" s="1"/>
  <c r="AE71" i="4" s="1"/>
  <c r="S90" i="4"/>
  <c r="U90" i="4" s="1"/>
  <c r="AE90" i="4" s="1"/>
  <c r="S132" i="4"/>
  <c r="U132" i="4" s="1"/>
  <c r="AE132" i="4" s="1"/>
  <c r="S162" i="4"/>
  <c r="U162" i="4" s="1"/>
  <c r="AE162" i="4" s="1"/>
  <c r="S172" i="4"/>
  <c r="U172" i="4" s="1"/>
  <c r="AE172" i="4" s="1"/>
  <c r="S129" i="4"/>
  <c r="U129" i="4" s="1"/>
  <c r="AE129" i="4" s="1"/>
  <c r="S81" i="4"/>
  <c r="U81" i="4" s="1"/>
  <c r="AE81" i="4" s="1"/>
  <c r="S174" i="4"/>
  <c r="U174" i="4" s="1"/>
  <c r="AE174" i="4" s="1"/>
  <c r="S126" i="4"/>
  <c r="U126" i="4" s="1"/>
  <c r="AE126" i="4" s="1"/>
  <c r="S70" i="4"/>
  <c r="U70" i="4" s="1"/>
  <c r="AE70" i="4" s="1"/>
  <c r="S75" i="4"/>
  <c r="U75" i="4" s="1"/>
  <c r="AE75" i="4" s="1"/>
  <c r="S120" i="4"/>
  <c r="U120" i="4" s="1"/>
  <c r="AE120" i="4" s="1"/>
  <c r="S181" i="4"/>
  <c r="U181" i="4" s="1"/>
  <c r="AE181" i="4" s="1"/>
  <c r="S133" i="4"/>
  <c r="U133" i="4" s="1"/>
  <c r="AE133" i="4" s="1"/>
  <c r="S179" i="4"/>
  <c r="U179" i="4" s="1"/>
  <c r="AE179" i="4" s="1"/>
  <c r="S167" i="4"/>
  <c r="U167" i="4" s="1"/>
  <c r="AE167" i="4" s="1"/>
  <c r="S111" i="4"/>
  <c r="U111" i="4" s="1"/>
  <c r="AE111" i="4" s="1"/>
  <c r="S63" i="4"/>
  <c r="U63" i="4" s="1"/>
  <c r="AE63" i="4" s="1"/>
  <c r="S124" i="4"/>
  <c r="U124" i="4" s="1"/>
  <c r="AE124" i="4" s="1"/>
  <c r="S76" i="4"/>
  <c r="U76" i="4" s="1"/>
  <c r="AE76" i="4" s="1"/>
  <c r="S146" i="4"/>
  <c r="U146" i="4" s="1"/>
  <c r="AE146" i="4" s="1"/>
  <c r="S177" i="4"/>
  <c r="U177" i="4" s="1"/>
  <c r="AE177" i="4" s="1"/>
  <c r="S73" i="4"/>
  <c r="U73" i="4" s="1"/>
  <c r="AE73" i="4" s="1"/>
  <c r="S154" i="4"/>
  <c r="U154" i="4" s="1"/>
  <c r="AE154" i="4" s="1"/>
  <c r="S166" i="4"/>
  <c r="U166" i="4" s="1"/>
  <c r="AE166" i="4" s="1"/>
  <c r="S118" i="4"/>
  <c r="U118" i="4" s="1"/>
  <c r="AE118" i="4" s="1"/>
  <c r="S62" i="4"/>
  <c r="U62" i="4" s="1"/>
  <c r="AE62" i="4" s="1"/>
  <c r="S163" i="4"/>
  <c r="U163" i="4" s="1"/>
  <c r="AE163" i="4" s="1"/>
  <c r="S176" i="4"/>
  <c r="U176" i="4" s="1"/>
  <c r="AE176" i="4" s="1"/>
  <c r="S112" i="4"/>
  <c r="U112" i="4" s="1"/>
  <c r="AE112" i="4" s="1"/>
  <c r="Q14" i="6"/>
  <c r="G28" i="6"/>
  <c r="Q28" i="6"/>
  <c r="Q112" i="6"/>
  <c r="G112" i="6"/>
  <c r="Q22" i="6"/>
  <c r="Q39" i="6"/>
  <c r="G73" i="6"/>
  <c r="Q73" i="6"/>
  <c r="Q36" i="6"/>
  <c r="G114" i="6"/>
  <c r="Q114" i="6"/>
  <c r="G128" i="6"/>
  <c r="Q128" i="6"/>
  <c r="G30" i="6"/>
  <c r="Q30" i="6"/>
  <c r="Q119" i="6"/>
  <c r="G119" i="6"/>
  <c r="G89" i="6"/>
  <c r="Q89" i="6"/>
  <c r="Q44" i="6"/>
  <c r="G104" i="6"/>
  <c r="Q104" i="6"/>
  <c r="Q37" i="6"/>
  <c r="Q98" i="6"/>
  <c r="G98" i="6"/>
  <c r="G130" i="6"/>
  <c r="Q130" i="6"/>
  <c r="Q38" i="6"/>
  <c r="G97" i="6"/>
  <c r="Q97" i="6"/>
  <c r="G72" i="6"/>
  <c r="Q72" i="6"/>
  <c r="G29" i="6"/>
  <c r="Q29" i="6"/>
  <c r="Q105" i="6"/>
  <c r="G105" i="6"/>
  <c r="Q11" i="6"/>
  <c r="G80" i="6"/>
  <c r="Q80" i="6"/>
  <c r="G69" i="6"/>
  <c r="Q69" i="6"/>
  <c r="G62" i="6"/>
  <c r="Q62" i="6"/>
  <c r="G61" i="6"/>
  <c r="Q61" i="6"/>
  <c r="G95" i="6"/>
  <c r="Q95" i="6"/>
  <c r="G76" i="6"/>
  <c r="Q76" i="6"/>
  <c r="Q90" i="6"/>
  <c r="G90" i="6"/>
  <c r="G31" i="6"/>
  <c r="Q31" i="6"/>
  <c r="Q13" i="6"/>
  <c r="Q144" i="6"/>
  <c r="G144" i="6"/>
  <c r="Q52" i="6"/>
  <c r="Q46" i="6"/>
  <c r="G88" i="6"/>
  <c r="Q88" i="6"/>
  <c r="G83" i="6"/>
  <c r="Q83" i="6"/>
  <c r="G70" i="6"/>
  <c r="Q70" i="6"/>
  <c r="G85" i="6"/>
  <c r="Q85" i="6"/>
  <c r="G111" i="6"/>
  <c r="Q111" i="6"/>
  <c r="G103" i="6"/>
  <c r="Q103" i="6"/>
  <c r="G65" i="6"/>
  <c r="Q65" i="6"/>
  <c r="G135" i="6"/>
  <c r="Q135" i="6"/>
  <c r="Q43" i="6"/>
  <c r="G68" i="6"/>
  <c r="Q68" i="6"/>
  <c r="G96" i="6"/>
  <c r="Q96" i="6"/>
  <c r="Q45" i="6"/>
  <c r="G150" i="6"/>
  <c r="Q150" i="6"/>
  <c r="Q57" i="6"/>
  <c r="Q21" i="6"/>
  <c r="F4" i="6"/>
  <c r="M81" i="6"/>
  <c r="I81" i="6" s="1"/>
  <c r="J81" i="6" s="1"/>
  <c r="M132" i="6"/>
  <c r="I132" i="6" s="1"/>
  <c r="J132" i="6" s="1"/>
  <c r="M123" i="6"/>
  <c r="I123" i="6" s="1"/>
  <c r="K123" i="6" s="1"/>
  <c r="M85" i="6"/>
  <c r="I85" i="6" s="1"/>
  <c r="J85" i="6" s="1"/>
  <c r="M84" i="6"/>
  <c r="I84" i="6" s="1"/>
  <c r="J84" i="6" s="1"/>
  <c r="M67" i="6"/>
  <c r="I67" i="6" s="1"/>
  <c r="K67" i="6" s="1"/>
  <c r="M131" i="6"/>
  <c r="I131" i="6" s="1"/>
  <c r="K131" i="6" s="1"/>
  <c r="M77" i="6"/>
  <c r="I77" i="6" s="1"/>
  <c r="J77" i="6" s="1"/>
  <c r="M101" i="6"/>
  <c r="I101" i="6" s="1"/>
  <c r="K101" i="6" s="1"/>
  <c r="M78" i="6"/>
  <c r="I78" i="6" s="1"/>
  <c r="K78" i="6" s="1"/>
  <c r="M111" i="6"/>
  <c r="I111" i="6" s="1"/>
  <c r="M144" i="6"/>
  <c r="I144" i="6" s="1"/>
  <c r="M130" i="6"/>
  <c r="I130" i="6" s="1"/>
  <c r="J130" i="6" s="1"/>
  <c r="M83" i="6"/>
  <c r="I83" i="6" s="1"/>
  <c r="K83" i="6" s="1"/>
  <c r="F3" i="6"/>
  <c r="D77" i="6"/>
  <c r="D50" i="6"/>
  <c r="D66" i="6"/>
  <c r="D94" i="6"/>
  <c r="D10" i="6"/>
  <c r="D78" i="6"/>
  <c r="D113" i="6"/>
  <c r="D79" i="6"/>
  <c r="D35" i="6"/>
  <c r="D120" i="6"/>
  <c r="D123" i="6"/>
  <c r="D138" i="6"/>
  <c r="F37" i="6"/>
  <c r="G37" i="6" s="1"/>
  <c r="F85" i="6"/>
  <c r="F72" i="6"/>
  <c r="F104" i="6"/>
  <c r="F43" i="6"/>
  <c r="G43" i="6" s="1"/>
  <c r="F12" i="6"/>
  <c r="G12" i="6" s="1"/>
  <c r="F38" i="6"/>
  <c r="G38" i="6" s="1"/>
  <c r="F7" i="6"/>
  <c r="F89" i="6"/>
  <c r="F20" i="6"/>
  <c r="G20" i="6" s="1"/>
  <c r="F52" i="6"/>
  <c r="G52" i="6" s="1"/>
  <c r="F11" i="6"/>
  <c r="G11" i="6" s="1"/>
  <c r="F103" i="6"/>
  <c r="D16" i="6"/>
  <c r="D115" i="6"/>
  <c r="D15" i="6"/>
  <c r="Q15" i="6" s="1"/>
  <c r="D24" i="6"/>
  <c r="D82" i="6"/>
  <c r="M87" i="6"/>
  <c r="I87" i="6" s="1"/>
  <c r="J87" i="6" s="1"/>
  <c r="D87" i="6"/>
  <c r="D47" i="6"/>
  <c r="D132" i="6"/>
  <c r="D18" i="6"/>
  <c r="D86" i="6"/>
  <c r="D121" i="6"/>
  <c r="D143" i="6"/>
  <c r="D91" i="6"/>
  <c r="D17" i="6"/>
  <c r="D49" i="6"/>
  <c r="D32" i="6"/>
  <c r="D122" i="6"/>
  <c r="D54" i="6"/>
  <c r="D146" i="6"/>
  <c r="F13" i="6"/>
  <c r="G13" i="6" s="1"/>
  <c r="F45" i="6"/>
  <c r="G45" i="6" s="1"/>
  <c r="F144" i="6"/>
  <c r="F80" i="6"/>
  <c r="F112" i="6"/>
  <c r="F83" i="6"/>
  <c r="F14" i="6"/>
  <c r="G14" i="6" s="1"/>
  <c r="F46" i="6"/>
  <c r="G46" i="6" s="1"/>
  <c r="F57" i="6"/>
  <c r="G57" i="6" s="1"/>
  <c r="F97" i="6"/>
  <c r="F28" i="6"/>
  <c r="F68" i="6"/>
  <c r="F31" i="6"/>
  <c r="F111" i="6"/>
  <c r="D40" i="6"/>
  <c r="D100" i="6"/>
  <c r="D63" i="6"/>
  <c r="D151" i="6"/>
  <c r="M93" i="6"/>
  <c r="I93" i="6" s="1"/>
  <c r="J93" i="6" s="1"/>
  <c r="D93" i="6"/>
  <c r="D19" i="6"/>
  <c r="D51" i="6"/>
  <c r="D34" i="6"/>
  <c r="D26" i="6"/>
  <c r="D136" i="6"/>
  <c r="D56" i="6"/>
  <c r="D148" i="6"/>
  <c r="D41" i="6"/>
  <c r="D42" i="6"/>
  <c r="M145" i="6"/>
  <c r="I145" i="6" s="1"/>
  <c r="K145" i="6" s="1"/>
  <c r="D145" i="6"/>
  <c r="D59" i="6"/>
  <c r="D67" i="6"/>
  <c r="D125" i="6"/>
  <c r="D23" i="6"/>
  <c r="D53" i="6"/>
  <c r="D48" i="6"/>
  <c r="D124" i="6"/>
  <c r="D84" i="6"/>
  <c r="D60" i="6"/>
  <c r="M127" i="6"/>
  <c r="I127" i="6" s="1"/>
  <c r="J127" i="6" s="1"/>
  <c r="D127" i="6"/>
  <c r="F21" i="6"/>
  <c r="G21" i="6" s="1"/>
  <c r="F61" i="6"/>
  <c r="F130" i="6"/>
  <c r="F88" i="6"/>
  <c r="F128" i="6"/>
  <c r="F62" i="6"/>
  <c r="F22" i="6"/>
  <c r="G22" i="6" s="1"/>
  <c r="F70" i="6"/>
  <c r="F65" i="6"/>
  <c r="F105" i="6"/>
  <c r="F36" i="6"/>
  <c r="G36" i="6" s="1"/>
  <c r="F76" i="6"/>
  <c r="F39" i="6"/>
  <c r="G39" i="6" s="1"/>
  <c r="F119" i="6"/>
  <c r="M71" i="6"/>
  <c r="I71" i="6" s="1"/>
  <c r="J71" i="6" s="1"/>
  <c r="D71" i="6"/>
  <c r="D74" i="6"/>
  <c r="D131" i="6"/>
  <c r="D6" i="6"/>
  <c r="M129" i="6"/>
  <c r="I129" i="6" s="1"/>
  <c r="J129" i="6" s="1"/>
  <c r="D129" i="6"/>
  <c r="D64" i="6"/>
  <c r="D101" i="6"/>
  <c r="D27" i="6"/>
  <c r="D81" i="6"/>
  <c r="D116" i="6"/>
  <c r="D99" i="6"/>
  <c r="D106" i="6"/>
  <c r="M137" i="6"/>
  <c r="I137" i="6" s="1"/>
  <c r="K137" i="6" s="1"/>
  <c r="D137" i="6"/>
  <c r="F29" i="6"/>
  <c r="F69" i="6"/>
  <c r="F96" i="6"/>
  <c r="F5" i="6"/>
  <c r="F150" i="6"/>
  <c r="F30" i="6"/>
  <c r="F135" i="6"/>
  <c r="F73" i="6"/>
  <c r="F98" i="6"/>
  <c r="F44" i="6"/>
  <c r="G44" i="6" s="1"/>
  <c r="F114" i="6"/>
  <c r="F95" i="6"/>
  <c r="F90" i="6"/>
  <c r="D58" i="6"/>
  <c r="D25" i="6"/>
  <c r="Q25" i="6" s="1"/>
  <c r="D133" i="6"/>
  <c r="D108" i="6"/>
  <c r="D141" i="6"/>
  <c r="S32" i="8" l="1"/>
  <c r="U32" i="8" s="1"/>
  <c r="W32" i="8" s="1"/>
  <c r="L32" i="16"/>
  <c r="D9" i="24"/>
  <c r="S32" i="17"/>
  <c r="U32" i="17" s="1"/>
  <c r="W32" i="17" s="1"/>
  <c r="S32" i="18"/>
  <c r="U32" i="18" s="1"/>
  <c r="W32" i="18" s="1"/>
  <c r="S32" i="11"/>
  <c r="U32" i="11" s="1"/>
  <c r="W32" i="11" s="1"/>
  <c r="S32" i="4"/>
  <c r="U32" i="4" s="1"/>
  <c r="AO32" i="4" s="1"/>
  <c r="AA32" i="4" s="1"/>
  <c r="S32" i="12"/>
  <c r="U32" i="12" s="1"/>
  <c r="W32" i="12" s="1"/>
  <c r="S32" i="13"/>
  <c r="U32" i="13" s="1"/>
  <c r="W32" i="13" s="1"/>
  <c r="S32" i="14"/>
  <c r="U32" i="14" s="1"/>
  <c r="W32" i="14" s="1"/>
  <c r="S32" i="15"/>
  <c r="U32" i="15" s="1"/>
  <c r="W32" i="15" s="1"/>
  <c r="S39" i="10"/>
  <c r="U39" i="10" s="1"/>
  <c r="W39" i="10" s="1"/>
  <c r="W39" i="13"/>
  <c r="AD39" i="13"/>
  <c r="L39" i="13" s="1"/>
  <c r="AO39" i="13"/>
  <c r="AA39" i="13" s="1"/>
  <c r="S39" i="14"/>
  <c r="U39" i="14" s="1"/>
  <c r="W39" i="14" s="1"/>
  <c r="S35" i="10"/>
  <c r="U35" i="10" s="1"/>
  <c r="W35" i="10" s="1"/>
  <c r="S39" i="17"/>
  <c r="U39" i="17" s="1"/>
  <c r="W39" i="17" s="1"/>
  <c r="L39" i="17"/>
  <c r="S36" i="13"/>
  <c r="U36" i="13" s="1"/>
  <c r="W36" i="13" s="1"/>
  <c r="S38" i="18"/>
  <c r="U38" i="18" s="1"/>
  <c r="S33" i="15"/>
  <c r="U33" i="15" s="1"/>
  <c r="W33" i="15" s="1"/>
  <c r="S39" i="9"/>
  <c r="U39" i="9" s="1"/>
  <c r="W39" i="9" s="1"/>
  <c r="S39" i="18"/>
  <c r="U39" i="18" s="1"/>
  <c r="W39" i="18" s="1"/>
  <c r="L39" i="18"/>
  <c r="S35" i="12"/>
  <c r="U35" i="12" s="1"/>
  <c r="W35" i="12" s="1"/>
  <c r="S33" i="14"/>
  <c r="U33" i="14" s="1"/>
  <c r="W33" i="14" s="1"/>
  <c r="S33" i="12"/>
  <c r="U33" i="12" s="1"/>
  <c r="W33" i="12" s="1"/>
  <c r="S40" i="15"/>
  <c r="U40" i="15" s="1"/>
  <c r="W40" i="15" s="1"/>
  <c r="S35" i="13"/>
  <c r="U35" i="13" s="1"/>
  <c r="W35" i="13" s="1"/>
  <c r="S34" i="10"/>
  <c r="U34" i="10" s="1"/>
  <c r="W34" i="10" s="1"/>
  <c r="S40" i="8"/>
  <c r="U40" i="8" s="1"/>
  <c r="W40" i="8" s="1"/>
  <c r="S40" i="16"/>
  <c r="U40" i="16" s="1"/>
  <c r="W40" i="16" s="1"/>
  <c r="L40" i="16"/>
  <c r="S36" i="11"/>
  <c r="U36" i="11" s="1"/>
  <c r="W36" i="11" s="1"/>
  <c r="S38" i="11"/>
  <c r="U38" i="11" s="1"/>
  <c r="W38" i="11" s="1"/>
  <c r="S37" i="12"/>
  <c r="U37" i="12" s="1"/>
  <c r="W37" i="12" s="1"/>
  <c r="S34" i="15"/>
  <c r="U34" i="15" s="1"/>
  <c r="W34" i="15" s="1"/>
  <c r="S34" i="12"/>
  <c r="U34" i="12" s="1"/>
  <c r="W34" i="12" s="1"/>
  <c r="S33" i="10"/>
  <c r="U33" i="10" s="1"/>
  <c r="W33" i="10" s="1"/>
  <c r="D10" i="24"/>
  <c r="S33" i="17"/>
  <c r="U33" i="17" s="1"/>
  <c r="W33" i="17" s="1"/>
  <c r="L33" i="17"/>
  <c r="S34" i="14"/>
  <c r="U34" i="14" s="1"/>
  <c r="W34" i="14" s="1"/>
  <c r="S36" i="8"/>
  <c r="U36" i="8" s="1"/>
  <c r="W36" i="8" s="1"/>
  <c r="S35" i="9"/>
  <c r="U35" i="9" s="1"/>
  <c r="W35" i="9" s="1"/>
  <c r="S39" i="8"/>
  <c r="U39" i="8" s="1"/>
  <c r="W39" i="8" s="1"/>
  <c r="S38" i="17"/>
  <c r="U38" i="17" s="1"/>
  <c r="S37" i="14"/>
  <c r="U37" i="14" s="1"/>
  <c r="W37" i="14" s="1"/>
  <c r="S35" i="17"/>
  <c r="U35" i="17" s="1"/>
  <c r="S39" i="16"/>
  <c r="U39" i="16" s="1"/>
  <c r="W39" i="16" s="1"/>
  <c r="L39" i="16"/>
  <c r="S35" i="8"/>
  <c r="U35" i="8" s="1"/>
  <c r="W35" i="8" s="1"/>
  <c r="S37" i="11"/>
  <c r="U37" i="11" s="1"/>
  <c r="W37" i="11" s="1"/>
  <c r="S35" i="16"/>
  <c r="U35" i="16" s="1"/>
  <c r="S36" i="15"/>
  <c r="U36" i="15" s="1"/>
  <c r="W36" i="15" s="1"/>
  <c r="S37" i="17"/>
  <c r="U37" i="17" s="1"/>
  <c r="L37" i="17"/>
  <c r="S34" i="16"/>
  <c r="U34" i="16" s="1"/>
  <c r="W34" i="16" s="1"/>
  <c r="L34" i="16"/>
  <c r="S36" i="9"/>
  <c r="U36" i="9" s="1"/>
  <c r="W36" i="9" s="1"/>
  <c r="S38" i="8"/>
  <c r="U38" i="8" s="1"/>
  <c r="W38" i="8" s="1"/>
  <c r="S40" i="17"/>
  <c r="U40" i="17" s="1"/>
  <c r="L40" i="17"/>
  <c r="S37" i="8"/>
  <c r="U37" i="8" s="1"/>
  <c r="W37" i="8" s="1"/>
  <c r="S37" i="18"/>
  <c r="U37" i="18" s="1"/>
  <c r="W37" i="18" s="1"/>
  <c r="L37" i="18"/>
  <c r="S36" i="16"/>
  <c r="U36" i="16" s="1"/>
  <c r="L36" i="16"/>
  <c r="S36" i="17"/>
  <c r="U36" i="17" s="1"/>
  <c r="W36" i="17" s="1"/>
  <c r="L36" i="17"/>
  <c r="S37" i="15"/>
  <c r="U37" i="15" s="1"/>
  <c r="W37" i="15" s="1"/>
  <c r="S39" i="12"/>
  <c r="U39" i="12" s="1"/>
  <c r="W39" i="12" s="1"/>
  <c r="S38" i="15"/>
  <c r="U38" i="15" s="1"/>
  <c r="S40" i="18"/>
  <c r="U40" i="18" s="1"/>
  <c r="W40" i="18" s="1"/>
  <c r="L40" i="18"/>
  <c r="S35" i="15"/>
  <c r="U35" i="15" s="1"/>
  <c r="S35" i="11"/>
  <c r="U35" i="11" s="1"/>
  <c r="W35" i="11" s="1"/>
  <c r="S35" i="18"/>
  <c r="U35" i="18" s="1"/>
  <c r="S38" i="9"/>
  <c r="U38" i="9" s="1"/>
  <c r="W38" i="9" s="1"/>
  <c r="S34" i="11"/>
  <c r="U34" i="11" s="1"/>
  <c r="W34" i="11" s="1"/>
  <c r="S34" i="8"/>
  <c r="U34" i="8" s="1"/>
  <c r="W34" i="8" s="1"/>
  <c r="S37" i="16"/>
  <c r="U37" i="16" s="1"/>
  <c r="W37" i="16" s="1"/>
  <c r="L37" i="16"/>
  <c r="S33" i="18"/>
  <c r="U33" i="18" s="1"/>
  <c r="W33" i="18" s="1"/>
  <c r="L33" i="18"/>
  <c r="D18" i="24"/>
  <c r="S40" i="12"/>
  <c r="U40" i="12" s="1"/>
  <c r="W40" i="12" s="1"/>
  <c r="S36" i="10"/>
  <c r="U36" i="10" s="1"/>
  <c r="W36" i="10" s="1"/>
  <c r="S38" i="10"/>
  <c r="U38" i="10" s="1"/>
  <c r="W38" i="10" s="1"/>
  <c r="S33" i="11"/>
  <c r="U33" i="11" s="1"/>
  <c r="W33" i="11" s="1"/>
  <c r="D11" i="24"/>
  <c r="S38" i="14"/>
  <c r="U38" i="14" s="1"/>
  <c r="W38" i="14" s="1"/>
  <c r="S38" i="12"/>
  <c r="U38" i="12" s="1"/>
  <c r="W38" i="12" s="1"/>
  <c r="S40" i="13"/>
  <c r="U40" i="13" s="1"/>
  <c r="W40" i="13" s="1"/>
  <c r="S37" i="9"/>
  <c r="U37" i="9" s="1"/>
  <c r="W37" i="9" s="1"/>
  <c r="S35" i="14"/>
  <c r="U35" i="14" s="1"/>
  <c r="W35" i="14" s="1"/>
  <c r="S36" i="18"/>
  <c r="U36" i="18" s="1"/>
  <c r="W36" i="18" s="1"/>
  <c r="L36" i="18"/>
  <c r="S38" i="13"/>
  <c r="U38" i="13" s="1"/>
  <c r="W38" i="13" s="1"/>
  <c r="S33" i="8"/>
  <c r="U33" i="8" s="1"/>
  <c r="W33" i="8" s="1"/>
  <c r="D8" i="24"/>
  <c r="S33" i="9"/>
  <c r="U33" i="9" s="1"/>
  <c r="W33" i="9" s="1"/>
  <c r="S33" i="16"/>
  <c r="U33" i="16" s="1"/>
  <c r="W33" i="16" s="1"/>
  <c r="L33" i="16"/>
  <c r="D16" i="24"/>
  <c r="S40" i="11"/>
  <c r="U40" i="11" s="1"/>
  <c r="W40" i="11" s="1"/>
  <c r="S40" i="9"/>
  <c r="U40" i="9" s="1"/>
  <c r="W40" i="9" s="1"/>
  <c r="S34" i="13"/>
  <c r="U34" i="13" s="1"/>
  <c r="W34" i="13" s="1"/>
  <c r="S40" i="10"/>
  <c r="U40" i="10" s="1"/>
  <c r="W40" i="10" s="1"/>
  <c r="S38" i="16"/>
  <c r="U38" i="16" s="1"/>
  <c r="S33" i="13"/>
  <c r="U33" i="13" s="1"/>
  <c r="W33" i="13" s="1"/>
  <c r="D13" i="24"/>
  <c r="S37" i="10"/>
  <c r="U37" i="10" s="1"/>
  <c r="W37" i="10" s="1"/>
  <c r="S36" i="14"/>
  <c r="U36" i="14" s="1"/>
  <c r="W36" i="14" s="1"/>
  <c r="S32" i="9"/>
  <c r="U32" i="9" s="1"/>
  <c r="W32" i="9" s="1"/>
  <c r="S39" i="11"/>
  <c r="U39" i="11" s="1"/>
  <c r="S34" i="18"/>
  <c r="U34" i="18" s="1"/>
  <c r="W34" i="18" s="1"/>
  <c r="L34" i="18"/>
  <c r="S34" i="9"/>
  <c r="U34" i="9" s="1"/>
  <c r="W34" i="9" s="1"/>
  <c r="S34" i="17"/>
  <c r="U34" i="17" s="1"/>
  <c r="W34" i="17" s="1"/>
  <c r="L34" i="17"/>
  <c r="S36" i="12"/>
  <c r="U36" i="12" s="1"/>
  <c r="W36" i="12" s="1"/>
  <c r="S40" i="14"/>
  <c r="U40" i="14" s="1"/>
  <c r="W40" i="14" s="1"/>
  <c r="S32" i="10"/>
  <c r="U32" i="10" s="1"/>
  <c r="W32" i="10" s="1"/>
  <c r="S39" i="15"/>
  <c r="U39" i="15" s="1"/>
  <c r="W39" i="15" s="1"/>
  <c r="S37" i="13"/>
  <c r="U37" i="13" s="1"/>
  <c r="W37" i="13" s="1"/>
  <c r="D7" i="24"/>
  <c r="AO118" i="4"/>
  <c r="AA118" i="4" s="1"/>
  <c r="AD118" i="4"/>
  <c r="AO63" i="4"/>
  <c r="AA63" i="4" s="1"/>
  <c r="AD63" i="4"/>
  <c r="S35" i="4"/>
  <c r="U35" i="4" s="1"/>
  <c r="AA31" i="19"/>
  <c r="M5" i="6" s="1"/>
  <c r="I5" i="6" s="1"/>
  <c r="AO162" i="4"/>
  <c r="AA162" i="4" s="1"/>
  <c r="AD162" i="4"/>
  <c r="AO67" i="4"/>
  <c r="AA67" i="4" s="1"/>
  <c r="AD67" i="4"/>
  <c r="AO89" i="4"/>
  <c r="AA89" i="4" s="1"/>
  <c r="AD89" i="4"/>
  <c r="S45" i="4"/>
  <c r="U45" i="4" s="1"/>
  <c r="AA41" i="19"/>
  <c r="M15" i="6" s="1"/>
  <c r="I15" i="6" s="1"/>
  <c r="J15" i="6" s="1"/>
  <c r="AD134" i="4"/>
  <c r="AO134" i="4"/>
  <c r="AA134" i="4" s="1"/>
  <c r="AO79" i="4"/>
  <c r="AA79" i="4" s="1"/>
  <c r="AD79" i="4"/>
  <c r="S59" i="4"/>
  <c r="U59" i="4" s="1"/>
  <c r="AA55" i="19"/>
  <c r="M29" i="6" s="1"/>
  <c r="I29" i="6" s="1"/>
  <c r="K29" i="6" s="1"/>
  <c r="AO100" i="4"/>
  <c r="AA100" i="4" s="1"/>
  <c r="AD100" i="4"/>
  <c r="AO88" i="4"/>
  <c r="AA88" i="4" s="1"/>
  <c r="AD88" i="4"/>
  <c r="AO106" i="4"/>
  <c r="AA106" i="4" s="1"/>
  <c r="AD106" i="4"/>
  <c r="AD165" i="4"/>
  <c r="AO165" i="4"/>
  <c r="AA165" i="4" s="1"/>
  <c r="AO74" i="4"/>
  <c r="AA74" i="4" s="1"/>
  <c r="AD74" i="4"/>
  <c r="AD151" i="4"/>
  <c r="AO151" i="4"/>
  <c r="AA151" i="4" s="1"/>
  <c r="AO139" i="4"/>
  <c r="AA139" i="4" s="1"/>
  <c r="AD139" i="4"/>
  <c r="AO116" i="4"/>
  <c r="AA116" i="4" s="1"/>
  <c r="AD116" i="4"/>
  <c r="AA74" i="19"/>
  <c r="M48" i="6" s="1"/>
  <c r="I48" i="6" s="1"/>
  <c r="J48" i="6" s="1"/>
  <c r="AA67" i="19"/>
  <c r="M41" i="6" s="1"/>
  <c r="I41" i="6" s="1"/>
  <c r="K41" i="6" s="1"/>
  <c r="AA68" i="19"/>
  <c r="M42" i="6" s="1"/>
  <c r="I42" i="6" s="1"/>
  <c r="J42" i="6" s="1"/>
  <c r="AA87" i="19"/>
  <c r="AA71" i="19"/>
  <c r="AA85" i="19"/>
  <c r="M59" i="6" s="1"/>
  <c r="I59" i="6" s="1"/>
  <c r="J59" i="6" s="1"/>
  <c r="AA63" i="19"/>
  <c r="AO166" i="4"/>
  <c r="AA166" i="4" s="1"/>
  <c r="AD166" i="4"/>
  <c r="AO111" i="4"/>
  <c r="AA111" i="4" s="1"/>
  <c r="AD111" i="4"/>
  <c r="AO75" i="4"/>
  <c r="AA75" i="4" s="1"/>
  <c r="AD75" i="4"/>
  <c r="AD132" i="4"/>
  <c r="AO132" i="4"/>
  <c r="AA132" i="4" s="1"/>
  <c r="S56" i="4"/>
  <c r="U56" i="4" s="1"/>
  <c r="AA52" i="19"/>
  <c r="AO137" i="4"/>
  <c r="AA137" i="4" s="1"/>
  <c r="AD137" i="4"/>
  <c r="AO93" i="4"/>
  <c r="AA93" i="4" s="1"/>
  <c r="AD93" i="4"/>
  <c r="AD175" i="4"/>
  <c r="AO175" i="4"/>
  <c r="AA175" i="4" s="1"/>
  <c r="AO135" i="4"/>
  <c r="AA135" i="4" s="1"/>
  <c r="AD135" i="4"/>
  <c r="AD147" i="4"/>
  <c r="AO147" i="4"/>
  <c r="AA147" i="4" s="1"/>
  <c r="AO148" i="4"/>
  <c r="AA148" i="4" s="1"/>
  <c r="AD148" i="4"/>
  <c r="AO152" i="4"/>
  <c r="AA152" i="4" s="1"/>
  <c r="AD152" i="4"/>
  <c r="S52" i="4"/>
  <c r="U52" i="4" s="1"/>
  <c r="AA48" i="19"/>
  <c r="AO107" i="4"/>
  <c r="AA107" i="4" s="1"/>
  <c r="AD107" i="4"/>
  <c r="AO113" i="4"/>
  <c r="AA113" i="4" s="1"/>
  <c r="AD113" i="4"/>
  <c r="AO69" i="4"/>
  <c r="AA69" i="4" s="1"/>
  <c r="AD69" i="4"/>
  <c r="S54" i="4"/>
  <c r="U54" i="4" s="1"/>
  <c r="AA50" i="19"/>
  <c r="AO66" i="4"/>
  <c r="AA66" i="4" s="1"/>
  <c r="AD66" i="4"/>
  <c r="AA76" i="19"/>
  <c r="M50" i="6" s="1"/>
  <c r="I50" i="6" s="1"/>
  <c r="J50" i="6" s="1"/>
  <c r="AA88" i="19"/>
  <c r="M62" i="6" s="1"/>
  <c r="I62" i="6" s="1"/>
  <c r="K62" i="6" s="1"/>
  <c r="AA72" i="19"/>
  <c r="AO154" i="4"/>
  <c r="AA154" i="4" s="1"/>
  <c r="AD154" i="4"/>
  <c r="AD167" i="4"/>
  <c r="AO167" i="4"/>
  <c r="AA167" i="4" s="1"/>
  <c r="AO70" i="4"/>
  <c r="AA70" i="4" s="1"/>
  <c r="AD70" i="4"/>
  <c r="AO90" i="4"/>
  <c r="AA90" i="4" s="1"/>
  <c r="AD90" i="4"/>
  <c r="AO128" i="4"/>
  <c r="AA128" i="4" s="1"/>
  <c r="AD128" i="4"/>
  <c r="S36" i="4"/>
  <c r="U36" i="4" s="1"/>
  <c r="AA32" i="19"/>
  <c r="M6" i="6" s="1"/>
  <c r="I6" i="6" s="1"/>
  <c r="J6" i="6" s="1"/>
  <c r="AO91" i="4"/>
  <c r="AA91" i="4" s="1"/>
  <c r="AD91" i="4"/>
  <c r="S41" i="4"/>
  <c r="U41" i="4" s="1"/>
  <c r="AA37" i="19"/>
  <c r="S50" i="4"/>
  <c r="U50" i="4" s="1"/>
  <c r="AA46" i="19"/>
  <c r="M20" i="6" s="1"/>
  <c r="I20" i="6" s="1"/>
  <c r="J20" i="6" s="1"/>
  <c r="AO94" i="4"/>
  <c r="AA94" i="4" s="1"/>
  <c r="AD94" i="4"/>
  <c r="S39" i="4"/>
  <c r="U39" i="4" s="1"/>
  <c r="AA35" i="19"/>
  <c r="M9" i="6" s="1"/>
  <c r="I9" i="6" s="1"/>
  <c r="J9" i="6" s="1"/>
  <c r="AO83" i="4"/>
  <c r="AA83" i="4" s="1"/>
  <c r="AD83" i="4"/>
  <c r="AO108" i="4"/>
  <c r="AA108" i="4" s="1"/>
  <c r="AD108" i="4"/>
  <c r="AO96" i="4"/>
  <c r="AA96" i="4" s="1"/>
  <c r="AD96" i="4"/>
  <c r="AD161" i="4"/>
  <c r="AO161" i="4"/>
  <c r="AA161" i="4" s="1"/>
  <c r="AO117" i="4"/>
  <c r="AA117" i="4" s="1"/>
  <c r="AD117" i="4"/>
  <c r="AO110" i="4"/>
  <c r="AA110" i="4" s="1"/>
  <c r="AD110" i="4"/>
  <c r="S55" i="4"/>
  <c r="U55" i="4" s="1"/>
  <c r="AA51" i="19"/>
  <c r="AA60" i="19"/>
  <c r="M34" i="6" s="1"/>
  <c r="I34" i="6" s="1"/>
  <c r="J34" i="6" s="1"/>
  <c r="AA75" i="19"/>
  <c r="M49" i="6" s="1"/>
  <c r="I49" i="6" s="1"/>
  <c r="AA59" i="19"/>
  <c r="AA86" i="19"/>
  <c r="AA69" i="19"/>
  <c r="AA78" i="19"/>
  <c r="M52" i="6" s="1"/>
  <c r="I52" i="6" s="1"/>
  <c r="S40" i="4"/>
  <c r="U40" i="4" s="1"/>
  <c r="AA36" i="19"/>
  <c r="M10" i="6" s="1"/>
  <c r="I10" i="6" s="1"/>
  <c r="J10" i="6" s="1"/>
  <c r="AO73" i="4"/>
  <c r="AA73" i="4" s="1"/>
  <c r="AD73" i="4"/>
  <c r="AD179" i="4"/>
  <c r="AO179" i="4"/>
  <c r="AA179" i="4" s="1"/>
  <c r="AO126" i="4"/>
  <c r="AA126" i="4" s="1"/>
  <c r="AD126" i="4"/>
  <c r="AO71" i="4"/>
  <c r="AA71" i="4" s="1"/>
  <c r="AD71" i="4"/>
  <c r="S43" i="4"/>
  <c r="U43" i="4" s="1"/>
  <c r="AA39" i="19"/>
  <c r="AO84" i="4"/>
  <c r="AA84" i="4" s="1"/>
  <c r="AD84" i="4"/>
  <c r="AO72" i="4"/>
  <c r="AA72" i="4" s="1"/>
  <c r="AD72" i="4"/>
  <c r="AO145" i="4"/>
  <c r="AA145" i="4" s="1"/>
  <c r="AD145" i="4"/>
  <c r="AO101" i="4"/>
  <c r="AA101" i="4" s="1"/>
  <c r="AD101" i="4"/>
  <c r="AO142" i="4"/>
  <c r="AA142" i="4" s="1"/>
  <c r="AD142" i="4"/>
  <c r="AO87" i="4"/>
  <c r="AA87" i="4" s="1"/>
  <c r="AD87" i="4"/>
  <c r="S38" i="4"/>
  <c r="U38" i="4" s="1"/>
  <c r="AA34" i="19"/>
  <c r="M8" i="6" s="1"/>
  <c r="I8" i="6" s="1"/>
  <c r="J8" i="6" s="1"/>
  <c r="AO156" i="4"/>
  <c r="AA156" i="4" s="1"/>
  <c r="AD156" i="4"/>
  <c r="AO160" i="4"/>
  <c r="AA160" i="4" s="1"/>
  <c r="AD160" i="4"/>
  <c r="AO138" i="4"/>
  <c r="AA138" i="4" s="1"/>
  <c r="AD138" i="4"/>
  <c r="AD173" i="4"/>
  <c r="AO173" i="4"/>
  <c r="AA173" i="4" s="1"/>
  <c r="AO130" i="4"/>
  <c r="AA130" i="4" s="1"/>
  <c r="AD130" i="4"/>
  <c r="AO159" i="4"/>
  <c r="AA159" i="4" s="1"/>
  <c r="AD159" i="4"/>
  <c r="AA58" i="19"/>
  <c r="AA79" i="19"/>
  <c r="M53" i="6" s="1"/>
  <c r="I53" i="6" s="1"/>
  <c r="K53" i="6" s="1"/>
  <c r="AO112" i="4"/>
  <c r="AA112" i="4" s="1"/>
  <c r="AD112" i="4"/>
  <c r="AD177" i="4"/>
  <c r="AO177" i="4"/>
  <c r="AA177" i="4" s="1"/>
  <c r="AO133" i="4"/>
  <c r="AA133" i="4" s="1"/>
  <c r="AD133" i="4"/>
  <c r="AO174" i="4"/>
  <c r="AA174" i="4" s="1"/>
  <c r="AD174" i="4"/>
  <c r="AO119" i="4"/>
  <c r="AA119" i="4" s="1"/>
  <c r="AD119" i="4"/>
  <c r="AO115" i="4"/>
  <c r="AA115" i="4" s="1"/>
  <c r="AD115" i="4"/>
  <c r="AD140" i="4"/>
  <c r="AO140" i="4"/>
  <c r="AA140" i="4" s="1"/>
  <c r="AO136" i="4"/>
  <c r="AA136" i="4" s="1"/>
  <c r="AD136" i="4"/>
  <c r="S58" i="4"/>
  <c r="U58" i="4" s="1"/>
  <c r="AA54" i="19"/>
  <c r="M28" i="6" s="1"/>
  <c r="I28" i="6" s="1"/>
  <c r="K28" i="6" s="1"/>
  <c r="AD149" i="4"/>
  <c r="AO149" i="4"/>
  <c r="AA149" i="4" s="1"/>
  <c r="S49" i="4"/>
  <c r="U49" i="4" s="1"/>
  <c r="AA45" i="19"/>
  <c r="M19" i="6" s="1"/>
  <c r="I19" i="6" s="1"/>
  <c r="K19" i="6" s="1"/>
  <c r="AO122" i="4"/>
  <c r="AA122" i="4" s="1"/>
  <c r="AD122" i="4"/>
  <c r="AO150" i="4"/>
  <c r="AA150" i="4" s="1"/>
  <c r="AD150" i="4"/>
  <c r="AO95" i="4"/>
  <c r="AA95" i="4" s="1"/>
  <c r="AD95" i="4"/>
  <c r="AO123" i="4"/>
  <c r="AA123" i="4" s="1"/>
  <c r="AD123" i="4"/>
  <c r="S60" i="4"/>
  <c r="U60" i="4" s="1"/>
  <c r="AA56" i="19"/>
  <c r="M30" i="6" s="1"/>
  <c r="I30" i="6" s="1"/>
  <c r="K30" i="6" s="1"/>
  <c r="AD155" i="4"/>
  <c r="AO155" i="4"/>
  <c r="AA155" i="4" s="1"/>
  <c r="AO65" i="4"/>
  <c r="AA65" i="4" s="1"/>
  <c r="AD65" i="4"/>
  <c r="AO98" i="4"/>
  <c r="AA98" i="4" s="1"/>
  <c r="AD98" i="4"/>
  <c r="AA62" i="19"/>
  <c r="AA80" i="19"/>
  <c r="M54" i="6" s="1"/>
  <c r="I54" i="6" s="1"/>
  <c r="K54" i="6" s="1"/>
  <c r="AO176" i="4"/>
  <c r="AA176" i="4" s="1"/>
  <c r="AD176" i="4"/>
  <c r="AO146" i="4"/>
  <c r="AA146" i="4" s="1"/>
  <c r="AD146" i="4"/>
  <c r="AD181" i="4"/>
  <c r="AO181" i="4"/>
  <c r="AA181" i="4" s="1"/>
  <c r="AO81" i="4"/>
  <c r="AA81" i="4" s="1"/>
  <c r="AD81" i="4"/>
  <c r="S37" i="4"/>
  <c r="U37" i="4" s="1"/>
  <c r="AA33" i="19"/>
  <c r="M7" i="6" s="1"/>
  <c r="I7" i="6" s="1"/>
  <c r="AO78" i="4"/>
  <c r="AA78" i="4" s="1"/>
  <c r="AD78" i="4"/>
  <c r="AO114" i="4"/>
  <c r="AA114" i="4" s="1"/>
  <c r="AD114" i="4"/>
  <c r="S51" i="4"/>
  <c r="U51" i="4" s="1"/>
  <c r="AA47" i="19"/>
  <c r="S44" i="4"/>
  <c r="U44" i="4" s="1"/>
  <c r="AA40" i="19"/>
  <c r="AO99" i="4"/>
  <c r="AA99" i="4" s="1"/>
  <c r="AD99" i="4"/>
  <c r="AO97" i="4"/>
  <c r="AA97" i="4" s="1"/>
  <c r="AD97" i="4"/>
  <c r="S53" i="4"/>
  <c r="U53" i="4" s="1"/>
  <c r="AA49" i="19"/>
  <c r="S34" i="4"/>
  <c r="U34" i="4" s="1"/>
  <c r="AA30" i="19"/>
  <c r="M4" i="6" s="1"/>
  <c r="I4" i="6" s="1"/>
  <c r="AO143" i="4"/>
  <c r="AA143" i="4" s="1"/>
  <c r="AD143" i="4"/>
  <c r="S46" i="4"/>
  <c r="U46" i="4" s="1"/>
  <c r="AA42" i="19"/>
  <c r="AO164" i="4"/>
  <c r="AA164" i="4" s="1"/>
  <c r="AD164" i="4"/>
  <c r="AO64" i="4"/>
  <c r="AA64" i="4" s="1"/>
  <c r="AD64" i="4"/>
  <c r="AO121" i="4"/>
  <c r="AA121" i="4" s="1"/>
  <c r="AD121" i="4"/>
  <c r="AO77" i="4"/>
  <c r="AA77" i="4" s="1"/>
  <c r="AD77" i="4"/>
  <c r="AA83" i="19"/>
  <c r="AA73" i="19"/>
  <c r="M47" i="6" s="1"/>
  <c r="I47" i="6" s="1"/>
  <c r="AA82" i="19"/>
  <c r="M56" i="6" s="1"/>
  <c r="I56" i="6" s="1"/>
  <c r="K56" i="6" s="1"/>
  <c r="AA81" i="19"/>
  <c r="M55" i="6" s="1"/>
  <c r="I55" i="6" s="1"/>
  <c r="J55" i="6" s="1"/>
  <c r="AA77" i="19"/>
  <c r="M51" i="6" s="1"/>
  <c r="I51" i="6" s="1"/>
  <c r="J51" i="6" s="1"/>
  <c r="AD163" i="4"/>
  <c r="AO163" i="4"/>
  <c r="AA163" i="4" s="1"/>
  <c r="AO76" i="4"/>
  <c r="AA76" i="4" s="1"/>
  <c r="AD76" i="4"/>
  <c r="S48" i="4"/>
  <c r="U48" i="4" s="1"/>
  <c r="AA44" i="19"/>
  <c r="AO129" i="4"/>
  <c r="AA129" i="4" s="1"/>
  <c r="AD129" i="4"/>
  <c r="AO85" i="4"/>
  <c r="AA85" i="4" s="1"/>
  <c r="AD85" i="4"/>
  <c r="AO180" i="4"/>
  <c r="AA180" i="4" s="1"/>
  <c r="AD180" i="4"/>
  <c r="AO127" i="4"/>
  <c r="AA127" i="4" s="1"/>
  <c r="AD127" i="4"/>
  <c r="AO131" i="4"/>
  <c r="AA131" i="4" s="1"/>
  <c r="AD131" i="4"/>
  <c r="AO92" i="4"/>
  <c r="AA92" i="4" s="1"/>
  <c r="AD92" i="4"/>
  <c r="AO80" i="4"/>
  <c r="AA80" i="4" s="1"/>
  <c r="AD80" i="4"/>
  <c r="AD153" i="4"/>
  <c r="AO153" i="4"/>
  <c r="AA153" i="4" s="1"/>
  <c r="AO109" i="4"/>
  <c r="AA109" i="4" s="1"/>
  <c r="AD109" i="4"/>
  <c r="S57" i="4"/>
  <c r="U57" i="4" s="1"/>
  <c r="AA53" i="19"/>
  <c r="AO178" i="4"/>
  <c r="AA178" i="4" s="1"/>
  <c r="AD178" i="4"/>
  <c r="AO102" i="4"/>
  <c r="AA102" i="4" s="1"/>
  <c r="AD102" i="4"/>
  <c r="S47" i="4"/>
  <c r="U47" i="4" s="1"/>
  <c r="AA43" i="19"/>
  <c r="M17" i="6" s="1"/>
  <c r="I17" i="6" s="1"/>
  <c r="J17" i="6" s="1"/>
  <c r="AO104" i="4"/>
  <c r="AA104" i="4" s="1"/>
  <c r="AD104" i="4"/>
  <c r="AD169" i="4"/>
  <c r="AO169" i="4"/>
  <c r="AA169" i="4" s="1"/>
  <c r="AO125" i="4"/>
  <c r="AA125" i="4" s="1"/>
  <c r="AD125" i="4"/>
  <c r="AA66" i="19"/>
  <c r="M40" i="6" s="1"/>
  <c r="I40" i="6" s="1"/>
  <c r="J40" i="6" s="1"/>
  <c r="AA65" i="19"/>
  <c r="M39" i="6" s="1"/>
  <c r="I39" i="6" s="1"/>
  <c r="K39" i="6" s="1"/>
  <c r="AA61" i="19"/>
  <c r="AO62" i="4"/>
  <c r="AA62" i="4" s="1"/>
  <c r="AD62" i="4"/>
  <c r="AO124" i="4"/>
  <c r="AA124" i="4" s="1"/>
  <c r="AD124" i="4"/>
  <c r="AO120" i="4"/>
  <c r="AA120" i="4" s="1"/>
  <c r="AD120" i="4"/>
  <c r="AO172" i="4"/>
  <c r="AA172" i="4" s="1"/>
  <c r="AD172" i="4"/>
  <c r="AO141" i="4"/>
  <c r="AA141" i="4" s="1"/>
  <c r="AD141" i="4"/>
  <c r="S33" i="4"/>
  <c r="U33" i="4" s="1"/>
  <c r="AA29" i="19"/>
  <c r="M3" i="6" s="1"/>
  <c r="I3" i="6" s="1"/>
  <c r="S42" i="4"/>
  <c r="U42" i="4" s="1"/>
  <c r="AA38" i="19"/>
  <c r="M12" i="6" s="1"/>
  <c r="I12" i="6" s="1"/>
  <c r="AO86" i="4"/>
  <c r="AA86" i="4" s="1"/>
  <c r="AD86" i="4"/>
  <c r="AO170" i="4"/>
  <c r="AA170" i="4" s="1"/>
  <c r="AD170" i="4"/>
  <c r="AO144" i="4"/>
  <c r="AA144" i="4" s="1"/>
  <c r="AD144" i="4"/>
  <c r="AO82" i="4"/>
  <c r="AA82" i="4" s="1"/>
  <c r="AD82" i="4"/>
  <c r="AD157" i="4"/>
  <c r="AO157" i="4"/>
  <c r="AA157" i="4" s="1"/>
  <c r="AO105" i="4"/>
  <c r="AA105" i="4" s="1"/>
  <c r="AD105" i="4"/>
  <c r="S61" i="4"/>
  <c r="U61" i="4" s="1"/>
  <c r="AA57" i="19"/>
  <c r="M31" i="6" s="1"/>
  <c r="I31" i="6" s="1"/>
  <c r="J31" i="6" s="1"/>
  <c r="AO158" i="4"/>
  <c r="AA158" i="4" s="1"/>
  <c r="AD158" i="4"/>
  <c r="AO103" i="4"/>
  <c r="AA103" i="4" s="1"/>
  <c r="AD103" i="4"/>
  <c r="AO168" i="4"/>
  <c r="AA168" i="4" s="1"/>
  <c r="AD168" i="4"/>
  <c r="AO68" i="4"/>
  <c r="AA68" i="4" s="1"/>
  <c r="AD68" i="4"/>
  <c r="AO171" i="4"/>
  <c r="AA171" i="4" s="1"/>
  <c r="AD171" i="4"/>
  <c r="AA84" i="19"/>
  <c r="M58" i="6" s="1"/>
  <c r="I58" i="6" s="1"/>
  <c r="J58" i="6" s="1"/>
  <c r="AA64" i="19"/>
  <c r="AA70" i="19"/>
  <c r="G141" i="6"/>
  <c r="Q141" i="6"/>
  <c r="G71" i="6"/>
  <c r="Q71" i="6"/>
  <c r="G63" i="6"/>
  <c r="Q63" i="6"/>
  <c r="G82" i="6"/>
  <c r="Q82" i="6"/>
  <c r="G78" i="6"/>
  <c r="Q78" i="6"/>
  <c r="G64" i="6"/>
  <c r="Q64" i="6"/>
  <c r="Q26" i="6"/>
  <c r="G84" i="6"/>
  <c r="Q84" i="6"/>
  <c r="G145" i="6"/>
  <c r="Q145" i="6"/>
  <c r="Q34" i="6"/>
  <c r="Q40" i="6"/>
  <c r="Q54" i="6"/>
  <c r="G86" i="6"/>
  <c r="Q86" i="6"/>
  <c r="Q138" i="6"/>
  <c r="G138" i="6"/>
  <c r="G94" i="6"/>
  <c r="Q94" i="6"/>
  <c r="Q27" i="6"/>
  <c r="Q151" i="6"/>
  <c r="G151" i="6"/>
  <c r="G60" i="6"/>
  <c r="Q60" i="6"/>
  <c r="Q146" i="6"/>
  <c r="G146" i="6"/>
  <c r="G129" i="6"/>
  <c r="Q129" i="6"/>
  <c r="G58" i="6"/>
  <c r="Q58" i="6"/>
  <c r="G106" i="6"/>
  <c r="Q106" i="6"/>
  <c r="Q124" i="6"/>
  <c r="G124" i="6"/>
  <c r="Q51" i="6"/>
  <c r="G122" i="6"/>
  <c r="Q122" i="6"/>
  <c r="Q18" i="6"/>
  <c r="G115" i="6"/>
  <c r="Q115" i="6"/>
  <c r="Q123" i="6"/>
  <c r="G123" i="6"/>
  <c r="G66" i="6"/>
  <c r="Q66" i="6"/>
  <c r="Q56" i="6"/>
  <c r="Q133" i="6"/>
  <c r="G133" i="6"/>
  <c r="G59" i="6"/>
  <c r="Q59" i="6"/>
  <c r="G121" i="6"/>
  <c r="Q121" i="6"/>
  <c r="Q99" i="6"/>
  <c r="G99" i="6"/>
  <c r="Q48" i="6"/>
  <c r="Q42" i="6"/>
  <c r="Q19" i="6"/>
  <c r="G32" i="6"/>
  <c r="Q32" i="6"/>
  <c r="G132" i="6"/>
  <c r="Q132" i="6"/>
  <c r="Q16" i="6"/>
  <c r="Q120" i="6"/>
  <c r="G120" i="6"/>
  <c r="Q50" i="6"/>
  <c r="G127" i="6"/>
  <c r="Q127" i="6"/>
  <c r="Q91" i="6"/>
  <c r="G91" i="6"/>
  <c r="G101" i="6"/>
  <c r="Q101" i="6"/>
  <c r="G136" i="6"/>
  <c r="Q136" i="6"/>
  <c r="G143" i="6"/>
  <c r="Q143" i="6"/>
  <c r="G100" i="6"/>
  <c r="Q100" i="6"/>
  <c r="Q24" i="6"/>
  <c r="G116" i="6"/>
  <c r="Q116" i="6"/>
  <c r="Q131" i="6"/>
  <c r="G131" i="6"/>
  <c r="Q53" i="6"/>
  <c r="Q41" i="6"/>
  <c r="G93" i="6"/>
  <c r="Q93" i="6"/>
  <c r="Q49" i="6"/>
  <c r="Q47" i="6"/>
  <c r="G77" i="6"/>
  <c r="Q77" i="6"/>
  <c r="G125" i="6"/>
  <c r="Q125" i="6"/>
  <c r="G113" i="6"/>
  <c r="Q113" i="6"/>
  <c r="G108" i="6"/>
  <c r="Q108" i="6"/>
  <c r="G67" i="6"/>
  <c r="Q67" i="6"/>
  <c r="G137" i="6"/>
  <c r="Q137" i="6"/>
  <c r="G81" i="6"/>
  <c r="Q81" i="6"/>
  <c r="G74" i="6"/>
  <c r="Q74" i="6"/>
  <c r="Q23" i="6"/>
  <c r="Q148" i="6"/>
  <c r="G148" i="6"/>
  <c r="Q17" i="6"/>
  <c r="G87" i="6"/>
  <c r="Q87" i="6"/>
  <c r="G79" i="6"/>
  <c r="Q79" i="6"/>
  <c r="H158" i="19"/>
  <c r="U158" i="19"/>
  <c r="W158" i="19" s="1"/>
  <c r="Y158" i="19" s="1"/>
  <c r="H116" i="19"/>
  <c r="U116" i="19"/>
  <c r="W116" i="19" s="1"/>
  <c r="Y116" i="19" s="1"/>
  <c r="H129" i="19"/>
  <c r="U129" i="19"/>
  <c r="W129" i="19" s="1"/>
  <c r="Y129" i="19" s="1"/>
  <c r="H175" i="19"/>
  <c r="U175" i="19"/>
  <c r="W175" i="19" s="1"/>
  <c r="Y175" i="19" s="1"/>
  <c r="H108" i="19"/>
  <c r="U108" i="19"/>
  <c r="W108" i="19" s="1"/>
  <c r="Y108" i="19" s="1"/>
  <c r="H130" i="19"/>
  <c r="U130" i="19"/>
  <c r="W130" i="19" s="1"/>
  <c r="Y130" i="19" s="1"/>
  <c r="H103" i="19"/>
  <c r="U103" i="19"/>
  <c r="W103" i="19" s="1"/>
  <c r="Y103" i="19" s="1"/>
  <c r="H30" i="19"/>
  <c r="U30" i="19"/>
  <c r="W30" i="19" s="1"/>
  <c r="Y30" i="19" s="1"/>
  <c r="H46" i="19"/>
  <c r="U46" i="19"/>
  <c r="W46" i="19" s="1"/>
  <c r="Y46" i="19" s="1"/>
  <c r="H117" i="19"/>
  <c r="U117" i="19"/>
  <c r="W117" i="19" s="1"/>
  <c r="Y117" i="19" s="1"/>
  <c r="U53" i="19"/>
  <c r="W53" i="19" s="1"/>
  <c r="Y53" i="19" s="1"/>
  <c r="H53" i="19"/>
  <c r="H54" i="19"/>
  <c r="U54" i="19"/>
  <c r="W54" i="19" s="1"/>
  <c r="Y54" i="19" s="1"/>
  <c r="H124" i="19"/>
  <c r="U124" i="19"/>
  <c r="W124" i="19" s="1"/>
  <c r="Y124" i="19" s="1"/>
  <c r="H60" i="19"/>
  <c r="U60" i="19"/>
  <c r="W60" i="19" s="1"/>
  <c r="Y60" i="19" s="1"/>
  <c r="U43" i="19"/>
  <c r="W43" i="19" s="1"/>
  <c r="Y43" i="19" s="1"/>
  <c r="H43" i="19"/>
  <c r="H74" i="19"/>
  <c r="U74" i="19"/>
  <c r="W74" i="19" s="1"/>
  <c r="Y74" i="19" s="1"/>
  <c r="H115" i="19"/>
  <c r="U115" i="19"/>
  <c r="W115" i="19" s="1"/>
  <c r="Y115" i="19" s="1"/>
  <c r="H137" i="19"/>
  <c r="U137" i="19"/>
  <c r="W137" i="19" s="1"/>
  <c r="Y137" i="19" s="1"/>
  <c r="H73" i="19"/>
  <c r="U73" i="19"/>
  <c r="W73" i="19" s="1"/>
  <c r="Y73" i="19" s="1"/>
  <c r="H123" i="19"/>
  <c r="U123" i="19"/>
  <c r="W123" i="19" s="1"/>
  <c r="Y123" i="19" s="1"/>
  <c r="H160" i="19"/>
  <c r="U160" i="19"/>
  <c r="W160" i="19" s="1"/>
  <c r="Y160" i="19" s="1"/>
  <c r="H96" i="19"/>
  <c r="U96" i="19"/>
  <c r="W96" i="19" s="1"/>
  <c r="Y96" i="19" s="1"/>
  <c r="H32" i="19"/>
  <c r="U32" i="19"/>
  <c r="W32" i="19" s="1"/>
  <c r="Y32" i="19" s="1"/>
  <c r="H138" i="19"/>
  <c r="U138" i="19"/>
  <c r="W138" i="19" s="1"/>
  <c r="Y138" i="19" s="1"/>
  <c r="H119" i="19"/>
  <c r="U119" i="19"/>
  <c r="W119" i="19" s="1"/>
  <c r="Y119" i="19" s="1"/>
  <c r="U55" i="19"/>
  <c r="W55" i="19" s="1"/>
  <c r="Y55" i="19" s="1"/>
  <c r="H55" i="19"/>
  <c r="H134" i="19"/>
  <c r="U134" i="19"/>
  <c r="W134" i="19" s="1"/>
  <c r="Y134" i="19" s="1"/>
  <c r="H44" i="19"/>
  <c r="U44" i="19"/>
  <c r="W44" i="19" s="1"/>
  <c r="Y44" i="19" s="1"/>
  <c r="H39" i="19"/>
  <c r="U39" i="19"/>
  <c r="W39" i="19" s="1"/>
  <c r="Y39" i="19" s="1"/>
  <c r="H93" i="19"/>
  <c r="U93" i="19"/>
  <c r="W93" i="19" s="1"/>
  <c r="Y93" i="19" s="1"/>
  <c r="H142" i="19"/>
  <c r="U142" i="19"/>
  <c r="W142" i="19" s="1"/>
  <c r="Y142" i="19" s="1"/>
  <c r="H164" i="19"/>
  <c r="U164" i="19"/>
  <c r="W164" i="19" s="1"/>
  <c r="Y164" i="19" s="1"/>
  <c r="H100" i="19"/>
  <c r="U100" i="19"/>
  <c r="W100" i="19" s="1"/>
  <c r="Y100" i="19" s="1"/>
  <c r="H36" i="19"/>
  <c r="U36" i="19"/>
  <c r="W36" i="19" s="1"/>
  <c r="Y36" i="19" s="1"/>
  <c r="H122" i="19"/>
  <c r="U122" i="19"/>
  <c r="W122" i="19" s="1"/>
  <c r="Y122" i="19" s="1"/>
  <c r="H50" i="19"/>
  <c r="U50" i="19"/>
  <c r="W50" i="19" s="1"/>
  <c r="Y50" i="19" s="1"/>
  <c r="H177" i="19"/>
  <c r="U177" i="19"/>
  <c r="W177" i="19" s="1"/>
  <c r="Y177" i="19" s="1"/>
  <c r="H113" i="19"/>
  <c r="U113" i="19"/>
  <c r="W113" i="19" s="1"/>
  <c r="Y113" i="19" s="1"/>
  <c r="U49" i="19"/>
  <c r="W49" i="19" s="1"/>
  <c r="Y49" i="19" s="1"/>
  <c r="H49" i="19"/>
  <c r="U59" i="19"/>
  <c r="W59" i="19" s="1"/>
  <c r="Y59" i="19" s="1"/>
  <c r="H59" i="19"/>
  <c r="H136" i="19"/>
  <c r="U136" i="19"/>
  <c r="W136" i="19" s="1"/>
  <c r="Y136" i="19" s="1"/>
  <c r="H72" i="19"/>
  <c r="U72" i="19"/>
  <c r="W72" i="19" s="1"/>
  <c r="Y72" i="19" s="1"/>
  <c r="H139" i="19"/>
  <c r="U139" i="19"/>
  <c r="W139" i="19" s="1"/>
  <c r="Y139" i="19" s="1"/>
  <c r="H159" i="19"/>
  <c r="U159" i="19"/>
  <c r="W159" i="19" s="1"/>
  <c r="Y159" i="19" s="1"/>
  <c r="H95" i="19"/>
  <c r="U95" i="19"/>
  <c r="W95" i="19" s="1"/>
  <c r="Y95" i="19" s="1"/>
  <c r="U31" i="19"/>
  <c r="W31" i="19" s="1"/>
  <c r="Y31" i="19" s="1"/>
  <c r="H31" i="19"/>
  <c r="U38" i="19"/>
  <c r="W38" i="19" s="1"/>
  <c r="Y38" i="19" s="1"/>
  <c r="H38" i="19"/>
  <c r="H66" i="19"/>
  <c r="U66" i="19"/>
  <c r="W66" i="19" s="1"/>
  <c r="Y66" i="19" s="1"/>
  <c r="H65" i="19"/>
  <c r="U65" i="19"/>
  <c r="W65" i="19" s="1"/>
  <c r="Y65" i="19" s="1"/>
  <c r="H166" i="19"/>
  <c r="U166" i="19"/>
  <c r="W166" i="19" s="1"/>
  <c r="Y166" i="19" s="1"/>
  <c r="U37" i="19"/>
  <c r="W37" i="19" s="1"/>
  <c r="Y37" i="19" s="1"/>
  <c r="H37" i="19"/>
  <c r="U57" i="19"/>
  <c r="W57" i="19" s="1"/>
  <c r="Y57" i="19" s="1"/>
  <c r="H57" i="19"/>
  <c r="H167" i="19"/>
  <c r="U167" i="19"/>
  <c r="W167" i="19" s="1"/>
  <c r="Y167" i="19" s="1"/>
  <c r="U29" i="19"/>
  <c r="W29" i="19" s="1"/>
  <c r="Y29" i="19" s="1"/>
  <c r="H29" i="19"/>
  <c r="H110" i="19"/>
  <c r="U110" i="19"/>
  <c r="W110" i="19" s="1"/>
  <c r="Y110" i="19" s="1"/>
  <c r="H149" i="19"/>
  <c r="U149" i="19"/>
  <c r="W149" i="19" s="1"/>
  <c r="Y149" i="19" s="1"/>
  <c r="H85" i="19"/>
  <c r="U85" i="19"/>
  <c r="W85" i="19" s="1"/>
  <c r="Y85" i="19" s="1"/>
  <c r="H118" i="19"/>
  <c r="U118" i="19"/>
  <c r="W118" i="19" s="1"/>
  <c r="Y118" i="19" s="1"/>
  <c r="H156" i="19"/>
  <c r="U156" i="19"/>
  <c r="W156" i="19" s="1"/>
  <c r="Y156" i="19" s="1"/>
  <c r="H92" i="19"/>
  <c r="U92" i="19"/>
  <c r="W92" i="19" s="1"/>
  <c r="Y92" i="19" s="1"/>
  <c r="H163" i="19"/>
  <c r="U163" i="19"/>
  <c r="W163" i="19" s="1"/>
  <c r="Y163" i="19" s="1"/>
  <c r="H106" i="19"/>
  <c r="U106" i="19"/>
  <c r="W106" i="19" s="1"/>
  <c r="Y106" i="19" s="1"/>
  <c r="H42" i="19"/>
  <c r="U42" i="19"/>
  <c r="W42" i="19" s="1"/>
  <c r="Y42" i="19" s="1"/>
  <c r="H169" i="19"/>
  <c r="U169" i="19"/>
  <c r="W169" i="19" s="1"/>
  <c r="Y169" i="19" s="1"/>
  <c r="H105" i="19"/>
  <c r="U105" i="19"/>
  <c r="W105" i="19" s="1"/>
  <c r="Y105" i="19" s="1"/>
  <c r="U41" i="19"/>
  <c r="W41" i="19" s="1"/>
  <c r="Y41" i="19" s="1"/>
  <c r="H41" i="19"/>
  <c r="H146" i="19"/>
  <c r="U146" i="19"/>
  <c r="W146" i="19" s="1"/>
  <c r="Y146" i="19" s="1"/>
  <c r="H128" i="19"/>
  <c r="U128" i="19"/>
  <c r="W128" i="19" s="1"/>
  <c r="Y128" i="19" s="1"/>
  <c r="H64" i="19"/>
  <c r="U64" i="19"/>
  <c r="W64" i="19" s="1"/>
  <c r="Y64" i="19" s="1"/>
  <c r="H99" i="19"/>
  <c r="U99" i="19"/>
  <c r="W99" i="19" s="1"/>
  <c r="Y99" i="19" s="1"/>
  <c r="H151" i="19"/>
  <c r="U151" i="19"/>
  <c r="W151" i="19" s="1"/>
  <c r="Y151" i="19" s="1"/>
  <c r="H87" i="19"/>
  <c r="U87" i="19"/>
  <c r="W87" i="19" s="1"/>
  <c r="Y87" i="19" s="1"/>
  <c r="U45" i="19"/>
  <c r="W45" i="19" s="1"/>
  <c r="Y45" i="19" s="1"/>
  <c r="H45" i="19"/>
  <c r="U35" i="19"/>
  <c r="W35" i="19" s="1"/>
  <c r="Y35" i="19" s="1"/>
  <c r="H35" i="19"/>
  <c r="H88" i="19"/>
  <c r="U88" i="19"/>
  <c r="W88" i="19" s="1"/>
  <c r="Y88" i="19" s="1"/>
  <c r="H165" i="19"/>
  <c r="U165" i="19"/>
  <c r="W165" i="19" s="1"/>
  <c r="Y165" i="19" s="1"/>
  <c r="H172" i="19"/>
  <c r="U172" i="19"/>
  <c r="W172" i="19" s="1"/>
  <c r="Y172" i="19" s="1"/>
  <c r="H121" i="19"/>
  <c r="U121" i="19"/>
  <c r="W121" i="19" s="1"/>
  <c r="Y121" i="19" s="1"/>
  <c r="H80" i="19"/>
  <c r="U80" i="19"/>
  <c r="W80" i="19" s="1"/>
  <c r="Y80" i="19" s="1"/>
  <c r="H157" i="19"/>
  <c r="U157" i="19"/>
  <c r="W157" i="19" s="1"/>
  <c r="Y157" i="19" s="1"/>
  <c r="H94" i="19"/>
  <c r="U94" i="19"/>
  <c r="W94" i="19" s="1"/>
  <c r="Y94" i="19" s="1"/>
  <c r="H141" i="19"/>
  <c r="U141" i="19"/>
  <c r="W141" i="19" s="1"/>
  <c r="Y141" i="19" s="1"/>
  <c r="U77" i="19"/>
  <c r="W77" i="19" s="1"/>
  <c r="Y77" i="19" s="1"/>
  <c r="H77" i="19"/>
  <c r="H102" i="19"/>
  <c r="U102" i="19"/>
  <c r="W102" i="19" s="1"/>
  <c r="Y102" i="19" s="1"/>
  <c r="H148" i="19"/>
  <c r="U148" i="19"/>
  <c r="W148" i="19" s="1"/>
  <c r="Y148" i="19" s="1"/>
  <c r="H84" i="19"/>
  <c r="U84" i="19"/>
  <c r="W84" i="19" s="1"/>
  <c r="Y84" i="19" s="1"/>
  <c r="H131" i="19"/>
  <c r="U131" i="19"/>
  <c r="W131" i="19" s="1"/>
  <c r="Y131" i="19" s="1"/>
  <c r="H98" i="19"/>
  <c r="U98" i="19"/>
  <c r="W98" i="19" s="1"/>
  <c r="Y98" i="19" s="1"/>
  <c r="U34" i="19"/>
  <c r="W34" i="19" s="1"/>
  <c r="Y34" i="19" s="1"/>
  <c r="H34" i="19"/>
  <c r="H161" i="19"/>
  <c r="U161" i="19"/>
  <c r="W161" i="19" s="1"/>
  <c r="Y161" i="19" s="1"/>
  <c r="H97" i="19"/>
  <c r="U97" i="19"/>
  <c r="W97" i="19" s="1"/>
  <c r="Y97" i="19" s="1"/>
  <c r="U33" i="19"/>
  <c r="W33" i="19" s="1"/>
  <c r="Y33" i="19" s="1"/>
  <c r="H33" i="19"/>
  <c r="H114" i="19"/>
  <c r="U114" i="19"/>
  <c r="W114" i="19" s="1"/>
  <c r="Y114" i="19" s="1"/>
  <c r="H120" i="19"/>
  <c r="U120" i="19"/>
  <c r="W120" i="19" s="1"/>
  <c r="Y120" i="19" s="1"/>
  <c r="H56" i="19"/>
  <c r="U56" i="19"/>
  <c r="W56" i="19" s="1"/>
  <c r="Y56" i="19" s="1"/>
  <c r="H75" i="19"/>
  <c r="U75" i="19"/>
  <c r="W75" i="19" s="1"/>
  <c r="Y75" i="19" s="1"/>
  <c r="H143" i="19"/>
  <c r="U143" i="19"/>
  <c r="W143" i="19" s="1"/>
  <c r="Y143" i="19" s="1"/>
  <c r="U79" i="19"/>
  <c r="W79" i="19" s="1"/>
  <c r="Y79" i="19" s="1"/>
  <c r="H79" i="19"/>
  <c r="H109" i="19"/>
  <c r="U109" i="19"/>
  <c r="W109" i="19" s="1"/>
  <c r="Y109" i="19" s="1"/>
  <c r="H170" i="19"/>
  <c r="U170" i="19"/>
  <c r="W170" i="19" s="1"/>
  <c r="Y170" i="19" s="1"/>
  <c r="H152" i="19"/>
  <c r="U152" i="19"/>
  <c r="W152" i="19" s="1"/>
  <c r="Y152" i="19" s="1"/>
  <c r="U47" i="19"/>
  <c r="W47" i="19" s="1"/>
  <c r="Y47" i="19" s="1"/>
  <c r="H47" i="19"/>
  <c r="U154" i="19"/>
  <c r="W154" i="19" s="1"/>
  <c r="Y154" i="19" s="1"/>
  <c r="H154" i="19"/>
  <c r="H171" i="19"/>
  <c r="U171" i="19"/>
  <c r="W171" i="19" s="1"/>
  <c r="Y171" i="19" s="1"/>
  <c r="H78" i="19"/>
  <c r="U78" i="19"/>
  <c r="W78" i="19" s="1"/>
  <c r="Y78" i="19" s="1"/>
  <c r="H133" i="19"/>
  <c r="U133" i="19"/>
  <c r="W133" i="19" s="1"/>
  <c r="Y133" i="19" s="1"/>
  <c r="U69" i="19"/>
  <c r="W69" i="19" s="1"/>
  <c r="Y69" i="19" s="1"/>
  <c r="H69" i="19"/>
  <c r="H86" i="19"/>
  <c r="U86" i="19"/>
  <c r="W86" i="19" s="1"/>
  <c r="Y86" i="19" s="1"/>
  <c r="H140" i="19"/>
  <c r="U140" i="19"/>
  <c r="W140" i="19" s="1"/>
  <c r="Y140" i="19" s="1"/>
  <c r="H76" i="19"/>
  <c r="U76" i="19"/>
  <c r="W76" i="19" s="1"/>
  <c r="Y76" i="19" s="1"/>
  <c r="H107" i="19"/>
  <c r="U107" i="19"/>
  <c r="W107" i="19" s="1"/>
  <c r="Y107" i="19" s="1"/>
  <c r="H90" i="19"/>
  <c r="U90" i="19"/>
  <c r="W90" i="19" s="1"/>
  <c r="Y90" i="19" s="1"/>
  <c r="H174" i="19"/>
  <c r="U174" i="19"/>
  <c r="W174" i="19" s="1"/>
  <c r="Y174" i="19" s="1"/>
  <c r="H153" i="19"/>
  <c r="U153" i="19"/>
  <c r="W153" i="19" s="1"/>
  <c r="Y153" i="19" s="1"/>
  <c r="H89" i="19"/>
  <c r="U89" i="19"/>
  <c r="W89" i="19" s="1"/>
  <c r="Y89" i="19" s="1"/>
  <c r="U150" i="19"/>
  <c r="W150" i="19" s="1"/>
  <c r="Y150" i="19" s="1"/>
  <c r="H150" i="19"/>
  <c r="H176" i="19"/>
  <c r="U176" i="19"/>
  <c r="W176" i="19" s="1"/>
  <c r="Y176" i="19" s="1"/>
  <c r="H112" i="19"/>
  <c r="U112" i="19"/>
  <c r="W112" i="19" s="1"/>
  <c r="Y112" i="19" s="1"/>
  <c r="H48" i="19"/>
  <c r="U48" i="19"/>
  <c r="W48" i="19" s="1"/>
  <c r="Y48" i="19" s="1"/>
  <c r="U51" i="19"/>
  <c r="W51" i="19" s="1"/>
  <c r="Y51" i="19" s="1"/>
  <c r="H51" i="19"/>
  <c r="H135" i="19"/>
  <c r="U135" i="19"/>
  <c r="W135" i="19" s="1"/>
  <c r="Y135" i="19" s="1"/>
  <c r="U71" i="19"/>
  <c r="W71" i="19" s="1"/>
  <c r="Y71" i="19" s="1"/>
  <c r="H71" i="19"/>
  <c r="H173" i="19"/>
  <c r="U173" i="19"/>
  <c r="W173" i="19" s="1"/>
  <c r="Y173" i="19" s="1"/>
  <c r="H52" i="19"/>
  <c r="U52" i="19"/>
  <c r="W52" i="19" s="1"/>
  <c r="Y52" i="19" s="1"/>
  <c r="H91" i="19"/>
  <c r="U91" i="19"/>
  <c r="W91" i="19" s="1"/>
  <c r="Y91" i="19" s="1"/>
  <c r="H111" i="19"/>
  <c r="U111" i="19"/>
  <c r="W111" i="19" s="1"/>
  <c r="Y111" i="19" s="1"/>
  <c r="H101" i="19"/>
  <c r="U101" i="19"/>
  <c r="W101" i="19" s="1"/>
  <c r="Y101" i="19" s="1"/>
  <c r="H58" i="19"/>
  <c r="U58" i="19"/>
  <c r="W58" i="19" s="1"/>
  <c r="Y58" i="19" s="1"/>
  <c r="U67" i="19"/>
  <c r="W67" i="19" s="1"/>
  <c r="Y67" i="19" s="1"/>
  <c r="H67" i="19"/>
  <c r="H144" i="19"/>
  <c r="U144" i="19"/>
  <c r="W144" i="19" s="1"/>
  <c r="Y144" i="19" s="1"/>
  <c r="H126" i="19"/>
  <c r="U126" i="19"/>
  <c r="W126" i="19" s="1"/>
  <c r="Y126" i="19" s="1"/>
  <c r="H62" i="19"/>
  <c r="U62" i="19"/>
  <c r="W62" i="19" s="1"/>
  <c r="Y62" i="19" s="1"/>
  <c r="H125" i="19"/>
  <c r="U125" i="19"/>
  <c r="W125" i="19" s="1"/>
  <c r="Y125" i="19" s="1"/>
  <c r="U61" i="19"/>
  <c r="W61" i="19" s="1"/>
  <c r="Y61" i="19" s="1"/>
  <c r="H61" i="19"/>
  <c r="H70" i="19"/>
  <c r="U70" i="19"/>
  <c r="W70" i="19" s="1"/>
  <c r="Y70" i="19" s="1"/>
  <c r="H132" i="19"/>
  <c r="U132" i="19"/>
  <c r="W132" i="19" s="1"/>
  <c r="Y132" i="19" s="1"/>
  <c r="H68" i="19"/>
  <c r="U68" i="19"/>
  <c r="W68" i="19" s="1"/>
  <c r="Y68" i="19" s="1"/>
  <c r="U83" i="19"/>
  <c r="W83" i="19" s="1"/>
  <c r="Y83" i="19" s="1"/>
  <c r="H83" i="19"/>
  <c r="H82" i="19"/>
  <c r="U82" i="19"/>
  <c r="W82" i="19" s="1"/>
  <c r="Y82" i="19" s="1"/>
  <c r="H155" i="19"/>
  <c r="U155" i="19"/>
  <c r="W155" i="19" s="1"/>
  <c r="Y155" i="19" s="1"/>
  <c r="H145" i="19"/>
  <c r="U145" i="19"/>
  <c r="W145" i="19" s="1"/>
  <c r="Y145" i="19" s="1"/>
  <c r="U81" i="19"/>
  <c r="W81" i="19" s="1"/>
  <c r="Y81" i="19" s="1"/>
  <c r="H81" i="19"/>
  <c r="H147" i="19"/>
  <c r="U147" i="19"/>
  <c r="W147" i="19" s="1"/>
  <c r="Y147" i="19" s="1"/>
  <c r="H168" i="19"/>
  <c r="U168" i="19"/>
  <c r="W168" i="19" s="1"/>
  <c r="Y168" i="19" s="1"/>
  <c r="H104" i="19"/>
  <c r="U104" i="19"/>
  <c r="W104" i="19" s="1"/>
  <c r="Y104" i="19" s="1"/>
  <c r="H40" i="19"/>
  <c r="U40" i="19"/>
  <c r="W40" i="19" s="1"/>
  <c r="Y40" i="19" s="1"/>
  <c r="H162" i="19"/>
  <c r="U162" i="19"/>
  <c r="W162" i="19" s="1"/>
  <c r="Y162" i="19" s="1"/>
  <c r="H127" i="19"/>
  <c r="U127" i="19"/>
  <c r="W127" i="19" s="1"/>
  <c r="Y127" i="19" s="1"/>
  <c r="U63" i="19"/>
  <c r="W63" i="19" s="1"/>
  <c r="Y63" i="19" s="1"/>
  <c r="H63" i="19"/>
  <c r="H4" i="5"/>
  <c r="K4" i="5" s="1"/>
  <c r="H3" i="5"/>
  <c r="M70" i="6"/>
  <c r="I70" i="6" s="1"/>
  <c r="K70" i="6" s="1"/>
  <c r="M26" i="6"/>
  <c r="I26" i="6" s="1"/>
  <c r="K26" i="6" s="1"/>
  <c r="M74" i="6"/>
  <c r="I74" i="6" s="1"/>
  <c r="K74" i="6" s="1"/>
  <c r="M38" i="6"/>
  <c r="I38" i="6" s="1"/>
  <c r="J38" i="6" s="1"/>
  <c r="M18" i="6"/>
  <c r="I18" i="6" s="1"/>
  <c r="J18" i="6" s="1"/>
  <c r="M91" i="6"/>
  <c r="I91" i="6" s="1"/>
  <c r="J91" i="6" s="1"/>
  <c r="M86" i="6"/>
  <c r="I86" i="6" s="1"/>
  <c r="K86" i="6" s="1"/>
  <c r="M24" i="6"/>
  <c r="I24" i="6" s="1"/>
  <c r="K24" i="6" s="1"/>
  <c r="M90" i="6"/>
  <c r="I90" i="6" s="1"/>
  <c r="K90" i="6" s="1"/>
  <c r="M113" i="6"/>
  <c r="I113" i="6" s="1"/>
  <c r="J113" i="6" s="1"/>
  <c r="M32" i="6"/>
  <c r="I32" i="6" s="1"/>
  <c r="K32" i="6" s="1"/>
  <c r="M61" i="6"/>
  <c r="I61" i="6" s="1"/>
  <c r="J61" i="6" s="1"/>
  <c r="M89" i="6"/>
  <c r="I89" i="6" s="1"/>
  <c r="K89" i="6" s="1"/>
  <c r="M151" i="6"/>
  <c r="I151" i="6" s="1"/>
  <c r="K151" i="6" s="1"/>
  <c r="M108" i="6"/>
  <c r="I108" i="6" s="1"/>
  <c r="K108" i="6" s="1"/>
  <c r="M115" i="6"/>
  <c r="I115" i="6" s="1"/>
  <c r="J115" i="6" s="1"/>
  <c r="M44" i="6"/>
  <c r="I44" i="6" s="1"/>
  <c r="J44" i="6" s="1"/>
  <c r="M69" i="6"/>
  <c r="I69" i="6" s="1"/>
  <c r="K69" i="6" s="1"/>
  <c r="M57" i="6"/>
  <c r="I57" i="6" s="1"/>
  <c r="K57" i="6" s="1"/>
  <c r="M95" i="6"/>
  <c r="I95" i="6" s="1"/>
  <c r="J95" i="6" s="1"/>
  <c r="M23" i="6"/>
  <c r="I23" i="6" s="1"/>
  <c r="J23" i="6" s="1"/>
  <c r="M66" i="6"/>
  <c r="I66" i="6" s="1"/>
  <c r="J66" i="6" s="1"/>
  <c r="M76" i="6"/>
  <c r="I76" i="6" s="1"/>
  <c r="K76" i="6" s="1"/>
  <c r="M97" i="6"/>
  <c r="I97" i="6" s="1"/>
  <c r="J97" i="6" s="1"/>
  <c r="M37" i="6"/>
  <c r="I37" i="6" s="1"/>
  <c r="J37" i="6" s="1"/>
  <c r="M14" i="6"/>
  <c r="I14" i="6" s="1"/>
  <c r="K14" i="6" s="1"/>
  <c r="M112" i="6"/>
  <c r="I112" i="6" s="1"/>
  <c r="J112" i="6" s="1"/>
  <c r="M143" i="6"/>
  <c r="I143" i="6" s="1"/>
  <c r="J143" i="6" s="1"/>
  <c r="M73" i="6"/>
  <c r="I73" i="6" s="1"/>
  <c r="K73" i="6" s="1"/>
  <c r="M36" i="6"/>
  <c r="I36" i="6" s="1"/>
  <c r="K36" i="6" s="1"/>
  <c r="M99" i="6"/>
  <c r="I99" i="6" s="1"/>
  <c r="K99" i="6" s="1"/>
  <c r="M98" i="6"/>
  <c r="I98" i="6" s="1"/>
  <c r="J98" i="6" s="1"/>
  <c r="J62" i="6"/>
  <c r="K144" i="6"/>
  <c r="J144" i="6"/>
  <c r="J49" i="6"/>
  <c r="K49" i="6"/>
  <c r="H100" i="5"/>
  <c r="K100" i="5" s="1"/>
  <c r="H130" i="5"/>
  <c r="K130" i="5" s="1"/>
  <c r="H15" i="5"/>
  <c r="K15" i="5" s="1"/>
  <c r="M141" i="6"/>
  <c r="I141" i="6" s="1"/>
  <c r="K141" i="6" s="1"/>
  <c r="K130" i="6"/>
  <c r="M21" i="6"/>
  <c r="I21" i="6" s="1"/>
  <c r="H53" i="5"/>
  <c r="K53" i="5" s="1"/>
  <c r="H108" i="5"/>
  <c r="K108" i="5" s="1"/>
  <c r="H44" i="5"/>
  <c r="K44" i="5" s="1"/>
  <c r="H61" i="5"/>
  <c r="K61" i="5" s="1"/>
  <c r="H115" i="5"/>
  <c r="K115" i="5" s="1"/>
  <c r="H51" i="5"/>
  <c r="K51" i="5" s="1"/>
  <c r="H82" i="5"/>
  <c r="K82" i="5" s="1"/>
  <c r="H65" i="5"/>
  <c r="K65" i="5" s="1"/>
  <c r="H149" i="5"/>
  <c r="K149" i="5" s="1"/>
  <c r="H128" i="5"/>
  <c r="K128" i="5" s="1"/>
  <c r="H64" i="5"/>
  <c r="K64" i="5" s="1"/>
  <c r="H125" i="5"/>
  <c r="K125" i="5" s="1"/>
  <c r="H151" i="5"/>
  <c r="K151" i="5" s="1"/>
  <c r="H87" i="5"/>
  <c r="K87" i="5" s="1"/>
  <c r="H23" i="5"/>
  <c r="K23" i="5" s="1"/>
  <c r="H26" i="5"/>
  <c r="K26" i="5" s="1"/>
  <c r="H110" i="5"/>
  <c r="K110" i="5" s="1"/>
  <c r="H46" i="5"/>
  <c r="K46" i="5" s="1"/>
  <c r="M13" i="6"/>
  <c r="I13" i="6" s="1"/>
  <c r="M120" i="6"/>
  <c r="I120" i="6" s="1"/>
  <c r="J120" i="6" s="1"/>
  <c r="M45" i="6"/>
  <c r="I45" i="6" s="1"/>
  <c r="H5" i="5"/>
  <c r="K5" i="5" s="1"/>
  <c r="H21" i="5"/>
  <c r="K21" i="5" s="1"/>
  <c r="H92" i="5"/>
  <c r="K92" i="5" s="1"/>
  <c r="H28" i="5"/>
  <c r="K28" i="5" s="1"/>
  <c r="H29" i="5"/>
  <c r="K29" i="5" s="1"/>
  <c r="H99" i="5"/>
  <c r="K99" i="5" s="1"/>
  <c r="H35" i="5"/>
  <c r="K35" i="5" s="1"/>
  <c r="H18" i="5"/>
  <c r="K18" i="5" s="1"/>
  <c r="H49" i="5"/>
  <c r="K49" i="5" s="1"/>
  <c r="H90" i="5"/>
  <c r="K90" i="5" s="1"/>
  <c r="H112" i="5"/>
  <c r="K112" i="5" s="1"/>
  <c r="H48" i="5"/>
  <c r="K48" i="5" s="1"/>
  <c r="H98" i="5"/>
  <c r="K98" i="5" s="1"/>
  <c r="H135" i="5"/>
  <c r="K135" i="5" s="1"/>
  <c r="H71" i="5"/>
  <c r="K71" i="5" s="1"/>
  <c r="H7" i="5"/>
  <c r="K7" i="5" s="1"/>
  <c r="H113" i="5"/>
  <c r="K113" i="5" s="1"/>
  <c r="H94" i="5"/>
  <c r="K94" i="5" s="1"/>
  <c r="H30" i="5"/>
  <c r="K30" i="5" s="1"/>
  <c r="M11" i="6"/>
  <c r="I11" i="6" s="1"/>
  <c r="H45" i="5"/>
  <c r="K45" i="5" s="1"/>
  <c r="H120" i="5"/>
  <c r="K120" i="5" s="1"/>
  <c r="H137" i="5"/>
  <c r="K137" i="5" s="1"/>
  <c r="M106" i="6"/>
  <c r="I106" i="6" s="1"/>
  <c r="K106" i="6" s="1"/>
  <c r="M27" i="6"/>
  <c r="I27" i="6" s="1"/>
  <c r="J27" i="6" s="1"/>
  <c r="M60" i="6"/>
  <c r="I60" i="6" s="1"/>
  <c r="J60" i="6" s="1"/>
  <c r="M148" i="6"/>
  <c r="I148" i="6" s="1"/>
  <c r="J148" i="6" s="1"/>
  <c r="M146" i="6"/>
  <c r="I146" i="6" s="1"/>
  <c r="M121" i="6"/>
  <c r="I121" i="6" s="1"/>
  <c r="J83" i="6"/>
  <c r="M105" i="6"/>
  <c r="I105" i="6" s="1"/>
  <c r="M68" i="6"/>
  <c r="I68" i="6" s="1"/>
  <c r="M80" i="6"/>
  <c r="I80" i="6" s="1"/>
  <c r="M43" i="6"/>
  <c r="I43" i="6" s="1"/>
  <c r="H133" i="5"/>
  <c r="K133" i="5" s="1"/>
  <c r="H148" i="5"/>
  <c r="K148" i="5" s="1"/>
  <c r="H84" i="5"/>
  <c r="K84" i="5" s="1"/>
  <c r="H20" i="5"/>
  <c r="K20" i="5" s="1"/>
  <c r="H13" i="5"/>
  <c r="K13" i="5" s="1"/>
  <c r="H91" i="5"/>
  <c r="K91" i="5" s="1"/>
  <c r="H27" i="5"/>
  <c r="K27" i="5" s="1"/>
  <c r="H145" i="5"/>
  <c r="K145" i="5" s="1"/>
  <c r="H41" i="5"/>
  <c r="K41" i="5" s="1"/>
  <c r="H10" i="5"/>
  <c r="K10" i="5" s="1"/>
  <c r="H104" i="5"/>
  <c r="K104" i="5" s="1"/>
  <c r="H40" i="5"/>
  <c r="K40" i="5" s="1"/>
  <c r="H66" i="5"/>
  <c r="K66" i="5" s="1"/>
  <c r="H127" i="5"/>
  <c r="K127" i="5" s="1"/>
  <c r="H63" i="5"/>
  <c r="K63" i="5" s="1"/>
  <c r="H141" i="5"/>
  <c r="K141" i="5" s="1"/>
  <c r="H150" i="5"/>
  <c r="K150" i="5" s="1"/>
  <c r="H86" i="5"/>
  <c r="K86" i="5" s="1"/>
  <c r="H22" i="5"/>
  <c r="K22" i="5" s="1"/>
  <c r="H36" i="5"/>
  <c r="K36" i="5" s="1"/>
  <c r="H57" i="5"/>
  <c r="K57" i="5" s="1"/>
  <c r="H79" i="5"/>
  <c r="K79" i="5" s="1"/>
  <c r="M35" i="6"/>
  <c r="I35" i="6" s="1"/>
  <c r="J35" i="6" s="1"/>
  <c r="H109" i="5"/>
  <c r="K109" i="5" s="1"/>
  <c r="H140" i="5"/>
  <c r="K140" i="5" s="1"/>
  <c r="H76" i="5"/>
  <c r="K76" i="5" s="1"/>
  <c r="H12" i="5"/>
  <c r="K12" i="5" s="1"/>
  <c r="H147" i="5"/>
  <c r="K147" i="5" s="1"/>
  <c r="H83" i="5"/>
  <c r="K83" i="5" s="1"/>
  <c r="H19" i="5"/>
  <c r="K19" i="5" s="1"/>
  <c r="H129" i="5"/>
  <c r="K129" i="5" s="1"/>
  <c r="H33" i="5"/>
  <c r="K33" i="5" s="1"/>
  <c r="H105" i="5"/>
  <c r="K105" i="5" s="1"/>
  <c r="H96" i="5"/>
  <c r="K96" i="5" s="1"/>
  <c r="H32" i="5"/>
  <c r="K32" i="5" s="1"/>
  <c r="H42" i="5"/>
  <c r="K42" i="5" s="1"/>
  <c r="H119" i="5"/>
  <c r="K119" i="5" s="1"/>
  <c r="H55" i="5"/>
  <c r="K55" i="5" s="1"/>
  <c r="H146" i="5"/>
  <c r="K146" i="5" s="1"/>
  <c r="H142" i="5"/>
  <c r="K142" i="5" s="1"/>
  <c r="H78" i="5"/>
  <c r="K78" i="5" s="1"/>
  <c r="H14" i="5"/>
  <c r="K14" i="5" s="1"/>
  <c r="H37" i="5"/>
  <c r="K37" i="5" s="1"/>
  <c r="H58" i="5"/>
  <c r="K58" i="5" s="1"/>
  <c r="H122" i="5"/>
  <c r="K122" i="5" s="1"/>
  <c r="H38" i="5"/>
  <c r="K38" i="5" s="1"/>
  <c r="M133" i="6"/>
  <c r="I133" i="6" s="1"/>
  <c r="J133" i="6" s="1"/>
  <c r="M63" i="6"/>
  <c r="I63" i="6" s="1"/>
  <c r="K63" i="6" s="1"/>
  <c r="M22" i="6"/>
  <c r="I22" i="6" s="1"/>
  <c r="J22" i="6" s="1"/>
  <c r="M72" i="6"/>
  <c r="I72" i="6" s="1"/>
  <c r="M114" i="6"/>
  <c r="I114" i="6" s="1"/>
  <c r="H101" i="5"/>
  <c r="K101" i="5" s="1"/>
  <c r="H132" i="5"/>
  <c r="K132" i="5" s="1"/>
  <c r="H68" i="5"/>
  <c r="K68" i="5" s="1"/>
  <c r="H117" i="5"/>
  <c r="K117" i="5" s="1"/>
  <c r="H139" i="5"/>
  <c r="K139" i="5" s="1"/>
  <c r="H75" i="5"/>
  <c r="K75" i="5" s="1"/>
  <c r="H11" i="5"/>
  <c r="K11" i="5" s="1"/>
  <c r="H97" i="5"/>
  <c r="K97" i="5" s="1"/>
  <c r="H25" i="5"/>
  <c r="K25" i="5" s="1"/>
  <c r="H152" i="5"/>
  <c r="K152" i="5" s="1"/>
  <c r="H88" i="5"/>
  <c r="K88" i="5" s="1"/>
  <c r="H24" i="5"/>
  <c r="K24" i="5" s="1"/>
  <c r="H34" i="5"/>
  <c r="K34" i="5" s="1"/>
  <c r="H111" i="5"/>
  <c r="K111" i="5" s="1"/>
  <c r="H47" i="5"/>
  <c r="K47" i="5" s="1"/>
  <c r="H114" i="5"/>
  <c r="K114" i="5" s="1"/>
  <c r="H134" i="5"/>
  <c r="K134" i="5" s="1"/>
  <c r="H70" i="5"/>
  <c r="K70" i="5" s="1"/>
  <c r="H6" i="5"/>
  <c r="K6" i="5" s="1"/>
  <c r="H107" i="5"/>
  <c r="K107" i="5" s="1"/>
  <c r="H56" i="5"/>
  <c r="K56" i="5" s="1"/>
  <c r="H102" i="5"/>
  <c r="K102" i="5" s="1"/>
  <c r="M135" i="6"/>
  <c r="I135" i="6" s="1"/>
  <c r="J135" i="6" s="1"/>
  <c r="M25" i="6"/>
  <c r="I25" i="6" s="1"/>
  <c r="J25" i="6" s="1"/>
  <c r="M138" i="6"/>
  <c r="I138" i="6" s="1"/>
  <c r="M79" i="6"/>
  <c r="I79" i="6" s="1"/>
  <c r="M94" i="6"/>
  <c r="I94" i="6" s="1"/>
  <c r="M150" i="6"/>
  <c r="I150" i="6" s="1"/>
  <c r="K150" i="6" s="1"/>
  <c r="M103" i="6"/>
  <c r="I103" i="6" s="1"/>
  <c r="M96" i="6"/>
  <c r="I96" i="6" s="1"/>
  <c r="H85" i="5"/>
  <c r="K85" i="5" s="1"/>
  <c r="H124" i="5"/>
  <c r="K124" i="5" s="1"/>
  <c r="H60" i="5"/>
  <c r="K60" i="5" s="1"/>
  <c r="H93" i="5"/>
  <c r="K93" i="5" s="1"/>
  <c r="H131" i="5"/>
  <c r="K131" i="5" s="1"/>
  <c r="H67" i="5"/>
  <c r="K67" i="5" s="1"/>
  <c r="H138" i="5"/>
  <c r="K138" i="5" s="1"/>
  <c r="H81" i="5"/>
  <c r="K81" i="5" s="1"/>
  <c r="H17" i="5"/>
  <c r="K17" i="5" s="1"/>
  <c r="H144" i="5"/>
  <c r="K144" i="5" s="1"/>
  <c r="H80" i="5"/>
  <c r="K80" i="5" s="1"/>
  <c r="H16" i="5"/>
  <c r="K16" i="5" s="1"/>
  <c r="H121" i="5"/>
  <c r="K121" i="5" s="1"/>
  <c r="H103" i="5"/>
  <c r="K103" i="5" s="1"/>
  <c r="H39" i="5"/>
  <c r="K39" i="5" s="1"/>
  <c r="H74" i="5"/>
  <c r="K74" i="5" s="1"/>
  <c r="H126" i="5"/>
  <c r="K126" i="5" s="1"/>
  <c r="H62" i="5"/>
  <c r="K62" i="5" s="1"/>
  <c r="M88" i="6"/>
  <c r="I88" i="6" s="1"/>
  <c r="H43" i="5"/>
  <c r="K43" i="5" s="1"/>
  <c r="H143" i="5"/>
  <c r="K143" i="5" s="1"/>
  <c r="M104" i="6"/>
  <c r="I104" i="6" s="1"/>
  <c r="K104" i="6" s="1"/>
  <c r="M116" i="6"/>
  <c r="I116" i="6" s="1"/>
  <c r="K116" i="6" s="1"/>
  <c r="M64" i="6"/>
  <c r="I64" i="6" s="1"/>
  <c r="K64" i="6" s="1"/>
  <c r="M124" i="6"/>
  <c r="I124" i="6" s="1"/>
  <c r="K124" i="6" s="1"/>
  <c r="M125" i="6"/>
  <c r="I125" i="6" s="1"/>
  <c r="K125" i="6" s="1"/>
  <c r="M136" i="6"/>
  <c r="I136" i="6" s="1"/>
  <c r="J136" i="6" s="1"/>
  <c r="M100" i="6"/>
  <c r="I100" i="6" s="1"/>
  <c r="K100" i="6" s="1"/>
  <c r="M122" i="6"/>
  <c r="I122" i="6" s="1"/>
  <c r="J122" i="6" s="1"/>
  <c r="M82" i="6"/>
  <c r="I82" i="6" s="1"/>
  <c r="M16" i="6"/>
  <c r="I16" i="6" s="1"/>
  <c r="K16" i="6" s="1"/>
  <c r="M119" i="6"/>
  <c r="I119" i="6" s="1"/>
  <c r="J119" i="6" s="1"/>
  <c r="M128" i="6"/>
  <c r="I128" i="6" s="1"/>
  <c r="J128" i="6" s="1"/>
  <c r="M46" i="6"/>
  <c r="I46" i="6" s="1"/>
  <c r="J46" i="6" s="1"/>
  <c r="M65" i="6"/>
  <c r="I65" i="6" s="1"/>
  <c r="H69" i="5"/>
  <c r="K69" i="5" s="1"/>
  <c r="H116" i="5"/>
  <c r="K116" i="5" s="1"/>
  <c r="H52" i="5"/>
  <c r="K52" i="5" s="1"/>
  <c r="H77" i="5"/>
  <c r="K77" i="5" s="1"/>
  <c r="H123" i="5"/>
  <c r="K123" i="5" s="1"/>
  <c r="H59" i="5"/>
  <c r="K59" i="5" s="1"/>
  <c r="H106" i="5"/>
  <c r="K106" i="5" s="1"/>
  <c r="H73" i="5"/>
  <c r="K73" i="5" s="1"/>
  <c r="H9" i="5"/>
  <c r="K9" i="5" s="1"/>
  <c r="H136" i="5"/>
  <c r="K136" i="5" s="1"/>
  <c r="H72" i="5"/>
  <c r="K72" i="5" s="1"/>
  <c r="H8" i="5"/>
  <c r="K8" i="5" s="1"/>
  <c r="H89" i="5"/>
  <c r="K89" i="5" s="1"/>
  <c r="H95" i="5"/>
  <c r="K95" i="5" s="1"/>
  <c r="H31" i="5"/>
  <c r="K31" i="5" s="1"/>
  <c r="H50" i="5"/>
  <c r="K50" i="5" s="1"/>
  <c r="H118" i="5"/>
  <c r="K118" i="5" s="1"/>
  <c r="H54" i="5"/>
  <c r="K54" i="5" s="1"/>
  <c r="K85" i="6"/>
  <c r="J28" i="6"/>
  <c r="J111" i="6"/>
  <c r="K111" i="6"/>
  <c r="K77" i="6"/>
  <c r="K84" i="6"/>
  <c r="J145" i="6"/>
  <c r="K18" i="6"/>
  <c r="K71" i="6"/>
  <c r="K93" i="6"/>
  <c r="K129" i="6"/>
  <c r="J123" i="6"/>
  <c r="K81" i="6"/>
  <c r="J137" i="6"/>
  <c r="J131" i="6"/>
  <c r="K127" i="6"/>
  <c r="J67" i="6"/>
  <c r="J78" i="6"/>
  <c r="J101" i="6"/>
  <c r="K50" i="6"/>
  <c r="K87" i="6"/>
  <c r="K132" i="6"/>
  <c r="M117" i="6"/>
  <c r="I117" i="6" s="1"/>
  <c r="J117" i="6" s="1"/>
  <c r="D117" i="6"/>
  <c r="M134" i="6"/>
  <c r="I134" i="6" s="1"/>
  <c r="J134" i="6" s="1"/>
  <c r="D134" i="6"/>
  <c r="M142" i="6"/>
  <c r="I142" i="6" s="1"/>
  <c r="K142" i="6" s="1"/>
  <c r="D142" i="6"/>
  <c r="D9" i="6"/>
  <c r="M109" i="6"/>
  <c r="I109" i="6" s="1"/>
  <c r="K109" i="6" s="1"/>
  <c r="D109" i="6"/>
  <c r="F25" i="6"/>
  <c r="G25" i="6" s="1"/>
  <c r="F137" i="6"/>
  <c r="F81" i="6"/>
  <c r="F129" i="6"/>
  <c r="F71" i="6"/>
  <c r="F84" i="6"/>
  <c r="F23" i="6"/>
  <c r="G23" i="6" s="1"/>
  <c r="F145" i="6"/>
  <c r="F56" i="6"/>
  <c r="G56" i="6" s="1"/>
  <c r="F51" i="6"/>
  <c r="G51" i="6" s="1"/>
  <c r="F63" i="6"/>
  <c r="F138" i="6"/>
  <c r="F79" i="6"/>
  <c r="F94" i="6"/>
  <c r="M102" i="6"/>
  <c r="I102" i="6" s="1"/>
  <c r="K102" i="6" s="1"/>
  <c r="D102" i="6"/>
  <c r="F32" i="6"/>
  <c r="F143" i="6"/>
  <c r="F132" i="6"/>
  <c r="F24" i="6"/>
  <c r="G24" i="6" s="1"/>
  <c r="M139" i="6"/>
  <c r="I139" i="6" s="1"/>
  <c r="J139" i="6" s="1"/>
  <c r="D139" i="6"/>
  <c r="M149" i="6"/>
  <c r="I149" i="6" s="1"/>
  <c r="K149" i="6" s="1"/>
  <c r="D149" i="6"/>
  <c r="M147" i="6"/>
  <c r="I147" i="6" s="1"/>
  <c r="J147" i="6" s="1"/>
  <c r="D147" i="6"/>
  <c r="D8" i="6"/>
  <c r="F141" i="6"/>
  <c r="F58" i="6"/>
  <c r="F106" i="6"/>
  <c r="F27" i="6"/>
  <c r="G27" i="6" s="1"/>
  <c r="F6" i="6"/>
  <c r="F124" i="6"/>
  <c r="F125" i="6"/>
  <c r="F42" i="6"/>
  <c r="G42" i="6" s="1"/>
  <c r="F136" i="6"/>
  <c r="F19" i="6"/>
  <c r="G19" i="6" s="1"/>
  <c r="F100" i="6"/>
  <c r="F123" i="6"/>
  <c r="F113" i="6"/>
  <c r="F66" i="6"/>
  <c r="F146" i="6"/>
  <c r="F49" i="6"/>
  <c r="G49" i="6" s="1"/>
  <c r="F121" i="6"/>
  <c r="F47" i="6"/>
  <c r="G47" i="6" s="1"/>
  <c r="F15" i="6"/>
  <c r="G15" i="6" s="1"/>
  <c r="D55" i="6"/>
  <c r="M107" i="6"/>
  <c r="I107" i="6" s="1"/>
  <c r="J107" i="6" s="1"/>
  <c r="D107" i="6"/>
  <c r="M140" i="6"/>
  <c r="I140" i="6" s="1"/>
  <c r="K140" i="6" s="1"/>
  <c r="D140" i="6"/>
  <c r="M33" i="6"/>
  <c r="I33" i="6" s="1"/>
  <c r="J33" i="6" s="1"/>
  <c r="D33" i="6"/>
  <c r="F108" i="6"/>
  <c r="F99" i="6"/>
  <c r="F101" i="6"/>
  <c r="F131" i="6"/>
  <c r="F127" i="6"/>
  <c r="F48" i="6"/>
  <c r="G48" i="6" s="1"/>
  <c r="F67" i="6"/>
  <c r="F41" i="6"/>
  <c r="G41" i="6" s="1"/>
  <c r="F26" i="6"/>
  <c r="G26" i="6" s="1"/>
  <c r="F93" i="6"/>
  <c r="F40" i="6"/>
  <c r="G40" i="6" s="1"/>
  <c r="F120" i="6"/>
  <c r="F78" i="6"/>
  <c r="F50" i="6"/>
  <c r="G50" i="6" s="1"/>
  <c r="M75" i="6"/>
  <c r="I75" i="6" s="1"/>
  <c r="K75" i="6" s="1"/>
  <c r="D75" i="6"/>
  <c r="F54" i="6"/>
  <c r="G54" i="6" s="1"/>
  <c r="F17" i="6"/>
  <c r="G17" i="6" s="1"/>
  <c r="F86" i="6"/>
  <c r="F87" i="6"/>
  <c r="F115" i="6"/>
  <c r="M110" i="6"/>
  <c r="I110" i="6" s="1"/>
  <c r="K110" i="6" s="1"/>
  <c r="D110" i="6"/>
  <c r="M126" i="6"/>
  <c r="I126" i="6" s="1"/>
  <c r="K126" i="6" s="1"/>
  <c r="D126" i="6"/>
  <c r="F133" i="6"/>
  <c r="F116" i="6"/>
  <c r="F64" i="6"/>
  <c r="F74" i="6"/>
  <c r="F60" i="6"/>
  <c r="F53" i="6"/>
  <c r="G53" i="6" s="1"/>
  <c r="F59" i="6"/>
  <c r="F148" i="6"/>
  <c r="F34" i="6"/>
  <c r="G34" i="6" s="1"/>
  <c r="F151" i="6"/>
  <c r="F35" i="6"/>
  <c r="F10" i="6"/>
  <c r="F77" i="6"/>
  <c r="M92" i="6"/>
  <c r="I92" i="6" s="1"/>
  <c r="J92" i="6" s="1"/>
  <c r="D92" i="6"/>
  <c r="M118" i="6"/>
  <c r="I118" i="6" s="1"/>
  <c r="K118" i="6" s="1"/>
  <c r="D118" i="6"/>
  <c r="F122" i="6"/>
  <c r="F91" i="6"/>
  <c r="F18" i="6"/>
  <c r="G18" i="6" s="1"/>
  <c r="F82" i="6"/>
  <c r="F16" i="6"/>
  <c r="G16" i="6" s="1"/>
  <c r="B81" i="3"/>
  <c r="C81" i="3"/>
  <c r="E81" i="3"/>
  <c r="I81" i="3"/>
  <c r="Y81" i="3"/>
  <c r="B82" i="3"/>
  <c r="C82" i="3"/>
  <c r="E82" i="3"/>
  <c r="I82" i="3"/>
  <c r="Y82" i="3"/>
  <c r="B83" i="3"/>
  <c r="C83" i="3"/>
  <c r="E83" i="3"/>
  <c r="I83" i="3"/>
  <c r="Y83" i="3"/>
  <c r="B84" i="3"/>
  <c r="C84" i="3"/>
  <c r="E84" i="3"/>
  <c r="I84" i="3"/>
  <c r="Y84" i="3"/>
  <c r="B85" i="3"/>
  <c r="C85" i="3"/>
  <c r="E85" i="3"/>
  <c r="I85" i="3"/>
  <c r="Y85" i="3"/>
  <c r="B86" i="3"/>
  <c r="C86" i="3"/>
  <c r="E86" i="3"/>
  <c r="I86" i="3"/>
  <c r="Y86" i="3"/>
  <c r="B87" i="3"/>
  <c r="C87" i="3"/>
  <c r="E87" i="3"/>
  <c r="I87" i="3"/>
  <c r="Y87" i="3"/>
  <c r="B88" i="3"/>
  <c r="C88" i="3"/>
  <c r="E88" i="3"/>
  <c r="I88" i="3"/>
  <c r="Y88" i="3"/>
  <c r="B89" i="3"/>
  <c r="C89" i="3"/>
  <c r="E89" i="3"/>
  <c r="I89" i="3"/>
  <c r="Y89" i="3"/>
  <c r="B90" i="3"/>
  <c r="C90" i="3"/>
  <c r="E90" i="3"/>
  <c r="I90" i="3"/>
  <c r="Y90" i="3"/>
  <c r="B91" i="3"/>
  <c r="C91" i="3"/>
  <c r="E91" i="3"/>
  <c r="I91" i="3"/>
  <c r="Y91" i="3"/>
  <c r="B92" i="3"/>
  <c r="C92" i="3"/>
  <c r="E92" i="3"/>
  <c r="I92" i="3"/>
  <c r="Y92" i="3"/>
  <c r="B93" i="3"/>
  <c r="C93" i="3"/>
  <c r="E93" i="3"/>
  <c r="I93" i="3"/>
  <c r="Y93" i="3"/>
  <c r="B94" i="3"/>
  <c r="C94" i="3"/>
  <c r="E94" i="3"/>
  <c r="I94" i="3"/>
  <c r="Y94" i="3"/>
  <c r="B95" i="3"/>
  <c r="C95" i="3"/>
  <c r="E95" i="3"/>
  <c r="I95" i="3"/>
  <c r="Y95" i="3"/>
  <c r="B96" i="3"/>
  <c r="C96" i="3"/>
  <c r="E96" i="3"/>
  <c r="I96" i="3"/>
  <c r="Y96" i="3"/>
  <c r="B97" i="3"/>
  <c r="C97" i="3"/>
  <c r="E97" i="3"/>
  <c r="I97" i="3"/>
  <c r="Y97" i="3"/>
  <c r="B98" i="3"/>
  <c r="C98" i="3"/>
  <c r="E98" i="3"/>
  <c r="I98" i="3"/>
  <c r="Y98" i="3"/>
  <c r="B99" i="3"/>
  <c r="C99" i="3"/>
  <c r="E99" i="3"/>
  <c r="I99" i="3"/>
  <c r="Y99" i="3"/>
  <c r="B100" i="3"/>
  <c r="C100" i="3"/>
  <c r="E100" i="3"/>
  <c r="I100" i="3"/>
  <c r="Y100" i="3"/>
  <c r="B101" i="3"/>
  <c r="C101" i="3"/>
  <c r="E101" i="3"/>
  <c r="I101" i="3"/>
  <c r="Y101" i="3"/>
  <c r="B102" i="3"/>
  <c r="C102" i="3"/>
  <c r="E102" i="3"/>
  <c r="I102" i="3"/>
  <c r="Y102" i="3"/>
  <c r="B103" i="3"/>
  <c r="C103" i="3"/>
  <c r="E103" i="3"/>
  <c r="I103" i="3"/>
  <c r="Y103" i="3"/>
  <c r="B104" i="3"/>
  <c r="C104" i="3"/>
  <c r="E104" i="3"/>
  <c r="I104" i="3"/>
  <c r="Y104" i="3"/>
  <c r="B105" i="3"/>
  <c r="C105" i="3"/>
  <c r="E105" i="3"/>
  <c r="I105" i="3"/>
  <c r="Y105" i="3"/>
  <c r="B106" i="3"/>
  <c r="C106" i="3"/>
  <c r="E106" i="3"/>
  <c r="I106" i="3"/>
  <c r="Y106" i="3"/>
  <c r="B107" i="3"/>
  <c r="C107" i="3"/>
  <c r="E107" i="3"/>
  <c r="I107" i="3"/>
  <c r="Y107" i="3"/>
  <c r="B108" i="3"/>
  <c r="C108" i="3"/>
  <c r="E108" i="3"/>
  <c r="I108" i="3"/>
  <c r="Y108" i="3"/>
  <c r="B109" i="3"/>
  <c r="C109" i="3"/>
  <c r="E109" i="3"/>
  <c r="I109" i="3"/>
  <c r="Y109" i="3"/>
  <c r="B110" i="3"/>
  <c r="C110" i="3"/>
  <c r="E110" i="3"/>
  <c r="I110" i="3"/>
  <c r="Y110" i="3"/>
  <c r="B111" i="3"/>
  <c r="C111" i="3"/>
  <c r="E111" i="3"/>
  <c r="I111" i="3"/>
  <c r="Y111" i="3"/>
  <c r="B112" i="3"/>
  <c r="C112" i="3"/>
  <c r="E112" i="3"/>
  <c r="I112" i="3"/>
  <c r="Y112" i="3"/>
  <c r="B113" i="3"/>
  <c r="C113" i="3"/>
  <c r="E113" i="3"/>
  <c r="I113" i="3"/>
  <c r="Y113" i="3"/>
  <c r="B114" i="3"/>
  <c r="C114" i="3"/>
  <c r="E114" i="3"/>
  <c r="I114" i="3"/>
  <c r="Y114" i="3"/>
  <c r="B115" i="3"/>
  <c r="C115" i="3"/>
  <c r="E115" i="3"/>
  <c r="I115" i="3"/>
  <c r="Y115" i="3"/>
  <c r="B116" i="3"/>
  <c r="C116" i="3"/>
  <c r="E116" i="3"/>
  <c r="I116" i="3"/>
  <c r="Y116" i="3"/>
  <c r="B117" i="3"/>
  <c r="C117" i="3"/>
  <c r="E117" i="3"/>
  <c r="I117" i="3"/>
  <c r="Y117" i="3"/>
  <c r="B118" i="3"/>
  <c r="C118" i="3"/>
  <c r="E118" i="3"/>
  <c r="I118" i="3"/>
  <c r="Y118" i="3"/>
  <c r="B119" i="3"/>
  <c r="C119" i="3"/>
  <c r="E119" i="3"/>
  <c r="I119" i="3"/>
  <c r="Y119" i="3"/>
  <c r="B120" i="3"/>
  <c r="C120" i="3"/>
  <c r="E120" i="3"/>
  <c r="I120" i="3"/>
  <c r="Y120" i="3"/>
  <c r="B121" i="3"/>
  <c r="C121" i="3"/>
  <c r="E121" i="3"/>
  <c r="I121" i="3"/>
  <c r="Y121" i="3"/>
  <c r="B122" i="3"/>
  <c r="C122" i="3"/>
  <c r="E122" i="3"/>
  <c r="I122" i="3"/>
  <c r="Y122" i="3"/>
  <c r="B123" i="3"/>
  <c r="C123" i="3"/>
  <c r="E123" i="3"/>
  <c r="I123" i="3"/>
  <c r="Y123" i="3"/>
  <c r="B124" i="3"/>
  <c r="C124" i="3"/>
  <c r="E124" i="3"/>
  <c r="I124" i="3"/>
  <c r="Y124" i="3"/>
  <c r="B125" i="3"/>
  <c r="C125" i="3"/>
  <c r="E125" i="3"/>
  <c r="I125" i="3"/>
  <c r="Y125" i="3"/>
  <c r="B126" i="3"/>
  <c r="C126" i="3"/>
  <c r="E126" i="3"/>
  <c r="I126" i="3"/>
  <c r="Y126" i="3"/>
  <c r="B127" i="3"/>
  <c r="C127" i="3"/>
  <c r="E127" i="3"/>
  <c r="I127" i="3"/>
  <c r="Y127" i="3"/>
  <c r="B128" i="3"/>
  <c r="C128" i="3"/>
  <c r="E128" i="3"/>
  <c r="I128" i="3"/>
  <c r="Y128" i="3"/>
  <c r="B129" i="3"/>
  <c r="C129" i="3"/>
  <c r="E129" i="3"/>
  <c r="I129" i="3"/>
  <c r="Y129" i="3"/>
  <c r="B130" i="3"/>
  <c r="C130" i="3"/>
  <c r="E130" i="3"/>
  <c r="I130" i="3"/>
  <c r="Y130" i="3"/>
  <c r="B131" i="3"/>
  <c r="C131" i="3"/>
  <c r="E131" i="3"/>
  <c r="I131" i="3"/>
  <c r="Y131" i="3"/>
  <c r="B132" i="3"/>
  <c r="C132" i="3"/>
  <c r="E132" i="3"/>
  <c r="I132" i="3"/>
  <c r="Y132" i="3"/>
  <c r="B133" i="3"/>
  <c r="C133" i="3"/>
  <c r="E133" i="3"/>
  <c r="I133" i="3"/>
  <c r="Y133" i="3"/>
  <c r="B134" i="3"/>
  <c r="C134" i="3"/>
  <c r="E134" i="3"/>
  <c r="I134" i="3"/>
  <c r="Y134" i="3"/>
  <c r="B135" i="3"/>
  <c r="C135" i="3"/>
  <c r="E135" i="3"/>
  <c r="I135" i="3"/>
  <c r="Y135" i="3"/>
  <c r="B136" i="3"/>
  <c r="C136" i="3"/>
  <c r="E136" i="3"/>
  <c r="I136" i="3"/>
  <c r="Y136" i="3"/>
  <c r="B137" i="3"/>
  <c r="C137" i="3"/>
  <c r="E137" i="3"/>
  <c r="I137" i="3"/>
  <c r="Y137" i="3"/>
  <c r="B138" i="3"/>
  <c r="C138" i="3"/>
  <c r="E138" i="3"/>
  <c r="I138" i="3"/>
  <c r="Y138" i="3"/>
  <c r="B139" i="3"/>
  <c r="C139" i="3"/>
  <c r="E139" i="3"/>
  <c r="I139" i="3"/>
  <c r="Y139" i="3"/>
  <c r="B140" i="3"/>
  <c r="C140" i="3"/>
  <c r="E140" i="3"/>
  <c r="I140" i="3"/>
  <c r="Y140" i="3"/>
  <c r="B141" i="3"/>
  <c r="C141" i="3"/>
  <c r="E141" i="3"/>
  <c r="I141" i="3"/>
  <c r="Y141" i="3"/>
  <c r="B142" i="3"/>
  <c r="C142" i="3"/>
  <c r="E142" i="3"/>
  <c r="I142" i="3"/>
  <c r="Y142" i="3"/>
  <c r="B143" i="3"/>
  <c r="C143" i="3"/>
  <c r="E143" i="3"/>
  <c r="I143" i="3"/>
  <c r="Y143" i="3"/>
  <c r="B144" i="3"/>
  <c r="C144" i="3"/>
  <c r="E144" i="3"/>
  <c r="I144" i="3"/>
  <c r="Y144" i="3"/>
  <c r="B145" i="3"/>
  <c r="C145" i="3"/>
  <c r="E145" i="3"/>
  <c r="I145" i="3"/>
  <c r="Y145" i="3"/>
  <c r="B146" i="3"/>
  <c r="C146" i="3"/>
  <c r="E146" i="3"/>
  <c r="I146" i="3"/>
  <c r="Y146" i="3"/>
  <c r="B147" i="3"/>
  <c r="C147" i="3"/>
  <c r="E147" i="3"/>
  <c r="I147" i="3"/>
  <c r="Y147" i="3"/>
  <c r="B148" i="3"/>
  <c r="C148" i="3"/>
  <c r="E148" i="3"/>
  <c r="I148" i="3"/>
  <c r="Y148" i="3"/>
  <c r="B149" i="3"/>
  <c r="C149" i="3"/>
  <c r="E149" i="3"/>
  <c r="I149" i="3"/>
  <c r="Y149" i="3"/>
  <c r="B150" i="3"/>
  <c r="C150" i="3"/>
  <c r="E150" i="3"/>
  <c r="I150" i="3"/>
  <c r="Y150" i="3"/>
  <c r="B151" i="3"/>
  <c r="C151" i="3"/>
  <c r="E151" i="3"/>
  <c r="I151" i="3"/>
  <c r="Y151" i="3"/>
  <c r="B152" i="3"/>
  <c r="C152" i="3"/>
  <c r="E152" i="3"/>
  <c r="I152" i="3"/>
  <c r="Y152" i="3"/>
  <c r="B153" i="3"/>
  <c r="C153" i="3"/>
  <c r="E153" i="3"/>
  <c r="I153" i="3"/>
  <c r="Y153" i="3"/>
  <c r="B154" i="3"/>
  <c r="C154" i="3"/>
  <c r="E154" i="3"/>
  <c r="I154" i="3"/>
  <c r="Y154" i="3"/>
  <c r="B155" i="3"/>
  <c r="C155" i="3"/>
  <c r="E155" i="3"/>
  <c r="I155" i="3"/>
  <c r="Y155" i="3"/>
  <c r="B156" i="3"/>
  <c r="C156" i="3"/>
  <c r="E156" i="3"/>
  <c r="I156" i="3"/>
  <c r="Y156" i="3"/>
  <c r="B157" i="3"/>
  <c r="C157" i="3"/>
  <c r="D157" i="3"/>
  <c r="E157" i="3"/>
  <c r="F157" i="3"/>
  <c r="I157" i="3"/>
  <c r="L157" i="3"/>
  <c r="M157" i="3"/>
  <c r="Y157" i="3"/>
  <c r="B158" i="3"/>
  <c r="K158" i="3" s="1"/>
  <c r="C158" i="3"/>
  <c r="D158" i="3"/>
  <c r="E158" i="3"/>
  <c r="F158" i="3"/>
  <c r="G158" i="3"/>
  <c r="I158" i="3"/>
  <c r="J158" i="3"/>
  <c r="L158" i="3"/>
  <c r="M158" i="3"/>
  <c r="Y158" i="3"/>
  <c r="B159" i="3"/>
  <c r="N159" i="3" s="1"/>
  <c r="C159" i="3"/>
  <c r="D159" i="3"/>
  <c r="E159" i="3"/>
  <c r="F159" i="3"/>
  <c r="G159" i="3"/>
  <c r="I159" i="3"/>
  <c r="J159" i="3"/>
  <c r="K159" i="3"/>
  <c r="L159" i="3"/>
  <c r="M159" i="3"/>
  <c r="Y159" i="3"/>
  <c r="B160" i="3"/>
  <c r="K160" i="3" s="1"/>
  <c r="C160" i="3"/>
  <c r="D160" i="3"/>
  <c r="E160" i="3"/>
  <c r="F160" i="3"/>
  <c r="G160" i="3"/>
  <c r="I160" i="3"/>
  <c r="J160" i="3"/>
  <c r="L160" i="3"/>
  <c r="M160" i="3"/>
  <c r="Y160" i="3"/>
  <c r="B161" i="3"/>
  <c r="K161" i="3" s="1"/>
  <c r="C161" i="3"/>
  <c r="D161" i="3"/>
  <c r="E161" i="3"/>
  <c r="F161" i="3"/>
  <c r="G161" i="3"/>
  <c r="I161" i="3"/>
  <c r="J161" i="3"/>
  <c r="L161" i="3"/>
  <c r="M161" i="3"/>
  <c r="Y161" i="3"/>
  <c r="B162" i="3"/>
  <c r="K162" i="3" s="1"/>
  <c r="C162" i="3"/>
  <c r="D162" i="3"/>
  <c r="E162" i="3"/>
  <c r="F162" i="3"/>
  <c r="G162" i="3"/>
  <c r="I162" i="3"/>
  <c r="J162" i="3"/>
  <c r="L162" i="3"/>
  <c r="M162" i="3"/>
  <c r="Y162" i="3"/>
  <c r="B163" i="3"/>
  <c r="C163" i="3"/>
  <c r="D163" i="3"/>
  <c r="E163" i="3"/>
  <c r="F163" i="3"/>
  <c r="G163" i="3"/>
  <c r="I163" i="3"/>
  <c r="J163" i="3"/>
  <c r="L163" i="3"/>
  <c r="M163" i="3"/>
  <c r="Y163" i="3"/>
  <c r="B164" i="3"/>
  <c r="T164" i="3" s="1"/>
  <c r="C164" i="3"/>
  <c r="D164" i="3"/>
  <c r="E164" i="3"/>
  <c r="F164" i="3"/>
  <c r="G164" i="3"/>
  <c r="I164" i="3"/>
  <c r="J164" i="3"/>
  <c r="L164" i="3"/>
  <c r="M164" i="3"/>
  <c r="Y164" i="3"/>
  <c r="B165" i="3"/>
  <c r="P165" i="3" s="1"/>
  <c r="C165" i="3"/>
  <c r="D165" i="3"/>
  <c r="E165" i="3"/>
  <c r="F165" i="3"/>
  <c r="G165" i="3"/>
  <c r="I165" i="3"/>
  <c r="J165" i="3"/>
  <c r="L165" i="3"/>
  <c r="M165" i="3"/>
  <c r="Y165" i="3"/>
  <c r="B166" i="3"/>
  <c r="N166" i="3" s="1"/>
  <c r="C166" i="3"/>
  <c r="D166" i="3"/>
  <c r="E166" i="3"/>
  <c r="F166" i="3"/>
  <c r="G166" i="3"/>
  <c r="I166" i="3"/>
  <c r="J166" i="3"/>
  <c r="K166" i="3"/>
  <c r="L166" i="3"/>
  <c r="M166" i="3"/>
  <c r="Y166" i="3"/>
  <c r="B167" i="3"/>
  <c r="N167" i="3" s="1"/>
  <c r="C167" i="3"/>
  <c r="D167" i="3"/>
  <c r="E167" i="3"/>
  <c r="F167" i="3"/>
  <c r="G167" i="3"/>
  <c r="I167" i="3"/>
  <c r="J167" i="3"/>
  <c r="K167" i="3"/>
  <c r="L167" i="3"/>
  <c r="M167" i="3"/>
  <c r="Y167" i="3"/>
  <c r="B168" i="3"/>
  <c r="K168" i="3" s="1"/>
  <c r="C168" i="3"/>
  <c r="D168" i="3"/>
  <c r="E168" i="3"/>
  <c r="F168" i="3"/>
  <c r="G168" i="3"/>
  <c r="I168" i="3"/>
  <c r="J168" i="3"/>
  <c r="L168" i="3"/>
  <c r="M168" i="3"/>
  <c r="Y168" i="3"/>
  <c r="B169" i="3"/>
  <c r="K169" i="3" s="1"/>
  <c r="C169" i="3"/>
  <c r="D169" i="3"/>
  <c r="E169" i="3"/>
  <c r="F169" i="3"/>
  <c r="G169" i="3"/>
  <c r="I169" i="3"/>
  <c r="J169" i="3"/>
  <c r="L169" i="3"/>
  <c r="M169" i="3"/>
  <c r="Y169" i="3"/>
  <c r="B170" i="3"/>
  <c r="K170" i="3" s="1"/>
  <c r="C170" i="3"/>
  <c r="D170" i="3"/>
  <c r="E170" i="3"/>
  <c r="F170" i="3"/>
  <c r="G170" i="3"/>
  <c r="I170" i="3"/>
  <c r="J170" i="3"/>
  <c r="L170" i="3"/>
  <c r="M170" i="3"/>
  <c r="Y170" i="3"/>
  <c r="B171" i="3"/>
  <c r="C171" i="3"/>
  <c r="D171" i="3"/>
  <c r="E171" i="3"/>
  <c r="F171" i="3"/>
  <c r="G171" i="3"/>
  <c r="I171" i="3"/>
  <c r="J171" i="3"/>
  <c r="L171" i="3"/>
  <c r="M171" i="3"/>
  <c r="Y171" i="3"/>
  <c r="B172" i="3"/>
  <c r="T172" i="3" s="1"/>
  <c r="C172" i="3"/>
  <c r="D172" i="3"/>
  <c r="E172" i="3"/>
  <c r="F172" i="3"/>
  <c r="G172" i="3"/>
  <c r="I172" i="3"/>
  <c r="J172" i="3"/>
  <c r="L172" i="3"/>
  <c r="M172" i="3"/>
  <c r="Y172" i="3"/>
  <c r="B173" i="3"/>
  <c r="P173" i="3" s="1"/>
  <c r="C173" i="3"/>
  <c r="D173" i="3"/>
  <c r="E173" i="3"/>
  <c r="F173" i="3"/>
  <c r="G173" i="3"/>
  <c r="I173" i="3"/>
  <c r="J173" i="3"/>
  <c r="L173" i="3"/>
  <c r="M173" i="3"/>
  <c r="Y173" i="3"/>
  <c r="B174" i="3"/>
  <c r="T174" i="3" s="1"/>
  <c r="C174" i="3"/>
  <c r="D174" i="3"/>
  <c r="E174" i="3"/>
  <c r="F174" i="3"/>
  <c r="G174" i="3"/>
  <c r="I174" i="3"/>
  <c r="J174" i="3"/>
  <c r="K174" i="3"/>
  <c r="L174" i="3"/>
  <c r="M174" i="3"/>
  <c r="Y174" i="3"/>
  <c r="B175" i="3"/>
  <c r="N175" i="3" s="1"/>
  <c r="C175" i="3"/>
  <c r="D175" i="3"/>
  <c r="E175" i="3"/>
  <c r="F175" i="3"/>
  <c r="G175" i="3"/>
  <c r="I175" i="3"/>
  <c r="J175" i="3"/>
  <c r="K175" i="3"/>
  <c r="L175" i="3"/>
  <c r="M175" i="3"/>
  <c r="Y175" i="3"/>
  <c r="B176" i="3"/>
  <c r="K176" i="3" s="1"/>
  <c r="C176" i="3"/>
  <c r="D176" i="3"/>
  <c r="E176" i="3"/>
  <c r="F176" i="3"/>
  <c r="G176" i="3"/>
  <c r="I176" i="3"/>
  <c r="J176" i="3"/>
  <c r="L176" i="3"/>
  <c r="M176" i="3"/>
  <c r="Y176" i="3"/>
  <c r="B177" i="3"/>
  <c r="C177" i="3"/>
  <c r="D177" i="3"/>
  <c r="E177" i="3"/>
  <c r="F177" i="3"/>
  <c r="G177" i="3"/>
  <c r="I177" i="3"/>
  <c r="J177" i="3"/>
  <c r="L177" i="3"/>
  <c r="M177" i="3"/>
  <c r="Y177" i="3"/>
  <c r="B178" i="3"/>
  <c r="K178" i="3" s="1"/>
  <c r="C178" i="3"/>
  <c r="D178" i="3"/>
  <c r="E178" i="3"/>
  <c r="F178" i="3"/>
  <c r="G178" i="3"/>
  <c r="I178" i="3"/>
  <c r="J178" i="3"/>
  <c r="L178" i="3"/>
  <c r="M178" i="3"/>
  <c r="Y178" i="3"/>
  <c r="J106" i="3"/>
  <c r="J107" i="3"/>
  <c r="J108" i="3"/>
  <c r="J109" i="3"/>
  <c r="J110" i="3"/>
  <c r="J111" i="3"/>
  <c r="J112" i="3"/>
  <c r="J113" i="3"/>
  <c r="J114" i="3"/>
  <c r="J115" i="3"/>
  <c r="J116" i="3"/>
  <c r="J117" i="3"/>
  <c r="J118" i="3"/>
  <c r="J119" i="3"/>
  <c r="J120" i="3"/>
  <c r="J121" i="3"/>
  <c r="J122" i="3"/>
  <c r="J123" i="3"/>
  <c r="J124" i="3"/>
  <c r="J125" i="3"/>
  <c r="J126" i="3"/>
  <c r="J127" i="3"/>
  <c r="J128" i="3"/>
  <c r="J129" i="3"/>
  <c r="J130" i="3"/>
  <c r="J131" i="3"/>
  <c r="J132" i="3"/>
  <c r="J133" i="3"/>
  <c r="J134" i="3"/>
  <c r="J135" i="3"/>
  <c r="J136" i="3"/>
  <c r="J137" i="3"/>
  <c r="J138" i="3"/>
  <c r="J139" i="3"/>
  <c r="J140" i="3"/>
  <c r="J141" i="3"/>
  <c r="J142" i="3"/>
  <c r="J143" i="3"/>
  <c r="J144" i="3"/>
  <c r="J145" i="3"/>
  <c r="J146" i="3"/>
  <c r="J147" i="3"/>
  <c r="J148" i="3"/>
  <c r="J149" i="3"/>
  <c r="J150" i="3"/>
  <c r="J151" i="3"/>
  <c r="J152" i="3"/>
  <c r="J153" i="3"/>
  <c r="J154" i="3"/>
  <c r="J155" i="3"/>
  <c r="J156" i="3"/>
  <c r="G157" i="3"/>
  <c r="J157" i="3"/>
  <c r="AB153" i="5"/>
  <c r="L81" i="3"/>
  <c r="L82" i="3"/>
  <c r="L83" i="3"/>
  <c r="L84" i="3"/>
  <c r="L85" i="3"/>
  <c r="L86" i="3"/>
  <c r="L87" i="3"/>
  <c r="L88" i="3"/>
  <c r="L89" i="3"/>
  <c r="L90" i="3"/>
  <c r="L91" i="3"/>
  <c r="L92" i="3"/>
  <c r="F93" i="3"/>
  <c r="L93" i="3"/>
  <c r="L94" i="3"/>
  <c r="L95" i="3"/>
  <c r="L96" i="3"/>
  <c r="L97" i="3"/>
  <c r="L98" i="3"/>
  <c r="L99" i="3"/>
  <c r="L100" i="3"/>
  <c r="F101" i="3"/>
  <c r="L101" i="3"/>
  <c r="L102" i="3"/>
  <c r="L103" i="3"/>
  <c r="L104" i="3"/>
  <c r="L105" i="3"/>
  <c r="F106" i="3"/>
  <c r="G110" i="3"/>
  <c r="F114" i="3"/>
  <c r="L114" i="3"/>
  <c r="F115" i="3"/>
  <c r="L115" i="3"/>
  <c r="F116" i="3"/>
  <c r="L117" i="3"/>
  <c r="L118" i="3"/>
  <c r="L120" i="3"/>
  <c r="G122" i="3"/>
  <c r="L122" i="3"/>
  <c r="L124" i="3"/>
  <c r="G125" i="3"/>
  <c r="L125" i="3"/>
  <c r="L126" i="3"/>
  <c r="G128" i="3"/>
  <c r="L128" i="3"/>
  <c r="L130" i="3"/>
  <c r="G132" i="3"/>
  <c r="L132" i="3"/>
  <c r="F141" i="3"/>
  <c r="G144" i="3"/>
  <c r="G148" i="3"/>
  <c r="F151" i="3"/>
  <c r="G156" i="3"/>
  <c r="B89" i="22"/>
  <c r="C89" i="22"/>
  <c r="E89" i="22"/>
  <c r="R89" i="22"/>
  <c r="T89" i="22"/>
  <c r="U89" i="22"/>
  <c r="V89" i="22"/>
  <c r="W89" i="22"/>
  <c r="X89" i="22"/>
  <c r="Y89" i="22"/>
  <c r="B90" i="22"/>
  <c r="C90" i="22"/>
  <c r="E90" i="22"/>
  <c r="R90" i="22"/>
  <c r="T90" i="22"/>
  <c r="U90" i="22"/>
  <c r="V90" i="22"/>
  <c r="W90" i="22"/>
  <c r="X90" i="22"/>
  <c r="Y90" i="22"/>
  <c r="B91" i="22"/>
  <c r="C91" i="22"/>
  <c r="E91" i="22"/>
  <c r="R91" i="22"/>
  <c r="T91" i="22"/>
  <c r="U91" i="22"/>
  <c r="V91" i="22"/>
  <c r="W91" i="22"/>
  <c r="X91" i="22"/>
  <c r="Y91" i="22"/>
  <c r="B92" i="22"/>
  <c r="C92" i="22"/>
  <c r="E92" i="22"/>
  <c r="R92" i="22"/>
  <c r="T92" i="22"/>
  <c r="U92" i="22"/>
  <c r="V92" i="22"/>
  <c r="W92" i="22"/>
  <c r="X92" i="22"/>
  <c r="Y92" i="22"/>
  <c r="B93" i="22"/>
  <c r="C93" i="22"/>
  <c r="E93" i="22"/>
  <c r="R93" i="22"/>
  <c r="T93" i="22"/>
  <c r="U93" i="22"/>
  <c r="V93" i="22"/>
  <c r="W93" i="22"/>
  <c r="X93" i="22"/>
  <c r="Y93" i="22"/>
  <c r="B94" i="22"/>
  <c r="C94" i="22"/>
  <c r="E94" i="22"/>
  <c r="R94" i="22"/>
  <c r="T94" i="22"/>
  <c r="U94" i="22"/>
  <c r="V94" i="22"/>
  <c r="W94" i="22"/>
  <c r="X94" i="22"/>
  <c r="Y94" i="22"/>
  <c r="B95" i="22"/>
  <c r="C95" i="22"/>
  <c r="E95" i="22"/>
  <c r="R95" i="22"/>
  <c r="Z95" i="22" s="1"/>
  <c r="AA95" i="22" s="1"/>
  <c r="P94" i="19" s="1"/>
  <c r="T95" i="22"/>
  <c r="U95" i="22"/>
  <c r="V95" i="22"/>
  <c r="W95" i="22"/>
  <c r="X95" i="22"/>
  <c r="Y95" i="22"/>
  <c r="B96" i="22"/>
  <c r="C96" i="22"/>
  <c r="E96" i="22"/>
  <c r="R96" i="22"/>
  <c r="T96" i="22"/>
  <c r="U96" i="22"/>
  <c r="V96" i="22"/>
  <c r="W96" i="22"/>
  <c r="X96" i="22"/>
  <c r="Y96" i="22"/>
  <c r="B97" i="22"/>
  <c r="C97" i="22"/>
  <c r="E97" i="22"/>
  <c r="R97" i="22"/>
  <c r="T97" i="22"/>
  <c r="U97" i="22"/>
  <c r="V97" i="22"/>
  <c r="W97" i="22"/>
  <c r="X97" i="22"/>
  <c r="Y97" i="22"/>
  <c r="B98" i="22"/>
  <c r="C98" i="22"/>
  <c r="E98" i="22"/>
  <c r="R98" i="22"/>
  <c r="T98" i="22"/>
  <c r="U98" i="22"/>
  <c r="V98" i="22"/>
  <c r="W98" i="22"/>
  <c r="X98" i="22"/>
  <c r="Y98" i="22"/>
  <c r="B99" i="22"/>
  <c r="C99" i="22"/>
  <c r="E99" i="22"/>
  <c r="R99" i="22"/>
  <c r="T99" i="22"/>
  <c r="U99" i="22"/>
  <c r="V99" i="22"/>
  <c r="W99" i="22"/>
  <c r="X99" i="22"/>
  <c r="Y99" i="22"/>
  <c r="B100" i="22"/>
  <c r="C100" i="22"/>
  <c r="E100" i="22"/>
  <c r="R100" i="22"/>
  <c r="T100" i="22"/>
  <c r="U100" i="22"/>
  <c r="V100" i="22"/>
  <c r="W100" i="22"/>
  <c r="X100" i="22"/>
  <c r="Y100" i="22"/>
  <c r="B101" i="22"/>
  <c r="C101" i="22"/>
  <c r="E101" i="22"/>
  <c r="R101" i="22"/>
  <c r="T101" i="22"/>
  <c r="Z101" i="22" s="1"/>
  <c r="AA101" i="22" s="1"/>
  <c r="P100" i="19" s="1"/>
  <c r="U101" i="22"/>
  <c r="V101" i="22"/>
  <c r="W101" i="22"/>
  <c r="X101" i="22"/>
  <c r="Y101" i="22"/>
  <c r="B102" i="22"/>
  <c r="C102" i="22"/>
  <c r="E102" i="22"/>
  <c r="R102" i="22"/>
  <c r="T102" i="22"/>
  <c r="U102" i="22"/>
  <c r="V102" i="22"/>
  <c r="W102" i="22"/>
  <c r="X102" i="22"/>
  <c r="Y102" i="22"/>
  <c r="B103" i="22"/>
  <c r="C103" i="22"/>
  <c r="E103" i="22"/>
  <c r="R103" i="22"/>
  <c r="T103" i="22"/>
  <c r="U103" i="22"/>
  <c r="V103" i="22"/>
  <c r="W103" i="22"/>
  <c r="Z103" i="22" s="1"/>
  <c r="AA103" i="22" s="1"/>
  <c r="P102" i="19" s="1"/>
  <c r="X103" i="22"/>
  <c r="Y103" i="22"/>
  <c r="B104" i="22"/>
  <c r="C104" i="22"/>
  <c r="E104" i="22"/>
  <c r="R104" i="22"/>
  <c r="T104" i="22"/>
  <c r="U104" i="22"/>
  <c r="V104" i="22"/>
  <c r="W104" i="22"/>
  <c r="X104" i="22"/>
  <c r="Y104" i="22"/>
  <c r="B105" i="22"/>
  <c r="C105" i="22"/>
  <c r="E105" i="22"/>
  <c r="R105" i="22"/>
  <c r="Z105" i="22" s="1"/>
  <c r="AA105" i="22" s="1"/>
  <c r="P104" i="19" s="1"/>
  <c r="T105" i="22"/>
  <c r="U105" i="22"/>
  <c r="V105" i="22"/>
  <c r="W105" i="22"/>
  <c r="X105" i="22"/>
  <c r="Y105" i="22"/>
  <c r="B106" i="22"/>
  <c r="C106" i="22"/>
  <c r="E106" i="22"/>
  <c r="R106" i="22"/>
  <c r="T106" i="22"/>
  <c r="U106" i="22"/>
  <c r="V106" i="22"/>
  <c r="W106" i="22"/>
  <c r="X106" i="22"/>
  <c r="Y106" i="22"/>
  <c r="B107" i="22"/>
  <c r="C107" i="22"/>
  <c r="E107" i="22"/>
  <c r="R107" i="22"/>
  <c r="T107" i="22"/>
  <c r="U107" i="22"/>
  <c r="V107" i="22"/>
  <c r="W107" i="22"/>
  <c r="X107" i="22"/>
  <c r="Y107" i="22"/>
  <c r="B108" i="22"/>
  <c r="C108" i="22"/>
  <c r="E108" i="22"/>
  <c r="R108" i="22"/>
  <c r="T108" i="22"/>
  <c r="U108" i="22"/>
  <c r="V108" i="22"/>
  <c r="W108" i="22"/>
  <c r="X108" i="22"/>
  <c r="Y108" i="22"/>
  <c r="B109" i="22"/>
  <c r="C109" i="22"/>
  <c r="E109" i="22"/>
  <c r="R109" i="22"/>
  <c r="T109" i="22"/>
  <c r="U109" i="22"/>
  <c r="V109" i="22"/>
  <c r="W109" i="22"/>
  <c r="X109" i="22"/>
  <c r="Y109" i="22"/>
  <c r="B110" i="22"/>
  <c r="C110" i="22"/>
  <c r="E110" i="22"/>
  <c r="R110" i="22"/>
  <c r="T110" i="22"/>
  <c r="U110" i="22"/>
  <c r="V110" i="22"/>
  <c r="W110" i="22"/>
  <c r="X110" i="22"/>
  <c r="Y110" i="22"/>
  <c r="B111" i="22"/>
  <c r="C111" i="22"/>
  <c r="E111" i="22"/>
  <c r="R111" i="22"/>
  <c r="Z111" i="22" s="1"/>
  <c r="AA111" i="22" s="1"/>
  <c r="P110" i="19" s="1"/>
  <c r="T111" i="22"/>
  <c r="U111" i="22"/>
  <c r="V111" i="22"/>
  <c r="W111" i="22"/>
  <c r="X111" i="22"/>
  <c r="Y111" i="22"/>
  <c r="B112" i="22"/>
  <c r="C112" i="22"/>
  <c r="E112" i="22"/>
  <c r="R112" i="22"/>
  <c r="T112" i="22"/>
  <c r="U112" i="22"/>
  <c r="V112" i="22"/>
  <c r="W112" i="22"/>
  <c r="X112" i="22"/>
  <c r="Y112" i="22"/>
  <c r="B113" i="22"/>
  <c r="C113" i="22"/>
  <c r="E113" i="22"/>
  <c r="R113" i="22"/>
  <c r="T113" i="22"/>
  <c r="U113" i="22"/>
  <c r="V113" i="22"/>
  <c r="W113" i="22"/>
  <c r="X113" i="22"/>
  <c r="Y113" i="22"/>
  <c r="B114" i="22"/>
  <c r="C114" i="22"/>
  <c r="E114" i="22"/>
  <c r="R114" i="22"/>
  <c r="T114" i="22"/>
  <c r="U114" i="22"/>
  <c r="V114" i="22"/>
  <c r="W114" i="22"/>
  <c r="X114" i="22"/>
  <c r="Y114" i="22"/>
  <c r="B115" i="22"/>
  <c r="C115" i="22"/>
  <c r="E115" i="22"/>
  <c r="R115" i="22"/>
  <c r="T115" i="22"/>
  <c r="U115" i="22"/>
  <c r="V115" i="22"/>
  <c r="W115" i="22"/>
  <c r="X115" i="22"/>
  <c r="Y115" i="22"/>
  <c r="B116" i="22"/>
  <c r="C116" i="22"/>
  <c r="E116" i="22"/>
  <c r="R116" i="22"/>
  <c r="T116" i="22"/>
  <c r="U116" i="22"/>
  <c r="V116" i="22"/>
  <c r="W116" i="22"/>
  <c r="X116" i="22"/>
  <c r="Y116" i="22"/>
  <c r="B117" i="22"/>
  <c r="C117" i="22"/>
  <c r="E117" i="22"/>
  <c r="R117" i="22"/>
  <c r="T117" i="22"/>
  <c r="U117" i="22"/>
  <c r="V117" i="22"/>
  <c r="W117" i="22"/>
  <c r="X117" i="22"/>
  <c r="Y117" i="22"/>
  <c r="B118" i="22"/>
  <c r="C118" i="22"/>
  <c r="E118" i="22"/>
  <c r="R118" i="22"/>
  <c r="T118" i="22"/>
  <c r="U118" i="22"/>
  <c r="V118" i="22"/>
  <c r="W118" i="22"/>
  <c r="X118" i="22"/>
  <c r="Y118" i="22"/>
  <c r="B119" i="22"/>
  <c r="C119" i="22"/>
  <c r="E119" i="22"/>
  <c r="R119" i="22"/>
  <c r="T119" i="22"/>
  <c r="U119" i="22"/>
  <c r="Z119" i="22" s="1"/>
  <c r="AA119" i="22" s="1"/>
  <c r="P118" i="19" s="1"/>
  <c r="V119" i="22"/>
  <c r="W119" i="22"/>
  <c r="X119" i="22"/>
  <c r="Y119" i="22"/>
  <c r="B120" i="22"/>
  <c r="C120" i="22"/>
  <c r="E120" i="22"/>
  <c r="R120" i="22"/>
  <c r="Z120" i="22" s="1"/>
  <c r="AA120" i="22" s="1"/>
  <c r="P119" i="19" s="1"/>
  <c r="T120" i="22"/>
  <c r="U120" i="22"/>
  <c r="V120" i="22"/>
  <c r="W120" i="22"/>
  <c r="X120" i="22"/>
  <c r="Y120" i="22"/>
  <c r="B121" i="22"/>
  <c r="C121" i="22"/>
  <c r="E121" i="22"/>
  <c r="R121" i="22"/>
  <c r="T121" i="22"/>
  <c r="U121" i="22"/>
  <c r="V121" i="22"/>
  <c r="W121" i="22"/>
  <c r="X121" i="22"/>
  <c r="Y121" i="22"/>
  <c r="B122" i="22"/>
  <c r="C122" i="22"/>
  <c r="E122" i="22"/>
  <c r="R122" i="22"/>
  <c r="T122" i="22"/>
  <c r="U122" i="22"/>
  <c r="V122" i="22"/>
  <c r="W122" i="22"/>
  <c r="X122" i="22"/>
  <c r="Y122" i="22"/>
  <c r="B123" i="22"/>
  <c r="C123" i="22"/>
  <c r="E123" i="22"/>
  <c r="R123" i="22"/>
  <c r="T123" i="22"/>
  <c r="U123" i="22"/>
  <c r="V123" i="22"/>
  <c r="W123" i="22"/>
  <c r="X123" i="22"/>
  <c r="Y123" i="22"/>
  <c r="B124" i="22"/>
  <c r="C124" i="22"/>
  <c r="E124" i="22"/>
  <c r="R124" i="22"/>
  <c r="Z124" i="22" s="1"/>
  <c r="AA124" i="22" s="1"/>
  <c r="P123" i="19" s="1"/>
  <c r="T124" i="22"/>
  <c r="U124" i="22"/>
  <c r="V124" i="22"/>
  <c r="W124" i="22"/>
  <c r="X124" i="22"/>
  <c r="Y124" i="22"/>
  <c r="B125" i="22"/>
  <c r="C125" i="22"/>
  <c r="E125" i="22"/>
  <c r="R125" i="22"/>
  <c r="T125" i="22"/>
  <c r="U125" i="22"/>
  <c r="V125" i="22"/>
  <c r="W125" i="22"/>
  <c r="X125" i="22"/>
  <c r="Y125" i="22"/>
  <c r="B126" i="22"/>
  <c r="C126" i="22"/>
  <c r="E126" i="22"/>
  <c r="R126" i="22"/>
  <c r="T126" i="22"/>
  <c r="U126" i="22"/>
  <c r="V126" i="22"/>
  <c r="W126" i="22"/>
  <c r="X126" i="22"/>
  <c r="Y126" i="22"/>
  <c r="B127" i="22"/>
  <c r="C127" i="22"/>
  <c r="E127" i="22"/>
  <c r="R127" i="22"/>
  <c r="T127" i="22"/>
  <c r="Z127" i="22" s="1"/>
  <c r="AA127" i="22" s="1"/>
  <c r="P126" i="19" s="1"/>
  <c r="U127" i="22"/>
  <c r="V127" i="22"/>
  <c r="W127" i="22"/>
  <c r="X127" i="22"/>
  <c r="Y127" i="22"/>
  <c r="B128" i="22"/>
  <c r="C128" i="22"/>
  <c r="E128" i="22"/>
  <c r="R128" i="22"/>
  <c r="T128" i="22"/>
  <c r="U128" i="22"/>
  <c r="V128" i="22"/>
  <c r="W128" i="22"/>
  <c r="X128" i="22"/>
  <c r="Y128" i="22"/>
  <c r="B129" i="22"/>
  <c r="C129" i="22"/>
  <c r="E129" i="22"/>
  <c r="R129" i="22"/>
  <c r="T129" i="22"/>
  <c r="U129" i="22"/>
  <c r="V129" i="22"/>
  <c r="W129" i="22"/>
  <c r="X129" i="22"/>
  <c r="Y129" i="22"/>
  <c r="B130" i="22"/>
  <c r="C130" i="22"/>
  <c r="E130" i="22"/>
  <c r="R130" i="22"/>
  <c r="T130" i="22"/>
  <c r="U130" i="22"/>
  <c r="V130" i="22"/>
  <c r="W130" i="22"/>
  <c r="X130" i="22"/>
  <c r="Y130" i="22"/>
  <c r="B131" i="22"/>
  <c r="C131" i="22"/>
  <c r="E131" i="22"/>
  <c r="R131" i="22"/>
  <c r="T131" i="22"/>
  <c r="U131" i="22"/>
  <c r="V131" i="22"/>
  <c r="W131" i="22"/>
  <c r="X131" i="22"/>
  <c r="Y131" i="22"/>
  <c r="B132" i="22"/>
  <c r="C132" i="22"/>
  <c r="E132" i="22"/>
  <c r="R132" i="22"/>
  <c r="T132" i="22"/>
  <c r="U132" i="22"/>
  <c r="V132" i="22"/>
  <c r="W132" i="22"/>
  <c r="X132" i="22"/>
  <c r="Y132" i="22"/>
  <c r="B133" i="22"/>
  <c r="C133" i="22"/>
  <c r="E133" i="22"/>
  <c r="R133" i="22"/>
  <c r="T133" i="22"/>
  <c r="U133" i="22"/>
  <c r="V133" i="22"/>
  <c r="W133" i="22"/>
  <c r="X133" i="22"/>
  <c r="Y133" i="22"/>
  <c r="B134" i="22"/>
  <c r="C134" i="22"/>
  <c r="E134" i="22"/>
  <c r="R134" i="22"/>
  <c r="T134" i="22"/>
  <c r="U134" i="22"/>
  <c r="V134" i="22"/>
  <c r="Z134" i="22" s="1"/>
  <c r="AA134" i="22" s="1"/>
  <c r="P133" i="19" s="1"/>
  <c r="W134" i="22"/>
  <c r="X134" i="22"/>
  <c r="Y134" i="22"/>
  <c r="B135" i="22"/>
  <c r="C135" i="22"/>
  <c r="E135" i="22"/>
  <c r="R135" i="22"/>
  <c r="Z135" i="22" s="1"/>
  <c r="AA135" i="22" s="1"/>
  <c r="P134" i="19" s="1"/>
  <c r="T135" i="22"/>
  <c r="U135" i="22"/>
  <c r="V135" i="22"/>
  <c r="W135" i="22"/>
  <c r="X135" i="22"/>
  <c r="Y135" i="22"/>
  <c r="B136" i="22"/>
  <c r="C136" i="22"/>
  <c r="E136" i="22"/>
  <c r="R136" i="22"/>
  <c r="T136" i="22"/>
  <c r="U136" i="22"/>
  <c r="V136" i="22"/>
  <c r="W136" i="22"/>
  <c r="X136" i="22"/>
  <c r="Y136" i="22"/>
  <c r="B137" i="22"/>
  <c r="C137" i="22"/>
  <c r="E137" i="22"/>
  <c r="R137" i="22"/>
  <c r="T137" i="22"/>
  <c r="U137" i="22"/>
  <c r="V137" i="22"/>
  <c r="W137" i="22"/>
  <c r="X137" i="22"/>
  <c r="Y137" i="22"/>
  <c r="B138" i="22"/>
  <c r="C138" i="22"/>
  <c r="E138" i="22"/>
  <c r="R138" i="22"/>
  <c r="T138" i="22"/>
  <c r="U138" i="22"/>
  <c r="Z138" i="22" s="1"/>
  <c r="AA138" i="22" s="1"/>
  <c r="P137" i="19" s="1"/>
  <c r="V138" i="22"/>
  <c r="W138" i="22"/>
  <c r="X138" i="22"/>
  <c r="Y138" i="22"/>
  <c r="B139" i="22"/>
  <c r="C139" i="22"/>
  <c r="E139" i="22"/>
  <c r="R139" i="22"/>
  <c r="Z139" i="22" s="1"/>
  <c r="AA139" i="22" s="1"/>
  <c r="P138" i="19" s="1"/>
  <c r="T139" i="22"/>
  <c r="U139" i="22"/>
  <c r="V139" i="22"/>
  <c r="W139" i="22"/>
  <c r="X139" i="22"/>
  <c r="Y139" i="22"/>
  <c r="B140" i="22"/>
  <c r="C140" i="22"/>
  <c r="E140" i="22"/>
  <c r="R140" i="22"/>
  <c r="T140" i="22"/>
  <c r="U140" i="22"/>
  <c r="V140" i="22"/>
  <c r="W140" i="22"/>
  <c r="X140" i="22"/>
  <c r="Y140" i="22"/>
  <c r="B141" i="22"/>
  <c r="C141" i="22"/>
  <c r="E141" i="22"/>
  <c r="R141" i="22"/>
  <c r="T141" i="22"/>
  <c r="U141" i="22"/>
  <c r="V141" i="22"/>
  <c r="W141" i="22"/>
  <c r="X141" i="22"/>
  <c r="Y141" i="22"/>
  <c r="B142" i="22"/>
  <c r="C142" i="22"/>
  <c r="E142" i="22"/>
  <c r="R142" i="22"/>
  <c r="T142" i="22"/>
  <c r="U142" i="22"/>
  <c r="V142" i="22"/>
  <c r="W142" i="22"/>
  <c r="X142" i="22"/>
  <c r="Y142" i="22"/>
  <c r="B143" i="22"/>
  <c r="C143" i="22"/>
  <c r="E143" i="22"/>
  <c r="R143" i="22"/>
  <c r="Z143" i="22" s="1"/>
  <c r="AA143" i="22" s="1"/>
  <c r="P142" i="19" s="1"/>
  <c r="T143" i="22"/>
  <c r="U143" i="22"/>
  <c r="V143" i="22"/>
  <c r="W143" i="22"/>
  <c r="X143" i="22"/>
  <c r="Y143" i="22"/>
  <c r="B144" i="22"/>
  <c r="C144" i="22"/>
  <c r="E144" i="22"/>
  <c r="R144" i="22"/>
  <c r="T144" i="22"/>
  <c r="U144" i="22"/>
  <c r="V144" i="22"/>
  <c r="W144" i="22"/>
  <c r="X144" i="22"/>
  <c r="Y144" i="22"/>
  <c r="B145" i="22"/>
  <c r="C145" i="22"/>
  <c r="E145" i="22"/>
  <c r="R145" i="22"/>
  <c r="T145" i="22"/>
  <c r="U145" i="22"/>
  <c r="V145" i="22"/>
  <c r="W145" i="22"/>
  <c r="X145" i="22"/>
  <c r="Y145" i="22"/>
  <c r="B146" i="22"/>
  <c r="C146" i="22"/>
  <c r="E146" i="22"/>
  <c r="R146" i="22"/>
  <c r="T146" i="22"/>
  <c r="U146" i="22"/>
  <c r="V146" i="22"/>
  <c r="W146" i="22"/>
  <c r="X146" i="22"/>
  <c r="Y146" i="22"/>
  <c r="B147" i="22"/>
  <c r="C147" i="22"/>
  <c r="E147" i="22"/>
  <c r="R147" i="22"/>
  <c r="T147" i="22"/>
  <c r="U147" i="22"/>
  <c r="V147" i="22"/>
  <c r="W147" i="22"/>
  <c r="X147" i="22"/>
  <c r="Y147" i="22"/>
  <c r="B148" i="22"/>
  <c r="C148" i="22"/>
  <c r="E148" i="22"/>
  <c r="R148" i="22"/>
  <c r="T148" i="22"/>
  <c r="U148" i="22"/>
  <c r="V148" i="22"/>
  <c r="W148" i="22"/>
  <c r="X148" i="22"/>
  <c r="Y148" i="22"/>
  <c r="B149" i="22"/>
  <c r="C149" i="22"/>
  <c r="E149" i="22"/>
  <c r="R149" i="22"/>
  <c r="T149" i="22"/>
  <c r="U149" i="22"/>
  <c r="V149" i="22"/>
  <c r="W149" i="22"/>
  <c r="X149" i="22"/>
  <c r="Y149" i="22"/>
  <c r="B150" i="22"/>
  <c r="C150" i="22"/>
  <c r="E150" i="22"/>
  <c r="R150" i="22"/>
  <c r="T150" i="22"/>
  <c r="U150" i="22"/>
  <c r="V150" i="22"/>
  <c r="W150" i="22"/>
  <c r="X150" i="22"/>
  <c r="Y150" i="22"/>
  <c r="B151" i="22"/>
  <c r="C151" i="22"/>
  <c r="E151" i="22"/>
  <c r="R151" i="22"/>
  <c r="T151" i="22"/>
  <c r="U151" i="22"/>
  <c r="V151" i="22"/>
  <c r="W151" i="22"/>
  <c r="X151" i="22"/>
  <c r="Y151" i="22"/>
  <c r="Z151" i="22"/>
  <c r="AA151" i="22" s="1"/>
  <c r="P150" i="19" s="1"/>
  <c r="B152" i="22"/>
  <c r="C152" i="22"/>
  <c r="E152" i="22"/>
  <c r="R152" i="22"/>
  <c r="T152" i="22"/>
  <c r="U152" i="22"/>
  <c r="V152" i="22"/>
  <c r="W152" i="22"/>
  <c r="X152" i="22"/>
  <c r="Y152" i="22"/>
  <c r="B153" i="22"/>
  <c r="C153" i="22"/>
  <c r="E153" i="22"/>
  <c r="R153" i="22"/>
  <c r="T153" i="22"/>
  <c r="U153" i="22"/>
  <c r="V153" i="22"/>
  <c r="W153" i="22"/>
  <c r="X153" i="22"/>
  <c r="Y153" i="22"/>
  <c r="B154" i="22"/>
  <c r="C154" i="22"/>
  <c r="E154" i="22"/>
  <c r="R154" i="22"/>
  <c r="T154" i="22"/>
  <c r="U154" i="22"/>
  <c r="V154" i="22"/>
  <c r="W154" i="22"/>
  <c r="X154" i="22"/>
  <c r="Y154" i="22"/>
  <c r="B155" i="22"/>
  <c r="C155" i="22"/>
  <c r="E155" i="22"/>
  <c r="R155" i="22"/>
  <c r="T155" i="22"/>
  <c r="U155" i="22"/>
  <c r="V155" i="22"/>
  <c r="W155" i="22"/>
  <c r="X155" i="22"/>
  <c r="Y155" i="22"/>
  <c r="B156" i="22"/>
  <c r="C156" i="22"/>
  <c r="E156" i="22"/>
  <c r="R156" i="22"/>
  <c r="T156" i="22"/>
  <c r="U156" i="22"/>
  <c r="V156" i="22"/>
  <c r="W156" i="22"/>
  <c r="X156" i="22"/>
  <c r="Y156" i="22"/>
  <c r="B157" i="22"/>
  <c r="C157" i="22"/>
  <c r="E157" i="22"/>
  <c r="R157" i="22"/>
  <c r="T157" i="22"/>
  <c r="U157" i="22"/>
  <c r="Z157" i="22" s="1"/>
  <c r="AA157" i="22" s="1"/>
  <c r="P156" i="19" s="1"/>
  <c r="V157" i="22"/>
  <c r="W157" i="22"/>
  <c r="X157" i="22"/>
  <c r="Y157" i="22"/>
  <c r="B158" i="22"/>
  <c r="C158" i="22"/>
  <c r="E158" i="22"/>
  <c r="R158" i="22"/>
  <c r="T158" i="22"/>
  <c r="U158" i="22"/>
  <c r="V158" i="22"/>
  <c r="W158" i="22"/>
  <c r="X158" i="22"/>
  <c r="Y158" i="22"/>
  <c r="B159" i="22"/>
  <c r="C159" i="22"/>
  <c r="E159" i="22"/>
  <c r="R159" i="22"/>
  <c r="Z159" i="22" s="1"/>
  <c r="AA159" i="22" s="1"/>
  <c r="P158" i="19" s="1"/>
  <c r="T159" i="22"/>
  <c r="U159" i="22"/>
  <c r="V159" i="22"/>
  <c r="W159" i="22"/>
  <c r="X159" i="22"/>
  <c r="Y159" i="22"/>
  <c r="B160" i="22"/>
  <c r="C160" i="22"/>
  <c r="E160" i="22"/>
  <c r="R160" i="22"/>
  <c r="T160" i="22"/>
  <c r="U160" i="22"/>
  <c r="V160" i="22"/>
  <c r="W160" i="22"/>
  <c r="X160" i="22"/>
  <c r="Y160" i="22"/>
  <c r="B161" i="22"/>
  <c r="C161" i="22"/>
  <c r="E161" i="22"/>
  <c r="R161" i="22"/>
  <c r="T161" i="22"/>
  <c r="U161" i="22"/>
  <c r="V161" i="22"/>
  <c r="W161" i="22"/>
  <c r="X161" i="22"/>
  <c r="Y161" i="22"/>
  <c r="B162" i="22"/>
  <c r="C162" i="22"/>
  <c r="E162" i="22"/>
  <c r="R162" i="22"/>
  <c r="T162" i="22"/>
  <c r="U162" i="22"/>
  <c r="V162" i="22"/>
  <c r="W162" i="22"/>
  <c r="X162" i="22"/>
  <c r="Y162" i="22"/>
  <c r="B163" i="22"/>
  <c r="C163" i="22"/>
  <c r="E163" i="22"/>
  <c r="R163" i="22"/>
  <c r="T163" i="22"/>
  <c r="U163" i="22"/>
  <c r="V163" i="22"/>
  <c r="W163" i="22"/>
  <c r="X163" i="22"/>
  <c r="Y163" i="22"/>
  <c r="B164" i="22"/>
  <c r="C164" i="22"/>
  <c r="E164" i="22"/>
  <c r="R164" i="22"/>
  <c r="T164" i="22"/>
  <c r="U164" i="22"/>
  <c r="V164" i="22"/>
  <c r="W164" i="22"/>
  <c r="X164" i="22"/>
  <c r="Y164" i="22"/>
  <c r="B165" i="22"/>
  <c r="C165" i="22"/>
  <c r="E165" i="22"/>
  <c r="R165" i="22"/>
  <c r="T165" i="22"/>
  <c r="U165" i="22"/>
  <c r="V165" i="22"/>
  <c r="W165" i="22"/>
  <c r="X165" i="22"/>
  <c r="Y165" i="22"/>
  <c r="B166" i="22"/>
  <c r="C166" i="22"/>
  <c r="E166" i="22"/>
  <c r="R166" i="22"/>
  <c r="T166" i="22"/>
  <c r="U166" i="22"/>
  <c r="V166" i="22"/>
  <c r="W166" i="22"/>
  <c r="X166" i="22"/>
  <c r="Y166" i="22"/>
  <c r="Z166" i="22" s="1"/>
  <c r="AA166" i="22" s="1"/>
  <c r="P165" i="19" s="1"/>
  <c r="B167" i="22"/>
  <c r="C167" i="22"/>
  <c r="E167" i="22"/>
  <c r="R167" i="22"/>
  <c r="T167" i="22"/>
  <c r="U167" i="22"/>
  <c r="V167" i="22"/>
  <c r="W167" i="22"/>
  <c r="Z167" i="22" s="1"/>
  <c r="AA167" i="22" s="1"/>
  <c r="P166" i="19" s="1"/>
  <c r="X167" i="22"/>
  <c r="Y167" i="22"/>
  <c r="B168" i="22"/>
  <c r="C168" i="22"/>
  <c r="E168" i="22"/>
  <c r="R168" i="22"/>
  <c r="T168" i="22"/>
  <c r="U168" i="22"/>
  <c r="V168" i="22"/>
  <c r="W168" i="22"/>
  <c r="X168" i="22"/>
  <c r="Y168" i="22"/>
  <c r="B169" i="22"/>
  <c r="C169" i="22"/>
  <c r="E169" i="22"/>
  <c r="R169" i="22"/>
  <c r="Z169" i="22" s="1"/>
  <c r="AA169" i="22" s="1"/>
  <c r="P168" i="19" s="1"/>
  <c r="T169" i="22"/>
  <c r="U169" i="22"/>
  <c r="V169" i="22"/>
  <c r="W169" i="22"/>
  <c r="X169" i="22"/>
  <c r="Y169" i="22"/>
  <c r="B170" i="22"/>
  <c r="C170" i="22"/>
  <c r="E170" i="22"/>
  <c r="R170" i="22"/>
  <c r="T170" i="22"/>
  <c r="U170" i="22"/>
  <c r="V170" i="22"/>
  <c r="W170" i="22"/>
  <c r="X170" i="22"/>
  <c r="Y170" i="22"/>
  <c r="B171" i="22"/>
  <c r="C171" i="22"/>
  <c r="E171" i="22"/>
  <c r="R171" i="22"/>
  <c r="T171" i="22"/>
  <c r="U171" i="22"/>
  <c r="V171" i="22"/>
  <c r="W171" i="22"/>
  <c r="X171" i="22"/>
  <c r="Y171" i="22"/>
  <c r="B172" i="22"/>
  <c r="C172" i="22"/>
  <c r="E172" i="22"/>
  <c r="R172" i="22"/>
  <c r="T172" i="22"/>
  <c r="U172" i="22"/>
  <c r="V172" i="22"/>
  <c r="W172" i="22"/>
  <c r="X172" i="22"/>
  <c r="Y172" i="22"/>
  <c r="B173" i="22"/>
  <c r="C173" i="22"/>
  <c r="E173" i="22"/>
  <c r="R173" i="22"/>
  <c r="T173" i="22"/>
  <c r="U173" i="22"/>
  <c r="V173" i="22"/>
  <c r="W173" i="22"/>
  <c r="X173" i="22"/>
  <c r="Y173" i="22"/>
  <c r="B174" i="22"/>
  <c r="C174" i="22"/>
  <c r="E174" i="22"/>
  <c r="R174" i="22"/>
  <c r="T174" i="22"/>
  <c r="U174" i="22"/>
  <c r="V174" i="22"/>
  <c r="W174" i="22"/>
  <c r="X174" i="22"/>
  <c r="Y174" i="22"/>
  <c r="Z174" i="22" s="1"/>
  <c r="AA174" i="22" s="1"/>
  <c r="P173" i="19" s="1"/>
  <c r="B175" i="22"/>
  <c r="C175" i="22"/>
  <c r="E175" i="22"/>
  <c r="R175" i="22"/>
  <c r="T175" i="22"/>
  <c r="U175" i="22"/>
  <c r="V175" i="22"/>
  <c r="Z175" i="22" s="1"/>
  <c r="AA175" i="22" s="1"/>
  <c r="P174" i="19" s="1"/>
  <c r="W175" i="22"/>
  <c r="X175" i="22"/>
  <c r="Y175" i="22"/>
  <c r="B176" i="22"/>
  <c r="C176" i="22"/>
  <c r="E176" i="22"/>
  <c r="R176" i="22"/>
  <c r="T176" i="22"/>
  <c r="U176" i="22"/>
  <c r="V176" i="22"/>
  <c r="W176" i="22"/>
  <c r="X176" i="22"/>
  <c r="Y176" i="22"/>
  <c r="B177" i="22"/>
  <c r="C177" i="22"/>
  <c r="E177" i="22"/>
  <c r="R177" i="22"/>
  <c r="T177" i="22"/>
  <c r="U177" i="22"/>
  <c r="V177" i="22"/>
  <c r="W177" i="22"/>
  <c r="X177" i="22"/>
  <c r="Y177" i="22"/>
  <c r="B178" i="22"/>
  <c r="C178" i="22"/>
  <c r="E178" i="22"/>
  <c r="R178" i="22"/>
  <c r="T178" i="22"/>
  <c r="U178" i="22"/>
  <c r="V178" i="22"/>
  <c r="W178" i="22"/>
  <c r="X178" i="22"/>
  <c r="Y178" i="22"/>
  <c r="G89" i="1"/>
  <c r="G89" i="22"/>
  <c r="Q89" i="1"/>
  <c r="Q88" i="19" s="1"/>
  <c r="T89" i="1"/>
  <c r="P62" i="6" s="1"/>
  <c r="V89" i="1"/>
  <c r="W89" i="1"/>
  <c r="X89" i="1"/>
  <c r="Z89" i="1"/>
  <c r="AA89" i="1"/>
  <c r="G90" i="1"/>
  <c r="Q90" i="1"/>
  <c r="Q89" i="19" s="1"/>
  <c r="T90" i="1"/>
  <c r="P63" i="6" s="1"/>
  <c r="V90" i="1"/>
  <c r="W90" i="1"/>
  <c r="X90" i="1"/>
  <c r="Z90" i="1"/>
  <c r="AA90" i="1"/>
  <c r="G91" i="1"/>
  <c r="G91" i="22"/>
  <c r="Q91" i="1"/>
  <c r="Q90" i="19" s="1"/>
  <c r="T91" i="1"/>
  <c r="P64" i="6" s="1"/>
  <c r="V91" i="1"/>
  <c r="W91" i="1"/>
  <c r="X91" i="1"/>
  <c r="Z91" i="1"/>
  <c r="AA91" i="1"/>
  <c r="G92" i="1"/>
  <c r="Q92" i="1"/>
  <c r="Q91" i="19" s="1"/>
  <c r="T92" i="1"/>
  <c r="P65" i="6" s="1"/>
  <c r="V92" i="1"/>
  <c r="W92" i="1"/>
  <c r="X92" i="1"/>
  <c r="Z92" i="1"/>
  <c r="AA92" i="1"/>
  <c r="G93" i="1"/>
  <c r="Q93" i="1"/>
  <c r="Q92" i="19" s="1"/>
  <c r="T93" i="1"/>
  <c r="P66" i="6" s="1"/>
  <c r="V93" i="1"/>
  <c r="W93" i="1"/>
  <c r="X93" i="1"/>
  <c r="Z93" i="1"/>
  <c r="AA93" i="1"/>
  <c r="G94" i="1"/>
  <c r="G94" i="22"/>
  <c r="Q94" i="1"/>
  <c r="Q93" i="19" s="1"/>
  <c r="T94" i="1"/>
  <c r="P67" i="6" s="1"/>
  <c r="V94" i="1"/>
  <c r="W94" i="1"/>
  <c r="X94" i="1"/>
  <c r="Y94" i="1"/>
  <c r="Z94" i="1"/>
  <c r="AA94" i="1"/>
  <c r="G95" i="1"/>
  <c r="Q95" i="1"/>
  <c r="Q94" i="19" s="1"/>
  <c r="T95" i="1"/>
  <c r="P68" i="6" s="1"/>
  <c r="V95" i="1"/>
  <c r="W95" i="1"/>
  <c r="X95" i="1"/>
  <c r="Z95" i="1"/>
  <c r="AA95" i="1"/>
  <c r="G96" i="1"/>
  <c r="Q96" i="1"/>
  <c r="Q95" i="19" s="1"/>
  <c r="T96" i="1"/>
  <c r="P69" i="6" s="1"/>
  <c r="V96" i="1"/>
  <c r="W96" i="1"/>
  <c r="X96" i="1"/>
  <c r="Z96" i="1"/>
  <c r="AA96" i="1"/>
  <c r="G97" i="1"/>
  <c r="G97" i="22"/>
  <c r="Q97" i="1"/>
  <c r="Q96" i="19" s="1"/>
  <c r="T97" i="1"/>
  <c r="P70" i="6" s="1"/>
  <c r="V97" i="1"/>
  <c r="W97" i="1"/>
  <c r="X97" i="1"/>
  <c r="Z97" i="1"/>
  <c r="AA97" i="1"/>
  <c r="G98" i="1"/>
  <c r="Q98" i="1"/>
  <c r="Q97" i="19" s="1"/>
  <c r="T98" i="1"/>
  <c r="P71" i="6" s="1"/>
  <c r="V98" i="1"/>
  <c r="W98" i="1"/>
  <c r="X98" i="1"/>
  <c r="Z98" i="1"/>
  <c r="AA98" i="1"/>
  <c r="G99" i="1"/>
  <c r="Q99" i="1"/>
  <c r="Q98" i="19" s="1"/>
  <c r="T99" i="1"/>
  <c r="P72" i="6" s="1"/>
  <c r="V99" i="1"/>
  <c r="W99" i="1"/>
  <c r="X99" i="1"/>
  <c r="Z99" i="1"/>
  <c r="AA99" i="1"/>
  <c r="G100" i="1"/>
  <c r="G100" i="22"/>
  <c r="Q100" i="1"/>
  <c r="Q99" i="19" s="1"/>
  <c r="T100" i="1"/>
  <c r="P73" i="6" s="1"/>
  <c r="V100" i="1"/>
  <c r="W100" i="1"/>
  <c r="X100" i="1"/>
  <c r="Z100" i="1"/>
  <c r="AA100" i="1"/>
  <c r="G101" i="1"/>
  <c r="Q101" i="1"/>
  <c r="Q100" i="19" s="1"/>
  <c r="T101" i="1"/>
  <c r="P74" i="6" s="1"/>
  <c r="V101" i="1"/>
  <c r="W101" i="1"/>
  <c r="X101" i="1"/>
  <c r="Z101" i="1"/>
  <c r="AA101" i="1"/>
  <c r="G102" i="1"/>
  <c r="G102" i="22"/>
  <c r="Q102" i="1"/>
  <c r="Q101" i="19" s="1"/>
  <c r="T102" i="1"/>
  <c r="P75" i="6" s="1"/>
  <c r="V102" i="1"/>
  <c r="W102" i="1"/>
  <c r="X102" i="1"/>
  <c r="Z102" i="1"/>
  <c r="AA102" i="1"/>
  <c r="G103" i="1"/>
  <c r="Q103" i="1"/>
  <c r="Q102" i="19" s="1"/>
  <c r="T103" i="1"/>
  <c r="P76" i="6" s="1"/>
  <c r="V103" i="1"/>
  <c r="W103" i="1"/>
  <c r="X103" i="1"/>
  <c r="Z103" i="1"/>
  <c r="AA103" i="1"/>
  <c r="G104" i="1"/>
  <c r="Q104" i="1"/>
  <c r="Q103" i="19" s="1"/>
  <c r="T104" i="1"/>
  <c r="P77" i="6" s="1"/>
  <c r="V104" i="1"/>
  <c r="W104" i="1"/>
  <c r="X104" i="1"/>
  <c r="Z104" i="1"/>
  <c r="AA104" i="1"/>
  <c r="G105" i="1"/>
  <c r="G105" i="22"/>
  <c r="Q105" i="1"/>
  <c r="Q104" i="19" s="1"/>
  <c r="T105" i="1"/>
  <c r="P78" i="6" s="1"/>
  <c r="L78" i="6" s="1"/>
  <c r="V105" i="1"/>
  <c r="W105" i="1"/>
  <c r="X105" i="1"/>
  <c r="Z105" i="1"/>
  <c r="AA105" i="1"/>
  <c r="G106" i="1"/>
  <c r="G106" i="22"/>
  <c r="Q106" i="1"/>
  <c r="Q105" i="19" s="1"/>
  <c r="T106" i="1"/>
  <c r="P79" i="6" s="1"/>
  <c r="V106" i="1"/>
  <c r="W106" i="1"/>
  <c r="X106" i="1"/>
  <c r="Z106" i="1"/>
  <c r="AA106" i="1"/>
  <c r="G107" i="1"/>
  <c r="Q107" i="1"/>
  <c r="Q106" i="19" s="1"/>
  <c r="T107" i="1"/>
  <c r="P80" i="6" s="1"/>
  <c r="V107" i="1"/>
  <c r="W107" i="1"/>
  <c r="X107" i="1"/>
  <c r="Z107" i="1"/>
  <c r="AA107" i="1"/>
  <c r="G108" i="1"/>
  <c r="Q108" i="1"/>
  <c r="Q107" i="19" s="1"/>
  <c r="T108" i="1"/>
  <c r="P81" i="6" s="1"/>
  <c r="V108" i="1"/>
  <c r="W108" i="1"/>
  <c r="X108" i="1"/>
  <c r="Z108" i="1"/>
  <c r="AA108" i="1"/>
  <c r="G109" i="1"/>
  <c r="Q109" i="1"/>
  <c r="Q108" i="19" s="1"/>
  <c r="T109" i="1"/>
  <c r="P82" i="6" s="1"/>
  <c r="V109" i="1"/>
  <c r="W109" i="1"/>
  <c r="X109" i="1"/>
  <c r="Z109" i="1"/>
  <c r="AA109" i="1"/>
  <c r="G110" i="1"/>
  <c r="Q110" i="1"/>
  <c r="Q109" i="19" s="1"/>
  <c r="T110" i="1"/>
  <c r="P83" i="6" s="1"/>
  <c r="V110" i="1"/>
  <c r="W110" i="1"/>
  <c r="X110" i="1"/>
  <c r="Z110" i="1"/>
  <c r="AA110" i="1"/>
  <c r="G111" i="1"/>
  <c r="G111" i="22"/>
  <c r="Q111" i="1"/>
  <c r="Q110" i="19" s="1"/>
  <c r="T111" i="1"/>
  <c r="P84" i="6" s="1"/>
  <c r="V111" i="1"/>
  <c r="W111" i="1"/>
  <c r="X111" i="1"/>
  <c r="Y111" i="1"/>
  <c r="Z111" i="1"/>
  <c r="AA111" i="1"/>
  <c r="G112" i="1"/>
  <c r="Q112" i="1"/>
  <c r="Q111" i="19" s="1"/>
  <c r="T112" i="1"/>
  <c r="P85" i="6" s="1"/>
  <c r="V112" i="1"/>
  <c r="W112" i="1"/>
  <c r="X112" i="1"/>
  <c r="Z112" i="1"/>
  <c r="AA112" i="1"/>
  <c r="G113" i="1"/>
  <c r="Q113" i="1"/>
  <c r="Q112" i="19" s="1"/>
  <c r="T113" i="1"/>
  <c r="P86" i="6" s="1"/>
  <c r="V113" i="1"/>
  <c r="W113" i="1"/>
  <c r="X113" i="1"/>
  <c r="Z113" i="1"/>
  <c r="AA113" i="1"/>
  <c r="G114" i="1"/>
  <c r="G114" i="22"/>
  <c r="Q114" i="1"/>
  <c r="Q113" i="19" s="1"/>
  <c r="T114" i="1"/>
  <c r="P87" i="6" s="1"/>
  <c r="V114" i="1"/>
  <c r="W114" i="1"/>
  <c r="X114" i="1"/>
  <c r="Z114" i="1"/>
  <c r="AA114" i="1"/>
  <c r="G115" i="1"/>
  <c r="Q115" i="1"/>
  <c r="Q114" i="19" s="1"/>
  <c r="T115" i="1"/>
  <c r="P88" i="6" s="1"/>
  <c r="V115" i="1"/>
  <c r="W115" i="1"/>
  <c r="X115" i="1"/>
  <c r="Z115" i="1"/>
  <c r="AA115" i="1"/>
  <c r="G116" i="1"/>
  <c r="G116" i="22"/>
  <c r="Q116" i="1"/>
  <c r="Q115" i="19" s="1"/>
  <c r="T116" i="1"/>
  <c r="P89" i="6" s="1"/>
  <c r="V116" i="1"/>
  <c r="W116" i="1"/>
  <c r="X116" i="1"/>
  <c r="Z116" i="1"/>
  <c r="AA116" i="1"/>
  <c r="G117" i="1"/>
  <c r="G117" i="22"/>
  <c r="Q117" i="1"/>
  <c r="Q116" i="19" s="1"/>
  <c r="T117" i="1"/>
  <c r="P90" i="6" s="1"/>
  <c r="V117" i="1"/>
  <c r="W117" i="1"/>
  <c r="X117" i="1"/>
  <c r="Z117" i="1"/>
  <c r="AA117" i="1"/>
  <c r="G118" i="1"/>
  <c r="Q118" i="1"/>
  <c r="Q117" i="19" s="1"/>
  <c r="T118" i="1"/>
  <c r="P91" i="6" s="1"/>
  <c r="V118" i="1"/>
  <c r="W118" i="1"/>
  <c r="X118" i="1"/>
  <c r="Z118" i="1"/>
  <c r="AA118" i="1"/>
  <c r="G119" i="1"/>
  <c r="G119" i="22"/>
  <c r="Q119" i="1"/>
  <c r="Q118" i="19" s="1"/>
  <c r="T119" i="1"/>
  <c r="P92" i="6" s="1"/>
  <c r="V119" i="1"/>
  <c r="W119" i="1"/>
  <c r="X119" i="1"/>
  <c r="Z119" i="1"/>
  <c r="AA119" i="1"/>
  <c r="G120" i="1"/>
  <c r="G120" i="22"/>
  <c r="Q120" i="1"/>
  <c r="Q119" i="19" s="1"/>
  <c r="T120" i="1"/>
  <c r="P93" i="6" s="1"/>
  <c r="V120" i="1"/>
  <c r="W120" i="1"/>
  <c r="X120" i="1"/>
  <c r="Z120" i="1"/>
  <c r="AA120" i="1"/>
  <c r="G121" i="1"/>
  <c r="G121" i="22"/>
  <c r="Q121" i="1"/>
  <c r="Q120" i="19" s="1"/>
  <c r="T121" i="1"/>
  <c r="P94" i="6" s="1"/>
  <c r="V121" i="1"/>
  <c r="W121" i="1"/>
  <c r="X121" i="1"/>
  <c r="Z121" i="1"/>
  <c r="AA121" i="1"/>
  <c r="G122" i="1"/>
  <c r="G122" i="22"/>
  <c r="Q122" i="1"/>
  <c r="Q121" i="19" s="1"/>
  <c r="T122" i="1"/>
  <c r="P95" i="6" s="1"/>
  <c r="V122" i="1"/>
  <c r="W122" i="1"/>
  <c r="X122" i="1"/>
  <c r="Z122" i="1"/>
  <c r="AA122" i="1"/>
  <c r="G123" i="1"/>
  <c r="Q123" i="1"/>
  <c r="Q122" i="19" s="1"/>
  <c r="T123" i="1"/>
  <c r="P96" i="6" s="1"/>
  <c r="V123" i="1"/>
  <c r="W123" i="1"/>
  <c r="X123" i="1"/>
  <c r="Z123" i="1"/>
  <c r="AA123" i="1"/>
  <c r="G124" i="1"/>
  <c r="G124" i="22"/>
  <c r="Q124" i="1"/>
  <c r="Q123" i="19" s="1"/>
  <c r="T124" i="1"/>
  <c r="P97" i="6" s="1"/>
  <c r="V124" i="1"/>
  <c r="W124" i="1"/>
  <c r="X124" i="1"/>
  <c r="Z124" i="1"/>
  <c r="AA124" i="1"/>
  <c r="G125" i="1"/>
  <c r="Q125" i="1"/>
  <c r="Q124" i="19" s="1"/>
  <c r="T125" i="1"/>
  <c r="P98" i="6" s="1"/>
  <c r="V125" i="1"/>
  <c r="W125" i="1"/>
  <c r="X125" i="1"/>
  <c r="Z125" i="1"/>
  <c r="AA125" i="1"/>
  <c r="G126" i="1"/>
  <c r="Q126" i="1"/>
  <c r="Q125" i="19" s="1"/>
  <c r="T126" i="1"/>
  <c r="P99" i="6" s="1"/>
  <c r="V126" i="1"/>
  <c r="W126" i="1"/>
  <c r="X126" i="1"/>
  <c r="Z126" i="1"/>
  <c r="AA126" i="1"/>
  <c r="G127" i="1"/>
  <c r="Q127" i="1"/>
  <c r="Q126" i="19" s="1"/>
  <c r="T127" i="1"/>
  <c r="P100" i="6" s="1"/>
  <c r="V127" i="1"/>
  <c r="W127" i="1"/>
  <c r="X127" i="1"/>
  <c r="Z127" i="1"/>
  <c r="AA127" i="1"/>
  <c r="G128" i="1"/>
  <c r="G128" i="22"/>
  <c r="Q128" i="1"/>
  <c r="Q127" i="19" s="1"/>
  <c r="T128" i="1"/>
  <c r="P101" i="6" s="1"/>
  <c r="L101" i="6" s="1"/>
  <c r="V128" i="1"/>
  <c r="W128" i="1"/>
  <c r="X128" i="1"/>
  <c r="Z128" i="1"/>
  <c r="AA128" i="1"/>
  <c r="G129" i="1"/>
  <c r="Q129" i="1"/>
  <c r="Q128" i="19" s="1"/>
  <c r="T129" i="1"/>
  <c r="P102" i="6" s="1"/>
  <c r="V129" i="1"/>
  <c r="W129" i="1"/>
  <c r="X129" i="1"/>
  <c r="Z129" i="1"/>
  <c r="AA129" i="1"/>
  <c r="G130" i="1"/>
  <c r="G130" i="22"/>
  <c r="Q130" i="1"/>
  <c r="Q129" i="19" s="1"/>
  <c r="T130" i="1"/>
  <c r="P103" i="6" s="1"/>
  <c r="V130" i="1"/>
  <c r="W130" i="1"/>
  <c r="X130" i="1"/>
  <c r="Z130" i="1"/>
  <c r="AA130" i="1"/>
  <c r="G131" i="1"/>
  <c r="G131" i="22"/>
  <c r="Q131" i="1"/>
  <c r="Q130" i="19" s="1"/>
  <c r="T131" i="1"/>
  <c r="P104" i="6" s="1"/>
  <c r="V131" i="1"/>
  <c r="W131" i="1"/>
  <c r="X131" i="1"/>
  <c r="Z131" i="1"/>
  <c r="AA131" i="1"/>
  <c r="G132" i="1"/>
  <c r="Q132" i="1"/>
  <c r="Q131" i="19" s="1"/>
  <c r="T132" i="1"/>
  <c r="P105" i="6" s="1"/>
  <c r="V132" i="1"/>
  <c r="W132" i="1"/>
  <c r="X132" i="1"/>
  <c r="Z132" i="1"/>
  <c r="AA132" i="1"/>
  <c r="G133" i="1"/>
  <c r="Y133" i="1" s="1"/>
  <c r="G133" i="22"/>
  <c r="Q133" i="1"/>
  <c r="Q132" i="19" s="1"/>
  <c r="T133" i="1"/>
  <c r="P106" i="6" s="1"/>
  <c r="V133" i="1"/>
  <c r="W133" i="1"/>
  <c r="X133" i="1"/>
  <c r="Z133" i="1"/>
  <c r="AA133" i="1"/>
  <c r="G134" i="1"/>
  <c r="Q134" i="1"/>
  <c r="Q133" i="19" s="1"/>
  <c r="T134" i="1"/>
  <c r="P107" i="6" s="1"/>
  <c r="V134" i="1"/>
  <c r="W134" i="1"/>
  <c r="X134" i="1"/>
  <c r="Z134" i="1"/>
  <c r="AA134" i="1"/>
  <c r="G135" i="1"/>
  <c r="G135" i="22"/>
  <c r="Q135" i="1"/>
  <c r="Q134" i="19" s="1"/>
  <c r="T135" i="1"/>
  <c r="P108" i="6" s="1"/>
  <c r="V135" i="1"/>
  <c r="W135" i="1"/>
  <c r="X135" i="1"/>
  <c r="Z135" i="1"/>
  <c r="AA135" i="1"/>
  <c r="G136" i="1"/>
  <c r="Q136" i="1"/>
  <c r="Q135" i="19" s="1"/>
  <c r="T136" i="1"/>
  <c r="P109" i="6" s="1"/>
  <c r="V136" i="1"/>
  <c r="W136" i="1"/>
  <c r="X136" i="1"/>
  <c r="Z136" i="1"/>
  <c r="AA136" i="1"/>
  <c r="G137" i="1"/>
  <c r="G137" i="22"/>
  <c r="Q137" i="1"/>
  <c r="Q136" i="19" s="1"/>
  <c r="T137" i="1"/>
  <c r="P110" i="6" s="1"/>
  <c r="V137" i="1"/>
  <c r="W137" i="1"/>
  <c r="X137" i="1"/>
  <c r="Z137" i="1"/>
  <c r="AA137" i="1"/>
  <c r="G138" i="1"/>
  <c r="Q138" i="1"/>
  <c r="Q137" i="19" s="1"/>
  <c r="T138" i="1"/>
  <c r="P111" i="6" s="1"/>
  <c r="V138" i="1"/>
  <c r="W138" i="1"/>
  <c r="X138" i="1"/>
  <c r="Z138" i="1"/>
  <c r="AA138" i="1"/>
  <c r="G139" i="1"/>
  <c r="Q139" i="1"/>
  <c r="Q138" i="19" s="1"/>
  <c r="T139" i="1"/>
  <c r="P112" i="6" s="1"/>
  <c r="V139" i="1"/>
  <c r="W139" i="1"/>
  <c r="X139" i="1"/>
  <c r="Y139" i="1"/>
  <c r="Z139" i="1"/>
  <c r="AA139" i="1"/>
  <c r="G140" i="1"/>
  <c r="Q140" i="1"/>
  <c r="Q139" i="19" s="1"/>
  <c r="T140" i="1"/>
  <c r="P113" i="6" s="1"/>
  <c r="V140" i="1"/>
  <c r="W140" i="1"/>
  <c r="X140" i="1"/>
  <c r="Z140" i="1"/>
  <c r="AA140" i="1"/>
  <c r="G141" i="1"/>
  <c r="Q141" i="1"/>
  <c r="Q140" i="19" s="1"/>
  <c r="T141" i="1"/>
  <c r="P114" i="6" s="1"/>
  <c r="V141" i="1"/>
  <c r="W141" i="1"/>
  <c r="X141" i="1"/>
  <c r="Z141" i="1"/>
  <c r="AA141" i="1"/>
  <c r="G142" i="1"/>
  <c r="G142" i="22"/>
  <c r="Q142" i="1"/>
  <c r="Q141" i="19" s="1"/>
  <c r="T142" i="1"/>
  <c r="P115" i="6" s="1"/>
  <c r="V142" i="1"/>
  <c r="W142" i="1"/>
  <c r="X142" i="1"/>
  <c r="Z142" i="1"/>
  <c r="AA142" i="1"/>
  <c r="G143" i="1"/>
  <c r="Q143" i="1"/>
  <c r="Q142" i="19" s="1"/>
  <c r="T143" i="1"/>
  <c r="P116" i="6" s="1"/>
  <c r="V143" i="1"/>
  <c r="W143" i="1"/>
  <c r="X143" i="1"/>
  <c r="Z143" i="1"/>
  <c r="AA143" i="1"/>
  <c r="G144" i="1"/>
  <c r="Q144" i="1"/>
  <c r="Q143" i="19" s="1"/>
  <c r="T144" i="1"/>
  <c r="P117" i="6" s="1"/>
  <c r="V144" i="1"/>
  <c r="W144" i="1"/>
  <c r="X144" i="1"/>
  <c r="Z144" i="1"/>
  <c r="AA144" i="1"/>
  <c r="G145" i="1"/>
  <c r="G145" i="22"/>
  <c r="Q145" i="1"/>
  <c r="Q144" i="19" s="1"/>
  <c r="T145" i="1"/>
  <c r="P118" i="6" s="1"/>
  <c r="V145" i="1"/>
  <c r="W145" i="1"/>
  <c r="X145" i="1"/>
  <c r="Z145" i="1"/>
  <c r="AA145" i="1"/>
  <c r="G146" i="1"/>
  <c r="Q146" i="1"/>
  <c r="Q145" i="19" s="1"/>
  <c r="T146" i="1"/>
  <c r="P119" i="6" s="1"/>
  <c r="V146" i="1"/>
  <c r="W146" i="1"/>
  <c r="X146" i="1"/>
  <c r="Y146" i="1"/>
  <c r="Z146" i="1"/>
  <c r="AA146" i="1"/>
  <c r="G147" i="1"/>
  <c r="G147" i="22"/>
  <c r="Q147" i="1"/>
  <c r="Q146" i="19" s="1"/>
  <c r="T147" i="1"/>
  <c r="P120" i="6" s="1"/>
  <c r="V147" i="1"/>
  <c r="W147" i="1"/>
  <c r="X147" i="1"/>
  <c r="Z147" i="1"/>
  <c r="AA147" i="1"/>
  <c r="G148" i="1"/>
  <c r="Q148" i="1"/>
  <c r="Q147" i="19" s="1"/>
  <c r="T148" i="1"/>
  <c r="P121" i="6" s="1"/>
  <c r="V148" i="1"/>
  <c r="W148" i="1"/>
  <c r="X148" i="1"/>
  <c r="Z148" i="1"/>
  <c r="AA148" i="1"/>
  <c r="G149" i="1"/>
  <c r="G149" i="22"/>
  <c r="Q149" i="1"/>
  <c r="Q148" i="19" s="1"/>
  <c r="T149" i="1"/>
  <c r="P122" i="6" s="1"/>
  <c r="V149" i="1"/>
  <c r="W149" i="1"/>
  <c r="X149" i="1"/>
  <c r="Z149" i="1"/>
  <c r="AA149" i="1"/>
  <c r="G150" i="1"/>
  <c r="G150" i="22"/>
  <c r="Q150" i="1"/>
  <c r="Q149" i="19" s="1"/>
  <c r="T150" i="1"/>
  <c r="P123" i="6" s="1"/>
  <c r="V150" i="1"/>
  <c r="W150" i="1"/>
  <c r="X150" i="1"/>
  <c r="Z150" i="1"/>
  <c r="AA150" i="1"/>
  <c r="G151" i="1"/>
  <c r="Q151" i="1"/>
  <c r="Q150" i="19" s="1"/>
  <c r="T151" i="1"/>
  <c r="P124" i="6" s="1"/>
  <c r="V151" i="1"/>
  <c r="W151" i="1"/>
  <c r="X151" i="1"/>
  <c r="Z151" i="1"/>
  <c r="AA151" i="1"/>
  <c r="G152" i="1"/>
  <c r="G152" i="22"/>
  <c r="Q152" i="1"/>
  <c r="Q151" i="19" s="1"/>
  <c r="T152" i="1"/>
  <c r="P125" i="6" s="1"/>
  <c r="V152" i="1"/>
  <c r="W152" i="1"/>
  <c r="X152" i="1"/>
  <c r="Z152" i="1"/>
  <c r="AA152" i="1"/>
  <c r="G153" i="1"/>
  <c r="Q153" i="1"/>
  <c r="Q152" i="19" s="1"/>
  <c r="T153" i="1"/>
  <c r="P126" i="6" s="1"/>
  <c r="V153" i="1"/>
  <c r="W153" i="1"/>
  <c r="X153" i="1"/>
  <c r="Z153" i="1"/>
  <c r="AA153" i="1"/>
  <c r="G154" i="1"/>
  <c r="Q154" i="1"/>
  <c r="Q153" i="19" s="1"/>
  <c r="T154" i="1"/>
  <c r="P127" i="6" s="1"/>
  <c r="V154" i="1"/>
  <c r="W154" i="1"/>
  <c r="X154" i="1"/>
  <c r="Y154" i="1"/>
  <c r="Z154" i="1"/>
  <c r="AA154" i="1"/>
  <c r="G155" i="1"/>
  <c r="Q155" i="1"/>
  <c r="Q154" i="19" s="1"/>
  <c r="T155" i="1"/>
  <c r="P128" i="6" s="1"/>
  <c r="V155" i="1"/>
  <c r="W155" i="1"/>
  <c r="X155" i="1"/>
  <c r="Z155" i="1"/>
  <c r="AA155" i="1"/>
  <c r="G156" i="1"/>
  <c r="Q156" i="1"/>
  <c r="Q155" i="19" s="1"/>
  <c r="T156" i="1"/>
  <c r="P129" i="6" s="1"/>
  <c r="V156" i="1"/>
  <c r="W156" i="1"/>
  <c r="X156" i="1"/>
  <c r="Z156" i="1"/>
  <c r="AA156" i="1"/>
  <c r="G157" i="1"/>
  <c r="Q157" i="1"/>
  <c r="Q156" i="19" s="1"/>
  <c r="T157" i="1"/>
  <c r="P130" i="6" s="1"/>
  <c r="V157" i="1"/>
  <c r="W157" i="1"/>
  <c r="X157" i="1"/>
  <c r="Z157" i="1"/>
  <c r="AA157" i="1"/>
  <c r="G158" i="1"/>
  <c r="Q158" i="1"/>
  <c r="Q157" i="19" s="1"/>
  <c r="T158" i="1"/>
  <c r="P131" i="6" s="1"/>
  <c r="V158" i="1"/>
  <c r="W158" i="1"/>
  <c r="X158" i="1"/>
  <c r="Z158" i="1"/>
  <c r="AA158" i="1"/>
  <c r="G159" i="1"/>
  <c r="Q159" i="1"/>
  <c r="Q158" i="19" s="1"/>
  <c r="T159" i="1"/>
  <c r="P132" i="6" s="1"/>
  <c r="V159" i="1"/>
  <c r="W159" i="1"/>
  <c r="X159" i="1"/>
  <c r="Z159" i="1"/>
  <c r="AA159" i="1"/>
  <c r="G160" i="1"/>
  <c r="Q160" i="1"/>
  <c r="Q159" i="19" s="1"/>
  <c r="T160" i="1"/>
  <c r="P133" i="6" s="1"/>
  <c r="V160" i="1"/>
  <c r="W160" i="1"/>
  <c r="X160" i="1"/>
  <c r="Z160" i="1"/>
  <c r="AA160" i="1"/>
  <c r="G161" i="1"/>
  <c r="G161" i="22"/>
  <c r="Q161" i="1"/>
  <c r="Q160" i="19" s="1"/>
  <c r="T161" i="1"/>
  <c r="P134" i="6" s="1"/>
  <c r="V161" i="1"/>
  <c r="W161" i="1"/>
  <c r="X161" i="1"/>
  <c r="Z161" i="1"/>
  <c r="AA161" i="1"/>
  <c r="G162" i="1"/>
  <c r="G162" i="22"/>
  <c r="Q162" i="1"/>
  <c r="Q161" i="19" s="1"/>
  <c r="T162" i="1"/>
  <c r="P135" i="6" s="1"/>
  <c r="V162" i="1"/>
  <c r="W162" i="1"/>
  <c r="X162" i="1"/>
  <c r="Y162" i="1"/>
  <c r="Z162" i="1"/>
  <c r="AA162" i="1"/>
  <c r="G163" i="1"/>
  <c r="Q163" i="1"/>
  <c r="Q162" i="19" s="1"/>
  <c r="T163" i="1"/>
  <c r="P136" i="6" s="1"/>
  <c r="V163" i="1"/>
  <c r="W163" i="1"/>
  <c r="X163" i="1"/>
  <c r="Z163" i="1"/>
  <c r="AA163" i="1"/>
  <c r="G164" i="1"/>
  <c r="G164" i="22"/>
  <c r="Q164" i="1"/>
  <c r="Q163" i="19" s="1"/>
  <c r="T164" i="1"/>
  <c r="P137" i="6" s="1"/>
  <c r="V164" i="1"/>
  <c r="W164" i="1"/>
  <c r="X164" i="1"/>
  <c r="Z164" i="1"/>
  <c r="AA164" i="1"/>
  <c r="G165" i="1"/>
  <c r="Q165" i="1"/>
  <c r="Q164" i="19" s="1"/>
  <c r="T165" i="1"/>
  <c r="P138" i="6" s="1"/>
  <c r="V165" i="1"/>
  <c r="W165" i="1"/>
  <c r="X165" i="1"/>
  <c r="Z165" i="1"/>
  <c r="AA165" i="1"/>
  <c r="G166" i="1"/>
  <c r="G166" i="22"/>
  <c r="Q166" i="1"/>
  <c r="Q165" i="19" s="1"/>
  <c r="T166" i="1"/>
  <c r="P139" i="6" s="1"/>
  <c r="V166" i="1"/>
  <c r="W166" i="1"/>
  <c r="X166" i="1"/>
  <c r="Z166" i="1"/>
  <c r="AA166" i="1"/>
  <c r="G167" i="1"/>
  <c r="G167" i="22"/>
  <c r="Q167" i="1"/>
  <c r="Q166" i="19" s="1"/>
  <c r="T167" i="1"/>
  <c r="P140" i="6" s="1"/>
  <c r="V167" i="1"/>
  <c r="W167" i="1"/>
  <c r="X167" i="1"/>
  <c r="Z167" i="1"/>
  <c r="AA167" i="1"/>
  <c r="G168" i="1"/>
  <c r="Q168" i="1"/>
  <c r="Q167" i="19" s="1"/>
  <c r="T168" i="1"/>
  <c r="P141" i="6" s="1"/>
  <c r="V168" i="1"/>
  <c r="W168" i="1"/>
  <c r="X168" i="1"/>
  <c r="Z168" i="1"/>
  <c r="AA168" i="1"/>
  <c r="G169" i="1"/>
  <c r="Q169" i="1"/>
  <c r="Q168" i="19" s="1"/>
  <c r="T169" i="1"/>
  <c r="P142" i="6" s="1"/>
  <c r="V169" i="1"/>
  <c r="W169" i="1"/>
  <c r="X169" i="1"/>
  <c r="Z169" i="1"/>
  <c r="AA169" i="1"/>
  <c r="G170" i="1"/>
  <c r="G170" i="22"/>
  <c r="Q170" i="1"/>
  <c r="Q169" i="19" s="1"/>
  <c r="T170" i="1"/>
  <c r="P143" i="6" s="1"/>
  <c r="V170" i="1"/>
  <c r="W170" i="1"/>
  <c r="X170" i="1"/>
  <c r="Z170" i="1"/>
  <c r="AA170" i="1"/>
  <c r="G171" i="1"/>
  <c r="G171" i="22"/>
  <c r="Q171" i="1"/>
  <c r="Q170" i="19" s="1"/>
  <c r="T171" i="1"/>
  <c r="P144" i="6" s="1"/>
  <c r="V171" i="1"/>
  <c r="W171" i="1"/>
  <c r="X171" i="1"/>
  <c r="Z171" i="1"/>
  <c r="AA171" i="1"/>
  <c r="G172" i="1"/>
  <c r="Q172" i="1"/>
  <c r="Q171" i="19" s="1"/>
  <c r="T172" i="1"/>
  <c r="P145" i="6" s="1"/>
  <c r="V172" i="1"/>
  <c r="W172" i="1"/>
  <c r="X172" i="1"/>
  <c r="Z172" i="1"/>
  <c r="AA172" i="1"/>
  <c r="G173" i="1"/>
  <c r="G173" i="22"/>
  <c r="Q173" i="1"/>
  <c r="Q172" i="19" s="1"/>
  <c r="T173" i="1"/>
  <c r="P146" i="6" s="1"/>
  <c r="V173" i="1"/>
  <c r="W173" i="1"/>
  <c r="X173" i="1"/>
  <c r="Z173" i="1"/>
  <c r="AA173" i="1"/>
  <c r="G174" i="1"/>
  <c r="Q174" i="1"/>
  <c r="Q173" i="19" s="1"/>
  <c r="T174" i="1"/>
  <c r="P147" i="6" s="1"/>
  <c r="V174" i="1"/>
  <c r="W174" i="1"/>
  <c r="X174" i="1"/>
  <c r="Z174" i="1"/>
  <c r="AA174" i="1"/>
  <c r="G175" i="1"/>
  <c r="G175" i="22"/>
  <c r="Q175" i="1"/>
  <c r="Q174" i="19" s="1"/>
  <c r="T175" i="1"/>
  <c r="P148" i="6" s="1"/>
  <c r="V175" i="1"/>
  <c r="W175" i="1"/>
  <c r="X175" i="1"/>
  <c r="Y175" i="1"/>
  <c r="Z175" i="1"/>
  <c r="AA175" i="1"/>
  <c r="G176" i="1"/>
  <c r="Q176" i="1"/>
  <c r="Q175" i="19" s="1"/>
  <c r="T176" i="1"/>
  <c r="P149" i="6" s="1"/>
  <c r="V176" i="1"/>
  <c r="W176" i="1"/>
  <c r="X176" i="1"/>
  <c r="Z176" i="1"/>
  <c r="AA176" i="1"/>
  <c r="G177" i="1"/>
  <c r="Q177" i="1"/>
  <c r="Q176" i="19" s="1"/>
  <c r="T177" i="1"/>
  <c r="P150" i="6" s="1"/>
  <c r="V177" i="1"/>
  <c r="W177" i="1"/>
  <c r="X177" i="1"/>
  <c r="Z177" i="1"/>
  <c r="AA177" i="1"/>
  <c r="G178" i="1"/>
  <c r="G178" i="22"/>
  <c r="Q178" i="1"/>
  <c r="Q177" i="19" s="1"/>
  <c r="T178" i="1"/>
  <c r="P151" i="6" s="1"/>
  <c r="V178" i="1"/>
  <c r="W178" i="1"/>
  <c r="X178" i="1"/>
  <c r="Z178" i="1"/>
  <c r="AA178" i="1"/>
  <c r="W35" i="18" l="1"/>
  <c r="AE35" i="18"/>
  <c r="W35" i="16"/>
  <c r="AE35" i="16"/>
  <c r="W38" i="16"/>
  <c r="AE38" i="16"/>
  <c r="AL40" i="17"/>
  <c r="AE40" i="17"/>
  <c r="W38" i="17"/>
  <c r="AE38" i="17"/>
  <c r="W35" i="15"/>
  <c r="W182" i="15" s="1"/>
  <c r="AE35" i="15"/>
  <c r="W38" i="18"/>
  <c r="AE38" i="18"/>
  <c r="AL40" i="18"/>
  <c r="AE40" i="18"/>
  <c r="W38" i="15"/>
  <c r="AE38" i="15"/>
  <c r="W35" i="17"/>
  <c r="AE35" i="17"/>
  <c r="AL40" i="16"/>
  <c r="AE40" i="16"/>
  <c r="D17" i="24"/>
  <c r="D12" i="24"/>
  <c r="D15" i="24"/>
  <c r="D14" i="24"/>
  <c r="S32" i="16"/>
  <c r="U32" i="16" s="1"/>
  <c r="W32" i="16" s="1"/>
  <c r="L32" i="17"/>
  <c r="AL32" i="17" s="1"/>
  <c r="AA28" i="19"/>
  <c r="W182" i="18"/>
  <c r="W182" i="13"/>
  <c r="W182" i="10"/>
  <c r="D181" i="9"/>
  <c r="D181" i="10"/>
  <c r="D181" i="11"/>
  <c r="D181" i="12"/>
  <c r="D181" i="13"/>
  <c r="D181" i="14"/>
  <c r="D181" i="15"/>
  <c r="D181" i="16"/>
  <c r="D181" i="17"/>
  <c r="D181" i="8"/>
  <c r="D181" i="18"/>
  <c r="D181" i="4"/>
  <c r="D169" i="9"/>
  <c r="D169" i="10"/>
  <c r="D169" i="11"/>
  <c r="D169" i="12"/>
  <c r="D169" i="13"/>
  <c r="D169" i="14"/>
  <c r="D169" i="15"/>
  <c r="D169" i="17"/>
  <c r="D169" i="16"/>
  <c r="D169" i="18"/>
  <c r="D169" i="8"/>
  <c r="D169" i="4"/>
  <c r="D168" i="9"/>
  <c r="D168" i="10"/>
  <c r="D168" i="11"/>
  <c r="D168" i="12"/>
  <c r="D168" i="13"/>
  <c r="D168" i="14"/>
  <c r="D168" i="15"/>
  <c r="D168" i="16"/>
  <c r="D168" i="17"/>
  <c r="D168" i="18"/>
  <c r="D168" i="8"/>
  <c r="D168" i="4"/>
  <c r="D152" i="9"/>
  <c r="D152" i="10"/>
  <c r="D152" i="11"/>
  <c r="D152" i="12"/>
  <c r="D152" i="13"/>
  <c r="D152" i="14"/>
  <c r="D152" i="15"/>
  <c r="D152" i="17"/>
  <c r="D152" i="16"/>
  <c r="D152" i="18"/>
  <c r="D152" i="8"/>
  <c r="D152" i="4"/>
  <c r="D151" i="9"/>
  <c r="D151" i="10"/>
  <c r="D151" i="11"/>
  <c r="D151" i="12"/>
  <c r="D151" i="13"/>
  <c r="D151" i="14"/>
  <c r="D151" i="15"/>
  <c r="D151" i="16"/>
  <c r="D151" i="18"/>
  <c r="D151" i="8"/>
  <c r="D151" i="17"/>
  <c r="D151" i="4"/>
  <c r="D123" i="9"/>
  <c r="D123" i="10"/>
  <c r="D123" i="11"/>
  <c r="D123" i="12"/>
  <c r="D123" i="13"/>
  <c r="D123" i="14"/>
  <c r="D123" i="15"/>
  <c r="D123" i="16"/>
  <c r="D123" i="17"/>
  <c r="D123" i="18"/>
  <c r="D123" i="8"/>
  <c r="D123" i="4"/>
  <c r="D108" i="9"/>
  <c r="D108" i="10"/>
  <c r="D108" i="11"/>
  <c r="D108" i="12"/>
  <c r="D108" i="13"/>
  <c r="D108" i="14"/>
  <c r="D108" i="16"/>
  <c r="D108" i="15"/>
  <c r="D108" i="17"/>
  <c r="D108" i="18"/>
  <c r="D108" i="8"/>
  <c r="D108" i="4"/>
  <c r="D107" i="9"/>
  <c r="D107" i="10"/>
  <c r="D107" i="11"/>
  <c r="D107" i="12"/>
  <c r="D107" i="13"/>
  <c r="D107" i="15"/>
  <c r="D107" i="14"/>
  <c r="D107" i="16"/>
  <c r="D107" i="17"/>
  <c r="D107" i="18"/>
  <c r="D107" i="8"/>
  <c r="D107" i="4"/>
  <c r="D106" i="9"/>
  <c r="D106" i="10"/>
  <c r="D106" i="11"/>
  <c r="D106" i="12"/>
  <c r="D106" i="14"/>
  <c r="D106" i="13"/>
  <c r="D106" i="15"/>
  <c r="D106" i="16"/>
  <c r="D106" i="17"/>
  <c r="D106" i="18"/>
  <c r="D106" i="8"/>
  <c r="D106" i="4"/>
  <c r="Z177" i="22"/>
  <c r="AA177" i="22" s="1"/>
  <c r="P176" i="19" s="1"/>
  <c r="Z165" i="22"/>
  <c r="AA165" i="22" s="1"/>
  <c r="P164" i="19" s="1"/>
  <c r="Z147" i="22"/>
  <c r="AA147" i="22" s="1"/>
  <c r="P146" i="19" s="1"/>
  <c r="Z146" i="22"/>
  <c r="AA146" i="22" s="1"/>
  <c r="P145" i="19" s="1"/>
  <c r="Z132" i="22"/>
  <c r="AA132" i="22" s="1"/>
  <c r="P131" i="19" s="1"/>
  <c r="Z128" i="22"/>
  <c r="AA128" i="22" s="1"/>
  <c r="P127" i="19" s="1"/>
  <c r="Z113" i="22"/>
  <c r="AA113" i="22" s="1"/>
  <c r="P112" i="19" s="1"/>
  <c r="Z109" i="22"/>
  <c r="AA109" i="22" s="1"/>
  <c r="P108" i="19" s="1"/>
  <c r="AO40" i="11"/>
  <c r="AA40" i="11" s="1"/>
  <c r="AD40" i="11"/>
  <c r="L40" i="11" s="1"/>
  <c r="AO32" i="11"/>
  <c r="AA32" i="11" s="1"/>
  <c r="AD32" i="11"/>
  <c r="AL36" i="16"/>
  <c r="AE36" i="16"/>
  <c r="AO34" i="16"/>
  <c r="AA34" i="16" s="1"/>
  <c r="AD34" i="16"/>
  <c r="AO39" i="8"/>
  <c r="AA39" i="8" s="1"/>
  <c r="AD39" i="8"/>
  <c r="L39" i="8" s="1"/>
  <c r="AO36" i="8"/>
  <c r="AA36" i="8" s="1"/>
  <c r="AD36" i="8"/>
  <c r="L36" i="8" s="1"/>
  <c r="AO37" i="12"/>
  <c r="AA37" i="12" s="1"/>
  <c r="AD37" i="12"/>
  <c r="L37" i="12" s="1"/>
  <c r="AO35" i="13"/>
  <c r="AA35" i="13" s="1"/>
  <c r="AD35" i="13"/>
  <c r="L35" i="13" s="1"/>
  <c r="AL39" i="18"/>
  <c r="AE39" i="18"/>
  <c r="D135" i="9"/>
  <c r="D135" i="10"/>
  <c r="D135" i="11"/>
  <c r="D135" i="12"/>
  <c r="D135" i="13"/>
  <c r="D135" i="14"/>
  <c r="D135" i="16"/>
  <c r="D135" i="15"/>
  <c r="D135" i="18"/>
  <c r="D135" i="17"/>
  <c r="D135" i="8"/>
  <c r="D135" i="4"/>
  <c r="D122" i="9"/>
  <c r="D122" i="10"/>
  <c r="D122" i="11"/>
  <c r="D122" i="12"/>
  <c r="D122" i="13"/>
  <c r="D122" i="14"/>
  <c r="D122" i="15"/>
  <c r="D122" i="16"/>
  <c r="D122" i="17"/>
  <c r="D122" i="18"/>
  <c r="D122" i="8"/>
  <c r="D122" i="4"/>
  <c r="D121" i="9"/>
  <c r="D121" i="10"/>
  <c r="D121" i="11"/>
  <c r="D121" i="12"/>
  <c r="D121" i="13"/>
  <c r="D121" i="14"/>
  <c r="D121" i="15"/>
  <c r="D121" i="16"/>
  <c r="D121" i="17"/>
  <c r="D121" i="8"/>
  <c r="D121" i="18"/>
  <c r="D121" i="4"/>
  <c r="D105" i="10"/>
  <c r="D105" i="9"/>
  <c r="D105" i="11"/>
  <c r="D105" i="13"/>
  <c r="D105" i="12"/>
  <c r="D105" i="14"/>
  <c r="D105" i="15"/>
  <c r="D105" i="16"/>
  <c r="D105" i="17"/>
  <c r="D105" i="18"/>
  <c r="D105" i="8"/>
  <c r="D105" i="4"/>
  <c r="D104" i="9"/>
  <c r="D104" i="10"/>
  <c r="D104" i="11"/>
  <c r="D104" i="12"/>
  <c r="D104" i="13"/>
  <c r="D104" i="15"/>
  <c r="D104" i="14"/>
  <c r="D104" i="17"/>
  <c r="D104" i="16"/>
  <c r="D104" i="18"/>
  <c r="D104" i="8"/>
  <c r="D104" i="4"/>
  <c r="AO40" i="14"/>
  <c r="AA40" i="14" s="1"/>
  <c r="AD40" i="14"/>
  <c r="L40" i="14" s="1"/>
  <c r="AO34" i="17"/>
  <c r="AA34" i="17" s="1"/>
  <c r="AD34" i="17"/>
  <c r="AO39" i="11"/>
  <c r="AA39" i="11" s="1"/>
  <c r="AD39" i="11"/>
  <c r="AO37" i="10"/>
  <c r="AA37" i="10" s="1"/>
  <c r="AD37" i="10"/>
  <c r="L37" i="10" s="1"/>
  <c r="AD40" i="10"/>
  <c r="L40" i="10" s="1"/>
  <c r="AO40" i="10"/>
  <c r="AA40" i="10" s="1"/>
  <c r="AO35" i="14"/>
  <c r="AA35" i="14" s="1"/>
  <c r="AD35" i="14"/>
  <c r="L35" i="14" s="1"/>
  <c r="AO38" i="14"/>
  <c r="AA38" i="14" s="1"/>
  <c r="AD38" i="14"/>
  <c r="L38" i="14" s="1"/>
  <c r="AL33" i="18"/>
  <c r="AE33" i="18"/>
  <c r="M18" i="24"/>
  <c r="AO34" i="8"/>
  <c r="AA34" i="8" s="1"/>
  <c r="AD34" i="8"/>
  <c r="L34" i="8" s="1"/>
  <c r="AO39" i="12"/>
  <c r="AA39" i="12" s="1"/>
  <c r="AD39" i="12"/>
  <c r="L39" i="12" s="1"/>
  <c r="AO36" i="16"/>
  <c r="AA36" i="16" s="1"/>
  <c r="AD36" i="16"/>
  <c r="AO40" i="17"/>
  <c r="AA40" i="17" s="1"/>
  <c r="AD40" i="17"/>
  <c r="AL37" i="17"/>
  <c r="AE37" i="17"/>
  <c r="AO35" i="17"/>
  <c r="AA35" i="17" s="1"/>
  <c r="AD35" i="17"/>
  <c r="AO33" i="10"/>
  <c r="AA33" i="10" s="1"/>
  <c r="AD33" i="10"/>
  <c r="L33" i="10" s="1"/>
  <c r="AO40" i="8"/>
  <c r="AA40" i="8" s="1"/>
  <c r="AD40" i="8"/>
  <c r="L40" i="8" s="1"/>
  <c r="W182" i="12"/>
  <c r="AO38" i="18"/>
  <c r="AA38" i="18" s="1"/>
  <c r="AD38" i="18"/>
  <c r="AO35" i="10"/>
  <c r="AA35" i="10" s="1"/>
  <c r="AD35" i="10"/>
  <c r="L35" i="10" s="1"/>
  <c r="AD32" i="15"/>
  <c r="AO32" i="15"/>
  <c r="AA32" i="15" s="1"/>
  <c r="D149" i="9"/>
  <c r="D149" i="10"/>
  <c r="D149" i="11"/>
  <c r="D149" i="12"/>
  <c r="D149" i="13"/>
  <c r="D149" i="14"/>
  <c r="D149" i="15"/>
  <c r="D149" i="16"/>
  <c r="D149" i="17"/>
  <c r="D149" i="18"/>
  <c r="D149" i="8"/>
  <c r="D149" i="4"/>
  <c r="D134" i="9"/>
  <c r="D134" i="10"/>
  <c r="D134" i="11"/>
  <c r="D134" i="12"/>
  <c r="D134" i="13"/>
  <c r="D134" i="14"/>
  <c r="D134" i="15"/>
  <c r="D134" i="16"/>
  <c r="D134" i="17"/>
  <c r="D134" i="18"/>
  <c r="D134" i="8"/>
  <c r="D134" i="4"/>
  <c r="D120" i="9"/>
  <c r="D120" i="10"/>
  <c r="D120" i="11"/>
  <c r="D120" i="12"/>
  <c r="D120" i="13"/>
  <c r="D120" i="14"/>
  <c r="D120" i="16"/>
  <c r="D120" i="15"/>
  <c r="D120" i="17"/>
  <c r="D120" i="18"/>
  <c r="D120" i="8"/>
  <c r="D120" i="4"/>
  <c r="D103" i="9"/>
  <c r="D103" i="10"/>
  <c r="D103" i="11"/>
  <c r="D103" i="12"/>
  <c r="D103" i="13"/>
  <c r="D103" i="15"/>
  <c r="D103" i="14"/>
  <c r="D103" i="16"/>
  <c r="D103" i="17"/>
  <c r="D103" i="18"/>
  <c r="D103" i="8"/>
  <c r="D103" i="4"/>
  <c r="D102" i="9"/>
  <c r="D102" i="10"/>
  <c r="D102" i="11"/>
  <c r="D102" i="12"/>
  <c r="D102" i="13"/>
  <c r="D102" i="14"/>
  <c r="D102" i="16"/>
  <c r="D102" i="17"/>
  <c r="D102" i="15"/>
  <c r="D102" i="18"/>
  <c r="D102" i="8"/>
  <c r="D102" i="4"/>
  <c r="D101" i="9"/>
  <c r="D101" i="10"/>
  <c r="D101" i="11"/>
  <c r="D101" i="12"/>
  <c r="D101" i="13"/>
  <c r="D101" i="14"/>
  <c r="D101" i="16"/>
  <c r="D101" i="15"/>
  <c r="D101" i="17"/>
  <c r="D101" i="8"/>
  <c r="D101" i="18"/>
  <c r="D101" i="4"/>
  <c r="Z176" i="22"/>
  <c r="AA176" i="22" s="1"/>
  <c r="P175" i="19" s="1"/>
  <c r="Z161" i="22"/>
  <c r="AA161" i="22" s="1"/>
  <c r="P160" i="19" s="1"/>
  <c r="Z149" i="22"/>
  <c r="AA149" i="22" s="1"/>
  <c r="P148" i="19" s="1"/>
  <c r="Z131" i="22"/>
  <c r="AA131" i="22" s="1"/>
  <c r="P130" i="19" s="1"/>
  <c r="Z130" i="22"/>
  <c r="AA130" i="22" s="1"/>
  <c r="P129" i="19" s="1"/>
  <c r="Z126" i="22"/>
  <c r="AA126" i="22" s="1"/>
  <c r="P125" i="19" s="1"/>
  <c r="Z116" i="22"/>
  <c r="AA116" i="22" s="1"/>
  <c r="P115" i="19" s="1"/>
  <c r="Z112" i="22"/>
  <c r="AA112" i="22" s="1"/>
  <c r="P111" i="19" s="1"/>
  <c r="Z97" i="22"/>
  <c r="AA97" i="22" s="1"/>
  <c r="P96" i="19" s="1"/>
  <c r="AO37" i="13"/>
  <c r="AA37" i="13" s="1"/>
  <c r="AD37" i="13"/>
  <c r="L37" i="13" s="1"/>
  <c r="AE33" i="16"/>
  <c r="AL33" i="16"/>
  <c r="M16" i="24"/>
  <c r="AO33" i="8"/>
  <c r="AA33" i="8" s="1"/>
  <c r="AD33" i="8"/>
  <c r="L33" i="8" s="1"/>
  <c r="AO36" i="10"/>
  <c r="AA36" i="10" s="1"/>
  <c r="AD36" i="10"/>
  <c r="L36" i="10" s="1"/>
  <c r="AO35" i="11"/>
  <c r="AA35" i="11" s="1"/>
  <c r="AD35" i="11"/>
  <c r="L35" i="11" s="1"/>
  <c r="AO35" i="15"/>
  <c r="AA35" i="15" s="1"/>
  <c r="AD35" i="15"/>
  <c r="AE37" i="18"/>
  <c r="AL37" i="18"/>
  <c r="W37" i="17"/>
  <c r="AO37" i="17"/>
  <c r="AA37" i="17" s="1"/>
  <c r="AD37" i="17"/>
  <c r="AO37" i="11"/>
  <c r="AA37" i="11" s="1"/>
  <c r="AD37" i="11"/>
  <c r="L37" i="11" s="1"/>
  <c r="AO35" i="9"/>
  <c r="AA35" i="9" s="1"/>
  <c r="AD35" i="9"/>
  <c r="L35" i="9" s="1"/>
  <c r="AO34" i="14"/>
  <c r="AA34" i="14" s="1"/>
  <c r="AD34" i="14"/>
  <c r="L34" i="14" s="1"/>
  <c r="AO38" i="11"/>
  <c r="AA38" i="11" s="1"/>
  <c r="AD38" i="11"/>
  <c r="L38" i="11" s="1"/>
  <c r="AO33" i="12"/>
  <c r="AA33" i="12" s="1"/>
  <c r="AD33" i="12"/>
  <c r="L33" i="12" s="1"/>
  <c r="AO39" i="18"/>
  <c r="AA39" i="18" s="1"/>
  <c r="AD39" i="18"/>
  <c r="D180" i="9"/>
  <c r="D180" i="10"/>
  <c r="D180" i="11"/>
  <c r="D180" i="12"/>
  <c r="D180" i="13"/>
  <c r="D180" i="14"/>
  <c r="D180" i="15"/>
  <c r="D180" i="16"/>
  <c r="D180" i="18"/>
  <c r="D180" i="17"/>
  <c r="D180" i="8"/>
  <c r="D180" i="4"/>
  <c r="D177" i="9"/>
  <c r="D177" i="10"/>
  <c r="D177" i="11"/>
  <c r="D177" i="12"/>
  <c r="D177" i="13"/>
  <c r="D177" i="14"/>
  <c r="D177" i="15"/>
  <c r="D177" i="17"/>
  <c r="D177" i="16"/>
  <c r="D177" i="18"/>
  <c r="D177" i="8"/>
  <c r="D177" i="4"/>
  <c r="D165" i="9"/>
  <c r="D165" i="10"/>
  <c r="D165" i="11"/>
  <c r="D165" i="12"/>
  <c r="D165" i="13"/>
  <c r="D165" i="15"/>
  <c r="D165" i="14"/>
  <c r="D165" i="16"/>
  <c r="D165" i="17"/>
  <c r="D165" i="8"/>
  <c r="D165" i="18"/>
  <c r="D165" i="4"/>
  <c r="D148" i="9"/>
  <c r="D148" i="10"/>
  <c r="D148" i="11"/>
  <c r="D148" i="12"/>
  <c r="D148" i="14"/>
  <c r="D148" i="13"/>
  <c r="D148" i="15"/>
  <c r="D148" i="16"/>
  <c r="D148" i="17"/>
  <c r="D148" i="8"/>
  <c r="D148" i="18"/>
  <c r="D148" i="4"/>
  <c r="D147" i="9"/>
  <c r="D147" i="10"/>
  <c r="D147" i="11"/>
  <c r="D147" i="12"/>
  <c r="D147" i="13"/>
  <c r="D147" i="14"/>
  <c r="D147" i="15"/>
  <c r="D147" i="18"/>
  <c r="D147" i="17"/>
  <c r="D147" i="16"/>
  <c r="D147" i="8"/>
  <c r="D147" i="4"/>
  <c r="D146" i="9"/>
  <c r="D146" i="10"/>
  <c r="D146" i="11"/>
  <c r="D146" i="12"/>
  <c r="D146" i="14"/>
  <c r="D146" i="13"/>
  <c r="D146" i="15"/>
  <c r="D146" i="16"/>
  <c r="D146" i="17"/>
  <c r="D146" i="18"/>
  <c r="D146" i="8"/>
  <c r="D146" i="4"/>
  <c r="D133" i="9"/>
  <c r="D133" i="10"/>
  <c r="D133" i="11"/>
  <c r="D133" i="12"/>
  <c r="D133" i="13"/>
  <c r="D133" i="14"/>
  <c r="D133" i="15"/>
  <c r="D133" i="16"/>
  <c r="D133" i="18"/>
  <c r="D133" i="17"/>
  <c r="D133" i="8"/>
  <c r="D133" i="4"/>
  <c r="D132" i="9"/>
  <c r="D132" i="10"/>
  <c r="D132" i="11"/>
  <c r="D132" i="12"/>
  <c r="D132" i="13"/>
  <c r="D132" i="15"/>
  <c r="D132" i="14"/>
  <c r="D132" i="16"/>
  <c r="D132" i="17"/>
  <c r="D132" i="8"/>
  <c r="D132" i="18"/>
  <c r="D132" i="4"/>
  <c r="D119" i="9"/>
  <c r="D119" i="10"/>
  <c r="D119" i="11"/>
  <c r="D119" i="12"/>
  <c r="D119" i="13"/>
  <c r="D119" i="14"/>
  <c r="D119" i="15"/>
  <c r="D119" i="16"/>
  <c r="D119" i="18"/>
  <c r="D119" i="17"/>
  <c r="D119" i="8"/>
  <c r="D119" i="4"/>
  <c r="D118" i="9"/>
  <c r="D118" i="10"/>
  <c r="D118" i="11"/>
  <c r="D118" i="12"/>
  <c r="D118" i="13"/>
  <c r="D118" i="14"/>
  <c r="D118" i="15"/>
  <c r="D118" i="16"/>
  <c r="D118" i="18"/>
  <c r="D118" i="17"/>
  <c r="D118" i="8"/>
  <c r="D118" i="4"/>
  <c r="D100" i="9"/>
  <c r="D100" i="10"/>
  <c r="D100" i="11"/>
  <c r="D100" i="12"/>
  <c r="D100" i="13"/>
  <c r="D100" i="14"/>
  <c r="D100" i="15"/>
  <c r="D100" i="16"/>
  <c r="D100" i="17"/>
  <c r="D100" i="18"/>
  <c r="D100" i="8"/>
  <c r="D100" i="4"/>
  <c r="D99" i="9"/>
  <c r="D99" i="10"/>
  <c r="D99" i="11"/>
  <c r="D99" i="12"/>
  <c r="D99" i="13"/>
  <c r="D99" i="14"/>
  <c r="D99" i="16"/>
  <c r="D99" i="15"/>
  <c r="D99" i="17"/>
  <c r="D99" i="18"/>
  <c r="D99" i="8"/>
  <c r="D99" i="4"/>
  <c r="D98" i="9"/>
  <c r="D98" i="10"/>
  <c r="D98" i="11"/>
  <c r="D98" i="13"/>
  <c r="D98" i="12"/>
  <c r="D98" i="14"/>
  <c r="D98" i="15"/>
  <c r="D98" i="16"/>
  <c r="D98" i="17"/>
  <c r="D98" i="18"/>
  <c r="D98" i="8"/>
  <c r="D98" i="4"/>
  <c r="Z172" i="22"/>
  <c r="AA172" i="22" s="1"/>
  <c r="P171" i="19" s="1"/>
  <c r="Z168" i="22"/>
  <c r="AA168" i="22" s="1"/>
  <c r="P167" i="19" s="1"/>
  <c r="Z158" i="22"/>
  <c r="AA158" i="22" s="1"/>
  <c r="P157" i="19" s="1"/>
  <c r="Z153" i="22"/>
  <c r="AA153" i="22" s="1"/>
  <c r="P152" i="19" s="1"/>
  <c r="Z141" i="22"/>
  <c r="AA141" i="22" s="1"/>
  <c r="P140" i="19" s="1"/>
  <c r="Z123" i="22"/>
  <c r="AA123" i="22" s="1"/>
  <c r="P122" i="19" s="1"/>
  <c r="Z122" i="22"/>
  <c r="AA122" i="22" s="1"/>
  <c r="P121" i="19" s="1"/>
  <c r="Z118" i="22"/>
  <c r="AA118" i="22" s="1"/>
  <c r="P117" i="19" s="1"/>
  <c r="Z108" i="22"/>
  <c r="AA108" i="22" s="1"/>
  <c r="P107" i="19" s="1"/>
  <c r="Z104" i="22"/>
  <c r="AA104" i="22" s="1"/>
  <c r="P103" i="19" s="1"/>
  <c r="Z94" i="22"/>
  <c r="AA94" i="22" s="1"/>
  <c r="P93" i="19" s="1"/>
  <c r="Z93" i="22"/>
  <c r="AA93" i="22" s="1"/>
  <c r="P92" i="19" s="1"/>
  <c r="Z89" i="22"/>
  <c r="AA89" i="22" s="1"/>
  <c r="P88" i="19" s="1"/>
  <c r="AO34" i="9"/>
  <c r="AA34" i="9" s="1"/>
  <c r="AD34" i="9"/>
  <c r="L34" i="9" s="1"/>
  <c r="W182" i="9"/>
  <c r="AO34" i="13"/>
  <c r="AA34" i="13" s="1"/>
  <c r="AD34" i="13"/>
  <c r="L34" i="13" s="1"/>
  <c r="AO37" i="9"/>
  <c r="AA37" i="9" s="1"/>
  <c r="AD37" i="9"/>
  <c r="L37" i="9" s="1"/>
  <c r="AL32" i="16"/>
  <c r="L182" i="16"/>
  <c r="AO33" i="18"/>
  <c r="AA33" i="18" s="1"/>
  <c r="AD33" i="18"/>
  <c r="AO34" i="11"/>
  <c r="AA34" i="11" s="1"/>
  <c r="AD34" i="11"/>
  <c r="L34" i="11" s="1"/>
  <c r="AO37" i="15"/>
  <c r="AA37" i="15" s="1"/>
  <c r="AD37" i="15"/>
  <c r="L37" i="15" s="1"/>
  <c r="AO38" i="8"/>
  <c r="AA38" i="8" s="1"/>
  <c r="AD38" i="8"/>
  <c r="L38" i="8" s="1"/>
  <c r="AE32" i="17"/>
  <c r="AO34" i="12"/>
  <c r="AA34" i="12" s="1"/>
  <c r="AD34" i="12"/>
  <c r="L34" i="12" s="1"/>
  <c r="W182" i="14"/>
  <c r="AO32" i="18"/>
  <c r="AA32" i="18" s="1"/>
  <c r="AD32" i="18"/>
  <c r="Q22" i="18" s="1"/>
  <c r="W182" i="8"/>
  <c r="AL39" i="13"/>
  <c r="AE39" i="13"/>
  <c r="D167" i="9"/>
  <c r="D167" i="10"/>
  <c r="D167" i="11"/>
  <c r="D167" i="12"/>
  <c r="D167" i="13"/>
  <c r="D167" i="14"/>
  <c r="D167" i="15"/>
  <c r="D167" i="16"/>
  <c r="D167" i="17"/>
  <c r="D167" i="18"/>
  <c r="D167" i="8"/>
  <c r="D167" i="4"/>
  <c r="D178" i="9"/>
  <c r="D178" i="11"/>
  <c r="D178" i="10"/>
  <c r="D178" i="12"/>
  <c r="D178" i="13"/>
  <c r="D178" i="14"/>
  <c r="D178" i="15"/>
  <c r="D178" i="16"/>
  <c r="D178" i="18"/>
  <c r="D178" i="17"/>
  <c r="D178" i="8"/>
  <c r="D178" i="4"/>
  <c r="D175" i="9"/>
  <c r="D175" i="10"/>
  <c r="D175" i="11"/>
  <c r="D175" i="12"/>
  <c r="D175" i="13"/>
  <c r="D175" i="14"/>
  <c r="D175" i="15"/>
  <c r="D175" i="16"/>
  <c r="D175" i="17"/>
  <c r="D175" i="18"/>
  <c r="D175" i="8"/>
  <c r="D175" i="4"/>
  <c r="D164" i="9"/>
  <c r="D164" i="10"/>
  <c r="D164" i="11"/>
  <c r="D164" i="12"/>
  <c r="D164" i="14"/>
  <c r="D164" i="13"/>
  <c r="D164" i="15"/>
  <c r="D164" i="16"/>
  <c r="D164" i="17"/>
  <c r="D164" i="18"/>
  <c r="D164" i="8"/>
  <c r="D164" i="4"/>
  <c r="D163" i="9"/>
  <c r="D163" i="10"/>
  <c r="D163" i="11"/>
  <c r="D163" i="12"/>
  <c r="D163" i="13"/>
  <c r="D163" i="15"/>
  <c r="D163" i="14"/>
  <c r="D163" i="16"/>
  <c r="D163" i="18"/>
  <c r="D163" i="17"/>
  <c r="D163" i="8"/>
  <c r="D163" i="4"/>
  <c r="D162" i="9"/>
  <c r="D162" i="10"/>
  <c r="D162" i="11"/>
  <c r="D162" i="12"/>
  <c r="D162" i="13"/>
  <c r="D162" i="14"/>
  <c r="D162" i="17"/>
  <c r="D162" i="16"/>
  <c r="D162" i="15"/>
  <c r="D162" i="18"/>
  <c r="D162" i="8"/>
  <c r="D162" i="4"/>
  <c r="D161" i="9"/>
  <c r="D161" i="10"/>
  <c r="D161" i="11"/>
  <c r="D161" i="12"/>
  <c r="D161" i="14"/>
  <c r="D161" i="13"/>
  <c r="D161" i="15"/>
  <c r="D161" i="16"/>
  <c r="D161" i="18"/>
  <c r="D161" i="17"/>
  <c r="D161" i="8"/>
  <c r="D161" i="4"/>
  <c r="D160" i="9"/>
  <c r="D160" i="10"/>
  <c r="D160" i="11"/>
  <c r="D160" i="13"/>
  <c r="D160" i="12"/>
  <c r="D160" i="14"/>
  <c r="D160" i="15"/>
  <c r="D160" i="16"/>
  <c r="D160" i="17"/>
  <c r="D160" i="18"/>
  <c r="D160" i="8"/>
  <c r="D160" i="4"/>
  <c r="D159" i="9"/>
  <c r="D159" i="10"/>
  <c r="D159" i="11"/>
  <c r="D159" i="12"/>
  <c r="D159" i="13"/>
  <c r="D159" i="14"/>
  <c r="D159" i="15"/>
  <c r="D159" i="16"/>
  <c r="D159" i="17"/>
  <c r="D159" i="18"/>
  <c r="D159" i="8"/>
  <c r="D159" i="4"/>
  <c r="D158" i="9"/>
  <c r="D158" i="10"/>
  <c r="D158" i="11"/>
  <c r="D158" i="12"/>
  <c r="D158" i="13"/>
  <c r="D158" i="14"/>
  <c r="D158" i="15"/>
  <c r="D158" i="16"/>
  <c r="D158" i="18"/>
  <c r="D158" i="17"/>
  <c r="D158" i="8"/>
  <c r="D158" i="4"/>
  <c r="D145" i="9"/>
  <c r="D145" i="10"/>
  <c r="D145" i="11"/>
  <c r="D145" i="12"/>
  <c r="D145" i="13"/>
  <c r="D145" i="14"/>
  <c r="D145" i="16"/>
  <c r="D145" i="15"/>
  <c r="D145" i="17"/>
  <c r="D145" i="18"/>
  <c r="D145" i="8"/>
  <c r="D145" i="4"/>
  <c r="D144" i="9"/>
  <c r="D144" i="10"/>
  <c r="D144" i="11"/>
  <c r="D144" i="12"/>
  <c r="D144" i="14"/>
  <c r="D144" i="13"/>
  <c r="D144" i="15"/>
  <c r="D144" i="16"/>
  <c r="D144" i="17"/>
  <c r="D144" i="18"/>
  <c r="D144" i="8"/>
  <c r="D144" i="4"/>
  <c r="D143" i="9"/>
  <c r="D143" i="10"/>
  <c r="D143" i="11"/>
  <c r="D143" i="12"/>
  <c r="D143" i="13"/>
  <c r="D143" i="14"/>
  <c r="D143" i="15"/>
  <c r="D143" i="16"/>
  <c r="D143" i="18"/>
  <c r="D143" i="17"/>
  <c r="D143" i="8"/>
  <c r="D143" i="4"/>
  <c r="D131" i="9"/>
  <c r="D131" i="10"/>
  <c r="D131" i="11"/>
  <c r="D131" i="13"/>
  <c r="D131" i="12"/>
  <c r="D131" i="14"/>
  <c r="D131" i="15"/>
  <c r="D131" i="16"/>
  <c r="D131" i="18"/>
  <c r="D131" i="17"/>
  <c r="D131" i="8"/>
  <c r="D131" i="4"/>
  <c r="D130" i="9"/>
  <c r="D130" i="10"/>
  <c r="D130" i="11"/>
  <c r="D130" i="12"/>
  <c r="D130" i="13"/>
  <c r="D130" i="14"/>
  <c r="D130" i="16"/>
  <c r="D130" i="15"/>
  <c r="D130" i="17"/>
  <c r="D130" i="18"/>
  <c r="D130" i="8"/>
  <c r="D130" i="4"/>
  <c r="D129" i="9"/>
  <c r="D129" i="10"/>
  <c r="D129" i="11"/>
  <c r="D129" i="12"/>
  <c r="D129" i="13"/>
  <c r="D129" i="14"/>
  <c r="D129" i="16"/>
  <c r="D129" i="17"/>
  <c r="D129" i="15"/>
  <c r="D129" i="18"/>
  <c r="D129" i="8"/>
  <c r="D129" i="4"/>
  <c r="D128" i="9"/>
  <c r="D128" i="10"/>
  <c r="D128" i="11"/>
  <c r="D128" i="12"/>
  <c r="D128" i="14"/>
  <c r="D128" i="13"/>
  <c r="D128" i="15"/>
  <c r="D128" i="16"/>
  <c r="D128" i="17"/>
  <c r="D128" i="18"/>
  <c r="D128" i="8"/>
  <c r="D128" i="4"/>
  <c r="D117" i="9"/>
  <c r="D117" i="10"/>
  <c r="D117" i="11"/>
  <c r="D117" i="12"/>
  <c r="D117" i="13"/>
  <c r="D117" i="15"/>
  <c r="D117" i="14"/>
  <c r="D117" i="16"/>
  <c r="D117" i="17"/>
  <c r="D117" i="18"/>
  <c r="D117" i="8"/>
  <c r="D117" i="4"/>
  <c r="D116" i="9"/>
  <c r="D116" i="10"/>
  <c r="D116" i="11"/>
  <c r="D116" i="12"/>
  <c r="D116" i="13"/>
  <c r="D116" i="15"/>
  <c r="D116" i="14"/>
  <c r="D116" i="16"/>
  <c r="D116" i="17"/>
  <c r="D116" i="8"/>
  <c r="D116" i="18"/>
  <c r="D116" i="4"/>
  <c r="D115" i="9"/>
  <c r="D115" i="10"/>
  <c r="D115" i="11"/>
  <c r="D115" i="12"/>
  <c r="D115" i="14"/>
  <c r="D115" i="13"/>
  <c r="D115" i="15"/>
  <c r="D115" i="16"/>
  <c r="D115" i="17"/>
  <c r="D115" i="18"/>
  <c r="D115" i="8"/>
  <c r="D115" i="4"/>
  <c r="Z178" i="22"/>
  <c r="AA178" i="22" s="1"/>
  <c r="P177" i="19" s="1"/>
  <c r="Z164" i="22"/>
  <c r="AA164" i="22" s="1"/>
  <c r="P163" i="19" s="1"/>
  <c r="Z160" i="22"/>
  <c r="AA160" i="22" s="1"/>
  <c r="P159" i="19" s="1"/>
  <c r="Z150" i="22"/>
  <c r="AA150" i="22" s="1"/>
  <c r="P149" i="19" s="1"/>
  <c r="Z145" i="22"/>
  <c r="AA145" i="22" s="1"/>
  <c r="P144" i="19" s="1"/>
  <c r="Z137" i="22"/>
  <c r="AA137" i="22" s="1"/>
  <c r="P136" i="19" s="1"/>
  <c r="Z133" i="22"/>
  <c r="AA133" i="22" s="1"/>
  <c r="P132" i="19" s="1"/>
  <c r="Z115" i="22"/>
  <c r="AA115" i="22" s="1"/>
  <c r="P114" i="19" s="1"/>
  <c r="Z114" i="22"/>
  <c r="AA114" i="22" s="1"/>
  <c r="P113" i="19" s="1"/>
  <c r="Z110" i="22"/>
  <c r="AA110" i="22" s="1"/>
  <c r="P109" i="19" s="1"/>
  <c r="Z100" i="22"/>
  <c r="AA100" i="22" s="1"/>
  <c r="P99" i="19" s="1"/>
  <c r="Z96" i="22"/>
  <c r="AA96" i="22" s="1"/>
  <c r="P95" i="19" s="1"/>
  <c r="AO39" i="15"/>
  <c r="AA39" i="15" s="1"/>
  <c r="AD39" i="15"/>
  <c r="L39" i="15" s="1"/>
  <c r="AO32" i="12"/>
  <c r="AA32" i="12" s="1"/>
  <c r="AD32" i="12"/>
  <c r="AO32" i="9"/>
  <c r="AA32" i="9" s="1"/>
  <c r="AD32" i="9"/>
  <c r="AO33" i="16"/>
  <c r="AA33" i="16" s="1"/>
  <c r="AD33" i="16"/>
  <c r="AO38" i="13"/>
  <c r="AA38" i="13" s="1"/>
  <c r="AD38" i="13"/>
  <c r="L38" i="13" s="1"/>
  <c r="AO33" i="11"/>
  <c r="AA33" i="11" s="1"/>
  <c r="AD33" i="11"/>
  <c r="L33" i="11" s="1"/>
  <c r="AO37" i="18"/>
  <c r="AA37" i="18" s="1"/>
  <c r="AD37" i="18"/>
  <c r="AO35" i="8"/>
  <c r="AA35" i="8" s="1"/>
  <c r="AD35" i="8"/>
  <c r="L35" i="8" s="1"/>
  <c r="AO37" i="14"/>
  <c r="AA37" i="14" s="1"/>
  <c r="AD37" i="14"/>
  <c r="L37" i="14" s="1"/>
  <c r="AL33" i="17"/>
  <c r="AE33" i="17"/>
  <c r="M17" i="24"/>
  <c r="AO36" i="11"/>
  <c r="AA36" i="11" s="1"/>
  <c r="AD36" i="11"/>
  <c r="L36" i="11" s="1"/>
  <c r="AO32" i="14"/>
  <c r="AA32" i="14" s="1"/>
  <c r="AD32" i="14"/>
  <c r="AO39" i="9"/>
  <c r="AA39" i="9" s="1"/>
  <c r="AD39" i="9"/>
  <c r="L39" i="9" s="1"/>
  <c r="AO36" i="13"/>
  <c r="AA36" i="13" s="1"/>
  <c r="AD36" i="13"/>
  <c r="L36" i="13" s="1"/>
  <c r="AO32" i="8"/>
  <c r="AA32" i="8" s="1"/>
  <c r="AD32" i="8"/>
  <c r="D150" i="9"/>
  <c r="D150" i="10"/>
  <c r="D150" i="11"/>
  <c r="D150" i="12"/>
  <c r="D150" i="13"/>
  <c r="D150" i="14"/>
  <c r="D150" i="15"/>
  <c r="D150" i="16"/>
  <c r="D150" i="17"/>
  <c r="D150" i="18"/>
  <c r="D150" i="8"/>
  <c r="D150" i="4"/>
  <c r="D176" i="9"/>
  <c r="D176" i="11"/>
  <c r="D176" i="10"/>
  <c r="D176" i="12"/>
  <c r="D176" i="14"/>
  <c r="D176" i="13"/>
  <c r="D176" i="15"/>
  <c r="D176" i="16"/>
  <c r="D176" i="17"/>
  <c r="D176" i="18"/>
  <c r="D176" i="8"/>
  <c r="D176" i="4"/>
  <c r="D174" i="9"/>
  <c r="D174" i="10"/>
  <c r="D174" i="11"/>
  <c r="D174" i="12"/>
  <c r="D174" i="14"/>
  <c r="D174" i="13"/>
  <c r="D174" i="15"/>
  <c r="D174" i="16"/>
  <c r="D174" i="17"/>
  <c r="D174" i="18"/>
  <c r="D174" i="8"/>
  <c r="D174" i="4"/>
  <c r="D157" i="9"/>
  <c r="D157" i="11"/>
  <c r="D157" i="10"/>
  <c r="D157" i="12"/>
  <c r="D157" i="13"/>
  <c r="D157" i="14"/>
  <c r="D157" i="15"/>
  <c r="D157" i="17"/>
  <c r="D157" i="16"/>
  <c r="D157" i="18"/>
  <c r="D157" i="8"/>
  <c r="D157" i="4"/>
  <c r="D156" i="9"/>
  <c r="D156" i="10"/>
  <c r="D156" i="11"/>
  <c r="D156" i="12"/>
  <c r="D156" i="13"/>
  <c r="D156" i="14"/>
  <c r="D156" i="15"/>
  <c r="D156" i="16"/>
  <c r="D156" i="17"/>
  <c r="D156" i="18"/>
  <c r="D156" i="8"/>
  <c r="D156" i="4"/>
  <c r="D142" i="9"/>
  <c r="D142" i="10"/>
  <c r="D142" i="11"/>
  <c r="D142" i="12"/>
  <c r="D142" i="13"/>
  <c r="D142" i="14"/>
  <c r="D142" i="15"/>
  <c r="D142" i="16"/>
  <c r="D142" i="17"/>
  <c r="D142" i="18"/>
  <c r="D142" i="8"/>
  <c r="D142" i="4"/>
  <c r="D141" i="9"/>
  <c r="D141" i="10"/>
  <c r="D141" i="11"/>
  <c r="D141" i="12"/>
  <c r="D141" i="13"/>
  <c r="D141" i="14"/>
  <c r="D141" i="15"/>
  <c r="D141" i="16"/>
  <c r="D141" i="18"/>
  <c r="D141" i="17"/>
  <c r="D141" i="8"/>
  <c r="D141" i="4"/>
  <c r="D127" i="9"/>
  <c r="D127" i="10"/>
  <c r="D127" i="11"/>
  <c r="D127" i="12"/>
  <c r="D127" i="13"/>
  <c r="D127" i="14"/>
  <c r="D127" i="16"/>
  <c r="D127" i="15"/>
  <c r="D127" i="17"/>
  <c r="D127" i="18"/>
  <c r="D127" i="8"/>
  <c r="D127" i="4"/>
  <c r="D126" i="9"/>
  <c r="D126" i="10"/>
  <c r="D126" i="11"/>
  <c r="D126" i="13"/>
  <c r="D126" i="12"/>
  <c r="D126" i="14"/>
  <c r="D126" i="15"/>
  <c r="D126" i="16"/>
  <c r="D126" i="17"/>
  <c r="D126" i="18"/>
  <c r="D126" i="8"/>
  <c r="D126" i="4"/>
  <c r="D97" i="9"/>
  <c r="D97" i="10"/>
  <c r="D97" i="11"/>
  <c r="D97" i="13"/>
  <c r="D97" i="12"/>
  <c r="D97" i="14"/>
  <c r="D97" i="15"/>
  <c r="D97" i="16"/>
  <c r="D97" i="17"/>
  <c r="D97" i="18"/>
  <c r="D97" i="8"/>
  <c r="D97" i="4"/>
  <c r="D96" i="9"/>
  <c r="D96" i="10"/>
  <c r="D96" i="11"/>
  <c r="D96" i="13"/>
  <c r="D96" i="12"/>
  <c r="D96" i="14"/>
  <c r="D96" i="15"/>
  <c r="D96" i="16"/>
  <c r="D96" i="17"/>
  <c r="D96" i="18"/>
  <c r="D96" i="8"/>
  <c r="D96" i="4"/>
  <c r="D95" i="9"/>
  <c r="D95" i="10"/>
  <c r="D95" i="11"/>
  <c r="D95" i="12"/>
  <c r="D95" i="13"/>
  <c r="D95" i="14"/>
  <c r="D95" i="15"/>
  <c r="D95" i="16"/>
  <c r="D95" i="17"/>
  <c r="D95" i="18"/>
  <c r="D95" i="8"/>
  <c r="D95" i="4"/>
  <c r="Z171" i="22"/>
  <c r="AA171" i="22" s="1"/>
  <c r="P170" i="19" s="1"/>
  <c r="Z170" i="22"/>
  <c r="AA170" i="22" s="1"/>
  <c r="P169" i="19" s="1"/>
  <c r="Z156" i="22"/>
  <c r="AA156" i="22" s="1"/>
  <c r="P155" i="19" s="1"/>
  <c r="Z152" i="22"/>
  <c r="AA152" i="22" s="1"/>
  <c r="P151" i="19" s="1"/>
  <c r="Z142" i="22"/>
  <c r="AA142" i="22" s="1"/>
  <c r="P141" i="19" s="1"/>
  <c r="Z129" i="22"/>
  <c r="AA129" i="22" s="1"/>
  <c r="P128" i="19" s="1"/>
  <c r="Z107" i="22"/>
  <c r="AA107" i="22" s="1"/>
  <c r="P106" i="19" s="1"/>
  <c r="Z106" i="22"/>
  <c r="AA106" i="22" s="1"/>
  <c r="P105" i="19" s="1"/>
  <c r="Z102" i="22"/>
  <c r="AA102" i="22" s="1"/>
  <c r="P101" i="19" s="1"/>
  <c r="Z92" i="22"/>
  <c r="AA92" i="22" s="1"/>
  <c r="P91" i="19" s="1"/>
  <c r="AL34" i="18"/>
  <c r="AE34" i="18"/>
  <c r="AO33" i="13"/>
  <c r="AA33" i="13" s="1"/>
  <c r="AD33" i="13"/>
  <c r="L33" i="13" s="1"/>
  <c r="AL36" i="18"/>
  <c r="AE36" i="18"/>
  <c r="AO40" i="13"/>
  <c r="AA40" i="13" s="1"/>
  <c r="AD40" i="13"/>
  <c r="L40" i="13" s="1"/>
  <c r="AO32" i="16"/>
  <c r="AA32" i="16" s="1"/>
  <c r="AD32" i="16"/>
  <c r="Q22" i="16" s="1"/>
  <c r="AL37" i="16"/>
  <c r="AE37" i="16"/>
  <c r="AO38" i="9"/>
  <c r="AA38" i="9" s="1"/>
  <c r="AD38" i="9"/>
  <c r="L38" i="9" s="1"/>
  <c r="AO32" i="13"/>
  <c r="AA32" i="13" s="1"/>
  <c r="AD32" i="13"/>
  <c r="AO40" i="18"/>
  <c r="AA40" i="18" s="1"/>
  <c r="AD40" i="18"/>
  <c r="AL36" i="17"/>
  <c r="AE36" i="17"/>
  <c r="AO36" i="9"/>
  <c r="AA36" i="9" s="1"/>
  <c r="AD36" i="9"/>
  <c r="L36" i="9" s="1"/>
  <c r="AO36" i="15"/>
  <c r="AA36" i="15" s="1"/>
  <c r="AD36" i="15"/>
  <c r="L36" i="15" s="1"/>
  <c r="AL39" i="16"/>
  <c r="AE39" i="16"/>
  <c r="AO32" i="17"/>
  <c r="AA32" i="17" s="1"/>
  <c r="AD32" i="17"/>
  <c r="Q22" i="17" s="1"/>
  <c r="AO34" i="15"/>
  <c r="AA34" i="15" s="1"/>
  <c r="AD34" i="15"/>
  <c r="L34" i="15" s="1"/>
  <c r="AO33" i="14"/>
  <c r="AA33" i="14" s="1"/>
  <c r="AD33" i="14"/>
  <c r="L33" i="14" s="1"/>
  <c r="D136" i="9"/>
  <c r="D136" i="10"/>
  <c r="D136" i="11"/>
  <c r="D136" i="13"/>
  <c r="D136" i="12"/>
  <c r="D136" i="14"/>
  <c r="D136" i="16"/>
  <c r="D136" i="15"/>
  <c r="D136" i="17"/>
  <c r="D136" i="18"/>
  <c r="D136" i="8"/>
  <c r="D136" i="4"/>
  <c r="D173" i="9"/>
  <c r="D173" i="10"/>
  <c r="D173" i="11"/>
  <c r="D173" i="12"/>
  <c r="D173" i="13"/>
  <c r="D173" i="14"/>
  <c r="D173" i="15"/>
  <c r="D173" i="16"/>
  <c r="D173" i="17"/>
  <c r="D173" i="18"/>
  <c r="D173" i="8"/>
  <c r="D173" i="4"/>
  <c r="D172" i="9"/>
  <c r="D172" i="10"/>
  <c r="D172" i="11"/>
  <c r="D172" i="12"/>
  <c r="D172" i="13"/>
  <c r="D172" i="14"/>
  <c r="D172" i="15"/>
  <c r="D172" i="16"/>
  <c r="D172" i="18"/>
  <c r="D172" i="17"/>
  <c r="D172" i="8"/>
  <c r="D172" i="4"/>
  <c r="D171" i="9"/>
  <c r="D171" i="10"/>
  <c r="D171" i="11"/>
  <c r="D171" i="12"/>
  <c r="D171" i="13"/>
  <c r="D171" i="14"/>
  <c r="D171" i="15"/>
  <c r="D171" i="16"/>
  <c r="D171" i="17"/>
  <c r="D171" i="18"/>
  <c r="D171" i="8"/>
  <c r="D171" i="4"/>
  <c r="D155" i="9"/>
  <c r="D155" i="10"/>
  <c r="D155" i="11"/>
  <c r="D155" i="12"/>
  <c r="D155" i="13"/>
  <c r="D155" i="14"/>
  <c r="D155" i="15"/>
  <c r="D155" i="16"/>
  <c r="D155" i="17"/>
  <c r="D155" i="8"/>
  <c r="D155" i="18"/>
  <c r="D155" i="4"/>
  <c r="D154" i="9"/>
  <c r="D154" i="10"/>
  <c r="D154" i="11"/>
  <c r="D154" i="12"/>
  <c r="D154" i="13"/>
  <c r="D154" i="14"/>
  <c r="D154" i="15"/>
  <c r="D154" i="16"/>
  <c r="D154" i="17"/>
  <c r="D154" i="18"/>
  <c r="D154" i="8"/>
  <c r="D154" i="4"/>
  <c r="D140" i="9"/>
  <c r="D140" i="10"/>
  <c r="D140" i="11"/>
  <c r="D140" i="12"/>
  <c r="D140" i="13"/>
  <c r="D140" i="14"/>
  <c r="D140" i="15"/>
  <c r="D140" i="16"/>
  <c r="D140" i="17"/>
  <c r="D140" i="18"/>
  <c r="D140" i="8"/>
  <c r="D140" i="4"/>
  <c r="D139" i="9"/>
  <c r="D139" i="10"/>
  <c r="D139" i="11"/>
  <c r="D139" i="12"/>
  <c r="D139" i="13"/>
  <c r="D139" i="14"/>
  <c r="D139" i="15"/>
  <c r="D139" i="16"/>
  <c r="D139" i="17"/>
  <c r="D139" i="18"/>
  <c r="D139" i="8"/>
  <c r="D139" i="4"/>
  <c r="D125" i="9"/>
  <c r="D125" i="10"/>
  <c r="D125" i="11"/>
  <c r="D125" i="13"/>
  <c r="D125" i="12"/>
  <c r="D125" i="14"/>
  <c r="D125" i="16"/>
  <c r="D125" i="15"/>
  <c r="D125" i="17"/>
  <c r="D125" i="8"/>
  <c r="D125" i="18"/>
  <c r="D125" i="4"/>
  <c r="D114" i="9"/>
  <c r="D114" i="10"/>
  <c r="D114" i="11"/>
  <c r="D114" i="12"/>
  <c r="D114" i="13"/>
  <c r="D114" i="14"/>
  <c r="D114" i="15"/>
  <c r="D114" i="16"/>
  <c r="D114" i="17"/>
  <c r="D114" i="8"/>
  <c r="D114" i="18"/>
  <c r="D114" i="4"/>
  <c r="D113" i="9"/>
  <c r="D113" i="10"/>
  <c r="D113" i="11"/>
  <c r="D113" i="12"/>
  <c r="D113" i="13"/>
  <c r="D113" i="14"/>
  <c r="D113" i="15"/>
  <c r="D113" i="17"/>
  <c r="D113" i="16"/>
  <c r="D113" i="18"/>
  <c r="D113" i="8"/>
  <c r="D113" i="4"/>
  <c r="D112" i="9"/>
  <c r="D112" i="10"/>
  <c r="D112" i="11"/>
  <c r="D112" i="12"/>
  <c r="D112" i="13"/>
  <c r="D112" i="15"/>
  <c r="D112" i="14"/>
  <c r="D112" i="16"/>
  <c r="D112" i="17"/>
  <c r="D112" i="18"/>
  <c r="D112" i="8"/>
  <c r="D112" i="4"/>
  <c r="D111" i="9"/>
  <c r="D111" i="10"/>
  <c r="D111" i="11"/>
  <c r="D111" i="12"/>
  <c r="D111" i="13"/>
  <c r="D111" i="14"/>
  <c r="D111" i="15"/>
  <c r="D111" i="16"/>
  <c r="D111" i="17"/>
  <c r="D111" i="18"/>
  <c r="D111" i="8"/>
  <c r="D111" i="4"/>
  <c r="D110" i="9"/>
  <c r="D110" i="10"/>
  <c r="D110" i="11"/>
  <c r="D110" i="12"/>
  <c r="D110" i="13"/>
  <c r="D110" i="15"/>
  <c r="D110" i="14"/>
  <c r="D110" i="16"/>
  <c r="D110" i="17"/>
  <c r="D110" i="18"/>
  <c r="D110" i="8"/>
  <c r="D110" i="4"/>
  <c r="D94" i="9"/>
  <c r="D94" i="10"/>
  <c r="D94" i="11"/>
  <c r="D94" i="12"/>
  <c r="D94" i="14"/>
  <c r="D94" i="13"/>
  <c r="D94" i="15"/>
  <c r="D94" i="16"/>
  <c r="D94" i="17"/>
  <c r="D94" i="18"/>
  <c r="D94" i="8"/>
  <c r="D94" i="4"/>
  <c r="D93" i="9"/>
  <c r="D93" i="10"/>
  <c r="D93" i="11"/>
  <c r="D93" i="13"/>
  <c r="D93" i="12"/>
  <c r="D93" i="14"/>
  <c r="D93" i="15"/>
  <c r="D93" i="16"/>
  <c r="D93" i="17"/>
  <c r="D93" i="18"/>
  <c r="D93" i="8"/>
  <c r="D93" i="4"/>
  <c r="Z163" i="22"/>
  <c r="AA163" i="22" s="1"/>
  <c r="P162" i="19" s="1"/>
  <c r="Z162" i="22"/>
  <c r="AA162" i="22" s="1"/>
  <c r="P161" i="19" s="1"/>
  <c r="Z148" i="22"/>
  <c r="AA148" i="22" s="1"/>
  <c r="P147" i="19" s="1"/>
  <c r="Z144" i="22"/>
  <c r="AA144" i="22" s="1"/>
  <c r="P143" i="19" s="1"/>
  <c r="Z125" i="22"/>
  <c r="AA125" i="22" s="1"/>
  <c r="P124" i="19" s="1"/>
  <c r="Z99" i="22"/>
  <c r="AA99" i="22" s="1"/>
  <c r="P98" i="19" s="1"/>
  <c r="Z98" i="22"/>
  <c r="AA98" i="22" s="1"/>
  <c r="P97" i="19" s="1"/>
  <c r="AO36" i="12"/>
  <c r="AA36" i="12" s="1"/>
  <c r="AD36" i="12"/>
  <c r="L36" i="12" s="1"/>
  <c r="AO34" i="18"/>
  <c r="AA34" i="18" s="1"/>
  <c r="AD34" i="18"/>
  <c r="AO40" i="9"/>
  <c r="AA40" i="9" s="1"/>
  <c r="AD40" i="9"/>
  <c r="L40" i="9" s="1"/>
  <c r="AO37" i="16"/>
  <c r="AA37" i="16" s="1"/>
  <c r="AD37" i="16"/>
  <c r="AO36" i="17"/>
  <c r="AA36" i="17" s="1"/>
  <c r="AD36" i="17"/>
  <c r="AO37" i="8"/>
  <c r="AA37" i="8" s="1"/>
  <c r="AD37" i="8"/>
  <c r="L37" i="8" s="1"/>
  <c r="AO38" i="17"/>
  <c r="AA38" i="17" s="1"/>
  <c r="AD38" i="17"/>
  <c r="AO33" i="17"/>
  <c r="AA33" i="17" s="1"/>
  <c r="AD33" i="17"/>
  <c r="AO34" i="10"/>
  <c r="AA34" i="10" s="1"/>
  <c r="AD34" i="10"/>
  <c r="L34" i="10" s="1"/>
  <c r="AO40" i="15"/>
  <c r="AA40" i="15" s="1"/>
  <c r="AD40" i="15"/>
  <c r="L40" i="15" s="1"/>
  <c r="AL39" i="17"/>
  <c r="AE39" i="17"/>
  <c r="AO39" i="14"/>
  <c r="AA39" i="14" s="1"/>
  <c r="AD39" i="14"/>
  <c r="L39" i="14" s="1"/>
  <c r="D179" i="9"/>
  <c r="D179" i="10"/>
  <c r="D179" i="11"/>
  <c r="D179" i="12"/>
  <c r="D179" i="13"/>
  <c r="D179" i="14"/>
  <c r="D179" i="15"/>
  <c r="D179" i="17"/>
  <c r="D179" i="16"/>
  <c r="D179" i="18"/>
  <c r="D179" i="8"/>
  <c r="D179" i="4"/>
  <c r="D166" i="9"/>
  <c r="D166" i="10"/>
  <c r="D166" i="11"/>
  <c r="D166" i="12"/>
  <c r="D166" i="13"/>
  <c r="D166" i="14"/>
  <c r="D166" i="15"/>
  <c r="D166" i="16"/>
  <c r="D166" i="17"/>
  <c r="D166" i="18"/>
  <c r="D166" i="8"/>
  <c r="D166" i="4"/>
  <c r="D170" i="9"/>
  <c r="D170" i="11"/>
  <c r="D170" i="10"/>
  <c r="D170" i="12"/>
  <c r="D170" i="14"/>
  <c r="D170" i="13"/>
  <c r="D170" i="16"/>
  <c r="D170" i="15"/>
  <c r="D170" i="17"/>
  <c r="D170" i="18"/>
  <c r="D170" i="8"/>
  <c r="D170" i="4"/>
  <c r="D153" i="9"/>
  <c r="D153" i="10"/>
  <c r="D153" i="11"/>
  <c r="D153" i="12"/>
  <c r="D153" i="13"/>
  <c r="D153" i="14"/>
  <c r="D153" i="15"/>
  <c r="D153" i="16"/>
  <c r="D153" i="17"/>
  <c r="D153" i="8"/>
  <c r="D153" i="18"/>
  <c r="D153" i="4"/>
  <c r="D138" i="9"/>
  <c r="D138" i="10"/>
  <c r="D138" i="11"/>
  <c r="D138" i="12"/>
  <c r="D138" i="13"/>
  <c r="D138" i="15"/>
  <c r="D138" i="14"/>
  <c r="D138" i="16"/>
  <c r="D138" i="17"/>
  <c r="D138" i="18"/>
  <c r="D138" i="8"/>
  <c r="D138" i="4"/>
  <c r="D137" i="9"/>
  <c r="D137" i="10"/>
  <c r="D137" i="11"/>
  <c r="D137" i="12"/>
  <c r="D137" i="13"/>
  <c r="D137" i="14"/>
  <c r="D137" i="15"/>
  <c r="D137" i="16"/>
  <c r="D137" i="17"/>
  <c r="D137" i="18"/>
  <c r="D137" i="8"/>
  <c r="D137" i="4"/>
  <c r="D124" i="9"/>
  <c r="D124" i="10"/>
  <c r="D124" i="11"/>
  <c r="D124" i="12"/>
  <c r="D124" i="13"/>
  <c r="D124" i="14"/>
  <c r="D124" i="15"/>
  <c r="D124" i="17"/>
  <c r="D124" i="16"/>
  <c r="D124" i="18"/>
  <c r="D124" i="8"/>
  <c r="D124" i="4"/>
  <c r="D109" i="9"/>
  <c r="D109" i="10"/>
  <c r="D109" i="11"/>
  <c r="D109" i="12"/>
  <c r="D109" i="13"/>
  <c r="D109" i="15"/>
  <c r="D109" i="14"/>
  <c r="D109" i="17"/>
  <c r="D109" i="16"/>
  <c r="D109" i="8"/>
  <c r="D109" i="18"/>
  <c r="D109" i="4"/>
  <c r="D92" i="9"/>
  <c r="D92" i="10"/>
  <c r="D92" i="11"/>
  <c r="D92" i="12"/>
  <c r="D92" i="13"/>
  <c r="D92" i="14"/>
  <c r="D92" i="15"/>
  <c r="D92" i="16"/>
  <c r="D92" i="17"/>
  <c r="D92" i="18"/>
  <c r="D92" i="8"/>
  <c r="D92" i="4"/>
  <c r="Z173" i="22"/>
  <c r="AA173" i="22" s="1"/>
  <c r="P172" i="19" s="1"/>
  <c r="Z155" i="22"/>
  <c r="AA155" i="22" s="1"/>
  <c r="P154" i="19" s="1"/>
  <c r="Z154" i="22"/>
  <c r="AA154" i="22" s="1"/>
  <c r="P153" i="19" s="1"/>
  <c r="Z140" i="22"/>
  <c r="AA140" i="22" s="1"/>
  <c r="P139" i="19" s="1"/>
  <c r="Z136" i="22"/>
  <c r="AA136" i="22" s="1"/>
  <c r="P135" i="19" s="1"/>
  <c r="Z121" i="22"/>
  <c r="AA121" i="22" s="1"/>
  <c r="P120" i="19" s="1"/>
  <c r="Z117" i="22"/>
  <c r="AA117" i="22" s="1"/>
  <c r="P116" i="19" s="1"/>
  <c r="Z91" i="22"/>
  <c r="AA91" i="22" s="1"/>
  <c r="P90" i="19" s="1"/>
  <c r="Z90" i="22"/>
  <c r="AA90" i="22" s="1"/>
  <c r="P89" i="19" s="1"/>
  <c r="AO32" i="10"/>
  <c r="AA32" i="10" s="1"/>
  <c r="AD32" i="10"/>
  <c r="AL34" i="17"/>
  <c r="AE34" i="17"/>
  <c r="W39" i="11"/>
  <c r="W182" i="11" s="1"/>
  <c r="AD36" i="14"/>
  <c r="L36" i="14" s="1"/>
  <c r="AO36" i="14"/>
  <c r="AA36" i="14" s="1"/>
  <c r="AO38" i="16"/>
  <c r="AA38" i="16" s="1"/>
  <c r="AD38" i="16"/>
  <c r="AO33" i="9"/>
  <c r="AA33" i="9" s="1"/>
  <c r="AD33" i="9"/>
  <c r="L33" i="9" s="1"/>
  <c r="AO36" i="18"/>
  <c r="AA36" i="18" s="1"/>
  <c r="AD36" i="18"/>
  <c r="AO38" i="12"/>
  <c r="AA38" i="12" s="1"/>
  <c r="AD38" i="12"/>
  <c r="L38" i="12" s="1"/>
  <c r="AD38" i="10"/>
  <c r="L38" i="10" s="1"/>
  <c r="AO38" i="10"/>
  <c r="AA38" i="10" s="1"/>
  <c r="AD40" i="12"/>
  <c r="L40" i="12" s="1"/>
  <c r="AO40" i="12"/>
  <c r="AA40" i="12" s="1"/>
  <c r="AO35" i="18"/>
  <c r="AA35" i="18" s="1"/>
  <c r="AD35" i="18"/>
  <c r="AO38" i="15"/>
  <c r="AA38" i="15" s="1"/>
  <c r="AD38" i="15"/>
  <c r="W36" i="16"/>
  <c r="W182" i="16" s="1"/>
  <c r="W40" i="17"/>
  <c r="AL34" i="16"/>
  <c r="AE34" i="16"/>
  <c r="AO35" i="16"/>
  <c r="AA35" i="16" s="1"/>
  <c r="AD35" i="16"/>
  <c r="AO39" i="16"/>
  <c r="AA39" i="16" s="1"/>
  <c r="AD39" i="16"/>
  <c r="AO40" i="16"/>
  <c r="AA40" i="16" s="1"/>
  <c r="AD40" i="16"/>
  <c r="AO35" i="12"/>
  <c r="AA35" i="12" s="1"/>
  <c r="AD35" i="12"/>
  <c r="L35" i="12" s="1"/>
  <c r="AO33" i="15"/>
  <c r="AA33" i="15" s="1"/>
  <c r="AD33" i="15"/>
  <c r="L33" i="15" s="1"/>
  <c r="AO39" i="17"/>
  <c r="AA39" i="17" s="1"/>
  <c r="AD39" i="17"/>
  <c r="AD39" i="10"/>
  <c r="L39" i="10" s="1"/>
  <c r="AO39" i="10"/>
  <c r="AA39" i="10" s="1"/>
  <c r="Y106" i="1"/>
  <c r="K113" i="6"/>
  <c r="K48" i="6"/>
  <c r="K51" i="6"/>
  <c r="J32" i="6"/>
  <c r="K91" i="6"/>
  <c r="J70" i="6"/>
  <c r="J39" i="6"/>
  <c r="AO47" i="4"/>
  <c r="AA47" i="4" s="1"/>
  <c r="AD47" i="4"/>
  <c r="AO42" i="4"/>
  <c r="AA42" i="4" s="1"/>
  <c r="AD42" i="4"/>
  <c r="AO34" i="4"/>
  <c r="AA34" i="4" s="1"/>
  <c r="AD34" i="4"/>
  <c r="AO44" i="4"/>
  <c r="AA44" i="4" s="1"/>
  <c r="AD44" i="4"/>
  <c r="AO37" i="4"/>
  <c r="AA37" i="4" s="1"/>
  <c r="AD37" i="4"/>
  <c r="AO48" i="4"/>
  <c r="AA48" i="4" s="1"/>
  <c r="AD48" i="4"/>
  <c r="AO61" i="4"/>
  <c r="AA61" i="4" s="1"/>
  <c r="AD61" i="4"/>
  <c r="AO33" i="4"/>
  <c r="AA33" i="4" s="1"/>
  <c r="AD33" i="4"/>
  <c r="AO53" i="4"/>
  <c r="AA53" i="4" s="1"/>
  <c r="AD53" i="4"/>
  <c r="AO51" i="4"/>
  <c r="AA51" i="4" s="1"/>
  <c r="AD51" i="4"/>
  <c r="AO57" i="4"/>
  <c r="AA57" i="4" s="1"/>
  <c r="AD57" i="4"/>
  <c r="AO55" i="4"/>
  <c r="AA55" i="4" s="1"/>
  <c r="AD55" i="4"/>
  <c r="AO36" i="4"/>
  <c r="AA36" i="4" s="1"/>
  <c r="AD36" i="4"/>
  <c r="AO38" i="4"/>
  <c r="AA38" i="4" s="1"/>
  <c r="AD38" i="4"/>
  <c r="AO40" i="4"/>
  <c r="AA40" i="4" s="1"/>
  <c r="AD40" i="4"/>
  <c r="AO50" i="4"/>
  <c r="AA50" i="4" s="1"/>
  <c r="AD50" i="4"/>
  <c r="AO58" i="4"/>
  <c r="AA58" i="4" s="1"/>
  <c r="AD58" i="4"/>
  <c r="AO54" i="4"/>
  <c r="AA54" i="4" s="1"/>
  <c r="AD54" i="4"/>
  <c r="AO52" i="4"/>
  <c r="AA52" i="4" s="1"/>
  <c r="AD52" i="4"/>
  <c r="AO56" i="4"/>
  <c r="AA56" i="4" s="1"/>
  <c r="AD56" i="4"/>
  <c r="AO45" i="4"/>
  <c r="AA45" i="4" s="1"/>
  <c r="AD45" i="4"/>
  <c r="AO35" i="4"/>
  <c r="AA35" i="4" s="1"/>
  <c r="AD35" i="4"/>
  <c r="AO46" i="4"/>
  <c r="AA46" i="4" s="1"/>
  <c r="AD46" i="4"/>
  <c r="AO41" i="4"/>
  <c r="AA41" i="4" s="1"/>
  <c r="AD41" i="4"/>
  <c r="AO60" i="4"/>
  <c r="AA60" i="4" s="1"/>
  <c r="AD60" i="4"/>
  <c r="AO59" i="4"/>
  <c r="AA59" i="4" s="1"/>
  <c r="AD59" i="4"/>
  <c r="AO39" i="4"/>
  <c r="AA39" i="4" s="1"/>
  <c r="AD39" i="4"/>
  <c r="AO49" i="4"/>
  <c r="AA49" i="4" s="1"/>
  <c r="AD49" i="4"/>
  <c r="AO43" i="4"/>
  <c r="AA43" i="4" s="1"/>
  <c r="AD43" i="4"/>
  <c r="K61" i="6"/>
  <c r="J69" i="6"/>
  <c r="J24" i="6"/>
  <c r="J89" i="6"/>
  <c r="J53" i="6"/>
  <c r="K40" i="6"/>
  <c r="J90" i="6"/>
  <c r="L74" i="6"/>
  <c r="G147" i="6"/>
  <c r="Q147" i="6"/>
  <c r="G134" i="6"/>
  <c r="Q134" i="6"/>
  <c r="J86" i="6"/>
  <c r="G126" i="6"/>
  <c r="Q126" i="6"/>
  <c r="L86" i="6"/>
  <c r="G92" i="6"/>
  <c r="Q92" i="6"/>
  <c r="G75" i="6"/>
  <c r="Q75" i="6"/>
  <c r="G33" i="6"/>
  <c r="Q33" i="6"/>
  <c r="J74" i="6"/>
  <c r="J29" i="6"/>
  <c r="Q55" i="6"/>
  <c r="G117" i="6"/>
  <c r="Q117" i="6"/>
  <c r="G110" i="6"/>
  <c r="Q110" i="6"/>
  <c r="Q139" i="6"/>
  <c r="G139" i="6"/>
  <c r="G149" i="6"/>
  <c r="Q149" i="6"/>
  <c r="G109" i="6"/>
  <c r="Q109" i="6"/>
  <c r="Q140" i="6"/>
  <c r="G140" i="6"/>
  <c r="K31" i="6"/>
  <c r="K20" i="6"/>
  <c r="G118" i="6"/>
  <c r="Q118" i="6"/>
  <c r="G102" i="6"/>
  <c r="Q102" i="6"/>
  <c r="Q142" i="6"/>
  <c r="G142" i="6"/>
  <c r="J26" i="6"/>
  <c r="G107" i="6"/>
  <c r="Q107" i="6"/>
  <c r="Y173" i="1"/>
  <c r="D172" i="19"/>
  <c r="D171" i="19"/>
  <c r="Y160" i="1"/>
  <c r="AC160" i="1" s="1"/>
  <c r="P160" i="1" s="1"/>
  <c r="D159" i="19"/>
  <c r="D143" i="19"/>
  <c r="D170" i="19"/>
  <c r="D154" i="19"/>
  <c r="D140" i="19"/>
  <c r="D139" i="19"/>
  <c r="D129" i="19"/>
  <c r="D128" i="19"/>
  <c r="D118" i="19"/>
  <c r="D117" i="19"/>
  <c r="Y105" i="1"/>
  <c r="D104" i="19"/>
  <c r="D103" i="19"/>
  <c r="D102" i="19"/>
  <c r="Y161" i="1"/>
  <c r="D160" i="19"/>
  <c r="D142" i="19"/>
  <c r="D119" i="19"/>
  <c r="D105" i="19"/>
  <c r="D155" i="19"/>
  <c r="D141" i="19"/>
  <c r="D169" i="19"/>
  <c r="D168" i="19"/>
  <c r="D167" i="19"/>
  <c r="D153" i="19"/>
  <c r="Y153" i="1"/>
  <c r="D152" i="19"/>
  <c r="D138" i="19"/>
  <c r="Y117" i="1"/>
  <c r="D116" i="19"/>
  <c r="Y102" i="1"/>
  <c r="D101" i="19"/>
  <c r="D100" i="19"/>
  <c r="Y156" i="1"/>
  <c r="D150" i="19"/>
  <c r="D137" i="19"/>
  <c r="D127" i="19"/>
  <c r="D126" i="19"/>
  <c r="Y126" i="1"/>
  <c r="D125" i="19"/>
  <c r="Y125" i="1"/>
  <c r="D124" i="19"/>
  <c r="D115" i="19"/>
  <c r="D114" i="19"/>
  <c r="D99" i="19"/>
  <c r="D98" i="19"/>
  <c r="D97" i="19"/>
  <c r="D177" i="19"/>
  <c r="D176" i="19"/>
  <c r="D165" i="19"/>
  <c r="D164" i="19"/>
  <c r="D149" i="19"/>
  <c r="Y137" i="1"/>
  <c r="D136" i="19"/>
  <c r="D135" i="19"/>
  <c r="Y128" i="1"/>
  <c r="AC128" i="1" s="1"/>
  <c r="P128" i="1" s="1"/>
  <c r="Y124" i="1"/>
  <c r="D123" i="19"/>
  <c r="D122" i="19"/>
  <c r="D113" i="19"/>
  <c r="Y113" i="1"/>
  <c r="D112" i="19"/>
  <c r="D111" i="19"/>
  <c r="Y97" i="1"/>
  <c r="AC97" i="1" s="1"/>
  <c r="P97" i="1" s="1"/>
  <c r="D96" i="19"/>
  <c r="Y96" i="1"/>
  <c r="D95" i="19"/>
  <c r="D94" i="19"/>
  <c r="D158" i="19"/>
  <c r="D166" i="19"/>
  <c r="D175" i="19"/>
  <c r="D163" i="19"/>
  <c r="D162" i="19"/>
  <c r="D148" i="19"/>
  <c r="D147" i="19"/>
  <c r="Y138" i="1"/>
  <c r="AC138" i="1" s="1"/>
  <c r="P138" i="1" s="1"/>
  <c r="Y135" i="1"/>
  <c r="D134" i="19"/>
  <c r="D133" i="19"/>
  <c r="D156" i="19"/>
  <c r="Y131" i="1"/>
  <c r="D130" i="19"/>
  <c r="D146" i="19"/>
  <c r="D121" i="19"/>
  <c r="D110" i="19"/>
  <c r="D109" i="19"/>
  <c r="D108" i="19"/>
  <c r="D107" i="19"/>
  <c r="D106" i="19"/>
  <c r="D93" i="19"/>
  <c r="D92" i="19"/>
  <c r="D91" i="19"/>
  <c r="Y158" i="1"/>
  <c r="D157" i="19"/>
  <c r="Y145" i="1"/>
  <c r="AC145" i="1" s="1"/>
  <c r="P145" i="1" s="1"/>
  <c r="D144" i="19"/>
  <c r="Y89" i="1"/>
  <c r="D88" i="19"/>
  <c r="D151" i="19"/>
  <c r="Y176" i="1"/>
  <c r="AC176" i="1" s="1"/>
  <c r="P176" i="1" s="1"/>
  <c r="D174" i="19"/>
  <c r="Y174" i="1"/>
  <c r="D173" i="19"/>
  <c r="D161" i="19"/>
  <c r="D145" i="19"/>
  <c r="D132" i="19"/>
  <c r="D131" i="19"/>
  <c r="Y122" i="1"/>
  <c r="AC122" i="1" s="1"/>
  <c r="P122" i="1" s="1"/>
  <c r="D120" i="19"/>
  <c r="D90" i="19"/>
  <c r="Y90" i="1"/>
  <c r="D89" i="19"/>
  <c r="AD32" i="4"/>
  <c r="K15" i="6"/>
  <c r="J41" i="6"/>
  <c r="K38" i="6"/>
  <c r="K23" i="6"/>
  <c r="K27" i="6"/>
  <c r="L63" i="6"/>
  <c r="J57" i="6"/>
  <c r="J14" i="6"/>
  <c r="K34" i="6"/>
  <c r="J116" i="6"/>
  <c r="L130" i="6"/>
  <c r="J54" i="6"/>
  <c r="K135" i="6"/>
  <c r="L135" i="6" s="1"/>
  <c r="J106" i="6"/>
  <c r="J100" i="6"/>
  <c r="L84" i="6"/>
  <c r="K95" i="6"/>
  <c r="L95" i="6" s="1"/>
  <c r="J56" i="6"/>
  <c r="K112" i="6"/>
  <c r="L112" i="6" s="1"/>
  <c r="J108" i="6"/>
  <c r="J151" i="6"/>
  <c r="J76" i="6"/>
  <c r="K143" i="6"/>
  <c r="L143" i="6" s="1"/>
  <c r="K60" i="6"/>
  <c r="K115" i="6"/>
  <c r="L115" i="6" s="1"/>
  <c r="P178" i="3"/>
  <c r="D98" i="3"/>
  <c r="D172" i="22"/>
  <c r="D159" i="22"/>
  <c r="D151" i="3"/>
  <c r="Y151" i="1"/>
  <c r="AC151" i="1" s="1"/>
  <c r="P151" i="1" s="1"/>
  <c r="D114" i="3"/>
  <c r="D101" i="3"/>
  <c r="D119" i="22"/>
  <c r="Y118" i="1"/>
  <c r="AC118" i="1" s="1"/>
  <c r="P118" i="1" s="1"/>
  <c r="D112" i="22"/>
  <c r="D104" i="22"/>
  <c r="D81" i="3"/>
  <c r="K148" i="6"/>
  <c r="L148" i="6" s="1"/>
  <c r="D143" i="3"/>
  <c r="D89" i="22"/>
  <c r="Y177" i="1"/>
  <c r="AC177" i="1" s="1"/>
  <c r="P177" i="1" s="1"/>
  <c r="Y178" i="1"/>
  <c r="Y171" i="1"/>
  <c r="Y164" i="1"/>
  <c r="AC164" i="1" s="1"/>
  <c r="P164" i="1" s="1"/>
  <c r="D163" i="22"/>
  <c r="Y159" i="1"/>
  <c r="AC159" i="1" s="1"/>
  <c r="P159" i="1" s="1"/>
  <c r="D135" i="3"/>
  <c r="Y150" i="1"/>
  <c r="AC150" i="1" s="1"/>
  <c r="P150" i="1" s="1"/>
  <c r="D107" i="3"/>
  <c r="Y119" i="1"/>
  <c r="AC119" i="1" s="1"/>
  <c r="P119" i="1" s="1"/>
  <c r="K6" i="6"/>
  <c r="K97" i="6"/>
  <c r="L97" i="6" s="1"/>
  <c r="J73" i="6"/>
  <c r="D91" i="3"/>
  <c r="Y168" i="1"/>
  <c r="Y143" i="1"/>
  <c r="AC143" i="1" s="1"/>
  <c r="P143" i="1" s="1"/>
  <c r="D120" i="3"/>
  <c r="Y136" i="1"/>
  <c r="Y130" i="1"/>
  <c r="AC130" i="1" s="1"/>
  <c r="P130" i="1" s="1"/>
  <c r="Y123" i="1"/>
  <c r="D122" i="22"/>
  <c r="Y112" i="1"/>
  <c r="AC112" i="1" s="1"/>
  <c r="P112" i="1" s="1"/>
  <c r="D89" i="3"/>
  <c r="D110" i="22"/>
  <c r="D87" i="3"/>
  <c r="Y108" i="1"/>
  <c r="AC108" i="1" s="1"/>
  <c r="P108" i="1" s="1"/>
  <c r="Y104" i="1"/>
  <c r="AC104" i="1" s="1"/>
  <c r="P104" i="1" s="1"/>
  <c r="D102" i="22"/>
  <c r="Y101" i="1"/>
  <c r="AC101" i="1" s="1"/>
  <c r="P101" i="1" s="1"/>
  <c r="Y95" i="1"/>
  <c r="AC95" i="1" s="1"/>
  <c r="P95" i="1" s="1"/>
  <c r="D94" i="22"/>
  <c r="Y93" i="1"/>
  <c r="D92" i="22"/>
  <c r="K98" i="6"/>
  <c r="L98" i="6" s="1"/>
  <c r="Y120" i="1"/>
  <c r="Y114" i="1"/>
  <c r="D170" i="22"/>
  <c r="D147" i="3"/>
  <c r="D156" i="22"/>
  <c r="D127" i="3"/>
  <c r="Y148" i="1"/>
  <c r="D153" i="3"/>
  <c r="Y170" i="1"/>
  <c r="Y163" i="1"/>
  <c r="Y157" i="1"/>
  <c r="AC157" i="1" s="1"/>
  <c r="P157" i="1" s="1"/>
  <c r="D133" i="3"/>
  <c r="Y149" i="1"/>
  <c r="Y142" i="1"/>
  <c r="AC142" i="1" s="1"/>
  <c r="P142" i="1" s="1"/>
  <c r="Y140" i="1"/>
  <c r="AC140" i="1" s="1"/>
  <c r="P140" i="1" s="1"/>
  <c r="D105" i="3"/>
  <c r="D85" i="3"/>
  <c r="K58" i="6"/>
  <c r="D123" i="3"/>
  <c r="D139" i="22"/>
  <c r="Y115" i="1"/>
  <c r="AC115" i="1" s="1"/>
  <c r="P115" i="1" s="1"/>
  <c r="D98" i="22"/>
  <c r="K66" i="6"/>
  <c r="L66" i="6" s="1"/>
  <c r="Y152" i="1"/>
  <c r="AC152" i="1" s="1"/>
  <c r="P152" i="1" s="1"/>
  <c r="D97" i="22"/>
  <c r="Y166" i="1"/>
  <c r="D144" i="22"/>
  <c r="D96" i="22"/>
  <c r="D94" i="3"/>
  <c r="D99" i="22"/>
  <c r="D91" i="22"/>
  <c r="K22" i="6"/>
  <c r="Y167" i="1"/>
  <c r="D139" i="3"/>
  <c r="Y155" i="1"/>
  <c r="AC155" i="1" s="1"/>
  <c r="P155" i="1" s="1"/>
  <c r="D131" i="3"/>
  <c r="Y147" i="1"/>
  <c r="AC147" i="1" s="1"/>
  <c r="P147" i="1" s="1"/>
  <c r="D124" i="3"/>
  <c r="Y141" i="1"/>
  <c r="D116" i="3"/>
  <c r="Y134" i="1"/>
  <c r="D110" i="3"/>
  <c r="D103" i="3"/>
  <c r="Y121" i="1"/>
  <c r="AC121" i="1" s="1"/>
  <c r="P121" i="1" s="1"/>
  <c r="Y116" i="1"/>
  <c r="AC116" i="1" s="1"/>
  <c r="P116" i="1" s="1"/>
  <c r="Y107" i="1"/>
  <c r="AC107" i="1" s="1"/>
  <c r="P107" i="1" s="1"/>
  <c r="D84" i="3"/>
  <c r="Y100" i="1"/>
  <c r="Y91" i="1"/>
  <c r="D90" i="22"/>
  <c r="R166" i="3"/>
  <c r="K37" i="6"/>
  <c r="R172" i="3"/>
  <c r="R170" i="3"/>
  <c r="P172" i="3"/>
  <c r="P170" i="3"/>
  <c r="K44" i="6"/>
  <c r="K120" i="6"/>
  <c r="L120" i="6" s="1"/>
  <c r="J30" i="6"/>
  <c r="R140" i="3"/>
  <c r="K122" i="6"/>
  <c r="L122" i="6" s="1"/>
  <c r="K25" i="6"/>
  <c r="K133" i="6"/>
  <c r="L133" i="6" s="1"/>
  <c r="K35" i="6"/>
  <c r="K136" i="6"/>
  <c r="L136" i="6" s="1"/>
  <c r="J125" i="6"/>
  <c r="K46" i="6"/>
  <c r="J36" i="6"/>
  <c r="O96" i="22"/>
  <c r="J99" i="6"/>
  <c r="J64" i="6"/>
  <c r="J150" i="6"/>
  <c r="L141" i="6"/>
  <c r="J19" i="6"/>
  <c r="K59" i="6"/>
  <c r="J104" i="6"/>
  <c r="K10" i="6"/>
  <c r="J141" i="6"/>
  <c r="L124" i="6"/>
  <c r="J124" i="6"/>
  <c r="K17" i="6"/>
  <c r="J16" i="6"/>
  <c r="K42" i="6"/>
  <c r="K128" i="6"/>
  <c r="L128" i="6" s="1"/>
  <c r="J63" i="6"/>
  <c r="K134" i="6"/>
  <c r="L134" i="6" s="1"/>
  <c r="J82" i="6"/>
  <c r="K82" i="6"/>
  <c r="L82" i="6" s="1"/>
  <c r="K88" i="6"/>
  <c r="L88" i="6" s="1"/>
  <c r="J88" i="6"/>
  <c r="J65" i="6"/>
  <c r="K65" i="6"/>
  <c r="L65" i="6" s="1"/>
  <c r="K119" i="6"/>
  <c r="L119" i="6" s="1"/>
  <c r="J52" i="6"/>
  <c r="K52" i="6"/>
  <c r="K5" i="6"/>
  <c r="J5" i="6"/>
  <c r="K7" i="6"/>
  <c r="J7" i="6"/>
  <c r="K12" i="6"/>
  <c r="J12" i="6"/>
  <c r="K96" i="6"/>
  <c r="L96" i="6" s="1"/>
  <c r="J96" i="6"/>
  <c r="J114" i="6"/>
  <c r="K114" i="6"/>
  <c r="L114" i="6" s="1"/>
  <c r="J103" i="6"/>
  <c r="K103" i="6"/>
  <c r="L103" i="6" s="1"/>
  <c r="K72" i="6"/>
  <c r="L72" i="6" s="1"/>
  <c r="J72" i="6"/>
  <c r="K3" i="6"/>
  <c r="J3" i="6"/>
  <c r="K94" i="6"/>
  <c r="L94" i="6" s="1"/>
  <c r="J94" i="6"/>
  <c r="J79" i="6"/>
  <c r="K79" i="6"/>
  <c r="L79" i="6" s="1"/>
  <c r="K4" i="6"/>
  <c r="J4" i="6"/>
  <c r="J138" i="6"/>
  <c r="K138" i="6"/>
  <c r="L138" i="6" s="1"/>
  <c r="J47" i="6"/>
  <c r="K47" i="6"/>
  <c r="J105" i="6"/>
  <c r="K105" i="6"/>
  <c r="L105" i="6" s="1"/>
  <c r="K121" i="6"/>
  <c r="L121" i="6" s="1"/>
  <c r="J121" i="6"/>
  <c r="J11" i="6"/>
  <c r="K11" i="6"/>
  <c r="K13" i="6"/>
  <c r="J13" i="6"/>
  <c r="K146" i="6"/>
  <c r="L146" i="6" s="1"/>
  <c r="J146" i="6"/>
  <c r="J21" i="6"/>
  <c r="K21" i="6"/>
  <c r="K43" i="6"/>
  <c r="J43" i="6"/>
  <c r="K45" i="6"/>
  <c r="J45" i="6"/>
  <c r="J80" i="6"/>
  <c r="K80" i="6"/>
  <c r="L80" i="6" s="1"/>
  <c r="K68" i="6"/>
  <c r="L68" i="6" s="1"/>
  <c r="J68" i="6"/>
  <c r="O166" i="22"/>
  <c r="O125" i="22"/>
  <c r="O112" i="22"/>
  <c r="J149" i="6"/>
  <c r="K117" i="6"/>
  <c r="L117" i="6" s="1"/>
  <c r="J109" i="6"/>
  <c r="L67" i="6"/>
  <c r="K139" i="6"/>
  <c r="L139" i="6" s="1"/>
  <c r="L109" i="6"/>
  <c r="J142" i="6"/>
  <c r="J75" i="6"/>
  <c r="K147" i="6"/>
  <c r="L147" i="6" s="1"/>
  <c r="K8" i="6"/>
  <c r="K9" i="6"/>
  <c r="D178" i="22"/>
  <c r="O160" i="22"/>
  <c r="AB133" i="5"/>
  <c r="L132" i="6"/>
  <c r="L106" i="6"/>
  <c r="O135" i="22"/>
  <c r="O131" i="22"/>
  <c r="L118" i="6"/>
  <c r="L64" i="6"/>
  <c r="AB141" i="5"/>
  <c r="AB121" i="5"/>
  <c r="L87" i="6"/>
  <c r="L116" i="6"/>
  <c r="L131" i="6"/>
  <c r="L145" i="6"/>
  <c r="L70" i="6"/>
  <c r="L129" i="6"/>
  <c r="L137" i="6"/>
  <c r="L73" i="6"/>
  <c r="O101" i="22"/>
  <c r="O92" i="22"/>
  <c r="L104" i="6"/>
  <c r="L62" i="6"/>
  <c r="O121" i="22"/>
  <c r="L126" i="6"/>
  <c r="L93" i="6"/>
  <c r="L99" i="6"/>
  <c r="L123" i="6"/>
  <c r="L144" i="6"/>
  <c r="L69" i="6"/>
  <c r="O103" i="22"/>
  <c r="AB145" i="5"/>
  <c r="AB125" i="5"/>
  <c r="AB105" i="5"/>
  <c r="L140" i="6"/>
  <c r="L77" i="6"/>
  <c r="L108" i="6"/>
  <c r="L100" i="6"/>
  <c r="L150" i="6"/>
  <c r="L76" i="6"/>
  <c r="O164" i="22"/>
  <c r="O158" i="22"/>
  <c r="O133" i="22"/>
  <c r="O127" i="22"/>
  <c r="O100" i="22"/>
  <c r="O94" i="22"/>
  <c r="L110" i="6"/>
  <c r="L127" i="6"/>
  <c r="L71" i="6"/>
  <c r="L151" i="6"/>
  <c r="L89" i="6"/>
  <c r="L111" i="6"/>
  <c r="O162" i="22"/>
  <c r="O98" i="22"/>
  <c r="L90" i="6"/>
  <c r="O154" i="22"/>
  <c r="AB117" i="5"/>
  <c r="L75" i="6"/>
  <c r="L91" i="6"/>
  <c r="L125" i="6"/>
  <c r="L85" i="6"/>
  <c r="L83" i="6"/>
  <c r="O129" i="22"/>
  <c r="O102" i="22"/>
  <c r="AB149" i="5"/>
  <c r="AB129" i="5"/>
  <c r="AB109" i="5"/>
  <c r="L149" i="6"/>
  <c r="L102" i="6"/>
  <c r="L142" i="6"/>
  <c r="L113" i="6"/>
  <c r="L81" i="6"/>
  <c r="K55" i="6"/>
  <c r="J126" i="6"/>
  <c r="K107" i="6"/>
  <c r="L107" i="6" s="1"/>
  <c r="K33" i="6"/>
  <c r="J118" i="6"/>
  <c r="K92" i="6"/>
  <c r="L92" i="6" s="1"/>
  <c r="J140" i="6"/>
  <c r="J110" i="6"/>
  <c r="J102" i="6"/>
  <c r="F110" i="6"/>
  <c r="F147" i="6"/>
  <c r="F9" i="6"/>
  <c r="F75" i="6"/>
  <c r="F107" i="6"/>
  <c r="F149" i="6"/>
  <c r="F102" i="6"/>
  <c r="F142" i="6"/>
  <c r="F118" i="6"/>
  <c r="F55" i="6"/>
  <c r="G55" i="6" s="1"/>
  <c r="F139" i="6"/>
  <c r="F134" i="6"/>
  <c r="F92" i="6"/>
  <c r="F33" i="6"/>
  <c r="F126" i="6"/>
  <c r="F8" i="6"/>
  <c r="F109" i="6"/>
  <c r="F117" i="6"/>
  <c r="F140" i="6"/>
  <c r="AC167" i="1"/>
  <c r="P167" i="1" s="1"/>
  <c r="AC91" i="1"/>
  <c r="P91" i="1" s="1"/>
  <c r="R137" i="3"/>
  <c r="K137" i="3" s="1"/>
  <c r="AC161" i="1"/>
  <c r="P161" i="1" s="1"/>
  <c r="Y172" i="1"/>
  <c r="AC172" i="1" s="1"/>
  <c r="P172" i="1" s="1"/>
  <c r="Y169" i="1"/>
  <c r="AC169" i="1" s="1"/>
  <c r="P169" i="1" s="1"/>
  <c r="Y132" i="1"/>
  <c r="AC132" i="1" s="1"/>
  <c r="P132" i="1" s="1"/>
  <c r="Y129" i="1"/>
  <c r="AC129" i="1" s="1"/>
  <c r="P129" i="1" s="1"/>
  <c r="Y110" i="1"/>
  <c r="AC110" i="1" s="1"/>
  <c r="P110" i="1" s="1"/>
  <c r="Y103" i="1"/>
  <c r="AC103" i="1" s="1"/>
  <c r="P103" i="1" s="1"/>
  <c r="Y165" i="1"/>
  <c r="AC165" i="1" s="1"/>
  <c r="P165" i="1" s="1"/>
  <c r="Y109" i="1"/>
  <c r="AC109" i="1" s="1"/>
  <c r="P109" i="1" s="1"/>
  <c r="Y99" i="1"/>
  <c r="AC99" i="1" s="1"/>
  <c r="P99" i="1" s="1"/>
  <c r="Y92" i="1"/>
  <c r="AC92" i="1" s="1"/>
  <c r="P92" i="1" s="1"/>
  <c r="Y144" i="1"/>
  <c r="AC144" i="1" s="1"/>
  <c r="P144" i="1" s="1"/>
  <c r="Y98" i="1"/>
  <c r="AC98" i="1" s="1"/>
  <c r="P98" i="1" s="1"/>
  <c r="Y127" i="1"/>
  <c r="AC127" i="1" s="1"/>
  <c r="P127" i="1" s="1"/>
  <c r="AC114" i="1"/>
  <c r="P114" i="1" s="1"/>
  <c r="AC175" i="1"/>
  <c r="P175" i="1" s="1"/>
  <c r="AC135" i="1"/>
  <c r="P135" i="1" s="1"/>
  <c r="AC106" i="1"/>
  <c r="P106" i="1" s="1"/>
  <c r="AC93" i="1"/>
  <c r="P93" i="1" s="1"/>
  <c r="AC136" i="1"/>
  <c r="P136" i="1" s="1"/>
  <c r="AC162" i="1"/>
  <c r="P162" i="1" s="1"/>
  <c r="AC125" i="1"/>
  <c r="P125" i="1" s="1"/>
  <c r="AC113" i="1"/>
  <c r="P113" i="1" s="1"/>
  <c r="AC96" i="1"/>
  <c r="P96" i="1" s="1"/>
  <c r="AC89" i="1"/>
  <c r="P89" i="1" s="1"/>
  <c r="AC178" i="1"/>
  <c r="P178" i="1" s="1"/>
  <c r="AC171" i="1"/>
  <c r="P171" i="1" s="1"/>
  <c r="AC168" i="1"/>
  <c r="P168" i="1" s="1"/>
  <c r="AC148" i="1"/>
  <c r="P148" i="1" s="1"/>
  <c r="AC131" i="1"/>
  <c r="P131" i="1" s="1"/>
  <c r="AC102" i="1"/>
  <c r="P102" i="1" s="1"/>
  <c r="AC123" i="1"/>
  <c r="P123" i="1" s="1"/>
  <c r="AC174" i="1"/>
  <c r="P174" i="1" s="1"/>
  <c r="AC158" i="1"/>
  <c r="P158" i="1" s="1"/>
  <c r="AC154" i="1"/>
  <c r="P154" i="1" s="1"/>
  <c r="AC141" i="1"/>
  <c r="P141" i="1" s="1"/>
  <c r="AC137" i="1"/>
  <c r="P137" i="1" s="1"/>
  <c r="AC134" i="1"/>
  <c r="P134" i="1" s="1"/>
  <c r="AC124" i="1"/>
  <c r="P124" i="1" s="1"/>
  <c r="AC105" i="1"/>
  <c r="P105" i="1" s="1"/>
  <c r="AC173" i="1"/>
  <c r="P173" i="1" s="1"/>
  <c r="AC170" i="1"/>
  <c r="P170" i="1" s="1"/>
  <c r="AC153" i="1"/>
  <c r="P153" i="1" s="1"/>
  <c r="AC133" i="1"/>
  <c r="P133" i="1" s="1"/>
  <c r="AC111" i="1"/>
  <c r="P111" i="1" s="1"/>
  <c r="AC94" i="1"/>
  <c r="P94" i="1" s="1"/>
  <c r="D107" i="22"/>
  <c r="AC117" i="1"/>
  <c r="P117" i="1" s="1"/>
  <c r="AC120" i="1"/>
  <c r="P120" i="1" s="1"/>
  <c r="AC166" i="1"/>
  <c r="P166" i="1" s="1"/>
  <c r="AC163" i="1"/>
  <c r="P163" i="1" s="1"/>
  <c r="AC156" i="1"/>
  <c r="P156" i="1" s="1"/>
  <c r="AC149" i="1"/>
  <c r="P149" i="1" s="1"/>
  <c r="AC146" i="1"/>
  <c r="P146" i="1" s="1"/>
  <c r="AC139" i="1"/>
  <c r="P139" i="1" s="1"/>
  <c r="AC126" i="1"/>
  <c r="P126" i="1" s="1"/>
  <c r="AC100" i="1"/>
  <c r="P100" i="1" s="1"/>
  <c r="AC90" i="1"/>
  <c r="P90" i="1" s="1"/>
  <c r="D173" i="22"/>
  <c r="D161" i="22"/>
  <c r="D132" i="22"/>
  <c r="D123" i="22"/>
  <c r="D113" i="22"/>
  <c r="D111" i="22"/>
  <c r="D95" i="22"/>
  <c r="D109" i="3"/>
  <c r="D88" i="3"/>
  <c r="D154" i="22"/>
  <c r="D149" i="22"/>
  <c r="D136" i="22"/>
  <c r="D134" i="22"/>
  <c r="D118" i="22"/>
  <c r="D108" i="22"/>
  <c r="D155" i="3"/>
  <c r="D119" i="3"/>
  <c r="D97" i="3"/>
  <c r="D93" i="3"/>
  <c r="D175" i="22"/>
  <c r="D165" i="22"/>
  <c r="D146" i="22"/>
  <c r="D141" i="22"/>
  <c r="D125" i="22"/>
  <c r="D120" i="22"/>
  <c r="D115" i="22"/>
  <c r="D105" i="22"/>
  <c r="D103" i="22"/>
  <c r="D101" i="22"/>
  <c r="D115" i="3"/>
  <c r="D106" i="3"/>
  <c r="D102" i="3"/>
  <c r="D177" i="22"/>
  <c r="D167" i="22"/>
  <c r="D151" i="22"/>
  <c r="D138" i="22"/>
  <c r="D129" i="22"/>
  <c r="D127" i="22"/>
  <c r="D156" i="3"/>
  <c r="D152" i="3"/>
  <c r="D148" i="3"/>
  <c r="D144" i="3"/>
  <c r="D140" i="3"/>
  <c r="D136" i="3"/>
  <c r="D132" i="3"/>
  <c r="D128" i="3"/>
  <c r="D90" i="3"/>
  <c r="D169" i="22"/>
  <c r="D160" i="22"/>
  <c r="D158" i="22"/>
  <c r="D153" i="22"/>
  <c r="D148" i="22"/>
  <c r="D143" i="22"/>
  <c r="D131" i="22"/>
  <c r="D117" i="22"/>
  <c r="D111" i="3"/>
  <c r="D86" i="3"/>
  <c r="D174" i="22"/>
  <c r="D162" i="22"/>
  <c r="D155" i="22"/>
  <c r="D145" i="22"/>
  <c r="D140" i="22"/>
  <c r="D133" i="22"/>
  <c r="D124" i="22"/>
  <c r="D114" i="22"/>
  <c r="D149" i="3"/>
  <c r="D145" i="3"/>
  <c r="D141" i="3"/>
  <c r="D137" i="3"/>
  <c r="D129" i="3"/>
  <c r="D125" i="3"/>
  <c r="D121" i="3"/>
  <c r="D117" i="3"/>
  <c r="D112" i="3"/>
  <c r="D99" i="3"/>
  <c r="D95" i="3"/>
  <c r="D82" i="3"/>
  <c r="D176" i="22"/>
  <c r="D171" i="22"/>
  <c r="D164" i="22"/>
  <c r="D150" i="22"/>
  <c r="D137" i="22"/>
  <c r="D135" i="22"/>
  <c r="D128" i="22"/>
  <c r="D126" i="22"/>
  <c r="D109" i="22"/>
  <c r="D100" i="22"/>
  <c r="D108" i="3"/>
  <c r="D104" i="3"/>
  <c r="D168" i="22"/>
  <c r="D166" i="22"/>
  <c r="D157" i="22"/>
  <c r="D152" i="22"/>
  <c r="D147" i="22"/>
  <c r="D142" i="22"/>
  <c r="D130" i="22"/>
  <c r="D121" i="22"/>
  <c r="D116" i="22"/>
  <c r="D106" i="22"/>
  <c r="D93" i="22"/>
  <c r="D154" i="3"/>
  <c r="D150" i="3"/>
  <c r="D146" i="3"/>
  <c r="D142" i="3"/>
  <c r="D138" i="3"/>
  <c r="D134" i="3"/>
  <c r="D130" i="3"/>
  <c r="D126" i="3"/>
  <c r="D122" i="3"/>
  <c r="D118" i="3"/>
  <c r="D113" i="3"/>
  <c r="D100" i="3"/>
  <c r="D96" i="3"/>
  <c r="D92" i="3"/>
  <c r="D83" i="3"/>
  <c r="R148" i="3"/>
  <c r="K148" i="3" s="1"/>
  <c r="H162" i="3"/>
  <c r="R139" i="3"/>
  <c r="K139" i="3" s="1"/>
  <c r="R122" i="3"/>
  <c r="K122" i="3" s="1"/>
  <c r="H164" i="3"/>
  <c r="H172" i="3"/>
  <c r="H166" i="3"/>
  <c r="R178" i="3"/>
  <c r="H169" i="3"/>
  <c r="R132" i="3"/>
  <c r="K132" i="3" s="1"/>
  <c r="R113" i="3"/>
  <c r="K113" i="3" s="1"/>
  <c r="T161" i="3"/>
  <c r="R124" i="3"/>
  <c r="K124" i="3" s="1"/>
  <c r="T166" i="3"/>
  <c r="O174" i="22"/>
  <c r="O172" i="22"/>
  <c r="O170" i="22"/>
  <c r="O168" i="22"/>
  <c r="O143" i="22"/>
  <c r="O141" i="22"/>
  <c r="O139" i="22"/>
  <c r="O137" i="22"/>
  <c r="O110" i="22"/>
  <c r="O108" i="22"/>
  <c r="O106" i="22"/>
  <c r="O104" i="22"/>
  <c r="O123" i="22"/>
  <c r="O90" i="22"/>
  <c r="O177" i="22"/>
  <c r="O150" i="22"/>
  <c r="O148" i="22"/>
  <c r="O146" i="22"/>
  <c r="O144" i="22"/>
  <c r="O119" i="22"/>
  <c r="O117" i="22"/>
  <c r="O115" i="22"/>
  <c r="O113" i="22"/>
  <c r="AB152" i="5"/>
  <c r="AB148" i="5"/>
  <c r="AB144" i="5"/>
  <c r="AB140" i="5"/>
  <c r="AB136" i="5"/>
  <c r="AB132" i="5"/>
  <c r="AB128" i="5"/>
  <c r="AB124" i="5"/>
  <c r="AB120" i="5"/>
  <c r="AB116" i="5"/>
  <c r="AB112" i="5"/>
  <c r="AB108" i="5"/>
  <c r="AB104" i="5"/>
  <c r="O156" i="22"/>
  <c r="O152" i="22"/>
  <c r="O175" i="22"/>
  <c r="O173" i="22"/>
  <c r="O171" i="22"/>
  <c r="O169" i="22"/>
  <c r="O142" i="22"/>
  <c r="O140" i="22"/>
  <c r="O138" i="22"/>
  <c r="O136" i="22"/>
  <c r="O111" i="22"/>
  <c r="O109" i="22"/>
  <c r="O107" i="22"/>
  <c r="O105" i="22"/>
  <c r="O167" i="22"/>
  <c r="O165" i="22"/>
  <c r="O163" i="22"/>
  <c r="O161" i="22"/>
  <c r="O134" i="22"/>
  <c r="O132" i="22"/>
  <c r="O130" i="22"/>
  <c r="O128" i="22"/>
  <c r="O99" i="22"/>
  <c r="O97" i="22"/>
  <c r="AB151" i="5"/>
  <c r="AB147" i="5"/>
  <c r="AB143" i="5"/>
  <c r="AB139" i="5"/>
  <c r="AB135" i="5"/>
  <c r="AB131" i="5"/>
  <c r="AB127" i="5"/>
  <c r="AB123" i="5"/>
  <c r="AB119" i="5"/>
  <c r="AB115" i="5"/>
  <c r="AB111" i="5"/>
  <c r="AB107" i="5"/>
  <c r="AB103" i="5"/>
  <c r="AB113" i="5"/>
  <c r="O159" i="22"/>
  <c r="O157" i="22"/>
  <c r="O155" i="22"/>
  <c r="O153" i="22"/>
  <c r="O126" i="22"/>
  <c r="O124" i="22"/>
  <c r="O122" i="22"/>
  <c r="O120" i="22"/>
  <c r="O95" i="22"/>
  <c r="O93" i="22"/>
  <c r="O91" i="22"/>
  <c r="O89" i="22"/>
  <c r="AB137" i="5"/>
  <c r="O178" i="22"/>
  <c r="O176" i="22"/>
  <c r="O151" i="22"/>
  <c r="O149" i="22"/>
  <c r="O147" i="22"/>
  <c r="O145" i="22"/>
  <c r="O118" i="22"/>
  <c r="O116" i="22"/>
  <c r="O114" i="22"/>
  <c r="AB150" i="5"/>
  <c r="AB146" i="5"/>
  <c r="AB142" i="5"/>
  <c r="AB138" i="5"/>
  <c r="AB134" i="5"/>
  <c r="AB130" i="5"/>
  <c r="AB126" i="5"/>
  <c r="AB122" i="5"/>
  <c r="AB118" i="5"/>
  <c r="AB114" i="5"/>
  <c r="AB110" i="5"/>
  <c r="AB106" i="5"/>
  <c r="AB102" i="5"/>
  <c r="N172" i="3"/>
  <c r="K140" i="3"/>
  <c r="R114" i="3"/>
  <c r="K114" i="3" s="1"/>
  <c r="R106" i="3"/>
  <c r="K106" i="3" s="1"/>
  <c r="K172" i="3"/>
  <c r="P166" i="3"/>
  <c r="R138" i="3"/>
  <c r="K138" i="3" s="1"/>
  <c r="R164" i="3"/>
  <c r="T162" i="3"/>
  <c r="P158" i="3"/>
  <c r="N158" i="3"/>
  <c r="L112" i="3"/>
  <c r="M124" i="3"/>
  <c r="T124" i="3" s="1"/>
  <c r="N124" i="3" s="1"/>
  <c r="L138" i="3"/>
  <c r="M118" i="3"/>
  <c r="T118" i="3" s="1"/>
  <c r="N118" i="3" s="1"/>
  <c r="M117" i="3"/>
  <c r="T117" i="3" s="1"/>
  <c r="N117" i="3" s="1"/>
  <c r="M122" i="3"/>
  <c r="T122" i="3" s="1"/>
  <c r="N122" i="3" s="1"/>
  <c r="M156" i="3"/>
  <c r="M146" i="3"/>
  <c r="M142" i="3"/>
  <c r="L111" i="3"/>
  <c r="M152" i="3"/>
  <c r="L149" i="3"/>
  <c r="M138" i="3"/>
  <c r="M137" i="3"/>
  <c r="L135" i="3"/>
  <c r="L121" i="3"/>
  <c r="L107" i="3"/>
  <c r="L155" i="3"/>
  <c r="L145" i="3"/>
  <c r="L141" i="3"/>
  <c r="L131" i="3"/>
  <c r="M110" i="3"/>
  <c r="M148" i="3"/>
  <c r="L127" i="3"/>
  <c r="L116" i="3"/>
  <c r="M113" i="3"/>
  <c r="M106" i="3"/>
  <c r="L151" i="3"/>
  <c r="M144" i="3"/>
  <c r="M140" i="3"/>
  <c r="M134" i="3"/>
  <c r="L123" i="3"/>
  <c r="M109" i="3"/>
  <c r="M154" i="3"/>
  <c r="L119" i="3"/>
  <c r="M150" i="3"/>
  <c r="L147" i="3"/>
  <c r="L143" i="3"/>
  <c r="L133" i="3"/>
  <c r="L153" i="3"/>
  <c r="L139" i="3"/>
  <c r="M136" i="3"/>
  <c r="L129" i="3"/>
  <c r="L108" i="3"/>
  <c r="L148" i="3"/>
  <c r="L140" i="3"/>
  <c r="L113" i="3"/>
  <c r="L106" i="3"/>
  <c r="L156" i="3"/>
  <c r="L146" i="3"/>
  <c r="L137" i="3"/>
  <c r="L136" i="3"/>
  <c r="L110" i="3"/>
  <c r="L109" i="3"/>
  <c r="L154" i="3"/>
  <c r="L152" i="3"/>
  <c r="L144" i="3"/>
  <c r="L134" i="3"/>
  <c r="L150" i="3"/>
  <c r="L142" i="3"/>
  <c r="G138" i="3"/>
  <c r="G123" i="3"/>
  <c r="R107" i="3"/>
  <c r="K107" i="3" s="1"/>
  <c r="R123" i="3"/>
  <c r="K123" i="3" s="1"/>
  <c r="K171" i="3"/>
  <c r="P171" i="3"/>
  <c r="R171" i="3"/>
  <c r="T171" i="3"/>
  <c r="H171" i="3"/>
  <c r="R147" i="3"/>
  <c r="K147" i="3" s="1"/>
  <c r="H178" i="3"/>
  <c r="H170" i="3"/>
  <c r="T169" i="3"/>
  <c r="R161" i="3"/>
  <c r="R108" i="3"/>
  <c r="K108" i="3" s="1"/>
  <c r="T178" i="3"/>
  <c r="T170" i="3"/>
  <c r="R169" i="3"/>
  <c r="R115" i="3"/>
  <c r="K115" i="3" s="1"/>
  <c r="G133" i="3"/>
  <c r="R150" i="3"/>
  <c r="K150" i="3" s="1"/>
  <c r="R146" i="3"/>
  <c r="K146" i="3" s="1"/>
  <c r="R134" i="3"/>
  <c r="K134" i="3" s="1"/>
  <c r="R126" i="3"/>
  <c r="K126" i="3" s="1"/>
  <c r="F89" i="3"/>
  <c r="T158" i="3"/>
  <c r="H158" i="3"/>
  <c r="R116" i="3"/>
  <c r="K116" i="3" s="1"/>
  <c r="H161" i="3"/>
  <c r="R158" i="3"/>
  <c r="G140" i="22"/>
  <c r="G160" i="22"/>
  <c r="G129" i="22"/>
  <c r="G101" i="22"/>
  <c r="G90" i="22"/>
  <c r="G151" i="22"/>
  <c r="G104" i="22"/>
  <c r="G132" i="22"/>
  <c r="G93" i="22"/>
  <c r="G165" i="22"/>
  <c r="G154" i="22"/>
  <c r="G115" i="22"/>
  <c r="G96" i="22"/>
  <c r="G168" i="22"/>
  <c r="G157" i="22"/>
  <c r="G146" i="22"/>
  <c r="G176" i="22"/>
  <c r="G159" i="22"/>
  <c r="G148" i="22"/>
  <c r="G134" i="22"/>
  <c r="G123" i="22"/>
  <c r="G112" i="22"/>
  <c r="G109" i="22"/>
  <c r="G98" i="22"/>
  <c r="G95" i="22"/>
  <c r="G143" i="22"/>
  <c r="G118" i="22"/>
  <c r="G107" i="22"/>
  <c r="G177" i="22"/>
  <c r="G174" i="22"/>
  <c r="G163" i="22"/>
  <c r="G138" i="22"/>
  <c r="G113" i="22"/>
  <c r="G110" i="22"/>
  <c r="G99" i="22"/>
  <c r="G126" i="22"/>
  <c r="G169" i="22"/>
  <c r="G155" i="22"/>
  <c r="G144" i="22"/>
  <c r="G141" i="22"/>
  <c r="G127" i="22"/>
  <c r="G172" i="22"/>
  <c r="G158" i="22"/>
  <c r="G136" i="22"/>
  <c r="G108" i="22"/>
  <c r="G153" i="22"/>
  <c r="G139" i="22"/>
  <c r="G125" i="22"/>
  <c r="G156" i="22"/>
  <c r="G103" i="22"/>
  <c r="G92" i="22"/>
  <c r="F92" i="3"/>
  <c r="F146" i="3"/>
  <c r="G146" i="3"/>
  <c r="F149" i="3"/>
  <c r="G149" i="3"/>
  <c r="F100" i="3"/>
  <c r="F142" i="3"/>
  <c r="G142" i="3"/>
  <c r="F145" i="3"/>
  <c r="G145" i="3"/>
  <c r="F135" i="3"/>
  <c r="G135" i="3"/>
  <c r="F83" i="3"/>
  <c r="F153" i="3"/>
  <c r="G153" i="3"/>
  <c r="F150" i="3"/>
  <c r="G150" i="3"/>
  <c r="F139" i="3"/>
  <c r="G136" i="3"/>
  <c r="F126" i="3"/>
  <c r="G126" i="3"/>
  <c r="F118" i="3"/>
  <c r="G118" i="3"/>
  <c r="F136" i="3"/>
  <c r="F154" i="3"/>
  <c r="G154" i="3"/>
  <c r="F143" i="3"/>
  <c r="G143" i="3"/>
  <c r="G140" i="3"/>
  <c r="F129" i="3"/>
  <c r="G129" i="3"/>
  <c r="F113" i="3"/>
  <c r="G113" i="3"/>
  <c r="F108" i="3"/>
  <c r="G108" i="3"/>
  <c r="F84" i="3"/>
  <c r="F147" i="3"/>
  <c r="G147" i="3"/>
  <c r="F144" i="3"/>
  <c r="P144" i="3" s="1"/>
  <c r="H144" i="3" s="1"/>
  <c r="F130" i="3"/>
  <c r="G130" i="3"/>
  <c r="R154" i="3"/>
  <c r="K154" i="3" s="1"/>
  <c r="G151" i="3"/>
  <c r="P151" i="3" s="1"/>
  <c r="H151" i="3" s="1"/>
  <c r="F148" i="3"/>
  <c r="P148" i="3" s="1"/>
  <c r="H148" i="3" s="1"/>
  <c r="F133" i="3"/>
  <c r="G109" i="3"/>
  <c r="F109" i="3"/>
  <c r="F96" i="3"/>
  <c r="G139" i="3"/>
  <c r="F140" i="3"/>
  <c r="F155" i="3"/>
  <c r="G155" i="3"/>
  <c r="F152" i="3"/>
  <c r="F137" i="3"/>
  <c r="G137" i="3"/>
  <c r="F134" i="3"/>
  <c r="G134" i="3"/>
  <c r="F104" i="3"/>
  <c r="F88" i="3"/>
  <c r="F156" i="3"/>
  <c r="P156" i="3" s="1"/>
  <c r="H156" i="3" s="1"/>
  <c r="G141" i="3"/>
  <c r="P141" i="3" s="1"/>
  <c r="H141" i="3" s="1"/>
  <c r="F138" i="3"/>
  <c r="F131" i="3"/>
  <c r="G131" i="3"/>
  <c r="G152" i="3"/>
  <c r="K163" i="3"/>
  <c r="N163" i="3"/>
  <c r="P163" i="3"/>
  <c r="R163" i="3"/>
  <c r="T163" i="3"/>
  <c r="H163" i="3"/>
  <c r="F122" i="3"/>
  <c r="P122" i="3" s="1"/>
  <c r="H122" i="3" s="1"/>
  <c r="F117" i="3"/>
  <c r="G117" i="3"/>
  <c r="F112" i="3"/>
  <c r="G112" i="3"/>
  <c r="G107" i="3"/>
  <c r="F103" i="3"/>
  <c r="F95" i="3"/>
  <c r="F87" i="3"/>
  <c r="G114" i="3"/>
  <c r="P114" i="3" s="1"/>
  <c r="H114" i="3" s="1"/>
  <c r="R155" i="3"/>
  <c r="K155" i="3" s="1"/>
  <c r="F123" i="3"/>
  <c r="F105" i="3"/>
  <c r="F97" i="3"/>
  <c r="F85" i="3"/>
  <c r="G127" i="3"/>
  <c r="N174" i="3"/>
  <c r="P174" i="3"/>
  <c r="H174" i="3"/>
  <c r="R174" i="3"/>
  <c r="F98" i="3"/>
  <c r="F132" i="3"/>
  <c r="P132" i="3" s="1"/>
  <c r="H132" i="3" s="1"/>
  <c r="F128" i="3"/>
  <c r="P128" i="3" s="1"/>
  <c r="H128" i="3" s="1"/>
  <c r="F124" i="3"/>
  <c r="G119" i="3"/>
  <c r="F119" i="3"/>
  <c r="F110" i="3"/>
  <c r="P110" i="3" s="1"/>
  <c r="H110" i="3" s="1"/>
  <c r="F81" i="3"/>
  <c r="K164" i="3"/>
  <c r="N164" i="3"/>
  <c r="P164" i="3"/>
  <c r="R142" i="3"/>
  <c r="K142" i="3" s="1"/>
  <c r="F127" i="3"/>
  <c r="F107" i="3"/>
  <c r="F120" i="3"/>
  <c r="G120" i="3"/>
  <c r="F102" i="3"/>
  <c r="F94" i="3"/>
  <c r="F90" i="3"/>
  <c r="F86" i="3"/>
  <c r="P157" i="3"/>
  <c r="N157" i="3"/>
  <c r="F99" i="3"/>
  <c r="G115" i="3"/>
  <c r="P115" i="3" s="1"/>
  <c r="H115" i="3" s="1"/>
  <c r="R145" i="3"/>
  <c r="K145" i="3" s="1"/>
  <c r="F91" i="3"/>
  <c r="F125" i="3"/>
  <c r="P125" i="3" s="1"/>
  <c r="H125" i="3" s="1"/>
  <c r="F121" i="3"/>
  <c r="G121" i="3"/>
  <c r="G116" i="3"/>
  <c r="P116" i="3" s="1"/>
  <c r="H116" i="3" s="1"/>
  <c r="G111" i="3"/>
  <c r="F111" i="3"/>
  <c r="F82" i="3"/>
  <c r="G124" i="3"/>
  <c r="G106" i="3"/>
  <c r="P106" i="3" s="1"/>
  <c r="H106" i="3" s="1"/>
  <c r="K177" i="3"/>
  <c r="R177" i="3"/>
  <c r="T177" i="3"/>
  <c r="H177" i="3"/>
  <c r="R156" i="3"/>
  <c r="K156" i="3" s="1"/>
  <c r="R121" i="3"/>
  <c r="K121" i="3" s="1"/>
  <c r="N173" i="3"/>
  <c r="N171" i="3"/>
  <c r="R162" i="3"/>
  <c r="R131" i="3"/>
  <c r="K131" i="3" s="1"/>
  <c r="R130" i="3"/>
  <c r="K130" i="3" s="1"/>
  <c r="R129" i="3"/>
  <c r="K129" i="3" s="1"/>
  <c r="R118" i="3"/>
  <c r="K118" i="3" s="1"/>
  <c r="P162" i="3"/>
  <c r="R153" i="3"/>
  <c r="K153" i="3" s="1"/>
  <c r="N165" i="3"/>
  <c r="N178" i="3"/>
  <c r="P177" i="3"/>
  <c r="R176" i="3"/>
  <c r="H176" i="3"/>
  <c r="T175" i="3"/>
  <c r="K173" i="3"/>
  <c r="N170" i="3"/>
  <c r="P169" i="3"/>
  <c r="R168" i="3"/>
  <c r="H168" i="3"/>
  <c r="T167" i="3"/>
  <c r="K165" i="3"/>
  <c r="N162" i="3"/>
  <c r="P161" i="3"/>
  <c r="R160" i="3"/>
  <c r="H160" i="3"/>
  <c r="T159" i="3"/>
  <c r="K157" i="3"/>
  <c r="R152" i="3"/>
  <c r="K152" i="3" s="1"/>
  <c r="R144" i="3"/>
  <c r="K144" i="3" s="1"/>
  <c r="R136" i="3"/>
  <c r="K136" i="3" s="1"/>
  <c r="R128" i="3"/>
  <c r="K128" i="3" s="1"/>
  <c r="R120" i="3"/>
  <c r="K120" i="3" s="1"/>
  <c r="R112" i="3"/>
  <c r="K112" i="3" s="1"/>
  <c r="N177" i="3"/>
  <c r="P176" i="3"/>
  <c r="R175" i="3"/>
  <c r="H175" i="3"/>
  <c r="N169" i="3"/>
  <c r="P168" i="3"/>
  <c r="R167" i="3"/>
  <c r="H167" i="3"/>
  <c r="N161" i="3"/>
  <c r="P160" i="3"/>
  <c r="R159" i="3"/>
  <c r="H159" i="3"/>
  <c r="R151" i="3"/>
  <c r="K151" i="3" s="1"/>
  <c r="R143" i="3"/>
  <c r="K143" i="3" s="1"/>
  <c r="R135" i="3"/>
  <c r="K135" i="3" s="1"/>
  <c r="R127" i="3"/>
  <c r="K127" i="3" s="1"/>
  <c r="R119" i="3"/>
  <c r="K119" i="3" s="1"/>
  <c r="R111" i="3"/>
  <c r="K111" i="3" s="1"/>
  <c r="T168" i="3"/>
  <c r="N176" i="3"/>
  <c r="P175" i="3"/>
  <c r="T173" i="3"/>
  <c r="N168" i="3"/>
  <c r="P167" i="3"/>
  <c r="T165" i="3"/>
  <c r="N160" i="3"/>
  <c r="P159" i="3"/>
  <c r="T157" i="3"/>
  <c r="R110" i="3"/>
  <c r="K110" i="3" s="1"/>
  <c r="T176" i="3"/>
  <c r="R173" i="3"/>
  <c r="H173" i="3"/>
  <c r="R165" i="3"/>
  <c r="H165" i="3"/>
  <c r="R157" i="3"/>
  <c r="H157" i="3"/>
  <c r="R149" i="3"/>
  <c r="K149" i="3" s="1"/>
  <c r="R141" i="3"/>
  <c r="K141" i="3" s="1"/>
  <c r="R133" i="3"/>
  <c r="K133" i="3" s="1"/>
  <c r="R125" i="3"/>
  <c r="K125" i="3" s="1"/>
  <c r="R117" i="3"/>
  <c r="K117" i="3" s="1"/>
  <c r="R109" i="3"/>
  <c r="K109" i="3" s="1"/>
  <c r="T160" i="3"/>
  <c r="L32" i="18" l="1"/>
  <c r="AL32" i="18" s="1"/>
  <c r="AL182" i="18" s="1"/>
  <c r="L182" i="17"/>
  <c r="AL38" i="10"/>
  <c r="AE38" i="10"/>
  <c r="AL35" i="11"/>
  <c r="AE35" i="11"/>
  <c r="AL35" i="14"/>
  <c r="AE35" i="14"/>
  <c r="AL40" i="11"/>
  <c r="AE40" i="11"/>
  <c r="AL38" i="12"/>
  <c r="AE38" i="12"/>
  <c r="AL40" i="14"/>
  <c r="AE40" i="14"/>
  <c r="AL35" i="13"/>
  <c r="AE35" i="13"/>
  <c r="AL40" i="15"/>
  <c r="AE40" i="15"/>
  <c r="AL38" i="11"/>
  <c r="AE38" i="11"/>
  <c r="AL38" i="13"/>
  <c r="AE38" i="13"/>
  <c r="AL38" i="8"/>
  <c r="AE38" i="8"/>
  <c r="AL40" i="8"/>
  <c r="AE40" i="8"/>
  <c r="AL40" i="10"/>
  <c r="AE40" i="10"/>
  <c r="AL40" i="13"/>
  <c r="AE40" i="13"/>
  <c r="AL35" i="12"/>
  <c r="AE35" i="12"/>
  <c r="AL35" i="8"/>
  <c r="AE35" i="8"/>
  <c r="AL35" i="9"/>
  <c r="AE35" i="9"/>
  <c r="AL40" i="12"/>
  <c r="AE40" i="12"/>
  <c r="AL38" i="9"/>
  <c r="AE38" i="9"/>
  <c r="AL35" i="10"/>
  <c r="AE35" i="10"/>
  <c r="AL38" i="14"/>
  <c r="AE38" i="14"/>
  <c r="AL40" i="9"/>
  <c r="AE40" i="9"/>
  <c r="AE32" i="18"/>
  <c r="AE182" i="18" s="1"/>
  <c r="AE32" i="16"/>
  <c r="AE182" i="16" s="1"/>
  <c r="AA182" i="13"/>
  <c r="K17" i="13" s="1"/>
  <c r="W182" i="17"/>
  <c r="AE182" i="17"/>
  <c r="AL33" i="15"/>
  <c r="AE33" i="15"/>
  <c r="AL36" i="14"/>
  <c r="AE36" i="14"/>
  <c r="AL37" i="8"/>
  <c r="AE37" i="8"/>
  <c r="AA182" i="17"/>
  <c r="AL36" i="13"/>
  <c r="AE36" i="13"/>
  <c r="AA182" i="9"/>
  <c r="AL34" i="11"/>
  <c r="AE34" i="11"/>
  <c r="AL33" i="11"/>
  <c r="AE33" i="11"/>
  <c r="Q22" i="12"/>
  <c r="L32" i="12"/>
  <c r="M12" i="24" s="1"/>
  <c r="AL34" i="13"/>
  <c r="AE34" i="13"/>
  <c r="AL33" i="12"/>
  <c r="AE33" i="12"/>
  <c r="AL37" i="11"/>
  <c r="AE37" i="11"/>
  <c r="AE37" i="10"/>
  <c r="AL37" i="10"/>
  <c r="AL37" i="12"/>
  <c r="AE37" i="12"/>
  <c r="AL34" i="10"/>
  <c r="AE34" i="10"/>
  <c r="AL36" i="12"/>
  <c r="AE36" i="12"/>
  <c r="AA182" i="16"/>
  <c r="AL39" i="9"/>
  <c r="AE39" i="9"/>
  <c r="AA182" i="12"/>
  <c r="AL182" i="17"/>
  <c r="AL33" i="10"/>
  <c r="AE33" i="10"/>
  <c r="AL33" i="9"/>
  <c r="AE33" i="9"/>
  <c r="AE33" i="14"/>
  <c r="AL33" i="14"/>
  <c r="AL36" i="15"/>
  <c r="AE36" i="15"/>
  <c r="Q22" i="13"/>
  <c r="L32" i="13"/>
  <c r="M13" i="24" s="1"/>
  <c r="AL37" i="14"/>
  <c r="AE37" i="14"/>
  <c r="AL39" i="15"/>
  <c r="AE39" i="15"/>
  <c r="AL37" i="13"/>
  <c r="AE37" i="13"/>
  <c r="L39" i="11"/>
  <c r="AL36" i="8"/>
  <c r="AE36" i="8"/>
  <c r="Q22" i="11"/>
  <c r="L32" i="11"/>
  <c r="M11" i="24" s="1"/>
  <c r="AA182" i="10"/>
  <c r="Q22" i="10"/>
  <c r="L32" i="10"/>
  <c r="M10" i="24" s="1"/>
  <c r="AL39" i="14"/>
  <c r="AE39" i="14"/>
  <c r="Q22" i="14"/>
  <c r="L32" i="14"/>
  <c r="M14" i="24" s="1"/>
  <c r="AL34" i="9"/>
  <c r="AE34" i="9"/>
  <c r="AL36" i="10"/>
  <c r="AE36" i="10"/>
  <c r="AL39" i="12"/>
  <c r="AE39" i="12"/>
  <c r="AA182" i="11"/>
  <c r="AL39" i="10"/>
  <c r="AE39" i="10"/>
  <c r="AL34" i="15"/>
  <c r="AE34" i="15"/>
  <c r="AL36" i="9"/>
  <c r="AE36" i="9"/>
  <c r="AA182" i="14"/>
  <c r="AA182" i="18"/>
  <c r="AL34" i="14"/>
  <c r="AE34" i="14"/>
  <c r="AL39" i="8"/>
  <c r="AE39" i="8"/>
  <c r="Q22" i="8"/>
  <c r="L32" i="8"/>
  <c r="M8" i="24" s="1"/>
  <c r="AL36" i="11"/>
  <c r="AE36" i="11"/>
  <c r="AL37" i="15"/>
  <c r="AE37" i="15"/>
  <c r="AL182" i="16"/>
  <c r="AE33" i="8"/>
  <c r="AL33" i="8"/>
  <c r="AA182" i="15"/>
  <c r="AL34" i="8"/>
  <c r="AE34" i="8"/>
  <c r="AL33" i="13"/>
  <c r="AE33" i="13"/>
  <c r="AA182" i="8"/>
  <c r="Q22" i="9"/>
  <c r="L32" i="9"/>
  <c r="M9" i="24" s="1"/>
  <c r="AL34" i="12"/>
  <c r="AE34" i="12"/>
  <c r="AL37" i="9"/>
  <c r="AE37" i="9"/>
  <c r="Q22" i="15"/>
  <c r="L32" i="15"/>
  <c r="M15" i="24" s="1"/>
  <c r="P111" i="3"/>
  <c r="H111" i="3" s="1"/>
  <c r="P138" i="3"/>
  <c r="H138" i="3" s="1"/>
  <c r="T109" i="3"/>
  <c r="N109" i="3" s="1"/>
  <c r="P133" i="3"/>
  <c r="H133" i="3" s="1"/>
  <c r="T144" i="3"/>
  <c r="N144" i="3" s="1"/>
  <c r="P135" i="3"/>
  <c r="H135" i="3" s="1"/>
  <c r="T136" i="3"/>
  <c r="N136" i="3" s="1"/>
  <c r="P153" i="3"/>
  <c r="H153" i="3" s="1"/>
  <c r="P154" i="3"/>
  <c r="H154" i="3" s="1"/>
  <c r="P108" i="3"/>
  <c r="H108" i="3" s="1"/>
  <c r="P146" i="3"/>
  <c r="H146" i="3" s="1"/>
  <c r="P121" i="3"/>
  <c r="H121" i="3" s="1"/>
  <c r="P127" i="3"/>
  <c r="H127" i="3" s="1"/>
  <c r="P119" i="3"/>
  <c r="H119" i="3" s="1"/>
  <c r="P131" i="3"/>
  <c r="H131" i="3" s="1"/>
  <c r="P134" i="3"/>
  <c r="H134" i="3" s="1"/>
  <c r="P136" i="3"/>
  <c r="H136" i="3" s="1"/>
  <c r="P137" i="3"/>
  <c r="H137" i="3" s="1"/>
  <c r="P147" i="3"/>
  <c r="H147" i="3" s="1"/>
  <c r="P143" i="3"/>
  <c r="H143" i="3" s="1"/>
  <c r="T113" i="3"/>
  <c r="N113" i="3" s="1"/>
  <c r="T156" i="3"/>
  <c r="N156" i="3" s="1"/>
  <c r="T142" i="3"/>
  <c r="N142" i="3" s="1"/>
  <c r="T148" i="3"/>
  <c r="N148" i="3" s="1"/>
  <c r="T150" i="3"/>
  <c r="N150" i="3" s="1"/>
  <c r="T146" i="3"/>
  <c r="N146" i="3" s="1"/>
  <c r="T140" i="3"/>
  <c r="N140" i="3" s="1"/>
  <c r="P152" i="3"/>
  <c r="H152" i="3" s="1"/>
  <c r="P149" i="3"/>
  <c r="H149" i="3" s="1"/>
  <c r="P123" i="3"/>
  <c r="H123" i="3" s="1"/>
  <c r="P140" i="3"/>
  <c r="H140" i="3" s="1"/>
  <c r="P139" i="3"/>
  <c r="H139" i="3" s="1"/>
  <c r="P145" i="3"/>
  <c r="H145" i="3" s="1"/>
  <c r="P130" i="3"/>
  <c r="H130" i="3" s="1"/>
  <c r="P113" i="3"/>
  <c r="H113" i="3" s="1"/>
  <c r="P150" i="3"/>
  <c r="H150" i="3" s="1"/>
  <c r="T138" i="3"/>
  <c r="N138" i="3" s="1"/>
  <c r="T134" i="3"/>
  <c r="N134" i="3" s="1"/>
  <c r="T154" i="3"/>
  <c r="N154" i="3" s="1"/>
  <c r="T152" i="3"/>
  <c r="N152" i="3" s="1"/>
  <c r="T106" i="3"/>
  <c r="N106" i="3" s="1"/>
  <c r="T137" i="3"/>
  <c r="N137" i="3" s="1"/>
  <c r="T110" i="3"/>
  <c r="N110" i="3" s="1"/>
  <c r="P124" i="3"/>
  <c r="H124" i="3" s="1"/>
  <c r="P109" i="3"/>
  <c r="H109" i="3" s="1"/>
  <c r="P129" i="3"/>
  <c r="H129" i="3" s="1"/>
  <c r="P118" i="3"/>
  <c r="H118" i="3" s="1"/>
  <c r="P142" i="3"/>
  <c r="H142" i="3" s="1"/>
  <c r="P112" i="3"/>
  <c r="H112" i="3" s="1"/>
  <c r="P155" i="3"/>
  <c r="H155" i="3" s="1"/>
  <c r="P120" i="3"/>
  <c r="H120" i="3" s="1"/>
  <c r="P126" i="3"/>
  <c r="H126" i="3" s="1"/>
  <c r="P107" i="3"/>
  <c r="H107" i="3" s="1"/>
  <c r="P117" i="3"/>
  <c r="H117" i="3" s="1"/>
  <c r="M120" i="3"/>
  <c r="T120" i="3" s="1"/>
  <c r="N120" i="3" s="1"/>
  <c r="M112" i="3"/>
  <c r="T112" i="3" s="1"/>
  <c r="N112" i="3" s="1"/>
  <c r="M130" i="3"/>
  <c r="T130" i="3" s="1"/>
  <c r="N130" i="3" s="1"/>
  <c r="M132" i="3"/>
  <c r="T132" i="3" s="1"/>
  <c r="N132" i="3" s="1"/>
  <c r="M139" i="3"/>
  <c r="T139" i="3" s="1"/>
  <c r="N139" i="3" s="1"/>
  <c r="M147" i="3"/>
  <c r="T147" i="3" s="1"/>
  <c r="N147" i="3" s="1"/>
  <c r="M155" i="3"/>
  <c r="T155" i="3" s="1"/>
  <c r="N155" i="3" s="1"/>
  <c r="M111" i="3"/>
  <c r="T111" i="3" s="1"/>
  <c r="N111" i="3" s="1"/>
  <c r="M108" i="3"/>
  <c r="T108" i="3" s="1"/>
  <c r="N108" i="3" s="1"/>
  <c r="M123" i="3"/>
  <c r="T123" i="3" s="1"/>
  <c r="N123" i="3" s="1"/>
  <c r="M107" i="3"/>
  <c r="T107" i="3" s="1"/>
  <c r="N107" i="3" s="1"/>
  <c r="M114" i="3"/>
  <c r="T114" i="3" s="1"/>
  <c r="N114" i="3" s="1"/>
  <c r="M153" i="3"/>
  <c r="T153" i="3" s="1"/>
  <c r="N153" i="3" s="1"/>
  <c r="M151" i="3"/>
  <c r="T151" i="3" s="1"/>
  <c r="N151" i="3" s="1"/>
  <c r="M116" i="3"/>
  <c r="T116" i="3" s="1"/>
  <c r="N116" i="3" s="1"/>
  <c r="M131" i="3"/>
  <c r="T131" i="3" s="1"/>
  <c r="N131" i="3" s="1"/>
  <c r="M115" i="3"/>
  <c r="T115" i="3" s="1"/>
  <c r="N115" i="3" s="1"/>
  <c r="M129" i="3"/>
  <c r="T129" i="3" s="1"/>
  <c r="N129" i="3" s="1"/>
  <c r="M127" i="3"/>
  <c r="T127" i="3" s="1"/>
  <c r="N127" i="3" s="1"/>
  <c r="M121" i="3"/>
  <c r="T121" i="3" s="1"/>
  <c r="N121" i="3" s="1"/>
  <c r="M149" i="3"/>
  <c r="T149" i="3" s="1"/>
  <c r="N149" i="3" s="1"/>
  <c r="M125" i="3"/>
  <c r="T125" i="3" s="1"/>
  <c r="N125" i="3" s="1"/>
  <c r="M133" i="3"/>
  <c r="T133" i="3" s="1"/>
  <c r="N133" i="3" s="1"/>
  <c r="M119" i="3"/>
  <c r="T119" i="3" s="1"/>
  <c r="N119" i="3" s="1"/>
  <c r="M141" i="3"/>
  <c r="T141" i="3" s="1"/>
  <c r="N141" i="3" s="1"/>
  <c r="M126" i="3"/>
  <c r="T126" i="3" s="1"/>
  <c r="N126" i="3" s="1"/>
  <c r="M128" i="3"/>
  <c r="T128" i="3" s="1"/>
  <c r="N128" i="3" s="1"/>
  <c r="M143" i="3"/>
  <c r="T143" i="3" s="1"/>
  <c r="N143" i="3" s="1"/>
  <c r="M145" i="3"/>
  <c r="T145" i="3" s="1"/>
  <c r="N145" i="3" s="1"/>
  <c r="M135" i="3"/>
  <c r="T135" i="3" s="1"/>
  <c r="N135" i="3" s="1"/>
  <c r="K19" i="22"/>
  <c r="L182" i="18" l="1"/>
  <c r="K16" i="13"/>
  <c r="P18" i="13" s="1"/>
  <c r="K17" i="8"/>
  <c r="K16" i="8"/>
  <c r="L182" i="13"/>
  <c r="AL32" i="13"/>
  <c r="AL182" i="13" s="1"/>
  <c r="AE32" i="13"/>
  <c r="AE182" i="13" s="1"/>
  <c r="AL39" i="11"/>
  <c r="AE39" i="11"/>
  <c r="K16" i="17"/>
  <c r="K17" i="17"/>
  <c r="K17" i="18"/>
  <c r="K16" i="18"/>
  <c r="K17" i="11"/>
  <c r="K16" i="11"/>
  <c r="L182" i="11"/>
  <c r="AL32" i="11"/>
  <c r="AE32" i="11"/>
  <c r="AL32" i="9"/>
  <c r="AL182" i="9" s="1"/>
  <c r="AE32" i="9"/>
  <c r="AE182" i="9" s="1"/>
  <c r="L182" i="9"/>
  <c r="K17" i="14"/>
  <c r="K16" i="14"/>
  <c r="K17" i="12"/>
  <c r="K16" i="12"/>
  <c r="K17" i="15"/>
  <c r="K16" i="15"/>
  <c r="L182" i="8"/>
  <c r="AL32" i="8"/>
  <c r="AL182" i="8" s="1"/>
  <c r="AE32" i="8"/>
  <c r="AE182" i="8" s="1"/>
  <c r="K17" i="10"/>
  <c r="K16" i="10"/>
  <c r="K16" i="9"/>
  <c r="K17" i="9"/>
  <c r="K16" i="16"/>
  <c r="K17" i="16"/>
  <c r="L182" i="14"/>
  <c r="AE32" i="14"/>
  <c r="AE182" i="14" s="1"/>
  <c r="AL32" i="14"/>
  <c r="AL182" i="14" s="1"/>
  <c r="AL32" i="15"/>
  <c r="AL182" i="15" s="1"/>
  <c r="AE32" i="15"/>
  <c r="AE182" i="15" s="1"/>
  <c r="L182" i="15"/>
  <c r="L182" i="10"/>
  <c r="AL32" i="10"/>
  <c r="AL182" i="10" s="1"/>
  <c r="AE32" i="10"/>
  <c r="AE182" i="10" s="1"/>
  <c r="L182" i="12"/>
  <c r="AL32" i="12"/>
  <c r="AL182" i="12" s="1"/>
  <c r="AE32" i="12"/>
  <c r="AE182" i="12" s="1"/>
  <c r="G81" i="3"/>
  <c r="P81" i="3" s="1"/>
  <c r="H81" i="3" s="1"/>
  <c r="J81" i="3"/>
  <c r="R81" i="3" s="1"/>
  <c r="K81" i="3" s="1"/>
  <c r="G82" i="3"/>
  <c r="P82" i="3" s="1"/>
  <c r="H82" i="3" s="1"/>
  <c r="J82" i="3"/>
  <c r="R82" i="3" s="1"/>
  <c r="K82" i="3" s="1"/>
  <c r="G83" i="3"/>
  <c r="P83" i="3" s="1"/>
  <c r="H83" i="3" s="1"/>
  <c r="J83" i="3"/>
  <c r="R83" i="3" s="1"/>
  <c r="K83" i="3" s="1"/>
  <c r="G84" i="3"/>
  <c r="P84" i="3" s="1"/>
  <c r="H84" i="3" s="1"/>
  <c r="J84" i="3"/>
  <c r="R84" i="3" s="1"/>
  <c r="K84" i="3" s="1"/>
  <c r="G85" i="3"/>
  <c r="P85" i="3" s="1"/>
  <c r="H85" i="3" s="1"/>
  <c r="J85" i="3"/>
  <c r="R85" i="3" s="1"/>
  <c r="K85" i="3" s="1"/>
  <c r="G86" i="3"/>
  <c r="P86" i="3" s="1"/>
  <c r="H86" i="3" s="1"/>
  <c r="J86" i="3"/>
  <c r="R86" i="3" s="1"/>
  <c r="K86" i="3" s="1"/>
  <c r="G87" i="3"/>
  <c r="P87" i="3" s="1"/>
  <c r="H87" i="3" s="1"/>
  <c r="J87" i="3"/>
  <c r="R87" i="3" s="1"/>
  <c r="K87" i="3" s="1"/>
  <c r="G88" i="3"/>
  <c r="P88" i="3" s="1"/>
  <c r="H88" i="3" s="1"/>
  <c r="J88" i="3"/>
  <c r="R88" i="3" s="1"/>
  <c r="K88" i="3" s="1"/>
  <c r="G89" i="3"/>
  <c r="P89" i="3" s="1"/>
  <c r="H89" i="3" s="1"/>
  <c r="J89" i="3"/>
  <c r="R89" i="3" s="1"/>
  <c r="K89" i="3" s="1"/>
  <c r="G90" i="3"/>
  <c r="P90" i="3" s="1"/>
  <c r="H90" i="3" s="1"/>
  <c r="J90" i="3"/>
  <c r="R90" i="3" s="1"/>
  <c r="K90" i="3" s="1"/>
  <c r="G91" i="3"/>
  <c r="P91" i="3" s="1"/>
  <c r="H91" i="3" s="1"/>
  <c r="J91" i="3"/>
  <c r="R91" i="3" s="1"/>
  <c r="K91" i="3" s="1"/>
  <c r="G92" i="3"/>
  <c r="P92" i="3" s="1"/>
  <c r="H92" i="3" s="1"/>
  <c r="J92" i="3"/>
  <c r="R92" i="3" s="1"/>
  <c r="K92" i="3" s="1"/>
  <c r="G93" i="3"/>
  <c r="P93" i="3" s="1"/>
  <c r="H93" i="3" s="1"/>
  <c r="J93" i="3"/>
  <c r="R93" i="3" s="1"/>
  <c r="K93" i="3" s="1"/>
  <c r="G94" i="3"/>
  <c r="P94" i="3" s="1"/>
  <c r="H94" i="3" s="1"/>
  <c r="J94" i="3"/>
  <c r="R94" i="3" s="1"/>
  <c r="K94" i="3" s="1"/>
  <c r="G95" i="3"/>
  <c r="P95" i="3" s="1"/>
  <c r="H95" i="3" s="1"/>
  <c r="J95" i="3"/>
  <c r="R95" i="3" s="1"/>
  <c r="K95" i="3" s="1"/>
  <c r="G96" i="3"/>
  <c r="P96" i="3" s="1"/>
  <c r="H96" i="3" s="1"/>
  <c r="J96" i="3"/>
  <c r="R96" i="3" s="1"/>
  <c r="K96" i="3" s="1"/>
  <c r="G97" i="3"/>
  <c r="P97" i="3" s="1"/>
  <c r="H97" i="3" s="1"/>
  <c r="J97" i="3"/>
  <c r="R97" i="3" s="1"/>
  <c r="K97" i="3" s="1"/>
  <c r="G98" i="3"/>
  <c r="P98" i="3" s="1"/>
  <c r="H98" i="3" s="1"/>
  <c r="J98" i="3"/>
  <c r="R98" i="3" s="1"/>
  <c r="K98" i="3" s="1"/>
  <c r="G99" i="3"/>
  <c r="P99" i="3" s="1"/>
  <c r="H99" i="3" s="1"/>
  <c r="J99" i="3"/>
  <c r="R99" i="3" s="1"/>
  <c r="K99" i="3" s="1"/>
  <c r="G100" i="3"/>
  <c r="P100" i="3" s="1"/>
  <c r="H100" i="3" s="1"/>
  <c r="J100" i="3"/>
  <c r="R100" i="3" s="1"/>
  <c r="K100" i="3" s="1"/>
  <c r="G101" i="3"/>
  <c r="P101" i="3" s="1"/>
  <c r="H101" i="3" s="1"/>
  <c r="J101" i="3"/>
  <c r="R101" i="3" s="1"/>
  <c r="K101" i="3" s="1"/>
  <c r="G102" i="3"/>
  <c r="P102" i="3" s="1"/>
  <c r="H102" i="3" s="1"/>
  <c r="J102" i="3"/>
  <c r="R102" i="3" s="1"/>
  <c r="K102" i="3" s="1"/>
  <c r="G103" i="3"/>
  <c r="P103" i="3" s="1"/>
  <c r="H103" i="3" s="1"/>
  <c r="J103" i="3"/>
  <c r="R103" i="3" s="1"/>
  <c r="K103" i="3" s="1"/>
  <c r="G104" i="3"/>
  <c r="P104" i="3" s="1"/>
  <c r="H104" i="3" s="1"/>
  <c r="J104" i="3"/>
  <c r="R104" i="3" s="1"/>
  <c r="K104" i="3" s="1"/>
  <c r="G105" i="3"/>
  <c r="P105" i="3" s="1"/>
  <c r="H105" i="3" s="1"/>
  <c r="J105" i="3"/>
  <c r="R105" i="3" s="1"/>
  <c r="K105" i="3" s="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P18" i="15" l="1"/>
  <c r="AE182" i="11"/>
  <c r="P18" i="17"/>
  <c r="K6" i="17" s="1"/>
  <c r="AL182" i="11"/>
  <c r="P18" i="18"/>
  <c r="K6" i="18" s="1"/>
  <c r="P18" i="8"/>
  <c r="K6" i="8" s="1"/>
  <c r="D58" i="9"/>
  <c r="D58" i="10"/>
  <c r="D58" i="11"/>
  <c r="D58" i="12"/>
  <c r="D58" i="13"/>
  <c r="D58" i="14"/>
  <c r="D58" i="15"/>
  <c r="D58" i="16"/>
  <c r="D58" i="18"/>
  <c r="D58" i="17"/>
  <c r="D58" i="8"/>
  <c r="D58" i="4"/>
  <c r="D65" i="9"/>
  <c r="D65" i="10"/>
  <c r="D65" i="11"/>
  <c r="D65" i="12"/>
  <c r="D65" i="13"/>
  <c r="D65" i="14"/>
  <c r="D65" i="16"/>
  <c r="D65" i="15"/>
  <c r="D65" i="17"/>
  <c r="D65" i="18"/>
  <c r="D65" i="8"/>
  <c r="D65" i="4"/>
  <c r="D41" i="9"/>
  <c r="D41" i="10"/>
  <c r="D41" i="11"/>
  <c r="D41" i="12"/>
  <c r="D41" i="13"/>
  <c r="D41" i="14"/>
  <c r="D41" i="15"/>
  <c r="D41" i="16"/>
  <c r="D41" i="17"/>
  <c r="D41" i="18"/>
  <c r="D41" i="8"/>
  <c r="D41" i="4"/>
  <c r="D80" i="9"/>
  <c r="D80" i="10"/>
  <c r="D80" i="11"/>
  <c r="D80" i="12"/>
  <c r="D80" i="14"/>
  <c r="D80" i="13"/>
  <c r="D80" i="16"/>
  <c r="D80" i="15"/>
  <c r="D80" i="17"/>
  <c r="D80" i="18"/>
  <c r="D80" i="8"/>
  <c r="D80" i="4"/>
  <c r="D56" i="9"/>
  <c r="D56" i="10"/>
  <c r="D56" i="11"/>
  <c r="D56" i="12"/>
  <c r="D56" i="13"/>
  <c r="D56" i="15"/>
  <c r="D56" i="14"/>
  <c r="D56" i="16"/>
  <c r="D56" i="17"/>
  <c r="D56" i="18"/>
  <c r="D56" i="8"/>
  <c r="D56" i="4"/>
  <c r="P18" i="16"/>
  <c r="K6" i="16" s="1"/>
  <c r="D79" i="9"/>
  <c r="D79" i="10"/>
  <c r="D79" i="11"/>
  <c r="D79" i="12"/>
  <c r="D79" i="13"/>
  <c r="D79" i="14"/>
  <c r="D79" i="15"/>
  <c r="D79" i="16"/>
  <c r="D79" i="17"/>
  <c r="D79" i="18"/>
  <c r="D79" i="8"/>
  <c r="D79" i="4"/>
  <c r="D55" i="9"/>
  <c r="D55" i="10"/>
  <c r="D55" i="11"/>
  <c r="D55" i="12"/>
  <c r="D55" i="13"/>
  <c r="D55" i="14"/>
  <c r="D55" i="15"/>
  <c r="D55" i="16"/>
  <c r="D55" i="18"/>
  <c r="D55" i="17"/>
  <c r="D55" i="8"/>
  <c r="D55" i="4"/>
  <c r="D47" i="9"/>
  <c r="D47" i="10"/>
  <c r="D47" i="11"/>
  <c r="D47" i="12"/>
  <c r="D47" i="13"/>
  <c r="D47" i="14"/>
  <c r="D47" i="15"/>
  <c r="D47" i="16"/>
  <c r="D47" i="17"/>
  <c r="D47" i="18"/>
  <c r="D47" i="8"/>
  <c r="D47" i="4"/>
  <c r="D86" i="9"/>
  <c r="D86" i="10"/>
  <c r="D86" i="11"/>
  <c r="D86" i="13"/>
  <c r="D86" i="12"/>
  <c r="D86" i="14"/>
  <c r="D86" i="15"/>
  <c r="D86" i="16"/>
  <c r="D86" i="17"/>
  <c r="D86" i="18"/>
  <c r="D86" i="8"/>
  <c r="D86" i="4"/>
  <c r="D78" i="9"/>
  <c r="D78" i="10"/>
  <c r="D78" i="11"/>
  <c r="D78" i="12"/>
  <c r="D78" i="13"/>
  <c r="D78" i="15"/>
  <c r="D78" i="14"/>
  <c r="D78" i="16"/>
  <c r="D78" i="17"/>
  <c r="D78" i="8"/>
  <c r="D78" i="18"/>
  <c r="D78" i="4"/>
  <c r="D70" i="9"/>
  <c r="D70" i="10"/>
  <c r="D70" i="11"/>
  <c r="D70" i="12"/>
  <c r="D70" i="13"/>
  <c r="D70" i="15"/>
  <c r="D70" i="16"/>
  <c r="D70" i="14"/>
  <c r="D70" i="17"/>
  <c r="D70" i="18"/>
  <c r="D70" i="8"/>
  <c r="D70" i="4"/>
  <c r="D62" i="9"/>
  <c r="D62" i="10"/>
  <c r="D62" i="11"/>
  <c r="D62" i="12"/>
  <c r="D62" i="13"/>
  <c r="D62" i="14"/>
  <c r="D62" i="15"/>
  <c r="D62" i="16"/>
  <c r="D62" i="17"/>
  <c r="D62" i="18"/>
  <c r="D62" i="8"/>
  <c r="D62" i="4"/>
  <c r="D54" i="9"/>
  <c r="D54" i="10"/>
  <c r="D54" i="11"/>
  <c r="D54" i="13"/>
  <c r="D54" i="15"/>
  <c r="D54" i="12"/>
  <c r="D54" i="16"/>
  <c r="D54" i="14"/>
  <c r="D54" i="17"/>
  <c r="D54" i="18"/>
  <c r="D54" i="8"/>
  <c r="D54" i="4"/>
  <c r="D46" i="9"/>
  <c r="D46" i="10"/>
  <c r="D46" i="11"/>
  <c r="D46" i="12"/>
  <c r="D46" i="13"/>
  <c r="D46" i="14"/>
  <c r="D46" i="16"/>
  <c r="D46" i="15"/>
  <c r="D46" i="17"/>
  <c r="D46" i="18"/>
  <c r="D46" i="8"/>
  <c r="D46" i="4"/>
  <c r="P18" i="9"/>
  <c r="K6" i="9" s="1"/>
  <c r="D82" i="9"/>
  <c r="D82" i="10"/>
  <c r="D82" i="11"/>
  <c r="D82" i="12"/>
  <c r="D82" i="13"/>
  <c r="D82" i="14"/>
  <c r="D82" i="15"/>
  <c r="D82" i="16"/>
  <c r="D82" i="18"/>
  <c r="D82" i="8"/>
  <c r="D82" i="17"/>
  <c r="D82" i="4"/>
  <c r="D50" i="9"/>
  <c r="D50" i="10"/>
  <c r="D50" i="11"/>
  <c r="D50" i="12"/>
  <c r="D50" i="13"/>
  <c r="D50" i="14"/>
  <c r="D50" i="16"/>
  <c r="D50" i="15"/>
  <c r="D50" i="17"/>
  <c r="D50" i="18"/>
  <c r="D50" i="8"/>
  <c r="D50" i="4"/>
  <c r="D89" i="9"/>
  <c r="D89" i="10"/>
  <c r="D89" i="11"/>
  <c r="D89" i="12"/>
  <c r="D89" i="13"/>
  <c r="D89" i="14"/>
  <c r="D89" i="15"/>
  <c r="D89" i="16"/>
  <c r="D89" i="17"/>
  <c r="D89" i="18"/>
  <c r="D89" i="8"/>
  <c r="D89" i="4"/>
  <c r="D57" i="9"/>
  <c r="D57" i="10"/>
  <c r="D57" i="11"/>
  <c r="D57" i="13"/>
  <c r="D57" i="12"/>
  <c r="D57" i="14"/>
  <c r="D57" i="15"/>
  <c r="D57" i="16"/>
  <c r="D57" i="18"/>
  <c r="D57" i="17"/>
  <c r="D57" i="8"/>
  <c r="D57" i="4"/>
  <c r="D88" i="9"/>
  <c r="D88" i="10"/>
  <c r="D88" i="11"/>
  <c r="D88" i="12"/>
  <c r="D88" i="13"/>
  <c r="D88" i="14"/>
  <c r="D88" i="15"/>
  <c r="D88" i="16"/>
  <c r="D88" i="17"/>
  <c r="D88" i="18"/>
  <c r="D88" i="8"/>
  <c r="D88" i="4"/>
  <c r="D72" i="9"/>
  <c r="D72" i="10"/>
  <c r="D72" i="11"/>
  <c r="D72" i="12"/>
  <c r="D72" i="13"/>
  <c r="D72" i="14"/>
  <c r="D72" i="15"/>
  <c r="D72" i="16"/>
  <c r="D72" i="17"/>
  <c r="D72" i="18"/>
  <c r="D72" i="8"/>
  <c r="D72" i="4"/>
  <c r="D48" i="9"/>
  <c r="D48" i="10"/>
  <c r="D48" i="11"/>
  <c r="D48" i="12"/>
  <c r="D48" i="13"/>
  <c r="D48" i="14"/>
  <c r="D48" i="15"/>
  <c r="D48" i="16"/>
  <c r="D48" i="17"/>
  <c r="D48" i="18"/>
  <c r="D48" i="8"/>
  <c r="D48" i="4"/>
  <c r="D85" i="9"/>
  <c r="D85" i="10"/>
  <c r="D85" i="11"/>
  <c r="D85" i="12"/>
  <c r="D85" i="13"/>
  <c r="D85" i="15"/>
  <c r="D85" i="14"/>
  <c r="D85" i="16"/>
  <c r="D85" i="17"/>
  <c r="D85" i="18"/>
  <c r="D85" i="8"/>
  <c r="D85" i="4"/>
  <c r="D77" i="9"/>
  <c r="D77" i="10"/>
  <c r="D77" i="12"/>
  <c r="D77" i="11"/>
  <c r="D77" i="13"/>
  <c r="D77" i="14"/>
  <c r="D77" i="15"/>
  <c r="D77" i="16"/>
  <c r="D77" i="17"/>
  <c r="D77" i="18"/>
  <c r="D77" i="8"/>
  <c r="D77" i="4"/>
  <c r="D69" i="9"/>
  <c r="D69" i="10"/>
  <c r="D69" i="11"/>
  <c r="D69" i="12"/>
  <c r="D69" i="13"/>
  <c r="D69" i="14"/>
  <c r="D69" i="15"/>
  <c r="D69" i="16"/>
  <c r="D69" i="17"/>
  <c r="D69" i="18"/>
  <c r="D69" i="8"/>
  <c r="D69" i="4"/>
  <c r="D61" i="9"/>
  <c r="D61" i="10"/>
  <c r="D61" i="11"/>
  <c r="D61" i="12"/>
  <c r="D61" i="13"/>
  <c r="D61" i="14"/>
  <c r="D61" i="15"/>
  <c r="D61" i="16"/>
  <c r="D61" i="17"/>
  <c r="D61" i="18"/>
  <c r="D61" i="8"/>
  <c r="D61" i="4"/>
  <c r="D53" i="9"/>
  <c r="D53" i="10"/>
  <c r="D53" i="11"/>
  <c r="D53" i="12"/>
  <c r="D53" i="13"/>
  <c r="D53" i="15"/>
  <c r="D53" i="14"/>
  <c r="D53" i="16"/>
  <c r="D53" i="17"/>
  <c r="D53" i="18"/>
  <c r="D53" i="8"/>
  <c r="D53" i="4"/>
  <c r="D45" i="9"/>
  <c r="D45" i="10"/>
  <c r="D45" i="11"/>
  <c r="D45" i="13"/>
  <c r="D45" i="12"/>
  <c r="D45" i="14"/>
  <c r="D45" i="16"/>
  <c r="D45" i="15"/>
  <c r="D45" i="17"/>
  <c r="D45" i="18"/>
  <c r="D45" i="8"/>
  <c r="D45" i="4"/>
  <c r="P18" i="10"/>
  <c r="K6" i="10" s="1"/>
  <c r="P18" i="12"/>
  <c r="K6" i="12" s="1"/>
  <c r="D84" i="9"/>
  <c r="D84" i="10"/>
  <c r="D84" i="11"/>
  <c r="D84" i="12"/>
  <c r="D84" i="13"/>
  <c r="D84" i="15"/>
  <c r="D84" i="14"/>
  <c r="D84" i="16"/>
  <c r="D84" i="18"/>
  <c r="D84" i="17"/>
  <c r="D84" i="8"/>
  <c r="D84" i="4"/>
  <c r="D76" i="9"/>
  <c r="D76" i="10"/>
  <c r="D76" i="11"/>
  <c r="D76" i="12"/>
  <c r="D76" i="13"/>
  <c r="D76" i="15"/>
  <c r="D76" i="14"/>
  <c r="D76" i="16"/>
  <c r="D76" i="17"/>
  <c r="D76" i="18"/>
  <c r="D76" i="8"/>
  <c r="D76" i="4"/>
  <c r="D68" i="9"/>
  <c r="D68" i="10"/>
  <c r="D68" i="11"/>
  <c r="D68" i="12"/>
  <c r="D68" i="13"/>
  <c r="D68" i="14"/>
  <c r="D68" i="16"/>
  <c r="D68" i="15"/>
  <c r="D68" i="17"/>
  <c r="D68" i="18"/>
  <c r="D68" i="8"/>
  <c r="D68" i="4"/>
  <c r="D60" i="9"/>
  <c r="D60" i="10"/>
  <c r="D60" i="11"/>
  <c r="D60" i="12"/>
  <c r="D60" i="14"/>
  <c r="D60" i="13"/>
  <c r="D60" i="15"/>
  <c r="D60" i="16"/>
  <c r="D60" i="17"/>
  <c r="D60" i="18"/>
  <c r="D60" i="8"/>
  <c r="D60" i="4"/>
  <c r="D52" i="9"/>
  <c r="D52" i="10"/>
  <c r="D52" i="11"/>
  <c r="D52" i="12"/>
  <c r="D52" i="13"/>
  <c r="D52" i="14"/>
  <c r="D52" i="15"/>
  <c r="D52" i="16"/>
  <c r="D52" i="17"/>
  <c r="D52" i="18"/>
  <c r="D52" i="8"/>
  <c r="D52" i="4"/>
  <c r="D44" i="9"/>
  <c r="D44" i="10"/>
  <c r="D44" i="11"/>
  <c r="D44" i="12"/>
  <c r="D44" i="13"/>
  <c r="D44" i="14"/>
  <c r="D44" i="15"/>
  <c r="D44" i="16"/>
  <c r="D44" i="17"/>
  <c r="D44" i="18"/>
  <c r="D44" i="8"/>
  <c r="D44" i="4"/>
  <c r="D90" i="9"/>
  <c r="D90" i="10"/>
  <c r="D90" i="11"/>
  <c r="D90" i="12"/>
  <c r="D90" i="13"/>
  <c r="D90" i="14"/>
  <c r="D90" i="16"/>
  <c r="D90" i="15"/>
  <c r="D90" i="17"/>
  <c r="D90" i="18"/>
  <c r="D90" i="8"/>
  <c r="D90" i="4"/>
  <c r="D91" i="9"/>
  <c r="D91" i="10"/>
  <c r="D91" i="11"/>
  <c r="D91" i="12"/>
  <c r="D91" i="13"/>
  <c r="D91" i="14"/>
  <c r="D91" i="15"/>
  <c r="D91" i="16"/>
  <c r="D91" i="17"/>
  <c r="D91" i="18"/>
  <c r="D91" i="8"/>
  <c r="D91" i="4"/>
  <c r="D83" i="9"/>
  <c r="D83" i="10"/>
  <c r="D83" i="11"/>
  <c r="D83" i="13"/>
  <c r="D83" i="12"/>
  <c r="D83" i="15"/>
  <c r="D83" i="14"/>
  <c r="D83" i="16"/>
  <c r="D83" i="17"/>
  <c r="D83" i="18"/>
  <c r="D83" i="8"/>
  <c r="D83" i="4"/>
  <c r="D75" i="9"/>
  <c r="D75" i="10"/>
  <c r="D75" i="11"/>
  <c r="D75" i="12"/>
  <c r="D75" i="13"/>
  <c r="D75" i="14"/>
  <c r="D75" i="16"/>
  <c r="D75" i="15"/>
  <c r="D75" i="17"/>
  <c r="D75" i="18"/>
  <c r="D75" i="8"/>
  <c r="D75" i="4"/>
  <c r="D67" i="9"/>
  <c r="D67" i="10"/>
  <c r="D67" i="11"/>
  <c r="D67" i="12"/>
  <c r="D67" i="13"/>
  <c r="D67" i="14"/>
  <c r="D67" i="15"/>
  <c r="D67" i="16"/>
  <c r="D67" i="17"/>
  <c r="D67" i="18"/>
  <c r="D67" i="8"/>
  <c r="D67" i="4"/>
  <c r="D59" i="9"/>
  <c r="D59" i="10"/>
  <c r="D59" i="11"/>
  <c r="D59" i="12"/>
  <c r="D59" i="13"/>
  <c r="D59" i="14"/>
  <c r="D59" i="16"/>
  <c r="D59" i="15"/>
  <c r="D59" i="17"/>
  <c r="D59" i="18"/>
  <c r="D59" i="8"/>
  <c r="D59" i="4"/>
  <c r="D51" i="9"/>
  <c r="D51" i="10"/>
  <c r="D51" i="11"/>
  <c r="D51" i="12"/>
  <c r="D51" i="13"/>
  <c r="D51" i="14"/>
  <c r="D51" i="15"/>
  <c r="D51" i="16"/>
  <c r="D51" i="17"/>
  <c r="D51" i="18"/>
  <c r="D51" i="8"/>
  <c r="D51" i="4"/>
  <c r="D43" i="9"/>
  <c r="D43" i="10"/>
  <c r="D43" i="11"/>
  <c r="D43" i="12"/>
  <c r="D43" i="13"/>
  <c r="D43" i="14"/>
  <c r="D43" i="15"/>
  <c r="D43" i="16"/>
  <c r="D43" i="17"/>
  <c r="D43" i="18"/>
  <c r="D43" i="8"/>
  <c r="D43" i="4"/>
  <c r="K6" i="13"/>
  <c r="P18" i="14"/>
  <c r="K6" i="14" s="1"/>
  <c r="P18" i="11"/>
  <c r="D74" i="9"/>
  <c r="D74" i="11"/>
  <c r="D74" i="10"/>
  <c r="D74" i="12"/>
  <c r="D74" i="13"/>
  <c r="D74" i="14"/>
  <c r="D74" i="15"/>
  <c r="D74" i="16"/>
  <c r="D74" i="18"/>
  <c r="D74" i="17"/>
  <c r="D74" i="8"/>
  <c r="D74" i="4"/>
  <c r="D42" i="9"/>
  <c r="D42" i="10"/>
  <c r="D42" i="11"/>
  <c r="D42" i="12"/>
  <c r="D42" i="14"/>
  <c r="D42" i="13"/>
  <c r="D42" i="15"/>
  <c r="D42" i="16"/>
  <c r="D42" i="17"/>
  <c r="D42" i="18"/>
  <c r="D42" i="8"/>
  <c r="D42" i="4"/>
  <c r="D73" i="9"/>
  <c r="D73" i="10"/>
  <c r="D73" i="11"/>
  <c r="D73" i="12"/>
  <c r="D73" i="13"/>
  <c r="D73" i="15"/>
  <c r="D73" i="14"/>
  <c r="D73" i="16"/>
  <c r="D73" i="18"/>
  <c r="D73" i="17"/>
  <c r="D73" i="8"/>
  <c r="D73" i="4"/>
  <c r="D66" i="9"/>
  <c r="D66" i="10"/>
  <c r="D66" i="11"/>
  <c r="D66" i="12"/>
  <c r="D66" i="13"/>
  <c r="D66" i="15"/>
  <c r="D66" i="14"/>
  <c r="D66" i="16"/>
  <c r="D66" i="17"/>
  <c r="D66" i="18"/>
  <c r="D66" i="8"/>
  <c r="D66" i="4"/>
  <c r="D81" i="9"/>
  <c r="D81" i="11"/>
  <c r="D81" i="10"/>
  <c r="D81" i="12"/>
  <c r="D81" i="13"/>
  <c r="D81" i="14"/>
  <c r="D81" i="15"/>
  <c r="D81" i="16"/>
  <c r="D81" i="17"/>
  <c r="D81" i="18"/>
  <c r="D81" i="8"/>
  <c r="D81" i="4"/>
  <c r="D49" i="9"/>
  <c r="D49" i="10"/>
  <c r="D49" i="11"/>
  <c r="D49" i="12"/>
  <c r="D49" i="13"/>
  <c r="D49" i="15"/>
  <c r="D49" i="14"/>
  <c r="D49" i="16"/>
  <c r="D49" i="17"/>
  <c r="D49" i="18"/>
  <c r="D49" i="8"/>
  <c r="D49" i="4"/>
  <c r="D64" i="9"/>
  <c r="D64" i="10"/>
  <c r="D64" i="11"/>
  <c r="D64" i="13"/>
  <c r="D64" i="12"/>
  <c r="D64" i="14"/>
  <c r="D64" i="15"/>
  <c r="D64" i="16"/>
  <c r="D64" i="17"/>
  <c r="D64" i="18"/>
  <c r="D64" i="8"/>
  <c r="D64" i="4"/>
  <c r="D87" i="9"/>
  <c r="D87" i="10"/>
  <c r="D87" i="11"/>
  <c r="D87" i="12"/>
  <c r="D87" i="14"/>
  <c r="D87" i="13"/>
  <c r="D87" i="16"/>
  <c r="D87" i="15"/>
  <c r="D87" i="17"/>
  <c r="D87" i="18"/>
  <c r="D87" i="8"/>
  <c r="D87" i="4"/>
  <c r="D71" i="9"/>
  <c r="D71" i="10"/>
  <c r="D71" i="11"/>
  <c r="D71" i="12"/>
  <c r="D71" i="13"/>
  <c r="D71" i="15"/>
  <c r="D71" i="14"/>
  <c r="D71" i="16"/>
  <c r="D71" i="18"/>
  <c r="D71" i="17"/>
  <c r="D71" i="8"/>
  <c r="D71" i="4"/>
  <c r="D63" i="9"/>
  <c r="D63" i="10"/>
  <c r="D63" i="11"/>
  <c r="D63" i="12"/>
  <c r="D63" i="13"/>
  <c r="D63" i="14"/>
  <c r="D63" i="16"/>
  <c r="D63" i="15"/>
  <c r="D63" i="17"/>
  <c r="D63" i="18"/>
  <c r="D63" i="8"/>
  <c r="D63" i="4"/>
  <c r="K6" i="15"/>
  <c r="D40" i="9"/>
  <c r="D40" i="10"/>
  <c r="D40" i="17"/>
  <c r="D40" i="13"/>
  <c r="D40" i="14"/>
  <c r="D40" i="15"/>
  <c r="D40" i="11"/>
  <c r="D40" i="12"/>
  <c r="D40" i="16"/>
  <c r="D40" i="18"/>
  <c r="D40" i="8"/>
  <c r="D40" i="4"/>
  <c r="D39" i="13"/>
  <c r="D39" i="14"/>
  <c r="D39" i="9"/>
  <c r="D39" i="10"/>
  <c r="D39" i="18"/>
  <c r="D39" i="15"/>
  <c r="D39" i="16"/>
  <c r="D39" i="11"/>
  <c r="D39" i="12"/>
  <c r="D39" i="17"/>
  <c r="D39" i="8"/>
  <c r="D39" i="4"/>
  <c r="D38" i="11"/>
  <c r="D38" i="14"/>
  <c r="D38" i="17"/>
  <c r="D38" i="18"/>
  <c r="D38" i="9"/>
  <c r="D38" i="13"/>
  <c r="D38" i="15"/>
  <c r="D38" i="8"/>
  <c r="D38" i="10"/>
  <c r="D38" i="12"/>
  <c r="D38" i="16"/>
  <c r="D38" i="4"/>
  <c r="D37" i="10"/>
  <c r="D37" i="14"/>
  <c r="D37" i="15"/>
  <c r="D37" i="12"/>
  <c r="D37" i="13"/>
  <c r="D37" i="16"/>
  <c r="D37" i="8"/>
  <c r="D37" i="9"/>
  <c r="D37" i="11"/>
  <c r="D37" i="17"/>
  <c r="D37" i="18"/>
  <c r="D37" i="4"/>
  <c r="D36" i="12"/>
  <c r="D36" i="15"/>
  <c r="D36" i="8"/>
  <c r="D36" i="9"/>
  <c r="D36" i="10"/>
  <c r="D36" i="13"/>
  <c r="D36" i="14"/>
  <c r="D36" i="17"/>
  <c r="D36" i="18"/>
  <c r="D36" i="11"/>
  <c r="D36" i="16"/>
  <c r="D36" i="4"/>
  <c r="D35" i="11"/>
  <c r="D35" i="15"/>
  <c r="D35" i="10"/>
  <c r="D35" i="17"/>
  <c r="D35" i="18"/>
  <c r="D35" i="8"/>
  <c r="D35" i="9"/>
  <c r="D35" i="14"/>
  <c r="D35" i="16"/>
  <c r="D35" i="12"/>
  <c r="D35" i="13"/>
  <c r="D35" i="4"/>
  <c r="D34" i="11"/>
  <c r="D34" i="12"/>
  <c r="D34" i="14"/>
  <c r="D34" i="16"/>
  <c r="D34" i="10"/>
  <c r="D34" i="15"/>
  <c r="D34" i="13"/>
  <c r="D34" i="18"/>
  <c r="D34" i="8"/>
  <c r="D34" i="9"/>
  <c r="D34" i="17"/>
  <c r="D33" i="10"/>
  <c r="D33" i="12"/>
  <c r="D33" i="15"/>
  <c r="D33" i="16"/>
  <c r="D33" i="8"/>
  <c r="D33" i="9"/>
  <c r="D33" i="17"/>
  <c r="D33" i="11"/>
  <c r="D33" i="13"/>
  <c r="D33" i="14"/>
  <c r="D33" i="18"/>
  <c r="D32" i="13"/>
  <c r="D32" i="14"/>
  <c r="D32" i="8"/>
  <c r="D32" i="9"/>
  <c r="D32" i="18"/>
  <c r="D32" i="11"/>
  <c r="D32" i="12"/>
  <c r="D32" i="10"/>
  <c r="D32" i="16"/>
  <c r="D32" i="17"/>
  <c r="D32" i="15"/>
  <c r="D34" i="4"/>
  <c r="D33" i="4"/>
  <c r="D32" i="4"/>
  <c r="D86" i="19"/>
  <c r="D70" i="19"/>
  <c r="D62" i="19"/>
  <c r="D54" i="19"/>
  <c r="D46" i="19"/>
  <c r="D30" i="19"/>
  <c r="D81" i="19"/>
  <c r="D73" i="19"/>
  <c r="D65" i="19"/>
  <c r="D57" i="19"/>
  <c r="D49" i="19"/>
  <c r="D41" i="19"/>
  <c r="D33" i="19"/>
  <c r="D80" i="19"/>
  <c r="D72" i="19"/>
  <c r="D64" i="19"/>
  <c r="D56" i="19"/>
  <c r="D48" i="19"/>
  <c r="D40" i="19"/>
  <c r="D32" i="19"/>
  <c r="D87" i="19"/>
  <c r="D79" i="19"/>
  <c r="D71" i="19"/>
  <c r="D63" i="19"/>
  <c r="D55" i="19"/>
  <c r="D47" i="19"/>
  <c r="D39" i="19"/>
  <c r="D31" i="19"/>
  <c r="D78" i="19"/>
  <c r="D38" i="19"/>
  <c r="D77" i="19"/>
  <c r="D61" i="19"/>
  <c r="D53" i="19"/>
  <c r="D29" i="19"/>
  <c r="D76" i="19"/>
  <c r="D60" i="19"/>
  <c r="D36" i="19"/>
  <c r="D85" i="19"/>
  <c r="D69" i="19"/>
  <c r="D45" i="19"/>
  <c r="D37" i="19"/>
  <c r="D84" i="19"/>
  <c r="D68" i="19"/>
  <c r="D52" i="19"/>
  <c r="D44" i="19"/>
  <c r="D83" i="19"/>
  <c r="D75" i="19"/>
  <c r="D67" i="19"/>
  <c r="D59" i="19"/>
  <c r="D51" i="19"/>
  <c r="D43" i="19"/>
  <c r="D35" i="19"/>
  <c r="D82" i="19"/>
  <c r="D74" i="19"/>
  <c r="D66" i="19"/>
  <c r="D58" i="19"/>
  <c r="D50" i="19"/>
  <c r="D42" i="19"/>
  <c r="D34" i="19"/>
  <c r="M90" i="3"/>
  <c r="T90" i="3" s="1"/>
  <c r="N90" i="3" s="1"/>
  <c r="M96" i="3"/>
  <c r="T96" i="3" s="1"/>
  <c r="N96" i="3" s="1"/>
  <c r="M95" i="3"/>
  <c r="T95" i="3" s="1"/>
  <c r="N95" i="3" s="1"/>
  <c r="M94" i="3"/>
  <c r="T94" i="3" s="1"/>
  <c r="N94" i="3" s="1"/>
  <c r="M87" i="3"/>
  <c r="T87" i="3" s="1"/>
  <c r="N87" i="3" s="1"/>
  <c r="M105" i="3"/>
  <c r="T105" i="3" s="1"/>
  <c r="N105" i="3" s="1"/>
  <c r="M104" i="3"/>
  <c r="T104" i="3" s="1"/>
  <c r="N104" i="3" s="1"/>
  <c r="M103" i="3"/>
  <c r="T103" i="3" s="1"/>
  <c r="N103" i="3" s="1"/>
  <c r="M84" i="3"/>
  <c r="T84" i="3" s="1"/>
  <c r="N84" i="3" s="1"/>
  <c r="M93" i="3"/>
  <c r="T93" i="3" s="1"/>
  <c r="N93" i="3" s="1"/>
  <c r="M88" i="3"/>
  <c r="T88" i="3" s="1"/>
  <c r="N88" i="3" s="1"/>
  <c r="M102" i="3"/>
  <c r="T102" i="3" s="1"/>
  <c r="N102" i="3" s="1"/>
  <c r="M101" i="3"/>
  <c r="T101" i="3" s="1"/>
  <c r="N101" i="3" s="1"/>
  <c r="M83" i="3"/>
  <c r="T83" i="3" s="1"/>
  <c r="N83" i="3" s="1"/>
  <c r="M82" i="3"/>
  <c r="T82" i="3" s="1"/>
  <c r="N82" i="3" s="1"/>
  <c r="M100" i="3"/>
  <c r="T100" i="3" s="1"/>
  <c r="N100" i="3" s="1"/>
  <c r="M81" i="3"/>
  <c r="T81" i="3" s="1"/>
  <c r="N81" i="3" s="1"/>
  <c r="M89" i="3"/>
  <c r="T89" i="3" s="1"/>
  <c r="N89" i="3" s="1"/>
  <c r="M85" i="3"/>
  <c r="T85" i="3" s="1"/>
  <c r="N85" i="3" s="1"/>
  <c r="M99" i="3"/>
  <c r="T99" i="3" s="1"/>
  <c r="N99" i="3" s="1"/>
  <c r="M92" i="3"/>
  <c r="T92" i="3" s="1"/>
  <c r="N92" i="3" s="1"/>
  <c r="M86" i="3"/>
  <c r="T86" i="3" s="1"/>
  <c r="N86" i="3" s="1"/>
  <c r="M98" i="3"/>
  <c r="T98" i="3" s="1"/>
  <c r="N98" i="3" s="1"/>
  <c r="M97" i="3"/>
  <c r="T97" i="3" s="1"/>
  <c r="N97" i="3" s="1"/>
  <c r="M91" i="3"/>
  <c r="T91" i="3" s="1"/>
  <c r="N91" i="3" s="1"/>
  <c r="K6" i="11" l="1"/>
  <c r="K182" i="4" l="1"/>
  <c r="F189" i="4" s="1"/>
  <c r="J182" i="4"/>
  <c r="C189" i="4" s="1"/>
  <c r="F182" i="4"/>
  <c r="T16" i="4"/>
  <c r="W108" i="4" l="1"/>
  <c r="V133" i="4"/>
  <c r="V108" i="4"/>
  <c r="V116" i="4"/>
  <c r="V130" i="4"/>
  <c r="V58" i="4"/>
  <c r="V80" i="4"/>
  <c r="V36" i="4"/>
  <c r="V103" i="4"/>
  <c r="V121" i="4"/>
  <c r="V129" i="4"/>
  <c r="V44" i="4"/>
  <c r="V172" i="4"/>
  <c r="V150" i="4"/>
  <c r="V71" i="4"/>
  <c r="V48" i="4"/>
  <c r="W140" i="4"/>
  <c r="V137" i="4"/>
  <c r="V35" i="4"/>
  <c r="V115" i="4"/>
  <c r="V119" i="4"/>
  <c r="W95" i="4"/>
  <c r="W44" i="4"/>
  <c r="W103" i="4"/>
  <c r="W76" i="4"/>
  <c r="W105" i="4"/>
  <c r="W97" i="4"/>
  <c r="W46" i="4"/>
  <c r="W116" i="4"/>
  <c r="W174" i="4"/>
  <c r="W81" i="4"/>
  <c r="W115" i="4"/>
  <c r="V163" i="4"/>
  <c r="W88" i="4"/>
  <c r="W130" i="4"/>
  <c r="W166" i="4"/>
  <c r="W135" i="4"/>
  <c r="W41" i="4"/>
  <c r="W79" i="4"/>
  <c r="W141" i="4"/>
  <c r="W84" i="4"/>
  <c r="V161" i="4"/>
  <c r="V143" i="4"/>
  <c r="W132" i="4"/>
  <c r="W147" i="4"/>
  <c r="W74" i="4"/>
  <c r="V88" i="4"/>
  <c r="V139" i="4"/>
  <c r="V56" i="4"/>
  <c r="V101" i="4"/>
  <c r="V70" i="4"/>
  <c r="V123" i="4"/>
  <c r="V46" i="4"/>
  <c r="L46" i="4" s="1"/>
  <c r="V135" i="4"/>
  <c r="V154" i="4"/>
  <c r="V87" i="4"/>
  <c r="V74" i="4"/>
  <c r="V162" i="4"/>
  <c r="V106" i="4"/>
  <c r="V69" i="4"/>
  <c r="W175" i="4"/>
  <c r="V125" i="4"/>
  <c r="V147" i="4"/>
  <c r="W60" i="4"/>
  <c r="W102" i="4"/>
  <c r="W40" i="4"/>
  <c r="W64" i="4"/>
  <c r="W80" i="4"/>
  <c r="W49" i="4"/>
  <c r="W123" i="4"/>
  <c r="W90" i="4"/>
  <c r="W170" i="4"/>
  <c r="W107" i="4"/>
  <c r="W47" i="4"/>
  <c r="W83" i="4"/>
  <c r="V155" i="4"/>
  <c r="W118" i="4"/>
  <c r="W73" i="4"/>
  <c r="W159" i="4"/>
  <c r="V120" i="4"/>
  <c r="W142" i="4"/>
  <c r="W161" i="4"/>
  <c r="V104" i="4"/>
  <c r="W173" i="4"/>
  <c r="V62" i="4"/>
  <c r="W153" i="4"/>
  <c r="V86" i="4"/>
  <c r="V37" i="4"/>
  <c r="V78" i="4"/>
  <c r="V51" i="4"/>
  <c r="V158" i="4"/>
  <c r="V111" i="4"/>
  <c r="V84" i="4"/>
  <c r="V107" i="4"/>
  <c r="V85" i="4"/>
  <c r="V117" i="4"/>
  <c r="V128" i="4"/>
  <c r="V113" i="4"/>
  <c r="W104" i="4"/>
  <c r="W96" i="4"/>
  <c r="W98" i="4"/>
  <c r="W94" i="4"/>
  <c r="W68" i="4"/>
  <c r="W180" i="4"/>
  <c r="W59" i="4"/>
  <c r="W117" i="4"/>
  <c r="W36" i="4"/>
  <c r="W34" i="4"/>
  <c r="W136" i="4"/>
  <c r="W133" i="4"/>
  <c r="W55" i="4"/>
  <c r="W85" i="4"/>
  <c r="W112" i="4"/>
  <c r="W148" i="4"/>
  <c r="V181" i="4"/>
  <c r="V136" i="4"/>
  <c r="V178" i="4"/>
  <c r="W151" i="4"/>
  <c r="V53" i="4"/>
  <c r="V68" i="4"/>
  <c r="V43" i="4"/>
  <c r="V102" i="4"/>
  <c r="V59" i="4"/>
  <c r="L59" i="4" s="1"/>
  <c r="V92" i="4"/>
  <c r="V79" i="4"/>
  <c r="V166" i="4"/>
  <c r="V141" i="4"/>
  <c r="V98" i="4"/>
  <c r="V41" i="4"/>
  <c r="V127" i="4"/>
  <c r="V54" i="4"/>
  <c r="V152" i="4"/>
  <c r="V179" i="4"/>
  <c r="W45" i="4"/>
  <c r="W138" i="4"/>
  <c r="W62" i="4"/>
  <c r="W92" i="4"/>
  <c r="W106" i="4"/>
  <c r="W56" i="4"/>
  <c r="W43" i="4"/>
  <c r="W42" i="4"/>
  <c r="W52" i="4"/>
  <c r="W120" i="4"/>
  <c r="W176" i="4"/>
  <c r="W145" i="4"/>
  <c r="W57" i="4"/>
  <c r="W109" i="4"/>
  <c r="W33" i="4"/>
  <c r="W87" i="4"/>
  <c r="W163" i="4"/>
  <c r="V138" i="4"/>
  <c r="W100" i="4"/>
  <c r="W155" i="4"/>
  <c r="V55" i="4"/>
  <c r="V94" i="4"/>
  <c r="V49" i="4"/>
  <c r="L49" i="4" s="1"/>
  <c r="V114" i="4"/>
  <c r="V65" i="4"/>
  <c r="V100" i="4"/>
  <c r="V93" i="4"/>
  <c r="V180" i="4"/>
  <c r="V52" i="4"/>
  <c r="L52" i="4" s="1"/>
  <c r="V57" i="4"/>
  <c r="L57" i="4" s="1"/>
  <c r="V156" i="4"/>
  <c r="W167" i="4"/>
  <c r="V64" i="4"/>
  <c r="V145" i="4"/>
  <c r="W111" i="4"/>
  <c r="V132" i="4"/>
  <c r="V140" i="4"/>
  <c r="W160" i="4"/>
  <c r="W110" i="4"/>
  <c r="W150" i="4"/>
  <c r="W63" i="4"/>
  <c r="W58" i="4"/>
  <c r="W70" i="4"/>
  <c r="W122" i="4"/>
  <c r="W146" i="4"/>
  <c r="W178" i="4"/>
  <c r="V157" i="4"/>
  <c r="W61" i="4"/>
  <c r="W39" i="4"/>
  <c r="W89" i="4"/>
  <c r="V173" i="4"/>
  <c r="W177" i="4"/>
  <c r="W134" i="4"/>
  <c r="W157" i="4"/>
  <c r="W169" i="4"/>
  <c r="V146" i="4"/>
  <c r="V67" i="4"/>
  <c r="V126" i="4"/>
  <c r="V63" i="4"/>
  <c r="V73" i="4"/>
  <c r="V110" i="4"/>
  <c r="V50" i="4"/>
  <c r="V39" i="4"/>
  <c r="V40" i="4"/>
  <c r="L40" i="4" s="1"/>
  <c r="V61" i="4"/>
  <c r="L61" i="4" s="1"/>
  <c r="V160" i="4"/>
  <c r="V76" i="4"/>
  <c r="V66" i="4"/>
  <c r="V83" i="4"/>
  <c r="W164" i="4"/>
  <c r="V171" i="4"/>
  <c r="W93" i="4"/>
  <c r="W71" i="4"/>
  <c r="W53" i="4"/>
  <c r="W172" i="4"/>
  <c r="W152" i="4"/>
  <c r="W38" i="4"/>
  <c r="W129" i="4"/>
  <c r="W113" i="4"/>
  <c r="W48" i="4"/>
  <c r="W168" i="4"/>
  <c r="W72" i="4"/>
  <c r="W124" i="4"/>
  <c r="W154" i="4"/>
  <c r="W121" i="4"/>
  <c r="W119" i="4"/>
  <c r="W91" i="4"/>
  <c r="V134" i="4"/>
  <c r="W179" i="4"/>
  <c r="W149" i="4"/>
  <c r="W165" i="4"/>
  <c r="W171" i="4"/>
  <c r="V170" i="4"/>
  <c r="V81" i="4"/>
  <c r="V168" i="4"/>
  <c r="V75" i="4"/>
  <c r="V174" i="4"/>
  <c r="V89" i="4"/>
  <c r="V124" i="4"/>
  <c r="V45" i="4"/>
  <c r="L45" i="4" s="1"/>
  <c r="V60" i="4"/>
  <c r="V112" i="4"/>
  <c r="V77" i="4"/>
  <c r="V164" i="4"/>
  <c r="V82" i="4"/>
  <c r="V96" i="4"/>
  <c r="V97" i="4"/>
  <c r="W143" i="4"/>
  <c r="V169" i="4"/>
  <c r="W144" i="4"/>
  <c r="V149" i="4"/>
  <c r="W75" i="4"/>
  <c r="W139" i="4"/>
  <c r="W99" i="4"/>
  <c r="W54" i="4"/>
  <c r="W162" i="4"/>
  <c r="V175" i="4"/>
  <c r="W82" i="4"/>
  <c r="W126" i="4"/>
  <c r="W158" i="4"/>
  <c r="W35" i="4"/>
  <c r="W69" i="4"/>
  <c r="W125" i="4"/>
  <c r="V165" i="4"/>
  <c r="V153" i="4"/>
  <c r="V142" i="4"/>
  <c r="V167" i="4"/>
  <c r="W181" i="4"/>
  <c r="V131" i="4"/>
  <c r="V42" i="4"/>
  <c r="L42" i="4" s="1"/>
  <c r="V72" i="4"/>
  <c r="V91" i="4"/>
  <c r="V99" i="4"/>
  <c r="V95" i="4"/>
  <c r="V144" i="4"/>
  <c r="V176" i="4"/>
  <c r="V38" i="4"/>
  <c r="L38" i="4" s="1"/>
  <c r="V148" i="4"/>
  <c r="V47" i="4"/>
  <c r="L47" i="4" s="1"/>
  <c r="V34" i="4"/>
  <c r="L34" i="4" s="1"/>
  <c r="V122" i="4"/>
  <c r="V105" i="4"/>
  <c r="V33" i="4"/>
  <c r="L33" i="4" s="1"/>
  <c r="V90" i="4"/>
  <c r="V118" i="4"/>
  <c r="V109" i="4"/>
  <c r="W66" i="4"/>
  <c r="V159" i="4"/>
  <c r="W51" i="4"/>
  <c r="W156" i="4"/>
  <c r="W137" i="4"/>
  <c r="W65" i="4"/>
  <c r="W101" i="4"/>
  <c r="W50" i="4"/>
  <c r="W114" i="4"/>
  <c r="W131" i="4"/>
  <c r="W86" i="4"/>
  <c r="W128" i="4"/>
  <c r="V151" i="4"/>
  <c r="W37" i="4"/>
  <c r="W77" i="4"/>
  <c r="W127" i="4"/>
  <c r="V177" i="4"/>
  <c r="W67" i="4"/>
  <c r="W78" i="4"/>
  <c r="K189" i="4"/>
  <c r="W32" i="4"/>
  <c r="V32" i="4"/>
  <c r="AB182" i="4"/>
  <c r="AF182" i="4"/>
  <c r="L39" i="4" l="1"/>
  <c r="AL39" i="4" s="1"/>
  <c r="L41" i="4"/>
  <c r="AL41" i="4" s="1"/>
  <c r="AL34" i="4"/>
  <c r="AE34" i="4"/>
  <c r="L60" i="4"/>
  <c r="AL60" i="4" s="1"/>
  <c r="L55" i="4"/>
  <c r="AL55" i="4" s="1"/>
  <c r="AE47" i="4"/>
  <c r="AL47" i="4"/>
  <c r="L37" i="4"/>
  <c r="L48" i="4"/>
  <c r="L36" i="4"/>
  <c r="AL42" i="4"/>
  <c r="AE42" i="4"/>
  <c r="L53" i="4"/>
  <c r="AL38" i="4"/>
  <c r="AE38" i="4"/>
  <c r="AE61" i="4"/>
  <c r="AL61" i="4"/>
  <c r="L58" i="4"/>
  <c r="AL40" i="4"/>
  <c r="AE40" i="4"/>
  <c r="AL46" i="4"/>
  <c r="AE46" i="4"/>
  <c r="AL33" i="4"/>
  <c r="AE33" i="4"/>
  <c r="AL49" i="4"/>
  <c r="AE49" i="4"/>
  <c r="L44" i="4"/>
  <c r="L50" i="4"/>
  <c r="AL57" i="4"/>
  <c r="AE57" i="4"/>
  <c r="L54" i="4"/>
  <c r="AL59" i="4"/>
  <c r="AE59" i="4"/>
  <c r="L35" i="4"/>
  <c r="AL52" i="4"/>
  <c r="AE52" i="4"/>
  <c r="L51" i="4"/>
  <c r="AL45" i="4"/>
  <c r="AE45" i="4"/>
  <c r="L43" i="4"/>
  <c r="L56" i="4"/>
  <c r="L32" i="4"/>
  <c r="X182" i="4"/>
  <c r="V30" i="1"/>
  <c r="W30" i="1"/>
  <c r="X30" i="1"/>
  <c r="Z30" i="1"/>
  <c r="AA30" i="1"/>
  <c r="V31" i="1"/>
  <c r="W31" i="1"/>
  <c r="X31" i="1"/>
  <c r="Z31" i="1"/>
  <c r="AA31" i="1"/>
  <c r="V32" i="1"/>
  <c r="W32" i="1"/>
  <c r="X32" i="1"/>
  <c r="Z32" i="1"/>
  <c r="AA32" i="1"/>
  <c r="V33" i="1"/>
  <c r="W33" i="1"/>
  <c r="X33" i="1"/>
  <c r="Z33" i="1"/>
  <c r="AA33" i="1"/>
  <c r="V34" i="1"/>
  <c r="W34" i="1"/>
  <c r="X34" i="1"/>
  <c r="Z34" i="1"/>
  <c r="AA34" i="1"/>
  <c r="V35" i="1"/>
  <c r="W35" i="1"/>
  <c r="X35" i="1"/>
  <c r="Z35" i="1"/>
  <c r="AA35" i="1"/>
  <c r="V36" i="1"/>
  <c r="W36" i="1"/>
  <c r="X36" i="1"/>
  <c r="Z36" i="1"/>
  <c r="AA36" i="1"/>
  <c r="V37" i="1"/>
  <c r="W37" i="1"/>
  <c r="X37" i="1"/>
  <c r="Z37" i="1"/>
  <c r="AA37" i="1"/>
  <c r="V38" i="1"/>
  <c r="W38" i="1"/>
  <c r="X38" i="1"/>
  <c r="Z38" i="1"/>
  <c r="AA38" i="1"/>
  <c r="V39" i="1"/>
  <c r="W39" i="1"/>
  <c r="X39" i="1"/>
  <c r="Z39" i="1"/>
  <c r="AA39" i="1"/>
  <c r="V40" i="1"/>
  <c r="W40" i="1"/>
  <c r="X40" i="1"/>
  <c r="Z40" i="1"/>
  <c r="AA40" i="1"/>
  <c r="V41" i="1"/>
  <c r="W41" i="1"/>
  <c r="X41" i="1"/>
  <c r="Z41" i="1"/>
  <c r="AA41" i="1"/>
  <c r="V42" i="1"/>
  <c r="W42" i="1"/>
  <c r="X42" i="1"/>
  <c r="Z42" i="1"/>
  <c r="AA42" i="1"/>
  <c r="V43" i="1"/>
  <c r="W43" i="1"/>
  <c r="X43" i="1"/>
  <c r="Z43" i="1"/>
  <c r="AA43" i="1"/>
  <c r="V44" i="1"/>
  <c r="W44" i="1"/>
  <c r="X44" i="1"/>
  <c r="Z44" i="1"/>
  <c r="AA44" i="1"/>
  <c r="V45" i="1"/>
  <c r="W45" i="1"/>
  <c r="X45" i="1"/>
  <c r="Z45" i="1"/>
  <c r="AA45" i="1"/>
  <c r="V46" i="1"/>
  <c r="W46" i="1"/>
  <c r="X46" i="1"/>
  <c r="Z46" i="1"/>
  <c r="AA46" i="1"/>
  <c r="V47" i="1"/>
  <c r="W47" i="1"/>
  <c r="X47" i="1"/>
  <c r="Z47" i="1"/>
  <c r="AA47" i="1"/>
  <c r="V48" i="1"/>
  <c r="W48" i="1"/>
  <c r="X48" i="1"/>
  <c r="Z48" i="1"/>
  <c r="AA48" i="1"/>
  <c r="V49" i="1"/>
  <c r="W49" i="1"/>
  <c r="X49" i="1"/>
  <c r="Z49" i="1"/>
  <c r="AA49" i="1"/>
  <c r="V50" i="1"/>
  <c r="W50" i="1"/>
  <c r="X50" i="1"/>
  <c r="Z50" i="1"/>
  <c r="AA50" i="1"/>
  <c r="V51" i="1"/>
  <c r="W51" i="1"/>
  <c r="X51" i="1"/>
  <c r="Z51" i="1"/>
  <c r="AA51" i="1"/>
  <c r="V52" i="1"/>
  <c r="W52" i="1"/>
  <c r="X52" i="1"/>
  <c r="Z52" i="1"/>
  <c r="AA52" i="1"/>
  <c r="V53" i="1"/>
  <c r="W53" i="1"/>
  <c r="X53" i="1"/>
  <c r="Z53" i="1"/>
  <c r="AA53" i="1"/>
  <c r="V54" i="1"/>
  <c r="W54" i="1"/>
  <c r="X54" i="1"/>
  <c r="Z54" i="1"/>
  <c r="AA54" i="1"/>
  <c r="V55" i="1"/>
  <c r="W55" i="1"/>
  <c r="X55" i="1"/>
  <c r="Z55" i="1"/>
  <c r="AA55" i="1"/>
  <c r="V56" i="1"/>
  <c r="W56" i="1"/>
  <c r="X56" i="1"/>
  <c r="Z56" i="1"/>
  <c r="AA56" i="1"/>
  <c r="V57" i="1"/>
  <c r="W57" i="1"/>
  <c r="X57" i="1"/>
  <c r="Z57" i="1"/>
  <c r="AA57" i="1"/>
  <c r="V58" i="1"/>
  <c r="W58" i="1"/>
  <c r="X58" i="1"/>
  <c r="Z58" i="1"/>
  <c r="AA58" i="1"/>
  <c r="V59" i="1"/>
  <c r="W59" i="1"/>
  <c r="X59" i="1"/>
  <c r="Z59" i="1"/>
  <c r="AA59" i="1"/>
  <c r="V60" i="1"/>
  <c r="W60" i="1"/>
  <c r="X60" i="1"/>
  <c r="Z60" i="1"/>
  <c r="AA60" i="1"/>
  <c r="V61" i="1"/>
  <c r="W61" i="1"/>
  <c r="X61" i="1"/>
  <c r="Z61" i="1"/>
  <c r="AA61" i="1"/>
  <c r="V62" i="1"/>
  <c r="W62" i="1"/>
  <c r="X62" i="1"/>
  <c r="Z62" i="1"/>
  <c r="AA62" i="1"/>
  <c r="V63" i="1"/>
  <c r="W63" i="1"/>
  <c r="X63" i="1"/>
  <c r="Z63" i="1"/>
  <c r="AA63" i="1"/>
  <c r="V64" i="1"/>
  <c r="W64" i="1"/>
  <c r="X64" i="1"/>
  <c r="Z64" i="1"/>
  <c r="AA64" i="1"/>
  <c r="V65" i="1"/>
  <c r="W65" i="1"/>
  <c r="X65" i="1"/>
  <c r="Z65" i="1"/>
  <c r="AA65" i="1"/>
  <c r="V66" i="1"/>
  <c r="W66" i="1"/>
  <c r="X66" i="1"/>
  <c r="Z66" i="1"/>
  <c r="AA66" i="1"/>
  <c r="V67" i="1"/>
  <c r="W67" i="1"/>
  <c r="X67" i="1"/>
  <c r="Z67" i="1"/>
  <c r="AA67" i="1"/>
  <c r="V68" i="1"/>
  <c r="W68" i="1"/>
  <c r="X68" i="1"/>
  <c r="Z68" i="1"/>
  <c r="AA68" i="1"/>
  <c r="V69" i="1"/>
  <c r="W69" i="1"/>
  <c r="X69" i="1"/>
  <c r="Z69" i="1"/>
  <c r="AA69" i="1"/>
  <c r="V70" i="1"/>
  <c r="W70" i="1"/>
  <c r="X70" i="1"/>
  <c r="Z70" i="1"/>
  <c r="AA70" i="1"/>
  <c r="V71" i="1"/>
  <c r="W71" i="1"/>
  <c r="X71" i="1"/>
  <c r="Z71" i="1"/>
  <c r="AA71" i="1"/>
  <c r="V72" i="1"/>
  <c r="W72" i="1"/>
  <c r="X72" i="1"/>
  <c r="Z72" i="1"/>
  <c r="AA72" i="1"/>
  <c r="V73" i="1"/>
  <c r="W73" i="1"/>
  <c r="X73" i="1"/>
  <c r="Z73" i="1"/>
  <c r="AA73" i="1"/>
  <c r="V74" i="1"/>
  <c r="W74" i="1"/>
  <c r="X74" i="1"/>
  <c r="Z74" i="1"/>
  <c r="AA74" i="1"/>
  <c r="V75" i="1"/>
  <c r="W75" i="1"/>
  <c r="X75" i="1"/>
  <c r="Z75" i="1"/>
  <c r="AA75" i="1"/>
  <c r="V76" i="1"/>
  <c r="W76" i="1"/>
  <c r="X76" i="1"/>
  <c r="Z76" i="1"/>
  <c r="AA76" i="1"/>
  <c r="V77" i="1"/>
  <c r="W77" i="1"/>
  <c r="X77" i="1"/>
  <c r="Z77" i="1"/>
  <c r="AA77" i="1"/>
  <c r="V78" i="1"/>
  <c r="W78" i="1"/>
  <c r="X78" i="1"/>
  <c r="Z78" i="1"/>
  <c r="AA78" i="1"/>
  <c r="V79" i="1"/>
  <c r="W79" i="1"/>
  <c r="X79" i="1"/>
  <c r="Z79" i="1"/>
  <c r="AA79" i="1"/>
  <c r="V80" i="1"/>
  <c r="W80" i="1"/>
  <c r="X80" i="1"/>
  <c r="Z80" i="1"/>
  <c r="AA80" i="1"/>
  <c r="V81" i="1"/>
  <c r="W81" i="1"/>
  <c r="X81" i="1"/>
  <c r="Z81" i="1"/>
  <c r="AA81" i="1"/>
  <c r="V82" i="1"/>
  <c r="W82" i="1"/>
  <c r="X82" i="1"/>
  <c r="Z82" i="1"/>
  <c r="AA82" i="1"/>
  <c r="V83" i="1"/>
  <c r="W83" i="1"/>
  <c r="X83" i="1"/>
  <c r="Z83" i="1"/>
  <c r="AA83" i="1"/>
  <c r="V84" i="1"/>
  <c r="W84" i="1"/>
  <c r="X84" i="1"/>
  <c r="Z84" i="1"/>
  <c r="AA84" i="1"/>
  <c r="V85" i="1"/>
  <c r="W85" i="1"/>
  <c r="X85" i="1"/>
  <c r="Z85" i="1"/>
  <c r="AA85" i="1"/>
  <c r="V86" i="1"/>
  <c r="W86" i="1"/>
  <c r="X86" i="1"/>
  <c r="Z86" i="1"/>
  <c r="AA86" i="1"/>
  <c r="V87" i="1"/>
  <c r="W87" i="1"/>
  <c r="X87" i="1"/>
  <c r="Z87" i="1"/>
  <c r="AA87" i="1"/>
  <c r="V88" i="1"/>
  <c r="W88" i="1"/>
  <c r="X88" i="1"/>
  <c r="Y88" i="1"/>
  <c r="Z88" i="1"/>
  <c r="AA88" i="1"/>
  <c r="AA29" i="1"/>
  <c r="Z29" i="1"/>
  <c r="Y29" i="1"/>
  <c r="X29" i="1"/>
  <c r="W29" i="1"/>
  <c r="V29" i="1"/>
  <c r="Y30" i="1"/>
  <c r="Y31" i="1"/>
  <c r="Y32" i="1"/>
  <c r="Y33" i="1"/>
  <c r="Y34" i="1"/>
  <c r="Y35" i="1"/>
  <c r="Y36" i="1"/>
  <c r="Y37" i="1"/>
  <c r="Y38" i="1"/>
  <c r="Y39" i="1"/>
  <c r="Y40" i="1"/>
  <c r="Y41" i="1"/>
  <c r="Y42" i="1"/>
  <c r="Y43" i="1"/>
  <c r="Y44" i="1"/>
  <c r="Y45" i="1"/>
  <c r="Y46" i="1"/>
  <c r="Y47" i="1"/>
  <c r="Y48" i="1"/>
  <c r="Y49" i="1"/>
  <c r="Y50" i="1"/>
  <c r="Y51" i="1"/>
  <c r="Y52" i="1"/>
  <c r="Y53" i="1"/>
  <c r="Y54" i="1"/>
  <c r="Y55" i="1"/>
  <c r="Y56" i="1"/>
  <c r="Y57" i="1"/>
  <c r="Y58" i="1"/>
  <c r="Y59" i="1"/>
  <c r="Y60" i="1"/>
  <c r="Y61" i="1"/>
  <c r="Y62" i="1"/>
  <c r="Y63" i="1"/>
  <c r="Y64" i="1"/>
  <c r="Y65" i="1"/>
  <c r="Y66" i="1"/>
  <c r="Y67" i="1"/>
  <c r="Y68" i="1"/>
  <c r="Y69" i="1"/>
  <c r="Y70" i="1"/>
  <c r="Y71" i="1"/>
  <c r="Y72" i="1"/>
  <c r="Y73" i="1"/>
  <c r="Y74" i="1"/>
  <c r="Y75" i="1"/>
  <c r="Y76" i="1"/>
  <c r="Y77" i="1"/>
  <c r="Y78" i="1"/>
  <c r="Y79" i="1"/>
  <c r="Y80" i="1"/>
  <c r="Y81" i="1"/>
  <c r="Y82" i="1"/>
  <c r="Y83" i="1"/>
  <c r="Y84" i="1"/>
  <c r="Y85" i="1"/>
  <c r="Y86" i="1"/>
  <c r="Y87" i="1"/>
  <c r="AE39" i="4" l="1"/>
  <c r="AE55" i="4"/>
  <c r="AE41" i="4"/>
  <c r="AE60" i="4"/>
  <c r="AL37" i="4"/>
  <c r="AE37" i="4"/>
  <c r="AL44" i="4"/>
  <c r="AE44" i="4"/>
  <c r="AL53" i="4"/>
  <c r="AE53" i="4"/>
  <c r="AE35" i="4"/>
  <c r="AL35" i="4"/>
  <c r="AL51" i="4"/>
  <c r="AE51" i="4"/>
  <c r="AL58" i="4"/>
  <c r="AE58" i="4"/>
  <c r="AL36" i="4"/>
  <c r="AE36" i="4"/>
  <c r="AL56" i="4"/>
  <c r="AE56" i="4"/>
  <c r="AL54" i="4"/>
  <c r="AE54" i="4"/>
  <c r="AL48" i="4"/>
  <c r="AE48" i="4"/>
  <c r="AL43" i="4"/>
  <c r="AE43" i="4"/>
  <c r="AL50" i="4"/>
  <c r="AE50" i="4"/>
  <c r="AE32" i="4"/>
  <c r="M7" i="24"/>
  <c r="AL32" i="4"/>
  <c r="AK28" i="19" s="1"/>
  <c r="AC86" i="1"/>
  <c r="P86" i="1" s="1"/>
  <c r="AC78" i="1"/>
  <c r="P78" i="1" s="1"/>
  <c r="AC70" i="1"/>
  <c r="P70" i="1" s="1"/>
  <c r="AC62" i="1"/>
  <c r="P62" i="1" s="1"/>
  <c r="AC54" i="1"/>
  <c r="P54" i="1" s="1"/>
  <c r="AC84" i="1"/>
  <c r="P84" i="1" s="1"/>
  <c r="AC44" i="1"/>
  <c r="P44" i="1" s="1"/>
  <c r="AC87" i="1"/>
  <c r="P87" i="1" s="1"/>
  <c r="AC79" i="1"/>
  <c r="P79" i="1" s="1"/>
  <c r="AC71" i="1"/>
  <c r="P71" i="1" s="1"/>
  <c r="AC63" i="1"/>
  <c r="P63" i="1" s="1"/>
  <c r="AC55" i="1"/>
  <c r="P55" i="1" s="1"/>
  <c r="AC47" i="1"/>
  <c r="P47" i="1" s="1"/>
  <c r="AC39" i="1"/>
  <c r="P39" i="1" s="1"/>
  <c r="AC68" i="1"/>
  <c r="P68" i="1" s="1"/>
  <c r="AC52" i="1"/>
  <c r="P52" i="1" s="1"/>
  <c r="AC82" i="1"/>
  <c r="P82" i="1" s="1"/>
  <c r="AC74" i="1"/>
  <c r="P74" i="1" s="1"/>
  <c r="AC66" i="1"/>
  <c r="P66" i="1" s="1"/>
  <c r="AC58" i="1"/>
  <c r="P58" i="1" s="1"/>
  <c r="AC50" i="1"/>
  <c r="P50" i="1" s="1"/>
  <c r="AC42" i="1"/>
  <c r="P42" i="1" s="1"/>
  <c r="AC34" i="1"/>
  <c r="P34" i="1" s="1"/>
  <c r="AC85" i="1"/>
  <c r="P85" i="1" s="1"/>
  <c r="AC77" i="1"/>
  <c r="P77" i="1" s="1"/>
  <c r="AC69" i="1"/>
  <c r="P69" i="1" s="1"/>
  <c r="AC61" i="1"/>
  <c r="P61" i="1" s="1"/>
  <c r="AC53" i="1"/>
  <c r="P53" i="1" s="1"/>
  <c r="AC45" i="1"/>
  <c r="P45" i="1" s="1"/>
  <c r="AC37" i="1"/>
  <c r="P37" i="1" s="1"/>
  <c r="AC60" i="1"/>
  <c r="P60" i="1" s="1"/>
  <c r="AC88" i="1"/>
  <c r="P88" i="1" s="1"/>
  <c r="AC80" i="1"/>
  <c r="P80" i="1" s="1"/>
  <c r="AC72" i="1"/>
  <c r="P72" i="1" s="1"/>
  <c r="AC64" i="1"/>
  <c r="P64" i="1" s="1"/>
  <c r="AC56" i="1"/>
  <c r="P56" i="1" s="1"/>
  <c r="AC48" i="1"/>
  <c r="P48" i="1" s="1"/>
  <c r="AC40" i="1"/>
  <c r="P40" i="1" s="1"/>
  <c r="AC76" i="1"/>
  <c r="P76" i="1" s="1"/>
  <c r="AC36" i="1"/>
  <c r="P36" i="1" s="1"/>
  <c r="AC83" i="1"/>
  <c r="P83" i="1" s="1"/>
  <c r="AC75" i="1"/>
  <c r="P75" i="1" s="1"/>
  <c r="AC67" i="1"/>
  <c r="P67" i="1" s="1"/>
  <c r="AC59" i="1"/>
  <c r="P59" i="1" s="1"/>
  <c r="AC51" i="1"/>
  <c r="P51" i="1" s="1"/>
  <c r="AC43" i="1"/>
  <c r="P43" i="1" s="1"/>
  <c r="AC35" i="1"/>
  <c r="P35" i="1" s="1"/>
  <c r="AC46" i="1"/>
  <c r="P46" i="1" s="1"/>
  <c r="AC38" i="1"/>
  <c r="P38" i="1" s="1"/>
  <c r="AC81" i="1"/>
  <c r="P81" i="1" s="1"/>
  <c r="AC73" i="1"/>
  <c r="P73" i="1" s="1"/>
  <c r="AC65" i="1"/>
  <c r="P65" i="1" s="1"/>
  <c r="AC57" i="1"/>
  <c r="P57" i="1" s="1"/>
  <c r="AC49" i="1"/>
  <c r="P49" i="1" s="1"/>
  <c r="AC41" i="1"/>
  <c r="P41" i="1" s="1"/>
  <c r="AC30" i="1"/>
  <c r="P30" i="1" s="1"/>
  <c r="AC33" i="1"/>
  <c r="P33" i="1" s="1"/>
  <c r="AC32" i="1"/>
  <c r="P32" i="1" s="1"/>
  <c r="AC31" i="1"/>
  <c r="P31" i="1" s="1"/>
  <c r="AC29" i="1"/>
  <c r="P29" i="1" s="1"/>
  <c r="V182" i="4"/>
  <c r="Q22" i="4" l="1"/>
  <c r="E30" i="22"/>
  <c r="E31" i="22"/>
  <c r="E32" i="22"/>
  <c r="E33" i="22"/>
  <c r="E34" i="22"/>
  <c r="E35" i="22"/>
  <c r="E36" i="22"/>
  <c r="E37" i="22"/>
  <c r="E38" i="22"/>
  <c r="E39" i="22"/>
  <c r="E40" i="22"/>
  <c r="E41" i="22"/>
  <c r="E42" i="22"/>
  <c r="E43" i="22"/>
  <c r="E44" i="22"/>
  <c r="E45" i="22"/>
  <c r="E46" i="22"/>
  <c r="E47" i="22"/>
  <c r="E48" i="22"/>
  <c r="E49" i="22"/>
  <c r="E50" i="22"/>
  <c r="E51" i="22"/>
  <c r="E52" i="22"/>
  <c r="E53" i="22"/>
  <c r="E54" i="22"/>
  <c r="E55" i="22"/>
  <c r="E56" i="22"/>
  <c r="E57" i="22"/>
  <c r="E58" i="22"/>
  <c r="E59" i="22"/>
  <c r="E60" i="22"/>
  <c r="E61" i="22"/>
  <c r="E62" i="22"/>
  <c r="E63" i="22"/>
  <c r="E64" i="22"/>
  <c r="E65" i="22"/>
  <c r="E66" i="22"/>
  <c r="E67" i="22"/>
  <c r="E68" i="22"/>
  <c r="E69" i="22"/>
  <c r="E70" i="22"/>
  <c r="E71" i="22"/>
  <c r="E72" i="22"/>
  <c r="E73" i="22"/>
  <c r="E74" i="22"/>
  <c r="E75" i="22"/>
  <c r="E76" i="22"/>
  <c r="E77" i="22"/>
  <c r="E78" i="22"/>
  <c r="E79" i="22"/>
  <c r="E80" i="22"/>
  <c r="E81" i="22"/>
  <c r="E82" i="22"/>
  <c r="E83" i="22"/>
  <c r="E84" i="22"/>
  <c r="E85" i="22"/>
  <c r="E86" i="22"/>
  <c r="E87" i="22"/>
  <c r="E88" i="22"/>
  <c r="E29" i="22"/>
  <c r="AB63" i="5" l="1"/>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T30" i="1"/>
  <c r="P3" i="6" s="1"/>
  <c r="T31" i="1"/>
  <c r="P4" i="6" s="1"/>
  <c r="T32" i="1"/>
  <c r="P5" i="6" s="1"/>
  <c r="T33" i="1"/>
  <c r="P6" i="6" s="1"/>
  <c r="T34" i="1"/>
  <c r="P7" i="6" s="1"/>
  <c r="T35" i="1"/>
  <c r="P8" i="6" s="1"/>
  <c r="T36" i="1"/>
  <c r="P9" i="6" s="1"/>
  <c r="T37" i="1"/>
  <c r="P10" i="6" s="1"/>
  <c r="T38" i="1"/>
  <c r="P11" i="6" s="1"/>
  <c r="T39" i="1"/>
  <c r="P12" i="6" s="1"/>
  <c r="T40" i="1"/>
  <c r="P13" i="6" s="1"/>
  <c r="T41" i="1"/>
  <c r="P14" i="6" s="1"/>
  <c r="T42" i="1"/>
  <c r="P15" i="6" s="1"/>
  <c r="T43" i="1"/>
  <c r="P16" i="6" s="1"/>
  <c r="T44" i="1"/>
  <c r="P17" i="6" s="1"/>
  <c r="T45" i="1"/>
  <c r="P18" i="6" s="1"/>
  <c r="T46" i="1"/>
  <c r="P19" i="6" s="1"/>
  <c r="T47" i="1"/>
  <c r="P20" i="6" s="1"/>
  <c r="T48" i="1"/>
  <c r="P21" i="6" s="1"/>
  <c r="T49" i="1"/>
  <c r="P22" i="6" s="1"/>
  <c r="T50" i="1"/>
  <c r="P23" i="6" s="1"/>
  <c r="T51" i="1"/>
  <c r="P24" i="6" s="1"/>
  <c r="T52" i="1"/>
  <c r="P25" i="6" s="1"/>
  <c r="T53" i="1"/>
  <c r="P26" i="6" s="1"/>
  <c r="T54" i="1"/>
  <c r="P27" i="6" s="1"/>
  <c r="T55" i="1"/>
  <c r="P28" i="6" s="1"/>
  <c r="T56" i="1"/>
  <c r="P29" i="6" s="1"/>
  <c r="T57" i="1"/>
  <c r="P30" i="6" s="1"/>
  <c r="T58" i="1"/>
  <c r="P31" i="6" s="1"/>
  <c r="T59" i="1"/>
  <c r="P32" i="6" s="1"/>
  <c r="T60" i="1"/>
  <c r="P33" i="6" s="1"/>
  <c r="T61" i="1"/>
  <c r="P34" i="6" s="1"/>
  <c r="T62" i="1"/>
  <c r="P35" i="6" s="1"/>
  <c r="T63" i="1"/>
  <c r="P36" i="6" s="1"/>
  <c r="T64" i="1"/>
  <c r="P37" i="6" s="1"/>
  <c r="T65" i="1"/>
  <c r="P38" i="6" s="1"/>
  <c r="T66" i="1"/>
  <c r="P39" i="6" s="1"/>
  <c r="T67" i="1"/>
  <c r="P40" i="6" s="1"/>
  <c r="T68" i="1"/>
  <c r="P41" i="6" s="1"/>
  <c r="T69" i="1"/>
  <c r="P42" i="6" s="1"/>
  <c r="T70" i="1"/>
  <c r="P43" i="6" s="1"/>
  <c r="T71" i="1"/>
  <c r="P44" i="6" s="1"/>
  <c r="T72" i="1"/>
  <c r="P45" i="6" s="1"/>
  <c r="T73" i="1"/>
  <c r="P46" i="6" s="1"/>
  <c r="T74" i="1"/>
  <c r="P47" i="6" s="1"/>
  <c r="T75" i="1"/>
  <c r="P48" i="6" s="1"/>
  <c r="T76" i="1"/>
  <c r="P49" i="6" s="1"/>
  <c r="T77" i="1"/>
  <c r="P50" i="6" s="1"/>
  <c r="T78" i="1"/>
  <c r="P51" i="6" s="1"/>
  <c r="T79" i="1"/>
  <c r="P52" i="6" s="1"/>
  <c r="T80" i="1"/>
  <c r="P53" i="6" s="1"/>
  <c r="T81" i="1"/>
  <c r="P54" i="6" s="1"/>
  <c r="T82" i="1"/>
  <c r="P55" i="6" s="1"/>
  <c r="T83" i="1"/>
  <c r="P56" i="6" s="1"/>
  <c r="T84" i="1"/>
  <c r="P57" i="6" s="1"/>
  <c r="T85" i="1"/>
  <c r="P58" i="6" s="1"/>
  <c r="T86" i="1"/>
  <c r="P59" i="6" s="1"/>
  <c r="T87" i="1"/>
  <c r="P60" i="6" s="1"/>
  <c r="T88" i="1"/>
  <c r="P61" i="6" s="1"/>
  <c r="T29" i="1"/>
  <c r="P2" i="6" s="1"/>
  <c r="E8" i="3"/>
  <c r="E9" i="3"/>
  <c r="E10" i="3"/>
  <c r="E11" i="3"/>
  <c r="E12" i="3"/>
  <c r="E13" i="3"/>
  <c r="E14" i="3"/>
  <c r="E15" i="3"/>
  <c r="E16" i="3"/>
  <c r="E17" i="3"/>
  <c r="E18" i="3"/>
  <c r="E19" i="3"/>
  <c r="E20" i="3"/>
  <c r="E21" i="3"/>
  <c r="E22" i="3"/>
  <c r="E23" i="3"/>
  <c r="E24" i="3"/>
  <c r="E25" i="3"/>
  <c r="E26" i="3"/>
  <c r="E27" i="3"/>
  <c r="E28" i="3"/>
  <c r="E29" i="3"/>
  <c r="E30" i="3"/>
  <c r="E31" i="3"/>
  <c r="E32" i="3"/>
  <c r="E33" i="3"/>
  <c r="E34" i="3"/>
  <c r="E35" i="3"/>
  <c r="E36" i="3"/>
  <c r="E37" i="3"/>
  <c r="E38" i="3"/>
  <c r="E39" i="3"/>
  <c r="E40" i="3"/>
  <c r="E41" i="3"/>
  <c r="E42" i="3"/>
  <c r="E43" i="3"/>
  <c r="E44" i="3"/>
  <c r="E45" i="3"/>
  <c r="E46" i="3"/>
  <c r="E47" i="3"/>
  <c r="E48" i="3"/>
  <c r="E49" i="3"/>
  <c r="E50" i="3"/>
  <c r="E51" i="3"/>
  <c r="E52" i="3"/>
  <c r="E53" i="3"/>
  <c r="E54" i="3"/>
  <c r="E55" i="3"/>
  <c r="E56" i="3"/>
  <c r="E57" i="3"/>
  <c r="E58" i="3"/>
  <c r="E59" i="3"/>
  <c r="E60" i="3"/>
  <c r="E61" i="3"/>
  <c r="E62" i="3"/>
  <c r="E63" i="3"/>
  <c r="E64" i="3"/>
  <c r="E65" i="3"/>
  <c r="E66" i="3"/>
  <c r="E67" i="3"/>
  <c r="E68" i="3"/>
  <c r="E69" i="3"/>
  <c r="E70" i="3"/>
  <c r="E71" i="3"/>
  <c r="E72" i="3"/>
  <c r="E73" i="3"/>
  <c r="E74" i="3"/>
  <c r="E75" i="3"/>
  <c r="E76" i="3"/>
  <c r="E77" i="3"/>
  <c r="E78" i="3"/>
  <c r="E79" i="3"/>
  <c r="E80" i="3"/>
  <c r="E7" i="3"/>
  <c r="F28" i="19"/>
  <c r="AE28" i="19" s="1"/>
  <c r="P3" i="5" s="1"/>
  <c r="A3" i="5"/>
  <c r="O3" i="5" s="1"/>
  <c r="Q10" i="6" l="1"/>
  <c r="G10" i="6"/>
  <c r="Q9" i="6"/>
  <c r="G9" i="6"/>
  <c r="Q7" i="6"/>
  <c r="G7" i="6"/>
  <c r="Q6" i="6"/>
  <c r="G6" i="6"/>
  <c r="Q8" i="6"/>
  <c r="G8" i="6"/>
  <c r="Q5" i="6"/>
  <c r="G5" i="6"/>
  <c r="Q3" i="6"/>
  <c r="G3" i="6"/>
  <c r="G35" i="6"/>
  <c r="Q35" i="6"/>
  <c r="Q4" i="6"/>
  <c r="G4" i="6"/>
  <c r="L1" i="5"/>
  <c r="L3" i="6"/>
  <c r="L4" i="6"/>
  <c r="L54" i="6"/>
  <c r="L38" i="6"/>
  <c r="L14" i="6"/>
  <c r="L61" i="6"/>
  <c r="L53" i="6"/>
  <c r="L45" i="6"/>
  <c r="L37" i="6"/>
  <c r="L29" i="6"/>
  <c r="L21" i="6"/>
  <c r="L13" i="6"/>
  <c r="L5" i="6"/>
  <c r="L60" i="6"/>
  <c r="L52" i="6"/>
  <c r="L44" i="6"/>
  <c r="L36" i="6"/>
  <c r="L28" i="6"/>
  <c r="L20" i="6"/>
  <c r="L12" i="6"/>
  <c r="L39" i="6"/>
  <c r="L43" i="6"/>
  <c r="L55" i="6"/>
  <c r="L7" i="6"/>
  <c r="L59" i="6"/>
  <c r="L47" i="6"/>
  <c r="L15" i="6"/>
  <c r="L46" i="6"/>
  <c r="L22" i="6"/>
  <c r="L51" i="6"/>
  <c r="L35" i="6"/>
  <c r="L27" i="6"/>
  <c r="L19" i="6"/>
  <c r="L11" i="6"/>
  <c r="L58" i="6"/>
  <c r="L50" i="6"/>
  <c r="L42" i="6"/>
  <c r="L34" i="6"/>
  <c r="L26" i="6"/>
  <c r="L18" i="6"/>
  <c r="L10" i="6"/>
  <c r="L57" i="6"/>
  <c r="L49" i="6"/>
  <c r="L41" i="6"/>
  <c r="L33" i="6"/>
  <c r="L25" i="6"/>
  <c r="L17" i="6"/>
  <c r="L9" i="6"/>
  <c r="L48" i="6"/>
  <c r="L40" i="6"/>
  <c r="L32" i="6"/>
  <c r="L24" i="6"/>
  <c r="L16" i="6"/>
  <c r="L8" i="6"/>
  <c r="L31" i="6"/>
  <c r="L6" i="6"/>
  <c r="L56" i="6"/>
  <c r="L23" i="6"/>
  <c r="L30" i="6"/>
  <c r="W182" i="4"/>
  <c r="AE182" i="4"/>
  <c r="AB47" i="5"/>
  <c r="AB39" i="5"/>
  <c r="AB27" i="5"/>
  <c r="AB58" i="5"/>
  <c r="AB54" i="5"/>
  <c r="AB42" i="5"/>
  <c r="AB30" i="5"/>
  <c r="AB26" i="5"/>
  <c r="AB22" i="5"/>
  <c r="AB14" i="5"/>
  <c r="AB31" i="5"/>
  <c r="AB33" i="5"/>
  <c r="AB29" i="5"/>
  <c r="AB25" i="5"/>
  <c r="AB21" i="5"/>
  <c r="AB17" i="5"/>
  <c r="AB9" i="5"/>
  <c r="AB5" i="5"/>
  <c r="AB59" i="5"/>
  <c r="AB36" i="5"/>
  <c r="AB8" i="5"/>
  <c r="AB60" i="5"/>
  <c r="AB55" i="5"/>
  <c r="AB35" i="5"/>
  <c r="G29" i="22"/>
  <c r="B3" i="5"/>
  <c r="AB6" i="5"/>
  <c r="AB46" i="5"/>
  <c r="AB38" i="5"/>
  <c r="AB18" i="5"/>
  <c r="AB48" i="5"/>
  <c r="AB32" i="5"/>
  <c r="AB28" i="5"/>
  <c r="AB20" i="5"/>
  <c r="AB62" i="5"/>
  <c r="AB61" i="5"/>
  <c r="AB50" i="5"/>
  <c r="AB44" i="5"/>
  <c r="AB43" i="5"/>
  <c r="AB40" i="5"/>
  <c r="AB24" i="5"/>
  <c r="AB16" i="5"/>
  <c r="AB15" i="5"/>
  <c r="AB13" i="5"/>
  <c r="AB10" i="5"/>
  <c r="AB4" i="5"/>
  <c r="AB45" i="5"/>
  <c r="AB57" i="5"/>
  <c r="AB41" i="5"/>
  <c r="AB37" i="5"/>
  <c r="AB23" i="5"/>
  <c r="AB19" i="5"/>
  <c r="AB11" i="5"/>
  <c r="AB7" i="5"/>
  <c r="AB56" i="5"/>
  <c r="AB53" i="5"/>
  <c r="AB52" i="5"/>
  <c r="AB51" i="5"/>
  <c r="AB49" i="5"/>
  <c r="AB34" i="5"/>
  <c r="AB12" i="5"/>
  <c r="AB3" i="5"/>
  <c r="C29" i="22"/>
  <c r="C30" i="22"/>
  <c r="C31" i="22"/>
  <c r="C32" i="22"/>
  <c r="C33" i="22"/>
  <c r="C34" i="22"/>
  <c r="C35" i="22"/>
  <c r="C36" i="22"/>
  <c r="C37" i="22"/>
  <c r="C38" i="22"/>
  <c r="C39" i="22"/>
  <c r="C40" i="22"/>
  <c r="C41" i="22"/>
  <c r="C42" i="22"/>
  <c r="C43" i="22"/>
  <c r="C44" i="22"/>
  <c r="C45" i="22"/>
  <c r="C46" i="22"/>
  <c r="C47" i="22"/>
  <c r="C48" i="22"/>
  <c r="C49" i="22"/>
  <c r="C50" i="22"/>
  <c r="C51" i="22"/>
  <c r="C52" i="22"/>
  <c r="C53" i="22"/>
  <c r="C54" i="22"/>
  <c r="C55" i="22"/>
  <c r="C56" i="22"/>
  <c r="C57" i="22"/>
  <c r="C58" i="22"/>
  <c r="C59" i="22"/>
  <c r="C60" i="22"/>
  <c r="C61" i="22"/>
  <c r="C62" i="22"/>
  <c r="C63" i="22"/>
  <c r="C64" i="22"/>
  <c r="C65" i="22"/>
  <c r="C66" i="22"/>
  <c r="C67" i="22"/>
  <c r="C68" i="22"/>
  <c r="C69" i="22"/>
  <c r="C70" i="22"/>
  <c r="C71" i="22"/>
  <c r="C72" i="22"/>
  <c r="C73" i="22"/>
  <c r="C74" i="22"/>
  <c r="C75" i="22"/>
  <c r="C76" i="22"/>
  <c r="C77" i="22"/>
  <c r="C78" i="22"/>
  <c r="C79" i="22"/>
  <c r="C80" i="22"/>
  <c r="C81" i="22"/>
  <c r="C82" i="22"/>
  <c r="C83" i="22"/>
  <c r="C84" i="22"/>
  <c r="C85" i="22"/>
  <c r="C86" i="22"/>
  <c r="C87" i="22"/>
  <c r="C88" i="22"/>
  <c r="C28" i="19"/>
  <c r="AL182" i="4" l="1"/>
  <c r="L182" i="4"/>
  <c r="AA182" i="4"/>
  <c r="H19" i="24"/>
  <c r="K16" i="4" l="1"/>
  <c r="K17" i="4"/>
  <c r="F19" i="24"/>
  <c r="E19" i="24"/>
  <c r="P18" i="4" l="1"/>
  <c r="K6" i="4" s="1"/>
  <c r="G19" i="24"/>
  <c r="R30" i="22" l="1"/>
  <c r="T30" i="22"/>
  <c r="U30" i="22"/>
  <c r="V30" i="22"/>
  <c r="W30" i="22"/>
  <c r="X30" i="22"/>
  <c r="Y30" i="22"/>
  <c r="R31" i="22"/>
  <c r="T31" i="22"/>
  <c r="U31" i="22"/>
  <c r="V31" i="22"/>
  <c r="W31" i="22"/>
  <c r="X31" i="22"/>
  <c r="Y31" i="22"/>
  <c r="R32" i="22"/>
  <c r="T32" i="22"/>
  <c r="U32" i="22"/>
  <c r="V32" i="22"/>
  <c r="W32" i="22"/>
  <c r="X32" i="22"/>
  <c r="Y32" i="22"/>
  <c r="R33" i="22"/>
  <c r="T33" i="22"/>
  <c r="U33" i="22"/>
  <c r="V33" i="22"/>
  <c r="W33" i="22"/>
  <c r="X33" i="22"/>
  <c r="Y33" i="22"/>
  <c r="R34" i="22"/>
  <c r="T34" i="22"/>
  <c r="U34" i="22"/>
  <c r="V34" i="22"/>
  <c r="W34" i="22"/>
  <c r="X34" i="22"/>
  <c r="Y34" i="22"/>
  <c r="R35" i="22"/>
  <c r="T35" i="22"/>
  <c r="U35" i="22"/>
  <c r="V35" i="22"/>
  <c r="W35" i="22"/>
  <c r="X35" i="22"/>
  <c r="Y35" i="22"/>
  <c r="R36" i="22"/>
  <c r="T36" i="22"/>
  <c r="U36" i="22"/>
  <c r="V36" i="22"/>
  <c r="W36" i="22"/>
  <c r="X36" i="22"/>
  <c r="Y36" i="22"/>
  <c r="R37" i="22"/>
  <c r="T37" i="22"/>
  <c r="U37" i="22"/>
  <c r="V37" i="22"/>
  <c r="W37" i="22"/>
  <c r="X37" i="22"/>
  <c r="Y37" i="22"/>
  <c r="R38" i="22"/>
  <c r="T38" i="22"/>
  <c r="U38" i="22"/>
  <c r="V38" i="22"/>
  <c r="W38" i="22"/>
  <c r="X38" i="22"/>
  <c r="Y38" i="22"/>
  <c r="R39" i="22"/>
  <c r="T39" i="22"/>
  <c r="U39" i="22"/>
  <c r="V39" i="22"/>
  <c r="W39" i="22"/>
  <c r="X39" i="22"/>
  <c r="Y39" i="22"/>
  <c r="R40" i="22"/>
  <c r="T40" i="22"/>
  <c r="U40" i="22"/>
  <c r="V40" i="22"/>
  <c r="W40" i="22"/>
  <c r="X40" i="22"/>
  <c r="Y40" i="22"/>
  <c r="R41" i="22"/>
  <c r="T41" i="22"/>
  <c r="U41" i="22"/>
  <c r="V41" i="22"/>
  <c r="W41" i="22"/>
  <c r="X41" i="22"/>
  <c r="Y41" i="22"/>
  <c r="R42" i="22"/>
  <c r="T42" i="22"/>
  <c r="U42" i="22"/>
  <c r="V42" i="22"/>
  <c r="W42" i="22"/>
  <c r="X42" i="22"/>
  <c r="Y42" i="22"/>
  <c r="R43" i="22"/>
  <c r="T43" i="22"/>
  <c r="U43" i="22"/>
  <c r="V43" i="22"/>
  <c r="W43" i="22"/>
  <c r="X43" i="22"/>
  <c r="Y43" i="22"/>
  <c r="R44" i="22"/>
  <c r="T44" i="22"/>
  <c r="U44" i="22"/>
  <c r="V44" i="22"/>
  <c r="W44" i="22"/>
  <c r="X44" i="22"/>
  <c r="Y44" i="22"/>
  <c r="R45" i="22"/>
  <c r="T45" i="22"/>
  <c r="U45" i="22"/>
  <c r="V45" i="22"/>
  <c r="W45" i="22"/>
  <c r="X45" i="22"/>
  <c r="Y45" i="22"/>
  <c r="R46" i="22"/>
  <c r="T46" i="22"/>
  <c r="U46" i="22"/>
  <c r="V46" i="22"/>
  <c r="W46" i="22"/>
  <c r="X46" i="22"/>
  <c r="Y46" i="22"/>
  <c r="R47" i="22"/>
  <c r="T47" i="22"/>
  <c r="U47" i="22"/>
  <c r="V47" i="22"/>
  <c r="W47" i="22"/>
  <c r="X47" i="22"/>
  <c r="Y47" i="22"/>
  <c r="R48" i="22"/>
  <c r="T48" i="22"/>
  <c r="U48" i="22"/>
  <c r="V48" i="22"/>
  <c r="W48" i="22"/>
  <c r="X48" i="22"/>
  <c r="Y48" i="22"/>
  <c r="R49" i="22"/>
  <c r="T49" i="22"/>
  <c r="U49" i="22"/>
  <c r="V49" i="22"/>
  <c r="W49" i="22"/>
  <c r="X49" i="22"/>
  <c r="Y49" i="22"/>
  <c r="R50" i="22"/>
  <c r="T50" i="22"/>
  <c r="U50" i="22"/>
  <c r="V50" i="22"/>
  <c r="W50" i="22"/>
  <c r="X50" i="22"/>
  <c r="Y50" i="22"/>
  <c r="R51" i="22"/>
  <c r="T51" i="22"/>
  <c r="U51" i="22"/>
  <c r="V51" i="22"/>
  <c r="W51" i="22"/>
  <c r="X51" i="22"/>
  <c r="Y51" i="22"/>
  <c r="R52" i="22"/>
  <c r="T52" i="22"/>
  <c r="U52" i="22"/>
  <c r="V52" i="22"/>
  <c r="W52" i="22"/>
  <c r="X52" i="22"/>
  <c r="Y52" i="22"/>
  <c r="R53" i="22"/>
  <c r="T53" i="22"/>
  <c r="U53" i="22"/>
  <c r="V53" i="22"/>
  <c r="W53" i="22"/>
  <c r="X53" i="22"/>
  <c r="Y53" i="22"/>
  <c r="R54" i="22"/>
  <c r="T54" i="22"/>
  <c r="U54" i="22"/>
  <c r="V54" i="22"/>
  <c r="W54" i="22"/>
  <c r="X54" i="22"/>
  <c r="Y54" i="22"/>
  <c r="R55" i="22"/>
  <c r="T55" i="22"/>
  <c r="U55" i="22"/>
  <c r="V55" i="22"/>
  <c r="W55" i="22"/>
  <c r="X55" i="22"/>
  <c r="Y55" i="22"/>
  <c r="R56" i="22"/>
  <c r="T56" i="22"/>
  <c r="U56" i="22"/>
  <c r="V56" i="22"/>
  <c r="W56" i="22"/>
  <c r="X56" i="22"/>
  <c r="Y56" i="22"/>
  <c r="R57" i="22"/>
  <c r="T57" i="22"/>
  <c r="U57" i="22"/>
  <c r="V57" i="22"/>
  <c r="W57" i="22"/>
  <c r="X57" i="22"/>
  <c r="Y57" i="22"/>
  <c r="R58" i="22"/>
  <c r="T58" i="22"/>
  <c r="U58" i="22"/>
  <c r="V58" i="22"/>
  <c r="W58" i="22"/>
  <c r="X58" i="22"/>
  <c r="Y58" i="22"/>
  <c r="R59" i="22"/>
  <c r="T59" i="22"/>
  <c r="U59" i="22"/>
  <c r="V59" i="22"/>
  <c r="W59" i="22"/>
  <c r="X59" i="22"/>
  <c r="Y59" i="22"/>
  <c r="R60" i="22"/>
  <c r="T60" i="22"/>
  <c r="U60" i="22"/>
  <c r="V60" i="22"/>
  <c r="W60" i="22"/>
  <c r="X60" i="22"/>
  <c r="Y60" i="22"/>
  <c r="R61" i="22"/>
  <c r="T61" i="22"/>
  <c r="U61" i="22"/>
  <c r="V61" i="22"/>
  <c r="W61" i="22"/>
  <c r="X61" i="22"/>
  <c r="Y61" i="22"/>
  <c r="R62" i="22"/>
  <c r="T62" i="22"/>
  <c r="U62" i="22"/>
  <c r="V62" i="22"/>
  <c r="W62" i="22"/>
  <c r="X62" i="22"/>
  <c r="Y62" i="22"/>
  <c r="R63" i="22"/>
  <c r="T63" i="22"/>
  <c r="U63" i="22"/>
  <c r="V63" i="22"/>
  <c r="W63" i="22"/>
  <c r="X63" i="22"/>
  <c r="Y63" i="22"/>
  <c r="R64" i="22"/>
  <c r="T64" i="22"/>
  <c r="U64" i="22"/>
  <c r="V64" i="22"/>
  <c r="W64" i="22"/>
  <c r="X64" i="22"/>
  <c r="Y64" i="22"/>
  <c r="R65" i="22"/>
  <c r="T65" i="22"/>
  <c r="U65" i="22"/>
  <c r="V65" i="22"/>
  <c r="W65" i="22"/>
  <c r="X65" i="22"/>
  <c r="Y65" i="22"/>
  <c r="R66" i="22"/>
  <c r="T66" i="22"/>
  <c r="U66" i="22"/>
  <c r="V66" i="22"/>
  <c r="W66" i="22"/>
  <c r="X66" i="22"/>
  <c r="Y66" i="22"/>
  <c r="R67" i="22"/>
  <c r="T67" i="22"/>
  <c r="U67" i="22"/>
  <c r="V67" i="22"/>
  <c r="W67" i="22"/>
  <c r="X67" i="22"/>
  <c r="Y67" i="22"/>
  <c r="R68" i="22"/>
  <c r="T68" i="22"/>
  <c r="U68" i="22"/>
  <c r="V68" i="22"/>
  <c r="W68" i="22"/>
  <c r="X68" i="22"/>
  <c r="Y68" i="22"/>
  <c r="R69" i="22"/>
  <c r="T69" i="22"/>
  <c r="U69" i="22"/>
  <c r="V69" i="22"/>
  <c r="W69" i="22"/>
  <c r="X69" i="22"/>
  <c r="Y69" i="22"/>
  <c r="R70" i="22"/>
  <c r="T70" i="22"/>
  <c r="U70" i="22"/>
  <c r="V70" i="22"/>
  <c r="W70" i="22"/>
  <c r="X70" i="22"/>
  <c r="Y70" i="22"/>
  <c r="R71" i="22"/>
  <c r="T71" i="22"/>
  <c r="U71" i="22"/>
  <c r="V71" i="22"/>
  <c r="W71" i="22"/>
  <c r="X71" i="22"/>
  <c r="Y71" i="22"/>
  <c r="R72" i="22"/>
  <c r="T72" i="22"/>
  <c r="U72" i="22"/>
  <c r="V72" i="22"/>
  <c r="W72" i="22"/>
  <c r="X72" i="22"/>
  <c r="Y72" i="22"/>
  <c r="R73" i="22"/>
  <c r="T73" i="22"/>
  <c r="U73" i="22"/>
  <c r="V73" i="22"/>
  <c r="W73" i="22"/>
  <c r="X73" i="22"/>
  <c r="Y73" i="22"/>
  <c r="R74" i="22"/>
  <c r="T74" i="22"/>
  <c r="U74" i="22"/>
  <c r="V74" i="22"/>
  <c r="W74" i="22"/>
  <c r="X74" i="22"/>
  <c r="Y74" i="22"/>
  <c r="R75" i="22"/>
  <c r="T75" i="22"/>
  <c r="U75" i="22"/>
  <c r="V75" i="22"/>
  <c r="W75" i="22"/>
  <c r="X75" i="22"/>
  <c r="Y75" i="22"/>
  <c r="R76" i="22"/>
  <c r="T76" i="22"/>
  <c r="U76" i="22"/>
  <c r="V76" i="22"/>
  <c r="W76" i="22"/>
  <c r="X76" i="22"/>
  <c r="Y76" i="22"/>
  <c r="R77" i="22"/>
  <c r="T77" i="22"/>
  <c r="U77" i="22"/>
  <c r="V77" i="22"/>
  <c r="W77" i="22"/>
  <c r="X77" i="22"/>
  <c r="Y77" i="22"/>
  <c r="R78" i="22"/>
  <c r="T78" i="22"/>
  <c r="U78" i="22"/>
  <c r="V78" i="22"/>
  <c r="W78" i="22"/>
  <c r="X78" i="22"/>
  <c r="Y78" i="22"/>
  <c r="R79" i="22"/>
  <c r="T79" i="22"/>
  <c r="U79" i="22"/>
  <c r="V79" i="22"/>
  <c r="W79" i="22"/>
  <c r="X79" i="22"/>
  <c r="Y79" i="22"/>
  <c r="R80" i="22"/>
  <c r="T80" i="22"/>
  <c r="U80" i="22"/>
  <c r="V80" i="22"/>
  <c r="W80" i="22"/>
  <c r="X80" i="22"/>
  <c r="Y80" i="22"/>
  <c r="R81" i="22"/>
  <c r="T81" i="22"/>
  <c r="U81" i="22"/>
  <c r="V81" i="22"/>
  <c r="W81" i="22"/>
  <c r="X81" i="22"/>
  <c r="Y81" i="22"/>
  <c r="R82" i="22"/>
  <c r="T82" i="22"/>
  <c r="U82" i="22"/>
  <c r="V82" i="22"/>
  <c r="W82" i="22"/>
  <c r="X82" i="22"/>
  <c r="Y82" i="22"/>
  <c r="R83" i="22"/>
  <c r="T83" i="22"/>
  <c r="U83" i="22"/>
  <c r="V83" i="22"/>
  <c r="W83" i="22"/>
  <c r="X83" i="22"/>
  <c r="Y83" i="22"/>
  <c r="R84" i="22"/>
  <c r="T84" i="22"/>
  <c r="U84" i="22"/>
  <c r="V84" i="22"/>
  <c r="W84" i="22"/>
  <c r="X84" i="22"/>
  <c r="Y84" i="22"/>
  <c r="R85" i="22"/>
  <c r="T85" i="22"/>
  <c r="U85" i="22"/>
  <c r="V85" i="22"/>
  <c r="W85" i="22"/>
  <c r="X85" i="22"/>
  <c r="Y85" i="22"/>
  <c r="R86" i="22"/>
  <c r="T86" i="22"/>
  <c r="U86" i="22"/>
  <c r="V86" i="22"/>
  <c r="W86" i="22"/>
  <c r="X86" i="22"/>
  <c r="Y86" i="22"/>
  <c r="R87" i="22"/>
  <c r="T87" i="22"/>
  <c r="U87" i="22"/>
  <c r="V87" i="22"/>
  <c r="W87" i="22"/>
  <c r="X87" i="22"/>
  <c r="Y87" i="22"/>
  <c r="R88" i="22"/>
  <c r="T88" i="22"/>
  <c r="U88" i="22"/>
  <c r="V88" i="22"/>
  <c r="W88" i="22"/>
  <c r="X88" i="22"/>
  <c r="Y88" i="22"/>
  <c r="Y29" i="22"/>
  <c r="U29" i="22"/>
  <c r="V29" i="22"/>
  <c r="W29" i="22"/>
  <c r="X29" i="22"/>
  <c r="T29" i="22"/>
  <c r="R29" i="22"/>
  <c r="G88" i="22"/>
  <c r="D88" i="22"/>
  <c r="B88" i="22"/>
  <c r="G87" i="22"/>
  <c r="D87" i="22"/>
  <c r="B87" i="22"/>
  <c r="G86" i="22"/>
  <c r="D86" i="22"/>
  <c r="B86" i="22"/>
  <c r="G85" i="22"/>
  <c r="D85" i="22"/>
  <c r="B85" i="22"/>
  <c r="G84" i="22"/>
  <c r="D84" i="22"/>
  <c r="B84" i="22"/>
  <c r="G83" i="22"/>
  <c r="D83" i="22"/>
  <c r="B83" i="22"/>
  <c r="G82" i="22"/>
  <c r="D82" i="22"/>
  <c r="B82" i="22"/>
  <c r="G81" i="22"/>
  <c r="D81" i="22"/>
  <c r="B81" i="22"/>
  <c r="G80" i="22"/>
  <c r="D80" i="22"/>
  <c r="B80" i="22"/>
  <c r="G79" i="22"/>
  <c r="D79" i="22"/>
  <c r="B79" i="22"/>
  <c r="G78" i="22"/>
  <c r="D78" i="22"/>
  <c r="B78" i="22"/>
  <c r="G77" i="22"/>
  <c r="D77" i="22"/>
  <c r="B77" i="22"/>
  <c r="G76" i="22"/>
  <c r="D76" i="22"/>
  <c r="B76" i="22"/>
  <c r="G75" i="22"/>
  <c r="D75" i="22"/>
  <c r="B75" i="22"/>
  <c r="G74" i="22"/>
  <c r="D74" i="22"/>
  <c r="B74" i="22"/>
  <c r="G73" i="22"/>
  <c r="D73" i="22"/>
  <c r="B73" i="22"/>
  <c r="G72" i="22"/>
  <c r="D72" i="22"/>
  <c r="B72" i="22"/>
  <c r="G71" i="22"/>
  <c r="D71" i="22"/>
  <c r="B71" i="22"/>
  <c r="G70" i="22"/>
  <c r="D70" i="22"/>
  <c r="B70" i="22"/>
  <c r="G69" i="22"/>
  <c r="D69" i="22"/>
  <c r="B69" i="22"/>
  <c r="G68" i="22"/>
  <c r="D68" i="22"/>
  <c r="B68" i="22"/>
  <c r="G67" i="22"/>
  <c r="D67" i="22"/>
  <c r="B67" i="22"/>
  <c r="G66" i="22"/>
  <c r="D66" i="22"/>
  <c r="B66" i="22"/>
  <c r="G65" i="22"/>
  <c r="D65" i="22"/>
  <c r="B65" i="22"/>
  <c r="G64" i="22"/>
  <c r="D64" i="22"/>
  <c r="B64" i="22"/>
  <c r="G63" i="22"/>
  <c r="D63" i="22"/>
  <c r="B63" i="22"/>
  <c r="G62" i="22"/>
  <c r="D62" i="22"/>
  <c r="B62" i="22"/>
  <c r="G61" i="22"/>
  <c r="D61" i="22"/>
  <c r="B61" i="22"/>
  <c r="G60" i="22"/>
  <c r="D60" i="22"/>
  <c r="B60" i="22"/>
  <c r="G59" i="22"/>
  <c r="D59" i="22"/>
  <c r="B59" i="22"/>
  <c r="G58" i="22"/>
  <c r="D58" i="22"/>
  <c r="B58" i="22"/>
  <c r="G57" i="22"/>
  <c r="D57" i="22"/>
  <c r="B57" i="22"/>
  <c r="G56" i="22"/>
  <c r="D56" i="22"/>
  <c r="B56" i="22"/>
  <c r="G55" i="22"/>
  <c r="D55" i="22"/>
  <c r="B55" i="22"/>
  <c r="G54" i="22"/>
  <c r="D54" i="22"/>
  <c r="B54" i="22"/>
  <c r="G53" i="22"/>
  <c r="D53" i="22"/>
  <c r="B53" i="22"/>
  <c r="G52" i="22"/>
  <c r="D52" i="22"/>
  <c r="B52" i="22"/>
  <c r="G51" i="22"/>
  <c r="D51" i="22"/>
  <c r="B51" i="22"/>
  <c r="G50" i="22"/>
  <c r="D50" i="22"/>
  <c r="B50" i="22"/>
  <c r="G49" i="22"/>
  <c r="D49" i="22"/>
  <c r="B49" i="22"/>
  <c r="G48" i="22"/>
  <c r="D48" i="22"/>
  <c r="B48" i="22"/>
  <c r="G47" i="22"/>
  <c r="D47" i="22"/>
  <c r="B47" i="22"/>
  <c r="G46" i="22"/>
  <c r="D46" i="22"/>
  <c r="B46" i="22"/>
  <c r="G45" i="22"/>
  <c r="D45" i="22"/>
  <c r="B45" i="22"/>
  <c r="G44" i="22"/>
  <c r="D44" i="22"/>
  <c r="B44" i="22"/>
  <c r="G43" i="22"/>
  <c r="D43" i="22"/>
  <c r="B43" i="22"/>
  <c r="G42" i="22"/>
  <c r="D42" i="22"/>
  <c r="B42" i="22"/>
  <c r="G41" i="22"/>
  <c r="D41" i="22"/>
  <c r="B41" i="22"/>
  <c r="G40" i="22"/>
  <c r="D40" i="22"/>
  <c r="B40" i="22"/>
  <c r="G39" i="22"/>
  <c r="D39" i="22"/>
  <c r="B39" i="22"/>
  <c r="G38" i="22"/>
  <c r="D38" i="22"/>
  <c r="B38" i="22"/>
  <c r="G37" i="22"/>
  <c r="D37" i="22"/>
  <c r="B37" i="22"/>
  <c r="G36" i="22"/>
  <c r="D36" i="22"/>
  <c r="B36" i="22"/>
  <c r="G35" i="22"/>
  <c r="D35" i="22"/>
  <c r="B35" i="22"/>
  <c r="G34" i="22"/>
  <c r="D34" i="22"/>
  <c r="B34" i="22"/>
  <c r="G33" i="22"/>
  <c r="D33" i="22"/>
  <c r="B33" i="22"/>
  <c r="G32" i="22"/>
  <c r="D32" i="22"/>
  <c r="B32" i="22"/>
  <c r="G31" i="22"/>
  <c r="D31" i="22"/>
  <c r="B31" i="22"/>
  <c r="G30" i="22"/>
  <c r="D30" i="22"/>
  <c r="B30" i="22"/>
  <c r="D29" i="22"/>
  <c r="B29" i="22"/>
  <c r="D19" i="22"/>
  <c r="T16" i="22"/>
  <c r="D16" i="22"/>
  <c r="D13" i="22"/>
  <c r="D12" i="22"/>
  <c r="D11" i="22"/>
  <c r="D10" i="22"/>
  <c r="D9" i="22"/>
  <c r="D6" i="22"/>
  <c r="Z85" i="22" l="1"/>
  <c r="AA85" i="22" s="1"/>
  <c r="P84" i="19" s="1"/>
  <c r="Z51" i="22"/>
  <c r="AA51" i="22" s="1"/>
  <c r="P50" i="19" s="1"/>
  <c r="Z73" i="22"/>
  <c r="AA73" i="22" s="1"/>
  <c r="P72" i="19" s="1"/>
  <c r="Z71" i="22"/>
  <c r="AA71" i="22" s="1"/>
  <c r="P70" i="19" s="1"/>
  <c r="Z79" i="22"/>
  <c r="AA79" i="22" s="1"/>
  <c r="P78" i="19" s="1"/>
  <c r="Z31" i="22"/>
  <c r="AA31" i="22" s="1"/>
  <c r="P30" i="19" s="1"/>
  <c r="Z39" i="22"/>
  <c r="AA39" i="22" s="1"/>
  <c r="P38" i="19" s="1"/>
  <c r="Z57" i="22"/>
  <c r="AA57" i="22" s="1"/>
  <c r="P56" i="19" s="1"/>
  <c r="Z43" i="22"/>
  <c r="AA43" i="22" s="1"/>
  <c r="P42" i="19" s="1"/>
  <c r="Z77" i="22"/>
  <c r="AA77" i="22" s="1"/>
  <c r="P76" i="19" s="1"/>
  <c r="Z35" i="22"/>
  <c r="AA35" i="22" s="1"/>
  <c r="P34" i="19" s="1"/>
  <c r="Z83" i="22"/>
  <c r="AA83" i="22" s="1"/>
  <c r="P82" i="19" s="1"/>
  <c r="Z61" i="22"/>
  <c r="AA61" i="22" s="1"/>
  <c r="P60" i="19" s="1"/>
  <c r="Z49" i="22"/>
  <c r="AA49" i="22" s="1"/>
  <c r="P48" i="19" s="1"/>
  <c r="Z65" i="22"/>
  <c r="AA65" i="22" s="1"/>
  <c r="P64" i="19" s="1"/>
  <c r="Z64" i="22"/>
  <c r="AA64" i="22" s="1"/>
  <c r="P63" i="19" s="1"/>
  <c r="Z55" i="22"/>
  <c r="AA55" i="22" s="1"/>
  <c r="P54" i="19" s="1"/>
  <c r="Z47" i="22"/>
  <c r="AA47" i="22" s="1"/>
  <c r="P46" i="19" s="1"/>
  <c r="Z46" i="22"/>
  <c r="AA46" i="22" s="1"/>
  <c r="P45" i="19" s="1"/>
  <c r="Z37" i="22"/>
  <c r="AA37" i="22" s="1"/>
  <c r="P36" i="19" s="1"/>
  <c r="Z36" i="22"/>
  <c r="AA36" i="22" s="1"/>
  <c r="P35" i="19" s="1"/>
  <c r="Z30" i="22"/>
  <c r="AA30" i="22" s="1"/>
  <c r="P29" i="19" s="1"/>
  <c r="Z88" i="22"/>
  <c r="AA88" i="22" s="1"/>
  <c r="P87" i="19" s="1"/>
  <c r="Z82" i="22"/>
  <c r="AA82" i="22" s="1"/>
  <c r="P81" i="19" s="1"/>
  <c r="Z76" i="22"/>
  <c r="AA76" i="22" s="1"/>
  <c r="P75" i="19" s="1"/>
  <c r="Z70" i="22"/>
  <c r="AA70" i="22" s="1"/>
  <c r="P69" i="19" s="1"/>
  <c r="Z67" i="22"/>
  <c r="AA67" i="22" s="1"/>
  <c r="P66" i="19" s="1"/>
  <c r="Z66" i="22"/>
  <c r="AA66" i="22" s="1"/>
  <c r="P65" i="19" s="1"/>
  <c r="Z60" i="22"/>
  <c r="AA60" i="22" s="1"/>
  <c r="P59" i="19" s="1"/>
  <c r="Z54" i="22"/>
  <c r="AA54" i="22" s="1"/>
  <c r="P53" i="19" s="1"/>
  <c r="Z48" i="22"/>
  <c r="AA48" i="22" s="1"/>
  <c r="P47" i="19" s="1"/>
  <c r="Z42" i="22"/>
  <c r="AA42" i="22" s="1"/>
  <c r="P41" i="19" s="1"/>
  <c r="Z33" i="22"/>
  <c r="AA33" i="22" s="1"/>
  <c r="P32" i="19" s="1"/>
  <c r="Z32" i="22"/>
  <c r="AA32" i="22" s="1"/>
  <c r="P31" i="19" s="1"/>
  <c r="Z84" i="22"/>
  <c r="AA84" i="22" s="1"/>
  <c r="P83" i="19" s="1"/>
  <c r="Z78" i="22"/>
  <c r="AA78" i="22" s="1"/>
  <c r="P77" i="19" s="1"/>
  <c r="Z72" i="22"/>
  <c r="AA72" i="22" s="1"/>
  <c r="P71" i="19" s="1"/>
  <c r="Z63" i="22"/>
  <c r="AA63" i="22" s="1"/>
  <c r="P62" i="19" s="1"/>
  <c r="Z62" i="22"/>
  <c r="AA62" i="22" s="1"/>
  <c r="P61" i="19" s="1"/>
  <c r="Z56" i="22"/>
  <c r="AA56" i="22" s="1"/>
  <c r="P55" i="19" s="1"/>
  <c r="Z50" i="22"/>
  <c r="AA50" i="22" s="1"/>
  <c r="P49" i="19" s="1"/>
  <c r="Z45" i="22"/>
  <c r="AA45" i="22" s="1"/>
  <c r="P44" i="19" s="1"/>
  <c r="Z44" i="22"/>
  <c r="AA44" i="22" s="1"/>
  <c r="P43" i="19" s="1"/>
  <c r="Z38" i="22"/>
  <c r="AA38" i="22" s="1"/>
  <c r="P37" i="19" s="1"/>
  <c r="Z87" i="22"/>
  <c r="AA87" i="22" s="1"/>
  <c r="P86" i="19" s="1"/>
  <c r="Z86" i="22"/>
  <c r="AA86" i="22" s="1"/>
  <c r="P85" i="19" s="1"/>
  <c r="Z81" i="22"/>
  <c r="AA81" i="22" s="1"/>
  <c r="P80" i="19" s="1"/>
  <c r="Z80" i="22"/>
  <c r="AA80" i="22" s="1"/>
  <c r="P79" i="19" s="1"/>
  <c r="Z75" i="22"/>
  <c r="AA75" i="22" s="1"/>
  <c r="P74" i="19" s="1"/>
  <c r="Z74" i="22"/>
  <c r="AA74" i="22" s="1"/>
  <c r="P73" i="19" s="1"/>
  <c r="Z69" i="22"/>
  <c r="AA69" i="22" s="1"/>
  <c r="P68" i="19" s="1"/>
  <c r="Z68" i="22"/>
  <c r="AA68" i="22" s="1"/>
  <c r="P67" i="19" s="1"/>
  <c r="Z59" i="22"/>
  <c r="AA59" i="22" s="1"/>
  <c r="P58" i="19" s="1"/>
  <c r="Z58" i="22"/>
  <c r="AA58" i="22" s="1"/>
  <c r="P57" i="19" s="1"/>
  <c r="Z53" i="22"/>
  <c r="AA53" i="22" s="1"/>
  <c r="P52" i="19" s="1"/>
  <c r="Z52" i="22"/>
  <c r="AA52" i="22" s="1"/>
  <c r="P51" i="19" s="1"/>
  <c r="Z41" i="22"/>
  <c r="AA41" i="22" s="1"/>
  <c r="P40" i="19" s="1"/>
  <c r="Z40" i="22"/>
  <c r="AA40" i="22" s="1"/>
  <c r="P39" i="19" s="1"/>
  <c r="Z34" i="22"/>
  <c r="AA34" i="22" s="1"/>
  <c r="P33" i="19" s="1"/>
  <c r="Z29" i="22"/>
  <c r="AA29" i="22" s="1"/>
  <c r="P28" i="19" s="1"/>
  <c r="C3" i="5"/>
  <c r="B2" i="6" s="1"/>
  <c r="E2" i="6" l="1"/>
  <c r="R2" i="6"/>
  <c r="M2" i="6"/>
  <c r="Y9" i="3"/>
  <c r="Y10" i="3"/>
  <c r="Y11" i="3"/>
  <c r="Y12"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7" i="3"/>
  <c r="Y8" i="3"/>
  <c r="J3" i="5" l="1"/>
  <c r="K3" i="5" s="1"/>
  <c r="G46" i="3" l="1"/>
  <c r="G47" i="3"/>
  <c r="G48" i="3"/>
  <c r="G49" i="3"/>
  <c r="G50" i="3"/>
  <c r="G51" i="3"/>
  <c r="G52" i="3"/>
  <c r="G53" i="3"/>
  <c r="G54" i="3"/>
  <c r="G55" i="3"/>
  <c r="G56" i="3"/>
  <c r="G57" i="3"/>
  <c r="G58" i="3"/>
  <c r="G59" i="3"/>
  <c r="G60" i="3"/>
  <c r="G61" i="3"/>
  <c r="G62" i="3"/>
  <c r="G63" i="3"/>
  <c r="G64" i="3"/>
  <c r="G65" i="3"/>
  <c r="G66" i="3"/>
  <c r="G67" i="3"/>
  <c r="G68" i="3"/>
  <c r="G70" i="3"/>
  <c r="G71" i="3"/>
  <c r="G72" i="3"/>
  <c r="G73" i="3"/>
  <c r="G74" i="3"/>
  <c r="G75" i="3"/>
  <c r="G76" i="3"/>
  <c r="G80" i="3"/>
  <c r="J45" i="3"/>
  <c r="J46" i="3"/>
  <c r="J47" i="3"/>
  <c r="J49" i="3"/>
  <c r="J50" i="3"/>
  <c r="J51" i="3"/>
  <c r="J52" i="3"/>
  <c r="J53" i="3"/>
  <c r="J54" i="3"/>
  <c r="J55" i="3"/>
  <c r="J57" i="3"/>
  <c r="J58" i="3"/>
  <c r="J59" i="3"/>
  <c r="J60" i="3"/>
  <c r="J61" i="3"/>
  <c r="J62" i="3"/>
  <c r="J63" i="3"/>
  <c r="J64" i="3"/>
  <c r="J65" i="3"/>
  <c r="J66" i="3"/>
  <c r="J67" i="3"/>
  <c r="J70" i="3"/>
  <c r="J71" i="3"/>
  <c r="J72" i="3"/>
  <c r="J73" i="3"/>
  <c r="J74" i="3"/>
  <c r="J75" i="3"/>
  <c r="J78" i="3"/>
  <c r="J79" i="3"/>
  <c r="J80" i="3"/>
  <c r="E3" i="5"/>
  <c r="L67" i="3"/>
  <c r="L69" i="3"/>
  <c r="L71" i="3"/>
  <c r="L73" i="3"/>
  <c r="B45" i="3"/>
  <c r="C45" i="3"/>
  <c r="D45" i="3"/>
  <c r="F45" i="3"/>
  <c r="G45" i="3"/>
  <c r="I45" i="3"/>
  <c r="B46" i="3"/>
  <c r="C46" i="3"/>
  <c r="D46" i="3"/>
  <c r="F46" i="3"/>
  <c r="I46" i="3"/>
  <c r="B47" i="3"/>
  <c r="C47" i="3"/>
  <c r="D47" i="3"/>
  <c r="F47" i="3"/>
  <c r="I47" i="3"/>
  <c r="B48" i="3"/>
  <c r="C48" i="3"/>
  <c r="D48" i="3"/>
  <c r="F48" i="3"/>
  <c r="I48" i="3"/>
  <c r="J48" i="3"/>
  <c r="B49" i="3"/>
  <c r="C49" i="3"/>
  <c r="D49" i="3"/>
  <c r="F49" i="3"/>
  <c r="I49" i="3"/>
  <c r="B50" i="3"/>
  <c r="C50" i="3"/>
  <c r="D50" i="3"/>
  <c r="F50" i="3"/>
  <c r="I50" i="3"/>
  <c r="B51" i="3"/>
  <c r="C51" i="3"/>
  <c r="D51" i="3"/>
  <c r="F51" i="3"/>
  <c r="I51" i="3"/>
  <c r="B52" i="3"/>
  <c r="C52" i="3"/>
  <c r="D52" i="3"/>
  <c r="F52" i="3"/>
  <c r="I52" i="3"/>
  <c r="B53" i="3"/>
  <c r="C53" i="3"/>
  <c r="D53" i="3"/>
  <c r="F53" i="3"/>
  <c r="I53" i="3"/>
  <c r="B54" i="3"/>
  <c r="C54" i="3"/>
  <c r="D54" i="3"/>
  <c r="F54" i="3"/>
  <c r="I54" i="3"/>
  <c r="B55" i="3"/>
  <c r="C55" i="3"/>
  <c r="D55" i="3"/>
  <c r="F55" i="3"/>
  <c r="I55" i="3"/>
  <c r="B56" i="3"/>
  <c r="C56" i="3"/>
  <c r="D56" i="3"/>
  <c r="F56" i="3"/>
  <c r="I56" i="3"/>
  <c r="J56" i="3"/>
  <c r="B57" i="3"/>
  <c r="C57" i="3"/>
  <c r="D57" i="3"/>
  <c r="F57" i="3"/>
  <c r="I57" i="3"/>
  <c r="B58" i="3"/>
  <c r="C58" i="3"/>
  <c r="D58" i="3"/>
  <c r="F58" i="3"/>
  <c r="I58" i="3"/>
  <c r="B59" i="3"/>
  <c r="C59" i="3"/>
  <c r="D59" i="3"/>
  <c r="F59" i="3"/>
  <c r="I59" i="3"/>
  <c r="B60" i="3"/>
  <c r="C60" i="3"/>
  <c r="D60" i="3"/>
  <c r="F60" i="3"/>
  <c r="I60" i="3"/>
  <c r="M60" i="3"/>
  <c r="B61" i="3"/>
  <c r="C61" i="3"/>
  <c r="D61" i="3"/>
  <c r="F61" i="3"/>
  <c r="I61" i="3"/>
  <c r="M61" i="3"/>
  <c r="B62" i="3"/>
  <c r="C62" i="3"/>
  <c r="D62" i="3"/>
  <c r="F62" i="3"/>
  <c r="I62" i="3"/>
  <c r="L62" i="3"/>
  <c r="M62" i="3"/>
  <c r="B63" i="3"/>
  <c r="C63" i="3"/>
  <c r="D63" i="3"/>
  <c r="F63" i="3"/>
  <c r="I63" i="3"/>
  <c r="L63" i="3"/>
  <c r="M63" i="3"/>
  <c r="B64" i="3"/>
  <c r="C64" i="3"/>
  <c r="D64" i="3"/>
  <c r="F64" i="3"/>
  <c r="I64" i="3"/>
  <c r="M64" i="3"/>
  <c r="B65" i="3"/>
  <c r="C65" i="3"/>
  <c r="D65" i="3"/>
  <c r="F65" i="3"/>
  <c r="I65" i="3"/>
  <c r="L65" i="3"/>
  <c r="M65" i="3"/>
  <c r="B66" i="3"/>
  <c r="C66" i="3"/>
  <c r="D66" i="3"/>
  <c r="F66" i="3"/>
  <c r="I66" i="3"/>
  <c r="M66" i="3"/>
  <c r="B67" i="3"/>
  <c r="C67" i="3"/>
  <c r="D67" i="3"/>
  <c r="F67" i="3"/>
  <c r="I67" i="3"/>
  <c r="M67" i="3"/>
  <c r="B68" i="3"/>
  <c r="C68" i="3"/>
  <c r="D68" i="3"/>
  <c r="F68" i="3"/>
  <c r="I68" i="3"/>
  <c r="J68" i="3"/>
  <c r="M68" i="3"/>
  <c r="B69" i="3"/>
  <c r="C69" i="3"/>
  <c r="D69" i="3"/>
  <c r="F69" i="3"/>
  <c r="G69" i="3"/>
  <c r="I69" i="3"/>
  <c r="J69" i="3"/>
  <c r="M69" i="3"/>
  <c r="B70" i="3"/>
  <c r="C70" i="3"/>
  <c r="D70" i="3"/>
  <c r="F70" i="3"/>
  <c r="I70" i="3"/>
  <c r="M70" i="3"/>
  <c r="B71" i="3"/>
  <c r="C71" i="3"/>
  <c r="D71" i="3"/>
  <c r="F71" i="3"/>
  <c r="I71" i="3"/>
  <c r="M71" i="3"/>
  <c r="B72" i="3"/>
  <c r="C72" i="3"/>
  <c r="D72" i="3"/>
  <c r="F72" i="3"/>
  <c r="I72" i="3"/>
  <c r="M72" i="3"/>
  <c r="B73" i="3"/>
  <c r="C73" i="3"/>
  <c r="D73" i="3"/>
  <c r="F73" i="3"/>
  <c r="I73" i="3"/>
  <c r="M73" i="3"/>
  <c r="B74" i="3"/>
  <c r="C74" i="3"/>
  <c r="D74" i="3"/>
  <c r="F74" i="3"/>
  <c r="I74" i="3"/>
  <c r="L74" i="3"/>
  <c r="M74" i="3"/>
  <c r="B75" i="3"/>
  <c r="C75" i="3"/>
  <c r="D75" i="3"/>
  <c r="F75" i="3"/>
  <c r="I75" i="3"/>
  <c r="L75" i="3"/>
  <c r="M75" i="3"/>
  <c r="B76" i="3"/>
  <c r="C76" i="3"/>
  <c r="D76" i="3"/>
  <c r="F76" i="3"/>
  <c r="I76" i="3"/>
  <c r="J76" i="3"/>
  <c r="M76" i="3"/>
  <c r="B77" i="3"/>
  <c r="C77" i="3"/>
  <c r="D77" i="3"/>
  <c r="F77" i="3"/>
  <c r="G77" i="3"/>
  <c r="I77" i="3"/>
  <c r="J77" i="3"/>
  <c r="M77" i="3"/>
  <c r="B78" i="3"/>
  <c r="C78" i="3"/>
  <c r="D78" i="3"/>
  <c r="F78" i="3"/>
  <c r="G78" i="3"/>
  <c r="I78" i="3"/>
  <c r="L78" i="3"/>
  <c r="M78" i="3"/>
  <c r="B79" i="3"/>
  <c r="C79" i="3"/>
  <c r="D79" i="3"/>
  <c r="F79" i="3"/>
  <c r="G79" i="3"/>
  <c r="I79" i="3"/>
  <c r="L79" i="3"/>
  <c r="M79" i="3"/>
  <c r="B80" i="3"/>
  <c r="C80" i="3"/>
  <c r="D80" i="3"/>
  <c r="F80" i="3"/>
  <c r="I80" i="3"/>
  <c r="L80" i="3"/>
  <c r="M80" i="3"/>
  <c r="Q67" i="1"/>
  <c r="Q66" i="19" s="1"/>
  <c r="Q68" i="1"/>
  <c r="Q67" i="19" s="1"/>
  <c r="Q69" i="1"/>
  <c r="Q68" i="19" s="1"/>
  <c r="Q70" i="1"/>
  <c r="Q69" i="19" s="1"/>
  <c r="Q71" i="1"/>
  <c r="Q70" i="19" s="1"/>
  <c r="Q72" i="1"/>
  <c r="Q71" i="19" s="1"/>
  <c r="Q73" i="1"/>
  <c r="Q72" i="19" s="1"/>
  <c r="Q74" i="1"/>
  <c r="Q73" i="19" s="1"/>
  <c r="Q75" i="1"/>
  <c r="Q74" i="19" s="1"/>
  <c r="Q76" i="1"/>
  <c r="Q75" i="19" s="1"/>
  <c r="Q77" i="1"/>
  <c r="Q76" i="19" s="1"/>
  <c r="Q78" i="1"/>
  <c r="Q77" i="19" s="1"/>
  <c r="Q79" i="1"/>
  <c r="Q78" i="19" s="1"/>
  <c r="Q80" i="1"/>
  <c r="Q79" i="19" s="1"/>
  <c r="Q81" i="1"/>
  <c r="Q80" i="19" s="1"/>
  <c r="Q82" i="1"/>
  <c r="Q81" i="19" s="1"/>
  <c r="Q83" i="1"/>
  <c r="Q82" i="19" s="1"/>
  <c r="Q84" i="1"/>
  <c r="Q83" i="19" s="1"/>
  <c r="Q85" i="1"/>
  <c r="Q84" i="19" s="1"/>
  <c r="Q86" i="1"/>
  <c r="Q85" i="19" s="1"/>
  <c r="Q87" i="1"/>
  <c r="Q86" i="19" s="1"/>
  <c r="Q88" i="1"/>
  <c r="Q87" i="19" s="1"/>
  <c r="M47" i="3" l="1"/>
  <c r="M46" i="3"/>
  <c r="M50" i="3"/>
  <c r="L49" i="3"/>
  <c r="M49" i="3"/>
  <c r="M59" i="3"/>
  <c r="M56" i="3"/>
  <c r="M58" i="3"/>
  <c r="M54" i="3"/>
  <c r="P78" i="3"/>
  <c r="H78" i="3" s="1"/>
  <c r="R78" i="3"/>
  <c r="K78" i="3" s="1"/>
  <c r="T78" i="3"/>
  <c r="N78" i="3" s="1"/>
  <c r="P68" i="3"/>
  <c r="R68" i="3"/>
  <c r="K68" i="3" s="1"/>
  <c r="P64" i="3"/>
  <c r="H64" i="3" s="1"/>
  <c r="R64" i="3"/>
  <c r="K64" i="3" s="1"/>
  <c r="R63" i="3"/>
  <c r="K63" i="3" s="1"/>
  <c r="T63" i="3"/>
  <c r="N63" i="3" s="1"/>
  <c r="P63" i="3"/>
  <c r="H63" i="3" s="1"/>
  <c r="P62" i="3"/>
  <c r="H62" i="3" s="1"/>
  <c r="R62" i="3"/>
  <c r="K62" i="3" s="1"/>
  <c r="T62" i="3"/>
  <c r="N62" i="3" s="1"/>
  <c r="P59" i="3"/>
  <c r="H59" i="3" s="1"/>
  <c r="R59" i="3"/>
  <c r="K59" i="3" s="1"/>
  <c r="R79" i="3"/>
  <c r="K79" i="3" s="1"/>
  <c r="T79" i="3"/>
  <c r="N79" i="3" s="1"/>
  <c r="P79" i="3"/>
  <c r="H79" i="3" s="1"/>
  <c r="R75" i="3"/>
  <c r="K75" i="3" s="1"/>
  <c r="T75" i="3"/>
  <c r="N75" i="3" s="1"/>
  <c r="P75" i="3"/>
  <c r="H75" i="3" s="1"/>
  <c r="P74" i="3"/>
  <c r="H74" i="3" s="1"/>
  <c r="R74" i="3"/>
  <c r="K74" i="3" s="1"/>
  <c r="T74" i="3"/>
  <c r="N74" i="3" s="1"/>
  <c r="P66" i="3"/>
  <c r="H66" i="3" s="1"/>
  <c r="R66" i="3"/>
  <c r="K66" i="3" s="1"/>
  <c r="P65" i="3"/>
  <c r="H65" i="3" s="1"/>
  <c r="R65" i="3"/>
  <c r="T65" i="3"/>
  <c r="N65" i="3" s="1"/>
  <c r="P77" i="3"/>
  <c r="H77" i="3" s="1"/>
  <c r="R77" i="3"/>
  <c r="K77" i="3" s="1"/>
  <c r="P70" i="3"/>
  <c r="H70" i="3" s="1"/>
  <c r="R70" i="3"/>
  <c r="K70" i="3" s="1"/>
  <c r="R67" i="3"/>
  <c r="K67" i="3" s="1"/>
  <c r="T67" i="3"/>
  <c r="N67" i="3" s="1"/>
  <c r="P67" i="3"/>
  <c r="H67" i="3" s="1"/>
  <c r="R60" i="3"/>
  <c r="K60" i="3" s="1"/>
  <c r="P60" i="3"/>
  <c r="H60" i="3" s="1"/>
  <c r="P58" i="3"/>
  <c r="H58" i="3" s="1"/>
  <c r="R58" i="3"/>
  <c r="K58" i="3" s="1"/>
  <c r="T80" i="3"/>
  <c r="N80" i="3" s="1"/>
  <c r="P80" i="3"/>
  <c r="H80" i="3" s="1"/>
  <c r="R80" i="3"/>
  <c r="K80" i="3" s="1"/>
  <c r="P76" i="3"/>
  <c r="H76" i="3" s="1"/>
  <c r="R76" i="3"/>
  <c r="K76" i="3" s="1"/>
  <c r="P73" i="3"/>
  <c r="H73" i="3" s="1"/>
  <c r="R73" i="3"/>
  <c r="K73" i="3" s="1"/>
  <c r="T73" i="3"/>
  <c r="N73" i="3" s="1"/>
  <c r="P72" i="3"/>
  <c r="H72" i="3" s="1"/>
  <c r="R72" i="3"/>
  <c r="K72" i="3" s="1"/>
  <c r="R71" i="3"/>
  <c r="K71" i="3" s="1"/>
  <c r="T71" i="3"/>
  <c r="N71" i="3" s="1"/>
  <c r="P71" i="3"/>
  <c r="H71" i="3" s="1"/>
  <c r="P69" i="3"/>
  <c r="H69" i="3" s="1"/>
  <c r="R69" i="3"/>
  <c r="K69" i="3" s="1"/>
  <c r="T69" i="3"/>
  <c r="N69" i="3" s="1"/>
  <c r="P61" i="3"/>
  <c r="H61" i="3" s="1"/>
  <c r="R61" i="3"/>
  <c r="K61" i="3" s="1"/>
  <c r="L58" i="3"/>
  <c r="L46" i="3"/>
  <c r="P57" i="3"/>
  <c r="H57" i="3" s="1"/>
  <c r="R57" i="3"/>
  <c r="K57" i="3" s="1"/>
  <c r="P47" i="3"/>
  <c r="H47" i="3" s="1"/>
  <c r="R47" i="3"/>
  <c r="K47" i="3" s="1"/>
  <c r="P46" i="3"/>
  <c r="H46" i="3" s="1"/>
  <c r="R46" i="3"/>
  <c r="K46" i="3" s="1"/>
  <c r="R45" i="3"/>
  <c r="K45" i="3" s="1"/>
  <c r="P45" i="3"/>
  <c r="H45" i="3" s="1"/>
  <c r="R52" i="3"/>
  <c r="K52" i="3" s="1"/>
  <c r="P52" i="3"/>
  <c r="H52" i="3" s="1"/>
  <c r="R48" i="3"/>
  <c r="K48" i="3" s="1"/>
  <c r="P48" i="3"/>
  <c r="H48" i="3" s="1"/>
  <c r="P55" i="3"/>
  <c r="H55" i="3" s="1"/>
  <c r="R55" i="3"/>
  <c r="K55" i="3" s="1"/>
  <c r="P49" i="3"/>
  <c r="H49" i="3" s="1"/>
  <c r="R49" i="3"/>
  <c r="K49" i="3" s="1"/>
  <c r="R56" i="3"/>
  <c r="K56" i="3" s="1"/>
  <c r="P56" i="3"/>
  <c r="H56" i="3" s="1"/>
  <c r="R54" i="3"/>
  <c r="K54" i="3" s="1"/>
  <c r="P54" i="3"/>
  <c r="H54" i="3" s="1"/>
  <c r="R53" i="3"/>
  <c r="K53" i="3" s="1"/>
  <c r="P53" i="3"/>
  <c r="H53" i="3" s="1"/>
  <c r="P51" i="3"/>
  <c r="H51" i="3" s="1"/>
  <c r="R51" i="3"/>
  <c r="K51" i="3" s="1"/>
  <c r="P50" i="3"/>
  <c r="H50" i="3" s="1"/>
  <c r="R50" i="3"/>
  <c r="K50" i="3" s="1"/>
  <c r="K65" i="3"/>
  <c r="O77" i="22"/>
  <c r="O81" i="22"/>
  <c r="O88" i="22"/>
  <c r="O84" i="22"/>
  <c r="O80" i="22"/>
  <c r="O76" i="22"/>
  <c r="O72" i="22"/>
  <c r="O68" i="22"/>
  <c r="O85" i="22"/>
  <c r="O69" i="22"/>
  <c r="O83" i="22"/>
  <c r="O67" i="22"/>
  <c r="O73" i="22"/>
  <c r="O87" i="22"/>
  <c r="O79" i="22"/>
  <c r="O75" i="22"/>
  <c r="O71" i="22"/>
  <c r="O86" i="22"/>
  <c r="O82" i="22"/>
  <c r="O78" i="22"/>
  <c r="O74" i="22"/>
  <c r="O70" i="22"/>
  <c r="M52" i="3"/>
  <c r="L59" i="3"/>
  <c r="L57" i="3"/>
  <c r="M57" i="3"/>
  <c r="L53" i="3"/>
  <c r="M53" i="3"/>
  <c r="L45" i="3"/>
  <c r="M45" i="3"/>
  <c r="L55" i="3"/>
  <c r="M55" i="3"/>
  <c r="L51" i="3"/>
  <c r="M51" i="3"/>
  <c r="M48" i="3"/>
  <c r="L47" i="3"/>
  <c r="L56" i="3"/>
  <c r="L77" i="3"/>
  <c r="T77" i="3" s="1"/>
  <c r="N77" i="3" s="1"/>
  <c r="L64" i="3"/>
  <c r="T64" i="3" s="1"/>
  <c r="N64" i="3" s="1"/>
  <c r="L61" i="3"/>
  <c r="L48" i="3"/>
  <c r="L76" i="3"/>
  <c r="T76" i="3" s="1"/>
  <c r="N76" i="3" s="1"/>
  <c r="L72" i="3"/>
  <c r="T72" i="3" s="1"/>
  <c r="N72" i="3" s="1"/>
  <c r="L60" i="3"/>
  <c r="T60" i="3" s="1"/>
  <c r="N60" i="3" s="1"/>
  <c r="L68" i="3"/>
  <c r="T68" i="3" s="1"/>
  <c r="N68" i="3" s="1"/>
  <c r="L52" i="3"/>
  <c r="L70" i="3"/>
  <c r="T70" i="3" s="1"/>
  <c r="N70" i="3" s="1"/>
  <c r="L66" i="3"/>
  <c r="L54" i="3"/>
  <c r="L50" i="3"/>
  <c r="H68" i="3"/>
  <c r="T47" i="3" l="1"/>
  <c r="N47" i="3" s="1"/>
  <c r="T54" i="3"/>
  <c r="N54" i="3" s="1"/>
  <c r="T49" i="3"/>
  <c r="N49" i="3" s="1"/>
  <c r="T56" i="3"/>
  <c r="N56" i="3" s="1"/>
  <c r="T57" i="3"/>
  <c r="N57" i="3" s="1"/>
  <c r="T59" i="3"/>
  <c r="N59" i="3" s="1"/>
  <c r="T52" i="3"/>
  <c r="N52" i="3" s="1"/>
  <c r="T55" i="3"/>
  <c r="N55" i="3" s="1"/>
  <c r="T48" i="3"/>
  <c r="N48" i="3" s="1"/>
  <c r="T53" i="3"/>
  <c r="N53" i="3" s="1"/>
  <c r="T51" i="3"/>
  <c r="N51" i="3" s="1"/>
  <c r="T45" i="3"/>
  <c r="N45" i="3" s="1"/>
  <c r="T46" i="3"/>
  <c r="N46" i="3" s="1"/>
  <c r="T50" i="3"/>
  <c r="N50" i="3" s="1"/>
  <c r="T58" i="3"/>
  <c r="N58" i="3" s="1"/>
  <c r="T61" i="3"/>
  <c r="N61" i="3" s="1"/>
  <c r="T66" i="3"/>
  <c r="N66" i="3" s="1"/>
  <c r="Q3" i="3" l="1"/>
  <c r="P3" i="3"/>
  <c r="V24" i="1" l="1"/>
  <c r="Q66" i="1" l="1"/>
  <c r="Q65" i="19" s="1"/>
  <c r="O66" i="22" l="1"/>
  <c r="J8" i="3"/>
  <c r="J9" i="3"/>
  <c r="J10" i="3"/>
  <c r="J11" i="3"/>
  <c r="J12" i="3"/>
  <c r="J13" i="3"/>
  <c r="J14" i="3"/>
  <c r="J15" i="3"/>
  <c r="J16" i="3"/>
  <c r="J17" i="3"/>
  <c r="J18" i="3"/>
  <c r="J19" i="3"/>
  <c r="J20" i="3"/>
  <c r="J21" i="3"/>
  <c r="J22" i="3"/>
  <c r="J23" i="3"/>
  <c r="J24" i="3"/>
  <c r="J25" i="3"/>
  <c r="J26" i="3"/>
  <c r="J27" i="3"/>
  <c r="J28" i="3"/>
  <c r="J29" i="3"/>
  <c r="J30" i="3"/>
  <c r="J31" i="3"/>
  <c r="J32" i="3"/>
  <c r="J33" i="3"/>
  <c r="J34" i="3"/>
  <c r="J35" i="3"/>
  <c r="J36" i="3"/>
  <c r="J37" i="3"/>
  <c r="J38" i="3"/>
  <c r="J39" i="3"/>
  <c r="J40" i="3"/>
  <c r="J41" i="3"/>
  <c r="J42" i="3"/>
  <c r="J43" i="3"/>
  <c r="J44" i="3"/>
  <c r="J7" i="3"/>
  <c r="M44" i="3" l="1"/>
  <c r="I8" i="3"/>
  <c r="I9" i="3"/>
  <c r="I10" i="3"/>
  <c r="I11" i="3"/>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G21" i="3"/>
  <c r="G22" i="3"/>
  <c r="G23" i="3"/>
  <c r="G24" i="3"/>
  <c r="G25" i="3"/>
  <c r="G26" i="3"/>
  <c r="G27" i="3"/>
  <c r="G28" i="3"/>
  <c r="G29" i="3"/>
  <c r="G30" i="3"/>
  <c r="G31" i="3"/>
  <c r="G32" i="3"/>
  <c r="G33" i="3"/>
  <c r="G34" i="3"/>
  <c r="G35" i="3"/>
  <c r="G36" i="3"/>
  <c r="G37" i="3"/>
  <c r="G38" i="3"/>
  <c r="G39" i="3"/>
  <c r="G40" i="3"/>
  <c r="G41" i="3"/>
  <c r="G42" i="3"/>
  <c r="G43" i="3"/>
  <c r="G44" i="3"/>
  <c r="F21" i="3"/>
  <c r="F22" i="3"/>
  <c r="F23" i="3"/>
  <c r="F24" i="3"/>
  <c r="F25" i="3"/>
  <c r="F26" i="3"/>
  <c r="F27" i="3"/>
  <c r="F28" i="3"/>
  <c r="F29" i="3"/>
  <c r="F30" i="3"/>
  <c r="F31" i="3"/>
  <c r="F32" i="3"/>
  <c r="F33" i="3"/>
  <c r="F34" i="3"/>
  <c r="F35" i="3"/>
  <c r="F36" i="3"/>
  <c r="F37" i="3"/>
  <c r="F38" i="3"/>
  <c r="F39" i="3"/>
  <c r="F40" i="3"/>
  <c r="F41" i="3"/>
  <c r="F42" i="3"/>
  <c r="F43" i="3"/>
  <c r="F44"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C8" i="3"/>
  <c r="C9" i="3"/>
  <c r="C10" i="3"/>
  <c r="C11" i="3"/>
  <c r="C12" i="3"/>
  <c r="C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B8" i="3"/>
  <c r="B9" i="3"/>
  <c r="B10" i="3"/>
  <c r="B11" i="3"/>
  <c r="B12" i="3"/>
  <c r="B13" i="3"/>
  <c r="B14" i="3"/>
  <c r="B15" i="3"/>
  <c r="B16" i="3"/>
  <c r="B17" i="3"/>
  <c r="B18" i="3"/>
  <c r="B19" i="3"/>
  <c r="B20" i="3"/>
  <c r="B21" i="3"/>
  <c r="B22" i="3"/>
  <c r="B23" i="3"/>
  <c r="B24" i="3"/>
  <c r="B25" i="3"/>
  <c r="B26" i="3"/>
  <c r="B27" i="3"/>
  <c r="B28" i="3"/>
  <c r="B29" i="3"/>
  <c r="B30" i="3"/>
  <c r="B31" i="3"/>
  <c r="B32" i="3"/>
  <c r="B33" i="3"/>
  <c r="B34" i="3"/>
  <c r="B35" i="3"/>
  <c r="B36" i="3"/>
  <c r="B37" i="3"/>
  <c r="B38" i="3"/>
  <c r="B39" i="3"/>
  <c r="B40" i="3"/>
  <c r="B41" i="3"/>
  <c r="B42" i="3"/>
  <c r="B43" i="3"/>
  <c r="B44" i="3"/>
  <c r="I7" i="3"/>
  <c r="D7" i="3"/>
  <c r="C7" i="3"/>
  <c r="B7" i="3"/>
  <c r="H28" i="19"/>
  <c r="D28" i="19"/>
  <c r="B28" i="19"/>
  <c r="L19" i="19"/>
  <c r="D19" i="19"/>
  <c r="D16" i="19"/>
  <c r="D13" i="19"/>
  <c r="D12" i="19"/>
  <c r="D11" i="19"/>
  <c r="D10" i="19"/>
  <c r="D9" i="19"/>
  <c r="D6" i="19"/>
  <c r="O1" i="5" l="1"/>
  <c r="Q1" i="5" s="1"/>
  <c r="D2" i="6"/>
  <c r="Q2" i="6" s="1"/>
  <c r="I2" i="6"/>
  <c r="L28" i="3"/>
  <c r="L36" i="3"/>
  <c r="L32" i="3"/>
  <c r="L24" i="3"/>
  <c r="G19" i="3"/>
  <c r="G15" i="3"/>
  <c r="G18" i="3"/>
  <c r="G14" i="3"/>
  <c r="G10" i="3"/>
  <c r="F13" i="3"/>
  <c r="G13" i="3"/>
  <c r="F9" i="3"/>
  <c r="G9" i="3"/>
  <c r="F20" i="3"/>
  <c r="G20" i="3"/>
  <c r="F16" i="3"/>
  <c r="G16" i="3"/>
  <c r="F8" i="3"/>
  <c r="G8" i="3"/>
  <c r="F17" i="3"/>
  <c r="G17" i="3"/>
  <c r="F12" i="3"/>
  <c r="G12" i="3"/>
  <c r="G11" i="3"/>
  <c r="L20" i="3"/>
  <c r="M20" i="3"/>
  <c r="L16" i="3"/>
  <c r="M16" i="3"/>
  <c r="L12" i="3"/>
  <c r="M12" i="3"/>
  <c r="L8" i="3"/>
  <c r="M8" i="3"/>
  <c r="F7" i="3"/>
  <c r="G7" i="3"/>
  <c r="R28" i="19"/>
  <c r="S28" i="19"/>
  <c r="L44" i="3"/>
  <c r="T44" i="3" s="1"/>
  <c r="N44" i="3" s="1"/>
  <c r="R19" i="3"/>
  <c r="K19" i="3" s="1"/>
  <c r="R17" i="3"/>
  <c r="K17" i="3" s="1"/>
  <c r="R20" i="3"/>
  <c r="K20" i="3" s="1"/>
  <c r="T28" i="19"/>
  <c r="U28" i="19"/>
  <c r="R18" i="3"/>
  <c r="K18" i="3" s="1"/>
  <c r="R41" i="3"/>
  <c r="K41" i="3" s="1"/>
  <c r="P41" i="3"/>
  <c r="H41" i="3" s="1"/>
  <c r="R37" i="3"/>
  <c r="K37" i="3" s="1"/>
  <c r="P37" i="3"/>
  <c r="H37" i="3" s="1"/>
  <c r="R33" i="3"/>
  <c r="K33" i="3" s="1"/>
  <c r="P33" i="3"/>
  <c r="H33" i="3" s="1"/>
  <c r="R29" i="3"/>
  <c r="K29" i="3" s="1"/>
  <c r="P29" i="3"/>
  <c r="H29" i="3" s="1"/>
  <c r="R25" i="3"/>
  <c r="K25" i="3" s="1"/>
  <c r="P25" i="3"/>
  <c r="H25" i="3" s="1"/>
  <c r="R21" i="3"/>
  <c r="K21" i="3" s="1"/>
  <c r="P21" i="3"/>
  <c r="H21" i="3" s="1"/>
  <c r="R13" i="3"/>
  <c r="K13" i="3" s="1"/>
  <c r="R9" i="3"/>
  <c r="K9" i="3" s="1"/>
  <c r="P44" i="3"/>
  <c r="H44" i="3" s="1"/>
  <c r="R44" i="3"/>
  <c r="K44" i="3" s="1"/>
  <c r="P40" i="3"/>
  <c r="H40" i="3" s="1"/>
  <c r="R40" i="3"/>
  <c r="K40" i="3" s="1"/>
  <c r="P36" i="3"/>
  <c r="H36" i="3" s="1"/>
  <c r="R36" i="3"/>
  <c r="K36" i="3" s="1"/>
  <c r="P32" i="3"/>
  <c r="H32" i="3" s="1"/>
  <c r="R32" i="3"/>
  <c r="K32" i="3" s="1"/>
  <c r="P28" i="3"/>
  <c r="H28" i="3" s="1"/>
  <c r="R28" i="3"/>
  <c r="K28" i="3" s="1"/>
  <c r="P24" i="3"/>
  <c r="H24" i="3" s="1"/>
  <c r="R24" i="3"/>
  <c r="K24" i="3" s="1"/>
  <c r="R16" i="3"/>
  <c r="K16" i="3" s="1"/>
  <c r="R12" i="3"/>
  <c r="K12" i="3" s="1"/>
  <c r="R8" i="3"/>
  <c r="K8" i="3" s="1"/>
  <c r="P43" i="3"/>
  <c r="H43" i="3" s="1"/>
  <c r="R43" i="3"/>
  <c r="K43" i="3" s="1"/>
  <c r="P39" i="3"/>
  <c r="H39" i="3" s="1"/>
  <c r="R39" i="3"/>
  <c r="K39" i="3" s="1"/>
  <c r="P35" i="3"/>
  <c r="H35" i="3" s="1"/>
  <c r="R35" i="3"/>
  <c r="K35" i="3" s="1"/>
  <c r="P31" i="3"/>
  <c r="H31" i="3" s="1"/>
  <c r="R31" i="3"/>
  <c r="K31" i="3" s="1"/>
  <c r="P27" i="3"/>
  <c r="H27" i="3" s="1"/>
  <c r="R27" i="3"/>
  <c r="K27" i="3" s="1"/>
  <c r="P23" i="3"/>
  <c r="H23" i="3" s="1"/>
  <c r="R23" i="3"/>
  <c r="K23" i="3" s="1"/>
  <c r="R15" i="3"/>
  <c r="K15" i="3" s="1"/>
  <c r="R11" i="3"/>
  <c r="K11" i="3" s="1"/>
  <c r="F19" i="3"/>
  <c r="F15" i="3"/>
  <c r="F11" i="3"/>
  <c r="R7" i="3"/>
  <c r="K7" i="3" s="1"/>
  <c r="R42" i="3"/>
  <c r="K42" i="3" s="1"/>
  <c r="P42" i="3"/>
  <c r="H42" i="3" s="1"/>
  <c r="R38" i="3"/>
  <c r="K38" i="3" s="1"/>
  <c r="P38" i="3"/>
  <c r="H38" i="3" s="1"/>
  <c r="R34" i="3"/>
  <c r="K34" i="3" s="1"/>
  <c r="P34" i="3"/>
  <c r="H34" i="3" s="1"/>
  <c r="R30" i="3"/>
  <c r="K30" i="3" s="1"/>
  <c r="P30" i="3"/>
  <c r="H30" i="3" s="1"/>
  <c r="R26" i="3"/>
  <c r="K26" i="3" s="1"/>
  <c r="P26" i="3"/>
  <c r="H26" i="3" s="1"/>
  <c r="R22" i="3"/>
  <c r="K22" i="3" s="1"/>
  <c r="P22" i="3"/>
  <c r="H22" i="3" s="1"/>
  <c r="R14" i="3"/>
  <c r="K14" i="3" s="1"/>
  <c r="R10" i="3"/>
  <c r="K10" i="3" s="1"/>
  <c r="F18" i="3"/>
  <c r="F14" i="3"/>
  <c r="F10" i="3"/>
  <c r="F2" i="6" l="1"/>
  <c r="G2" i="6" s="1"/>
  <c r="P16" i="3"/>
  <c r="H16" i="3" s="1"/>
  <c r="P9" i="3"/>
  <c r="H9" i="3" s="1"/>
  <c r="M11" i="3"/>
  <c r="M15" i="3"/>
  <c r="M14" i="3"/>
  <c r="P14" i="3"/>
  <c r="H14" i="3" s="1"/>
  <c r="P12" i="3"/>
  <c r="H12" i="3" s="1"/>
  <c r="P20" i="3"/>
  <c r="H20" i="3" s="1"/>
  <c r="P13" i="3"/>
  <c r="H13" i="3" s="1"/>
  <c r="P10" i="3"/>
  <c r="H10" i="3" s="1"/>
  <c r="P19" i="3"/>
  <c r="H19" i="3" s="1"/>
  <c r="P18" i="3"/>
  <c r="H18" i="3" s="1"/>
  <c r="P11" i="3"/>
  <c r="H11" i="3" s="1"/>
  <c r="T12" i="3"/>
  <c r="N12" i="3" s="1"/>
  <c r="T20" i="3"/>
  <c r="N20" i="3" s="1"/>
  <c r="P17" i="3"/>
  <c r="H17" i="3" s="1"/>
  <c r="P8" i="3"/>
  <c r="H8" i="3" s="1"/>
  <c r="P7" i="3"/>
  <c r="S3" i="3" s="1"/>
  <c r="L25" i="3"/>
  <c r="L43" i="3"/>
  <c r="L26" i="3"/>
  <c r="L34" i="3"/>
  <c r="L30" i="3"/>
  <c r="L40" i="3"/>
  <c r="M32" i="3"/>
  <c r="T32" i="3" s="1"/>
  <c r="N32" i="3" s="1"/>
  <c r="M28" i="3"/>
  <c r="T28" i="3" s="1"/>
  <c r="N28" i="3" s="1"/>
  <c r="L39" i="3"/>
  <c r="L42" i="3"/>
  <c r="L33" i="3"/>
  <c r="M36" i="3"/>
  <c r="T36" i="3" s="1"/>
  <c r="N36" i="3" s="1"/>
  <c r="P15" i="3"/>
  <c r="H15" i="3" s="1"/>
  <c r="L41" i="3"/>
  <c r="L31" i="3"/>
  <c r="L35" i="3"/>
  <c r="L38" i="3"/>
  <c r="L37" i="3"/>
  <c r="L29" i="3"/>
  <c r="M24" i="3"/>
  <c r="T24" i="3" s="1"/>
  <c r="N24" i="3" s="1"/>
  <c r="L23" i="3"/>
  <c r="L22" i="3"/>
  <c r="L21" i="3"/>
  <c r="L27" i="3"/>
  <c r="T8" i="3"/>
  <c r="N8" i="3" s="1"/>
  <c r="T16" i="3"/>
  <c r="N16" i="3" s="1"/>
  <c r="V28" i="19"/>
  <c r="X28" i="19" s="1"/>
  <c r="L7" i="3"/>
  <c r="G3" i="5"/>
  <c r="L18" i="3"/>
  <c r="M18" i="3"/>
  <c r="L10" i="3"/>
  <c r="M10" i="3"/>
  <c r="L19" i="3"/>
  <c r="M19" i="3"/>
  <c r="L17" i="3"/>
  <c r="M17" i="3"/>
  <c r="L13" i="3"/>
  <c r="M13" i="3"/>
  <c r="L9" i="3"/>
  <c r="M9" i="3"/>
  <c r="W28" i="19"/>
  <c r="Y28" i="19" s="1"/>
  <c r="L11" i="3"/>
  <c r="L15" i="3"/>
  <c r="L14" i="3"/>
  <c r="M7" i="3" l="1"/>
  <c r="H2" i="6"/>
  <c r="N2" i="6"/>
  <c r="T15" i="3"/>
  <c r="N15" i="3" s="1"/>
  <c r="T11" i="3"/>
  <c r="N11" i="3" s="1"/>
  <c r="T14" i="3"/>
  <c r="N14" i="3" s="1"/>
  <c r="H7" i="3"/>
  <c r="M43" i="3"/>
  <c r="T43" i="3" s="1"/>
  <c r="N43" i="3" s="1"/>
  <c r="M38" i="3"/>
  <c r="T38" i="3" s="1"/>
  <c r="N38" i="3" s="1"/>
  <c r="M31" i="3"/>
  <c r="T31" i="3" s="1"/>
  <c r="N31" i="3" s="1"/>
  <c r="M26" i="3"/>
  <c r="T26" i="3" s="1"/>
  <c r="N26" i="3" s="1"/>
  <c r="M25" i="3"/>
  <c r="T25" i="3" s="1"/>
  <c r="N25" i="3" s="1"/>
  <c r="M37" i="3"/>
  <c r="T37" i="3" s="1"/>
  <c r="N37" i="3" s="1"/>
  <c r="M35" i="3"/>
  <c r="T35" i="3" s="1"/>
  <c r="N35" i="3" s="1"/>
  <c r="M41" i="3"/>
  <c r="T41" i="3" s="1"/>
  <c r="N41" i="3" s="1"/>
  <c r="M33" i="3"/>
  <c r="T33" i="3" s="1"/>
  <c r="N33" i="3" s="1"/>
  <c r="M39" i="3"/>
  <c r="T39" i="3" s="1"/>
  <c r="N39" i="3" s="1"/>
  <c r="M30" i="3"/>
  <c r="T30" i="3" s="1"/>
  <c r="N30" i="3" s="1"/>
  <c r="M42" i="3"/>
  <c r="T42" i="3" s="1"/>
  <c r="N42" i="3" s="1"/>
  <c r="M40" i="3"/>
  <c r="T40" i="3" s="1"/>
  <c r="N40" i="3" s="1"/>
  <c r="M34" i="3"/>
  <c r="T34" i="3" s="1"/>
  <c r="N34" i="3" s="1"/>
  <c r="M29" i="3"/>
  <c r="T29" i="3" s="1"/>
  <c r="N29" i="3" s="1"/>
  <c r="M22" i="3"/>
  <c r="T22" i="3" s="1"/>
  <c r="N22" i="3" s="1"/>
  <c r="M23" i="3"/>
  <c r="T23" i="3" s="1"/>
  <c r="N23" i="3" s="1"/>
  <c r="M21" i="3"/>
  <c r="T21" i="3" s="1"/>
  <c r="N21" i="3" s="1"/>
  <c r="M27" i="3"/>
  <c r="T27" i="3" s="1"/>
  <c r="N27" i="3" s="1"/>
  <c r="T13" i="3"/>
  <c r="N13" i="3" s="1"/>
  <c r="T19" i="3"/>
  <c r="N19" i="3" s="1"/>
  <c r="T18" i="3"/>
  <c r="N18" i="3" s="1"/>
  <c r="T9" i="3"/>
  <c r="N9" i="3" s="1"/>
  <c r="T17" i="3"/>
  <c r="N17" i="3" s="1"/>
  <c r="T10" i="3"/>
  <c r="N10" i="3" s="1"/>
  <c r="T7" i="3"/>
  <c r="N7" i="3" s="1"/>
  <c r="B32" i="7"/>
  <c r="B31" i="7"/>
  <c r="B30" i="7"/>
  <c r="B29" i="7"/>
  <c r="B28" i="7"/>
  <c r="B27" i="7"/>
  <c r="B26" i="7"/>
  <c r="B25" i="7"/>
  <c r="J2" i="6" l="1"/>
  <c r="K2" i="6"/>
  <c r="L2" i="6" s="1"/>
  <c r="Q31" i="1"/>
  <c r="Q30" i="19" s="1"/>
  <c r="Q32" i="1"/>
  <c r="Q31" i="19" s="1"/>
  <c r="Q33" i="1"/>
  <c r="Q32" i="19" s="1"/>
  <c r="Q34" i="1"/>
  <c r="Q33" i="19" s="1"/>
  <c r="Q35" i="1"/>
  <c r="Q34" i="19" s="1"/>
  <c r="Q36" i="1"/>
  <c r="Q35" i="19" s="1"/>
  <c r="Q37" i="1"/>
  <c r="Q36" i="19" s="1"/>
  <c r="Q38" i="1"/>
  <c r="Q37" i="19" s="1"/>
  <c r="Q39" i="1"/>
  <c r="Q38" i="19" s="1"/>
  <c r="Q40" i="1"/>
  <c r="Q39" i="19" s="1"/>
  <c r="Q41" i="1"/>
  <c r="Q40" i="19" s="1"/>
  <c r="Q42" i="1"/>
  <c r="Q41" i="19" s="1"/>
  <c r="Q43" i="1"/>
  <c r="Q42" i="19" s="1"/>
  <c r="Q44" i="1"/>
  <c r="Q43" i="19" s="1"/>
  <c r="Q45" i="1"/>
  <c r="Q44" i="19" s="1"/>
  <c r="Q46" i="1"/>
  <c r="Q45" i="19" s="1"/>
  <c r="Q47" i="1"/>
  <c r="Q46" i="19" s="1"/>
  <c r="Q48" i="1"/>
  <c r="Q47" i="19" s="1"/>
  <c r="Q49" i="1"/>
  <c r="Q48" i="19" s="1"/>
  <c r="Q50" i="1"/>
  <c r="Q49" i="19" s="1"/>
  <c r="Q51" i="1"/>
  <c r="Q50" i="19" s="1"/>
  <c r="Q52" i="1"/>
  <c r="Q51" i="19" s="1"/>
  <c r="Q53" i="1"/>
  <c r="Q52" i="19" s="1"/>
  <c r="Q54" i="1"/>
  <c r="Q53" i="19" s="1"/>
  <c r="Q55" i="1"/>
  <c r="Q54" i="19" s="1"/>
  <c r="Q56" i="1"/>
  <c r="Q55" i="19" s="1"/>
  <c r="Q57" i="1"/>
  <c r="Q56" i="19" s="1"/>
  <c r="Q58" i="1"/>
  <c r="Q57" i="19" s="1"/>
  <c r="Q59" i="1"/>
  <c r="Q58" i="19" s="1"/>
  <c r="Q60" i="1"/>
  <c r="Q59" i="19" s="1"/>
  <c r="Q61" i="1"/>
  <c r="Q60" i="19" s="1"/>
  <c r="Q62" i="1"/>
  <c r="Q61" i="19" s="1"/>
  <c r="Q63" i="1"/>
  <c r="Q62" i="19" s="1"/>
  <c r="Q64" i="1"/>
  <c r="Q63" i="19" s="1"/>
  <c r="Q65" i="1"/>
  <c r="Q64" i="19" s="1"/>
  <c r="Q30" i="1"/>
  <c r="Q29" i="19" s="1"/>
  <c r="Q29" i="1"/>
  <c r="O65" i="22" l="1"/>
  <c r="O61" i="22"/>
  <c r="O57" i="22"/>
  <c r="O53" i="22"/>
  <c r="O49" i="22"/>
  <c r="O45" i="22"/>
  <c r="O64" i="22"/>
  <c r="O60" i="22"/>
  <c r="O56" i="22"/>
  <c r="O52" i="22"/>
  <c r="O48" i="22"/>
  <c r="O44" i="22"/>
  <c r="O63" i="22"/>
  <c r="O59" i="22"/>
  <c r="O55" i="22"/>
  <c r="O51" i="22"/>
  <c r="O47" i="22"/>
  <c r="O43" i="22"/>
  <c r="O62" i="22"/>
  <c r="O58" i="22"/>
  <c r="O54" i="22"/>
  <c r="O50" i="22"/>
  <c r="O46" i="22"/>
  <c r="O42" i="22"/>
  <c r="O38" i="22"/>
  <c r="O34" i="22"/>
  <c r="O41" i="22"/>
  <c r="O37" i="22"/>
  <c r="O30" i="22"/>
  <c r="O36" i="22"/>
  <c r="O32" i="22"/>
  <c r="O40" i="22"/>
  <c r="O39" i="22"/>
  <c r="O35" i="22"/>
  <c r="O31" i="22"/>
  <c r="O33" i="22"/>
  <c r="Q28" i="19"/>
  <c r="Q18" i="24"/>
  <c r="Q10" i="24"/>
  <c r="Q14" i="24"/>
  <c r="Q12" i="24"/>
  <c r="Q16" i="24"/>
  <c r="P12" i="24"/>
  <c r="P7" i="24"/>
  <c r="Q8" i="24"/>
  <c r="P14" i="24"/>
  <c r="P16" i="24"/>
  <c r="P10" i="24"/>
  <c r="Q11" i="24"/>
  <c r="P18" i="24"/>
  <c r="P13" i="24"/>
  <c r="Q13" i="24"/>
  <c r="Q15" i="24"/>
  <c r="C19" i="24"/>
  <c r="L19" i="24"/>
  <c r="P11" i="24"/>
  <c r="P8" i="24"/>
  <c r="Q17" i="24"/>
  <c r="Q9" i="24"/>
  <c r="P9" i="24"/>
  <c r="P17" i="24"/>
  <c r="P15" i="24"/>
  <c r="R12" i="24" l="1"/>
  <c r="R18" i="24"/>
  <c r="R17" i="24"/>
  <c r="R9" i="24"/>
  <c r="R14" i="24"/>
  <c r="R11" i="24"/>
  <c r="R15" i="24"/>
  <c r="R13" i="24"/>
  <c r="R8" i="24"/>
  <c r="R10" i="24"/>
  <c r="P19" i="24"/>
  <c r="R16" i="24"/>
  <c r="K19" i="24"/>
  <c r="Q7" i="24"/>
  <c r="Q19" i="24" s="1"/>
  <c r="R7" i="24" l="1"/>
  <c r="R19" i="2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Thomas McDaid</author>
  </authors>
  <commentList>
    <comment ref="D1" authorId="0" shapeId="0" xr:uid="{00000000-0006-0000-1200-000001000000}">
      <text>
        <r>
          <rPr>
            <b/>
            <sz val="9"/>
            <color indexed="81"/>
            <rFont val="Tahoma"/>
            <family val="2"/>
          </rPr>
          <t>Thomas McDaid:</t>
        </r>
        <r>
          <rPr>
            <sz val="9"/>
            <color indexed="81"/>
            <rFont val="Tahoma"/>
            <family val="2"/>
          </rPr>
          <t xml:space="preserve">
This value now relates to total possible earnings relating to how long the member worked in the practice.
</t>
        </r>
      </text>
    </comment>
  </commentList>
</comments>
</file>

<file path=xl/sharedStrings.xml><?xml version="1.0" encoding="utf-8"?>
<sst xmlns="http://schemas.openxmlformats.org/spreadsheetml/2006/main" count="1513" uniqueCount="648">
  <si>
    <t>HSC Pension Scheme Contributions - GP Practice Staff</t>
  </si>
  <si>
    <t>hscpensions@hscni.net</t>
  </si>
  <si>
    <t>NAME OF GP PRACTICE:</t>
  </si>
  <si>
    <t>ADDRESS FOR CORRESPONDENCE RE SUPERANNUATION CONTRIBUTIONS:</t>
  </si>
  <si>
    <t>GP PRACTICE IDENTIFIER:</t>
  </si>
  <si>
    <t>Month Payment Relates to:</t>
  </si>
  <si>
    <t>Practice Manager Name: (CAPITALS)</t>
  </si>
  <si>
    <t>Contact Tel No:</t>
  </si>
  <si>
    <t>Contact E-mail Address:</t>
  </si>
  <si>
    <t>Date:</t>
  </si>
  <si>
    <t>Principle, Salaried or Locum GP Details should NOT be recorded on this form. Please refer to the scheme website for further information.</t>
  </si>
  <si>
    <t xml:space="preserve">Employee Name </t>
  </si>
  <si>
    <t>National Insurance Number</t>
  </si>
  <si>
    <t>Monthly Pensionable Pay</t>
  </si>
  <si>
    <t xml:space="preserve">*1995 Employee Contributions </t>
  </si>
  <si>
    <t>*2008 Employee Contributions</t>
  </si>
  <si>
    <t>*2015 (CARE) Employee Contributions</t>
  </si>
  <si>
    <t>Contributions to HSC Superannuation Scheme (2015 CARE Scheme)</t>
  </si>
  <si>
    <t>Employer's Contributions:</t>
  </si>
  <si>
    <t>Employee's Contributions:</t>
  </si>
  <si>
    <t>Total Contributions to HSC Superannuation Scheme (2015 Scheme):</t>
  </si>
  <si>
    <t>Yes</t>
  </si>
  <si>
    <t>Surname</t>
  </si>
  <si>
    <t>Y</t>
  </si>
  <si>
    <t>N</t>
  </si>
  <si>
    <t>C</t>
  </si>
  <si>
    <t>A</t>
  </si>
  <si>
    <t>E105</t>
  </si>
  <si>
    <t>Scheme</t>
  </si>
  <si>
    <t>NI Number</t>
  </si>
  <si>
    <t>Employer Code</t>
  </si>
  <si>
    <t>Actual Earnings</t>
  </si>
  <si>
    <t>PT IND</t>
  </si>
  <si>
    <t>Total Conts</t>
  </si>
  <si>
    <t>Cont Rate</t>
  </si>
  <si>
    <t>Cont Rate Change in Year</t>
  </si>
  <si>
    <t>Additional Conts</t>
  </si>
  <si>
    <t xml:space="preserve"> Payment Frequency</t>
  </si>
  <si>
    <t>Total Hours</t>
  </si>
  <si>
    <t>Standard Hours</t>
  </si>
  <si>
    <t>Address Line 1</t>
  </si>
  <si>
    <t>Address Line 2</t>
  </si>
  <si>
    <t>Address Line 3</t>
  </si>
  <si>
    <t>Address Line 4</t>
  </si>
  <si>
    <t>Address Line 5</t>
  </si>
  <si>
    <t>Post Code</t>
  </si>
  <si>
    <t>Service Break Start Date</t>
  </si>
  <si>
    <t>Service Break End Date</t>
  </si>
  <si>
    <t>Break Reason</t>
  </si>
  <si>
    <t>Email Address</t>
  </si>
  <si>
    <t>E</t>
  </si>
  <si>
    <t>M</t>
  </si>
  <si>
    <t>P</t>
  </si>
  <si>
    <t>S</t>
  </si>
  <si>
    <t>U</t>
  </si>
  <si>
    <t>T</t>
  </si>
  <si>
    <t>E003</t>
  </si>
  <si>
    <t>E005</t>
  </si>
  <si>
    <t>E006</t>
  </si>
  <si>
    <t>E009</t>
  </si>
  <si>
    <t>E010 &amp; E013</t>
  </si>
  <si>
    <t>E014</t>
  </si>
  <si>
    <t>E015</t>
  </si>
  <si>
    <t>E016</t>
  </si>
  <si>
    <t>E017</t>
  </si>
  <si>
    <t>E018</t>
  </si>
  <si>
    <t>E019</t>
  </si>
  <si>
    <t>E020</t>
  </si>
  <si>
    <t>E022</t>
  </si>
  <si>
    <t>E023</t>
  </si>
  <si>
    <t>E024</t>
  </si>
  <si>
    <t>E029</t>
  </si>
  <si>
    <t>E030</t>
  </si>
  <si>
    <t>E031</t>
  </si>
  <si>
    <t>E032</t>
  </si>
  <si>
    <t>E033</t>
  </si>
  <si>
    <t>E042</t>
  </si>
  <si>
    <t>E051</t>
  </si>
  <si>
    <t>E053</t>
  </si>
  <si>
    <t>E055</t>
  </si>
  <si>
    <t>E058</t>
  </si>
  <si>
    <t>E060</t>
  </si>
  <si>
    <t>E061</t>
  </si>
  <si>
    <t>E062</t>
  </si>
  <si>
    <t>E063</t>
  </si>
  <si>
    <t>E064</t>
  </si>
  <si>
    <t>E066</t>
  </si>
  <si>
    <t>E068</t>
  </si>
  <si>
    <t>E070</t>
  </si>
  <si>
    <t>E071</t>
  </si>
  <si>
    <t>E072</t>
  </si>
  <si>
    <t>E073</t>
  </si>
  <si>
    <t>E074</t>
  </si>
  <si>
    <t>E075</t>
  </si>
  <si>
    <t>E079</t>
  </si>
  <si>
    <t>E080</t>
  </si>
  <si>
    <t>E081</t>
  </si>
  <si>
    <t>E083</t>
  </si>
  <si>
    <t>E084</t>
  </si>
  <si>
    <t>E085</t>
  </si>
  <si>
    <t>E086</t>
  </si>
  <si>
    <t>E092</t>
  </si>
  <si>
    <t>E093</t>
  </si>
  <si>
    <t>E094</t>
  </si>
  <si>
    <t>E095</t>
  </si>
  <si>
    <t>E096</t>
  </si>
  <si>
    <t>E098</t>
  </si>
  <si>
    <t>E101</t>
  </si>
  <si>
    <t>E103</t>
  </si>
  <si>
    <t>E104</t>
  </si>
  <si>
    <t>E111</t>
  </si>
  <si>
    <t>E113</t>
  </si>
  <si>
    <t>E114</t>
  </si>
  <si>
    <t>E116</t>
  </si>
  <si>
    <t>E132</t>
  </si>
  <si>
    <t>E136</t>
  </si>
  <si>
    <t>E140</t>
  </si>
  <si>
    <t>E143</t>
  </si>
  <si>
    <t>E144</t>
  </si>
  <si>
    <t>E145</t>
  </si>
  <si>
    <t>E146</t>
  </si>
  <si>
    <t>E147</t>
  </si>
  <si>
    <t>E148</t>
  </si>
  <si>
    <t>E151</t>
  </si>
  <si>
    <t>E153</t>
  </si>
  <si>
    <t>E154</t>
  </si>
  <si>
    <t>E156</t>
  </si>
  <si>
    <t>E157</t>
  </si>
  <si>
    <t>E159</t>
  </si>
  <si>
    <t>E162</t>
  </si>
  <si>
    <t>E164</t>
  </si>
  <si>
    <t>E165</t>
  </si>
  <si>
    <t>E166</t>
  </si>
  <si>
    <t>E191</t>
  </si>
  <si>
    <t>E192</t>
  </si>
  <si>
    <t>E193</t>
  </si>
  <si>
    <t>E194</t>
  </si>
  <si>
    <t>E195</t>
  </si>
  <si>
    <t>E196</t>
  </si>
  <si>
    <t>E198</t>
  </si>
  <si>
    <t>E201</t>
  </si>
  <si>
    <t>E202</t>
  </si>
  <si>
    <t>E204</t>
  </si>
  <si>
    <t>E205</t>
  </si>
  <si>
    <t>E206</t>
  </si>
  <si>
    <t>E207</t>
  </si>
  <si>
    <t>E212</t>
  </si>
  <si>
    <t>E221</t>
  </si>
  <si>
    <t>E222</t>
  </si>
  <si>
    <t>E223</t>
  </si>
  <si>
    <t>E224</t>
  </si>
  <si>
    <t>E226</t>
  </si>
  <si>
    <t>E227</t>
  </si>
  <si>
    <t>E228</t>
  </si>
  <si>
    <t>E229</t>
  </si>
  <si>
    <t>E230</t>
  </si>
  <si>
    <t>E231</t>
  </si>
  <si>
    <t>E232</t>
  </si>
  <si>
    <t>E233</t>
  </si>
  <si>
    <t>E252</t>
  </si>
  <si>
    <t>E253</t>
  </si>
  <si>
    <t>E254</t>
  </si>
  <si>
    <t>E255</t>
  </si>
  <si>
    <t>E256</t>
  </si>
  <si>
    <t>E257</t>
  </si>
  <si>
    <t>E259</t>
  </si>
  <si>
    <t>E260</t>
  </si>
  <si>
    <t>E261</t>
  </si>
  <si>
    <t>E263</t>
  </si>
  <si>
    <t>E264</t>
  </si>
  <si>
    <t>E267</t>
  </si>
  <si>
    <t>E271</t>
  </si>
  <si>
    <t>E272</t>
  </si>
  <si>
    <t>E273</t>
  </si>
  <si>
    <t>E274</t>
  </si>
  <si>
    <t>E275</t>
  </si>
  <si>
    <t>E276</t>
  </si>
  <si>
    <t>E278</t>
  </si>
  <si>
    <t>E279</t>
  </si>
  <si>
    <t>E280</t>
  </si>
  <si>
    <t>E281</t>
  </si>
  <si>
    <t>E282</t>
  </si>
  <si>
    <t>E283</t>
  </si>
  <si>
    <t>E285</t>
  </si>
  <si>
    <t>E777</t>
  </si>
  <si>
    <t>N302</t>
  </si>
  <si>
    <t>N303</t>
  </si>
  <si>
    <t>N305</t>
  </si>
  <si>
    <t>N307</t>
  </si>
  <si>
    <t>N308</t>
  </si>
  <si>
    <t>N310</t>
  </si>
  <si>
    <t>N311</t>
  </si>
  <si>
    <t>N312</t>
  </si>
  <si>
    <t>N313</t>
  </si>
  <si>
    <t>N314</t>
  </si>
  <si>
    <t>N315</t>
  </si>
  <si>
    <t>N317</t>
  </si>
  <si>
    <t>N319</t>
  </si>
  <si>
    <t>N321</t>
  </si>
  <si>
    <t>N323</t>
  </si>
  <si>
    <t>N325</t>
  </si>
  <si>
    <t>N326</t>
  </si>
  <si>
    <t>N327</t>
  </si>
  <si>
    <t>N328</t>
  </si>
  <si>
    <t>N329</t>
  </si>
  <si>
    <t>N330</t>
  </si>
  <si>
    <t>N331</t>
  </si>
  <si>
    <t>N333</t>
  </si>
  <si>
    <t>N334</t>
  </si>
  <si>
    <t>N336</t>
  </si>
  <si>
    <t>N341</t>
  </si>
  <si>
    <t>N344</t>
  </si>
  <si>
    <t>N345</t>
  </si>
  <si>
    <t>N346</t>
  </si>
  <si>
    <t>N349</t>
  </si>
  <si>
    <t>N350</t>
  </si>
  <si>
    <t>N351</t>
  </si>
  <si>
    <t>N352B</t>
  </si>
  <si>
    <t>N352C</t>
  </si>
  <si>
    <t>N354</t>
  </si>
  <si>
    <t>N355</t>
  </si>
  <si>
    <t>N356</t>
  </si>
  <si>
    <t>N357</t>
  </si>
  <si>
    <t>N358</t>
  </si>
  <si>
    <t>N360</t>
  </si>
  <si>
    <t>N361</t>
  </si>
  <si>
    <t>N366</t>
  </si>
  <si>
    <t>N367</t>
  </si>
  <si>
    <t>N368</t>
  </si>
  <si>
    <t>N369</t>
  </si>
  <si>
    <t>N382</t>
  </si>
  <si>
    <t>N385</t>
  </si>
  <si>
    <t>N386</t>
  </si>
  <si>
    <t>N387</t>
  </si>
  <si>
    <t>N388</t>
  </si>
  <si>
    <t>N389</t>
  </si>
  <si>
    <t>N390</t>
  </si>
  <si>
    <t>N391</t>
  </si>
  <si>
    <t>N393</t>
  </si>
  <si>
    <t>N394</t>
  </si>
  <si>
    <t>N395</t>
  </si>
  <si>
    <t>N396</t>
  </si>
  <si>
    <t>N401</t>
  </si>
  <si>
    <t>N402</t>
  </si>
  <si>
    <t>N404</t>
  </si>
  <si>
    <t>N405</t>
  </si>
  <si>
    <t>N406</t>
  </si>
  <si>
    <t>N407</t>
  </si>
  <si>
    <t>N409</t>
  </si>
  <si>
    <t>N410</t>
  </si>
  <si>
    <t>N412</t>
  </si>
  <si>
    <t>N413</t>
  </si>
  <si>
    <t>N417</t>
  </si>
  <si>
    <t>N418</t>
  </si>
  <si>
    <t>N419</t>
  </si>
  <si>
    <t>N420</t>
  </si>
  <si>
    <t>N431</t>
  </si>
  <si>
    <t>N433</t>
  </si>
  <si>
    <t>N434</t>
  </si>
  <si>
    <t>N438</t>
  </si>
  <si>
    <t>N440</t>
  </si>
  <si>
    <t>S451</t>
  </si>
  <si>
    <t>S453</t>
  </si>
  <si>
    <t>S454</t>
  </si>
  <si>
    <t>S455</t>
  </si>
  <si>
    <t>S457</t>
  </si>
  <si>
    <t>S458</t>
  </si>
  <si>
    <t>S460</t>
  </si>
  <si>
    <t>S461</t>
  </si>
  <si>
    <t>S462</t>
  </si>
  <si>
    <t>S463</t>
  </si>
  <si>
    <t>S465</t>
  </si>
  <si>
    <t>S467</t>
  </si>
  <si>
    <t>S470</t>
  </si>
  <si>
    <t>S472</t>
  </si>
  <si>
    <t>S473</t>
  </si>
  <si>
    <t>S474</t>
  </si>
  <si>
    <t>S475</t>
  </si>
  <si>
    <t>S476</t>
  </si>
  <si>
    <t>S477</t>
  </si>
  <si>
    <t>S478</t>
  </si>
  <si>
    <t>s479</t>
  </si>
  <si>
    <t>S482</t>
  </si>
  <si>
    <t>S491</t>
  </si>
  <si>
    <t>S493</t>
  </si>
  <si>
    <t>S494</t>
  </si>
  <si>
    <t>S495</t>
  </si>
  <si>
    <t>S497</t>
  </si>
  <si>
    <t>S498</t>
  </si>
  <si>
    <t>S499</t>
  </si>
  <si>
    <t>S500</t>
  </si>
  <si>
    <t>S502</t>
  </si>
  <si>
    <t>S503</t>
  </si>
  <si>
    <t>S505</t>
  </si>
  <si>
    <t>S506</t>
  </si>
  <si>
    <t>S507</t>
  </si>
  <si>
    <t>S508</t>
  </si>
  <si>
    <t>S509</t>
  </si>
  <si>
    <t>S512</t>
  </si>
  <si>
    <t>S514</t>
  </si>
  <si>
    <t>S515</t>
  </si>
  <si>
    <t>S516</t>
  </si>
  <si>
    <t>S517</t>
  </si>
  <si>
    <t>S519</t>
  </si>
  <si>
    <t>S526</t>
  </si>
  <si>
    <t>S529</t>
  </si>
  <si>
    <t>S531</t>
  </si>
  <si>
    <t>S533</t>
  </si>
  <si>
    <t>S534</t>
  </si>
  <si>
    <t>S536</t>
  </si>
  <si>
    <t>S537</t>
  </si>
  <si>
    <t>S539</t>
  </si>
  <si>
    <t>S540</t>
  </si>
  <si>
    <t>S541</t>
  </si>
  <si>
    <t>S542</t>
  </si>
  <si>
    <t>S543</t>
  </si>
  <si>
    <t>S544</t>
  </si>
  <si>
    <t>S545</t>
  </si>
  <si>
    <t>S551</t>
  </si>
  <si>
    <t>S553</t>
  </si>
  <si>
    <t>S554</t>
  </si>
  <si>
    <t>W561</t>
  </si>
  <si>
    <t>W562</t>
  </si>
  <si>
    <t>W563</t>
  </si>
  <si>
    <t>W564</t>
  </si>
  <si>
    <t>W566</t>
  </si>
  <si>
    <t>W568</t>
  </si>
  <si>
    <t>W569</t>
  </si>
  <si>
    <t>W571</t>
  </si>
  <si>
    <t>W574</t>
  </si>
  <si>
    <t>W576</t>
  </si>
  <si>
    <t>W578</t>
  </si>
  <si>
    <t>W579</t>
  </si>
  <si>
    <t>W581</t>
  </si>
  <si>
    <t>W582</t>
  </si>
  <si>
    <t>W583</t>
  </si>
  <si>
    <t>W584</t>
  </si>
  <si>
    <t>W585</t>
  </si>
  <si>
    <t>W586</t>
  </si>
  <si>
    <t>W596</t>
  </si>
  <si>
    <t>W597</t>
  </si>
  <si>
    <t>W598</t>
  </si>
  <si>
    <t>W599</t>
  </si>
  <si>
    <t>W600</t>
  </si>
  <si>
    <t>W601</t>
  </si>
  <si>
    <t>W602</t>
  </si>
  <si>
    <t>W603</t>
  </si>
  <si>
    <t>W604</t>
  </si>
  <si>
    <t>W605</t>
  </si>
  <si>
    <t>W606</t>
  </si>
  <si>
    <t>W608</t>
  </si>
  <si>
    <t>W609</t>
  </si>
  <si>
    <t>W610</t>
  </si>
  <si>
    <t>W614</t>
  </si>
  <si>
    <t>W615</t>
  </si>
  <si>
    <t>W616</t>
  </si>
  <si>
    <t>W617</t>
  </si>
  <si>
    <t>W618</t>
  </si>
  <si>
    <t>W619</t>
  </si>
  <si>
    <t>W620</t>
  </si>
  <si>
    <t>W621</t>
  </si>
  <si>
    <t>W622</t>
  </si>
  <si>
    <t>W623</t>
  </si>
  <si>
    <t>W624</t>
  </si>
  <si>
    <t>W625</t>
  </si>
  <si>
    <t>W626</t>
  </si>
  <si>
    <t>W627</t>
  </si>
  <si>
    <t>W629</t>
  </si>
  <si>
    <t>W651</t>
  </si>
  <si>
    <t>W654</t>
  </si>
  <si>
    <t>W655</t>
  </si>
  <si>
    <t>W657</t>
  </si>
  <si>
    <t>W660</t>
  </si>
  <si>
    <t>W661</t>
  </si>
  <si>
    <t>W662</t>
  </si>
  <si>
    <t>W663</t>
  </si>
  <si>
    <t>W664</t>
  </si>
  <si>
    <t>Pensionable Pay %</t>
  </si>
  <si>
    <t>Hours Worked  %</t>
  </si>
  <si>
    <t>Diff</t>
  </si>
  <si>
    <t>Actual Conts</t>
  </si>
  <si>
    <t>Expected Conts</t>
  </si>
  <si>
    <t>DIFF in £</t>
  </si>
  <si>
    <t>Diff Conts %</t>
  </si>
  <si>
    <t>Rate</t>
  </si>
  <si>
    <t>Rate Used</t>
  </si>
  <si>
    <t>Column</t>
  </si>
  <si>
    <t>Explanation</t>
  </si>
  <si>
    <t>Enter National Insurance Number - Must be 9 characters in length</t>
  </si>
  <si>
    <t>Enter surname (16 characters max)</t>
  </si>
  <si>
    <t>Enter figure to 2 decimal places, eg, 19,077.00.  This amount should be the annual whole time equivalent salary for this grade, which is their position on the salary scale at the end of the financial year</t>
  </si>
  <si>
    <t>PT Ind</t>
  </si>
  <si>
    <t>Basic Conts</t>
  </si>
  <si>
    <t>Enter employee's pensionable contributions to 2 decimal places
This amount is the total amount of basic and any additional contributions being paid. This figure can be obtained from your payroll system.</t>
  </si>
  <si>
    <t>Enter the percentage amount of the Additonal Contribution that the employee may be paying for an  Added Years contract, Additional Pension or ERRBO.</t>
  </si>
  <si>
    <t>No entry required this will auto fill.</t>
  </si>
  <si>
    <t>Payment Frequency</t>
  </si>
  <si>
    <t>Select Payment Frequency from the list</t>
  </si>
  <si>
    <t>Weekly Hours</t>
  </si>
  <si>
    <t>Yearly Hours</t>
  </si>
  <si>
    <t>Enter 1st Line of Address - maximum 30 characters
Please ensure this is the current address for the member</t>
  </si>
  <si>
    <t>Enter the 2nd line of address - maximum 30 characters</t>
  </si>
  <si>
    <t>Enter the 3rd line of address - maximum 30 characters</t>
  </si>
  <si>
    <t>Enter the 4th line of address - maximum 30 characters</t>
  </si>
  <si>
    <t>Enter the 5th line of address - maximum 30 characters</t>
  </si>
  <si>
    <t>Postcode</t>
  </si>
  <si>
    <t>Enter postcode - maximum 10 characters</t>
  </si>
  <si>
    <t>Select Break Reason from this list - A = Leave of Absence E = Education Break M = Parental Break P = Conts Paid Back S = Strike U = Unauthorised T = Term Time</t>
  </si>
  <si>
    <t>E mail Address</t>
  </si>
  <si>
    <t>part time</t>
  </si>
  <si>
    <t>scheme</t>
  </si>
  <si>
    <t>actual</t>
  </si>
  <si>
    <t>CALCULATED</t>
  </si>
  <si>
    <t>% DIFFERECE</t>
  </si>
  <si>
    <t>Person to contact for GP1 query</t>
  </si>
  <si>
    <t>TOTAL of ALL Monthly Pensionable Pays</t>
  </si>
  <si>
    <t>GP55a reported earnings</t>
  </si>
  <si>
    <t>WTE reported in GP1</t>
  </si>
  <si>
    <t>WTE reported in GP55a</t>
  </si>
  <si>
    <t>Total Employee Contributions From GP55a submission</t>
  </si>
  <si>
    <t>Total Employee Contributions from GP1 submissions</t>
  </si>
  <si>
    <t>Member earnings</t>
  </si>
  <si>
    <t>Pensionable earnings (WTE)</t>
  </si>
  <si>
    <t>Employee Contributions</t>
  </si>
  <si>
    <t>Error Indicator</t>
  </si>
  <si>
    <t>Actual Earnings Errors</t>
  </si>
  <si>
    <t>LOWER LIMIT</t>
  </si>
  <si>
    <t>UPPER LIMIT</t>
  </si>
  <si>
    <t>Error Checking.</t>
  </si>
  <si>
    <t>year start</t>
  </si>
  <si>
    <t>GP1 INDIVIDUAL tolerance %</t>
  </si>
  <si>
    <t>EXTENDED LEAVE</t>
  </si>
  <si>
    <t>Maternity</t>
  </si>
  <si>
    <t>SSP</t>
  </si>
  <si>
    <t>Unpaid</t>
  </si>
  <si>
    <t>MARGIN OF ERROR</t>
  </si>
  <si>
    <t>%</t>
  </si>
  <si>
    <t xml:space="preserve">A001 </t>
  </si>
  <si>
    <t>B001</t>
  </si>
  <si>
    <t>B002</t>
  </si>
  <si>
    <t>C001</t>
  </si>
  <si>
    <t>C002</t>
  </si>
  <si>
    <t>Error codes - Error must be fixed. If error remains, then an explanation must accompany your GP55a email to pensions</t>
  </si>
  <si>
    <t>Code</t>
  </si>
  <si>
    <t>Code reason and most common cause</t>
  </si>
  <si>
    <t>Employee Contribution Rate (including additional purchase)</t>
  </si>
  <si>
    <t>change in rate mid year</t>
  </si>
  <si>
    <t>Whole Time Equivalent Salary (WTE)</t>
  </si>
  <si>
    <t>Additional Comments</t>
  </si>
  <si>
    <t>"Pensionable pay %" greater than 100%. Actual Earnings Cannot be higher in value than Pensionable pay (WTE). Do not include extra hours over full time hours. Check WTE figure in Column E.</t>
  </si>
  <si>
    <t>Part time/ Full time Start Date</t>
  </si>
  <si>
    <t>Member has worked less hours than expected based on salary reported.                                                                   Normally explained by extended periods of absence, sick pay, maternity etc.</t>
  </si>
  <si>
    <t>Member has worked more hours than expected based on salary reported.                                                                       Normally explained by incorrectly reported hours or Actual Earnings</t>
  </si>
  <si>
    <r>
      <t xml:space="preserve">1995 Employer Contributions </t>
    </r>
    <r>
      <rPr>
        <b/>
        <sz val="12"/>
        <color rgb="FFFF0000"/>
        <rFont val="Calibri"/>
        <family val="2"/>
        <scheme val="minor"/>
      </rPr>
      <t>22.5%</t>
    </r>
  </si>
  <si>
    <r>
      <t xml:space="preserve">2008 Employer Contributions </t>
    </r>
    <r>
      <rPr>
        <b/>
        <sz val="12"/>
        <color rgb="FFFF0000"/>
        <rFont val="Calibri"/>
        <family val="2"/>
        <scheme val="minor"/>
      </rPr>
      <t>22.5%</t>
    </r>
  </si>
  <si>
    <r>
      <t xml:space="preserve">2015 (CARE) Employer Contributions </t>
    </r>
    <r>
      <rPr>
        <b/>
        <sz val="12"/>
        <color rgb="FFFF0000"/>
        <rFont val="Calibri"/>
        <family val="2"/>
        <scheme val="minor"/>
      </rPr>
      <t>22.5%</t>
    </r>
  </si>
  <si>
    <t>Please do not copy and paste into this sheet</t>
  </si>
  <si>
    <t>Member has left</t>
  </si>
  <si>
    <t>er error indicator</t>
  </si>
  <si>
    <t>EE error indicator</t>
  </si>
  <si>
    <t>ppay indictor</t>
  </si>
  <si>
    <r>
      <t xml:space="preserve">1995 Employer Contributions </t>
    </r>
    <r>
      <rPr>
        <b/>
        <sz val="12"/>
        <color rgb="FFFF0000"/>
        <rFont val="Calibri"/>
        <family val="2"/>
        <scheme val="minor"/>
      </rPr>
      <t xml:space="preserve"> 22.5% </t>
    </r>
  </si>
  <si>
    <r>
      <t xml:space="preserve">2008 Employer Contributions </t>
    </r>
    <r>
      <rPr>
        <b/>
        <sz val="12"/>
        <color rgb="FFFF0000"/>
        <rFont val="Calibri"/>
        <family val="2"/>
        <scheme val="minor"/>
      </rPr>
      <t xml:space="preserve"> 22.5% </t>
    </r>
  </si>
  <si>
    <t>Additional contribution rate</t>
  </si>
  <si>
    <t xml:space="preserve">Enter valid employer code following the format: first leter of area, E, N, S, W followed by the 3 digit practice number.
</t>
  </si>
  <si>
    <t>Enter Standard Hours - ie, hours member would have worked as full time employee to 2 decimal places, this should be full yearly maximum hours for the practice eg. 37.5 x 52.14 = 1955.25</t>
  </si>
  <si>
    <t>Enter E Mail address - this is required for all members who wish to access their Annual Benefit statements.</t>
  </si>
  <si>
    <t>Employee's working hours - Y = part time, BLANK = full time.</t>
  </si>
  <si>
    <t>For part time staff Enter Actual hours member has worked within the financial year to 2 decimal places, eg. 1955.25 
leave blank if member is Full time. Only include hours worked when part time.</t>
  </si>
  <si>
    <t>If member transitions to part time or full time mid year, Please enter their start date here. Only include part time hours when reporting hours</t>
  </si>
  <si>
    <t>Practice Manager Name</t>
  </si>
  <si>
    <t>This page is for HSC Pensions Use only- however if any errors show below, pensions will need to query your submission.</t>
  </si>
  <si>
    <t>Please enter reason for error correction and months they relate to.</t>
  </si>
  <si>
    <t>correction value</t>
  </si>
  <si>
    <t>coreection value</t>
  </si>
  <si>
    <t>members values have been effected by an error correction</t>
  </si>
  <si>
    <t>PLEASE DO NOT COPY AND PASTE ON THIS SHEET, IT MAY RESULT IN ERRORS WITH YOUR SUBMISSION</t>
  </si>
  <si>
    <t>ADDRESS FOR CORRESPONDENCE RE HSC PENSION SCHEME CONTRIBUTIONS:</t>
  </si>
  <si>
    <t>MISS</t>
  </si>
  <si>
    <t>MRS</t>
  </si>
  <si>
    <t>MS</t>
  </si>
  <si>
    <t>MR</t>
  </si>
  <si>
    <t>PROF</t>
  </si>
  <si>
    <t>DR</t>
  </si>
  <si>
    <t>Title</t>
  </si>
  <si>
    <t>Other</t>
  </si>
  <si>
    <t>reason entered</t>
  </si>
  <si>
    <t>deemed pay</t>
  </si>
  <si>
    <t>Error Reason choose from list</t>
  </si>
  <si>
    <t>#ref</t>
  </si>
  <si>
    <t>iserror check</t>
  </si>
  <si>
    <t>Date Member Left Scheme DD/MM/YYYY</t>
  </si>
  <si>
    <t>Left Scheme/Employment</t>
  </si>
  <si>
    <t>left scheme</t>
  </si>
  <si>
    <t>Member Contributions Audit</t>
  </si>
  <si>
    <t>Member</t>
  </si>
  <si>
    <t>Name</t>
  </si>
  <si>
    <t>First Name or Initial</t>
  </si>
  <si>
    <t>IS ERROR VALUE</t>
  </si>
  <si>
    <t>Month</t>
  </si>
  <si>
    <t>April</t>
  </si>
  <si>
    <t>May</t>
  </si>
  <si>
    <t>June</t>
  </si>
  <si>
    <t>July</t>
  </si>
  <si>
    <t>August</t>
  </si>
  <si>
    <t>September</t>
  </si>
  <si>
    <t>October</t>
  </si>
  <si>
    <t>November</t>
  </si>
  <si>
    <t>December</t>
  </si>
  <si>
    <t>January</t>
  </si>
  <si>
    <t>February</t>
  </si>
  <si>
    <t>March</t>
  </si>
  <si>
    <t>totals</t>
  </si>
  <si>
    <t>total ER</t>
  </si>
  <si>
    <t>total EE</t>
  </si>
  <si>
    <t>TOTAL</t>
  </si>
  <si>
    <t>Total Part Time Hours</t>
  </si>
  <si>
    <t>Additional Purchase Contribution rate (Percentage only)</t>
  </si>
  <si>
    <t>Contribution rate Effective From Date</t>
  </si>
  <si>
    <t>Final Check- Action required from practice if error appears in this Column</t>
  </si>
  <si>
    <t>leaver indicater</t>
  </si>
  <si>
    <t>Rate change mid year</t>
  </si>
  <si>
    <t>LEFT SCHEME NO DATE</t>
  </si>
  <si>
    <t>NO DATE ERROR</t>
  </si>
  <si>
    <t>left in this month</t>
  </si>
  <si>
    <t>Error Reason</t>
  </si>
  <si>
    <t>GP1 Contact E-mail Address:</t>
  </si>
  <si>
    <t>maternity/ssp indicator</t>
  </si>
  <si>
    <t>maternity conversion</t>
  </si>
  <si>
    <t>GP55a Submission check</t>
  </si>
  <si>
    <t xml:space="preserve">Any member who left the scheme for any reason during the year, has had their end date entered on the member info Tab, and has had a T55a terminating form sent to hscpensions@hscni.net </t>
  </si>
  <si>
    <t>Pensionable Pay Vs Hours Error</t>
  </si>
  <si>
    <t>Contributions Error</t>
  </si>
  <si>
    <t xml:space="preserve"> Full time Equivalent Hours for the Role</t>
  </si>
  <si>
    <t>title</t>
  </si>
  <si>
    <t>start date</t>
  </si>
  <si>
    <t>wte</t>
  </si>
  <si>
    <t>fte hours</t>
  </si>
  <si>
    <t>total</t>
  </si>
  <si>
    <t>Practice Telephone Number</t>
  </si>
  <si>
    <t>Please Do Not Use the "CUT" function on this page, doing so will cause your form to corrupt and cannot be used going forward</t>
  </si>
  <si>
    <t>Unpaid Sickness</t>
  </si>
  <si>
    <t>new leaver date result</t>
  </si>
  <si>
    <t>PLEASE DO NOT CUT, COPY AND PASTE INTO THIS FORM</t>
  </si>
  <si>
    <t>Current tiers</t>
  </si>
  <si>
    <t>Pensionable earnings</t>
  </si>
  <si>
    <t>(rounded down to nearest pound)</t>
  </si>
  <si>
    <t>Rate from</t>
  </si>
  <si>
    <t xml:space="preserve"> </t>
  </si>
  <si>
    <t>(Actual pay)</t>
  </si>
  <si>
    <t>Tier 1</t>
  </si>
  <si>
    <t>Tier 2</t>
  </si>
  <si>
    <t>Tier 3</t>
  </si>
  <si>
    <t>Tier 4</t>
  </si>
  <si>
    <t>Tier 5</t>
  </si>
  <si>
    <t>Tier 6</t>
  </si>
  <si>
    <t>average cont rate</t>
  </si>
  <si>
    <t>Is Employee Part time?</t>
  </si>
  <si>
    <t>Member Info Status</t>
  </si>
  <si>
    <t>Enter the date from which the Service Break started, in the format DD/MM/YYYY, e.g. 01/04/2022. If more than one service break in year send details under separate cover</t>
  </si>
  <si>
    <t>Enter the date from which the Service Break ended in the format DD/MM/YYYY, e.g. 31/03/2023</t>
  </si>
  <si>
    <t>YES</t>
  </si>
  <si>
    <t>Members WTE (WHOLE TIME EQUIVALENT)</t>
  </si>
  <si>
    <t>Employee Basic Contribution Rate (based on Actual pensionable earnings)</t>
  </si>
  <si>
    <t>GP PRACTICE ADDRESS</t>
  </si>
  <si>
    <t>HSC PENSION USE ONLY</t>
  </si>
  <si>
    <t>TOTAL PP</t>
  </si>
  <si>
    <t>Total Due to HSC Pension</t>
  </si>
  <si>
    <t>Deemed</t>
  </si>
  <si>
    <t>TOTAL ER 2015</t>
  </si>
  <si>
    <t>TOTAL EE 2015</t>
  </si>
  <si>
    <t>character length</t>
  </si>
  <si>
    <t>average rate indicator</t>
  </si>
  <si>
    <t>active month count</t>
  </si>
  <si>
    <t>Contribution rate changed mid year due to increment or payrise?</t>
  </si>
  <si>
    <t>#ref check 2</t>
  </si>
  <si>
    <t>#ref check 3</t>
  </si>
  <si>
    <t>Members in Practice</t>
  </si>
  <si>
    <t xml:space="preserve">SPPG Data </t>
  </si>
  <si>
    <t>Total Actual Pensionable Earnings</t>
  </si>
  <si>
    <t>Actual Pensionable Earnings</t>
  </si>
  <si>
    <t>Start date</t>
  </si>
  <si>
    <t>SSP/Occupational Sick pay</t>
  </si>
  <si>
    <t>SMP/Occupational Maternity</t>
  </si>
  <si>
    <t>Current Practice Manager Name: (CAPITALS)</t>
  </si>
  <si>
    <t>Joined mid year</t>
  </si>
  <si>
    <t>Ignore errors</t>
  </si>
  <si>
    <t>* ***Please include any 'Additional pension' payments in the employee contribution columns. Ensuring additional Rate is entered in the member info panel***</t>
  </si>
  <si>
    <t>Comments - Taken from GP55a 23-24 Tab</t>
  </si>
  <si>
    <t>Actual Pensionable Earnings used to determine contribution rate</t>
  </si>
  <si>
    <t>Member contributions are Higher than expected, please check rate and earnings.                                                           Extra payment/ added years not added</t>
  </si>
  <si>
    <t>Member Contributions are Lower than expected, please check rate and earnings.                                                       pay rise/promotion mid-year.</t>
  </si>
  <si>
    <t>You may need to scroll up on the orange box below to see some members</t>
  </si>
  <si>
    <t>Full Time</t>
  </si>
  <si>
    <t>Part Time</t>
  </si>
  <si>
    <t>Part time Indicator</t>
  </si>
  <si>
    <t>Part Time Status (on last day of month)</t>
  </si>
  <si>
    <t>Actual part time hours worked this month (as reported by payroll)</t>
  </si>
  <si>
    <t>part time Hours error</t>
  </si>
  <si>
    <t>part Time Status Error</t>
  </si>
  <si>
    <r>
      <t xml:space="preserve">2015 (CARE) Employer Contributions </t>
    </r>
    <r>
      <rPr>
        <b/>
        <sz val="12"/>
        <color rgb="FFFF0000"/>
        <rFont val="Calibri"/>
        <family val="2"/>
        <scheme val="minor"/>
      </rPr>
      <t>23.2%</t>
    </r>
  </si>
  <si>
    <t>PT Status at Start</t>
  </si>
  <si>
    <t>PT Status at end</t>
  </si>
  <si>
    <t>Part time Hours</t>
  </si>
  <si>
    <t>PT/FT change mid year</t>
  </si>
  <si>
    <t>Qualifying days</t>
  </si>
  <si>
    <t>new standard hours</t>
  </si>
  <si>
    <t>If the contribution rate has changed in the scheme year ending the 31/03/2025 then please provide a reason as to why the change has happened. E.G. Increment increase in salary, Promotion to a higher grade or a Change to a lower pay grade,  etc.</t>
  </si>
  <si>
    <t>Part Time/ Full time start date
(delete to enter date)</t>
  </si>
  <si>
    <t>NEW RATE IMPLEMENTED IN 2024</t>
  </si>
  <si>
    <t>23.2% Employers Contributions Due</t>
  </si>
  <si>
    <t>FT/PT Status</t>
  </si>
  <si>
    <t>Employers can use this page to see a members contributions at a glance. Choose the member from the drop down list to populate the table - There will be no data to show for a month until the GP1 has been completed for said month. If you have 2 members in the same employment with the same name, the members appear in the order they are shown on the Member Info Page. If you have 1 person performing 2 roles, this page will only return the first roles information.</t>
  </si>
  <si>
    <t>Contributions are based on the Actual Pensionable earnings. See box below for more information.</t>
  </si>
  <si>
    <t>ER rate used</t>
  </si>
  <si>
    <t>Partial year</t>
  </si>
  <si>
    <t>end date</t>
  </si>
  <si>
    <t>Up to £13,259.99</t>
  </si>
  <si>
    <t>This is the Actual earnings* to 31/03/2024 and should not include any additional hours over the full time hours per year. Enter value to 2 decimal places e.g. 12345.67. (*for 2015 CARE members if on paid sick leave or paid maternity leave- Pay should be deemed as still working their contracted hours. Only a no pay period would be excluded)</t>
  </si>
  <si>
    <t>Actual pensionable earnings in full previous year OR Annulised earnings if ToS changed/New Start</t>
  </si>
  <si>
    <t>Enter Practice address here on Member info Page - delete if not required</t>
  </si>
  <si>
    <t>All Yellow columns below should be completed before April 25 Payroll. All orange columns below are only required if applicable to each member, and may not apply until Mid-Year. Once the last column reads "READY" no further information is required unless something changes with the member.</t>
  </si>
  <si>
    <t xml:space="preserve">Employer Levy Introduction month  </t>
  </si>
  <si>
    <t>Employer Levy Percentage agreed</t>
  </si>
  <si>
    <t>Contribution Rate Start date 01/04/2025 or later</t>
  </si>
  <si>
    <t>**NEW** 
HSC Pensions Employer Levy.
HSC Pensions will follow guidance from Department of Health and introduce an employer levy to fund the adminstration of the scheme. This will bring HSC Pensions in line with other NHS services.
HSC Pensions will instruct Practices to complete the Boxes below when this is introduced. The Exact date is currently not known</t>
  </si>
  <si>
    <t>Employer Levy</t>
  </si>
  <si>
    <t>HSC Pension Scheme Contributions - GP Practice Staff - 2025-26</t>
  </si>
  <si>
    <t>Please go through this checklist before you submit your GP55a for the 25/26 year.These checks can explain the majority of errors</t>
  </si>
  <si>
    <t>members who received a backdate payrise in the 25/26 year, should not have have that payrise included if the backdated pay relates to before 01/04/2025. a revised GP55a should be submitted for the year the payments apply to.</t>
  </si>
  <si>
    <t>any member who joined on or after 01/04/2025 should have had a J2 submitted. The National Insurance Number on the J2 and this GP1 incorporating GP55a should match</t>
  </si>
  <si>
    <t>£13,260 to £27,288</t>
  </si>
  <si>
    <t>£27,289 to £33,247</t>
  </si>
  <si>
    <t>£33,248 to £49,913.99</t>
  </si>
  <si>
    <t>£49,914 to £63,994.99</t>
  </si>
  <si>
    <t>£63,995 and above</t>
  </si>
  <si>
    <t>Deemed Error outstanding</t>
  </si>
  <si>
    <t>Error Checking</t>
  </si>
  <si>
    <t>A members rate is determined from the actual pensionable earnings on the member info tab, ensure the Actual Pensionable Earnings is up to date to ensure the rate is correct. The rate will automatically be entered on the GP55a from the Member info page.</t>
  </si>
  <si>
    <t>Contribution rate Effective from</t>
  </si>
  <si>
    <t>The date will be generated from the date you enter on the Member Info tab, this should be 01/04/2025 or later if the member started mid year.</t>
  </si>
  <si>
    <t>PT IND
(As of 31/03/2026)</t>
  </si>
  <si>
    <r>
      <t xml:space="preserve">2015 (CARE) Employer Contributions </t>
    </r>
    <r>
      <rPr>
        <b/>
        <sz val="12"/>
        <color rgb="FFFF0000"/>
        <rFont val="Calibri"/>
        <family val="2"/>
        <scheme val="minor"/>
      </rPr>
      <t xml:space="preserve"> 23.2% </t>
    </r>
  </si>
  <si>
    <t>Cont Rate as of 31/03/2026</t>
  </si>
  <si>
    <t>Version 2025.03.24</t>
  </si>
  <si>
    <t>Contribution Rate (before tax relief) (gross)  - 01/04/2025</t>
  </si>
  <si>
    <t>Practice Manager Email address</t>
  </si>
  <si>
    <t>Any member who changed working pattern mid year. Either full time&gt; part time, or part time&gt; Full time. This member should have a date entered In column P, their part time hours only have been entered into the GP55a, the total of which has come from the GP1 each month.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</si>
</sst>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809]* #,##0.00_-;\-[$£-809]* #,##0.00_-;_-[$£-809]* &quot;-&quot;??_-;_-@_-"/>
    <numFmt numFmtId="165" formatCode="0.0"/>
    <numFmt numFmtId="166" formatCode="[$-409]d\-mmm\-yyyy;@"/>
    <numFmt numFmtId="167" formatCode="#,##0.0_ ;\-#,##0.0\ "/>
    <numFmt numFmtId="168" formatCode="&quot;£&quot;#,##0.00"/>
    <numFmt numFmtId="169" formatCode="00.00"/>
    <numFmt numFmtId="170" formatCode="ddmmyyyy"/>
    <numFmt numFmtId="171" formatCode="dd/mm/yyyy;@"/>
    <numFmt numFmtId="172" formatCode="#,##0.00_ ;\-#,##0.00\ "/>
    <numFmt numFmtId="173" formatCode="0.0%"/>
  </numFmts>
  <fonts count="41" x14ac:knownFonts="1">
    <font>
      <sz val="11"/>
      <color theme="1"/>
      <name val="Calibri"/>
      <family val="2"/>
      <scheme val="minor"/>
    </font>
    <font>
      <sz val="11"/>
      <color rgb="FFFF0000"/>
      <name val="Calibri"/>
      <family val="2"/>
      <scheme val="minor"/>
    </font>
    <font>
      <b/>
      <sz val="11"/>
      <color theme="1"/>
      <name val="Calibri"/>
      <family val="2"/>
      <scheme val="minor"/>
    </font>
    <font>
      <u/>
      <sz val="11"/>
      <color theme="10"/>
      <name val="Calibri"/>
      <family val="2"/>
    </font>
    <font>
      <b/>
      <sz val="12"/>
      <color theme="1"/>
      <name val="Calibri"/>
      <family val="2"/>
      <scheme val="minor"/>
    </font>
    <font>
      <b/>
      <sz val="16"/>
      <color theme="1"/>
      <name val="Calibri"/>
      <family val="2"/>
      <scheme val="minor"/>
    </font>
    <font>
      <b/>
      <sz val="11"/>
      <color rgb="FFFF0000"/>
      <name val="Calibri"/>
      <family val="2"/>
      <scheme val="minor"/>
    </font>
    <font>
      <b/>
      <sz val="18"/>
      <color theme="1"/>
      <name val="Calibri"/>
      <family val="2"/>
      <scheme val="minor"/>
    </font>
    <font>
      <u/>
      <sz val="12"/>
      <color theme="1"/>
      <name val="Calibri"/>
      <family val="2"/>
      <scheme val="minor"/>
    </font>
    <font>
      <u/>
      <sz val="16"/>
      <color theme="10"/>
      <name val="Calibri"/>
      <family val="2"/>
    </font>
    <font>
      <b/>
      <sz val="16"/>
      <color rgb="FFFF0000"/>
      <name val="Calibri"/>
      <family val="2"/>
      <scheme val="minor"/>
    </font>
    <font>
      <b/>
      <sz val="12"/>
      <color rgb="FFFF0000"/>
      <name val="Calibri"/>
      <family val="2"/>
      <scheme val="minor"/>
    </font>
    <font>
      <sz val="11"/>
      <color rgb="FFEEEEEE"/>
      <name val="Arial Unicode MS"/>
      <family val="2"/>
    </font>
    <font>
      <sz val="10"/>
      <name val="Arial"/>
      <family val="2"/>
    </font>
    <font>
      <b/>
      <sz val="10"/>
      <name val="Arial"/>
      <family val="2"/>
    </font>
    <font>
      <b/>
      <sz val="10"/>
      <color theme="1"/>
      <name val="Arial"/>
      <family val="2"/>
    </font>
    <font>
      <sz val="11"/>
      <color theme="1"/>
      <name val="Calibri"/>
      <family val="2"/>
      <scheme val="minor"/>
    </font>
    <font>
      <sz val="12"/>
      <name val="Arial"/>
      <family val="2"/>
    </font>
    <font>
      <b/>
      <sz val="14"/>
      <color rgb="FFFF0000"/>
      <name val="Arial"/>
      <family val="2"/>
    </font>
    <font>
      <b/>
      <sz val="12"/>
      <name val="Arial"/>
      <family val="2"/>
    </font>
    <font>
      <sz val="11"/>
      <color theme="0"/>
      <name val="Calibri"/>
      <family val="2"/>
      <scheme val="minor"/>
    </font>
    <font>
      <sz val="11"/>
      <color rgb="FFFED6DA"/>
      <name val="Calibri"/>
      <family val="2"/>
      <scheme val="minor"/>
    </font>
    <font>
      <sz val="11"/>
      <color theme="0" tint="-0.14999847407452621"/>
      <name val="Calibri"/>
      <family val="2"/>
      <scheme val="minor"/>
    </font>
    <font>
      <sz val="11"/>
      <name val="Calibri"/>
      <family val="2"/>
      <scheme val="minor"/>
    </font>
    <font>
      <i/>
      <sz val="11"/>
      <color theme="1"/>
      <name val="Calibri"/>
      <family val="2"/>
      <scheme val="minor"/>
    </font>
    <font>
      <b/>
      <sz val="12"/>
      <color theme="1"/>
      <name val="Arial"/>
      <family val="2"/>
    </font>
    <font>
      <sz val="12"/>
      <color theme="1"/>
      <name val="Arial"/>
      <family val="2"/>
    </font>
    <font>
      <b/>
      <sz val="18"/>
      <color rgb="FFFF0000"/>
      <name val="Calibri"/>
      <family val="2"/>
      <scheme val="minor"/>
    </font>
    <font>
      <sz val="10"/>
      <color rgb="FF242729"/>
      <name val="Consolas"/>
      <family val="3"/>
    </font>
    <font>
      <sz val="14"/>
      <color theme="1"/>
      <name val="Calibri"/>
      <family val="2"/>
      <scheme val="minor"/>
    </font>
    <font>
      <sz val="8"/>
      <color rgb="FF000000"/>
      <name val="Tahoma"/>
      <family val="2"/>
    </font>
    <font>
      <sz val="10"/>
      <color theme="1"/>
      <name val="Calibri"/>
      <family val="2"/>
      <scheme val="minor"/>
    </font>
    <font>
      <sz val="8"/>
      <color theme="1"/>
      <name val="Calibri"/>
      <family val="2"/>
      <scheme val="minor"/>
    </font>
    <font>
      <sz val="9"/>
      <color indexed="81"/>
      <name val="Tahoma"/>
      <family val="2"/>
    </font>
    <font>
      <b/>
      <sz val="9"/>
      <color indexed="81"/>
      <name val="Tahoma"/>
      <family val="2"/>
    </font>
    <font>
      <b/>
      <sz val="9"/>
      <color theme="1"/>
      <name val="Calibri"/>
      <family val="2"/>
      <scheme val="minor"/>
    </font>
    <font>
      <b/>
      <sz val="14"/>
      <color theme="1"/>
      <name val="Calibri"/>
      <family val="2"/>
      <scheme val="minor"/>
    </font>
    <font>
      <b/>
      <sz val="20"/>
      <color theme="1"/>
      <name val="Calibri"/>
      <family val="2"/>
      <scheme val="minor"/>
    </font>
    <font>
      <sz val="11"/>
      <color theme="1"/>
      <name val="Arial"/>
      <family val="2"/>
    </font>
    <font>
      <b/>
      <sz val="11"/>
      <color indexed="8"/>
      <name val="Calibri"/>
      <family val="2"/>
      <scheme val="minor"/>
    </font>
    <font>
      <b/>
      <u/>
      <sz val="11"/>
      <color theme="1"/>
      <name val="Calibri"/>
      <family val="2"/>
      <scheme val="minor"/>
    </font>
  </fonts>
  <fills count="13">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theme="4" tint="0.39997558519241921"/>
        <bgColor indexed="64"/>
      </patternFill>
    </fill>
    <fill>
      <patternFill patternType="solid">
        <fgColor rgb="FF00B050"/>
        <bgColor indexed="64"/>
      </patternFill>
    </fill>
    <fill>
      <patternFill patternType="solid">
        <fgColor theme="0"/>
        <bgColor indexed="64"/>
      </patternFill>
    </fill>
    <fill>
      <patternFill patternType="solid">
        <fgColor theme="3" tint="0.59999389629810485"/>
        <bgColor indexed="64"/>
      </patternFill>
    </fill>
    <fill>
      <patternFill patternType="solid">
        <fgColor rgb="FF00B0F0"/>
        <bgColor indexed="64"/>
      </patternFill>
    </fill>
    <fill>
      <patternFill patternType="solid">
        <fgColor theme="4" tint="0.79998168889431442"/>
        <bgColor theme="4" tint="0.79998168889431442"/>
      </patternFill>
    </fill>
    <fill>
      <patternFill patternType="solid">
        <fgColor rgb="FFFFC000"/>
        <bgColor indexed="64"/>
      </patternFill>
    </fill>
    <fill>
      <patternFill patternType="solid">
        <fgColor rgb="FF92D050"/>
        <bgColor indexed="64"/>
      </patternFill>
    </fill>
    <fill>
      <patternFill patternType="solid">
        <fgColor theme="4" tint="0.79998168889431442"/>
        <bgColor indexed="64"/>
      </patternFill>
    </fill>
  </fills>
  <borders count="61">
    <border>
      <left/>
      <right/>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thin">
        <color theme="4" tint="0.39997558519241921"/>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s>
  <cellStyleXfs count="8">
    <xf numFmtId="0" fontId="0" fillId="0" borderId="0"/>
    <xf numFmtId="0" fontId="3" fillId="0" borderId="0" applyNumberFormat="0" applyFill="0" applyBorder="0" applyAlignment="0" applyProtection="0">
      <alignment vertical="top"/>
      <protection locked="0"/>
    </xf>
    <xf numFmtId="0" fontId="13" fillId="0" borderId="0"/>
    <xf numFmtId="0" fontId="13" fillId="0" borderId="0"/>
    <xf numFmtId="0" fontId="13" fillId="0" borderId="0"/>
    <xf numFmtId="0" fontId="13" fillId="0" borderId="0"/>
    <xf numFmtId="0" fontId="13" fillId="0" borderId="0"/>
    <xf numFmtId="0" fontId="16" fillId="0" borderId="0"/>
  </cellStyleXfs>
  <cellXfs count="621">
    <xf numFmtId="0" fontId="0" fillId="0" borderId="0" xfId="0"/>
    <xf numFmtId="0" fontId="0" fillId="0" borderId="0" xfId="0"/>
    <xf numFmtId="0" fontId="0" fillId="0" borderId="0" xfId="0" applyProtection="1"/>
    <xf numFmtId="0" fontId="0" fillId="2" borderId="1" xfId="0" applyFill="1" applyBorder="1" applyProtection="1"/>
    <xf numFmtId="0" fontId="0" fillId="2" borderId="2" xfId="0" applyFill="1" applyBorder="1" applyProtection="1"/>
    <xf numFmtId="0" fontId="0" fillId="2" borderId="0" xfId="0" applyFill="1" applyBorder="1" applyProtection="1"/>
    <xf numFmtId="0" fontId="0" fillId="2" borderId="2" xfId="0" applyFill="1" applyBorder="1" applyAlignment="1" applyProtection="1"/>
    <xf numFmtId="0" fontId="0" fillId="2" borderId="3" xfId="0" applyFill="1" applyBorder="1" applyAlignment="1" applyProtection="1"/>
    <xf numFmtId="0" fontId="0" fillId="3" borderId="4" xfId="0" applyFill="1" applyBorder="1" applyAlignment="1" applyProtection="1">
      <alignment horizontal="center"/>
      <protection locked="0"/>
    </xf>
    <xf numFmtId="164" fontId="0" fillId="0" borderId="5" xfId="0" applyNumberFormat="1" applyFill="1" applyBorder="1" applyProtection="1"/>
    <xf numFmtId="0" fontId="0" fillId="2" borderId="7" xfId="0" applyFill="1" applyBorder="1" applyAlignment="1" applyProtection="1"/>
    <xf numFmtId="0" fontId="0" fillId="2" borderId="8" xfId="0" applyFill="1" applyBorder="1" applyAlignment="1" applyProtection="1"/>
    <xf numFmtId="0" fontId="0" fillId="2" borderId="0" xfId="0" applyFill="1" applyBorder="1" applyAlignment="1" applyProtection="1"/>
    <xf numFmtId="0" fontId="4" fillId="2" borderId="0" xfId="0" applyFont="1" applyFill="1" applyBorder="1" applyAlignment="1" applyProtection="1"/>
    <xf numFmtId="0" fontId="0" fillId="2" borderId="10" xfId="0" applyFill="1" applyBorder="1" applyAlignment="1" applyProtection="1"/>
    <xf numFmtId="0" fontId="5" fillId="2" borderId="0" xfId="0" applyFont="1" applyFill="1" applyBorder="1" applyAlignment="1" applyProtection="1">
      <alignment vertical="center"/>
    </xf>
    <xf numFmtId="0" fontId="0" fillId="2" borderId="8" xfId="0" applyFill="1" applyBorder="1" applyProtection="1"/>
    <xf numFmtId="0" fontId="0" fillId="2" borderId="9" xfId="0" applyFill="1" applyBorder="1" applyProtection="1"/>
    <xf numFmtId="0" fontId="2" fillId="2" borderId="10" xfId="0" applyFont="1" applyFill="1" applyBorder="1" applyAlignment="1" applyProtection="1">
      <alignment wrapText="1"/>
    </xf>
    <xf numFmtId="0" fontId="0" fillId="2" borderId="10" xfId="0" applyFill="1" applyBorder="1" applyProtection="1"/>
    <xf numFmtId="0" fontId="0" fillId="2" borderId="0" xfId="0" applyFill="1" applyBorder="1" applyAlignment="1" applyProtection="1">
      <alignment horizontal="left"/>
    </xf>
    <xf numFmtId="49" fontId="0" fillId="2" borderId="0" xfId="0" applyNumberFormat="1" applyFill="1" applyBorder="1" applyAlignment="1" applyProtection="1">
      <alignment horizontal="right"/>
    </xf>
    <xf numFmtId="164" fontId="0" fillId="2" borderId="0" xfId="0" applyNumberFormat="1" applyFill="1" applyBorder="1" applyProtection="1"/>
    <xf numFmtId="0" fontId="4" fillId="2" borderId="0" xfId="0" applyFont="1" applyFill="1" applyBorder="1" applyProtection="1"/>
    <xf numFmtId="0" fontId="0" fillId="2" borderId="0" xfId="0" applyFont="1" applyFill="1" applyBorder="1" applyAlignment="1" applyProtection="1">
      <alignment wrapText="1"/>
    </xf>
    <xf numFmtId="0" fontId="0" fillId="2" borderId="0" xfId="0" applyFill="1" applyProtection="1"/>
    <xf numFmtId="164" fontId="0" fillId="3" borderId="4" xfId="0" applyNumberFormat="1" applyFill="1" applyBorder="1" applyAlignment="1" applyProtection="1">
      <alignment horizontal="right"/>
      <protection locked="0"/>
    </xf>
    <xf numFmtId="0" fontId="4" fillId="4" borderId="12" xfId="0" applyFont="1" applyFill="1" applyBorder="1" applyAlignment="1" applyProtection="1">
      <alignment horizontal="center" vertical="center" wrapText="1"/>
    </xf>
    <xf numFmtId="49" fontId="4" fillId="4" borderId="12" xfId="0" applyNumberFormat="1" applyFont="1" applyFill="1" applyBorder="1" applyAlignment="1" applyProtection="1">
      <alignment horizontal="center" vertical="center" wrapText="1"/>
    </xf>
    <xf numFmtId="0" fontId="7" fillId="2" borderId="10" xfId="0" applyFont="1" applyFill="1" applyBorder="1" applyAlignment="1" applyProtection="1">
      <alignment horizontal="center"/>
    </xf>
    <xf numFmtId="0" fontId="0" fillId="2" borderId="1" xfId="0" applyFill="1" applyBorder="1" applyAlignment="1" applyProtection="1"/>
    <xf numFmtId="0" fontId="2" fillId="2" borderId="0" xfId="0" applyFont="1" applyFill="1" applyBorder="1" applyAlignment="1" applyProtection="1">
      <alignment horizontal="center" vertical="center"/>
    </xf>
    <xf numFmtId="165" fontId="0" fillId="0" borderId="0" xfId="0" applyNumberFormat="1" applyProtection="1"/>
    <xf numFmtId="17" fontId="0" fillId="2" borderId="10" xfId="0" applyNumberFormat="1" applyFill="1" applyBorder="1" applyProtection="1"/>
    <xf numFmtId="0" fontId="0" fillId="3" borderId="4" xfId="0" applyFill="1" applyBorder="1" applyAlignment="1" applyProtection="1">
      <alignment wrapText="1"/>
      <protection locked="0"/>
    </xf>
    <xf numFmtId="0" fontId="0" fillId="0" borderId="0" xfId="0" applyAlignment="1">
      <alignment horizontal="left" vertical="center" indent="1"/>
    </xf>
    <xf numFmtId="0" fontId="12" fillId="0" borderId="0" xfId="0" applyFont="1" applyAlignment="1">
      <alignment horizontal="left" vertical="center" indent="1"/>
    </xf>
    <xf numFmtId="0" fontId="2" fillId="2" borderId="0" xfId="0" applyFont="1" applyFill="1" applyBorder="1" applyProtection="1"/>
    <xf numFmtId="0" fontId="4" fillId="4" borderId="18" xfId="0" applyFont="1" applyFill="1" applyBorder="1" applyAlignment="1" applyProtection="1">
      <alignment horizontal="center" vertical="center"/>
    </xf>
    <xf numFmtId="0" fontId="0" fillId="2" borderId="8" xfId="0" applyFill="1" applyBorder="1" applyAlignment="1" applyProtection="1">
      <alignment horizontal="center" vertical="center"/>
    </xf>
    <xf numFmtId="0" fontId="0" fillId="2" borderId="0" xfId="0" applyFill="1" applyBorder="1" applyAlignment="1" applyProtection="1">
      <alignment horizontal="center" vertical="center"/>
    </xf>
    <xf numFmtId="0" fontId="0" fillId="2" borderId="0" xfId="0" applyFill="1" applyAlignment="1" applyProtection="1">
      <alignment horizontal="center" vertical="center"/>
    </xf>
    <xf numFmtId="0" fontId="0" fillId="0" borderId="0" xfId="0" applyAlignment="1">
      <alignment horizontal="center" vertical="center"/>
    </xf>
    <xf numFmtId="0" fontId="0" fillId="3" borderId="4" xfId="0" applyFill="1" applyBorder="1" applyAlignment="1" applyProtection="1">
      <alignment horizontal="center" vertical="center" wrapText="1"/>
      <protection locked="0"/>
    </xf>
    <xf numFmtId="0" fontId="4" fillId="2" borderId="0" xfId="0" applyFont="1" applyFill="1" applyBorder="1" applyAlignment="1" applyProtection="1">
      <alignment horizontal="center" vertical="center"/>
    </xf>
    <xf numFmtId="0" fontId="4" fillId="4" borderId="18" xfId="0" applyFont="1" applyFill="1" applyBorder="1" applyAlignment="1" applyProtection="1">
      <alignment horizontal="center" vertical="center" wrapText="1"/>
    </xf>
    <xf numFmtId="49" fontId="14" fillId="3" borderId="4" xfId="2" applyNumberFormat="1" applyFont="1" applyFill="1" applyBorder="1" applyAlignment="1" applyProtection="1">
      <alignment horizontal="center" wrapText="1"/>
    </xf>
    <xf numFmtId="168" fontId="14" fillId="3" borderId="4" xfId="2" applyNumberFormat="1" applyFont="1" applyFill="1" applyBorder="1" applyAlignment="1" applyProtection="1">
      <alignment horizontal="center" wrapText="1"/>
    </xf>
    <xf numFmtId="169" fontId="14" fillId="3" borderId="4" xfId="2" applyNumberFormat="1" applyFont="1" applyFill="1" applyBorder="1" applyAlignment="1" applyProtection="1">
      <alignment horizontal="center" wrapText="1"/>
    </xf>
    <xf numFmtId="169" fontId="14" fillId="3" borderId="4" xfId="2" applyNumberFormat="1" applyFont="1" applyFill="1" applyBorder="1" applyAlignment="1" applyProtection="1">
      <alignment horizontal="center"/>
    </xf>
    <xf numFmtId="2" fontId="14" fillId="3" borderId="4" xfId="2" applyNumberFormat="1" applyFont="1" applyFill="1" applyBorder="1" applyAlignment="1" applyProtection="1">
      <alignment horizontal="center" wrapText="1"/>
    </xf>
    <xf numFmtId="170" fontId="14" fillId="3" borderId="4" xfId="2" applyNumberFormat="1" applyFont="1" applyFill="1" applyBorder="1" applyAlignment="1" applyProtection="1">
      <alignment horizontal="center" wrapText="1"/>
    </xf>
    <xf numFmtId="0" fontId="15" fillId="3" borderId="4" xfId="0" applyFont="1" applyFill="1" applyBorder="1" applyAlignment="1" applyProtection="1">
      <alignment horizontal="center"/>
      <protection locked="0"/>
    </xf>
    <xf numFmtId="0" fontId="0" fillId="0" borderId="0" xfId="0" applyAlignment="1" applyProtection="1">
      <alignment horizontal="center"/>
      <protection locked="0"/>
    </xf>
    <xf numFmtId="0" fontId="0" fillId="0" borderId="0" xfId="0" applyNumberFormat="1" applyBorder="1" applyAlignment="1" applyProtection="1">
      <alignment horizontal="center" wrapText="1"/>
      <protection locked="0"/>
    </xf>
    <xf numFmtId="2" fontId="0" fillId="0" borderId="0" xfId="0" applyNumberFormat="1" applyAlignment="1" applyProtection="1">
      <alignment horizontal="center"/>
      <protection locked="0"/>
    </xf>
    <xf numFmtId="49" fontId="13" fillId="0" borderId="21" xfId="0" applyNumberFormat="1" applyFont="1" applyBorder="1" applyAlignment="1" applyProtection="1">
      <alignment horizontal="center" wrapText="1"/>
      <protection locked="0"/>
    </xf>
    <xf numFmtId="0" fontId="0" fillId="0" borderId="0" xfId="0" applyAlignment="1" applyProtection="1">
      <alignment horizontal="center"/>
    </xf>
    <xf numFmtId="168" fontId="0" fillId="0" borderId="0" xfId="0" applyNumberFormat="1" applyAlignment="1" applyProtection="1">
      <alignment horizontal="center"/>
    </xf>
    <xf numFmtId="168" fontId="0" fillId="0" borderId="0" xfId="0" applyNumberFormat="1" applyBorder="1" applyAlignment="1" applyProtection="1">
      <alignment horizontal="center" wrapText="1"/>
    </xf>
    <xf numFmtId="169" fontId="0" fillId="0" borderId="0" xfId="0" applyNumberFormat="1" applyAlignment="1" applyProtection="1">
      <alignment horizontal="center"/>
    </xf>
    <xf numFmtId="2" fontId="0" fillId="0" borderId="0" xfId="0" applyNumberFormat="1" applyAlignment="1" applyProtection="1">
      <alignment horizontal="center"/>
    </xf>
    <xf numFmtId="170" fontId="0" fillId="0" borderId="0" xfId="0" applyNumberFormat="1" applyAlignment="1" applyProtection="1">
      <alignment horizontal="center"/>
    </xf>
    <xf numFmtId="168" fontId="0" fillId="0" borderId="0" xfId="0" applyNumberFormat="1" applyAlignment="1" applyProtection="1">
      <alignment horizontal="center"/>
      <protection locked="0"/>
    </xf>
    <xf numFmtId="169" fontId="0" fillId="0" borderId="0" xfId="0" applyNumberFormat="1" applyAlignment="1" applyProtection="1">
      <alignment horizontal="center"/>
      <protection locked="0"/>
    </xf>
    <xf numFmtId="170" fontId="0" fillId="0" borderId="0" xfId="0" applyNumberFormat="1" applyAlignment="1" applyProtection="1">
      <alignment horizontal="center"/>
      <protection locked="0"/>
    </xf>
    <xf numFmtId="0" fontId="2" fillId="0" borderId="0" xfId="0" applyFont="1" applyAlignment="1" applyProtection="1">
      <alignment horizontal="center"/>
    </xf>
    <xf numFmtId="0" fontId="18" fillId="0" borderId="0" xfId="5" applyFont="1" applyProtection="1"/>
    <xf numFmtId="0" fontId="19" fillId="0" borderId="4" xfId="5" applyFont="1" applyBorder="1" applyProtection="1"/>
    <xf numFmtId="0" fontId="17" fillId="0" borderId="4" xfId="5" applyFont="1" applyBorder="1" applyProtection="1"/>
    <xf numFmtId="0" fontId="17" fillId="0" borderId="4" xfId="5" applyFont="1" applyBorder="1" applyAlignment="1" applyProtection="1">
      <alignment wrapText="1"/>
    </xf>
    <xf numFmtId="169" fontId="19" fillId="0" borderId="4" xfId="2" applyNumberFormat="1" applyFont="1" applyFill="1" applyBorder="1" applyAlignment="1" applyProtection="1">
      <alignment horizontal="left" wrapText="1"/>
    </xf>
    <xf numFmtId="0" fontId="17" fillId="0" borderId="22" xfId="5" applyFont="1" applyBorder="1" applyAlignment="1" applyProtection="1">
      <alignment wrapText="1"/>
    </xf>
    <xf numFmtId="0" fontId="0" fillId="0" borderId="4" xfId="0" applyBorder="1" applyAlignment="1" applyProtection="1">
      <alignment horizontal="center"/>
    </xf>
    <xf numFmtId="0" fontId="14" fillId="3" borderId="4" xfId="2" applyNumberFormat="1" applyFont="1" applyFill="1" applyBorder="1" applyAlignment="1" applyProtection="1">
      <alignment horizontal="center"/>
    </xf>
    <xf numFmtId="0" fontId="0" fillId="0" borderId="0" xfId="0" applyNumberFormat="1" applyAlignment="1" applyProtection="1">
      <alignment horizontal="center"/>
    </xf>
    <xf numFmtId="0" fontId="0" fillId="0" borderId="0" xfId="0" applyNumberFormat="1" applyAlignment="1" applyProtection="1">
      <alignment horizontal="center"/>
      <protection locked="0"/>
    </xf>
    <xf numFmtId="0" fontId="0" fillId="3" borderId="4" xfId="0" applyNumberFormat="1" applyFill="1" applyBorder="1" applyAlignment="1" applyProtection="1">
      <protection locked="0"/>
    </xf>
    <xf numFmtId="0" fontId="20" fillId="0" borderId="0" xfId="0" applyFont="1" applyProtection="1"/>
    <xf numFmtId="0" fontId="4" fillId="4" borderId="4" xfId="0" applyFont="1" applyFill="1" applyBorder="1" applyAlignment="1" applyProtection="1">
      <alignment horizontal="center" vertical="center" wrapText="1"/>
    </xf>
    <xf numFmtId="0" fontId="22" fillId="2" borderId="1" xfId="0" applyFont="1" applyFill="1" applyBorder="1" applyProtection="1"/>
    <xf numFmtId="0" fontId="4" fillId="2" borderId="10" xfId="0" applyFont="1" applyFill="1" applyBorder="1" applyAlignment="1" applyProtection="1"/>
    <xf numFmtId="0" fontId="0" fillId="2" borderId="0" xfId="0" applyFont="1" applyFill="1" applyBorder="1" applyAlignment="1" applyProtection="1">
      <alignment horizontal="center" vertical="center" wrapText="1"/>
    </xf>
    <xf numFmtId="49" fontId="0" fillId="2" borderId="0" xfId="0" applyNumberFormat="1" applyFill="1" applyBorder="1" applyAlignment="1" applyProtection="1">
      <alignment horizontal="center" vertical="center"/>
    </xf>
    <xf numFmtId="0" fontId="23" fillId="0" borderId="0" xfId="0" applyFont="1" applyProtection="1"/>
    <xf numFmtId="164" fontId="23" fillId="2" borderId="0" xfId="0" applyNumberFormat="1" applyFont="1" applyFill="1" applyBorder="1" applyProtection="1"/>
    <xf numFmtId="0" fontId="0" fillId="0" borderId="0" xfId="0"/>
    <xf numFmtId="2" fontId="0" fillId="0" borderId="0" xfId="0" applyNumberFormat="1" applyFill="1" applyBorder="1" applyAlignment="1" applyProtection="1">
      <alignment horizontal="center" wrapText="1"/>
      <protection locked="0"/>
    </xf>
    <xf numFmtId="0" fontId="0" fillId="0" borderId="0" xfId="0" applyProtection="1"/>
    <xf numFmtId="49" fontId="0" fillId="0" borderId="0" xfId="0" applyNumberFormat="1" applyBorder="1" applyAlignment="1" applyProtection="1">
      <alignment horizontal="center" wrapText="1"/>
      <protection locked="0"/>
    </xf>
    <xf numFmtId="171" fontId="0" fillId="3" borderId="4" xfId="0" applyNumberFormat="1" applyFill="1" applyBorder="1" applyAlignment="1" applyProtection="1">
      <alignment horizontal="center" vertical="center"/>
      <protection locked="0"/>
    </xf>
    <xf numFmtId="0" fontId="1" fillId="2" borderId="0" xfId="0" applyFont="1" applyFill="1" applyBorder="1" applyProtection="1"/>
    <xf numFmtId="0" fontId="1" fillId="0" borderId="0" xfId="0" applyFont="1" applyFill="1" applyBorder="1" applyProtection="1"/>
    <xf numFmtId="0" fontId="1" fillId="0" borderId="0" xfId="0" applyFont="1" applyFill="1" applyProtection="1"/>
    <xf numFmtId="164" fontId="1" fillId="2" borderId="0" xfId="0" applyNumberFormat="1" applyFont="1" applyFill="1" applyBorder="1" applyProtection="1"/>
    <xf numFmtId="2" fontId="1" fillId="0" borderId="0" xfId="0" applyNumberFormat="1" applyFont="1" applyFill="1"/>
    <xf numFmtId="0" fontId="0" fillId="2" borderId="8" xfId="0" applyFill="1" applyBorder="1" applyAlignment="1" applyProtection="1">
      <alignment horizontal="center"/>
    </xf>
    <xf numFmtId="0" fontId="0" fillId="2" borderId="0" xfId="0" applyFill="1" applyBorder="1" applyAlignment="1" applyProtection="1">
      <alignment horizontal="center"/>
    </xf>
    <xf numFmtId="0" fontId="0" fillId="2" borderId="0" xfId="0" applyFill="1" applyAlignment="1" applyProtection="1">
      <alignment horizontal="center"/>
    </xf>
    <xf numFmtId="0" fontId="0" fillId="2" borderId="10" xfId="0" applyFill="1" applyBorder="1" applyAlignment="1" applyProtection="1">
      <alignment horizontal="center"/>
    </xf>
    <xf numFmtId="0" fontId="0" fillId="0" borderId="0" xfId="0" applyAlignment="1">
      <alignment horizontal="center"/>
    </xf>
    <xf numFmtId="0" fontId="7" fillId="2" borderId="0" xfId="0" applyFont="1" applyFill="1" applyBorder="1" applyAlignment="1" applyProtection="1">
      <alignment horizontal="center" vertical="center"/>
    </xf>
    <xf numFmtId="0" fontId="9" fillId="2" borderId="0" xfId="1" applyFont="1" applyFill="1" applyBorder="1" applyAlignment="1" applyProtection="1">
      <alignment horizontal="center" vertical="center"/>
    </xf>
    <xf numFmtId="0" fontId="8" fillId="2" borderId="0" xfId="0" applyFont="1" applyFill="1" applyBorder="1" applyAlignment="1" applyProtection="1">
      <alignment horizontal="center" vertical="center"/>
    </xf>
    <xf numFmtId="164" fontId="0" fillId="2" borderId="0" xfId="0" applyNumberFormat="1" applyFont="1" applyFill="1" applyBorder="1" applyAlignment="1" applyProtection="1">
      <alignment horizontal="center" vertical="center"/>
    </xf>
    <xf numFmtId="0" fontId="21" fillId="2" borderId="4" xfId="0" applyNumberFormat="1" applyFont="1" applyFill="1" applyBorder="1" applyAlignment="1" applyProtection="1">
      <alignment horizontal="center" vertical="center"/>
    </xf>
    <xf numFmtId="164" fontId="0" fillId="2" borderId="0" xfId="0" applyNumberFormat="1" applyFill="1" applyBorder="1" applyAlignment="1" applyProtection="1">
      <alignment horizontal="center" vertical="center"/>
    </xf>
    <xf numFmtId="17" fontId="0" fillId="2" borderId="10" xfId="0" applyNumberFormat="1" applyFill="1" applyBorder="1" applyAlignment="1" applyProtection="1">
      <alignment horizontal="center" vertical="center"/>
    </xf>
    <xf numFmtId="0" fontId="0" fillId="0" borderId="0" xfId="0" applyAlignment="1" applyProtection="1">
      <alignment horizontal="center" vertical="center"/>
    </xf>
    <xf numFmtId="0" fontId="24" fillId="0" borderId="0" xfId="0" applyFont="1" applyAlignment="1">
      <alignment horizontal="left" vertical="center" indent="5"/>
    </xf>
    <xf numFmtId="0" fontId="0" fillId="0" borderId="0" xfId="0" applyBorder="1" applyProtection="1"/>
    <xf numFmtId="0" fontId="19" fillId="0" borderId="12" xfId="5" applyFont="1" applyFill="1" applyBorder="1" applyProtection="1"/>
    <xf numFmtId="0" fontId="25" fillId="0" borderId="2" xfId="0" applyFont="1" applyBorder="1" applyAlignment="1">
      <alignment horizontal="left" vertical="center"/>
    </xf>
    <xf numFmtId="0" fontId="19" fillId="0" borderId="36" xfId="5" applyFont="1" applyFill="1" applyBorder="1" applyProtection="1"/>
    <xf numFmtId="0" fontId="25" fillId="0" borderId="37" xfId="0" applyFont="1" applyBorder="1" applyAlignment="1" applyProtection="1">
      <alignment vertical="center"/>
    </xf>
    <xf numFmtId="0" fontId="25" fillId="0" borderId="38" xfId="0" applyFont="1" applyBorder="1" applyAlignment="1" applyProtection="1">
      <alignment vertical="center"/>
    </xf>
    <xf numFmtId="0" fontId="19" fillId="0" borderId="39" xfId="5" applyFont="1" applyFill="1" applyBorder="1" applyAlignment="1" applyProtection="1">
      <alignment horizontal="center" vertical="center" wrapText="1"/>
    </xf>
    <xf numFmtId="169" fontId="0" fillId="0" borderId="0" xfId="0" applyNumberFormat="1" applyFill="1" applyBorder="1" applyAlignment="1" applyProtection="1">
      <alignment horizontal="center"/>
      <protection locked="0"/>
    </xf>
    <xf numFmtId="169" fontId="0" fillId="0" borderId="0" xfId="0" applyNumberFormat="1" applyFill="1" applyBorder="1" applyAlignment="1" applyProtection="1">
      <alignment horizontal="center"/>
    </xf>
    <xf numFmtId="49" fontId="0" fillId="0" borderId="0" xfId="0" applyNumberFormat="1" applyFill="1" applyBorder="1" applyAlignment="1" applyProtection="1">
      <alignment horizontal="center" wrapText="1"/>
      <protection locked="0"/>
    </xf>
    <xf numFmtId="0" fontId="15" fillId="3" borderId="0" xfId="0" applyFont="1" applyFill="1" applyAlignment="1" applyProtection="1">
      <alignment horizontal="center"/>
      <protection locked="0"/>
    </xf>
    <xf numFmtId="0" fontId="26" fillId="0" borderId="40" xfId="0" applyFont="1" applyBorder="1" applyAlignment="1" applyProtection="1">
      <alignment horizontal="center" vertical="center" wrapText="1"/>
    </xf>
    <xf numFmtId="0" fontId="26" fillId="0" borderId="41" xfId="0" applyFont="1" applyBorder="1" applyAlignment="1">
      <alignment horizontal="center" vertical="center" wrapText="1"/>
    </xf>
    <xf numFmtId="0" fontId="26" fillId="0" borderId="42" xfId="0" applyFont="1" applyBorder="1" applyAlignment="1">
      <alignment horizontal="center" vertical="center" wrapText="1"/>
    </xf>
    <xf numFmtId="0" fontId="0" fillId="0" borderId="0" xfId="0" applyProtection="1"/>
    <xf numFmtId="170" fontId="0" fillId="0" borderId="0" xfId="0" applyNumberFormat="1" applyAlignment="1" applyProtection="1">
      <alignment horizontal="center"/>
    </xf>
    <xf numFmtId="170" fontId="0" fillId="0" borderId="0" xfId="0" applyNumberFormat="1" applyAlignment="1" applyProtection="1">
      <alignment horizontal="center"/>
      <protection locked="0"/>
    </xf>
    <xf numFmtId="0" fontId="19" fillId="0" borderId="4" xfId="5" applyFont="1" applyBorder="1" applyProtection="1"/>
    <xf numFmtId="170" fontId="14" fillId="3" borderId="4" xfId="2" applyNumberFormat="1" applyFont="1" applyFill="1" applyBorder="1" applyAlignment="1" applyProtection="1">
      <alignment horizontal="center" wrapText="1"/>
    </xf>
    <xf numFmtId="0" fontId="0" fillId="0" borderId="4" xfId="0" applyBorder="1" applyAlignment="1" applyProtection="1">
      <alignment horizontal="left"/>
    </xf>
    <xf numFmtId="2" fontId="0" fillId="0" borderId="4" xfId="0" applyNumberFormat="1" applyBorder="1" applyProtection="1"/>
    <xf numFmtId="4" fontId="0" fillId="0" borderId="0" xfId="0" applyNumberFormat="1" applyFill="1" applyBorder="1" applyAlignment="1" applyProtection="1">
      <alignment horizontal="center" wrapText="1"/>
      <protection locked="0"/>
    </xf>
    <xf numFmtId="0" fontId="19" fillId="0" borderId="4" xfId="5" applyFont="1" applyBorder="1" applyAlignment="1" applyProtection="1">
      <alignment wrapText="1"/>
    </xf>
    <xf numFmtId="0" fontId="0" fillId="3" borderId="0" xfId="0" applyNumberFormat="1" applyFill="1" applyBorder="1" applyAlignment="1" applyProtection="1">
      <alignment horizontal="center" vertical="center"/>
    </xf>
    <xf numFmtId="49" fontId="14" fillId="8" borderId="4" xfId="2" applyNumberFormat="1" applyFont="1" applyFill="1" applyBorder="1" applyAlignment="1" applyProtection="1">
      <alignment horizontal="left" wrapText="1"/>
    </xf>
    <xf numFmtId="49" fontId="14" fillId="8" borderId="4" xfId="2" applyNumberFormat="1" applyFont="1" applyFill="1" applyBorder="1" applyAlignment="1" applyProtection="1">
      <alignment horizontal="center" wrapText="1"/>
    </xf>
    <xf numFmtId="2" fontId="14" fillId="8" borderId="4" xfId="2" applyNumberFormat="1" applyFont="1" applyFill="1" applyBorder="1" applyAlignment="1" applyProtection="1">
      <alignment horizontal="center" wrapText="1"/>
    </xf>
    <xf numFmtId="0" fontId="2" fillId="8" borderId="4" xfId="0" applyFont="1" applyFill="1" applyBorder="1" applyAlignment="1" applyProtection="1">
      <alignment horizontal="center" wrapText="1"/>
    </xf>
    <xf numFmtId="0" fontId="2" fillId="8" borderId="4" xfId="0" applyFont="1" applyFill="1" applyBorder="1" applyAlignment="1" applyProtection="1">
      <alignment horizontal="center"/>
    </xf>
    <xf numFmtId="0" fontId="2" fillId="8" borderId="4" xfId="0" applyFont="1" applyFill="1" applyBorder="1" applyAlignment="1" applyProtection="1">
      <alignment horizontal="center" vertical="center" wrapText="1"/>
    </xf>
    <xf numFmtId="0" fontId="2" fillId="8" borderId="0" xfId="0" applyFont="1" applyFill="1" applyAlignment="1" applyProtection="1">
      <alignment horizontal="center"/>
    </xf>
    <xf numFmtId="0" fontId="22" fillId="2" borderId="0" xfId="0" applyFont="1" applyFill="1" applyBorder="1" applyProtection="1"/>
    <xf numFmtId="0" fontId="23" fillId="2" borderId="24" xfId="0" applyFont="1" applyFill="1" applyBorder="1" applyProtection="1"/>
    <xf numFmtId="0" fontId="23" fillId="2" borderId="35" xfId="0" applyFont="1" applyFill="1" applyBorder="1" applyProtection="1"/>
    <xf numFmtId="0" fontId="23" fillId="0" borderId="35" xfId="0" applyFont="1" applyFill="1" applyBorder="1" applyProtection="1"/>
    <xf numFmtId="0" fontId="23" fillId="0" borderId="35" xfId="0" applyFont="1" applyBorder="1" applyProtection="1"/>
    <xf numFmtId="0" fontId="23" fillId="0" borderId="18" xfId="0" applyFont="1" applyBorder="1" applyProtection="1"/>
    <xf numFmtId="164" fontId="23" fillId="2" borderId="20" xfId="0" applyNumberFormat="1" applyFont="1" applyFill="1" applyBorder="1" applyProtection="1"/>
    <xf numFmtId="0" fontId="0" fillId="0" borderId="0" xfId="0" applyFill="1" applyBorder="1" applyProtection="1"/>
    <xf numFmtId="0" fontId="7" fillId="2" borderId="0" xfId="0" applyFont="1" applyFill="1" applyBorder="1" applyAlignment="1" applyProtection="1">
      <alignment horizontal="center"/>
    </xf>
    <xf numFmtId="0" fontId="9" fillId="2" borderId="0" xfId="1" applyFont="1" applyFill="1" applyBorder="1" applyAlignment="1" applyProtection="1">
      <alignment horizontal="center"/>
    </xf>
    <xf numFmtId="0" fontId="4" fillId="2" borderId="0" xfId="0" applyFont="1" applyFill="1" applyBorder="1" applyAlignment="1" applyProtection="1">
      <alignment horizontal="center"/>
    </xf>
    <xf numFmtId="0" fontId="4" fillId="2" borderId="0" xfId="0" applyFont="1" applyFill="1" applyBorder="1" applyAlignment="1" applyProtection="1">
      <alignment horizontal="left"/>
    </xf>
    <xf numFmtId="2" fontId="0" fillId="0" borderId="4" xfId="0" applyNumberFormat="1" applyBorder="1" applyAlignment="1" applyProtection="1">
      <alignment horizontal="center" vertical="center"/>
    </xf>
    <xf numFmtId="0" fontId="0" fillId="0" borderId="0" xfId="0" applyNumberFormat="1" applyBorder="1" applyAlignment="1" applyProtection="1">
      <alignment horizontal="center"/>
    </xf>
    <xf numFmtId="0" fontId="0" fillId="0" borderId="0" xfId="0" applyBorder="1" applyAlignment="1" applyProtection="1">
      <alignment horizontal="center"/>
    </xf>
    <xf numFmtId="168" fontId="0" fillId="0" borderId="0" xfId="0" applyNumberFormat="1" applyBorder="1" applyAlignment="1" applyProtection="1">
      <alignment horizontal="center"/>
    </xf>
    <xf numFmtId="169" fontId="0" fillId="0" borderId="0" xfId="0" applyNumberFormat="1" applyBorder="1" applyAlignment="1" applyProtection="1">
      <alignment horizontal="center"/>
    </xf>
    <xf numFmtId="2" fontId="0" fillId="0" borderId="0" xfId="0" applyNumberFormat="1" applyBorder="1" applyAlignment="1" applyProtection="1">
      <alignment horizontal="center"/>
    </xf>
    <xf numFmtId="170" fontId="0" fillId="0" borderId="0" xfId="0" applyNumberFormat="1" applyBorder="1" applyAlignment="1" applyProtection="1">
      <alignment horizontal="center"/>
    </xf>
    <xf numFmtId="0" fontId="0" fillId="2" borderId="0" xfId="0" applyFont="1" applyFill="1" applyBorder="1" applyAlignment="1" applyProtection="1">
      <alignment horizontal="center" vertical="center"/>
    </xf>
    <xf numFmtId="17" fontId="0" fillId="2" borderId="0" xfId="0" applyNumberFormat="1" applyFont="1" applyFill="1" applyBorder="1" applyAlignment="1" applyProtection="1">
      <alignment horizontal="center" vertical="center"/>
    </xf>
    <xf numFmtId="49" fontId="0" fillId="2" borderId="0" xfId="0" applyNumberFormat="1" applyFont="1" applyFill="1" applyBorder="1" applyAlignment="1" applyProtection="1">
      <alignment horizontal="center" vertical="center" wrapText="1"/>
    </xf>
    <xf numFmtId="166" fontId="0" fillId="2" borderId="0" xfId="0" applyNumberFormat="1" applyFont="1" applyFill="1" applyBorder="1" applyAlignment="1" applyProtection="1">
      <alignment horizontal="center" vertical="center" wrapText="1"/>
    </xf>
    <xf numFmtId="0" fontId="0" fillId="3" borderId="4" xfId="0" applyFill="1" applyBorder="1" applyAlignment="1" applyProtection="1">
      <alignment horizontal="left" wrapText="1"/>
    </xf>
    <xf numFmtId="0" fontId="0" fillId="3" borderId="4" xfId="0" applyFill="1" applyBorder="1" applyAlignment="1" applyProtection="1">
      <alignment horizontal="center"/>
    </xf>
    <xf numFmtId="0" fontId="0" fillId="3" borderId="4" xfId="0" applyNumberFormat="1" applyFill="1" applyBorder="1" applyAlignment="1" applyProtection="1">
      <alignment horizontal="center"/>
    </xf>
    <xf numFmtId="0" fontId="0" fillId="3" borderId="4" xfId="0" applyFill="1" applyBorder="1" applyAlignment="1" applyProtection="1">
      <alignment horizontal="center" wrapText="1"/>
    </xf>
    <xf numFmtId="0" fontId="1" fillId="0" borderId="0" xfId="0" applyFont="1" applyAlignment="1" applyProtection="1">
      <alignment wrapText="1"/>
    </xf>
    <xf numFmtId="0" fontId="0" fillId="2" borderId="0" xfId="0" applyFont="1" applyFill="1" applyBorder="1" applyAlignment="1" applyProtection="1">
      <alignment horizontal="left" wrapText="1"/>
    </xf>
    <xf numFmtId="0" fontId="0" fillId="2" borderId="0" xfId="0" applyFont="1" applyFill="1" applyBorder="1" applyAlignment="1" applyProtection="1">
      <alignment horizontal="left" vertical="top"/>
    </xf>
    <xf numFmtId="0" fontId="0" fillId="0" borderId="0" xfId="0" applyAlignment="1" applyProtection="1">
      <alignment horizontal="left" vertical="center" indent="1"/>
    </xf>
    <xf numFmtId="17" fontId="0" fillId="3" borderId="13" xfId="0" applyNumberFormat="1" applyFont="1" applyFill="1" applyBorder="1" applyAlignment="1" applyProtection="1"/>
    <xf numFmtId="17" fontId="0" fillId="3" borderId="14" xfId="0" applyNumberFormat="1" applyFont="1" applyFill="1" applyBorder="1" applyAlignment="1" applyProtection="1"/>
    <xf numFmtId="17" fontId="0" fillId="3" borderId="6" xfId="0" applyNumberFormat="1" applyFont="1" applyFill="1" applyBorder="1" applyAlignment="1" applyProtection="1"/>
    <xf numFmtId="17" fontId="0" fillId="2" borderId="0" xfId="0" applyNumberFormat="1" applyFont="1" applyFill="1" applyBorder="1" applyAlignment="1" applyProtection="1">
      <alignment horizontal="left"/>
    </xf>
    <xf numFmtId="0" fontId="12" fillId="0" borderId="0" xfId="0" applyFont="1" applyAlignment="1" applyProtection="1">
      <alignment horizontal="left" vertical="center" indent="1"/>
    </xf>
    <xf numFmtId="49" fontId="0" fillId="2" borderId="0" xfId="0" applyNumberFormat="1" applyFont="1" applyFill="1" applyBorder="1" applyAlignment="1" applyProtection="1">
      <alignment horizontal="left" wrapText="1"/>
    </xf>
    <xf numFmtId="166" fontId="0" fillId="3" borderId="13" xfId="0" applyNumberFormat="1" applyFont="1" applyFill="1" applyBorder="1" applyAlignment="1" applyProtection="1">
      <alignment wrapText="1"/>
    </xf>
    <xf numFmtId="166" fontId="0" fillId="3" borderId="14" xfId="0" applyNumberFormat="1" applyFont="1" applyFill="1" applyBorder="1" applyAlignment="1" applyProtection="1">
      <alignment wrapText="1"/>
    </xf>
    <xf numFmtId="166" fontId="0" fillId="3" borderId="6" xfId="0" applyNumberFormat="1" applyFont="1" applyFill="1" applyBorder="1" applyAlignment="1" applyProtection="1">
      <alignment wrapText="1"/>
    </xf>
    <xf numFmtId="166" fontId="0" fillId="2" borderId="0" xfId="0" applyNumberFormat="1" applyFont="1" applyFill="1" applyBorder="1" applyAlignment="1" applyProtection="1">
      <alignment horizontal="left" wrapText="1"/>
    </xf>
    <xf numFmtId="2" fontId="23" fillId="0" borderId="0" xfId="0" applyNumberFormat="1" applyFont="1" applyFill="1" applyBorder="1" applyProtection="1"/>
    <xf numFmtId="0" fontId="23" fillId="0" borderId="0" xfId="0" applyFont="1" applyFill="1" applyBorder="1" applyProtection="1"/>
    <xf numFmtId="0" fontId="23" fillId="0" borderId="0" xfId="0" applyFont="1" applyBorder="1" applyProtection="1"/>
    <xf numFmtId="0" fontId="23" fillId="0" borderId="21" xfId="0" applyFont="1" applyBorder="1" applyProtection="1"/>
    <xf numFmtId="0" fontId="17" fillId="0" borderId="4" xfId="5" applyFont="1" applyFill="1" applyBorder="1" applyAlignment="1" applyProtection="1">
      <alignment wrapText="1"/>
    </xf>
    <xf numFmtId="0" fontId="17" fillId="0" borderId="4" xfId="5" applyFont="1" applyBorder="1" applyProtection="1"/>
    <xf numFmtId="0" fontId="17" fillId="0" borderId="4" xfId="5" applyFont="1" applyBorder="1" applyAlignment="1" applyProtection="1">
      <alignment wrapText="1"/>
    </xf>
    <xf numFmtId="0" fontId="0" fillId="0" borderId="20" xfId="0" applyNumberFormat="1" applyFill="1" applyBorder="1" applyAlignment="1" applyProtection="1">
      <alignment horizontal="center"/>
    </xf>
    <xf numFmtId="0" fontId="0" fillId="0" borderId="0" xfId="0" applyNumberFormat="1" applyBorder="1" applyAlignment="1" applyProtection="1">
      <alignment horizontal="center" wrapText="1"/>
    </xf>
    <xf numFmtId="0" fontId="0" fillId="0" borderId="0" xfId="0" applyNumberFormat="1" applyFill="1" applyBorder="1" applyAlignment="1" applyProtection="1">
      <alignment horizontal="center" wrapText="1"/>
    </xf>
    <xf numFmtId="4" fontId="0" fillId="0" borderId="0" xfId="0" applyNumberFormat="1" applyFill="1" applyBorder="1" applyAlignment="1" applyProtection="1">
      <alignment horizontal="center" wrapText="1"/>
    </xf>
    <xf numFmtId="168" fontId="0" fillId="0" borderId="0" xfId="0" applyNumberFormat="1" applyFill="1" applyBorder="1" applyAlignment="1" applyProtection="1">
      <alignment horizontal="center" wrapText="1"/>
    </xf>
    <xf numFmtId="0" fontId="4" fillId="2" borderId="0" xfId="0" applyFont="1" applyFill="1" applyBorder="1" applyAlignment="1" applyProtection="1">
      <alignment horizontal="left"/>
    </xf>
    <xf numFmtId="0" fontId="7" fillId="2" borderId="0" xfId="0" applyFont="1" applyFill="1" applyBorder="1" applyAlignment="1" applyProtection="1">
      <alignment horizontal="center"/>
    </xf>
    <xf numFmtId="0" fontId="9" fillId="2" borderId="0" xfId="1" applyFont="1" applyFill="1" applyBorder="1" applyAlignment="1" applyProtection="1">
      <alignment horizontal="center"/>
    </xf>
    <xf numFmtId="0" fontId="4" fillId="2" borderId="0" xfId="0" applyFont="1" applyFill="1" applyBorder="1" applyAlignment="1" applyProtection="1">
      <alignment horizontal="center"/>
    </xf>
    <xf numFmtId="0" fontId="4" fillId="4" borderId="15" xfId="0" applyFont="1" applyFill="1" applyBorder="1" applyAlignment="1" applyProtection="1">
      <alignment horizontal="center" vertical="center"/>
    </xf>
    <xf numFmtId="0" fontId="4" fillId="4" borderId="16" xfId="0" applyFont="1" applyFill="1" applyBorder="1" applyAlignment="1" applyProtection="1">
      <alignment horizontal="center" vertical="center"/>
    </xf>
    <xf numFmtId="0" fontId="4" fillId="2" borderId="10" xfId="0" applyFont="1" applyFill="1" applyBorder="1" applyAlignment="1" applyProtection="1">
      <alignment horizontal="center"/>
    </xf>
    <xf numFmtId="0" fontId="0" fillId="6" borderId="14" xfId="0" applyFill="1" applyBorder="1" applyProtection="1"/>
    <xf numFmtId="0" fontId="0" fillId="6" borderId="6" xfId="0" applyFill="1" applyBorder="1" applyProtection="1"/>
    <xf numFmtId="0" fontId="0" fillId="3" borderId="15" xfId="0" applyFill="1" applyBorder="1" applyAlignment="1" applyProtection="1">
      <alignment horizontal="center"/>
    </xf>
    <xf numFmtId="0" fontId="0" fillId="3" borderId="25" xfId="0" applyFill="1" applyBorder="1" applyAlignment="1" applyProtection="1">
      <alignment horizontal="center"/>
    </xf>
    <xf numFmtId="0" fontId="0" fillId="3" borderId="26" xfId="0" applyFill="1" applyBorder="1" applyAlignment="1" applyProtection="1">
      <alignment horizontal="center"/>
    </xf>
    <xf numFmtId="0" fontId="0" fillId="3" borderId="27" xfId="0" applyFill="1" applyBorder="1" applyAlignment="1" applyProtection="1">
      <alignment horizontal="center"/>
    </xf>
    <xf numFmtId="2" fontId="0" fillId="3" borderId="16" xfId="0" applyNumberFormat="1" applyFill="1" applyBorder="1" applyAlignment="1" applyProtection="1">
      <alignment horizontal="center"/>
    </xf>
    <xf numFmtId="2" fontId="0" fillId="3" borderId="4" xfId="0" applyNumberFormat="1" applyFill="1" applyBorder="1" applyAlignment="1" applyProtection="1">
      <alignment horizontal="center"/>
    </xf>
    <xf numFmtId="0" fontId="1" fillId="2" borderId="1" xfId="0" applyFont="1" applyFill="1" applyBorder="1" applyProtection="1"/>
    <xf numFmtId="2" fontId="0" fillId="0" borderId="0" xfId="0" applyNumberFormat="1"/>
    <xf numFmtId="0" fontId="22" fillId="2" borderId="4" xfId="0" applyFont="1" applyFill="1" applyBorder="1" applyProtection="1"/>
    <xf numFmtId="0" fontId="4" fillId="4" borderId="16" xfId="0" applyFont="1" applyFill="1" applyBorder="1" applyAlignment="1" applyProtection="1">
      <alignment vertical="center" wrapText="1"/>
    </xf>
    <xf numFmtId="0" fontId="0" fillId="2" borderId="4" xfId="0" applyFill="1" applyBorder="1" applyAlignment="1" applyProtection="1">
      <alignment horizontal="center" vertical="center" wrapText="1"/>
    </xf>
    <xf numFmtId="14" fontId="0" fillId="0" borderId="0" xfId="0" applyNumberFormat="1" applyProtection="1"/>
    <xf numFmtId="164" fontId="0" fillId="0" borderId="0" xfId="0" applyNumberFormat="1" applyFill="1" applyBorder="1" applyAlignment="1" applyProtection="1">
      <alignment horizontal="center" vertical="center"/>
    </xf>
    <xf numFmtId="167" fontId="0" fillId="0" borderId="0" xfId="0" applyNumberFormat="1" applyFill="1" applyBorder="1" applyAlignment="1" applyProtection="1"/>
    <xf numFmtId="0" fontId="0" fillId="0" borderId="0" xfId="0" applyNumberFormat="1" applyFill="1" applyBorder="1" applyAlignment="1" applyProtection="1"/>
    <xf numFmtId="2" fontId="1" fillId="0" borderId="0" xfId="0" applyNumberFormat="1" applyFont="1" applyFill="1" applyProtection="1"/>
    <xf numFmtId="170" fontId="0" fillId="3" borderId="0" xfId="0" applyNumberFormat="1" applyFill="1" applyAlignment="1" applyProtection="1">
      <alignment horizontal="center"/>
      <protection locked="0"/>
    </xf>
    <xf numFmtId="0" fontId="0" fillId="3" borderId="0" xfId="0" applyFill="1" applyAlignment="1" applyProtection="1">
      <alignment horizontal="center"/>
      <protection locked="0"/>
    </xf>
    <xf numFmtId="14" fontId="0" fillId="0" borderId="0" xfId="0" applyNumberFormat="1" applyBorder="1" applyAlignment="1" applyProtection="1">
      <alignment horizontal="center" wrapText="1"/>
      <protection locked="0"/>
    </xf>
    <xf numFmtId="0" fontId="0" fillId="0" borderId="4" xfId="0" applyBorder="1" applyProtection="1"/>
    <xf numFmtId="0" fontId="0" fillId="0" borderId="4" xfId="0" applyBorder="1" applyAlignment="1" applyProtection="1">
      <alignment horizontal="left" vertical="center" indent="1"/>
    </xf>
    <xf numFmtId="0" fontId="12" fillId="0" borderId="4" xfId="0" applyFont="1" applyBorder="1" applyAlignment="1" applyProtection="1">
      <alignment horizontal="left" vertical="center" indent="1"/>
    </xf>
    <xf numFmtId="0" fontId="1" fillId="0" borderId="4" xfId="0" applyFont="1" applyFill="1" applyBorder="1" applyProtection="1"/>
    <xf numFmtId="0" fontId="1" fillId="0" borderId="4" xfId="0" applyFont="1" applyBorder="1" applyAlignment="1" applyProtection="1">
      <alignment wrapText="1"/>
    </xf>
    <xf numFmtId="2" fontId="1" fillId="0" borderId="4" xfId="0" applyNumberFormat="1" applyFont="1" applyFill="1" applyBorder="1" applyProtection="1"/>
    <xf numFmtId="0" fontId="1" fillId="0" borderId="4" xfId="0" applyFont="1" applyBorder="1" applyProtection="1"/>
    <xf numFmtId="0" fontId="0" fillId="0" borderId="4" xfId="0" applyBorder="1" applyAlignment="1" applyProtection="1">
      <alignment horizontal="center" vertical="center" wrapText="1"/>
    </xf>
    <xf numFmtId="0" fontId="0" fillId="0" borderId="4" xfId="0" applyBorder="1" applyAlignment="1" applyProtection="1">
      <alignment horizontal="center" vertical="center"/>
    </xf>
    <xf numFmtId="0" fontId="0" fillId="0" borderId="0" xfId="0" applyAlignment="1" applyProtection="1">
      <alignment horizontal="left"/>
    </xf>
    <xf numFmtId="0" fontId="0" fillId="0" borderId="0" xfId="0" applyAlignment="1" applyProtection="1">
      <alignment horizontal="center" vertical="center" wrapText="1"/>
    </xf>
    <xf numFmtId="0" fontId="4" fillId="2" borderId="10" xfId="0" applyFont="1" applyFill="1" applyBorder="1" applyAlignment="1" applyProtection="1">
      <alignment horizontal="left"/>
    </xf>
    <xf numFmtId="0" fontId="1" fillId="0" borderId="0" xfId="0" applyFont="1" applyBorder="1" applyAlignment="1" applyProtection="1">
      <alignment wrapText="1"/>
    </xf>
    <xf numFmtId="0" fontId="0" fillId="0" borderId="0" xfId="0" applyBorder="1" applyAlignment="1" applyProtection="1">
      <alignment horizontal="right"/>
    </xf>
    <xf numFmtId="0" fontId="0" fillId="0" borderId="16" xfId="0" applyBorder="1" applyProtection="1"/>
    <xf numFmtId="0" fontId="0" fillId="0" borderId="4" xfId="0" applyFont="1" applyBorder="1" applyProtection="1"/>
    <xf numFmtId="0" fontId="4" fillId="5" borderId="4" xfId="0" applyFont="1" applyFill="1" applyBorder="1" applyAlignment="1" applyProtection="1">
      <alignment horizontal="center" vertical="center" wrapText="1"/>
    </xf>
    <xf numFmtId="0" fontId="1" fillId="0" borderId="0" xfId="0" applyFont="1" applyFill="1" applyBorder="1" applyAlignment="1" applyProtection="1">
      <alignment wrapText="1"/>
    </xf>
    <xf numFmtId="0" fontId="28" fillId="0" borderId="0" xfId="0" applyNumberFormat="1" applyFont="1" applyAlignment="1">
      <alignment vertical="center"/>
    </xf>
    <xf numFmtId="14" fontId="0" fillId="2" borderId="0" xfId="0" applyNumberFormat="1" applyFill="1" applyBorder="1" applyProtection="1"/>
    <xf numFmtId="168" fontId="0" fillId="3" borderId="4" xfId="0" applyNumberFormat="1" applyFill="1" applyBorder="1" applyAlignment="1" applyProtection="1">
      <alignment horizontal="center"/>
      <protection locked="0"/>
    </xf>
    <xf numFmtId="2" fontId="0" fillId="0" borderId="0" xfId="0" applyNumberFormat="1" applyProtection="1"/>
    <xf numFmtId="0" fontId="4" fillId="4" borderId="47" xfId="0" applyFont="1" applyFill="1" applyBorder="1" applyAlignment="1" applyProtection="1">
      <alignment horizontal="center" vertical="center" wrapText="1"/>
    </xf>
    <xf numFmtId="49" fontId="4" fillId="4" borderId="26" xfId="0" applyNumberFormat="1" applyFont="1" applyFill="1" applyBorder="1" applyAlignment="1" applyProtection="1">
      <alignment horizontal="center" vertical="center" wrapText="1"/>
    </xf>
    <xf numFmtId="0" fontId="4" fillId="4" borderId="26" xfId="0" applyFont="1" applyFill="1" applyBorder="1" applyAlignment="1" applyProtection="1">
      <alignment horizontal="center" vertical="center" wrapText="1"/>
    </xf>
    <xf numFmtId="0" fontId="4" fillId="4" borderId="27" xfId="0" applyFont="1" applyFill="1" applyBorder="1" applyAlignment="1" applyProtection="1">
      <alignment horizontal="center" vertical="center" wrapText="1"/>
    </xf>
    <xf numFmtId="4" fontId="0" fillId="9" borderId="4" xfId="0" applyNumberFormat="1" applyFont="1" applyFill="1" applyBorder="1" applyAlignment="1">
      <alignment horizontal="center"/>
    </xf>
    <xf numFmtId="4" fontId="0" fillId="0" borderId="4" xfId="0" applyNumberFormat="1" applyFont="1" applyBorder="1" applyAlignment="1">
      <alignment horizontal="center"/>
    </xf>
    <xf numFmtId="2" fontId="0" fillId="9" borderId="4" xfId="0" applyNumberFormat="1" applyFont="1" applyFill="1" applyBorder="1" applyAlignment="1">
      <alignment horizontal="center"/>
    </xf>
    <xf numFmtId="2" fontId="0" fillId="0" borderId="4" xfId="0" applyNumberFormat="1" applyFont="1" applyBorder="1" applyAlignment="1">
      <alignment horizontal="center"/>
    </xf>
    <xf numFmtId="0" fontId="0" fillId="0" borderId="16" xfId="0" applyFont="1" applyBorder="1" applyProtection="1"/>
    <xf numFmtId="49" fontId="0" fillId="2" borderId="0" xfId="0" applyNumberFormat="1" applyFill="1" applyBorder="1" applyProtection="1"/>
    <xf numFmtId="0" fontId="11" fillId="3" borderId="17" xfId="0" applyNumberFormat="1" applyFont="1" applyFill="1" applyBorder="1" applyAlignment="1" applyProtection="1">
      <alignment vertical="center"/>
      <protection locked="0"/>
    </xf>
    <xf numFmtId="0" fontId="0" fillId="6" borderId="0" xfId="0" applyFill="1"/>
    <xf numFmtId="0" fontId="0" fillId="6" borderId="0" xfId="0" applyFill="1" applyAlignment="1">
      <alignment horizontal="center" wrapText="1"/>
    </xf>
    <xf numFmtId="0" fontId="0" fillId="6" borderId="0" xfId="0" applyFill="1" applyAlignment="1">
      <alignment wrapText="1"/>
    </xf>
    <xf numFmtId="0" fontId="0" fillId="6" borderId="0" xfId="0" applyFill="1" applyAlignment="1">
      <alignment vertical="center" wrapText="1"/>
    </xf>
    <xf numFmtId="0" fontId="0" fillId="11" borderId="0" xfId="0" applyFill="1"/>
    <xf numFmtId="0" fontId="1" fillId="2" borderId="4" xfId="0" applyFont="1" applyFill="1" applyBorder="1" applyProtection="1">
      <protection locked="0"/>
    </xf>
    <xf numFmtId="2" fontId="0" fillId="0" borderId="0" xfId="0" applyNumberFormat="1" applyFill="1" applyBorder="1" applyAlignment="1" applyProtection="1">
      <alignment horizontal="center" wrapText="1"/>
    </xf>
    <xf numFmtId="171" fontId="0" fillId="0" borderId="0" xfId="0" applyNumberFormat="1" applyBorder="1" applyAlignment="1" applyProtection="1">
      <alignment horizontal="center" wrapText="1"/>
    </xf>
    <xf numFmtId="0" fontId="0" fillId="3" borderId="4" xfId="0" applyFill="1" applyBorder="1" applyProtection="1">
      <protection locked="0"/>
    </xf>
    <xf numFmtId="0" fontId="4" fillId="2" borderId="0" xfId="0" applyFont="1" applyFill="1" applyBorder="1" applyAlignment="1" applyProtection="1">
      <alignment horizontal="center"/>
    </xf>
    <xf numFmtId="0" fontId="4" fillId="2" borderId="0" xfId="0" applyFont="1" applyFill="1" applyBorder="1" applyAlignment="1" applyProtection="1">
      <alignment horizontal="left"/>
    </xf>
    <xf numFmtId="0" fontId="7" fillId="2" borderId="0" xfId="0" applyFont="1" applyFill="1" applyBorder="1" applyAlignment="1" applyProtection="1">
      <alignment horizontal="center"/>
    </xf>
    <xf numFmtId="0" fontId="9" fillId="2" borderId="0" xfId="1" applyFont="1" applyFill="1" applyBorder="1" applyAlignment="1" applyProtection="1">
      <alignment horizontal="center"/>
    </xf>
    <xf numFmtId="166" fontId="0" fillId="2" borderId="0" xfId="0" applyNumberFormat="1" applyFont="1" applyFill="1" applyBorder="1" applyAlignment="1" applyProtection="1">
      <alignment horizontal="left" wrapText="1"/>
    </xf>
    <xf numFmtId="0" fontId="10" fillId="2" borderId="0" xfId="0" applyFont="1" applyFill="1" applyBorder="1" applyAlignment="1" applyProtection="1">
      <alignment horizontal="center" vertical="center" wrapText="1"/>
    </xf>
    <xf numFmtId="0" fontId="0" fillId="2" borderId="0" xfId="0" applyFill="1" applyBorder="1" applyAlignment="1" applyProtection="1">
      <alignment horizontal="center" vertical="center"/>
    </xf>
    <xf numFmtId="0" fontId="0" fillId="2" borderId="0" xfId="0" applyFill="1" applyBorder="1" applyAlignment="1" applyProtection="1">
      <alignment horizontal="center" vertical="center"/>
    </xf>
    <xf numFmtId="0" fontId="0" fillId="2" borderId="0" xfId="0" applyFont="1" applyFill="1" applyBorder="1" applyAlignment="1" applyProtection="1">
      <alignment vertical="top"/>
    </xf>
    <xf numFmtId="14" fontId="0" fillId="10" borderId="4" xfId="0" applyNumberFormat="1" applyFill="1" applyBorder="1" applyAlignment="1" applyProtection="1">
      <alignment horizontal="center"/>
      <protection locked="0"/>
    </xf>
    <xf numFmtId="164" fontId="0" fillId="10" borderId="4" xfId="0" applyNumberFormat="1" applyFill="1" applyBorder="1" applyAlignment="1" applyProtection="1">
      <alignment horizontal="center"/>
      <protection locked="0"/>
    </xf>
    <xf numFmtId="168" fontId="0" fillId="0" borderId="5" xfId="0" applyNumberFormat="1" applyFill="1" applyBorder="1" applyProtection="1"/>
    <xf numFmtId="0" fontId="3" fillId="0" borderId="0" xfId="1" applyAlignment="1" applyProtection="1">
      <alignment horizontal="center"/>
      <protection locked="0"/>
    </xf>
    <xf numFmtId="0" fontId="26" fillId="0" borderId="9" xfId="0" applyFont="1" applyBorder="1" applyAlignment="1">
      <alignment vertical="center"/>
    </xf>
    <xf numFmtId="0" fontId="26" fillId="0" borderId="1" xfId="0" applyFont="1" applyBorder="1" applyAlignment="1">
      <alignment vertical="center"/>
    </xf>
    <xf numFmtId="0" fontId="26" fillId="0" borderId="11" xfId="0" applyFont="1" applyBorder="1" applyAlignment="1">
      <alignment vertical="center"/>
    </xf>
    <xf numFmtId="0" fontId="0" fillId="0" borderId="1" xfId="0" applyBorder="1" applyAlignment="1">
      <alignment vertical="top"/>
    </xf>
    <xf numFmtId="0" fontId="0" fillId="0" borderId="11" xfId="0" applyBorder="1" applyAlignment="1">
      <alignment vertical="top"/>
    </xf>
    <xf numFmtId="0" fontId="26" fillId="0" borderId="1" xfId="0" applyFont="1" applyBorder="1" applyAlignment="1">
      <alignment vertical="center" wrapText="1"/>
    </xf>
    <xf numFmtId="0" fontId="26" fillId="0" borderId="11" xfId="0" applyFont="1" applyBorder="1" applyAlignment="1">
      <alignment vertical="center" wrapText="1"/>
    </xf>
    <xf numFmtId="0" fontId="26" fillId="0" borderId="50" xfId="0" applyFont="1" applyBorder="1" applyAlignment="1">
      <alignment vertical="center"/>
    </xf>
    <xf numFmtId="14" fontId="26" fillId="0" borderId="1" xfId="0" applyNumberFormat="1" applyFont="1" applyBorder="1" applyAlignment="1">
      <alignment vertical="center"/>
    </xf>
    <xf numFmtId="0" fontId="31" fillId="2" borderId="0" xfId="0" applyFont="1" applyFill="1" applyBorder="1" applyProtection="1"/>
    <xf numFmtId="0" fontId="26" fillId="0" borderId="0" xfId="0" applyFont="1" applyFill="1" applyBorder="1" applyAlignment="1" applyProtection="1">
      <alignment vertical="center"/>
    </xf>
    <xf numFmtId="164" fontId="0" fillId="3" borderId="19" xfId="0" applyNumberFormat="1" applyFill="1" applyBorder="1" applyAlignment="1" applyProtection="1">
      <protection locked="0"/>
    </xf>
    <xf numFmtId="164" fontId="0" fillId="10" borderId="19" xfId="0" applyNumberFormat="1" applyFill="1" applyBorder="1" applyAlignment="1" applyProtection="1">
      <alignment horizontal="center" vertical="center"/>
      <protection locked="0"/>
    </xf>
    <xf numFmtId="0" fontId="4" fillId="4" borderId="5" xfId="0" applyFont="1" applyFill="1" applyBorder="1" applyAlignment="1" applyProtection="1">
      <alignment horizontal="center" vertical="center"/>
    </xf>
    <xf numFmtId="0" fontId="4" fillId="4" borderId="40" xfId="0" applyFont="1" applyFill="1" applyBorder="1" applyProtection="1"/>
    <xf numFmtId="0" fontId="0" fillId="5" borderId="4" xfId="0" applyFill="1" applyBorder="1" applyProtection="1"/>
    <xf numFmtId="0" fontId="0" fillId="5" borderId="32" xfId="0" applyFill="1" applyBorder="1" applyProtection="1"/>
    <xf numFmtId="0" fontId="0" fillId="2" borderId="28" xfId="0" applyFill="1" applyBorder="1" applyProtection="1"/>
    <xf numFmtId="0" fontId="0" fillId="2" borderId="29" xfId="0" applyFill="1" applyBorder="1" applyProtection="1"/>
    <xf numFmtId="0" fontId="0" fillId="2" borderId="30" xfId="0" applyFill="1" applyBorder="1" applyProtection="1"/>
    <xf numFmtId="0" fontId="4" fillId="4" borderId="41" xfId="0" applyFont="1" applyFill="1" applyBorder="1" applyProtection="1"/>
    <xf numFmtId="0" fontId="0" fillId="5" borderId="16" xfId="0" applyFill="1" applyBorder="1" applyProtection="1"/>
    <xf numFmtId="0" fontId="0" fillId="2" borderId="31" xfId="0" applyFill="1" applyBorder="1" applyProtection="1"/>
    <xf numFmtId="0" fontId="0" fillId="2" borderId="4" xfId="0" applyFill="1" applyBorder="1" applyProtection="1"/>
    <xf numFmtId="0" fontId="0" fillId="2" borderId="32" xfId="0" applyFill="1" applyBorder="1" applyProtection="1"/>
    <xf numFmtId="0" fontId="4" fillId="4" borderId="42" xfId="0" applyFont="1" applyFill="1" applyBorder="1" applyProtection="1"/>
    <xf numFmtId="0" fontId="0" fillId="5" borderId="33" xfId="0" applyFill="1" applyBorder="1" applyProtection="1"/>
    <xf numFmtId="0" fontId="0" fillId="5" borderId="34" xfId="0" applyFill="1" applyBorder="1" applyProtection="1"/>
    <xf numFmtId="0" fontId="0" fillId="2" borderId="43" xfId="0" applyFill="1" applyBorder="1" applyProtection="1"/>
    <xf numFmtId="0" fontId="0" fillId="2" borderId="12" xfId="0" applyFill="1" applyBorder="1" applyProtection="1"/>
    <xf numFmtId="0" fontId="0" fillId="2" borderId="44" xfId="0" applyFill="1" applyBorder="1" applyProtection="1"/>
    <xf numFmtId="0" fontId="4" fillId="4" borderId="50" xfId="0" applyFont="1" applyFill="1" applyBorder="1" applyAlignment="1" applyProtection="1">
      <alignment horizontal="right"/>
    </xf>
    <xf numFmtId="0" fontId="0" fillId="0" borderId="49" xfId="0" applyBorder="1" applyProtection="1"/>
    <xf numFmtId="0" fontId="0" fillId="0" borderId="45" xfId="0" applyBorder="1" applyProtection="1"/>
    <xf numFmtId="0" fontId="0" fillId="3" borderId="45" xfId="0" applyFill="1" applyBorder="1" applyProtection="1"/>
    <xf numFmtId="0" fontId="0" fillId="3" borderId="46" xfId="0" applyFill="1" applyBorder="1" applyProtection="1"/>
    <xf numFmtId="0" fontId="0" fillId="0" borderId="25" xfId="0" applyBorder="1" applyProtection="1"/>
    <xf numFmtId="0" fontId="0" fillId="0" borderId="26" xfId="0" applyBorder="1" applyProtection="1"/>
    <xf numFmtId="0" fontId="0" fillId="0" borderId="27" xfId="0" applyBorder="1" applyProtection="1"/>
    <xf numFmtId="2" fontId="26" fillId="0" borderId="11" xfId="0" applyNumberFormat="1" applyFont="1" applyBorder="1" applyAlignment="1">
      <alignment vertical="center"/>
    </xf>
    <xf numFmtId="0" fontId="0" fillId="2" borderId="0" xfId="0" applyFill="1" applyBorder="1" applyAlignment="1" applyProtection="1">
      <alignment horizontal="center" vertical="center"/>
    </xf>
    <xf numFmtId="0" fontId="26" fillId="0" borderId="51" xfId="0" applyFont="1" applyBorder="1" applyAlignment="1">
      <alignment vertical="center" wrapText="1"/>
    </xf>
    <xf numFmtId="0" fontId="26" fillId="0" borderId="52" xfId="0" applyFont="1" applyBorder="1" applyAlignment="1">
      <alignment vertical="center" wrapText="1"/>
    </xf>
    <xf numFmtId="0" fontId="26" fillId="0" borderId="50" xfId="0" applyFont="1" applyBorder="1" applyAlignment="1">
      <alignment vertical="center" wrapText="1"/>
    </xf>
    <xf numFmtId="0" fontId="2" fillId="2" borderId="0" xfId="0" applyFont="1" applyFill="1" applyBorder="1" applyAlignment="1" applyProtection="1">
      <alignment horizontal="center" vertical="center" wrapText="1"/>
    </xf>
    <xf numFmtId="164" fontId="0" fillId="3" borderId="4" xfId="0" applyNumberFormat="1" applyFill="1" applyBorder="1" applyAlignment="1" applyProtection="1">
      <alignment horizontal="center"/>
    </xf>
    <xf numFmtId="2" fontId="26" fillId="0" borderId="0" xfId="0" applyNumberFormat="1" applyFont="1" applyBorder="1" applyAlignment="1">
      <alignment vertical="center"/>
    </xf>
    <xf numFmtId="0" fontId="0" fillId="0" borderId="0" xfId="0" applyFill="1" applyBorder="1"/>
    <xf numFmtId="17" fontId="0" fillId="2" borderId="0" xfId="0" applyNumberFormat="1" applyFont="1" applyFill="1" applyBorder="1" applyAlignment="1" applyProtection="1">
      <protection locked="0"/>
    </xf>
    <xf numFmtId="0" fontId="0" fillId="2" borderId="0" xfId="0" applyNumberFormat="1" applyFont="1" applyFill="1" applyBorder="1" applyAlignment="1" applyProtection="1">
      <alignment wrapText="1"/>
    </xf>
    <xf numFmtId="0" fontId="0" fillId="2" borderId="0" xfId="0" applyFont="1" applyFill="1" applyBorder="1" applyAlignment="1" applyProtection="1">
      <alignment wrapText="1"/>
      <protection locked="0"/>
    </xf>
    <xf numFmtId="0" fontId="2" fillId="2" borderId="10" xfId="0" applyFont="1" applyFill="1" applyBorder="1" applyAlignment="1" applyProtection="1"/>
    <xf numFmtId="0" fontId="0" fillId="2" borderId="0" xfId="0" applyFill="1" applyBorder="1" applyAlignment="1" applyProtection="1">
      <alignment vertical="center"/>
    </xf>
    <xf numFmtId="0" fontId="29" fillId="2" borderId="0" xfId="0" applyNumberFormat="1" applyFont="1" applyFill="1" applyBorder="1" applyAlignment="1" applyProtection="1">
      <alignment vertical="center" wrapText="1"/>
    </xf>
    <xf numFmtId="0" fontId="1" fillId="0" borderId="15" xfId="0" applyFont="1" applyBorder="1" applyProtection="1"/>
    <xf numFmtId="164" fontId="2" fillId="2" borderId="0" xfId="0" applyNumberFormat="1" applyFont="1" applyFill="1" applyBorder="1" applyAlignment="1" applyProtection="1">
      <alignment vertical="center"/>
    </xf>
    <xf numFmtId="164" fontId="2" fillId="2" borderId="0" xfId="0" applyNumberFormat="1" applyFont="1" applyFill="1" applyBorder="1" applyAlignment="1" applyProtection="1">
      <alignment wrapText="1"/>
      <protection locked="0"/>
    </xf>
    <xf numFmtId="164" fontId="2" fillId="2" borderId="0" xfId="0" applyNumberFormat="1" applyFont="1" applyFill="1" applyBorder="1" applyAlignment="1" applyProtection="1">
      <alignment vertical="center" wrapText="1"/>
    </xf>
    <xf numFmtId="0" fontId="2" fillId="2" borderId="0" xfId="0" applyFont="1" applyFill="1" applyBorder="1" applyAlignment="1" applyProtection="1">
      <alignment vertical="center" wrapText="1"/>
    </xf>
    <xf numFmtId="0" fontId="2" fillId="2" borderId="0" xfId="0" applyFont="1" applyFill="1" applyBorder="1" applyAlignment="1" applyProtection="1"/>
    <xf numFmtId="164" fontId="0" fillId="2" borderId="0" xfId="0" applyNumberFormat="1" applyFont="1" applyFill="1" applyBorder="1" applyAlignment="1" applyProtection="1"/>
    <xf numFmtId="0" fontId="0" fillId="0" borderId="0" xfId="0" applyAlignment="1" applyProtection="1">
      <alignment wrapText="1"/>
    </xf>
    <xf numFmtId="0" fontId="1" fillId="2" borderId="0" xfId="0" applyFont="1" applyFill="1" applyBorder="1" applyAlignment="1" applyProtection="1">
      <alignment wrapText="1"/>
    </xf>
    <xf numFmtId="14" fontId="0" fillId="0" borderId="4" xfId="0" applyNumberFormat="1" applyBorder="1" applyProtection="1"/>
    <xf numFmtId="172" fontId="0" fillId="3" borderId="19" xfId="0" applyNumberFormat="1" applyFill="1" applyBorder="1" applyAlignment="1" applyProtection="1"/>
    <xf numFmtId="172" fontId="0" fillId="10" borderId="4" xfId="0" applyNumberFormat="1" applyFill="1" applyBorder="1" applyAlignment="1" applyProtection="1">
      <protection locked="0"/>
    </xf>
    <xf numFmtId="0" fontId="0" fillId="8" borderId="0" xfId="0" applyFill="1" applyBorder="1" applyProtection="1"/>
    <xf numFmtId="0" fontId="4" fillId="8" borderId="7" xfId="0" applyFont="1" applyFill="1" applyBorder="1" applyProtection="1"/>
    <xf numFmtId="0" fontId="0" fillId="8" borderId="8" xfId="0" applyFill="1" applyBorder="1" applyProtection="1"/>
    <xf numFmtId="0" fontId="0" fillId="8" borderId="2" xfId="0" applyFill="1" applyBorder="1" applyProtection="1"/>
    <xf numFmtId="0" fontId="4" fillId="8" borderId="38" xfId="0" applyFont="1" applyFill="1" applyBorder="1" applyProtection="1"/>
    <xf numFmtId="0" fontId="0" fillId="8" borderId="10" xfId="0" applyFill="1" applyBorder="1" applyAlignment="1" applyProtection="1"/>
    <xf numFmtId="14" fontId="0" fillId="5" borderId="33" xfId="0" applyNumberFormat="1" applyFill="1" applyBorder="1" applyAlignment="1" applyProtection="1">
      <alignment horizontal="right"/>
    </xf>
    <xf numFmtId="0" fontId="0" fillId="2" borderId="0" xfId="0" applyFill="1" applyBorder="1" applyAlignment="1" applyProtection="1">
      <alignment horizontal="center" vertical="center"/>
    </xf>
    <xf numFmtId="0" fontId="2" fillId="2" borderId="0" xfId="0" applyFont="1" applyFill="1" applyBorder="1" applyAlignment="1" applyProtection="1">
      <alignment horizontal="center" vertical="center" wrapText="1"/>
    </xf>
    <xf numFmtId="0" fontId="2" fillId="2" borderId="0" xfId="0" applyFont="1" applyFill="1" applyBorder="1" applyAlignment="1" applyProtection="1">
      <alignment horizontal="center" wrapText="1"/>
    </xf>
    <xf numFmtId="0" fontId="5" fillId="2" borderId="0" xfId="0" applyFont="1" applyFill="1" applyBorder="1" applyAlignment="1" applyProtection="1">
      <alignment horizontal="center" vertical="center"/>
    </xf>
    <xf numFmtId="0" fontId="8" fillId="2" borderId="0" xfId="0" applyFont="1" applyFill="1" applyBorder="1" applyAlignment="1" applyProtection="1">
      <alignment horizontal="center"/>
    </xf>
    <xf numFmtId="0" fontId="2" fillId="8" borderId="0" xfId="0" applyFont="1" applyFill="1" applyAlignment="1" applyProtection="1">
      <alignment horizontal="center" vertical="center" wrapText="1"/>
    </xf>
    <xf numFmtId="0" fontId="0" fillId="3" borderId="4" xfId="0" applyFill="1" applyBorder="1" applyAlignment="1" applyProtection="1">
      <alignment horizontal="center" vertical="center"/>
    </xf>
    <xf numFmtId="0" fontId="0" fillId="4" borderId="58" xfId="0" applyFont="1" applyFill="1" applyBorder="1" applyAlignment="1">
      <alignment horizontal="center" wrapText="1"/>
    </xf>
    <xf numFmtId="10" fontId="0" fillId="4" borderId="58" xfId="0" applyNumberFormat="1" applyFont="1" applyFill="1" applyBorder="1" applyAlignment="1">
      <alignment horizontal="center"/>
    </xf>
    <xf numFmtId="10" fontId="26" fillId="9" borderId="24" xfId="0" applyNumberFormat="1" applyFont="1" applyFill="1" applyBorder="1" applyAlignment="1">
      <alignment horizontal="center" vertical="center" wrapText="1"/>
    </xf>
    <xf numFmtId="0" fontId="38" fillId="9" borderId="18" xfId="0" applyFont="1" applyFill="1" applyBorder="1" applyAlignment="1">
      <alignment horizontal="center" wrapText="1"/>
    </xf>
    <xf numFmtId="0" fontId="0" fillId="0" borderId="50" xfId="0" applyBorder="1" applyAlignment="1">
      <alignment horizontal="center" vertical="center" wrapText="1"/>
    </xf>
    <xf numFmtId="0" fontId="0" fillId="12" borderId="5" xfId="0" applyFill="1" applyBorder="1" applyAlignment="1">
      <alignment horizontal="center" vertical="center" wrapText="1"/>
    </xf>
    <xf numFmtId="0" fontId="0" fillId="12" borderId="50" xfId="0" applyFill="1" applyBorder="1" applyAlignment="1">
      <alignment horizontal="center" vertical="center" wrapText="1"/>
    </xf>
    <xf numFmtId="0" fontId="11" fillId="10" borderId="4" xfId="0" applyNumberFormat="1" applyFont="1" applyFill="1" applyBorder="1" applyAlignment="1" applyProtection="1">
      <alignment vertical="center"/>
      <protection locked="0"/>
    </xf>
    <xf numFmtId="0" fontId="11" fillId="10" borderId="4" xfId="0" applyNumberFormat="1" applyFont="1" applyFill="1" applyBorder="1" applyAlignment="1" applyProtection="1">
      <alignment horizontal="left" vertical="center"/>
      <protection locked="0"/>
    </xf>
    <xf numFmtId="0" fontId="4" fillId="4" borderId="13" xfId="0" applyFont="1" applyFill="1" applyBorder="1" applyAlignment="1" applyProtection="1">
      <alignment horizontal="center" vertical="center" wrapText="1"/>
    </xf>
    <xf numFmtId="0" fontId="4" fillId="4" borderId="59" xfId="0" applyFont="1" applyFill="1" applyBorder="1" applyAlignment="1" applyProtection="1">
      <alignment horizontal="center" vertical="center" wrapText="1"/>
    </xf>
    <xf numFmtId="0" fontId="2" fillId="2" borderId="0" xfId="0" applyFont="1" applyFill="1" applyBorder="1" applyAlignment="1" applyProtection="1">
      <alignment horizontal="center"/>
    </xf>
    <xf numFmtId="164" fontId="0" fillId="2" borderId="0" xfId="0" applyNumberFormat="1" applyFont="1" applyFill="1" applyBorder="1" applyAlignment="1" applyProtection="1">
      <alignment horizontal="center"/>
    </xf>
    <xf numFmtId="0" fontId="8" fillId="2" borderId="0" xfId="0" applyFont="1" applyFill="1" applyBorder="1" applyAlignment="1" applyProtection="1">
      <alignment horizontal="center"/>
    </xf>
    <xf numFmtId="0" fontId="2" fillId="2" borderId="0" xfId="0" applyFont="1" applyFill="1" applyBorder="1" applyAlignment="1" applyProtection="1">
      <alignment horizontal="center" wrapText="1"/>
    </xf>
    <xf numFmtId="0" fontId="2" fillId="2" borderId="0" xfId="0" applyFont="1" applyFill="1" applyBorder="1" applyAlignment="1" applyProtection="1">
      <alignment horizontal="center" vertical="center" wrapText="1"/>
    </xf>
    <xf numFmtId="0" fontId="5" fillId="2" borderId="0" xfId="0" applyFont="1" applyFill="1" applyBorder="1" applyAlignment="1" applyProtection="1">
      <alignment horizontal="center" vertical="center"/>
    </xf>
    <xf numFmtId="0" fontId="2" fillId="2" borderId="0" xfId="0" applyFont="1" applyFill="1" applyBorder="1" applyAlignment="1" applyProtection="1">
      <alignment horizontal="center"/>
    </xf>
    <xf numFmtId="0" fontId="2" fillId="2" borderId="0" xfId="0" applyFont="1" applyFill="1" applyBorder="1" applyAlignment="1" applyProtection="1">
      <alignment horizontal="center" wrapText="1"/>
    </xf>
    <xf numFmtId="0" fontId="2" fillId="2" borderId="0" xfId="0" applyFont="1" applyFill="1" applyBorder="1" applyAlignment="1" applyProtection="1">
      <alignment horizontal="center" vertical="center" wrapText="1"/>
    </xf>
    <xf numFmtId="0" fontId="5" fillId="2" borderId="0" xfId="0" applyFont="1" applyFill="1" applyBorder="1" applyAlignment="1" applyProtection="1">
      <alignment horizontal="center" vertical="center"/>
    </xf>
    <xf numFmtId="164" fontId="0" fillId="2" borderId="0" xfId="0" applyNumberFormat="1" applyFont="1" applyFill="1" applyBorder="1" applyAlignment="1" applyProtection="1">
      <alignment horizontal="center"/>
    </xf>
    <xf numFmtId="0" fontId="8" fillId="2" borderId="0" xfId="0" applyFont="1" applyFill="1" applyBorder="1" applyAlignment="1" applyProtection="1">
      <alignment horizontal="center"/>
    </xf>
    <xf numFmtId="168" fontId="0" fillId="3" borderId="19" xfId="0" applyNumberFormat="1" applyFill="1" applyBorder="1" applyAlignment="1" applyProtection="1">
      <alignment horizontal="center" vertical="center"/>
      <protection locked="0"/>
    </xf>
    <xf numFmtId="164" fontId="0" fillId="0" borderId="0" xfId="0" applyNumberFormat="1" applyFont="1" applyFill="1" applyBorder="1" applyAlignment="1" applyProtection="1">
      <alignment horizontal="center"/>
    </xf>
    <xf numFmtId="0" fontId="3" fillId="2" borderId="0" xfId="1" applyFill="1" applyBorder="1" applyAlignment="1" applyProtection="1">
      <alignment horizontal="left"/>
    </xf>
    <xf numFmtId="0" fontId="7" fillId="2" borderId="0" xfId="0" applyFont="1" applyFill="1" applyBorder="1" applyAlignment="1" applyProtection="1">
      <alignment horizontal="center"/>
    </xf>
    <xf numFmtId="0" fontId="1" fillId="2" borderId="4" xfId="0" applyNumberFormat="1" applyFont="1" applyFill="1" applyBorder="1" applyAlignment="1" applyProtection="1">
      <alignment horizontal="center" vertical="center"/>
    </xf>
    <xf numFmtId="0" fontId="0" fillId="2" borderId="0" xfId="0" applyFont="1" applyFill="1" applyBorder="1" applyAlignment="1" applyProtection="1">
      <alignment horizontal="center" wrapText="1"/>
    </xf>
    <xf numFmtId="0" fontId="0" fillId="2" borderId="0" xfId="0" applyFont="1" applyFill="1" applyBorder="1" applyAlignment="1" applyProtection="1">
      <alignment horizontal="center" wrapText="1"/>
      <protection locked="0"/>
    </xf>
    <xf numFmtId="0" fontId="0" fillId="0" borderId="0" xfId="0" applyFill="1" applyBorder="1" applyAlignment="1" applyProtection="1">
      <alignment wrapText="1"/>
    </xf>
    <xf numFmtId="0" fontId="0" fillId="0" borderId="60" xfId="0" applyNumberFormat="1" applyFill="1" applyBorder="1" applyAlignment="1" applyProtection="1">
      <alignment horizontal="center"/>
    </xf>
    <xf numFmtId="0" fontId="0" fillId="0" borderId="10" xfId="0" applyNumberFormat="1" applyBorder="1" applyAlignment="1" applyProtection="1">
      <alignment horizontal="center" wrapText="1"/>
    </xf>
    <xf numFmtId="0" fontId="0" fillId="0" borderId="10" xfId="0" applyNumberFormat="1" applyFill="1" applyBorder="1" applyAlignment="1" applyProtection="1">
      <alignment horizontal="center" wrapText="1"/>
    </xf>
    <xf numFmtId="4" fontId="0" fillId="0" borderId="10" xfId="0" applyNumberFormat="1" applyFill="1" applyBorder="1" applyAlignment="1" applyProtection="1">
      <alignment horizontal="center" wrapText="1"/>
      <protection locked="0"/>
    </xf>
    <xf numFmtId="4" fontId="0" fillId="0" borderId="10" xfId="0" applyNumberFormat="1" applyFill="1" applyBorder="1" applyAlignment="1" applyProtection="1">
      <alignment horizontal="center" wrapText="1"/>
    </xf>
    <xf numFmtId="169" fontId="0" fillId="0" borderId="10" xfId="0" applyNumberFormat="1" applyFill="1" applyBorder="1" applyAlignment="1" applyProtection="1">
      <alignment horizontal="center"/>
    </xf>
    <xf numFmtId="169" fontId="0" fillId="0" borderId="10" xfId="0" applyNumberFormat="1" applyFill="1" applyBorder="1" applyAlignment="1" applyProtection="1">
      <alignment horizontal="center"/>
      <protection locked="0"/>
    </xf>
    <xf numFmtId="49" fontId="0" fillId="0" borderId="10" xfId="0" applyNumberFormat="1" applyFill="1" applyBorder="1" applyAlignment="1" applyProtection="1">
      <alignment horizontal="center" wrapText="1"/>
      <protection locked="0"/>
    </xf>
    <xf numFmtId="14" fontId="0" fillId="0" borderId="10" xfId="0" applyNumberFormat="1" applyBorder="1" applyAlignment="1" applyProtection="1">
      <alignment horizontal="center" wrapText="1"/>
      <protection locked="0"/>
    </xf>
    <xf numFmtId="0" fontId="0" fillId="0" borderId="10" xfId="0" applyNumberFormat="1" applyBorder="1" applyAlignment="1" applyProtection="1">
      <alignment horizontal="center" wrapText="1"/>
      <protection locked="0"/>
    </xf>
    <xf numFmtId="49" fontId="0" fillId="0" borderId="10" xfId="0" applyNumberFormat="1" applyBorder="1" applyAlignment="1" applyProtection="1">
      <alignment horizontal="center" wrapText="1"/>
      <protection locked="0"/>
    </xf>
    <xf numFmtId="49" fontId="13" fillId="0" borderId="49" xfId="0" applyNumberFormat="1" applyFont="1" applyBorder="1" applyAlignment="1" applyProtection="1">
      <alignment horizontal="center" wrapText="1"/>
      <protection locked="0"/>
    </xf>
    <xf numFmtId="0" fontId="3" fillId="0" borderId="10" xfId="1" applyBorder="1" applyAlignment="1" applyProtection="1">
      <alignment horizontal="center"/>
      <protection locked="0"/>
    </xf>
    <xf numFmtId="49" fontId="13" fillId="0" borderId="0" xfId="0" applyNumberFormat="1" applyFont="1" applyBorder="1" applyAlignment="1" applyProtection="1">
      <alignment horizontal="center" wrapText="1"/>
      <protection locked="0"/>
    </xf>
    <xf numFmtId="0" fontId="0" fillId="0" borderId="0" xfId="0" applyAlignment="1" applyProtection="1">
      <alignment horizontal="center" wrapText="1"/>
      <protection locked="0"/>
    </xf>
    <xf numFmtId="0" fontId="0" fillId="0" borderId="10" xfId="0" applyBorder="1" applyAlignment="1" applyProtection="1">
      <alignment horizontal="center" wrapText="1"/>
      <protection locked="0"/>
    </xf>
    <xf numFmtId="0" fontId="36" fillId="2" borderId="5" xfId="0" applyNumberFormat="1" applyFont="1" applyFill="1" applyBorder="1" applyAlignment="1" applyProtection="1">
      <alignment horizontal="center" vertical="center" wrapText="1"/>
    </xf>
    <xf numFmtId="0" fontId="36" fillId="2" borderId="0" xfId="0" applyFont="1" applyFill="1" applyBorder="1" applyAlignment="1" applyProtection="1"/>
    <xf numFmtId="0" fontId="36" fillId="2" borderId="14" xfId="0" applyFont="1" applyFill="1" applyBorder="1" applyAlignment="1" applyProtection="1"/>
    <xf numFmtId="0" fontId="36" fillId="2" borderId="14" xfId="0" applyFont="1" applyFill="1" applyBorder="1" applyAlignment="1" applyProtection="1">
      <alignment horizontal="center"/>
    </xf>
    <xf numFmtId="0" fontId="36" fillId="2" borderId="0" xfId="0" applyFont="1" applyFill="1" applyBorder="1" applyProtection="1"/>
    <xf numFmtId="0" fontId="36" fillId="0" borderId="0" xfId="0" applyFont="1" applyProtection="1"/>
    <xf numFmtId="0" fontId="36" fillId="0" borderId="4" xfId="0" applyFont="1" applyBorder="1" applyProtection="1"/>
    <xf numFmtId="0" fontId="36" fillId="0" borderId="0" xfId="0" applyFont="1" applyBorder="1" applyProtection="1"/>
    <xf numFmtId="168" fontId="5" fillId="0" borderId="5" xfId="0" applyNumberFormat="1" applyFont="1" applyFill="1" applyBorder="1" applyAlignment="1" applyProtection="1">
      <alignment horizontal="center" vertical="center" wrapText="1"/>
    </xf>
    <xf numFmtId="0" fontId="35" fillId="2" borderId="0" xfId="0" applyFont="1" applyFill="1" applyBorder="1" applyAlignment="1" applyProtection="1"/>
    <xf numFmtId="0" fontId="0" fillId="2" borderId="8" xfId="0" applyFill="1" applyBorder="1" applyAlignment="1" applyProtection="1">
      <alignment horizontal="center" vertical="center"/>
    </xf>
    <xf numFmtId="170" fontId="11" fillId="10" borderId="4" xfId="0" applyNumberFormat="1" applyFont="1" applyFill="1" applyBorder="1" applyAlignment="1" applyProtection="1">
      <alignment horizontal="center" wrapText="1"/>
      <protection locked="0"/>
    </xf>
    <xf numFmtId="168" fontId="11" fillId="10" borderId="4" xfId="0" applyNumberFormat="1" applyFont="1" applyFill="1" applyBorder="1" applyAlignment="1" applyProtection="1">
      <alignment horizontal="center" vertical="center"/>
      <protection locked="0"/>
    </xf>
    <xf numFmtId="168" fontId="11" fillId="10" borderId="4" xfId="0" applyNumberFormat="1" applyFont="1" applyFill="1" applyBorder="1" applyAlignment="1" applyProtection="1">
      <alignment vertical="center"/>
      <protection locked="0"/>
    </xf>
    <xf numFmtId="0" fontId="2" fillId="2" borderId="0" xfId="0" applyFont="1" applyFill="1" applyProtection="1"/>
    <xf numFmtId="0" fontId="0" fillId="3" borderId="4" xfId="0" applyNumberFormat="1" applyFill="1" applyBorder="1" applyAlignment="1" applyProtection="1">
      <alignment horizontal="center"/>
      <protection locked="0"/>
    </xf>
    <xf numFmtId="14" fontId="0" fillId="0" borderId="0" xfId="0" applyNumberFormat="1"/>
    <xf numFmtId="0" fontId="0" fillId="3" borderId="0" xfId="0" applyFill="1" applyProtection="1"/>
    <xf numFmtId="173" fontId="0" fillId="12" borderId="6" xfId="0" applyNumberFormat="1" applyFill="1" applyBorder="1" applyAlignment="1">
      <alignment horizontal="center" vertical="center" wrapText="1"/>
    </xf>
    <xf numFmtId="173" fontId="0" fillId="0" borderId="11" xfId="0" applyNumberFormat="1" applyBorder="1" applyAlignment="1">
      <alignment horizontal="center" vertical="center" wrapText="1"/>
    </xf>
    <xf numFmtId="173" fontId="0" fillId="12" borderId="11" xfId="0" applyNumberFormat="1" applyFill="1" applyBorder="1" applyAlignment="1">
      <alignment horizontal="center" vertical="center" wrapText="1"/>
    </xf>
    <xf numFmtId="0" fontId="0" fillId="2" borderId="0" xfId="0" applyFill="1" applyBorder="1" applyAlignment="1" applyProtection="1">
      <alignment horizontal="center" vertical="center"/>
    </xf>
    <xf numFmtId="0" fontId="2" fillId="2" borderId="0" xfId="0" applyFont="1" applyFill="1" applyBorder="1" applyAlignment="1" applyProtection="1">
      <alignment horizontal="center"/>
    </xf>
    <xf numFmtId="164" fontId="0" fillId="2" borderId="0" xfId="0" applyNumberFormat="1" applyFont="1" applyFill="1" applyBorder="1" applyAlignment="1" applyProtection="1">
      <alignment horizontal="center"/>
    </xf>
    <xf numFmtId="0" fontId="8" fillId="2" borderId="0" xfId="0" applyFont="1" applyFill="1" applyBorder="1" applyAlignment="1" applyProtection="1">
      <alignment horizontal="center"/>
    </xf>
    <xf numFmtId="0" fontId="2" fillId="2" borderId="0" xfId="0" applyFont="1" applyFill="1" applyBorder="1" applyAlignment="1" applyProtection="1">
      <alignment horizontal="center" wrapText="1"/>
    </xf>
    <xf numFmtId="0" fontId="2" fillId="2" borderId="0" xfId="0" applyFont="1" applyFill="1" applyBorder="1" applyAlignment="1" applyProtection="1">
      <alignment horizontal="center" vertical="center" wrapText="1"/>
    </xf>
    <xf numFmtId="0" fontId="5" fillId="2" borderId="0" xfId="0" applyFont="1" applyFill="1" applyBorder="1" applyAlignment="1" applyProtection="1">
      <alignment horizontal="center" vertical="center"/>
    </xf>
    <xf numFmtId="0" fontId="39" fillId="2" borderId="0" xfId="0" applyFont="1" applyFill="1" applyBorder="1" applyAlignment="1" applyProtection="1"/>
    <xf numFmtId="168" fontId="5" fillId="6" borderId="5" xfId="0" applyNumberFormat="1" applyFont="1" applyFill="1" applyBorder="1" applyAlignment="1" applyProtection="1">
      <alignment horizontal="center" vertical="center"/>
    </xf>
    <xf numFmtId="0" fontId="32" fillId="11" borderId="13" xfId="0" applyFont="1" applyFill="1" applyBorder="1" applyAlignment="1" applyProtection="1">
      <alignment horizontal="center"/>
    </xf>
    <xf numFmtId="0" fontId="32" fillId="11" borderId="14" xfId="0" applyFont="1" applyFill="1" applyBorder="1" applyAlignment="1" applyProtection="1">
      <alignment horizontal="center"/>
    </xf>
    <xf numFmtId="0" fontId="32" fillId="11" borderId="6" xfId="0" applyFont="1" applyFill="1" applyBorder="1" applyAlignment="1" applyProtection="1">
      <alignment horizontal="center"/>
    </xf>
    <xf numFmtId="0" fontId="2" fillId="5" borderId="56" xfId="0" applyFont="1" applyFill="1" applyBorder="1" applyAlignment="1" applyProtection="1">
      <alignment horizontal="center" vertical="center" wrapText="1"/>
    </xf>
    <xf numFmtId="0" fontId="2" fillId="5" borderId="53" xfId="0" applyFont="1" applyFill="1" applyBorder="1" applyAlignment="1" applyProtection="1">
      <alignment horizontal="center" vertical="center" wrapText="1"/>
    </xf>
    <xf numFmtId="0" fontId="26" fillId="0" borderId="51" xfId="0" applyFont="1" applyBorder="1" applyAlignment="1">
      <alignment horizontal="center" vertical="center" wrapText="1"/>
    </xf>
    <xf numFmtId="0" fontId="26" fillId="0" borderId="52" xfId="0" applyFont="1" applyBorder="1" applyAlignment="1">
      <alignment horizontal="center" vertical="center" wrapText="1"/>
    </xf>
    <xf numFmtId="0" fontId="4" fillId="5" borderId="54" xfId="0" applyFont="1" applyFill="1" applyBorder="1" applyAlignment="1" applyProtection="1">
      <alignment horizontal="center" vertical="center" wrapText="1"/>
    </xf>
    <xf numFmtId="0" fontId="4" fillId="5" borderId="45" xfId="0" applyFont="1" applyFill="1" applyBorder="1" applyAlignment="1" applyProtection="1">
      <alignment horizontal="center" vertical="center" wrapText="1"/>
    </xf>
    <xf numFmtId="49" fontId="4" fillId="5" borderId="18" xfId="0" applyNumberFormat="1" applyFont="1" applyFill="1" applyBorder="1" applyAlignment="1" applyProtection="1">
      <alignment horizontal="center" vertical="center" wrapText="1"/>
    </xf>
    <xf numFmtId="49" fontId="4" fillId="5" borderId="23" xfId="0" applyNumberFormat="1" applyFont="1" applyFill="1" applyBorder="1" applyAlignment="1" applyProtection="1">
      <alignment horizontal="center" vertical="center" wrapText="1"/>
    </xf>
    <xf numFmtId="0" fontId="0" fillId="2" borderId="0" xfId="0" applyFill="1" applyBorder="1" applyAlignment="1" applyProtection="1">
      <alignment horizontal="center" vertical="center"/>
    </xf>
    <xf numFmtId="49" fontId="4" fillId="5" borderId="4" xfId="0" applyNumberFormat="1" applyFont="1" applyFill="1" applyBorder="1" applyAlignment="1" applyProtection="1">
      <alignment horizontal="center" vertical="center" wrapText="1"/>
    </xf>
    <xf numFmtId="0" fontId="2" fillId="2" borderId="0" xfId="0" applyFont="1" applyFill="1" applyBorder="1" applyAlignment="1" applyProtection="1">
      <alignment horizontal="center"/>
    </xf>
    <xf numFmtId="49" fontId="0" fillId="3" borderId="13" xfId="0" applyNumberFormat="1" applyFill="1" applyBorder="1" applyAlignment="1" applyProtection="1">
      <alignment horizontal="center"/>
      <protection locked="0"/>
    </xf>
    <xf numFmtId="49" fontId="0" fillId="3" borderId="14" xfId="0" applyNumberFormat="1" applyFill="1" applyBorder="1" applyAlignment="1" applyProtection="1">
      <alignment horizontal="center"/>
      <protection locked="0"/>
    </xf>
    <xf numFmtId="49" fontId="0" fillId="3" borderId="6" xfId="0" applyNumberFormat="1" applyFill="1" applyBorder="1" applyAlignment="1" applyProtection="1">
      <alignment horizontal="center"/>
      <protection locked="0"/>
    </xf>
    <xf numFmtId="0" fontId="2" fillId="3" borderId="7" xfId="0" applyFont="1" applyFill="1" applyBorder="1" applyAlignment="1" applyProtection="1">
      <alignment horizontal="center" vertical="center" wrapText="1"/>
    </xf>
    <xf numFmtId="0" fontId="2" fillId="3" borderId="8" xfId="0" applyFont="1" applyFill="1" applyBorder="1" applyAlignment="1" applyProtection="1">
      <alignment horizontal="center" vertical="center" wrapText="1"/>
    </xf>
    <xf numFmtId="0" fontId="2" fillId="3" borderId="9" xfId="0" applyFont="1" applyFill="1" applyBorder="1" applyAlignment="1" applyProtection="1">
      <alignment horizontal="center" vertical="center" wrapText="1"/>
    </xf>
    <xf numFmtId="0" fontId="2" fillId="3" borderId="2" xfId="0" applyFont="1" applyFill="1" applyBorder="1" applyAlignment="1" applyProtection="1">
      <alignment horizontal="center" vertical="center" wrapText="1"/>
    </xf>
    <xf numFmtId="0" fontId="2" fillId="3" borderId="0" xfId="0" applyFont="1" applyFill="1" applyBorder="1" applyAlignment="1" applyProtection="1">
      <alignment horizontal="center" vertical="center" wrapText="1"/>
    </xf>
    <xf numFmtId="0" fontId="2" fillId="3" borderId="1" xfId="0" applyFont="1" applyFill="1" applyBorder="1" applyAlignment="1" applyProtection="1">
      <alignment horizontal="center" vertical="center" wrapText="1"/>
    </xf>
    <xf numFmtId="0" fontId="2" fillId="3" borderId="3" xfId="0" applyFont="1" applyFill="1" applyBorder="1" applyAlignment="1" applyProtection="1">
      <alignment horizontal="center" vertical="center" wrapText="1"/>
    </xf>
    <xf numFmtId="0" fontId="2" fillId="3" borderId="10" xfId="0" applyFont="1" applyFill="1" applyBorder="1" applyAlignment="1" applyProtection="1">
      <alignment horizontal="center" vertical="center" wrapText="1"/>
    </xf>
    <xf numFmtId="0" fontId="2" fillId="3" borderId="11" xfId="0" applyFont="1" applyFill="1" applyBorder="1" applyAlignment="1" applyProtection="1">
      <alignment horizontal="center" vertical="center" wrapText="1"/>
    </xf>
    <xf numFmtId="0" fontId="4" fillId="5" borderId="23" xfId="0" applyFont="1" applyFill="1" applyBorder="1" applyAlignment="1" applyProtection="1">
      <alignment horizontal="center" vertical="center" wrapText="1"/>
    </xf>
    <xf numFmtId="0" fontId="4" fillId="5" borderId="48" xfId="0" applyFont="1" applyFill="1" applyBorder="1" applyAlignment="1" applyProtection="1">
      <alignment horizontal="center" vertical="center" wrapText="1"/>
    </xf>
    <xf numFmtId="49" fontId="4" fillId="5" borderId="12" xfId="0" applyNumberFormat="1" applyFont="1" applyFill="1" applyBorder="1" applyAlignment="1" applyProtection="1">
      <alignment horizontal="center" vertical="center" wrapText="1"/>
    </xf>
    <xf numFmtId="49" fontId="4" fillId="5" borderId="19" xfId="0" applyNumberFormat="1" applyFont="1" applyFill="1" applyBorder="1" applyAlignment="1" applyProtection="1">
      <alignment horizontal="center" vertical="center" wrapText="1"/>
    </xf>
    <xf numFmtId="17" fontId="0" fillId="3" borderId="13" xfId="0" applyNumberFormat="1" applyFont="1" applyFill="1" applyBorder="1" applyAlignment="1" applyProtection="1">
      <alignment horizontal="center"/>
    </xf>
    <xf numFmtId="17" fontId="0" fillId="3" borderId="6" xfId="0" applyNumberFormat="1" applyFont="1" applyFill="1" applyBorder="1" applyAlignment="1" applyProtection="1">
      <alignment horizontal="center"/>
    </xf>
    <xf numFmtId="0" fontId="0" fillId="3" borderId="28" xfId="0" applyFont="1" applyFill="1" applyBorder="1" applyAlignment="1" applyProtection="1">
      <alignment horizontal="center" vertical="top"/>
      <protection locked="0"/>
    </xf>
    <xf numFmtId="0" fontId="0" fillId="3" borderId="29" xfId="0" applyFont="1" applyFill="1" applyBorder="1" applyAlignment="1" applyProtection="1">
      <alignment horizontal="center" vertical="top"/>
      <protection locked="0"/>
    </xf>
    <xf numFmtId="0" fontId="0" fillId="3" borderId="30" xfId="0" applyFont="1" applyFill="1" applyBorder="1" applyAlignment="1" applyProtection="1">
      <alignment horizontal="center" vertical="top"/>
      <protection locked="0"/>
    </xf>
    <xf numFmtId="0" fontId="7" fillId="2" borderId="0" xfId="0" applyFont="1" applyFill="1" applyBorder="1" applyAlignment="1" applyProtection="1">
      <alignment horizontal="center"/>
    </xf>
    <xf numFmtId="0" fontId="4" fillId="2" borderId="0" xfId="0" applyFont="1" applyFill="1" applyBorder="1" applyAlignment="1" applyProtection="1">
      <alignment horizontal="center" vertical="center" wrapText="1"/>
    </xf>
    <xf numFmtId="0" fontId="4" fillId="5" borderId="4" xfId="0" applyFont="1" applyFill="1" applyBorder="1" applyAlignment="1" applyProtection="1">
      <alignment horizontal="center" vertical="center" wrapText="1"/>
    </xf>
    <xf numFmtId="0" fontId="0" fillId="3" borderId="25" xfId="0" applyFont="1" applyFill="1" applyBorder="1" applyAlignment="1" applyProtection="1">
      <alignment horizontal="center" wrapText="1"/>
      <protection locked="0"/>
    </xf>
    <xf numFmtId="0" fontId="0" fillId="3" borderId="26" xfId="0" applyFont="1" applyFill="1" applyBorder="1" applyAlignment="1" applyProtection="1">
      <alignment horizontal="center" wrapText="1"/>
      <protection locked="0"/>
    </xf>
    <xf numFmtId="0" fontId="0" fillId="3" borderId="27" xfId="0" applyFont="1" applyFill="1" applyBorder="1" applyAlignment="1" applyProtection="1">
      <alignment horizontal="center" wrapText="1"/>
      <protection locked="0"/>
    </xf>
    <xf numFmtId="0" fontId="3" fillId="3" borderId="25" xfId="1" applyFill="1" applyBorder="1" applyAlignment="1" applyProtection="1">
      <alignment horizontal="center" wrapText="1"/>
      <protection locked="0"/>
    </xf>
    <xf numFmtId="0" fontId="3" fillId="3" borderId="26" xfId="1" applyFill="1" applyBorder="1" applyAlignment="1" applyProtection="1">
      <alignment horizontal="center" wrapText="1"/>
      <protection locked="0"/>
    </xf>
    <xf numFmtId="0" fontId="3" fillId="3" borderId="27" xfId="1" applyFill="1" applyBorder="1" applyAlignment="1" applyProtection="1">
      <alignment horizontal="center" wrapText="1"/>
      <protection locked="0"/>
    </xf>
    <xf numFmtId="0" fontId="4" fillId="5" borderId="4" xfId="0" applyFont="1" applyFill="1" applyBorder="1" applyAlignment="1" applyProtection="1">
      <alignment horizontal="center" vertical="center"/>
    </xf>
    <xf numFmtId="0" fontId="4" fillId="5" borderId="12" xfId="0" applyFont="1" applyFill="1" applyBorder="1" applyAlignment="1" applyProtection="1">
      <alignment horizontal="center" vertical="center" wrapText="1"/>
    </xf>
    <xf numFmtId="0" fontId="4" fillId="5" borderId="19" xfId="0" applyFont="1" applyFill="1" applyBorder="1" applyAlignment="1" applyProtection="1">
      <alignment horizontal="center" vertical="center" wrapText="1"/>
    </xf>
    <xf numFmtId="0" fontId="10" fillId="2" borderId="0" xfId="0" applyFont="1" applyFill="1" applyBorder="1" applyAlignment="1" applyProtection="1">
      <alignment horizontal="center" vertical="center" wrapText="1"/>
    </xf>
    <xf numFmtId="0" fontId="4" fillId="5" borderId="15" xfId="0" applyFont="1" applyFill="1" applyBorder="1" applyAlignment="1" applyProtection="1">
      <alignment horizontal="center" vertical="center" wrapText="1"/>
    </xf>
    <xf numFmtId="49" fontId="4" fillId="5" borderId="55" xfId="0" applyNumberFormat="1" applyFont="1" applyFill="1" applyBorder="1" applyAlignment="1" applyProtection="1">
      <alignment horizontal="center" vertical="center" wrapText="1"/>
    </xf>
    <xf numFmtId="49" fontId="4" fillId="5" borderId="34" xfId="0" applyNumberFormat="1" applyFont="1" applyFill="1" applyBorder="1" applyAlignment="1" applyProtection="1">
      <alignment horizontal="center" vertical="center" wrapText="1"/>
    </xf>
    <xf numFmtId="10" fontId="2" fillId="3" borderId="13" xfId="0" applyNumberFormat="1" applyFont="1" applyFill="1" applyBorder="1" applyAlignment="1" applyProtection="1">
      <alignment horizontal="center" wrapText="1"/>
      <protection locked="0"/>
    </xf>
    <xf numFmtId="10" fontId="2" fillId="3" borderId="6" xfId="0" applyNumberFormat="1" applyFont="1" applyFill="1" applyBorder="1" applyAlignment="1" applyProtection="1">
      <alignment horizontal="center" wrapText="1"/>
      <protection locked="0"/>
    </xf>
    <xf numFmtId="0" fontId="4" fillId="2" borderId="10" xfId="0" applyFont="1" applyFill="1" applyBorder="1" applyAlignment="1" applyProtection="1">
      <alignment horizontal="center"/>
    </xf>
    <xf numFmtId="0" fontId="31" fillId="2" borderId="0" xfId="0" applyFont="1" applyFill="1" applyAlignment="1" applyProtection="1">
      <alignment horizontal="center" vertical="center" wrapText="1"/>
    </xf>
    <xf numFmtId="0" fontId="35" fillId="3" borderId="7" xfId="0" applyFont="1" applyFill="1" applyBorder="1" applyAlignment="1" applyProtection="1">
      <alignment horizontal="center" vertical="center" wrapText="1"/>
    </xf>
    <xf numFmtId="0" fontId="35" fillId="3" borderId="9" xfId="0" applyFont="1" applyFill="1" applyBorder="1" applyAlignment="1" applyProtection="1">
      <alignment horizontal="center" vertical="center" wrapText="1"/>
    </xf>
    <xf numFmtId="0" fontId="35" fillId="3" borderId="2" xfId="0" applyFont="1" applyFill="1" applyBorder="1" applyAlignment="1" applyProtection="1">
      <alignment horizontal="center" vertical="center" wrapText="1"/>
    </xf>
    <xf numFmtId="0" fontId="35" fillId="3" borderId="1" xfId="0" applyFont="1" applyFill="1" applyBorder="1" applyAlignment="1" applyProtection="1">
      <alignment horizontal="center" vertical="center" wrapText="1"/>
    </xf>
    <xf numFmtId="0" fontId="35" fillId="3" borderId="3" xfId="0" applyFont="1" applyFill="1" applyBorder="1" applyAlignment="1" applyProtection="1">
      <alignment horizontal="center" vertical="center" wrapText="1"/>
    </xf>
    <xf numFmtId="0" fontId="35" fillId="3" borderId="11" xfId="0" applyFont="1" applyFill="1" applyBorder="1" applyAlignment="1" applyProtection="1">
      <alignment horizontal="center" vertical="center" wrapText="1"/>
    </xf>
    <xf numFmtId="0" fontId="3" fillId="2" borderId="0" xfId="1" applyFill="1" applyBorder="1" applyAlignment="1" applyProtection="1">
      <alignment horizontal="center"/>
    </xf>
    <xf numFmtId="0" fontId="9" fillId="2" borderId="0" xfId="1" applyFont="1" applyFill="1" applyBorder="1" applyAlignment="1" applyProtection="1">
      <alignment horizontal="center"/>
    </xf>
    <xf numFmtId="0" fontId="4" fillId="2" borderId="0" xfId="0" applyFont="1" applyFill="1" applyBorder="1" applyAlignment="1" applyProtection="1">
      <alignment horizontal="center"/>
    </xf>
    <xf numFmtId="0" fontId="0" fillId="3" borderId="13" xfId="0" applyFont="1" applyFill="1" applyBorder="1" applyAlignment="1" applyProtection="1">
      <alignment horizontal="center" vertical="center" wrapText="1"/>
      <protection locked="0"/>
    </xf>
    <xf numFmtId="0" fontId="0" fillId="3" borderId="14" xfId="0" applyFont="1" applyFill="1" applyBorder="1" applyAlignment="1" applyProtection="1">
      <alignment horizontal="center" vertical="center" wrapText="1"/>
      <protection locked="0"/>
    </xf>
    <xf numFmtId="0" fontId="0" fillId="3" borderId="6" xfId="0" applyFont="1" applyFill="1" applyBorder="1" applyAlignment="1" applyProtection="1">
      <alignment horizontal="center" vertical="center" wrapText="1"/>
      <protection locked="0"/>
    </xf>
    <xf numFmtId="0" fontId="9" fillId="2" borderId="0" xfId="1" applyFont="1" applyFill="1" applyBorder="1" applyAlignment="1" applyProtection="1">
      <alignment horizontal="center" vertical="center" wrapText="1"/>
    </xf>
    <xf numFmtId="0" fontId="2" fillId="2" borderId="10" xfId="0" applyNumberFormat="1" applyFont="1" applyFill="1" applyBorder="1" applyAlignment="1" applyProtection="1">
      <alignment horizontal="right" vertical="center" wrapText="1"/>
    </xf>
    <xf numFmtId="0" fontId="0" fillId="3" borderId="13" xfId="0" applyFont="1" applyFill="1" applyBorder="1" applyAlignment="1" applyProtection="1">
      <alignment horizontal="center" wrapText="1"/>
    </xf>
    <xf numFmtId="0" fontId="0" fillId="3" borderId="14" xfId="0" applyFont="1" applyFill="1" applyBorder="1" applyAlignment="1" applyProtection="1">
      <alignment horizontal="center" wrapText="1"/>
    </xf>
    <xf numFmtId="0" fontId="0" fillId="3" borderId="6" xfId="0" applyFont="1" applyFill="1" applyBorder="1" applyAlignment="1" applyProtection="1">
      <alignment horizontal="center" wrapText="1"/>
    </xf>
    <xf numFmtId="0" fontId="36" fillId="2" borderId="13" xfId="0" applyFont="1" applyFill="1" applyBorder="1" applyAlignment="1" applyProtection="1">
      <alignment horizontal="center" vertical="center"/>
    </xf>
    <xf numFmtId="0" fontId="36" fillId="2" borderId="14" xfId="0" applyFont="1" applyFill="1" applyBorder="1" applyAlignment="1" applyProtection="1">
      <alignment horizontal="center" vertical="center"/>
    </xf>
    <xf numFmtId="0" fontId="0" fillId="2" borderId="7" xfId="0" applyFill="1" applyBorder="1" applyAlignment="1" applyProtection="1">
      <alignment horizontal="center" vertical="center"/>
    </xf>
    <xf numFmtId="0" fontId="0" fillId="2" borderId="8" xfId="0" applyFill="1" applyBorder="1" applyAlignment="1" applyProtection="1">
      <alignment horizontal="center" vertical="center"/>
    </xf>
    <xf numFmtId="0" fontId="0" fillId="2" borderId="9" xfId="0" applyFill="1" applyBorder="1" applyAlignment="1" applyProtection="1">
      <alignment horizontal="center" vertical="center"/>
    </xf>
    <xf numFmtId="0" fontId="0" fillId="2" borderId="3" xfId="0" applyFill="1" applyBorder="1" applyAlignment="1" applyProtection="1">
      <alignment horizontal="center" vertical="center"/>
    </xf>
    <xf numFmtId="0" fontId="0" fillId="2" borderId="10" xfId="0" applyFill="1" applyBorder="1" applyAlignment="1" applyProtection="1">
      <alignment horizontal="center" vertical="center"/>
    </xf>
    <xf numFmtId="0" fontId="0" fillId="2" borderId="11" xfId="0" applyFill="1" applyBorder="1" applyAlignment="1" applyProtection="1">
      <alignment horizontal="center" vertical="center"/>
    </xf>
    <xf numFmtId="0" fontId="4" fillId="6" borderId="7" xfId="0" applyFont="1" applyFill="1" applyBorder="1" applyAlignment="1" applyProtection="1">
      <alignment horizontal="center" vertical="center" wrapText="1"/>
      <protection locked="0"/>
    </xf>
    <xf numFmtId="0" fontId="4" fillId="6" borderId="8" xfId="0" applyFont="1" applyFill="1" applyBorder="1" applyAlignment="1" applyProtection="1">
      <alignment horizontal="center" vertical="center" wrapText="1"/>
      <protection locked="0"/>
    </xf>
    <xf numFmtId="0" fontId="4" fillId="6" borderId="9" xfId="0" applyFont="1" applyFill="1" applyBorder="1" applyAlignment="1" applyProtection="1">
      <alignment horizontal="center" vertical="center" wrapText="1"/>
      <protection locked="0"/>
    </xf>
    <xf numFmtId="0" fontId="4" fillId="6" borderId="2" xfId="0" applyFont="1" applyFill="1" applyBorder="1" applyAlignment="1" applyProtection="1">
      <alignment horizontal="center" vertical="center" wrapText="1"/>
      <protection locked="0"/>
    </xf>
    <xf numFmtId="0" fontId="4" fillId="6" borderId="0" xfId="0" applyFont="1" applyFill="1" applyBorder="1" applyAlignment="1" applyProtection="1">
      <alignment horizontal="center" vertical="center" wrapText="1"/>
      <protection locked="0"/>
    </xf>
    <xf numFmtId="0" fontId="4" fillId="6" borderId="1" xfId="0" applyFont="1" applyFill="1" applyBorder="1" applyAlignment="1" applyProtection="1">
      <alignment horizontal="center" vertical="center" wrapText="1"/>
      <protection locked="0"/>
    </xf>
    <xf numFmtId="0" fontId="4" fillId="6" borderId="3" xfId="0" applyFont="1" applyFill="1" applyBorder="1" applyAlignment="1" applyProtection="1">
      <alignment horizontal="center" vertical="center" wrapText="1"/>
      <protection locked="0"/>
    </xf>
    <xf numFmtId="0" fontId="4" fillId="6" borderId="10" xfId="0" applyFont="1" applyFill="1" applyBorder="1" applyAlignment="1" applyProtection="1">
      <alignment horizontal="center" vertical="center" wrapText="1"/>
      <protection locked="0"/>
    </xf>
    <xf numFmtId="0" fontId="4" fillId="6" borderId="11" xfId="0" applyFont="1" applyFill="1" applyBorder="1" applyAlignment="1" applyProtection="1">
      <alignment horizontal="center" vertical="center" wrapText="1"/>
      <protection locked="0"/>
    </xf>
    <xf numFmtId="0" fontId="36" fillId="2" borderId="13" xfId="0" applyNumberFormat="1" applyFont="1" applyFill="1" applyBorder="1" applyAlignment="1" applyProtection="1">
      <alignment horizontal="center" vertical="center" wrapText="1"/>
    </xf>
    <xf numFmtId="0" fontId="36" fillId="2" borderId="14" xfId="0" applyNumberFormat="1" applyFont="1" applyFill="1" applyBorder="1" applyAlignment="1" applyProtection="1">
      <alignment horizontal="center" vertical="center" wrapText="1"/>
    </xf>
    <xf numFmtId="0" fontId="36" fillId="2" borderId="6" xfId="0" applyNumberFormat="1" applyFont="1" applyFill="1" applyBorder="1" applyAlignment="1" applyProtection="1">
      <alignment horizontal="center" vertical="center" wrapText="1"/>
    </xf>
    <xf numFmtId="0" fontId="29" fillId="2" borderId="7" xfId="0" applyNumberFormat="1" applyFont="1" applyFill="1" applyBorder="1" applyAlignment="1" applyProtection="1">
      <alignment horizontal="center" vertical="center" wrapText="1"/>
    </xf>
    <xf numFmtId="0" fontId="29" fillId="2" borderId="8" xfId="0" applyNumberFormat="1" applyFont="1" applyFill="1" applyBorder="1" applyAlignment="1" applyProtection="1">
      <alignment horizontal="center" vertical="center" wrapText="1"/>
    </xf>
    <xf numFmtId="0" fontId="29" fillId="2" borderId="9" xfId="0" applyNumberFormat="1" applyFont="1" applyFill="1" applyBorder="1" applyAlignment="1" applyProtection="1">
      <alignment horizontal="center" vertical="center" wrapText="1"/>
    </xf>
    <xf numFmtId="0" fontId="29" fillId="2" borderId="2" xfId="0" applyNumberFormat="1" applyFont="1" applyFill="1" applyBorder="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center" vertical="center" wrapText="1"/>
    </xf>
    <xf numFmtId="0" fontId="29" fillId="2" borderId="3" xfId="0"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29" fillId="2" borderId="11" xfId="0" applyNumberFormat="1" applyFont="1" applyFill="1" applyBorder="1" applyAlignment="1" applyProtection="1">
      <alignment horizontal="center" vertical="center" wrapText="1"/>
    </xf>
    <xf numFmtId="0" fontId="0" fillId="3" borderId="13" xfId="0" applyFont="1" applyFill="1" applyBorder="1" applyAlignment="1" applyProtection="1">
      <alignment horizontal="center" wrapText="1"/>
      <protection locked="0"/>
    </xf>
    <xf numFmtId="0" fontId="0" fillId="3" borderId="14" xfId="0" applyFont="1" applyFill="1" applyBorder="1" applyAlignment="1" applyProtection="1">
      <alignment horizontal="center" wrapText="1"/>
      <protection locked="0"/>
    </xf>
    <xf numFmtId="0" fontId="0" fillId="3" borderId="6" xfId="0" applyFont="1" applyFill="1" applyBorder="1" applyAlignment="1" applyProtection="1">
      <alignment horizontal="center" wrapText="1"/>
      <protection locked="0"/>
    </xf>
    <xf numFmtId="0" fontId="0" fillId="3" borderId="7" xfId="0" applyFont="1" applyFill="1" applyBorder="1" applyAlignment="1" applyProtection="1">
      <alignment horizontal="center" vertical="center" wrapText="1"/>
    </xf>
    <xf numFmtId="0" fontId="0" fillId="3" borderId="8" xfId="0" applyFont="1" applyFill="1" applyBorder="1" applyAlignment="1" applyProtection="1">
      <alignment horizontal="center" vertical="center" wrapText="1"/>
    </xf>
    <xf numFmtId="0" fontId="0" fillId="3" borderId="9" xfId="0" applyFont="1" applyFill="1" applyBorder="1" applyAlignment="1" applyProtection="1">
      <alignment horizontal="center" vertical="center" wrapText="1"/>
    </xf>
    <xf numFmtId="0" fontId="0" fillId="3" borderId="2"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0" fillId="3" borderId="1" xfId="0" applyFont="1" applyFill="1" applyBorder="1" applyAlignment="1" applyProtection="1">
      <alignment horizontal="center" vertical="center" wrapText="1"/>
    </xf>
    <xf numFmtId="0" fontId="0" fillId="3" borderId="3" xfId="0" applyFont="1" applyFill="1" applyBorder="1" applyAlignment="1" applyProtection="1">
      <alignment horizontal="center" vertical="center" wrapText="1"/>
    </xf>
    <xf numFmtId="0" fontId="0" fillId="3" borderId="10" xfId="0" applyFont="1" applyFill="1" applyBorder="1" applyAlignment="1" applyProtection="1">
      <alignment horizontal="center" vertical="center" wrapText="1"/>
    </xf>
    <xf numFmtId="0" fontId="0" fillId="3" borderId="11" xfId="0" applyFont="1" applyFill="1" applyBorder="1" applyAlignment="1" applyProtection="1">
      <alignment horizontal="center" vertical="center" wrapText="1"/>
    </xf>
    <xf numFmtId="0" fontId="4" fillId="4" borderId="15" xfId="0" applyFont="1" applyFill="1" applyBorder="1" applyAlignment="1" applyProtection="1">
      <alignment horizontal="center" vertical="center"/>
    </xf>
    <xf numFmtId="0" fontId="4" fillId="4" borderId="16" xfId="0" applyFont="1" applyFill="1" applyBorder="1" applyAlignment="1" applyProtection="1">
      <alignment horizontal="center" vertical="center"/>
    </xf>
    <xf numFmtId="0" fontId="10" fillId="2" borderId="0" xfId="0" applyFont="1" applyFill="1" applyBorder="1" applyAlignment="1" applyProtection="1">
      <alignment horizontal="center"/>
    </xf>
    <xf numFmtId="0" fontId="2" fillId="2" borderId="0" xfId="0" applyFont="1" applyFill="1" applyBorder="1" applyAlignment="1" applyProtection="1">
      <alignment horizontal="center" wrapText="1"/>
    </xf>
    <xf numFmtId="0" fontId="2" fillId="2" borderId="10" xfId="0" applyFont="1" applyFill="1" applyBorder="1" applyAlignment="1" applyProtection="1">
      <alignment horizontal="center" wrapText="1"/>
    </xf>
    <xf numFmtId="0" fontId="2" fillId="2" borderId="0" xfId="0" applyFont="1" applyFill="1" applyBorder="1" applyAlignment="1" applyProtection="1">
      <alignment horizontal="center" vertical="center" wrapText="1"/>
    </xf>
    <xf numFmtId="164" fontId="0" fillId="0" borderId="13" xfId="0" applyNumberFormat="1" applyFont="1" applyFill="1" applyBorder="1" applyAlignment="1" applyProtection="1">
      <alignment horizontal="center"/>
    </xf>
    <xf numFmtId="164" fontId="0" fillId="0" borderId="6" xfId="0" applyNumberFormat="1" applyFont="1" applyFill="1" applyBorder="1" applyAlignment="1" applyProtection="1">
      <alignment horizontal="center"/>
    </xf>
    <xf numFmtId="0" fontId="5" fillId="2" borderId="0" xfId="0" applyFont="1" applyFill="1" applyBorder="1" applyAlignment="1" applyProtection="1">
      <alignment horizontal="center" vertical="center"/>
    </xf>
    <xf numFmtId="0" fontId="37" fillId="2" borderId="0" xfId="0" applyFont="1" applyFill="1" applyBorder="1" applyAlignment="1" applyProtection="1">
      <alignment horizontal="center" vertical="center" wrapText="1"/>
    </xf>
    <xf numFmtId="164" fontId="1" fillId="2" borderId="0" xfId="0" applyNumberFormat="1" applyFont="1" applyFill="1" applyBorder="1" applyAlignment="1" applyProtection="1">
      <alignment horizontal="center"/>
    </xf>
    <xf numFmtId="164" fontId="2" fillId="2" borderId="0" xfId="0" applyNumberFormat="1" applyFont="1" applyFill="1" applyBorder="1" applyAlignment="1" applyProtection="1">
      <alignment horizontal="center" vertical="center" wrapText="1"/>
    </xf>
    <xf numFmtId="164" fontId="0" fillId="2" borderId="0" xfId="0" applyNumberFormat="1" applyFont="1" applyFill="1" applyBorder="1" applyAlignment="1" applyProtection="1">
      <alignment horizontal="center"/>
    </xf>
    <xf numFmtId="0" fontId="6" fillId="2" borderId="0" xfId="0" applyFont="1" applyFill="1" applyBorder="1" applyAlignment="1" applyProtection="1">
      <alignment horizontal="center"/>
    </xf>
    <xf numFmtId="0" fontId="8" fillId="2" borderId="0" xfId="0" applyFont="1" applyFill="1" applyBorder="1" applyAlignment="1" applyProtection="1">
      <alignment horizontal="center"/>
    </xf>
    <xf numFmtId="0" fontId="10" fillId="2" borderId="8" xfId="0" applyFont="1" applyFill="1" applyBorder="1" applyAlignment="1" applyProtection="1">
      <alignment horizontal="center"/>
    </xf>
    <xf numFmtId="0" fontId="27" fillId="2" borderId="10" xfId="0" applyFont="1" applyFill="1" applyBorder="1" applyAlignment="1" applyProtection="1">
      <alignment horizontal="center"/>
    </xf>
    <xf numFmtId="0" fontId="0" fillId="3" borderId="2" xfId="0" applyFont="1" applyFill="1" applyBorder="1" applyAlignment="1" applyProtection="1">
      <alignment horizontal="center" vertical="top"/>
    </xf>
    <xf numFmtId="0" fontId="0" fillId="3" borderId="0" xfId="0" applyFont="1" applyFill="1" applyBorder="1" applyAlignment="1" applyProtection="1">
      <alignment horizontal="center" vertical="top"/>
    </xf>
    <xf numFmtId="0" fontId="0" fillId="3" borderId="1" xfId="0" applyFont="1" applyFill="1" applyBorder="1" applyAlignment="1" applyProtection="1">
      <alignment horizontal="center" vertical="top"/>
    </xf>
    <xf numFmtId="49" fontId="0" fillId="3" borderId="13" xfId="0" applyNumberFormat="1" applyFont="1" applyFill="1" applyBorder="1" applyAlignment="1" applyProtection="1">
      <alignment horizontal="center" wrapText="1"/>
    </xf>
    <xf numFmtId="0" fontId="0" fillId="3" borderId="14" xfId="0" applyNumberFormat="1" applyFont="1" applyFill="1" applyBorder="1" applyAlignment="1" applyProtection="1">
      <alignment horizontal="center" wrapText="1"/>
    </xf>
    <xf numFmtId="0" fontId="0" fillId="3" borderId="6" xfId="0" applyNumberFormat="1" applyFont="1" applyFill="1" applyBorder="1" applyAlignment="1" applyProtection="1">
      <alignment horizontal="center" wrapText="1"/>
    </xf>
    <xf numFmtId="166" fontId="0" fillId="3" borderId="13" xfId="0" applyNumberFormat="1" applyFont="1" applyFill="1" applyBorder="1" applyAlignment="1" applyProtection="1">
      <alignment horizontal="center" wrapText="1"/>
      <protection locked="0"/>
    </xf>
    <xf numFmtId="166" fontId="0" fillId="3" borderId="14" xfId="0" applyNumberFormat="1" applyFont="1" applyFill="1" applyBorder="1" applyAlignment="1" applyProtection="1">
      <alignment horizontal="center" wrapText="1"/>
      <protection locked="0"/>
    </xf>
    <xf numFmtId="166" fontId="0" fillId="3" borderId="6" xfId="0" applyNumberFormat="1" applyFont="1" applyFill="1" applyBorder="1" applyAlignment="1" applyProtection="1">
      <alignment horizontal="center" wrapText="1"/>
      <protection locked="0"/>
    </xf>
    <xf numFmtId="0" fontId="0" fillId="3" borderId="3" xfId="0" applyFont="1" applyFill="1" applyBorder="1" applyAlignment="1" applyProtection="1">
      <alignment horizontal="center" vertical="top"/>
    </xf>
    <xf numFmtId="0" fontId="0" fillId="3" borderId="10" xfId="0" applyFont="1" applyFill="1" applyBorder="1" applyAlignment="1" applyProtection="1">
      <alignment horizontal="center" vertical="top"/>
    </xf>
    <xf numFmtId="0" fontId="0" fillId="3" borderId="11" xfId="0" applyFont="1" applyFill="1" applyBorder="1" applyAlignment="1" applyProtection="1">
      <alignment horizontal="center" vertical="top"/>
    </xf>
    <xf numFmtId="17" fontId="0" fillId="3" borderId="13" xfId="0" applyNumberFormat="1" applyFont="1" applyFill="1" applyBorder="1" applyAlignment="1" applyProtection="1">
      <alignment horizontal="center"/>
      <protection locked="0"/>
    </xf>
    <xf numFmtId="17" fontId="0" fillId="3" borderId="14" xfId="0" applyNumberFormat="1" applyFont="1" applyFill="1" applyBorder="1" applyAlignment="1" applyProtection="1">
      <alignment horizontal="center"/>
      <protection locked="0"/>
    </xf>
    <xf numFmtId="17" fontId="0" fillId="3" borderId="6" xfId="0" applyNumberFormat="1" applyFont="1" applyFill="1" applyBorder="1" applyAlignment="1" applyProtection="1">
      <alignment horizontal="center"/>
      <protection locked="0"/>
    </xf>
    <xf numFmtId="0" fontId="0" fillId="3" borderId="7" xfId="0" applyFont="1" applyFill="1" applyBorder="1" applyAlignment="1" applyProtection="1">
      <alignment horizontal="center" vertical="top"/>
    </xf>
    <xf numFmtId="0" fontId="0" fillId="3" borderId="8" xfId="0" applyFont="1" applyFill="1" applyBorder="1" applyAlignment="1" applyProtection="1">
      <alignment horizontal="center" vertical="top"/>
    </xf>
    <xf numFmtId="0" fontId="0" fillId="3" borderId="9" xfId="0" applyFont="1" applyFill="1" applyBorder="1" applyAlignment="1" applyProtection="1">
      <alignment horizontal="center" vertical="top"/>
    </xf>
    <xf numFmtId="0" fontId="0" fillId="0" borderId="0" xfId="0" applyAlignment="1">
      <alignment horizontal="center" vertical="center" wrapText="1"/>
    </xf>
    <xf numFmtId="0" fontId="4" fillId="10" borderId="25" xfId="0" applyFont="1" applyFill="1" applyBorder="1" applyAlignment="1" applyProtection="1">
      <alignment horizontal="center"/>
      <protection locked="0"/>
    </xf>
    <xf numFmtId="0" fontId="4" fillId="10" borderId="27" xfId="0" applyFont="1" applyFill="1" applyBorder="1" applyAlignment="1" applyProtection="1">
      <alignment horizontal="center"/>
      <protection locked="0"/>
    </xf>
    <xf numFmtId="0" fontId="4" fillId="8" borderId="33" xfId="0" applyFont="1" applyFill="1" applyBorder="1" applyAlignment="1" applyProtection="1">
      <alignment horizontal="center"/>
    </xf>
    <xf numFmtId="0" fontId="4" fillId="8" borderId="57" xfId="0" applyFont="1" applyFill="1" applyBorder="1" applyAlignment="1" applyProtection="1">
      <alignment horizontal="center"/>
    </xf>
    <xf numFmtId="0" fontId="2" fillId="8" borderId="7" xfId="0" applyFont="1" applyFill="1" applyBorder="1" applyAlignment="1" applyProtection="1">
      <alignment horizontal="center" wrapText="1"/>
    </xf>
    <xf numFmtId="0" fontId="2" fillId="8" borderId="9" xfId="0" applyFont="1" applyFill="1" applyBorder="1" applyAlignment="1" applyProtection="1">
      <alignment horizontal="center" wrapText="1"/>
    </xf>
    <xf numFmtId="0" fontId="2" fillId="8" borderId="2" xfId="0" applyFont="1" applyFill="1" applyBorder="1" applyAlignment="1" applyProtection="1">
      <alignment horizontal="center" wrapText="1"/>
    </xf>
    <xf numFmtId="0" fontId="2" fillId="8" borderId="1" xfId="0" applyFont="1" applyFill="1" applyBorder="1" applyAlignment="1" applyProtection="1">
      <alignment horizontal="center" wrapText="1"/>
    </xf>
    <xf numFmtId="0" fontId="2" fillId="3" borderId="13" xfId="0" applyFont="1" applyFill="1" applyBorder="1" applyAlignment="1" applyProtection="1">
      <alignment horizontal="center" vertical="center" wrapText="1"/>
    </xf>
    <xf numFmtId="0" fontId="2" fillId="3" borderId="14" xfId="0" applyFont="1" applyFill="1" applyBorder="1" applyAlignment="1" applyProtection="1">
      <alignment horizontal="center" vertical="center" wrapText="1"/>
    </xf>
    <xf numFmtId="0" fontId="2" fillId="3" borderId="6" xfId="0" applyFont="1" applyFill="1" applyBorder="1" applyAlignment="1" applyProtection="1">
      <alignment horizontal="center" vertical="center" wrapText="1"/>
    </xf>
    <xf numFmtId="0" fontId="2" fillId="8" borderId="8" xfId="0" applyFont="1" applyFill="1" applyBorder="1" applyAlignment="1" applyProtection="1">
      <alignment horizontal="center" vertical="center" wrapText="1"/>
    </xf>
    <xf numFmtId="0" fontId="2" fillId="8" borderId="9" xfId="0" applyFont="1" applyFill="1" applyBorder="1" applyAlignment="1" applyProtection="1">
      <alignment horizontal="center" vertical="center" wrapText="1"/>
    </xf>
    <xf numFmtId="0" fontId="2" fillId="8" borderId="0" xfId="0" applyFont="1" applyFill="1" applyBorder="1" applyAlignment="1" applyProtection="1">
      <alignment horizontal="center" vertical="center" wrapText="1"/>
    </xf>
    <xf numFmtId="0" fontId="2" fillId="8" borderId="1" xfId="0" applyFont="1" applyFill="1" applyBorder="1" applyAlignment="1" applyProtection="1">
      <alignment horizontal="center" vertical="center" wrapText="1"/>
    </xf>
    <xf numFmtId="0" fontId="2" fillId="8" borderId="10" xfId="0" applyFont="1" applyFill="1" applyBorder="1" applyAlignment="1" applyProtection="1">
      <alignment horizontal="center" vertical="center" wrapText="1"/>
    </xf>
    <xf numFmtId="0" fontId="2" fillId="8" borderId="11" xfId="0" applyFont="1" applyFill="1" applyBorder="1" applyAlignment="1" applyProtection="1">
      <alignment horizontal="center" vertical="center" wrapText="1"/>
    </xf>
    <xf numFmtId="0" fontId="0" fillId="2" borderId="13" xfId="0" applyFont="1" applyFill="1" applyBorder="1" applyAlignment="1" applyProtection="1">
      <alignment horizontal="center" wrapText="1"/>
    </xf>
    <xf numFmtId="0" fontId="0" fillId="2" borderId="14" xfId="0" applyFont="1" applyFill="1" applyBorder="1" applyAlignment="1" applyProtection="1">
      <alignment horizontal="center" wrapText="1"/>
    </xf>
    <xf numFmtId="0" fontId="0" fillId="2" borderId="6" xfId="0" applyFont="1" applyFill="1" applyBorder="1" applyAlignment="1" applyProtection="1">
      <alignment horizontal="center" wrapText="1"/>
    </xf>
    <xf numFmtId="49" fontId="0" fillId="3" borderId="14" xfId="0" applyNumberFormat="1" applyFont="1" applyFill="1" applyBorder="1" applyAlignment="1" applyProtection="1">
      <alignment horizontal="center" wrapText="1"/>
    </xf>
    <xf numFmtId="0" fontId="14" fillId="7" borderId="13" xfId="5" applyFont="1" applyFill="1" applyBorder="1" applyAlignment="1" applyProtection="1">
      <alignment horizontal="center"/>
    </xf>
    <xf numFmtId="0" fontId="14" fillId="7" borderId="6" xfId="5" applyFont="1" applyFill="1" applyBorder="1" applyAlignment="1" applyProtection="1">
      <alignment horizontal="center"/>
    </xf>
    <xf numFmtId="0" fontId="11" fillId="10" borderId="4" xfId="0" applyNumberFormat="1" applyFont="1" applyFill="1" applyBorder="1" applyAlignment="1" applyProtection="1">
      <alignment horizontal="center" vertical="center"/>
      <protection locked="0"/>
    </xf>
    <xf numFmtId="0" fontId="11" fillId="10" borderId="4" xfId="0" applyNumberFormat="1" applyFont="1" applyFill="1" applyBorder="1" applyAlignment="1" applyProtection="1">
      <alignment horizontal="center" vertical="center" wrapText="1"/>
      <protection locked="0"/>
    </xf>
    <xf numFmtId="0" fontId="0" fillId="4" borderId="4" xfId="0" applyFill="1" applyBorder="1" applyAlignment="1" applyProtection="1">
      <alignment horizontal="center" vertical="center"/>
    </xf>
    <xf numFmtId="0" fontId="0" fillId="4" borderId="24" xfId="0" applyFill="1" applyBorder="1" applyAlignment="1" applyProtection="1">
      <alignment horizontal="center" vertical="center"/>
    </xf>
    <xf numFmtId="0" fontId="0" fillId="4" borderId="18" xfId="0" applyFill="1" applyBorder="1" applyAlignment="1" applyProtection="1">
      <alignment horizontal="center" vertical="center"/>
    </xf>
    <xf numFmtId="0" fontId="0" fillId="4" borderId="22" xfId="0" applyFill="1" applyBorder="1" applyAlignment="1" applyProtection="1">
      <alignment horizontal="center" vertical="center"/>
    </xf>
    <xf numFmtId="0" fontId="0" fillId="4" borderId="23" xfId="0" applyFill="1" applyBorder="1" applyAlignment="1" applyProtection="1">
      <alignment horizontal="center" vertical="center"/>
    </xf>
    <xf numFmtId="0" fontId="0" fillId="0" borderId="0" xfId="0" applyAlignment="1" applyProtection="1">
      <alignment horizontal="center" wrapText="1"/>
    </xf>
    <xf numFmtId="0" fontId="0" fillId="0" borderId="13" xfId="0" applyBorder="1" applyAlignment="1" applyProtection="1">
      <alignment horizontal="center"/>
    </xf>
    <xf numFmtId="0" fontId="0" fillId="0" borderId="6" xfId="0" applyBorder="1" applyAlignment="1" applyProtection="1">
      <alignment horizontal="center"/>
    </xf>
    <xf numFmtId="0" fontId="40" fillId="8" borderId="0" xfId="0" applyFont="1" applyFill="1" applyAlignment="1">
      <alignment horizontal="center"/>
    </xf>
    <xf numFmtId="0" fontId="0" fillId="8" borderId="0" xfId="0" applyFill="1" applyAlignment="1">
      <alignment horizontal="center" vertical="center" wrapText="1"/>
    </xf>
    <xf numFmtId="0" fontId="0" fillId="10" borderId="0" xfId="0" applyFill="1" applyAlignment="1">
      <alignment horizontal="center" vertical="center" wrapText="1"/>
    </xf>
    <xf numFmtId="0" fontId="0" fillId="11" borderId="0" xfId="0" applyFill="1" applyAlignment="1">
      <alignment horizontal="center"/>
    </xf>
    <xf numFmtId="0" fontId="0" fillId="10" borderId="0" xfId="0" applyFill="1" applyAlignment="1">
      <alignment horizontal="center" wrapText="1"/>
    </xf>
  </cellXfs>
  <cellStyles count="8">
    <cellStyle name="Hyperlink" xfId="1" builtinId="8"/>
    <cellStyle name="Normal" xfId="0" builtinId="0"/>
    <cellStyle name="Normal 14" xfId="3" xr:uid="{00000000-0005-0000-0000-000002000000}"/>
    <cellStyle name="Normal 14 2" xfId="4" xr:uid="{00000000-0005-0000-0000-000003000000}"/>
    <cellStyle name="Normal 2" xfId="5" xr:uid="{00000000-0005-0000-0000-000004000000}"/>
    <cellStyle name="Normal 2 2" xfId="2" xr:uid="{00000000-0005-0000-0000-000005000000}"/>
    <cellStyle name="Normal 2 2 2" xfId="6" xr:uid="{00000000-0005-0000-0000-000006000000}"/>
    <cellStyle name="Normal 2 3" xfId="7" xr:uid="{00000000-0005-0000-0000-000007000000}"/>
  </cellStyles>
  <dxfs count="482">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ED6DA"/>
        </patternFill>
      </fill>
    </dxf>
    <dxf>
      <font>
        <color rgb="FF006100"/>
      </font>
      <fill>
        <patternFill>
          <bgColor rgb="FFC6EFCE"/>
        </patternFill>
      </fill>
    </dxf>
    <dxf>
      <font>
        <color rgb="FF9C0006"/>
      </font>
      <fill>
        <patternFill>
          <bgColor rgb="FFFFC7CE"/>
        </patternFill>
      </fill>
    </dxf>
    <dxf>
      <fill>
        <patternFill>
          <bgColor theme="0" tint="-0.1499679555650502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ED6DA"/>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92D05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FF0000"/>
      </font>
    </dxf>
    <dxf>
      <font>
        <color rgb="FFFF0000"/>
      </font>
    </dxf>
    <dxf>
      <fill>
        <patternFill>
          <bgColor rgb="FFE22E2E"/>
        </patternFill>
      </fill>
    </dxf>
    <dxf>
      <fill>
        <patternFill>
          <bgColor rgb="FFFFC9C9"/>
        </patternFill>
      </fill>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alignment horizontal="center" vertical="bottom" textRotation="0" wrapText="0" indent="0" justifyLastLine="0" shrinkToFit="0" readingOrder="0"/>
      <protection locked="1" hidden="0"/>
    </dxf>
    <dxf>
      <alignment horizontal="center" vertical="bottom" textRotation="0" wrapText="0" indent="0" justifyLastLine="0" shrinkToFit="0" readingOrder="0"/>
      <protection locked="1" hidden="0"/>
    </dxf>
    <dxf>
      <fill>
        <patternFill>
          <bgColor rgb="FFFED6DA"/>
        </patternFill>
      </fill>
    </dxf>
    <dxf>
      <fill>
        <patternFill>
          <bgColor theme="0" tint="-0.14996795556505021"/>
        </patternFill>
      </fill>
    </dxf>
    <dxf>
      <fill>
        <patternFill>
          <bgColor rgb="FFFED6DA"/>
        </patternFill>
      </fill>
    </dxf>
    <dxf>
      <fill>
        <patternFill>
          <bgColor theme="0" tint="-0.14996795556505021"/>
        </patternFill>
      </fill>
    </dxf>
    <dxf>
      <fill>
        <patternFill>
          <bgColor theme="0" tint="-0.14996795556505021"/>
        </patternFill>
      </fill>
    </dxf>
    <dxf>
      <fill>
        <patternFill>
          <bgColor rgb="FFFED6DA"/>
        </patternFill>
      </fill>
    </dxf>
    <dxf>
      <font>
        <color rgb="FF9C5700"/>
      </font>
      <fill>
        <patternFill>
          <bgColor rgb="FFFFEB9C"/>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fill>
        <patternFill>
          <bgColor rgb="FF92D050"/>
        </patternFill>
      </fill>
    </dxf>
    <dxf>
      <font>
        <color theme="1"/>
      </font>
      <fill>
        <patternFill>
          <bgColor rgb="FF92D05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theme="1" tint="4.9989318521683403E-2"/>
      </font>
      <fill>
        <patternFill>
          <bgColor rgb="FF92D050"/>
        </patternFill>
      </fill>
    </dxf>
    <dxf>
      <fill>
        <patternFill>
          <bgColor theme="0" tint="-0.14996795556505021"/>
        </patternFill>
      </fill>
    </dxf>
    <dxf>
      <fill>
        <patternFill>
          <bgColor rgb="FFFED6DA"/>
        </patternFill>
      </fill>
    </dxf>
    <dxf>
      <fill>
        <patternFill>
          <bgColor rgb="FFFED6DA"/>
        </patternFill>
      </fill>
    </dxf>
    <dxf>
      <fill>
        <patternFill>
          <bgColor theme="0" tint="-0.14996795556505021"/>
        </patternFill>
      </fill>
    </dxf>
    <dxf>
      <font>
        <color rgb="FF9C5700"/>
      </font>
      <fill>
        <patternFill>
          <bgColor rgb="FFFFEB9C"/>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fill>
        <patternFill>
          <bgColor rgb="FF92D050"/>
        </patternFill>
      </fill>
    </dxf>
    <dxf>
      <font>
        <color theme="1"/>
      </font>
      <fill>
        <patternFill>
          <bgColor rgb="FF92D05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theme="1" tint="4.9989318521683403E-2"/>
      </font>
      <fill>
        <patternFill>
          <bgColor rgb="FF92D050"/>
        </patternFill>
      </fill>
    </dxf>
    <dxf>
      <fill>
        <patternFill>
          <bgColor theme="0" tint="-0.14996795556505021"/>
        </patternFill>
      </fill>
    </dxf>
    <dxf>
      <fill>
        <patternFill>
          <bgColor rgb="FFFED6DA"/>
        </patternFill>
      </fill>
    </dxf>
    <dxf>
      <fill>
        <patternFill>
          <bgColor rgb="FFFED6DA"/>
        </patternFill>
      </fill>
    </dxf>
    <dxf>
      <fill>
        <patternFill>
          <bgColor theme="0" tint="-0.14996795556505021"/>
        </patternFill>
      </fill>
    </dxf>
    <dxf>
      <font>
        <color rgb="FF9C5700"/>
      </font>
      <fill>
        <patternFill>
          <bgColor rgb="FFFFEB9C"/>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fill>
        <patternFill>
          <bgColor rgb="FF92D050"/>
        </patternFill>
      </fill>
    </dxf>
    <dxf>
      <font>
        <color theme="1"/>
      </font>
      <fill>
        <patternFill>
          <bgColor rgb="FF92D05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theme="1" tint="4.9989318521683403E-2"/>
      </font>
      <fill>
        <patternFill>
          <bgColor rgb="FF92D050"/>
        </patternFill>
      </fill>
    </dxf>
    <dxf>
      <fill>
        <patternFill>
          <bgColor theme="0" tint="-0.14996795556505021"/>
        </patternFill>
      </fill>
    </dxf>
    <dxf>
      <fill>
        <patternFill>
          <bgColor rgb="FFFED6DA"/>
        </patternFill>
      </fill>
    </dxf>
    <dxf>
      <fill>
        <patternFill>
          <bgColor rgb="FFFED6DA"/>
        </patternFill>
      </fill>
    </dxf>
    <dxf>
      <fill>
        <patternFill>
          <bgColor theme="0" tint="-0.14996795556505021"/>
        </patternFill>
      </fill>
    </dxf>
    <dxf>
      <font>
        <color rgb="FF9C5700"/>
      </font>
      <fill>
        <patternFill>
          <bgColor rgb="FFFFEB9C"/>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fill>
        <patternFill>
          <bgColor rgb="FF92D050"/>
        </patternFill>
      </fill>
    </dxf>
    <dxf>
      <font>
        <color theme="1"/>
      </font>
      <fill>
        <patternFill>
          <bgColor rgb="FF92D05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theme="1" tint="4.9989318521683403E-2"/>
      </font>
      <fill>
        <patternFill>
          <bgColor rgb="FF92D050"/>
        </patternFill>
      </fill>
    </dxf>
    <dxf>
      <fill>
        <patternFill>
          <bgColor theme="0" tint="-0.14996795556505021"/>
        </patternFill>
      </fill>
    </dxf>
    <dxf>
      <fill>
        <patternFill>
          <bgColor rgb="FFFED6DA"/>
        </patternFill>
      </fill>
    </dxf>
    <dxf>
      <fill>
        <patternFill>
          <bgColor rgb="FFFED6DA"/>
        </patternFill>
      </fill>
    </dxf>
    <dxf>
      <fill>
        <patternFill>
          <bgColor theme="0" tint="-0.14996795556505021"/>
        </patternFill>
      </fill>
    </dxf>
    <dxf>
      <font>
        <color rgb="FF9C5700"/>
      </font>
      <fill>
        <patternFill>
          <bgColor rgb="FFFFEB9C"/>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fill>
        <patternFill>
          <bgColor rgb="FF92D050"/>
        </patternFill>
      </fill>
    </dxf>
    <dxf>
      <font>
        <color theme="1"/>
      </font>
      <fill>
        <patternFill>
          <bgColor rgb="FF92D05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theme="1" tint="4.9989318521683403E-2"/>
      </font>
      <fill>
        <patternFill>
          <bgColor rgb="FF92D050"/>
        </patternFill>
      </fill>
    </dxf>
    <dxf>
      <fill>
        <patternFill>
          <bgColor theme="0" tint="-0.14996795556505021"/>
        </patternFill>
      </fill>
    </dxf>
    <dxf>
      <fill>
        <patternFill>
          <bgColor rgb="FFFED6DA"/>
        </patternFill>
      </fill>
    </dxf>
    <dxf>
      <fill>
        <patternFill>
          <bgColor rgb="FFFED6DA"/>
        </patternFill>
      </fill>
    </dxf>
    <dxf>
      <fill>
        <patternFill>
          <bgColor theme="0" tint="-0.14996795556505021"/>
        </patternFill>
      </fill>
    </dxf>
    <dxf>
      <font>
        <color rgb="FF9C5700"/>
      </font>
      <fill>
        <patternFill>
          <bgColor rgb="FFFFEB9C"/>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fill>
        <patternFill>
          <bgColor rgb="FF92D050"/>
        </patternFill>
      </fill>
    </dxf>
    <dxf>
      <font>
        <color theme="1"/>
      </font>
      <fill>
        <patternFill>
          <bgColor rgb="FF92D05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theme="1" tint="4.9989318521683403E-2"/>
      </font>
      <fill>
        <patternFill>
          <bgColor rgb="FF92D050"/>
        </patternFill>
      </fill>
    </dxf>
    <dxf>
      <fill>
        <patternFill>
          <bgColor theme="0" tint="-0.14996795556505021"/>
        </patternFill>
      </fill>
    </dxf>
    <dxf>
      <fill>
        <patternFill>
          <bgColor rgb="FFFED6DA"/>
        </patternFill>
      </fill>
    </dxf>
    <dxf>
      <fill>
        <patternFill>
          <bgColor rgb="FFFED6DA"/>
        </patternFill>
      </fill>
    </dxf>
    <dxf>
      <fill>
        <patternFill>
          <bgColor theme="0" tint="-0.14996795556505021"/>
        </patternFill>
      </fill>
    </dxf>
    <dxf>
      <font>
        <color rgb="FF9C5700"/>
      </font>
      <fill>
        <patternFill>
          <bgColor rgb="FFFFEB9C"/>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fill>
        <patternFill>
          <bgColor rgb="FF92D050"/>
        </patternFill>
      </fill>
    </dxf>
    <dxf>
      <font>
        <color theme="1"/>
      </font>
      <fill>
        <patternFill>
          <bgColor rgb="FF92D05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theme="1" tint="4.9989318521683403E-2"/>
      </font>
      <fill>
        <patternFill>
          <bgColor rgb="FF92D050"/>
        </patternFill>
      </fill>
    </dxf>
    <dxf>
      <fill>
        <patternFill>
          <bgColor theme="0" tint="-0.14996795556505021"/>
        </patternFill>
      </fill>
    </dxf>
    <dxf>
      <fill>
        <patternFill>
          <bgColor rgb="FFFED6DA"/>
        </patternFill>
      </fill>
    </dxf>
    <dxf>
      <fill>
        <patternFill>
          <bgColor rgb="FFFED6DA"/>
        </patternFill>
      </fill>
    </dxf>
    <dxf>
      <fill>
        <patternFill>
          <bgColor theme="0" tint="-0.14996795556505021"/>
        </patternFill>
      </fill>
    </dxf>
    <dxf>
      <font>
        <color rgb="FF9C5700"/>
      </font>
      <fill>
        <patternFill>
          <bgColor rgb="FFFFEB9C"/>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fill>
        <patternFill>
          <bgColor rgb="FF92D050"/>
        </patternFill>
      </fill>
    </dxf>
    <dxf>
      <font>
        <color theme="1"/>
      </font>
      <fill>
        <patternFill>
          <bgColor rgb="FF92D05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theme="1" tint="4.9989318521683403E-2"/>
      </font>
      <fill>
        <patternFill>
          <bgColor rgb="FF92D050"/>
        </patternFill>
      </fill>
    </dxf>
    <dxf>
      <fill>
        <patternFill>
          <bgColor theme="0" tint="-0.14996795556505021"/>
        </patternFill>
      </fill>
    </dxf>
    <dxf>
      <fill>
        <patternFill>
          <bgColor rgb="FFFED6DA"/>
        </patternFill>
      </fill>
    </dxf>
    <dxf>
      <fill>
        <patternFill>
          <bgColor rgb="FFFED6DA"/>
        </patternFill>
      </fill>
    </dxf>
    <dxf>
      <fill>
        <patternFill>
          <bgColor theme="0" tint="-0.14996795556505021"/>
        </patternFill>
      </fill>
    </dxf>
    <dxf>
      <font>
        <color rgb="FF9C5700"/>
      </font>
      <fill>
        <patternFill>
          <bgColor rgb="FFFFEB9C"/>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fill>
        <patternFill>
          <bgColor rgb="FF92D050"/>
        </patternFill>
      </fill>
    </dxf>
    <dxf>
      <font>
        <color theme="1"/>
      </font>
      <fill>
        <patternFill>
          <bgColor rgb="FF92D05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theme="1" tint="4.9989318521683403E-2"/>
      </font>
      <fill>
        <patternFill>
          <bgColor rgb="FF92D050"/>
        </patternFill>
      </fill>
    </dxf>
    <dxf>
      <fill>
        <patternFill>
          <bgColor theme="0" tint="-0.14996795556505021"/>
        </patternFill>
      </fill>
    </dxf>
    <dxf>
      <fill>
        <patternFill>
          <bgColor rgb="FFFED6DA"/>
        </patternFill>
      </fill>
    </dxf>
    <dxf>
      <fill>
        <patternFill>
          <bgColor rgb="FFFED6DA"/>
        </patternFill>
      </fill>
    </dxf>
    <dxf>
      <fill>
        <patternFill>
          <bgColor theme="0" tint="-0.14996795556505021"/>
        </patternFill>
      </fill>
    </dxf>
    <dxf>
      <font>
        <color rgb="FF9C5700"/>
      </font>
      <fill>
        <patternFill>
          <bgColor rgb="FFFFEB9C"/>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fill>
        <patternFill>
          <bgColor rgb="FF92D050"/>
        </patternFill>
      </fill>
    </dxf>
    <dxf>
      <font>
        <color theme="1"/>
      </font>
      <fill>
        <patternFill>
          <bgColor rgb="FF92D05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theme="1" tint="4.9989318521683403E-2"/>
      </font>
      <fill>
        <patternFill>
          <bgColor rgb="FF92D050"/>
        </patternFill>
      </fill>
    </dxf>
    <dxf>
      <fill>
        <patternFill>
          <bgColor theme="0" tint="-0.14996795556505021"/>
        </patternFill>
      </fill>
    </dxf>
    <dxf>
      <fill>
        <patternFill>
          <bgColor rgb="FFFED6DA"/>
        </patternFill>
      </fill>
    </dxf>
    <dxf>
      <fill>
        <patternFill>
          <bgColor rgb="FFFED6DA"/>
        </patternFill>
      </fill>
    </dxf>
    <dxf>
      <fill>
        <patternFill>
          <bgColor theme="0" tint="-0.14996795556505021"/>
        </patternFill>
      </fill>
    </dxf>
    <dxf>
      <font>
        <color rgb="FF9C5700"/>
      </font>
      <fill>
        <patternFill>
          <bgColor rgb="FFFFEB9C"/>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fill>
        <patternFill>
          <bgColor rgb="FF92D050"/>
        </patternFill>
      </fill>
    </dxf>
    <dxf>
      <font>
        <color theme="1"/>
      </font>
      <fill>
        <patternFill>
          <bgColor rgb="FF92D05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theme="1" tint="4.9989318521683403E-2"/>
      </font>
      <fill>
        <patternFill>
          <bgColor rgb="FF92D050"/>
        </patternFill>
      </fill>
    </dxf>
    <dxf>
      <fill>
        <patternFill>
          <bgColor theme="0" tint="-0.14996795556505021"/>
        </patternFill>
      </fill>
    </dxf>
    <dxf>
      <fill>
        <patternFill>
          <bgColor rgb="FFFED6DA"/>
        </patternFill>
      </fill>
    </dxf>
    <dxf>
      <fill>
        <patternFill>
          <bgColor rgb="FFFED6DA"/>
        </patternFill>
      </fill>
    </dxf>
    <dxf>
      <fill>
        <patternFill>
          <bgColor theme="0" tint="-0.14996795556505021"/>
        </patternFill>
      </fill>
    </dxf>
    <dxf>
      <font>
        <color rgb="FF9C5700"/>
      </font>
      <fill>
        <patternFill>
          <bgColor rgb="FFFFEB9C"/>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fill>
        <patternFill>
          <bgColor rgb="FF92D050"/>
        </patternFill>
      </fill>
    </dxf>
    <dxf>
      <font>
        <color theme="1"/>
      </font>
      <fill>
        <patternFill>
          <bgColor rgb="FF92D05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theme="1" tint="4.9989318521683403E-2"/>
      </font>
      <fill>
        <patternFill>
          <bgColor rgb="FF92D050"/>
        </patternFill>
      </fill>
    </dxf>
    <dxf>
      <fill>
        <patternFill>
          <bgColor theme="0" tint="-0.14996795556505021"/>
        </patternFill>
      </fill>
    </dxf>
    <dxf>
      <fill>
        <patternFill>
          <bgColor rgb="FFFED6DA"/>
        </patternFill>
      </fill>
    </dxf>
    <dxf>
      <fill>
        <patternFill>
          <bgColor rgb="FFFED6DA"/>
        </patternFill>
      </fill>
    </dxf>
    <dxf>
      <fill>
        <patternFill>
          <bgColor theme="0" tint="-0.14996795556505021"/>
        </patternFill>
      </fill>
    </dxf>
    <dxf>
      <font>
        <color rgb="FF9C0006"/>
      </font>
      <fill>
        <patternFill>
          <bgColor rgb="FFFFC7CE"/>
        </patternFill>
      </fill>
      <border>
        <left style="thin">
          <color auto="1"/>
        </left>
        <right style="thin">
          <color auto="1"/>
        </right>
        <top style="thin">
          <color auto="1"/>
        </top>
        <bottom style="thin">
          <color auto="1"/>
        </bottom>
      </border>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FFC9C9"/>
      <color rgb="FFFFB7B7"/>
      <color rgb="FFFCB6B6"/>
      <color rgb="FFFCB2AA"/>
      <color rgb="FFFF8989"/>
      <color rgb="FFE22E2E"/>
      <color rgb="FFFF6165"/>
      <color rgb="FFFED6D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133350</xdr:colOff>
          <xdr:row>7</xdr:row>
          <xdr:rowOff>123825</xdr:rowOff>
        </xdr:from>
        <xdr:to>
          <xdr:col>11</xdr:col>
          <xdr:colOff>285750</xdr:colOff>
          <xdr:row>9</xdr:row>
          <xdr:rowOff>38100</xdr:rowOff>
        </xdr:to>
        <xdr:sp macro="" textlink="">
          <xdr:nvSpPr>
            <xdr:cNvPr id="24577" name="Check Box 1" hidden="1">
              <a:extLst>
                <a:ext uri="{63B3BB69-23CF-44E3-9099-C40C66FF867C}">
                  <a14:compatExt spid="_x0000_s24577"/>
                </a:ext>
                <a:ext uri="{FF2B5EF4-FFF2-40B4-BE49-F238E27FC236}">
                  <a16:creationId xmlns:a16="http://schemas.microsoft.com/office/drawing/2014/main" id="{00000000-0008-0000-17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I confim this check has been completed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142875</xdr:colOff>
          <xdr:row>13</xdr:row>
          <xdr:rowOff>123825</xdr:rowOff>
        </xdr:from>
        <xdr:to>
          <xdr:col>11</xdr:col>
          <xdr:colOff>295275</xdr:colOff>
          <xdr:row>15</xdr:row>
          <xdr:rowOff>38100</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17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I confim this check has been completed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142875</xdr:colOff>
          <xdr:row>20</xdr:row>
          <xdr:rowOff>123825</xdr:rowOff>
        </xdr:from>
        <xdr:to>
          <xdr:col>11</xdr:col>
          <xdr:colOff>295275</xdr:colOff>
          <xdr:row>22</xdr:row>
          <xdr:rowOff>38100</xdr:rowOff>
        </xdr:to>
        <xdr:sp macro="" textlink="">
          <xdr:nvSpPr>
            <xdr:cNvPr id="24580" name="Check Box 4" hidden="1">
              <a:extLst>
                <a:ext uri="{63B3BB69-23CF-44E3-9099-C40C66FF867C}">
                  <a14:compatExt spid="_x0000_s24580"/>
                </a:ext>
                <a:ext uri="{FF2B5EF4-FFF2-40B4-BE49-F238E27FC236}">
                  <a16:creationId xmlns:a16="http://schemas.microsoft.com/office/drawing/2014/main" id="{00000000-0008-0000-1700-00000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I confim this check has been completed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142875</xdr:colOff>
          <xdr:row>26</xdr:row>
          <xdr:rowOff>123825</xdr:rowOff>
        </xdr:from>
        <xdr:to>
          <xdr:col>11</xdr:col>
          <xdr:colOff>295275</xdr:colOff>
          <xdr:row>28</xdr:row>
          <xdr:rowOff>38100</xdr:rowOff>
        </xdr:to>
        <xdr:sp macro="" textlink="">
          <xdr:nvSpPr>
            <xdr:cNvPr id="24581" name="Check Box 5" hidden="1">
              <a:extLst>
                <a:ext uri="{63B3BB69-23CF-44E3-9099-C40C66FF867C}">
                  <a14:compatExt spid="_x0000_s24581"/>
                </a:ext>
                <a:ext uri="{FF2B5EF4-FFF2-40B4-BE49-F238E27FC236}">
                  <a16:creationId xmlns:a16="http://schemas.microsoft.com/office/drawing/2014/main" id="{00000000-0008-0000-1700-00000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I confim this check has been completed</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2" displayName="Table2" ref="A24:B32" totalsRowShown="0" headerRowDxfId="75" dataDxfId="74">
  <tableColumns count="2">
    <tableColumn id="1" xr3:uid="{00000000-0010-0000-0000-000001000000}" name="Weekly Hours" dataDxfId="73"/>
    <tableColumn id="2" xr3:uid="{00000000-0010-0000-0000-000002000000}" name="Yearly Hours" dataDxfId="72">
      <calculatedColumnFormula>A25*52.14</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hscpensions@hscni.net"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mailto:hscpensions@hscni.net"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hscpensions@hscni.net"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mailto:hscpensions@hscni.net"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mailto:hscpensions@hscni.net"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mailto:hscpensions@hscni.net"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mailto:hscpensions@hscni.net" TargetMode="External"/></Relationships>
</file>

<file path=xl/worksheets/_rels/sheet1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hscpensions@hscni.net"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20.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hscpensions@hscni.net"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mailto:hscpensions@hscni.net"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mailto:hscpensions@hscni.net"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mailto:hscpensions@hscni.net"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mailto:hscpensions@hscni.net"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mailto:hscpensions@hscni.net"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mailto:hscpensions@hscni.ne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C000"/>
  </sheetPr>
  <dimension ref="A1:AO187"/>
  <sheetViews>
    <sheetView view="pageBreakPreview" zoomScaleNormal="100" zoomScaleSheetLayoutView="100" workbookViewId="0">
      <selection activeCell="H16" sqref="H16"/>
    </sheetView>
  </sheetViews>
  <sheetFormatPr defaultRowHeight="15" x14ac:dyDescent="0.25"/>
  <cols>
    <col min="1" max="1" width="4.140625" style="124" customWidth="1"/>
    <col min="2" max="2" width="13.140625" style="124" customWidth="1"/>
    <col min="3" max="3" width="6.5703125" style="124" customWidth="1"/>
    <col min="4" max="4" width="15.7109375" style="124" customWidth="1"/>
    <col min="5" max="5" width="19.7109375" style="108" customWidth="1"/>
    <col min="6" max="6" width="14.42578125" style="108" customWidth="1"/>
    <col min="7" max="7" width="10.28515625" style="108" customWidth="1"/>
    <col min="8" max="8" width="25.5703125" style="108" customWidth="1"/>
    <col min="9" max="9" width="17.140625" style="124" customWidth="1"/>
    <col min="10" max="10" width="12.42578125" style="108" customWidth="1"/>
    <col min="11" max="11" width="23.7109375" style="124" customWidth="1"/>
    <col min="12" max="12" width="14.28515625" style="124" customWidth="1"/>
    <col min="13" max="13" width="17.5703125" style="124" customWidth="1"/>
    <col min="14" max="14" width="13.140625" style="124" customWidth="1"/>
    <col min="15" max="15" width="19.140625" style="124" customWidth="1"/>
    <col min="16" max="16" width="19.28515625" style="124" customWidth="1"/>
    <col min="17" max="18" width="16.140625" style="124" customWidth="1"/>
    <col min="19" max="20" width="11.85546875" style="124" hidden="1" customWidth="1"/>
    <col min="21" max="21" width="12.85546875" style="124" hidden="1" customWidth="1"/>
    <col min="22" max="22" width="11.5703125" style="124" hidden="1" customWidth="1"/>
    <col min="23" max="23" width="12.5703125" style="124" hidden="1" customWidth="1"/>
    <col min="24" max="24" width="24.7109375" style="124" hidden="1" customWidth="1"/>
    <col min="25" max="28" width="9.140625" style="124" hidden="1" customWidth="1"/>
    <col min="29" max="29" width="13.42578125" style="124" hidden="1" customWidth="1"/>
    <col min="30" max="32" width="9.140625" style="124" hidden="1" customWidth="1"/>
    <col min="33" max="33" width="35.7109375" style="124" hidden="1" customWidth="1"/>
    <col min="34" max="34" width="12.7109375" style="124" hidden="1" customWidth="1"/>
    <col min="35" max="35" width="11.7109375" style="124" hidden="1" customWidth="1"/>
    <col min="36" max="36" width="15" style="124" hidden="1" customWidth="1"/>
    <col min="37" max="37" width="12.7109375" style="124" hidden="1" customWidth="1"/>
    <col min="38" max="38" width="9.140625" style="124" hidden="1" customWidth="1"/>
    <col min="39" max="39" width="12.42578125" style="124" hidden="1" customWidth="1"/>
    <col min="40" max="40" width="13.140625" style="124" hidden="1" customWidth="1"/>
    <col min="41" max="41" width="9.140625" style="124" hidden="1" customWidth="1"/>
    <col min="42" max="16384" width="9.140625" style="124"/>
  </cols>
  <sheetData>
    <row r="1" spans="1:40" ht="15.75" thickBot="1" x14ac:dyDescent="0.3">
      <c r="A1" s="25"/>
      <c r="B1" s="25"/>
      <c r="C1" s="25"/>
      <c r="D1" s="11"/>
      <c r="E1" s="39"/>
      <c r="F1" s="39"/>
      <c r="G1" s="39"/>
      <c r="H1" s="39"/>
      <c r="I1" s="11"/>
      <c r="J1" s="39"/>
      <c r="K1" s="16"/>
      <c r="L1" s="16"/>
      <c r="M1" s="16"/>
      <c r="N1" s="5"/>
      <c r="O1" s="5"/>
      <c r="P1" s="5"/>
      <c r="Q1" s="25"/>
      <c r="R1" s="25"/>
      <c r="S1" s="214">
        <f ca="1">IF(TODAY()&lt;U4,U4,TODAY())</f>
        <v>45824</v>
      </c>
      <c r="U1" s="124" t="s">
        <v>409</v>
      </c>
      <c r="V1" s="124" t="s">
        <v>410</v>
      </c>
      <c r="W1" s="124" t="s">
        <v>614</v>
      </c>
      <c r="X1" s="124" t="s">
        <v>430</v>
      </c>
    </row>
    <row r="2" spans="1:40" ht="23.25" customHeight="1" x14ac:dyDescent="0.35">
      <c r="A2" s="418" t="s">
        <v>644</v>
      </c>
      <c r="B2" s="25"/>
      <c r="C2" s="25"/>
      <c r="D2" s="469" t="s">
        <v>627</v>
      </c>
      <c r="E2" s="469"/>
      <c r="F2" s="469"/>
      <c r="G2" s="469"/>
      <c r="H2" s="469"/>
      <c r="I2" s="469"/>
      <c r="J2" s="469"/>
      <c r="K2" s="469"/>
      <c r="L2" s="469"/>
      <c r="M2" s="469"/>
      <c r="N2" s="195"/>
      <c r="O2" s="383"/>
      <c r="P2" s="266"/>
      <c r="Q2" s="25"/>
      <c r="R2" s="25"/>
      <c r="S2" s="32"/>
      <c r="T2" s="124" t="s">
        <v>21</v>
      </c>
      <c r="U2" s="124" t="s">
        <v>561</v>
      </c>
      <c r="W2" s="124">
        <v>23.2</v>
      </c>
      <c r="X2" s="124">
        <v>2.5</v>
      </c>
      <c r="Y2" s="124" t="s">
        <v>478</v>
      </c>
      <c r="Z2" s="124">
        <v>35</v>
      </c>
      <c r="AC2" s="248"/>
      <c r="AD2" s="250"/>
      <c r="AF2" s="318" t="s">
        <v>544</v>
      </c>
      <c r="AG2" s="277" t="s">
        <v>545</v>
      </c>
      <c r="AH2" s="277" t="s">
        <v>547</v>
      </c>
      <c r="AI2" s="277"/>
      <c r="AJ2" s="439" t="s">
        <v>609</v>
      </c>
      <c r="AK2" s="277"/>
      <c r="AM2" s="287"/>
      <c r="AN2" s="214"/>
    </row>
    <row r="3" spans="1:40" ht="21" x14ac:dyDescent="0.35">
      <c r="A3" s="25"/>
      <c r="B3" s="25"/>
      <c r="C3" s="25"/>
      <c r="D3" s="495" t="s">
        <v>1</v>
      </c>
      <c r="E3" s="496"/>
      <c r="F3" s="496"/>
      <c r="G3" s="496"/>
      <c r="H3" s="496"/>
      <c r="I3" s="496"/>
      <c r="J3" s="496"/>
      <c r="K3" s="496"/>
      <c r="L3" s="496"/>
      <c r="M3" s="496"/>
      <c r="N3" s="196"/>
      <c r="O3" s="196"/>
      <c r="P3" s="267"/>
      <c r="Q3" s="25"/>
      <c r="R3" s="25"/>
      <c r="S3" s="32"/>
      <c r="Y3" s="124" t="s">
        <v>479</v>
      </c>
      <c r="Z3" s="124">
        <v>35.5</v>
      </c>
      <c r="AC3" s="249"/>
      <c r="AD3" s="251"/>
      <c r="AF3" s="319"/>
      <c r="AG3" s="278"/>
      <c r="AH3" s="285">
        <v>45383</v>
      </c>
      <c r="AI3" s="278"/>
      <c r="AJ3" s="440"/>
      <c r="AK3" s="285"/>
      <c r="AN3" s="214"/>
    </row>
    <row r="4" spans="1:40" x14ac:dyDescent="0.25">
      <c r="A4" s="25"/>
      <c r="B4" s="25"/>
      <c r="C4" s="25"/>
      <c r="D4" s="12"/>
      <c r="E4" s="40"/>
      <c r="F4" s="40"/>
      <c r="G4" s="40"/>
      <c r="H4" s="317"/>
      <c r="I4" s="12"/>
      <c r="J4" s="40"/>
      <c r="K4" s="5"/>
      <c r="L4" s="5"/>
      <c r="M4" s="5"/>
      <c r="N4" s="5"/>
      <c r="O4" s="5"/>
      <c r="P4" s="5"/>
      <c r="Q4" s="25"/>
      <c r="R4" s="25"/>
      <c r="S4" s="32"/>
      <c r="U4" s="214">
        <v>45748</v>
      </c>
      <c r="V4" s="124">
        <v>2015</v>
      </c>
      <c r="Y4" s="124" t="s">
        <v>480</v>
      </c>
      <c r="Z4" s="124">
        <v>36</v>
      </c>
      <c r="AC4" s="248"/>
      <c r="AD4" s="250"/>
      <c r="AF4" s="319"/>
      <c r="AG4" s="278"/>
      <c r="AH4" s="280"/>
      <c r="AI4" s="280"/>
      <c r="AJ4" s="280"/>
      <c r="AK4" s="280"/>
      <c r="AM4" s="287"/>
      <c r="AN4" s="214"/>
    </row>
    <row r="5" spans="1:40" ht="16.5" thickBot="1" x14ac:dyDescent="0.3">
      <c r="A5" s="25"/>
      <c r="B5" s="25"/>
      <c r="C5" s="25"/>
      <c r="D5" s="497" t="s">
        <v>2</v>
      </c>
      <c r="E5" s="497"/>
      <c r="F5" s="497"/>
      <c r="G5" s="497"/>
      <c r="H5" s="497"/>
      <c r="I5" s="497"/>
      <c r="J5" s="497"/>
      <c r="K5" s="497"/>
      <c r="L5" s="497"/>
      <c r="M5" s="497"/>
      <c r="N5" s="197"/>
      <c r="O5" s="197"/>
      <c r="P5" s="264"/>
      <c r="Q5" s="25"/>
      <c r="R5" s="25"/>
      <c r="S5" s="32"/>
      <c r="U5" s="214">
        <v>46112</v>
      </c>
      <c r="Y5" s="124" t="s">
        <v>481</v>
      </c>
      <c r="Z5" s="124">
        <v>36.5</v>
      </c>
      <c r="AC5" s="249"/>
      <c r="AD5" s="251"/>
      <c r="AF5" s="320"/>
      <c r="AG5" s="279" t="s">
        <v>546</v>
      </c>
      <c r="AH5" s="281"/>
      <c r="AI5" s="281"/>
      <c r="AJ5" s="281"/>
      <c r="AK5" s="281"/>
      <c r="AM5" s="287" t="s">
        <v>500</v>
      </c>
      <c r="AN5" s="214">
        <v>45748</v>
      </c>
    </row>
    <row r="6" spans="1:40" ht="15.75" thickBot="1" x14ac:dyDescent="0.3">
      <c r="A6" s="25"/>
      <c r="B6" s="25"/>
      <c r="C6" s="25"/>
      <c r="D6" s="498"/>
      <c r="E6" s="499"/>
      <c r="F6" s="499"/>
      <c r="G6" s="499"/>
      <c r="H6" s="499"/>
      <c r="I6" s="499"/>
      <c r="J6" s="499"/>
      <c r="K6" s="499"/>
      <c r="L6" s="499"/>
      <c r="M6" s="500"/>
      <c r="N6" s="169"/>
      <c r="O6" s="489" t="s">
        <v>625</v>
      </c>
      <c r="P6" s="490"/>
      <c r="Q6" s="25"/>
      <c r="R6" s="25"/>
      <c r="S6" s="32"/>
      <c r="Y6" s="124" t="s">
        <v>482</v>
      </c>
      <c r="Z6" s="124">
        <v>37</v>
      </c>
      <c r="AC6" s="248"/>
      <c r="AD6" s="250"/>
      <c r="AF6" s="318" t="s">
        <v>548</v>
      </c>
      <c r="AG6" s="318" t="s">
        <v>548</v>
      </c>
      <c r="AH6" s="282"/>
      <c r="AI6" s="282"/>
      <c r="AJ6" s="282"/>
      <c r="AK6" s="282"/>
      <c r="AM6" s="287" t="s">
        <v>501</v>
      </c>
      <c r="AN6" s="214">
        <v>45778</v>
      </c>
    </row>
    <row r="7" spans="1:40" ht="30.75" thickBot="1" x14ac:dyDescent="0.3">
      <c r="A7" s="25"/>
      <c r="B7" s="25"/>
      <c r="C7" s="25"/>
      <c r="D7" s="12"/>
      <c r="E7" s="40"/>
      <c r="F7" s="40"/>
      <c r="G7" s="40"/>
      <c r="H7" s="317"/>
      <c r="I7" s="12"/>
      <c r="J7" s="40"/>
      <c r="K7" s="5"/>
      <c r="L7" s="5"/>
      <c r="M7" s="5"/>
      <c r="N7" s="5"/>
      <c r="O7" s="491"/>
      <c r="P7" s="492"/>
      <c r="Q7" s="25"/>
      <c r="R7" s="25"/>
      <c r="S7" s="32"/>
      <c r="Y7" s="124" t="s">
        <v>483</v>
      </c>
      <c r="Z7" s="124">
        <v>37.5</v>
      </c>
      <c r="AC7" s="249"/>
      <c r="AD7" s="251"/>
      <c r="AF7" s="320"/>
      <c r="AG7" s="320"/>
      <c r="AH7" s="283" t="s">
        <v>549</v>
      </c>
      <c r="AI7" s="283"/>
      <c r="AJ7" s="283"/>
      <c r="AK7" s="283"/>
      <c r="AM7" s="287" t="s">
        <v>502</v>
      </c>
      <c r="AN7" s="214">
        <v>45809</v>
      </c>
    </row>
    <row r="8" spans="1:40" ht="16.5" thickBot="1" x14ac:dyDescent="0.3">
      <c r="A8" s="25"/>
      <c r="B8" s="25"/>
      <c r="C8" s="25"/>
      <c r="D8" s="497" t="s">
        <v>477</v>
      </c>
      <c r="E8" s="497"/>
      <c r="F8" s="497"/>
      <c r="G8" s="497"/>
      <c r="H8" s="497"/>
      <c r="I8" s="497"/>
      <c r="J8" s="497"/>
      <c r="K8" s="497"/>
      <c r="L8" s="497"/>
      <c r="M8" s="497"/>
      <c r="N8" s="197"/>
      <c r="O8" s="491"/>
      <c r="P8" s="492"/>
      <c r="Q8" s="25"/>
      <c r="R8" s="25"/>
      <c r="S8" s="32"/>
      <c r="T8" s="243" t="str">
        <f>RIGHT(D16, 3)</f>
        <v/>
      </c>
      <c r="U8" s="124" t="e">
        <f>VALUE(T8)</f>
        <v>#VALUE!</v>
      </c>
      <c r="Z8" s="124">
        <v>38</v>
      </c>
      <c r="AC8" s="248"/>
      <c r="AD8" s="250"/>
      <c r="AF8" s="284" t="s">
        <v>550</v>
      </c>
      <c r="AG8" s="316">
        <v>13259.99</v>
      </c>
      <c r="AH8" s="316">
        <v>5.0999999999999996</v>
      </c>
      <c r="AI8" s="323"/>
      <c r="AJ8" s="86">
        <v>13259.99</v>
      </c>
      <c r="AK8" s="316">
        <v>5.2</v>
      </c>
      <c r="AM8" s="287" t="s">
        <v>503</v>
      </c>
      <c r="AN8" s="214">
        <v>45839</v>
      </c>
    </row>
    <row r="9" spans="1:40" ht="15.75" thickBot="1" x14ac:dyDescent="0.3">
      <c r="A9" s="25"/>
      <c r="B9" s="25"/>
      <c r="C9" s="25"/>
      <c r="D9" s="466" t="s">
        <v>620</v>
      </c>
      <c r="E9" s="467"/>
      <c r="F9" s="467"/>
      <c r="G9" s="467"/>
      <c r="H9" s="467"/>
      <c r="I9" s="467"/>
      <c r="J9" s="467"/>
      <c r="K9" s="467"/>
      <c r="L9" s="467"/>
      <c r="M9" s="468"/>
      <c r="N9" s="170"/>
      <c r="O9" s="491"/>
      <c r="P9" s="492"/>
      <c r="Q9" s="25"/>
      <c r="R9" s="25"/>
      <c r="T9" s="124" t="e">
        <f>IF(U8&lt;285,"belfast","Other")</f>
        <v>#VALUE!</v>
      </c>
      <c r="Z9" s="124">
        <v>38.5</v>
      </c>
      <c r="AF9" s="320" t="s">
        <v>550</v>
      </c>
      <c r="AG9" s="316">
        <v>16831.990000000002</v>
      </c>
      <c r="AH9" s="316">
        <v>5.7</v>
      </c>
      <c r="AI9" s="323"/>
      <c r="AJ9" s="86">
        <v>27288.99</v>
      </c>
      <c r="AK9" s="316">
        <v>6.7</v>
      </c>
      <c r="AM9" s="287" t="s">
        <v>504</v>
      </c>
      <c r="AN9" s="214">
        <v>45870</v>
      </c>
    </row>
    <row r="10" spans="1:40" ht="15.75" thickBot="1" x14ac:dyDescent="0.3">
      <c r="A10" s="25"/>
      <c r="B10" s="25"/>
      <c r="C10" s="25"/>
      <c r="D10" s="466" t="s">
        <v>620</v>
      </c>
      <c r="E10" s="467"/>
      <c r="F10" s="467"/>
      <c r="G10" s="467"/>
      <c r="H10" s="467"/>
      <c r="I10" s="467"/>
      <c r="J10" s="467"/>
      <c r="K10" s="467"/>
      <c r="L10" s="467"/>
      <c r="M10" s="468"/>
      <c r="N10" s="170"/>
      <c r="O10" s="491"/>
      <c r="P10" s="492"/>
      <c r="Q10" s="25"/>
      <c r="R10" s="25"/>
      <c r="T10" s="124" t="str">
        <f>LEFT(D16,1)</f>
        <v/>
      </c>
      <c r="Z10" s="124">
        <v>39</v>
      </c>
      <c r="AF10" s="284" t="s">
        <v>551</v>
      </c>
      <c r="AG10" s="316">
        <v>22878.99</v>
      </c>
      <c r="AH10" s="316">
        <v>6.1</v>
      </c>
      <c r="AI10" s="323"/>
      <c r="AJ10" s="86">
        <v>33247.99</v>
      </c>
      <c r="AK10" s="316">
        <v>8.5</v>
      </c>
      <c r="AM10" s="287" t="s">
        <v>505</v>
      </c>
      <c r="AN10" s="214">
        <v>45901</v>
      </c>
    </row>
    <row r="11" spans="1:40" ht="15.75" thickBot="1" x14ac:dyDescent="0.3">
      <c r="A11" s="25"/>
      <c r="B11" s="25"/>
      <c r="C11" s="25"/>
      <c r="D11" s="466" t="s">
        <v>620</v>
      </c>
      <c r="E11" s="467"/>
      <c r="F11" s="467"/>
      <c r="G11" s="467"/>
      <c r="H11" s="467"/>
      <c r="I11" s="467"/>
      <c r="J11" s="467"/>
      <c r="K11" s="467"/>
      <c r="L11" s="467"/>
      <c r="M11" s="468"/>
      <c r="N11" s="170"/>
      <c r="O11" s="491"/>
      <c r="P11" s="492"/>
      <c r="Q11" s="25"/>
      <c r="R11" s="25"/>
      <c r="T11" s="124" t="e">
        <f>IF(AND(T9="Belfast",(OR(T10="S",T10="N",T10="W"))),"error","OK")</f>
        <v>#VALUE!</v>
      </c>
      <c r="Z11" s="124">
        <v>39.5</v>
      </c>
      <c r="AF11" s="284" t="s">
        <v>552</v>
      </c>
      <c r="AG11" s="316">
        <v>23948.99</v>
      </c>
      <c r="AH11" s="316">
        <v>6.8</v>
      </c>
      <c r="AI11" s="323"/>
      <c r="AJ11" s="324">
        <v>49913.99</v>
      </c>
      <c r="AK11" s="316">
        <v>10</v>
      </c>
      <c r="AM11" s="287" t="s">
        <v>506</v>
      </c>
      <c r="AN11" s="214">
        <v>45931</v>
      </c>
    </row>
    <row r="12" spans="1:40" ht="15.75" thickBot="1" x14ac:dyDescent="0.3">
      <c r="A12" s="25"/>
      <c r="B12" s="25"/>
      <c r="C12" s="25"/>
      <c r="D12" s="466" t="s">
        <v>620</v>
      </c>
      <c r="E12" s="467"/>
      <c r="F12" s="467"/>
      <c r="G12" s="467"/>
      <c r="H12" s="467"/>
      <c r="I12" s="467"/>
      <c r="J12" s="467"/>
      <c r="K12" s="467"/>
      <c r="L12" s="467"/>
      <c r="M12" s="468"/>
      <c r="N12" s="170"/>
      <c r="O12" s="491"/>
      <c r="P12" s="492"/>
      <c r="Q12" s="25"/>
      <c r="R12" s="25"/>
      <c r="Z12" s="124">
        <v>40</v>
      </c>
      <c r="AF12" s="284" t="s">
        <v>552</v>
      </c>
      <c r="AG12" s="316">
        <v>28223.99</v>
      </c>
      <c r="AH12" s="316">
        <v>7.7</v>
      </c>
      <c r="AI12" s="323"/>
      <c r="AJ12" s="324">
        <v>63994.99</v>
      </c>
      <c r="AK12" s="316">
        <v>10.9</v>
      </c>
      <c r="AM12" s="124" t="s">
        <v>507</v>
      </c>
      <c r="AN12" s="214">
        <v>45962</v>
      </c>
    </row>
    <row r="13" spans="1:40" ht="15.75" thickBot="1" x14ac:dyDescent="0.3">
      <c r="A13" s="25"/>
      <c r="B13" s="25"/>
      <c r="C13" s="25"/>
      <c r="D13" s="466" t="s">
        <v>620</v>
      </c>
      <c r="E13" s="467"/>
      <c r="F13" s="467"/>
      <c r="G13" s="467"/>
      <c r="H13" s="467"/>
      <c r="I13" s="467"/>
      <c r="J13" s="467"/>
      <c r="K13" s="467"/>
      <c r="L13" s="467"/>
      <c r="M13" s="468"/>
      <c r="N13" s="170"/>
      <c r="O13" s="493"/>
      <c r="P13" s="494"/>
      <c r="Q13" s="25"/>
      <c r="R13" s="25"/>
      <c r="Z13" s="124">
        <v>40.5</v>
      </c>
      <c r="AF13" s="284" t="s">
        <v>553</v>
      </c>
      <c r="AG13" s="316">
        <v>29179.99</v>
      </c>
      <c r="AH13" s="316">
        <v>8.8000000000000007</v>
      </c>
      <c r="AI13" s="323"/>
      <c r="AJ13" s="324">
        <v>63955</v>
      </c>
      <c r="AK13" s="316">
        <v>12.7</v>
      </c>
      <c r="AM13" s="287" t="s">
        <v>508</v>
      </c>
      <c r="AN13" s="214">
        <v>45992</v>
      </c>
    </row>
    <row r="14" spans="1:40" ht="15.75" thickBot="1" x14ac:dyDescent="0.3">
      <c r="A14" s="25"/>
      <c r="B14" s="488" t="str">
        <f>IF(D16="","",IF(ISNUMBER(SEARCH("Z",D16)),"Z is not a valid identifier. Please use E, N, S or W",IF(T11="Error", "Your practice number suggests a Belfast area, please enter 'E' as your prefix","")))</f>
        <v/>
      </c>
      <c r="C14" s="488"/>
      <c r="D14" s="12"/>
      <c r="E14" s="40"/>
      <c r="F14" s="40"/>
      <c r="G14" s="40"/>
      <c r="H14" s="317"/>
      <c r="I14" s="12"/>
      <c r="J14" s="40"/>
      <c r="K14" s="5"/>
      <c r="L14" s="5"/>
      <c r="M14" s="5"/>
      <c r="N14" s="5"/>
      <c r="O14" s="286"/>
      <c r="P14" s="286"/>
      <c r="Q14" s="25"/>
      <c r="R14" s="25"/>
      <c r="Z14" s="124">
        <v>41</v>
      </c>
      <c r="AF14" s="284" t="s">
        <v>553</v>
      </c>
      <c r="AG14" s="316">
        <v>43805.99</v>
      </c>
      <c r="AH14" s="316">
        <v>9.8000000000000007</v>
      </c>
      <c r="AI14" s="323"/>
      <c r="AJ14" s="86"/>
      <c r="AK14" s="316"/>
      <c r="AM14" s="124" t="s">
        <v>509</v>
      </c>
      <c r="AN14" s="214">
        <v>46023</v>
      </c>
    </row>
    <row r="15" spans="1:40" ht="16.5" customHeight="1" thickBot="1" x14ac:dyDescent="0.3">
      <c r="A15" s="25"/>
      <c r="B15" s="488"/>
      <c r="C15" s="488"/>
      <c r="D15" s="487" t="s">
        <v>4</v>
      </c>
      <c r="E15" s="487"/>
      <c r="F15" s="487"/>
      <c r="G15" s="44"/>
      <c r="H15" s="44"/>
      <c r="I15" s="447" t="s">
        <v>539</v>
      </c>
      <c r="J15" s="447"/>
      <c r="K15" s="447"/>
      <c r="L15" s="447"/>
      <c r="M15" s="447"/>
      <c r="N15" s="470" t="s">
        <v>622</v>
      </c>
      <c r="O15" s="470"/>
      <c r="P15" s="470"/>
      <c r="Q15" s="470"/>
      <c r="R15" s="5"/>
      <c r="Z15" s="124">
        <v>41.5</v>
      </c>
      <c r="AF15" s="320" t="s">
        <v>553</v>
      </c>
      <c r="AG15" s="316">
        <v>49245.99</v>
      </c>
      <c r="AH15" s="316">
        <v>10</v>
      </c>
      <c r="AI15" s="323"/>
      <c r="AJ15" s="86"/>
      <c r="AK15" s="316"/>
      <c r="AM15" s="287" t="s">
        <v>510</v>
      </c>
      <c r="AN15" s="214">
        <v>46054</v>
      </c>
    </row>
    <row r="16" spans="1:40" ht="15.75" thickBot="1" x14ac:dyDescent="0.3">
      <c r="A16" s="25"/>
      <c r="B16" s="488"/>
      <c r="C16" s="488"/>
      <c r="D16" s="472"/>
      <c r="E16" s="473"/>
      <c r="F16" s="474"/>
      <c r="G16" s="82"/>
      <c r="H16" s="82"/>
      <c r="I16" s="448"/>
      <c r="J16" s="449"/>
      <c r="K16" s="449"/>
      <c r="L16" s="449"/>
      <c r="M16" s="450"/>
      <c r="N16" s="175"/>
      <c r="O16" s="464"/>
      <c r="P16" s="465"/>
      <c r="Q16" s="5"/>
      <c r="R16" s="5"/>
      <c r="Z16" s="124">
        <v>42</v>
      </c>
      <c r="AF16" s="284" t="s">
        <v>554</v>
      </c>
      <c r="AG16" s="316">
        <v>56163.99</v>
      </c>
      <c r="AH16" s="316">
        <v>11.6</v>
      </c>
      <c r="AI16" s="323"/>
      <c r="AJ16" s="86"/>
      <c r="AK16" s="316"/>
      <c r="AM16" s="124" t="s">
        <v>511</v>
      </c>
      <c r="AN16" s="214">
        <v>46082</v>
      </c>
    </row>
    <row r="17" spans="1:39" ht="15.75" thickBot="1" x14ac:dyDescent="0.3">
      <c r="A17" s="25"/>
      <c r="B17" s="488"/>
      <c r="C17" s="488"/>
      <c r="D17" s="12"/>
      <c r="E17" s="40"/>
      <c r="F17" s="40"/>
      <c r="G17" s="40"/>
      <c r="H17" s="317"/>
      <c r="I17" s="12"/>
      <c r="J17" s="40"/>
      <c r="K17" s="5"/>
      <c r="L17" s="5"/>
      <c r="M17" s="5"/>
      <c r="N17" s="5"/>
      <c r="O17" s="5"/>
      <c r="P17" s="5"/>
      <c r="Q17" s="5"/>
      <c r="R17" s="5"/>
      <c r="Z17" s="124">
        <v>42.5</v>
      </c>
      <c r="AF17" s="320" t="s">
        <v>554</v>
      </c>
      <c r="AG17" s="316">
        <v>72030.990000000005</v>
      </c>
      <c r="AH17" s="316">
        <v>12.5</v>
      </c>
      <c r="AI17" s="323"/>
      <c r="AJ17" s="86"/>
      <c r="AK17" s="316"/>
    </row>
    <row r="18" spans="1:39" ht="16.5" thickBot="1" x14ac:dyDescent="0.3">
      <c r="A18" s="25"/>
      <c r="B18" s="488"/>
      <c r="C18" s="488"/>
      <c r="D18" s="487" t="s">
        <v>584</v>
      </c>
      <c r="E18" s="487"/>
      <c r="F18" s="487"/>
      <c r="G18" s="44"/>
      <c r="H18" s="44"/>
      <c r="I18" s="451" t="s">
        <v>621</v>
      </c>
      <c r="J18" s="452"/>
      <c r="K18" s="452"/>
      <c r="L18" s="452"/>
      <c r="M18" s="453"/>
      <c r="N18" s="194"/>
      <c r="O18" s="487" t="s">
        <v>623</v>
      </c>
      <c r="P18" s="487"/>
      <c r="Q18" s="25"/>
      <c r="R18" s="25"/>
      <c r="Z18" s="124">
        <v>43</v>
      </c>
      <c r="AF18" s="284" t="s">
        <v>555</v>
      </c>
      <c r="AG18" s="316"/>
      <c r="AH18" s="316">
        <v>13.5</v>
      </c>
      <c r="AI18" s="323"/>
      <c r="AJ18" s="86"/>
      <c r="AK18" s="316"/>
      <c r="AM18" s="287"/>
    </row>
    <row r="19" spans="1:39" ht="15.75" thickBot="1" x14ac:dyDescent="0.3">
      <c r="A19" s="25"/>
      <c r="B19" s="25"/>
      <c r="C19" s="25"/>
      <c r="D19" s="472"/>
      <c r="E19" s="473"/>
      <c r="F19" s="474"/>
      <c r="G19" s="82"/>
      <c r="H19" s="82"/>
      <c r="I19" s="454"/>
      <c r="J19" s="455"/>
      <c r="K19" s="455"/>
      <c r="L19" s="455"/>
      <c r="M19" s="456"/>
      <c r="N19" s="177"/>
      <c r="O19" s="485"/>
      <c r="P19" s="486"/>
      <c r="Q19" s="25"/>
      <c r="R19" s="25"/>
      <c r="Z19" s="124">
        <v>43.5</v>
      </c>
      <c r="AF19" s="284"/>
      <c r="AG19" s="316"/>
      <c r="AH19" s="316"/>
      <c r="AI19" s="316"/>
      <c r="AJ19" s="316"/>
      <c r="AK19" s="316"/>
      <c r="AM19" s="214" t="str">
        <f>IF(O16="","",VLOOKUP(O16,AM5:AN16,2,FALSE))</f>
        <v/>
      </c>
    </row>
    <row r="20" spans="1:39" x14ac:dyDescent="0.25">
      <c r="A20" s="25"/>
      <c r="B20" s="25"/>
      <c r="C20" s="25"/>
      <c r="D20" s="25"/>
      <c r="E20" s="41"/>
      <c r="F20" s="41"/>
      <c r="G20" s="41"/>
      <c r="H20" s="41"/>
      <c r="I20" s="454"/>
      <c r="J20" s="455"/>
      <c r="K20" s="455"/>
      <c r="L20" s="455"/>
      <c r="M20" s="456"/>
      <c r="N20" s="5"/>
      <c r="O20" s="5"/>
      <c r="P20" s="5"/>
      <c r="Q20" s="25"/>
      <c r="R20" s="25"/>
      <c r="Z20" s="124">
        <v>44</v>
      </c>
    </row>
    <row r="21" spans="1:39" ht="16.5" thickBot="1" x14ac:dyDescent="0.3">
      <c r="A21" s="25"/>
      <c r="B21" s="25"/>
      <c r="C21" s="25"/>
      <c r="D21" s="487" t="s">
        <v>646</v>
      </c>
      <c r="E21" s="487"/>
      <c r="F21" s="487"/>
      <c r="G21" s="44"/>
      <c r="H21" s="44"/>
      <c r="I21" s="454"/>
      <c r="J21" s="455"/>
      <c r="K21" s="455"/>
      <c r="L21" s="455"/>
      <c r="M21" s="456"/>
      <c r="N21" s="194"/>
      <c r="O21" s="194"/>
      <c r="P21" s="265"/>
      <c r="Q21" s="25"/>
      <c r="R21" s="25"/>
      <c r="Z21" s="124">
        <v>44.5</v>
      </c>
    </row>
    <row r="22" spans="1:39" ht="15.75" thickBot="1" x14ac:dyDescent="0.3">
      <c r="A22" s="25"/>
      <c r="B22" s="25"/>
      <c r="C22" s="25"/>
      <c r="D22" s="475"/>
      <c r="E22" s="476"/>
      <c r="F22" s="477"/>
      <c r="G22" s="82"/>
      <c r="H22" s="82"/>
      <c r="I22" s="457"/>
      <c r="J22" s="458"/>
      <c r="K22" s="458"/>
      <c r="L22" s="458"/>
      <c r="M22" s="459"/>
      <c r="N22" s="181"/>
      <c r="O22" s="181"/>
      <c r="P22" s="268"/>
      <c r="Q22" s="25"/>
      <c r="R22" s="25"/>
      <c r="V22" s="214"/>
      <c r="Z22" s="124">
        <v>45</v>
      </c>
    </row>
    <row r="23" spans="1:39" x14ac:dyDescent="0.25">
      <c r="A23" s="5"/>
      <c r="B23" s="5"/>
      <c r="C23" s="5"/>
      <c r="D23" s="12"/>
      <c r="E23" s="40"/>
      <c r="F23" s="40"/>
      <c r="G23" s="40"/>
      <c r="H23" s="317"/>
      <c r="I23" s="12"/>
      <c r="J23" s="40"/>
      <c r="K23" s="5"/>
      <c r="L23" s="5"/>
      <c r="M23" s="12"/>
      <c r="N23" s="12"/>
      <c r="O23" s="12"/>
      <c r="P23" s="12"/>
      <c r="Q23" s="25"/>
      <c r="R23" s="25"/>
    </row>
    <row r="24" spans="1:39" ht="21" customHeight="1" x14ac:dyDescent="0.25">
      <c r="A24" s="5"/>
      <c r="B24" s="5"/>
      <c r="C24" s="5"/>
      <c r="D24" s="481" t="s">
        <v>10</v>
      </c>
      <c r="E24" s="481"/>
      <c r="F24" s="481"/>
      <c r="G24" s="481"/>
      <c r="H24" s="481"/>
      <c r="I24" s="481"/>
      <c r="J24" s="481"/>
      <c r="K24" s="481"/>
      <c r="L24" s="481"/>
      <c r="M24" s="481"/>
      <c r="N24" s="481"/>
      <c r="O24" s="481"/>
      <c r="P24" s="269"/>
      <c r="Q24" s="25"/>
      <c r="R24" s="25"/>
      <c r="V24" s="214">
        <f>V25-1</f>
        <v>45747</v>
      </c>
    </row>
    <row r="25" spans="1:39" ht="24" customHeight="1" thickBot="1" x14ac:dyDescent="0.3">
      <c r="A25" s="5"/>
      <c r="B25" s="5"/>
      <c r="C25" s="5"/>
      <c r="D25" s="481" t="s">
        <v>543</v>
      </c>
      <c r="E25" s="481"/>
      <c r="F25" s="481"/>
      <c r="G25" s="481"/>
      <c r="H25" s="481"/>
      <c r="I25" s="481"/>
      <c r="J25" s="481"/>
      <c r="K25" s="481"/>
      <c r="L25" s="481"/>
      <c r="M25" s="481"/>
      <c r="N25" s="481"/>
      <c r="O25" s="481"/>
      <c r="P25" s="269"/>
      <c r="Q25" s="25"/>
      <c r="R25" s="25"/>
      <c r="U25" s="124" t="s">
        <v>429</v>
      </c>
      <c r="V25" s="214" t="str">
        <f>TEXT(X25,"DD/MM/YYYY")</f>
        <v>01/04/2025</v>
      </c>
      <c r="X25" s="214">
        <v>45748</v>
      </c>
    </row>
    <row r="26" spans="1:39" ht="15.75" customHeight="1" thickBot="1" x14ac:dyDescent="0.3">
      <c r="A26" s="25"/>
      <c r="B26" s="25"/>
      <c r="C26" s="25"/>
      <c r="D26" s="5"/>
      <c r="E26" s="40"/>
      <c r="F26" s="40"/>
      <c r="G26" s="83"/>
      <c r="H26" s="434" t="s">
        <v>613</v>
      </c>
      <c r="I26" s="435"/>
      <c r="J26" s="435"/>
      <c r="K26" s="436"/>
      <c r="L26" s="20"/>
      <c r="M26" s="20"/>
      <c r="N26" s="20"/>
      <c r="O26" s="20"/>
      <c r="P26" s="20"/>
      <c r="Q26" s="40"/>
      <c r="R26" s="270"/>
      <c r="V26" s="214" t="str">
        <f>TEXT(X26,"DD/MM/YYYY")</f>
        <v>31/03/2024</v>
      </c>
      <c r="X26" s="214">
        <v>45382</v>
      </c>
    </row>
    <row r="27" spans="1:39" ht="15" customHeight="1" x14ac:dyDescent="0.25">
      <c r="A27" s="25"/>
      <c r="B27" s="471" t="s">
        <v>12</v>
      </c>
      <c r="C27" s="471" t="s">
        <v>484</v>
      </c>
      <c r="D27" s="478" t="s">
        <v>496</v>
      </c>
      <c r="E27" s="478"/>
      <c r="F27" s="479" t="s">
        <v>624</v>
      </c>
      <c r="G27" s="482" t="s">
        <v>28</v>
      </c>
      <c r="H27" s="437" t="s">
        <v>619</v>
      </c>
      <c r="I27" s="460" t="s">
        <v>562</v>
      </c>
      <c r="J27" s="441" t="s">
        <v>557</v>
      </c>
      <c r="K27" s="483" t="s">
        <v>563</v>
      </c>
      <c r="L27" s="443" t="s">
        <v>517</v>
      </c>
      <c r="M27" s="462" t="s">
        <v>533</v>
      </c>
      <c r="N27" s="446" t="s">
        <v>491</v>
      </c>
      <c r="O27" s="446" t="s">
        <v>574</v>
      </c>
      <c r="P27" s="446" t="s">
        <v>558</v>
      </c>
      <c r="Q27" s="445"/>
      <c r="R27" s="270"/>
    </row>
    <row r="28" spans="1:39" ht="48" customHeight="1" thickBot="1" x14ac:dyDescent="0.3">
      <c r="A28" s="25"/>
      <c r="B28" s="471"/>
      <c r="C28" s="471"/>
      <c r="D28" s="238" t="s">
        <v>497</v>
      </c>
      <c r="E28" s="238" t="s">
        <v>22</v>
      </c>
      <c r="F28" s="480"/>
      <c r="G28" s="482"/>
      <c r="H28" s="438"/>
      <c r="I28" s="461"/>
      <c r="J28" s="442"/>
      <c r="K28" s="484"/>
      <c r="L28" s="444"/>
      <c r="M28" s="463"/>
      <c r="N28" s="446"/>
      <c r="O28" s="446"/>
      <c r="P28" s="446"/>
      <c r="Q28" s="445"/>
      <c r="R28" s="270"/>
      <c r="T28" s="124" t="s">
        <v>520</v>
      </c>
      <c r="V28" s="124" t="s">
        <v>534</v>
      </c>
      <c r="W28" s="124" t="s">
        <v>22</v>
      </c>
      <c r="X28" s="124" t="s">
        <v>535</v>
      </c>
      <c r="Y28" s="124" t="s">
        <v>410</v>
      </c>
      <c r="Z28" s="124" t="s">
        <v>536</v>
      </c>
      <c r="AA28" s="124" t="s">
        <v>537</v>
      </c>
      <c r="AB28" s="338" t="s">
        <v>571</v>
      </c>
      <c r="AC28" s="124" t="s">
        <v>538</v>
      </c>
    </row>
    <row r="29" spans="1:39" x14ac:dyDescent="0.25">
      <c r="A29" s="25">
        <v>1</v>
      </c>
      <c r="B29" s="263"/>
      <c r="C29" s="263"/>
      <c r="D29" s="34"/>
      <c r="E29" s="43"/>
      <c r="F29" s="90"/>
      <c r="G29" s="356" t="str">
        <f t="shared" ref="G29:G60" si="0">IF(B29="","",2015)</f>
        <v/>
      </c>
      <c r="H29" s="380"/>
      <c r="I29" s="288"/>
      <c r="J29" s="289"/>
      <c r="K29" s="341" t="str">
        <f>IF(B29=0,"", IF(H29="",0,
IF('Member Info'!H29&gt;'Member Info'!$AJ$12,'Member Info'!$AK$13,IF('Member Info'!H29&gt;'Member Info'!$AJ$11,'Member Info'!$AK$12,IF('Member Info'!H29&gt;'Member Info'!$AJ$10,'Member Info'!$AK$11,IF('Member Info'!H29&gt;'Member Info'!$AJ$9,'Member Info'!$AK$10,IF('Member Info'!H29&gt;'Member Info'!$AJ$8,'Member Info'!$AK$9,'Member Info'!$AK$8)))))))</f>
        <v/>
      </c>
      <c r="L29" s="342"/>
      <c r="M29" s="77"/>
      <c r="N29" s="273"/>
      <c r="O29" s="274"/>
      <c r="P29" s="322" t="str">
        <f>IF(AND(B29="",C29="",D29="",E29="",F29="",H29="",I29="",K29="",M29=""),"",IF(AC29&lt;1,"READY","MISSING INFO"))</f>
        <v/>
      </c>
      <c r="Q29" s="141">
        <f>IF(N29="Yes", 1, 0)</f>
        <v>0</v>
      </c>
      <c r="R29" s="141"/>
      <c r="T29" s="124">
        <f>IF(N29="",0,1)</f>
        <v>0</v>
      </c>
      <c r="V29" s="124" t="str">
        <f t="shared" ref="V29:V60" si="1">IF(B29="","",IF(C29="",1,0))</f>
        <v/>
      </c>
      <c r="W29" s="124" t="str">
        <f t="shared" ref="W29:W60" si="2">IF(B29="","",IF(E29="",1,0))</f>
        <v/>
      </c>
      <c r="X29" s="124" t="str">
        <f t="shared" ref="X29:X60" si="3">IF(B29="","",IF(F29="",1,0))</f>
        <v/>
      </c>
      <c r="Y29" s="124" t="str">
        <f t="shared" ref="Y29:Y60" si="4">IF(B29="","",IF(G29="",1,0))</f>
        <v/>
      </c>
      <c r="Z29" s="124" t="str">
        <f t="shared" ref="Z29:Z60" si="5">IF(B29="","",IF(I29="",1,0))</f>
        <v/>
      </c>
      <c r="AA29" s="124" t="str">
        <f t="shared" ref="AA29:AA60" si="6">IF(B29="","",IF(M29="",1,0))</f>
        <v/>
      </c>
      <c r="AB29" s="124">
        <f t="shared" ref="AB29:AB60" si="7">IF(LEN(B29)=9,0,1)</f>
        <v>1</v>
      </c>
      <c r="AC29" s="124">
        <f>SUM(V29:AB29)</f>
        <v>1</v>
      </c>
      <c r="AD29" s="124" t="str">
        <f>TEXT(F29,"DD/MM/YYYY")</f>
        <v>00/01/1900</v>
      </c>
    </row>
    <row r="30" spans="1:39" x14ac:dyDescent="0.25">
      <c r="A30" s="25">
        <v>2</v>
      </c>
      <c r="B30" s="263"/>
      <c r="C30" s="263"/>
      <c r="D30" s="34"/>
      <c r="E30" s="43"/>
      <c r="F30" s="90"/>
      <c r="G30" s="356" t="str">
        <f t="shared" si="0"/>
        <v/>
      </c>
      <c r="H30" s="380"/>
      <c r="I30" s="288"/>
      <c r="J30" s="289"/>
      <c r="K30" s="341" t="str">
        <f>IF(B30=0,"", IF(H30="",0,
IF('Member Info'!H30&gt;'Member Info'!$AJ$12,'Member Info'!$AK$13,IF('Member Info'!H30&gt;'Member Info'!$AJ$11,'Member Info'!$AK$12,IF('Member Info'!H30&gt;'Member Info'!$AJ$10,'Member Info'!$AK$11,IF('Member Info'!H30&gt;'Member Info'!$AJ$9,'Member Info'!$AK$10,IF('Member Info'!H30&gt;'Member Info'!$AJ$8,'Member Info'!$AK$9,'Member Info'!$AK$8)))))))</f>
        <v/>
      </c>
      <c r="L30" s="342"/>
      <c r="M30" s="77"/>
      <c r="N30" s="273"/>
      <c r="O30" s="274"/>
      <c r="P30" s="322" t="str">
        <f t="shared" ref="P30:P93" si="8">IF(AND(B30="",C30="",D30="",E30="",F30="",H30="",I30="",K30="",M30=""),"",IF(AC30&lt;1,"READY","MISSING INFO"))</f>
        <v/>
      </c>
      <c r="Q30" s="141">
        <f>IF(N30="Yes", 1, 0)</f>
        <v>0</v>
      </c>
      <c r="R30" s="141"/>
      <c r="T30" s="124">
        <f t="shared" ref="T30:T88" si="9">IF(N30="",0,1)</f>
        <v>0</v>
      </c>
      <c r="V30" s="124" t="str">
        <f t="shared" si="1"/>
        <v/>
      </c>
      <c r="W30" s="124" t="str">
        <f t="shared" si="2"/>
        <v/>
      </c>
      <c r="X30" s="124" t="str">
        <f t="shared" si="3"/>
        <v/>
      </c>
      <c r="Y30" s="124" t="str">
        <f t="shared" si="4"/>
        <v/>
      </c>
      <c r="Z30" s="124" t="str">
        <f t="shared" si="5"/>
        <v/>
      </c>
      <c r="AA30" s="124" t="str">
        <f t="shared" si="6"/>
        <v/>
      </c>
      <c r="AB30" s="124">
        <f t="shared" si="7"/>
        <v>1</v>
      </c>
      <c r="AC30" s="124">
        <f t="shared" ref="AC30:AC93" si="10">SUM(V30:AB30)</f>
        <v>1</v>
      </c>
    </row>
    <row r="31" spans="1:39" x14ac:dyDescent="0.25">
      <c r="A31" s="25">
        <v>3</v>
      </c>
      <c r="B31" s="263"/>
      <c r="C31" s="263"/>
      <c r="D31" s="34"/>
      <c r="E31" s="43"/>
      <c r="F31" s="90"/>
      <c r="G31" s="356" t="str">
        <f t="shared" si="0"/>
        <v/>
      </c>
      <c r="H31" s="380"/>
      <c r="I31" s="288"/>
      <c r="J31" s="289"/>
      <c r="K31" s="341" t="str">
        <f>IF(B31=0,"", IF(H31="",0,
IF('Member Info'!H31&gt;'Member Info'!$AJ$12,'Member Info'!$AK$13,IF('Member Info'!H31&gt;'Member Info'!$AJ$11,'Member Info'!$AK$12,IF('Member Info'!H31&gt;'Member Info'!$AJ$10,'Member Info'!$AK$11,IF('Member Info'!H31&gt;'Member Info'!$AJ$9,'Member Info'!$AK$10,IF('Member Info'!H31&gt;'Member Info'!$AJ$8,'Member Info'!$AK$9,'Member Info'!$AK$8)))))))</f>
        <v/>
      </c>
      <c r="L31" s="342"/>
      <c r="M31" s="77"/>
      <c r="N31" s="273"/>
      <c r="O31" s="274"/>
      <c r="P31" s="322" t="str">
        <f t="shared" si="8"/>
        <v/>
      </c>
      <c r="Q31" s="141">
        <f t="shared" ref="Q31:Q88" si="11">IF(N31="Yes", 1, 0)</f>
        <v>0</v>
      </c>
      <c r="R31" s="141"/>
      <c r="T31" s="124">
        <f t="shared" si="9"/>
        <v>0</v>
      </c>
      <c r="V31" s="124" t="str">
        <f t="shared" si="1"/>
        <v/>
      </c>
      <c r="W31" s="124" t="str">
        <f t="shared" si="2"/>
        <v/>
      </c>
      <c r="X31" s="124" t="str">
        <f t="shared" si="3"/>
        <v/>
      </c>
      <c r="Y31" s="124" t="str">
        <f t="shared" si="4"/>
        <v/>
      </c>
      <c r="Z31" s="124" t="str">
        <f t="shared" si="5"/>
        <v/>
      </c>
      <c r="AA31" s="124" t="str">
        <f t="shared" si="6"/>
        <v/>
      </c>
      <c r="AB31" s="124">
        <f t="shared" si="7"/>
        <v>1</v>
      </c>
      <c r="AC31" s="124">
        <f t="shared" si="10"/>
        <v>1</v>
      </c>
    </row>
    <row r="32" spans="1:39" x14ac:dyDescent="0.25">
      <c r="A32" s="25">
        <v>4</v>
      </c>
      <c r="B32" s="263"/>
      <c r="C32" s="263"/>
      <c r="D32" s="34"/>
      <c r="E32" s="43"/>
      <c r="F32" s="90"/>
      <c r="G32" s="356" t="str">
        <f t="shared" si="0"/>
        <v/>
      </c>
      <c r="H32" s="380"/>
      <c r="I32" s="288"/>
      <c r="J32" s="289"/>
      <c r="K32" s="341" t="str">
        <f>IF(B32=0,"", IF(H32="",0,
IF('Member Info'!H32&gt;'Member Info'!$AJ$12,'Member Info'!$AK$13,IF('Member Info'!H32&gt;'Member Info'!$AJ$11,'Member Info'!$AK$12,IF('Member Info'!H32&gt;'Member Info'!$AJ$10,'Member Info'!$AK$11,IF('Member Info'!H32&gt;'Member Info'!$AJ$9,'Member Info'!$AK$10,IF('Member Info'!H32&gt;'Member Info'!$AJ$8,'Member Info'!$AK$9,'Member Info'!$AK$8)))))))</f>
        <v/>
      </c>
      <c r="L32" s="342"/>
      <c r="M32" s="77"/>
      <c r="N32" s="273"/>
      <c r="O32" s="274"/>
      <c r="P32" s="322" t="str">
        <f t="shared" si="8"/>
        <v/>
      </c>
      <c r="Q32" s="141">
        <f t="shared" si="11"/>
        <v>0</v>
      </c>
      <c r="R32" s="141"/>
      <c r="T32" s="124">
        <f t="shared" si="9"/>
        <v>0</v>
      </c>
      <c r="V32" s="124" t="str">
        <f t="shared" si="1"/>
        <v/>
      </c>
      <c r="W32" s="124" t="str">
        <f t="shared" si="2"/>
        <v/>
      </c>
      <c r="X32" s="124" t="str">
        <f t="shared" si="3"/>
        <v/>
      </c>
      <c r="Y32" s="124" t="str">
        <f t="shared" si="4"/>
        <v/>
      </c>
      <c r="Z32" s="124" t="str">
        <f t="shared" si="5"/>
        <v/>
      </c>
      <c r="AA32" s="124" t="str">
        <f t="shared" si="6"/>
        <v/>
      </c>
      <c r="AB32" s="124">
        <f t="shared" si="7"/>
        <v>1</v>
      </c>
      <c r="AC32" s="124">
        <f t="shared" si="10"/>
        <v>1</v>
      </c>
    </row>
    <row r="33" spans="1:36" x14ac:dyDescent="0.25">
      <c r="A33" s="25">
        <v>5</v>
      </c>
      <c r="B33" s="263"/>
      <c r="C33" s="263"/>
      <c r="D33" s="34"/>
      <c r="E33" s="43"/>
      <c r="F33" s="90"/>
      <c r="G33" s="356" t="str">
        <f t="shared" si="0"/>
        <v/>
      </c>
      <c r="H33" s="380"/>
      <c r="I33" s="288"/>
      <c r="J33" s="289"/>
      <c r="K33" s="341" t="str">
        <f>IF(B33=0,"", IF(H33="",0,
IF('Member Info'!H33&gt;'Member Info'!$AJ$12,'Member Info'!$AK$13,IF('Member Info'!H33&gt;'Member Info'!$AJ$11,'Member Info'!$AK$12,IF('Member Info'!H33&gt;'Member Info'!$AJ$10,'Member Info'!$AK$11,IF('Member Info'!H33&gt;'Member Info'!$AJ$9,'Member Info'!$AK$10,IF('Member Info'!H33&gt;'Member Info'!$AJ$8,'Member Info'!$AK$9,'Member Info'!$AK$8)))))))</f>
        <v/>
      </c>
      <c r="L33" s="342"/>
      <c r="M33" s="77"/>
      <c r="N33" s="273"/>
      <c r="O33" s="274"/>
      <c r="P33" s="322" t="str">
        <f t="shared" si="8"/>
        <v/>
      </c>
      <c r="Q33" s="141">
        <f t="shared" si="11"/>
        <v>0</v>
      </c>
      <c r="R33" s="141"/>
      <c r="T33" s="124">
        <f t="shared" si="9"/>
        <v>0</v>
      </c>
      <c r="V33" s="124" t="str">
        <f t="shared" si="1"/>
        <v/>
      </c>
      <c r="W33" s="124" t="str">
        <f t="shared" si="2"/>
        <v/>
      </c>
      <c r="X33" s="124" t="str">
        <f t="shared" si="3"/>
        <v/>
      </c>
      <c r="Y33" s="124" t="str">
        <f t="shared" si="4"/>
        <v/>
      </c>
      <c r="Z33" s="124" t="str">
        <f t="shared" si="5"/>
        <v/>
      </c>
      <c r="AA33" s="124" t="str">
        <f t="shared" si="6"/>
        <v/>
      </c>
      <c r="AB33" s="124">
        <f t="shared" si="7"/>
        <v>1</v>
      </c>
      <c r="AC33" s="124">
        <f t="shared" si="10"/>
        <v>1</v>
      </c>
    </row>
    <row r="34" spans="1:36" x14ac:dyDescent="0.25">
      <c r="A34" s="25">
        <v>6</v>
      </c>
      <c r="B34" s="263"/>
      <c r="C34" s="263"/>
      <c r="D34" s="34"/>
      <c r="E34" s="43"/>
      <c r="F34" s="90"/>
      <c r="G34" s="356" t="str">
        <f t="shared" si="0"/>
        <v/>
      </c>
      <c r="H34" s="380"/>
      <c r="I34" s="288"/>
      <c r="J34" s="289"/>
      <c r="K34" s="341" t="str">
        <f>IF(B34=0,"", IF(H34="",0,
IF('Member Info'!H34&gt;'Member Info'!$AJ$12,'Member Info'!$AK$13,IF('Member Info'!H34&gt;'Member Info'!$AJ$11,'Member Info'!$AK$12,IF('Member Info'!H34&gt;'Member Info'!$AJ$10,'Member Info'!$AK$11,IF('Member Info'!H34&gt;'Member Info'!$AJ$9,'Member Info'!$AK$10,IF('Member Info'!H34&gt;'Member Info'!$AJ$8,'Member Info'!$AK$9,'Member Info'!$AK$8)))))))</f>
        <v/>
      </c>
      <c r="L34" s="342"/>
      <c r="M34" s="77"/>
      <c r="N34" s="273"/>
      <c r="O34" s="274"/>
      <c r="P34" s="322" t="str">
        <f t="shared" si="8"/>
        <v/>
      </c>
      <c r="Q34" s="141">
        <f t="shared" si="11"/>
        <v>0</v>
      </c>
      <c r="R34" s="141"/>
      <c r="T34" s="124">
        <f t="shared" si="9"/>
        <v>0</v>
      </c>
      <c r="V34" s="124" t="str">
        <f t="shared" si="1"/>
        <v/>
      </c>
      <c r="W34" s="124" t="str">
        <f t="shared" si="2"/>
        <v/>
      </c>
      <c r="X34" s="124" t="str">
        <f t="shared" si="3"/>
        <v/>
      </c>
      <c r="Y34" s="124" t="str">
        <f t="shared" si="4"/>
        <v/>
      </c>
      <c r="Z34" s="124" t="str">
        <f t="shared" si="5"/>
        <v/>
      </c>
      <c r="AA34" s="124" t="str">
        <f t="shared" si="6"/>
        <v/>
      </c>
      <c r="AB34" s="124">
        <f t="shared" si="7"/>
        <v>1</v>
      </c>
      <c r="AC34" s="124">
        <f t="shared" si="10"/>
        <v>1</v>
      </c>
    </row>
    <row r="35" spans="1:36" x14ac:dyDescent="0.25">
      <c r="A35" s="25">
        <v>7</v>
      </c>
      <c r="B35" s="263"/>
      <c r="C35" s="263"/>
      <c r="D35" s="34"/>
      <c r="E35" s="43"/>
      <c r="F35" s="90"/>
      <c r="G35" s="356" t="str">
        <f t="shared" si="0"/>
        <v/>
      </c>
      <c r="H35" s="380"/>
      <c r="I35" s="288"/>
      <c r="J35" s="289"/>
      <c r="K35" s="341" t="str">
        <f>IF(B35=0,"", IF(H35="",0,
IF('Member Info'!H35&gt;'Member Info'!$AJ$12,'Member Info'!$AK$13,IF('Member Info'!H35&gt;'Member Info'!$AJ$11,'Member Info'!$AK$12,IF('Member Info'!H35&gt;'Member Info'!$AJ$10,'Member Info'!$AK$11,IF('Member Info'!H35&gt;'Member Info'!$AJ$9,'Member Info'!$AK$10,IF('Member Info'!H35&gt;'Member Info'!$AJ$8,'Member Info'!$AK$9,'Member Info'!$AK$8)))))))</f>
        <v/>
      </c>
      <c r="L35" s="342"/>
      <c r="M35" s="77"/>
      <c r="N35" s="273"/>
      <c r="O35" s="274"/>
      <c r="P35" s="322" t="str">
        <f t="shared" si="8"/>
        <v/>
      </c>
      <c r="Q35" s="141">
        <f t="shared" si="11"/>
        <v>0</v>
      </c>
      <c r="R35" s="141"/>
      <c r="T35" s="124">
        <f t="shared" si="9"/>
        <v>0</v>
      </c>
      <c r="V35" s="124" t="str">
        <f t="shared" si="1"/>
        <v/>
      </c>
      <c r="W35" s="124" t="str">
        <f t="shared" si="2"/>
        <v/>
      </c>
      <c r="X35" s="124" t="str">
        <f t="shared" si="3"/>
        <v/>
      </c>
      <c r="Y35" s="124" t="str">
        <f t="shared" si="4"/>
        <v/>
      </c>
      <c r="Z35" s="124" t="str">
        <f t="shared" si="5"/>
        <v/>
      </c>
      <c r="AA35" s="124" t="str">
        <f t="shared" si="6"/>
        <v/>
      </c>
      <c r="AB35" s="124">
        <f t="shared" si="7"/>
        <v>1</v>
      </c>
      <c r="AC35" s="124">
        <f t="shared" si="10"/>
        <v>1</v>
      </c>
    </row>
    <row r="36" spans="1:36" x14ac:dyDescent="0.25">
      <c r="A36" s="25">
        <v>8</v>
      </c>
      <c r="B36" s="263"/>
      <c r="C36" s="263"/>
      <c r="D36" s="34"/>
      <c r="E36" s="43"/>
      <c r="F36" s="90"/>
      <c r="G36" s="356" t="str">
        <f t="shared" si="0"/>
        <v/>
      </c>
      <c r="H36" s="380"/>
      <c r="I36" s="288"/>
      <c r="J36" s="289"/>
      <c r="K36" s="341" t="str">
        <f>IF(B36=0,"", IF(H36="",0,
IF('Member Info'!H36&gt;'Member Info'!$AJ$12,'Member Info'!$AK$13,IF('Member Info'!H36&gt;'Member Info'!$AJ$11,'Member Info'!$AK$12,IF('Member Info'!H36&gt;'Member Info'!$AJ$10,'Member Info'!$AK$11,IF('Member Info'!H36&gt;'Member Info'!$AJ$9,'Member Info'!$AK$10,IF('Member Info'!H36&gt;'Member Info'!$AJ$8,'Member Info'!$AK$9,'Member Info'!$AK$8)))))))</f>
        <v/>
      </c>
      <c r="L36" s="342"/>
      <c r="M36" s="77"/>
      <c r="N36" s="273"/>
      <c r="O36" s="274"/>
      <c r="P36" s="322" t="str">
        <f t="shared" si="8"/>
        <v/>
      </c>
      <c r="Q36" s="141">
        <f t="shared" si="11"/>
        <v>0</v>
      </c>
      <c r="R36" s="141"/>
      <c r="T36" s="124">
        <f t="shared" si="9"/>
        <v>0</v>
      </c>
      <c r="V36" s="124" t="str">
        <f t="shared" si="1"/>
        <v/>
      </c>
      <c r="W36" s="124" t="str">
        <f t="shared" si="2"/>
        <v/>
      </c>
      <c r="X36" s="124" t="str">
        <f t="shared" si="3"/>
        <v/>
      </c>
      <c r="Y36" s="124" t="str">
        <f t="shared" si="4"/>
        <v/>
      </c>
      <c r="Z36" s="124" t="str">
        <f t="shared" si="5"/>
        <v/>
      </c>
      <c r="AA36" s="124" t="str">
        <f t="shared" si="6"/>
        <v/>
      </c>
      <c r="AB36" s="124">
        <f t="shared" si="7"/>
        <v>1</v>
      </c>
      <c r="AC36" s="124">
        <f t="shared" si="10"/>
        <v>1</v>
      </c>
    </row>
    <row r="37" spans="1:36" x14ac:dyDescent="0.25">
      <c r="A37" s="25">
        <v>9</v>
      </c>
      <c r="B37" s="263"/>
      <c r="C37" s="263"/>
      <c r="D37" s="34"/>
      <c r="E37" s="43"/>
      <c r="F37" s="90"/>
      <c r="G37" s="356" t="str">
        <f t="shared" si="0"/>
        <v/>
      </c>
      <c r="H37" s="380"/>
      <c r="I37" s="288"/>
      <c r="J37" s="289"/>
      <c r="K37" s="341" t="str">
        <f>IF(B37=0,"", IF(H37="",0,
IF('Member Info'!H37&gt;'Member Info'!$AJ$12,'Member Info'!$AK$13,IF('Member Info'!H37&gt;'Member Info'!$AJ$11,'Member Info'!$AK$12,IF('Member Info'!H37&gt;'Member Info'!$AJ$10,'Member Info'!$AK$11,IF('Member Info'!H37&gt;'Member Info'!$AJ$9,'Member Info'!$AK$10,IF('Member Info'!H37&gt;'Member Info'!$AJ$8,'Member Info'!$AK$9,'Member Info'!$AK$8)))))))</f>
        <v/>
      </c>
      <c r="L37" s="342"/>
      <c r="M37" s="77"/>
      <c r="N37" s="273"/>
      <c r="O37" s="274"/>
      <c r="P37" s="322" t="str">
        <f t="shared" si="8"/>
        <v/>
      </c>
      <c r="Q37" s="141">
        <f t="shared" si="11"/>
        <v>0</v>
      </c>
      <c r="R37" s="141"/>
      <c r="T37" s="124">
        <f t="shared" si="9"/>
        <v>0</v>
      </c>
      <c r="V37" s="124" t="str">
        <f t="shared" si="1"/>
        <v/>
      </c>
      <c r="W37" s="124" t="str">
        <f t="shared" si="2"/>
        <v/>
      </c>
      <c r="X37" s="124" t="str">
        <f t="shared" si="3"/>
        <v/>
      </c>
      <c r="Y37" s="124" t="str">
        <f t="shared" si="4"/>
        <v/>
      </c>
      <c r="Z37" s="124" t="str">
        <f t="shared" si="5"/>
        <v/>
      </c>
      <c r="AA37" s="124" t="str">
        <f t="shared" si="6"/>
        <v/>
      </c>
      <c r="AB37" s="124">
        <f t="shared" si="7"/>
        <v>1</v>
      </c>
      <c r="AC37" s="124">
        <f t="shared" si="10"/>
        <v>1</v>
      </c>
    </row>
    <row r="38" spans="1:36" x14ac:dyDescent="0.25">
      <c r="A38" s="25">
        <v>10</v>
      </c>
      <c r="B38" s="263"/>
      <c r="C38" s="263"/>
      <c r="D38" s="34"/>
      <c r="E38" s="43"/>
      <c r="F38" s="90"/>
      <c r="G38" s="356" t="str">
        <f t="shared" si="0"/>
        <v/>
      </c>
      <c r="H38" s="380"/>
      <c r="I38" s="288"/>
      <c r="J38" s="289"/>
      <c r="K38" s="341" t="str">
        <f>IF(B38=0,"", IF(H38="",0,
IF('Member Info'!H38&gt;'Member Info'!$AJ$12,'Member Info'!$AK$13,IF('Member Info'!H38&gt;'Member Info'!$AJ$11,'Member Info'!$AK$12,IF('Member Info'!H38&gt;'Member Info'!$AJ$10,'Member Info'!$AK$11,IF('Member Info'!H38&gt;'Member Info'!$AJ$9,'Member Info'!$AK$10,IF('Member Info'!H38&gt;'Member Info'!$AJ$8,'Member Info'!$AK$9,'Member Info'!$AK$8)))))))</f>
        <v/>
      </c>
      <c r="L38" s="342"/>
      <c r="M38" s="77"/>
      <c r="N38" s="273"/>
      <c r="O38" s="274"/>
      <c r="P38" s="322" t="str">
        <f t="shared" si="8"/>
        <v/>
      </c>
      <c r="Q38" s="141">
        <f t="shared" si="11"/>
        <v>0</v>
      </c>
      <c r="R38" s="141"/>
      <c r="T38" s="124">
        <f t="shared" si="9"/>
        <v>0</v>
      </c>
      <c r="V38" s="124" t="str">
        <f t="shared" si="1"/>
        <v/>
      </c>
      <c r="W38" s="124" t="str">
        <f t="shared" si="2"/>
        <v/>
      </c>
      <c r="X38" s="124" t="str">
        <f t="shared" si="3"/>
        <v/>
      </c>
      <c r="Y38" s="124" t="str">
        <f t="shared" si="4"/>
        <v/>
      </c>
      <c r="Z38" s="124" t="str">
        <f t="shared" si="5"/>
        <v/>
      </c>
      <c r="AA38" s="124" t="str">
        <f t="shared" si="6"/>
        <v/>
      </c>
      <c r="AB38" s="124">
        <f t="shared" si="7"/>
        <v>1</v>
      </c>
      <c r="AC38" s="124">
        <f t="shared" si="10"/>
        <v>1</v>
      </c>
    </row>
    <row r="39" spans="1:36" x14ac:dyDescent="0.25">
      <c r="A39" s="25">
        <v>11</v>
      </c>
      <c r="B39" s="263"/>
      <c r="C39" s="263"/>
      <c r="D39" s="34"/>
      <c r="E39" s="43"/>
      <c r="F39" s="90"/>
      <c r="G39" s="356" t="str">
        <f t="shared" si="0"/>
        <v/>
      </c>
      <c r="H39" s="380"/>
      <c r="I39" s="288"/>
      <c r="J39" s="289"/>
      <c r="K39" s="341" t="str">
        <f>IF(B39=0,"", IF(H39="",0,
IF('Member Info'!H39&gt;'Member Info'!$AJ$12,'Member Info'!$AK$13,IF('Member Info'!H39&gt;'Member Info'!$AJ$11,'Member Info'!$AK$12,IF('Member Info'!H39&gt;'Member Info'!$AJ$10,'Member Info'!$AK$11,IF('Member Info'!H39&gt;'Member Info'!$AJ$9,'Member Info'!$AK$10,IF('Member Info'!H39&gt;'Member Info'!$AJ$8,'Member Info'!$AK$9,'Member Info'!$AK$8)))))))</f>
        <v/>
      </c>
      <c r="L39" s="342"/>
      <c r="M39" s="77"/>
      <c r="N39" s="273"/>
      <c r="O39" s="274"/>
      <c r="P39" s="322" t="str">
        <f t="shared" si="8"/>
        <v/>
      </c>
      <c r="Q39" s="141">
        <f t="shared" si="11"/>
        <v>0</v>
      </c>
      <c r="R39" s="141"/>
      <c r="T39" s="124">
        <f t="shared" si="9"/>
        <v>0</v>
      </c>
      <c r="V39" s="124" t="str">
        <f t="shared" si="1"/>
        <v/>
      </c>
      <c r="W39" s="124" t="str">
        <f t="shared" si="2"/>
        <v/>
      </c>
      <c r="X39" s="124" t="str">
        <f t="shared" si="3"/>
        <v/>
      </c>
      <c r="Y39" s="124" t="str">
        <f t="shared" si="4"/>
        <v/>
      </c>
      <c r="Z39" s="124" t="str">
        <f t="shared" si="5"/>
        <v/>
      </c>
      <c r="AA39" s="124" t="str">
        <f t="shared" si="6"/>
        <v/>
      </c>
      <c r="AB39" s="124">
        <f t="shared" si="7"/>
        <v>1</v>
      </c>
      <c r="AC39" s="124">
        <f t="shared" si="10"/>
        <v>1</v>
      </c>
    </row>
    <row r="40" spans="1:36" x14ac:dyDescent="0.25">
      <c r="A40" s="25">
        <v>12</v>
      </c>
      <c r="B40" s="263"/>
      <c r="C40" s="263"/>
      <c r="D40" s="34"/>
      <c r="E40" s="43"/>
      <c r="F40" s="90"/>
      <c r="G40" s="356" t="str">
        <f t="shared" si="0"/>
        <v/>
      </c>
      <c r="H40" s="380"/>
      <c r="I40" s="288"/>
      <c r="J40" s="289"/>
      <c r="K40" s="341" t="str">
        <f>IF(B40=0,"", IF(H40="",0,
IF('Member Info'!H40&gt;'Member Info'!$AJ$12,'Member Info'!$AK$13,IF('Member Info'!H40&gt;'Member Info'!$AJ$11,'Member Info'!$AK$12,IF('Member Info'!H40&gt;'Member Info'!$AJ$10,'Member Info'!$AK$11,IF('Member Info'!H40&gt;'Member Info'!$AJ$9,'Member Info'!$AK$10,IF('Member Info'!H40&gt;'Member Info'!$AJ$8,'Member Info'!$AK$9,'Member Info'!$AK$8)))))))</f>
        <v/>
      </c>
      <c r="L40" s="342"/>
      <c r="M40" s="77"/>
      <c r="N40" s="273"/>
      <c r="O40" s="274"/>
      <c r="P40" s="322" t="str">
        <f t="shared" si="8"/>
        <v/>
      </c>
      <c r="Q40" s="141">
        <f t="shared" si="11"/>
        <v>0</v>
      </c>
      <c r="R40" s="141"/>
      <c r="T40" s="124">
        <f t="shared" si="9"/>
        <v>0</v>
      </c>
      <c r="V40" s="124" t="str">
        <f t="shared" si="1"/>
        <v/>
      </c>
      <c r="W40" s="124" t="str">
        <f t="shared" si="2"/>
        <v/>
      </c>
      <c r="X40" s="124" t="str">
        <f t="shared" si="3"/>
        <v/>
      </c>
      <c r="Y40" s="124" t="str">
        <f t="shared" si="4"/>
        <v/>
      </c>
      <c r="Z40" s="124" t="str">
        <f t="shared" si="5"/>
        <v/>
      </c>
      <c r="AA40" s="124" t="str">
        <f t="shared" si="6"/>
        <v/>
      </c>
      <c r="AB40" s="124">
        <f t="shared" si="7"/>
        <v>1</v>
      </c>
      <c r="AC40" s="124">
        <f t="shared" si="10"/>
        <v>1</v>
      </c>
    </row>
    <row r="41" spans="1:36" x14ac:dyDescent="0.25">
      <c r="A41" s="25">
        <v>13</v>
      </c>
      <c r="B41" s="263"/>
      <c r="C41" s="263"/>
      <c r="D41" s="34"/>
      <c r="E41" s="43"/>
      <c r="F41" s="90"/>
      <c r="G41" s="356" t="str">
        <f t="shared" si="0"/>
        <v/>
      </c>
      <c r="H41" s="380"/>
      <c r="I41" s="288"/>
      <c r="J41" s="289"/>
      <c r="K41" s="341" t="str">
        <f>IF(B41=0,"", IF(H41="",0,
IF('Member Info'!H41&gt;'Member Info'!$AJ$12,'Member Info'!$AK$13,IF('Member Info'!H41&gt;'Member Info'!$AJ$11,'Member Info'!$AK$12,IF('Member Info'!H41&gt;'Member Info'!$AJ$10,'Member Info'!$AK$11,IF('Member Info'!H41&gt;'Member Info'!$AJ$9,'Member Info'!$AK$10,IF('Member Info'!H41&gt;'Member Info'!$AJ$8,'Member Info'!$AK$9,'Member Info'!$AK$8)))))))</f>
        <v/>
      </c>
      <c r="L41" s="342"/>
      <c r="M41" s="77"/>
      <c r="N41" s="273"/>
      <c r="O41" s="274"/>
      <c r="P41" s="322" t="str">
        <f t="shared" si="8"/>
        <v/>
      </c>
      <c r="Q41" s="141">
        <f t="shared" si="11"/>
        <v>0</v>
      </c>
      <c r="R41" s="141"/>
      <c r="T41" s="124">
        <f t="shared" si="9"/>
        <v>0</v>
      </c>
      <c r="V41" s="124" t="str">
        <f t="shared" si="1"/>
        <v/>
      </c>
      <c r="W41" s="124" t="str">
        <f t="shared" si="2"/>
        <v/>
      </c>
      <c r="X41" s="124" t="str">
        <f t="shared" si="3"/>
        <v/>
      </c>
      <c r="Y41" s="124" t="str">
        <f t="shared" si="4"/>
        <v/>
      </c>
      <c r="Z41" s="124" t="str">
        <f t="shared" si="5"/>
        <v/>
      </c>
      <c r="AA41" s="124" t="str">
        <f t="shared" si="6"/>
        <v/>
      </c>
      <c r="AB41" s="124">
        <f t="shared" si="7"/>
        <v>1</v>
      </c>
      <c r="AC41" s="124">
        <f t="shared" si="10"/>
        <v>1</v>
      </c>
    </row>
    <row r="42" spans="1:36" x14ac:dyDescent="0.25">
      <c r="A42" s="25">
        <v>14</v>
      </c>
      <c r="B42" s="263"/>
      <c r="C42" s="263"/>
      <c r="D42" s="34"/>
      <c r="E42" s="43"/>
      <c r="F42" s="90"/>
      <c r="G42" s="356" t="str">
        <f t="shared" si="0"/>
        <v/>
      </c>
      <c r="H42" s="380"/>
      <c r="I42" s="288"/>
      <c r="J42" s="289"/>
      <c r="K42" s="341" t="str">
        <f>IF(B42=0,"", IF(H42="",0,
IF('Member Info'!H42&gt;'Member Info'!$AJ$12,'Member Info'!$AK$13,IF('Member Info'!H42&gt;'Member Info'!$AJ$11,'Member Info'!$AK$12,IF('Member Info'!H42&gt;'Member Info'!$AJ$10,'Member Info'!$AK$11,IF('Member Info'!H42&gt;'Member Info'!$AJ$9,'Member Info'!$AK$10,IF('Member Info'!H42&gt;'Member Info'!$AJ$8,'Member Info'!$AK$9,'Member Info'!$AK$8)))))))</f>
        <v/>
      </c>
      <c r="L42" s="342"/>
      <c r="M42" s="77"/>
      <c r="N42" s="273"/>
      <c r="O42" s="274"/>
      <c r="P42" s="322" t="str">
        <f t="shared" si="8"/>
        <v/>
      </c>
      <c r="Q42" s="141">
        <f t="shared" si="11"/>
        <v>0</v>
      </c>
      <c r="R42" s="141"/>
      <c r="T42" s="124">
        <f t="shared" si="9"/>
        <v>0</v>
      </c>
      <c r="V42" s="124" t="str">
        <f t="shared" si="1"/>
        <v/>
      </c>
      <c r="W42" s="124" t="str">
        <f t="shared" si="2"/>
        <v/>
      </c>
      <c r="X42" s="124" t="str">
        <f t="shared" si="3"/>
        <v/>
      </c>
      <c r="Y42" s="124" t="str">
        <f t="shared" si="4"/>
        <v/>
      </c>
      <c r="Z42" s="124" t="str">
        <f t="shared" si="5"/>
        <v/>
      </c>
      <c r="AA42" s="124" t="str">
        <f t="shared" si="6"/>
        <v/>
      </c>
      <c r="AB42" s="124">
        <f t="shared" si="7"/>
        <v>1</v>
      </c>
      <c r="AC42" s="124">
        <f t="shared" si="10"/>
        <v>1</v>
      </c>
    </row>
    <row r="43" spans="1:36" x14ac:dyDescent="0.25">
      <c r="A43" s="25">
        <v>15</v>
      </c>
      <c r="B43" s="263"/>
      <c r="C43" s="263"/>
      <c r="D43" s="34"/>
      <c r="E43" s="43"/>
      <c r="F43" s="90"/>
      <c r="G43" s="356" t="str">
        <f t="shared" si="0"/>
        <v/>
      </c>
      <c r="H43" s="380"/>
      <c r="I43" s="288"/>
      <c r="J43" s="289"/>
      <c r="K43" s="341" t="str">
        <f>IF(B43=0,"", IF(H43="",0,
IF('Member Info'!H43&gt;'Member Info'!$AJ$12,'Member Info'!$AK$13,IF('Member Info'!H43&gt;'Member Info'!$AJ$11,'Member Info'!$AK$12,IF('Member Info'!H43&gt;'Member Info'!$AJ$10,'Member Info'!$AK$11,IF('Member Info'!H43&gt;'Member Info'!$AJ$9,'Member Info'!$AK$10,IF('Member Info'!H43&gt;'Member Info'!$AJ$8,'Member Info'!$AK$9,'Member Info'!$AK$8)))))))</f>
        <v/>
      </c>
      <c r="L43" s="342"/>
      <c r="M43" s="77"/>
      <c r="N43" s="273"/>
      <c r="O43" s="274"/>
      <c r="P43" s="322" t="str">
        <f t="shared" si="8"/>
        <v/>
      </c>
      <c r="Q43" s="141">
        <f t="shared" si="11"/>
        <v>0</v>
      </c>
      <c r="R43" s="141"/>
      <c r="T43" s="124">
        <f t="shared" si="9"/>
        <v>0</v>
      </c>
      <c r="V43" s="124" t="str">
        <f t="shared" si="1"/>
        <v/>
      </c>
      <c r="W43" s="124" t="str">
        <f t="shared" si="2"/>
        <v/>
      </c>
      <c r="X43" s="124" t="str">
        <f t="shared" si="3"/>
        <v/>
      </c>
      <c r="Y43" s="124" t="str">
        <f t="shared" si="4"/>
        <v/>
      </c>
      <c r="Z43" s="124" t="str">
        <f t="shared" si="5"/>
        <v/>
      </c>
      <c r="AA43" s="124" t="str">
        <f t="shared" si="6"/>
        <v/>
      </c>
      <c r="AB43" s="124">
        <f t="shared" si="7"/>
        <v>1</v>
      </c>
      <c r="AC43" s="124">
        <f t="shared" si="10"/>
        <v>1</v>
      </c>
    </row>
    <row r="44" spans="1:36" x14ac:dyDescent="0.25">
      <c r="A44" s="25">
        <v>16</v>
      </c>
      <c r="B44" s="263"/>
      <c r="C44" s="263"/>
      <c r="D44" s="34"/>
      <c r="E44" s="43"/>
      <c r="F44" s="90"/>
      <c r="G44" s="356" t="str">
        <f t="shared" si="0"/>
        <v/>
      </c>
      <c r="H44" s="380"/>
      <c r="I44" s="288"/>
      <c r="J44" s="289"/>
      <c r="K44" s="341" t="str">
        <f>IF(B44=0,"", IF(H44="",0,
IF('Member Info'!H44&gt;'Member Info'!$AJ$12,'Member Info'!$AK$13,IF('Member Info'!H44&gt;'Member Info'!$AJ$11,'Member Info'!$AK$12,IF('Member Info'!H44&gt;'Member Info'!$AJ$10,'Member Info'!$AK$11,IF('Member Info'!H44&gt;'Member Info'!$AJ$9,'Member Info'!$AK$10,IF('Member Info'!H44&gt;'Member Info'!$AJ$8,'Member Info'!$AK$9,'Member Info'!$AK$8)))))))</f>
        <v/>
      </c>
      <c r="L44" s="342"/>
      <c r="M44" s="77"/>
      <c r="N44" s="273"/>
      <c r="O44" s="274"/>
      <c r="P44" s="322" t="str">
        <f t="shared" si="8"/>
        <v/>
      </c>
      <c r="Q44" s="141">
        <f t="shared" si="11"/>
        <v>0</v>
      </c>
      <c r="R44" s="141"/>
      <c r="T44" s="124">
        <f t="shared" si="9"/>
        <v>0</v>
      </c>
      <c r="V44" s="124" t="str">
        <f t="shared" si="1"/>
        <v/>
      </c>
      <c r="W44" s="124" t="str">
        <f t="shared" si="2"/>
        <v/>
      </c>
      <c r="X44" s="124" t="str">
        <f t="shared" si="3"/>
        <v/>
      </c>
      <c r="Y44" s="124" t="str">
        <f t="shared" si="4"/>
        <v/>
      </c>
      <c r="Z44" s="124" t="str">
        <f t="shared" si="5"/>
        <v/>
      </c>
      <c r="AA44" s="124" t="str">
        <f t="shared" si="6"/>
        <v/>
      </c>
      <c r="AB44" s="124">
        <f t="shared" si="7"/>
        <v>1</v>
      </c>
      <c r="AC44" s="124">
        <f t="shared" si="10"/>
        <v>1</v>
      </c>
    </row>
    <row r="45" spans="1:36" x14ac:dyDescent="0.25">
      <c r="A45" s="25">
        <v>17</v>
      </c>
      <c r="B45" s="263"/>
      <c r="C45" s="263"/>
      <c r="D45" s="34"/>
      <c r="E45" s="43"/>
      <c r="F45" s="90"/>
      <c r="G45" s="356" t="str">
        <f t="shared" si="0"/>
        <v/>
      </c>
      <c r="H45" s="380"/>
      <c r="I45" s="288"/>
      <c r="J45" s="289"/>
      <c r="K45" s="341" t="str">
        <f>IF(B45=0,"", IF(H45="",0,
IF('Member Info'!H45&gt;'Member Info'!$AJ$12,'Member Info'!$AK$13,IF('Member Info'!H45&gt;'Member Info'!$AJ$11,'Member Info'!$AK$12,IF('Member Info'!H45&gt;'Member Info'!$AJ$10,'Member Info'!$AK$11,IF('Member Info'!H45&gt;'Member Info'!$AJ$9,'Member Info'!$AK$10,IF('Member Info'!H45&gt;'Member Info'!$AJ$8,'Member Info'!$AK$9,'Member Info'!$AK$8)))))))</f>
        <v/>
      </c>
      <c r="L45" s="342"/>
      <c r="M45" s="77"/>
      <c r="N45" s="273"/>
      <c r="O45" s="274"/>
      <c r="P45" s="322" t="str">
        <f t="shared" si="8"/>
        <v/>
      </c>
      <c r="Q45" s="141">
        <f t="shared" si="11"/>
        <v>0</v>
      </c>
      <c r="R45" s="141"/>
      <c r="T45" s="124">
        <f t="shared" si="9"/>
        <v>0</v>
      </c>
      <c r="V45" s="124" t="str">
        <f t="shared" si="1"/>
        <v/>
      </c>
      <c r="W45" s="124" t="str">
        <f t="shared" si="2"/>
        <v/>
      </c>
      <c r="X45" s="124" t="str">
        <f t="shared" si="3"/>
        <v/>
      </c>
      <c r="Y45" s="124" t="str">
        <f t="shared" si="4"/>
        <v/>
      </c>
      <c r="Z45" s="124" t="str">
        <f t="shared" si="5"/>
        <v/>
      </c>
      <c r="AA45" s="124" t="str">
        <f t="shared" si="6"/>
        <v/>
      </c>
      <c r="AB45" s="124">
        <f t="shared" si="7"/>
        <v>1</v>
      </c>
      <c r="AC45" s="124">
        <f t="shared" si="10"/>
        <v>1</v>
      </c>
      <c r="AD45" s="148"/>
      <c r="AE45" s="148"/>
      <c r="AF45" s="148"/>
      <c r="AG45" s="148"/>
      <c r="AH45" s="148"/>
      <c r="AI45" s="148"/>
      <c r="AJ45" s="148"/>
    </row>
    <row r="46" spans="1:36" x14ac:dyDescent="0.25">
      <c r="A46" s="25">
        <v>18</v>
      </c>
      <c r="B46" s="263"/>
      <c r="C46" s="263"/>
      <c r="D46" s="34"/>
      <c r="E46" s="43"/>
      <c r="F46" s="90"/>
      <c r="G46" s="356" t="str">
        <f t="shared" si="0"/>
        <v/>
      </c>
      <c r="H46" s="380"/>
      <c r="I46" s="288"/>
      <c r="J46" s="289"/>
      <c r="K46" s="341" t="str">
        <f>IF(B46=0,"", IF(H46="",0,
IF('Member Info'!H46&gt;'Member Info'!$AJ$12,'Member Info'!$AK$13,IF('Member Info'!H46&gt;'Member Info'!$AJ$11,'Member Info'!$AK$12,IF('Member Info'!H46&gt;'Member Info'!$AJ$10,'Member Info'!$AK$11,IF('Member Info'!H46&gt;'Member Info'!$AJ$9,'Member Info'!$AK$10,IF('Member Info'!H46&gt;'Member Info'!$AJ$8,'Member Info'!$AK$9,'Member Info'!$AK$8)))))))</f>
        <v/>
      </c>
      <c r="L46" s="342"/>
      <c r="M46" s="77"/>
      <c r="N46" s="273"/>
      <c r="O46" s="274"/>
      <c r="P46" s="322" t="str">
        <f t="shared" si="8"/>
        <v/>
      </c>
      <c r="Q46" s="141">
        <f t="shared" si="11"/>
        <v>0</v>
      </c>
      <c r="R46" s="141"/>
      <c r="T46" s="124">
        <f t="shared" si="9"/>
        <v>0</v>
      </c>
      <c r="V46" s="124" t="str">
        <f t="shared" si="1"/>
        <v/>
      </c>
      <c r="W46" s="124" t="str">
        <f t="shared" si="2"/>
        <v/>
      </c>
      <c r="X46" s="124" t="str">
        <f t="shared" si="3"/>
        <v/>
      </c>
      <c r="Y46" s="124" t="str">
        <f t="shared" si="4"/>
        <v/>
      </c>
      <c r="Z46" s="124" t="str">
        <f t="shared" si="5"/>
        <v/>
      </c>
      <c r="AA46" s="124" t="str">
        <f t="shared" si="6"/>
        <v/>
      </c>
      <c r="AB46" s="124">
        <f t="shared" si="7"/>
        <v>1</v>
      </c>
      <c r="AC46" s="124">
        <f t="shared" si="10"/>
        <v>1</v>
      </c>
      <c r="AD46" s="215"/>
      <c r="AE46" s="216"/>
      <c r="AF46" s="216"/>
      <c r="AG46" s="217"/>
      <c r="AH46" s="148"/>
      <c r="AI46" s="148"/>
      <c r="AJ46" s="148"/>
    </row>
    <row r="47" spans="1:36" x14ac:dyDescent="0.25">
      <c r="A47" s="25">
        <v>19</v>
      </c>
      <c r="B47" s="263"/>
      <c r="C47" s="263"/>
      <c r="D47" s="34"/>
      <c r="E47" s="43"/>
      <c r="F47" s="90"/>
      <c r="G47" s="356" t="str">
        <f t="shared" si="0"/>
        <v/>
      </c>
      <c r="H47" s="380"/>
      <c r="I47" s="288"/>
      <c r="J47" s="289"/>
      <c r="K47" s="341" t="str">
        <f>IF(B47=0,"", IF(H47="",0,
IF('Member Info'!H47&gt;'Member Info'!$AJ$12,'Member Info'!$AK$13,IF('Member Info'!H47&gt;'Member Info'!$AJ$11,'Member Info'!$AK$12,IF('Member Info'!H47&gt;'Member Info'!$AJ$10,'Member Info'!$AK$11,IF('Member Info'!H47&gt;'Member Info'!$AJ$9,'Member Info'!$AK$10,IF('Member Info'!H47&gt;'Member Info'!$AJ$8,'Member Info'!$AK$9,'Member Info'!$AK$8)))))))</f>
        <v/>
      </c>
      <c r="L47" s="342"/>
      <c r="M47" s="77"/>
      <c r="N47" s="273"/>
      <c r="O47" s="274"/>
      <c r="P47" s="322" t="str">
        <f t="shared" si="8"/>
        <v/>
      </c>
      <c r="Q47" s="141">
        <f t="shared" si="11"/>
        <v>0</v>
      </c>
      <c r="R47" s="141"/>
      <c r="T47" s="124">
        <f t="shared" si="9"/>
        <v>0</v>
      </c>
      <c r="V47" s="124" t="str">
        <f t="shared" si="1"/>
        <v/>
      </c>
      <c r="W47" s="124" t="str">
        <f t="shared" si="2"/>
        <v/>
      </c>
      <c r="X47" s="124" t="str">
        <f t="shared" si="3"/>
        <v/>
      </c>
      <c r="Y47" s="124" t="str">
        <f t="shared" si="4"/>
        <v/>
      </c>
      <c r="Z47" s="124" t="str">
        <f t="shared" si="5"/>
        <v/>
      </c>
      <c r="AA47" s="124" t="str">
        <f t="shared" si="6"/>
        <v/>
      </c>
      <c r="AB47" s="124">
        <f t="shared" si="7"/>
        <v>1</v>
      </c>
      <c r="AC47" s="124">
        <f t="shared" si="10"/>
        <v>1</v>
      </c>
      <c r="AD47" s="148"/>
      <c r="AE47" s="148"/>
      <c r="AF47" s="148"/>
      <c r="AG47" s="148"/>
      <c r="AH47" s="148"/>
      <c r="AI47" s="148"/>
      <c r="AJ47" s="148"/>
    </row>
    <row r="48" spans="1:36" x14ac:dyDescent="0.25">
      <c r="A48" s="25">
        <v>20</v>
      </c>
      <c r="B48" s="263"/>
      <c r="C48" s="263"/>
      <c r="D48" s="34"/>
      <c r="E48" s="43"/>
      <c r="F48" s="90"/>
      <c r="G48" s="356" t="str">
        <f t="shared" si="0"/>
        <v/>
      </c>
      <c r="H48" s="380"/>
      <c r="I48" s="288"/>
      <c r="J48" s="289"/>
      <c r="K48" s="341" t="str">
        <f>IF(B48=0,"", IF(H48="",0,
IF('Member Info'!H48&gt;'Member Info'!$AJ$12,'Member Info'!$AK$13,IF('Member Info'!H48&gt;'Member Info'!$AJ$11,'Member Info'!$AK$12,IF('Member Info'!H48&gt;'Member Info'!$AJ$10,'Member Info'!$AK$11,IF('Member Info'!H48&gt;'Member Info'!$AJ$9,'Member Info'!$AK$10,IF('Member Info'!H48&gt;'Member Info'!$AJ$8,'Member Info'!$AK$9,'Member Info'!$AK$8)))))))</f>
        <v/>
      </c>
      <c r="L48" s="342"/>
      <c r="M48" s="77"/>
      <c r="N48" s="273"/>
      <c r="O48" s="274"/>
      <c r="P48" s="322" t="str">
        <f t="shared" si="8"/>
        <v/>
      </c>
      <c r="Q48" s="141">
        <f t="shared" si="11"/>
        <v>0</v>
      </c>
      <c r="R48" s="141"/>
      <c r="T48" s="124">
        <f t="shared" si="9"/>
        <v>0</v>
      </c>
      <c r="V48" s="124" t="str">
        <f t="shared" si="1"/>
        <v/>
      </c>
      <c r="W48" s="124" t="str">
        <f t="shared" si="2"/>
        <v/>
      </c>
      <c r="X48" s="124" t="str">
        <f t="shared" si="3"/>
        <v/>
      </c>
      <c r="Y48" s="124" t="str">
        <f t="shared" si="4"/>
        <v/>
      </c>
      <c r="Z48" s="124" t="str">
        <f t="shared" si="5"/>
        <v/>
      </c>
      <c r="AA48" s="124" t="str">
        <f t="shared" si="6"/>
        <v/>
      </c>
      <c r="AB48" s="124">
        <f t="shared" si="7"/>
        <v>1</v>
      </c>
      <c r="AC48" s="124">
        <f t="shared" si="10"/>
        <v>1</v>
      </c>
    </row>
    <row r="49" spans="1:29" x14ac:dyDescent="0.25">
      <c r="A49" s="25">
        <v>21</v>
      </c>
      <c r="B49" s="263"/>
      <c r="C49" s="263"/>
      <c r="D49" s="34"/>
      <c r="E49" s="43"/>
      <c r="F49" s="90"/>
      <c r="G49" s="356" t="str">
        <f t="shared" si="0"/>
        <v/>
      </c>
      <c r="H49" s="380"/>
      <c r="I49" s="288"/>
      <c r="J49" s="289"/>
      <c r="K49" s="341" t="str">
        <f>IF(B49=0,"", IF(H49="",0,
IF('Member Info'!H49&gt;'Member Info'!$AJ$12,'Member Info'!$AK$13,IF('Member Info'!H49&gt;'Member Info'!$AJ$11,'Member Info'!$AK$12,IF('Member Info'!H49&gt;'Member Info'!$AJ$10,'Member Info'!$AK$11,IF('Member Info'!H49&gt;'Member Info'!$AJ$9,'Member Info'!$AK$10,IF('Member Info'!H49&gt;'Member Info'!$AJ$8,'Member Info'!$AK$9,'Member Info'!$AK$8)))))))</f>
        <v/>
      </c>
      <c r="L49" s="342"/>
      <c r="M49" s="77"/>
      <c r="N49" s="273"/>
      <c r="O49" s="274"/>
      <c r="P49" s="322" t="str">
        <f t="shared" si="8"/>
        <v/>
      </c>
      <c r="Q49" s="141">
        <f t="shared" si="11"/>
        <v>0</v>
      </c>
      <c r="R49" s="141"/>
      <c r="T49" s="124">
        <f t="shared" si="9"/>
        <v>0</v>
      </c>
      <c r="V49" s="124" t="str">
        <f t="shared" si="1"/>
        <v/>
      </c>
      <c r="W49" s="124" t="str">
        <f t="shared" si="2"/>
        <v/>
      </c>
      <c r="X49" s="124" t="str">
        <f t="shared" si="3"/>
        <v/>
      </c>
      <c r="Y49" s="124" t="str">
        <f t="shared" si="4"/>
        <v/>
      </c>
      <c r="Z49" s="124" t="str">
        <f t="shared" si="5"/>
        <v/>
      </c>
      <c r="AA49" s="124" t="str">
        <f t="shared" si="6"/>
        <v/>
      </c>
      <c r="AB49" s="124">
        <f t="shared" si="7"/>
        <v>1</v>
      </c>
      <c r="AC49" s="124">
        <f t="shared" si="10"/>
        <v>1</v>
      </c>
    </row>
    <row r="50" spans="1:29" x14ac:dyDescent="0.25">
      <c r="A50" s="25">
        <v>22</v>
      </c>
      <c r="B50" s="263"/>
      <c r="C50" s="263"/>
      <c r="D50" s="34"/>
      <c r="E50" s="43"/>
      <c r="F50" s="90"/>
      <c r="G50" s="356" t="str">
        <f t="shared" si="0"/>
        <v/>
      </c>
      <c r="H50" s="380"/>
      <c r="I50" s="288"/>
      <c r="J50" s="289"/>
      <c r="K50" s="341" t="str">
        <f>IF(B50=0,"", IF(H50="",0,
IF('Member Info'!H50&gt;'Member Info'!$AJ$12,'Member Info'!$AK$13,IF('Member Info'!H50&gt;'Member Info'!$AJ$11,'Member Info'!$AK$12,IF('Member Info'!H50&gt;'Member Info'!$AJ$10,'Member Info'!$AK$11,IF('Member Info'!H50&gt;'Member Info'!$AJ$9,'Member Info'!$AK$10,IF('Member Info'!H50&gt;'Member Info'!$AJ$8,'Member Info'!$AK$9,'Member Info'!$AK$8)))))))</f>
        <v/>
      </c>
      <c r="L50" s="342"/>
      <c r="M50" s="77"/>
      <c r="N50" s="273"/>
      <c r="O50" s="274"/>
      <c r="P50" s="322" t="str">
        <f t="shared" si="8"/>
        <v/>
      </c>
      <c r="Q50" s="141">
        <f t="shared" si="11"/>
        <v>0</v>
      </c>
      <c r="R50" s="141"/>
      <c r="T50" s="124">
        <f t="shared" si="9"/>
        <v>0</v>
      </c>
      <c r="V50" s="124" t="str">
        <f t="shared" si="1"/>
        <v/>
      </c>
      <c r="W50" s="124" t="str">
        <f t="shared" si="2"/>
        <v/>
      </c>
      <c r="X50" s="124" t="str">
        <f t="shared" si="3"/>
        <v/>
      </c>
      <c r="Y50" s="124" t="str">
        <f t="shared" si="4"/>
        <v/>
      </c>
      <c r="Z50" s="124" t="str">
        <f t="shared" si="5"/>
        <v/>
      </c>
      <c r="AA50" s="124" t="str">
        <f t="shared" si="6"/>
        <v/>
      </c>
      <c r="AB50" s="124">
        <f t="shared" si="7"/>
        <v>1</v>
      </c>
      <c r="AC50" s="124">
        <f t="shared" si="10"/>
        <v>1</v>
      </c>
    </row>
    <row r="51" spans="1:29" x14ac:dyDescent="0.25">
      <c r="A51" s="25">
        <v>23</v>
      </c>
      <c r="B51" s="263"/>
      <c r="C51" s="263"/>
      <c r="D51" s="34"/>
      <c r="E51" s="43"/>
      <c r="F51" s="90"/>
      <c r="G51" s="356" t="str">
        <f t="shared" si="0"/>
        <v/>
      </c>
      <c r="H51" s="380"/>
      <c r="I51" s="288"/>
      <c r="J51" s="289"/>
      <c r="K51" s="341" t="str">
        <f>IF(B51=0,"", IF(H51="",0,
IF('Member Info'!H51&gt;'Member Info'!$AJ$12,'Member Info'!$AK$13,IF('Member Info'!H51&gt;'Member Info'!$AJ$11,'Member Info'!$AK$12,IF('Member Info'!H51&gt;'Member Info'!$AJ$10,'Member Info'!$AK$11,IF('Member Info'!H51&gt;'Member Info'!$AJ$9,'Member Info'!$AK$10,IF('Member Info'!H51&gt;'Member Info'!$AJ$8,'Member Info'!$AK$9,'Member Info'!$AK$8)))))))</f>
        <v/>
      </c>
      <c r="L51" s="342"/>
      <c r="M51" s="77"/>
      <c r="N51" s="273"/>
      <c r="O51" s="274"/>
      <c r="P51" s="322" t="str">
        <f t="shared" si="8"/>
        <v/>
      </c>
      <c r="Q51" s="141">
        <f t="shared" si="11"/>
        <v>0</v>
      </c>
      <c r="R51" s="141"/>
      <c r="T51" s="124">
        <f t="shared" si="9"/>
        <v>0</v>
      </c>
      <c r="V51" s="124" t="str">
        <f t="shared" si="1"/>
        <v/>
      </c>
      <c r="W51" s="124" t="str">
        <f t="shared" si="2"/>
        <v/>
      </c>
      <c r="X51" s="124" t="str">
        <f t="shared" si="3"/>
        <v/>
      </c>
      <c r="Y51" s="124" t="str">
        <f t="shared" si="4"/>
        <v/>
      </c>
      <c r="Z51" s="124" t="str">
        <f t="shared" si="5"/>
        <v/>
      </c>
      <c r="AA51" s="124" t="str">
        <f t="shared" si="6"/>
        <v/>
      </c>
      <c r="AB51" s="124">
        <f t="shared" si="7"/>
        <v>1</v>
      </c>
      <c r="AC51" s="124">
        <f t="shared" si="10"/>
        <v>1</v>
      </c>
    </row>
    <row r="52" spans="1:29" x14ac:dyDescent="0.25">
      <c r="A52" s="25">
        <v>24</v>
      </c>
      <c r="B52" s="263"/>
      <c r="C52" s="263"/>
      <c r="D52" s="34"/>
      <c r="E52" s="43"/>
      <c r="F52" s="90"/>
      <c r="G52" s="356" t="str">
        <f t="shared" si="0"/>
        <v/>
      </c>
      <c r="H52" s="380"/>
      <c r="I52" s="288"/>
      <c r="J52" s="289"/>
      <c r="K52" s="341" t="str">
        <f>IF(B52=0,"", IF(H52="",0,
IF('Member Info'!H52&gt;'Member Info'!$AJ$12,'Member Info'!$AK$13,IF('Member Info'!H52&gt;'Member Info'!$AJ$11,'Member Info'!$AK$12,IF('Member Info'!H52&gt;'Member Info'!$AJ$10,'Member Info'!$AK$11,IF('Member Info'!H52&gt;'Member Info'!$AJ$9,'Member Info'!$AK$10,IF('Member Info'!H52&gt;'Member Info'!$AJ$8,'Member Info'!$AK$9,'Member Info'!$AK$8)))))))</f>
        <v/>
      </c>
      <c r="L52" s="342"/>
      <c r="M52" s="77"/>
      <c r="N52" s="273"/>
      <c r="O52" s="274"/>
      <c r="P52" s="322" t="str">
        <f t="shared" si="8"/>
        <v/>
      </c>
      <c r="Q52" s="141">
        <f t="shared" si="11"/>
        <v>0</v>
      </c>
      <c r="R52" s="141"/>
      <c r="T52" s="124">
        <f t="shared" si="9"/>
        <v>0</v>
      </c>
      <c r="V52" s="124" t="str">
        <f t="shared" si="1"/>
        <v/>
      </c>
      <c r="W52" s="124" t="str">
        <f t="shared" si="2"/>
        <v/>
      </c>
      <c r="X52" s="124" t="str">
        <f t="shared" si="3"/>
        <v/>
      </c>
      <c r="Y52" s="124" t="str">
        <f t="shared" si="4"/>
        <v/>
      </c>
      <c r="Z52" s="124" t="str">
        <f t="shared" si="5"/>
        <v/>
      </c>
      <c r="AA52" s="124" t="str">
        <f t="shared" si="6"/>
        <v/>
      </c>
      <c r="AB52" s="124">
        <f t="shared" si="7"/>
        <v>1</v>
      </c>
      <c r="AC52" s="124">
        <f t="shared" si="10"/>
        <v>1</v>
      </c>
    </row>
    <row r="53" spans="1:29" x14ac:dyDescent="0.25">
      <c r="A53" s="25">
        <v>25</v>
      </c>
      <c r="B53" s="263"/>
      <c r="C53" s="263"/>
      <c r="D53" s="34"/>
      <c r="E53" s="43"/>
      <c r="F53" s="90"/>
      <c r="G53" s="356" t="str">
        <f t="shared" si="0"/>
        <v/>
      </c>
      <c r="H53" s="380"/>
      <c r="I53" s="288"/>
      <c r="J53" s="289"/>
      <c r="K53" s="341" t="str">
        <f>IF(B53=0,"", IF(H53="",0,
IF('Member Info'!H53&gt;'Member Info'!$AJ$12,'Member Info'!$AK$13,IF('Member Info'!H53&gt;'Member Info'!$AJ$11,'Member Info'!$AK$12,IF('Member Info'!H53&gt;'Member Info'!$AJ$10,'Member Info'!$AK$11,IF('Member Info'!H53&gt;'Member Info'!$AJ$9,'Member Info'!$AK$10,IF('Member Info'!H53&gt;'Member Info'!$AJ$8,'Member Info'!$AK$9,'Member Info'!$AK$8)))))))</f>
        <v/>
      </c>
      <c r="L53" s="342"/>
      <c r="M53" s="77"/>
      <c r="N53" s="273"/>
      <c r="O53" s="274"/>
      <c r="P53" s="322" t="str">
        <f t="shared" si="8"/>
        <v/>
      </c>
      <c r="Q53" s="141">
        <f t="shared" si="11"/>
        <v>0</v>
      </c>
      <c r="R53" s="141"/>
      <c r="T53" s="124">
        <f t="shared" si="9"/>
        <v>0</v>
      </c>
      <c r="V53" s="124" t="str">
        <f t="shared" si="1"/>
        <v/>
      </c>
      <c r="W53" s="124" t="str">
        <f t="shared" si="2"/>
        <v/>
      </c>
      <c r="X53" s="124" t="str">
        <f t="shared" si="3"/>
        <v/>
      </c>
      <c r="Y53" s="124" t="str">
        <f t="shared" si="4"/>
        <v/>
      </c>
      <c r="Z53" s="124" t="str">
        <f t="shared" si="5"/>
        <v/>
      </c>
      <c r="AA53" s="124" t="str">
        <f t="shared" si="6"/>
        <v/>
      </c>
      <c r="AB53" s="124">
        <f t="shared" si="7"/>
        <v>1</v>
      </c>
      <c r="AC53" s="124">
        <f t="shared" si="10"/>
        <v>1</v>
      </c>
    </row>
    <row r="54" spans="1:29" x14ac:dyDescent="0.25">
      <c r="A54" s="25">
        <v>26</v>
      </c>
      <c r="B54" s="263"/>
      <c r="C54" s="263"/>
      <c r="D54" s="34"/>
      <c r="E54" s="43"/>
      <c r="F54" s="90"/>
      <c r="G54" s="356" t="str">
        <f t="shared" si="0"/>
        <v/>
      </c>
      <c r="H54" s="380"/>
      <c r="I54" s="288"/>
      <c r="J54" s="289"/>
      <c r="K54" s="341" t="str">
        <f>IF(B54=0,"", IF(H54="",0,
IF('Member Info'!H54&gt;'Member Info'!$AJ$12,'Member Info'!$AK$13,IF('Member Info'!H54&gt;'Member Info'!$AJ$11,'Member Info'!$AK$12,IF('Member Info'!H54&gt;'Member Info'!$AJ$10,'Member Info'!$AK$11,IF('Member Info'!H54&gt;'Member Info'!$AJ$9,'Member Info'!$AK$10,IF('Member Info'!H54&gt;'Member Info'!$AJ$8,'Member Info'!$AK$9,'Member Info'!$AK$8)))))))</f>
        <v/>
      </c>
      <c r="L54" s="342"/>
      <c r="M54" s="77"/>
      <c r="N54" s="273"/>
      <c r="O54" s="274"/>
      <c r="P54" s="322" t="str">
        <f t="shared" si="8"/>
        <v/>
      </c>
      <c r="Q54" s="141">
        <f t="shared" si="11"/>
        <v>0</v>
      </c>
      <c r="R54" s="141"/>
      <c r="T54" s="124">
        <f t="shared" si="9"/>
        <v>0</v>
      </c>
      <c r="V54" s="124" t="str">
        <f t="shared" si="1"/>
        <v/>
      </c>
      <c r="W54" s="124" t="str">
        <f t="shared" si="2"/>
        <v/>
      </c>
      <c r="X54" s="124" t="str">
        <f t="shared" si="3"/>
        <v/>
      </c>
      <c r="Y54" s="124" t="str">
        <f t="shared" si="4"/>
        <v/>
      </c>
      <c r="Z54" s="124" t="str">
        <f t="shared" si="5"/>
        <v/>
      </c>
      <c r="AA54" s="124" t="str">
        <f t="shared" si="6"/>
        <v/>
      </c>
      <c r="AB54" s="124">
        <f t="shared" si="7"/>
        <v>1</v>
      </c>
      <c r="AC54" s="124">
        <f t="shared" si="10"/>
        <v>1</v>
      </c>
    </row>
    <row r="55" spans="1:29" x14ac:dyDescent="0.25">
      <c r="A55" s="25">
        <v>27</v>
      </c>
      <c r="B55" s="263"/>
      <c r="C55" s="263"/>
      <c r="D55" s="34"/>
      <c r="E55" s="43"/>
      <c r="F55" s="90"/>
      <c r="G55" s="356" t="str">
        <f t="shared" si="0"/>
        <v/>
      </c>
      <c r="H55" s="380"/>
      <c r="I55" s="288"/>
      <c r="J55" s="289"/>
      <c r="K55" s="341" t="str">
        <f>IF(B55=0,"", IF(H55="",0,
IF('Member Info'!H55&gt;'Member Info'!$AJ$12,'Member Info'!$AK$13,IF('Member Info'!H55&gt;'Member Info'!$AJ$11,'Member Info'!$AK$12,IF('Member Info'!H55&gt;'Member Info'!$AJ$10,'Member Info'!$AK$11,IF('Member Info'!H55&gt;'Member Info'!$AJ$9,'Member Info'!$AK$10,IF('Member Info'!H55&gt;'Member Info'!$AJ$8,'Member Info'!$AK$9,'Member Info'!$AK$8)))))))</f>
        <v/>
      </c>
      <c r="L55" s="342"/>
      <c r="M55" s="77"/>
      <c r="N55" s="273"/>
      <c r="O55" s="274"/>
      <c r="P55" s="322" t="str">
        <f t="shared" si="8"/>
        <v/>
      </c>
      <c r="Q55" s="141">
        <f t="shared" si="11"/>
        <v>0</v>
      </c>
      <c r="R55" s="141"/>
      <c r="T55" s="124">
        <f t="shared" si="9"/>
        <v>0</v>
      </c>
      <c r="V55" s="124" t="str">
        <f t="shared" si="1"/>
        <v/>
      </c>
      <c r="W55" s="124" t="str">
        <f t="shared" si="2"/>
        <v/>
      </c>
      <c r="X55" s="124" t="str">
        <f t="shared" si="3"/>
        <v/>
      </c>
      <c r="Y55" s="124" t="str">
        <f t="shared" si="4"/>
        <v/>
      </c>
      <c r="Z55" s="124" t="str">
        <f t="shared" si="5"/>
        <v/>
      </c>
      <c r="AA55" s="124" t="str">
        <f t="shared" si="6"/>
        <v/>
      </c>
      <c r="AB55" s="124">
        <f t="shared" si="7"/>
        <v>1</v>
      </c>
      <c r="AC55" s="124">
        <f t="shared" si="10"/>
        <v>1</v>
      </c>
    </row>
    <row r="56" spans="1:29" x14ac:dyDescent="0.25">
      <c r="A56" s="25">
        <v>28</v>
      </c>
      <c r="B56" s="263"/>
      <c r="C56" s="263"/>
      <c r="D56" s="34"/>
      <c r="E56" s="43"/>
      <c r="F56" s="90"/>
      <c r="G56" s="356" t="str">
        <f t="shared" si="0"/>
        <v/>
      </c>
      <c r="H56" s="380"/>
      <c r="I56" s="288"/>
      <c r="J56" s="289"/>
      <c r="K56" s="341" t="str">
        <f>IF(B56=0,"", IF(H56="",0,
IF('Member Info'!H56&gt;'Member Info'!$AJ$12,'Member Info'!$AK$13,IF('Member Info'!H56&gt;'Member Info'!$AJ$11,'Member Info'!$AK$12,IF('Member Info'!H56&gt;'Member Info'!$AJ$10,'Member Info'!$AK$11,IF('Member Info'!H56&gt;'Member Info'!$AJ$9,'Member Info'!$AK$10,IF('Member Info'!H56&gt;'Member Info'!$AJ$8,'Member Info'!$AK$9,'Member Info'!$AK$8)))))))</f>
        <v/>
      </c>
      <c r="L56" s="342"/>
      <c r="M56" s="77"/>
      <c r="N56" s="273"/>
      <c r="O56" s="274"/>
      <c r="P56" s="322" t="str">
        <f t="shared" si="8"/>
        <v/>
      </c>
      <c r="Q56" s="141">
        <f t="shared" si="11"/>
        <v>0</v>
      </c>
      <c r="R56" s="141"/>
      <c r="T56" s="124">
        <f t="shared" si="9"/>
        <v>0</v>
      </c>
      <c r="V56" s="124" t="str">
        <f t="shared" si="1"/>
        <v/>
      </c>
      <c r="W56" s="124" t="str">
        <f t="shared" si="2"/>
        <v/>
      </c>
      <c r="X56" s="124" t="str">
        <f t="shared" si="3"/>
        <v/>
      </c>
      <c r="Y56" s="124" t="str">
        <f t="shared" si="4"/>
        <v/>
      </c>
      <c r="Z56" s="124" t="str">
        <f t="shared" si="5"/>
        <v/>
      </c>
      <c r="AA56" s="124" t="str">
        <f t="shared" si="6"/>
        <v/>
      </c>
      <c r="AB56" s="124">
        <f t="shared" si="7"/>
        <v>1</v>
      </c>
      <c r="AC56" s="124">
        <f t="shared" si="10"/>
        <v>1</v>
      </c>
    </row>
    <row r="57" spans="1:29" x14ac:dyDescent="0.25">
      <c r="A57" s="25">
        <v>29</v>
      </c>
      <c r="B57" s="263"/>
      <c r="C57" s="263"/>
      <c r="D57" s="34"/>
      <c r="E57" s="43"/>
      <c r="F57" s="90"/>
      <c r="G57" s="356" t="str">
        <f t="shared" si="0"/>
        <v/>
      </c>
      <c r="H57" s="380"/>
      <c r="I57" s="288"/>
      <c r="J57" s="289"/>
      <c r="K57" s="341" t="str">
        <f>IF(B57=0,"", IF(H57="",0,
IF('Member Info'!H57&gt;'Member Info'!$AJ$12,'Member Info'!$AK$13,IF('Member Info'!H57&gt;'Member Info'!$AJ$11,'Member Info'!$AK$12,IF('Member Info'!H57&gt;'Member Info'!$AJ$10,'Member Info'!$AK$11,IF('Member Info'!H57&gt;'Member Info'!$AJ$9,'Member Info'!$AK$10,IF('Member Info'!H57&gt;'Member Info'!$AJ$8,'Member Info'!$AK$9,'Member Info'!$AK$8)))))))</f>
        <v/>
      </c>
      <c r="L57" s="342"/>
      <c r="M57" s="77"/>
      <c r="N57" s="273"/>
      <c r="O57" s="274"/>
      <c r="P57" s="322" t="str">
        <f t="shared" si="8"/>
        <v/>
      </c>
      <c r="Q57" s="141">
        <f t="shared" si="11"/>
        <v>0</v>
      </c>
      <c r="R57" s="141"/>
      <c r="T57" s="124">
        <f t="shared" si="9"/>
        <v>0</v>
      </c>
      <c r="V57" s="124" t="str">
        <f t="shared" si="1"/>
        <v/>
      </c>
      <c r="W57" s="124" t="str">
        <f t="shared" si="2"/>
        <v/>
      </c>
      <c r="X57" s="124" t="str">
        <f t="shared" si="3"/>
        <v/>
      </c>
      <c r="Y57" s="124" t="str">
        <f t="shared" si="4"/>
        <v/>
      </c>
      <c r="Z57" s="124" t="str">
        <f t="shared" si="5"/>
        <v/>
      </c>
      <c r="AA57" s="124" t="str">
        <f t="shared" si="6"/>
        <v/>
      </c>
      <c r="AB57" s="124">
        <f t="shared" si="7"/>
        <v>1</v>
      </c>
      <c r="AC57" s="124">
        <f t="shared" si="10"/>
        <v>1</v>
      </c>
    </row>
    <row r="58" spans="1:29" x14ac:dyDescent="0.25">
      <c r="A58" s="25">
        <v>30</v>
      </c>
      <c r="B58" s="263"/>
      <c r="C58" s="263"/>
      <c r="D58" s="34"/>
      <c r="E58" s="43"/>
      <c r="F58" s="90"/>
      <c r="G58" s="356" t="str">
        <f t="shared" si="0"/>
        <v/>
      </c>
      <c r="H58" s="380"/>
      <c r="I58" s="288"/>
      <c r="J58" s="289"/>
      <c r="K58" s="341" t="str">
        <f>IF(B58=0,"", IF(H58="",0,
IF('Member Info'!H58&gt;'Member Info'!$AJ$12,'Member Info'!$AK$13,IF('Member Info'!H58&gt;'Member Info'!$AJ$11,'Member Info'!$AK$12,IF('Member Info'!H58&gt;'Member Info'!$AJ$10,'Member Info'!$AK$11,IF('Member Info'!H58&gt;'Member Info'!$AJ$9,'Member Info'!$AK$10,IF('Member Info'!H58&gt;'Member Info'!$AJ$8,'Member Info'!$AK$9,'Member Info'!$AK$8)))))))</f>
        <v/>
      </c>
      <c r="L58" s="342"/>
      <c r="M58" s="77"/>
      <c r="N58" s="273"/>
      <c r="O58" s="274"/>
      <c r="P58" s="322" t="str">
        <f t="shared" si="8"/>
        <v/>
      </c>
      <c r="Q58" s="141">
        <f t="shared" si="11"/>
        <v>0</v>
      </c>
      <c r="R58" s="141"/>
      <c r="T58" s="124">
        <f t="shared" si="9"/>
        <v>0</v>
      </c>
      <c r="V58" s="124" t="str">
        <f t="shared" si="1"/>
        <v/>
      </c>
      <c r="W58" s="124" t="str">
        <f t="shared" si="2"/>
        <v/>
      </c>
      <c r="X58" s="124" t="str">
        <f t="shared" si="3"/>
        <v/>
      </c>
      <c r="Y58" s="124" t="str">
        <f t="shared" si="4"/>
        <v/>
      </c>
      <c r="Z58" s="124" t="str">
        <f t="shared" si="5"/>
        <v/>
      </c>
      <c r="AA58" s="124" t="str">
        <f t="shared" si="6"/>
        <v/>
      </c>
      <c r="AB58" s="124">
        <f t="shared" si="7"/>
        <v>1</v>
      </c>
      <c r="AC58" s="124">
        <f t="shared" si="10"/>
        <v>1</v>
      </c>
    </row>
    <row r="59" spans="1:29" x14ac:dyDescent="0.25">
      <c r="A59" s="25">
        <v>31</v>
      </c>
      <c r="B59" s="263"/>
      <c r="C59" s="263"/>
      <c r="D59" s="34"/>
      <c r="E59" s="43"/>
      <c r="F59" s="90"/>
      <c r="G59" s="356" t="str">
        <f t="shared" si="0"/>
        <v/>
      </c>
      <c r="H59" s="380"/>
      <c r="I59" s="288"/>
      <c r="J59" s="289"/>
      <c r="K59" s="341" t="str">
        <f>IF(B59=0,"", IF(H59="",0,
IF('Member Info'!H59&gt;'Member Info'!$AJ$12,'Member Info'!$AK$13,IF('Member Info'!H59&gt;'Member Info'!$AJ$11,'Member Info'!$AK$12,IF('Member Info'!H59&gt;'Member Info'!$AJ$10,'Member Info'!$AK$11,IF('Member Info'!H59&gt;'Member Info'!$AJ$9,'Member Info'!$AK$10,IF('Member Info'!H59&gt;'Member Info'!$AJ$8,'Member Info'!$AK$9,'Member Info'!$AK$8)))))))</f>
        <v/>
      </c>
      <c r="L59" s="342"/>
      <c r="M59" s="77"/>
      <c r="N59" s="273"/>
      <c r="O59" s="274"/>
      <c r="P59" s="322" t="str">
        <f t="shared" si="8"/>
        <v/>
      </c>
      <c r="Q59" s="141">
        <f t="shared" si="11"/>
        <v>0</v>
      </c>
      <c r="R59" s="141"/>
      <c r="T59" s="124">
        <f t="shared" si="9"/>
        <v>0</v>
      </c>
      <c r="V59" s="124" t="str">
        <f t="shared" si="1"/>
        <v/>
      </c>
      <c r="W59" s="124" t="str">
        <f t="shared" si="2"/>
        <v/>
      </c>
      <c r="X59" s="124" t="str">
        <f t="shared" si="3"/>
        <v/>
      </c>
      <c r="Y59" s="124" t="str">
        <f t="shared" si="4"/>
        <v/>
      </c>
      <c r="Z59" s="124" t="str">
        <f t="shared" si="5"/>
        <v/>
      </c>
      <c r="AA59" s="124" t="str">
        <f t="shared" si="6"/>
        <v/>
      </c>
      <c r="AB59" s="124">
        <f t="shared" si="7"/>
        <v>1</v>
      </c>
      <c r="AC59" s="124">
        <f t="shared" si="10"/>
        <v>1</v>
      </c>
    </row>
    <row r="60" spans="1:29" x14ac:dyDescent="0.25">
      <c r="A60" s="25">
        <v>32</v>
      </c>
      <c r="B60" s="263"/>
      <c r="C60" s="263"/>
      <c r="D60" s="34"/>
      <c r="E60" s="43"/>
      <c r="F60" s="90"/>
      <c r="G60" s="356" t="str">
        <f t="shared" si="0"/>
        <v/>
      </c>
      <c r="H60" s="380"/>
      <c r="I60" s="288"/>
      <c r="J60" s="289"/>
      <c r="K60" s="341" t="str">
        <f>IF(B60=0,"", IF(H60="",0,
IF('Member Info'!H60&gt;'Member Info'!$AJ$12,'Member Info'!$AK$13,IF('Member Info'!H60&gt;'Member Info'!$AJ$11,'Member Info'!$AK$12,IF('Member Info'!H60&gt;'Member Info'!$AJ$10,'Member Info'!$AK$11,IF('Member Info'!H60&gt;'Member Info'!$AJ$9,'Member Info'!$AK$10,IF('Member Info'!H60&gt;'Member Info'!$AJ$8,'Member Info'!$AK$9,'Member Info'!$AK$8)))))))</f>
        <v/>
      </c>
      <c r="L60" s="342"/>
      <c r="M60" s="77"/>
      <c r="N60" s="273"/>
      <c r="O60" s="274"/>
      <c r="P60" s="322" t="str">
        <f t="shared" si="8"/>
        <v/>
      </c>
      <c r="Q60" s="141">
        <f t="shared" si="11"/>
        <v>0</v>
      </c>
      <c r="R60" s="141"/>
      <c r="T60" s="124">
        <f t="shared" si="9"/>
        <v>0</v>
      </c>
      <c r="V60" s="124" t="str">
        <f t="shared" si="1"/>
        <v/>
      </c>
      <c r="W60" s="124" t="str">
        <f t="shared" si="2"/>
        <v/>
      </c>
      <c r="X60" s="124" t="str">
        <f t="shared" si="3"/>
        <v/>
      </c>
      <c r="Y60" s="124" t="str">
        <f t="shared" si="4"/>
        <v/>
      </c>
      <c r="Z60" s="124" t="str">
        <f t="shared" si="5"/>
        <v/>
      </c>
      <c r="AA60" s="124" t="str">
        <f t="shared" si="6"/>
        <v/>
      </c>
      <c r="AB60" s="124">
        <f t="shared" si="7"/>
        <v>1</v>
      </c>
      <c r="AC60" s="124">
        <f t="shared" si="10"/>
        <v>1</v>
      </c>
    </row>
    <row r="61" spans="1:29" x14ac:dyDescent="0.25">
      <c r="A61" s="25">
        <v>33</v>
      </c>
      <c r="B61" s="263"/>
      <c r="C61" s="263"/>
      <c r="D61" s="34"/>
      <c r="E61" s="43"/>
      <c r="F61" s="90"/>
      <c r="G61" s="356" t="str">
        <f t="shared" ref="G61:G92" si="12">IF(B61="","",2015)</f>
        <v/>
      </c>
      <c r="H61" s="380"/>
      <c r="I61" s="288"/>
      <c r="J61" s="289"/>
      <c r="K61" s="341" t="str">
        <f>IF(B61=0,"", IF(H61="",0,
IF('Member Info'!H61&gt;'Member Info'!$AJ$12,'Member Info'!$AK$13,IF('Member Info'!H61&gt;'Member Info'!$AJ$11,'Member Info'!$AK$12,IF('Member Info'!H61&gt;'Member Info'!$AJ$10,'Member Info'!$AK$11,IF('Member Info'!H61&gt;'Member Info'!$AJ$9,'Member Info'!$AK$10,IF('Member Info'!H61&gt;'Member Info'!$AJ$8,'Member Info'!$AK$9,'Member Info'!$AK$8)))))))</f>
        <v/>
      </c>
      <c r="L61" s="342"/>
      <c r="M61" s="77"/>
      <c r="N61" s="273"/>
      <c r="O61" s="274"/>
      <c r="P61" s="322" t="str">
        <f t="shared" si="8"/>
        <v/>
      </c>
      <c r="Q61" s="141">
        <f t="shared" si="11"/>
        <v>0</v>
      </c>
      <c r="R61" s="141"/>
      <c r="T61" s="124">
        <f t="shared" si="9"/>
        <v>0</v>
      </c>
      <c r="V61" s="124" t="str">
        <f t="shared" ref="V61:V92" si="13">IF(B61="","",IF(C61="",1,0))</f>
        <v/>
      </c>
      <c r="W61" s="124" t="str">
        <f t="shared" ref="W61:W92" si="14">IF(B61="","",IF(E61="",1,0))</f>
        <v/>
      </c>
      <c r="X61" s="124" t="str">
        <f t="shared" ref="X61:X92" si="15">IF(B61="","",IF(F61="",1,0))</f>
        <v/>
      </c>
      <c r="Y61" s="124" t="str">
        <f t="shared" ref="Y61:Y92" si="16">IF(B61="","",IF(G61="",1,0))</f>
        <v/>
      </c>
      <c r="Z61" s="124" t="str">
        <f t="shared" ref="Z61:Z92" si="17">IF(B61="","",IF(I61="",1,0))</f>
        <v/>
      </c>
      <c r="AA61" s="124" t="str">
        <f t="shared" ref="AA61:AA92" si="18">IF(B61="","",IF(M61="",1,0))</f>
        <v/>
      </c>
      <c r="AB61" s="124">
        <f t="shared" ref="AB61:AB92" si="19">IF(LEN(B61)=9,0,1)</f>
        <v>1</v>
      </c>
      <c r="AC61" s="124">
        <f t="shared" si="10"/>
        <v>1</v>
      </c>
    </row>
    <row r="62" spans="1:29" x14ac:dyDescent="0.25">
      <c r="A62" s="25">
        <v>34</v>
      </c>
      <c r="B62" s="263"/>
      <c r="C62" s="263"/>
      <c r="D62" s="34"/>
      <c r="E62" s="43"/>
      <c r="F62" s="90"/>
      <c r="G62" s="356" t="str">
        <f t="shared" si="12"/>
        <v/>
      </c>
      <c r="H62" s="380"/>
      <c r="I62" s="288"/>
      <c r="J62" s="289"/>
      <c r="K62" s="341" t="str">
        <f>IF(B62=0,"", IF(H62="",0,
IF('Member Info'!H62&gt;'Member Info'!$AJ$12,'Member Info'!$AK$13,IF('Member Info'!H62&gt;'Member Info'!$AJ$11,'Member Info'!$AK$12,IF('Member Info'!H62&gt;'Member Info'!$AJ$10,'Member Info'!$AK$11,IF('Member Info'!H62&gt;'Member Info'!$AJ$9,'Member Info'!$AK$10,IF('Member Info'!H62&gt;'Member Info'!$AJ$8,'Member Info'!$AK$9,'Member Info'!$AK$8)))))))</f>
        <v/>
      </c>
      <c r="L62" s="342"/>
      <c r="M62" s="77"/>
      <c r="N62" s="273"/>
      <c r="O62" s="274"/>
      <c r="P62" s="322" t="str">
        <f t="shared" si="8"/>
        <v/>
      </c>
      <c r="Q62" s="141">
        <f t="shared" si="11"/>
        <v>0</v>
      </c>
      <c r="R62" s="141"/>
      <c r="T62" s="124">
        <f t="shared" si="9"/>
        <v>0</v>
      </c>
      <c r="V62" s="124" t="str">
        <f t="shared" si="13"/>
        <v/>
      </c>
      <c r="W62" s="124" t="str">
        <f t="shared" si="14"/>
        <v/>
      </c>
      <c r="X62" s="124" t="str">
        <f t="shared" si="15"/>
        <v/>
      </c>
      <c r="Y62" s="124" t="str">
        <f t="shared" si="16"/>
        <v/>
      </c>
      <c r="Z62" s="124" t="str">
        <f t="shared" si="17"/>
        <v/>
      </c>
      <c r="AA62" s="124" t="str">
        <f t="shared" si="18"/>
        <v/>
      </c>
      <c r="AB62" s="124">
        <f t="shared" si="19"/>
        <v>1</v>
      </c>
      <c r="AC62" s="124">
        <f t="shared" si="10"/>
        <v>1</v>
      </c>
    </row>
    <row r="63" spans="1:29" x14ac:dyDescent="0.25">
      <c r="A63" s="25">
        <v>35</v>
      </c>
      <c r="B63" s="263"/>
      <c r="C63" s="263"/>
      <c r="D63" s="34"/>
      <c r="E63" s="43"/>
      <c r="F63" s="90"/>
      <c r="G63" s="356" t="str">
        <f t="shared" si="12"/>
        <v/>
      </c>
      <c r="H63" s="380"/>
      <c r="I63" s="288"/>
      <c r="J63" s="289"/>
      <c r="K63" s="341" t="str">
        <f>IF(B63=0,"", IF(H63="",0,
IF('Member Info'!H63&gt;'Member Info'!$AJ$12,'Member Info'!$AK$13,IF('Member Info'!H63&gt;'Member Info'!$AJ$11,'Member Info'!$AK$12,IF('Member Info'!H63&gt;'Member Info'!$AJ$10,'Member Info'!$AK$11,IF('Member Info'!H63&gt;'Member Info'!$AJ$9,'Member Info'!$AK$10,IF('Member Info'!H63&gt;'Member Info'!$AJ$8,'Member Info'!$AK$9,'Member Info'!$AK$8)))))))</f>
        <v/>
      </c>
      <c r="L63" s="342"/>
      <c r="M63" s="77"/>
      <c r="N63" s="273"/>
      <c r="O63" s="274"/>
      <c r="P63" s="322" t="str">
        <f t="shared" si="8"/>
        <v/>
      </c>
      <c r="Q63" s="141">
        <f t="shared" si="11"/>
        <v>0</v>
      </c>
      <c r="R63" s="141"/>
      <c r="T63" s="124">
        <f t="shared" si="9"/>
        <v>0</v>
      </c>
      <c r="V63" s="124" t="str">
        <f t="shared" si="13"/>
        <v/>
      </c>
      <c r="W63" s="124" t="str">
        <f t="shared" si="14"/>
        <v/>
      </c>
      <c r="X63" s="124" t="str">
        <f t="shared" si="15"/>
        <v/>
      </c>
      <c r="Y63" s="124" t="str">
        <f t="shared" si="16"/>
        <v/>
      </c>
      <c r="Z63" s="124" t="str">
        <f t="shared" si="17"/>
        <v/>
      </c>
      <c r="AA63" s="124" t="str">
        <f t="shared" si="18"/>
        <v/>
      </c>
      <c r="AB63" s="124">
        <f t="shared" si="19"/>
        <v>1</v>
      </c>
      <c r="AC63" s="124">
        <f t="shared" si="10"/>
        <v>1</v>
      </c>
    </row>
    <row r="64" spans="1:29" x14ac:dyDescent="0.25">
      <c r="A64" s="25">
        <v>36</v>
      </c>
      <c r="B64" s="263"/>
      <c r="C64" s="263"/>
      <c r="D64" s="34"/>
      <c r="E64" s="43"/>
      <c r="F64" s="90"/>
      <c r="G64" s="356" t="str">
        <f t="shared" si="12"/>
        <v/>
      </c>
      <c r="H64" s="380"/>
      <c r="I64" s="288"/>
      <c r="J64" s="289"/>
      <c r="K64" s="341" t="str">
        <f>IF(B64=0,"", IF(H64="",0,
IF('Member Info'!H64&gt;'Member Info'!$AJ$12,'Member Info'!$AK$13,IF('Member Info'!H64&gt;'Member Info'!$AJ$11,'Member Info'!$AK$12,IF('Member Info'!H64&gt;'Member Info'!$AJ$10,'Member Info'!$AK$11,IF('Member Info'!H64&gt;'Member Info'!$AJ$9,'Member Info'!$AK$10,IF('Member Info'!H64&gt;'Member Info'!$AJ$8,'Member Info'!$AK$9,'Member Info'!$AK$8)))))))</f>
        <v/>
      </c>
      <c r="L64" s="342"/>
      <c r="M64" s="77"/>
      <c r="N64" s="273"/>
      <c r="O64" s="274"/>
      <c r="P64" s="322" t="str">
        <f t="shared" si="8"/>
        <v/>
      </c>
      <c r="Q64" s="141">
        <f t="shared" si="11"/>
        <v>0</v>
      </c>
      <c r="R64" s="141"/>
      <c r="T64" s="124">
        <f t="shared" si="9"/>
        <v>0</v>
      </c>
      <c r="V64" s="124" t="str">
        <f t="shared" si="13"/>
        <v/>
      </c>
      <c r="W64" s="124" t="str">
        <f t="shared" si="14"/>
        <v/>
      </c>
      <c r="X64" s="124" t="str">
        <f t="shared" si="15"/>
        <v/>
      </c>
      <c r="Y64" s="124" t="str">
        <f t="shared" si="16"/>
        <v/>
      </c>
      <c r="Z64" s="124" t="str">
        <f t="shared" si="17"/>
        <v/>
      </c>
      <c r="AA64" s="124" t="str">
        <f t="shared" si="18"/>
        <v/>
      </c>
      <c r="AB64" s="124">
        <f t="shared" si="19"/>
        <v>1</v>
      </c>
      <c r="AC64" s="124">
        <f t="shared" si="10"/>
        <v>1</v>
      </c>
    </row>
    <row r="65" spans="1:29" x14ac:dyDescent="0.25">
      <c r="A65" s="25">
        <v>37</v>
      </c>
      <c r="B65" s="263"/>
      <c r="C65" s="263"/>
      <c r="D65" s="34"/>
      <c r="E65" s="43"/>
      <c r="F65" s="90"/>
      <c r="G65" s="356" t="str">
        <f t="shared" si="12"/>
        <v/>
      </c>
      <c r="H65" s="380"/>
      <c r="I65" s="288"/>
      <c r="J65" s="289"/>
      <c r="K65" s="341" t="str">
        <f>IF(B65=0,"", IF(H65="",0,
IF('Member Info'!H65&gt;'Member Info'!$AJ$12,'Member Info'!$AK$13,IF('Member Info'!H65&gt;'Member Info'!$AJ$11,'Member Info'!$AK$12,IF('Member Info'!H65&gt;'Member Info'!$AJ$10,'Member Info'!$AK$11,IF('Member Info'!H65&gt;'Member Info'!$AJ$9,'Member Info'!$AK$10,IF('Member Info'!H65&gt;'Member Info'!$AJ$8,'Member Info'!$AK$9,'Member Info'!$AK$8)))))))</f>
        <v/>
      </c>
      <c r="L65" s="342"/>
      <c r="M65" s="77"/>
      <c r="N65" s="273"/>
      <c r="O65" s="274"/>
      <c r="P65" s="322" t="str">
        <f t="shared" si="8"/>
        <v/>
      </c>
      <c r="Q65" s="141">
        <f t="shared" si="11"/>
        <v>0</v>
      </c>
      <c r="R65" s="141"/>
      <c r="T65" s="124">
        <f t="shared" si="9"/>
        <v>0</v>
      </c>
      <c r="V65" s="124" t="str">
        <f t="shared" si="13"/>
        <v/>
      </c>
      <c r="W65" s="124" t="str">
        <f t="shared" si="14"/>
        <v/>
      </c>
      <c r="X65" s="124" t="str">
        <f t="shared" si="15"/>
        <v/>
      </c>
      <c r="Y65" s="124" t="str">
        <f t="shared" si="16"/>
        <v/>
      </c>
      <c r="Z65" s="124" t="str">
        <f t="shared" si="17"/>
        <v/>
      </c>
      <c r="AA65" s="124" t="str">
        <f t="shared" si="18"/>
        <v/>
      </c>
      <c r="AB65" s="124">
        <f t="shared" si="19"/>
        <v>1</v>
      </c>
      <c r="AC65" s="124">
        <f t="shared" si="10"/>
        <v>1</v>
      </c>
    </row>
    <row r="66" spans="1:29" x14ac:dyDescent="0.25">
      <c r="A66" s="25">
        <v>38</v>
      </c>
      <c r="B66" s="263"/>
      <c r="C66" s="263"/>
      <c r="D66" s="34"/>
      <c r="E66" s="43"/>
      <c r="F66" s="90"/>
      <c r="G66" s="356" t="str">
        <f t="shared" si="12"/>
        <v/>
      </c>
      <c r="H66" s="380"/>
      <c r="I66" s="288"/>
      <c r="J66" s="289"/>
      <c r="K66" s="341" t="str">
        <f>IF(B66=0,"", IF(H66="",0,
IF('Member Info'!H66&gt;'Member Info'!$AJ$12,'Member Info'!$AK$13,IF('Member Info'!H66&gt;'Member Info'!$AJ$11,'Member Info'!$AK$12,IF('Member Info'!H66&gt;'Member Info'!$AJ$10,'Member Info'!$AK$11,IF('Member Info'!H66&gt;'Member Info'!$AJ$9,'Member Info'!$AK$10,IF('Member Info'!H66&gt;'Member Info'!$AJ$8,'Member Info'!$AK$9,'Member Info'!$AK$8)))))))</f>
        <v/>
      </c>
      <c r="L66" s="342"/>
      <c r="M66" s="77"/>
      <c r="N66" s="273"/>
      <c r="O66" s="274"/>
      <c r="P66" s="322" t="str">
        <f t="shared" si="8"/>
        <v/>
      </c>
      <c r="Q66" s="141">
        <f t="shared" si="11"/>
        <v>0</v>
      </c>
      <c r="R66" s="141"/>
      <c r="T66" s="124">
        <f t="shared" si="9"/>
        <v>0</v>
      </c>
      <c r="V66" s="124" t="str">
        <f t="shared" si="13"/>
        <v/>
      </c>
      <c r="W66" s="124" t="str">
        <f t="shared" si="14"/>
        <v/>
      </c>
      <c r="X66" s="124" t="str">
        <f t="shared" si="15"/>
        <v/>
      </c>
      <c r="Y66" s="124" t="str">
        <f t="shared" si="16"/>
        <v/>
      </c>
      <c r="Z66" s="124" t="str">
        <f t="shared" si="17"/>
        <v/>
      </c>
      <c r="AA66" s="124" t="str">
        <f t="shared" si="18"/>
        <v/>
      </c>
      <c r="AB66" s="124">
        <f t="shared" si="19"/>
        <v>1</v>
      </c>
      <c r="AC66" s="124">
        <f t="shared" si="10"/>
        <v>1</v>
      </c>
    </row>
    <row r="67" spans="1:29" x14ac:dyDescent="0.25">
      <c r="A67" s="25">
        <v>39</v>
      </c>
      <c r="B67" s="263"/>
      <c r="C67" s="263"/>
      <c r="D67" s="34"/>
      <c r="E67" s="43"/>
      <c r="F67" s="90"/>
      <c r="G67" s="356" t="str">
        <f t="shared" si="12"/>
        <v/>
      </c>
      <c r="H67" s="380"/>
      <c r="I67" s="288"/>
      <c r="J67" s="289"/>
      <c r="K67" s="341" t="str">
        <f>IF(B67=0,"", IF(H67="",0,
IF('Member Info'!H67&gt;'Member Info'!$AJ$12,'Member Info'!$AK$13,IF('Member Info'!H67&gt;'Member Info'!$AJ$11,'Member Info'!$AK$12,IF('Member Info'!H67&gt;'Member Info'!$AJ$10,'Member Info'!$AK$11,IF('Member Info'!H67&gt;'Member Info'!$AJ$9,'Member Info'!$AK$10,IF('Member Info'!H67&gt;'Member Info'!$AJ$8,'Member Info'!$AK$9,'Member Info'!$AK$8)))))))</f>
        <v/>
      </c>
      <c r="L67" s="342"/>
      <c r="M67" s="77"/>
      <c r="N67" s="273"/>
      <c r="O67" s="274"/>
      <c r="P67" s="322" t="str">
        <f t="shared" si="8"/>
        <v/>
      </c>
      <c r="Q67" s="141">
        <f t="shared" si="11"/>
        <v>0</v>
      </c>
      <c r="R67" s="141"/>
      <c r="T67" s="124">
        <f t="shared" si="9"/>
        <v>0</v>
      </c>
      <c r="V67" s="124" t="str">
        <f t="shared" si="13"/>
        <v/>
      </c>
      <c r="W67" s="124" t="str">
        <f t="shared" si="14"/>
        <v/>
      </c>
      <c r="X67" s="124" t="str">
        <f t="shared" si="15"/>
        <v/>
      </c>
      <c r="Y67" s="124" t="str">
        <f t="shared" si="16"/>
        <v/>
      </c>
      <c r="Z67" s="124" t="str">
        <f t="shared" si="17"/>
        <v/>
      </c>
      <c r="AA67" s="124" t="str">
        <f t="shared" si="18"/>
        <v/>
      </c>
      <c r="AB67" s="124">
        <f t="shared" si="19"/>
        <v>1</v>
      </c>
      <c r="AC67" s="124">
        <f t="shared" si="10"/>
        <v>1</v>
      </c>
    </row>
    <row r="68" spans="1:29" x14ac:dyDescent="0.25">
      <c r="A68" s="25">
        <v>40</v>
      </c>
      <c r="B68" s="263"/>
      <c r="C68" s="263"/>
      <c r="D68" s="34"/>
      <c r="E68" s="43"/>
      <c r="F68" s="90"/>
      <c r="G68" s="356" t="str">
        <f t="shared" si="12"/>
        <v/>
      </c>
      <c r="H68" s="380"/>
      <c r="I68" s="288"/>
      <c r="J68" s="289"/>
      <c r="K68" s="341" t="str">
        <f>IF(B68=0,"", IF(H68="",0,
IF('Member Info'!H68&gt;'Member Info'!$AJ$12,'Member Info'!$AK$13,IF('Member Info'!H68&gt;'Member Info'!$AJ$11,'Member Info'!$AK$12,IF('Member Info'!H68&gt;'Member Info'!$AJ$10,'Member Info'!$AK$11,IF('Member Info'!H68&gt;'Member Info'!$AJ$9,'Member Info'!$AK$10,IF('Member Info'!H68&gt;'Member Info'!$AJ$8,'Member Info'!$AK$9,'Member Info'!$AK$8)))))))</f>
        <v/>
      </c>
      <c r="L68" s="342"/>
      <c r="M68" s="77"/>
      <c r="N68" s="273"/>
      <c r="O68" s="274"/>
      <c r="P68" s="322" t="str">
        <f t="shared" si="8"/>
        <v/>
      </c>
      <c r="Q68" s="141">
        <f t="shared" si="11"/>
        <v>0</v>
      </c>
      <c r="R68" s="141"/>
      <c r="T68" s="124">
        <f t="shared" si="9"/>
        <v>0</v>
      </c>
      <c r="V68" s="124" t="str">
        <f t="shared" si="13"/>
        <v/>
      </c>
      <c r="W68" s="124" t="str">
        <f t="shared" si="14"/>
        <v/>
      </c>
      <c r="X68" s="124" t="str">
        <f t="shared" si="15"/>
        <v/>
      </c>
      <c r="Y68" s="124" t="str">
        <f t="shared" si="16"/>
        <v/>
      </c>
      <c r="Z68" s="124" t="str">
        <f t="shared" si="17"/>
        <v/>
      </c>
      <c r="AA68" s="124" t="str">
        <f t="shared" si="18"/>
        <v/>
      </c>
      <c r="AB68" s="124">
        <f t="shared" si="19"/>
        <v>1</v>
      </c>
      <c r="AC68" s="124">
        <f t="shared" si="10"/>
        <v>1</v>
      </c>
    </row>
    <row r="69" spans="1:29" x14ac:dyDescent="0.25">
      <c r="A69" s="25">
        <v>41</v>
      </c>
      <c r="B69" s="263"/>
      <c r="C69" s="263"/>
      <c r="D69" s="34"/>
      <c r="E69" s="43"/>
      <c r="F69" s="90"/>
      <c r="G69" s="356" t="str">
        <f t="shared" si="12"/>
        <v/>
      </c>
      <c r="H69" s="380"/>
      <c r="I69" s="288"/>
      <c r="J69" s="289"/>
      <c r="K69" s="341" t="str">
        <f>IF(B69=0,"", IF(H69="",0,
IF('Member Info'!H69&gt;'Member Info'!$AJ$12,'Member Info'!$AK$13,IF('Member Info'!H69&gt;'Member Info'!$AJ$11,'Member Info'!$AK$12,IF('Member Info'!H69&gt;'Member Info'!$AJ$10,'Member Info'!$AK$11,IF('Member Info'!H69&gt;'Member Info'!$AJ$9,'Member Info'!$AK$10,IF('Member Info'!H69&gt;'Member Info'!$AJ$8,'Member Info'!$AK$9,'Member Info'!$AK$8)))))))</f>
        <v/>
      </c>
      <c r="L69" s="342"/>
      <c r="M69" s="77"/>
      <c r="N69" s="273"/>
      <c r="O69" s="274"/>
      <c r="P69" s="322" t="str">
        <f t="shared" si="8"/>
        <v/>
      </c>
      <c r="Q69" s="141">
        <f t="shared" si="11"/>
        <v>0</v>
      </c>
      <c r="R69" s="141"/>
      <c r="T69" s="124">
        <f t="shared" si="9"/>
        <v>0</v>
      </c>
      <c r="V69" s="124" t="str">
        <f t="shared" si="13"/>
        <v/>
      </c>
      <c r="W69" s="124" t="str">
        <f t="shared" si="14"/>
        <v/>
      </c>
      <c r="X69" s="124" t="str">
        <f t="shared" si="15"/>
        <v/>
      </c>
      <c r="Y69" s="124" t="str">
        <f t="shared" si="16"/>
        <v/>
      </c>
      <c r="Z69" s="124" t="str">
        <f t="shared" si="17"/>
        <v/>
      </c>
      <c r="AA69" s="124" t="str">
        <f t="shared" si="18"/>
        <v/>
      </c>
      <c r="AB69" s="124">
        <f t="shared" si="19"/>
        <v>1</v>
      </c>
      <c r="AC69" s="124">
        <f t="shared" si="10"/>
        <v>1</v>
      </c>
    </row>
    <row r="70" spans="1:29" x14ac:dyDescent="0.25">
      <c r="A70" s="25">
        <v>42</v>
      </c>
      <c r="B70" s="263"/>
      <c r="C70" s="263"/>
      <c r="D70" s="34"/>
      <c r="E70" s="43"/>
      <c r="F70" s="90"/>
      <c r="G70" s="356" t="str">
        <f t="shared" si="12"/>
        <v/>
      </c>
      <c r="H70" s="380"/>
      <c r="I70" s="288"/>
      <c r="J70" s="289"/>
      <c r="K70" s="341" t="str">
        <f>IF(B70=0,"", IF(H70="",0,
IF('Member Info'!H70&gt;'Member Info'!$AJ$12,'Member Info'!$AK$13,IF('Member Info'!H70&gt;'Member Info'!$AJ$11,'Member Info'!$AK$12,IF('Member Info'!H70&gt;'Member Info'!$AJ$10,'Member Info'!$AK$11,IF('Member Info'!H70&gt;'Member Info'!$AJ$9,'Member Info'!$AK$10,IF('Member Info'!H70&gt;'Member Info'!$AJ$8,'Member Info'!$AK$9,'Member Info'!$AK$8)))))))</f>
        <v/>
      </c>
      <c r="L70" s="342"/>
      <c r="M70" s="77"/>
      <c r="N70" s="273"/>
      <c r="O70" s="274"/>
      <c r="P70" s="322" t="str">
        <f t="shared" si="8"/>
        <v/>
      </c>
      <c r="Q70" s="141">
        <f t="shared" si="11"/>
        <v>0</v>
      </c>
      <c r="R70" s="141"/>
      <c r="T70" s="124">
        <f t="shared" si="9"/>
        <v>0</v>
      </c>
      <c r="V70" s="124" t="str">
        <f t="shared" si="13"/>
        <v/>
      </c>
      <c r="W70" s="124" t="str">
        <f t="shared" si="14"/>
        <v/>
      </c>
      <c r="X70" s="124" t="str">
        <f t="shared" si="15"/>
        <v/>
      </c>
      <c r="Y70" s="124" t="str">
        <f t="shared" si="16"/>
        <v/>
      </c>
      <c r="Z70" s="124" t="str">
        <f t="shared" si="17"/>
        <v/>
      </c>
      <c r="AA70" s="124" t="str">
        <f t="shared" si="18"/>
        <v/>
      </c>
      <c r="AB70" s="124">
        <f t="shared" si="19"/>
        <v>1</v>
      </c>
      <c r="AC70" s="124">
        <f t="shared" si="10"/>
        <v>1</v>
      </c>
    </row>
    <row r="71" spans="1:29" x14ac:dyDescent="0.25">
      <c r="A71" s="25">
        <v>43</v>
      </c>
      <c r="B71" s="263"/>
      <c r="C71" s="263"/>
      <c r="D71" s="34"/>
      <c r="E71" s="43"/>
      <c r="F71" s="90"/>
      <c r="G71" s="356" t="str">
        <f t="shared" si="12"/>
        <v/>
      </c>
      <c r="H71" s="380"/>
      <c r="I71" s="288"/>
      <c r="J71" s="289"/>
      <c r="K71" s="341" t="str">
        <f>IF(B71=0,"", IF(H71="",0,
IF('Member Info'!H71&gt;'Member Info'!$AJ$12,'Member Info'!$AK$13,IF('Member Info'!H71&gt;'Member Info'!$AJ$11,'Member Info'!$AK$12,IF('Member Info'!H71&gt;'Member Info'!$AJ$10,'Member Info'!$AK$11,IF('Member Info'!H71&gt;'Member Info'!$AJ$9,'Member Info'!$AK$10,IF('Member Info'!H71&gt;'Member Info'!$AJ$8,'Member Info'!$AK$9,'Member Info'!$AK$8)))))))</f>
        <v/>
      </c>
      <c r="L71" s="342"/>
      <c r="M71" s="77"/>
      <c r="N71" s="273"/>
      <c r="O71" s="274"/>
      <c r="P71" s="322" t="str">
        <f t="shared" si="8"/>
        <v/>
      </c>
      <c r="Q71" s="141">
        <f t="shared" si="11"/>
        <v>0</v>
      </c>
      <c r="R71" s="141"/>
      <c r="T71" s="124">
        <f t="shared" si="9"/>
        <v>0</v>
      </c>
      <c r="V71" s="124" t="str">
        <f t="shared" si="13"/>
        <v/>
      </c>
      <c r="W71" s="124" t="str">
        <f t="shared" si="14"/>
        <v/>
      </c>
      <c r="X71" s="124" t="str">
        <f t="shared" si="15"/>
        <v/>
      </c>
      <c r="Y71" s="124" t="str">
        <f t="shared" si="16"/>
        <v/>
      </c>
      <c r="Z71" s="124" t="str">
        <f t="shared" si="17"/>
        <v/>
      </c>
      <c r="AA71" s="124" t="str">
        <f t="shared" si="18"/>
        <v/>
      </c>
      <c r="AB71" s="124">
        <f t="shared" si="19"/>
        <v>1</v>
      </c>
      <c r="AC71" s="124">
        <f t="shared" si="10"/>
        <v>1</v>
      </c>
    </row>
    <row r="72" spans="1:29" x14ac:dyDescent="0.25">
      <c r="A72" s="25">
        <v>44</v>
      </c>
      <c r="B72" s="263"/>
      <c r="C72" s="263"/>
      <c r="D72" s="34"/>
      <c r="E72" s="43"/>
      <c r="F72" s="90"/>
      <c r="G72" s="356" t="str">
        <f t="shared" si="12"/>
        <v/>
      </c>
      <c r="H72" s="380"/>
      <c r="I72" s="288"/>
      <c r="J72" s="289"/>
      <c r="K72" s="341" t="str">
        <f>IF(B72=0,"", IF(H72="",0,
IF('Member Info'!H72&gt;'Member Info'!$AJ$12,'Member Info'!$AK$13,IF('Member Info'!H72&gt;'Member Info'!$AJ$11,'Member Info'!$AK$12,IF('Member Info'!H72&gt;'Member Info'!$AJ$10,'Member Info'!$AK$11,IF('Member Info'!H72&gt;'Member Info'!$AJ$9,'Member Info'!$AK$10,IF('Member Info'!H72&gt;'Member Info'!$AJ$8,'Member Info'!$AK$9,'Member Info'!$AK$8)))))))</f>
        <v/>
      </c>
      <c r="L72" s="342"/>
      <c r="M72" s="77"/>
      <c r="N72" s="273"/>
      <c r="O72" s="274"/>
      <c r="P72" s="322" t="str">
        <f t="shared" si="8"/>
        <v/>
      </c>
      <c r="Q72" s="141">
        <f t="shared" si="11"/>
        <v>0</v>
      </c>
      <c r="R72" s="141"/>
      <c r="T72" s="124">
        <f t="shared" si="9"/>
        <v>0</v>
      </c>
      <c r="V72" s="124" t="str">
        <f t="shared" si="13"/>
        <v/>
      </c>
      <c r="W72" s="124" t="str">
        <f t="shared" si="14"/>
        <v/>
      </c>
      <c r="X72" s="124" t="str">
        <f t="shared" si="15"/>
        <v/>
      </c>
      <c r="Y72" s="124" t="str">
        <f t="shared" si="16"/>
        <v/>
      </c>
      <c r="Z72" s="124" t="str">
        <f t="shared" si="17"/>
        <v/>
      </c>
      <c r="AA72" s="124" t="str">
        <f t="shared" si="18"/>
        <v/>
      </c>
      <c r="AB72" s="124">
        <f t="shared" si="19"/>
        <v>1</v>
      </c>
      <c r="AC72" s="124">
        <f t="shared" si="10"/>
        <v>1</v>
      </c>
    </row>
    <row r="73" spans="1:29" x14ac:dyDescent="0.25">
      <c r="A73" s="25">
        <v>45</v>
      </c>
      <c r="B73" s="263"/>
      <c r="C73" s="263"/>
      <c r="D73" s="34"/>
      <c r="E73" s="43"/>
      <c r="F73" s="90"/>
      <c r="G73" s="356" t="str">
        <f t="shared" si="12"/>
        <v/>
      </c>
      <c r="H73" s="380"/>
      <c r="I73" s="288"/>
      <c r="J73" s="289"/>
      <c r="K73" s="341" t="str">
        <f>IF(B73=0,"", IF(H73="",0,
IF('Member Info'!H73&gt;'Member Info'!$AJ$12,'Member Info'!$AK$13,IF('Member Info'!H73&gt;'Member Info'!$AJ$11,'Member Info'!$AK$12,IF('Member Info'!H73&gt;'Member Info'!$AJ$10,'Member Info'!$AK$11,IF('Member Info'!H73&gt;'Member Info'!$AJ$9,'Member Info'!$AK$10,IF('Member Info'!H73&gt;'Member Info'!$AJ$8,'Member Info'!$AK$9,'Member Info'!$AK$8)))))))</f>
        <v/>
      </c>
      <c r="L73" s="342"/>
      <c r="M73" s="77"/>
      <c r="N73" s="273"/>
      <c r="O73" s="274"/>
      <c r="P73" s="322" t="str">
        <f t="shared" si="8"/>
        <v/>
      </c>
      <c r="Q73" s="141">
        <f t="shared" si="11"/>
        <v>0</v>
      </c>
      <c r="R73" s="141"/>
      <c r="T73" s="124">
        <f t="shared" si="9"/>
        <v>0</v>
      </c>
      <c r="V73" s="124" t="str">
        <f t="shared" si="13"/>
        <v/>
      </c>
      <c r="W73" s="124" t="str">
        <f t="shared" si="14"/>
        <v/>
      </c>
      <c r="X73" s="124" t="str">
        <f t="shared" si="15"/>
        <v/>
      </c>
      <c r="Y73" s="124" t="str">
        <f t="shared" si="16"/>
        <v/>
      </c>
      <c r="Z73" s="124" t="str">
        <f t="shared" si="17"/>
        <v/>
      </c>
      <c r="AA73" s="124" t="str">
        <f t="shared" si="18"/>
        <v/>
      </c>
      <c r="AB73" s="124">
        <f t="shared" si="19"/>
        <v>1</v>
      </c>
      <c r="AC73" s="124">
        <f t="shared" si="10"/>
        <v>1</v>
      </c>
    </row>
    <row r="74" spans="1:29" x14ac:dyDescent="0.25">
      <c r="A74" s="25">
        <v>46</v>
      </c>
      <c r="B74" s="263"/>
      <c r="C74" s="263"/>
      <c r="D74" s="34"/>
      <c r="E74" s="43"/>
      <c r="F74" s="90"/>
      <c r="G74" s="356" t="str">
        <f t="shared" si="12"/>
        <v/>
      </c>
      <c r="H74" s="380"/>
      <c r="I74" s="288"/>
      <c r="J74" s="289"/>
      <c r="K74" s="341" t="str">
        <f>IF(B74=0,"", IF(H74="",0,
IF('Member Info'!H74&gt;'Member Info'!$AJ$12,'Member Info'!$AK$13,IF('Member Info'!H74&gt;'Member Info'!$AJ$11,'Member Info'!$AK$12,IF('Member Info'!H74&gt;'Member Info'!$AJ$10,'Member Info'!$AK$11,IF('Member Info'!H74&gt;'Member Info'!$AJ$9,'Member Info'!$AK$10,IF('Member Info'!H74&gt;'Member Info'!$AJ$8,'Member Info'!$AK$9,'Member Info'!$AK$8)))))))</f>
        <v/>
      </c>
      <c r="L74" s="342"/>
      <c r="M74" s="77"/>
      <c r="N74" s="273"/>
      <c r="O74" s="274"/>
      <c r="P74" s="322" t="str">
        <f t="shared" si="8"/>
        <v/>
      </c>
      <c r="Q74" s="141">
        <f t="shared" si="11"/>
        <v>0</v>
      </c>
      <c r="R74" s="141"/>
      <c r="T74" s="124">
        <f t="shared" si="9"/>
        <v>0</v>
      </c>
      <c r="V74" s="124" t="str">
        <f t="shared" si="13"/>
        <v/>
      </c>
      <c r="W74" s="124" t="str">
        <f t="shared" si="14"/>
        <v/>
      </c>
      <c r="X74" s="124" t="str">
        <f t="shared" si="15"/>
        <v/>
      </c>
      <c r="Y74" s="124" t="str">
        <f t="shared" si="16"/>
        <v/>
      </c>
      <c r="Z74" s="124" t="str">
        <f t="shared" si="17"/>
        <v/>
      </c>
      <c r="AA74" s="124" t="str">
        <f t="shared" si="18"/>
        <v/>
      </c>
      <c r="AB74" s="124">
        <f t="shared" si="19"/>
        <v>1</v>
      </c>
      <c r="AC74" s="124">
        <f t="shared" si="10"/>
        <v>1</v>
      </c>
    </row>
    <row r="75" spans="1:29" x14ac:dyDescent="0.25">
      <c r="A75" s="25">
        <v>47</v>
      </c>
      <c r="B75" s="263"/>
      <c r="C75" s="263"/>
      <c r="D75" s="34"/>
      <c r="E75" s="43"/>
      <c r="F75" s="90"/>
      <c r="G75" s="356" t="str">
        <f t="shared" si="12"/>
        <v/>
      </c>
      <c r="H75" s="380"/>
      <c r="I75" s="288"/>
      <c r="J75" s="289"/>
      <c r="K75" s="341" t="str">
        <f>IF(B75=0,"", IF(H75="",0,
IF('Member Info'!H75&gt;'Member Info'!$AJ$12,'Member Info'!$AK$13,IF('Member Info'!H75&gt;'Member Info'!$AJ$11,'Member Info'!$AK$12,IF('Member Info'!H75&gt;'Member Info'!$AJ$10,'Member Info'!$AK$11,IF('Member Info'!H75&gt;'Member Info'!$AJ$9,'Member Info'!$AK$10,IF('Member Info'!H75&gt;'Member Info'!$AJ$8,'Member Info'!$AK$9,'Member Info'!$AK$8)))))))</f>
        <v/>
      </c>
      <c r="L75" s="342"/>
      <c r="M75" s="77"/>
      <c r="N75" s="273"/>
      <c r="O75" s="274"/>
      <c r="P75" s="322" t="str">
        <f t="shared" si="8"/>
        <v/>
      </c>
      <c r="Q75" s="141">
        <f t="shared" si="11"/>
        <v>0</v>
      </c>
      <c r="R75" s="141"/>
      <c r="T75" s="124">
        <f t="shared" si="9"/>
        <v>0</v>
      </c>
      <c r="V75" s="124" t="str">
        <f t="shared" si="13"/>
        <v/>
      </c>
      <c r="W75" s="124" t="str">
        <f t="shared" si="14"/>
        <v/>
      </c>
      <c r="X75" s="124" t="str">
        <f t="shared" si="15"/>
        <v/>
      </c>
      <c r="Y75" s="124" t="str">
        <f t="shared" si="16"/>
        <v/>
      </c>
      <c r="Z75" s="124" t="str">
        <f t="shared" si="17"/>
        <v/>
      </c>
      <c r="AA75" s="124" t="str">
        <f t="shared" si="18"/>
        <v/>
      </c>
      <c r="AB75" s="124">
        <f t="shared" si="19"/>
        <v>1</v>
      </c>
      <c r="AC75" s="124">
        <f t="shared" si="10"/>
        <v>1</v>
      </c>
    </row>
    <row r="76" spans="1:29" x14ac:dyDescent="0.25">
      <c r="A76" s="25">
        <v>48</v>
      </c>
      <c r="B76" s="263"/>
      <c r="C76" s="263"/>
      <c r="D76" s="34"/>
      <c r="E76" s="43"/>
      <c r="F76" s="90"/>
      <c r="G76" s="356" t="str">
        <f t="shared" si="12"/>
        <v/>
      </c>
      <c r="H76" s="380"/>
      <c r="I76" s="288"/>
      <c r="J76" s="289"/>
      <c r="K76" s="341" t="str">
        <f>IF(B76=0,"", IF(H76="",0,
IF('Member Info'!H76&gt;'Member Info'!$AJ$12,'Member Info'!$AK$13,IF('Member Info'!H76&gt;'Member Info'!$AJ$11,'Member Info'!$AK$12,IF('Member Info'!H76&gt;'Member Info'!$AJ$10,'Member Info'!$AK$11,IF('Member Info'!H76&gt;'Member Info'!$AJ$9,'Member Info'!$AK$10,IF('Member Info'!H76&gt;'Member Info'!$AJ$8,'Member Info'!$AK$9,'Member Info'!$AK$8)))))))</f>
        <v/>
      </c>
      <c r="L76" s="342"/>
      <c r="M76" s="77"/>
      <c r="N76" s="273"/>
      <c r="O76" s="274"/>
      <c r="P76" s="322" t="str">
        <f t="shared" si="8"/>
        <v/>
      </c>
      <c r="Q76" s="141">
        <f t="shared" si="11"/>
        <v>0</v>
      </c>
      <c r="R76" s="141"/>
      <c r="T76" s="124">
        <f t="shared" si="9"/>
        <v>0</v>
      </c>
      <c r="V76" s="124" t="str">
        <f t="shared" si="13"/>
        <v/>
      </c>
      <c r="W76" s="124" t="str">
        <f t="shared" si="14"/>
        <v/>
      </c>
      <c r="X76" s="124" t="str">
        <f t="shared" si="15"/>
        <v/>
      </c>
      <c r="Y76" s="124" t="str">
        <f t="shared" si="16"/>
        <v/>
      </c>
      <c r="Z76" s="124" t="str">
        <f t="shared" si="17"/>
        <v/>
      </c>
      <c r="AA76" s="124" t="str">
        <f t="shared" si="18"/>
        <v/>
      </c>
      <c r="AB76" s="124">
        <f t="shared" si="19"/>
        <v>1</v>
      </c>
      <c r="AC76" s="124">
        <f t="shared" si="10"/>
        <v>1</v>
      </c>
    </row>
    <row r="77" spans="1:29" x14ac:dyDescent="0.25">
      <c r="A77" s="25">
        <v>49</v>
      </c>
      <c r="B77" s="263"/>
      <c r="C77" s="263"/>
      <c r="D77" s="34"/>
      <c r="E77" s="43"/>
      <c r="F77" s="90"/>
      <c r="G77" s="356" t="str">
        <f t="shared" si="12"/>
        <v/>
      </c>
      <c r="H77" s="380"/>
      <c r="I77" s="288"/>
      <c r="J77" s="289"/>
      <c r="K77" s="341" t="str">
        <f>IF(B77=0,"", IF(H77="",0,
IF('Member Info'!H77&gt;'Member Info'!$AJ$12,'Member Info'!$AK$13,IF('Member Info'!H77&gt;'Member Info'!$AJ$11,'Member Info'!$AK$12,IF('Member Info'!H77&gt;'Member Info'!$AJ$10,'Member Info'!$AK$11,IF('Member Info'!H77&gt;'Member Info'!$AJ$9,'Member Info'!$AK$10,IF('Member Info'!H77&gt;'Member Info'!$AJ$8,'Member Info'!$AK$9,'Member Info'!$AK$8)))))))</f>
        <v/>
      </c>
      <c r="L77" s="342"/>
      <c r="M77" s="77"/>
      <c r="N77" s="273"/>
      <c r="O77" s="274"/>
      <c r="P77" s="322" t="str">
        <f t="shared" si="8"/>
        <v/>
      </c>
      <c r="Q77" s="141">
        <f t="shared" si="11"/>
        <v>0</v>
      </c>
      <c r="R77" s="141"/>
      <c r="T77" s="124">
        <f t="shared" si="9"/>
        <v>0</v>
      </c>
      <c r="V77" s="124" t="str">
        <f t="shared" si="13"/>
        <v/>
      </c>
      <c r="W77" s="124" t="str">
        <f t="shared" si="14"/>
        <v/>
      </c>
      <c r="X77" s="124" t="str">
        <f t="shared" si="15"/>
        <v/>
      </c>
      <c r="Y77" s="124" t="str">
        <f t="shared" si="16"/>
        <v/>
      </c>
      <c r="Z77" s="124" t="str">
        <f t="shared" si="17"/>
        <v/>
      </c>
      <c r="AA77" s="124" t="str">
        <f t="shared" si="18"/>
        <v/>
      </c>
      <c r="AB77" s="124">
        <f t="shared" si="19"/>
        <v>1</v>
      </c>
      <c r="AC77" s="124">
        <f t="shared" si="10"/>
        <v>1</v>
      </c>
    </row>
    <row r="78" spans="1:29" x14ac:dyDescent="0.25">
      <c r="A78" s="25">
        <v>50</v>
      </c>
      <c r="B78" s="263"/>
      <c r="C78" s="263"/>
      <c r="D78" s="34"/>
      <c r="E78" s="43"/>
      <c r="F78" s="90"/>
      <c r="G78" s="356" t="str">
        <f t="shared" si="12"/>
        <v/>
      </c>
      <c r="H78" s="380"/>
      <c r="I78" s="288"/>
      <c r="J78" s="289"/>
      <c r="K78" s="341" t="str">
        <f>IF(B78=0,"", IF(H78="",0,
IF('Member Info'!H78&gt;'Member Info'!$AJ$12,'Member Info'!$AK$13,IF('Member Info'!H78&gt;'Member Info'!$AJ$11,'Member Info'!$AK$12,IF('Member Info'!H78&gt;'Member Info'!$AJ$10,'Member Info'!$AK$11,IF('Member Info'!H78&gt;'Member Info'!$AJ$9,'Member Info'!$AK$10,IF('Member Info'!H78&gt;'Member Info'!$AJ$8,'Member Info'!$AK$9,'Member Info'!$AK$8)))))))</f>
        <v/>
      </c>
      <c r="L78" s="342"/>
      <c r="M78" s="77"/>
      <c r="N78" s="273"/>
      <c r="O78" s="274"/>
      <c r="P78" s="322" t="str">
        <f t="shared" si="8"/>
        <v/>
      </c>
      <c r="Q78" s="141">
        <f t="shared" si="11"/>
        <v>0</v>
      </c>
      <c r="R78" s="141"/>
      <c r="T78" s="124">
        <f t="shared" si="9"/>
        <v>0</v>
      </c>
      <c r="V78" s="124" t="str">
        <f t="shared" si="13"/>
        <v/>
      </c>
      <c r="W78" s="124" t="str">
        <f t="shared" si="14"/>
        <v/>
      </c>
      <c r="X78" s="124" t="str">
        <f t="shared" si="15"/>
        <v/>
      </c>
      <c r="Y78" s="124" t="str">
        <f t="shared" si="16"/>
        <v/>
      </c>
      <c r="Z78" s="124" t="str">
        <f t="shared" si="17"/>
        <v/>
      </c>
      <c r="AA78" s="124" t="str">
        <f t="shared" si="18"/>
        <v/>
      </c>
      <c r="AB78" s="124">
        <f t="shared" si="19"/>
        <v>1</v>
      </c>
      <c r="AC78" s="124">
        <f t="shared" si="10"/>
        <v>1</v>
      </c>
    </row>
    <row r="79" spans="1:29" x14ac:dyDescent="0.25">
      <c r="A79" s="25">
        <v>51</v>
      </c>
      <c r="B79" s="263"/>
      <c r="C79" s="263"/>
      <c r="D79" s="34"/>
      <c r="E79" s="43"/>
      <c r="F79" s="90"/>
      <c r="G79" s="356" t="str">
        <f t="shared" si="12"/>
        <v/>
      </c>
      <c r="H79" s="380"/>
      <c r="I79" s="288"/>
      <c r="J79" s="289"/>
      <c r="K79" s="341" t="str">
        <f>IF(B79=0,"", IF(H79="",0,
IF('Member Info'!H79&gt;'Member Info'!$AJ$12,'Member Info'!$AK$13,IF('Member Info'!H79&gt;'Member Info'!$AJ$11,'Member Info'!$AK$12,IF('Member Info'!H79&gt;'Member Info'!$AJ$10,'Member Info'!$AK$11,IF('Member Info'!H79&gt;'Member Info'!$AJ$9,'Member Info'!$AK$10,IF('Member Info'!H79&gt;'Member Info'!$AJ$8,'Member Info'!$AK$9,'Member Info'!$AK$8)))))))</f>
        <v/>
      </c>
      <c r="L79" s="342"/>
      <c r="M79" s="77"/>
      <c r="N79" s="273"/>
      <c r="O79" s="274"/>
      <c r="P79" s="322" t="str">
        <f t="shared" si="8"/>
        <v/>
      </c>
      <c r="Q79" s="141">
        <f t="shared" si="11"/>
        <v>0</v>
      </c>
      <c r="R79" s="141"/>
      <c r="T79" s="124">
        <f t="shared" si="9"/>
        <v>0</v>
      </c>
      <c r="V79" s="124" t="str">
        <f t="shared" si="13"/>
        <v/>
      </c>
      <c r="W79" s="124" t="str">
        <f t="shared" si="14"/>
        <v/>
      </c>
      <c r="X79" s="124" t="str">
        <f t="shared" si="15"/>
        <v/>
      </c>
      <c r="Y79" s="124" t="str">
        <f t="shared" si="16"/>
        <v/>
      </c>
      <c r="Z79" s="124" t="str">
        <f t="shared" si="17"/>
        <v/>
      </c>
      <c r="AA79" s="124" t="str">
        <f t="shared" si="18"/>
        <v/>
      </c>
      <c r="AB79" s="124">
        <f t="shared" si="19"/>
        <v>1</v>
      </c>
      <c r="AC79" s="124">
        <f t="shared" si="10"/>
        <v>1</v>
      </c>
    </row>
    <row r="80" spans="1:29" x14ac:dyDescent="0.25">
      <c r="A80" s="25">
        <v>52</v>
      </c>
      <c r="B80" s="263"/>
      <c r="C80" s="263"/>
      <c r="D80" s="34"/>
      <c r="E80" s="43"/>
      <c r="F80" s="90"/>
      <c r="G80" s="356" t="str">
        <f t="shared" si="12"/>
        <v/>
      </c>
      <c r="H80" s="380"/>
      <c r="I80" s="288"/>
      <c r="J80" s="289"/>
      <c r="K80" s="341" t="str">
        <f>IF(B80=0,"", IF(H80="",0,
IF('Member Info'!H80&gt;'Member Info'!$AJ$12,'Member Info'!$AK$13,IF('Member Info'!H80&gt;'Member Info'!$AJ$11,'Member Info'!$AK$12,IF('Member Info'!H80&gt;'Member Info'!$AJ$10,'Member Info'!$AK$11,IF('Member Info'!H80&gt;'Member Info'!$AJ$9,'Member Info'!$AK$10,IF('Member Info'!H80&gt;'Member Info'!$AJ$8,'Member Info'!$AK$9,'Member Info'!$AK$8)))))))</f>
        <v/>
      </c>
      <c r="L80" s="342"/>
      <c r="M80" s="77"/>
      <c r="N80" s="273"/>
      <c r="O80" s="274"/>
      <c r="P80" s="322" t="str">
        <f t="shared" si="8"/>
        <v/>
      </c>
      <c r="Q80" s="141">
        <f t="shared" si="11"/>
        <v>0</v>
      </c>
      <c r="R80" s="141"/>
      <c r="T80" s="124">
        <f t="shared" si="9"/>
        <v>0</v>
      </c>
      <c r="V80" s="124" t="str">
        <f t="shared" si="13"/>
        <v/>
      </c>
      <c r="W80" s="124" t="str">
        <f t="shared" si="14"/>
        <v/>
      </c>
      <c r="X80" s="124" t="str">
        <f t="shared" si="15"/>
        <v/>
      </c>
      <c r="Y80" s="124" t="str">
        <f t="shared" si="16"/>
        <v/>
      </c>
      <c r="Z80" s="124" t="str">
        <f t="shared" si="17"/>
        <v/>
      </c>
      <c r="AA80" s="124" t="str">
        <f t="shared" si="18"/>
        <v/>
      </c>
      <c r="AB80" s="124">
        <f t="shared" si="19"/>
        <v>1</v>
      </c>
      <c r="AC80" s="124">
        <f t="shared" si="10"/>
        <v>1</v>
      </c>
    </row>
    <row r="81" spans="1:29" x14ac:dyDescent="0.25">
      <c r="A81" s="25">
        <v>53</v>
      </c>
      <c r="B81" s="263"/>
      <c r="C81" s="263"/>
      <c r="D81" s="34"/>
      <c r="E81" s="43"/>
      <c r="F81" s="90"/>
      <c r="G81" s="356" t="str">
        <f t="shared" si="12"/>
        <v/>
      </c>
      <c r="H81" s="380"/>
      <c r="I81" s="288"/>
      <c r="J81" s="289"/>
      <c r="K81" s="341" t="str">
        <f>IF(B81=0,"", IF(H81="",0,
IF('Member Info'!H81&gt;'Member Info'!$AJ$12,'Member Info'!$AK$13,IF('Member Info'!H81&gt;'Member Info'!$AJ$11,'Member Info'!$AK$12,IF('Member Info'!H81&gt;'Member Info'!$AJ$10,'Member Info'!$AK$11,IF('Member Info'!H81&gt;'Member Info'!$AJ$9,'Member Info'!$AK$10,IF('Member Info'!H81&gt;'Member Info'!$AJ$8,'Member Info'!$AK$9,'Member Info'!$AK$8)))))))</f>
        <v/>
      </c>
      <c r="L81" s="342"/>
      <c r="M81" s="77"/>
      <c r="N81" s="273"/>
      <c r="O81" s="274"/>
      <c r="P81" s="322" t="str">
        <f t="shared" si="8"/>
        <v/>
      </c>
      <c r="Q81" s="141">
        <f t="shared" si="11"/>
        <v>0</v>
      </c>
      <c r="R81" s="141"/>
      <c r="T81" s="124">
        <f t="shared" si="9"/>
        <v>0</v>
      </c>
      <c r="V81" s="124" t="str">
        <f t="shared" si="13"/>
        <v/>
      </c>
      <c r="W81" s="124" t="str">
        <f t="shared" si="14"/>
        <v/>
      </c>
      <c r="X81" s="124" t="str">
        <f t="shared" si="15"/>
        <v/>
      </c>
      <c r="Y81" s="124" t="str">
        <f t="shared" si="16"/>
        <v/>
      </c>
      <c r="Z81" s="124" t="str">
        <f t="shared" si="17"/>
        <v/>
      </c>
      <c r="AA81" s="124" t="str">
        <f t="shared" si="18"/>
        <v/>
      </c>
      <c r="AB81" s="124">
        <f t="shared" si="19"/>
        <v>1</v>
      </c>
      <c r="AC81" s="124">
        <f t="shared" si="10"/>
        <v>1</v>
      </c>
    </row>
    <row r="82" spans="1:29" x14ac:dyDescent="0.25">
      <c r="A82" s="25">
        <v>54</v>
      </c>
      <c r="B82" s="263"/>
      <c r="C82" s="263"/>
      <c r="D82" s="34"/>
      <c r="E82" s="43"/>
      <c r="F82" s="90"/>
      <c r="G82" s="356" t="str">
        <f t="shared" si="12"/>
        <v/>
      </c>
      <c r="H82" s="380"/>
      <c r="I82" s="288"/>
      <c r="J82" s="289"/>
      <c r="K82" s="341" t="str">
        <f>IF(B82=0,"", IF(H82="",0,
IF('Member Info'!H82&gt;'Member Info'!$AJ$12,'Member Info'!$AK$13,IF('Member Info'!H82&gt;'Member Info'!$AJ$11,'Member Info'!$AK$12,IF('Member Info'!H82&gt;'Member Info'!$AJ$10,'Member Info'!$AK$11,IF('Member Info'!H82&gt;'Member Info'!$AJ$9,'Member Info'!$AK$10,IF('Member Info'!H82&gt;'Member Info'!$AJ$8,'Member Info'!$AK$9,'Member Info'!$AK$8)))))))</f>
        <v/>
      </c>
      <c r="L82" s="342"/>
      <c r="M82" s="77"/>
      <c r="N82" s="273"/>
      <c r="O82" s="274"/>
      <c r="P82" s="322" t="str">
        <f t="shared" si="8"/>
        <v/>
      </c>
      <c r="Q82" s="141">
        <f t="shared" si="11"/>
        <v>0</v>
      </c>
      <c r="R82" s="141"/>
      <c r="T82" s="124">
        <f t="shared" si="9"/>
        <v>0</v>
      </c>
      <c r="V82" s="124" t="str">
        <f t="shared" si="13"/>
        <v/>
      </c>
      <c r="W82" s="124" t="str">
        <f t="shared" si="14"/>
        <v/>
      </c>
      <c r="X82" s="124" t="str">
        <f t="shared" si="15"/>
        <v/>
      </c>
      <c r="Y82" s="124" t="str">
        <f t="shared" si="16"/>
        <v/>
      </c>
      <c r="Z82" s="124" t="str">
        <f t="shared" si="17"/>
        <v/>
      </c>
      <c r="AA82" s="124" t="str">
        <f t="shared" si="18"/>
        <v/>
      </c>
      <c r="AB82" s="124">
        <f t="shared" si="19"/>
        <v>1</v>
      </c>
      <c r="AC82" s="124">
        <f t="shared" si="10"/>
        <v>1</v>
      </c>
    </row>
    <row r="83" spans="1:29" x14ac:dyDescent="0.25">
      <c r="A83" s="25">
        <v>55</v>
      </c>
      <c r="B83" s="263"/>
      <c r="C83" s="263"/>
      <c r="D83" s="34"/>
      <c r="E83" s="43"/>
      <c r="F83" s="90"/>
      <c r="G83" s="356" t="str">
        <f t="shared" si="12"/>
        <v/>
      </c>
      <c r="H83" s="380"/>
      <c r="I83" s="288"/>
      <c r="J83" s="289"/>
      <c r="K83" s="341" t="str">
        <f>IF(B83=0,"", IF(H83="",0,
IF('Member Info'!H83&gt;'Member Info'!$AJ$12,'Member Info'!$AK$13,IF('Member Info'!H83&gt;'Member Info'!$AJ$11,'Member Info'!$AK$12,IF('Member Info'!H83&gt;'Member Info'!$AJ$10,'Member Info'!$AK$11,IF('Member Info'!H83&gt;'Member Info'!$AJ$9,'Member Info'!$AK$10,IF('Member Info'!H83&gt;'Member Info'!$AJ$8,'Member Info'!$AK$9,'Member Info'!$AK$8)))))))</f>
        <v/>
      </c>
      <c r="L83" s="342"/>
      <c r="M83" s="77"/>
      <c r="N83" s="273"/>
      <c r="O83" s="274"/>
      <c r="P83" s="322" t="str">
        <f t="shared" si="8"/>
        <v/>
      </c>
      <c r="Q83" s="141">
        <f t="shared" si="11"/>
        <v>0</v>
      </c>
      <c r="R83" s="141"/>
      <c r="T83" s="124">
        <f t="shared" si="9"/>
        <v>0</v>
      </c>
      <c r="V83" s="124" t="str">
        <f t="shared" si="13"/>
        <v/>
      </c>
      <c r="W83" s="124" t="str">
        <f t="shared" si="14"/>
        <v/>
      </c>
      <c r="X83" s="124" t="str">
        <f t="shared" si="15"/>
        <v/>
      </c>
      <c r="Y83" s="124" t="str">
        <f t="shared" si="16"/>
        <v/>
      </c>
      <c r="Z83" s="124" t="str">
        <f t="shared" si="17"/>
        <v/>
      </c>
      <c r="AA83" s="124" t="str">
        <f t="shared" si="18"/>
        <v/>
      </c>
      <c r="AB83" s="124">
        <f t="shared" si="19"/>
        <v>1</v>
      </c>
      <c r="AC83" s="124">
        <f t="shared" si="10"/>
        <v>1</v>
      </c>
    </row>
    <row r="84" spans="1:29" x14ac:dyDescent="0.25">
      <c r="A84" s="25">
        <v>56</v>
      </c>
      <c r="B84" s="263"/>
      <c r="C84" s="263"/>
      <c r="D84" s="34"/>
      <c r="E84" s="43"/>
      <c r="F84" s="90"/>
      <c r="G84" s="356" t="str">
        <f t="shared" si="12"/>
        <v/>
      </c>
      <c r="H84" s="380"/>
      <c r="I84" s="288"/>
      <c r="J84" s="289"/>
      <c r="K84" s="341" t="str">
        <f>IF(B84=0,"", IF(H84="",0,
IF('Member Info'!H84&gt;'Member Info'!$AJ$12,'Member Info'!$AK$13,IF('Member Info'!H84&gt;'Member Info'!$AJ$11,'Member Info'!$AK$12,IF('Member Info'!H84&gt;'Member Info'!$AJ$10,'Member Info'!$AK$11,IF('Member Info'!H84&gt;'Member Info'!$AJ$9,'Member Info'!$AK$10,IF('Member Info'!H84&gt;'Member Info'!$AJ$8,'Member Info'!$AK$9,'Member Info'!$AK$8)))))))</f>
        <v/>
      </c>
      <c r="L84" s="342"/>
      <c r="M84" s="77"/>
      <c r="N84" s="273"/>
      <c r="O84" s="274"/>
      <c r="P84" s="322" t="str">
        <f t="shared" si="8"/>
        <v/>
      </c>
      <c r="Q84" s="141">
        <f t="shared" si="11"/>
        <v>0</v>
      </c>
      <c r="R84" s="141"/>
      <c r="T84" s="124">
        <f t="shared" si="9"/>
        <v>0</v>
      </c>
      <c r="V84" s="124" t="str">
        <f t="shared" si="13"/>
        <v/>
      </c>
      <c r="W84" s="124" t="str">
        <f t="shared" si="14"/>
        <v/>
      </c>
      <c r="X84" s="124" t="str">
        <f t="shared" si="15"/>
        <v/>
      </c>
      <c r="Y84" s="124" t="str">
        <f t="shared" si="16"/>
        <v/>
      </c>
      <c r="Z84" s="124" t="str">
        <f t="shared" si="17"/>
        <v/>
      </c>
      <c r="AA84" s="124" t="str">
        <f t="shared" si="18"/>
        <v/>
      </c>
      <c r="AB84" s="124">
        <f t="shared" si="19"/>
        <v>1</v>
      </c>
      <c r="AC84" s="124">
        <f t="shared" si="10"/>
        <v>1</v>
      </c>
    </row>
    <row r="85" spans="1:29" x14ac:dyDescent="0.25">
      <c r="A85" s="25">
        <v>57</v>
      </c>
      <c r="B85" s="263"/>
      <c r="C85" s="263"/>
      <c r="D85" s="34"/>
      <c r="E85" s="43"/>
      <c r="F85" s="90"/>
      <c r="G85" s="356" t="str">
        <f t="shared" si="12"/>
        <v/>
      </c>
      <c r="H85" s="380"/>
      <c r="I85" s="288"/>
      <c r="J85" s="289"/>
      <c r="K85" s="341" t="str">
        <f>IF(B85=0,"", IF(H85="",0,
IF('Member Info'!H85&gt;'Member Info'!$AJ$12,'Member Info'!$AK$13,IF('Member Info'!H85&gt;'Member Info'!$AJ$11,'Member Info'!$AK$12,IF('Member Info'!H85&gt;'Member Info'!$AJ$10,'Member Info'!$AK$11,IF('Member Info'!H85&gt;'Member Info'!$AJ$9,'Member Info'!$AK$10,IF('Member Info'!H85&gt;'Member Info'!$AJ$8,'Member Info'!$AK$9,'Member Info'!$AK$8)))))))</f>
        <v/>
      </c>
      <c r="L85" s="342"/>
      <c r="M85" s="77"/>
      <c r="N85" s="273"/>
      <c r="O85" s="274"/>
      <c r="P85" s="322" t="str">
        <f t="shared" si="8"/>
        <v/>
      </c>
      <c r="Q85" s="141">
        <f t="shared" si="11"/>
        <v>0</v>
      </c>
      <c r="R85" s="141"/>
      <c r="T85" s="124">
        <f t="shared" si="9"/>
        <v>0</v>
      </c>
      <c r="V85" s="124" t="str">
        <f t="shared" si="13"/>
        <v/>
      </c>
      <c r="W85" s="124" t="str">
        <f t="shared" si="14"/>
        <v/>
      </c>
      <c r="X85" s="124" t="str">
        <f t="shared" si="15"/>
        <v/>
      </c>
      <c r="Y85" s="124" t="str">
        <f t="shared" si="16"/>
        <v/>
      </c>
      <c r="Z85" s="124" t="str">
        <f t="shared" si="17"/>
        <v/>
      </c>
      <c r="AA85" s="124" t="str">
        <f t="shared" si="18"/>
        <v/>
      </c>
      <c r="AB85" s="124">
        <f t="shared" si="19"/>
        <v>1</v>
      </c>
      <c r="AC85" s="124">
        <f t="shared" si="10"/>
        <v>1</v>
      </c>
    </row>
    <row r="86" spans="1:29" x14ac:dyDescent="0.25">
      <c r="A86" s="25">
        <v>58</v>
      </c>
      <c r="B86" s="263"/>
      <c r="C86" s="263"/>
      <c r="D86" s="34"/>
      <c r="E86" s="43"/>
      <c r="F86" s="90"/>
      <c r="G86" s="356" t="str">
        <f t="shared" si="12"/>
        <v/>
      </c>
      <c r="H86" s="380"/>
      <c r="I86" s="288"/>
      <c r="J86" s="289"/>
      <c r="K86" s="341" t="str">
        <f>IF(B86=0,"", IF(H86="",0,
IF('Member Info'!H86&gt;'Member Info'!$AJ$12,'Member Info'!$AK$13,IF('Member Info'!H86&gt;'Member Info'!$AJ$11,'Member Info'!$AK$12,IF('Member Info'!H86&gt;'Member Info'!$AJ$10,'Member Info'!$AK$11,IF('Member Info'!H86&gt;'Member Info'!$AJ$9,'Member Info'!$AK$10,IF('Member Info'!H86&gt;'Member Info'!$AJ$8,'Member Info'!$AK$9,'Member Info'!$AK$8)))))))</f>
        <v/>
      </c>
      <c r="L86" s="342"/>
      <c r="M86" s="77"/>
      <c r="N86" s="273"/>
      <c r="O86" s="274"/>
      <c r="P86" s="322" t="str">
        <f t="shared" si="8"/>
        <v/>
      </c>
      <c r="Q86" s="141">
        <f t="shared" si="11"/>
        <v>0</v>
      </c>
      <c r="R86" s="141"/>
      <c r="T86" s="124">
        <f t="shared" si="9"/>
        <v>0</v>
      </c>
      <c r="V86" s="124" t="str">
        <f t="shared" si="13"/>
        <v/>
      </c>
      <c r="W86" s="124" t="str">
        <f t="shared" si="14"/>
        <v/>
      </c>
      <c r="X86" s="124" t="str">
        <f t="shared" si="15"/>
        <v/>
      </c>
      <c r="Y86" s="124" t="str">
        <f t="shared" si="16"/>
        <v/>
      </c>
      <c r="Z86" s="124" t="str">
        <f t="shared" si="17"/>
        <v/>
      </c>
      <c r="AA86" s="124" t="str">
        <f t="shared" si="18"/>
        <v/>
      </c>
      <c r="AB86" s="124">
        <f t="shared" si="19"/>
        <v>1</v>
      </c>
      <c r="AC86" s="124">
        <f t="shared" si="10"/>
        <v>1</v>
      </c>
    </row>
    <row r="87" spans="1:29" x14ac:dyDescent="0.25">
      <c r="A87" s="25">
        <v>59</v>
      </c>
      <c r="B87" s="263"/>
      <c r="C87" s="263"/>
      <c r="D87" s="34"/>
      <c r="E87" s="43"/>
      <c r="F87" s="90"/>
      <c r="G87" s="356" t="str">
        <f t="shared" si="12"/>
        <v/>
      </c>
      <c r="H87" s="380"/>
      <c r="I87" s="288"/>
      <c r="J87" s="289"/>
      <c r="K87" s="341" t="str">
        <f>IF(B87=0,"", IF(H87="",0,
IF('Member Info'!H87&gt;'Member Info'!$AJ$12,'Member Info'!$AK$13,IF('Member Info'!H87&gt;'Member Info'!$AJ$11,'Member Info'!$AK$12,IF('Member Info'!H87&gt;'Member Info'!$AJ$10,'Member Info'!$AK$11,IF('Member Info'!H87&gt;'Member Info'!$AJ$9,'Member Info'!$AK$10,IF('Member Info'!H87&gt;'Member Info'!$AJ$8,'Member Info'!$AK$9,'Member Info'!$AK$8)))))))</f>
        <v/>
      </c>
      <c r="L87" s="342"/>
      <c r="M87" s="77"/>
      <c r="N87" s="273"/>
      <c r="O87" s="274"/>
      <c r="P87" s="322" t="str">
        <f t="shared" si="8"/>
        <v/>
      </c>
      <c r="Q87" s="141">
        <f t="shared" si="11"/>
        <v>0</v>
      </c>
      <c r="R87" s="141"/>
      <c r="T87" s="124">
        <f t="shared" si="9"/>
        <v>0</v>
      </c>
      <c r="V87" s="124" t="str">
        <f t="shared" si="13"/>
        <v/>
      </c>
      <c r="W87" s="124" t="str">
        <f t="shared" si="14"/>
        <v/>
      </c>
      <c r="X87" s="124" t="str">
        <f t="shared" si="15"/>
        <v/>
      </c>
      <c r="Y87" s="124" t="str">
        <f t="shared" si="16"/>
        <v/>
      </c>
      <c r="Z87" s="124" t="str">
        <f t="shared" si="17"/>
        <v/>
      </c>
      <c r="AA87" s="124" t="str">
        <f t="shared" si="18"/>
        <v/>
      </c>
      <c r="AB87" s="124">
        <f t="shared" si="19"/>
        <v>1</v>
      </c>
      <c r="AC87" s="124">
        <f t="shared" si="10"/>
        <v>1</v>
      </c>
    </row>
    <row r="88" spans="1:29" x14ac:dyDescent="0.25">
      <c r="A88" s="25">
        <v>60</v>
      </c>
      <c r="B88" s="263"/>
      <c r="C88" s="263"/>
      <c r="D88" s="34"/>
      <c r="E88" s="43"/>
      <c r="F88" s="90"/>
      <c r="G88" s="356" t="str">
        <f t="shared" si="12"/>
        <v/>
      </c>
      <c r="H88" s="380"/>
      <c r="I88" s="288"/>
      <c r="J88" s="289"/>
      <c r="K88" s="341" t="str">
        <f>IF(B88=0,"", IF(H88="",0,
IF('Member Info'!H88&gt;'Member Info'!$AJ$12,'Member Info'!$AK$13,IF('Member Info'!H88&gt;'Member Info'!$AJ$11,'Member Info'!$AK$12,IF('Member Info'!H88&gt;'Member Info'!$AJ$10,'Member Info'!$AK$11,IF('Member Info'!H88&gt;'Member Info'!$AJ$9,'Member Info'!$AK$10,IF('Member Info'!H88&gt;'Member Info'!$AJ$8,'Member Info'!$AK$9,'Member Info'!$AK$8)))))))</f>
        <v/>
      </c>
      <c r="L88" s="342"/>
      <c r="M88" s="77"/>
      <c r="N88" s="273"/>
      <c r="O88" s="274"/>
      <c r="P88" s="322" t="str">
        <f t="shared" si="8"/>
        <v/>
      </c>
      <c r="Q88" s="141">
        <f t="shared" si="11"/>
        <v>0</v>
      </c>
      <c r="R88" s="141"/>
      <c r="T88" s="124">
        <f t="shared" si="9"/>
        <v>0</v>
      </c>
      <c r="V88" s="124" t="str">
        <f t="shared" si="13"/>
        <v/>
      </c>
      <c r="W88" s="124" t="str">
        <f t="shared" si="14"/>
        <v/>
      </c>
      <c r="X88" s="124" t="str">
        <f t="shared" si="15"/>
        <v/>
      </c>
      <c r="Y88" s="124" t="str">
        <f t="shared" si="16"/>
        <v/>
      </c>
      <c r="Z88" s="124" t="str">
        <f t="shared" si="17"/>
        <v/>
      </c>
      <c r="AA88" s="124" t="str">
        <f t="shared" si="18"/>
        <v/>
      </c>
      <c r="AB88" s="124">
        <f t="shared" si="19"/>
        <v>1</v>
      </c>
      <c r="AC88" s="124">
        <f t="shared" si="10"/>
        <v>1</v>
      </c>
    </row>
    <row r="89" spans="1:29" x14ac:dyDescent="0.25">
      <c r="A89" s="25">
        <v>61</v>
      </c>
      <c r="B89" s="263"/>
      <c r="C89" s="263"/>
      <c r="D89" s="34"/>
      <c r="E89" s="43"/>
      <c r="F89" s="90"/>
      <c r="G89" s="356" t="str">
        <f t="shared" si="12"/>
        <v/>
      </c>
      <c r="H89" s="380"/>
      <c r="I89" s="288"/>
      <c r="J89" s="289"/>
      <c r="K89" s="341" t="str">
        <f>IF(B89=0,"", IF(H89="",0,
IF('Member Info'!H89&gt;'Member Info'!$AJ$12,'Member Info'!$AK$13,IF('Member Info'!H89&gt;'Member Info'!$AJ$11,'Member Info'!$AK$12,IF('Member Info'!H89&gt;'Member Info'!$AJ$10,'Member Info'!$AK$11,IF('Member Info'!H89&gt;'Member Info'!$AJ$9,'Member Info'!$AK$10,IF('Member Info'!H89&gt;'Member Info'!$AJ$8,'Member Info'!$AK$9,'Member Info'!$AK$8)))))))</f>
        <v/>
      </c>
      <c r="L89" s="342"/>
      <c r="M89" s="77"/>
      <c r="N89" s="273"/>
      <c r="O89" s="274"/>
      <c r="P89" s="322" t="str">
        <f t="shared" si="8"/>
        <v/>
      </c>
      <c r="Q89" s="141">
        <f t="shared" ref="Q89:Q152" si="20">IF(N89="Yes", 1, 0)</f>
        <v>0</v>
      </c>
      <c r="R89" s="141"/>
      <c r="T89" s="124">
        <f t="shared" ref="T89:T152" si="21">IF(N89="",0,1)</f>
        <v>0</v>
      </c>
      <c r="V89" s="124" t="str">
        <f t="shared" si="13"/>
        <v/>
      </c>
      <c r="W89" s="124" t="str">
        <f t="shared" si="14"/>
        <v/>
      </c>
      <c r="X89" s="124" t="str">
        <f t="shared" si="15"/>
        <v/>
      </c>
      <c r="Y89" s="124" t="str">
        <f t="shared" si="16"/>
        <v/>
      </c>
      <c r="Z89" s="124" t="str">
        <f t="shared" si="17"/>
        <v/>
      </c>
      <c r="AA89" s="124" t="str">
        <f t="shared" si="18"/>
        <v/>
      </c>
      <c r="AB89" s="124">
        <f t="shared" si="19"/>
        <v>1</v>
      </c>
      <c r="AC89" s="124">
        <f t="shared" si="10"/>
        <v>1</v>
      </c>
    </row>
    <row r="90" spans="1:29" x14ac:dyDescent="0.25">
      <c r="A90" s="25">
        <v>62</v>
      </c>
      <c r="B90" s="263"/>
      <c r="C90" s="263"/>
      <c r="D90" s="34"/>
      <c r="E90" s="43"/>
      <c r="F90" s="90"/>
      <c r="G90" s="356" t="str">
        <f t="shared" si="12"/>
        <v/>
      </c>
      <c r="H90" s="380"/>
      <c r="I90" s="288"/>
      <c r="J90" s="289"/>
      <c r="K90" s="341" t="str">
        <f>IF(B90=0,"", IF(H90="",0,
IF('Member Info'!H90&gt;'Member Info'!$AJ$12,'Member Info'!$AK$13,IF('Member Info'!H90&gt;'Member Info'!$AJ$11,'Member Info'!$AK$12,IF('Member Info'!H90&gt;'Member Info'!$AJ$10,'Member Info'!$AK$11,IF('Member Info'!H90&gt;'Member Info'!$AJ$9,'Member Info'!$AK$10,IF('Member Info'!H90&gt;'Member Info'!$AJ$8,'Member Info'!$AK$9,'Member Info'!$AK$8)))))))</f>
        <v/>
      </c>
      <c r="L90" s="342"/>
      <c r="M90" s="77"/>
      <c r="N90" s="273"/>
      <c r="O90" s="274"/>
      <c r="P90" s="322" t="str">
        <f t="shared" si="8"/>
        <v/>
      </c>
      <c r="Q90" s="141">
        <f t="shared" si="20"/>
        <v>0</v>
      </c>
      <c r="R90" s="141"/>
      <c r="T90" s="124">
        <f t="shared" si="21"/>
        <v>0</v>
      </c>
      <c r="V90" s="124" t="str">
        <f t="shared" si="13"/>
        <v/>
      </c>
      <c r="W90" s="124" t="str">
        <f t="shared" si="14"/>
        <v/>
      </c>
      <c r="X90" s="124" t="str">
        <f t="shared" si="15"/>
        <v/>
      </c>
      <c r="Y90" s="124" t="str">
        <f t="shared" si="16"/>
        <v/>
      </c>
      <c r="Z90" s="124" t="str">
        <f t="shared" si="17"/>
        <v/>
      </c>
      <c r="AA90" s="124" t="str">
        <f t="shared" si="18"/>
        <v/>
      </c>
      <c r="AB90" s="124">
        <f t="shared" si="19"/>
        <v>1</v>
      </c>
      <c r="AC90" s="124">
        <f t="shared" si="10"/>
        <v>1</v>
      </c>
    </row>
    <row r="91" spans="1:29" x14ac:dyDescent="0.25">
      <c r="A91" s="25">
        <v>63</v>
      </c>
      <c r="B91" s="263"/>
      <c r="C91" s="263"/>
      <c r="D91" s="34"/>
      <c r="E91" s="43"/>
      <c r="F91" s="90"/>
      <c r="G91" s="356" t="str">
        <f t="shared" si="12"/>
        <v/>
      </c>
      <c r="H91" s="380"/>
      <c r="I91" s="288"/>
      <c r="J91" s="289"/>
      <c r="K91" s="341" t="str">
        <f>IF(B91=0,"", IF(H91="",0,
IF('Member Info'!H91&gt;'Member Info'!$AJ$12,'Member Info'!$AK$13,IF('Member Info'!H91&gt;'Member Info'!$AJ$11,'Member Info'!$AK$12,IF('Member Info'!H91&gt;'Member Info'!$AJ$10,'Member Info'!$AK$11,IF('Member Info'!H91&gt;'Member Info'!$AJ$9,'Member Info'!$AK$10,IF('Member Info'!H91&gt;'Member Info'!$AJ$8,'Member Info'!$AK$9,'Member Info'!$AK$8)))))))</f>
        <v/>
      </c>
      <c r="L91" s="342"/>
      <c r="M91" s="77"/>
      <c r="N91" s="273"/>
      <c r="O91" s="274"/>
      <c r="P91" s="322" t="str">
        <f t="shared" si="8"/>
        <v/>
      </c>
      <c r="Q91" s="141">
        <f t="shared" si="20"/>
        <v>0</v>
      </c>
      <c r="R91" s="141"/>
      <c r="T91" s="124">
        <f t="shared" si="21"/>
        <v>0</v>
      </c>
      <c r="V91" s="124" t="str">
        <f t="shared" si="13"/>
        <v/>
      </c>
      <c r="W91" s="124" t="str">
        <f t="shared" si="14"/>
        <v/>
      </c>
      <c r="X91" s="124" t="str">
        <f t="shared" si="15"/>
        <v/>
      </c>
      <c r="Y91" s="124" t="str">
        <f t="shared" si="16"/>
        <v/>
      </c>
      <c r="Z91" s="124" t="str">
        <f t="shared" si="17"/>
        <v/>
      </c>
      <c r="AA91" s="124" t="str">
        <f t="shared" si="18"/>
        <v/>
      </c>
      <c r="AB91" s="124">
        <f t="shared" si="19"/>
        <v>1</v>
      </c>
      <c r="AC91" s="124">
        <f t="shared" si="10"/>
        <v>1</v>
      </c>
    </row>
    <row r="92" spans="1:29" x14ac:dyDescent="0.25">
      <c r="A92" s="25">
        <v>64</v>
      </c>
      <c r="B92" s="263"/>
      <c r="C92" s="263"/>
      <c r="D92" s="34"/>
      <c r="E92" s="43"/>
      <c r="F92" s="90"/>
      <c r="G92" s="356" t="str">
        <f t="shared" si="12"/>
        <v/>
      </c>
      <c r="H92" s="380"/>
      <c r="I92" s="288"/>
      <c r="J92" s="289"/>
      <c r="K92" s="341" t="str">
        <f>IF(B92=0,"", IF(H92="",0,
IF('Member Info'!H92&gt;'Member Info'!$AJ$12,'Member Info'!$AK$13,IF('Member Info'!H92&gt;'Member Info'!$AJ$11,'Member Info'!$AK$12,IF('Member Info'!H92&gt;'Member Info'!$AJ$10,'Member Info'!$AK$11,IF('Member Info'!H92&gt;'Member Info'!$AJ$9,'Member Info'!$AK$10,IF('Member Info'!H92&gt;'Member Info'!$AJ$8,'Member Info'!$AK$9,'Member Info'!$AK$8)))))))</f>
        <v/>
      </c>
      <c r="L92" s="342"/>
      <c r="M92" s="77"/>
      <c r="N92" s="273"/>
      <c r="O92" s="274"/>
      <c r="P92" s="322" t="str">
        <f t="shared" si="8"/>
        <v/>
      </c>
      <c r="Q92" s="141">
        <f t="shared" si="20"/>
        <v>0</v>
      </c>
      <c r="R92" s="141"/>
      <c r="T92" s="124">
        <f t="shared" si="21"/>
        <v>0</v>
      </c>
      <c r="V92" s="124" t="str">
        <f t="shared" si="13"/>
        <v/>
      </c>
      <c r="W92" s="124" t="str">
        <f t="shared" si="14"/>
        <v/>
      </c>
      <c r="X92" s="124" t="str">
        <f t="shared" si="15"/>
        <v/>
      </c>
      <c r="Y92" s="124" t="str">
        <f t="shared" si="16"/>
        <v/>
      </c>
      <c r="Z92" s="124" t="str">
        <f t="shared" si="17"/>
        <v/>
      </c>
      <c r="AA92" s="124" t="str">
        <f t="shared" si="18"/>
        <v/>
      </c>
      <c r="AB92" s="124">
        <f t="shared" si="19"/>
        <v>1</v>
      </c>
      <c r="AC92" s="124">
        <f t="shared" si="10"/>
        <v>1</v>
      </c>
    </row>
    <row r="93" spans="1:29" x14ac:dyDescent="0.25">
      <c r="A93" s="25">
        <v>65</v>
      </c>
      <c r="B93" s="263"/>
      <c r="C93" s="263"/>
      <c r="D93" s="34"/>
      <c r="E93" s="43"/>
      <c r="F93" s="90"/>
      <c r="G93" s="356" t="str">
        <f t="shared" ref="G93:G124" si="22">IF(B93="","",2015)</f>
        <v/>
      </c>
      <c r="H93" s="380"/>
      <c r="I93" s="288"/>
      <c r="J93" s="289"/>
      <c r="K93" s="341" t="str">
        <f>IF(B93=0,"", IF(H93="",0,
IF('Member Info'!H93&gt;'Member Info'!$AJ$12,'Member Info'!$AK$13,IF('Member Info'!H93&gt;'Member Info'!$AJ$11,'Member Info'!$AK$12,IF('Member Info'!H93&gt;'Member Info'!$AJ$10,'Member Info'!$AK$11,IF('Member Info'!H93&gt;'Member Info'!$AJ$9,'Member Info'!$AK$10,IF('Member Info'!H93&gt;'Member Info'!$AJ$8,'Member Info'!$AK$9,'Member Info'!$AK$8)))))))</f>
        <v/>
      </c>
      <c r="L93" s="342"/>
      <c r="M93" s="77"/>
      <c r="N93" s="273"/>
      <c r="O93" s="274"/>
      <c r="P93" s="322" t="str">
        <f t="shared" si="8"/>
        <v/>
      </c>
      <c r="Q93" s="141">
        <f t="shared" si="20"/>
        <v>0</v>
      </c>
      <c r="R93" s="141"/>
      <c r="T93" s="124">
        <f t="shared" si="21"/>
        <v>0</v>
      </c>
      <c r="V93" s="124" t="str">
        <f t="shared" ref="V93:V124" si="23">IF(B93="","",IF(C93="",1,0))</f>
        <v/>
      </c>
      <c r="W93" s="124" t="str">
        <f t="shared" ref="W93:W124" si="24">IF(B93="","",IF(E93="",1,0))</f>
        <v/>
      </c>
      <c r="X93" s="124" t="str">
        <f t="shared" ref="X93:X124" si="25">IF(B93="","",IF(F93="",1,0))</f>
        <v/>
      </c>
      <c r="Y93" s="124" t="str">
        <f t="shared" ref="Y93:Y124" si="26">IF(B93="","",IF(G93="",1,0))</f>
        <v/>
      </c>
      <c r="Z93" s="124" t="str">
        <f t="shared" ref="Z93:Z124" si="27">IF(B93="","",IF(I93="",1,0))</f>
        <v/>
      </c>
      <c r="AA93" s="124" t="str">
        <f t="shared" ref="AA93:AA124" si="28">IF(B93="","",IF(M93="",1,0))</f>
        <v/>
      </c>
      <c r="AB93" s="124">
        <f t="shared" ref="AB93:AB124" si="29">IF(LEN(B93)=9,0,1)</f>
        <v>1</v>
      </c>
      <c r="AC93" s="124">
        <f t="shared" si="10"/>
        <v>1</v>
      </c>
    </row>
    <row r="94" spans="1:29" x14ac:dyDescent="0.25">
      <c r="A94" s="25">
        <v>66</v>
      </c>
      <c r="B94" s="263"/>
      <c r="C94" s="263"/>
      <c r="D94" s="34"/>
      <c r="E94" s="43"/>
      <c r="F94" s="90"/>
      <c r="G94" s="356" t="str">
        <f t="shared" si="22"/>
        <v/>
      </c>
      <c r="H94" s="380"/>
      <c r="I94" s="288"/>
      <c r="J94" s="289"/>
      <c r="K94" s="341" t="str">
        <f>IF(B94=0,"", IF(H94="",0,
IF('Member Info'!H94&gt;'Member Info'!$AJ$12,'Member Info'!$AK$13,IF('Member Info'!H94&gt;'Member Info'!$AJ$11,'Member Info'!$AK$12,IF('Member Info'!H94&gt;'Member Info'!$AJ$10,'Member Info'!$AK$11,IF('Member Info'!H94&gt;'Member Info'!$AJ$9,'Member Info'!$AK$10,IF('Member Info'!H94&gt;'Member Info'!$AJ$8,'Member Info'!$AK$9,'Member Info'!$AK$8)))))))</f>
        <v/>
      </c>
      <c r="L94" s="342"/>
      <c r="M94" s="77"/>
      <c r="N94" s="273"/>
      <c r="O94" s="274"/>
      <c r="P94" s="322" t="str">
        <f t="shared" ref="P94:P157" si="30">IF(AND(B94="",C94="",D94="",E94="",F94="",H94="",I94="",K94="",M94=""),"",IF(AC94&lt;1,"READY","MISSING INFO"))</f>
        <v/>
      </c>
      <c r="Q94" s="141">
        <f t="shared" si="20"/>
        <v>0</v>
      </c>
      <c r="R94" s="141"/>
      <c r="T94" s="124">
        <f t="shared" si="21"/>
        <v>0</v>
      </c>
      <c r="V94" s="124" t="str">
        <f t="shared" si="23"/>
        <v/>
      </c>
      <c r="W94" s="124" t="str">
        <f t="shared" si="24"/>
        <v/>
      </c>
      <c r="X94" s="124" t="str">
        <f t="shared" si="25"/>
        <v/>
      </c>
      <c r="Y94" s="124" t="str">
        <f t="shared" si="26"/>
        <v/>
      </c>
      <c r="Z94" s="124" t="str">
        <f t="shared" si="27"/>
        <v/>
      </c>
      <c r="AA94" s="124" t="str">
        <f t="shared" si="28"/>
        <v/>
      </c>
      <c r="AB94" s="124">
        <f t="shared" si="29"/>
        <v>1</v>
      </c>
      <c r="AC94" s="124">
        <f t="shared" ref="AC94:AC157" si="31">SUM(V94:AB94)</f>
        <v>1</v>
      </c>
    </row>
    <row r="95" spans="1:29" x14ac:dyDescent="0.25">
      <c r="A95" s="25">
        <v>67</v>
      </c>
      <c r="B95" s="263"/>
      <c r="C95" s="263"/>
      <c r="D95" s="34"/>
      <c r="E95" s="43"/>
      <c r="F95" s="90"/>
      <c r="G95" s="356" t="str">
        <f t="shared" si="22"/>
        <v/>
      </c>
      <c r="H95" s="380"/>
      <c r="I95" s="288"/>
      <c r="J95" s="289"/>
      <c r="K95" s="341" t="str">
        <f>IF(B95=0,"", IF(H95="",0,
IF('Member Info'!H95&gt;'Member Info'!$AJ$12,'Member Info'!$AK$13,IF('Member Info'!H95&gt;'Member Info'!$AJ$11,'Member Info'!$AK$12,IF('Member Info'!H95&gt;'Member Info'!$AJ$10,'Member Info'!$AK$11,IF('Member Info'!H95&gt;'Member Info'!$AJ$9,'Member Info'!$AK$10,IF('Member Info'!H95&gt;'Member Info'!$AJ$8,'Member Info'!$AK$9,'Member Info'!$AK$8)))))))</f>
        <v/>
      </c>
      <c r="L95" s="342"/>
      <c r="M95" s="77"/>
      <c r="N95" s="273"/>
      <c r="O95" s="274"/>
      <c r="P95" s="322" t="str">
        <f t="shared" si="30"/>
        <v/>
      </c>
      <c r="Q95" s="141">
        <f t="shared" si="20"/>
        <v>0</v>
      </c>
      <c r="R95" s="141"/>
      <c r="T95" s="124">
        <f t="shared" si="21"/>
        <v>0</v>
      </c>
      <c r="V95" s="124" t="str">
        <f t="shared" si="23"/>
        <v/>
      </c>
      <c r="W95" s="124" t="str">
        <f t="shared" si="24"/>
        <v/>
      </c>
      <c r="X95" s="124" t="str">
        <f t="shared" si="25"/>
        <v/>
      </c>
      <c r="Y95" s="124" t="str">
        <f t="shared" si="26"/>
        <v/>
      </c>
      <c r="Z95" s="124" t="str">
        <f t="shared" si="27"/>
        <v/>
      </c>
      <c r="AA95" s="124" t="str">
        <f t="shared" si="28"/>
        <v/>
      </c>
      <c r="AB95" s="124">
        <f t="shared" si="29"/>
        <v>1</v>
      </c>
      <c r="AC95" s="124">
        <f t="shared" si="31"/>
        <v>1</v>
      </c>
    </row>
    <row r="96" spans="1:29" x14ac:dyDescent="0.25">
      <c r="A96" s="25">
        <v>68</v>
      </c>
      <c r="B96" s="263"/>
      <c r="C96" s="263"/>
      <c r="D96" s="34"/>
      <c r="E96" s="43"/>
      <c r="F96" s="90"/>
      <c r="G96" s="356" t="str">
        <f t="shared" si="22"/>
        <v/>
      </c>
      <c r="H96" s="380"/>
      <c r="I96" s="288"/>
      <c r="J96" s="289"/>
      <c r="K96" s="341" t="str">
        <f>IF(B96=0,"", IF(H96="",0,
IF('Member Info'!H96&gt;'Member Info'!$AJ$12,'Member Info'!$AK$13,IF('Member Info'!H96&gt;'Member Info'!$AJ$11,'Member Info'!$AK$12,IF('Member Info'!H96&gt;'Member Info'!$AJ$10,'Member Info'!$AK$11,IF('Member Info'!H96&gt;'Member Info'!$AJ$9,'Member Info'!$AK$10,IF('Member Info'!H96&gt;'Member Info'!$AJ$8,'Member Info'!$AK$9,'Member Info'!$AK$8)))))))</f>
        <v/>
      </c>
      <c r="L96" s="342"/>
      <c r="M96" s="77"/>
      <c r="N96" s="273"/>
      <c r="O96" s="274"/>
      <c r="P96" s="322" t="str">
        <f t="shared" si="30"/>
        <v/>
      </c>
      <c r="Q96" s="141">
        <f t="shared" si="20"/>
        <v>0</v>
      </c>
      <c r="R96" s="141"/>
      <c r="T96" s="124">
        <f t="shared" si="21"/>
        <v>0</v>
      </c>
      <c r="V96" s="124" t="str">
        <f t="shared" si="23"/>
        <v/>
      </c>
      <c r="W96" s="124" t="str">
        <f t="shared" si="24"/>
        <v/>
      </c>
      <c r="X96" s="124" t="str">
        <f t="shared" si="25"/>
        <v/>
      </c>
      <c r="Y96" s="124" t="str">
        <f t="shared" si="26"/>
        <v/>
      </c>
      <c r="Z96" s="124" t="str">
        <f t="shared" si="27"/>
        <v/>
      </c>
      <c r="AA96" s="124" t="str">
        <f t="shared" si="28"/>
        <v/>
      </c>
      <c r="AB96" s="124">
        <f t="shared" si="29"/>
        <v>1</v>
      </c>
      <c r="AC96" s="124">
        <f t="shared" si="31"/>
        <v>1</v>
      </c>
    </row>
    <row r="97" spans="1:29" x14ac:dyDescent="0.25">
      <c r="A97" s="25">
        <v>69</v>
      </c>
      <c r="B97" s="263"/>
      <c r="C97" s="263"/>
      <c r="D97" s="34"/>
      <c r="E97" s="43"/>
      <c r="F97" s="90"/>
      <c r="G97" s="356" t="str">
        <f t="shared" si="22"/>
        <v/>
      </c>
      <c r="H97" s="380"/>
      <c r="I97" s="288"/>
      <c r="J97" s="289"/>
      <c r="K97" s="341" t="str">
        <f>IF(B97=0,"", IF(H97="",0,
IF('Member Info'!H97&gt;'Member Info'!$AJ$12,'Member Info'!$AK$13,IF('Member Info'!H97&gt;'Member Info'!$AJ$11,'Member Info'!$AK$12,IF('Member Info'!H97&gt;'Member Info'!$AJ$10,'Member Info'!$AK$11,IF('Member Info'!H97&gt;'Member Info'!$AJ$9,'Member Info'!$AK$10,IF('Member Info'!H97&gt;'Member Info'!$AJ$8,'Member Info'!$AK$9,'Member Info'!$AK$8)))))))</f>
        <v/>
      </c>
      <c r="L97" s="342"/>
      <c r="M97" s="77"/>
      <c r="N97" s="273"/>
      <c r="O97" s="274"/>
      <c r="P97" s="322" t="str">
        <f t="shared" si="30"/>
        <v/>
      </c>
      <c r="Q97" s="141">
        <f t="shared" si="20"/>
        <v>0</v>
      </c>
      <c r="R97" s="141"/>
      <c r="T97" s="124">
        <f t="shared" si="21"/>
        <v>0</v>
      </c>
      <c r="V97" s="124" t="str">
        <f t="shared" si="23"/>
        <v/>
      </c>
      <c r="W97" s="124" t="str">
        <f t="shared" si="24"/>
        <v/>
      </c>
      <c r="X97" s="124" t="str">
        <f t="shared" si="25"/>
        <v/>
      </c>
      <c r="Y97" s="124" t="str">
        <f t="shared" si="26"/>
        <v/>
      </c>
      <c r="Z97" s="124" t="str">
        <f t="shared" si="27"/>
        <v/>
      </c>
      <c r="AA97" s="124" t="str">
        <f t="shared" si="28"/>
        <v/>
      </c>
      <c r="AB97" s="124">
        <f t="shared" si="29"/>
        <v>1</v>
      </c>
      <c r="AC97" s="124">
        <f t="shared" si="31"/>
        <v>1</v>
      </c>
    </row>
    <row r="98" spans="1:29" x14ac:dyDescent="0.25">
      <c r="A98" s="25">
        <v>70</v>
      </c>
      <c r="B98" s="263"/>
      <c r="C98" s="263"/>
      <c r="D98" s="34"/>
      <c r="E98" s="43"/>
      <c r="F98" s="90"/>
      <c r="G98" s="356" t="str">
        <f t="shared" si="22"/>
        <v/>
      </c>
      <c r="H98" s="380"/>
      <c r="I98" s="288"/>
      <c r="J98" s="289"/>
      <c r="K98" s="341" t="str">
        <f>IF(B98=0,"", IF(H98="",0,
IF('Member Info'!H98&gt;'Member Info'!$AJ$12,'Member Info'!$AK$13,IF('Member Info'!H98&gt;'Member Info'!$AJ$11,'Member Info'!$AK$12,IF('Member Info'!H98&gt;'Member Info'!$AJ$10,'Member Info'!$AK$11,IF('Member Info'!H98&gt;'Member Info'!$AJ$9,'Member Info'!$AK$10,IF('Member Info'!H98&gt;'Member Info'!$AJ$8,'Member Info'!$AK$9,'Member Info'!$AK$8)))))))</f>
        <v/>
      </c>
      <c r="L98" s="342"/>
      <c r="M98" s="77"/>
      <c r="N98" s="273"/>
      <c r="O98" s="274"/>
      <c r="P98" s="322" t="str">
        <f t="shared" si="30"/>
        <v/>
      </c>
      <c r="Q98" s="141">
        <f t="shared" si="20"/>
        <v>0</v>
      </c>
      <c r="R98" s="141"/>
      <c r="T98" s="124">
        <f t="shared" si="21"/>
        <v>0</v>
      </c>
      <c r="V98" s="124" t="str">
        <f t="shared" si="23"/>
        <v/>
      </c>
      <c r="W98" s="124" t="str">
        <f t="shared" si="24"/>
        <v/>
      </c>
      <c r="X98" s="124" t="str">
        <f t="shared" si="25"/>
        <v/>
      </c>
      <c r="Y98" s="124" t="str">
        <f t="shared" si="26"/>
        <v/>
      </c>
      <c r="Z98" s="124" t="str">
        <f t="shared" si="27"/>
        <v/>
      </c>
      <c r="AA98" s="124" t="str">
        <f t="shared" si="28"/>
        <v/>
      </c>
      <c r="AB98" s="124">
        <f t="shared" si="29"/>
        <v>1</v>
      </c>
      <c r="AC98" s="124">
        <f t="shared" si="31"/>
        <v>1</v>
      </c>
    </row>
    <row r="99" spans="1:29" x14ac:dyDescent="0.25">
      <c r="A99" s="25">
        <v>71</v>
      </c>
      <c r="B99" s="263"/>
      <c r="C99" s="263"/>
      <c r="D99" s="34"/>
      <c r="E99" s="43"/>
      <c r="F99" s="90"/>
      <c r="G99" s="356" t="str">
        <f t="shared" si="22"/>
        <v/>
      </c>
      <c r="H99" s="380"/>
      <c r="I99" s="288"/>
      <c r="J99" s="289"/>
      <c r="K99" s="341" t="str">
        <f>IF(B99=0,"", IF(H99="",0,
IF('Member Info'!H99&gt;'Member Info'!$AJ$12,'Member Info'!$AK$13,IF('Member Info'!H99&gt;'Member Info'!$AJ$11,'Member Info'!$AK$12,IF('Member Info'!H99&gt;'Member Info'!$AJ$10,'Member Info'!$AK$11,IF('Member Info'!H99&gt;'Member Info'!$AJ$9,'Member Info'!$AK$10,IF('Member Info'!H99&gt;'Member Info'!$AJ$8,'Member Info'!$AK$9,'Member Info'!$AK$8)))))))</f>
        <v/>
      </c>
      <c r="L99" s="342"/>
      <c r="M99" s="77"/>
      <c r="N99" s="273"/>
      <c r="O99" s="274"/>
      <c r="P99" s="322" t="str">
        <f t="shared" si="30"/>
        <v/>
      </c>
      <c r="Q99" s="141">
        <f t="shared" si="20"/>
        <v>0</v>
      </c>
      <c r="R99" s="141"/>
      <c r="T99" s="124">
        <f t="shared" si="21"/>
        <v>0</v>
      </c>
      <c r="V99" s="124" t="str">
        <f t="shared" si="23"/>
        <v/>
      </c>
      <c r="W99" s="124" t="str">
        <f t="shared" si="24"/>
        <v/>
      </c>
      <c r="X99" s="124" t="str">
        <f t="shared" si="25"/>
        <v/>
      </c>
      <c r="Y99" s="124" t="str">
        <f t="shared" si="26"/>
        <v/>
      </c>
      <c r="Z99" s="124" t="str">
        <f t="shared" si="27"/>
        <v/>
      </c>
      <c r="AA99" s="124" t="str">
        <f t="shared" si="28"/>
        <v/>
      </c>
      <c r="AB99" s="124">
        <f t="shared" si="29"/>
        <v>1</v>
      </c>
      <c r="AC99" s="124">
        <f t="shared" si="31"/>
        <v>1</v>
      </c>
    </row>
    <row r="100" spans="1:29" x14ac:dyDescent="0.25">
      <c r="A100" s="25">
        <v>72</v>
      </c>
      <c r="B100" s="263"/>
      <c r="C100" s="263"/>
      <c r="D100" s="34"/>
      <c r="E100" s="43"/>
      <c r="F100" s="90"/>
      <c r="G100" s="356" t="str">
        <f t="shared" si="22"/>
        <v/>
      </c>
      <c r="H100" s="380"/>
      <c r="I100" s="288"/>
      <c r="J100" s="289"/>
      <c r="K100" s="341" t="str">
        <f>IF(B100=0,"", IF(H100="",0,
IF('Member Info'!H100&gt;'Member Info'!$AJ$12,'Member Info'!$AK$13,IF('Member Info'!H100&gt;'Member Info'!$AJ$11,'Member Info'!$AK$12,IF('Member Info'!H100&gt;'Member Info'!$AJ$10,'Member Info'!$AK$11,IF('Member Info'!H100&gt;'Member Info'!$AJ$9,'Member Info'!$AK$10,IF('Member Info'!H100&gt;'Member Info'!$AJ$8,'Member Info'!$AK$9,'Member Info'!$AK$8)))))))</f>
        <v/>
      </c>
      <c r="L100" s="342"/>
      <c r="M100" s="77"/>
      <c r="N100" s="273"/>
      <c r="O100" s="274"/>
      <c r="P100" s="322" t="str">
        <f t="shared" si="30"/>
        <v/>
      </c>
      <c r="Q100" s="141">
        <f t="shared" si="20"/>
        <v>0</v>
      </c>
      <c r="R100" s="141"/>
      <c r="T100" s="124">
        <f t="shared" si="21"/>
        <v>0</v>
      </c>
      <c r="V100" s="124" t="str">
        <f t="shared" si="23"/>
        <v/>
      </c>
      <c r="W100" s="124" t="str">
        <f t="shared" si="24"/>
        <v/>
      </c>
      <c r="X100" s="124" t="str">
        <f t="shared" si="25"/>
        <v/>
      </c>
      <c r="Y100" s="124" t="str">
        <f t="shared" si="26"/>
        <v/>
      </c>
      <c r="Z100" s="124" t="str">
        <f t="shared" si="27"/>
        <v/>
      </c>
      <c r="AA100" s="124" t="str">
        <f t="shared" si="28"/>
        <v/>
      </c>
      <c r="AB100" s="124">
        <f t="shared" si="29"/>
        <v>1</v>
      </c>
      <c r="AC100" s="124">
        <f t="shared" si="31"/>
        <v>1</v>
      </c>
    </row>
    <row r="101" spans="1:29" x14ac:dyDescent="0.25">
      <c r="A101" s="25">
        <v>73</v>
      </c>
      <c r="B101" s="263"/>
      <c r="C101" s="263"/>
      <c r="D101" s="34"/>
      <c r="E101" s="43"/>
      <c r="F101" s="90"/>
      <c r="G101" s="356" t="str">
        <f t="shared" si="22"/>
        <v/>
      </c>
      <c r="H101" s="380"/>
      <c r="I101" s="288"/>
      <c r="J101" s="289"/>
      <c r="K101" s="341" t="str">
        <f>IF(B101=0,"", IF(H101="",0,
IF('Member Info'!H101&gt;'Member Info'!$AJ$12,'Member Info'!$AK$13,IF('Member Info'!H101&gt;'Member Info'!$AJ$11,'Member Info'!$AK$12,IF('Member Info'!H101&gt;'Member Info'!$AJ$10,'Member Info'!$AK$11,IF('Member Info'!H101&gt;'Member Info'!$AJ$9,'Member Info'!$AK$10,IF('Member Info'!H101&gt;'Member Info'!$AJ$8,'Member Info'!$AK$9,'Member Info'!$AK$8)))))))</f>
        <v/>
      </c>
      <c r="L101" s="342"/>
      <c r="M101" s="77"/>
      <c r="N101" s="273"/>
      <c r="O101" s="274"/>
      <c r="P101" s="322" t="str">
        <f t="shared" si="30"/>
        <v/>
      </c>
      <c r="Q101" s="141">
        <f t="shared" si="20"/>
        <v>0</v>
      </c>
      <c r="R101" s="141"/>
      <c r="T101" s="124">
        <f t="shared" si="21"/>
        <v>0</v>
      </c>
      <c r="V101" s="124" t="str">
        <f t="shared" si="23"/>
        <v/>
      </c>
      <c r="W101" s="124" t="str">
        <f t="shared" si="24"/>
        <v/>
      </c>
      <c r="X101" s="124" t="str">
        <f t="shared" si="25"/>
        <v/>
      </c>
      <c r="Y101" s="124" t="str">
        <f t="shared" si="26"/>
        <v/>
      </c>
      <c r="Z101" s="124" t="str">
        <f t="shared" si="27"/>
        <v/>
      </c>
      <c r="AA101" s="124" t="str">
        <f t="shared" si="28"/>
        <v/>
      </c>
      <c r="AB101" s="124">
        <f t="shared" si="29"/>
        <v>1</v>
      </c>
      <c r="AC101" s="124">
        <f t="shared" si="31"/>
        <v>1</v>
      </c>
    </row>
    <row r="102" spans="1:29" x14ac:dyDescent="0.25">
      <c r="A102" s="25">
        <v>74</v>
      </c>
      <c r="B102" s="263"/>
      <c r="C102" s="263"/>
      <c r="D102" s="34"/>
      <c r="E102" s="43"/>
      <c r="F102" s="90"/>
      <c r="G102" s="356" t="str">
        <f t="shared" si="22"/>
        <v/>
      </c>
      <c r="H102" s="380"/>
      <c r="I102" s="288"/>
      <c r="J102" s="289"/>
      <c r="K102" s="341" t="str">
        <f>IF(B102=0,"", IF(H102="",0,
IF('Member Info'!H102&gt;'Member Info'!$AJ$12,'Member Info'!$AK$13,IF('Member Info'!H102&gt;'Member Info'!$AJ$11,'Member Info'!$AK$12,IF('Member Info'!H102&gt;'Member Info'!$AJ$10,'Member Info'!$AK$11,IF('Member Info'!H102&gt;'Member Info'!$AJ$9,'Member Info'!$AK$10,IF('Member Info'!H102&gt;'Member Info'!$AJ$8,'Member Info'!$AK$9,'Member Info'!$AK$8)))))))</f>
        <v/>
      </c>
      <c r="L102" s="342"/>
      <c r="M102" s="77"/>
      <c r="N102" s="273"/>
      <c r="O102" s="274"/>
      <c r="P102" s="322" t="str">
        <f t="shared" si="30"/>
        <v/>
      </c>
      <c r="Q102" s="141">
        <f t="shared" si="20"/>
        <v>0</v>
      </c>
      <c r="R102" s="141"/>
      <c r="T102" s="124">
        <f t="shared" si="21"/>
        <v>0</v>
      </c>
      <c r="V102" s="124" t="str">
        <f t="shared" si="23"/>
        <v/>
      </c>
      <c r="W102" s="124" t="str">
        <f t="shared" si="24"/>
        <v/>
      </c>
      <c r="X102" s="124" t="str">
        <f t="shared" si="25"/>
        <v/>
      </c>
      <c r="Y102" s="124" t="str">
        <f t="shared" si="26"/>
        <v/>
      </c>
      <c r="Z102" s="124" t="str">
        <f t="shared" si="27"/>
        <v/>
      </c>
      <c r="AA102" s="124" t="str">
        <f t="shared" si="28"/>
        <v/>
      </c>
      <c r="AB102" s="124">
        <f t="shared" si="29"/>
        <v>1</v>
      </c>
      <c r="AC102" s="124">
        <f t="shared" si="31"/>
        <v>1</v>
      </c>
    </row>
    <row r="103" spans="1:29" x14ac:dyDescent="0.25">
      <c r="A103" s="25">
        <v>75</v>
      </c>
      <c r="B103" s="263"/>
      <c r="C103" s="263"/>
      <c r="D103" s="34"/>
      <c r="E103" s="43"/>
      <c r="F103" s="90"/>
      <c r="G103" s="356" t="str">
        <f t="shared" si="22"/>
        <v/>
      </c>
      <c r="H103" s="380"/>
      <c r="I103" s="288"/>
      <c r="J103" s="289"/>
      <c r="K103" s="341" t="str">
        <f>IF(B103=0,"", IF(H103="",0,
IF('Member Info'!H103&gt;'Member Info'!$AJ$12,'Member Info'!$AK$13,IF('Member Info'!H103&gt;'Member Info'!$AJ$11,'Member Info'!$AK$12,IF('Member Info'!H103&gt;'Member Info'!$AJ$10,'Member Info'!$AK$11,IF('Member Info'!H103&gt;'Member Info'!$AJ$9,'Member Info'!$AK$10,IF('Member Info'!H103&gt;'Member Info'!$AJ$8,'Member Info'!$AK$9,'Member Info'!$AK$8)))))))</f>
        <v/>
      </c>
      <c r="L103" s="342"/>
      <c r="M103" s="77"/>
      <c r="N103" s="273"/>
      <c r="O103" s="274"/>
      <c r="P103" s="322" t="str">
        <f t="shared" si="30"/>
        <v/>
      </c>
      <c r="Q103" s="141">
        <f t="shared" si="20"/>
        <v>0</v>
      </c>
      <c r="R103" s="141"/>
      <c r="T103" s="124">
        <f t="shared" si="21"/>
        <v>0</v>
      </c>
      <c r="V103" s="124" t="str">
        <f t="shared" si="23"/>
        <v/>
      </c>
      <c r="W103" s="124" t="str">
        <f t="shared" si="24"/>
        <v/>
      </c>
      <c r="X103" s="124" t="str">
        <f t="shared" si="25"/>
        <v/>
      </c>
      <c r="Y103" s="124" t="str">
        <f t="shared" si="26"/>
        <v/>
      </c>
      <c r="Z103" s="124" t="str">
        <f t="shared" si="27"/>
        <v/>
      </c>
      <c r="AA103" s="124" t="str">
        <f t="shared" si="28"/>
        <v/>
      </c>
      <c r="AB103" s="124">
        <f t="shared" si="29"/>
        <v>1</v>
      </c>
      <c r="AC103" s="124">
        <f t="shared" si="31"/>
        <v>1</v>
      </c>
    </row>
    <row r="104" spans="1:29" x14ac:dyDescent="0.25">
      <c r="A104" s="25">
        <v>76</v>
      </c>
      <c r="B104" s="263"/>
      <c r="C104" s="263"/>
      <c r="D104" s="34"/>
      <c r="E104" s="43"/>
      <c r="F104" s="90"/>
      <c r="G104" s="356" t="str">
        <f t="shared" si="22"/>
        <v/>
      </c>
      <c r="H104" s="380"/>
      <c r="I104" s="288"/>
      <c r="J104" s="289"/>
      <c r="K104" s="341" t="str">
        <f>IF(B104=0,"", IF(H104="",0,
IF('Member Info'!H104&gt;'Member Info'!$AJ$12,'Member Info'!$AK$13,IF('Member Info'!H104&gt;'Member Info'!$AJ$11,'Member Info'!$AK$12,IF('Member Info'!H104&gt;'Member Info'!$AJ$10,'Member Info'!$AK$11,IF('Member Info'!H104&gt;'Member Info'!$AJ$9,'Member Info'!$AK$10,IF('Member Info'!H104&gt;'Member Info'!$AJ$8,'Member Info'!$AK$9,'Member Info'!$AK$8)))))))</f>
        <v/>
      </c>
      <c r="L104" s="342"/>
      <c r="M104" s="77"/>
      <c r="N104" s="273"/>
      <c r="O104" s="274"/>
      <c r="P104" s="322" t="str">
        <f t="shared" si="30"/>
        <v/>
      </c>
      <c r="Q104" s="141">
        <f t="shared" si="20"/>
        <v>0</v>
      </c>
      <c r="R104" s="141"/>
      <c r="T104" s="124">
        <f t="shared" si="21"/>
        <v>0</v>
      </c>
      <c r="V104" s="124" t="str">
        <f t="shared" si="23"/>
        <v/>
      </c>
      <c r="W104" s="124" t="str">
        <f t="shared" si="24"/>
        <v/>
      </c>
      <c r="X104" s="124" t="str">
        <f t="shared" si="25"/>
        <v/>
      </c>
      <c r="Y104" s="124" t="str">
        <f t="shared" si="26"/>
        <v/>
      </c>
      <c r="Z104" s="124" t="str">
        <f t="shared" si="27"/>
        <v/>
      </c>
      <c r="AA104" s="124" t="str">
        <f t="shared" si="28"/>
        <v/>
      </c>
      <c r="AB104" s="124">
        <f t="shared" si="29"/>
        <v>1</v>
      </c>
      <c r="AC104" s="124">
        <f t="shared" si="31"/>
        <v>1</v>
      </c>
    </row>
    <row r="105" spans="1:29" x14ac:dyDescent="0.25">
      <c r="A105" s="25">
        <v>77</v>
      </c>
      <c r="B105" s="263"/>
      <c r="C105" s="263"/>
      <c r="D105" s="34"/>
      <c r="E105" s="43"/>
      <c r="F105" s="90"/>
      <c r="G105" s="356" t="str">
        <f t="shared" si="22"/>
        <v/>
      </c>
      <c r="H105" s="380"/>
      <c r="I105" s="288"/>
      <c r="J105" s="289"/>
      <c r="K105" s="341" t="str">
        <f>IF(B105=0,"", IF(H105="",0,
IF('Member Info'!H105&gt;'Member Info'!$AJ$12,'Member Info'!$AK$13,IF('Member Info'!H105&gt;'Member Info'!$AJ$11,'Member Info'!$AK$12,IF('Member Info'!H105&gt;'Member Info'!$AJ$10,'Member Info'!$AK$11,IF('Member Info'!H105&gt;'Member Info'!$AJ$9,'Member Info'!$AK$10,IF('Member Info'!H105&gt;'Member Info'!$AJ$8,'Member Info'!$AK$9,'Member Info'!$AK$8)))))))</f>
        <v/>
      </c>
      <c r="L105" s="342"/>
      <c r="M105" s="77"/>
      <c r="N105" s="273"/>
      <c r="O105" s="274"/>
      <c r="P105" s="322" t="str">
        <f t="shared" si="30"/>
        <v/>
      </c>
      <c r="Q105" s="141">
        <f t="shared" si="20"/>
        <v>0</v>
      </c>
      <c r="R105" s="141"/>
      <c r="T105" s="124">
        <f t="shared" si="21"/>
        <v>0</v>
      </c>
      <c r="V105" s="124" t="str">
        <f t="shared" si="23"/>
        <v/>
      </c>
      <c r="W105" s="124" t="str">
        <f t="shared" si="24"/>
        <v/>
      </c>
      <c r="X105" s="124" t="str">
        <f t="shared" si="25"/>
        <v/>
      </c>
      <c r="Y105" s="124" t="str">
        <f t="shared" si="26"/>
        <v/>
      </c>
      <c r="Z105" s="124" t="str">
        <f t="shared" si="27"/>
        <v/>
      </c>
      <c r="AA105" s="124" t="str">
        <f t="shared" si="28"/>
        <v/>
      </c>
      <c r="AB105" s="124">
        <f t="shared" si="29"/>
        <v>1</v>
      </c>
      <c r="AC105" s="124">
        <f t="shared" si="31"/>
        <v>1</v>
      </c>
    </row>
    <row r="106" spans="1:29" x14ac:dyDescent="0.25">
      <c r="A106" s="25">
        <v>78</v>
      </c>
      <c r="B106" s="263"/>
      <c r="C106" s="263"/>
      <c r="D106" s="34"/>
      <c r="E106" s="43"/>
      <c r="F106" s="90"/>
      <c r="G106" s="356" t="str">
        <f t="shared" si="22"/>
        <v/>
      </c>
      <c r="H106" s="380"/>
      <c r="I106" s="288"/>
      <c r="J106" s="289"/>
      <c r="K106" s="341" t="str">
        <f>IF(B106=0,"", IF(H106="",0,
IF('Member Info'!H106&gt;'Member Info'!$AJ$12,'Member Info'!$AK$13,IF('Member Info'!H106&gt;'Member Info'!$AJ$11,'Member Info'!$AK$12,IF('Member Info'!H106&gt;'Member Info'!$AJ$10,'Member Info'!$AK$11,IF('Member Info'!H106&gt;'Member Info'!$AJ$9,'Member Info'!$AK$10,IF('Member Info'!H106&gt;'Member Info'!$AJ$8,'Member Info'!$AK$9,'Member Info'!$AK$8)))))))</f>
        <v/>
      </c>
      <c r="L106" s="342"/>
      <c r="M106" s="77"/>
      <c r="N106" s="273"/>
      <c r="O106" s="274"/>
      <c r="P106" s="322" t="str">
        <f t="shared" si="30"/>
        <v/>
      </c>
      <c r="Q106" s="141">
        <f t="shared" si="20"/>
        <v>0</v>
      </c>
      <c r="R106" s="141"/>
      <c r="T106" s="124">
        <f t="shared" si="21"/>
        <v>0</v>
      </c>
      <c r="V106" s="124" t="str">
        <f t="shared" si="23"/>
        <v/>
      </c>
      <c r="W106" s="124" t="str">
        <f t="shared" si="24"/>
        <v/>
      </c>
      <c r="X106" s="124" t="str">
        <f t="shared" si="25"/>
        <v/>
      </c>
      <c r="Y106" s="124" t="str">
        <f t="shared" si="26"/>
        <v/>
      </c>
      <c r="Z106" s="124" t="str">
        <f t="shared" si="27"/>
        <v/>
      </c>
      <c r="AA106" s="124" t="str">
        <f t="shared" si="28"/>
        <v/>
      </c>
      <c r="AB106" s="124">
        <f t="shared" si="29"/>
        <v>1</v>
      </c>
      <c r="AC106" s="124">
        <f t="shared" si="31"/>
        <v>1</v>
      </c>
    </row>
    <row r="107" spans="1:29" x14ac:dyDescent="0.25">
      <c r="A107" s="25">
        <v>79</v>
      </c>
      <c r="B107" s="263"/>
      <c r="C107" s="263"/>
      <c r="D107" s="34"/>
      <c r="E107" s="43"/>
      <c r="F107" s="90"/>
      <c r="G107" s="356" t="str">
        <f t="shared" si="22"/>
        <v/>
      </c>
      <c r="H107" s="380"/>
      <c r="I107" s="288"/>
      <c r="J107" s="289"/>
      <c r="K107" s="341" t="str">
        <f>IF(B107=0,"", IF(H107="",0,
IF('Member Info'!H107&gt;'Member Info'!$AJ$12,'Member Info'!$AK$13,IF('Member Info'!H107&gt;'Member Info'!$AJ$11,'Member Info'!$AK$12,IF('Member Info'!H107&gt;'Member Info'!$AJ$10,'Member Info'!$AK$11,IF('Member Info'!H107&gt;'Member Info'!$AJ$9,'Member Info'!$AK$10,IF('Member Info'!H107&gt;'Member Info'!$AJ$8,'Member Info'!$AK$9,'Member Info'!$AK$8)))))))</f>
        <v/>
      </c>
      <c r="L107" s="342"/>
      <c r="M107" s="77"/>
      <c r="N107" s="273"/>
      <c r="O107" s="274"/>
      <c r="P107" s="322" t="str">
        <f t="shared" si="30"/>
        <v/>
      </c>
      <c r="Q107" s="141">
        <f t="shared" si="20"/>
        <v>0</v>
      </c>
      <c r="R107" s="141"/>
      <c r="T107" s="124">
        <f t="shared" si="21"/>
        <v>0</v>
      </c>
      <c r="V107" s="124" t="str">
        <f t="shared" si="23"/>
        <v/>
      </c>
      <c r="W107" s="124" t="str">
        <f t="shared" si="24"/>
        <v/>
      </c>
      <c r="X107" s="124" t="str">
        <f t="shared" si="25"/>
        <v/>
      </c>
      <c r="Y107" s="124" t="str">
        <f t="shared" si="26"/>
        <v/>
      </c>
      <c r="Z107" s="124" t="str">
        <f t="shared" si="27"/>
        <v/>
      </c>
      <c r="AA107" s="124" t="str">
        <f t="shared" si="28"/>
        <v/>
      </c>
      <c r="AB107" s="124">
        <f t="shared" si="29"/>
        <v>1</v>
      </c>
      <c r="AC107" s="124">
        <f t="shared" si="31"/>
        <v>1</v>
      </c>
    </row>
    <row r="108" spans="1:29" x14ac:dyDescent="0.25">
      <c r="A108" s="25">
        <v>80</v>
      </c>
      <c r="B108" s="263"/>
      <c r="C108" s="263"/>
      <c r="D108" s="34"/>
      <c r="E108" s="43"/>
      <c r="F108" s="90"/>
      <c r="G108" s="356" t="str">
        <f t="shared" si="22"/>
        <v/>
      </c>
      <c r="H108" s="380"/>
      <c r="I108" s="288"/>
      <c r="J108" s="289"/>
      <c r="K108" s="341" t="str">
        <f>IF(B108=0,"", IF(H108="",0,
IF('Member Info'!H108&gt;'Member Info'!$AJ$12,'Member Info'!$AK$13,IF('Member Info'!H108&gt;'Member Info'!$AJ$11,'Member Info'!$AK$12,IF('Member Info'!H108&gt;'Member Info'!$AJ$10,'Member Info'!$AK$11,IF('Member Info'!H108&gt;'Member Info'!$AJ$9,'Member Info'!$AK$10,IF('Member Info'!H108&gt;'Member Info'!$AJ$8,'Member Info'!$AK$9,'Member Info'!$AK$8)))))))</f>
        <v/>
      </c>
      <c r="L108" s="342"/>
      <c r="M108" s="77"/>
      <c r="N108" s="273"/>
      <c r="O108" s="274"/>
      <c r="P108" s="322" t="str">
        <f t="shared" si="30"/>
        <v/>
      </c>
      <c r="Q108" s="141">
        <f t="shared" si="20"/>
        <v>0</v>
      </c>
      <c r="R108" s="141"/>
      <c r="T108" s="124">
        <f t="shared" si="21"/>
        <v>0</v>
      </c>
      <c r="V108" s="124" t="str">
        <f t="shared" si="23"/>
        <v/>
      </c>
      <c r="W108" s="124" t="str">
        <f t="shared" si="24"/>
        <v/>
      </c>
      <c r="X108" s="124" t="str">
        <f t="shared" si="25"/>
        <v/>
      </c>
      <c r="Y108" s="124" t="str">
        <f t="shared" si="26"/>
        <v/>
      </c>
      <c r="Z108" s="124" t="str">
        <f t="shared" si="27"/>
        <v/>
      </c>
      <c r="AA108" s="124" t="str">
        <f t="shared" si="28"/>
        <v/>
      </c>
      <c r="AB108" s="124">
        <f t="shared" si="29"/>
        <v>1</v>
      </c>
      <c r="AC108" s="124">
        <f t="shared" si="31"/>
        <v>1</v>
      </c>
    </row>
    <row r="109" spans="1:29" x14ac:dyDescent="0.25">
      <c r="A109" s="25">
        <v>81</v>
      </c>
      <c r="B109" s="263"/>
      <c r="C109" s="263"/>
      <c r="D109" s="34"/>
      <c r="E109" s="43"/>
      <c r="F109" s="90"/>
      <c r="G109" s="356" t="str">
        <f t="shared" si="22"/>
        <v/>
      </c>
      <c r="H109" s="380"/>
      <c r="I109" s="288"/>
      <c r="J109" s="289"/>
      <c r="K109" s="341" t="str">
        <f>IF(B109=0,"", IF(H109="",0,
IF('Member Info'!H109&gt;'Member Info'!$AJ$12,'Member Info'!$AK$13,IF('Member Info'!H109&gt;'Member Info'!$AJ$11,'Member Info'!$AK$12,IF('Member Info'!H109&gt;'Member Info'!$AJ$10,'Member Info'!$AK$11,IF('Member Info'!H109&gt;'Member Info'!$AJ$9,'Member Info'!$AK$10,IF('Member Info'!H109&gt;'Member Info'!$AJ$8,'Member Info'!$AK$9,'Member Info'!$AK$8)))))))</f>
        <v/>
      </c>
      <c r="L109" s="342"/>
      <c r="M109" s="77"/>
      <c r="N109" s="273"/>
      <c r="O109" s="274"/>
      <c r="P109" s="322" t="str">
        <f t="shared" si="30"/>
        <v/>
      </c>
      <c r="Q109" s="141">
        <f t="shared" si="20"/>
        <v>0</v>
      </c>
      <c r="R109" s="141"/>
      <c r="T109" s="124">
        <f t="shared" si="21"/>
        <v>0</v>
      </c>
      <c r="V109" s="124" t="str">
        <f t="shared" si="23"/>
        <v/>
      </c>
      <c r="W109" s="124" t="str">
        <f t="shared" si="24"/>
        <v/>
      </c>
      <c r="X109" s="124" t="str">
        <f t="shared" si="25"/>
        <v/>
      </c>
      <c r="Y109" s="124" t="str">
        <f t="shared" si="26"/>
        <v/>
      </c>
      <c r="Z109" s="124" t="str">
        <f t="shared" si="27"/>
        <v/>
      </c>
      <c r="AA109" s="124" t="str">
        <f t="shared" si="28"/>
        <v/>
      </c>
      <c r="AB109" s="124">
        <f t="shared" si="29"/>
        <v>1</v>
      </c>
      <c r="AC109" s="124">
        <f t="shared" si="31"/>
        <v>1</v>
      </c>
    </row>
    <row r="110" spans="1:29" x14ac:dyDescent="0.25">
      <c r="A110" s="25">
        <v>82</v>
      </c>
      <c r="B110" s="263"/>
      <c r="C110" s="263"/>
      <c r="D110" s="34"/>
      <c r="E110" s="43"/>
      <c r="F110" s="90"/>
      <c r="G110" s="356" t="str">
        <f t="shared" si="22"/>
        <v/>
      </c>
      <c r="H110" s="380"/>
      <c r="I110" s="288"/>
      <c r="J110" s="289"/>
      <c r="K110" s="341" t="str">
        <f>IF(B110=0,"", IF(H110="",0,
IF('Member Info'!H110&gt;'Member Info'!$AJ$12,'Member Info'!$AK$13,IF('Member Info'!H110&gt;'Member Info'!$AJ$11,'Member Info'!$AK$12,IF('Member Info'!H110&gt;'Member Info'!$AJ$10,'Member Info'!$AK$11,IF('Member Info'!H110&gt;'Member Info'!$AJ$9,'Member Info'!$AK$10,IF('Member Info'!H110&gt;'Member Info'!$AJ$8,'Member Info'!$AK$9,'Member Info'!$AK$8)))))))</f>
        <v/>
      </c>
      <c r="L110" s="342"/>
      <c r="M110" s="77"/>
      <c r="N110" s="273"/>
      <c r="O110" s="274"/>
      <c r="P110" s="322" t="str">
        <f t="shared" si="30"/>
        <v/>
      </c>
      <c r="Q110" s="141">
        <f t="shared" si="20"/>
        <v>0</v>
      </c>
      <c r="R110" s="141"/>
      <c r="T110" s="124">
        <f t="shared" si="21"/>
        <v>0</v>
      </c>
      <c r="V110" s="124" t="str">
        <f t="shared" si="23"/>
        <v/>
      </c>
      <c r="W110" s="124" t="str">
        <f t="shared" si="24"/>
        <v/>
      </c>
      <c r="X110" s="124" t="str">
        <f t="shared" si="25"/>
        <v/>
      </c>
      <c r="Y110" s="124" t="str">
        <f t="shared" si="26"/>
        <v/>
      </c>
      <c r="Z110" s="124" t="str">
        <f t="shared" si="27"/>
        <v/>
      </c>
      <c r="AA110" s="124" t="str">
        <f t="shared" si="28"/>
        <v/>
      </c>
      <c r="AB110" s="124">
        <f t="shared" si="29"/>
        <v>1</v>
      </c>
      <c r="AC110" s="124">
        <f t="shared" si="31"/>
        <v>1</v>
      </c>
    </row>
    <row r="111" spans="1:29" x14ac:dyDescent="0.25">
      <c r="A111" s="25">
        <v>83</v>
      </c>
      <c r="B111" s="263"/>
      <c r="C111" s="263"/>
      <c r="D111" s="34"/>
      <c r="E111" s="43"/>
      <c r="F111" s="90"/>
      <c r="G111" s="356" t="str">
        <f t="shared" si="22"/>
        <v/>
      </c>
      <c r="H111" s="380"/>
      <c r="I111" s="288"/>
      <c r="J111" s="289"/>
      <c r="K111" s="341" t="str">
        <f>IF(B111=0,"", IF(H111="",0,
IF('Member Info'!H111&gt;'Member Info'!$AJ$12,'Member Info'!$AK$13,IF('Member Info'!H111&gt;'Member Info'!$AJ$11,'Member Info'!$AK$12,IF('Member Info'!H111&gt;'Member Info'!$AJ$10,'Member Info'!$AK$11,IF('Member Info'!H111&gt;'Member Info'!$AJ$9,'Member Info'!$AK$10,IF('Member Info'!H111&gt;'Member Info'!$AJ$8,'Member Info'!$AK$9,'Member Info'!$AK$8)))))))</f>
        <v/>
      </c>
      <c r="L111" s="342"/>
      <c r="M111" s="77"/>
      <c r="N111" s="273"/>
      <c r="O111" s="274"/>
      <c r="P111" s="322" t="str">
        <f t="shared" si="30"/>
        <v/>
      </c>
      <c r="Q111" s="141">
        <f t="shared" si="20"/>
        <v>0</v>
      </c>
      <c r="R111" s="141"/>
      <c r="T111" s="124">
        <f t="shared" si="21"/>
        <v>0</v>
      </c>
      <c r="V111" s="124" t="str">
        <f t="shared" si="23"/>
        <v/>
      </c>
      <c r="W111" s="124" t="str">
        <f t="shared" si="24"/>
        <v/>
      </c>
      <c r="X111" s="124" t="str">
        <f t="shared" si="25"/>
        <v/>
      </c>
      <c r="Y111" s="124" t="str">
        <f t="shared" si="26"/>
        <v/>
      </c>
      <c r="Z111" s="124" t="str">
        <f t="shared" si="27"/>
        <v/>
      </c>
      <c r="AA111" s="124" t="str">
        <f t="shared" si="28"/>
        <v/>
      </c>
      <c r="AB111" s="124">
        <f t="shared" si="29"/>
        <v>1</v>
      </c>
      <c r="AC111" s="124">
        <f t="shared" si="31"/>
        <v>1</v>
      </c>
    </row>
    <row r="112" spans="1:29" x14ac:dyDescent="0.25">
      <c r="A112" s="25">
        <v>84</v>
      </c>
      <c r="B112" s="263"/>
      <c r="C112" s="263"/>
      <c r="D112" s="34"/>
      <c r="E112" s="43"/>
      <c r="F112" s="90"/>
      <c r="G112" s="356" t="str">
        <f t="shared" si="22"/>
        <v/>
      </c>
      <c r="H112" s="380"/>
      <c r="I112" s="288"/>
      <c r="J112" s="289"/>
      <c r="K112" s="341" t="str">
        <f>IF(B112=0,"", IF(H112="",0,
IF('Member Info'!H112&gt;'Member Info'!$AJ$12,'Member Info'!$AK$13,IF('Member Info'!H112&gt;'Member Info'!$AJ$11,'Member Info'!$AK$12,IF('Member Info'!H112&gt;'Member Info'!$AJ$10,'Member Info'!$AK$11,IF('Member Info'!H112&gt;'Member Info'!$AJ$9,'Member Info'!$AK$10,IF('Member Info'!H112&gt;'Member Info'!$AJ$8,'Member Info'!$AK$9,'Member Info'!$AK$8)))))))</f>
        <v/>
      </c>
      <c r="L112" s="342"/>
      <c r="M112" s="77"/>
      <c r="N112" s="273"/>
      <c r="O112" s="274"/>
      <c r="P112" s="322" t="str">
        <f t="shared" si="30"/>
        <v/>
      </c>
      <c r="Q112" s="141">
        <f t="shared" si="20"/>
        <v>0</v>
      </c>
      <c r="R112" s="141"/>
      <c r="T112" s="124">
        <f t="shared" si="21"/>
        <v>0</v>
      </c>
      <c r="V112" s="124" t="str">
        <f t="shared" si="23"/>
        <v/>
      </c>
      <c r="W112" s="124" t="str">
        <f t="shared" si="24"/>
        <v/>
      </c>
      <c r="X112" s="124" t="str">
        <f t="shared" si="25"/>
        <v/>
      </c>
      <c r="Y112" s="124" t="str">
        <f t="shared" si="26"/>
        <v/>
      </c>
      <c r="Z112" s="124" t="str">
        <f t="shared" si="27"/>
        <v/>
      </c>
      <c r="AA112" s="124" t="str">
        <f t="shared" si="28"/>
        <v/>
      </c>
      <c r="AB112" s="124">
        <f t="shared" si="29"/>
        <v>1</v>
      </c>
      <c r="AC112" s="124">
        <f t="shared" si="31"/>
        <v>1</v>
      </c>
    </row>
    <row r="113" spans="1:29" x14ac:dyDescent="0.25">
      <c r="A113" s="25">
        <v>85</v>
      </c>
      <c r="B113" s="263"/>
      <c r="C113" s="263"/>
      <c r="D113" s="34"/>
      <c r="E113" s="43"/>
      <c r="F113" s="90"/>
      <c r="G113" s="356" t="str">
        <f t="shared" si="22"/>
        <v/>
      </c>
      <c r="H113" s="380"/>
      <c r="I113" s="288"/>
      <c r="J113" s="289"/>
      <c r="K113" s="341" t="str">
        <f>IF(B113=0,"", IF(H113="",0,
IF('Member Info'!H113&gt;'Member Info'!$AJ$12,'Member Info'!$AK$13,IF('Member Info'!H113&gt;'Member Info'!$AJ$11,'Member Info'!$AK$12,IF('Member Info'!H113&gt;'Member Info'!$AJ$10,'Member Info'!$AK$11,IF('Member Info'!H113&gt;'Member Info'!$AJ$9,'Member Info'!$AK$10,IF('Member Info'!H113&gt;'Member Info'!$AJ$8,'Member Info'!$AK$9,'Member Info'!$AK$8)))))))</f>
        <v/>
      </c>
      <c r="L113" s="342"/>
      <c r="M113" s="77"/>
      <c r="N113" s="273"/>
      <c r="O113" s="274"/>
      <c r="P113" s="322" t="str">
        <f t="shared" si="30"/>
        <v/>
      </c>
      <c r="Q113" s="141">
        <f t="shared" si="20"/>
        <v>0</v>
      </c>
      <c r="R113" s="141"/>
      <c r="T113" s="124">
        <f t="shared" si="21"/>
        <v>0</v>
      </c>
      <c r="V113" s="124" t="str">
        <f t="shared" si="23"/>
        <v/>
      </c>
      <c r="W113" s="124" t="str">
        <f t="shared" si="24"/>
        <v/>
      </c>
      <c r="X113" s="124" t="str">
        <f t="shared" si="25"/>
        <v/>
      </c>
      <c r="Y113" s="124" t="str">
        <f t="shared" si="26"/>
        <v/>
      </c>
      <c r="Z113" s="124" t="str">
        <f t="shared" si="27"/>
        <v/>
      </c>
      <c r="AA113" s="124" t="str">
        <f t="shared" si="28"/>
        <v/>
      </c>
      <c r="AB113" s="124">
        <f t="shared" si="29"/>
        <v>1</v>
      </c>
      <c r="AC113" s="124">
        <f t="shared" si="31"/>
        <v>1</v>
      </c>
    </row>
    <row r="114" spans="1:29" x14ac:dyDescent="0.25">
      <c r="A114" s="25">
        <v>86</v>
      </c>
      <c r="B114" s="263"/>
      <c r="C114" s="263"/>
      <c r="D114" s="34"/>
      <c r="E114" s="43"/>
      <c r="F114" s="90"/>
      <c r="G114" s="356" t="str">
        <f t="shared" si="22"/>
        <v/>
      </c>
      <c r="H114" s="380"/>
      <c r="I114" s="288"/>
      <c r="J114" s="289"/>
      <c r="K114" s="341" t="str">
        <f>IF(B114=0,"", IF(H114="",0,
IF('Member Info'!H114&gt;'Member Info'!$AJ$12,'Member Info'!$AK$13,IF('Member Info'!H114&gt;'Member Info'!$AJ$11,'Member Info'!$AK$12,IF('Member Info'!H114&gt;'Member Info'!$AJ$10,'Member Info'!$AK$11,IF('Member Info'!H114&gt;'Member Info'!$AJ$9,'Member Info'!$AK$10,IF('Member Info'!H114&gt;'Member Info'!$AJ$8,'Member Info'!$AK$9,'Member Info'!$AK$8)))))))</f>
        <v/>
      </c>
      <c r="L114" s="342"/>
      <c r="M114" s="77"/>
      <c r="N114" s="273"/>
      <c r="O114" s="274"/>
      <c r="P114" s="322" t="str">
        <f t="shared" si="30"/>
        <v/>
      </c>
      <c r="Q114" s="141">
        <f t="shared" si="20"/>
        <v>0</v>
      </c>
      <c r="R114" s="141"/>
      <c r="T114" s="124">
        <f t="shared" si="21"/>
        <v>0</v>
      </c>
      <c r="V114" s="124" t="str">
        <f t="shared" si="23"/>
        <v/>
      </c>
      <c r="W114" s="124" t="str">
        <f t="shared" si="24"/>
        <v/>
      </c>
      <c r="X114" s="124" t="str">
        <f t="shared" si="25"/>
        <v/>
      </c>
      <c r="Y114" s="124" t="str">
        <f t="shared" si="26"/>
        <v/>
      </c>
      <c r="Z114" s="124" t="str">
        <f t="shared" si="27"/>
        <v/>
      </c>
      <c r="AA114" s="124" t="str">
        <f t="shared" si="28"/>
        <v/>
      </c>
      <c r="AB114" s="124">
        <f t="shared" si="29"/>
        <v>1</v>
      </c>
      <c r="AC114" s="124">
        <f t="shared" si="31"/>
        <v>1</v>
      </c>
    </row>
    <row r="115" spans="1:29" x14ac:dyDescent="0.25">
      <c r="A115" s="25">
        <v>87</v>
      </c>
      <c r="B115" s="263"/>
      <c r="C115" s="263"/>
      <c r="D115" s="34"/>
      <c r="E115" s="43"/>
      <c r="F115" s="90"/>
      <c r="G115" s="356" t="str">
        <f t="shared" si="22"/>
        <v/>
      </c>
      <c r="H115" s="380"/>
      <c r="I115" s="288"/>
      <c r="J115" s="289"/>
      <c r="K115" s="341" t="str">
        <f>IF(B115=0,"", IF(H115="",0,
IF('Member Info'!H115&gt;'Member Info'!$AJ$12,'Member Info'!$AK$13,IF('Member Info'!H115&gt;'Member Info'!$AJ$11,'Member Info'!$AK$12,IF('Member Info'!H115&gt;'Member Info'!$AJ$10,'Member Info'!$AK$11,IF('Member Info'!H115&gt;'Member Info'!$AJ$9,'Member Info'!$AK$10,IF('Member Info'!H115&gt;'Member Info'!$AJ$8,'Member Info'!$AK$9,'Member Info'!$AK$8)))))))</f>
        <v/>
      </c>
      <c r="L115" s="342"/>
      <c r="M115" s="77"/>
      <c r="N115" s="273"/>
      <c r="O115" s="274"/>
      <c r="P115" s="322" t="str">
        <f t="shared" si="30"/>
        <v/>
      </c>
      <c r="Q115" s="141">
        <f t="shared" si="20"/>
        <v>0</v>
      </c>
      <c r="R115" s="141"/>
      <c r="T115" s="124">
        <f t="shared" si="21"/>
        <v>0</v>
      </c>
      <c r="V115" s="124" t="str">
        <f t="shared" si="23"/>
        <v/>
      </c>
      <c r="W115" s="124" t="str">
        <f t="shared" si="24"/>
        <v/>
      </c>
      <c r="X115" s="124" t="str">
        <f t="shared" si="25"/>
        <v/>
      </c>
      <c r="Y115" s="124" t="str">
        <f t="shared" si="26"/>
        <v/>
      </c>
      <c r="Z115" s="124" t="str">
        <f t="shared" si="27"/>
        <v/>
      </c>
      <c r="AA115" s="124" t="str">
        <f t="shared" si="28"/>
        <v/>
      </c>
      <c r="AB115" s="124">
        <f t="shared" si="29"/>
        <v>1</v>
      </c>
      <c r="AC115" s="124">
        <f t="shared" si="31"/>
        <v>1</v>
      </c>
    </row>
    <row r="116" spans="1:29" x14ac:dyDescent="0.25">
      <c r="A116" s="25">
        <v>88</v>
      </c>
      <c r="B116" s="263"/>
      <c r="C116" s="263"/>
      <c r="D116" s="34"/>
      <c r="E116" s="43"/>
      <c r="F116" s="90"/>
      <c r="G116" s="356" t="str">
        <f t="shared" si="22"/>
        <v/>
      </c>
      <c r="H116" s="380"/>
      <c r="I116" s="288"/>
      <c r="J116" s="289"/>
      <c r="K116" s="341" t="str">
        <f>IF(B116=0,"", IF(H116="",0,
IF('Member Info'!H116&gt;'Member Info'!$AJ$12,'Member Info'!$AK$13,IF('Member Info'!H116&gt;'Member Info'!$AJ$11,'Member Info'!$AK$12,IF('Member Info'!H116&gt;'Member Info'!$AJ$10,'Member Info'!$AK$11,IF('Member Info'!H116&gt;'Member Info'!$AJ$9,'Member Info'!$AK$10,IF('Member Info'!H116&gt;'Member Info'!$AJ$8,'Member Info'!$AK$9,'Member Info'!$AK$8)))))))</f>
        <v/>
      </c>
      <c r="L116" s="342"/>
      <c r="M116" s="77"/>
      <c r="N116" s="273"/>
      <c r="O116" s="274"/>
      <c r="P116" s="322" t="str">
        <f t="shared" si="30"/>
        <v/>
      </c>
      <c r="Q116" s="141">
        <f t="shared" si="20"/>
        <v>0</v>
      </c>
      <c r="R116" s="141"/>
      <c r="T116" s="124">
        <f t="shared" si="21"/>
        <v>0</v>
      </c>
      <c r="V116" s="124" t="str">
        <f t="shared" si="23"/>
        <v/>
      </c>
      <c r="W116" s="124" t="str">
        <f t="shared" si="24"/>
        <v/>
      </c>
      <c r="X116" s="124" t="str">
        <f t="shared" si="25"/>
        <v/>
      </c>
      <c r="Y116" s="124" t="str">
        <f t="shared" si="26"/>
        <v/>
      </c>
      <c r="Z116" s="124" t="str">
        <f t="shared" si="27"/>
        <v/>
      </c>
      <c r="AA116" s="124" t="str">
        <f t="shared" si="28"/>
        <v/>
      </c>
      <c r="AB116" s="124">
        <f t="shared" si="29"/>
        <v>1</v>
      </c>
      <c r="AC116" s="124">
        <f t="shared" si="31"/>
        <v>1</v>
      </c>
    </row>
    <row r="117" spans="1:29" x14ac:dyDescent="0.25">
      <c r="A117" s="25">
        <v>89</v>
      </c>
      <c r="B117" s="263"/>
      <c r="C117" s="263"/>
      <c r="D117" s="34"/>
      <c r="E117" s="43"/>
      <c r="F117" s="90"/>
      <c r="G117" s="356" t="str">
        <f t="shared" si="22"/>
        <v/>
      </c>
      <c r="H117" s="380"/>
      <c r="I117" s="288"/>
      <c r="J117" s="289"/>
      <c r="K117" s="341" t="str">
        <f>IF(B117=0,"", IF(H117="",0,
IF('Member Info'!H117&gt;'Member Info'!$AJ$12,'Member Info'!$AK$13,IF('Member Info'!H117&gt;'Member Info'!$AJ$11,'Member Info'!$AK$12,IF('Member Info'!H117&gt;'Member Info'!$AJ$10,'Member Info'!$AK$11,IF('Member Info'!H117&gt;'Member Info'!$AJ$9,'Member Info'!$AK$10,IF('Member Info'!H117&gt;'Member Info'!$AJ$8,'Member Info'!$AK$9,'Member Info'!$AK$8)))))))</f>
        <v/>
      </c>
      <c r="L117" s="342"/>
      <c r="M117" s="77"/>
      <c r="N117" s="273"/>
      <c r="O117" s="274"/>
      <c r="P117" s="322" t="str">
        <f t="shared" si="30"/>
        <v/>
      </c>
      <c r="Q117" s="141">
        <f t="shared" si="20"/>
        <v>0</v>
      </c>
      <c r="R117" s="141"/>
      <c r="T117" s="124">
        <f t="shared" si="21"/>
        <v>0</v>
      </c>
      <c r="V117" s="124" t="str">
        <f t="shared" si="23"/>
        <v/>
      </c>
      <c r="W117" s="124" t="str">
        <f t="shared" si="24"/>
        <v/>
      </c>
      <c r="X117" s="124" t="str">
        <f t="shared" si="25"/>
        <v/>
      </c>
      <c r="Y117" s="124" t="str">
        <f t="shared" si="26"/>
        <v/>
      </c>
      <c r="Z117" s="124" t="str">
        <f t="shared" si="27"/>
        <v/>
      </c>
      <c r="AA117" s="124" t="str">
        <f t="shared" si="28"/>
        <v/>
      </c>
      <c r="AB117" s="124">
        <f t="shared" si="29"/>
        <v>1</v>
      </c>
      <c r="AC117" s="124">
        <f t="shared" si="31"/>
        <v>1</v>
      </c>
    </row>
    <row r="118" spans="1:29" x14ac:dyDescent="0.25">
      <c r="A118" s="25">
        <v>90</v>
      </c>
      <c r="B118" s="263"/>
      <c r="C118" s="263"/>
      <c r="D118" s="34"/>
      <c r="E118" s="43"/>
      <c r="F118" s="90"/>
      <c r="G118" s="356" t="str">
        <f t="shared" si="22"/>
        <v/>
      </c>
      <c r="H118" s="380"/>
      <c r="I118" s="288"/>
      <c r="J118" s="289"/>
      <c r="K118" s="341" t="str">
        <f>IF(B118=0,"", IF(H118="",0,
IF('Member Info'!H118&gt;'Member Info'!$AJ$12,'Member Info'!$AK$13,IF('Member Info'!H118&gt;'Member Info'!$AJ$11,'Member Info'!$AK$12,IF('Member Info'!H118&gt;'Member Info'!$AJ$10,'Member Info'!$AK$11,IF('Member Info'!H118&gt;'Member Info'!$AJ$9,'Member Info'!$AK$10,IF('Member Info'!H118&gt;'Member Info'!$AJ$8,'Member Info'!$AK$9,'Member Info'!$AK$8)))))))</f>
        <v/>
      </c>
      <c r="L118" s="342"/>
      <c r="M118" s="77"/>
      <c r="N118" s="273"/>
      <c r="O118" s="274"/>
      <c r="P118" s="322" t="str">
        <f t="shared" si="30"/>
        <v/>
      </c>
      <c r="Q118" s="141">
        <f t="shared" si="20"/>
        <v>0</v>
      </c>
      <c r="R118" s="141"/>
      <c r="T118" s="124">
        <f t="shared" si="21"/>
        <v>0</v>
      </c>
      <c r="V118" s="124" t="str">
        <f t="shared" si="23"/>
        <v/>
      </c>
      <c r="W118" s="124" t="str">
        <f t="shared" si="24"/>
        <v/>
      </c>
      <c r="X118" s="124" t="str">
        <f t="shared" si="25"/>
        <v/>
      </c>
      <c r="Y118" s="124" t="str">
        <f t="shared" si="26"/>
        <v/>
      </c>
      <c r="Z118" s="124" t="str">
        <f t="shared" si="27"/>
        <v/>
      </c>
      <c r="AA118" s="124" t="str">
        <f t="shared" si="28"/>
        <v/>
      </c>
      <c r="AB118" s="124">
        <f t="shared" si="29"/>
        <v>1</v>
      </c>
      <c r="AC118" s="124">
        <f t="shared" si="31"/>
        <v>1</v>
      </c>
    </row>
    <row r="119" spans="1:29" x14ac:dyDescent="0.25">
      <c r="A119" s="25">
        <v>91</v>
      </c>
      <c r="B119" s="263"/>
      <c r="C119" s="263"/>
      <c r="D119" s="34"/>
      <c r="E119" s="43"/>
      <c r="F119" s="90"/>
      <c r="G119" s="356" t="str">
        <f t="shared" si="22"/>
        <v/>
      </c>
      <c r="H119" s="380"/>
      <c r="I119" s="288"/>
      <c r="J119" s="289"/>
      <c r="K119" s="341" t="str">
        <f>IF(B119=0,"", IF(H119="",0,
IF('Member Info'!H119&gt;'Member Info'!$AJ$12,'Member Info'!$AK$13,IF('Member Info'!H119&gt;'Member Info'!$AJ$11,'Member Info'!$AK$12,IF('Member Info'!H119&gt;'Member Info'!$AJ$10,'Member Info'!$AK$11,IF('Member Info'!H119&gt;'Member Info'!$AJ$9,'Member Info'!$AK$10,IF('Member Info'!H119&gt;'Member Info'!$AJ$8,'Member Info'!$AK$9,'Member Info'!$AK$8)))))))</f>
        <v/>
      </c>
      <c r="L119" s="342"/>
      <c r="M119" s="77"/>
      <c r="N119" s="273"/>
      <c r="O119" s="274"/>
      <c r="P119" s="322" t="str">
        <f t="shared" si="30"/>
        <v/>
      </c>
      <c r="Q119" s="141">
        <f t="shared" si="20"/>
        <v>0</v>
      </c>
      <c r="R119" s="141"/>
      <c r="T119" s="124">
        <f t="shared" si="21"/>
        <v>0</v>
      </c>
      <c r="V119" s="124" t="str">
        <f t="shared" si="23"/>
        <v/>
      </c>
      <c r="W119" s="124" t="str">
        <f t="shared" si="24"/>
        <v/>
      </c>
      <c r="X119" s="124" t="str">
        <f t="shared" si="25"/>
        <v/>
      </c>
      <c r="Y119" s="124" t="str">
        <f t="shared" si="26"/>
        <v/>
      </c>
      <c r="Z119" s="124" t="str">
        <f t="shared" si="27"/>
        <v/>
      </c>
      <c r="AA119" s="124" t="str">
        <f t="shared" si="28"/>
        <v/>
      </c>
      <c r="AB119" s="124">
        <f t="shared" si="29"/>
        <v>1</v>
      </c>
      <c r="AC119" s="124">
        <f t="shared" si="31"/>
        <v>1</v>
      </c>
    </row>
    <row r="120" spans="1:29" x14ac:dyDescent="0.25">
      <c r="A120" s="25">
        <v>92</v>
      </c>
      <c r="B120" s="263"/>
      <c r="C120" s="263"/>
      <c r="D120" s="34"/>
      <c r="E120" s="43"/>
      <c r="F120" s="90"/>
      <c r="G120" s="356" t="str">
        <f t="shared" si="22"/>
        <v/>
      </c>
      <c r="H120" s="380"/>
      <c r="I120" s="288"/>
      <c r="J120" s="289"/>
      <c r="K120" s="341" t="str">
        <f>IF(B120=0,"", IF(H120="",0,
IF('Member Info'!H120&gt;'Member Info'!$AJ$12,'Member Info'!$AK$13,IF('Member Info'!H120&gt;'Member Info'!$AJ$11,'Member Info'!$AK$12,IF('Member Info'!H120&gt;'Member Info'!$AJ$10,'Member Info'!$AK$11,IF('Member Info'!H120&gt;'Member Info'!$AJ$9,'Member Info'!$AK$10,IF('Member Info'!H120&gt;'Member Info'!$AJ$8,'Member Info'!$AK$9,'Member Info'!$AK$8)))))))</f>
        <v/>
      </c>
      <c r="L120" s="342"/>
      <c r="M120" s="77"/>
      <c r="N120" s="273"/>
      <c r="O120" s="274"/>
      <c r="P120" s="322" t="str">
        <f t="shared" si="30"/>
        <v/>
      </c>
      <c r="Q120" s="141">
        <f t="shared" si="20"/>
        <v>0</v>
      </c>
      <c r="R120" s="141"/>
      <c r="T120" s="124">
        <f t="shared" si="21"/>
        <v>0</v>
      </c>
      <c r="V120" s="124" t="str">
        <f t="shared" si="23"/>
        <v/>
      </c>
      <c r="W120" s="124" t="str">
        <f t="shared" si="24"/>
        <v/>
      </c>
      <c r="X120" s="124" t="str">
        <f t="shared" si="25"/>
        <v/>
      </c>
      <c r="Y120" s="124" t="str">
        <f t="shared" si="26"/>
        <v/>
      </c>
      <c r="Z120" s="124" t="str">
        <f t="shared" si="27"/>
        <v/>
      </c>
      <c r="AA120" s="124" t="str">
        <f t="shared" si="28"/>
        <v/>
      </c>
      <c r="AB120" s="124">
        <f t="shared" si="29"/>
        <v>1</v>
      </c>
      <c r="AC120" s="124">
        <f t="shared" si="31"/>
        <v>1</v>
      </c>
    </row>
    <row r="121" spans="1:29" x14ac:dyDescent="0.25">
      <c r="A121" s="25">
        <v>93</v>
      </c>
      <c r="B121" s="263"/>
      <c r="C121" s="263"/>
      <c r="D121" s="34"/>
      <c r="E121" s="43"/>
      <c r="F121" s="90"/>
      <c r="G121" s="356" t="str">
        <f t="shared" si="22"/>
        <v/>
      </c>
      <c r="H121" s="380"/>
      <c r="I121" s="288"/>
      <c r="J121" s="289"/>
      <c r="K121" s="341" t="str">
        <f>IF(B121=0,"", IF(H121="",0,
IF('Member Info'!H121&gt;'Member Info'!$AJ$12,'Member Info'!$AK$13,IF('Member Info'!H121&gt;'Member Info'!$AJ$11,'Member Info'!$AK$12,IF('Member Info'!H121&gt;'Member Info'!$AJ$10,'Member Info'!$AK$11,IF('Member Info'!H121&gt;'Member Info'!$AJ$9,'Member Info'!$AK$10,IF('Member Info'!H121&gt;'Member Info'!$AJ$8,'Member Info'!$AK$9,'Member Info'!$AK$8)))))))</f>
        <v/>
      </c>
      <c r="L121" s="342"/>
      <c r="M121" s="77"/>
      <c r="N121" s="273"/>
      <c r="O121" s="274"/>
      <c r="P121" s="322" t="str">
        <f t="shared" si="30"/>
        <v/>
      </c>
      <c r="Q121" s="141">
        <f t="shared" si="20"/>
        <v>0</v>
      </c>
      <c r="R121" s="141"/>
      <c r="T121" s="124">
        <f t="shared" si="21"/>
        <v>0</v>
      </c>
      <c r="V121" s="124" t="str">
        <f t="shared" si="23"/>
        <v/>
      </c>
      <c r="W121" s="124" t="str">
        <f t="shared" si="24"/>
        <v/>
      </c>
      <c r="X121" s="124" t="str">
        <f t="shared" si="25"/>
        <v/>
      </c>
      <c r="Y121" s="124" t="str">
        <f t="shared" si="26"/>
        <v/>
      </c>
      <c r="Z121" s="124" t="str">
        <f t="shared" si="27"/>
        <v/>
      </c>
      <c r="AA121" s="124" t="str">
        <f t="shared" si="28"/>
        <v/>
      </c>
      <c r="AB121" s="124">
        <f t="shared" si="29"/>
        <v>1</v>
      </c>
      <c r="AC121" s="124">
        <f t="shared" si="31"/>
        <v>1</v>
      </c>
    </row>
    <row r="122" spans="1:29" x14ac:dyDescent="0.25">
      <c r="A122" s="25">
        <v>94</v>
      </c>
      <c r="B122" s="263"/>
      <c r="C122" s="263"/>
      <c r="D122" s="34"/>
      <c r="E122" s="43"/>
      <c r="F122" s="90"/>
      <c r="G122" s="356" t="str">
        <f t="shared" si="22"/>
        <v/>
      </c>
      <c r="H122" s="380"/>
      <c r="I122" s="288"/>
      <c r="J122" s="289"/>
      <c r="K122" s="341" t="str">
        <f>IF(B122=0,"", IF(H122="",0,
IF('Member Info'!H122&gt;'Member Info'!$AJ$12,'Member Info'!$AK$13,IF('Member Info'!H122&gt;'Member Info'!$AJ$11,'Member Info'!$AK$12,IF('Member Info'!H122&gt;'Member Info'!$AJ$10,'Member Info'!$AK$11,IF('Member Info'!H122&gt;'Member Info'!$AJ$9,'Member Info'!$AK$10,IF('Member Info'!H122&gt;'Member Info'!$AJ$8,'Member Info'!$AK$9,'Member Info'!$AK$8)))))))</f>
        <v/>
      </c>
      <c r="L122" s="342"/>
      <c r="M122" s="77"/>
      <c r="N122" s="273"/>
      <c r="O122" s="274"/>
      <c r="P122" s="322" t="str">
        <f t="shared" si="30"/>
        <v/>
      </c>
      <c r="Q122" s="141">
        <f t="shared" si="20"/>
        <v>0</v>
      </c>
      <c r="R122" s="141"/>
      <c r="T122" s="124">
        <f t="shared" si="21"/>
        <v>0</v>
      </c>
      <c r="V122" s="124" t="str">
        <f t="shared" si="23"/>
        <v/>
      </c>
      <c r="W122" s="124" t="str">
        <f t="shared" si="24"/>
        <v/>
      </c>
      <c r="X122" s="124" t="str">
        <f t="shared" si="25"/>
        <v/>
      </c>
      <c r="Y122" s="124" t="str">
        <f t="shared" si="26"/>
        <v/>
      </c>
      <c r="Z122" s="124" t="str">
        <f t="shared" si="27"/>
        <v/>
      </c>
      <c r="AA122" s="124" t="str">
        <f t="shared" si="28"/>
        <v/>
      </c>
      <c r="AB122" s="124">
        <f t="shared" si="29"/>
        <v>1</v>
      </c>
      <c r="AC122" s="124">
        <f t="shared" si="31"/>
        <v>1</v>
      </c>
    </row>
    <row r="123" spans="1:29" x14ac:dyDescent="0.25">
      <c r="A123" s="25">
        <v>95</v>
      </c>
      <c r="B123" s="263"/>
      <c r="C123" s="263"/>
      <c r="D123" s="34"/>
      <c r="E123" s="43"/>
      <c r="F123" s="90"/>
      <c r="G123" s="356" t="str">
        <f t="shared" si="22"/>
        <v/>
      </c>
      <c r="H123" s="380"/>
      <c r="I123" s="288"/>
      <c r="J123" s="289"/>
      <c r="K123" s="341" t="str">
        <f>IF(B123=0,"", IF(H123="",0,
IF('Member Info'!H123&gt;'Member Info'!$AJ$12,'Member Info'!$AK$13,IF('Member Info'!H123&gt;'Member Info'!$AJ$11,'Member Info'!$AK$12,IF('Member Info'!H123&gt;'Member Info'!$AJ$10,'Member Info'!$AK$11,IF('Member Info'!H123&gt;'Member Info'!$AJ$9,'Member Info'!$AK$10,IF('Member Info'!H123&gt;'Member Info'!$AJ$8,'Member Info'!$AK$9,'Member Info'!$AK$8)))))))</f>
        <v/>
      </c>
      <c r="L123" s="342"/>
      <c r="M123" s="77"/>
      <c r="N123" s="273"/>
      <c r="O123" s="274"/>
      <c r="P123" s="322" t="str">
        <f t="shared" si="30"/>
        <v/>
      </c>
      <c r="Q123" s="141">
        <f t="shared" si="20"/>
        <v>0</v>
      </c>
      <c r="R123" s="141"/>
      <c r="T123" s="124">
        <f t="shared" si="21"/>
        <v>0</v>
      </c>
      <c r="V123" s="124" t="str">
        <f t="shared" si="23"/>
        <v/>
      </c>
      <c r="W123" s="124" t="str">
        <f t="shared" si="24"/>
        <v/>
      </c>
      <c r="X123" s="124" t="str">
        <f t="shared" si="25"/>
        <v/>
      </c>
      <c r="Y123" s="124" t="str">
        <f t="shared" si="26"/>
        <v/>
      </c>
      <c r="Z123" s="124" t="str">
        <f t="shared" si="27"/>
        <v/>
      </c>
      <c r="AA123" s="124" t="str">
        <f t="shared" si="28"/>
        <v/>
      </c>
      <c r="AB123" s="124">
        <f t="shared" si="29"/>
        <v>1</v>
      </c>
      <c r="AC123" s="124">
        <f t="shared" si="31"/>
        <v>1</v>
      </c>
    </row>
    <row r="124" spans="1:29" x14ac:dyDescent="0.25">
      <c r="A124" s="25">
        <v>96</v>
      </c>
      <c r="B124" s="263"/>
      <c r="C124" s="263"/>
      <c r="D124" s="34"/>
      <c r="E124" s="43"/>
      <c r="F124" s="90"/>
      <c r="G124" s="356" t="str">
        <f t="shared" si="22"/>
        <v/>
      </c>
      <c r="H124" s="380"/>
      <c r="I124" s="288"/>
      <c r="J124" s="289"/>
      <c r="K124" s="341" t="str">
        <f>IF(B124=0,"", IF(H124="",0,
IF('Member Info'!H124&gt;'Member Info'!$AJ$12,'Member Info'!$AK$13,IF('Member Info'!H124&gt;'Member Info'!$AJ$11,'Member Info'!$AK$12,IF('Member Info'!H124&gt;'Member Info'!$AJ$10,'Member Info'!$AK$11,IF('Member Info'!H124&gt;'Member Info'!$AJ$9,'Member Info'!$AK$10,IF('Member Info'!H124&gt;'Member Info'!$AJ$8,'Member Info'!$AK$9,'Member Info'!$AK$8)))))))</f>
        <v/>
      </c>
      <c r="L124" s="342"/>
      <c r="M124" s="77"/>
      <c r="N124" s="273"/>
      <c r="O124" s="274"/>
      <c r="P124" s="322" t="str">
        <f t="shared" si="30"/>
        <v/>
      </c>
      <c r="Q124" s="141">
        <f t="shared" si="20"/>
        <v>0</v>
      </c>
      <c r="R124" s="141"/>
      <c r="T124" s="124">
        <f t="shared" si="21"/>
        <v>0</v>
      </c>
      <c r="V124" s="124" t="str">
        <f t="shared" si="23"/>
        <v/>
      </c>
      <c r="W124" s="124" t="str">
        <f t="shared" si="24"/>
        <v/>
      </c>
      <c r="X124" s="124" t="str">
        <f t="shared" si="25"/>
        <v/>
      </c>
      <c r="Y124" s="124" t="str">
        <f t="shared" si="26"/>
        <v/>
      </c>
      <c r="Z124" s="124" t="str">
        <f t="shared" si="27"/>
        <v/>
      </c>
      <c r="AA124" s="124" t="str">
        <f t="shared" si="28"/>
        <v/>
      </c>
      <c r="AB124" s="124">
        <f t="shared" si="29"/>
        <v>1</v>
      </c>
      <c r="AC124" s="124">
        <f t="shared" si="31"/>
        <v>1</v>
      </c>
    </row>
    <row r="125" spans="1:29" x14ac:dyDescent="0.25">
      <c r="A125" s="25">
        <v>97</v>
      </c>
      <c r="B125" s="263"/>
      <c r="C125" s="263"/>
      <c r="D125" s="34"/>
      <c r="E125" s="43"/>
      <c r="F125" s="90"/>
      <c r="G125" s="356" t="str">
        <f t="shared" ref="G125:G156" si="32">IF(B125="","",2015)</f>
        <v/>
      </c>
      <c r="H125" s="380"/>
      <c r="I125" s="288"/>
      <c r="J125" s="289"/>
      <c r="K125" s="341" t="str">
        <f>IF(B125=0,"", IF(H125="",0,
IF('Member Info'!H125&gt;'Member Info'!$AJ$12,'Member Info'!$AK$13,IF('Member Info'!H125&gt;'Member Info'!$AJ$11,'Member Info'!$AK$12,IF('Member Info'!H125&gt;'Member Info'!$AJ$10,'Member Info'!$AK$11,IF('Member Info'!H125&gt;'Member Info'!$AJ$9,'Member Info'!$AK$10,IF('Member Info'!H125&gt;'Member Info'!$AJ$8,'Member Info'!$AK$9,'Member Info'!$AK$8)))))))</f>
        <v/>
      </c>
      <c r="L125" s="342"/>
      <c r="M125" s="77"/>
      <c r="N125" s="273"/>
      <c r="O125" s="274"/>
      <c r="P125" s="322" t="str">
        <f t="shared" si="30"/>
        <v/>
      </c>
      <c r="Q125" s="141">
        <f t="shared" si="20"/>
        <v>0</v>
      </c>
      <c r="R125" s="141"/>
      <c r="T125" s="124">
        <f t="shared" si="21"/>
        <v>0</v>
      </c>
      <c r="V125" s="124" t="str">
        <f t="shared" ref="V125:V156" si="33">IF(B125="","",IF(C125="",1,0))</f>
        <v/>
      </c>
      <c r="W125" s="124" t="str">
        <f t="shared" ref="W125:W156" si="34">IF(B125="","",IF(E125="",1,0))</f>
        <v/>
      </c>
      <c r="X125" s="124" t="str">
        <f t="shared" ref="X125:X156" si="35">IF(B125="","",IF(F125="",1,0))</f>
        <v/>
      </c>
      <c r="Y125" s="124" t="str">
        <f t="shared" ref="Y125:Y156" si="36">IF(B125="","",IF(G125="",1,0))</f>
        <v/>
      </c>
      <c r="Z125" s="124" t="str">
        <f t="shared" ref="Z125:Z156" si="37">IF(B125="","",IF(I125="",1,0))</f>
        <v/>
      </c>
      <c r="AA125" s="124" t="str">
        <f t="shared" ref="AA125:AA156" si="38">IF(B125="","",IF(M125="",1,0))</f>
        <v/>
      </c>
      <c r="AB125" s="124">
        <f t="shared" ref="AB125:AB156" si="39">IF(LEN(B125)=9,0,1)</f>
        <v>1</v>
      </c>
      <c r="AC125" s="124">
        <f t="shared" si="31"/>
        <v>1</v>
      </c>
    </row>
    <row r="126" spans="1:29" x14ac:dyDescent="0.25">
      <c r="A126" s="25">
        <v>98</v>
      </c>
      <c r="B126" s="263"/>
      <c r="C126" s="263"/>
      <c r="D126" s="34"/>
      <c r="E126" s="43"/>
      <c r="F126" s="90"/>
      <c r="G126" s="356" t="str">
        <f t="shared" si="32"/>
        <v/>
      </c>
      <c r="H126" s="380"/>
      <c r="I126" s="288"/>
      <c r="J126" s="289"/>
      <c r="K126" s="341" t="str">
        <f>IF(B126=0,"", IF(H126="",0,
IF('Member Info'!H126&gt;'Member Info'!$AJ$12,'Member Info'!$AK$13,IF('Member Info'!H126&gt;'Member Info'!$AJ$11,'Member Info'!$AK$12,IF('Member Info'!H126&gt;'Member Info'!$AJ$10,'Member Info'!$AK$11,IF('Member Info'!H126&gt;'Member Info'!$AJ$9,'Member Info'!$AK$10,IF('Member Info'!H126&gt;'Member Info'!$AJ$8,'Member Info'!$AK$9,'Member Info'!$AK$8)))))))</f>
        <v/>
      </c>
      <c r="L126" s="342"/>
      <c r="M126" s="77"/>
      <c r="N126" s="273"/>
      <c r="O126" s="274"/>
      <c r="P126" s="322" t="str">
        <f t="shared" si="30"/>
        <v/>
      </c>
      <c r="Q126" s="141">
        <f t="shared" si="20"/>
        <v>0</v>
      </c>
      <c r="R126" s="141"/>
      <c r="T126" s="124">
        <f t="shared" si="21"/>
        <v>0</v>
      </c>
      <c r="V126" s="124" t="str">
        <f t="shared" si="33"/>
        <v/>
      </c>
      <c r="W126" s="124" t="str">
        <f t="shared" si="34"/>
        <v/>
      </c>
      <c r="X126" s="124" t="str">
        <f t="shared" si="35"/>
        <v/>
      </c>
      <c r="Y126" s="124" t="str">
        <f t="shared" si="36"/>
        <v/>
      </c>
      <c r="Z126" s="124" t="str">
        <f t="shared" si="37"/>
        <v/>
      </c>
      <c r="AA126" s="124" t="str">
        <f t="shared" si="38"/>
        <v/>
      </c>
      <c r="AB126" s="124">
        <f t="shared" si="39"/>
        <v>1</v>
      </c>
      <c r="AC126" s="124">
        <f t="shared" si="31"/>
        <v>1</v>
      </c>
    </row>
    <row r="127" spans="1:29" x14ac:dyDescent="0.25">
      <c r="A127" s="25">
        <v>99</v>
      </c>
      <c r="B127" s="263"/>
      <c r="C127" s="263"/>
      <c r="D127" s="34"/>
      <c r="E127" s="43"/>
      <c r="F127" s="90"/>
      <c r="G127" s="356" t="str">
        <f t="shared" si="32"/>
        <v/>
      </c>
      <c r="H127" s="380"/>
      <c r="I127" s="288"/>
      <c r="J127" s="289"/>
      <c r="K127" s="341" t="str">
        <f>IF(B127=0,"", IF(H127="",0,
IF('Member Info'!H127&gt;'Member Info'!$AJ$12,'Member Info'!$AK$13,IF('Member Info'!H127&gt;'Member Info'!$AJ$11,'Member Info'!$AK$12,IF('Member Info'!H127&gt;'Member Info'!$AJ$10,'Member Info'!$AK$11,IF('Member Info'!H127&gt;'Member Info'!$AJ$9,'Member Info'!$AK$10,IF('Member Info'!H127&gt;'Member Info'!$AJ$8,'Member Info'!$AK$9,'Member Info'!$AK$8)))))))</f>
        <v/>
      </c>
      <c r="L127" s="342"/>
      <c r="M127" s="77"/>
      <c r="N127" s="273"/>
      <c r="O127" s="274"/>
      <c r="P127" s="322" t="str">
        <f t="shared" si="30"/>
        <v/>
      </c>
      <c r="Q127" s="141">
        <f t="shared" si="20"/>
        <v>0</v>
      </c>
      <c r="R127" s="141"/>
      <c r="T127" s="124">
        <f t="shared" si="21"/>
        <v>0</v>
      </c>
      <c r="V127" s="124" t="str">
        <f t="shared" si="33"/>
        <v/>
      </c>
      <c r="W127" s="124" t="str">
        <f t="shared" si="34"/>
        <v/>
      </c>
      <c r="X127" s="124" t="str">
        <f t="shared" si="35"/>
        <v/>
      </c>
      <c r="Y127" s="124" t="str">
        <f t="shared" si="36"/>
        <v/>
      </c>
      <c r="Z127" s="124" t="str">
        <f t="shared" si="37"/>
        <v/>
      </c>
      <c r="AA127" s="124" t="str">
        <f t="shared" si="38"/>
        <v/>
      </c>
      <c r="AB127" s="124">
        <f t="shared" si="39"/>
        <v>1</v>
      </c>
      <c r="AC127" s="124">
        <f t="shared" si="31"/>
        <v>1</v>
      </c>
    </row>
    <row r="128" spans="1:29" x14ac:dyDescent="0.25">
      <c r="A128" s="25">
        <v>100</v>
      </c>
      <c r="B128" s="263"/>
      <c r="C128" s="263"/>
      <c r="D128" s="34"/>
      <c r="E128" s="43"/>
      <c r="F128" s="90"/>
      <c r="G128" s="356" t="str">
        <f t="shared" si="32"/>
        <v/>
      </c>
      <c r="H128" s="380"/>
      <c r="I128" s="288"/>
      <c r="J128" s="289"/>
      <c r="K128" s="341" t="str">
        <f>IF(B128=0,"", IF(H128="",0,
IF('Member Info'!H128&gt;'Member Info'!$AJ$12,'Member Info'!$AK$13,IF('Member Info'!H128&gt;'Member Info'!$AJ$11,'Member Info'!$AK$12,IF('Member Info'!H128&gt;'Member Info'!$AJ$10,'Member Info'!$AK$11,IF('Member Info'!H128&gt;'Member Info'!$AJ$9,'Member Info'!$AK$10,IF('Member Info'!H128&gt;'Member Info'!$AJ$8,'Member Info'!$AK$9,'Member Info'!$AK$8)))))))</f>
        <v/>
      </c>
      <c r="L128" s="342"/>
      <c r="M128" s="77"/>
      <c r="N128" s="273"/>
      <c r="O128" s="274"/>
      <c r="P128" s="322" t="str">
        <f t="shared" si="30"/>
        <v/>
      </c>
      <c r="Q128" s="141">
        <f t="shared" si="20"/>
        <v>0</v>
      </c>
      <c r="R128" s="141"/>
      <c r="T128" s="124">
        <f t="shared" si="21"/>
        <v>0</v>
      </c>
      <c r="V128" s="124" t="str">
        <f t="shared" si="33"/>
        <v/>
      </c>
      <c r="W128" s="124" t="str">
        <f t="shared" si="34"/>
        <v/>
      </c>
      <c r="X128" s="124" t="str">
        <f t="shared" si="35"/>
        <v/>
      </c>
      <c r="Y128" s="124" t="str">
        <f t="shared" si="36"/>
        <v/>
      </c>
      <c r="Z128" s="124" t="str">
        <f t="shared" si="37"/>
        <v/>
      </c>
      <c r="AA128" s="124" t="str">
        <f t="shared" si="38"/>
        <v/>
      </c>
      <c r="AB128" s="124">
        <f t="shared" si="39"/>
        <v>1</v>
      </c>
      <c r="AC128" s="124">
        <f t="shared" si="31"/>
        <v>1</v>
      </c>
    </row>
    <row r="129" spans="1:29" x14ac:dyDescent="0.25">
      <c r="A129" s="25">
        <v>101</v>
      </c>
      <c r="B129" s="263"/>
      <c r="C129" s="263"/>
      <c r="D129" s="34"/>
      <c r="E129" s="43"/>
      <c r="F129" s="90"/>
      <c r="G129" s="356" t="str">
        <f t="shared" si="32"/>
        <v/>
      </c>
      <c r="H129" s="380"/>
      <c r="I129" s="288"/>
      <c r="J129" s="289"/>
      <c r="K129" s="341" t="str">
        <f>IF(B129=0,"", IF(H129="",0,
IF('Member Info'!H129&gt;'Member Info'!$AJ$12,'Member Info'!$AK$13,IF('Member Info'!H129&gt;'Member Info'!$AJ$11,'Member Info'!$AK$12,IF('Member Info'!H129&gt;'Member Info'!$AJ$10,'Member Info'!$AK$11,IF('Member Info'!H129&gt;'Member Info'!$AJ$9,'Member Info'!$AK$10,IF('Member Info'!H129&gt;'Member Info'!$AJ$8,'Member Info'!$AK$9,'Member Info'!$AK$8)))))))</f>
        <v/>
      </c>
      <c r="L129" s="342"/>
      <c r="M129" s="77"/>
      <c r="N129" s="273"/>
      <c r="O129" s="274"/>
      <c r="P129" s="322" t="str">
        <f t="shared" si="30"/>
        <v/>
      </c>
      <c r="Q129" s="141">
        <f t="shared" si="20"/>
        <v>0</v>
      </c>
      <c r="R129" s="141"/>
      <c r="T129" s="124">
        <f t="shared" si="21"/>
        <v>0</v>
      </c>
      <c r="V129" s="124" t="str">
        <f t="shared" si="33"/>
        <v/>
      </c>
      <c r="W129" s="124" t="str">
        <f t="shared" si="34"/>
        <v/>
      </c>
      <c r="X129" s="124" t="str">
        <f t="shared" si="35"/>
        <v/>
      </c>
      <c r="Y129" s="124" t="str">
        <f t="shared" si="36"/>
        <v/>
      </c>
      <c r="Z129" s="124" t="str">
        <f t="shared" si="37"/>
        <v/>
      </c>
      <c r="AA129" s="124" t="str">
        <f t="shared" si="38"/>
        <v/>
      </c>
      <c r="AB129" s="124">
        <f t="shared" si="39"/>
        <v>1</v>
      </c>
      <c r="AC129" s="124">
        <f t="shared" si="31"/>
        <v>1</v>
      </c>
    </row>
    <row r="130" spans="1:29" x14ac:dyDescent="0.25">
      <c r="A130" s="25">
        <v>102</v>
      </c>
      <c r="B130" s="263"/>
      <c r="C130" s="263"/>
      <c r="D130" s="34"/>
      <c r="E130" s="43"/>
      <c r="F130" s="90"/>
      <c r="G130" s="356" t="str">
        <f t="shared" si="32"/>
        <v/>
      </c>
      <c r="H130" s="380"/>
      <c r="I130" s="288"/>
      <c r="J130" s="289"/>
      <c r="K130" s="341" t="str">
        <f>IF(B130=0,"", IF(H130="",0,
IF('Member Info'!H130&gt;'Member Info'!$AJ$12,'Member Info'!$AK$13,IF('Member Info'!H130&gt;'Member Info'!$AJ$11,'Member Info'!$AK$12,IF('Member Info'!H130&gt;'Member Info'!$AJ$10,'Member Info'!$AK$11,IF('Member Info'!H130&gt;'Member Info'!$AJ$9,'Member Info'!$AK$10,IF('Member Info'!H130&gt;'Member Info'!$AJ$8,'Member Info'!$AK$9,'Member Info'!$AK$8)))))))</f>
        <v/>
      </c>
      <c r="L130" s="342"/>
      <c r="M130" s="77"/>
      <c r="N130" s="273"/>
      <c r="O130" s="274"/>
      <c r="P130" s="322" t="str">
        <f t="shared" si="30"/>
        <v/>
      </c>
      <c r="Q130" s="141">
        <f t="shared" si="20"/>
        <v>0</v>
      </c>
      <c r="R130" s="141"/>
      <c r="T130" s="124">
        <f t="shared" si="21"/>
        <v>0</v>
      </c>
      <c r="V130" s="124" t="str">
        <f t="shared" si="33"/>
        <v/>
      </c>
      <c r="W130" s="124" t="str">
        <f t="shared" si="34"/>
        <v/>
      </c>
      <c r="X130" s="124" t="str">
        <f t="shared" si="35"/>
        <v/>
      </c>
      <c r="Y130" s="124" t="str">
        <f t="shared" si="36"/>
        <v/>
      </c>
      <c r="Z130" s="124" t="str">
        <f t="shared" si="37"/>
        <v/>
      </c>
      <c r="AA130" s="124" t="str">
        <f t="shared" si="38"/>
        <v/>
      </c>
      <c r="AB130" s="124">
        <f t="shared" si="39"/>
        <v>1</v>
      </c>
      <c r="AC130" s="124">
        <f t="shared" si="31"/>
        <v>1</v>
      </c>
    </row>
    <row r="131" spans="1:29" x14ac:dyDescent="0.25">
      <c r="A131" s="25">
        <v>103</v>
      </c>
      <c r="B131" s="263"/>
      <c r="C131" s="263"/>
      <c r="D131" s="34"/>
      <c r="E131" s="43"/>
      <c r="F131" s="90"/>
      <c r="G131" s="356" t="str">
        <f t="shared" si="32"/>
        <v/>
      </c>
      <c r="H131" s="380"/>
      <c r="I131" s="288"/>
      <c r="J131" s="289"/>
      <c r="K131" s="341" t="str">
        <f>IF(B131=0,"", IF(H131="",0,
IF('Member Info'!H131&gt;'Member Info'!$AJ$12,'Member Info'!$AK$13,IF('Member Info'!H131&gt;'Member Info'!$AJ$11,'Member Info'!$AK$12,IF('Member Info'!H131&gt;'Member Info'!$AJ$10,'Member Info'!$AK$11,IF('Member Info'!H131&gt;'Member Info'!$AJ$9,'Member Info'!$AK$10,IF('Member Info'!H131&gt;'Member Info'!$AJ$8,'Member Info'!$AK$9,'Member Info'!$AK$8)))))))</f>
        <v/>
      </c>
      <c r="L131" s="342"/>
      <c r="M131" s="77"/>
      <c r="N131" s="273"/>
      <c r="O131" s="274"/>
      <c r="P131" s="322" t="str">
        <f t="shared" si="30"/>
        <v/>
      </c>
      <c r="Q131" s="141">
        <f t="shared" si="20"/>
        <v>0</v>
      </c>
      <c r="R131" s="141"/>
      <c r="T131" s="124">
        <f t="shared" si="21"/>
        <v>0</v>
      </c>
      <c r="V131" s="124" t="str">
        <f t="shared" si="33"/>
        <v/>
      </c>
      <c r="W131" s="124" t="str">
        <f t="shared" si="34"/>
        <v/>
      </c>
      <c r="X131" s="124" t="str">
        <f t="shared" si="35"/>
        <v/>
      </c>
      <c r="Y131" s="124" t="str">
        <f t="shared" si="36"/>
        <v/>
      </c>
      <c r="Z131" s="124" t="str">
        <f t="shared" si="37"/>
        <v/>
      </c>
      <c r="AA131" s="124" t="str">
        <f t="shared" si="38"/>
        <v/>
      </c>
      <c r="AB131" s="124">
        <f t="shared" si="39"/>
        <v>1</v>
      </c>
      <c r="AC131" s="124">
        <f t="shared" si="31"/>
        <v>1</v>
      </c>
    </row>
    <row r="132" spans="1:29" x14ac:dyDescent="0.25">
      <c r="A132" s="25">
        <v>104</v>
      </c>
      <c r="B132" s="263"/>
      <c r="C132" s="263"/>
      <c r="D132" s="34"/>
      <c r="E132" s="43"/>
      <c r="F132" s="90"/>
      <c r="G132" s="356" t="str">
        <f t="shared" si="32"/>
        <v/>
      </c>
      <c r="H132" s="380"/>
      <c r="I132" s="288"/>
      <c r="J132" s="289"/>
      <c r="K132" s="341" t="str">
        <f>IF(B132=0,"", IF(H132="",0,
IF('Member Info'!H132&gt;'Member Info'!$AJ$12,'Member Info'!$AK$13,IF('Member Info'!H132&gt;'Member Info'!$AJ$11,'Member Info'!$AK$12,IF('Member Info'!H132&gt;'Member Info'!$AJ$10,'Member Info'!$AK$11,IF('Member Info'!H132&gt;'Member Info'!$AJ$9,'Member Info'!$AK$10,IF('Member Info'!H132&gt;'Member Info'!$AJ$8,'Member Info'!$AK$9,'Member Info'!$AK$8)))))))</f>
        <v/>
      </c>
      <c r="L132" s="342"/>
      <c r="M132" s="77"/>
      <c r="N132" s="273"/>
      <c r="O132" s="274"/>
      <c r="P132" s="322" t="str">
        <f t="shared" si="30"/>
        <v/>
      </c>
      <c r="Q132" s="141">
        <f t="shared" si="20"/>
        <v>0</v>
      </c>
      <c r="R132" s="141"/>
      <c r="T132" s="124">
        <f t="shared" si="21"/>
        <v>0</v>
      </c>
      <c r="V132" s="124" t="str">
        <f t="shared" si="33"/>
        <v/>
      </c>
      <c r="W132" s="124" t="str">
        <f t="shared" si="34"/>
        <v/>
      </c>
      <c r="X132" s="124" t="str">
        <f t="shared" si="35"/>
        <v/>
      </c>
      <c r="Y132" s="124" t="str">
        <f t="shared" si="36"/>
        <v/>
      </c>
      <c r="Z132" s="124" t="str">
        <f t="shared" si="37"/>
        <v/>
      </c>
      <c r="AA132" s="124" t="str">
        <f t="shared" si="38"/>
        <v/>
      </c>
      <c r="AB132" s="124">
        <f t="shared" si="39"/>
        <v>1</v>
      </c>
      <c r="AC132" s="124">
        <f t="shared" si="31"/>
        <v>1</v>
      </c>
    </row>
    <row r="133" spans="1:29" x14ac:dyDescent="0.25">
      <c r="A133" s="25">
        <v>105</v>
      </c>
      <c r="B133" s="263"/>
      <c r="C133" s="263"/>
      <c r="D133" s="34"/>
      <c r="E133" s="43"/>
      <c r="F133" s="90"/>
      <c r="G133" s="356" t="str">
        <f t="shared" si="32"/>
        <v/>
      </c>
      <c r="H133" s="380"/>
      <c r="I133" s="288"/>
      <c r="J133" s="289"/>
      <c r="K133" s="341" t="str">
        <f>IF(B133=0,"", IF(H133="",0,
IF('Member Info'!H133&gt;'Member Info'!$AJ$12,'Member Info'!$AK$13,IF('Member Info'!H133&gt;'Member Info'!$AJ$11,'Member Info'!$AK$12,IF('Member Info'!H133&gt;'Member Info'!$AJ$10,'Member Info'!$AK$11,IF('Member Info'!H133&gt;'Member Info'!$AJ$9,'Member Info'!$AK$10,IF('Member Info'!H133&gt;'Member Info'!$AJ$8,'Member Info'!$AK$9,'Member Info'!$AK$8)))))))</f>
        <v/>
      </c>
      <c r="L133" s="342"/>
      <c r="M133" s="77"/>
      <c r="N133" s="273"/>
      <c r="O133" s="274"/>
      <c r="P133" s="322" t="str">
        <f t="shared" si="30"/>
        <v/>
      </c>
      <c r="Q133" s="141">
        <f t="shared" si="20"/>
        <v>0</v>
      </c>
      <c r="R133" s="141"/>
      <c r="T133" s="124">
        <f t="shared" si="21"/>
        <v>0</v>
      </c>
      <c r="V133" s="124" t="str">
        <f t="shared" si="33"/>
        <v/>
      </c>
      <c r="W133" s="124" t="str">
        <f t="shared" si="34"/>
        <v/>
      </c>
      <c r="X133" s="124" t="str">
        <f t="shared" si="35"/>
        <v/>
      </c>
      <c r="Y133" s="124" t="str">
        <f t="shared" si="36"/>
        <v/>
      </c>
      <c r="Z133" s="124" t="str">
        <f t="shared" si="37"/>
        <v/>
      </c>
      <c r="AA133" s="124" t="str">
        <f t="shared" si="38"/>
        <v/>
      </c>
      <c r="AB133" s="124">
        <f t="shared" si="39"/>
        <v>1</v>
      </c>
      <c r="AC133" s="124">
        <f t="shared" si="31"/>
        <v>1</v>
      </c>
    </row>
    <row r="134" spans="1:29" x14ac:dyDescent="0.25">
      <c r="A134" s="25">
        <v>106</v>
      </c>
      <c r="B134" s="263"/>
      <c r="C134" s="263"/>
      <c r="D134" s="34"/>
      <c r="E134" s="43"/>
      <c r="F134" s="90"/>
      <c r="G134" s="356" t="str">
        <f t="shared" si="32"/>
        <v/>
      </c>
      <c r="H134" s="380"/>
      <c r="I134" s="288"/>
      <c r="J134" s="289"/>
      <c r="K134" s="341" t="str">
        <f>IF(B134=0,"", IF(H134="",0,
IF('Member Info'!H134&gt;'Member Info'!$AJ$12,'Member Info'!$AK$13,IF('Member Info'!H134&gt;'Member Info'!$AJ$11,'Member Info'!$AK$12,IF('Member Info'!H134&gt;'Member Info'!$AJ$10,'Member Info'!$AK$11,IF('Member Info'!H134&gt;'Member Info'!$AJ$9,'Member Info'!$AK$10,IF('Member Info'!H134&gt;'Member Info'!$AJ$8,'Member Info'!$AK$9,'Member Info'!$AK$8)))))))</f>
        <v/>
      </c>
      <c r="L134" s="342"/>
      <c r="M134" s="77"/>
      <c r="N134" s="273"/>
      <c r="O134" s="274"/>
      <c r="P134" s="322" t="str">
        <f t="shared" si="30"/>
        <v/>
      </c>
      <c r="Q134" s="141">
        <f t="shared" si="20"/>
        <v>0</v>
      </c>
      <c r="R134" s="141"/>
      <c r="T134" s="124">
        <f t="shared" si="21"/>
        <v>0</v>
      </c>
      <c r="V134" s="124" t="str">
        <f t="shared" si="33"/>
        <v/>
      </c>
      <c r="W134" s="124" t="str">
        <f t="shared" si="34"/>
        <v/>
      </c>
      <c r="X134" s="124" t="str">
        <f t="shared" si="35"/>
        <v/>
      </c>
      <c r="Y134" s="124" t="str">
        <f t="shared" si="36"/>
        <v/>
      </c>
      <c r="Z134" s="124" t="str">
        <f t="shared" si="37"/>
        <v/>
      </c>
      <c r="AA134" s="124" t="str">
        <f t="shared" si="38"/>
        <v/>
      </c>
      <c r="AB134" s="124">
        <f t="shared" si="39"/>
        <v>1</v>
      </c>
      <c r="AC134" s="124">
        <f t="shared" si="31"/>
        <v>1</v>
      </c>
    </row>
    <row r="135" spans="1:29" x14ac:dyDescent="0.25">
      <c r="A135" s="25">
        <v>107</v>
      </c>
      <c r="B135" s="263"/>
      <c r="C135" s="263"/>
      <c r="D135" s="34"/>
      <c r="E135" s="43"/>
      <c r="F135" s="90"/>
      <c r="G135" s="356" t="str">
        <f t="shared" si="32"/>
        <v/>
      </c>
      <c r="H135" s="380"/>
      <c r="I135" s="288"/>
      <c r="J135" s="289"/>
      <c r="K135" s="341" t="str">
        <f>IF(B135=0,"", IF(H135="",0,
IF('Member Info'!H135&gt;'Member Info'!$AJ$12,'Member Info'!$AK$13,IF('Member Info'!H135&gt;'Member Info'!$AJ$11,'Member Info'!$AK$12,IF('Member Info'!H135&gt;'Member Info'!$AJ$10,'Member Info'!$AK$11,IF('Member Info'!H135&gt;'Member Info'!$AJ$9,'Member Info'!$AK$10,IF('Member Info'!H135&gt;'Member Info'!$AJ$8,'Member Info'!$AK$9,'Member Info'!$AK$8)))))))</f>
        <v/>
      </c>
      <c r="L135" s="342"/>
      <c r="M135" s="77"/>
      <c r="N135" s="273"/>
      <c r="O135" s="274"/>
      <c r="P135" s="322" t="str">
        <f t="shared" si="30"/>
        <v/>
      </c>
      <c r="Q135" s="141">
        <f t="shared" si="20"/>
        <v>0</v>
      </c>
      <c r="R135" s="141"/>
      <c r="T135" s="124">
        <f t="shared" si="21"/>
        <v>0</v>
      </c>
      <c r="V135" s="124" t="str">
        <f t="shared" si="33"/>
        <v/>
      </c>
      <c r="W135" s="124" t="str">
        <f t="shared" si="34"/>
        <v/>
      </c>
      <c r="X135" s="124" t="str">
        <f t="shared" si="35"/>
        <v/>
      </c>
      <c r="Y135" s="124" t="str">
        <f t="shared" si="36"/>
        <v/>
      </c>
      <c r="Z135" s="124" t="str">
        <f t="shared" si="37"/>
        <v/>
      </c>
      <c r="AA135" s="124" t="str">
        <f t="shared" si="38"/>
        <v/>
      </c>
      <c r="AB135" s="124">
        <f t="shared" si="39"/>
        <v>1</v>
      </c>
      <c r="AC135" s="124">
        <f t="shared" si="31"/>
        <v>1</v>
      </c>
    </row>
    <row r="136" spans="1:29" x14ac:dyDescent="0.25">
      <c r="A136" s="25">
        <v>108</v>
      </c>
      <c r="B136" s="263"/>
      <c r="C136" s="263"/>
      <c r="D136" s="34"/>
      <c r="E136" s="43"/>
      <c r="F136" s="90"/>
      <c r="G136" s="356" t="str">
        <f t="shared" si="32"/>
        <v/>
      </c>
      <c r="H136" s="380"/>
      <c r="I136" s="288"/>
      <c r="J136" s="289"/>
      <c r="K136" s="341" t="str">
        <f>IF(B136=0,"", IF(H136="",0,
IF('Member Info'!H136&gt;'Member Info'!$AJ$12,'Member Info'!$AK$13,IF('Member Info'!H136&gt;'Member Info'!$AJ$11,'Member Info'!$AK$12,IF('Member Info'!H136&gt;'Member Info'!$AJ$10,'Member Info'!$AK$11,IF('Member Info'!H136&gt;'Member Info'!$AJ$9,'Member Info'!$AK$10,IF('Member Info'!H136&gt;'Member Info'!$AJ$8,'Member Info'!$AK$9,'Member Info'!$AK$8)))))))</f>
        <v/>
      </c>
      <c r="L136" s="342"/>
      <c r="M136" s="77"/>
      <c r="N136" s="273"/>
      <c r="O136" s="274"/>
      <c r="P136" s="322" t="str">
        <f t="shared" si="30"/>
        <v/>
      </c>
      <c r="Q136" s="141">
        <f t="shared" si="20"/>
        <v>0</v>
      </c>
      <c r="R136" s="141"/>
      <c r="T136" s="124">
        <f t="shared" si="21"/>
        <v>0</v>
      </c>
      <c r="V136" s="124" t="str">
        <f t="shared" si="33"/>
        <v/>
      </c>
      <c r="W136" s="124" t="str">
        <f t="shared" si="34"/>
        <v/>
      </c>
      <c r="X136" s="124" t="str">
        <f t="shared" si="35"/>
        <v/>
      </c>
      <c r="Y136" s="124" t="str">
        <f t="shared" si="36"/>
        <v/>
      </c>
      <c r="Z136" s="124" t="str">
        <f t="shared" si="37"/>
        <v/>
      </c>
      <c r="AA136" s="124" t="str">
        <f t="shared" si="38"/>
        <v/>
      </c>
      <c r="AB136" s="124">
        <f t="shared" si="39"/>
        <v>1</v>
      </c>
      <c r="AC136" s="124">
        <f t="shared" si="31"/>
        <v>1</v>
      </c>
    </row>
    <row r="137" spans="1:29" x14ac:dyDescent="0.25">
      <c r="A137" s="25">
        <v>109</v>
      </c>
      <c r="B137" s="263"/>
      <c r="C137" s="263"/>
      <c r="D137" s="34"/>
      <c r="E137" s="43"/>
      <c r="F137" s="90"/>
      <c r="G137" s="356" t="str">
        <f t="shared" si="32"/>
        <v/>
      </c>
      <c r="H137" s="380"/>
      <c r="I137" s="288"/>
      <c r="J137" s="289"/>
      <c r="K137" s="341" t="str">
        <f>IF(B137=0,"", IF(H137="",0,
IF('Member Info'!H137&gt;'Member Info'!$AJ$12,'Member Info'!$AK$13,IF('Member Info'!H137&gt;'Member Info'!$AJ$11,'Member Info'!$AK$12,IF('Member Info'!H137&gt;'Member Info'!$AJ$10,'Member Info'!$AK$11,IF('Member Info'!H137&gt;'Member Info'!$AJ$9,'Member Info'!$AK$10,IF('Member Info'!H137&gt;'Member Info'!$AJ$8,'Member Info'!$AK$9,'Member Info'!$AK$8)))))))</f>
        <v/>
      </c>
      <c r="L137" s="342"/>
      <c r="M137" s="77"/>
      <c r="N137" s="273"/>
      <c r="O137" s="274"/>
      <c r="P137" s="322" t="str">
        <f t="shared" si="30"/>
        <v/>
      </c>
      <c r="Q137" s="141">
        <f t="shared" si="20"/>
        <v>0</v>
      </c>
      <c r="R137" s="141"/>
      <c r="T137" s="124">
        <f t="shared" si="21"/>
        <v>0</v>
      </c>
      <c r="V137" s="124" t="str">
        <f t="shared" si="33"/>
        <v/>
      </c>
      <c r="W137" s="124" t="str">
        <f t="shared" si="34"/>
        <v/>
      </c>
      <c r="X137" s="124" t="str">
        <f t="shared" si="35"/>
        <v/>
      </c>
      <c r="Y137" s="124" t="str">
        <f t="shared" si="36"/>
        <v/>
      </c>
      <c r="Z137" s="124" t="str">
        <f t="shared" si="37"/>
        <v/>
      </c>
      <c r="AA137" s="124" t="str">
        <f t="shared" si="38"/>
        <v/>
      </c>
      <c r="AB137" s="124">
        <f t="shared" si="39"/>
        <v>1</v>
      </c>
      <c r="AC137" s="124">
        <f t="shared" si="31"/>
        <v>1</v>
      </c>
    </row>
    <row r="138" spans="1:29" x14ac:dyDescent="0.25">
      <c r="A138" s="25">
        <v>110</v>
      </c>
      <c r="B138" s="263"/>
      <c r="C138" s="263"/>
      <c r="D138" s="34"/>
      <c r="E138" s="43"/>
      <c r="F138" s="90"/>
      <c r="G138" s="356" t="str">
        <f t="shared" si="32"/>
        <v/>
      </c>
      <c r="H138" s="380"/>
      <c r="I138" s="288"/>
      <c r="J138" s="289"/>
      <c r="K138" s="341" t="str">
        <f>IF(B138=0,"", IF(H138="",0,
IF('Member Info'!H138&gt;'Member Info'!$AJ$12,'Member Info'!$AK$13,IF('Member Info'!H138&gt;'Member Info'!$AJ$11,'Member Info'!$AK$12,IF('Member Info'!H138&gt;'Member Info'!$AJ$10,'Member Info'!$AK$11,IF('Member Info'!H138&gt;'Member Info'!$AJ$9,'Member Info'!$AK$10,IF('Member Info'!H138&gt;'Member Info'!$AJ$8,'Member Info'!$AK$9,'Member Info'!$AK$8)))))))</f>
        <v/>
      </c>
      <c r="L138" s="342"/>
      <c r="M138" s="77"/>
      <c r="N138" s="273"/>
      <c r="O138" s="274"/>
      <c r="P138" s="322" t="str">
        <f t="shared" si="30"/>
        <v/>
      </c>
      <c r="Q138" s="141">
        <f t="shared" si="20"/>
        <v>0</v>
      </c>
      <c r="R138" s="141"/>
      <c r="T138" s="124">
        <f t="shared" si="21"/>
        <v>0</v>
      </c>
      <c r="V138" s="124" t="str">
        <f t="shared" si="33"/>
        <v/>
      </c>
      <c r="W138" s="124" t="str">
        <f t="shared" si="34"/>
        <v/>
      </c>
      <c r="X138" s="124" t="str">
        <f t="shared" si="35"/>
        <v/>
      </c>
      <c r="Y138" s="124" t="str">
        <f t="shared" si="36"/>
        <v/>
      </c>
      <c r="Z138" s="124" t="str">
        <f t="shared" si="37"/>
        <v/>
      </c>
      <c r="AA138" s="124" t="str">
        <f t="shared" si="38"/>
        <v/>
      </c>
      <c r="AB138" s="124">
        <f t="shared" si="39"/>
        <v>1</v>
      </c>
      <c r="AC138" s="124">
        <f t="shared" si="31"/>
        <v>1</v>
      </c>
    </row>
    <row r="139" spans="1:29" x14ac:dyDescent="0.25">
      <c r="A139" s="25">
        <v>111</v>
      </c>
      <c r="B139" s="263"/>
      <c r="C139" s="263"/>
      <c r="D139" s="34"/>
      <c r="E139" s="43"/>
      <c r="F139" s="90"/>
      <c r="G139" s="356" t="str">
        <f t="shared" si="32"/>
        <v/>
      </c>
      <c r="H139" s="380"/>
      <c r="I139" s="288"/>
      <c r="J139" s="289"/>
      <c r="K139" s="341" t="str">
        <f>IF(B139=0,"", IF(H139="",0,
IF('Member Info'!H139&gt;'Member Info'!$AJ$12,'Member Info'!$AK$13,IF('Member Info'!H139&gt;'Member Info'!$AJ$11,'Member Info'!$AK$12,IF('Member Info'!H139&gt;'Member Info'!$AJ$10,'Member Info'!$AK$11,IF('Member Info'!H139&gt;'Member Info'!$AJ$9,'Member Info'!$AK$10,IF('Member Info'!H139&gt;'Member Info'!$AJ$8,'Member Info'!$AK$9,'Member Info'!$AK$8)))))))</f>
        <v/>
      </c>
      <c r="L139" s="342"/>
      <c r="M139" s="77"/>
      <c r="N139" s="273"/>
      <c r="O139" s="274"/>
      <c r="P139" s="322" t="str">
        <f t="shared" si="30"/>
        <v/>
      </c>
      <c r="Q139" s="141">
        <f t="shared" si="20"/>
        <v>0</v>
      </c>
      <c r="R139" s="141"/>
      <c r="T139" s="124">
        <f t="shared" si="21"/>
        <v>0</v>
      </c>
      <c r="V139" s="124" t="str">
        <f t="shared" si="33"/>
        <v/>
      </c>
      <c r="W139" s="124" t="str">
        <f t="shared" si="34"/>
        <v/>
      </c>
      <c r="X139" s="124" t="str">
        <f t="shared" si="35"/>
        <v/>
      </c>
      <c r="Y139" s="124" t="str">
        <f t="shared" si="36"/>
        <v/>
      </c>
      <c r="Z139" s="124" t="str">
        <f t="shared" si="37"/>
        <v/>
      </c>
      <c r="AA139" s="124" t="str">
        <f t="shared" si="38"/>
        <v/>
      </c>
      <c r="AB139" s="124">
        <f t="shared" si="39"/>
        <v>1</v>
      </c>
      <c r="AC139" s="124">
        <f t="shared" si="31"/>
        <v>1</v>
      </c>
    </row>
    <row r="140" spans="1:29" x14ac:dyDescent="0.25">
      <c r="A140" s="25">
        <v>112</v>
      </c>
      <c r="B140" s="263"/>
      <c r="C140" s="263"/>
      <c r="D140" s="34"/>
      <c r="E140" s="43"/>
      <c r="F140" s="90"/>
      <c r="G140" s="356" t="str">
        <f t="shared" si="32"/>
        <v/>
      </c>
      <c r="H140" s="380"/>
      <c r="I140" s="288"/>
      <c r="J140" s="289"/>
      <c r="K140" s="341" t="str">
        <f>IF(B140=0,"", IF(H140="",0,
IF('Member Info'!H140&gt;'Member Info'!$AJ$12,'Member Info'!$AK$13,IF('Member Info'!H140&gt;'Member Info'!$AJ$11,'Member Info'!$AK$12,IF('Member Info'!H140&gt;'Member Info'!$AJ$10,'Member Info'!$AK$11,IF('Member Info'!H140&gt;'Member Info'!$AJ$9,'Member Info'!$AK$10,IF('Member Info'!H140&gt;'Member Info'!$AJ$8,'Member Info'!$AK$9,'Member Info'!$AK$8)))))))</f>
        <v/>
      </c>
      <c r="L140" s="342"/>
      <c r="M140" s="77"/>
      <c r="N140" s="273"/>
      <c r="O140" s="274"/>
      <c r="P140" s="322" t="str">
        <f t="shared" si="30"/>
        <v/>
      </c>
      <c r="Q140" s="141">
        <f t="shared" si="20"/>
        <v>0</v>
      </c>
      <c r="R140" s="141"/>
      <c r="T140" s="124">
        <f t="shared" si="21"/>
        <v>0</v>
      </c>
      <c r="V140" s="124" t="str">
        <f t="shared" si="33"/>
        <v/>
      </c>
      <c r="W140" s="124" t="str">
        <f t="shared" si="34"/>
        <v/>
      </c>
      <c r="X140" s="124" t="str">
        <f t="shared" si="35"/>
        <v/>
      </c>
      <c r="Y140" s="124" t="str">
        <f t="shared" si="36"/>
        <v/>
      </c>
      <c r="Z140" s="124" t="str">
        <f t="shared" si="37"/>
        <v/>
      </c>
      <c r="AA140" s="124" t="str">
        <f t="shared" si="38"/>
        <v/>
      </c>
      <c r="AB140" s="124">
        <f t="shared" si="39"/>
        <v>1</v>
      </c>
      <c r="AC140" s="124">
        <f t="shared" si="31"/>
        <v>1</v>
      </c>
    </row>
    <row r="141" spans="1:29" x14ac:dyDescent="0.25">
      <c r="A141" s="25">
        <v>113</v>
      </c>
      <c r="B141" s="263"/>
      <c r="C141" s="263"/>
      <c r="D141" s="34"/>
      <c r="E141" s="43"/>
      <c r="F141" s="90"/>
      <c r="G141" s="356" t="str">
        <f t="shared" si="32"/>
        <v/>
      </c>
      <c r="H141" s="380"/>
      <c r="I141" s="288"/>
      <c r="J141" s="289"/>
      <c r="K141" s="341" t="str">
        <f>IF(B141=0,"", IF(H141="",0,
IF('Member Info'!H141&gt;'Member Info'!$AJ$12,'Member Info'!$AK$13,IF('Member Info'!H141&gt;'Member Info'!$AJ$11,'Member Info'!$AK$12,IF('Member Info'!H141&gt;'Member Info'!$AJ$10,'Member Info'!$AK$11,IF('Member Info'!H141&gt;'Member Info'!$AJ$9,'Member Info'!$AK$10,IF('Member Info'!H141&gt;'Member Info'!$AJ$8,'Member Info'!$AK$9,'Member Info'!$AK$8)))))))</f>
        <v/>
      </c>
      <c r="L141" s="342"/>
      <c r="M141" s="77"/>
      <c r="N141" s="273"/>
      <c r="O141" s="274"/>
      <c r="P141" s="322" t="str">
        <f t="shared" si="30"/>
        <v/>
      </c>
      <c r="Q141" s="141">
        <f t="shared" si="20"/>
        <v>0</v>
      </c>
      <c r="R141" s="141"/>
      <c r="T141" s="124">
        <f t="shared" si="21"/>
        <v>0</v>
      </c>
      <c r="V141" s="124" t="str">
        <f t="shared" si="33"/>
        <v/>
      </c>
      <c r="W141" s="124" t="str">
        <f t="shared" si="34"/>
        <v/>
      </c>
      <c r="X141" s="124" t="str">
        <f t="shared" si="35"/>
        <v/>
      </c>
      <c r="Y141" s="124" t="str">
        <f t="shared" si="36"/>
        <v/>
      </c>
      <c r="Z141" s="124" t="str">
        <f t="shared" si="37"/>
        <v/>
      </c>
      <c r="AA141" s="124" t="str">
        <f t="shared" si="38"/>
        <v/>
      </c>
      <c r="AB141" s="124">
        <f t="shared" si="39"/>
        <v>1</v>
      </c>
      <c r="AC141" s="124">
        <f t="shared" si="31"/>
        <v>1</v>
      </c>
    </row>
    <row r="142" spans="1:29" x14ac:dyDescent="0.25">
      <c r="A142" s="25">
        <v>114</v>
      </c>
      <c r="B142" s="263"/>
      <c r="C142" s="263"/>
      <c r="D142" s="34"/>
      <c r="E142" s="43"/>
      <c r="F142" s="90"/>
      <c r="G142" s="356" t="str">
        <f t="shared" si="32"/>
        <v/>
      </c>
      <c r="H142" s="380"/>
      <c r="I142" s="288"/>
      <c r="J142" s="289"/>
      <c r="K142" s="341" t="str">
        <f>IF(B142=0,"", IF(H142="",0,
IF('Member Info'!H142&gt;'Member Info'!$AJ$12,'Member Info'!$AK$13,IF('Member Info'!H142&gt;'Member Info'!$AJ$11,'Member Info'!$AK$12,IF('Member Info'!H142&gt;'Member Info'!$AJ$10,'Member Info'!$AK$11,IF('Member Info'!H142&gt;'Member Info'!$AJ$9,'Member Info'!$AK$10,IF('Member Info'!H142&gt;'Member Info'!$AJ$8,'Member Info'!$AK$9,'Member Info'!$AK$8)))))))</f>
        <v/>
      </c>
      <c r="L142" s="342"/>
      <c r="M142" s="77"/>
      <c r="N142" s="273"/>
      <c r="O142" s="274"/>
      <c r="P142" s="322" t="str">
        <f t="shared" si="30"/>
        <v/>
      </c>
      <c r="Q142" s="141">
        <f t="shared" si="20"/>
        <v>0</v>
      </c>
      <c r="R142" s="141"/>
      <c r="T142" s="124">
        <f t="shared" si="21"/>
        <v>0</v>
      </c>
      <c r="V142" s="124" t="str">
        <f t="shared" si="33"/>
        <v/>
      </c>
      <c r="W142" s="124" t="str">
        <f t="shared" si="34"/>
        <v/>
      </c>
      <c r="X142" s="124" t="str">
        <f t="shared" si="35"/>
        <v/>
      </c>
      <c r="Y142" s="124" t="str">
        <f t="shared" si="36"/>
        <v/>
      </c>
      <c r="Z142" s="124" t="str">
        <f t="shared" si="37"/>
        <v/>
      </c>
      <c r="AA142" s="124" t="str">
        <f t="shared" si="38"/>
        <v/>
      </c>
      <c r="AB142" s="124">
        <f t="shared" si="39"/>
        <v>1</v>
      </c>
      <c r="AC142" s="124">
        <f t="shared" si="31"/>
        <v>1</v>
      </c>
    </row>
    <row r="143" spans="1:29" x14ac:dyDescent="0.25">
      <c r="A143" s="25">
        <v>115</v>
      </c>
      <c r="B143" s="263"/>
      <c r="C143" s="263"/>
      <c r="D143" s="34"/>
      <c r="E143" s="43"/>
      <c r="F143" s="90"/>
      <c r="G143" s="356" t="str">
        <f t="shared" si="32"/>
        <v/>
      </c>
      <c r="H143" s="380"/>
      <c r="I143" s="288"/>
      <c r="J143" s="289"/>
      <c r="K143" s="341" t="str">
        <f>IF(B143=0,"", IF(H143="",0,
IF('Member Info'!H143&gt;'Member Info'!$AJ$12,'Member Info'!$AK$13,IF('Member Info'!H143&gt;'Member Info'!$AJ$11,'Member Info'!$AK$12,IF('Member Info'!H143&gt;'Member Info'!$AJ$10,'Member Info'!$AK$11,IF('Member Info'!H143&gt;'Member Info'!$AJ$9,'Member Info'!$AK$10,IF('Member Info'!H143&gt;'Member Info'!$AJ$8,'Member Info'!$AK$9,'Member Info'!$AK$8)))))))</f>
        <v/>
      </c>
      <c r="L143" s="342"/>
      <c r="M143" s="77"/>
      <c r="N143" s="273"/>
      <c r="O143" s="274"/>
      <c r="P143" s="322" t="str">
        <f t="shared" si="30"/>
        <v/>
      </c>
      <c r="Q143" s="141">
        <f t="shared" si="20"/>
        <v>0</v>
      </c>
      <c r="R143" s="141"/>
      <c r="T143" s="124">
        <f t="shared" si="21"/>
        <v>0</v>
      </c>
      <c r="V143" s="124" t="str">
        <f t="shared" si="33"/>
        <v/>
      </c>
      <c r="W143" s="124" t="str">
        <f t="shared" si="34"/>
        <v/>
      </c>
      <c r="X143" s="124" t="str">
        <f t="shared" si="35"/>
        <v/>
      </c>
      <c r="Y143" s="124" t="str">
        <f t="shared" si="36"/>
        <v/>
      </c>
      <c r="Z143" s="124" t="str">
        <f t="shared" si="37"/>
        <v/>
      </c>
      <c r="AA143" s="124" t="str">
        <f t="shared" si="38"/>
        <v/>
      </c>
      <c r="AB143" s="124">
        <f t="shared" si="39"/>
        <v>1</v>
      </c>
      <c r="AC143" s="124">
        <f t="shared" si="31"/>
        <v>1</v>
      </c>
    </row>
    <row r="144" spans="1:29" x14ac:dyDescent="0.25">
      <c r="A144" s="25">
        <v>116</v>
      </c>
      <c r="B144" s="263"/>
      <c r="C144" s="263"/>
      <c r="D144" s="34"/>
      <c r="E144" s="43"/>
      <c r="F144" s="90"/>
      <c r="G144" s="356" t="str">
        <f t="shared" si="32"/>
        <v/>
      </c>
      <c r="H144" s="380"/>
      <c r="I144" s="288"/>
      <c r="J144" s="289"/>
      <c r="K144" s="341" t="str">
        <f>IF(B144=0,"", IF(H144="",0,
IF('Member Info'!H144&gt;'Member Info'!$AJ$12,'Member Info'!$AK$13,IF('Member Info'!H144&gt;'Member Info'!$AJ$11,'Member Info'!$AK$12,IF('Member Info'!H144&gt;'Member Info'!$AJ$10,'Member Info'!$AK$11,IF('Member Info'!H144&gt;'Member Info'!$AJ$9,'Member Info'!$AK$10,IF('Member Info'!H144&gt;'Member Info'!$AJ$8,'Member Info'!$AK$9,'Member Info'!$AK$8)))))))</f>
        <v/>
      </c>
      <c r="L144" s="342"/>
      <c r="M144" s="77"/>
      <c r="N144" s="273"/>
      <c r="O144" s="274"/>
      <c r="P144" s="322" t="str">
        <f t="shared" si="30"/>
        <v/>
      </c>
      <c r="Q144" s="141">
        <f t="shared" si="20"/>
        <v>0</v>
      </c>
      <c r="R144" s="141"/>
      <c r="T144" s="124">
        <f t="shared" si="21"/>
        <v>0</v>
      </c>
      <c r="V144" s="124" t="str">
        <f t="shared" si="33"/>
        <v/>
      </c>
      <c r="W144" s="124" t="str">
        <f t="shared" si="34"/>
        <v/>
      </c>
      <c r="X144" s="124" t="str">
        <f t="shared" si="35"/>
        <v/>
      </c>
      <c r="Y144" s="124" t="str">
        <f t="shared" si="36"/>
        <v/>
      </c>
      <c r="Z144" s="124" t="str">
        <f t="shared" si="37"/>
        <v/>
      </c>
      <c r="AA144" s="124" t="str">
        <f t="shared" si="38"/>
        <v/>
      </c>
      <c r="AB144" s="124">
        <f t="shared" si="39"/>
        <v>1</v>
      </c>
      <c r="AC144" s="124">
        <f t="shared" si="31"/>
        <v>1</v>
      </c>
    </row>
    <row r="145" spans="1:29" x14ac:dyDescent="0.25">
      <c r="A145" s="25">
        <v>117</v>
      </c>
      <c r="B145" s="263"/>
      <c r="C145" s="263"/>
      <c r="D145" s="34"/>
      <c r="E145" s="43"/>
      <c r="F145" s="90"/>
      <c r="G145" s="356" t="str">
        <f t="shared" si="32"/>
        <v/>
      </c>
      <c r="H145" s="380"/>
      <c r="I145" s="288"/>
      <c r="J145" s="289"/>
      <c r="K145" s="341" t="str">
        <f>IF(B145=0,"", IF(H145="",0,
IF('Member Info'!H145&gt;'Member Info'!$AJ$12,'Member Info'!$AK$13,IF('Member Info'!H145&gt;'Member Info'!$AJ$11,'Member Info'!$AK$12,IF('Member Info'!H145&gt;'Member Info'!$AJ$10,'Member Info'!$AK$11,IF('Member Info'!H145&gt;'Member Info'!$AJ$9,'Member Info'!$AK$10,IF('Member Info'!H145&gt;'Member Info'!$AJ$8,'Member Info'!$AK$9,'Member Info'!$AK$8)))))))</f>
        <v/>
      </c>
      <c r="L145" s="342"/>
      <c r="M145" s="77"/>
      <c r="N145" s="273"/>
      <c r="O145" s="274"/>
      <c r="P145" s="322" t="str">
        <f t="shared" si="30"/>
        <v/>
      </c>
      <c r="Q145" s="141">
        <f t="shared" si="20"/>
        <v>0</v>
      </c>
      <c r="R145" s="141"/>
      <c r="T145" s="124">
        <f t="shared" si="21"/>
        <v>0</v>
      </c>
      <c r="V145" s="124" t="str">
        <f t="shared" si="33"/>
        <v/>
      </c>
      <c r="W145" s="124" t="str">
        <f t="shared" si="34"/>
        <v/>
      </c>
      <c r="X145" s="124" t="str">
        <f t="shared" si="35"/>
        <v/>
      </c>
      <c r="Y145" s="124" t="str">
        <f t="shared" si="36"/>
        <v/>
      </c>
      <c r="Z145" s="124" t="str">
        <f t="shared" si="37"/>
        <v/>
      </c>
      <c r="AA145" s="124" t="str">
        <f t="shared" si="38"/>
        <v/>
      </c>
      <c r="AB145" s="124">
        <f t="shared" si="39"/>
        <v>1</v>
      </c>
      <c r="AC145" s="124">
        <f t="shared" si="31"/>
        <v>1</v>
      </c>
    </row>
    <row r="146" spans="1:29" x14ac:dyDescent="0.25">
      <c r="A146" s="25">
        <v>118</v>
      </c>
      <c r="B146" s="263"/>
      <c r="C146" s="263"/>
      <c r="D146" s="34"/>
      <c r="E146" s="43"/>
      <c r="F146" s="90"/>
      <c r="G146" s="356" t="str">
        <f t="shared" si="32"/>
        <v/>
      </c>
      <c r="H146" s="380"/>
      <c r="I146" s="288"/>
      <c r="J146" s="289"/>
      <c r="K146" s="341" t="str">
        <f>IF(B146=0,"", IF(H146="",0,
IF('Member Info'!H146&gt;'Member Info'!$AJ$12,'Member Info'!$AK$13,IF('Member Info'!H146&gt;'Member Info'!$AJ$11,'Member Info'!$AK$12,IF('Member Info'!H146&gt;'Member Info'!$AJ$10,'Member Info'!$AK$11,IF('Member Info'!H146&gt;'Member Info'!$AJ$9,'Member Info'!$AK$10,IF('Member Info'!H146&gt;'Member Info'!$AJ$8,'Member Info'!$AK$9,'Member Info'!$AK$8)))))))</f>
        <v/>
      </c>
      <c r="L146" s="342"/>
      <c r="M146" s="77"/>
      <c r="N146" s="273"/>
      <c r="O146" s="274"/>
      <c r="P146" s="322" t="str">
        <f t="shared" si="30"/>
        <v/>
      </c>
      <c r="Q146" s="141">
        <f t="shared" si="20"/>
        <v>0</v>
      </c>
      <c r="R146" s="141"/>
      <c r="T146" s="124">
        <f t="shared" si="21"/>
        <v>0</v>
      </c>
      <c r="V146" s="124" t="str">
        <f t="shared" si="33"/>
        <v/>
      </c>
      <c r="W146" s="124" t="str">
        <f t="shared" si="34"/>
        <v/>
      </c>
      <c r="X146" s="124" t="str">
        <f t="shared" si="35"/>
        <v/>
      </c>
      <c r="Y146" s="124" t="str">
        <f t="shared" si="36"/>
        <v/>
      </c>
      <c r="Z146" s="124" t="str">
        <f t="shared" si="37"/>
        <v/>
      </c>
      <c r="AA146" s="124" t="str">
        <f t="shared" si="38"/>
        <v/>
      </c>
      <c r="AB146" s="124">
        <f t="shared" si="39"/>
        <v>1</v>
      </c>
      <c r="AC146" s="124">
        <f t="shared" si="31"/>
        <v>1</v>
      </c>
    </row>
    <row r="147" spans="1:29" x14ac:dyDescent="0.25">
      <c r="A147" s="25">
        <v>119</v>
      </c>
      <c r="B147" s="263"/>
      <c r="C147" s="263"/>
      <c r="D147" s="34"/>
      <c r="E147" s="43"/>
      <c r="F147" s="90"/>
      <c r="G147" s="356" t="str">
        <f t="shared" si="32"/>
        <v/>
      </c>
      <c r="H147" s="380"/>
      <c r="I147" s="288"/>
      <c r="J147" s="289"/>
      <c r="K147" s="341" t="str">
        <f>IF(B147=0,"", IF(H147="",0,
IF('Member Info'!H147&gt;'Member Info'!$AJ$12,'Member Info'!$AK$13,IF('Member Info'!H147&gt;'Member Info'!$AJ$11,'Member Info'!$AK$12,IF('Member Info'!H147&gt;'Member Info'!$AJ$10,'Member Info'!$AK$11,IF('Member Info'!H147&gt;'Member Info'!$AJ$9,'Member Info'!$AK$10,IF('Member Info'!H147&gt;'Member Info'!$AJ$8,'Member Info'!$AK$9,'Member Info'!$AK$8)))))))</f>
        <v/>
      </c>
      <c r="L147" s="342"/>
      <c r="M147" s="77"/>
      <c r="N147" s="273"/>
      <c r="O147" s="274"/>
      <c r="P147" s="322" t="str">
        <f t="shared" si="30"/>
        <v/>
      </c>
      <c r="Q147" s="141">
        <f t="shared" si="20"/>
        <v>0</v>
      </c>
      <c r="R147" s="141"/>
      <c r="T147" s="124">
        <f t="shared" si="21"/>
        <v>0</v>
      </c>
      <c r="V147" s="124" t="str">
        <f t="shared" si="33"/>
        <v/>
      </c>
      <c r="W147" s="124" t="str">
        <f t="shared" si="34"/>
        <v/>
      </c>
      <c r="X147" s="124" t="str">
        <f t="shared" si="35"/>
        <v/>
      </c>
      <c r="Y147" s="124" t="str">
        <f t="shared" si="36"/>
        <v/>
      </c>
      <c r="Z147" s="124" t="str">
        <f t="shared" si="37"/>
        <v/>
      </c>
      <c r="AA147" s="124" t="str">
        <f t="shared" si="38"/>
        <v/>
      </c>
      <c r="AB147" s="124">
        <f t="shared" si="39"/>
        <v>1</v>
      </c>
      <c r="AC147" s="124">
        <f t="shared" si="31"/>
        <v>1</v>
      </c>
    </row>
    <row r="148" spans="1:29" x14ac:dyDescent="0.25">
      <c r="A148" s="25">
        <v>120</v>
      </c>
      <c r="B148" s="263"/>
      <c r="C148" s="263"/>
      <c r="D148" s="34"/>
      <c r="E148" s="43"/>
      <c r="F148" s="90"/>
      <c r="G148" s="356" t="str">
        <f t="shared" si="32"/>
        <v/>
      </c>
      <c r="H148" s="380"/>
      <c r="I148" s="288"/>
      <c r="J148" s="289"/>
      <c r="K148" s="341" t="str">
        <f>IF(B148=0,"", IF(H148="",0,
IF('Member Info'!H148&gt;'Member Info'!$AJ$12,'Member Info'!$AK$13,IF('Member Info'!H148&gt;'Member Info'!$AJ$11,'Member Info'!$AK$12,IF('Member Info'!H148&gt;'Member Info'!$AJ$10,'Member Info'!$AK$11,IF('Member Info'!H148&gt;'Member Info'!$AJ$9,'Member Info'!$AK$10,IF('Member Info'!H148&gt;'Member Info'!$AJ$8,'Member Info'!$AK$9,'Member Info'!$AK$8)))))))</f>
        <v/>
      </c>
      <c r="L148" s="342"/>
      <c r="M148" s="77"/>
      <c r="N148" s="273"/>
      <c r="O148" s="274"/>
      <c r="P148" s="322" t="str">
        <f t="shared" si="30"/>
        <v/>
      </c>
      <c r="Q148" s="141">
        <f t="shared" si="20"/>
        <v>0</v>
      </c>
      <c r="R148" s="141"/>
      <c r="T148" s="124">
        <f t="shared" si="21"/>
        <v>0</v>
      </c>
      <c r="V148" s="124" t="str">
        <f t="shared" si="33"/>
        <v/>
      </c>
      <c r="W148" s="124" t="str">
        <f t="shared" si="34"/>
        <v/>
      </c>
      <c r="X148" s="124" t="str">
        <f t="shared" si="35"/>
        <v/>
      </c>
      <c r="Y148" s="124" t="str">
        <f t="shared" si="36"/>
        <v/>
      </c>
      <c r="Z148" s="124" t="str">
        <f t="shared" si="37"/>
        <v/>
      </c>
      <c r="AA148" s="124" t="str">
        <f t="shared" si="38"/>
        <v/>
      </c>
      <c r="AB148" s="124">
        <f t="shared" si="39"/>
        <v>1</v>
      </c>
      <c r="AC148" s="124">
        <f t="shared" si="31"/>
        <v>1</v>
      </c>
    </row>
    <row r="149" spans="1:29" x14ac:dyDescent="0.25">
      <c r="A149" s="25">
        <v>121</v>
      </c>
      <c r="B149" s="263"/>
      <c r="C149" s="263"/>
      <c r="D149" s="34"/>
      <c r="E149" s="43"/>
      <c r="F149" s="90"/>
      <c r="G149" s="356" t="str">
        <f t="shared" si="32"/>
        <v/>
      </c>
      <c r="H149" s="380"/>
      <c r="I149" s="288"/>
      <c r="J149" s="289"/>
      <c r="K149" s="341" t="str">
        <f>IF(B149=0,"", IF(H149="",0,
IF('Member Info'!H149&gt;'Member Info'!$AJ$12,'Member Info'!$AK$13,IF('Member Info'!H149&gt;'Member Info'!$AJ$11,'Member Info'!$AK$12,IF('Member Info'!H149&gt;'Member Info'!$AJ$10,'Member Info'!$AK$11,IF('Member Info'!H149&gt;'Member Info'!$AJ$9,'Member Info'!$AK$10,IF('Member Info'!H149&gt;'Member Info'!$AJ$8,'Member Info'!$AK$9,'Member Info'!$AK$8)))))))</f>
        <v/>
      </c>
      <c r="L149" s="342"/>
      <c r="M149" s="77"/>
      <c r="N149" s="273"/>
      <c r="O149" s="274"/>
      <c r="P149" s="322" t="str">
        <f t="shared" si="30"/>
        <v/>
      </c>
      <c r="Q149" s="141">
        <f t="shared" si="20"/>
        <v>0</v>
      </c>
      <c r="R149" s="141"/>
      <c r="T149" s="124">
        <f t="shared" si="21"/>
        <v>0</v>
      </c>
      <c r="V149" s="124" t="str">
        <f t="shared" si="33"/>
        <v/>
      </c>
      <c r="W149" s="124" t="str">
        <f t="shared" si="34"/>
        <v/>
      </c>
      <c r="X149" s="124" t="str">
        <f t="shared" si="35"/>
        <v/>
      </c>
      <c r="Y149" s="124" t="str">
        <f t="shared" si="36"/>
        <v/>
      </c>
      <c r="Z149" s="124" t="str">
        <f t="shared" si="37"/>
        <v/>
      </c>
      <c r="AA149" s="124" t="str">
        <f t="shared" si="38"/>
        <v/>
      </c>
      <c r="AB149" s="124">
        <f t="shared" si="39"/>
        <v>1</v>
      </c>
      <c r="AC149" s="124">
        <f t="shared" si="31"/>
        <v>1</v>
      </c>
    </row>
    <row r="150" spans="1:29" x14ac:dyDescent="0.25">
      <c r="A150" s="25">
        <v>122</v>
      </c>
      <c r="B150" s="263"/>
      <c r="C150" s="263"/>
      <c r="D150" s="34"/>
      <c r="E150" s="43"/>
      <c r="F150" s="90"/>
      <c r="G150" s="356" t="str">
        <f t="shared" si="32"/>
        <v/>
      </c>
      <c r="H150" s="380"/>
      <c r="I150" s="288"/>
      <c r="J150" s="289"/>
      <c r="K150" s="341" t="str">
        <f>IF(B150=0,"", IF(H150="",0,
IF('Member Info'!H150&gt;'Member Info'!$AJ$12,'Member Info'!$AK$13,IF('Member Info'!H150&gt;'Member Info'!$AJ$11,'Member Info'!$AK$12,IF('Member Info'!H150&gt;'Member Info'!$AJ$10,'Member Info'!$AK$11,IF('Member Info'!H150&gt;'Member Info'!$AJ$9,'Member Info'!$AK$10,IF('Member Info'!H150&gt;'Member Info'!$AJ$8,'Member Info'!$AK$9,'Member Info'!$AK$8)))))))</f>
        <v/>
      </c>
      <c r="L150" s="342"/>
      <c r="M150" s="77"/>
      <c r="N150" s="273"/>
      <c r="O150" s="274"/>
      <c r="P150" s="322" t="str">
        <f t="shared" si="30"/>
        <v/>
      </c>
      <c r="Q150" s="141">
        <f t="shared" si="20"/>
        <v>0</v>
      </c>
      <c r="R150" s="141"/>
      <c r="T150" s="124">
        <f t="shared" si="21"/>
        <v>0</v>
      </c>
      <c r="V150" s="124" t="str">
        <f t="shared" si="33"/>
        <v/>
      </c>
      <c r="W150" s="124" t="str">
        <f t="shared" si="34"/>
        <v/>
      </c>
      <c r="X150" s="124" t="str">
        <f t="shared" si="35"/>
        <v/>
      </c>
      <c r="Y150" s="124" t="str">
        <f t="shared" si="36"/>
        <v/>
      </c>
      <c r="Z150" s="124" t="str">
        <f t="shared" si="37"/>
        <v/>
      </c>
      <c r="AA150" s="124" t="str">
        <f t="shared" si="38"/>
        <v/>
      </c>
      <c r="AB150" s="124">
        <f t="shared" si="39"/>
        <v>1</v>
      </c>
      <c r="AC150" s="124">
        <f t="shared" si="31"/>
        <v>1</v>
      </c>
    </row>
    <row r="151" spans="1:29" x14ac:dyDescent="0.25">
      <c r="A151" s="25">
        <v>123</v>
      </c>
      <c r="B151" s="263"/>
      <c r="C151" s="263"/>
      <c r="D151" s="34"/>
      <c r="E151" s="43"/>
      <c r="F151" s="90"/>
      <c r="G151" s="356" t="str">
        <f t="shared" si="32"/>
        <v/>
      </c>
      <c r="H151" s="380"/>
      <c r="I151" s="288"/>
      <c r="J151" s="289"/>
      <c r="K151" s="341" t="str">
        <f>IF(B151=0,"", IF(H151="",0,
IF('Member Info'!H151&gt;'Member Info'!$AJ$12,'Member Info'!$AK$13,IF('Member Info'!H151&gt;'Member Info'!$AJ$11,'Member Info'!$AK$12,IF('Member Info'!H151&gt;'Member Info'!$AJ$10,'Member Info'!$AK$11,IF('Member Info'!H151&gt;'Member Info'!$AJ$9,'Member Info'!$AK$10,IF('Member Info'!H151&gt;'Member Info'!$AJ$8,'Member Info'!$AK$9,'Member Info'!$AK$8)))))))</f>
        <v/>
      </c>
      <c r="L151" s="342"/>
      <c r="M151" s="77"/>
      <c r="N151" s="273"/>
      <c r="O151" s="274"/>
      <c r="P151" s="322" t="str">
        <f t="shared" si="30"/>
        <v/>
      </c>
      <c r="Q151" s="141">
        <f t="shared" si="20"/>
        <v>0</v>
      </c>
      <c r="R151" s="141"/>
      <c r="T151" s="124">
        <f t="shared" si="21"/>
        <v>0</v>
      </c>
      <c r="V151" s="124" t="str">
        <f t="shared" si="33"/>
        <v/>
      </c>
      <c r="W151" s="124" t="str">
        <f t="shared" si="34"/>
        <v/>
      </c>
      <c r="X151" s="124" t="str">
        <f t="shared" si="35"/>
        <v/>
      </c>
      <c r="Y151" s="124" t="str">
        <f t="shared" si="36"/>
        <v/>
      </c>
      <c r="Z151" s="124" t="str">
        <f t="shared" si="37"/>
        <v/>
      </c>
      <c r="AA151" s="124" t="str">
        <f t="shared" si="38"/>
        <v/>
      </c>
      <c r="AB151" s="124">
        <f t="shared" si="39"/>
        <v>1</v>
      </c>
      <c r="AC151" s="124">
        <f t="shared" si="31"/>
        <v>1</v>
      </c>
    </row>
    <row r="152" spans="1:29" x14ac:dyDescent="0.25">
      <c r="A152" s="25">
        <v>124</v>
      </c>
      <c r="B152" s="263"/>
      <c r="C152" s="263"/>
      <c r="D152" s="34"/>
      <c r="E152" s="43"/>
      <c r="F152" s="90"/>
      <c r="G152" s="356" t="str">
        <f t="shared" si="32"/>
        <v/>
      </c>
      <c r="H152" s="380"/>
      <c r="I152" s="288"/>
      <c r="J152" s="289"/>
      <c r="K152" s="341" t="str">
        <f>IF(B152=0,"", IF(H152="",0,
IF('Member Info'!H152&gt;'Member Info'!$AJ$12,'Member Info'!$AK$13,IF('Member Info'!H152&gt;'Member Info'!$AJ$11,'Member Info'!$AK$12,IF('Member Info'!H152&gt;'Member Info'!$AJ$10,'Member Info'!$AK$11,IF('Member Info'!H152&gt;'Member Info'!$AJ$9,'Member Info'!$AK$10,IF('Member Info'!H152&gt;'Member Info'!$AJ$8,'Member Info'!$AK$9,'Member Info'!$AK$8)))))))</f>
        <v/>
      </c>
      <c r="L152" s="342"/>
      <c r="M152" s="77"/>
      <c r="N152" s="273"/>
      <c r="O152" s="274"/>
      <c r="P152" s="322" t="str">
        <f t="shared" si="30"/>
        <v/>
      </c>
      <c r="Q152" s="141">
        <f t="shared" si="20"/>
        <v>0</v>
      </c>
      <c r="R152" s="141"/>
      <c r="T152" s="124">
        <f t="shared" si="21"/>
        <v>0</v>
      </c>
      <c r="V152" s="124" t="str">
        <f t="shared" si="33"/>
        <v/>
      </c>
      <c r="W152" s="124" t="str">
        <f t="shared" si="34"/>
        <v/>
      </c>
      <c r="X152" s="124" t="str">
        <f t="shared" si="35"/>
        <v/>
      </c>
      <c r="Y152" s="124" t="str">
        <f t="shared" si="36"/>
        <v/>
      </c>
      <c r="Z152" s="124" t="str">
        <f t="shared" si="37"/>
        <v/>
      </c>
      <c r="AA152" s="124" t="str">
        <f t="shared" si="38"/>
        <v/>
      </c>
      <c r="AB152" s="124">
        <f t="shared" si="39"/>
        <v>1</v>
      </c>
      <c r="AC152" s="124">
        <f t="shared" si="31"/>
        <v>1</v>
      </c>
    </row>
    <row r="153" spans="1:29" x14ac:dyDescent="0.25">
      <c r="A153" s="25">
        <v>125</v>
      </c>
      <c r="B153" s="263"/>
      <c r="C153" s="263"/>
      <c r="D153" s="34"/>
      <c r="E153" s="43"/>
      <c r="F153" s="90"/>
      <c r="G153" s="356" t="str">
        <f t="shared" si="32"/>
        <v/>
      </c>
      <c r="H153" s="380"/>
      <c r="I153" s="288"/>
      <c r="J153" s="289"/>
      <c r="K153" s="341" t="str">
        <f>IF(B153=0,"", IF(H153="",0,
IF('Member Info'!H153&gt;'Member Info'!$AJ$12,'Member Info'!$AK$13,IF('Member Info'!H153&gt;'Member Info'!$AJ$11,'Member Info'!$AK$12,IF('Member Info'!H153&gt;'Member Info'!$AJ$10,'Member Info'!$AK$11,IF('Member Info'!H153&gt;'Member Info'!$AJ$9,'Member Info'!$AK$10,IF('Member Info'!H153&gt;'Member Info'!$AJ$8,'Member Info'!$AK$9,'Member Info'!$AK$8)))))))</f>
        <v/>
      </c>
      <c r="L153" s="342"/>
      <c r="M153" s="77"/>
      <c r="N153" s="273"/>
      <c r="O153" s="274"/>
      <c r="P153" s="322" t="str">
        <f t="shared" si="30"/>
        <v/>
      </c>
      <c r="Q153" s="141">
        <f t="shared" ref="Q153:Q178" si="40">IF(N153="Yes", 1, 0)</f>
        <v>0</v>
      </c>
      <c r="R153" s="141"/>
      <c r="T153" s="124">
        <f t="shared" ref="T153:T178" si="41">IF(N153="",0,1)</f>
        <v>0</v>
      </c>
      <c r="V153" s="124" t="str">
        <f t="shared" si="33"/>
        <v/>
      </c>
      <c r="W153" s="124" t="str">
        <f t="shared" si="34"/>
        <v/>
      </c>
      <c r="X153" s="124" t="str">
        <f t="shared" si="35"/>
        <v/>
      </c>
      <c r="Y153" s="124" t="str">
        <f t="shared" si="36"/>
        <v/>
      </c>
      <c r="Z153" s="124" t="str">
        <f t="shared" si="37"/>
        <v/>
      </c>
      <c r="AA153" s="124" t="str">
        <f t="shared" si="38"/>
        <v/>
      </c>
      <c r="AB153" s="124">
        <f t="shared" si="39"/>
        <v>1</v>
      </c>
      <c r="AC153" s="124">
        <f t="shared" si="31"/>
        <v>1</v>
      </c>
    </row>
    <row r="154" spans="1:29" x14ac:dyDescent="0.25">
      <c r="A154" s="25">
        <v>126</v>
      </c>
      <c r="B154" s="263"/>
      <c r="C154" s="263"/>
      <c r="D154" s="34"/>
      <c r="E154" s="43"/>
      <c r="F154" s="90"/>
      <c r="G154" s="356" t="str">
        <f t="shared" si="32"/>
        <v/>
      </c>
      <c r="H154" s="380"/>
      <c r="I154" s="288"/>
      <c r="J154" s="289"/>
      <c r="K154" s="341" t="str">
        <f>IF(B154=0,"", IF(H154="",0,
IF('Member Info'!H154&gt;'Member Info'!$AJ$12,'Member Info'!$AK$13,IF('Member Info'!H154&gt;'Member Info'!$AJ$11,'Member Info'!$AK$12,IF('Member Info'!H154&gt;'Member Info'!$AJ$10,'Member Info'!$AK$11,IF('Member Info'!H154&gt;'Member Info'!$AJ$9,'Member Info'!$AK$10,IF('Member Info'!H154&gt;'Member Info'!$AJ$8,'Member Info'!$AK$9,'Member Info'!$AK$8)))))))</f>
        <v/>
      </c>
      <c r="L154" s="342"/>
      <c r="M154" s="77"/>
      <c r="N154" s="273"/>
      <c r="O154" s="274"/>
      <c r="P154" s="322" t="str">
        <f t="shared" si="30"/>
        <v/>
      </c>
      <c r="Q154" s="141">
        <f t="shared" si="40"/>
        <v>0</v>
      </c>
      <c r="R154" s="141"/>
      <c r="T154" s="124">
        <f t="shared" si="41"/>
        <v>0</v>
      </c>
      <c r="V154" s="124" t="str">
        <f t="shared" si="33"/>
        <v/>
      </c>
      <c r="W154" s="124" t="str">
        <f t="shared" si="34"/>
        <v/>
      </c>
      <c r="X154" s="124" t="str">
        <f t="shared" si="35"/>
        <v/>
      </c>
      <c r="Y154" s="124" t="str">
        <f t="shared" si="36"/>
        <v/>
      </c>
      <c r="Z154" s="124" t="str">
        <f t="shared" si="37"/>
        <v/>
      </c>
      <c r="AA154" s="124" t="str">
        <f t="shared" si="38"/>
        <v/>
      </c>
      <c r="AB154" s="124">
        <f t="shared" si="39"/>
        <v>1</v>
      </c>
      <c r="AC154" s="124">
        <f t="shared" si="31"/>
        <v>1</v>
      </c>
    </row>
    <row r="155" spans="1:29" x14ac:dyDescent="0.25">
      <c r="A155" s="25">
        <v>127</v>
      </c>
      <c r="B155" s="263"/>
      <c r="C155" s="263"/>
      <c r="D155" s="34"/>
      <c r="E155" s="43"/>
      <c r="F155" s="90"/>
      <c r="G155" s="356" t="str">
        <f t="shared" si="32"/>
        <v/>
      </c>
      <c r="H155" s="380"/>
      <c r="I155" s="288"/>
      <c r="J155" s="289"/>
      <c r="K155" s="341" t="str">
        <f>IF(B155=0,"", IF(H155="",0,
IF('Member Info'!H155&gt;'Member Info'!$AJ$12,'Member Info'!$AK$13,IF('Member Info'!H155&gt;'Member Info'!$AJ$11,'Member Info'!$AK$12,IF('Member Info'!H155&gt;'Member Info'!$AJ$10,'Member Info'!$AK$11,IF('Member Info'!H155&gt;'Member Info'!$AJ$9,'Member Info'!$AK$10,IF('Member Info'!H155&gt;'Member Info'!$AJ$8,'Member Info'!$AK$9,'Member Info'!$AK$8)))))))</f>
        <v/>
      </c>
      <c r="L155" s="342"/>
      <c r="M155" s="77"/>
      <c r="N155" s="273"/>
      <c r="O155" s="274"/>
      <c r="P155" s="322" t="str">
        <f t="shared" si="30"/>
        <v/>
      </c>
      <c r="Q155" s="141">
        <f t="shared" si="40"/>
        <v>0</v>
      </c>
      <c r="R155" s="141"/>
      <c r="T155" s="124">
        <f t="shared" si="41"/>
        <v>0</v>
      </c>
      <c r="V155" s="124" t="str">
        <f t="shared" si="33"/>
        <v/>
      </c>
      <c r="W155" s="124" t="str">
        <f t="shared" si="34"/>
        <v/>
      </c>
      <c r="X155" s="124" t="str">
        <f t="shared" si="35"/>
        <v/>
      </c>
      <c r="Y155" s="124" t="str">
        <f t="shared" si="36"/>
        <v/>
      </c>
      <c r="Z155" s="124" t="str">
        <f t="shared" si="37"/>
        <v/>
      </c>
      <c r="AA155" s="124" t="str">
        <f t="shared" si="38"/>
        <v/>
      </c>
      <c r="AB155" s="124">
        <f t="shared" si="39"/>
        <v>1</v>
      </c>
      <c r="AC155" s="124">
        <f t="shared" si="31"/>
        <v>1</v>
      </c>
    </row>
    <row r="156" spans="1:29" x14ac:dyDescent="0.25">
      <c r="A156" s="25">
        <v>128</v>
      </c>
      <c r="B156" s="263"/>
      <c r="C156" s="263"/>
      <c r="D156" s="34"/>
      <c r="E156" s="43"/>
      <c r="F156" s="90"/>
      <c r="G156" s="356" t="str">
        <f t="shared" si="32"/>
        <v/>
      </c>
      <c r="H156" s="380"/>
      <c r="I156" s="288"/>
      <c r="J156" s="289"/>
      <c r="K156" s="341" t="str">
        <f>IF(B156=0,"", IF(H156="",0,
IF('Member Info'!H156&gt;'Member Info'!$AJ$12,'Member Info'!$AK$13,IF('Member Info'!H156&gt;'Member Info'!$AJ$11,'Member Info'!$AK$12,IF('Member Info'!H156&gt;'Member Info'!$AJ$10,'Member Info'!$AK$11,IF('Member Info'!H156&gt;'Member Info'!$AJ$9,'Member Info'!$AK$10,IF('Member Info'!H156&gt;'Member Info'!$AJ$8,'Member Info'!$AK$9,'Member Info'!$AK$8)))))))</f>
        <v/>
      </c>
      <c r="L156" s="342"/>
      <c r="M156" s="77"/>
      <c r="N156" s="273"/>
      <c r="O156" s="274"/>
      <c r="P156" s="322" t="str">
        <f t="shared" si="30"/>
        <v/>
      </c>
      <c r="Q156" s="141">
        <f t="shared" si="40"/>
        <v>0</v>
      </c>
      <c r="R156" s="141"/>
      <c r="T156" s="124">
        <f t="shared" si="41"/>
        <v>0</v>
      </c>
      <c r="V156" s="124" t="str">
        <f t="shared" si="33"/>
        <v/>
      </c>
      <c r="W156" s="124" t="str">
        <f t="shared" si="34"/>
        <v/>
      </c>
      <c r="X156" s="124" t="str">
        <f t="shared" si="35"/>
        <v/>
      </c>
      <c r="Y156" s="124" t="str">
        <f t="shared" si="36"/>
        <v/>
      </c>
      <c r="Z156" s="124" t="str">
        <f t="shared" si="37"/>
        <v/>
      </c>
      <c r="AA156" s="124" t="str">
        <f t="shared" si="38"/>
        <v/>
      </c>
      <c r="AB156" s="124">
        <f t="shared" si="39"/>
        <v>1</v>
      </c>
      <c r="AC156" s="124">
        <f t="shared" si="31"/>
        <v>1</v>
      </c>
    </row>
    <row r="157" spans="1:29" x14ac:dyDescent="0.25">
      <c r="A157" s="25">
        <v>129</v>
      </c>
      <c r="B157" s="263"/>
      <c r="C157" s="263"/>
      <c r="D157" s="34"/>
      <c r="E157" s="43"/>
      <c r="F157" s="90"/>
      <c r="G157" s="356" t="str">
        <f t="shared" ref="G157:G178" si="42">IF(B157="","",2015)</f>
        <v/>
      </c>
      <c r="H157" s="380"/>
      <c r="I157" s="288"/>
      <c r="J157" s="289"/>
      <c r="K157" s="341" t="str">
        <f>IF(B157=0,"", IF(H157="",0,
IF('Member Info'!H157&gt;'Member Info'!$AJ$12,'Member Info'!$AK$13,IF('Member Info'!H157&gt;'Member Info'!$AJ$11,'Member Info'!$AK$12,IF('Member Info'!H157&gt;'Member Info'!$AJ$10,'Member Info'!$AK$11,IF('Member Info'!H157&gt;'Member Info'!$AJ$9,'Member Info'!$AK$10,IF('Member Info'!H157&gt;'Member Info'!$AJ$8,'Member Info'!$AK$9,'Member Info'!$AK$8)))))))</f>
        <v/>
      </c>
      <c r="L157" s="342"/>
      <c r="M157" s="77"/>
      <c r="N157" s="273"/>
      <c r="O157" s="274"/>
      <c r="P157" s="322" t="str">
        <f t="shared" si="30"/>
        <v/>
      </c>
      <c r="Q157" s="141">
        <f t="shared" si="40"/>
        <v>0</v>
      </c>
      <c r="R157" s="141"/>
      <c r="T157" s="124">
        <f t="shared" si="41"/>
        <v>0</v>
      </c>
      <c r="V157" s="124" t="str">
        <f t="shared" ref="V157:V178" si="43">IF(B157="","",IF(C157="",1,0))</f>
        <v/>
      </c>
      <c r="W157" s="124" t="str">
        <f t="shared" ref="W157:W178" si="44">IF(B157="","",IF(E157="",1,0))</f>
        <v/>
      </c>
      <c r="X157" s="124" t="str">
        <f t="shared" ref="X157:X178" si="45">IF(B157="","",IF(F157="",1,0))</f>
        <v/>
      </c>
      <c r="Y157" s="124" t="str">
        <f t="shared" ref="Y157:Y178" si="46">IF(B157="","",IF(G157="",1,0))</f>
        <v/>
      </c>
      <c r="Z157" s="124" t="str">
        <f t="shared" ref="Z157:Z178" si="47">IF(B157="","",IF(I157="",1,0))</f>
        <v/>
      </c>
      <c r="AA157" s="124" t="str">
        <f t="shared" ref="AA157:AA178" si="48">IF(B157="","",IF(M157="",1,0))</f>
        <v/>
      </c>
      <c r="AB157" s="124">
        <f t="shared" ref="AB157:AB178" si="49">IF(LEN(B157)=9,0,1)</f>
        <v>1</v>
      </c>
      <c r="AC157" s="124">
        <f t="shared" si="31"/>
        <v>1</v>
      </c>
    </row>
    <row r="158" spans="1:29" x14ac:dyDescent="0.25">
      <c r="A158" s="25">
        <v>130</v>
      </c>
      <c r="B158" s="263"/>
      <c r="C158" s="263"/>
      <c r="D158" s="34"/>
      <c r="E158" s="43"/>
      <c r="F158" s="90"/>
      <c r="G158" s="356" t="str">
        <f t="shared" si="42"/>
        <v/>
      </c>
      <c r="H158" s="380"/>
      <c r="I158" s="288"/>
      <c r="J158" s="289"/>
      <c r="K158" s="341" t="str">
        <f>IF(B158=0,"", IF(H158="",0,
IF('Member Info'!H158&gt;'Member Info'!$AJ$12,'Member Info'!$AK$13,IF('Member Info'!H158&gt;'Member Info'!$AJ$11,'Member Info'!$AK$12,IF('Member Info'!H158&gt;'Member Info'!$AJ$10,'Member Info'!$AK$11,IF('Member Info'!H158&gt;'Member Info'!$AJ$9,'Member Info'!$AK$10,IF('Member Info'!H158&gt;'Member Info'!$AJ$8,'Member Info'!$AK$9,'Member Info'!$AK$8)))))))</f>
        <v/>
      </c>
      <c r="L158" s="342"/>
      <c r="M158" s="77"/>
      <c r="N158" s="273"/>
      <c r="O158" s="274"/>
      <c r="P158" s="322" t="str">
        <f t="shared" ref="P158:P178" si="50">IF(AND(B158="",C158="",D158="",E158="",F158="",H158="",I158="",K158="",M158=""),"",IF(AC158&lt;1,"READY","MISSING INFO"))</f>
        <v/>
      </c>
      <c r="Q158" s="141">
        <f t="shared" si="40"/>
        <v>0</v>
      </c>
      <c r="R158" s="141"/>
      <c r="T158" s="124">
        <f t="shared" si="41"/>
        <v>0</v>
      </c>
      <c r="V158" s="124" t="str">
        <f t="shared" si="43"/>
        <v/>
      </c>
      <c r="W158" s="124" t="str">
        <f t="shared" si="44"/>
        <v/>
      </c>
      <c r="X158" s="124" t="str">
        <f t="shared" si="45"/>
        <v/>
      </c>
      <c r="Y158" s="124" t="str">
        <f t="shared" si="46"/>
        <v/>
      </c>
      <c r="Z158" s="124" t="str">
        <f t="shared" si="47"/>
        <v/>
      </c>
      <c r="AA158" s="124" t="str">
        <f t="shared" si="48"/>
        <v/>
      </c>
      <c r="AB158" s="124">
        <f t="shared" si="49"/>
        <v>1</v>
      </c>
      <c r="AC158" s="124">
        <f t="shared" ref="AC158:AC178" si="51">SUM(V158:AB158)</f>
        <v>1</v>
      </c>
    </row>
    <row r="159" spans="1:29" x14ac:dyDescent="0.25">
      <c r="A159" s="25">
        <v>131</v>
      </c>
      <c r="B159" s="263"/>
      <c r="C159" s="263"/>
      <c r="D159" s="34"/>
      <c r="E159" s="43"/>
      <c r="F159" s="90"/>
      <c r="G159" s="356" t="str">
        <f t="shared" si="42"/>
        <v/>
      </c>
      <c r="H159" s="380"/>
      <c r="I159" s="288"/>
      <c r="J159" s="289"/>
      <c r="K159" s="341" t="str">
        <f>IF(B159=0,"", IF(H159="",0,
IF('Member Info'!H159&gt;'Member Info'!$AJ$12,'Member Info'!$AK$13,IF('Member Info'!H159&gt;'Member Info'!$AJ$11,'Member Info'!$AK$12,IF('Member Info'!H159&gt;'Member Info'!$AJ$10,'Member Info'!$AK$11,IF('Member Info'!H159&gt;'Member Info'!$AJ$9,'Member Info'!$AK$10,IF('Member Info'!H159&gt;'Member Info'!$AJ$8,'Member Info'!$AK$9,'Member Info'!$AK$8)))))))</f>
        <v/>
      </c>
      <c r="L159" s="342"/>
      <c r="M159" s="77"/>
      <c r="N159" s="273"/>
      <c r="O159" s="274"/>
      <c r="P159" s="322" t="str">
        <f t="shared" si="50"/>
        <v/>
      </c>
      <c r="Q159" s="141">
        <f t="shared" si="40"/>
        <v>0</v>
      </c>
      <c r="R159" s="141"/>
      <c r="T159" s="124">
        <f t="shared" si="41"/>
        <v>0</v>
      </c>
      <c r="V159" s="124" t="str">
        <f t="shared" si="43"/>
        <v/>
      </c>
      <c r="W159" s="124" t="str">
        <f t="shared" si="44"/>
        <v/>
      </c>
      <c r="X159" s="124" t="str">
        <f t="shared" si="45"/>
        <v/>
      </c>
      <c r="Y159" s="124" t="str">
        <f t="shared" si="46"/>
        <v/>
      </c>
      <c r="Z159" s="124" t="str">
        <f t="shared" si="47"/>
        <v/>
      </c>
      <c r="AA159" s="124" t="str">
        <f t="shared" si="48"/>
        <v/>
      </c>
      <c r="AB159" s="124">
        <f t="shared" si="49"/>
        <v>1</v>
      </c>
      <c r="AC159" s="124">
        <f t="shared" si="51"/>
        <v>1</v>
      </c>
    </row>
    <row r="160" spans="1:29" x14ac:dyDescent="0.25">
      <c r="A160" s="25">
        <v>132</v>
      </c>
      <c r="B160" s="263"/>
      <c r="C160" s="263"/>
      <c r="D160" s="34"/>
      <c r="E160" s="43"/>
      <c r="F160" s="90"/>
      <c r="G160" s="356" t="str">
        <f t="shared" si="42"/>
        <v/>
      </c>
      <c r="H160" s="380"/>
      <c r="I160" s="288"/>
      <c r="J160" s="289"/>
      <c r="K160" s="341" t="str">
        <f>IF(B160=0,"", IF(H160="",0,
IF('Member Info'!H160&gt;'Member Info'!$AJ$12,'Member Info'!$AK$13,IF('Member Info'!H160&gt;'Member Info'!$AJ$11,'Member Info'!$AK$12,IF('Member Info'!H160&gt;'Member Info'!$AJ$10,'Member Info'!$AK$11,IF('Member Info'!H160&gt;'Member Info'!$AJ$9,'Member Info'!$AK$10,IF('Member Info'!H160&gt;'Member Info'!$AJ$8,'Member Info'!$AK$9,'Member Info'!$AK$8)))))))</f>
        <v/>
      </c>
      <c r="L160" s="342"/>
      <c r="M160" s="77"/>
      <c r="N160" s="273"/>
      <c r="O160" s="274"/>
      <c r="P160" s="322" t="str">
        <f t="shared" si="50"/>
        <v/>
      </c>
      <c r="Q160" s="141">
        <f t="shared" si="40"/>
        <v>0</v>
      </c>
      <c r="R160" s="141"/>
      <c r="T160" s="124">
        <f t="shared" si="41"/>
        <v>0</v>
      </c>
      <c r="V160" s="124" t="str">
        <f t="shared" si="43"/>
        <v/>
      </c>
      <c r="W160" s="124" t="str">
        <f t="shared" si="44"/>
        <v/>
      </c>
      <c r="X160" s="124" t="str">
        <f t="shared" si="45"/>
        <v/>
      </c>
      <c r="Y160" s="124" t="str">
        <f t="shared" si="46"/>
        <v/>
      </c>
      <c r="Z160" s="124" t="str">
        <f t="shared" si="47"/>
        <v/>
      </c>
      <c r="AA160" s="124" t="str">
        <f t="shared" si="48"/>
        <v/>
      </c>
      <c r="AB160" s="124">
        <f t="shared" si="49"/>
        <v>1</v>
      </c>
      <c r="AC160" s="124">
        <f t="shared" si="51"/>
        <v>1</v>
      </c>
    </row>
    <row r="161" spans="1:29" x14ac:dyDescent="0.25">
      <c r="A161" s="25">
        <v>133</v>
      </c>
      <c r="B161" s="263"/>
      <c r="C161" s="263"/>
      <c r="D161" s="34"/>
      <c r="E161" s="43"/>
      <c r="F161" s="90"/>
      <c r="G161" s="356" t="str">
        <f t="shared" si="42"/>
        <v/>
      </c>
      <c r="H161" s="380"/>
      <c r="I161" s="288"/>
      <c r="J161" s="289"/>
      <c r="K161" s="341" t="str">
        <f>IF(B161=0,"", IF(H161="",0,
IF('Member Info'!H161&gt;'Member Info'!$AJ$12,'Member Info'!$AK$13,IF('Member Info'!H161&gt;'Member Info'!$AJ$11,'Member Info'!$AK$12,IF('Member Info'!H161&gt;'Member Info'!$AJ$10,'Member Info'!$AK$11,IF('Member Info'!H161&gt;'Member Info'!$AJ$9,'Member Info'!$AK$10,IF('Member Info'!H161&gt;'Member Info'!$AJ$8,'Member Info'!$AK$9,'Member Info'!$AK$8)))))))</f>
        <v/>
      </c>
      <c r="L161" s="342"/>
      <c r="M161" s="77"/>
      <c r="N161" s="273"/>
      <c r="O161" s="274"/>
      <c r="P161" s="322" t="str">
        <f t="shared" si="50"/>
        <v/>
      </c>
      <c r="Q161" s="141">
        <f t="shared" si="40"/>
        <v>0</v>
      </c>
      <c r="R161" s="141"/>
      <c r="T161" s="124">
        <f t="shared" si="41"/>
        <v>0</v>
      </c>
      <c r="V161" s="124" t="str">
        <f t="shared" si="43"/>
        <v/>
      </c>
      <c r="W161" s="124" t="str">
        <f t="shared" si="44"/>
        <v/>
      </c>
      <c r="X161" s="124" t="str">
        <f t="shared" si="45"/>
        <v/>
      </c>
      <c r="Y161" s="124" t="str">
        <f t="shared" si="46"/>
        <v/>
      </c>
      <c r="Z161" s="124" t="str">
        <f t="shared" si="47"/>
        <v/>
      </c>
      <c r="AA161" s="124" t="str">
        <f t="shared" si="48"/>
        <v/>
      </c>
      <c r="AB161" s="124">
        <f t="shared" si="49"/>
        <v>1</v>
      </c>
      <c r="AC161" s="124">
        <f t="shared" si="51"/>
        <v>1</v>
      </c>
    </row>
    <row r="162" spans="1:29" x14ac:dyDescent="0.25">
      <c r="A162" s="25">
        <v>134</v>
      </c>
      <c r="B162" s="263"/>
      <c r="C162" s="263"/>
      <c r="D162" s="34"/>
      <c r="E162" s="43"/>
      <c r="F162" s="90"/>
      <c r="G162" s="356" t="str">
        <f t="shared" si="42"/>
        <v/>
      </c>
      <c r="H162" s="380"/>
      <c r="I162" s="288"/>
      <c r="J162" s="289"/>
      <c r="K162" s="341" t="str">
        <f>IF(B162=0,"", IF(H162="",0,
IF('Member Info'!H162&gt;'Member Info'!$AJ$12,'Member Info'!$AK$13,IF('Member Info'!H162&gt;'Member Info'!$AJ$11,'Member Info'!$AK$12,IF('Member Info'!H162&gt;'Member Info'!$AJ$10,'Member Info'!$AK$11,IF('Member Info'!H162&gt;'Member Info'!$AJ$9,'Member Info'!$AK$10,IF('Member Info'!H162&gt;'Member Info'!$AJ$8,'Member Info'!$AK$9,'Member Info'!$AK$8)))))))</f>
        <v/>
      </c>
      <c r="L162" s="342"/>
      <c r="M162" s="77"/>
      <c r="N162" s="273"/>
      <c r="O162" s="274"/>
      <c r="P162" s="322" t="str">
        <f t="shared" si="50"/>
        <v/>
      </c>
      <c r="Q162" s="141">
        <f t="shared" si="40"/>
        <v>0</v>
      </c>
      <c r="R162" s="141"/>
      <c r="T162" s="124">
        <f t="shared" si="41"/>
        <v>0</v>
      </c>
      <c r="V162" s="124" t="str">
        <f t="shared" si="43"/>
        <v/>
      </c>
      <c r="W162" s="124" t="str">
        <f t="shared" si="44"/>
        <v/>
      </c>
      <c r="X162" s="124" t="str">
        <f t="shared" si="45"/>
        <v/>
      </c>
      <c r="Y162" s="124" t="str">
        <f t="shared" si="46"/>
        <v/>
      </c>
      <c r="Z162" s="124" t="str">
        <f t="shared" si="47"/>
        <v/>
      </c>
      <c r="AA162" s="124" t="str">
        <f t="shared" si="48"/>
        <v/>
      </c>
      <c r="AB162" s="124">
        <f t="shared" si="49"/>
        <v>1</v>
      </c>
      <c r="AC162" s="124">
        <f t="shared" si="51"/>
        <v>1</v>
      </c>
    </row>
    <row r="163" spans="1:29" x14ac:dyDescent="0.25">
      <c r="A163" s="25">
        <v>135</v>
      </c>
      <c r="B163" s="263"/>
      <c r="C163" s="263"/>
      <c r="D163" s="34"/>
      <c r="E163" s="43"/>
      <c r="F163" s="90"/>
      <c r="G163" s="356" t="str">
        <f t="shared" si="42"/>
        <v/>
      </c>
      <c r="H163" s="380"/>
      <c r="I163" s="288"/>
      <c r="J163" s="289"/>
      <c r="K163" s="341" t="str">
        <f>IF(B163=0,"", IF(H163="",0,
IF('Member Info'!H163&gt;'Member Info'!$AJ$12,'Member Info'!$AK$13,IF('Member Info'!H163&gt;'Member Info'!$AJ$11,'Member Info'!$AK$12,IF('Member Info'!H163&gt;'Member Info'!$AJ$10,'Member Info'!$AK$11,IF('Member Info'!H163&gt;'Member Info'!$AJ$9,'Member Info'!$AK$10,IF('Member Info'!H163&gt;'Member Info'!$AJ$8,'Member Info'!$AK$9,'Member Info'!$AK$8)))))))</f>
        <v/>
      </c>
      <c r="L163" s="342"/>
      <c r="M163" s="77"/>
      <c r="N163" s="273"/>
      <c r="O163" s="274"/>
      <c r="P163" s="322" t="str">
        <f t="shared" si="50"/>
        <v/>
      </c>
      <c r="Q163" s="141">
        <f t="shared" si="40"/>
        <v>0</v>
      </c>
      <c r="R163" s="141"/>
      <c r="T163" s="124">
        <f t="shared" si="41"/>
        <v>0</v>
      </c>
      <c r="V163" s="124" t="str">
        <f t="shared" si="43"/>
        <v/>
      </c>
      <c r="W163" s="124" t="str">
        <f t="shared" si="44"/>
        <v/>
      </c>
      <c r="X163" s="124" t="str">
        <f t="shared" si="45"/>
        <v/>
      </c>
      <c r="Y163" s="124" t="str">
        <f t="shared" si="46"/>
        <v/>
      </c>
      <c r="Z163" s="124" t="str">
        <f t="shared" si="47"/>
        <v/>
      </c>
      <c r="AA163" s="124" t="str">
        <f t="shared" si="48"/>
        <v/>
      </c>
      <c r="AB163" s="124">
        <f t="shared" si="49"/>
        <v>1</v>
      </c>
      <c r="AC163" s="124">
        <f t="shared" si="51"/>
        <v>1</v>
      </c>
    </row>
    <row r="164" spans="1:29" x14ac:dyDescent="0.25">
      <c r="A164" s="25">
        <v>136</v>
      </c>
      <c r="B164" s="263"/>
      <c r="C164" s="263"/>
      <c r="D164" s="34"/>
      <c r="E164" s="43"/>
      <c r="F164" s="90"/>
      <c r="G164" s="356" t="str">
        <f t="shared" si="42"/>
        <v/>
      </c>
      <c r="H164" s="380"/>
      <c r="I164" s="288"/>
      <c r="J164" s="289"/>
      <c r="K164" s="341" t="str">
        <f>IF(B164=0,"", IF(H164="",0,
IF('Member Info'!H164&gt;'Member Info'!$AJ$12,'Member Info'!$AK$13,IF('Member Info'!H164&gt;'Member Info'!$AJ$11,'Member Info'!$AK$12,IF('Member Info'!H164&gt;'Member Info'!$AJ$10,'Member Info'!$AK$11,IF('Member Info'!H164&gt;'Member Info'!$AJ$9,'Member Info'!$AK$10,IF('Member Info'!H164&gt;'Member Info'!$AJ$8,'Member Info'!$AK$9,'Member Info'!$AK$8)))))))</f>
        <v/>
      </c>
      <c r="L164" s="342"/>
      <c r="M164" s="77"/>
      <c r="N164" s="273"/>
      <c r="O164" s="274"/>
      <c r="P164" s="322" t="str">
        <f t="shared" si="50"/>
        <v/>
      </c>
      <c r="Q164" s="141">
        <f t="shared" si="40"/>
        <v>0</v>
      </c>
      <c r="R164" s="141"/>
      <c r="T164" s="124">
        <f t="shared" si="41"/>
        <v>0</v>
      </c>
      <c r="V164" s="124" t="str">
        <f t="shared" si="43"/>
        <v/>
      </c>
      <c r="W164" s="124" t="str">
        <f t="shared" si="44"/>
        <v/>
      </c>
      <c r="X164" s="124" t="str">
        <f t="shared" si="45"/>
        <v/>
      </c>
      <c r="Y164" s="124" t="str">
        <f t="shared" si="46"/>
        <v/>
      </c>
      <c r="Z164" s="124" t="str">
        <f t="shared" si="47"/>
        <v/>
      </c>
      <c r="AA164" s="124" t="str">
        <f t="shared" si="48"/>
        <v/>
      </c>
      <c r="AB164" s="124">
        <f t="shared" si="49"/>
        <v>1</v>
      </c>
      <c r="AC164" s="124">
        <f t="shared" si="51"/>
        <v>1</v>
      </c>
    </row>
    <row r="165" spans="1:29" x14ac:dyDescent="0.25">
      <c r="A165" s="25">
        <v>137</v>
      </c>
      <c r="B165" s="263"/>
      <c r="C165" s="263"/>
      <c r="D165" s="34"/>
      <c r="E165" s="43"/>
      <c r="F165" s="90"/>
      <c r="G165" s="356" t="str">
        <f t="shared" si="42"/>
        <v/>
      </c>
      <c r="H165" s="380"/>
      <c r="I165" s="288"/>
      <c r="J165" s="289"/>
      <c r="K165" s="341" t="str">
        <f>IF(B165=0,"", IF(H165="",0,
IF('Member Info'!H165&gt;'Member Info'!$AJ$12,'Member Info'!$AK$13,IF('Member Info'!H165&gt;'Member Info'!$AJ$11,'Member Info'!$AK$12,IF('Member Info'!H165&gt;'Member Info'!$AJ$10,'Member Info'!$AK$11,IF('Member Info'!H165&gt;'Member Info'!$AJ$9,'Member Info'!$AK$10,IF('Member Info'!H165&gt;'Member Info'!$AJ$8,'Member Info'!$AK$9,'Member Info'!$AK$8)))))))</f>
        <v/>
      </c>
      <c r="L165" s="342"/>
      <c r="M165" s="77"/>
      <c r="N165" s="273"/>
      <c r="O165" s="274"/>
      <c r="P165" s="322" t="str">
        <f t="shared" si="50"/>
        <v/>
      </c>
      <c r="Q165" s="141">
        <f t="shared" si="40"/>
        <v>0</v>
      </c>
      <c r="R165" s="141"/>
      <c r="T165" s="124">
        <f t="shared" si="41"/>
        <v>0</v>
      </c>
      <c r="V165" s="124" t="str">
        <f t="shared" si="43"/>
        <v/>
      </c>
      <c r="W165" s="124" t="str">
        <f t="shared" si="44"/>
        <v/>
      </c>
      <c r="X165" s="124" t="str">
        <f t="shared" si="45"/>
        <v/>
      </c>
      <c r="Y165" s="124" t="str">
        <f t="shared" si="46"/>
        <v/>
      </c>
      <c r="Z165" s="124" t="str">
        <f t="shared" si="47"/>
        <v/>
      </c>
      <c r="AA165" s="124" t="str">
        <f t="shared" si="48"/>
        <v/>
      </c>
      <c r="AB165" s="124">
        <f t="shared" si="49"/>
        <v>1</v>
      </c>
      <c r="AC165" s="124">
        <f t="shared" si="51"/>
        <v>1</v>
      </c>
    </row>
    <row r="166" spans="1:29" x14ac:dyDescent="0.25">
      <c r="A166" s="25">
        <v>138</v>
      </c>
      <c r="B166" s="263"/>
      <c r="C166" s="263"/>
      <c r="D166" s="34"/>
      <c r="E166" s="43"/>
      <c r="F166" s="90"/>
      <c r="G166" s="356" t="str">
        <f t="shared" si="42"/>
        <v/>
      </c>
      <c r="H166" s="380"/>
      <c r="I166" s="288"/>
      <c r="J166" s="289"/>
      <c r="K166" s="341" t="str">
        <f>IF(B166=0,"", IF(H166="",0,
IF('Member Info'!H166&gt;'Member Info'!$AJ$12,'Member Info'!$AK$13,IF('Member Info'!H166&gt;'Member Info'!$AJ$11,'Member Info'!$AK$12,IF('Member Info'!H166&gt;'Member Info'!$AJ$10,'Member Info'!$AK$11,IF('Member Info'!H166&gt;'Member Info'!$AJ$9,'Member Info'!$AK$10,IF('Member Info'!H166&gt;'Member Info'!$AJ$8,'Member Info'!$AK$9,'Member Info'!$AK$8)))))))</f>
        <v/>
      </c>
      <c r="L166" s="342"/>
      <c r="M166" s="77"/>
      <c r="N166" s="273"/>
      <c r="O166" s="274"/>
      <c r="P166" s="322" t="str">
        <f t="shared" si="50"/>
        <v/>
      </c>
      <c r="Q166" s="141">
        <f t="shared" si="40"/>
        <v>0</v>
      </c>
      <c r="R166" s="141"/>
      <c r="T166" s="124">
        <f t="shared" si="41"/>
        <v>0</v>
      </c>
      <c r="V166" s="124" t="str">
        <f t="shared" si="43"/>
        <v/>
      </c>
      <c r="W166" s="124" t="str">
        <f t="shared" si="44"/>
        <v/>
      </c>
      <c r="X166" s="124" t="str">
        <f t="shared" si="45"/>
        <v/>
      </c>
      <c r="Y166" s="124" t="str">
        <f t="shared" si="46"/>
        <v/>
      </c>
      <c r="Z166" s="124" t="str">
        <f t="shared" si="47"/>
        <v/>
      </c>
      <c r="AA166" s="124" t="str">
        <f t="shared" si="48"/>
        <v/>
      </c>
      <c r="AB166" s="124">
        <f t="shared" si="49"/>
        <v>1</v>
      </c>
      <c r="AC166" s="124">
        <f t="shared" si="51"/>
        <v>1</v>
      </c>
    </row>
    <row r="167" spans="1:29" x14ac:dyDescent="0.25">
      <c r="A167" s="25">
        <v>139</v>
      </c>
      <c r="B167" s="263"/>
      <c r="C167" s="263"/>
      <c r="D167" s="34"/>
      <c r="E167" s="43"/>
      <c r="F167" s="90"/>
      <c r="G167" s="356" t="str">
        <f t="shared" si="42"/>
        <v/>
      </c>
      <c r="H167" s="380"/>
      <c r="I167" s="288"/>
      <c r="J167" s="289"/>
      <c r="K167" s="341" t="str">
        <f>IF(B167=0,"", IF(H167="",0,
IF('Member Info'!H167&gt;'Member Info'!$AJ$12,'Member Info'!$AK$13,IF('Member Info'!H167&gt;'Member Info'!$AJ$11,'Member Info'!$AK$12,IF('Member Info'!H167&gt;'Member Info'!$AJ$10,'Member Info'!$AK$11,IF('Member Info'!H167&gt;'Member Info'!$AJ$9,'Member Info'!$AK$10,IF('Member Info'!H167&gt;'Member Info'!$AJ$8,'Member Info'!$AK$9,'Member Info'!$AK$8)))))))</f>
        <v/>
      </c>
      <c r="L167" s="342"/>
      <c r="M167" s="77"/>
      <c r="N167" s="273"/>
      <c r="O167" s="274"/>
      <c r="P167" s="322" t="str">
        <f t="shared" si="50"/>
        <v/>
      </c>
      <c r="Q167" s="141">
        <f t="shared" si="40"/>
        <v>0</v>
      </c>
      <c r="R167" s="141"/>
      <c r="T167" s="124">
        <f t="shared" si="41"/>
        <v>0</v>
      </c>
      <c r="V167" s="124" t="str">
        <f t="shared" si="43"/>
        <v/>
      </c>
      <c r="W167" s="124" t="str">
        <f t="shared" si="44"/>
        <v/>
      </c>
      <c r="X167" s="124" t="str">
        <f t="shared" si="45"/>
        <v/>
      </c>
      <c r="Y167" s="124" t="str">
        <f t="shared" si="46"/>
        <v/>
      </c>
      <c r="Z167" s="124" t="str">
        <f t="shared" si="47"/>
        <v/>
      </c>
      <c r="AA167" s="124" t="str">
        <f t="shared" si="48"/>
        <v/>
      </c>
      <c r="AB167" s="124">
        <f t="shared" si="49"/>
        <v>1</v>
      </c>
      <c r="AC167" s="124">
        <f t="shared" si="51"/>
        <v>1</v>
      </c>
    </row>
    <row r="168" spans="1:29" x14ac:dyDescent="0.25">
      <c r="A168" s="25">
        <v>140</v>
      </c>
      <c r="B168" s="263"/>
      <c r="C168" s="263"/>
      <c r="D168" s="34"/>
      <c r="E168" s="43"/>
      <c r="F168" s="90"/>
      <c r="G168" s="356" t="str">
        <f t="shared" si="42"/>
        <v/>
      </c>
      <c r="H168" s="380"/>
      <c r="I168" s="288"/>
      <c r="J168" s="289"/>
      <c r="K168" s="341" t="str">
        <f>IF(B168=0,"", IF(H168="",0,
IF('Member Info'!H168&gt;'Member Info'!$AJ$12,'Member Info'!$AK$13,IF('Member Info'!H168&gt;'Member Info'!$AJ$11,'Member Info'!$AK$12,IF('Member Info'!H168&gt;'Member Info'!$AJ$10,'Member Info'!$AK$11,IF('Member Info'!H168&gt;'Member Info'!$AJ$9,'Member Info'!$AK$10,IF('Member Info'!H168&gt;'Member Info'!$AJ$8,'Member Info'!$AK$9,'Member Info'!$AK$8)))))))</f>
        <v/>
      </c>
      <c r="L168" s="342"/>
      <c r="M168" s="77"/>
      <c r="N168" s="273"/>
      <c r="O168" s="274"/>
      <c r="P168" s="322" t="str">
        <f t="shared" si="50"/>
        <v/>
      </c>
      <c r="Q168" s="141">
        <f t="shared" si="40"/>
        <v>0</v>
      </c>
      <c r="R168" s="141"/>
      <c r="T168" s="124">
        <f t="shared" si="41"/>
        <v>0</v>
      </c>
      <c r="V168" s="124" t="str">
        <f t="shared" si="43"/>
        <v/>
      </c>
      <c r="W168" s="124" t="str">
        <f t="shared" si="44"/>
        <v/>
      </c>
      <c r="X168" s="124" t="str">
        <f t="shared" si="45"/>
        <v/>
      </c>
      <c r="Y168" s="124" t="str">
        <f t="shared" si="46"/>
        <v/>
      </c>
      <c r="Z168" s="124" t="str">
        <f t="shared" si="47"/>
        <v/>
      </c>
      <c r="AA168" s="124" t="str">
        <f t="shared" si="48"/>
        <v/>
      </c>
      <c r="AB168" s="124">
        <f t="shared" si="49"/>
        <v>1</v>
      </c>
      <c r="AC168" s="124">
        <f t="shared" si="51"/>
        <v>1</v>
      </c>
    </row>
    <row r="169" spans="1:29" x14ac:dyDescent="0.25">
      <c r="A169" s="25">
        <v>141</v>
      </c>
      <c r="B169" s="263"/>
      <c r="C169" s="263"/>
      <c r="D169" s="34"/>
      <c r="E169" s="43"/>
      <c r="F169" s="90"/>
      <c r="G169" s="356" t="str">
        <f t="shared" si="42"/>
        <v/>
      </c>
      <c r="H169" s="380"/>
      <c r="I169" s="288"/>
      <c r="J169" s="289"/>
      <c r="K169" s="341" t="str">
        <f>IF(B169=0,"", IF(H169="",0,
IF('Member Info'!H169&gt;'Member Info'!$AJ$12,'Member Info'!$AK$13,IF('Member Info'!H169&gt;'Member Info'!$AJ$11,'Member Info'!$AK$12,IF('Member Info'!H169&gt;'Member Info'!$AJ$10,'Member Info'!$AK$11,IF('Member Info'!H169&gt;'Member Info'!$AJ$9,'Member Info'!$AK$10,IF('Member Info'!H169&gt;'Member Info'!$AJ$8,'Member Info'!$AK$9,'Member Info'!$AK$8)))))))</f>
        <v/>
      </c>
      <c r="L169" s="342"/>
      <c r="M169" s="77"/>
      <c r="N169" s="273"/>
      <c r="O169" s="274"/>
      <c r="P169" s="322" t="str">
        <f t="shared" si="50"/>
        <v/>
      </c>
      <c r="Q169" s="141">
        <f t="shared" si="40"/>
        <v>0</v>
      </c>
      <c r="R169" s="141"/>
      <c r="T169" s="124">
        <f t="shared" si="41"/>
        <v>0</v>
      </c>
      <c r="V169" s="124" t="str">
        <f t="shared" si="43"/>
        <v/>
      </c>
      <c r="W169" s="124" t="str">
        <f t="shared" si="44"/>
        <v/>
      </c>
      <c r="X169" s="124" t="str">
        <f t="shared" si="45"/>
        <v/>
      </c>
      <c r="Y169" s="124" t="str">
        <f t="shared" si="46"/>
        <v/>
      </c>
      <c r="Z169" s="124" t="str">
        <f t="shared" si="47"/>
        <v/>
      </c>
      <c r="AA169" s="124" t="str">
        <f t="shared" si="48"/>
        <v/>
      </c>
      <c r="AB169" s="124">
        <f t="shared" si="49"/>
        <v>1</v>
      </c>
      <c r="AC169" s="124">
        <f t="shared" si="51"/>
        <v>1</v>
      </c>
    </row>
    <row r="170" spans="1:29" x14ac:dyDescent="0.25">
      <c r="A170" s="25">
        <v>142</v>
      </c>
      <c r="B170" s="263"/>
      <c r="C170" s="263"/>
      <c r="D170" s="34"/>
      <c r="E170" s="43"/>
      <c r="F170" s="90"/>
      <c r="G170" s="356" t="str">
        <f t="shared" si="42"/>
        <v/>
      </c>
      <c r="H170" s="380"/>
      <c r="I170" s="288"/>
      <c r="J170" s="289"/>
      <c r="K170" s="341" t="str">
        <f>IF(B170=0,"", IF(H170="",0,
IF('Member Info'!H170&gt;'Member Info'!$AJ$12,'Member Info'!$AK$13,IF('Member Info'!H170&gt;'Member Info'!$AJ$11,'Member Info'!$AK$12,IF('Member Info'!H170&gt;'Member Info'!$AJ$10,'Member Info'!$AK$11,IF('Member Info'!H170&gt;'Member Info'!$AJ$9,'Member Info'!$AK$10,IF('Member Info'!H170&gt;'Member Info'!$AJ$8,'Member Info'!$AK$9,'Member Info'!$AK$8)))))))</f>
        <v/>
      </c>
      <c r="L170" s="342"/>
      <c r="M170" s="77"/>
      <c r="N170" s="273"/>
      <c r="O170" s="274"/>
      <c r="P170" s="322" t="str">
        <f t="shared" si="50"/>
        <v/>
      </c>
      <c r="Q170" s="141">
        <f t="shared" si="40"/>
        <v>0</v>
      </c>
      <c r="R170" s="141"/>
      <c r="T170" s="124">
        <f t="shared" si="41"/>
        <v>0</v>
      </c>
      <c r="V170" s="124" t="str">
        <f t="shared" si="43"/>
        <v/>
      </c>
      <c r="W170" s="124" t="str">
        <f t="shared" si="44"/>
        <v/>
      </c>
      <c r="X170" s="124" t="str">
        <f t="shared" si="45"/>
        <v/>
      </c>
      <c r="Y170" s="124" t="str">
        <f t="shared" si="46"/>
        <v/>
      </c>
      <c r="Z170" s="124" t="str">
        <f t="shared" si="47"/>
        <v/>
      </c>
      <c r="AA170" s="124" t="str">
        <f t="shared" si="48"/>
        <v/>
      </c>
      <c r="AB170" s="124">
        <f t="shared" si="49"/>
        <v>1</v>
      </c>
      <c r="AC170" s="124">
        <f t="shared" si="51"/>
        <v>1</v>
      </c>
    </row>
    <row r="171" spans="1:29" x14ac:dyDescent="0.25">
      <c r="A171" s="25">
        <v>143</v>
      </c>
      <c r="B171" s="263"/>
      <c r="C171" s="263"/>
      <c r="D171" s="34"/>
      <c r="E171" s="43"/>
      <c r="F171" s="90"/>
      <c r="G171" s="356" t="str">
        <f t="shared" si="42"/>
        <v/>
      </c>
      <c r="H171" s="380"/>
      <c r="I171" s="288"/>
      <c r="J171" s="289"/>
      <c r="K171" s="341" t="str">
        <f>IF(B171=0,"", IF(H171="",0,
IF('Member Info'!H171&gt;'Member Info'!$AJ$12,'Member Info'!$AK$13,IF('Member Info'!H171&gt;'Member Info'!$AJ$11,'Member Info'!$AK$12,IF('Member Info'!H171&gt;'Member Info'!$AJ$10,'Member Info'!$AK$11,IF('Member Info'!H171&gt;'Member Info'!$AJ$9,'Member Info'!$AK$10,IF('Member Info'!H171&gt;'Member Info'!$AJ$8,'Member Info'!$AK$9,'Member Info'!$AK$8)))))))</f>
        <v/>
      </c>
      <c r="L171" s="342"/>
      <c r="M171" s="77"/>
      <c r="N171" s="273"/>
      <c r="O171" s="274"/>
      <c r="P171" s="322" t="str">
        <f t="shared" si="50"/>
        <v/>
      </c>
      <c r="Q171" s="141">
        <f t="shared" si="40"/>
        <v>0</v>
      </c>
      <c r="R171" s="141"/>
      <c r="T171" s="124">
        <f t="shared" si="41"/>
        <v>0</v>
      </c>
      <c r="V171" s="124" t="str">
        <f t="shared" si="43"/>
        <v/>
      </c>
      <c r="W171" s="124" t="str">
        <f t="shared" si="44"/>
        <v/>
      </c>
      <c r="X171" s="124" t="str">
        <f t="shared" si="45"/>
        <v/>
      </c>
      <c r="Y171" s="124" t="str">
        <f t="shared" si="46"/>
        <v/>
      </c>
      <c r="Z171" s="124" t="str">
        <f t="shared" si="47"/>
        <v/>
      </c>
      <c r="AA171" s="124" t="str">
        <f t="shared" si="48"/>
        <v/>
      </c>
      <c r="AB171" s="124">
        <f t="shared" si="49"/>
        <v>1</v>
      </c>
      <c r="AC171" s="124">
        <f t="shared" si="51"/>
        <v>1</v>
      </c>
    </row>
    <row r="172" spans="1:29" x14ac:dyDescent="0.25">
      <c r="A172" s="25">
        <v>144</v>
      </c>
      <c r="B172" s="263"/>
      <c r="C172" s="263"/>
      <c r="D172" s="34"/>
      <c r="E172" s="43"/>
      <c r="F172" s="90"/>
      <c r="G172" s="356" t="str">
        <f t="shared" si="42"/>
        <v/>
      </c>
      <c r="H172" s="380"/>
      <c r="I172" s="288"/>
      <c r="J172" s="289"/>
      <c r="K172" s="341" t="str">
        <f>IF(B172=0,"", IF(H172="",0,
IF('Member Info'!H172&gt;'Member Info'!$AJ$12,'Member Info'!$AK$13,IF('Member Info'!H172&gt;'Member Info'!$AJ$11,'Member Info'!$AK$12,IF('Member Info'!H172&gt;'Member Info'!$AJ$10,'Member Info'!$AK$11,IF('Member Info'!H172&gt;'Member Info'!$AJ$9,'Member Info'!$AK$10,IF('Member Info'!H172&gt;'Member Info'!$AJ$8,'Member Info'!$AK$9,'Member Info'!$AK$8)))))))</f>
        <v/>
      </c>
      <c r="L172" s="342"/>
      <c r="M172" s="77"/>
      <c r="N172" s="273"/>
      <c r="O172" s="274"/>
      <c r="P172" s="322" t="str">
        <f t="shared" si="50"/>
        <v/>
      </c>
      <c r="Q172" s="141">
        <f t="shared" si="40"/>
        <v>0</v>
      </c>
      <c r="R172" s="141"/>
      <c r="T172" s="124">
        <f t="shared" si="41"/>
        <v>0</v>
      </c>
      <c r="V172" s="124" t="str">
        <f t="shared" si="43"/>
        <v/>
      </c>
      <c r="W172" s="124" t="str">
        <f t="shared" si="44"/>
        <v/>
      </c>
      <c r="X172" s="124" t="str">
        <f t="shared" si="45"/>
        <v/>
      </c>
      <c r="Y172" s="124" t="str">
        <f t="shared" si="46"/>
        <v/>
      </c>
      <c r="Z172" s="124" t="str">
        <f t="shared" si="47"/>
        <v/>
      </c>
      <c r="AA172" s="124" t="str">
        <f t="shared" si="48"/>
        <v/>
      </c>
      <c r="AB172" s="124">
        <f t="shared" si="49"/>
        <v>1</v>
      </c>
      <c r="AC172" s="124">
        <f t="shared" si="51"/>
        <v>1</v>
      </c>
    </row>
    <row r="173" spans="1:29" x14ac:dyDescent="0.25">
      <c r="A173" s="25">
        <v>145</v>
      </c>
      <c r="B173" s="263"/>
      <c r="C173" s="263"/>
      <c r="D173" s="34"/>
      <c r="E173" s="43"/>
      <c r="F173" s="90"/>
      <c r="G173" s="356" t="str">
        <f t="shared" si="42"/>
        <v/>
      </c>
      <c r="H173" s="380"/>
      <c r="I173" s="288"/>
      <c r="J173" s="289"/>
      <c r="K173" s="341" t="str">
        <f>IF(B173=0,"", IF(H173="",0,
IF('Member Info'!H173&gt;'Member Info'!$AJ$12,'Member Info'!$AK$13,IF('Member Info'!H173&gt;'Member Info'!$AJ$11,'Member Info'!$AK$12,IF('Member Info'!H173&gt;'Member Info'!$AJ$10,'Member Info'!$AK$11,IF('Member Info'!H173&gt;'Member Info'!$AJ$9,'Member Info'!$AK$10,IF('Member Info'!H173&gt;'Member Info'!$AJ$8,'Member Info'!$AK$9,'Member Info'!$AK$8)))))))</f>
        <v/>
      </c>
      <c r="L173" s="342"/>
      <c r="M173" s="77"/>
      <c r="N173" s="273"/>
      <c r="O173" s="274"/>
      <c r="P173" s="322" t="str">
        <f t="shared" si="50"/>
        <v/>
      </c>
      <c r="Q173" s="141">
        <f t="shared" si="40"/>
        <v>0</v>
      </c>
      <c r="R173" s="141"/>
      <c r="T173" s="124">
        <f t="shared" si="41"/>
        <v>0</v>
      </c>
      <c r="V173" s="124" t="str">
        <f t="shared" si="43"/>
        <v/>
      </c>
      <c r="W173" s="124" t="str">
        <f t="shared" si="44"/>
        <v/>
      </c>
      <c r="X173" s="124" t="str">
        <f t="shared" si="45"/>
        <v/>
      </c>
      <c r="Y173" s="124" t="str">
        <f t="shared" si="46"/>
        <v/>
      </c>
      <c r="Z173" s="124" t="str">
        <f t="shared" si="47"/>
        <v/>
      </c>
      <c r="AA173" s="124" t="str">
        <f t="shared" si="48"/>
        <v/>
      </c>
      <c r="AB173" s="124">
        <f t="shared" si="49"/>
        <v>1</v>
      </c>
      <c r="AC173" s="124">
        <f t="shared" si="51"/>
        <v>1</v>
      </c>
    </row>
    <row r="174" spans="1:29" x14ac:dyDescent="0.25">
      <c r="A174" s="25">
        <v>146</v>
      </c>
      <c r="B174" s="263"/>
      <c r="C174" s="263"/>
      <c r="D174" s="34"/>
      <c r="E174" s="43"/>
      <c r="F174" s="90"/>
      <c r="G174" s="356" t="str">
        <f t="shared" si="42"/>
        <v/>
      </c>
      <c r="H174" s="380"/>
      <c r="I174" s="288"/>
      <c r="J174" s="289"/>
      <c r="K174" s="341" t="str">
        <f>IF(B174=0,"", IF(H174="",0,
IF('Member Info'!H174&gt;'Member Info'!$AJ$12,'Member Info'!$AK$13,IF('Member Info'!H174&gt;'Member Info'!$AJ$11,'Member Info'!$AK$12,IF('Member Info'!H174&gt;'Member Info'!$AJ$10,'Member Info'!$AK$11,IF('Member Info'!H174&gt;'Member Info'!$AJ$9,'Member Info'!$AK$10,IF('Member Info'!H174&gt;'Member Info'!$AJ$8,'Member Info'!$AK$9,'Member Info'!$AK$8)))))))</f>
        <v/>
      </c>
      <c r="L174" s="342"/>
      <c r="M174" s="77"/>
      <c r="N174" s="273"/>
      <c r="O174" s="274"/>
      <c r="P174" s="322" t="str">
        <f t="shared" si="50"/>
        <v/>
      </c>
      <c r="Q174" s="141">
        <f t="shared" si="40"/>
        <v>0</v>
      </c>
      <c r="R174" s="141"/>
      <c r="T174" s="124">
        <f t="shared" si="41"/>
        <v>0</v>
      </c>
      <c r="V174" s="124" t="str">
        <f t="shared" si="43"/>
        <v/>
      </c>
      <c r="W174" s="124" t="str">
        <f t="shared" si="44"/>
        <v/>
      </c>
      <c r="X174" s="124" t="str">
        <f t="shared" si="45"/>
        <v/>
      </c>
      <c r="Y174" s="124" t="str">
        <f t="shared" si="46"/>
        <v/>
      </c>
      <c r="Z174" s="124" t="str">
        <f t="shared" si="47"/>
        <v/>
      </c>
      <c r="AA174" s="124" t="str">
        <f t="shared" si="48"/>
        <v/>
      </c>
      <c r="AB174" s="124">
        <f t="shared" si="49"/>
        <v>1</v>
      </c>
      <c r="AC174" s="124">
        <f t="shared" si="51"/>
        <v>1</v>
      </c>
    </row>
    <row r="175" spans="1:29" x14ac:dyDescent="0.25">
      <c r="A175" s="25">
        <v>147</v>
      </c>
      <c r="B175" s="263"/>
      <c r="C175" s="263"/>
      <c r="D175" s="34"/>
      <c r="E175" s="43"/>
      <c r="F175" s="90"/>
      <c r="G175" s="356" t="str">
        <f t="shared" si="42"/>
        <v/>
      </c>
      <c r="H175" s="380"/>
      <c r="I175" s="288"/>
      <c r="J175" s="289"/>
      <c r="K175" s="341" t="str">
        <f>IF(B175=0,"", IF(H175="",0,
IF('Member Info'!H175&gt;'Member Info'!$AJ$12,'Member Info'!$AK$13,IF('Member Info'!H175&gt;'Member Info'!$AJ$11,'Member Info'!$AK$12,IF('Member Info'!H175&gt;'Member Info'!$AJ$10,'Member Info'!$AK$11,IF('Member Info'!H175&gt;'Member Info'!$AJ$9,'Member Info'!$AK$10,IF('Member Info'!H175&gt;'Member Info'!$AJ$8,'Member Info'!$AK$9,'Member Info'!$AK$8)))))))</f>
        <v/>
      </c>
      <c r="L175" s="342"/>
      <c r="M175" s="77"/>
      <c r="N175" s="273"/>
      <c r="O175" s="274"/>
      <c r="P175" s="322" t="str">
        <f t="shared" si="50"/>
        <v/>
      </c>
      <c r="Q175" s="141">
        <f t="shared" si="40"/>
        <v>0</v>
      </c>
      <c r="R175" s="141"/>
      <c r="T175" s="124">
        <f t="shared" si="41"/>
        <v>0</v>
      </c>
      <c r="V175" s="124" t="str">
        <f t="shared" si="43"/>
        <v/>
      </c>
      <c r="W175" s="124" t="str">
        <f t="shared" si="44"/>
        <v/>
      </c>
      <c r="X175" s="124" t="str">
        <f t="shared" si="45"/>
        <v/>
      </c>
      <c r="Y175" s="124" t="str">
        <f t="shared" si="46"/>
        <v/>
      </c>
      <c r="Z175" s="124" t="str">
        <f t="shared" si="47"/>
        <v/>
      </c>
      <c r="AA175" s="124" t="str">
        <f t="shared" si="48"/>
        <v/>
      </c>
      <c r="AB175" s="124">
        <f t="shared" si="49"/>
        <v>1</v>
      </c>
      <c r="AC175" s="124">
        <f t="shared" si="51"/>
        <v>1</v>
      </c>
    </row>
    <row r="176" spans="1:29" x14ac:dyDescent="0.25">
      <c r="A176" s="25">
        <v>148</v>
      </c>
      <c r="B176" s="263"/>
      <c r="C176" s="263"/>
      <c r="D176" s="34"/>
      <c r="E176" s="43"/>
      <c r="F176" s="90"/>
      <c r="G176" s="356" t="str">
        <f t="shared" si="42"/>
        <v/>
      </c>
      <c r="H176" s="380"/>
      <c r="I176" s="288"/>
      <c r="J176" s="289"/>
      <c r="K176" s="341" t="str">
        <f>IF(B176=0,"", IF(H176="",0,
IF('Member Info'!H176&gt;'Member Info'!$AJ$12,'Member Info'!$AK$13,IF('Member Info'!H176&gt;'Member Info'!$AJ$11,'Member Info'!$AK$12,IF('Member Info'!H176&gt;'Member Info'!$AJ$10,'Member Info'!$AK$11,IF('Member Info'!H176&gt;'Member Info'!$AJ$9,'Member Info'!$AK$10,IF('Member Info'!H176&gt;'Member Info'!$AJ$8,'Member Info'!$AK$9,'Member Info'!$AK$8)))))))</f>
        <v/>
      </c>
      <c r="L176" s="342"/>
      <c r="M176" s="77"/>
      <c r="N176" s="273"/>
      <c r="O176" s="274"/>
      <c r="P176" s="322" t="str">
        <f t="shared" si="50"/>
        <v/>
      </c>
      <c r="Q176" s="141">
        <f t="shared" si="40"/>
        <v>0</v>
      </c>
      <c r="R176" s="141"/>
      <c r="T176" s="124">
        <f t="shared" si="41"/>
        <v>0</v>
      </c>
      <c r="V176" s="124" t="str">
        <f t="shared" si="43"/>
        <v/>
      </c>
      <c r="W176" s="124" t="str">
        <f t="shared" si="44"/>
        <v/>
      </c>
      <c r="X176" s="124" t="str">
        <f t="shared" si="45"/>
        <v/>
      </c>
      <c r="Y176" s="124" t="str">
        <f t="shared" si="46"/>
        <v/>
      </c>
      <c r="Z176" s="124" t="str">
        <f t="shared" si="47"/>
        <v/>
      </c>
      <c r="AA176" s="124" t="str">
        <f t="shared" si="48"/>
        <v/>
      </c>
      <c r="AB176" s="124">
        <f t="shared" si="49"/>
        <v>1</v>
      </c>
      <c r="AC176" s="124">
        <f t="shared" si="51"/>
        <v>1</v>
      </c>
    </row>
    <row r="177" spans="1:29" x14ac:dyDescent="0.25">
      <c r="A177" s="25">
        <v>149</v>
      </c>
      <c r="B177" s="263"/>
      <c r="C177" s="263"/>
      <c r="D177" s="34"/>
      <c r="E177" s="43"/>
      <c r="F177" s="90"/>
      <c r="G177" s="356" t="str">
        <f t="shared" si="42"/>
        <v/>
      </c>
      <c r="H177" s="380"/>
      <c r="I177" s="288"/>
      <c r="J177" s="289"/>
      <c r="K177" s="341" t="str">
        <f>IF(B177=0,"", IF(H177="",0,
IF('Member Info'!H177&gt;'Member Info'!$AJ$12,'Member Info'!$AK$13,IF('Member Info'!H177&gt;'Member Info'!$AJ$11,'Member Info'!$AK$12,IF('Member Info'!H177&gt;'Member Info'!$AJ$10,'Member Info'!$AK$11,IF('Member Info'!H177&gt;'Member Info'!$AJ$9,'Member Info'!$AK$10,IF('Member Info'!H177&gt;'Member Info'!$AJ$8,'Member Info'!$AK$9,'Member Info'!$AK$8)))))))</f>
        <v/>
      </c>
      <c r="L177" s="342"/>
      <c r="M177" s="77"/>
      <c r="N177" s="273"/>
      <c r="O177" s="274"/>
      <c r="P177" s="322" t="str">
        <f t="shared" si="50"/>
        <v/>
      </c>
      <c r="Q177" s="141">
        <f t="shared" si="40"/>
        <v>0</v>
      </c>
      <c r="R177" s="141"/>
      <c r="T177" s="124">
        <f t="shared" si="41"/>
        <v>0</v>
      </c>
      <c r="V177" s="124" t="str">
        <f t="shared" si="43"/>
        <v/>
      </c>
      <c r="W177" s="124" t="str">
        <f t="shared" si="44"/>
        <v/>
      </c>
      <c r="X177" s="124" t="str">
        <f t="shared" si="45"/>
        <v/>
      </c>
      <c r="Y177" s="124" t="str">
        <f t="shared" si="46"/>
        <v/>
      </c>
      <c r="Z177" s="124" t="str">
        <f t="shared" si="47"/>
        <v/>
      </c>
      <c r="AA177" s="124" t="str">
        <f t="shared" si="48"/>
        <v/>
      </c>
      <c r="AB177" s="124">
        <f t="shared" si="49"/>
        <v>1</v>
      </c>
      <c r="AC177" s="124">
        <f t="shared" si="51"/>
        <v>1</v>
      </c>
    </row>
    <row r="178" spans="1:29" x14ac:dyDescent="0.25">
      <c r="A178" s="25">
        <v>150</v>
      </c>
      <c r="B178" s="263"/>
      <c r="C178" s="263"/>
      <c r="D178" s="34"/>
      <c r="E178" s="43"/>
      <c r="F178" s="90"/>
      <c r="G178" s="356" t="str">
        <f t="shared" si="42"/>
        <v/>
      </c>
      <c r="H178" s="380"/>
      <c r="I178" s="288"/>
      <c r="J178" s="289"/>
      <c r="K178" s="341" t="str">
        <f>IF(B178=0,"", IF(H178="",0,
IF('Member Info'!H178&gt;'Member Info'!$AJ$12,'Member Info'!$AK$13,IF('Member Info'!H178&gt;'Member Info'!$AJ$11,'Member Info'!$AK$12,IF('Member Info'!H178&gt;'Member Info'!$AJ$10,'Member Info'!$AK$11,IF('Member Info'!H178&gt;'Member Info'!$AJ$9,'Member Info'!$AK$10,IF('Member Info'!H178&gt;'Member Info'!$AJ$8,'Member Info'!$AK$9,'Member Info'!$AK$8)))))))</f>
        <v/>
      </c>
      <c r="L178" s="342"/>
      <c r="M178" s="77"/>
      <c r="N178" s="273"/>
      <c r="O178" s="274"/>
      <c r="P178" s="322" t="str">
        <f t="shared" si="50"/>
        <v/>
      </c>
      <c r="Q178" s="141">
        <f t="shared" si="40"/>
        <v>0</v>
      </c>
      <c r="R178" s="141"/>
      <c r="T178" s="124">
        <f t="shared" si="41"/>
        <v>0</v>
      </c>
      <c r="V178" s="124" t="str">
        <f t="shared" si="43"/>
        <v/>
      </c>
      <c r="W178" s="124" t="str">
        <f t="shared" si="44"/>
        <v/>
      </c>
      <c r="X178" s="124" t="str">
        <f t="shared" si="45"/>
        <v/>
      </c>
      <c r="Y178" s="124" t="str">
        <f t="shared" si="46"/>
        <v/>
      </c>
      <c r="Z178" s="124" t="str">
        <f t="shared" si="47"/>
        <v/>
      </c>
      <c r="AA178" s="124" t="str">
        <f t="shared" si="48"/>
        <v/>
      </c>
      <c r="AB178" s="124">
        <f t="shared" si="49"/>
        <v>1</v>
      </c>
      <c r="AC178" s="124">
        <f t="shared" si="51"/>
        <v>1</v>
      </c>
    </row>
    <row r="179" spans="1:29" x14ac:dyDescent="0.25">
      <c r="A179" s="25"/>
      <c r="B179" s="25"/>
      <c r="C179" s="25"/>
      <c r="D179" s="25"/>
      <c r="E179" s="41"/>
      <c r="F179" s="41"/>
      <c r="G179" s="41"/>
      <c r="H179" s="41"/>
      <c r="I179" s="25"/>
      <c r="J179" s="41"/>
      <c r="K179" s="25"/>
      <c r="L179" s="25"/>
      <c r="M179" s="25"/>
      <c r="N179" s="25"/>
      <c r="O179" s="25"/>
      <c r="P179" s="25"/>
      <c r="Q179" s="25"/>
      <c r="R179" s="25"/>
    </row>
    <row r="180" spans="1:29" x14ac:dyDescent="0.25">
      <c r="A180" s="25"/>
      <c r="B180" s="25"/>
      <c r="C180" s="25"/>
      <c r="D180" s="25"/>
      <c r="E180" s="41"/>
      <c r="F180" s="41"/>
      <c r="G180" s="41"/>
      <c r="H180" s="41"/>
      <c r="I180" s="25"/>
      <c r="J180" s="41"/>
      <c r="K180" s="25"/>
      <c r="L180" s="25"/>
      <c r="M180" s="25"/>
      <c r="N180" s="25"/>
      <c r="O180" s="25"/>
      <c r="P180" s="25"/>
      <c r="Q180" s="25"/>
      <c r="R180" s="25"/>
    </row>
    <row r="181" spans="1:29" x14ac:dyDescent="0.25">
      <c r="A181" s="25"/>
      <c r="B181" s="25"/>
      <c r="C181" s="25"/>
      <c r="D181" s="25"/>
      <c r="E181" s="41"/>
      <c r="F181" s="41"/>
      <c r="G181" s="41"/>
      <c r="H181" s="41"/>
      <c r="I181" s="25"/>
      <c r="J181" s="41"/>
      <c r="K181" s="25"/>
      <c r="L181" s="25"/>
      <c r="M181" s="25"/>
      <c r="N181" s="25"/>
      <c r="O181" s="25"/>
      <c r="P181" s="25"/>
      <c r="Q181" s="25"/>
      <c r="R181" s="25"/>
    </row>
    <row r="182" spans="1:29" x14ac:dyDescent="0.25">
      <c r="A182" s="25"/>
      <c r="B182" s="25"/>
      <c r="C182" s="25"/>
      <c r="D182" s="25"/>
      <c r="E182" s="41"/>
      <c r="F182" s="41"/>
      <c r="G182" s="41"/>
      <c r="H182" s="41"/>
      <c r="I182" s="25"/>
      <c r="J182" s="41"/>
      <c r="K182" s="25"/>
      <c r="L182" s="25"/>
      <c r="M182" s="25"/>
      <c r="N182" s="25"/>
      <c r="O182" s="25"/>
      <c r="P182" s="25"/>
      <c r="Q182" s="25"/>
      <c r="R182" s="25"/>
    </row>
    <row r="183" spans="1:29" x14ac:dyDescent="0.25">
      <c r="A183" s="25"/>
      <c r="B183" s="25"/>
      <c r="C183" s="25"/>
      <c r="D183" s="25"/>
      <c r="E183" s="41"/>
      <c r="F183" s="41"/>
      <c r="G183" s="41"/>
      <c r="H183" s="41"/>
      <c r="I183" s="25"/>
      <c r="J183" s="41"/>
      <c r="K183" s="25"/>
      <c r="L183" s="25"/>
      <c r="M183" s="25"/>
      <c r="N183" s="25"/>
      <c r="O183" s="25"/>
      <c r="P183" s="25"/>
      <c r="Q183" s="25"/>
      <c r="R183" s="25"/>
    </row>
    <row r="184" spans="1:29" x14ac:dyDescent="0.25">
      <c r="A184" s="25"/>
      <c r="B184" s="25"/>
      <c r="C184" s="25"/>
      <c r="D184" s="25"/>
      <c r="E184" s="41"/>
      <c r="F184" s="41"/>
      <c r="G184" s="41"/>
      <c r="H184" s="41"/>
      <c r="I184" s="25"/>
      <c r="J184" s="41"/>
      <c r="K184" s="25"/>
      <c r="L184" s="25"/>
      <c r="M184" s="25"/>
      <c r="N184" s="25"/>
      <c r="O184" s="25"/>
      <c r="P184" s="25"/>
      <c r="Q184" s="25"/>
      <c r="R184" s="25"/>
    </row>
    <row r="185" spans="1:29" x14ac:dyDescent="0.25">
      <c r="A185" s="25"/>
      <c r="B185" s="25"/>
      <c r="C185" s="25"/>
      <c r="D185" s="25"/>
      <c r="E185" s="41"/>
      <c r="F185" s="41"/>
      <c r="G185" s="41"/>
      <c r="H185" s="41"/>
      <c r="I185" s="25"/>
      <c r="J185" s="41"/>
      <c r="K185" s="25"/>
      <c r="L185" s="25"/>
      <c r="M185" s="25"/>
      <c r="N185" s="25"/>
      <c r="O185" s="25"/>
      <c r="P185" s="25"/>
      <c r="Q185" s="25"/>
      <c r="R185" s="25"/>
    </row>
    <row r="186" spans="1:29" x14ac:dyDescent="0.25">
      <c r="A186" s="25"/>
      <c r="B186" s="25"/>
      <c r="C186" s="25"/>
      <c r="D186" s="25"/>
      <c r="E186" s="41"/>
      <c r="F186" s="41"/>
      <c r="G186" s="41"/>
      <c r="H186" s="41"/>
      <c r="I186" s="25"/>
      <c r="J186" s="41"/>
      <c r="K186" s="25"/>
      <c r="L186" s="25"/>
      <c r="M186" s="25"/>
      <c r="N186" s="25"/>
      <c r="O186" s="25"/>
      <c r="P186" s="25"/>
      <c r="Q186" s="25"/>
      <c r="R186" s="25"/>
    </row>
    <row r="187" spans="1:29" x14ac:dyDescent="0.25">
      <c r="A187" s="25"/>
      <c r="B187" s="25"/>
      <c r="C187" s="25"/>
      <c r="D187" s="25"/>
      <c r="E187" s="41"/>
      <c r="F187" s="41"/>
      <c r="G187" s="41"/>
      <c r="H187" s="41"/>
      <c r="I187" s="25"/>
      <c r="J187" s="41"/>
      <c r="K187" s="25"/>
      <c r="L187" s="25"/>
      <c r="M187" s="25"/>
      <c r="N187" s="25"/>
      <c r="O187" s="25"/>
      <c r="P187" s="25"/>
      <c r="Q187" s="25"/>
      <c r="R187" s="25"/>
    </row>
  </sheetData>
  <sheetProtection password="DA71" sheet="1" objects="1" scenarios="1"/>
  <mergeCells count="44">
    <mergeCell ref="O6:P13"/>
    <mergeCell ref="D21:F21"/>
    <mergeCell ref="D15:F15"/>
    <mergeCell ref="D3:M3"/>
    <mergeCell ref="D5:M5"/>
    <mergeCell ref="D6:M6"/>
    <mergeCell ref="D8:M8"/>
    <mergeCell ref="D9:M9"/>
    <mergeCell ref="D10:M10"/>
    <mergeCell ref="D11:M11"/>
    <mergeCell ref="D18:F18"/>
    <mergeCell ref="D13:M13"/>
    <mergeCell ref="B27:B28"/>
    <mergeCell ref="D16:F16"/>
    <mergeCell ref="D19:F19"/>
    <mergeCell ref="D22:F22"/>
    <mergeCell ref="C27:C28"/>
    <mergeCell ref="D27:E27"/>
    <mergeCell ref="F27:F28"/>
    <mergeCell ref="D24:O24"/>
    <mergeCell ref="D25:O25"/>
    <mergeCell ref="O27:O28"/>
    <mergeCell ref="G27:G28"/>
    <mergeCell ref="N27:N28"/>
    <mergeCell ref="K27:K28"/>
    <mergeCell ref="O19:P19"/>
    <mergeCell ref="O18:P18"/>
    <mergeCell ref="B14:C18"/>
    <mergeCell ref="H26:K26"/>
    <mergeCell ref="H27:H28"/>
    <mergeCell ref="AJ2:AJ3"/>
    <mergeCell ref="J27:J28"/>
    <mergeCell ref="L27:L28"/>
    <mergeCell ref="Q27:Q28"/>
    <mergeCell ref="P27:P28"/>
    <mergeCell ref="I15:M15"/>
    <mergeCell ref="I16:M16"/>
    <mergeCell ref="I18:M22"/>
    <mergeCell ref="I27:I28"/>
    <mergeCell ref="M27:M28"/>
    <mergeCell ref="O16:P16"/>
    <mergeCell ref="D12:M12"/>
    <mergeCell ref="D2:M2"/>
    <mergeCell ref="N15:Q15"/>
  </mergeCells>
  <conditionalFormatting sqref="P29:P178">
    <cfRule type="containsText" dxfId="481" priority="4" operator="containsText" text="MISSING">
      <formula>NOT(ISERROR(SEARCH("MISSING",P29)))</formula>
    </cfRule>
    <cfRule type="containsText" dxfId="480" priority="5" operator="containsText" text="READY">
      <formula>NOT(ISERROR(SEARCH("READY",P29)))</formula>
    </cfRule>
  </conditionalFormatting>
  <conditionalFormatting sqref="B14:C18">
    <cfRule type="containsText" dxfId="479" priority="2" operator="containsText" text="belfast">
      <formula>NOT(ISERROR(SEARCH("belfast",B14)))</formula>
    </cfRule>
    <cfRule type="containsText" dxfId="478" priority="3" operator="containsText" text="Identifier">
      <formula>NOT(ISERROR(SEARCH("Identifier",B14)))</formula>
    </cfRule>
  </conditionalFormatting>
  <conditionalFormatting sqref="P29:P178">
    <cfRule type="iconSet" priority="1">
      <iconSet iconSet="3Symbols">
        <cfvo type="percent" val="0"/>
        <cfvo type="percent" val="33"/>
        <cfvo type="percent" val="67"/>
      </iconSet>
    </cfRule>
  </conditionalFormatting>
  <dataValidations xWindow="926" yWindow="707" count="17">
    <dataValidation type="list" allowBlank="1" showInputMessage="1" showErrorMessage="1" sqref="AE46:AF46" xr:uid="{00000000-0002-0000-0000-000000000000}">
      <formula1>$S$2:$S$8</formula1>
    </dataValidation>
    <dataValidation type="list" allowBlank="1" showInputMessage="1" showErrorMessage="1" errorTitle="part time indicator" error="please select a valid option from the dropdown list" promptTitle="Is the employee part time?" prompt="Please select an option -_x000a__x000a_Y - Part time_x000a_N - Whole time_x000a_C - Casual" sqref="AD46" xr:uid="{00000000-0002-0000-0000-000001000000}">
      <formula1>$U$2:$U$4</formula1>
    </dataValidation>
    <dataValidation allowBlank="1" showInputMessage="1" showErrorMessage="1" promptTitle="Surname" prompt="Please enter in CAPITALS only." sqref="E29:E178" xr:uid="{00000000-0002-0000-0000-000002000000}"/>
    <dataValidation allowBlank="1" showInputMessage="1" showErrorMessage="1" promptTitle="Please enter the Full time hours" prompt="The hours a part time member would work, if they were Full Time." sqref="AG46" xr:uid="{00000000-0002-0000-0000-000003000000}"/>
    <dataValidation type="list" allowBlank="1" showInputMessage="1" showErrorMessage="1" errorTitle="part time indicator" error="please select a valid option from the dropdown list" promptTitle="Is the employee part time?" prompt="Please select an option -_x000a__x000a_YES - Part time_x000a_" sqref="J29:J178" xr:uid="{00000000-0002-0000-0000-000004000000}">
      <formula1>$U$2:$U$3</formula1>
    </dataValidation>
    <dataValidation type="textLength" allowBlank="1" showInputMessage="1" showErrorMessage="1" errorTitle="Invalid Format" error="Please enter the National Insurance Number as 1 full number, no spaces." promptTitle="National Insurance Number" prompt="_x000a_Please enter the members National Insurance Number_x000a__x000a_Please enter as 1 full number, no spaces" sqref="B29:B178" xr:uid="{00000000-0002-0000-0000-000005000000}">
      <formula1>9</formula1>
      <formula2>9</formula2>
    </dataValidation>
    <dataValidation type="list" allowBlank="1" showInputMessage="1" showErrorMessage="1" sqref="C29:C178" xr:uid="{00000000-0002-0000-0000-000006000000}">
      <formula1>$Y$2:$Y$7</formula1>
    </dataValidation>
    <dataValidation type="textLength" allowBlank="1" showInputMessage="1" showErrorMessage="1" errorTitle="Incorrect format Entered" error="Your Practice Identifier should be_x000a_ 4 Characters_x000a_-_x000a_Area Identifier, E, N, S, W_x000a__x000a_followed by 3 digit practice number._x000a__x000a_Belfast and SE trusts should use &quot;E&quot;_x000a_" promptTitle="Practice Identifier" prompt="Please enter your practice Identifier,_x000a_4 Characters-_x000a_Area Identifier, E, N, S, W_x000a_followed by 3 digit practice number._x000a__x000a_It Should Not Be your IT identifer that starts with Z00XXX" sqref="D16:F16" xr:uid="{00000000-0002-0000-0000-000007000000}">
      <formula1>4</formula1>
      <formula2>4</formula2>
    </dataValidation>
    <dataValidation type="list" allowBlank="1" showInputMessage="1" showErrorMessage="1" promptTitle="Please enter the Full time hours" prompt="The full time hours a person would work in this role. Some practices based this per job role, others make it the same throughout the practice. _x000a__x000a_This is used to calculate the percentage of part time service accrual for the members record." sqref="M29:M178" xr:uid="{00000000-0002-0000-0000-000008000000}">
      <formula1>$Z$2:$Z$22</formula1>
    </dataValidation>
    <dataValidation allowBlank="1" showInputMessage="1" showErrorMessage="1" promptTitle="Practice manager" prompt="_x000a_Please enter the name of the Practice Manager_x000a__x000a_NOT the person who submits monthly GP1, e.g. payroll assistant, accountant etc._x000a__x000a_The person who submits the form each month will entertheir name on each GP1." sqref="D19:F19" xr:uid="{00000000-0002-0000-0000-000009000000}"/>
    <dataValidation allowBlank="1" showInputMessage="1" showErrorMessage="1" promptTitle="WTE - Whole Time Equvalent" prompt="Please enter the members Whole Time Equivalent value_x000a__x000a_(Hourly rate of pay * Full time Equvalent hours * 52.14)" sqref="I29:I178" xr:uid="{00000000-0002-0000-0000-00000A000000}"/>
    <dataValidation allowBlank="1" showDropDown="1" showInputMessage="1" showErrorMessage="1" promptTitle="Cell Automatically Completed" prompt="You cannot edit this cell - to change a members rate, Change their Actual Pensionable earnings in Column H._x000a__x000a_The rate shown on this page will reflect the members rate on the Day you are viewing the form. Each GP1 will show the correct rate for that month." sqref="K29:K178" xr:uid="{00000000-0002-0000-0000-00000B000000}"/>
    <dataValidation type="list" allowBlank="1" showInputMessage="1" promptTitle="Has Member Changed Contributions" prompt="_x000a_If the member has received a payrise or promotion mid year, and has subsequently changed Contribution rates, please select yes in the drop down box._x000a_" sqref="O29:O178" xr:uid="{00000000-0002-0000-0000-00000C000000}">
      <formula1>$T$2:$T$3</formula1>
    </dataValidation>
    <dataValidation type="list" allowBlank="1" showInputMessage="1" showErrorMessage="1" sqref="O16:P16" xr:uid="{00000000-0002-0000-0000-00000D000000}">
      <formula1>$AM$5:$AM$16</formula1>
    </dataValidation>
    <dataValidation type="date" allowBlank="1" showInputMessage="1" showErrorMessage="1" errorTitle="Contrubution Rate Start 24/25" error="You have Entered an Invalid Date, the date must be between 01/04/2025 and 31/03/2026" promptTitle="Member start date" prompt="Please enter the date the member started paying into the scheme during their current pensionable employment at this practice._x000a__x000a_The date should be between 01/04/2025 and 31/03/2026_x000a__x000a_" sqref="F29:F178" xr:uid="{00000000-0002-0000-0000-00000E000000}">
      <formula1>$U$4</formula1>
      <formula2>$U$5</formula2>
    </dataValidation>
    <dataValidation allowBlank="1" showInputMessage="1" promptTitle="Member Info Status" prompt="this box must say &quot;READY&quot;. If it does not say ready, you are missing madatory information to the left in the yellow boxes" sqref="P29:P178" xr:uid="{00000000-0002-0000-0000-00000F000000}"/>
    <dataValidation type="date" allowBlank="1" showInputMessage="1" showErrorMessage="1" errorTitle="Invalid Date" error="Please Enter a Valid Date between 01/04/2025 and 31/03/2026_x000a__x000a_" promptTitle="Has Member left the Practice??" prompt="_x000a_If the member leaves the scheme, enter their Leaving date here._x000a__x000a_A member can have a service break of up to 3 months. they must then be made a leaver and are free to rejoin." sqref="N29:N178" xr:uid="{00000000-0002-0000-0000-000010000000}">
      <formula1>$U$4</formula1>
      <formula2>$U$5</formula2>
    </dataValidation>
  </dataValidations>
  <hyperlinks>
    <hyperlink ref="D3" r:id="rId1" xr:uid="{00000000-0004-0000-0000-000000000000}"/>
  </hyperlinks>
  <pageMargins left="0.7" right="0.7" top="0.75" bottom="0.75" header="0.3" footer="0.3"/>
  <pageSetup paperSize="9" scale="31" orientation="portrait" r:id="rId2"/>
  <colBreaks count="1" manualBreakCount="1">
    <brk id="18"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sheetPr>
  <dimension ref="A1:AX5143"/>
  <sheetViews>
    <sheetView showZeros="0" view="pageBreakPreview" zoomScale="70" zoomScaleNormal="100" zoomScaleSheetLayoutView="70" workbookViewId="0">
      <selection activeCell="F32" sqref="F32"/>
    </sheetView>
  </sheetViews>
  <sheetFormatPr defaultRowHeight="15" x14ac:dyDescent="0.25"/>
  <cols>
    <col min="1" max="1" width="9.140625" style="124"/>
    <col min="2" max="2" width="11.7109375" style="124" customWidth="1"/>
    <col min="3" max="3" width="18.7109375" style="124" customWidth="1"/>
    <col min="4" max="4" width="8.28515625" style="124" customWidth="1"/>
    <col min="5" max="5" width="13.140625" style="124" customWidth="1"/>
    <col min="6" max="6" width="19.85546875" style="124" customWidth="1"/>
    <col min="7" max="7" width="17.7109375" style="124" customWidth="1"/>
    <col min="8" max="8" width="11.5703125" style="124" customWidth="1"/>
    <col min="9" max="9" width="17.28515625" style="124" customWidth="1"/>
    <col min="10" max="10" width="15.7109375" style="124" customWidth="1"/>
    <col min="11" max="11" width="15.7109375" style="108" customWidth="1"/>
    <col min="12" max="12" width="38.7109375" style="124" customWidth="1"/>
    <col min="13" max="13" width="24.28515625" style="124" customWidth="1"/>
    <col min="14" max="14" width="16.140625" style="124" customWidth="1"/>
    <col min="15" max="15" width="11.42578125" style="124" hidden="1" customWidth="1"/>
    <col min="16" max="16" width="10.5703125" style="124" hidden="1" customWidth="1"/>
    <col min="17" max="17" width="14.85546875" style="124" hidden="1" customWidth="1"/>
    <col min="18" max="18" width="9.140625" style="124" hidden="1" customWidth="1"/>
    <col min="19" max="19" width="13.5703125" style="124" hidden="1" customWidth="1"/>
    <col min="20" max="20" width="14.42578125" style="222" hidden="1" customWidth="1"/>
    <col min="21" max="21" width="12.42578125" style="222" hidden="1" customWidth="1"/>
    <col min="22" max="23" width="9.140625" style="222" hidden="1" customWidth="1"/>
    <col min="24" max="28" width="9.140625" style="110" hidden="1" customWidth="1"/>
    <col min="29" max="29" width="11.85546875" style="124" hidden="1" customWidth="1"/>
    <col min="30" max="30" width="10.5703125" style="124" hidden="1" customWidth="1"/>
    <col min="31" max="31" width="11" style="124" hidden="1" customWidth="1"/>
    <col min="32" max="33" width="9.140625" style="124" hidden="1" customWidth="1"/>
    <col min="34" max="34" width="11.28515625" style="124" hidden="1" customWidth="1"/>
    <col min="35" max="35" width="13.140625" style="124" hidden="1" customWidth="1"/>
    <col min="36" max="45" width="9.140625" style="124" hidden="1" customWidth="1"/>
    <col min="46" max="46" width="9.140625" style="124" customWidth="1"/>
    <col min="47" max="47" width="0" style="124" hidden="1" customWidth="1"/>
    <col min="48" max="16384" width="9.140625" style="124"/>
  </cols>
  <sheetData>
    <row r="1" spans="1:28" x14ac:dyDescent="0.25">
      <c r="A1" s="10"/>
      <c r="B1" s="11"/>
      <c r="C1" s="11"/>
      <c r="D1" s="11"/>
      <c r="E1" s="11"/>
      <c r="F1" s="11"/>
      <c r="G1" s="11"/>
      <c r="H1" s="11"/>
      <c r="I1" s="16"/>
      <c r="J1" s="16"/>
      <c r="K1" s="414"/>
      <c r="L1" s="16"/>
      <c r="M1" s="5"/>
      <c r="N1" s="5"/>
      <c r="O1" s="241"/>
      <c r="P1" s="5"/>
      <c r="S1" s="214"/>
      <c r="T1" s="214">
        <v>45992</v>
      </c>
      <c r="U1" s="340">
        <v>46022</v>
      </c>
      <c r="W1" s="124"/>
      <c r="X1" s="124"/>
      <c r="Y1" s="124"/>
      <c r="Z1" s="124"/>
      <c r="AA1" s="124"/>
      <c r="AB1" s="124"/>
    </row>
    <row r="2" spans="1:28" ht="23.25" x14ac:dyDescent="0.35">
      <c r="A2" s="6"/>
      <c r="B2" s="469" t="s">
        <v>0</v>
      </c>
      <c r="C2" s="469"/>
      <c r="D2" s="469"/>
      <c r="E2" s="469"/>
      <c r="F2" s="469"/>
      <c r="G2" s="469"/>
      <c r="H2" s="469"/>
      <c r="I2" s="469"/>
      <c r="J2" s="469"/>
      <c r="K2" s="469"/>
      <c r="L2" s="469"/>
      <c r="M2" s="469"/>
      <c r="N2" s="5"/>
      <c r="O2" s="5"/>
      <c r="P2" s="5"/>
      <c r="Q2" s="5"/>
      <c r="R2" s="78" t="s">
        <v>431</v>
      </c>
      <c r="T2" s="124"/>
      <c r="X2" s="124"/>
      <c r="Y2" s="124"/>
      <c r="Z2" s="124"/>
      <c r="AA2" s="124"/>
      <c r="AB2" s="124"/>
    </row>
    <row r="3" spans="1:28" ht="21" x14ac:dyDescent="0.25">
      <c r="A3" s="6"/>
      <c r="B3" s="501" t="s">
        <v>1</v>
      </c>
      <c r="C3" s="501"/>
      <c r="D3" s="501"/>
      <c r="E3" s="501"/>
      <c r="F3" s="501"/>
      <c r="G3" s="501"/>
      <c r="H3" s="501"/>
      <c r="I3" s="501"/>
      <c r="J3" s="501"/>
      <c r="K3" s="501"/>
      <c r="L3" s="501"/>
      <c r="M3" s="501"/>
      <c r="N3" s="5"/>
      <c r="O3" s="5"/>
      <c r="P3" s="5"/>
      <c r="Q3" s="5"/>
      <c r="R3" s="78"/>
      <c r="T3" s="124"/>
      <c r="X3" s="124"/>
      <c r="Y3" s="124"/>
      <c r="Z3" s="124"/>
      <c r="AA3" s="124"/>
      <c r="AB3" s="124"/>
    </row>
    <row r="4" spans="1:28" x14ac:dyDescent="0.25">
      <c r="A4" s="6"/>
      <c r="B4" s="25"/>
      <c r="C4" s="25"/>
      <c r="D4" s="12"/>
      <c r="E4" s="12"/>
      <c r="F4" s="12"/>
      <c r="G4" s="12"/>
      <c r="H4" s="12"/>
      <c r="I4" s="12"/>
      <c r="J4" s="5"/>
      <c r="K4" s="5"/>
      <c r="L4" s="425"/>
      <c r="M4" s="5"/>
      <c r="N4" s="5"/>
      <c r="O4" s="5"/>
      <c r="P4" s="5"/>
      <c r="Q4" s="5" t="s">
        <v>593</v>
      </c>
      <c r="R4" s="78" t="s">
        <v>583</v>
      </c>
      <c r="T4" s="124"/>
      <c r="X4" s="124"/>
      <c r="Y4" s="124"/>
      <c r="Z4" s="124"/>
      <c r="AA4" s="124"/>
      <c r="AB4" s="124"/>
    </row>
    <row r="5" spans="1:28" ht="16.5" thickBot="1" x14ac:dyDescent="0.3">
      <c r="A5" s="6"/>
      <c r="B5" s="233" t="s">
        <v>2</v>
      </c>
      <c r="C5" s="81"/>
      <c r="D5" s="81"/>
      <c r="E5" s="81"/>
      <c r="F5" s="81"/>
      <c r="G5" s="81"/>
      <c r="H5" s="13"/>
      <c r="I5" s="13"/>
      <c r="J5" s="13"/>
      <c r="K5" s="13"/>
      <c r="L5" s="44"/>
      <c r="M5" s="5"/>
      <c r="N5" s="5"/>
      <c r="O5" s="5"/>
      <c r="P5" s="5"/>
      <c r="Q5" s="5" t="s">
        <v>594</v>
      </c>
      <c r="R5" s="78" t="s">
        <v>582</v>
      </c>
      <c r="T5" s="124"/>
      <c r="X5" s="124"/>
      <c r="Y5" s="124"/>
      <c r="Z5" s="124"/>
      <c r="AA5" s="124"/>
      <c r="AB5" s="124"/>
    </row>
    <row r="6" spans="1:28" ht="15.75" customHeight="1" thickBot="1" x14ac:dyDescent="0.3">
      <c r="A6" s="6"/>
      <c r="B6" s="503">
        <f>'Member Info'!D6</f>
        <v>0</v>
      </c>
      <c r="C6" s="504"/>
      <c r="D6" s="504"/>
      <c r="E6" s="504"/>
      <c r="F6" s="504"/>
      <c r="G6" s="505"/>
      <c r="H6" s="385"/>
      <c r="I6" s="385"/>
      <c r="J6" s="24"/>
      <c r="K6" s="508" t="str">
        <f>IF(ISERROR(AE182),"***An error has been detected, please enter an explantion below***",IF(AE182&lt;-1,"**An error has been detected, please enter explanation below**",IF(AE182&gt;1,"**An error has been detected, please enter an explantion below**",IF(P18=1,"Please fix the error in the box below before submitting GP1",IF(AL182&gt;=1,"**An error has been detected, please correct the Deemed error(s)**",IF(OR(AR32=1,AS32=1),"An Error Has Been Detected, Please Enter and Explanation Below","Form Ready to submit"))))))</f>
        <v>An Error Has Been Detected, Please Enter and Explanation Below</v>
      </c>
      <c r="L6" s="509"/>
      <c r="M6" s="510"/>
      <c r="N6" s="5"/>
      <c r="O6" s="5"/>
      <c r="P6" s="5"/>
      <c r="Q6" s="5"/>
      <c r="R6" s="78" t="s">
        <v>434</v>
      </c>
      <c r="T6" s="124"/>
      <c r="X6" s="124"/>
      <c r="Y6" s="124"/>
      <c r="Z6" s="124"/>
      <c r="AA6" s="124"/>
      <c r="AB6" s="124"/>
    </row>
    <row r="7" spans="1:28" ht="15.75" thickBot="1" x14ac:dyDescent="0.3">
      <c r="A7" s="6"/>
      <c r="B7" s="12"/>
      <c r="C7" s="12"/>
      <c r="D7" s="12"/>
      <c r="E7" s="12"/>
      <c r="F7" s="5"/>
      <c r="G7" s="5"/>
      <c r="H7" s="5"/>
      <c r="I7" s="5"/>
      <c r="J7" s="5"/>
      <c r="K7" s="511"/>
      <c r="L7" s="512"/>
      <c r="M7" s="513"/>
      <c r="N7" s="5"/>
      <c r="O7" s="5"/>
      <c r="P7" s="5"/>
      <c r="Q7" s="5"/>
      <c r="R7" s="78" t="s">
        <v>541</v>
      </c>
      <c r="T7" s="124"/>
      <c r="X7" s="124"/>
      <c r="Y7" s="124"/>
      <c r="Z7" s="124"/>
      <c r="AA7" s="124"/>
      <c r="AB7" s="124"/>
    </row>
    <row r="8" spans="1:28" ht="16.5" thickBot="1" x14ac:dyDescent="0.3">
      <c r="A8" s="6"/>
      <c r="B8" s="233" t="s">
        <v>564</v>
      </c>
      <c r="C8" s="81"/>
      <c r="D8" s="81"/>
      <c r="E8" s="81"/>
      <c r="F8" s="81"/>
      <c r="G8" s="81"/>
      <c r="H8" s="13"/>
      <c r="I8" s="13"/>
      <c r="J8" s="13"/>
      <c r="K8" s="514"/>
      <c r="L8" s="515"/>
      <c r="M8" s="516"/>
      <c r="N8" s="5"/>
      <c r="O8" s="5"/>
      <c r="P8" s="5"/>
      <c r="Q8" s="5"/>
      <c r="R8" s="78" t="s">
        <v>492</v>
      </c>
      <c r="T8" s="124"/>
      <c r="X8" s="124"/>
      <c r="Y8" s="124"/>
      <c r="Z8" s="124"/>
      <c r="AA8" s="124"/>
      <c r="AB8" s="124"/>
    </row>
    <row r="9" spans="1:28" x14ac:dyDescent="0.25">
      <c r="A9" s="6"/>
      <c r="B9" s="538" t="str">
        <f>'Member Info'!$D$9</f>
        <v>Enter Practice address here on Member info Page - delete if not required</v>
      </c>
      <c r="C9" s="539"/>
      <c r="D9" s="539"/>
      <c r="E9" s="539"/>
      <c r="F9" s="539"/>
      <c r="G9" s="540"/>
      <c r="H9" s="82"/>
      <c r="I9" s="82"/>
      <c r="J9" s="272"/>
      <c r="K9" s="517"/>
      <c r="L9" s="518"/>
      <c r="M9" s="519"/>
      <c r="N9" s="5"/>
      <c r="O9" s="5"/>
      <c r="P9" s="5"/>
      <c r="Q9" s="5"/>
      <c r="R9" s="78" t="s">
        <v>485</v>
      </c>
      <c r="T9" s="124"/>
      <c r="X9" s="124"/>
      <c r="Y9" s="124"/>
      <c r="Z9" s="124"/>
      <c r="AA9" s="124"/>
      <c r="AB9" s="124"/>
    </row>
    <row r="10" spans="1:28" x14ac:dyDescent="0.25">
      <c r="A10" s="6"/>
      <c r="B10" s="541" t="str">
        <f>'Member Info'!$D$10</f>
        <v>Enter Practice address here on Member info Page - delete if not required</v>
      </c>
      <c r="C10" s="542"/>
      <c r="D10" s="542"/>
      <c r="E10" s="542"/>
      <c r="F10" s="542"/>
      <c r="G10" s="543"/>
      <c r="H10" s="82"/>
      <c r="I10" s="82"/>
      <c r="J10" s="272"/>
      <c r="K10" s="517"/>
      <c r="L10" s="518"/>
      <c r="M10" s="519"/>
      <c r="N10" s="5"/>
      <c r="O10" s="5"/>
      <c r="P10" s="5"/>
      <c r="Q10" s="5"/>
      <c r="R10" s="78"/>
      <c r="T10" s="124"/>
      <c r="X10" s="124"/>
      <c r="Y10" s="124"/>
      <c r="Z10" s="124"/>
      <c r="AA10" s="124"/>
      <c r="AB10" s="124"/>
    </row>
    <row r="11" spans="1:28" x14ac:dyDescent="0.25">
      <c r="A11" s="6"/>
      <c r="B11" s="541" t="str">
        <f>'Member Info'!$D$11</f>
        <v>Enter Practice address here on Member info Page - delete if not required</v>
      </c>
      <c r="C11" s="542"/>
      <c r="D11" s="542"/>
      <c r="E11" s="542"/>
      <c r="F11" s="542"/>
      <c r="G11" s="543"/>
      <c r="H11" s="82"/>
      <c r="I11" s="82"/>
      <c r="J11" s="272"/>
      <c r="K11" s="517"/>
      <c r="L11" s="518"/>
      <c r="M11" s="519"/>
      <c r="N11" s="5"/>
      <c r="O11" s="5"/>
      <c r="P11" s="5"/>
      <c r="Q11" s="5"/>
      <c r="T11" s="124"/>
      <c r="X11" s="124"/>
      <c r="Y11" s="124"/>
      <c r="Z11" s="124"/>
      <c r="AA11" s="124"/>
      <c r="AB11" s="124"/>
    </row>
    <row r="12" spans="1:28" x14ac:dyDescent="0.25">
      <c r="A12" s="6"/>
      <c r="B12" s="541" t="str">
        <f>'Member Info'!$D$12</f>
        <v>Enter Practice address here on Member info Page - delete if not required</v>
      </c>
      <c r="C12" s="542"/>
      <c r="D12" s="542"/>
      <c r="E12" s="542"/>
      <c r="F12" s="542"/>
      <c r="G12" s="543"/>
      <c r="H12" s="82"/>
      <c r="I12" s="82"/>
      <c r="J12" s="272"/>
      <c r="K12" s="517"/>
      <c r="L12" s="518"/>
      <c r="M12" s="519"/>
      <c r="N12" s="5"/>
      <c r="O12" s="5"/>
      <c r="P12" s="5"/>
      <c r="Q12" s="5"/>
      <c r="T12" s="124"/>
      <c r="X12" s="124"/>
      <c r="Y12" s="124"/>
      <c r="Z12" s="124"/>
      <c r="AA12" s="124"/>
      <c r="AB12" s="124"/>
    </row>
    <row r="13" spans="1:28" ht="15.75" thickBot="1" x14ac:dyDescent="0.3">
      <c r="A13" s="6"/>
      <c r="B13" s="544" t="str">
        <f>'Member Info'!$D$13</f>
        <v>Enter Practice address here on Member info Page - delete if not required</v>
      </c>
      <c r="C13" s="545"/>
      <c r="D13" s="545"/>
      <c r="E13" s="545"/>
      <c r="F13" s="545"/>
      <c r="G13" s="546"/>
      <c r="H13" s="82"/>
      <c r="I13" s="82"/>
      <c r="J13" s="272"/>
      <c r="K13" s="520"/>
      <c r="L13" s="521"/>
      <c r="M13" s="522"/>
      <c r="N13" s="5"/>
      <c r="O13" s="5"/>
      <c r="P13" s="5"/>
      <c r="Q13" s="5"/>
      <c r="T13" s="124"/>
      <c r="X13" s="124"/>
      <c r="Y13" s="124"/>
      <c r="Z13" s="124"/>
      <c r="AA13" s="124"/>
      <c r="AB13" s="124"/>
    </row>
    <row r="14" spans="1:28" x14ac:dyDescent="0.25">
      <c r="A14" s="6"/>
      <c r="B14" s="12"/>
      <c r="C14" s="12"/>
      <c r="D14" s="12"/>
      <c r="E14" s="12"/>
      <c r="F14" s="5"/>
      <c r="G14" s="5"/>
      <c r="H14" s="5"/>
      <c r="I14" s="5"/>
      <c r="J14" s="5"/>
      <c r="K14" s="5"/>
      <c r="L14" s="329"/>
      <c r="M14" s="329"/>
      <c r="N14" s="5"/>
      <c r="O14" s="5"/>
      <c r="P14" s="5"/>
      <c r="Q14" s="5"/>
      <c r="T14" s="124"/>
      <c r="W14" s="223"/>
      <c r="X14" s="124"/>
      <c r="Y14" s="124"/>
      <c r="Z14" s="124"/>
      <c r="AA14" s="124"/>
      <c r="AB14" s="124"/>
    </row>
    <row r="15" spans="1:28" ht="16.5" thickBot="1" x14ac:dyDescent="0.3">
      <c r="A15" s="6"/>
      <c r="B15" s="233" t="s">
        <v>4</v>
      </c>
      <c r="C15" s="81"/>
      <c r="D15" s="81"/>
      <c r="E15" s="81"/>
      <c r="F15" s="81"/>
      <c r="G15" s="81"/>
      <c r="H15" s="13"/>
      <c r="I15" s="13"/>
      <c r="J15" s="13"/>
      <c r="K15" s="13"/>
      <c r="L15" s="44"/>
      <c r="M15" s="5"/>
      <c r="N15" s="5"/>
      <c r="O15" s="5"/>
      <c r="P15" s="5"/>
      <c r="Q15" s="5"/>
      <c r="T15" s="124"/>
      <c r="W15" s="223"/>
      <c r="X15" s="124"/>
      <c r="Y15" s="124"/>
      <c r="Z15" s="124"/>
      <c r="AA15" s="124"/>
      <c r="AB15" s="124"/>
    </row>
    <row r="16" spans="1:28" ht="17.25" customHeight="1" thickBot="1" x14ac:dyDescent="0.3">
      <c r="A16" s="6"/>
      <c r="B16" s="503">
        <f>'Member Info'!$D$16</f>
        <v>0</v>
      </c>
      <c r="C16" s="504"/>
      <c r="D16" s="504"/>
      <c r="E16" s="504"/>
      <c r="F16" s="504"/>
      <c r="G16" s="505"/>
      <c r="H16" s="385"/>
      <c r="I16" s="385"/>
      <c r="J16" s="325"/>
      <c r="K16" s="523" t="str">
        <f>IF(OR(AA182&gt;0,AF182&gt;0,AG182&gt;0),"STOP! - Urgent Action Required","")</f>
        <v/>
      </c>
      <c r="L16" s="524"/>
      <c r="M16" s="525"/>
      <c r="N16" s="5"/>
      <c r="O16" s="5"/>
      <c r="P16" s="5"/>
      <c r="Q16" s="5"/>
      <c r="T16" s="124">
        <f>'Member Info'!X2</f>
        <v>2.5</v>
      </c>
      <c r="W16" s="224"/>
      <c r="X16" s="124"/>
      <c r="Y16" s="124"/>
      <c r="Z16" s="124"/>
      <c r="AA16" s="124"/>
      <c r="AB16" s="124"/>
    </row>
    <row r="17" spans="1:45" ht="15" customHeight="1" x14ac:dyDescent="0.25">
      <c r="A17" s="6"/>
      <c r="B17" s="12"/>
      <c r="C17" s="12"/>
      <c r="D17" s="12"/>
      <c r="E17" s="12"/>
      <c r="F17" s="5"/>
      <c r="G17" s="5"/>
      <c r="H17" s="5"/>
      <c r="I17" s="5"/>
      <c r="J17" s="5"/>
      <c r="K17" s="526" t="str">
        <f>IF(AA182&gt;=1,"A Cut, Copy and paste action has corrupted this form, please UNDO (CTRL + Z) last action, or a New form will need to be Used from now on",IF(AF182&gt;0,"One or More members have been marked as - Left Employment/Scheme, but do not have an end date. please enter the End Date in the Member Info Tab",IF(AG182&gt;=1,"Leaver this month, send their T55a terminating form to HSCPensions@hscni.net today","")))</f>
        <v/>
      </c>
      <c r="L17" s="527"/>
      <c r="M17" s="528"/>
      <c r="N17" s="5"/>
      <c r="O17" s="5"/>
      <c r="P17" s="5"/>
      <c r="Q17" s="5"/>
      <c r="T17" s="124"/>
      <c r="X17" s="222"/>
      <c r="AC17" s="110"/>
    </row>
    <row r="18" spans="1:45" ht="16.5" customHeight="1" thickBot="1" x14ac:dyDescent="0.3">
      <c r="A18" s="6"/>
      <c r="B18" s="81" t="s">
        <v>470</v>
      </c>
      <c r="C18" s="81"/>
      <c r="D18" s="81"/>
      <c r="E18" s="328" t="s">
        <v>414</v>
      </c>
      <c r="F18" s="265"/>
      <c r="G18" s="265"/>
      <c r="H18" s="265"/>
      <c r="I18" s="265"/>
      <c r="J18" s="382"/>
      <c r="K18" s="529"/>
      <c r="L18" s="530"/>
      <c r="M18" s="531"/>
      <c r="N18" s="5"/>
      <c r="O18" s="5"/>
      <c r="P18" s="5">
        <f>IF(OR(K16="",K17="Leaver this month, send their T55a terminating form to HSCPensions@hscni.net today"),0,1)</f>
        <v>0</v>
      </c>
      <c r="Q18" s="5"/>
      <c r="T18" s="124"/>
      <c r="X18" s="222"/>
      <c r="AC18" s="110"/>
    </row>
    <row r="19" spans="1:45" ht="15.75" customHeight="1" thickBot="1" x14ac:dyDescent="0.3">
      <c r="A19" s="6"/>
      <c r="B19" s="503">
        <f>'Member Info'!$D$19</f>
        <v>0</v>
      </c>
      <c r="C19" s="504"/>
      <c r="D19" s="505"/>
      <c r="E19" s="535"/>
      <c r="F19" s="536"/>
      <c r="G19" s="537"/>
      <c r="H19" s="386"/>
      <c r="I19" s="386"/>
      <c r="J19" s="326"/>
      <c r="K19" s="529"/>
      <c r="L19" s="530"/>
      <c r="M19" s="531"/>
      <c r="N19" s="5"/>
      <c r="O19" s="5"/>
      <c r="P19" s="5"/>
      <c r="Q19" s="5"/>
      <c r="T19" s="124"/>
      <c r="X19" s="222"/>
      <c r="AC19" s="110"/>
    </row>
    <row r="20" spans="1:45" ht="15" customHeight="1" x14ac:dyDescent="0.25">
      <c r="A20" s="6"/>
      <c r="B20" s="25"/>
      <c r="C20" s="25"/>
      <c r="D20" s="25"/>
      <c r="E20" s="25"/>
      <c r="F20" s="5"/>
      <c r="G20" s="5"/>
      <c r="H20" s="5"/>
      <c r="I20" s="5"/>
      <c r="J20" s="5"/>
      <c r="K20" s="529"/>
      <c r="L20" s="530"/>
      <c r="M20" s="531"/>
      <c r="N20" s="5"/>
      <c r="O20" s="5"/>
      <c r="P20" s="5"/>
      <c r="Q20" s="5"/>
      <c r="T20" s="124"/>
      <c r="X20" s="222"/>
      <c r="AC20" s="110"/>
    </row>
    <row r="21" spans="1:45" ht="16.5" customHeight="1" thickBot="1" x14ac:dyDescent="0.3">
      <c r="A21" s="6"/>
      <c r="B21" s="233" t="s">
        <v>526</v>
      </c>
      <c r="C21" s="81"/>
      <c r="D21" s="81"/>
      <c r="E21" s="81"/>
      <c r="F21" s="81"/>
      <c r="G21" s="81"/>
      <c r="H21" s="13"/>
      <c r="I21" s="13"/>
      <c r="J21" s="13"/>
      <c r="K21" s="529"/>
      <c r="L21" s="530"/>
      <c r="M21" s="531"/>
      <c r="N21" s="5"/>
      <c r="O21" s="5"/>
      <c r="P21" s="5"/>
      <c r="Q21" s="5"/>
      <c r="T21" s="124"/>
      <c r="X21" s="222"/>
      <c r="AC21" s="110"/>
    </row>
    <row r="22" spans="1:45" ht="15.75" customHeight="1" thickBot="1" x14ac:dyDescent="0.3">
      <c r="A22" s="6"/>
      <c r="B22" s="535"/>
      <c r="C22" s="536"/>
      <c r="D22" s="536"/>
      <c r="E22" s="536"/>
      <c r="F22" s="536"/>
      <c r="G22" s="537"/>
      <c r="H22" s="386"/>
      <c r="I22" s="386"/>
      <c r="J22" s="327"/>
      <c r="K22" s="532"/>
      <c r="L22" s="533"/>
      <c r="M22" s="534"/>
      <c r="N22" s="5"/>
      <c r="O22" s="5"/>
      <c r="P22" s="5"/>
      <c r="Q22" s="5" t="str">
        <f>IF(ISERROR(AD32)," Unknown Values entered",FALSE)</f>
        <v xml:space="preserve"> Unknown Values entered</v>
      </c>
      <c r="T22" s="124"/>
      <c r="X22" s="222"/>
      <c r="AC22" s="110"/>
    </row>
    <row r="23" spans="1:45" ht="15.75" customHeight="1" x14ac:dyDescent="0.25">
      <c r="A23" s="12"/>
      <c r="B23" s="12"/>
      <c r="C23" s="12"/>
      <c r="D23" s="12"/>
      <c r="E23" s="12"/>
      <c r="F23" s="12"/>
      <c r="G23" s="12"/>
      <c r="H23" s="12"/>
      <c r="I23" s="12"/>
      <c r="J23" s="12"/>
      <c r="K23" s="12"/>
      <c r="L23" s="330"/>
      <c r="M23" s="330"/>
      <c r="N23" s="5"/>
      <c r="O23" s="5"/>
      <c r="P23" s="5"/>
      <c r="Q23" s="5"/>
      <c r="T23" s="124"/>
      <c r="X23" s="222"/>
      <c r="AC23" s="110"/>
    </row>
    <row r="24" spans="1:45" ht="15.75" customHeight="1" thickBot="1" x14ac:dyDescent="0.3">
      <c r="A24" s="12"/>
      <c r="B24" s="12"/>
      <c r="C24" s="12"/>
      <c r="D24" s="12"/>
      <c r="E24" s="12"/>
      <c r="F24" s="336" t="s">
        <v>566</v>
      </c>
      <c r="G24" s="12"/>
      <c r="H24" s="12"/>
      <c r="I24" s="432" t="s">
        <v>626</v>
      </c>
      <c r="J24" s="413" t="s">
        <v>569</v>
      </c>
      <c r="K24" s="413" t="s">
        <v>570</v>
      </c>
      <c r="L24" s="502" t="s">
        <v>567</v>
      </c>
      <c r="M24" s="502"/>
      <c r="N24" s="5"/>
      <c r="O24" s="5"/>
      <c r="P24" s="5"/>
      <c r="Q24" s="5"/>
      <c r="T24" s="124"/>
      <c r="X24" s="222"/>
      <c r="AC24" s="110"/>
    </row>
    <row r="25" spans="1:45" s="409" customFormat="1" ht="30" customHeight="1" thickBot="1" x14ac:dyDescent="0.35">
      <c r="A25" s="405"/>
      <c r="B25" s="506" t="s">
        <v>565</v>
      </c>
      <c r="C25" s="507"/>
      <c r="D25" s="406"/>
      <c r="E25" s="407"/>
      <c r="F25" s="412">
        <f>SUM(F32:F181)</f>
        <v>0</v>
      </c>
      <c r="G25" s="406"/>
      <c r="H25" s="406"/>
      <c r="I25" s="433" t="str">
        <f>IF('Member Info'!O16="","N/A",IF('Member Info'!$AM$19&lt;=$T$1,(F25*'Member Info'!O19),"N/A"))</f>
        <v>N/A</v>
      </c>
      <c r="J25" s="412">
        <f>SUM(J32:J181)</f>
        <v>0</v>
      </c>
      <c r="K25" s="412">
        <f>SUM(K32:K181)</f>
        <v>0</v>
      </c>
      <c r="L25" s="404" t="str">
        <f>IF('Member Info'!O16="","",IF('Member Info'!$AM$19&lt;=$T$1,"Total Includes Employer levy",""))</f>
        <v/>
      </c>
      <c r="M25" s="412">
        <f>SUM(I25:K25)</f>
        <v>0</v>
      </c>
      <c r="N25" s="408"/>
      <c r="O25" s="408"/>
      <c r="P25" s="408"/>
      <c r="Q25" s="408"/>
      <c r="U25" s="410"/>
      <c r="V25" s="410"/>
      <c r="W25" s="410"/>
      <c r="X25" s="410"/>
      <c r="Y25" s="411"/>
      <c r="Z25" s="411"/>
      <c r="AA25" s="411"/>
      <c r="AB25" s="411"/>
      <c r="AC25" s="411"/>
    </row>
    <row r="26" spans="1:45" ht="15" customHeight="1" x14ac:dyDescent="0.25">
      <c r="A26" s="12"/>
      <c r="B26" s="481" t="s">
        <v>10</v>
      </c>
      <c r="C26" s="481"/>
      <c r="D26" s="481"/>
      <c r="E26" s="481"/>
      <c r="F26" s="481"/>
      <c r="G26" s="481"/>
      <c r="H26" s="481"/>
      <c r="I26" s="481"/>
      <c r="J26" s="481"/>
      <c r="K26" s="481"/>
      <c r="L26" s="481"/>
      <c r="M26" s="481"/>
      <c r="N26" s="5"/>
      <c r="O26" s="5"/>
      <c r="P26" s="5"/>
      <c r="Q26" s="5"/>
      <c r="T26" s="124"/>
      <c r="X26" s="222"/>
      <c r="AC26" s="110"/>
    </row>
    <row r="27" spans="1:45" ht="15.75" customHeight="1" x14ac:dyDescent="0.25">
      <c r="A27" s="12"/>
      <c r="B27" s="481"/>
      <c r="C27" s="481"/>
      <c r="D27" s="481"/>
      <c r="E27" s="481"/>
      <c r="F27" s="481"/>
      <c r="G27" s="481"/>
      <c r="H27" s="481"/>
      <c r="I27" s="481"/>
      <c r="J27" s="481"/>
      <c r="K27" s="481"/>
      <c r="L27" s="481"/>
      <c r="M27" s="481"/>
      <c r="N27" s="5"/>
      <c r="O27" s="5"/>
      <c r="P27" s="5"/>
      <c r="Q27" s="5"/>
      <c r="T27" s="124"/>
      <c r="X27" s="222"/>
      <c r="AC27" s="110"/>
    </row>
    <row r="28" spans="1:45" ht="15" customHeight="1" x14ac:dyDescent="0.25">
      <c r="A28" s="12"/>
      <c r="B28" s="481"/>
      <c r="C28" s="481"/>
      <c r="D28" s="481"/>
      <c r="E28" s="481"/>
      <c r="F28" s="481"/>
      <c r="G28" s="481"/>
      <c r="H28" s="481"/>
      <c r="I28" s="481"/>
      <c r="J28" s="481"/>
      <c r="K28" s="481"/>
      <c r="L28" s="481"/>
      <c r="M28" s="481"/>
      <c r="N28" s="12"/>
      <c r="O28" s="12"/>
      <c r="P28" s="12"/>
      <c r="Q28" s="12"/>
      <c r="T28" s="124"/>
      <c r="X28" s="222"/>
      <c r="AC28" s="110"/>
    </row>
    <row r="29" spans="1:45" ht="21" x14ac:dyDescent="0.35">
      <c r="A29" s="4"/>
      <c r="B29" s="549" t="s">
        <v>540</v>
      </c>
      <c r="C29" s="549"/>
      <c r="D29" s="549"/>
      <c r="E29" s="549"/>
      <c r="F29" s="549"/>
      <c r="G29" s="549"/>
      <c r="H29" s="549"/>
      <c r="I29" s="549"/>
      <c r="J29" s="549"/>
      <c r="K29" s="549"/>
      <c r="L29" s="549"/>
      <c r="M29" s="549"/>
      <c r="N29" s="5"/>
      <c r="O29" s="5"/>
      <c r="P29" s="5"/>
      <c r="Q29" s="5"/>
      <c r="T29" s="124"/>
      <c r="X29" s="222"/>
      <c r="AC29" s="110"/>
    </row>
    <row r="30" spans="1:45" x14ac:dyDescent="0.25">
      <c r="A30" s="4"/>
      <c r="B30" s="5"/>
      <c r="C30" s="5"/>
      <c r="D30" s="5"/>
      <c r="E30" s="20"/>
      <c r="F30" s="20"/>
      <c r="G30" s="21"/>
      <c r="H30" s="21"/>
      <c r="I30" s="21"/>
      <c r="J30" s="20"/>
      <c r="K30" s="20"/>
      <c r="L30" s="425"/>
      <c r="M30" s="5"/>
      <c r="N30" s="5"/>
      <c r="O30" s="5"/>
      <c r="P30" s="5"/>
      <c r="Q30" s="5"/>
      <c r="T30" s="124"/>
      <c r="X30" s="222"/>
      <c r="AC30" s="110"/>
    </row>
    <row r="31" spans="1:45" ht="93" customHeight="1" x14ac:dyDescent="0.25">
      <c r="A31" s="4"/>
      <c r="B31" s="547" t="s">
        <v>11</v>
      </c>
      <c r="C31" s="548"/>
      <c r="D31" s="38" t="s">
        <v>28</v>
      </c>
      <c r="E31" s="27" t="s">
        <v>12</v>
      </c>
      <c r="F31" s="27" t="s">
        <v>13</v>
      </c>
      <c r="G31" s="28" t="s">
        <v>445</v>
      </c>
      <c r="H31" s="28" t="s">
        <v>596</v>
      </c>
      <c r="I31" s="28" t="s">
        <v>597</v>
      </c>
      <c r="J31" s="27" t="s">
        <v>600</v>
      </c>
      <c r="K31" s="27" t="s">
        <v>16</v>
      </c>
      <c r="L31" s="79" t="s">
        <v>637</v>
      </c>
      <c r="M31" s="79" t="s">
        <v>525</v>
      </c>
      <c r="N31" s="5"/>
      <c r="O31" s="339" t="s">
        <v>572</v>
      </c>
      <c r="P31" s="91" t="s">
        <v>411</v>
      </c>
      <c r="Q31" s="91" t="s">
        <v>411</v>
      </c>
      <c r="R31" s="92" t="s">
        <v>412</v>
      </c>
      <c r="S31" s="93"/>
      <c r="T31" s="92" t="s">
        <v>413</v>
      </c>
      <c r="U31" s="225"/>
      <c r="V31" s="226" t="s">
        <v>458</v>
      </c>
      <c r="W31" s="226" t="s">
        <v>459</v>
      </c>
      <c r="X31" s="226" t="s">
        <v>460</v>
      </c>
      <c r="Y31" s="234" t="s">
        <v>486</v>
      </c>
      <c r="Z31" s="234" t="s">
        <v>487</v>
      </c>
      <c r="AA31" s="234" t="s">
        <v>489</v>
      </c>
      <c r="AB31" s="234" t="s">
        <v>493</v>
      </c>
      <c r="AC31" s="234" t="s">
        <v>522</v>
      </c>
      <c r="AD31" s="239" t="s">
        <v>498</v>
      </c>
      <c r="AE31" s="239" t="s">
        <v>490</v>
      </c>
      <c r="AF31" s="239" t="s">
        <v>523</v>
      </c>
      <c r="AG31" s="124" t="s">
        <v>524</v>
      </c>
      <c r="AI31" s="239" t="s">
        <v>527</v>
      </c>
      <c r="AJ31" s="239" t="s">
        <v>528</v>
      </c>
      <c r="AK31" s="239" t="s">
        <v>542</v>
      </c>
      <c r="AL31" s="239" t="s">
        <v>568</v>
      </c>
      <c r="AM31" s="239" t="s">
        <v>585</v>
      </c>
      <c r="AN31" s="239" t="s">
        <v>575</v>
      </c>
      <c r="AO31" s="239" t="s">
        <v>576</v>
      </c>
      <c r="AP31" s="239" t="s">
        <v>586</v>
      </c>
      <c r="AQ31" s="239" t="s">
        <v>595</v>
      </c>
      <c r="AR31" s="239" t="s">
        <v>598</v>
      </c>
      <c r="AS31" s="239" t="s">
        <v>599</v>
      </c>
    </row>
    <row r="32" spans="1:45" x14ac:dyDescent="0.25">
      <c r="A32" s="4">
        <v>1</v>
      </c>
      <c r="B32" s="164">
        <f>'Member Info'!D29</f>
        <v>0</v>
      </c>
      <c r="C32" s="164">
        <f>'Member Info'!E29</f>
        <v>0</v>
      </c>
      <c r="D32" s="164" t="str">
        <f>'Member Info'!G29</f>
        <v/>
      </c>
      <c r="E32" s="165">
        <f>'Member Info'!B29</f>
        <v>0</v>
      </c>
      <c r="F32" s="242"/>
      <c r="G32" s="166" t="str">
        <f>IF(E32=0,"",('Member Info'!K29+'Member Info'!L29))</f>
        <v/>
      </c>
      <c r="H32" s="419"/>
      <c r="I32" s="419"/>
      <c r="J32" s="26"/>
      <c r="K32" s="26"/>
      <c r="L32" s="384" t="str">
        <f>IF(E32=0,"",IF('Member Info'!F29&gt;$U$1,CONCATENATE("Joined with practice on ", TEXT('Member Info'!F29, "DD/MM/YYYY")),IF('Member Info'!N29&lt;&gt;"",IF('Member Info'!N29&lt;$T$1,CONCATENATE("Left Scheme on ", TEXT('Member Info'!N29, "DD/MM/YYYY")),IF(OR(G32="",G32=0),"Error Detected, No rate entered",IF(E32=0,"",IF(F32="","Error Detected, No Pensionable pay",IF(AS32=1,"No Part Time Status Entered",IF(AR32=1,"No Part Time Hours Entered",IF(ISERROR(AD32)," Unknown Values entered.",IF(V32+W32&lt;1,"Acceptable",IF(T32+U32=200, "No Contributions Entered", IF(M32="","Error Detected, Choose reason&gt;",IF(Z32="1",IF(V32=1,"Please Enter Deemed Pensionable Pay","Add Any Relevant Details Above"),"Please Give Details Above"))))))))))),IF(OR(G32="",G32=0),"Error Detected, No rate entered",IF(E32=0,"",IF(F32="","Error Detected, No Pensionable pay",IF(AS32=1,"No Part Time Status Entered",IF(AR32=1,"No Part Time Hours Entered",IF(ISERROR(AD32)," Unknown Values entered.",IF(V32+W32&lt;1,"Acceptable",IF(T32+U32=200, "No Contributions Entered", IF(M32="","Error Detected, Choose reason&gt;",IF(Z32="1",IF(V32=1,"Please Enter Deemed Pensionable Pay","Add relevant Details Above"),"Please give details Above")))))))))))))</f>
        <v/>
      </c>
      <c r="M32" s="260"/>
      <c r="N32" s="91"/>
      <c r="O32" s="91" t="str">
        <f>IF(E32=0,"",IF(ISERROR((F32+J32+K32)),0,IF((F32+J32+K32)&lt;1,0,1)))</f>
        <v/>
      </c>
      <c r="P32" s="94">
        <f>J32</f>
        <v>0</v>
      </c>
      <c r="Q32" s="94">
        <f>K32</f>
        <v>0</v>
      </c>
      <c r="R32" s="218">
        <f>(ROUND((F32/100*'Member Info'!$W$2), 2))</f>
        <v>0</v>
      </c>
      <c r="S32" s="218" t="e">
        <f>ROUND((F32/100*G32),2)</f>
        <v>#VALUE!</v>
      </c>
      <c r="T32" s="218" t="str">
        <f>IF(E32=0,"",(100-(P32/R32*100)))</f>
        <v/>
      </c>
      <c r="U32" s="227" t="str">
        <f>IF(E32=0,"",(100-(Q32/S32*100)))</f>
        <v/>
      </c>
      <c r="V32" s="228" t="str">
        <f>IF(E32=0,"",IF(T32&gt;$T$16,1,IF(T32&lt;-$T$16,1,0)))</f>
        <v/>
      </c>
      <c r="W32" s="228" t="str">
        <f>IF(E32=0,"",IF(G32=0,1,IF(U32&gt;$T$16,1,IF(U32&lt;-$T$16,1,0))))</f>
        <v/>
      </c>
      <c r="X32" s="222">
        <f>IF(E32=0,0,IF(F32="",1,0))</f>
        <v>0</v>
      </c>
      <c r="Y32" s="110">
        <f>IF(E32=0,0,IF(M32="",0,1))</f>
        <v>0</v>
      </c>
      <c r="Z32" s="235" t="str">
        <f>IF(M32="SMP/Occupational Maternity","1",IF(M32="SSP/Occupational Sick pay","1",""))</f>
        <v/>
      </c>
      <c r="AA32" s="240" t="b">
        <f>IF(OR(AN32=TRUE,AO32=TRUE),TRUE,FALSE)</f>
        <v>0</v>
      </c>
      <c r="AB32" s="235">
        <f>IF(OR(M32="left scheme/Employment",AC32=""), 1,0)</f>
        <v>0</v>
      </c>
      <c r="AC32" s="235">
        <f>IF('Member Info'!N29="",1,"")</f>
        <v>1</v>
      </c>
      <c r="AD32" s="243" t="e">
        <f>(T32+U32)</f>
        <v>#VALUE!</v>
      </c>
      <c r="AE32" s="130" t="str">
        <f t="shared" ref="AE32:AE95" si="0">IF(AP32=1,"",IF(Y32=1,"",IF(AG32=1,"",IF(E32=0,"",IF(AB32=1,"",IF(L32="acceptable","",IF(T32+U32="0","",T32+U32)))))))</f>
        <v/>
      </c>
      <c r="AF32" s="124">
        <f>SUM(AB32+AC32)</f>
        <v>1</v>
      </c>
      <c r="AG32" s="124" t="str">
        <f>IF('Member Info'!N29&lt;&gt;"",IF(AND('Member Info'!N29&lt;=$U$1,'Member Info'!N29&gt;=$T$1),1,0),"")</f>
        <v/>
      </c>
      <c r="AI32" s="124" t="b">
        <f>OR(M32="SMP/Occupational Maternity",M32="SSP/Occupational Sick pay")</f>
        <v>0</v>
      </c>
      <c r="AJ32" s="124">
        <f>IF(AI32=TRUE,1,0)</f>
        <v>0</v>
      </c>
      <c r="AL32" s="124">
        <f>IF(L32="Please Enter Deemed Pensionable Pay",1,0)</f>
        <v>0</v>
      </c>
      <c r="AM32" s="124">
        <f>IF('Member Info'!F29&gt;$T$1,1,0)</f>
        <v>0</v>
      </c>
      <c r="AN32" s="124" t="b">
        <f>IF(ISERROR(T32),ERROR.TYPE(#REF!)=ERROR.TYPE(T32),FALSE)</f>
        <v>0</v>
      </c>
      <c r="AO32" s="124" t="b">
        <f>IF(ISERROR(U32),ERROR.TYPE(#REF!)=ERROR.TYPE(U32),FALSE)</f>
        <v>0</v>
      </c>
      <c r="AP32" s="124">
        <f>IF('Member Info'!F29&gt;'GP1 April 25'!$U$1,1,0)</f>
        <v>0</v>
      </c>
      <c r="AQ32" s="124">
        <f>IF(H32="Part Time",1,0)</f>
        <v>0</v>
      </c>
      <c r="AR32" s="124">
        <f>IF(AND(AQ32=1,I32=""),1,0)</f>
        <v>0</v>
      </c>
      <c r="AS32" s="124">
        <f>IF(OR(H32=0,H32=""),1,0)</f>
        <v>1</v>
      </c>
    </row>
    <row r="33" spans="1:45" x14ac:dyDescent="0.25">
      <c r="A33" s="4">
        <v>2</v>
      </c>
      <c r="B33" s="164">
        <f>'Member Info'!D30</f>
        <v>0</v>
      </c>
      <c r="C33" s="164">
        <f>'Member Info'!E30</f>
        <v>0</v>
      </c>
      <c r="D33" s="164" t="str">
        <f>'Member Info'!G30</f>
        <v/>
      </c>
      <c r="E33" s="165">
        <f>'Member Info'!B30</f>
        <v>0</v>
      </c>
      <c r="F33" s="242"/>
      <c r="G33" s="166" t="str">
        <f>IF(E33=0,"",('Member Info'!K30+'Member Info'!L30))</f>
        <v/>
      </c>
      <c r="H33" s="419"/>
      <c r="I33" s="419"/>
      <c r="J33" s="26"/>
      <c r="K33" s="26"/>
      <c r="L33" s="384" t="str">
        <f>IF(E33=0,"",IF('Member Info'!F30&gt;$U$1,CONCATENATE("Joined with practice on ", TEXT('Member Info'!F30, "DD/MM/YYYY")),IF('Member Info'!N30&lt;&gt;"",IF('Member Info'!N30&lt;$T$1,CONCATENATE("Left Scheme on ", TEXT('Member Info'!N30, "DD/MM/YYYY")),IF(OR(G33="",G33=0),"Error Detected, No rate entered",IF(E33=0,"",IF(F33="","Error Detected, No Pensionable pay",IF(AS33=1,"No Part Time Status Entered",IF(AR33=1,"No Part Time Hours Entered",IF(ISERROR(AD33)," Unknown Values entered.",IF(V33+W33&lt;1,"Acceptable",IF(T33+U33=200, "No Contributions Entered", IF(M33="","Error Detected, Choose reason&gt;",IF(Z33="1",IF(V33=1,"Please Enter Deemed Pensionable Pay","Add Any Relevant Details Above"),"Please Give Details Above"))))))))))),IF(OR(G33="",G33=0),"Error Detected, No rate entered",IF(E33=0,"",IF(F33="","Error Detected, No Pensionable pay",IF(AS33=1,"No Part Time Status Entered",IF(AR33=1,"No Part Time Hours Entered",IF(ISERROR(AD33)," Unknown Values entered.",IF(V33+W33&lt;1,"Acceptable",IF(T33+U33=200, "No Contributions Entered", IF(M33="","Error Detected, Choose reason&gt;",IF(Z33="1",IF(V33=1,"Please Enter Deemed Pensionable Pay","Add relevant Details Above"),"Please give details Above")))))))))))))</f>
        <v/>
      </c>
      <c r="M33" s="260"/>
      <c r="N33" s="91"/>
      <c r="O33" s="91" t="str">
        <f t="shared" ref="O33:O96" si="1">IF(E33=0,"",IF(ISERROR((F33+J33+K33)),0,IF((F33+J33+K33)&lt;1,0,1)))</f>
        <v/>
      </c>
      <c r="P33" s="94">
        <f t="shared" ref="P33:Q96" si="2">J33</f>
        <v>0</v>
      </c>
      <c r="Q33" s="94">
        <f t="shared" si="2"/>
        <v>0</v>
      </c>
      <c r="R33" s="218">
        <f>(ROUND((F33/100*'Member Info'!$W$2), 2))</f>
        <v>0</v>
      </c>
      <c r="S33" s="218" t="e">
        <f t="shared" ref="S33:S96" si="3">ROUND((F33/100*G33),2)</f>
        <v>#VALUE!</v>
      </c>
      <c r="T33" s="218" t="str">
        <f t="shared" ref="T33:T96" si="4">IF(E33=0,"",(100-(P33/R33*100)))</f>
        <v/>
      </c>
      <c r="U33" s="227" t="str">
        <f t="shared" ref="U33:U96" si="5">IF(E33=0,"",(100-(Q33/S33*100)))</f>
        <v/>
      </c>
      <c r="V33" s="228" t="str">
        <f t="shared" ref="V33:V96" si="6">IF(E33=0,"",IF(T33&gt;$T$16,1,IF(T33&lt;-$T$16,1,0)))</f>
        <v/>
      </c>
      <c r="W33" s="228" t="str">
        <f t="shared" ref="W33:W96" si="7">IF(E33=0,"",IF(G33=0,1,IF(U33&gt;$T$16,1,IF(U33&lt;-$T$16,1,0))))</f>
        <v/>
      </c>
      <c r="X33" s="222">
        <f t="shared" ref="X33:X96" si="8">IF(E33=0,0,IF(F33="",1,0))</f>
        <v>0</v>
      </c>
      <c r="Y33" s="110">
        <f t="shared" ref="Y33:Y96" si="9">IF(E33=0,0,IF(M33="",0,1))</f>
        <v>0</v>
      </c>
      <c r="Z33" s="235" t="str">
        <f t="shared" ref="Z33:Z96" si="10">IF(M33="SMP/Occupational Maternity","1",IF(M33="SSP/Occupational Sick pay","1",""))</f>
        <v/>
      </c>
      <c r="AA33" s="240" t="b">
        <f t="shared" ref="AA33:AA96" si="11">IF(OR(AN33=TRUE,AO33=TRUE),TRUE,FALSE)</f>
        <v>0</v>
      </c>
      <c r="AB33" s="235">
        <f t="shared" ref="AB33:AB96" si="12">IF(OR(M33="left scheme/Employment",AC33=""), 1,0)</f>
        <v>0</v>
      </c>
      <c r="AC33" s="235">
        <f>IF('Member Info'!N30="",1,"")</f>
        <v>1</v>
      </c>
      <c r="AD33" s="243" t="e">
        <f t="shared" ref="AD33:AD96" si="13">(T33+U33)</f>
        <v>#VALUE!</v>
      </c>
      <c r="AE33" s="130" t="str">
        <f t="shared" si="0"/>
        <v/>
      </c>
      <c r="AF33" s="124">
        <f t="shared" ref="AF33:AF96" si="14">SUM(AB33+AC33)</f>
        <v>1</v>
      </c>
      <c r="AG33" s="124" t="str">
        <f>IF('Member Info'!N30&lt;&gt;"",IF(AND('Member Info'!N30&lt;=$U$1,'Member Info'!N30&gt;=$T$1),1,0),"")</f>
        <v/>
      </c>
      <c r="AI33" s="124" t="b">
        <f t="shared" ref="AI33:AI96" si="15">OR(M33="SMP/Occupational Maternity",M33="SSP/Occupational Sick pay")</f>
        <v>0</v>
      </c>
      <c r="AJ33" s="124">
        <f t="shared" ref="AJ33:AJ96" si="16">IF(AI33=TRUE,1,0)</f>
        <v>0</v>
      </c>
      <c r="AL33" s="124">
        <f t="shared" ref="AL33:AL96" si="17">IF(L33="Please Enter Deemed Pensionable Pay",1,0)</f>
        <v>0</v>
      </c>
      <c r="AM33" s="124">
        <f>IF('Member Info'!F30&gt;$T$1,1,0)</f>
        <v>0</v>
      </c>
      <c r="AN33" s="124" t="b">
        <f>IF(ISERROR(T33),ERROR.TYPE(#REF!)=ERROR.TYPE(T33),FALSE)</f>
        <v>0</v>
      </c>
      <c r="AO33" s="124" t="b">
        <f>IF(ISERROR(U33),ERROR.TYPE(#REF!)=ERROR.TYPE(U33),FALSE)</f>
        <v>0</v>
      </c>
      <c r="AP33" s="124">
        <f>IF('Member Info'!F30&gt;'GP1 April 25'!$U$1,1,0)</f>
        <v>0</v>
      </c>
      <c r="AQ33" s="124">
        <f t="shared" ref="AQ33:AQ96" si="18">IF(H33="Part Time",1,0)</f>
        <v>0</v>
      </c>
      <c r="AR33" s="124">
        <f t="shared" ref="AR33:AR96" si="19">IF(AND(AQ33=1,I33=""),1,0)</f>
        <v>0</v>
      </c>
      <c r="AS33" s="124">
        <f t="shared" ref="AS33:AS96" si="20">IF(OR(H33=0,H33=""),1,0)</f>
        <v>1</v>
      </c>
    </row>
    <row r="34" spans="1:45" x14ac:dyDescent="0.25">
      <c r="A34" s="4">
        <v>3</v>
      </c>
      <c r="B34" s="164">
        <f>'Member Info'!D31</f>
        <v>0</v>
      </c>
      <c r="C34" s="164">
        <f>'Member Info'!E31</f>
        <v>0</v>
      </c>
      <c r="D34" s="164" t="str">
        <f>'Member Info'!G31</f>
        <v/>
      </c>
      <c r="E34" s="165">
        <f>'Member Info'!B31</f>
        <v>0</v>
      </c>
      <c r="F34" s="242"/>
      <c r="G34" s="166" t="str">
        <f>IF(E34=0,"",('Member Info'!K31+'Member Info'!L31))</f>
        <v/>
      </c>
      <c r="H34" s="419"/>
      <c r="I34" s="419"/>
      <c r="J34" s="26"/>
      <c r="K34" s="26"/>
      <c r="L34" s="384" t="str">
        <f>IF(E34=0,"",IF('Member Info'!F31&gt;$U$1,CONCATENATE("Joined with practice on ", TEXT('Member Info'!F31, "DD/MM/YYYY")),IF('Member Info'!N31&lt;&gt;"",IF('Member Info'!N31&lt;$T$1,CONCATENATE("Left Scheme on ", TEXT('Member Info'!N31, "DD/MM/YYYY")),IF(OR(G34="",G34=0),"Error Detected, No rate entered",IF(E34=0,"",IF(F34="","Error Detected, No Pensionable pay",IF(AS34=1,"No Part Time Status Entered",IF(AR34=1,"No Part Time Hours Entered",IF(ISERROR(AD34)," Unknown Values entered.",IF(V34+W34&lt;1,"Acceptable",IF(T34+U34=200, "No Contributions Entered", IF(M34="","Error Detected, Choose reason&gt;",IF(Z34="1",IF(V34=1,"Please Enter Deemed Pensionable Pay","Add Any Relevant Details Above"),"Please Give Details Above"))))))))))),IF(OR(G34="",G34=0),"Error Detected, No rate entered",IF(E34=0,"",IF(F34="","Error Detected, No Pensionable pay",IF(AS34=1,"No Part Time Status Entered",IF(AR34=1,"No Part Time Hours Entered",IF(ISERROR(AD34)," Unknown Values entered.",IF(V34+W34&lt;1,"Acceptable",IF(T34+U34=200, "No Contributions Entered", IF(M34="","Error Detected, Choose reason&gt;",IF(Z34="1",IF(V34=1,"Please Enter Deemed Pensionable Pay","Add relevant Details Above"),"Please give details Above")))))))))))))</f>
        <v/>
      </c>
      <c r="M34" s="260"/>
      <c r="N34" s="91"/>
      <c r="O34" s="91" t="str">
        <f>IF(E34=0,"",IF(ISERROR((F34+J34+K34)),0,IF((F34+J34+K34)&lt;1,0,1)))</f>
        <v/>
      </c>
      <c r="P34" s="94">
        <f>J34</f>
        <v>0</v>
      </c>
      <c r="Q34" s="94">
        <f t="shared" si="2"/>
        <v>0</v>
      </c>
      <c r="R34" s="218">
        <f>(ROUND((F34/100*'Member Info'!$W$2), 2))</f>
        <v>0</v>
      </c>
      <c r="S34" s="218" t="e">
        <f t="shared" si="3"/>
        <v>#VALUE!</v>
      </c>
      <c r="T34" s="218" t="str">
        <f t="shared" si="4"/>
        <v/>
      </c>
      <c r="U34" s="227" t="str">
        <f t="shared" si="5"/>
        <v/>
      </c>
      <c r="V34" s="228" t="str">
        <f t="shared" si="6"/>
        <v/>
      </c>
      <c r="W34" s="228" t="str">
        <f t="shared" si="7"/>
        <v/>
      </c>
      <c r="X34" s="222">
        <f t="shared" si="8"/>
        <v>0</v>
      </c>
      <c r="Y34" s="110">
        <f t="shared" si="9"/>
        <v>0</v>
      </c>
      <c r="Z34" s="235" t="str">
        <f t="shared" si="10"/>
        <v/>
      </c>
      <c r="AA34" s="240" t="b">
        <f t="shared" si="11"/>
        <v>0</v>
      </c>
      <c r="AB34" s="235">
        <f t="shared" si="12"/>
        <v>0</v>
      </c>
      <c r="AC34" s="235">
        <f>IF('Member Info'!N31="",1,"")</f>
        <v>1</v>
      </c>
      <c r="AD34" s="243" t="e">
        <f t="shared" si="13"/>
        <v>#VALUE!</v>
      </c>
      <c r="AE34" s="130" t="str">
        <f t="shared" si="0"/>
        <v/>
      </c>
      <c r="AF34" s="124">
        <f t="shared" si="14"/>
        <v>1</v>
      </c>
      <c r="AG34" s="124" t="str">
        <f>IF('Member Info'!N31&lt;&gt;"",IF(AND('Member Info'!N31&lt;=$U$1,'Member Info'!N31&gt;=$T$1),1,0),"")</f>
        <v/>
      </c>
      <c r="AI34" s="124" t="b">
        <f t="shared" si="15"/>
        <v>0</v>
      </c>
      <c r="AJ34" s="124">
        <f t="shared" si="16"/>
        <v>0</v>
      </c>
      <c r="AL34" s="124">
        <f t="shared" si="17"/>
        <v>0</v>
      </c>
      <c r="AM34" s="124">
        <f>IF('Member Info'!F31&gt;$T$1,1,0)</f>
        <v>0</v>
      </c>
      <c r="AN34" s="124" t="b">
        <f>IF(ISERROR(T34),ERROR.TYPE(#REF!)=ERROR.TYPE(T34),FALSE)</f>
        <v>0</v>
      </c>
      <c r="AO34" s="124" t="b">
        <f>IF(ISERROR(U34),ERROR.TYPE(#REF!)=ERROR.TYPE(U34),FALSE)</f>
        <v>0</v>
      </c>
      <c r="AP34" s="124">
        <f>IF('Member Info'!F31&gt;'GP1 April 25'!$U$1,1,0)</f>
        <v>0</v>
      </c>
      <c r="AQ34" s="124">
        <f t="shared" si="18"/>
        <v>0</v>
      </c>
      <c r="AR34" s="124">
        <f t="shared" si="19"/>
        <v>0</v>
      </c>
      <c r="AS34" s="124">
        <f t="shared" si="20"/>
        <v>1</v>
      </c>
    </row>
    <row r="35" spans="1:45" x14ac:dyDescent="0.25">
      <c r="A35" s="4">
        <v>4</v>
      </c>
      <c r="B35" s="164">
        <f>'Member Info'!D32</f>
        <v>0</v>
      </c>
      <c r="C35" s="164">
        <f>'Member Info'!E32</f>
        <v>0</v>
      </c>
      <c r="D35" s="164" t="str">
        <f>'Member Info'!G32</f>
        <v/>
      </c>
      <c r="E35" s="165">
        <f>'Member Info'!B32</f>
        <v>0</v>
      </c>
      <c r="F35" s="242"/>
      <c r="G35" s="166" t="str">
        <f>IF(E35=0,"",('Member Info'!K32+'Member Info'!L32))</f>
        <v/>
      </c>
      <c r="H35" s="419"/>
      <c r="I35" s="419"/>
      <c r="J35" s="26"/>
      <c r="K35" s="26"/>
      <c r="L35" s="384" t="str">
        <f>IF(E35=0,"",IF('Member Info'!F32&gt;$U$1,CONCATENATE("Joined with practice on ", TEXT('Member Info'!F32, "DD/MM/YYYY")),IF('Member Info'!N32&lt;&gt;"",IF('Member Info'!N32&lt;$T$1,CONCATENATE("Left Scheme on ", TEXT('Member Info'!N32, "DD/MM/YYYY")),IF(OR(G35="",G35=0),"Error Detected, No rate entered",IF(E35=0,"",IF(F35="","Error Detected, No Pensionable pay",IF(AS35=1,"No Part Time Status Entered",IF(AR35=1,"No Part Time Hours Entered",IF(ISERROR(AD35)," Unknown Values entered.",IF(V35+W35&lt;1,"Acceptable",IF(T35+U35=200, "No Contributions Entered", IF(M35="","Error Detected, Choose reason&gt;",IF(Z35="1",IF(V35=1,"Please Enter Deemed Pensionable Pay","Add Any Relevant Details Above"),"Please Give Details Above"))))))))))),IF(OR(G35="",G35=0),"Error Detected, No rate entered",IF(E35=0,"",IF(F35="","Error Detected, No Pensionable pay",IF(AS35=1,"No Part Time Status Entered",IF(AR35=1,"No Part Time Hours Entered",IF(ISERROR(AD35)," Unknown Values entered.",IF(V35+W35&lt;1,"Acceptable",IF(T35+U35=200, "No Contributions Entered", IF(M35="","Error Detected, Choose reason&gt;",IF(Z35="1",IF(V35=1,"Please Enter Deemed Pensionable Pay","Add relevant Details Above"),"Please give details Above")))))))))))))</f>
        <v/>
      </c>
      <c r="M35" s="260"/>
      <c r="N35" s="91"/>
      <c r="O35" s="91" t="str">
        <f t="shared" si="1"/>
        <v/>
      </c>
      <c r="P35" s="94">
        <f t="shared" si="2"/>
        <v>0</v>
      </c>
      <c r="Q35" s="94">
        <f t="shared" si="2"/>
        <v>0</v>
      </c>
      <c r="R35" s="218">
        <f>(ROUND((F35/100*'Member Info'!$W$2), 2))</f>
        <v>0</v>
      </c>
      <c r="S35" s="218" t="e">
        <f t="shared" si="3"/>
        <v>#VALUE!</v>
      </c>
      <c r="T35" s="218" t="str">
        <f t="shared" si="4"/>
        <v/>
      </c>
      <c r="U35" s="227" t="str">
        <f t="shared" si="5"/>
        <v/>
      </c>
      <c r="V35" s="228" t="str">
        <f t="shared" si="6"/>
        <v/>
      </c>
      <c r="W35" s="228" t="str">
        <f t="shared" si="7"/>
        <v/>
      </c>
      <c r="X35" s="222">
        <f t="shared" si="8"/>
        <v>0</v>
      </c>
      <c r="Y35" s="110">
        <f t="shared" si="9"/>
        <v>0</v>
      </c>
      <c r="Z35" s="235" t="str">
        <f t="shared" si="10"/>
        <v/>
      </c>
      <c r="AA35" s="240" t="b">
        <f t="shared" si="11"/>
        <v>0</v>
      </c>
      <c r="AB35" s="235">
        <f t="shared" si="12"/>
        <v>0</v>
      </c>
      <c r="AC35" s="235">
        <f>IF('Member Info'!N32="",1,"")</f>
        <v>1</v>
      </c>
      <c r="AD35" s="243" t="e">
        <f t="shared" si="13"/>
        <v>#VALUE!</v>
      </c>
      <c r="AE35" s="130" t="str">
        <f t="shared" si="0"/>
        <v/>
      </c>
      <c r="AF35" s="124">
        <f t="shared" si="14"/>
        <v>1</v>
      </c>
      <c r="AG35" s="124" t="str">
        <f>IF('Member Info'!N32&lt;&gt;"",IF(AND('Member Info'!N32&lt;=$U$1,'Member Info'!N32&gt;=$T$1),1,0),"")</f>
        <v/>
      </c>
      <c r="AI35" s="124" t="b">
        <f t="shared" si="15"/>
        <v>0</v>
      </c>
      <c r="AJ35" s="124">
        <f t="shared" si="16"/>
        <v>0</v>
      </c>
      <c r="AL35" s="124">
        <f t="shared" si="17"/>
        <v>0</v>
      </c>
      <c r="AM35" s="124">
        <f>IF('Member Info'!F32&gt;$T$1,1,0)</f>
        <v>0</v>
      </c>
      <c r="AN35" s="124" t="b">
        <f>IF(ISERROR(T35),ERROR.TYPE(#REF!)=ERROR.TYPE(T35),FALSE)</f>
        <v>0</v>
      </c>
      <c r="AO35" s="124" t="b">
        <f>IF(ISERROR(U35),ERROR.TYPE(#REF!)=ERROR.TYPE(U35),FALSE)</f>
        <v>0</v>
      </c>
      <c r="AP35" s="124">
        <f>IF('Member Info'!F32&gt;'GP1 April 25'!$U$1,1,0)</f>
        <v>0</v>
      </c>
      <c r="AQ35" s="124">
        <f t="shared" si="18"/>
        <v>0</v>
      </c>
      <c r="AR35" s="124">
        <f t="shared" si="19"/>
        <v>0</v>
      </c>
      <c r="AS35" s="124">
        <f t="shared" si="20"/>
        <v>1</v>
      </c>
    </row>
    <row r="36" spans="1:45" x14ac:dyDescent="0.25">
      <c r="A36" s="4">
        <v>5</v>
      </c>
      <c r="B36" s="164">
        <f>'Member Info'!D33</f>
        <v>0</v>
      </c>
      <c r="C36" s="164">
        <f>'Member Info'!E33</f>
        <v>0</v>
      </c>
      <c r="D36" s="164" t="str">
        <f>'Member Info'!G33</f>
        <v/>
      </c>
      <c r="E36" s="165">
        <f>'Member Info'!B33</f>
        <v>0</v>
      </c>
      <c r="F36" s="242"/>
      <c r="G36" s="166" t="str">
        <f>IF(E36=0,"",('Member Info'!K33+'Member Info'!L33))</f>
        <v/>
      </c>
      <c r="H36" s="419"/>
      <c r="I36" s="419"/>
      <c r="J36" s="26"/>
      <c r="K36" s="26"/>
      <c r="L36" s="384" t="str">
        <f>IF(E36=0,"",IF('Member Info'!F33&gt;$U$1,CONCATENATE("Joined with practice on ", TEXT('Member Info'!F33, "DD/MM/YYYY")),IF('Member Info'!N33&lt;&gt;"",IF('Member Info'!N33&lt;$T$1,CONCATENATE("Left Scheme on ", TEXT('Member Info'!N33, "DD/MM/YYYY")),IF(OR(G36="",G36=0),"Error Detected, No rate entered",IF(E36=0,"",IF(F36="","Error Detected, No Pensionable pay",IF(AS36=1,"No Part Time Status Entered",IF(AR36=1,"No Part Time Hours Entered",IF(ISERROR(AD36)," Unknown Values entered.",IF(V36+W36&lt;1,"Acceptable",IF(T36+U36=200, "No Contributions Entered", IF(M36="","Error Detected, Choose reason&gt;",IF(Z36="1",IF(V36=1,"Please Enter Deemed Pensionable Pay","Add Any Relevant Details Above"),"Please Give Details Above"))))))))))),IF(OR(G36="",G36=0),"Error Detected, No rate entered",IF(E36=0,"",IF(F36="","Error Detected, No Pensionable pay",IF(AS36=1,"No Part Time Status Entered",IF(AR36=1,"No Part Time Hours Entered",IF(ISERROR(AD36)," Unknown Values entered.",IF(V36+W36&lt;1,"Acceptable",IF(T36+U36=200, "No Contributions Entered", IF(M36="","Error Detected, Choose reason&gt;",IF(Z36="1",IF(V36=1,"Please Enter Deemed Pensionable Pay","Add relevant Details Above"),"Please give details Above")))))))))))))</f>
        <v/>
      </c>
      <c r="M36" s="260"/>
      <c r="N36" s="91"/>
      <c r="O36" s="91" t="str">
        <f>IF(E36=0,"",IF(ISERROR((F36+J36+K36)),0,IF((F36+J36+K36)&lt;1,0,1)))</f>
        <v/>
      </c>
      <c r="P36" s="94">
        <f>J36</f>
        <v>0</v>
      </c>
      <c r="Q36" s="94">
        <f t="shared" si="2"/>
        <v>0</v>
      </c>
      <c r="R36" s="218">
        <f>(ROUND((F36/100*'Member Info'!$W$2), 2))</f>
        <v>0</v>
      </c>
      <c r="S36" s="218" t="e">
        <f t="shared" si="3"/>
        <v>#VALUE!</v>
      </c>
      <c r="T36" s="218" t="str">
        <f t="shared" si="4"/>
        <v/>
      </c>
      <c r="U36" s="227" t="str">
        <f t="shared" si="5"/>
        <v/>
      </c>
      <c r="V36" s="228" t="str">
        <f t="shared" si="6"/>
        <v/>
      </c>
      <c r="W36" s="228" t="str">
        <f t="shared" si="7"/>
        <v/>
      </c>
      <c r="X36" s="222">
        <f t="shared" si="8"/>
        <v>0</v>
      </c>
      <c r="Y36" s="110">
        <f t="shared" si="9"/>
        <v>0</v>
      </c>
      <c r="Z36" s="235" t="str">
        <f t="shared" si="10"/>
        <v/>
      </c>
      <c r="AA36" s="240" t="b">
        <f t="shared" si="11"/>
        <v>0</v>
      </c>
      <c r="AB36" s="235">
        <f t="shared" si="12"/>
        <v>0</v>
      </c>
      <c r="AC36" s="235">
        <f>IF('Member Info'!N33="",1,"")</f>
        <v>1</v>
      </c>
      <c r="AD36" s="243" t="e">
        <f t="shared" si="13"/>
        <v>#VALUE!</v>
      </c>
      <c r="AE36" s="130" t="str">
        <f t="shared" si="0"/>
        <v/>
      </c>
      <c r="AF36" s="124">
        <f t="shared" si="14"/>
        <v>1</v>
      </c>
      <c r="AG36" s="124" t="str">
        <f>IF('Member Info'!N33&lt;&gt;"",IF(AND('Member Info'!N33&lt;=$U$1,'Member Info'!N33&gt;=$T$1),1,0),"")</f>
        <v/>
      </c>
      <c r="AI36" s="124" t="b">
        <f t="shared" si="15"/>
        <v>0</v>
      </c>
      <c r="AJ36" s="124">
        <f t="shared" si="16"/>
        <v>0</v>
      </c>
      <c r="AL36" s="124">
        <f t="shared" si="17"/>
        <v>0</v>
      </c>
      <c r="AM36" s="124">
        <f>IF('Member Info'!F33&gt;$T$1,1,0)</f>
        <v>0</v>
      </c>
      <c r="AN36" s="124" t="b">
        <f>IF(ISERROR(T36),ERROR.TYPE(#REF!)=ERROR.TYPE(T36),FALSE)</f>
        <v>0</v>
      </c>
      <c r="AO36" s="124" t="b">
        <f>IF(ISERROR(U36),ERROR.TYPE(#REF!)=ERROR.TYPE(U36),FALSE)</f>
        <v>0</v>
      </c>
      <c r="AP36" s="124">
        <f>IF('Member Info'!F33&gt;'GP1 April 25'!$U$1,1,0)</f>
        <v>0</v>
      </c>
      <c r="AQ36" s="124">
        <f t="shared" si="18"/>
        <v>0</v>
      </c>
      <c r="AR36" s="124">
        <f t="shared" si="19"/>
        <v>0</v>
      </c>
      <c r="AS36" s="124">
        <f t="shared" si="20"/>
        <v>1</v>
      </c>
    </row>
    <row r="37" spans="1:45" x14ac:dyDescent="0.25">
      <c r="A37" s="4">
        <v>6</v>
      </c>
      <c r="B37" s="164">
        <f>'Member Info'!D34</f>
        <v>0</v>
      </c>
      <c r="C37" s="164">
        <f>'Member Info'!E34</f>
        <v>0</v>
      </c>
      <c r="D37" s="164" t="str">
        <f>'Member Info'!G34</f>
        <v/>
      </c>
      <c r="E37" s="165">
        <f>'Member Info'!B34</f>
        <v>0</v>
      </c>
      <c r="F37" s="242"/>
      <c r="G37" s="166" t="str">
        <f>IF(E37=0,"",('Member Info'!K34+'Member Info'!L34))</f>
        <v/>
      </c>
      <c r="H37" s="419"/>
      <c r="I37" s="419"/>
      <c r="J37" s="26"/>
      <c r="K37" s="26"/>
      <c r="L37" s="384" t="str">
        <f>IF(E37=0,"",IF('Member Info'!F34&gt;$U$1,CONCATENATE("Joined with practice on ", TEXT('Member Info'!F34, "DD/MM/YYYY")),IF('Member Info'!N34&lt;&gt;"",IF('Member Info'!N34&lt;$T$1,CONCATENATE("Left Scheme on ", TEXT('Member Info'!N34, "DD/MM/YYYY")),IF(OR(G37="",G37=0),"Error Detected, No rate entered",IF(E37=0,"",IF(F37="","Error Detected, No Pensionable pay",IF(AS37=1,"No Part Time Status Entered",IF(AR37=1,"No Part Time Hours Entered",IF(ISERROR(AD37)," Unknown Values entered.",IF(V37+W37&lt;1,"Acceptable",IF(T37+U37=200, "No Contributions Entered", IF(M37="","Error Detected, Choose reason&gt;",IF(Z37="1",IF(V37=1,"Please Enter Deemed Pensionable Pay","Add Any Relevant Details Above"),"Please Give Details Above"))))))))))),IF(OR(G37="",G37=0),"Error Detected, No rate entered",IF(E37=0,"",IF(F37="","Error Detected, No Pensionable pay",IF(AS37=1,"No Part Time Status Entered",IF(AR37=1,"No Part Time Hours Entered",IF(ISERROR(AD37)," Unknown Values entered.",IF(V37+W37&lt;1,"Acceptable",IF(T37+U37=200, "No Contributions Entered", IF(M37="","Error Detected, Choose reason&gt;",IF(Z37="1",IF(V37=1,"Please Enter Deemed Pensionable Pay","Add relevant Details Above"),"Please give details Above")))))))))))))</f>
        <v/>
      </c>
      <c r="M37" s="260"/>
      <c r="N37" s="91"/>
      <c r="O37" s="91" t="str">
        <f t="shared" si="1"/>
        <v/>
      </c>
      <c r="P37" s="94">
        <f t="shared" si="2"/>
        <v>0</v>
      </c>
      <c r="Q37" s="94">
        <f t="shared" si="2"/>
        <v>0</v>
      </c>
      <c r="R37" s="218">
        <f>(ROUND((F37/100*'Member Info'!$W$2), 2))</f>
        <v>0</v>
      </c>
      <c r="S37" s="218" t="e">
        <f t="shared" si="3"/>
        <v>#VALUE!</v>
      </c>
      <c r="T37" s="218" t="str">
        <f t="shared" si="4"/>
        <v/>
      </c>
      <c r="U37" s="227" t="str">
        <f t="shared" si="5"/>
        <v/>
      </c>
      <c r="V37" s="228" t="str">
        <f t="shared" si="6"/>
        <v/>
      </c>
      <c r="W37" s="228" t="str">
        <f t="shared" si="7"/>
        <v/>
      </c>
      <c r="X37" s="222">
        <f t="shared" si="8"/>
        <v>0</v>
      </c>
      <c r="Y37" s="110">
        <f t="shared" si="9"/>
        <v>0</v>
      </c>
      <c r="Z37" s="235" t="str">
        <f t="shared" si="10"/>
        <v/>
      </c>
      <c r="AA37" s="240" t="b">
        <f t="shared" si="11"/>
        <v>0</v>
      </c>
      <c r="AB37" s="235">
        <f t="shared" si="12"/>
        <v>0</v>
      </c>
      <c r="AC37" s="235">
        <f>IF('Member Info'!N34="",1,"")</f>
        <v>1</v>
      </c>
      <c r="AD37" s="243" t="e">
        <f t="shared" si="13"/>
        <v>#VALUE!</v>
      </c>
      <c r="AE37" s="130" t="str">
        <f t="shared" si="0"/>
        <v/>
      </c>
      <c r="AF37" s="124">
        <f t="shared" si="14"/>
        <v>1</v>
      </c>
      <c r="AG37" s="124" t="str">
        <f>IF('Member Info'!N34&lt;&gt;"",IF(AND('Member Info'!N34&lt;=$U$1,'Member Info'!N34&gt;=$T$1),1,0),"")</f>
        <v/>
      </c>
      <c r="AI37" s="124" t="b">
        <f t="shared" si="15"/>
        <v>0</v>
      </c>
      <c r="AJ37" s="124">
        <f t="shared" si="16"/>
        <v>0</v>
      </c>
      <c r="AL37" s="124">
        <f t="shared" si="17"/>
        <v>0</v>
      </c>
      <c r="AM37" s="124">
        <f>IF('Member Info'!F34&gt;$T$1,1,0)</f>
        <v>0</v>
      </c>
      <c r="AN37" s="124" t="b">
        <f>IF(ISERROR(T37),ERROR.TYPE(#REF!)=ERROR.TYPE(T37),FALSE)</f>
        <v>0</v>
      </c>
      <c r="AO37" s="124" t="b">
        <f>IF(ISERROR(U37),ERROR.TYPE(#REF!)=ERROR.TYPE(U37),FALSE)</f>
        <v>0</v>
      </c>
      <c r="AP37" s="124">
        <f>IF('Member Info'!F34&gt;'GP1 April 25'!$U$1,1,0)</f>
        <v>0</v>
      </c>
      <c r="AQ37" s="124">
        <f t="shared" si="18"/>
        <v>0</v>
      </c>
      <c r="AR37" s="124">
        <f t="shared" si="19"/>
        <v>0</v>
      </c>
      <c r="AS37" s="124">
        <f t="shared" si="20"/>
        <v>1</v>
      </c>
    </row>
    <row r="38" spans="1:45" x14ac:dyDescent="0.25">
      <c r="A38" s="4">
        <v>7</v>
      </c>
      <c r="B38" s="164">
        <f>'Member Info'!D35</f>
        <v>0</v>
      </c>
      <c r="C38" s="164">
        <f>'Member Info'!E35</f>
        <v>0</v>
      </c>
      <c r="D38" s="164" t="str">
        <f>'Member Info'!G35</f>
        <v/>
      </c>
      <c r="E38" s="165">
        <f>'Member Info'!B35</f>
        <v>0</v>
      </c>
      <c r="F38" s="242"/>
      <c r="G38" s="166" t="str">
        <f>IF(E38=0,"",('Member Info'!K35+'Member Info'!L35))</f>
        <v/>
      </c>
      <c r="H38" s="419"/>
      <c r="I38" s="419"/>
      <c r="J38" s="26"/>
      <c r="K38" s="26"/>
      <c r="L38" s="384" t="str">
        <f>IF(E38=0,"",IF('Member Info'!F35&gt;$U$1,CONCATENATE("Joined with practice on ", TEXT('Member Info'!F35, "DD/MM/YYYY")),IF('Member Info'!N35&lt;&gt;"",IF('Member Info'!N35&lt;$T$1,CONCATENATE("Left Scheme on ", TEXT('Member Info'!N35, "DD/MM/YYYY")),IF(OR(G38="",G38=0),"Error Detected, No rate entered",IF(E38=0,"",IF(F38="","Error Detected, No Pensionable pay",IF(AS38=1,"No Part Time Status Entered",IF(AR38=1,"No Part Time Hours Entered",IF(ISERROR(AD38)," Unknown Values entered.",IF(V38+W38&lt;1,"Acceptable",IF(T38+U38=200, "No Contributions Entered", IF(M38="","Error Detected, Choose reason&gt;",IF(Z38="1",IF(V38=1,"Please Enter Deemed Pensionable Pay","Add Any Relevant Details Above"),"Please Give Details Above"))))))))))),IF(OR(G38="",G38=0),"Error Detected, No rate entered",IF(E38=0,"",IF(F38="","Error Detected, No Pensionable pay",IF(AS38=1,"No Part Time Status Entered",IF(AR38=1,"No Part Time Hours Entered",IF(ISERROR(AD38)," Unknown Values entered.",IF(V38+W38&lt;1,"Acceptable",IF(T38+U38=200, "No Contributions Entered", IF(M38="","Error Detected, Choose reason&gt;",IF(Z38="1",IF(V38=1,"Please Enter Deemed Pensionable Pay","Add relevant Details Above"),"Please give details Above")))))))))))))</f>
        <v/>
      </c>
      <c r="M38" s="260"/>
      <c r="N38" s="91"/>
      <c r="O38" s="91" t="str">
        <f>IF(E38=0,"",IF(ISERROR((F38+J38+K38)),0,IF((F38+J38+K38)&lt;1,0,1)))</f>
        <v/>
      </c>
      <c r="P38" s="94">
        <f t="shared" si="2"/>
        <v>0</v>
      </c>
      <c r="Q38" s="94">
        <f>K38</f>
        <v>0</v>
      </c>
      <c r="R38" s="218">
        <f>(ROUND((F38/100*'Member Info'!$W$2), 2))</f>
        <v>0</v>
      </c>
      <c r="S38" s="218" t="e">
        <f t="shared" si="3"/>
        <v>#VALUE!</v>
      </c>
      <c r="T38" s="218" t="str">
        <f t="shared" si="4"/>
        <v/>
      </c>
      <c r="U38" s="227" t="str">
        <f t="shared" si="5"/>
        <v/>
      </c>
      <c r="V38" s="228" t="str">
        <f t="shared" si="6"/>
        <v/>
      </c>
      <c r="W38" s="228" t="str">
        <f t="shared" si="7"/>
        <v/>
      </c>
      <c r="X38" s="222">
        <f t="shared" si="8"/>
        <v>0</v>
      </c>
      <c r="Y38" s="110">
        <f t="shared" si="9"/>
        <v>0</v>
      </c>
      <c r="Z38" s="235" t="str">
        <f t="shared" si="10"/>
        <v/>
      </c>
      <c r="AA38" s="240" t="b">
        <f t="shared" si="11"/>
        <v>0</v>
      </c>
      <c r="AB38" s="235">
        <f t="shared" si="12"/>
        <v>0</v>
      </c>
      <c r="AC38" s="235">
        <f>IF('Member Info'!N35="",1,"")</f>
        <v>1</v>
      </c>
      <c r="AD38" s="243" t="e">
        <f t="shared" si="13"/>
        <v>#VALUE!</v>
      </c>
      <c r="AE38" s="130" t="str">
        <f t="shared" si="0"/>
        <v/>
      </c>
      <c r="AF38" s="124">
        <f t="shared" si="14"/>
        <v>1</v>
      </c>
      <c r="AG38" s="124" t="str">
        <f>IF('Member Info'!N35&lt;&gt;"",IF(AND('Member Info'!N35&lt;=$U$1,'Member Info'!N35&gt;=$T$1),1,0),"")</f>
        <v/>
      </c>
      <c r="AI38" s="124" t="b">
        <f t="shared" si="15"/>
        <v>0</v>
      </c>
      <c r="AJ38" s="124">
        <f t="shared" si="16"/>
        <v>0</v>
      </c>
      <c r="AL38" s="124">
        <f t="shared" si="17"/>
        <v>0</v>
      </c>
      <c r="AM38" s="124">
        <f>IF('Member Info'!F35&gt;$T$1,1,0)</f>
        <v>0</v>
      </c>
      <c r="AN38" s="124" t="b">
        <f>IF(ISERROR(T38),ERROR.TYPE(#REF!)=ERROR.TYPE(T38),FALSE)</f>
        <v>0</v>
      </c>
      <c r="AO38" s="124" t="b">
        <f>IF(ISERROR(U38),ERROR.TYPE(#REF!)=ERROR.TYPE(U38),FALSE)</f>
        <v>0</v>
      </c>
      <c r="AP38" s="124">
        <f>IF('Member Info'!F35&gt;'GP1 April 25'!$U$1,1,0)</f>
        <v>0</v>
      </c>
      <c r="AQ38" s="124">
        <f t="shared" si="18"/>
        <v>0</v>
      </c>
      <c r="AR38" s="124">
        <f t="shared" si="19"/>
        <v>0</v>
      </c>
      <c r="AS38" s="124">
        <f t="shared" si="20"/>
        <v>1</v>
      </c>
    </row>
    <row r="39" spans="1:45" x14ac:dyDescent="0.25">
      <c r="A39" s="4">
        <v>8</v>
      </c>
      <c r="B39" s="164">
        <f>'Member Info'!D36</f>
        <v>0</v>
      </c>
      <c r="C39" s="164">
        <f>'Member Info'!E36</f>
        <v>0</v>
      </c>
      <c r="D39" s="164" t="str">
        <f>'Member Info'!G36</f>
        <v/>
      </c>
      <c r="E39" s="165">
        <f>'Member Info'!B36</f>
        <v>0</v>
      </c>
      <c r="F39" s="242"/>
      <c r="G39" s="166" t="str">
        <f>IF(E39=0,"",('Member Info'!K36+'Member Info'!L36))</f>
        <v/>
      </c>
      <c r="H39" s="419"/>
      <c r="I39" s="419"/>
      <c r="J39" s="26"/>
      <c r="K39" s="26"/>
      <c r="L39" s="384" t="str">
        <f>IF(E39=0,"",IF('Member Info'!F36&gt;$U$1,CONCATENATE("Joined with practice on ", TEXT('Member Info'!F36, "DD/MM/YYYY")),IF('Member Info'!N36&lt;&gt;"",IF('Member Info'!N36&lt;$T$1,CONCATENATE("Left Scheme on ", TEXT('Member Info'!N36, "DD/MM/YYYY")),IF(OR(G39="",G39=0),"Error Detected, No rate entered",IF(E39=0,"",IF(F39="","Error Detected, No Pensionable pay",IF(AS39=1,"No Part Time Status Entered",IF(AR39=1,"No Part Time Hours Entered",IF(ISERROR(AD39)," Unknown Values entered.",IF(V39+W39&lt;1,"Acceptable",IF(T39+U39=200, "No Contributions Entered", IF(M39="","Error Detected, Choose reason&gt;",IF(Z39="1",IF(V39=1,"Please Enter Deemed Pensionable Pay","Add Any Relevant Details Above"),"Please Give Details Above"))))))))))),IF(OR(G39="",G39=0),"Error Detected, No rate entered",IF(E39=0,"",IF(F39="","Error Detected, No Pensionable pay",IF(AS39=1,"No Part Time Status Entered",IF(AR39=1,"No Part Time Hours Entered",IF(ISERROR(AD39)," Unknown Values entered.",IF(V39+W39&lt;1,"Acceptable",IF(T39+U39=200, "No Contributions Entered", IF(M39="","Error Detected, Choose reason&gt;",IF(Z39="1",IF(V39=1,"Please Enter Deemed Pensionable Pay","Add relevant Details Above"),"Please give details Above")))))))))))))</f>
        <v/>
      </c>
      <c r="M39" s="260"/>
      <c r="N39" s="91"/>
      <c r="O39" s="91" t="str">
        <f t="shared" si="1"/>
        <v/>
      </c>
      <c r="P39" s="94">
        <f t="shared" si="2"/>
        <v>0</v>
      </c>
      <c r="Q39" s="94">
        <f t="shared" si="2"/>
        <v>0</v>
      </c>
      <c r="R39" s="218">
        <f>(ROUND((F39/100*'Member Info'!$W$2), 2))</f>
        <v>0</v>
      </c>
      <c r="S39" s="218" t="e">
        <f t="shared" si="3"/>
        <v>#VALUE!</v>
      </c>
      <c r="T39" s="218" t="str">
        <f t="shared" si="4"/>
        <v/>
      </c>
      <c r="U39" s="227" t="str">
        <f t="shared" si="5"/>
        <v/>
      </c>
      <c r="V39" s="228" t="str">
        <f t="shared" si="6"/>
        <v/>
      </c>
      <c r="W39" s="228" t="str">
        <f t="shared" si="7"/>
        <v/>
      </c>
      <c r="X39" s="222">
        <f t="shared" si="8"/>
        <v>0</v>
      </c>
      <c r="Y39" s="110">
        <f t="shared" si="9"/>
        <v>0</v>
      </c>
      <c r="Z39" s="235" t="str">
        <f t="shared" si="10"/>
        <v/>
      </c>
      <c r="AA39" s="240" t="b">
        <f t="shared" si="11"/>
        <v>0</v>
      </c>
      <c r="AB39" s="235">
        <f t="shared" si="12"/>
        <v>0</v>
      </c>
      <c r="AC39" s="235">
        <f>IF('Member Info'!N36="",1,"")</f>
        <v>1</v>
      </c>
      <c r="AD39" s="243" t="e">
        <f t="shared" si="13"/>
        <v>#VALUE!</v>
      </c>
      <c r="AE39" s="130" t="str">
        <f t="shared" si="0"/>
        <v/>
      </c>
      <c r="AF39" s="124">
        <f t="shared" si="14"/>
        <v>1</v>
      </c>
      <c r="AG39" s="124" t="str">
        <f>IF('Member Info'!N36&lt;&gt;"",IF(AND('Member Info'!N36&lt;=$U$1,'Member Info'!N36&gt;=$T$1),1,0),"")</f>
        <v/>
      </c>
      <c r="AI39" s="124" t="b">
        <f t="shared" si="15"/>
        <v>0</v>
      </c>
      <c r="AJ39" s="124">
        <f t="shared" si="16"/>
        <v>0</v>
      </c>
      <c r="AL39" s="124">
        <f t="shared" si="17"/>
        <v>0</v>
      </c>
      <c r="AM39" s="124">
        <f>IF('Member Info'!F36&gt;$T$1,1,0)</f>
        <v>0</v>
      </c>
      <c r="AN39" s="124" t="b">
        <f>IF(ISERROR(T39),ERROR.TYPE(#REF!)=ERROR.TYPE(T39),FALSE)</f>
        <v>0</v>
      </c>
      <c r="AO39" s="124" t="b">
        <f>IF(ISERROR(U39),ERROR.TYPE(#REF!)=ERROR.TYPE(U39),FALSE)</f>
        <v>0</v>
      </c>
      <c r="AP39" s="124">
        <f>IF('Member Info'!F36&gt;'GP1 April 25'!$U$1,1,0)</f>
        <v>0</v>
      </c>
      <c r="AQ39" s="124">
        <f t="shared" si="18"/>
        <v>0</v>
      </c>
      <c r="AR39" s="124">
        <f t="shared" si="19"/>
        <v>0</v>
      </c>
      <c r="AS39" s="124">
        <f t="shared" si="20"/>
        <v>1</v>
      </c>
    </row>
    <row r="40" spans="1:45" x14ac:dyDescent="0.25">
      <c r="A40" s="4">
        <v>9</v>
      </c>
      <c r="B40" s="164">
        <f>'Member Info'!D37</f>
        <v>0</v>
      </c>
      <c r="C40" s="164">
        <f>'Member Info'!E37</f>
        <v>0</v>
      </c>
      <c r="D40" s="164" t="str">
        <f>'Member Info'!G37</f>
        <v/>
      </c>
      <c r="E40" s="165">
        <f>'Member Info'!B37</f>
        <v>0</v>
      </c>
      <c r="F40" s="242"/>
      <c r="G40" s="166" t="str">
        <f>IF(E40=0,"",('Member Info'!K37+'Member Info'!L37))</f>
        <v/>
      </c>
      <c r="H40" s="419"/>
      <c r="I40" s="419"/>
      <c r="J40" s="26"/>
      <c r="K40" s="26"/>
      <c r="L40" s="384" t="str">
        <f>IF(E40=0,"",IF('Member Info'!F37&gt;$U$1,CONCATENATE("Joined with practice on ", TEXT('Member Info'!F37, "DD/MM/YYYY")),IF('Member Info'!N37&lt;&gt;"",IF('Member Info'!N37&lt;$T$1,CONCATENATE("Left Scheme on ", TEXT('Member Info'!N37, "DD/MM/YYYY")),IF(OR(G40="",G40=0),"Error Detected, No rate entered",IF(E40=0,"",IF(F40="","Error Detected, No Pensionable pay",IF(AS40=1,"No Part Time Status Entered",IF(AR40=1,"No Part Time Hours Entered",IF(ISERROR(AD40)," Unknown Values entered.",IF(V40+W40&lt;1,"Acceptable",IF(T40+U40=200, "No Contributions Entered", IF(M40="","Error Detected, Choose reason&gt;",IF(Z40="1",IF(V40=1,"Please Enter Deemed Pensionable Pay","Add Any Relevant Details Above"),"Please Give Details Above"))))))))))),IF(OR(G40="",G40=0),"Error Detected, No rate entered",IF(E40=0,"",IF(F40="","Error Detected, No Pensionable pay",IF(AS40=1,"No Part Time Status Entered",IF(AR40=1,"No Part Time Hours Entered",IF(ISERROR(AD40)," Unknown Values entered.",IF(V40+W40&lt;1,"Acceptable",IF(T40+U40=200, "No Contributions Entered", IF(M40="","Error Detected, Choose reason&gt;",IF(Z40="1",IF(V40=1,"Please Enter Deemed Pensionable Pay","Add relevant Details Above"),"Please give details Above")))))))))))))</f>
        <v/>
      </c>
      <c r="M40" s="260"/>
      <c r="N40" s="91"/>
      <c r="O40" s="91" t="str">
        <f>IF(E40=0,"",IF(ISERROR((F40+J40+K40)),0,IF((F40+J40+K40)&lt;1,0,1)))</f>
        <v/>
      </c>
      <c r="P40" s="94">
        <f>J40</f>
        <v>0</v>
      </c>
      <c r="Q40" s="94">
        <f t="shared" si="2"/>
        <v>0</v>
      </c>
      <c r="R40" s="218">
        <f>(ROUND((F40/100*'Member Info'!$W$2), 2))</f>
        <v>0</v>
      </c>
      <c r="S40" s="218" t="e">
        <f t="shared" si="3"/>
        <v>#VALUE!</v>
      </c>
      <c r="T40" s="218" t="str">
        <f t="shared" si="4"/>
        <v/>
      </c>
      <c r="U40" s="227" t="str">
        <f t="shared" si="5"/>
        <v/>
      </c>
      <c r="V40" s="228" t="str">
        <f t="shared" si="6"/>
        <v/>
      </c>
      <c r="W40" s="228" t="str">
        <f t="shared" si="7"/>
        <v/>
      </c>
      <c r="X40" s="222">
        <f t="shared" si="8"/>
        <v>0</v>
      </c>
      <c r="Y40" s="110">
        <f t="shared" si="9"/>
        <v>0</v>
      </c>
      <c r="Z40" s="235" t="str">
        <f t="shared" si="10"/>
        <v/>
      </c>
      <c r="AA40" s="240" t="b">
        <f t="shared" si="11"/>
        <v>0</v>
      </c>
      <c r="AB40" s="235">
        <f t="shared" si="12"/>
        <v>0</v>
      </c>
      <c r="AC40" s="235">
        <f>IF('Member Info'!N37="",1,"")</f>
        <v>1</v>
      </c>
      <c r="AD40" s="243" t="e">
        <f t="shared" si="13"/>
        <v>#VALUE!</v>
      </c>
      <c r="AE40" s="130" t="str">
        <f t="shared" si="0"/>
        <v/>
      </c>
      <c r="AF40" s="124">
        <f t="shared" si="14"/>
        <v>1</v>
      </c>
      <c r="AG40" s="124" t="str">
        <f>IF('Member Info'!N37&lt;&gt;"",IF(AND('Member Info'!N37&lt;=$U$1,'Member Info'!N37&gt;=$T$1),1,0),"")</f>
        <v/>
      </c>
      <c r="AI40" s="124" t="b">
        <f t="shared" si="15"/>
        <v>0</v>
      </c>
      <c r="AJ40" s="124">
        <f t="shared" si="16"/>
        <v>0</v>
      </c>
      <c r="AL40" s="124">
        <f t="shared" si="17"/>
        <v>0</v>
      </c>
      <c r="AM40" s="124">
        <f>IF('Member Info'!F37&gt;$T$1,1,0)</f>
        <v>0</v>
      </c>
      <c r="AN40" s="124" t="b">
        <f>IF(ISERROR(T40),ERROR.TYPE(#REF!)=ERROR.TYPE(T40),FALSE)</f>
        <v>0</v>
      </c>
      <c r="AO40" s="124" t="b">
        <f>IF(ISERROR(U40),ERROR.TYPE(#REF!)=ERROR.TYPE(U40),FALSE)</f>
        <v>0</v>
      </c>
      <c r="AP40" s="124">
        <f>IF('Member Info'!F37&gt;'GP1 April 25'!$U$1,1,0)</f>
        <v>0</v>
      </c>
      <c r="AQ40" s="124">
        <f t="shared" si="18"/>
        <v>0</v>
      </c>
      <c r="AR40" s="124">
        <f t="shared" si="19"/>
        <v>0</v>
      </c>
      <c r="AS40" s="124">
        <f t="shared" si="20"/>
        <v>1</v>
      </c>
    </row>
    <row r="41" spans="1:45" x14ac:dyDescent="0.25">
      <c r="A41" s="4">
        <v>10</v>
      </c>
      <c r="B41" s="164">
        <f>'Member Info'!D38</f>
        <v>0</v>
      </c>
      <c r="C41" s="164">
        <f>'Member Info'!E38</f>
        <v>0</v>
      </c>
      <c r="D41" s="164" t="str">
        <f>'Member Info'!G38</f>
        <v/>
      </c>
      <c r="E41" s="165">
        <f>'Member Info'!B38</f>
        <v>0</v>
      </c>
      <c r="F41" s="242"/>
      <c r="G41" s="166" t="str">
        <f>IF(E41=0,"",('Member Info'!K38+'Member Info'!L38))</f>
        <v/>
      </c>
      <c r="H41" s="419"/>
      <c r="I41" s="419"/>
      <c r="J41" s="26"/>
      <c r="K41" s="26"/>
      <c r="L41" s="384" t="str">
        <f>IF(E41=0,"",IF('Member Info'!F38&gt;$U$1,CONCATENATE("Joined with practice on ", TEXT('Member Info'!F38, "DD/MM/YYYY")),IF('Member Info'!N38&lt;&gt;"",IF('Member Info'!N38&lt;$T$1,CONCATENATE("Left Scheme on ", TEXT('Member Info'!N38, "DD/MM/YYYY")),IF(OR(G41="",G41=0),"Error Detected, No rate entered",IF(E41=0,"",IF(F41="","Error Detected, No Pensionable pay",IF(AS41=1,"No Part Time Status Entered",IF(AR41=1,"No Part Time Hours Entered",IF(ISERROR(AD41)," Unknown Values entered.",IF(V41+W41&lt;1,"Acceptable",IF(T41+U41=200, "No Contributions Entered", IF(M41="","Error Detected, Choose reason&gt;",IF(Z41="1",IF(V41=1,"Please Enter Deemed Pensionable Pay","Add Any Relevant Details Above"),"Please Give Details Above"))))))))))),IF(OR(G41="",G41=0),"Error Detected, No rate entered",IF(E41=0,"",IF(F41="","Error Detected, No Pensionable pay",IF(AS41=1,"No Part Time Status Entered",IF(AR41=1,"No Part Time Hours Entered",IF(ISERROR(AD41)," Unknown Values entered.",IF(V41+W41&lt;1,"Acceptable",IF(T41+U41=200, "No Contributions Entered", IF(M41="","Error Detected, Choose reason&gt;",IF(Z41="1",IF(V41=1,"Please Enter Deemed Pensionable Pay","Add relevant Details Above"),"Please give details Above")))))))))))))</f>
        <v/>
      </c>
      <c r="M41" s="260"/>
      <c r="N41" s="91"/>
      <c r="O41" s="91" t="str">
        <f t="shared" si="1"/>
        <v/>
      </c>
      <c r="P41" s="94">
        <f t="shared" si="2"/>
        <v>0</v>
      </c>
      <c r="Q41" s="94">
        <f t="shared" si="2"/>
        <v>0</v>
      </c>
      <c r="R41" s="218">
        <f>(ROUND((F41/100*'Member Info'!$W$2), 2))</f>
        <v>0</v>
      </c>
      <c r="S41" s="218" t="e">
        <f t="shared" si="3"/>
        <v>#VALUE!</v>
      </c>
      <c r="T41" s="218" t="str">
        <f t="shared" si="4"/>
        <v/>
      </c>
      <c r="U41" s="227" t="str">
        <f t="shared" si="5"/>
        <v/>
      </c>
      <c r="V41" s="228" t="str">
        <f t="shared" si="6"/>
        <v/>
      </c>
      <c r="W41" s="228" t="str">
        <f t="shared" si="7"/>
        <v/>
      </c>
      <c r="X41" s="222">
        <f t="shared" si="8"/>
        <v>0</v>
      </c>
      <c r="Y41" s="110">
        <f t="shared" si="9"/>
        <v>0</v>
      </c>
      <c r="Z41" s="235" t="str">
        <f t="shared" si="10"/>
        <v/>
      </c>
      <c r="AA41" s="240" t="b">
        <f t="shared" si="11"/>
        <v>0</v>
      </c>
      <c r="AB41" s="235">
        <f t="shared" si="12"/>
        <v>0</v>
      </c>
      <c r="AC41" s="235">
        <f>IF('Member Info'!N38="",1,"")</f>
        <v>1</v>
      </c>
      <c r="AD41" s="243" t="e">
        <f t="shared" si="13"/>
        <v>#VALUE!</v>
      </c>
      <c r="AE41" s="130" t="str">
        <f t="shared" si="0"/>
        <v/>
      </c>
      <c r="AF41" s="124">
        <f t="shared" si="14"/>
        <v>1</v>
      </c>
      <c r="AG41" s="124" t="str">
        <f>IF('Member Info'!N38&lt;&gt;"",IF(AND('Member Info'!N38&lt;=$U$1,'Member Info'!N38&gt;=$T$1),1,0),"")</f>
        <v/>
      </c>
      <c r="AI41" s="124" t="b">
        <f t="shared" si="15"/>
        <v>0</v>
      </c>
      <c r="AJ41" s="124">
        <f t="shared" si="16"/>
        <v>0</v>
      </c>
      <c r="AL41" s="124">
        <f t="shared" si="17"/>
        <v>0</v>
      </c>
      <c r="AM41" s="124">
        <f>IF('Member Info'!F38&gt;$T$1,1,0)</f>
        <v>0</v>
      </c>
      <c r="AN41" s="124" t="b">
        <f>IF(ISERROR(T41),ERROR.TYPE(#REF!)=ERROR.TYPE(T41),FALSE)</f>
        <v>0</v>
      </c>
      <c r="AO41" s="124" t="b">
        <f>IF(ISERROR(U41),ERROR.TYPE(#REF!)=ERROR.TYPE(U41),FALSE)</f>
        <v>0</v>
      </c>
      <c r="AP41" s="124">
        <f>IF('Member Info'!F38&gt;'GP1 April 25'!$U$1,1,0)</f>
        <v>0</v>
      </c>
      <c r="AQ41" s="124">
        <f t="shared" si="18"/>
        <v>0</v>
      </c>
      <c r="AR41" s="124">
        <f t="shared" si="19"/>
        <v>0</v>
      </c>
      <c r="AS41" s="124">
        <f t="shared" si="20"/>
        <v>1</v>
      </c>
    </row>
    <row r="42" spans="1:45" x14ac:dyDescent="0.25">
      <c r="A42" s="4">
        <v>11</v>
      </c>
      <c r="B42" s="164">
        <f>'Member Info'!D39</f>
        <v>0</v>
      </c>
      <c r="C42" s="164">
        <f>'Member Info'!E39</f>
        <v>0</v>
      </c>
      <c r="D42" s="164" t="str">
        <f>'Member Info'!G39</f>
        <v/>
      </c>
      <c r="E42" s="165">
        <f>'Member Info'!B39</f>
        <v>0</v>
      </c>
      <c r="F42" s="242"/>
      <c r="G42" s="166" t="str">
        <f>IF(E42=0,"",('Member Info'!K39+'Member Info'!L39))</f>
        <v/>
      </c>
      <c r="H42" s="419"/>
      <c r="I42" s="419"/>
      <c r="J42" s="26"/>
      <c r="K42" s="26"/>
      <c r="L42" s="384" t="str">
        <f>IF(E42=0,"",IF('Member Info'!F39&gt;$U$1,CONCATENATE("Joined with practice on ", TEXT('Member Info'!F39, "DD/MM/YYYY")),IF('Member Info'!N39&lt;&gt;"",IF('Member Info'!N39&lt;$T$1,CONCATENATE("Left Scheme on ", TEXT('Member Info'!N39, "DD/MM/YYYY")),IF(OR(G42="",G42=0),"Error Detected, No rate entered",IF(E42=0,"",IF(F42="","Error Detected, No Pensionable pay",IF(AS42=1,"No Part Time Status Entered",IF(AR42=1,"No Part Time Hours Entered",IF(ISERROR(AD42)," Unknown Values entered.",IF(V42+W42&lt;1,"Acceptable",IF(T42+U42=200, "No Contributions Entered", IF(M42="","Error Detected, Choose reason&gt;",IF(Z42="1",IF(V42=1,"Please Enter Deemed Pensionable Pay","Add Any Relevant Details Above"),"Please Give Details Above"))))))))))),IF(OR(G42="",G42=0),"Error Detected, No rate entered",IF(E42=0,"",IF(F42="","Error Detected, No Pensionable pay",IF(AS42=1,"No Part Time Status Entered",IF(AR42=1,"No Part Time Hours Entered",IF(ISERROR(AD42)," Unknown Values entered.",IF(V42+W42&lt;1,"Acceptable",IF(T42+U42=200, "No Contributions Entered", IF(M42="","Error Detected, Choose reason&gt;",IF(Z42="1",IF(V42=1,"Please Enter Deemed Pensionable Pay","Add relevant Details Above"),"Please give details Above")))))))))))))</f>
        <v/>
      </c>
      <c r="M42" s="260"/>
      <c r="N42" s="91"/>
      <c r="O42" s="91" t="str">
        <f t="shared" si="1"/>
        <v/>
      </c>
      <c r="P42" s="94">
        <f t="shared" si="2"/>
        <v>0</v>
      </c>
      <c r="Q42" s="94">
        <f t="shared" si="2"/>
        <v>0</v>
      </c>
      <c r="R42" s="218">
        <f>(ROUND((F42/100*'Member Info'!$W$2), 2))</f>
        <v>0</v>
      </c>
      <c r="S42" s="218" t="e">
        <f t="shared" si="3"/>
        <v>#VALUE!</v>
      </c>
      <c r="T42" s="218" t="str">
        <f t="shared" si="4"/>
        <v/>
      </c>
      <c r="U42" s="227" t="str">
        <f t="shared" si="5"/>
        <v/>
      </c>
      <c r="V42" s="228" t="str">
        <f t="shared" si="6"/>
        <v/>
      </c>
      <c r="W42" s="228" t="str">
        <f t="shared" si="7"/>
        <v/>
      </c>
      <c r="X42" s="222">
        <f t="shared" si="8"/>
        <v>0</v>
      </c>
      <c r="Y42" s="110">
        <f t="shared" si="9"/>
        <v>0</v>
      </c>
      <c r="Z42" s="235" t="str">
        <f t="shared" si="10"/>
        <v/>
      </c>
      <c r="AA42" s="240" t="b">
        <f t="shared" si="11"/>
        <v>0</v>
      </c>
      <c r="AB42" s="235">
        <f t="shared" si="12"/>
        <v>0</v>
      </c>
      <c r="AC42" s="235">
        <f>IF('Member Info'!N39="",1,"")</f>
        <v>1</v>
      </c>
      <c r="AD42" s="243" t="e">
        <f t="shared" si="13"/>
        <v>#VALUE!</v>
      </c>
      <c r="AE42" s="130" t="str">
        <f t="shared" si="0"/>
        <v/>
      </c>
      <c r="AF42" s="124">
        <f t="shared" si="14"/>
        <v>1</v>
      </c>
      <c r="AG42" s="124" t="str">
        <f>IF('Member Info'!N39&lt;&gt;"",IF(AND('Member Info'!N39&lt;=$U$1,'Member Info'!N39&gt;=$T$1),1,0),"")</f>
        <v/>
      </c>
      <c r="AI42" s="124" t="b">
        <f t="shared" si="15"/>
        <v>0</v>
      </c>
      <c r="AJ42" s="124">
        <f t="shared" si="16"/>
        <v>0</v>
      </c>
      <c r="AL42" s="124">
        <f t="shared" si="17"/>
        <v>0</v>
      </c>
      <c r="AM42" s="124">
        <f>IF('Member Info'!F39&gt;$T$1,1,0)</f>
        <v>0</v>
      </c>
      <c r="AN42" s="124" t="b">
        <f>IF(ISERROR(T42),ERROR.TYPE(#REF!)=ERROR.TYPE(T42),FALSE)</f>
        <v>0</v>
      </c>
      <c r="AO42" s="124" t="b">
        <f>IF(ISERROR(U42),ERROR.TYPE(#REF!)=ERROR.TYPE(U42),FALSE)</f>
        <v>0</v>
      </c>
      <c r="AP42" s="124">
        <f>IF('Member Info'!F39&gt;'GP1 April 25'!$U$1,1,0)</f>
        <v>0</v>
      </c>
      <c r="AQ42" s="124">
        <f t="shared" si="18"/>
        <v>0</v>
      </c>
      <c r="AR42" s="124">
        <f t="shared" si="19"/>
        <v>0</v>
      </c>
      <c r="AS42" s="124">
        <f t="shared" si="20"/>
        <v>1</v>
      </c>
    </row>
    <row r="43" spans="1:45" x14ac:dyDescent="0.25">
      <c r="A43" s="4">
        <v>12</v>
      </c>
      <c r="B43" s="164">
        <f>'Member Info'!D40</f>
        <v>0</v>
      </c>
      <c r="C43" s="164">
        <f>'Member Info'!E40</f>
        <v>0</v>
      </c>
      <c r="D43" s="164" t="str">
        <f>'Member Info'!G40</f>
        <v/>
      </c>
      <c r="E43" s="165">
        <f>'Member Info'!B40</f>
        <v>0</v>
      </c>
      <c r="F43" s="242"/>
      <c r="G43" s="166" t="str">
        <f>IF(E43=0,"",('Member Info'!K40+'Member Info'!L40))</f>
        <v/>
      </c>
      <c r="H43" s="419"/>
      <c r="I43" s="419"/>
      <c r="J43" s="26"/>
      <c r="K43" s="26"/>
      <c r="L43" s="384" t="str">
        <f>IF(E43=0,"",IF('Member Info'!F40&gt;$U$1,CONCATENATE("Joined with practice on ", TEXT('Member Info'!F40, "DD/MM/YYYY")),IF('Member Info'!N40&lt;&gt;"",IF('Member Info'!N40&lt;$T$1,CONCATENATE("Left Scheme on ", TEXT('Member Info'!N40, "DD/MM/YYYY")),IF(OR(G43="",G43=0),"Error Detected, No rate entered",IF(E43=0,"",IF(F43="","Error Detected, No Pensionable pay",IF(AS43=1,"No Part Time Status Entered",IF(AR43=1,"No Part Time Hours Entered",IF(ISERROR(AD43)," Unknown Values entered.",IF(V43+W43&lt;1,"Acceptable",IF(T43+U43=200, "No Contributions Entered", IF(M43="","Error Detected, Choose reason&gt;",IF(Z43="1",IF(V43=1,"Please Enter Deemed Pensionable Pay","Add Any Relevant Details Above"),"Please Give Details Above"))))))))))),IF(OR(G43="",G43=0),"Error Detected, No rate entered",IF(E43=0,"",IF(F43="","Error Detected, No Pensionable pay",IF(AS43=1,"No Part Time Status Entered",IF(AR43=1,"No Part Time Hours Entered",IF(ISERROR(AD43)," Unknown Values entered.",IF(V43+W43&lt;1,"Acceptable",IF(T43+U43=200, "No Contributions Entered", IF(M43="","Error Detected, Choose reason&gt;",IF(Z43="1",IF(V43=1,"Please Enter Deemed Pensionable Pay","Add relevant Details Above"),"Please give details Above")))))))))))))</f>
        <v/>
      </c>
      <c r="M43" s="260"/>
      <c r="N43" s="91"/>
      <c r="O43" s="91" t="str">
        <f t="shared" si="1"/>
        <v/>
      </c>
      <c r="P43" s="94">
        <f t="shared" si="2"/>
        <v>0</v>
      </c>
      <c r="Q43" s="94">
        <f t="shared" si="2"/>
        <v>0</v>
      </c>
      <c r="R43" s="218">
        <f>(ROUND((F43/100*'Member Info'!$W$2), 2))</f>
        <v>0</v>
      </c>
      <c r="S43" s="218" t="e">
        <f t="shared" si="3"/>
        <v>#VALUE!</v>
      </c>
      <c r="T43" s="218" t="str">
        <f t="shared" si="4"/>
        <v/>
      </c>
      <c r="U43" s="227" t="str">
        <f t="shared" si="5"/>
        <v/>
      </c>
      <c r="V43" s="228" t="str">
        <f t="shared" si="6"/>
        <v/>
      </c>
      <c r="W43" s="228" t="str">
        <f t="shared" si="7"/>
        <v/>
      </c>
      <c r="X43" s="222">
        <f t="shared" si="8"/>
        <v>0</v>
      </c>
      <c r="Y43" s="110">
        <f t="shared" si="9"/>
        <v>0</v>
      </c>
      <c r="Z43" s="235" t="str">
        <f t="shared" si="10"/>
        <v/>
      </c>
      <c r="AA43" s="240" t="b">
        <f t="shared" si="11"/>
        <v>0</v>
      </c>
      <c r="AB43" s="235">
        <f t="shared" si="12"/>
        <v>0</v>
      </c>
      <c r="AC43" s="235">
        <f>IF('Member Info'!N40="",1,"")</f>
        <v>1</v>
      </c>
      <c r="AD43" s="243" t="e">
        <f t="shared" si="13"/>
        <v>#VALUE!</v>
      </c>
      <c r="AE43" s="130" t="str">
        <f t="shared" si="0"/>
        <v/>
      </c>
      <c r="AF43" s="124">
        <f t="shared" si="14"/>
        <v>1</v>
      </c>
      <c r="AG43" s="124" t="str">
        <f>IF('Member Info'!N40&lt;&gt;"",IF(AND('Member Info'!N40&lt;=$U$1,'Member Info'!N40&gt;=$T$1),1,0),"")</f>
        <v/>
      </c>
      <c r="AI43" s="124" t="b">
        <f t="shared" si="15"/>
        <v>0</v>
      </c>
      <c r="AJ43" s="124">
        <f t="shared" si="16"/>
        <v>0</v>
      </c>
      <c r="AL43" s="124">
        <f t="shared" si="17"/>
        <v>0</v>
      </c>
      <c r="AM43" s="124">
        <f>IF('Member Info'!F40&gt;$T$1,1,0)</f>
        <v>0</v>
      </c>
      <c r="AN43" s="124" t="b">
        <f>IF(ISERROR(T43),ERROR.TYPE(#REF!)=ERROR.TYPE(T43),FALSE)</f>
        <v>0</v>
      </c>
      <c r="AO43" s="124" t="b">
        <f>IF(ISERROR(U43),ERROR.TYPE(#REF!)=ERROR.TYPE(U43),FALSE)</f>
        <v>0</v>
      </c>
      <c r="AP43" s="124">
        <f>IF('Member Info'!F40&gt;'GP1 April 25'!$U$1,1,0)</f>
        <v>0</v>
      </c>
      <c r="AQ43" s="124">
        <f t="shared" si="18"/>
        <v>0</v>
      </c>
      <c r="AR43" s="124">
        <f t="shared" si="19"/>
        <v>0</v>
      </c>
      <c r="AS43" s="124">
        <f t="shared" si="20"/>
        <v>1</v>
      </c>
    </row>
    <row r="44" spans="1:45" x14ac:dyDescent="0.25">
      <c r="A44" s="4">
        <v>13</v>
      </c>
      <c r="B44" s="164">
        <f>'Member Info'!D41</f>
        <v>0</v>
      </c>
      <c r="C44" s="164">
        <f>'Member Info'!E41</f>
        <v>0</v>
      </c>
      <c r="D44" s="164" t="str">
        <f>'Member Info'!G41</f>
        <v/>
      </c>
      <c r="E44" s="165">
        <f>'Member Info'!B41</f>
        <v>0</v>
      </c>
      <c r="F44" s="242"/>
      <c r="G44" s="166" t="str">
        <f>IF(E44=0,"",('Member Info'!K41+'Member Info'!L41))</f>
        <v/>
      </c>
      <c r="H44" s="419"/>
      <c r="I44" s="419"/>
      <c r="J44" s="26"/>
      <c r="K44" s="26"/>
      <c r="L44" s="384" t="str">
        <f>IF(E44=0,"",IF('Member Info'!F41&gt;$U$1,CONCATENATE("Joined with practice on ", TEXT('Member Info'!F41, "DD/MM/YYYY")),IF('Member Info'!N41&lt;&gt;"",IF('Member Info'!N41&lt;$T$1,CONCATENATE("Left Scheme on ", TEXT('Member Info'!N41, "DD/MM/YYYY")),IF(OR(G44="",G44=0),"Error Detected, No rate entered",IF(E44=0,"",IF(F44="","Error Detected, No Pensionable pay",IF(AS44=1,"No Part Time Status Entered",IF(AR44=1,"No Part Time Hours Entered",IF(ISERROR(AD44)," Unknown Values entered.",IF(V44+W44&lt;1,"Acceptable",IF(T44+U44=200, "No Contributions Entered", IF(M44="","Error Detected, Choose reason&gt;",IF(Z44="1",IF(V44=1,"Please Enter Deemed Pensionable Pay","Add Any Relevant Details Above"),"Please Give Details Above"))))))))))),IF(OR(G44="",G44=0),"Error Detected, No rate entered",IF(E44=0,"",IF(F44="","Error Detected, No Pensionable pay",IF(AS44=1,"No Part Time Status Entered",IF(AR44=1,"No Part Time Hours Entered",IF(ISERROR(AD44)," Unknown Values entered.",IF(V44+W44&lt;1,"Acceptable",IF(T44+U44=200, "No Contributions Entered", IF(M44="","Error Detected, Choose reason&gt;",IF(Z44="1",IF(V44=1,"Please Enter Deemed Pensionable Pay","Add relevant Details Above"),"Please give details Above")))))))))))))</f>
        <v/>
      </c>
      <c r="M44" s="260"/>
      <c r="N44" s="91"/>
      <c r="O44" s="91" t="str">
        <f t="shared" si="1"/>
        <v/>
      </c>
      <c r="P44" s="94">
        <f t="shared" si="2"/>
        <v>0</v>
      </c>
      <c r="Q44" s="94">
        <f t="shared" si="2"/>
        <v>0</v>
      </c>
      <c r="R44" s="218">
        <f>(ROUND((F44/100*'Member Info'!$W$2), 2))</f>
        <v>0</v>
      </c>
      <c r="S44" s="218" t="e">
        <f t="shared" si="3"/>
        <v>#VALUE!</v>
      </c>
      <c r="T44" s="218" t="str">
        <f t="shared" si="4"/>
        <v/>
      </c>
      <c r="U44" s="227" t="str">
        <f t="shared" si="5"/>
        <v/>
      </c>
      <c r="V44" s="228" t="str">
        <f t="shared" si="6"/>
        <v/>
      </c>
      <c r="W44" s="228" t="str">
        <f t="shared" si="7"/>
        <v/>
      </c>
      <c r="X44" s="222">
        <f t="shared" si="8"/>
        <v>0</v>
      </c>
      <c r="Y44" s="110">
        <f t="shared" si="9"/>
        <v>0</v>
      </c>
      <c r="Z44" s="235" t="str">
        <f t="shared" si="10"/>
        <v/>
      </c>
      <c r="AA44" s="240" t="b">
        <f t="shared" si="11"/>
        <v>0</v>
      </c>
      <c r="AB44" s="235">
        <f t="shared" si="12"/>
        <v>0</v>
      </c>
      <c r="AC44" s="235">
        <f>IF('Member Info'!N41="",1,"")</f>
        <v>1</v>
      </c>
      <c r="AD44" s="243" t="e">
        <f t="shared" si="13"/>
        <v>#VALUE!</v>
      </c>
      <c r="AE44" s="130" t="str">
        <f t="shared" si="0"/>
        <v/>
      </c>
      <c r="AF44" s="124">
        <f t="shared" si="14"/>
        <v>1</v>
      </c>
      <c r="AG44" s="124" t="str">
        <f>IF('Member Info'!N41&lt;&gt;"",IF(AND('Member Info'!N41&lt;=$U$1,'Member Info'!N41&gt;=$T$1),1,0),"")</f>
        <v/>
      </c>
      <c r="AI44" s="124" t="b">
        <f t="shared" si="15"/>
        <v>0</v>
      </c>
      <c r="AJ44" s="124">
        <f t="shared" si="16"/>
        <v>0</v>
      </c>
      <c r="AL44" s="124">
        <f t="shared" si="17"/>
        <v>0</v>
      </c>
      <c r="AM44" s="124">
        <f>IF('Member Info'!F41&gt;$T$1,1,0)</f>
        <v>0</v>
      </c>
      <c r="AN44" s="124" t="b">
        <f>IF(ISERROR(T44),ERROR.TYPE(#REF!)=ERROR.TYPE(T44),FALSE)</f>
        <v>0</v>
      </c>
      <c r="AO44" s="124" t="b">
        <f>IF(ISERROR(U44),ERROR.TYPE(#REF!)=ERROR.TYPE(U44),FALSE)</f>
        <v>0</v>
      </c>
      <c r="AP44" s="124">
        <f>IF('Member Info'!F41&gt;'GP1 April 25'!$U$1,1,0)</f>
        <v>0</v>
      </c>
      <c r="AQ44" s="124">
        <f t="shared" si="18"/>
        <v>0</v>
      </c>
      <c r="AR44" s="124">
        <f t="shared" si="19"/>
        <v>0</v>
      </c>
      <c r="AS44" s="124">
        <f t="shared" si="20"/>
        <v>1</v>
      </c>
    </row>
    <row r="45" spans="1:45" x14ac:dyDescent="0.25">
      <c r="A45" s="4">
        <v>14</v>
      </c>
      <c r="B45" s="164">
        <f>'Member Info'!D42</f>
        <v>0</v>
      </c>
      <c r="C45" s="164">
        <f>'Member Info'!E42</f>
        <v>0</v>
      </c>
      <c r="D45" s="164" t="str">
        <f>'Member Info'!G42</f>
        <v/>
      </c>
      <c r="E45" s="165">
        <f>'Member Info'!B42</f>
        <v>0</v>
      </c>
      <c r="F45" s="242"/>
      <c r="G45" s="166" t="str">
        <f>IF(E45=0,"",('Member Info'!K42+'Member Info'!L42))</f>
        <v/>
      </c>
      <c r="H45" s="419"/>
      <c r="I45" s="419"/>
      <c r="J45" s="26"/>
      <c r="K45" s="26"/>
      <c r="L45" s="384" t="str">
        <f>IF(E45=0,"",IF('Member Info'!F42&gt;$U$1,CONCATENATE("Joined with practice on ", TEXT('Member Info'!F42, "DD/MM/YYYY")),IF('Member Info'!N42&lt;&gt;"",IF('Member Info'!N42&lt;$T$1,CONCATENATE("Left Scheme on ", TEXT('Member Info'!N42, "DD/MM/YYYY")),IF(OR(G45="",G45=0),"Error Detected, No rate entered",IF(E45=0,"",IF(F45="","Error Detected, No Pensionable pay",IF(AS45=1,"No Part Time Status Entered",IF(AR45=1,"No Part Time Hours Entered",IF(ISERROR(AD45)," Unknown Values entered.",IF(V45+W45&lt;1,"Acceptable",IF(T45+U45=200, "No Contributions Entered", IF(M45="","Error Detected, Choose reason&gt;",IF(Z45="1",IF(V45=1,"Please Enter Deemed Pensionable Pay","Add Any Relevant Details Above"),"Please Give Details Above"))))))))))),IF(OR(G45="",G45=0),"Error Detected, No rate entered",IF(E45=0,"",IF(F45="","Error Detected, No Pensionable pay",IF(AS45=1,"No Part Time Status Entered",IF(AR45=1,"No Part Time Hours Entered",IF(ISERROR(AD45)," Unknown Values entered.",IF(V45+W45&lt;1,"Acceptable",IF(T45+U45=200, "No Contributions Entered", IF(M45="","Error Detected, Choose reason&gt;",IF(Z45="1",IF(V45=1,"Please Enter Deemed Pensionable Pay","Add relevant Details Above"),"Please give details Above")))))))))))))</f>
        <v/>
      </c>
      <c r="M45" s="260"/>
      <c r="N45" s="91"/>
      <c r="O45" s="91" t="str">
        <f t="shared" si="1"/>
        <v/>
      </c>
      <c r="P45" s="94">
        <f t="shared" si="2"/>
        <v>0</v>
      </c>
      <c r="Q45" s="94">
        <f t="shared" si="2"/>
        <v>0</v>
      </c>
      <c r="R45" s="218">
        <f>(ROUND((F45/100*'Member Info'!$W$2), 2))</f>
        <v>0</v>
      </c>
      <c r="S45" s="218" t="e">
        <f t="shared" si="3"/>
        <v>#VALUE!</v>
      </c>
      <c r="T45" s="218" t="str">
        <f t="shared" si="4"/>
        <v/>
      </c>
      <c r="U45" s="227" t="str">
        <f t="shared" si="5"/>
        <v/>
      </c>
      <c r="V45" s="228" t="str">
        <f t="shared" si="6"/>
        <v/>
      </c>
      <c r="W45" s="228" t="str">
        <f t="shared" si="7"/>
        <v/>
      </c>
      <c r="X45" s="222">
        <f t="shared" si="8"/>
        <v>0</v>
      </c>
      <c r="Y45" s="110">
        <f t="shared" si="9"/>
        <v>0</v>
      </c>
      <c r="Z45" s="235" t="str">
        <f t="shared" si="10"/>
        <v/>
      </c>
      <c r="AA45" s="240" t="b">
        <f t="shared" si="11"/>
        <v>0</v>
      </c>
      <c r="AB45" s="235">
        <f t="shared" si="12"/>
        <v>0</v>
      </c>
      <c r="AC45" s="235">
        <f>IF('Member Info'!N42="",1,"")</f>
        <v>1</v>
      </c>
      <c r="AD45" s="243" t="e">
        <f t="shared" si="13"/>
        <v>#VALUE!</v>
      </c>
      <c r="AE45" s="130" t="str">
        <f t="shared" si="0"/>
        <v/>
      </c>
      <c r="AF45" s="124">
        <f t="shared" si="14"/>
        <v>1</v>
      </c>
      <c r="AG45" s="124" t="str">
        <f>IF('Member Info'!N42&lt;&gt;"",IF(AND('Member Info'!N42&lt;=$U$1,'Member Info'!N42&gt;=$T$1),1,0),"")</f>
        <v/>
      </c>
      <c r="AI45" s="124" t="b">
        <f t="shared" si="15"/>
        <v>0</v>
      </c>
      <c r="AJ45" s="124">
        <f t="shared" si="16"/>
        <v>0</v>
      </c>
      <c r="AL45" s="124">
        <f t="shared" si="17"/>
        <v>0</v>
      </c>
      <c r="AM45" s="124">
        <f>IF('Member Info'!F42&gt;$T$1,1,0)</f>
        <v>0</v>
      </c>
      <c r="AN45" s="124" t="b">
        <f>IF(ISERROR(T45),ERROR.TYPE(#REF!)=ERROR.TYPE(T45),FALSE)</f>
        <v>0</v>
      </c>
      <c r="AO45" s="124" t="b">
        <f>IF(ISERROR(U45),ERROR.TYPE(#REF!)=ERROR.TYPE(U45),FALSE)</f>
        <v>0</v>
      </c>
      <c r="AP45" s="124">
        <f>IF('Member Info'!F42&gt;'GP1 April 25'!$U$1,1,0)</f>
        <v>0</v>
      </c>
      <c r="AQ45" s="124">
        <f t="shared" si="18"/>
        <v>0</v>
      </c>
      <c r="AR45" s="124">
        <f t="shared" si="19"/>
        <v>0</v>
      </c>
      <c r="AS45" s="124">
        <f t="shared" si="20"/>
        <v>1</v>
      </c>
    </row>
    <row r="46" spans="1:45" x14ac:dyDescent="0.25">
      <c r="A46" s="4">
        <v>15</v>
      </c>
      <c r="B46" s="164">
        <f>'Member Info'!D43</f>
        <v>0</v>
      </c>
      <c r="C46" s="164">
        <f>'Member Info'!E43</f>
        <v>0</v>
      </c>
      <c r="D46" s="164" t="str">
        <f>'Member Info'!G43</f>
        <v/>
      </c>
      <c r="E46" s="165">
        <f>'Member Info'!B43</f>
        <v>0</v>
      </c>
      <c r="F46" s="242"/>
      <c r="G46" s="166" t="str">
        <f>IF(E46=0,"",('Member Info'!K43+'Member Info'!L43))</f>
        <v/>
      </c>
      <c r="H46" s="419"/>
      <c r="I46" s="419"/>
      <c r="J46" s="26"/>
      <c r="K46" s="26"/>
      <c r="L46" s="384" t="str">
        <f>IF(E46=0,"",IF('Member Info'!F43&gt;$U$1,CONCATENATE("Joined with practice on ", TEXT('Member Info'!F43, "DD/MM/YYYY")),IF('Member Info'!N43&lt;&gt;"",IF('Member Info'!N43&lt;$T$1,CONCATENATE("Left Scheme on ", TEXT('Member Info'!N43, "DD/MM/YYYY")),IF(OR(G46="",G46=0),"Error Detected, No rate entered",IF(E46=0,"",IF(F46="","Error Detected, No Pensionable pay",IF(AS46=1,"No Part Time Status Entered",IF(AR46=1,"No Part Time Hours Entered",IF(ISERROR(AD46)," Unknown Values entered.",IF(V46+W46&lt;1,"Acceptable",IF(T46+U46=200, "No Contributions Entered", IF(M46="","Error Detected, Choose reason&gt;",IF(Z46="1",IF(V46=1,"Please Enter Deemed Pensionable Pay","Add Any Relevant Details Above"),"Please Give Details Above"))))))))))),IF(OR(G46="",G46=0),"Error Detected, No rate entered",IF(E46=0,"",IF(F46="","Error Detected, No Pensionable pay",IF(AS46=1,"No Part Time Status Entered",IF(AR46=1,"No Part Time Hours Entered",IF(ISERROR(AD46)," Unknown Values entered.",IF(V46+W46&lt;1,"Acceptable",IF(T46+U46=200, "No Contributions Entered", IF(M46="","Error Detected, Choose reason&gt;",IF(Z46="1",IF(V46=1,"Please Enter Deemed Pensionable Pay","Add relevant Details Above"),"Please give details Above")))))))))))))</f>
        <v/>
      </c>
      <c r="M46" s="260"/>
      <c r="N46" s="91"/>
      <c r="O46" s="91" t="str">
        <f t="shared" si="1"/>
        <v/>
      </c>
      <c r="P46" s="94">
        <f t="shared" si="2"/>
        <v>0</v>
      </c>
      <c r="Q46" s="94">
        <f t="shared" si="2"/>
        <v>0</v>
      </c>
      <c r="R46" s="218">
        <f>(ROUND((F46/100*'Member Info'!$W$2), 2))</f>
        <v>0</v>
      </c>
      <c r="S46" s="218" t="e">
        <f t="shared" si="3"/>
        <v>#VALUE!</v>
      </c>
      <c r="T46" s="218" t="str">
        <f t="shared" si="4"/>
        <v/>
      </c>
      <c r="U46" s="227" t="str">
        <f t="shared" si="5"/>
        <v/>
      </c>
      <c r="V46" s="228" t="str">
        <f t="shared" si="6"/>
        <v/>
      </c>
      <c r="W46" s="228" t="str">
        <f t="shared" si="7"/>
        <v/>
      </c>
      <c r="X46" s="222">
        <f t="shared" si="8"/>
        <v>0</v>
      </c>
      <c r="Y46" s="110">
        <f t="shared" si="9"/>
        <v>0</v>
      </c>
      <c r="Z46" s="235" t="str">
        <f t="shared" si="10"/>
        <v/>
      </c>
      <c r="AA46" s="240" t="b">
        <f t="shared" si="11"/>
        <v>0</v>
      </c>
      <c r="AB46" s="235">
        <f t="shared" si="12"/>
        <v>0</v>
      </c>
      <c r="AC46" s="235">
        <f>IF('Member Info'!N43="",1,"")</f>
        <v>1</v>
      </c>
      <c r="AD46" s="243" t="e">
        <f t="shared" si="13"/>
        <v>#VALUE!</v>
      </c>
      <c r="AE46" s="130" t="str">
        <f t="shared" si="0"/>
        <v/>
      </c>
      <c r="AF46" s="124">
        <f t="shared" si="14"/>
        <v>1</v>
      </c>
      <c r="AG46" s="124" t="str">
        <f>IF('Member Info'!N43&lt;&gt;"",IF(AND('Member Info'!N43&lt;=$U$1,'Member Info'!N43&gt;=$T$1),1,0),"")</f>
        <v/>
      </c>
      <c r="AI46" s="124" t="b">
        <f t="shared" si="15"/>
        <v>0</v>
      </c>
      <c r="AJ46" s="124">
        <f t="shared" si="16"/>
        <v>0</v>
      </c>
      <c r="AL46" s="124">
        <f t="shared" si="17"/>
        <v>0</v>
      </c>
      <c r="AM46" s="124">
        <f>IF('Member Info'!F43&gt;$T$1,1,0)</f>
        <v>0</v>
      </c>
      <c r="AN46" s="124" t="b">
        <f>IF(ISERROR(T46),ERROR.TYPE(#REF!)=ERROR.TYPE(T46),FALSE)</f>
        <v>0</v>
      </c>
      <c r="AO46" s="124" t="b">
        <f>IF(ISERROR(U46),ERROR.TYPE(#REF!)=ERROR.TYPE(U46),FALSE)</f>
        <v>0</v>
      </c>
      <c r="AP46" s="124">
        <f>IF('Member Info'!F43&gt;'GP1 April 25'!$U$1,1,0)</f>
        <v>0</v>
      </c>
      <c r="AQ46" s="124">
        <f t="shared" si="18"/>
        <v>0</v>
      </c>
      <c r="AR46" s="124">
        <f t="shared" si="19"/>
        <v>0</v>
      </c>
      <c r="AS46" s="124">
        <f t="shared" si="20"/>
        <v>1</v>
      </c>
    </row>
    <row r="47" spans="1:45" x14ac:dyDescent="0.25">
      <c r="A47" s="4">
        <v>16</v>
      </c>
      <c r="B47" s="164">
        <f>'Member Info'!D44</f>
        <v>0</v>
      </c>
      <c r="C47" s="164">
        <f>'Member Info'!E44</f>
        <v>0</v>
      </c>
      <c r="D47" s="164" t="str">
        <f>'Member Info'!G44</f>
        <v/>
      </c>
      <c r="E47" s="165">
        <f>'Member Info'!B44</f>
        <v>0</v>
      </c>
      <c r="F47" s="242"/>
      <c r="G47" s="166" t="str">
        <f>IF(E47=0,"",('Member Info'!K44+'Member Info'!L44))</f>
        <v/>
      </c>
      <c r="H47" s="419"/>
      <c r="I47" s="419"/>
      <c r="J47" s="26"/>
      <c r="K47" s="26"/>
      <c r="L47" s="384" t="str">
        <f>IF(E47=0,"",IF('Member Info'!F44&gt;$U$1,CONCATENATE("Joined with practice on ", TEXT('Member Info'!F44, "DD/MM/YYYY")),IF('Member Info'!N44&lt;&gt;"",IF('Member Info'!N44&lt;$T$1,CONCATENATE("Left Scheme on ", TEXT('Member Info'!N44, "DD/MM/YYYY")),IF(OR(G47="",G47=0),"Error Detected, No rate entered",IF(E47=0,"",IF(F47="","Error Detected, No Pensionable pay",IF(AS47=1,"No Part Time Status Entered",IF(AR47=1,"No Part Time Hours Entered",IF(ISERROR(AD47)," Unknown Values entered.",IF(V47+W47&lt;1,"Acceptable",IF(T47+U47=200, "No Contributions Entered", IF(M47="","Error Detected, Choose reason&gt;",IF(Z47="1",IF(V47=1,"Please Enter Deemed Pensionable Pay","Add Any Relevant Details Above"),"Please Give Details Above"))))))))))),IF(OR(G47="",G47=0),"Error Detected, No rate entered",IF(E47=0,"",IF(F47="","Error Detected, No Pensionable pay",IF(AS47=1,"No Part Time Status Entered",IF(AR47=1,"No Part Time Hours Entered",IF(ISERROR(AD47)," Unknown Values entered.",IF(V47+W47&lt;1,"Acceptable",IF(T47+U47=200, "No Contributions Entered", IF(M47="","Error Detected, Choose reason&gt;",IF(Z47="1",IF(V47=1,"Please Enter Deemed Pensionable Pay","Add relevant Details Above"),"Please give details Above")))))))))))))</f>
        <v/>
      </c>
      <c r="M47" s="260"/>
      <c r="N47" s="91"/>
      <c r="O47" s="91" t="str">
        <f t="shared" si="1"/>
        <v/>
      </c>
      <c r="P47" s="94">
        <f t="shared" si="2"/>
        <v>0</v>
      </c>
      <c r="Q47" s="94">
        <f t="shared" si="2"/>
        <v>0</v>
      </c>
      <c r="R47" s="218">
        <f>(ROUND((F47/100*'Member Info'!$W$2), 2))</f>
        <v>0</v>
      </c>
      <c r="S47" s="218" t="e">
        <f t="shared" si="3"/>
        <v>#VALUE!</v>
      </c>
      <c r="T47" s="218" t="str">
        <f t="shared" si="4"/>
        <v/>
      </c>
      <c r="U47" s="227" t="str">
        <f t="shared" si="5"/>
        <v/>
      </c>
      <c r="V47" s="228" t="str">
        <f t="shared" si="6"/>
        <v/>
      </c>
      <c r="W47" s="228" t="str">
        <f t="shared" si="7"/>
        <v/>
      </c>
      <c r="X47" s="222">
        <f t="shared" si="8"/>
        <v>0</v>
      </c>
      <c r="Y47" s="110">
        <f t="shared" si="9"/>
        <v>0</v>
      </c>
      <c r="Z47" s="235" t="str">
        <f t="shared" si="10"/>
        <v/>
      </c>
      <c r="AA47" s="240" t="b">
        <f t="shared" si="11"/>
        <v>0</v>
      </c>
      <c r="AB47" s="235">
        <f t="shared" si="12"/>
        <v>0</v>
      </c>
      <c r="AC47" s="235">
        <f>IF('Member Info'!N44="",1,"")</f>
        <v>1</v>
      </c>
      <c r="AD47" s="243" t="e">
        <f t="shared" si="13"/>
        <v>#VALUE!</v>
      </c>
      <c r="AE47" s="130" t="str">
        <f t="shared" si="0"/>
        <v/>
      </c>
      <c r="AF47" s="124">
        <f t="shared" si="14"/>
        <v>1</v>
      </c>
      <c r="AG47" s="124" t="str">
        <f>IF('Member Info'!N44&lt;&gt;"",IF(AND('Member Info'!N44&lt;=$U$1,'Member Info'!N44&gt;=$T$1),1,0),"")</f>
        <v/>
      </c>
      <c r="AI47" s="124" t="b">
        <f t="shared" si="15"/>
        <v>0</v>
      </c>
      <c r="AJ47" s="124">
        <f t="shared" si="16"/>
        <v>0</v>
      </c>
      <c r="AL47" s="124">
        <f t="shared" si="17"/>
        <v>0</v>
      </c>
      <c r="AM47" s="124">
        <f>IF('Member Info'!F44&gt;$T$1,1,0)</f>
        <v>0</v>
      </c>
      <c r="AN47" s="124" t="b">
        <f>IF(ISERROR(T47),ERROR.TYPE(#REF!)=ERROR.TYPE(T47),FALSE)</f>
        <v>0</v>
      </c>
      <c r="AO47" s="124" t="b">
        <f>IF(ISERROR(U47),ERROR.TYPE(#REF!)=ERROR.TYPE(U47),FALSE)</f>
        <v>0</v>
      </c>
      <c r="AP47" s="124">
        <f>IF('Member Info'!F44&gt;'GP1 April 25'!$U$1,1,0)</f>
        <v>0</v>
      </c>
      <c r="AQ47" s="124">
        <f t="shared" si="18"/>
        <v>0</v>
      </c>
      <c r="AR47" s="124">
        <f t="shared" si="19"/>
        <v>0</v>
      </c>
      <c r="AS47" s="124">
        <f t="shared" si="20"/>
        <v>1</v>
      </c>
    </row>
    <row r="48" spans="1:45" x14ac:dyDescent="0.25">
      <c r="A48" s="4">
        <v>17</v>
      </c>
      <c r="B48" s="164">
        <f>'Member Info'!D45</f>
        <v>0</v>
      </c>
      <c r="C48" s="164">
        <f>'Member Info'!E45</f>
        <v>0</v>
      </c>
      <c r="D48" s="164" t="str">
        <f>'Member Info'!G45</f>
        <v/>
      </c>
      <c r="E48" s="165">
        <f>'Member Info'!B45</f>
        <v>0</v>
      </c>
      <c r="F48" s="242"/>
      <c r="G48" s="166" t="str">
        <f>IF(E48=0,"",('Member Info'!K45+'Member Info'!L45))</f>
        <v/>
      </c>
      <c r="H48" s="419"/>
      <c r="I48" s="419"/>
      <c r="J48" s="26"/>
      <c r="K48" s="26"/>
      <c r="L48" s="384" t="str">
        <f>IF(E48=0,"",IF('Member Info'!F45&gt;$U$1,CONCATENATE("Joined with practice on ", TEXT('Member Info'!F45, "DD/MM/YYYY")),IF('Member Info'!N45&lt;&gt;"",IF('Member Info'!N45&lt;$T$1,CONCATENATE("Left Scheme on ", TEXT('Member Info'!N45, "DD/MM/YYYY")),IF(OR(G48="",G48=0),"Error Detected, No rate entered",IF(E48=0,"",IF(F48="","Error Detected, No Pensionable pay",IF(AS48=1,"No Part Time Status Entered",IF(AR48=1,"No Part Time Hours Entered",IF(ISERROR(AD48)," Unknown Values entered.",IF(V48+W48&lt;1,"Acceptable",IF(T48+U48=200, "No Contributions Entered", IF(M48="","Error Detected, Choose reason&gt;",IF(Z48="1",IF(V48=1,"Please Enter Deemed Pensionable Pay","Add Any Relevant Details Above"),"Please Give Details Above"))))))))))),IF(OR(G48="",G48=0),"Error Detected, No rate entered",IF(E48=0,"",IF(F48="","Error Detected, No Pensionable pay",IF(AS48=1,"No Part Time Status Entered",IF(AR48=1,"No Part Time Hours Entered",IF(ISERROR(AD48)," Unknown Values entered.",IF(V48+W48&lt;1,"Acceptable",IF(T48+U48=200, "No Contributions Entered", IF(M48="","Error Detected, Choose reason&gt;",IF(Z48="1",IF(V48=1,"Please Enter Deemed Pensionable Pay","Add relevant Details Above"),"Please give details Above")))))))))))))</f>
        <v/>
      </c>
      <c r="M48" s="260"/>
      <c r="N48" s="91"/>
      <c r="O48" s="91" t="str">
        <f t="shared" si="1"/>
        <v/>
      </c>
      <c r="P48" s="94">
        <f t="shared" si="2"/>
        <v>0</v>
      </c>
      <c r="Q48" s="94">
        <f t="shared" si="2"/>
        <v>0</v>
      </c>
      <c r="R48" s="218">
        <f>(ROUND((F48/100*'Member Info'!$W$2), 2))</f>
        <v>0</v>
      </c>
      <c r="S48" s="218" t="e">
        <f t="shared" si="3"/>
        <v>#VALUE!</v>
      </c>
      <c r="T48" s="218" t="str">
        <f t="shared" si="4"/>
        <v/>
      </c>
      <c r="U48" s="227" t="str">
        <f t="shared" si="5"/>
        <v/>
      </c>
      <c r="V48" s="228" t="str">
        <f t="shared" si="6"/>
        <v/>
      </c>
      <c r="W48" s="228" t="str">
        <f t="shared" si="7"/>
        <v/>
      </c>
      <c r="X48" s="222">
        <f t="shared" si="8"/>
        <v>0</v>
      </c>
      <c r="Y48" s="110">
        <f t="shared" si="9"/>
        <v>0</v>
      </c>
      <c r="Z48" s="235" t="str">
        <f t="shared" si="10"/>
        <v/>
      </c>
      <c r="AA48" s="240" t="b">
        <f t="shared" si="11"/>
        <v>0</v>
      </c>
      <c r="AB48" s="235">
        <f t="shared" si="12"/>
        <v>0</v>
      </c>
      <c r="AC48" s="235">
        <f>IF('Member Info'!N45="",1,"")</f>
        <v>1</v>
      </c>
      <c r="AD48" s="243" t="e">
        <f t="shared" si="13"/>
        <v>#VALUE!</v>
      </c>
      <c r="AE48" s="130" t="str">
        <f t="shared" si="0"/>
        <v/>
      </c>
      <c r="AF48" s="124">
        <f t="shared" si="14"/>
        <v>1</v>
      </c>
      <c r="AG48" s="124" t="str">
        <f>IF('Member Info'!N45&lt;&gt;"",IF(AND('Member Info'!N45&lt;=$U$1,'Member Info'!N45&gt;=$T$1),1,0),"")</f>
        <v/>
      </c>
      <c r="AI48" s="124" t="b">
        <f t="shared" si="15"/>
        <v>0</v>
      </c>
      <c r="AJ48" s="124">
        <f t="shared" si="16"/>
        <v>0</v>
      </c>
      <c r="AL48" s="124">
        <f t="shared" si="17"/>
        <v>0</v>
      </c>
      <c r="AM48" s="124">
        <f>IF('Member Info'!F45&gt;$T$1,1,0)</f>
        <v>0</v>
      </c>
      <c r="AN48" s="124" t="b">
        <f>IF(ISERROR(T48),ERROR.TYPE(#REF!)=ERROR.TYPE(T48),FALSE)</f>
        <v>0</v>
      </c>
      <c r="AO48" s="124" t="b">
        <f>IF(ISERROR(U48),ERROR.TYPE(#REF!)=ERROR.TYPE(U48),FALSE)</f>
        <v>0</v>
      </c>
      <c r="AP48" s="124">
        <f>IF('Member Info'!F45&gt;'GP1 April 25'!$U$1,1,0)</f>
        <v>0</v>
      </c>
      <c r="AQ48" s="124">
        <f t="shared" si="18"/>
        <v>0</v>
      </c>
      <c r="AR48" s="124">
        <f t="shared" si="19"/>
        <v>0</v>
      </c>
      <c r="AS48" s="124">
        <f t="shared" si="20"/>
        <v>1</v>
      </c>
    </row>
    <row r="49" spans="1:50" x14ac:dyDescent="0.25">
      <c r="A49" s="4">
        <v>18</v>
      </c>
      <c r="B49" s="164">
        <f>'Member Info'!D46</f>
        <v>0</v>
      </c>
      <c r="C49" s="164">
        <f>'Member Info'!E46</f>
        <v>0</v>
      </c>
      <c r="D49" s="164" t="str">
        <f>'Member Info'!G46</f>
        <v/>
      </c>
      <c r="E49" s="165">
        <f>'Member Info'!B46</f>
        <v>0</v>
      </c>
      <c r="F49" s="242"/>
      <c r="G49" s="166" t="str">
        <f>IF(E49=0,"",('Member Info'!K46+'Member Info'!L46))</f>
        <v/>
      </c>
      <c r="H49" s="419"/>
      <c r="I49" s="419"/>
      <c r="J49" s="26"/>
      <c r="K49" s="26"/>
      <c r="L49" s="384" t="str">
        <f>IF(E49=0,"",IF('Member Info'!F46&gt;$U$1,CONCATENATE("Joined with practice on ", TEXT('Member Info'!F46, "DD/MM/YYYY")),IF('Member Info'!N46&lt;&gt;"",IF('Member Info'!N46&lt;$T$1,CONCATENATE("Left Scheme on ", TEXT('Member Info'!N46, "DD/MM/YYYY")),IF(OR(G49="",G49=0),"Error Detected, No rate entered",IF(E49=0,"",IF(F49="","Error Detected, No Pensionable pay",IF(AS49=1,"No Part Time Status Entered",IF(AR49=1,"No Part Time Hours Entered",IF(ISERROR(AD49)," Unknown Values entered.",IF(V49+W49&lt;1,"Acceptable",IF(T49+U49=200, "No Contributions Entered", IF(M49="","Error Detected, Choose reason&gt;",IF(Z49="1",IF(V49=1,"Please Enter Deemed Pensionable Pay","Add Any Relevant Details Above"),"Please Give Details Above"))))))))))),IF(OR(G49="",G49=0),"Error Detected, No rate entered",IF(E49=0,"",IF(F49="","Error Detected, No Pensionable pay",IF(AS49=1,"No Part Time Status Entered",IF(AR49=1,"No Part Time Hours Entered",IF(ISERROR(AD49)," Unknown Values entered.",IF(V49+W49&lt;1,"Acceptable",IF(T49+U49=200, "No Contributions Entered", IF(M49="","Error Detected, Choose reason&gt;",IF(Z49="1",IF(V49=1,"Please Enter Deemed Pensionable Pay","Add relevant Details Above"),"Please give details Above")))))))))))))</f>
        <v/>
      </c>
      <c r="M49" s="260"/>
      <c r="N49" s="91"/>
      <c r="O49" s="91" t="str">
        <f t="shared" si="1"/>
        <v/>
      </c>
      <c r="P49" s="94">
        <f t="shared" si="2"/>
        <v>0</v>
      </c>
      <c r="Q49" s="94">
        <f t="shared" si="2"/>
        <v>0</v>
      </c>
      <c r="R49" s="218">
        <f>(ROUND((F49/100*'Member Info'!$W$2), 2))</f>
        <v>0</v>
      </c>
      <c r="S49" s="218" t="e">
        <f t="shared" si="3"/>
        <v>#VALUE!</v>
      </c>
      <c r="T49" s="218" t="str">
        <f t="shared" si="4"/>
        <v/>
      </c>
      <c r="U49" s="227" t="str">
        <f t="shared" si="5"/>
        <v/>
      </c>
      <c r="V49" s="228" t="str">
        <f t="shared" si="6"/>
        <v/>
      </c>
      <c r="W49" s="228" t="str">
        <f t="shared" si="7"/>
        <v/>
      </c>
      <c r="X49" s="222">
        <f t="shared" si="8"/>
        <v>0</v>
      </c>
      <c r="Y49" s="110">
        <f t="shared" si="9"/>
        <v>0</v>
      </c>
      <c r="Z49" s="235" t="str">
        <f t="shared" si="10"/>
        <v/>
      </c>
      <c r="AA49" s="240" t="b">
        <f t="shared" si="11"/>
        <v>0</v>
      </c>
      <c r="AB49" s="235">
        <f t="shared" si="12"/>
        <v>0</v>
      </c>
      <c r="AC49" s="235">
        <f>IF('Member Info'!N46="",1,"")</f>
        <v>1</v>
      </c>
      <c r="AD49" s="243" t="e">
        <f t="shared" si="13"/>
        <v>#VALUE!</v>
      </c>
      <c r="AE49" s="130" t="str">
        <f t="shared" si="0"/>
        <v/>
      </c>
      <c r="AF49" s="124">
        <f t="shared" si="14"/>
        <v>1</v>
      </c>
      <c r="AG49" s="124" t="str">
        <f>IF('Member Info'!N46&lt;&gt;"",IF(AND('Member Info'!N46&lt;=$U$1,'Member Info'!N46&gt;=$T$1),1,0),"")</f>
        <v/>
      </c>
      <c r="AI49" s="124" t="b">
        <f t="shared" si="15"/>
        <v>0</v>
      </c>
      <c r="AJ49" s="124">
        <f t="shared" si="16"/>
        <v>0</v>
      </c>
      <c r="AL49" s="124">
        <f t="shared" si="17"/>
        <v>0</v>
      </c>
      <c r="AM49" s="124">
        <f>IF('Member Info'!F46&gt;$T$1,1,0)</f>
        <v>0</v>
      </c>
      <c r="AN49" s="124" t="b">
        <f>IF(ISERROR(T49),ERROR.TYPE(#REF!)=ERROR.TYPE(T49),FALSE)</f>
        <v>0</v>
      </c>
      <c r="AO49" s="124" t="b">
        <f>IF(ISERROR(U49),ERROR.TYPE(#REF!)=ERROR.TYPE(U49),FALSE)</f>
        <v>0</v>
      </c>
      <c r="AP49" s="124">
        <f>IF('Member Info'!F46&gt;'GP1 April 25'!$U$1,1,0)</f>
        <v>0</v>
      </c>
      <c r="AQ49" s="124">
        <f t="shared" si="18"/>
        <v>0</v>
      </c>
      <c r="AR49" s="124">
        <f t="shared" si="19"/>
        <v>0</v>
      </c>
      <c r="AS49" s="124">
        <f t="shared" si="20"/>
        <v>1</v>
      </c>
    </row>
    <row r="50" spans="1:50" x14ac:dyDescent="0.25">
      <c r="A50" s="4">
        <v>19</v>
      </c>
      <c r="B50" s="164">
        <f>'Member Info'!D47</f>
        <v>0</v>
      </c>
      <c r="C50" s="164">
        <f>'Member Info'!E47</f>
        <v>0</v>
      </c>
      <c r="D50" s="164" t="str">
        <f>'Member Info'!G47</f>
        <v/>
      </c>
      <c r="E50" s="165">
        <f>'Member Info'!B47</f>
        <v>0</v>
      </c>
      <c r="F50" s="242"/>
      <c r="G50" s="166" t="str">
        <f>IF(E50=0,"",('Member Info'!K47+'Member Info'!L47))</f>
        <v/>
      </c>
      <c r="H50" s="419"/>
      <c r="I50" s="419"/>
      <c r="J50" s="26"/>
      <c r="K50" s="26"/>
      <c r="L50" s="384" t="str">
        <f>IF(E50=0,"",IF('Member Info'!F47&gt;$U$1,CONCATENATE("Joined with practice on ", TEXT('Member Info'!F47, "DD/MM/YYYY")),IF('Member Info'!N47&lt;&gt;"",IF('Member Info'!N47&lt;$T$1,CONCATENATE("Left Scheme on ", TEXT('Member Info'!N47, "DD/MM/YYYY")),IF(OR(G50="",G50=0),"Error Detected, No rate entered",IF(E50=0,"",IF(F50="","Error Detected, No Pensionable pay",IF(AS50=1,"No Part Time Status Entered",IF(AR50=1,"No Part Time Hours Entered",IF(ISERROR(AD50)," Unknown Values entered.",IF(V50+W50&lt;1,"Acceptable",IF(T50+U50=200, "No Contributions Entered", IF(M50="","Error Detected, Choose reason&gt;",IF(Z50="1",IF(V50=1,"Please Enter Deemed Pensionable Pay","Add Any Relevant Details Above"),"Please Give Details Above"))))))))))),IF(OR(G50="",G50=0),"Error Detected, No rate entered",IF(E50=0,"",IF(F50="","Error Detected, No Pensionable pay",IF(AS50=1,"No Part Time Status Entered",IF(AR50=1,"No Part Time Hours Entered",IF(ISERROR(AD50)," Unknown Values entered.",IF(V50+W50&lt;1,"Acceptable",IF(T50+U50=200, "No Contributions Entered", IF(M50="","Error Detected, Choose reason&gt;",IF(Z50="1",IF(V50=1,"Please Enter Deemed Pensionable Pay","Add relevant Details Above"),"Please give details Above")))))))))))))</f>
        <v/>
      </c>
      <c r="M50" s="260"/>
      <c r="N50" s="91"/>
      <c r="O50" s="91" t="str">
        <f t="shared" si="1"/>
        <v/>
      </c>
      <c r="P50" s="94">
        <f t="shared" si="2"/>
        <v>0</v>
      </c>
      <c r="Q50" s="94">
        <f t="shared" si="2"/>
        <v>0</v>
      </c>
      <c r="R50" s="218">
        <f>(ROUND((F50/100*'Member Info'!$W$2), 2))</f>
        <v>0</v>
      </c>
      <c r="S50" s="218" t="e">
        <f t="shared" si="3"/>
        <v>#VALUE!</v>
      </c>
      <c r="T50" s="218" t="str">
        <f t="shared" si="4"/>
        <v/>
      </c>
      <c r="U50" s="227" t="str">
        <f t="shared" si="5"/>
        <v/>
      </c>
      <c r="V50" s="228" t="str">
        <f t="shared" si="6"/>
        <v/>
      </c>
      <c r="W50" s="228" t="str">
        <f t="shared" si="7"/>
        <v/>
      </c>
      <c r="X50" s="222">
        <f t="shared" si="8"/>
        <v>0</v>
      </c>
      <c r="Y50" s="110">
        <f t="shared" si="9"/>
        <v>0</v>
      </c>
      <c r="Z50" s="235" t="str">
        <f t="shared" si="10"/>
        <v/>
      </c>
      <c r="AA50" s="240" t="b">
        <f t="shared" si="11"/>
        <v>0</v>
      </c>
      <c r="AB50" s="235">
        <f t="shared" si="12"/>
        <v>0</v>
      </c>
      <c r="AC50" s="235">
        <f>IF('Member Info'!N47="",1,"")</f>
        <v>1</v>
      </c>
      <c r="AD50" s="243" t="e">
        <f t="shared" si="13"/>
        <v>#VALUE!</v>
      </c>
      <c r="AE50" s="130" t="str">
        <f t="shared" si="0"/>
        <v/>
      </c>
      <c r="AF50" s="124">
        <f t="shared" si="14"/>
        <v>1</v>
      </c>
      <c r="AG50" s="124" t="str">
        <f>IF('Member Info'!N47&lt;&gt;"",IF(AND('Member Info'!N47&lt;=$U$1,'Member Info'!N47&gt;=$T$1),1,0),"")</f>
        <v/>
      </c>
      <c r="AI50" s="124" t="b">
        <f t="shared" si="15"/>
        <v>0</v>
      </c>
      <c r="AJ50" s="124">
        <f t="shared" si="16"/>
        <v>0</v>
      </c>
      <c r="AL50" s="124">
        <f t="shared" si="17"/>
        <v>0</v>
      </c>
      <c r="AM50" s="124">
        <f>IF('Member Info'!F47&gt;$T$1,1,0)</f>
        <v>0</v>
      </c>
      <c r="AN50" s="124" t="b">
        <f>IF(ISERROR(T50),ERROR.TYPE(#REF!)=ERROR.TYPE(T50),FALSE)</f>
        <v>0</v>
      </c>
      <c r="AO50" s="124" t="b">
        <f>IF(ISERROR(U50),ERROR.TYPE(#REF!)=ERROR.TYPE(U50),FALSE)</f>
        <v>0</v>
      </c>
      <c r="AP50" s="124">
        <f>IF('Member Info'!F47&gt;'GP1 April 25'!$U$1,1,0)</f>
        <v>0</v>
      </c>
      <c r="AQ50" s="124">
        <f t="shared" si="18"/>
        <v>0</v>
      </c>
      <c r="AR50" s="124">
        <f t="shared" si="19"/>
        <v>0</v>
      </c>
      <c r="AS50" s="124">
        <f t="shared" si="20"/>
        <v>1</v>
      </c>
      <c r="AX50" s="421"/>
    </row>
    <row r="51" spans="1:50" x14ac:dyDescent="0.25">
      <c r="A51" s="4">
        <v>20</v>
      </c>
      <c r="B51" s="164">
        <f>'Member Info'!D48</f>
        <v>0</v>
      </c>
      <c r="C51" s="164">
        <f>'Member Info'!E48</f>
        <v>0</v>
      </c>
      <c r="D51" s="164" t="str">
        <f>'Member Info'!G48</f>
        <v/>
      </c>
      <c r="E51" s="165">
        <f>'Member Info'!B48</f>
        <v>0</v>
      </c>
      <c r="F51" s="242"/>
      <c r="G51" s="166" t="str">
        <f>IF(E51=0,"",('Member Info'!K48+'Member Info'!L48))</f>
        <v/>
      </c>
      <c r="H51" s="419"/>
      <c r="I51" s="419"/>
      <c r="J51" s="26"/>
      <c r="K51" s="26"/>
      <c r="L51" s="384" t="str">
        <f>IF(E51=0,"",IF('Member Info'!F48&gt;$U$1,CONCATENATE("Joined with practice on ", TEXT('Member Info'!F48, "DD/MM/YYYY")),IF('Member Info'!N48&lt;&gt;"",IF('Member Info'!N48&lt;$T$1,CONCATENATE("Left Scheme on ", TEXT('Member Info'!N48, "DD/MM/YYYY")),IF(OR(G51="",G51=0),"Error Detected, No rate entered",IF(E51=0,"",IF(F51="","Error Detected, No Pensionable pay",IF(AS51=1,"No Part Time Status Entered",IF(AR51=1,"No Part Time Hours Entered",IF(ISERROR(AD51)," Unknown Values entered.",IF(V51+W51&lt;1,"Acceptable",IF(T51+U51=200, "No Contributions Entered", IF(M51="","Error Detected, Choose reason&gt;",IF(Z51="1",IF(V51=1,"Please Enter Deemed Pensionable Pay","Add Any Relevant Details Above"),"Please Give Details Above"))))))))))),IF(OR(G51="",G51=0),"Error Detected, No rate entered",IF(E51=0,"",IF(F51="","Error Detected, No Pensionable pay",IF(AS51=1,"No Part Time Status Entered",IF(AR51=1,"No Part Time Hours Entered",IF(ISERROR(AD51)," Unknown Values entered.",IF(V51+W51&lt;1,"Acceptable",IF(T51+U51=200, "No Contributions Entered", IF(M51="","Error Detected, Choose reason&gt;",IF(Z51="1",IF(V51=1,"Please Enter Deemed Pensionable Pay","Add relevant Details Above"),"Please give details Above")))))))))))))</f>
        <v/>
      </c>
      <c r="M51" s="260"/>
      <c r="N51" s="91"/>
      <c r="O51" s="91" t="str">
        <f t="shared" si="1"/>
        <v/>
      </c>
      <c r="P51" s="94">
        <f t="shared" si="2"/>
        <v>0</v>
      </c>
      <c r="Q51" s="94">
        <f t="shared" si="2"/>
        <v>0</v>
      </c>
      <c r="R51" s="218">
        <f>(ROUND((F51/100*'Member Info'!$W$2), 2))</f>
        <v>0</v>
      </c>
      <c r="S51" s="218" t="e">
        <f t="shared" si="3"/>
        <v>#VALUE!</v>
      </c>
      <c r="T51" s="218" t="str">
        <f t="shared" si="4"/>
        <v/>
      </c>
      <c r="U51" s="227" t="str">
        <f t="shared" si="5"/>
        <v/>
      </c>
      <c r="V51" s="228" t="str">
        <f t="shared" si="6"/>
        <v/>
      </c>
      <c r="W51" s="228" t="str">
        <f t="shared" si="7"/>
        <v/>
      </c>
      <c r="X51" s="222">
        <f t="shared" si="8"/>
        <v>0</v>
      </c>
      <c r="Y51" s="110">
        <f t="shared" si="9"/>
        <v>0</v>
      </c>
      <c r="Z51" s="235" t="str">
        <f t="shared" si="10"/>
        <v/>
      </c>
      <c r="AA51" s="240" t="b">
        <f t="shared" si="11"/>
        <v>0</v>
      </c>
      <c r="AB51" s="235">
        <f t="shared" si="12"/>
        <v>0</v>
      </c>
      <c r="AC51" s="235">
        <f>IF('Member Info'!N48="",1,"")</f>
        <v>1</v>
      </c>
      <c r="AD51" s="243" t="e">
        <f t="shared" si="13"/>
        <v>#VALUE!</v>
      </c>
      <c r="AE51" s="130" t="str">
        <f t="shared" si="0"/>
        <v/>
      </c>
      <c r="AF51" s="124">
        <f t="shared" si="14"/>
        <v>1</v>
      </c>
      <c r="AG51" s="124" t="str">
        <f>IF('Member Info'!N48&lt;&gt;"",IF(AND('Member Info'!N48&lt;=$U$1,'Member Info'!N48&gt;=$T$1),1,0),"")</f>
        <v/>
      </c>
      <c r="AI51" s="124" t="b">
        <f t="shared" si="15"/>
        <v>0</v>
      </c>
      <c r="AJ51" s="124">
        <f t="shared" si="16"/>
        <v>0</v>
      </c>
      <c r="AL51" s="124">
        <f t="shared" si="17"/>
        <v>0</v>
      </c>
      <c r="AM51" s="124">
        <f>IF('Member Info'!F48&gt;$T$1,1,0)</f>
        <v>0</v>
      </c>
      <c r="AN51" s="124" t="b">
        <f>IF(ISERROR(T51),ERROR.TYPE(#REF!)=ERROR.TYPE(T51),FALSE)</f>
        <v>0</v>
      </c>
      <c r="AO51" s="124" t="b">
        <f>IF(ISERROR(U51),ERROR.TYPE(#REF!)=ERROR.TYPE(U51),FALSE)</f>
        <v>0</v>
      </c>
      <c r="AP51" s="124">
        <f>IF('Member Info'!F48&gt;'GP1 April 25'!$U$1,1,0)</f>
        <v>0</v>
      </c>
      <c r="AQ51" s="124">
        <f t="shared" si="18"/>
        <v>0</v>
      </c>
      <c r="AR51" s="124">
        <f t="shared" si="19"/>
        <v>0</v>
      </c>
      <c r="AS51" s="124">
        <f t="shared" si="20"/>
        <v>1</v>
      </c>
    </row>
    <row r="52" spans="1:50" x14ac:dyDescent="0.25">
      <c r="A52" s="4">
        <v>21</v>
      </c>
      <c r="B52" s="164">
        <f>'Member Info'!D49</f>
        <v>0</v>
      </c>
      <c r="C52" s="164">
        <f>'Member Info'!E49</f>
        <v>0</v>
      </c>
      <c r="D52" s="164" t="str">
        <f>'Member Info'!G49</f>
        <v/>
      </c>
      <c r="E52" s="165">
        <f>'Member Info'!B49</f>
        <v>0</v>
      </c>
      <c r="F52" s="242"/>
      <c r="G52" s="166" t="str">
        <f>IF(E52=0,"",('Member Info'!K49+'Member Info'!L49))</f>
        <v/>
      </c>
      <c r="H52" s="419"/>
      <c r="I52" s="419"/>
      <c r="J52" s="26"/>
      <c r="K52" s="26"/>
      <c r="L52" s="384" t="str">
        <f>IF(E52=0,"",IF('Member Info'!F49&gt;$U$1,CONCATENATE("Joined with practice on ", TEXT('Member Info'!F49, "DD/MM/YYYY")),IF('Member Info'!N49&lt;&gt;"",IF('Member Info'!N49&lt;$T$1,CONCATENATE("Left Scheme on ", TEXT('Member Info'!N49, "DD/MM/YYYY")),IF(OR(G52="",G52=0),"Error Detected, No rate entered",IF(E52=0,"",IF(F52="","Error Detected, No Pensionable pay",IF(AS52=1,"No Part Time Status Entered",IF(AR52=1,"No Part Time Hours Entered",IF(ISERROR(AD52)," Unknown Values entered.",IF(V52+W52&lt;1,"Acceptable",IF(T52+U52=200, "No Contributions Entered", IF(M52="","Error Detected, Choose reason&gt;",IF(Z52="1",IF(V52=1,"Please Enter Deemed Pensionable Pay","Add Any Relevant Details Above"),"Please Give Details Above"))))))))))),IF(OR(G52="",G52=0),"Error Detected, No rate entered",IF(E52=0,"",IF(F52="","Error Detected, No Pensionable pay",IF(AS52=1,"No Part Time Status Entered",IF(AR52=1,"No Part Time Hours Entered",IF(ISERROR(AD52)," Unknown Values entered.",IF(V52+W52&lt;1,"Acceptable",IF(T52+U52=200, "No Contributions Entered", IF(M52="","Error Detected, Choose reason&gt;",IF(Z52="1",IF(V52=1,"Please Enter Deemed Pensionable Pay","Add relevant Details Above"),"Please give details Above")))))))))))))</f>
        <v/>
      </c>
      <c r="M52" s="260"/>
      <c r="N52" s="91"/>
      <c r="O52" s="91" t="str">
        <f t="shared" si="1"/>
        <v/>
      </c>
      <c r="P52" s="94">
        <f t="shared" si="2"/>
        <v>0</v>
      </c>
      <c r="Q52" s="94">
        <f t="shared" si="2"/>
        <v>0</v>
      </c>
      <c r="R52" s="218">
        <f>(ROUND((F52/100*'Member Info'!$W$2), 2))</f>
        <v>0</v>
      </c>
      <c r="S52" s="218" t="e">
        <f t="shared" si="3"/>
        <v>#VALUE!</v>
      </c>
      <c r="T52" s="218" t="str">
        <f t="shared" si="4"/>
        <v/>
      </c>
      <c r="U52" s="227" t="str">
        <f t="shared" si="5"/>
        <v/>
      </c>
      <c r="V52" s="228" t="str">
        <f t="shared" si="6"/>
        <v/>
      </c>
      <c r="W52" s="228" t="str">
        <f t="shared" si="7"/>
        <v/>
      </c>
      <c r="X52" s="222">
        <f t="shared" si="8"/>
        <v>0</v>
      </c>
      <c r="Y52" s="110">
        <f t="shared" si="9"/>
        <v>0</v>
      </c>
      <c r="Z52" s="235" t="str">
        <f t="shared" si="10"/>
        <v/>
      </c>
      <c r="AA52" s="240" t="b">
        <f t="shared" si="11"/>
        <v>0</v>
      </c>
      <c r="AB52" s="235">
        <f t="shared" si="12"/>
        <v>0</v>
      </c>
      <c r="AC52" s="235">
        <f>IF('Member Info'!N49="",1,"")</f>
        <v>1</v>
      </c>
      <c r="AD52" s="243" t="e">
        <f t="shared" si="13"/>
        <v>#VALUE!</v>
      </c>
      <c r="AE52" s="130" t="str">
        <f t="shared" si="0"/>
        <v/>
      </c>
      <c r="AF52" s="124">
        <f t="shared" si="14"/>
        <v>1</v>
      </c>
      <c r="AG52" s="124" t="str">
        <f>IF('Member Info'!N49&lt;&gt;"",IF(AND('Member Info'!N49&lt;=$U$1,'Member Info'!N49&gt;=$T$1),1,0),"")</f>
        <v/>
      </c>
      <c r="AI52" s="124" t="b">
        <f t="shared" si="15"/>
        <v>0</v>
      </c>
      <c r="AJ52" s="124">
        <f t="shared" si="16"/>
        <v>0</v>
      </c>
      <c r="AL52" s="124">
        <f t="shared" si="17"/>
        <v>0</v>
      </c>
      <c r="AM52" s="124">
        <f>IF('Member Info'!F49&gt;$T$1,1,0)</f>
        <v>0</v>
      </c>
      <c r="AN52" s="124" t="b">
        <f>IF(ISERROR(T52),ERROR.TYPE(#REF!)=ERROR.TYPE(T52),FALSE)</f>
        <v>0</v>
      </c>
      <c r="AO52" s="124" t="b">
        <f>IF(ISERROR(U52),ERROR.TYPE(#REF!)=ERROR.TYPE(U52),FALSE)</f>
        <v>0</v>
      </c>
      <c r="AP52" s="124">
        <f>IF('Member Info'!F49&gt;'GP1 April 25'!$U$1,1,0)</f>
        <v>0</v>
      </c>
      <c r="AQ52" s="124">
        <f t="shared" si="18"/>
        <v>0</v>
      </c>
      <c r="AR52" s="124">
        <f t="shared" si="19"/>
        <v>0</v>
      </c>
      <c r="AS52" s="124">
        <f t="shared" si="20"/>
        <v>1</v>
      </c>
    </row>
    <row r="53" spans="1:50" x14ac:dyDescent="0.25">
      <c r="A53" s="4">
        <v>22</v>
      </c>
      <c r="B53" s="164">
        <f>'Member Info'!D50</f>
        <v>0</v>
      </c>
      <c r="C53" s="164">
        <f>'Member Info'!E50</f>
        <v>0</v>
      </c>
      <c r="D53" s="164" t="str">
        <f>'Member Info'!G50</f>
        <v/>
      </c>
      <c r="E53" s="165">
        <f>'Member Info'!B50</f>
        <v>0</v>
      </c>
      <c r="F53" s="242"/>
      <c r="G53" s="166" t="str">
        <f>IF(E53=0,"",('Member Info'!K50+'Member Info'!L50))</f>
        <v/>
      </c>
      <c r="H53" s="419"/>
      <c r="I53" s="419"/>
      <c r="J53" s="26"/>
      <c r="K53" s="26"/>
      <c r="L53" s="384" t="str">
        <f>IF(E53=0,"",IF('Member Info'!F50&gt;$U$1,CONCATENATE("Joined with practice on ", TEXT('Member Info'!F50, "DD/MM/YYYY")),IF('Member Info'!N50&lt;&gt;"",IF('Member Info'!N50&lt;$T$1,CONCATENATE("Left Scheme on ", TEXT('Member Info'!N50, "DD/MM/YYYY")),IF(OR(G53="",G53=0),"Error Detected, No rate entered",IF(E53=0,"",IF(F53="","Error Detected, No Pensionable pay",IF(AS53=1,"No Part Time Status Entered",IF(AR53=1,"No Part Time Hours Entered",IF(ISERROR(AD53)," Unknown Values entered.",IF(V53+W53&lt;1,"Acceptable",IF(T53+U53=200, "No Contributions Entered", IF(M53="","Error Detected, Choose reason&gt;",IF(Z53="1",IF(V53=1,"Please Enter Deemed Pensionable Pay","Add Any Relevant Details Above"),"Please Give Details Above"))))))))))),IF(OR(G53="",G53=0),"Error Detected, No rate entered",IF(E53=0,"",IF(F53="","Error Detected, No Pensionable pay",IF(AS53=1,"No Part Time Status Entered",IF(AR53=1,"No Part Time Hours Entered",IF(ISERROR(AD53)," Unknown Values entered.",IF(V53+W53&lt;1,"Acceptable",IF(T53+U53=200, "No Contributions Entered", IF(M53="","Error Detected, Choose reason&gt;",IF(Z53="1",IF(V53=1,"Please Enter Deemed Pensionable Pay","Add relevant Details Above"),"Please give details Above")))))))))))))</f>
        <v/>
      </c>
      <c r="M53" s="260"/>
      <c r="N53" s="91"/>
      <c r="O53" s="91" t="str">
        <f t="shared" si="1"/>
        <v/>
      </c>
      <c r="P53" s="94">
        <f t="shared" si="2"/>
        <v>0</v>
      </c>
      <c r="Q53" s="94">
        <f t="shared" si="2"/>
        <v>0</v>
      </c>
      <c r="R53" s="218">
        <f>(ROUND((F53/100*'Member Info'!$W$2), 2))</f>
        <v>0</v>
      </c>
      <c r="S53" s="218" t="e">
        <f t="shared" si="3"/>
        <v>#VALUE!</v>
      </c>
      <c r="T53" s="218" t="str">
        <f t="shared" si="4"/>
        <v/>
      </c>
      <c r="U53" s="227" t="str">
        <f t="shared" si="5"/>
        <v/>
      </c>
      <c r="V53" s="228" t="str">
        <f t="shared" si="6"/>
        <v/>
      </c>
      <c r="W53" s="228" t="str">
        <f t="shared" si="7"/>
        <v/>
      </c>
      <c r="X53" s="222">
        <f t="shared" si="8"/>
        <v>0</v>
      </c>
      <c r="Y53" s="110">
        <f t="shared" si="9"/>
        <v>0</v>
      </c>
      <c r="Z53" s="235" t="str">
        <f t="shared" si="10"/>
        <v/>
      </c>
      <c r="AA53" s="240" t="b">
        <f t="shared" si="11"/>
        <v>0</v>
      </c>
      <c r="AB53" s="235">
        <f t="shared" si="12"/>
        <v>0</v>
      </c>
      <c r="AC53" s="235">
        <f>IF('Member Info'!N50="",1,"")</f>
        <v>1</v>
      </c>
      <c r="AD53" s="243" t="e">
        <f t="shared" si="13"/>
        <v>#VALUE!</v>
      </c>
      <c r="AE53" s="130" t="str">
        <f t="shared" si="0"/>
        <v/>
      </c>
      <c r="AF53" s="124">
        <f t="shared" si="14"/>
        <v>1</v>
      </c>
      <c r="AG53" s="124" t="str">
        <f>IF('Member Info'!N50&lt;&gt;"",IF(AND('Member Info'!N50&lt;=$U$1,'Member Info'!N50&gt;=$T$1),1,0),"")</f>
        <v/>
      </c>
      <c r="AI53" s="124" t="b">
        <f t="shared" si="15"/>
        <v>0</v>
      </c>
      <c r="AJ53" s="124">
        <f t="shared" si="16"/>
        <v>0</v>
      </c>
      <c r="AL53" s="124">
        <f t="shared" si="17"/>
        <v>0</v>
      </c>
      <c r="AM53" s="124">
        <f>IF('Member Info'!F50&gt;$T$1,1,0)</f>
        <v>0</v>
      </c>
      <c r="AN53" s="124" t="b">
        <f>IF(ISERROR(T53),ERROR.TYPE(#REF!)=ERROR.TYPE(T53),FALSE)</f>
        <v>0</v>
      </c>
      <c r="AO53" s="124" t="b">
        <f>IF(ISERROR(U53),ERROR.TYPE(#REF!)=ERROR.TYPE(U53),FALSE)</f>
        <v>0</v>
      </c>
      <c r="AP53" s="124">
        <f>IF('Member Info'!F50&gt;'GP1 April 25'!$U$1,1,0)</f>
        <v>0</v>
      </c>
      <c r="AQ53" s="124">
        <f t="shared" si="18"/>
        <v>0</v>
      </c>
      <c r="AR53" s="124">
        <f t="shared" si="19"/>
        <v>0</v>
      </c>
      <c r="AS53" s="124">
        <f t="shared" si="20"/>
        <v>1</v>
      </c>
    </row>
    <row r="54" spans="1:50" x14ac:dyDescent="0.25">
      <c r="A54" s="4">
        <v>23</v>
      </c>
      <c r="B54" s="164">
        <f>'Member Info'!D51</f>
        <v>0</v>
      </c>
      <c r="C54" s="164">
        <f>'Member Info'!E51</f>
        <v>0</v>
      </c>
      <c r="D54" s="164" t="str">
        <f>'Member Info'!G51</f>
        <v/>
      </c>
      <c r="E54" s="165">
        <f>'Member Info'!B51</f>
        <v>0</v>
      </c>
      <c r="F54" s="242"/>
      <c r="G54" s="166" t="str">
        <f>IF(E54=0,"",('Member Info'!K51+'Member Info'!L51))</f>
        <v/>
      </c>
      <c r="H54" s="419"/>
      <c r="I54" s="419"/>
      <c r="J54" s="26"/>
      <c r="K54" s="26"/>
      <c r="L54" s="384" t="str">
        <f>IF(E54=0,"",IF('Member Info'!F51&gt;$U$1,CONCATENATE("Joined with practice on ", TEXT('Member Info'!F51, "DD/MM/YYYY")),IF('Member Info'!N51&lt;&gt;"",IF('Member Info'!N51&lt;$T$1,CONCATENATE("Left Scheme on ", TEXT('Member Info'!N51, "DD/MM/YYYY")),IF(OR(G54="",G54=0),"Error Detected, No rate entered",IF(E54=0,"",IF(F54="","Error Detected, No Pensionable pay",IF(AS54=1,"No Part Time Status Entered",IF(AR54=1,"No Part Time Hours Entered",IF(ISERROR(AD54)," Unknown Values entered.",IF(V54+W54&lt;1,"Acceptable",IF(T54+U54=200, "No Contributions Entered", IF(M54="","Error Detected, Choose reason&gt;",IF(Z54="1",IF(V54=1,"Please Enter Deemed Pensionable Pay","Add Any Relevant Details Above"),"Please Give Details Above"))))))))))),IF(OR(G54="",G54=0),"Error Detected, No rate entered",IF(E54=0,"",IF(F54="","Error Detected, No Pensionable pay",IF(AS54=1,"No Part Time Status Entered",IF(AR54=1,"No Part Time Hours Entered",IF(ISERROR(AD54)," Unknown Values entered.",IF(V54+W54&lt;1,"Acceptable",IF(T54+U54=200, "No Contributions Entered", IF(M54="","Error Detected, Choose reason&gt;",IF(Z54="1",IF(V54=1,"Please Enter Deemed Pensionable Pay","Add relevant Details Above"),"Please give details Above")))))))))))))</f>
        <v/>
      </c>
      <c r="M54" s="260"/>
      <c r="N54" s="91"/>
      <c r="O54" s="91" t="str">
        <f t="shared" si="1"/>
        <v/>
      </c>
      <c r="P54" s="94">
        <f t="shared" si="2"/>
        <v>0</v>
      </c>
      <c r="Q54" s="94">
        <f t="shared" si="2"/>
        <v>0</v>
      </c>
      <c r="R54" s="218">
        <f>(ROUND((F54/100*'Member Info'!$W$2), 2))</f>
        <v>0</v>
      </c>
      <c r="S54" s="218" t="e">
        <f t="shared" si="3"/>
        <v>#VALUE!</v>
      </c>
      <c r="T54" s="218" t="str">
        <f t="shared" si="4"/>
        <v/>
      </c>
      <c r="U54" s="227" t="str">
        <f t="shared" si="5"/>
        <v/>
      </c>
      <c r="V54" s="228" t="str">
        <f t="shared" si="6"/>
        <v/>
      </c>
      <c r="W54" s="228" t="str">
        <f t="shared" si="7"/>
        <v/>
      </c>
      <c r="X54" s="222">
        <f t="shared" si="8"/>
        <v>0</v>
      </c>
      <c r="Y54" s="110">
        <f t="shared" si="9"/>
        <v>0</v>
      </c>
      <c r="Z54" s="235" t="str">
        <f t="shared" si="10"/>
        <v/>
      </c>
      <c r="AA54" s="240" t="b">
        <f t="shared" si="11"/>
        <v>0</v>
      </c>
      <c r="AB54" s="235">
        <f t="shared" si="12"/>
        <v>0</v>
      </c>
      <c r="AC54" s="235">
        <f>IF('Member Info'!N51="",1,"")</f>
        <v>1</v>
      </c>
      <c r="AD54" s="243" t="e">
        <f t="shared" si="13"/>
        <v>#VALUE!</v>
      </c>
      <c r="AE54" s="130" t="str">
        <f t="shared" si="0"/>
        <v/>
      </c>
      <c r="AF54" s="124">
        <f t="shared" si="14"/>
        <v>1</v>
      </c>
      <c r="AG54" s="124" t="str">
        <f>IF('Member Info'!N51&lt;&gt;"",IF(AND('Member Info'!N51&lt;=$U$1,'Member Info'!N51&gt;=$T$1),1,0),"")</f>
        <v/>
      </c>
      <c r="AI54" s="124" t="b">
        <f t="shared" si="15"/>
        <v>0</v>
      </c>
      <c r="AJ54" s="124">
        <f t="shared" si="16"/>
        <v>0</v>
      </c>
      <c r="AL54" s="124">
        <f t="shared" si="17"/>
        <v>0</v>
      </c>
      <c r="AM54" s="124">
        <f>IF('Member Info'!F51&gt;$T$1,1,0)</f>
        <v>0</v>
      </c>
      <c r="AN54" s="124" t="b">
        <f>IF(ISERROR(T54),ERROR.TYPE(#REF!)=ERROR.TYPE(T54),FALSE)</f>
        <v>0</v>
      </c>
      <c r="AO54" s="124" t="b">
        <f>IF(ISERROR(U54),ERROR.TYPE(#REF!)=ERROR.TYPE(U54),FALSE)</f>
        <v>0</v>
      </c>
      <c r="AP54" s="124">
        <f>IF('Member Info'!F51&gt;'GP1 April 25'!$U$1,1,0)</f>
        <v>0</v>
      </c>
      <c r="AQ54" s="124">
        <f t="shared" si="18"/>
        <v>0</v>
      </c>
      <c r="AR54" s="124">
        <f t="shared" si="19"/>
        <v>0</v>
      </c>
      <c r="AS54" s="124">
        <f t="shared" si="20"/>
        <v>1</v>
      </c>
    </row>
    <row r="55" spans="1:50" x14ac:dyDescent="0.25">
      <c r="A55" s="4">
        <v>24</v>
      </c>
      <c r="B55" s="164">
        <f>'Member Info'!D52</f>
        <v>0</v>
      </c>
      <c r="C55" s="164">
        <f>'Member Info'!E52</f>
        <v>0</v>
      </c>
      <c r="D55" s="164" t="str">
        <f>'Member Info'!G52</f>
        <v/>
      </c>
      <c r="E55" s="165">
        <f>'Member Info'!B52</f>
        <v>0</v>
      </c>
      <c r="F55" s="242"/>
      <c r="G55" s="166" t="str">
        <f>IF(E55=0,"",('Member Info'!K52+'Member Info'!L52))</f>
        <v/>
      </c>
      <c r="H55" s="419"/>
      <c r="I55" s="419"/>
      <c r="J55" s="26"/>
      <c r="K55" s="26"/>
      <c r="L55" s="384" t="str">
        <f>IF(E55=0,"",IF('Member Info'!F52&gt;$U$1,CONCATENATE("Joined with practice on ", TEXT('Member Info'!F52, "DD/MM/YYYY")),IF('Member Info'!N52&lt;&gt;"",IF('Member Info'!N52&lt;$T$1,CONCATENATE("Left Scheme on ", TEXT('Member Info'!N52, "DD/MM/YYYY")),IF(OR(G55="",G55=0),"Error Detected, No rate entered",IF(E55=0,"",IF(F55="","Error Detected, No Pensionable pay",IF(AS55=1,"No Part Time Status Entered",IF(AR55=1,"No Part Time Hours Entered",IF(ISERROR(AD55)," Unknown Values entered.",IF(V55+W55&lt;1,"Acceptable",IF(T55+U55=200, "No Contributions Entered", IF(M55="","Error Detected, Choose reason&gt;",IF(Z55="1",IF(V55=1,"Please Enter Deemed Pensionable Pay","Add Any Relevant Details Above"),"Please Give Details Above"))))))))))),IF(OR(G55="",G55=0),"Error Detected, No rate entered",IF(E55=0,"",IF(F55="","Error Detected, No Pensionable pay",IF(AS55=1,"No Part Time Status Entered",IF(AR55=1,"No Part Time Hours Entered",IF(ISERROR(AD55)," Unknown Values entered.",IF(V55+W55&lt;1,"Acceptable",IF(T55+U55=200, "No Contributions Entered", IF(M55="","Error Detected, Choose reason&gt;",IF(Z55="1",IF(V55=1,"Please Enter Deemed Pensionable Pay","Add relevant Details Above"),"Please give details Above")))))))))))))</f>
        <v/>
      </c>
      <c r="M55" s="260"/>
      <c r="N55" s="91"/>
      <c r="O55" s="91" t="str">
        <f t="shared" si="1"/>
        <v/>
      </c>
      <c r="P55" s="94">
        <f t="shared" si="2"/>
        <v>0</v>
      </c>
      <c r="Q55" s="94">
        <f t="shared" si="2"/>
        <v>0</v>
      </c>
      <c r="R55" s="218">
        <f>(ROUND((F55/100*'Member Info'!$W$2), 2))</f>
        <v>0</v>
      </c>
      <c r="S55" s="218" t="e">
        <f t="shared" si="3"/>
        <v>#VALUE!</v>
      </c>
      <c r="T55" s="218" t="str">
        <f t="shared" si="4"/>
        <v/>
      </c>
      <c r="U55" s="227" t="str">
        <f t="shared" si="5"/>
        <v/>
      </c>
      <c r="V55" s="228" t="str">
        <f t="shared" si="6"/>
        <v/>
      </c>
      <c r="W55" s="228" t="str">
        <f t="shared" si="7"/>
        <v/>
      </c>
      <c r="X55" s="222">
        <f t="shared" si="8"/>
        <v>0</v>
      </c>
      <c r="Y55" s="110">
        <f t="shared" si="9"/>
        <v>0</v>
      </c>
      <c r="Z55" s="235" t="str">
        <f t="shared" si="10"/>
        <v/>
      </c>
      <c r="AA55" s="240" t="b">
        <f t="shared" si="11"/>
        <v>0</v>
      </c>
      <c r="AB55" s="235">
        <f t="shared" si="12"/>
        <v>0</v>
      </c>
      <c r="AC55" s="235">
        <f>IF('Member Info'!N52="",1,"")</f>
        <v>1</v>
      </c>
      <c r="AD55" s="243" t="e">
        <f t="shared" si="13"/>
        <v>#VALUE!</v>
      </c>
      <c r="AE55" s="130" t="str">
        <f t="shared" si="0"/>
        <v/>
      </c>
      <c r="AF55" s="124">
        <f t="shared" si="14"/>
        <v>1</v>
      </c>
      <c r="AG55" s="124" t="str">
        <f>IF('Member Info'!N52&lt;&gt;"",IF(AND('Member Info'!N52&lt;=$U$1,'Member Info'!N52&gt;=$T$1),1,0),"")</f>
        <v/>
      </c>
      <c r="AI55" s="124" t="b">
        <f t="shared" si="15"/>
        <v>0</v>
      </c>
      <c r="AJ55" s="124">
        <f t="shared" si="16"/>
        <v>0</v>
      </c>
      <c r="AL55" s="124">
        <f t="shared" si="17"/>
        <v>0</v>
      </c>
      <c r="AM55" s="124">
        <f>IF('Member Info'!F52&gt;$T$1,1,0)</f>
        <v>0</v>
      </c>
      <c r="AN55" s="124" t="b">
        <f>IF(ISERROR(T55),ERROR.TYPE(#REF!)=ERROR.TYPE(T55),FALSE)</f>
        <v>0</v>
      </c>
      <c r="AO55" s="124" t="b">
        <f>IF(ISERROR(U55),ERROR.TYPE(#REF!)=ERROR.TYPE(U55),FALSE)</f>
        <v>0</v>
      </c>
      <c r="AP55" s="124">
        <f>IF('Member Info'!F52&gt;'GP1 April 25'!$U$1,1,0)</f>
        <v>0</v>
      </c>
      <c r="AQ55" s="124">
        <f t="shared" si="18"/>
        <v>0</v>
      </c>
      <c r="AR55" s="124">
        <f t="shared" si="19"/>
        <v>0</v>
      </c>
      <c r="AS55" s="124">
        <f t="shared" si="20"/>
        <v>1</v>
      </c>
    </row>
    <row r="56" spans="1:50" x14ac:dyDescent="0.25">
      <c r="A56" s="4">
        <v>25</v>
      </c>
      <c r="B56" s="164">
        <f>'Member Info'!D53</f>
        <v>0</v>
      </c>
      <c r="C56" s="164">
        <f>'Member Info'!E53</f>
        <v>0</v>
      </c>
      <c r="D56" s="164" t="str">
        <f>'Member Info'!G53</f>
        <v/>
      </c>
      <c r="E56" s="165">
        <f>'Member Info'!B53</f>
        <v>0</v>
      </c>
      <c r="F56" s="242"/>
      <c r="G56" s="166" t="str">
        <f>IF(E56=0,"",('Member Info'!K53+'Member Info'!L53))</f>
        <v/>
      </c>
      <c r="H56" s="419"/>
      <c r="I56" s="419"/>
      <c r="J56" s="26"/>
      <c r="K56" s="26"/>
      <c r="L56" s="384" t="str">
        <f>IF(E56=0,"",IF('Member Info'!F53&gt;$U$1,CONCATENATE("Joined with practice on ", TEXT('Member Info'!F53, "DD/MM/YYYY")),IF('Member Info'!N53&lt;&gt;"",IF('Member Info'!N53&lt;$T$1,CONCATENATE("Left Scheme on ", TEXT('Member Info'!N53, "DD/MM/YYYY")),IF(OR(G56="",G56=0),"Error Detected, No rate entered",IF(E56=0,"",IF(F56="","Error Detected, No Pensionable pay",IF(AS56=1,"No Part Time Status Entered",IF(AR56=1,"No Part Time Hours Entered",IF(ISERROR(AD56)," Unknown Values entered.",IF(V56+W56&lt;1,"Acceptable",IF(T56+U56=200, "No Contributions Entered", IF(M56="","Error Detected, Choose reason&gt;",IF(Z56="1",IF(V56=1,"Please Enter Deemed Pensionable Pay","Add Any Relevant Details Above"),"Please Give Details Above"))))))))))),IF(OR(G56="",G56=0),"Error Detected, No rate entered",IF(E56=0,"",IF(F56="","Error Detected, No Pensionable pay",IF(AS56=1,"No Part Time Status Entered",IF(AR56=1,"No Part Time Hours Entered",IF(ISERROR(AD56)," Unknown Values entered.",IF(V56+W56&lt;1,"Acceptable",IF(T56+U56=200, "No Contributions Entered", IF(M56="","Error Detected, Choose reason&gt;",IF(Z56="1",IF(V56=1,"Please Enter Deemed Pensionable Pay","Add relevant Details Above"),"Please give details Above")))))))))))))</f>
        <v/>
      </c>
      <c r="M56" s="260"/>
      <c r="N56" s="91"/>
      <c r="O56" s="91" t="str">
        <f t="shared" si="1"/>
        <v/>
      </c>
      <c r="P56" s="94">
        <f t="shared" si="2"/>
        <v>0</v>
      </c>
      <c r="Q56" s="94">
        <f t="shared" si="2"/>
        <v>0</v>
      </c>
      <c r="R56" s="218">
        <f>(ROUND((F56/100*'Member Info'!$W$2), 2))</f>
        <v>0</v>
      </c>
      <c r="S56" s="218" t="e">
        <f t="shared" si="3"/>
        <v>#VALUE!</v>
      </c>
      <c r="T56" s="218" t="str">
        <f t="shared" si="4"/>
        <v/>
      </c>
      <c r="U56" s="227" t="str">
        <f t="shared" si="5"/>
        <v/>
      </c>
      <c r="V56" s="228" t="str">
        <f t="shared" si="6"/>
        <v/>
      </c>
      <c r="W56" s="228" t="str">
        <f t="shared" si="7"/>
        <v/>
      </c>
      <c r="X56" s="222">
        <f t="shared" si="8"/>
        <v>0</v>
      </c>
      <c r="Y56" s="110">
        <f t="shared" si="9"/>
        <v>0</v>
      </c>
      <c r="Z56" s="235" t="str">
        <f t="shared" si="10"/>
        <v/>
      </c>
      <c r="AA56" s="240" t="b">
        <f t="shared" si="11"/>
        <v>0</v>
      </c>
      <c r="AB56" s="235">
        <f t="shared" si="12"/>
        <v>0</v>
      </c>
      <c r="AC56" s="235">
        <f>IF('Member Info'!N53="",1,"")</f>
        <v>1</v>
      </c>
      <c r="AD56" s="243" t="e">
        <f t="shared" si="13"/>
        <v>#VALUE!</v>
      </c>
      <c r="AE56" s="130" t="str">
        <f t="shared" si="0"/>
        <v/>
      </c>
      <c r="AF56" s="124">
        <f t="shared" si="14"/>
        <v>1</v>
      </c>
      <c r="AG56" s="124" t="str">
        <f>IF('Member Info'!N53&lt;&gt;"",IF(AND('Member Info'!N53&lt;=$U$1,'Member Info'!N53&gt;=$T$1),1,0),"")</f>
        <v/>
      </c>
      <c r="AI56" s="124" t="b">
        <f t="shared" si="15"/>
        <v>0</v>
      </c>
      <c r="AJ56" s="124">
        <f t="shared" si="16"/>
        <v>0</v>
      </c>
      <c r="AL56" s="124">
        <f t="shared" si="17"/>
        <v>0</v>
      </c>
      <c r="AM56" s="124">
        <f>IF('Member Info'!F53&gt;$T$1,1,0)</f>
        <v>0</v>
      </c>
      <c r="AN56" s="124" t="b">
        <f>IF(ISERROR(T56),ERROR.TYPE(#REF!)=ERROR.TYPE(T56),FALSE)</f>
        <v>0</v>
      </c>
      <c r="AO56" s="124" t="b">
        <f>IF(ISERROR(U56),ERROR.TYPE(#REF!)=ERROR.TYPE(U56),FALSE)</f>
        <v>0</v>
      </c>
      <c r="AP56" s="124">
        <f>IF('Member Info'!F53&gt;'GP1 April 25'!$U$1,1,0)</f>
        <v>0</v>
      </c>
      <c r="AQ56" s="124">
        <f t="shared" si="18"/>
        <v>0</v>
      </c>
      <c r="AR56" s="124">
        <f t="shared" si="19"/>
        <v>0</v>
      </c>
      <c r="AS56" s="124">
        <f t="shared" si="20"/>
        <v>1</v>
      </c>
    </row>
    <row r="57" spans="1:50" x14ac:dyDescent="0.25">
      <c r="A57" s="4">
        <v>26</v>
      </c>
      <c r="B57" s="164">
        <f>'Member Info'!D54</f>
        <v>0</v>
      </c>
      <c r="C57" s="164">
        <f>'Member Info'!E54</f>
        <v>0</v>
      </c>
      <c r="D57" s="164" t="str">
        <f>'Member Info'!G54</f>
        <v/>
      </c>
      <c r="E57" s="165">
        <f>'Member Info'!B54</f>
        <v>0</v>
      </c>
      <c r="F57" s="242"/>
      <c r="G57" s="166" t="str">
        <f>IF(E57=0,"",('Member Info'!K54+'Member Info'!L54))</f>
        <v/>
      </c>
      <c r="H57" s="419"/>
      <c r="I57" s="419"/>
      <c r="J57" s="26"/>
      <c r="K57" s="26"/>
      <c r="L57" s="384" t="str">
        <f>IF(E57=0,"",IF('Member Info'!F54&gt;$U$1,CONCATENATE("Joined with practice on ", TEXT('Member Info'!F54, "DD/MM/YYYY")),IF('Member Info'!N54&lt;&gt;"",IF('Member Info'!N54&lt;$T$1,CONCATENATE("Left Scheme on ", TEXT('Member Info'!N54, "DD/MM/YYYY")),IF(OR(G57="",G57=0),"Error Detected, No rate entered",IF(E57=0,"",IF(F57="","Error Detected, No Pensionable pay",IF(AS57=1,"No Part Time Status Entered",IF(AR57=1,"No Part Time Hours Entered",IF(ISERROR(AD57)," Unknown Values entered.",IF(V57+W57&lt;1,"Acceptable",IF(T57+U57=200, "No Contributions Entered", IF(M57="","Error Detected, Choose reason&gt;",IF(Z57="1",IF(V57=1,"Please Enter Deemed Pensionable Pay","Add Any Relevant Details Above"),"Please Give Details Above"))))))))))),IF(OR(G57="",G57=0),"Error Detected, No rate entered",IF(E57=0,"",IF(F57="","Error Detected, No Pensionable pay",IF(AS57=1,"No Part Time Status Entered",IF(AR57=1,"No Part Time Hours Entered",IF(ISERROR(AD57)," Unknown Values entered.",IF(V57+W57&lt;1,"Acceptable",IF(T57+U57=200, "No Contributions Entered", IF(M57="","Error Detected, Choose reason&gt;",IF(Z57="1",IF(V57=1,"Please Enter Deemed Pensionable Pay","Add relevant Details Above"),"Please give details Above")))))))))))))</f>
        <v/>
      </c>
      <c r="M57" s="260"/>
      <c r="N57" s="91"/>
      <c r="O57" s="91" t="str">
        <f t="shared" si="1"/>
        <v/>
      </c>
      <c r="P57" s="94">
        <f t="shared" si="2"/>
        <v>0</v>
      </c>
      <c r="Q57" s="94">
        <f t="shared" si="2"/>
        <v>0</v>
      </c>
      <c r="R57" s="218">
        <f>(ROUND((F57/100*'Member Info'!$W$2), 2))</f>
        <v>0</v>
      </c>
      <c r="S57" s="218" t="e">
        <f t="shared" si="3"/>
        <v>#VALUE!</v>
      </c>
      <c r="T57" s="218" t="str">
        <f t="shared" si="4"/>
        <v/>
      </c>
      <c r="U57" s="227" t="str">
        <f t="shared" si="5"/>
        <v/>
      </c>
      <c r="V57" s="228" t="str">
        <f t="shared" si="6"/>
        <v/>
      </c>
      <c r="W57" s="228" t="str">
        <f t="shared" si="7"/>
        <v/>
      </c>
      <c r="X57" s="222">
        <f t="shared" si="8"/>
        <v>0</v>
      </c>
      <c r="Y57" s="110">
        <f t="shared" si="9"/>
        <v>0</v>
      </c>
      <c r="Z57" s="235" t="str">
        <f t="shared" si="10"/>
        <v/>
      </c>
      <c r="AA57" s="240" t="b">
        <f t="shared" si="11"/>
        <v>0</v>
      </c>
      <c r="AB57" s="235">
        <f t="shared" si="12"/>
        <v>0</v>
      </c>
      <c r="AC57" s="235">
        <f>IF('Member Info'!N54="",1,"")</f>
        <v>1</v>
      </c>
      <c r="AD57" s="243" t="e">
        <f t="shared" si="13"/>
        <v>#VALUE!</v>
      </c>
      <c r="AE57" s="130" t="str">
        <f t="shared" si="0"/>
        <v/>
      </c>
      <c r="AF57" s="124">
        <f t="shared" si="14"/>
        <v>1</v>
      </c>
      <c r="AG57" s="124" t="str">
        <f>IF('Member Info'!N54&lt;&gt;"",IF(AND('Member Info'!N54&lt;=$U$1,'Member Info'!N54&gt;=$T$1),1,0),"")</f>
        <v/>
      </c>
      <c r="AI57" s="124" t="b">
        <f t="shared" si="15"/>
        <v>0</v>
      </c>
      <c r="AJ57" s="124">
        <f t="shared" si="16"/>
        <v>0</v>
      </c>
      <c r="AL57" s="124">
        <f t="shared" si="17"/>
        <v>0</v>
      </c>
      <c r="AM57" s="124">
        <f>IF('Member Info'!F54&gt;$T$1,1,0)</f>
        <v>0</v>
      </c>
      <c r="AN57" s="124" t="b">
        <f>IF(ISERROR(T57),ERROR.TYPE(#REF!)=ERROR.TYPE(T57),FALSE)</f>
        <v>0</v>
      </c>
      <c r="AO57" s="124" t="b">
        <f>IF(ISERROR(U57),ERROR.TYPE(#REF!)=ERROR.TYPE(U57),FALSE)</f>
        <v>0</v>
      </c>
      <c r="AP57" s="124">
        <f>IF('Member Info'!F54&gt;'GP1 April 25'!$U$1,1,0)</f>
        <v>0</v>
      </c>
      <c r="AQ57" s="124">
        <f t="shared" si="18"/>
        <v>0</v>
      </c>
      <c r="AR57" s="124">
        <f t="shared" si="19"/>
        <v>0</v>
      </c>
      <c r="AS57" s="124">
        <f t="shared" si="20"/>
        <v>1</v>
      </c>
    </row>
    <row r="58" spans="1:50" x14ac:dyDescent="0.25">
      <c r="A58" s="4">
        <v>27</v>
      </c>
      <c r="B58" s="164">
        <f>'Member Info'!D55</f>
        <v>0</v>
      </c>
      <c r="C58" s="164">
        <f>'Member Info'!E55</f>
        <v>0</v>
      </c>
      <c r="D58" s="164" t="str">
        <f>'Member Info'!G55</f>
        <v/>
      </c>
      <c r="E58" s="165">
        <f>'Member Info'!B55</f>
        <v>0</v>
      </c>
      <c r="F58" s="242"/>
      <c r="G58" s="166" t="str">
        <f>IF(E58=0,"",('Member Info'!K55+'Member Info'!L55))</f>
        <v/>
      </c>
      <c r="H58" s="419"/>
      <c r="I58" s="419"/>
      <c r="J58" s="26"/>
      <c r="K58" s="26"/>
      <c r="L58" s="384" t="str">
        <f>IF(E58=0,"",IF('Member Info'!F55&gt;$U$1,CONCATENATE("Joined with practice on ", TEXT('Member Info'!F55, "DD/MM/YYYY")),IF('Member Info'!N55&lt;&gt;"",IF('Member Info'!N55&lt;$T$1,CONCATENATE("Left Scheme on ", TEXT('Member Info'!N55, "DD/MM/YYYY")),IF(OR(G58="",G58=0),"Error Detected, No rate entered",IF(E58=0,"",IF(F58="","Error Detected, No Pensionable pay",IF(AS58=1,"No Part Time Status Entered",IF(AR58=1,"No Part Time Hours Entered",IF(ISERROR(AD58)," Unknown Values entered.",IF(V58+W58&lt;1,"Acceptable",IF(T58+U58=200, "No Contributions Entered", IF(M58="","Error Detected, Choose reason&gt;",IF(Z58="1",IF(V58=1,"Please Enter Deemed Pensionable Pay","Add Any Relevant Details Above"),"Please Give Details Above"))))))))))),IF(OR(G58="",G58=0),"Error Detected, No rate entered",IF(E58=0,"",IF(F58="","Error Detected, No Pensionable pay",IF(AS58=1,"No Part Time Status Entered",IF(AR58=1,"No Part Time Hours Entered",IF(ISERROR(AD58)," Unknown Values entered.",IF(V58+W58&lt;1,"Acceptable",IF(T58+U58=200, "No Contributions Entered", IF(M58="","Error Detected, Choose reason&gt;",IF(Z58="1",IF(V58=1,"Please Enter Deemed Pensionable Pay","Add relevant Details Above"),"Please give details Above")))))))))))))</f>
        <v/>
      </c>
      <c r="M58" s="260"/>
      <c r="N58" s="91"/>
      <c r="O58" s="91" t="str">
        <f t="shared" si="1"/>
        <v/>
      </c>
      <c r="P58" s="94">
        <f t="shared" si="2"/>
        <v>0</v>
      </c>
      <c r="Q58" s="94">
        <f t="shared" si="2"/>
        <v>0</v>
      </c>
      <c r="R58" s="218">
        <f>(ROUND((F58/100*'Member Info'!$W$2), 2))</f>
        <v>0</v>
      </c>
      <c r="S58" s="218" t="e">
        <f t="shared" si="3"/>
        <v>#VALUE!</v>
      </c>
      <c r="T58" s="218" t="str">
        <f t="shared" si="4"/>
        <v/>
      </c>
      <c r="U58" s="227" t="str">
        <f t="shared" si="5"/>
        <v/>
      </c>
      <c r="V58" s="228" t="str">
        <f t="shared" si="6"/>
        <v/>
      </c>
      <c r="W58" s="228" t="str">
        <f t="shared" si="7"/>
        <v/>
      </c>
      <c r="X58" s="222">
        <f t="shared" si="8"/>
        <v>0</v>
      </c>
      <c r="Y58" s="110">
        <f t="shared" si="9"/>
        <v>0</v>
      </c>
      <c r="Z58" s="235" t="str">
        <f t="shared" si="10"/>
        <v/>
      </c>
      <c r="AA58" s="240" t="b">
        <f t="shared" si="11"/>
        <v>0</v>
      </c>
      <c r="AB58" s="235">
        <f t="shared" si="12"/>
        <v>0</v>
      </c>
      <c r="AC58" s="235">
        <f>IF('Member Info'!N55="",1,"")</f>
        <v>1</v>
      </c>
      <c r="AD58" s="243" t="e">
        <f t="shared" si="13"/>
        <v>#VALUE!</v>
      </c>
      <c r="AE58" s="130" t="str">
        <f t="shared" si="0"/>
        <v/>
      </c>
      <c r="AF58" s="124">
        <f t="shared" si="14"/>
        <v>1</v>
      </c>
      <c r="AG58" s="124" t="str">
        <f>IF('Member Info'!N55&lt;&gt;"",IF(AND('Member Info'!N55&lt;=$U$1,'Member Info'!N55&gt;=$T$1),1,0),"")</f>
        <v/>
      </c>
      <c r="AI58" s="124" t="b">
        <f t="shared" si="15"/>
        <v>0</v>
      </c>
      <c r="AJ58" s="124">
        <f t="shared" si="16"/>
        <v>0</v>
      </c>
      <c r="AL58" s="124">
        <f t="shared" si="17"/>
        <v>0</v>
      </c>
      <c r="AM58" s="124">
        <f>IF('Member Info'!F55&gt;$T$1,1,0)</f>
        <v>0</v>
      </c>
      <c r="AN58" s="124" t="b">
        <f>IF(ISERROR(T58),ERROR.TYPE(#REF!)=ERROR.TYPE(T58),FALSE)</f>
        <v>0</v>
      </c>
      <c r="AO58" s="124" t="b">
        <f>IF(ISERROR(U58),ERROR.TYPE(#REF!)=ERROR.TYPE(U58),FALSE)</f>
        <v>0</v>
      </c>
      <c r="AP58" s="124">
        <f>IF('Member Info'!F55&gt;'GP1 April 25'!$U$1,1,0)</f>
        <v>0</v>
      </c>
      <c r="AQ58" s="124">
        <f t="shared" si="18"/>
        <v>0</v>
      </c>
      <c r="AR58" s="124">
        <f t="shared" si="19"/>
        <v>0</v>
      </c>
      <c r="AS58" s="124">
        <f t="shared" si="20"/>
        <v>1</v>
      </c>
    </row>
    <row r="59" spans="1:50" x14ac:dyDescent="0.25">
      <c r="A59" s="4">
        <v>28</v>
      </c>
      <c r="B59" s="164">
        <f>'Member Info'!D56</f>
        <v>0</v>
      </c>
      <c r="C59" s="164">
        <f>'Member Info'!E56</f>
        <v>0</v>
      </c>
      <c r="D59" s="164" t="str">
        <f>'Member Info'!G56</f>
        <v/>
      </c>
      <c r="E59" s="165">
        <f>'Member Info'!B56</f>
        <v>0</v>
      </c>
      <c r="F59" s="242"/>
      <c r="G59" s="166" t="str">
        <f>IF(E59=0,"",('Member Info'!K56+'Member Info'!L56))</f>
        <v/>
      </c>
      <c r="H59" s="419"/>
      <c r="I59" s="419"/>
      <c r="J59" s="26"/>
      <c r="K59" s="26"/>
      <c r="L59" s="384" t="str">
        <f>IF(E59=0,"",IF('Member Info'!F56&gt;$U$1,CONCATENATE("Joined with practice on ", TEXT('Member Info'!F56, "DD/MM/YYYY")),IF('Member Info'!N56&lt;&gt;"",IF('Member Info'!N56&lt;$T$1,CONCATENATE("Left Scheme on ", TEXT('Member Info'!N56, "DD/MM/YYYY")),IF(OR(G59="",G59=0),"Error Detected, No rate entered",IF(E59=0,"",IF(F59="","Error Detected, No Pensionable pay",IF(AS59=1,"No Part Time Status Entered",IF(AR59=1,"No Part Time Hours Entered",IF(ISERROR(AD59)," Unknown Values entered.",IF(V59+W59&lt;1,"Acceptable",IF(T59+U59=200, "No Contributions Entered", IF(M59="","Error Detected, Choose reason&gt;",IF(Z59="1",IF(V59=1,"Please Enter Deemed Pensionable Pay","Add Any Relevant Details Above"),"Please Give Details Above"))))))))))),IF(OR(G59="",G59=0),"Error Detected, No rate entered",IF(E59=0,"",IF(F59="","Error Detected, No Pensionable pay",IF(AS59=1,"No Part Time Status Entered",IF(AR59=1,"No Part Time Hours Entered",IF(ISERROR(AD59)," Unknown Values entered.",IF(V59+W59&lt;1,"Acceptable",IF(T59+U59=200, "No Contributions Entered", IF(M59="","Error Detected, Choose reason&gt;",IF(Z59="1",IF(V59=1,"Please Enter Deemed Pensionable Pay","Add relevant Details Above"),"Please give details Above")))))))))))))</f>
        <v/>
      </c>
      <c r="M59" s="260"/>
      <c r="N59" s="91"/>
      <c r="O59" s="91" t="str">
        <f t="shared" si="1"/>
        <v/>
      </c>
      <c r="P59" s="94">
        <f t="shared" si="2"/>
        <v>0</v>
      </c>
      <c r="Q59" s="94">
        <f t="shared" si="2"/>
        <v>0</v>
      </c>
      <c r="R59" s="218">
        <f>(ROUND((F59/100*'Member Info'!$W$2), 2))</f>
        <v>0</v>
      </c>
      <c r="S59" s="218" t="e">
        <f t="shared" si="3"/>
        <v>#VALUE!</v>
      </c>
      <c r="T59" s="218" t="str">
        <f t="shared" si="4"/>
        <v/>
      </c>
      <c r="U59" s="227" t="str">
        <f t="shared" si="5"/>
        <v/>
      </c>
      <c r="V59" s="228" t="str">
        <f t="shared" si="6"/>
        <v/>
      </c>
      <c r="W59" s="228" t="str">
        <f t="shared" si="7"/>
        <v/>
      </c>
      <c r="X59" s="222">
        <f t="shared" si="8"/>
        <v>0</v>
      </c>
      <c r="Y59" s="110">
        <f t="shared" si="9"/>
        <v>0</v>
      </c>
      <c r="Z59" s="235" t="str">
        <f t="shared" si="10"/>
        <v/>
      </c>
      <c r="AA59" s="240" t="b">
        <f t="shared" si="11"/>
        <v>0</v>
      </c>
      <c r="AB59" s="235">
        <f t="shared" si="12"/>
        <v>0</v>
      </c>
      <c r="AC59" s="235">
        <f>IF('Member Info'!N56="",1,"")</f>
        <v>1</v>
      </c>
      <c r="AD59" s="243" t="e">
        <f t="shared" si="13"/>
        <v>#VALUE!</v>
      </c>
      <c r="AE59" s="130" t="str">
        <f t="shared" si="0"/>
        <v/>
      </c>
      <c r="AF59" s="124">
        <f t="shared" si="14"/>
        <v>1</v>
      </c>
      <c r="AG59" s="124" t="str">
        <f>IF('Member Info'!N56&lt;&gt;"",IF(AND('Member Info'!N56&lt;=$U$1,'Member Info'!N56&gt;=$T$1),1,0),"")</f>
        <v/>
      </c>
      <c r="AI59" s="124" t="b">
        <f t="shared" si="15"/>
        <v>0</v>
      </c>
      <c r="AJ59" s="124">
        <f t="shared" si="16"/>
        <v>0</v>
      </c>
      <c r="AL59" s="124">
        <f t="shared" si="17"/>
        <v>0</v>
      </c>
      <c r="AM59" s="124">
        <f>IF('Member Info'!F56&gt;$T$1,1,0)</f>
        <v>0</v>
      </c>
      <c r="AN59" s="124" t="b">
        <f>IF(ISERROR(T59),ERROR.TYPE(#REF!)=ERROR.TYPE(T59),FALSE)</f>
        <v>0</v>
      </c>
      <c r="AO59" s="124" t="b">
        <f>IF(ISERROR(U59),ERROR.TYPE(#REF!)=ERROR.TYPE(U59),FALSE)</f>
        <v>0</v>
      </c>
      <c r="AP59" s="124">
        <f>IF('Member Info'!F56&gt;'GP1 April 25'!$U$1,1,0)</f>
        <v>0</v>
      </c>
      <c r="AQ59" s="124">
        <f t="shared" si="18"/>
        <v>0</v>
      </c>
      <c r="AR59" s="124">
        <f t="shared" si="19"/>
        <v>0</v>
      </c>
      <c r="AS59" s="124">
        <f t="shared" si="20"/>
        <v>1</v>
      </c>
    </row>
    <row r="60" spans="1:50" x14ac:dyDescent="0.25">
      <c r="A60" s="4">
        <v>29</v>
      </c>
      <c r="B60" s="164">
        <f>'Member Info'!D57</f>
        <v>0</v>
      </c>
      <c r="C60" s="164">
        <f>'Member Info'!E57</f>
        <v>0</v>
      </c>
      <c r="D60" s="164" t="str">
        <f>'Member Info'!G57</f>
        <v/>
      </c>
      <c r="E60" s="165">
        <f>'Member Info'!B57</f>
        <v>0</v>
      </c>
      <c r="F60" s="242"/>
      <c r="G60" s="166" t="str">
        <f>IF(E60=0,"",('Member Info'!K57+'Member Info'!L57))</f>
        <v/>
      </c>
      <c r="H60" s="419"/>
      <c r="I60" s="419"/>
      <c r="J60" s="26"/>
      <c r="K60" s="26"/>
      <c r="L60" s="384" t="str">
        <f>IF(E60=0,"",IF('Member Info'!F57&gt;$U$1,CONCATENATE("Joined with practice on ", TEXT('Member Info'!F57, "DD/MM/YYYY")),IF('Member Info'!N57&lt;&gt;"",IF('Member Info'!N57&lt;$T$1,CONCATENATE("Left Scheme on ", TEXT('Member Info'!N57, "DD/MM/YYYY")),IF(OR(G60="",G60=0),"Error Detected, No rate entered",IF(E60=0,"",IF(F60="","Error Detected, No Pensionable pay",IF(AS60=1,"No Part Time Status Entered",IF(AR60=1,"No Part Time Hours Entered",IF(ISERROR(AD60)," Unknown Values entered.",IF(V60+W60&lt;1,"Acceptable",IF(T60+U60=200, "No Contributions Entered", IF(M60="","Error Detected, Choose reason&gt;",IF(Z60="1",IF(V60=1,"Please Enter Deemed Pensionable Pay","Add Any Relevant Details Above"),"Please Give Details Above"))))))))))),IF(OR(G60="",G60=0),"Error Detected, No rate entered",IF(E60=0,"",IF(F60="","Error Detected, No Pensionable pay",IF(AS60=1,"No Part Time Status Entered",IF(AR60=1,"No Part Time Hours Entered",IF(ISERROR(AD60)," Unknown Values entered.",IF(V60+W60&lt;1,"Acceptable",IF(T60+U60=200, "No Contributions Entered", IF(M60="","Error Detected, Choose reason&gt;",IF(Z60="1",IF(V60=1,"Please Enter Deemed Pensionable Pay","Add relevant Details Above"),"Please give details Above")))))))))))))</f>
        <v/>
      </c>
      <c r="M60" s="260"/>
      <c r="N60" s="91"/>
      <c r="O60" s="91" t="str">
        <f t="shared" si="1"/>
        <v/>
      </c>
      <c r="P60" s="94">
        <f t="shared" si="2"/>
        <v>0</v>
      </c>
      <c r="Q60" s="94">
        <f t="shared" si="2"/>
        <v>0</v>
      </c>
      <c r="R60" s="218">
        <f>(ROUND((F60/100*'Member Info'!$W$2), 2))</f>
        <v>0</v>
      </c>
      <c r="S60" s="218" t="e">
        <f t="shared" si="3"/>
        <v>#VALUE!</v>
      </c>
      <c r="T60" s="218" t="str">
        <f t="shared" si="4"/>
        <v/>
      </c>
      <c r="U60" s="227" t="str">
        <f t="shared" si="5"/>
        <v/>
      </c>
      <c r="V60" s="228" t="str">
        <f t="shared" si="6"/>
        <v/>
      </c>
      <c r="W60" s="228" t="str">
        <f t="shared" si="7"/>
        <v/>
      </c>
      <c r="X60" s="222">
        <f t="shared" si="8"/>
        <v>0</v>
      </c>
      <c r="Y60" s="110">
        <f t="shared" si="9"/>
        <v>0</v>
      </c>
      <c r="Z60" s="235" t="str">
        <f t="shared" si="10"/>
        <v/>
      </c>
      <c r="AA60" s="240" t="b">
        <f t="shared" si="11"/>
        <v>0</v>
      </c>
      <c r="AB60" s="235">
        <f t="shared" si="12"/>
        <v>0</v>
      </c>
      <c r="AC60" s="235">
        <f>IF('Member Info'!N57="",1,"")</f>
        <v>1</v>
      </c>
      <c r="AD60" s="243" t="e">
        <f t="shared" si="13"/>
        <v>#VALUE!</v>
      </c>
      <c r="AE60" s="130" t="str">
        <f t="shared" si="0"/>
        <v/>
      </c>
      <c r="AF60" s="124">
        <f t="shared" si="14"/>
        <v>1</v>
      </c>
      <c r="AG60" s="124" t="str">
        <f>IF('Member Info'!N57&lt;&gt;"",IF(AND('Member Info'!N57&lt;=$U$1,'Member Info'!N57&gt;=$T$1),1,0),"")</f>
        <v/>
      </c>
      <c r="AI60" s="124" t="b">
        <f t="shared" si="15"/>
        <v>0</v>
      </c>
      <c r="AJ60" s="124">
        <f t="shared" si="16"/>
        <v>0</v>
      </c>
      <c r="AL60" s="124">
        <f t="shared" si="17"/>
        <v>0</v>
      </c>
      <c r="AM60" s="124">
        <f>IF('Member Info'!F57&gt;$T$1,1,0)</f>
        <v>0</v>
      </c>
      <c r="AN60" s="124" t="b">
        <f>IF(ISERROR(T60),ERROR.TYPE(#REF!)=ERROR.TYPE(T60),FALSE)</f>
        <v>0</v>
      </c>
      <c r="AO60" s="124" t="b">
        <f>IF(ISERROR(U60),ERROR.TYPE(#REF!)=ERROR.TYPE(U60),FALSE)</f>
        <v>0</v>
      </c>
      <c r="AP60" s="124">
        <f>IF('Member Info'!F57&gt;'GP1 April 25'!$U$1,1,0)</f>
        <v>0</v>
      </c>
      <c r="AQ60" s="124">
        <f t="shared" si="18"/>
        <v>0</v>
      </c>
      <c r="AR60" s="124">
        <f t="shared" si="19"/>
        <v>0</v>
      </c>
      <c r="AS60" s="124">
        <f t="shared" si="20"/>
        <v>1</v>
      </c>
    </row>
    <row r="61" spans="1:50" x14ac:dyDescent="0.25">
      <c r="A61" s="4">
        <v>30</v>
      </c>
      <c r="B61" s="164">
        <f>'Member Info'!D58</f>
        <v>0</v>
      </c>
      <c r="C61" s="164">
        <f>'Member Info'!E58</f>
        <v>0</v>
      </c>
      <c r="D61" s="164" t="str">
        <f>'Member Info'!G58</f>
        <v/>
      </c>
      <c r="E61" s="165">
        <f>'Member Info'!B58</f>
        <v>0</v>
      </c>
      <c r="F61" s="242"/>
      <c r="G61" s="166" t="str">
        <f>IF(E61=0,"",('Member Info'!K58+'Member Info'!L58))</f>
        <v/>
      </c>
      <c r="H61" s="419"/>
      <c r="I61" s="419"/>
      <c r="J61" s="26"/>
      <c r="K61" s="26"/>
      <c r="L61" s="384" t="str">
        <f>IF(E61=0,"",IF('Member Info'!F58&gt;$U$1,CONCATENATE("Joined with practice on ", TEXT('Member Info'!F58, "DD/MM/YYYY")),IF('Member Info'!N58&lt;&gt;"",IF('Member Info'!N58&lt;$T$1,CONCATENATE("Left Scheme on ", TEXT('Member Info'!N58, "DD/MM/YYYY")),IF(OR(G61="",G61=0),"Error Detected, No rate entered",IF(E61=0,"",IF(F61="","Error Detected, No Pensionable pay",IF(AS61=1,"No Part Time Status Entered",IF(AR61=1,"No Part Time Hours Entered",IF(ISERROR(AD61)," Unknown Values entered.",IF(V61+W61&lt;1,"Acceptable",IF(T61+U61=200, "No Contributions Entered", IF(M61="","Error Detected, Choose reason&gt;",IF(Z61="1",IF(V61=1,"Please Enter Deemed Pensionable Pay","Add Any Relevant Details Above"),"Please Give Details Above"))))))))))),IF(OR(G61="",G61=0),"Error Detected, No rate entered",IF(E61=0,"",IF(F61="","Error Detected, No Pensionable pay",IF(AS61=1,"No Part Time Status Entered",IF(AR61=1,"No Part Time Hours Entered",IF(ISERROR(AD61)," Unknown Values entered.",IF(V61+W61&lt;1,"Acceptable",IF(T61+U61=200, "No Contributions Entered", IF(M61="","Error Detected, Choose reason&gt;",IF(Z61="1",IF(V61=1,"Please Enter Deemed Pensionable Pay","Add relevant Details Above"),"Please give details Above")))))))))))))</f>
        <v/>
      </c>
      <c r="M61" s="260"/>
      <c r="N61" s="91"/>
      <c r="O61" s="91" t="str">
        <f t="shared" si="1"/>
        <v/>
      </c>
      <c r="P61" s="94">
        <f t="shared" si="2"/>
        <v>0</v>
      </c>
      <c r="Q61" s="94">
        <f t="shared" si="2"/>
        <v>0</v>
      </c>
      <c r="R61" s="218">
        <f>(ROUND((F61/100*'Member Info'!$W$2), 2))</f>
        <v>0</v>
      </c>
      <c r="S61" s="218" t="e">
        <f t="shared" si="3"/>
        <v>#VALUE!</v>
      </c>
      <c r="T61" s="218" t="str">
        <f t="shared" si="4"/>
        <v/>
      </c>
      <c r="U61" s="227" t="str">
        <f t="shared" si="5"/>
        <v/>
      </c>
      <c r="V61" s="228" t="str">
        <f t="shared" si="6"/>
        <v/>
      </c>
      <c r="W61" s="228" t="str">
        <f t="shared" si="7"/>
        <v/>
      </c>
      <c r="X61" s="222">
        <f t="shared" si="8"/>
        <v>0</v>
      </c>
      <c r="Y61" s="110">
        <f t="shared" si="9"/>
        <v>0</v>
      </c>
      <c r="Z61" s="235" t="str">
        <f t="shared" si="10"/>
        <v/>
      </c>
      <c r="AA61" s="240" t="b">
        <f t="shared" si="11"/>
        <v>0</v>
      </c>
      <c r="AB61" s="235">
        <f t="shared" si="12"/>
        <v>0</v>
      </c>
      <c r="AC61" s="235">
        <f>IF('Member Info'!N58="",1,"")</f>
        <v>1</v>
      </c>
      <c r="AD61" s="243" t="e">
        <f t="shared" si="13"/>
        <v>#VALUE!</v>
      </c>
      <c r="AE61" s="130" t="str">
        <f t="shared" si="0"/>
        <v/>
      </c>
      <c r="AF61" s="124">
        <f t="shared" si="14"/>
        <v>1</v>
      </c>
      <c r="AG61" s="124" t="str">
        <f>IF('Member Info'!N58&lt;&gt;"",IF(AND('Member Info'!N58&lt;=$U$1,'Member Info'!N58&gt;=$T$1),1,0),"")</f>
        <v/>
      </c>
      <c r="AI61" s="124" t="b">
        <f t="shared" si="15"/>
        <v>0</v>
      </c>
      <c r="AJ61" s="124">
        <f t="shared" si="16"/>
        <v>0</v>
      </c>
      <c r="AL61" s="124">
        <f t="shared" si="17"/>
        <v>0</v>
      </c>
      <c r="AM61" s="124">
        <f>IF('Member Info'!F58&gt;$T$1,1,0)</f>
        <v>0</v>
      </c>
      <c r="AN61" s="124" t="b">
        <f>IF(ISERROR(T61),ERROR.TYPE(#REF!)=ERROR.TYPE(T61),FALSE)</f>
        <v>0</v>
      </c>
      <c r="AO61" s="124" t="b">
        <f>IF(ISERROR(U61),ERROR.TYPE(#REF!)=ERROR.TYPE(U61),FALSE)</f>
        <v>0</v>
      </c>
      <c r="AP61" s="124">
        <f>IF('Member Info'!F58&gt;'GP1 April 25'!$U$1,1,0)</f>
        <v>0</v>
      </c>
      <c r="AQ61" s="124">
        <f t="shared" si="18"/>
        <v>0</v>
      </c>
      <c r="AR61" s="124">
        <f t="shared" si="19"/>
        <v>0</v>
      </c>
      <c r="AS61" s="124">
        <f t="shared" si="20"/>
        <v>1</v>
      </c>
    </row>
    <row r="62" spans="1:50" x14ac:dyDescent="0.25">
      <c r="A62" s="4">
        <v>31</v>
      </c>
      <c r="B62" s="164">
        <f>'Member Info'!D59</f>
        <v>0</v>
      </c>
      <c r="C62" s="164">
        <f>'Member Info'!E59</f>
        <v>0</v>
      </c>
      <c r="D62" s="164" t="str">
        <f>'Member Info'!G59</f>
        <v/>
      </c>
      <c r="E62" s="165">
        <f>'Member Info'!B59</f>
        <v>0</v>
      </c>
      <c r="F62" s="242"/>
      <c r="G62" s="166" t="str">
        <f>IF(E62=0,"",('Member Info'!K59+'Member Info'!L59))</f>
        <v/>
      </c>
      <c r="H62" s="419"/>
      <c r="I62" s="419"/>
      <c r="J62" s="26"/>
      <c r="K62" s="26"/>
      <c r="L62" s="384" t="str">
        <f>IF(E62=0,"",IF('Member Info'!F59&gt;$U$1,CONCATENATE("Joined with practice on ", TEXT('Member Info'!F59, "DD/MM/YYYY")),IF('Member Info'!N59&lt;&gt;"",IF('Member Info'!N59&lt;$T$1,CONCATENATE("Left Scheme on ", TEXT('Member Info'!N59, "DD/MM/YYYY")),IF(OR(G62="",G62=0),"Error Detected, No rate entered",IF(E62=0,"",IF(F62="","Error Detected, No Pensionable pay",IF(AS62=1,"No Part Time Status Entered",IF(AR62=1,"No Part Time Hours Entered",IF(ISERROR(AD62)," Unknown Values entered.",IF(V62+W62&lt;1,"Acceptable",IF(T62+U62=200, "No Contributions Entered", IF(M62="","Error Detected, Choose reason&gt;",IF(Z62="1",IF(V62=1,"Please Enter Deemed Pensionable Pay","Add Any Relevant Details Above"),"Please Give Details Above"))))))))))),IF(OR(G62="",G62=0),"Error Detected, No rate entered",IF(E62=0,"",IF(F62="","Error Detected, No Pensionable pay",IF(AS62=1,"No Part Time Status Entered",IF(AR62=1,"No Part Time Hours Entered",IF(ISERROR(AD62)," Unknown Values entered.",IF(V62+W62&lt;1,"Acceptable",IF(T62+U62=200, "No Contributions Entered", IF(M62="","Error Detected, Choose reason&gt;",IF(Z62="1",IF(V62=1,"Please Enter Deemed Pensionable Pay","Add relevant Details Above"),"Please give details Above")))))))))))))</f>
        <v/>
      </c>
      <c r="M62" s="260"/>
      <c r="N62" s="91"/>
      <c r="O62" s="91" t="str">
        <f t="shared" si="1"/>
        <v/>
      </c>
      <c r="P62" s="94">
        <f t="shared" si="2"/>
        <v>0</v>
      </c>
      <c r="Q62" s="94">
        <f t="shared" si="2"/>
        <v>0</v>
      </c>
      <c r="R62" s="218">
        <f>(ROUND((F62/100*'Member Info'!$W$2), 2))</f>
        <v>0</v>
      </c>
      <c r="S62" s="218" t="e">
        <f t="shared" si="3"/>
        <v>#VALUE!</v>
      </c>
      <c r="T62" s="218" t="str">
        <f t="shared" si="4"/>
        <v/>
      </c>
      <c r="U62" s="227" t="str">
        <f t="shared" si="5"/>
        <v/>
      </c>
      <c r="V62" s="228" t="str">
        <f t="shared" si="6"/>
        <v/>
      </c>
      <c r="W62" s="228" t="str">
        <f t="shared" si="7"/>
        <v/>
      </c>
      <c r="X62" s="222">
        <f t="shared" si="8"/>
        <v>0</v>
      </c>
      <c r="Y62" s="110">
        <f t="shared" si="9"/>
        <v>0</v>
      </c>
      <c r="Z62" s="235" t="str">
        <f t="shared" si="10"/>
        <v/>
      </c>
      <c r="AA62" s="240" t="b">
        <f t="shared" si="11"/>
        <v>0</v>
      </c>
      <c r="AB62" s="235">
        <f t="shared" si="12"/>
        <v>0</v>
      </c>
      <c r="AC62" s="235">
        <f>IF('Member Info'!N59="",1,"")</f>
        <v>1</v>
      </c>
      <c r="AD62" s="243" t="e">
        <f t="shared" si="13"/>
        <v>#VALUE!</v>
      </c>
      <c r="AE62" s="130" t="str">
        <f t="shared" si="0"/>
        <v/>
      </c>
      <c r="AF62" s="124">
        <f t="shared" si="14"/>
        <v>1</v>
      </c>
      <c r="AG62" s="124" t="str">
        <f>IF('Member Info'!N59&lt;&gt;"",IF(AND('Member Info'!N59&lt;=$U$1,'Member Info'!N59&gt;=$T$1),1,0),"")</f>
        <v/>
      </c>
      <c r="AI62" s="124" t="b">
        <f t="shared" si="15"/>
        <v>0</v>
      </c>
      <c r="AJ62" s="124">
        <f t="shared" si="16"/>
        <v>0</v>
      </c>
      <c r="AL62" s="124">
        <f t="shared" si="17"/>
        <v>0</v>
      </c>
      <c r="AM62" s="124">
        <f>IF('Member Info'!F59&gt;$T$1,1,0)</f>
        <v>0</v>
      </c>
      <c r="AN62" s="124" t="b">
        <f>IF(ISERROR(T62),ERROR.TYPE(#REF!)=ERROR.TYPE(T62),FALSE)</f>
        <v>0</v>
      </c>
      <c r="AO62" s="124" t="b">
        <f>IF(ISERROR(U62),ERROR.TYPE(#REF!)=ERROR.TYPE(U62),FALSE)</f>
        <v>0</v>
      </c>
      <c r="AP62" s="124">
        <f>IF('Member Info'!F59&gt;'GP1 April 25'!$U$1,1,0)</f>
        <v>0</v>
      </c>
      <c r="AQ62" s="124">
        <f t="shared" si="18"/>
        <v>0</v>
      </c>
      <c r="AR62" s="124">
        <f t="shared" si="19"/>
        <v>0</v>
      </c>
      <c r="AS62" s="124">
        <f t="shared" si="20"/>
        <v>1</v>
      </c>
    </row>
    <row r="63" spans="1:50" x14ac:dyDescent="0.25">
      <c r="A63" s="4">
        <v>32</v>
      </c>
      <c r="B63" s="164">
        <f>'Member Info'!D60</f>
        <v>0</v>
      </c>
      <c r="C63" s="164">
        <f>'Member Info'!E60</f>
        <v>0</v>
      </c>
      <c r="D63" s="164" t="str">
        <f>'Member Info'!G60</f>
        <v/>
      </c>
      <c r="E63" s="165">
        <f>'Member Info'!B60</f>
        <v>0</v>
      </c>
      <c r="F63" s="242"/>
      <c r="G63" s="166" t="str">
        <f>IF(E63=0,"",('Member Info'!K60+'Member Info'!L60))</f>
        <v/>
      </c>
      <c r="H63" s="419"/>
      <c r="I63" s="419"/>
      <c r="J63" s="26"/>
      <c r="K63" s="26"/>
      <c r="L63" s="384" t="str">
        <f>IF(E63=0,"",IF('Member Info'!F60&gt;$U$1,CONCATENATE("Joined with practice on ", TEXT('Member Info'!F60, "DD/MM/YYYY")),IF('Member Info'!N60&lt;&gt;"",IF('Member Info'!N60&lt;$T$1,CONCATENATE("Left Scheme on ", TEXT('Member Info'!N60, "DD/MM/YYYY")),IF(OR(G63="",G63=0),"Error Detected, No rate entered",IF(E63=0,"",IF(F63="","Error Detected, No Pensionable pay",IF(AS63=1,"No Part Time Status Entered",IF(AR63=1,"No Part Time Hours Entered",IF(ISERROR(AD63)," Unknown Values entered.",IF(V63+W63&lt;1,"Acceptable",IF(T63+U63=200, "No Contributions Entered", IF(M63="","Error Detected, Choose reason&gt;",IF(Z63="1",IF(V63=1,"Please Enter Deemed Pensionable Pay","Add Any Relevant Details Above"),"Please Give Details Above"))))))))))),IF(OR(G63="",G63=0),"Error Detected, No rate entered",IF(E63=0,"",IF(F63="","Error Detected, No Pensionable pay",IF(AS63=1,"No Part Time Status Entered",IF(AR63=1,"No Part Time Hours Entered",IF(ISERROR(AD63)," Unknown Values entered.",IF(V63+W63&lt;1,"Acceptable",IF(T63+U63=200, "No Contributions Entered", IF(M63="","Error Detected, Choose reason&gt;",IF(Z63="1",IF(V63=1,"Please Enter Deemed Pensionable Pay","Add relevant Details Above"),"Please give details Above")))))))))))))</f>
        <v/>
      </c>
      <c r="M63" s="260"/>
      <c r="N63" s="91"/>
      <c r="O63" s="91" t="str">
        <f t="shared" si="1"/>
        <v/>
      </c>
      <c r="P63" s="94">
        <f t="shared" si="2"/>
        <v>0</v>
      </c>
      <c r="Q63" s="94">
        <f t="shared" si="2"/>
        <v>0</v>
      </c>
      <c r="R63" s="218">
        <f>(ROUND((F63/100*'Member Info'!$W$2), 2))</f>
        <v>0</v>
      </c>
      <c r="S63" s="218" t="e">
        <f t="shared" si="3"/>
        <v>#VALUE!</v>
      </c>
      <c r="T63" s="218" t="str">
        <f t="shared" si="4"/>
        <v/>
      </c>
      <c r="U63" s="227" t="str">
        <f t="shared" si="5"/>
        <v/>
      </c>
      <c r="V63" s="228" t="str">
        <f t="shared" si="6"/>
        <v/>
      </c>
      <c r="W63" s="228" t="str">
        <f t="shared" si="7"/>
        <v/>
      </c>
      <c r="X63" s="222">
        <f t="shared" si="8"/>
        <v>0</v>
      </c>
      <c r="Y63" s="110">
        <f t="shared" si="9"/>
        <v>0</v>
      </c>
      <c r="Z63" s="235" t="str">
        <f t="shared" si="10"/>
        <v/>
      </c>
      <c r="AA63" s="240" t="b">
        <f t="shared" si="11"/>
        <v>0</v>
      </c>
      <c r="AB63" s="235">
        <f t="shared" si="12"/>
        <v>0</v>
      </c>
      <c r="AC63" s="235">
        <f>IF('Member Info'!N60="",1,"")</f>
        <v>1</v>
      </c>
      <c r="AD63" s="243" t="e">
        <f t="shared" si="13"/>
        <v>#VALUE!</v>
      </c>
      <c r="AE63" s="130" t="str">
        <f t="shared" si="0"/>
        <v/>
      </c>
      <c r="AF63" s="124">
        <f t="shared" si="14"/>
        <v>1</v>
      </c>
      <c r="AG63" s="124" t="str">
        <f>IF('Member Info'!N60&lt;&gt;"",IF(AND('Member Info'!N60&lt;=$U$1,'Member Info'!N60&gt;=$T$1),1,0),"")</f>
        <v/>
      </c>
      <c r="AI63" s="124" t="b">
        <f t="shared" si="15"/>
        <v>0</v>
      </c>
      <c r="AJ63" s="124">
        <f t="shared" si="16"/>
        <v>0</v>
      </c>
      <c r="AL63" s="124">
        <f t="shared" si="17"/>
        <v>0</v>
      </c>
      <c r="AM63" s="124">
        <f>IF('Member Info'!F60&gt;$T$1,1,0)</f>
        <v>0</v>
      </c>
      <c r="AN63" s="124" t="b">
        <f>IF(ISERROR(T63),ERROR.TYPE(#REF!)=ERROR.TYPE(T63),FALSE)</f>
        <v>0</v>
      </c>
      <c r="AO63" s="124" t="b">
        <f>IF(ISERROR(U63),ERROR.TYPE(#REF!)=ERROR.TYPE(U63),FALSE)</f>
        <v>0</v>
      </c>
      <c r="AP63" s="124">
        <f>IF('Member Info'!F60&gt;'GP1 April 25'!$U$1,1,0)</f>
        <v>0</v>
      </c>
      <c r="AQ63" s="124">
        <f t="shared" si="18"/>
        <v>0</v>
      </c>
      <c r="AR63" s="124">
        <f t="shared" si="19"/>
        <v>0</v>
      </c>
      <c r="AS63" s="124">
        <f t="shared" si="20"/>
        <v>1</v>
      </c>
    </row>
    <row r="64" spans="1:50" x14ac:dyDescent="0.25">
      <c r="A64" s="4">
        <v>33</v>
      </c>
      <c r="B64" s="164">
        <f>'Member Info'!D61</f>
        <v>0</v>
      </c>
      <c r="C64" s="164">
        <f>'Member Info'!E61</f>
        <v>0</v>
      </c>
      <c r="D64" s="164" t="str">
        <f>'Member Info'!G61</f>
        <v/>
      </c>
      <c r="E64" s="165">
        <f>'Member Info'!B61</f>
        <v>0</v>
      </c>
      <c r="F64" s="242"/>
      <c r="G64" s="166" t="str">
        <f>IF(E64=0,"",('Member Info'!K61+'Member Info'!L61))</f>
        <v/>
      </c>
      <c r="H64" s="419"/>
      <c r="I64" s="419"/>
      <c r="J64" s="26"/>
      <c r="K64" s="26"/>
      <c r="L64" s="384" t="str">
        <f>IF(E64=0,"",IF('Member Info'!F61&gt;$U$1,CONCATENATE("Joined with practice on ", TEXT('Member Info'!F61, "DD/MM/YYYY")),IF('Member Info'!N61&lt;&gt;"",IF('Member Info'!N61&lt;$T$1,CONCATENATE("Left Scheme on ", TEXT('Member Info'!N61, "DD/MM/YYYY")),IF(OR(G64="",G64=0),"Error Detected, No rate entered",IF(E64=0,"",IF(F64="","Error Detected, No Pensionable pay",IF(AS64=1,"No Part Time Status Entered",IF(AR64=1,"No Part Time Hours Entered",IF(ISERROR(AD64)," Unknown Values entered.",IF(V64+W64&lt;1,"Acceptable",IF(T64+U64=200, "No Contributions Entered", IF(M64="","Error Detected, Choose reason&gt;",IF(Z64="1",IF(V64=1,"Please Enter Deemed Pensionable Pay","Add Any Relevant Details Above"),"Please Give Details Above"))))))))))),IF(OR(G64="",G64=0),"Error Detected, No rate entered",IF(E64=0,"",IF(F64="","Error Detected, No Pensionable pay",IF(AS64=1,"No Part Time Status Entered",IF(AR64=1,"No Part Time Hours Entered",IF(ISERROR(AD64)," Unknown Values entered.",IF(V64+W64&lt;1,"Acceptable",IF(T64+U64=200, "No Contributions Entered", IF(M64="","Error Detected, Choose reason&gt;",IF(Z64="1",IF(V64=1,"Please Enter Deemed Pensionable Pay","Add relevant Details Above"),"Please give details Above")))))))))))))</f>
        <v/>
      </c>
      <c r="M64" s="260"/>
      <c r="N64" s="91"/>
      <c r="O64" s="91" t="str">
        <f t="shared" si="1"/>
        <v/>
      </c>
      <c r="P64" s="94">
        <f t="shared" si="2"/>
        <v>0</v>
      </c>
      <c r="Q64" s="94">
        <f t="shared" si="2"/>
        <v>0</v>
      </c>
      <c r="R64" s="218">
        <f>(ROUND((F64/100*'Member Info'!$W$2), 2))</f>
        <v>0</v>
      </c>
      <c r="S64" s="218" t="e">
        <f t="shared" si="3"/>
        <v>#VALUE!</v>
      </c>
      <c r="T64" s="218" t="str">
        <f t="shared" si="4"/>
        <v/>
      </c>
      <c r="U64" s="227" t="str">
        <f t="shared" si="5"/>
        <v/>
      </c>
      <c r="V64" s="228" t="str">
        <f t="shared" si="6"/>
        <v/>
      </c>
      <c r="W64" s="228" t="str">
        <f t="shared" si="7"/>
        <v/>
      </c>
      <c r="X64" s="222">
        <f t="shared" si="8"/>
        <v>0</v>
      </c>
      <c r="Y64" s="110">
        <f t="shared" si="9"/>
        <v>0</v>
      </c>
      <c r="Z64" s="235" t="str">
        <f t="shared" si="10"/>
        <v/>
      </c>
      <c r="AA64" s="240" t="b">
        <f t="shared" si="11"/>
        <v>0</v>
      </c>
      <c r="AB64" s="235">
        <f t="shared" si="12"/>
        <v>0</v>
      </c>
      <c r="AC64" s="235">
        <f>IF('Member Info'!N61="",1,"")</f>
        <v>1</v>
      </c>
      <c r="AD64" s="243" t="e">
        <f t="shared" si="13"/>
        <v>#VALUE!</v>
      </c>
      <c r="AE64" s="130" t="str">
        <f t="shared" si="0"/>
        <v/>
      </c>
      <c r="AF64" s="124">
        <f t="shared" si="14"/>
        <v>1</v>
      </c>
      <c r="AG64" s="124" t="str">
        <f>IF('Member Info'!N61&lt;&gt;"",IF(AND('Member Info'!N61&lt;=$U$1,'Member Info'!N61&gt;=$T$1),1,0),"")</f>
        <v/>
      </c>
      <c r="AI64" s="124" t="b">
        <f t="shared" si="15"/>
        <v>0</v>
      </c>
      <c r="AJ64" s="124">
        <f t="shared" si="16"/>
        <v>0</v>
      </c>
      <c r="AL64" s="124">
        <f t="shared" si="17"/>
        <v>0</v>
      </c>
      <c r="AM64" s="124">
        <f>IF('Member Info'!F61&gt;$T$1,1,0)</f>
        <v>0</v>
      </c>
      <c r="AN64" s="124" t="b">
        <f>IF(ISERROR(T64),ERROR.TYPE(#REF!)=ERROR.TYPE(T64),FALSE)</f>
        <v>0</v>
      </c>
      <c r="AO64" s="124" t="b">
        <f>IF(ISERROR(U64),ERROR.TYPE(#REF!)=ERROR.TYPE(U64),FALSE)</f>
        <v>0</v>
      </c>
      <c r="AP64" s="124">
        <f>IF('Member Info'!F61&gt;'GP1 April 25'!$U$1,1,0)</f>
        <v>0</v>
      </c>
      <c r="AQ64" s="124">
        <f t="shared" si="18"/>
        <v>0</v>
      </c>
      <c r="AR64" s="124">
        <f t="shared" si="19"/>
        <v>0</v>
      </c>
      <c r="AS64" s="124">
        <f t="shared" si="20"/>
        <v>1</v>
      </c>
    </row>
    <row r="65" spans="1:45" x14ac:dyDescent="0.25">
      <c r="A65" s="4">
        <v>34</v>
      </c>
      <c r="B65" s="164">
        <f>'Member Info'!D62</f>
        <v>0</v>
      </c>
      <c r="C65" s="164">
        <f>'Member Info'!E62</f>
        <v>0</v>
      </c>
      <c r="D65" s="164" t="str">
        <f>'Member Info'!G62</f>
        <v/>
      </c>
      <c r="E65" s="165">
        <f>'Member Info'!B62</f>
        <v>0</v>
      </c>
      <c r="F65" s="242"/>
      <c r="G65" s="166" t="str">
        <f>IF(E65=0,"",('Member Info'!K62+'Member Info'!L62))</f>
        <v/>
      </c>
      <c r="H65" s="419"/>
      <c r="I65" s="419"/>
      <c r="J65" s="26"/>
      <c r="K65" s="26"/>
      <c r="L65" s="384" t="str">
        <f>IF(E65=0,"",IF('Member Info'!F62&gt;$U$1,CONCATENATE("Joined with practice on ", TEXT('Member Info'!F62, "DD/MM/YYYY")),IF('Member Info'!N62&lt;&gt;"",IF('Member Info'!N62&lt;$T$1,CONCATENATE("Left Scheme on ", TEXT('Member Info'!N62, "DD/MM/YYYY")),IF(OR(G65="",G65=0),"Error Detected, No rate entered",IF(E65=0,"",IF(F65="","Error Detected, No Pensionable pay",IF(AS65=1,"No Part Time Status Entered",IF(AR65=1,"No Part Time Hours Entered",IF(ISERROR(AD65)," Unknown Values entered.",IF(V65+W65&lt;1,"Acceptable",IF(T65+U65=200, "No Contributions Entered", IF(M65="","Error Detected, Choose reason&gt;",IF(Z65="1",IF(V65=1,"Please Enter Deemed Pensionable Pay","Add Any Relevant Details Above"),"Please Give Details Above"))))))))))),IF(OR(G65="",G65=0),"Error Detected, No rate entered",IF(E65=0,"",IF(F65="","Error Detected, No Pensionable pay",IF(AS65=1,"No Part Time Status Entered",IF(AR65=1,"No Part Time Hours Entered",IF(ISERROR(AD65)," Unknown Values entered.",IF(V65+W65&lt;1,"Acceptable",IF(T65+U65=200, "No Contributions Entered", IF(M65="","Error Detected, Choose reason&gt;",IF(Z65="1",IF(V65=1,"Please Enter Deemed Pensionable Pay","Add relevant Details Above"),"Please give details Above")))))))))))))</f>
        <v/>
      </c>
      <c r="M65" s="260"/>
      <c r="N65" s="91"/>
      <c r="O65" s="91" t="str">
        <f t="shared" si="1"/>
        <v/>
      </c>
      <c r="P65" s="94">
        <f t="shared" si="2"/>
        <v>0</v>
      </c>
      <c r="Q65" s="94">
        <f t="shared" si="2"/>
        <v>0</v>
      </c>
      <c r="R65" s="218">
        <f>(ROUND((F65/100*'Member Info'!$W$2), 2))</f>
        <v>0</v>
      </c>
      <c r="S65" s="218" t="e">
        <f t="shared" si="3"/>
        <v>#VALUE!</v>
      </c>
      <c r="T65" s="218" t="str">
        <f t="shared" si="4"/>
        <v/>
      </c>
      <c r="U65" s="227" t="str">
        <f t="shared" si="5"/>
        <v/>
      </c>
      <c r="V65" s="228" t="str">
        <f t="shared" si="6"/>
        <v/>
      </c>
      <c r="W65" s="228" t="str">
        <f t="shared" si="7"/>
        <v/>
      </c>
      <c r="X65" s="222">
        <f t="shared" si="8"/>
        <v>0</v>
      </c>
      <c r="Y65" s="110">
        <f t="shared" si="9"/>
        <v>0</v>
      </c>
      <c r="Z65" s="235" t="str">
        <f t="shared" si="10"/>
        <v/>
      </c>
      <c r="AA65" s="240" t="b">
        <f t="shared" si="11"/>
        <v>0</v>
      </c>
      <c r="AB65" s="235">
        <f t="shared" si="12"/>
        <v>0</v>
      </c>
      <c r="AC65" s="235">
        <f>IF('Member Info'!N62="",1,"")</f>
        <v>1</v>
      </c>
      <c r="AD65" s="243" t="e">
        <f t="shared" si="13"/>
        <v>#VALUE!</v>
      </c>
      <c r="AE65" s="130" t="str">
        <f t="shared" si="0"/>
        <v/>
      </c>
      <c r="AF65" s="124">
        <f t="shared" si="14"/>
        <v>1</v>
      </c>
      <c r="AG65" s="124" t="str">
        <f>IF('Member Info'!N62&lt;&gt;"",IF(AND('Member Info'!N62&lt;=$U$1,'Member Info'!N62&gt;=$T$1),1,0),"")</f>
        <v/>
      </c>
      <c r="AI65" s="124" t="b">
        <f t="shared" si="15"/>
        <v>0</v>
      </c>
      <c r="AJ65" s="124">
        <f t="shared" si="16"/>
        <v>0</v>
      </c>
      <c r="AL65" s="124">
        <f t="shared" si="17"/>
        <v>0</v>
      </c>
      <c r="AM65" s="124">
        <f>IF('Member Info'!F62&gt;$T$1,1,0)</f>
        <v>0</v>
      </c>
      <c r="AN65" s="124" t="b">
        <f>IF(ISERROR(T65),ERROR.TYPE(#REF!)=ERROR.TYPE(T65),FALSE)</f>
        <v>0</v>
      </c>
      <c r="AO65" s="124" t="b">
        <f>IF(ISERROR(U65),ERROR.TYPE(#REF!)=ERROR.TYPE(U65),FALSE)</f>
        <v>0</v>
      </c>
      <c r="AP65" s="124">
        <f>IF('Member Info'!F62&gt;'GP1 April 25'!$U$1,1,0)</f>
        <v>0</v>
      </c>
      <c r="AQ65" s="124">
        <f t="shared" si="18"/>
        <v>0</v>
      </c>
      <c r="AR65" s="124">
        <f t="shared" si="19"/>
        <v>0</v>
      </c>
      <c r="AS65" s="124">
        <f t="shared" si="20"/>
        <v>1</v>
      </c>
    </row>
    <row r="66" spans="1:45" x14ac:dyDescent="0.25">
      <c r="A66" s="4">
        <v>35</v>
      </c>
      <c r="B66" s="164">
        <f>'Member Info'!D63</f>
        <v>0</v>
      </c>
      <c r="C66" s="164">
        <f>'Member Info'!E63</f>
        <v>0</v>
      </c>
      <c r="D66" s="164" t="str">
        <f>'Member Info'!G63</f>
        <v/>
      </c>
      <c r="E66" s="165">
        <f>'Member Info'!B63</f>
        <v>0</v>
      </c>
      <c r="F66" s="242"/>
      <c r="G66" s="166" t="str">
        <f>IF(E66=0,"",('Member Info'!K63+'Member Info'!L63))</f>
        <v/>
      </c>
      <c r="H66" s="419"/>
      <c r="I66" s="419"/>
      <c r="J66" s="26"/>
      <c r="K66" s="26"/>
      <c r="L66" s="384" t="str">
        <f>IF(E66=0,"",IF('Member Info'!F63&gt;$U$1,CONCATENATE("Joined with practice on ", TEXT('Member Info'!F63, "DD/MM/YYYY")),IF('Member Info'!N63&lt;&gt;"",IF('Member Info'!N63&lt;$T$1,CONCATENATE("Left Scheme on ", TEXT('Member Info'!N63, "DD/MM/YYYY")),IF(OR(G66="",G66=0),"Error Detected, No rate entered",IF(E66=0,"",IF(F66="","Error Detected, No Pensionable pay",IF(AS66=1,"No Part Time Status Entered",IF(AR66=1,"No Part Time Hours Entered",IF(ISERROR(AD66)," Unknown Values entered.",IF(V66+W66&lt;1,"Acceptable",IF(T66+U66=200, "No Contributions Entered", IF(M66="","Error Detected, Choose reason&gt;",IF(Z66="1",IF(V66=1,"Please Enter Deemed Pensionable Pay","Add Any Relevant Details Above"),"Please Give Details Above"))))))))))),IF(OR(G66="",G66=0),"Error Detected, No rate entered",IF(E66=0,"",IF(F66="","Error Detected, No Pensionable pay",IF(AS66=1,"No Part Time Status Entered",IF(AR66=1,"No Part Time Hours Entered",IF(ISERROR(AD66)," Unknown Values entered.",IF(V66+W66&lt;1,"Acceptable",IF(T66+U66=200, "No Contributions Entered", IF(M66="","Error Detected, Choose reason&gt;",IF(Z66="1",IF(V66=1,"Please Enter Deemed Pensionable Pay","Add relevant Details Above"),"Please give details Above")))))))))))))</f>
        <v/>
      </c>
      <c r="M66" s="260"/>
      <c r="N66" s="91"/>
      <c r="O66" s="91" t="str">
        <f t="shared" si="1"/>
        <v/>
      </c>
      <c r="P66" s="94">
        <f t="shared" si="2"/>
        <v>0</v>
      </c>
      <c r="Q66" s="94">
        <f t="shared" si="2"/>
        <v>0</v>
      </c>
      <c r="R66" s="218">
        <f>(ROUND((F66/100*'Member Info'!$W$2), 2))</f>
        <v>0</v>
      </c>
      <c r="S66" s="218" t="e">
        <f t="shared" si="3"/>
        <v>#VALUE!</v>
      </c>
      <c r="T66" s="218" t="str">
        <f t="shared" si="4"/>
        <v/>
      </c>
      <c r="U66" s="227" t="str">
        <f t="shared" si="5"/>
        <v/>
      </c>
      <c r="V66" s="228" t="str">
        <f t="shared" si="6"/>
        <v/>
      </c>
      <c r="W66" s="228" t="str">
        <f t="shared" si="7"/>
        <v/>
      </c>
      <c r="X66" s="222">
        <f t="shared" si="8"/>
        <v>0</v>
      </c>
      <c r="Y66" s="110">
        <f t="shared" si="9"/>
        <v>0</v>
      </c>
      <c r="Z66" s="235" t="str">
        <f t="shared" si="10"/>
        <v/>
      </c>
      <c r="AA66" s="240" t="b">
        <f t="shared" si="11"/>
        <v>0</v>
      </c>
      <c r="AB66" s="235">
        <f t="shared" si="12"/>
        <v>0</v>
      </c>
      <c r="AC66" s="235">
        <f>IF('Member Info'!N63="",1,"")</f>
        <v>1</v>
      </c>
      <c r="AD66" s="243" t="e">
        <f t="shared" si="13"/>
        <v>#VALUE!</v>
      </c>
      <c r="AE66" s="130" t="str">
        <f t="shared" si="0"/>
        <v/>
      </c>
      <c r="AF66" s="124">
        <f t="shared" si="14"/>
        <v>1</v>
      </c>
      <c r="AG66" s="124" t="str">
        <f>IF('Member Info'!N63&lt;&gt;"",IF(AND('Member Info'!N63&lt;=$U$1,'Member Info'!N63&gt;=$T$1),1,0),"")</f>
        <v/>
      </c>
      <c r="AI66" s="124" t="b">
        <f t="shared" si="15"/>
        <v>0</v>
      </c>
      <c r="AJ66" s="124">
        <f t="shared" si="16"/>
        <v>0</v>
      </c>
      <c r="AL66" s="124">
        <f t="shared" si="17"/>
        <v>0</v>
      </c>
      <c r="AM66" s="124">
        <f>IF('Member Info'!F63&gt;$T$1,1,0)</f>
        <v>0</v>
      </c>
      <c r="AN66" s="124" t="b">
        <f>IF(ISERROR(T66),ERROR.TYPE(#REF!)=ERROR.TYPE(T66),FALSE)</f>
        <v>0</v>
      </c>
      <c r="AO66" s="124" t="b">
        <f>IF(ISERROR(U66),ERROR.TYPE(#REF!)=ERROR.TYPE(U66),FALSE)</f>
        <v>0</v>
      </c>
      <c r="AP66" s="124">
        <f>IF('Member Info'!F63&gt;'GP1 April 25'!$U$1,1,0)</f>
        <v>0</v>
      </c>
      <c r="AQ66" s="124">
        <f t="shared" si="18"/>
        <v>0</v>
      </c>
      <c r="AR66" s="124">
        <f t="shared" si="19"/>
        <v>0</v>
      </c>
      <c r="AS66" s="124">
        <f t="shared" si="20"/>
        <v>1</v>
      </c>
    </row>
    <row r="67" spans="1:45" x14ac:dyDescent="0.25">
      <c r="A67" s="4">
        <v>36</v>
      </c>
      <c r="B67" s="164">
        <f>'Member Info'!D64</f>
        <v>0</v>
      </c>
      <c r="C67" s="164">
        <f>'Member Info'!E64</f>
        <v>0</v>
      </c>
      <c r="D67" s="164" t="str">
        <f>'Member Info'!G64</f>
        <v/>
      </c>
      <c r="E67" s="165">
        <f>'Member Info'!B64</f>
        <v>0</v>
      </c>
      <c r="F67" s="242"/>
      <c r="G67" s="166" t="str">
        <f>IF(E67=0,"",('Member Info'!K64+'Member Info'!L64))</f>
        <v/>
      </c>
      <c r="H67" s="419"/>
      <c r="I67" s="419"/>
      <c r="J67" s="26"/>
      <c r="K67" s="26"/>
      <c r="L67" s="384" t="str">
        <f>IF(E67=0,"",IF('Member Info'!F64&gt;$U$1,CONCATENATE("Joined with practice on ", TEXT('Member Info'!F64, "DD/MM/YYYY")),IF('Member Info'!N64&lt;&gt;"",IF('Member Info'!N64&lt;$T$1,CONCATENATE("Left Scheme on ", TEXT('Member Info'!N64, "DD/MM/YYYY")),IF(OR(G67="",G67=0),"Error Detected, No rate entered",IF(E67=0,"",IF(F67="","Error Detected, No Pensionable pay",IF(AS67=1,"No Part Time Status Entered",IF(AR67=1,"No Part Time Hours Entered",IF(ISERROR(AD67)," Unknown Values entered.",IF(V67+W67&lt;1,"Acceptable",IF(T67+U67=200, "No Contributions Entered", IF(M67="","Error Detected, Choose reason&gt;",IF(Z67="1",IF(V67=1,"Please Enter Deemed Pensionable Pay","Add Any Relevant Details Above"),"Please Give Details Above"))))))))))),IF(OR(G67="",G67=0),"Error Detected, No rate entered",IF(E67=0,"",IF(F67="","Error Detected, No Pensionable pay",IF(AS67=1,"No Part Time Status Entered",IF(AR67=1,"No Part Time Hours Entered",IF(ISERROR(AD67)," Unknown Values entered.",IF(V67+W67&lt;1,"Acceptable",IF(T67+U67=200, "No Contributions Entered", IF(M67="","Error Detected, Choose reason&gt;",IF(Z67="1",IF(V67=1,"Please Enter Deemed Pensionable Pay","Add relevant Details Above"),"Please give details Above")))))))))))))</f>
        <v/>
      </c>
      <c r="M67" s="260"/>
      <c r="N67" s="91"/>
      <c r="O67" s="91" t="str">
        <f t="shared" si="1"/>
        <v/>
      </c>
      <c r="P67" s="94">
        <f t="shared" si="2"/>
        <v>0</v>
      </c>
      <c r="Q67" s="94">
        <f t="shared" si="2"/>
        <v>0</v>
      </c>
      <c r="R67" s="218">
        <f>(ROUND((F67/100*'Member Info'!$W$2), 2))</f>
        <v>0</v>
      </c>
      <c r="S67" s="218" t="e">
        <f t="shared" si="3"/>
        <v>#VALUE!</v>
      </c>
      <c r="T67" s="218" t="str">
        <f t="shared" si="4"/>
        <v/>
      </c>
      <c r="U67" s="227" t="str">
        <f t="shared" si="5"/>
        <v/>
      </c>
      <c r="V67" s="228" t="str">
        <f t="shared" si="6"/>
        <v/>
      </c>
      <c r="W67" s="228" t="str">
        <f t="shared" si="7"/>
        <v/>
      </c>
      <c r="X67" s="222">
        <f t="shared" si="8"/>
        <v>0</v>
      </c>
      <c r="Y67" s="110">
        <f t="shared" si="9"/>
        <v>0</v>
      </c>
      <c r="Z67" s="235" t="str">
        <f t="shared" si="10"/>
        <v/>
      </c>
      <c r="AA67" s="240" t="b">
        <f t="shared" si="11"/>
        <v>0</v>
      </c>
      <c r="AB67" s="235">
        <f t="shared" si="12"/>
        <v>0</v>
      </c>
      <c r="AC67" s="235">
        <f>IF('Member Info'!N64="",1,"")</f>
        <v>1</v>
      </c>
      <c r="AD67" s="243" t="e">
        <f t="shared" si="13"/>
        <v>#VALUE!</v>
      </c>
      <c r="AE67" s="130" t="str">
        <f t="shared" si="0"/>
        <v/>
      </c>
      <c r="AF67" s="124">
        <f t="shared" si="14"/>
        <v>1</v>
      </c>
      <c r="AG67" s="124" t="str">
        <f>IF('Member Info'!N64&lt;&gt;"",IF(AND('Member Info'!N64&lt;=$U$1,'Member Info'!N64&gt;=$T$1),1,0),"")</f>
        <v/>
      </c>
      <c r="AI67" s="124" t="b">
        <f t="shared" si="15"/>
        <v>0</v>
      </c>
      <c r="AJ67" s="124">
        <f t="shared" si="16"/>
        <v>0</v>
      </c>
      <c r="AL67" s="124">
        <f t="shared" si="17"/>
        <v>0</v>
      </c>
      <c r="AM67" s="124">
        <f>IF('Member Info'!F64&gt;$T$1,1,0)</f>
        <v>0</v>
      </c>
      <c r="AN67" s="124" t="b">
        <f>IF(ISERROR(T67),ERROR.TYPE(#REF!)=ERROR.TYPE(T67),FALSE)</f>
        <v>0</v>
      </c>
      <c r="AO67" s="124" t="b">
        <f>IF(ISERROR(U67),ERROR.TYPE(#REF!)=ERROR.TYPE(U67),FALSE)</f>
        <v>0</v>
      </c>
      <c r="AP67" s="124">
        <f>IF('Member Info'!F64&gt;'GP1 April 25'!$U$1,1,0)</f>
        <v>0</v>
      </c>
      <c r="AQ67" s="124">
        <f t="shared" si="18"/>
        <v>0</v>
      </c>
      <c r="AR67" s="124">
        <f t="shared" si="19"/>
        <v>0</v>
      </c>
      <c r="AS67" s="124">
        <f t="shared" si="20"/>
        <v>1</v>
      </c>
    </row>
    <row r="68" spans="1:45" x14ac:dyDescent="0.25">
      <c r="A68" s="4">
        <v>37</v>
      </c>
      <c r="B68" s="164">
        <f>'Member Info'!D65</f>
        <v>0</v>
      </c>
      <c r="C68" s="164">
        <f>'Member Info'!E65</f>
        <v>0</v>
      </c>
      <c r="D68" s="164" t="str">
        <f>'Member Info'!G65</f>
        <v/>
      </c>
      <c r="E68" s="165">
        <f>'Member Info'!B65</f>
        <v>0</v>
      </c>
      <c r="F68" s="242"/>
      <c r="G68" s="166" t="str">
        <f>IF(E68=0,"",('Member Info'!K65+'Member Info'!L65))</f>
        <v/>
      </c>
      <c r="H68" s="419"/>
      <c r="I68" s="419"/>
      <c r="J68" s="26"/>
      <c r="K68" s="26"/>
      <c r="L68" s="384" t="str">
        <f>IF(E68=0,"",IF('Member Info'!F65&gt;$U$1,CONCATENATE("Joined with practice on ", TEXT('Member Info'!F65, "DD/MM/YYYY")),IF('Member Info'!N65&lt;&gt;"",IF('Member Info'!N65&lt;$T$1,CONCATENATE("Left Scheme on ", TEXT('Member Info'!N65, "DD/MM/YYYY")),IF(OR(G68="",G68=0),"Error Detected, No rate entered",IF(E68=0,"",IF(F68="","Error Detected, No Pensionable pay",IF(AS68=1,"No Part Time Status Entered",IF(AR68=1,"No Part Time Hours Entered",IF(ISERROR(AD68)," Unknown Values entered.",IF(V68+W68&lt;1,"Acceptable",IF(T68+U68=200, "No Contributions Entered", IF(M68="","Error Detected, Choose reason&gt;",IF(Z68="1",IF(V68=1,"Please Enter Deemed Pensionable Pay","Add Any Relevant Details Above"),"Please Give Details Above"))))))))))),IF(OR(G68="",G68=0),"Error Detected, No rate entered",IF(E68=0,"",IF(F68="","Error Detected, No Pensionable pay",IF(AS68=1,"No Part Time Status Entered",IF(AR68=1,"No Part Time Hours Entered",IF(ISERROR(AD68)," Unknown Values entered.",IF(V68+W68&lt;1,"Acceptable",IF(T68+U68=200, "No Contributions Entered", IF(M68="","Error Detected, Choose reason&gt;",IF(Z68="1",IF(V68=1,"Please Enter Deemed Pensionable Pay","Add relevant Details Above"),"Please give details Above")))))))))))))</f>
        <v/>
      </c>
      <c r="M68" s="260"/>
      <c r="N68" s="91"/>
      <c r="O68" s="91" t="str">
        <f t="shared" si="1"/>
        <v/>
      </c>
      <c r="P68" s="94">
        <f t="shared" si="2"/>
        <v>0</v>
      </c>
      <c r="Q68" s="94">
        <f t="shared" si="2"/>
        <v>0</v>
      </c>
      <c r="R68" s="218">
        <f>(ROUND((F68/100*'Member Info'!$W$2), 2))</f>
        <v>0</v>
      </c>
      <c r="S68" s="218" t="e">
        <f t="shared" si="3"/>
        <v>#VALUE!</v>
      </c>
      <c r="T68" s="218" t="str">
        <f t="shared" si="4"/>
        <v/>
      </c>
      <c r="U68" s="227" t="str">
        <f t="shared" si="5"/>
        <v/>
      </c>
      <c r="V68" s="228" t="str">
        <f t="shared" si="6"/>
        <v/>
      </c>
      <c r="W68" s="228" t="str">
        <f t="shared" si="7"/>
        <v/>
      </c>
      <c r="X68" s="222">
        <f t="shared" si="8"/>
        <v>0</v>
      </c>
      <c r="Y68" s="110">
        <f t="shared" si="9"/>
        <v>0</v>
      </c>
      <c r="Z68" s="235" t="str">
        <f t="shared" si="10"/>
        <v/>
      </c>
      <c r="AA68" s="240" t="b">
        <f t="shared" si="11"/>
        <v>0</v>
      </c>
      <c r="AB68" s="235">
        <f t="shared" si="12"/>
        <v>0</v>
      </c>
      <c r="AC68" s="235">
        <f>IF('Member Info'!N65="",1,"")</f>
        <v>1</v>
      </c>
      <c r="AD68" s="243" t="e">
        <f t="shared" si="13"/>
        <v>#VALUE!</v>
      </c>
      <c r="AE68" s="130" t="str">
        <f t="shared" si="0"/>
        <v/>
      </c>
      <c r="AF68" s="124">
        <f t="shared" si="14"/>
        <v>1</v>
      </c>
      <c r="AG68" s="124" t="str">
        <f>IF('Member Info'!N65&lt;&gt;"",IF(AND('Member Info'!N65&lt;=$U$1,'Member Info'!N65&gt;=$T$1),1,0),"")</f>
        <v/>
      </c>
      <c r="AI68" s="124" t="b">
        <f t="shared" si="15"/>
        <v>0</v>
      </c>
      <c r="AJ68" s="124">
        <f t="shared" si="16"/>
        <v>0</v>
      </c>
      <c r="AL68" s="124">
        <f t="shared" si="17"/>
        <v>0</v>
      </c>
      <c r="AM68" s="124">
        <f>IF('Member Info'!F65&gt;$T$1,1,0)</f>
        <v>0</v>
      </c>
      <c r="AN68" s="124" t="b">
        <f>IF(ISERROR(T68),ERROR.TYPE(#REF!)=ERROR.TYPE(T68),FALSE)</f>
        <v>0</v>
      </c>
      <c r="AO68" s="124" t="b">
        <f>IF(ISERROR(U68),ERROR.TYPE(#REF!)=ERROR.TYPE(U68),FALSE)</f>
        <v>0</v>
      </c>
      <c r="AP68" s="124">
        <f>IF('Member Info'!F65&gt;'GP1 April 25'!$U$1,1,0)</f>
        <v>0</v>
      </c>
      <c r="AQ68" s="124">
        <f t="shared" si="18"/>
        <v>0</v>
      </c>
      <c r="AR68" s="124">
        <f t="shared" si="19"/>
        <v>0</v>
      </c>
      <c r="AS68" s="124">
        <f t="shared" si="20"/>
        <v>1</v>
      </c>
    </row>
    <row r="69" spans="1:45" x14ac:dyDescent="0.25">
      <c r="A69" s="4">
        <v>38</v>
      </c>
      <c r="B69" s="164">
        <f>'Member Info'!D66</f>
        <v>0</v>
      </c>
      <c r="C69" s="164">
        <f>'Member Info'!E66</f>
        <v>0</v>
      </c>
      <c r="D69" s="164" t="str">
        <f>'Member Info'!G66</f>
        <v/>
      </c>
      <c r="E69" s="165">
        <f>'Member Info'!B66</f>
        <v>0</v>
      </c>
      <c r="F69" s="242"/>
      <c r="G69" s="166" t="str">
        <f>IF(E69=0,"",('Member Info'!K66+'Member Info'!L66))</f>
        <v/>
      </c>
      <c r="H69" s="419"/>
      <c r="I69" s="419"/>
      <c r="J69" s="26"/>
      <c r="K69" s="26"/>
      <c r="L69" s="384" t="str">
        <f>IF(E69=0,"",IF('Member Info'!F66&gt;$U$1,CONCATENATE("Joined with practice on ", TEXT('Member Info'!F66, "DD/MM/YYYY")),IF('Member Info'!N66&lt;&gt;"",IF('Member Info'!N66&lt;$T$1,CONCATENATE("Left Scheme on ", TEXT('Member Info'!N66, "DD/MM/YYYY")),IF(OR(G69="",G69=0),"Error Detected, No rate entered",IF(E69=0,"",IF(F69="","Error Detected, No Pensionable pay",IF(AS69=1,"No Part Time Status Entered",IF(AR69=1,"No Part Time Hours Entered",IF(ISERROR(AD69)," Unknown Values entered.",IF(V69+W69&lt;1,"Acceptable",IF(T69+U69=200, "No Contributions Entered", IF(M69="","Error Detected, Choose reason&gt;",IF(Z69="1",IF(V69=1,"Please Enter Deemed Pensionable Pay","Add Any Relevant Details Above"),"Please Give Details Above"))))))))))),IF(OR(G69="",G69=0),"Error Detected, No rate entered",IF(E69=0,"",IF(F69="","Error Detected, No Pensionable pay",IF(AS69=1,"No Part Time Status Entered",IF(AR69=1,"No Part Time Hours Entered",IF(ISERROR(AD69)," Unknown Values entered.",IF(V69+W69&lt;1,"Acceptable",IF(T69+U69=200, "No Contributions Entered", IF(M69="","Error Detected, Choose reason&gt;",IF(Z69="1",IF(V69=1,"Please Enter Deemed Pensionable Pay","Add relevant Details Above"),"Please give details Above")))))))))))))</f>
        <v/>
      </c>
      <c r="M69" s="260"/>
      <c r="N69" s="91"/>
      <c r="O69" s="91" t="str">
        <f t="shared" si="1"/>
        <v/>
      </c>
      <c r="P69" s="94">
        <f t="shared" si="2"/>
        <v>0</v>
      </c>
      <c r="Q69" s="94">
        <f t="shared" si="2"/>
        <v>0</v>
      </c>
      <c r="R69" s="218">
        <f>(ROUND((F69/100*'Member Info'!$W$2), 2))</f>
        <v>0</v>
      </c>
      <c r="S69" s="218" t="e">
        <f t="shared" si="3"/>
        <v>#VALUE!</v>
      </c>
      <c r="T69" s="218" t="str">
        <f t="shared" si="4"/>
        <v/>
      </c>
      <c r="U69" s="227" t="str">
        <f t="shared" si="5"/>
        <v/>
      </c>
      <c r="V69" s="228" t="str">
        <f t="shared" si="6"/>
        <v/>
      </c>
      <c r="W69" s="228" t="str">
        <f t="shared" si="7"/>
        <v/>
      </c>
      <c r="X69" s="222">
        <f t="shared" si="8"/>
        <v>0</v>
      </c>
      <c r="Y69" s="110">
        <f t="shared" si="9"/>
        <v>0</v>
      </c>
      <c r="Z69" s="235" t="str">
        <f t="shared" si="10"/>
        <v/>
      </c>
      <c r="AA69" s="240" t="b">
        <f t="shared" si="11"/>
        <v>0</v>
      </c>
      <c r="AB69" s="235">
        <f t="shared" si="12"/>
        <v>0</v>
      </c>
      <c r="AC69" s="235">
        <f>IF('Member Info'!N66="",1,"")</f>
        <v>1</v>
      </c>
      <c r="AD69" s="243" t="e">
        <f t="shared" si="13"/>
        <v>#VALUE!</v>
      </c>
      <c r="AE69" s="130" t="str">
        <f t="shared" si="0"/>
        <v/>
      </c>
      <c r="AF69" s="124">
        <f t="shared" si="14"/>
        <v>1</v>
      </c>
      <c r="AG69" s="124" t="str">
        <f>IF('Member Info'!N66&lt;&gt;"",IF(AND('Member Info'!N66&lt;=$U$1,'Member Info'!N66&gt;=$T$1),1,0),"")</f>
        <v/>
      </c>
      <c r="AI69" s="124" t="b">
        <f t="shared" si="15"/>
        <v>0</v>
      </c>
      <c r="AJ69" s="124">
        <f t="shared" si="16"/>
        <v>0</v>
      </c>
      <c r="AL69" s="124">
        <f t="shared" si="17"/>
        <v>0</v>
      </c>
      <c r="AM69" s="124">
        <f>IF('Member Info'!F66&gt;$T$1,1,0)</f>
        <v>0</v>
      </c>
      <c r="AN69" s="124" t="b">
        <f>IF(ISERROR(T69),ERROR.TYPE(#REF!)=ERROR.TYPE(T69),FALSE)</f>
        <v>0</v>
      </c>
      <c r="AO69" s="124" t="b">
        <f>IF(ISERROR(U69),ERROR.TYPE(#REF!)=ERROR.TYPE(U69),FALSE)</f>
        <v>0</v>
      </c>
      <c r="AP69" s="124">
        <f>IF('Member Info'!F66&gt;'GP1 April 25'!$U$1,1,0)</f>
        <v>0</v>
      </c>
      <c r="AQ69" s="124">
        <f t="shared" si="18"/>
        <v>0</v>
      </c>
      <c r="AR69" s="124">
        <f t="shared" si="19"/>
        <v>0</v>
      </c>
      <c r="AS69" s="124">
        <f t="shared" si="20"/>
        <v>1</v>
      </c>
    </row>
    <row r="70" spans="1:45" x14ac:dyDescent="0.25">
      <c r="A70" s="4">
        <v>39</v>
      </c>
      <c r="B70" s="164">
        <f>'Member Info'!D67</f>
        <v>0</v>
      </c>
      <c r="C70" s="164">
        <f>'Member Info'!E67</f>
        <v>0</v>
      </c>
      <c r="D70" s="164" t="str">
        <f>'Member Info'!G67</f>
        <v/>
      </c>
      <c r="E70" s="165">
        <f>'Member Info'!B67</f>
        <v>0</v>
      </c>
      <c r="F70" s="242"/>
      <c r="G70" s="166" t="str">
        <f>IF(E70=0,"",('Member Info'!K67+'Member Info'!L67))</f>
        <v/>
      </c>
      <c r="H70" s="419"/>
      <c r="I70" s="419"/>
      <c r="J70" s="26"/>
      <c r="K70" s="26"/>
      <c r="L70" s="384" t="str">
        <f>IF(E70=0,"",IF('Member Info'!F67&gt;$U$1,CONCATENATE("Joined with practice on ", TEXT('Member Info'!F67, "DD/MM/YYYY")),IF('Member Info'!N67&lt;&gt;"",IF('Member Info'!N67&lt;$T$1,CONCATENATE("Left Scheme on ", TEXT('Member Info'!N67, "DD/MM/YYYY")),IF(OR(G70="",G70=0),"Error Detected, No rate entered",IF(E70=0,"",IF(F70="","Error Detected, No Pensionable pay",IF(AS70=1,"No Part Time Status Entered",IF(AR70=1,"No Part Time Hours Entered",IF(ISERROR(AD70)," Unknown Values entered.",IF(V70+W70&lt;1,"Acceptable",IF(T70+U70=200, "No Contributions Entered", IF(M70="","Error Detected, Choose reason&gt;",IF(Z70="1",IF(V70=1,"Please Enter Deemed Pensionable Pay","Add Any Relevant Details Above"),"Please Give Details Above"))))))))))),IF(OR(G70="",G70=0),"Error Detected, No rate entered",IF(E70=0,"",IF(F70="","Error Detected, No Pensionable pay",IF(AS70=1,"No Part Time Status Entered",IF(AR70=1,"No Part Time Hours Entered",IF(ISERROR(AD70)," Unknown Values entered.",IF(V70+W70&lt;1,"Acceptable",IF(T70+U70=200, "No Contributions Entered", IF(M70="","Error Detected, Choose reason&gt;",IF(Z70="1",IF(V70=1,"Please Enter Deemed Pensionable Pay","Add relevant Details Above"),"Please give details Above")))))))))))))</f>
        <v/>
      </c>
      <c r="M70" s="260"/>
      <c r="N70" s="91"/>
      <c r="O70" s="91" t="str">
        <f t="shared" si="1"/>
        <v/>
      </c>
      <c r="P70" s="94">
        <f t="shared" si="2"/>
        <v>0</v>
      </c>
      <c r="Q70" s="94">
        <f t="shared" si="2"/>
        <v>0</v>
      </c>
      <c r="R70" s="218">
        <f>(ROUND((F70/100*'Member Info'!$W$2), 2))</f>
        <v>0</v>
      </c>
      <c r="S70" s="218" t="e">
        <f t="shared" si="3"/>
        <v>#VALUE!</v>
      </c>
      <c r="T70" s="218" t="str">
        <f t="shared" si="4"/>
        <v/>
      </c>
      <c r="U70" s="227" t="str">
        <f t="shared" si="5"/>
        <v/>
      </c>
      <c r="V70" s="228" t="str">
        <f t="shared" si="6"/>
        <v/>
      </c>
      <c r="W70" s="228" t="str">
        <f t="shared" si="7"/>
        <v/>
      </c>
      <c r="X70" s="222">
        <f t="shared" si="8"/>
        <v>0</v>
      </c>
      <c r="Y70" s="110">
        <f t="shared" si="9"/>
        <v>0</v>
      </c>
      <c r="Z70" s="235" t="str">
        <f t="shared" si="10"/>
        <v/>
      </c>
      <c r="AA70" s="240" t="b">
        <f t="shared" si="11"/>
        <v>0</v>
      </c>
      <c r="AB70" s="235">
        <f t="shared" si="12"/>
        <v>0</v>
      </c>
      <c r="AC70" s="235">
        <f>IF('Member Info'!N67="",1,"")</f>
        <v>1</v>
      </c>
      <c r="AD70" s="243" t="e">
        <f t="shared" si="13"/>
        <v>#VALUE!</v>
      </c>
      <c r="AE70" s="130" t="str">
        <f t="shared" si="0"/>
        <v/>
      </c>
      <c r="AF70" s="124">
        <f t="shared" si="14"/>
        <v>1</v>
      </c>
      <c r="AG70" s="124" t="str">
        <f>IF('Member Info'!N67&lt;&gt;"",IF(AND('Member Info'!N67&lt;=$U$1,'Member Info'!N67&gt;=$T$1),1,0),"")</f>
        <v/>
      </c>
      <c r="AI70" s="124" t="b">
        <f t="shared" si="15"/>
        <v>0</v>
      </c>
      <c r="AJ70" s="124">
        <f t="shared" si="16"/>
        <v>0</v>
      </c>
      <c r="AL70" s="124">
        <f t="shared" si="17"/>
        <v>0</v>
      </c>
      <c r="AM70" s="124">
        <f>IF('Member Info'!F67&gt;$T$1,1,0)</f>
        <v>0</v>
      </c>
      <c r="AN70" s="124" t="b">
        <f>IF(ISERROR(T70),ERROR.TYPE(#REF!)=ERROR.TYPE(T70),FALSE)</f>
        <v>0</v>
      </c>
      <c r="AO70" s="124" t="b">
        <f>IF(ISERROR(U70),ERROR.TYPE(#REF!)=ERROR.TYPE(U70),FALSE)</f>
        <v>0</v>
      </c>
      <c r="AP70" s="124">
        <f>IF('Member Info'!F67&gt;'GP1 April 25'!$U$1,1,0)</f>
        <v>0</v>
      </c>
      <c r="AQ70" s="124">
        <f t="shared" si="18"/>
        <v>0</v>
      </c>
      <c r="AR70" s="124">
        <f t="shared" si="19"/>
        <v>0</v>
      </c>
      <c r="AS70" s="124">
        <f t="shared" si="20"/>
        <v>1</v>
      </c>
    </row>
    <row r="71" spans="1:45" x14ac:dyDescent="0.25">
      <c r="A71" s="4">
        <v>40</v>
      </c>
      <c r="B71" s="164">
        <f>'Member Info'!D68</f>
        <v>0</v>
      </c>
      <c r="C71" s="164">
        <f>'Member Info'!E68</f>
        <v>0</v>
      </c>
      <c r="D71" s="164" t="str">
        <f>'Member Info'!G68</f>
        <v/>
      </c>
      <c r="E71" s="165">
        <f>'Member Info'!B68</f>
        <v>0</v>
      </c>
      <c r="F71" s="242"/>
      <c r="G71" s="166" t="str">
        <f>IF(E71=0,"",('Member Info'!K68+'Member Info'!L68))</f>
        <v/>
      </c>
      <c r="H71" s="419"/>
      <c r="I71" s="419"/>
      <c r="J71" s="26"/>
      <c r="K71" s="26"/>
      <c r="L71" s="384" t="str">
        <f>IF(E71=0,"",IF('Member Info'!F68&gt;$U$1,CONCATENATE("Joined with practice on ", TEXT('Member Info'!F68, "DD/MM/YYYY")),IF('Member Info'!N68&lt;&gt;"",IF('Member Info'!N68&lt;$T$1,CONCATENATE("Left Scheme on ", TEXT('Member Info'!N68, "DD/MM/YYYY")),IF(OR(G71="",G71=0),"Error Detected, No rate entered",IF(E71=0,"",IF(F71="","Error Detected, No Pensionable pay",IF(AS71=1,"No Part Time Status Entered",IF(AR71=1,"No Part Time Hours Entered",IF(ISERROR(AD71)," Unknown Values entered.",IF(V71+W71&lt;1,"Acceptable",IF(T71+U71=200, "No Contributions Entered", IF(M71="","Error Detected, Choose reason&gt;",IF(Z71="1",IF(V71=1,"Please Enter Deemed Pensionable Pay","Add Any Relevant Details Above"),"Please Give Details Above"))))))))))),IF(OR(G71="",G71=0),"Error Detected, No rate entered",IF(E71=0,"",IF(F71="","Error Detected, No Pensionable pay",IF(AS71=1,"No Part Time Status Entered",IF(AR71=1,"No Part Time Hours Entered",IF(ISERROR(AD71)," Unknown Values entered.",IF(V71+W71&lt;1,"Acceptable",IF(T71+U71=200, "No Contributions Entered", IF(M71="","Error Detected, Choose reason&gt;",IF(Z71="1",IF(V71=1,"Please Enter Deemed Pensionable Pay","Add relevant Details Above"),"Please give details Above")))))))))))))</f>
        <v/>
      </c>
      <c r="M71" s="260"/>
      <c r="N71" s="91"/>
      <c r="O71" s="91" t="str">
        <f t="shared" si="1"/>
        <v/>
      </c>
      <c r="P71" s="94">
        <f t="shared" si="2"/>
        <v>0</v>
      </c>
      <c r="Q71" s="94">
        <f t="shared" si="2"/>
        <v>0</v>
      </c>
      <c r="R71" s="218">
        <f>(ROUND((F71/100*'Member Info'!$W$2), 2))</f>
        <v>0</v>
      </c>
      <c r="S71" s="218" t="e">
        <f t="shared" si="3"/>
        <v>#VALUE!</v>
      </c>
      <c r="T71" s="218" t="str">
        <f t="shared" si="4"/>
        <v/>
      </c>
      <c r="U71" s="227" t="str">
        <f t="shared" si="5"/>
        <v/>
      </c>
      <c r="V71" s="228" t="str">
        <f t="shared" si="6"/>
        <v/>
      </c>
      <c r="W71" s="228" t="str">
        <f t="shared" si="7"/>
        <v/>
      </c>
      <c r="X71" s="222">
        <f t="shared" si="8"/>
        <v>0</v>
      </c>
      <c r="Y71" s="110">
        <f t="shared" si="9"/>
        <v>0</v>
      </c>
      <c r="Z71" s="235" t="str">
        <f t="shared" si="10"/>
        <v/>
      </c>
      <c r="AA71" s="240" t="b">
        <f t="shared" si="11"/>
        <v>0</v>
      </c>
      <c r="AB71" s="235">
        <f t="shared" si="12"/>
        <v>0</v>
      </c>
      <c r="AC71" s="235">
        <f>IF('Member Info'!N68="",1,"")</f>
        <v>1</v>
      </c>
      <c r="AD71" s="243" t="e">
        <f t="shared" si="13"/>
        <v>#VALUE!</v>
      </c>
      <c r="AE71" s="130" t="str">
        <f t="shared" si="0"/>
        <v/>
      </c>
      <c r="AF71" s="124">
        <f t="shared" si="14"/>
        <v>1</v>
      </c>
      <c r="AG71" s="124" t="str">
        <f>IF('Member Info'!N68&lt;&gt;"",IF(AND('Member Info'!N68&lt;=$U$1,'Member Info'!N68&gt;=$T$1),1,0),"")</f>
        <v/>
      </c>
      <c r="AI71" s="124" t="b">
        <f t="shared" si="15"/>
        <v>0</v>
      </c>
      <c r="AJ71" s="124">
        <f t="shared" si="16"/>
        <v>0</v>
      </c>
      <c r="AL71" s="124">
        <f t="shared" si="17"/>
        <v>0</v>
      </c>
      <c r="AM71" s="124">
        <f>IF('Member Info'!F68&gt;$T$1,1,0)</f>
        <v>0</v>
      </c>
      <c r="AN71" s="124" t="b">
        <f>IF(ISERROR(T71),ERROR.TYPE(#REF!)=ERROR.TYPE(T71),FALSE)</f>
        <v>0</v>
      </c>
      <c r="AO71" s="124" t="b">
        <f>IF(ISERROR(U71),ERROR.TYPE(#REF!)=ERROR.TYPE(U71),FALSE)</f>
        <v>0</v>
      </c>
      <c r="AP71" s="124">
        <f>IF('Member Info'!F68&gt;'GP1 April 25'!$U$1,1,0)</f>
        <v>0</v>
      </c>
      <c r="AQ71" s="124">
        <f t="shared" si="18"/>
        <v>0</v>
      </c>
      <c r="AR71" s="124">
        <f t="shared" si="19"/>
        <v>0</v>
      </c>
      <c r="AS71" s="124">
        <f t="shared" si="20"/>
        <v>1</v>
      </c>
    </row>
    <row r="72" spans="1:45" x14ac:dyDescent="0.25">
      <c r="A72" s="4">
        <v>41</v>
      </c>
      <c r="B72" s="164">
        <f>'Member Info'!D69</f>
        <v>0</v>
      </c>
      <c r="C72" s="164">
        <f>'Member Info'!E69</f>
        <v>0</v>
      </c>
      <c r="D72" s="164" t="str">
        <f>'Member Info'!G69</f>
        <v/>
      </c>
      <c r="E72" s="165">
        <f>'Member Info'!B69</f>
        <v>0</v>
      </c>
      <c r="F72" s="242"/>
      <c r="G72" s="166" t="str">
        <f>IF(E72=0,"",('Member Info'!K69+'Member Info'!L69))</f>
        <v/>
      </c>
      <c r="H72" s="419"/>
      <c r="I72" s="419"/>
      <c r="J72" s="26"/>
      <c r="K72" s="26"/>
      <c r="L72" s="384" t="str">
        <f>IF(E72=0,"",IF('Member Info'!F69&gt;$U$1,CONCATENATE("Joined with practice on ", TEXT('Member Info'!F69, "DD/MM/YYYY")),IF('Member Info'!N69&lt;&gt;"",IF('Member Info'!N69&lt;$T$1,CONCATENATE("Left Scheme on ", TEXT('Member Info'!N69, "DD/MM/YYYY")),IF(OR(G72="",G72=0),"Error Detected, No rate entered",IF(E72=0,"",IF(F72="","Error Detected, No Pensionable pay",IF(AS72=1,"No Part Time Status Entered",IF(AR72=1,"No Part Time Hours Entered",IF(ISERROR(AD72)," Unknown Values entered.",IF(V72+W72&lt;1,"Acceptable",IF(T72+U72=200, "No Contributions Entered", IF(M72="","Error Detected, Choose reason&gt;",IF(Z72="1",IF(V72=1,"Please Enter Deemed Pensionable Pay","Add Any Relevant Details Above"),"Please Give Details Above"))))))))))),IF(OR(G72="",G72=0),"Error Detected, No rate entered",IF(E72=0,"",IF(F72="","Error Detected, No Pensionable pay",IF(AS72=1,"No Part Time Status Entered",IF(AR72=1,"No Part Time Hours Entered",IF(ISERROR(AD72)," Unknown Values entered.",IF(V72+W72&lt;1,"Acceptable",IF(T72+U72=200, "No Contributions Entered", IF(M72="","Error Detected, Choose reason&gt;",IF(Z72="1",IF(V72=1,"Please Enter Deemed Pensionable Pay","Add relevant Details Above"),"Please give details Above")))))))))))))</f>
        <v/>
      </c>
      <c r="M72" s="260"/>
      <c r="N72" s="91"/>
      <c r="O72" s="91" t="str">
        <f t="shared" si="1"/>
        <v/>
      </c>
      <c r="P72" s="94">
        <f t="shared" si="2"/>
        <v>0</v>
      </c>
      <c r="Q72" s="94">
        <f t="shared" si="2"/>
        <v>0</v>
      </c>
      <c r="R72" s="218">
        <f>(ROUND((F72/100*'Member Info'!$W$2), 2))</f>
        <v>0</v>
      </c>
      <c r="S72" s="218" t="e">
        <f t="shared" si="3"/>
        <v>#VALUE!</v>
      </c>
      <c r="T72" s="218" t="str">
        <f t="shared" si="4"/>
        <v/>
      </c>
      <c r="U72" s="227" t="str">
        <f t="shared" si="5"/>
        <v/>
      </c>
      <c r="V72" s="228" t="str">
        <f t="shared" si="6"/>
        <v/>
      </c>
      <c r="W72" s="228" t="str">
        <f t="shared" si="7"/>
        <v/>
      </c>
      <c r="X72" s="222">
        <f t="shared" si="8"/>
        <v>0</v>
      </c>
      <c r="Y72" s="110">
        <f t="shared" si="9"/>
        <v>0</v>
      </c>
      <c r="Z72" s="235" t="str">
        <f t="shared" si="10"/>
        <v/>
      </c>
      <c r="AA72" s="240" t="b">
        <f t="shared" si="11"/>
        <v>0</v>
      </c>
      <c r="AB72" s="235">
        <f t="shared" si="12"/>
        <v>0</v>
      </c>
      <c r="AC72" s="235">
        <f>IF('Member Info'!N69="",1,"")</f>
        <v>1</v>
      </c>
      <c r="AD72" s="243" t="e">
        <f t="shared" si="13"/>
        <v>#VALUE!</v>
      </c>
      <c r="AE72" s="130" t="str">
        <f t="shared" si="0"/>
        <v/>
      </c>
      <c r="AF72" s="124">
        <f t="shared" si="14"/>
        <v>1</v>
      </c>
      <c r="AG72" s="124" t="str">
        <f>IF('Member Info'!N69&lt;&gt;"",IF(AND('Member Info'!N69&lt;=$U$1,'Member Info'!N69&gt;=$T$1),1,0),"")</f>
        <v/>
      </c>
      <c r="AI72" s="124" t="b">
        <f t="shared" si="15"/>
        <v>0</v>
      </c>
      <c r="AJ72" s="124">
        <f t="shared" si="16"/>
        <v>0</v>
      </c>
      <c r="AL72" s="124">
        <f t="shared" si="17"/>
        <v>0</v>
      </c>
      <c r="AM72" s="124">
        <f>IF('Member Info'!F69&gt;$T$1,1,0)</f>
        <v>0</v>
      </c>
      <c r="AN72" s="124" t="b">
        <f>IF(ISERROR(T72),ERROR.TYPE(#REF!)=ERROR.TYPE(T72),FALSE)</f>
        <v>0</v>
      </c>
      <c r="AO72" s="124" t="b">
        <f>IF(ISERROR(U72),ERROR.TYPE(#REF!)=ERROR.TYPE(U72),FALSE)</f>
        <v>0</v>
      </c>
      <c r="AP72" s="124">
        <f>IF('Member Info'!F69&gt;'GP1 April 25'!$U$1,1,0)</f>
        <v>0</v>
      </c>
      <c r="AQ72" s="124">
        <f t="shared" si="18"/>
        <v>0</v>
      </c>
      <c r="AR72" s="124">
        <f t="shared" si="19"/>
        <v>0</v>
      </c>
      <c r="AS72" s="124">
        <f t="shared" si="20"/>
        <v>1</v>
      </c>
    </row>
    <row r="73" spans="1:45" x14ac:dyDescent="0.25">
      <c r="A73" s="4">
        <v>42</v>
      </c>
      <c r="B73" s="164">
        <f>'Member Info'!D70</f>
        <v>0</v>
      </c>
      <c r="C73" s="164">
        <f>'Member Info'!E70</f>
        <v>0</v>
      </c>
      <c r="D73" s="164" t="str">
        <f>'Member Info'!G70</f>
        <v/>
      </c>
      <c r="E73" s="165">
        <f>'Member Info'!B70</f>
        <v>0</v>
      </c>
      <c r="F73" s="242"/>
      <c r="G73" s="166" t="str">
        <f>IF(E73=0,"",('Member Info'!K70+'Member Info'!L70))</f>
        <v/>
      </c>
      <c r="H73" s="419"/>
      <c r="I73" s="419"/>
      <c r="J73" s="26"/>
      <c r="K73" s="26"/>
      <c r="L73" s="384" t="str">
        <f>IF(E73=0,"",IF('Member Info'!F70&gt;$U$1,CONCATENATE("Joined with practice on ", TEXT('Member Info'!F70, "DD/MM/YYYY")),IF('Member Info'!N70&lt;&gt;"",IF('Member Info'!N70&lt;$T$1,CONCATENATE("Left Scheme on ", TEXT('Member Info'!N70, "DD/MM/YYYY")),IF(OR(G73="",G73=0),"Error Detected, No rate entered",IF(E73=0,"",IF(F73="","Error Detected, No Pensionable pay",IF(AS73=1,"No Part Time Status Entered",IF(AR73=1,"No Part Time Hours Entered",IF(ISERROR(AD73)," Unknown Values entered.",IF(V73+W73&lt;1,"Acceptable",IF(T73+U73=200, "No Contributions Entered", IF(M73="","Error Detected, Choose reason&gt;",IF(Z73="1",IF(V73=1,"Please Enter Deemed Pensionable Pay","Add Any Relevant Details Above"),"Please Give Details Above"))))))))))),IF(OR(G73="",G73=0),"Error Detected, No rate entered",IF(E73=0,"",IF(F73="","Error Detected, No Pensionable pay",IF(AS73=1,"No Part Time Status Entered",IF(AR73=1,"No Part Time Hours Entered",IF(ISERROR(AD73)," Unknown Values entered.",IF(V73+W73&lt;1,"Acceptable",IF(T73+U73=200, "No Contributions Entered", IF(M73="","Error Detected, Choose reason&gt;",IF(Z73="1",IF(V73=1,"Please Enter Deemed Pensionable Pay","Add relevant Details Above"),"Please give details Above")))))))))))))</f>
        <v/>
      </c>
      <c r="M73" s="260"/>
      <c r="N73" s="91"/>
      <c r="O73" s="91" t="str">
        <f t="shared" si="1"/>
        <v/>
      </c>
      <c r="P73" s="94">
        <f t="shared" si="2"/>
        <v>0</v>
      </c>
      <c r="Q73" s="94">
        <f t="shared" si="2"/>
        <v>0</v>
      </c>
      <c r="R73" s="218">
        <f>(ROUND((F73/100*'Member Info'!$W$2), 2))</f>
        <v>0</v>
      </c>
      <c r="S73" s="218" t="e">
        <f t="shared" si="3"/>
        <v>#VALUE!</v>
      </c>
      <c r="T73" s="218" t="str">
        <f t="shared" si="4"/>
        <v/>
      </c>
      <c r="U73" s="227" t="str">
        <f t="shared" si="5"/>
        <v/>
      </c>
      <c r="V73" s="228" t="str">
        <f t="shared" si="6"/>
        <v/>
      </c>
      <c r="W73" s="228" t="str">
        <f t="shared" si="7"/>
        <v/>
      </c>
      <c r="X73" s="222">
        <f t="shared" si="8"/>
        <v>0</v>
      </c>
      <c r="Y73" s="110">
        <f t="shared" si="9"/>
        <v>0</v>
      </c>
      <c r="Z73" s="235" t="str">
        <f t="shared" si="10"/>
        <v/>
      </c>
      <c r="AA73" s="240" t="b">
        <f t="shared" si="11"/>
        <v>0</v>
      </c>
      <c r="AB73" s="235">
        <f t="shared" si="12"/>
        <v>0</v>
      </c>
      <c r="AC73" s="235">
        <f>IF('Member Info'!N70="",1,"")</f>
        <v>1</v>
      </c>
      <c r="AD73" s="243" t="e">
        <f t="shared" si="13"/>
        <v>#VALUE!</v>
      </c>
      <c r="AE73" s="130" t="str">
        <f t="shared" si="0"/>
        <v/>
      </c>
      <c r="AF73" s="124">
        <f t="shared" si="14"/>
        <v>1</v>
      </c>
      <c r="AG73" s="124" t="str">
        <f>IF('Member Info'!N70&lt;&gt;"",IF(AND('Member Info'!N70&lt;=$U$1,'Member Info'!N70&gt;=$T$1),1,0),"")</f>
        <v/>
      </c>
      <c r="AI73" s="124" t="b">
        <f t="shared" si="15"/>
        <v>0</v>
      </c>
      <c r="AJ73" s="124">
        <f t="shared" si="16"/>
        <v>0</v>
      </c>
      <c r="AL73" s="124">
        <f t="shared" si="17"/>
        <v>0</v>
      </c>
      <c r="AM73" s="124">
        <f>IF('Member Info'!F70&gt;$T$1,1,0)</f>
        <v>0</v>
      </c>
      <c r="AN73" s="124" t="b">
        <f>IF(ISERROR(T73),ERROR.TYPE(#REF!)=ERROR.TYPE(T73),FALSE)</f>
        <v>0</v>
      </c>
      <c r="AO73" s="124" t="b">
        <f>IF(ISERROR(U73),ERROR.TYPE(#REF!)=ERROR.TYPE(U73),FALSE)</f>
        <v>0</v>
      </c>
      <c r="AP73" s="124">
        <f>IF('Member Info'!F70&gt;'GP1 April 25'!$U$1,1,0)</f>
        <v>0</v>
      </c>
      <c r="AQ73" s="124">
        <f t="shared" si="18"/>
        <v>0</v>
      </c>
      <c r="AR73" s="124">
        <f t="shared" si="19"/>
        <v>0</v>
      </c>
      <c r="AS73" s="124">
        <f t="shared" si="20"/>
        <v>1</v>
      </c>
    </row>
    <row r="74" spans="1:45" x14ac:dyDescent="0.25">
      <c r="A74" s="4">
        <v>43</v>
      </c>
      <c r="B74" s="164">
        <f>'Member Info'!D71</f>
        <v>0</v>
      </c>
      <c r="C74" s="164">
        <f>'Member Info'!E71</f>
        <v>0</v>
      </c>
      <c r="D74" s="164" t="str">
        <f>'Member Info'!G71</f>
        <v/>
      </c>
      <c r="E74" s="165">
        <f>'Member Info'!B71</f>
        <v>0</v>
      </c>
      <c r="F74" s="242"/>
      <c r="G74" s="166" t="str">
        <f>IF(E74=0,"",('Member Info'!K71+'Member Info'!L71))</f>
        <v/>
      </c>
      <c r="H74" s="419"/>
      <c r="I74" s="419"/>
      <c r="J74" s="26"/>
      <c r="K74" s="26"/>
      <c r="L74" s="384" t="str">
        <f>IF(E74=0,"",IF('Member Info'!F71&gt;$U$1,CONCATENATE("Joined with practice on ", TEXT('Member Info'!F71, "DD/MM/YYYY")),IF('Member Info'!N71&lt;&gt;"",IF('Member Info'!N71&lt;$T$1,CONCATENATE("Left Scheme on ", TEXT('Member Info'!N71, "DD/MM/YYYY")),IF(OR(G74="",G74=0),"Error Detected, No rate entered",IF(E74=0,"",IF(F74="","Error Detected, No Pensionable pay",IF(AS74=1,"No Part Time Status Entered",IF(AR74=1,"No Part Time Hours Entered",IF(ISERROR(AD74)," Unknown Values entered.",IF(V74+W74&lt;1,"Acceptable",IF(T74+U74=200, "No Contributions Entered", IF(M74="","Error Detected, Choose reason&gt;",IF(Z74="1",IF(V74=1,"Please Enter Deemed Pensionable Pay","Add Any Relevant Details Above"),"Please Give Details Above"))))))))))),IF(OR(G74="",G74=0),"Error Detected, No rate entered",IF(E74=0,"",IF(F74="","Error Detected, No Pensionable pay",IF(AS74=1,"No Part Time Status Entered",IF(AR74=1,"No Part Time Hours Entered",IF(ISERROR(AD74)," Unknown Values entered.",IF(V74+W74&lt;1,"Acceptable",IF(T74+U74=200, "No Contributions Entered", IF(M74="","Error Detected, Choose reason&gt;",IF(Z74="1",IF(V74=1,"Please Enter Deemed Pensionable Pay","Add relevant Details Above"),"Please give details Above")))))))))))))</f>
        <v/>
      </c>
      <c r="M74" s="260"/>
      <c r="N74" s="91"/>
      <c r="O74" s="91" t="str">
        <f t="shared" si="1"/>
        <v/>
      </c>
      <c r="P74" s="94">
        <f t="shared" si="2"/>
        <v>0</v>
      </c>
      <c r="Q74" s="94">
        <f t="shared" si="2"/>
        <v>0</v>
      </c>
      <c r="R74" s="218">
        <f>(ROUND((F74/100*'Member Info'!$W$2), 2))</f>
        <v>0</v>
      </c>
      <c r="S74" s="218" t="e">
        <f t="shared" si="3"/>
        <v>#VALUE!</v>
      </c>
      <c r="T74" s="218" t="str">
        <f t="shared" si="4"/>
        <v/>
      </c>
      <c r="U74" s="227" t="str">
        <f t="shared" si="5"/>
        <v/>
      </c>
      <c r="V74" s="228" t="str">
        <f t="shared" si="6"/>
        <v/>
      </c>
      <c r="W74" s="228" t="str">
        <f t="shared" si="7"/>
        <v/>
      </c>
      <c r="X74" s="222">
        <f t="shared" si="8"/>
        <v>0</v>
      </c>
      <c r="Y74" s="110">
        <f t="shared" si="9"/>
        <v>0</v>
      </c>
      <c r="Z74" s="235" t="str">
        <f t="shared" si="10"/>
        <v/>
      </c>
      <c r="AA74" s="240" t="b">
        <f t="shared" si="11"/>
        <v>0</v>
      </c>
      <c r="AB74" s="235">
        <f t="shared" si="12"/>
        <v>0</v>
      </c>
      <c r="AC74" s="235">
        <f>IF('Member Info'!N71="",1,"")</f>
        <v>1</v>
      </c>
      <c r="AD74" s="243" t="e">
        <f t="shared" si="13"/>
        <v>#VALUE!</v>
      </c>
      <c r="AE74" s="130" t="str">
        <f t="shared" si="0"/>
        <v/>
      </c>
      <c r="AF74" s="124">
        <f t="shared" si="14"/>
        <v>1</v>
      </c>
      <c r="AG74" s="124" t="str">
        <f>IF('Member Info'!N71&lt;&gt;"",IF(AND('Member Info'!N71&lt;=$U$1,'Member Info'!N71&gt;=$T$1),1,0),"")</f>
        <v/>
      </c>
      <c r="AI74" s="124" t="b">
        <f t="shared" si="15"/>
        <v>0</v>
      </c>
      <c r="AJ74" s="124">
        <f t="shared" si="16"/>
        <v>0</v>
      </c>
      <c r="AL74" s="124">
        <f t="shared" si="17"/>
        <v>0</v>
      </c>
      <c r="AM74" s="124">
        <f>IF('Member Info'!F71&gt;$T$1,1,0)</f>
        <v>0</v>
      </c>
      <c r="AN74" s="124" t="b">
        <f>IF(ISERROR(T74),ERROR.TYPE(#REF!)=ERROR.TYPE(T74),FALSE)</f>
        <v>0</v>
      </c>
      <c r="AO74" s="124" t="b">
        <f>IF(ISERROR(U74),ERROR.TYPE(#REF!)=ERROR.TYPE(U74),FALSE)</f>
        <v>0</v>
      </c>
      <c r="AP74" s="124">
        <f>IF('Member Info'!F71&gt;'GP1 April 25'!$U$1,1,0)</f>
        <v>0</v>
      </c>
      <c r="AQ74" s="124">
        <f t="shared" si="18"/>
        <v>0</v>
      </c>
      <c r="AR74" s="124">
        <f t="shared" si="19"/>
        <v>0</v>
      </c>
      <c r="AS74" s="124">
        <f t="shared" si="20"/>
        <v>1</v>
      </c>
    </row>
    <row r="75" spans="1:45" x14ac:dyDescent="0.25">
      <c r="A75" s="4">
        <v>44</v>
      </c>
      <c r="B75" s="164">
        <f>'Member Info'!D72</f>
        <v>0</v>
      </c>
      <c r="C75" s="164">
        <f>'Member Info'!E72</f>
        <v>0</v>
      </c>
      <c r="D75" s="164" t="str">
        <f>'Member Info'!G72</f>
        <v/>
      </c>
      <c r="E75" s="165">
        <f>'Member Info'!B72</f>
        <v>0</v>
      </c>
      <c r="F75" s="242"/>
      <c r="G75" s="166" t="str">
        <f>IF(E75=0,"",('Member Info'!K72+'Member Info'!L72))</f>
        <v/>
      </c>
      <c r="H75" s="419"/>
      <c r="I75" s="419"/>
      <c r="J75" s="26"/>
      <c r="K75" s="26"/>
      <c r="L75" s="384" t="str">
        <f>IF(E75=0,"",IF('Member Info'!F72&gt;$U$1,CONCATENATE("Joined with practice on ", TEXT('Member Info'!F72, "DD/MM/YYYY")),IF('Member Info'!N72&lt;&gt;"",IF('Member Info'!N72&lt;$T$1,CONCATENATE("Left Scheme on ", TEXT('Member Info'!N72, "DD/MM/YYYY")),IF(OR(G75="",G75=0),"Error Detected, No rate entered",IF(E75=0,"",IF(F75="","Error Detected, No Pensionable pay",IF(AS75=1,"No Part Time Status Entered",IF(AR75=1,"No Part Time Hours Entered",IF(ISERROR(AD75)," Unknown Values entered.",IF(V75+W75&lt;1,"Acceptable",IF(T75+U75=200, "No Contributions Entered", IF(M75="","Error Detected, Choose reason&gt;",IF(Z75="1",IF(V75=1,"Please Enter Deemed Pensionable Pay","Add Any Relevant Details Above"),"Please Give Details Above"))))))))))),IF(OR(G75="",G75=0),"Error Detected, No rate entered",IF(E75=0,"",IF(F75="","Error Detected, No Pensionable pay",IF(AS75=1,"No Part Time Status Entered",IF(AR75=1,"No Part Time Hours Entered",IF(ISERROR(AD75)," Unknown Values entered.",IF(V75+W75&lt;1,"Acceptable",IF(T75+U75=200, "No Contributions Entered", IF(M75="","Error Detected, Choose reason&gt;",IF(Z75="1",IF(V75=1,"Please Enter Deemed Pensionable Pay","Add relevant Details Above"),"Please give details Above")))))))))))))</f>
        <v/>
      </c>
      <c r="M75" s="260"/>
      <c r="N75" s="91"/>
      <c r="O75" s="91" t="str">
        <f t="shared" si="1"/>
        <v/>
      </c>
      <c r="P75" s="94">
        <f t="shared" si="2"/>
        <v>0</v>
      </c>
      <c r="Q75" s="94">
        <f t="shared" si="2"/>
        <v>0</v>
      </c>
      <c r="R75" s="218">
        <f>(ROUND((F75/100*'Member Info'!$W$2), 2))</f>
        <v>0</v>
      </c>
      <c r="S75" s="218" t="e">
        <f t="shared" si="3"/>
        <v>#VALUE!</v>
      </c>
      <c r="T75" s="218" t="str">
        <f t="shared" si="4"/>
        <v/>
      </c>
      <c r="U75" s="227" t="str">
        <f t="shared" si="5"/>
        <v/>
      </c>
      <c r="V75" s="228" t="str">
        <f t="shared" si="6"/>
        <v/>
      </c>
      <c r="W75" s="228" t="str">
        <f t="shared" si="7"/>
        <v/>
      </c>
      <c r="X75" s="222">
        <f t="shared" si="8"/>
        <v>0</v>
      </c>
      <c r="Y75" s="110">
        <f t="shared" si="9"/>
        <v>0</v>
      </c>
      <c r="Z75" s="235" t="str">
        <f t="shared" si="10"/>
        <v/>
      </c>
      <c r="AA75" s="240" t="b">
        <f t="shared" si="11"/>
        <v>0</v>
      </c>
      <c r="AB75" s="235">
        <f t="shared" si="12"/>
        <v>0</v>
      </c>
      <c r="AC75" s="235">
        <f>IF('Member Info'!N72="",1,"")</f>
        <v>1</v>
      </c>
      <c r="AD75" s="243" t="e">
        <f t="shared" si="13"/>
        <v>#VALUE!</v>
      </c>
      <c r="AE75" s="130" t="str">
        <f t="shared" si="0"/>
        <v/>
      </c>
      <c r="AF75" s="124">
        <f t="shared" si="14"/>
        <v>1</v>
      </c>
      <c r="AG75" s="124" t="str">
        <f>IF('Member Info'!N72&lt;&gt;"",IF(AND('Member Info'!N72&lt;=$U$1,'Member Info'!N72&gt;=$T$1),1,0),"")</f>
        <v/>
      </c>
      <c r="AI75" s="124" t="b">
        <f t="shared" si="15"/>
        <v>0</v>
      </c>
      <c r="AJ75" s="124">
        <f t="shared" si="16"/>
        <v>0</v>
      </c>
      <c r="AL75" s="124">
        <f t="shared" si="17"/>
        <v>0</v>
      </c>
      <c r="AM75" s="124">
        <f>IF('Member Info'!F72&gt;$T$1,1,0)</f>
        <v>0</v>
      </c>
      <c r="AN75" s="124" t="b">
        <f>IF(ISERROR(T75),ERROR.TYPE(#REF!)=ERROR.TYPE(T75),FALSE)</f>
        <v>0</v>
      </c>
      <c r="AO75" s="124" t="b">
        <f>IF(ISERROR(U75),ERROR.TYPE(#REF!)=ERROR.TYPE(U75),FALSE)</f>
        <v>0</v>
      </c>
      <c r="AP75" s="124">
        <f>IF('Member Info'!F72&gt;'GP1 April 25'!$U$1,1,0)</f>
        <v>0</v>
      </c>
      <c r="AQ75" s="124">
        <f t="shared" si="18"/>
        <v>0</v>
      </c>
      <c r="AR75" s="124">
        <f t="shared" si="19"/>
        <v>0</v>
      </c>
      <c r="AS75" s="124">
        <f t="shared" si="20"/>
        <v>1</v>
      </c>
    </row>
    <row r="76" spans="1:45" x14ac:dyDescent="0.25">
      <c r="A76" s="4">
        <v>45</v>
      </c>
      <c r="B76" s="164">
        <f>'Member Info'!D73</f>
        <v>0</v>
      </c>
      <c r="C76" s="164">
        <f>'Member Info'!E73</f>
        <v>0</v>
      </c>
      <c r="D76" s="164" t="str">
        <f>'Member Info'!G73</f>
        <v/>
      </c>
      <c r="E76" s="165">
        <f>'Member Info'!B73</f>
        <v>0</v>
      </c>
      <c r="F76" s="242"/>
      <c r="G76" s="166" t="str">
        <f>IF(E76=0,"",('Member Info'!K73+'Member Info'!L73))</f>
        <v/>
      </c>
      <c r="H76" s="419"/>
      <c r="I76" s="419"/>
      <c r="J76" s="26"/>
      <c r="K76" s="26"/>
      <c r="L76" s="384" t="str">
        <f>IF(E76=0,"",IF('Member Info'!F73&gt;$U$1,CONCATENATE("Joined with practice on ", TEXT('Member Info'!F73, "DD/MM/YYYY")),IF('Member Info'!N73&lt;&gt;"",IF('Member Info'!N73&lt;$T$1,CONCATENATE("Left Scheme on ", TEXT('Member Info'!N73, "DD/MM/YYYY")),IF(OR(G76="",G76=0),"Error Detected, No rate entered",IF(E76=0,"",IF(F76="","Error Detected, No Pensionable pay",IF(AS76=1,"No Part Time Status Entered",IF(AR76=1,"No Part Time Hours Entered",IF(ISERROR(AD76)," Unknown Values entered.",IF(V76+W76&lt;1,"Acceptable",IF(T76+U76=200, "No Contributions Entered", IF(M76="","Error Detected, Choose reason&gt;",IF(Z76="1",IF(V76=1,"Please Enter Deemed Pensionable Pay","Add Any Relevant Details Above"),"Please Give Details Above"))))))))))),IF(OR(G76="",G76=0),"Error Detected, No rate entered",IF(E76=0,"",IF(F76="","Error Detected, No Pensionable pay",IF(AS76=1,"No Part Time Status Entered",IF(AR76=1,"No Part Time Hours Entered",IF(ISERROR(AD76)," Unknown Values entered.",IF(V76+W76&lt;1,"Acceptable",IF(T76+U76=200, "No Contributions Entered", IF(M76="","Error Detected, Choose reason&gt;",IF(Z76="1",IF(V76=1,"Please Enter Deemed Pensionable Pay","Add relevant Details Above"),"Please give details Above")))))))))))))</f>
        <v/>
      </c>
      <c r="M76" s="260"/>
      <c r="N76" s="91"/>
      <c r="O76" s="91" t="str">
        <f t="shared" si="1"/>
        <v/>
      </c>
      <c r="P76" s="94">
        <f t="shared" si="2"/>
        <v>0</v>
      </c>
      <c r="Q76" s="94">
        <f t="shared" si="2"/>
        <v>0</v>
      </c>
      <c r="R76" s="218">
        <f>(ROUND((F76/100*'Member Info'!$W$2), 2))</f>
        <v>0</v>
      </c>
      <c r="S76" s="218" t="e">
        <f t="shared" si="3"/>
        <v>#VALUE!</v>
      </c>
      <c r="T76" s="218" t="str">
        <f t="shared" si="4"/>
        <v/>
      </c>
      <c r="U76" s="227" t="str">
        <f t="shared" si="5"/>
        <v/>
      </c>
      <c r="V76" s="228" t="str">
        <f t="shared" si="6"/>
        <v/>
      </c>
      <c r="W76" s="228" t="str">
        <f t="shared" si="7"/>
        <v/>
      </c>
      <c r="X76" s="222">
        <f t="shared" si="8"/>
        <v>0</v>
      </c>
      <c r="Y76" s="110">
        <f t="shared" si="9"/>
        <v>0</v>
      </c>
      <c r="Z76" s="235" t="str">
        <f t="shared" si="10"/>
        <v/>
      </c>
      <c r="AA76" s="240" t="b">
        <f t="shared" si="11"/>
        <v>0</v>
      </c>
      <c r="AB76" s="235">
        <f t="shared" si="12"/>
        <v>0</v>
      </c>
      <c r="AC76" s="235">
        <f>IF('Member Info'!N73="",1,"")</f>
        <v>1</v>
      </c>
      <c r="AD76" s="243" t="e">
        <f t="shared" si="13"/>
        <v>#VALUE!</v>
      </c>
      <c r="AE76" s="130" t="str">
        <f t="shared" si="0"/>
        <v/>
      </c>
      <c r="AF76" s="124">
        <f t="shared" si="14"/>
        <v>1</v>
      </c>
      <c r="AG76" s="124" t="str">
        <f>IF('Member Info'!N73&lt;&gt;"",IF(AND('Member Info'!N73&lt;=$U$1,'Member Info'!N73&gt;=$T$1),1,0),"")</f>
        <v/>
      </c>
      <c r="AI76" s="124" t="b">
        <f t="shared" si="15"/>
        <v>0</v>
      </c>
      <c r="AJ76" s="124">
        <f t="shared" si="16"/>
        <v>0</v>
      </c>
      <c r="AL76" s="124">
        <f t="shared" si="17"/>
        <v>0</v>
      </c>
      <c r="AM76" s="124">
        <f>IF('Member Info'!F73&gt;$T$1,1,0)</f>
        <v>0</v>
      </c>
      <c r="AN76" s="124" t="b">
        <f>IF(ISERROR(T76),ERROR.TYPE(#REF!)=ERROR.TYPE(T76),FALSE)</f>
        <v>0</v>
      </c>
      <c r="AO76" s="124" t="b">
        <f>IF(ISERROR(U76),ERROR.TYPE(#REF!)=ERROR.TYPE(U76),FALSE)</f>
        <v>0</v>
      </c>
      <c r="AP76" s="124">
        <f>IF('Member Info'!F73&gt;'GP1 April 25'!$U$1,1,0)</f>
        <v>0</v>
      </c>
      <c r="AQ76" s="124">
        <f t="shared" si="18"/>
        <v>0</v>
      </c>
      <c r="AR76" s="124">
        <f t="shared" si="19"/>
        <v>0</v>
      </c>
      <c r="AS76" s="124">
        <f t="shared" si="20"/>
        <v>1</v>
      </c>
    </row>
    <row r="77" spans="1:45" x14ac:dyDescent="0.25">
      <c r="A77" s="4">
        <v>46</v>
      </c>
      <c r="B77" s="164">
        <f>'Member Info'!D74</f>
        <v>0</v>
      </c>
      <c r="C77" s="164">
        <f>'Member Info'!E74</f>
        <v>0</v>
      </c>
      <c r="D77" s="164" t="str">
        <f>'Member Info'!G74</f>
        <v/>
      </c>
      <c r="E77" s="165">
        <f>'Member Info'!B74</f>
        <v>0</v>
      </c>
      <c r="F77" s="242"/>
      <c r="G77" s="166" t="str">
        <f>IF(E77=0,"",('Member Info'!K74+'Member Info'!L74))</f>
        <v/>
      </c>
      <c r="H77" s="419"/>
      <c r="I77" s="419"/>
      <c r="J77" s="26"/>
      <c r="K77" s="26"/>
      <c r="L77" s="384" t="str">
        <f>IF(E77=0,"",IF('Member Info'!F74&gt;$U$1,CONCATENATE("Joined with practice on ", TEXT('Member Info'!F74, "DD/MM/YYYY")),IF('Member Info'!N74&lt;&gt;"",IF('Member Info'!N74&lt;$T$1,CONCATENATE("Left Scheme on ", TEXT('Member Info'!N74, "DD/MM/YYYY")),IF(OR(G77="",G77=0),"Error Detected, No rate entered",IF(E77=0,"",IF(F77="","Error Detected, No Pensionable pay",IF(AS77=1,"No Part Time Status Entered",IF(AR77=1,"No Part Time Hours Entered",IF(ISERROR(AD77)," Unknown Values entered.",IF(V77+W77&lt;1,"Acceptable",IF(T77+U77=200, "No Contributions Entered", IF(M77="","Error Detected, Choose reason&gt;",IF(Z77="1",IF(V77=1,"Please Enter Deemed Pensionable Pay","Add Any Relevant Details Above"),"Please Give Details Above"))))))))))),IF(OR(G77="",G77=0),"Error Detected, No rate entered",IF(E77=0,"",IF(F77="","Error Detected, No Pensionable pay",IF(AS77=1,"No Part Time Status Entered",IF(AR77=1,"No Part Time Hours Entered",IF(ISERROR(AD77)," Unknown Values entered.",IF(V77+W77&lt;1,"Acceptable",IF(T77+U77=200, "No Contributions Entered", IF(M77="","Error Detected, Choose reason&gt;",IF(Z77="1",IF(V77=1,"Please Enter Deemed Pensionable Pay","Add relevant Details Above"),"Please give details Above")))))))))))))</f>
        <v/>
      </c>
      <c r="M77" s="260"/>
      <c r="N77" s="91"/>
      <c r="O77" s="91" t="str">
        <f t="shared" si="1"/>
        <v/>
      </c>
      <c r="P77" s="94">
        <f t="shared" si="2"/>
        <v>0</v>
      </c>
      <c r="Q77" s="94">
        <f t="shared" si="2"/>
        <v>0</v>
      </c>
      <c r="R77" s="218">
        <f>(ROUND((F77/100*'Member Info'!$W$2), 2))</f>
        <v>0</v>
      </c>
      <c r="S77" s="218" t="e">
        <f t="shared" si="3"/>
        <v>#VALUE!</v>
      </c>
      <c r="T77" s="218" t="str">
        <f t="shared" si="4"/>
        <v/>
      </c>
      <c r="U77" s="227" t="str">
        <f t="shared" si="5"/>
        <v/>
      </c>
      <c r="V77" s="228" t="str">
        <f t="shared" si="6"/>
        <v/>
      </c>
      <c r="W77" s="228" t="str">
        <f t="shared" si="7"/>
        <v/>
      </c>
      <c r="X77" s="222">
        <f t="shared" si="8"/>
        <v>0</v>
      </c>
      <c r="Y77" s="110">
        <f t="shared" si="9"/>
        <v>0</v>
      </c>
      <c r="Z77" s="235" t="str">
        <f t="shared" si="10"/>
        <v/>
      </c>
      <c r="AA77" s="240" t="b">
        <f t="shared" si="11"/>
        <v>0</v>
      </c>
      <c r="AB77" s="235">
        <f t="shared" si="12"/>
        <v>0</v>
      </c>
      <c r="AC77" s="235">
        <f>IF('Member Info'!N74="",1,"")</f>
        <v>1</v>
      </c>
      <c r="AD77" s="243" t="e">
        <f t="shared" si="13"/>
        <v>#VALUE!</v>
      </c>
      <c r="AE77" s="130" t="str">
        <f t="shared" si="0"/>
        <v/>
      </c>
      <c r="AF77" s="124">
        <f t="shared" si="14"/>
        <v>1</v>
      </c>
      <c r="AG77" s="124" t="str">
        <f>IF('Member Info'!N74&lt;&gt;"",IF(AND('Member Info'!N74&lt;=$U$1,'Member Info'!N74&gt;=$T$1),1,0),"")</f>
        <v/>
      </c>
      <c r="AI77" s="124" t="b">
        <f t="shared" si="15"/>
        <v>0</v>
      </c>
      <c r="AJ77" s="124">
        <f t="shared" si="16"/>
        <v>0</v>
      </c>
      <c r="AL77" s="124">
        <f t="shared" si="17"/>
        <v>0</v>
      </c>
      <c r="AM77" s="124">
        <f>IF('Member Info'!F74&gt;$T$1,1,0)</f>
        <v>0</v>
      </c>
      <c r="AN77" s="124" t="b">
        <f>IF(ISERROR(T77),ERROR.TYPE(#REF!)=ERROR.TYPE(T77),FALSE)</f>
        <v>0</v>
      </c>
      <c r="AO77" s="124" t="b">
        <f>IF(ISERROR(U77),ERROR.TYPE(#REF!)=ERROR.TYPE(U77),FALSE)</f>
        <v>0</v>
      </c>
      <c r="AP77" s="124">
        <f>IF('Member Info'!F74&gt;'GP1 April 25'!$U$1,1,0)</f>
        <v>0</v>
      </c>
      <c r="AQ77" s="124">
        <f t="shared" si="18"/>
        <v>0</v>
      </c>
      <c r="AR77" s="124">
        <f t="shared" si="19"/>
        <v>0</v>
      </c>
      <c r="AS77" s="124">
        <f t="shared" si="20"/>
        <v>1</v>
      </c>
    </row>
    <row r="78" spans="1:45" x14ac:dyDescent="0.25">
      <c r="A78" s="4">
        <v>47</v>
      </c>
      <c r="B78" s="164">
        <f>'Member Info'!D75</f>
        <v>0</v>
      </c>
      <c r="C78" s="164">
        <f>'Member Info'!E75</f>
        <v>0</v>
      </c>
      <c r="D78" s="164" t="str">
        <f>'Member Info'!G75</f>
        <v/>
      </c>
      <c r="E78" s="165">
        <f>'Member Info'!B75</f>
        <v>0</v>
      </c>
      <c r="F78" s="242"/>
      <c r="G78" s="166" t="str">
        <f>IF(E78=0,"",('Member Info'!K75+'Member Info'!L75))</f>
        <v/>
      </c>
      <c r="H78" s="419"/>
      <c r="I78" s="419"/>
      <c r="J78" s="26"/>
      <c r="K78" s="26"/>
      <c r="L78" s="384" t="str">
        <f>IF(E78=0,"",IF('Member Info'!F75&gt;$U$1,CONCATENATE("Joined with practice on ", TEXT('Member Info'!F75, "DD/MM/YYYY")),IF('Member Info'!N75&lt;&gt;"",IF('Member Info'!N75&lt;$T$1,CONCATENATE("Left Scheme on ", TEXT('Member Info'!N75, "DD/MM/YYYY")),IF(OR(G78="",G78=0),"Error Detected, No rate entered",IF(E78=0,"",IF(F78="","Error Detected, No Pensionable pay",IF(AS78=1,"No Part Time Status Entered",IF(AR78=1,"No Part Time Hours Entered",IF(ISERROR(AD78)," Unknown Values entered.",IF(V78+W78&lt;1,"Acceptable",IF(T78+U78=200, "No Contributions Entered", IF(M78="","Error Detected, Choose reason&gt;",IF(Z78="1",IF(V78=1,"Please Enter Deemed Pensionable Pay","Add Any Relevant Details Above"),"Please Give Details Above"))))))))))),IF(OR(G78="",G78=0),"Error Detected, No rate entered",IF(E78=0,"",IF(F78="","Error Detected, No Pensionable pay",IF(AS78=1,"No Part Time Status Entered",IF(AR78=1,"No Part Time Hours Entered",IF(ISERROR(AD78)," Unknown Values entered.",IF(V78+W78&lt;1,"Acceptable",IF(T78+U78=200, "No Contributions Entered", IF(M78="","Error Detected, Choose reason&gt;",IF(Z78="1",IF(V78=1,"Please Enter Deemed Pensionable Pay","Add relevant Details Above"),"Please give details Above")))))))))))))</f>
        <v/>
      </c>
      <c r="M78" s="260"/>
      <c r="N78" s="91"/>
      <c r="O78" s="91" t="str">
        <f t="shared" si="1"/>
        <v/>
      </c>
      <c r="P78" s="94">
        <f t="shared" si="2"/>
        <v>0</v>
      </c>
      <c r="Q78" s="94">
        <f t="shared" si="2"/>
        <v>0</v>
      </c>
      <c r="R78" s="218">
        <f>(ROUND((F78/100*'Member Info'!$W$2), 2))</f>
        <v>0</v>
      </c>
      <c r="S78" s="218" t="e">
        <f t="shared" si="3"/>
        <v>#VALUE!</v>
      </c>
      <c r="T78" s="218" t="str">
        <f t="shared" si="4"/>
        <v/>
      </c>
      <c r="U78" s="227" t="str">
        <f t="shared" si="5"/>
        <v/>
      </c>
      <c r="V78" s="228" t="str">
        <f t="shared" si="6"/>
        <v/>
      </c>
      <c r="W78" s="228" t="str">
        <f t="shared" si="7"/>
        <v/>
      </c>
      <c r="X78" s="222">
        <f t="shared" si="8"/>
        <v>0</v>
      </c>
      <c r="Y78" s="110">
        <f t="shared" si="9"/>
        <v>0</v>
      </c>
      <c r="Z78" s="235" t="str">
        <f t="shared" si="10"/>
        <v/>
      </c>
      <c r="AA78" s="240" t="b">
        <f t="shared" si="11"/>
        <v>0</v>
      </c>
      <c r="AB78" s="235">
        <f t="shared" si="12"/>
        <v>0</v>
      </c>
      <c r="AC78" s="235">
        <f>IF('Member Info'!N75="",1,"")</f>
        <v>1</v>
      </c>
      <c r="AD78" s="243" t="e">
        <f t="shared" si="13"/>
        <v>#VALUE!</v>
      </c>
      <c r="AE78" s="130" t="str">
        <f t="shared" si="0"/>
        <v/>
      </c>
      <c r="AF78" s="124">
        <f t="shared" si="14"/>
        <v>1</v>
      </c>
      <c r="AG78" s="124" t="str">
        <f>IF('Member Info'!N75&lt;&gt;"",IF(AND('Member Info'!N75&lt;=$U$1,'Member Info'!N75&gt;=$T$1),1,0),"")</f>
        <v/>
      </c>
      <c r="AI78" s="124" t="b">
        <f t="shared" si="15"/>
        <v>0</v>
      </c>
      <c r="AJ78" s="124">
        <f t="shared" si="16"/>
        <v>0</v>
      </c>
      <c r="AL78" s="124">
        <f t="shared" si="17"/>
        <v>0</v>
      </c>
      <c r="AM78" s="124">
        <f>IF('Member Info'!F75&gt;$T$1,1,0)</f>
        <v>0</v>
      </c>
      <c r="AN78" s="124" t="b">
        <f>IF(ISERROR(T78),ERROR.TYPE(#REF!)=ERROR.TYPE(T78),FALSE)</f>
        <v>0</v>
      </c>
      <c r="AO78" s="124" t="b">
        <f>IF(ISERROR(U78),ERROR.TYPE(#REF!)=ERROR.TYPE(U78),FALSE)</f>
        <v>0</v>
      </c>
      <c r="AP78" s="124">
        <f>IF('Member Info'!F75&gt;'GP1 April 25'!$U$1,1,0)</f>
        <v>0</v>
      </c>
      <c r="AQ78" s="124">
        <f t="shared" si="18"/>
        <v>0</v>
      </c>
      <c r="AR78" s="124">
        <f t="shared" si="19"/>
        <v>0</v>
      </c>
      <c r="AS78" s="124">
        <f t="shared" si="20"/>
        <v>1</v>
      </c>
    </row>
    <row r="79" spans="1:45" x14ac:dyDescent="0.25">
      <c r="A79" s="4">
        <v>48</v>
      </c>
      <c r="B79" s="164">
        <f>'Member Info'!D76</f>
        <v>0</v>
      </c>
      <c r="C79" s="164">
        <f>'Member Info'!E76</f>
        <v>0</v>
      </c>
      <c r="D79" s="164" t="str">
        <f>'Member Info'!G76</f>
        <v/>
      </c>
      <c r="E79" s="165">
        <f>'Member Info'!B76</f>
        <v>0</v>
      </c>
      <c r="F79" s="242"/>
      <c r="G79" s="166" t="str">
        <f>IF(E79=0,"",('Member Info'!K76+'Member Info'!L76))</f>
        <v/>
      </c>
      <c r="H79" s="419"/>
      <c r="I79" s="419"/>
      <c r="J79" s="26"/>
      <c r="K79" s="26"/>
      <c r="L79" s="384" t="str">
        <f>IF(E79=0,"",IF('Member Info'!F76&gt;$U$1,CONCATENATE("Joined with practice on ", TEXT('Member Info'!F76, "DD/MM/YYYY")),IF('Member Info'!N76&lt;&gt;"",IF('Member Info'!N76&lt;$T$1,CONCATENATE("Left Scheme on ", TEXT('Member Info'!N76, "DD/MM/YYYY")),IF(OR(G79="",G79=0),"Error Detected, No rate entered",IF(E79=0,"",IF(F79="","Error Detected, No Pensionable pay",IF(AS79=1,"No Part Time Status Entered",IF(AR79=1,"No Part Time Hours Entered",IF(ISERROR(AD79)," Unknown Values entered.",IF(V79+W79&lt;1,"Acceptable",IF(T79+U79=200, "No Contributions Entered", IF(M79="","Error Detected, Choose reason&gt;",IF(Z79="1",IF(V79=1,"Please Enter Deemed Pensionable Pay","Add Any Relevant Details Above"),"Please Give Details Above"))))))))))),IF(OR(G79="",G79=0),"Error Detected, No rate entered",IF(E79=0,"",IF(F79="","Error Detected, No Pensionable pay",IF(AS79=1,"No Part Time Status Entered",IF(AR79=1,"No Part Time Hours Entered",IF(ISERROR(AD79)," Unknown Values entered.",IF(V79+W79&lt;1,"Acceptable",IF(T79+U79=200, "No Contributions Entered", IF(M79="","Error Detected, Choose reason&gt;",IF(Z79="1",IF(V79=1,"Please Enter Deemed Pensionable Pay","Add relevant Details Above"),"Please give details Above")))))))))))))</f>
        <v/>
      </c>
      <c r="M79" s="260"/>
      <c r="N79" s="91"/>
      <c r="O79" s="91" t="str">
        <f t="shared" si="1"/>
        <v/>
      </c>
      <c r="P79" s="94">
        <f t="shared" si="2"/>
        <v>0</v>
      </c>
      <c r="Q79" s="94">
        <f t="shared" si="2"/>
        <v>0</v>
      </c>
      <c r="R79" s="218">
        <f>(ROUND((F79/100*'Member Info'!$W$2), 2))</f>
        <v>0</v>
      </c>
      <c r="S79" s="218" t="e">
        <f t="shared" si="3"/>
        <v>#VALUE!</v>
      </c>
      <c r="T79" s="218" t="str">
        <f t="shared" si="4"/>
        <v/>
      </c>
      <c r="U79" s="227" t="str">
        <f t="shared" si="5"/>
        <v/>
      </c>
      <c r="V79" s="228" t="str">
        <f t="shared" si="6"/>
        <v/>
      </c>
      <c r="W79" s="228" t="str">
        <f t="shared" si="7"/>
        <v/>
      </c>
      <c r="X79" s="222">
        <f t="shared" si="8"/>
        <v>0</v>
      </c>
      <c r="Y79" s="110">
        <f t="shared" si="9"/>
        <v>0</v>
      </c>
      <c r="Z79" s="235" t="str">
        <f t="shared" si="10"/>
        <v/>
      </c>
      <c r="AA79" s="240" t="b">
        <f t="shared" si="11"/>
        <v>0</v>
      </c>
      <c r="AB79" s="235">
        <f t="shared" si="12"/>
        <v>0</v>
      </c>
      <c r="AC79" s="235">
        <f>IF('Member Info'!N76="",1,"")</f>
        <v>1</v>
      </c>
      <c r="AD79" s="243" t="e">
        <f t="shared" si="13"/>
        <v>#VALUE!</v>
      </c>
      <c r="AE79" s="130" t="str">
        <f t="shared" si="0"/>
        <v/>
      </c>
      <c r="AF79" s="124">
        <f t="shared" si="14"/>
        <v>1</v>
      </c>
      <c r="AG79" s="124" t="str">
        <f>IF('Member Info'!N76&lt;&gt;"",IF(AND('Member Info'!N76&lt;=$U$1,'Member Info'!N76&gt;=$T$1),1,0),"")</f>
        <v/>
      </c>
      <c r="AI79" s="124" t="b">
        <f t="shared" si="15"/>
        <v>0</v>
      </c>
      <c r="AJ79" s="124">
        <f t="shared" si="16"/>
        <v>0</v>
      </c>
      <c r="AL79" s="124">
        <f t="shared" si="17"/>
        <v>0</v>
      </c>
      <c r="AM79" s="124">
        <f>IF('Member Info'!F76&gt;$T$1,1,0)</f>
        <v>0</v>
      </c>
      <c r="AN79" s="124" t="b">
        <f>IF(ISERROR(T79),ERROR.TYPE(#REF!)=ERROR.TYPE(T79),FALSE)</f>
        <v>0</v>
      </c>
      <c r="AO79" s="124" t="b">
        <f>IF(ISERROR(U79),ERROR.TYPE(#REF!)=ERROR.TYPE(U79),FALSE)</f>
        <v>0</v>
      </c>
      <c r="AP79" s="124">
        <f>IF('Member Info'!F76&gt;'GP1 April 25'!$U$1,1,0)</f>
        <v>0</v>
      </c>
      <c r="AQ79" s="124">
        <f t="shared" si="18"/>
        <v>0</v>
      </c>
      <c r="AR79" s="124">
        <f t="shared" si="19"/>
        <v>0</v>
      </c>
      <c r="AS79" s="124">
        <f t="shared" si="20"/>
        <v>1</v>
      </c>
    </row>
    <row r="80" spans="1:45" x14ac:dyDescent="0.25">
      <c r="A80" s="4">
        <v>49</v>
      </c>
      <c r="B80" s="164">
        <f>'Member Info'!D77</f>
        <v>0</v>
      </c>
      <c r="C80" s="164">
        <f>'Member Info'!E77</f>
        <v>0</v>
      </c>
      <c r="D80" s="164" t="str">
        <f>'Member Info'!G77</f>
        <v/>
      </c>
      <c r="E80" s="165">
        <f>'Member Info'!B77</f>
        <v>0</v>
      </c>
      <c r="F80" s="242"/>
      <c r="G80" s="166" t="str">
        <f>IF(E80=0,"",('Member Info'!K77+'Member Info'!L77))</f>
        <v/>
      </c>
      <c r="H80" s="419"/>
      <c r="I80" s="419"/>
      <c r="J80" s="26"/>
      <c r="K80" s="26"/>
      <c r="L80" s="384" t="str">
        <f>IF(E80=0,"",IF('Member Info'!F77&gt;$U$1,CONCATENATE("Joined with practice on ", TEXT('Member Info'!F77, "DD/MM/YYYY")),IF('Member Info'!N77&lt;&gt;"",IF('Member Info'!N77&lt;$T$1,CONCATENATE("Left Scheme on ", TEXT('Member Info'!N77, "DD/MM/YYYY")),IF(OR(G80="",G80=0),"Error Detected, No rate entered",IF(E80=0,"",IF(F80="","Error Detected, No Pensionable pay",IF(AS80=1,"No Part Time Status Entered",IF(AR80=1,"No Part Time Hours Entered",IF(ISERROR(AD80)," Unknown Values entered.",IF(V80+W80&lt;1,"Acceptable",IF(T80+U80=200, "No Contributions Entered", IF(M80="","Error Detected, Choose reason&gt;",IF(Z80="1",IF(V80=1,"Please Enter Deemed Pensionable Pay","Add Any Relevant Details Above"),"Please Give Details Above"))))))))))),IF(OR(G80="",G80=0),"Error Detected, No rate entered",IF(E80=0,"",IF(F80="","Error Detected, No Pensionable pay",IF(AS80=1,"No Part Time Status Entered",IF(AR80=1,"No Part Time Hours Entered",IF(ISERROR(AD80)," Unknown Values entered.",IF(V80+W80&lt;1,"Acceptable",IF(T80+U80=200, "No Contributions Entered", IF(M80="","Error Detected, Choose reason&gt;",IF(Z80="1",IF(V80=1,"Please Enter Deemed Pensionable Pay","Add relevant Details Above"),"Please give details Above")))))))))))))</f>
        <v/>
      </c>
      <c r="M80" s="260"/>
      <c r="N80" s="91"/>
      <c r="O80" s="91" t="str">
        <f t="shared" si="1"/>
        <v/>
      </c>
      <c r="P80" s="94">
        <f t="shared" si="2"/>
        <v>0</v>
      </c>
      <c r="Q80" s="94">
        <f t="shared" si="2"/>
        <v>0</v>
      </c>
      <c r="R80" s="218">
        <f>(ROUND((F80/100*'Member Info'!$W$2), 2))</f>
        <v>0</v>
      </c>
      <c r="S80" s="218" t="e">
        <f t="shared" si="3"/>
        <v>#VALUE!</v>
      </c>
      <c r="T80" s="218" t="str">
        <f t="shared" si="4"/>
        <v/>
      </c>
      <c r="U80" s="227" t="str">
        <f t="shared" si="5"/>
        <v/>
      </c>
      <c r="V80" s="228" t="str">
        <f t="shared" si="6"/>
        <v/>
      </c>
      <c r="W80" s="228" t="str">
        <f t="shared" si="7"/>
        <v/>
      </c>
      <c r="X80" s="222">
        <f t="shared" si="8"/>
        <v>0</v>
      </c>
      <c r="Y80" s="110">
        <f t="shared" si="9"/>
        <v>0</v>
      </c>
      <c r="Z80" s="235" t="str">
        <f t="shared" si="10"/>
        <v/>
      </c>
      <c r="AA80" s="240" t="b">
        <f t="shared" si="11"/>
        <v>0</v>
      </c>
      <c r="AB80" s="235">
        <f t="shared" si="12"/>
        <v>0</v>
      </c>
      <c r="AC80" s="235">
        <f>IF('Member Info'!N77="",1,"")</f>
        <v>1</v>
      </c>
      <c r="AD80" s="243" t="e">
        <f t="shared" si="13"/>
        <v>#VALUE!</v>
      </c>
      <c r="AE80" s="130" t="str">
        <f t="shared" si="0"/>
        <v/>
      </c>
      <c r="AF80" s="124">
        <f t="shared" si="14"/>
        <v>1</v>
      </c>
      <c r="AG80" s="124" t="str">
        <f>IF('Member Info'!N77&lt;&gt;"",IF(AND('Member Info'!N77&lt;=$U$1,'Member Info'!N77&gt;=$T$1),1,0),"")</f>
        <v/>
      </c>
      <c r="AI80" s="124" t="b">
        <f t="shared" si="15"/>
        <v>0</v>
      </c>
      <c r="AJ80" s="124">
        <f t="shared" si="16"/>
        <v>0</v>
      </c>
      <c r="AL80" s="124">
        <f t="shared" si="17"/>
        <v>0</v>
      </c>
      <c r="AM80" s="124">
        <f>IF('Member Info'!F77&gt;$T$1,1,0)</f>
        <v>0</v>
      </c>
      <c r="AN80" s="124" t="b">
        <f>IF(ISERROR(T80),ERROR.TYPE(#REF!)=ERROR.TYPE(T80),FALSE)</f>
        <v>0</v>
      </c>
      <c r="AO80" s="124" t="b">
        <f>IF(ISERROR(U80),ERROR.TYPE(#REF!)=ERROR.TYPE(U80),FALSE)</f>
        <v>0</v>
      </c>
      <c r="AP80" s="124">
        <f>IF('Member Info'!F77&gt;'GP1 April 25'!$U$1,1,0)</f>
        <v>0</v>
      </c>
      <c r="AQ80" s="124">
        <f t="shared" si="18"/>
        <v>0</v>
      </c>
      <c r="AR80" s="124">
        <f t="shared" si="19"/>
        <v>0</v>
      </c>
      <c r="AS80" s="124">
        <f t="shared" si="20"/>
        <v>1</v>
      </c>
    </row>
    <row r="81" spans="1:45" x14ac:dyDescent="0.25">
      <c r="A81" s="4">
        <v>50</v>
      </c>
      <c r="B81" s="164">
        <f>'Member Info'!D78</f>
        <v>0</v>
      </c>
      <c r="C81" s="164">
        <f>'Member Info'!E78</f>
        <v>0</v>
      </c>
      <c r="D81" s="164" t="str">
        <f>'Member Info'!G78</f>
        <v/>
      </c>
      <c r="E81" s="165">
        <f>'Member Info'!B78</f>
        <v>0</v>
      </c>
      <c r="F81" s="242"/>
      <c r="G81" s="166" t="str">
        <f>IF(E81=0,"",('Member Info'!K78+'Member Info'!L78))</f>
        <v/>
      </c>
      <c r="H81" s="419"/>
      <c r="I81" s="419"/>
      <c r="J81" s="26"/>
      <c r="K81" s="26"/>
      <c r="L81" s="384" t="str">
        <f>IF(E81=0,"",IF('Member Info'!F78&gt;$U$1,CONCATENATE("Joined with practice on ", TEXT('Member Info'!F78, "DD/MM/YYYY")),IF('Member Info'!N78&lt;&gt;"",IF('Member Info'!N78&lt;$T$1,CONCATENATE("Left Scheme on ", TEXT('Member Info'!N78, "DD/MM/YYYY")),IF(OR(G81="",G81=0),"Error Detected, No rate entered",IF(E81=0,"",IF(F81="","Error Detected, No Pensionable pay",IF(AS81=1,"No Part Time Status Entered",IF(AR81=1,"No Part Time Hours Entered",IF(ISERROR(AD81)," Unknown Values entered.",IF(V81+W81&lt;1,"Acceptable",IF(T81+U81=200, "No Contributions Entered", IF(M81="","Error Detected, Choose reason&gt;",IF(Z81="1",IF(V81=1,"Please Enter Deemed Pensionable Pay","Add Any Relevant Details Above"),"Please Give Details Above"))))))))))),IF(OR(G81="",G81=0),"Error Detected, No rate entered",IF(E81=0,"",IF(F81="","Error Detected, No Pensionable pay",IF(AS81=1,"No Part Time Status Entered",IF(AR81=1,"No Part Time Hours Entered",IF(ISERROR(AD81)," Unknown Values entered.",IF(V81+W81&lt;1,"Acceptable",IF(T81+U81=200, "No Contributions Entered", IF(M81="","Error Detected, Choose reason&gt;",IF(Z81="1",IF(V81=1,"Please Enter Deemed Pensionable Pay","Add relevant Details Above"),"Please give details Above")))))))))))))</f>
        <v/>
      </c>
      <c r="M81" s="260"/>
      <c r="N81" s="91"/>
      <c r="O81" s="91" t="str">
        <f t="shared" si="1"/>
        <v/>
      </c>
      <c r="P81" s="94">
        <f t="shared" si="2"/>
        <v>0</v>
      </c>
      <c r="Q81" s="94">
        <f t="shared" si="2"/>
        <v>0</v>
      </c>
      <c r="R81" s="218">
        <f>(ROUND((F81/100*'Member Info'!$W$2), 2))</f>
        <v>0</v>
      </c>
      <c r="S81" s="218" t="e">
        <f t="shared" si="3"/>
        <v>#VALUE!</v>
      </c>
      <c r="T81" s="218" t="str">
        <f t="shared" si="4"/>
        <v/>
      </c>
      <c r="U81" s="227" t="str">
        <f t="shared" si="5"/>
        <v/>
      </c>
      <c r="V81" s="228" t="str">
        <f t="shared" si="6"/>
        <v/>
      </c>
      <c r="W81" s="228" t="str">
        <f t="shared" si="7"/>
        <v/>
      </c>
      <c r="X81" s="222">
        <f t="shared" si="8"/>
        <v>0</v>
      </c>
      <c r="Y81" s="110">
        <f t="shared" si="9"/>
        <v>0</v>
      </c>
      <c r="Z81" s="235" t="str">
        <f t="shared" si="10"/>
        <v/>
      </c>
      <c r="AA81" s="240" t="b">
        <f t="shared" si="11"/>
        <v>0</v>
      </c>
      <c r="AB81" s="235">
        <f t="shared" si="12"/>
        <v>0</v>
      </c>
      <c r="AC81" s="235">
        <f>IF('Member Info'!N78="",1,"")</f>
        <v>1</v>
      </c>
      <c r="AD81" s="243" t="e">
        <f t="shared" si="13"/>
        <v>#VALUE!</v>
      </c>
      <c r="AE81" s="130" t="str">
        <f t="shared" si="0"/>
        <v/>
      </c>
      <c r="AF81" s="124">
        <f t="shared" si="14"/>
        <v>1</v>
      </c>
      <c r="AG81" s="124" t="str">
        <f>IF('Member Info'!N78&lt;&gt;"",IF(AND('Member Info'!N78&lt;=$U$1,'Member Info'!N78&gt;=$T$1),1,0),"")</f>
        <v/>
      </c>
      <c r="AI81" s="124" t="b">
        <f t="shared" si="15"/>
        <v>0</v>
      </c>
      <c r="AJ81" s="124">
        <f t="shared" si="16"/>
        <v>0</v>
      </c>
      <c r="AL81" s="124">
        <f t="shared" si="17"/>
        <v>0</v>
      </c>
      <c r="AM81" s="124">
        <f>IF('Member Info'!F78&gt;$T$1,1,0)</f>
        <v>0</v>
      </c>
      <c r="AN81" s="124" t="b">
        <f>IF(ISERROR(T81),ERROR.TYPE(#REF!)=ERROR.TYPE(T81),FALSE)</f>
        <v>0</v>
      </c>
      <c r="AO81" s="124" t="b">
        <f>IF(ISERROR(U81),ERROR.TYPE(#REF!)=ERROR.TYPE(U81),FALSE)</f>
        <v>0</v>
      </c>
      <c r="AP81" s="124">
        <f>IF('Member Info'!F78&gt;'GP1 April 25'!$U$1,1,0)</f>
        <v>0</v>
      </c>
      <c r="AQ81" s="124">
        <f t="shared" si="18"/>
        <v>0</v>
      </c>
      <c r="AR81" s="124">
        <f t="shared" si="19"/>
        <v>0</v>
      </c>
      <c r="AS81" s="124">
        <f t="shared" si="20"/>
        <v>1</v>
      </c>
    </row>
    <row r="82" spans="1:45" x14ac:dyDescent="0.25">
      <c r="A82" s="4">
        <v>51</v>
      </c>
      <c r="B82" s="164">
        <f>'Member Info'!D79</f>
        <v>0</v>
      </c>
      <c r="C82" s="164">
        <f>'Member Info'!E79</f>
        <v>0</v>
      </c>
      <c r="D82" s="164" t="str">
        <f>'Member Info'!G79</f>
        <v/>
      </c>
      <c r="E82" s="165">
        <f>'Member Info'!B79</f>
        <v>0</v>
      </c>
      <c r="F82" s="242"/>
      <c r="G82" s="166" t="str">
        <f>IF(E82=0,"",('Member Info'!K79+'Member Info'!L79))</f>
        <v/>
      </c>
      <c r="H82" s="419"/>
      <c r="I82" s="419"/>
      <c r="J82" s="26"/>
      <c r="K82" s="26"/>
      <c r="L82" s="384" t="str">
        <f>IF(E82=0,"",IF('Member Info'!F79&gt;$U$1,CONCATENATE("Joined with practice on ", TEXT('Member Info'!F79, "DD/MM/YYYY")),IF('Member Info'!N79&lt;&gt;"",IF('Member Info'!N79&lt;$T$1,CONCATENATE("Left Scheme on ", TEXT('Member Info'!N79, "DD/MM/YYYY")),IF(OR(G82="",G82=0),"Error Detected, No rate entered",IF(E82=0,"",IF(F82="","Error Detected, No Pensionable pay",IF(AS82=1,"No Part Time Status Entered",IF(AR82=1,"No Part Time Hours Entered",IF(ISERROR(AD82)," Unknown Values entered.",IF(V82+W82&lt;1,"Acceptable",IF(T82+U82=200, "No Contributions Entered", IF(M82="","Error Detected, Choose reason&gt;",IF(Z82="1",IF(V82=1,"Please Enter Deemed Pensionable Pay","Add Any Relevant Details Above"),"Please Give Details Above"))))))))))),IF(OR(G82="",G82=0),"Error Detected, No rate entered",IF(E82=0,"",IF(F82="","Error Detected, No Pensionable pay",IF(AS82=1,"No Part Time Status Entered",IF(AR82=1,"No Part Time Hours Entered",IF(ISERROR(AD82)," Unknown Values entered.",IF(V82+W82&lt;1,"Acceptable",IF(T82+U82=200, "No Contributions Entered", IF(M82="","Error Detected, Choose reason&gt;",IF(Z82="1",IF(V82=1,"Please Enter Deemed Pensionable Pay","Add relevant Details Above"),"Please give details Above")))))))))))))</f>
        <v/>
      </c>
      <c r="M82" s="260"/>
      <c r="N82" s="91"/>
      <c r="O82" s="91" t="str">
        <f t="shared" si="1"/>
        <v/>
      </c>
      <c r="P82" s="94">
        <f t="shared" si="2"/>
        <v>0</v>
      </c>
      <c r="Q82" s="94">
        <f t="shared" si="2"/>
        <v>0</v>
      </c>
      <c r="R82" s="218">
        <f>(ROUND((F82/100*'Member Info'!$W$2), 2))</f>
        <v>0</v>
      </c>
      <c r="S82" s="218" t="e">
        <f t="shared" si="3"/>
        <v>#VALUE!</v>
      </c>
      <c r="T82" s="218" t="str">
        <f t="shared" si="4"/>
        <v/>
      </c>
      <c r="U82" s="227" t="str">
        <f t="shared" si="5"/>
        <v/>
      </c>
      <c r="V82" s="228" t="str">
        <f t="shared" si="6"/>
        <v/>
      </c>
      <c r="W82" s="228" t="str">
        <f t="shared" si="7"/>
        <v/>
      </c>
      <c r="X82" s="222">
        <f t="shared" si="8"/>
        <v>0</v>
      </c>
      <c r="Y82" s="110">
        <f t="shared" si="9"/>
        <v>0</v>
      </c>
      <c r="Z82" s="235" t="str">
        <f t="shared" si="10"/>
        <v/>
      </c>
      <c r="AA82" s="240" t="b">
        <f t="shared" si="11"/>
        <v>0</v>
      </c>
      <c r="AB82" s="235">
        <f t="shared" si="12"/>
        <v>0</v>
      </c>
      <c r="AC82" s="235">
        <f>IF('Member Info'!N79="",1,"")</f>
        <v>1</v>
      </c>
      <c r="AD82" s="243" t="e">
        <f t="shared" si="13"/>
        <v>#VALUE!</v>
      </c>
      <c r="AE82" s="130" t="str">
        <f t="shared" si="0"/>
        <v/>
      </c>
      <c r="AF82" s="124">
        <f t="shared" si="14"/>
        <v>1</v>
      </c>
      <c r="AG82" s="124" t="str">
        <f>IF('Member Info'!N79&lt;&gt;"",IF(AND('Member Info'!N79&lt;=$U$1,'Member Info'!N79&gt;=$T$1),1,0),"")</f>
        <v/>
      </c>
      <c r="AI82" s="124" t="b">
        <f t="shared" si="15"/>
        <v>0</v>
      </c>
      <c r="AJ82" s="124">
        <f t="shared" si="16"/>
        <v>0</v>
      </c>
      <c r="AL82" s="124">
        <f t="shared" si="17"/>
        <v>0</v>
      </c>
      <c r="AM82" s="124">
        <f>IF('Member Info'!F79&gt;$T$1,1,0)</f>
        <v>0</v>
      </c>
      <c r="AN82" s="124" t="b">
        <f>IF(ISERROR(T82),ERROR.TYPE(#REF!)=ERROR.TYPE(T82),FALSE)</f>
        <v>0</v>
      </c>
      <c r="AO82" s="124" t="b">
        <f>IF(ISERROR(U82),ERROR.TYPE(#REF!)=ERROR.TYPE(U82),FALSE)</f>
        <v>0</v>
      </c>
      <c r="AP82" s="124">
        <f>IF('Member Info'!F79&gt;'GP1 April 25'!$U$1,1,0)</f>
        <v>0</v>
      </c>
      <c r="AQ82" s="124">
        <f t="shared" si="18"/>
        <v>0</v>
      </c>
      <c r="AR82" s="124">
        <f t="shared" si="19"/>
        <v>0</v>
      </c>
      <c r="AS82" s="124">
        <f t="shared" si="20"/>
        <v>1</v>
      </c>
    </row>
    <row r="83" spans="1:45" x14ac:dyDescent="0.25">
      <c r="A83" s="4">
        <v>52</v>
      </c>
      <c r="B83" s="164">
        <f>'Member Info'!D80</f>
        <v>0</v>
      </c>
      <c r="C83" s="164">
        <f>'Member Info'!E80</f>
        <v>0</v>
      </c>
      <c r="D83" s="164" t="str">
        <f>'Member Info'!G80</f>
        <v/>
      </c>
      <c r="E83" s="165">
        <f>'Member Info'!B80</f>
        <v>0</v>
      </c>
      <c r="F83" s="242"/>
      <c r="G83" s="166" t="str">
        <f>IF(E83=0,"",('Member Info'!K80+'Member Info'!L80))</f>
        <v/>
      </c>
      <c r="H83" s="419"/>
      <c r="I83" s="419"/>
      <c r="J83" s="26"/>
      <c r="K83" s="26"/>
      <c r="L83" s="384" t="str">
        <f>IF(E83=0,"",IF('Member Info'!F80&gt;$U$1,CONCATENATE("Joined with practice on ", TEXT('Member Info'!F80, "DD/MM/YYYY")),IF('Member Info'!N80&lt;&gt;"",IF('Member Info'!N80&lt;$T$1,CONCATENATE("Left Scheme on ", TEXT('Member Info'!N80, "DD/MM/YYYY")),IF(OR(G83="",G83=0),"Error Detected, No rate entered",IF(E83=0,"",IF(F83="","Error Detected, No Pensionable pay",IF(AS83=1,"No Part Time Status Entered",IF(AR83=1,"No Part Time Hours Entered",IF(ISERROR(AD83)," Unknown Values entered.",IF(V83+W83&lt;1,"Acceptable",IF(T83+U83=200, "No Contributions Entered", IF(M83="","Error Detected, Choose reason&gt;",IF(Z83="1",IF(V83=1,"Please Enter Deemed Pensionable Pay","Add Any Relevant Details Above"),"Please Give Details Above"))))))))))),IF(OR(G83="",G83=0),"Error Detected, No rate entered",IF(E83=0,"",IF(F83="","Error Detected, No Pensionable pay",IF(AS83=1,"No Part Time Status Entered",IF(AR83=1,"No Part Time Hours Entered",IF(ISERROR(AD83)," Unknown Values entered.",IF(V83+W83&lt;1,"Acceptable",IF(T83+U83=200, "No Contributions Entered", IF(M83="","Error Detected, Choose reason&gt;",IF(Z83="1",IF(V83=1,"Please Enter Deemed Pensionable Pay","Add relevant Details Above"),"Please give details Above")))))))))))))</f>
        <v/>
      </c>
      <c r="M83" s="260"/>
      <c r="N83" s="91"/>
      <c r="O83" s="91" t="str">
        <f t="shared" si="1"/>
        <v/>
      </c>
      <c r="P83" s="94">
        <f t="shared" si="2"/>
        <v>0</v>
      </c>
      <c r="Q83" s="94">
        <f t="shared" si="2"/>
        <v>0</v>
      </c>
      <c r="R83" s="218">
        <f>(ROUND((F83/100*'Member Info'!$W$2), 2))</f>
        <v>0</v>
      </c>
      <c r="S83" s="218" t="e">
        <f t="shared" si="3"/>
        <v>#VALUE!</v>
      </c>
      <c r="T83" s="218" t="str">
        <f t="shared" si="4"/>
        <v/>
      </c>
      <c r="U83" s="227" t="str">
        <f t="shared" si="5"/>
        <v/>
      </c>
      <c r="V83" s="228" t="str">
        <f t="shared" si="6"/>
        <v/>
      </c>
      <c r="W83" s="228" t="str">
        <f t="shared" si="7"/>
        <v/>
      </c>
      <c r="X83" s="222">
        <f t="shared" si="8"/>
        <v>0</v>
      </c>
      <c r="Y83" s="110">
        <f t="shared" si="9"/>
        <v>0</v>
      </c>
      <c r="Z83" s="235" t="str">
        <f t="shared" si="10"/>
        <v/>
      </c>
      <c r="AA83" s="240" t="b">
        <f t="shared" si="11"/>
        <v>0</v>
      </c>
      <c r="AB83" s="235">
        <f t="shared" si="12"/>
        <v>0</v>
      </c>
      <c r="AC83" s="235">
        <f>IF('Member Info'!N80="",1,"")</f>
        <v>1</v>
      </c>
      <c r="AD83" s="243" t="e">
        <f t="shared" si="13"/>
        <v>#VALUE!</v>
      </c>
      <c r="AE83" s="130" t="str">
        <f t="shared" si="0"/>
        <v/>
      </c>
      <c r="AF83" s="124">
        <f t="shared" si="14"/>
        <v>1</v>
      </c>
      <c r="AG83" s="124" t="str">
        <f>IF('Member Info'!N80&lt;&gt;"",IF(AND('Member Info'!N80&lt;=$U$1,'Member Info'!N80&gt;=$T$1),1,0),"")</f>
        <v/>
      </c>
      <c r="AI83" s="124" t="b">
        <f t="shared" si="15"/>
        <v>0</v>
      </c>
      <c r="AJ83" s="124">
        <f t="shared" si="16"/>
        <v>0</v>
      </c>
      <c r="AL83" s="124">
        <f t="shared" si="17"/>
        <v>0</v>
      </c>
      <c r="AM83" s="124">
        <f>IF('Member Info'!F80&gt;$T$1,1,0)</f>
        <v>0</v>
      </c>
      <c r="AN83" s="124" t="b">
        <f>IF(ISERROR(T83),ERROR.TYPE(#REF!)=ERROR.TYPE(T83),FALSE)</f>
        <v>0</v>
      </c>
      <c r="AO83" s="124" t="b">
        <f>IF(ISERROR(U83),ERROR.TYPE(#REF!)=ERROR.TYPE(U83),FALSE)</f>
        <v>0</v>
      </c>
      <c r="AP83" s="124">
        <f>IF('Member Info'!F80&gt;'GP1 April 25'!$U$1,1,0)</f>
        <v>0</v>
      </c>
      <c r="AQ83" s="124">
        <f t="shared" si="18"/>
        <v>0</v>
      </c>
      <c r="AR83" s="124">
        <f t="shared" si="19"/>
        <v>0</v>
      </c>
      <c r="AS83" s="124">
        <f t="shared" si="20"/>
        <v>1</v>
      </c>
    </row>
    <row r="84" spans="1:45" x14ac:dyDescent="0.25">
      <c r="A84" s="4">
        <v>53</v>
      </c>
      <c r="B84" s="164">
        <f>'Member Info'!D81</f>
        <v>0</v>
      </c>
      <c r="C84" s="164">
        <f>'Member Info'!E81</f>
        <v>0</v>
      </c>
      <c r="D84" s="164" t="str">
        <f>'Member Info'!G81</f>
        <v/>
      </c>
      <c r="E84" s="165">
        <f>'Member Info'!B81</f>
        <v>0</v>
      </c>
      <c r="F84" s="242"/>
      <c r="G84" s="166" t="str">
        <f>IF(E84=0,"",('Member Info'!K81+'Member Info'!L81))</f>
        <v/>
      </c>
      <c r="H84" s="419"/>
      <c r="I84" s="419"/>
      <c r="J84" s="26"/>
      <c r="K84" s="26"/>
      <c r="L84" s="384" t="str">
        <f>IF(E84=0,"",IF('Member Info'!F81&gt;$U$1,CONCATENATE("Joined with practice on ", TEXT('Member Info'!F81, "DD/MM/YYYY")),IF('Member Info'!N81&lt;&gt;"",IF('Member Info'!N81&lt;$T$1,CONCATENATE("Left Scheme on ", TEXT('Member Info'!N81, "DD/MM/YYYY")),IF(OR(G84="",G84=0),"Error Detected, No rate entered",IF(E84=0,"",IF(F84="","Error Detected, No Pensionable pay",IF(AS84=1,"No Part Time Status Entered",IF(AR84=1,"No Part Time Hours Entered",IF(ISERROR(AD84)," Unknown Values entered.",IF(V84+W84&lt;1,"Acceptable",IF(T84+U84=200, "No Contributions Entered", IF(M84="","Error Detected, Choose reason&gt;",IF(Z84="1",IF(V84=1,"Please Enter Deemed Pensionable Pay","Add Any Relevant Details Above"),"Please Give Details Above"))))))))))),IF(OR(G84="",G84=0),"Error Detected, No rate entered",IF(E84=0,"",IF(F84="","Error Detected, No Pensionable pay",IF(AS84=1,"No Part Time Status Entered",IF(AR84=1,"No Part Time Hours Entered",IF(ISERROR(AD84)," Unknown Values entered.",IF(V84+W84&lt;1,"Acceptable",IF(T84+U84=200, "No Contributions Entered", IF(M84="","Error Detected, Choose reason&gt;",IF(Z84="1",IF(V84=1,"Please Enter Deemed Pensionable Pay","Add relevant Details Above"),"Please give details Above")))))))))))))</f>
        <v/>
      </c>
      <c r="M84" s="260"/>
      <c r="N84" s="91"/>
      <c r="O84" s="91" t="str">
        <f t="shared" si="1"/>
        <v/>
      </c>
      <c r="P84" s="94">
        <f t="shared" si="2"/>
        <v>0</v>
      </c>
      <c r="Q84" s="94">
        <f t="shared" si="2"/>
        <v>0</v>
      </c>
      <c r="R84" s="218">
        <f>(ROUND((F84/100*'Member Info'!$W$2), 2))</f>
        <v>0</v>
      </c>
      <c r="S84" s="218" t="e">
        <f t="shared" si="3"/>
        <v>#VALUE!</v>
      </c>
      <c r="T84" s="218" t="str">
        <f t="shared" si="4"/>
        <v/>
      </c>
      <c r="U84" s="227" t="str">
        <f t="shared" si="5"/>
        <v/>
      </c>
      <c r="V84" s="228" t="str">
        <f t="shared" si="6"/>
        <v/>
      </c>
      <c r="W84" s="228" t="str">
        <f t="shared" si="7"/>
        <v/>
      </c>
      <c r="X84" s="222">
        <f t="shared" si="8"/>
        <v>0</v>
      </c>
      <c r="Y84" s="110">
        <f t="shared" si="9"/>
        <v>0</v>
      </c>
      <c r="Z84" s="235" t="str">
        <f t="shared" si="10"/>
        <v/>
      </c>
      <c r="AA84" s="240" t="b">
        <f t="shared" si="11"/>
        <v>0</v>
      </c>
      <c r="AB84" s="235">
        <f t="shared" si="12"/>
        <v>0</v>
      </c>
      <c r="AC84" s="235">
        <f>IF('Member Info'!N81="",1,"")</f>
        <v>1</v>
      </c>
      <c r="AD84" s="243" t="e">
        <f t="shared" si="13"/>
        <v>#VALUE!</v>
      </c>
      <c r="AE84" s="130" t="str">
        <f t="shared" si="0"/>
        <v/>
      </c>
      <c r="AF84" s="124">
        <f t="shared" si="14"/>
        <v>1</v>
      </c>
      <c r="AG84" s="124" t="str">
        <f>IF('Member Info'!N81&lt;&gt;"",IF(AND('Member Info'!N81&lt;=$U$1,'Member Info'!N81&gt;=$T$1),1,0),"")</f>
        <v/>
      </c>
      <c r="AI84" s="124" t="b">
        <f t="shared" si="15"/>
        <v>0</v>
      </c>
      <c r="AJ84" s="124">
        <f t="shared" si="16"/>
        <v>0</v>
      </c>
      <c r="AL84" s="124">
        <f t="shared" si="17"/>
        <v>0</v>
      </c>
      <c r="AM84" s="124">
        <f>IF('Member Info'!F81&gt;$T$1,1,0)</f>
        <v>0</v>
      </c>
      <c r="AN84" s="124" t="b">
        <f>IF(ISERROR(T84),ERROR.TYPE(#REF!)=ERROR.TYPE(T84),FALSE)</f>
        <v>0</v>
      </c>
      <c r="AO84" s="124" t="b">
        <f>IF(ISERROR(U84),ERROR.TYPE(#REF!)=ERROR.TYPE(U84),FALSE)</f>
        <v>0</v>
      </c>
      <c r="AP84" s="124">
        <f>IF('Member Info'!F81&gt;'GP1 April 25'!$U$1,1,0)</f>
        <v>0</v>
      </c>
      <c r="AQ84" s="124">
        <f t="shared" si="18"/>
        <v>0</v>
      </c>
      <c r="AR84" s="124">
        <f t="shared" si="19"/>
        <v>0</v>
      </c>
      <c r="AS84" s="124">
        <f t="shared" si="20"/>
        <v>1</v>
      </c>
    </row>
    <row r="85" spans="1:45" x14ac:dyDescent="0.25">
      <c r="A85" s="4">
        <v>54</v>
      </c>
      <c r="B85" s="164">
        <f>'Member Info'!D82</f>
        <v>0</v>
      </c>
      <c r="C85" s="164">
        <f>'Member Info'!E82</f>
        <v>0</v>
      </c>
      <c r="D85" s="164" t="str">
        <f>'Member Info'!G82</f>
        <v/>
      </c>
      <c r="E85" s="165">
        <f>'Member Info'!B82</f>
        <v>0</v>
      </c>
      <c r="F85" s="242"/>
      <c r="G85" s="166" t="str">
        <f>IF(E85=0,"",('Member Info'!K82+'Member Info'!L82))</f>
        <v/>
      </c>
      <c r="H85" s="419"/>
      <c r="I85" s="419"/>
      <c r="J85" s="26"/>
      <c r="K85" s="26"/>
      <c r="L85" s="384" t="str">
        <f>IF(E85=0,"",IF('Member Info'!F82&gt;$U$1,CONCATENATE("Joined with practice on ", TEXT('Member Info'!F82, "DD/MM/YYYY")),IF('Member Info'!N82&lt;&gt;"",IF('Member Info'!N82&lt;$T$1,CONCATENATE("Left Scheme on ", TEXT('Member Info'!N82, "DD/MM/YYYY")),IF(OR(G85="",G85=0),"Error Detected, No rate entered",IF(E85=0,"",IF(F85="","Error Detected, No Pensionable pay",IF(AS85=1,"No Part Time Status Entered",IF(AR85=1,"No Part Time Hours Entered",IF(ISERROR(AD85)," Unknown Values entered.",IF(V85+W85&lt;1,"Acceptable",IF(T85+U85=200, "No Contributions Entered", IF(M85="","Error Detected, Choose reason&gt;",IF(Z85="1",IF(V85=1,"Please Enter Deemed Pensionable Pay","Add Any Relevant Details Above"),"Please Give Details Above"))))))))))),IF(OR(G85="",G85=0),"Error Detected, No rate entered",IF(E85=0,"",IF(F85="","Error Detected, No Pensionable pay",IF(AS85=1,"No Part Time Status Entered",IF(AR85=1,"No Part Time Hours Entered",IF(ISERROR(AD85)," Unknown Values entered.",IF(V85+W85&lt;1,"Acceptable",IF(T85+U85=200, "No Contributions Entered", IF(M85="","Error Detected, Choose reason&gt;",IF(Z85="1",IF(V85=1,"Please Enter Deemed Pensionable Pay","Add relevant Details Above"),"Please give details Above")))))))))))))</f>
        <v/>
      </c>
      <c r="M85" s="260"/>
      <c r="N85" s="91"/>
      <c r="O85" s="91" t="str">
        <f t="shared" si="1"/>
        <v/>
      </c>
      <c r="P85" s="94">
        <f t="shared" si="2"/>
        <v>0</v>
      </c>
      <c r="Q85" s="94">
        <f t="shared" si="2"/>
        <v>0</v>
      </c>
      <c r="R85" s="218">
        <f>(ROUND((F85/100*'Member Info'!$W$2), 2))</f>
        <v>0</v>
      </c>
      <c r="S85" s="218" t="e">
        <f t="shared" si="3"/>
        <v>#VALUE!</v>
      </c>
      <c r="T85" s="218" t="str">
        <f t="shared" si="4"/>
        <v/>
      </c>
      <c r="U85" s="227" t="str">
        <f t="shared" si="5"/>
        <v/>
      </c>
      <c r="V85" s="228" t="str">
        <f t="shared" si="6"/>
        <v/>
      </c>
      <c r="W85" s="228" t="str">
        <f t="shared" si="7"/>
        <v/>
      </c>
      <c r="X85" s="222">
        <f t="shared" si="8"/>
        <v>0</v>
      </c>
      <c r="Y85" s="110">
        <f t="shared" si="9"/>
        <v>0</v>
      </c>
      <c r="Z85" s="235" t="str">
        <f t="shared" si="10"/>
        <v/>
      </c>
      <c r="AA85" s="240" t="b">
        <f t="shared" si="11"/>
        <v>0</v>
      </c>
      <c r="AB85" s="235">
        <f t="shared" si="12"/>
        <v>0</v>
      </c>
      <c r="AC85" s="235">
        <f>IF('Member Info'!N82="",1,"")</f>
        <v>1</v>
      </c>
      <c r="AD85" s="243" t="e">
        <f t="shared" si="13"/>
        <v>#VALUE!</v>
      </c>
      <c r="AE85" s="130" t="str">
        <f t="shared" si="0"/>
        <v/>
      </c>
      <c r="AF85" s="124">
        <f t="shared" si="14"/>
        <v>1</v>
      </c>
      <c r="AG85" s="124" t="str">
        <f>IF('Member Info'!N82&lt;&gt;"",IF(AND('Member Info'!N82&lt;=$U$1,'Member Info'!N82&gt;=$T$1),1,0),"")</f>
        <v/>
      </c>
      <c r="AI85" s="124" t="b">
        <f t="shared" si="15"/>
        <v>0</v>
      </c>
      <c r="AJ85" s="124">
        <f t="shared" si="16"/>
        <v>0</v>
      </c>
      <c r="AL85" s="124">
        <f t="shared" si="17"/>
        <v>0</v>
      </c>
      <c r="AM85" s="124">
        <f>IF('Member Info'!F82&gt;$T$1,1,0)</f>
        <v>0</v>
      </c>
      <c r="AN85" s="124" t="b">
        <f>IF(ISERROR(T85),ERROR.TYPE(#REF!)=ERROR.TYPE(T85),FALSE)</f>
        <v>0</v>
      </c>
      <c r="AO85" s="124" t="b">
        <f>IF(ISERROR(U85),ERROR.TYPE(#REF!)=ERROR.TYPE(U85),FALSE)</f>
        <v>0</v>
      </c>
      <c r="AP85" s="124">
        <f>IF('Member Info'!F82&gt;'GP1 April 25'!$U$1,1,0)</f>
        <v>0</v>
      </c>
      <c r="AQ85" s="124">
        <f t="shared" si="18"/>
        <v>0</v>
      </c>
      <c r="AR85" s="124">
        <f t="shared" si="19"/>
        <v>0</v>
      </c>
      <c r="AS85" s="124">
        <f t="shared" si="20"/>
        <v>1</v>
      </c>
    </row>
    <row r="86" spans="1:45" x14ac:dyDescent="0.25">
      <c r="A86" s="4">
        <v>55</v>
      </c>
      <c r="B86" s="164">
        <f>'Member Info'!D83</f>
        <v>0</v>
      </c>
      <c r="C86" s="164">
        <f>'Member Info'!E83</f>
        <v>0</v>
      </c>
      <c r="D86" s="164" t="str">
        <f>'Member Info'!G83</f>
        <v/>
      </c>
      <c r="E86" s="165">
        <f>'Member Info'!B83</f>
        <v>0</v>
      </c>
      <c r="F86" s="242"/>
      <c r="G86" s="166" t="str">
        <f>IF(E86=0,"",('Member Info'!K83+'Member Info'!L83))</f>
        <v/>
      </c>
      <c r="H86" s="419"/>
      <c r="I86" s="419"/>
      <c r="J86" s="26"/>
      <c r="K86" s="26"/>
      <c r="L86" s="384" t="str">
        <f>IF(E86=0,"",IF('Member Info'!F83&gt;$U$1,CONCATENATE("Joined with practice on ", TEXT('Member Info'!F83, "DD/MM/YYYY")),IF('Member Info'!N83&lt;&gt;"",IF('Member Info'!N83&lt;$T$1,CONCATENATE("Left Scheme on ", TEXT('Member Info'!N83, "DD/MM/YYYY")),IF(OR(G86="",G86=0),"Error Detected, No rate entered",IF(E86=0,"",IF(F86="","Error Detected, No Pensionable pay",IF(AS86=1,"No Part Time Status Entered",IF(AR86=1,"No Part Time Hours Entered",IF(ISERROR(AD86)," Unknown Values entered.",IF(V86+W86&lt;1,"Acceptable",IF(T86+U86=200, "No Contributions Entered", IF(M86="","Error Detected, Choose reason&gt;",IF(Z86="1",IF(V86=1,"Please Enter Deemed Pensionable Pay","Add Any Relevant Details Above"),"Please Give Details Above"))))))))))),IF(OR(G86="",G86=0),"Error Detected, No rate entered",IF(E86=0,"",IF(F86="","Error Detected, No Pensionable pay",IF(AS86=1,"No Part Time Status Entered",IF(AR86=1,"No Part Time Hours Entered",IF(ISERROR(AD86)," Unknown Values entered.",IF(V86+W86&lt;1,"Acceptable",IF(T86+U86=200, "No Contributions Entered", IF(M86="","Error Detected, Choose reason&gt;",IF(Z86="1",IF(V86=1,"Please Enter Deemed Pensionable Pay","Add relevant Details Above"),"Please give details Above")))))))))))))</f>
        <v/>
      </c>
      <c r="M86" s="260"/>
      <c r="N86" s="91"/>
      <c r="O86" s="91" t="str">
        <f t="shared" si="1"/>
        <v/>
      </c>
      <c r="P86" s="94">
        <f t="shared" si="2"/>
        <v>0</v>
      </c>
      <c r="Q86" s="94">
        <f t="shared" si="2"/>
        <v>0</v>
      </c>
      <c r="R86" s="218">
        <f>(ROUND((F86/100*'Member Info'!$W$2), 2))</f>
        <v>0</v>
      </c>
      <c r="S86" s="218" t="e">
        <f t="shared" si="3"/>
        <v>#VALUE!</v>
      </c>
      <c r="T86" s="218" t="str">
        <f t="shared" si="4"/>
        <v/>
      </c>
      <c r="U86" s="227" t="str">
        <f t="shared" si="5"/>
        <v/>
      </c>
      <c r="V86" s="228" t="str">
        <f t="shared" si="6"/>
        <v/>
      </c>
      <c r="W86" s="228" t="str">
        <f t="shared" si="7"/>
        <v/>
      </c>
      <c r="X86" s="222">
        <f t="shared" si="8"/>
        <v>0</v>
      </c>
      <c r="Y86" s="110">
        <f t="shared" si="9"/>
        <v>0</v>
      </c>
      <c r="Z86" s="235" t="str">
        <f t="shared" si="10"/>
        <v/>
      </c>
      <c r="AA86" s="240" t="b">
        <f t="shared" si="11"/>
        <v>0</v>
      </c>
      <c r="AB86" s="235">
        <f t="shared" si="12"/>
        <v>0</v>
      </c>
      <c r="AC86" s="235">
        <f>IF('Member Info'!N83="",1,"")</f>
        <v>1</v>
      </c>
      <c r="AD86" s="243" t="e">
        <f t="shared" si="13"/>
        <v>#VALUE!</v>
      </c>
      <c r="AE86" s="130" t="str">
        <f t="shared" si="0"/>
        <v/>
      </c>
      <c r="AF86" s="124">
        <f t="shared" si="14"/>
        <v>1</v>
      </c>
      <c r="AG86" s="124" t="str">
        <f>IF('Member Info'!N83&lt;&gt;"",IF(AND('Member Info'!N83&lt;=$U$1,'Member Info'!N83&gt;=$T$1),1,0),"")</f>
        <v/>
      </c>
      <c r="AI86" s="124" t="b">
        <f t="shared" si="15"/>
        <v>0</v>
      </c>
      <c r="AJ86" s="124">
        <f t="shared" si="16"/>
        <v>0</v>
      </c>
      <c r="AL86" s="124">
        <f t="shared" si="17"/>
        <v>0</v>
      </c>
      <c r="AM86" s="124">
        <f>IF('Member Info'!F83&gt;$T$1,1,0)</f>
        <v>0</v>
      </c>
      <c r="AN86" s="124" t="b">
        <f>IF(ISERROR(T86),ERROR.TYPE(#REF!)=ERROR.TYPE(T86),FALSE)</f>
        <v>0</v>
      </c>
      <c r="AO86" s="124" t="b">
        <f>IF(ISERROR(U86),ERROR.TYPE(#REF!)=ERROR.TYPE(U86),FALSE)</f>
        <v>0</v>
      </c>
      <c r="AP86" s="124">
        <f>IF('Member Info'!F83&gt;'GP1 April 25'!$U$1,1,0)</f>
        <v>0</v>
      </c>
      <c r="AQ86" s="124">
        <f t="shared" si="18"/>
        <v>0</v>
      </c>
      <c r="AR86" s="124">
        <f t="shared" si="19"/>
        <v>0</v>
      </c>
      <c r="AS86" s="124">
        <f t="shared" si="20"/>
        <v>1</v>
      </c>
    </row>
    <row r="87" spans="1:45" x14ac:dyDescent="0.25">
      <c r="A87" s="4">
        <v>56</v>
      </c>
      <c r="B87" s="164">
        <f>'Member Info'!D84</f>
        <v>0</v>
      </c>
      <c r="C87" s="164">
        <f>'Member Info'!E84</f>
        <v>0</v>
      </c>
      <c r="D87" s="164" t="str">
        <f>'Member Info'!G84</f>
        <v/>
      </c>
      <c r="E87" s="165">
        <f>'Member Info'!B84</f>
        <v>0</v>
      </c>
      <c r="F87" s="242"/>
      <c r="G87" s="166" t="str">
        <f>IF(E87=0,"",('Member Info'!K84+'Member Info'!L84))</f>
        <v/>
      </c>
      <c r="H87" s="419"/>
      <c r="I87" s="419"/>
      <c r="J87" s="26"/>
      <c r="K87" s="26"/>
      <c r="L87" s="384" t="str">
        <f>IF(E87=0,"",IF('Member Info'!F84&gt;$U$1,CONCATENATE("Joined with practice on ", TEXT('Member Info'!F84, "DD/MM/YYYY")),IF('Member Info'!N84&lt;&gt;"",IF('Member Info'!N84&lt;$T$1,CONCATENATE("Left Scheme on ", TEXT('Member Info'!N84, "DD/MM/YYYY")),IF(OR(G87="",G87=0),"Error Detected, No rate entered",IF(E87=0,"",IF(F87="","Error Detected, No Pensionable pay",IF(AS87=1,"No Part Time Status Entered",IF(AR87=1,"No Part Time Hours Entered",IF(ISERROR(AD87)," Unknown Values entered.",IF(V87+W87&lt;1,"Acceptable",IF(T87+U87=200, "No Contributions Entered", IF(M87="","Error Detected, Choose reason&gt;",IF(Z87="1",IF(V87=1,"Please Enter Deemed Pensionable Pay","Add Any Relevant Details Above"),"Please Give Details Above"))))))))))),IF(OR(G87="",G87=0),"Error Detected, No rate entered",IF(E87=0,"",IF(F87="","Error Detected, No Pensionable pay",IF(AS87=1,"No Part Time Status Entered",IF(AR87=1,"No Part Time Hours Entered",IF(ISERROR(AD87)," Unknown Values entered.",IF(V87+W87&lt;1,"Acceptable",IF(T87+U87=200, "No Contributions Entered", IF(M87="","Error Detected, Choose reason&gt;",IF(Z87="1",IF(V87=1,"Please Enter Deemed Pensionable Pay","Add relevant Details Above"),"Please give details Above")))))))))))))</f>
        <v/>
      </c>
      <c r="M87" s="260"/>
      <c r="N87" s="91"/>
      <c r="O87" s="91" t="str">
        <f t="shared" si="1"/>
        <v/>
      </c>
      <c r="P87" s="94">
        <f t="shared" si="2"/>
        <v>0</v>
      </c>
      <c r="Q87" s="94">
        <f t="shared" si="2"/>
        <v>0</v>
      </c>
      <c r="R87" s="218">
        <f>(ROUND((F87/100*'Member Info'!$W$2), 2))</f>
        <v>0</v>
      </c>
      <c r="S87" s="218" t="e">
        <f t="shared" si="3"/>
        <v>#VALUE!</v>
      </c>
      <c r="T87" s="218" t="str">
        <f t="shared" si="4"/>
        <v/>
      </c>
      <c r="U87" s="227" t="str">
        <f t="shared" si="5"/>
        <v/>
      </c>
      <c r="V87" s="228" t="str">
        <f t="shared" si="6"/>
        <v/>
      </c>
      <c r="W87" s="228" t="str">
        <f t="shared" si="7"/>
        <v/>
      </c>
      <c r="X87" s="222">
        <f t="shared" si="8"/>
        <v>0</v>
      </c>
      <c r="Y87" s="110">
        <f t="shared" si="9"/>
        <v>0</v>
      </c>
      <c r="Z87" s="235" t="str">
        <f t="shared" si="10"/>
        <v/>
      </c>
      <c r="AA87" s="240" t="b">
        <f t="shared" si="11"/>
        <v>0</v>
      </c>
      <c r="AB87" s="235">
        <f t="shared" si="12"/>
        <v>0</v>
      </c>
      <c r="AC87" s="235">
        <f>IF('Member Info'!N84="",1,"")</f>
        <v>1</v>
      </c>
      <c r="AD87" s="243" t="e">
        <f t="shared" si="13"/>
        <v>#VALUE!</v>
      </c>
      <c r="AE87" s="130" t="str">
        <f t="shared" si="0"/>
        <v/>
      </c>
      <c r="AF87" s="124">
        <f t="shared" si="14"/>
        <v>1</v>
      </c>
      <c r="AG87" s="124" t="str">
        <f>IF('Member Info'!N84&lt;&gt;"",IF(AND('Member Info'!N84&lt;=$U$1,'Member Info'!N84&gt;=$T$1),1,0),"")</f>
        <v/>
      </c>
      <c r="AI87" s="124" t="b">
        <f t="shared" si="15"/>
        <v>0</v>
      </c>
      <c r="AJ87" s="124">
        <f t="shared" si="16"/>
        <v>0</v>
      </c>
      <c r="AL87" s="124">
        <f t="shared" si="17"/>
        <v>0</v>
      </c>
      <c r="AM87" s="124">
        <f>IF('Member Info'!F84&gt;$T$1,1,0)</f>
        <v>0</v>
      </c>
      <c r="AN87" s="124" t="b">
        <f>IF(ISERROR(T87),ERROR.TYPE(#REF!)=ERROR.TYPE(T87),FALSE)</f>
        <v>0</v>
      </c>
      <c r="AO87" s="124" t="b">
        <f>IF(ISERROR(U87),ERROR.TYPE(#REF!)=ERROR.TYPE(U87),FALSE)</f>
        <v>0</v>
      </c>
      <c r="AP87" s="124">
        <f>IF('Member Info'!F84&gt;'GP1 April 25'!$U$1,1,0)</f>
        <v>0</v>
      </c>
      <c r="AQ87" s="124">
        <f t="shared" si="18"/>
        <v>0</v>
      </c>
      <c r="AR87" s="124">
        <f t="shared" si="19"/>
        <v>0</v>
      </c>
      <c r="AS87" s="124">
        <f t="shared" si="20"/>
        <v>1</v>
      </c>
    </row>
    <row r="88" spans="1:45" x14ac:dyDescent="0.25">
      <c r="A88" s="4">
        <v>57</v>
      </c>
      <c r="B88" s="164">
        <f>'Member Info'!D85</f>
        <v>0</v>
      </c>
      <c r="C88" s="164">
        <f>'Member Info'!E85</f>
        <v>0</v>
      </c>
      <c r="D88" s="164" t="str">
        <f>'Member Info'!G85</f>
        <v/>
      </c>
      <c r="E88" s="165">
        <f>'Member Info'!B85</f>
        <v>0</v>
      </c>
      <c r="F88" s="242"/>
      <c r="G88" s="166" t="str">
        <f>IF(E88=0,"",('Member Info'!K85+'Member Info'!L85))</f>
        <v/>
      </c>
      <c r="H88" s="419"/>
      <c r="I88" s="419"/>
      <c r="J88" s="26"/>
      <c r="K88" s="26"/>
      <c r="L88" s="384" t="str">
        <f>IF(E88=0,"",IF('Member Info'!F85&gt;$U$1,CONCATENATE("Joined with practice on ", TEXT('Member Info'!F85, "DD/MM/YYYY")),IF('Member Info'!N85&lt;&gt;"",IF('Member Info'!N85&lt;$T$1,CONCATENATE("Left Scheme on ", TEXT('Member Info'!N85, "DD/MM/YYYY")),IF(OR(G88="",G88=0),"Error Detected, No rate entered",IF(E88=0,"",IF(F88="","Error Detected, No Pensionable pay",IF(AS88=1,"No Part Time Status Entered",IF(AR88=1,"No Part Time Hours Entered",IF(ISERROR(AD88)," Unknown Values entered.",IF(V88+W88&lt;1,"Acceptable",IF(T88+U88=200, "No Contributions Entered", IF(M88="","Error Detected, Choose reason&gt;",IF(Z88="1",IF(V88=1,"Please Enter Deemed Pensionable Pay","Add Any Relevant Details Above"),"Please Give Details Above"))))))))))),IF(OR(G88="",G88=0),"Error Detected, No rate entered",IF(E88=0,"",IF(F88="","Error Detected, No Pensionable pay",IF(AS88=1,"No Part Time Status Entered",IF(AR88=1,"No Part Time Hours Entered",IF(ISERROR(AD88)," Unknown Values entered.",IF(V88+W88&lt;1,"Acceptable",IF(T88+U88=200, "No Contributions Entered", IF(M88="","Error Detected, Choose reason&gt;",IF(Z88="1",IF(V88=1,"Please Enter Deemed Pensionable Pay","Add relevant Details Above"),"Please give details Above")))))))))))))</f>
        <v/>
      </c>
      <c r="M88" s="260"/>
      <c r="N88" s="91"/>
      <c r="O88" s="91" t="str">
        <f t="shared" si="1"/>
        <v/>
      </c>
      <c r="P88" s="94">
        <f t="shared" si="2"/>
        <v>0</v>
      </c>
      <c r="Q88" s="94">
        <f t="shared" si="2"/>
        <v>0</v>
      </c>
      <c r="R88" s="218">
        <f>(ROUND((F88/100*'Member Info'!$W$2), 2))</f>
        <v>0</v>
      </c>
      <c r="S88" s="218" t="e">
        <f t="shared" si="3"/>
        <v>#VALUE!</v>
      </c>
      <c r="T88" s="218" t="str">
        <f t="shared" si="4"/>
        <v/>
      </c>
      <c r="U88" s="227" t="str">
        <f t="shared" si="5"/>
        <v/>
      </c>
      <c r="V88" s="228" t="str">
        <f t="shared" si="6"/>
        <v/>
      </c>
      <c r="W88" s="228" t="str">
        <f t="shared" si="7"/>
        <v/>
      </c>
      <c r="X88" s="222">
        <f t="shared" si="8"/>
        <v>0</v>
      </c>
      <c r="Y88" s="110">
        <f t="shared" si="9"/>
        <v>0</v>
      </c>
      <c r="Z88" s="235" t="str">
        <f t="shared" si="10"/>
        <v/>
      </c>
      <c r="AA88" s="240" t="b">
        <f t="shared" si="11"/>
        <v>0</v>
      </c>
      <c r="AB88" s="235">
        <f t="shared" si="12"/>
        <v>0</v>
      </c>
      <c r="AC88" s="235">
        <f>IF('Member Info'!N85="",1,"")</f>
        <v>1</v>
      </c>
      <c r="AD88" s="243" t="e">
        <f t="shared" si="13"/>
        <v>#VALUE!</v>
      </c>
      <c r="AE88" s="130" t="str">
        <f t="shared" si="0"/>
        <v/>
      </c>
      <c r="AF88" s="124">
        <f t="shared" si="14"/>
        <v>1</v>
      </c>
      <c r="AG88" s="124" t="str">
        <f>IF('Member Info'!N85&lt;&gt;"",IF(AND('Member Info'!N85&lt;=$U$1,'Member Info'!N85&gt;=$T$1),1,0),"")</f>
        <v/>
      </c>
      <c r="AI88" s="124" t="b">
        <f t="shared" si="15"/>
        <v>0</v>
      </c>
      <c r="AJ88" s="124">
        <f t="shared" si="16"/>
        <v>0</v>
      </c>
      <c r="AL88" s="124">
        <f t="shared" si="17"/>
        <v>0</v>
      </c>
      <c r="AM88" s="124">
        <f>IF('Member Info'!F85&gt;$T$1,1,0)</f>
        <v>0</v>
      </c>
      <c r="AN88" s="124" t="b">
        <f>IF(ISERROR(T88),ERROR.TYPE(#REF!)=ERROR.TYPE(T88),FALSE)</f>
        <v>0</v>
      </c>
      <c r="AO88" s="124" t="b">
        <f>IF(ISERROR(U88),ERROR.TYPE(#REF!)=ERROR.TYPE(U88),FALSE)</f>
        <v>0</v>
      </c>
      <c r="AP88" s="124">
        <f>IF('Member Info'!F85&gt;'GP1 April 25'!$U$1,1,0)</f>
        <v>0</v>
      </c>
      <c r="AQ88" s="124">
        <f t="shared" si="18"/>
        <v>0</v>
      </c>
      <c r="AR88" s="124">
        <f t="shared" si="19"/>
        <v>0</v>
      </c>
      <c r="AS88" s="124">
        <f t="shared" si="20"/>
        <v>1</v>
      </c>
    </row>
    <row r="89" spans="1:45" x14ac:dyDescent="0.25">
      <c r="A89" s="4">
        <v>58</v>
      </c>
      <c r="B89" s="164">
        <f>'Member Info'!D86</f>
        <v>0</v>
      </c>
      <c r="C89" s="164">
        <f>'Member Info'!E86</f>
        <v>0</v>
      </c>
      <c r="D89" s="164" t="str">
        <f>'Member Info'!G86</f>
        <v/>
      </c>
      <c r="E89" s="165">
        <f>'Member Info'!B86</f>
        <v>0</v>
      </c>
      <c r="F89" s="242"/>
      <c r="G89" s="166" t="str">
        <f>IF(E89=0,"",('Member Info'!K86+'Member Info'!L86))</f>
        <v/>
      </c>
      <c r="H89" s="419"/>
      <c r="I89" s="419"/>
      <c r="J89" s="26"/>
      <c r="K89" s="26"/>
      <c r="L89" s="384" t="str">
        <f>IF(E89=0,"",IF('Member Info'!F86&gt;$U$1,CONCATENATE("Joined with practice on ", TEXT('Member Info'!F86, "DD/MM/YYYY")),IF('Member Info'!N86&lt;&gt;"",IF('Member Info'!N86&lt;$T$1,CONCATENATE("Left Scheme on ", TEXT('Member Info'!N86, "DD/MM/YYYY")),IF(OR(G89="",G89=0),"Error Detected, No rate entered",IF(E89=0,"",IF(F89="","Error Detected, No Pensionable pay",IF(AS89=1,"No Part Time Status Entered",IF(AR89=1,"No Part Time Hours Entered",IF(ISERROR(AD89)," Unknown Values entered.",IF(V89+W89&lt;1,"Acceptable",IF(T89+U89=200, "No Contributions Entered", IF(M89="","Error Detected, Choose reason&gt;",IF(Z89="1",IF(V89=1,"Please Enter Deemed Pensionable Pay","Add Any Relevant Details Above"),"Please Give Details Above"))))))))))),IF(OR(G89="",G89=0),"Error Detected, No rate entered",IF(E89=0,"",IF(F89="","Error Detected, No Pensionable pay",IF(AS89=1,"No Part Time Status Entered",IF(AR89=1,"No Part Time Hours Entered",IF(ISERROR(AD89)," Unknown Values entered.",IF(V89+W89&lt;1,"Acceptable",IF(T89+U89=200, "No Contributions Entered", IF(M89="","Error Detected, Choose reason&gt;",IF(Z89="1",IF(V89=1,"Please Enter Deemed Pensionable Pay","Add relevant Details Above"),"Please give details Above")))))))))))))</f>
        <v/>
      </c>
      <c r="M89" s="260"/>
      <c r="N89" s="91"/>
      <c r="O89" s="91" t="str">
        <f t="shared" si="1"/>
        <v/>
      </c>
      <c r="P89" s="94">
        <f t="shared" si="2"/>
        <v>0</v>
      </c>
      <c r="Q89" s="94">
        <f t="shared" si="2"/>
        <v>0</v>
      </c>
      <c r="R89" s="218">
        <f>(ROUND((F89/100*'Member Info'!$W$2), 2))</f>
        <v>0</v>
      </c>
      <c r="S89" s="218" t="e">
        <f t="shared" si="3"/>
        <v>#VALUE!</v>
      </c>
      <c r="T89" s="218" t="str">
        <f t="shared" si="4"/>
        <v/>
      </c>
      <c r="U89" s="227" t="str">
        <f t="shared" si="5"/>
        <v/>
      </c>
      <c r="V89" s="228" t="str">
        <f t="shared" si="6"/>
        <v/>
      </c>
      <c r="W89" s="228" t="str">
        <f t="shared" si="7"/>
        <v/>
      </c>
      <c r="X89" s="222">
        <f t="shared" si="8"/>
        <v>0</v>
      </c>
      <c r="Y89" s="110">
        <f t="shared" si="9"/>
        <v>0</v>
      </c>
      <c r="Z89" s="235" t="str">
        <f t="shared" si="10"/>
        <v/>
      </c>
      <c r="AA89" s="240" t="b">
        <f t="shared" si="11"/>
        <v>0</v>
      </c>
      <c r="AB89" s="235">
        <f t="shared" si="12"/>
        <v>0</v>
      </c>
      <c r="AC89" s="235">
        <f>IF('Member Info'!N86="",1,"")</f>
        <v>1</v>
      </c>
      <c r="AD89" s="243" t="e">
        <f t="shared" si="13"/>
        <v>#VALUE!</v>
      </c>
      <c r="AE89" s="130" t="str">
        <f t="shared" si="0"/>
        <v/>
      </c>
      <c r="AF89" s="124">
        <f t="shared" si="14"/>
        <v>1</v>
      </c>
      <c r="AG89" s="124" t="str">
        <f>IF('Member Info'!N86&lt;&gt;"",IF(AND('Member Info'!N86&lt;=$U$1,'Member Info'!N86&gt;=$T$1),1,0),"")</f>
        <v/>
      </c>
      <c r="AI89" s="124" t="b">
        <f t="shared" si="15"/>
        <v>0</v>
      </c>
      <c r="AJ89" s="124">
        <f t="shared" si="16"/>
        <v>0</v>
      </c>
      <c r="AL89" s="124">
        <f t="shared" si="17"/>
        <v>0</v>
      </c>
      <c r="AM89" s="124">
        <f>IF('Member Info'!F86&gt;$T$1,1,0)</f>
        <v>0</v>
      </c>
      <c r="AN89" s="124" t="b">
        <f>IF(ISERROR(T89),ERROR.TYPE(#REF!)=ERROR.TYPE(T89),FALSE)</f>
        <v>0</v>
      </c>
      <c r="AO89" s="124" t="b">
        <f>IF(ISERROR(U89),ERROR.TYPE(#REF!)=ERROR.TYPE(U89),FALSE)</f>
        <v>0</v>
      </c>
      <c r="AP89" s="124">
        <f>IF('Member Info'!F86&gt;'GP1 April 25'!$U$1,1,0)</f>
        <v>0</v>
      </c>
      <c r="AQ89" s="124">
        <f t="shared" si="18"/>
        <v>0</v>
      </c>
      <c r="AR89" s="124">
        <f t="shared" si="19"/>
        <v>0</v>
      </c>
      <c r="AS89" s="124">
        <f t="shared" si="20"/>
        <v>1</v>
      </c>
    </row>
    <row r="90" spans="1:45" x14ac:dyDescent="0.25">
      <c r="A90" s="4">
        <v>59</v>
      </c>
      <c r="B90" s="164">
        <f>'Member Info'!D87</f>
        <v>0</v>
      </c>
      <c r="C90" s="164">
        <f>'Member Info'!E87</f>
        <v>0</v>
      </c>
      <c r="D90" s="164" t="str">
        <f>'Member Info'!G87</f>
        <v/>
      </c>
      <c r="E90" s="165">
        <f>'Member Info'!B87</f>
        <v>0</v>
      </c>
      <c r="F90" s="242"/>
      <c r="G90" s="166" t="str">
        <f>IF(E90=0,"",('Member Info'!K87+'Member Info'!L87))</f>
        <v/>
      </c>
      <c r="H90" s="419"/>
      <c r="I90" s="419"/>
      <c r="J90" s="26"/>
      <c r="K90" s="26"/>
      <c r="L90" s="384" t="str">
        <f>IF(E90=0,"",IF('Member Info'!F87&gt;$U$1,CONCATENATE("Joined with practice on ", TEXT('Member Info'!F87, "DD/MM/YYYY")),IF('Member Info'!N87&lt;&gt;"",IF('Member Info'!N87&lt;$T$1,CONCATENATE("Left Scheme on ", TEXT('Member Info'!N87, "DD/MM/YYYY")),IF(OR(G90="",G90=0),"Error Detected, No rate entered",IF(E90=0,"",IF(F90="","Error Detected, No Pensionable pay",IF(AS90=1,"No Part Time Status Entered",IF(AR90=1,"No Part Time Hours Entered",IF(ISERROR(AD90)," Unknown Values entered.",IF(V90+W90&lt;1,"Acceptable",IF(T90+U90=200, "No Contributions Entered", IF(M90="","Error Detected, Choose reason&gt;",IF(Z90="1",IF(V90=1,"Please Enter Deemed Pensionable Pay","Add Any Relevant Details Above"),"Please Give Details Above"))))))))))),IF(OR(G90="",G90=0),"Error Detected, No rate entered",IF(E90=0,"",IF(F90="","Error Detected, No Pensionable pay",IF(AS90=1,"No Part Time Status Entered",IF(AR90=1,"No Part Time Hours Entered",IF(ISERROR(AD90)," Unknown Values entered.",IF(V90+W90&lt;1,"Acceptable",IF(T90+U90=200, "No Contributions Entered", IF(M90="","Error Detected, Choose reason&gt;",IF(Z90="1",IF(V90=1,"Please Enter Deemed Pensionable Pay","Add relevant Details Above"),"Please give details Above")))))))))))))</f>
        <v/>
      </c>
      <c r="M90" s="260"/>
      <c r="N90" s="91"/>
      <c r="O90" s="91" t="str">
        <f t="shared" si="1"/>
        <v/>
      </c>
      <c r="P90" s="94">
        <f t="shared" si="2"/>
        <v>0</v>
      </c>
      <c r="Q90" s="94">
        <f t="shared" si="2"/>
        <v>0</v>
      </c>
      <c r="R90" s="218">
        <f>(ROUND((F90/100*'Member Info'!$W$2), 2))</f>
        <v>0</v>
      </c>
      <c r="S90" s="218" t="e">
        <f t="shared" si="3"/>
        <v>#VALUE!</v>
      </c>
      <c r="T90" s="218" t="str">
        <f t="shared" si="4"/>
        <v/>
      </c>
      <c r="U90" s="227" t="str">
        <f t="shared" si="5"/>
        <v/>
      </c>
      <c r="V90" s="228" t="str">
        <f t="shared" si="6"/>
        <v/>
      </c>
      <c r="W90" s="228" t="str">
        <f t="shared" si="7"/>
        <v/>
      </c>
      <c r="X90" s="222">
        <f t="shared" si="8"/>
        <v>0</v>
      </c>
      <c r="Y90" s="110">
        <f t="shared" si="9"/>
        <v>0</v>
      </c>
      <c r="Z90" s="235" t="str">
        <f t="shared" si="10"/>
        <v/>
      </c>
      <c r="AA90" s="240" t="b">
        <f t="shared" si="11"/>
        <v>0</v>
      </c>
      <c r="AB90" s="235">
        <f t="shared" si="12"/>
        <v>0</v>
      </c>
      <c r="AC90" s="235">
        <f>IF('Member Info'!N87="",1,"")</f>
        <v>1</v>
      </c>
      <c r="AD90" s="243" t="e">
        <f t="shared" si="13"/>
        <v>#VALUE!</v>
      </c>
      <c r="AE90" s="130" t="str">
        <f t="shared" si="0"/>
        <v/>
      </c>
      <c r="AF90" s="124">
        <f t="shared" si="14"/>
        <v>1</v>
      </c>
      <c r="AG90" s="124" t="str">
        <f>IF('Member Info'!N87&lt;&gt;"",IF(AND('Member Info'!N87&lt;=$U$1,'Member Info'!N87&gt;=$T$1),1,0),"")</f>
        <v/>
      </c>
      <c r="AI90" s="124" t="b">
        <f t="shared" si="15"/>
        <v>0</v>
      </c>
      <c r="AJ90" s="124">
        <f t="shared" si="16"/>
        <v>0</v>
      </c>
      <c r="AL90" s="124">
        <f t="shared" si="17"/>
        <v>0</v>
      </c>
      <c r="AM90" s="124">
        <f>IF('Member Info'!F87&gt;$T$1,1,0)</f>
        <v>0</v>
      </c>
      <c r="AN90" s="124" t="b">
        <f>IF(ISERROR(T90),ERROR.TYPE(#REF!)=ERROR.TYPE(T90),FALSE)</f>
        <v>0</v>
      </c>
      <c r="AO90" s="124" t="b">
        <f>IF(ISERROR(U90),ERROR.TYPE(#REF!)=ERROR.TYPE(U90),FALSE)</f>
        <v>0</v>
      </c>
      <c r="AP90" s="124">
        <f>IF('Member Info'!F87&gt;'GP1 April 25'!$U$1,1,0)</f>
        <v>0</v>
      </c>
      <c r="AQ90" s="124">
        <f t="shared" si="18"/>
        <v>0</v>
      </c>
      <c r="AR90" s="124">
        <f t="shared" si="19"/>
        <v>0</v>
      </c>
      <c r="AS90" s="124">
        <f t="shared" si="20"/>
        <v>1</v>
      </c>
    </row>
    <row r="91" spans="1:45" x14ac:dyDescent="0.25">
      <c r="A91" s="4">
        <v>60</v>
      </c>
      <c r="B91" s="164">
        <f>'Member Info'!D88</f>
        <v>0</v>
      </c>
      <c r="C91" s="164">
        <f>'Member Info'!E88</f>
        <v>0</v>
      </c>
      <c r="D91" s="164" t="str">
        <f>'Member Info'!G88</f>
        <v/>
      </c>
      <c r="E91" s="165">
        <f>'Member Info'!B88</f>
        <v>0</v>
      </c>
      <c r="F91" s="242"/>
      <c r="G91" s="166" t="str">
        <f>IF(E91=0,"",('Member Info'!K88+'Member Info'!L88))</f>
        <v/>
      </c>
      <c r="H91" s="419"/>
      <c r="I91" s="419"/>
      <c r="J91" s="26"/>
      <c r="K91" s="26"/>
      <c r="L91" s="384" t="str">
        <f>IF(E91=0,"",IF('Member Info'!F88&gt;$U$1,CONCATENATE("Joined with practice on ", TEXT('Member Info'!F88, "DD/MM/YYYY")),IF('Member Info'!N88&lt;&gt;"",IF('Member Info'!N88&lt;$T$1,CONCATENATE("Left Scheme on ", TEXT('Member Info'!N88, "DD/MM/YYYY")),IF(OR(G91="",G91=0),"Error Detected, No rate entered",IF(E91=0,"",IF(F91="","Error Detected, No Pensionable pay",IF(AS91=1,"No Part Time Status Entered",IF(AR91=1,"No Part Time Hours Entered",IF(ISERROR(AD91)," Unknown Values entered.",IF(V91+W91&lt;1,"Acceptable",IF(T91+U91=200, "No Contributions Entered", IF(M91="","Error Detected, Choose reason&gt;",IF(Z91="1",IF(V91=1,"Please Enter Deemed Pensionable Pay","Add Any Relevant Details Above"),"Please Give Details Above"))))))))))),IF(OR(G91="",G91=0),"Error Detected, No rate entered",IF(E91=0,"",IF(F91="","Error Detected, No Pensionable pay",IF(AS91=1,"No Part Time Status Entered",IF(AR91=1,"No Part Time Hours Entered",IF(ISERROR(AD91)," Unknown Values entered.",IF(V91+W91&lt;1,"Acceptable",IF(T91+U91=200, "No Contributions Entered", IF(M91="","Error Detected, Choose reason&gt;",IF(Z91="1",IF(V91=1,"Please Enter Deemed Pensionable Pay","Add relevant Details Above"),"Please give details Above")))))))))))))</f>
        <v/>
      </c>
      <c r="M91" s="260"/>
      <c r="N91" s="91"/>
      <c r="O91" s="91" t="str">
        <f t="shared" si="1"/>
        <v/>
      </c>
      <c r="P91" s="94">
        <f t="shared" si="2"/>
        <v>0</v>
      </c>
      <c r="Q91" s="94">
        <f t="shared" si="2"/>
        <v>0</v>
      </c>
      <c r="R91" s="218">
        <f>(ROUND((F91/100*'Member Info'!$W$2), 2))</f>
        <v>0</v>
      </c>
      <c r="S91" s="218" t="e">
        <f t="shared" si="3"/>
        <v>#VALUE!</v>
      </c>
      <c r="T91" s="218" t="str">
        <f t="shared" si="4"/>
        <v/>
      </c>
      <c r="U91" s="227" t="str">
        <f t="shared" si="5"/>
        <v/>
      </c>
      <c r="V91" s="228" t="str">
        <f t="shared" si="6"/>
        <v/>
      </c>
      <c r="W91" s="228" t="str">
        <f t="shared" si="7"/>
        <v/>
      </c>
      <c r="X91" s="222">
        <f t="shared" si="8"/>
        <v>0</v>
      </c>
      <c r="Y91" s="110">
        <f t="shared" si="9"/>
        <v>0</v>
      </c>
      <c r="Z91" s="235" t="str">
        <f t="shared" si="10"/>
        <v/>
      </c>
      <c r="AA91" s="240" t="b">
        <f t="shared" si="11"/>
        <v>0</v>
      </c>
      <c r="AB91" s="235">
        <f t="shared" si="12"/>
        <v>0</v>
      </c>
      <c r="AC91" s="235">
        <f>IF('Member Info'!N88="",1,"")</f>
        <v>1</v>
      </c>
      <c r="AD91" s="243" t="e">
        <f t="shared" si="13"/>
        <v>#VALUE!</v>
      </c>
      <c r="AE91" s="130" t="str">
        <f t="shared" si="0"/>
        <v/>
      </c>
      <c r="AF91" s="124">
        <f t="shared" si="14"/>
        <v>1</v>
      </c>
      <c r="AG91" s="124" t="str">
        <f>IF('Member Info'!N88&lt;&gt;"",IF(AND('Member Info'!N88&lt;=$U$1,'Member Info'!N88&gt;=$T$1),1,0),"")</f>
        <v/>
      </c>
      <c r="AI91" s="124" t="b">
        <f t="shared" si="15"/>
        <v>0</v>
      </c>
      <c r="AJ91" s="124">
        <f t="shared" si="16"/>
        <v>0</v>
      </c>
      <c r="AL91" s="124">
        <f t="shared" si="17"/>
        <v>0</v>
      </c>
      <c r="AM91" s="124">
        <f>IF('Member Info'!F88&gt;$T$1,1,0)</f>
        <v>0</v>
      </c>
      <c r="AN91" s="124" t="b">
        <f>IF(ISERROR(T91),ERROR.TYPE(#REF!)=ERROR.TYPE(T91),FALSE)</f>
        <v>0</v>
      </c>
      <c r="AO91" s="124" t="b">
        <f>IF(ISERROR(U91),ERROR.TYPE(#REF!)=ERROR.TYPE(U91),FALSE)</f>
        <v>0</v>
      </c>
      <c r="AP91" s="124">
        <f>IF('Member Info'!F88&gt;'GP1 April 25'!$U$1,1,0)</f>
        <v>0</v>
      </c>
      <c r="AQ91" s="124">
        <f t="shared" si="18"/>
        <v>0</v>
      </c>
      <c r="AR91" s="124">
        <f t="shared" si="19"/>
        <v>0</v>
      </c>
      <c r="AS91" s="124">
        <f t="shared" si="20"/>
        <v>1</v>
      </c>
    </row>
    <row r="92" spans="1:45" x14ac:dyDescent="0.25">
      <c r="A92" s="4">
        <v>61</v>
      </c>
      <c r="B92" s="164">
        <f>'Member Info'!D89</f>
        <v>0</v>
      </c>
      <c r="C92" s="164">
        <f>'Member Info'!E89</f>
        <v>0</v>
      </c>
      <c r="D92" s="164" t="str">
        <f>'Member Info'!G89</f>
        <v/>
      </c>
      <c r="E92" s="165">
        <f>'Member Info'!B89</f>
        <v>0</v>
      </c>
      <c r="F92" s="242"/>
      <c r="G92" s="166" t="str">
        <f>IF(E92=0,"",('Member Info'!K89+'Member Info'!L89))</f>
        <v/>
      </c>
      <c r="H92" s="419"/>
      <c r="I92" s="419"/>
      <c r="J92" s="26"/>
      <c r="K92" s="26"/>
      <c r="L92" s="384" t="str">
        <f>IF(E92=0,"",IF('Member Info'!F89&gt;$U$1,CONCATENATE("Joined with practice on ", TEXT('Member Info'!F89, "DD/MM/YYYY")),IF('Member Info'!N89&lt;&gt;"",IF('Member Info'!N89&lt;$T$1,CONCATENATE("Left Scheme on ", TEXT('Member Info'!N89, "DD/MM/YYYY")),IF(OR(G92="",G92=0),"Error Detected, No rate entered",IF(E92=0,"",IF(F92="","Error Detected, No Pensionable pay",IF(AS92=1,"No Part Time Status Entered",IF(AR92=1,"No Part Time Hours Entered",IF(ISERROR(AD92)," Unknown Values entered.",IF(V92+W92&lt;1,"Acceptable",IF(T92+U92=200, "No Contributions Entered", IF(M92="","Error Detected, Choose reason&gt;",IF(Z92="1",IF(V92=1,"Please Enter Deemed Pensionable Pay","Add Any Relevant Details Above"),"Please Give Details Above"))))))))))),IF(OR(G92="",G92=0),"Error Detected, No rate entered",IF(E92=0,"",IF(F92="","Error Detected, No Pensionable pay",IF(AS92=1,"No Part Time Status Entered",IF(AR92=1,"No Part Time Hours Entered",IF(ISERROR(AD92)," Unknown Values entered.",IF(V92+W92&lt;1,"Acceptable",IF(T92+U92=200, "No Contributions Entered", IF(M92="","Error Detected, Choose reason&gt;",IF(Z92="1",IF(V92=1,"Please Enter Deemed Pensionable Pay","Add relevant Details Above"),"Please give details Above")))))))))))))</f>
        <v/>
      </c>
      <c r="M92" s="260"/>
      <c r="N92" s="91"/>
      <c r="O92" s="91" t="str">
        <f t="shared" si="1"/>
        <v/>
      </c>
      <c r="P92" s="94">
        <f t="shared" si="2"/>
        <v>0</v>
      </c>
      <c r="Q92" s="94">
        <f t="shared" si="2"/>
        <v>0</v>
      </c>
      <c r="R92" s="218">
        <f>(ROUND((F92/100*'Member Info'!$W$2), 2))</f>
        <v>0</v>
      </c>
      <c r="S92" s="218" t="e">
        <f t="shared" si="3"/>
        <v>#VALUE!</v>
      </c>
      <c r="T92" s="218" t="str">
        <f t="shared" si="4"/>
        <v/>
      </c>
      <c r="U92" s="227" t="str">
        <f t="shared" si="5"/>
        <v/>
      </c>
      <c r="V92" s="228" t="str">
        <f t="shared" si="6"/>
        <v/>
      </c>
      <c r="W92" s="228" t="str">
        <f t="shared" si="7"/>
        <v/>
      </c>
      <c r="X92" s="222">
        <f t="shared" si="8"/>
        <v>0</v>
      </c>
      <c r="Y92" s="110">
        <f t="shared" si="9"/>
        <v>0</v>
      </c>
      <c r="Z92" s="235" t="str">
        <f t="shared" si="10"/>
        <v/>
      </c>
      <c r="AA92" s="240" t="b">
        <f t="shared" si="11"/>
        <v>0</v>
      </c>
      <c r="AB92" s="235">
        <f t="shared" si="12"/>
        <v>0</v>
      </c>
      <c r="AC92" s="235">
        <f>IF('Member Info'!N89="",1,"")</f>
        <v>1</v>
      </c>
      <c r="AD92" s="243" t="e">
        <f t="shared" si="13"/>
        <v>#VALUE!</v>
      </c>
      <c r="AE92" s="130" t="str">
        <f t="shared" si="0"/>
        <v/>
      </c>
      <c r="AF92" s="124">
        <f t="shared" si="14"/>
        <v>1</v>
      </c>
      <c r="AG92" s="124" t="str">
        <f>IF('Member Info'!N89&lt;&gt;"",IF(AND('Member Info'!N89&lt;=$U$1,'Member Info'!N89&gt;=$T$1),1,0),"")</f>
        <v/>
      </c>
      <c r="AI92" s="124" t="b">
        <f t="shared" si="15"/>
        <v>0</v>
      </c>
      <c r="AJ92" s="124">
        <f t="shared" si="16"/>
        <v>0</v>
      </c>
      <c r="AL92" s="124">
        <f t="shared" si="17"/>
        <v>0</v>
      </c>
      <c r="AM92" s="124">
        <f>IF('Member Info'!F89&gt;$T$1,1,0)</f>
        <v>0</v>
      </c>
      <c r="AN92" s="124" t="b">
        <f>IF(ISERROR(T92),ERROR.TYPE(#REF!)=ERROR.TYPE(T92),FALSE)</f>
        <v>0</v>
      </c>
      <c r="AO92" s="124" t="b">
        <f>IF(ISERROR(U92),ERROR.TYPE(#REF!)=ERROR.TYPE(U92),FALSE)</f>
        <v>0</v>
      </c>
      <c r="AP92" s="124">
        <f>IF('Member Info'!F89&gt;'GP1 April 25'!$U$1,1,0)</f>
        <v>0</v>
      </c>
      <c r="AQ92" s="124">
        <f t="shared" si="18"/>
        <v>0</v>
      </c>
      <c r="AR92" s="124">
        <f t="shared" si="19"/>
        <v>0</v>
      </c>
      <c r="AS92" s="124">
        <f t="shared" si="20"/>
        <v>1</v>
      </c>
    </row>
    <row r="93" spans="1:45" x14ac:dyDescent="0.25">
      <c r="A93" s="4">
        <v>62</v>
      </c>
      <c r="B93" s="164">
        <f>'Member Info'!D90</f>
        <v>0</v>
      </c>
      <c r="C93" s="164">
        <f>'Member Info'!E90</f>
        <v>0</v>
      </c>
      <c r="D93" s="164" t="str">
        <f>'Member Info'!G90</f>
        <v/>
      </c>
      <c r="E93" s="165">
        <f>'Member Info'!B90</f>
        <v>0</v>
      </c>
      <c r="F93" s="242"/>
      <c r="G93" s="166" t="str">
        <f>IF(E93=0,"",('Member Info'!K90+'Member Info'!L90))</f>
        <v/>
      </c>
      <c r="H93" s="419"/>
      <c r="I93" s="419"/>
      <c r="J93" s="26"/>
      <c r="K93" s="26"/>
      <c r="L93" s="384" t="str">
        <f>IF(E93=0,"",IF('Member Info'!F90&gt;$U$1,CONCATENATE("Joined with practice on ", TEXT('Member Info'!F90, "DD/MM/YYYY")),IF('Member Info'!N90&lt;&gt;"",IF('Member Info'!N90&lt;$T$1,CONCATENATE("Left Scheme on ", TEXT('Member Info'!N90, "DD/MM/YYYY")),IF(OR(G93="",G93=0),"Error Detected, No rate entered",IF(E93=0,"",IF(F93="","Error Detected, No Pensionable pay",IF(AS93=1,"No Part Time Status Entered",IF(AR93=1,"No Part Time Hours Entered",IF(ISERROR(AD93)," Unknown Values entered.",IF(V93+W93&lt;1,"Acceptable",IF(T93+U93=200, "No Contributions Entered", IF(M93="","Error Detected, Choose reason&gt;",IF(Z93="1",IF(V93=1,"Please Enter Deemed Pensionable Pay","Add Any Relevant Details Above"),"Please Give Details Above"))))))))))),IF(OR(G93="",G93=0),"Error Detected, No rate entered",IF(E93=0,"",IF(F93="","Error Detected, No Pensionable pay",IF(AS93=1,"No Part Time Status Entered",IF(AR93=1,"No Part Time Hours Entered",IF(ISERROR(AD93)," Unknown Values entered.",IF(V93+W93&lt;1,"Acceptable",IF(T93+U93=200, "No Contributions Entered", IF(M93="","Error Detected, Choose reason&gt;",IF(Z93="1",IF(V93=1,"Please Enter Deemed Pensionable Pay","Add relevant Details Above"),"Please give details Above")))))))))))))</f>
        <v/>
      </c>
      <c r="M93" s="260"/>
      <c r="N93" s="91"/>
      <c r="O93" s="91" t="str">
        <f t="shared" si="1"/>
        <v/>
      </c>
      <c r="P93" s="94">
        <f t="shared" si="2"/>
        <v>0</v>
      </c>
      <c r="Q93" s="94">
        <f t="shared" si="2"/>
        <v>0</v>
      </c>
      <c r="R93" s="218">
        <f>(ROUND((F93/100*'Member Info'!$W$2), 2))</f>
        <v>0</v>
      </c>
      <c r="S93" s="218" t="e">
        <f t="shared" si="3"/>
        <v>#VALUE!</v>
      </c>
      <c r="T93" s="218" t="str">
        <f t="shared" si="4"/>
        <v/>
      </c>
      <c r="U93" s="227" t="str">
        <f t="shared" si="5"/>
        <v/>
      </c>
      <c r="V93" s="228" t="str">
        <f t="shared" si="6"/>
        <v/>
      </c>
      <c r="W93" s="228" t="str">
        <f t="shared" si="7"/>
        <v/>
      </c>
      <c r="X93" s="222">
        <f t="shared" si="8"/>
        <v>0</v>
      </c>
      <c r="Y93" s="110">
        <f t="shared" si="9"/>
        <v>0</v>
      </c>
      <c r="Z93" s="235" t="str">
        <f t="shared" si="10"/>
        <v/>
      </c>
      <c r="AA93" s="240" t="b">
        <f t="shared" si="11"/>
        <v>0</v>
      </c>
      <c r="AB93" s="235">
        <f t="shared" si="12"/>
        <v>0</v>
      </c>
      <c r="AC93" s="235">
        <f>IF('Member Info'!N90="",1,"")</f>
        <v>1</v>
      </c>
      <c r="AD93" s="243" t="e">
        <f t="shared" si="13"/>
        <v>#VALUE!</v>
      </c>
      <c r="AE93" s="130" t="str">
        <f t="shared" si="0"/>
        <v/>
      </c>
      <c r="AF93" s="124">
        <f t="shared" si="14"/>
        <v>1</v>
      </c>
      <c r="AG93" s="124" t="str">
        <f>IF('Member Info'!N90&lt;&gt;"",IF(AND('Member Info'!N90&lt;=$U$1,'Member Info'!N90&gt;=$T$1),1,0),"")</f>
        <v/>
      </c>
      <c r="AI93" s="124" t="b">
        <f t="shared" si="15"/>
        <v>0</v>
      </c>
      <c r="AJ93" s="124">
        <f t="shared" si="16"/>
        <v>0</v>
      </c>
      <c r="AL93" s="124">
        <f t="shared" si="17"/>
        <v>0</v>
      </c>
      <c r="AM93" s="124">
        <f>IF('Member Info'!F90&gt;$T$1,1,0)</f>
        <v>0</v>
      </c>
      <c r="AN93" s="124" t="b">
        <f>IF(ISERROR(T93),ERROR.TYPE(#REF!)=ERROR.TYPE(T93),FALSE)</f>
        <v>0</v>
      </c>
      <c r="AO93" s="124" t="b">
        <f>IF(ISERROR(U93),ERROR.TYPE(#REF!)=ERROR.TYPE(U93),FALSE)</f>
        <v>0</v>
      </c>
      <c r="AP93" s="124">
        <f>IF('Member Info'!F90&gt;'GP1 April 25'!$U$1,1,0)</f>
        <v>0</v>
      </c>
      <c r="AQ93" s="124">
        <f t="shared" si="18"/>
        <v>0</v>
      </c>
      <c r="AR93" s="124">
        <f t="shared" si="19"/>
        <v>0</v>
      </c>
      <c r="AS93" s="124">
        <f t="shared" si="20"/>
        <v>1</v>
      </c>
    </row>
    <row r="94" spans="1:45" x14ac:dyDescent="0.25">
      <c r="A94" s="4">
        <v>63</v>
      </c>
      <c r="B94" s="164">
        <f>'Member Info'!D91</f>
        <v>0</v>
      </c>
      <c r="C94" s="164">
        <f>'Member Info'!E91</f>
        <v>0</v>
      </c>
      <c r="D94" s="164" t="str">
        <f>'Member Info'!G91</f>
        <v/>
      </c>
      <c r="E94" s="165">
        <f>'Member Info'!B91</f>
        <v>0</v>
      </c>
      <c r="F94" s="242"/>
      <c r="G94" s="166" t="str">
        <f>IF(E94=0,"",('Member Info'!K91+'Member Info'!L91))</f>
        <v/>
      </c>
      <c r="H94" s="419"/>
      <c r="I94" s="419"/>
      <c r="J94" s="26"/>
      <c r="K94" s="26"/>
      <c r="L94" s="384" t="str">
        <f>IF(E94=0,"",IF('Member Info'!F91&gt;$U$1,CONCATENATE("Joined with practice on ", TEXT('Member Info'!F91, "DD/MM/YYYY")),IF('Member Info'!N91&lt;&gt;"",IF('Member Info'!N91&lt;$T$1,CONCATENATE("Left Scheme on ", TEXT('Member Info'!N91, "DD/MM/YYYY")),IF(OR(G94="",G94=0),"Error Detected, No rate entered",IF(E94=0,"",IF(F94="","Error Detected, No Pensionable pay",IF(AS94=1,"No Part Time Status Entered",IF(AR94=1,"No Part Time Hours Entered",IF(ISERROR(AD94)," Unknown Values entered.",IF(V94+W94&lt;1,"Acceptable",IF(T94+U94=200, "No Contributions Entered", IF(M94="","Error Detected, Choose reason&gt;",IF(Z94="1",IF(V94=1,"Please Enter Deemed Pensionable Pay","Add Any Relevant Details Above"),"Please Give Details Above"))))))))))),IF(OR(G94="",G94=0),"Error Detected, No rate entered",IF(E94=0,"",IF(F94="","Error Detected, No Pensionable pay",IF(AS94=1,"No Part Time Status Entered",IF(AR94=1,"No Part Time Hours Entered",IF(ISERROR(AD94)," Unknown Values entered.",IF(V94+W94&lt;1,"Acceptable",IF(T94+U94=200, "No Contributions Entered", IF(M94="","Error Detected, Choose reason&gt;",IF(Z94="1",IF(V94=1,"Please Enter Deemed Pensionable Pay","Add relevant Details Above"),"Please give details Above")))))))))))))</f>
        <v/>
      </c>
      <c r="M94" s="260"/>
      <c r="N94" s="91"/>
      <c r="O94" s="91" t="str">
        <f t="shared" si="1"/>
        <v/>
      </c>
      <c r="P94" s="94">
        <f t="shared" si="2"/>
        <v>0</v>
      </c>
      <c r="Q94" s="94">
        <f t="shared" si="2"/>
        <v>0</v>
      </c>
      <c r="R94" s="218">
        <f>(ROUND((F94/100*'Member Info'!$W$2), 2))</f>
        <v>0</v>
      </c>
      <c r="S94" s="218" t="e">
        <f t="shared" si="3"/>
        <v>#VALUE!</v>
      </c>
      <c r="T94" s="218" t="str">
        <f t="shared" si="4"/>
        <v/>
      </c>
      <c r="U94" s="227" t="str">
        <f t="shared" si="5"/>
        <v/>
      </c>
      <c r="V94" s="228" t="str">
        <f t="shared" si="6"/>
        <v/>
      </c>
      <c r="W94" s="228" t="str">
        <f t="shared" si="7"/>
        <v/>
      </c>
      <c r="X94" s="222">
        <f t="shared" si="8"/>
        <v>0</v>
      </c>
      <c r="Y94" s="110">
        <f t="shared" si="9"/>
        <v>0</v>
      </c>
      <c r="Z94" s="235" t="str">
        <f t="shared" si="10"/>
        <v/>
      </c>
      <c r="AA94" s="240" t="b">
        <f t="shared" si="11"/>
        <v>0</v>
      </c>
      <c r="AB94" s="235">
        <f t="shared" si="12"/>
        <v>0</v>
      </c>
      <c r="AC94" s="235">
        <f>IF('Member Info'!N91="",1,"")</f>
        <v>1</v>
      </c>
      <c r="AD94" s="243" t="e">
        <f t="shared" si="13"/>
        <v>#VALUE!</v>
      </c>
      <c r="AE94" s="130" t="str">
        <f t="shared" si="0"/>
        <v/>
      </c>
      <c r="AF94" s="124">
        <f t="shared" si="14"/>
        <v>1</v>
      </c>
      <c r="AG94" s="124" t="str">
        <f>IF('Member Info'!N91&lt;&gt;"",IF(AND('Member Info'!N91&lt;=$U$1,'Member Info'!N91&gt;=$T$1),1,0),"")</f>
        <v/>
      </c>
      <c r="AI94" s="124" t="b">
        <f t="shared" si="15"/>
        <v>0</v>
      </c>
      <c r="AJ94" s="124">
        <f t="shared" si="16"/>
        <v>0</v>
      </c>
      <c r="AL94" s="124">
        <f t="shared" si="17"/>
        <v>0</v>
      </c>
      <c r="AM94" s="124">
        <f>IF('Member Info'!F91&gt;$T$1,1,0)</f>
        <v>0</v>
      </c>
      <c r="AN94" s="124" t="b">
        <f>IF(ISERROR(T94),ERROR.TYPE(#REF!)=ERROR.TYPE(T94),FALSE)</f>
        <v>0</v>
      </c>
      <c r="AO94" s="124" t="b">
        <f>IF(ISERROR(U94),ERROR.TYPE(#REF!)=ERROR.TYPE(U94),FALSE)</f>
        <v>0</v>
      </c>
      <c r="AP94" s="124">
        <f>IF('Member Info'!F91&gt;'GP1 April 25'!$U$1,1,0)</f>
        <v>0</v>
      </c>
      <c r="AQ94" s="124">
        <f t="shared" si="18"/>
        <v>0</v>
      </c>
      <c r="AR94" s="124">
        <f t="shared" si="19"/>
        <v>0</v>
      </c>
      <c r="AS94" s="124">
        <f t="shared" si="20"/>
        <v>1</v>
      </c>
    </row>
    <row r="95" spans="1:45" x14ac:dyDescent="0.25">
      <c r="A95" s="4">
        <v>64</v>
      </c>
      <c r="B95" s="164">
        <f>'Member Info'!D92</f>
        <v>0</v>
      </c>
      <c r="C95" s="164">
        <f>'Member Info'!E92</f>
        <v>0</v>
      </c>
      <c r="D95" s="164" t="str">
        <f>'Member Info'!G92</f>
        <v/>
      </c>
      <c r="E95" s="165">
        <f>'Member Info'!B92</f>
        <v>0</v>
      </c>
      <c r="F95" s="242"/>
      <c r="G95" s="166" t="str">
        <f>IF(E95=0,"",('Member Info'!K92+'Member Info'!L92))</f>
        <v/>
      </c>
      <c r="H95" s="419"/>
      <c r="I95" s="419"/>
      <c r="J95" s="26"/>
      <c r="K95" s="26"/>
      <c r="L95" s="384" t="str">
        <f>IF(E95=0,"",IF('Member Info'!F92&gt;$U$1,CONCATENATE("Joined with practice on ", TEXT('Member Info'!F92, "DD/MM/YYYY")),IF('Member Info'!N92&lt;&gt;"",IF('Member Info'!N92&lt;$T$1,CONCATENATE("Left Scheme on ", TEXT('Member Info'!N92, "DD/MM/YYYY")),IF(OR(G95="",G95=0),"Error Detected, No rate entered",IF(E95=0,"",IF(F95="","Error Detected, No Pensionable pay",IF(AS95=1,"No Part Time Status Entered",IF(AR95=1,"No Part Time Hours Entered",IF(ISERROR(AD95)," Unknown Values entered.",IF(V95+W95&lt;1,"Acceptable",IF(T95+U95=200, "No Contributions Entered", IF(M95="","Error Detected, Choose reason&gt;",IF(Z95="1",IF(V95=1,"Please Enter Deemed Pensionable Pay","Add Any Relevant Details Above"),"Please Give Details Above"))))))))))),IF(OR(G95="",G95=0),"Error Detected, No rate entered",IF(E95=0,"",IF(F95="","Error Detected, No Pensionable pay",IF(AS95=1,"No Part Time Status Entered",IF(AR95=1,"No Part Time Hours Entered",IF(ISERROR(AD95)," Unknown Values entered.",IF(V95+W95&lt;1,"Acceptable",IF(T95+U95=200, "No Contributions Entered", IF(M95="","Error Detected, Choose reason&gt;",IF(Z95="1",IF(V95=1,"Please Enter Deemed Pensionable Pay","Add relevant Details Above"),"Please give details Above")))))))))))))</f>
        <v/>
      </c>
      <c r="M95" s="260"/>
      <c r="N95" s="91"/>
      <c r="O95" s="91" t="str">
        <f t="shared" si="1"/>
        <v/>
      </c>
      <c r="P95" s="94">
        <f t="shared" si="2"/>
        <v>0</v>
      </c>
      <c r="Q95" s="94">
        <f t="shared" si="2"/>
        <v>0</v>
      </c>
      <c r="R95" s="218">
        <f>(ROUND((F95/100*'Member Info'!$W$2), 2))</f>
        <v>0</v>
      </c>
      <c r="S95" s="218" t="e">
        <f t="shared" si="3"/>
        <v>#VALUE!</v>
      </c>
      <c r="T95" s="218" t="str">
        <f t="shared" si="4"/>
        <v/>
      </c>
      <c r="U95" s="227" t="str">
        <f t="shared" si="5"/>
        <v/>
      </c>
      <c r="V95" s="228" t="str">
        <f t="shared" si="6"/>
        <v/>
      </c>
      <c r="W95" s="228" t="str">
        <f t="shared" si="7"/>
        <v/>
      </c>
      <c r="X95" s="222">
        <f t="shared" si="8"/>
        <v>0</v>
      </c>
      <c r="Y95" s="110">
        <f t="shared" si="9"/>
        <v>0</v>
      </c>
      <c r="Z95" s="235" t="str">
        <f t="shared" si="10"/>
        <v/>
      </c>
      <c r="AA95" s="240" t="b">
        <f t="shared" si="11"/>
        <v>0</v>
      </c>
      <c r="AB95" s="235">
        <f t="shared" si="12"/>
        <v>0</v>
      </c>
      <c r="AC95" s="235">
        <f>IF('Member Info'!N92="",1,"")</f>
        <v>1</v>
      </c>
      <c r="AD95" s="243" t="e">
        <f t="shared" si="13"/>
        <v>#VALUE!</v>
      </c>
      <c r="AE95" s="130" t="str">
        <f t="shared" si="0"/>
        <v/>
      </c>
      <c r="AF95" s="124">
        <f t="shared" si="14"/>
        <v>1</v>
      </c>
      <c r="AG95" s="124" t="str">
        <f>IF('Member Info'!N92&lt;&gt;"",IF(AND('Member Info'!N92&lt;=$U$1,'Member Info'!N92&gt;=$T$1),1,0),"")</f>
        <v/>
      </c>
      <c r="AI95" s="124" t="b">
        <f t="shared" si="15"/>
        <v>0</v>
      </c>
      <c r="AJ95" s="124">
        <f t="shared" si="16"/>
        <v>0</v>
      </c>
      <c r="AL95" s="124">
        <f t="shared" si="17"/>
        <v>0</v>
      </c>
      <c r="AM95" s="124">
        <f>IF('Member Info'!F92&gt;$T$1,1,0)</f>
        <v>0</v>
      </c>
      <c r="AN95" s="124" t="b">
        <f>IF(ISERROR(T95),ERROR.TYPE(#REF!)=ERROR.TYPE(T95),FALSE)</f>
        <v>0</v>
      </c>
      <c r="AO95" s="124" t="b">
        <f>IF(ISERROR(U95),ERROR.TYPE(#REF!)=ERROR.TYPE(U95),FALSE)</f>
        <v>0</v>
      </c>
      <c r="AP95" s="124">
        <f>IF('Member Info'!F92&gt;'GP1 April 25'!$U$1,1,0)</f>
        <v>0</v>
      </c>
      <c r="AQ95" s="124">
        <f t="shared" si="18"/>
        <v>0</v>
      </c>
      <c r="AR95" s="124">
        <f t="shared" si="19"/>
        <v>0</v>
      </c>
      <c r="AS95" s="124">
        <f t="shared" si="20"/>
        <v>1</v>
      </c>
    </row>
    <row r="96" spans="1:45" x14ac:dyDescent="0.25">
      <c r="A96" s="4">
        <v>65</v>
      </c>
      <c r="B96" s="164">
        <f>'Member Info'!D93</f>
        <v>0</v>
      </c>
      <c r="C96" s="164">
        <f>'Member Info'!E93</f>
        <v>0</v>
      </c>
      <c r="D96" s="164" t="str">
        <f>'Member Info'!G93</f>
        <v/>
      </c>
      <c r="E96" s="165">
        <f>'Member Info'!B93</f>
        <v>0</v>
      </c>
      <c r="F96" s="242"/>
      <c r="G96" s="166" t="str">
        <f>IF(E96=0,"",('Member Info'!K93+'Member Info'!L93))</f>
        <v/>
      </c>
      <c r="H96" s="419"/>
      <c r="I96" s="419"/>
      <c r="J96" s="26"/>
      <c r="K96" s="26"/>
      <c r="L96" s="384" t="str">
        <f>IF(E96=0,"",IF('Member Info'!F93&gt;$U$1,CONCATENATE("Joined with practice on ", TEXT('Member Info'!F93, "DD/MM/YYYY")),IF('Member Info'!N93&lt;&gt;"",IF('Member Info'!N93&lt;$T$1,CONCATENATE("Left Scheme on ", TEXT('Member Info'!N93, "DD/MM/YYYY")),IF(OR(G96="",G96=0),"Error Detected, No rate entered",IF(E96=0,"",IF(F96="","Error Detected, No Pensionable pay",IF(AS96=1,"No Part Time Status Entered",IF(AR96=1,"No Part Time Hours Entered",IF(ISERROR(AD96)," Unknown Values entered.",IF(V96+W96&lt;1,"Acceptable",IF(T96+U96=200, "No Contributions Entered", IF(M96="","Error Detected, Choose reason&gt;",IF(Z96="1",IF(V96=1,"Please Enter Deemed Pensionable Pay","Add Any Relevant Details Above"),"Please Give Details Above"))))))))))),IF(OR(G96="",G96=0),"Error Detected, No rate entered",IF(E96=0,"",IF(F96="","Error Detected, No Pensionable pay",IF(AS96=1,"No Part Time Status Entered",IF(AR96=1,"No Part Time Hours Entered",IF(ISERROR(AD96)," Unknown Values entered.",IF(V96+W96&lt;1,"Acceptable",IF(T96+U96=200, "No Contributions Entered", IF(M96="","Error Detected, Choose reason&gt;",IF(Z96="1",IF(V96=1,"Please Enter Deemed Pensionable Pay","Add relevant Details Above"),"Please give details Above")))))))))))))</f>
        <v/>
      </c>
      <c r="M96" s="260"/>
      <c r="N96" s="91"/>
      <c r="O96" s="91" t="str">
        <f t="shared" si="1"/>
        <v/>
      </c>
      <c r="P96" s="94">
        <f t="shared" si="2"/>
        <v>0</v>
      </c>
      <c r="Q96" s="94">
        <f t="shared" si="2"/>
        <v>0</v>
      </c>
      <c r="R96" s="218">
        <f>(ROUND((F96/100*'Member Info'!$W$2), 2))</f>
        <v>0</v>
      </c>
      <c r="S96" s="218" t="e">
        <f t="shared" si="3"/>
        <v>#VALUE!</v>
      </c>
      <c r="T96" s="218" t="str">
        <f t="shared" si="4"/>
        <v/>
      </c>
      <c r="U96" s="227" t="str">
        <f t="shared" si="5"/>
        <v/>
      </c>
      <c r="V96" s="228" t="str">
        <f t="shared" si="6"/>
        <v/>
      </c>
      <c r="W96" s="228" t="str">
        <f t="shared" si="7"/>
        <v/>
      </c>
      <c r="X96" s="222">
        <f t="shared" si="8"/>
        <v>0</v>
      </c>
      <c r="Y96" s="110">
        <f t="shared" si="9"/>
        <v>0</v>
      </c>
      <c r="Z96" s="235" t="str">
        <f t="shared" si="10"/>
        <v/>
      </c>
      <c r="AA96" s="240" t="b">
        <f t="shared" si="11"/>
        <v>0</v>
      </c>
      <c r="AB96" s="235">
        <f t="shared" si="12"/>
        <v>0</v>
      </c>
      <c r="AC96" s="235">
        <f>IF('Member Info'!N93="",1,"")</f>
        <v>1</v>
      </c>
      <c r="AD96" s="243" t="e">
        <f t="shared" si="13"/>
        <v>#VALUE!</v>
      </c>
      <c r="AE96" s="130" t="str">
        <f t="shared" ref="AE96:AE159" si="21">IF(AP96=1,"",IF(Y96=1,"",IF(AG96=1,"",IF(E96=0,"",IF(AB96=1,"",IF(L96="acceptable","",IF(T96+U96="0","",T96+U96)))))))</f>
        <v/>
      </c>
      <c r="AF96" s="124">
        <f t="shared" si="14"/>
        <v>1</v>
      </c>
      <c r="AG96" s="124" t="str">
        <f>IF('Member Info'!N93&lt;&gt;"",IF(AND('Member Info'!N93&lt;=$U$1,'Member Info'!N93&gt;=$T$1),1,0),"")</f>
        <v/>
      </c>
      <c r="AI96" s="124" t="b">
        <f t="shared" si="15"/>
        <v>0</v>
      </c>
      <c r="AJ96" s="124">
        <f t="shared" si="16"/>
        <v>0</v>
      </c>
      <c r="AL96" s="124">
        <f t="shared" si="17"/>
        <v>0</v>
      </c>
      <c r="AM96" s="124">
        <f>IF('Member Info'!F93&gt;$T$1,1,0)</f>
        <v>0</v>
      </c>
      <c r="AN96" s="124" t="b">
        <f>IF(ISERROR(T96),ERROR.TYPE(#REF!)=ERROR.TYPE(T96),FALSE)</f>
        <v>0</v>
      </c>
      <c r="AO96" s="124" t="b">
        <f>IF(ISERROR(U96),ERROR.TYPE(#REF!)=ERROR.TYPE(U96),FALSE)</f>
        <v>0</v>
      </c>
      <c r="AP96" s="124">
        <f>IF('Member Info'!F93&gt;'GP1 April 25'!$U$1,1,0)</f>
        <v>0</v>
      </c>
      <c r="AQ96" s="124">
        <f t="shared" si="18"/>
        <v>0</v>
      </c>
      <c r="AR96" s="124">
        <f t="shared" si="19"/>
        <v>0</v>
      </c>
      <c r="AS96" s="124">
        <f t="shared" si="20"/>
        <v>1</v>
      </c>
    </row>
    <row r="97" spans="1:45" x14ac:dyDescent="0.25">
      <c r="A97" s="4">
        <v>66</v>
      </c>
      <c r="B97" s="164">
        <f>'Member Info'!D94</f>
        <v>0</v>
      </c>
      <c r="C97" s="164">
        <f>'Member Info'!E94</f>
        <v>0</v>
      </c>
      <c r="D97" s="164" t="str">
        <f>'Member Info'!G94</f>
        <v/>
      </c>
      <c r="E97" s="165">
        <f>'Member Info'!B94</f>
        <v>0</v>
      </c>
      <c r="F97" s="242"/>
      <c r="G97" s="166" t="str">
        <f>IF(E97=0,"",('Member Info'!K94+'Member Info'!L94))</f>
        <v/>
      </c>
      <c r="H97" s="419"/>
      <c r="I97" s="419"/>
      <c r="J97" s="26"/>
      <c r="K97" s="26"/>
      <c r="L97" s="384" t="str">
        <f>IF(E97=0,"",IF('Member Info'!F94&gt;$U$1,CONCATENATE("Joined with practice on ", TEXT('Member Info'!F94, "DD/MM/YYYY")),IF('Member Info'!N94&lt;&gt;"",IF('Member Info'!N94&lt;$T$1,CONCATENATE("Left Scheme on ", TEXT('Member Info'!N94, "DD/MM/YYYY")),IF(OR(G97="",G97=0),"Error Detected, No rate entered",IF(E97=0,"",IF(F97="","Error Detected, No Pensionable pay",IF(AS97=1,"No Part Time Status Entered",IF(AR97=1,"No Part Time Hours Entered",IF(ISERROR(AD97)," Unknown Values entered.",IF(V97+W97&lt;1,"Acceptable",IF(T97+U97=200, "No Contributions Entered", IF(M97="","Error Detected, Choose reason&gt;",IF(Z97="1",IF(V97=1,"Please Enter Deemed Pensionable Pay","Add Any Relevant Details Above"),"Please Give Details Above"))))))))))),IF(OR(G97="",G97=0),"Error Detected, No rate entered",IF(E97=0,"",IF(F97="","Error Detected, No Pensionable pay",IF(AS97=1,"No Part Time Status Entered",IF(AR97=1,"No Part Time Hours Entered",IF(ISERROR(AD97)," Unknown Values entered.",IF(V97+W97&lt;1,"Acceptable",IF(T97+U97=200, "No Contributions Entered", IF(M97="","Error Detected, Choose reason&gt;",IF(Z97="1",IF(V97=1,"Please Enter Deemed Pensionable Pay","Add relevant Details Above"),"Please give details Above")))))))))))))</f>
        <v/>
      </c>
      <c r="M97" s="260"/>
      <c r="N97" s="91"/>
      <c r="O97" s="91" t="str">
        <f t="shared" ref="O97:O160" si="22">IF(E97=0,"",IF(ISERROR((F97+J97+K97)),0,IF((F97+J97+K97)&lt;1,0,1)))</f>
        <v/>
      </c>
      <c r="P97" s="94">
        <f t="shared" ref="P97:Q160" si="23">J97</f>
        <v>0</v>
      </c>
      <c r="Q97" s="94">
        <f t="shared" si="23"/>
        <v>0</v>
      </c>
      <c r="R97" s="218">
        <f>(ROUND((F97/100*'Member Info'!$W$2), 2))</f>
        <v>0</v>
      </c>
      <c r="S97" s="218" t="e">
        <f t="shared" ref="S97:S160" si="24">ROUND((F97/100*G97),2)</f>
        <v>#VALUE!</v>
      </c>
      <c r="T97" s="218" t="str">
        <f t="shared" ref="T97:T160" si="25">IF(E97=0,"",(100-(P97/R97*100)))</f>
        <v/>
      </c>
      <c r="U97" s="227" t="str">
        <f t="shared" ref="U97:U160" si="26">IF(E97=0,"",(100-(Q97/S97*100)))</f>
        <v/>
      </c>
      <c r="V97" s="228" t="str">
        <f t="shared" ref="V97:V160" si="27">IF(E97=0,"",IF(T97&gt;$T$16,1,IF(T97&lt;-$T$16,1,0)))</f>
        <v/>
      </c>
      <c r="W97" s="228" t="str">
        <f t="shared" ref="W97:W160" si="28">IF(E97=0,"",IF(G97=0,1,IF(U97&gt;$T$16,1,IF(U97&lt;-$T$16,1,0))))</f>
        <v/>
      </c>
      <c r="X97" s="222">
        <f t="shared" ref="X97:X160" si="29">IF(E97=0,0,IF(F97="",1,0))</f>
        <v>0</v>
      </c>
      <c r="Y97" s="110">
        <f t="shared" ref="Y97:Y160" si="30">IF(E97=0,0,IF(M97="",0,1))</f>
        <v>0</v>
      </c>
      <c r="Z97" s="235" t="str">
        <f t="shared" ref="Z97:Z160" si="31">IF(M97="SMP/Occupational Maternity","1",IF(M97="SSP/Occupational Sick pay","1",""))</f>
        <v/>
      </c>
      <c r="AA97" s="240" t="b">
        <f t="shared" ref="AA97:AA160" si="32">IF(OR(AN97=TRUE,AO97=TRUE),TRUE,FALSE)</f>
        <v>0</v>
      </c>
      <c r="AB97" s="235">
        <f t="shared" ref="AB97:AB160" si="33">IF(OR(M97="left scheme/Employment",AC97=""), 1,0)</f>
        <v>0</v>
      </c>
      <c r="AC97" s="235">
        <f>IF('Member Info'!N94="",1,"")</f>
        <v>1</v>
      </c>
      <c r="AD97" s="243" t="e">
        <f t="shared" ref="AD97:AD160" si="34">(T97+U97)</f>
        <v>#VALUE!</v>
      </c>
      <c r="AE97" s="130" t="str">
        <f t="shared" si="21"/>
        <v/>
      </c>
      <c r="AF97" s="124">
        <f t="shared" ref="AF97:AF160" si="35">SUM(AB97+AC97)</f>
        <v>1</v>
      </c>
      <c r="AG97" s="124" t="str">
        <f>IF('Member Info'!N94&lt;&gt;"",IF(AND('Member Info'!N94&lt;=$U$1,'Member Info'!N94&gt;=$T$1),1,0),"")</f>
        <v/>
      </c>
      <c r="AI97" s="124" t="b">
        <f t="shared" ref="AI97:AI160" si="36">OR(M97="SMP/Occupational Maternity",M97="SSP/Occupational Sick pay")</f>
        <v>0</v>
      </c>
      <c r="AJ97" s="124">
        <f t="shared" ref="AJ97:AJ160" si="37">IF(AI97=TRUE,1,0)</f>
        <v>0</v>
      </c>
      <c r="AL97" s="124">
        <f t="shared" ref="AL97:AL160" si="38">IF(L97="Please Enter Deemed Pensionable Pay",1,0)</f>
        <v>0</v>
      </c>
      <c r="AM97" s="124">
        <f>IF('Member Info'!F94&gt;$T$1,1,0)</f>
        <v>0</v>
      </c>
      <c r="AN97" s="124" t="b">
        <f>IF(ISERROR(T97),ERROR.TYPE(#REF!)=ERROR.TYPE(T97),FALSE)</f>
        <v>0</v>
      </c>
      <c r="AO97" s="124" t="b">
        <f>IF(ISERROR(U97),ERROR.TYPE(#REF!)=ERROR.TYPE(U97),FALSE)</f>
        <v>0</v>
      </c>
      <c r="AP97" s="124">
        <f>IF('Member Info'!F94&gt;'GP1 April 25'!$U$1,1,0)</f>
        <v>0</v>
      </c>
      <c r="AQ97" s="124">
        <f t="shared" ref="AQ97:AQ160" si="39">IF(H97="Part Time",1,0)</f>
        <v>0</v>
      </c>
      <c r="AR97" s="124">
        <f t="shared" ref="AR97:AR160" si="40">IF(AND(AQ97=1,I97=""),1,0)</f>
        <v>0</v>
      </c>
      <c r="AS97" s="124">
        <f t="shared" ref="AS97:AS160" si="41">IF(OR(H97=0,H97=""),1,0)</f>
        <v>1</v>
      </c>
    </row>
    <row r="98" spans="1:45" x14ac:dyDescent="0.25">
      <c r="A98" s="4">
        <v>67</v>
      </c>
      <c r="B98" s="164">
        <f>'Member Info'!D95</f>
        <v>0</v>
      </c>
      <c r="C98" s="164">
        <f>'Member Info'!E95</f>
        <v>0</v>
      </c>
      <c r="D98" s="164" t="str">
        <f>'Member Info'!G95</f>
        <v/>
      </c>
      <c r="E98" s="165">
        <f>'Member Info'!B95</f>
        <v>0</v>
      </c>
      <c r="F98" s="242"/>
      <c r="G98" s="166" t="str">
        <f>IF(E98=0,"",('Member Info'!K95+'Member Info'!L95))</f>
        <v/>
      </c>
      <c r="H98" s="419"/>
      <c r="I98" s="419"/>
      <c r="J98" s="26"/>
      <c r="K98" s="26"/>
      <c r="L98" s="384" t="str">
        <f>IF(E98=0,"",IF('Member Info'!F95&gt;$U$1,CONCATENATE("Joined with practice on ", TEXT('Member Info'!F95, "DD/MM/YYYY")),IF('Member Info'!N95&lt;&gt;"",IF('Member Info'!N95&lt;$T$1,CONCATENATE("Left Scheme on ", TEXT('Member Info'!N95, "DD/MM/YYYY")),IF(OR(G98="",G98=0),"Error Detected, No rate entered",IF(E98=0,"",IF(F98="","Error Detected, No Pensionable pay",IF(AS98=1,"No Part Time Status Entered",IF(AR98=1,"No Part Time Hours Entered",IF(ISERROR(AD98)," Unknown Values entered.",IF(V98+W98&lt;1,"Acceptable",IF(T98+U98=200, "No Contributions Entered", IF(M98="","Error Detected, Choose reason&gt;",IF(Z98="1",IF(V98=1,"Please Enter Deemed Pensionable Pay","Add Any Relevant Details Above"),"Please Give Details Above"))))))))))),IF(OR(G98="",G98=0),"Error Detected, No rate entered",IF(E98=0,"",IF(F98="","Error Detected, No Pensionable pay",IF(AS98=1,"No Part Time Status Entered",IF(AR98=1,"No Part Time Hours Entered",IF(ISERROR(AD98)," Unknown Values entered.",IF(V98+W98&lt;1,"Acceptable",IF(T98+U98=200, "No Contributions Entered", IF(M98="","Error Detected, Choose reason&gt;",IF(Z98="1",IF(V98=1,"Please Enter Deemed Pensionable Pay","Add relevant Details Above"),"Please give details Above")))))))))))))</f>
        <v/>
      </c>
      <c r="M98" s="260"/>
      <c r="N98" s="91"/>
      <c r="O98" s="91" t="str">
        <f t="shared" si="22"/>
        <v/>
      </c>
      <c r="P98" s="94">
        <f t="shared" si="23"/>
        <v>0</v>
      </c>
      <c r="Q98" s="94">
        <f t="shared" si="23"/>
        <v>0</v>
      </c>
      <c r="R98" s="218">
        <f>(ROUND((F98/100*'Member Info'!$W$2), 2))</f>
        <v>0</v>
      </c>
      <c r="S98" s="218" t="e">
        <f t="shared" si="24"/>
        <v>#VALUE!</v>
      </c>
      <c r="T98" s="218" t="str">
        <f t="shared" si="25"/>
        <v/>
      </c>
      <c r="U98" s="227" t="str">
        <f t="shared" si="26"/>
        <v/>
      </c>
      <c r="V98" s="228" t="str">
        <f t="shared" si="27"/>
        <v/>
      </c>
      <c r="W98" s="228" t="str">
        <f t="shared" si="28"/>
        <v/>
      </c>
      <c r="X98" s="222">
        <f t="shared" si="29"/>
        <v>0</v>
      </c>
      <c r="Y98" s="110">
        <f t="shared" si="30"/>
        <v>0</v>
      </c>
      <c r="Z98" s="235" t="str">
        <f t="shared" si="31"/>
        <v/>
      </c>
      <c r="AA98" s="240" t="b">
        <f t="shared" si="32"/>
        <v>0</v>
      </c>
      <c r="AB98" s="235">
        <f t="shared" si="33"/>
        <v>0</v>
      </c>
      <c r="AC98" s="235">
        <f>IF('Member Info'!N95="",1,"")</f>
        <v>1</v>
      </c>
      <c r="AD98" s="243" t="e">
        <f t="shared" si="34"/>
        <v>#VALUE!</v>
      </c>
      <c r="AE98" s="130" t="str">
        <f t="shared" si="21"/>
        <v/>
      </c>
      <c r="AF98" s="124">
        <f t="shared" si="35"/>
        <v>1</v>
      </c>
      <c r="AG98" s="124" t="str">
        <f>IF('Member Info'!N95&lt;&gt;"",IF(AND('Member Info'!N95&lt;=$U$1,'Member Info'!N95&gt;=$T$1),1,0),"")</f>
        <v/>
      </c>
      <c r="AI98" s="124" t="b">
        <f t="shared" si="36"/>
        <v>0</v>
      </c>
      <c r="AJ98" s="124">
        <f t="shared" si="37"/>
        <v>0</v>
      </c>
      <c r="AL98" s="124">
        <f t="shared" si="38"/>
        <v>0</v>
      </c>
      <c r="AM98" s="124">
        <f>IF('Member Info'!F95&gt;$T$1,1,0)</f>
        <v>0</v>
      </c>
      <c r="AN98" s="124" t="b">
        <f>IF(ISERROR(T98),ERROR.TYPE(#REF!)=ERROR.TYPE(T98),FALSE)</f>
        <v>0</v>
      </c>
      <c r="AO98" s="124" t="b">
        <f>IF(ISERROR(U98),ERROR.TYPE(#REF!)=ERROR.TYPE(U98),FALSE)</f>
        <v>0</v>
      </c>
      <c r="AP98" s="124">
        <f>IF('Member Info'!F95&gt;'GP1 April 25'!$U$1,1,0)</f>
        <v>0</v>
      </c>
      <c r="AQ98" s="124">
        <f t="shared" si="39"/>
        <v>0</v>
      </c>
      <c r="AR98" s="124">
        <f t="shared" si="40"/>
        <v>0</v>
      </c>
      <c r="AS98" s="124">
        <f t="shared" si="41"/>
        <v>1</v>
      </c>
    </row>
    <row r="99" spans="1:45" x14ac:dyDescent="0.25">
      <c r="A99" s="4">
        <v>68</v>
      </c>
      <c r="B99" s="164">
        <f>'Member Info'!D96</f>
        <v>0</v>
      </c>
      <c r="C99" s="164">
        <f>'Member Info'!E96</f>
        <v>0</v>
      </c>
      <c r="D99" s="164" t="str">
        <f>'Member Info'!G96</f>
        <v/>
      </c>
      <c r="E99" s="165">
        <f>'Member Info'!B96</f>
        <v>0</v>
      </c>
      <c r="F99" s="242"/>
      <c r="G99" s="166" t="str">
        <f>IF(E99=0,"",('Member Info'!K96+'Member Info'!L96))</f>
        <v/>
      </c>
      <c r="H99" s="419"/>
      <c r="I99" s="419"/>
      <c r="J99" s="26"/>
      <c r="K99" s="26"/>
      <c r="L99" s="384" t="str">
        <f>IF(E99=0,"",IF('Member Info'!F96&gt;$U$1,CONCATENATE("Joined with practice on ", TEXT('Member Info'!F96, "DD/MM/YYYY")),IF('Member Info'!N96&lt;&gt;"",IF('Member Info'!N96&lt;$T$1,CONCATENATE("Left Scheme on ", TEXT('Member Info'!N96, "DD/MM/YYYY")),IF(OR(G99="",G99=0),"Error Detected, No rate entered",IF(E99=0,"",IF(F99="","Error Detected, No Pensionable pay",IF(AS99=1,"No Part Time Status Entered",IF(AR99=1,"No Part Time Hours Entered",IF(ISERROR(AD99)," Unknown Values entered.",IF(V99+W99&lt;1,"Acceptable",IF(T99+U99=200, "No Contributions Entered", IF(M99="","Error Detected, Choose reason&gt;",IF(Z99="1",IF(V99=1,"Please Enter Deemed Pensionable Pay","Add Any Relevant Details Above"),"Please Give Details Above"))))))))))),IF(OR(G99="",G99=0),"Error Detected, No rate entered",IF(E99=0,"",IF(F99="","Error Detected, No Pensionable pay",IF(AS99=1,"No Part Time Status Entered",IF(AR99=1,"No Part Time Hours Entered",IF(ISERROR(AD99)," Unknown Values entered.",IF(V99+W99&lt;1,"Acceptable",IF(T99+U99=200, "No Contributions Entered", IF(M99="","Error Detected, Choose reason&gt;",IF(Z99="1",IF(V99=1,"Please Enter Deemed Pensionable Pay","Add relevant Details Above"),"Please give details Above")))))))))))))</f>
        <v/>
      </c>
      <c r="M99" s="260"/>
      <c r="N99" s="91"/>
      <c r="O99" s="91" t="str">
        <f t="shared" si="22"/>
        <v/>
      </c>
      <c r="P99" s="94">
        <f t="shared" si="23"/>
        <v>0</v>
      </c>
      <c r="Q99" s="94">
        <f t="shared" si="23"/>
        <v>0</v>
      </c>
      <c r="R99" s="218">
        <f>(ROUND((F99/100*'Member Info'!$W$2), 2))</f>
        <v>0</v>
      </c>
      <c r="S99" s="218" t="e">
        <f t="shared" si="24"/>
        <v>#VALUE!</v>
      </c>
      <c r="T99" s="218" t="str">
        <f t="shared" si="25"/>
        <v/>
      </c>
      <c r="U99" s="227" t="str">
        <f t="shared" si="26"/>
        <v/>
      </c>
      <c r="V99" s="228" t="str">
        <f t="shared" si="27"/>
        <v/>
      </c>
      <c r="W99" s="228" t="str">
        <f t="shared" si="28"/>
        <v/>
      </c>
      <c r="X99" s="222">
        <f t="shared" si="29"/>
        <v>0</v>
      </c>
      <c r="Y99" s="110">
        <f t="shared" si="30"/>
        <v>0</v>
      </c>
      <c r="Z99" s="235" t="str">
        <f t="shared" si="31"/>
        <v/>
      </c>
      <c r="AA99" s="240" t="b">
        <f t="shared" si="32"/>
        <v>0</v>
      </c>
      <c r="AB99" s="235">
        <f t="shared" si="33"/>
        <v>0</v>
      </c>
      <c r="AC99" s="235">
        <f>IF('Member Info'!N96="",1,"")</f>
        <v>1</v>
      </c>
      <c r="AD99" s="243" t="e">
        <f t="shared" si="34"/>
        <v>#VALUE!</v>
      </c>
      <c r="AE99" s="130" t="str">
        <f t="shared" si="21"/>
        <v/>
      </c>
      <c r="AF99" s="124">
        <f t="shared" si="35"/>
        <v>1</v>
      </c>
      <c r="AG99" s="124" t="str">
        <f>IF('Member Info'!N96&lt;&gt;"",IF(AND('Member Info'!N96&lt;=$U$1,'Member Info'!N96&gt;=$T$1),1,0),"")</f>
        <v/>
      </c>
      <c r="AI99" s="124" t="b">
        <f t="shared" si="36"/>
        <v>0</v>
      </c>
      <c r="AJ99" s="124">
        <f t="shared" si="37"/>
        <v>0</v>
      </c>
      <c r="AL99" s="124">
        <f t="shared" si="38"/>
        <v>0</v>
      </c>
      <c r="AM99" s="124">
        <f>IF('Member Info'!F96&gt;$T$1,1,0)</f>
        <v>0</v>
      </c>
      <c r="AN99" s="124" t="b">
        <f>IF(ISERROR(T99),ERROR.TYPE(#REF!)=ERROR.TYPE(T99),FALSE)</f>
        <v>0</v>
      </c>
      <c r="AO99" s="124" t="b">
        <f>IF(ISERROR(U99),ERROR.TYPE(#REF!)=ERROR.TYPE(U99),FALSE)</f>
        <v>0</v>
      </c>
      <c r="AP99" s="124">
        <f>IF('Member Info'!F96&gt;'GP1 April 25'!$U$1,1,0)</f>
        <v>0</v>
      </c>
      <c r="AQ99" s="124">
        <f t="shared" si="39"/>
        <v>0</v>
      </c>
      <c r="AR99" s="124">
        <f t="shared" si="40"/>
        <v>0</v>
      </c>
      <c r="AS99" s="124">
        <f t="shared" si="41"/>
        <v>1</v>
      </c>
    </row>
    <row r="100" spans="1:45" x14ac:dyDescent="0.25">
      <c r="A100" s="4">
        <v>69</v>
      </c>
      <c r="B100" s="164">
        <f>'Member Info'!D97</f>
        <v>0</v>
      </c>
      <c r="C100" s="164">
        <f>'Member Info'!E97</f>
        <v>0</v>
      </c>
      <c r="D100" s="164" t="str">
        <f>'Member Info'!G97</f>
        <v/>
      </c>
      <c r="E100" s="165">
        <f>'Member Info'!B97</f>
        <v>0</v>
      </c>
      <c r="F100" s="242"/>
      <c r="G100" s="166" t="str">
        <f>IF(E100=0,"",('Member Info'!K97+'Member Info'!L97))</f>
        <v/>
      </c>
      <c r="H100" s="419"/>
      <c r="I100" s="419"/>
      <c r="J100" s="26"/>
      <c r="K100" s="26"/>
      <c r="L100" s="384" t="str">
        <f>IF(E100=0,"",IF('Member Info'!F97&gt;$U$1,CONCATENATE("Joined with practice on ", TEXT('Member Info'!F97, "DD/MM/YYYY")),IF('Member Info'!N97&lt;&gt;"",IF('Member Info'!N97&lt;$T$1,CONCATENATE("Left Scheme on ", TEXT('Member Info'!N97, "DD/MM/YYYY")),IF(OR(G100="",G100=0),"Error Detected, No rate entered",IF(E100=0,"",IF(F100="","Error Detected, No Pensionable pay",IF(AS100=1,"No Part Time Status Entered",IF(AR100=1,"No Part Time Hours Entered",IF(ISERROR(AD100)," Unknown Values entered.",IF(V100+W100&lt;1,"Acceptable",IF(T100+U100=200, "No Contributions Entered", IF(M100="","Error Detected, Choose reason&gt;",IF(Z100="1",IF(V100=1,"Please Enter Deemed Pensionable Pay","Add Any Relevant Details Above"),"Please Give Details Above"))))))))))),IF(OR(G100="",G100=0),"Error Detected, No rate entered",IF(E100=0,"",IF(F100="","Error Detected, No Pensionable pay",IF(AS100=1,"No Part Time Status Entered",IF(AR100=1,"No Part Time Hours Entered",IF(ISERROR(AD100)," Unknown Values entered.",IF(V100+W100&lt;1,"Acceptable",IF(T100+U100=200, "No Contributions Entered", IF(M100="","Error Detected, Choose reason&gt;",IF(Z100="1",IF(V100=1,"Please Enter Deemed Pensionable Pay","Add relevant Details Above"),"Please give details Above")))))))))))))</f>
        <v/>
      </c>
      <c r="M100" s="260"/>
      <c r="N100" s="91"/>
      <c r="O100" s="91" t="str">
        <f t="shared" si="22"/>
        <v/>
      </c>
      <c r="P100" s="94">
        <f t="shared" si="23"/>
        <v>0</v>
      </c>
      <c r="Q100" s="94">
        <f t="shared" si="23"/>
        <v>0</v>
      </c>
      <c r="R100" s="218">
        <f>(ROUND((F100/100*'Member Info'!$W$2), 2))</f>
        <v>0</v>
      </c>
      <c r="S100" s="218" t="e">
        <f t="shared" si="24"/>
        <v>#VALUE!</v>
      </c>
      <c r="T100" s="218" t="str">
        <f t="shared" si="25"/>
        <v/>
      </c>
      <c r="U100" s="227" t="str">
        <f t="shared" si="26"/>
        <v/>
      </c>
      <c r="V100" s="228" t="str">
        <f t="shared" si="27"/>
        <v/>
      </c>
      <c r="W100" s="228" t="str">
        <f t="shared" si="28"/>
        <v/>
      </c>
      <c r="X100" s="222">
        <f t="shared" si="29"/>
        <v>0</v>
      </c>
      <c r="Y100" s="110">
        <f t="shared" si="30"/>
        <v>0</v>
      </c>
      <c r="Z100" s="235" t="str">
        <f t="shared" si="31"/>
        <v/>
      </c>
      <c r="AA100" s="240" t="b">
        <f t="shared" si="32"/>
        <v>0</v>
      </c>
      <c r="AB100" s="235">
        <f t="shared" si="33"/>
        <v>0</v>
      </c>
      <c r="AC100" s="235">
        <f>IF('Member Info'!N97="",1,"")</f>
        <v>1</v>
      </c>
      <c r="AD100" s="243" t="e">
        <f t="shared" si="34"/>
        <v>#VALUE!</v>
      </c>
      <c r="AE100" s="130" t="str">
        <f t="shared" si="21"/>
        <v/>
      </c>
      <c r="AF100" s="124">
        <f t="shared" si="35"/>
        <v>1</v>
      </c>
      <c r="AG100" s="124" t="str">
        <f>IF('Member Info'!N97&lt;&gt;"",IF(AND('Member Info'!N97&lt;=$U$1,'Member Info'!N97&gt;=$T$1),1,0),"")</f>
        <v/>
      </c>
      <c r="AI100" s="124" t="b">
        <f t="shared" si="36"/>
        <v>0</v>
      </c>
      <c r="AJ100" s="124">
        <f t="shared" si="37"/>
        <v>0</v>
      </c>
      <c r="AL100" s="124">
        <f t="shared" si="38"/>
        <v>0</v>
      </c>
      <c r="AM100" s="124">
        <f>IF('Member Info'!F97&gt;$T$1,1,0)</f>
        <v>0</v>
      </c>
      <c r="AN100" s="124" t="b">
        <f>IF(ISERROR(T100),ERROR.TYPE(#REF!)=ERROR.TYPE(T100),FALSE)</f>
        <v>0</v>
      </c>
      <c r="AO100" s="124" t="b">
        <f>IF(ISERROR(U100),ERROR.TYPE(#REF!)=ERROR.TYPE(U100),FALSE)</f>
        <v>0</v>
      </c>
      <c r="AP100" s="124">
        <f>IF('Member Info'!F97&gt;'GP1 April 25'!$U$1,1,0)</f>
        <v>0</v>
      </c>
      <c r="AQ100" s="124">
        <f t="shared" si="39"/>
        <v>0</v>
      </c>
      <c r="AR100" s="124">
        <f t="shared" si="40"/>
        <v>0</v>
      </c>
      <c r="AS100" s="124">
        <f t="shared" si="41"/>
        <v>1</v>
      </c>
    </row>
    <row r="101" spans="1:45" x14ac:dyDescent="0.25">
      <c r="A101" s="4">
        <v>70</v>
      </c>
      <c r="B101" s="164">
        <f>'Member Info'!D98</f>
        <v>0</v>
      </c>
      <c r="C101" s="164">
        <f>'Member Info'!E98</f>
        <v>0</v>
      </c>
      <c r="D101" s="164" t="str">
        <f>'Member Info'!G98</f>
        <v/>
      </c>
      <c r="E101" s="165">
        <f>'Member Info'!B98</f>
        <v>0</v>
      </c>
      <c r="F101" s="242"/>
      <c r="G101" s="166" t="str">
        <f>IF(E101=0,"",('Member Info'!K98+'Member Info'!L98))</f>
        <v/>
      </c>
      <c r="H101" s="419"/>
      <c r="I101" s="419"/>
      <c r="J101" s="26"/>
      <c r="K101" s="26"/>
      <c r="L101" s="384" t="str">
        <f>IF(E101=0,"",IF('Member Info'!F98&gt;$U$1,CONCATENATE("Joined with practice on ", TEXT('Member Info'!F98, "DD/MM/YYYY")),IF('Member Info'!N98&lt;&gt;"",IF('Member Info'!N98&lt;$T$1,CONCATENATE("Left Scheme on ", TEXT('Member Info'!N98, "DD/MM/YYYY")),IF(OR(G101="",G101=0),"Error Detected, No rate entered",IF(E101=0,"",IF(F101="","Error Detected, No Pensionable pay",IF(AS101=1,"No Part Time Status Entered",IF(AR101=1,"No Part Time Hours Entered",IF(ISERROR(AD101)," Unknown Values entered.",IF(V101+W101&lt;1,"Acceptable",IF(T101+U101=200, "No Contributions Entered", IF(M101="","Error Detected, Choose reason&gt;",IF(Z101="1",IF(V101=1,"Please Enter Deemed Pensionable Pay","Add Any Relevant Details Above"),"Please Give Details Above"))))))))))),IF(OR(G101="",G101=0),"Error Detected, No rate entered",IF(E101=0,"",IF(F101="","Error Detected, No Pensionable pay",IF(AS101=1,"No Part Time Status Entered",IF(AR101=1,"No Part Time Hours Entered",IF(ISERROR(AD101)," Unknown Values entered.",IF(V101+W101&lt;1,"Acceptable",IF(T101+U101=200, "No Contributions Entered", IF(M101="","Error Detected, Choose reason&gt;",IF(Z101="1",IF(V101=1,"Please Enter Deemed Pensionable Pay","Add relevant Details Above"),"Please give details Above")))))))))))))</f>
        <v/>
      </c>
      <c r="M101" s="260"/>
      <c r="N101" s="91"/>
      <c r="O101" s="91" t="str">
        <f t="shared" si="22"/>
        <v/>
      </c>
      <c r="P101" s="94">
        <f t="shared" si="23"/>
        <v>0</v>
      </c>
      <c r="Q101" s="94">
        <f t="shared" si="23"/>
        <v>0</v>
      </c>
      <c r="R101" s="218">
        <f>(ROUND((F101/100*'Member Info'!$W$2), 2))</f>
        <v>0</v>
      </c>
      <c r="S101" s="218" t="e">
        <f t="shared" si="24"/>
        <v>#VALUE!</v>
      </c>
      <c r="T101" s="218" t="str">
        <f t="shared" si="25"/>
        <v/>
      </c>
      <c r="U101" s="227" t="str">
        <f t="shared" si="26"/>
        <v/>
      </c>
      <c r="V101" s="228" t="str">
        <f t="shared" si="27"/>
        <v/>
      </c>
      <c r="W101" s="228" t="str">
        <f t="shared" si="28"/>
        <v/>
      </c>
      <c r="X101" s="222">
        <f t="shared" si="29"/>
        <v>0</v>
      </c>
      <c r="Y101" s="110">
        <f t="shared" si="30"/>
        <v>0</v>
      </c>
      <c r="Z101" s="235" t="str">
        <f t="shared" si="31"/>
        <v/>
      </c>
      <c r="AA101" s="240" t="b">
        <f t="shared" si="32"/>
        <v>0</v>
      </c>
      <c r="AB101" s="235">
        <f t="shared" si="33"/>
        <v>0</v>
      </c>
      <c r="AC101" s="235">
        <f>IF('Member Info'!N98="",1,"")</f>
        <v>1</v>
      </c>
      <c r="AD101" s="243" t="e">
        <f t="shared" si="34"/>
        <v>#VALUE!</v>
      </c>
      <c r="AE101" s="130" t="str">
        <f t="shared" si="21"/>
        <v/>
      </c>
      <c r="AF101" s="124">
        <f t="shared" si="35"/>
        <v>1</v>
      </c>
      <c r="AG101" s="124" t="str">
        <f>IF('Member Info'!N98&lt;&gt;"",IF(AND('Member Info'!N98&lt;=$U$1,'Member Info'!N98&gt;=$T$1),1,0),"")</f>
        <v/>
      </c>
      <c r="AI101" s="124" t="b">
        <f t="shared" si="36"/>
        <v>0</v>
      </c>
      <c r="AJ101" s="124">
        <f t="shared" si="37"/>
        <v>0</v>
      </c>
      <c r="AL101" s="124">
        <f t="shared" si="38"/>
        <v>0</v>
      </c>
      <c r="AM101" s="124">
        <f>IF('Member Info'!F98&gt;$T$1,1,0)</f>
        <v>0</v>
      </c>
      <c r="AN101" s="124" t="b">
        <f>IF(ISERROR(T101),ERROR.TYPE(#REF!)=ERROR.TYPE(T101),FALSE)</f>
        <v>0</v>
      </c>
      <c r="AO101" s="124" t="b">
        <f>IF(ISERROR(U101),ERROR.TYPE(#REF!)=ERROR.TYPE(U101),FALSE)</f>
        <v>0</v>
      </c>
      <c r="AP101" s="124">
        <f>IF('Member Info'!F98&gt;'GP1 April 25'!$U$1,1,0)</f>
        <v>0</v>
      </c>
      <c r="AQ101" s="124">
        <f t="shared" si="39"/>
        <v>0</v>
      </c>
      <c r="AR101" s="124">
        <f t="shared" si="40"/>
        <v>0</v>
      </c>
      <c r="AS101" s="124">
        <f t="shared" si="41"/>
        <v>1</v>
      </c>
    </row>
    <row r="102" spans="1:45" x14ac:dyDescent="0.25">
      <c r="A102" s="4">
        <v>71</v>
      </c>
      <c r="B102" s="164">
        <f>'Member Info'!D99</f>
        <v>0</v>
      </c>
      <c r="C102" s="164">
        <f>'Member Info'!E99</f>
        <v>0</v>
      </c>
      <c r="D102" s="164" t="str">
        <f>'Member Info'!G99</f>
        <v/>
      </c>
      <c r="E102" s="165">
        <f>'Member Info'!B99</f>
        <v>0</v>
      </c>
      <c r="F102" s="242"/>
      <c r="G102" s="166" t="str">
        <f>IF(E102=0,"",('Member Info'!K99+'Member Info'!L99))</f>
        <v/>
      </c>
      <c r="H102" s="419"/>
      <c r="I102" s="419"/>
      <c r="J102" s="26"/>
      <c r="K102" s="26"/>
      <c r="L102" s="384" t="str">
        <f>IF(E102=0,"",IF('Member Info'!F99&gt;$U$1,CONCATENATE("Joined with practice on ", TEXT('Member Info'!F99, "DD/MM/YYYY")),IF('Member Info'!N99&lt;&gt;"",IF('Member Info'!N99&lt;$T$1,CONCATENATE("Left Scheme on ", TEXT('Member Info'!N99, "DD/MM/YYYY")),IF(OR(G102="",G102=0),"Error Detected, No rate entered",IF(E102=0,"",IF(F102="","Error Detected, No Pensionable pay",IF(AS102=1,"No Part Time Status Entered",IF(AR102=1,"No Part Time Hours Entered",IF(ISERROR(AD102)," Unknown Values entered.",IF(V102+W102&lt;1,"Acceptable",IF(T102+U102=200, "No Contributions Entered", IF(M102="","Error Detected, Choose reason&gt;",IF(Z102="1",IF(V102=1,"Please Enter Deemed Pensionable Pay","Add Any Relevant Details Above"),"Please Give Details Above"))))))))))),IF(OR(G102="",G102=0),"Error Detected, No rate entered",IF(E102=0,"",IF(F102="","Error Detected, No Pensionable pay",IF(AS102=1,"No Part Time Status Entered",IF(AR102=1,"No Part Time Hours Entered",IF(ISERROR(AD102)," Unknown Values entered.",IF(V102+W102&lt;1,"Acceptable",IF(T102+U102=200, "No Contributions Entered", IF(M102="","Error Detected, Choose reason&gt;",IF(Z102="1",IF(V102=1,"Please Enter Deemed Pensionable Pay","Add relevant Details Above"),"Please give details Above")))))))))))))</f>
        <v/>
      </c>
      <c r="M102" s="260"/>
      <c r="N102" s="91"/>
      <c r="O102" s="91" t="str">
        <f t="shared" si="22"/>
        <v/>
      </c>
      <c r="P102" s="94">
        <f t="shared" si="23"/>
        <v>0</v>
      </c>
      <c r="Q102" s="94">
        <f t="shared" si="23"/>
        <v>0</v>
      </c>
      <c r="R102" s="218">
        <f>(ROUND((F102/100*'Member Info'!$W$2), 2))</f>
        <v>0</v>
      </c>
      <c r="S102" s="218" t="e">
        <f t="shared" si="24"/>
        <v>#VALUE!</v>
      </c>
      <c r="T102" s="218" t="str">
        <f t="shared" si="25"/>
        <v/>
      </c>
      <c r="U102" s="227" t="str">
        <f t="shared" si="26"/>
        <v/>
      </c>
      <c r="V102" s="228" t="str">
        <f t="shared" si="27"/>
        <v/>
      </c>
      <c r="W102" s="228" t="str">
        <f t="shared" si="28"/>
        <v/>
      </c>
      <c r="X102" s="222">
        <f t="shared" si="29"/>
        <v>0</v>
      </c>
      <c r="Y102" s="110">
        <f t="shared" si="30"/>
        <v>0</v>
      </c>
      <c r="Z102" s="235" t="str">
        <f t="shared" si="31"/>
        <v/>
      </c>
      <c r="AA102" s="240" t="b">
        <f t="shared" si="32"/>
        <v>0</v>
      </c>
      <c r="AB102" s="235">
        <f t="shared" si="33"/>
        <v>0</v>
      </c>
      <c r="AC102" s="235">
        <f>IF('Member Info'!N99="",1,"")</f>
        <v>1</v>
      </c>
      <c r="AD102" s="243" t="e">
        <f t="shared" si="34"/>
        <v>#VALUE!</v>
      </c>
      <c r="AE102" s="130" t="str">
        <f t="shared" si="21"/>
        <v/>
      </c>
      <c r="AF102" s="124">
        <f t="shared" si="35"/>
        <v>1</v>
      </c>
      <c r="AG102" s="124" t="str">
        <f>IF('Member Info'!N99&lt;&gt;"",IF(AND('Member Info'!N99&lt;=$U$1,'Member Info'!N99&gt;=$T$1),1,0),"")</f>
        <v/>
      </c>
      <c r="AI102" s="124" t="b">
        <f t="shared" si="36"/>
        <v>0</v>
      </c>
      <c r="AJ102" s="124">
        <f t="shared" si="37"/>
        <v>0</v>
      </c>
      <c r="AL102" s="124">
        <f t="shared" si="38"/>
        <v>0</v>
      </c>
      <c r="AM102" s="124">
        <f>IF('Member Info'!F99&gt;$T$1,1,0)</f>
        <v>0</v>
      </c>
      <c r="AN102" s="124" t="b">
        <f>IF(ISERROR(T102),ERROR.TYPE(#REF!)=ERROR.TYPE(T102),FALSE)</f>
        <v>0</v>
      </c>
      <c r="AO102" s="124" t="b">
        <f>IF(ISERROR(U102),ERROR.TYPE(#REF!)=ERROR.TYPE(U102),FALSE)</f>
        <v>0</v>
      </c>
      <c r="AP102" s="124">
        <f>IF('Member Info'!F99&gt;'GP1 April 25'!$U$1,1,0)</f>
        <v>0</v>
      </c>
      <c r="AQ102" s="124">
        <f t="shared" si="39"/>
        <v>0</v>
      </c>
      <c r="AR102" s="124">
        <f t="shared" si="40"/>
        <v>0</v>
      </c>
      <c r="AS102" s="124">
        <f t="shared" si="41"/>
        <v>1</v>
      </c>
    </row>
    <row r="103" spans="1:45" x14ac:dyDescent="0.25">
      <c r="A103" s="4">
        <v>72</v>
      </c>
      <c r="B103" s="164">
        <f>'Member Info'!D100</f>
        <v>0</v>
      </c>
      <c r="C103" s="164">
        <f>'Member Info'!E100</f>
        <v>0</v>
      </c>
      <c r="D103" s="164" t="str">
        <f>'Member Info'!G100</f>
        <v/>
      </c>
      <c r="E103" s="165">
        <f>'Member Info'!B100</f>
        <v>0</v>
      </c>
      <c r="F103" s="242"/>
      <c r="G103" s="166" t="str">
        <f>IF(E103=0,"",('Member Info'!K100+'Member Info'!L100))</f>
        <v/>
      </c>
      <c r="H103" s="419"/>
      <c r="I103" s="419"/>
      <c r="J103" s="26"/>
      <c r="K103" s="26"/>
      <c r="L103" s="384" t="str">
        <f>IF(E103=0,"",IF('Member Info'!F100&gt;$U$1,CONCATENATE("Joined with practice on ", TEXT('Member Info'!F100, "DD/MM/YYYY")),IF('Member Info'!N100&lt;&gt;"",IF('Member Info'!N100&lt;$T$1,CONCATENATE("Left Scheme on ", TEXT('Member Info'!N100, "DD/MM/YYYY")),IF(OR(G103="",G103=0),"Error Detected, No rate entered",IF(E103=0,"",IF(F103="","Error Detected, No Pensionable pay",IF(AS103=1,"No Part Time Status Entered",IF(AR103=1,"No Part Time Hours Entered",IF(ISERROR(AD103)," Unknown Values entered.",IF(V103+W103&lt;1,"Acceptable",IF(T103+U103=200, "No Contributions Entered", IF(M103="","Error Detected, Choose reason&gt;",IF(Z103="1",IF(V103=1,"Please Enter Deemed Pensionable Pay","Add Any Relevant Details Above"),"Please Give Details Above"))))))))))),IF(OR(G103="",G103=0),"Error Detected, No rate entered",IF(E103=0,"",IF(F103="","Error Detected, No Pensionable pay",IF(AS103=1,"No Part Time Status Entered",IF(AR103=1,"No Part Time Hours Entered",IF(ISERROR(AD103)," Unknown Values entered.",IF(V103+W103&lt;1,"Acceptable",IF(T103+U103=200, "No Contributions Entered", IF(M103="","Error Detected, Choose reason&gt;",IF(Z103="1",IF(V103=1,"Please Enter Deemed Pensionable Pay","Add relevant Details Above"),"Please give details Above")))))))))))))</f>
        <v/>
      </c>
      <c r="M103" s="260"/>
      <c r="N103" s="91"/>
      <c r="O103" s="91" t="str">
        <f t="shared" si="22"/>
        <v/>
      </c>
      <c r="P103" s="94">
        <f t="shared" si="23"/>
        <v>0</v>
      </c>
      <c r="Q103" s="94">
        <f t="shared" si="23"/>
        <v>0</v>
      </c>
      <c r="R103" s="218">
        <f>(ROUND((F103/100*'Member Info'!$W$2), 2))</f>
        <v>0</v>
      </c>
      <c r="S103" s="218" t="e">
        <f t="shared" si="24"/>
        <v>#VALUE!</v>
      </c>
      <c r="T103" s="218" t="str">
        <f t="shared" si="25"/>
        <v/>
      </c>
      <c r="U103" s="227" t="str">
        <f t="shared" si="26"/>
        <v/>
      </c>
      <c r="V103" s="228" t="str">
        <f t="shared" si="27"/>
        <v/>
      </c>
      <c r="W103" s="228" t="str">
        <f t="shared" si="28"/>
        <v/>
      </c>
      <c r="X103" s="222">
        <f t="shared" si="29"/>
        <v>0</v>
      </c>
      <c r="Y103" s="110">
        <f t="shared" si="30"/>
        <v>0</v>
      </c>
      <c r="Z103" s="235" t="str">
        <f t="shared" si="31"/>
        <v/>
      </c>
      <c r="AA103" s="240" t="b">
        <f t="shared" si="32"/>
        <v>0</v>
      </c>
      <c r="AB103" s="235">
        <f t="shared" si="33"/>
        <v>0</v>
      </c>
      <c r="AC103" s="235">
        <f>IF('Member Info'!N100="",1,"")</f>
        <v>1</v>
      </c>
      <c r="AD103" s="243" t="e">
        <f t="shared" si="34"/>
        <v>#VALUE!</v>
      </c>
      <c r="AE103" s="130" t="str">
        <f t="shared" si="21"/>
        <v/>
      </c>
      <c r="AF103" s="124">
        <f t="shared" si="35"/>
        <v>1</v>
      </c>
      <c r="AG103" s="124" t="str">
        <f>IF('Member Info'!N100&lt;&gt;"",IF(AND('Member Info'!N100&lt;=$U$1,'Member Info'!N100&gt;=$T$1),1,0),"")</f>
        <v/>
      </c>
      <c r="AI103" s="124" t="b">
        <f t="shared" si="36"/>
        <v>0</v>
      </c>
      <c r="AJ103" s="124">
        <f t="shared" si="37"/>
        <v>0</v>
      </c>
      <c r="AL103" s="124">
        <f t="shared" si="38"/>
        <v>0</v>
      </c>
      <c r="AM103" s="124">
        <f>IF('Member Info'!F100&gt;$T$1,1,0)</f>
        <v>0</v>
      </c>
      <c r="AN103" s="124" t="b">
        <f>IF(ISERROR(T103),ERROR.TYPE(#REF!)=ERROR.TYPE(T103),FALSE)</f>
        <v>0</v>
      </c>
      <c r="AO103" s="124" t="b">
        <f>IF(ISERROR(U103),ERROR.TYPE(#REF!)=ERROR.TYPE(U103),FALSE)</f>
        <v>0</v>
      </c>
      <c r="AP103" s="124">
        <f>IF('Member Info'!F100&gt;'GP1 April 25'!$U$1,1,0)</f>
        <v>0</v>
      </c>
      <c r="AQ103" s="124">
        <f t="shared" si="39"/>
        <v>0</v>
      </c>
      <c r="AR103" s="124">
        <f t="shared" si="40"/>
        <v>0</v>
      </c>
      <c r="AS103" s="124">
        <f t="shared" si="41"/>
        <v>1</v>
      </c>
    </row>
    <row r="104" spans="1:45" x14ac:dyDescent="0.25">
      <c r="A104" s="4">
        <v>73</v>
      </c>
      <c r="B104" s="164">
        <f>'Member Info'!D101</f>
        <v>0</v>
      </c>
      <c r="C104" s="164">
        <f>'Member Info'!E101</f>
        <v>0</v>
      </c>
      <c r="D104" s="164" t="str">
        <f>'Member Info'!G101</f>
        <v/>
      </c>
      <c r="E104" s="165">
        <f>'Member Info'!B101</f>
        <v>0</v>
      </c>
      <c r="F104" s="242"/>
      <c r="G104" s="166" t="str">
        <f>IF(E104=0,"",('Member Info'!K101+'Member Info'!L101))</f>
        <v/>
      </c>
      <c r="H104" s="419"/>
      <c r="I104" s="419"/>
      <c r="J104" s="26"/>
      <c r="K104" s="26"/>
      <c r="L104" s="384" t="str">
        <f>IF(E104=0,"",IF('Member Info'!F101&gt;$U$1,CONCATENATE("Joined with practice on ", TEXT('Member Info'!F101, "DD/MM/YYYY")),IF('Member Info'!N101&lt;&gt;"",IF('Member Info'!N101&lt;$T$1,CONCATENATE("Left Scheme on ", TEXT('Member Info'!N101, "DD/MM/YYYY")),IF(OR(G104="",G104=0),"Error Detected, No rate entered",IF(E104=0,"",IF(F104="","Error Detected, No Pensionable pay",IF(AS104=1,"No Part Time Status Entered",IF(AR104=1,"No Part Time Hours Entered",IF(ISERROR(AD104)," Unknown Values entered.",IF(V104+W104&lt;1,"Acceptable",IF(T104+U104=200, "No Contributions Entered", IF(M104="","Error Detected, Choose reason&gt;",IF(Z104="1",IF(V104=1,"Please Enter Deemed Pensionable Pay","Add Any Relevant Details Above"),"Please Give Details Above"))))))))))),IF(OR(G104="",G104=0),"Error Detected, No rate entered",IF(E104=0,"",IF(F104="","Error Detected, No Pensionable pay",IF(AS104=1,"No Part Time Status Entered",IF(AR104=1,"No Part Time Hours Entered",IF(ISERROR(AD104)," Unknown Values entered.",IF(V104+W104&lt;1,"Acceptable",IF(T104+U104=200, "No Contributions Entered", IF(M104="","Error Detected, Choose reason&gt;",IF(Z104="1",IF(V104=1,"Please Enter Deemed Pensionable Pay","Add relevant Details Above"),"Please give details Above")))))))))))))</f>
        <v/>
      </c>
      <c r="M104" s="260"/>
      <c r="N104" s="91"/>
      <c r="O104" s="91" t="str">
        <f t="shared" si="22"/>
        <v/>
      </c>
      <c r="P104" s="94">
        <f t="shared" si="23"/>
        <v>0</v>
      </c>
      <c r="Q104" s="94">
        <f t="shared" si="23"/>
        <v>0</v>
      </c>
      <c r="R104" s="218">
        <f>(ROUND((F104/100*'Member Info'!$W$2), 2))</f>
        <v>0</v>
      </c>
      <c r="S104" s="218" t="e">
        <f t="shared" si="24"/>
        <v>#VALUE!</v>
      </c>
      <c r="T104" s="218" t="str">
        <f t="shared" si="25"/>
        <v/>
      </c>
      <c r="U104" s="227" t="str">
        <f t="shared" si="26"/>
        <v/>
      </c>
      <c r="V104" s="228" t="str">
        <f t="shared" si="27"/>
        <v/>
      </c>
      <c r="W104" s="228" t="str">
        <f t="shared" si="28"/>
        <v/>
      </c>
      <c r="X104" s="222">
        <f t="shared" si="29"/>
        <v>0</v>
      </c>
      <c r="Y104" s="110">
        <f t="shared" si="30"/>
        <v>0</v>
      </c>
      <c r="Z104" s="235" t="str">
        <f t="shared" si="31"/>
        <v/>
      </c>
      <c r="AA104" s="240" t="b">
        <f t="shared" si="32"/>
        <v>0</v>
      </c>
      <c r="AB104" s="235">
        <f t="shared" si="33"/>
        <v>0</v>
      </c>
      <c r="AC104" s="235">
        <f>IF('Member Info'!N101="",1,"")</f>
        <v>1</v>
      </c>
      <c r="AD104" s="243" t="e">
        <f t="shared" si="34"/>
        <v>#VALUE!</v>
      </c>
      <c r="AE104" s="130" t="str">
        <f t="shared" si="21"/>
        <v/>
      </c>
      <c r="AF104" s="124">
        <f t="shared" si="35"/>
        <v>1</v>
      </c>
      <c r="AG104" s="124" t="str">
        <f>IF('Member Info'!N101&lt;&gt;"",IF(AND('Member Info'!N101&lt;=$U$1,'Member Info'!N101&gt;=$T$1),1,0),"")</f>
        <v/>
      </c>
      <c r="AI104" s="124" t="b">
        <f t="shared" si="36"/>
        <v>0</v>
      </c>
      <c r="AJ104" s="124">
        <f t="shared" si="37"/>
        <v>0</v>
      </c>
      <c r="AL104" s="124">
        <f t="shared" si="38"/>
        <v>0</v>
      </c>
      <c r="AM104" s="124">
        <f>IF('Member Info'!F101&gt;$T$1,1,0)</f>
        <v>0</v>
      </c>
      <c r="AN104" s="124" t="b">
        <f>IF(ISERROR(T104),ERROR.TYPE(#REF!)=ERROR.TYPE(T104),FALSE)</f>
        <v>0</v>
      </c>
      <c r="AO104" s="124" t="b">
        <f>IF(ISERROR(U104),ERROR.TYPE(#REF!)=ERROR.TYPE(U104),FALSE)</f>
        <v>0</v>
      </c>
      <c r="AP104" s="124">
        <f>IF('Member Info'!F101&gt;'GP1 April 25'!$U$1,1,0)</f>
        <v>0</v>
      </c>
      <c r="AQ104" s="124">
        <f t="shared" si="39"/>
        <v>0</v>
      </c>
      <c r="AR104" s="124">
        <f t="shared" si="40"/>
        <v>0</v>
      </c>
      <c r="AS104" s="124">
        <f t="shared" si="41"/>
        <v>1</v>
      </c>
    </row>
    <row r="105" spans="1:45" x14ac:dyDescent="0.25">
      <c r="A105" s="4">
        <v>74</v>
      </c>
      <c r="B105" s="164">
        <f>'Member Info'!D102</f>
        <v>0</v>
      </c>
      <c r="C105" s="164">
        <f>'Member Info'!E102</f>
        <v>0</v>
      </c>
      <c r="D105" s="164" t="str">
        <f>'Member Info'!G102</f>
        <v/>
      </c>
      <c r="E105" s="165">
        <f>'Member Info'!B102</f>
        <v>0</v>
      </c>
      <c r="F105" s="242"/>
      <c r="G105" s="166" t="str">
        <f>IF(E105=0,"",('Member Info'!K102+'Member Info'!L102))</f>
        <v/>
      </c>
      <c r="H105" s="419"/>
      <c r="I105" s="419"/>
      <c r="J105" s="26"/>
      <c r="K105" s="26"/>
      <c r="L105" s="384" t="str">
        <f>IF(E105=0,"",IF('Member Info'!F102&gt;$U$1,CONCATENATE("Joined with practice on ", TEXT('Member Info'!F102, "DD/MM/YYYY")),IF('Member Info'!N102&lt;&gt;"",IF('Member Info'!N102&lt;$T$1,CONCATENATE("Left Scheme on ", TEXT('Member Info'!N102, "DD/MM/YYYY")),IF(OR(G105="",G105=0),"Error Detected, No rate entered",IF(E105=0,"",IF(F105="","Error Detected, No Pensionable pay",IF(AS105=1,"No Part Time Status Entered",IF(AR105=1,"No Part Time Hours Entered",IF(ISERROR(AD105)," Unknown Values entered.",IF(V105+W105&lt;1,"Acceptable",IF(T105+U105=200, "No Contributions Entered", IF(M105="","Error Detected, Choose reason&gt;",IF(Z105="1",IF(V105=1,"Please Enter Deemed Pensionable Pay","Add Any Relevant Details Above"),"Please Give Details Above"))))))))))),IF(OR(G105="",G105=0),"Error Detected, No rate entered",IF(E105=0,"",IF(F105="","Error Detected, No Pensionable pay",IF(AS105=1,"No Part Time Status Entered",IF(AR105=1,"No Part Time Hours Entered",IF(ISERROR(AD105)," Unknown Values entered.",IF(V105+W105&lt;1,"Acceptable",IF(T105+U105=200, "No Contributions Entered", IF(M105="","Error Detected, Choose reason&gt;",IF(Z105="1",IF(V105=1,"Please Enter Deemed Pensionable Pay","Add relevant Details Above"),"Please give details Above")))))))))))))</f>
        <v/>
      </c>
      <c r="M105" s="260"/>
      <c r="N105" s="91"/>
      <c r="O105" s="91" t="str">
        <f t="shared" si="22"/>
        <v/>
      </c>
      <c r="P105" s="94">
        <f t="shared" si="23"/>
        <v>0</v>
      </c>
      <c r="Q105" s="94">
        <f t="shared" si="23"/>
        <v>0</v>
      </c>
      <c r="R105" s="218">
        <f>(ROUND((F105/100*'Member Info'!$W$2), 2))</f>
        <v>0</v>
      </c>
      <c r="S105" s="218" t="e">
        <f t="shared" si="24"/>
        <v>#VALUE!</v>
      </c>
      <c r="T105" s="218" t="str">
        <f t="shared" si="25"/>
        <v/>
      </c>
      <c r="U105" s="227" t="str">
        <f t="shared" si="26"/>
        <v/>
      </c>
      <c r="V105" s="228" t="str">
        <f t="shared" si="27"/>
        <v/>
      </c>
      <c r="W105" s="228" t="str">
        <f t="shared" si="28"/>
        <v/>
      </c>
      <c r="X105" s="222">
        <f t="shared" si="29"/>
        <v>0</v>
      </c>
      <c r="Y105" s="110">
        <f t="shared" si="30"/>
        <v>0</v>
      </c>
      <c r="Z105" s="235" t="str">
        <f t="shared" si="31"/>
        <v/>
      </c>
      <c r="AA105" s="240" t="b">
        <f t="shared" si="32"/>
        <v>0</v>
      </c>
      <c r="AB105" s="235">
        <f t="shared" si="33"/>
        <v>0</v>
      </c>
      <c r="AC105" s="235">
        <f>IF('Member Info'!N102="",1,"")</f>
        <v>1</v>
      </c>
      <c r="AD105" s="243" t="e">
        <f t="shared" si="34"/>
        <v>#VALUE!</v>
      </c>
      <c r="AE105" s="130" t="str">
        <f t="shared" si="21"/>
        <v/>
      </c>
      <c r="AF105" s="124">
        <f t="shared" si="35"/>
        <v>1</v>
      </c>
      <c r="AG105" s="124" t="str">
        <f>IF('Member Info'!N102&lt;&gt;"",IF(AND('Member Info'!N102&lt;=$U$1,'Member Info'!N102&gt;=$T$1),1,0),"")</f>
        <v/>
      </c>
      <c r="AI105" s="124" t="b">
        <f t="shared" si="36"/>
        <v>0</v>
      </c>
      <c r="AJ105" s="124">
        <f t="shared" si="37"/>
        <v>0</v>
      </c>
      <c r="AL105" s="124">
        <f t="shared" si="38"/>
        <v>0</v>
      </c>
      <c r="AM105" s="124">
        <f>IF('Member Info'!F102&gt;$T$1,1,0)</f>
        <v>0</v>
      </c>
      <c r="AN105" s="124" t="b">
        <f>IF(ISERROR(T105),ERROR.TYPE(#REF!)=ERROR.TYPE(T105),FALSE)</f>
        <v>0</v>
      </c>
      <c r="AO105" s="124" t="b">
        <f>IF(ISERROR(U105),ERROR.TYPE(#REF!)=ERROR.TYPE(U105),FALSE)</f>
        <v>0</v>
      </c>
      <c r="AP105" s="124">
        <f>IF('Member Info'!F102&gt;'GP1 April 25'!$U$1,1,0)</f>
        <v>0</v>
      </c>
      <c r="AQ105" s="124">
        <f t="shared" si="39"/>
        <v>0</v>
      </c>
      <c r="AR105" s="124">
        <f t="shared" si="40"/>
        <v>0</v>
      </c>
      <c r="AS105" s="124">
        <f t="shared" si="41"/>
        <v>1</v>
      </c>
    </row>
    <row r="106" spans="1:45" x14ac:dyDescent="0.25">
      <c r="A106" s="4">
        <v>75</v>
      </c>
      <c r="B106" s="164">
        <f>'Member Info'!D103</f>
        <v>0</v>
      </c>
      <c r="C106" s="164">
        <f>'Member Info'!E103</f>
        <v>0</v>
      </c>
      <c r="D106" s="164" t="str">
        <f>'Member Info'!G103</f>
        <v/>
      </c>
      <c r="E106" s="165">
        <f>'Member Info'!B103</f>
        <v>0</v>
      </c>
      <c r="F106" s="242"/>
      <c r="G106" s="166" t="str">
        <f>IF(E106=0,"",('Member Info'!K103+'Member Info'!L103))</f>
        <v/>
      </c>
      <c r="H106" s="419"/>
      <c r="I106" s="419"/>
      <c r="J106" s="26"/>
      <c r="K106" s="26"/>
      <c r="L106" s="384" t="str">
        <f>IF(E106=0,"",IF('Member Info'!F103&gt;$U$1,CONCATENATE("Joined with practice on ", TEXT('Member Info'!F103, "DD/MM/YYYY")),IF('Member Info'!N103&lt;&gt;"",IF('Member Info'!N103&lt;$T$1,CONCATENATE("Left Scheme on ", TEXT('Member Info'!N103, "DD/MM/YYYY")),IF(OR(G106="",G106=0),"Error Detected, No rate entered",IF(E106=0,"",IF(F106="","Error Detected, No Pensionable pay",IF(AS106=1,"No Part Time Status Entered",IF(AR106=1,"No Part Time Hours Entered",IF(ISERROR(AD106)," Unknown Values entered.",IF(V106+W106&lt;1,"Acceptable",IF(T106+U106=200, "No Contributions Entered", IF(M106="","Error Detected, Choose reason&gt;",IF(Z106="1",IF(V106=1,"Please Enter Deemed Pensionable Pay","Add Any Relevant Details Above"),"Please Give Details Above"))))))))))),IF(OR(G106="",G106=0),"Error Detected, No rate entered",IF(E106=0,"",IF(F106="","Error Detected, No Pensionable pay",IF(AS106=1,"No Part Time Status Entered",IF(AR106=1,"No Part Time Hours Entered",IF(ISERROR(AD106)," Unknown Values entered.",IF(V106+W106&lt;1,"Acceptable",IF(T106+U106=200, "No Contributions Entered", IF(M106="","Error Detected, Choose reason&gt;",IF(Z106="1",IF(V106=1,"Please Enter Deemed Pensionable Pay","Add relevant Details Above"),"Please give details Above")))))))))))))</f>
        <v/>
      </c>
      <c r="M106" s="260"/>
      <c r="N106" s="91"/>
      <c r="O106" s="91" t="str">
        <f t="shared" si="22"/>
        <v/>
      </c>
      <c r="P106" s="94">
        <f t="shared" si="23"/>
        <v>0</v>
      </c>
      <c r="Q106" s="94">
        <f t="shared" si="23"/>
        <v>0</v>
      </c>
      <c r="R106" s="218">
        <f>(ROUND((F106/100*'Member Info'!$W$2), 2))</f>
        <v>0</v>
      </c>
      <c r="S106" s="218" t="e">
        <f t="shared" si="24"/>
        <v>#VALUE!</v>
      </c>
      <c r="T106" s="218" t="str">
        <f t="shared" si="25"/>
        <v/>
      </c>
      <c r="U106" s="227" t="str">
        <f t="shared" si="26"/>
        <v/>
      </c>
      <c r="V106" s="228" t="str">
        <f t="shared" si="27"/>
        <v/>
      </c>
      <c r="W106" s="228" t="str">
        <f t="shared" si="28"/>
        <v/>
      </c>
      <c r="X106" s="222">
        <f t="shared" si="29"/>
        <v>0</v>
      </c>
      <c r="Y106" s="110">
        <f t="shared" si="30"/>
        <v>0</v>
      </c>
      <c r="Z106" s="235" t="str">
        <f t="shared" si="31"/>
        <v/>
      </c>
      <c r="AA106" s="240" t="b">
        <f t="shared" si="32"/>
        <v>0</v>
      </c>
      <c r="AB106" s="235">
        <f t="shared" si="33"/>
        <v>0</v>
      </c>
      <c r="AC106" s="235">
        <f>IF('Member Info'!N103="",1,"")</f>
        <v>1</v>
      </c>
      <c r="AD106" s="243" t="e">
        <f t="shared" si="34"/>
        <v>#VALUE!</v>
      </c>
      <c r="AE106" s="130" t="str">
        <f t="shared" si="21"/>
        <v/>
      </c>
      <c r="AF106" s="124">
        <f t="shared" si="35"/>
        <v>1</v>
      </c>
      <c r="AG106" s="124" t="str">
        <f>IF('Member Info'!N103&lt;&gt;"",IF(AND('Member Info'!N103&lt;=$U$1,'Member Info'!N103&gt;=$T$1),1,0),"")</f>
        <v/>
      </c>
      <c r="AI106" s="124" t="b">
        <f t="shared" si="36"/>
        <v>0</v>
      </c>
      <c r="AJ106" s="124">
        <f t="shared" si="37"/>
        <v>0</v>
      </c>
      <c r="AL106" s="124">
        <f t="shared" si="38"/>
        <v>0</v>
      </c>
      <c r="AM106" s="124">
        <f>IF('Member Info'!F103&gt;$T$1,1,0)</f>
        <v>0</v>
      </c>
      <c r="AN106" s="124" t="b">
        <f>IF(ISERROR(T106),ERROR.TYPE(#REF!)=ERROR.TYPE(T106),FALSE)</f>
        <v>0</v>
      </c>
      <c r="AO106" s="124" t="b">
        <f>IF(ISERROR(U106),ERROR.TYPE(#REF!)=ERROR.TYPE(U106),FALSE)</f>
        <v>0</v>
      </c>
      <c r="AP106" s="124">
        <f>IF('Member Info'!F103&gt;'GP1 April 25'!$U$1,1,0)</f>
        <v>0</v>
      </c>
      <c r="AQ106" s="124">
        <f t="shared" si="39"/>
        <v>0</v>
      </c>
      <c r="AR106" s="124">
        <f t="shared" si="40"/>
        <v>0</v>
      </c>
      <c r="AS106" s="124">
        <f t="shared" si="41"/>
        <v>1</v>
      </c>
    </row>
    <row r="107" spans="1:45" x14ac:dyDescent="0.25">
      <c r="A107" s="4">
        <v>76</v>
      </c>
      <c r="B107" s="164">
        <f>'Member Info'!D104</f>
        <v>0</v>
      </c>
      <c r="C107" s="164">
        <f>'Member Info'!E104</f>
        <v>0</v>
      </c>
      <c r="D107" s="164" t="str">
        <f>'Member Info'!G104</f>
        <v/>
      </c>
      <c r="E107" s="165">
        <f>'Member Info'!B104</f>
        <v>0</v>
      </c>
      <c r="F107" s="242"/>
      <c r="G107" s="166" t="str">
        <f>IF(E107=0,"",('Member Info'!K104+'Member Info'!L104))</f>
        <v/>
      </c>
      <c r="H107" s="419"/>
      <c r="I107" s="419"/>
      <c r="J107" s="26"/>
      <c r="K107" s="26"/>
      <c r="L107" s="384" t="str">
        <f>IF(E107=0,"",IF('Member Info'!F104&gt;$U$1,CONCATENATE("Joined with practice on ", TEXT('Member Info'!F104, "DD/MM/YYYY")),IF('Member Info'!N104&lt;&gt;"",IF('Member Info'!N104&lt;$T$1,CONCATENATE("Left Scheme on ", TEXT('Member Info'!N104, "DD/MM/YYYY")),IF(OR(G107="",G107=0),"Error Detected, No rate entered",IF(E107=0,"",IF(F107="","Error Detected, No Pensionable pay",IF(AS107=1,"No Part Time Status Entered",IF(AR107=1,"No Part Time Hours Entered",IF(ISERROR(AD107)," Unknown Values entered.",IF(V107+W107&lt;1,"Acceptable",IF(T107+U107=200, "No Contributions Entered", IF(M107="","Error Detected, Choose reason&gt;",IF(Z107="1",IF(V107=1,"Please Enter Deemed Pensionable Pay","Add Any Relevant Details Above"),"Please Give Details Above"))))))))))),IF(OR(G107="",G107=0),"Error Detected, No rate entered",IF(E107=0,"",IF(F107="","Error Detected, No Pensionable pay",IF(AS107=1,"No Part Time Status Entered",IF(AR107=1,"No Part Time Hours Entered",IF(ISERROR(AD107)," Unknown Values entered.",IF(V107+W107&lt;1,"Acceptable",IF(T107+U107=200, "No Contributions Entered", IF(M107="","Error Detected, Choose reason&gt;",IF(Z107="1",IF(V107=1,"Please Enter Deemed Pensionable Pay","Add relevant Details Above"),"Please give details Above")))))))))))))</f>
        <v/>
      </c>
      <c r="M107" s="260"/>
      <c r="N107" s="91"/>
      <c r="O107" s="91" t="str">
        <f t="shared" si="22"/>
        <v/>
      </c>
      <c r="P107" s="94">
        <f t="shared" si="23"/>
        <v>0</v>
      </c>
      <c r="Q107" s="94">
        <f t="shared" si="23"/>
        <v>0</v>
      </c>
      <c r="R107" s="218">
        <f>(ROUND((F107/100*'Member Info'!$W$2), 2))</f>
        <v>0</v>
      </c>
      <c r="S107" s="218" t="e">
        <f t="shared" si="24"/>
        <v>#VALUE!</v>
      </c>
      <c r="T107" s="218" t="str">
        <f t="shared" si="25"/>
        <v/>
      </c>
      <c r="U107" s="227" t="str">
        <f t="shared" si="26"/>
        <v/>
      </c>
      <c r="V107" s="228" t="str">
        <f t="shared" si="27"/>
        <v/>
      </c>
      <c r="W107" s="228" t="str">
        <f t="shared" si="28"/>
        <v/>
      </c>
      <c r="X107" s="222">
        <f t="shared" si="29"/>
        <v>0</v>
      </c>
      <c r="Y107" s="110">
        <f t="shared" si="30"/>
        <v>0</v>
      </c>
      <c r="Z107" s="235" t="str">
        <f t="shared" si="31"/>
        <v/>
      </c>
      <c r="AA107" s="240" t="b">
        <f t="shared" si="32"/>
        <v>0</v>
      </c>
      <c r="AB107" s="235">
        <f t="shared" si="33"/>
        <v>0</v>
      </c>
      <c r="AC107" s="235">
        <f>IF('Member Info'!N104="",1,"")</f>
        <v>1</v>
      </c>
      <c r="AD107" s="243" t="e">
        <f t="shared" si="34"/>
        <v>#VALUE!</v>
      </c>
      <c r="AE107" s="130" t="str">
        <f t="shared" si="21"/>
        <v/>
      </c>
      <c r="AF107" s="124">
        <f t="shared" si="35"/>
        <v>1</v>
      </c>
      <c r="AG107" s="124" t="str">
        <f>IF('Member Info'!N104&lt;&gt;"",IF(AND('Member Info'!N104&lt;=$U$1,'Member Info'!N104&gt;=$T$1),1,0),"")</f>
        <v/>
      </c>
      <c r="AI107" s="124" t="b">
        <f t="shared" si="36"/>
        <v>0</v>
      </c>
      <c r="AJ107" s="124">
        <f t="shared" si="37"/>
        <v>0</v>
      </c>
      <c r="AL107" s="124">
        <f t="shared" si="38"/>
        <v>0</v>
      </c>
      <c r="AM107" s="124">
        <f>IF('Member Info'!F104&gt;$T$1,1,0)</f>
        <v>0</v>
      </c>
      <c r="AN107" s="124" t="b">
        <f>IF(ISERROR(T107),ERROR.TYPE(#REF!)=ERROR.TYPE(T107),FALSE)</f>
        <v>0</v>
      </c>
      <c r="AO107" s="124" t="b">
        <f>IF(ISERROR(U107),ERROR.TYPE(#REF!)=ERROR.TYPE(U107),FALSE)</f>
        <v>0</v>
      </c>
      <c r="AP107" s="124">
        <f>IF('Member Info'!F104&gt;'GP1 April 25'!$U$1,1,0)</f>
        <v>0</v>
      </c>
      <c r="AQ107" s="124">
        <f t="shared" si="39"/>
        <v>0</v>
      </c>
      <c r="AR107" s="124">
        <f t="shared" si="40"/>
        <v>0</v>
      </c>
      <c r="AS107" s="124">
        <f t="shared" si="41"/>
        <v>1</v>
      </c>
    </row>
    <row r="108" spans="1:45" x14ac:dyDescent="0.25">
      <c r="A108" s="4">
        <v>77</v>
      </c>
      <c r="B108" s="164">
        <f>'Member Info'!D105</f>
        <v>0</v>
      </c>
      <c r="C108" s="164">
        <f>'Member Info'!E105</f>
        <v>0</v>
      </c>
      <c r="D108" s="164" t="str">
        <f>'Member Info'!G105</f>
        <v/>
      </c>
      <c r="E108" s="165">
        <f>'Member Info'!B105</f>
        <v>0</v>
      </c>
      <c r="F108" s="242"/>
      <c r="G108" s="166" t="str">
        <f>IF(E108=0,"",('Member Info'!K105+'Member Info'!L105))</f>
        <v/>
      </c>
      <c r="H108" s="419"/>
      <c r="I108" s="419"/>
      <c r="J108" s="26"/>
      <c r="K108" s="26"/>
      <c r="L108" s="384" t="str">
        <f>IF(E108=0,"",IF('Member Info'!F105&gt;$U$1,CONCATENATE("Joined with practice on ", TEXT('Member Info'!F105, "DD/MM/YYYY")),IF('Member Info'!N105&lt;&gt;"",IF('Member Info'!N105&lt;$T$1,CONCATENATE("Left Scheme on ", TEXT('Member Info'!N105, "DD/MM/YYYY")),IF(OR(G108="",G108=0),"Error Detected, No rate entered",IF(E108=0,"",IF(F108="","Error Detected, No Pensionable pay",IF(AS108=1,"No Part Time Status Entered",IF(AR108=1,"No Part Time Hours Entered",IF(ISERROR(AD108)," Unknown Values entered.",IF(V108+W108&lt;1,"Acceptable",IF(T108+U108=200, "No Contributions Entered", IF(M108="","Error Detected, Choose reason&gt;",IF(Z108="1",IF(V108=1,"Please Enter Deemed Pensionable Pay","Add Any Relevant Details Above"),"Please Give Details Above"))))))))))),IF(OR(G108="",G108=0),"Error Detected, No rate entered",IF(E108=0,"",IF(F108="","Error Detected, No Pensionable pay",IF(AS108=1,"No Part Time Status Entered",IF(AR108=1,"No Part Time Hours Entered",IF(ISERROR(AD108)," Unknown Values entered.",IF(V108+W108&lt;1,"Acceptable",IF(T108+U108=200, "No Contributions Entered", IF(M108="","Error Detected, Choose reason&gt;",IF(Z108="1",IF(V108=1,"Please Enter Deemed Pensionable Pay","Add relevant Details Above"),"Please give details Above")))))))))))))</f>
        <v/>
      </c>
      <c r="M108" s="260"/>
      <c r="N108" s="91"/>
      <c r="O108" s="91" t="str">
        <f t="shared" si="22"/>
        <v/>
      </c>
      <c r="P108" s="94">
        <f t="shared" si="23"/>
        <v>0</v>
      </c>
      <c r="Q108" s="94">
        <f t="shared" si="23"/>
        <v>0</v>
      </c>
      <c r="R108" s="218">
        <f>(ROUND((F108/100*'Member Info'!$W$2), 2))</f>
        <v>0</v>
      </c>
      <c r="S108" s="218" t="e">
        <f t="shared" si="24"/>
        <v>#VALUE!</v>
      </c>
      <c r="T108" s="218" t="str">
        <f t="shared" si="25"/>
        <v/>
      </c>
      <c r="U108" s="227" t="str">
        <f t="shared" si="26"/>
        <v/>
      </c>
      <c r="V108" s="228" t="str">
        <f t="shared" si="27"/>
        <v/>
      </c>
      <c r="W108" s="228" t="str">
        <f t="shared" si="28"/>
        <v/>
      </c>
      <c r="X108" s="222">
        <f t="shared" si="29"/>
        <v>0</v>
      </c>
      <c r="Y108" s="110">
        <f t="shared" si="30"/>
        <v>0</v>
      </c>
      <c r="Z108" s="235" t="str">
        <f t="shared" si="31"/>
        <v/>
      </c>
      <c r="AA108" s="240" t="b">
        <f t="shared" si="32"/>
        <v>0</v>
      </c>
      <c r="AB108" s="235">
        <f t="shared" si="33"/>
        <v>0</v>
      </c>
      <c r="AC108" s="235">
        <f>IF('Member Info'!N105="",1,"")</f>
        <v>1</v>
      </c>
      <c r="AD108" s="243" t="e">
        <f t="shared" si="34"/>
        <v>#VALUE!</v>
      </c>
      <c r="AE108" s="130" t="str">
        <f t="shared" si="21"/>
        <v/>
      </c>
      <c r="AF108" s="124">
        <f t="shared" si="35"/>
        <v>1</v>
      </c>
      <c r="AG108" s="124" t="str">
        <f>IF('Member Info'!N105&lt;&gt;"",IF(AND('Member Info'!N105&lt;=$U$1,'Member Info'!N105&gt;=$T$1),1,0),"")</f>
        <v/>
      </c>
      <c r="AI108" s="124" t="b">
        <f t="shared" si="36"/>
        <v>0</v>
      </c>
      <c r="AJ108" s="124">
        <f t="shared" si="37"/>
        <v>0</v>
      </c>
      <c r="AL108" s="124">
        <f t="shared" si="38"/>
        <v>0</v>
      </c>
      <c r="AM108" s="124">
        <f>IF('Member Info'!F105&gt;$T$1,1,0)</f>
        <v>0</v>
      </c>
      <c r="AN108" s="124" t="b">
        <f>IF(ISERROR(T108),ERROR.TYPE(#REF!)=ERROR.TYPE(T108),FALSE)</f>
        <v>0</v>
      </c>
      <c r="AO108" s="124" t="b">
        <f>IF(ISERROR(U108),ERROR.TYPE(#REF!)=ERROR.TYPE(U108),FALSE)</f>
        <v>0</v>
      </c>
      <c r="AP108" s="124">
        <f>IF('Member Info'!F105&gt;'GP1 April 25'!$U$1,1,0)</f>
        <v>0</v>
      </c>
      <c r="AQ108" s="124">
        <f t="shared" si="39"/>
        <v>0</v>
      </c>
      <c r="AR108" s="124">
        <f t="shared" si="40"/>
        <v>0</v>
      </c>
      <c r="AS108" s="124">
        <f t="shared" si="41"/>
        <v>1</v>
      </c>
    </row>
    <row r="109" spans="1:45" x14ac:dyDescent="0.25">
      <c r="A109" s="4">
        <v>78</v>
      </c>
      <c r="B109" s="164">
        <f>'Member Info'!D106</f>
        <v>0</v>
      </c>
      <c r="C109" s="164">
        <f>'Member Info'!E106</f>
        <v>0</v>
      </c>
      <c r="D109" s="164" t="str">
        <f>'Member Info'!G106</f>
        <v/>
      </c>
      <c r="E109" s="165">
        <f>'Member Info'!B106</f>
        <v>0</v>
      </c>
      <c r="F109" s="242"/>
      <c r="G109" s="166" t="str">
        <f>IF(E109=0,"",('Member Info'!K106+'Member Info'!L106))</f>
        <v/>
      </c>
      <c r="H109" s="419"/>
      <c r="I109" s="419"/>
      <c r="J109" s="26"/>
      <c r="K109" s="26"/>
      <c r="L109" s="384" t="str">
        <f>IF(E109=0,"",IF('Member Info'!F106&gt;$U$1,CONCATENATE("Joined with practice on ", TEXT('Member Info'!F106, "DD/MM/YYYY")),IF('Member Info'!N106&lt;&gt;"",IF('Member Info'!N106&lt;$T$1,CONCATENATE("Left Scheme on ", TEXT('Member Info'!N106, "DD/MM/YYYY")),IF(OR(G109="",G109=0),"Error Detected, No rate entered",IF(E109=0,"",IF(F109="","Error Detected, No Pensionable pay",IF(AS109=1,"No Part Time Status Entered",IF(AR109=1,"No Part Time Hours Entered",IF(ISERROR(AD109)," Unknown Values entered.",IF(V109+W109&lt;1,"Acceptable",IF(T109+U109=200, "No Contributions Entered", IF(M109="","Error Detected, Choose reason&gt;",IF(Z109="1",IF(V109=1,"Please Enter Deemed Pensionable Pay","Add Any Relevant Details Above"),"Please Give Details Above"))))))))))),IF(OR(G109="",G109=0),"Error Detected, No rate entered",IF(E109=0,"",IF(F109="","Error Detected, No Pensionable pay",IF(AS109=1,"No Part Time Status Entered",IF(AR109=1,"No Part Time Hours Entered",IF(ISERROR(AD109)," Unknown Values entered.",IF(V109+W109&lt;1,"Acceptable",IF(T109+U109=200, "No Contributions Entered", IF(M109="","Error Detected, Choose reason&gt;",IF(Z109="1",IF(V109=1,"Please Enter Deemed Pensionable Pay","Add relevant Details Above"),"Please give details Above")))))))))))))</f>
        <v/>
      </c>
      <c r="M109" s="260"/>
      <c r="N109" s="91"/>
      <c r="O109" s="91" t="str">
        <f t="shared" si="22"/>
        <v/>
      </c>
      <c r="P109" s="94">
        <f t="shared" si="23"/>
        <v>0</v>
      </c>
      <c r="Q109" s="94">
        <f t="shared" si="23"/>
        <v>0</v>
      </c>
      <c r="R109" s="218">
        <f>(ROUND((F109/100*'Member Info'!$W$2), 2))</f>
        <v>0</v>
      </c>
      <c r="S109" s="218" t="e">
        <f t="shared" si="24"/>
        <v>#VALUE!</v>
      </c>
      <c r="T109" s="218" t="str">
        <f t="shared" si="25"/>
        <v/>
      </c>
      <c r="U109" s="227" t="str">
        <f t="shared" si="26"/>
        <v/>
      </c>
      <c r="V109" s="228" t="str">
        <f t="shared" si="27"/>
        <v/>
      </c>
      <c r="W109" s="228" t="str">
        <f t="shared" si="28"/>
        <v/>
      </c>
      <c r="X109" s="222">
        <f t="shared" si="29"/>
        <v>0</v>
      </c>
      <c r="Y109" s="110">
        <f t="shared" si="30"/>
        <v>0</v>
      </c>
      <c r="Z109" s="235" t="str">
        <f t="shared" si="31"/>
        <v/>
      </c>
      <c r="AA109" s="240" t="b">
        <f t="shared" si="32"/>
        <v>0</v>
      </c>
      <c r="AB109" s="235">
        <f t="shared" si="33"/>
        <v>0</v>
      </c>
      <c r="AC109" s="235">
        <f>IF('Member Info'!N106="",1,"")</f>
        <v>1</v>
      </c>
      <c r="AD109" s="243" t="e">
        <f t="shared" si="34"/>
        <v>#VALUE!</v>
      </c>
      <c r="AE109" s="130" t="str">
        <f t="shared" si="21"/>
        <v/>
      </c>
      <c r="AF109" s="124">
        <f t="shared" si="35"/>
        <v>1</v>
      </c>
      <c r="AG109" s="124" t="str">
        <f>IF('Member Info'!N106&lt;&gt;"",IF(AND('Member Info'!N106&lt;=$U$1,'Member Info'!N106&gt;=$T$1),1,0),"")</f>
        <v/>
      </c>
      <c r="AI109" s="124" t="b">
        <f t="shared" si="36"/>
        <v>0</v>
      </c>
      <c r="AJ109" s="124">
        <f t="shared" si="37"/>
        <v>0</v>
      </c>
      <c r="AL109" s="124">
        <f t="shared" si="38"/>
        <v>0</v>
      </c>
      <c r="AM109" s="124">
        <f>IF('Member Info'!F106&gt;$T$1,1,0)</f>
        <v>0</v>
      </c>
      <c r="AN109" s="124" t="b">
        <f>IF(ISERROR(T109),ERROR.TYPE(#REF!)=ERROR.TYPE(T109),FALSE)</f>
        <v>0</v>
      </c>
      <c r="AO109" s="124" t="b">
        <f>IF(ISERROR(U109),ERROR.TYPE(#REF!)=ERROR.TYPE(U109),FALSE)</f>
        <v>0</v>
      </c>
      <c r="AP109" s="124">
        <f>IF('Member Info'!F106&gt;'GP1 April 25'!$U$1,1,0)</f>
        <v>0</v>
      </c>
      <c r="AQ109" s="124">
        <f t="shared" si="39"/>
        <v>0</v>
      </c>
      <c r="AR109" s="124">
        <f t="shared" si="40"/>
        <v>0</v>
      </c>
      <c r="AS109" s="124">
        <f t="shared" si="41"/>
        <v>1</v>
      </c>
    </row>
    <row r="110" spans="1:45" x14ac:dyDescent="0.25">
      <c r="A110" s="4">
        <v>79</v>
      </c>
      <c r="B110" s="164">
        <f>'Member Info'!D107</f>
        <v>0</v>
      </c>
      <c r="C110" s="164">
        <f>'Member Info'!E107</f>
        <v>0</v>
      </c>
      <c r="D110" s="164" t="str">
        <f>'Member Info'!G107</f>
        <v/>
      </c>
      <c r="E110" s="165">
        <f>'Member Info'!B107</f>
        <v>0</v>
      </c>
      <c r="F110" s="242"/>
      <c r="G110" s="166" t="str">
        <f>IF(E110=0,"",('Member Info'!K107+'Member Info'!L107))</f>
        <v/>
      </c>
      <c r="H110" s="419"/>
      <c r="I110" s="419"/>
      <c r="J110" s="26"/>
      <c r="K110" s="26"/>
      <c r="L110" s="384" t="str">
        <f>IF(E110=0,"",IF('Member Info'!F107&gt;$U$1,CONCATENATE("Joined with practice on ", TEXT('Member Info'!F107, "DD/MM/YYYY")),IF('Member Info'!N107&lt;&gt;"",IF('Member Info'!N107&lt;$T$1,CONCATENATE("Left Scheme on ", TEXT('Member Info'!N107, "DD/MM/YYYY")),IF(OR(G110="",G110=0),"Error Detected, No rate entered",IF(E110=0,"",IF(F110="","Error Detected, No Pensionable pay",IF(AS110=1,"No Part Time Status Entered",IF(AR110=1,"No Part Time Hours Entered",IF(ISERROR(AD110)," Unknown Values entered.",IF(V110+W110&lt;1,"Acceptable",IF(T110+U110=200, "No Contributions Entered", IF(M110="","Error Detected, Choose reason&gt;",IF(Z110="1",IF(V110=1,"Please Enter Deemed Pensionable Pay","Add Any Relevant Details Above"),"Please Give Details Above"))))))))))),IF(OR(G110="",G110=0),"Error Detected, No rate entered",IF(E110=0,"",IF(F110="","Error Detected, No Pensionable pay",IF(AS110=1,"No Part Time Status Entered",IF(AR110=1,"No Part Time Hours Entered",IF(ISERROR(AD110)," Unknown Values entered.",IF(V110+W110&lt;1,"Acceptable",IF(T110+U110=200, "No Contributions Entered", IF(M110="","Error Detected, Choose reason&gt;",IF(Z110="1",IF(V110=1,"Please Enter Deemed Pensionable Pay","Add relevant Details Above"),"Please give details Above")))))))))))))</f>
        <v/>
      </c>
      <c r="M110" s="260"/>
      <c r="N110" s="91"/>
      <c r="O110" s="91" t="str">
        <f t="shared" si="22"/>
        <v/>
      </c>
      <c r="P110" s="94">
        <f t="shared" si="23"/>
        <v>0</v>
      </c>
      <c r="Q110" s="94">
        <f t="shared" si="23"/>
        <v>0</v>
      </c>
      <c r="R110" s="218">
        <f>(ROUND((F110/100*'Member Info'!$W$2), 2))</f>
        <v>0</v>
      </c>
      <c r="S110" s="218" t="e">
        <f t="shared" si="24"/>
        <v>#VALUE!</v>
      </c>
      <c r="T110" s="218" t="str">
        <f t="shared" si="25"/>
        <v/>
      </c>
      <c r="U110" s="227" t="str">
        <f t="shared" si="26"/>
        <v/>
      </c>
      <c r="V110" s="228" t="str">
        <f t="shared" si="27"/>
        <v/>
      </c>
      <c r="W110" s="228" t="str">
        <f t="shared" si="28"/>
        <v/>
      </c>
      <c r="X110" s="222">
        <f t="shared" si="29"/>
        <v>0</v>
      </c>
      <c r="Y110" s="110">
        <f t="shared" si="30"/>
        <v>0</v>
      </c>
      <c r="Z110" s="235" t="str">
        <f t="shared" si="31"/>
        <v/>
      </c>
      <c r="AA110" s="240" t="b">
        <f t="shared" si="32"/>
        <v>0</v>
      </c>
      <c r="AB110" s="235">
        <f t="shared" si="33"/>
        <v>0</v>
      </c>
      <c r="AC110" s="235">
        <f>IF('Member Info'!N107="",1,"")</f>
        <v>1</v>
      </c>
      <c r="AD110" s="243" t="e">
        <f t="shared" si="34"/>
        <v>#VALUE!</v>
      </c>
      <c r="AE110" s="130" t="str">
        <f t="shared" si="21"/>
        <v/>
      </c>
      <c r="AF110" s="124">
        <f t="shared" si="35"/>
        <v>1</v>
      </c>
      <c r="AG110" s="124" t="str">
        <f>IF('Member Info'!N107&lt;&gt;"",IF(AND('Member Info'!N107&lt;=$U$1,'Member Info'!N107&gt;=$T$1),1,0),"")</f>
        <v/>
      </c>
      <c r="AI110" s="124" t="b">
        <f t="shared" si="36"/>
        <v>0</v>
      </c>
      <c r="AJ110" s="124">
        <f t="shared" si="37"/>
        <v>0</v>
      </c>
      <c r="AL110" s="124">
        <f t="shared" si="38"/>
        <v>0</v>
      </c>
      <c r="AM110" s="124">
        <f>IF('Member Info'!F107&gt;$T$1,1,0)</f>
        <v>0</v>
      </c>
      <c r="AN110" s="124" t="b">
        <f>IF(ISERROR(T110),ERROR.TYPE(#REF!)=ERROR.TYPE(T110),FALSE)</f>
        <v>0</v>
      </c>
      <c r="AO110" s="124" t="b">
        <f>IF(ISERROR(U110),ERROR.TYPE(#REF!)=ERROR.TYPE(U110),FALSE)</f>
        <v>0</v>
      </c>
      <c r="AP110" s="124">
        <f>IF('Member Info'!F107&gt;'GP1 April 25'!$U$1,1,0)</f>
        <v>0</v>
      </c>
      <c r="AQ110" s="124">
        <f t="shared" si="39"/>
        <v>0</v>
      </c>
      <c r="AR110" s="124">
        <f t="shared" si="40"/>
        <v>0</v>
      </c>
      <c r="AS110" s="124">
        <f t="shared" si="41"/>
        <v>1</v>
      </c>
    </row>
    <row r="111" spans="1:45" x14ac:dyDescent="0.25">
      <c r="A111" s="4">
        <v>80</v>
      </c>
      <c r="B111" s="164">
        <f>'Member Info'!D108</f>
        <v>0</v>
      </c>
      <c r="C111" s="164">
        <f>'Member Info'!E108</f>
        <v>0</v>
      </c>
      <c r="D111" s="164" t="str">
        <f>'Member Info'!G108</f>
        <v/>
      </c>
      <c r="E111" s="165">
        <f>'Member Info'!B108</f>
        <v>0</v>
      </c>
      <c r="F111" s="242"/>
      <c r="G111" s="166" t="str">
        <f>IF(E111=0,"",('Member Info'!K108+'Member Info'!L108))</f>
        <v/>
      </c>
      <c r="H111" s="419"/>
      <c r="I111" s="419"/>
      <c r="J111" s="26"/>
      <c r="K111" s="26"/>
      <c r="L111" s="384" t="str">
        <f>IF(E111=0,"",IF('Member Info'!F108&gt;$U$1,CONCATENATE("Joined with practice on ", TEXT('Member Info'!F108, "DD/MM/YYYY")),IF('Member Info'!N108&lt;&gt;"",IF('Member Info'!N108&lt;$T$1,CONCATENATE("Left Scheme on ", TEXT('Member Info'!N108, "DD/MM/YYYY")),IF(OR(G111="",G111=0),"Error Detected, No rate entered",IF(E111=0,"",IF(F111="","Error Detected, No Pensionable pay",IF(AS111=1,"No Part Time Status Entered",IF(AR111=1,"No Part Time Hours Entered",IF(ISERROR(AD111)," Unknown Values entered.",IF(V111+W111&lt;1,"Acceptable",IF(T111+U111=200, "No Contributions Entered", IF(M111="","Error Detected, Choose reason&gt;",IF(Z111="1",IF(V111=1,"Please Enter Deemed Pensionable Pay","Add Any Relevant Details Above"),"Please Give Details Above"))))))))))),IF(OR(G111="",G111=0),"Error Detected, No rate entered",IF(E111=0,"",IF(F111="","Error Detected, No Pensionable pay",IF(AS111=1,"No Part Time Status Entered",IF(AR111=1,"No Part Time Hours Entered",IF(ISERROR(AD111)," Unknown Values entered.",IF(V111+W111&lt;1,"Acceptable",IF(T111+U111=200, "No Contributions Entered", IF(M111="","Error Detected, Choose reason&gt;",IF(Z111="1",IF(V111=1,"Please Enter Deemed Pensionable Pay","Add relevant Details Above"),"Please give details Above")))))))))))))</f>
        <v/>
      </c>
      <c r="M111" s="260"/>
      <c r="N111" s="91"/>
      <c r="O111" s="91" t="str">
        <f t="shared" si="22"/>
        <v/>
      </c>
      <c r="P111" s="94">
        <f t="shared" si="23"/>
        <v>0</v>
      </c>
      <c r="Q111" s="94">
        <f t="shared" si="23"/>
        <v>0</v>
      </c>
      <c r="R111" s="218">
        <f>(ROUND((F111/100*'Member Info'!$W$2), 2))</f>
        <v>0</v>
      </c>
      <c r="S111" s="218" t="e">
        <f t="shared" si="24"/>
        <v>#VALUE!</v>
      </c>
      <c r="T111" s="218" t="str">
        <f t="shared" si="25"/>
        <v/>
      </c>
      <c r="U111" s="227" t="str">
        <f t="shared" si="26"/>
        <v/>
      </c>
      <c r="V111" s="228" t="str">
        <f t="shared" si="27"/>
        <v/>
      </c>
      <c r="W111" s="228" t="str">
        <f t="shared" si="28"/>
        <v/>
      </c>
      <c r="X111" s="222">
        <f t="shared" si="29"/>
        <v>0</v>
      </c>
      <c r="Y111" s="110">
        <f t="shared" si="30"/>
        <v>0</v>
      </c>
      <c r="Z111" s="235" t="str">
        <f t="shared" si="31"/>
        <v/>
      </c>
      <c r="AA111" s="240" t="b">
        <f t="shared" si="32"/>
        <v>0</v>
      </c>
      <c r="AB111" s="235">
        <f t="shared" si="33"/>
        <v>0</v>
      </c>
      <c r="AC111" s="235">
        <f>IF('Member Info'!N108="",1,"")</f>
        <v>1</v>
      </c>
      <c r="AD111" s="243" t="e">
        <f t="shared" si="34"/>
        <v>#VALUE!</v>
      </c>
      <c r="AE111" s="130" t="str">
        <f t="shared" si="21"/>
        <v/>
      </c>
      <c r="AF111" s="124">
        <f t="shared" si="35"/>
        <v>1</v>
      </c>
      <c r="AG111" s="124" t="str">
        <f>IF('Member Info'!N108&lt;&gt;"",IF(AND('Member Info'!N108&lt;=$U$1,'Member Info'!N108&gt;=$T$1),1,0),"")</f>
        <v/>
      </c>
      <c r="AI111" s="124" t="b">
        <f t="shared" si="36"/>
        <v>0</v>
      </c>
      <c r="AJ111" s="124">
        <f t="shared" si="37"/>
        <v>0</v>
      </c>
      <c r="AL111" s="124">
        <f t="shared" si="38"/>
        <v>0</v>
      </c>
      <c r="AM111" s="124">
        <f>IF('Member Info'!F108&gt;$T$1,1,0)</f>
        <v>0</v>
      </c>
      <c r="AN111" s="124" t="b">
        <f>IF(ISERROR(T111),ERROR.TYPE(#REF!)=ERROR.TYPE(T111),FALSE)</f>
        <v>0</v>
      </c>
      <c r="AO111" s="124" t="b">
        <f>IF(ISERROR(U111),ERROR.TYPE(#REF!)=ERROR.TYPE(U111),FALSE)</f>
        <v>0</v>
      </c>
      <c r="AP111" s="124">
        <f>IF('Member Info'!F108&gt;'GP1 April 25'!$U$1,1,0)</f>
        <v>0</v>
      </c>
      <c r="AQ111" s="124">
        <f t="shared" si="39"/>
        <v>0</v>
      </c>
      <c r="AR111" s="124">
        <f t="shared" si="40"/>
        <v>0</v>
      </c>
      <c r="AS111" s="124">
        <f t="shared" si="41"/>
        <v>1</v>
      </c>
    </row>
    <row r="112" spans="1:45" x14ac:dyDescent="0.25">
      <c r="A112" s="4">
        <v>81</v>
      </c>
      <c r="B112" s="164">
        <f>'Member Info'!D109</f>
        <v>0</v>
      </c>
      <c r="C112" s="164">
        <f>'Member Info'!E109</f>
        <v>0</v>
      </c>
      <c r="D112" s="164" t="str">
        <f>'Member Info'!G109</f>
        <v/>
      </c>
      <c r="E112" s="165">
        <f>'Member Info'!B109</f>
        <v>0</v>
      </c>
      <c r="F112" s="242"/>
      <c r="G112" s="166" t="str">
        <f>IF(E112=0,"",('Member Info'!K109+'Member Info'!L109))</f>
        <v/>
      </c>
      <c r="H112" s="419"/>
      <c r="I112" s="419"/>
      <c r="J112" s="26"/>
      <c r="K112" s="26"/>
      <c r="L112" s="384" t="str">
        <f>IF(E112=0,"",IF('Member Info'!F109&gt;$U$1,CONCATENATE("Joined with practice on ", TEXT('Member Info'!F109, "DD/MM/YYYY")),IF('Member Info'!N109&lt;&gt;"",IF('Member Info'!N109&lt;$T$1,CONCATENATE("Left Scheme on ", TEXT('Member Info'!N109, "DD/MM/YYYY")),IF(OR(G112="",G112=0),"Error Detected, No rate entered",IF(E112=0,"",IF(F112="","Error Detected, No Pensionable pay",IF(AS112=1,"No Part Time Status Entered",IF(AR112=1,"No Part Time Hours Entered",IF(ISERROR(AD112)," Unknown Values entered.",IF(V112+W112&lt;1,"Acceptable",IF(T112+U112=200, "No Contributions Entered", IF(M112="","Error Detected, Choose reason&gt;",IF(Z112="1",IF(V112=1,"Please Enter Deemed Pensionable Pay","Add Any Relevant Details Above"),"Please Give Details Above"))))))))))),IF(OR(G112="",G112=0),"Error Detected, No rate entered",IF(E112=0,"",IF(F112="","Error Detected, No Pensionable pay",IF(AS112=1,"No Part Time Status Entered",IF(AR112=1,"No Part Time Hours Entered",IF(ISERROR(AD112)," Unknown Values entered.",IF(V112+W112&lt;1,"Acceptable",IF(T112+U112=200, "No Contributions Entered", IF(M112="","Error Detected, Choose reason&gt;",IF(Z112="1",IF(V112=1,"Please Enter Deemed Pensionable Pay","Add relevant Details Above"),"Please give details Above")))))))))))))</f>
        <v/>
      </c>
      <c r="M112" s="260"/>
      <c r="N112" s="91"/>
      <c r="O112" s="91" t="str">
        <f t="shared" si="22"/>
        <v/>
      </c>
      <c r="P112" s="94">
        <f t="shared" si="23"/>
        <v>0</v>
      </c>
      <c r="Q112" s="94">
        <f t="shared" si="23"/>
        <v>0</v>
      </c>
      <c r="R112" s="218">
        <f>(ROUND((F112/100*'Member Info'!$W$2), 2))</f>
        <v>0</v>
      </c>
      <c r="S112" s="218" t="e">
        <f t="shared" si="24"/>
        <v>#VALUE!</v>
      </c>
      <c r="T112" s="218" t="str">
        <f t="shared" si="25"/>
        <v/>
      </c>
      <c r="U112" s="227" t="str">
        <f t="shared" si="26"/>
        <v/>
      </c>
      <c r="V112" s="228" t="str">
        <f t="shared" si="27"/>
        <v/>
      </c>
      <c r="W112" s="228" t="str">
        <f t="shared" si="28"/>
        <v/>
      </c>
      <c r="X112" s="222">
        <f t="shared" si="29"/>
        <v>0</v>
      </c>
      <c r="Y112" s="110">
        <f t="shared" si="30"/>
        <v>0</v>
      </c>
      <c r="Z112" s="235" t="str">
        <f t="shared" si="31"/>
        <v/>
      </c>
      <c r="AA112" s="240" t="b">
        <f t="shared" si="32"/>
        <v>0</v>
      </c>
      <c r="AB112" s="235">
        <f t="shared" si="33"/>
        <v>0</v>
      </c>
      <c r="AC112" s="235">
        <f>IF('Member Info'!N109="",1,"")</f>
        <v>1</v>
      </c>
      <c r="AD112" s="243" t="e">
        <f t="shared" si="34"/>
        <v>#VALUE!</v>
      </c>
      <c r="AE112" s="130" t="str">
        <f t="shared" si="21"/>
        <v/>
      </c>
      <c r="AF112" s="124">
        <f t="shared" si="35"/>
        <v>1</v>
      </c>
      <c r="AG112" s="124" t="str">
        <f>IF('Member Info'!N109&lt;&gt;"",IF(AND('Member Info'!N109&lt;=$U$1,'Member Info'!N109&gt;=$T$1),1,0),"")</f>
        <v/>
      </c>
      <c r="AI112" s="124" t="b">
        <f t="shared" si="36"/>
        <v>0</v>
      </c>
      <c r="AJ112" s="124">
        <f t="shared" si="37"/>
        <v>0</v>
      </c>
      <c r="AL112" s="124">
        <f t="shared" si="38"/>
        <v>0</v>
      </c>
      <c r="AM112" s="124">
        <f>IF('Member Info'!F109&gt;$T$1,1,0)</f>
        <v>0</v>
      </c>
      <c r="AN112" s="124" t="b">
        <f>IF(ISERROR(T112),ERROR.TYPE(#REF!)=ERROR.TYPE(T112),FALSE)</f>
        <v>0</v>
      </c>
      <c r="AO112" s="124" t="b">
        <f>IF(ISERROR(U112),ERROR.TYPE(#REF!)=ERROR.TYPE(U112),FALSE)</f>
        <v>0</v>
      </c>
      <c r="AP112" s="124">
        <f>IF('Member Info'!F109&gt;'GP1 April 25'!$U$1,1,0)</f>
        <v>0</v>
      </c>
      <c r="AQ112" s="124">
        <f t="shared" si="39"/>
        <v>0</v>
      </c>
      <c r="AR112" s="124">
        <f t="shared" si="40"/>
        <v>0</v>
      </c>
      <c r="AS112" s="124">
        <f t="shared" si="41"/>
        <v>1</v>
      </c>
    </row>
    <row r="113" spans="1:45" x14ac:dyDescent="0.25">
      <c r="A113" s="4">
        <v>82</v>
      </c>
      <c r="B113" s="164">
        <f>'Member Info'!D110</f>
        <v>0</v>
      </c>
      <c r="C113" s="164">
        <f>'Member Info'!E110</f>
        <v>0</v>
      </c>
      <c r="D113" s="164" t="str">
        <f>'Member Info'!G110</f>
        <v/>
      </c>
      <c r="E113" s="165">
        <f>'Member Info'!B110</f>
        <v>0</v>
      </c>
      <c r="F113" s="242"/>
      <c r="G113" s="166" t="str">
        <f>IF(E113=0,"",('Member Info'!K110+'Member Info'!L110))</f>
        <v/>
      </c>
      <c r="H113" s="419"/>
      <c r="I113" s="419"/>
      <c r="J113" s="26"/>
      <c r="K113" s="26"/>
      <c r="L113" s="384" t="str">
        <f>IF(E113=0,"",IF('Member Info'!F110&gt;$U$1,CONCATENATE("Joined with practice on ", TEXT('Member Info'!F110, "DD/MM/YYYY")),IF('Member Info'!N110&lt;&gt;"",IF('Member Info'!N110&lt;$T$1,CONCATENATE("Left Scheme on ", TEXT('Member Info'!N110, "DD/MM/YYYY")),IF(OR(G113="",G113=0),"Error Detected, No rate entered",IF(E113=0,"",IF(F113="","Error Detected, No Pensionable pay",IF(AS113=1,"No Part Time Status Entered",IF(AR113=1,"No Part Time Hours Entered",IF(ISERROR(AD113)," Unknown Values entered.",IF(V113+W113&lt;1,"Acceptable",IF(T113+U113=200, "No Contributions Entered", IF(M113="","Error Detected, Choose reason&gt;",IF(Z113="1",IF(V113=1,"Please Enter Deemed Pensionable Pay","Add Any Relevant Details Above"),"Please Give Details Above"))))))))))),IF(OR(G113="",G113=0),"Error Detected, No rate entered",IF(E113=0,"",IF(F113="","Error Detected, No Pensionable pay",IF(AS113=1,"No Part Time Status Entered",IF(AR113=1,"No Part Time Hours Entered",IF(ISERROR(AD113)," Unknown Values entered.",IF(V113+W113&lt;1,"Acceptable",IF(T113+U113=200, "No Contributions Entered", IF(M113="","Error Detected, Choose reason&gt;",IF(Z113="1",IF(V113=1,"Please Enter Deemed Pensionable Pay","Add relevant Details Above"),"Please give details Above")))))))))))))</f>
        <v/>
      </c>
      <c r="M113" s="260"/>
      <c r="N113" s="91"/>
      <c r="O113" s="91" t="str">
        <f t="shared" si="22"/>
        <v/>
      </c>
      <c r="P113" s="94">
        <f t="shared" si="23"/>
        <v>0</v>
      </c>
      <c r="Q113" s="94">
        <f t="shared" si="23"/>
        <v>0</v>
      </c>
      <c r="R113" s="218">
        <f>(ROUND((F113/100*'Member Info'!$W$2), 2))</f>
        <v>0</v>
      </c>
      <c r="S113" s="218" t="e">
        <f t="shared" si="24"/>
        <v>#VALUE!</v>
      </c>
      <c r="T113" s="218" t="str">
        <f t="shared" si="25"/>
        <v/>
      </c>
      <c r="U113" s="227" t="str">
        <f t="shared" si="26"/>
        <v/>
      </c>
      <c r="V113" s="228" t="str">
        <f t="shared" si="27"/>
        <v/>
      </c>
      <c r="W113" s="228" t="str">
        <f t="shared" si="28"/>
        <v/>
      </c>
      <c r="X113" s="222">
        <f t="shared" si="29"/>
        <v>0</v>
      </c>
      <c r="Y113" s="110">
        <f t="shared" si="30"/>
        <v>0</v>
      </c>
      <c r="Z113" s="235" t="str">
        <f t="shared" si="31"/>
        <v/>
      </c>
      <c r="AA113" s="240" t="b">
        <f t="shared" si="32"/>
        <v>0</v>
      </c>
      <c r="AB113" s="235">
        <f t="shared" si="33"/>
        <v>0</v>
      </c>
      <c r="AC113" s="235">
        <f>IF('Member Info'!N110="",1,"")</f>
        <v>1</v>
      </c>
      <c r="AD113" s="243" t="e">
        <f t="shared" si="34"/>
        <v>#VALUE!</v>
      </c>
      <c r="AE113" s="130" t="str">
        <f t="shared" si="21"/>
        <v/>
      </c>
      <c r="AF113" s="124">
        <f t="shared" si="35"/>
        <v>1</v>
      </c>
      <c r="AG113" s="124" t="str">
        <f>IF('Member Info'!N110&lt;&gt;"",IF(AND('Member Info'!N110&lt;=$U$1,'Member Info'!N110&gt;=$T$1),1,0),"")</f>
        <v/>
      </c>
      <c r="AI113" s="124" t="b">
        <f t="shared" si="36"/>
        <v>0</v>
      </c>
      <c r="AJ113" s="124">
        <f t="shared" si="37"/>
        <v>0</v>
      </c>
      <c r="AL113" s="124">
        <f t="shared" si="38"/>
        <v>0</v>
      </c>
      <c r="AM113" s="124">
        <f>IF('Member Info'!F110&gt;$T$1,1,0)</f>
        <v>0</v>
      </c>
      <c r="AN113" s="124" t="b">
        <f>IF(ISERROR(T113),ERROR.TYPE(#REF!)=ERROR.TYPE(T113),FALSE)</f>
        <v>0</v>
      </c>
      <c r="AO113" s="124" t="b">
        <f>IF(ISERROR(U113),ERROR.TYPE(#REF!)=ERROR.TYPE(U113),FALSE)</f>
        <v>0</v>
      </c>
      <c r="AP113" s="124">
        <f>IF('Member Info'!F110&gt;'GP1 April 25'!$U$1,1,0)</f>
        <v>0</v>
      </c>
      <c r="AQ113" s="124">
        <f t="shared" si="39"/>
        <v>0</v>
      </c>
      <c r="AR113" s="124">
        <f t="shared" si="40"/>
        <v>0</v>
      </c>
      <c r="AS113" s="124">
        <f t="shared" si="41"/>
        <v>1</v>
      </c>
    </row>
    <row r="114" spans="1:45" x14ac:dyDescent="0.25">
      <c r="A114" s="4">
        <v>83</v>
      </c>
      <c r="B114" s="164">
        <f>'Member Info'!D111</f>
        <v>0</v>
      </c>
      <c r="C114" s="164">
        <f>'Member Info'!E111</f>
        <v>0</v>
      </c>
      <c r="D114" s="164" t="str">
        <f>'Member Info'!G111</f>
        <v/>
      </c>
      <c r="E114" s="165">
        <f>'Member Info'!B111</f>
        <v>0</v>
      </c>
      <c r="F114" s="242"/>
      <c r="G114" s="166" t="str">
        <f>IF(E114=0,"",('Member Info'!K111+'Member Info'!L111))</f>
        <v/>
      </c>
      <c r="H114" s="419"/>
      <c r="I114" s="419"/>
      <c r="J114" s="26"/>
      <c r="K114" s="26"/>
      <c r="L114" s="384" t="str">
        <f>IF(E114=0,"",IF('Member Info'!F111&gt;$U$1,CONCATENATE("Joined with practice on ", TEXT('Member Info'!F111, "DD/MM/YYYY")),IF('Member Info'!N111&lt;&gt;"",IF('Member Info'!N111&lt;$T$1,CONCATENATE("Left Scheme on ", TEXT('Member Info'!N111, "DD/MM/YYYY")),IF(OR(G114="",G114=0),"Error Detected, No rate entered",IF(E114=0,"",IF(F114="","Error Detected, No Pensionable pay",IF(AS114=1,"No Part Time Status Entered",IF(AR114=1,"No Part Time Hours Entered",IF(ISERROR(AD114)," Unknown Values entered.",IF(V114+W114&lt;1,"Acceptable",IF(T114+U114=200, "No Contributions Entered", IF(M114="","Error Detected, Choose reason&gt;",IF(Z114="1",IF(V114=1,"Please Enter Deemed Pensionable Pay","Add Any Relevant Details Above"),"Please Give Details Above"))))))))))),IF(OR(G114="",G114=0),"Error Detected, No rate entered",IF(E114=0,"",IF(F114="","Error Detected, No Pensionable pay",IF(AS114=1,"No Part Time Status Entered",IF(AR114=1,"No Part Time Hours Entered",IF(ISERROR(AD114)," Unknown Values entered.",IF(V114+W114&lt;1,"Acceptable",IF(T114+U114=200, "No Contributions Entered", IF(M114="","Error Detected, Choose reason&gt;",IF(Z114="1",IF(V114=1,"Please Enter Deemed Pensionable Pay","Add relevant Details Above"),"Please give details Above")))))))))))))</f>
        <v/>
      </c>
      <c r="M114" s="260"/>
      <c r="N114" s="91"/>
      <c r="O114" s="91" t="str">
        <f t="shared" si="22"/>
        <v/>
      </c>
      <c r="P114" s="94">
        <f t="shared" si="23"/>
        <v>0</v>
      </c>
      <c r="Q114" s="94">
        <f t="shared" si="23"/>
        <v>0</v>
      </c>
      <c r="R114" s="218">
        <f>(ROUND((F114/100*'Member Info'!$W$2), 2))</f>
        <v>0</v>
      </c>
      <c r="S114" s="218" t="e">
        <f t="shared" si="24"/>
        <v>#VALUE!</v>
      </c>
      <c r="T114" s="218" t="str">
        <f t="shared" si="25"/>
        <v/>
      </c>
      <c r="U114" s="227" t="str">
        <f t="shared" si="26"/>
        <v/>
      </c>
      <c r="V114" s="228" t="str">
        <f t="shared" si="27"/>
        <v/>
      </c>
      <c r="W114" s="228" t="str">
        <f t="shared" si="28"/>
        <v/>
      </c>
      <c r="X114" s="222">
        <f t="shared" si="29"/>
        <v>0</v>
      </c>
      <c r="Y114" s="110">
        <f t="shared" si="30"/>
        <v>0</v>
      </c>
      <c r="Z114" s="235" t="str">
        <f t="shared" si="31"/>
        <v/>
      </c>
      <c r="AA114" s="240" t="b">
        <f t="shared" si="32"/>
        <v>0</v>
      </c>
      <c r="AB114" s="235">
        <f t="shared" si="33"/>
        <v>0</v>
      </c>
      <c r="AC114" s="235">
        <f>IF('Member Info'!N111="",1,"")</f>
        <v>1</v>
      </c>
      <c r="AD114" s="243" t="e">
        <f t="shared" si="34"/>
        <v>#VALUE!</v>
      </c>
      <c r="AE114" s="130" t="str">
        <f t="shared" si="21"/>
        <v/>
      </c>
      <c r="AF114" s="124">
        <f t="shared" si="35"/>
        <v>1</v>
      </c>
      <c r="AG114" s="124" t="str">
        <f>IF('Member Info'!N111&lt;&gt;"",IF(AND('Member Info'!N111&lt;=$U$1,'Member Info'!N111&gt;=$T$1),1,0),"")</f>
        <v/>
      </c>
      <c r="AI114" s="124" t="b">
        <f t="shared" si="36"/>
        <v>0</v>
      </c>
      <c r="AJ114" s="124">
        <f t="shared" si="37"/>
        <v>0</v>
      </c>
      <c r="AL114" s="124">
        <f t="shared" si="38"/>
        <v>0</v>
      </c>
      <c r="AM114" s="124">
        <f>IF('Member Info'!F111&gt;$T$1,1,0)</f>
        <v>0</v>
      </c>
      <c r="AN114" s="124" t="b">
        <f>IF(ISERROR(T114),ERROR.TYPE(#REF!)=ERROR.TYPE(T114),FALSE)</f>
        <v>0</v>
      </c>
      <c r="AO114" s="124" t="b">
        <f>IF(ISERROR(U114),ERROR.TYPE(#REF!)=ERROR.TYPE(U114),FALSE)</f>
        <v>0</v>
      </c>
      <c r="AP114" s="124">
        <f>IF('Member Info'!F111&gt;'GP1 April 25'!$U$1,1,0)</f>
        <v>0</v>
      </c>
      <c r="AQ114" s="124">
        <f t="shared" si="39"/>
        <v>0</v>
      </c>
      <c r="AR114" s="124">
        <f t="shared" si="40"/>
        <v>0</v>
      </c>
      <c r="AS114" s="124">
        <f t="shared" si="41"/>
        <v>1</v>
      </c>
    </row>
    <row r="115" spans="1:45" x14ac:dyDescent="0.25">
      <c r="A115" s="4">
        <v>84</v>
      </c>
      <c r="B115" s="164">
        <f>'Member Info'!D112</f>
        <v>0</v>
      </c>
      <c r="C115" s="164">
        <f>'Member Info'!E112</f>
        <v>0</v>
      </c>
      <c r="D115" s="164" t="str">
        <f>'Member Info'!G112</f>
        <v/>
      </c>
      <c r="E115" s="165">
        <f>'Member Info'!B112</f>
        <v>0</v>
      </c>
      <c r="F115" s="242"/>
      <c r="G115" s="166" t="str">
        <f>IF(E115=0,"",('Member Info'!K112+'Member Info'!L112))</f>
        <v/>
      </c>
      <c r="H115" s="419"/>
      <c r="I115" s="419"/>
      <c r="J115" s="26"/>
      <c r="K115" s="26"/>
      <c r="L115" s="384" t="str">
        <f>IF(E115=0,"",IF('Member Info'!F112&gt;$U$1,CONCATENATE("Joined with practice on ", TEXT('Member Info'!F112, "DD/MM/YYYY")),IF('Member Info'!N112&lt;&gt;"",IF('Member Info'!N112&lt;$T$1,CONCATENATE("Left Scheme on ", TEXT('Member Info'!N112, "DD/MM/YYYY")),IF(OR(G115="",G115=0),"Error Detected, No rate entered",IF(E115=0,"",IF(F115="","Error Detected, No Pensionable pay",IF(AS115=1,"No Part Time Status Entered",IF(AR115=1,"No Part Time Hours Entered",IF(ISERROR(AD115)," Unknown Values entered.",IF(V115+W115&lt;1,"Acceptable",IF(T115+U115=200, "No Contributions Entered", IF(M115="","Error Detected, Choose reason&gt;",IF(Z115="1",IF(V115=1,"Please Enter Deemed Pensionable Pay","Add Any Relevant Details Above"),"Please Give Details Above"))))))))))),IF(OR(G115="",G115=0),"Error Detected, No rate entered",IF(E115=0,"",IF(F115="","Error Detected, No Pensionable pay",IF(AS115=1,"No Part Time Status Entered",IF(AR115=1,"No Part Time Hours Entered",IF(ISERROR(AD115)," Unknown Values entered.",IF(V115+W115&lt;1,"Acceptable",IF(T115+U115=200, "No Contributions Entered", IF(M115="","Error Detected, Choose reason&gt;",IF(Z115="1",IF(V115=1,"Please Enter Deemed Pensionable Pay","Add relevant Details Above"),"Please give details Above")))))))))))))</f>
        <v/>
      </c>
      <c r="M115" s="260"/>
      <c r="N115" s="91"/>
      <c r="O115" s="91" t="str">
        <f t="shared" si="22"/>
        <v/>
      </c>
      <c r="P115" s="94">
        <f t="shared" si="23"/>
        <v>0</v>
      </c>
      <c r="Q115" s="94">
        <f t="shared" si="23"/>
        <v>0</v>
      </c>
      <c r="R115" s="218">
        <f>(ROUND((F115/100*'Member Info'!$W$2), 2))</f>
        <v>0</v>
      </c>
      <c r="S115" s="218" t="e">
        <f t="shared" si="24"/>
        <v>#VALUE!</v>
      </c>
      <c r="T115" s="218" t="str">
        <f t="shared" si="25"/>
        <v/>
      </c>
      <c r="U115" s="227" t="str">
        <f t="shared" si="26"/>
        <v/>
      </c>
      <c r="V115" s="228" t="str">
        <f t="shared" si="27"/>
        <v/>
      </c>
      <c r="W115" s="228" t="str">
        <f t="shared" si="28"/>
        <v/>
      </c>
      <c r="X115" s="222">
        <f t="shared" si="29"/>
        <v>0</v>
      </c>
      <c r="Y115" s="110">
        <f t="shared" si="30"/>
        <v>0</v>
      </c>
      <c r="Z115" s="235" t="str">
        <f t="shared" si="31"/>
        <v/>
      </c>
      <c r="AA115" s="240" t="b">
        <f t="shared" si="32"/>
        <v>0</v>
      </c>
      <c r="AB115" s="235">
        <f t="shared" si="33"/>
        <v>0</v>
      </c>
      <c r="AC115" s="235">
        <f>IF('Member Info'!N112="",1,"")</f>
        <v>1</v>
      </c>
      <c r="AD115" s="243" t="e">
        <f t="shared" si="34"/>
        <v>#VALUE!</v>
      </c>
      <c r="AE115" s="130" t="str">
        <f t="shared" si="21"/>
        <v/>
      </c>
      <c r="AF115" s="124">
        <f t="shared" si="35"/>
        <v>1</v>
      </c>
      <c r="AG115" s="124" t="str">
        <f>IF('Member Info'!N112&lt;&gt;"",IF(AND('Member Info'!N112&lt;=$U$1,'Member Info'!N112&gt;=$T$1),1,0),"")</f>
        <v/>
      </c>
      <c r="AI115" s="124" t="b">
        <f t="shared" si="36"/>
        <v>0</v>
      </c>
      <c r="AJ115" s="124">
        <f t="shared" si="37"/>
        <v>0</v>
      </c>
      <c r="AL115" s="124">
        <f t="shared" si="38"/>
        <v>0</v>
      </c>
      <c r="AM115" s="124">
        <f>IF('Member Info'!F112&gt;$T$1,1,0)</f>
        <v>0</v>
      </c>
      <c r="AN115" s="124" t="b">
        <f>IF(ISERROR(T115),ERROR.TYPE(#REF!)=ERROR.TYPE(T115),FALSE)</f>
        <v>0</v>
      </c>
      <c r="AO115" s="124" t="b">
        <f>IF(ISERROR(U115),ERROR.TYPE(#REF!)=ERROR.TYPE(U115),FALSE)</f>
        <v>0</v>
      </c>
      <c r="AP115" s="124">
        <f>IF('Member Info'!F112&gt;'GP1 April 25'!$U$1,1,0)</f>
        <v>0</v>
      </c>
      <c r="AQ115" s="124">
        <f t="shared" si="39"/>
        <v>0</v>
      </c>
      <c r="AR115" s="124">
        <f t="shared" si="40"/>
        <v>0</v>
      </c>
      <c r="AS115" s="124">
        <f t="shared" si="41"/>
        <v>1</v>
      </c>
    </row>
    <row r="116" spans="1:45" x14ac:dyDescent="0.25">
      <c r="A116" s="4">
        <v>85</v>
      </c>
      <c r="B116" s="164">
        <f>'Member Info'!D113</f>
        <v>0</v>
      </c>
      <c r="C116" s="164">
        <f>'Member Info'!E113</f>
        <v>0</v>
      </c>
      <c r="D116" s="164" t="str">
        <f>'Member Info'!G113</f>
        <v/>
      </c>
      <c r="E116" s="165">
        <f>'Member Info'!B113</f>
        <v>0</v>
      </c>
      <c r="F116" s="242"/>
      <c r="G116" s="166" t="str">
        <f>IF(E116=0,"",('Member Info'!K113+'Member Info'!L113))</f>
        <v/>
      </c>
      <c r="H116" s="419"/>
      <c r="I116" s="419"/>
      <c r="J116" s="26"/>
      <c r="K116" s="26"/>
      <c r="L116" s="384" t="str">
        <f>IF(E116=0,"",IF('Member Info'!F113&gt;$U$1,CONCATENATE("Joined with practice on ", TEXT('Member Info'!F113, "DD/MM/YYYY")),IF('Member Info'!N113&lt;&gt;"",IF('Member Info'!N113&lt;$T$1,CONCATENATE("Left Scheme on ", TEXT('Member Info'!N113, "DD/MM/YYYY")),IF(OR(G116="",G116=0),"Error Detected, No rate entered",IF(E116=0,"",IF(F116="","Error Detected, No Pensionable pay",IF(AS116=1,"No Part Time Status Entered",IF(AR116=1,"No Part Time Hours Entered",IF(ISERROR(AD116)," Unknown Values entered.",IF(V116+W116&lt;1,"Acceptable",IF(T116+U116=200, "No Contributions Entered", IF(M116="","Error Detected, Choose reason&gt;",IF(Z116="1",IF(V116=1,"Please Enter Deemed Pensionable Pay","Add Any Relevant Details Above"),"Please Give Details Above"))))))))))),IF(OR(G116="",G116=0),"Error Detected, No rate entered",IF(E116=0,"",IF(F116="","Error Detected, No Pensionable pay",IF(AS116=1,"No Part Time Status Entered",IF(AR116=1,"No Part Time Hours Entered",IF(ISERROR(AD116)," Unknown Values entered.",IF(V116+W116&lt;1,"Acceptable",IF(T116+U116=200, "No Contributions Entered", IF(M116="","Error Detected, Choose reason&gt;",IF(Z116="1",IF(V116=1,"Please Enter Deemed Pensionable Pay","Add relevant Details Above"),"Please give details Above")))))))))))))</f>
        <v/>
      </c>
      <c r="M116" s="260"/>
      <c r="N116" s="91"/>
      <c r="O116" s="91" t="str">
        <f t="shared" si="22"/>
        <v/>
      </c>
      <c r="P116" s="94">
        <f t="shared" si="23"/>
        <v>0</v>
      </c>
      <c r="Q116" s="94">
        <f t="shared" si="23"/>
        <v>0</v>
      </c>
      <c r="R116" s="218">
        <f>(ROUND((F116/100*'Member Info'!$W$2), 2))</f>
        <v>0</v>
      </c>
      <c r="S116" s="218" t="e">
        <f t="shared" si="24"/>
        <v>#VALUE!</v>
      </c>
      <c r="T116" s="218" t="str">
        <f t="shared" si="25"/>
        <v/>
      </c>
      <c r="U116" s="227" t="str">
        <f t="shared" si="26"/>
        <v/>
      </c>
      <c r="V116" s="228" t="str">
        <f t="shared" si="27"/>
        <v/>
      </c>
      <c r="W116" s="228" t="str">
        <f t="shared" si="28"/>
        <v/>
      </c>
      <c r="X116" s="222">
        <f t="shared" si="29"/>
        <v>0</v>
      </c>
      <c r="Y116" s="110">
        <f t="shared" si="30"/>
        <v>0</v>
      </c>
      <c r="Z116" s="235" t="str">
        <f t="shared" si="31"/>
        <v/>
      </c>
      <c r="AA116" s="240" t="b">
        <f t="shared" si="32"/>
        <v>0</v>
      </c>
      <c r="AB116" s="235">
        <f t="shared" si="33"/>
        <v>0</v>
      </c>
      <c r="AC116" s="235">
        <f>IF('Member Info'!N113="",1,"")</f>
        <v>1</v>
      </c>
      <c r="AD116" s="243" t="e">
        <f t="shared" si="34"/>
        <v>#VALUE!</v>
      </c>
      <c r="AE116" s="130" t="str">
        <f t="shared" si="21"/>
        <v/>
      </c>
      <c r="AF116" s="124">
        <f t="shared" si="35"/>
        <v>1</v>
      </c>
      <c r="AG116" s="124" t="str">
        <f>IF('Member Info'!N113&lt;&gt;"",IF(AND('Member Info'!N113&lt;=$U$1,'Member Info'!N113&gt;=$T$1),1,0),"")</f>
        <v/>
      </c>
      <c r="AI116" s="124" t="b">
        <f t="shared" si="36"/>
        <v>0</v>
      </c>
      <c r="AJ116" s="124">
        <f t="shared" si="37"/>
        <v>0</v>
      </c>
      <c r="AL116" s="124">
        <f t="shared" si="38"/>
        <v>0</v>
      </c>
      <c r="AM116" s="124">
        <f>IF('Member Info'!F113&gt;$T$1,1,0)</f>
        <v>0</v>
      </c>
      <c r="AN116" s="124" t="b">
        <f>IF(ISERROR(T116),ERROR.TYPE(#REF!)=ERROR.TYPE(T116),FALSE)</f>
        <v>0</v>
      </c>
      <c r="AO116" s="124" t="b">
        <f>IF(ISERROR(U116),ERROR.TYPE(#REF!)=ERROR.TYPE(U116),FALSE)</f>
        <v>0</v>
      </c>
      <c r="AP116" s="124">
        <f>IF('Member Info'!F113&gt;'GP1 April 25'!$U$1,1,0)</f>
        <v>0</v>
      </c>
      <c r="AQ116" s="124">
        <f t="shared" si="39"/>
        <v>0</v>
      </c>
      <c r="AR116" s="124">
        <f t="shared" si="40"/>
        <v>0</v>
      </c>
      <c r="AS116" s="124">
        <f t="shared" si="41"/>
        <v>1</v>
      </c>
    </row>
    <row r="117" spans="1:45" x14ac:dyDescent="0.25">
      <c r="A117" s="4">
        <v>86</v>
      </c>
      <c r="B117" s="164">
        <f>'Member Info'!D114</f>
        <v>0</v>
      </c>
      <c r="C117" s="164">
        <f>'Member Info'!E114</f>
        <v>0</v>
      </c>
      <c r="D117" s="164" t="str">
        <f>'Member Info'!G114</f>
        <v/>
      </c>
      <c r="E117" s="165">
        <f>'Member Info'!B114</f>
        <v>0</v>
      </c>
      <c r="F117" s="242"/>
      <c r="G117" s="166" t="str">
        <f>IF(E117=0,"",('Member Info'!K114+'Member Info'!L114))</f>
        <v/>
      </c>
      <c r="H117" s="419"/>
      <c r="I117" s="419"/>
      <c r="J117" s="26"/>
      <c r="K117" s="26"/>
      <c r="L117" s="384" t="str">
        <f>IF(E117=0,"",IF('Member Info'!F114&gt;$U$1,CONCATENATE("Joined with practice on ", TEXT('Member Info'!F114, "DD/MM/YYYY")),IF('Member Info'!N114&lt;&gt;"",IF('Member Info'!N114&lt;$T$1,CONCATENATE("Left Scheme on ", TEXT('Member Info'!N114, "DD/MM/YYYY")),IF(OR(G117="",G117=0),"Error Detected, No rate entered",IF(E117=0,"",IF(F117="","Error Detected, No Pensionable pay",IF(AS117=1,"No Part Time Status Entered",IF(AR117=1,"No Part Time Hours Entered",IF(ISERROR(AD117)," Unknown Values entered.",IF(V117+W117&lt;1,"Acceptable",IF(T117+U117=200, "No Contributions Entered", IF(M117="","Error Detected, Choose reason&gt;",IF(Z117="1",IF(V117=1,"Please Enter Deemed Pensionable Pay","Add Any Relevant Details Above"),"Please Give Details Above"))))))))))),IF(OR(G117="",G117=0),"Error Detected, No rate entered",IF(E117=0,"",IF(F117="","Error Detected, No Pensionable pay",IF(AS117=1,"No Part Time Status Entered",IF(AR117=1,"No Part Time Hours Entered",IF(ISERROR(AD117)," Unknown Values entered.",IF(V117+W117&lt;1,"Acceptable",IF(T117+U117=200, "No Contributions Entered", IF(M117="","Error Detected, Choose reason&gt;",IF(Z117="1",IF(V117=1,"Please Enter Deemed Pensionable Pay","Add relevant Details Above"),"Please give details Above")))))))))))))</f>
        <v/>
      </c>
      <c r="M117" s="260"/>
      <c r="N117" s="91"/>
      <c r="O117" s="91" t="str">
        <f t="shared" si="22"/>
        <v/>
      </c>
      <c r="P117" s="94">
        <f t="shared" si="23"/>
        <v>0</v>
      </c>
      <c r="Q117" s="94">
        <f t="shared" si="23"/>
        <v>0</v>
      </c>
      <c r="R117" s="218">
        <f>(ROUND((F117/100*'Member Info'!$W$2), 2))</f>
        <v>0</v>
      </c>
      <c r="S117" s="218" t="e">
        <f t="shared" si="24"/>
        <v>#VALUE!</v>
      </c>
      <c r="T117" s="218" t="str">
        <f t="shared" si="25"/>
        <v/>
      </c>
      <c r="U117" s="227" t="str">
        <f t="shared" si="26"/>
        <v/>
      </c>
      <c r="V117" s="228" t="str">
        <f t="shared" si="27"/>
        <v/>
      </c>
      <c r="W117" s="228" t="str">
        <f t="shared" si="28"/>
        <v/>
      </c>
      <c r="X117" s="222">
        <f t="shared" si="29"/>
        <v>0</v>
      </c>
      <c r="Y117" s="110">
        <f t="shared" si="30"/>
        <v>0</v>
      </c>
      <c r="Z117" s="235" t="str">
        <f t="shared" si="31"/>
        <v/>
      </c>
      <c r="AA117" s="240" t="b">
        <f t="shared" si="32"/>
        <v>0</v>
      </c>
      <c r="AB117" s="235">
        <f t="shared" si="33"/>
        <v>0</v>
      </c>
      <c r="AC117" s="235">
        <f>IF('Member Info'!N114="",1,"")</f>
        <v>1</v>
      </c>
      <c r="AD117" s="243" t="e">
        <f t="shared" si="34"/>
        <v>#VALUE!</v>
      </c>
      <c r="AE117" s="130" t="str">
        <f t="shared" si="21"/>
        <v/>
      </c>
      <c r="AF117" s="124">
        <f t="shared" si="35"/>
        <v>1</v>
      </c>
      <c r="AG117" s="124" t="str">
        <f>IF('Member Info'!N114&lt;&gt;"",IF(AND('Member Info'!N114&lt;=$U$1,'Member Info'!N114&gt;=$T$1),1,0),"")</f>
        <v/>
      </c>
      <c r="AI117" s="124" t="b">
        <f t="shared" si="36"/>
        <v>0</v>
      </c>
      <c r="AJ117" s="124">
        <f t="shared" si="37"/>
        <v>0</v>
      </c>
      <c r="AL117" s="124">
        <f t="shared" si="38"/>
        <v>0</v>
      </c>
      <c r="AM117" s="124">
        <f>IF('Member Info'!F114&gt;$T$1,1,0)</f>
        <v>0</v>
      </c>
      <c r="AN117" s="124" t="b">
        <f>IF(ISERROR(T117),ERROR.TYPE(#REF!)=ERROR.TYPE(T117),FALSE)</f>
        <v>0</v>
      </c>
      <c r="AO117" s="124" t="b">
        <f>IF(ISERROR(U117),ERROR.TYPE(#REF!)=ERROR.TYPE(U117),FALSE)</f>
        <v>0</v>
      </c>
      <c r="AP117" s="124">
        <f>IF('Member Info'!F114&gt;'GP1 April 25'!$U$1,1,0)</f>
        <v>0</v>
      </c>
      <c r="AQ117" s="124">
        <f t="shared" si="39"/>
        <v>0</v>
      </c>
      <c r="AR117" s="124">
        <f t="shared" si="40"/>
        <v>0</v>
      </c>
      <c r="AS117" s="124">
        <f t="shared" si="41"/>
        <v>1</v>
      </c>
    </row>
    <row r="118" spans="1:45" x14ac:dyDescent="0.25">
      <c r="A118" s="4">
        <v>87</v>
      </c>
      <c r="B118" s="164">
        <f>'Member Info'!D115</f>
        <v>0</v>
      </c>
      <c r="C118" s="164">
        <f>'Member Info'!E115</f>
        <v>0</v>
      </c>
      <c r="D118" s="164" t="str">
        <f>'Member Info'!G115</f>
        <v/>
      </c>
      <c r="E118" s="165">
        <f>'Member Info'!B115</f>
        <v>0</v>
      </c>
      <c r="F118" s="242"/>
      <c r="G118" s="166" t="str">
        <f>IF(E118=0,"",('Member Info'!K115+'Member Info'!L115))</f>
        <v/>
      </c>
      <c r="H118" s="419"/>
      <c r="I118" s="419"/>
      <c r="J118" s="26"/>
      <c r="K118" s="26"/>
      <c r="L118" s="384" t="str">
        <f>IF(E118=0,"",IF('Member Info'!F115&gt;$U$1,CONCATENATE("Joined with practice on ", TEXT('Member Info'!F115, "DD/MM/YYYY")),IF('Member Info'!N115&lt;&gt;"",IF('Member Info'!N115&lt;$T$1,CONCATENATE("Left Scheme on ", TEXT('Member Info'!N115, "DD/MM/YYYY")),IF(OR(G118="",G118=0),"Error Detected, No rate entered",IF(E118=0,"",IF(F118="","Error Detected, No Pensionable pay",IF(AS118=1,"No Part Time Status Entered",IF(AR118=1,"No Part Time Hours Entered",IF(ISERROR(AD118)," Unknown Values entered.",IF(V118+W118&lt;1,"Acceptable",IF(T118+U118=200, "No Contributions Entered", IF(M118="","Error Detected, Choose reason&gt;",IF(Z118="1",IF(V118=1,"Please Enter Deemed Pensionable Pay","Add Any Relevant Details Above"),"Please Give Details Above"))))))))))),IF(OR(G118="",G118=0),"Error Detected, No rate entered",IF(E118=0,"",IF(F118="","Error Detected, No Pensionable pay",IF(AS118=1,"No Part Time Status Entered",IF(AR118=1,"No Part Time Hours Entered",IF(ISERROR(AD118)," Unknown Values entered.",IF(V118+W118&lt;1,"Acceptable",IF(T118+U118=200, "No Contributions Entered", IF(M118="","Error Detected, Choose reason&gt;",IF(Z118="1",IF(V118=1,"Please Enter Deemed Pensionable Pay","Add relevant Details Above"),"Please give details Above")))))))))))))</f>
        <v/>
      </c>
      <c r="M118" s="260"/>
      <c r="N118" s="91"/>
      <c r="O118" s="91" t="str">
        <f t="shared" si="22"/>
        <v/>
      </c>
      <c r="P118" s="94">
        <f t="shared" si="23"/>
        <v>0</v>
      </c>
      <c r="Q118" s="94">
        <f t="shared" si="23"/>
        <v>0</v>
      </c>
      <c r="R118" s="218">
        <f>(ROUND((F118/100*'Member Info'!$W$2), 2))</f>
        <v>0</v>
      </c>
      <c r="S118" s="218" t="e">
        <f t="shared" si="24"/>
        <v>#VALUE!</v>
      </c>
      <c r="T118" s="218" t="str">
        <f t="shared" si="25"/>
        <v/>
      </c>
      <c r="U118" s="227" t="str">
        <f t="shared" si="26"/>
        <v/>
      </c>
      <c r="V118" s="228" t="str">
        <f t="shared" si="27"/>
        <v/>
      </c>
      <c r="W118" s="228" t="str">
        <f t="shared" si="28"/>
        <v/>
      </c>
      <c r="X118" s="222">
        <f t="shared" si="29"/>
        <v>0</v>
      </c>
      <c r="Y118" s="110">
        <f t="shared" si="30"/>
        <v>0</v>
      </c>
      <c r="Z118" s="235" t="str">
        <f t="shared" si="31"/>
        <v/>
      </c>
      <c r="AA118" s="240" t="b">
        <f t="shared" si="32"/>
        <v>0</v>
      </c>
      <c r="AB118" s="235">
        <f t="shared" si="33"/>
        <v>0</v>
      </c>
      <c r="AC118" s="235">
        <f>IF('Member Info'!N115="",1,"")</f>
        <v>1</v>
      </c>
      <c r="AD118" s="243" t="e">
        <f t="shared" si="34"/>
        <v>#VALUE!</v>
      </c>
      <c r="AE118" s="130" t="str">
        <f t="shared" si="21"/>
        <v/>
      </c>
      <c r="AF118" s="124">
        <f t="shared" si="35"/>
        <v>1</v>
      </c>
      <c r="AG118" s="124" t="str">
        <f>IF('Member Info'!N115&lt;&gt;"",IF(AND('Member Info'!N115&lt;=$U$1,'Member Info'!N115&gt;=$T$1),1,0),"")</f>
        <v/>
      </c>
      <c r="AI118" s="124" t="b">
        <f t="shared" si="36"/>
        <v>0</v>
      </c>
      <c r="AJ118" s="124">
        <f t="shared" si="37"/>
        <v>0</v>
      </c>
      <c r="AL118" s="124">
        <f t="shared" si="38"/>
        <v>0</v>
      </c>
      <c r="AM118" s="124">
        <f>IF('Member Info'!F115&gt;$T$1,1,0)</f>
        <v>0</v>
      </c>
      <c r="AN118" s="124" t="b">
        <f>IF(ISERROR(T118),ERROR.TYPE(#REF!)=ERROR.TYPE(T118),FALSE)</f>
        <v>0</v>
      </c>
      <c r="AO118" s="124" t="b">
        <f>IF(ISERROR(U118),ERROR.TYPE(#REF!)=ERROR.TYPE(U118),FALSE)</f>
        <v>0</v>
      </c>
      <c r="AP118" s="124">
        <f>IF('Member Info'!F115&gt;'GP1 April 25'!$U$1,1,0)</f>
        <v>0</v>
      </c>
      <c r="AQ118" s="124">
        <f t="shared" si="39"/>
        <v>0</v>
      </c>
      <c r="AR118" s="124">
        <f t="shared" si="40"/>
        <v>0</v>
      </c>
      <c r="AS118" s="124">
        <f t="shared" si="41"/>
        <v>1</v>
      </c>
    </row>
    <row r="119" spans="1:45" x14ac:dyDescent="0.25">
      <c r="A119" s="4">
        <v>88</v>
      </c>
      <c r="B119" s="164">
        <f>'Member Info'!D116</f>
        <v>0</v>
      </c>
      <c r="C119" s="164">
        <f>'Member Info'!E116</f>
        <v>0</v>
      </c>
      <c r="D119" s="164" t="str">
        <f>'Member Info'!G116</f>
        <v/>
      </c>
      <c r="E119" s="165">
        <f>'Member Info'!B116</f>
        <v>0</v>
      </c>
      <c r="F119" s="242"/>
      <c r="G119" s="166" t="str">
        <f>IF(E119=0,"",('Member Info'!K116+'Member Info'!L116))</f>
        <v/>
      </c>
      <c r="H119" s="419"/>
      <c r="I119" s="419"/>
      <c r="J119" s="26"/>
      <c r="K119" s="26"/>
      <c r="L119" s="384" t="str">
        <f>IF(E119=0,"",IF('Member Info'!F116&gt;$U$1,CONCATENATE("Joined with practice on ", TEXT('Member Info'!F116, "DD/MM/YYYY")),IF('Member Info'!N116&lt;&gt;"",IF('Member Info'!N116&lt;$T$1,CONCATENATE("Left Scheme on ", TEXT('Member Info'!N116, "DD/MM/YYYY")),IF(OR(G119="",G119=0),"Error Detected, No rate entered",IF(E119=0,"",IF(F119="","Error Detected, No Pensionable pay",IF(AS119=1,"No Part Time Status Entered",IF(AR119=1,"No Part Time Hours Entered",IF(ISERROR(AD119)," Unknown Values entered.",IF(V119+W119&lt;1,"Acceptable",IF(T119+U119=200, "No Contributions Entered", IF(M119="","Error Detected, Choose reason&gt;",IF(Z119="1",IF(V119=1,"Please Enter Deemed Pensionable Pay","Add Any Relevant Details Above"),"Please Give Details Above"))))))))))),IF(OR(G119="",G119=0),"Error Detected, No rate entered",IF(E119=0,"",IF(F119="","Error Detected, No Pensionable pay",IF(AS119=1,"No Part Time Status Entered",IF(AR119=1,"No Part Time Hours Entered",IF(ISERROR(AD119)," Unknown Values entered.",IF(V119+W119&lt;1,"Acceptable",IF(T119+U119=200, "No Contributions Entered", IF(M119="","Error Detected, Choose reason&gt;",IF(Z119="1",IF(V119=1,"Please Enter Deemed Pensionable Pay","Add relevant Details Above"),"Please give details Above")))))))))))))</f>
        <v/>
      </c>
      <c r="M119" s="260"/>
      <c r="N119" s="91"/>
      <c r="O119" s="91" t="str">
        <f t="shared" si="22"/>
        <v/>
      </c>
      <c r="P119" s="94">
        <f t="shared" si="23"/>
        <v>0</v>
      </c>
      <c r="Q119" s="94">
        <f t="shared" si="23"/>
        <v>0</v>
      </c>
      <c r="R119" s="218">
        <f>(ROUND((F119/100*'Member Info'!$W$2), 2))</f>
        <v>0</v>
      </c>
      <c r="S119" s="218" t="e">
        <f t="shared" si="24"/>
        <v>#VALUE!</v>
      </c>
      <c r="T119" s="218" t="str">
        <f t="shared" si="25"/>
        <v/>
      </c>
      <c r="U119" s="227" t="str">
        <f t="shared" si="26"/>
        <v/>
      </c>
      <c r="V119" s="228" t="str">
        <f t="shared" si="27"/>
        <v/>
      </c>
      <c r="W119" s="228" t="str">
        <f t="shared" si="28"/>
        <v/>
      </c>
      <c r="X119" s="222">
        <f t="shared" si="29"/>
        <v>0</v>
      </c>
      <c r="Y119" s="110">
        <f t="shared" si="30"/>
        <v>0</v>
      </c>
      <c r="Z119" s="235" t="str">
        <f t="shared" si="31"/>
        <v/>
      </c>
      <c r="AA119" s="240" t="b">
        <f t="shared" si="32"/>
        <v>0</v>
      </c>
      <c r="AB119" s="235">
        <f t="shared" si="33"/>
        <v>0</v>
      </c>
      <c r="AC119" s="235">
        <f>IF('Member Info'!N116="",1,"")</f>
        <v>1</v>
      </c>
      <c r="AD119" s="243" t="e">
        <f t="shared" si="34"/>
        <v>#VALUE!</v>
      </c>
      <c r="AE119" s="130" t="str">
        <f t="shared" si="21"/>
        <v/>
      </c>
      <c r="AF119" s="124">
        <f t="shared" si="35"/>
        <v>1</v>
      </c>
      <c r="AG119" s="124" t="str">
        <f>IF('Member Info'!N116&lt;&gt;"",IF(AND('Member Info'!N116&lt;=$U$1,'Member Info'!N116&gt;=$T$1),1,0),"")</f>
        <v/>
      </c>
      <c r="AI119" s="124" t="b">
        <f t="shared" si="36"/>
        <v>0</v>
      </c>
      <c r="AJ119" s="124">
        <f t="shared" si="37"/>
        <v>0</v>
      </c>
      <c r="AL119" s="124">
        <f t="shared" si="38"/>
        <v>0</v>
      </c>
      <c r="AM119" s="124">
        <f>IF('Member Info'!F116&gt;$T$1,1,0)</f>
        <v>0</v>
      </c>
      <c r="AN119" s="124" t="b">
        <f>IF(ISERROR(T119),ERROR.TYPE(#REF!)=ERROR.TYPE(T119),FALSE)</f>
        <v>0</v>
      </c>
      <c r="AO119" s="124" t="b">
        <f>IF(ISERROR(U119),ERROR.TYPE(#REF!)=ERROR.TYPE(U119),FALSE)</f>
        <v>0</v>
      </c>
      <c r="AP119" s="124">
        <f>IF('Member Info'!F116&gt;'GP1 April 25'!$U$1,1,0)</f>
        <v>0</v>
      </c>
      <c r="AQ119" s="124">
        <f t="shared" si="39"/>
        <v>0</v>
      </c>
      <c r="AR119" s="124">
        <f t="shared" si="40"/>
        <v>0</v>
      </c>
      <c r="AS119" s="124">
        <f t="shared" si="41"/>
        <v>1</v>
      </c>
    </row>
    <row r="120" spans="1:45" x14ac:dyDescent="0.25">
      <c r="A120" s="4">
        <v>89</v>
      </c>
      <c r="B120" s="164">
        <f>'Member Info'!D117</f>
        <v>0</v>
      </c>
      <c r="C120" s="164">
        <f>'Member Info'!E117</f>
        <v>0</v>
      </c>
      <c r="D120" s="164" t="str">
        <f>'Member Info'!G117</f>
        <v/>
      </c>
      <c r="E120" s="165">
        <f>'Member Info'!B117</f>
        <v>0</v>
      </c>
      <c r="F120" s="242"/>
      <c r="G120" s="166" t="str">
        <f>IF(E120=0,"",('Member Info'!K117+'Member Info'!L117))</f>
        <v/>
      </c>
      <c r="H120" s="419"/>
      <c r="I120" s="419"/>
      <c r="J120" s="26"/>
      <c r="K120" s="26"/>
      <c r="L120" s="384" t="str">
        <f>IF(E120=0,"",IF('Member Info'!F117&gt;$U$1,CONCATENATE("Joined with practice on ", TEXT('Member Info'!F117, "DD/MM/YYYY")),IF('Member Info'!N117&lt;&gt;"",IF('Member Info'!N117&lt;$T$1,CONCATENATE("Left Scheme on ", TEXT('Member Info'!N117, "DD/MM/YYYY")),IF(OR(G120="",G120=0),"Error Detected, No rate entered",IF(E120=0,"",IF(F120="","Error Detected, No Pensionable pay",IF(AS120=1,"No Part Time Status Entered",IF(AR120=1,"No Part Time Hours Entered",IF(ISERROR(AD120)," Unknown Values entered.",IF(V120+W120&lt;1,"Acceptable",IF(T120+U120=200, "No Contributions Entered", IF(M120="","Error Detected, Choose reason&gt;",IF(Z120="1",IF(V120=1,"Please Enter Deemed Pensionable Pay","Add Any Relevant Details Above"),"Please Give Details Above"))))))))))),IF(OR(G120="",G120=0),"Error Detected, No rate entered",IF(E120=0,"",IF(F120="","Error Detected, No Pensionable pay",IF(AS120=1,"No Part Time Status Entered",IF(AR120=1,"No Part Time Hours Entered",IF(ISERROR(AD120)," Unknown Values entered.",IF(V120+W120&lt;1,"Acceptable",IF(T120+U120=200, "No Contributions Entered", IF(M120="","Error Detected, Choose reason&gt;",IF(Z120="1",IF(V120=1,"Please Enter Deemed Pensionable Pay","Add relevant Details Above"),"Please give details Above")))))))))))))</f>
        <v/>
      </c>
      <c r="M120" s="260"/>
      <c r="N120" s="91"/>
      <c r="O120" s="91" t="str">
        <f t="shared" si="22"/>
        <v/>
      </c>
      <c r="P120" s="94">
        <f t="shared" si="23"/>
        <v>0</v>
      </c>
      <c r="Q120" s="94">
        <f t="shared" si="23"/>
        <v>0</v>
      </c>
      <c r="R120" s="218">
        <f>(ROUND((F120/100*'Member Info'!$W$2), 2))</f>
        <v>0</v>
      </c>
      <c r="S120" s="218" t="e">
        <f t="shared" si="24"/>
        <v>#VALUE!</v>
      </c>
      <c r="T120" s="218" t="str">
        <f t="shared" si="25"/>
        <v/>
      </c>
      <c r="U120" s="227" t="str">
        <f t="shared" si="26"/>
        <v/>
      </c>
      <c r="V120" s="228" t="str">
        <f t="shared" si="27"/>
        <v/>
      </c>
      <c r="W120" s="228" t="str">
        <f t="shared" si="28"/>
        <v/>
      </c>
      <c r="X120" s="222">
        <f t="shared" si="29"/>
        <v>0</v>
      </c>
      <c r="Y120" s="110">
        <f t="shared" si="30"/>
        <v>0</v>
      </c>
      <c r="Z120" s="235" t="str">
        <f t="shared" si="31"/>
        <v/>
      </c>
      <c r="AA120" s="240" t="b">
        <f t="shared" si="32"/>
        <v>0</v>
      </c>
      <c r="AB120" s="235">
        <f t="shared" si="33"/>
        <v>0</v>
      </c>
      <c r="AC120" s="235">
        <f>IF('Member Info'!N117="",1,"")</f>
        <v>1</v>
      </c>
      <c r="AD120" s="243" t="e">
        <f t="shared" si="34"/>
        <v>#VALUE!</v>
      </c>
      <c r="AE120" s="130" t="str">
        <f t="shared" si="21"/>
        <v/>
      </c>
      <c r="AF120" s="124">
        <f t="shared" si="35"/>
        <v>1</v>
      </c>
      <c r="AG120" s="124" t="str">
        <f>IF('Member Info'!N117&lt;&gt;"",IF(AND('Member Info'!N117&lt;=$U$1,'Member Info'!N117&gt;=$T$1),1,0),"")</f>
        <v/>
      </c>
      <c r="AI120" s="124" t="b">
        <f t="shared" si="36"/>
        <v>0</v>
      </c>
      <c r="AJ120" s="124">
        <f t="shared" si="37"/>
        <v>0</v>
      </c>
      <c r="AL120" s="124">
        <f t="shared" si="38"/>
        <v>0</v>
      </c>
      <c r="AM120" s="124">
        <f>IF('Member Info'!F117&gt;$T$1,1,0)</f>
        <v>0</v>
      </c>
      <c r="AN120" s="124" t="b">
        <f>IF(ISERROR(T120),ERROR.TYPE(#REF!)=ERROR.TYPE(T120),FALSE)</f>
        <v>0</v>
      </c>
      <c r="AO120" s="124" t="b">
        <f>IF(ISERROR(U120),ERROR.TYPE(#REF!)=ERROR.TYPE(U120),FALSE)</f>
        <v>0</v>
      </c>
      <c r="AP120" s="124">
        <f>IF('Member Info'!F117&gt;'GP1 April 25'!$U$1,1,0)</f>
        <v>0</v>
      </c>
      <c r="AQ120" s="124">
        <f t="shared" si="39"/>
        <v>0</v>
      </c>
      <c r="AR120" s="124">
        <f t="shared" si="40"/>
        <v>0</v>
      </c>
      <c r="AS120" s="124">
        <f t="shared" si="41"/>
        <v>1</v>
      </c>
    </row>
    <row r="121" spans="1:45" x14ac:dyDescent="0.25">
      <c r="A121" s="4">
        <v>90</v>
      </c>
      <c r="B121" s="164">
        <f>'Member Info'!D118</f>
        <v>0</v>
      </c>
      <c r="C121" s="164">
        <f>'Member Info'!E118</f>
        <v>0</v>
      </c>
      <c r="D121" s="164" t="str">
        <f>'Member Info'!G118</f>
        <v/>
      </c>
      <c r="E121" s="165">
        <f>'Member Info'!B118</f>
        <v>0</v>
      </c>
      <c r="F121" s="242"/>
      <c r="G121" s="166" t="str">
        <f>IF(E121=0,"",('Member Info'!K118+'Member Info'!L118))</f>
        <v/>
      </c>
      <c r="H121" s="419"/>
      <c r="I121" s="419"/>
      <c r="J121" s="26"/>
      <c r="K121" s="26"/>
      <c r="L121" s="384" t="str">
        <f>IF(E121=0,"",IF('Member Info'!F118&gt;$U$1,CONCATENATE("Joined with practice on ", TEXT('Member Info'!F118, "DD/MM/YYYY")),IF('Member Info'!N118&lt;&gt;"",IF('Member Info'!N118&lt;$T$1,CONCATENATE("Left Scheme on ", TEXT('Member Info'!N118, "DD/MM/YYYY")),IF(OR(G121="",G121=0),"Error Detected, No rate entered",IF(E121=0,"",IF(F121="","Error Detected, No Pensionable pay",IF(AS121=1,"No Part Time Status Entered",IF(AR121=1,"No Part Time Hours Entered",IF(ISERROR(AD121)," Unknown Values entered.",IF(V121+W121&lt;1,"Acceptable",IF(T121+U121=200, "No Contributions Entered", IF(M121="","Error Detected, Choose reason&gt;",IF(Z121="1",IF(V121=1,"Please Enter Deemed Pensionable Pay","Add Any Relevant Details Above"),"Please Give Details Above"))))))))))),IF(OR(G121="",G121=0),"Error Detected, No rate entered",IF(E121=0,"",IF(F121="","Error Detected, No Pensionable pay",IF(AS121=1,"No Part Time Status Entered",IF(AR121=1,"No Part Time Hours Entered",IF(ISERROR(AD121)," Unknown Values entered.",IF(V121+W121&lt;1,"Acceptable",IF(T121+U121=200, "No Contributions Entered", IF(M121="","Error Detected, Choose reason&gt;",IF(Z121="1",IF(V121=1,"Please Enter Deemed Pensionable Pay","Add relevant Details Above"),"Please give details Above")))))))))))))</f>
        <v/>
      </c>
      <c r="M121" s="260"/>
      <c r="N121" s="91"/>
      <c r="O121" s="91" t="str">
        <f t="shared" si="22"/>
        <v/>
      </c>
      <c r="P121" s="94">
        <f t="shared" si="23"/>
        <v>0</v>
      </c>
      <c r="Q121" s="94">
        <f t="shared" si="23"/>
        <v>0</v>
      </c>
      <c r="R121" s="218">
        <f>(ROUND((F121/100*'Member Info'!$W$2), 2))</f>
        <v>0</v>
      </c>
      <c r="S121" s="218" t="e">
        <f t="shared" si="24"/>
        <v>#VALUE!</v>
      </c>
      <c r="T121" s="218" t="str">
        <f t="shared" si="25"/>
        <v/>
      </c>
      <c r="U121" s="227" t="str">
        <f t="shared" si="26"/>
        <v/>
      </c>
      <c r="V121" s="228" t="str">
        <f t="shared" si="27"/>
        <v/>
      </c>
      <c r="W121" s="228" t="str">
        <f t="shared" si="28"/>
        <v/>
      </c>
      <c r="X121" s="222">
        <f t="shared" si="29"/>
        <v>0</v>
      </c>
      <c r="Y121" s="110">
        <f t="shared" si="30"/>
        <v>0</v>
      </c>
      <c r="Z121" s="235" t="str">
        <f t="shared" si="31"/>
        <v/>
      </c>
      <c r="AA121" s="240" t="b">
        <f t="shared" si="32"/>
        <v>0</v>
      </c>
      <c r="AB121" s="235">
        <f t="shared" si="33"/>
        <v>0</v>
      </c>
      <c r="AC121" s="235">
        <f>IF('Member Info'!N118="",1,"")</f>
        <v>1</v>
      </c>
      <c r="AD121" s="243" t="e">
        <f t="shared" si="34"/>
        <v>#VALUE!</v>
      </c>
      <c r="AE121" s="130" t="str">
        <f t="shared" si="21"/>
        <v/>
      </c>
      <c r="AF121" s="124">
        <f t="shared" si="35"/>
        <v>1</v>
      </c>
      <c r="AG121" s="124" t="str">
        <f>IF('Member Info'!N118&lt;&gt;"",IF(AND('Member Info'!N118&lt;=$U$1,'Member Info'!N118&gt;=$T$1),1,0),"")</f>
        <v/>
      </c>
      <c r="AI121" s="124" t="b">
        <f t="shared" si="36"/>
        <v>0</v>
      </c>
      <c r="AJ121" s="124">
        <f t="shared" si="37"/>
        <v>0</v>
      </c>
      <c r="AL121" s="124">
        <f t="shared" si="38"/>
        <v>0</v>
      </c>
      <c r="AM121" s="124">
        <f>IF('Member Info'!F118&gt;$T$1,1,0)</f>
        <v>0</v>
      </c>
      <c r="AN121" s="124" t="b">
        <f>IF(ISERROR(T121),ERROR.TYPE(#REF!)=ERROR.TYPE(T121),FALSE)</f>
        <v>0</v>
      </c>
      <c r="AO121" s="124" t="b">
        <f>IF(ISERROR(U121),ERROR.TYPE(#REF!)=ERROR.TYPE(U121),FALSE)</f>
        <v>0</v>
      </c>
      <c r="AP121" s="124">
        <f>IF('Member Info'!F118&gt;'GP1 April 25'!$U$1,1,0)</f>
        <v>0</v>
      </c>
      <c r="AQ121" s="124">
        <f t="shared" si="39"/>
        <v>0</v>
      </c>
      <c r="AR121" s="124">
        <f t="shared" si="40"/>
        <v>0</v>
      </c>
      <c r="AS121" s="124">
        <f t="shared" si="41"/>
        <v>1</v>
      </c>
    </row>
    <row r="122" spans="1:45" x14ac:dyDescent="0.25">
      <c r="A122" s="4">
        <v>91</v>
      </c>
      <c r="B122" s="164">
        <f>'Member Info'!D119</f>
        <v>0</v>
      </c>
      <c r="C122" s="164">
        <f>'Member Info'!E119</f>
        <v>0</v>
      </c>
      <c r="D122" s="164" t="str">
        <f>'Member Info'!G119</f>
        <v/>
      </c>
      <c r="E122" s="165">
        <f>'Member Info'!B119</f>
        <v>0</v>
      </c>
      <c r="F122" s="242"/>
      <c r="G122" s="166" t="str">
        <f>IF(E122=0,"",('Member Info'!K119+'Member Info'!L119))</f>
        <v/>
      </c>
      <c r="H122" s="419"/>
      <c r="I122" s="419"/>
      <c r="J122" s="26"/>
      <c r="K122" s="26"/>
      <c r="L122" s="384" t="str">
        <f>IF(E122=0,"",IF('Member Info'!F119&gt;$U$1,CONCATENATE("Joined with practice on ", TEXT('Member Info'!F119, "DD/MM/YYYY")),IF('Member Info'!N119&lt;&gt;"",IF('Member Info'!N119&lt;$T$1,CONCATENATE("Left Scheme on ", TEXT('Member Info'!N119, "DD/MM/YYYY")),IF(OR(G122="",G122=0),"Error Detected, No rate entered",IF(E122=0,"",IF(F122="","Error Detected, No Pensionable pay",IF(AS122=1,"No Part Time Status Entered",IF(AR122=1,"No Part Time Hours Entered",IF(ISERROR(AD122)," Unknown Values entered.",IF(V122+W122&lt;1,"Acceptable",IF(T122+U122=200, "No Contributions Entered", IF(M122="","Error Detected, Choose reason&gt;",IF(Z122="1",IF(V122=1,"Please Enter Deemed Pensionable Pay","Add Any Relevant Details Above"),"Please Give Details Above"))))))))))),IF(OR(G122="",G122=0),"Error Detected, No rate entered",IF(E122=0,"",IF(F122="","Error Detected, No Pensionable pay",IF(AS122=1,"No Part Time Status Entered",IF(AR122=1,"No Part Time Hours Entered",IF(ISERROR(AD122)," Unknown Values entered.",IF(V122+W122&lt;1,"Acceptable",IF(T122+U122=200, "No Contributions Entered", IF(M122="","Error Detected, Choose reason&gt;",IF(Z122="1",IF(V122=1,"Please Enter Deemed Pensionable Pay","Add relevant Details Above"),"Please give details Above")))))))))))))</f>
        <v/>
      </c>
      <c r="M122" s="260"/>
      <c r="N122" s="91"/>
      <c r="O122" s="91" t="str">
        <f t="shared" si="22"/>
        <v/>
      </c>
      <c r="P122" s="94">
        <f t="shared" si="23"/>
        <v>0</v>
      </c>
      <c r="Q122" s="94">
        <f t="shared" si="23"/>
        <v>0</v>
      </c>
      <c r="R122" s="218">
        <f>(ROUND((F122/100*'Member Info'!$W$2), 2))</f>
        <v>0</v>
      </c>
      <c r="S122" s="218" t="e">
        <f t="shared" si="24"/>
        <v>#VALUE!</v>
      </c>
      <c r="T122" s="218" t="str">
        <f t="shared" si="25"/>
        <v/>
      </c>
      <c r="U122" s="227" t="str">
        <f t="shared" si="26"/>
        <v/>
      </c>
      <c r="V122" s="228" t="str">
        <f t="shared" si="27"/>
        <v/>
      </c>
      <c r="W122" s="228" t="str">
        <f t="shared" si="28"/>
        <v/>
      </c>
      <c r="X122" s="222">
        <f t="shared" si="29"/>
        <v>0</v>
      </c>
      <c r="Y122" s="110">
        <f t="shared" si="30"/>
        <v>0</v>
      </c>
      <c r="Z122" s="235" t="str">
        <f t="shared" si="31"/>
        <v/>
      </c>
      <c r="AA122" s="240" t="b">
        <f t="shared" si="32"/>
        <v>0</v>
      </c>
      <c r="AB122" s="235">
        <f t="shared" si="33"/>
        <v>0</v>
      </c>
      <c r="AC122" s="235">
        <f>IF('Member Info'!N119="",1,"")</f>
        <v>1</v>
      </c>
      <c r="AD122" s="243" t="e">
        <f t="shared" si="34"/>
        <v>#VALUE!</v>
      </c>
      <c r="AE122" s="130" t="str">
        <f t="shared" si="21"/>
        <v/>
      </c>
      <c r="AF122" s="124">
        <f t="shared" si="35"/>
        <v>1</v>
      </c>
      <c r="AG122" s="124" t="str">
        <f>IF('Member Info'!N119&lt;&gt;"",IF(AND('Member Info'!N119&lt;=$U$1,'Member Info'!N119&gt;=$T$1),1,0),"")</f>
        <v/>
      </c>
      <c r="AI122" s="124" t="b">
        <f t="shared" si="36"/>
        <v>0</v>
      </c>
      <c r="AJ122" s="124">
        <f t="shared" si="37"/>
        <v>0</v>
      </c>
      <c r="AL122" s="124">
        <f t="shared" si="38"/>
        <v>0</v>
      </c>
      <c r="AM122" s="124">
        <f>IF('Member Info'!F119&gt;$T$1,1,0)</f>
        <v>0</v>
      </c>
      <c r="AN122" s="124" t="b">
        <f>IF(ISERROR(T122),ERROR.TYPE(#REF!)=ERROR.TYPE(T122),FALSE)</f>
        <v>0</v>
      </c>
      <c r="AO122" s="124" t="b">
        <f>IF(ISERROR(U122),ERROR.TYPE(#REF!)=ERROR.TYPE(U122),FALSE)</f>
        <v>0</v>
      </c>
      <c r="AP122" s="124">
        <f>IF('Member Info'!F119&gt;'GP1 April 25'!$U$1,1,0)</f>
        <v>0</v>
      </c>
      <c r="AQ122" s="124">
        <f t="shared" si="39"/>
        <v>0</v>
      </c>
      <c r="AR122" s="124">
        <f t="shared" si="40"/>
        <v>0</v>
      </c>
      <c r="AS122" s="124">
        <f t="shared" si="41"/>
        <v>1</v>
      </c>
    </row>
    <row r="123" spans="1:45" x14ac:dyDescent="0.25">
      <c r="A123" s="4">
        <v>92</v>
      </c>
      <c r="B123" s="164">
        <f>'Member Info'!D120</f>
        <v>0</v>
      </c>
      <c r="C123" s="164">
        <f>'Member Info'!E120</f>
        <v>0</v>
      </c>
      <c r="D123" s="164" t="str">
        <f>'Member Info'!G120</f>
        <v/>
      </c>
      <c r="E123" s="165">
        <f>'Member Info'!B120</f>
        <v>0</v>
      </c>
      <c r="F123" s="242"/>
      <c r="G123" s="166" t="str">
        <f>IF(E123=0,"",('Member Info'!K120+'Member Info'!L120))</f>
        <v/>
      </c>
      <c r="H123" s="419"/>
      <c r="I123" s="419"/>
      <c r="J123" s="26"/>
      <c r="K123" s="26"/>
      <c r="L123" s="384" t="str">
        <f>IF(E123=0,"",IF('Member Info'!F120&gt;$U$1,CONCATENATE("Joined with practice on ", TEXT('Member Info'!F120, "DD/MM/YYYY")),IF('Member Info'!N120&lt;&gt;"",IF('Member Info'!N120&lt;$T$1,CONCATENATE("Left Scheme on ", TEXT('Member Info'!N120, "DD/MM/YYYY")),IF(OR(G123="",G123=0),"Error Detected, No rate entered",IF(E123=0,"",IF(F123="","Error Detected, No Pensionable pay",IF(AS123=1,"No Part Time Status Entered",IF(AR123=1,"No Part Time Hours Entered",IF(ISERROR(AD123)," Unknown Values entered.",IF(V123+W123&lt;1,"Acceptable",IF(T123+U123=200, "No Contributions Entered", IF(M123="","Error Detected, Choose reason&gt;",IF(Z123="1",IF(V123=1,"Please Enter Deemed Pensionable Pay","Add Any Relevant Details Above"),"Please Give Details Above"))))))))))),IF(OR(G123="",G123=0),"Error Detected, No rate entered",IF(E123=0,"",IF(F123="","Error Detected, No Pensionable pay",IF(AS123=1,"No Part Time Status Entered",IF(AR123=1,"No Part Time Hours Entered",IF(ISERROR(AD123)," Unknown Values entered.",IF(V123+W123&lt;1,"Acceptable",IF(T123+U123=200, "No Contributions Entered", IF(M123="","Error Detected, Choose reason&gt;",IF(Z123="1",IF(V123=1,"Please Enter Deemed Pensionable Pay","Add relevant Details Above"),"Please give details Above")))))))))))))</f>
        <v/>
      </c>
      <c r="M123" s="260"/>
      <c r="N123" s="91"/>
      <c r="O123" s="91" t="str">
        <f t="shared" si="22"/>
        <v/>
      </c>
      <c r="P123" s="94">
        <f t="shared" si="23"/>
        <v>0</v>
      </c>
      <c r="Q123" s="94">
        <f t="shared" si="23"/>
        <v>0</v>
      </c>
      <c r="R123" s="218">
        <f>(ROUND((F123/100*'Member Info'!$W$2), 2))</f>
        <v>0</v>
      </c>
      <c r="S123" s="218" t="e">
        <f t="shared" si="24"/>
        <v>#VALUE!</v>
      </c>
      <c r="T123" s="218" t="str">
        <f t="shared" si="25"/>
        <v/>
      </c>
      <c r="U123" s="227" t="str">
        <f t="shared" si="26"/>
        <v/>
      </c>
      <c r="V123" s="228" t="str">
        <f t="shared" si="27"/>
        <v/>
      </c>
      <c r="W123" s="228" t="str">
        <f t="shared" si="28"/>
        <v/>
      </c>
      <c r="X123" s="222">
        <f t="shared" si="29"/>
        <v>0</v>
      </c>
      <c r="Y123" s="110">
        <f t="shared" si="30"/>
        <v>0</v>
      </c>
      <c r="Z123" s="235" t="str">
        <f t="shared" si="31"/>
        <v/>
      </c>
      <c r="AA123" s="240" t="b">
        <f t="shared" si="32"/>
        <v>0</v>
      </c>
      <c r="AB123" s="235">
        <f t="shared" si="33"/>
        <v>0</v>
      </c>
      <c r="AC123" s="235">
        <f>IF('Member Info'!N120="",1,"")</f>
        <v>1</v>
      </c>
      <c r="AD123" s="243" t="e">
        <f t="shared" si="34"/>
        <v>#VALUE!</v>
      </c>
      <c r="AE123" s="130" t="str">
        <f t="shared" si="21"/>
        <v/>
      </c>
      <c r="AF123" s="124">
        <f t="shared" si="35"/>
        <v>1</v>
      </c>
      <c r="AG123" s="124" t="str">
        <f>IF('Member Info'!N120&lt;&gt;"",IF(AND('Member Info'!N120&lt;=$U$1,'Member Info'!N120&gt;=$T$1),1,0),"")</f>
        <v/>
      </c>
      <c r="AI123" s="124" t="b">
        <f t="shared" si="36"/>
        <v>0</v>
      </c>
      <c r="AJ123" s="124">
        <f t="shared" si="37"/>
        <v>0</v>
      </c>
      <c r="AL123" s="124">
        <f t="shared" si="38"/>
        <v>0</v>
      </c>
      <c r="AM123" s="124">
        <f>IF('Member Info'!F120&gt;$T$1,1,0)</f>
        <v>0</v>
      </c>
      <c r="AN123" s="124" t="b">
        <f>IF(ISERROR(T123),ERROR.TYPE(#REF!)=ERROR.TYPE(T123),FALSE)</f>
        <v>0</v>
      </c>
      <c r="AO123" s="124" t="b">
        <f>IF(ISERROR(U123),ERROR.TYPE(#REF!)=ERROR.TYPE(U123),FALSE)</f>
        <v>0</v>
      </c>
      <c r="AP123" s="124">
        <f>IF('Member Info'!F120&gt;'GP1 April 25'!$U$1,1,0)</f>
        <v>0</v>
      </c>
      <c r="AQ123" s="124">
        <f t="shared" si="39"/>
        <v>0</v>
      </c>
      <c r="AR123" s="124">
        <f t="shared" si="40"/>
        <v>0</v>
      </c>
      <c r="AS123" s="124">
        <f t="shared" si="41"/>
        <v>1</v>
      </c>
    </row>
    <row r="124" spans="1:45" x14ac:dyDescent="0.25">
      <c r="A124" s="4">
        <v>93</v>
      </c>
      <c r="B124" s="164">
        <f>'Member Info'!D121</f>
        <v>0</v>
      </c>
      <c r="C124" s="164">
        <f>'Member Info'!E121</f>
        <v>0</v>
      </c>
      <c r="D124" s="164" t="str">
        <f>'Member Info'!G121</f>
        <v/>
      </c>
      <c r="E124" s="165">
        <f>'Member Info'!B121</f>
        <v>0</v>
      </c>
      <c r="F124" s="242"/>
      <c r="G124" s="166" t="str">
        <f>IF(E124=0,"",('Member Info'!K121+'Member Info'!L121))</f>
        <v/>
      </c>
      <c r="H124" s="419"/>
      <c r="I124" s="419"/>
      <c r="J124" s="26"/>
      <c r="K124" s="26"/>
      <c r="L124" s="384" t="str">
        <f>IF(E124=0,"",IF('Member Info'!F121&gt;$U$1,CONCATENATE("Joined with practice on ", TEXT('Member Info'!F121, "DD/MM/YYYY")),IF('Member Info'!N121&lt;&gt;"",IF('Member Info'!N121&lt;$T$1,CONCATENATE("Left Scheme on ", TEXT('Member Info'!N121, "DD/MM/YYYY")),IF(OR(G124="",G124=0),"Error Detected, No rate entered",IF(E124=0,"",IF(F124="","Error Detected, No Pensionable pay",IF(AS124=1,"No Part Time Status Entered",IF(AR124=1,"No Part Time Hours Entered",IF(ISERROR(AD124)," Unknown Values entered.",IF(V124+W124&lt;1,"Acceptable",IF(T124+U124=200, "No Contributions Entered", IF(M124="","Error Detected, Choose reason&gt;",IF(Z124="1",IF(V124=1,"Please Enter Deemed Pensionable Pay","Add Any Relevant Details Above"),"Please Give Details Above"))))))))))),IF(OR(G124="",G124=0),"Error Detected, No rate entered",IF(E124=0,"",IF(F124="","Error Detected, No Pensionable pay",IF(AS124=1,"No Part Time Status Entered",IF(AR124=1,"No Part Time Hours Entered",IF(ISERROR(AD124)," Unknown Values entered.",IF(V124+W124&lt;1,"Acceptable",IF(T124+U124=200, "No Contributions Entered", IF(M124="","Error Detected, Choose reason&gt;",IF(Z124="1",IF(V124=1,"Please Enter Deemed Pensionable Pay","Add relevant Details Above"),"Please give details Above")))))))))))))</f>
        <v/>
      </c>
      <c r="M124" s="260"/>
      <c r="N124" s="91"/>
      <c r="O124" s="91" t="str">
        <f t="shared" si="22"/>
        <v/>
      </c>
      <c r="P124" s="94">
        <f t="shared" si="23"/>
        <v>0</v>
      </c>
      <c r="Q124" s="94">
        <f t="shared" si="23"/>
        <v>0</v>
      </c>
      <c r="R124" s="218">
        <f>(ROUND((F124/100*'Member Info'!$W$2), 2))</f>
        <v>0</v>
      </c>
      <c r="S124" s="218" t="e">
        <f t="shared" si="24"/>
        <v>#VALUE!</v>
      </c>
      <c r="T124" s="218" t="str">
        <f t="shared" si="25"/>
        <v/>
      </c>
      <c r="U124" s="227" t="str">
        <f t="shared" si="26"/>
        <v/>
      </c>
      <c r="V124" s="228" t="str">
        <f t="shared" si="27"/>
        <v/>
      </c>
      <c r="W124" s="228" t="str">
        <f t="shared" si="28"/>
        <v/>
      </c>
      <c r="X124" s="222">
        <f t="shared" si="29"/>
        <v>0</v>
      </c>
      <c r="Y124" s="110">
        <f t="shared" si="30"/>
        <v>0</v>
      </c>
      <c r="Z124" s="235" t="str">
        <f t="shared" si="31"/>
        <v/>
      </c>
      <c r="AA124" s="240" t="b">
        <f t="shared" si="32"/>
        <v>0</v>
      </c>
      <c r="AB124" s="235">
        <f t="shared" si="33"/>
        <v>0</v>
      </c>
      <c r="AC124" s="235">
        <f>IF('Member Info'!N121="",1,"")</f>
        <v>1</v>
      </c>
      <c r="AD124" s="243" t="e">
        <f t="shared" si="34"/>
        <v>#VALUE!</v>
      </c>
      <c r="AE124" s="130" t="str">
        <f t="shared" si="21"/>
        <v/>
      </c>
      <c r="AF124" s="124">
        <f t="shared" si="35"/>
        <v>1</v>
      </c>
      <c r="AG124" s="124" t="str">
        <f>IF('Member Info'!N121&lt;&gt;"",IF(AND('Member Info'!N121&lt;=$U$1,'Member Info'!N121&gt;=$T$1),1,0),"")</f>
        <v/>
      </c>
      <c r="AI124" s="124" t="b">
        <f t="shared" si="36"/>
        <v>0</v>
      </c>
      <c r="AJ124" s="124">
        <f t="shared" si="37"/>
        <v>0</v>
      </c>
      <c r="AL124" s="124">
        <f t="shared" si="38"/>
        <v>0</v>
      </c>
      <c r="AM124" s="124">
        <f>IF('Member Info'!F121&gt;$T$1,1,0)</f>
        <v>0</v>
      </c>
      <c r="AN124" s="124" t="b">
        <f>IF(ISERROR(T124),ERROR.TYPE(#REF!)=ERROR.TYPE(T124),FALSE)</f>
        <v>0</v>
      </c>
      <c r="AO124" s="124" t="b">
        <f>IF(ISERROR(U124),ERROR.TYPE(#REF!)=ERROR.TYPE(U124),FALSE)</f>
        <v>0</v>
      </c>
      <c r="AP124" s="124">
        <f>IF('Member Info'!F121&gt;'GP1 April 25'!$U$1,1,0)</f>
        <v>0</v>
      </c>
      <c r="AQ124" s="124">
        <f t="shared" si="39"/>
        <v>0</v>
      </c>
      <c r="AR124" s="124">
        <f t="shared" si="40"/>
        <v>0</v>
      </c>
      <c r="AS124" s="124">
        <f t="shared" si="41"/>
        <v>1</v>
      </c>
    </row>
    <row r="125" spans="1:45" x14ac:dyDescent="0.25">
      <c r="A125" s="4">
        <v>94</v>
      </c>
      <c r="B125" s="164">
        <f>'Member Info'!D122</f>
        <v>0</v>
      </c>
      <c r="C125" s="164">
        <f>'Member Info'!E122</f>
        <v>0</v>
      </c>
      <c r="D125" s="164" t="str">
        <f>'Member Info'!G122</f>
        <v/>
      </c>
      <c r="E125" s="165">
        <f>'Member Info'!B122</f>
        <v>0</v>
      </c>
      <c r="F125" s="242"/>
      <c r="G125" s="166" t="str">
        <f>IF(E125=0,"",('Member Info'!K122+'Member Info'!L122))</f>
        <v/>
      </c>
      <c r="H125" s="419"/>
      <c r="I125" s="419"/>
      <c r="J125" s="26"/>
      <c r="K125" s="26"/>
      <c r="L125" s="384" t="str">
        <f>IF(E125=0,"",IF('Member Info'!F122&gt;$U$1,CONCATENATE("Joined with practice on ", TEXT('Member Info'!F122, "DD/MM/YYYY")),IF('Member Info'!N122&lt;&gt;"",IF('Member Info'!N122&lt;$T$1,CONCATENATE("Left Scheme on ", TEXT('Member Info'!N122, "DD/MM/YYYY")),IF(OR(G125="",G125=0),"Error Detected, No rate entered",IF(E125=0,"",IF(F125="","Error Detected, No Pensionable pay",IF(AS125=1,"No Part Time Status Entered",IF(AR125=1,"No Part Time Hours Entered",IF(ISERROR(AD125)," Unknown Values entered.",IF(V125+W125&lt;1,"Acceptable",IF(T125+U125=200, "No Contributions Entered", IF(M125="","Error Detected, Choose reason&gt;",IF(Z125="1",IF(V125=1,"Please Enter Deemed Pensionable Pay","Add Any Relevant Details Above"),"Please Give Details Above"))))))))))),IF(OR(G125="",G125=0),"Error Detected, No rate entered",IF(E125=0,"",IF(F125="","Error Detected, No Pensionable pay",IF(AS125=1,"No Part Time Status Entered",IF(AR125=1,"No Part Time Hours Entered",IF(ISERROR(AD125)," Unknown Values entered.",IF(V125+W125&lt;1,"Acceptable",IF(T125+U125=200, "No Contributions Entered", IF(M125="","Error Detected, Choose reason&gt;",IF(Z125="1",IF(V125=1,"Please Enter Deemed Pensionable Pay","Add relevant Details Above"),"Please give details Above")))))))))))))</f>
        <v/>
      </c>
      <c r="M125" s="260"/>
      <c r="N125" s="91"/>
      <c r="O125" s="91" t="str">
        <f t="shared" si="22"/>
        <v/>
      </c>
      <c r="P125" s="94">
        <f t="shared" si="23"/>
        <v>0</v>
      </c>
      <c r="Q125" s="94">
        <f t="shared" si="23"/>
        <v>0</v>
      </c>
      <c r="R125" s="218">
        <f>(ROUND((F125/100*'Member Info'!$W$2), 2))</f>
        <v>0</v>
      </c>
      <c r="S125" s="218" t="e">
        <f t="shared" si="24"/>
        <v>#VALUE!</v>
      </c>
      <c r="T125" s="218" t="str">
        <f t="shared" si="25"/>
        <v/>
      </c>
      <c r="U125" s="227" t="str">
        <f t="shared" si="26"/>
        <v/>
      </c>
      <c r="V125" s="228" t="str">
        <f t="shared" si="27"/>
        <v/>
      </c>
      <c r="W125" s="228" t="str">
        <f t="shared" si="28"/>
        <v/>
      </c>
      <c r="X125" s="222">
        <f t="shared" si="29"/>
        <v>0</v>
      </c>
      <c r="Y125" s="110">
        <f t="shared" si="30"/>
        <v>0</v>
      </c>
      <c r="Z125" s="235" t="str">
        <f t="shared" si="31"/>
        <v/>
      </c>
      <c r="AA125" s="240" t="b">
        <f t="shared" si="32"/>
        <v>0</v>
      </c>
      <c r="AB125" s="235">
        <f t="shared" si="33"/>
        <v>0</v>
      </c>
      <c r="AC125" s="235">
        <f>IF('Member Info'!N122="",1,"")</f>
        <v>1</v>
      </c>
      <c r="AD125" s="243" t="e">
        <f t="shared" si="34"/>
        <v>#VALUE!</v>
      </c>
      <c r="AE125" s="130" t="str">
        <f t="shared" si="21"/>
        <v/>
      </c>
      <c r="AF125" s="124">
        <f t="shared" si="35"/>
        <v>1</v>
      </c>
      <c r="AG125" s="124" t="str">
        <f>IF('Member Info'!N122&lt;&gt;"",IF(AND('Member Info'!N122&lt;=$U$1,'Member Info'!N122&gt;=$T$1),1,0),"")</f>
        <v/>
      </c>
      <c r="AI125" s="124" t="b">
        <f t="shared" si="36"/>
        <v>0</v>
      </c>
      <c r="AJ125" s="124">
        <f t="shared" si="37"/>
        <v>0</v>
      </c>
      <c r="AL125" s="124">
        <f t="shared" si="38"/>
        <v>0</v>
      </c>
      <c r="AM125" s="124">
        <f>IF('Member Info'!F122&gt;$T$1,1,0)</f>
        <v>0</v>
      </c>
      <c r="AN125" s="124" t="b">
        <f>IF(ISERROR(T125),ERROR.TYPE(#REF!)=ERROR.TYPE(T125),FALSE)</f>
        <v>0</v>
      </c>
      <c r="AO125" s="124" t="b">
        <f>IF(ISERROR(U125),ERROR.TYPE(#REF!)=ERROR.TYPE(U125),FALSE)</f>
        <v>0</v>
      </c>
      <c r="AP125" s="124">
        <f>IF('Member Info'!F122&gt;'GP1 April 25'!$U$1,1,0)</f>
        <v>0</v>
      </c>
      <c r="AQ125" s="124">
        <f t="shared" si="39"/>
        <v>0</v>
      </c>
      <c r="AR125" s="124">
        <f t="shared" si="40"/>
        <v>0</v>
      </c>
      <c r="AS125" s="124">
        <f t="shared" si="41"/>
        <v>1</v>
      </c>
    </row>
    <row r="126" spans="1:45" x14ac:dyDescent="0.25">
      <c r="A126" s="4">
        <v>95</v>
      </c>
      <c r="B126" s="164">
        <f>'Member Info'!D123</f>
        <v>0</v>
      </c>
      <c r="C126" s="164">
        <f>'Member Info'!E123</f>
        <v>0</v>
      </c>
      <c r="D126" s="164" t="str">
        <f>'Member Info'!G123</f>
        <v/>
      </c>
      <c r="E126" s="165">
        <f>'Member Info'!B123</f>
        <v>0</v>
      </c>
      <c r="F126" s="242"/>
      <c r="G126" s="166" t="str">
        <f>IF(E126=0,"",('Member Info'!K123+'Member Info'!L123))</f>
        <v/>
      </c>
      <c r="H126" s="419"/>
      <c r="I126" s="419"/>
      <c r="J126" s="26"/>
      <c r="K126" s="26"/>
      <c r="L126" s="384" t="str">
        <f>IF(E126=0,"",IF('Member Info'!F123&gt;$U$1,CONCATENATE("Joined with practice on ", TEXT('Member Info'!F123, "DD/MM/YYYY")),IF('Member Info'!N123&lt;&gt;"",IF('Member Info'!N123&lt;$T$1,CONCATENATE("Left Scheme on ", TEXT('Member Info'!N123, "DD/MM/YYYY")),IF(OR(G126="",G126=0),"Error Detected, No rate entered",IF(E126=0,"",IF(F126="","Error Detected, No Pensionable pay",IF(AS126=1,"No Part Time Status Entered",IF(AR126=1,"No Part Time Hours Entered",IF(ISERROR(AD126)," Unknown Values entered.",IF(V126+W126&lt;1,"Acceptable",IF(T126+U126=200, "No Contributions Entered", IF(M126="","Error Detected, Choose reason&gt;",IF(Z126="1",IF(V126=1,"Please Enter Deemed Pensionable Pay","Add Any Relevant Details Above"),"Please Give Details Above"))))))))))),IF(OR(G126="",G126=0),"Error Detected, No rate entered",IF(E126=0,"",IF(F126="","Error Detected, No Pensionable pay",IF(AS126=1,"No Part Time Status Entered",IF(AR126=1,"No Part Time Hours Entered",IF(ISERROR(AD126)," Unknown Values entered.",IF(V126+W126&lt;1,"Acceptable",IF(T126+U126=200, "No Contributions Entered", IF(M126="","Error Detected, Choose reason&gt;",IF(Z126="1",IF(V126=1,"Please Enter Deemed Pensionable Pay","Add relevant Details Above"),"Please give details Above")))))))))))))</f>
        <v/>
      </c>
      <c r="M126" s="260"/>
      <c r="N126" s="91"/>
      <c r="O126" s="91" t="str">
        <f t="shared" si="22"/>
        <v/>
      </c>
      <c r="P126" s="94">
        <f t="shared" si="23"/>
        <v>0</v>
      </c>
      <c r="Q126" s="94">
        <f t="shared" si="23"/>
        <v>0</v>
      </c>
      <c r="R126" s="218">
        <f>(ROUND((F126/100*'Member Info'!$W$2), 2))</f>
        <v>0</v>
      </c>
      <c r="S126" s="218" t="e">
        <f t="shared" si="24"/>
        <v>#VALUE!</v>
      </c>
      <c r="T126" s="218" t="str">
        <f t="shared" si="25"/>
        <v/>
      </c>
      <c r="U126" s="227" t="str">
        <f t="shared" si="26"/>
        <v/>
      </c>
      <c r="V126" s="228" t="str">
        <f t="shared" si="27"/>
        <v/>
      </c>
      <c r="W126" s="228" t="str">
        <f t="shared" si="28"/>
        <v/>
      </c>
      <c r="X126" s="222">
        <f t="shared" si="29"/>
        <v>0</v>
      </c>
      <c r="Y126" s="110">
        <f t="shared" si="30"/>
        <v>0</v>
      </c>
      <c r="Z126" s="235" t="str">
        <f t="shared" si="31"/>
        <v/>
      </c>
      <c r="AA126" s="240" t="b">
        <f t="shared" si="32"/>
        <v>0</v>
      </c>
      <c r="AB126" s="235">
        <f t="shared" si="33"/>
        <v>0</v>
      </c>
      <c r="AC126" s="235">
        <f>IF('Member Info'!N123="",1,"")</f>
        <v>1</v>
      </c>
      <c r="AD126" s="243" t="e">
        <f t="shared" si="34"/>
        <v>#VALUE!</v>
      </c>
      <c r="AE126" s="130" t="str">
        <f t="shared" si="21"/>
        <v/>
      </c>
      <c r="AF126" s="124">
        <f t="shared" si="35"/>
        <v>1</v>
      </c>
      <c r="AG126" s="124" t="str">
        <f>IF('Member Info'!N123&lt;&gt;"",IF(AND('Member Info'!N123&lt;=$U$1,'Member Info'!N123&gt;=$T$1),1,0),"")</f>
        <v/>
      </c>
      <c r="AI126" s="124" t="b">
        <f t="shared" si="36"/>
        <v>0</v>
      </c>
      <c r="AJ126" s="124">
        <f t="shared" si="37"/>
        <v>0</v>
      </c>
      <c r="AL126" s="124">
        <f t="shared" si="38"/>
        <v>0</v>
      </c>
      <c r="AM126" s="124">
        <f>IF('Member Info'!F123&gt;$T$1,1,0)</f>
        <v>0</v>
      </c>
      <c r="AN126" s="124" t="b">
        <f>IF(ISERROR(T126),ERROR.TYPE(#REF!)=ERROR.TYPE(T126),FALSE)</f>
        <v>0</v>
      </c>
      <c r="AO126" s="124" t="b">
        <f>IF(ISERROR(U126),ERROR.TYPE(#REF!)=ERROR.TYPE(U126),FALSE)</f>
        <v>0</v>
      </c>
      <c r="AP126" s="124">
        <f>IF('Member Info'!F123&gt;'GP1 April 25'!$U$1,1,0)</f>
        <v>0</v>
      </c>
      <c r="AQ126" s="124">
        <f t="shared" si="39"/>
        <v>0</v>
      </c>
      <c r="AR126" s="124">
        <f t="shared" si="40"/>
        <v>0</v>
      </c>
      <c r="AS126" s="124">
        <f t="shared" si="41"/>
        <v>1</v>
      </c>
    </row>
    <row r="127" spans="1:45" x14ac:dyDescent="0.25">
      <c r="A127" s="4">
        <v>96</v>
      </c>
      <c r="B127" s="164">
        <f>'Member Info'!D124</f>
        <v>0</v>
      </c>
      <c r="C127" s="164">
        <f>'Member Info'!E124</f>
        <v>0</v>
      </c>
      <c r="D127" s="164" t="str">
        <f>'Member Info'!G124</f>
        <v/>
      </c>
      <c r="E127" s="165">
        <f>'Member Info'!B124</f>
        <v>0</v>
      </c>
      <c r="F127" s="242"/>
      <c r="G127" s="166" t="str">
        <f>IF(E127=0,"",('Member Info'!K124+'Member Info'!L124))</f>
        <v/>
      </c>
      <c r="H127" s="419"/>
      <c r="I127" s="419"/>
      <c r="J127" s="26"/>
      <c r="K127" s="26"/>
      <c r="L127" s="384" t="str">
        <f>IF(E127=0,"",IF('Member Info'!F124&gt;$U$1,CONCATENATE("Joined with practice on ", TEXT('Member Info'!F124, "DD/MM/YYYY")),IF('Member Info'!N124&lt;&gt;"",IF('Member Info'!N124&lt;$T$1,CONCATENATE("Left Scheme on ", TEXT('Member Info'!N124, "DD/MM/YYYY")),IF(OR(G127="",G127=0),"Error Detected, No rate entered",IF(E127=0,"",IF(F127="","Error Detected, No Pensionable pay",IF(AS127=1,"No Part Time Status Entered",IF(AR127=1,"No Part Time Hours Entered",IF(ISERROR(AD127)," Unknown Values entered.",IF(V127+W127&lt;1,"Acceptable",IF(T127+U127=200, "No Contributions Entered", IF(M127="","Error Detected, Choose reason&gt;",IF(Z127="1",IF(V127=1,"Please Enter Deemed Pensionable Pay","Add Any Relevant Details Above"),"Please Give Details Above"))))))))))),IF(OR(G127="",G127=0),"Error Detected, No rate entered",IF(E127=0,"",IF(F127="","Error Detected, No Pensionable pay",IF(AS127=1,"No Part Time Status Entered",IF(AR127=1,"No Part Time Hours Entered",IF(ISERROR(AD127)," Unknown Values entered.",IF(V127+W127&lt;1,"Acceptable",IF(T127+U127=200, "No Contributions Entered", IF(M127="","Error Detected, Choose reason&gt;",IF(Z127="1",IF(V127=1,"Please Enter Deemed Pensionable Pay","Add relevant Details Above"),"Please give details Above")))))))))))))</f>
        <v/>
      </c>
      <c r="M127" s="260"/>
      <c r="N127" s="91"/>
      <c r="O127" s="91" t="str">
        <f t="shared" si="22"/>
        <v/>
      </c>
      <c r="P127" s="94">
        <f t="shared" si="23"/>
        <v>0</v>
      </c>
      <c r="Q127" s="94">
        <f t="shared" si="23"/>
        <v>0</v>
      </c>
      <c r="R127" s="218">
        <f>(ROUND((F127/100*'Member Info'!$W$2), 2))</f>
        <v>0</v>
      </c>
      <c r="S127" s="218" t="e">
        <f t="shared" si="24"/>
        <v>#VALUE!</v>
      </c>
      <c r="T127" s="218" t="str">
        <f t="shared" si="25"/>
        <v/>
      </c>
      <c r="U127" s="227" t="str">
        <f t="shared" si="26"/>
        <v/>
      </c>
      <c r="V127" s="228" t="str">
        <f t="shared" si="27"/>
        <v/>
      </c>
      <c r="W127" s="228" t="str">
        <f t="shared" si="28"/>
        <v/>
      </c>
      <c r="X127" s="222">
        <f t="shared" si="29"/>
        <v>0</v>
      </c>
      <c r="Y127" s="110">
        <f t="shared" si="30"/>
        <v>0</v>
      </c>
      <c r="Z127" s="235" t="str">
        <f t="shared" si="31"/>
        <v/>
      </c>
      <c r="AA127" s="240" t="b">
        <f t="shared" si="32"/>
        <v>0</v>
      </c>
      <c r="AB127" s="235">
        <f t="shared" si="33"/>
        <v>0</v>
      </c>
      <c r="AC127" s="235">
        <f>IF('Member Info'!N124="",1,"")</f>
        <v>1</v>
      </c>
      <c r="AD127" s="243" t="e">
        <f t="shared" si="34"/>
        <v>#VALUE!</v>
      </c>
      <c r="AE127" s="130" t="str">
        <f t="shared" si="21"/>
        <v/>
      </c>
      <c r="AF127" s="124">
        <f t="shared" si="35"/>
        <v>1</v>
      </c>
      <c r="AG127" s="124" t="str">
        <f>IF('Member Info'!N124&lt;&gt;"",IF(AND('Member Info'!N124&lt;=$U$1,'Member Info'!N124&gt;=$T$1),1,0),"")</f>
        <v/>
      </c>
      <c r="AI127" s="124" t="b">
        <f t="shared" si="36"/>
        <v>0</v>
      </c>
      <c r="AJ127" s="124">
        <f t="shared" si="37"/>
        <v>0</v>
      </c>
      <c r="AL127" s="124">
        <f t="shared" si="38"/>
        <v>0</v>
      </c>
      <c r="AM127" s="124">
        <f>IF('Member Info'!F124&gt;$T$1,1,0)</f>
        <v>0</v>
      </c>
      <c r="AN127" s="124" t="b">
        <f>IF(ISERROR(T127),ERROR.TYPE(#REF!)=ERROR.TYPE(T127),FALSE)</f>
        <v>0</v>
      </c>
      <c r="AO127" s="124" t="b">
        <f>IF(ISERROR(U127),ERROR.TYPE(#REF!)=ERROR.TYPE(U127),FALSE)</f>
        <v>0</v>
      </c>
      <c r="AP127" s="124">
        <f>IF('Member Info'!F124&gt;'GP1 April 25'!$U$1,1,0)</f>
        <v>0</v>
      </c>
      <c r="AQ127" s="124">
        <f t="shared" si="39"/>
        <v>0</v>
      </c>
      <c r="AR127" s="124">
        <f t="shared" si="40"/>
        <v>0</v>
      </c>
      <c r="AS127" s="124">
        <f t="shared" si="41"/>
        <v>1</v>
      </c>
    </row>
    <row r="128" spans="1:45" x14ac:dyDescent="0.25">
      <c r="A128" s="4">
        <v>97</v>
      </c>
      <c r="B128" s="164">
        <f>'Member Info'!D125</f>
        <v>0</v>
      </c>
      <c r="C128" s="164">
        <f>'Member Info'!E125</f>
        <v>0</v>
      </c>
      <c r="D128" s="164" t="str">
        <f>'Member Info'!G125</f>
        <v/>
      </c>
      <c r="E128" s="165">
        <f>'Member Info'!B125</f>
        <v>0</v>
      </c>
      <c r="F128" s="242"/>
      <c r="G128" s="166" t="str">
        <f>IF(E128=0,"",('Member Info'!K125+'Member Info'!L125))</f>
        <v/>
      </c>
      <c r="H128" s="419"/>
      <c r="I128" s="419"/>
      <c r="J128" s="26"/>
      <c r="K128" s="26"/>
      <c r="L128" s="384" t="str">
        <f>IF(E128=0,"",IF('Member Info'!F125&gt;$U$1,CONCATENATE("Joined with practice on ", TEXT('Member Info'!F125, "DD/MM/YYYY")),IF('Member Info'!N125&lt;&gt;"",IF('Member Info'!N125&lt;$T$1,CONCATENATE("Left Scheme on ", TEXT('Member Info'!N125, "DD/MM/YYYY")),IF(OR(G128="",G128=0),"Error Detected, No rate entered",IF(E128=0,"",IF(F128="","Error Detected, No Pensionable pay",IF(AS128=1,"No Part Time Status Entered",IF(AR128=1,"No Part Time Hours Entered",IF(ISERROR(AD128)," Unknown Values entered.",IF(V128+W128&lt;1,"Acceptable",IF(T128+U128=200, "No Contributions Entered", IF(M128="","Error Detected, Choose reason&gt;",IF(Z128="1",IF(V128=1,"Please Enter Deemed Pensionable Pay","Add Any Relevant Details Above"),"Please Give Details Above"))))))))))),IF(OR(G128="",G128=0),"Error Detected, No rate entered",IF(E128=0,"",IF(F128="","Error Detected, No Pensionable pay",IF(AS128=1,"No Part Time Status Entered",IF(AR128=1,"No Part Time Hours Entered",IF(ISERROR(AD128)," Unknown Values entered.",IF(V128+W128&lt;1,"Acceptable",IF(T128+U128=200, "No Contributions Entered", IF(M128="","Error Detected, Choose reason&gt;",IF(Z128="1",IF(V128=1,"Please Enter Deemed Pensionable Pay","Add relevant Details Above"),"Please give details Above")))))))))))))</f>
        <v/>
      </c>
      <c r="M128" s="260"/>
      <c r="N128" s="91"/>
      <c r="O128" s="91" t="str">
        <f t="shared" si="22"/>
        <v/>
      </c>
      <c r="P128" s="94">
        <f t="shared" si="23"/>
        <v>0</v>
      </c>
      <c r="Q128" s="94">
        <f t="shared" si="23"/>
        <v>0</v>
      </c>
      <c r="R128" s="218">
        <f>(ROUND((F128/100*'Member Info'!$W$2), 2))</f>
        <v>0</v>
      </c>
      <c r="S128" s="218" t="e">
        <f t="shared" si="24"/>
        <v>#VALUE!</v>
      </c>
      <c r="T128" s="218" t="str">
        <f t="shared" si="25"/>
        <v/>
      </c>
      <c r="U128" s="227" t="str">
        <f t="shared" si="26"/>
        <v/>
      </c>
      <c r="V128" s="228" t="str">
        <f t="shared" si="27"/>
        <v/>
      </c>
      <c r="W128" s="228" t="str">
        <f t="shared" si="28"/>
        <v/>
      </c>
      <c r="X128" s="222">
        <f t="shared" si="29"/>
        <v>0</v>
      </c>
      <c r="Y128" s="110">
        <f t="shared" si="30"/>
        <v>0</v>
      </c>
      <c r="Z128" s="235" t="str">
        <f t="shared" si="31"/>
        <v/>
      </c>
      <c r="AA128" s="240" t="b">
        <f t="shared" si="32"/>
        <v>0</v>
      </c>
      <c r="AB128" s="235">
        <f t="shared" si="33"/>
        <v>0</v>
      </c>
      <c r="AC128" s="235">
        <f>IF('Member Info'!N125="",1,"")</f>
        <v>1</v>
      </c>
      <c r="AD128" s="243" t="e">
        <f t="shared" si="34"/>
        <v>#VALUE!</v>
      </c>
      <c r="AE128" s="130" t="str">
        <f t="shared" si="21"/>
        <v/>
      </c>
      <c r="AF128" s="124">
        <f t="shared" si="35"/>
        <v>1</v>
      </c>
      <c r="AG128" s="124" t="str">
        <f>IF('Member Info'!N125&lt;&gt;"",IF(AND('Member Info'!N125&lt;=$U$1,'Member Info'!N125&gt;=$T$1),1,0),"")</f>
        <v/>
      </c>
      <c r="AI128" s="124" t="b">
        <f t="shared" si="36"/>
        <v>0</v>
      </c>
      <c r="AJ128" s="124">
        <f t="shared" si="37"/>
        <v>0</v>
      </c>
      <c r="AL128" s="124">
        <f t="shared" si="38"/>
        <v>0</v>
      </c>
      <c r="AM128" s="124">
        <f>IF('Member Info'!F125&gt;$T$1,1,0)</f>
        <v>0</v>
      </c>
      <c r="AN128" s="124" t="b">
        <f>IF(ISERROR(T128),ERROR.TYPE(#REF!)=ERROR.TYPE(T128),FALSE)</f>
        <v>0</v>
      </c>
      <c r="AO128" s="124" t="b">
        <f>IF(ISERROR(U128),ERROR.TYPE(#REF!)=ERROR.TYPE(U128),FALSE)</f>
        <v>0</v>
      </c>
      <c r="AP128" s="124">
        <f>IF('Member Info'!F125&gt;'GP1 April 25'!$U$1,1,0)</f>
        <v>0</v>
      </c>
      <c r="AQ128" s="124">
        <f t="shared" si="39"/>
        <v>0</v>
      </c>
      <c r="AR128" s="124">
        <f t="shared" si="40"/>
        <v>0</v>
      </c>
      <c r="AS128" s="124">
        <f t="shared" si="41"/>
        <v>1</v>
      </c>
    </row>
    <row r="129" spans="1:45" x14ac:dyDescent="0.25">
      <c r="A129" s="4">
        <v>98</v>
      </c>
      <c r="B129" s="164">
        <f>'Member Info'!D126</f>
        <v>0</v>
      </c>
      <c r="C129" s="164">
        <f>'Member Info'!E126</f>
        <v>0</v>
      </c>
      <c r="D129" s="164" t="str">
        <f>'Member Info'!G126</f>
        <v/>
      </c>
      <c r="E129" s="165">
        <f>'Member Info'!B126</f>
        <v>0</v>
      </c>
      <c r="F129" s="242"/>
      <c r="G129" s="166" t="str">
        <f>IF(E129=0,"",('Member Info'!K126+'Member Info'!L126))</f>
        <v/>
      </c>
      <c r="H129" s="419"/>
      <c r="I129" s="419"/>
      <c r="J129" s="26"/>
      <c r="K129" s="26"/>
      <c r="L129" s="384" t="str">
        <f>IF(E129=0,"",IF('Member Info'!F126&gt;$U$1,CONCATENATE("Joined with practice on ", TEXT('Member Info'!F126, "DD/MM/YYYY")),IF('Member Info'!N126&lt;&gt;"",IF('Member Info'!N126&lt;$T$1,CONCATENATE("Left Scheme on ", TEXT('Member Info'!N126, "DD/MM/YYYY")),IF(OR(G129="",G129=0),"Error Detected, No rate entered",IF(E129=0,"",IF(F129="","Error Detected, No Pensionable pay",IF(AS129=1,"No Part Time Status Entered",IF(AR129=1,"No Part Time Hours Entered",IF(ISERROR(AD129)," Unknown Values entered.",IF(V129+W129&lt;1,"Acceptable",IF(T129+U129=200, "No Contributions Entered", IF(M129="","Error Detected, Choose reason&gt;",IF(Z129="1",IF(V129=1,"Please Enter Deemed Pensionable Pay","Add Any Relevant Details Above"),"Please Give Details Above"))))))))))),IF(OR(G129="",G129=0),"Error Detected, No rate entered",IF(E129=0,"",IF(F129="","Error Detected, No Pensionable pay",IF(AS129=1,"No Part Time Status Entered",IF(AR129=1,"No Part Time Hours Entered",IF(ISERROR(AD129)," Unknown Values entered.",IF(V129+W129&lt;1,"Acceptable",IF(T129+U129=200, "No Contributions Entered", IF(M129="","Error Detected, Choose reason&gt;",IF(Z129="1",IF(V129=1,"Please Enter Deemed Pensionable Pay","Add relevant Details Above"),"Please give details Above")))))))))))))</f>
        <v/>
      </c>
      <c r="M129" s="260"/>
      <c r="N129" s="91"/>
      <c r="O129" s="91" t="str">
        <f t="shared" si="22"/>
        <v/>
      </c>
      <c r="P129" s="94">
        <f t="shared" si="23"/>
        <v>0</v>
      </c>
      <c r="Q129" s="94">
        <f t="shared" si="23"/>
        <v>0</v>
      </c>
      <c r="R129" s="218">
        <f>(ROUND((F129/100*'Member Info'!$W$2), 2))</f>
        <v>0</v>
      </c>
      <c r="S129" s="218" t="e">
        <f t="shared" si="24"/>
        <v>#VALUE!</v>
      </c>
      <c r="T129" s="218" t="str">
        <f t="shared" si="25"/>
        <v/>
      </c>
      <c r="U129" s="227" t="str">
        <f t="shared" si="26"/>
        <v/>
      </c>
      <c r="V129" s="228" t="str">
        <f t="shared" si="27"/>
        <v/>
      </c>
      <c r="W129" s="228" t="str">
        <f t="shared" si="28"/>
        <v/>
      </c>
      <c r="X129" s="222">
        <f t="shared" si="29"/>
        <v>0</v>
      </c>
      <c r="Y129" s="110">
        <f t="shared" si="30"/>
        <v>0</v>
      </c>
      <c r="Z129" s="235" t="str">
        <f t="shared" si="31"/>
        <v/>
      </c>
      <c r="AA129" s="240" t="b">
        <f t="shared" si="32"/>
        <v>0</v>
      </c>
      <c r="AB129" s="235">
        <f t="shared" si="33"/>
        <v>0</v>
      </c>
      <c r="AC129" s="235">
        <f>IF('Member Info'!N126="",1,"")</f>
        <v>1</v>
      </c>
      <c r="AD129" s="243" t="e">
        <f t="shared" si="34"/>
        <v>#VALUE!</v>
      </c>
      <c r="AE129" s="130" t="str">
        <f t="shared" si="21"/>
        <v/>
      </c>
      <c r="AF129" s="124">
        <f t="shared" si="35"/>
        <v>1</v>
      </c>
      <c r="AG129" s="124" t="str">
        <f>IF('Member Info'!N126&lt;&gt;"",IF(AND('Member Info'!N126&lt;=$U$1,'Member Info'!N126&gt;=$T$1),1,0),"")</f>
        <v/>
      </c>
      <c r="AI129" s="124" t="b">
        <f t="shared" si="36"/>
        <v>0</v>
      </c>
      <c r="AJ129" s="124">
        <f t="shared" si="37"/>
        <v>0</v>
      </c>
      <c r="AL129" s="124">
        <f t="shared" si="38"/>
        <v>0</v>
      </c>
      <c r="AM129" s="124">
        <f>IF('Member Info'!F126&gt;$T$1,1,0)</f>
        <v>0</v>
      </c>
      <c r="AN129" s="124" t="b">
        <f>IF(ISERROR(T129),ERROR.TYPE(#REF!)=ERROR.TYPE(T129),FALSE)</f>
        <v>0</v>
      </c>
      <c r="AO129" s="124" t="b">
        <f>IF(ISERROR(U129),ERROR.TYPE(#REF!)=ERROR.TYPE(U129),FALSE)</f>
        <v>0</v>
      </c>
      <c r="AP129" s="124">
        <f>IF('Member Info'!F126&gt;'GP1 April 25'!$U$1,1,0)</f>
        <v>0</v>
      </c>
      <c r="AQ129" s="124">
        <f t="shared" si="39"/>
        <v>0</v>
      </c>
      <c r="AR129" s="124">
        <f t="shared" si="40"/>
        <v>0</v>
      </c>
      <c r="AS129" s="124">
        <f t="shared" si="41"/>
        <v>1</v>
      </c>
    </row>
    <row r="130" spans="1:45" x14ac:dyDescent="0.25">
      <c r="A130" s="4">
        <v>99</v>
      </c>
      <c r="B130" s="164">
        <f>'Member Info'!D127</f>
        <v>0</v>
      </c>
      <c r="C130" s="164">
        <f>'Member Info'!E127</f>
        <v>0</v>
      </c>
      <c r="D130" s="164" t="str">
        <f>'Member Info'!G127</f>
        <v/>
      </c>
      <c r="E130" s="165">
        <f>'Member Info'!B127</f>
        <v>0</v>
      </c>
      <c r="F130" s="242"/>
      <c r="G130" s="166" t="str">
        <f>IF(E130=0,"",('Member Info'!K127+'Member Info'!L127))</f>
        <v/>
      </c>
      <c r="H130" s="419"/>
      <c r="I130" s="419"/>
      <c r="J130" s="26"/>
      <c r="K130" s="26"/>
      <c r="L130" s="384" t="str">
        <f>IF(E130=0,"",IF('Member Info'!F127&gt;$U$1,CONCATENATE("Joined with practice on ", TEXT('Member Info'!F127, "DD/MM/YYYY")),IF('Member Info'!N127&lt;&gt;"",IF('Member Info'!N127&lt;$T$1,CONCATENATE("Left Scheme on ", TEXT('Member Info'!N127, "DD/MM/YYYY")),IF(OR(G130="",G130=0),"Error Detected, No rate entered",IF(E130=0,"",IF(F130="","Error Detected, No Pensionable pay",IF(AS130=1,"No Part Time Status Entered",IF(AR130=1,"No Part Time Hours Entered",IF(ISERROR(AD130)," Unknown Values entered.",IF(V130+W130&lt;1,"Acceptable",IF(T130+U130=200, "No Contributions Entered", IF(M130="","Error Detected, Choose reason&gt;",IF(Z130="1",IF(V130=1,"Please Enter Deemed Pensionable Pay","Add Any Relevant Details Above"),"Please Give Details Above"))))))))))),IF(OR(G130="",G130=0),"Error Detected, No rate entered",IF(E130=0,"",IF(F130="","Error Detected, No Pensionable pay",IF(AS130=1,"No Part Time Status Entered",IF(AR130=1,"No Part Time Hours Entered",IF(ISERROR(AD130)," Unknown Values entered.",IF(V130+W130&lt;1,"Acceptable",IF(T130+U130=200, "No Contributions Entered", IF(M130="","Error Detected, Choose reason&gt;",IF(Z130="1",IF(V130=1,"Please Enter Deemed Pensionable Pay","Add relevant Details Above"),"Please give details Above")))))))))))))</f>
        <v/>
      </c>
      <c r="M130" s="260"/>
      <c r="N130" s="91"/>
      <c r="O130" s="91" t="str">
        <f t="shared" si="22"/>
        <v/>
      </c>
      <c r="P130" s="94">
        <f t="shared" si="23"/>
        <v>0</v>
      </c>
      <c r="Q130" s="94">
        <f t="shared" si="23"/>
        <v>0</v>
      </c>
      <c r="R130" s="218">
        <f>(ROUND((F130/100*'Member Info'!$W$2), 2))</f>
        <v>0</v>
      </c>
      <c r="S130" s="218" t="e">
        <f t="shared" si="24"/>
        <v>#VALUE!</v>
      </c>
      <c r="T130" s="218" t="str">
        <f t="shared" si="25"/>
        <v/>
      </c>
      <c r="U130" s="227" t="str">
        <f t="shared" si="26"/>
        <v/>
      </c>
      <c r="V130" s="228" t="str">
        <f t="shared" si="27"/>
        <v/>
      </c>
      <c r="W130" s="228" t="str">
        <f t="shared" si="28"/>
        <v/>
      </c>
      <c r="X130" s="222">
        <f t="shared" si="29"/>
        <v>0</v>
      </c>
      <c r="Y130" s="110">
        <f t="shared" si="30"/>
        <v>0</v>
      </c>
      <c r="Z130" s="235" t="str">
        <f t="shared" si="31"/>
        <v/>
      </c>
      <c r="AA130" s="240" t="b">
        <f t="shared" si="32"/>
        <v>0</v>
      </c>
      <c r="AB130" s="235">
        <f t="shared" si="33"/>
        <v>0</v>
      </c>
      <c r="AC130" s="235">
        <f>IF('Member Info'!N127="",1,"")</f>
        <v>1</v>
      </c>
      <c r="AD130" s="243" t="e">
        <f t="shared" si="34"/>
        <v>#VALUE!</v>
      </c>
      <c r="AE130" s="130" t="str">
        <f t="shared" si="21"/>
        <v/>
      </c>
      <c r="AF130" s="124">
        <f t="shared" si="35"/>
        <v>1</v>
      </c>
      <c r="AG130" s="124" t="str">
        <f>IF('Member Info'!N127&lt;&gt;"",IF(AND('Member Info'!N127&lt;=$U$1,'Member Info'!N127&gt;=$T$1),1,0),"")</f>
        <v/>
      </c>
      <c r="AI130" s="124" t="b">
        <f t="shared" si="36"/>
        <v>0</v>
      </c>
      <c r="AJ130" s="124">
        <f t="shared" si="37"/>
        <v>0</v>
      </c>
      <c r="AL130" s="124">
        <f t="shared" si="38"/>
        <v>0</v>
      </c>
      <c r="AM130" s="124">
        <f>IF('Member Info'!F127&gt;$T$1,1,0)</f>
        <v>0</v>
      </c>
      <c r="AN130" s="124" t="b">
        <f>IF(ISERROR(T130),ERROR.TYPE(#REF!)=ERROR.TYPE(T130),FALSE)</f>
        <v>0</v>
      </c>
      <c r="AO130" s="124" t="b">
        <f>IF(ISERROR(U130),ERROR.TYPE(#REF!)=ERROR.TYPE(U130),FALSE)</f>
        <v>0</v>
      </c>
      <c r="AP130" s="124">
        <f>IF('Member Info'!F127&gt;'GP1 April 25'!$U$1,1,0)</f>
        <v>0</v>
      </c>
      <c r="AQ130" s="124">
        <f t="shared" si="39"/>
        <v>0</v>
      </c>
      <c r="AR130" s="124">
        <f t="shared" si="40"/>
        <v>0</v>
      </c>
      <c r="AS130" s="124">
        <f t="shared" si="41"/>
        <v>1</v>
      </c>
    </row>
    <row r="131" spans="1:45" x14ac:dyDescent="0.25">
      <c r="A131" s="4">
        <v>100</v>
      </c>
      <c r="B131" s="164">
        <f>'Member Info'!D128</f>
        <v>0</v>
      </c>
      <c r="C131" s="164">
        <f>'Member Info'!E128</f>
        <v>0</v>
      </c>
      <c r="D131" s="164" t="str">
        <f>'Member Info'!G128</f>
        <v/>
      </c>
      <c r="E131" s="165">
        <f>'Member Info'!B128</f>
        <v>0</v>
      </c>
      <c r="F131" s="242"/>
      <c r="G131" s="166" t="str">
        <f>IF(E131=0,"",('Member Info'!K128+'Member Info'!L128))</f>
        <v/>
      </c>
      <c r="H131" s="419"/>
      <c r="I131" s="419"/>
      <c r="J131" s="26"/>
      <c r="K131" s="26"/>
      <c r="L131" s="384" t="str">
        <f>IF(E131=0,"",IF('Member Info'!F128&gt;$U$1,CONCATENATE("Joined with practice on ", TEXT('Member Info'!F128, "DD/MM/YYYY")),IF('Member Info'!N128&lt;&gt;"",IF('Member Info'!N128&lt;$T$1,CONCATENATE("Left Scheme on ", TEXT('Member Info'!N128, "DD/MM/YYYY")),IF(OR(G131="",G131=0),"Error Detected, No rate entered",IF(E131=0,"",IF(F131="","Error Detected, No Pensionable pay",IF(AS131=1,"No Part Time Status Entered",IF(AR131=1,"No Part Time Hours Entered",IF(ISERROR(AD131)," Unknown Values entered.",IF(V131+W131&lt;1,"Acceptable",IF(T131+U131=200, "No Contributions Entered", IF(M131="","Error Detected, Choose reason&gt;",IF(Z131="1",IF(V131=1,"Please Enter Deemed Pensionable Pay","Add Any Relevant Details Above"),"Please Give Details Above"))))))))))),IF(OR(G131="",G131=0),"Error Detected, No rate entered",IF(E131=0,"",IF(F131="","Error Detected, No Pensionable pay",IF(AS131=1,"No Part Time Status Entered",IF(AR131=1,"No Part Time Hours Entered",IF(ISERROR(AD131)," Unknown Values entered.",IF(V131+W131&lt;1,"Acceptable",IF(T131+U131=200, "No Contributions Entered", IF(M131="","Error Detected, Choose reason&gt;",IF(Z131="1",IF(V131=1,"Please Enter Deemed Pensionable Pay","Add relevant Details Above"),"Please give details Above")))))))))))))</f>
        <v/>
      </c>
      <c r="M131" s="260"/>
      <c r="N131" s="91"/>
      <c r="O131" s="91" t="str">
        <f t="shared" si="22"/>
        <v/>
      </c>
      <c r="P131" s="94">
        <f t="shared" si="23"/>
        <v>0</v>
      </c>
      <c r="Q131" s="94">
        <f t="shared" si="23"/>
        <v>0</v>
      </c>
      <c r="R131" s="218">
        <f>(ROUND((F131/100*'Member Info'!$W$2), 2))</f>
        <v>0</v>
      </c>
      <c r="S131" s="218" t="e">
        <f t="shared" si="24"/>
        <v>#VALUE!</v>
      </c>
      <c r="T131" s="218" t="str">
        <f t="shared" si="25"/>
        <v/>
      </c>
      <c r="U131" s="227" t="str">
        <f t="shared" si="26"/>
        <v/>
      </c>
      <c r="V131" s="228" t="str">
        <f t="shared" si="27"/>
        <v/>
      </c>
      <c r="W131" s="228" t="str">
        <f t="shared" si="28"/>
        <v/>
      </c>
      <c r="X131" s="222">
        <f t="shared" si="29"/>
        <v>0</v>
      </c>
      <c r="Y131" s="110">
        <f t="shared" si="30"/>
        <v>0</v>
      </c>
      <c r="Z131" s="235" t="str">
        <f t="shared" si="31"/>
        <v/>
      </c>
      <c r="AA131" s="240" t="b">
        <f t="shared" si="32"/>
        <v>0</v>
      </c>
      <c r="AB131" s="235">
        <f t="shared" si="33"/>
        <v>0</v>
      </c>
      <c r="AC131" s="235">
        <f>IF('Member Info'!N128="",1,"")</f>
        <v>1</v>
      </c>
      <c r="AD131" s="243" t="e">
        <f t="shared" si="34"/>
        <v>#VALUE!</v>
      </c>
      <c r="AE131" s="130" t="str">
        <f t="shared" si="21"/>
        <v/>
      </c>
      <c r="AF131" s="124">
        <f t="shared" si="35"/>
        <v>1</v>
      </c>
      <c r="AG131" s="124" t="str">
        <f>IF('Member Info'!N128&lt;&gt;"",IF(AND('Member Info'!N128&lt;=$U$1,'Member Info'!N128&gt;=$T$1),1,0),"")</f>
        <v/>
      </c>
      <c r="AI131" s="124" t="b">
        <f t="shared" si="36"/>
        <v>0</v>
      </c>
      <c r="AJ131" s="124">
        <f t="shared" si="37"/>
        <v>0</v>
      </c>
      <c r="AL131" s="124">
        <f t="shared" si="38"/>
        <v>0</v>
      </c>
      <c r="AM131" s="124">
        <f>IF('Member Info'!F128&gt;$T$1,1,0)</f>
        <v>0</v>
      </c>
      <c r="AN131" s="124" t="b">
        <f>IF(ISERROR(T131),ERROR.TYPE(#REF!)=ERROR.TYPE(T131),FALSE)</f>
        <v>0</v>
      </c>
      <c r="AO131" s="124" t="b">
        <f>IF(ISERROR(U131),ERROR.TYPE(#REF!)=ERROR.TYPE(U131),FALSE)</f>
        <v>0</v>
      </c>
      <c r="AP131" s="124">
        <f>IF('Member Info'!F128&gt;'GP1 April 25'!$U$1,1,0)</f>
        <v>0</v>
      </c>
      <c r="AQ131" s="124">
        <f t="shared" si="39"/>
        <v>0</v>
      </c>
      <c r="AR131" s="124">
        <f t="shared" si="40"/>
        <v>0</v>
      </c>
      <c r="AS131" s="124">
        <f t="shared" si="41"/>
        <v>1</v>
      </c>
    </row>
    <row r="132" spans="1:45" x14ac:dyDescent="0.25">
      <c r="A132" s="4">
        <v>101</v>
      </c>
      <c r="B132" s="164">
        <f>'Member Info'!D129</f>
        <v>0</v>
      </c>
      <c r="C132" s="164">
        <f>'Member Info'!E129</f>
        <v>0</v>
      </c>
      <c r="D132" s="164" t="str">
        <f>'Member Info'!G129</f>
        <v/>
      </c>
      <c r="E132" s="165">
        <f>'Member Info'!B129</f>
        <v>0</v>
      </c>
      <c r="F132" s="242"/>
      <c r="G132" s="166" t="str">
        <f>IF(E132=0,"",('Member Info'!K129+'Member Info'!L129))</f>
        <v/>
      </c>
      <c r="H132" s="419"/>
      <c r="I132" s="419"/>
      <c r="J132" s="26"/>
      <c r="K132" s="26"/>
      <c r="L132" s="384" t="str">
        <f>IF(E132=0,"",IF('Member Info'!F129&gt;$U$1,CONCATENATE("Joined with practice on ", TEXT('Member Info'!F129, "DD/MM/YYYY")),IF('Member Info'!N129&lt;&gt;"",IF('Member Info'!N129&lt;$T$1,CONCATENATE("Left Scheme on ", TEXT('Member Info'!N129, "DD/MM/YYYY")),IF(OR(G132="",G132=0),"Error Detected, No rate entered",IF(E132=0,"",IF(F132="","Error Detected, No Pensionable pay",IF(AS132=1,"No Part Time Status Entered",IF(AR132=1,"No Part Time Hours Entered",IF(ISERROR(AD132)," Unknown Values entered.",IF(V132+W132&lt;1,"Acceptable",IF(T132+U132=200, "No Contributions Entered", IF(M132="","Error Detected, Choose reason&gt;",IF(Z132="1",IF(V132=1,"Please Enter Deemed Pensionable Pay","Add Any Relevant Details Above"),"Please Give Details Above"))))))))))),IF(OR(G132="",G132=0),"Error Detected, No rate entered",IF(E132=0,"",IF(F132="","Error Detected, No Pensionable pay",IF(AS132=1,"No Part Time Status Entered",IF(AR132=1,"No Part Time Hours Entered",IF(ISERROR(AD132)," Unknown Values entered.",IF(V132+W132&lt;1,"Acceptable",IF(T132+U132=200, "No Contributions Entered", IF(M132="","Error Detected, Choose reason&gt;",IF(Z132="1",IF(V132=1,"Please Enter Deemed Pensionable Pay","Add relevant Details Above"),"Please give details Above")))))))))))))</f>
        <v/>
      </c>
      <c r="M132" s="260"/>
      <c r="N132" s="91"/>
      <c r="O132" s="91" t="str">
        <f t="shared" si="22"/>
        <v/>
      </c>
      <c r="P132" s="94">
        <f t="shared" si="23"/>
        <v>0</v>
      </c>
      <c r="Q132" s="94">
        <f t="shared" si="23"/>
        <v>0</v>
      </c>
      <c r="R132" s="218">
        <f>(ROUND((F132/100*'Member Info'!$W$2), 2))</f>
        <v>0</v>
      </c>
      <c r="S132" s="218" t="e">
        <f t="shared" si="24"/>
        <v>#VALUE!</v>
      </c>
      <c r="T132" s="218" t="str">
        <f t="shared" si="25"/>
        <v/>
      </c>
      <c r="U132" s="227" t="str">
        <f t="shared" si="26"/>
        <v/>
      </c>
      <c r="V132" s="228" t="str">
        <f t="shared" si="27"/>
        <v/>
      </c>
      <c r="W132" s="228" t="str">
        <f t="shared" si="28"/>
        <v/>
      </c>
      <c r="X132" s="222">
        <f t="shared" si="29"/>
        <v>0</v>
      </c>
      <c r="Y132" s="110">
        <f t="shared" si="30"/>
        <v>0</v>
      </c>
      <c r="Z132" s="235" t="str">
        <f t="shared" si="31"/>
        <v/>
      </c>
      <c r="AA132" s="240" t="b">
        <f t="shared" si="32"/>
        <v>0</v>
      </c>
      <c r="AB132" s="235">
        <f t="shared" si="33"/>
        <v>0</v>
      </c>
      <c r="AC132" s="235">
        <f>IF('Member Info'!N129="",1,"")</f>
        <v>1</v>
      </c>
      <c r="AD132" s="243" t="e">
        <f t="shared" si="34"/>
        <v>#VALUE!</v>
      </c>
      <c r="AE132" s="130" t="str">
        <f t="shared" si="21"/>
        <v/>
      </c>
      <c r="AF132" s="124">
        <f t="shared" si="35"/>
        <v>1</v>
      </c>
      <c r="AG132" s="124" t="str">
        <f>IF('Member Info'!N129&lt;&gt;"",IF(AND('Member Info'!N129&lt;=$U$1,'Member Info'!N129&gt;=$T$1),1,0),"")</f>
        <v/>
      </c>
      <c r="AI132" s="124" t="b">
        <f t="shared" si="36"/>
        <v>0</v>
      </c>
      <c r="AJ132" s="124">
        <f t="shared" si="37"/>
        <v>0</v>
      </c>
      <c r="AL132" s="124">
        <f t="shared" si="38"/>
        <v>0</v>
      </c>
      <c r="AM132" s="124">
        <f>IF('Member Info'!F129&gt;$T$1,1,0)</f>
        <v>0</v>
      </c>
      <c r="AN132" s="124" t="b">
        <f>IF(ISERROR(T132),ERROR.TYPE(#REF!)=ERROR.TYPE(T132),FALSE)</f>
        <v>0</v>
      </c>
      <c r="AO132" s="124" t="b">
        <f>IF(ISERROR(U132),ERROR.TYPE(#REF!)=ERROR.TYPE(U132),FALSE)</f>
        <v>0</v>
      </c>
      <c r="AP132" s="124">
        <f>IF('Member Info'!F129&gt;'GP1 April 25'!$U$1,1,0)</f>
        <v>0</v>
      </c>
      <c r="AQ132" s="124">
        <f t="shared" si="39"/>
        <v>0</v>
      </c>
      <c r="AR132" s="124">
        <f t="shared" si="40"/>
        <v>0</v>
      </c>
      <c r="AS132" s="124">
        <f t="shared" si="41"/>
        <v>1</v>
      </c>
    </row>
    <row r="133" spans="1:45" x14ac:dyDescent="0.25">
      <c r="A133" s="4">
        <v>102</v>
      </c>
      <c r="B133" s="164">
        <f>'Member Info'!D130</f>
        <v>0</v>
      </c>
      <c r="C133" s="164">
        <f>'Member Info'!E130</f>
        <v>0</v>
      </c>
      <c r="D133" s="164" t="str">
        <f>'Member Info'!G130</f>
        <v/>
      </c>
      <c r="E133" s="165">
        <f>'Member Info'!B130</f>
        <v>0</v>
      </c>
      <c r="F133" s="242"/>
      <c r="G133" s="166" t="str">
        <f>IF(E133=0,"",('Member Info'!K130+'Member Info'!L130))</f>
        <v/>
      </c>
      <c r="H133" s="419"/>
      <c r="I133" s="419"/>
      <c r="J133" s="26"/>
      <c r="K133" s="26"/>
      <c r="L133" s="384" t="str">
        <f>IF(E133=0,"",IF('Member Info'!F130&gt;$U$1,CONCATENATE("Joined with practice on ", TEXT('Member Info'!F130, "DD/MM/YYYY")),IF('Member Info'!N130&lt;&gt;"",IF('Member Info'!N130&lt;$T$1,CONCATENATE("Left Scheme on ", TEXT('Member Info'!N130, "DD/MM/YYYY")),IF(OR(G133="",G133=0),"Error Detected, No rate entered",IF(E133=0,"",IF(F133="","Error Detected, No Pensionable pay",IF(AS133=1,"No Part Time Status Entered",IF(AR133=1,"No Part Time Hours Entered",IF(ISERROR(AD133)," Unknown Values entered.",IF(V133+W133&lt;1,"Acceptable",IF(T133+U133=200, "No Contributions Entered", IF(M133="","Error Detected, Choose reason&gt;",IF(Z133="1",IF(V133=1,"Please Enter Deemed Pensionable Pay","Add Any Relevant Details Above"),"Please Give Details Above"))))))))))),IF(OR(G133="",G133=0),"Error Detected, No rate entered",IF(E133=0,"",IF(F133="","Error Detected, No Pensionable pay",IF(AS133=1,"No Part Time Status Entered",IF(AR133=1,"No Part Time Hours Entered",IF(ISERROR(AD133)," Unknown Values entered.",IF(V133+W133&lt;1,"Acceptable",IF(T133+U133=200, "No Contributions Entered", IF(M133="","Error Detected, Choose reason&gt;",IF(Z133="1",IF(V133=1,"Please Enter Deemed Pensionable Pay","Add relevant Details Above"),"Please give details Above")))))))))))))</f>
        <v/>
      </c>
      <c r="M133" s="260"/>
      <c r="N133" s="91"/>
      <c r="O133" s="91" t="str">
        <f t="shared" si="22"/>
        <v/>
      </c>
      <c r="P133" s="94">
        <f t="shared" si="23"/>
        <v>0</v>
      </c>
      <c r="Q133" s="94">
        <f t="shared" si="23"/>
        <v>0</v>
      </c>
      <c r="R133" s="218">
        <f>(ROUND((F133/100*'Member Info'!$W$2), 2))</f>
        <v>0</v>
      </c>
      <c r="S133" s="218" t="e">
        <f t="shared" si="24"/>
        <v>#VALUE!</v>
      </c>
      <c r="T133" s="218" t="str">
        <f t="shared" si="25"/>
        <v/>
      </c>
      <c r="U133" s="227" t="str">
        <f t="shared" si="26"/>
        <v/>
      </c>
      <c r="V133" s="228" t="str">
        <f t="shared" si="27"/>
        <v/>
      </c>
      <c r="W133" s="228" t="str">
        <f t="shared" si="28"/>
        <v/>
      </c>
      <c r="X133" s="222">
        <f t="shared" si="29"/>
        <v>0</v>
      </c>
      <c r="Y133" s="110">
        <f t="shared" si="30"/>
        <v>0</v>
      </c>
      <c r="Z133" s="235" t="str">
        <f t="shared" si="31"/>
        <v/>
      </c>
      <c r="AA133" s="240" t="b">
        <f t="shared" si="32"/>
        <v>0</v>
      </c>
      <c r="AB133" s="235">
        <f t="shared" si="33"/>
        <v>0</v>
      </c>
      <c r="AC133" s="235">
        <f>IF('Member Info'!N130="",1,"")</f>
        <v>1</v>
      </c>
      <c r="AD133" s="243" t="e">
        <f t="shared" si="34"/>
        <v>#VALUE!</v>
      </c>
      <c r="AE133" s="130" t="str">
        <f t="shared" si="21"/>
        <v/>
      </c>
      <c r="AF133" s="124">
        <f t="shared" si="35"/>
        <v>1</v>
      </c>
      <c r="AG133" s="124" t="str">
        <f>IF('Member Info'!N130&lt;&gt;"",IF(AND('Member Info'!N130&lt;=$U$1,'Member Info'!N130&gt;=$T$1),1,0),"")</f>
        <v/>
      </c>
      <c r="AI133" s="124" t="b">
        <f t="shared" si="36"/>
        <v>0</v>
      </c>
      <c r="AJ133" s="124">
        <f t="shared" si="37"/>
        <v>0</v>
      </c>
      <c r="AL133" s="124">
        <f t="shared" si="38"/>
        <v>0</v>
      </c>
      <c r="AM133" s="124">
        <f>IF('Member Info'!F130&gt;$T$1,1,0)</f>
        <v>0</v>
      </c>
      <c r="AN133" s="124" t="b">
        <f>IF(ISERROR(T133),ERROR.TYPE(#REF!)=ERROR.TYPE(T133),FALSE)</f>
        <v>0</v>
      </c>
      <c r="AO133" s="124" t="b">
        <f>IF(ISERROR(U133),ERROR.TYPE(#REF!)=ERROR.TYPE(U133),FALSE)</f>
        <v>0</v>
      </c>
      <c r="AP133" s="124">
        <f>IF('Member Info'!F130&gt;'GP1 April 25'!$U$1,1,0)</f>
        <v>0</v>
      </c>
      <c r="AQ133" s="124">
        <f t="shared" si="39"/>
        <v>0</v>
      </c>
      <c r="AR133" s="124">
        <f t="shared" si="40"/>
        <v>0</v>
      </c>
      <c r="AS133" s="124">
        <f t="shared" si="41"/>
        <v>1</v>
      </c>
    </row>
    <row r="134" spans="1:45" x14ac:dyDescent="0.25">
      <c r="A134" s="4">
        <v>103</v>
      </c>
      <c r="B134" s="164">
        <f>'Member Info'!D131</f>
        <v>0</v>
      </c>
      <c r="C134" s="164">
        <f>'Member Info'!E131</f>
        <v>0</v>
      </c>
      <c r="D134" s="164" t="str">
        <f>'Member Info'!G131</f>
        <v/>
      </c>
      <c r="E134" s="165">
        <f>'Member Info'!B131</f>
        <v>0</v>
      </c>
      <c r="F134" s="242"/>
      <c r="G134" s="166" t="str">
        <f>IF(E134=0,"",('Member Info'!K131+'Member Info'!L131))</f>
        <v/>
      </c>
      <c r="H134" s="419"/>
      <c r="I134" s="419"/>
      <c r="J134" s="26"/>
      <c r="K134" s="26"/>
      <c r="L134" s="384" t="str">
        <f>IF(E134=0,"",IF('Member Info'!F131&gt;$U$1,CONCATENATE("Joined with practice on ", TEXT('Member Info'!F131, "DD/MM/YYYY")),IF('Member Info'!N131&lt;&gt;"",IF('Member Info'!N131&lt;$T$1,CONCATENATE("Left Scheme on ", TEXT('Member Info'!N131, "DD/MM/YYYY")),IF(OR(G134="",G134=0),"Error Detected, No rate entered",IF(E134=0,"",IF(F134="","Error Detected, No Pensionable pay",IF(AS134=1,"No Part Time Status Entered",IF(AR134=1,"No Part Time Hours Entered",IF(ISERROR(AD134)," Unknown Values entered.",IF(V134+W134&lt;1,"Acceptable",IF(T134+U134=200, "No Contributions Entered", IF(M134="","Error Detected, Choose reason&gt;",IF(Z134="1",IF(V134=1,"Please Enter Deemed Pensionable Pay","Add Any Relevant Details Above"),"Please Give Details Above"))))))))))),IF(OR(G134="",G134=0),"Error Detected, No rate entered",IF(E134=0,"",IF(F134="","Error Detected, No Pensionable pay",IF(AS134=1,"No Part Time Status Entered",IF(AR134=1,"No Part Time Hours Entered",IF(ISERROR(AD134)," Unknown Values entered.",IF(V134+W134&lt;1,"Acceptable",IF(T134+U134=200, "No Contributions Entered", IF(M134="","Error Detected, Choose reason&gt;",IF(Z134="1",IF(V134=1,"Please Enter Deemed Pensionable Pay","Add relevant Details Above"),"Please give details Above")))))))))))))</f>
        <v/>
      </c>
      <c r="M134" s="260"/>
      <c r="N134" s="91"/>
      <c r="O134" s="91" t="str">
        <f t="shared" si="22"/>
        <v/>
      </c>
      <c r="P134" s="94">
        <f t="shared" si="23"/>
        <v>0</v>
      </c>
      <c r="Q134" s="94">
        <f t="shared" si="23"/>
        <v>0</v>
      </c>
      <c r="R134" s="218">
        <f>(ROUND((F134/100*'Member Info'!$W$2), 2))</f>
        <v>0</v>
      </c>
      <c r="S134" s="218" t="e">
        <f t="shared" si="24"/>
        <v>#VALUE!</v>
      </c>
      <c r="T134" s="218" t="str">
        <f t="shared" si="25"/>
        <v/>
      </c>
      <c r="U134" s="227" t="str">
        <f t="shared" si="26"/>
        <v/>
      </c>
      <c r="V134" s="228" t="str">
        <f t="shared" si="27"/>
        <v/>
      </c>
      <c r="W134" s="228" t="str">
        <f t="shared" si="28"/>
        <v/>
      </c>
      <c r="X134" s="222">
        <f t="shared" si="29"/>
        <v>0</v>
      </c>
      <c r="Y134" s="110">
        <f t="shared" si="30"/>
        <v>0</v>
      </c>
      <c r="Z134" s="235" t="str">
        <f t="shared" si="31"/>
        <v/>
      </c>
      <c r="AA134" s="240" t="b">
        <f t="shared" si="32"/>
        <v>0</v>
      </c>
      <c r="AB134" s="235">
        <f t="shared" si="33"/>
        <v>0</v>
      </c>
      <c r="AC134" s="235">
        <f>IF('Member Info'!N131="",1,"")</f>
        <v>1</v>
      </c>
      <c r="AD134" s="243" t="e">
        <f t="shared" si="34"/>
        <v>#VALUE!</v>
      </c>
      <c r="AE134" s="130" t="str">
        <f t="shared" si="21"/>
        <v/>
      </c>
      <c r="AF134" s="124">
        <f t="shared" si="35"/>
        <v>1</v>
      </c>
      <c r="AG134" s="124" t="str">
        <f>IF('Member Info'!N131&lt;&gt;"",IF(AND('Member Info'!N131&lt;=$U$1,'Member Info'!N131&gt;=$T$1),1,0),"")</f>
        <v/>
      </c>
      <c r="AI134" s="124" t="b">
        <f t="shared" si="36"/>
        <v>0</v>
      </c>
      <c r="AJ134" s="124">
        <f t="shared" si="37"/>
        <v>0</v>
      </c>
      <c r="AL134" s="124">
        <f t="shared" si="38"/>
        <v>0</v>
      </c>
      <c r="AM134" s="124">
        <f>IF('Member Info'!F131&gt;$T$1,1,0)</f>
        <v>0</v>
      </c>
      <c r="AN134" s="124" t="b">
        <f>IF(ISERROR(T134),ERROR.TYPE(#REF!)=ERROR.TYPE(T134),FALSE)</f>
        <v>0</v>
      </c>
      <c r="AO134" s="124" t="b">
        <f>IF(ISERROR(U134),ERROR.TYPE(#REF!)=ERROR.TYPE(U134),FALSE)</f>
        <v>0</v>
      </c>
      <c r="AP134" s="124">
        <f>IF('Member Info'!F131&gt;'GP1 April 25'!$U$1,1,0)</f>
        <v>0</v>
      </c>
      <c r="AQ134" s="124">
        <f t="shared" si="39"/>
        <v>0</v>
      </c>
      <c r="AR134" s="124">
        <f t="shared" si="40"/>
        <v>0</v>
      </c>
      <c r="AS134" s="124">
        <f t="shared" si="41"/>
        <v>1</v>
      </c>
    </row>
    <row r="135" spans="1:45" x14ac:dyDescent="0.25">
      <c r="A135" s="4">
        <v>104</v>
      </c>
      <c r="B135" s="164">
        <f>'Member Info'!D132</f>
        <v>0</v>
      </c>
      <c r="C135" s="164">
        <f>'Member Info'!E132</f>
        <v>0</v>
      </c>
      <c r="D135" s="164" t="str">
        <f>'Member Info'!G132</f>
        <v/>
      </c>
      <c r="E135" s="165">
        <f>'Member Info'!B132</f>
        <v>0</v>
      </c>
      <c r="F135" s="242"/>
      <c r="G135" s="166" t="str">
        <f>IF(E135=0,"",('Member Info'!K132+'Member Info'!L132))</f>
        <v/>
      </c>
      <c r="H135" s="419"/>
      <c r="I135" s="419"/>
      <c r="J135" s="26"/>
      <c r="K135" s="26"/>
      <c r="L135" s="384" t="str">
        <f>IF(E135=0,"",IF('Member Info'!F132&gt;$U$1,CONCATENATE("Joined with practice on ", TEXT('Member Info'!F132, "DD/MM/YYYY")),IF('Member Info'!N132&lt;&gt;"",IF('Member Info'!N132&lt;$T$1,CONCATENATE("Left Scheme on ", TEXT('Member Info'!N132, "DD/MM/YYYY")),IF(OR(G135="",G135=0),"Error Detected, No rate entered",IF(E135=0,"",IF(F135="","Error Detected, No Pensionable pay",IF(AS135=1,"No Part Time Status Entered",IF(AR135=1,"No Part Time Hours Entered",IF(ISERROR(AD135)," Unknown Values entered.",IF(V135+W135&lt;1,"Acceptable",IF(T135+U135=200, "No Contributions Entered", IF(M135="","Error Detected, Choose reason&gt;",IF(Z135="1",IF(V135=1,"Please Enter Deemed Pensionable Pay","Add Any Relevant Details Above"),"Please Give Details Above"))))))))))),IF(OR(G135="",G135=0),"Error Detected, No rate entered",IF(E135=0,"",IF(F135="","Error Detected, No Pensionable pay",IF(AS135=1,"No Part Time Status Entered",IF(AR135=1,"No Part Time Hours Entered",IF(ISERROR(AD135)," Unknown Values entered.",IF(V135+W135&lt;1,"Acceptable",IF(T135+U135=200, "No Contributions Entered", IF(M135="","Error Detected, Choose reason&gt;",IF(Z135="1",IF(V135=1,"Please Enter Deemed Pensionable Pay","Add relevant Details Above"),"Please give details Above")))))))))))))</f>
        <v/>
      </c>
      <c r="M135" s="260"/>
      <c r="N135" s="91"/>
      <c r="O135" s="91" t="str">
        <f t="shared" si="22"/>
        <v/>
      </c>
      <c r="P135" s="94">
        <f t="shared" si="23"/>
        <v>0</v>
      </c>
      <c r="Q135" s="94">
        <f t="shared" si="23"/>
        <v>0</v>
      </c>
      <c r="R135" s="218">
        <f>(ROUND((F135/100*'Member Info'!$W$2), 2))</f>
        <v>0</v>
      </c>
      <c r="S135" s="218" t="e">
        <f t="shared" si="24"/>
        <v>#VALUE!</v>
      </c>
      <c r="T135" s="218" t="str">
        <f t="shared" si="25"/>
        <v/>
      </c>
      <c r="U135" s="227" t="str">
        <f t="shared" si="26"/>
        <v/>
      </c>
      <c r="V135" s="228" t="str">
        <f t="shared" si="27"/>
        <v/>
      </c>
      <c r="W135" s="228" t="str">
        <f t="shared" si="28"/>
        <v/>
      </c>
      <c r="X135" s="222">
        <f t="shared" si="29"/>
        <v>0</v>
      </c>
      <c r="Y135" s="110">
        <f t="shared" si="30"/>
        <v>0</v>
      </c>
      <c r="Z135" s="235" t="str">
        <f t="shared" si="31"/>
        <v/>
      </c>
      <c r="AA135" s="240" t="b">
        <f t="shared" si="32"/>
        <v>0</v>
      </c>
      <c r="AB135" s="235">
        <f t="shared" si="33"/>
        <v>0</v>
      </c>
      <c r="AC135" s="235">
        <f>IF('Member Info'!N132="",1,"")</f>
        <v>1</v>
      </c>
      <c r="AD135" s="243" t="e">
        <f t="shared" si="34"/>
        <v>#VALUE!</v>
      </c>
      <c r="AE135" s="130" t="str">
        <f t="shared" si="21"/>
        <v/>
      </c>
      <c r="AF135" s="124">
        <f t="shared" si="35"/>
        <v>1</v>
      </c>
      <c r="AG135" s="124" t="str">
        <f>IF('Member Info'!N132&lt;&gt;"",IF(AND('Member Info'!N132&lt;=$U$1,'Member Info'!N132&gt;=$T$1),1,0),"")</f>
        <v/>
      </c>
      <c r="AI135" s="124" t="b">
        <f t="shared" si="36"/>
        <v>0</v>
      </c>
      <c r="AJ135" s="124">
        <f t="shared" si="37"/>
        <v>0</v>
      </c>
      <c r="AL135" s="124">
        <f t="shared" si="38"/>
        <v>0</v>
      </c>
      <c r="AM135" s="124">
        <f>IF('Member Info'!F132&gt;$T$1,1,0)</f>
        <v>0</v>
      </c>
      <c r="AN135" s="124" t="b">
        <f>IF(ISERROR(T135),ERROR.TYPE(#REF!)=ERROR.TYPE(T135),FALSE)</f>
        <v>0</v>
      </c>
      <c r="AO135" s="124" t="b">
        <f>IF(ISERROR(U135),ERROR.TYPE(#REF!)=ERROR.TYPE(U135),FALSE)</f>
        <v>0</v>
      </c>
      <c r="AP135" s="124">
        <f>IF('Member Info'!F132&gt;'GP1 April 25'!$U$1,1,0)</f>
        <v>0</v>
      </c>
      <c r="AQ135" s="124">
        <f t="shared" si="39"/>
        <v>0</v>
      </c>
      <c r="AR135" s="124">
        <f t="shared" si="40"/>
        <v>0</v>
      </c>
      <c r="AS135" s="124">
        <f t="shared" si="41"/>
        <v>1</v>
      </c>
    </row>
    <row r="136" spans="1:45" x14ac:dyDescent="0.25">
      <c r="A136" s="4">
        <v>105</v>
      </c>
      <c r="B136" s="164">
        <f>'Member Info'!D133</f>
        <v>0</v>
      </c>
      <c r="C136" s="164">
        <f>'Member Info'!E133</f>
        <v>0</v>
      </c>
      <c r="D136" s="164" t="str">
        <f>'Member Info'!G133</f>
        <v/>
      </c>
      <c r="E136" s="165">
        <f>'Member Info'!B133</f>
        <v>0</v>
      </c>
      <c r="F136" s="242"/>
      <c r="G136" s="166" t="str">
        <f>IF(E136=0,"",('Member Info'!K133+'Member Info'!L133))</f>
        <v/>
      </c>
      <c r="H136" s="419"/>
      <c r="I136" s="419"/>
      <c r="J136" s="26"/>
      <c r="K136" s="26"/>
      <c r="L136" s="384" t="str">
        <f>IF(E136=0,"",IF('Member Info'!F133&gt;$U$1,CONCATENATE("Joined with practice on ", TEXT('Member Info'!F133, "DD/MM/YYYY")),IF('Member Info'!N133&lt;&gt;"",IF('Member Info'!N133&lt;$T$1,CONCATENATE("Left Scheme on ", TEXT('Member Info'!N133, "DD/MM/YYYY")),IF(OR(G136="",G136=0),"Error Detected, No rate entered",IF(E136=0,"",IF(F136="","Error Detected, No Pensionable pay",IF(AS136=1,"No Part Time Status Entered",IF(AR136=1,"No Part Time Hours Entered",IF(ISERROR(AD136)," Unknown Values entered.",IF(V136+W136&lt;1,"Acceptable",IF(T136+U136=200, "No Contributions Entered", IF(M136="","Error Detected, Choose reason&gt;",IF(Z136="1",IF(V136=1,"Please Enter Deemed Pensionable Pay","Add Any Relevant Details Above"),"Please Give Details Above"))))))))))),IF(OR(G136="",G136=0),"Error Detected, No rate entered",IF(E136=0,"",IF(F136="","Error Detected, No Pensionable pay",IF(AS136=1,"No Part Time Status Entered",IF(AR136=1,"No Part Time Hours Entered",IF(ISERROR(AD136)," Unknown Values entered.",IF(V136+W136&lt;1,"Acceptable",IF(T136+U136=200, "No Contributions Entered", IF(M136="","Error Detected, Choose reason&gt;",IF(Z136="1",IF(V136=1,"Please Enter Deemed Pensionable Pay","Add relevant Details Above"),"Please give details Above")))))))))))))</f>
        <v/>
      </c>
      <c r="M136" s="260"/>
      <c r="N136" s="91"/>
      <c r="O136" s="91" t="str">
        <f t="shared" si="22"/>
        <v/>
      </c>
      <c r="P136" s="94">
        <f t="shared" si="23"/>
        <v>0</v>
      </c>
      <c r="Q136" s="94">
        <f t="shared" si="23"/>
        <v>0</v>
      </c>
      <c r="R136" s="218">
        <f>(ROUND((F136/100*'Member Info'!$W$2), 2))</f>
        <v>0</v>
      </c>
      <c r="S136" s="218" t="e">
        <f t="shared" si="24"/>
        <v>#VALUE!</v>
      </c>
      <c r="T136" s="218" t="str">
        <f t="shared" si="25"/>
        <v/>
      </c>
      <c r="U136" s="227" t="str">
        <f t="shared" si="26"/>
        <v/>
      </c>
      <c r="V136" s="228" t="str">
        <f t="shared" si="27"/>
        <v/>
      </c>
      <c r="W136" s="228" t="str">
        <f t="shared" si="28"/>
        <v/>
      </c>
      <c r="X136" s="222">
        <f t="shared" si="29"/>
        <v>0</v>
      </c>
      <c r="Y136" s="110">
        <f t="shared" si="30"/>
        <v>0</v>
      </c>
      <c r="Z136" s="235" t="str">
        <f t="shared" si="31"/>
        <v/>
      </c>
      <c r="AA136" s="240" t="b">
        <f t="shared" si="32"/>
        <v>0</v>
      </c>
      <c r="AB136" s="235">
        <f t="shared" si="33"/>
        <v>0</v>
      </c>
      <c r="AC136" s="235">
        <f>IF('Member Info'!N133="",1,"")</f>
        <v>1</v>
      </c>
      <c r="AD136" s="243" t="e">
        <f t="shared" si="34"/>
        <v>#VALUE!</v>
      </c>
      <c r="AE136" s="130" t="str">
        <f t="shared" si="21"/>
        <v/>
      </c>
      <c r="AF136" s="124">
        <f t="shared" si="35"/>
        <v>1</v>
      </c>
      <c r="AG136" s="124" t="str">
        <f>IF('Member Info'!N133&lt;&gt;"",IF(AND('Member Info'!N133&lt;=$U$1,'Member Info'!N133&gt;=$T$1),1,0),"")</f>
        <v/>
      </c>
      <c r="AI136" s="124" t="b">
        <f t="shared" si="36"/>
        <v>0</v>
      </c>
      <c r="AJ136" s="124">
        <f t="shared" si="37"/>
        <v>0</v>
      </c>
      <c r="AL136" s="124">
        <f t="shared" si="38"/>
        <v>0</v>
      </c>
      <c r="AM136" s="124">
        <f>IF('Member Info'!F133&gt;$T$1,1,0)</f>
        <v>0</v>
      </c>
      <c r="AN136" s="124" t="b">
        <f>IF(ISERROR(T136),ERROR.TYPE(#REF!)=ERROR.TYPE(T136),FALSE)</f>
        <v>0</v>
      </c>
      <c r="AO136" s="124" t="b">
        <f>IF(ISERROR(U136),ERROR.TYPE(#REF!)=ERROR.TYPE(U136),FALSE)</f>
        <v>0</v>
      </c>
      <c r="AP136" s="124">
        <f>IF('Member Info'!F133&gt;'GP1 April 25'!$U$1,1,0)</f>
        <v>0</v>
      </c>
      <c r="AQ136" s="124">
        <f t="shared" si="39"/>
        <v>0</v>
      </c>
      <c r="AR136" s="124">
        <f t="shared" si="40"/>
        <v>0</v>
      </c>
      <c r="AS136" s="124">
        <f t="shared" si="41"/>
        <v>1</v>
      </c>
    </row>
    <row r="137" spans="1:45" x14ac:dyDescent="0.25">
      <c r="A137" s="4">
        <v>106</v>
      </c>
      <c r="B137" s="164">
        <f>'Member Info'!D134</f>
        <v>0</v>
      </c>
      <c r="C137" s="164">
        <f>'Member Info'!E134</f>
        <v>0</v>
      </c>
      <c r="D137" s="164" t="str">
        <f>'Member Info'!G134</f>
        <v/>
      </c>
      <c r="E137" s="165">
        <f>'Member Info'!B134</f>
        <v>0</v>
      </c>
      <c r="F137" s="242"/>
      <c r="G137" s="166" t="str">
        <f>IF(E137=0,"",('Member Info'!K134+'Member Info'!L134))</f>
        <v/>
      </c>
      <c r="H137" s="419"/>
      <c r="I137" s="419"/>
      <c r="J137" s="26"/>
      <c r="K137" s="26"/>
      <c r="L137" s="384" t="str">
        <f>IF(E137=0,"",IF('Member Info'!F134&gt;$U$1,CONCATENATE("Joined with practice on ", TEXT('Member Info'!F134, "DD/MM/YYYY")),IF('Member Info'!N134&lt;&gt;"",IF('Member Info'!N134&lt;$T$1,CONCATENATE("Left Scheme on ", TEXT('Member Info'!N134, "DD/MM/YYYY")),IF(OR(G137="",G137=0),"Error Detected, No rate entered",IF(E137=0,"",IF(F137="","Error Detected, No Pensionable pay",IF(AS137=1,"No Part Time Status Entered",IF(AR137=1,"No Part Time Hours Entered",IF(ISERROR(AD137)," Unknown Values entered.",IF(V137+W137&lt;1,"Acceptable",IF(T137+U137=200, "No Contributions Entered", IF(M137="","Error Detected, Choose reason&gt;",IF(Z137="1",IF(V137=1,"Please Enter Deemed Pensionable Pay","Add Any Relevant Details Above"),"Please Give Details Above"))))))))))),IF(OR(G137="",G137=0),"Error Detected, No rate entered",IF(E137=0,"",IF(F137="","Error Detected, No Pensionable pay",IF(AS137=1,"No Part Time Status Entered",IF(AR137=1,"No Part Time Hours Entered",IF(ISERROR(AD137)," Unknown Values entered.",IF(V137+W137&lt;1,"Acceptable",IF(T137+U137=200, "No Contributions Entered", IF(M137="","Error Detected, Choose reason&gt;",IF(Z137="1",IF(V137=1,"Please Enter Deemed Pensionable Pay","Add relevant Details Above"),"Please give details Above")))))))))))))</f>
        <v/>
      </c>
      <c r="M137" s="260"/>
      <c r="N137" s="91"/>
      <c r="O137" s="91" t="str">
        <f t="shared" si="22"/>
        <v/>
      </c>
      <c r="P137" s="94">
        <f t="shared" si="23"/>
        <v>0</v>
      </c>
      <c r="Q137" s="94">
        <f t="shared" si="23"/>
        <v>0</v>
      </c>
      <c r="R137" s="218">
        <f>(ROUND((F137/100*'Member Info'!$W$2), 2))</f>
        <v>0</v>
      </c>
      <c r="S137" s="218" t="e">
        <f t="shared" si="24"/>
        <v>#VALUE!</v>
      </c>
      <c r="T137" s="218" t="str">
        <f t="shared" si="25"/>
        <v/>
      </c>
      <c r="U137" s="227" t="str">
        <f t="shared" si="26"/>
        <v/>
      </c>
      <c r="V137" s="228" t="str">
        <f t="shared" si="27"/>
        <v/>
      </c>
      <c r="W137" s="228" t="str">
        <f t="shared" si="28"/>
        <v/>
      </c>
      <c r="X137" s="222">
        <f t="shared" si="29"/>
        <v>0</v>
      </c>
      <c r="Y137" s="110">
        <f t="shared" si="30"/>
        <v>0</v>
      </c>
      <c r="Z137" s="235" t="str">
        <f t="shared" si="31"/>
        <v/>
      </c>
      <c r="AA137" s="240" t="b">
        <f t="shared" si="32"/>
        <v>0</v>
      </c>
      <c r="AB137" s="235">
        <f t="shared" si="33"/>
        <v>0</v>
      </c>
      <c r="AC137" s="235">
        <f>IF('Member Info'!N134="",1,"")</f>
        <v>1</v>
      </c>
      <c r="AD137" s="243" t="e">
        <f t="shared" si="34"/>
        <v>#VALUE!</v>
      </c>
      <c r="AE137" s="130" t="str">
        <f t="shared" si="21"/>
        <v/>
      </c>
      <c r="AF137" s="124">
        <f t="shared" si="35"/>
        <v>1</v>
      </c>
      <c r="AG137" s="124" t="str">
        <f>IF('Member Info'!N134&lt;&gt;"",IF(AND('Member Info'!N134&lt;=$U$1,'Member Info'!N134&gt;=$T$1),1,0),"")</f>
        <v/>
      </c>
      <c r="AI137" s="124" t="b">
        <f t="shared" si="36"/>
        <v>0</v>
      </c>
      <c r="AJ137" s="124">
        <f t="shared" si="37"/>
        <v>0</v>
      </c>
      <c r="AL137" s="124">
        <f t="shared" si="38"/>
        <v>0</v>
      </c>
      <c r="AM137" s="124">
        <f>IF('Member Info'!F134&gt;$T$1,1,0)</f>
        <v>0</v>
      </c>
      <c r="AN137" s="124" t="b">
        <f>IF(ISERROR(T137),ERROR.TYPE(#REF!)=ERROR.TYPE(T137),FALSE)</f>
        <v>0</v>
      </c>
      <c r="AO137" s="124" t="b">
        <f>IF(ISERROR(U137),ERROR.TYPE(#REF!)=ERROR.TYPE(U137),FALSE)</f>
        <v>0</v>
      </c>
      <c r="AP137" s="124">
        <f>IF('Member Info'!F134&gt;'GP1 April 25'!$U$1,1,0)</f>
        <v>0</v>
      </c>
      <c r="AQ137" s="124">
        <f t="shared" si="39"/>
        <v>0</v>
      </c>
      <c r="AR137" s="124">
        <f t="shared" si="40"/>
        <v>0</v>
      </c>
      <c r="AS137" s="124">
        <f t="shared" si="41"/>
        <v>1</v>
      </c>
    </row>
    <row r="138" spans="1:45" x14ac:dyDescent="0.25">
      <c r="A138" s="4">
        <v>107</v>
      </c>
      <c r="B138" s="164">
        <f>'Member Info'!D135</f>
        <v>0</v>
      </c>
      <c r="C138" s="164">
        <f>'Member Info'!E135</f>
        <v>0</v>
      </c>
      <c r="D138" s="164" t="str">
        <f>'Member Info'!G135</f>
        <v/>
      </c>
      <c r="E138" s="165">
        <f>'Member Info'!B135</f>
        <v>0</v>
      </c>
      <c r="F138" s="242"/>
      <c r="G138" s="166" t="str">
        <f>IF(E138=0,"",('Member Info'!K135+'Member Info'!L135))</f>
        <v/>
      </c>
      <c r="H138" s="419"/>
      <c r="I138" s="419"/>
      <c r="J138" s="26"/>
      <c r="K138" s="26"/>
      <c r="L138" s="384" t="str">
        <f>IF(E138=0,"",IF('Member Info'!F135&gt;$U$1,CONCATENATE("Joined with practice on ", TEXT('Member Info'!F135, "DD/MM/YYYY")),IF('Member Info'!N135&lt;&gt;"",IF('Member Info'!N135&lt;$T$1,CONCATENATE("Left Scheme on ", TEXT('Member Info'!N135, "DD/MM/YYYY")),IF(OR(G138="",G138=0),"Error Detected, No rate entered",IF(E138=0,"",IF(F138="","Error Detected, No Pensionable pay",IF(AS138=1,"No Part Time Status Entered",IF(AR138=1,"No Part Time Hours Entered",IF(ISERROR(AD138)," Unknown Values entered.",IF(V138+W138&lt;1,"Acceptable",IF(T138+U138=200, "No Contributions Entered", IF(M138="","Error Detected, Choose reason&gt;",IF(Z138="1",IF(V138=1,"Please Enter Deemed Pensionable Pay","Add Any Relevant Details Above"),"Please Give Details Above"))))))))))),IF(OR(G138="",G138=0),"Error Detected, No rate entered",IF(E138=0,"",IF(F138="","Error Detected, No Pensionable pay",IF(AS138=1,"No Part Time Status Entered",IF(AR138=1,"No Part Time Hours Entered",IF(ISERROR(AD138)," Unknown Values entered.",IF(V138+W138&lt;1,"Acceptable",IF(T138+U138=200, "No Contributions Entered", IF(M138="","Error Detected, Choose reason&gt;",IF(Z138="1",IF(V138=1,"Please Enter Deemed Pensionable Pay","Add relevant Details Above"),"Please give details Above")))))))))))))</f>
        <v/>
      </c>
      <c r="M138" s="260"/>
      <c r="N138" s="91"/>
      <c r="O138" s="91" t="str">
        <f t="shared" si="22"/>
        <v/>
      </c>
      <c r="P138" s="94">
        <f t="shared" si="23"/>
        <v>0</v>
      </c>
      <c r="Q138" s="94">
        <f t="shared" si="23"/>
        <v>0</v>
      </c>
      <c r="R138" s="218">
        <f>(ROUND((F138/100*'Member Info'!$W$2), 2))</f>
        <v>0</v>
      </c>
      <c r="S138" s="218" t="e">
        <f t="shared" si="24"/>
        <v>#VALUE!</v>
      </c>
      <c r="T138" s="218" t="str">
        <f t="shared" si="25"/>
        <v/>
      </c>
      <c r="U138" s="227" t="str">
        <f t="shared" si="26"/>
        <v/>
      </c>
      <c r="V138" s="228" t="str">
        <f t="shared" si="27"/>
        <v/>
      </c>
      <c r="W138" s="228" t="str">
        <f t="shared" si="28"/>
        <v/>
      </c>
      <c r="X138" s="222">
        <f t="shared" si="29"/>
        <v>0</v>
      </c>
      <c r="Y138" s="110">
        <f t="shared" si="30"/>
        <v>0</v>
      </c>
      <c r="Z138" s="235" t="str">
        <f t="shared" si="31"/>
        <v/>
      </c>
      <c r="AA138" s="240" t="b">
        <f t="shared" si="32"/>
        <v>0</v>
      </c>
      <c r="AB138" s="235">
        <f t="shared" si="33"/>
        <v>0</v>
      </c>
      <c r="AC138" s="235">
        <f>IF('Member Info'!N135="",1,"")</f>
        <v>1</v>
      </c>
      <c r="AD138" s="243" t="e">
        <f t="shared" si="34"/>
        <v>#VALUE!</v>
      </c>
      <c r="AE138" s="130" t="str">
        <f t="shared" si="21"/>
        <v/>
      </c>
      <c r="AF138" s="124">
        <f t="shared" si="35"/>
        <v>1</v>
      </c>
      <c r="AG138" s="124" t="str">
        <f>IF('Member Info'!N135&lt;&gt;"",IF(AND('Member Info'!N135&lt;=$U$1,'Member Info'!N135&gt;=$T$1),1,0),"")</f>
        <v/>
      </c>
      <c r="AI138" s="124" t="b">
        <f t="shared" si="36"/>
        <v>0</v>
      </c>
      <c r="AJ138" s="124">
        <f t="shared" si="37"/>
        <v>0</v>
      </c>
      <c r="AL138" s="124">
        <f t="shared" si="38"/>
        <v>0</v>
      </c>
      <c r="AM138" s="124">
        <f>IF('Member Info'!F135&gt;$T$1,1,0)</f>
        <v>0</v>
      </c>
      <c r="AN138" s="124" t="b">
        <f>IF(ISERROR(T138),ERROR.TYPE(#REF!)=ERROR.TYPE(T138),FALSE)</f>
        <v>0</v>
      </c>
      <c r="AO138" s="124" t="b">
        <f>IF(ISERROR(U138),ERROR.TYPE(#REF!)=ERROR.TYPE(U138),FALSE)</f>
        <v>0</v>
      </c>
      <c r="AP138" s="124">
        <f>IF('Member Info'!F135&gt;'GP1 April 25'!$U$1,1,0)</f>
        <v>0</v>
      </c>
      <c r="AQ138" s="124">
        <f t="shared" si="39"/>
        <v>0</v>
      </c>
      <c r="AR138" s="124">
        <f t="shared" si="40"/>
        <v>0</v>
      </c>
      <c r="AS138" s="124">
        <f t="shared" si="41"/>
        <v>1</v>
      </c>
    </row>
    <row r="139" spans="1:45" x14ac:dyDescent="0.25">
      <c r="A139" s="4">
        <v>108</v>
      </c>
      <c r="B139" s="164">
        <f>'Member Info'!D136</f>
        <v>0</v>
      </c>
      <c r="C139" s="164">
        <f>'Member Info'!E136</f>
        <v>0</v>
      </c>
      <c r="D139" s="164" t="str">
        <f>'Member Info'!G136</f>
        <v/>
      </c>
      <c r="E139" s="165">
        <f>'Member Info'!B136</f>
        <v>0</v>
      </c>
      <c r="F139" s="242"/>
      <c r="G139" s="166" t="str">
        <f>IF(E139=0,"",('Member Info'!K136+'Member Info'!L136))</f>
        <v/>
      </c>
      <c r="H139" s="419"/>
      <c r="I139" s="419"/>
      <c r="J139" s="26"/>
      <c r="K139" s="26"/>
      <c r="L139" s="384" t="str">
        <f>IF(E139=0,"",IF('Member Info'!F136&gt;$U$1,CONCATENATE("Joined with practice on ", TEXT('Member Info'!F136, "DD/MM/YYYY")),IF('Member Info'!N136&lt;&gt;"",IF('Member Info'!N136&lt;$T$1,CONCATENATE("Left Scheme on ", TEXT('Member Info'!N136, "DD/MM/YYYY")),IF(OR(G139="",G139=0),"Error Detected, No rate entered",IF(E139=0,"",IF(F139="","Error Detected, No Pensionable pay",IF(AS139=1,"No Part Time Status Entered",IF(AR139=1,"No Part Time Hours Entered",IF(ISERROR(AD139)," Unknown Values entered.",IF(V139+W139&lt;1,"Acceptable",IF(T139+U139=200, "No Contributions Entered", IF(M139="","Error Detected, Choose reason&gt;",IF(Z139="1",IF(V139=1,"Please Enter Deemed Pensionable Pay","Add Any Relevant Details Above"),"Please Give Details Above"))))))))))),IF(OR(G139="",G139=0),"Error Detected, No rate entered",IF(E139=0,"",IF(F139="","Error Detected, No Pensionable pay",IF(AS139=1,"No Part Time Status Entered",IF(AR139=1,"No Part Time Hours Entered",IF(ISERROR(AD139)," Unknown Values entered.",IF(V139+W139&lt;1,"Acceptable",IF(T139+U139=200, "No Contributions Entered", IF(M139="","Error Detected, Choose reason&gt;",IF(Z139="1",IF(V139=1,"Please Enter Deemed Pensionable Pay","Add relevant Details Above"),"Please give details Above")))))))))))))</f>
        <v/>
      </c>
      <c r="M139" s="260"/>
      <c r="N139" s="91"/>
      <c r="O139" s="91" t="str">
        <f t="shared" si="22"/>
        <v/>
      </c>
      <c r="P139" s="94">
        <f t="shared" si="23"/>
        <v>0</v>
      </c>
      <c r="Q139" s="94">
        <f t="shared" si="23"/>
        <v>0</v>
      </c>
      <c r="R139" s="218">
        <f>(ROUND((F139/100*'Member Info'!$W$2), 2))</f>
        <v>0</v>
      </c>
      <c r="S139" s="218" t="e">
        <f t="shared" si="24"/>
        <v>#VALUE!</v>
      </c>
      <c r="T139" s="218" t="str">
        <f t="shared" si="25"/>
        <v/>
      </c>
      <c r="U139" s="227" t="str">
        <f t="shared" si="26"/>
        <v/>
      </c>
      <c r="V139" s="228" t="str">
        <f t="shared" si="27"/>
        <v/>
      </c>
      <c r="W139" s="228" t="str">
        <f t="shared" si="28"/>
        <v/>
      </c>
      <c r="X139" s="222">
        <f t="shared" si="29"/>
        <v>0</v>
      </c>
      <c r="Y139" s="110">
        <f t="shared" si="30"/>
        <v>0</v>
      </c>
      <c r="Z139" s="235" t="str">
        <f t="shared" si="31"/>
        <v/>
      </c>
      <c r="AA139" s="240" t="b">
        <f t="shared" si="32"/>
        <v>0</v>
      </c>
      <c r="AB139" s="235">
        <f t="shared" si="33"/>
        <v>0</v>
      </c>
      <c r="AC139" s="235">
        <f>IF('Member Info'!N136="",1,"")</f>
        <v>1</v>
      </c>
      <c r="AD139" s="243" t="e">
        <f t="shared" si="34"/>
        <v>#VALUE!</v>
      </c>
      <c r="AE139" s="130" t="str">
        <f t="shared" si="21"/>
        <v/>
      </c>
      <c r="AF139" s="124">
        <f t="shared" si="35"/>
        <v>1</v>
      </c>
      <c r="AG139" s="124" t="str">
        <f>IF('Member Info'!N136&lt;&gt;"",IF(AND('Member Info'!N136&lt;=$U$1,'Member Info'!N136&gt;=$T$1),1,0),"")</f>
        <v/>
      </c>
      <c r="AI139" s="124" t="b">
        <f t="shared" si="36"/>
        <v>0</v>
      </c>
      <c r="AJ139" s="124">
        <f t="shared" si="37"/>
        <v>0</v>
      </c>
      <c r="AL139" s="124">
        <f t="shared" si="38"/>
        <v>0</v>
      </c>
      <c r="AM139" s="124">
        <f>IF('Member Info'!F136&gt;$T$1,1,0)</f>
        <v>0</v>
      </c>
      <c r="AN139" s="124" t="b">
        <f>IF(ISERROR(T139),ERROR.TYPE(#REF!)=ERROR.TYPE(T139),FALSE)</f>
        <v>0</v>
      </c>
      <c r="AO139" s="124" t="b">
        <f>IF(ISERROR(U139),ERROR.TYPE(#REF!)=ERROR.TYPE(U139),FALSE)</f>
        <v>0</v>
      </c>
      <c r="AP139" s="124">
        <f>IF('Member Info'!F136&gt;'GP1 April 25'!$U$1,1,0)</f>
        <v>0</v>
      </c>
      <c r="AQ139" s="124">
        <f t="shared" si="39"/>
        <v>0</v>
      </c>
      <c r="AR139" s="124">
        <f t="shared" si="40"/>
        <v>0</v>
      </c>
      <c r="AS139" s="124">
        <f t="shared" si="41"/>
        <v>1</v>
      </c>
    </row>
    <row r="140" spans="1:45" x14ac:dyDescent="0.25">
      <c r="A140" s="4">
        <v>109</v>
      </c>
      <c r="B140" s="164">
        <f>'Member Info'!D137</f>
        <v>0</v>
      </c>
      <c r="C140" s="164">
        <f>'Member Info'!E137</f>
        <v>0</v>
      </c>
      <c r="D140" s="164" t="str">
        <f>'Member Info'!G137</f>
        <v/>
      </c>
      <c r="E140" s="165">
        <f>'Member Info'!B137</f>
        <v>0</v>
      </c>
      <c r="F140" s="242"/>
      <c r="G140" s="166" t="str">
        <f>IF(E140=0,"",('Member Info'!K137+'Member Info'!L137))</f>
        <v/>
      </c>
      <c r="H140" s="419"/>
      <c r="I140" s="419"/>
      <c r="J140" s="26"/>
      <c r="K140" s="26"/>
      <c r="L140" s="384" t="str">
        <f>IF(E140=0,"",IF('Member Info'!F137&gt;$U$1,CONCATENATE("Joined with practice on ", TEXT('Member Info'!F137, "DD/MM/YYYY")),IF('Member Info'!N137&lt;&gt;"",IF('Member Info'!N137&lt;$T$1,CONCATENATE("Left Scheme on ", TEXT('Member Info'!N137, "DD/MM/YYYY")),IF(OR(G140="",G140=0),"Error Detected, No rate entered",IF(E140=0,"",IF(F140="","Error Detected, No Pensionable pay",IF(AS140=1,"No Part Time Status Entered",IF(AR140=1,"No Part Time Hours Entered",IF(ISERROR(AD140)," Unknown Values entered.",IF(V140+W140&lt;1,"Acceptable",IF(T140+U140=200, "No Contributions Entered", IF(M140="","Error Detected, Choose reason&gt;",IF(Z140="1",IF(V140=1,"Please Enter Deemed Pensionable Pay","Add Any Relevant Details Above"),"Please Give Details Above"))))))))))),IF(OR(G140="",G140=0),"Error Detected, No rate entered",IF(E140=0,"",IF(F140="","Error Detected, No Pensionable pay",IF(AS140=1,"No Part Time Status Entered",IF(AR140=1,"No Part Time Hours Entered",IF(ISERROR(AD140)," Unknown Values entered.",IF(V140+W140&lt;1,"Acceptable",IF(T140+U140=200, "No Contributions Entered", IF(M140="","Error Detected, Choose reason&gt;",IF(Z140="1",IF(V140=1,"Please Enter Deemed Pensionable Pay","Add relevant Details Above"),"Please give details Above")))))))))))))</f>
        <v/>
      </c>
      <c r="M140" s="260"/>
      <c r="N140" s="91"/>
      <c r="O140" s="91" t="str">
        <f t="shared" si="22"/>
        <v/>
      </c>
      <c r="P140" s="94">
        <f t="shared" si="23"/>
        <v>0</v>
      </c>
      <c r="Q140" s="94">
        <f t="shared" si="23"/>
        <v>0</v>
      </c>
      <c r="R140" s="218">
        <f>(ROUND((F140/100*'Member Info'!$W$2), 2))</f>
        <v>0</v>
      </c>
      <c r="S140" s="218" t="e">
        <f t="shared" si="24"/>
        <v>#VALUE!</v>
      </c>
      <c r="T140" s="218" t="str">
        <f t="shared" si="25"/>
        <v/>
      </c>
      <c r="U140" s="227" t="str">
        <f t="shared" si="26"/>
        <v/>
      </c>
      <c r="V140" s="228" t="str">
        <f t="shared" si="27"/>
        <v/>
      </c>
      <c r="W140" s="228" t="str">
        <f t="shared" si="28"/>
        <v/>
      </c>
      <c r="X140" s="222">
        <f t="shared" si="29"/>
        <v>0</v>
      </c>
      <c r="Y140" s="110">
        <f t="shared" si="30"/>
        <v>0</v>
      </c>
      <c r="Z140" s="235" t="str">
        <f t="shared" si="31"/>
        <v/>
      </c>
      <c r="AA140" s="240" t="b">
        <f t="shared" si="32"/>
        <v>0</v>
      </c>
      <c r="AB140" s="235">
        <f t="shared" si="33"/>
        <v>0</v>
      </c>
      <c r="AC140" s="235">
        <f>IF('Member Info'!N137="",1,"")</f>
        <v>1</v>
      </c>
      <c r="AD140" s="243" t="e">
        <f t="shared" si="34"/>
        <v>#VALUE!</v>
      </c>
      <c r="AE140" s="130" t="str">
        <f t="shared" si="21"/>
        <v/>
      </c>
      <c r="AF140" s="124">
        <f t="shared" si="35"/>
        <v>1</v>
      </c>
      <c r="AG140" s="124" t="str">
        <f>IF('Member Info'!N137&lt;&gt;"",IF(AND('Member Info'!N137&lt;=$U$1,'Member Info'!N137&gt;=$T$1),1,0),"")</f>
        <v/>
      </c>
      <c r="AI140" s="124" t="b">
        <f t="shared" si="36"/>
        <v>0</v>
      </c>
      <c r="AJ140" s="124">
        <f t="shared" si="37"/>
        <v>0</v>
      </c>
      <c r="AL140" s="124">
        <f t="shared" si="38"/>
        <v>0</v>
      </c>
      <c r="AM140" s="124">
        <f>IF('Member Info'!F137&gt;$T$1,1,0)</f>
        <v>0</v>
      </c>
      <c r="AN140" s="124" t="b">
        <f>IF(ISERROR(T140),ERROR.TYPE(#REF!)=ERROR.TYPE(T140),FALSE)</f>
        <v>0</v>
      </c>
      <c r="AO140" s="124" t="b">
        <f>IF(ISERROR(U140),ERROR.TYPE(#REF!)=ERROR.TYPE(U140),FALSE)</f>
        <v>0</v>
      </c>
      <c r="AP140" s="124">
        <f>IF('Member Info'!F137&gt;'GP1 April 25'!$U$1,1,0)</f>
        <v>0</v>
      </c>
      <c r="AQ140" s="124">
        <f t="shared" si="39"/>
        <v>0</v>
      </c>
      <c r="AR140" s="124">
        <f t="shared" si="40"/>
        <v>0</v>
      </c>
      <c r="AS140" s="124">
        <f t="shared" si="41"/>
        <v>1</v>
      </c>
    </row>
    <row r="141" spans="1:45" x14ac:dyDescent="0.25">
      <c r="A141" s="4">
        <v>110</v>
      </c>
      <c r="B141" s="164">
        <f>'Member Info'!D138</f>
        <v>0</v>
      </c>
      <c r="C141" s="164">
        <f>'Member Info'!E138</f>
        <v>0</v>
      </c>
      <c r="D141" s="164" t="str">
        <f>'Member Info'!G138</f>
        <v/>
      </c>
      <c r="E141" s="165">
        <f>'Member Info'!B138</f>
        <v>0</v>
      </c>
      <c r="F141" s="242"/>
      <c r="G141" s="166" t="str">
        <f>IF(E141=0,"",('Member Info'!K138+'Member Info'!L138))</f>
        <v/>
      </c>
      <c r="H141" s="419"/>
      <c r="I141" s="419"/>
      <c r="J141" s="26"/>
      <c r="K141" s="26"/>
      <c r="L141" s="384" t="str">
        <f>IF(E141=0,"",IF('Member Info'!F138&gt;$U$1,CONCATENATE("Joined with practice on ", TEXT('Member Info'!F138, "DD/MM/YYYY")),IF('Member Info'!N138&lt;&gt;"",IF('Member Info'!N138&lt;$T$1,CONCATENATE("Left Scheme on ", TEXT('Member Info'!N138, "DD/MM/YYYY")),IF(OR(G141="",G141=0),"Error Detected, No rate entered",IF(E141=0,"",IF(F141="","Error Detected, No Pensionable pay",IF(AS141=1,"No Part Time Status Entered",IF(AR141=1,"No Part Time Hours Entered",IF(ISERROR(AD141)," Unknown Values entered.",IF(V141+W141&lt;1,"Acceptable",IF(T141+U141=200, "No Contributions Entered", IF(M141="","Error Detected, Choose reason&gt;",IF(Z141="1",IF(V141=1,"Please Enter Deemed Pensionable Pay","Add Any Relevant Details Above"),"Please Give Details Above"))))))))))),IF(OR(G141="",G141=0),"Error Detected, No rate entered",IF(E141=0,"",IF(F141="","Error Detected, No Pensionable pay",IF(AS141=1,"No Part Time Status Entered",IF(AR141=1,"No Part Time Hours Entered",IF(ISERROR(AD141)," Unknown Values entered.",IF(V141+W141&lt;1,"Acceptable",IF(T141+U141=200, "No Contributions Entered", IF(M141="","Error Detected, Choose reason&gt;",IF(Z141="1",IF(V141=1,"Please Enter Deemed Pensionable Pay","Add relevant Details Above"),"Please give details Above")))))))))))))</f>
        <v/>
      </c>
      <c r="M141" s="260"/>
      <c r="N141" s="91"/>
      <c r="O141" s="91" t="str">
        <f t="shared" si="22"/>
        <v/>
      </c>
      <c r="P141" s="94">
        <f t="shared" si="23"/>
        <v>0</v>
      </c>
      <c r="Q141" s="94">
        <f t="shared" si="23"/>
        <v>0</v>
      </c>
      <c r="R141" s="218">
        <f>(ROUND((F141/100*'Member Info'!$W$2), 2))</f>
        <v>0</v>
      </c>
      <c r="S141" s="218" t="e">
        <f t="shared" si="24"/>
        <v>#VALUE!</v>
      </c>
      <c r="T141" s="218" t="str">
        <f t="shared" si="25"/>
        <v/>
      </c>
      <c r="U141" s="227" t="str">
        <f t="shared" si="26"/>
        <v/>
      </c>
      <c r="V141" s="228" t="str">
        <f t="shared" si="27"/>
        <v/>
      </c>
      <c r="W141" s="228" t="str">
        <f t="shared" si="28"/>
        <v/>
      </c>
      <c r="X141" s="222">
        <f t="shared" si="29"/>
        <v>0</v>
      </c>
      <c r="Y141" s="110">
        <f t="shared" si="30"/>
        <v>0</v>
      </c>
      <c r="Z141" s="235" t="str">
        <f t="shared" si="31"/>
        <v/>
      </c>
      <c r="AA141" s="240" t="b">
        <f t="shared" si="32"/>
        <v>0</v>
      </c>
      <c r="AB141" s="235">
        <f t="shared" si="33"/>
        <v>0</v>
      </c>
      <c r="AC141" s="235">
        <f>IF('Member Info'!N138="",1,"")</f>
        <v>1</v>
      </c>
      <c r="AD141" s="243" t="e">
        <f t="shared" si="34"/>
        <v>#VALUE!</v>
      </c>
      <c r="AE141" s="130" t="str">
        <f t="shared" si="21"/>
        <v/>
      </c>
      <c r="AF141" s="124">
        <f t="shared" si="35"/>
        <v>1</v>
      </c>
      <c r="AG141" s="124" t="str">
        <f>IF('Member Info'!N138&lt;&gt;"",IF(AND('Member Info'!N138&lt;=$U$1,'Member Info'!N138&gt;=$T$1),1,0),"")</f>
        <v/>
      </c>
      <c r="AI141" s="124" t="b">
        <f t="shared" si="36"/>
        <v>0</v>
      </c>
      <c r="AJ141" s="124">
        <f t="shared" si="37"/>
        <v>0</v>
      </c>
      <c r="AL141" s="124">
        <f t="shared" si="38"/>
        <v>0</v>
      </c>
      <c r="AM141" s="124">
        <f>IF('Member Info'!F138&gt;$T$1,1,0)</f>
        <v>0</v>
      </c>
      <c r="AN141" s="124" t="b">
        <f>IF(ISERROR(T141),ERROR.TYPE(#REF!)=ERROR.TYPE(T141),FALSE)</f>
        <v>0</v>
      </c>
      <c r="AO141" s="124" t="b">
        <f>IF(ISERROR(U141),ERROR.TYPE(#REF!)=ERROR.TYPE(U141),FALSE)</f>
        <v>0</v>
      </c>
      <c r="AP141" s="124">
        <f>IF('Member Info'!F138&gt;'GP1 April 25'!$U$1,1,0)</f>
        <v>0</v>
      </c>
      <c r="AQ141" s="124">
        <f t="shared" si="39"/>
        <v>0</v>
      </c>
      <c r="AR141" s="124">
        <f t="shared" si="40"/>
        <v>0</v>
      </c>
      <c r="AS141" s="124">
        <f t="shared" si="41"/>
        <v>1</v>
      </c>
    </row>
    <row r="142" spans="1:45" x14ac:dyDescent="0.25">
      <c r="A142" s="4">
        <v>111</v>
      </c>
      <c r="B142" s="164">
        <f>'Member Info'!D139</f>
        <v>0</v>
      </c>
      <c r="C142" s="164">
        <f>'Member Info'!E139</f>
        <v>0</v>
      </c>
      <c r="D142" s="164" t="str">
        <f>'Member Info'!G139</f>
        <v/>
      </c>
      <c r="E142" s="165">
        <f>'Member Info'!B139</f>
        <v>0</v>
      </c>
      <c r="F142" s="242"/>
      <c r="G142" s="166" t="str">
        <f>IF(E142=0,"",('Member Info'!K139+'Member Info'!L139))</f>
        <v/>
      </c>
      <c r="H142" s="419"/>
      <c r="I142" s="419"/>
      <c r="J142" s="26"/>
      <c r="K142" s="26"/>
      <c r="L142" s="384" t="str">
        <f>IF(E142=0,"",IF('Member Info'!F139&gt;$U$1,CONCATENATE("Joined with practice on ", TEXT('Member Info'!F139, "DD/MM/YYYY")),IF('Member Info'!N139&lt;&gt;"",IF('Member Info'!N139&lt;$T$1,CONCATENATE("Left Scheme on ", TEXT('Member Info'!N139, "DD/MM/YYYY")),IF(OR(G142="",G142=0),"Error Detected, No rate entered",IF(E142=0,"",IF(F142="","Error Detected, No Pensionable pay",IF(AS142=1,"No Part Time Status Entered",IF(AR142=1,"No Part Time Hours Entered",IF(ISERROR(AD142)," Unknown Values entered.",IF(V142+W142&lt;1,"Acceptable",IF(T142+U142=200, "No Contributions Entered", IF(M142="","Error Detected, Choose reason&gt;",IF(Z142="1",IF(V142=1,"Please Enter Deemed Pensionable Pay","Add Any Relevant Details Above"),"Please Give Details Above"))))))))))),IF(OR(G142="",G142=0),"Error Detected, No rate entered",IF(E142=0,"",IF(F142="","Error Detected, No Pensionable pay",IF(AS142=1,"No Part Time Status Entered",IF(AR142=1,"No Part Time Hours Entered",IF(ISERROR(AD142)," Unknown Values entered.",IF(V142+W142&lt;1,"Acceptable",IF(T142+U142=200, "No Contributions Entered", IF(M142="","Error Detected, Choose reason&gt;",IF(Z142="1",IF(V142=1,"Please Enter Deemed Pensionable Pay","Add relevant Details Above"),"Please give details Above")))))))))))))</f>
        <v/>
      </c>
      <c r="M142" s="260"/>
      <c r="N142" s="91"/>
      <c r="O142" s="91" t="str">
        <f t="shared" si="22"/>
        <v/>
      </c>
      <c r="P142" s="94">
        <f t="shared" si="23"/>
        <v>0</v>
      </c>
      <c r="Q142" s="94">
        <f t="shared" si="23"/>
        <v>0</v>
      </c>
      <c r="R142" s="218">
        <f>(ROUND((F142/100*'Member Info'!$W$2), 2))</f>
        <v>0</v>
      </c>
      <c r="S142" s="218" t="e">
        <f t="shared" si="24"/>
        <v>#VALUE!</v>
      </c>
      <c r="T142" s="218" t="str">
        <f t="shared" si="25"/>
        <v/>
      </c>
      <c r="U142" s="227" t="str">
        <f t="shared" si="26"/>
        <v/>
      </c>
      <c r="V142" s="228" t="str">
        <f t="shared" si="27"/>
        <v/>
      </c>
      <c r="W142" s="228" t="str">
        <f t="shared" si="28"/>
        <v/>
      </c>
      <c r="X142" s="222">
        <f t="shared" si="29"/>
        <v>0</v>
      </c>
      <c r="Y142" s="110">
        <f t="shared" si="30"/>
        <v>0</v>
      </c>
      <c r="Z142" s="235" t="str">
        <f t="shared" si="31"/>
        <v/>
      </c>
      <c r="AA142" s="240" t="b">
        <f t="shared" si="32"/>
        <v>0</v>
      </c>
      <c r="AB142" s="235">
        <f t="shared" si="33"/>
        <v>0</v>
      </c>
      <c r="AC142" s="235">
        <f>IF('Member Info'!N139="",1,"")</f>
        <v>1</v>
      </c>
      <c r="AD142" s="243" t="e">
        <f t="shared" si="34"/>
        <v>#VALUE!</v>
      </c>
      <c r="AE142" s="130" t="str">
        <f t="shared" si="21"/>
        <v/>
      </c>
      <c r="AF142" s="124">
        <f t="shared" si="35"/>
        <v>1</v>
      </c>
      <c r="AG142" s="124" t="str">
        <f>IF('Member Info'!N139&lt;&gt;"",IF(AND('Member Info'!N139&lt;=$U$1,'Member Info'!N139&gt;=$T$1),1,0),"")</f>
        <v/>
      </c>
      <c r="AI142" s="124" t="b">
        <f t="shared" si="36"/>
        <v>0</v>
      </c>
      <c r="AJ142" s="124">
        <f t="shared" si="37"/>
        <v>0</v>
      </c>
      <c r="AL142" s="124">
        <f t="shared" si="38"/>
        <v>0</v>
      </c>
      <c r="AM142" s="124">
        <f>IF('Member Info'!F139&gt;$T$1,1,0)</f>
        <v>0</v>
      </c>
      <c r="AN142" s="124" t="b">
        <f>IF(ISERROR(T142),ERROR.TYPE(#REF!)=ERROR.TYPE(T142),FALSE)</f>
        <v>0</v>
      </c>
      <c r="AO142" s="124" t="b">
        <f>IF(ISERROR(U142),ERROR.TYPE(#REF!)=ERROR.TYPE(U142),FALSE)</f>
        <v>0</v>
      </c>
      <c r="AP142" s="124">
        <f>IF('Member Info'!F139&gt;'GP1 April 25'!$U$1,1,0)</f>
        <v>0</v>
      </c>
      <c r="AQ142" s="124">
        <f t="shared" si="39"/>
        <v>0</v>
      </c>
      <c r="AR142" s="124">
        <f t="shared" si="40"/>
        <v>0</v>
      </c>
      <c r="AS142" s="124">
        <f t="shared" si="41"/>
        <v>1</v>
      </c>
    </row>
    <row r="143" spans="1:45" x14ac:dyDescent="0.25">
      <c r="A143" s="4">
        <v>112</v>
      </c>
      <c r="B143" s="164">
        <f>'Member Info'!D140</f>
        <v>0</v>
      </c>
      <c r="C143" s="164">
        <f>'Member Info'!E140</f>
        <v>0</v>
      </c>
      <c r="D143" s="164" t="str">
        <f>'Member Info'!G140</f>
        <v/>
      </c>
      <c r="E143" s="165">
        <f>'Member Info'!B140</f>
        <v>0</v>
      </c>
      <c r="F143" s="242"/>
      <c r="G143" s="166" t="str">
        <f>IF(E143=0,"",('Member Info'!K140+'Member Info'!L140))</f>
        <v/>
      </c>
      <c r="H143" s="419"/>
      <c r="I143" s="419"/>
      <c r="J143" s="26"/>
      <c r="K143" s="26"/>
      <c r="L143" s="384" t="str">
        <f>IF(E143=0,"",IF('Member Info'!F140&gt;$U$1,CONCATENATE("Joined with practice on ", TEXT('Member Info'!F140, "DD/MM/YYYY")),IF('Member Info'!N140&lt;&gt;"",IF('Member Info'!N140&lt;$T$1,CONCATENATE("Left Scheme on ", TEXT('Member Info'!N140, "DD/MM/YYYY")),IF(OR(G143="",G143=0),"Error Detected, No rate entered",IF(E143=0,"",IF(F143="","Error Detected, No Pensionable pay",IF(AS143=1,"No Part Time Status Entered",IF(AR143=1,"No Part Time Hours Entered",IF(ISERROR(AD143)," Unknown Values entered.",IF(V143+W143&lt;1,"Acceptable",IF(T143+U143=200, "No Contributions Entered", IF(M143="","Error Detected, Choose reason&gt;",IF(Z143="1",IF(V143=1,"Please Enter Deemed Pensionable Pay","Add Any Relevant Details Above"),"Please Give Details Above"))))))))))),IF(OR(G143="",G143=0),"Error Detected, No rate entered",IF(E143=0,"",IF(F143="","Error Detected, No Pensionable pay",IF(AS143=1,"No Part Time Status Entered",IF(AR143=1,"No Part Time Hours Entered",IF(ISERROR(AD143)," Unknown Values entered.",IF(V143+W143&lt;1,"Acceptable",IF(T143+U143=200, "No Contributions Entered", IF(M143="","Error Detected, Choose reason&gt;",IF(Z143="1",IF(V143=1,"Please Enter Deemed Pensionable Pay","Add relevant Details Above"),"Please give details Above")))))))))))))</f>
        <v/>
      </c>
      <c r="M143" s="260"/>
      <c r="N143" s="91"/>
      <c r="O143" s="91" t="str">
        <f t="shared" si="22"/>
        <v/>
      </c>
      <c r="P143" s="94">
        <f t="shared" si="23"/>
        <v>0</v>
      </c>
      <c r="Q143" s="94">
        <f t="shared" si="23"/>
        <v>0</v>
      </c>
      <c r="R143" s="218">
        <f>(ROUND((F143/100*'Member Info'!$W$2), 2))</f>
        <v>0</v>
      </c>
      <c r="S143" s="218" t="e">
        <f t="shared" si="24"/>
        <v>#VALUE!</v>
      </c>
      <c r="T143" s="218" t="str">
        <f t="shared" si="25"/>
        <v/>
      </c>
      <c r="U143" s="227" t="str">
        <f t="shared" si="26"/>
        <v/>
      </c>
      <c r="V143" s="228" t="str">
        <f t="shared" si="27"/>
        <v/>
      </c>
      <c r="W143" s="228" t="str">
        <f t="shared" si="28"/>
        <v/>
      </c>
      <c r="X143" s="222">
        <f t="shared" si="29"/>
        <v>0</v>
      </c>
      <c r="Y143" s="110">
        <f t="shared" si="30"/>
        <v>0</v>
      </c>
      <c r="Z143" s="235" t="str">
        <f t="shared" si="31"/>
        <v/>
      </c>
      <c r="AA143" s="240" t="b">
        <f t="shared" si="32"/>
        <v>0</v>
      </c>
      <c r="AB143" s="235">
        <f t="shared" si="33"/>
        <v>0</v>
      </c>
      <c r="AC143" s="235">
        <f>IF('Member Info'!N140="",1,"")</f>
        <v>1</v>
      </c>
      <c r="AD143" s="243" t="e">
        <f t="shared" si="34"/>
        <v>#VALUE!</v>
      </c>
      <c r="AE143" s="130" t="str">
        <f t="shared" si="21"/>
        <v/>
      </c>
      <c r="AF143" s="124">
        <f t="shared" si="35"/>
        <v>1</v>
      </c>
      <c r="AG143" s="124" t="str">
        <f>IF('Member Info'!N140&lt;&gt;"",IF(AND('Member Info'!N140&lt;=$U$1,'Member Info'!N140&gt;=$T$1),1,0),"")</f>
        <v/>
      </c>
      <c r="AI143" s="124" t="b">
        <f t="shared" si="36"/>
        <v>0</v>
      </c>
      <c r="AJ143" s="124">
        <f t="shared" si="37"/>
        <v>0</v>
      </c>
      <c r="AL143" s="124">
        <f t="shared" si="38"/>
        <v>0</v>
      </c>
      <c r="AM143" s="124">
        <f>IF('Member Info'!F140&gt;$T$1,1,0)</f>
        <v>0</v>
      </c>
      <c r="AN143" s="124" t="b">
        <f>IF(ISERROR(T143),ERROR.TYPE(#REF!)=ERROR.TYPE(T143),FALSE)</f>
        <v>0</v>
      </c>
      <c r="AO143" s="124" t="b">
        <f>IF(ISERROR(U143),ERROR.TYPE(#REF!)=ERROR.TYPE(U143),FALSE)</f>
        <v>0</v>
      </c>
      <c r="AP143" s="124">
        <f>IF('Member Info'!F140&gt;'GP1 April 25'!$U$1,1,0)</f>
        <v>0</v>
      </c>
      <c r="AQ143" s="124">
        <f t="shared" si="39"/>
        <v>0</v>
      </c>
      <c r="AR143" s="124">
        <f t="shared" si="40"/>
        <v>0</v>
      </c>
      <c r="AS143" s="124">
        <f t="shared" si="41"/>
        <v>1</v>
      </c>
    </row>
    <row r="144" spans="1:45" x14ac:dyDescent="0.25">
      <c r="A144" s="4">
        <v>113</v>
      </c>
      <c r="B144" s="164">
        <f>'Member Info'!D141</f>
        <v>0</v>
      </c>
      <c r="C144" s="164">
        <f>'Member Info'!E141</f>
        <v>0</v>
      </c>
      <c r="D144" s="164" t="str">
        <f>'Member Info'!G141</f>
        <v/>
      </c>
      <c r="E144" s="165">
        <f>'Member Info'!B141</f>
        <v>0</v>
      </c>
      <c r="F144" s="242"/>
      <c r="G144" s="166" t="str">
        <f>IF(E144=0,"",('Member Info'!K141+'Member Info'!L141))</f>
        <v/>
      </c>
      <c r="H144" s="419"/>
      <c r="I144" s="419"/>
      <c r="J144" s="26"/>
      <c r="K144" s="26"/>
      <c r="L144" s="384" t="str">
        <f>IF(E144=0,"",IF('Member Info'!F141&gt;$U$1,CONCATENATE("Joined with practice on ", TEXT('Member Info'!F141, "DD/MM/YYYY")),IF('Member Info'!N141&lt;&gt;"",IF('Member Info'!N141&lt;$T$1,CONCATENATE("Left Scheme on ", TEXT('Member Info'!N141, "DD/MM/YYYY")),IF(OR(G144="",G144=0),"Error Detected, No rate entered",IF(E144=0,"",IF(F144="","Error Detected, No Pensionable pay",IF(AS144=1,"No Part Time Status Entered",IF(AR144=1,"No Part Time Hours Entered",IF(ISERROR(AD144)," Unknown Values entered.",IF(V144+W144&lt;1,"Acceptable",IF(T144+U144=200, "No Contributions Entered", IF(M144="","Error Detected, Choose reason&gt;",IF(Z144="1",IF(V144=1,"Please Enter Deemed Pensionable Pay","Add Any Relevant Details Above"),"Please Give Details Above"))))))))))),IF(OR(G144="",G144=0),"Error Detected, No rate entered",IF(E144=0,"",IF(F144="","Error Detected, No Pensionable pay",IF(AS144=1,"No Part Time Status Entered",IF(AR144=1,"No Part Time Hours Entered",IF(ISERROR(AD144)," Unknown Values entered.",IF(V144+W144&lt;1,"Acceptable",IF(T144+U144=200, "No Contributions Entered", IF(M144="","Error Detected, Choose reason&gt;",IF(Z144="1",IF(V144=1,"Please Enter Deemed Pensionable Pay","Add relevant Details Above"),"Please give details Above")))))))))))))</f>
        <v/>
      </c>
      <c r="M144" s="260"/>
      <c r="N144" s="91"/>
      <c r="O144" s="91" t="str">
        <f t="shared" si="22"/>
        <v/>
      </c>
      <c r="P144" s="94">
        <f t="shared" si="23"/>
        <v>0</v>
      </c>
      <c r="Q144" s="94">
        <f t="shared" si="23"/>
        <v>0</v>
      </c>
      <c r="R144" s="218">
        <f>(ROUND((F144/100*'Member Info'!$W$2), 2))</f>
        <v>0</v>
      </c>
      <c r="S144" s="218" t="e">
        <f t="shared" si="24"/>
        <v>#VALUE!</v>
      </c>
      <c r="T144" s="218" t="str">
        <f t="shared" si="25"/>
        <v/>
      </c>
      <c r="U144" s="227" t="str">
        <f t="shared" si="26"/>
        <v/>
      </c>
      <c r="V144" s="228" t="str">
        <f t="shared" si="27"/>
        <v/>
      </c>
      <c r="W144" s="228" t="str">
        <f t="shared" si="28"/>
        <v/>
      </c>
      <c r="X144" s="222">
        <f t="shared" si="29"/>
        <v>0</v>
      </c>
      <c r="Y144" s="110">
        <f t="shared" si="30"/>
        <v>0</v>
      </c>
      <c r="Z144" s="235" t="str">
        <f t="shared" si="31"/>
        <v/>
      </c>
      <c r="AA144" s="240" t="b">
        <f t="shared" si="32"/>
        <v>0</v>
      </c>
      <c r="AB144" s="235">
        <f t="shared" si="33"/>
        <v>0</v>
      </c>
      <c r="AC144" s="235">
        <f>IF('Member Info'!N141="",1,"")</f>
        <v>1</v>
      </c>
      <c r="AD144" s="243" t="e">
        <f t="shared" si="34"/>
        <v>#VALUE!</v>
      </c>
      <c r="AE144" s="130" t="str">
        <f t="shared" si="21"/>
        <v/>
      </c>
      <c r="AF144" s="124">
        <f t="shared" si="35"/>
        <v>1</v>
      </c>
      <c r="AG144" s="124" t="str">
        <f>IF('Member Info'!N141&lt;&gt;"",IF(AND('Member Info'!N141&lt;=$U$1,'Member Info'!N141&gt;=$T$1),1,0),"")</f>
        <v/>
      </c>
      <c r="AI144" s="124" t="b">
        <f t="shared" si="36"/>
        <v>0</v>
      </c>
      <c r="AJ144" s="124">
        <f t="shared" si="37"/>
        <v>0</v>
      </c>
      <c r="AL144" s="124">
        <f t="shared" si="38"/>
        <v>0</v>
      </c>
      <c r="AM144" s="124">
        <f>IF('Member Info'!F141&gt;$T$1,1,0)</f>
        <v>0</v>
      </c>
      <c r="AN144" s="124" t="b">
        <f>IF(ISERROR(T144),ERROR.TYPE(#REF!)=ERROR.TYPE(T144),FALSE)</f>
        <v>0</v>
      </c>
      <c r="AO144" s="124" t="b">
        <f>IF(ISERROR(U144),ERROR.TYPE(#REF!)=ERROR.TYPE(U144),FALSE)</f>
        <v>0</v>
      </c>
      <c r="AP144" s="124">
        <f>IF('Member Info'!F141&gt;'GP1 April 25'!$U$1,1,0)</f>
        <v>0</v>
      </c>
      <c r="AQ144" s="124">
        <f t="shared" si="39"/>
        <v>0</v>
      </c>
      <c r="AR144" s="124">
        <f t="shared" si="40"/>
        <v>0</v>
      </c>
      <c r="AS144" s="124">
        <f t="shared" si="41"/>
        <v>1</v>
      </c>
    </row>
    <row r="145" spans="1:45" x14ac:dyDescent="0.25">
      <c r="A145" s="4">
        <v>114</v>
      </c>
      <c r="B145" s="164">
        <f>'Member Info'!D142</f>
        <v>0</v>
      </c>
      <c r="C145" s="164">
        <f>'Member Info'!E142</f>
        <v>0</v>
      </c>
      <c r="D145" s="164" t="str">
        <f>'Member Info'!G142</f>
        <v/>
      </c>
      <c r="E145" s="165">
        <f>'Member Info'!B142</f>
        <v>0</v>
      </c>
      <c r="F145" s="242"/>
      <c r="G145" s="166" t="str">
        <f>IF(E145=0,"",('Member Info'!K142+'Member Info'!L142))</f>
        <v/>
      </c>
      <c r="H145" s="419"/>
      <c r="I145" s="419"/>
      <c r="J145" s="26"/>
      <c r="K145" s="26"/>
      <c r="L145" s="384" t="str">
        <f>IF(E145=0,"",IF('Member Info'!F142&gt;$U$1,CONCATENATE("Joined with practice on ", TEXT('Member Info'!F142, "DD/MM/YYYY")),IF('Member Info'!N142&lt;&gt;"",IF('Member Info'!N142&lt;$T$1,CONCATENATE("Left Scheme on ", TEXT('Member Info'!N142, "DD/MM/YYYY")),IF(OR(G145="",G145=0),"Error Detected, No rate entered",IF(E145=0,"",IF(F145="","Error Detected, No Pensionable pay",IF(AS145=1,"No Part Time Status Entered",IF(AR145=1,"No Part Time Hours Entered",IF(ISERROR(AD145)," Unknown Values entered.",IF(V145+W145&lt;1,"Acceptable",IF(T145+U145=200, "No Contributions Entered", IF(M145="","Error Detected, Choose reason&gt;",IF(Z145="1",IF(V145=1,"Please Enter Deemed Pensionable Pay","Add Any Relevant Details Above"),"Please Give Details Above"))))))))))),IF(OR(G145="",G145=0),"Error Detected, No rate entered",IF(E145=0,"",IF(F145="","Error Detected, No Pensionable pay",IF(AS145=1,"No Part Time Status Entered",IF(AR145=1,"No Part Time Hours Entered",IF(ISERROR(AD145)," Unknown Values entered.",IF(V145+W145&lt;1,"Acceptable",IF(T145+U145=200, "No Contributions Entered", IF(M145="","Error Detected, Choose reason&gt;",IF(Z145="1",IF(V145=1,"Please Enter Deemed Pensionable Pay","Add relevant Details Above"),"Please give details Above")))))))))))))</f>
        <v/>
      </c>
      <c r="M145" s="260"/>
      <c r="N145" s="91"/>
      <c r="O145" s="91" t="str">
        <f t="shared" si="22"/>
        <v/>
      </c>
      <c r="P145" s="94">
        <f t="shared" si="23"/>
        <v>0</v>
      </c>
      <c r="Q145" s="94">
        <f t="shared" si="23"/>
        <v>0</v>
      </c>
      <c r="R145" s="218">
        <f>(ROUND((F145/100*'Member Info'!$W$2), 2))</f>
        <v>0</v>
      </c>
      <c r="S145" s="218" t="e">
        <f t="shared" si="24"/>
        <v>#VALUE!</v>
      </c>
      <c r="T145" s="218" t="str">
        <f t="shared" si="25"/>
        <v/>
      </c>
      <c r="U145" s="227" t="str">
        <f t="shared" si="26"/>
        <v/>
      </c>
      <c r="V145" s="228" t="str">
        <f t="shared" si="27"/>
        <v/>
      </c>
      <c r="W145" s="228" t="str">
        <f t="shared" si="28"/>
        <v/>
      </c>
      <c r="X145" s="222">
        <f t="shared" si="29"/>
        <v>0</v>
      </c>
      <c r="Y145" s="110">
        <f t="shared" si="30"/>
        <v>0</v>
      </c>
      <c r="Z145" s="235" t="str">
        <f t="shared" si="31"/>
        <v/>
      </c>
      <c r="AA145" s="240" t="b">
        <f t="shared" si="32"/>
        <v>0</v>
      </c>
      <c r="AB145" s="235">
        <f t="shared" si="33"/>
        <v>0</v>
      </c>
      <c r="AC145" s="235">
        <f>IF('Member Info'!N142="",1,"")</f>
        <v>1</v>
      </c>
      <c r="AD145" s="243" t="e">
        <f t="shared" si="34"/>
        <v>#VALUE!</v>
      </c>
      <c r="AE145" s="130" t="str">
        <f t="shared" si="21"/>
        <v/>
      </c>
      <c r="AF145" s="124">
        <f t="shared" si="35"/>
        <v>1</v>
      </c>
      <c r="AG145" s="124" t="str">
        <f>IF('Member Info'!N142&lt;&gt;"",IF(AND('Member Info'!N142&lt;=$U$1,'Member Info'!N142&gt;=$T$1),1,0),"")</f>
        <v/>
      </c>
      <c r="AI145" s="124" t="b">
        <f t="shared" si="36"/>
        <v>0</v>
      </c>
      <c r="AJ145" s="124">
        <f t="shared" si="37"/>
        <v>0</v>
      </c>
      <c r="AL145" s="124">
        <f t="shared" si="38"/>
        <v>0</v>
      </c>
      <c r="AM145" s="124">
        <f>IF('Member Info'!F142&gt;$T$1,1,0)</f>
        <v>0</v>
      </c>
      <c r="AN145" s="124" t="b">
        <f>IF(ISERROR(T145),ERROR.TYPE(#REF!)=ERROR.TYPE(T145),FALSE)</f>
        <v>0</v>
      </c>
      <c r="AO145" s="124" t="b">
        <f>IF(ISERROR(U145),ERROR.TYPE(#REF!)=ERROR.TYPE(U145),FALSE)</f>
        <v>0</v>
      </c>
      <c r="AP145" s="124">
        <f>IF('Member Info'!F142&gt;'GP1 April 25'!$U$1,1,0)</f>
        <v>0</v>
      </c>
      <c r="AQ145" s="124">
        <f t="shared" si="39"/>
        <v>0</v>
      </c>
      <c r="AR145" s="124">
        <f t="shared" si="40"/>
        <v>0</v>
      </c>
      <c r="AS145" s="124">
        <f t="shared" si="41"/>
        <v>1</v>
      </c>
    </row>
    <row r="146" spans="1:45" x14ac:dyDescent="0.25">
      <c r="A146" s="4">
        <v>115</v>
      </c>
      <c r="B146" s="164">
        <f>'Member Info'!D143</f>
        <v>0</v>
      </c>
      <c r="C146" s="164">
        <f>'Member Info'!E143</f>
        <v>0</v>
      </c>
      <c r="D146" s="164" t="str">
        <f>'Member Info'!G143</f>
        <v/>
      </c>
      <c r="E146" s="165">
        <f>'Member Info'!B143</f>
        <v>0</v>
      </c>
      <c r="F146" s="242"/>
      <c r="G146" s="166" t="str">
        <f>IF(E146=0,"",('Member Info'!K143+'Member Info'!L143))</f>
        <v/>
      </c>
      <c r="H146" s="419"/>
      <c r="I146" s="419"/>
      <c r="J146" s="26"/>
      <c r="K146" s="26"/>
      <c r="L146" s="384" t="str">
        <f>IF(E146=0,"",IF('Member Info'!F143&gt;$U$1,CONCATENATE("Joined with practice on ", TEXT('Member Info'!F143, "DD/MM/YYYY")),IF('Member Info'!N143&lt;&gt;"",IF('Member Info'!N143&lt;$T$1,CONCATENATE("Left Scheme on ", TEXT('Member Info'!N143, "DD/MM/YYYY")),IF(OR(G146="",G146=0),"Error Detected, No rate entered",IF(E146=0,"",IF(F146="","Error Detected, No Pensionable pay",IF(AS146=1,"No Part Time Status Entered",IF(AR146=1,"No Part Time Hours Entered",IF(ISERROR(AD146)," Unknown Values entered.",IF(V146+W146&lt;1,"Acceptable",IF(T146+U146=200, "No Contributions Entered", IF(M146="","Error Detected, Choose reason&gt;",IF(Z146="1",IF(V146=1,"Please Enter Deemed Pensionable Pay","Add Any Relevant Details Above"),"Please Give Details Above"))))))))))),IF(OR(G146="",G146=0),"Error Detected, No rate entered",IF(E146=0,"",IF(F146="","Error Detected, No Pensionable pay",IF(AS146=1,"No Part Time Status Entered",IF(AR146=1,"No Part Time Hours Entered",IF(ISERROR(AD146)," Unknown Values entered.",IF(V146+W146&lt;1,"Acceptable",IF(T146+U146=200, "No Contributions Entered", IF(M146="","Error Detected, Choose reason&gt;",IF(Z146="1",IF(V146=1,"Please Enter Deemed Pensionable Pay","Add relevant Details Above"),"Please give details Above")))))))))))))</f>
        <v/>
      </c>
      <c r="M146" s="260"/>
      <c r="N146" s="91"/>
      <c r="O146" s="91" t="str">
        <f t="shared" si="22"/>
        <v/>
      </c>
      <c r="P146" s="94">
        <f t="shared" si="23"/>
        <v>0</v>
      </c>
      <c r="Q146" s="94">
        <f t="shared" si="23"/>
        <v>0</v>
      </c>
      <c r="R146" s="218">
        <f>(ROUND((F146/100*'Member Info'!$W$2), 2))</f>
        <v>0</v>
      </c>
      <c r="S146" s="218" t="e">
        <f t="shared" si="24"/>
        <v>#VALUE!</v>
      </c>
      <c r="T146" s="218" t="str">
        <f t="shared" si="25"/>
        <v/>
      </c>
      <c r="U146" s="227" t="str">
        <f t="shared" si="26"/>
        <v/>
      </c>
      <c r="V146" s="228" t="str">
        <f t="shared" si="27"/>
        <v/>
      </c>
      <c r="W146" s="228" t="str">
        <f t="shared" si="28"/>
        <v/>
      </c>
      <c r="X146" s="222">
        <f t="shared" si="29"/>
        <v>0</v>
      </c>
      <c r="Y146" s="110">
        <f t="shared" si="30"/>
        <v>0</v>
      </c>
      <c r="Z146" s="235" t="str">
        <f t="shared" si="31"/>
        <v/>
      </c>
      <c r="AA146" s="240" t="b">
        <f t="shared" si="32"/>
        <v>0</v>
      </c>
      <c r="AB146" s="235">
        <f t="shared" si="33"/>
        <v>0</v>
      </c>
      <c r="AC146" s="235">
        <f>IF('Member Info'!N143="",1,"")</f>
        <v>1</v>
      </c>
      <c r="AD146" s="243" t="e">
        <f t="shared" si="34"/>
        <v>#VALUE!</v>
      </c>
      <c r="AE146" s="130" t="str">
        <f t="shared" si="21"/>
        <v/>
      </c>
      <c r="AF146" s="124">
        <f t="shared" si="35"/>
        <v>1</v>
      </c>
      <c r="AG146" s="124" t="str">
        <f>IF('Member Info'!N143&lt;&gt;"",IF(AND('Member Info'!N143&lt;=$U$1,'Member Info'!N143&gt;=$T$1),1,0),"")</f>
        <v/>
      </c>
      <c r="AI146" s="124" t="b">
        <f t="shared" si="36"/>
        <v>0</v>
      </c>
      <c r="AJ146" s="124">
        <f t="shared" si="37"/>
        <v>0</v>
      </c>
      <c r="AL146" s="124">
        <f t="shared" si="38"/>
        <v>0</v>
      </c>
      <c r="AM146" s="124">
        <f>IF('Member Info'!F143&gt;$T$1,1,0)</f>
        <v>0</v>
      </c>
      <c r="AN146" s="124" t="b">
        <f>IF(ISERROR(T146),ERROR.TYPE(#REF!)=ERROR.TYPE(T146),FALSE)</f>
        <v>0</v>
      </c>
      <c r="AO146" s="124" t="b">
        <f>IF(ISERROR(U146),ERROR.TYPE(#REF!)=ERROR.TYPE(U146),FALSE)</f>
        <v>0</v>
      </c>
      <c r="AP146" s="124">
        <f>IF('Member Info'!F143&gt;'GP1 April 25'!$U$1,1,0)</f>
        <v>0</v>
      </c>
      <c r="AQ146" s="124">
        <f t="shared" si="39"/>
        <v>0</v>
      </c>
      <c r="AR146" s="124">
        <f t="shared" si="40"/>
        <v>0</v>
      </c>
      <c r="AS146" s="124">
        <f t="shared" si="41"/>
        <v>1</v>
      </c>
    </row>
    <row r="147" spans="1:45" x14ac:dyDescent="0.25">
      <c r="A147" s="4">
        <v>116</v>
      </c>
      <c r="B147" s="164">
        <f>'Member Info'!D144</f>
        <v>0</v>
      </c>
      <c r="C147" s="164">
        <f>'Member Info'!E144</f>
        <v>0</v>
      </c>
      <c r="D147" s="164" t="str">
        <f>'Member Info'!G144</f>
        <v/>
      </c>
      <c r="E147" s="165">
        <f>'Member Info'!B144</f>
        <v>0</v>
      </c>
      <c r="F147" s="242"/>
      <c r="G147" s="166" t="str">
        <f>IF(E147=0,"",('Member Info'!K144+'Member Info'!L144))</f>
        <v/>
      </c>
      <c r="H147" s="419"/>
      <c r="I147" s="419"/>
      <c r="J147" s="26"/>
      <c r="K147" s="26"/>
      <c r="L147" s="384" t="str">
        <f>IF(E147=0,"",IF('Member Info'!F144&gt;$U$1,CONCATENATE("Joined with practice on ", TEXT('Member Info'!F144, "DD/MM/YYYY")),IF('Member Info'!N144&lt;&gt;"",IF('Member Info'!N144&lt;$T$1,CONCATENATE("Left Scheme on ", TEXT('Member Info'!N144, "DD/MM/YYYY")),IF(OR(G147="",G147=0),"Error Detected, No rate entered",IF(E147=0,"",IF(F147="","Error Detected, No Pensionable pay",IF(AS147=1,"No Part Time Status Entered",IF(AR147=1,"No Part Time Hours Entered",IF(ISERROR(AD147)," Unknown Values entered.",IF(V147+W147&lt;1,"Acceptable",IF(T147+U147=200, "No Contributions Entered", IF(M147="","Error Detected, Choose reason&gt;",IF(Z147="1",IF(V147=1,"Please Enter Deemed Pensionable Pay","Add Any Relevant Details Above"),"Please Give Details Above"))))))))))),IF(OR(G147="",G147=0),"Error Detected, No rate entered",IF(E147=0,"",IF(F147="","Error Detected, No Pensionable pay",IF(AS147=1,"No Part Time Status Entered",IF(AR147=1,"No Part Time Hours Entered",IF(ISERROR(AD147)," Unknown Values entered.",IF(V147+W147&lt;1,"Acceptable",IF(T147+U147=200, "No Contributions Entered", IF(M147="","Error Detected, Choose reason&gt;",IF(Z147="1",IF(V147=1,"Please Enter Deemed Pensionable Pay","Add relevant Details Above"),"Please give details Above")))))))))))))</f>
        <v/>
      </c>
      <c r="M147" s="260"/>
      <c r="N147" s="91"/>
      <c r="O147" s="91" t="str">
        <f t="shared" si="22"/>
        <v/>
      </c>
      <c r="P147" s="94">
        <f t="shared" si="23"/>
        <v>0</v>
      </c>
      <c r="Q147" s="94">
        <f t="shared" si="23"/>
        <v>0</v>
      </c>
      <c r="R147" s="218">
        <f>(ROUND((F147/100*'Member Info'!$W$2), 2))</f>
        <v>0</v>
      </c>
      <c r="S147" s="218" t="e">
        <f t="shared" si="24"/>
        <v>#VALUE!</v>
      </c>
      <c r="T147" s="218" t="str">
        <f t="shared" si="25"/>
        <v/>
      </c>
      <c r="U147" s="227" t="str">
        <f t="shared" si="26"/>
        <v/>
      </c>
      <c r="V147" s="228" t="str">
        <f t="shared" si="27"/>
        <v/>
      </c>
      <c r="W147" s="228" t="str">
        <f t="shared" si="28"/>
        <v/>
      </c>
      <c r="X147" s="222">
        <f t="shared" si="29"/>
        <v>0</v>
      </c>
      <c r="Y147" s="110">
        <f t="shared" si="30"/>
        <v>0</v>
      </c>
      <c r="Z147" s="235" t="str">
        <f t="shared" si="31"/>
        <v/>
      </c>
      <c r="AA147" s="240" t="b">
        <f t="shared" si="32"/>
        <v>0</v>
      </c>
      <c r="AB147" s="235">
        <f t="shared" si="33"/>
        <v>0</v>
      </c>
      <c r="AC147" s="235">
        <f>IF('Member Info'!N144="",1,"")</f>
        <v>1</v>
      </c>
      <c r="AD147" s="243" t="e">
        <f t="shared" si="34"/>
        <v>#VALUE!</v>
      </c>
      <c r="AE147" s="130" t="str">
        <f t="shared" si="21"/>
        <v/>
      </c>
      <c r="AF147" s="124">
        <f t="shared" si="35"/>
        <v>1</v>
      </c>
      <c r="AG147" s="124" t="str">
        <f>IF('Member Info'!N144&lt;&gt;"",IF(AND('Member Info'!N144&lt;=$U$1,'Member Info'!N144&gt;=$T$1),1,0),"")</f>
        <v/>
      </c>
      <c r="AI147" s="124" t="b">
        <f t="shared" si="36"/>
        <v>0</v>
      </c>
      <c r="AJ147" s="124">
        <f t="shared" si="37"/>
        <v>0</v>
      </c>
      <c r="AL147" s="124">
        <f t="shared" si="38"/>
        <v>0</v>
      </c>
      <c r="AM147" s="124">
        <f>IF('Member Info'!F144&gt;$T$1,1,0)</f>
        <v>0</v>
      </c>
      <c r="AN147" s="124" t="b">
        <f>IF(ISERROR(T147),ERROR.TYPE(#REF!)=ERROR.TYPE(T147),FALSE)</f>
        <v>0</v>
      </c>
      <c r="AO147" s="124" t="b">
        <f>IF(ISERROR(U147),ERROR.TYPE(#REF!)=ERROR.TYPE(U147),FALSE)</f>
        <v>0</v>
      </c>
      <c r="AP147" s="124">
        <f>IF('Member Info'!F144&gt;'GP1 April 25'!$U$1,1,0)</f>
        <v>0</v>
      </c>
      <c r="AQ147" s="124">
        <f t="shared" si="39"/>
        <v>0</v>
      </c>
      <c r="AR147" s="124">
        <f t="shared" si="40"/>
        <v>0</v>
      </c>
      <c r="AS147" s="124">
        <f t="shared" si="41"/>
        <v>1</v>
      </c>
    </row>
    <row r="148" spans="1:45" x14ac:dyDescent="0.25">
      <c r="A148" s="4">
        <v>117</v>
      </c>
      <c r="B148" s="164">
        <f>'Member Info'!D145</f>
        <v>0</v>
      </c>
      <c r="C148" s="164">
        <f>'Member Info'!E145</f>
        <v>0</v>
      </c>
      <c r="D148" s="164" t="str">
        <f>'Member Info'!G145</f>
        <v/>
      </c>
      <c r="E148" s="165">
        <f>'Member Info'!B145</f>
        <v>0</v>
      </c>
      <c r="F148" s="242"/>
      <c r="G148" s="166" t="str">
        <f>IF(E148=0,"",('Member Info'!K145+'Member Info'!L145))</f>
        <v/>
      </c>
      <c r="H148" s="419"/>
      <c r="I148" s="419"/>
      <c r="J148" s="26"/>
      <c r="K148" s="26"/>
      <c r="L148" s="384" t="str">
        <f>IF(E148=0,"",IF('Member Info'!F145&gt;$U$1,CONCATENATE("Joined with practice on ", TEXT('Member Info'!F145, "DD/MM/YYYY")),IF('Member Info'!N145&lt;&gt;"",IF('Member Info'!N145&lt;$T$1,CONCATENATE("Left Scheme on ", TEXT('Member Info'!N145, "DD/MM/YYYY")),IF(OR(G148="",G148=0),"Error Detected, No rate entered",IF(E148=0,"",IF(F148="","Error Detected, No Pensionable pay",IF(AS148=1,"No Part Time Status Entered",IF(AR148=1,"No Part Time Hours Entered",IF(ISERROR(AD148)," Unknown Values entered.",IF(V148+W148&lt;1,"Acceptable",IF(T148+U148=200, "No Contributions Entered", IF(M148="","Error Detected, Choose reason&gt;",IF(Z148="1",IF(V148=1,"Please Enter Deemed Pensionable Pay","Add Any Relevant Details Above"),"Please Give Details Above"))))))))))),IF(OR(G148="",G148=0),"Error Detected, No rate entered",IF(E148=0,"",IF(F148="","Error Detected, No Pensionable pay",IF(AS148=1,"No Part Time Status Entered",IF(AR148=1,"No Part Time Hours Entered",IF(ISERROR(AD148)," Unknown Values entered.",IF(V148+W148&lt;1,"Acceptable",IF(T148+U148=200, "No Contributions Entered", IF(M148="","Error Detected, Choose reason&gt;",IF(Z148="1",IF(V148=1,"Please Enter Deemed Pensionable Pay","Add relevant Details Above"),"Please give details Above")))))))))))))</f>
        <v/>
      </c>
      <c r="M148" s="260"/>
      <c r="N148" s="91"/>
      <c r="O148" s="91" t="str">
        <f t="shared" si="22"/>
        <v/>
      </c>
      <c r="P148" s="94">
        <f t="shared" si="23"/>
        <v>0</v>
      </c>
      <c r="Q148" s="94">
        <f t="shared" si="23"/>
        <v>0</v>
      </c>
      <c r="R148" s="218">
        <f>(ROUND((F148/100*'Member Info'!$W$2), 2))</f>
        <v>0</v>
      </c>
      <c r="S148" s="218" t="e">
        <f t="shared" si="24"/>
        <v>#VALUE!</v>
      </c>
      <c r="T148" s="218" t="str">
        <f t="shared" si="25"/>
        <v/>
      </c>
      <c r="U148" s="227" t="str">
        <f t="shared" si="26"/>
        <v/>
      </c>
      <c r="V148" s="228" t="str">
        <f t="shared" si="27"/>
        <v/>
      </c>
      <c r="W148" s="228" t="str">
        <f t="shared" si="28"/>
        <v/>
      </c>
      <c r="X148" s="222">
        <f t="shared" si="29"/>
        <v>0</v>
      </c>
      <c r="Y148" s="110">
        <f t="shared" si="30"/>
        <v>0</v>
      </c>
      <c r="Z148" s="235" t="str">
        <f t="shared" si="31"/>
        <v/>
      </c>
      <c r="AA148" s="240" t="b">
        <f t="shared" si="32"/>
        <v>0</v>
      </c>
      <c r="AB148" s="235">
        <f t="shared" si="33"/>
        <v>0</v>
      </c>
      <c r="AC148" s="235">
        <f>IF('Member Info'!N145="",1,"")</f>
        <v>1</v>
      </c>
      <c r="AD148" s="243" t="e">
        <f t="shared" si="34"/>
        <v>#VALUE!</v>
      </c>
      <c r="AE148" s="130" t="str">
        <f t="shared" si="21"/>
        <v/>
      </c>
      <c r="AF148" s="124">
        <f t="shared" si="35"/>
        <v>1</v>
      </c>
      <c r="AG148" s="124" t="str">
        <f>IF('Member Info'!N145&lt;&gt;"",IF(AND('Member Info'!N145&lt;=$U$1,'Member Info'!N145&gt;=$T$1),1,0),"")</f>
        <v/>
      </c>
      <c r="AI148" s="124" t="b">
        <f t="shared" si="36"/>
        <v>0</v>
      </c>
      <c r="AJ148" s="124">
        <f t="shared" si="37"/>
        <v>0</v>
      </c>
      <c r="AL148" s="124">
        <f t="shared" si="38"/>
        <v>0</v>
      </c>
      <c r="AM148" s="124">
        <f>IF('Member Info'!F145&gt;$T$1,1,0)</f>
        <v>0</v>
      </c>
      <c r="AN148" s="124" t="b">
        <f>IF(ISERROR(T148),ERROR.TYPE(#REF!)=ERROR.TYPE(T148),FALSE)</f>
        <v>0</v>
      </c>
      <c r="AO148" s="124" t="b">
        <f>IF(ISERROR(U148),ERROR.TYPE(#REF!)=ERROR.TYPE(U148),FALSE)</f>
        <v>0</v>
      </c>
      <c r="AP148" s="124">
        <f>IF('Member Info'!F145&gt;'GP1 April 25'!$U$1,1,0)</f>
        <v>0</v>
      </c>
      <c r="AQ148" s="124">
        <f t="shared" si="39"/>
        <v>0</v>
      </c>
      <c r="AR148" s="124">
        <f t="shared" si="40"/>
        <v>0</v>
      </c>
      <c r="AS148" s="124">
        <f t="shared" si="41"/>
        <v>1</v>
      </c>
    </row>
    <row r="149" spans="1:45" x14ac:dyDescent="0.25">
      <c r="A149" s="4">
        <v>118</v>
      </c>
      <c r="B149" s="164">
        <f>'Member Info'!D146</f>
        <v>0</v>
      </c>
      <c r="C149" s="164">
        <f>'Member Info'!E146</f>
        <v>0</v>
      </c>
      <c r="D149" s="164" t="str">
        <f>'Member Info'!G146</f>
        <v/>
      </c>
      <c r="E149" s="165">
        <f>'Member Info'!B146</f>
        <v>0</v>
      </c>
      <c r="F149" s="242"/>
      <c r="G149" s="166" t="str">
        <f>IF(E149=0,"",('Member Info'!K146+'Member Info'!L146))</f>
        <v/>
      </c>
      <c r="H149" s="419"/>
      <c r="I149" s="419"/>
      <c r="J149" s="26"/>
      <c r="K149" s="26"/>
      <c r="L149" s="384" t="str">
        <f>IF(E149=0,"",IF('Member Info'!F146&gt;$U$1,CONCATENATE("Joined with practice on ", TEXT('Member Info'!F146, "DD/MM/YYYY")),IF('Member Info'!N146&lt;&gt;"",IF('Member Info'!N146&lt;$T$1,CONCATENATE("Left Scheme on ", TEXT('Member Info'!N146, "DD/MM/YYYY")),IF(OR(G149="",G149=0),"Error Detected, No rate entered",IF(E149=0,"",IF(F149="","Error Detected, No Pensionable pay",IF(AS149=1,"No Part Time Status Entered",IF(AR149=1,"No Part Time Hours Entered",IF(ISERROR(AD149)," Unknown Values entered.",IF(V149+W149&lt;1,"Acceptable",IF(T149+U149=200, "No Contributions Entered", IF(M149="","Error Detected, Choose reason&gt;",IF(Z149="1",IF(V149=1,"Please Enter Deemed Pensionable Pay","Add Any Relevant Details Above"),"Please Give Details Above"))))))))))),IF(OR(G149="",G149=0),"Error Detected, No rate entered",IF(E149=0,"",IF(F149="","Error Detected, No Pensionable pay",IF(AS149=1,"No Part Time Status Entered",IF(AR149=1,"No Part Time Hours Entered",IF(ISERROR(AD149)," Unknown Values entered.",IF(V149+W149&lt;1,"Acceptable",IF(T149+U149=200, "No Contributions Entered", IF(M149="","Error Detected, Choose reason&gt;",IF(Z149="1",IF(V149=1,"Please Enter Deemed Pensionable Pay","Add relevant Details Above"),"Please give details Above")))))))))))))</f>
        <v/>
      </c>
      <c r="M149" s="260"/>
      <c r="N149" s="91"/>
      <c r="O149" s="91" t="str">
        <f t="shared" si="22"/>
        <v/>
      </c>
      <c r="P149" s="94">
        <f t="shared" si="23"/>
        <v>0</v>
      </c>
      <c r="Q149" s="94">
        <f t="shared" si="23"/>
        <v>0</v>
      </c>
      <c r="R149" s="218">
        <f>(ROUND((F149/100*'Member Info'!$W$2), 2))</f>
        <v>0</v>
      </c>
      <c r="S149" s="218" t="e">
        <f t="shared" si="24"/>
        <v>#VALUE!</v>
      </c>
      <c r="T149" s="218" t="str">
        <f t="shared" si="25"/>
        <v/>
      </c>
      <c r="U149" s="227" t="str">
        <f t="shared" si="26"/>
        <v/>
      </c>
      <c r="V149" s="228" t="str">
        <f t="shared" si="27"/>
        <v/>
      </c>
      <c r="W149" s="228" t="str">
        <f t="shared" si="28"/>
        <v/>
      </c>
      <c r="X149" s="222">
        <f t="shared" si="29"/>
        <v>0</v>
      </c>
      <c r="Y149" s="110">
        <f t="shared" si="30"/>
        <v>0</v>
      </c>
      <c r="Z149" s="235" t="str">
        <f t="shared" si="31"/>
        <v/>
      </c>
      <c r="AA149" s="240" t="b">
        <f t="shared" si="32"/>
        <v>0</v>
      </c>
      <c r="AB149" s="235">
        <f t="shared" si="33"/>
        <v>0</v>
      </c>
      <c r="AC149" s="235">
        <f>IF('Member Info'!N146="",1,"")</f>
        <v>1</v>
      </c>
      <c r="AD149" s="243" t="e">
        <f t="shared" si="34"/>
        <v>#VALUE!</v>
      </c>
      <c r="AE149" s="130" t="str">
        <f t="shared" si="21"/>
        <v/>
      </c>
      <c r="AF149" s="124">
        <f t="shared" si="35"/>
        <v>1</v>
      </c>
      <c r="AG149" s="124" t="str">
        <f>IF('Member Info'!N146&lt;&gt;"",IF(AND('Member Info'!N146&lt;=$U$1,'Member Info'!N146&gt;=$T$1),1,0),"")</f>
        <v/>
      </c>
      <c r="AI149" s="124" t="b">
        <f t="shared" si="36"/>
        <v>0</v>
      </c>
      <c r="AJ149" s="124">
        <f t="shared" si="37"/>
        <v>0</v>
      </c>
      <c r="AL149" s="124">
        <f t="shared" si="38"/>
        <v>0</v>
      </c>
      <c r="AM149" s="124">
        <f>IF('Member Info'!F146&gt;$T$1,1,0)</f>
        <v>0</v>
      </c>
      <c r="AN149" s="124" t="b">
        <f>IF(ISERROR(T149),ERROR.TYPE(#REF!)=ERROR.TYPE(T149),FALSE)</f>
        <v>0</v>
      </c>
      <c r="AO149" s="124" t="b">
        <f>IF(ISERROR(U149),ERROR.TYPE(#REF!)=ERROR.TYPE(U149),FALSE)</f>
        <v>0</v>
      </c>
      <c r="AP149" s="124">
        <f>IF('Member Info'!F146&gt;'GP1 April 25'!$U$1,1,0)</f>
        <v>0</v>
      </c>
      <c r="AQ149" s="124">
        <f t="shared" si="39"/>
        <v>0</v>
      </c>
      <c r="AR149" s="124">
        <f t="shared" si="40"/>
        <v>0</v>
      </c>
      <c r="AS149" s="124">
        <f t="shared" si="41"/>
        <v>1</v>
      </c>
    </row>
    <row r="150" spans="1:45" x14ac:dyDescent="0.25">
      <c r="A150" s="4">
        <v>119</v>
      </c>
      <c r="B150" s="164">
        <f>'Member Info'!D147</f>
        <v>0</v>
      </c>
      <c r="C150" s="164">
        <f>'Member Info'!E147</f>
        <v>0</v>
      </c>
      <c r="D150" s="164" t="str">
        <f>'Member Info'!G147</f>
        <v/>
      </c>
      <c r="E150" s="165">
        <f>'Member Info'!B147</f>
        <v>0</v>
      </c>
      <c r="F150" s="242"/>
      <c r="G150" s="166" t="str">
        <f>IF(E150=0,"",('Member Info'!K147+'Member Info'!L147))</f>
        <v/>
      </c>
      <c r="H150" s="419"/>
      <c r="I150" s="419"/>
      <c r="J150" s="26"/>
      <c r="K150" s="26"/>
      <c r="L150" s="384" t="str">
        <f>IF(E150=0,"",IF('Member Info'!F147&gt;$U$1,CONCATENATE("Joined with practice on ", TEXT('Member Info'!F147, "DD/MM/YYYY")),IF('Member Info'!N147&lt;&gt;"",IF('Member Info'!N147&lt;$T$1,CONCATENATE("Left Scheme on ", TEXT('Member Info'!N147, "DD/MM/YYYY")),IF(OR(G150="",G150=0),"Error Detected, No rate entered",IF(E150=0,"",IF(F150="","Error Detected, No Pensionable pay",IF(AS150=1,"No Part Time Status Entered",IF(AR150=1,"No Part Time Hours Entered",IF(ISERROR(AD150)," Unknown Values entered.",IF(V150+W150&lt;1,"Acceptable",IF(T150+U150=200, "No Contributions Entered", IF(M150="","Error Detected, Choose reason&gt;",IF(Z150="1",IF(V150=1,"Please Enter Deemed Pensionable Pay","Add Any Relevant Details Above"),"Please Give Details Above"))))))))))),IF(OR(G150="",G150=0),"Error Detected, No rate entered",IF(E150=0,"",IF(F150="","Error Detected, No Pensionable pay",IF(AS150=1,"No Part Time Status Entered",IF(AR150=1,"No Part Time Hours Entered",IF(ISERROR(AD150)," Unknown Values entered.",IF(V150+W150&lt;1,"Acceptable",IF(T150+U150=200, "No Contributions Entered", IF(M150="","Error Detected, Choose reason&gt;",IF(Z150="1",IF(V150=1,"Please Enter Deemed Pensionable Pay","Add relevant Details Above"),"Please give details Above")))))))))))))</f>
        <v/>
      </c>
      <c r="M150" s="260"/>
      <c r="N150" s="91"/>
      <c r="O150" s="91" t="str">
        <f t="shared" si="22"/>
        <v/>
      </c>
      <c r="P150" s="94">
        <f t="shared" si="23"/>
        <v>0</v>
      </c>
      <c r="Q150" s="94">
        <f t="shared" si="23"/>
        <v>0</v>
      </c>
      <c r="R150" s="218">
        <f>(ROUND((F150/100*'Member Info'!$W$2), 2))</f>
        <v>0</v>
      </c>
      <c r="S150" s="218" t="e">
        <f t="shared" si="24"/>
        <v>#VALUE!</v>
      </c>
      <c r="T150" s="218" t="str">
        <f t="shared" si="25"/>
        <v/>
      </c>
      <c r="U150" s="227" t="str">
        <f t="shared" si="26"/>
        <v/>
      </c>
      <c r="V150" s="228" t="str">
        <f t="shared" si="27"/>
        <v/>
      </c>
      <c r="W150" s="228" t="str">
        <f t="shared" si="28"/>
        <v/>
      </c>
      <c r="X150" s="222">
        <f t="shared" si="29"/>
        <v>0</v>
      </c>
      <c r="Y150" s="110">
        <f t="shared" si="30"/>
        <v>0</v>
      </c>
      <c r="Z150" s="235" t="str">
        <f t="shared" si="31"/>
        <v/>
      </c>
      <c r="AA150" s="240" t="b">
        <f t="shared" si="32"/>
        <v>0</v>
      </c>
      <c r="AB150" s="235">
        <f t="shared" si="33"/>
        <v>0</v>
      </c>
      <c r="AC150" s="235">
        <f>IF('Member Info'!N147="",1,"")</f>
        <v>1</v>
      </c>
      <c r="AD150" s="243" t="e">
        <f t="shared" si="34"/>
        <v>#VALUE!</v>
      </c>
      <c r="AE150" s="130" t="str">
        <f t="shared" si="21"/>
        <v/>
      </c>
      <c r="AF150" s="124">
        <f t="shared" si="35"/>
        <v>1</v>
      </c>
      <c r="AG150" s="124" t="str">
        <f>IF('Member Info'!N147&lt;&gt;"",IF(AND('Member Info'!N147&lt;=$U$1,'Member Info'!N147&gt;=$T$1),1,0),"")</f>
        <v/>
      </c>
      <c r="AI150" s="124" t="b">
        <f t="shared" si="36"/>
        <v>0</v>
      </c>
      <c r="AJ150" s="124">
        <f t="shared" si="37"/>
        <v>0</v>
      </c>
      <c r="AL150" s="124">
        <f t="shared" si="38"/>
        <v>0</v>
      </c>
      <c r="AM150" s="124">
        <f>IF('Member Info'!F147&gt;$T$1,1,0)</f>
        <v>0</v>
      </c>
      <c r="AN150" s="124" t="b">
        <f>IF(ISERROR(T150),ERROR.TYPE(#REF!)=ERROR.TYPE(T150),FALSE)</f>
        <v>0</v>
      </c>
      <c r="AO150" s="124" t="b">
        <f>IF(ISERROR(U150),ERROR.TYPE(#REF!)=ERROR.TYPE(U150),FALSE)</f>
        <v>0</v>
      </c>
      <c r="AP150" s="124">
        <f>IF('Member Info'!F147&gt;'GP1 April 25'!$U$1,1,0)</f>
        <v>0</v>
      </c>
      <c r="AQ150" s="124">
        <f t="shared" si="39"/>
        <v>0</v>
      </c>
      <c r="AR150" s="124">
        <f t="shared" si="40"/>
        <v>0</v>
      </c>
      <c r="AS150" s="124">
        <f t="shared" si="41"/>
        <v>1</v>
      </c>
    </row>
    <row r="151" spans="1:45" x14ac:dyDescent="0.25">
      <c r="A151" s="4">
        <v>120</v>
      </c>
      <c r="B151" s="164">
        <f>'Member Info'!D148</f>
        <v>0</v>
      </c>
      <c r="C151" s="164">
        <f>'Member Info'!E148</f>
        <v>0</v>
      </c>
      <c r="D151" s="164" t="str">
        <f>'Member Info'!G148</f>
        <v/>
      </c>
      <c r="E151" s="165">
        <f>'Member Info'!B148</f>
        <v>0</v>
      </c>
      <c r="F151" s="242"/>
      <c r="G151" s="166" t="str">
        <f>IF(E151=0,"",('Member Info'!K148+'Member Info'!L148))</f>
        <v/>
      </c>
      <c r="H151" s="419"/>
      <c r="I151" s="419"/>
      <c r="J151" s="26"/>
      <c r="K151" s="26"/>
      <c r="L151" s="384" t="str">
        <f>IF(E151=0,"",IF('Member Info'!F148&gt;$U$1,CONCATENATE("Joined with practice on ", TEXT('Member Info'!F148, "DD/MM/YYYY")),IF('Member Info'!N148&lt;&gt;"",IF('Member Info'!N148&lt;$T$1,CONCATENATE("Left Scheme on ", TEXT('Member Info'!N148, "DD/MM/YYYY")),IF(OR(G151="",G151=0),"Error Detected, No rate entered",IF(E151=0,"",IF(F151="","Error Detected, No Pensionable pay",IF(AS151=1,"No Part Time Status Entered",IF(AR151=1,"No Part Time Hours Entered",IF(ISERROR(AD151)," Unknown Values entered.",IF(V151+W151&lt;1,"Acceptable",IF(T151+U151=200, "No Contributions Entered", IF(M151="","Error Detected, Choose reason&gt;",IF(Z151="1",IF(V151=1,"Please Enter Deemed Pensionable Pay","Add Any Relevant Details Above"),"Please Give Details Above"))))))))))),IF(OR(G151="",G151=0),"Error Detected, No rate entered",IF(E151=0,"",IF(F151="","Error Detected, No Pensionable pay",IF(AS151=1,"No Part Time Status Entered",IF(AR151=1,"No Part Time Hours Entered",IF(ISERROR(AD151)," Unknown Values entered.",IF(V151+W151&lt;1,"Acceptable",IF(T151+U151=200, "No Contributions Entered", IF(M151="","Error Detected, Choose reason&gt;",IF(Z151="1",IF(V151=1,"Please Enter Deemed Pensionable Pay","Add relevant Details Above"),"Please give details Above")))))))))))))</f>
        <v/>
      </c>
      <c r="M151" s="260"/>
      <c r="N151" s="91"/>
      <c r="O151" s="91" t="str">
        <f t="shared" si="22"/>
        <v/>
      </c>
      <c r="P151" s="94">
        <f t="shared" si="23"/>
        <v>0</v>
      </c>
      <c r="Q151" s="94">
        <f t="shared" si="23"/>
        <v>0</v>
      </c>
      <c r="R151" s="218">
        <f>(ROUND((F151/100*'Member Info'!$W$2), 2))</f>
        <v>0</v>
      </c>
      <c r="S151" s="218" t="e">
        <f t="shared" si="24"/>
        <v>#VALUE!</v>
      </c>
      <c r="T151" s="218" t="str">
        <f t="shared" si="25"/>
        <v/>
      </c>
      <c r="U151" s="227" t="str">
        <f t="shared" si="26"/>
        <v/>
      </c>
      <c r="V151" s="228" t="str">
        <f t="shared" si="27"/>
        <v/>
      </c>
      <c r="W151" s="228" t="str">
        <f t="shared" si="28"/>
        <v/>
      </c>
      <c r="X151" s="222">
        <f t="shared" si="29"/>
        <v>0</v>
      </c>
      <c r="Y151" s="110">
        <f t="shared" si="30"/>
        <v>0</v>
      </c>
      <c r="Z151" s="235" t="str">
        <f t="shared" si="31"/>
        <v/>
      </c>
      <c r="AA151" s="240" t="b">
        <f t="shared" si="32"/>
        <v>0</v>
      </c>
      <c r="AB151" s="235">
        <f t="shared" si="33"/>
        <v>0</v>
      </c>
      <c r="AC151" s="235">
        <f>IF('Member Info'!N148="",1,"")</f>
        <v>1</v>
      </c>
      <c r="AD151" s="243" t="e">
        <f t="shared" si="34"/>
        <v>#VALUE!</v>
      </c>
      <c r="AE151" s="130" t="str">
        <f t="shared" si="21"/>
        <v/>
      </c>
      <c r="AF151" s="124">
        <f t="shared" si="35"/>
        <v>1</v>
      </c>
      <c r="AG151" s="124" t="str">
        <f>IF('Member Info'!N148&lt;&gt;"",IF(AND('Member Info'!N148&lt;=$U$1,'Member Info'!N148&gt;=$T$1),1,0),"")</f>
        <v/>
      </c>
      <c r="AI151" s="124" t="b">
        <f t="shared" si="36"/>
        <v>0</v>
      </c>
      <c r="AJ151" s="124">
        <f t="shared" si="37"/>
        <v>0</v>
      </c>
      <c r="AL151" s="124">
        <f t="shared" si="38"/>
        <v>0</v>
      </c>
      <c r="AM151" s="124">
        <f>IF('Member Info'!F148&gt;$T$1,1,0)</f>
        <v>0</v>
      </c>
      <c r="AN151" s="124" t="b">
        <f>IF(ISERROR(T151),ERROR.TYPE(#REF!)=ERROR.TYPE(T151),FALSE)</f>
        <v>0</v>
      </c>
      <c r="AO151" s="124" t="b">
        <f>IF(ISERROR(U151),ERROR.TYPE(#REF!)=ERROR.TYPE(U151),FALSE)</f>
        <v>0</v>
      </c>
      <c r="AP151" s="124">
        <f>IF('Member Info'!F148&gt;'GP1 April 25'!$U$1,1,0)</f>
        <v>0</v>
      </c>
      <c r="AQ151" s="124">
        <f t="shared" si="39"/>
        <v>0</v>
      </c>
      <c r="AR151" s="124">
        <f t="shared" si="40"/>
        <v>0</v>
      </c>
      <c r="AS151" s="124">
        <f t="shared" si="41"/>
        <v>1</v>
      </c>
    </row>
    <row r="152" spans="1:45" x14ac:dyDescent="0.25">
      <c r="A152" s="4">
        <v>121</v>
      </c>
      <c r="B152" s="164">
        <f>'Member Info'!D149</f>
        <v>0</v>
      </c>
      <c r="C152" s="164">
        <f>'Member Info'!E149</f>
        <v>0</v>
      </c>
      <c r="D152" s="164" t="str">
        <f>'Member Info'!G149</f>
        <v/>
      </c>
      <c r="E152" s="165">
        <f>'Member Info'!B149</f>
        <v>0</v>
      </c>
      <c r="F152" s="242"/>
      <c r="G152" s="166" t="str">
        <f>IF(E152=0,"",('Member Info'!K149+'Member Info'!L149))</f>
        <v/>
      </c>
      <c r="H152" s="419"/>
      <c r="I152" s="419"/>
      <c r="J152" s="26"/>
      <c r="K152" s="26"/>
      <c r="L152" s="384" t="str">
        <f>IF(E152=0,"",IF('Member Info'!F149&gt;$U$1,CONCATENATE("Joined with practice on ", TEXT('Member Info'!F149, "DD/MM/YYYY")),IF('Member Info'!N149&lt;&gt;"",IF('Member Info'!N149&lt;$T$1,CONCATENATE("Left Scheme on ", TEXT('Member Info'!N149, "DD/MM/YYYY")),IF(OR(G152="",G152=0),"Error Detected, No rate entered",IF(E152=0,"",IF(F152="","Error Detected, No Pensionable pay",IF(AS152=1,"No Part Time Status Entered",IF(AR152=1,"No Part Time Hours Entered",IF(ISERROR(AD152)," Unknown Values entered.",IF(V152+W152&lt;1,"Acceptable",IF(T152+U152=200, "No Contributions Entered", IF(M152="","Error Detected, Choose reason&gt;",IF(Z152="1",IF(V152=1,"Please Enter Deemed Pensionable Pay","Add Any Relevant Details Above"),"Please Give Details Above"))))))))))),IF(OR(G152="",G152=0),"Error Detected, No rate entered",IF(E152=0,"",IF(F152="","Error Detected, No Pensionable pay",IF(AS152=1,"No Part Time Status Entered",IF(AR152=1,"No Part Time Hours Entered",IF(ISERROR(AD152)," Unknown Values entered.",IF(V152+W152&lt;1,"Acceptable",IF(T152+U152=200, "No Contributions Entered", IF(M152="","Error Detected, Choose reason&gt;",IF(Z152="1",IF(V152=1,"Please Enter Deemed Pensionable Pay","Add relevant Details Above"),"Please give details Above")))))))))))))</f>
        <v/>
      </c>
      <c r="M152" s="260"/>
      <c r="N152" s="91"/>
      <c r="O152" s="91" t="str">
        <f t="shared" si="22"/>
        <v/>
      </c>
      <c r="P152" s="94">
        <f t="shared" si="23"/>
        <v>0</v>
      </c>
      <c r="Q152" s="94">
        <f t="shared" si="23"/>
        <v>0</v>
      </c>
      <c r="R152" s="218">
        <f>(ROUND((F152/100*'Member Info'!$W$2), 2))</f>
        <v>0</v>
      </c>
      <c r="S152" s="218" t="e">
        <f t="shared" si="24"/>
        <v>#VALUE!</v>
      </c>
      <c r="T152" s="218" t="str">
        <f t="shared" si="25"/>
        <v/>
      </c>
      <c r="U152" s="227" t="str">
        <f t="shared" si="26"/>
        <v/>
      </c>
      <c r="V152" s="228" t="str">
        <f t="shared" si="27"/>
        <v/>
      </c>
      <c r="W152" s="228" t="str">
        <f t="shared" si="28"/>
        <v/>
      </c>
      <c r="X152" s="222">
        <f t="shared" si="29"/>
        <v>0</v>
      </c>
      <c r="Y152" s="110">
        <f t="shared" si="30"/>
        <v>0</v>
      </c>
      <c r="Z152" s="235" t="str">
        <f t="shared" si="31"/>
        <v/>
      </c>
      <c r="AA152" s="240" t="b">
        <f t="shared" si="32"/>
        <v>0</v>
      </c>
      <c r="AB152" s="235">
        <f t="shared" si="33"/>
        <v>0</v>
      </c>
      <c r="AC152" s="235">
        <f>IF('Member Info'!N149="",1,"")</f>
        <v>1</v>
      </c>
      <c r="AD152" s="243" t="e">
        <f t="shared" si="34"/>
        <v>#VALUE!</v>
      </c>
      <c r="AE152" s="130" t="str">
        <f t="shared" si="21"/>
        <v/>
      </c>
      <c r="AF152" s="124">
        <f t="shared" si="35"/>
        <v>1</v>
      </c>
      <c r="AG152" s="124" t="str">
        <f>IF('Member Info'!N149&lt;&gt;"",IF(AND('Member Info'!N149&lt;=$U$1,'Member Info'!N149&gt;=$T$1),1,0),"")</f>
        <v/>
      </c>
      <c r="AI152" s="124" t="b">
        <f t="shared" si="36"/>
        <v>0</v>
      </c>
      <c r="AJ152" s="124">
        <f t="shared" si="37"/>
        <v>0</v>
      </c>
      <c r="AL152" s="124">
        <f t="shared" si="38"/>
        <v>0</v>
      </c>
      <c r="AM152" s="124">
        <f>IF('Member Info'!F149&gt;$T$1,1,0)</f>
        <v>0</v>
      </c>
      <c r="AN152" s="124" t="b">
        <f>IF(ISERROR(T152),ERROR.TYPE(#REF!)=ERROR.TYPE(T152),FALSE)</f>
        <v>0</v>
      </c>
      <c r="AO152" s="124" t="b">
        <f>IF(ISERROR(U152),ERROR.TYPE(#REF!)=ERROR.TYPE(U152),FALSE)</f>
        <v>0</v>
      </c>
      <c r="AP152" s="124">
        <f>IF('Member Info'!F149&gt;'GP1 April 25'!$U$1,1,0)</f>
        <v>0</v>
      </c>
      <c r="AQ152" s="124">
        <f t="shared" si="39"/>
        <v>0</v>
      </c>
      <c r="AR152" s="124">
        <f t="shared" si="40"/>
        <v>0</v>
      </c>
      <c r="AS152" s="124">
        <f t="shared" si="41"/>
        <v>1</v>
      </c>
    </row>
    <row r="153" spans="1:45" x14ac:dyDescent="0.25">
      <c r="A153" s="4">
        <v>122</v>
      </c>
      <c r="B153" s="164">
        <f>'Member Info'!D150</f>
        <v>0</v>
      </c>
      <c r="C153" s="164">
        <f>'Member Info'!E150</f>
        <v>0</v>
      </c>
      <c r="D153" s="164" t="str">
        <f>'Member Info'!G150</f>
        <v/>
      </c>
      <c r="E153" s="165">
        <f>'Member Info'!B150</f>
        <v>0</v>
      </c>
      <c r="F153" s="242"/>
      <c r="G153" s="166" t="str">
        <f>IF(E153=0,"",('Member Info'!K150+'Member Info'!L150))</f>
        <v/>
      </c>
      <c r="H153" s="419"/>
      <c r="I153" s="419"/>
      <c r="J153" s="26"/>
      <c r="K153" s="26"/>
      <c r="L153" s="384" t="str">
        <f>IF(E153=0,"",IF('Member Info'!F150&gt;$U$1,CONCATENATE("Joined with practice on ", TEXT('Member Info'!F150, "DD/MM/YYYY")),IF('Member Info'!N150&lt;&gt;"",IF('Member Info'!N150&lt;$T$1,CONCATENATE("Left Scheme on ", TEXT('Member Info'!N150, "DD/MM/YYYY")),IF(OR(G153="",G153=0),"Error Detected, No rate entered",IF(E153=0,"",IF(F153="","Error Detected, No Pensionable pay",IF(AS153=1,"No Part Time Status Entered",IF(AR153=1,"No Part Time Hours Entered",IF(ISERROR(AD153)," Unknown Values entered.",IF(V153+W153&lt;1,"Acceptable",IF(T153+U153=200, "No Contributions Entered", IF(M153="","Error Detected, Choose reason&gt;",IF(Z153="1",IF(V153=1,"Please Enter Deemed Pensionable Pay","Add Any Relevant Details Above"),"Please Give Details Above"))))))))))),IF(OR(G153="",G153=0),"Error Detected, No rate entered",IF(E153=0,"",IF(F153="","Error Detected, No Pensionable pay",IF(AS153=1,"No Part Time Status Entered",IF(AR153=1,"No Part Time Hours Entered",IF(ISERROR(AD153)," Unknown Values entered.",IF(V153+W153&lt;1,"Acceptable",IF(T153+U153=200, "No Contributions Entered", IF(M153="","Error Detected, Choose reason&gt;",IF(Z153="1",IF(V153=1,"Please Enter Deemed Pensionable Pay","Add relevant Details Above"),"Please give details Above")))))))))))))</f>
        <v/>
      </c>
      <c r="M153" s="260"/>
      <c r="N153" s="91"/>
      <c r="O153" s="91" t="str">
        <f t="shared" si="22"/>
        <v/>
      </c>
      <c r="P153" s="94">
        <f t="shared" si="23"/>
        <v>0</v>
      </c>
      <c r="Q153" s="94">
        <f t="shared" si="23"/>
        <v>0</v>
      </c>
      <c r="R153" s="218">
        <f>(ROUND((F153/100*'Member Info'!$W$2), 2))</f>
        <v>0</v>
      </c>
      <c r="S153" s="218" t="e">
        <f t="shared" si="24"/>
        <v>#VALUE!</v>
      </c>
      <c r="T153" s="218" t="str">
        <f t="shared" si="25"/>
        <v/>
      </c>
      <c r="U153" s="227" t="str">
        <f t="shared" si="26"/>
        <v/>
      </c>
      <c r="V153" s="228" t="str">
        <f t="shared" si="27"/>
        <v/>
      </c>
      <c r="W153" s="228" t="str">
        <f t="shared" si="28"/>
        <v/>
      </c>
      <c r="X153" s="222">
        <f t="shared" si="29"/>
        <v>0</v>
      </c>
      <c r="Y153" s="110">
        <f t="shared" si="30"/>
        <v>0</v>
      </c>
      <c r="Z153" s="235" t="str">
        <f t="shared" si="31"/>
        <v/>
      </c>
      <c r="AA153" s="240" t="b">
        <f t="shared" si="32"/>
        <v>0</v>
      </c>
      <c r="AB153" s="235">
        <f t="shared" si="33"/>
        <v>0</v>
      </c>
      <c r="AC153" s="235">
        <f>IF('Member Info'!N150="",1,"")</f>
        <v>1</v>
      </c>
      <c r="AD153" s="243" t="e">
        <f t="shared" si="34"/>
        <v>#VALUE!</v>
      </c>
      <c r="AE153" s="130" t="str">
        <f t="shared" si="21"/>
        <v/>
      </c>
      <c r="AF153" s="124">
        <f t="shared" si="35"/>
        <v>1</v>
      </c>
      <c r="AG153" s="124" t="str">
        <f>IF('Member Info'!N150&lt;&gt;"",IF(AND('Member Info'!N150&lt;=$U$1,'Member Info'!N150&gt;=$T$1),1,0),"")</f>
        <v/>
      </c>
      <c r="AI153" s="124" t="b">
        <f t="shared" si="36"/>
        <v>0</v>
      </c>
      <c r="AJ153" s="124">
        <f t="shared" si="37"/>
        <v>0</v>
      </c>
      <c r="AL153" s="124">
        <f t="shared" si="38"/>
        <v>0</v>
      </c>
      <c r="AM153" s="124">
        <f>IF('Member Info'!F150&gt;$T$1,1,0)</f>
        <v>0</v>
      </c>
      <c r="AN153" s="124" t="b">
        <f>IF(ISERROR(T153),ERROR.TYPE(#REF!)=ERROR.TYPE(T153),FALSE)</f>
        <v>0</v>
      </c>
      <c r="AO153" s="124" t="b">
        <f>IF(ISERROR(U153),ERROR.TYPE(#REF!)=ERROR.TYPE(U153),FALSE)</f>
        <v>0</v>
      </c>
      <c r="AP153" s="124">
        <f>IF('Member Info'!F150&gt;'GP1 April 25'!$U$1,1,0)</f>
        <v>0</v>
      </c>
      <c r="AQ153" s="124">
        <f t="shared" si="39"/>
        <v>0</v>
      </c>
      <c r="AR153" s="124">
        <f t="shared" si="40"/>
        <v>0</v>
      </c>
      <c r="AS153" s="124">
        <f t="shared" si="41"/>
        <v>1</v>
      </c>
    </row>
    <row r="154" spans="1:45" x14ac:dyDescent="0.25">
      <c r="A154" s="4">
        <v>123</v>
      </c>
      <c r="B154" s="164">
        <f>'Member Info'!D151</f>
        <v>0</v>
      </c>
      <c r="C154" s="164">
        <f>'Member Info'!E151</f>
        <v>0</v>
      </c>
      <c r="D154" s="164" t="str">
        <f>'Member Info'!G151</f>
        <v/>
      </c>
      <c r="E154" s="165">
        <f>'Member Info'!B151</f>
        <v>0</v>
      </c>
      <c r="F154" s="242"/>
      <c r="G154" s="166" t="str">
        <f>IF(E154=0,"",('Member Info'!K151+'Member Info'!L151))</f>
        <v/>
      </c>
      <c r="H154" s="419"/>
      <c r="I154" s="419"/>
      <c r="J154" s="26"/>
      <c r="K154" s="26"/>
      <c r="L154" s="384" t="str">
        <f>IF(E154=0,"",IF('Member Info'!F151&gt;$U$1,CONCATENATE("Joined with practice on ", TEXT('Member Info'!F151, "DD/MM/YYYY")),IF('Member Info'!N151&lt;&gt;"",IF('Member Info'!N151&lt;$T$1,CONCATENATE("Left Scheme on ", TEXT('Member Info'!N151, "DD/MM/YYYY")),IF(OR(G154="",G154=0),"Error Detected, No rate entered",IF(E154=0,"",IF(F154="","Error Detected, No Pensionable pay",IF(AS154=1,"No Part Time Status Entered",IF(AR154=1,"No Part Time Hours Entered",IF(ISERROR(AD154)," Unknown Values entered.",IF(V154+W154&lt;1,"Acceptable",IF(T154+U154=200, "No Contributions Entered", IF(M154="","Error Detected, Choose reason&gt;",IF(Z154="1",IF(V154=1,"Please Enter Deemed Pensionable Pay","Add Any Relevant Details Above"),"Please Give Details Above"))))))))))),IF(OR(G154="",G154=0),"Error Detected, No rate entered",IF(E154=0,"",IF(F154="","Error Detected, No Pensionable pay",IF(AS154=1,"No Part Time Status Entered",IF(AR154=1,"No Part Time Hours Entered",IF(ISERROR(AD154)," Unknown Values entered.",IF(V154+W154&lt;1,"Acceptable",IF(T154+U154=200, "No Contributions Entered", IF(M154="","Error Detected, Choose reason&gt;",IF(Z154="1",IF(V154=1,"Please Enter Deemed Pensionable Pay","Add relevant Details Above"),"Please give details Above")))))))))))))</f>
        <v/>
      </c>
      <c r="M154" s="260"/>
      <c r="N154" s="91"/>
      <c r="O154" s="91" t="str">
        <f t="shared" si="22"/>
        <v/>
      </c>
      <c r="P154" s="94">
        <f t="shared" si="23"/>
        <v>0</v>
      </c>
      <c r="Q154" s="94">
        <f t="shared" si="23"/>
        <v>0</v>
      </c>
      <c r="R154" s="218">
        <f>(ROUND((F154/100*'Member Info'!$W$2), 2))</f>
        <v>0</v>
      </c>
      <c r="S154" s="218" t="e">
        <f t="shared" si="24"/>
        <v>#VALUE!</v>
      </c>
      <c r="T154" s="218" t="str">
        <f t="shared" si="25"/>
        <v/>
      </c>
      <c r="U154" s="227" t="str">
        <f t="shared" si="26"/>
        <v/>
      </c>
      <c r="V154" s="228" t="str">
        <f t="shared" si="27"/>
        <v/>
      </c>
      <c r="W154" s="228" t="str">
        <f t="shared" si="28"/>
        <v/>
      </c>
      <c r="X154" s="222">
        <f t="shared" si="29"/>
        <v>0</v>
      </c>
      <c r="Y154" s="110">
        <f t="shared" si="30"/>
        <v>0</v>
      </c>
      <c r="Z154" s="235" t="str">
        <f t="shared" si="31"/>
        <v/>
      </c>
      <c r="AA154" s="240" t="b">
        <f t="shared" si="32"/>
        <v>0</v>
      </c>
      <c r="AB154" s="235">
        <f t="shared" si="33"/>
        <v>0</v>
      </c>
      <c r="AC154" s="235">
        <f>IF('Member Info'!N151="",1,"")</f>
        <v>1</v>
      </c>
      <c r="AD154" s="243" t="e">
        <f t="shared" si="34"/>
        <v>#VALUE!</v>
      </c>
      <c r="AE154" s="130" t="str">
        <f t="shared" si="21"/>
        <v/>
      </c>
      <c r="AF154" s="124">
        <f t="shared" si="35"/>
        <v>1</v>
      </c>
      <c r="AG154" s="124" t="str">
        <f>IF('Member Info'!N151&lt;&gt;"",IF(AND('Member Info'!N151&lt;=$U$1,'Member Info'!N151&gt;=$T$1),1,0),"")</f>
        <v/>
      </c>
      <c r="AI154" s="124" t="b">
        <f t="shared" si="36"/>
        <v>0</v>
      </c>
      <c r="AJ154" s="124">
        <f t="shared" si="37"/>
        <v>0</v>
      </c>
      <c r="AL154" s="124">
        <f t="shared" si="38"/>
        <v>0</v>
      </c>
      <c r="AM154" s="124">
        <f>IF('Member Info'!F151&gt;$T$1,1,0)</f>
        <v>0</v>
      </c>
      <c r="AN154" s="124" t="b">
        <f>IF(ISERROR(T154),ERROR.TYPE(#REF!)=ERROR.TYPE(T154),FALSE)</f>
        <v>0</v>
      </c>
      <c r="AO154" s="124" t="b">
        <f>IF(ISERROR(U154),ERROR.TYPE(#REF!)=ERROR.TYPE(U154),FALSE)</f>
        <v>0</v>
      </c>
      <c r="AP154" s="124">
        <f>IF('Member Info'!F151&gt;'GP1 April 25'!$U$1,1,0)</f>
        <v>0</v>
      </c>
      <c r="AQ154" s="124">
        <f t="shared" si="39"/>
        <v>0</v>
      </c>
      <c r="AR154" s="124">
        <f t="shared" si="40"/>
        <v>0</v>
      </c>
      <c r="AS154" s="124">
        <f t="shared" si="41"/>
        <v>1</v>
      </c>
    </row>
    <row r="155" spans="1:45" x14ac:dyDescent="0.25">
      <c r="A155" s="4">
        <v>124</v>
      </c>
      <c r="B155" s="164">
        <f>'Member Info'!D152</f>
        <v>0</v>
      </c>
      <c r="C155" s="164">
        <f>'Member Info'!E152</f>
        <v>0</v>
      </c>
      <c r="D155" s="164" t="str">
        <f>'Member Info'!G152</f>
        <v/>
      </c>
      <c r="E155" s="165">
        <f>'Member Info'!B152</f>
        <v>0</v>
      </c>
      <c r="F155" s="242"/>
      <c r="G155" s="166" t="str">
        <f>IF(E155=0,"",('Member Info'!K152+'Member Info'!L152))</f>
        <v/>
      </c>
      <c r="H155" s="419"/>
      <c r="I155" s="419"/>
      <c r="J155" s="26"/>
      <c r="K155" s="26"/>
      <c r="L155" s="384" t="str">
        <f>IF(E155=0,"",IF('Member Info'!F152&gt;$U$1,CONCATENATE("Joined with practice on ", TEXT('Member Info'!F152, "DD/MM/YYYY")),IF('Member Info'!N152&lt;&gt;"",IF('Member Info'!N152&lt;$T$1,CONCATENATE("Left Scheme on ", TEXT('Member Info'!N152, "DD/MM/YYYY")),IF(OR(G155="",G155=0),"Error Detected, No rate entered",IF(E155=0,"",IF(F155="","Error Detected, No Pensionable pay",IF(AS155=1,"No Part Time Status Entered",IF(AR155=1,"No Part Time Hours Entered",IF(ISERROR(AD155)," Unknown Values entered.",IF(V155+W155&lt;1,"Acceptable",IF(T155+U155=200, "No Contributions Entered", IF(M155="","Error Detected, Choose reason&gt;",IF(Z155="1",IF(V155=1,"Please Enter Deemed Pensionable Pay","Add Any Relevant Details Above"),"Please Give Details Above"))))))))))),IF(OR(G155="",G155=0),"Error Detected, No rate entered",IF(E155=0,"",IF(F155="","Error Detected, No Pensionable pay",IF(AS155=1,"No Part Time Status Entered",IF(AR155=1,"No Part Time Hours Entered",IF(ISERROR(AD155)," Unknown Values entered.",IF(V155+W155&lt;1,"Acceptable",IF(T155+U155=200, "No Contributions Entered", IF(M155="","Error Detected, Choose reason&gt;",IF(Z155="1",IF(V155=1,"Please Enter Deemed Pensionable Pay","Add relevant Details Above"),"Please give details Above")))))))))))))</f>
        <v/>
      </c>
      <c r="M155" s="260"/>
      <c r="N155" s="91"/>
      <c r="O155" s="91" t="str">
        <f t="shared" si="22"/>
        <v/>
      </c>
      <c r="P155" s="94">
        <f t="shared" si="23"/>
        <v>0</v>
      </c>
      <c r="Q155" s="94">
        <f t="shared" si="23"/>
        <v>0</v>
      </c>
      <c r="R155" s="218">
        <f>(ROUND((F155/100*'Member Info'!$W$2), 2))</f>
        <v>0</v>
      </c>
      <c r="S155" s="218" t="e">
        <f t="shared" si="24"/>
        <v>#VALUE!</v>
      </c>
      <c r="T155" s="218" t="str">
        <f t="shared" si="25"/>
        <v/>
      </c>
      <c r="U155" s="227" t="str">
        <f t="shared" si="26"/>
        <v/>
      </c>
      <c r="V155" s="228" t="str">
        <f t="shared" si="27"/>
        <v/>
      </c>
      <c r="W155" s="228" t="str">
        <f t="shared" si="28"/>
        <v/>
      </c>
      <c r="X155" s="222">
        <f t="shared" si="29"/>
        <v>0</v>
      </c>
      <c r="Y155" s="110">
        <f t="shared" si="30"/>
        <v>0</v>
      </c>
      <c r="Z155" s="235" t="str">
        <f t="shared" si="31"/>
        <v/>
      </c>
      <c r="AA155" s="240" t="b">
        <f t="shared" si="32"/>
        <v>0</v>
      </c>
      <c r="AB155" s="235">
        <f t="shared" si="33"/>
        <v>0</v>
      </c>
      <c r="AC155" s="235">
        <f>IF('Member Info'!N152="",1,"")</f>
        <v>1</v>
      </c>
      <c r="AD155" s="243" t="e">
        <f t="shared" si="34"/>
        <v>#VALUE!</v>
      </c>
      <c r="AE155" s="130" t="str">
        <f t="shared" si="21"/>
        <v/>
      </c>
      <c r="AF155" s="124">
        <f t="shared" si="35"/>
        <v>1</v>
      </c>
      <c r="AG155" s="124" t="str">
        <f>IF('Member Info'!N152&lt;&gt;"",IF(AND('Member Info'!N152&lt;=$U$1,'Member Info'!N152&gt;=$T$1),1,0),"")</f>
        <v/>
      </c>
      <c r="AI155" s="124" t="b">
        <f t="shared" si="36"/>
        <v>0</v>
      </c>
      <c r="AJ155" s="124">
        <f t="shared" si="37"/>
        <v>0</v>
      </c>
      <c r="AL155" s="124">
        <f t="shared" si="38"/>
        <v>0</v>
      </c>
      <c r="AM155" s="124">
        <f>IF('Member Info'!F152&gt;$T$1,1,0)</f>
        <v>0</v>
      </c>
      <c r="AN155" s="124" t="b">
        <f>IF(ISERROR(T155),ERROR.TYPE(#REF!)=ERROR.TYPE(T155),FALSE)</f>
        <v>0</v>
      </c>
      <c r="AO155" s="124" t="b">
        <f>IF(ISERROR(U155),ERROR.TYPE(#REF!)=ERROR.TYPE(U155),FALSE)</f>
        <v>0</v>
      </c>
      <c r="AP155" s="124">
        <f>IF('Member Info'!F152&gt;'GP1 April 25'!$U$1,1,0)</f>
        <v>0</v>
      </c>
      <c r="AQ155" s="124">
        <f t="shared" si="39"/>
        <v>0</v>
      </c>
      <c r="AR155" s="124">
        <f t="shared" si="40"/>
        <v>0</v>
      </c>
      <c r="AS155" s="124">
        <f t="shared" si="41"/>
        <v>1</v>
      </c>
    </row>
    <row r="156" spans="1:45" x14ac:dyDescent="0.25">
      <c r="A156" s="4">
        <v>125</v>
      </c>
      <c r="B156" s="164">
        <f>'Member Info'!D153</f>
        <v>0</v>
      </c>
      <c r="C156" s="164">
        <f>'Member Info'!E153</f>
        <v>0</v>
      </c>
      <c r="D156" s="164" t="str">
        <f>'Member Info'!G153</f>
        <v/>
      </c>
      <c r="E156" s="165">
        <f>'Member Info'!B153</f>
        <v>0</v>
      </c>
      <c r="F156" s="242"/>
      <c r="G156" s="166" t="str">
        <f>IF(E156=0,"",('Member Info'!K153+'Member Info'!L153))</f>
        <v/>
      </c>
      <c r="H156" s="419"/>
      <c r="I156" s="419"/>
      <c r="J156" s="26"/>
      <c r="K156" s="26"/>
      <c r="L156" s="384" t="str">
        <f>IF(E156=0,"",IF('Member Info'!F153&gt;$U$1,CONCATENATE("Joined with practice on ", TEXT('Member Info'!F153, "DD/MM/YYYY")),IF('Member Info'!N153&lt;&gt;"",IF('Member Info'!N153&lt;$T$1,CONCATENATE("Left Scheme on ", TEXT('Member Info'!N153, "DD/MM/YYYY")),IF(OR(G156="",G156=0),"Error Detected, No rate entered",IF(E156=0,"",IF(F156="","Error Detected, No Pensionable pay",IF(AS156=1,"No Part Time Status Entered",IF(AR156=1,"No Part Time Hours Entered",IF(ISERROR(AD156)," Unknown Values entered.",IF(V156+W156&lt;1,"Acceptable",IF(T156+U156=200, "No Contributions Entered", IF(M156="","Error Detected, Choose reason&gt;",IF(Z156="1",IF(V156=1,"Please Enter Deemed Pensionable Pay","Add Any Relevant Details Above"),"Please Give Details Above"))))))))))),IF(OR(G156="",G156=0),"Error Detected, No rate entered",IF(E156=0,"",IF(F156="","Error Detected, No Pensionable pay",IF(AS156=1,"No Part Time Status Entered",IF(AR156=1,"No Part Time Hours Entered",IF(ISERROR(AD156)," Unknown Values entered.",IF(V156+W156&lt;1,"Acceptable",IF(T156+U156=200, "No Contributions Entered", IF(M156="","Error Detected, Choose reason&gt;",IF(Z156="1",IF(V156=1,"Please Enter Deemed Pensionable Pay","Add relevant Details Above"),"Please give details Above")))))))))))))</f>
        <v/>
      </c>
      <c r="M156" s="260"/>
      <c r="N156" s="91"/>
      <c r="O156" s="91" t="str">
        <f t="shared" si="22"/>
        <v/>
      </c>
      <c r="P156" s="94">
        <f t="shared" si="23"/>
        <v>0</v>
      </c>
      <c r="Q156" s="94">
        <f t="shared" si="23"/>
        <v>0</v>
      </c>
      <c r="R156" s="218">
        <f>(ROUND((F156/100*'Member Info'!$W$2), 2))</f>
        <v>0</v>
      </c>
      <c r="S156" s="218" t="e">
        <f t="shared" si="24"/>
        <v>#VALUE!</v>
      </c>
      <c r="T156" s="218" t="str">
        <f t="shared" si="25"/>
        <v/>
      </c>
      <c r="U156" s="227" t="str">
        <f t="shared" si="26"/>
        <v/>
      </c>
      <c r="V156" s="228" t="str">
        <f t="shared" si="27"/>
        <v/>
      </c>
      <c r="W156" s="228" t="str">
        <f t="shared" si="28"/>
        <v/>
      </c>
      <c r="X156" s="222">
        <f t="shared" si="29"/>
        <v>0</v>
      </c>
      <c r="Y156" s="110">
        <f t="shared" si="30"/>
        <v>0</v>
      </c>
      <c r="Z156" s="235" t="str">
        <f t="shared" si="31"/>
        <v/>
      </c>
      <c r="AA156" s="240" t="b">
        <f t="shared" si="32"/>
        <v>0</v>
      </c>
      <c r="AB156" s="235">
        <f t="shared" si="33"/>
        <v>0</v>
      </c>
      <c r="AC156" s="235">
        <f>IF('Member Info'!N153="",1,"")</f>
        <v>1</v>
      </c>
      <c r="AD156" s="243" t="e">
        <f t="shared" si="34"/>
        <v>#VALUE!</v>
      </c>
      <c r="AE156" s="130" t="str">
        <f t="shared" si="21"/>
        <v/>
      </c>
      <c r="AF156" s="124">
        <f t="shared" si="35"/>
        <v>1</v>
      </c>
      <c r="AG156" s="124" t="str">
        <f>IF('Member Info'!N153&lt;&gt;"",IF(AND('Member Info'!N153&lt;=$U$1,'Member Info'!N153&gt;=$T$1),1,0),"")</f>
        <v/>
      </c>
      <c r="AI156" s="124" t="b">
        <f t="shared" si="36"/>
        <v>0</v>
      </c>
      <c r="AJ156" s="124">
        <f t="shared" si="37"/>
        <v>0</v>
      </c>
      <c r="AL156" s="124">
        <f t="shared" si="38"/>
        <v>0</v>
      </c>
      <c r="AM156" s="124">
        <f>IF('Member Info'!F153&gt;$T$1,1,0)</f>
        <v>0</v>
      </c>
      <c r="AN156" s="124" t="b">
        <f>IF(ISERROR(T156),ERROR.TYPE(#REF!)=ERROR.TYPE(T156),FALSE)</f>
        <v>0</v>
      </c>
      <c r="AO156" s="124" t="b">
        <f>IF(ISERROR(U156),ERROR.TYPE(#REF!)=ERROR.TYPE(U156),FALSE)</f>
        <v>0</v>
      </c>
      <c r="AP156" s="124">
        <f>IF('Member Info'!F153&gt;'GP1 April 25'!$U$1,1,0)</f>
        <v>0</v>
      </c>
      <c r="AQ156" s="124">
        <f t="shared" si="39"/>
        <v>0</v>
      </c>
      <c r="AR156" s="124">
        <f t="shared" si="40"/>
        <v>0</v>
      </c>
      <c r="AS156" s="124">
        <f t="shared" si="41"/>
        <v>1</v>
      </c>
    </row>
    <row r="157" spans="1:45" x14ac:dyDescent="0.25">
      <c r="A157" s="4">
        <v>126</v>
      </c>
      <c r="B157" s="164">
        <f>'Member Info'!D154</f>
        <v>0</v>
      </c>
      <c r="C157" s="164">
        <f>'Member Info'!E154</f>
        <v>0</v>
      </c>
      <c r="D157" s="164" t="str">
        <f>'Member Info'!G154</f>
        <v/>
      </c>
      <c r="E157" s="165">
        <f>'Member Info'!B154</f>
        <v>0</v>
      </c>
      <c r="F157" s="242"/>
      <c r="G157" s="166" t="str">
        <f>IF(E157=0,"",('Member Info'!K154+'Member Info'!L154))</f>
        <v/>
      </c>
      <c r="H157" s="419"/>
      <c r="I157" s="419"/>
      <c r="J157" s="26"/>
      <c r="K157" s="26"/>
      <c r="L157" s="384" t="str">
        <f>IF(E157=0,"",IF('Member Info'!F154&gt;$U$1,CONCATENATE("Joined with practice on ", TEXT('Member Info'!F154, "DD/MM/YYYY")),IF('Member Info'!N154&lt;&gt;"",IF('Member Info'!N154&lt;$T$1,CONCATENATE("Left Scheme on ", TEXT('Member Info'!N154, "DD/MM/YYYY")),IF(OR(G157="",G157=0),"Error Detected, No rate entered",IF(E157=0,"",IF(F157="","Error Detected, No Pensionable pay",IF(AS157=1,"No Part Time Status Entered",IF(AR157=1,"No Part Time Hours Entered",IF(ISERROR(AD157)," Unknown Values entered.",IF(V157+W157&lt;1,"Acceptable",IF(T157+U157=200, "No Contributions Entered", IF(M157="","Error Detected, Choose reason&gt;",IF(Z157="1",IF(V157=1,"Please Enter Deemed Pensionable Pay","Add Any Relevant Details Above"),"Please Give Details Above"))))))))))),IF(OR(G157="",G157=0),"Error Detected, No rate entered",IF(E157=0,"",IF(F157="","Error Detected, No Pensionable pay",IF(AS157=1,"No Part Time Status Entered",IF(AR157=1,"No Part Time Hours Entered",IF(ISERROR(AD157)," Unknown Values entered.",IF(V157+W157&lt;1,"Acceptable",IF(T157+U157=200, "No Contributions Entered", IF(M157="","Error Detected, Choose reason&gt;",IF(Z157="1",IF(V157=1,"Please Enter Deemed Pensionable Pay","Add relevant Details Above"),"Please give details Above")))))))))))))</f>
        <v/>
      </c>
      <c r="M157" s="260"/>
      <c r="N157" s="91"/>
      <c r="O157" s="91" t="str">
        <f t="shared" si="22"/>
        <v/>
      </c>
      <c r="P157" s="94">
        <f t="shared" si="23"/>
        <v>0</v>
      </c>
      <c r="Q157" s="94">
        <f t="shared" si="23"/>
        <v>0</v>
      </c>
      <c r="R157" s="218">
        <f>(ROUND((F157/100*'Member Info'!$W$2), 2))</f>
        <v>0</v>
      </c>
      <c r="S157" s="218" t="e">
        <f t="shared" si="24"/>
        <v>#VALUE!</v>
      </c>
      <c r="T157" s="218" t="str">
        <f t="shared" si="25"/>
        <v/>
      </c>
      <c r="U157" s="227" t="str">
        <f t="shared" si="26"/>
        <v/>
      </c>
      <c r="V157" s="228" t="str">
        <f t="shared" si="27"/>
        <v/>
      </c>
      <c r="W157" s="228" t="str">
        <f t="shared" si="28"/>
        <v/>
      </c>
      <c r="X157" s="222">
        <f t="shared" si="29"/>
        <v>0</v>
      </c>
      <c r="Y157" s="110">
        <f t="shared" si="30"/>
        <v>0</v>
      </c>
      <c r="Z157" s="235" t="str">
        <f t="shared" si="31"/>
        <v/>
      </c>
      <c r="AA157" s="240" t="b">
        <f t="shared" si="32"/>
        <v>0</v>
      </c>
      <c r="AB157" s="235">
        <f t="shared" si="33"/>
        <v>0</v>
      </c>
      <c r="AC157" s="235">
        <f>IF('Member Info'!N154="",1,"")</f>
        <v>1</v>
      </c>
      <c r="AD157" s="243" t="e">
        <f t="shared" si="34"/>
        <v>#VALUE!</v>
      </c>
      <c r="AE157" s="130" t="str">
        <f t="shared" si="21"/>
        <v/>
      </c>
      <c r="AF157" s="124">
        <f t="shared" si="35"/>
        <v>1</v>
      </c>
      <c r="AG157" s="124" t="str">
        <f>IF('Member Info'!N154&lt;&gt;"",IF(AND('Member Info'!N154&lt;=$U$1,'Member Info'!N154&gt;=$T$1),1,0),"")</f>
        <v/>
      </c>
      <c r="AI157" s="124" t="b">
        <f t="shared" si="36"/>
        <v>0</v>
      </c>
      <c r="AJ157" s="124">
        <f t="shared" si="37"/>
        <v>0</v>
      </c>
      <c r="AL157" s="124">
        <f t="shared" si="38"/>
        <v>0</v>
      </c>
      <c r="AM157" s="124">
        <f>IF('Member Info'!F154&gt;$T$1,1,0)</f>
        <v>0</v>
      </c>
      <c r="AN157" s="124" t="b">
        <f>IF(ISERROR(T157),ERROR.TYPE(#REF!)=ERROR.TYPE(T157),FALSE)</f>
        <v>0</v>
      </c>
      <c r="AO157" s="124" t="b">
        <f>IF(ISERROR(U157),ERROR.TYPE(#REF!)=ERROR.TYPE(U157),FALSE)</f>
        <v>0</v>
      </c>
      <c r="AP157" s="124">
        <f>IF('Member Info'!F154&gt;'GP1 April 25'!$U$1,1,0)</f>
        <v>0</v>
      </c>
      <c r="AQ157" s="124">
        <f t="shared" si="39"/>
        <v>0</v>
      </c>
      <c r="AR157" s="124">
        <f t="shared" si="40"/>
        <v>0</v>
      </c>
      <c r="AS157" s="124">
        <f t="shared" si="41"/>
        <v>1</v>
      </c>
    </row>
    <row r="158" spans="1:45" x14ac:dyDescent="0.25">
      <c r="A158" s="4">
        <v>127</v>
      </c>
      <c r="B158" s="164">
        <f>'Member Info'!D155</f>
        <v>0</v>
      </c>
      <c r="C158" s="164">
        <f>'Member Info'!E155</f>
        <v>0</v>
      </c>
      <c r="D158" s="164" t="str">
        <f>'Member Info'!G155</f>
        <v/>
      </c>
      <c r="E158" s="165">
        <f>'Member Info'!B155</f>
        <v>0</v>
      </c>
      <c r="F158" s="242"/>
      <c r="G158" s="166" t="str">
        <f>IF(E158=0,"",('Member Info'!K155+'Member Info'!L155))</f>
        <v/>
      </c>
      <c r="H158" s="419"/>
      <c r="I158" s="419"/>
      <c r="J158" s="26"/>
      <c r="K158" s="26"/>
      <c r="L158" s="384" t="str">
        <f>IF(E158=0,"",IF('Member Info'!F155&gt;$U$1,CONCATENATE("Joined with practice on ", TEXT('Member Info'!F155, "DD/MM/YYYY")),IF('Member Info'!N155&lt;&gt;"",IF('Member Info'!N155&lt;$T$1,CONCATENATE("Left Scheme on ", TEXT('Member Info'!N155, "DD/MM/YYYY")),IF(OR(G158="",G158=0),"Error Detected, No rate entered",IF(E158=0,"",IF(F158="","Error Detected, No Pensionable pay",IF(AS158=1,"No Part Time Status Entered",IF(AR158=1,"No Part Time Hours Entered",IF(ISERROR(AD158)," Unknown Values entered.",IF(V158+W158&lt;1,"Acceptable",IF(T158+U158=200, "No Contributions Entered", IF(M158="","Error Detected, Choose reason&gt;",IF(Z158="1",IF(V158=1,"Please Enter Deemed Pensionable Pay","Add Any Relevant Details Above"),"Please Give Details Above"))))))))))),IF(OR(G158="",G158=0),"Error Detected, No rate entered",IF(E158=0,"",IF(F158="","Error Detected, No Pensionable pay",IF(AS158=1,"No Part Time Status Entered",IF(AR158=1,"No Part Time Hours Entered",IF(ISERROR(AD158)," Unknown Values entered.",IF(V158+W158&lt;1,"Acceptable",IF(T158+U158=200, "No Contributions Entered", IF(M158="","Error Detected, Choose reason&gt;",IF(Z158="1",IF(V158=1,"Please Enter Deemed Pensionable Pay","Add relevant Details Above"),"Please give details Above")))))))))))))</f>
        <v/>
      </c>
      <c r="M158" s="260"/>
      <c r="N158" s="91"/>
      <c r="O158" s="91" t="str">
        <f t="shared" si="22"/>
        <v/>
      </c>
      <c r="P158" s="94">
        <f t="shared" si="23"/>
        <v>0</v>
      </c>
      <c r="Q158" s="94">
        <f t="shared" si="23"/>
        <v>0</v>
      </c>
      <c r="R158" s="218">
        <f>(ROUND((F158/100*'Member Info'!$W$2), 2))</f>
        <v>0</v>
      </c>
      <c r="S158" s="218" t="e">
        <f t="shared" si="24"/>
        <v>#VALUE!</v>
      </c>
      <c r="T158" s="218" t="str">
        <f t="shared" si="25"/>
        <v/>
      </c>
      <c r="U158" s="227" t="str">
        <f t="shared" si="26"/>
        <v/>
      </c>
      <c r="V158" s="228" t="str">
        <f t="shared" si="27"/>
        <v/>
      </c>
      <c r="W158" s="228" t="str">
        <f t="shared" si="28"/>
        <v/>
      </c>
      <c r="X158" s="222">
        <f t="shared" si="29"/>
        <v>0</v>
      </c>
      <c r="Y158" s="110">
        <f t="shared" si="30"/>
        <v>0</v>
      </c>
      <c r="Z158" s="235" t="str">
        <f t="shared" si="31"/>
        <v/>
      </c>
      <c r="AA158" s="240" t="b">
        <f t="shared" si="32"/>
        <v>0</v>
      </c>
      <c r="AB158" s="235">
        <f t="shared" si="33"/>
        <v>0</v>
      </c>
      <c r="AC158" s="235">
        <f>IF('Member Info'!N155="",1,"")</f>
        <v>1</v>
      </c>
      <c r="AD158" s="243" t="e">
        <f t="shared" si="34"/>
        <v>#VALUE!</v>
      </c>
      <c r="AE158" s="130" t="str">
        <f t="shared" si="21"/>
        <v/>
      </c>
      <c r="AF158" s="124">
        <f t="shared" si="35"/>
        <v>1</v>
      </c>
      <c r="AG158" s="124" t="str">
        <f>IF('Member Info'!N155&lt;&gt;"",IF(AND('Member Info'!N155&lt;=$U$1,'Member Info'!N155&gt;=$T$1),1,0),"")</f>
        <v/>
      </c>
      <c r="AI158" s="124" t="b">
        <f t="shared" si="36"/>
        <v>0</v>
      </c>
      <c r="AJ158" s="124">
        <f t="shared" si="37"/>
        <v>0</v>
      </c>
      <c r="AL158" s="124">
        <f t="shared" si="38"/>
        <v>0</v>
      </c>
      <c r="AM158" s="124">
        <f>IF('Member Info'!F155&gt;$T$1,1,0)</f>
        <v>0</v>
      </c>
      <c r="AN158" s="124" t="b">
        <f>IF(ISERROR(T158),ERROR.TYPE(#REF!)=ERROR.TYPE(T158),FALSE)</f>
        <v>0</v>
      </c>
      <c r="AO158" s="124" t="b">
        <f>IF(ISERROR(U158),ERROR.TYPE(#REF!)=ERROR.TYPE(U158),FALSE)</f>
        <v>0</v>
      </c>
      <c r="AP158" s="124">
        <f>IF('Member Info'!F155&gt;'GP1 April 25'!$U$1,1,0)</f>
        <v>0</v>
      </c>
      <c r="AQ158" s="124">
        <f t="shared" si="39"/>
        <v>0</v>
      </c>
      <c r="AR158" s="124">
        <f t="shared" si="40"/>
        <v>0</v>
      </c>
      <c r="AS158" s="124">
        <f t="shared" si="41"/>
        <v>1</v>
      </c>
    </row>
    <row r="159" spans="1:45" x14ac:dyDescent="0.25">
      <c r="A159" s="4">
        <v>128</v>
      </c>
      <c r="B159" s="164">
        <f>'Member Info'!D156</f>
        <v>0</v>
      </c>
      <c r="C159" s="164">
        <f>'Member Info'!E156</f>
        <v>0</v>
      </c>
      <c r="D159" s="164" t="str">
        <f>'Member Info'!G156</f>
        <v/>
      </c>
      <c r="E159" s="165">
        <f>'Member Info'!B156</f>
        <v>0</v>
      </c>
      <c r="F159" s="242"/>
      <c r="G159" s="166" t="str">
        <f>IF(E159=0,"",('Member Info'!K156+'Member Info'!L156))</f>
        <v/>
      </c>
      <c r="H159" s="419"/>
      <c r="I159" s="419"/>
      <c r="J159" s="26"/>
      <c r="K159" s="26"/>
      <c r="L159" s="384" t="str">
        <f>IF(E159=0,"",IF('Member Info'!F156&gt;$U$1,CONCATENATE("Joined with practice on ", TEXT('Member Info'!F156, "DD/MM/YYYY")),IF('Member Info'!N156&lt;&gt;"",IF('Member Info'!N156&lt;$T$1,CONCATENATE("Left Scheme on ", TEXT('Member Info'!N156, "DD/MM/YYYY")),IF(OR(G159="",G159=0),"Error Detected, No rate entered",IF(E159=0,"",IF(F159="","Error Detected, No Pensionable pay",IF(AS159=1,"No Part Time Status Entered",IF(AR159=1,"No Part Time Hours Entered",IF(ISERROR(AD159)," Unknown Values entered.",IF(V159+W159&lt;1,"Acceptable",IF(T159+U159=200, "No Contributions Entered", IF(M159="","Error Detected, Choose reason&gt;",IF(Z159="1",IF(V159=1,"Please Enter Deemed Pensionable Pay","Add Any Relevant Details Above"),"Please Give Details Above"))))))))))),IF(OR(G159="",G159=0),"Error Detected, No rate entered",IF(E159=0,"",IF(F159="","Error Detected, No Pensionable pay",IF(AS159=1,"No Part Time Status Entered",IF(AR159=1,"No Part Time Hours Entered",IF(ISERROR(AD159)," Unknown Values entered.",IF(V159+W159&lt;1,"Acceptable",IF(T159+U159=200, "No Contributions Entered", IF(M159="","Error Detected, Choose reason&gt;",IF(Z159="1",IF(V159=1,"Please Enter Deemed Pensionable Pay","Add relevant Details Above"),"Please give details Above")))))))))))))</f>
        <v/>
      </c>
      <c r="M159" s="260"/>
      <c r="N159" s="91"/>
      <c r="O159" s="91" t="str">
        <f t="shared" si="22"/>
        <v/>
      </c>
      <c r="P159" s="94">
        <f t="shared" si="23"/>
        <v>0</v>
      </c>
      <c r="Q159" s="94">
        <f t="shared" si="23"/>
        <v>0</v>
      </c>
      <c r="R159" s="218">
        <f>(ROUND((F159/100*'Member Info'!$W$2), 2))</f>
        <v>0</v>
      </c>
      <c r="S159" s="218" t="e">
        <f t="shared" si="24"/>
        <v>#VALUE!</v>
      </c>
      <c r="T159" s="218" t="str">
        <f t="shared" si="25"/>
        <v/>
      </c>
      <c r="U159" s="227" t="str">
        <f t="shared" si="26"/>
        <v/>
      </c>
      <c r="V159" s="228" t="str">
        <f t="shared" si="27"/>
        <v/>
      </c>
      <c r="W159" s="228" t="str">
        <f t="shared" si="28"/>
        <v/>
      </c>
      <c r="X159" s="222">
        <f t="shared" si="29"/>
        <v>0</v>
      </c>
      <c r="Y159" s="110">
        <f t="shared" si="30"/>
        <v>0</v>
      </c>
      <c r="Z159" s="235" t="str">
        <f t="shared" si="31"/>
        <v/>
      </c>
      <c r="AA159" s="240" t="b">
        <f t="shared" si="32"/>
        <v>0</v>
      </c>
      <c r="AB159" s="235">
        <f t="shared" si="33"/>
        <v>0</v>
      </c>
      <c r="AC159" s="235">
        <f>IF('Member Info'!N156="",1,"")</f>
        <v>1</v>
      </c>
      <c r="AD159" s="243" t="e">
        <f t="shared" si="34"/>
        <v>#VALUE!</v>
      </c>
      <c r="AE159" s="130" t="str">
        <f t="shared" si="21"/>
        <v/>
      </c>
      <c r="AF159" s="124">
        <f t="shared" si="35"/>
        <v>1</v>
      </c>
      <c r="AG159" s="124" t="str">
        <f>IF('Member Info'!N156&lt;&gt;"",IF(AND('Member Info'!N156&lt;=$U$1,'Member Info'!N156&gt;=$T$1),1,0),"")</f>
        <v/>
      </c>
      <c r="AI159" s="124" t="b">
        <f t="shared" si="36"/>
        <v>0</v>
      </c>
      <c r="AJ159" s="124">
        <f t="shared" si="37"/>
        <v>0</v>
      </c>
      <c r="AL159" s="124">
        <f t="shared" si="38"/>
        <v>0</v>
      </c>
      <c r="AM159" s="124">
        <f>IF('Member Info'!F156&gt;$T$1,1,0)</f>
        <v>0</v>
      </c>
      <c r="AN159" s="124" t="b">
        <f>IF(ISERROR(T159),ERROR.TYPE(#REF!)=ERROR.TYPE(T159),FALSE)</f>
        <v>0</v>
      </c>
      <c r="AO159" s="124" t="b">
        <f>IF(ISERROR(U159),ERROR.TYPE(#REF!)=ERROR.TYPE(U159),FALSE)</f>
        <v>0</v>
      </c>
      <c r="AP159" s="124">
        <f>IF('Member Info'!F156&gt;'GP1 April 25'!$U$1,1,0)</f>
        <v>0</v>
      </c>
      <c r="AQ159" s="124">
        <f t="shared" si="39"/>
        <v>0</v>
      </c>
      <c r="AR159" s="124">
        <f t="shared" si="40"/>
        <v>0</v>
      </c>
      <c r="AS159" s="124">
        <f t="shared" si="41"/>
        <v>1</v>
      </c>
    </row>
    <row r="160" spans="1:45" x14ac:dyDescent="0.25">
      <c r="A160" s="4">
        <v>129</v>
      </c>
      <c r="B160" s="164">
        <f>'Member Info'!D157</f>
        <v>0</v>
      </c>
      <c r="C160" s="164">
        <f>'Member Info'!E157</f>
        <v>0</v>
      </c>
      <c r="D160" s="164" t="str">
        <f>'Member Info'!G157</f>
        <v/>
      </c>
      <c r="E160" s="165">
        <f>'Member Info'!B157</f>
        <v>0</v>
      </c>
      <c r="F160" s="242"/>
      <c r="G160" s="166" t="str">
        <f>IF(E160=0,"",('Member Info'!K157+'Member Info'!L157))</f>
        <v/>
      </c>
      <c r="H160" s="419"/>
      <c r="I160" s="419"/>
      <c r="J160" s="26"/>
      <c r="K160" s="26"/>
      <c r="L160" s="384" t="str">
        <f>IF(E160=0,"",IF('Member Info'!F157&gt;$U$1,CONCATENATE("Joined with practice on ", TEXT('Member Info'!F157, "DD/MM/YYYY")),IF('Member Info'!N157&lt;&gt;"",IF('Member Info'!N157&lt;$T$1,CONCATENATE("Left Scheme on ", TEXT('Member Info'!N157, "DD/MM/YYYY")),IF(OR(G160="",G160=0),"Error Detected, No rate entered",IF(E160=0,"",IF(F160="","Error Detected, No Pensionable pay",IF(AS160=1,"No Part Time Status Entered",IF(AR160=1,"No Part Time Hours Entered",IF(ISERROR(AD160)," Unknown Values entered.",IF(V160+W160&lt;1,"Acceptable",IF(T160+U160=200, "No Contributions Entered", IF(M160="","Error Detected, Choose reason&gt;",IF(Z160="1",IF(V160=1,"Please Enter Deemed Pensionable Pay","Add Any Relevant Details Above"),"Please Give Details Above"))))))))))),IF(OR(G160="",G160=0),"Error Detected, No rate entered",IF(E160=0,"",IF(F160="","Error Detected, No Pensionable pay",IF(AS160=1,"No Part Time Status Entered",IF(AR160=1,"No Part Time Hours Entered",IF(ISERROR(AD160)," Unknown Values entered.",IF(V160+W160&lt;1,"Acceptable",IF(T160+U160=200, "No Contributions Entered", IF(M160="","Error Detected, Choose reason&gt;",IF(Z160="1",IF(V160=1,"Please Enter Deemed Pensionable Pay","Add relevant Details Above"),"Please give details Above")))))))))))))</f>
        <v/>
      </c>
      <c r="M160" s="260"/>
      <c r="N160" s="91"/>
      <c r="O160" s="91" t="str">
        <f t="shared" si="22"/>
        <v/>
      </c>
      <c r="P160" s="94">
        <f t="shared" si="23"/>
        <v>0</v>
      </c>
      <c r="Q160" s="94">
        <f t="shared" si="23"/>
        <v>0</v>
      </c>
      <c r="R160" s="218">
        <f>(ROUND((F160/100*'Member Info'!$W$2), 2))</f>
        <v>0</v>
      </c>
      <c r="S160" s="218" t="e">
        <f t="shared" si="24"/>
        <v>#VALUE!</v>
      </c>
      <c r="T160" s="218" t="str">
        <f t="shared" si="25"/>
        <v/>
      </c>
      <c r="U160" s="227" t="str">
        <f t="shared" si="26"/>
        <v/>
      </c>
      <c r="V160" s="228" t="str">
        <f t="shared" si="27"/>
        <v/>
      </c>
      <c r="W160" s="228" t="str">
        <f t="shared" si="28"/>
        <v/>
      </c>
      <c r="X160" s="222">
        <f t="shared" si="29"/>
        <v>0</v>
      </c>
      <c r="Y160" s="110">
        <f t="shared" si="30"/>
        <v>0</v>
      </c>
      <c r="Z160" s="235" t="str">
        <f t="shared" si="31"/>
        <v/>
      </c>
      <c r="AA160" s="240" t="b">
        <f t="shared" si="32"/>
        <v>0</v>
      </c>
      <c r="AB160" s="235">
        <f t="shared" si="33"/>
        <v>0</v>
      </c>
      <c r="AC160" s="235">
        <f>IF('Member Info'!N157="",1,"")</f>
        <v>1</v>
      </c>
      <c r="AD160" s="243" t="e">
        <f t="shared" si="34"/>
        <v>#VALUE!</v>
      </c>
      <c r="AE160" s="130" t="str">
        <f t="shared" ref="AE160:AE181" si="42">IF(AP160=1,"",IF(Y160=1,"",IF(AG160=1,"",IF(E160=0,"",IF(AB160=1,"",IF(L160="acceptable","",IF(T160+U160="0","",T160+U160)))))))</f>
        <v/>
      </c>
      <c r="AF160" s="124">
        <f t="shared" si="35"/>
        <v>1</v>
      </c>
      <c r="AG160" s="124" t="str">
        <f>IF('Member Info'!N157&lt;&gt;"",IF(AND('Member Info'!N157&lt;=$U$1,'Member Info'!N157&gt;=$T$1),1,0),"")</f>
        <v/>
      </c>
      <c r="AI160" s="124" t="b">
        <f t="shared" si="36"/>
        <v>0</v>
      </c>
      <c r="AJ160" s="124">
        <f t="shared" si="37"/>
        <v>0</v>
      </c>
      <c r="AL160" s="124">
        <f t="shared" si="38"/>
        <v>0</v>
      </c>
      <c r="AM160" s="124">
        <f>IF('Member Info'!F157&gt;$T$1,1,0)</f>
        <v>0</v>
      </c>
      <c r="AN160" s="124" t="b">
        <f>IF(ISERROR(T160),ERROR.TYPE(#REF!)=ERROR.TYPE(T160),FALSE)</f>
        <v>0</v>
      </c>
      <c r="AO160" s="124" t="b">
        <f>IF(ISERROR(U160),ERROR.TYPE(#REF!)=ERROR.TYPE(U160),FALSE)</f>
        <v>0</v>
      </c>
      <c r="AP160" s="124">
        <f>IF('Member Info'!F157&gt;'GP1 April 25'!$U$1,1,0)</f>
        <v>0</v>
      </c>
      <c r="AQ160" s="124">
        <f t="shared" si="39"/>
        <v>0</v>
      </c>
      <c r="AR160" s="124">
        <f t="shared" si="40"/>
        <v>0</v>
      </c>
      <c r="AS160" s="124">
        <f t="shared" si="41"/>
        <v>1</v>
      </c>
    </row>
    <row r="161" spans="1:45" x14ac:dyDescent="0.25">
      <c r="A161" s="4">
        <v>130</v>
      </c>
      <c r="B161" s="164">
        <f>'Member Info'!D158</f>
        <v>0</v>
      </c>
      <c r="C161" s="164">
        <f>'Member Info'!E158</f>
        <v>0</v>
      </c>
      <c r="D161" s="164" t="str">
        <f>'Member Info'!G158</f>
        <v/>
      </c>
      <c r="E161" s="165">
        <f>'Member Info'!B158</f>
        <v>0</v>
      </c>
      <c r="F161" s="242"/>
      <c r="G161" s="166" t="str">
        <f>IF(E161=0,"",('Member Info'!K158+'Member Info'!L158))</f>
        <v/>
      </c>
      <c r="H161" s="419"/>
      <c r="I161" s="419"/>
      <c r="J161" s="26"/>
      <c r="K161" s="26"/>
      <c r="L161" s="384" t="str">
        <f>IF(E161=0,"",IF('Member Info'!F158&gt;$U$1,CONCATENATE("Joined with practice on ", TEXT('Member Info'!F158, "DD/MM/YYYY")),IF('Member Info'!N158&lt;&gt;"",IF('Member Info'!N158&lt;$T$1,CONCATENATE("Left Scheme on ", TEXT('Member Info'!N158, "DD/MM/YYYY")),IF(OR(G161="",G161=0),"Error Detected, No rate entered",IF(E161=0,"",IF(F161="","Error Detected, No Pensionable pay",IF(AS161=1,"No Part Time Status Entered",IF(AR161=1,"No Part Time Hours Entered",IF(ISERROR(AD161)," Unknown Values entered.",IF(V161+W161&lt;1,"Acceptable",IF(T161+U161=200, "No Contributions Entered", IF(M161="","Error Detected, Choose reason&gt;",IF(Z161="1",IF(V161=1,"Please Enter Deemed Pensionable Pay","Add Any Relevant Details Above"),"Please Give Details Above"))))))))))),IF(OR(G161="",G161=0),"Error Detected, No rate entered",IF(E161=0,"",IF(F161="","Error Detected, No Pensionable pay",IF(AS161=1,"No Part Time Status Entered",IF(AR161=1,"No Part Time Hours Entered",IF(ISERROR(AD161)," Unknown Values entered.",IF(V161+W161&lt;1,"Acceptable",IF(T161+U161=200, "No Contributions Entered", IF(M161="","Error Detected, Choose reason&gt;",IF(Z161="1",IF(V161=1,"Please Enter Deemed Pensionable Pay","Add relevant Details Above"),"Please give details Above")))))))))))))</f>
        <v/>
      </c>
      <c r="M161" s="260"/>
      <c r="N161" s="91"/>
      <c r="O161" s="91" t="str">
        <f t="shared" ref="O161:O181" si="43">IF(E161=0,"",IF(ISERROR((F161+J161+K161)),0,IF((F161+J161+K161)&lt;1,0,1)))</f>
        <v/>
      </c>
      <c r="P161" s="94">
        <f t="shared" ref="P161:Q181" si="44">J161</f>
        <v>0</v>
      </c>
      <c r="Q161" s="94">
        <f t="shared" si="44"/>
        <v>0</v>
      </c>
      <c r="R161" s="218">
        <f>(ROUND((F161/100*'Member Info'!$W$2), 2))</f>
        <v>0</v>
      </c>
      <c r="S161" s="218" t="e">
        <f t="shared" ref="S161:S181" si="45">ROUND((F161/100*G161),2)</f>
        <v>#VALUE!</v>
      </c>
      <c r="T161" s="218" t="str">
        <f t="shared" ref="T161:T181" si="46">IF(E161=0,"",(100-(P161/R161*100)))</f>
        <v/>
      </c>
      <c r="U161" s="227" t="str">
        <f t="shared" ref="U161:U181" si="47">IF(E161=0,"",(100-(Q161/S161*100)))</f>
        <v/>
      </c>
      <c r="V161" s="228" t="str">
        <f t="shared" ref="V161:V181" si="48">IF(E161=0,"",IF(T161&gt;$T$16,1,IF(T161&lt;-$T$16,1,0)))</f>
        <v/>
      </c>
      <c r="W161" s="228" t="str">
        <f t="shared" ref="W161:W181" si="49">IF(E161=0,"",IF(G161=0,1,IF(U161&gt;$T$16,1,IF(U161&lt;-$T$16,1,0))))</f>
        <v/>
      </c>
      <c r="X161" s="222">
        <f t="shared" ref="X161:X181" si="50">IF(E161=0,0,IF(F161="",1,0))</f>
        <v>0</v>
      </c>
      <c r="Y161" s="110">
        <f t="shared" ref="Y161:Y181" si="51">IF(E161=0,0,IF(M161="",0,1))</f>
        <v>0</v>
      </c>
      <c r="Z161" s="235" t="str">
        <f t="shared" ref="Z161:Z181" si="52">IF(M161="SMP/Occupational Maternity","1",IF(M161="SSP/Occupational Sick pay","1",""))</f>
        <v/>
      </c>
      <c r="AA161" s="240" t="b">
        <f t="shared" ref="AA161:AA181" si="53">IF(OR(AN161=TRUE,AO161=TRUE),TRUE,FALSE)</f>
        <v>0</v>
      </c>
      <c r="AB161" s="235">
        <f t="shared" ref="AB161:AB181" si="54">IF(OR(M161="left scheme/Employment",AC161=""), 1,0)</f>
        <v>0</v>
      </c>
      <c r="AC161" s="235">
        <f>IF('Member Info'!N158="",1,"")</f>
        <v>1</v>
      </c>
      <c r="AD161" s="243" t="e">
        <f t="shared" ref="AD161:AD181" si="55">(T161+U161)</f>
        <v>#VALUE!</v>
      </c>
      <c r="AE161" s="130" t="str">
        <f t="shared" si="42"/>
        <v/>
      </c>
      <c r="AF161" s="124">
        <f t="shared" ref="AF161:AF181" si="56">SUM(AB161+AC161)</f>
        <v>1</v>
      </c>
      <c r="AG161" s="124" t="str">
        <f>IF('Member Info'!N158&lt;&gt;"",IF(AND('Member Info'!N158&lt;=$U$1,'Member Info'!N158&gt;=$T$1),1,0),"")</f>
        <v/>
      </c>
      <c r="AI161" s="124" t="b">
        <f t="shared" ref="AI161:AI181" si="57">OR(M161="SMP/Occupational Maternity",M161="SSP/Occupational Sick pay")</f>
        <v>0</v>
      </c>
      <c r="AJ161" s="124">
        <f t="shared" ref="AJ161:AJ181" si="58">IF(AI161=TRUE,1,0)</f>
        <v>0</v>
      </c>
      <c r="AL161" s="124">
        <f t="shared" ref="AL161:AL181" si="59">IF(L161="Please Enter Deemed Pensionable Pay",1,0)</f>
        <v>0</v>
      </c>
      <c r="AM161" s="124">
        <f>IF('Member Info'!F158&gt;$T$1,1,0)</f>
        <v>0</v>
      </c>
      <c r="AN161" s="124" t="b">
        <f>IF(ISERROR(T161),ERROR.TYPE(#REF!)=ERROR.TYPE(T161),FALSE)</f>
        <v>0</v>
      </c>
      <c r="AO161" s="124" t="b">
        <f>IF(ISERROR(U161),ERROR.TYPE(#REF!)=ERROR.TYPE(U161),FALSE)</f>
        <v>0</v>
      </c>
      <c r="AP161" s="124">
        <f>IF('Member Info'!F158&gt;'GP1 April 25'!$U$1,1,0)</f>
        <v>0</v>
      </c>
      <c r="AQ161" s="124">
        <f t="shared" ref="AQ161:AQ181" si="60">IF(H161="Part Time",1,0)</f>
        <v>0</v>
      </c>
      <c r="AR161" s="124">
        <f t="shared" ref="AR161:AR181" si="61">IF(AND(AQ161=1,I161=""),1,0)</f>
        <v>0</v>
      </c>
      <c r="AS161" s="124">
        <f t="shared" ref="AS161:AS181" si="62">IF(OR(H161=0,H161=""),1,0)</f>
        <v>1</v>
      </c>
    </row>
    <row r="162" spans="1:45" x14ac:dyDescent="0.25">
      <c r="A162" s="4">
        <v>131</v>
      </c>
      <c r="B162" s="164">
        <f>'Member Info'!D159</f>
        <v>0</v>
      </c>
      <c r="C162" s="164">
        <f>'Member Info'!E159</f>
        <v>0</v>
      </c>
      <c r="D162" s="164" t="str">
        <f>'Member Info'!G159</f>
        <v/>
      </c>
      <c r="E162" s="165">
        <f>'Member Info'!B159</f>
        <v>0</v>
      </c>
      <c r="F162" s="242"/>
      <c r="G162" s="166" t="str">
        <f>IF(E162=0,"",('Member Info'!K159+'Member Info'!L159))</f>
        <v/>
      </c>
      <c r="H162" s="419"/>
      <c r="I162" s="419"/>
      <c r="J162" s="26"/>
      <c r="K162" s="26"/>
      <c r="L162" s="384" t="str">
        <f>IF(E162=0,"",IF('Member Info'!F159&gt;$U$1,CONCATENATE("Joined with practice on ", TEXT('Member Info'!F159, "DD/MM/YYYY")),IF('Member Info'!N159&lt;&gt;"",IF('Member Info'!N159&lt;$T$1,CONCATENATE("Left Scheme on ", TEXT('Member Info'!N159, "DD/MM/YYYY")),IF(OR(G162="",G162=0),"Error Detected, No rate entered",IF(E162=0,"",IF(F162="","Error Detected, No Pensionable pay",IF(AS162=1,"No Part Time Status Entered",IF(AR162=1,"No Part Time Hours Entered",IF(ISERROR(AD162)," Unknown Values entered.",IF(V162+W162&lt;1,"Acceptable",IF(T162+U162=200, "No Contributions Entered", IF(M162="","Error Detected, Choose reason&gt;",IF(Z162="1",IF(V162=1,"Please Enter Deemed Pensionable Pay","Add Any Relevant Details Above"),"Please Give Details Above"))))))))))),IF(OR(G162="",G162=0),"Error Detected, No rate entered",IF(E162=0,"",IF(F162="","Error Detected, No Pensionable pay",IF(AS162=1,"No Part Time Status Entered",IF(AR162=1,"No Part Time Hours Entered",IF(ISERROR(AD162)," Unknown Values entered.",IF(V162+W162&lt;1,"Acceptable",IF(T162+U162=200, "No Contributions Entered", IF(M162="","Error Detected, Choose reason&gt;",IF(Z162="1",IF(V162=1,"Please Enter Deemed Pensionable Pay","Add relevant Details Above"),"Please give details Above")))))))))))))</f>
        <v/>
      </c>
      <c r="M162" s="260"/>
      <c r="N162" s="91"/>
      <c r="O162" s="91" t="str">
        <f t="shared" si="43"/>
        <v/>
      </c>
      <c r="P162" s="94">
        <f t="shared" si="44"/>
        <v>0</v>
      </c>
      <c r="Q162" s="94">
        <f t="shared" si="44"/>
        <v>0</v>
      </c>
      <c r="R162" s="218">
        <f>(ROUND((F162/100*'Member Info'!$W$2), 2))</f>
        <v>0</v>
      </c>
      <c r="S162" s="218" t="e">
        <f t="shared" si="45"/>
        <v>#VALUE!</v>
      </c>
      <c r="T162" s="218" t="str">
        <f t="shared" si="46"/>
        <v/>
      </c>
      <c r="U162" s="227" t="str">
        <f t="shared" si="47"/>
        <v/>
      </c>
      <c r="V162" s="228" t="str">
        <f t="shared" si="48"/>
        <v/>
      </c>
      <c r="W162" s="228" t="str">
        <f t="shared" si="49"/>
        <v/>
      </c>
      <c r="X162" s="222">
        <f t="shared" si="50"/>
        <v>0</v>
      </c>
      <c r="Y162" s="110">
        <f t="shared" si="51"/>
        <v>0</v>
      </c>
      <c r="Z162" s="235" t="str">
        <f t="shared" si="52"/>
        <v/>
      </c>
      <c r="AA162" s="240" t="b">
        <f t="shared" si="53"/>
        <v>0</v>
      </c>
      <c r="AB162" s="235">
        <f t="shared" si="54"/>
        <v>0</v>
      </c>
      <c r="AC162" s="235">
        <f>IF('Member Info'!N159="",1,"")</f>
        <v>1</v>
      </c>
      <c r="AD162" s="243" t="e">
        <f t="shared" si="55"/>
        <v>#VALUE!</v>
      </c>
      <c r="AE162" s="130" t="str">
        <f t="shared" si="42"/>
        <v/>
      </c>
      <c r="AF162" s="124">
        <f t="shared" si="56"/>
        <v>1</v>
      </c>
      <c r="AG162" s="124" t="str">
        <f>IF('Member Info'!N159&lt;&gt;"",IF(AND('Member Info'!N159&lt;=$U$1,'Member Info'!N159&gt;=$T$1),1,0),"")</f>
        <v/>
      </c>
      <c r="AI162" s="124" t="b">
        <f t="shared" si="57"/>
        <v>0</v>
      </c>
      <c r="AJ162" s="124">
        <f t="shared" si="58"/>
        <v>0</v>
      </c>
      <c r="AL162" s="124">
        <f t="shared" si="59"/>
        <v>0</v>
      </c>
      <c r="AM162" s="124">
        <f>IF('Member Info'!F159&gt;$T$1,1,0)</f>
        <v>0</v>
      </c>
      <c r="AN162" s="124" t="b">
        <f>IF(ISERROR(T162),ERROR.TYPE(#REF!)=ERROR.TYPE(T162),FALSE)</f>
        <v>0</v>
      </c>
      <c r="AO162" s="124" t="b">
        <f>IF(ISERROR(U162),ERROR.TYPE(#REF!)=ERROR.TYPE(U162),FALSE)</f>
        <v>0</v>
      </c>
      <c r="AP162" s="124">
        <f>IF('Member Info'!F159&gt;'GP1 April 25'!$U$1,1,0)</f>
        <v>0</v>
      </c>
      <c r="AQ162" s="124">
        <f t="shared" si="60"/>
        <v>0</v>
      </c>
      <c r="AR162" s="124">
        <f t="shared" si="61"/>
        <v>0</v>
      </c>
      <c r="AS162" s="124">
        <f t="shared" si="62"/>
        <v>1</v>
      </c>
    </row>
    <row r="163" spans="1:45" x14ac:dyDescent="0.25">
      <c r="A163" s="4">
        <v>132</v>
      </c>
      <c r="B163" s="164">
        <f>'Member Info'!D160</f>
        <v>0</v>
      </c>
      <c r="C163" s="164">
        <f>'Member Info'!E160</f>
        <v>0</v>
      </c>
      <c r="D163" s="164" t="str">
        <f>'Member Info'!G160</f>
        <v/>
      </c>
      <c r="E163" s="165">
        <f>'Member Info'!B160</f>
        <v>0</v>
      </c>
      <c r="F163" s="242"/>
      <c r="G163" s="166" t="str">
        <f>IF(E163=0,"",('Member Info'!K160+'Member Info'!L160))</f>
        <v/>
      </c>
      <c r="H163" s="419"/>
      <c r="I163" s="419"/>
      <c r="J163" s="26"/>
      <c r="K163" s="26"/>
      <c r="L163" s="384" t="str">
        <f>IF(E163=0,"",IF('Member Info'!F160&gt;$U$1,CONCATENATE("Joined with practice on ", TEXT('Member Info'!F160, "DD/MM/YYYY")),IF('Member Info'!N160&lt;&gt;"",IF('Member Info'!N160&lt;$T$1,CONCATENATE("Left Scheme on ", TEXT('Member Info'!N160, "DD/MM/YYYY")),IF(OR(G163="",G163=0),"Error Detected, No rate entered",IF(E163=0,"",IF(F163="","Error Detected, No Pensionable pay",IF(AS163=1,"No Part Time Status Entered",IF(AR163=1,"No Part Time Hours Entered",IF(ISERROR(AD163)," Unknown Values entered.",IF(V163+W163&lt;1,"Acceptable",IF(T163+U163=200, "No Contributions Entered", IF(M163="","Error Detected, Choose reason&gt;",IF(Z163="1",IF(V163=1,"Please Enter Deemed Pensionable Pay","Add Any Relevant Details Above"),"Please Give Details Above"))))))))))),IF(OR(G163="",G163=0),"Error Detected, No rate entered",IF(E163=0,"",IF(F163="","Error Detected, No Pensionable pay",IF(AS163=1,"No Part Time Status Entered",IF(AR163=1,"No Part Time Hours Entered",IF(ISERROR(AD163)," Unknown Values entered.",IF(V163+W163&lt;1,"Acceptable",IF(T163+U163=200, "No Contributions Entered", IF(M163="","Error Detected, Choose reason&gt;",IF(Z163="1",IF(V163=1,"Please Enter Deemed Pensionable Pay","Add relevant Details Above"),"Please give details Above")))))))))))))</f>
        <v/>
      </c>
      <c r="M163" s="260"/>
      <c r="N163" s="91"/>
      <c r="O163" s="91" t="str">
        <f t="shared" si="43"/>
        <v/>
      </c>
      <c r="P163" s="94">
        <f t="shared" si="44"/>
        <v>0</v>
      </c>
      <c r="Q163" s="94">
        <f t="shared" si="44"/>
        <v>0</v>
      </c>
      <c r="R163" s="218">
        <f>(ROUND((F163/100*'Member Info'!$W$2), 2))</f>
        <v>0</v>
      </c>
      <c r="S163" s="218" t="e">
        <f t="shared" si="45"/>
        <v>#VALUE!</v>
      </c>
      <c r="T163" s="218" t="str">
        <f t="shared" si="46"/>
        <v/>
      </c>
      <c r="U163" s="227" t="str">
        <f t="shared" si="47"/>
        <v/>
      </c>
      <c r="V163" s="228" t="str">
        <f t="shared" si="48"/>
        <v/>
      </c>
      <c r="W163" s="228" t="str">
        <f t="shared" si="49"/>
        <v/>
      </c>
      <c r="X163" s="222">
        <f t="shared" si="50"/>
        <v>0</v>
      </c>
      <c r="Y163" s="110">
        <f t="shared" si="51"/>
        <v>0</v>
      </c>
      <c r="Z163" s="235" t="str">
        <f t="shared" si="52"/>
        <v/>
      </c>
      <c r="AA163" s="240" t="b">
        <f t="shared" si="53"/>
        <v>0</v>
      </c>
      <c r="AB163" s="235">
        <f t="shared" si="54"/>
        <v>0</v>
      </c>
      <c r="AC163" s="235">
        <f>IF('Member Info'!N160="",1,"")</f>
        <v>1</v>
      </c>
      <c r="AD163" s="243" t="e">
        <f t="shared" si="55"/>
        <v>#VALUE!</v>
      </c>
      <c r="AE163" s="130" t="str">
        <f t="shared" si="42"/>
        <v/>
      </c>
      <c r="AF163" s="124">
        <f t="shared" si="56"/>
        <v>1</v>
      </c>
      <c r="AG163" s="124" t="str">
        <f>IF('Member Info'!N160&lt;&gt;"",IF(AND('Member Info'!N160&lt;=$U$1,'Member Info'!N160&gt;=$T$1),1,0),"")</f>
        <v/>
      </c>
      <c r="AI163" s="124" t="b">
        <f t="shared" si="57"/>
        <v>0</v>
      </c>
      <c r="AJ163" s="124">
        <f t="shared" si="58"/>
        <v>0</v>
      </c>
      <c r="AL163" s="124">
        <f t="shared" si="59"/>
        <v>0</v>
      </c>
      <c r="AM163" s="124">
        <f>IF('Member Info'!F160&gt;$T$1,1,0)</f>
        <v>0</v>
      </c>
      <c r="AN163" s="124" t="b">
        <f>IF(ISERROR(T163),ERROR.TYPE(#REF!)=ERROR.TYPE(T163),FALSE)</f>
        <v>0</v>
      </c>
      <c r="AO163" s="124" t="b">
        <f>IF(ISERROR(U163),ERROR.TYPE(#REF!)=ERROR.TYPE(U163),FALSE)</f>
        <v>0</v>
      </c>
      <c r="AP163" s="124">
        <f>IF('Member Info'!F160&gt;'GP1 April 25'!$U$1,1,0)</f>
        <v>0</v>
      </c>
      <c r="AQ163" s="124">
        <f t="shared" si="60"/>
        <v>0</v>
      </c>
      <c r="AR163" s="124">
        <f t="shared" si="61"/>
        <v>0</v>
      </c>
      <c r="AS163" s="124">
        <f t="shared" si="62"/>
        <v>1</v>
      </c>
    </row>
    <row r="164" spans="1:45" x14ac:dyDescent="0.25">
      <c r="A164" s="4">
        <v>133</v>
      </c>
      <c r="B164" s="164">
        <f>'Member Info'!D161</f>
        <v>0</v>
      </c>
      <c r="C164" s="164">
        <f>'Member Info'!E161</f>
        <v>0</v>
      </c>
      <c r="D164" s="164" t="str">
        <f>'Member Info'!G161</f>
        <v/>
      </c>
      <c r="E164" s="165">
        <f>'Member Info'!B161</f>
        <v>0</v>
      </c>
      <c r="F164" s="242"/>
      <c r="G164" s="166" t="str">
        <f>IF(E164=0,"",('Member Info'!K161+'Member Info'!L161))</f>
        <v/>
      </c>
      <c r="H164" s="419"/>
      <c r="I164" s="419"/>
      <c r="J164" s="26"/>
      <c r="K164" s="26"/>
      <c r="L164" s="384" t="str">
        <f>IF(E164=0,"",IF('Member Info'!F161&gt;$U$1,CONCATENATE("Joined with practice on ", TEXT('Member Info'!F161, "DD/MM/YYYY")),IF('Member Info'!N161&lt;&gt;"",IF('Member Info'!N161&lt;$T$1,CONCATENATE("Left Scheme on ", TEXT('Member Info'!N161, "DD/MM/YYYY")),IF(OR(G164="",G164=0),"Error Detected, No rate entered",IF(E164=0,"",IF(F164="","Error Detected, No Pensionable pay",IF(AS164=1,"No Part Time Status Entered",IF(AR164=1,"No Part Time Hours Entered",IF(ISERROR(AD164)," Unknown Values entered.",IF(V164+W164&lt;1,"Acceptable",IF(T164+U164=200, "No Contributions Entered", IF(M164="","Error Detected, Choose reason&gt;",IF(Z164="1",IF(V164=1,"Please Enter Deemed Pensionable Pay","Add Any Relevant Details Above"),"Please Give Details Above"))))))))))),IF(OR(G164="",G164=0),"Error Detected, No rate entered",IF(E164=0,"",IF(F164="","Error Detected, No Pensionable pay",IF(AS164=1,"No Part Time Status Entered",IF(AR164=1,"No Part Time Hours Entered",IF(ISERROR(AD164)," Unknown Values entered.",IF(V164+W164&lt;1,"Acceptable",IF(T164+U164=200, "No Contributions Entered", IF(M164="","Error Detected, Choose reason&gt;",IF(Z164="1",IF(V164=1,"Please Enter Deemed Pensionable Pay","Add relevant Details Above"),"Please give details Above")))))))))))))</f>
        <v/>
      </c>
      <c r="M164" s="260"/>
      <c r="N164" s="91"/>
      <c r="O164" s="91" t="str">
        <f t="shared" si="43"/>
        <v/>
      </c>
      <c r="P164" s="94">
        <f t="shared" si="44"/>
        <v>0</v>
      </c>
      <c r="Q164" s="94">
        <f t="shared" si="44"/>
        <v>0</v>
      </c>
      <c r="R164" s="218">
        <f>(ROUND((F164/100*'Member Info'!$W$2), 2))</f>
        <v>0</v>
      </c>
      <c r="S164" s="218" t="e">
        <f t="shared" si="45"/>
        <v>#VALUE!</v>
      </c>
      <c r="T164" s="218" t="str">
        <f t="shared" si="46"/>
        <v/>
      </c>
      <c r="U164" s="227" t="str">
        <f t="shared" si="47"/>
        <v/>
      </c>
      <c r="V164" s="228" t="str">
        <f t="shared" si="48"/>
        <v/>
      </c>
      <c r="W164" s="228" t="str">
        <f t="shared" si="49"/>
        <v/>
      </c>
      <c r="X164" s="222">
        <f t="shared" si="50"/>
        <v>0</v>
      </c>
      <c r="Y164" s="110">
        <f t="shared" si="51"/>
        <v>0</v>
      </c>
      <c r="Z164" s="235" t="str">
        <f t="shared" si="52"/>
        <v/>
      </c>
      <c r="AA164" s="240" t="b">
        <f t="shared" si="53"/>
        <v>0</v>
      </c>
      <c r="AB164" s="235">
        <f t="shared" si="54"/>
        <v>0</v>
      </c>
      <c r="AC164" s="235">
        <f>IF('Member Info'!N161="",1,"")</f>
        <v>1</v>
      </c>
      <c r="AD164" s="243" t="e">
        <f t="shared" si="55"/>
        <v>#VALUE!</v>
      </c>
      <c r="AE164" s="130" t="str">
        <f t="shared" si="42"/>
        <v/>
      </c>
      <c r="AF164" s="124">
        <f t="shared" si="56"/>
        <v>1</v>
      </c>
      <c r="AG164" s="124" t="str">
        <f>IF('Member Info'!N161&lt;&gt;"",IF(AND('Member Info'!N161&lt;=$U$1,'Member Info'!N161&gt;=$T$1),1,0),"")</f>
        <v/>
      </c>
      <c r="AI164" s="124" t="b">
        <f t="shared" si="57"/>
        <v>0</v>
      </c>
      <c r="AJ164" s="124">
        <f t="shared" si="58"/>
        <v>0</v>
      </c>
      <c r="AL164" s="124">
        <f t="shared" si="59"/>
        <v>0</v>
      </c>
      <c r="AM164" s="124">
        <f>IF('Member Info'!F161&gt;$T$1,1,0)</f>
        <v>0</v>
      </c>
      <c r="AN164" s="124" t="b">
        <f>IF(ISERROR(T164),ERROR.TYPE(#REF!)=ERROR.TYPE(T164),FALSE)</f>
        <v>0</v>
      </c>
      <c r="AO164" s="124" t="b">
        <f>IF(ISERROR(U164),ERROR.TYPE(#REF!)=ERROR.TYPE(U164),FALSE)</f>
        <v>0</v>
      </c>
      <c r="AP164" s="124">
        <f>IF('Member Info'!F161&gt;'GP1 April 25'!$U$1,1,0)</f>
        <v>0</v>
      </c>
      <c r="AQ164" s="124">
        <f t="shared" si="60"/>
        <v>0</v>
      </c>
      <c r="AR164" s="124">
        <f t="shared" si="61"/>
        <v>0</v>
      </c>
      <c r="AS164" s="124">
        <f t="shared" si="62"/>
        <v>1</v>
      </c>
    </row>
    <row r="165" spans="1:45" x14ac:dyDescent="0.25">
      <c r="A165" s="4">
        <v>134</v>
      </c>
      <c r="B165" s="164">
        <f>'Member Info'!D162</f>
        <v>0</v>
      </c>
      <c r="C165" s="164">
        <f>'Member Info'!E162</f>
        <v>0</v>
      </c>
      <c r="D165" s="164" t="str">
        <f>'Member Info'!G162</f>
        <v/>
      </c>
      <c r="E165" s="165">
        <f>'Member Info'!B162</f>
        <v>0</v>
      </c>
      <c r="F165" s="242"/>
      <c r="G165" s="166" t="str">
        <f>IF(E165=0,"",('Member Info'!K162+'Member Info'!L162))</f>
        <v/>
      </c>
      <c r="H165" s="419"/>
      <c r="I165" s="419"/>
      <c r="J165" s="26"/>
      <c r="K165" s="26"/>
      <c r="L165" s="384" t="str">
        <f>IF(E165=0,"",IF('Member Info'!F162&gt;$U$1,CONCATENATE("Joined with practice on ", TEXT('Member Info'!F162, "DD/MM/YYYY")),IF('Member Info'!N162&lt;&gt;"",IF('Member Info'!N162&lt;$T$1,CONCATENATE("Left Scheme on ", TEXT('Member Info'!N162, "DD/MM/YYYY")),IF(OR(G165="",G165=0),"Error Detected, No rate entered",IF(E165=0,"",IF(F165="","Error Detected, No Pensionable pay",IF(AS165=1,"No Part Time Status Entered",IF(AR165=1,"No Part Time Hours Entered",IF(ISERROR(AD165)," Unknown Values entered.",IF(V165+W165&lt;1,"Acceptable",IF(T165+U165=200, "No Contributions Entered", IF(M165="","Error Detected, Choose reason&gt;",IF(Z165="1",IF(V165=1,"Please Enter Deemed Pensionable Pay","Add Any Relevant Details Above"),"Please Give Details Above"))))))))))),IF(OR(G165="",G165=0),"Error Detected, No rate entered",IF(E165=0,"",IF(F165="","Error Detected, No Pensionable pay",IF(AS165=1,"No Part Time Status Entered",IF(AR165=1,"No Part Time Hours Entered",IF(ISERROR(AD165)," Unknown Values entered.",IF(V165+W165&lt;1,"Acceptable",IF(T165+U165=200, "No Contributions Entered", IF(M165="","Error Detected, Choose reason&gt;",IF(Z165="1",IF(V165=1,"Please Enter Deemed Pensionable Pay","Add relevant Details Above"),"Please give details Above")))))))))))))</f>
        <v/>
      </c>
      <c r="M165" s="260"/>
      <c r="N165" s="91"/>
      <c r="O165" s="91" t="str">
        <f t="shared" si="43"/>
        <v/>
      </c>
      <c r="P165" s="94">
        <f t="shared" si="44"/>
        <v>0</v>
      </c>
      <c r="Q165" s="94">
        <f t="shared" si="44"/>
        <v>0</v>
      </c>
      <c r="R165" s="218">
        <f>(ROUND((F165/100*'Member Info'!$W$2), 2))</f>
        <v>0</v>
      </c>
      <c r="S165" s="218" t="e">
        <f t="shared" si="45"/>
        <v>#VALUE!</v>
      </c>
      <c r="T165" s="218" t="str">
        <f t="shared" si="46"/>
        <v/>
      </c>
      <c r="U165" s="227" t="str">
        <f t="shared" si="47"/>
        <v/>
      </c>
      <c r="V165" s="228" t="str">
        <f t="shared" si="48"/>
        <v/>
      </c>
      <c r="W165" s="228" t="str">
        <f t="shared" si="49"/>
        <v/>
      </c>
      <c r="X165" s="222">
        <f t="shared" si="50"/>
        <v>0</v>
      </c>
      <c r="Y165" s="110">
        <f t="shared" si="51"/>
        <v>0</v>
      </c>
      <c r="Z165" s="235" t="str">
        <f t="shared" si="52"/>
        <v/>
      </c>
      <c r="AA165" s="240" t="b">
        <f t="shared" si="53"/>
        <v>0</v>
      </c>
      <c r="AB165" s="235">
        <f t="shared" si="54"/>
        <v>0</v>
      </c>
      <c r="AC165" s="235">
        <f>IF('Member Info'!N162="",1,"")</f>
        <v>1</v>
      </c>
      <c r="AD165" s="243" t="e">
        <f t="shared" si="55"/>
        <v>#VALUE!</v>
      </c>
      <c r="AE165" s="130" t="str">
        <f t="shared" si="42"/>
        <v/>
      </c>
      <c r="AF165" s="124">
        <f t="shared" si="56"/>
        <v>1</v>
      </c>
      <c r="AG165" s="124" t="str">
        <f>IF('Member Info'!N162&lt;&gt;"",IF(AND('Member Info'!N162&lt;=$U$1,'Member Info'!N162&gt;=$T$1),1,0),"")</f>
        <v/>
      </c>
      <c r="AI165" s="124" t="b">
        <f t="shared" si="57"/>
        <v>0</v>
      </c>
      <c r="AJ165" s="124">
        <f t="shared" si="58"/>
        <v>0</v>
      </c>
      <c r="AL165" s="124">
        <f t="shared" si="59"/>
        <v>0</v>
      </c>
      <c r="AM165" s="124">
        <f>IF('Member Info'!F162&gt;$T$1,1,0)</f>
        <v>0</v>
      </c>
      <c r="AN165" s="124" t="b">
        <f>IF(ISERROR(T165),ERROR.TYPE(#REF!)=ERROR.TYPE(T165),FALSE)</f>
        <v>0</v>
      </c>
      <c r="AO165" s="124" t="b">
        <f>IF(ISERROR(U165),ERROR.TYPE(#REF!)=ERROR.TYPE(U165),FALSE)</f>
        <v>0</v>
      </c>
      <c r="AP165" s="124">
        <f>IF('Member Info'!F162&gt;'GP1 April 25'!$U$1,1,0)</f>
        <v>0</v>
      </c>
      <c r="AQ165" s="124">
        <f t="shared" si="60"/>
        <v>0</v>
      </c>
      <c r="AR165" s="124">
        <f t="shared" si="61"/>
        <v>0</v>
      </c>
      <c r="AS165" s="124">
        <f t="shared" si="62"/>
        <v>1</v>
      </c>
    </row>
    <row r="166" spans="1:45" x14ac:dyDescent="0.25">
      <c r="A166" s="4">
        <v>135</v>
      </c>
      <c r="B166" s="164">
        <f>'Member Info'!D163</f>
        <v>0</v>
      </c>
      <c r="C166" s="164">
        <f>'Member Info'!E163</f>
        <v>0</v>
      </c>
      <c r="D166" s="164" t="str">
        <f>'Member Info'!G163</f>
        <v/>
      </c>
      <c r="E166" s="165">
        <f>'Member Info'!B163</f>
        <v>0</v>
      </c>
      <c r="F166" s="242"/>
      <c r="G166" s="166" t="str">
        <f>IF(E166=0,"",('Member Info'!K163+'Member Info'!L163))</f>
        <v/>
      </c>
      <c r="H166" s="419"/>
      <c r="I166" s="419"/>
      <c r="J166" s="26"/>
      <c r="K166" s="26"/>
      <c r="L166" s="384" t="str">
        <f>IF(E166=0,"",IF('Member Info'!F163&gt;$U$1,CONCATENATE("Joined with practice on ", TEXT('Member Info'!F163, "DD/MM/YYYY")),IF('Member Info'!N163&lt;&gt;"",IF('Member Info'!N163&lt;$T$1,CONCATENATE("Left Scheme on ", TEXT('Member Info'!N163, "DD/MM/YYYY")),IF(OR(G166="",G166=0),"Error Detected, No rate entered",IF(E166=0,"",IF(F166="","Error Detected, No Pensionable pay",IF(AS166=1,"No Part Time Status Entered",IF(AR166=1,"No Part Time Hours Entered",IF(ISERROR(AD166)," Unknown Values entered.",IF(V166+W166&lt;1,"Acceptable",IF(T166+U166=200, "No Contributions Entered", IF(M166="","Error Detected, Choose reason&gt;",IF(Z166="1",IF(V166=1,"Please Enter Deemed Pensionable Pay","Add Any Relevant Details Above"),"Please Give Details Above"))))))))))),IF(OR(G166="",G166=0),"Error Detected, No rate entered",IF(E166=0,"",IF(F166="","Error Detected, No Pensionable pay",IF(AS166=1,"No Part Time Status Entered",IF(AR166=1,"No Part Time Hours Entered",IF(ISERROR(AD166)," Unknown Values entered.",IF(V166+W166&lt;1,"Acceptable",IF(T166+U166=200, "No Contributions Entered", IF(M166="","Error Detected, Choose reason&gt;",IF(Z166="1",IF(V166=1,"Please Enter Deemed Pensionable Pay","Add relevant Details Above"),"Please give details Above")))))))))))))</f>
        <v/>
      </c>
      <c r="M166" s="260"/>
      <c r="N166" s="91"/>
      <c r="O166" s="91" t="str">
        <f t="shared" si="43"/>
        <v/>
      </c>
      <c r="P166" s="94">
        <f t="shared" si="44"/>
        <v>0</v>
      </c>
      <c r="Q166" s="94">
        <f t="shared" si="44"/>
        <v>0</v>
      </c>
      <c r="R166" s="218">
        <f>(ROUND((F166/100*'Member Info'!$W$2), 2))</f>
        <v>0</v>
      </c>
      <c r="S166" s="218" t="e">
        <f t="shared" si="45"/>
        <v>#VALUE!</v>
      </c>
      <c r="T166" s="218" t="str">
        <f t="shared" si="46"/>
        <v/>
      </c>
      <c r="U166" s="227" t="str">
        <f t="shared" si="47"/>
        <v/>
      </c>
      <c r="V166" s="228" t="str">
        <f t="shared" si="48"/>
        <v/>
      </c>
      <c r="W166" s="228" t="str">
        <f t="shared" si="49"/>
        <v/>
      </c>
      <c r="X166" s="222">
        <f t="shared" si="50"/>
        <v>0</v>
      </c>
      <c r="Y166" s="110">
        <f t="shared" si="51"/>
        <v>0</v>
      </c>
      <c r="Z166" s="235" t="str">
        <f t="shared" si="52"/>
        <v/>
      </c>
      <c r="AA166" s="240" t="b">
        <f t="shared" si="53"/>
        <v>0</v>
      </c>
      <c r="AB166" s="235">
        <f t="shared" si="54"/>
        <v>0</v>
      </c>
      <c r="AC166" s="235">
        <f>IF('Member Info'!N163="",1,"")</f>
        <v>1</v>
      </c>
      <c r="AD166" s="243" t="e">
        <f t="shared" si="55"/>
        <v>#VALUE!</v>
      </c>
      <c r="AE166" s="130" t="str">
        <f t="shared" si="42"/>
        <v/>
      </c>
      <c r="AF166" s="124">
        <f t="shared" si="56"/>
        <v>1</v>
      </c>
      <c r="AG166" s="124" t="str">
        <f>IF('Member Info'!N163&lt;&gt;"",IF(AND('Member Info'!N163&lt;=$U$1,'Member Info'!N163&gt;=$T$1),1,0),"")</f>
        <v/>
      </c>
      <c r="AI166" s="124" t="b">
        <f t="shared" si="57"/>
        <v>0</v>
      </c>
      <c r="AJ166" s="124">
        <f t="shared" si="58"/>
        <v>0</v>
      </c>
      <c r="AL166" s="124">
        <f t="shared" si="59"/>
        <v>0</v>
      </c>
      <c r="AM166" s="124">
        <f>IF('Member Info'!F163&gt;$T$1,1,0)</f>
        <v>0</v>
      </c>
      <c r="AN166" s="124" t="b">
        <f>IF(ISERROR(T166),ERROR.TYPE(#REF!)=ERROR.TYPE(T166),FALSE)</f>
        <v>0</v>
      </c>
      <c r="AO166" s="124" t="b">
        <f>IF(ISERROR(U166),ERROR.TYPE(#REF!)=ERROR.TYPE(U166),FALSE)</f>
        <v>0</v>
      </c>
      <c r="AP166" s="124">
        <f>IF('Member Info'!F163&gt;'GP1 April 25'!$U$1,1,0)</f>
        <v>0</v>
      </c>
      <c r="AQ166" s="124">
        <f t="shared" si="60"/>
        <v>0</v>
      </c>
      <c r="AR166" s="124">
        <f t="shared" si="61"/>
        <v>0</v>
      </c>
      <c r="AS166" s="124">
        <f t="shared" si="62"/>
        <v>1</v>
      </c>
    </row>
    <row r="167" spans="1:45" x14ac:dyDescent="0.25">
      <c r="A167" s="4">
        <v>136</v>
      </c>
      <c r="B167" s="164">
        <f>'Member Info'!D164</f>
        <v>0</v>
      </c>
      <c r="C167" s="164">
        <f>'Member Info'!E164</f>
        <v>0</v>
      </c>
      <c r="D167" s="164" t="str">
        <f>'Member Info'!G164</f>
        <v/>
      </c>
      <c r="E167" s="165">
        <f>'Member Info'!B164</f>
        <v>0</v>
      </c>
      <c r="F167" s="242"/>
      <c r="G167" s="166" t="str">
        <f>IF(E167=0,"",('Member Info'!K164+'Member Info'!L164))</f>
        <v/>
      </c>
      <c r="H167" s="419"/>
      <c r="I167" s="419"/>
      <c r="J167" s="26"/>
      <c r="K167" s="26"/>
      <c r="L167" s="384" t="str">
        <f>IF(E167=0,"",IF('Member Info'!F164&gt;$U$1,CONCATENATE("Joined with practice on ", TEXT('Member Info'!F164, "DD/MM/YYYY")),IF('Member Info'!N164&lt;&gt;"",IF('Member Info'!N164&lt;$T$1,CONCATENATE("Left Scheme on ", TEXT('Member Info'!N164, "DD/MM/YYYY")),IF(OR(G167="",G167=0),"Error Detected, No rate entered",IF(E167=0,"",IF(F167="","Error Detected, No Pensionable pay",IF(AS167=1,"No Part Time Status Entered",IF(AR167=1,"No Part Time Hours Entered",IF(ISERROR(AD167)," Unknown Values entered.",IF(V167+W167&lt;1,"Acceptable",IF(T167+U167=200, "No Contributions Entered", IF(M167="","Error Detected, Choose reason&gt;",IF(Z167="1",IF(V167=1,"Please Enter Deemed Pensionable Pay","Add Any Relevant Details Above"),"Please Give Details Above"))))))))))),IF(OR(G167="",G167=0),"Error Detected, No rate entered",IF(E167=0,"",IF(F167="","Error Detected, No Pensionable pay",IF(AS167=1,"No Part Time Status Entered",IF(AR167=1,"No Part Time Hours Entered",IF(ISERROR(AD167)," Unknown Values entered.",IF(V167+W167&lt;1,"Acceptable",IF(T167+U167=200, "No Contributions Entered", IF(M167="","Error Detected, Choose reason&gt;",IF(Z167="1",IF(V167=1,"Please Enter Deemed Pensionable Pay","Add relevant Details Above"),"Please give details Above")))))))))))))</f>
        <v/>
      </c>
      <c r="M167" s="260"/>
      <c r="N167" s="91"/>
      <c r="O167" s="91" t="str">
        <f t="shared" si="43"/>
        <v/>
      </c>
      <c r="P167" s="94">
        <f t="shared" si="44"/>
        <v>0</v>
      </c>
      <c r="Q167" s="94">
        <f t="shared" si="44"/>
        <v>0</v>
      </c>
      <c r="R167" s="218">
        <f>(ROUND((F167/100*'Member Info'!$W$2), 2))</f>
        <v>0</v>
      </c>
      <c r="S167" s="218" t="e">
        <f t="shared" si="45"/>
        <v>#VALUE!</v>
      </c>
      <c r="T167" s="218" t="str">
        <f t="shared" si="46"/>
        <v/>
      </c>
      <c r="U167" s="227" t="str">
        <f t="shared" si="47"/>
        <v/>
      </c>
      <c r="V167" s="228" t="str">
        <f t="shared" si="48"/>
        <v/>
      </c>
      <c r="W167" s="228" t="str">
        <f t="shared" si="49"/>
        <v/>
      </c>
      <c r="X167" s="222">
        <f t="shared" si="50"/>
        <v>0</v>
      </c>
      <c r="Y167" s="110">
        <f t="shared" si="51"/>
        <v>0</v>
      </c>
      <c r="Z167" s="235" t="str">
        <f t="shared" si="52"/>
        <v/>
      </c>
      <c r="AA167" s="240" t="b">
        <f t="shared" si="53"/>
        <v>0</v>
      </c>
      <c r="AB167" s="235">
        <f t="shared" si="54"/>
        <v>0</v>
      </c>
      <c r="AC167" s="235">
        <f>IF('Member Info'!N164="",1,"")</f>
        <v>1</v>
      </c>
      <c r="AD167" s="243" t="e">
        <f t="shared" si="55"/>
        <v>#VALUE!</v>
      </c>
      <c r="AE167" s="130" t="str">
        <f t="shared" si="42"/>
        <v/>
      </c>
      <c r="AF167" s="124">
        <f t="shared" si="56"/>
        <v>1</v>
      </c>
      <c r="AG167" s="124" t="str">
        <f>IF('Member Info'!N164&lt;&gt;"",IF(AND('Member Info'!N164&lt;=$U$1,'Member Info'!N164&gt;=$T$1),1,0),"")</f>
        <v/>
      </c>
      <c r="AI167" s="124" t="b">
        <f t="shared" si="57"/>
        <v>0</v>
      </c>
      <c r="AJ167" s="124">
        <f t="shared" si="58"/>
        <v>0</v>
      </c>
      <c r="AL167" s="124">
        <f t="shared" si="59"/>
        <v>0</v>
      </c>
      <c r="AM167" s="124">
        <f>IF('Member Info'!F164&gt;$T$1,1,0)</f>
        <v>0</v>
      </c>
      <c r="AN167" s="124" t="b">
        <f>IF(ISERROR(T167),ERROR.TYPE(#REF!)=ERROR.TYPE(T167),FALSE)</f>
        <v>0</v>
      </c>
      <c r="AO167" s="124" t="b">
        <f>IF(ISERROR(U167),ERROR.TYPE(#REF!)=ERROR.TYPE(U167),FALSE)</f>
        <v>0</v>
      </c>
      <c r="AP167" s="124">
        <f>IF('Member Info'!F164&gt;'GP1 April 25'!$U$1,1,0)</f>
        <v>0</v>
      </c>
      <c r="AQ167" s="124">
        <f t="shared" si="60"/>
        <v>0</v>
      </c>
      <c r="AR167" s="124">
        <f t="shared" si="61"/>
        <v>0</v>
      </c>
      <c r="AS167" s="124">
        <f t="shared" si="62"/>
        <v>1</v>
      </c>
    </row>
    <row r="168" spans="1:45" x14ac:dyDescent="0.25">
      <c r="A168" s="4">
        <v>137</v>
      </c>
      <c r="B168" s="164">
        <f>'Member Info'!D165</f>
        <v>0</v>
      </c>
      <c r="C168" s="164">
        <f>'Member Info'!E165</f>
        <v>0</v>
      </c>
      <c r="D168" s="164" t="str">
        <f>'Member Info'!G165</f>
        <v/>
      </c>
      <c r="E168" s="165">
        <f>'Member Info'!B165</f>
        <v>0</v>
      </c>
      <c r="F168" s="242"/>
      <c r="G168" s="166" t="str">
        <f>IF(E168=0,"",('Member Info'!K165+'Member Info'!L165))</f>
        <v/>
      </c>
      <c r="H168" s="419"/>
      <c r="I168" s="419"/>
      <c r="J168" s="26"/>
      <c r="K168" s="26"/>
      <c r="L168" s="384" t="str">
        <f>IF(E168=0,"",IF('Member Info'!F165&gt;$U$1,CONCATENATE("Joined with practice on ", TEXT('Member Info'!F165, "DD/MM/YYYY")),IF('Member Info'!N165&lt;&gt;"",IF('Member Info'!N165&lt;$T$1,CONCATENATE("Left Scheme on ", TEXT('Member Info'!N165, "DD/MM/YYYY")),IF(OR(G168="",G168=0),"Error Detected, No rate entered",IF(E168=0,"",IF(F168="","Error Detected, No Pensionable pay",IF(AS168=1,"No Part Time Status Entered",IF(AR168=1,"No Part Time Hours Entered",IF(ISERROR(AD168)," Unknown Values entered.",IF(V168+W168&lt;1,"Acceptable",IF(T168+U168=200, "No Contributions Entered", IF(M168="","Error Detected, Choose reason&gt;",IF(Z168="1",IF(V168=1,"Please Enter Deemed Pensionable Pay","Add Any Relevant Details Above"),"Please Give Details Above"))))))))))),IF(OR(G168="",G168=0),"Error Detected, No rate entered",IF(E168=0,"",IF(F168="","Error Detected, No Pensionable pay",IF(AS168=1,"No Part Time Status Entered",IF(AR168=1,"No Part Time Hours Entered",IF(ISERROR(AD168)," Unknown Values entered.",IF(V168+W168&lt;1,"Acceptable",IF(T168+U168=200, "No Contributions Entered", IF(M168="","Error Detected, Choose reason&gt;",IF(Z168="1",IF(V168=1,"Please Enter Deemed Pensionable Pay","Add relevant Details Above"),"Please give details Above")))))))))))))</f>
        <v/>
      </c>
      <c r="M168" s="260"/>
      <c r="N168" s="91"/>
      <c r="O168" s="91" t="str">
        <f t="shared" si="43"/>
        <v/>
      </c>
      <c r="P168" s="94">
        <f t="shared" si="44"/>
        <v>0</v>
      </c>
      <c r="Q168" s="94">
        <f t="shared" si="44"/>
        <v>0</v>
      </c>
      <c r="R168" s="218">
        <f>(ROUND((F168/100*'Member Info'!$W$2), 2))</f>
        <v>0</v>
      </c>
      <c r="S168" s="218" t="e">
        <f t="shared" si="45"/>
        <v>#VALUE!</v>
      </c>
      <c r="T168" s="218" t="str">
        <f t="shared" si="46"/>
        <v/>
      </c>
      <c r="U168" s="227" t="str">
        <f t="shared" si="47"/>
        <v/>
      </c>
      <c r="V168" s="228" t="str">
        <f t="shared" si="48"/>
        <v/>
      </c>
      <c r="W168" s="228" t="str">
        <f t="shared" si="49"/>
        <v/>
      </c>
      <c r="X168" s="222">
        <f t="shared" si="50"/>
        <v>0</v>
      </c>
      <c r="Y168" s="110">
        <f t="shared" si="51"/>
        <v>0</v>
      </c>
      <c r="Z168" s="235" t="str">
        <f t="shared" si="52"/>
        <v/>
      </c>
      <c r="AA168" s="240" t="b">
        <f t="shared" si="53"/>
        <v>0</v>
      </c>
      <c r="AB168" s="235">
        <f t="shared" si="54"/>
        <v>0</v>
      </c>
      <c r="AC168" s="235">
        <f>IF('Member Info'!N165="",1,"")</f>
        <v>1</v>
      </c>
      <c r="AD168" s="243" t="e">
        <f t="shared" si="55"/>
        <v>#VALUE!</v>
      </c>
      <c r="AE168" s="130" t="str">
        <f t="shared" si="42"/>
        <v/>
      </c>
      <c r="AF168" s="124">
        <f t="shared" si="56"/>
        <v>1</v>
      </c>
      <c r="AG168" s="124" t="str">
        <f>IF('Member Info'!N165&lt;&gt;"",IF(AND('Member Info'!N165&lt;=$U$1,'Member Info'!N165&gt;=$T$1),1,0),"")</f>
        <v/>
      </c>
      <c r="AI168" s="124" t="b">
        <f t="shared" si="57"/>
        <v>0</v>
      </c>
      <c r="AJ168" s="124">
        <f t="shared" si="58"/>
        <v>0</v>
      </c>
      <c r="AL168" s="124">
        <f t="shared" si="59"/>
        <v>0</v>
      </c>
      <c r="AM168" s="124">
        <f>IF('Member Info'!F165&gt;$T$1,1,0)</f>
        <v>0</v>
      </c>
      <c r="AN168" s="124" t="b">
        <f>IF(ISERROR(T168),ERROR.TYPE(#REF!)=ERROR.TYPE(T168),FALSE)</f>
        <v>0</v>
      </c>
      <c r="AO168" s="124" t="b">
        <f>IF(ISERROR(U168),ERROR.TYPE(#REF!)=ERROR.TYPE(U168),FALSE)</f>
        <v>0</v>
      </c>
      <c r="AP168" s="124">
        <f>IF('Member Info'!F165&gt;'GP1 April 25'!$U$1,1,0)</f>
        <v>0</v>
      </c>
      <c r="AQ168" s="124">
        <f t="shared" si="60"/>
        <v>0</v>
      </c>
      <c r="AR168" s="124">
        <f t="shared" si="61"/>
        <v>0</v>
      </c>
      <c r="AS168" s="124">
        <f t="shared" si="62"/>
        <v>1</v>
      </c>
    </row>
    <row r="169" spans="1:45" x14ac:dyDescent="0.25">
      <c r="A169" s="4">
        <v>138</v>
      </c>
      <c r="B169" s="164">
        <f>'Member Info'!D166</f>
        <v>0</v>
      </c>
      <c r="C169" s="164">
        <f>'Member Info'!E166</f>
        <v>0</v>
      </c>
      <c r="D169" s="164" t="str">
        <f>'Member Info'!G166</f>
        <v/>
      </c>
      <c r="E169" s="165">
        <f>'Member Info'!B166</f>
        <v>0</v>
      </c>
      <c r="F169" s="242"/>
      <c r="G169" s="166" t="str">
        <f>IF(E169=0,"",('Member Info'!K166+'Member Info'!L166))</f>
        <v/>
      </c>
      <c r="H169" s="419"/>
      <c r="I169" s="419"/>
      <c r="J169" s="26"/>
      <c r="K169" s="26"/>
      <c r="L169" s="384" t="str">
        <f>IF(E169=0,"",IF('Member Info'!F166&gt;$U$1,CONCATENATE("Joined with practice on ", TEXT('Member Info'!F166, "DD/MM/YYYY")),IF('Member Info'!N166&lt;&gt;"",IF('Member Info'!N166&lt;$T$1,CONCATENATE("Left Scheme on ", TEXT('Member Info'!N166, "DD/MM/YYYY")),IF(OR(G169="",G169=0),"Error Detected, No rate entered",IF(E169=0,"",IF(F169="","Error Detected, No Pensionable pay",IF(AS169=1,"No Part Time Status Entered",IF(AR169=1,"No Part Time Hours Entered",IF(ISERROR(AD169)," Unknown Values entered.",IF(V169+W169&lt;1,"Acceptable",IF(T169+U169=200, "No Contributions Entered", IF(M169="","Error Detected, Choose reason&gt;",IF(Z169="1",IF(V169=1,"Please Enter Deemed Pensionable Pay","Add Any Relevant Details Above"),"Please Give Details Above"))))))))))),IF(OR(G169="",G169=0),"Error Detected, No rate entered",IF(E169=0,"",IF(F169="","Error Detected, No Pensionable pay",IF(AS169=1,"No Part Time Status Entered",IF(AR169=1,"No Part Time Hours Entered",IF(ISERROR(AD169)," Unknown Values entered.",IF(V169+W169&lt;1,"Acceptable",IF(T169+U169=200, "No Contributions Entered", IF(M169="","Error Detected, Choose reason&gt;",IF(Z169="1",IF(V169=1,"Please Enter Deemed Pensionable Pay","Add relevant Details Above"),"Please give details Above")))))))))))))</f>
        <v/>
      </c>
      <c r="M169" s="260"/>
      <c r="N169" s="91"/>
      <c r="O169" s="91" t="str">
        <f t="shared" si="43"/>
        <v/>
      </c>
      <c r="P169" s="94">
        <f t="shared" si="44"/>
        <v>0</v>
      </c>
      <c r="Q169" s="94">
        <f t="shared" si="44"/>
        <v>0</v>
      </c>
      <c r="R169" s="218">
        <f>(ROUND((F169/100*'Member Info'!$W$2), 2))</f>
        <v>0</v>
      </c>
      <c r="S169" s="218" t="e">
        <f t="shared" si="45"/>
        <v>#VALUE!</v>
      </c>
      <c r="T169" s="218" t="str">
        <f t="shared" si="46"/>
        <v/>
      </c>
      <c r="U169" s="227" t="str">
        <f t="shared" si="47"/>
        <v/>
      </c>
      <c r="V169" s="228" t="str">
        <f t="shared" si="48"/>
        <v/>
      </c>
      <c r="W169" s="228" t="str">
        <f t="shared" si="49"/>
        <v/>
      </c>
      <c r="X169" s="222">
        <f t="shared" si="50"/>
        <v>0</v>
      </c>
      <c r="Y169" s="110">
        <f t="shared" si="51"/>
        <v>0</v>
      </c>
      <c r="Z169" s="235" t="str">
        <f t="shared" si="52"/>
        <v/>
      </c>
      <c r="AA169" s="240" t="b">
        <f t="shared" si="53"/>
        <v>0</v>
      </c>
      <c r="AB169" s="235">
        <f t="shared" si="54"/>
        <v>0</v>
      </c>
      <c r="AC169" s="235">
        <f>IF('Member Info'!N166="",1,"")</f>
        <v>1</v>
      </c>
      <c r="AD169" s="243" t="e">
        <f t="shared" si="55"/>
        <v>#VALUE!</v>
      </c>
      <c r="AE169" s="130" t="str">
        <f t="shared" si="42"/>
        <v/>
      </c>
      <c r="AF169" s="124">
        <f t="shared" si="56"/>
        <v>1</v>
      </c>
      <c r="AG169" s="124" t="str">
        <f>IF('Member Info'!N166&lt;&gt;"",IF(AND('Member Info'!N166&lt;=$U$1,'Member Info'!N166&gt;=$T$1),1,0),"")</f>
        <v/>
      </c>
      <c r="AI169" s="124" t="b">
        <f t="shared" si="57"/>
        <v>0</v>
      </c>
      <c r="AJ169" s="124">
        <f t="shared" si="58"/>
        <v>0</v>
      </c>
      <c r="AL169" s="124">
        <f t="shared" si="59"/>
        <v>0</v>
      </c>
      <c r="AM169" s="124">
        <f>IF('Member Info'!F166&gt;$T$1,1,0)</f>
        <v>0</v>
      </c>
      <c r="AN169" s="124" t="b">
        <f>IF(ISERROR(T169),ERROR.TYPE(#REF!)=ERROR.TYPE(T169),FALSE)</f>
        <v>0</v>
      </c>
      <c r="AO169" s="124" t="b">
        <f>IF(ISERROR(U169),ERROR.TYPE(#REF!)=ERROR.TYPE(U169),FALSE)</f>
        <v>0</v>
      </c>
      <c r="AP169" s="124">
        <f>IF('Member Info'!F166&gt;'GP1 April 25'!$U$1,1,0)</f>
        <v>0</v>
      </c>
      <c r="AQ169" s="124">
        <f t="shared" si="60"/>
        <v>0</v>
      </c>
      <c r="AR169" s="124">
        <f t="shared" si="61"/>
        <v>0</v>
      </c>
      <c r="AS169" s="124">
        <f t="shared" si="62"/>
        <v>1</v>
      </c>
    </row>
    <row r="170" spans="1:45" x14ac:dyDescent="0.25">
      <c r="A170" s="4">
        <v>139</v>
      </c>
      <c r="B170" s="164">
        <f>'Member Info'!D167</f>
        <v>0</v>
      </c>
      <c r="C170" s="164">
        <f>'Member Info'!E167</f>
        <v>0</v>
      </c>
      <c r="D170" s="164" t="str">
        <f>'Member Info'!G167</f>
        <v/>
      </c>
      <c r="E170" s="165">
        <f>'Member Info'!B167</f>
        <v>0</v>
      </c>
      <c r="F170" s="242"/>
      <c r="G170" s="166" t="str">
        <f>IF(E170=0,"",('Member Info'!K167+'Member Info'!L167))</f>
        <v/>
      </c>
      <c r="H170" s="419"/>
      <c r="I170" s="419"/>
      <c r="J170" s="26"/>
      <c r="K170" s="26"/>
      <c r="L170" s="384" t="str">
        <f>IF(E170=0,"",IF('Member Info'!F167&gt;$U$1,CONCATENATE("Joined with practice on ", TEXT('Member Info'!F167, "DD/MM/YYYY")),IF('Member Info'!N167&lt;&gt;"",IF('Member Info'!N167&lt;$T$1,CONCATENATE("Left Scheme on ", TEXT('Member Info'!N167, "DD/MM/YYYY")),IF(OR(G170="",G170=0),"Error Detected, No rate entered",IF(E170=0,"",IF(F170="","Error Detected, No Pensionable pay",IF(AS170=1,"No Part Time Status Entered",IF(AR170=1,"No Part Time Hours Entered",IF(ISERROR(AD170)," Unknown Values entered.",IF(V170+W170&lt;1,"Acceptable",IF(T170+U170=200, "No Contributions Entered", IF(M170="","Error Detected, Choose reason&gt;",IF(Z170="1",IF(V170=1,"Please Enter Deemed Pensionable Pay","Add Any Relevant Details Above"),"Please Give Details Above"))))))))))),IF(OR(G170="",G170=0),"Error Detected, No rate entered",IF(E170=0,"",IF(F170="","Error Detected, No Pensionable pay",IF(AS170=1,"No Part Time Status Entered",IF(AR170=1,"No Part Time Hours Entered",IF(ISERROR(AD170)," Unknown Values entered.",IF(V170+W170&lt;1,"Acceptable",IF(T170+U170=200, "No Contributions Entered", IF(M170="","Error Detected, Choose reason&gt;",IF(Z170="1",IF(V170=1,"Please Enter Deemed Pensionable Pay","Add relevant Details Above"),"Please give details Above")))))))))))))</f>
        <v/>
      </c>
      <c r="M170" s="260"/>
      <c r="N170" s="91"/>
      <c r="O170" s="91" t="str">
        <f t="shared" si="43"/>
        <v/>
      </c>
      <c r="P170" s="94">
        <f t="shared" si="44"/>
        <v>0</v>
      </c>
      <c r="Q170" s="94">
        <f t="shared" si="44"/>
        <v>0</v>
      </c>
      <c r="R170" s="218">
        <f>(ROUND((F170/100*'Member Info'!$W$2), 2))</f>
        <v>0</v>
      </c>
      <c r="S170" s="218" t="e">
        <f t="shared" si="45"/>
        <v>#VALUE!</v>
      </c>
      <c r="T170" s="218" t="str">
        <f t="shared" si="46"/>
        <v/>
      </c>
      <c r="U170" s="227" t="str">
        <f t="shared" si="47"/>
        <v/>
      </c>
      <c r="V170" s="228" t="str">
        <f t="shared" si="48"/>
        <v/>
      </c>
      <c r="W170" s="228" t="str">
        <f t="shared" si="49"/>
        <v/>
      </c>
      <c r="X170" s="222">
        <f t="shared" si="50"/>
        <v>0</v>
      </c>
      <c r="Y170" s="110">
        <f t="shared" si="51"/>
        <v>0</v>
      </c>
      <c r="Z170" s="235" t="str">
        <f t="shared" si="52"/>
        <v/>
      </c>
      <c r="AA170" s="240" t="b">
        <f t="shared" si="53"/>
        <v>0</v>
      </c>
      <c r="AB170" s="235">
        <f t="shared" si="54"/>
        <v>0</v>
      </c>
      <c r="AC170" s="235">
        <f>IF('Member Info'!N167="",1,"")</f>
        <v>1</v>
      </c>
      <c r="AD170" s="243" t="e">
        <f t="shared" si="55"/>
        <v>#VALUE!</v>
      </c>
      <c r="AE170" s="130" t="str">
        <f t="shared" si="42"/>
        <v/>
      </c>
      <c r="AF170" s="124">
        <f t="shared" si="56"/>
        <v>1</v>
      </c>
      <c r="AG170" s="124" t="str">
        <f>IF('Member Info'!N167&lt;&gt;"",IF(AND('Member Info'!N167&lt;=$U$1,'Member Info'!N167&gt;=$T$1),1,0),"")</f>
        <v/>
      </c>
      <c r="AI170" s="124" t="b">
        <f t="shared" si="57"/>
        <v>0</v>
      </c>
      <c r="AJ170" s="124">
        <f t="shared" si="58"/>
        <v>0</v>
      </c>
      <c r="AL170" s="124">
        <f t="shared" si="59"/>
        <v>0</v>
      </c>
      <c r="AM170" s="124">
        <f>IF('Member Info'!F167&gt;$T$1,1,0)</f>
        <v>0</v>
      </c>
      <c r="AN170" s="124" t="b">
        <f>IF(ISERROR(T170),ERROR.TYPE(#REF!)=ERROR.TYPE(T170),FALSE)</f>
        <v>0</v>
      </c>
      <c r="AO170" s="124" t="b">
        <f>IF(ISERROR(U170),ERROR.TYPE(#REF!)=ERROR.TYPE(U170),FALSE)</f>
        <v>0</v>
      </c>
      <c r="AP170" s="124">
        <f>IF('Member Info'!F167&gt;'GP1 April 25'!$U$1,1,0)</f>
        <v>0</v>
      </c>
      <c r="AQ170" s="124">
        <f t="shared" si="60"/>
        <v>0</v>
      </c>
      <c r="AR170" s="124">
        <f t="shared" si="61"/>
        <v>0</v>
      </c>
      <c r="AS170" s="124">
        <f t="shared" si="62"/>
        <v>1</v>
      </c>
    </row>
    <row r="171" spans="1:45" x14ac:dyDescent="0.25">
      <c r="A171" s="4">
        <v>140</v>
      </c>
      <c r="B171" s="164">
        <f>'Member Info'!D168</f>
        <v>0</v>
      </c>
      <c r="C171" s="164">
        <f>'Member Info'!E168</f>
        <v>0</v>
      </c>
      <c r="D171" s="164" t="str">
        <f>'Member Info'!G168</f>
        <v/>
      </c>
      <c r="E171" s="165">
        <f>'Member Info'!B168</f>
        <v>0</v>
      </c>
      <c r="F171" s="242"/>
      <c r="G171" s="166" t="str">
        <f>IF(E171=0,"",('Member Info'!K168+'Member Info'!L168))</f>
        <v/>
      </c>
      <c r="H171" s="419"/>
      <c r="I171" s="419"/>
      <c r="J171" s="26"/>
      <c r="K171" s="26"/>
      <c r="L171" s="384" t="str">
        <f>IF(E171=0,"",IF('Member Info'!F168&gt;$U$1,CONCATENATE("Joined with practice on ", TEXT('Member Info'!F168, "DD/MM/YYYY")),IF('Member Info'!N168&lt;&gt;"",IF('Member Info'!N168&lt;$T$1,CONCATENATE("Left Scheme on ", TEXT('Member Info'!N168, "DD/MM/YYYY")),IF(OR(G171="",G171=0),"Error Detected, No rate entered",IF(E171=0,"",IF(F171="","Error Detected, No Pensionable pay",IF(AS171=1,"No Part Time Status Entered",IF(AR171=1,"No Part Time Hours Entered",IF(ISERROR(AD171)," Unknown Values entered.",IF(V171+W171&lt;1,"Acceptable",IF(T171+U171=200, "No Contributions Entered", IF(M171="","Error Detected, Choose reason&gt;",IF(Z171="1",IF(V171=1,"Please Enter Deemed Pensionable Pay","Add Any Relevant Details Above"),"Please Give Details Above"))))))))))),IF(OR(G171="",G171=0),"Error Detected, No rate entered",IF(E171=0,"",IF(F171="","Error Detected, No Pensionable pay",IF(AS171=1,"No Part Time Status Entered",IF(AR171=1,"No Part Time Hours Entered",IF(ISERROR(AD171)," Unknown Values entered.",IF(V171+W171&lt;1,"Acceptable",IF(T171+U171=200, "No Contributions Entered", IF(M171="","Error Detected, Choose reason&gt;",IF(Z171="1",IF(V171=1,"Please Enter Deemed Pensionable Pay","Add relevant Details Above"),"Please give details Above")))))))))))))</f>
        <v/>
      </c>
      <c r="M171" s="260"/>
      <c r="N171" s="91"/>
      <c r="O171" s="91" t="str">
        <f t="shared" si="43"/>
        <v/>
      </c>
      <c r="P171" s="94">
        <f t="shared" si="44"/>
        <v>0</v>
      </c>
      <c r="Q171" s="94">
        <f t="shared" si="44"/>
        <v>0</v>
      </c>
      <c r="R171" s="218">
        <f>(ROUND((F171/100*'Member Info'!$W$2), 2))</f>
        <v>0</v>
      </c>
      <c r="S171" s="218" t="e">
        <f t="shared" si="45"/>
        <v>#VALUE!</v>
      </c>
      <c r="T171" s="218" t="str">
        <f t="shared" si="46"/>
        <v/>
      </c>
      <c r="U171" s="227" t="str">
        <f t="shared" si="47"/>
        <v/>
      </c>
      <c r="V171" s="228" t="str">
        <f t="shared" si="48"/>
        <v/>
      </c>
      <c r="W171" s="228" t="str">
        <f t="shared" si="49"/>
        <v/>
      </c>
      <c r="X171" s="222">
        <f t="shared" si="50"/>
        <v>0</v>
      </c>
      <c r="Y171" s="110">
        <f t="shared" si="51"/>
        <v>0</v>
      </c>
      <c r="Z171" s="235" t="str">
        <f t="shared" si="52"/>
        <v/>
      </c>
      <c r="AA171" s="240" t="b">
        <f t="shared" si="53"/>
        <v>0</v>
      </c>
      <c r="AB171" s="235">
        <f t="shared" si="54"/>
        <v>0</v>
      </c>
      <c r="AC171" s="235">
        <f>IF('Member Info'!N168="",1,"")</f>
        <v>1</v>
      </c>
      <c r="AD171" s="243" t="e">
        <f t="shared" si="55"/>
        <v>#VALUE!</v>
      </c>
      <c r="AE171" s="130" t="str">
        <f t="shared" si="42"/>
        <v/>
      </c>
      <c r="AF171" s="124">
        <f t="shared" si="56"/>
        <v>1</v>
      </c>
      <c r="AG171" s="124" t="str">
        <f>IF('Member Info'!N168&lt;&gt;"",IF(AND('Member Info'!N168&lt;=$U$1,'Member Info'!N168&gt;=$T$1),1,0),"")</f>
        <v/>
      </c>
      <c r="AI171" s="124" t="b">
        <f t="shared" si="57"/>
        <v>0</v>
      </c>
      <c r="AJ171" s="124">
        <f t="shared" si="58"/>
        <v>0</v>
      </c>
      <c r="AL171" s="124">
        <f t="shared" si="59"/>
        <v>0</v>
      </c>
      <c r="AM171" s="124">
        <f>IF('Member Info'!F168&gt;$T$1,1,0)</f>
        <v>0</v>
      </c>
      <c r="AN171" s="124" t="b">
        <f>IF(ISERROR(T171),ERROR.TYPE(#REF!)=ERROR.TYPE(T171),FALSE)</f>
        <v>0</v>
      </c>
      <c r="AO171" s="124" t="b">
        <f>IF(ISERROR(U171),ERROR.TYPE(#REF!)=ERROR.TYPE(U171),FALSE)</f>
        <v>0</v>
      </c>
      <c r="AP171" s="124">
        <f>IF('Member Info'!F168&gt;'GP1 April 25'!$U$1,1,0)</f>
        <v>0</v>
      </c>
      <c r="AQ171" s="124">
        <f t="shared" si="60"/>
        <v>0</v>
      </c>
      <c r="AR171" s="124">
        <f t="shared" si="61"/>
        <v>0</v>
      </c>
      <c r="AS171" s="124">
        <f t="shared" si="62"/>
        <v>1</v>
      </c>
    </row>
    <row r="172" spans="1:45" x14ac:dyDescent="0.25">
      <c r="A172" s="4">
        <v>141</v>
      </c>
      <c r="B172" s="164">
        <f>'Member Info'!D169</f>
        <v>0</v>
      </c>
      <c r="C172" s="164">
        <f>'Member Info'!E169</f>
        <v>0</v>
      </c>
      <c r="D172" s="164" t="str">
        <f>'Member Info'!G169</f>
        <v/>
      </c>
      <c r="E172" s="165">
        <f>'Member Info'!B169</f>
        <v>0</v>
      </c>
      <c r="F172" s="242"/>
      <c r="G172" s="166" t="str">
        <f>IF(E172=0,"",('Member Info'!K169+'Member Info'!L169))</f>
        <v/>
      </c>
      <c r="H172" s="419"/>
      <c r="I172" s="419"/>
      <c r="J172" s="26"/>
      <c r="K172" s="26"/>
      <c r="L172" s="384" t="str">
        <f>IF(E172=0,"",IF('Member Info'!F169&gt;$U$1,CONCATENATE("Joined with practice on ", TEXT('Member Info'!F169, "DD/MM/YYYY")),IF('Member Info'!N169&lt;&gt;"",IF('Member Info'!N169&lt;$T$1,CONCATENATE("Left Scheme on ", TEXT('Member Info'!N169, "DD/MM/YYYY")),IF(OR(G172="",G172=0),"Error Detected, No rate entered",IF(E172=0,"",IF(F172="","Error Detected, No Pensionable pay",IF(AS172=1,"No Part Time Status Entered",IF(AR172=1,"No Part Time Hours Entered",IF(ISERROR(AD172)," Unknown Values entered.",IF(V172+W172&lt;1,"Acceptable",IF(T172+U172=200, "No Contributions Entered", IF(M172="","Error Detected, Choose reason&gt;",IF(Z172="1",IF(V172=1,"Please Enter Deemed Pensionable Pay","Add Any Relevant Details Above"),"Please Give Details Above"))))))))))),IF(OR(G172="",G172=0),"Error Detected, No rate entered",IF(E172=0,"",IF(F172="","Error Detected, No Pensionable pay",IF(AS172=1,"No Part Time Status Entered",IF(AR172=1,"No Part Time Hours Entered",IF(ISERROR(AD172)," Unknown Values entered.",IF(V172+W172&lt;1,"Acceptable",IF(T172+U172=200, "No Contributions Entered", IF(M172="","Error Detected, Choose reason&gt;",IF(Z172="1",IF(V172=1,"Please Enter Deemed Pensionable Pay","Add relevant Details Above"),"Please give details Above")))))))))))))</f>
        <v/>
      </c>
      <c r="M172" s="260"/>
      <c r="N172" s="91"/>
      <c r="O172" s="91" t="str">
        <f t="shared" si="43"/>
        <v/>
      </c>
      <c r="P172" s="94">
        <f t="shared" si="44"/>
        <v>0</v>
      </c>
      <c r="Q172" s="94">
        <f t="shared" si="44"/>
        <v>0</v>
      </c>
      <c r="R172" s="218">
        <f>(ROUND((F172/100*'Member Info'!$W$2), 2))</f>
        <v>0</v>
      </c>
      <c r="S172" s="218" t="e">
        <f t="shared" si="45"/>
        <v>#VALUE!</v>
      </c>
      <c r="T172" s="218" t="str">
        <f t="shared" si="46"/>
        <v/>
      </c>
      <c r="U172" s="227" t="str">
        <f t="shared" si="47"/>
        <v/>
      </c>
      <c r="V172" s="228" t="str">
        <f t="shared" si="48"/>
        <v/>
      </c>
      <c r="W172" s="228" t="str">
        <f t="shared" si="49"/>
        <v/>
      </c>
      <c r="X172" s="222">
        <f t="shared" si="50"/>
        <v>0</v>
      </c>
      <c r="Y172" s="110">
        <f t="shared" si="51"/>
        <v>0</v>
      </c>
      <c r="Z172" s="235" t="str">
        <f t="shared" si="52"/>
        <v/>
      </c>
      <c r="AA172" s="240" t="b">
        <f t="shared" si="53"/>
        <v>0</v>
      </c>
      <c r="AB172" s="235">
        <f t="shared" si="54"/>
        <v>0</v>
      </c>
      <c r="AC172" s="235">
        <f>IF('Member Info'!N169="",1,"")</f>
        <v>1</v>
      </c>
      <c r="AD172" s="243" t="e">
        <f t="shared" si="55"/>
        <v>#VALUE!</v>
      </c>
      <c r="AE172" s="130" t="str">
        <f t="shared" si="42"/>
        <v/>
      </c>
      <c r="AF172" s="124">
        <f t="shared" si="56"/>
        <v>1</v>
      </c>
      <c r="AG172" s="124" t="str">
        <f>IF('Member Info'!N169&lt;&gt;"",IF(AND('Member Info'!N169&lt;=$U$1,'Member Info'!N169&gt;=$T$1),1,0),"")</f>
        <v/>
      </c>
      <c r="AI172" s="124" t="b">
        <f t="shared" si="57"/>
        <v>0</v>
      </c>
      <c r="AJ172" s="124">
        <f t="shared" si="58"/>
        <v>0</v>
      </c>
      <c r="AL172" s="124">
        <f t="shared" si="59"/>
        <v>0</v>
      </c>
      <c r="AM172" s="124">
        <f>IF('Member Info'!F169&gt;$T$1,1,0)</f>
        <v>0</v>
      </c>
      <c r="AN172" s="124" t="b">
        <f>IF(ISERROR(T172),ERROR.TYPE(#REF!)=ERROR.TYPE(T172),FALSE)</f>
        <v>0</v>
      </c>
      <c r="AO172" s="124" t="b">
        <f>IF(ISERROR(U172),ERROR.TYPE(#REF!)=ERROR.TYPE(U172),FALSE)</f>
        <v>0</v>
      </c>
      <c r="AP172" s="124">
        <f>IF('Member Info'!F169&gt;'GP1 April 25'!$U$1,1,0)</f>
        <v>0</v>
      </c>
      <c r="AQ172" s="124">
        <f t="shared" si="60"/>
        <v>0</v>
      </c>
      <c r="AR172" s="124">
        <f t="shared" si="61"/>
        <v>0</v>
      </c>
      <c r="AS172" s="124">
        <f t="shared" si="62"/>
        <v>1</v>
      </c>
    </row>
    <row r="173" spans="1:45" x14ac:dyDescent="0.25">
      <c r="A173" s="4">
        <v>142</v>
      </c>
      <c r="B173" s="164">
        <f>'Member Info'!D170</f>
        <v>0</v>
      </c>
      <c r="C173" s="164">
        <f>'Member Info'!E170</f>
        <v>0</v>
      </c>
      <c r="D173" s="164" t="str">
        <f>'Member Info'!G170</f>
        <v/>
      </c>
      <c r="E173" s="165">
        <f>'Member Info'!B170</f>
        <v>0</v>
      </c>
      <c r="F173" s="242"/>
      <c r="G173" s="166" t="str">
        <f>IF(E173=0,"",('Member Info'!K170+'Member Info'!L170))</f>
        <v/>
      </c>
      <c r="H173" s="419"/>
      <c r="I173" s="419"/>
      <c r="J173" s="26"/>
      <c r="K173" s="26"/>
      <c r="L173" s="384" t="str">
        <f>IF(E173=0,"",IF('Member Info'!F170&gt;$U$1,CONCATENATE("Joined with practice on ", TEXT('Member Info'!F170, "DD/MM/YYYY")),IF('Member Info'!N170&lt;&gt;"",IF('Member Info'!N170&lt;$T$1,CONCATENATE("Left Scheme on ", TEXT('Member Info'!N170, "DD/MM/YYYY")),IF(OR(G173="",G173=0),"Error Detected, No rate entered",IF(E173=0,"",IF(F173="","Error Detected, No Pensionable pay",IF(AS173=1,"No Part Time Status Entered",IF(AR173=1,"No Part Time Hours Entered",IF(ISERROR(AD173)," Unknown Values entered.",IF(V173+W173&lt;1,"Acceptable",IF(T173+U173=200, "No Contributions Entered", IF(M173="","Error Detected, Choose reason&gt;",IF(Z173="1",IF(V173=1,"Please Enter Deemed Pensionable Pay","Add Any Relevant Details Above"),"Please Give Details Above"))))))))))),IF(OR(G173="",G173=0),"Error Detected, No rate entered",IF(E173=0,"",IF(F173="","Error Detected, No Pensionable pay",IF(AS173=1,"No Part Time Status Entered",IF(AR173=1,"No Part Time Hours Entered",IF(ISERROR(AD173)," Unknown Values entered.",IF(V173+W173&lt;1,"Acceptable",IF(T173+U173=200, "No Contributions Entered", IF(M173="","Error Detected, Choose reason&gt;",IF(Z173="1",IF(V173=1,"Please Enter Deemed Pensionable Pay","Add relevant Details Above"),"Please give details Above")))))))))))))</f>
        <v/>
      </c>
      <c r="M173" s="260"/>
      <c r="N173" s="91"/>
      <c r="O173" s="91" t="str">
        <f t="shared" si="43"/>
        <v/>
      </c>
      <c r="P173" s="94">
        <f t="shared" si="44"/>
        <v>0</v>
      </c>
      <c r="Q173" s="94">
        <f t="shared" si="44"/>
        <v>0</v>
      </c>
      <c r="R173" s="218">
        <f>(ROUND((F173/100*'Member Info'!$W$2), 2))</f>
        <v>0</v>
      </c>
      <c r="S173" s="218" t="e">
        <f t="shared" si="45"/>
        <v>#VALUE!</v>
      </c>
      <c r="T173" s="218" t="str">
        <f t="shared" si="46"/>
        <v/>
      </c>
      <c r="U173" s="227" t="str">
        <f t="shared" si="47"/>
        <v/>
      </c>
      <c r="V173" s="228" t="str">
        <f t="shared" si="48"/>
        <v/>
      </c>
      <c r="W173" s="228" t="str">
        <f t="shared" si="49"/>
        <v/>
      </c>
      <c r="X173" s="222">
        <f t="shared" si="50"/>
        <v>0</v>
      </c>
      <c r="Y173" s="110">
        <f t="shared" si="51"/>
        <v>0</v>
      </c>
      <c r="Z173" s="235" t="str">
        <f t="shared" si="52"/>
        <v/>
      </c>
      <c r="AA173" s="240" t="b">
        <f t="shared" si="53"/>
        <v>0</v>
      </c>
      <c r="AB173" s="235">
        <f t="shared" si="54"/>
        <v>0</v>
      </c>
      <c r="AC173" s="235">
        <f>IF('Member Info'!N170="",1,"")</f>
        <v>1</v>
      </c>
      <c r="AD173" s="243" t="e">
        <f t="shared" si="55"/>
        <v>#VALUE!</v>
      </c>
      <c r="AE173" s="130" t="str">
        <f t="shared" si="42"/>
        <v/>
      </c>
      <c r="AF173" s="124">
        <f t="shared" si="56"/>
        <v>1</v>
      </c>
      <c r="AG173" s="124" t="str">
        <f>IF('Member Info'!N170&lt;&gt;"",IF(AND('Member Info'!N170&lt;=$U$1,'Member Info'!N170&gt;=$T$1),1,0),"")</f>
        <v/>
      </c>
      <c r="AI173" s="124" t="b">
        <f t="shared" si="57"/>
        <v>0</v>
      </c>
      <c r="AJ173" s="124">
        <f t="shared" si="58"/>
        <v>0</v>
      </c>
      <c r="AL173" s="124">
        <f t="shared" si="59"/>
        <v>0</v>
      </c>
      <c r="AM173" s="124">
        <f>IF('Member Info'!F170&gt;$T$1,1,0)</f>
        <v>0</v>
      </c>
      <c r="AN173" s="124" t="b">
        <f>IF(ISERROR(T173),ERROR.TYPE(#REF!)=ERROR.TYPE(T173),FALSE)</f>
        <v>0</v>
      </c>
      <c r="AO173" s="124" t="b">
        <f>IF(ISERROR(U173),ERROR.TYPE(#REF!)=ERROR.TYPE(U173),FALSE)</f>
        <v>0</v>
      </c>
      <c r="AP173" s="124">
        <f>IF('Member Info'!F170&gt;'GP1 April 25'!$U$1,1,0)</f>
        <v>0</v>
      </c>
      <c r="AQ173" s="124">
        <f t="shared" si="60"/>
        <v>0</v>
      </c>
      <c r="AR173" s="124">
        <f t="shared" si="61"/>
        <v>0</v>
      </c>
      <c r="AS173" s="124">
        <f t="shared" si="62"/>
        <v>1</v>
      </c>
    </row>
    <row r="174" spans="1:45" x14ac:dyDescent="0.25">
      <c r="A174" s="4">
        <v>143</v>
      </c>
      <c r="B174" s="164">
        <f>'Member Info'!D171</f>
        <v>0</v>
      </c>
      <c r="C174" s="164">
        <f>'Member Info'!E171</f>
        <v>0</v>
      </c>
      <c r="D174" s="164" t="str">
        <f>'Member Info'!G171</f>
        <v/>
      </c>
      <c r="E174" s="165">
        <f>'Member Info'!B171</f>
        <v>0</v>
      </c>
      <c r="F174" s="242"/>
      <c r="G174" s="166" t="str">
        <f>IF(E174=0,"",('Member Info'!K171+'Member Info'!L171))</f>
        <v/>
      </c>
      <c r="H174" s="419"/>
      <c r="I174" s="419"/>
      <c r="J174" s="26"/>
      <c r="K174" s="26"/>
      <c r="L174" s="384" t="str">
        <f>IF(E174=0,"",IF('Member Info'!F171&gt;$U$1,CONCATENATE("Joined with practice on ", TEXT('Member Info'!F171, "DD/MM/YYYY")),IF('Member Info'!N171&lt;&gt;"",IF('Member Info'!N171&lt;$T$1,CONCATENATE("Left Scheme on ", TEXT('Member Info'!N171, "DD/MM/YYYY")),IF(OR(G174="",G174=0),"Error Detected, No rate entered",IF(E174=0,"",IF(F174="","Error Detected, No Pensionable pay",IF(AS174=1,"No Part Time Status Entered",IF(AR174=1,"No Part Time Hours Entered",IF(ISERROR(AD174)," Unknown Values entered.",IF(V174+W174&lt;1,"Acceptable",IF(T174+U174=200, "No Contributions Entered", IF(M174="","Error Detected, Choose reason&gt;",IF(Z174="1",IF(V174=1,"Please Enter Deemed Pensionable Pay","Add Any Relevant Details Above"),"Please Give Details Above"))))))))))),IF(OR(G174="",G174=0),"Error Detected, No rate entered",IF(E174=0,"",IF(F174="","Error Detected, No Pensionable pay",IF(AS174=1,"No Part Time Status Entered",IF(AR174=1,"No Part Time Hours Entered",IF(ISERROR(AD174)," Unknown Values entered.",IF(V174+W174&lt;1,"Acceptable",IF(T174+U174=200, "No Contributions Entered", IF(M174="","Error Detected, Choose reason&gt;",IF(Z174="1",IF(V174=1,"Please Enter Deemed Pensionable Pay","Add relevant Details Above"),"Please give details Above")))))))))))))</f>
        <v/>
      </c>
      <c r="M174" s="260"/>
      <c r="N174" s="91"/>
      <c r="O174" s="91" t="str">
        <f t="shared" si="43"/>
        <v/>
      </c>
      <c r="P174" s="94">
        <f t="shared" si="44"/>
        <v>0</v>
      </c>
      <c r="Q174" s="94">
        <f t="shared" si="44"/>
        <v>0</v>
      </c>
      <c r="R174" s="218">
        <f>(ROUND((F174/100*'Member Info'!$W$2), 2))</f>
        <v>0</v>
      </c>
      <c r="S174" s="218" t="e">
        <f t="shared" si="45"/>
        <v>#VALUE!</v>
      </c>
      <c r="T174" s="218" t="str">
        <f t="shared" si="46"/>
        <v/>
      </c>
      <c r="U174" s="227" t="str">
        <f t="shared" si="47"/>
        <v/>
      </c>
      <c r="V174" s="228" t="str">
        <f t="shared" si="48"/>
        <v/>
      </c>
      <c r="W174" s="228" t="str">
        <f t="shared" si="49"/>
        <v/>
      </c>
      <c r="X174" s="222">
        <f t="shared" si="50"/>
        <v>0</v>
      </c>
      <c r="Y174" s="110">
        <f t="shared" si="51"/>
        <v>0</v>
      </c>
      <c r="Z174" s="235" t="str">
        <f t="shared" si="52"/>
        <v/>
      </c>
      <c r="AA174" s="240" t="b">
        <f t="shared" si="53"/>
        <v>0</v>
      </c>
      <c r="AB174" s="235">
        <f t="shared" si="54"/>
        <v>0</v>
      </c>
      <c r="AC174" s="235">
        <f>IF('Member Info'!N171="",1,"")</f>
        <v>1</v>
      </c>
      <c r="AD174" s="243" t="e">
        <f t="shared" si="55"/>
        <v>#VALUE!</v>
      </c>
      <c r="AE174" s="130" t="str">
        <f t="shared" si="42"/>
        <v/>
      </c>
      <c r="AF174" s="124">
        <f t="shared" si="56"/>
        <v>1</v>
      </c>
      <c r="AG174" s="124" t="str">
        <f>IF('Member Info'!N171&lt;&gt;"",IF(AND('Member Info'!N171&lt;=$U$1,'Member Info'!N171&gt;=$T$1),1,0),"")</f>
        <v/>
      </c>
      <c r="AI174" s="124" t="b">
        <f t="shared" si="57"/>
        <v>0</v>
      </c>
      <c r="AJ174" s="124">
        <f t="shared" si="58"/>
        <v>0</v>
      </c>
      <c r="AL174" s="124">
        <f t="shared" si="59"/>
        <v>0</v>
      </c>
      <c r="AM174" s="124">
        <f>IF('Member Info'!F171&gt;$T$1,1,0)</f>
        <v>0</v>
      </c>
      <c r="AN174" s="124" t="b">
        <f>IF(ISERROR(T174),ERROR.TYPE(#REF!)=ERROR.TYPE(T174),FALSE)</f>
        <v>0</v>
      </c>
      <c r="AO174" s="124" t="b">
        <f>IF(ISERROR(U174),ERROR.TYPE(#REF!)=ERROR.TYPE(U174),FALSE)</f>
        <v>0</v>
      </c>
      <c r="AP174" s="124">
        <f>IF('Member Info'!F171&gt;'GP1 April 25'!$U$1,1,0)</f>
        <v>0</v>
      </c>
      <c r="AQ174" s="124">
        <f t="shared" si="60"/>
        <v>0</v>
      </c>
      <c r="AR174" s="124">
        <f t="shared" si="61"/>
        <v>0</v>
      </c>
      <c r="AS174" s="124">
        <f t="shared" si="62"/>
        <v>1</v>
      </c>
    </row>
    <row r="175" spans="1:45" x14ac:dyDescent="0.25">
      <c r="A175" s="4">
        <v>144</v>
      </c>
      <c r="B175" s="164">
        <f>'Member Info'!D172</f>
        <v>0</v>
      </c>
      <c r="C175" s="164">
        <f>'Member Info'!E172</f>
        <v>0</v>
      </c>
      <c r="D175" s="164" t="str">
        <f>'Member Info'!G172</f>
        <v/>
      </c>
      <c r="E175" s="165">
        <f>'Member Info'!B172</f>
        <v>0</v>
      </c>
      <c r="F175" s="242"/>
      <c r="G175" s="166" t="str">
        <f>IF(E175=0,"",('Member Info'!K172+'Member Info'!L172))</f>
        <v/>
      </c>
      <c r="H175" s="419"/>
      <c r="I175" s="419"/>
      <c r="J175" s="26"/>
      <c r="K175" s="26"/>
      <c r="L175" s="384" t="str">
        <f>IF(E175=0,"",IF('Member Info'!F172&gt;$U$1,CONCATENATE("Joined with practice on ", TEXT('Member Info'!F172, "DD/MM/YYYY")),IF('Member Info'!N172&lt;&gt;"",IF('Member Info'!N172&lt;$T$1,CONCATENATE("Left Scheme on ", TEXT('Member Info'!N172, "DD/MM/YYYY")),IF(OR(G175="",G175=0),"Error Detected, No rate entered",IF(E175=0,"",IF(F175="","Error Detected, No Pensionable pay",IF(AS175=1,"No Part Time Status Entered",IF(AR175=1,"No Part Time Hours Entered",IF(ISERROR(AD175)," Unknown Values entered.",IF(V175+W175&lt;1,"Acceptable",IF(T175+U175=200, "No Contributions Entered", IF(M175="","Error Detected, Choose reason&gt;",IF(Z175="1",IF(V175=1,"Please Enter Deemed Pensionable Pay","Add Any Relevant Details Above"),"Please Give Details Above"))))))))))),IF(OR(G175="",G175=0),"Error Detected, No rate entered",IF(E175=0,"",IF(F175="","Error Detected, No Pensionable pay",IF(AS175=1,"No Part Time Status Entered",IF(AR175=1,"No Part Time Hours Entered",IF(ISERROR(AD175)," Unknown Values entered.",IF(V175+W175&lt;1,"Acceptable",IF(T175+U175=200, "No Contributions Entered", IF(M175="","Error Detected, Choose reason&gt;",IF(Z175="1",IF(V175=1,"Please Enter Deemed Pensionable Pay","Add relevant Details Above"),"Please give details Above")))))))))))))</f>
        <v/>
      </c>
      <c r="M175" s="260"/>
      <c r="N175" s="91"/>
      <c r="O175" s="91" t="str">
        <f t="shared" si="43"/>
        <v/>
      </c>
      <c r="P175" s="94">
        <f t="shared" si="44"/>
        <v>0</v>
      </c>
      <c r="Q175" s="94">
        <f t="shared" si="44"/>
        <v>0</v>
      </c>
      <c r="R175" s="218">
        <f>(ROUND((F175/100*'Member Info'!$W$2), 2))</f>
        <v>0</v>
      </c>
      <c r="S175" s="218" t="e">
        <f t="shared" si="45"/>
        <v>#VALUE!</v>
      </c>
      <c r="T175" s="218" t="str">
        <f t="shared" si="46"/>
        <v/>
      </c>
      <c r="U175" s="227" t="str">
        <f t="shared" si="47"/>
        <v/>
      </c>
      <c r="V175" s="228" t="str">
        <f t="shared" si="48"/>
        <v/>
      </c>
      <c r="W175" s="228" t="str">
        <f t="shared" si="49"/>
        <v/>
      </c>
      <c r="X175" s="222">
        <f t="shared" si="50"/>
        <v>0</v>
      </c>
      <c r="Y175" s="110">
        <f t="shared" si="51"/>
        <v>0</v>
      </c>
      <c r="Z175" s="235" t="str">
        <f t="shared" si="52"/>
        <v/>
      </c>
      <c r="AA175" s="240" t="b">
        <f t="shared" si="53"/>
        <v>0</v>
      </c>
      <c r="AB175" s="235">
        <f t="shared" si="54"/>
        <v>0</v>
      </c>
      <c r="AC175" s="235">
        <f>IF('Member Info'!N172="",1,"")</f>
        <v>1</v>
      </c>
      <c r="AD175" s="243" t="e">
        <f t="shared" si="55"/>
        <v>#VALUE!</v>
      </c>
      <c r="AE175" s="130" t="str">
        <f t="shared" si="42"/>
        <v/>
      </c>
      <c r="AF175" s="124">
        <f t="shared" si="56"/>
        <v>1</v>
      </c>
      <c r="AG175" s="124" t="str">
        <f>IF('Member Info'!N172&lt;&gt;"",IF(AND('Member Info'!N172&lt;=$U$1,'Member Info'!N172&gt;=$T$1),1,0),"")</f>
        <v/>
      </c>
      <c r="AI175" s="124" t="b">
        <f t="shared" si="57"/>
        <v>0</v>
      </c>
      <c r="AJ175" s="124">
        <f t="shared" si="58"/>
        <v>0</v>
      </c>
      <c r="AL175" s="124">
        <f t="shared" si="59"/>
        <v>0</v>
      </c>
      <c r="AM175" s="124">
        <f>IF('Member Info'!F172&gt;$T$1,1,0)</f>
        <v>0</v>
      </c>
      <c r="AN175" s="124" t="b">
        <f>IF(ISERROR(T175),ERROR.TYPE(#REF!)=ERROR.TYPE(T175),FALSE)</f>
        <v>0</v>
      </c>
      <c r="AO175" s="124" t="b">
        <f>IF(ISERROR(U175),ERROR.TYPE(#REF!)=ERROR.TYPE(U175),FALSE)</f>
        <v>0</v>
      </c>
      <c r="AP175" s="124">
        <f>IF('Member Info'!F172&gt;'GP1 April 25'!$U$1,1,0)</f>
        <v>0</v>
      </c>
      <c r="AQ175" s="124">
        <f t="shared" si="60"/>
        <v>0</v>
      </c>
      <c r="AR175" s="124">
        <f t="shared" si="61"/>
        <v>0</v>
      </c>
      <c r="AS175" s="124">
        <f t="shared" si="62"/>
        <v>1</v>
      </c>
    </row>
    <row r="176" spans="1:45" x14ac:dyDescent="0.25">
      <c r="A176" s="4">
        <v>145</v>
      </c>
      <c r="B176" s="164">
        <f>'Member Info'!D173</f>
        <v>0</v>
      </c>
      <c r="C176" s="164">
        <f>'Member Info'!E173</f>
        <v>0</v>
      </c>
      <c r="D176" s="164" t="str">
        <f>'Member Info'!G173</f>
        <v/>
      </c>
      <c r="E176" s="165">
        <f>'Member Info'!B173</f>
        <v>0</v>
      </c>
      <c r="F176" s="242"/>
      <c r="G176" s="166" t="str">
        <f>IF(E176=0,"",('Member Info'!K173+'Member Info'!L173))</f>
        <v/>
      </c>
      <c r="H176" s="419"/>
      <c r="I176" s="419"/>
      <c r="J176" s="26"/>
      <c r="K176" s="26"/>
      <c r="L176" s="384" t="str">
        <f>IF(E176=0,"",IF('Member Info'!F173&gt;$U$1,CONCATENATE("Joined with practice on ", TEXT('Member Info'!F173, "DD/MM/YYYY")),IF('Member Info'!N173&lt;&gt;"",IF('Member Info'!N173&lt;$T$1,CONCATENATE("Left Scheme on ", TEXT('Member Info'!N173, "DD/MM/YYYY")),IF(OR(G176="",G176=0),"Error Detected, No rate entered",IF(E176=0,"",IF(F176="","Error Detected, No Pensionable pay",IF(AS176=1,"No Part Time Status Entered",IF(AR176=1,"No Part Time Hours Entered",IF(ISERROR(AD176)," Unknown Values entered.",IF(V176+W176&lt;1,"Acceptable",IF(T176+U176=200, "No Contributions Entered", IF(M176="","Error Detected, Choose reason&gt;",IF(Z176="1",IF(V176=1,"Please Enter Deemed Pensionable Pay","Add Any Relevant Details Above"),"Please Give Details Above"))))))))))),IF(OR(G176="",G176=0),"Error Detected, No rate entered",IF(E176=0,"",IF(F176="","Error Detected, No Pensionable pay",IF(AS176=1,"No Part Time Status Entered",IF(AR176=1,"No Part Time Hours Entered",IF(ISERROR(AD176)," Unknown Values entered.",IF(V176+W176&lt;1,"Acceptable",IF(T176+U176=200, "No Contributions Entered", IF(M176="","Error Detected, Choose reason&gt;",IF(Z176="1",IF(V176=1,"Please Enter Deemed Pensionable Pay","Add relevant Details Above"),"Please give details Above")))))))))))))</f>
        <v/>
      </c>
      <c r="M176" s="260"/>
      <c r="N176" s="91"/>
      <c r="O176" s="91" t="str">
        <f t="shared" si="43"/>
        <v/>
      </c>
      <c r="P176" s="94">
        <f t="shared" si="44"/>
        <v>0</v>
      </c>
      <c r="Q176" s="94">
        <f t="shared" si="44"/>
        <v>0</v>
      </c>
      <c r="R176" s="218">
        <f>(ROUND((F176/100*'Member Info'!$W$2), 2))</f>
        <v>0</v>
      </c>
      <c r="S176" s="218" t="e">
        <f t="shared" si="45"/>
        <v>#VALUE!</v>
      </c>
      <c r="T176" s="218" t="str">
        <f t="shared" si="46"/>
        <v/>
      </c>
      <c r="U176" s="227" t="str">
        <f t="shared" si="47"/>
        <v/>
      </c>
      <c r="V176" s="228" t="str">
        <f t="shared" si="48"/>
        <v/>
      </c>
      <c r="W176" s="228" t="str">
        <f t="shared" si="49"/>
        <v/>
      </c>
      <c r="X176" s="222">
        <f t="shared" si="50"/>
        <v>0</v>
      </c>
      <c r="Y176" s="110">
        <f t="shared" si="51"/>
        <v>0</v>
      </c>
      <c r="Z176" s="235" t="str">
        <f t="shared" si="52"/>
        <v/>
      </c>
      <c r="AA176" s="240" t="b">
        <f t="shared" si="53"/>
        <v>0</v>
      </c>
      <c r="AB176" s="235">
        <f t="shared" si="54"/>
        <v>0</v>
      </c>
      <c r="AC176" s="235">
        <f>IF('Member Info'!N173="",1,"")</f>
        <v>1</v>
      </c>
      <c r="AD176" s="243" t="e">
        <f t="shared" si="55"/>
        <v>#VALUE!</v>
      </c>
      <c r="AE176" s="130" t="str">
        <f t="shared" si="42"/>
        <v/>
      </c>
      <c r="AF176" s="124">
        <f t="shared" si="56"/>
        <v>1</v>
      </c>
      <c r="AG176" s="124" t="str">
        <f>IF('Member Info'!N173&lt;&gt;"",IF(AND('Member Info'!N173&lt;=$U$1,'Member Info'!N173&gt;=$T$1),1,0),"")</f>
        <v/>
      </c>
      <c r="AI176" s="124" t="b">
        <f t="shared" si="57"/>
        <v>0</v>
      </c>
      <c r="AJ176" s="124">
        <f t="shared" si="58"/>
        <v>0</v>
      </c>
      <c r="AL176" s="124">
        <f t="shared" si="59"/>
        <v>0</v>
      </c>
      <c r="AM176" s="124">
        <f>IF('Member Info'!F173&gt;$T$1,1,0)</f>
        <v>0</v>
      </c>
      <c r="AN176" s="124" t="b">
        <f>IF(ISERROR(T176),ERROR.TYPE(#REF!)=ERROR.TYPE(T176),FALSE)</f>
        <v>0</v>
      </c>
      <c r="AO176" s="124" t="b">
        <f>IF(ISERROR(U176),ERROR.TYPE(#REF!)=ERROR.TYPE(U176),FALSE)</f>
        <v>0</v>
      </c>
      <c r="AP176" s="124">
        <f>IF('Member Info'!F173&gt;'GP1 April 25'!$U$1,1,0)</f>
        <v>0</v>
      </c>
      <c r="AQ176" s="124">
        <f t="shared" si="60"/>
        <v>0</v>
      </c>
      <c r="AR176" s="124">
        <f t="shared" si="61"/>
        <v>0</v>
      </c>
      <c r="AS176" s="124">
        <f t="shared" si="62"/>
        <v>1</v>
      </c>
    </row>
    <row r="177" spans="1:45" x14ac:dyDescent="0.25">
      <c r="A177" s="4">
        <v>146</v>
      </c>
      <c r="B177" s="164">
        <f>'Member Info'!D174</f>
        <v>0</v>
      </c>
      <c r="C177" s="164">
        <f>'Member Info'!E174</f>
        <v>0</v>
      </c>
      <c r="D177" s="164" t="str">
        <f>'Member Info'!G174</f>
        <v/>
      </c>
      <c r="E177" s="165">
        <f>'Member Info'!B174</f>
        <v>0</v>
      </c>
      <c r="F177" s="242"/>
      <c r="G177" s="166" t="str">
        <f>IF(E177=0,"",('Member Info'!K174+'Member Info'!L174))</f>
        <v/>
      </c>
      <c r="H177" s="419"/>
      <c r="I177" s="419"/>
      <c r="J177" s="26"/>
      <c r="K177" s="26"/>
      <c r="L177" s="384" t="str">
        <f>IF(E177=0,"",IF('Member Info'!F174&gt;$U$1,CONCATENATE("Joined with practice on ", TEXT('Member Info'!F174, "DD/MM/YYYY")),IF('Member Info'!N174&lt;&gt;"",IF('Member Info'!N174&lt;$T$1,CONCATENATE("Left Scheme on ", TEXT('Member Info'!N174, "DD/MM/YYYY")),IF(OR(G177="",G177=0),"Error Detected, No rate entered",IF(E177=0,"",IF(F177="","Error Detected, No Pensionable pay",IF(AS177=1,"No Part Time Status Entered",IF(AR177=1,"No Part Time Hours Entered",IF(ISERROR(AD177)," Unknown Values entered.",IF(V177+W177&lt;1,"Acceptable",IF(T177+U177=200, "No Contributions Entered", IF(M177="","Error Detected, Choose reason&gt;",IF(Z177="1",IF(V177=1,"Please Enter Deemed Pensionable Pay","Add Any Relevant Details Above"),"Please Give Details Above"))))))))))),IF(OR(G177="",G177=0),"Error Detected, No rate entered",IF(E177=0,"",IF(F177="","Error Detected, No Pensionable pay",IF(AS177=1,"No Part Time Status Entered",IF(AR177=1,"No Part Time Hours Entered",IF(ISERROR(AD177)," Unknown Values entered.",IF(V177+W177&lt;1,"Acceptable",IF(T177+U177=200, "No Contributions Entered", IF(M177="","Error Detected, Choose reason&gt;",IF(Z177="1",IF(V177=1,"Please Enter Deemed Pensionable Pay","Add relevant Details Above"),"Please give details Above")))))))))))))</f>
        <v/>
      </c>
      <c r="M177" s="260"/>
      <c r="N177" s="91"/>
      <c r="O177" s="91" t="str">
        <f t="shared" si="43"/>
        <v/>
      </c>
      <c r="P177" s="94">
        <f t="shared" si="44"/>
        <v>0</v>
      </c>
      <c r="Q177" s="94">
        <f t="shared" si="44"/>
        <v>0</v>
      </c>
      <c r="R177" s="218">
        <f>(ROUND((F177/100*'Member Info'!$W$2), 2))</f>
        <v>0</v>
      </c>
      <c r="S177" s="218" t="e">
        <f t="shared" si="45"/>
        <v>#VALUE!</v>
      </c>
      <c r="T177" s="218" t="str">
        <f t="shared" si="46"/>
        <v/>
      </c>
      <c r="U177" s="227" t="str">
        <f t="shared" si="47"/>
        <v/>
      </c>
      <c r="V177" s="228" t="str">
        <f t="shared" si="48"/>
        <v/>
      </c>
      <c r="W177" s="228" t="str">
        <f t="shared" si="49"/>
        <v/>
      </c>
      <c r="X177" s="222">
        <f t="shared" si="50"/>
        <v>0</v>
      </c>
      <c r="Y177" s="110">
        <f t="shared" si="51"/>
        <v>0</v>
      </c>
      <c r="Z177" s="235" t="str">
        <f t="shared" si="52"/>
        <v/>
      </c>
      <c r="AA177" s="240" t="b">
        <f t="shared" si="53"/>
        <v>0</v>
      </c>
      <c r="AB177" s="235">
        <f t="shared" si="54"/>
        <v>0</v>
      </c>
      <c r="AC177" s="235">
        <f>IF('Member Info'!N174="",1,"")</f>
        <v>1</v>
      </c>
      <c r="AD177" s="243" t="e">
        <f t="shared" si="55"/>
        <v>#VALUE!</v>
      </c>
      <c r="AE177" s="130" t="str">
        <f t="shared" si="42"/>
        <v/>
      </c>
      <c r="AF177" s="124">
        <f t="shared" si="56"/>
        <v>1</v>
      </c>
      <c r="AG177" s="124" t="str">
        <f>IF('Member Info'!N174&lt;&gt;"",IF(AND('Member Info'!N174&lt;=$U$1,'Member Info'!N174&gt;=$T$1),1,0),"")</f>
        <v/>
      </c>
      <c r="AI177" s="124" t="b">
        <f t="shared" si="57"/>
        <v>0</v>
      </c>
      <c r="AJ177" s="124">
        <f t="shared" si="58"/>
        <v>0</v>
      </c>
      <c r="AL177" s="124">
        <f t="shared" si="59"/>
        <v>0</v>
      </c>
      <c r="AM177" s="124">
        <f>IF('Member Info'!F174&gt;$T$1,1,0)</f>
        <v>0</v>
      </c>
      <c r="AN177" s="124" t="b">
        <f>IF(ISERROR(T177),ERROR.TYPE(#REF!)=ERROR.TYPE(T177),FALSE)</f>
        <v>0</v>
      </c>
      <c r="AO177" s="124" t="b">
        <f>IF(ISERROR(U177),ERROR.TYPE(#REF!)=ERROR.TYPE(U177),FALSE)</f>
        <v>0</v>
      </c>
      <c r="AP177" s="124">
        <f>IF('Member Info'!F174&gt;'GP1 April 25'!$U$1,1,0)</f>
        <v>0</v>
      </c>
      <c r="AQ177" s="124">
        <f t="shared" si="60"/>
        <v>0</v>
      </c>
      <c r="AR177" s="124">
        <f t="shared" si="61"/>
        <v>0</v>
      </c>
      <c r="AS177" s="124">
        <f t="shared" si="62"/>
        <v>1</v>
      </c>
    </row>
    <row r="178" spans="1:45" x14ac:dyDescent="0.25">
      <c r="A178" s="4">
        <v>147</v>
      </c>
      <c r="B178" s="164">
        <f>'Member Info'!D175</f>
        <v>0</v>
      </c>
      <c r="C178" s="164">
        <f>'Member Info'!E175</f>
        <v>0</v>
      </c>
      <c r="D178" s="164" t="str">
        <f>'Member Info'!G175</f>
        <v/>
      </c>
      <c r="E178" s="165">
        <f>'Member Info'!B175</f>
        <v>0</v>
      </c>
      <c r="F178" s="242"/>
      <c r="G178" s="166" t="str">
        <f>IF(E178=0,"",('Member Info'!K175+'Member Info'!L175))</f>
        <v/>
      </c>
      <c r="H178" s="419"/>
      <c r="I178" s="419"/>
      <c r="J178" s="26"/>
      <c r="K178" s="26"/>
      <c r="L178" s="384" t="str">
        <f>IF(E178=0,"",IF('Member Info'!F175&gt;$U$1,CONCATENATE("Joined with practice on ", TEXT('Member Info'!F175, "DD/MM/YYYY")),IF('Member Info'!N175&lt;&gt;"",IF('Member Info'!N175&lt;$T$1,CONCATENATE("Left Scheme on ", TEXT('Member Info'!N175, "DD/MM/YYYY")),IF(OR(G178="",G178=0),"Error Detected, No rate entered",IF(E178=0,"",IF(F178="","Error Detected, No Pensionable pay",IF(AS178=1,"No Part Time Status Entered",IF(AR178=1,"No Part Time Hours Entered",IF(ISERROR(AD178)," Unknown Values entered.",IF(V178+W178&lt;1,"Acceptable",IF(T178+U178=200, "No Contributions Entered", IF(M178="","Error Detected, Choose reason&gt;",IF(Z178="1",IF(V178=1,"Please Enter Deemed Pensionable Pay","Add Any Relevant Details Above"),"Please Give Details Above"))))))))))),IF(OR(G178="",G178=0),"Error Detected, No rate entered",IF(E178=0,"",IF(F178="","Error Detected, No Pensionable pay",IF(AS178=1,"No Part Time Status Entered",IF(AR178=1,"No Part Time Hours Entered",IF(ISERROR(AD178)," Unknown Values entered.",IF(V178+W178&lt;1,"Acceptable",IF(T178+U178=200, "No Contributions Entered", IF(M178="","Error Detected, Choose reason&gt;",IF(Z178="1",IF(V178=1,"Please Enter Deemed Pensionable Pay","Add relevant Details Above"),"Please give details Above")))))))))))))</f>
        <v/>
      </c>
      <c r="M178" s="260"/>
      <c r="N178" s="91"/>
      <c r="O178" s="91" t="str">
        <f t="shared" si="43"/>
        <v/>
      </c>
      <c r="P178" s="94">
        <f t="shared" si="44"/>
        <v>0</v>
      </c>
      <c r="Q178" s="94">
        <f t="shared" si="44"/>
        <v>0</v>
      </c>
      <c r="R178" s="218">
        <f>(ROUND((F178/100*'Member Info'!$W$2), 2))</f>
        <v>0</v>
      </c>
      <c r="S178" s="218" t="e">
        <f t="shared" si="45"/>
        <v>#VALUE!</v>
      </c>
      <c r="T178" s="218" t="str">
        <f t="shared" si="46"/>
        <v/>
      </c>
      <c r="U178" s="227" t="str">
        <f t="shared" si="47"/>
        <v/>
      </c>
      <c r="V178" s="228" t="str">
        <f t="shared" si="48"/>
        <v/>
      </c>
      <c r="W178" s="228" t="str">
        <f t="shared" si="49"/>
        <v/>
      </c>
      <c r="X178" s="222">
        <f t="shared" si="50"/>
        <v>0</v>
      </c>
      <c r="Y178" s="110">
        <f t="shared" si="51"/>
        <v>0</v>
      </c>
      <c r="Z178" s="235" t="str">
        <f t="shared" si="52"/>
        <v/>
      </c>
      <c r="AA178" s="240" t="b">
        <f t="shared" si="53"/>
        <v>0</v>
      </c>
      <c r="AB178" s="235">
        <f t="shared" si="54"/>
        <v>0</v>
      </c>
      <c r="AC178" s="235">
        <f>IF('Member Info'!N175="",1,"")</f>
        <v>1</v>
      </c>
      <c r="AD178" s="243" t="e">
        <f t="shared" si="55"/>
        <v>#VALUE!</v>
      </c>
      <c r="AE178" s="130" t="str">
        <f t="shared" si="42"/>
        <v/>
      </c>
      <c r="AF178" s="124">
        <f t="shared" si="56"/>
        <v>1</v>
      </c>
      <c r="AG178" s="124" t="str">
        <f>IF('Member Info'!N175&lt;&gt;"",IF(AND('Member Info'!N175&lt;=$U$1,'Member Info'!N175&gt;=$T$1),1,0),"")</f>
        <v/>
      </c>
      <c r="AI178" s="124" t="b">
        <f t="shared" si="57"/>
        <v>0</v>
      </c>
      <c r="AJ178" s="124">
        <f t="shared" si="58"/>
        <v>0</v>
      </c>
      <c r="AL178" s="124">
        <f t="shared" si="59"/>
        <v>0</v>
      </c>
      <c r="AM178" s="124">
        <f>IF('Member Info'!F175&gt;$T$1,1,0)</f>
        <v>0</v>
      </c>
      <c r="AN178" s="124" t="b">
        <f>IF(ISERROR(T178),ERROR.TYPE(#REF!)=ERROR.TYPE(T178),FALSE)</f>
        <v>0</v>
      </c>
      <c r="AO178" s="124" t="b">
        <f>IF(ISERROR(U178),ERROR.TYPE(#REF!)=ERROR.TYPE(U178),FALSE)</f>
        <v>0</v>
      </c>
      <c r="AP178" s="124">
        <f>IF('Member Info'!F175&gt;'GP1 April 25'!$U$1,1,0)</f>
        <v>0</v>
      </c>
      <c r="AQ178" s="124">
        <f t="shared" si="60"/>
        <v>0</v>
      </c>
      <c r="AR178" s="124">
        <f t="shared" si="61"/>
        <v>0</v>
      </c>
      <c r="AS178" s="124">
        <f t="shared" si="62"/>
        <v>1</v>
      </c>
    </row>
    <row r="179" spans="1:45" x14ac:dyDescent="0.25">
      <c r="A179" s="4">
        <v>148</v>
      </c>
      <c r="B179" s="164">
        <f>'Member Info'!D176</f>
        <v>0</v>
      </c>
      <c r="C179" s="164">
        <f>'Member Info'!E176</f>
        <v>0</v>
      </c>
      <c r="D179" s="164" t="str">
        <f>'Member Info'!G176</f>
        <v/>
      </c>
      <c r="E179" s="165">
        <f>'Member Info'!B176</f>
        <v>0</v>
      </c>
      <c r="F179" s="242"/>
      <c r="G179" s="166" t="str">
        <f>IF(E179=0,"",('Member Info'!K176+'Member Info'!L176))</f>
        <v/>
      </c>
      <c r="H179" s="419"/>
      <c r="I179" s="419"/>
      <c r="J179" s="26"/>
      <c r="K179" s="26"/>
      <c r="L179" s="384" t="str">
        <f>IF(E179=0,"",IF('Member Info'!F176&gt;$U$1,CONCATENATE("Joined with practice on ", TEXT('Member Info'!F176, "DD/MM/YYYY")),IF('Member Info'!N176&lt;&gt;"",IF('Member Info'!N176&lt;$T$1,CONCATENATE("Left Scheme on ", TEXT('Member Info'!N176, "DD/MM/YYYY")),IF(OR(G179="",G179=0),"Error Detected, No rate entered",IF(E179=0,"",IF(F179="","Error Detected, No Pensionable pay",IF(AS179=1,"No Part Time Status Entered",IF(AR179=1,"No Part Time Hours Entered",IF(ISERROR(AD179)," Unknown Values entered.",IF(V179+W179&lt;1,"Acceptable",IF(T179+U179=200, "No Contributions Entered", IF(M179="","Error Detected, Choose reason&gt;",IF(Z179="1",IF(V179=1,"Please Enter Deemed Pensionable Pay","Add Any Relevant Details Above"),"Please Give Details Above"))))))))))),IF(OR(G179="",G179=0),"Error Detected, No rate entered",IF(E179=0,"",IF(F179="","Error Detected, No Pensionable pay",IF(AS179=1,"No Part Time Status Entered",IF(AR179=1,"No Part Time Hours Entered",IF(ISERROR(AD179)," Unknown Values entered.",IF(V179+W179&lt;1,"Acceptable",IF(T179+U179=200, "No Contributions Entered", IF(M179="","Error Detected, Choose reason&gt;",IF(Z179="1",IF(V179=1,"Please Enter Deemed Pensionable Pay","Add relevant Details Above"),"Please give details Above")))))))))))))</f>
        <v/>
      </c>
      <c r="M179" s="260"/>
      <c r="N179" s="91"/>
      <c r="O179" s="91" t="str">
        <f t="shared" si="43"/>
        <v/>
      </c>
      <c r="P179" s="94">
        <f t="shared" si="44"/>
        <v>0</v>
      </c>
      <c r="Q179" s="94">
        <f t="shared" si="44"/>
        <v>0</v>
      </c>
      <c r="R179" s="218">
        <f>(ROUND((F179/100*'Member Info'!$W$2), 2))</f>
        <v>0</v>
      </c>
      <c r="S179" s="218" t="e">
        <f t="shared" si="45"/>
        <v>#VALUE!</v>
      </c>
      <c r="T179" s="218" t="str">
        <f t="shared" si="46"/>
        <v/>
      </c>
      <c r="U179" s="227" t="str">
        <f t="shared" si="47"/>
        <v/>
      </c>
      <c r="V179" s="228" t="str">
        <f t="shared" si="48"/>
        <v/>
      </c>
      <c r="W179" s="228" t="str">
        <f t="shared" si="49"/>
        <v/>
      </c>
      <c r="X179" s="222">
        <f t="shared" si="50"/>
        <v>0</v>
      </c>
      <c r="Y179" s="110">
        <f t="shared" si="51"/>
        <v>0</v>
      </c>
      <c r="Z179" s="235" t="str">
        <f t="shared" si="52"/>
        <v/>
      </c>
      <c r="AA179" s="240" t="b">
        <f t="shared" si="53"/>
        <v>0</v>
      </c>
      <c r="AB179" s="235">
        <f t="shared" si="54"/>
        <v>0</v>
      </c>
      <c r="AC179" s="235">
        <f>IF('Member Info'!N176="",1,"")</f>
        <v>1</v>
      </c>
      <c r="AD179" s="243" t="e">
        <f t="shared" si="55"/>
        <v>#VALUE!</v>
      </c>
      <c r="AE179" s="130" t="str">
        <f t="shared" si="42"/>
        <v/>
      </c>
      <c r="AF179" s="124">
        <f t="shared" si="56"/>
        <v>1</v>
      </c>
      <c r="AG179" s="124" t="str">
        <f>IF('Member Info'!N176&lt;&gt;"",IF(AND('Member Info'!N176&lt;=$U$1,'Member Info'!N176&gt;=$T$1),1,0),"")</f>
        <v/>
      </c>
      <c r="AI179" s="124" t="b">
        <f t="shared" si="57"/>
        <v>0</v>
      </c>
      <c r="AJ179" s="124">
        <f t="shared" si="58"/>
        <v>0</v>
      </c>
      <c r="AL179" s="124">
        <f t="shared" si="59"/>
        <v>0</v>
      </c>
      <c r="AM179" s="124">
        <f>IF('Member Info'!F176&gt;$T$1,1,0)</f>
        <v>0</v>
      </c>
      <c r="AN179" s="124" t="b">
        <f>IF(ISERROR(T179),ERROR.TYPE(#REF!)=ERROR.TYPE(T179),FALSE)</f>
        <v>0</v>
      </c>
      <c r="AO179" s="124" t="b">
        <f>IF(ISERROR(U179),ERROR.TYPE(#REF!)=ERROR.TYPE(U179),FALSE)</f>
        <v>0</v>
      </c>
      <c r="AP179" s="124">
        <f>IF('Member Info'!F176&gt;'GP1 April 25'!$U$1,1,0)</f>
        <v>0</v>
      </c>
      <c r="AQ179" s="124">
        <f t="shared" si="60"/>
        <v>0</v>
      </c>
      <c r="AR179" s="124">
        <f t="shared" si="61"/>
        <v>0</v>
      </c>
      <c r="AS179" s="124">
        <f t="shared" si="62"/>
        <v>1</v>
      </c>
    </row>
    <row r="180" spans="1:45" x14ac:dyDescent="0.25">
      <c r="A180" s="4">
        <v>149</v>
      </c>
      <c r="B180" s="164">
        <f>'Member Info'!D177</f>
        <v>0</v>
      </c>
      <c r="C180" s="164">
        <f>'Member Info'!E177</f>
        <v>0</v>
      </c>
      <c r="D180" s="164" t="str">
        <f>'Member Info'!G177</f>
        <v/>
      </c>
      <c r="E180" s="165">
        <f>'Member Info'!B177</f>
        <v>0</v>
      </c>
      <c r="F180" s="242"/>
      <c r="G180" s="166" t="str">
        <f>IF(E180=0,"",('Member Info'!K177+'Member Info'!L177))</f>
        <v/>
      </c>
      <c r="H180" s="419"/>
      <c r="I180" s="419"/>
      <c r="J180" s="26"/>
      <c r="K180" s="26"/>
      <c r="L180" s="384" t="str">
        <f>IF(E180=0,"",IF('Member Info'!F177&gt;$U$1,CONCATENATE("Joined with practice on ", TEXT('Member Info'!F177, "DD/MM/YYYY")),IF('Member Info'!N177&lt;&gt;"",IF('Member Info'!N177&lt;$T$1,CONCATENATE("Left Scheme on ", TEXT('Member Info'!N177, "DD/MM/YYYY")),IF(OR(G180="",G180=0),"Error Detected, No rate entered",IF(E180=0,"",IF(F180="","Error Detected, No Pensionable pay",IF(AS180=1,"No Part Time Status Entered",IF(AR180=1,"No Part Time Hours Entered",IF(ISERROR(AD180)," Unknown Values entered.",IF(V180+W180&lt;1,"Acceptable",IF(T180+U180=200, "No Contributions Entered", IF(M180="","Error Detected, Choose reason&gt;",IF(Z180="1",IF(V180=1,"Please Enter Deemed Pensionable Pay","Add Any Relevant Details Above"),"Please Give Details Above"))))))))))),IF(OR(G180="",G180=0),"Error Detected, No rate entered",IF(E180=0,"",IF(F180="","Error Detected, No Pensionable pay",IF(AS180=1,"No Part Time Status Entered",IF(AR180=1,"No Part Time Hours Entered",IF(ISERROR(AD180)," Unknown Values entered.",IF(V180+W180&lt;1,"Acceptable",IF(T180+U180=200, "No Contributions Entered", IF(M180="","Error Detected, Choose reason&gt;",IF(Z180="1",IF(V180=1,"Please Enter Deemed Pensionable Pay","Add relevant Details Above"),"Please give details Above")))))))))))))</f>
        <v/>
      </c>
      <c r="M180" s="260"/>
      <c r="N180" s="91"/>
      <c r="O180" s="91" t="str">
        <f t="shared" si="43"/>
        <v/>
      </c>
      <c r="P180" s="94">
        <f t="shared" si="44"/>
        <v>0</v>
      </c>
      <c r="Q180" s="94">
        <f t="shared" si="44"/>
        <v>0</v>
      </c>
      <c r="R180" s="218">
        <f>(ROUND((F180/100*'Member Info'!$W$2), 2))</f>
        <v>0</v>
      </c>
      <c r="S180" s="218" t="e">
        <f t="shared" si="45"/>
        <v>#VALUE!</v>
      </c>
      <c r="T180" s="218" t="str">
        <f t="shared" si="46"/>
        <v/>
      </c>
      <c r="U180" s="227" t="str">
        <f t="shared" si="47"/>
        <v/>
      </c>
      <c r="V180" s="228" t="str">
        <f t="shared" si="48"/>
        <v/>
      </c>
      <c r="W180" s="228" t="str">
        <f t="shared" si="49"/>
        <v/>
      </c>
      <c r="X180" s="222">
        <f t="shared" si="50"/>
        <v>0</v>
      </c>
      <c r="Y180" s="110">
        <f t="shared" si="51"/>
        <v>0</v>
      </c>
      <c r="Z180" s="235" t="str">
        <f t="shared" si="52"/>
        <v/>
      </c>
      <c r="AA180" s="240" t="b">
        <f t="shared" si="53"/>
        <v>0</v>
      </c>
      <c r="AB180" s="235">
        <f t="shared" si="54"/>
        <v>0</v>
      </c>
      <c r="AC180" s="235">
        <f>IF('Member Info'!N177="",1,"")</f>
        <v>1</v>
      </c>
      <c r="AD180" s="243" t="e">
        <f t="shared" si="55"/>
        <v>#VALUE!</v>
      </c>
      <c r="AE180" s="130" t="str">
        <f t="shared" si="42"/>
        <v/>
      </c>
      <c r="AF180" s="124">
        <f t="shared" si="56"/>
        <v>1</v>
      </c>
      <c r="AG180" s="124" t="str">
        <f>IF('Member Info'!N177&lt;&gt;"",IF(AND('Member Info'!N177&lt;=$U$1,'Member Info'!N177&gt;=$T$1),1,0),"")</f>
        <v/>
      </c>
      <c r="AI180" s="124" t="b">
        <f t="shared" si="57"/>
        <v>0</v>
      </c>
      <c r="AJ180" s="124">
        <f t="shared" si="58"/>
        <v>0</v>
      </c>
      <c r="AL180" s="124">
        <f t="shared" si="59"/>
        <v>0</v>
      </c>
      <c r="AM180" s="124">
        <f>IF('Member Info'!F177&gt;$T$1,1,0)</f>
        <v>0</v>
      </c>
      <c r="AN180" s="124" t="b">
        <f>IF(ISERROR(T180),ERROR.TYPE(#REF!)=ERROR.TYPE(T180),FALSE)</f>
        <v>0</v>
      </c>
      <c r="AO180" s="124" t="b">
        <f>IF(ISERROR(U180),ERROR.TYPE(#REF!)=ERROR.TYPE(U180),FALSE)</f>
        <v>0</v>
      </c>
      <c r="AP180" s="124">
        <f>IF('Member Info'!F177&gt;'GP1 April 25'!$U$1,1,0)</f>
        <v>0</v>
      </c>
      <c r="AQ180" s="124">
        <f t="shared" si="60"/>
        <v>0</v>
      </c>
      <c r="AR180" s="124">
        <f t="shared" si="61"/>
        <v>0</v>
      </c>
      <c r="AS180" s="124">
        <f t="shared" si="62"/>
        <v>1</v>
      </c>
    </row>
    <row r="181" spans="1:45" ht="15.75" thickBot="1" x14ac:dyDescent="0.3">
      <c r="A181" s="4">
        <v>150</v>
      </c>
      <c r="B181" s="164">
        <f>'Member Info'!D178</f>
        <v>0</v>
      </c>
      <c r="C181" s="164">
        <f>'Member Info'!E178</f>
        <v>0</v>
      </c>
      <c r="D181" s="164" t="str">
        <f>'Member Info'!G178</f>
        <v/>
      </c>
      <c r="E181" s="165">
        <f>'Member Info'!B178</f>
        <v>0</v>
      </c>
      <c r="F181" s="242"/>
      <c r="G181" s="166" t="str">
        <f>IF(E181=0,"",('Member Info'!K178+'Member Info'!L178))</f>
        <v/>
      </c>
      <c r="H181" s="419"/>
      <c r="I181" s="419"/>
      <c r="J181" s="26"/>
      <c r="K181" s="26"/>
      <c r="L181" s="384" t="str">
        <f>IF(E181=0,"",IF('Member Info'!F178&gt;$U$1,CONCATENATE("Joined with practice on ", TEXT('Member Info'!F178, "DD/MM/YYYY")),IF('Member Info'!N178&lt;&gt;"",IF('Member Info'!N178&lt;$T$1,CONCATENATE("Left Scheme on ", TEXT('Member Info'!N178, "DD/MM/YYYY")),IF(OR(G181="",G181=0),"Error Detected, No rate entered",IF(E181=0,"",IF(F181="","Error Detected, No Pensionable pay",IF(AS181=1,"No Part Time Status Entered",IF(AR181=1,"No Part Time Hours Entered",IF(ISERROR(AD181)," Unknown Values entered.",IF(V181+W181&lt;1,"Acceptable",IF(T181+U181=200, "No Contributions Entered", IF(M181="","Error Detected, Choose reason&gt;",IF(Z181="1",IF(V181=1,"Please Enter Deemed Pensionable Pay","Add Any Relevant Details Above"),"Please Give Details Above"))))))))))),IF(OR(G181="",G181=0),"Error Detected, No rate entered",IF(E181=0,"",IF(F181="","Error Detected, No Pensionable pay",IF(AS181=1,"No Part Time Status Entered",IF(AR181=1,"No Part Time Hours Entered",IF(ISERROR(AD181)," Unknown Values entered.",IF(V181+W181&lt;1,"Acceptable",IF(T181+U181=200, "No Contributions Entered", IF(M181="","Error Detected, Choose reason&gt;",IF(Z181="1",IF(V181=1,"Please Enter Deemed Pensionable Pay","Add relevant Details Above"),"Please give details Above")))))))))))))</f>
        <v/>
      </c>
      <c r="M181" s="260"/>
      <c r="N181" s="91"/>
      <c r="O181" s="91" t="str">
        <f t="shared" si="43"/>
        <v/>
      </c>
      <c r="P181" s="94">
        <f t="shared" si="44"/>
        <v>0</v>
      </c>
      <c r="Q181" s="94">
        <f t="shared" si="44"/>
        <v>0</v>
      </c>
      <c r="R181" s="218">
        <f>(ROUND((F181/100*'Member Info'!$W$2), 2))</f>
        <v>0</v>
      </c>
      <c r="S181" s="218" t="e">
        <f t="shared" si="45"/>
        <v>#VALUE!</v>
      </c>
      <c r="T181" s="218" t="str">
        <f t="shared" si="46"/>
        <v/>
      </c>
      <c r="U181" s="227" t="str">
        <f t="shared" si="47"/>
        <v/>
      </c>
      <c r="V181" s="228" t="str">
        <f t="shared" si="48"/>
        <v/>
      </c>
      <c r="W181" s="228" t="str">
        <f t="shared" si="49"/>
        <v/>
      </c>
      <c r="X181" s="222">
        <f t="shared" si="50"/>
        <v>0</v>
      </c>
      <c r="Y181" s="110">
        <f t="shared" si="51"/>
        <v>0</v>
      </c>
      <c r="Z181" s="235" t="str">
        <f t="shared" si="52"/>
        <v/>
      </c>
      <c r="AA181" s="240" t="b">
        <f t="shared" si="53"/>
        <v>0</v>
      </c>
      <c r="AB181" s="235">
        <f t="shared" si="54"/>
        <v>0</v>
      </c>
      <c r="AC181" s="235">
        <f>IF('Member Info'!N178="",1,"")</f>
        <v>1</v>
      </c>
      <c r="AD181" s="243" t="e">
        <f t="shared" si="55"/>
        <v>#VALUE!</v>
      </c>
      <c r="AE181" s="130" t="str">
        <f t="shared" si="42"/>
        <v/>
      </c>
      <c r="AF181" s="124">
        <f t="shared" si="56"/>
        <v>1</v>
      </c>
      <c r="AG181" s="124" t="str">
        <f>IF('Member Info'!N178&lt;&gt;"",IF(AND('Member Info'!N178&lt;=$U$1,'Member Info'!N178&gt;=$T$1),1,0),"")</f>
        <v/>
      </c>
      <c r="AI181" s="124" t="b">
        <f t="shared" si="57"/>
        <v>0</v>
      </c>
      <c r="AJ181" s="124">
        <f t="shared" si="58"/>
        <v>0</v>
      </c>
      <c r="AL181" s="124">
        <f t="shared" si="59"/>
        <v>0</v>
      </c>
      <c r="AM181" s="124">
        <f>IF('Member Info'!F178&gt;$T$1,1,0)</f>
        <v>0</v>
      </c>
      <c r="AN181" s="124" t="b">
        <f>IF(ISERROR(T181),ERROR.TYPE(#REF!)=ERROR.TYPE(T181),FALSE)</f>
        <v>0</v>
      </c>
      <c r="AO181" s="124" t="b">
        <f>IF(ISERROR(U181),ERROR.TYPE(#REF!)=ERROR.TYPE(U181),FALSE)</f>
        <v>0</v>
      </c>
      <c r="AP181" s="124">
        <f>IF('Member Info'!F178&gt;'GP1 April 25'!$U$1,1,0)</f>
        <v>0</v>
      </c>
      <c r="AQ181" s="124">
        <f t="shared" si="60"/>
        <v>0</v>
      </c>
      <c r="AR181" s="124">
        <f t="shared" si="61"/>
        <v>0</v>
      </c>
      <c r="AS181" s="124">
        <f t="shared" si="62"/>
        <v>1</v>
      </c>
    </row>
    <row r="182" spans="1:45" ht="15.75" thickBot="1" x14ac:dyDescent="0.3">
      <c r="A182" s="4"/>
      <c r="B182" s="5"/>
      <c r="C182" s="5"/>
      <c r="D182" s="5"/>
      <c r="E182" s="5"/>
      <c r="F182" s="275">
        <f>SUM(F32:F181)</f>
        <v>0</v>
      </c>
      <c r="G182" s="21"/>
      <c r="H182" s="21"/>
      <c r="I182" s="21"/>
      <c r="J182" s="9">
        <f>ROUND(SUM(J32:J181), 2)</f>
        <v>0</v>
      </c>
      <c r="K182" s="9">
        <f>ROUND(SUM(K32:K181), 2)</f>
        <v>0</v>
      </c>
      <c r="L182" s="133">
        <f>COUNTIF(L32:L181, "&gt;0")</f>
        <v>0</v>
      </c>
      <c r="M182" s="5"/>
      <c r="N182" s="5"/>
      <c r="O182" s="5"/>
      <c r="P182" s="5"/>
      <c r="Q182" s="5"/>
      <c r="T182" s="124"/>
      <c r="V182" s="222">
        <f>SUM(V32:V181)</f>
        <v>0</v>
      </c>
      <c r="W182" s="228">
        <f>SUM(W32:W181)</f>
        <v>0</v>
      </c>
      <c r="X182" s="222">
        <f>SUM(X32:X181)</f>
        <v>0</v>
      </c>
      <c r="Y182" s="222"/>
      <c r="Z182" s="331"/>
      <c r="AA182" s="222">
        <f>COUNTIF(AA32:AA181, TRUE)</f>
        <v>0</v>
      </c>
      <c r="AB182" s="237">
        <f>SUM(AB32:AB181)</f>
        <v>0</v>
      </c>
      <c r="AC182" s="252"/>
      <c r="AD182" s="236"/>
      <c r="AE182" s="243">
        <f>SUM(AE32:AE181)</f>
        <v>0</v>
      </c>
      <c r="AF182" s="124">
        <f>COUNTIF(AF32:AF181,"&gt;1")</f>
        <v>0</v>
      </c>
      <c r="AG182" s="222">
        <f>SUM(AG32:AG181)</f>
        <v>0</v>
      </c>
      <c r="AL182" s="124">
        <f>SUM(AL32:AL181)</f>
        <v>0</v>
      </c>
    </row>
    <row r="183" spans="1:45" ht="15" customHeight="1" x14ac:dyDescent="0.25">
      <c r="A183" s="4"/>
      <c r="B183" s="335"/>
      <c r="C183" s="335"/>
      <c r="D183" s="5"/>
      <c r="E183" s="37"/>
      <c r="F183" s="37"/>
      <c r="G183" s="21"/>
      <c r="H183" s="21"/>
      <c r="I183" s="21"/>
      <c r="J183" s="22"/>
      <c r="K183" s="22"/>
      <c r="L183" s="106"/>
      <c r="M183" s="5"/>
      <c r="N183" s="5"/>
      <c r="O183" s="5"/>
      <c r="P183" s="5"/>
      <c r="Q183" s="253"/>
      <c r="T183" s="124"/>
      <c r="X183" s="222"/>
      <c r="AC183" s="110"/>
    </row>
    <row r="184" spans="1:45" ht="15.75" customHeight="1" x14ac:dyDescent="0.25">
      <c r="A184" s="4"/>
      <c r="B184" s="335"/>
      <c r="C184" s="335"/>
      <c r="D184" s="23"/>
      <c r="E184" s="334"/>
      <c r="F184" s="334"/>
      <c r="G184" s="332"/>
      <c r="H184" s="332"/>
      <c r="I184" s="332"/>
      <c r="J184" s="332"/>
      <c r="K184" s="332"/>
      <c r="L184" s="332"/>
      <c r="M184" s="5"/>
      <c r="N184" s="5"/>
      <c r="O184" s="5"/>
      <c r="P184" s="253"/>
      <c r="Q184" s="5"/>
      <c r="T184" s="124"/>
      <c r="X184" s="222"/>
      <c r="AC184" s="110"/>
    </row>
    <row r="185" spans="1:45" ht="15.75" x14ac:dyDescent="0.25">
      <c r="A185" s="4"/>
      <c r="B185" s="335"/>
      <c r="C185" s="335"/>
      <c r="D185" s="23"/>
      <c r="E185" s="334"/>
      <c r="F185" s="558" t="s">
        <v>17</v>
      </c>
      <c r="G185" s="558"/>
      <c r="H185" s="558"/>
      <c r="I185" s="558"/>
      <c r="J185" s="558"/>
      <c r="K185" s="332"/>
      <c r="L185" s="332"/>
      <c r="M185" s="5"/>
      <c r="N185" s="5"/>
      <c r="O185" s="5"/>
      <c r="P185" s="5"/>
      <c r="Q185" s="5"/>
      <c r="T185" s="124"/>
      <c r="X185" s="222"/>
      <c r="AC185" s="110"/>
    </row>
    <row r="186" spans="1:45" ht="15.75" x14ac:dyDescent="0.25">
      <c r="A186" s="4"/>
      <c r="B186" s="430"/>
      <c r="C186" s="430"/>
      <c r="D186" s="23"/>
      <c r="E186" s="333"/>
      <c r="F186" s="558"/>
      <c r="G186" s="558"/>
      <c r="H186" s="558"/>
      <c r="I186" s="558"/>
      <c r="J186" s="558"/>
      <c r="K186" s="333"/>
      <c r="L186" s="333"/>
      <c r="M186" s="5"/>
      <c r="N186" s="5"/>
      <c r="O186" s="5"/>
      <c r="P186" s="5"/>
      <c r="Q186" s="5"/>
      <c r="T186" s="124"/>
      <c r="X186" s="222"/>
      <c r="AC186" s="110"/>
    </row>
    <row r="187" spans="1:45" ht="15.75" x14ac:dyDescent="0.25">
      <c r="A187" s="4"/>
      <c r="B187" s="336"/>
      <c r="C187" s="336"/>
      <c r="D187" s="23"/>
      <c r="E187" s="333"/>
      <c r="F187" s="333"/>
      <c r="G187" s="333"/>
      <c r="H187" s="333"/>
      <c r="I187" s="333"/>
      <c r="J187" s="333"/>
      <c r="K187" s="550" t="s">
        <v>20</v>
      </c>
      <c r="L187" s="550"/>
      <c r="M187" s="5"/>
      <c r="N187" s="5"/>
      <c r="O187" s="5"/>
      <c r="P187" s="5"/>
      <c r="Q187" s="5"/>
      <c r="T187" s="124"/>
      <c r="X187" s="222"/>
      <c r="AC187" s="110"/>
    </row>
    <row r="188" spans="1:45" ht="15.75" thickBot="1" x14ac:dyDescent="0.3">
      <c r="A188" s="4"/>
      <c r="B188" s="337"/>
      <c r="C188" s="336" t="s">
        <v>18</v>
      </c>
      <c r="D188" s="336"/>
      <c r="E188" s="333"/>
      <c r="F188" s="336" t="s">
        <v>19</v>
      </c>
      <c r="G188" s="336"/>
      <c r="H188" s="336"/>
      <c r="I188" s="336"/>
      <c r="J188" s="336"/>
      <c r="K188" s="551"/>
      <c r="L188" s="551"/>
      <c r="M188" s="5"/>
      <c r="N188" s="5"/>
      <c r="O188" s="5"/>
      <c r="P188" s="5"/>
      <c r="Q188" s="5"/>
      <c r="T188" s="124"/>
      <c r="X188" s="222"/>
      <c r="AC188" s="110"/>
    </row>
    <row r="189" spans="1:45" ht="15.75" thickBot="1" x14ac:dyDescent="0.3">
      <c r="A189" s="4"/>
      <c r="B189" s="12"/>
      <c r="C189" s="553">
        <f>J182</f>
        <v>0</v>
      </c>
      <c r="D189" s="554"/>
      <c r="E189" s="333"/>
      <c r="F189" s="553">
        <f>K182</f>
        <v>0</v>
      </c>
      <c r="G189" s="554"/>
      <c r="H189" s="381"/>
      <c r="I189" s="381"/>
      <c r="J189" s="337"/>
      <c r="K189" s="553">
        <f>C189+F189</f>
        <v>0</v>
      </c>
      <c r="L189" s="554"/>
      <c r="M189" s="5"/>
      <c r="N189" s="5"/>
      <c r="O189" s="5"/>
      <c r="P189" s="5"/>
      <c r="Q189" s="5"/>
      <c r="T189" s="124"/>
      <c r="X189" s="222"/>
      <c r="AC189" s="110"/>
    </row>
    <row r="190" spans="1:45" ht="15.75" x14ac:dyDescent="0.25">
      <c r="A190" s="4"/>
      <c r="B190" s="336"/>
      <c r="C190" s="336"/>
      <c r="D190" s="23"/>
      <c r="E190" s="333"/>
      <c r="F190" s="333"/>
      <c r="G190" s="333"/>
      <c r="H190" s="333"/>
      <c r="I190" s="333"/>
      <c r="J190" s="333"/>
      <c r="K190" s="333"/>
      <c r="L190" s="333"/>
      <c r="M190" s="5"/>
      <c r="N190" s="5"/>
      <c r="O190" s="5"/>
      <c r="P190" s="5"/>
      <c r="Q190" s="5"/>
      <c r="T190" s="124"/>
      <c r="X190" s="222"/>
      <c r="AC190" s="110"/>
    </row>
    <row r="191" spans="1:45" ht="15.75" x14ac:dyDescent="0.25">
      <c r="A191" s="4"/>
      <c r="B191" s="337"/>
      <c r="C191" s="337"/>
      <c r="D191" s="23"/>
      <c r="E191" s="333"/>
      <c r="F191" s="333"/>
      <c r="G191" s="333"/>
      <c r="H191" s="333"/>
      <c r="I191" s="333"/>
      <c r="J191" s="333"/>
      <c r="K191" s="333"/>
      <c r="L191" s="333"/>
      <c r="M191" s="5"/>
      <c r="N191" s="5"/>
      <c r="O191" s="5"/>
      <c r="P191" s="5"/>
      <c r="Q191" s="5"/>
      <c r="T191" s="124"/>
      <c r="X191" s="222"/>
      <c r="AC191" s="110"/>
    </row>
    <row r="192" spans="1:45" ht="15.75" customHeight="1" x14ac:dyDescent="0.25">
      <c r="A192" s="4"/>
      <c r="B192" s="556" t="s">
        <v>587</v>
      </c>
      <c r="C192" s="556"/>
      <c r="D192" s="556"/>
      <c r="E192" s="556"/>
      <c r="F192" s="556"/>
      <c r="G192" s="556"/>
      <c r="H192" s="556"/>
      <c r="I192" s="556"/>
      <c r="J192" s="556"/>
      <c r="K192" s="556"/>
      <c r="L192" s="556"/>
      <c r="M192" s="5"/>
      <c r="N192" s="5"/>
      <c r="O192" s="5"/>
      <c r="P192" s="5"/>
      <c r="Q192" s="5"/>
      <c r="T192" s="124"/>
      <c r="X192" s="222"/>
      <c r="AC192" s="110"/>
    </row>
    <row r="193" spans="1:29" ht="15.75" customHeight="1" x14ac:dyDescent="0.25">
      <c r="A193" s="4"/>
      <c r="B193" s="556"/>
      <c r="C193" s="556"/>
      <c r="D193" s="556"/>
      <c r="E193" s="556"/>
      <c r="F193" s="556"/>
      <c r="G193" s="556"/>
      <c r="H193" s="556"/>
      <c r="I193" s="556"/>
      <c r="J193" s="556"/>
      <c r="K193" s="556"/>
      <c r="L193" s="556"/>
      <c r="M193" s="5"/>
      <c r="N193" s="5"/>
      <c r="O193" s="5"/>
      <c r="P193" s="5"/>
      <c r="Q193" s="5"/>
      <c r="T193" s="124"/>
      <c r="X193" s="222"/>
      <c r="AC193" s="110"/>
    </row>
    <row r="194" spans="1:29" ht="15.75" customHeight="1" x14ac:dyDescent="0.25">
      <c r="A194" s="4"/>
      <c r="B194" s="556"/>
      <c r="C194" s="556"/>
      <c r="D194" s="556"/>
      <c r="E194" s="556"/>
      <c r="F194" s="556"/>
      <c r="G194" s="556"/>
      <c r="H194" s="556"/>
      <c r="I194" s="556"/>
      <c r="J194" s="556"/>
      <c r="K194" s="556"/>
      <c r="L194" s="556"/>
      <c r="M194" s="5"/>
      <c r="N194" s="5"/>
      <c r="O194" s="5"/>
      <c r="P194" s="5"/>
      <c r="Q194" s="5"/>
      <c r="T194" s="124"/>
      <c r="X194" s="222"/>
      <c r="AC194" s="110"/>
    </row>
    <row r="195" spans="1:29" ht="15.75" customHeight="1" x14ac:dyDescent="0.25">
      <c r="A195" s="4"/>
      <c r="B195" s="556"/>
      <c r="C195" s="556"/>
      <c r="D195" s="556"/>
      <c r="E195" s="556"/>
      <c r="F195" s="556"/>
      <c r="G195" s="556"/>
      <c r="H195" s="556"/>
      <c r="I195" s="556"/>
      <c r="J195" s="556"/>
      <c r="K195" s="556"/>
      <c r="L195" s="556"/>
      <c r="M195" s="5"/>
      <c r="N195" s="5"/>
      <c r="O195" s="5"/>
      <c r="P195" s="5"/>
      <c r="Q195" s="5"/>
      <c r="T195" s="124"/>
      <c r="X195" s="222"/>
      <c r="AC195" s="110"/>
    </row>
    <row r="196" spans="1:29" x14ac:dyDescent="0.25">
      <c r="A196" s="4"/>
      <c r="B196" s="556"/>
      <c r="C196" s="556"/>
      <c r="D196" s="556"/>
      <c r="E196" s="556"/>
      <c r="F196" s="556"/>
      <c r="G196" s="556"/>
      <c r="H196" s="556"/>
      <c r="I196" s="556"/>
      <c r="J196" s="556"/>
      <c r="K196" s="556"/>
      <c r="L196" s="556"/>
      <c r="M196" s="5"/>
      <c r="N196" s="5"/>
      <c r="O196" s="5"/>
      <c r="P196" s="5"/>
      <c r="Q196" s="5"/>
      <c r="T196" s="124"/>
      <c r="X196" s="222"/>
      <c r="AC196" s="110"/>
    </row>
    <row r="197" spans="1:29" x14ac:dyDescent="0.25">
      <c r="A197" s="4"/>
      <c r="B197" s="5"/>
      <c r="C197" s="5"/>
      <c r="D197" s="5"/>
      <c r="E197" s="5"/>
      <c r="F197" s="5"/>
      <c r="G197" s="21"/>
      <c r="H197" s="21"/>
      <c r="I197" s="21"/>
      <c r="J197" s="5"/>
      <c r="K197" s="5"/>
      <c r="L197" s="425"/>
      <c r="M197" s="5"/>
      <c r="N197" s="5"/>
      <c r="O197" s="5"/>
      <c r="P197" s="5"/>
      <c r="Q197" s="5"/>
      <c r="T197" s="124"/>
      <c r="X197" s="222"/>
      <c r="AC197" s="110"/>
    </row>
    <row r="198" spans="1:29" ht="15.75" x14ac:dyDescent="0.25">
      <c r="A198" s="4"/>
      <c r="B198" s="561"/>
      <c r="C198" s="561"/>
      <c r="D198" s="561"/>
      <c r="E198" s="561"/>
      <c r="F198" s="561"/>
      <c r="G198" s="561"/>
      <c r="H198" s="428"/>
      <c r="I198" s="428"/>
      <c r="J198" s="428"/>
      <c r="K198" s="428"/>
      <c r="L198" s="103"/>
      <c r="M198" s="5"/>
      <c r="N198" s="5"/>
      <c r="O198" s="5"/>
      <c r="P198" s="5"/>
      <c r="Q198" s="5"/>
      <c r="T198" s="124"/>
      <c r="U198" s="124"/>
      <c r="V198" s="124"/>
      <c r="W198" s="124"/>
      <c r="X198" s="124"/>
      <c r="Y198" s="124"/>
      <c r="Z198" s="124"/>
      <c r="AA198" s="124"/>
      <c r="AB198" s="124"/>
    </row>
    <row r="199" spans="1:29" x14ac:dyDescent="0.25">
      <c r="A199" s="4"/>
      <c r="B199" s="5"/>
      <c r="C199" s="5"/>
      <c r="D199" s="5"/>
      <c r="E199" s="5"/>
      <c r="F199" s="5"/>
      <c r="G199" s="21"/>
      <c r="H199" s="21"/>
      <c r="I199" s="21"/>
      <c r="J199" s="5"/>
      <c r="K199" s="5"/>
      <c r="L199" s="425"/>
      <c r="M199" s="5"/>
      <c r="N199" s="5"/>
      <c r="O199" s="5"/>
      <c r="P199" s="5"/>
      <c r="Q199" s="5"/>
      <c r="T199" s="124"/>
      <c r="U199" s="124"/>
      <c r="V199" s="124"/>
      <c r="W199" s="124"/>
      <c r="X199" s="124"/>
      <c r="Y199" s="124"/>
      <c r="Z199" s="124"/>
      <c r="AA199" s="124"/>
      <c r="AB199" s="124"/>
    </row>
    <row r="200" spans="1:29" x14ac:dyDescent="0.25">
      <c r="A200" s="4"/>
      <c r="B200" s="5"/>
      <c r="C200" s="5"/>
      <c r="D200" s="5"/>
      <c r="E200" s="5"/>
      <c r="F200" s="5"/>
      <c r="G200" s="21"/>
      <c r="H200" s="21"/>
      <c r="I200" s="21"/>
      <c r="J200" s="5"/>
      <c r="K200" s="5"/>
      <c r="L200" s="425"/>
      <c r="M200" s="5"/>
      <c r="N200" s="5"/>
      <c r="O200" s="5"/>
      <c r="P200" s="5"/>
      <c r="Q200" s="5"/>
      <c r="T200" s="124"/>
      <c r="U200" s="124"/>
      <c r="V200" s="124"/>
      <c r="W200" s="124"/>
      <c r="X200" s="124"/>
      <c r="Y200" s="124"/>
      <c r="Z200" s="124"/>
      <c r="AA200" s="124"/>
      <c r="AB200" s="124"/>
    </row>
    <row r="201" spans="1:29" ht="21" x14ac:dyDescent="0.25">
      <c r="A201" s="4"/>
      <c r="B201" s="555"/>
      <c r="C201" s="555"/>
      <c r="D201" s="555"/>
      <c r="E201" s="555"/>
      <c r="F201" s="555"/>
      <c r="G201" s="555"/>
      <c r="H201" s="431"/>
      <c r="I201" s="431"/>
      <c r="J201" s="431"/>
      <c r="K201" s="431"/>
      <c r="L201" s="431"/>
      <c r="M201" s="5"/>
      <c r="N201" s="5"/>
      <c r="O201" s="5"/>
      <c r="P201" s="5"/>
      <c r="Q201" s="5"/>
      <c r="T201" s="124"/>
      <c r="U201" s="124"/>
      <c r="V201" s="124"/>
      <c r="W201" s="124"/>
      <c r="X201" s="124"/>
      <c r="Y201" s="124"/>
      <c r="Z201" s="124"/>
      <c r="AA201" s="124"/>
      <c r="AB201" s="124"/>
    </row>
    <row r="202" spans="1:29" ht="21" x14ac:dyDescent="0.25">
      <c r="A202" s="4"/>
      <c r="B202" s="15"/>
      <c r="C202" s="15"/>
      <c r="D202" s="15"/>
      <c r="E202" s="15"/>
      <c r="F202" s="15"/>
      <c r="G202" s="15"/>
      <c r="H202" s="15"/>
      <c r="I202" s="15"/>
      <c r="J202" s="5"/>
      <c r="K202" s="5"/>
      <c r="L202" s="425"/>
      <c r="M202" s="5"/>
      <c r="N202" s="5"/>
      <c r="O202" s="5"/>
      <c r="P202" s="5"/>
      <c r="Q202" s="5"/>
      <c r="T202" s="124"/>
      <c r="U202" s="124"/>
      <c r="V202" s="124"/>
      <c r="W202" s="124"/>
      <c r="X202" s="124"/>
      <c r="Y202" s="124"/>
      <c r="Z202" s="124"/>
      <c r="AA202" s="124"/>
      <c r="AB202" s="124"/>
    </row>
    <row r="203" spans="1:29" ht="15" customHeight="1" x14ac:dyDescent="0.25">
      <c r="A203" s="4"/>
      <c r="B203" s="552"/>
      <c r="C203" s="552"/>
      <c r="D203" s="552"/>
      <c r="E203" s="5"/>
      <c r="F203" s="552"/>
      <c r="G203" s="552"/>
      <c r="H203" s="430"/>
      <c r="I203" s="430"/>
      <c r="J203" s="552"/>
      <c r="K203" s="552"/>
      <c r="L203" s="430"/>
      <c r="M203" s="5"/>
      <c r="N203" s="5"/>
      <c r="O203" s="5"/>
      <c r="P203" s="5"/>
      <c r="Q203" s="5"/>
      <c r="T203" s="124"/>
      <c r="U203" s="124"/>
      <c r="V203" s="124"/>
      <c r="W203" s="124"/>
      <c r="X203" s="124"/>
      <c r="Y203" s="124"/>
      <c r="Z203" s="124"/>
      <c r="AA203" s="124"/>
      <c r="AB203" s="124"/>
    </row>
    <row r="204" spans="1:29" x14ac:dyDescent="0.25">
      <c r="A204" s="4"/>
      <c r="B204" s="552"/>
      <c r="C204" s="552"/>
      <c r="D204" s="552"/>
      <c r="E204" s="5"/>
      <c r="F204" s="552"/>
      <c r="G204" s="552"/>
      <c r="H204" s="430"/>
      <c r="I204" s="430"/>
      <c r="J204" s="552"/>
      <c r="K204" s="552"/>
      <c r="L204" s="430"/>
      <c r="M204" s="5"/>
      <c r="N204" s="5"/>
      <c r="O204" s="5"/>
      <c r="P204" s="5"/>
      <c r="Q204" s="5"/>
      <c r="T204" s="124"/>
      <c r="U204" s="124"/>
      <c r="V204" s="124"/>
      <c r="W204" s="124"/>
      <c r="X204" s="124"/>
      <c r="Y204" s="124"/>
      <c r="Z204" s="124"/>
      <c r="AA204" s="124"/>
      <c r="AB204" s="124"/>
    </row>
    <row r="205" spans="1:29" x14ac:dyDescent="0.25">
      <c r="A205" s="4"/>
      <c r="B205" s="430"/>
      <c r="C205" s="430"/>
      <c r="D205" s="430"/>
      <c r="E205" s="5"/>
      <c r="F205" s="430"/>
      <c r="G205" s="430"/>
      <c r="H205" s="430"/>
      <c r="I205" s="430"/>
      <c r="J205" s="430"/>
      <c r="K205" s="430"/>
      <c r="L205" s="430"/>
      <c r="M205" s="5"/>
      <c r="N205" s="5"/>
      <c r="O205" s="5"/>
      <c r="P205" s="5"/>
      <c r="Q205" s="5"/>
      <c r="T205" s="124"/>
      <c r="U205" s="124"/>
      <c r="V205" s="124"/>
      <c r="W205" s="124"/>
      <c r="X205" s="124"/>
      <c r="Y205" s="124"/>
      <c r="Z205" s="124"/>
      <c r="AA205" s="124"/>
      <c r="AB205" s="124"/>
    </row>
    <row r="206" spans="1:29" ht="15.75" customHeight="1" x14ac:dyDescent="0.25">
      <c r="A206" s="4"/>
      <c r="B206" s="447"/>
      <c r="C206" s="447"/>
      <c r="D206" s="447"/>
      <c r="E206" s="5"/>
      <c r="F206" s="447"/>
      <c r="G206" s="447"/>
      <c r="H206" s="426"/>
      <c r="I206" s="426"/>
      <c r="J206" s="447"/>
      <c r="K206" s="447"/>
      <c r="L206" s="31"/>
      <c r="M206" s="5"/>
      <c r="N206" s="5"/>
      <c r="O206" s="5"/>
      <c r="P206" s="5"/>
      <c r="Q206" s="5"/>
      <c r="T206" s="124"/>
      <c r="U206" s="124"/>
      <c r="V206" s="124"/>
      <c r="W206" s="124"/>
      <c r="X206" s="124"/>
      <c r="Y206" s="124"/>
      <c r="Z206" s="124"/>
      <c r="AA206" s="124"/>
      <c r="AB206" s="124"/>
    </row>
    <row r="207" spans="1:29" x14ac:dyDescent="0.25">
      <c r="A207" s="4"/>
      <c r="B207" s="559"/>
      <c r="C207" s="559"/>
      <c r="D207" s="559"/>
      <c r="E207" s="5"/>
      <c r="F207" s="559"/>
      <c r="G207" s="559"/>
      <c r="H207" s="427"/>
      <c r="I207" s="427"/>
      <c r="J207" s="559"/>
      <c r="K207" s="559"/>
      <c r="L207" s="104"/>
      <c r="M207" s="5"/>
      <c r="N207" s="5"/>
      <c r="O207" s="5"/>
      <c r="P207" s="5"/>
      <c r="Q207" s="5"/>
      <c r="T207" s="124"/>
      <c r="U207" s="124"/>
      <c r="V207" s="124"/>
      <c r="W207" s="124"/>
      <c r="X207" s="124"/>
      <c r="Y207" s="124"/>
      <c r="Z207" s="124"/>
      <c r="AA207" s="124"/>
      <c r="AB207" s="124"/>
    </row>
    <row r="208" spans="1:29" x14ac:dyDescent="0.25">
      <c r="A208" s="4"/>
      <c r="B208" s="12"/>
      <c r="C208" s="12"/>
      <c r="D208" s="12"/>
      <c r="E208" s="5"/>
      <c r="F208" s="12"/>
      <c r="G208" s="12"/>
      <c r="H208" s="12"/>
      <c r="I208" s="12"/>
      <c r="J208" s="12"/>
      <c r="K208" s="12"/>
      <c r="L208" s="425"/>
      <c r="M208" s="5"/>
      <c r="N208" s="5"/>
      <c r="O208" s="5"/>
      <c r="P208" s="5"/>
      <c r="Q208" s="5"/>
      <c r="T208" s="124"/>
      <c r="U208" s="124"/>
      <c r="V208" s="124"/>
      <c r="W208" s="124"/>
      <c r="X208" s="124"/>
      <c r="Y208" s="124"/>
      <c r="Z208" s="124"/>
      <c r="AA208" s="124"/>
      <c r="AB208" s="124"/>
    </row>
    <row r="209" spans="1:28" ht="15.75" customHeight="1" x14ac:dyDescent="0.25">
      <c r="A209" s="4"/>
      <c r="B209" s="447"/>
      <c r="C209" s="447"/>
      <c r="D209" s="447"/>
      <c r="E209" s="5"/>
      <c r="F209" s="447"/>
      <c r="G209" s="447"/>
      <c r="H209" s="426"/>
      <c r="I209" s="426"/>
      <c r="J209" s="447"/>
      <c r="K209" s="447"/>
      <c r="L209" s="31"/>
      <c r="M209" s="5"/>
      <c r="N209" s="5"/>
      <c r="O209" s="5"/>
      <c r="P209" s="5"/>
      <c r="Q209" s="5"/>
      <c r="T209" s="124"/>
      <c r="U209" s="124"/>
      <c r="V209" s="124"/>
      <c r="W209" s="124"/>
      <c r="X209" s="124"/>
      <c r="Y209" s="124"/>
      <c r="Z209" s="124"/>
      <c r="AA209" s="124"/>
      <c r="AB209" s="124"/>
    </row>
    <row r="210" spans="1:28" x14ac:dyDescent="0.25">
      <c r="A210" s="4"/>
      <c r="B210" s="559"/>
      <c r="C210" s="559"/>
      <c r="D210" s="559"/>
      <c r="E210" s="5"/>
      <c r="F210" s="559"/>
      <c r="G210" s="559"/>
      <c r="H210" s="427"/>
      <c r="I210" s="427"/>
      <c r="J210" s="559"/>
      <c r="K210" s="559"/>
      <c r="L210" s="104"/>
      <c r="M210" s="5"/>
      <c r="N210" s="5"/>
      <c r="O210" s="5"/>
      <c r="P210" s="5"/>
      <c r="Q210" s="5"/>
      <c r="T210" s="124"/>
      <c r="U210" s="124"/>
      <c r="V210" s="124"/>
      <c r="W210" s="124"/>
      <c r="X210" s="124"/>
      <c r="Y210" s="124"/>
      <c r="Z210" s="124"/>
      <c r="AA210" s="124"/>
      <c r="AB210" s="124"/>
    </row>
    <row r="211" spans="1:28" x14ac:dyDescent="0.25">
      <c r="A211" s="4"/>
      <c r="B211" s="12"/>
      <c r="C211" s="12"/>
      <c r="D211" s="12"/>
      <c r="E211" s="5"/>
      <c r="F211" s="12"/>
      <c r="G211" s="12"/>
      <c r="H211" s="12"/>
      <c r="I211" s="12"/>
      <c r="J211" s="12"/>
      <c r="K211" s="12"/>
      <c r="L211" s="425"/>
      <c r="M211" s="5"/>
      <c r="N211" s="5"/>
      <c r="O211" s="5"/>
      <c r="P211" s="5"/>
      <c r="Q211" s="5"/>
      <c r="T211" s="124"/>
      <c r="U211" s="124"/>
      <c r="V211" s="124"/>
      <c r="W211" s="124"/>
      <c r="X211" s="124"/>
      <c r="Y211" s="124"/>
      <c r="Z211" s="124"/>
      <c r="AA211" s="124"/>
      <c r="AB211" s="124"/>
    </row>
    <row r="212" spans="1:28" ht="15.75" customHeight="1" x14ac:dyDescent="0.25">
      <c r="A212" s="4"/>
      <c r="B212" s="550"/>
      <c r="C212" s="550"/>
      <c r="D212" s="550"/>
      <c r="E212" s="5"/>
      <c r="F212" s="550"/>
      <c r="G212" s="550"/>
      <c r="H212" s="429"/>
      <c r="I212" s="429"/>
      <c r="J212" s="550"/>
      <c r="K212" s="550"/>
      <c r="L212" s="430"/>
      <c r="M212" s="5"/>
      <c r="N212" s="5"/>
      <c r="O212" s="5"/>
      <c r="P212" s="5"/>
      <c r="Q212" s="5"/>
      <c r="T212" s="124"/>
      <c r="U212" s="124"/>
      <c r="V212" s="124"/>
      <c r="W212" s="124"/>
      <c r="X212" s="124"/>
      <c r="Y212" s="124"/>
      <c r="Z212" s="124"/>
      <c r="AA212" s="124"/>
      <c r="AB212" s="124"/>
    </row>
    <row r="213" spans="1:28" x14ac:dyDescent="0.25">
      <c r="A213" s="4"/>
      <c r="B213" s="559"/>
      <c r="C213" s="559"/>
      <c r="D213" s="559"/>
      <c r="E213" s="5"/>
      <c r="F213" s="559"/>
      <c r="G213" s="559"/>
      <c r="H213" s="427"/>
      <c r="I213" s="427"/>
      <c r="J213" s="559"/>
      <c r="K213" s="559"/>
      <c r="L213" s="104"/>
      <c r="M213" s="5"/>
      <c r="N213" s="5"/>
      <c r="O213" s="5"/>
      <c r="P213" s="5"/>
      <c r="Q213" s="5"/>
      <c r="T213" s="124"/>
      <c r="U213" s="124"/>
      <c r="V213" s="124"/>
      <c r="W213" s="124"/>
      <c r="X213" s="124"/>
      <c r="Y213" s="124"/>
      <c r="Z213" s="124"/>
      <c r="AA213" s="124"/>
      <c r="AB213" s="124"/>
    </row>
    <row r="214" spans="1:28" x14ac:dyDescent="0.25">
      <c r="A214" s="4"/>
      <c r="B214" s="12"/>
      <c r="C214" s="12"/>
      <c r="D214" s="12"/>
      <c r="E214" s="5"/>
      <c r="F214" s="5"/>
      <c r="G214" s="5"/>
      <c r="H214" s="5"/>
      <c r="I214" s="5"/>
      <c r="J214" s="12"/>
      <c r="K214" s="5"/>
      <c r="L214" s="425"/>
      <c r="M214" s="5"/>
      <c r="N214" s="5"/>
      <c r="O214" s="5"/>
      <c r="P214" s="5"/>
      <c r="Q214" s="5"/>
      <c r="T214" s="124"/>
      <c r="U214" s="124"/>
      <c r="V214" s="124"/>
      <c r="W214" s="124"/>
      <c r="X214" s="124"/>
      <c r="Y214" s="124"/>
      <c r="Z214" s="124"/>
      <c r="AA214" s="124"/>
      <c r="AB214" s="124"/>
    </row>
    <row r="215" spans="1:28" x14ac:dyDescent="0.25">
      <c r="A215" s="4"/>
      <c r="B215" s="560"/>
      <c r="C215" s="560"/>
      <c r="D215" s="560"/>
      <c r="E215" s="5"/>
      <c r="F215" s="5"/>
      <c r="G215" s="5"/>
      <c r="H215" s="5"/>
      <c r="I215" s="5"/>
      <c r="J215" s="12"/>
      <c r="K215" s="5"/>
      <c r="L215" s="425"/>
      <c r="M215" s="5"/>
      <c r="N215" s="5"/>
      <c r="O215" s="5"/>
      <c r="P215" s="5"/>
      <c r="Q215" s="5"/>
      <c r="T215" s="124"/>
      <c r="U215" s="124"/>
      <c r="V215" s="124"/>
      <c r="W215" s="124"/>
      <c r="X215" s="124"/>
      <c r="Y215" s="124"/>
      <c r="Z215" s="124"/>
      <c r="AA215" s="124"/>
      <c r="AB215" s="124"/>
    </row>
    <row r="216" spans="1:28" x14ac:dyDescent="0.25">
      <c r="A216" s="4"/>
      <c r="B216" s="557"/>
      <c r="C216" s="557"/>
      <c r="D216" s="557"/>
      <c r="E216" s="5"/>
      <c r="F216" s="5"/>
      <c r="G216" s="5"/>
      <c r="H216" s="5"/>
      <c r="I216" s="5"/>
      <c r="J216" s="5"/>
      <c r="K216" s="5"/>
      <c r="L216" s="425"/>
      <c r="M216" s="5"/>
      <c r="N216" s="5"/>
      <c r="O216" s="5"/>
      <c r="P216" s="5"/>
      <c r="Q216" s="5"/>
      <c r="T216" s="124"/>
      <c r="U216" s="124"/>
      <c r="V216" s="124"/>
      <c r="W216" s="124"/>
      <c r="X216" s="124"/>
      <c r="Y216" s="124"/>
      <c r="Z216" s="124"/>
      <c r="AA216" s="124"/>
      <c r="AB216" s="124"/>
    </row>
    <row r="217" spans="1:28" x14ac:dyDescent="0.25">
      <c r="A217" s="4"/>
      <c r="B217" s="12"/>
      <c r="C217" s="12"/>
      <c r="D217" s="12"/>
      <c r="E217" s="12"/>
      <c r="F217" s="12"/>
      <c r="G217" s="12"/>
      <c r="H217" s="12"/>
      <c r="I217" s="12"/>
      <c r="J217" s="5"/>
      <c r="K217" s="5"/>
      <c r="L217" s="425"/>
      <c r="M217" s="5"/>
      <c r="N217" s="5"/>
      <c r="O217" s="5"/>
      <c r="P217" s="5"/>
      <c r="Q217" s="5"/>
      <c r="T217" s="124"/>
      <c r="U217" s="124"/>
      <c r="V217" s="124"/>
      <c r="W217" s="124"/>
      <c r="X217" s="124"/>
      <c r="Y217" s="124"/>
      <c r="Z217" s="124"/>
      <c r="AA217" s="124"/>
      <c r="AB217" s="124"/>
    </row>
    <row r="218" spans="1:28" x14ac:dyDescent="0.25">
      <c r="A218" s="4"/>
      <c r="B218" s="550"/>
      <c r="C218" s="550"/>
      <c r="D218" s="550"/>
      <c r="E218" s="550"/>
      <c r="F218" s="550"/>
      <c r="G218" s="550"/>
      <c r="H218" s="429"/>
      <c r="I218" s="429"/>
      <c r="J218" s="429"/>
      <c r="K218" s="429"/>
      <c r="L218" s="430"/>
      <c r="M218" s="5"/>
      <c r="N218" s="5"/>
      <c r="O218" s="5"/>
      <c r="P218" s="5"/>
      <c r="Q218" s="5"/>
      <c r="T218" s="124"/>
      <c r="U218" s="124"/>
      <c r="V218" s="124"/>
      <c r="W218" s="124"/>
      <c r="X218" s="124"/>
      <c r="Y218" s="124"/>
      <c r="Z218" s="124"/>
      <c r="AA218" s="124"/>
      <c r="AB218" s="124"/>
    </row>
    <row r="219" spans="1:28" ht="15.75" thickBot="1" x14ac:dyDescent="0.3">
      <c r="A219" s="4"/>
      <c r="B219" s="18"/>
      <c r="C219" s="18"/>
      <c r="D219" s="18"/>
      <c r="E219" s="18"/>
      <c r="F219" s="18"/>
      <c r="G219" s="18"/>
      <c r="H219" s="18"/>
      <c r="I219" s="18"/>
      <c r="J219" s="19"/>
      <c r="K219" s="33"/>
      <c r="L219" s="107"/>
      <c r="M219" s="19"/>
      <c r="N219" s="5"/>
      <c r="O219" s="5"/>
      <c r="P219" s="5"/>
      <c r="Q219" s="5"/>
      <c r="T219" s="124"/>
      <c r="U219" s="124"/>
      <c r="V219" s="124"/>
      <c r="W219" s="124"/>
      <c r="X219" s="124"/>
      <c r="Y219" s="124"/>
      <c r="Z219" s="124"/>
      <c r="AA219" s="124"/>
      <c r="AB219" s="124"/>
    </row>
    <row r="220" spans="1:28" ht="15.75" thickBot="1" x14ac:dyDescent="0.3">
      <c r="A220" s="4"/>
      <c r="B220" s="18"/>
      <c r="C220" s="18"/>
      <c r="D220" s="18"/>
      <c r="E220" s="18"/>
      <c r="F220" s="18"/>
      <c r="G220" s="18"/>
      <c r="H220" s="18"/>
      <c r="I220" s="19"/>
      <c r="J220" s="33"/>
      <c r="K220" s="107"/>
      <c r="L220" s="19"/>
      <c r="M220" s="5"/>
      <c r="N220" s="5"/>
      <c r="O220" s="5"/>
      <c r="P220" s="5"/>
      <c r="T220" s="124"/>
      <c r="U220" s="124"/>
      <c r="V220" s="124"/>
      <c r="W220" s="124"/>
      <c r="X220" s="124"/>
      <c r="Y220" s="124"/>
      <c r="Z220" s="124"/>
      <c r="AA220" s="124"/>
      <c r="AB220" s="124"/>
    </row>
    <row r="221" spans="1:28" x14ac:dyDescent="0.25">
      <c r="A221" s="4"/>
      <c r="T221" s="124"/>
      <c r="U221" s="124"/>
      <c r="V221" s="124"/>
      <c r="W221" s="124"/>
      <c r="X221" s="124"/>
      <c r="Y221" s="124"/>
      <c r="Z221" s="124"/>
      <c r="AA221" s="124"/>
      <c r="AB221" s="124"/>
    </row>
    <row r="222" spans="1:28" x14ac:dyDescent="0.25">
      <c r="A222" s="4"/>
      <c r="T222" s="124"/>
      <c r="U222" s="124"/>
      <c r="V222" s="124"/>
      <c r="W222" s="124"/>
      <c r="X222" s="124"/>
      <c r="Y222" s="124"/>
      <c r="Z222" s="124"/>
      <c r="AA222" s="124"/>
      <c r="AB222" s="124"/>
    </row>
    <row r="223" spans="1:28" x14ac:dyDescent="0.25">
      <c r="A223" s="4"/>
      <c r="T223" s="124"/>
      <c r="U223" s="124"/>
      <c r="V223" s="124"/>
      <c r="W223" s="124"/>
      <c r="X223" s="124"/>
      <c r="Y223" s="124"/>
      <c r="Z223" s="124"/>
      <c r="AA223" s="124"/>
      <c r="AB223" s="124"/>
    </row>
    <row r="224" spans="1:28" ht="15" customHeight="1" x14ac:dyDescent="0.25">
      <c r="A224" s="4"/>
      <c r="T224" s="124"/>
      <c r="U224" s="124"/>
      <c r="V224" s="124"/>
      <c r="W224" s="124"/>
      <c r="X224" s="124"/>
      <c r="Y224" s="124"/>
      <c r="Z224" s="124"/>
      <c r="AA224" s="124"/>
      <c r="AB224" s="124"/>
    </row>
    <row r="225" spans="1:28" x14ac:dyDescent="0.25">
      <c r="A225" s="4"/>
      <c r="T225" s="124"/>
      <c r="U225" s="124"/>
      <c r="V225" s="124"/>
      <c r="W225" s="124"/>
      <c r="X225" s="124"/>
      <c r="Y225" s="124"/>
      <c r="Z225" s="124"/>
      <c r="AA225" s="124"/>
      <c r="AB225" s="124"/>
    </row>
    <row r="226" spans="1:28" x14ac:dyDescent="0.25">
      <c r="A226" s="4"/>
      <c r="T226" s="124"/>
      <c r="U226" s="124"/>
      <c r="V226" s="124"/>
      <c r="W226" s="124"/>
      <c r="X226" s="124"/>
      <c r="Y226" s="124"/>
      <c r="Z226" s="124"/>
      <c r="AA226" s="124"/>
      <c r="AB226" s="124"/>
    </row>
    <row r="227" spans="1:28" x14ac:dyDescent="0.25">
      <c r="A227" s="4"/>
      <c r="T227" s="124"/>
      <c r="U227" s="124"/>
      <c r="V227" s="124"/>
      <c r="W227" s="124"/>
      <c r="X227" s="124"/>
      <c r="Y227" s="124"/>
      <c r="Z227" s="124"/>
      <c r="AA227" s="124"/>
      <c r="AB227" s="124"/>
    </row>
    <row r="228" spans="1:28" x14ac:dyDescent="0.25">
      <c r="A228" s="4"/>
      <c r="T228" s="124"/>
      <c r="U228" s="124"/>
      <c r="V228" s="124"/>
      <c r="W228" s="124"/>
      <c r="X228" s="124"/>
      <c r="Y228" s="124"/>
      <c r="Z228" s="124"/>
      <c r="AA228" s="124"/>
      <c r="AB228" s="124"/>
    </row>
    <row r="229" spans="1:28" x14ac:dyDescent="0.25">
      <c r="A229" s="4"/>
      <c r="T229" s="124"/>
      <c r="U229" s="124"/>
      <c r="V229" s="124"/>
      <c r="W229" s="124"/>
      <c r="X229" s="124"/>
      <c r="Y229" s="124"/>
      <c r="Z229" s="124"/>
      <c r="AA229" s="124"/>
      <c r="AB229" s="124"/>
    </row>
    <row r="230" spans="1:28" x14ac:dyDescent="0.25">
      <c r="A230" s="4"/>
      <c r="T230" s="124"/>
      <c r="U230" s="124"/>
      <c r="V230" s="124"/>
      <c r="W230" s="124"/>
      <c r="X230" s="124"/>
      <c r="Y230" s="124"/>
      <c r="Z230" s="124"/>
      <c r="AA230" s="124"/>
      <c r="AB230" s="124"/>
    </row>
    <row r="231" spans="1:28" x14ac:dyDescent="0.25">
      <c r="A231" s="4"/>
      <c r="K231" s="124"/>
      <c r="T231" s="124"/>
      <c r="U231" s="124"/>
      <c r="V231" s="124"/>
      <c r="W231" s="124"/>
      <c r="X231" s="124"/>
      <c r="Y231" s="124"/>
      <c r="Z231" s="124"/>
      <c r="AA231" s="124"/>
      <c r="AB231" s="124"/>
    </row>
    <row r="232" spans="1:28" x14ac:dyDescent="0.25">
      <c r="A232" s="4"/>
      <c r="K232" s="124"/>
      <c r="T232" s="124"/>
      <c r="U232" s="124"/>
      <c r="V232" s="124"/>
      <c r="W232" s="124"/>
      <c r="X232" s="124"/>
      <c r="Y232" s="124"/>
      <c r="Z232" s="124"/>
      <c r="AA232" s="124"/>
      <c r="AB232" s="124"/>
    </row>
    <row r="233" spans="1:28" x14ac:dyDescent="0.25">
      <c r="A233" s="4"/>
      <c r="K233" s="124"/>
      <c r="T233" s="124"/>
      <c r="U233" s="124"/>
      <c r="V233" s="124"/>
      <c r="W233" s="124"/>
      <c r="X233" s="124"/>
      <c r="Y233" s="124"/>
      <c r="Z233" s="124"/>
      <c r="AA233" s="124"/>
      <c r="AB233" s="124"/>
    </row>
    <row r="234" spans="1:28" x14ac:dyDescent="0.25">
      <c r="A234" s="4"/>
      <c r="K234" s="124"/>
      <c r="T234" s="124"/>
      <c r="U234" s="124"/>
      <c r="V234" s="124"/>
      <c r="W234" s="124"/>
      <c r="X234" s="124"/>
      <c r="Y234" s="124"/>
      <c r="Z234" s="124"/>
      <c r="AA234" s="124"/>
      <c r="AB234" s="124"/>
    </row>
    <row r="235" spans="1:28" x14ac:dyDescent="0.25">
      <c r="A235" s="4"/>
      <c r="K235" s="124"/>
      <c r="T235" s="124"/>
      <c r="U235" s="124"/>
      <c r="V235" s="124"/>
      <c r="W235" s="124"/>
      <c r="X235" s="124"/>
      <c r="Y235" s="124"/>
      <c r="Z235" s="124"/>
      <c r="AA235" s="124"/>
      <c r="AB235" s="124"/>
    </row>
    <row r="236" spans="1:28" x14ac:dyDescent="0.25">
      <c r="A236" s="4"/>
      <c r="K236" s="124"/>
      <c r="T236" s="124"/>
      <c r="U236" s="124"/>
      <c r="V236" s="124"/>
      <c r="W236" s="124"/>
      <c r="X236" s="124"/>
      <c r="Y236" s="124"/>
      <c r="Z236" s="124"/>
      <c r="AA236" s="124"/>
      <c r="AB236" s="124"/>
    </row>
    <row r="237" spans="1:28" x14ac:dyDescent="0.25">
      <c r="A237" s="4"/>
      <c r="K237" s="124"/>
      <c r="T237" s="124"/>
      <c r="U237" s="124"/>
      <c r="V237" s="124"/>
      <c r="W237" s="124"/>
      <c r="X237" s="124"/>
      <c r="Y237" s="124"/>
      <c r="Z237" s="124"/>
      <c r="AA237" s="124"/>
      <c r="AB237" s="124"/>
    </row>
    <row r="238" spans="1:28" x14ac:dyDescent="0.25">
      <c r="A238" s="4"/>
      <c r="K238" s="124"/>
      <c r="T238" s="124"/>
      <c r="U238" s="124"/>
      <c r="V238" s="124"/>
      <c r="W238" s="124"/>
      <c r="X238" s="124"/>
      <c r="Y238" s="124"/>
      <c r="Z238" s="124"/>
      <c r="AA238" s="124"/>
      <c r="AB238" s="124"/>
    </row>
    <row r="239" spans="1:28" x14ac:dyDescent="0.25">
      <c r="A239" s="4"/>
      <c r="K239" s="124"/>
      <c r="T239" s="124"/>
      <c r="U239" s="124"/>
      <c r="V239" s="124"/>
      <c r="W239" s="124"/>
      <c r="X239" s="124"/>
      <c r="Y239" s="124"/>
      <c r="Z239" s="124"/>
      <c r="AA239" s="124"/>
      <c r="AB239" s="124"/>
    </row>
    <row r="240" spans="1:28" x14ac:dyDescent="0.25">
      <c r="A240" s="4"/>
      <c r="K240" s="124"/>
      <c r="T240" s="124"/>
      <c r="U240" s="124"/>
      <c r="V240" s="124"/>
      <c r="W240" s="124"/>
      <c r="X240" s="124"/>
      <c r="Y240" s="124"/>
      <c r="Z240" s="124"/>
      <c r="AA240" s="124"/>
      <c r="AB240" s="124"/>
    </row>
    <row r="241" spans="1:28" x14ac:dyDescent="0.25">
      <c r="A241" s="4"/>
      <c r="K241" s="124"/>
      <c r="T241" s="124"/>
      <c r="U241" s="124"/>
      <c r="V241" s="124"/>
      <c r="W241" s="124"/>
      <c r="X241" s="124"/>
      <c r="Y241" s="124"/>
      <c r="Z241" s="124"/>
      <c r="AA241" s="124"/>
      <c r="AB241" s="124"/>
    </row>
    <row r="242" spans="1:28" x14ac:dyDescent="0.25">
      <c r="A242" s="4"/>
      <c r="K242" s="124"/>
      <c r="T242" s="124"/>
      <c r="U242" s="124"/>
      <c r="V242" s="124"/>
      <c r="W242" s="124"/>
      <c r="X242" s="124"/>
      <c r="Y242" s="124"/>
      <c r="Z242" s="124"/>
      <c r="AA242" s="124"/>
      <c r="AB242" s="124"/>
    </row>
    <row r="243" spans="1:28" x14ac:dyDescent="0.25">
      <c r="A243" s="4"/>
      <c r="K243" s="124"/>
      <c r="T243" s="124"/>
      <c r="U243" s="124"/>
      <c r="V243" s="124"/>
      <c r="W243" s="124"/>
      <c r="X243" s="124"/>
      <c r="Y243" s="124"/>
      <c r="Z243" s="124"/>
      <c r="AA243" s="124"/>
      <c r="AB243" s="124"/>
    </row>
    <row r="244" spans="1:28" x14ac:dyDescent="0.25">
      <c r="A244" s="4"/>
      <c r="K244" s="124"/>
      <c r="T244" s="124"/>
      <c r="U244" s="124"/>
      <c r="V244" s="124"/>
      <c r="W244" s="124"/>
      <c r="X244" s="124"/>
      <c r="Y244" s="124"/>
      <c r="Z244" s="124"/>
      <c r="AA244" s="124"/>
      <c r="AB244" s="124"/>
    </row>
    <row r="245" spans="1:28" x14ac:dyDescent="0.25">
      <c r="A245" s="4"/>
      <c r="K245" s="124"/>
      <c r="T245" s="124"/>
      <c r="U245" s="124"/>
      <c r="V245" s="124"/>
      <c r="W245" s="124"/>
      <c r="X245" s="124"/>
      <c r="Y245" s="124"/>
      <c r="Z245" s="124"/>
      <c r="AA245" s="124"/>
      <c r="AB245" s="124"/>
    </row>
    <row r="246" spans="1:28" x14ac:dyDescent="0.25">
      <c r="A246" s="4"/>
      <c r="K246" s="124"/>
      <c r="T246" s="124"/>
      <c r="U246" s="124"/>
      <c r="V246" s="124"/>
      <c r="W246" s="124"/>
      <c r="X246" s="124"/>
      <c r="Y246" s="124"/>
      <c r="Z246" s="124"/>
      <c r="AA246" s="124"/>
      <c r="AB246" s="124"/>
    </row>
    <row r="247" spans="1:28" x14ac:dyDescent="0.25">
      <c r="A247" s="4"/>
      <c r="K247" s="124"/>
      <c r="T247" s="124"/>
      <c r="U247" s="124"/>
      <c r="V247" s="124"/>
      <c r="W247" s="124"/>
      <c r="X247" s="124"/>
      <c r="Y247" s="124"/>
      <c r="Z247" s="124"/>
      <c r="AA247" s="124"/>
      <c r="AB247" s="124"/>
    </row>
    <row r="248" spans="1:28" x14ac:dyDescent="0.25">
      <c r="A248" s="4"/>
      <c r="K248" s="124"/>
      <c r="T248" s="124"/>
      <c r="U248" s="124"/>
      <c r="V248" s="124"/>
      <c r="W248" s="124"/>
      <c r="X248" s="124"/>
      <c r="Y248" s="124"/>
      <c r="Z248" s="124"/>
      <c r="AA248" s="124"/>
      <c r="AB248" s="124"/>
    </row>
    <row r="249" spans="1:28" x14ac:dyDescent="0.25">
      <c r="A249" s="4"/>
      <c r="K249" s="124"/>
      <c r="T249" s="124"/>
      <c r="U249" s="124"/>
      <c r="V249" s="124"/>
      <c r="W249" s="124"/>
      <c r="X249" s="124"/>
      <c r="Y249" s="124"/>
      <c r="Z249" s="124"/>
      <c r="AA249" s="124"/>
      <c r="AB249" s="124"/>
    </row>
    <row r="250" spans="1:28" x14ac:dyDescent="0.25">
      <c r="A250" s="4"/>
      <c r="K250" s="124"/>
      <c r="T250" s="124"/>
      <c r="U250" s="124"/>
      <c r="V250" s="124"/>
      <c r="W250" s="124"/>
      <c r="X250" s="124"/>
      <c r="Y250" s="124"/>
      <c r="Z250" s="124"/>
      <c r="AA250" s="124"/>
      <c r="AB250" s="124"/>
    </row>
    <row r="251" spans="1:28" x14ac:dyDescent="0.25">
      <c r="A251" s="4"/>
      <c r="K251" s="124"/>
      <c r="T251" s="124"/>
      <c r="U251" s="124"/>
      <c r="V251" s="124"/>
      <c r="W251" s="124"/>
      <c r="X251" s="124"/>
      <c r="Y251" s="124"/>
      <c r="Z251" s="124"/>
      <c r="AA251" s="124"/>
      <c r="AB251" s="124"/>
    </row>
    <row r="5137" spans="7:28" x14ac:dyDescent="0.25">
      <c r="G5137" s="32"/>
      <c r="H5137" s="32"/>
      <c r="K5137" s="124"/>
      <c r="T5137" s="124"/>
      <c r="U5137" s="124"/>
      <c r="V5137" s="124"/>
      <c r="W5137" s="124"/>
      <c r="X5137" s="124"/>
      <c r="Y5137" s="124"/>
      <c r="Z5137" s="124"/>
      <c r="AA5137" s="124"/>
      <c r="AB5137" s="124"/>
    </row>
    <row r="5138" spans="7:28" x14ac:dyDescent="0.25">
      <c r="G5138" s="32"/>
      <c r="H5138" s="32"/>
      <c r="K5138" s="124"/>
      <c r="T5138" s="124"/>
      <c r="U5138" s="124"/>
      <c r="V5138" s="124"/>
      <c r="W5138" s="124"/>
      <c r="X5138" s="124"/>
      <c r="Y5138" s="124"/>
      <c r="Z5138" s="124"/>
      <c r="AA5138" s="124"/>
      <c r="AB5138" s="124"/>
    </row>
    <row r="5139" spans="7:28" x14ac:dyDescent="0.25">
      <c r="G5139" s="32"/>
      <c r="H5139" s="32"/>
      <c r="K5139" s="124"/>
      <c r="T5139" s="124"/>
      <c r="U5139" s="124"/>
      <c r="V5139" s="124"/>
      <c r="W5139" s="124"/>
      <c r="X5139" s="124"/>
      <c r="Y5139" s="124"/>
      <c r="Z5139" s="124"/>
      <c r="AA5139" s="124"/>
      <c r="AB5139" s="124"/>
    </row>
    <row r="5140" spans="7:28" x14ac:dyDescent="0.25">
      <c r="G5140" s="32"/>
      <c r="H5140" s="32"/>
      <c r="K5140" s="124"/>
      <c r="T5140" s="124"/>
      <c r="U5140" s="124"/>
      <c r="V5140" s="124"/>
      <c r="W5140" s="124"/>
      <c r="X5140" s="124"/>
      <c r="Y5140" s="124"/>
      <c r="Z5140" s="124"/>
      <c r="AA5140" s="124"/>
      <c r="AB5140" s="124"/>
    </row>
    <row r="5141" spans="7:28" x14ac:dyDescent="0.25">
      <c r="G5141" s="32"/>
      <c r="H5141" s="32"/>
      <c r="K5141" s="124"/>
      <c r="T5141" s="124"/>
      <c r="U5141" s="124"/>
      <c r="V5141" s="124"/>
      <c r="W5141" s="124"/>
      <c r="X5141" s="124"/>
      <c r="Y5141" s="124"/>
      <c r="Z5141" s="124"/>
      <c r="AA5141" s="124"/>
      <c r="AB5141" s="124"/>
    </row>
    <row r="5142" spans="7:28" x14ac:dyDescent="0.25">
      <c r="G5142" s="32"/>
      <c r="H5142" s="32"/>
      <c r="K5142" s="124"/>
      <c r="T5142" s="124"/>
      <c r="U5142" s="124"/>
      <c r="V5142" s="124"/>
      <c r="W5142" s="124"/>
      <c r="X5142" s="124"/>
      <c r="Y5142" s="124"/>
      <c r="Z5142" s="124"/>
      <c r="AA5142" s="124"/>
      <c r="AB5142" s="124"/>
    </row>
    <row r="5143" spans="7:28" x14ac:dyDescent="0.25">
      <c r="G5143" s="32"/>
      <c r="H5143" s="32"/>
      <c r="K5143" s="124"/>
      <c r="T5143" s="124"/>
      <c r="U5143" s="124"/>
      <c r="V5143" s="124"/>
      <c r="W5143" s="124"/>
      <c r="X5143" s="124"/>
      <c r="Y5143" s="124"/>
      <c r="Z5143" s="124"/>
      <c r="AA5143" s="124"/>
      <c r="AB5143" s="124"/>
    </row>
  </sheetData>
  <sheetProtection password="DA71" sheet="1" objects="1" scenarios="1"/>
  <mergeCells count="53">
    <mergeCell ref="K17:M22"/>
    <mergeCell ref="B19:D19"/>
    <mergeCell ref="E19:G19"/>
    <mergeCell ref="B22:G22"/>
    <mergeCell ref="B6:G6"/>
    <mergeCell ref="B9:G9"/>
    <mergeCell ref="B10:G10"/>
    <mergeCell ref="B11:G11"/>
    <mergeCell ref="B12:G12"/>
    <mergeCell ref="B13:G13"/>
    <mergeCell ref="L24:M24"/>
    <mergeCell ref="B25:C25"/>
    <mergeCell ref="B26:M28"/>
    <mergeCell ref="B29:M29"/>
    <mergeCell ref="B31:C31"/>
    <mergeCell ref="B192:L196"/>
    <mergeCell ref="B198:G198"/>
    <mergeCell ref="B201:G201"/>
    <mergeCell ref="F185:J186"/>
    <mergeCell ref="K187:L188"/>
    <mergeCell ref="C189:D189"/>
    <mergeCell ref="F189:G189"/>
    <mergeCell ref="K189:L189"/>
    <mergeCell ref="B2:M2"/>
    <mergeCell ref="B3:M3"/>
    <mergeCell ref="K6:M7"/>
    <mergeCell ref="K8:M13"/>
    <mergeCell ref="K16:M16"/>
    <mergeCell ref="B16:G16"/>
    <mergeCell ref="B203:D204"/>
    <mergeCell ref="F203:G204"/>
    <mergeCell ref="J203:K204"/>
    <mergeCell ref="B206:D206"/>
    <mergeCell ref="F206:G206"/>
    <mergeCell ref="J206:K206"/>
    <mergeCell ref="J207:K207"/>
    <mergeCell ref="B209:D209"/>
    <mergeCell ref="F209:G209"/>
    <mergeCell ref="J209:K209"/>
    <mergeCell ref="J210:K210"/>
    <mergeCell ref="B210:D210"/>
    <mergeCell ref="F210:G210"/>
    <mergeCell ref="B207:D207"/>
    <mergeCell ref="F207:G207"/>
    <mergeCell ref="B218:G218"/>
    <mergeCell ref="B212:D212"/>
    <mergeCell ref="F212:G212"/>
    <mergeCell ref="J212:K212"/>
    <mergeCell ref="J213:K213"/>
    <mergeCell ref="B215:D215"/>
    <mergeCell ref="B216:D216"/>
    <mergeCell ref="B213:D213"/>
    <mergeCell ref="F213:G213"/>
  </mergeCells>
  <conditionalFormatting sqref="B32:K181">
    <cfRule type="expression" dxfId="213" priority="33">
      <formula>($C32=0)</formula>
    </cfRule>
  </conditionalFormatting>
  <conditionalFormatting sqref="B32:K181">
    <cfRule type="expression" dxfId="212" priority="32">
      <formula>($M32=1)</formula>
    </cfRule>
  </conditionalFormatting>
  <conditionalFormatting sqref="L182">
    <cfRule type="expression" dxfId="211" priority="31">
      <formula>($M182=1)</formula>
    </cfRule>
  </conditionalFormatting>
  <conditionalFormatting sqref="L182">
    <cfRule type="expression" dxfId="210" priority="30">
      <formula>($C182=0)</formula>
    </cfRule>
  </conditionalFormatting>
  <conditionalFormatting sqref="L32:L181">
    <cfRule type="containsText" dxfId="209" priority="12" operator="containsText" text="Relevant">
      <formula>NOT(ISERROR(SEARCH("Relevant",L32)))</formula>
    </cfRule>
    <cfRule type="containsText" dxfId="208" priority="13" operator="containsText" text="deemed">
      <formula>NOT(ISERROR(SEARCH("deemed",L32)))</formula>
    </cfRule>
    <cfRule type="containsText" dxfId="207" priority="14" operator="containsText" text="Please">
      <formula>NOT(ISERROR(SEARCH("Please",L32)))</formula>
    </cfRule>
    <cfRule type="containsText" dxfId="206" priority="15" operator="containsText" text="Scheme">
      <formula>NOT(ISERROR(SEARCH("Scheme",L32)))</formula>
    </cfRule>
    <cfRule type="containsText" dxfId="205" priority="19" operator="containsText" text="Contributions">
      <formula>NOT(ISERROR(SEARCH("Contributions",L32)))</formula>
    </cfRule>
    <cfRule type="containsText" dxfId="204" priority="20" operator="containsText" text="Deemed">
      <formula>NOT(ISERROR(SEARCH("Deemed",L32)))</formula>
    </cfRule>
    <cfRule type="containsText" dxfId="203" priority="24" operator="containsText" text="Special">
      <formula>NOT(ISERROR(SEARCH("Special",L32)))</formula>
    </cfRule>
    <cfRule type="containsText" dxfId="202" priority="26" operator="containsText" text="Detected">
      <formula>NOT(ISERROR(SEARCH("Detected",L32)))</formula>
    </cfRule>
    <cfRule type="containsText" dxfId="201" priority="27" operator="containsText" text="Acceptable">
      <formula>NOT(ISERROR(SEARCH("Acceptable",L32)))</formula>
    </cfRule>
    <cfRule type="cellIs" dxfId="200" priority="28" operator="lessThan">
      <formula>1</formula>
    </cfRule>
    <cfRule type="containsText" dxfId="199" priority="29" operator="containsText" text="DETAILS">
      <formula>NOT(ISERROR(SEARCH("DETAILS",L32)))</formula>
    </cfRule>
  </conditionalFormatting>
  <conditionalFormatting sqref="L32:L181">
    <cfRule type="containsText" dxfId="198" priority="25" operator="containsText" text="Member">
      <formula>NOT(ISERROR(SEARCH("Member",L32)))</formula>
    </cfRule>
  </conditionalFormatting>
  <conditionalFormatting sqref="L32:L181">
    <cfRule type="containsText" dxfId="197" priority="22" operator="containsText" text="details">
      <formula>NOT(ISERROR(SEARCH("details",L32)))</formula>
    </cfRule>
    <cfRule type="containsText" dxfId="196" priority="23" operator="containsText" text="Unknown">
      <formula>NOT(ISERROR(SEARCH("Unknown",L32)))</formula>
    </cfRule>
  </conditionalFormatting>
  <conditionalFormatting sqref="K16">
    <cfRule type="containsText" dxfId="195" priority="18" operator="containsText" text="More">
      <formula>NOT(ISERROR(SEARCH("More",K16)))</formula>
    </cfRule>
    <cfRule type="containsText" dxfId="194" priority="21" operator="containsText" text="UNDO">
      <formula>NOT(ISERROR(SEARCH("UNDO",K16)))</formula>
    </cfRule>
  </conditionalFormatting>
  <conditionalFormatting sqref="G184:L184 K185:L185">
    <cfRule type="containsText" dxfId="193" priority="16" operator="containsText" text="error">
      <formula>NOT(ISERROR(SEARCH("error",G184)))</formula>
    </cfRule>
    <cfRule type="containsText" dxfId="192" priority="17" operator="containsText" text="ready">
      <formula>NOT(ISERROR(SEARCH("ready",G184)))</formula>
    </cfRule>
  </conditionalFormatting>
  <conditionalFormatting sqref="L32:L181">
    <cfRule type="containsText" dxfId="191" priority="11" operator="containsText" text="Practice">
      <formula>NOT(ISERROR(SEARCH("Practice",L32)))</formula>
    </cfRule>
  </conditionalFormatting>
  <conditionalFormatting sqref="L32:L181">
    <cfRule type="containsText" dxfId="190" priority="10" operator="containsText" text="scheme">
      <formula>NOT(ISERROR(SEARCH("scheme",L32)))</formula>
    </cfRule>
  </conditionalFormatting>
  <conditionalFormatting sqref="K17">
    <cfRule type="containsText" dxfId="189" priority="8" operator="containsText" text="Form">
      <formula>NOT(ISERROR(SEARCH("Form",K17)))</formula>
    </cfRule>
    <cfRule type="containsText" dxfId="188" priority="9" operator="containsText" text="Member">
      <formula>NOT(ISERROR(SEARCH("Member",K17)))</formula>
    </cfRule>
  </conditionalFormatting>
  <conditionalFormatting sqref="K16">
    <cfRule type="containsText" dxfId="187" priority="7" operator="containsText" text="urgent">
      <formula>NOT(ISERROR(SEARCH("urgent",K16)))</formula>
    </cfRule>
  </conditionalFormatting>
  <conditionalFormatting sqref="K6">
    <cfRule type="containsText" dxfId="186" priority="5" operator="containsText" text="READY">
      <formula>NOT(ISERROR(SEARCH("READY",K6)))</formula>
    </cfRule>
    <cfRule type="containsText" dxfId="185" priority="6" operator="containsText" text="ERROR">
      <formula>NOT(ISERROR(SEARCH("ERROR",K6)))</formula>
    </cfRule>
  </conditionalFormatting>
  <conditionalFormatting sqref="L32:L181">
    <cfRule type="containsText" dxfId="184" priority="4" operator="containsText" text="Part Time Hours">
      <formula>NOT(ISERROR(SEARCH("Part Time Hours",L32)))</formula>
    </cfRule>
  </conditionalFormatting>
  <conditionalFormatting sqref="L32:L181">
    <cfRule type="containsText" dxfId="183" priority="3" operator="containsText" text="Part Time Status">
      <formula>NOT(ISERROR(SEARCH("Part Time Status",L32)))</formula>
    </cfRule>
  </conditionalFormatting>
  <conditionalFormatting sqref="I32:I181">
    <cfRule type="expression" dxfId="182" priority="2">
      <formula>($H32="Full Time")</formula>
    </cfRule>
  </conditionalFormatting>
  <conditionalFormatting sqref="K17:M22">
    <cfRule type="containsText" dxfId="181" priority="1" operator="containsText" text="Terminating">
      <formula>NOT(ISERROR(SEARCH("Terminating",K17)))</formula>
    </cfRule>
  </conditionalFormatting>
  <dataValidations count="4">
    <dataValidation allowBlank="1" showErrorMessage="1" promptTitle="Scheme" prompt="Please choose which scheme the member belongs to._x000a_" sqref="D32:D181" xr:uid="{00000000-0002-0000-0900-000000000000}"/>
    <dataValidation allowBlank="1" errorTitle="National Insurance Number." error="National Insurance Number must be 9 characters long, no spaces, please review and try again" promptTitle="National Insurance Number" prompt="Must be 9 Characters, No Spaces" sqref="E32:E181" xr:uid="{00000000-0002-0000-0900-000001000000}"/>
    <dataValidation type="list" allowBlank="1" showInputMessage="1" showErrorMessage="1" sqref="H32:H181" xr:uid="{00000000-0002-0000-0900-000002000000}">
      <formula1>$Q$4:$Q$5</formula1>
    </dataValidation>
    <dataValidation type="list" allowBlank="1" showInputMessage="1" showErrorMessage="1" sqref="M32:M181" xr:uid="{00000000-0002-0000-0900-000003000000}">
      <formula1>$R$3:$R$9</formula1>
    </dataValidation>
  </dataValidations>
  <hyperlinks>
    <hyperlink ref="B3" r:id="rId1" xr:uid="{00000000-0004-0000-0900-000000000000}"/>
  </hyperlinks>
  <pageMargins left="0.7" right="0.7" top="0.75" bottom="0.75" header="0.3" footer="0.3"/>
  <pageSetup paperSize="9" scale="37" orientation="portrait" r:id="rId2"/>
  <headerFooter>
    <oddFooter>&amp;LApril 2019&amp;CPage &amp;P</oddFooter>
  </headerFooter>
  <colBreaks count="1" manualBreakCount="1">
    <brk id="14" max="219"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sheetPr>
  <dimension ref="A1:AX5143"/>
  <sheetViews>
    <sheetView showZeros="0" view="pageBreakPreview" zoomScale="70" zoomScaleNormal="100" zoomScaleSheetLayoutView="70" workbookViewId="0">
      <selection activeCell="F32" sqref="F32"/>
    </sheetView>
  </sheetViews>
  <sheetFormatPr defaultRowHeight="15" x14ac:dyDescent="0.25"/>
  <cols>
    <col min="1" max="1" width="9.140625" style="124"/>
    <col min="2" max="2" width="11.7109375" style="124" customWidth="1"/>
    <col min="3" max="3" width="18.7109375" style="124" customWidth="1"/>
    <col min="4" max="4" width="8.28515625" style="124" customWidth="1"/>
    <col min="5" max="5" width="13.140625" style="124" customWidth="1"/>
    <col min="6" max="6" width="19.85546875" style="124" customWidth="1"/>
    <col min="7" max="7" width="17.7109375" style="124" customWidth="1"/>
    <col min="8" max="8" width="11.5703125" style="124" customWidth="1"/>
    <col min="9" max="9" width="17.28515625" style="124" customWidth="1"/>
    <col min="10" max="10" width="15.7109375" style="124" customWidth="1"/>
    <col min="11" max="11" width="15.7109375" style="108" customWidth="1"/>
    <col min="12" max="12" width="38.7109375" style="124" customWidth="1"/>
    <col min="13" max="13" width="24.28515625" style="124" customWidth="1"/>
    <col min="14" max="14" width="16.140625" style="124" customWidth="1"/>
    <col min="15" max="15" width="11.42578125" style="124" hidden="1" customWidth="1"/>
    <col min="16" max="16" width="10.5703125" style="124" hidden="1" customWidth="1"/>
    <col min="17" max="17" width="14.85546875" style="124" hidden="1" customWidth="1"/>
    <col min="18" max="18" width="9.140625" style="124" hidden="1" customWidth="1"/>
    <col min="19" max="19" width="13.5703125" style="124" hidden="1" customWidth="1"/>
    <col min="20" max="20" width="14.42578125" style="222" hidden="1" customWidth="1"/>
    <col min="21" max="21" width="12.42578125" style="222" hidden="1" customWidth="1"/>
    <col min="22" max="23" width="9.140625" style="222" hidden="1" customWidth="1"/>
    <col min="24" max="28" width="9.140625" style="110" hidden="1" customWidth="1"/>
    <col min="29" max="29" width="11.85546875" style="124" hidden="1" customWidth="1"/>
    <col min="30" max="30" width="10.5703125" style="124" hidden="1" customWidth="1"/>
    <col min="31" max="31" width="11" style="124" hidden="1" customWidth="1"/>
    <col min="32" max="33" width="9.140625" style="124" hidden="1" customWidth="1"/>
    <col min="34" max="34" width="11.28515625" style="124" hidden="1" customWidth="1"/>
    <col min="35" max="35" width="13.140625" style="124" hidden="1" customWidth="1"/>
    <col min="36" max="45" width="9.140625" style="124" hidden="1" customWidth="1"/>
    <col min="46" max="46" width="9.140625" style="124" customWidth="1"/>
    <col min="47" max="47" width="0" style="124" hidden="1" customWidth="1"/>
    <col min="48" max="16384" width="9.140625" style="124"/>
  </cols>
  <sheetData>
    <row r="1" spans="1:28" x14ac:dyDescent="0.25">
      <c r="A1" s="10"/>
      <c r="B1" s="11"/>
      <c r="C1" s="11"/>
      <c r="D1" s="11"/>
      <c r="E1" s="11"/>
      <c r="F1" s="11"/>
      <c r="G1" s="11"/>
      <c r="H1" s="11"/>
      <c r="I1" s="16"/>
      <c r="J1" s="16"/>
      <c r="K1" s="414"/>
      <c r="L1" s="16"/>
      <c r="M1" s="5"/>
      <c r="N1" s="5"/>
      <c r="O1" s="241"/>
      <c r="P1" s="5"/>
      <c r="S1" s="214"/>
      <c r="T1" s="214">
        <v>46023</v>
      </c>
      <c r="U1" s="340">
        <v>46053</v>
      </c>
      <c r="W1" s="124"/>
      <c r="X1" s="124"/>
      <c r="Y1" s="124"/>
      <c r="Z1" s="124"/>
      <c r="AA1" s="124"/>
      <c r="AB1" s="124"/>
    </row>
    <row r="2" spans="1:28" ht="23.25" x14ac:dyDescent="0.35">
      <c r="A2" s="6"/>
      <c r="B2" s="469" t="s">
        <v>0</v>
      </c>
      <c r="C2" s="469"/>
      <c r="D2" s="469"/>
      <c r="E2" s="469"/>
      <c r="F2" s="469"/>
      <c r="G2" s="469"/>
      <c r="H2" s="469"/>
      <c r="I2" s="469"/>
      <c r="J2" s="469"/>
      <c r="K2" s="469"/>
      <c r="L2" s="469"/>
      <c r="M2" s="469"/>
      <c r="N2" s="5"/>
      <c r="O2" s="5"/>
      <c r="P2" s="5"/>
      <c r="Q2" s="5"/>
      <c r="R2" s="78" t="s">
        <v>431</v>
      </c>
      <c r="T2" s="124"/>
      <c r="X2" s="124"/>
      <c r="Y2" s="124"/>
      <c r="Z2" s="124"/>
      <c r="AA2" s="124"/>
      <c r="AB2" s="124"/>
    </row>
    <row r="3" spans="1:28" ht="21" x14ac:dyDescent="0.25">
      <c r="A3" s="6"/>
      <c r="B3" s="501" t="s">
        <v>1</v>
      </c>
      <c r="C3" s="501"/>
      <c r="D3" s="501"/>
      <c r="E3" s="501"/>
      <c r="F3" s="501"/>
      <c r="G3" s="501"/>
      <c r="H3" s="501"/>
      <c r="I3" s="501"/>
      <c r="J3" s="501"/>
      <c r="K3" s="501"/>
      <c r="L3" s="501"/>
      <c r="M3" s="501"/>
      <c r="N3" s="5"/>
      <c r="O3" s="5"/>
      <c r="P3" s="5"/>
      <c r="Q3" s="5"/>
      <c r="R3" s="78"/>
      <c r="T3" s="124"/>
      <c r="X3" s="124"/>
      <c r="Y3" s="124"/>
      <c r="Z3" s="124"/>
      <c r="AA3" s="124"/>
      <c r="AB3" s="124"/>
    </row>
    <row r="4" spans="1:28" x14ac:dyDescent="0.25">
      <c r="A4" s="6"/>
      <c r="B4" s="25"/>
      <c r="C4" s="25"/>
      <c r="D4" s="12"/>
      <c r="E4" s="12"/>
      <c r="F4" s="12"/>
      <c r="G4" s="12"/>
      <c r="H4" s="12"/>
      <c r="I4" s="12"/>
      <c r="J4" s="5"/>
      <c r="K4" s="5"/>
      <c r="L4" s="425"/>
      <c r="M4" s="5"/>
      <c r="N4" s="5"/>
      <c r="O4" s="5"/>
      <c r="P4" s="5"/>
      <c r="Q4" s="5" t="s">
        <v>593</v>
      </c>
      <c r="R4" s="78" t="s">
        <v>583</v>
      </c>
      <c r="T4" s="124"/>
      <c r="X4" s="124"/>
      <c r="Y4" s="124"/>
      <c r="Z4" s="124"/>
      <c r="AA4" s="124"/>
      <c r="AB4" s="124"/>
    </row>
    <row r="5" spans="1:28" ht="16.5" thickBot="1" x14ac:dyDescent="0.3">
      <c r="A5" s="6"/>
      <c r="B5" s="233" t="s">
        <v>2</v>
      </c>
      <c r="C5" s="81"/>
      <c r="D5" s="81"/>
      <c r="E5" s="81"/>
      <c r="F5" s="81"/>
      <c r="G5" s="81"/>
      <c r="H5" s="13"/>
      <c r="I5" s="13"/>
      <c r="J5" s="13"/>
      <c r="K5" s="13"/>
      <c r="L5" s="44"/>
      <c r="M5" s="5"/>
      <c r="N5" s="5"/>
      <c r="O5" s="5"/>
      <c r="P5" s="5"/>
      <c r="Q5" s="5" t="s">
        <v>594</v>
      </c>
      <c r="R5" s="78" t="s">
        <v>582</v>
      </c>
      <c r="T5" s="124"/>
      <c r="X5" s="124"/>
      <c r="Y5" s="124"/>
      <c r="Z5" s="124"/>
      <c r="AA5" s="124"/>
      <c r="AB5" s="124"/>
    </row>
    <row r="6" spans="1:28" ht="15.75" customHeight="1" thickBot="1" x14ac:dyDescent="0.3">
      <c r="A6" s="6"/>
      <c r="B6" s="503">
        <f>'Member Info'!D6</f>
        <v>0</v>
      </c>
      <c r="C6" s="504"/>
      <c r="D6" s="504"/>
      <c r="E6" s="504"/>
      <c r="F6" s="504"/>
      <c r="G6" s="505"/>
      <c r="H6" s="385"/>
      <c r="I6" s="385"/>
      <c r="J6" s="24"/>
      <c r="K6" s="508" t="str">
        <f>IF(ISERROR(AE182),"***An error has been detected, please enter an explantion below***",IF(AE182&lt;-1,"**An error has been detected, please enter explanation below**",IF(AE182&gt;1,"**An error has been detected, please enter an explantion below**",IF(P18=1,"Please fix the error in the box below before submitting GP1",IF(AL182&gt;=1,"**An error has been detected, please correct the Deemed error(s)**",IF(OR(AR32=1,AS32=1),"An Error Has Been Detected, Please Enter and Explanation Below","Form Ready to submit"))))))</f>
        <v>An Error Has Been Detected, Please Enter and Explanation Below</v>
      </c>
      <c r="L6" s="509"/>
      <c r="M6" s="510"/>
      <c r="N6" s="5"/>
      <c r="O6" s="5"/>
      <c r="P6" s="5"/>
      <c r="Q6" s="5"/>
      <c r="R6" s="78" t="s">
        <v>434</v>
      </c>
      <c r="T6" s="124"/>
      <c r="X6" s="124"/>
      <c r="Y6" s="124"/>
      <c r="Z6" s="124"/>
      <c r="AA6" s="124"/>
      <c r="AB6" s="124"/>
    </row>
    <row r="7" spans="1:28" ht="15.75" thickBot="1" x14ac:dyDescent="0.3">
      <c r="A7" s="6"/>
      <c r="B7" s="12"/>
      <c r="C7" s="12"/>
      <c r="D7" s="12"/>
      <c r="E7" s="12"/>
      <c r="F7" s="5"/>
      <c r="G7" s="5"/>
      <c r="H7" s="5"/>
      <c r="I7" s="5"/>
      <c r="J7" s="5"/>
      <c r="K7" s="511"/>
      <c r="L7" s="512"/>
      <c r="M7" s="513"/>
      <c r="N7" s="5"/>
      <c r="O7" s="5"/>
      <c r="P7" s="5"/>
      <c r="Q7" s="5"/>
      <c r="R7" s="78" t="s">
        <v>541</v>
      </c>
      <c r="T7" s="124"/>
      <c r="X7" s="124"/>
      <c r="Y7" s="124"/>
      <c r="Z7" s="124"/>
      <c r="AA7" s="124"/>
      <c r="AB7" s="124"/>
    </row>
    <row r="8" spans="1:28" ht="16.5" thickBot="1" x14ac:dyDescent="0.3">
      <c r="A8" s="6"/>
      <c r="B8" s="233" t="s">
        <v>564</v>
      </c>
      <c r="C8" s="81"/>
      <c r="D8" s="81"/>
      <c r="E8" s="81"/>
      <c r="F8" s="81"/>
      <c r="G8" s="81"/>
      <c r="H8" s="13"/>
      <c r="I8" s="13"/>
      <c r="J8" s="13"/>
      <c r="K8" s="514"/>
      <c r="L8" s="515"/>
      <c r="M8" s="516"/>
      <c r="N8" s="5"/>
      <c r="O8" s="5"/>
      <c r="P8" s="5"/>
      <c r="Q8" s="5"/>
      <c r="R8" s="78" t="s">
        <v>492</v>
      </c>
      <c r="T8" s="124"/>
      <c r="X8" s="124"/>
      <c r="Y8" s="124"/>
      <c r="Z8" s="124"/>
      <c r="AA8" s="124"/>
      <c r="AB8" s="124"/>
    </row>
    <row r="9" spans="1:28" x14ac:dyDescent="0.25">
      <c r="A9" s="6"/>
      <c r="B9" s="538" t="str">
        <f>'Member Info'!$D$9</f>
        <v>Enter Practice address here on Member info Page - delete if not required</v>
      </c>
      <c r="C9" s="539"/>
      <c r="D9" s="539"/>
      <c r="E9" s="539"/>
      <c r="F9" s="539"/>
      <c r="G9" s="540"/>
      <c r="H9" s="82"/>
      <c r="I9" s="82"/>
      <c r="J9" s="272"/>
      <c r="K9" s="517"/>
      <c r="L9" s="518"/>
      <c r="M9" s="519"/>
      <c r="N9" s="5"/>
      <c r="O9" s="5"/>
      <c r="P9" s="5"/>
      <c r="Q9" s="5"/>
      <c r="R9" s="78" t="s">
        <v>485</v>
      </c>
      <c r="T9" s="124"/>
      <c r="X9" s="124"/>
      <c r="Y9" s="124"/>
      <c r="Z9" s="124"/>
      <c r="AA9" s="124"/>
      <c r="AB9" s="124"/>
    </row>
    <row r="10" spans="1:28" x14ac:dyDescent="0.25">
      <c r="A10" s="6"/>
      <c r="B10" s="541" t="str">
        <f>'Member Info'!$D$10</f>
        <v>Enter Practice address here on Member info Page - delete if not required</v>
      </c>
      <c r="C10" s="542"/>
      <c r="D10" s="542"/>
      <c r="E10" s="542"/>
      <c r="F10" s="542"/>
      <c r="G10" s="543"/>
      <c r="H10" s="82"/>
      <c r="I10" s="82"/>
      <c r="J10" s="272"/>
      <c r="K10" s="517"/>
      <c r="L10" s="518"/>
      <c r="M10" s="519"/>
      <c r="N10" s="5"/>
      <c r="O10" s="5"/>
      <c r="P10" s="5"/>
      <c r="Q10" s="5"/>
      <c r="R10" s="78"/>
      <c r="T10" s="124"/>
      <c r="X10" s="124"/>
      <c r="Y10" s="124"/>
      <c r="Z10" s="124"/>
      <c r="AA10" s="124"/>
      <c r="AB10" s="124"/>
    </row>
    <row r="11" spans="1:28" x14ac:dyDescent="0.25">
      <c r="A11" s="6"/>
      <c r="B11" s="541" t="str">
        <f>'Member Info'!$D$11</f>
        <v>Enter Practice address here on Member info Page - delete if not required</v>
      </c>
      <c r="C11" s="542"/>
      <c r="D11" s="542"/>
      <c r="E11" s="542"/>
      <c r="F11" s="542"/>
      <c r="G11" s="543"/>
      <c r="H11" s="82"/>
      <c r="I11" s="82"/>
      <c r="J11" s="272"/>
      <c r="K11" s="517"/>
      <c r="L11" s="518"/>
      <c r="M11" s="519"/>
      <c r="N11" s="5"/>
      <c r="O11" s="5"/>
      <c r="P11" s="5"/>
      <c r="Q11" s="5"/>
      <c r="T11" s="124"/>
      <c r="X11" s="124"/>
      <c r="Y11" s="124"/>
      <c r="Z11" s="124"/>
      <c r="AA11" s="124"/>
      <c r="AB11" s="124"/>
    </row>
    <row r="12" spans="1:28" x14ac:dyDescent="0.25">
      <c r="A12" s="6"/>
      <c r="B12" s="541" t="str">
        <f>'Member Info'!$D$12</f>
        <v>Enter Practice address here on Member info Page - delete if not required</v>
      </c>
      <c r="C12" s="542"/>
      <c r="D12" s="542"/>
      <c r="E12" s="542"/>
      <c r="F12" s="542"/>
      <c r="G12" s="543"/>
      <c r="H12" s="82"/>
      <c r="I12" s="82"/>
      <c r="J12" s="272"/>
      <c r="K12" s="517"/>
      <c r="L12" s="518"/>
      <c r="M12" s="519"/>
      <c r="N12" s="5"/>
      <c r="O12" s="5"/>
      <c r="P12" s="5"/>
      <c r="Q12" s="5"/>
      <c r="T12" s="124"/>
      <c r="X12" s="124"/>
      <c r="Y12" s="124"/>
      <c r="Z12" s="124"/>
      <c r="AA12" s="124"/>
      <c r="AB12" s="124"/>
    </row>
    <row r="13" spans="1:28" ht="15.75" thickBot="1" x14ac:dyDescent="0.3">
      <c r="A13" s="6"/>
      <c r="B13" s="544" t="str">
        <f>'Member Info'!$D$13</f>
        <v>Enter Practice address here on Member info Page - delete if not required</v>
      </c>
      <c r="C13" s="545"/>
      <c r="D13" s="545"/>
      <c r="E13" s="545"/>
      <c r="F13" s="545"/>
      <c r="G13" s="546"/>
      <c r="H13" s="82"/>
      <c r="I13" s="82"/>
      <c r="J13" s="272"/>
      <c r="K13" s="520"/>
      <c r="L13" s="521"/>
      <c r="M13" s="522"/>
      <c r="N13" s="5"/>
      <c r="O13" s="5"/>
      <c r="P13" s="5"/>
      <c r="Q13" s="5"/>
      <c r="T13" s="124"/>
      <c r="X13" s="124"/>
      <c r="Y13" s="124"/>
      <c r="Z13" s="124"/>
      <c r="AA13" s="124"/>
      <c r="AB13" s="124"/>
    </row>
    <row r="14" spans="1:28" x14ac:dyDescent="0.25">
      <c r="A14" s="6"/>
      <c r="B14" s="12"/>
      <c r="C14" s="12"/>
      <c r="D14" s="12"/>
      <c r="E14" s="12"/>
      <c r="F14" s="5"/>
      <c r="G14" s="5"/>
      <c r="H14" s="5"/>
      <c r="I14" s="5"/>
      <c r="J14" s="5"/>
      <c r="K14" s="5"/>
      <c r="L14" s="329"/>
      <c r="M14" s="329"/>
      <c r="N14" s="5"/>
      <c r="O14" s="5"/>
      <c r="P14" s="5"/>
      <c r="Q14" s="5"/>
      <c r="T14" s="124"/>
      <c r="W14" s="223"/>
      <c r="X14" s="124"/>
      <c r="Y14" s="124"/>
      <c r="Z14" s="124"/>
      <c r="AA14" s="124"/>
      <c r="AB14" s="124"/>
    </row>
    <row r="15" spans="1:28" ht="16.5" thickBot="1" x14ac:dyDescent="0.3">
      <c r="A15" s="6"/>
      <c r="B15" s="233" t="s">
        <v>4</v>
      </c>
      <c r="C15" s="81"/>
      <c r="D15" s="81"/>
      <c r="E15" s="81"/>
      <c r="F15" s="81"/>
      <c r="G15" s="81"/>
      <c r="H15" s="13"/>
      <c r="I15" s="13"/>
      <c r="J15" s="13"/>
      <c r="K15" s="13"/>
      <c r="L15" s="44"/>
      <c r="M15" s="5"/>
      <c r="N15" s="5"/>
      <c r="O15" s="5"/>
      <c r="P15" s="5"/>
      <c r="Q15" s="5"/>
      <c r="T15" s="124"/>
      <c r="W15" s="223"/>
      <c r="X15" s="124"/>
      <c r="Y15" s="124"/>
      <c r="Z15" s="124"/>
      <c r="AA15" s="124"/>
      <c r="AB15" s="124"/>
    </row>
    <row r="16" spans="1:28" ht="17.25" customHeight="1" thickBot="1" x14ac:dyDescent="0.3">
      <c r="A16" s="6"/>
      <c r="B16" s="503">
        <f>'Member Info'!$D$16</f>
        <v>0</v>
      </c>
      <c r="C16" s="504"/>
      <c r="D16" s="504"/>
      <c r="E16" s="504"/>
      <c r="F16" s="504"/>
      <c r="G16" s="505"/>
      <c r="H16" s="385"/>
      <c r="I16" s="385"/>
      <c r="J16" s="325"/>
      <c r="K16" s="523" t="str">
        <f>IF(OR(AA182&gt;0,AF182&gt;0,AG182&gt;0),"STOP! - Urgent Action Required","")</f>
        <v/>
      </c>
      <c r="L16" s="524"/>
      <c r="M16" s="525"/>
      <c r="N16" s="5"/>
      <c r="O16" s="5"/>
      <c r="P16" s="5"/>
      <c r="Q16" s="5"/>
      <c r="T16" s="124">
        <f>'Member Info'!X2</f>
        <v>2.5</v>
      </c>
      <c r="W16" s="224"/>
      <c r="X16" s="124"/>
      <c r="Y16" s="124"/>
      <c r="Z16" s="124"/>
      <c r="AA16" s="124"/>
      <c r="AB16" s="124"/>
    </row>
    <row r="17" spans="1:45" ht="15" customHeight="1" x14ac:dyDescent="0.25">
      <c r="A17" s="6"/>
      <c r="B17" s="12"/>
      <c r="C17" s="12"/>
      <c r="D17" s="12"/>
      <c r="E17" s="12"/>
      <c r="F17" s="5"/>
      <c r="G17" s="5"/>
      <c r="H17" s="5"/>
      <c r="I17" s="5"/>
      <c r="J17" s="5"/>
      <c r="K17" s="526" t="str">
        <f>IF(AA182&gt;=1,"A Cut, Copy and paste action has corrupted this form, please UNDO (CTRL + Z) last action, or a New form will need to be Used from now on",IF(AF182&gt;0,"One or More members have been marked as - Left Employment/Scheme, but do not have an end date. please enter the End Date in the Member Info Tab",IF(AG182&gt;=1,"Leaver this month, send their T55a terminating form to HSCPensions@hscni.net today","")))</f>
        <v/>
      </c>
      <c r="L17" s="527"/>
      <c r="M17" s="528"/>
      <c r="N17" s="5"/>
      <c r="O17" s="5"/>
      <c r="P17" s="5"/>
      <c r="Q17" s="5"/>
      <c r="T17" s="124"/>
      <c r="X17" s="222"/>
      <c r="AC17" s="110"/>
    </row>
    <row r="18" spans="1:45" ht="16.5" customHeight="1" thickBot="1" x14ac:dyDescent="0.3">
      <c r="A18" s="6"/>
      <c r="B18" s="81" t="s">
        <v>470</v>
      </c>
      <c r="C18" s="81"/>
      <c r="D18" s="81"/>
      <c r="E18" s="328" t="s">
        <v>414</v>
      </c>
      <c r="F18" s="265"/>
      <c r="G18" s="265"/>
      <c r="H18" s="265"/>
      <c r="I18" s="265"/>
      <c r="J18" s="382"/>
      <c r="K18" s="529"/>
      <c r="L18" s="530"/>
      <c r="M18" s="531"/>
      <c r="N18" s="5"/>
      <c r="O18" s="5"/>
      <c r="P18" s="5">
        <f>IF(OR(K16="",K17="Leaver this month, send their T55a terminating form to HSCPensions@hscni.net today"),0,1)</f>
        <v>0</v>
      </c>
      <c r="Q18" s="5"/>
      <c r="T18" s="124"/>
      <c r="X18" s="222"/>
      <c r="AC18" s="110"/>
    </row>
    <row r="19" spans="1:45" ht="15.75" customHeight="1" thickBot="1" x14ac:dyDescent="0.3">
      <c r="A19" s="6"/>
      <c r="B19" s="503">
        <f>'Member Info'!$D$19</f>
        <v>0</v>
      </c>
      <c r="C19" s="504"/>
      <c r="D19" s="505"/>
      <c r="E19" s="535"/>
      <c r="F19" s="536"/>
      <c r="G19" s="537"/>
      <c r="H19" s="386"/>
      <c r="I19" s="386"/>
      <c r="J19" s="326"/>
      <c r="K19" s="529"/>
      <c r="L19" s="530"/>
      <c r="M19" s="531"/>
      <c r="N19" s="5"/>
      <c r="O19" s="5"/>
      <c r="P19" s="5"/>
      <c r="Q19" s="5"/>
      <c r="T19" s="124"/>
      <c r="X19" s="222"/>
      <c r="AC19" s="110"/>
    </row>
    <row r="20" spans="1:45" ht="15" customHeight="1" x14ac:dyDescent="0.25">
      <c r="A20" s="6"/>
      <c r="B20" s="25"/>
      <c r="C20" s="25"/>
      <c r="D20" s="25"/>
      <c r="E20" s="25"/>
      <c r="F20" s="5"/>
      <c r="G20" s="5"/>
      <c r="H20" s="5"/>
      <c r="I20" s="5"/>
      <c r="J20" s="5"/>
      <c r="K20" s="529"/>
      <c r="L20" s="530"/>
      <c r="M20" s="531"/>
      <c r="N20" s="5"/>
      <c r="O20" s="5"/>
      <c r="P20" s="5"/>
      <c r="Q20" s="5"/>
      <c r="T20" s="124"/>
      <c r="X20" s="222"/>
      <c r="AC20" s="110"/>
    </row>
    <row r="21" spans="1:45" ht="16.5" customHeight="1" thickBot="1" x14ac:dyDescent="0.3">
      <c r="A21" s="6"/>
      <c r="B21" s="233" t="s">
        <v>526</v>
      </c>
      <c r="C21" s="81"/>
      <c r="D21" s="81"/>
      <c r="E21" s="81"/>
      <c r="F21" s="81"/>
      <c r="G21" s="81"/>
      <c r="H21" s="13"/>
      <c r="I21" s="13"/>
      <c r="J21" s="13"/>
      <c r="K21" s="529"/>
      <c r="L21" s="530"/>
      <c r="M21" s="531"/>
      <c r="N21" s="5"/>
      <c r="O21" s="5"/>
      <c r="P21" s="5"/>
      <c r="Q21" s="5"/>
      <c r="T21" s="124"/>
      <c r="X21" s="222"/>
      <c r="AC21" s="110"/>
    </row>
    <row r="22" spans="1:45" ht="15.75" customHeight="1" thickBot="1" x14ac:dyDescent="0.3">
      <c r="A22" s="6"/>
      <c r="B22" s="535"/>
      <c r="C22" s="536"/>
      <c r="D22" s="536"/>
      <c r="E22" s="536"/>
      <c r="F22" s="536"/>
      <c r="G22" s="537"/>
      <c r="H22" s="386"/>
      <c r="I22" s="386"/>
      <c r="J22" s="327"/>
      <c r="K22" s="532"/>
      <c r="L22" s="533"/>
      <c r="M22" s="534"/>
      <c r="N22" s="5"/>
      <c r="O22" s="5"/>
      <c r="P22" s="5"/>
      <c r="Q22" s="5" t="str">
        <f>IF(ISERROR(AD32)," Unknown Values entered",FALSE)</f>
        <v xml:space="preserve"> Unknown Values entered</v>
      </c>
      <c r="T22" s="124"/>
      <c r="X22" s="222"/>
      <c r="AC22" s="110"/>
    </row>
    <row r="23" spans="1:45" ht="15.75" customHeight="1" x14ac:dyDescent="0.25">
      <c r="A23" s="12"/>
      <c r="B23" s="12"/>
      <c r="C23" s="12"/>
      <c r="D23" s="12"/>
      <c r="E23" s="12"/>
      <c r="F23" s="12"/>
      <c r="G23" s="12"/>
      <c r="H23" s="12"/>
      <c r="I23" s="12"/>
      <c r="J23" s="12"/>
      <c r="K23" s="12"/>
      <c r="L23" s="330"/>
      <c r="M23" s="330"/>
      <c r="N23" s="5"/>
      <c r="O23" s="5"/>
      <c r="P23" s="5"/>
      <c r="Q23" s="5"/>
      <c r="T23" s="124"/>
      <c r="X23" s="222"/>
      <c r="AC23" s="110"/>
    </row>
    <row r="24" spans="1:45" ht="15.75" customHeight="1" thickBot="1" x14ac:dyDescent="0.3">
      <c r="A24" s="12"/>
      <c r="B24" s="12"/>
      <c r="C24" s="12"/>
      <c r="D24" s="12"/>
      <c r="E24" s="12"/>
      <c r="F24" s="336" t="s">
        <v>566</v>
      </c>
      <c r="G24" s="12"/>
      <c r="H24" s="12"/>
      <c r="I24" s="432" t="s">
        <v>626</v>
      </c>
      <c r="J24" s="413" t="s">
        <v>569</v>
      </c>
      <c r="K24" s="413" t="s">
        <v>570</v>
      </c>
      <c r="L24" s="502" t="s">
        <v>567</v>
      </c>
      <c r="M24" s="502"/>
      <c r="N24" s="5"/>
      <c r="O24" s="5"/>
      <c r="P24" s="5"/>
      <c r="Q24" s="5"/>
      <c r="T24" s="124"/>
      <c r="X24" s="222"/>
      <c r="AC24" s="110"/>
    </row>
    <row r="25" spans="1:45" s="409" customFormat="1" ht="30" customHeight="1" thickBot="1" x14ac:dyDescent="0.35">
      <c r="A25" s="405"/>
      <c r="B25" s="506" t="s">
        <v>565</v>
      </c>
      <c r="C25" s="507"/>
      <c r="D25" s="406"/>
      <c r="E25" s="407"/>
      <c r="F25" s="412">
        <f>SUM(F32:F181)</f>
        <v>0</v>
      </c>
      <c r="G25" s="406"/>
      <c r="H25" s="406"/>
      <c r="I25" s="433" t="str">
        <f>IF('Member Info'!O16="","N/A",IF('Member Info'!$AM$19&lt;=$T$1,(F25*'Member Info'!O19),"N/A"))</f>
        <v>N/A</v>
      </c>
      <c r="J25" s="412">
        <f>SUM(J32:J181)</f>
        <v>0</v>
      </c>
      <c r="K25" s="412">
        <f>SUM(K32:K181)</f>
        <v>0</v>
      </c>
      <c r="L25" s="404" t="str">
        <f>IF('Member Info'!O16="","",IF('Member Info'!$AM$19&lt;=$T$1,"Total Includes Employer levy",""))</f>
        <v/>
      </c>
      <c r="M25" s="412">
        <f>SUM(I25:K25)</f>
        <v>0</v>
      </c>
      <c r="N25" s="408"/>
      <c r="O25" s="408"/>
      <c r="P25" s="408"/>
      <c r="Q25" s="408"/>
      <c r="U25" s="410"/>
      <c r="V25" s="410"/>
      <c r="W25" s="410"/>
      <c r="X25" s="410"/>
      <c r="Y25" s="411"/>
      <c r="Z25" s="411"/>
      <c r="AA25" s="411"/>
      <c r="AB25" s="411"/>
      <c r="AC25" s="411"/>
    </row>
    <row r="26" spans="1:45" ht="15" customHeight="1" x14ac:dyDescent="0.25">
      <c r="A26" s="12"/>
      <c r="B26" s="481" t="s">
        <v>10</v>
      </c>
      <c r="C26" s="481"/>
      <c r="D26" s="481"/>
      <c r="E26" s="481"/>
      <c r="F26" s="481"/>
      <c r="G26" s="481"/>
      <c r="H26" s="481"/>
      <c r="I26" s="481"/>
      <c r="J26" s="481"/>
      <c r="K26" s="481"/>
      <c r="L26" s="481"/>
      <c r="M26" s="481"/>
      <c r="N26" s="5"/>
      <c r="O26" s="5"/>
      <c r="P26" s="5"/>
      <c r="Q26" s="5"/>
      <c r="T26" s="124"/>
      <c r="X26" s="222"/>
      <c r="AC26" s="110"/>
    </row>
    <row r="27" spans="1:45" ht="15.75" customHeight="1" x14ac:dyDescent="0.25">
      <c r="A27" s="12"/>
      <c r="B27" s="481"/>
      <c r="C27" s="481"/>
      <c r="D27" s="481"/>
      <c r="E27" s="481"/>
      <c r="F27" s="481"/>
      <c r="G27" s="481"/>
      <c r="H27" s="481"/>
      <c r="I27" s="481"/>
      <c r="J27" s="481"/>
      <c r="K27" s="481"/>
      <c r="L27" s="481"/>
      <c r="M27" s="481"/>
      <c r="N27" s="5"/>
      <c r="O27" s="5"/>
      <c r="P27" s="5"/>
      <c r="Q27" s="5"/>
      <c r="T27" s="124"/>
      <c r="X27" s="222"/>
      <c r="AC27" s="110"/>
    </row>
    <row r="28" spans="1:45" ht="15" customHeight="1" x14ac:dyDescent="0.25">
      <c r="A28" s="12"/>
      <c r="B28" s="481"/>
      <c r="C28" s="481"/>
      <c r="D28" s="481"/>
      <c r="E28" s="481"/>
      <c r="F28" s="481"/>
      <c r="G28" s="481"/>
      <c r="H28" s="481"/>
      <c r="I28" s="481"/>
      <c r="J28" s="481"/>
      <c r="K28" s="481"/>
      <c r="L28" s="481"/>
      <c r="M28" s="481"/>
      <c r="N28" s="12"/>
      <c r="O28" s="12"/>
      <c r="P28" s="12"/>
      <c r="Q28" s="12"/>
      <c r="T28" s="124"/>
      <c r="X28" s="222"/>
      <c r="AC28" s="110"/>
    </row>
    <row r="29" spans="1:45" ht="21" x14ac:dyDescent="0.35">
      <c r="A29" s="4"/>
      <c r="B29" s="549" t="s">
        <v>540</v>
      </c>
      <c r="C29" s="549"/>
      <c r="D29" s="549"/>
      <c r="E29" s="549"/>
      <c r="F29" s="549"/>
      <c r="G29" s="549"/>
      <c r="H29" s="549"/>
      <c r="I29" s="549"/>
      <c r="J29" s="549"/>
      <c r="K29" s="549"/>
      <c r="L29" s="549"/>
      <c r="M29" s="549"/>
      <c r="N29" s="5"/>
      <c r="O29" s="5"/>
      <c r="P29" s="5"/>
      <c r="Q29" s="5"/>
      <c r="T29" s="124"/>
      <c r="X29" s="222"/>
      <c r="AC29" s="110"/>
    </row>
    <row r="30" spans="1:45" x14ac:dyDescent="0.25">
      <c r="A30" s="4"/>
      <c r="B30" s="5"/>
      <c r="C30" s="5"/>
      <c r="D30" s="5"/>
      <c r="E30" s="20"/>
      <c r="F30" s="20"/>
      <c r="G30" s="21"/>
      <c r="H30" s="21"/>
      <c r="I30" s="21"/>
      <c r="J30" s="20"/>
      <c r="K30" s="20"/>
      <c r="L30" s="425"/>
      <c r="M30" s="5"/>
      <c r="N30" s="5"/>
      <c r="O30" s="5"/>
      <c r="P30" s="5"/>
      <c r="Q30" s="5"/>
      <c r="T30" s="124"/>
      <c r="X30" s="222"/>
      <c r="AC30" s="110"/>
    </row>
    <row r="31" spans="1:45" ht="93" customHeight="1" x14ac:dyDescent="0.25">
      <c r="A31" s="4"/>
      <c r="B31" s="547" t="s">
        <v>11</v>
      </c>
      <c r="C31" s="548"/>
      <c r="D31" s="38" t="s">
        <v>28</v>
      </c>
      <c r="E31" s="27" t="s">
        <v>12</v>
      </c>
      <c r="F31" s="27" t="s">
        <v>13</v>
      </c>
      <c r="G31" s="28" t="s">
        <v>445</v>
      </c>
      <c r="H31" s="28" t="s">
        <v>596</v>
      </c>
      <c r="I31" s="28" t="s">
        <v>597</v>
      </c>
      <c r="J31" s="27" t="s">
        <v>600</v>
      </c>
      <c r="K31" s="27" t="s">
        <v>16</v>
      </c>
      <c r="L31" s="79" t="s">
        <v>637</v>
      </c>
      <c r="M31" s="79" t="s">
        <v>525</v>
      </c>
      <c r="N31" s="5"/>
      <c r="O31" s="339" t="s">
        <v>572</v>
      </c>
      <c r="P31" s="91" t="s">
        <v>411</v>
      </c>
      <c r="Q31" s="91" t="s">
        <v>411</v>
      </c>
      <c r="R31" s="92" t="s">
        <v>412</v>
      </c>
      <c r="S31" s="93"/>
      <c r="T31" s="92" t="s">
        <v>413</v>
      </c>
      <c r="U31" s="225"/>
      <c r="V31" s="226" t="s">
        <v>458</v>
      </c>
      <c r="W31" s="226" t="s">
        <v>459</v>
      </c>
      <c r="X31" s="226" t="s">
        <v>460</v>
      </c>
      <c r="Y31" s="234" t="s">
        <v>486</v>
      </c>
      <c r="Z31" s="234" t="s">
        <v>487</v>
      </c>
      <c r="AA31" s="234" t="s">
        <v>489</v>
      </c>
      <c r="AB31" s="234" t="s">
        <v>493</v>
      </c>
      <c r="AC31" s="234" t="s">
        <v>522</v>
      </c>
      <c r="AD31" s="239" t="s">
        <v>498</v>
      </c>
      <c r="AE31" s="239" t="s">
        <v>490</v>
      </c>
      <c r="AF31" s="239" t="s">
        <v>523</v>
      </c>
      <c r="AG31" s="124" t="s">
        <v>524</v>
      </c>
      <c r="AI31" s="239" t="s">
        <v>527</v>
      </c>
      <c r="AJ31" s="239" t="s">
        <v>528</v>
      </c>
      <c r="AK31" s="239" t="s">
        <v>542</v>
      </c>
      <c r="AL31" s="239" t="s">
        <v>568</v>
      </c>
      <c r="AM31" s="239" t="s">
        <v>585</v>
      </c>
      <c r="AN31" s="239" t="s">
        <v>575</v>
      </c>
      <c r="AO31" s="239" t="s">
        <v>576</v>
      </c>
      <c r="AP31" s="239" t="s">
        <v>586</v>
      </c>
      <c r="AQ31" s="239" t="s">
        <v>595</v>
      </c>
      <c r="AR31" s="239" t="s">
        <v>598</v>
      </c>
      <c r="AS31" s="239" t="s">
        <v>599</v>
      </c>
    </row>
    <row r="32" spans="1:45" x14ac:dyDescent="0.25">
      <c r="A32" s="4">
        <v>1</v>
      </c>
      <c r="B32" s="164">
        <f>'Member Info'!D29</f>
        <v>0</v>
      </c>
      <c r="C32" s="164">
        <f>'Member Info'!E29</f>
        <v>0</v>
      </c>
      <c r="D32" s="164" t="str">
        <f>'Member Info'!G29</f>
        <v/>
      </c>
      <c r="E32" s="165">
        <f>'Member Info'!B29</f>
        <v>0</v>
      </c>
      <c r="F32" s="242"/>
      <c r="G32" s="166" t="str">
        <f>IF(E32=0,"",('Member Info'!K29+'Member Info'!L29))</f>
        <v/>
      </c>
      <c r="H32" s="419"/>
      <c r="I32" s="419"/>
      <c r="J32" s="26"/>
      <c r="K32" s="26"/>
      <c r="L32" s="384" t="str">
        <f>IF(E32=0,"",IF('Member Info'!F29&gt;$U$1,CONCATENATE("Joined with practice on ", TEXT('Member Info'!F29, "DD/MM/YYYY")),IF('Member Info'!N29&lt;&gt;"",IF('Member Info'!N29&lt;$T$1,CONCATENATE("Left Scheme on ", TEXT('Member Info'!N29, "DD/MM/YYYY")),IF(OR(G32="",G32=0),"Error Detected, No rate entered",IF(E32=0,"",IF(F32="","Error Detected, No Pensionable pay",IF(AS32=1,"No Part Time Status Entered",IF(AR32=1,"No Part Time Hours Entered",IF(ISERROR(AD32)," Unknown Values entered.",IF(V32+W32&lt;1,"Acceptable",IF(T32+U32=200, "No Contributions Entered", IF(M32="","Error Detected, Choose reason&gt;",IF(Z32="1",IF(V32=1,"Please Enter Deemed Pensionable Pay","Add Any Relevant Details Above"),"Please Give Details Above"))))))))))),IF(OR(G32="",G32=0),"Error Detected, No rate entered",IF(E32=0,"",IF(F32="","Error Detected, No Pensionable pay",IF(AS32=1,"No Part Time Status Entered",IF(AR32=1,"No Part Time Hours Entered",IF(ISERROR(AD32)," Unknown Values entered.",IF(V32+W32&lt;1,"Acceptable",IF(T32+U32=200, "No Contributions Entered", IF(M32="","Error Detected, Choose reason&gt;",IF(Z32="1",IF(V32=1,"Please Enter Deemed Pensionable Pay","Add relevant Details Above"),"Please give details Above")))))))))))))</f>
        <v/>
      </c>
      <c r="M32" s="260"/>
      <c r="N32" s="91"/>
      <c r="O32" s="91" t="str">
        <f>IF(E32=0,"",IF(ISERROR((F32+J32+K32)),0,IF((F32+J32+K32)&lt;1,0,1)))</f>
        <v/>
      </c>
      <c r="P32" s="94">
        <f>J32</f>
        <v>0</v>
      </c>
      <c r="Q32" s="94">
        <f>K32</f>
        <v>0</v>
      </c>
      <c r="R32" s="218">
        <f>(ROUND((F32/100*'Member Info'!$W$2), 2))</f>
        <v>0</v>
      </c>
      <c r="S32" s="218" t="e">
        <f>ROUND((F32/100*G32),2)</f>
        <v>#VALUE!</v>
      </c>
      <c r="T32" s="218" t="str">
        <f>IF(E32=0,"",(100-(P32/R32*100)))</f>
        <v/>
      </c>
      <c r="U32" s="227" t="str">
        <f>IF(E32=0,"",(100-(Q32/S32*100)))</f>
        <v/>
      </c>
      <c r="V32" s="228" t="str">
        <f>IF(E32=0,"",IF(T32&gt;$T$16,1,IF(T32&lt;-$T$16,1,0)))</f>
        <v/>
      </c>
      <c r="W32" s="228" t="str">
        <f>IF(E32=0,"",IF(G32=0,1,IF(U32&gt;$T$16,1,IF(U32&lt;-$T$16,1,0))))</f>
        <v/>
      </c>
      <c r="X32" s="222">
        <f>IF(E32=0,0,IF(F32="",1,0))</f>
        <v>0</v>
      </c>
      <c r="Y32" s="110">
        <f>IF(E32=0,0,IF(M32="",0,1))</f>
        <v>0</v>
      </c>
      <c r="Z32" s="235" t="str">
        <f>IF(M32="SMP/Occupational Maternity","1",IF(M32="SSP/Occupational Sick pay","1",""))</f>
        <v/>
      </c>
      <c r="AA32" s="240" t="b">
        <f>IF(OR(AN32=TRUE,AO32=TRUE),TRUE,FALSE)</f>
        <v>0</v>
      </c>
      <c r="AB32" s="235">
        <f>IF(OR(M32="left scheme/Employment",AC32=""), 1,0)</f>
        <v>0</v>
      </c>
      <c r="AC32" s="235">
        <f>IF('Member Info'!N29="",1,"")</f>
        <v>1</v>
      </c>
      <c r="AD32" s="243" t="e">
        <f>(T32+U32)</f>
        <v>#VALUE!</v>
      </c>
      <c r="AE32" s="130" t="str">
        <f t="shared" ref="AE32:AE95" si="0">IF(AP32=1,"",IF(Y32=1,"",IF(AG32=1,"",IF(E32=0,"",IF(AB32=1,"",IF(L32="acceptable","",IF(T32+U32="0","",T32+U32)))))))</f>
        <v/>
      </c>
      <c r="AF32" s="124">
        <f>SUM(AB32+AC32)</f>
        <v>1</v>
      </c>
      <c r="AG32" s="124" t="str">
        <f>IF('Member Info'!N29&lt;&gt;"",IF(AND('Member Info'!N29&lt;=$U$1,'Member Info'!N29&gt;=$T$1),1,0),"")</f>
        <v/>
      </c>
      <c r="AI32" s="124" t="b">
        <f>OR(M32="SMP/Occupational Maternity",M32="SSP/Occupational Sick pay")</f>
        <v>0</v>
      </c>
      <c r="AJ32" s="124">
        <f>IF(AI32=TRUE,1,0)</f>
        <v>0</v>
      </c>
      <c r="AL32" s="124">
        <f>IF(L32="Please Enter Deemed Pensionable Pay",1,0)</f>
        <v>0</v>
      </c>
      <c r="AM32" s="124">
        <f>IF('Member Info'!F29&gt;$T$1,1,0)</f>
        <v>0</v>
      </c>
      <c r="AN32" s="124" t="b">
        <f>IF(ISERROR(T32),ERROR.TYPE(#REF!)=ERROR.TYPE(T32),FALSE)</f>
        <v>0</v>
      </c>
      <c r="AO32" s="124" t="b">
        <f>IF(ISERROR(U32),ERROR.TYPE(#REF!)=ERROR.TYPE(U32),FALSE)</f>
        <v>0</v>
      </c>
      <c r="AP32" s="124">
        <f>IF('Member Info'!F29&gt;'GP1 April 25'!$U$1,1,0)</f>
        <v>0</v>
      </c>
      <c r="AQ32" s="124">
        <f>IF(H32="Part Time",1,0)</f>
        <v>0</v>
      </c>
      <c r="AR32" s="124">
        <f>IF(AND(AQ32=1,I32=""),1,0)</f>
        <v>0</v>
      </c>
      <c r="AS32" s="124">
        <f>IF(OR(H32=0,H32=""),1,0)</f>
        <v>1</v>
      </c>
    </row>
    <row r="33" spans="1:45" x14ac:dyDescent="0.25">
      <c r="A33" s="4">
        <v>2</v>
      </c>
      <c r="B33" s="164">
        <f>'Member Info'!D30</f>
        <v>0</v>
      </c>
      <c r="C33" s="164">
        <f>'Member Info'!E30</f>
        <v>0</v>
      </c>
      <c r="D33" s="164" t="str">
        <f>'Member Info'!G30</f>
        <v/>
      </c>
      <c r="E33" s="165">
        <f>'Member Info'!B30</f>
        <v>0</v>
      </c>
      <c r="F33" s="242"/>
      <c r="G33" s="166" t="str">
        <f>IF(E33=0,"",('Member Info'!K30+'Member Info'!L30))</f>
        <v/>
      </c>
      <c r="H33" s="419"/>
      <c r="I33" s="419"/>
      <c r="J33" s="26"/>
      <c r="K33" s="26"/>
      <c r="L33" s="384" t="str">
        <f>IF(E33=0,"",IF('Member Info'!F30&gt;$U$1,CONCATENATE("Joined with practice on ", TEXT('Member Info'!F30, "DD/MM/YYYY")),IF('Member Info'!N30&lt;&gt;"",IF('Member Info'!N30&lt;$T$1,CONCATENATE("Left Scheme on ", TEXT('Member Info'!N30, "DD/MM/YYYY")),IF(OR(G33="",G33=0),"Error Detected, No rate entered",IF(E33=0,"",IF(F33="","Error Detected, No Pensionable pay",IF(AS33=1,"No Part Time Status Entered",IF(AR33=1,"No Part Time Hours Entered",IF(ISERROR(AD33)," Unknown Values entered.",IF(V33+W33&lt;1,"Acceptable",IF(T33+U33=200, "No Contributions Entered", IF(M33="","Error Detected, Choose reason&gt;",IF(Z33="1",IF(V33=1,"Please Enter Deemed Pensionable Pay","Add Any Relevant Details Above"),"Please Give Details Above"))))))))))),IF(OR(G33="",G33=0),"Error Detected, No rate entered",IF(E33=0,"",IF(F33="","Error Detected, No Pensionable pay",IF(AS33=1,"No Part Time Status Entered",IF(AR33=1,"No Part Time Hours Entered",IF(ISERROR(AD33)," Unknown Values entered.",IF(V33+W33&lt;1,"Acceptable",IF(T33+U33=200, "No Contributions Entered", IF(M33="","Error Detected, Choose reason&gt;",IF(Z33="1",IF(V33=1,"Please Enter Deemed Pensionable Pay","Add relevant Details Above"),"Please give details Above")))))))))))))</f>
        <v/>
      </c>
      <c r="M33" s="260"/>
      <c r="N33" s="91"/>
      <c r="O33" s="91" t="str">
        <f t="shared" ref="O33:O96" si="1">IF(E33=0,"",IF(ISERROR((F33+J33+K33)),0,IF((F33+J33+K33)&lt;1,0,1)))</f>
        <v/>
      </c>
      <c r="P33" s="94">
        <f t="shared" ref="P33:Q96" si="2">J33</f>
        <v>0</v>
      </c>
      <c r="Q33" s="94">
        <f t="shared" si="2"/>
        <v>0</v>
      </c>
      <c r="R33" s="218">
        <f>(ROUND((F33/100*'Member Info'!$W$2), 2))</f>
        <v>0</v>
      </c>
      <c r="S33" s="218" t="e">
        <f t="shared" ref="S33:S96" si="3">ROUND((F33/100*G33),2)</f>
        <v>#VALUE!</v>
      </c>
      <c r="T33" s="218" t="str">
        <f t="shared" ref="T33:T96" si="4">IF(E33=0,"",(100-(P33/R33*100)))</f>
        <v/>
      </c>
      <c r="U33" s="227" t="str">
        <f t="shared" ref="U33:U96" si="5">IF(E33=0,"",(100-(Q33/S33*100)))</f>
        <v/>
      </c>
      <c r="V33" s="228" t="str">
        <f t="shared" ref="V33:V96" si="6">IF(E33=0,"",IF(T33&gt;$T$16,1,IF(T33&lt;-$T$16,1,0)))</f>
        <v/>
      </c>
      <c r="W33" s="228" t="str">
        <f t="shared" ref="W33:W96" si="7">IF(E33=0,"",IF(G33=0,1,IF(U33&gt;$T$16,1,IF(U33&lt;-$T$16,1,0))))</f>
        <v/>
      </c>
      <c r="X33" s="222">
        <f t="shared" ref="X33:X96" si="8">IF(E33=0,0,IF(F33="",1,0))</f>
        <v>0</v>
      </c>
      <c r="Y33" s="110">
        <f t="shared" ref="Y33:Y96" si="9">IF(E33=0,0,IF(M33="",0,1))</f>
        <v>0</v>
      </c>
      <c r="Z33" s="235" t="str">
        <f t="shared" ref="Z33:Z96" si="10">IF(M33="SMP/Occupational Maternity","1",IF(M33="SSP/Occupational Sick pay","1",""))</f>
        <v/>
      </c>
      <c r="AA33" s="240" t="b">
        <f t="shared" ref="AA33:AA96" si="11">IF(OR(AN33=TRUE,AO33=TRUE),TRUE,FALSE)</f>
        <v>0</v>
      </c>
      <c r="AB33" s="235">
        <f t="shared" ref="AB33:AB96" si="12">IF(OR(M33="left scheme/Employment",AC33=""), 1,0)</f>
        <v>0</v>
      </c>
      <c r="AC33" s="235">
        <f>IF('Member Info'!N30="",1,"")</f>
        <v>1</v>
      </c>
      <c r="AD33" s="243" t="e">
        <f t="shared" ref="AD33:AD96" si="13">(T33+U33)</f>
        <v>#VALUE!</v>
      </c>
      <c r="AE33" s="130" t="str">
        <f t="shared" si="0"/>
        <v/>
      </c>
      <c r="AF33" s="124">
        <f t="shared" ref="AF33:AF96" si="14">SUM(AB33+AC33)</f>
        <v>1</v>
      </c>
      <c r="AG33" s="124" t="str">
        <f>IF('Member Info'!N30&lt;&gt;"",IF(AND('Member Info'!N30&lt;=$U$1,'Member Info'!N30&gt;=$T$1),1,0),"")</f>
        <v/>
      </c>
      <c r="AI33" s="124" t="b">
        <f t="shared" ref="AI33:AI96" si="15">OR(M33="SMP/Occupational Maternity",M33="SSP/Occupational Sick pay")</f>
        <v>0</v>
      </c>
      <c r="AJ33" s="124">
        <f t="shared" ref="AJ33:AJ96" si="16">IF(AI33=TRUE,1,0)</f>
        <v>0</v>
      </c>
      <c r="AL33" s="124">
        <f t="shared" ref="AL33:AL96" si="17">IF(L33="Please Enter Deemed Pensionable Pay",1,0)</f>
        <v>0</v>
      </c>
      <c r="AM33" s="124">
        <f>IF('Member Info'!F30&gt;$T$1,1,0)</f>
        <v>0</v>
      </c>
      <c r="AN33" s="124" t="b">
        <f>IF(ISERROR(T33),ERROR.TYPE(#REF!)=ERROR.TYPE(T33),FALSE)</f>
        <v>0</v>
      </c>
      <c r="AO33" s="124" t="b">
        <f>IF(ISERROR(U33),ERROR.TYPE(#REF!)=ERROR.TYPE(U33),FALSE)</f>
        <v>0</v>
      </c>
      <c r="AP33" s="124">
        <f>IF('Member Info'!F30&gt;'GP1 April 25'!$U$1,1,0)</f>
        <v>0</v>
      </c>
      <c r="AQ33" s="124">
        <f t="shared" ref="AQ33:AQ96" si="18">IF(H33="Part Time",1,0)</f>
        <v>0</v>
      </c>
      <c r="AR33" s="124">
        <f t="shared" ref="AR33:AR96" si="19">IF(AND(AQ33=1,I33=""),1,0)</f>
        <v>0</v>
      </c>
      <c r="AS33" s="124">
        <f t="shared" ref="AS33:AS96" si="20">IF(OR(H33=0,H33=""),1,0)</f>
        <v>1</v>
      </c>
    </row>
    <row r="34" spans="1:45" x14ac:dyDescent="0.25">
      <c r="A34" s="4">
        <v>3</v>
      </c>
      <c r="B34" s="164">
        <f>'Member Info'!D31</f>
        <v>0</v>
      </c>
      <c r="C34" s="164">
        <f>'Member Info'!E31</f>
        <v>0</v>
      </c>
      <c r="D34" s="164" t="str">
        <f>'Member Info'!G31</f>
        <v/>
      </c>
      <c r="E34" s="165">
        <f>'Member Info'!B31</f>
        <v>0</v>
      </c>
      <c r="F34" s="242"/>
      <c r="G34" s="166" t="str">
        <f>IF(E34=0,"",('Member Info'!K31+'Member Info'!L31))</f>
        <v/>
      </c>
      <c r="H34" s="419"/>
      <c r="I34" s="419"/>
      <c r="J34" s="26"/>
      <c r="K34" s="26"/>
      <c r="L34" s="384" t="str">
        <f>IF(E34=0,"",IF('Member Info'!F31&gt;$U$1,CONCATENATE("Joined with practice on ", TEXT('Member Info'!F31, "DD/MM/YYYY")),IF('Member Info'!N31&lt;&gt;"",IF('Member Info'!N31&lt;$T$1,CONCATENATE("Left Scheme on ", TEXT('Member Info'!N31, "DD/MM/YYYY")),IF(OR(G34="",G34=0),"Error Detected, No rate entered",IF(E34=0,"",IF(F34="","Error Detected, No Pensionable pay",IF(AS34=1,"No Part Time Status Entered",IF(AR34=1,"No Part Time Hours Entered",IF(ISERROR(AD34)," Unknown Values entered.",IF(V34+W34&lt;1,"Acceptable",IF(T34+U34=200, "No Contributions Entered", IF(M34="","Error Detected, Choose reason&gt;",IF(Z34="1",IF(V34=1,"Please Enter Deemed Pensionable Pay","Add Any Relevant Details Above"),"Please Give Details Above"))))))))))),IF(OR(G34="",G34=0),"Error Detected, No rate entered",IF(E34=0,"",IF(F34="","Error Detected, No Pensionable pay",IF(AS34=1,"No Part Time Status Entered",IF(AR34=1,"No Part Time Hours Entered",IF(ISERROR(AD34)," Unknown Values entered.",IF(V34+W34&lt;1,"Acceptable",IF(T34+U34=200, "No Contributions Entered", IF(M34="","Error Detected, Choose reason&gt;",IF(Z34="1",IF(V34=1,"Please Enter Deemed Pensionable Pay","Add relevant Details Above"),"Please give details Above")))))))))))))</f>
        <v/>
      </c>
      <c r="M34" s="260"/>
      <c r="N34" s="91"/>
      <c r="O34" s="91" t="str">
        <f>IF(E34=0,"",IF(ISERROR((F34+J34+K34)),0,IF((F34+J34+K34)&lt;1,0,1)))</f>
        <v/>
      </c>
      <c r="P34" s="94">
        <f>J34</f>
        <v>0</v>
      </c>
      <c r="Q34" s="94">
        <f t="shared" si="2"/>
        <v>0</v>
      </c>
      <c r="R34" s="218">
        <f>(ROUND((F34/100*'Member Info'!$W$2), 2))</f>
        <v>0</v>
      </c>
      <c r="S34" s="218" t="e">
        <f t="shared" si="3"/>
        <v>#VALUE!</v>
      </c>
      <c r="T34" s="218" t="str">
        <f t="shared" si="4"/>
        <v/>
      </c>
      <c r="U34" s="227" t="str">
        <f t="shared" si="5"/>
        <v/>
      </c>
      <c r="V34" s="228" t="str">
        <f t="shared" si="6"/>
        <v/>
      </c>
      <c r="W34" s="228" t="str">
        <f t="shared" si="7"/>
        <v/>
      </c>
      <c r="X34" s="222">
        <f t="shared" si="8"/>
        <v>0</v>
      </c>
      <c r="Y34" s="110">
        <f t="shared" si="9"/>
        <v>0</v>
      </c>
      <c r="Z34" s="235" t="str">
        <f t="shared" si="10"/>
        <v/>
      </c>
      <c r="AA34" s="240" t="b">
        <f t="shared" si="11"/>
        <v>0</v>
      </c>
      <c r="AB34" s="235">
        <f t="shared" si="12"/>
        <v>0</v>
      </c>
      <c r="AC34" s="235">
        <f>IF('Member Info'!N31="",1,"")</f>
        <v>1</v>
      </c>
      <c r="AD34" s="243" t="e">
        <f t="shared" si="13"/>
        <v>#VALUE!</v>
      </c>
      <c r="AE34" s="130" t="str">
        <f t="shared" si="0"/>
        <v/>
      </c>
      <c r="AF34" s="124">
        <f t="shared" si="14"/>
        <v>1</v>
      </c>
      <c r="AG34" s="124" t="str">
        <f>IF('Member Info'!N31&lt;&gt;"",IF(AND('Member Info'!N31&lt;=$U$1,'Member Info'!N31&gt;=$T$1),1,0),"")</f>
        <v/>
      </c>
      <c r="AI34" s="124" t="b">
        <f t="shared" si="15"/>
        <v>0</v>
      </c>
      <c r="AJ34" s="124">
        <f t="shared" si="16"/>
        <v>0</v>
      </c>
      <c r="AL34" s="124">
        <f t="shared" si="17"/>
        <v>0</v>
      </c>
      <c r="AM34" s="124">
        <f>IF('Member Info'!F31&gt;$T$1,1,0)</f>
        <v>0</v>
      </c>
      <c r="AN34" s="124" t="b">
        <f>IF(ISERROR(T34),ERROR.TYPE(#REF!)=ERROR.TYPE(T34),FALSE)</f>
        <v>0</v>
      </c>
      <c r="AO34" s="124" t="b">
        <f>IF(ISERROR(U34),ERROR.TYPE(#REF!)=ERROR.TYPE(U34),FALSE)</f>
        <v>0</v>
      </c>
      <c r="AP34" s="124">
        <f>IF('Member Info'!F31&gt;'GP1 April 25'!$U$1,1,0)</f>
        <v>0</v>
      </c>
      <c r="AQ34" s="124">
        <f t="shared" si="18"/>
        <v>0</v>
      </c>
      <c r="AR34" s="124">
        <f t="shared" si="19"/>
        <v>0</v>
      </c>
      <c r="AS34" s="124">
        <f t="shared" si="20"/>
        <v>1</v>
      </c>
    </row>
    <row r="35" spans="1:45" x14ac:dyDescent="0.25">
      <c r="A35" s="4">
        <v>4</v>
      </c>
      <c r="B35" s="164">
        <f>'Member Info'!D32</f>
        <v>0</v>
      </c>
      <c r="C35" s="164">
        <f>'Member Info'!E32</f>
        <v>0</v>
      </c>
      <c r="D35" s="164" t="str">
        <f>'Member Info'!G32</f>
        <v/>
      </c>
      <c r="E35" s="165">
        <f>'Member Info'!B32</f>
        <v>0</v>
      </c>
      <c r="F35" s="242"/>
      <c r="G35" s="166" t="str">
        <f>IF(E35=0,"",('Member Info'!K32+'Member Info'!L32))</f>
        <v/>
      </c>
      <c r="H35" s="419"/>
      <c r="I35" s="419"/>
      <c r="J35" s="26"/>
      <c r="K35" s="26"/>
      <c r="L35" s="384" t="str">
        <f>IF(E35=0,"",IF('Member Info'!F32&gt;$U$1,CONCATENATE("Joined with practice on ", TEXT('Member Info'!F32, "DD/MM/YYYY")),IF('Member Info'!N32&lt;&gt;"",IF('Member Info'!N32&lt;$T$1,CONCATENATE("Left Scheme on ", TEXT('Member Info'!N32, "DD/MM/YYYY")),IF(OR(G35="",G35=0),"Error Detected, No rate entered",IF(E35=0,"",IF(F35="","Error Detected, No Pensionable pay",IF(AS35=1,"No Part Time Status Entered",IF(AR35=1,"No Part Time Hours Entered",IF(ISERROR(AD35)," Unknown Values entered.",IF(V35+W35&lt;1,"Acceptable",IF(T35+U35=200, "No Contributions Entered", IF(M35="","Error Detected, Choose reason&gt;",IF(Z35="1",IF(V35=1,"Please Enter Deemed Pensionable Pay","Add Any Relevant Details Above"),"Please Give Details Above"))))))))))),IF(OR(G35="",G35=0),"Error Detected, No rate entered",IF(E35=0,"",IF(F35="","Error Detected, No Pensionable pay",IF(AS35=1,"No Part Time Status Entered",IF(AR35=1,"No Part Time Hours Entered",IF(ISERROR(AD35)," Unknown Values entered.",IF(V35+W35&lt;1,"Acceptable",IF(T35+U35=200, "No Contributions Entered", IF(M35="","Error Detected, Choose reason&gt;",IF(Z35="1",IF(V35=1,"Please Enter Deemed Pensionable Pay","Add relevant Details Above"),"Please give details Above")))))))))))))</f>
        <v/>
      </c>
      <c r="M35" s="260"/>
      <c r="N35" s="91"/>
      <c r="O35" s="91" t="str">
        <f t="shared" si="1"/>
        <v/>
      </c>
      <c r="P35" s="94">
        <f t="shared" si="2"/>
        <v>0</v>
      </c>
      <c r="Q35" s="94">
        <f t="shared" si="2"/>
        <v>0</v>
      </c>
      <c r="R35" s="218">
        <f>(ROUND((F35/100*'Member Info'!$W$2), 2))</f>
        <v>0</v>
      </c>
      <c r="S35" s="218" t="e">
        <f t="shared" si="3"/>
        <v>#VALUE!</v>
      </c>
      <c r="T35" s="218" t="str">
        <f t="shared" si="4"/>
        <v/>
      </c>
      <c r="U35" s="227" t="str">
        <f t="shared" si="5"/>
        <v/>
      </c>
      <c r="V35" s="228" t="str">
        <f t="shared" si="6"/>
        <v/>
      </c>
      <c r="W35" s="228" t="str">
        <f t="shared" si="7"/>
        <v/>
      </c>
      <c r="X35" s="222">
        <f t="shared" si="8"/>
        <v>0</v>
      </c>
      <c r="Y35" s="110">
        <f t="shared" si="9"/>
        <v>0</v>
      </c>
      <c r="Z35" s="235" t="str">
        <f t="shared" si="10"/>
        <v/>
      </c>
      <c r="AA35" s="240" t="b">
        <f t="shared" si="11"/>
        <v>0</v>
      </c>
      <c r="AB35" s="235">
        <f t="shared" si="12"/>
        <v>0</v>
      </c>
      <c r="AC35" s="235">
        <f>IF('Member Info'!N32="",1,"")</f>
        <v>1</v>
      </c>
      <c r="AD35" s="243" t="e">
        <f t="shared" si="13"/>
        <v>#VALUE!</v>
      </c>
      <c r="AE35" s="130" t="str">
        <f t="shared" si="0"/>
        <v/>
      </c>
      <c r="AF35" s="124">
        <f t="shared" si="14"/>
        <v>1</v>
      </c>
      <c r="AG35" s="124" t="str">
        <f>IF('Member Info'!N32&lt;&gt;"",IF(AND('Member Info'!N32&lt;=$U$1,'Member Info'!N32&gt;=$T$1),1,0),"")</f>
        <v/>
      </c>
      <c r="AI35" s="124" t="b">
        <f t="shared" si="15"/>
        <v>0</v>
      </c>
      <c r="AJ35" s="124">
        <f t="shared" si="16"/>
        <v>0</v>
      </c>
      <c r="AL35" s="124">
        <f t="shared" si="17"/>
        <v>0</v>
      </c>
      <c r="AM35" s="124">
        <f>IF('Member Info'!F32&gt;$T$1,1,0)</f>
        <v>0</v>
      </c>
      <c r="AN35" s="124" t="b">
        <f>IF(ISERROR(T35),ERROR.TYPE(#REF!)=ERROR.TYPE(T35),FALSE)</f>
        <v>0</v>
      </c>
      <c r="AO35" s="124" t="b">
        <f>IF(ISERROR(U35),ERROR.TYPE(#REF!)=ERROR.TYPE(U35),FALSE)</f>
        <v>0</v>
      </c>
      <c r="AP35" s="124">
        <f>IF('Member Info'!F32&gt;'GP1 April 25'!$U$1,1,0)</f>
        <v>0</v>
      </c>
      <c r="AQ35" s="124">
        <f t="shared" si="18"/>
        <v>0</v>
      </c>
      <c r="AR35" s="124">
        <f t="shared" si="19"/>
        <v>0</v>
      </c>
      <c r="AS35" s="124">
        <f t="shared" si="20"/>
        <v>1</v>
      </c>
    </row>
    <row r="36" spans="1:45" x14ac:dyDescent="0.25">
      <c r="A36" s="4">
        <v>5</v>
      </c>
      <c r="B36" s="164">
        <f>'Member Info'!D33</f>
        <v>0</v>
      </c>
      <c r="C36" s="164">
        <f>'Member Info'!E33</f>
        <v>0</v>
      </c>
      <c r="D36" s="164" t="str">
        <f>'Member Info'!G33</f>
        <v/>
      </c>
      <c r="E36" s="165">
        <f>'Member Info'!B33</f>
        <v>0</v>
      </c>
      <c r="F36" s="242"/>
      <c r="G36" s="166" t="str">
        <f>IF(E36=0,"",('Member Info'!K33+'Member Info'!L33))</f>
        <v/>
      </c>
      <c r="H36" s="419"/>
      <c r="I36" s="419"/>
      <c r="J36" s="26"/>
      <c r="K36" s="26"/>
      <c r="L36" s="384" t="str">
        <f>IF(E36=0,"",IF('Member Info'!F33&gt;$U$1,CONCATENATE("Joined with practice on ", TEXT('Member Info'!F33, "DD/MM/YYYY")),IF('Member Info'!N33&lt;&gt;"",IF('Member Info'!N33&lt;$T$1,CONCATENATE("Left Scheme on ", TEXT('Member Info'!N33, "DD/MM/YYYY")),IF(OR(G36="",G36=0),"Error Detected, No rate entered",IF(E36=0,"",IF(F36="","Error Detected, No Pensionable pay",IF(AS36=1,"No Part Time Status Entered",IF(AR36=1,"No Part Time Hours Entered",IF(ISERROR(AD36)," Unknown Values entered.",IF(V36+W36&lt;1,"Acceptable",IF(T36+U36=200, "No Contributions Entered", IF(M36="","Error Detected, Choose reason&gt;",IF(Z36="1",IF(V36=1,"Please Enter Deemed Pensionable Pay","Add Any Relevant Details Above"),"Please Give Details Above"))))))))))),IF(OR(G36="",G36=0),"Error Detected, No rate entered",IF(E36=0,"",IF(F36="","Error Detected, No Pensionable pay",IF(AS36=1,"No Part Time Status Entered",IF(AR36=1,"No Part Time Hours Entered",IF(ISERROR(AD36)," Unknown Values entered.",IF(V36+W36&lt;1,"Acceptable",IF(T36+U36=200, "No Contributions Entered", IF(M36="","Error Detected, Choose reason&gt;",IF(Z36="1",IF(V36=1,"Please Enter Deemed Pensionable Pay","Add relevant Details Above"),"Please give details Above")))))))))))))</f>
        <v/>
      </c>
      <c r="M36" s="260"/>
      <c r="N36" s="91"/>
      <c r="O36" s="91" t="str">
        <f>IF(E36=0,"",IF(ISERROR((F36+J36+K36)),0,IF((F36+J36+K36)&lt;1,0,1)))</f>
        <v/>
      </c>
      <c r="P36" s="94">
        <f>J36</f>
        <v>0</v>
      </c>
      <c r="Q36" s="94">
        <f t="shared" si="2"/>
        <v>0</v>
      </c>
      <c r="R36" s="218">
        <f>(ROUND((F36/100*'Member Info'!$W$2), 2))</f>
        <v>0</v>
      </c>
      <c r="S36" s="218" t="e">
        <f t="shared" si="3"/>
        <v>#VALUE!</v>
      </c>
      <c r="T36" s="218" t="str">
        <f t="shared" si="4"/>
        <v/>
      </c>
      <c r="U36" s="227" t="str">
        <f t="shared" si="5"/>
        <v/>
      </c>
      <c r="V36" s="228" t="str">
        <f t="shared" si="6"/>
        <v/>
      </c>
      <c r="W36" s="228" t="str">
        <f t="shared" si="7"/>
        <v/>
      </c>
      <c r="X36" s="222">
        <f t="shared" si="8"/>
        <v>0</v>
      </c>
      <c r="Y36" s="110">
        <f t="shared" si="9"/>
        <v>0</v>
      </c>
      <c r="Z36" s="235" t="str">
        <f t="shared" si="10"/>
        <v/>
      </c>
      <c r="AA36" s="240" t="b">
        <f t="shared" si="11"/>
        <v>0</v>
      </c>
      <c r="AB36" s="235">
        <f t="shared" si="12"/>
        <v>0</v>
      </c>
      <c r="AC36" s="235">
        <f>IF('Member Info'!N33="",1,"")</f>
        <v>1</v>
      </c>
      <c r="AD36" s="243" t="e">
        <f t="shared" si="13"/>
        <v>#VALUE!</v>
      </c>
      <c r="AE36" s="130" t="str">
        <f t="shared" si="0"/>
        <v/>
      </c>
      <c r="AF36" s="124">
        <f t="shared" si="14"/>
        <v>1</v>
      </c>
      <c r="AG36" s="124" t="str">
        <f>IF('Member Info'!N33&lt;&gt;"",IF(AND('Member Info'!N33&lt;=$U$1,'Member Info'!N33&gt;=$T$1),1,0),"")</f>
        <v/>
      </c>
      <c r="AI36" s="124" t="b">
        <f t="shared" si="15"/>
        <v>0</v>
      </c>
      <c r="AJ36" s="124">
        <f t="shared" si="16"/>
        <v>0</v>
      </c>
      <c r="AL36" s="124">
        <f t="shared" si="17"/>
        <v>0</v>
      </c>
      <c r="AM36" s="124">
        <f>IF('Member Info'!F33&gt;$T$1,1,0)</f>
        <v>0</v>
      </c>
      <c r="AN36" s="124" t="b">
        <f>IF(ISERROR(T36),ERROR.TYPE(#REF!)=ERROR.TYPE(T36),FALSE)</f>
        <v>0</v>
      </c>
      <c r="AO36" s="124" t="b">
        <f>IF(ISERROR(U36),ERROR.TYPE(#REF!)=ERROR.TYPE(U36),FALSE)</f>
        <v>0</v>
      </c>
      <c r="AP36" s="124">
        <f>IF('Member Info'!F33&gt;'GP1 April 25'!$U$1,1,0)</f>
        <v>0</v>
      </c>
      <c r="AQ36" s="124">
        <f t="shared" si="18"/>
        <v>0</v>
      </c>
      <c r="AR36" s="124">
        <f t="shared" si="19"/>
        <v>0</v>
      </c>
      <c r="AS36" s="124">
        <f t="shared" si="20"/>
        <v>1</v>
      </c>
    </row>
    <row r="37" spans="1:45" x14ac:dyDescent="0.25">
      <c r="A37" s="4">
        <v>6</v>
      </c>
      <c r="B37" s="164">
        <f>'Member Info'!D34</f>
        <v>0</v>
      </c>
      <c r="C37" s="164">
        <f>'Member Info'!E34</f>
        <v>0</v>
      </c>
      <c r="D37" s="164" t="str">
        <f>'Member Info'!G34</f>
        <v/>
      </c>
      <c r="E37" s="165">
        <f>'Member Info'!B34</f>
        <v>0</v>
      </c>
      <c r="F37" s="242"/>
      <c r="G37" s="166" t="str">
        <f>IF(E37=0,"",('Member Info'!K34+'Member Info'!L34))</f>
        <v/>
      </c>
      <c r="H37" s="419"/>
      <c r="I37" s="419"/>
      <c r="J37" s="26"/>
      <c r="K37" s="26"/>
      <c r="L37" s="384" t="str">
        <f>IF(E37=0,"",IF('Member Info'!F34&gt;$U$1,CONCATENATE("Joined with practice on ", TEXT('Member Info'!F34, "DD/MM/YYYY")),IF('Member Info'!N34&lt;&gt;"",IF('Member Info'!N34&lt;$T$1,CONCATENATE("Left Scheme on ", TEXT('Member Info'!N34, "DD/MM/YYYY")),IF(OR(G37="",G37=0),"Error Detected, No rate entered",IF(E37=0,"",IF(F37="","Error Detected, No Pensionable pay",IF(AS37=1,"No Part Time Status Entered",IF(AR37=1,"No Part Time Hours Entered",IF(ISERROR(AD37)," Unknown Values entered.",IF(V37+W37&lt;1,"Acceptable",IF(T37+U37=200, "No Contributions Entered", IF(M37="","Error Detected, Choose reason&gt;",IF(Z37="1",IF(V37=1,"Please Enter Deemed Pensionable Pay","Add Any Relevant Details Above"),"Please Give Details Above"))))))))))),IF(OR(G37="",G37=0),"Error Detected, No rate entered",IF(E37=0,"",IF(F37="","Error Detected, No Pensionable pay",IF(AS37=1,"No Part Time Status Entered",IF(AR37=1,"No Part Time Hours Entered",IF(ISERROR(AD37)," Unknown Values entered.",IF(V37+W37&lt;1,"Acceptable",IF(T37+U37=200, "No Contributions Entered", IF(M37="","Error Detected, Choose reason&gt;",IF(Z37="1",IF(V37=1,"Please Enter Deemed Pensionable Pay","Add relevant Details Above"),"Please give details Above")))))))))))))</f>
        <v/>
      </c>
      <c r="M37" s="260"/>
      <c r="N37" s="91"/>
      <c r="O37" s="91" t="str">
        <f t="shared" si="1"/>
        <v/>
      </c>
      <c r="P37" s="94">
        <f t="shared" si="2"/>
        <v>0</v>
      </c>
      <c r="Q37" s="94">
        <f t="shared" si="2"/>
        <v>0</v>
      </c>
      <c r="R37" s="218">
        <f>(ROUND((F37/100*'Member Info'!$W$2), 2))</f>
        <v>0</v>
      </c>
      <c r="S37" s="218" t="e">
        <f t="shared" si="3"/>
        <v>#VALUE!</v>
      </c>
      <c r="T37" s="218" t="str">
        <f t="shared" si="4"/>
        <v/>
      </c>
      <c r="U37" s="227" t="str">
        <f t="shared" si="5"/>
        <v/>
      </c>
      <c r="V37" s="228" t="str">
        <f t="shared" si="6"/>
        <v/>
      </c>
      <c r="W37" s="228" t="str">
        <f t="shared" si="7"/>
        <v/>
      </c>
      <c r="X37" s="222">
        <f t="shared" si="8"/>
        <v>0</v>
      </c>
      <c r="Y37" s="110">
        <f t="shared" si="9"/>
        <v>0</v>
      </c>
      <c r="Z37" s="235" t="str">
        <f t="shared" si="10"/>
        <v/>
      </c>
      <c r="AA37" s="240" t="b">
        <f t="shared" si="11"/>
        <v>0</v>
      </c>
      <c r="AB37" s="235">
        <f t="shared" si="12"/>
        <v>0</v>
      </c>
      <c r="AC37" s="235">
        <f>IF('Member Info'!N34="",1,"")</f>
        <v>1</v>
      </c>
      <c r="AD37" s="243" t="e">
        <f t="shared" si="13"/>
        <v>#VALUE!</v>
      </c>
      <c r="AE37" s="130" t="str">
        <f t="shared" si="0"/>
        <v/>
      </c>
      <c r="AF37" s="124">
        <f t="shared" si="14"/>
        <v>1</v>
      </c>
      <c r="AG37" s="124" t="str">
        <f>IF('Member Info'!N34&lt;&gt;"",IF(AND('Member Info'!N34&lt;=$U$1,'Member Info'!N34&gt;=$T$1),1,0),"")</f>
        <v/>
      </c>
      <c r="AI37" s="124" t="b">
        <f t="shared" si="15"/>
        <v>0</v>
      </c>
      <c r="AJ37" s="124">
        <f t="shared" si="16"/>
        <v>0</v>
      </c>
      <c r="AL37" s="124">
        <f t="shared" si="17"/>
        <v>0</v>
      </c>
      <c r="AM37" s="124">
        <f>IF('Member Info'!F34&gt;$T$1,1,0)</f>
        <v>0</v>
      </c>
      <c r="AN37" s="124" t="b">
        <f>IF(ISERROR(T37),ERROR.TYPE(#REF!)=ERROR.TYPE(T37),FALSE)</f>
        <v>0</v>
      </c>
      <c r="AO37" s="124" t="b">
        <f>IF(ISERROR(U37),ERROR.TYPE(#REF!)=ERROR.TYPE(U37),FALSE)</f>
        <v>0</v>
      </c>
      <c r="AP37" s="124">
        <f>IF('Member Info'!F34&gt;'GP1 April 25'!$U$1,1,0)</f>
        <v>0</v>
      </c>
      <c r="AQ37" s="124">
        <f t="shared" si="18"/>
        <v>0</v>
      </c>
      <c r="AR37" s="124">
        <f t="shared" si="19"/>
        <v>0</v>
      </c>
      <c r="AS37" s="124">
        <f t="shared" si="20"/>
        <v>1</v>
      </c>
    </row>
    <row r="38" spans="1:45" x14ac:dyDescent="0.25">
      <c r="A38" s="4">
        <v>7</v>
      </c>
      <c r="B38" s="164">
        <f>'Member Info'!D35</f>
        <v>0</v>
      </c>
      <c r="C38" s="164">
        <f>'Member Info'!E35</f>
        <v>0</v>
      </c>
      <c r="D38" s="164" t="str">
        <f>'Member Info'!G35</f>
        <v/>
      </c>
      <c r="E38" s="165">
        <f>'Member Info'!B35</f>
        <v>0</v>
      </c>
      <c r="F38" s="242"/>
      <c r="G38" s="166" t="str">
        <f>IF(E38=0,"",('Member Info'!K35+'Member Info'!L35))</f>
        <v/>
      </c>
      <c r="H38" s="419"/>
      <c r="I38" s="419"/>
      <c r="J38" s="26"/>
      <c r="K38" s="26"/>
      <c r="L38" s="384" t="str">
        <f>IF(E38=0,"",IF('Member Info'!F35&gt;$U$1,CONCATENATE("Joined with practice on ", TEXT('Member Info'!F35, "DD/MM/YYYY")),IF('Member Info'!N35&lt;&gt;"",IF('Member Info'!N35&lt;$T$1,CONCATENATE("Left Scheme on ", TEXT('Member Info'!N35, "DD/MM/YYYY")),IF(OR(G38="",G38=0),"Error Detected, No rate entered",IF(E38=0,"",IF(F38="","Error Detected, No Pensionable pay",IF(AS38=1,"No Part Time Status Entered",IF(AR38=1,"No Part Time Hours Entered",IF(ISERROR(AD38)," Unknown Values entered.",IF(V38+W38&lt;1,"Acceptable",IF(T38+U38=200, "No Contributions Entered", IF(M38="","Error Detected, Choose reason&gt;",IF(Z38="1",IF(V38=1,"Please Enter Deemed Pensionable Pay","Add Any Relevant Details Above"),"Please Give Details Above"))))))))))),IF(OR(G38="",G38=0),"Error Detected, No rate entered",IF(E38=0,"",IF(F38="","Error Detected, No Pensionable pay",IF(AS38=1,"No Part Time Status Entered",IF(AR38=1,"No Part Time Hours Entered",IF(ISERROR(AD38)," Unknown Values entered.",IF(V38+W38&lt;1,"Acceptable",IF(T38+U38=200, "No Contributions Entered", IF(M38="","Error Detected, Choose reason&gt;",IF(Z38="1",IF(V38=1,"Please Enter Deemed Pensionable Pay","Add relevant Details Above"),"Please give details Above")))))))))))))</f>
        <v/>
      </c>
      <c r="M38" s="260"/>
      <c r="N38" s="91"/>
      <c r="O38" s="91" t="str">
        <f>IF(E38=0,"",IF(ISERROR((F38+J38+K38)),0,IF((F38+J38+K38)&lt;1,0,1)))</f>
        <v/>
      </c>
      <c r="P38" s="94">
        <f t="shared" si="2"/>
        <v>0</v>
      </c>
      <c r="Q38" s="94">
        <f>K38</f>
        <v>0</v>
      </c>
      <c r="R38" s="218">
        <f>(ROUND((F38/100*'Member Info'!$W$2), 2))</f>
        <v>0</v>
      </c>
      <c r="S38" s="218" t="e">
        <f t="shared" si="3"/>
        <v>#VALUE!</v>
      </c>
      <c r="T38" s="218" t="str">
        <f t="shared" si="4"/>
        <v/>
      </c>
      <c r="U38" s="227" t="str">
        <f t="shared" si="5"/>
        <v/>
      </c>
      <c r="V38" s="228" t="str">
        <f t="shared" si="6"/>
        <v/>
      </c>
      <c r="W38" s="228" t="str">
        <f t="shared" si="7"/>
        <v/>
      </c>
      <c r="X38" s="222">
        <f t="shared" si="8"/>
        <v>0</v>
      </c>
      <c r="Y38" s="110">
        <f t="shared" si="9"/>
        <v>0</v>
      </c>
      <c r="Z38" s="235" t="str">
        <f t="shared" si="10"/>
        <v/>
      </c>
      <c r="AA38" s="240" t="b">
        <f t="shared" si="11"/>
        <v>0</v>
      </c>
      <c r="AB38" s="235">
        <f t="shared" si="12"/>
        <v>0</v>
      </c>
      <c r="AC38" s="235">
        <f>IF('Member Info'!N35="",1,"")</f>
        <v>1</v>
      </c>
      <c r="AD38" s="243" t="e">
        <f t="shared" si="13"/>
        <v>#VALUE!</v>
      </c>
      <c r="AE38" s="130" t="str">
        <f t="shared" si="0"/>
        <v/>
      </c>
      <c r="AF38" s="124">
        <f t="shared" si="14"/>
        <v>1</v>
      </c>
      <c r="AG38" s="124" t="str">
        <f>IF('Member Info'!N35&lt;&gt;"",IF(AND('Member Info'!N35&lt;=$U$1,'Member Info'!N35&gt;=$T$1),1,0),"")</f>
        <v/>
      </c>
      <c r="AI38" s="124" t="b">
        <f t="shared" si="15"/>
        <v>0</v>
      </c>
      <c r="AJ38" s="124">
        <f t="shared" si="16"/>
        <v>0</v>
      </c>
      <c r="AL38" s="124">
        <f t="shared" si="17"/>
        <v>0</v>
      </c>
      <c r="AM38" s="124">
        <f>IF('Member Info'!F35&gt;$T$1,1,0)</f>
        <v>0</v>
      </c>
      <c r="AN38" s="124" t="b">
        <f>IF(ISERROR(T38),ERROR.TYPE(#REF!)=ERROR.TYPE(T38),FALSE)</f>
        <v>0</v>
      </c>
      <c r="AO38" s="124" t="b">
        <f>IF(ISERROR(U38),ERROR.TYPE(#REF!)=ERROR.TYPE(U38),FALSE)</f>
        <v>0</v>
      </c>
      <c r="AP38" s="124">
        <f>IF('Member Info'!F35&gt;'GP1 April 25'!$U$1,1,0)</f>
        <v>0</v>
      </c>
      <c r="AQ38" s="124">
        <f t="shared" si="18"/>
        <v>0</v>
      </c>
      <c r="AR38" s="124">
        <f t="shared" si="19"/>
        <v>0</v>
      </c>
      <c r="AS38" s="124">
        <f t="shared" si="20"/>
        <v>1</v>
      </c>
    </row>
    <row r="39" spans="1:45" x14ac:dyDescent="0.25">
      <c r="A39" s="4">
        <v>8</v>
      </c>
      <c r="B39" s="164">
        <f>'Member Info'!D36</f>
        <v>0</v>
      </c>
      <c r="C39" s="164">
        <f>'Member Info'!E36</f>
        <v>0</v>
      </c>
      <c r="D39" s="164" t="str">
        <f>'Member Info'!G36</f>
        <v/>
      </c>
      <c r="E39" s="165">
        <f>'Member Info'!B36</f>
        <v>0</v>
      </c>
      <c r="F39" s="242"/>
      <c r="G39" s="166" t="str">
        <f>IF(E39=0,"",('Member Info'!K36+'Member Info'!L36))</f>
        <v/>
      </c>
      <c r="H39" s="419"/>
      <c r="I39" s="419"/>
      <c r="J39" s="26"/>
      <c r="K39" s="26"/>
      <c r="L39" s="384" t="str">
        <f>IF(E39=0,"",IF('Member Info'!F36&gt;$U$1,CONCATENATE("Joined with practice on ", TEXT('Member Info'!F36, "DD/MM/YYYY")),IF('Member Info'!N36&lt;&gt;"",IF('Member Info'!N36&lt;$T$1,CONCATENATE("Left Scheme on ", TEXT('Member Info'!N36, "DD/MM/YYYY")),IF(OR(G39="",G39=0),"Error Detected, No rate entered",IF(E39=0,"",IF(F39="","Error Detected, No Pensionable pay",IF(AS39=1,"No Part Time Status Entered",IF(AR39=1,"No Part Time Hours Entered",IF(ISERROR(AD39)," Unknown Values entered.",IF(V39+W39&lt;1,"Acceptable",IF(T39+U39=200, "No Contributions Entered", IF(M39="","Error Detected, Choose reason&gt;",IF(Z39="1",IF(V39=1,"Please Enter Deemed Pensionable Pay","Add Any Relevant Details Above"),"Please Give Details Above"))))))))))),IF(OR(G39="",G39=0),"Error Detected, No rate entered",IF(E39=0,"",IF(F39="","Error Detected, No Pensionable pay",IF(AS39=1,"No Part Time Status Entered",IF(AR39=1,"No Part Time Hours Entered",IF(ISERROR(AD39)," Unknown Values entered.",IF(V39+W39&lt;1,"Acceptable",IF(T39+U39=200, "No Contributions Entered", IF(M39="","Error Detected, Choose reason&gt;",IF(Z39="1",IF(V39=1,"Please Enter Deemed Pensionable Pay","Add relevant Details Above"),"Please give details Above")))))))))))))</f>
        <v/>
      </c>
      <c r="M39" s="260"/>
      <c r="N39" s="91"/>
      <c r="O39" s="91" t="str">
        <f t="shared" si="1"/>
        <v/>
      </c>
      <c r="P39" s="94">
        <f t="shared" si="2"/>
        <v>0</v>
      </c>
      <c r="Q39" s="94">
        <f t="shared" si="2"/>
        <v>0</v>
      </c>
      <c r="R39" s="218">
        <f>(ROUND((F39/100*'Member Info'!$W$2), 2))</f>
        <v>0</v>
      </c>
      <c r="S39" s="218" t="e">
        <f t="shared" si="3"/>
        <v>#VALUE!</v>
      </c>
      <c r="T39" s="218" t="str">
        <f t="shared" si="4"/>
        <v/>
      </c>
      <c r="U39" s="227" t="str">
        <f t="shared" si="5"/>
        <v/>
      </c>
      <c r="V39" s="228" t="str">
        <f t="shared" si="6"/>
        <v/>
      </c>
      <c r="W39" s="228" t="str">
        <f t="shared" si="7"/>
        <v/>
      </c>
      <c r="X39" s="222">
        <f t="shared" si="8"/>
        <v>0</v>
      </c>
      <c r="Y39" s="110">
        <f t="shared" si="9"/>
        <v>0</v>
      </c>
      <c r="Z39" s="235" t="str">
        <f t="shared" si="10"/>
        <v/>
      </c>
      <c r="AA39" s="240" t="b">
        <f t="shared" si="11"/>
        <v>0</v>
      </c>
      <c r="AB39" s="235">
        <f t="shared" si="12"/>
        <v>0</v>
      </c>
      <c r="AC39" s="235">
        <f>IF('Member Info'!N36="",1,"")</f>
        <v>1</v>
      </c>
      <c r="AD39" s="243" t="e">
        <f t="shared" si="13"/>
        <v>#VALUE!</v>
      </c>
      <c r="AE39" s="130" t="str">
        <f t="shared" si="0"/>
        <v/>
      </c>
      <c r="AF39" s="124">
        <f t="shared" si="14"/>
        <v>1</v>
      </c>
      <c r="AG39" s="124" t="str">
        <f>IF('Member Info'!N36&lt;&gt;"",IF(AND('Member Info'!N36&lt;=$U$1,'Member Info'!N36&gt;=$T$1),1,0),"")</f>
        <v/>
      </c>
      <c r="AI39" s="124" t="b">
        <f t="shared" si="15"/>
        <v>0</v>
      </c>
      <c r="AJ39" s="124">
        <f t="shared" si="16"/>
        <v>0</v>
      </c>
      <c r="AL39" s="124">
        <f t="shared" si="17"/>
        <v>0</v>
      </c>
      <c r="AM39" s="124">
        <f>IF('Member Info'!F36&gt;$T$1,1,0)</f>
        <v>0</v>
      </c>
      <c r="AN39" s="124" t="b">
        <f>IF(ISERROR(T39),ERROR.TYPE(#REF!)=ERROR.TYPE(T39),FALSE)</f>
        <v>0</v>
      </c>
      <c r="AO39" s="124" t="b">
        <f>IF(ISERROR(U39),ERROR.TYPE(#REF!)=ERROR.TYPE(U39),FALSE)</f>
        <v>0</v>
      </c>
      <c r="AP39" s="124">
        <f>IF('Member Info'!F36&gt;'GP1 April 25'!$U$1,1,0)</f>
        <v>0</v>
      </c>
      <c r="AQ39" s="124">
        <f t="shared" si="18"/>
        <v>0</v>
      </c>
      <c r="AR39" s="124">
        <f t="shared" si="19"/>
        <v>0</v>
      </c>
      <c r="AS39" s="124">
        <f t="shared" si="20"/>
        <v>1</v>
      </c>
    </row>
    <row r="40" spans="1:45" x14ac:dyDescent="0.25">
      <c r="A40" s="4">
        <v>9</v>
      </c>
      <c r="B40" s="164">
        <f>'Member Info'!D37</f>
        <v>0</v>
      </c>
      <c r="C40" s="164">
        <f>'Member Info'!E37</f>
        <v>0</v>
      </c>
      <c r="D40" s="164" t="str">
        <f>'Member Info'!G37</f>
        <v/>
      </c>
      <c r="E40" s="165">
        <f>'Member Info'!B37</f>
        <v>0</v>
      </c>
      <c r="F40" s="242"/>
      <c r="G40" s="166" t="str">
        <f>IF(E40=0,"",('Member Info'!K37+'Member Info'!L37))</f>
        <v/>
      </c>
      <c r="H40" s="419"/>
      <c r="I40" s="419"/>
      <c r="J40" s="26"/>
      <c r="K40" s="26"/>
      <c r="L40" s="384" t="str">
        <f>IF(E40=0,"",IF('Member Info'!F37&gt;$U$1,CONCATENATE("Joined with practice on ", TEXT('Member Info'!F37, "DD/MM/YYYY")),IF('Member Info'!N37&lt;&gt;"",IF('Member Info'!N37&lt;$T$1,CONCATENATE("Left Scheme on ", TEXT('Member Info'!N37, "DD/MM/YYYY")),IF(OR(G40="",G40=0),"Error Detected, No rate entered",IF(E40=0,"",IF(F40="","Error Detected, No Pensionable pay",IF(AS40=1,"No Part Time Status Entered",IF(AR40=1,"No Part Time Hours Entered",IF(ISERROR(AD40)," Unknown Values entered.",IF(V40+W40&lt;1,"Acceptable",IF(T40+U40=200, "No Contributions Entered", IF(M40="","Error Detected, Choose reason&gt;",IF(Z40="1",IF(V40=1,"Please Enter Deemed Pensionable Pay","Add Any Relevant Details Above"),"Please Give Details Above"))))))))))),IF(OR(G40="",G40=0),"Error Detected, No rate entered",IF(E40=0,"",IF(F40="","Error Detected, No Pensionable pay",IF(AS40=1,"No Part Time Status Entered",IF(AR40=1,"No Part Time Hours Entered",IF(ISERROR(AD40)," Unknown Values entered.",IF(V40+W40&lt;1,"Acceptable",IF(T40+U40=200, "No Contributions Entered", IF(M40="","Error Detected, Choose reason&gt;",IF(Z40="1",IF(V40=1,"Please Enter Deemed Pensionable Pay","Add relevant Details Above"),"Please give details Above")))))))))))))</f>
        <v/>
      </c>
      <c r="M40" s="260"/>
      <c r="N40" s="91"/>
      <c r="O40" s="91" t="str">
        <f>IF(E40=0,"",IF(ISERROR((F40+J40+K40)),0,IF((F40+J40+K40)&lt;1,0,1)))</f>
        <v/>
      </c>
      <c r="P40" s="94">
        <f>J40</f>
        <v>0</v>
      </c>
      <c r="Q40" s="94">
        <f t="shared" si="2"/>
        <v>0</v>
      </c>
      <c r="R40" s="218">
        <f>(ROUND((F40/100*'Member Info'!$W$2), 2))</f>
        <v>0</v>
      </c>
      <c r="S40" s="218" t="e">
        <f t="shared" si="3"/>
        <v>#VALUE!</v>
      </c>
      <c r="T40" s="218" t="str">
        <f t="shared" si="4"/>
        <v/>
      </c>
      <c r="U40" s="227" t="str">
        <f t="shared" si="5"/>
        <v/>
      </c>
      <c r="V40" s="228" t="str">
        <f t="shared" si="6"/>
        <v/>
      </c>
      <c r="W40" s="228" t="str">
        <f t="shared" si="7"/>
        <v/>
      </c>
      <c r="X40" s="222">
        <f t="shared" si="8"/>
        <v>0</v>
      </c>
      <c r="Y40" s="110">
        <f t="shared" si="9"/>
        <v>0</v>
      </c>
      <c r="Z40" s="235" t="str">
        <f t="shared" si="10"/>
        <v/>
      </c>
      <c r="AA40" s="240" t="b">
        <f t="shared" si="11"/>
        <v>0</v>
      </c>
      <c r="AB40" s="235">
        <f t="shared" si="12"/>
        <v>0</v>
      </c>
      <c r="AC40" s="235">
        <f>IF('Member Info'!N37="",1,"")</f>
        <v>1</v>
      </c>
      <c r="AD40" s="243" t="e">
        <f t="shared" si="13"/>
        <v>#VALUE!</v>
      </c>
      <c r="AE40" s="130" t="str">
        <f t="shared" si="0"/>
        <v/>
      </c>
      <c r="AF40" s="124">
        <f t="shared" si="14"/>
        <v>1</v>
      </c>
      <c r="AG40" s="124" t="str">
        <f>IF('Member Info'!N37&lt;&gt;"",IF(AND('Member Info'!N37&lt;=$U$1,'Member Info'!N37&gt;=$T$1),1,0),"")</f>
        <v/>
      </c>
      <c r="AI40" s="124" t="b">
        <f t="shared" si="15"/>
        <v>0</v>
      </c>
      <c r="AJ40" s="124">
        <f t="shared" si="16"/>
        <v>0</v>
      </c>
      <c r="AL40" s="124">
        <f t="shared" si="17"/>
        <v>0</v>
      </c>
      <c r="AM40" s="124">
        <f>IF('Member Info'!F37&gt;$T$1,1,0)</f>
        <v>0</v>
      </c>
      <c r="AN40" s="124" t="b">
        <f>IF(ISERROR(T40),ERROR.TYPE(#REF!)=ERROR.TYPE(T40),FALSE)</f>
        <v>0</v>
      </c>
      <c r="AO40" s="124" t="b">
        <f>IF(ISERROR(U40),ERROR.TYPE(#REF!)=ERROR.TYPE(U40),FALSE)</f>
        <v>0</v>
      </c>
      <c r="AP40" s="124">
        <f>IF('Member Info'!F37&gt;'GP1 April 25'!$U$1,1,0)</f>
        <v>0</v>
      </c>
      <c r="AQ40" s="124">
        <f t="shared" si="18"/>
        <v>0</v>
      </c>
      <c r="AR40" s="124">
        <f t="shared" si="19"/>
        <v>0</v>
      </c>
      <c r="AS40" s="124">
        <f t="shared" si="20"/>
        <v>1</v>
      </c>
    </row>
    <row r="41" spans="1:45" x14ac:dyDescent="0.25">
      <c r="A41" s="4">
        <v>10</v>
      </c>
      <c r="B41" s="164">
        <f>'Member Info'!D38</f>
        <v>0</v>
      </c>
      <c r="C41" s="164">
        <f>'Member Info'!E38</f>
        <v>0</v>
      </c>
      <c r="D41" s="164" t="str">
        <f>'Member Info'!G38</f>
        <v/>
      </c>
      <c r="E41" s="165">
        <f>'Member Info'!B38</f>
        <v>0</v>
      </c>
      <c r="F41" s="242"/>
      <c r="G41" s="166" t="str">
        <f>IF(E41=0,"",('Member Info'!K38+'Member Info'!L38))</f>
        <v/>
      </c>
      <c r="H41" s="419"/>
      <c r="I41" s="419"/>
      <c r="J41" s="26"/>
      <c r="K41" s="26"/>
      <c r="L41" s="384" t="str">
        <f>IF(E41=0,"",IF('Member Info'!F38&gt;$U$1,CONCATENATE("Joined with practice on ", TEXT('Member Info'!F38, "DD/MM/YYYY")),IF('Member Info'!N38&lt;&gt;"",IF('Member Info'!N38&lt;$T$1,CONCATENATE("Left Scheme on ", TEXT('Member Info'!N38, "DD/MM/YYYY")),IF(OR(G41="",G41=0),"Error Detected, No rate entered",IF(E41=0,"",IF(F41="","Error Detected, No Pensionable pay",IF(AS41=1,"No Part Time Status Entered",IF(AR41=1,"No Part Time Hours Entered",IF(ISERROR(AD41)," Unknown Values entered.",IF(V41+W41&lt;1,"Acceptable",IF(T41+U41=200, "No Contributions Entered", IF(M41="","Error Detected, Choose reason&gt;",IF(Z41="1",IF(V41=1,"Please Enter Deemed Pensionable Pay","Add Any Relevant Details Above"),"Please Give Details Above"))))))))))),IF(OR(G41="",G41=0),"Error Detected, No rate entered",IF(E41=0,"",IF(F41="","Error Detected, No Pensionable pay",IF(AS41=1,"No Part Time Status Entered",IF(AR41=1,"No Part Time Hours Entered",IF(ISERROR(AD41)," Unknown Values entered.",IF(V41+W41&lt;1,"Acceptable",IF(T41+U41=200, "No Contributions Entered", IF(M41="","Error Detected, Choose reason&gt;",IF(Z41="1",IF(V41=1,"Please Enter Deemed Pensionable Pay","Add relevant Details Above"),"Please give details Above")))))))))))))</f>
        <v/>
      </c>
      <c r="M41" s="260"/>
      <c r="N41" s="91"/>
      <c r="O41" s="91" t="str">
        <f t="shared" si="1"/>
        <v/>
      </c>
      <c r="P41" s="94">
        <f t="shared" si="2"/>
        <v>0</v>
      </c>
      <c r="Q41" s="94">
        <f t="shared" si="2"/>
        <v>0</v>
      </c>
      <c r="R41" s="218">
        <f>(ROUND((F41/100*'Member Info'!$W$2), 2))</f>
        <v>0</v>
      </c>
      <c r="S41" s="218" t="e">
        <f t="shared" si="3"/>
        <v>#VALUE!</v>
      </c>
      <c r="T41" s="218" t="str">
        <f t="shared" si="4"/>
        <v/>
      </c>
      <c r="U41" s="227" t="str">
        <f t="shared" si="5"/>
        <v/>
      </c>
      <c r="V41" s="228" t="str">
        <f t="shared" si="6"/>
        <v/>
      </c>
      <c r="W41" s="228" t="str">
        <f t="shared" si="7"/>
        <v/>
      </c>
      <c r="X41" s="222">
        <f t="shared" si="8"/>
        <v>0</v>
      </c>
      <c r="Y41" s="110">
        <f t="shared" si="9"/>
        <v>0</v>
      </c>
      <c r="Z41" s="235" t="str">
        <f t="shared" si="10"/>
        <v/>
      </c>
      <c r="AA41" s="240" t="b">
        <f t="shared" si="11"/>
        <v>0</v>
      </c>
      <c r="AB41" s="235">
        <f t="shared" si="12"/>
        <v>0</v>
      </c>
      <c r="AC41" s="235">
        <f>IF('Member Info'!N38="",1,"")</f>
        <v>1</v>
      </c>
      <c r="AD41" s="243" t="e">
        <f t="shared" si="13"/>
        <v>#VALUE!</v>
      </c>
      <c r="AE41" s="130" t="str">
        <f t="shared" si="0"/>
        <v/>
      </c>
      <c r="AF41" s="124">
        <f t="shared" si="14"/>
        <v>1</v>
      </c>
      <c r="AG41" s="124" t="str">
        <f>IF('Member Info'!N38&lt;&gt;"",IF(AND('Member Info'!N38&lt;=$U$1,'Member Info'!N38&gt;=$T$1),1,0),"")</f>
        <v/>
      </c>
      <c r="AI41" s="124" t="b">
        <f t="shared" si="15"/>
        <v>0</v>
      </c>
      <c r="AJ41" s="124">
        <f t="shared" si="16"/>
        <v>0</v>
      </c>
      <c r="AL41" s="124">
        <f t="shared" si="17"/>
        <v>0</v>
      </c>
      <c r="AM41" s="124">
        <f>IF('Member Info'!F38&gt;$T$1,1,0)</f>
        <v>0</v>
      </c>
      <c r="AN41" s="124" t="b">
        <f>IF(ISERROR(T41),ERROR.TYPE(#REF!)=ERROR.TYPE(T41),FALSE)</f>
        <v>0</v>
      </c>
      <c r="AO41" s="124" t="b">
        <f>IF(ISERROR(U41),ERROR.TYPE(#REF!)=ERROR.TYPE(U41),FALSE)</f>
        <v>0</v>
      </c>
      <c r="AP41" s="124">
        <f>IF('Member Info'!F38&gt;'GP1 April 25'!$U$1,1,0)</f>
        <v>0</v>
      </c>
      <c r="AQ41" s="124">
        <f t="shared" si="18"/>
        <v>0</v>
      </c>
      <c r="AR41" s="124">
        <f t="shared" si="19"/>
        <v>0</v>
      </c>
      <c r="AS41" s="124">
        <f t="shared" si="20"/>
        <v>1</v>
      </c>
    </row>
    <row r="42" spans="1:45" x14ac:dyDescent="0.25">
      <c r="A42" s="4">
        <v>11</v>
      </c>
      <c r="B42" s="164">
        <f>'Member Info'!D39</f>
        <v>0</v>
      </c>
      <c r="C42" s="164">
        <f>'Member Info'!E39</f>
        <v>0</v>
      </c>
      <c r="D42" s="164" t="str">
        <f>'Member Info'!G39</f>
        <v/>
      </c>
      <c r="E42" s="165">
        <f>'Member Info'!B39</f>
        <v>0</v>
      </c>
      <c r="F42" s="242"/>
      <c r="G42" s="166" t="str">
        <f>IF(E42=0,"",('Member Info'!K39+'Member Info'!L39))</f>
        <v/>
      </c>
      <c r="H42" s="419"/>
      <c r="I42" s="419"/>
      <c r="J42" s="26"/>
      <c r="K42" s="26"/>
      <c r="L42" s="384" t="str">
        <f>IF(E42=0,"",IF('Member Info'!F39&gt;$U$1,CONCATENATE("Joined with practice on ", TEXT('Member Info'!F39, "DD/MM/YYYY")),IF('Member Info'!N39&lt;&gt;"",IF('Member Info'!N39&lt;$T$1,CONCATENATE("Left Scheme on ", TEXT('Member Info'!N39, "DD/MM/YYYY")),IF(OR(G42="",G42=0),"Error Detected, No rate entered",IF(E42=0,"",IF(F42="","Error Detected, No Pensionable pay",IF(AS42=1,"No Part Time Status Entered",IF(AR42=1,"No Part Time Hours Entered",IF(ISERROR(AD42)," Unknown Values entered.",IF(V42+W42&lt;1,"Acceptable",IF(T42+U42=200, "No Contributions Entered", IF(M42="","Error Detected, Choose reason&gt;",IF(Z42="1",IF(V42=1,"Please Enter Deemed Pensionable Pay","Add Any Relevant Details Above"),"Please Give Details Above"))))))))))),IF(OR(G42="",G42=0),"Error Detected, No rate entered",IF(E42=0,"",IF(F42="","Error Detected, No Pensionable pay",IF(AS42=1,"No Part Time Status Entered",IF(AR42=1,"No Part Time Hours Entered",IF(ISERROR(AD42)," Unknown Values entered.",IF(V42+W42&lt;1,"Acceptable",IF(T42+U42=200, "No Contributions Entered", IF(M42="","Error Detected, Choose reason&gt;",IF(Z42="1",IF(V42=1,"Please Enter Deemed Pensionable Pay","Add relevant Details Above"),"Please give details Above")))))))))))))</f>
        <v/>
      </c>
      <c r="M42" s="260"/>
      <c r="N42" s="91"/>
      <c r="O42" s="91" t="str">
        <f t="shared" si="1"/>
        <v/>
      </c>
      <c r="P42" s="94">
        <f t="shared" si="2"/>
        <v>0</v>
      </c>
      <c r="Q42" s="94">
        <f t="shared" si="2"/>
        <v>0</v>
      </c>
      <c r="R42" s="218">
        <f>(ROUND((F42/100*'Member Info'!$W$2), 2))</f>
        <v>0</v>
      </c>
      <c r="S42" s="218" t="e">
        <f t="shared" si="3"/>
        <v>#VALUE!</v>
      </c>
      <c r="T42" s="218" t="str">
        <f t="shared" si="4"/>
        <v/>
      </c>
      <c r="U42" s="227" t="str">
        <f t="shared" si="5"/>
        <v/>
      </c>
      <c r="V42" s="228" t="str">
        <f t="shared" si="6"/>
        <v/>
      </c>
      <c r="W42" s="228" t="str">
        <f t="shared" si="7"/>
        <v/>
      </c>
      <c r="X42" s="222">
        <f t="shared" si="8"/>
        <v>0</v>
      </c>
      <c r="Y42" s="110">
        <f t="shared" si="9"/>
        <v>0</v>
      </c>
      <c r="Z42" s="235" t="str">
        <f t="shared" si="10"/>
        <v/>
      </c>
      <c r="AA42" s="240" t="b">
        <f t="shared" si="11"/>
        <v>0</v>
      </c>
      <c r="AB42" s="235">
        <f t="shared" si="12"/>
        <v>0</v>
      </c>
      <c r="AC42" s="235">
        <f>IF('Member Info'!N39="",1,"")</f>
        <v>1</v>
      </c>
      <c r="AD42" s="243" t="e">
        <f t="shared" si="13"/>
        <v>#VALUE!</v>
      </c>
      <c r="AE42" s="130" t="str">
        <f t="shared" si="0"/>
        <v/>
      </c>
      <c r="AF42" s="124">
        <f t="shared" si="14"/>
        <v>1</v>
      </c>
      <c r="AG42" s="124" t="str">
        <f>IF('Member Info'!N39&lt;&gt;"",IF(AND('Member Info'!N39&lt;=$U$1,'Member Info'!N39&gt;=$T$1),1,0),"")</f>
        <v/>
      </c>
      <c r="AI42" s="124" t="b">
        <f t="shared" si="15"/>
        <v>0</v>
      </c>
      <c r="AJ42" s="124">
        <f t="shared" si="16"/>
        <v>0</v>
      </c>
      <c r="AL42" s="124">
        <f t="shared" si="17"/>
        <v>0</v>
      </c>
      <c r="AM42" s="124">
        <f>IF('Member Info'!F39&gt;$T$1,1,0)</f>
        <v>0</v>
      </c>
      <c r="AN42" s="124" t="b">
        <f>IF(ISERROR(T42),ERROR.TYPE(#REF!)=ERROR.TYPE(T42),FALSE)</f>
        <v>0</v>
      </c>
      <c r="AO42" s="124" t="b">
        <f>IF(ISERROR(U42),ERROR.TYPE(#REF!)=ERROR.TYPE(U42),FALSE)</f>
        <v>0</v>
      </c>
      <c r="AP42" s="124">
        <f>IF('Member Info'!F39&gt;'GP1 April 25'!$U$1,1,0)</f>
        <v>0</v>
      </c>
      <c r="AQ42" s="124">
        <f t="shared" si="18"/>
        <v>0</v>
      </c>
      <c r="AR42" s="124">
        <f t="shared" si="19"/>
        <v>0</v>
      </c>
      <c r="AS42" s="124">
        <f t="shared" si="20"/>
        <v>1</v>
      </c>
    </row>
    <row r="43" spans="1:45" x14ac:dyDescent="0.25">
      <c r="A43" s="4">
        <v>12</v>
      </c>
      <c r="B43" s="164">
        <f>'Member Info'!D40</f>
        <v>0</v>
      </c>
      <c r="C43" s="164">
        <f>'Member Info'!E40</f>
        <v>0</v>
      </c>
      <c r="D43" s="164" t="str">
        <f>'Member Info'!G40</f>
        <v/>
      </c>
      <c r="E43" s="165">
        <f>'Member Info'!B40</f>
        <v>0</v>
      </c>
      <c r="F43" s="242"/>
      <c r="G43" s="166" t="str">
        <f>IF(E43=0,"",('Member Info'!K40+'Member Info'!L40))</f>
        <v/>
      </c>
      <c r="H43" s="419"/>
      <c r="I43" s="419"/>
      <c r="J43" s="26"/>
      <c r="K43" s="26"/>
      <c r="L43" s="384" t="str">
        <f>IF(E43=0,"",IF('Member Info'!F40&gt;$U$1,CONCATENATE("Joined with practice on ", TEXT('Member Info'!F40, "DD/MM/YYYY")),IF('Member Info'!N40&lt;&gt;"",IF('Member Info'!N40&lt;$T$1,CONCATENATE("Left Scheme on ", TEXT('Member Info'!N40, "DD/MM/YYYY")),IF(OR(G43="",G43=0),"Error Detected, No rate entered",IF(E43=0,"",IF(F43="","Error Detected, No Pensionable pay",IF(AS43=1,"No Part Time Status Entered",IF(AR43=1,"No Part Time Hours Entered",IF(ISERROR(AD43)," Unknown Values entered.",IF(V43+W43&lt;1,"Acceptable",IF(T43+U43=200, "No Contributions Entered", IF(M43="","Error Detected, Choose reason&gt;",IF(Z43="1",IF(V43=1,"Please Enter Deemed Pensionable Pay","Add Any Relevant Details Above"),"Please Give Details Above"))))))))))),IF(OR(G43="",G43=0),"Error Detected, No rate entered",IF(E43=0,"",IF(F43="","Error Detected, No Pensionable pay",IF(AS43=1,"No Part Time Status Entered",IF(AR43=1,"No Part Time Hours Entered",IF(ISERROR(AD43)," Unknown Values entered.",IF(V43+W43&lt;1,"Acceptable",IF(T43+U43=200, "No Contributions Entered", IF(M43="","Error Detected, Choose reason&gt;",IF(Z43="1",IF(V43=1,"Please Enter Deemed Pensionable Pay","Add relevant Details Above"),"Please give details Above")))))))))))))</f>
        <v/>
      </c>
      <c r="M43" s="260"/>
      <c r="N43" s="91"/>
      <c r="O43" s="91" t="str">
        <f t="shared" si="1"/>
        <v/>
      </c>
      <c r="P43" s="94">
        <f t="shared" si="2"/>
        <v>0</v>
      </c>
      <c r="Q43" s="94">
        <f t="shared" si="2"/>
        <v>0</v>
      </c>
      <c r="R43" s="218">
        <f>(ROUND((F43/100*'Member Info'!$W$2), 2))</f>
        <v>0</v>
      </c>
      <c r="S43" s="218" t="e">
        <f t="shared" si="3"/>
        <v>#VALUE!</v>
      </c>
      <c r="T43" s="218" t="str">
        <f t="shared" si="4"/>
        <v/>
      </c>
      <c r="U43" s="227" t="str">
        <f t="shared" si="5"/>
        <v/>
      </c>
      <c r="V43" s="228" t="str">
        <f t="shared" si="6"/>
        <v/>
      </c>
      <c r="W43" s="228" t="str">
        <f t="shared" si="7"/>
        <v/>
      </c>
      <c r="X43" s="222">
        <f t="shared" si="8"/>
        <v>0</v>
      </c>
      <c r="Y43" s="110">
        <f t="shared" si="9"/>
        <v>0</v>
      </c>
      <c r="Z43" s="235" t="str">
        <f t="shared" si="10"/>
        <v/>
      </c>
      <c r="AA43" s="240" t="b">
        <f t="shared" si="11"/>
        <v>0</v>
      </c>
      <c r="AB43" s="235">
        <f t="shared" si="12"/>
        <v>0</v>
      </c>
      <c r="AC43" s="235">
        <f>IF('Member Info'!N40="",1,"")</f>
        <v>1</v>
      </c>
      <c r="AD43" s="243" t="e">
        <f t="shared" si="13"/>
        <v>#VALUE!</v>
      </c>
      <c r="AE43" s="130" t="str">
        <f t="shared" si="0"/>
        <v/>
      </c>
      <c r="AF43" s="124">
        <f t="shared" si="14"/>
        <v>1</v>
      </c>
      <c r="AG43" s="124" t="str">
        <f>IF('Member Info'!N40&lt;&gt;"",IF(AND('Member Info'!N40&lt;=$U$1,'Member Info'!N40&gt;=$T$1),1,0),"")</f>
        <v/>
      </c>
      <c r="AI43" s="124" t="b">
        <f t="shared" si="15"/>
        <v>0</v>
      </c>
      <c r="AJ43" s="124">
        <f t="shared" si="16"/>
        <v>0</v>
      </c>
      <c r="AL43" s="124">
        <f t="shared" si="17"/>
        <v>0</v>
      </c>
      <c r="AM43" s="124">
        <f>IF('Member Info'!F40&gt;$T$1,1,0)</f>
        <v>0</v>
      </c>
      <c r="AN43" s="124" t="b">
        <f>IF(ISERROR(T43),ERROR.TYPE(#REF!)=ERROR.TYPE(T43),FALSE)</f>
        <v>0</v>
      </c>
      <c r="AO43" s="124" t="b">
        <f>IF(ISERROR(U43),ERROR.TYPE(#REF!)=ERROR.TYPE(U43),FALSE)</f>
        <v>0</v>
      </c>
      <c r="AP43" s="124">
        <f>IF('Member Info'!F40&gt;'GP1 April 25'!$U$1,1,0)</f>
        <v>0</v>
      </c>
      <c r="AQ43" s="124">
        <f t="shared" si="18"/>
        <v>0</v>
      </c>
      <c r="AR43" s="124">
        <f t="shared" si="19"/>
        <v>0</v>
      </c>
      <c r="AS43" s="124">
        <f t="shared" si="20"/>
        <v>1</v>
      </c>
    </row>
    <row r="44" spans="1:45" x14ac:dyDescent="0.25">
      <c r="A44" s="4">
        <v>13</v>
      </c>
      <c r="B44" s="164">
        <f>'Member Info'!D41</f>
        <v>0</v>
      </c>
      <c r="C44" s="164">
        <f>'Member Info'!E41</f>
        <v>0</v>
      </c>
      <c r="D44" s="164" t="str">
        <f>'Member Info'!G41</f>
        <v/>
      </c>
      <c r="E44" s="165">
        <f>'Member Info'!B41</f>
        <v>0</v>
      </c>
      <c r="F44" s="242"/>
      <c r="G44" s="166" t="str">
        <f>IF(E44=0,"",('Member Info'!K41+'Member Info'!L41))</f>
        <v/>
      </c>
      <c r="H44" s="419"/>
      <c r="I44" s="419"/>
      <c r="J44" s="26"/>
      <c r="K44" s="26"/>
      <c r="L44" s="384" t="str">
        <f>IF(E44=0,"",IF('Member Info'!F41&gt;$U$1,CONCATENATE("Joined with practice on ", TEXT('Member Info'!F41, "DD/MM/YYYY")),IF('Member Info'!N41&lt;&gt;"",IF('Member Info'!N41&lt;$T$1,CONCATENATE("Left Scheme on ", TEXT('Member Info'!N41, "DD/MM/YYYY")),IF(OR(G44="",G44=0),"Error Detected, No rate entered",IF(E44=0,"",IF(F44="","Error Detected, No Pensionable pay",IF(AS44=1,"No Part Time Status Entered",IF(AR44=1,"No Part Time Hours Entered",IF(ISERROR(AD44)," Unknown Values entered.",IF(V44+W44&lt;1,"Acceptable",IF(T44+U44=200, "No Contributions Entered", IF(M44="","Error Detected, Choose reason&gt;",IF(Z44="1",IF(V44=1,"Please Enter Deemed Pensionable Pay","Add Any Relevant Details Above"),"Please Give Details Above"))))))))))),IF(OR(G44="",G44=0),"Error Detected, No rate entered",IF(E44=0,"",IF(F44="","Error Detected, No Pensionable pay",IF(AS44=1,"No Part Time Status Entered",IF(AR44=1,"No Part Time Hours Entered",IF(ISERROR(AD44)," Unknown Values entered.",IF(V44+W44&lt;1,"Acceptable",IF(T44+U44=200, "No Contributions Entered", IF(M44="","Error Detected, Choose reason&gt;",IF(Z44="1",IF(V44=1,"Please Enter Deemed Pensionable Pay","Add relevant Details Above"),"Please give details Above")))))))))))))</f>
        <v/>
      </c>
      <c r="M44" s="260"/>
      <c r="N44" s="91"/>
      <c r="O44" s="91" t="str">
        <f t="shared" si="1"/>
        <v/>
      </c>
      <c r="P44" s="94">
        <f t="shared" si="2"/>
        <v>0</v>
      </c>
      <c r="Q44" s="94">
        <f t="shared" si="2"/>
        <v>0</v>
      </c>
      <c r="R44" s="218">
        <f>(ROUND((F44/100*'Member Info'!$W$2), 2))</f>
        <v>0</v>
      </c>
      <c r="S44" s="218" t="e">
        <f t="shared" si="3"/>
        <v>#VALUE!</v>
      </c>
      <c r="T44" s="218" t="str">
        <f t="shared" si="4"/>
        <v/>
      </c>
      <c r="U44" s="227" t="str">
        <f t="shared" si="5"/>
        <v/>
      </c>
      <c r="V44" s="228" t="str">
        <f t="shared" si="6"/>
        <v/>
      </c>
      <c r="W44" s="228" t="str">
        <f t="shared" si="7"/>
        <v/>
      </c>
      <c r="X44" s="222">
        <f t="shared" si="8"/>
        <v>0</v>
      </c>
      <c r="Y44" s="110">
        <f t="shared" si="9"/>
        <v>0</v>
      </c>
      <c r="Z44" s="235" t="str">
        <f t="shared" si="10"/>
        <v/>
      </c>
      <c r="AA44" s="240" t="b">
        <f t="shared" si="11"/>
        <v>0</v>
      </c>
      <c r="AB44" s="235">
        <f t="shared" si="12"/>
        <v>0</v>
      </c>
      <c r="AC44" s="235">
        <f>IF('Member Info'!N41="",1,"")</f>
        <v>1</v>
      </c>
      <c r="AD44" s="243" t="e">
        <f t="shared" si="13"/>
        <v>#VALUE!</v>
      </c>
      <c r="AE44" s="130" t="str">
        <f t="shared" si="0"/>
        <v/>
      </c>
      <c r="AF44" s="124">
        <f t="shared" si="14"/>
        <v>1</v>
      </c>
      <c r="AG44" s="124" t="str">
        <f>IF('Member Info'!N41&lt;&gt;"",IF(AND('Member Info'!N41&lt;=$U$1,'Member Info'!N41&gt;=$T$1),1,0),"")</f>
        <v/>
      </c>
      <c r="AI44" s="124" t="b">
        <f t="shared" si="15"/>
        <v>0</v>
      </c>
      <c r="AJ44" s="124">
        <f t="shared" si="16"/>
        <v>0</v>
      </c>
      <c r="AL44" s="124">
        <f t="shared" si="17"/>
        <v>0</v>
      </c>
      <c r="AM44" s="124">
        <f>IF('Member Info'!F41&gt;$T$1,1,0)</f>
        <v>0</v>
      </c>
      <c r="AN44" s="124" t="b">
        <f>IF(ISERROR(T44),ERROR.TYPE(#REF!)=ERROR.TYPE(T44),FALSE)</f>
        <v>0</v>
      </c>
      <c r="AO44" s="124" t="b">
        <f>IF(ISERROR(U44),ERROR.TYPE(#REF!)=ERROR.TYPE(U44),FALSE)</f>
        <v>0</v>
      </c>
      <c r="AP44" s="124">
        <f>IF('Member Info'!F41&gt;'GP1 April 25'!$U$1,1,0)</f>
        <v>0</v>
      </c>
      <c r="AQ44" s="124">
        <f t="shared" si="18"/>
        <v>0</v>
      </c>
      <c r="AR44" s="124">
        <f t="shared" si="19"/>
        <v>0</v>
      </c>
      <c r="AS44" s="124">
        <f t="shared" si="20"/>
        <v>1</v>
      </c>
    </row>
    <row r="45" spans="1:45" x14ac:dyDescent="0.25">
      <c r="A45" s="4">
        <v>14</v>
      </c>
      <c r="B45" s="164">
        <f>'Member Info'!D42</f>
        <v>0</v>
      </c>
      <c r="C45" s="164">
        <f>'Member Info'!E42</f>
        <v>0</v>
      </c>
      <c r="D45" s="164" t="str">
        <f>'Member Info'!G42</f>
        <v/>
      </c>
      <c r="E45" s="165">
        <f>'Member Info'!B42</f>
        <v>0</v>
      </c>
      <c r="F45" s="242"/>
      <c r="G45" s="166" t="str">
        <f>IF(E45=0,"",('Member Info'!K42+'Member Info'!L42))</f>
        <v/>
      </c>
      <c r="H45" s="419"/>
      <c r="I45" s="419"/>
      <c r="J45" s="26"/>
      <c r="K45" s="26"/>
      <c r="L45" s="384" t="str">
        <f>IF(E45=0,"",IF('Member Info'!F42&gt;$U$1,CONCATENATE("Joined with practice on ", TEXT('Member Info'!F42, "DD/MM/YYYY")),IF('Member Info'!N42&lt;&gt;"",IF('Member Info'!N42&lt;$T$1,CONCATENATE("Left Scheme on ", TEXT('Member Info'!N42, "DD/MM/YYYY")),IF(OR(G45="",G45=0),"Error Detected, No rate entered",IF(E45=0,"",IF(F45="","Error Detected, No Pensionable pay",IF(AS45=1,"No Part Time Status Entered",IF(AR45=1,"No Part Time Hours Entered",IF(ISERROR(AD45)," Unknown Values entered.",IF(V45+W45&lt;1,"Acceptable",IF(T45+U45=200, "No Contributions Entered", IF(M45="","Error Detected, Choose reason&gt;",IF(Z45="1",IF(V45=1,"Please Enter Deemed Pensionable Pay","Add Any Relevant Details Above"),"Please Give Details Above"))))))))))),IF(OR(G45="",G45=0),"Error Detected, No rate entered",IF(E45=0,"",IF(F45="","Error Detected, No Pensionable pay",IF(AS45=1,"No Part Time Status Entered",IF(AR45=1,"No Part Time Hours Entered",IF(ISERROR(AD45)," Unknown Values entered.",IF(V45+W45&lt;1,"Acceptable",IF(T45+U45=200, "No Contributions Entered", IF(M45="","Error Detected, Choose reason&gt;",IF(Z45="1",IF(V45=1,"Please Enter Deemed Pensionable Pay","Add relevant Details Above"),"Please give details Above")))))))))))))</f>
        <v/>
      </c>
      <c r="M45" s="260"/>
      <c r="N45" s="91"/>
      <c r="O45" s="91" t="str">
        <f t="shared" si="1"/>
        <v/>
      </c>
      <c r="P45" s="94">
        <f t="shared" si="2"/>
        <v>0</v>
      </c>
      <c r="Q45" s="94">
        <f t="shared" si="2"/>
        <v>0</v>
      </c>
      <c r="R45" s="218">
        <f>(ROUND((F45/100*'Member Info'!$W$2), 2))</f>
        <v>0</v>
      </c>
      <c r="S45" s="218" t="e">
        <f t="shared" si="3"/>
        <v>#VALUE!</v>
      </c>
      <c r="T45" s="218" t="str">
        <f t="shared" si="4"/>
        <v/>
      </c>
      <c r="U45" s="227" t="str">
        <f t="shared" si="5"/>
        <v/>
      </c>
      <c r="V45" s="228" t="str">
        <f t="shared" si="6"/>
        <v/>
      </c>
      <c r="W45" s="228" t="str">
        <f t="shared" si="7"/>
        <v/>
      </c>
      <c r="X45" s="222">
        <f t="shared" si="8"/>
        <v>0</v>
      </c>
      <c r="Y45" s="110">
        <f t="shared" si="9"/>
        <v>0</v>
      </c>
      <c r="Z45" s="235" t="str">
        <f t="shared" si="10"/>
        <v/>
      </c>
      <c r="AA45" s="240" t="b">
        <f t="shared" si="11"/>
        <v>0</v>
      </c>
      <c r="AB45" s="235">
        <f t="shared" si="12"/>
        <v>0</v>
      </c>
      <c r="AC45" s="235">
        <f>IF('Member Info'!N42="",1,"")</f>
        <v>1</v>
      </c>
      <c r="AD45" s="243" t="e">
        <f t="shared" si="13"/>
        <v>#VALUE!</v>
      </c>
      <c r="AE45" s="130" t="str">
        <f t="shared" si="0"/>
        <v/>
      </c>
      <c r="AF45" s="124">
        <f t="shared" si="14"/>
        <v>1</v>
      </c>
      <c r="AG45" s="124" t="str">
        <f>IF('Member Info'!N42&lt;&gt;"",IF(AND('Member Info'!N42&lt;=$U$1,'Member Info'!N42&gt;=$T$1),1,0),"")</f>
        <v/>
      </c>
      <c r="AI45" s="124" t="b">
        <f t="shared" si="15"/>
        <v>0</v>
      </c>
      <c r="AJ45" s="124">
        <f t="shared" si="16"/>
        <v>0</v>
      </c>
      <c r="AL45" s="124">
        <f t="shared" si="17"/>
        <v>0</v>
      </c>
      <c r="AM45" s="124">
        <f>IF('Member Info'!F42&gt;$T$1,1,0)</f>
        <v>0</v>
      </c>
      <c r="AN45" s="124" t="b">
        <f>IF(ISERROR(T45),ERROR.TYPE(#REF!)=ERROR.TYPE(T45),FALSE)</f>
        <v>0</v>
      </c>
      <c r="AO45" s="124" t="b">
        <f>IF(ISERROR(U45),ERROR.TYPE(#REF!)=ERROR.TYPE(U45),FALSE)</f>
        <v>0</v>
      </c>
      <c r="AP45" s="124">
        <f>IF('Member Info'!F42&gt;'GP1 April 25'!$U$1,1,0)</f>
        <v>0</v>
      </c>
      <c r="AQ45" s="124">
        <f t="shared" si="18"/>
        <v>0</v>
      </c>
      <c r="AR45" s="124">
        <f t="shared" si="19"/>
        <v>0</v>
      </c>
      <c r="AS45" s="124">
        <f t="shared" si="20"/>
        <v>1</v>
      </c>
    </row>
    <row r="46" spans="1:45" x14ac:dyDescent="0.25">
      <c r="A46" s="4">
        <v>15</v>
      </c>
      <c r="B46" s="164">
        <f>'Member Info'!D43</f>
        <v>0</v>
      </c>
      <c r="C46" s="164">
        <f>'Member Info'!E43</f>
        <v>0</v>
      </c>
      <c r="D46" s="164" t="str">
        <f>'Member Info'!G43</f>
        <v/>
      </c>
      <c r="E46" s="165">
        <f>'Member Info'!B43</f>
        <v>0</v>
      </c>
      <c r="F46" s="242"/>
      <c r="G46" s="166" t="str">
        <f>IF(E46=0,"",('Member Info'!K43+'Member Info'!L43))</f>
        <v/>
      </c>
      <c r="H46" s="419"/>
      <c r="I46" s="419"/>
      <c r="J46" s="26"/>
      <c r="K46" s="26"/>
      <c r="L46" s="384" t="str">
        <f>IF(E46=0,"",IF('Member Info'!F43&gt;$U$1,CONCATENATE("Joined with practice on ", TEXT('Member Info'!F43, "DD/MM/YYYY")),IF('Member Info'!N43&lt;&gt;"",IF('Member Info'!N43&lt;$T$1,CONCATENATE("Left Scheme on ", TEXT('Member Info'!N43, "DD/MM/YYYY")),IF(OR(G46="",G46=0),"Error Detected, No rate entered",IF(E46=0,"",IF(F46="","Error Detected, No Pensionable pay",IF(AS46=1,"No Part Time Status Entered",IF(AR46=1,"No Part Time Hours Entered",IF(ISERROR(AD46)," Unknown Values entered.",IF(V46+W46&lt;1,"Acceptable",IF(T46+U46=200, "No Contributions Entered", IF(M46="","Error Detected, Choose reason&gt;",IF(Z46="1",IF(V46=1,"Please Enter Deemed Pensionable Pay","Add Any Relevant Details Above"),"Please Give Details Above"))))))))))),IF(OR(G46="",G46=0),"Error Detected, No rate entered",IF(E46=0,"",IF(F46="","Error Detected, No Pensionable pay",IF(AS46=1,"No Part Time Status Entered",IF(AR46=1,"No Part Time Hours Entered",IF(ISERROR(AD46)," Unknown Values entered.",IF(V46+W46&lt;1,"Acceptable",IF(T46+U46=200, "No Contributions Entered", IF(M46="","Error Detected, Choose reason&gt;",IF(Z46="1",IF(V46=1,"Please Enter Deemed Pensionable Pay","Add relevant Details Above"),"Please give details Above")))))))))))))</f>
        <v/>
      </c>
      <c r="M46" s="260"/>
      <c r="N46" s="91"/>
      <c r="O46" s="91" t="str">
        <f t="shared" si="1"/>
        <v/>
      </c>
      <c r="P46" s="94">
        <f t="shared" si="2"/>
        <v>0</v>
      </c>
      <c r="Q46" s="94">
        <f t="shared" si="2"/>
        <v>0</v>
      </c>
      <c r="R46" s="218">
        <f>(ROUND((F46/100*'Member Info'!$W$2), 2))</f>
        <v>0</v>
      </c>
      <c r="S46" s="218" t="e">
        <f t="shared" si="3"/>
        <v>#VALUE!</v>
      </c>
      <c r="T46" s="218" t="str">
        <f t="shared" si="4"/>
        <v/>
      </c>
      <c r="U46" s="227" t="str">
        <f t="shared" si="5"/>
        <v/>
      </c>
      <c r="V46" s="228" t="str">
        <f t="shared" si="6"/>
        <v/>
      </c>
      <c r="W46" s="228" t="str">
        <f t="shared" si="7"/>
        <v/>
      </c>
      <c r="X46" s="222">
        <f t="shared" si="8"/>
        <v>0</v>
      </c>
      <c r="Y46" s="110">
        <f t="shared" si="9"/>
        <v>0</v>
      </c>
      <c r="Z46" s="235" t="str">
        <f t="shared" si="10"/>
        <v/>
      </c>
      <c r="AA46" s="240" t="b">
        <f t="shared" si="11"/>
        <v>0</v>
      </c>
      <c r="AB46" s="235">
        <f t="shared" si="12"/>
        <v>0</v>
      </c>
      <c r="AC46" s="235">
        <f>IF('Member Info'!N43="",1,"")</f>
        <v>1</v>
      </c>
      <c r="AD46" s="243" t="e">
        <f t="shared" si="13"/>
        <v>#VALUE!</v>
      </c>
      <c r="AE46" s="130" t="str">
        <f t="shared" si="0"/>
        <v/>
      </c>
      <c r="AF46" s="124">
        <f t="shared" si="14"/>
        <v>1</v>
      </c>
      <c r="AG46" s="124" t="str">
        <f>IF('Member Info'!N43&lt;&gt;"",IF(AND('Member Info'!N43&lt;=$U$1,'Member Info'!N43&gt;=$T$1),1,0),"")</f>
        <v/>
      </c>
      <c r="AI46" s="124" t="b">
        <f t="shared" si="15"/>
        <v>0</v>
      </c>
      <c r="AJ46" s="124">
        <f t="shared" si="16"/>
        <v>0</v>
      </c>
      <c r="AL46" s="124">
        <f t="shared" si="17"/>
        <v>0</v>
      </c>
      <c r="AM46" s="124">
        <f>IF('Member Info'!F43&gt;$T$1,1,0)</f>
        <v>0</v>
      </c>
      <c r="AN46" s="124" t="b">
        <f>IF(ISERROR(T46),ERROR.TYPE(#REF!)=ERROR.TYPE(T46),FALSE)</f>
        <v>0</v>
      </c>
      <c r="AO46" s="124" t="b">
        <f>IF(ISERROR(U46),ERROR.TYPE(#REF!)=ERROR.TYPE(U46),FALSE)</f>
        <v>0</v>
      </c>
      <c r="AP46" s="124">
        <f>IF('Member Info'!F43&gt;'GP1 April 25'!$U$1,1,0)</f>
        <v>0</v>
      </c>
      <c r="AQ46" s="124">
        <f t="shared" si="18"/>
        <v>0</v>
      </c>
      <c r="AR46" s="124">
        <f t="shared" si="19"/>
        <v>0</v>
      </c>
      <c r="AS46" s="124">
        <f t="shared" si="20"/>
        <v>1</v>
      </c>
    </row>
    <row r="47" spans="1:45" x14ac:dyDescent="0.25">
      <c r="A47" s="4">
        <v>16</v>
      </c>
      <c r="B47" s="164">
        <f>'Member Info'!D44</f>
        <v>0</v>
      </c>
      <c r="C47" s="164">
        <f>'Member Info'!E44</f>
        <v>0</v>
      </c>
      <c r="D47" s="164" t="str">
        <f>'Member Info'!G44</f>
        <v/>
      </c>
      <c r="E47" s="165">
        <f>'Member Info'!B44</f>
        <v>0</v>
      </c>
      <c r="F47" s="242"/>
      <c r="G47" s="166" t="str">
        <f>IF(E47=0,"",('Member Info'!K44+'Member Info'!L44))</f>
        <v/>
      </c>
      <c r="H47" s="419"/>
      <c r="I47" s="419"/>
      <c r="J47" s="26"/>
      <c r="K47" s="26"/>
      <c r="L47" s="384" t="str">
        <f>IF(E47=0,"",IF('Member Info'!F44&gt;$U$1,CONCATENATE("Joined with practice on ", TEXT('Member Info'!F44, "DD/MM/YYYY")),IF('Member Info'!N44&lt;&gt;"",IF('Member Info'!N44&lt;$T$1,CONCATENATE("Left Scheme on ", TEXT('Member Info'!N44, "DD/MM/YYYY")),IF(OR(G47="",G47=0),"Error Detected, No rate entered",IF(E47=0,"",IF(F47="","Error Detected, No Pensionable pay",IF(AS47=1,"No Part Time Status Entered",IF(AR47=1,"No Part Time Hours Entered",IF(ISERROR(AD47)," Unknown Values entered.",IF(V47+W47&lt;1,"Acceptable",IF(T47+U47=200, "No Contributions Entered", IF(M47="","Error Detected, Choose reason&gt;",IF(Z47="1",IF(V47=1,"Please Enter Deemed Pensionable Pay","Add Any Relevant Details Above"),"Please Give Details Above"))))))))))),IF(OR(G47="",G47=0),"Error Detected, No rate entered",IF(E47=0,"",IF(F47="","Error Detected, No Pensionable pay",IF(AS47=1,"No Part Time Status Entered",IF(AR47=1,"No Part Time Hours Entered",IF(ISERROR(AD47)," Unknown Values entered.",IF(V47+W47&lt;1,"Acceptable",IF(T47+U47=200, "No Contributions Entered", IF(M47="","Error Detected, Choose reason&gt;",IF(Z47="1",IF(V47=1,"Please Enter Deemed Pensionable Pay","Add relevant Details Above"),"Please give details Above")))))))))))))</f>
        <v/>
      </c>
      <c r="M47" s="260"/>
      <c r="N47" s="91"/>
      <c r="O47" s="91" t="str">
        <f t="shared" si="1"/>
        <v/>
      </c>
      <c r="P47" s="94">
        <f t="shared" si="2"/>
        <v>0</v>
      </c>
      <c r="Q47" s="94">
        <f t="shared" si="2"/>
        <v>0</v>
      </c>
      <c r="R47" s="218">
        <f>(ROUND((F47/100*'Member Info'!$W$2), 2))</f>
        <v>0</v>
      </c>
      <c r="S47" s="218" t="e">
        <f t="shared" si="3"/>
        <v>#VALUE!</v>
      </c>
      <c r="T47" s="218" t="str">
        <f t="shared" si="4"/>
        <v/>
      </c>
      <c r="U47" s="227" t="str">
        <f t="shared" si="5"/>
        <v/>
      </c>
      <c r="V47" s="228" t="str">
        <f t="shared" si="6"/>
        <v/>
      </c>
      <c r="W47" s="228" t="str">
        <f t="shared" si="7"/>
        <v/>
      </c>
      <c r="X47" s="222">
        <f t="shared" si="8"/>
        <v>0</v>
      </c>
      <c r="Y47" s="110">
        <f t="shared" si="9"/>
        <v>0</v>
      </c>
      <c r="Z47" s="235" t="str">
        <f t="shared" si="10"/>
        <v/>
      </c>
      <c r="AA47" s="240" t="b">
        <f t="shared" si="11"/>
        <v>0</v>
      </c>
      <c r="AB47" s="235">
        <f t="shared" si="12"/>
        <v>0</v>
      </c>
      <c r="AC47" s="235">
        <f>IF('Member Info'!N44="",1,"")</f>
        <v>1</v>
      </c>
      <c r="AD47" s="243" t="e">
        <f t="shared" si="13"/>
        <v>#VALUE!</v>
      </c>
      <c r="AE47" s="130" t="str">
        <f t="shared" si="0"/>
        <v/>
      </c>
      <c r="AF47" s="124">
        <f t="shared" si="14"/>
        <v>1</v>
      </c>
      <c r="AG47" s="124" t="str">
        <f>IF('Member Info'!N44&lt;&gt;"",IF(AND('Member Info'!N44&lt;=$U$1,'Member Info'!N44&gt;=$T$1),1,0),"")</f>
        <v/>
      </c>
      <c r="AI47" s="124" t="b">
        <f t="shared" si="15"/>
        <v>0</v>
      </c>
      <c r="AJ47" s="124">
        <f t="shared" si="16"/>
        <v>0</v>
      </c>
      <c r="AL47" s="124">
        <f t="shared" si="17"/>
        <v>0</v>
      </c>
      <c r="AM47" s="124">
        <f>IF('Member Info'!F44&gt;$T$1,1,0)</f>
        <v>0</v>
      </c>
      <c r="AN47" s="124" t="b">
        <f>IF(ISERROR(T47),ERROR.TYPE(#REF!)=ERROR.TYPE(T47),FALSE)</f>
        <v>0</v>
      </c>
      <c r="AO47" s="124" t="b">
        <f>IF(ISERROR(U47),ERROR.TYPE(#REF!)=ERROR.TYPE(U47),FALSE)</f>
        <v>0</v>
      </c>
      <c r="AP47" s="124">
        <f>IF('Member Info'!F44&gt;'GP1 April 25'!$U$1,1,0)</f>
        <v>0</v>
      </c>
      <c r="AQ47" s="124">
        <f t="shared" si="18"/>
        <v>0</v>
      </c>
      <c r="AR47" s="124">
        <f t="shared" si="19"/>
        <v>0</v>
      </c>
      <c r="AS47" s="124">
        <f t="shared" si="20"/>
        <v>1</v>
      </c>
    </row>
    <row r="48" spans="1:45" x14ac:dyDescent="0.25">
      <c r="A48" s="4">
        <v>17</v>
      </c>
      <c r="B48" s="164">
        <f>'Member Info'!D45</f>
        <v>0</v>
      </c>
      <c r="C48" s="164">
        <f>'Member Info'!E45</f>
        <v>0</v>
      </c>
      <c r="D48" s="164" t="str">
        <f>'Member Info'!G45</f>
        <v/>
      </c>
      <c r="E48" s="165">
        <f>'Member Info'!B45</f>
        <v>0</v>
      </c>
      <c r="F48" s="242"/>
      <c r="G48" s="166" t="str">
        <f>IF(E48=0,"",('Member Info'!K45+'Member Info'!L45))</f>
        <v/>
      </c>
      <c r="H48" s="419"/>
      <c r="I48" s="419"/>
      <c r="J48" s="26"/>
      <c r="K48" s="26"/>
      <c r="L48" s="384" t="str">
        <f>IF(E48=0,"",IF('Member Info'!F45&gt;$U$1,CONCATENATE("Joined with practice on ", TEXT('Member Info'!F45, "DD/MM/YYYY")),IF('Member Info'!N45&lt;&gt;"",IF('Member Info'!N45&lt;$T$1,CONCATENATE("Left Scheme on ", TEXT('Member Info'!N45, "DD/MM/YYYY")),IF(OR(G48="",G48=0),"Error Detected, No rate entered",IF(E48=0,"",IF(F48="","Error Detected, No Pensionable pay",IF(AS48=1,"No Part Time Status Entered",IF(AR48=1,"No Part Time Hours Entered",IF(ISERROR(AD48)," Unknown Values entered.",IF(V48+W48&lt;1,"Acceptable",IF(T48+U48=200, "No Contributions Entered", IF(M48="","Error Detected, Choose reason&gt;",IF(Z48="1",IF(V48=1,"Please Enter Deemed Pensionable Pay","Add Any Relevant Details Above"),"Please Give Details Above"))))))))))),IF(OR(G48="",G48=0),"Error Detected, No rate entered",IF(E48=0,"",IF(F48="","Error Detected, No Pensionable pay",IF(AS48=1,"No Part Time Status Entered",IF(AR48=1,"No Part Time Hours Entered",IF(ISERROR(AD48)," Unknown Values entered.",IF(V48+W48&lt;1,"Acceptable",IF(T48+U48=200, "No Contributions Entered", IF(M48="","Error Detected, Choose reason&gt;",IF(Z48="1",IF(V48=1,"Please Enter Deemed Pensionable Pay","Add relevant Details Above"),"Please give details Above")))))))))))))</f>
        <v/>
      </c>
      <c r="M48" s="260"/>
      <c r="N48" s="91"/>
      <c r="O48" s="91" t="str">
        <f t="shared" si="1"/>
        <v/>
      </c>
      <c r="P48" s="94">
        <f t="shared" si="2"/>
        <v>0</v>
      </c>
      <c r="Q48" s="94">
        <f t="shared" si="2"/>
        <v>0</v>
      </c>
      <c r="R48" s="218">
        <f>(ROUND((F48/100*'Member Info'!$W$2), 2))</f>
        <v>0</v>
      </c>
      <c r="S48" s="218" t="e">
        <f t="shared" si="3"/>
        <v>#VALUE!</v>
      </c>
      <c r="T48" s="218" t="str">
        <f t="shared" si="4"/>
        <v/>
      </c>
      <c r="U48" s="227" t="str">
        <f t="shared" si="5"/>
        <v/>
      </c>
      <c r="V48" s="228" t="str">
        <f t="shared" si="6"/>
        <v/>
      </c>
      <c r="W48" s="228" t="str">
        <f t="shared" si="7"/>
        <v/>
      </c>
      <c r="X48" s="222">
        <f t="shared" si="8"/>
        <v>0</v>
      </c>
      <c r="Y48" s="110">
        <f t="shared" si="9"/>
        <v>0</v>
      </c>
      <c r="Z48" s="235" t="str">
        <f t="shared" si="10"/>
        <v/>
      </c>
      <c r="AA48" s="240" t="b">
        <f t="shared" si="11"/>
        <v>0</v>
      </c>
      <c r="AB48" s="235">
        <f t="shared" si="12"/>
        <v>0</v>
      </c>
      <c r="AC48" s="235">
        <f>IF('Member Info'!N45="",1,"")</f>
        <v>1</v>
      </c>
      <c r="AD48" s="243" t="e">
        <f t="shared" si="13"/>
        <v>#VALUE!</v>
      </c>
      <c r="AE48" s="130" t="str">
        <f t="shared" si="0"/>
        <v/>
      </c>
      <c r="AF48" s="124">
        <f t="shared" si="14"/>
        <v>1</v>
      </c>
      <c r="AG48" s="124" t="str">
        <f>IF('Member Info'!N45&lt;&gt;"",IF(AND('Member Info'!N45&lt;=$U$1,'Member Info'!N45&gt;=$T$1),1,0),"")</f>
        <v/>
      </c>
      <c r="AI48" s="124" t="b">
        <f t="shared" si="15"/>
        <v>0</v>
      </c>
      <c r="AJ48" s="124">
        <f t="shared" si="16"/>
        <v>0</v>
      </c>
      <c r="AL48" s="124">
        <f t="shared" si="17"/>
        <v>0</v>
      </c>
      <c r="AM48" s="124">
        <f>IF('Member Info'!F45&gt;$T$1,1,0)</f>
        <v>0</v>
      </c>
      <c r="AN48" s="124" t="b">
        <f>IF(ISERROR(T48),ERROR.TYPE(#REF!)=ERROR.TYPE(T48),FALSE)</f>
        <v>0</v>
      </c>
      <c r="AO48" s="124" t="b">
        <f>IF(ISERROR(U48),ERROR.TYPE(#REF!)=ERROR.TYPE(U48),FALSE)</f>
        <v>0</v>
      </c>
      <c r="AP48" s="124">
        <f>IF('Member Info'!F45&gt;'GP1 April 25'!$U$1,1,0)</f>
        <v>0</v>
      </c>
      <c r="AQ48" s="124">
        <f t="shared" si="18"/>
        <v>0</v>
      </c>
      <c r="AR48" s="124">
        <f t="shared" si="19"/>
        <v>0</v>
      </c>
      <c r="AS48" s="124">
        <f t="shared" si="20"/>
        <v>1</v>
      </c>
    </row>
    <row r="49" spans="1:50" x14ac:dyDescent="0.25">
      <c r="A49" s="4">
        <v>18</v>
      </c>
      <c r="B49" s="164">
        <f>'Member Info'!D46</f>
        <v>0</v>
      </c>
      <c r="C49" s="164">
        <f>'Member Info'!E46</f>
        <v>0</v>
      </c>
      <c r="D49" s="164" t="str">
        <f>'Member Info'!G46</f>
        <v/>
      </c>
      <c r="E49" s="165">
        <f>'Member Info'!B46</f>
        <v>0</v>
      </c>
      <c r="F49" s="242"/>
      <c r="G49" s="166" t="str">
        <f>IF(E49=0,"",('Member Info'!K46+'Member Info'!L46))</f>
        <v/>
      </c>
      <c r="H49" s="419"/>
      <c r="I49" s="419"/>
      <c r="J49" s="26"/>
      <c r="K49" s="26"/>
      <c r="L49" s="384" t="str">
        <f>IF(E49=0,"",IF('Member Info'!F46&gt;$U$1,CONCATENATE("Joined with practice on ", TEXT('Member Info'!F46, "DD/MM/YYYY")),IF('Member Info'!N46&lt;&gt;"",IF('Member Info'!N46&lt;$T$1,CONCATENATE("Left Scheme on ", TEXT('Member Info'!N46, "DD/MM/YYYY")),IF(OR(G49="",G49=0),"Error Detected, No rate entered",IF(E49=0,"",IF(F49="","Error Detected, No Pensionable pay",IF(AS49=1,"No Part Time Status Entered",IF(AR49=1,"No Part Time Hours Entered",IF(ISERROR(AD49)," Unknown Values entered.",IF(V49+W49&lt;1,"Acceptable",IF(T49+U49=200, "No Contributions Entered", IF(M49="","Error Detected, Choose reason&gt;",IF(Z49="1",IF(V49=1,"Please Enter Deemed Pensionable Pay","Add Any Relevant Details Above"),"Please Give Details Above"))))))))))),IF(OR(G49="",G49=0),"Error Detected, No rate entered",IF(E49=0,"",IF(F49="","Error Detected, No Pensionable pay",IF(AS49=1,"No Part Time Status Entered",IF(AR49=1,"No Part Time Hours Entered",IF(ISERROR(AD49)," Unknown Values entered.",IF(V49+W49&lt;1,"Acceptable",IF(T49+U49=200, "No Contributions Entered", IF(M49="","Error Detected, Choose reason&gt;",IF(Z49="1",IF(V49=1,"Please Enter Deemed Pensionable Pay","Add relevant Details Above"),"Please give details Above")))))))))))))</f>
        <v/>
      </c>
      <c r="M49" s="260"/>
      <c r="N49" s="91"/>
      <c r="O49" s="91" t="str">
        <f t="shared" si="1"/>
        <v/>
      </c>
      <c r="P49" s="94">
        <f t="shared" si="2"/>
        <v>0</v>
      </c>
      <c r="Q49" s="94">
        <f t="shared" si="2"/>
        <v>0</v>
      </c>
      <c r="R49" s="218">
        <f>(ROUND((F49/100*'Member Info'!$W$2), 2))</f>
        <v>0</v>
      </c>
      <c r="S49" s="218" t="e">
        <f t="shared" si="3"/>
        <v>#VALUE!</v>
      </c>
      <c r="T49" s="218" t="str">
        <f t="shared" si="4"/>
        <v/>
      </c>
      <c r="U49" s="227" t="str">
        <f t="shared" si="5"/>
        <v/>
      </c>
      <c r="V49" s="228" t="str">
        <f t="shared" si="6"/>
        <v/>
      </c>
      <c r="W49" s="228" t="str">
        <f t="shared" si="7"/>
        <v/>
      </c>
      <c r="X49" s="222">
        <f t="shared" si="8"/>
        <v>0</v>
      </c>
      <c r="Y49" s="110">
        <f t="shared" si="9"/>
        <v>0</v>
      </c>
      <c r="Z49" s="235" t="str">
        <f t="shared" si="10"/>
        <v/>
      </c>
      <c r="AA49" s="240" t="b">
        <f t="shared" si="11"/>
        <v>0</v>
      </c>
      <c r="AB49" s="235">
        <f t="shared" si="12"/>
        <v>0</v>
      </c>
      <c r="AC49" s="235">
        <f>IF('Member Info'!N46="",1,"")</f>
        <v>1</v>
      </c>
      <c r="AD49" s="243" t="e">
        <f t="shared" si="13"/>
        <v>#VALUE!</v>
      </c>
      <c r="AE49" s="130" t="str">
        <f t="shared" si="0"/>
        <v/>
      </c>
      <c r="AF49" s="124">
        <f t="shared" si="14"/>
        <v>1</v>
      </c>
      <c r="AG49" s="124" t="str">
        <f>IF('Member Info'!N46&lt;&gt;"",IF(AND('Member Info'!N46&lt;=$U$1,'Member Info'!N46&gt;=$T$1),1,0),"")</f>
        <v/>
      </c>
      <c r="AI49" s="124" t="b">
        <f t="shared" si="15"/>
        <v>0</v>
      </c>
      <c r="AJ49" s="124">
        <f t="shared" si="16"/>
        <v>0</v>
      </c>
      <c r="AL49" s="124">
        <f t="shared" si="17"/>
        <v>0</v>
      </c>
      <c r="AM49" s="124">
        <f>IF('Member Info'!F46&gt;$T$1,1,0)</f>
        <v>0</v>
      </c>
      <c r="AN49" s="124" t="b">
        <f>IF(ISERROR(T49),ERROR.TYPE(#REF!)=ERROR.TYPE(T49),FALSE)</f>
        <v>0</v>
      </c>
      <c r="AO49" s="124" t="b">
        <f>IF(ISERROR(U49),ERROR.TYPE(#REF!)=ERROR.TYPE(U49),FALSE)</f>
        <v>0</v>
      </c>
      <c r="AP49" s="124">
        <f>IF('Member Info'!F46&gt;'GP1 April 25'!$U$1,1,0)</f>
        <v>0</v>
      </c>
      <c r="AQ49" s="124">
        <f t="shared" si="18"/>
        <v>0</v>
      </c>
      <c r="AR49" s="124">
        <f t="shared" si="19"/>
        <v>0</v>
      </c>
      <c r="AS49" s="124">
        <f t="shared" si="20"/>
        <v>1</v>
      </c>
    </row>
    <row r="50" spans="1:50" x14ac:dyDescent="0.25">
      <c r="A50" s="4">
        <v>19</v>
      </c>
      <c r="B50" s="164">
        <f>'Member Info'!D47</f>
        <v>0</v>
      </c>
      <c r="C50" s="164">
        <f>'Member Info'!E47</f>
        <v>0</v>
      </c>
      <c r="D50" s="164" t="str">
        <f>'Member Info'!G47</f>
        <v/>
      </c>
      <c r="E50" s="165">
        <f>'Member Info'!B47</f>
        <v>0</v>
      </c>
      <c r="F50" s="242"/>
      <c r="G50" s="166" t="str">
        <f>IF(E50=0,"",('Member Info'!K47+'Member Info'!L47))</f>
        <v/>
      </c>
      <c r="H50" s="419"/>
      <c r="I50" s="419"/>
      <c r="J50" s="26"/>
      <c r="K50" s="26"/>
      <c r="L50" s="384" t="str">
        <f>IF(E50=0,"",IF('Member Info'!F47&gt;$U$1,CONCATENATE("Joined with practice on ", TEXT('Member Info'!F47, "DD/MM/YYYY")),IF('Member Info'!N47&lt;&gt;"",IF('Member Info'!N47&lt;$T$1,CONCATENATE("Left Scheme on ", TEXT('Member Info'!N47, "DD/MM/YYYY")),IF(OR(G50="",G50=0),"Error Detected, No rate entered",IF(E50=0,"",IF(F50="","Error Detected, No Pensionable pay",IF(AS50=1,"No Part Time Status Entered",IF(AR50=1,"No Part Time Hours Entered",IF(ISERROR(AD50)," Unknown Values entered.",IF(V50+W50&lt;1,"Acceptable",IF(T50+U50=200, "No Contributions Entered", IF(M50="","Error Detected, Choose reason&gt;",IF(Z50="1",IF(V50=1,"Please Enter Deemed Pensionable Pay","Add Any Relevant Details Above"),"Please Give Details Above"))))))))))),IF(OR(G50="",G50=0),"Error Detected, No rate entered",IF(E50=0,"",IF(F50="","Error Detected, No Pensionable pay",IF(AS50=1,"No Part Time Status Entered",IF(AR50=1,"No Part Time Hours Entered",IF(ISERROR(AD50)," Unknown Values entered.",IF(V50+W50&lt;1,"Acceptable",IF(T50+U50=200, "No Contributions Entered", IF(M50="","Error Detected, Choose reason&gt;",IF(Z50="1",IF(V50=1,"Please Enter Deemed Pensionable Pay","Add relevant Details Above"),"Please give details Above")))))))))))))</f>
        <v/>
      </c>
      <c r="M50" s="260"/>
      <c r="N50" s="91"/>
      <c r="O50" s="91" t="str">
        <f t="shared" si="1"/>
        <v/>
      </c>
      <c r="P50" s="94">
        <f t="shared" si="2"/>
        <v>0</v>
      </c>
      <c r="Q50" s="94">
        <f t="shared" si="2"/>
        <v>0</v>
      </c>
      <c r="R50" s="218">
        <f>(ROUND((F50/100*'Member Info'!$W$2), 2))</f>
        <v>0</v>
      </c>
      <c r="S50" s="218" t="e">
        <f t="shared" si="3"/>
        <v>#VALUE!</v>
      </c>
      <c r="T50" s="218" t="str">
        <f t="shared" si="4"/>
        <v/>
      </c>
      <c r="U50" s="227" t="str">
        <f t="shared" si="5"/>
        <v/>
      </c>
      <c r="V50" s="228" t="str">
        <f t="shared" si="6"/>
        <v/>
      </c>
      <c r="W50" s="228" t="str">
        <f t="shared" si="7"/>
        <v/>
      </c>
      <c r="X50" s="222">
        <f t="shared" si="8"/>
        <v>0</v>
      </c>
      <c r="Y50" s="110">
        <f t="shared" si="9"/>
        <v>0</v>
      </c>
      <c r="Z50" s="235" t="str">
        <f t="shared" si="10"/>
        <v/>
      </c>
      <c r="AA50" s="240" t="b">
        <f t="shared" si="11"/>
        <v>0</v>
      </c>
      <c r="AB50" s="235">
        <f t="shared" si="12"/>
        <v>0</v>
      </c>
      <c r="AC50" s="235">
        <f>IF('Member Info'!N47="",1,"")</f>
        <v>1</v>
      </c>
      <c r="AD50" s="243" t="e">
        <f t="shared" si="13"/>
        <v>#VALUE!</v>
      </c>
      <c r="AE50" s="130" t="str">
        <f t="shared" si="0"/>
        <v/>
      </c>
      <c r="AF50" s="124">
        <f t="shared" si="14"/>
        <v>1</v>
      </c>
      <c r="AG50" s="124" t="str">
        <f>IF('Member Info'!N47&lt;&gt;"",IF(AND('Member Info'!N47&lt;=$U$1,'Member Info'!N47&gt;=$T$1),1,0),"")</f>
        <v/>
      </c>
      <c r="AI50" s="124" t="b">
        <f t="shared" si="15"/>
        <v>0</v>
      </c>
      <c r="AJ50" s="124">
        <f t="shared" si="16"/>
        <v>0</v>
      </c>
      <c r="AL50" s="124">
        <f t="shared" si="17"/>
        <v>0</v>
      </c>
      <c r="AM50" s="124">
        <f>IF('Member Info'!F47&gt;$T$1,1,0)</f>
        <v>0</v>
      </c>
      <c r="AN50" s="124" t="b">
        <f>IF(ISERROR(T50),ERROR.TYPE(#REF!)=ERROR.TYPE(T50),FALSE)</f>
        <v>0</v>
      </c>
      <c r="AO50" s="124" t="b">
        <f>IF(ISERROR(U50),ERROR.TYPE(#REF!)=ERROR.TYPE(U50),FALSE)</f>
        <v>0</v>
      </c>
      <c r="AP50" s="124">
        <f>IF('Member Info'!F47&gt;'GP1 April 25'!$U$1,1,0)</f>
        <v>0</v>
      </c>
      <c r="AQ50" s="124">
        <f t="shared" si="18"/>
        <v>0</v>
      </c>
      <c r="AR50" s="124">
        <f t="shared" si="19"/>
        <v>0</v>
      </c>
      <c r="AS50" s="124">
        <f t="shared" si="20"/>
        <v>1</v>
      </c>
      <c r="AX50" s="421"/>
    </row>
    <row r="51" spans="1:50" x14ac:dyDescent="0.25">
      <c r="A51" s="4">
        <v>20</v>
      </c>
      <c r="B51" s="164">
        <f>'Member Info'!D48</f>
        <v>0</v>
      </c>
      <c r="C51" s="164">
        <f>'Member Info'!E48</f>
        <v>0</v>
      </c>
      <c r="D51" s="164" t="str">
        <f>'Member Info'!G48</f>
        <v/>
      </c>
      <c r="E51" s="165">
        <f>'Member Info'!B48</f>
        <v>0</v>
      </c>
      <c r="F51" s="242"/>
      <c r="G51" s="166" t="str">
        <f>IF(E51=0,"",('Member Info'!K48+'Member Info'!L48))</f>
        <v/>
      </c>
      <c r="H51" s="419"/>
      <c r="I51" s="419"/>
      <c r="J51" s="26"/>
      <c r="K51" s="26"/>
      <c r="L51" s="384" t="str">
        <f>IF(E51=0,"",IF('Member Info'!F48&gt;$U$1,CONCATENATE("Joined with practice on ", TEXT('Member Info'!F48, "DD/MM/YYYY")),IF('Member Info'!N48&lt;&gt;"",IF('Member Info'!N48&lt;$T$1,CONCATENATE("Left Scheme on ", TEXT('Member Info'!N48, "DD/MM/YYYY")),IF(OR(G51="",G51=0),"Error Detected, No rate entered",IF(E51=0,"",IF(F51="","Error Detected, No Pensionable pay",IF(AS51=1,"No Part Time Status Entered",IF(AR51=1,"No Part Time Hours Entered",IF(ISERROR(AD51)," Unknown Values entered.",IF(V51+W51&lt;1,"Acceptable",IF(T51+U51=200, "No Contributions Entered", IF(M51="","Error Detected, Choose reason&gt;",IF(Z51="1",IF(V51=1,"Please Enter Deemed Pensionable Pay","Add Any Relevant Details Above"),"Please Give Details Above"))))))))))),IF(OR(G51="",G51=0),"Error Detected, No rate entered",IF(E51=0,"",IF(F51="","Error Detected, No Pensionable pay",IF(AS51=1,"No Part Time Status Entered",IF(AR51=1,"No Part Time Hours Entered",IF(ISERROR(AD51)," Unknown Values entered.",IF(V51+W51&lt;1,"Acceptable",IF(T51+U51=200, "No Contributions Entered", IF(M51="","Error Detected, Choose reason&gt;",IF(Z51="1",IF(V51=1,"Please Enter Deemed Pensionable Pay","Add relevant Details Above"),"Please give details Above")))))))))))))</f>
        <v/>
      </c>
      <c r="M51" s="260"/>
      <c r="N51" s="91"/>
      <c r="O51" s="91" t="str">
        <f t="shared" si="1"/>
        <v/>
      </c>
      <c r="P51" s="94">
        <f t="shared" si="2"/>
        <v>0</v>
      </c>
      <c r="Q51" s="94">
        <f t="shared" si="2"/>
        <v>0</v>
      </c>
      <c r="R51" s="218">
        <f>(ROUND((F51/100*'Member Info'!$W$2), 2))</f>
        <v>0</v>
      </c>
      <c r="S51" s="218" t="e">
        <f t="shared" si="3"/>
        <v>#VALUE!</v>
      </c>
      <c r="T51" s="218" t="str">
        <f t="shared" si="4"/>
        <v/>
      </c>
      <c r="U51" s="227" t="str">
        <f t="shared" si="5"/>
        <v/>
      </c>
      <c r="V51" s="228" t="str">
        <f t="shared" si="6"/>
        <v/>
      </c>
      <c r="W51" s="228" t="str">
        <f t="shared" si="7"/>
        <v/>
      </c>
      <c r="X51" s="222">
        <f t="shared" si="8"/>
        <v>0</v>
      </c>
      <c r="Y51" s="110">
        <f t="shared" si="9"/>
        <v>0</v>
      </c>
      <c r="Z51" s="235" t="str">
        <f t="shared" si="10"/>
        <v/>
      </c>
      <c r="AA51" s="240" t="b">
        <f t="shared" si="11"/>
        <v>0</v>
      </c>
      <c r="AB51" s="235">
        <f t="shared" si="12"/>
        <v>0</v>
      </c>
      <c r="AC51" s="235">
        <f>IF('Member Info'!N48="",1,"")</f>
        <v>1</v>
      </c>
      <c r="AD51" s="243" t="e">
        <f t="shared" si="13"/>
        <v>#VALUE!</v>
      </c>
      <c r="AE51" s="130" t="str">
        <f t="shared" si="0"/>
        <v/>
      </c>
      <c r="AF51" s="124">
        <f t="shared" si="14"/>
        <v>1</v>
      </c>
      <c r="AG51" s="124" t="str">
        <f>IF('Member Info'!N48&lt;&gt;"",IF(AND('Member Info'!N48&lt;=$U$1,'Member Info'!N48&gt;=$T$1),1,0),"")</f>
        <v/>
      </c>
      <c r="AI51" s="124" t="b">
        <f t="shared" si="15"/>
        <v>0</v>
      </c>
      <c r="AJ51" s="124">
        <f t="shared" si="16"/>
        <v>0</v>
      </c>
      <c r="AL51" s="124">
        <f t="shared" si="17"/>
        <v>0</v>
      </c>
      <c r="AM51" s="124">
        <f>IF('Member Info'!F48&gt;$T$1,1,0)</f>
        <v>0</v>
      </c>
      <c r="AN51" s="124" t="b">
        <f>IF(ISERROR(T51),ERROR.TYPE(#REF!)=ERROR.TYPE(T51),FALSE)</f>
        <v>0</v>
      </c>
      <c r="AO51" s="124" t="b">
        <f>IF(ISERROR(U51),ERROR.TYPE(#REF!)=ERROR.TYPE(U51),FALSE)</f>
        <v>0</v>
      </c>
      <c r="AP51" s="124">
        <f>IF('Member Info'!F48&gt;'GP1 April 25'!$U$1,1,0)</f>
        <v>0</v>
      </c>
      <c r="AQ51" s="124">
        <f t="shared" si="18"/>
        <v>0</v>
      </c>
      <c r="AR51" s="124">
        <f t="shared" si="19"/>
        <v>0</v>
      </c>
      <c r="AS51" s="124">
        <f t="shared" si="20"/>
        <v>1</v>
      </c>
    </row>
    <row r="52" spans="1:50" x14ac:dyDescent="0.25">
      <c r="A52" s="4">
        <v>21</v>
      </c>
      <c r="B52" s="164">
        <f>'Member Info'!D49</f>
        <v>0</v>
      </c>
      <c r="C52" s="164">
        <f>'Member Info'!E49</f>
        <v>0</v>
      </c>
      <c r="D52" s="164" t="str">
        <f>'Member Info'!G49</f>
        <v/>
      </c>
      <c r="E52" s="165">
        <f>'Member Info'!B49</f>
        <v>0</v>
      </c>
      <c r="F52" s="242"/>
      <c r="G52" s="166" t="str">
        <f>IF(E52=0,"",('Member Info'!K49+'Member Info'!L49))</f>
        <v/>
      </c>
      <c r="H52" s="419"/>
      <c r="I52" s="419"/>
      <c r="J52" s="26"/>
      <c r="K52" s="26"/>
      <c r="L52" s="384" t="str">
        <f>IF(E52=0,"",IF('Member Info'!F49&gt;$U$1,CONCATENATE("Joined with practice on ", TEXT('Member Info'!F49, "DD/MM/YYYY")),IF('Member Info'!N49&lt;&gt;"",IF('Member Info'!N49&lt;$T$1,CONCATENATE("Left Scheme on ", TEXT('Member Info'!N49, "DD/MM/YYYY")),IF(OR(G52="",G52=0),"Error Detected, No rate entered",IF(E52=0,"",IF(F52="","Error Detected, No Pensionable pay",IF(AS52=1,"No Part Time Status Entered",IF(AR52=1,"No Part Time Hours Entered",IF(ISERROR(AD52)," Unknown Values entered.",IF(V52+W52&lt;1,"Acceptable",IF(T52+U52=200, "No Contributions Entered", IF(M52="","Error Detected, Choose reason&gt;",IF(Z52="1",IF(V52=1,"Please Enter Deemed Pensionable Pay","Add Any Relevant Details Above"),"Please Give Details Above"))))))))))),IF(OR(G52="",G52=0),"Error Detected, No rate entered",IF(E52=0,"",IF(F52="","Error Detected, No Pensionable pay",IF(AS52=1,"No Part Time Status Entered",IF(AR52=1,"No Part Time Hours Entered",IF(ISERROR(AD52)," Unknown Values entered.",IF(V52+W52&lt;1,"Acceptable",IF(T52+U52=200, "No Contributions Entered", IF(M52="","Error Detected, Choose reason&gt;",IF(Z52="1",IF(V52=1,"Please Enter Deemed Pensionable Pay","Add relevant Details Above"),"Please give details Above")))))))))))))</f>
        <v/>
      </c>
      <c r="M52" s="260"/>
      <c r="N52" s="91"/>
      <c r="O52" s="91" t="str">
        <f t="shared" si="1"/>
        <v/>
      </c>
      <c r="P52" s="94">
        <f t="shared" si="2"/>
        <v>0</v>
      </c>
      <c r="Q52" s="94">
        <f t="shared" si="2"/>
        <v>0</v>
      </c>
      <c r="R52" s="218">
        <f>(ROUND((F52/100*'Member Info'!$W$2), 2))</f>
        <v>0</v>
      </c>
      <c r="S52" s="218" t="e">
        <f t="shared" si="3"/>
        <v>#VALUE!</v>
      </c>
      <c r="T52" s="218" t="str">
        <f t="shared" si="4"/>
        <v/>
      </c>
      <c r="U52" s="227" t="str">
        <f t="shared" si="5"/>
        <v/>
      </c>
      <c r="V52" s="228" t="str">
        <f t="shared" si="6"/>
        <v/>
      </c>
      <c r="W52" s="228" t="str">
        <f t="shared" si="7"/>
        <v/>
      </c>
      <c r="X52" s="222">
        <f t="shared" si="8"/>
        <v>0</v>
      </c>
      <c r="Y52" s="110">
        <f t="shared" si="9"/>
        <v>0</v>
      </c>
      <c r="Z52" s="235" t="str">
        <f t="shared" si="10"/>
        <v/>
      </c>
      <c r="AA52" s="240" t="b">
        <f t="shared" si="11"/>
        <v>0</v>
      </c>
      <c r="AB52" s="235">
        <f t="shared" si="12"/>
        <v>0</v>
      </c>
      <c r="AC52" s="235">
        <f>IF('Member Info'!N49="",1,"")</f>
        <v>1</v>
      </c>
      <c r="AD52" s="243" t="e">
        <f t="shared" si="13"/>
        <v>#VALUE!</v>
      </c>
      <c r="AE52" s="130" t="str">
        <f t="shared" si="0"/>
        <v/>
      </c>
      <c r="AF52" s="124">
        <f t="shared" si="14"/>
        <v>1</v>
      </c>
      <c r="AG52" s="124" t="str">
        <f>IF('Member Info'!N49&lt;&gt;"",IF(AND('Member Info'!N49&lt;=$U$1,'Member Info'!N49&gt;=$T$1),1,0),"")</f>
        <v/>
      </c>
      <c r="AI52" s="124" t="b">
        <f t="shared" si="15"/>
        <v>0</v>
      </c>
      <c r="AJ52" s="124">
        <f t="shared" si="16"/>
        <v>0</v>
      </c>
      <c r="AL52" s="124">
        <f t="shared" si="17"/>
        <v>0</v>
      </c>
      <c r="AM52" s="124">
        <f>IF('Member Info'!F49&gt;$T$1,1,0)</f>
        <v>0</v>
      </c>
      <c r="AN52" s="124" t="b">
        <f>IF(ISERROR(T52),ERROR.TYPE(#REF!)=ERROR.TYPE(T52),FALSE)</f>
        <v>0</v>
      </c>
      <c r="AO52" s="124" t="b">
        <f>IF(ISERROR(U52),ERROR.TYPE(#REF!)=ERROR.TYPE(U52),FALSE)</f>
        <v>0</v>
      </c>
      <c r="AP52" s="124">
        <f>IF('Member Info'!F49&gt;'GP1 April 25'!$U$1,1,0)</f>
        <v>0</v>
      </c>
      <c r="AQ52" s="124">
        <f t="shared" si="18"/>
        <v>0</v>
      </c>
      <c r="AR52" s="124">
        <f t="shared" si="19"/>
        <v>0</v>
      </c>
      <c r="AS52" s="124">
        <f t="shared" si="20"/>
        <v>1</v>
      </c>
    </row>
    <row r="53" spans="1:50" x14ac:dyDescent="0.25">
      <c r="A53" s="4">
        <v>22</v>
      </c>
      <c r="B53" s="164">
        <f>'Member Info'!D50</f>
        <v>0</v>
      </c>
      <c r="C53" s="164">
        <f>'Member Info'!E50</f>
        <v>0</v>
      </c>
      <c r="D53" s="164" t="str">
        <f>'Member Info'!G50</f>
        <v/>
      </c>
      <c r="E53" s="165">
        <f>'Member Info'!B50</f>
        <v>0</v>
      </c>
      <c r="F53" s="242"/>
      <c r="G53" s="166" t="str">
        <f>IF(E53=0,"",('Member Info'!K50+'Member Info'!L50))</f>
        <v/>
      </c>
      <c r="H53" s="419"/>
      <c r="I53" s="419"/>
      <c r="J53" s="26"/>
      <c r="K53" s="26"/>
      <c r="L53" s="384" t="str">
        <f>IF(E53=0,"",IF('Member Info'!F50&gt;$U$1,CONCATENATE("Joined with practice on ", TEXT('Member Info'!F50, "DD/MM/YYYY")),IF('Member Info'!N50&lt;&gt;"",IF('Member Info'!N50&lt;$T$1,CONCATENATE("Left Scheme on ", TEXT('Member Info'!N50, "DD/MM/YYYY")),IF(OR(G53="",G53=0),"Error Detected, No rate entered",IF(E53=0,"",IF(F53="","Error Detected, No Pensionable pay",IF(AS53=1,"No Part Time Status Entered",IF(AR53=1,"No Part Time Hours Entered",IF(ISERROR(AD53)," Unknown Values entered.",IF(V53+W53&lt;1,"Acceptable",IF(T53+U53=200, "No Contributions Entered", IF(M53="","Error Detected, Choose reason&gt;",IF(Z53="1",IF(V53=1,"Please Enter Deemed Pensionable Pay","Add Any Relevant Details Above"),"Please Give Details Above"))))))))))),IF(OR(G53="",G53=0),"Error Detected, No rate entered",IF(E53=0,"",IF(F53="","Error Detected, No Pensionable pay",IF(AS53=1,"No Part Time Status Entered",IF(AR53=1,"No Part Time Hours Entered",IF(ISERROR(AD53)," Unknown Values entered.",IF(V53+W53&lt;1,"Acceptable",IF(T53+U53=200, "No Contributions Entered", IF(M53="","Error Detected, Choose reason&gt;",IF(Z53="1",IF(V53=1,"Please Enter Deemed Pensionable Pay","Add relevant Details Above"),"Please give details Above")))))))))))))</f>
        <v/>
      </c>
      <c r="M53" s="260"/>
      <c r="N53" s="91"/>
      <c r="O53" s="91" t="str">
        <f t="shared" si="1"/>
        <v/>
      </c>
      <c r="P53" s="94">
        <f t="shared" si="2"/>
        <v>0</v>
      </c>
      <c r="Q53" s="94">
        <f t="shared" si="2"/>
        <v>0</v>
      </c>
      <c r="R53" s="218">
        <f>(ROUND((F53/100*'Member Info'!$W$2), 2))</f>
        <v>0</v>
      </c>
      <c r="S53" s="218" t="e">
        <f t="shared" si="3"/>
        <v>#VALUE!</v>
      </c>
      <c r="T53" s="218" t="str">
        <f t="shared" si="4"/>
        <v/>
      </c>
      <c r="U53" s="227" t="str">
        <f t="shared" si="5"/>
        <v/>
      </c>
      <c r="V53" s="228" t="str">
        <f t="shared" si="6"/>
        <v/>
      </c>
      <c r="W53" s="228" t="str">
        <f t="shared" si="7"/>
        <v/>
      </c>
      <c r="X53" s="222">
        <f t="shared" si="8"/>
        <v>0</v>
      </c>
      <c r="Y53" s="110">
        <f t="shared" si="9"/>
        <v>0</v>
      </c>
      <c r="Z53" s="235" t="str">
        <f t="shared" si="10"/>
        <v/>
      </c>
      <c r="AA53" s="240" t="b">
        <f t="shared" si="11"/>
        <v>0</v>
      </c>
      <c r="AB53" s="235">
        <f t="shared" si="12"/>
        <v>0</v>
      </c>
      <c r="AC53" s="235">
        <f>IF('Member Info'!N50="",1,"")</f>
        <v>1</v>
      </c>
      <c r="AD53" s="243" t="e">
        <f t="shared" si="13"/>
        <v>#VALUE!</v>
      </c>
      <c r="AE53" s="130" t="str">
        <f t="shared" si="0"/>
        <v/>
      </c>
      <c r="AF53" s="124">
        <f t="shared" si="14"/>
        <v>1</v>
      </c>
      <c r="AG53" s="124" t="str">
        <f>IF('Member Info'!N50&lt;&gt;"",IF(AND('Member Info'!N50&lt;=$U$1,'Member Info'!N50&gt;=$T$1),1,0),"")</f>
        <v/>
      </c>
      <c r="AI53" s="124" t="b">
        <f t="shared" si="15"/>
        <v>0</v>
      </c>
      <c r="AJ53" s="124">
        <f t="shared" si="16"/>
        <v>0</v>
      </c>
      <c r="AL53" s="124">
        <f t="shared" si="17"/>
        <v>0</v>
      </c>
      <c r="AM53" s="124">
        <f>IF('Member Info'!F50&gt;$T$1,1,0)</f>
        <v>0</v>
      </c>
      <c r="AN53" s="124" t="b">
        <f>IF(ISERROR(T53),ERROR.TYPE(#REF!)=ERROR.TYPE(T53),FALSE)</f>
        <v>0</v>
      </c>
      <c r="AO53" s="124" t="b">
        <f>IF(ISERROR(U53),ERROR.TYPE(#REF!)=ERROR.TYPE(U53),FALSE)</f>
        <v>0</v>
      </c>
      <c r="AP53" s="124">
        <f>IF('Member Info'!F50&gt;'GP1 April 25'!$U$1,1,0)</f>
        <v>0</v>
      </c>
      <c r="AQ53" s="124">
        <f t="shared" si="18"/>
        <v>0</v>
      </c>
      <c r="AR53" s="124">
        <f t="shared" si="19"/>
        <v>0</v>
      </c>
      <c r="AS53" s="124">
        <f t="shared" si="20"/>
        <v>1</v>
      </c>
    </row>
    <row r="54" spans="1:50" x14ac:dyDescent="0.25">
      <c r="A54" s="4">
        <v>23</v>
      </c>
      <c r="B54" s="164">
        <f>'Member Info'!D51</f>
        <v>0</v>
      </c>
      <c r="C54" s="164">
        <f>'Member Info'!E51</f>
        <v>0</v>
      </c>
      <c r="D54" s="164" t="str">
        <f>'Member Info'!G51</f>
        <v/>
      </c>
      <c r="E54" s="165">
        <f>'Member Info'!B51</f>
        <v>0</v>
      </c>
      <c r="F54" s="242"/>
      <c r="G54" s="166" t="str">
        <f>IF(E54=0,"",('Member Info'!K51+'Member Info'!L51))</f>
        <v/>
      </c>
      <c r="H54" s="419"/>
      <c r="I54" s="419"/>
      <c r="J54" s="26"/>
      <c r="K54" s="26"/>
      <c r="L54" s="384" t="str">
        <f>IF(E54=0,"",IF('Member Info'!F51&gt;$U$1,CONCATENATE("Joined with practice on ", TEXT('Member Info'!F51, "DD/MM/YYYY")),IF('Member Info'!N51&lt;&gt;"",IF('Member Info'!N51&lt;$T$1,CONCATENATE("Left Scheme on ", TEXT('Member Info'!N51, "DD/MM/YYYY")),IF(OR(G54="",G54=0),"Error Detected, No rate entered",IF(E54=0,"",IF(F54="","Error Detected, No Pensionable pay",IF(AS54=1,"No Part Time Status Entered",IF(AR54=1,"No Part Time Hours Entered",IF(ISERROR(AD54)," Unknown Values entered.",IF(V54+W54&lt;1,"Acceptable",IF(T54+U54=200, "No Contributions Entered", IF(M54="","Error Detected, Choose reason&gt;",IF(Z54="1",IF(V54=1,"Please Enter Deemed Pensionable Pay","Add Any Relevant Details Above"),"Please Give Details Above"))))))))))),IF(OR(G54="",G54=0),"Error Detected, No rate entered",IF(E54=0,"",IF(F54="","Error Detected, No Pensionable pay",IF(AS54=1,"No Part Time Status Entered",IF(AR54=1,"No Part Time Hours Entered",IF(ISERROR(AD54)," Unknown Values entered.",IF(V54+W54&lt;1,"Acceptable",IF(T54+U54=200, "No Contributions Entered", IF(M54="","Error Detected, Choose reason&gt;",IF(Z54="1",IF(V54=1,"Please Enter Deemed Pensionable Pay","Add relevant Details Above"),"Please give details Above")))))))))))))</f>
        <v/>
      </c>
      <c r="M54" s="260"/>
      <c r="N54" s="91"/>
      <c r="O54" s="91" t="str">
        <f t="shared" si="1"/>
        <v/>
      </c>
      <c r="P54" s="94">
        <f t="shared" si="2"/>
        <v>0</v>
      </c>
      <c r="Q54" s="94">
        <f t="shared" si="2"/>
        <v>0</v>
      </c>
      <c r="R54" s="218">
        <f>(ROUND((F54/100*'Member Info'!$W$2), 2))</f>
        <v>0</v>
      </c>
      <c r="S54" s="218" t="e">
        <f t="shared" si="3"/>
        <v>#VALUE!</v>
      </c>
      <c r="T54" s="218" t="str">
        <f t="shared" si="4"/>
        <v/>
      </c>
      <c r="U54" s="227" t="str">
        <f t="shared" si="5"/>
        <v/>
      </c>
      <c r="V54" s="228" t="str">
        <f t="shared" si="6"/>
        <v/>
      </c>
      <c r="W54" s="228" t="str">
        <f t="shared" si="7"/>
        <v/>
      </c>
      <c r="X54" s="222">
        <f t="shared" si="8"/>
        <v>0</v>
      </c>
      <c r="Y54" s="110">
        <f t="shared" si="9"/>
        <v>0</v>
      </c>
      <c r="Z54" s="235" t="str">
        <f t="shared" si="10"/>
        <v/>
      </c>
      <c r="AA54" s="240" t="b">
        <f t="shared" si="11"/>
        <v>0</v>
      </c>
      <c r="AB54" s="235">
        <f t="shared" si="12"/>
        <v>0</v>
      </c>
      <c r="AC54" s="235">
        <f>IF('Member Info'!N51="",1,"")</f>
        <v>1</v>
      </c>
      <c r="AD54" s="243" t="e">
        <f t="shared" si="13"/>
        <v>#VALUE!</v>
      </c>
      <c r="AE54" s="130" t="str">
        <f t="shared" si="0"/>
        <v/>
      </c>
      <c r="AF54" s="124">
        <f t="shared" si="14"/>
        <v>1</v>
      </c>
      <c r="AG54" s="124" t="str">
        <f>IF('Member Info'!N51&lt;&gt;"",IF(AND('Member Info'!N51&lt;=$U$1,'Member Info'!N51&gt;=$T$1),1,0),"")</f>
        <v/>
      </c>
      <c r="AI54" s="124" t="b">
        <f t="shared" si="15"/>
        <v>0</v>
      </c>
      <c r="AJ54" s="124">
        <f t="shared" si="16"/>
        <v>0</v>
      </c>
      <c r="AL54" s="124">
        <f t="shared" si="17"/>
        <v>0</v>
      </c>
      <c r="AM54" s="124">
        <f>IF('Member Info'!F51&gt;$T$1,1,0)</f>
        <v>0</v>
      </c>
      <c r="AN54" s="124" t="b">
        <f>IF(ISERROR(T54),ERROR.TYPE(#REF!)=ERROR.TYPE(T54),FALSE)</f>
        <v>0</v>
      </c>
      <c r="AO54" s="124" t="b">
        <f>IF(ISERROR(U54),ERROR.TYPE(#REF!)=ERROR.TYPE(U54),FALSE)</f>
        <v>0</v>
      </c>
      <c r="AP54" s="124">
        <f>IF('Member Info'!F51&gt;'GP1 April 25'!$U$1,1,0)</f>
        <v>0</v>
      </c>
      <c r="AQ54" s="124">
        <f t="shared" si="18"/>
        <v>0</v>
      </c>
      <c r="AR54" s="124">
        <f t="shared" si="19"/>
        <v>0</v>
      </c>
      <c r="AS54" s="124">
        <f t="shared" si="20"/>
        <v>1</v>
      </c>
    </row>
    <row r="55" spans="1:50" x14ac:dyDescent="0.25">
      <c r="A55" s="4">
        <v>24</v>
      </c>
      <c r="B55" s="164">
        <f>'Member Info'!D52</f>
        <v>0</v>
      </c>
      <c r="C55" s="164">
        <f>'Member Info'!E52</f>
        <v>0</v>
      </c>
      <c r="D55" s="164" t="str">
        <f>'Member Info'!G52</f>
        <v/>
      </c>
      <c r="E55" s="165">
        <f>'Member Info'!B52</f>
        <v>0</v>
      </c>
      <c r="F55" s="242"/>
      <c r="G55" s="166" t="str">
        <f>IF(E55=0,"",('Member Info'!K52+'Member Info'!L52))</f>
        <v/>
      </c>
      <c r="H55" s="419"/>
      <c r="I55" s="419"/>
      <c r="J55" s="26"/>
      <c r="K55" s="26"/>
      <c r="L55" s="384" t="str">
        <f>IF(E55=0,"",IF('Member Info'!F52&gt;$U$1,CONCATENATE("Joined with practice on ", TEXT('Member Info'!F52, "DD/MM/YYYY")),IF('Member Info'!N52&lt;&gt;"",IF('Member Info'!N52&lt;$T$1,CONCATENATE("Left Scheme on ", TEXT('Member Info'!N52, "DD/MM/YYYY")),IF(OR(G55="",G55=0),"Error Detected, No rate entered",IF(E55=0,"",IF(F55="","Error Detected, No Pensionable pay",IF(AS55=1,"No Part Time Status Entered",IF(AR55=1,"No Part Time Hours Entered",IF(ISERROR(AD55)," Unknown Values entered.",IF(V55+W55&lt;1,"Acceptable",IF(T55+U55=200, "No Contributions Entered", IF(M55="","Error Detected, Choose reason&gt;",IF(Z55="1",IF(V55=1,"Please Enter Deemed Pensionable Pay","Add Any Relevant Details Above"),"Please Give Details Above"))))))))))),IF(OR(G55="",G55=0),"Error Detected, No rate entered",IF(E55=0,"",IF(F55="","Error Detected, No Pensionable pay",IF(AS55=1,"No Part Time Status Entered",IF(AR55=1,"No Part Time Hours Entered",IF(ISERROR(AD55)," Unknown Values entered.",IF(V55+W55&lt;1,"Acceptable",IF(T55+U55=200, "No Contributions Entered", IF(M55="","Error Detected, Choose reason&gt;",IF(Z55="1",IF(V55=1,"Please Enter Deemed Pensionable Pay","Add relevant Details Above"),"Please give details Above")))))))))))))</f>
        <v/>
      </c>
      <c r="M55" s="260"/>
      <c r="N55" s="91"/>
      <c r="O55" s="91" t="str">
        <f t="shared" si="1"/>
        <v/>
      </c>
      <c r="P55" s="94">
        <f t="shared" si="2"/>
        <v>0</v>
      </c>
      <c r="Q55" s="94">
        <f t="shared" si="2"/>
        <v>0</v>
      </c>
      <c r="R55" s="218">
        <f>(ROUND((F55/100*'Member Info'!$W$2), 2))</f>
        <v>0</v>
      </c>
      <c r="S55" s="218" t="e">
        <f t="shared" si="3"/>
        <v>#VALUE!</v>
      </c>
      <c r="T55" s="218" t="str">
        <f t="shared" si="4"/>
        <v/>
      </c>
      <c r="U55" s="227" t="str">
        <f t="shared" si="5"/>
        <v/>
      </c>
      <c r="V55" s="228" t="str">
        <f t="shared" si="6"/>
        <v/>
      </c>
      <c r="W55" s="228" t="str">
        <f t="shared" si="7"/>
        <v/>
      </c>
      <c r="X55" s="222">
        <f t="shared" si="8"/>
        <v>0</v>
      </c>
      <c r="Y55" s="110">
        <f t="shared" si="9"/>
        <v>0</v>
      </c>
      <c r="Z55" s="235" t="str">
        <f t="shared" si="10"/>
        <v/>
      </c>
      <c r="AA55" s="240" t="b">
        <f t="shared" si="11"/>
        <v>0</v>
      </c>
      <c r="AB55" s="235">
        <f t="shared" si="12"/>
        <v>0</v>
      </c>
      <c r="AC55" s="235">
        <f>IF('Member Info'!N52="",1,"")</f>
        <v>1</v>
      </c>
      <c r="AD55" s="243" t="e">
        <f t="shared" si="13"/>
        <v>#VALUE!</v>
      </c>
      <c r="AE55" s="130" t="str">
        <f t="shared" si="0"/>
        <v/>
      </c>
      <c r="AF55" s="124">
        <f t="shared" si="14"/>
        <v>1</v>
      </c>
      <c r="AG55" s="124" t="str">
        <f>IF('Member Info'!N52&lt;&gt;"",IF(AND('Member Info'!N52&lt;=$U$1,'Member Info'!N52&gt;=$T$1),1,0),"")</f>
        <v/>
      </c>
      <c r="AI55" s="124" t="b">
        <f t="shared" si="15"/>
        <v>0</v>
      </c>
      <c r="AJ55" s="124">
        <f t="shared" si="16"/>
        <v>0</v>
      </c>
      <c r="AL55" s="124">
        <f t="shared" si="17"/>
        <v>0</v>
      </c>
      <c r="AM55" s="124">
        <f>IF('Member Info'!F52&gt;$T$1,1,0)</f>
        <v>0</v>
      </c>
      <c r="AN55" s="124" t="b">
        <f>IF(ISERROR(T55),ERROR.TYPE(#REF!)=ERROR.TYPE(T55),FALSE)</f>
        <v>0</v>
      </c>
      <c r="AO55" s="124" t="b">
        <f>IF(ISERROR(U55),ERROR.TYPE(#REF!)=ERROR.TYPE(U55),FALSE)</f>
        <v>0</v>
      </c>
      <c r="AP55" s="124">
        <f>IF('Member Info'!F52&gt;'GP1 April 25'!$U$1,1,0)</f>
        <v>0</v>
      </c>
      <c r="AQ55" s="124">
        <f t="shared" si="18"/>
        <v>0</v>
      </c>
      <c r="AR55" s="124">
        <f t="shared" si="19"/>
        <v>0</v>
      </c>
      <c r="AS55" s="124">
        <f t="shared" si="20"/>
        <v>1</v>
      </c>
    </row>
    <row r="56" spans="1:50" x14ac:dyDescent="0.25">
      <c r="A56" s="4">
        <v>25</v>
      </c>
      <c r="B56" s="164">
        <f>'Member Info'!D53</f>
        <v>0</v>
      </c>
      <c r="C56" s="164">
        <f>'Member Info'!E53</f>
        <v>0</v>
      </c>
      <c r="D56" s="164" t="str">
        <f>'Member Info'!G53</f>
        <v/>
      </c>
      <c r="E56" s="165">
        <f>'Member Info'!B53</f>
        <v>0</v>
      </c>
      <c r="F56" s="242"/>
      <c r="G56" s="166" t="str">
        <f>IF(E56=0,"",('Member Info'!K53+'Member Info'!L53))</f>
        <v/>
      </c>
      <c r="H56" s="419"/>
      <c r="I56" s="419"/>
      <c r="J56" s="26"/>
      <c r="K56" s="26"/>
      <c r="L56" s="384" t="str">
        <f>IF(E56=0,"",IF('Member Info'!F53&gt;$U$1,CONCATENATE("Joined with practice on ", TEXT('Member Info'!F53, "DD/MM/YYYY")),IF('Member Info'!N53&lt;&gt;"",IF('Member Info'!N53&lt;$T$1,CONCATENATE("Left Scheme on ", TEXT('Member Info'!N53, "DD/MM/YYYY")),IF(OR(G56="",G56=0),"Error Detected, No rate entered",IF(E56=0,"",IF(F56="","Error Detected, No Pensionable pay",IF(AS56=1,"No Part Time Status Entered",IF(AR56=1,"No Part Time Hours Entered",IF(ISERROR(AD56)," Unknown Values entered.",IF(V56+W56&lt;1,"Acceptable",IF(T56+U56=200, "No Contributions Entered", IF(M56="","Error Detected, Choose reason&gt;",IF(Z56="1",IF(V56=1,"Please Enter Deemed Pensionable Pay","Add Any Relevant Details Above"),"Please Give Details Above"))))))))))),IF(OR(G56="",G56=0),"Error Detected, No rate entered",IF(E56=0,"",IF(F56="","Error Detected, No Pensionable pay",IF(AS56=1,"No Part Time Status Entered",IF(AR56=1,"No Part Time Hours Entered",IF(ISERROR(AD56)," Unknown Values entered.",IF(V56+W56&lt;1,"Acceptable",IF(T56+U56=200, "No Contributions Entered", IF(M56="","Error Detected, Choose reason&gt;",IF(Z56="1",IF(V56=1,"Please Enter Deemed Pensionable Pay","Add relevant Details Above"),"Please give details Above")))))))))))))</f>
        <v/>
      </c>
      <c r="M56" s="260"/>
      <c r="N56" s="91"/>
      <c r="O56" s="91" t="str">
        <f t="shared" si="1"/>
        <v/>
      </c>
      <c r="P56" s="94">
        <f t="shared" si="2"/>
        <v>0</v>
      </c>
      <c r="Q56" s="94">
        <f t="shared" si="2"/>
        <v>0</v>
      </c>
      <c r="R56" s="218">
        <f>(ROUND((F56/100*'Member Info'!$W$2), 2))</f>
        <v>0</v>
      </c>
      <c r="S56" s="218" t="e">
        <f t="shared" si="3"/>
        <v>#VALUE!</v>
      </c>
      <c r="T56" s="218" t="str">
        <f t="shared" si="4"/>
        <v/>
      </c>
      <c r="U56" s="227" t="str">
        <f t="shared" si="5"/>
        <v/>
      </c>
      <c r="V56" s="228" t="str">
        <f t="shared" si="6"/>
        <v/>
      </c>
      <c r="W56" s="228" t="str">
        <f t="shared" si="7"/>
        <v/>
      </c>
      <c r="X56" s="222">
        <f t="shared" si="8"/>
        <v>0</v>
      </c>
      <c r="Y56" s="110">
        <f t="shared" si="9"/>
        <v>0</v>
      </c>
      <c r="Z56" s="235" t="str">
        <f t="shared" si="10"/>
        <v/>
      </c>
      <c r="AA56" s="240" t="b">
        <f t="shared" si="11"/>
        <v>0</v>
      </c>
      <c r="AB56" s="235">
        <f t="shared" si="12"/>
        <v>0</v>
      </c>
      <c r="AC56" s="235">
        <f>IF('Member Info'!N53="",1,"")</f>
        <v>1</v>
      </c>
      <c r="AD56" s="243" t="e">
        <f t="shared" si="13"/>
        <v>#VALUE!</v>
      </c>
      <c r="AE56" s="130" t="str">
        <f t="shared" si="0"/>
        <v/>
      </c>
      <c r="AF56" s="124">
        <f t="shared" si="14"/>
        <v>1</v>
      </c>
      <c r="AG56" s="124" t="str">
        <f>IF('Member Info'!N53&lt;&gt;"",IF(AND('Member Info'!N53&lt;=$U$1,'Member Info'!N53&gt;=$T$1),1,0),"")</f>
        <v/>
      </c>
      <c r="AI56" s="124" t="b">
        <f t="shared" si="15"/>
        <v>0</v>
      </c>
      <c r="AJ56" s="124">
        <f t="shared" si="16"/>
        <v>0</v>
      </c>
      <c r="AL56" s="124">
        <f t="shared" si="17"/>
        <v>0</v>
      </c>
      <c r="AM56" s="124">
        <f>IF('Member Info'!F53&gt;$T$1,1,0)</f>
        <v>0</v>
      </c>
      <c r="AN56" s="124" t="b">
        <f>IF(ISERROR(T56),ERROR.TYPE(#REF!)=ERROR.TYPE(T56),FALSE)</f>
        <v>0</v>
      </c>
      <c r="AO56" s="124" t="b">
        <f>IF(ISERROR(U56),ERROR.TYPE(#REF!)=ERROR.TYPE(U56),FALSE)</f>
        <v>0</v>
      </c>
      <c r="AP56" s="124">
        <f>IF('Member Info'!F53&gt;'GP1 April 25'!$U$1,1,0)</f>
        <v>0</v>
      </c>
      <c r="AQ56" s="124">
        <f t="shared" si="18"/>
        <v>0</v>
      </c>
      <c r="AR56" s="124">
        <f t="shared" si="19"/>
        <v>0</v>
      </c>
      <c r="AS56" s="124">
        <f t="shared" si="20"/>
        <v>1</v>
      </c>
    </row>
    <row r="57" spans="1:50" x14ac:dyDescent="0.25">
      <c r="A57" s="4">
        <v>26</v>
      </c>
      <c r="B57" s="164">
        <f>'Member Info'!D54</f>
        <v>0</v>
      </c>
      <c r="C57" s="164">
        <f>'Member Info'!E54</f>
        <v>0</v>
      </c>
      <c r="D57" s="164" t="str">
        <f>'Member Info'!G54</f>
        <v/>
      </c>
      <c r="E57" s="165">
        <f>'Member Info'!B54</f>
        <v>0</v>
      </c>
      <c r="F57" s="242"/>
      <c r="G57" s="166" t="str">
        <f>IF(E57=0,"",('Member Info'!K54+'Member Info'!L54))</f>
        <v/>
      </c>
      <c r="H57" s="419"/>
      <c r="I57" s="419"/>
      <c r="J57" s="26"/>
      <c r="K57" s="26"/>
      <c r="L57" s="384" t="str">
        <f>IF(E57=0,"",IF('Member Info'!F54&gt;$U$1,CONCATENATE("Joined with practice on ", TEXT('Member Info'!F54, "DD/MM/YYYY")),IF('Member Info'!N54&lt;&gt;"",IF('Member Info'!N54&lt;$T$1,CONCATENATE("Left Scheme on ", TEXT('Member Info'!N54, "DD/MM/YYYY")),IF(OR(G57="",G57=0),"Error Detected, No rate entered",IF(E57=0,"",IF(F57="","Error Detected, No Pensionable pay",IF(AS57=1,"No Part Time Status Entered",IF(AR57=1,"No Part Time Hours Entered",IF(ISERROR(AD57)," Unknown Values entered.",IF(V57+W57&lt;1,"Acceptable",IF(T57+U57=200, "No Contributions Entered", IF(M57="","Error Detected, Choose reason&gt;",IF(Z57="1",IF(V57=1,"Please Enter Deemed Pensionable Pay","Add Any Relevant Details Above"),"Please Give Details Above"))))))))))),IF(OR(G57="",G57=0),"Error Detected, No rate entered",IF(E57=0,"",IF(F57="","Error Detected, No Pensionable pay",IF(AS57=1,"No Part Time Status Entered",IF(AR57=1,"No Part Time Hours Entered",IF(ISERROR(AD57)," Unknown Values entered.",IF(V57+W57&lt;1,"Acceptable",IF(T57+U57=200, "No Contributions Entered", IF(M57="","Error Detected, Choose reason&gt;",IF(Z57="1",IF(V57=1,"Please Enter Deemed Pensionable Pay","Add relevant Details Above"),"Please give details Above")))))))))))))</f>
        <v/>
      </c>
      <c r="M57" s="260"/>
      <c r="N57" s="91"/>
      <c r="O57" s="91" t="str">
        <f t="shared" si="1"/>
        <v/>
      </c>
      <c r="P57" s="94">
        <f t="shared" si="2"/>
        <v>0</v>
      </c>
      <c r="Q57" s="94">
        <f t="shared" si="2"/>
        <v>0</v>
      </c>
      <c r="R57" s="218">
        <f>(ROUND((F57/100*'Member Info'!$W$2), 2))</f>
        <v>0</v>
      </c>
      <c r="S57" s="218" t="e">
        <f t="shared" si="3"/>
        <v>#VALUE!</v>
      </c>
      <c r="T57" s="218" t="str">
        <f t="shared" si="4"/>
        <v/>
      </c>
      <c r="U57" s="227" t="str">
        <f t="shared" si="5"/>
        <v/>
      </c>
      <c r="V57" s="228" t="str">
        <f t="shared" si="6"/>
        <v/>
      </c>
      <c r="W57" s="228" t="str">
        <f t="shared" si="7"/>
        <v/>
      </c>
      <c r="X57" s="222">
        <f t="shared" si="8"/>
        <v>0</v>
      </c>
      <c r="Y57" s="110">
        <f t="shared" si="9"/>
        <v>0</v>
      </c>
      <c r="Z57" s="235" t="str">
        <f t="shared" si="10"/>
        <v/>
      </c>
      <c r="AA57" s="240" t="b">
        <f t="shared" si="11"/>
        <v>0</v>
      </c>
      <c r="AB57" s="235">
        <f t="shared" si="12"/>
        <v>0</v>
      </c>
      <c r="AC57" s="235">
        <f>IF('Member Info'!N54="",1,"")</f>
        <v>1</v>
      </c>
      <c r="AD57" s="243" t="e">
        <f t="shared" si="13"/>
        <v>#VALUE!</v>
      </c>
      <c r="AE57" s="130" t="str">
        <f t="shared" si="0"/>
        <v/>
      </c>
      <c r="AF57" s="124">
        <f t="shared" si="14"/>
        <v>1</v>
      </c>
      <c r="AG57" s="124" t="str">
        <f>IF('Member Info'!N54&lt;&gt;"",IF(AND('Member Info'!N54&lt;=$U$1,'Member Info'!N54&gt;=$T$1),1,0),"")</f>
        <v/>
      </c>
      <c r="AI57" s="124" t="b">
        <f t="shared" si="15"/>
        <v>0</v>
      </c>
      <c r="AJ57" s="124">
        <f t="shared" si="16"/>
        <v>0</v>
      </c>
      <c r="AL57" s="124">
        <f t="shared" si="17"/>
        <v>0</v>
      </c>
      <c r="AM57" s="124">
        <f>IF('Member Info'!F54&gt;$T$1,1,0)</f>
        <v>0</v>
      </c>
      <c r="AN57" s="124" t="b">
        <f>IF(ISERROR(T57),ERROR.TYPE(#REF!)=ERROR.TYPE(T57),FALSE)</f>
        <v>0</v>
      </c>
      <c r="AO57" s="124" t="b">
        <f>IF(ISERROR(U57),ERROR.TYPE(#REF!)=ERROR.TYPE(U57),FALSE)</f>
        <v>0</v>
      </c>
      <c r="AP57" s="124">
        <f>IF('Member Info'!F54&gt;'GP1 April 25'!$U$1,1,0)</f>
        <v>0</v>
      </c>
      <c r="AQ57" s="124">
        <f t="shared" si="18"/>
        <v>0</v>
      </c>
      <c r="AR57" s="124">
        <f t="shared" si="19"/>
        <v>0</v>
      </c>
      <c r="AS57" s="124">
        <f t="shared" si="20"/>
        <v>1</v>
      </c>
    </row>
    <row r="58" spans="1:50" x14ac:dyDescent="0.25">
      <c r="A58" s="4">
        <v>27</v>
      </c>
      <c r="B58" s="164">
        <f>'Member Info'!D55</f>
        <v>0</v>
      </c>
      <c r="C58" s="164">
        <f>'Member Info'!E55</f>
        <v>0</v>
      </c>
      <c r="D58" s="164" t="str">
        <f>'Member Info'!G55</f>
        <v/>
      </c>
      <c r="E58" s="165">
        <f>'Member Info'!B55</f>
        <v>0</v>
      </c>
      <c r="F58" s="242"/>
      <c r="G58" s="166" t="str">
        <f>IF(E58=0,"",('Member Info'!K55+'Member Info'!L55))</f>
        <v/>
      </c>
      <c r="H58" s="419"/>
      <c r="I58" s="419"/>
      <c r="J58" s="26"/>
      <c r="K58" s="26"/>
      <c r="L58" s="384" t="str">
        <f>IF(E58=0,"",IF('Member Info'!F55&gt;$U$1,CONCATENATE("Joined with practice on ", TEXT('Member Info'!F55, "DD/MM/YYYY")),IF('Member Info'!N55&lt;&gt;"",IF('Member Info'!N55&lt;$T$1,CONCATENATE("Left Scheme on ", TEXT('Member Info'!N55, "DD/MM/YYYY")),IF(OR(G58="",G58=0),"Error Detected, No rate entered",IF(E58=0,"",IF(F58="","Error Detected, No Pensionable pay",IF(AS58=1,"No Part Time Status Entered",IF(AR58=1,"No Part Time Hours Entered",IF(ISERROR(AD58)," Unknown Values entered.",IF(V58+W58&lt;1,"Acceptable",IF(T58+U58=200, "No Contributions Entered", IF(M58="","Error Detected, Choose reason&gt;",IF(Z58="1",IF(V58=1,"Please Enter Deemed Pensionable Pay","Add Any Relevant Details Above"),"Please Give Details Above"))))))))))),IF(OR(G58="",G58=0),"Error Detected, No rate entered",IF(E58=0,"",IF(F58="","Error Detected, No Pensionable pay",IF(AS58=1,"No Part Time Status Entered",IF(AR58=1,"No Part Time Hours Entered",IF(ISERROR(AD58)," Unknown Values entered.",IF(V58+W58&lt;1,"Acceptable",IF(T58+U58=200, "No Contributions Entered", IF(M58="","Error Detected, Choose reason&gt;",IF(Z58="1",IF(V58=1,"Please Enter Deemed Pensionable Pay","Add relevant Details Above"),"Please give details Above")))))))))))))</f>
        <v/>
      </c>
      <c r="M58" s="260"/>
      <c r="N58" s="91"/>
      <c r="O58" s="91" t="str">
        <f t="shared" si="1"/>
        <v/>
      </c>
      <c r="P58" s="94">
        <f t="shared" si="2"/>
        <v>0</v>
      </c>
      <c r="Q58" s="94">
        <f t="shared" si="2"/>
        <v>0</v>
      </c>
      <c r="R58" s="218">
        <f>(ROUND((F58/100*'Member Info'!$W$2), 2))</f>
        <v>0</v>
      </c>
      <c r="S58" s="218" t="e">
        <f t="shared" si="3"/>
        <v>#VALUE!</v>
      </c>
      <c r="T58" s="218" t="str">
        <f t="shared" si="4"/>
        <v/>
      </c>
      <c r="U58" s="227" t="str">
        <f t="shared" si="5"/>
        <v/>
      </c>
      <c r="V58" s="228" t="str">
        <f t="shared" si="6"/>
        <v/>
      </c>
      <c r="W58" s="228" t="str">
        <f t="shared" si="7"/>
        <v/>
      </c>
      <c r="X58" s="222">
        <f t="shared" si="8"/>
        <v>0</v>
      </c>
      <c r="Y58" s="110">
        <f t="shared" si="9"/>
        <v>0</v>
      </c>
      <c r="Z58" s="235" t="str">
        <f t="shared" si="10"/>
        <v/>
      </c>
      <c r="AA58" s="240" t="b">
        <f t="shared" si="11"/>
        <v>0</v>
      </c>
      <c r="AB58" s="235">
        <f t="shared" si="12"/>
        <v>0</v>
      </c>
      <c r="AC58" s="235">
        <f>IF('Member Info'!N55="",1,"")</f>
        <v>1</v>
      </c>
      <c r="AD58" s="243" t="e">
        <f t="shared" si="13"/>
        <v>#VALUE!</v>
      </c>
      <c r="AE58" s="130" t="str">
        <f t="shared" si="0"/>
        <v/>
      </c>
      <c r="AF58" s="124">
        <f t="shared" si="14"/>
        <v>1</v>
      </c>
      <c r="AG58" s="124" t="str">
        <f>IF('Member Info'!N55&lt;&gt;"",IF(AND('Member Info'!N55&lt;=$U$1,'Member Info'!N55&gt;=$T$1),1,0),"")</f>
        <v/>
      </c>
      <c r="AI58" s="124" t="b">
        <f t="shared" si="15"/>
        <v>0</v>
      </c>
      <c r="AJ58" s="124">
        <f t="shared" si="16"/>
        <v>0</v>
      </c>
      <c r="AL58" s="124">
        <f t="shared" si="17"/>
        <v>0</v>
      </c>
      <c r="AM58" s="124">
        <f>IF('Member Info'!F55&gt;$T$1,1,0)</f>
        <v>0</v>
      </c>
      <c r="AN58" s="124" t="b">
        <f>IF(ISERROR(T58),ERROR.TYPE(#REF!)=ERROR.TYPE(T58),FALSE)</f>
        <v>0</v>
      </c>
      <c r="AO58" s="124" t="b">
        <f>IF(ISERROR(U58),ERROR.TYPE(#REF!)=ERROR.TYPE(U58),FALSE)</f>
        <v>0</v>
      </c>
      <c r="AP58" s="124">
        <f>IF('Member Info'!F55&gt;'GP1 April 25'!$U$1,1,0)</f>
        <v>0</v>
      </c>
      <c r="AQ58" s="124">
        <f t="shared" si="18"/>
        <v>0</v>
      </c>
      <c r="AR58" s="124">
        <f t="shared" si="19"/>
        <v>0</v>
      </c>
      <c r="AS58" s="124">
        <f t="shared" si="20"/>
        <v>1</v>
      </c>
    </row>
    <row r="59" spans="1:50" x14ac:dyDescent="0.25">
      <c r="A59" s="4">
        <v>28</v>
      </c>
      <c r="B59" s="164">
        <f>'Member Info'!D56</f>
        <v>0</v>
      </c>
      <c r="C59" s="164">
        <f>'Member Info'!E56</f>
        <v>0</v>
      </c>
      <c r="D59" s="164" t="str">
        <f>'Member Info'!G56</f>
        <v/>
      </c>
      <c r="E59" s="165">
        <f>'Member Info'!B56</f>
        <v>0</v>
      </c>
      <c r="F59" s="242"/>
      <c r="G59" s="166" t="str">
        <f>IF(E59=0,"",('Member Info'!K56+'Member Info'!L56))</f>
        <v/>
      </c>
      <c r="H59" s="419"/>
      <c r="I59" s="419"/>
      <c r="J59" s="26"/>
      <c r="K59" s="26"/>
      <c r="L59" s="384" t="str">
        <f>IF(E59=0,"",IF('Member Info'!F56&gt;$U$1,CONCATENATE("Joined with practice on ", TEXT('Member Info'!F56, "DD/MM/YYYY")),IF('Member Info'!N56&lt;&gt;"",IF('Member Info'!N56&lt;$T$1,CONCATENATE("Left Scheme on ", TEXT('Member Info'!N56, "DD/MM/YYYY")),IF(OR(G59="",G59=0),"Error Detected, No rate entered",IF(E59=0,"",IF(F59="","Error Detected, No Pensionable pay",IF(AS59=1,"No Part Time Status Entered",IF(AR59=1,"No Part Time Hours Entered",IF(ISERROR(AD59)," Unknown Values entered.",IF(V59+W59&lt;1,"Acceptable",IF(T59+U59=200, "No Contributions Entered", IF(M59="","Error Detected, Choose reason&gt;",IF(Z59="1",IF(V59=1,"Please Enter Deemed Pensionable Pay","Add Any Relevant Details Above"),"Please Give Details Above"))))))))))),IF(OR(G59="",G59=0),"Error Detected, No rate entered",IF(E59=0,"",IF(F59="","Error Detected, No Pensionable pay",IF(AS59=1,"No Part Time Status Entered",IF(AR59=1,"No Part Time Hours Entered",IF(ISERROR(AD59)," Unknown Values entered.",IF(V59+W59&lt;1,"Acceptable",IF(T59+U59=200, "No Contributions Entered", IF(M59="","Error Detected, Choose reason&gt;",IF(Z59="1",IF(V59=1,"Please Enter Deemed Pensionable Pay","Add relevant Details Above"),"Please give details Above")))))))))))))</f>
        <v/>
      </c>
      <c r="M59" s="260"/>
      <c r="N59" s="91"/>
      <c r="O59" s="91" t="str">
        <f t="shared" si="1"/>
        <v/>
      </c>
      <c r="P59" s="94">
        <f t="shared" si="2"/>
        <v>0</v>
      </c>
      <c r="Q59" s="94">
        <f t="shared" si="2"/>
        <v>0</v>
      </c>
      <c r="R59" s="218">
        <f>(ROUND((F59/100*'Member Info'!$W$2), 2))</f>
        <v>0</v>
      </c>
      <c r="S59" s="218" t="e">
        <f t="shared" si="3"/>
        <v>#VALUE!</v>
      </c>
      <c r="T59" s="218" t="str">
        <f t="shared" si="4"/>
        <v/>
      </c>
      <c r="U59" s="227" t="str">
        <f t="shared" si="5"/>
        <v/>
      </c>
      <c r="V59" s="228" t="str">
        <f t="shared" si="6"/>
        <v/>
      </c>
      <c r="W59" s="228" t="str">
        <f t="shared" si="7"/>
        <v/>
      </c>
      <c r="X59" s="222">
        <f t="shared" si="8"/>
        <v>0</v>
      </c>
      <c r="Y59" s="110">
        <f t="shared" si="9"/>
        <v>0</v>
      </c>
      <c r="Z59" s="235" t="str">
        <f t="shared" si="10"/>
        <v/>
      </c>
      <c r="AA59" s="240" t="b">
        <f t="shared" si="11"/>
        <v>0</v>
      </c>
      <c r="AB59" s="235">
        <f t="shared" si="12"/>
        <v>0</v>
      </c>
      <c r="AC59" s="235">
        <f>IF('Member Info'!N56="",1,"")</f>
        <v>1</v>
      </c>
      <c r="AD59" s="243" t="e">
        <f t="shared" si="13"/>
        <v>#VALUE!</v>
      </c>
      <c r="AE59" s="130" t="str">
        <f t="shared" si="0"/>
        <v/>
      </c>
      <c r="AF59" s="124">
        <f t="shared" si="14"/>
        <v>1</v>
      </c>
      <c r="AG59" s="124" t="str">
        <f>IF('Member Info'!N56&lt;&gt;"",IF(AND('Member Info'!N56&lt;=$U$1,'Member Info'!N56&gt;=$T$1),1,0),"")</f>
        <v/>
      </c>
      <c r="AI59" s="124" t="b">
        <f t="shared" si="15"/>
        <v>0</v>
      </c>
      <c r="AJ59" s="124">
        <f t="shared" si="16"/>
        <v>0</v>
      </c>
      <c r="AL59" s="124">
        <f t="shared" si="17"/>
        <v>0</v>
      </c>
      <c r="AM59" s="124">
        <f>IF('Member Info'!F56&gt;$T$1,1,0)</f>
        <v>0</v>
      </c>
      <c r="AN59" s="124" t="b">
        <f>IF(ISERROR(T59),ERROR.TYPE(#REF!)=ERROR.TYPE(T59),FALSE)</f>
        <v>0</v>
      </c>
      <c r="AO59" s="124" t="b">
        <f>IF(ISERROR(U59),ERROR.TYPE(#REF!)=ERROR.TYPE(U59),FALSE)</f>
        <v>0</v>
      </c>
      <c r="AP59" s="124">
        <f>IF('Member Info'!F56&gt;'GP1 April 25'!$U$1,1,0)</f>
        <v>0</v>
      </c>
      <c r="AQ59" s="124">
        <f t="shared" si="18"/>
        <v>0</v>
      </c>
      <c r="AR59" s="124">
        <f t="shared" si="19"/>
        <v>0</v>
      </c>
      <c r="AS59" s="124">
        <f t="shared" si="20"/>
        <v>1</v>
      </c>
    </row>
    <row r="60" spans="1:50" x14ac:dyDescent="0.25">
      <c r="A60" s="4">
        <v>29</v>
      </c>
      <c r="B60" s="164">
        <f>'Member Info'!D57</f>
        <v>0</v>
      </c>
      <c r="C60" s="164">
        <f>'Member Info'!E57</f>
        <v>0</v>
      </c>
      <c r="D60" s="164" t="str">
        <f>'Member Info'!G57</f>
        <v/>
      </c>
      <c r="E60" s="165">
        <f>'Member Info'!B57</f>
        <v>0</v>
      </c>
      <c r="F60" s="242"/>
      <c r="G60" s="166" t="str">
        <f>IF(E60=0,"",('Member Info'!K57+'Member Info'!L57))</f>
        <v/>
      </c>
      <c r="H60" s="419"/>
      <c r="I60" s="419"/>
      <c r="J60" s="26"/>
      <c r="K60" s="26"/>
      <c r="L60" s="384" t="str">
        <f>IF(E60=0,"",IF('Member Info'!F57&gt;$U$1,CONCATENATE("Joined with practice on ", TEXT('Member Info'!F57, "DD/MM/YYYY")),IF('Member Info'!N57&lt;&gt;"",IF('Member Info'!N57&lt;$T$1,CONCATENATE("Left Scheme on ", TEXT('Member Info'!N57, "DD/MM/YYYY")),IF(OR(G60="",G60=0),"Error Detected, No rate entered",IF(E60=0,"",IF(F60="","Error Detected, No Pensionable pay",IF(AS60=1,"No Part Time Status Entered",IF(AR60=1,"No Part Time Hours Entered",IF(ISERROR(AD60)," Unknown Values entered.",IF(V60+W60&lt;1,"Acceptable",IF(T60+U60=200, "No Contributions Entered", IF(M60="","Error Detected, Choose reason&gt;",IF(Z60="1",IF(V60=1,"Please Enter Deemed Pensionable Pay","Add Any Relevant Details Above"),"Please Give Details Above"))))))))))),IF(OR(G60="",G60=0),"Error Detected, No rate entered",IF(E60=0,"",IF(F60="","Error Detected, No Pensionable pay",IF(AS60=1,"No Part Time Status Entered",IF(AR60=1,"No Part Time Hours Entered",IF(ISERROR(AD60)," Unknown Values entered.",IF(V60+W60&lt;1,"Acceptable",IF(T60+U60=200, "No Contributions Entered", IF(M60="","Error Detected, Choose reason&gt;",IF(Z60="1",IF(V60=1,"Please Enter Deemed Pensionable Pay","Add relevant Details Above"),"Please give details Above")))))))))))))</f>
        <v/>
      </c>
      <c r="M60" s="260"/>
      <c r="N60" s="91"/>
      <c r="O60" s="91" t="str">
        <f t="shared" si="1"/>
        <v/>
      </c>
      <c r="P60" s="94">
        <f t="shared" si="2"/>
        <v>0</v>
      </c>
      <c r="Q60" s="94">
        <f t="shared" si="2"/>
        <v>0</v>
      </c>
      <c r="R60" s="218">
        <f>(ROUND((F60/100*'Member Info'!$W$2), 2))</f>
        <v>0</v>
      </c>
      <c r="S60" s="218" t="e">
        <f t="shared" si="3"/>
        <v>#VALUE!</v>
      </c>
      <c r="T60" s="218" t="str">
        <f t="shared" si="4"/>
        <v/>
      </c>
      <c r="U60" s="227" t="str">
        <f t="shared" si="5"/>
        <v/>
      </c>
      <c r="V60" s="228" t="str">
        <f t="shared" si="6"/>
        <v/>
      </c>
      <c r="W60" s="228" t="str">
        <f t="shared" si="7"/>
        <v/>
      </c>
      <c r="X60" s="222">
        <f t="shared" si="8"/>
        <v>0</v>
      </c>
      <c r="Y60" s="110">
        <f t="shared" si="9"/>
        <v>0</v>
      </c>
      <c r="Z60" s="235" t="str">
        <f t="shared" si="10"/>
        <v/>
      </c>
      <c r="AA60" s="240" t="b">
        <f t="shared" si="11"/>
        <v>0</v>
      </c>
      <c r="AB60" s="235">
        <f t="shared" si="12"/>
        <v>0</v>
      </c>
      <c r="AC60" s="235">
        <f>IF('Member Info'!N57="",1,"")</f>
        <v>1</v>
      </c>
      <c r="AD60" s="243" t="e">
        <f t="shared" si="13"/>
        <v>#VALUE!</v>
      </c>
      <c r="AE60" s="130" t="str">
        <f t="shared" si="0"/>
        <v/>
      </c>
      <c r="AF60" s="124">
        <f t="shared" si="14"/>
        <v>1</v>
      </c>
      <c r="AG60" s="124" t="str">
        <f>IF('Member Info'!N57&lt;&gt;"",IF(AND('Member Info'!N57&lt;=$U$1,'Member Info'!N57&gt;=$T$1),1,0),"")</f>
        <v/>
      </c>
      <c r="AI60" s="124" t="b">
        <f t="shared" si="15"/>
        <v>0</v>
      </c>
      <c r="AJ60" s="124">
        <f t="shared" si="16"/>
        <v>0</v>
      </c>
      <c r="AL60" s="124">
        <f t="shared" si="17"/>
        <v>0</v>
      </c>
      <c r="AM60" s="124">
        <f>IF('Member Info'!F57&gt;$T$1,1,0)</f>
        <v>0</v>
      </c>
      <c r="AN60" s="124" t="b">
        <f>IF(ISERROR(T60),ERROR.TYPE(#REF!)=ERROR.TYPE(T60),FALSE)</f>
        <v>0</v>
      </c>
      <c r="AO60" s="124" t="b">
        <f>IF(ISERROR(U60),ERROR.TYPE(#REF!)=ERROR.TYPE(U60),FALSE)</f>
        <v>0</v>
      </c>
      <c r="AP60" s="124">
        <f>IF('Member Info'!F57&gt;'GP1 April 25'!$U$1,1,0)</f>
        <v>0</v>
      </c>
      <c r="AQ60" s="124">
        <f t="shared" si="18"/>
        <v>0</v>
      </c>
      <c r="AR60" s="124">
        <f t="shared" si="19"/>
        <v>0</v>
      </c>
      <c r="AS60" s="124">
        <f t="shared" si="20"/>
        <v>1</v>
      </c>
    </row>
    <row r="61" spans="1:50" x14ac:dyDescent="0.25">
      <c r="A61" s="4">
        <v>30</v>
      </c>
      <c r="B61" s="164">
        <f>'Member Info'!D58</f>
        <v>0</v>
      </c>
      <c r="C61" s="164">
        <f>'Member Info'!E58</f>
        <v>0</v>
      </c>
      <c r="D61" s="164" t="str">
        <f>'Member Info'!G58</f>
        <v/>
      </c>
      <c r="E61" s="165">
        <f>'Member Info'!B58</f>
        <v>0</v>
      </c>
      <c r="F61" s="242"/>
      <c r="G61" s="166" t="str">
        <f>IF(E61=0,"",('Member Info'!K58+'Member Info'!L58))</f>
        <v/>
      </c>
      <c r="H61" s="419"/>
      <c r="I61" s="419"/>
      <c r="J61" s="26"/>
      <c r="K61" s="26"/>
      <c r="L61" s="384" t="str">
        <f>IF(E61=0,"",IF('Member Info'!F58&gt;$U$1,CONCATENATE("Joined with practice on ", TEXT('Member Info'!F58, "DD/MM/YYYY")),IF('Member Info'!N58&lt;&gt;"",IF('Member Info'!N58&lt;$T$1,CONCATENATE("Left Scheme on ", TEXT('Member Info'!N58, "DD/MM/YYYY")),IF(OR(G61="",G61=0),"Error Detected, No rate entered",IF(E61=0,"",IF(F61="","Error Detected, No Pensionable pay",IF(AS61=1,"No Part Time Status Entered",IF(AR61=1,"No Part Time Hours Entered",IF(ISERROR(AD61)," Unknown Values entered.",IF(V61+W61&lt;1,"Acceptable",IF(T61+U61=200, "No Contributions Entered", IF(M61="","Error Detected, Choose reason&gt;",IF(Z61="1",IF(V61=1,"Please Enter Deemed Pensionable Pay","Add Any Relevant Details Above"),"Please Give Details Above"))))))))))),IF(OR(G61="",G61=0),"Error Detected, No rate entered",IF(E61=0,"",IF(F61="","Error Detected, No Pensionable pay",IF(AS61=1,"No Part Time Status Entered",IF(AR61=1,"No Part Time Hours Entered",IF(ISERROR(AD61)," Unknown Values entered.",IF(V61+W61&lt;1,"Acceptable",IF(T61+U61=200, "No Contributions Entered", IF(M61="","Error Detected, Choose reason&gt;",IF(Z61="1",IF(V61=1,"Please Enter Deemed Pensionable Pay","Add relevant Details Above"),"Please give details Above")))))))))))))</f>
        <v/>
      </c>
      <c r="M61" s="260"/>
      <c r="N61" s="91"/>
      <c r="O61" s="91" t="str">
        <f t="shared" si="1"/>
        <v/>
      </c>
      <c r="P61" s="94">
        <f t="shared" si="2"/>
        <v>0</v>
      </c>
      <c r="Q61" s="94">
        <f t="shared" si="2"/>
        <v>0</v>
      </c>
      <c r="R61" s="218">
        <f>(ROUND((F61/100*'Member Info'!$W$2), 2))</f>
        <v>0</v>
      </c>
      <c r="S61" s="218" t="e">
        <f t="shared" si="3"/>
        <v>#VALUE!</v>
      </c>
      <c r="T61" s="218" t="str">
        <f t="shared" si="4"/>
        <v/>
      </c>
      <c r="U61" s="227" t="str">
        <f t="shared" si="5"/>
        <v/>
      </c>
      <c r="V61" s="228" t="str">
        <f t="shared" si="6"/>
        <v/>
      </c>
      <c r="W61" s="228" t="str">
        <f t="shared" si="7"/>
        <v/>
      </c>
      <c r="X61" s="222">
        <f t="shared" si="8"/>
        <v>0</v>
      </c>
      <c r="Y61" s="110">
        <f t="shared" si="9"/>
        <v>0</v>
      </c>
      <c r="Z61" s="235" t="str">
        <f t="shared" si="10"/>
        <v/>
      </c>
      <c r="AA61" s="240" t="b">
        <f t="shared" si="11"/>
        <v>0</v>
      </c>
      <c r="AB61" s="235">
        <f t="shared" si="12"/>
        <v>0</v>
      </c>
      <c r="AC61" s="235">
        <f>IF('Member Info'!N58="",1,"")</f>
        <v>1</v>
      </c>
      <c r="AD61" s="243" t="e">
        <f t="shared" si="13"/>
        <v>#VALUE!</v>
      </c>
      <c r="AE61" s="130" t="str">
        <f t="shared" si="0"/>
        <v/>
      </c>
      <c r="AF61" s="124">
        <f t="shared" si="14"/>
        <v>1</v>
      </c>
      <c r="AG61" s="124" t="str">
        <f>IF('Member Info'!N58&lt;&gt;"",IF(AND('Member Info'!N58&lt;=$U$1,'Member Info'!N58&gt;=$T$1),1,0),"")</f>
        <v/>
      </c>
      <c r="AI61" s="124" t="b">
        <f t="shared" si="15"/>
        <v>0</v>
      </c>
      <c r="AJ61" s="124">
        <f t="shared" si="16"/>
        <v>0</v>
      </c>
      <c r="AL61" s="124">
        <f t="shared" si="17"/>
        <v>0</v>
      </c>
      <c r="AM61" s="124">
        <f>IF('Member Info'!F58&gt;$T$1,1,0)</f>
        <v>0</v>
      </c>
      <c r="AN61" s="124" t="b">
        <f>IF(ISERROR(T61),ERROR.TYPE(#REF!)=ERROR.TYPE(T61),FALSE)</f>
        <v>0</v>
      </c>
      <c r="AO61" s="124" t="b">
        <f>IF(ISERROR(U61),ERROR.TYPE(#REF!)=ERROR.TYPE(U61),FALSE)</f>
        <v>0</v>
      </c>
      <c r="AP61" s="124">
        <f>IF('Member Info'!F58&gt;'GP1 April 25'!$U$1,1,0)</f>
        <v>0</v>
      </c>
      <c r="AQ61" s="124">
        <f t="shared" si="18"/>
        <v>0</v>
      </c>
      <c r="AR61" s="124">
        <f t="shared" si="19"/>
        <v>0</v>
      </c>
      <c r="AS61" s="124">
        <f t="shared" si="20"/>
        <v>1</v>
      </c>
    </row>
    <row r="62" spans="1:50" x14ac:dyDescent="0.25">
      <c r="A62" s="4">
        <v>31</v>
      </c>
      <c r="B62" s="164">
        <f>'Member Info'!D59</f>
        <v>0</v>
      </c>
      <c r="C62" s="164">
        <f>'Member Info'!E59</f>
        <v>0</v>
      </c>
      <c r="D62" s="164" t="str">
        <f>'Member Info'!G59</f>
        <v/>
      </c>
      <c r="E62" s="165">
        <f>'Member Info'!B59</f>
        <v>0</v>
      </c>
      <c r="F62" s="242"/>
      <c r="G62" s="166" t="str">
        <f>IF(E62=0,"",('Member Info'!K59+'Member Info'!L59))</f>
        <v/>
      </c>
      <c r="H62" s="419"/>
      <c r="I62" s="419"/>
      <c r="J62" s="26"/>
      <c r="K62" s="26"/>
      <c r="L62" s="384" t="str">
        <f>IF(E62=0,"",IF('Member Info'!F59&gt;$U$1,CONCATENATE("Joined with practice on ", TEXT('Member Info'!F59, "DD/MM/YYYY")),IF('Member Info'!N59&lt;&gt;"",IF('Member Info'!N59&lt;$T$1,CONCATENATE("Left Scheme on ", TEXT('Member Info'!N59, "DD/MM/YYYY")),IF(OR(G62="",G62=0),"Error Detected, No rate entered",IF(E62=0,"",IF(F62="","Error Detected, No Pensionable pay",IF(AS62=1,"No Part Time Status Entered",IF(AR62=1,"No Part Time Hours Entered",IF(ISERROR(AD62)," Unknown Values entered.",IF(V62+W62&lt;1,"Acceptable",IF(T62+U62=200, "No Contributions Entered", IF(M62="","Error Detected, Choose reason&gt;",IF(Z62="1",IF(V62=1,"Please Enter Deemed Pensionable Pay","Add Any Relevant Details Above"),"Please Give Details Above"))))))))))),IF(OR(G62="",G62=0),"Error Detected, No rate entered",IF(E62=0,"",IF(F62="","Error Detected, No Pensionable pay",IF(AS62=1,"No Part Time Status Entered",IF(AR62=1,"No Part Time Hours Entered",IF(ISERROR(AD62)," Unknown Values entered.",IF(V62+W62&lt;1,"Acceptable",IF(T62+U62=200, "No Contributions Entered", IF(M62="","Error Detected, Choose reason&gt;",IF(Z62="1",IF(V62=1,"Please Enter Deemed Pensionable Pay","Add relevant Details Above"),"Please give details Above")))))))))))))</f>
        <v/>
      </c>
      <c r="M62" s="260"/>
      <c r="N62" s="91"/>
      <c r="O62" s="91" t="str">
        <f t="shared" si="1"/>
        <v/>
      </c>
      <c r="P62" s="94">
        <f t="shared" si="2"/>
        <v>0</v>
      </c>
      <c r="Q62" s="94">
        <f t="shared" si="2"/>
        <v>0</v>
      </c>
      <c r="R62" s="218">
        <f>(ROUND((F62/100*'Member Info'!$W$2), 2))</f>
        <v>0</v>
      </c>
      <c r="S62" s="218" t="e">
        <f t="shared" si="3"/>
        <v>#VALUE!</v>
      </c>
      <c r="T62" s="218" t="str">
        <f t="shared" si="4"/>
        <v/>
      </c>
      <c r="U62" s="227" t="str">
        <f t="shared" si="5"/>
        <v/>
      </c>
      <c r="V62" s="228" t="str">
        <f t="shared" si="6"/>
        <v/>
      </c>
      <c r="W62" s="228" t="str">
        <f t="shared" si="7"/>
        <v/>
      </c>
      <c r="X62" s="222">
        <f t="shared" si="8"/>
        <v>0</v>
      </c>
      <c r="Y62" s="110">
        <f t="shared" si="9"/>
        <v>0</v>
      </c>
      <c r="Z62" s="235" t="str">
        <f t="shared" si="10"/>
        <v/>
      </c>
      <c r="AA62" s="240" t="b">
        <f t="shared" si="11"/>
        <v>0</v>
      </c>
      <c r="AB62" s="235">
        <f t="shared" si="12"/>
        <v>0</v>
      </c>
      <c r="AC62" s="235">
        <f>IF('Member Info'!N59="",1,"")</f>
        <v>1</v>
      </c>
      <c r="AD62" s="243" t="e">
        <f t="shared" si="13"/>
        <v>#VALUE!</v>
      </c>
      <c r="AE62" s="130" t="str">
        <f t="shared" si="0"/>
        <v/>
      </c>
      <c r="AF62" s="124">
        <f t="shared" si="14"/>
        <v>1</v>
      </c>
      <c r="AG62" s="124" t="str">
        <f>IF('Member Info'!N59&lt;&gt;"",IF(AND('Member Info'!N59&lt;=$U$1,'Member Info'!N59&gt;=$T$1),1,0),"")</f>
        <v/>
      </c>
      <c r="AI62" s="124" t="b">
        <f t="shared" si="15"/>
        <v>0</v>
      </c>
      <c r="AJ62" s="124">
        <f t="shared" si="16"/>
        <v>0</v>
      </c>
      <c r="AL62" s="124">
        <f t="shared" si="17"/>
        <v>0</v>
      </c>
      <c r="AM62" s="124">
        <f>IF('Member Info'!F59&gt;$T$1,1,0)</f>
        <v>0</v>
      </c>
      <c r="AN62" s="124" t="b">
        <f>IF(ISERROR(T62),ERROR.TYPE(#REF!)=ERROR.TYPE(T62),FALSE)</f>
        <v>0</v>
      </c>
      <c r="AO62" s="124" t="b">
        <f>IF(ISERROR(U62),ERROR.TYPE(#REF!)=ERROR.TYPE(U62),FALSE)</f>
        <v>0</v>
      </c>
      <c r="AP62" s="124">
        <f>IF('Member Info'!F59&gt;'GP1 April 25'!$U$1,1,0)</f>
        <v>0</v>
      </c>
      <c r="AQ62" s="124">
        <f t="shared" si="18"/>
        <v>0</v>
      </c>
      <c r="AR62" s="124">
        <f t="shared" si="19"/>
        <v>0</v>
      </c>
      <c r="AS62" s="124">
        <f t="shared" si="20"/>
        <v>1</v>
      </c>
    </row>
    <row r="63" spans="1:50" x14ac:dyDescent="0.25">
      <c r="A63" s="4">
        <v>32</v>
      </c>
      <c r="B63" s="164">
        <f>'Member Info'!D60</f>
        <v>0</v>
      </c>
      <c r="C63" s="164">
        <f>'Member Info'!E60</f>
        <v>0</v>
      </c>
      <c r="D63" s="164" t="str">
        <f>'Member Info'!G60</f>
        <v/>
      </c>
      <c r="E63" s="165">
        <f>'Member Info'!B60</f>
        <v>0</v>
      </c>
      <c r="F63" s="242"/>
      <c r="G63" s="166" t="str">
        <f>IF(E63=0,"",('Member Info'!K60+'Member Info'!L60))</f>
        <v/>
      </c>
      <c r="H63" s="419"/>
      <c r="I63" s="419"/>
      <c r="J63" s="26"/>
      <c r="K63" s="26"/>
      <c r="L63" s="384" t="str">
        <f>IF(E63=0,"",IF('Member Info'!F60&gt;$U$1,CONCATENATE("Joined with practice on ", TEXT('Member Info'!F60, "DD/MM/YYYY")),IF('Member Info'!N60&lt;&gt;"",IF('Member Info'!N60&lt;$T$1,CONCATENATE("Left Scheme on ", TEXT('Member Info'!N60, "DD/MM/YYYY")),IF(OR(G63="",G63=0),"Error Detected, No rate entered",IF(E63=0,"",IF(F63="","Error Detected, No Pensionable pay",IF(AS63=1,"No Part Time Status Entered",IF(AR63=1,"No Part Time Hours Entered",IF(ISERROR(AD63)," Unknown Values entered.",IF(V63+W63&lt;1,"Acceptable",IF(T63+U63=200, "No Contributions Entered", IF(M63="","Error Detected, Choose reason&gt;",IF(Z63="1",IF(V63=1,"Please Enter Deemed Pensionable Pay","Add Any Relevant Details Above"),"Please Give Details Above"))))))))))),IF(OR(G63="",G63=0),"Error Detected, No rate entered",IF(E63=0,"",IF(F63="","Error Detected, No Pensionable pay",IF(AS63=1,"No Part Time Status Entered",IF(AR63=1,"No Part Time Hours Entered",IF(ISERROR(AD63)," Unknown Values entered.",IF(V63+W63&lt;1,"Acceptable",IF(T63+U63=200, "No Contributions Entered", IF(M63="","Error Detected, Choose reason&gt;",IF(Z63="1",IF(V63=1,"Please Enter Deemed Pensionable Pay","Add relevant Details Above"),"Please give details Above")))))))))))))</f>
        <v/>
      </c>
      <c r="M63" s="260"/>
      <c r="N63" s="91"/>
      <c r="O63" s="91" t="str">
        <f t="shared" si="1"/>
        <v/>
      </c>
      <c r="P63" s="94">
        <f t="shared" si="2"/>
        <v>0</v>
      </c>
      <c r="Q63" s="94">
        <f t="shared" si="2"/>
        <v>0</v>
      </c>
      <c r="R63" s="218">
        <f>(ROUND((F63/100*'Member Info'!$W$2), 2))</f>
        <v>0</v>
      </c>
      <c r="S63" s="218" t="e">
        <f t="shared" si="3"/>
        <v>#VALUE!</v>
      </c>
      <c r="T63" s="218" t="str">
        <f t="shared" si="4"/>
        <v/>
      </c>
      <c r="U63" s="227" t="str">
        <f t="shared" si="5"/>
        <v/>
      </c>
      <c r="V63" s="228" t="str">
        <f t="shared" si="6"/>
        <v/>
      </c>
      <c r="W63" s="228" t="str">
        <f t="shared" si="7"/>
        <v/>
      </c>
      <c r="X63" s="222">
        <f t="shared" si="8"/>
        <v>0</v>
      </c>
      <c r="Y63" s="110">
        <f t="shared" si="9"/>
        <v>0</v>
      </c>
      <c r="Z63" s="235" t="str">
        <f t="shared" si="10"/>
        <v/>
      </c>
      <c r="AA63" s="240" t="b">
        <f t="shared" si="11"/>
        <v>0</v>
      </c>
      <c r="AB63" s="235">
        <f t="shared" si="12"/>
        <v>0</v>
      </c>
      <c r="AC63" s="235">
        <f>IF('Member Info'!N60="",1,"")</f>
        <v>1</v>
      </c>
      <c r="AD63" s="243" t="e">
        <f t="shared" si="13"/>
        <v>#VALUE!</v>
      </c>
      <c r="AE63" s="130" t="str">
        <f t="shared" si="0"/>
        <v/>
      </c>
      <c r="AF63" s="124">
        <f t="shared" si="14"/>
        <v>1</v>
      </c>
      <c r="AG63" s="124" t="str">
        <f>IF('Member Info'!N60&lt;&gt;"",IF(AND('Member Info'!N60&lt;=$U$1,'Member Info'!N60&gt;=$T$1),1,0),"")</f>
        <v/>
      </c>
      <c r="AI63" s="124" t="b">
        <f t="shared" si="15"/>
        <v>0</v>
      </c>
      <c r="AJ63" s="124">
        <f t="shared" si="16"/>
        <v>0</v>
      </c>
      <c r="AL63" s="124">
        <f t="shared" si="17"/>
        <v>0</v>
      </c>
      <c r="AM63" s="124">
        <f>IF('Member Info'!F60&gt;$T$1,1,0)</f>
        <v>0</v>
      </c>
      <c r="AN63" s="124" t="b">
        <f>IF(ISERROR(T63),ERROR.TYPE(#REF!)=ERROR.TYPE(T63),FALSE)</f>
        <v>0</v>
      </c>
      <c r="AO63" s="124" t="b">
        <f>IF(ISERROR(U63),ERROR.TYPE(#REF!)=ERROR.TYPE(U63),FALSE)</f>
        <v>0</v>
      </c>
      <c r="AP63" s="124">
        <f>IF('Member Info'!F60&gt;'GP1 April 25'!$U$1,1,0)</f>
        <v>0</v>
      </c>
      <c r="AQ63" s="124">
        <f t="shared" si="18"/>
        <v>0</v>
      </c>
      <c r="AR63" s="124">
        <f t="shared" si="19"/>
        <v>0</v>
      </c>
      <c r="AS63" s="124">
        <f t="shared" si="20"/>
        <v>1</v>
      </c>
    </row>
    <row r="64" spans="1:50" x14ac:dyDescent="0.25">
      <c r="A64" s="4">
        <v>33</v>
      </c>
      <c r="B64" s="164">
        <f>'Member Info'!D61</f>
        <v>0</v>
      </c>
      <c r="C64" s="164">
        <f>'Member Info'!E61</f>
        <v>0</v>
      </c>
      <c r="D64" s="164" t="str">
        <f>'Member Info'!G61</f>
        <v/>
      </c>
      <c r="E64" s="165">
        <f>'Member Info'!B61</f>
        <v>0</v>
      </c>
      <c r="F64" s="242"/>
      <c r="G64" s="166" t="str">
        <f>IF(E64=0,"",('Member Info'!K61+'Member Info'!L61))</f>
        <v/>
      </c>
      <c r="H64" s="419"/>
      <c r="I64" s="419"/>
      <c r="J64" s="26"/>
      <c r="K64" s="26"/>
      <c r="L64" s="384" t="str">
        <f>IF(E64=0,"",IF('Member Info'!F61&gt;$U$1,CONCATENATE("Joined with practice on ", TEXT('Member Info'!F61, "DD/MM/YYYY")),IF('Member Info'!N61&lt;&gt;"",IF('Member Info'!N61&lt;$T$1,CONCATENATE("Left Scheme on ", TEXT('Member Info'!N61, "DD/MM/YYYY")),IF(OR(G64="",G64=0),"Error Detected, No rate entered",IF(E64=0,"",IF(F64="","Error Detected, No Pensionable pay",IF(AS64=1,"No Part Time Status Entered",IF(AR64=1,"No Part Time Hours Entered",IF(ISERROR(AD64)," Unknown Values entered.",IF(V64+W64&lt;1,"Acceptable",IF(T64+U64=200, "No Contributions Entered", IF(M64="","Error Detected, Choose reason&gt;",IF(Z64="1",IF(V64=1,"Please Enter Deemed Pensionable Pay","Add Any Relevant Details Above"),"Please Give Details Above"))))))))))),IF(OR(G64="",G64=0),"Error Detected, No rate entered",IF(E64=0,"",IF(F64="","Error Detected, No Pensionable pay",IF(AS64=1,"No Part Time Status Entered",IF(AR64=1,"No Part Time Hours Entered",IF(ISERROR(AD64)," Unknown Values entered.",IF(V64+W64&lt;1,"Acceptable",IF(T64+U64=200, "No Contributions Entered", IF(M64="","Error Detected, Choose reason&gt;",IF(Z64="1",IF(V64=1,"Please Enter Deemed Pensionable Pay","Add relevant Details Above"),"Please give details Above")))))))))))))</f>
        <v/>
      </c>
      <c r="M64" s="260"/>
      <c r="N64" s="91"/>
      <c r="O64" s="91" t="str">
        <f t="shared" si="1"/>
        <v/>
      </c>
      <c r="P64" s="94">
        <f t="shared" si="2"/>
        <v>0</v>
      </c>
      <c r="Q64" s="94">
        <f t="shared" si="2"/>
        <v>0</v>
      </c>
      <c r="R64" s="218">
        <f>(ROUND((F64/100*'Member Info'!$W$2), 2))</f>
        <v>0</v>
      </c>
      <c r="S64" s="218" t="e">
        <f t="shared" si="3"/>
        <v>#VALUE!</v>
      </c>
      <c r="T64" s="218" t="str">
        <f t="shared" si="4"/>
        <v/>
      </c>
      <c r="U64" s="227" t="str">
        <f t="shared" si="5"/>
        <v/>
      </c>
      <c r="V64" s="228" t="str">
        <f t="shared" si="6"/>
        <v/>
      </c>
      <c r="W64" s="228" t="str">
        <f t="shared" si="7"/>
        <v/>
      </c>
      <c r="X64" s="222">
        <f t="shared" si="8"/>
        <v>0</v>
      </c>
      <c r="Y64" s="110">
        <f t="shared" si="9"/>
        <v>0</v>
      </c>
      <c r="Z64" s="235" t="str">
        <f t="shared" si="10"/>
        <v/>
      </c>
      <c r="AA64" s="240" t="b">
        <f t="shared" si="11"/>
        <v>0</v>
      </c>
      <c r="AB64" s="235">
        <f t="shared" si="12"/>
        <v>0</v>
      </c>
      <c r="AC64" s="235">
        <f>IF('Member Info'!N61="",1,"")</f>
        <v>1</v>
      </c>
      <c r="AD64" s="243" t="e">
        <f t="shared" si="13"/>
        <v>#VALUE!</v>
      </c>
      <c r="AE64" s="130" t="str">
        <f t="shared" si="0"/>
        <v/>
      </c>
      <c r="AF64" s="124">
        <f t="shared" si="14"/>
        <v>1</v>
      </c>
      <c r="AG64" s="124" t="str">
        <f>IF('Member Info'!N61&lt;&gt;"",IF(AND('Member Info'!N61&lt;=$U$1,'Member Info'!N61&gt;=$T$1),1,0),"")</f>
        <v/>
      </c>
      <c r="AI64" s="124" t="b">
        <f t="shared" si="15"/>
        <v>0</v>
      </c>
      <c r="AJ64" s="124">
        <f t="shared" si="16"/>
        <v>0</v>
      </c>
      <c r="AL64" s="124">
        <f t="shared" si="17"/>
        <v>0</v>
      </c>
      <c r="AM64" s="124">
        <f>IF('Member Info'!F61&gt;$T$1,1,0)</f>
        <v>0</v>
      </c>
      <c r="AN64" s="124" t="b">
        <f>IF(ISERROR(T64),ERROR.TYPE(#REF!)=ERROR.TYPE(T64),FALSE)</f>
        <v>0</v>
      </c>
      <c r="AO64" s="124" t="b">
        <f>IF(ISERROR(U64),ERROR.TYPE(#REF!)=ERROR.TYPE(U64),FALSE)</f>
        <v>0</v>
      </c>
      <c r="AP64" s="124">
        <f>IF('Member Info'!F61&gt;'GP1 April 25'!$U$1,1,0)</f>
        <v>0</v>
      </c>
      <c r="AQ64" s="124">
        <f t="shared" si="18"/>
        <v>0</v>
      </c>
      <c r="AR64" s="124">
        <f t="shared" si="19"/>
        <v>0</v>
      </c>
      <c r="AS64" s="124">
        <f t="shared" si="20"/>
        <v>1</v>
      </c>
    </row>
    <row r="65" spans="1:45" x14ac:dyDescent="0.25">
      <c r="A65" s="4">
        <v>34</v>
      </c>
      <c r="B65" s="164">
        <f>'Member Info'!D62</f>
        <v>0</v>
      </c>
      <c r="C65" s="164">
        <f>'Member Info'!E62</f>
        <v>0</v>
      </c>
      <c r="D65" s="164" t="str">
        <f>'Member Info'!G62</f>
        <v/>
      </c>
      <c r="E65" s="165">
        <f>'Member Info'!B62</f>
        <v>0</v>
      </c>
      <c r="F65" s="242"/>
      <c r="G65" s="166" t="str">
        <f>IF(E65=0,"",('Member Info'!K62+'Member Info'!L62))</f>
        <v/>
      </c>
      <c r="H65" s="419"/>
      <c r="I65" s="419"/>
      <c r="J65" s="26"/>
      <c r="K65" s="26"/>
      <c r="L65" s="384" t="str">
        <f>IF(E65=0,"",IF('Member Info'!F62&gt;$U$1,CONCATENATE("Joined with practice on ", TEXT('Member Info'!F62, "DD/MM/YYYY")),IF('Member Info'!N62&lt;&gt;"",IF('Member Info'!N62&lt;$T$1,CONCATENATE("Left Scheme on ", TEXT('Member Info'!N62, "DD/MM/YYYY")),IF(OR(G65="",G65=0),"Error Detected, No rate entered",IF(E65=0,"",IF(F65="","Error Detected, No Pensionable pay",IF(AS65=1,"No Part Time Status Entered",IF(AR65=1,"No Part Time Hours Entered",IF(ISERROR(AD65)," Unknown Values entered.",IF(V65+W65&lt;1,"Acceptable",IF(T65+U65=200, "No Contributions Entered", IF(M65="","Error Detected, Choose reason&gt;",IF(Z65="1",IF(V65=1,"Please Enter Deemed Pensionable Pay","Add Any Relevant Details Above"),"Please Give Details Above"))))))))))),IF(OR(G65="",G65=0),"Error Detected, No rate entered",IF(E65=0,"",IF(F65="","Error Detected, No Pensionable pay",IF(AS65=1,"No Part Time Status Entered",IF(AR65=1,"No Part Time Hours Entered",IF(ISERROR(AD65)," Unknown Values entered.",IF(V65+W65&lt;1,"Acceptable",IF(T65+U65=200, "No Contributions Entered", IF(M65="","Error Detected, Choose reason&gt;",IF(Z65="1",IF(V65=1,"Please Enter Deemed Pensionable Pay","Add relevant Details Above"),"Please give details Above")))))))))))))</f>
        <v/>
      </c>
      <c r="M65" s="260"/>
      <c r="N65" s="91"/>
      <c r="O65" s="91" t="str">
        <f t="shared" si="1"/>
        <v/>
      </c>
      <c r="P65" s="94">
        <f t="shared" si="2"/>
        <v>0</v>
      </c>
      <c r="Q65" s="94">
        <f t="shared" si="2"/>
        <v>0</v>
      </c>
      <c r="R65" s="218">
        <f>(ROUND((F65/100*'Member Info'!$W$2), 2))</f>
        <v>0</v>
      </c>
      <c r="S65" s="218" t="e">
        <f t="shared" si="3"/>
        <v>#VALUE!</v>
      </c>
      <c r="T65" s="218" t="str">
        <f t="shared" si="4"/>
        <v/>
      </c>
      <c r="U65" s="227" t="str">
        <f t="shared" si="5"/>
        <v/>
      </c>
      <c r="V65" s="228" t="str">
        <f t="shared" si="6"/>
        <v/>
      </c>
      <c r="W65" s="228" t="str">
        <f t="shared" si="7"/>
        <v/>
      </c>
      <c r="X65" s="222">
        <f t="shared" si="8"/>
        <v>0</v>
      </c>
      <c r="Y65" s="110">
        <f t="shared" si="9"/>
        <v>0</v>
      </c>
      <c r="Z65" s="235" t="str">
        <f t="shared" si="10"/>
        <v/>
      </c>
      <c r="AA65" s="240" t="b">
        <f t="shared" si="11"/>
        <v>0</v>
      </c>
      <c r="AB65" s="235">
        <f t="shared" si="12"/>
        <v>0</v>
      </c>
      <c r="AC65" s="235">
        <f>IF('Member Info'!N62="",1,"")</f>
        <v>1</v>
      </c>
      <c r="AD65" s="243" t="e">
        <f t="shared" si="13"/>
        <v>#VALUE!</v>
      </c>
      <c r="AE65" s="130" t="str">
        <f t="shared" si="0"/>
        <v/>
      </c>
      <c r="AF65" s="124">
        <f t="shared" si="14"/>
        <v>1</v>
      </c>
      <c r="AG65" s="124" t="str">
        <f>IF('Member Info'!N62&lt;&gt;"",IF(AND('Member Info'!N62&lt;=$U$1,'Member Info'!N62&gt;=$T$1),1,0),"")</f>
        <v/>
      </c>
      <c r="AI65" s="124" t="b">
        <f t="shared" si="15"/>
        <v>0</v>
      </c>
      <c r="AJ65" s="124">
        <f t="shared" si="16"/>
        <v>0</v>
      </c>
      <c r="AL65" s="124">
        <f t="shared" si="17"/>
        <v>0</v>
      </c>
      <c r="AM65" s="124">
        <f>IF('Member Info'!F62&gt;$T$1,1,0)</f>
        <v>0</v>
      </c>
      <c r="AN65" s="124" t="b">
        <f>IF(ISERROR(T65),ERROR.TYPE(#REF!)=ERROR.TYPE(T65),FALSE)</f>
        <v>0</v>
      </c>
      <c r="AO65" s="124" t="b">
        <f>IF(ISERROR(U65),ERROR.TYPE(#REF!)=ERROR.TYPE(U65),FALSE)</f>
        <v>0</v>
      </c>
      <c r="AP65" s="124">
        <f>IF('Member Info'!F62&gt;'GP1 April 25'!$U$1,1,0)</f>
        <v>0</v>
      </c>
      <c r="AQ65" s="124">
        <f t="shared" si="18"/>
        <v>0</v>
      </c>
      <c r="AR65" s="124">
        <f t="shared" si="19"/>
        <v>0</v>
      </c>
      <c r="AS65" s="124">
        <f t="shared" si="20"/>
        <v>1</v>
      </c>
    </row>
    <row r="66" spans="1:45" x14ac:dyDescent="0.25">
      <c r="A66" s="4">
        <v>35</v>
      </c>
      <c r="B66" s="164">
        <f>'Member Info'!D63</f>
        <v>0</v>
      </c>
      <c r="C66" s="164">
        <f>'Member Info'!E63</f>
        <v>0</v>
      </c>
      <c r="D66" s="164" t="str">
        <f>'Member Info'!G63</f>
        <v/>
      </c>
      <c r="E66" s="165">
        <f>'Member Info'!B63</f>
        <v>0</v>
      </c>
      <c r="F66" s="242"/>
      <c r="G66" s="166" t="str">
        <f>IF(E66=0,"",('Member Info'!K63+'Member Info'!L63))</f>
        <v/>
      </c>
      <c r="H66" s="419"/>
      <c r="I66" s="419"/>
      <c r="J66" s="26"/>
      <c r="K66" s="26"/>
      <c r="L66" s="384" t="str">
        <f>IF(E66=0,"",IF('Member Info'!F63&gt;$U$1,CONCATENATE("Joined with practice on ", TEXT('Member Info'!F63, "DD/MM/YYYY")),IF('Member Info'!N63&lt;&gt;"",IF('Member Info'!N63&lt;$T$1,CONCATENATE("Left Scheme on ", TEXT('Member Info'!N63, "DD/MM/YYYY")),IF(OR(G66="",G66=0),"Error Detected, No rate entered",IF(E66=0,"",IF(F66="","Error Detected, No Pensionable pay",IF(AS66=1,"No Part Time Status Entered",IF(AR66=1,"No Part Time Hours Entered",IF(ISERROR(AD66)," Unknown Values entered.",IF(V66+W66&lt;1,"Acceptable",IF(T66+U66=200, "No Contributions Entered", IF(M66="","Error Detected, Choose reason&gt;",IF(Z66="1",IF(V66=1,"Please Enter Deemed Pensionable Pay","Add Any Relevant Details Above"),"Please Give Details Above"))))))))))),IF(OR(G66="",G66=0),"Error Detected, No rate entered",IF(E66=0,"",IF(F66="","Error Detected, No Pensionable pay",IF(AS66=1,"No Part Time Status Entered",IF(AR66=1,"No Part Time Hours Entered",IF(ISERROR(AD66)," Unknown Values entered.",IF(V66+W66&lt;1,"Acceptable",IF(T66+U66=200, "No Contributions Entered", IF(M66="","Error Detected, Choose reason&gt;",IF(Z66="1",IF(V66=1,"Please Enter Deemed Pensionable Pay","Add relevant Details Above"),"Please give details Above")))))))))))))</f>
        <v/>
      </c>
      <c r="M66" s="260"/>
      <c r="N66" s="91"/>
      <c r="O66" s="91" t="str">
        <f t="shared" si="1"/>
        <v/>
      </c>
      <c r="P66" s="94">
        <f t="shared" si="2"/>
        <v>0</v>
      </c>
      <c r="Q66" s="94">
        <f t="shared" si="2"/>
        <v>0</v>
      </c>
      <c r="R66" s="218">
        <f>(ROUND((F66/100*'Member Info'!$W$2), 2))</f>
        <v>0</v>
      </c>
      <c r="S66" s="218" t="e">
        <f t="shared" si="3"/>
        <v>#VALUE!</v>
      </c>
      <c r="T66" s="218" t="str">
        <f t="shared" si="4"/>
        <v/>
      </c>
      <c r="U66" s="227" t="str">
        <f t="shared" si="5"/>
        <v/>
      </c>
      <c r="V66" s="228" t="str">
        <f t="shared" si="6"/>
        <v/>
      </c>
      <c r="W66" s="228" t="str">
        <f t="shared" si="7"/>
        <v/>
      </c>
      <c r="X66" s="222">
        <f t="shared" si="8"/>
        <v>0</v>
      </c>
      <c r="Y66" s="110">
        <f t="shared" si="9"/>
        <v>0</v>
      </c>
      <c r="Z66" s="235" t="str">
        <f t="shared" si="10"/>
        <v/>
      </c>
      <c r="AA66" s="240" t="b">
        <f t="shared" si="11"/>
        <v>0</v>
      </c>
      <c r="AB66" s="235">
        <f t="shared" si="12"/>
        <v>0</v>
      </c>
      <c r="AC66" s="235">
        <f>IF('Member Info'!N63="",1,"")</f>
        <v>1</v>
      </c>
      <c r="AD66" s="243" t="e">
        <f t="shared" si="13"/>
        <v>#VALUE!</v>
      </c>
      <c r="AE66" s="130" t="str">
        <f t="shared" si="0"/>
        <v/>
      </c>
      <c r="AF66" s="124">
        <f t="shared" si="14"/>
        <v>1</v>
      </c>
      <c r="AG66" s="124" t="str">
        <f>IF('Member Info'!N63&lt;&gt;"",IF(AND('Member Info'!N63&lt;=$U$1,'Member Info'!N63&gt;=$T$1),1,0),"")</f>
        <v/>
      </c>
      <c r="AI66" s="124" t="b">
        <f t="shared" si="15"/>
        <v>0</v>
      </c>
      <c r="AJ66" s="124">
        <f t="shared" si="16"/>
        <v>0</v>
      </c>
      <c r="AL66" s="124">
        <f t="shared" si="17"/>
        <v>0</v>
      </c>
      <c r="AM66" s="124">
        <f>IF('Member Info'!F63&gt;$T$1,1,0)</f>
        <v>0</v>
      </c>
      <c r="AN66" s="124" t="b">
        <f>IF(ISERROR(T66),ERROR.TYPE(#REF!)=ERROR.TYPE(T66),FALSE)</f>
        <v>0</v>
      </c>
      <c r="AO66" s="124" t="b">
        <f>IF(ISERROR(U66),ERROR.TYPE(#REF!)=ERROR.TYPE(U66),FALSE)</f>
        <v>0</v>
      </c>
      <c r="AP66" s="124">
        <f>IF('Member Info'!F63&gt;'GP1 April 25'!$U$1,1,0)</f>
        <v>0</v>
      </c>
      <c r="AQ66" s="124">
        <f t="shared" si="18"/>
        <v>0</v>
      </c>
      <c r="AR66" s="124">
        <f t="shared" si="19"/>
        <v>0</v>
      </c>
      <c r="AS66" s="124">
        <f t="shared" si="20"/>
        <v>1</v>
      </c>
    </row>
    <row r="67" spans="1:45" x14ac:dyDescent="0.25">
      <c r="A67" s="4">
        <v>36</v>
      </c>
      <c r="B67" s="164">
        <f>'Member Info'!D64</f>
        <v>0</v>
      </c>
      <c r="C67" s="164">
        <f>'Member Info'!E64</f>
        <v>0</v>
      </c>
      <c r="D67" s="164" t="str">
        <f>'Member Info'!G64</f>
        <v/>
      </c>
      <c r="E67" s="165">
        <f>'Member Info'!B64</f>
        <v>0</v>
      </c>
      <c r="F67" s="242"/>
      <c r="G67" s="166" t="str">
        <f>IF(E67=0,"",('Member Info'!K64+'Member Info'!L64))</f>
        <v/>
      </c>
      <c r="H67" s="419"/>
      <c r="I67" s="419"/>
      <c r="J67" s="26"/>
      <c r="K67" s="26"/>
      <c r="L67" s="384" t="str">
        <f>IF(E67=0,"",IF('Member Info'!F64&gt;$U$1,CONCATENATE("Joined with practice on ", TEXT('Member Info'!F64, "DD/MM/YYYY")),IF('Member Info'!N64&lt;&gt;"",IF('Member Info'!N64&lt;$T$1,CONCATENATE("Left Scheme on ", TEXT('Member Info'!N64, "DD/MM/YYYY")),IF(OR(G67="",G67=0),"Error Detected, No rate entered",IF(E67=0,"",IF(F67="","Error Detected, No Pensionable pay",IF(AS67=1,"No Part Time Status Entered",IF(AR67=1,"No Part Time Hours Entered",IF(ISERROR(AD67)," Unknown Values entered.",IF(V67+W67&lt;1,"Acceptable",IF(T67+U67=200, "No Contributions Entered", IF(M67="","Error Detected, Choose reason&gt;",IF(Z67="1",IF(V67=1,"Please Enter Deemed Pensionable Pay","Add Any Relevant Details Above"),"Please Give Details Above"))))))))))),IF(OR(G67="",G67=0),"Error Detected, No rate entered",IF(E67=0,"",IF(F67="","Error Detected, No Pensionable pay",IF(AS67=1,"No Part Time Status Entered",IF(AR67=1,"No Part Time Hours Entered",IF(ISERROR(AD67)," Unknown Values entered.",IF(V67+W67&lt;1,"Acceptable",IF(T67+U67=200, "No Contributions Entered", IF(M67="","Error Detected, Choose reason&gt;",IF(Z67="1",IF(V67=1,"Please Enter Deemed Pensionable Pay","Add relevant Details Above"),"Please give details Above")))))))))))))</f>
        <v/>
      </c>
      <c r="M67" s="260"/>
      <c r="N67" s="91"/>
      <c r="O67" s="91" t="str">
        <f t="shared" si="1"/>
        <v/>
      </c>
      <c r="P67" s="94">
        <f t="shared" si="2"/>
        <v>0</v>
      </c>
      <c r="Q67" s="94">
        <f t="shared" si="2"/>
        <v>0</v>
      </c>
      <c r="R67" s="218">
        <f>(ROUND((F67/100*'Member Info'!$W$2), 2))</f>
        <v>0</v>
      </c>
      <c r="S67" s="218" t="e">
        <f t="shared" si="3"/>
        <v>#VALUE!</v>
      </c>
      <c r="T67" s="218" t="str">
        <f t="shared" si="4"/>
        <v/>
      </c>
      <c r="U67" s="227" t="str">
        <f t="shared" si="5"/>
        <v/>
      </c>
      <c r="V67" s="228" t="str">
        <f t="shared" si="6"/>
        <v/>
      </c>
      <c r="W67" s="228" t="str">
        <f t="shared" si="7"/>
        <v/>
      </c>
      <c r="X67" s="222">
        <f t="shared" si="8"/>
        <v>0</v>
      </c>
      <c r="Y67" s="110">
        <f t="shared" si="9"/>
        <v>0</v>
      </c>
      <c r="Z67" s="235" t="str">
        <f t="shared" si="10"/>
        <v/>
      </c>
      <c r="AA67" s="240" t="b">
        <f t="shared" si="11"/>
        <v>0</v>
      </c>
      <c r="AB67" s="235">
        <f t="shared" si="12"/>
        <v>0</v>
      </c>
      <c r="AC67" s="235">
        <f>IF('Member Info'!N64="",1,"")</f>
        <v>1</v>
      </c>
      <c r="AD67" s="243" t="e">
        <f t="shared" si="13"/>
        <v>#VALUE!</v>
      </c>
      <c r="AE67" s="130" t="str">
        <f t="shared" si="0"/>
        <v/>
      </c>
      <c r="AF67" s="124">
        <f t="shared" si="14"/>
        <v>1</v>
      </c>
      <c r="AG67" s="124" t="str">
        <f>IF('Member Info'!N64&lt;&gt;"",IF(AND('Member Info'!N64&lt;=$U$1,'Member Info'!N64&gt;=$T$1),1,0),"")</f>
        <v/>
      </c>
      <c r="AI67" s="124" t="b">
        <f t="shared" si="15"/>
        <v>0</v>
      </c>
      <c r="AJ67" s="124">
        <f t="shared" si="16"/>
        <v>0</v>
      </c>
      <c r="AL67" s="124">
        <f t="shared" si="17"/>
        <v>0</v>
      </c>
      <c r="AM67" s="124">
        <f>IF('Member Info'!F64&gt;$T$1,1,0)</f>
        <v>0</v>
      </c>
      <c r="AN67" s="124" t="b">
        <f>IF(ISERROR(T67),ERROR.TYPE(#REF!)=ERROR.TYPE(T67),FALSE)</f>
        <v>0</v>
      </c>
      <c r="AO67" s="124" t="b">
        <f>IF(ISERROR(U67),ERROR.TYPE(#REF!)=ERROR.TYPE(U67),FALSE)</f>
        <v>0</v>
      </c>
      <c r="AP67" s="124">
        <f>IF('Member Info'!F64&gt;'GP1 April 25'!$U$1,1,0)</f>
        <v>0</v>
      </c>
      <c r="AQ67" s="124">
        <f t="shared" si="18"/>
        <v>0</v>
      </c>
      <c r="AR67" s="124">
        <f t="shared" si="19"/>
        <v>0</v>
      </c>
      <c r="AS67" s="124">
        <f t="shared" si="20"/>
        <v>1</v>
      </c>
    </row>
    <row r="68" spans="1:45" x14ac:dyDescent="0.25">
      <c r="A68" s="4">
        <v>37</v>
      </c>
      <c r="B68" s="164">
        <f>'Member Info'!D65</f>
        <v>0</v>
      </c>
      <c r="C68" s="164">
        <f>'Member Info'!E65</f>
        <v>0</v>
      </c>
      <c r="D68" s="164" t="str">
        <f>'Member Info'!G65</f>
        <v/>
      </c>
      <c r="E68" s="165">
        <f>'Member Info'!B65</f>
        <v>0</v>
      </c>
      <c r="F68" s="242"/>
      <c r="G68" s="166" t="str">
        <f>IF(E68=0,"",('Member Info'!K65+'Member Info'!L65))</f>
        <v/>
      </c>
      <c r="H68" s="419"/>
      <c r="I68" s="419"/>
      <c r="J68" s="26"/>
      <c r="K68" s="26"/>
      <c r="L68" s="384" t="str">
        <f>IF(E68=0,"",IF('Member Info'!F65&gt;$U$1,CONCATENATE("Joined with practice on ", TEXT('Member Info'!F65, "DD/MM/YYYY")),IF('Member Info'!N65&lt;&gt;"",IF('Member Info'!N65&lt;$T$1,CONCATENATE("Left Scheme on ", TEXT('Member Info'!N65, "DD/MM/YYYY")),IF(OR(G68="",G68=0),"Error Detected, No rate entered",IF(E68=0,"",IF(F68="","Error Detected, No Pensionable pay",IF(AS68=1,"No Part Time Status Entered",IF(AR68=1,"No Part Time Hours Entered",IF(ISERROR(AD68)," Unknown Values entered.",IF(V68+W68&lt;1,"Acceptable",IF(T68+U68=200, "No Contributions Entered", IF(M68="","Error Detected, Choose reason&gt;",IF(Z68="1",IF(V68=1,"Please Enter Deemed Pensionable Pay","Add Any Relevant Details Above"),"Please Give Details Above"))))))))))),IF(OR(G68="",G68=0),"Error Detected, No rate entered",IF(E68=0,"",IF(F68="","Error Detected, No Pensionable pay",IF(AS68=1,"No Part Time Status Entered",IF(AR68=1,"No Part Time Hours Entered",IF(ISERROR(AD68)," Unknown Values entered.",IF(V68+W68&lt;1,"Acceptable",IF(T68+U68=200, "No Contributions Entered", IF(M68="","Error Detected, Choose reason&gt;",IF(Z68="1",IF(V68=1,"Please Enter Deemed Pensionable Pay","Add relevant Details Above"),"Please give details Above")))))))))))))</f>
        <v/>
      </c>
      <c r="M68" s="260"/>
      <c r="N68" s="91"/>
      <c r="O68" s="91" t="str">
        <f t="shared" si="1"/>
        <v/>
      </c>
      <c r="P68" s="94">
        <f t="shared" si="2"/>
        <v>0</v>
      </c>
      <c r="Q68" s="94">
        <f t="shared" si="2"/>
        <v>0</v>
      </c>
      <c r="R68" s="218">
        <f>(ROUND((F68/100*'Member Info'!$W$2), 2))</f>
        <v>0</v>
      </c>
      <c r="S68" s="218" t="e">
        <f t="shared" si="3"/>
        <v>#VALUE!</v>
      </c>
      <c r="T68" s="218" t="str">
        <f t="shared" si="4"/>
        <v/>
      </c>
      <c r="U68" s="227" t="str">
        <f t="shared" si="5"/>
        <v/>
      </c>
      <c r="V68" s="228" t="str">
        <f t="shared" si="6"/>
        <v/>
      </c>
      <c r="W68" s="228" t="str">
        <f t="shared" si="7"/>
        <v/>
      </c>
      <c r="X68" s="222">
        <f t="shared" si="8"/>
        <v>0</v>
      </c>
      <c r="Y68" s="110">
        <f t="shared" si="9"/>
        <v>0</v>
      </c>
      <c r="Z68" s="235" t="str">
        <f t="shared" si="10"/>
        <v/>
      </c>
      <c r="AA68" s="240" t="b">
        <f t="shared" si="11"/>
        <v>0</v>
      </c>
      <c r="AB68" s="235">
        <f t="shared" si="12"/>
        <v>0</v>
      </c>
      <c r="AC68" s="235">
        <f>IF('Member Info'!N65="",1,"")</f>
        <v>1</v>
      </c>
      <c r="AD68" s="243" t="e">
        <f t="shared" si="13"/>
        <v>#VALUE!</v>
      </c>
      <c r="AE68" s="130" t="str">
        <f t="shared" si="0"/>
        <v/>
      </c>
      <c r="AF68" s="124">
        <f t="shared" si="14"/>
        <v>1</v>
      </c>
      <c r="AG68" s="124" t="str">
        <f>IF('Member Info'!N65&lt;&gt;"",IF(AND('Member Info'!N65&lt;=$U$1,'Member Info'!N65&gt;=$T$1),1,0),"")</f>
        <v/>
      </c>
      <c r="AI68" s="124" t="b">
        <f t="shared" si="15"/>
        <v>0</v>
      </c>
      <c r="AJ68" s="124">
        <f t="shared" si="16"/>
        <v>0</v>
      </c>
      <c r="AL68" s="124">
        <f t="shared" si="17"/>
        <v>0</v>
      </c>
      <c r="AM68" s="124">
        <f>IF('Member Info'!F65&gt;$T$1,1,0)</f>
        <v>0</v>
      </c>
      <c r="AN68" s="124" t="b">
        <f>IF(ISERROR(T68),ERROR.TYPE(#REF!)=ERROR.TYPE(T68),FALSE)</f>
        <v>0</v>
      </c>
      <c r="AO68" s="124" t="b">
        <f>IF(ISERROR(U68),ERROR.TYPE(#REF!)=ERROR.TYPE(U68),FALSE)</f>
        <v>0</v>
      </c>
      <c r="AP68" s="124">
        <f>IF('Member Info'!F65&gt;'GP1 April 25'!$U$1,1,0)</f>
        <v>0</v>
      </c>
      <c r="AQ68" s="124">
        <f t="shared" si="18"/>
        <v>0</v>
      </c>
      <c r="AR68" s="124">
        <f t="shared" si="19"/>
        <v>0</v>
      </c>
      <c r="AS68" s="124">
        <f t="shared" si="20"/>
        <v>1</v>
      </c>
    </row>
    <row r="69" spans="1:45" x14ac:dyDescent="0.25">
      <c r="A69" s="4">
        <v>38</v>
      </c>
      <c r="B69" s="164">
        <f>'Member Info'!D66</f>
        <v>0</v>
      </c>
      <c r="C69" s="164">
        <f>'Member Info'!E66</f>
        <v>0</v>
      </c>
      <c r="D69" s="164" t="str">
        <f>'Member Info'!G66</f>
        <v/>
      </c>
      <c r="E69" s="165">
        <f>'Member Info'!B66</f>
        <v>0</v>
      </c>
      <c r="F69" s="242"/>
      <c r="G69" s="166" t="str">
        <f>IF(E69=0,"",('Member Info'!K66+'Member Info'!L66))</f>
        <v/>
      </c>
      <c r="H69" s="419"/>
      <c r="I69" s="419"/>
      <c r="J69" s="26"/>
      <c r="K69" s="26"/>
      <c r="L69" s="384" t="str">
        <f>IF(E69=0,"",IF('Member Info'!F66&gt;$U$1,CONCATENATE("Joined with practice on ", TEXT('Member Info'!F66, "DD/MM/YYYY")),IF('Member Info'!N66&lt;&gt;"",IF('Member Info'!N66&lt;$T$1,CONCATENATE("Left Scheme on ", TEXT('Member Info'!N66, "DD/MM/YYYY")),IF(OR(G69="",G69=0),"Error Detected, No rate entered",IF(E69=0,"",IF(F69="","Error Detected, No Pensionable pay",IF(AS69=1,"No Part Time Status Entered",IF(AR69=1,"No Part Time Hours Entered",IF(ISERROR(AD69)," Unknown Values entered.",IF(V69+W69&lt;1,"Acceptable",IF(T69+U69=200, "No Contributions Entered", IF(M69="","Error Detected, Choose reason&gt;",IF(Z69="1",IF(V69=1,"Please Enter Deemed Pensionable Pay","Add Any Relevant Details Above"),"Please Give Details Above"))))))))))),IF(OR(G69="",G69=0),"Error Detected, No rate entered",IF(E69=0,"",IF(F69="","Error Detected, No Pensionable pay",IF(AS69=1,"No Part Time Status Entered",IF(AR69=1,"No Part Time Hours Entered",IF(ISERROR(AD69)," Unknown Values entered.",IF(V69+W69&lt;1,"Acceptable",IF(T69+U69=200, "No Contributions Entered", IF(M69="","Error Detected, Choose reason&gt;",IF(Z69="1",IF(V69=1,"Please Enter Deemed Pensionable Pay","Add relevant Details Above"),"Please give details Above")))))))))))))</f>
        <v/>
      </c>
      <c r="M69" s="260"/>
      <c r="N69" s="91"/>
      <c r="O69" s="91" t="str">
        <f t="shared" si="1"/>
        <v/>
      </c>
      <c r="P69" s="94">
        <f t="shared" si="2"/>
        <v>0</v>
      </c>
      <c r="Q69" s="94">
        <f t="shared" si="2"/>
        <v>0</v>
      </c>
      <c r="R69" s="218">
        <f>(ROUND((F69/100*'Member Info'!$W$2), 2))</f>
        <v>0</v>
      </c>
      <c r="S69" s="218" t="e">
        <f t="shared" si="3"/>
        <v>#VALUE!</v>
      </c>
      <c r="T69" s="218" t="str">
        <f t="shared" si="4"/>
        <v/>
      </c>
      <c r="U69" s="227" t="str">
        <f t="shared" si="5"/>
        <v/>
      </c>
      <c r="V69" s="228" t="str">
        <f t="shared" si="6"/>
        <v/>
      </c>
      <c r="W69" s="228" t="str">
        <f t="shared" si="7"/>
        <v/>
      </c>
      <c r="X69" s="222">
        <f t="shared" si="8"/>
        <v>0</v>
      </c>
      <c r="Y69" s="110">
        <f t="shared" si="9"/>
        <v>0</v>
      </c>
      <c r="Z69" s="235" t="str">
        <f t="shared" si="10"/>
        <v/>
      </c>
      <c r="AA69" s="240" t="b">
        <f t="shared" si="11"/>
        <v>0</v>
      </c>
      <c r="AB69" s="235">
        <f t="shared" si="12"/>
        <v>0</v>
      </c>
      <c r="AC69" s="235">
        <f>IF('Member Info'!N66="",1,"")</f>
        <v>1</v>
      </c>
      <c r="AD69" s="243" t="e">
        <f t="shared" si="13"/>
        <v>#VALUE!</v>
      </c>
      <c r="AE69" s="130" t="str">
        <f t="shared" si="0"/>
        <v/>
      </c>
      <c r="AF69" s="124">
        <f t="shared" si="14"/>
        <v>1</v>
      </c>
      <c r="AG69" s="124" t="str">
        <f>IF('Member Info'!N66&lt;&gt;"",IF(AND('Member Info'!N66&lt;=$U$1,'Member Info'!N66&gt;=$T$1),1,0),"")</f>
        <v/>
      </c>
      <c r="AI69" s="124" t="b">
        <f t="shared" si="15"/>
        <v>0</v>
      </c>
      <c r="AJ69" s="124">
        <f t="shared" si="16"/>
        <v>0</v>
      </c>
      <c r="AL69" s="124">
        <f t="shared" si="17"/>
        <v>0</v>
      </c>
      <c r="AM69" s="124">
        <f>IF('Member Info'!F66&gt;$T$1,1,0)</f>
        <v>0</v>
      </c>
      <c r="AN69" s="124" t="b">
        <f>IF(ISERROR(T69),ERROR.TYPE(#REF!)=ERROR.TYPE(T69),FALSE)</f>
        <v>0</v>
      </c>
      <c r="AO69" s="124" t="b">
        <f>IF(ISERROR(U69),ERROR.TYPE(#REF!)=ERROR.TYPE(U69),FALSE)</f>
        <v>0</v>
      </c>
      <c r="AP69" s="124">
        <f>IF('Member Info'!F66&gt;'GP1 April 25'!$U$1,1,0)</f>
        <v>0</v>
      </c>
      <c r="AQ69" s="124">
        <f t="shared" si="18"/>
        <v>0</v>
      </c>
      <c r="AR69" s="124">
        <f t="shared" si="19"/>
        <v>0</v>
      </c>
      <c r="AS69" s="124">
        <f t="shared" si="20"/>
        <v>1</v>
      </c>
    </row>
    <row r="70" spans="1:45" x14ac:dyDescent="0.25">
      <c r="A70" s="4">
        <v>39</v>
      </c>
      <c r="B70" s="164">
        <f>'Member Info'!D67</f>
        <v>0</v>
      </c>
      <c r="C70" s="164">
        <f>'Member Info'!E67</f>
        <v>0</v>
      </c>
      <c r="D70" s="164" t="str">
        <f>'Member Info'!G67</f>
        <v/>
      </c>
      <c r="E70" s="165">
        <f>'Member Info'!B67</f>
        <v>0</v>
      </c>
      <c r="F70" s="242"/>
      <c r="G70" s="166" t="str">
        <f>IF(E70=0,"",('Member Info'!K67+'Member Info'!L67))</f>
        <v/>
      </c>
      <c r="H70" s="419"/>
      <c r="I70" s="419"/>
      <c r="J70" s="26"/>
      <c r="K70" s="26"/>
      <c r="L70" s="384" t="str">
        <f>IF(E70=0,"",IF('Member Info'!F67&gt;$U$1,CONCATENATE("Joined with practice on ", TEXT('Member Info'!F67, "DD/MM/YYYY")),IF('Member Info'!N67&lt;&gt;"",IF('Member Info'!N67&lt;$T$1,CONCATENATE("Left Scheme on ", TEXT('Member Info'!N67, "DD/MM/YYYY")),IF(OR(G70="",G70=0),"Error Detected, No rate entered",IF(E70=0,"",IF(F70="","Error Detected, No Pensionable pay",IF(AS70=1,"No Part Time Status Entered",IF(AR70=1,"No Part Time Hours Entered",IF(ISERROR(AD70)," Unknown Values entered.",IF(V70+W70&lt;1,"Acceptable",IF(T70+U70=200, "No Contributions Entered", IF(M70="","Error Detected, Choose reason&gt;",IF(Z70="1",IF(V70=1,"Please Enter Deemed Pensionable Pay","Add Any Relevant Details Above"),"Please Give Details Above"))))))))))),IF(OR(G70="",G70=0),"Error Detected, No rate entered",IF(E70=0,"",IF(F70="","Error Detected, No Pensionable pay",IF(AS70=1,"No Part Time Status Entered",IF(AR70=1,"No Part Time Hours Entered",IF(ISERROR(AD70)," Unknown Values entered.",IF(V70+W70&lt;1,"Acceptable",IF(T70+U70=200, "No Contributions Entered", IF(M70="","Error Detected, Choose reason&gt;",IF(Z70="1",IF(V70=1,"Please Enter Deemed Pensionable Pay","Add relevant Details Above"),"Please give details Above")))))))))))))</f>
        <v/>
      </c>
      <c r="M70" s="260"/>
      <c r="N70" s="91"/>
      <c r="O70" s="91" t="str">
        <f t="shared" si="1"/>
        <v/>
      </c>
      <c r="P70" s="94">
        <f t="shared" si="2"/>
        <v>0</v>
      </c>
      <c r="Q70" s="94">
        <f t="shared" si="2"/>
        <v>0</v>
      </c>
      <c r="R70" s="218">
        <f>(ROUND((F70/100*'Member Info'!$W$2), 2))</f>
        <v>0</v>
      </c>
      <c r="S70" s="218" t="e">
        <f t="shared" si="3"/>
        <v>#VALUE!</v>
      </c>
      <c r="T70" s="218" t="str">
        <f t="shared" si="4"/>
        <v/>
      </c>
      <c r="U70" s="227" t="str">
        <f t="shared" si="5"/>
        <v/>
      </c>
      <c r="V70" s="228" t="str">
        <f t="shared" si="6"/>
        <v/>
      </c>
      <c r="W70" s="228" t="str">
        <f t="shared" si="7"/>
        <v/>
      </c>
      <c r="X70" s="222">
        <f t="shared" si="8"/>
        <v>0</v>
      </c>
      <c r="Y70" s="110">
        <f t="shared" si="9"/>
        <v>0</v>
      </c>
      <c r="Z70" s="235" t="str">
        <f t="shared" si="10"/>
        <v/>
      </c>
      <c r="AA70" s="240" t="b">
        <f t="shared" si="11"/>
        <v>0</v>
      </c>
      <c r="AB70" s="235">
        <f t="shared" si="12"/>
        <v>0</v>
      </c>
      <c r="AC70" s="235">
        <f>IF('Member Info'!N67="",1,"")</f>
        <v>1</v>
      </c>
      <c r="AD70" s="243" t="e">
        <f t="shared" si="13"/>
        <v>#VALUE!</v>
      </c>
      <c r="AE70" s="130" t="str">
        <f t="shared" si="0"/>
        <v/>
      </c>
      <c r="AF70" s="124">
        <f t="shared" si="14"/>
        <v>1</v>
      </c>
      <c r="AG70" s="124" t="str">
        <f>IF('Member Info'!N67&lt;&gt;"",IF(AND('Member Info'!N67&lt;=$U$1,'Member Info'!N67&gt;=$T$1),1,0),"")</f>
        <v/>
      </c>
      <c r="AI70" s="124" t="b">
        <f t="shared" si="15"/>
        <v>0</v>
      </c>
      <c r="AJ70" s="124">
        <f t="shared" si="16"/>
        <v>0</v>
      </c>
      <c r="AL70" s="124">
        <f t="shared" si="17"/>
        <v>0</v>
      </c>
      <c r="AM70" s="124">
        <f>IF('Member Info'!F67&gt;$T$1,1,0)</f>
        <v>0</v>
      </c>
      <c r="AN70" s="124" t="b">
        <f>IF(ISERROR(T70),ERROR.TYPE(#REF!)=ERROR.TYPE(T70),FALSE)</f>
        <v>0</v>
      </c>
      <c r="AO70" s="124" t="b">
        <f>IF(ISERROR(U70),ERROR.TYPE(#REF!)=ERROR.TYPE(U70),FALSE)</f>
        <v>0</v>
      </c>
      <c r="AP70" s="124">
        <f>IF('Member Info'!F67&gt;'GP1 April 25'!$U$1,1,0)</f>
        <v>0</v>
      </c>
      <c r="AQ70" s="124">
        <f t="shared" si="18"/>
        <v>0</v>
      </c>
      <c r="AR70" s="124">
        <f t="shared" si="19"/>
        <v>0</v>
      </c>
      <c r="AS70" s="124">
        <f t="shared" si="20"/>
        <v>1</v>
      </c>
    </row>
    <row r="71" spans="1:45" x14ac:dyDescent="0.25">
      <c r="A71" s="4">
        <v>40</v>
      </c>
      <c r="B71" s="164">
        <f>'Member Info'!D68</f>
        <v>0</v>
      </c>
      <c r="C71" s="164">
        <f>'Member Info'!E68</f>
        <v>0</v>
      </c>
      <c r="D71" s="164" t="str">
        <f>'Member Info'!G68</f>
        <v/>
      </c>
      <c r="E71" s="165">
        <f>'Member Info'!B68</f>
        <v>0</v>
      </c>
      <c r="F71" s="242"/>
      <c r="G71" s="166" t="str">
        <f>IF(E71=0,"",('Member Info'!K68+'Member Info'!L68))</f>
        <v/>
      </c>
      <c r="H71" s="419"/>
      <c r="I71" s="419"/>
      <c r="J71" s="26"/>
      <c r="K71" s="26"/>
      <c r="L71" s="384" t="str">
        <f>IF(E71=0,"",IF('Member Info'!F68&gt;$U$1,CONCATENATE("Joined with practice on ", TEXT('Member Info'!F68, "DD/MM/YYYY")),IF('Member Info'!N68&lt;&gt;"",IF('Member Info'!N68&lt;$T$1,CONCATENATE("Left Scheme on ", TEXT('Member Info'!N68, "DD/MM/YYYY")),IF(OR(G71="",G71=0),"Error Detected, No rate entered",IF(E71=0,"",IF(F71="","Error Detected, No Pensionable pay",IF(AS71=1,"No Part Time Status Entered",IF(AR71=1,"No Part Time Hours Entered",IF(ISERROR(AD71)," Unknown Values entered.",IF(V71+W71&lt;1,"Acceptable",IF(T71+U71=200, "No Contributions Entered", IF(M71="","Error Detected, Choose reason&gt;",IF(Z71="1",IF(V71=1,"Please Enter Deemed Pensionable Pay","Add Any Relevant Details Above"),"Please Give Details Above"))))))))))),IF(OR(G71="",G71=0),"Error Detected, No rate entered",IF(E71=0,"",IF(F71="","Error Detected, No Pensionable pay",IF(AS71=1,"No Part Time Status Entered",IF(AR71=1,"No Part Time Hours Entered",IF(ISERROR(AD71)," Unknown Values entered.",IF(V71+W71&lt;1,"Acceptable",IF(T71+U71=200, "No Contributions Entered", IF(M71="","Error Detected, Choose reason&gt;",IF(Z71="1",IF(V71=1,"Please Enter Deemed Pensionable Pay","Add relevant Details Above"),"Please give details Above")))))))))))))</f>
        <v/>
      </c>
      <c r="M71" s="260"/>
      <c r="N71" s="91"/>
      <c r="O71" s="91" t="str">
        <f t="shared" si="1"/>
        <v/>
      </c>
      <c r="P71" s="94">
        <f t="shared" si="2"/>
        <v>0</v>
      </c>
      <c r="Q71" s="94">
        <f t="shared" si="2"/>
        <v>0</v>
      </c>
      <c r="R71" s="218">
        <f>(ROUND((F71/100*'Member Info'!$W$2), 2))</f>
        <v>0</v>
      </c>
      <c r="S71" s="218" t="e">
        <f t="shared" si="3"/>
        <v>#VALUE!</v>
      </c>
      <c r="T71" s="218" t="str">
        <f t="shared" si="4"/>
        <v/>
      </c>
      <c r="U71" s="227" t="str">
        <f t="shared" si="5"/>
        <v/>
      </c>
      <c r="V71" s="228" t="str">
        <f t="shared" si="6"/>
        <v/>
      </c>
      <c r="W71" s="228" t="str">
        <f t="shared" si="7"/>
        <v/>
      </c>
      <c r="X71" s="222">
        <f t="shared" si="8"/>
        <v>0</v>
      </c>
      <c r="Y71" s="110">
        <f t="shared" si="9"/>
        <v>0</v>
      </c>
      <c r="Z71" s="235" t="str">
        <f t="shared" si="10"/>
        <v/>
      </c>
      <c r="AA71" s="240" t="b">
        <f t="shared" si="11"/>
        <v>0</v>
      </c>
      <c r="AB71" s="235">
        <f t="shared" si="12"/>
        <v>0</v>
      </c>
      <c r="AC71" s="235">
        <f>IF('Member Info'!N68="",1,"")</f>
        <v>1</v>
      </c>
      <c r="AD71" s="243" t="e">
        <f t="shared" si="13"/>
        <v>#VALUE!</v>
      </c>
      <c r="AE71" s="130" t="str">
        <f t="shared" si="0"/>
        <v/>
      </c>
      <c r="AF71" s="124">
        <f t="shared" si="14"/>
        <v>1</v>
      </c>
      <c r="AG71" s="124" t="str">
        <f>IF('Member Info'!N68&lt;&gt;"",IF(AND('Member Info'!N68&lt;=$U$1,'Member Info'!N68&gt;=$T$1),1,0),"")</f>
        <v/>
      </c>
      <c r="AI71" s="124" t="b">
        <f t="shared" si="15"/>
        <v>0</v>
      </c>
      <c r="AJ71" s="124">
        <f t="shared" si="16"/>
        <v>0</v>
      </c>
      <c r="AL71" s="124">
        <f t="shared" si="17"/>
        <v>0</v>
      </c>
      <c r="AM71" s="124">
        <f>IF('Member Info'!F68&gt;$T$1,1,0)</f>
        <v>0</v>
      </c>
      <c r="AN71" s="124" t="b">
        <f>IF(ISERROR(T71),ERROR.TYPE(#REF!)=ERROR.TYPE(T71),FALSE)</f>
        <v>0</v>
      </c>
      <c r="AO71" s="124" t="b">
        <f>IF(ISERROR(U71),ERROR.TYPE(#REF!)=ERROR.TYPE(U71),FALSE)</f>
        <v>0</v>
      </c>
      <c r="AP71" s="124">
        <f>IF('Member Info'!F68&gt;'GP1 April 25'!$U$1,1,0)</f>
        <v>0</v>
      </c>
      <c r="AQ71" s="124">
        <f t="shared" si="18"/>
        <v>0</v>
      </c>
      <c r="AR71" s="124">
        <f t="shared" si="19"/>
        <v>0</v>
      </c>
      <c r="AS71" s="124">
        <f t="shared" si="20"/>
        <v>1</v>
      </c>
    </row>
    <row r="72" spans="1:45" x14ac:dyDescent="0.25">
      <c r="A72" s="4">
        <v>41</v>
      </c>
      <c r="B72" s="164">
        <f>'Member Info'!D69</f>
        <v>0</v>
      </c>
      <c r="C72" s="164">
        <f>'Member Info'!E69</f>
        <v>0</v>
      </c>
      <c r="D72" s="164" t="str">
        <f>'Member Info'!G69</f>
        <v/>
      </c>
      <c r="E72" s="165">
        <f>'Member Info'!B69</f>
        <v>0</v>
      </c>
      <c r="F72" s="242"/>
      <c r="G72" s="166" t="str">
        <f>IF(E72=0,"",('Member Info'!K69+'Member Info'!L69))</f>
        <v/>
      </c>
      <c r="H72" s="419"/>
      <c r="I72" s="419"/>
      <c r="J72" s="26"/>
      <c r="K72" s="26"/>
      <c r="L72" s="384" t="str">
        <f>IF(E72=0,"",IF('Member Info'!F69&gt;$U$1,CONCATENATE("Joined with practice on ", TEXT('Member Info'!F69, "DD/MM/YYYY")),IF('Member Info'!N69&lt;&gt;"",IF('Member Info'!N69&lt;$T$1,CONCATENATE("Left Scheme on ", TEXT('Member Info'!N69, "DD/MM/YYYY")),IF(OR(G72="",G72=0),"Error Detected, No rate entered",IF(E72=0,"",IF(F72="","Error Detected, No Pensionable pay",IF(AS72=1,"No Part Time Status Entered",IF(AR72=1,"No Part Time Hours Entered",IF(ISERROR(AD72)," Unknown Values entered.",IF(V72+W72&lt;1,"Acceptable",IF(T72+U72=200, "No Contributions Entered", IF(M72="","Error Detected, Choose reason&gt;",IF(Z72="1",IF(V72=1,"Please Enter Deemed Pensionable Pay","Add Any Relevant Details Above"),"Please Give Details Above"))))))))))),IF(OR(G72="",G72=0),"Error Detected, No rate entered",IF(E72=0,"",IF(F72="","Error Detected, No Pensionable pay",IF(AS72=1,"No Part Time Status Entered",IF(AR72=1,"No Part Time Hours Entered",IF(ISERROR(AD72)," Unknown Values entered.",IF(V72+W72&lt;1,"Acceptable",IF(T72+U72=200, "No Contributions Entered", IF(M72="","Error Detected, Choose reason&gt;",IF(Z72="1",IF(V72=1,"Please Enter Deemed Pensionable Pay","Add relevant Details Above"),"Please give details Above")))))))))))))</f>
        <v/>
      </c>
      <c r="M72" s="260"/>
      <c r="N72" s="91"/>
      <c r="O72" s="91" t="str">
        <f t="shared" si="1"/>
        <v/>
      </c>
      <c r="P72" s="94">
        <f t="shared" si="2"/>
        <v>0</v>
      </c>
      <c r="Q72" s="94">
        <f t="shared" si="2"/>
        <v>0</v>
      </c>
      <c r="R72" s="218">
        <f>(ROUND((F72/100*'Member Info'!$W$2), 2))</f>
        <v>0</v>
      </c>
      <c r="S72" s="218" t="e">
        <f t="shared" si="3"/>
        <v>#VALUE!</v>
      </c>
      <c r="T72" s="218" t="str">
        <f t="shared" si="4"/>
        <v/>
      </c>
      <c r="U72" s="227" t="str">
        <f t="shared" si="5"/>
        <v/>
      </c>
      <c r="V72" s="228" t="str">
        <f t="shared" si="6"/>
        <v/>
      </c>
      <c r="W72" s="228" t="str">
        <f t="shared" si="7"/>
        <v/>
      </c>
      <c r="X72" s="222">
        <f t="shared" si="8"/>
        <v>0</v>
      </c>
      <c r="Y72" s="110">
        <f t="shared" si="9"/>
        <v>0</v>
      </c>
      <c r="Z72" s="235" t="str">
        <f t="shared" si="10"/>
        <v/>
      </c>
      <c r="AA72" s="240" t="b">
        <f t="shared" si="11"/>
        <v>0</v>
      </c>
      <c r="AB72" s="235">
        <f t="shared" si="12"/>
        <v>0</v>
      </c>
      <c r="AC72" s="235">
        <f>IF('Member Info'!N69="",1,"")</f>
        <v>1</v>
      </c>
      <c r="AD72" s="243" t="e">
        <f t="shared" si="13"/>
        <v>#VALUE!</v>
      </c>
      <c r="AE72" s="130" t="str">
        <f t="shared" si="0"/>
        <v/>
      </c>
      <c r="AF72" s="124">
        <f t="shared" si="14"/>
        <v>1</v>
      </c>
      <c r="AG72" s="124" t="str">
        <f>IF('Member Info'!N69&lt;&gt;"",IF(AND('Member Info'!N69&lt;=$U$1,'Member Info'!N69&gt;=$T$1),1,0),"")</f>
        <v/>
      </c>
      <c r="AI72" s="124" t="b">
        <f t="shared" si="15"/>
        <v>0</v>
      </c>
      <c r="AJ72" s="124">
        <f t="shared" si="16"/>
        <v>0</v>
      </c>
      <c r="AL72" s="124">
        <f t="shared" si="17"/>
        <v>0</v>
      </c>
      <c r="AM72" s="124">
        <f>IF('Member Info'!F69&gt;$T$1,1,0)</f>
        <v>0</v>
      </c>
      <c r="AN72" s="124" t="b">
        <f>IF(ISERROR(T72),ERROR.TYPE(#REF!)=ERROR.TYPE(T72),FALSE)</f>
        <v>0</v>
      </c>
      <c r="AO72" s="124" t="b">
        <f>IF(ISERROR(U72),ERROR.TYPE(#REF!)=ERROR.TYPE(U72),FALSE)</f>
        <v>0</v>
      </c>
      <c r="AP72" s="124">
        <f>IF('Member Info'!F69&gt;'GP1 April 25'!$U$1,1,0)</f>
        <v>0</v>
      </c>
      <c r="AQ72" s="124">
        <f t="shared" si="18"/>
        <v>0</v>
      </c>
      <c r="AR72" s="124">
        <f t="shared" si="19"/>
        <v>0</v>
      </c>
      <c r="AS72" s="124">
        <f t="shared" si="20"/>
        <v>1</v>
      </c>
    </row>
    <row r="73" spans="1:45" x14ac:dyDescent="0.25">
      <c r="A73" s="4">
        <v>42</v>
      </c>
      <c r="B73" s="164">
        <f>'Member Info'!D70</f>
        <v>0</v>
      </c>
      <c r="C73" s="164">
        <f>'Member Info'!E70</f>
        <v>0</v>
      </c>
      <c r="D73" s="164" t="str">
        <f>'Member Info'!G70</f>
        <v/>
      </c>
      <c r="E73" s="165">
        <f>'Member Info'!B70</f>
        <v>0</v>
      </c>
      <c r="F73" s="242"/>
      <c r="G73" s="166" t="str">
        <f>IF(E73=0,"",('Member Info'!K70+'Member Info'!L70))</f>
        <v/>
      </c>
      <c r="H73" s="419"/>
      <c r="I73" s="419"/>
      <c r="J73" s="26"/>
      <c r="K73" s="26"/>
      <c r="L73" s="384" t="str">
        <f>IF(E73=0,"",IF('Member Info'!F70&gt;$U$1,CONCATENATE("Joined with practice on ", TEXT('Member Info'!F70, "DD/MM/YYYY")),IF('Member Info'!N70&lt;&gt;"",IF('Member Info'!N70&lt;$T$1,CONCATENATE("Left Scheme on ", TEXT('Member Info'!N70, "DD/MM/YYYY")),IF(OR(G73="",G73=0),"Error Detected, No rate entered",IF(E73=0,"",IF(F73="","Error Detected, No Pensionable pay",IF(AS73=1,"No Part Time Status Entered",IF(AR73=1,"No Part Time Hours Entered",IF(ISERROR(AD73)," Unknown Values entered.",IF(V73+W73&lt;1,"Acceptable",IF(T73+U73=200, "No Contributions Entered", IF(M73="","Error Detected, Choose reason&gt;",IF(Z73="1",IF(V73=1,"Please Enter Deemed Pensionable Pay","Add Any Relevant Details Above"),"Please Give Details Above"))))))))))),IF(OR(G73="",G73=0),"Error Detected, No rate entered",IF(E73=0,"",IF(F73="","Error Detected, No Pensionable pay",IF(AS73=1,"No Part Time Status Entered",IF(AR73=1,"No Part Time Hours Entered",IF(ISERROR(AD73)," Unknown Values entered.",IF(V73+W73&lt;1,"Acceptable",IF(T73+U73=200, "No Contributions Entered", IF(M73="","Error Detected, Choose reason&gt;",IF(Z73="1",IF(V73=1,"Please Enter Deemed Pensionable Pay","Add relevant Details Above"),"Please give details Above")))))))))))))</f>
        <v/>
      </c>
      <c r="M73" s="260"/>
      <c r="N73" s="91"/>
      <c r="O73" s="91" t="str">
        <f t="shared" si="1"/>
        <v/>
      </c>
      <c r="P73" s="94">
        <f t="shared" si="2"/>
        <v>0</v>
      </c>
      <c r="Q73" s="94">
        <f t="shared" si="2"/>
        <v>0</v>
      </c>
      <c r="R73" s="218">
        <f>(ROUND((F73/100*'Member Info'!$W$2), 2))</f>
        <v>0</v>
      </c>
      <c r="S73" s="218" t="e">
        <f t="shared" si="3"/>
        <v>#VALUE!</v>
      </c>
      <c r="T73" s="218" t="str">
        <f t="shared" si="4"/>
        <v/>
      </c>
      <c r="U73" s="227" t="str">
        <f t="shared" si="5"/>
        <v/>
      </c>
      <c r="V73" s="228" t="str">
        <f t="shared" si="6"/>
        <v/>
      </c>
      <c r="W73" s="228" t="str">
        <f t="shared" si="7"/>
        <v/>
      </c>
      <c r="X73" s="222">
        <f t="shared" si="8"/>
        <v>0</v>
      </c>
      <c r="Y73" s="110">
        <f t="shared" si="9"/>
        <v>0</v>
      </c>
      <c r="Z73" s="235" t="str">
        <f t="shared" si="10"/>
        <v/>
      </c>
      <c r="AA73" s="240" t="b">
        <f t="shared" si="11"/>
        <v>0</v>
      </c>
      <c r="AB73" s="235">
        <f t="shared" si="12"/>
        <v>0</v>
      </c>
      <c r="AC73" s="235">
        <f>IF('Member Info'!N70="",1,"")</f>
        <v>1</v>
      </c>
      <c r="AD73" s="243" t="e">
        <f t="shared" si="13"/>
        <v>#VALUE!</v>
      </c>
      <c r="AE73" s="130" t="str">
        <f t="shared" si="0"/>
        <v/>
      </c>
      <c r="AF73" s="124">
        <f t="shared" si="14"/>
        <v>1</v>
      </c>
      <c r="AG73" s="124" t="str">
        <f>IF('Member Info'!N70&lt;&gt;"",IF(AND('Member Info'!N70&lt;=$U$1,'Member Info'!N70&gt;=$T$1),1,0),"")</f>
        <v/>
      </c>
      <c r="AI73" s="124" t="b">
        <f t="shared" si="15"/>
        <v>0</v>
      </c>
      <c r="AJ73" s="124">
        <f t="shared" si="16"/>
        <v>0</v>
      </c>
      <c r="AL73" s="124">
        <f t="shared" si="17"/>
        <v>0</v>
      </c>
      <c r="AM73" s="124">
        <f>IF('Member Info'!F70&gt;$T$1,1,0)</f>
        <v>0</v>
      </c>
      <c r="AN73" s="124" t="b">
        <f>IF(ISERROR(T73),ERROR.TYPE(#REF!)=ERROR.TYPE(T73),FALSE)</f>
        <v>0</v>
      </c>
      <c r="AO73" s="124" t="b">
        <f>IF(ISERROR(U73),ERROR.TYPE(#REF!)=ERROR.TYPE(U73),FALSE)</f>
        <v>0</v>
      </c>
      <c r="AP73" s="124">
        <f>IF('Member Info'!F70&gt;'GP1 April 25'!$U$1,1,0)</f>
        <v>0</v>
      </c>
      <c r="AQ73" s="124">
        <f t="shared" si="18"/>
        <v>0</v>
      </c>
      <c r="AR73" s="124">
        <f t="shared" si="19"/>
        <v>0</v>
      </c>
      <c r="AS73" s="124">
        <f t="shared" si="20"/>
        <v>1</v>
      </c>
    </row>
    <row r="74" spans="1:45" x14ac:dyDescent="0.25">
      <c r="A74" s="4">
        <v>43</v>
      </c>
      <c r="B74" s="164">
        <f>'Member Info'!D71</f>
        <v>0</v>
      </c>
      <c r="C74" s="164">
        <f>'Member Info'!E71</f>
        <v>0</v>
      </c>
      <c r="D74" s="164" t="str">
        <f>'Member Info'!G71</f>
        <v/>
      </c>
      <c r="E74" s="165">
        <f>'Member Info'!B71</f>
        <v>0</v>
      </c>
      <c r="F74" s="242"/>
      <c r="G74" s="166" t="str">
        <f>IF(E74=0,"",('Member Info'!K71+'Member Info'!L71))</f>
        <v/>
      </c>
      <c r="H74" s="419"/>
      <c r="I74" s="419"/>
      <c r="J74" s="26"/>
      <c r="K74" s="26"/>
      <c r="L74" s="384" t="str">
        <f>IF(E74=0,"",IF('Member Info'!F71&gt;$U$1,CONCATENATE("Joined with practice on ", TEXT('Member Info'!F71, "DD/MM/YYYY")),IF('Member Info'!N71&lt;&gt;"",IF('Member Info'!N71&lt;$T$1,CONCATENATE("Left Scheme on ", TEXT('Member Info'!N71, "DD/MM/YYYY")),IF(OR(G74="",G74=0),"Error Detected, No rate entered",IF(E74=0,"",IF(F74="","Error Detected, No Pensionable pay",IF(AS74=1,"No Part Time Status Entered",IF(AR74=1,"No Part Time Hours Entered",IF(ISERROR(AD74)," Unknown Values entered.",IF(V74+W74&lt;1,"Acceptable",IF(T74+U74=200, "No Contributions Entered", IF(M74="","Error Detected, Choose reason&gt;",IF(Z74="1",IF(V74=1,"Please Enter Deemed Pensionable Pay","Add Any Relevant Details Above"),"Please Give Details Above"))))))))))),IF(OR(G74="",G74=0),"Error Detected, No rate entered",IF(E74=0,"",IF(F74="","Error Detected, No Pensionable pay",IF(AS74=1,"No Part Time Status Entered",IF(AR74=1,"No Part Time Hours Entered",IF(ISERROR(AD74)," Unknown Values entered.",IF(V74+W74&lt;1,"Acceptable",IF(T74+U74=200, "No Contributions Entered", IF(M74="","Error Detected, Choose reason&gt;",IF(Z74="1",IF(V74=1,"Please Enter Deemed Pensionable Pay","Add relevant Details Above"),"Please give details Above")))))))))))))</f>
        <v/>
      </c>
      <c r="M74" s="260"/>
      <c r="N74" s="91"/>
      <c r="O74" s="91" t="str">
        <f t="shared" si="1"/>
        <v/>
      </c>
      <c r="P74" s="94">
        <f t="shared" si="2"/>
        <v>0</v>
      </c>
      <c r="Q74" s="94">
        <f t="shared" si="2"/>
        <v>0</v>
      </c>
      <c r="R74" s="218">
        <f>(ROUND((F74/100*'Member Info'!$W$2), 2))</f>
        <v>0</v>
      </c>
      <c r="S74" s="218" t="e">
        <f t="shared" si="3"/>
        <v>#VALUE!</v>
      </c>
      <c r="T74" s="218" t="str">
        <f t="shared" si="4"/>
        <v/>
      </c>
      <c r="U74" s="227" t="str">
        <f t="shared" si="5"/>
        <v/>
      </c>
      <c r="V74" s="228" t="str">
        <f t="shared" si="6"/>
        <v/>
      </c>
      <c r="W74" s="228" t="str">
        <f t="shared" si="7"/>
        <v/>
      </c>
      <c r="X74" s="222">
        <f t="shared" si="8"/>
        <v>0</v>
      </c>
      <c r="Y74" s="110">
        <f t="shared" si="9"/>
        <v>0</v>
      </c>
      <c r="Z74" s="235" t="str">
        <f t="shared" si="10"/>
        <v/>
      </c>
      <c r="AA74" s="240" t="b">
        <f t="shared" si="11"/>
        <v>0</v>
      </c>
      <c r="AB74" s="235">
        <f t="shared" si="12"/>
        <v>0</v>
      </c>
      <c r="AC74" s="235">
        <f>IF('Member Info'!N71="",1,"")</f>
        <v>1</v>
      </c>
      <c r="AD74" s="243" t="e">
        <f t="shared" si="13"/>
        <v>#VALUE!</v>
      </c>
      <c r="AE74" s="130" t="str">
        <f t="shared" si="0"/>
        <v/>
      </c>
      <c r="AF74" s="124">
        <f t="shared" si="14"/>
        <v>1</v>
      </c>
      <c r="AG74" s="124" t="str">
        <f>IF('Member Info'!N71&lt;&gt;"",IF(AND('Member Info'!N71&lt;=$U$1,'Member Info'!N71&gt;=$T$1),1,0),"")</f>
        <v/>
      </c>
      <c r="AI74" s="124" t="b">
        <f t="shared" si="15"/>
        <v>0</v>
      </c>
      <c r="AJ74" s="124">
        <f t="shared" si="16"/>
        <v>0</v>
      </c>
      <c r="AL74" s="124">
        <f t="shared" si="17"/>
        <v>0</v>
      </c>
      <c r="AM74" s="124">
        <f>IF('Member Info'!F71&gt;$T$1,1,0)</f>
        <v>0</v>
      </c>
      <c r="AN74" s="124" t="b">
        <f>IF(ISERROR(T74),ERROR.TYPE(#REF!)=ERROR.TYPE(T74),FALSE)</f>
        <v>0</v>
      </c>
      <c r="AO74" s="124" t="b">
        <f>IF(ISERROR(U74),ERROR.TYPE(#REF!)=ERROR.TYPE(U74),FALSE)</f>
        <v>0</v>
      </c>
      <c r="AP74" s="124">
        <f>IF('Member Info'!F71&gt;'GP1 April 25'!$U$1,1,0)</f>
        <v>0</v>
      </c>
      <c r="AQ74" s="124">
        <f t="shared" si="18"/>
        <v>0</v>
      </c>
      <c r="AR74" s="124">
        <f t="shared" si="19"/>
        <v>0</v>
      </c>
      <c r="AS74" s="124">
        <f t="shared" si="20"/>
        <v>1</v>
      </c>
    </row>
    <row r="75" spans="1:45" x14ac:dyDescent="0.25">
      <c r="A75" s="4">
        <v>44</v>
      </c>
      <c r="B75" s="164">
        <f>'Member Info'!D72</f>
        <v>0</v>
      </c>
      <c r="C75" s="164">
        <f>'Member Info'!E72</f>
        <v>0</v>
      </c>
      <c r="D75" s="164" t="str">
        <f>'Member Info'!G72</f>
        <v/>
      </c>
      <c r="E75" s="165">
        <f>'Member Info'!B72</f>
        <v>0</v>
      </c>
      <c r="F75" s="242"/>
      <c r="G75" s="166" t="str">
        <f>IF(E75=0,"",('Member Info'!K72+'Member Info'!L72))</f>
        <v/>
      </c>
      <c r="H75" s="419"/>
      <c r="I75" s="419"/>
      <c r="J75" s="26"/>
      <c r="K75" s="26"/>
      <c r="L75" s="384" t="str">
        <f>IF(E75=0,"",IF('Member Info'!F72&gt;$U$1,CONCATENATE("Joined with practice on ", TEXT('Member Info'!F72, "DD/MM/YYYY")),IF('Member Info'!N72&lt;&gt;"",IF('Member Info'!N72&lt;$T$1,CONCATENATE("Left Scheme on ", TEXT('Member Info'!N72, "DD/MM/YYYY")),IF(OR(G75="",G75=0),"Error Detected, No rate entered",IF(E75=0,"",IF(F75="","Error Detected, No Pensionable pay",IF(AS75=1,"No Part Time Status Entered",IF(AR75=1,"No Part Time Hours Entered",IF(ISERROR(AD75)," Unknown Values entered.",IF(V75+W75&lt;1,"Acceptable",IF(T75+U75=200, "No Contributions Entered", IF(M75="","Error Detected, Choose reason&gt;",IF(Z75="1",IF(V75=1,"Please Enter Deemed Pensionable Pay","Add Any Relevant Details Above"),"Please Give Details Above"))))))))))),IF(OR(G75="",G75=0),"Error Detected, No rate entered",IF(E75=0,"",IF(F75="","Error Detected, No Pensionable pay",IF(AS75=1,"No Part Time Status Entered",IF(AR75=1,"No Part Time Hours Entered",IF(ISERROR(AD75)," Unknown Values entered.",IF(V75+W75&lt;1,"Acceptable",IF(T75+U75=200, "No Contributions Entered", IF(M75="","Error Detected, Choose reason&gt;",IF(Z75="1",IF(V75=1,"Please Enter Deemed Pensionable Pay","Add relevant Details Above"),"Please give details Above")))))))))))))</f>
        <v/>
      </c>
      <c r="M75" s="260"/>
      <c r="N75" s="91"/>
      <c r="O75" s="91" t="str">
        <f t="shared" si="1"/>
        <v/>
      </c>
      <c r="P75" s="94">
        <f t="shared" si="2"/>
        <v>0</v>
      </c>
      <c r="Q75" s="94">
        <f t="shared" si="2"/>
        <v>0</v>
      </c>
      <c r="R75" s="218">
        <f>(ROUND((F75/100*'Member Info'!$W$2), 2))</f>
        <v>0</v>
      </c>
      <c r="S75" s="218" t="e">
        <f t="shared" si="3"/>
        <v>#VALUE!</v>
      </c>
      <c r="T75" s="218" t="str">
        <f t="shared" si="4"/>
        <v/>
      </c>
      <c r="U75" s="227" t="str">
        <f t="shared" si="5"/>
        <v/>
      </c>
      <c r="V75" s="228" t="str">
        <f t="shared" si="6"/>
        <v/>
      </c>
      <c r="W75" s="228" t="str">
        <f t="shared" si="7"/>
        <v/>
      </c>
      <c r="X75" s="222">
        <f t="shared" si="8"/>
        <v>0</v>
      </c>
      <c r="Y75" s="110">
        <f t="shared" si="9"/>
        <v>0</v>
      </c>
      <c r="Z75" s="235" t="str">
        <f t="shared" si="10"/>
        <v/>
      </c>
      <c r="AA75" s="240" t="b">
        <f t="shared" si="11"/>
        <v>0</v>
      </c>
      <c r="AB75" s="235">
        <f t="shared" si="12"/>
        <v>0</v>
      </c>
      <c r="AC75" s="235">
        <f>IF('Member Info'!N72="",1,"")</f>
        <v>1</v>
      </c>
      <c r="AD75" s="243" t="e">
        <f t="shared" si="13"/>
        <v>#VALUE!</v>
      </c>
      <c r="AE75" s="130" t="str">
        <f t="shared" si="0"/>
        <v/>
      </c>
      <c r="AF75" s="124">
        <f t="shared" si="14"/>
        <v>1</v>
      </c>
      <c r="AG75" s="124" t="str">
        <f>IF('Member Info'!N72&lt;&gt;"",IF(AND('Member Info'!N72&lt;=$U$1,'Member Info'!N72&gt;=$T$1),1,0),"")</f>
        <v/>
      </c>
      <c r="AI75" s="124" t="b">
        <f t="shared" si="15"/>
        <v>0</v>
      </c>
      <c r="AJ75" s="124">
        <f t="shared" si="16"/>
        <v>0</v>
      </c>
      <c r="AL75" s="124">
        <f t="shared" si="17"/>
        <v>0</v>
      </c>
      <c r="AM75" s="124">
        <f>IF('Member Info'!F72&gt;$T$1,1,0)</f>
        <v>0</v>
      </c>
      <c r="AN75" s="124" t="b">
        <f>IF(ISERROR(T75),ERROR.TYPE(#REF!)=ERROR.TYPE(T75),FALSE)</f>
        <v>0</v>
      </c>
      <c r="AO75" s="124" t="b">
        <f>IF(ISERROR(U75),ERROR.TYPE(#REF!)=ERROR.TYPE(U75),FALSE)</f>
        <v>0</v>
      </c>
      <c r="AP75" s="124">
        <f>IF('Member Info'!F72&gt;'GP1 April 25'!$U$1,1,0)</f>
        <v>0</v>
      </c>
      <c r="AQ75" s="124">
        <f t="shared" si="18"/>
        <v>0</v>
      </c>
      <c r="AR75" s="124">
        <f t="shared" si="19"/>
        <v>0</v>
      </c>
      <c r="AS75" s="124">
        <f t="shared" si="20"/>
        <v>1</v>
      </c>
    </row>
    <row r="76" spans="1:45" x14ac:dyDescent="0.25">
      <c r="A76" s="4">
        <v>45</v>
      </c>
      <c r="B76" s="164">
        <f>'Member Info'!D73</f>
        <v>0</v>
      </c>
      <c r="C76" s="164">
        <f>'Member Info'!E73</f>
        <v>0</v>
      </c>
      <c r="D76" s="164" t="str">
        <f>'Member Info'!G73</f>
        <v/>
      </c>
      <c r="E76" s="165">
        <f>'Member Info'!B73</f>
        <v>0</v>
      </c>
      <c r="F76" s="242"/>
      <c r="G76" s="166" t="str">
        <f>IF(E76=0,"",('Member Info'!K73+'Member Info'!L73))</f>
        <v/>
      </c>
      <c r="H76" s="419"/>
      <c r="I76" s="419"/>
      <c r="J76" s="26"/>
      <c r="K76" s="26"/>
      <c r="L76" s="384" t="str">
        <f>IF(E76=0,"",IF('Member Info'!F73&gt;$U$1,CONCATENATE("Joined with practice on ", TEXT('Member Info'!F73, "DD/MM/YYYY")),IF('Member Info'!N73&lt;&gt;"",IF('Member Info'!N73&lt;$T$1,CONCATENATE("Left Scheme on ", TEXT('Member Info'!N73, "DD/MM/YYYY")),IF(OR(G76="",G76=0),"Error Detected, No rate entered",IF(E76=0,"",IF(F76="","Error Detected, No Pensionable pay",IF(AS76=1,"No Part Time Status Entered",IF(AR76=1,"No Part Time Hours Entered",IF(ISERROR(AD76)," Unknown Values entered.",IF(V76+W76&lt;1,"Acceptable",IF(T76+U76=200, "No Contributions Entered", IF(M76="","Error Detected, Choose reason&gt;",IF(Z76="1",IF(V76=1,"Please Enter Deemed Pensionable Pay","Add Any Relevant Details Above"),"Please Give Details Above"))))))))))),IF(OR(G76="",G76=0),"Error Detected, No rate entered",IF(E76=0,"",IF(F76="","Error Detected, No Pensionable pay",IF(AS76=1,"No Part Time Status Entered",IF(AR76=1,"No Part Time Hours Entered",IF(ISERROR(AD76)," Unknown Values entered.",IF(V76+W76&lt;1,"Acceptable",IF(T76+U76=200, "No Contributions Entered", IF(M76="","Error Detected, Choose reason&gt;",IF(Z76="1",IF(V76=1,"Please Enter Deemed Pensionable Pay","Add relevant Details Above"),"Please give details Above")))))))))))))</f>
        <v/>
      </c>
      <c r="M76" s="260"/>
      <c r="N76" s="91"/>
      <c r="O76" s="91" t="str">
        <f t="shared" si="1"/>
        <v/>
      </c>
      <c r="P76" s="94">
        <f t="shared" si="2"/>
        <v>0</v>
      </c>
      <c r="Q76" s="94">
        <f t="shared" si="2"/>
        <v>0</v>
      </c>
      <c r="R76" s="218">
        <f>(ROUND((F76/100*'Member Info'!$W$2), 2))</f>
        <v>0</v>
      </c>
      <c r="S76" s="218" t="e">
        <f t="shared" si="3"/>
        <v>#VALUE!</v>
      </c>
      <c r="T76" s="218" t="str">
        <f t="shared" si="4"/>
        <v/>
      </c>
      <c r="U76" s="227" t="str">
        <f t="shared" si="5"/>
        <v/>
      </c>
      <c r="V76" s="228" t="str">
        <f t="shared" si="6"/>
        <v/>
      </c>
      <c r="W76" s="228" t="str">
        <f t="shared" si="7"/>
        <v/>
      </c>
      <c r="X76" s="222">
        <f t="shared" si="8"/>
        <v>0</v>
      </c>
      <c r="Y76" s="110">
        <f t="shared" si="9"/>
        <v>0</v>
      </c>
      <c r="Z76" s="235" t="str">
        <f t="shared" si="10"/>
        <v/>
      </c>
      <c r="AA76" s="240" t="b">
        <f t="shared" si="11"/>
        <v>0</v>
      </c>
      <c r="AB76" s="235">
        <f t="shared" si="12"/>
        <v>0</v>
      </c>
      <c r="AC76" s="235">
        <f>IF('Member Info'!N73="",1,"")</f>
        <v>1</v>
      </c>
      <c r="AD76" s="243" t="e">
        <f t="shared" si="13"/>
        <v>#VALUE!</v>
      </c>
      <c r="AE76" s="130" t="str">
        <f t="shared" si="0"/>
        <v/>
      </c>
      <c r="AF76" s="124">
        <f t="shared" si="14"/>
        <v>1</v>
      </c>
      <c r="AG76" s="124" t="str">
        <f>IF('Member Info'!N73&lt;&gt;"",IF(AND('Member Info'!N73&lt;=$U$1,'Member Info'!N73&gt;=$T$1),1,0),"")</f>
        <v/>
      </c>
      <c r="AI76" s="124" t="b">
        <f t="shared" si="15"/>
        <v>0</v>
      </c>
      <c r="AJ76" s="124">
        <f t="shared" si="16"/>
        <v>0</v>
      </c>
      <c r="AL76" s="124">
        <f t="shared" si="17"/>
        <v>0</v>
      </c>
      <c r="AM76" s="124">
        <f>IF('Member Info'!F73&gt;$T$1,1,0)</f>
        <v>0</v>
      </c>
      <c r="AN76" s="124" t="b">
        <f>IF(ISERROR(T76),ERROR.TYPE(#REF!)=ERROR.TYPE(T76),FALSE)</f>
        <v>0</v>
      </c>
      <c r="AO76" s="124" t="b">
        <f>IF(ISERROR(U76),ERROR.TYPE(#REF!)=ERROR.TYPE(U76),FALSE)</f>
        <v>0</v>
      </c>
      <c r="AP76" s="124">
        <f>IF('Member Info'!F73&gt;'GP1 April 25'!$U$1,1,0)</f>
        <v>0</v>
      </c>
      <c r="AQ76" s="124">
        <f t="shared" si="18"/>
        <v>0</v>
      </c>
      <c r="AR76" s="124">
        <f t="shared" si="19"/>
        <v>0</v>
      </c>
      <c r="AS76" s="124">
        <f t="shared" si="20"/>
        <v>1</v>
      </c>
    </row>
    <row r="77" spans="1:45" x14ac:dyDescent="0.25">
      <c r="A77" s="4">
        <v>46</v>
      </c>
      <c r="B77" s="164">
        <f>'Member Info'!D74</f>
        <v>0</v>
      </c>
      <c r="C77" s="164">
        <f>'Member Info'!E74</f>
        <v>0</v>
      </c>
      <c r="D77" s="164" t="str">
        <f>'Member Info'!G74</f>
        <v/>
      </c>
      <c r="E77" s="165">
        <f>'Member Info'!B74</f>
        <v>0</v>
      </c>
      <c r="F77" s="242"/>
      <c r="G77" s="166" t="str">
        <f>IF(E77=0,"",('Member Info'!K74+'Member Info'!L74))</f>
        <v/>
      </c>
      <c r="H77" s="419"/>
      <c r="I77" s="419"/>
      <c r="J77" s="26"/>
      <c r="K77" s="26"/>
      <c r="L77" s="384" t="str">
        <f>IF(E77=0,"",IF('Member Info'!F74&gt;$U$1,CONCATENATE("Joined with practice on ", TEXT('Member Info'!F74, "DD/MM/YYYY")),IF('Member Info'!N74&lt;&gt;"",IF('Member Info'!N74&lt;$T$1,CONCATENATE("Left Scheme on ", TEXT('Member Info'!N74, "DD/MM/YYYY")),IF(OR(G77="",G77=0),"Error Detected, No rate entered",IF(E77=0,"",IF(F77="","Error Detected, No Pensionable pay",IF(AS77=1,"No Part Time Status Entered",IF(AR77=1,"No Part Time Hours Entered",IF(ISERROR(AD77)," Unknown Values entered.",IF(V77+W77&lt;1,"Acceptable",IF(T77+U77=200, "No Contributions Entered", IF(M77="","Error Detected, Choose reason&gt;",IF(Z77="1",IF(V77=1,"Please Enter Deemed Pensionable Pay","Add Any Relevant Details Above"),"Please Give Details Above"))))))))))),IF(OR(G77="",G77=0),"Error Detected, No rate entered",IF(E77=0,"",IF(F77="","Error Detected, No Pensionable pay",IF(AS77=1,"No Part Time Status Entered",IF(AR77=1,"No Part Time Hours Entered",IF(ISERROR(AD77)," Unknown Values entered.",IF(V77+W77&lt;1,"Acceptable",IF(T77+U77=200, "No Contributions Entered", IF(M77="","Error Detected, Choose reason&gt;",IF(Z77="1",IF(V77=1,"Please Enter Deemed Pensionable Pay","Add relevant Details Above"),"Please give details Above")))))))))))))</f>
        <v/>
      </c>
      <c r="M77" s="260"/>
      <c r="N77" s="91"/>
      <c r="O77" s="91" t="str">
        <f t="shared" si="1"/>
        <v/>
      </c>
      <c r="P77" s="94">
        <f t="shared" si="2"/>
        <v>0</v>
      </c>
      <c r="Q77" s="94">
        <f t="shared" si="2"/>
        <v>0</v>
      </c>
      <c r="R77" s="218">
        <f>(ROUND((F77/100*'Member Info'!$W$2), 2))</f>
        <v>0</v>
      </c>
      <c r="S77" s="218" t="e">
        <f t="shared" si="3"/>
        <v>#VALUE!</v>
      </c>
      <c r="T77" s="218" t="str">
        <f t="shared" si="4"/>
        <v/>
      </c>
      <c r="U77" s="227" t="str">
        <f t="shared" si="5"/>
        <v/>
      </c>
      <c r="V77" s="228" t="str">
        <f t="shared" si="6"/>
        <v/>
      </c>
      <c r="W77" s="228" t="str">
        <f t="shared" si="7"/>
        <v/>
      </c>
      <c r="X77" s="222">
        <f t="shared" si="8"/>
        <v>0</v>
      </c>
      <c r="Y77" s="110">
        <f t="shared" si="9"/>
        <v>0</v>
      </c>
      <c r="Z77" s="235" t="str">
        <f t="shared" si="10"/>
        <v/>
      </c>
      <c r="AA77" s="240" t="b">
        <f t="shared" si="11"/>
        <v>0</v>
      </c>
      <c r="AB77" s="235">
        <f t="shared" si="12"/>
        <v>0</v>
      </c>
      <c r="AC77" s="235">
        <f>IF('Member Info'!N74="",1,"")</f>
        <v>1</v>
      </c>
      <c r="AD77" s="243" t="e">
        <f t="shared" si="13"/>
        <v>#VALUE!</v>
      </c>
      <c r="AE77" s="130" t="str">
        <f t="shared" si="0"/>
        <v/>
      </c>
      <c r="AF77" s="124">
        <f t="shared" si="14"/>
        <v>1</v>
      </c>
      <c r="AG77" s="124" t="str">
        <f>IF('Member Info'!N74&lt;&gt;"",IF(AND('Member Info'!N74&lt;=$U$1,'Member Info'!N74&gt;=$T$1),1,0),"")</f>
        <v/>
      </c>
      <c r="AI77" s="124" t="b">
        <f t="shared" si="15"/>
        <v>0</v>
      </c>
      <c r="AJ77" s="124">
        <f t="shared" si="16"/>
        <v>0</v>
      </c>
      <c r="AL77" s="124">
        <f t="shared" si="17"/>
        <v>0</v>
      </c>
      <c r="AM77" s="124">
        <f>IF('Member Info'!F74&gt;$T$1,1,0)</f>
        <v>0</v>
      </c>
      <c r="AN77" s="124" t="b">
        <f>IF(ISERROR(T77),ERROR.TYPE(#REF!)=ERROR.TYPE(T77),FALSE)</f>
        <v>0</v>
      </c>
      <c r="AO77" s="124" t="b">
        <f>IF(ISERROR(U77),ERROR.TYPE(#REF!)=ERROR.TYPE(U77),FALSE)</f>
        <v>0</v>
      </c>
      <c r="AP77" s="124">
        <f>IF('Member Info'!F74&gt;'GP1 April 25'!$U$1,1,0)</f>
        <v>0</v>
      </c>
      <c r="AQ77" s="124">
        <f t="shared" si="18"/>
        <v>0</v>
      </c>
      <c r="AR77" s="124">
        <f t="shared" si="19"/>
        <v>0</v>
      </c>
      <c r="AS77" s="124">
        <f t="shared" si="20"/>
        <v>1</v>
      </c>
    </row>
    <row r="78" spans="1:45" x14ac:dyDescent="0.25">
      <c r="A78" s="4">
        <v>47</v>
      </c>
      <c r="B78" s="164">
        <f>'Member Info'!D75</f>
        <v>0</v>
      </c>
      <c r="C78" s="164">
        <f>'Member Info'!E75</f>
        <v>0</v>
      </c>
      <c r="D78" s="164" t="str">
        <f>'Member Info'!G75</f>
        <v/>
      </c>
      <c r="E78" s="165">
        <f>'Member Info'!B75</f>
        <v>0</v>
      </c>
      <c r="F78" s="242"/>
      <c r="G78" s="166" t="str">
        <f>IF(E78=0,"",('Member Info'!K75+'Member Info'!L75))</f>
        <v/>
      </c>
      <c r="H78" s="419"/>
      <c r="I78" s="419"/>
      <c r="J78" s="26"/>
      <c r="K78" s="26"/>
      <c r="L78" s="384" t="str">
        <f>IF(E78=0,"",IF('Member Info'!F75&gt;$U$1,CONCATENATE("Joined with practice on ", TEXT('Member Info'!F75, "DD/MM/YYYY")),IF('Member Info'!N75&lt;&gt;"",IF('Member Info'!N75&lt;$T$1,CONCATENATE("Left Scheme on ", TEXT('Member Info'!N75, "DD/MM/YYYY")),IF(OR(G78="",G78=0),"Error Detected, No rate entered",IF(E78=0,"",IF(F78="","Error Detected, No Pensionable pay",IF(AS78=1,"No Part Time Status Entered",IF(AR78=1,"No Part Time Hours Entered",IF(ISERROR(AD78)," Unknown Values entered.",IF(V78+W78&lt;1,"Acceptable",IF(T78+U78=200, "No Contributions Entered", IF(M78="","Error Detected, Choose reason&gt;",IF(Z78="1",IF(V78=1,"Please Enter Deemed Pensionable Pay","Add Any Relevant Details Above"),"Please Give Details Above"))))))))))),IF(OR(G78="",G78=0),"Error Detected, No rate entered",IF(E78=0,"",IF(F78="","Error Detected, No Pensionable pay",IF(AS78=1,"No Part Time Status Entered",IF(AR78=1,"No Part Time Hours Entered",IF(ISERROR(AD78)," Unknown Values entered.",IF(V78+W78&lt;1,"Acceptable",IF(T78+U78=200, "No Contributions Entered", IF(M78="","Error Detected, Choose reason&gt;",IF(Z78="1",IF(V78=1,"Please Enter Deemed Pensionable Pay","Add relevant Details Above"),"Please give details Above")))))))))))))</f>
        <v/>
      </c>
      <c r="M78" s="260"/>
      <c r="N78" s="91"/>
      <c r="O78" s="91" t="str">
        <f t="shared" si="1"/>
        <v/>
      </c>
      <c r="P78" s="94">
        <f t="shared" si="2"/>
        <v>0</v>
      </c>
      <c r="Q78" s="94">
        <f t="shared" si="2"/>
        <v>0</v>
      </c>
      <c r="R78" s="218">
        <f>(ROUND((F78/100*'Member Info'!$W$2), 2))</f>
        <v>0</v>
      </c>
      <c r="S78" s="218" t="e">
        <f t="shared" si="3"/>
        <v>#VALUE!</v>
      </c>
      <c r="T78" s="218" t="str">
        <f t="shared" si="4"/>
        <v/>
      </c>
      <c r="U78" s="227" t="str">
        <f t="shared" si="5"/>
        <v/>
      </c>
      <c r="V78" s="228" t="str">
        <f t="shared" si="6"/>
        <v/>
      </c>
      <c r="W78" s="228" t="str">
        <f t="shared" si="7"/>
        <v/>
      </c>
      <c r="X78" s="222">
        <f t="shared" si="8"/>
        <v>0</v>
      </c>
      <c r="Y78" s="110">
        <f t="shared" si="9"/>
        <v>0</v>
      </c>
      <c r="Z78" s="235" t="str">
        <f t="shared" si="10"/>
        <v/>
      </c>
      <c r="AA78" s="240" t="b">
        <f t="shared" si="11"/>
        <v>0</v>
      </c>
      <c r="AB78" s="235">
        <f t="shared" si="12"/>
        <v>0</v>
      </c>
      <c r="AC78" s="235">
        <f>IF('Member Info'!N75="",1,"")</f>
        <v>1</v>
      </c>
      <c r="AD78" s="243" t="e">
        <f t="shared" si="13"/>
        <v>#VALUE!</v>
      </c>
      <c r="AE78" s="130" t="str">
        <f t="shared" si="0"/>
        <v/>
      </c>
      <c r="AF78" s="124">
        <f t="shared" si="14"/>
        <v>1</v>
      </c>
      <c r="AG78" s="124" t="str">
        <f>IF('Member Info'!N75&lt;&gt;"",IF(AND('Member Info'!N75&lt;=$U$1,'Member Info'!N75&gt;=$T$1),1,0),"")</f>
        <v/>
      </c>
      <c r="AI78" s="124" t="b">
        <f t="shared" si="15"/>
        <v>0</v>
      </c>
      <c r="AJ78" s="124">
        <f t="shared" si="16"/>
        <v>0</v>
      </c>
      <c r="AL78" s="124">
        <f t="shared" si="17"/>
        <v>0</v>
      </c>
      <c r="AM78" s="124">
        <f>IF('Member Info'!F75&gt;$T$1,1,0)</f>
        <v>0</v>
      </c>
      <c r="AN78" s="124" t="b">
        <f>IF(ISERROR(T78),ERROR.TYPE(#REF!)=ERROR.TYPE(T78),FALSE)</f>
        <v>0</v>
      </c>
      <c r="AO78" s="124" t="b">
        <f>IF(ISERROR(U78),ERROR.TYPE(#REF!)=ERROR.TYPE(U78),FALSE)</f>
        <v>0</v>
      </c>
      <c r="AP78" s="124">
        <f>IF('Member Info'!F75&gt;'GP1 April 25'!$U$1,1,0)</f>
        <v>0</v>
      </c>
      <c r="AQ78" s="124">
        <f t="shared" si="18"/>
        <v>0</v>
      </c>
      <c r="AR78" s="124">
        <f t="shared" si="19"/>
        <v>0</v>
      </c>
      <c r="AS78" s="124">
        <f t="shared" si="20"/>
        <v>1</v>
      </c>
    </row>
    <row r="79" spans="1:45" x14ac:dyDescent="0.25">
      <c r="A79" s="4">
        <v>48</v>
      </c>
      <c r="B79" s="164">
        <f>'Member Info'!D76</f>
        <v>0</v>
      </c>
      <c r="C79" s="164">
        <f>'Member Info'!E76</f>
        <v>0</v>
      </c>
      <c r="D79" s="164" t="str">
        <f>'Member Info'!G76</f>
        <v/>
      </c>
      <c r="E79" s="165">
        <f>'Member Info'!B76</f>
        <v>0</v>
      </c>
      <c r="F79" s="242"/>
      <c r="G79" s="166" t="str">
        <f>IF(E79=0,"",('Member Info'!K76+'Member Info'!L76))</f>
        <v/>
      </c>
      <c r="H79" s="419"/>
      <c r="I79" s="419"/>
      <c r="J79" s="26"/>
      <c r="K79" s="26"/>
      <c r="L79" s="384" t="str">
        <f>IF(E79=0,"",IF('Member Info'!F76&gt;$U$1,CONCATENATE("Joined with practice on ", TEXT('Member Info'!F76, "DD/MM/YYYY")),IF('Member Info'!N76&lt;&gt;"",IF('Member Info'!N76&lt;$T$1,CONCATENATE("Left Scheme on ", TEXT('Member Info'!N76, "DD/MM/YYYY")),IF(OR(G79="",G79=0),"Error Detected, No rate entered",IF(E79=0,"",IF(F79="","Error Detected, No Pensionable pay",IF(AS79=1,"No Part Time Status Entered",IF(AR79=1,"No Part Time Hours Entered",IF(ISERROR(AD79)," Unknown Values entered.",IF(V79+W79&lt;1,"Acceptable",IF(T79+U79=200, "No Contributions Entered", IF(M79="","Error Detected, Choose reason&gt;",IF(Z79="1",IF(V79=1,"Please Enter Deemed Pensionable Pay","Add Any Relevant Details Above"),"Please Give Details Above"))))))))))),IF(OR(G79="",G79=0),"Error Detected, No rate entered",IF(E79=0,"",IF(F79="","Error Detected, No Pensionable pay",IF(AS79=1,"No Part Time Status Entered",IF(AR79=1,"No Part Time Hours Entered",IF(ISERROR(AD79)," Unknown Values entered.",IF(V79+W79&lt;1,"Acceptable",IF(T79+U79=200, "No Contributions Entered", IF(M79="","Error Detected, Choose reason&gt;",IF(Z79="1",IF(V79=1,"Please Enter Deemed Pensionable Pay","Add relevant Details Above"),"Please give details Above")))))))))))))</f>
        <v/>
      </c>
      <c r="M79" s="260"/>
      <c r="N79" s="91"/>
      <c r="O79" s="91" t="str">
        <f t="shared" si="1"/>
        <v/>
      </c>
      <c r="P79" s="94">
        <f t="shared" si="2"/>
        <v>0</v>
      </c>
      <c r="Q79" s="94">
        <f t="shared" si="2"/>
        <v>0</v>
      </c>
      <c r="R79" s="218">
        <f>(ROUND((F79/100*'Member Info'!$W$2), 2))</f>
        <v>0</v>
      </c>
      <c r="S79" s="218" t="e">
        <f t="shared" si="3"/>
        <v>#VALUE!</v>
      </c>
      <c r="T79" s="218" t="str">
        <f t="shared" si="4"/>
        <v/>
      </c>
      <c r="U79" s="227" t="str">
        <f t="shared" si="5"/>
        <v/>
      </c>
      <c r="V79" s="228" t="str">
        <f t="shared" si="6"/>
        <v/>
      </c>
      <c r="W79" s="228" t="str">
        <f t="shared" si="7"/>
        <v/>
      </c>
      <c r="X79" s="222">
        <f t="shared" si="8"/>
        <v>0</v>
      </c>
      <c r="Y79" s="110">
        <f t="shared" si="9"/>
        <v>0</v>
      </c>
      <c r="Z79" s="235" t="str">
        <f t="shared" si="10"/>
        <v/>
      </c>
      <c r="AA79" s="240" t="b">
        <f t="shared" si="11"/>
        <v>0</v>
      </c>
      <c r="AB79" s="235">
        <f t="shared" si="12"/>
        <v>0</v>
      </c>
      <c r="AC79" s="235">
        <f>IF('Member Info'!N76="",1,"")</f>
        <v>1</v>
      </c>
      <c r="AD79" s="243" t="e">
        <f t="shared" si="13"/>
        <v>#VALUE!</v>
      </c>
      <c r="AE79" s="130" t="str">
        <f t="shared" si="0"/>
        <v/>
      </c>
      <c r="AF79" s="124">
        <f t="shared" si="14"/>
        <v>1</v>
      </c>
      <c r="AG79" s="124" t="str">
        <f>IF('Member Info'!N76&lt;&gt;"",IF(AND('Member Info'!N76&lt;=$U$1,'Member Info'!N76&gt;=$T$1),1,0),"")</f>
        <v/>
      </c>
      <c r="AI79" s="124" t="b">
        <f t="shared" si="15"/>
        <v>0</v>
      </c>
      <c r="AJ79" s="124">
        <f t="shared" si="16"/>
        <v>0</v>
      </c>
      <c r="AL79" s="124">
        <f t="shared" si="17"/>
        <v>0</v>
      </c>
      <c r="AM79" s="124">
        <f>IF('Member Info'!F76&gt;$T$1,1,0)</f>
        <v>0</v>
      </c>
      <c r="AN79" s="124" t="b">
        <f>IF(ISERROR(T79),ERROR.TYPE(#REF!)=ERROR.TYPE(T79),FALSE)</f>
        <v>0</v>
      </c>
      <c r="AO79" s="124" t="b">
        <f>IF(ISERROR(U79),ERROR.TYPE(#REF!)=ERROR.TYPE(U79),FALSE)</f>
        <v>0</v>
      </c>
      <c r="AP79" s="124">
        <f>IF('Member Info'!F76&gt;'GP1 April 25'!$U$1,1,0)</f>
        <v>0</v>
      </c>
      <c r="AQ79" s="124">
        <f t="shared" si="18"/>
        <v>0</v>
      </c>
      <c r="AR79" s="124">
        <f t="shared" si="19"/>
        <v>0</v>
      </c>
      <c r="AS79" s="124">
        <f t="shared" si="20"/>
        <v>1</v>
      </c>
    </row>
    <row r="80" spans="1:45" x14ac:dyDescent="0.25">
      <c r="A80" s="4">
        <v>49</v>
      </c>
      <c r="B80" s="164">
        <f>'Member Info'!D77</f>
        <v>0</v>
      </c>
      <c r="C80" s="164">
        <f>'Member Info'!E77</f>
        <v>0</v>
      </c>
      <c r="D80" s="164" t="str">
        <f>'Member Info'!G77</f>
        <v/>
      </c>
      <c r="E80" s="165">
        <f>'Member Info'!B77</f>
        <v>0</v>
      </c>
      <c r="F80" s="242"/>
      <c r="G80" s="166" t="str">
        <f>IF(E80=0,"",('Member Info'!K77+'Member Info'!L77))</f>
        <v/>
      </c>
      <c r="H80" s="419"/>
      <c r="I80" s="419"/>
      <c r="J80" s="26"/>
      <c r="K80" s="26"/>
      <c r="L80" s="384" t="str">
        <f>IF(E80=0,"",IF('Member Info'!F77&gt;$U$1,CONCATENATE("Joined with practice on ", TEXT('Member Info'!F77, "DD/MM/YYYY")),IF('Member Info'!N77&lt;&gt;"",IF('Member Info'!N77&lt;$T$1,CONCATENATE("Left Scheme on ", TEXT('Member Info'!N77, "DD/MM/YYYY")),IF(OR(G80="",G80=0),"Error Detected, No rate entered",IF(E80=0,"",IF(F80="","Error Detected, No Pensionable pay",IF(AS80=1,"No Part Time Status Entered",IF(AR80=1,"No Part Time Hours Entered",IF(ISERROR(AD80)," Unknown Values entered.",IF(V80+W80&lt;1,"Acceptable",IF(T80+U80=200, "No Contributions Entered", IF(M80="","Error Detected, Choose reason&gt;",IF(Z80="1",IF(V80=1,"Please Enter Deemed Pensionable Pay","Add Any Relevant Details Above"),"Please Give Details Above"))))))))))),IF(OR(G80="",G80=0),"Error Detected, No rate entered",IF(E80=0,"",IF(F80="","Error Detected, No Pensionable pay",IF(AS80=1,"No Part Time Status Entered",IF(AR80=1,"No Part Time Hours Entered",IF(ISERROR(AD80)," Unknown Values entered.",IF(V80+W80&lt;1,"Acceptable",IF(T80+U80=200, "No Contributions Entered", IF(M80="","Error Detected, Choose reason&gt;",IF(Z80="1",IF(V80=1,"Please Enter Deemed Pensionable Pay","Add relevant Details Above"),"Please give details Above")))))))))))))</f>
        <v/>
      </c>
      <c r="M80" s="260"/>
      <c r="N80" s="91"/>
      <c r="O80" s="91" t="str">
        <f t="shared" si="1"/>
        <v/>
      </c>
      <c r="P80" s="94">
        <f t="shared" si="2"/>
        <v>0</v>
      </c>
      <c r="Q80" s="94">
        <f t="shared" si="2"/>
        <v>0</v>
      </c>
      <c r="R80" s="218">
        <f>(ROUND((F80/100*'Member Info'!$W$2), 2))</f>
        <v>0</v>
      </c>
      <c r="S80" s="218" t="e">
        <f t="shared" si="3"/>
        <v>#VALUE!</v>
      </c>
      <c r="T80" s="218" t="str">
        <f t="shared" si="4"/>
        <v/>
      </c>
      <c r="U80" s="227" t="str">
        <f t="shared" si="5"/>
        <v/>
      </c>
      <c r="V80" s="228" t="str">
        <f t="shared" si="6"/>
        <v/>
      </c>
      <c r="W80" s="228" t="str">
        <f t="shared" si="7"/>
        <v/>
      </c>
      <c r="X80" s="222">
        <f t="shared" si="8"/>
        <v>0</v>
      </c>
      <c r="Y80" s="110">
        <f t="shared" si="9"/>
        <v>0</v>
      </c>
      <c r="Z80" s="235" t="str">
        <f t="shared" si="10"/>
        <v/>
      </c>
      <c r="AA80" s="240" t="b">
        <f t="shared" si="11"/>
        <v>0</v>
      </c>
      <c r="AB80" s="235">
        <f t="shared" si="12"/>
        <v>0</v>
      </c>
      <c r="AC80" s="235">
        <f>IF('Member Info'!N77="",1,"")</f>
        <v>1</v>
      </c>
      <c r="AD80" s="243" t="e">
        <f t="shared" si="13"/>
        <v>#VALUE!</v>
      </c>
      <c r="AE80" s="130" t="str">
        <f t="shared" si="0"/>
        <v/>
      </c>
      <c r="AF80" s="124">
        <f t="shared" si="14"/>
        <v>1</v>
      </c>
      <c r="AG80" s="124" t="str">
        <f>IF('Member Info'!N77&lt;&gt;"",IF(AND('Member Info'!N77&lt;=$U$1,'Member Info'!N77&gt;=$T$1),1,0),"")</f>
        <v/>
      </c>
      <c r="AI80" s="124" t="b">
        <f t="shared" si="15"/>
        <v>0</v>
      </c>
      <c r="AJ80" s="124">
        <f t="shared" si="16"/>
        <v>0</v>
      </c>
      <c r="AL80" s="124">
        <f t="shared" si="17"/>
        <v>0</v>
      </c>
      <c r="AM80" s="124">
        <f>IF('Member Info'!F77&gt;$T$1,1,0)</f>
        <v>0</v>
      </c>
      <c r="AN80" s="124" t="b">
        <f>IF(ISERROR(T80),ERROR.TYPE(#REF!)=ERROR.TYPE(T80),FALSE)</f>
        <v>0</v>
      </c>
      <c r="AO80" s="124" t="b">
        <f>IF(ISERROR(U80),ERROR.TYPE(#REF!)=ERROR.TYPE(U80),FALSE)</f>
        <v>0</v>
      </c>
      <c r="AP80" s="124">
        <f>IF('Member Info'!F77&gt;'GP1 April 25'!$U$1,1,0)</f>
        <v>0</v>
      </c>
      <c r="AQ80" s="124">
        <f t="shared" si="18"/>
        <v>0</v>
      </c>
      <c r="AR80" s="124">
        <f t="shared" si="19"/>
        <v>0</v>
      </c>
      <c r="AS80" s="124">
        <f t="shared" si="20"/>
        <v>1</v>
      </c>
    </row>
    <row r="81" spans="1:45" x14ac:dyDescent="0.25">
      <c r="A81" s="4">
        <v>50</v>
      </c>
      <c r="B81" s="164">
        <f>'Member Info'!D78</f>
        <v>0</v>
      </c>
      <c r="C81" s="164">
        <f>'Member Info'!E78</f>
        <v>0</v>
      </c>
      <c r="D81" s="164" t="str">
        <f>'Member Info'!G78</f>
        <v/>
      </c>
      <c r="E81" s="165">
        <f>'Member Info'!B78</f>
        <v>0</v>
      </c>
      <c r="F81" s="242"/>
      <c r="G81" s="166" t="str">
        <f>IF(E81=0,"",('Member Info'!K78+'Member Info'!L78))</f>
        <v/>
      </c>
      <c r="H81" s="419"/>
      <c r="I81" s="419"/>
      <c r="J81" s="26"/>
      <c r="K81" s="26"/>
      <c r="L81" s="384" t="str">
        <f>IF(E81=0,"",IF('Member Info'!F78&gt;$U$1,CONCATENATE("Joined with practice on ", TEXT('Member Info'!F78, "DD/MM/YYYY")),IF('Member Info'!N78&lt;&gt;"",IF('Member Info'!N78&lt;$T$1,CONCATENATE("Left Scheme on ", TEXT('Member Info'!N78, "DD/MM/YYYY")),IF(OR(G81="",G81=0),"Error Detected, No rate entered",IF(E81=0,"",IF(F81="","Error Detected, No Pensionable pay",IF(AS81=1,"No Part Time Status Entered",IF(AR81=1,"No Part Time Hours Entered",IF(ISERROR(AD81)," Unknown Values entered.",IF(V81+W81&lt;1,"Acceptable",IF(T81+U81=200, "No Contributions Entered", IF(M81="","Error Detected, Choose reason&gt;",IF(Z81="1",IF(V81=1,"Please Enter Deemed Pensionable Pay","Add Any Relevant Details Above"),"Please Give Details Above"))))))))))),IF(OR(G81="",G81=0),"Error Detected, No rate entered",IF(E81=0,"",IF(F81="","Error Detected, No Pensionable pay",IF(AS81=1,"No Part Time Status Entered",IF(AR81=1,"No Part Time Hours Entered",IF(ISERROR(AD81)," Unknown Values entered.",IF(V81+W81&lt;1,"Acceptable",IF(T81+U81=200, "No Contributions Entered", IF(M81="","Error Detected, Choose reason&gt;",IF(Z81="1",IF(V81=1,"Please Enter Deemed Pensionable Pay","Add relevant Details Above"),"Please give details Above")))))))))))))</f>
        <v/>
      </c>
      <c r="M81" s="260"/>
      <c r="N81" s="91"/>
      <c r="O81" s="91" t="str">
        <f t="shared" si="1"/>
        <v/>
      </c>
      <c r="P81" s="94">
        <f t="shared" si="2"/>
        <v>0</v>
      </c>
      <c r="Q81" s="94">
        <f t="shared" si="2"/>
        <v>0</v>
      </c>
      <c r="R81" s="218">
        <f>(ROUND((F81/100*'Member Info'!$W$2), 2))</f>
        <v>0</v>
      </c>
      <c r="S81" s="218" t="e">
        <f t="shared" si="3"/>
        <v>#VALUE!</v>
      </c>
      <c r="T81" s="218" t="str">
        <f t="shared" si="4"/>
        <v/>
      </c>
      <c r="U81" s="227" t="str">
        <f t="shared" si="5"/>
        <v/>
      </c>
      <c r="V81" s="228" t="str">
        <f t="shared" si="6"/>
        <v/>
      </c>
      <c r="W81" s="228" t="str">
        <f t="shared" si="7"/>
        <v/>
      </c>
      <c r="X81" s="222">
        <f t="shared" si="8"/>
        <v>0</v>
      </c>
      <c r="Y81" s="110">
        <f t="shared" si="9"/>
        <v>0</v>
      </c>
      <c r="Z81" s="235" t="str">
        <f t="shared" si="10"/>
        <v/>
      </c>
      <c r="AA81" s="240" t="b">
        <f t="shared" si="11"/>
        <v>0</v>
      </c>
      <c r="AB81" s="235">
        <f t="shared" si="12"/>
        <v>0</v>
      </c>
      <c r="AC81" s="235">
        <f>IF('Member Info'!N78="",1,"")</f>
        <v>1</v>
      </c>
      <c r="AD81" s="243" t="e">
        <f t="shared" si="13"/>
        <v>#VALUE!</v>
      </c>
      <c r="AE81" s="130" t="str">
        <f t="shared" si="0"/>
        <v/>
      </c>
      <c r="AF81" s="124">
        <f t="shared" si="14"/>
        <v>1</v>
      </c>
      <c r="AG81" s="124" t="str">
        <f>IF('Member Info'!N78&lt;&gt;"",IF(AND('Member Info'!N78&lt;=$U$1,'Member Info'!N78&gt;=$T$1),1,0),"")</f>
        <v/>
      </c>
      <c r="AI81" s="124" t="b">
        <f t="shared" si="15"/>
        <v>0</v>
      </c>
      <c r="AJ81" s="124">
        <f t="shared" si="16"/>
        <v>0</v>
      </c>
      <c r="AL81" s="124">
        <f t="shared" si="17"/>
        <v>0</v>
      </c>
      <c r="AM81" s="124">
        <f>IF('Member Info'!F78&gt;$T$1,1,0)</f>
        <v>0</v>
      </c>
      <c r="AN81" s="124" t="b">
        <f>IF(ISERROR(T81),ERROR.TYPE(#REF!)=ERROR.TYPE(T81),FALSE)</f>
        <v>0</v>
      </c>
      <c r="AO81" s="124" t="b">
        <f>IF(ISERROR(U81),ERROR.TYPE(#REF!)=ERROR.TYPE(U81),FALSE)</f>
        <v>0</v>
      </c>
      <c r="AP81" s="124">
        <f>IF('Member Info'!F78&gt;'GP1 April 25'!$U$1,1,0)</f>
        <v>0</v>
      </c>
      <c r="AQ81" s="124">
        <f t="shared" si="18"/>
        <v>0</v>
      </c>
      <c r="AR81" s="124">
        <f t="shared" si="19"/>
        <v>0</v>
      </c>
      <c r="AS81" s="124">
        <f t="shared" si="20"/>
        <v>1</v>
      </c>
    </row>
    <row r="82" spans="1:45" x14ac:dyDescent="0.25">
      <c r="A82" s="4">
        <v>51</v>
      </c>
      <c r="B82" s="164">
        <f>'Member Info'!D79</f>
        <v>0</v>
      </c>
      <c r="C82" s="164">
        <f>'Member Info'!E79</f>
        <v>0</v>
      </c>
      <c r="D82" s="164" t="str">
        <f>'Member Info'!G79</f>
        <v/>
      </c>
      <c r="E82" s="165">
        <f>'Member Info'!B79</f>
        <v>0</v>
      </c>
      <c r="F82" s="242"/>
      <c r="G82" s="166" t="str">
        <f>IF(E82=0,"",('Member Info'!K79+'Member Info'!L79))</f>
        <v/>
      </c>
      <c r="H82" s="419"/>
      <c r="I82" s="419"/>
      <c r="J82" s="26"/>
      <c r="K82" s="26"/>
      <c r="L82" s="384" t="str">
        <f>IF(E82=0,"",IF('Member Info'!F79&gt;$U$1,CONCATENATE("Joined with practice on ", TEXT('Member Info'!F79, "DD/MM/YYYY")),IF('Member Info'!N79&lt;&gt;"",IF('Member Info'!N79&lt;$T$1,CONCATENATE("Left Scheme on ", TEXT('Member Info'!N79, "DD/MM/YYYY")),IF(OR(G82="",G82=0),"Error Detected, No rate entered",IF(E82=0,"",IF(F82="","Error Detected, No Pensionable pay",IF(AS82=1,"No Part Time Status Entered",IF(AR82=1,"No Part Time Hours Entered",IF(ISERROR(AD82)," Unknown Values entered.",IF(V82+W82&lt;1,"Acceptable",IF(T82+U82=200, "No Contributions Entered", IF(M82="","Error Detected, Choose reason&gt;",IF(Z82="1",IF(V82=1,"Please Enter Deemed Pensionable Pay","Add Any Relevant Details Above"),"Please Give Details Above"))))))))))),IF(OR(G82="",G82=0),"Error Detected, No rate entered",IF(E82=0,"",IF(F82="","Error Detected, No Pensionable pay",IF(AS82=1,"No Part Time Status Entered",IF(AR82=1,"No Part Time Hours Entered",IF(ISERROR(AD82)," Unknown Values entered.",IF(V82+W82&lt;1,"Acceptable",IF(T82+U82=200, "No Contributions Entered", IF(M82="","Error Detected, Choose reason&gt;",IF(Z82="1",IF(V82=1,"Please Enter Deemed Pensionable Pay","Add relevant Details Above"),"Please give details Above")))))))))))))</f>
        <v/>
      </c>
      <c r="M82" s="260"/>
      <c r="N82" s="91"/>
      <c r="O82" s="91" t="str">
        <f t="shared" si="1"/>
        <v/>
      </c>
      <c r="P82" s="94">
        <f t="shared" si="2"/>
        <v>0</v>
      </c>
      <c r="Q82" s="94">
        <f t="shared" si="2"/>
        <v>0</v>
      </c>
      <c r="R82" s="218">
        <f>(ROUND((F82/100*'Member Info'!$W$2), 2))</f>
        <v>0</v>
      </c>
      <c r="S82" s="218" t="e">
        <f t="shared" si="3"/>
        <v>#VALUE!</v>
      </c>
      <c r="T82" s="218" t="str">
        <f t="shared" si="4"/>
        <v/>
      </c>
      <c r="U82" s="227" t="str">
        <f t="shared" si="5"/>
        <v/>
      </c>
      <c r="V82" s="228" t="str">
        <f t="shared" si="6"/>
        <v/>
      </c>
      <c r="W82" s="228" t="str">
        <f t="shared" si="7"/>
        <v/>
      </c>
      <c r="X82" s="222">
        <f t="shared" si="8"/>
        <v>0</v>
      </c>
      <c r="Y82" s="110">
        <f t="shared" si="9"/>
        <v>0</v>
      </c>
      <c r="Z82" s="235" t="str">
        <f t="shared" si="10"/>
        <v/>
      </c>
      <c r="AA82" s="240" t="b">
        <f t="shared" si="11"/>
        <v>0</v>
      </c>
      <c r="AB82" s="235">
        <f t="shared" si="12"/>
        <v>0</v>
      </c>
      <c r="AC82" s="235">
        <f>IF('Member Info'!N79="",1,"")</f>
        <v>1</v>
      </c>
      <c r="AD82" s="243" t="e">
        <f t="shared" si="13"/>
        <v>#VALUE!</v>
      </c>
      <c r="AE82" s="130" t="str">
        <f t="shared" si="0"/>
        <v/>
      </c>
      <c r="AF82" s="124">
        <f t="shared" si="14"/>
        <v>1</v>
      </c>
      <c r="AG82" s="124" t="str">
        <f>IF('Member Info'!N79&lt;&gt;"",IF(AND('Member Info'!N79&lt;=$U$1,'Member Info'!N79&gt;=$T$1),1,0),"")</f>
        <v/>
      </c>
      <c r="AI82" s="124" t="b">
        <f t="shared" si="15"/>
        <v>0</v>
      </c>
      <c r="AJ82" s="124">
        <f t="shared" si="16"/>
        <v>0</v>
      </c>
      <c r="AL82" s="124">
        <f t="shared" si="17"/>
        <v>0</v>
      </c>
      <c r="AM82" s="124">
        <f>IF('Member Info'!F79&gt;$T$1,1,0)</f>
        <v>0</v>
      </c>
      <c r="AN82" s="124" t="b">
        <f>IF(ISERROR(T82),ERROR.TYPE(#REF!)=ERROR.TYPE(T82),FALSE)</f>
        <v>0</v>
      </c>
      <c r="AO82" s="124" t="b">
        <f>IF(ISERROR(U82),ERROR.TYPE(#REF!)=ERROR.TYPE(U82),FALSE)</f>
        <v>0</v>
      </c>
      <c r="AP82" s="124">
        <f>IF('Member Info'!F79&gt;'GP1 April 25'!$U$1,1,0)</f>
        <v>0</v>
      </c>
      <c r="AQ82" s="124">
        <f t="shared" si="18"/>
        <v>0</v>
      </c>
      <c r="AR82" s="124">
        <f t="shared" si="19"/>
        <v>0</v>
      </c>
      <c r="AS82" s="124">
        <f t="shared" si="20"/>
        <v>1</v>
      </c>
    </row>
    <row r="83" spans="1:45" x14ac:dyDescent="0.25">
      <c r="A83" s="4">
        <v>52</v>
      </c>
      <c r="B83" s="164">
        <f>'Member Info'!D80</f>
        <v>0</v>
      </c>
      <c r="C83" s="164">
        <f>'Member Info'!E80</f>
        <v>0</v>
      </c>
      <c r="D83" s="164" t="str">
        <f>'Member Info'!G80</f>
        <v/>
      </c>
      <c r="E83" s="165">
        <f>'Member Info'!B80</f>
        <v>0</v>
      </c>
      <c r="F83" s="242"/>
      <c r="G83" s="166" t="str">
        <f>IF(E83=0,"",('Member Info'!K80+'Member Info'!L80))</f>
        <v/>
      </c>
      <c r="H83" s="419"/>
      <c r="I83" s="419"/>
      <c r="J83" s="26"/>
      <c r="K83" s="26"/>
      <c r="L83" s="384" t="str">
        <f>IF(E83=0,"",IF('Member Info'!F80&gt;$U$1,CONCATENATE("Joined with practice on ", TEXT('Member Info'!F80, "DD/MM/YYYY")),IF('Member Info'!N80&lt;&gt;"",IF('Member Info'!N80&lt;$T$1,CONCATENATE("Left Scheme on ", TEXT('Member Info'!N80, "DD/MM/YYYY")),IF(OR(G83="",G83=0),"Error Detected, No rate entered",IF(E83=0,"",IF(F83="","Error Detected, No Pensionable pay",IF(AS83=1,"No Part Time Status Entered",IF(AR83=1,"No Part Time Hours Entered",IF(ISERROR(AD83)," Unknown Values entered.",IF(V83+W83&lt;1,"Acceptable",IF(T83+U83=200, "No Contributions Entered", IF(M83="","Error Detected, Choose reason&gt;",IF(Z83="1",IF(V83=1,"Please Enter Deemed Pensionable Pay","Add Any Relevant Details Above"),"Please Give Details Above"))))))))))),IF(OR(G83="",G83=0),"Error Detected, No rate entered",IF(E83=0,"",IF(F83="","Error Detected, No Pensionable pay",IF(AS83=1,"No Part Time Status Entered",IF(AR83=1,"No Part Time Hours Entered",IF(ISERROR(AD83)," Unknown Values entered.",IF(V83+W83&lt;1,"Acceptable",IF(T83+U83=200, "No Contributions Entered", IF(M83="","Error Detected, Choose reason&gt;",IF(Z83="1",IF(V83=1,"Please Enter Deemed Pensionable Pay","Add relevant Details Above"),"Please give details Above")))))))))))))</f>
        <v/>
      </c>
      <c r="M83" s="260"/>
      <c r="N83" s="91"/>
      <c r="O83" s="91" t="str">
        <f t="shared" si="1"/>
        <v/>
      </c>
      <c r="P83" s="94">
        <f t="shared" si="2"/>
        <v>0</v>
      </c>
      <c r="Q83" s="94">
        <f t="shared" si="2"/>
        <v>0</v>
      </c>
      <c r="R83" s="218">
        <f>(ROUND((F83/100*'Member Info'!$W$2), 2))</f>
        <v>0</v>
      </c>
      <c r="S83" s="218" t="e">
        <f t="shared" si="3"/>
        <v>#VALUE!</v>
      </c>
      <c r="T83" s="218" t="str">
        <f t="shared" si="4"/>
        <v/>
      </c>
      <c r="U83" s="227" t="str">
        <f t="shared" si="5"/>
        <v/>
      </c>
      <c r="V83" s="228" t="str">
        <f t="shared" si="6"/>
        <v/>
      </c>
      <c r="W83" s="228" t="str">
        <f t="shared" si="7"/>
        <v/>
      </c>
      <c r="X83" s="222">
        <f t="shared" si="8"/>
        <v>0</v>
      </c>
      <c r="Y83" s="110">
        <f t="shared" si="9"/>
        <v>0</v>
      </c>
      <c r="Z83" s="235" t="str">
        <f t="shared" si="10"/>
        <v/>
      </c>
      <c r="AA83" s="240" t="b">
        <f t="shared" si="11"/>
        <v>0</v>
      </c>
      <c r="AB83" s="235">
        <f t="shared" si="12"/>
        <v>0</v>
      </c>
      <c r="AC83" s="235">
        <f>IF('Member Info'!N80="",1,"")</f>
        <v>1</v>
      </c>
      <c r="AD83" s="243" t="e">
        <f t="shared" si="13"/>
        <v>#VALUE!</v>
      </c>
      <c r="AE83" s="130" t="str">
        <f t="shared" si="0"/>
        <v/>
      </c>
      <c r="AF83" s="124">
        <f t="shared" si="14"/>
        <v>1</v>
      </c>
      <c r="AG83" s="124" t="str">
        <f>IF('Member Info'!N80&lt;&gt;"",IF(AND('Member Info'!N80&lt;=$U$1,'Member Info'!N80&gt;=$T$1),1,0),"")</f>
        <v/>
      </c>
      <c r="AI83" s="124" t="b">
        <f t="shared" si="15"/>
        <v>0</v>
      </c>
      <c r="AJ83" s="124">
        <f t="shared" si="16"/>
        <v>0</v>
      </c>
      <c r="AL83" s="124">
        <f t="shared" si="17"/>
        <v>0</v>
      </c>
      <c r="AM83" s="124">
        <f>IF('Member Info'!F80&gt;$T$1,1,0)</f>
        <v>0</v>
      </c>
      <c r="AN83" s="124" t="b">
        <f>IF(ISERROR(T83),ERROR.TYPE(#REF!)=ERROR.TYPE(T83),FALSE)</f>
        <v>0</v>
      </c>
      <c r="AO83" s="124" t="b">
        <f>IF(ISERROR(U83),ERROR.TYPE(#REF!)=ERROR.TYPE(U83),FALSE)</f>
        <v>0</v>
      </c>
      <c r="AP83" s="124">
        <f>IF('Member Info'!F80&gt;'GP1 April 25'!$U$1,1,0)</f>
        <v>0</v>
      </c>
      <c r="AQ83" s="124">
        <f t="shared" si="18"/>
        <v>0</v>
      </c>
      <c r="AR83" s="124">
        <f t="shared" si="19"/>
        <v>0</v>
      </c>
      <c r="AS83" s="124">
        <f t="shared" si="20"/>
        <v>1</v>
      </c>
    </row>
    <row r="84" spans="1:45" x14ac:dyDescent="0.25">
      <c r="A84" s="4">
        <v>53</v>
      </c>
      <c r="B84" s="164">
        <f>'Member Info'!D81</f>
        <v>0</v>
      </c>
      <c r="C84" s="164">
        <f>'Member Info'!E81</f>
        <v>0</v>
      </c>
      <c r="D84" s="164" t="str">
        <f>'Member Info'!G81</f>
        <v/>
      </c>
      <c r="E84" s="165">
        <f>'Member Info'!B81</f>
        <v>0</v>
      </c>
      <c r="F84" s="242"/>
      <c r="G84" s="166" t="str">
        <f>IF(E84=0,"",('Member Info'!K81+'Member Info'!L81))</f>
        <v/>
      </c>
      <c r="H84" s="419"/>
      <c r="I84" s="419"/>
      <c r="J84" s="26"/>
      <c r="K84" s="26"/>
      <c r="L84" s="384" t="str">
        <f>IF(E84=0,"",IF('Member Info'!F81&gt;$U$1,CONCATENATE("Joined with practice on ", TEXT('Member Info'!F81, "DD/MM/YYYY")),IF('Member Info'!N81&lt;&gt;"",IF('Member Info'!N81&lt;$T$1,CONCATENATE("Left Scheme on ", TEXT('Member Info'!N81, "DD/MM/YYYY")),IF(OR(G84="",G84=0),"Error Detected, No rate entered",IF(E84=0,"",IF(F84="","Error Detected, No Pensionable pay",IF(AS84=1,"No Part Time Status Entered",IF(AR84=1,"No Part Time Hours Entered",IF(ISERROR(AD84)," Unknown Values entered.",IF(V84+W84&lt;1,"Acceptable",IF(T84+U84=200, "No Contributions Entered", IF(M84="","Error Detected, Choose reason&gt;",IF(Z84="1",IF(V84=1,"Please Enter Deemed Pensionable Pay","Add Any Relevant Details Above"),"Please Give Details Above"))))))))))),IF(OR(G84="",G84=0),"Error Detected, No rate entered",IF(E84=0,"",IF(F84="","Error Detected, No Pensionable pay",IF(AS84=1,"No Part Time Status Entered",IF(AR84=1,"No Part Time Hours Entered",IF(ISERROR(AD84)," Unknown Values entered.",IF(V84+W84&lt;1,"Acceptable",IF(T84+U84=200, "No Contributions Entered", IF(M84="","Error Detected, Choose reason&gt;",IF(Z84="1",IF(V84=1,"Please Enter Deemed Pensionable Pay","Add relevant Details Above"),"Please give details Above")))))))))))))</f>
        <v/>
      </c>
      <c r="M84" s="260"/>
      <c r="N84" s="91"/>
      <c r="O84" s="91" t="str">
        <f t="shared" si="1"/>
        <v/>
      </c>
      <c r="P84" s="94">
        <f t="shared" si="2"/>
        <v>0</v>
      </c>
      <c r="Q84" s="94">
        <f t="shared" si="2"/>
        <v>0</v>
      </c>
      <c r="R84" s="218">
        <f>(ROUND((F84/100*'Member Info'!$W$2), 2))</f>
        <v>0</v>
      </c>
      <c r="S84" s="218" t="e">
        <f t="shared" si="3"/>
        <v>#VALUE!</v>
      </c>
      <c r="T84" s="218" t="str">
        <f t="shared" si="4"/>
        <v/>
      </c>
      <c r="U84" s="227" t="str">
        <f t="shared" si="5"/>
        <v/>
      </c>
      <c r="V84" s="228" t="str">
        <f t="shared" si="6"/>
        <v/>
      </c>
      <c r="W84" s="228" t="str">
        <f t="shared" si="7"/>
        <v/>
      </c>
      <c r="X84" s="222">
        <f t="shared" si="8"/>
        <v>0</v>
      </c>
      <c r="Y84" s="110">
        <f t="shared" si="9"/>
        <v>0</v>
      </c>
      <c r="Z84" s="235" t="str">
        <f t="shared" si="10"/>
        <v/>
      </c>
      <c r="AA84" s="240" t="b">
        <f t="shared" si="11"/>
        <v>0</v>
      </c>
      <c r="AB84" s="235">
        <f t="shared" si="12"/>
        <v>0</v>
      </c>
      <c r="AC84" s="235">
        <f>IF('Member Info'!N81="",1,"")</f>
        <v>1</v>
      </c>
      <c r="AD84" s="243" t="e">
        <f t="shared" si="13"/>
        <v>#VALUE!</v>
      </c>
      <c r="AE84" s="130" t="str">
        <f t="shared" si="0"/>
        <v/>
      </c>
      <c r="AF84" s="124">
        <f t="shared" si="14"/>
        <v>1</v>
      </c>
      <c r="AG84" s="124" t="str">
        <f>IF('Member Info'!N81&lt;&gt;"",IF(AND('Member Info'!N81&lt;=$U$1,'Member Info'!N81&gt;=$T$1),1,0),"")</f>
        <v/>
      </c>
      <c r="AI84" s="124" t="b">
        <f t="shared" si="15"/>
        <v>0</v>
      </c>
      <c r="AJ84" s="124">
        <f t="shared" si="16"/>
        <v>0</v>
      </c>
      <c r="AL84" s="124">
        <f t="shared" si="17"/>
        <v>0</v>
      </c>
      <c r="AM84" s="124">
        <f>IF('Member Info'!F81&gt;$T$1,1,0)</f>
        <v>0</v>
      </c>
      <c r="AN84" s="124" t="b">
        <f>IF(ISERROR(T84),ERROR.TYPE(#REF!)=ERROR.TYPE(T84),FALSE)</f>
        <v>0</v>
      </c>
      <c r="AO84" s="124" t="b">
        <f>IF(ISERROR(U84),ERROR.TYPE(#REF!)=ERROR.TYPE(U84),FALSE)</f>
        <v>0</v>
      </c>
      <c r="AP84" s="124">
        <f>IF('Member Info'!F81&gt;'GP1 April 25'!$U$1,1,0)</f>
        <v>0</v>
      </c>
      <c r="AQ84" s="124">
        <f t="shared" si="18"/>
        <v>0</v>
      </c>
      <c r="AR84" s="124">
        <f t="shared" si="19"/>
        <v>0</v>
      </c>
      <c r="AS84" s="124">
        <f t="shared" si="20"/>
        <v>1</v>
      </c>
    </row>
    <row r="85" spans="1:45" x14ac:dyDescent="0.25">
      <c r="A85" s="4">
        <v>54</v>
      </c>
      <c r="B85" s="164">
        <f>'Member Info'!D82</f>
        <v>0</v>
      </c>
      <c r="C85" s="164">
        <f>'Member Info'!E82</f>
        <v>0</v>
      </c>
      <c r="D85" s="164" t="str">
        <f>'Member Info'!G82</f>
        <v/>
      </c>
      <c r="E85" s="165">
        <f>'Member Info'!B82</f>
        <v>0</v>
      </c>
      <c r="F85" s="242"/>
      <c r="G85" s="166" t="str">
        <f>IF(E85=0,"",('Member Info'!K82+'Member Info'!L82))</f>
        <v/>
      </c>
      <c r="H85" s="419"/>
      <c r="I85" s="419"/>
      <c r="J85" s="26"/>
      <c r="K85" s="26"/>
      <c r="L85" s="384" t="str">
        <f>IF(E85=0,"",IF('Member Info'!F82&gt;$U$1,CONCATENATE("Joined with practice on ", TEXT('Member Info'!F82, "DD/MM/YYYY")),IF('Member Info'!N82&lt;&gt;"",IF('Member Info'!N82&lt;$T$1,CONCATENATE("Left Scheme on ", TEXT('Member Info'!N82, "DD/MM/YYYY")),IF(OR(G85="",G85=0),"Error Detected, No rate entered",IF(E85=0,"",IF(F85="","Error Detected, No Pensionable pay",IF(AS85=1,"No Part Time Status Entered",IF(AR85=1,"No Part Time Hours Entered",IF(ISERROR(AD85)," Unknown Values entered.",IF(V85+W85&lt;1,"Acceptable",IF(T85+U85=200, "No Contributions Entered", IF(M85="","Error Detected, Choose reason&gt;",IF(Z85="1",IF(V85=1,"Please Enter Deemed Pensionable Pay","Add Any Relevant Details Above"),"Please Give Details Above"))))))))))),IF(OR(G85="",G85=0),"Error Detected, No rate entered",IF(E85=0,"",IF(F85="","Error Detected, No Pensionable pay",IF(AS85=1,"No Part Time Status Entered",IF(AR85=1,"No Part Time Hours Entered",IF(ISERROR(AD85)," Unknown Values entered.",IF(V85+W85&lt;1,"Acceptable",IF(T85+U85=200, "No Contributions Entered", IF(M85="","Error Detected, Choose reason&gt;",IF(Z85="1",IF(V85=1,"Please Enter Deemed Pensionable Pay","Add relevant Details Above"),"Please give details Above")))))))))))))</f>
        <v/>
      </c>
      <c r="M85" s="260"/>
      <c r="N85" s="91"/>
      <c r="O85" s="91" t="str">
        <f t="shared" si="1"/>
        <v/>
      </c>
      <c r="P85" s="94">
        <f t="shared" si="2"/>
        <v>0</v>
      </c>
      <c r="Q85" s="94">
        <f t="shared" si="2"/>
        <v>0</v>
      </c>
      <c r="R85" s="218">
        <f>(ROUND((F85/100*'Member Info'!$W$2), 2))</f>
        <v>0</v>
      </c>
      <c r="S85" s="218" t="e">
        <f t="shared" si="3"/>
        <v>#VALUE!</v>
      </c>
      <c r="T85" s="218" t="str">
        <f t="shared" si="4"/>
        <v/>
      </c>
      <c r="U85" s="227" t="str">
        <f t="shared" si="5"/>
        <v/>
      </c>
      <c r="V85" s="228" t="str">
        <f t="shared" si="6"/>
        <v/>
      </c>
      <c r="W85" s="228" t="str">
        <f t="shared" si="7"/>
        <v/>
      </c>
      <c r="X85" s="222">
        <f t="shared" si="8"/>
        <v>0</v>
      </c>
      <c r="Y85" s="110">
        <f t="shared" si="9"/>
        <v>0</v>
      </c>
      <c r="Z85" s="235" t="str">
        <f t="shared" si="10"/>
        <v/>
      </c>
      <c r="AA85" s="240" t="b">
        <f t="shared" si="11"/>
        <v>0</v>
      </c>
      <c r="AB85" s="235">
        <f t="shared" si="12"/>
        <v>0</v>
      </c>
      <c r="AC85" s="235">
        <f>IF('Member Info'!N82="",1,"")</f>
        <v>1</v>
      </c>
      <c r="AD85" s="243" t="e">
        <f t="shared" si="13"/>
        <v>#VALUE!</v>
      </c>
      <c r="AE85" s="130" t="str">
        <f t="shared" si="0"/>
        <v/>
      </c>
      <c r="AF85" s="124">
        <f t="shared" si="14"/>
        <v>1</v>
      </c>
      <c r="AG85" s="124" t="str">
        <f>IF('Member Info'!N82&lt;&gt;"",IF(AND('Member Info'!N82&lt;=$U$1,'Member Info'!N82&gt;=$T$1),1,0),"")</f>
        <v/>
      </c>
      <c r="AI85" s="124" t="b">
        <f t="shared" si="15"/>
        <v>0</v>
      </c>
      <c r="AJ85" s="124">
        <f t="shared" si="16"/>
        <v>0</v>
      </c>
      <c r="AL85" s="124">
        <f t="shared" si="17"/>
        <v>0</v>
      </c>
      <c r="AM85" s="124">
        <f>IF('Member Info'!F82&gt;$T$1,1,0)</f>
        <v>0</v>
      </c>
      <c r="AN85" s="124" t="b">
        <f>IF(ISERROR(T85),ERROR.TYPE(#REF!)=ERROR.TYPE(T85),FALSE)</f>
        <v>0</v>
      </c>
      <c r="AO85" s="124" t="b">
        <f>IF(ISERROR(U85),ERROR.TYPE(#REF!)=ERROR.TYPE(U85),FALSE)</f>
        <v>0</v>
      </c>
      <c r="AP85" s="124">
        <f>IF('Member Info'!F82&gt;'GP1 April 25'!$U$1,1,0)</f>
        <v>0</v>
      </c>
      <c r="AQ85" s="124">
        <f t="shared" si="18"/>
        <v>0</v>
      </c>
      <c r="AR85" s="124">
        <f t="shared" si="19"/>
        <v>0</v>
      </c>
      <c r="AS85" s="124">
        <f t="shared" si="20"/>
        <v>1</v>
      </c>
    </row>
    <row r="86" spans="1:45" x14ac:dyDescent="0.25">
      <c r="A86" s="4">
        <v>55</v>
      </c>
      <c r="B86" s="164">
        <f>'Member Info'!D83</f>
        <v>0</v>
      </c>
      <c r="C86" s="164">
        <f>'Member Info'!E83</f>
        <v>0</v>
      </c>
      <c r="D86" s="164" t="str">
        <f>'Member Info'!G83</f>
        <v/>
      </c>
      <c r="E86" s="165">
        <f>'Member Info'!B83</f>
        <v>0</v>
      </c>
      <c r="F86" s="242"/>
      <c r="G86" s="166" t="str">
        <f>IF(E86=0,"",('Member Info'!K83+'Member Info'!L83))</f>
        <v/>
      </c>
      <c r="H86" s="419"/>
      <c r="I86" s="419"/>
      <c r="J86" s="26"/>
      <c r="K86" s="26"/>
      <c r="L86" s="384" t="str">
        <f>IF(E86=0,"",IF('Member Info'!F83&gt;$U$1,CONCATENATE("Joined with practice on ", TEXT('Member Info'!F83, "DD/MM/YYYY")),IF('Member Info'!N83&lt;&gt;"",IF('Member Info'!N83&lt;$T$1,CONCATENATE("Left Scheme on ", TEXT('Member Info'!N83, "DD/MM/YYYY")),IF(OR(G86="",G86=0),"Error Detected, No rate entered",IF(E86=0,"",IF(F86="","Error Detected, No Pensionable pay",IF(AS86=1,"No Part Time Status Entered",IF(AR86=1,"No Part Time Hours Entered",IF(ISERROR(AD86)," Unknown Values entered.",IF(V86+W86&lt;1,"Acceptable",IF(T86+U86=200, "No Contributions Entered", IF(M86="","Error Detected, Choose reason&gt;",IF(Z86="1",IF(V86=1,"Please Enter Deemed Pensionable Pay","Add Any Relevant Details Above"),"Please Give Details Above"))))))))))),IF(OR(G86="",G86=0),"Error Detected, No rate entered",IF(E86=0,"",IF(F86="","Error Detected, No Pensionable pay",IF(AS86=1,"No Part Time Status Entered",IF(AR86=1,"No Part Time Hours Entered",IF(ISERROR(AD86)," Unknown Values entered.",IF(V86+W86&lt;1,"Acceptable",IF(T86+U86=200, "No Contributions Entered", IF(M86="","Error Detected, Choose reason&gt;",IF(Z86="1",IF(V86=1,"Please Enter Deemed Pensionable Pay","Add relevant Details Above"),"Please give details Above")))))))))))))</f>
        <v/>
      </c>
      <c r="M86" s="260"/>
      <c r="N86" s="91"/>
      <c r="O86" s="91" t="str">
        <f t="shared" si="1"/>
        <v/>
      </c>
      <c r="P86" s="94">
        <f t="shared" si="2"/>
        <v>0</v>
      </c>
      <c r="Q86" s="94">
        <f t="shared" si="2"/>
        <v>0</v>
      </c>
      <c r="R86" s="218">
        <f>(ROUND((F86/100*'Member Info'!$W$2), 2))</f>
        <v>0</v>
      </c>
      <c r="S86" s="218" t="e">
        <f t="shared" si="3"/>
        <v>#VALUE!</v>
      </c>
      <c r="T86" s="218" t="str">
        <f t="shared" si="4"/>
        <v/>
      </c>
      <c r="U86" s="227" t="str">
        <f t="shared" si="5"/>
        <v/>
      </c>
      <c r="V86" s="228" t="str">
        <f t="shared" si="6"/>
        <v/>
      </c>
      <c r="W86" s="228" t="str">
        <f t="shared" si="7"/>
        <v/>
      </c>
      <c r="X86" s="222">
        <f t="shared" si="8"/>
        <v>0</v>
      </c>
      <c r="Y86" s="110">
        <f t="shared" si="9"/>
        <v>0</v>
      </c>
      <c r="Z86" s="235" t="str">
        <f t="shared" si="10"/>
        <v/>
      </c>
      <c r="AA86" s="240" t="b">
        <f t="shared" si="11"/>
        <v>0</v>
      </c>
      <c r="AB86" s="235">
        <f t="shared" si="12"/>
        <v>0</v>
      </c>
      <c r="AC86" s="235">
        <f>IF('Member Info'!N83="",1,"")</f>
        <v>1</v>
      </c>
      <c r="AD86" s="243" t="e">
        <f t="shared" si="13"/>
        <v>#VALUE!</v>
      </c>
      <c r="AE86" s="130" t="str">
        <f t="shared" si="0"/>
        <v/>
      </c>
      <c r="AF86" s="124">
        <f t="shared" si="14"/>
        <v>1</v>
      </c>
      <c r="AG86" s="124" t="str">
        <f>IF('Member Info'!N83&lt;&gt;"",IF(AND('Member Info'!N83&lt;=$U$1,'Member Info'!N83&gt;=$T$1),1,0),"")</f>
        <v/>
      </c>
      <c r="AI86" s="124" t="b">
        <f t="shared" si="15"/>
        <v>0</v>
      </c>
      <c r="AJ86" s="124">
        <f t="shared" si="16"/>
        <v>0</v>
      </c>
      <c r="AL86" s="124">
        <f t="shared" si="17"/>
        <v>0</v>
      </c>
      <c r="AM86" s="124">
        <f>IF('Member Info'!F83&gt;$T$1,1,0)</f>
        <v>0</v>
      </c>
      <c r="AN86" s="124" t="b">
        <f>IF(ISERROR(T86),ERROR.TYPE(#REF!)=ERROR.TYPE(T86),FALSE)</f>
        <v>0</v>
      </c>
      <c r="AO86" s="124" t="b">
        <f>IF(ISERROR(U86),ERROR.TYPE(#REF!)=ERROR.TYPE(U86),FALSE)</f>
        <v>0</v>
      </c>
      <c r="AP86" s="124">
        <f>IF('Member Info'!F83&gt;'GP1 April 25'!$U$1,1,0)</f>
        <v>0</v>
      </c>
      <c r="AQ86" s="124">
        <f t="shared" si="18"/>
        <v>0</v>
      </c>
      <c r="AR86" s="124">
        <f t="shared" si="19"/>
        <v>0</v>
      </c>
      <c r="AS86" s="124">
        <f t="shared" si="20"/>
        <v>1</v>
      </c>
    </row>
    <row r="87" spans="1:45" x14ac:dyDescent="0.25">
      <c r="A87" s="4">
        <v>56</v>
      </c>
      <c r="B87" s="164">
        <f>'Member Info'!D84</f>
        <v>0</v>
      </c>
      <c r="C87" s="164">
        <f>'Member Info'!E84</f>
        <v>0</v>
      </c>
      <c r="D87" s="164" t="str">
        <f>'Member Info'!G84</f>
        <v/>
      </c>
      <c r="E87" s="165">
        <f>'Member Info'!B84</f>
        <v>0</v>
      </c>
      <c r="F87" s="242"/>
      <c r="G87" s="166" t="str">
        <f>IF(E87=0,"",('Member Info'!K84+'Member Info'!L84))</f>
        <v/>
      </c>
      <c r="H87" s="419"/>
      <c r="I87" s="419"/>
      <c r="J87" s="26"/>
      <c r="K87" s="26"/>
      <c r="L87" s="384" t="str">
        <f>IF(E87=0,"",IF('Member Info'!F84&gt;$U$1,CONCATENATE("Joined with practice on ", TEXT('Member Info'!F84, "DD/MM/YYYY")),IF('Member Info'!N84&lt;&gt;"",IF('Member Info'!N84&lt;$T$1,CONCATENATE("Left Scheme on ", TEXT('Member Info'!N84, "DD/MM/YYYY")),IF(OR(G87="",G87=0),"Error Detected, No rate entered",IF(E87=0,"",IF(F87="","Error Detected, No Pensionable pay",IF(AS87=1,"No Part Time Status Entered",IF(AR87=1,"No Part Time Hours Entered",IF(ISERROR(AD87)," Unknown Values entered.",IF(V87+W87&lt;1,"Acceptable",IF(T87+U87=200, "No Contributions Entered", IF(M87="","Error Detected, Choose reason&gt;",IF(Z87="1",IF(V87=1,"Please Enter Deemed Pensionable Pay","Add Any Relevant Details Above"),"Please Give Details Above"))))))))))),IF(OR(G87="",G87=0),"Error Detected, No rate entered",IF(E87=0,"",IF(F87="","Error Detected, No Pensionable pay",IF(AS87=1,"No Part Time Status Entered",IF(AR87=1,"No Part Time Hours Entered",IF(ISERROR(AD87)," Unknown Values entered.",IF(V87+W87&lt;1,"Acceptable",IF(T87+U87=200, "No Contributions Entered", IF(M87="","Error Detected, Choose reason&gt;",IF(Z87="1",IF(V87=1,"Please Enter Deemed Pensionable Pay","Add relevant Details Above"),"Please give details Above")))))))))))))</f>
        <v/>
      </c>
      <c r="M87" s="260"/>
      <c r="N87" s="91"/>
      <c r="O87" s="91" t="str">
        <f t="shared" si="1"/>
        <v/>
      </c>
      <c r="P87" s="94">
        <f t="shared" si="2"/>
        <v>0</v>
      </c>
      <c r="Q87" s="94">
        <f t="shared" si="2"/>
        <v>0</v>
      </c>
      <c r="R87" s="218">
        <f>(ROUND((F87/100*'Member Info'!$W$2), 2))</f>
        <v>0</v>
      </c>
      <c r="S87" s="218" t="e">
        <f t="shared" si="3"/>
        <v>#VALUE!</v>
      </c>
      <c r="T87" s="218" t="str">
        <f t="shared" si="4"/>
        <v/>
      </c>
      <c r="U87" s="227" t="str">
        <f t="shared" si="5"/>
        <v/>
      </c>
      <c r="V87" s="228" t="str">
        <f t="shared" si="6"/>
        <v/>
      </c>
      <c r="W87" s="228" t="str">
        <f t="shared" si="7"/>
        <v/>
      </c>
      <c r="X87" s="222">
        <f t="shared" si="8"/>
        <v>0</v>
      </c>
      <c r="Y87" s="110">
        <f t="shared" si="9"/>
        <v>0</v>
      </c>
      <c r="Z87" s="235" t="str">
        <f t="shared" si="10"/>
        <v/>
      </c>
      <c r="AA87" s="240" t="b">
        <f t="shared" si="11"/>
        <v>0</v>
      </c>
      <c r="AB87" s="235">
        <f t="shared" si="12"/>
        <v>0</v>
      </c>
      <c r="AC87" s="235">
        <f>IF('Member Info'!N84="",1,"")</f>
        <v>1</v>
      </c>
      <c r="AD87" s="243" t="e">
        <f t="shared" si="13"/>
        <v>#VALUE!</v>
      </c>
      <c r="AE87" s="130" t="str">
        <f t="shared" si="0"/>
        <v/>
      </c>
      <c r="AF87" s="124">
        <f t="shared" si="14"/>
        <v>1</v>
      </c>
      <c r="AG87" s="124" t="str">
        <f>IF('Member Info'!N84&lt;&gt;"",IF(AND('Member Info'!N84&lt;=$U$1,'Member Info'!N84&gt;=$T$1),1,0),"")</f>
        <v/>
      </c>
      <c r="AI87" s="124" t="b">
        <f t="shared" si="15"/>
        <v>0</v>
      </c>
      <c r="AJ87" s="124">
        <f t="shared" si="16"/>
        <v>0</v>
      </c>
      <c r="AL87" s="124">
        <f t="shared" si="17"/>
        <v>0</v>
      </c>
      <c r="AM87" s="124">
        <f>IF('Member Info'!F84&gt;$T$1,1,0)</f>
        <v>0</v>
      </c>
      <c r="AN87" s="124" t="b">
        <f>IF(ISERROR(T87),ERROR.TYPE(#REF!)=ERROR.TYPE(T87),FALSE)</f>
        <v>0</v>
      </c>
      <c r="AO87" s="124" t="b">
        <f>IF(ISERROR(U87),ERROR.TYPE(#REF!)=ERROR.TYPE(U87),FALSE)</f>
        <v>0</v>
      </c>
      <c r="AP87" s="124">
        <f>IF('Member Info'!F84&gt;'GP1 April 25'!$U$1,1,0)</f>
        <v>0</v>
      </c>
      <c r="AQ87" s="124">
        <f t="shared" si="18"/>
        <v>0</v>
      </c>
      <c r="AR87" s="124">
        <f t="shared" si="19"/>
        <v>0</v>
      </c>
      <c r="AS87" s="124">
        <f t="shared" si="20"/>
        <v>1</v>
      </c>
    </row>
    <row r="88" spans="1:45" x14ac:dyDescent="0.25">
      <c r="A88" s="4">
        <v>57</v>
      </c>
      <c r="B88" s="164">
        <f>'Member Info'!D85</f>
        <v>0</v>
      </c>
      <c r="C88" s="164">
        <f>'Member Info'!E85</f>
        <v>0</v>
      </c>
      <c r="D88" s="164" t="str">
        <f>'Member Info'!G85</f>
        <v/>
      </c>
      <c r="E88" s="165">
        <f>'Member Info'!B85</f>
        <v>0</v>
      </c>
      <c r="F88" s="242"/>
      <c r="G88" s="166" t="str">
        <f>IF(E88=0,"",('Member Info'!K85+'Member Info'!L85))</f>
        <v/>
      </c>
      <c r="H88" s="419"/>
      <c r="I88" s="419"/>
      <c r="J88" s="26"/>
      <c r="K88" s="26"/>
      <c r="L88" s="384" t="str">
        <f>IF(E88=0,"",IF('Member Info'!F85&gt;$U$1,CONCATENATE("Joined with practice on ", TEXT('Member Info'!F85, "DD/MM/YYYY")),IF('Member Info'!N85&lt;&gt;"",IF('Member Info'!N85&lt;$T$1,CONCATENATE("Left Scheme on ", TEXT('Member Info'!N85, "DD/MM/YYYY")),IF(OR(G88="",G88=0),"Error Detected, No rate entered",IF(E88=0,"",IF(F88="","Error Detected, No Pensionable pay",IF(AS88=1,"No Part Time Status Entered",IF(AR88=1,"No Part Time Hours Entered",IF(ISERROR(AD88)," Unknown Values entered.",IF(V88+W88&lt;1,"Acceptable",IF(T88+U88=200, "No Contributions Entered", IF(M88="","Error Detected, Choose reason&gt;",IF(Z88="1",IF(V88=1,"Please Enter Deemed Pensionable Pay","Add Any Relevant Details Above"),"Please Give Details Above"))))))))))),IF(OR(G88="",G88=0),"Error Detected, No rate entered",IF(E88=0,"",IF(F88="","Error Detected, No Pensionable pay",IF(AS88=1,"No Part Time Status Entered",IF(AR88=1,"No Part Time Hours Entered",IF(ISERROR(AD88)," Unknown Values entered.",IF(V88+W88&lt;1,"Acceptable",IF(T88+U88=200, "No Contributions Entered", IF(M88="","Error Detected, Choose reason&gt;",IF(Z88="1",IF(V88=1,"Please Enter Deemed Pensionable Pay","Add relevant Details Above"),"Please give details Above")))))))))))))</f>
        <v/>
      </c>
      <c r="M88" s="260"/>
      <c r="N88" s="91"/>
      <c r="O88" s="91" t="str">
        <f t="shared" si="1"/>
        <v/>
      </c>
      <c r="P88" s="94">
        <f t="shared" si="2"/>
        <v>0</v>
      </c>
      <c r="Q88" s="94">
        <f t="shared" si="2"/>
        <v>0</v>
      </c>
      <c r="R88" s="218">
        <f>(ROUND((F88/100*'Member Info'!$W$2), 2))</f>
        <v>0</v>
      </c>
      <c r="S88" s="218" t="e">
        <f t="shared" si="3"/>
        <v>#VALUE!</v>
      </c>
      <c r="T88" s="218" t="str">
        <f t="shared" si="4"/>
        <v/>
      </c>
      <c r="U88" s="227" t="str">
        <f t="shared" si="5"/>
        <v/>
      </c>
      <c r="V88" s="228" t="str">
        <f t="shared" si="6"/>
        <v/>
      </c>
      <c r="W88" s="228" t="str">
        <f t="shared" si="7"/>
        <v/>
      </c>
      <c r="X88" s="222">
        <f t="shared" si="8"/>
        <v>0</v>
      </c>
      <c r="Y88" s="110">
        <f t="shared" si="9"/>
        <v>0</v>
      </c>
      <c r="Z88" s="235" t="str">
        <f t="shared" si="10"/>
        <v/>
      </c>
      <c r="AA88" s="240" t="b">
        <f t="shared" si="11"/>
        <v>0</v>
      </c>
      <c r="AB88" s="235">
        <f t="shared" si="12"/>
        <v>0</v>
      </c>
      <c r="AC88" s="235">
        <f>IF('Member Info'!N85="",1,"")</f>
        <v>1</v>
      </c>
      <c r="AD88" s="243" t="e">
        <f t="shared" si="13"/>
        <v>#VALUE!</v>
      </c>
      <c r="AE88" s="130" t="str">
        <f t="shared" si="0"/>
        <v/>
      </c>
      <c r="AF88" s="124">
        <f t="shared" si="14"/>
        <v>1</v>
      </c>
      <c r="AG88" s="124" t="str">
        <f>IF('Member Info'!N85&lt;&gt;"",IF(AND('Member Info'!N85&lt;=$U$1,'Member Info'!N85&gt;=$T$1),1,0),"")</f>
        <v/>
      </c>
      <c r="AI88" s="124" t="b">
        <f t="shared" si="15"/>
        <v>0</v>
      </c>
      <c r="AJ88" s="124">
        <f t="shared" si="16"/>
        <v>0</v>
      </c>
      <c r="AL88" s="124">
        <f t="shared" si="17"/>
        <v>0</v>
      </c>
      <c r="AM88" s="124">
        <f>IF('Member Info'!F85&gt;$T$1,1,0)</f>
        <v>0</v>
      </c>
      <c r="AN88" s="124" t="b">
        <f>IF(ISERROR(T88),ERROR.TYPE(#REF!)=ERROR.TYPE(T88),FALSE)</f>
        <v>0</v>
      </c>
      <c r="AO88" s="124" t="b">
        <f>IF(ISERROR(U88),ERROR.TYPE(#REF!)=ERROR.TYPE(U88),FALSE)</f>
        <v>0</v>
      </c>
      <c r="AP88" s="124">
        <f>IF('Member Info'!F85&gt;'GP1 April 25'!$U$1,1,0)</f>
        <v>0</v>
      </c>
      <c r="AQ88" s="124">
        <f t="shared" si="18"/>
        <v>0</v>
      </c>
      <c r="AR88" s="124">
        <f t="shared" si="19"/>
        <v>0</v>
      </c>
      <c r="AS88" s="124">
        <f t="shared" si="20"/>
        <v>1</v>
      </c>
    </row>
    <row r="89" spans="1:45" x14ac:dyDescent="0.25">
      <c r="A89" s="4">
        <v>58</v>
      </c>
      <c r="B89" s="164">
        <f>'Member Info'!D86</f>
        <v>0</v>
      </c>
      <c r="C89" s="164">
        <f>'Member Info'!E86</f>
        <v>0</v>
      </c>
      <c r="D89" s="164" t="str">
        <f>'Member Info'!G86</f>
        <v/>
      </c>
      <c r="E89" s="165">
        <f>'Member Info'!B86</f>
        <v>0</v>
      </c>
      <c r="F89" s="242"/>
      <c r="G89" s="166" t="str">
        <f>IF(E89=0,"",('Member Info'!K86+'Member Info'!L86))</f>
        <v/>
      </c>
      <c r="H89" s="419"/>
      <c r="I89" s="419"/>
      <c r="J89" s="26"/>
      <c r="K89" s="26"/>
      <c r="L89" s="384" t="str">
        <f>IF(E89=0,"",IF('Member Info'!F86&gt;$U$1,CONCATENATE("Joined with practice on ", TEXT('Member Info'!F86, "DD/MM/YYYY")),IF('Member Info'!N86&lt;&gt;"",IF('Member Info'!N86&lt;$T$1,CONCATENATE("Left Scheme on ", TEXT('Member Info'!N86, "DD/MM/YYYY")),IF(OR(G89="",G89=0),"Error Detected, No rate entered",IF(E89=0,"",IF(F89="","Error Detected, No Pensionable pay",IF(AS89=1,"No Part Time Status Entered",IF(AR89=1,"No Part Time Hours Entered",IF(ISERROR(AD89)," Unknown Values entered.",IF(V89+W89&lt;1,"Acceptable",IF(T89+U89=200, "No Contributions Entered", IF(M89="","Error Detected, Choose reason&gt;",IF(Z89="1",IF(V89=1,"Please Enter Deemed Pensionable Pay","Add Any Relevant Details Above"),"Please Give Details Above"))))))))))),IF(OR(G89="",G89=0),"Error Detected, No rate entered",IF(E89=0,"",IF(F89="","Error Detected, No Pensionable pay",IF(AS89=1,"No Part Time Status Entered",IF(AR89=1,"No Part Time Hours Entered",IF(ISERROR(AD89)," Unknown Values entered.",IF(V89+W89&lt;1,"Acceptable",IF(T89+U89=200, "No Contributions Entered", IF(M89="","Error Detected, Choose reason&gt;",IF(Z89="1",IF(V89=1,"Please Enter Deemed Pensionable Pay","Add relevant Details Above"),"Please give details Above")))))))))))))</f>
        <v/>
      </c>
      <c r="M89" s="260"/>
      <c r="N89" s="91"/>
      <c r="O89" s="91" t="str">
        <f t="shared" si="1"/>
        <v/>
      </c>
      <c r="P89" s="94">
        <f t="shared" si="2"/>
        <v>0</v>
      </c>
      <c r="Q89" s="94">
        <f t="shared" si="2"/>
        <v>0</v>
      </c>
      <c r="R89" s="218">
        <f>(ROUND((F89/100*'Member Info'!$W$2), 2))</f>
        <v>0</v>
      </c>
      <c r="S89" s="218" t="e">
        <f t="shared" si="3"/>
        <v>#VALUE!</v>
      </c>
      <c r="T89" s="218" t="str">
        <f t="shared" si="4"/>
        <v/>
      </c>
      <c r="U89" s="227" t="str">
        <f t="shared" si="5"/>
        <v/>
      </c>
      <c r="V89" s="228" t="str">
        <f t="shared" si="6"/>
        <v/>
      </c>
      <c r="W89" s="228" t="str">
        <f t="shared" si="7"/>
        <v/>
      </c>
      <c r="X89" s="222">
        <f t="shared" si="8"/>
        <v>0</v>
      </c>
      <c r="Y89" s="110">
        <f t="shared" si="9"/>
        <v>0</v>
      </c>
      <c r="Z89" s="235" t="str">
        <f t="shared" si="10"/>
        <v/>
      </c>
      <c r="AA89" s="240" t="b">
        <f t="shared" si="11"/>
        <v>0</v>
      </c>
      <c r="AB89" s="235">
        <f t="shared" si="12"/>
        <v>0</v>
      </c>
      <c r="AC89" s="235">
        <f>IF('Member Info'!N86="",1,"")</f>
        <v>1</v>
      </c>
      <c r="AD89" s="243" t="e">
        <f t="shared" si="13"/>
        <v>#VALUE!</v>
      </c>
      <c r="AE89" s="130" t="str">
        <f t="shared" si="0"/>
        <v/>
      </c>
      <c r="AF89" s="124">
        <f t="shared" si="14"/>
        <v>1</v>
      </c>
      <c r="AG89" s="124" t="str">
        <f>IF('Member Info'!N86&lt;&gt;"",IF(AND('Member Info'!N86&lt;=$U$1,'Member Info'!N86&gt;=$T$1),1,0),"")</f>
        <v/>
      </c>
      <c r="AI89" s="124" t="b">
        <f t="shared" si="15"/>
        <v>0</v>
      </c>
      <c r="AJ89" s="124">
        <f t="shared" si="16"/>
        <v>0</v>
      </c>
      <c r="AL89" s="124">
        <f t="shared" si="17"/>
        <v>0</v>
      </c>
      <c r="AM89" s="124">
        <f>IF('Member Info'!F86&gt;$T$1,1,0)</f>
        <v>0</v>
      </c>
      <c r="AN89" s="124" t="b">
        <f>IF(ISERROR(T89),ERROR.TYPE(#REF!)=ERROR.TYPE(T89),FALSE)</f>
        <v>0</v>
      </c>
      <c r="AO89" s="124" t="b">
        <f>IF(ISERROR(U89),ERROR.TYPE(#REF!)=ERROR.TYPE(U89),FALSE)</f>
        <v>0</v>
      </c>
      <c r="AP89" s="124">
        <f>IF('Member Info'!F86&gt;'GP1 April 25'!$U$1,1,0)</f>
        <v>0</v>
      </c>
      <c r="AQ89" s="124">
        <f t="shared" si="18"/>
        <v>0</v>
      </c>
      <c r="AR89" s="124">
        <f t="shared" si="19"/>
        <v>0</v>
      </c>
      <c r="AS89" s="124">
        <f t="shared" si="20"/>
        <v>1</v>
      </c>
    </row>
    <row r="90" spans="1:45" x14ac:dyDescent="0.25">
      <c r="A90" s="4">
        <v>59</v>
      </c>
      <c r="B90" s="164">
        <f>'Member Info'!D87</f>
        <v>0</v>
      </c>
      <c r="C90" s="164">
        <f>'Member Info'!E87</f>
        <v>0</v>
      </c>
      <c r="D90" s="164" t="str">
        <f>'Member Info'!G87</f>
        <v/>
      </c>
      <c r="E90" s="165">
        <f>'Member Info'!B87</f>
        <v>0</v>
      </c>
      <c r="F90" s="242"/>
      <c r="G90" s="166" t="str">
        <f>IF(E90=0,"",('Member Info'!K87+'Member Info'!L87))</f>
        <v/>
      </c>
      <c r="H90" s="419"/>
      <c r="I90" s="419"/>
      <c r="J90" s="26"/>
      <c r="K90" s="26"/>
      <c r="L90" s="384" t="str">
        <f>IF(E90=0,"",IF('Member Info'!F87&gt;$U$1,CONCATENATE("Joined with practice on ", TEXT('Member Info'!F87, "DD/MM/YYYY")),IF('Member Info'!N87&lt;&gt;"",IF('Member Info'!N87&lt;$T$1,CONCATENATE("Left Scheme on ", TEXT('Member Info'!N87, "DD/MM/YYYY")),IF(OR(G90="",G90=0),"Error Detected, No rate entered",IF(E90=0,"",IF(F90="","Error Detected, No Pensionable pay",IF(AS90=1,"No Part Time Status Entered",IF(AR90=1,"No Part Time Hours Entered",IF(ISERROR(AD90)," Unknown Values entered.",IF(V90+W90&lt;1,"Acceptable",IF(T90+U90=200, "No Contributions Entered", IF(M90="","Error Detected, Choose reason&gt;",IF(Z90="1",IF(V90=1,"Please Enter Deemed Pensionable Pay","Add Any Relevant Details Above"),"Please Give Details Above"))))))))))),IF(OR(G90="",G90=0),"Error Detected, No rate entered",IF(E90=0,"",IF(F90="","Error Detected, No Pensionable pay",IF(AS90=1,"No Part Time Status Entered",IF(AR90=1,"No Part Time Hours Entered",IF(ISERROR(AD90)," Unknown Values entered.",IF(V90+W90&lt;1,"Acceptable",IF(T90+U90=200, "No Contributions Entered", IF(M90="","Error Detected, Choose reason&gt;",IF(Z90="1",IF(V90=1,"Please Enter Deemed Pensionable Pay","Add relevant Details Above"),"Please give details Above")))))))))))))</f>
        <v/>
      </c>
      <c r="M90" s="260"/>
      <c r="N90" s="91"/>
      <c r="O90" s="91" t="str">
        <f t="shared" si="1"/>
        <v/>
      </c>
      <c r="P90" s="94">
        <f t="shared" si="2"/>
        <v>0</v>
      </c>
      <c r="Q90" s="94">
        <f t="shared" si="2"/>
        <v>0</v>
      </c>
      <c r="R90" s="218">
        <f>(ROUND((F90/100*'Member Info'!$W$2), 2))</f>
        <v>0</v>
      </c>
      <c r="S90" s="218" t="e">
        <f t="shared" si="3"/>
        <v>#VALUE!</v>
      </c>
      <c r="T90" s="218" t="str">
        <f t="shared" si="4"/>
        <v/>
      </c>
      <c r="U90" s="227" t="str">
        <f t="shared" si="5"/>
        <v/>
      </c>
      <c r="V90" s="228" t="str">
        <f t="shared" si="6"/>
        <v/>
      </c>
      <c r="W90" s="228" t="str">
        <f t="shared" si="7"/>
        <v/>
      </c>
      <c r="X90" s="222">
        <f t="shared" si="8"/>
        <v>0</v>
      </c>
      <c r="Y90" s="110">
        <f t="shared" si="9"/>
        <v>0</v>
      </c>
      <c r="Z90" s="235" t="str">
        <f t="shared" si="10"/>
        <v/>
      </c>
      <c r="AA90" s="240" t="b">
        <f t="shared" si="11"/>
        <v>0</v>
      </c>
      <c r="AB90" s="235">
        <f t="shared" si="12"/>
        <v>0</v>
      </c>
      <c r="AC90" s="235">
        <f>IF('Member Info'!N87="",1,"")</f>
        <v>1</v>
      </c>
      <c r="AD90" s="243" t="e">
        <f t="shared" si="13"/>
        <v>#VALUE!</v>
      </c>
      <c r="AE90" s="130" t="str">
        <f t="shared" si="0"/>
        <v/>
      </c>
      <c r="AF90" s="124">
        <f t="shared" si="14"/>
        <v>1</v>
      </c>
      <c r="AG90" s="124" t="str">
        <f>IF('Member Info'!N87&lt;&gt;"",IF(AND('Member Info'!N87&lt;=$U$1,'Member Info'!N87&gt;=$T$1),1,0),"")</f>
        <v/>
      </c>
      <c r="AI90" s="124" t="b">
        <f t="shared" si="15"/>
        <v>0</v>
      </c>
      <c r="AJ90" s="124">
        <f t="shared" si="16"/>
        <v>0</v>
      </c>
      <c r="AL90" s="124">
        <f t="shared" si="17"/>
        <v>0</v>
      </c>
      <c r="AM90" s="124">
        <f>IF('Member Info'!F87&gt;$T$1,1,0)</f>
        <v>0</v>
      </c>
      <c r="AN90" s="124" t="b">
        <f>IF(ISERROR(T90),ERROR.TYPE(#REF!)=ERROR.TYPE(T90),FALSE)</f>
        <v>0</v>
      </c>
      <c r="AO90" s="124" t="b">
        <f>IF(ISERROR(U90),ERROR.TYPE(#REF!)=ERROR.TYPE(U90),FALSE)</f>
        <v>0</v>
      </c>
      <c r="AP90" s="124">
        <f>IF('Member Info'!F87&gt;'GP1 April 25'!$U$1,1,0)</f>
        <v>0</v>
      </c>
      <c r="AQ90" s="124">
        <f t="shared" si="18"/>
        <v>0</v>
      </c>
      <c r="AR90" s="124">
        <f t="shared" si="19"/>
        <v>0</v>
      </c>
      <c r="AS90" s="124">
        <f t="shared" si="20"/>
        <v>1</v>
      </c>
    </row>
    <row r="91" spans="1:45" x14ac:dyDescent="0.25">
      <c r="A91" s="4">
        <v>60</v>
      </c>
      <c r="B91" s="164">
        <f>'Member Info'!D88</f>
        <v>0</v>
      </c>
      <c r="C91" s="164">
        <f>'Member Info'!E88</f>
        <v>0</v>
      </c>
      <c r="D91" s="164" t="str">
        <f>'Member Info'!G88</f>
        <v/>
      </c>
      <c r="E91" s="165">
        <f>'Member Info'!B88</f>
        <v>0</v>
      </c>
      <c r="F91" s="242"/>
      <c r="G91" s="166" t="str">
        <f>IF(E91=0,"",('Member Info'!K88+'Member Info'!L88))</f>
        <v/>
      </c>
      <c r="H91" s="419"/>
      <c r="I91" s="419"/>
      <c r="J91" s="26"/>
      <c r="K91" s="26"/>
      <c r="L91" s="384" t="str">
        <f>IF(E91=0,"",IF('Member Info'!F88&gt;$U$1,CONCATENATE("Joined with practice on ", TEXT('Member Info'!F88, "DD/MM/YYYY")),IF('Member Info'!N88&lt;&gt;"",IF('Member Info'!N88&lt;$T$1,CONCATENATE("Left Scheme on ", TEXT('Member Info'!N88, "DD/MM/YYYY")),IF(OR(G91="",G91=0),"Error Detected, No rate entered",IF(E91=0,"",IF(F91="","Error Detected, No Pensionable pay",IF(AS91=1,"No Part Time Status Entered",IF(AR91=1,"No Part Time Hours Entered",IF(ISERROR(AD91)," Unknown Values entered.",IF(V91+W91&lt;1,"Acceptable",IF(T91+U91=200, "No Contributions Entered", IF(M91="","Error Detected, Choose reason&gt;",IF(Z91="1",IF(V91=1,"Please Enter Deemed Pensionable Pay","Add Any Relevant Details Above"),"Please Give Details Above"))))))))))),IF(OR(G91="",G91=0),"Error Detected, No rate entered",IF(E91=0,"",IF(F91="","Error Detected, No Pensionable pay",IF(AS91=1,"No Part Time Status Entered",IF(AR91=1,"No Part Time Hours Entered",IF(ISERROR(AD91)," Unknown Values entered.",IF(V91+W91&lt;1,"Acceptable",IF(T91+U91=200, "No Contributions Entered", IF(M91="","Error Detected, Choose reason&gt;",IF(Z91="1",IF(V91=1,"Please Enter Deemed Pensionable Pay","Add relevant Details Above"),"Please give details Above")))))))))))))</f>
        <v/>
      </c>
      <c r="M91" s="260"/>
      <c r="N91" s="91"/>
      <c r="O91" s="91" t="str">
        <f t="shared" si="1"/>
        <v/>
      </c>
      <c r="P91" s="94">
        <f t="shared" si="2"/>
        <v>0</v>
      </c>
      <c r="Q91" s="94">
        <f t="shared" si="2"/>
        <v>0</v>
      </c>
      <c r="R91" s="218">
        <f>(ROUND((F91/100*'Member Info'!$W$2), 2))</f>
        <v>0</v>
      </c>
      <c r="S91" s="218" t="e">
        <f t="shared" si="3"/>
        <v>#VALUE!</v>
      </c>
      <c r="T91" s="218" t="str">
        <f t="shared" si="4"/>
        <v/>
      </c>
      <c r="U91" s="227" t="str">
        <f t="shared" si="5"/>
        <v/>
      </c>
      <c r="V91" s="228" t="str">
        <f t="shared" si="6"/>
        <v/>
      </c>
      <c r="W91" s="228" t="str">
        <f t="shared" si="7"/>
        <v/>
      </c>
      <c r="X91" s="222">
        <f t="shared" si="8"/>
        <v>0</v>
      </c>
      <c r="Y91" s="110">
        <f t="shared" si="9"/>
        <v>0</v>
      </c>
      <c r="Z91" s="235" t="str">
        <f t="shared" si="10"/>
        <v/>
      </c>
      <c r="AA91" s="240" t="b">
        <f t="shared" si="11"/>
        <v>0</v>
      </c>
      <c r="AB91" s="235">
        <f t="shared" si="12"/>
        <v>0</v>
      </c>
      <c r="AC91" s="235">
        <f>IF('Member Info'!N88="",1,"")</f>
        <v>1</v>
      </c>
      <c r="AD91" s="243" t="e">
        <f t="shared" si="13"/>
        <v>#VALUE!</v>
      </c>
      <c r="AE91" s="130" t="str">
        <f t="shared" si="0"/>
        <v/>
      </c>
      <c r="AF91" s="124">
        <f t="shared" si="14"/>
        <v>1</v>
      </c>
      <c r="AG91" s="124" t="str">
        <f>IF('Member Info'!N88&lt;&gt;"",IF(AND('Member Info'!N88&lt;=$U$1,'Member Info'!N88&gt;=$T$1),1,0),"")</f>
        <v/>
      </c>
      <c r="AI91" s="124" t="b">
        <f t="shared" si="15"/>
        <v>0</v>
      </c>
      <c r="AJ91" s="124">
        <f t="shared" si="16"/>
        <v>0</v>
      </c>
      <c r="AL91" s="124">
        <f t="shared" si="17"/>
        <v>0</v>
      </c>
      <c r="AM91" s="124">
        <f>IF('Member Info'!F88&gt;$T$1,1,0)</f>
        <v>0</v>
      </c>
      <c r="AN91" s="124" t="b">
        <f>IF(ISERROR(T91),ERROR.TYPE(#REF!)=ERROR.TYPE(T91),FALSE)</f>
        <v>0</v>
      </c>
      <c r="AO91" s="124" t="b">
        <f>IF(ISERROR(U91),ERROR.TYPE(#REF!)=ERROR.TYPE(U91),FALSE)</f>
        <v>0</v>
      </c>
      <c r="AP91" s="124">
        <f>IF('Member Info'!F88&gt;'GP1 April 25'!$U$1,1,0)</f>
        <v>0</v>
      </c>
      <c r="AQ91" s="124">
        <f t="shared" si="18"/>
        <v>0</v>
      </c>
      <c r="AR91" s="124">
        <f t="shared" si="19"/>
        <v>0</v>
      </c>
      <c r="AS91" s="124">
        <f t="shared" si="20"/>
        <v>1</v>
      </c>
    </row>
    <row r="92" spans="1:45" x14ac:dyDescent="0.25">
      <c r="A92" s="4">
        <v>61</v>
      </c>
      <c r="B92" s="164">
        <f>'Member Info'!D89</f>
        <v>0</v>
      </c>
      <c r="C92" s="164">
        <f>'Member Info'!E89</f>
        <v>0</v>
      </c>
      <c r="D92" s="164" t="str">
        <f>'Member Info'!G89</f>
        <v/>
      </c>
      <c r="E92" s="165">
        <f>'Member Info'!B89</f>
        <v>0</v>
      </c>
      <c r="F92" s="242"/>
      <c r="G92" s="166" t="str">
        <f>IF(E92=0,"",('Member Info'!K89+'Member Info'!L89))</f>
        <v/>
      </c>
      <c r="H92" s="419"/>
      <c r="I92" s="419"/>
      <c r="J92" s="26"/>
      <c r="K92" s="26"/>
      <c r="L92" s="384" t="str">
        <f>IF(E92=0,"",IF('Member Info'!F89&gt;$U$1,CONCATENATE("Joined with practice on ", TEXT('Member Info'!F89, "DD/MM/YYYY")),IF('Member Info'!N89&lt;&gt;"",IF('Member Info'!N89&lt;$T$1,CONCATENATE("Left Scheme on ", TEXT('Member Info'!N89, "DD/MM/YYYY")),IF(OR(G92="",G92=0),"Error Detected, No rate entered",IF(E92=0,"",IF(F92="","Error Detected, No Pensionable pay",IF(AS92=1,"No Part Time Status Entered",IF(AR92=1,"No Part Time Hours Entered",IF(ISERROR(AD92)," Unknown Values entered.",IF(V92+W92&lt;1,"Acceptable",IF(T92+U92=200, "No Contributions Entered", IF(M92="","Error Detected, Choose reason&gt;",IF(Z92="1",IF(V92=1,"Please Enter Deemed Pensionable Pay","Add Any Relevant Details Above"),"Please Give Details Above"))))))))))),IF(OR(G92="",G92=0),"Error Detected, No rate entered",IF(E92=0,"",IF(F92="","Error Detected, No Pensionable pay",IF(AS92=1,"No Part Time Status Entered",IF(AR92=1,"No Part Time Hours Entered",IF(ISERROR(AD92)," Unknown Values entered.",IF(V92+W92&lt;1,"Acceptable",IF(T92+U92=200, "No Contributions Entered", IF(M92="","Error Detected, Choose reason&gt;",IF(Z92="1",IF(V92=1,"Please Enter Deemed Pensionable Pay","Add relevant Details Above"),"Please give details Above")))))))))))))</f>
        <v/>
      </c>
      <c r="M92" s="260"/>
      <c r="N92" s="91"/>
      <c r="O92" s="91" t="str">
        <f t="shared" si="1"/>
        <v/>
      </c>
      <c r="P92" s="94">
        <f t="shared" si="2"/>
        <v>0</v>
      </c>
      <c r="Q92" s="94">
        <f t="shared" si="2"/>
        <v>0</v>
      </c>
      <c r="R92" s="218">
        <f>(ROUND((F92/100*'Member Info'!$W$2), 2))</f>
        <v>0</v>
      </c>
      <c r="S92" s="218" t="e">
        <f t="shared" si="3"/>
        <v>#VALUE!</v>
      </c>
      <c r="T92" s="218" t="str">
        <f t="shared" si="4"/>
        <v/>
      </c>
      <c r="U92" s="227" t="str">
        <f t="shared" si="5"/>
        <v/>
      </c>
      <c r="V92" s="228" t="str">
        <f t="shared" si="6"/>
        <v/>
      </c>
      <c r="W92" s="228" t="str">
        <f t="shared" si="7"/>
        <v/>
      </c>
      <c r="X92" s="222">
        <f t="shared" si="8"/>
        <v>0</v>
      </c>
      <c r="Y92" s="110">
        <f t="shared" si="9"/>
        <v>0</v>
      </c>
      <c r="Z92" s="235" t="str">
        <f t="shared" si="10"/>
        <v/>
      </c>
      <c r="AA92" s="240" t="b">
        <f t="shared" si="11"/>
        <v>0</v>
      </c>
      <c r="AB92" s="235">
        <f t="shared" si="12"/>
        <v>0</v>
      </c>
      <c r="AC92" s="235">
        <f>IF('Member Info'!N89="",1,"")</f>
        <v>1</v>
      </c>
      <c r="AD92" s="243" t="e">
        <f t="shared" si="13"/>
        <v>#VALUE!</v>
      </c>
      <c r="AE92" s="130" t="str">
        <f t="shared" si="0"/>
        <v/>
      </c>
      <c r="AF92" s="124">
        <f t="shared" si="14"/>
        <v>1</v>
      </c>
      <c r="AG92" s="124" t="str">
        <f>IF('Member Info'!N89&lt;&gt;"",IF(AND('Member Info'!N89&lt;=$U$1,'Member Info'!N89&gt;=$T$1),1,0),"")</f>
        <v/>
      </c>
      <c r="AI92" s="124" t="b">
        <f t="shared" si="15"/>
        <v>0</v>
      </c>
      <c r="AJ92" s="124">
        <f t="shared" si="16"/>
        <v>0</v>
      </c>
      <c r="AL92" s="124">
        <f t="shared" si="17"/>
        <v>0</v>
      </c>
      <c r="AM92" s="124">
        <f>IF('Member Info'!F89&gt;$T$1,1,0)</f>
        <v>0</v>
      </c>
      <c r="AN92" s="124" t="b">
        <f>IF(ISERROR(T92),ERROR.TYPE(#REF!)=ERROR.TYPE(T92),FALSE)</f>
        <v>0</v>
      </c>
      <c r="AO92" s="124" t="b">
        <f>IF(ISERROR(U92),ERROR.TYPE(#REF!)=ERROR.TYPE(U92),FALSE)</f>
        <v>0</v>
      </c>
      <c r="AP92" s="124">
        <f>IF('Member Info'!F89&gt;'GP1 April 25'!$U$1,1,0)</f>
        <v>0</v>
      </c>
      <c r="AQ92" s="124">
        <f t="shared" si="18"/>
        <v>0</v>
      </c>
      <c r="AR92" s="124">
        <f t="shared" si="19"/>
        <v>0</v>
      </c>
      <c r="AS92" s="124">
        <f t="shared" si="20"/>
        <v>1</v>
      </c>
    </row>
    <row r="93" spans="1:45" x14ac:dyDescent="0.25">
      <c r="A93" s="4">
        <v>62</v>
      </c>
      <c r="B93" s="164">
        <f>'Member Info'!D90</f>
        <v>0</v>
      </c>
      <c r="C93" s="164">
        <f>'Member Info'!E90</f>
        <v>0</v>
      </c>
      <c r="D93" s="164" t="str">
        <f>'Member Info'!G90</f>
        <v/>
      </c>
      <c r="E93" s="165">
        <f>'Member Info'!B90</f>
        <v>0</v>
      </c>
      <c r="F93" s="242"/>
      <c r="G93" s="166" t="str">
        <f>IF(E93=0,"",('Member Info'!K90+'Member Info'!L90))</f>
        <v/>
      </c>
      <c r="H93" s="419"/>
      <c r="I93" s="419"/>
      <c r="J93" s="26"/>
      <c r="K93" s="26"/>
      <c r="L93" s="384" t="str">
        <f>IF(E93=0,"",IF('Member Info'!F90&gt;$U$1,CONCATENATE("Joined with practice on ", TEXT('Member Info'!F90, "DD/MM/YYYY")),IF('Member Info'!N90&lt;&gt;"",IF('Member Info'!N90&lt;$T$1,CONCATENATE("Left Scheme on ", TEXT('Member Info'!N90, "DD/MM/YYYY")),IF(OR(G93="",G93=0),"Error Detected, No rate entered",IF(E93=0,"",IF(F93="","Error Detected, No Pensionable pay",IF(AS93=1,"No Part Time Status Entered",IF(AR93=1,"No Part Time Hours Entered",IF(ISERROR(AD93)," Unknown Values entered.",IF(V93+W93&lt;1,"Acceptable",IF(T93+U93=200, "No Contributions Entered", IF(M93="","Error Detected, Choose reason&gt;",IF(Z93="1",IF(V93=1,"Please Enter Deemed Pensionable Pay","Add Any Relevant Details Above"),"Please Give Details Above"))))))))))),IF(OR(G93="",G93=0),"Error Detected, No rate entered",IF(E93=0,"",IF(F93="","Error Detected, No Pensionable pay",IF(AS93=1,"No Part Time Status Entered",IF(AR93=1,"No Part Time Hours Entered",IF(ISERROR(AD93)," Unknown Values entered.",IF(V93+W93&lt;1,"Acceptable",IF(T93+U93=200, "No Contributions Entered", IF(M93="","Error Detected, Choose reason&gt;",IF(Z93="1",IF(V93=1,"Please Enter Deemed Pensionable Pay","Add relevant Details Above"),"Please give details Above")))))))))))))</f>
        <v/>
      </c>
      <c r="M93" s="260"/>
      <c r="N93" s="91"/>
      <c r="O93" s="91" t="str">
        <f t="shared" si="1"/>
        <v/>
      </c>
      <c r="P93" s="94">
        <f t="shared" si="2"/>
        <v>0</v>
      </c>
      <c r="Q93" s="94">
        <f t="shared" si="2"/>
        <v>0</v>
      </c>
      <c r="R93" s="218">
        <f>(ROUND((F93/100*'Member Info'!$W$2), 2))</f>
        <v>0</v>
      </c>
      <c r="S93" s="218" t="e">
        <f t="shared" si="3"/>
        <v>#VALUE!</v>
      </c>
      <c r="T93" s="218" t="str">
        <f t="shared" si="4"/>
        <v/>
      </c>
      <c r="U93" s="227" t="str">
        <f t="shared" si="5"/>
        <v/>
      </c>
      <c r="V93" s="228" t="str">
        <f t="shared" si="6"/>
        <v/>
      </c>
      <c r="W93" s="228" t="str">
        <f t="shared" si="7"/>
        <v/>
      </c>
      <c r="X93" s="222">
        <f t="shared" si="8"/>
        <v>0</v>
      </c>
      <c r="Y93" s="110">
        <f t="shared" si="9"/>
        <v>0</v>
      </c>
      <c r="Z93" s="235" t="str">
        <f t="shared" si="10"/>
        <v/>
      </c>
      <c r="AA93" s="240" t="b">
        <f t="shared" si="11"/>
        <v>0</v>
      </c>
      <c r="AB93" s="235">
        <f t="shared" si="12"/>
        <v>0</v>
      </c>
      <c r="AC93" s="235">
        <f>IF('Member Info'!N90="",1,"")</f>
        <v>1</v>
      </c>
      <c r="AD93" s="243" t="e">
        <f t="shared" si="13"/>
        <v>#VALUE!</v>
      </c>
      <c r="AE93" s="130" t="str">
        <f t="shared" si="0"/>
        <v/>
      </c>
      <c r="AF93" s="124">
        <f t="shared" si="14"/>
        <v>1</v>
      </c>
      <c r="AG93" s="124" t="str">
        <f>IF('Member Info'!N90&lt;&gt;"",IF(AND('Member Info'!N90&lt;=$U$1,'Member Info'!N90&gt;=$T$1),1,0),"")</f>
        <v/>
      </c>
      <c r="AI93" s="124" t="b">
        <f t="shared" si="15"/>
        <v>0</v>
      </c>
      <c r="AJ93" s="124">
        <f t="shared" si="16"/>
        <v>0</v>
      </c>
      <c r="AL93" s="124">
        <f t="shared" si="17"/>
        <v>0</v>
      </c>
      <c r="AM93" s="124">
        <f>IF('Member Info'!F90&gt;$T$1,1,0)</f>
        <v>0</v>
      </c>
      <c r="AN93" s="124" t="b">
        <f>IF(ISERROR(T93),ERROR.TYPE(#REF!)=ERROR.TYPE(T93),FALSE)</f>
        <v>0</v>
      </c>
      <c r="AO93" s="124" t="b">
        <f>IF(ISERROR(U93),ERROR.TYPE(#REF!)=ERROR.TYPE(U93),FALSE)</f>
        <v>0</v>
      </c>
      <c r="AP93" s="124">
        <f>IF('Member Info'!F90&gt;'GP1 April 25'!$U$1,1,0)</f>
        <v>0</v>
      </c>
      <c r="AQ93" s="124">
        <f t="shared" si="18"/>
        <v>0</v>
      </c>
      <c r="AR93" s="124">
        <f t="shared" si="19"/>
        <v>0</v>
      </c>
      <c r="AS93" s="124">
        <f t="shared" si="20"/>
        <v>1</v>
      </c>
    </row>
    <row r="94" spans="1:45" x14ac:dyDescent="0.25">
      <c r="A94" s="4">
        <v>63</v>
      </c>
      <c r="B94" s="164">
        <f>'Member Info'!D91</f>
        <v>0</v>
      </c>
      <c r="C94" s="164">
        <f>'Member Info'!E91</f>
        <v>0</v>
      </c>
      <c r="D94" s="164" t="str">
        <f>'Member Info'!G91</f>
        <v/>
      </c>
      <c r="E94" s="165">
        <f>'Member Info'!B91</f>
        <v>0</v>
      </c>
      <c r="F94" s="242"/>
      <c r="G94" s="166" t="str">
        <f>IF(E94=0,"",('Member Info'!K91+'Member Info'!L91))</f>
        <v/>
      </c>
      <c r="H94" s="419"/>
      <c r="I94" s="419"/>
      <c r="J94" s="26"/>
      <c r="K94" s="26"/>
      <c r="L94" s="384" t="str">
        <f>IF(E94=0,"",IF('Member Info'!F91&gt;$U$1,CONCATENATE("Joined with practice on ", TEXT('Member Info'!F91, "DD/MM/YYYY")),IF('Member Info'!N91&lt;&gt;"",IF('Member Info'!N91&lt;$T$1,CONCATENATE("Left Scheme on ", TEXT('Member Info'!N91, "DD/MM/YYYY")),IF(OR(G94="",G94=0),"Error Detected, No rate entered",IF(E94=0,"",IF(F94="","Error Detected, No Pensionable pay",IF(AS94=1,"No Part Time Status Entered",IF(AR94=1,"No Part Time Hours Entered",IF(ISERROR(AD94)," Unknown Values entered.",IF(V94+W94&lt;1,"Acceptable",IF(T94+U94=200, "No Contributions Entered", IF(M94="","Error Detected, Choose reason&gt;",IF(Z94="1",IF(V94=1,"Please Enter Deemed Pensionable Pay","Add Any Relevant Details Above"),"Please Give Details Above"))))))))))),IF(OR(G94="",G94=0),"Error Detected, No rate entered",IF(E94=0,"",IF(F94="","Error Detected, No Pensionable pay",IF(AS94=1,"No Part Time Status Entered",IF(AR94=1,"No Part Time Hours Entered",IF(ISERROR(AD94)," Unknown Values entered.",IF(V94+W94&lt;1,"Acceptable",IF(T94+U94=200, "No Contributions Entered", IF(M94="","Error Detected, Choose reason&gt;",IF(Z94="1",IF(V94=1,"Please Enter Deemed Pensionable Pay","Add relevant Details Above"),"Please give details Above")))))))))))))</f>
        <v/>
      </c>
      <c r="M94" s="260"/>
      <c r="N94" s="91"/>
      <c r="O94" s="91" t="str">
        <f t="shared" si="1"/>
        <v/>
      </c>
      <c r="P94" s="94">
        <f t="shared" si="2"/>
        <v>0</v>
      </c>
      <c r="Q94" s="94">
        <f t="shared" si="2"/>
        <v>0</v>
      </c>
      <c r="R94" s="218">
        <f>(ROUND((F94/100*'Member Info'!$W$2), 2))</f>
        <v>0</v>
      </c>
      <c r="S94" s="218" t="e">
        <f t="shared" si="3"/>
        <v>#VALUE!</v>
      </c>
      <c r="T94" s="218" t="str">
        <f t="shared" si="4"/>
        <v/>
      </c>
      <c r="U94" s="227" t="str">
        <f t="shared" si="5"/>
        <v/>
      </c>
      <c r="V94" s="228" t="str">
        <f t="shared" si="6"/>
        <v/>
      </c>
      <c r="W94" s="228" t="str">
        <f t="shared" si="7"/>
        <v/>
      </c>
      <c r="X94" s="222">
        <f t="shared" si="8"/>
        <v>0</v>
      </c>
      <c r="Y94" s="110">
        <f t="shared" si="9"/>
        <v>0</v>
      </c>
      <c r="Z94" s="235" t="str">
        <f t="shared" si="10"/>
        <v/>
      </c>
      <c r="AA94" s="240" t="b">
        <f t="shared" si="11"/>
        <v>0</v>
      </c>
      <c r="AB94" s="235">
        <f t="shared" si="12"/>
        <v>0</v>
      </c>
      <c r="AC94" s="235">
        <f>IF('Member Info'!N91="",1,"")</f>
        <v>1</v>
      </c>
      <c r="AD94" s="243" t="e">
        <f t="shared" si="13"/>
        <v>#VALUE!</v>
      </c>
      <c r="AE94" s="130" t="str">
        <f t="shared" si="0"/>
        <v/>
      </c>
      <c r="AF94" s="124">
        <f t="shared" si="14"/>
        <v>1</v>
      </c>
      <c r="AG94" s="124" t="str">
        <f>IF('Member Info'!N91&lt;&gt;"",IF(AND('Member Info'!N91&lt;=$U$1,'Member Info'!N91&gt;=$T$1),1,0),"")</f>
        <v/>
      </c>
      <c r="AI94" s="124" t="b">
        <f t="shared" si="15"/>
        <v>0</v>
      </c>
      <c r="AJ94" s="124">
        <f t="shared" si="16"/>
        <v>0</v>
      </c>
      <c r="AL94" s="124">
        <f t="shared" si="17"/>
        <v>0</v>
      </c>
      <c r="AM94" s="124">
        <f>IF('Member Info'!F91&gt;$T$1,1,0)</f>
        <v>0</v>
      </c>
      <c r="AN94" s="124" t="b">
        <f>IF(ISERROR(T94),ERROR.TYPE(#REF!)=ERROR.TYPE(T94),FALSE)</f>
        <v>0</v>
      </c>
      <c r="AO94" s="124" t="b">
        <f>IF(ISERROR(U94),ERROR.TYPE(#REF!)=ERROR.TYPE(U94),FALSE)</f>
        <v>0</v>
      </c>
      <c r="AP94" s="124">
        <f>IF('Member Info'!F91&gt;'GP1 April 25'!$U$1,1,0)</f>
        <v>0</v>
      </c>
      <c r="AQ94" s="124">
        <f t="shared" si="18"/>
        <v>0</v>
      </c>
      <c r="AR94" s="124">
        <f t="shared" si="19"/>
        <v>0</v>
      </c>
      <c r="AS94" s="124">
        <f t="shared" si="20"/>
        <v>1</v>
      </c>
    </row>
    <row r="95" spans="1:45" x14ac:dyDescent="0.25">
      <c r="A95" s="4">
        <v>64</v>
      </c>
      <c r="B95" s="164">
        <f>'Member Info'!D92</f>
        <v>0</v>
      </c>
      <c r="C95" s="164">
        <f>'Member Info'!E92</f>
        <v>0</v>
      </c>
      <c r="D95" s="164" t="str">
        <f>'Member Info'!G92</f>
        <v/>
      </c>
      <c r="E95" s="165">
        <f>'Member Info'!B92</f>
        <v>0</v>
      </c>
      <c r="F95" s="242"/>
      <c r="G95" s="166" t="str">
        <f>IF(E95=0,"",('Member Info'!K92+'Member Info'!L92))</f>
        <v/>
      </c>
      <c r="H95" s="419"/>
      <c r="I95" s="419"/>
      <c r="J95" s="26"/>
      <c r="K95" s="26"/>
      <c r="L95" s="384" t="str">
        <f>IF(E95=0,"",IF('Member Info'!F92&gt;$U$1,CONCATENATE("Joined with practice on ", TEXT('Member Info'!F92, "DD/MM/YYYY")),IF('Member Info'!N92&lt;&gt;"",IF('Member Info'!N92&lt;$T$1,CONCATENATE("Left Scheme on ", TEXT('Member Info'!N92, "DD/MM/YYYY")),IF(OR(G95="",G95=0),"Error Detected, No rate entered",IF(E95=0,"",IF(F95="","Error Detected, No Pensionable pay",IF(AS95=1,"No Part Time Status Entered",IF(AR95=1,"No Part Time Hours Entered",IF(ISERROR(AD95)," Unknown Values entered.",IF(V95+W95&lt;1,"Acceptable",IF(T95+U95=200, "No Contributions Entered", IF(M95="","Error Detected, Choose reason&gt;",IF(Z95="1",IF(V95=1,"Please Enter Deemed Pensionable Pay","Add Any Relevant Details Above"),"Please Give Details Above"))))))))))),IF(OR(G95="",G95=0),"Error Detected, No rate entered",IF(E95=0,"",IF(F95="","Error Detected, No Pensionable pay",IF(AS95=1,"No Part Time Status Entered",IF(AR95=1,"No Part Time Hours Entered",IF(ISERROR(AD95)," Unknown Values entered.",IF(V95+W95&lt;1,"Acceptable",IF(T95+U95=200, "No Contributions Entered", IF(M95="","Error Detected, Choose reason&gt;",IF(Z95="1",IF(V95=1,"Please Enter Deemed Pensionable Pay","Add relevant Details Above"),"Please give details Above")))))))))))))</f>
        <v/>
      </c>
      <c r="M95" s="260"/>
      <c r="N95" s="91"/>
      <c r="O95" s="91" t="str">
        <f t="shared" si="1"/>
        <v/>
      </c>
      <c r="P95" s="94">
        <f t="shared" si="2"/>
        <v>0</v>
      </c>
      <c r="Q95" s="94">
        <f t="shared" si="2"/>
        <v>0</v>
      </c>
      <c r="R95" s="218">
        <f>(ROUND((F95/100*'Member Info'!$W$2), 2))</f>
        <v>0</v>
      </c>
      <c r="S95" s="218" t="e">
        <f t="shared" si="3"/>
        <v>#VALUE!</v>
      </c>
      <c r="T95" s="218" t="str">
        <f t="shared" si="4"/>
        <v/>
      </c>
      <c r="U95" s="227" t="str">
        <f t="shared" si="5"/>
        <v/>
      </c>
      <c r="V95" s="228" t="str">
        <f t="shared" si="6"/>
        <v/>
      </c>
      <c r="W95" s="228" t="str">
        <f t="shared" si="7"/>
        <v/>
      </c>
      <c r="X95" s="222">
        <f t="shared" si="8"/>
        <v>0</v>
      </c>
      <c r="Y95" s="110">
        <f t="shared" si="9"/>
        <v>0</v>
      </c>
      <c r="Z95" s="235" t="str">
        <f t="shared" si="10"/>
        <v/>
      </c>
      <c r="AA95" s="240" t="b">
        <f t="shared" si="11"/>
        <v>0</v>
      </c>
      <c r="AB95" s="235">
        <f t="shared" si="12"/>
        <v>0</v>
      </c>
      <c r="AC95" s="235">
        <f>IF('Member Info'!N92="",1,"")</f>
        <v>1</v>
      </c>
      <c r="AD95" s="243" t="e">
        <f t="shared" si="13"/>
        <v>#VALUE!</v>
      </c>
      <c r="AE95" s="130" t="str">
        <f t="shared" si="0"/>
        <v/>
      </c>
      <c r="AF95" s="124">
        <f t="shared" si="14"/>
        <v>1</v>
      </c>
      <c r="AG95" s="124" t="str">
        <f>IF('Member Info'!N92&lt;&gt;"",IF(AND('Member Info'!N92&lt;=$U$1,'Member Info'!N92&gt;=$T$1),1,0),"")</f>
        <v/>
      </c>
      <c r="AI95" s="124" t="b">
        <f t="shared" si="15"/>
        <v>0</v>
      </c>
      <c r="AJ95" s="124">
        <f t="shared" si="16"/>
        <v>0</v>
      </c>
      <c r="AL95" s="124">
        <f t="shared" si="17"/>
        <v>0</v>
      </c>
      <c r="AM95" s="124">
        <f>IF('Member Info'!F92&gt;$T$1,1,0)</f>
        <v>0</v>
      </c>
      <c r="AN95" s="124" t="b">
        <f>IF(ISERROR(T95),ERROR.TYPE(#REF!)=ERROR.TYPE(T95),FALSE)</f>
        <v>0</v>
      </c>
      <c r="AO95" s="124" t="b">
        <f>IF(ISERROR(U95),ERROR.TYPE(#REF!)=ERROR.TYPE(U95),FALSE)</f>
        <v>0</v>
      </c>
      <c r="AP95" s="124">
        <f>IF('Member Info'!F92&gt;'GP1 April 25'!$U$1,1,0)</f>
        <v>0</v>
      </c>
      <c r="AQ95" s="124">
        <f t="shared" si="18"/>
        <v>0</v>
      </c>
      <c r="AR95" s="124">
        <f t="shared" si="19"/>
        <v>0</v>
      </c>
      <c r="AS95" s="124">
        <f t="shared" si="20"/>
        <v>1</v>
      </c>
    </row>
    <row r="96" spans="1:45" x14ac:dyDescent="0.25">
      <c r="A96" s="4">
        <v>65</v>
      </c>
      <c r="B96" s="164">
        <f>'Member Info'!D93</f>
        <v>0</v>
      </c>
      <c r="C96" s="164">
        <f>'Member Info'!E93</f>
        <v>0</v>
      </c>
      <c r="D96" s="164" t="str">
        <f>'Member Info'!G93</f>
        <v/>
      </c>
      <c r="E96" s="165">
        <f>'Member Info'!B93</f>
        <v>0</v>
      </c>
      <c r="F96" s="242"/>
      <c r="G96" s="166" t="str">
        <f>IF(E96=0,"",('Member Info'!K93+'Member Info'!L93))</f>
        <v/>
      </c>
      <c r="H96" s="419"/>
      <c r="I96" s="419"/>
      <c r="J96" s="26"/>
      <c r="K96" s="26"/>
      <c r="L96" s="384" t="str">
        <f>IF(E96=0,"",IF('Member Info'!F93&gt;$U$1,CONCATENATE("Joined with practice on ", TEXT('Member Info'!F93, "DD/MM/YYYY")),IF('Member Info'!N93&lt;&gt;"",IF('Member Info'!N93&lt;$T$1,CONCATENATE("Left Scheme on ", TEXT('Member Info'!N93, "DD/MM/YYYY")),IF(OR(G96="",G96=0),"Error Detected, No rate entered",IF(E96=0,"",IF(F96="","Error Detected, No Pensionable pay",IF(AS96=1,"No Part Time Status Entered",IF(AR96=1,"No Part Time Hours Entered",IF(ISERROR(AD96)," Unknown Values entered.",IF(V96+W96&lt;1,"Acceptable",IF(T96+U96=200, "No Contributions Entered", IF(M96="","Error Detected, Choose reason&gt;",IF(Z96="1",IF(V96=1,"Please Enter Deemed Pensionable Pay","Add Any Relevant Details Above"),"Please Give Details Above"))))))))))),IF(OR(G96="",G96=0),"Error Detected, No rate entered",IF(E96=0,"",IF(F96="","Error Detected, No Pensionable pay",IF(AS96=1,"No Part Time Status Entered",IF(AR96=1,"No Part Time Hours Entered",IF(ISERROR(AD96)," Unknown Values entered.",IF(V96+W96&lt;1,"Acceptable",IF(T96+U96=200, "No Contributions Entered", IF(M96="","Error Detected, Choose reason&gt;",IF(Z96="1",IF(V96=1,"Please Enter Deemed Pensionable Pay","Add relevant Details Above"),"Please give details Above")))))))))))))</f>
        <v/>
      </c>
      <c r="M96" s="260"/>
      <c r="N96" s="91"/>
      <c r="O96" s="91" t="str">
        <f t="shared" si="1"/>
        <v/>
      </c>
      <c r="P96" s="94">
        <f t="shared" si="2"/>
        <v>0</v>
      </c>
      <c r="Q96" s="94">
        <f t="shared" si="2"/>
        <v>0</v>
      </c>
      <c r="R96" s="218">
        <f>(ROUND((F96/100*'Member Info'!$W$2), 2))</f>
        <v>0</v>
      </c>
      <c r="S96" s="218" t="e">
        <f t="shared" si="3"/>
        <v>#VALUE!</v>
      </c>
      <c r="T96" s="218" t="str">
        <f t="shared" si="4"/>
        <v/>
      </c>
      <c r="U96" s="227" t="str">
        <f t="shared" si="5"/>
        <v/>
      </c>
      <c r="V96" s="228" t="str">
        <f t="shared" si="6"/>
        <v/>
      </c>
      <c r="W96" s="228" t="str">
        <f t="shared" si="7"/>
        <v/>
      </c>
      <c r="X96" s="222">
        <f t="shared" si="8"/>
        <v>0</v>
      </c>
      <c r="Y96" s="110">
        <f t="shared" si="9"/>
        <v>0</v>
      </c>
      <c r="Z96" s="235" t="str">
        <f t="shared" si="10"/>
        <v/>
      </c>
      <c r="AA96" s="240" t="b">
        <f t="shared" si="11"/>
        <v>0</v>
      </c>
      <c r="AB96" s="235">
        <f t="shared" si="12"/>
        <v>0</v>
      </c>
      <c r="AC96" s="235">
        <f>IF('Member Info'!N93="",1,"")</f>
        <v>1</v>
      </c>
      <c r="AD96" s="243" t="e">
        <f t="shared" si="13"/>
        <v>#VALUE!</v>
      </c>
      <c r="AE96" s="130" t="str">
        <f t="shared" ref="AE96:AE159" si="21">IF(AP96=1,"",IF(Y96=1,"",IF(AG96=1,"",IF(E96=0,"",IF(AB96=1,"",IF(L96="acceptable","",IF(T96+U96="0","",T96+U96)))))))</f>
        <v/>
      </c>
      <c r="AF96" s="124">
        <f t="shared" si="14"/>
        <v>1</v>
      </c>
      <c r="AG96" s="124" t="str">
        <f>IF('Member Info'!N93&lt;&gt;"",IF(AND('Member Info'!N93&lt;=$U$1,'Member Info'!N93&gt;=$T$1),1,0),"")</f>
        <v/>
      </c>
      <c r="AI96" s="124" t="b">
        <f t="shared" si="15"/>
        <v>0</v>
      </c>
      <c r="AJ96" s="124">
        <f t="shared" si="16"/>
        <v>0</v>
      </c>
      <c r="AL96" s="124">
        <f t="shared" si="17"/>
        <v>0</v>
      </c>
      <c r="AM96" s="124">
        <f>IF('Member Info'!F93&gt;$T$1,1,0)</f>
        <v>0</v>
      </c>
      <c r="AN96" s="124" t="b">
        <f>IF(ISERROR(T96),ERROR.TYPE(#REF!)=ERROR.TYPE(T96),FALSE)</f>
        <v>0</v>
      </c>
      <c r="AO96" s="124" t="b">
        <f>IF(ISERROR(U96),ERROR.TYPE(#REF!)=ERROR.TYPE(U96),FALSE)</f>
        <v>0</v>
      </c>
      <c r="AP96" s="124">
        <f>IF('Member Info'!F93&gt;'GP1 April 25'!$U$1,1,0)</f>
        <v>0</v>
      </c>
      <c r="AQ96" s="124">
        <f t="shared" si="18"/>
        <v>0</v>
      </c>
      <c r="AR96" s="124">
        <f t="shared" si="19"/>
        <v>0</v>
      </c>
      <c r="AS96" s="124">
        <f t="shared" si="20"/>
        <v>1</v>
      </c>
    </row>
    <row r="97" spans="1:45" x14ac:dyDescent="0.25">
      <c r="A97" s="4">
        <v>66</v>
      </c>
      <c r="B97" s="164">
        <f>'Member Info'!D94</f>
        <v>0</v>
      </c>
      <c r="C97" s="164">
        <f>'Member Info'!E94</f>
        <v>0</v>
      </c>
      <c r="D97" s="164" t="str">
        <f>'Member Info'!G94</f>
        <v/>
      </c>
      <c r="E97" s="165">
        <f>'Member Info'!B94</f>
        <v>0</v>
      </c>
      <c r="F97" s="242"/>
      <c r="G97" s="166" t="str">
        <f>IF(E97=0,"",('Member Info'!K94+'Member Info'!L94))</f>
        <v/>
      </c>
      <c r="H97" s="419"/>
      <c r="I97" s="419"/>
      <c r="J97" s="26"/>
      <c r="K97" s="26"/>
      <c r="L97" s="384" t="str">
        <f>IF(E97=0,"",IF('Member Info'!F94&gt;$U$1,CONCATENATE("Joined with practice on ", TEXT('Member Info'!F94, "DD/MM/YYYY")),IF('Member Info'!N94&lt;&gt;"",IF('Member Info'!N94&lt;$T$1,CONCATENATE("Left Scheme on ", TEXT('Member Info'!N94, "DD/MM/YYYY")),IF(OR(G97="",G97=0),"Error Detected, No rate entered",IF(E97=0,"",IF(F97="","Error Detected, No Pensionable pay",IF(AS97=1,"No Part Time Status Entered",IF(AR97=1,"No Part Time Hours Entered",IF(ISERROR(AD97)," Unknown Values entered.",IF(V97+W97&lt;1,"Acceptable",IF(T97+U97=200, "No Contributions Entered", IF(M97="","Error Detected, Choose reason&gt;",IF(Z97="1",IF(V97=1,"Please Enter Deemed Pensionable Pay","Add Any Relevant Details Above"),"Please Give Details Above"))))))))))),IF(OR(G97="",G97=0),"Error Detected, No rate entered",IF(E97=0,"",IF(F97="","Error Detected, No Pensionable pay",IF(AS97=1,"No Part Time Status Entered",IF(AR97=1,"No Part Time Hours Entered",IF(ISERROR(AD97)," Unknown Values entered.",IF(V97+W97&lt;1,"Acceptable",IF(T97+U97=200, "No Contributions Entered", IF(M97="","Error Detected, Choose reason&gt;",IF(Z97="1",IF(V97=1,"Please Enter Deemed Pensionable Pay","Add relevant Details Above"),"Please give details Above")))))))))))))</f>
        <v/>
      </c>
      <c r="M97" s="260"/>
      <c r="N97" s="91"/>
      <c r="O97" s="91" t="str">
        <f t="shared" ref="O97:O160" si="22">IF(E97=0,"",IF(ISERROR((F97+J97+K97)),0,IF((F97+J97+K97)&lt;1,0,1)))</f>
        <v/>
      </c>
      <c r="P97" s="94">
        <f t="shared" ref="P97:Q160" si="23">J97</f>
        <v>0</v>
      </c>
      <c r="Q97" s="94">
        <f t="shared" si="23"/>
        <v>0</v>
      </c>
      <c r="R97" s="218">
        <f>(ROUND((F97/100*'Member Info'!$W$2), 2))</f>
        <v>0</v>
      </c>
      <c r="S97" s="218" t="e">
        <f t="shared" ref="S97:S160" si="24">ROUND((F97/100*G97),2)</f>
        <v>#VALUE!</v>
      </c>
      <c r="T97" s="218" t="str">
        <f t="shared" ref="T97:T160" si="25">IF(E97=0,"",(100-(P97/R97*100)))</f>
        <v/>
      </c>
      <c r="U97" s="227" t="str">
        <f t="shared" ref="U97:U160" si="26">IF(E97=0,"",(100-(Q97/S97*100)))</f>
        <v/>
      </c>
      <c r="V97" s="228" t="str">
        <f t="shared" ref="V97:V160" si="27">IF(E97=0,"",IF(T97&gt;$T$16,1,IF(T97&lt;-$T$16,1,0)))</f>
        <v/>
      </c>
      <c r="W97" s="228" t="str">
        <f t="shared" ref="W97:W160" si="28">IF(E97=0,"",IF(G97=0,1,IF(U97&gt;$T$16,1,IF(U97&lt;-$T$16,1,0))))</f>
        <v/>
      </c>
      <c r="X97" s="222">
        <f t="shared" ref="X97:X160" si="29">IF(E97=0,0,IF(F97="",1,0))</f>
        <v>0</v>
      </c>
      <c r="Y97" s="110">
        <f t="shared" ref="Y97:Y160" si="30">IF(E97=0,0,IF(M97="",0,1))</f>
        <v>0</v>
      </c>
      <c r="Z97" s="235" t="str">
        <f t="shared" ref="Z97:Z160" si="31">IF(M97="SMP/Occupational Maternity","1",IF(M97="SSP/Occupational Sick pay","1",""))</f>
        <v/>
      </c>
      <c r="AA97" s="240" t="b">
        <f t="shared" ref="AA97:AA160" si="32">IF(OR(AN97=TRUE,AO97=TRUE),TRUE,FALSE)</f>
        <v>0</v>
      </c>
      <c r="AB97" s="235">
        <f t="shared" ref="AB97:AB160" si="33">IF(OR(M97="left scheme/Employment",AC97=""), 1,0)</f>
        <v>0</v>
      </c>
      <c r="AC97" s="235">
        <f>IF('Member Info'!N94="",1,"")</f>
        <v>1</v>
      </c>
      <c r="AD97" s="243" t="e">
        <f t="shared" ref="AD97:AD160" si="34">(T97+U97)</f>
        <v>#VALUE!</v>
      </c>
      <c r="AE97" s="130" t="str">
        <f t="shared" si="21"/>
        <v/>
      </c>
      <c r="AF97" s="124">
        <f t="shared" ref="AF97:AF160" si="35">SUM(AB97+AC97)</f>
        <v>1</v>
      </c>
      <c r="AG97" s="124" t="str">
        <f>IF('Member Info'!N94&lt;&gt;"",IF(AND('Member Info'!N94&lt;=$U$1,'Member Info'!N94&gt;=$T$1),1,0),"")</f>
        <v/>
      </c>
      <c r="AI97" s="124" t="b">
        <f t="shared" ref="AI97:AI160" si="36">OR(M97="SMP/Occupational Maternity",M97="SSP/Occupational Sick pay")</f>
        <v>0</v>
      </c>
      <c r="AJ97" s="124">
        <f t="shared" ref="AJ97:AJ160" si="37">IF(AI97=TRUE,1,0)</f>
        <v>0</v>
      </c>
      <c r="AL97" s="124">
        <f t="shared" ref="AL97:AL160" si="38">IF(L97="Please Enter Deemed Pensionable Pay",1,0)</f>
        <v>0</v>
      </c>
      <c r="AM97" s="124">
        <f>IF('Member Info'!F94&gt;$T$1,1,0)</f>
        <v>0</v>
      </c>
      <c r="AN97" s="124" t="b">
        <f>IF(ISERROR(T97),ERROR.TYPE(#REF!)=ERROR.TYPE(T97),FALSE)</f>
        <v>0</v>
      </c>
      <c r="AO97" s="124" t="b">
        <f>IF(ISERROR(U97),ERROR.TYPE(#REF!)=ERROR.TYPE(U97),FALSE)</f>
        <v>0</v>
      </c>
      <c r="AP97" s="124">
        <f>IF('Member Info'!F94&gt;'GP1 April 25'!$U$1,1,0)</f>
        <v>0</v>
      </c>
      <c r="AQ97" s="124">
        <f t="shared" ref="AQ97:AQ160" si="39">IF(H97="Part Time",1,0)</f>
        <v>0</v>
      </c>
      <c r="AR97" s="124">
        <f t="shared" ref="AR97:AR160" si="40">IF(AND(AQ97=1,I97=""),1,0)</f>
        <v>0</v>
      </c>
      <c r="AS97" s="124">
        <f t="shared" ref="AS97:AS160" si="41">IF(OR(H97=0,H97=""),1,0)</f>
        <v>1</v>
      </c>
    </row>
    <row r="98" spans="1:45" x14ac:dyDescent="0.25">
      <c r="A98" s="4">
        <v>67</v>
      </c>
      <c r="B98" s="164">
        <f>'Member Info'!D95</f>
        <v>0</v>
      </c>
      <c r="C98" s="164">
        <f>'Member Info'!E95</f>
        <v>0</v>
      </c>
      <c r="D98" s="164" t="str">
        <f>'Member Info'!G95</f>
        <v/>
      </c>
      <c r="E98" s="165">
        <f>'Member Info'!B95</f>
        <v>0</v>
      </c>
      <c r="F98" s="242"/>
      <c r="G98" s="166" t="str">
        <f>IF(E98=0,"",('Member Info'!K95+'Member Info'!L95))</f>
        <v/>
      </c>
      <c r="H98" s="419"/>
      <c r="I98" s="419"/>
      <c r="J98" s="26"/>
      <c r="K98" s="26"/>
      <c r="L98" s="384" t="str">
        <f>IF(E98=0,"",IF('Member Info'!F95&gt;$U$1,CONCATENATE("Joined with practice on ", TEXT('Member Info'!F95, "DD/MM/YYYY")),IF('Member Info'!N95&lt;&gt;"",IF('Member Info'!N95&lt;$T$1,CONCATENATE("Left Scheme on ", TEXT('Member Info'!N95, "DD/MM/YYYY")),IF(OR(G98="",G98=0),"Error Detected, No rate entered",IF(E98=0,"",IF(F98="","Error Detected, No Pensionable pay",IF(AS98=1,"No Part Time Status Entered",IF(AR98=1,"No Part Time Hours Entered",IF(ISERROR(AD98)," Unknown Values entered.",IF(V98+W98&lt;1,"Acceptable",IF(T98+U98=200, "No Contributions Entered", IF(M98="","Error Detected, Choose reason&gt;",IF(Z98="1",IF(V98=1,"Please Enter Deemed Pensionable Pay","Add Any Relevant Details Above"),"Please Give Details Above"))))))))))),IF(OR(G98="",G98=0),"Error Detected, No rate entered",IF(E98=0,"",IF(F98="","Error Detected, No Pensionable pay",IF(AS98=1,"No Part Time Status Entered",IF(AR98=1,"No Part Time Hours Entered",IF(ISERROR(AD98)," Unknown Values entered.",IF(V98+W98&lt;1,"Acceptable",IF(T98+U98=200, "No Contributions Entered", IF(M98="","Error Detected, Choose reason&gt;",IF(Z98="1",IF(V98=1,"Please Enter Deemed Pensionable Pay","Add relevant Details Above"),"Please give details Above")))))))))))))</f>
        <v/>
      </c>
      <c r="M98" s="260"/>
      <c r="N98" s="91"/>
      <c r="O98" s="91" t="str">
        <f t="shared" si="22"/>
        <v/>
      </c>
      <c r="P98" s="94">
        <f t="shared" si="23"/>
        <v>0</v>
      </c>
      <c r="Q98" s="94">
        <f t="shared" si="23"/>
        <v>0</v>
      </c>
      <c r="R98" s="218">
        <f>(ROUND((F98/100*'Member Info'!$W$2), 2))</f>
        <v>0</v>
      </c>
      <c r="S98" s="218" t="e">
        <f t="shared" si="24"/>
        <v>#VALUE!</v>
      </c>
      <c r="T98" s="218" t="str">
        <f t="shared" si="25"/>
        <v/>
      </c>
      <c r="U98" s="227" t="str">
        <f t="shared" si="26"/>
        <v/>
      </c>
      <c r="V98" s="228" t="str">
        <f t="shared" si="27"/>
        <v/>
      </c>
      <c r="W98" s="228" t="str">
        <f t="shared" si="28"/>
        <v/>
      </c>
      <c r="X98" s="222">
        <f t="shared" si="29"/>
        <v>0</v>
      </c>
      <c r="Y98" s="110">
        <f t="shared" si="30"/>
        <v>0</v>
      </c>
      <c r="Z98" s="235" t="str">
        <f t="shared" si="31"/>
        <v/>
      </c>
      <c r="AA98" s="240" t="b">
        <f t="shared" si="32"/>
        <v>0</v>
      </c>
      <c r="AB98" s="235">
        <f t="shared" si="33"/>
        <v>0</v>
      </c>
      <c r="AC98" s="235">
        <f>IF('Member Info'!N95="",1,"")</f>
        <v>1</v>
      </c>
      <c r="AD98" s="243" t="e">
        <f t="shared" si="34"/>
        <v>#VALUE!</v>
      </c>
      <c r="AE98" s="130" t="str">
        <f t="shared" si="21"/>
        <v/>
      </c>
      <c r="AF98" s="124">
        <f t="shared" si="35"/>
        <v>1</v>
      </c>
      <c r="AG98" s="124" t="str">
        <f>IF('Member Info'!N95&lt;&gt;"",IF(AND('Member Info'!N95&lt;=$U$1,'Member Info'!N95&gt;=$T$1),1,0),"")</f>
        <v/>
      </c>
      <c r="AI98" s="124" t="b">
        <f t="shared" si="36"/>
        <v>0</v>
      </c>
      <c r="AJ98" s="124">
        <f t="shared" si="37"/>
        <v>0</v>
      </c>
      <c r="AL98" s="124">
        <f t="shared" si="38"/>
        <v>0</v>
      </c>
      <c r="AM98" s="124">
        <f>IF('Member Info'!F95&gt;$T$1,1,0)</f>
        <v>0</v>
      </c>
      <c r="AN98" s="124" t="b">
        <f>IF(ISERROR(T98),ERROR.TYPE(#REF!)=ERROR.TYPE(T98),FALSE)</f>
        <v>0</v>
      </c>
      <c r="AO98" s="124" t="b">
        <f>IF(ISERROR(U98),ERROR.TYPE(#REF!)=ERROR.TYPE(U98),FALSE)</f>
        <v>0</v>
      </c>
      <c r="AP98" s="124">
        <f>IF('Member Info'!F95&gt;'GP1 April 25'!$U$1,1,0)</f>
        <v>0</v>
      </c>
      <c r="AQ98" s="124">
        <f t="shared" si="39"/>
        <v>0</v>
      </c>
      <c r="AR98" s="124">
        <f t="shared" si="40"/>
        <v>0</v>
      </c>
      <c r="AS98" s="124">
        <f t="shared" si="41"/>
        <v>1</v>
      </c>
    </row>
    <row r="99" spans="1:45" x14ac:dyDescent="0.25">
      <c r="A99" s="4">
        <v>68</v>
      </c>
      <c r="B99" s="164">
        <f>'Member Info'!D96</f>
        <v>0</v>
      </c>
      <c r="C99" s="164">
        <f>'Member Info'!E96</f>
        <v>0</v>
      </c>
      <c r="D99" s="164" t="str">
        <f>'Member Info'!G96</f>
        <v/>
      </c>
      <c r="E99" s="165">
        <f>'Member Info'!B96</f>
        <v>0</v>
      </c>
      <c r="F99" s="242"/>
      <c r="G99" s="166" t="str">
        <f>IF(E99=0,"",('Member Info'!K96+'Member Info'!L96))</f>
        <v/>
      </c>
      <c r="H99" s="419"/>
      <c r="I99" s="419"/>
      <c r="J99" s="26"/>
      <c r="K99" s="26"/>
      <c r="L99" s="384" t="str">
        <f>IF(E99=0,"",IF('Member Info'!F96&gt;$U$1,CONCATENATE("Joined with practice on ", TEXT('Member Info'!F96, "DD/MM/YYYY")),IF('Member Info'!N96&lt;&gt;"",IF('Member Info'!N96&lt;$T$1,CONCATENATE("Left Scheme on ", TEXT('Member Info'!N96, "DD/MM/YYYY")),IF(OR(G99="",G99=0),"Error Detected, No rate entered",IF(E99=0,"",IF(F99="","Error Detected, No Pensionable pay",IF(AS99=1,"No Part Time Status Entered",IF(AR99=1,"No Part Time Hours Entered",IF(ISERROR(AD99)," Unknown Values entered.",IF(V99+W99&lt;1,"Acceptable",IF(T99+U99=200, "No Contributions Entered", IF(M99="","Error Detected, Choose reason&gt;",IF(Z99="1",IF(V99=1,"Please Enter Deemed Pensionable Pay","Add Any Relevant Details Above"),"Please Give Details Above"))))))))))),IF(OR(G99="",G99=0),"Error Detected, No rate entered",IF(E99=0,"",IF(F99="","Error Detected, No Pensionable pay",IF(AS99=1,"No Part Time Status Entered",IF(AR99=1,"No Part Time Hours Entered",IF(ISERROR(AD99)," Unknown Values entered.",IF(V99+W99&lt;1,"Acceptable",IF(T99+U99=200, "No Contributions Entered", IF(M99="","Error Detected, Choose reason&gt;",IF(Z99="1",IF(V99=1,"Please Enter Deemed Pensionable Pay","Add relevant Details Above"),"Please give details Above")))))))))))))</f>
        <v/>
      </c>
      <c r="M99" s="260"/>
      <c r="N99" s="91"/>
      <c r="O99" s="91" t="str">
        <f t="shared" si="22"/>
        <v/>
      </c>
      <c r="P99" s="94">
        <f t="shared" si="23"/>
        <v>0</v>
      </c>
      <c r="Q99" s="94">
        <f t="shared" si="23"/>
        <v>0</v>
      </c>
      <c r="R99" s="218">
        <f>(ROUND((F99/100*'Member Info'!$W$2), 2))</f>
        <v>0</v>
      </c>
      <c r="S99" s="218" t="e">
        <f t="shared" si="24"/>
        <v>#VALUE!</v>
      </c>
      <c r="T99" s="218" t="str">
        <f t="shared" si="25"/>
        <v/>
      </c>
      <c r="U99" s="227" t="str">
        <f t="shared" si="26"/>
        <v/>
      </c>
      <c r="V99" s="228" t="str">
        <f t="shared" si="27"/>
        <v/>
      </c>
      <c r="W99" s="228" t="str">
        <f t="shared" si="28"/>
        <v/>
      </c>
      <c r="X99" s="222">
        <f t="shared" si="29"/>
        <v>0</v>
      </c>
      <c r="Y99" s="110">
        <f t="shared" si="30"/>
        <v>0</v>
      </c>
      <c r="Z99" s="235" t="str">
        <f t="shared" si="31"/>
        <v/>
      </c>
      <c r="AA99" s="240" t="b">
        <f t="shared" si="32"/>
        <v>0</v>
      </c>
      <c r="AB99" s="235">
        <f t="shared" si="33"/>
        <v>0</v>
      </c>
      <c r="AC99" s="235">
        <f>IF('Member Info'!N96="",1,"")</f>
        <v>1</v>
      </c>
      <c r="AD99" s="243" t="e">
        <f t="shared" si="34"/>
        <v>#VALUE!</v>
      </c>
      <c r="AE99" s="130" t="str">
        <f t="shared" si="21"/>
        <v/>
      </c>
      <c r="AF99" s="124">
        <f t="shared" si="35"/>
        <v>1</v>
      </c>
      <c r="AG99" s="124" t="str">
        <f>IF('Member Info'!N96&lt;&gt;"",IF(AND('Member Info'!N96&lt;=$U$1,'Member Info'!N96&gt;=$T$1),1,0),"")</f>
        <v/>
      </c>
      <c r="AI99" s="124" t="b">
        <f t="shared" si="36"/>
        <v>0</v>
      </c>
      <c r="AJ99" s="124">
        <f t="shared" si="37"/>
        <v>0</v>
      </c>
      <c r="AL99" s="124">
        <f t="shared" si="38"/>
        <v>0</v>
      </c>
      <c r="AM99" s="124">
        <f>IF('Member Info'!F96&gt;$T$1,1,0)</f>
        <v>0</v>
      </c>
      <c r="AN99" s="124" t="b">
        <f>IF(ISERROR(T99),ERROR.TYPE(#REF!)=ERROR.TYPE(T99),FALSE)</f>
        <v>0</v>
      </c>
      <c r="AO99" s="124" t="b">
        <f>IF(ISERROR(U99),ERROR.TYPE(#REF!)=ERROR.TYPE(U99),FALSE)</f>
        <v>0</v>
      </c>
      <c r="AP99" s="124">
        <f>IF('Member Info'!F96&gt;'GP1 April 25'!$U$1,1,0)</f>
        <v>0</v>
      </c>
      <c r="AQ99" s="124">
        <f t="shared" si="39"/>
        <v>0</v>
      </c>
      <c r="AR99" s="124">
        <f t="shared" si="40"/>
        <v>0</v>
      </c>
      <c r="AS99" s="124">
        <f t="shared" si="41"/>
        <v>1</v>
      </c>
    </row>
    <row r="100" spans="1:45" x14ac:dyDescent="0.25">
      <c r="A100" s="4">
        <v>69</v>
      </c>
      <c r="B100" s="164">
        <f>'Member Info'!D97</f>
        <v>0</v>
      </c>
      <c r="C100" s="164">
        <f>'Member Info'!E97</f>
        <v>0</v>
      </c>
      <c r="D100" s="164" t="str">
        <f>'Member Info'!G97</f>
        <v/>
      </c>
      <c r="E100" s="165">
        <f>'Member Info'!B97</f>
        <v>0</v>
      </c>
      <c r="F100" s="242"/>
      <c r="G100" s="166" t="str">
        <f>IF(E100=0,"",('Member Info'!K97+'Member Info'!L97))</f>
        <v/>
      </c>
      <c r="H100" s="419"/>
      <c r="I100" s="419"/>
      <c r="J100" s="26"/>
      <c r="K100" s="26"/>
      <c r="L100" s="384" t="str">
        <f>IF(E100=0,"",IF('Member Info'!F97&gt;$U$1,CONCATENATE("Joined with practice on ", TEXT('Member Info'!F97, "DD/MM/YYYY")),IF('Member Info'!N97&lt;&gt;"",IF('Member Info'!N97&lt;$T$1,CONCATENATE("Left Scheme on ", TEXT('Member Info'!N97, "DD/MM/YYYY")),IF(OR(G100="",G100=0),"Error Detected, No rate entered",IF(E100=0,"",IF(F100="","Error Detected, No Pensionable pay",IF(AS100=1,"No Part Time Status Entered",IF(AR100=1,"No Part Time Hours Entered",IF(ISERROR(AD100)," Unknown Values entered.",IF(V100+W100&lt;1,"Acceptable",IF(T100+U100=200, "No Contributions Entered", IF(M100="","Error Detected, Choose reason&gt;",IF(Z100="1",IF(V100=1,"Please Enter Deemed Pensionable Pay","Add Any Relevant Details Above"),"Please Give Details Above"))))))))))),IF(OR(G100="",G100=0),"Error Detected, No rate entered",IF(E100=0,"",IF(F100="","Error Detected, No Pensionable pay",IF(AS100=1,"No Part Time Status Entered",IF(AR100=1,"No Part Time Hours Entered",IF(ISERROR(AD100)," Unknown Values entered.",IF(V100+W100&lt;1,"Acceptable",IF(T100+U100=200, "No Contributions Entered", IF(M100="","Error Detected, Choose reason&gt;",IF(Z100="1",IF(V100=1,"Please Enter Deemed Pensionable Pay","Add relevant Details Above"),"Please give details Above")))))))))))))</f>
        <v/>
      </c>
      <c r="M100" s="260"/>
      <c r="N100" s="91"/>
      <c r="O100" s="91" t="str">
        <f t="shared" si="22"/>
        <v/>
      </c>
      <c r="P100" s="94">
        <f t="shared" si="23"/>
        <v>0</v>
      </c>
      <c r="Q100" s="94">
        <f t="shared" si="23"/>
        <v>0</v>
      </c>
      <c r="R100" s="218">
        <f>(ROUND((F100/100*'Member Info'!$W$2), 2))</f>
        <v>0</v>
      </c>
      <c r="S100" s="218" t="e">
        <f t="shared" si="24"/>
        <v>#VALUE!</v>
      </c>
      <c r="T100" s="218" t="str">
        <f t="shared" si="25"/>
        <v/>
      </c>
      <c r="U100" s="227" t="str">
        <f t="shared" si="26"/>
        <v/>
      </c>
      <c r="V100" s="228" t="str">
        <f t="shared" si="27"/>
        <v/>
      </c>
      <c r="W100" s="228" t="str">
        <f t="shared" si="28"/>
        <v/>
      </c>
      <c r="X100" s="222">
        <f t="shared" si="29"/>
        <v>0</v>
      </c>
      <c r="Y100" s="110">
        <f t="shared" si="30"/>
        <v>0</v>
      </c>
      <c r="Z100" s="235" t="str">
        <f t="shared" si="31"/>
        <v/>
      </c>
      <c r="AA100" s="240" t="b">
        <f t="shared" si="32"/>
        <v>0</v>
      </c>
      <c r="AB100" s="235">
        <f t="shared" si="33"/>
        <v>0</v>
      </c>
      <c r="AC100" s="235">
        <f>IF('Member Info'!N97="",1,"")</f>
        <v>1</v>
      </c>
      <c r="AD100" s="243" t="e">
        <f t="shared" si="34"/>
        <v>#VALUE!</v>
      </c>
      <c r="AE100" s="130" t="str">
        <f t="shared" si="21"/>
        <v/>
      </c>
      <c r="AF100" s="124">
        <f t="shared" si="35"/>
        <v>1</v>
      </c>
      <c r="AG100" s="124" t="str">
        <f>IF('Member Info'!N97&lt;&gt;"",IF(AND('Member Info'!N97&lt;=$U$1,'Member Info'!N97&gt;=$T$1),1,0),"")</f>
        <v/>
      </c>
      <c r="AI100" s="124" t="b">
        <f t="shared" si="36"/>
        <v>0</v>
      </c>
      <c r="AJ100" s="124">
        <f t="shared" si="37"/>
        <v>0</v>
      </c>
      <c r="AL100" s="124">
        <f t="shared" si="38"/>
        <v>0</v>
      </c>
      <c r="AM100" s="124">
        <f>IF('Member Info'!F97&gt;$T$1,1,0)</f>
        <v>0</v>
      </c>
      <c r="AN100" s="124" t="b">
        <f>IF(ISERROR(T100),ERROR.TYPE(#REF!)=ERROR.TYPE(T100),FALSE)</f>
        <v>0</v>
      </c>
      <c r="AO100" s="124" t="b">
        <f>IF(ISERROR(U100),ERROR.TYPE(#REF!)=ERROR.TYPE(U100),FALSE)</f>
        <v>0</v>
      </c>
      <c r="AP100" s="124">
        <f>IF('Member Info'!F97&gt;'GP1 April 25'!$U$1,1,0)</f>
        <v>0</v>
      </c>
      <c r="AQ100" s="124">
        <f t="shared" si="39"/>
        <v>0</v>
      </c>
      <c r="AR100" s="124">
        <f t="shared" si="40"/>
        <v>0</v>
      </c>
      <c r="AS100" s="124">
        <f t="shared" si="41"/>
        <v>1</v>
      </c>
    </row>
    <row r="101" spans="1:45" x14ac:dyDescent="0.25">
      <c r="A101" s="4">
        <v>70</v>
      </c>
      <c r="B101" s="164">
        <f>'Member Info'!D98</f>
        <v>0</v>
      </c>
      <c r="C101" s="164">
        <f>'Member Info'!E98</f>
        <v>0</v>
      </c>
      <c r="D101" s="164" t="str">
        <f>'Member Info'!G98</f>
        <v/>
      </c>
      <c r="E101" s="165">
        <f>'Member Info'!B98</f>
        <v>0</v>
      </c>
      <c r="F101" s="242"/>
      <c r="G101" s="166" t="str">
        <f>IF(E101=0,"",('Member Info'!K98+'Member Info'!L98))</f>
        <v/>
      </c>
      <c r="H101" s="419"/>
      <c r="I101" s="419"/>
      <c r="J101" s="26"/>
      <c r="K101" s="26"/>
      <c r="L101" s="384" t="str">
        <f>IF(E101=0,"",IF('Member Info'!F98&gt;$U$1,CONCATENATE("Joined with practice on ", TEXT('Member Info'!F98, "DD/MM/YYYY")),IF('Member Info'!N98&lt;&gt;"",IF('Member Info'!N98&lt;$T$1,CONCATENATE("Left Scheme on ", TEXT('Member Info'!N98, "DD/MM/YYYY")),IF(OR(G101="",G101=0),"Error Detected, No rate entered",IF(E101=0,"",IF(F101="","Error Detected, No Pensionable pay",IF(AS101=1,"No Part Time Status Entered",IF(AR101=1,"No Part Time Hours Entered",IF(ISERROR(AD101)," Unknown Values entered.",IF(V101+W101&lt;1,"Acceptable",IF(T101+U101=200, "No Contributions Entered", IF(M101="","Error Detected, Choose reason&gt;",IF(Z101="1",IF(V101=1,"Please Enter Deemed Pensionable Pay","Add Any Relevant Details Above"),"Please Give Details Above"))))))))))),IF(OR(G101="",G101=0),"Error Detected, No rate entered",IF(E101=0,"",IF(F101="","Error Detected, No Pensionable pay",IF(AS101=1,"No Part Time Status Entered",IF(AR101=1,"No Part Time Hours Entered",IF(ISERROR(AD101)," Unknown Values entered.",IF(V101+W101&lt;1,"Acceptable",IF(T101+U101=200, "No Contributions Entered", IF(M101="","Error Detected, Choose reason&gt;",IF(Z101="1",IF(V101=1,"Please Enter Deemed Pensionable Pay","Add relevant Details Above"),"Please give details Above")))))))))))))</f>
        <v/>
      </c>
      <c r="M101" s="260"/>
      <c r="N101" s="91"/>
      <c r="O101" s="91" t="str">
        <f t="shared" si="22"/>
        <v/>
      </c>
      <c r="P101" s="94">
        <f t="shared" si="23"/>
        <v>0</v>
      </c>
      <c r="Q101" s="94">
        <f t="shared" si="23"/>
        <v>0</v>
      </c>
      <c r="R101" s="218">
        <f>(ROUND((F101/100*'Member Info'!$W$2), 2))</f>
        <v>0</v>
      </c>
      <c r="S101" s="218" t="e">
        <f t="shared" si="24"/>
        <v>#VALUE!</v>
      </c>
      <c r="T101" s="218" t="str">
        <f t="shared" si="25"/>
        <v/>
      </c>
      <c r="U101" s="227" t="str">
        <f t="shared" si="26"/>
        <v/>
      </c>
      <c r="V101" s="228" t="str">
        <f t="shared" si="27"/>
        <v/>
      </c>
      <c r="W101" s="228" t="str">
        <f t="shared" si="28"/>
        <v/>
      </c>
      <c r="X101" s="222">
        <f t="shared" si="29"/>
        <v>0</v>
      </c>
      <c r="Y101" s="110">
        <f t="shared" si="30"/>
        <v>0</v>
      </c>
      <c r="Z101" s="235" t="str">
        <f t="shared" si="31"/>
        <v/>
      </c>
      <c r="AA101" s="240" t="b">
        <f t="shared" si="32"/>
        <v>0</v>
      </c>
      <c r="AB101" s="235">
        <f t="shared" si="33"/>
        <v>0</v>
      </c>
      <c r="AC101" s="235">
        <f>IF('Member Info'!N98="",1,"")</f>
        <v>1</v>
      </c>
      <c r="AD101" s="243" t="e">
        <f t="shared" si="34"/>
        <v>#VALUE!</v>
      </c>
      <c r="AE101" s="130" t="str">
        <f t="shared" si="21"/>
        <v/>
      </c>
      <c r="AF101" s="124">
        <f t="shared" si="35"/>
        <v>1</v>
      </c>
      <c r="AG101" s="124" t="str">
        <f>IF('Member Info'!N98&lt;&gt;"",IF(AND('Member Info'!N98&lt;=$U$1,'Member Info'!N98&gt;=$T$1),1,0),"")</f>
        <v/>
      </c>
      <c r="AI101" s="124" t="b">
        <f t="shared" si="36"/>
        <v>0</v>
      </c>
      <c r="AJ101" s="124">
        <f t="shared" si="37"/>
        <v>0</v>
      </c>
      <c r="AL101" s="124">
        <f t="shared" si="38"/>
        <v>0</v>
      </c>
      <c r="AM101" s="124">
        <f>IF('Member Info'!F98&gt;$T$1,1,0)</f>
        <v>0</v>
      </c>
      <c r="AN101" s="124" t="b">
        <f>IF(ISERROR(T101),ERROR.TYPE(#REF!)=ERROR.TYPE(T101),FALSE)</f>
        <v>0</v>
      </c>
      <c r="AO101" s="124" t="b">
        <f>IF(ISERROR(U101),ERROR.TYPE(#REF!)=ERROR.TYPE(U101),FALSE)</f>
        <v>0</v>
      </c>
      <c r="AP101" s="124">
        <f>IF('Member Info'!F98&gt;'GP1 April 25'!$U$1,1,0)</f>
        <v>0</v>
      </c>
      <c r="AQ101" s="124">
        <f t="shared" si="39"/>
        <v>0</v>
      </c>
      <c r="AR101" s="124">
        <f t="shared" si="40"/>
        <v>0</v>
      </c>
      <c r="AS101" s="124">
        <f t="shared" si="41"/>
        <v>1</v>
      </c>
    </row>
    <row r="102" spans="1:45" x14ac:dyDescent="0.25">
      <c r="A102" s="4">
        <v>71</v>
      </c>
      <c r="B102" s="164">
        <f>'Member Info'!D99</f>
        <v>0</v>
      </c>
      <c r="C102" s="164">
        <f>'Member Info'!E99</f>
        <v>0</v>
      </c>
      <c r="D102" s="164" t="str">
        <f>'Member Info'!G99</f>
        <v/>
      </c>
      <c r="E102" s="165">
        <f>'Member Info'!B99</f>
        <v>0</v>
      </c>
      <c r="F102" s="242"/>
      <c r="G102" s="166" t="str">
        <f>IF(E102=0,"",('Member Info'!K99+'Member Info'!L99))</f>
        <v/>
      </c>
      <c r="H102" s="419"/>
      <c r="I102" s="419"/>
      <c r="J102" s="26"/>
      <c r="K102" s="26"/>
      <c r="L102" s="384" t="str">
        <f>IF(E102=0,"",IF('Member Info'!F99&gt;$U$1,CONCATENATE("Joined with practice on ", TEXT('Member Info'!F99, "DD/MM/YYYY")),IF('Member Info'!N99&lt;&gt;"",IF('Member Info'!N99&lt;$T$1,CONCATENATE("Left Scheme on ", TEXT('Member Info'!N99, "DD/MM/YYYY")),IF(OR(G102="",G102=0),"Error Detected, No rate entered",IF(E102=0,"",IF(F102="","Error Detected, No Pensionable pay",IF(AS102=1,"No Part Time Status Entered",IF(AR102=1,"No Part Time Hours Entered",IF(ISERROR(AD102)," Unknown Values entered.",IF(V102+W102&lt;1,"Acceptable",IF(T102+U102=200, "No Contributions Entered", IF(M102="","Error Detected, Choose reason&gt;",IF(Z102="1",IF(V102=1,"Please Enter Deemed Pensionable Pay","Add Any Relevant Details Above"),"Please Give Details Above"))))))))))),IF(OR(G102="",G102=0),"Error Detected, No rate entered",IF(E102=0,"",IF(F102="","Error Detected, No Pensionable pay",IF(AS102=1,"No Part Time Status Entered",IF(AR102=1,"No Part Time Hours Entered",IF(ISERROR(AD102)," Unknown Values entered.",IF(V102+W102&lt;1,"Acceptable",IF(T102+U102=200, "No Contributions Entered", IF(M102="","Error Detected, Choose reason&gt;",IF(Z102="1",IF(V102=1,"Please Enter Deemed Pensionable Pay","Add relevant Details Above"),"Please give details Above")))))))))))))</f>
        <v/>
      </c>
      <c r="M102" s="260"/>
      <c r="N102" s="91"/>
      <c r="O102" s="91" t="str">
        <f t="shared" si="22"/>
        <v/>
      </c>
      <c r="P102" s="94">
        <f t="shared" si="23"/>
        <v>0</v>
      </c>
      <c r="Q102" s="94">
        <f t="shared" si="23"/>
        <v>0</v>
      </c>
      <c r="R102" s="218">
        <f>(ROUND((F102/100*'Member Info'!$W$2), 2))</f>
        <v>0</v>
      </c>
      <c r="S102" s="218" t="e">
        <f t="shared" si="24"/>
        <v>#VALUE!</v>
      </c>
      <c r="T102" s="218" t="str">
        <f t="shared" si="25"/>
        <v/>
      </c>
      <c r="U102" s="227" t="str">
        <f t="shared" si="26"/>
        <v/>
      </c>
      <c r="V102" s="228" t="str">
        <f t="shared" si="27"/>
        <v/>
      </c>
      <c r="W102" s="228" t="str">
        <f t="shared" si="28"/>
        <v/>
      </c>
      <c r="X102" s="222">
        <f t="shared" si="29"/>
        <v>0</v>
      </c>
      <c r="Y102" s="110">
        <f t="shared" si="30"/>
        <v>0</v>
      </c>
      <c r="Z102" s="235" t="str">
        <f t="shared" si="31"/>
        <v/>
      </c>
      <c r="AA102" s="240" t="b">
        <f t="shared" si="32"/>
        <v>0</v>
      </c>
      <c r="AB102" s="235">
        <f t="shared" si="33"/>
        <v>0</v>
      </c>
      <c r="AC102" s="235">
        <f>IF('Member Info'!N99="",1,"")</f>
        <v>1</v>
      </c>
      <c r="AD102" s="243" t="e">
        <f t="shared" si="34"/>
        <v>#VALUE!</v>
      </c>
      <c r="AE102" s="130" t="str">
        <f t="shared" si="21"/>
        <v/>
      </c>
      <c r="AF102" s="124">
        <f t="shared" si="35"/>
        <v>1</v>
      </c>
      <c r="AG102" s="124" t="str">
        <f>IF('Member Info'!N99&lt;&gt;"",IF(AND('Member Info'!N99&lt;=$U$1,'Member Info'!N99&gt;=$T$1),1,0),"")</f>
        <v/>
      </c>
      <c r="AI102" s="124" t="b">
        <f t="shared" si="36"/>
        <v>0</v>
      </c>
      <c r="AJ102" s="124">
        <f t="shared" si="37"/>
        <v>0</v>
      </c>
      <c r="AL102" s="124">
        <f t="shared" si="38"/>
        <v>0</v>
      </c>
      <c r="AM102" s="124">
        <f>IF('Member Info'!F99&gt;$T$1,1,0)</f>
        <v>0</v>
      </c>
      <c r="AN102" s="124" t="b">
        <f>IF(ISERROR(T102),ERROR.TYPE(#REF!)=ERROR.TYPE(T102),FALSE)</f>
        <v>0</v>
      </c>
      <c r="AO102" s="124" t="b">
        <f>IF(ISERROR(U102),ERROR.TYPE(#REF!)=ERROR.TYPE(U102),FALSE)</f>
        <v>0</v>
      </c>
      <c r="AP102" s="124">
        <f>IF('Member Info'!F99&gt;'GP1 April 25'!$U$1,1,0)</f>
        <v>0</v>
      </c>
      <c r="AQ102" s="124">
        <f t="shared" si="39"/>
        <v>0</v>
      </c>
      <c r="AR102" s="124">
        <f t="shared" si="40"/>
        <v>0</v>
      </c>
      <c r="AS102" s="124">
        <f t="shared" si="41"/>
        <v>1</v>
      </c>
    </row>
    <row r="103" spans="1:45" x14ac:dyDescent="0.25">
      <c r="A103" s="4">
        <v>72</v>
      </c>
      <c r="B103" s="164">
        <f>'Member Info'!D100</f>
        <v>0</v>
      </c>
      <c r="C103" s="164">
        <f>'Member Info'!E100</f>
        <v>0</v>
      </c>
      <c r="D103" s="164" t="str">
        <f>'Member Info'!G100</f>
        <v/>
      </c>
      <c r="E103" s="165">
        <f>'Member Info'!B100</f>
        <v>0</v>
      </c>
      <c r="F103" s="242"/>
      <c r="G103" s="166" t="str">
        <f>IF(E103=0,"",('Member Info'!K100+'Member Info'!L100))</f>
        <v/>
      </c>
      <c r="H103" s="419"/>
      <c r="I103" s="419"/>
      <c r="J103" s="26"/>
      <c r="K103" s="26"/>
      <c r="L103" s="384" t="str">
        <f>IF(E103=0,"",IF('Member Info'!F100&gt;$U$1,CONCATENATE("Joined with practice on ", TEXT('Member Info'!F100, "DD/MM/YYYY")),IF('Member Info'!N100&lt;&gt;"",IF('Member Info'!N100&lt;$T$1,CONCATENATE("Left Scheme on ", TEXT('Member Info'!N100, "DD/MM/YYYY")),IF(OR(G103="",G103=0),"Error Detected, No rate entered",IF(E103=0,"",IF(F103="","Error Detected, No Pensionable pay",IF(AS103=1,"No Part Time Status Entered",IF(AR103=1,"No Part Time Hours Entered",IF(ISERROR(AD103)," Unknown Values entered.",IF(V103+W103&lt;1,"Acceptable",IF(T103+U103=200, "No Contributions Entered", IF(M103="","Error Detected, Choose reason&gt;",IF(Z103="1",IF(V103=1,"Please Enter Deemed Pensionable Pay","Add Any Relevant Details Above"),"Please Give Details Above"))))))))))),IF(OR(G103="",G103=0),"Error Detected, No rate entered",IF(E103=0,"",IF(F103="","Error Detected, No Pensionable pay",IF(AS103=1,"No Part Time Status Entered",IF(AR103=1,"No Part Time Hours Entered",IF(ISERROR(AD103)," Unknown Values entered.",IF(V103+W103&lt;1,"Acceptable",IF(T103+U103=200, "No Contributions Entered", IF(M103="","Error Detected, Choose reason&gt;",IF(Z103="1",IF(V103=1,"Please Enter Deemed Pensionable Pay","Add relevant Details Above"),"Please give details Above")))))))))))))</f>
        <v/>
      </c>
      <c r="M103" s="260"/>
      <c r="N103" s="91"/>
      <c r="O103" s="91" t="str">
        <f t="shared" si="22"/>
        <v/>
      </c>
      <c r="P103" s="94">
        <f t="shared" si="23"/>
        <v>0</v>
      </c>
      <c r="Q103" s="94">
        <f t="shared" si="23"/>
        <v>0</v>
      </c>
      <c r="R103" s="218">
        <f>(ROUND((F103/100*'Member Info'!$W$2), 2))</f>
        <v>0</v>
      </c>
      <c r="S103" s="218" t="e">
        <f t="shared" si="24"/>
        <v>#VALUE!</v>
      </c>
      <c r="T103" s="218" t="str">
        <f t="shared" si="25"/>
        <v/>
      </c>
      <c r="U103" s="227" t="str">
        <f t="shared" si="26"/>
        <v/>
      </c>
      <c r="V103" s="228" t="str">
        <f t="shared" si="27"/>
        <v/>
      </c>
      <c r="W103" s="228" t="str">
        <f t="shared" si="28"/>
        <v/>
      </c>
      <c r="X103" s="222">
        <f t="shared" si="29"/>
        <v>0</v>
      </c>
      <c r="Y103" s="110">
        <f t="shared" si="30"/>
        <v>0</v>
      </c>
      <c r="Z103" s="235" t="str">
        <f t="shared" si="31"/>
        <v/>
      </c>
      <c r="AA103" s="240" t="b">
        <f t="shared" si="32"/>
        <v>0</v>
      </c>
      <c r="AB103" s="235">
        <f t="shared" si="33"/>
        <v>0</v>
      </c>
      <c r="AC103" s="235">
        <f>IF('Member Info'!N100="",1,"")</f>
        <v>1</v>
      </c>
      <c r="AD103" s="243" t="e">
        <f t="shared" si="34"/>
        <v>#VALUE!</v>
      </c>
      <c r="AE103" s="130" t="str">
        <f t="shared" si="21"/>
        <v/>
      </c>
      <c r="AF103" s="124">
        <f t="shared" si="35"/>
        <v>1</v>
      </c>
      <c r="AG103" s="124" t="str">
        <f>IF('Member Info'!N100&lt;&gt;"",IF(AND('Member Info'!N100&lt;=$U$1,'Member Info'!N100&gt;=$T$1),1,0),"")</f>
        <v/>
      </c>
      <c r="AI103" s="124" t="b">
        <f t="shared" si="36"/>
        <v>0</v>
      </c>
      <c r="AJ103" s="124">
        <f t="shared" si="37"/>
        <v>0</v>
      </c>
      <c r="AL103" s="124">
        <f t="shared" si="38"/>
        <v>0</v>
      </c>
      <c r="AM103" s="124">
        <f>IF('Member Info'!F100&gt;$T$1,1,0)</f>
        <v>0</v>
      </c>
      <c r="AN103" s="124" t="b">
        <f>IF(ISERROR(T103),ERROR.TYPE(#REF!)=ERROR.TYPE(T103),FALSE)</f>
        <v>0</v>
      </c>
      <c r="AO103" s="124" t="b">
        <f>IF(ISERROR(U103),ERROR.TYPE(#REF!)=ERROR.TYPE(U103),FALSE)</f>
        <v>0</v>
      </c>
      <c r="AP103" s="124">
        <f>IF('Member Info'!F100&gt;'GP1 April 25'!$U$1,1,0)</f>
        <v>0</v>
      </c>
      <c r="AQ103" s="124">
        <f t="shared" si="39"/>
        <v>0</v>
      </c>
      <c r="AR103" s="124">
        <f t="shared" si="40"/>
        <v>0</v>
      </c>
      <c r="AS103" s="124">
        <f t="shared" si="41"/>
        <v>1</v>
      </c>
    </row>
    <row r="104" spans="1:45" x14ac:dyDescent="0.25">
      <c r="A104" s="4">
        <v>73</v>
      </c>
      <c r="B104" s="164">
        <f>'Member Info'!D101</f>
        <v>0</v>
      </c>
      <c r="C104" s="164">
        <f>'Member Info'!E101</f>
        <v>0</v>
      </c>
      <c r="D104" s="164" t="str">
        <f>'Member Info'!G101</f>
        <v/>
      </c>
      <c r="E104" s="165">
        <f>'Member Info'!B101</f>
        <v>0</v>
      </c>
      <c r="F104" s="242"/>
      <c r="G104" s="166" t="str">
        <f>IF(E104=0,"",('Member Info'!K101+'Member Info'!L101))</f>
        <v/>
      </c>
      <c r="H104" s="419"/>
      <c r="I104" s="419"/>
      <c r="J104" s="26"/>
      <c r="K104" s="26"/>
      <c r="L104" s="384" t="str">
        <f>IF(E104=0,"",IF('Member Info'!F101&gt;$U$1,CONCATENATE("Joined with practice on ", TEXT('Member Info'!F101, "DD/MM/YYYY")),IF('Member Info'!N101&lt;&gt;"",IF('Member Info'!N101&lt;$T$1,CONCATENATE("Left Scheme on ", TEXT('Member Info'!N101, "DD/MM/YYYY")),IF(OR(G104="",G104=0),"Error Detected, No rate entered",IF(E104=0,"",IF(F104="","Error Detected, No Pensionable pay",IF(AS104=1,"No Part Time Status Entered",IF(AR104=1,"No Part Time Hours Entered",IF(ISERROR(AD104)," Unknown Values entered.",IF(V104+W104&lt;1,"Acceptable",IF(T104+U104=200, "No Contributions Entered", IF(M104="","Error Detected, Choose reason&gt;",IF(Z104="1",IF(V104=1,"Please Enter Deemed Pensionable Pay","Add Any Relevant Details Above"),"Please Give Details Above"))))))))))),IF(OR(G104="",G104=0),"Error Detected, No rate entered",IF(E104=0,"",IF(F104="","Error Detected, No Pensionable pay",IF(AS104=1,"No Part Time Status Entered",IF(AR104=1,"No Part Time Hours Entered",IF(ISERROR(AD104)," Unknown Values entered.",IF(V104+W104&lt;1,"Acceptable",IF(T104+U104=200, "No Contributions Entered", IF(M104="","Error Detected, Choose reason&gt;",IF(Z104="1",IF(V104=1,"Please Enter Deemed Pensionable Pay","Add relevant Details Above"),"Please give details Above")))))))))))))</f>
        <v/>
      </c>
      <c r="M104" s="260"/>
      <c r="N104" s="91"/>
      <c r="O104" s="91" t="str">
        <f t="shared" si="22"/>
        <v/>
      </c>
      <c r="P104" s="94">
        <f t="shared" si="23"/>
        <v>0</v>
      </c>
      <c r="Q104" s="94">
        <f t="shared" si="23"/>
        <v>0</v>
      </c>
      <c r="R104" s="218">
        <f>(ROUND((F104/100*'Member Info'!$W$2), 2))</f>
        <v>0</v>
      </c>
      <c r="S104" s="218" t="e">
        <f t="shared" si="24"/>
        <v>#VALUE!</v>
      </c>
      <c r="T104" s="218" t="str">
        <f t="shared" si="25"/>
        <v/>
      </c>
      <c r="U104" s="227" t="str">
        <f t="shared" si="26"/>
        <v/>
      </c>
      <c r="V104" s="228" t="str">
        <f t="shared" si="27"/>
        <v/>
      </c>
      <c r="W104" s="228" t="str">
        <f t="shared" si="28"/>
        <v/>
      </c>
      <c r="X104" s="222">
        <f t="shared" si="29"/>
        <v>0</v>
      </c>
      <c r="Y104" s="110">
        <f t="shared" si="30"/>
        <v>0</v>
      </c>
      <c r="Z104" s="235" t="str">
        <f t="shared" si="31"/>
        <v/>
      </c>
      <c r="AA104" s="240" t="b">
        <f t="shared" si="32"/>
        <v>0</v>
      </c>
      <c r="AB104" s="235">
        <f t="shared" si="33"/>
        <v>0</v>
      </c>
      <c r="AC104" s="235">
        <f>IF('Member Info'!N101="",1,"")</f>
        <v>1</v>
      </c>
      <c r="AD104" s="243" t="e">
        <f t="shared" si="34"/>
        <v>#VALUE!</v>
      </c>
      <c r="AE104" s="130" t="str">
        <f t="shared" si="21"/>
        <v/>
      </c>
      <c r="AF104" s="124">
        <f t="shared" si="35"/>
        <v>1</v>
      </c>
      <c r="AG104" s="124" t="str">
        <f>IF('Member Info'!N101&lt;&gt;"",IF(AND('Member Info'!N101&lt;=$U$1,'Member Info'!N101&gt;=$T$1),1,0),"")</f>
        <v/>
      </c>
      <c r="AI104" s="124" t="b">
        <f t="shared" si="36"/>
        <v>0</v>
      </c>
      <c r="AJ104" s="124">
        <f t="shared" si="37"/>
        <v>0</v>
      </c>
      <c r="AL104" s="124">
        <f t="shared" si="38"/>
        <v>0</v>
      </c>
      <c r="AM104" s="124">
        <f>IF('Member Info'!F101&gt;$T$1,1,0)</f>
        <v>0</v>
      </c>
      <c r="AN104" s="124" t="b">
        <f>IF(ISERROR(T104),ERROR.TYPE(#REF!)=ERROR.TYPE(T104),FALSE)</f>
        <v>0</v>
      </c>
      <c r="AO104" s="124" t="b">
        <f>IF(ISERROR(U104),ERROR.TYPE(#REF!)=ERROR.TYPE(U104),FALSE)</f>
        <v>0</v>
      </c>
      <c r="AP104" s="124">
        <f>IF('Member Info'!F101&gt;'GP1 April 25'!$U$1,1,0)</f>
        <v>0</v>
      </c>
      <c r="AQ104" s="124">
        <f t="shared" si="39"/>
        <v>0</v>
      </c>
      <c r="AR104" s="124">
        <f t="shared" si="40"/>
        <v>0</v>
      </c>
      <c r="AS104" s="124">
        <f t="shared" si="41"/>
        <v>1</v>
      </c>
    </row>
    <row r="105" spans="1:45" x14ac:dyDescent="0.25">
      <c r="A105" s="4">
        <v>74</v>
      </c>
      <c r="B105" s="164">
        <f>'Member Info'!D102</f>
        <v>0</v>
      </c>
      <c r="C105" s="164">
        <f>'Member Info'!E102</f>
        <v>0</v>
      </c>
      <c r="D105" s="164" t="str">
        <f>'Member Info'!G102</f>
        <v/>
      </c>
      <c r="E105" s="165">
        <f>'Member Info'!B102</f>
        <v>0</v>
      </c>
      <c r="F105" s="242"/>
      <c r="G105" s="166" t="str">
        <f>IF(E105=0,"",('Member Info'!K102+'Member Info'!L102))</f>
        <v/>
      </c>
      <c r="H105" s="419"/>
      <c r="I105" s="419"/>
      <c r="J105" s="26"/>
      <c r="K105" s="26"/>
      <c r="L105" s="384" t="str">
        <f>IF(E105=0,"",IF('Member Info'!F102&gt;$U$1,CONCATENATE("Joined with practice on ", TEXT('Member Info'!F102, "DD/MM/YYYY")),IF('Member Info'!N102&lt;&gt;"",IF('Member Info'!N102&lt;$T$1,CONCATENATE("Left Scheme on ", TEXT('Member Info'!N102, "DD/MM/YYYY")),IF(OR(G105="",G105=0),"Error Detected, No rate entered",IF(E105=0,"",IF(F105="","Error Detected, No Pensionable pay",IF(AS105=1,"No Part Time Status Entered",IF(AR105=1,"No Part Time Hours Entered",IF(ISERROR(AD105)," Unknown Values entered.",IF(V105+W105&lt;1,"Acceptable",IF(T105+U105=200, "No Contributions Entered", IF(M105="","Error Detected, Choose reason&gt;",IF(Z105="1",IF(V105=1,"Please Enter Deemed Pensionable Pay","Add Any Relevant Details Above"),"Please Give Details Above"))))))))))),IF(OR(G105="",G105=0),"Error Detected, No rate entered",IF(E105=0,"",IF(F105="","Error Detected, No Pensionable pay",IF(AS105=1,"No Part Time Status Entered",IF(AR105=1,"No Part Time Hours Entered",IF(ISERROR(AD105)," Unknown Values entered.",IF(V105+W105&lt;1,"Acceptable",IF(T105+U105=200, "No Contributions Entered", IF(M105="","Error Detected, Choose reason&gt;",IF(Z105="1",IF(V105=1,"Please Enter Deemed Pensionable Pay","Add relevant Details Above"),"Please give details Above")))))))))))))</f>
        <v/>
      </c>
      <c r="M105" s="260"/>
      <c r="N105" s="91"/>
      <c r="O105" s="91" t="str">
        <f t="shared" si="22"/>
        <v/>
      </c>
      <c r="P105" s="94">
        <f t="shared" si="23"/>
        <v>0</v>
      </c>
      <c r="Q105" s="94">
        <f t="shared" si="23"/>
        <v>0</v>
      </c>
      <c r="R105" s="218">
        <f>(ROUND((F105/100*'Member Info'!$W$2), 2))</f>
        <v>0</v>
      </c>
      <c r="S105" s="218" t="e">
        <f t="shared" si="24"/>
        <v>#VALUE!</v>
      </c>
      <c r="T105" s="218" t="str">
        <f t="shared" si="25"/>
        <v/>
      </c>
      <c r="U105" s="227" t="str">
        <f t="shared" si="26"/>
        <v/>
      </c>
      <c r="V105" s="228" t="str">
        <f t="shared" si="27"/>
        <v/>
      </c>
      <c r="W105" s="228" t="str">
        <f t="shared" si="28"/>
        <v/>
      </c>
      <c r="X105" s="222">
        <f t="shared" si="29"/>
        <v>0</v>
      </c>
      <c r="Y105" s="110">
        <f t="shared" si="30"/>
        <v>0</v>
      </c>
      <c r="Z105" s="235" t="str">
        <f t="shared" si="31"/>
        <v/>
      </c>
      <c r="AA105" s="240" t="b">
        <f t="shared" si="32"/>
        <v>0</v>
      </c>
      <c r="AB105" s="235">
        <f t="shared" si="33"/>
        <v>0</v>
      </c>
      <c r="AC105" s="235">
        <f>IF('Member Info'!N102="",1,"")</f>
        <v>1</v>
      </c>
      <c r="AD105" s="243" t="e">
        <f t="shared" si="34"/>
        <v>#VALUE!</v>
      </c>
      <c r="AE105" s="130" t="str">
        <f t="shared" si="21"/>
        <v/>
      </c>
      <c r="AF105" s="124">
        <f t="shared" si="35"/>
        <v>1</v>
      </c>
      <c r="AG105" s="124" t="str">
        <f>IF('Member Info'!N102&lt;&gt;"",IF(AND('Member Info'!N102&lt;=$U$1,'Member Info'!N102&gt;=$T$1),1,0),"")</f>
        <v/>
      </c>
      <c r="AI105" s="124" t="b">
        <f t="shared" si="36"/>
        <v>0</v>
      </c>
      <c r="AJ105" s="124">
        <f t="shared" si="37"/>
        <v>0</v>
      </c>
      <c r="AL105" s="124">
        <f t="shared" si="38"/>
        <v>0</v>
      </c>
      <c r="AM105" s="124">
        <f>IF('Member Info'!F102&gt;$T$1,1,0)</f>
        <v>0</v>
      </c>
      <c r="AN105" s="124" t="b">
        <f>IF(ISERROR(T105),ERROR.TYPE(#REF!)=ERROR.TYPE(T105),FALSE)</f>
        <v>0</v>
      </c>
      <c r="AO105" s="124" t="b">
        <f>IF(ISERROR(U105),ERROR.TYPE(#REF!)=ERROR.TYPE(U105),FALSE)</f>
        <v>0</v>
      </c>
      <c r="AP105" s="124">
        <f>IF('Member Info'!F102&gt;'GP1 April 25'!$U$1,1,0)</f>
        <v>0</v>
      </c>
      <c r="AQ105" s="124">
        <f t="shared" si="39"/>
        <v>0</v>
      </c>
      <c r="AR105" s="124">
        <f t="shared" si="40"/>
        <v>0</v>
      </c>
      <c r="AS105" s="124">
        <f t="shared" si="41"/>
        <v>1</v>
      </c>
    </row>
    <row r="106" spans="1:45" x14ac:dyDescent="0.25">
      <c r="A106" s="4">
        <v>75</v>
      </c>
      <c r="B106" s="164">
        <f>'Member Info'!D103</f>
        <v>0</v>
      </c>
      <c r="C106" s="164">
        <f>'Member Info'!E103</f>
        <v>0</v>
      </c>
      <c r="D106" s="164" t="str">
        <f>'Member Info'!G103</f>
        <v/>
      </c>
      <c r="E106" s="165">
        <f>'Member Info'!B103</f>
        <v>0</v>
      </c>
      <c r="F106" s="242"/>
      <c r="G106" s="166" t="str">
        <f>IF(E106=0,"",('Member Info'!K103+'Member Info'!L103))</f>
        <v/>
      </c>
      <c r="H106" s="419"/>
      <c r="I106" s="419"/>
      <c r="J106" s="26"/>
      <c r="K106" s="26"/>
      <c r="L106" s="384" t="str">
        <f>IF(E106=0,"",IF('Member Info'!F103&gt;$U$1,CONCATENATE("Joined with practice on ", TEXT('Member Info'!F103, "DD/MM/YYYY")),IF('Member Info'!N103&lt;&gt;"",IF('Member Info'!N103&lt;$T$1,CONCATENATE("Left Scheme on ", TEXT('Member Info'!N103, "DD/MM/YYYY")),IF(OR(G106="",G106=0),"Error Detected, No rate entered",IF(E106=0,"",IF(F106="","Error Detected, No Pensionable pay",IF(AS106=1,"No Part Time Status Entered",IF(AR106=1,"No Part Time Hours Entered",IF(ISERROR(AD106)," Unknown Values entered.",IF(V106+W106&lt;1,"Acceptable",IF(T106+U106=200, "No Contributions Entered", IF(M106="","Error Detected, Choose reason&gt;",IF(Z106="1",IF(V106=1,"Please Enter Deemed Pensionable Pay","Add Any Relevant Details Above"),"Please Give Details Above"))))))))))),IF(OR(G106="",G106=0),"Error Detected, No rate entered",IF(E106=0,"",IF(F106="","Error Detected, No Pensionable pay",IF(AS106=1,"No Part Time Status Entered",IF(AR106=1,"No Part Time Hours Entered",IF(ISERROR(AD106)," Unknown Values entered.",IF(V106+W106&lt;1,"Acceptable",IF(T106+U106=200, "No Contributions Entered", IF(M106="","Error Detected, Choose reason&gt;",IF(Z106="1",IF(V106=1,"Please Enter Deemed Pensionable Pay","Add relevant Details Above"),"Please give details Above")))))))))))))</f>
        <v/>
      </c>
      <c r="M106" s="260"/>
      <c r="N106" s="91"/>
      <c r="O106" s="91" t="str">
        <f t="shared" si="22"/>
        <v/>
      </c>
      <c r="P106" s="94">
        <f t="shared" si="23"/>
        <v>0</v>
      </c>
      <c r="Q106" s="94">
        <f t="shared" si="23"/>
        <v>0</v>
      </c>
      <c r="R106" s="218">
        <f>(ROUND((F106/100*'Member Info'!$W$2), 2))</f>
        <v>0</v>
      </c>
      <c r="S106" s="218" t="e">
        <f t="shared" si="24"/>
        <v>#VALUE!</v>
      </c>
      <c r="T106" s="218" t="str">
        <f t="shared" si="25"/>
        <v/>
      </c>
      <c r="U106" s="227" t="str">
        <f t="shared" si="26"/>
        <v/>
      </c>
      <c r="V106" s="228" t="str">
        <f t="shared" si="27"/>
        <v/>
      </c>
      <c r="W106" s="228" t="str">
        <f t="shared" si="28"/>
        <v/>
      </c>
      <c r="X106" s="222">
        <f t="shared" si="29"/>
        <v>0</v>
      </c>
      <c r="Y106" s="110">
        <f t="shared" si="30"/>
        <v>0</v>
      </c>
      <c r="Z106" s="235" t="str">
        <f t="shared" si="31"/>
        <v/>
      </c>
      <c r="AA106" s="240" t="b">
        <f t="shared" si="32"/>
        <v>0</v>
      </c>
      <c r="AB106" s="235">
        <f t="shared" si="33"/>
        <v>0</v>
      </c>
      <c r="AC106" s="235">
        <f>IF('Member Info'!N103="",1,"")</f>
        <v>1</v>
      </c>
      <c r="AD106" s="243" t="e">
        <f t="shared" si="34"/>
        <v>#VALUE!</v>
      </c>
      <c r="AE106" s="130" t="str">
        <f t="shared" si="21"/>
        <v/>
      </c>
      <c r="AF106" s="124">
        <f t="shared" si="35"/>
        <v>1</v>
      </c>
      <c r="AG106" s="124" t="str">
        <f>IF('Member Info'!N103&lt;&gt;"",IF(AND('Member Info'!N103&lt;=$U$1,'Member Info'!N103&gt;=$T$1),1,0),"")</f>
        <v/>
      </c>
      <c r="AI106" s="124" t="b">
        <f t="shared" si="36"/>
        <v>0</v>
      </c>
      <c r="AJ106" s="124">
        <f t="shared" si="37"/>
        <v>0</v>
      </c>
      <c r="AL106" s="124">
        <f t="shared" si="38"/>
        <v>0</v>
      </c>
      <c r="AM106" s="124">
        <f>IF('Member Info'!F103&gt;$T$1,1,0)</f>
        <v>0</v>
      </c>
      <c r="AN106" s="124" t="b">
        <f>IF(ISERROR(T106),ERROR.TYPE(#REF!)=ERROR.TYPE(T106),FALSE)</f>
        <v>0</v>
      </c>
      <c r="AO106" s="124" t="b">
        <f>IF(ISERROR(U106),ERROR.TYPE(#REF!)=ERROR.TYPE(U106),FALSE)</f>
        <v>0</v>
      </c>
      <c r="AP106" s="124">
        <f>IF('Member Info'!F103&gt;'GP1 April 25'!$U$1,1,0)</f>
        <v>0</v>
      </c>
      <c r="AQ106" s="124">
        <f t="shared" si="39"/>
        <v>0</v>
      </c>
      <c r="AR106" s="124">
        <f t="shared" si="40"/>
        <v>0</v>
      </c>
      <c r="AS106" s="124">
        <f t="shared" si="41"/>
        <v>1</v>
      </c>
    </row>
    <row r="107" spans="1:45" x14ac:dyDescent="0.25">
      <c r="A107" s="4">
        <v>76</v>
      </c>
      <c r="B107" s="164">
        <f>'Member Info'!D104</f>
        <v>0</v>
      </c>
      <c r="C107" s="164">
        <f>'Member Info'!E104</f>
        <v>0</v>
      </c>
      <c r="D107" s="164" t="str">
        <f>'Member Info'!G104</f>
        <v/>
      </c>
      <c r="E107" s="165">
        <f>'Member Info'!B104</f>
        <v>0</v>
      </c>
      <c r="F107" s="242"/>
      <c r="G107" s="166" t="str">
        <f>IF(E107=0,"",('Member Info'!K104+'Member Info'!L104))</f>
        <v/>
      </c>
      <c r="H107" s="419"/>
      <c r="I107" s="419"/>
      <c r="J107" s="26"/>
      <c r="K107" s="26"/>
      <c r="L107" s="384" t="str">
        <f>IF(E107=0,"",IF('Member Info'!F104&gt;$U$1,CONCATENATE("Joined with practice on ", TEXT('Member Info'!F104, "DD/MM/YYYY")),IF('Member Info'!N104&lt;&gt;"",IF('Member Info'!N104&lt;$T$1,CONCATENATE("Left Scheme on ", TEXT('Member Info'!N104, "DD/MM/YYYY")),IF(OR(G107="",G107=0),"Error Detected, No rate entered",IF(E107=0,"",IF(F107="","Error Detected, No Pensionable pay",IF(AS107=1,"No Part Time Status Entered",IF(AR107=1,"No Part Time Hours Entered",IF(ISERROR(AD107)," Unknown Values entered.",IF(V107+W107&lt;1,"Acceptable",IF(T107+U107=200, "No Contributions Entered", IF(M107="","Error Detected, Choose reason&gt;",IF(Z107="1",IF(V107=1,"Please Enter Deemed Pensionable Pay","Add Any Relevant Details Above"),"Please Give Details Above"))))))))))),IF(OR(G107="",G107=0),"Error Detected, No rate entered",IF(E107=0,"",IF(F107="","Error Detected, No Pensionable pay",IF(AS107=1,"No Part Time Status Entered",IF(AR107=1,"No Part Time Hours Entered",IF(ISERROR(AD107)," Unknown Values entered.",IF(V107+W107&lt;1,"Acceptable",IF(T107+U107=200, "No Contributions Entered", IF(M107="","Error Detected, Choose reason&gt;",IF(Z107="1",IF(V107=1,"Please Enter Deemed Pensionable Pay","Add relevant Details Above"),"Please give details Above")))))))))))))</f>
        <v/>
      </c>
      <c r="M107" s="260"/>
      <c r="N107" s="91"/>
      <c r="O107" s="91" t="str">
        <f t="shared" si="22"/>
        <v/>
      </c>
      <c r="P107" s="94">
        <f t="shared" si="23"/>
        <v>0</v>
      </c>
      <c r="Q107" s="94">
        <f t="shared" si="23"/>
        <v>0</v>
      </c>
      <c r="R107" s="218">
        <f>(ROUND((F107/100*'Member Info'!$W$2), 2))</f>
        <v>0</v>
      </c>
      <c r="S107" s="218" t="e">
        <f t="shared" si="24"/>
        <v>#VALUE!</v>
      </c>
      <c r="T107" s="218" t="str">
        <f t="shared" si="25"/>
        <v/>
      </c>
      <c r="U107" s="227" t="str">
        <f t="shared" si="26"/>
        <v/>
      </c>
      <c r="V107" s="228" t="str">
        <f t="shared" si="27"/>
        <v/>
      </c>
      <c r="W107" s="228" t="str">
        <f t="shared" si="28"/>
        <v/>
      </c>
      <c r="X107" s="222">
        <f t="shared" si="29"/>
        <v>0</v>
      </c>
      <c r="Y107" s="110">
        <f t="shared" si="30"/>
        <v>0</v>
      </c>
      <c r="Z107" s="235" t="str">
        <f t="shared" si="31"/>
        <v/>
      </c>
      <c r="AA107" s="240" t="b">
        <f t="shared" si="32"/>
        <v>0</v>
      </c>
      <c r="AB107" s="235">
        <f t="shared" si="33"/>
        <v>0</v>
      </c>
      <c r="AC107" s="235">
        <f>IF('Member Info'!N104="",1,"")</f>
        <v>1</v>
      </c>
      <c r="AD107" s="243" t="e">
        <f t="shared" si="34"/>
        <v>#VALUE!</v>
      </c>
      <c r="AE107" s="130" t="str">
        <f t="shared" si="21"/>
        <v/>
      </c>
      <c r="AF107" s="124">
        <f t="shared" si="35"/>
        <v>1</v>
      </c>
      <c r="AG107" s="124" t="str">
        <f>IF('Member Info'!N104&lt;&gt;"",IF(AND('Member Info'!N104&lt;=$U$1,'Member Info'!N104&gt;=$T$1),1,0),"")</f>
        <v/>
      </c>
      <c r="AI107" s="124" t="b">
        <f t="shared" si="36"/>
        <v>0</v>
      </c>
      <c r="AJ107" s="124">
        <f t="shared" si="37"/>
        <v>0</v>
      </c>
      <c r="AL107" s="124">
        <f t="shared" si="38"/>
        <v>0</v>
      </c>
      <c r="AM107" s="124">
        <f>IF('Member Info'!F104&gt;$T$1,1,0)</f>
        <v>0</v>
      </c>
      <c r="AN107" s="124" t="b">
        <f>IF(ISERROR(T107),ERROR.TYPE(#REF!)=ERROR.TYPE(T107),FALSE)</f>
        <v>0</v>
      </c>
      <c r="AO107" s="124" t="b">
        <f>IF(ISERROR(U107),ERROR.TYPE(#REF!)=ERROR.TYPE(U107),FALSE)</f>
        <v>0</v>
      </c>
      <c r="AP107" s="124">
        <f>IF('Member Info'!F104&gt;'GP1 April 25'!$U$1,1,0)</f>
        <v>0</v>
      </c>
      <c r="AQ107" s="124">
        <f t="shared" si="39"/>
        <v>0</v>
      </c>
      <c r="AR107" s="124">
        <f t="shared" si="40"/>
        <v>0</v>
      </c>
      <c r="AS107" s="124">
        <f t="shared" si="41"/>
        <v>1</v>
      </c>
    </row>
    <row r="108" spans="1:45" x14ac:dyDescent="0.25">
      <c r="A108" s="4">
        <v>77</v>
      </c>
      <c r="B108" s="164">
        <f>'Member Info'!D105</f>
        <v>0</v>
      </c>
      <c r="C108" s="164">
        <f>'Member Info'!E105</f>
        <v>0</v>
      </c>
      <c r="D108" s="164" t="str">
        <f>'Member Info'!G105</f>
        <v/>
      </c>
      <c r="E108" s="165">
        <f>'Member Info'!B105</f>
        <v>0</v>
      </c>
      <c r="F108" s="242"/>
      <c r="G108" s="166" t="str">
        <f>IF(E108=0,"",('Member Info'!K105+'Member Info'!L105))</f>
        <v/>
      </c>
      <c r="H108" s="419"/>
      <c r="I108" s="419"/>
      <c r="J108" s="26"/>
      <c r="K108" s="26"/>
      <c r="L108" s="384" t="str">
        <f>IF(E108=0,"",IF('Member Info'!F105&gt;$U$1,CONCATENATE("Joined with practice on ", TEXT('Member Info'!F105, "DD/MM/YYYY")),IF('Member Info'!N105&lt;&gt;"",IF('Member Info'!N105&lt;$T$1,CONCATENATE("Left Scheme on ", TEXT('Member Info'!N105, "DD/MM/YYYY")),IF(OR(G108="",G108=0),"Error Detected, No rate entered",IF(E108=0,"",IF(F108="","Error Detected, No Pensionable pay",IF(AS108=1,"No Part Time Status Entered",IF(AR108=1,"No Part Time Hours Entered",IF(ISERROR(AD108)," Unknown Values entered.",IF(V108+W108&lt;1,"Acceptable",IF(T108+U108=200, "No Contributions Entered", IF(M108="","Error Detected, Choose reason&gt;",IF(Z108="1",IF(V108=1,"Please Enter Deemed Pensionable Pay","Add Any Relevant Details Above"),"Please Give Details Above"))))))))))),IF(OR(G108="",G108=0),"Error Detected, No rate entered",IF(E108=0,"",IF(F108="","Error Detected, No Pensionable pay",IF(AS108=1,"No Part Time Status Entered",IF(AR108=1,"No Part Time Hours Entered",IF(ISERROR(AD108)," Unknown Values entered.",IF(V108+W108&lt;1,"Acceptable",IF(T108+U108=200, "No Contributions Entered", IF(M108="","Error Detected, Choose reason&gt;",IF(Z108="1",IF(V108=1,"Please Enter Deemed Pensionable Pay","Add relevant Details Above"),"Please give details Above")))))))))))))</f>
        <v/>
      </c>
      <c r="M108" s="260"/>
      <c r="N108" s="91"/>
      <c r="O108" s="91" t="str">
        <f t="shared" si="22"/>
        <v/>
      </c>
      <c r="P108" s="94">
        <f t="shared" si="23"/>
        <v>0</v>
      </c>
      <c r="Q108" s="94">
        <f t="shared" si="23"/>
        <v>0</v>
      </c>
      <c r="R108" s="218">
        <f>(ROUND((F108/100*'Member Info'!$W$2), 2))</f>
        <v>0</v>
      </c>
      <c r="S108" s="218" t="e">
        <f t="shared" si="24"/>
        <v>#VALUE!</v>
      </c>
      <c r="T108" s="218" t="str">
        <f t="shared" si="25"/>
        <v/>
      </c>
      <c r="U108" s="227" t="str">
        <f t="shared" si="26"/>
        <v/>
      </c>
      <c r="V108" s="228" t="str">
        <f t="shared" si="27"/>
        <v/>
      </c>
      <c r="W108" s="228" t="str">
        <f t="shared" si="28"/>
        <v/>
      </c>
      <c r="X108" s="222">
        <f t="shared" si="29"/>
        <v>0</v>
      </c>
      <c r="Y108" s="110">
        <f t="shared" si="30"/>
        <v>0</v>
      </c>
      <c r="Z108" s="235" t="str">
        <f t="shared" si="31"/>
        <v/>
      </c>
      <c r="AA108" s="240" t="b">
        <f t="shared" si="32"/>
        <v>0</v>
      </c>
      <c r="AB108" s="235">
        <f t="shared" si="33"/>
        <v>0</v>
      </c>
      <c r="AC108" s="235">
        <f>IF('Member Info'!N105="",1,"")</f>
        <v>1</v>
      </c>
      <c r="AD108" s="243" t="e">
        <f t="shared" si="34"/>
        <v>#VALUE!</v>
      </c>
      <c r="AE108" s="130" t="str">
        <f t="shared" si="21"/>
        <v/>
      </c>
      <c r="AF108" s="124">
        <f t="shared" si="35"/>
        <v>1</v>
      </c>
      <c r="AG108" s="124" t="str">
        <f>IF('Member Info'!N105&lt;&gt;"",IF(AND('Member Info'!N105&lt;=$U$1,'Member Info'!N105&gt;=$T$1),1,0),"")</f>
        <v/>
      </c>
      <c r="AI108" s="124" t="b">
        <f t="shared" si="36"/>
        <v>0</v>
      </c>
      <c r="AJ108" s="124">
        <f t="shared" si="37"/>
        <v>0</v>
      </c>
      <c r="AL108" s="124">
        <f t="shared" si="38"/>
        <v>0</v>
      </c>
      <c r="AM108" s="124">
        <f>IF('Member Info'!F105&gt;$T$1,1,0)</f>
        <v>0</v>
      </c>
      <c r="AN108" s="124" t="b">
        <f>IF(ISERROR(T108),ERROR.TYPE(#REF!)=ERROR.TYPE(T108),FALSE)</f>
        <v>0</v>
      </c>
      <c r="AO108" s="124" t="b">
        <f>IF(ISERROR(U108),ERROR.TYPE(#REF!)=ERROR.TYPE(U108),FALSE)</f>
        <v>0</v>
      </c>
      <c r="AP108" s="124">
        <f>IF('Member Info'!F105&gt;'GP1 April 25'!$U$1,1,0)</f>
        <v>0</v>
      </c>
      <c r="AQ108" s="124">
        <f t="shared" si="39"/>
        <v>0</v>
      </c>
      <c r="AR108" s="124">
        <f t="shared" si="40"/>
        <v>0</v>
      </c>
      <c r="AS108" s="124">
        <f t="shared" si="41"/>
        <v>1</v>
      </c>
    </row>
    <row r="109" spans="1:45" x14ac:dyDescent="0.25">
      <c r="A109" s="4">
        <v>78</v>
      </c>
      <c r="B109" s="164">
        <f>'Member Info'!D106</f>
        <v>0</v>
      </c>
      <c r="C109" s="164">
        <f>'Member Info'!E106</f>
        <v>0</v>
      </c>
      <c r="D109" s="164" t="str">
        <f>'Member Info'!G106</f>
        <v/>
      </c>
      <c r="E109" s="165">
        <f>'Member Info'!B106</f>
        <v>0</v>
      </c>
      <c r="F109" s="242"/>
      <c r="G109" s="166" t="str">
        <f>IF(E109=0,"",('Member Info'!K106+'Member Info'!L106))</f>
        <v/>
      </c>
      <c r="H109" s="419"/>
      <c r="I109" s="419"/>
      <c r="J109" s="26"/>
      <c r="K109" s="26"/>
      <c r="L109" s="384" t="str">
        <f>IF(E109=0,"",IF('Member Info'!F106&gt;$U$1,CONCATENATE("Joined with practice on ", TEXT('Member Info'!F106, "DD/MM/YYYY")),IF('Member Info'!N106&lt;&gt;"",IF('Member Info'!N106&lt;$T$1,CONCATENATE("Left Scheme on ", TEXT('Member Info'!N106, "DD/MM/YYYY")),IF(OR(G109="",G109=0),"Error Detected, No rate entered",IF(E109=0,"",IF(F109="","Error Detected, No Pensionable pay",IF(AS109=1,"No Part Time Status Entered",IF(AR109=1,"No Part Time Hours Entered",IF(ISERROR(AD109)," Unknown Values entered.",IF(V109+W109&lt;1,"Acceptable",IF(T109+U109=200, "No Contributions Entered", IF(M109="","Error Detected, Choose reason&gt;",IF(Z109="1",IF(V109=1,"Please Enter Deemed Pensionable Pay","Add Any Relevant Details Above"),"Please Give Details Above"))))))))))),IF(OR(G109="",G109=0),"Error Detected, No rate entered",IF(E109=0,"",IF(F109="","Error Detected, No Pensionable pay",IF(AS109=1,"No Part Time Status Entered",IF(AR109=1,"No Part Time Hours Entered",IF(ISERROR(AD109)," Unknown Values entered.",IF(V109+W109&lt;1,"Acceptable",IF(T109+U109=200, "No Contributions Entered", IF(M109="","Error Detected, Choose reason&gt;",IF(Z109="1",IF(V109=1,"Please Enter Deemed Pensionable Pay","Add relevant Details Above"),"Please give details Above")))))))))))))</f>
        <v/>
      </c>
      <c r="M109" s="260"/>
      <c r="N109" s="91"/>
      <c r="O109" s="91" t="str">
        <f t="shared" si="22"/>
        <v/>
      </c>
      <c r="P109" s="94">
        <f t="shared" si="23"/>
        <v>0</v>
      </c>
      <c r="Q109" s="94">
        <f t="shared" si="23"/>
        <v>0</v>
      </c>
      <c r="R109" s="218">
        <f>(ROUND((F109/100*'Member Info'!$W$2), 2))</f>
        <v>0</v>
      </c>
      <c r="S109" s="218" t="e">
        <f t="shared" si="24"/>
        <v>#VALUE!</v>
      </c>
      <c r="T109" s="218" t="str">
        <f t="shared" si="25"/>
        <v/>
      </c>
      <c r="U109" s="227" t="str">
        <f t="shared" si="26"/>
        <v/>
      </c>
      <c r="V109" s="228" t="str">
        <f t="shared" si="27"/>
        <v/>
      </c>
      <c r="W109" s="228" t="str">
        <f t="shared" si="28"/>
        <v/>
      </c>
      <c r="X109" s="222">
        <f t="shared" si="29"/>
        <v>0</v>
      </c>
      <c r="Y109" s="110">
        <f t="shared" si="30"/>
        <v>0</v>
      </c>
      <c r="Z109" s="235" t="str">
        <f t="shared" si="31"/>
        <v/>
      </c>
      <c r="AA109" s="240" t="b">
        <f t="shared" si="32"/>
        <v>0</v>
      </c>
      <c r="AB109" s="235">
        <f t="shared" si="33"/>
        <v>0</v>
      </c>
      <c r="AC109" s="235">
        <f>IF('Member Info'!N106="",1,"")</f>
        <v>1</v>
      </c>
      <c r="AD109" s="243" t="e">
        <f t="shared" si="34"/>
        <v>#VALUE!</v>
      </c>
      <c r="AE109" s="130" t="str">
        <f t="shared" si="21"/>
        <v/>
      </c>
      <c r="AF109" s="124">
        <f t="shared" si="35"/>
        <v>1</v>
      </c>
      <c r="AG109" s="124" t="str">
        <f>IF('Member Info'!N106&lt;&gt;"",IF(AND('Member Info'!N106&lt;=$U$1,'Member Info'!N106&gt;=$T$1),1,0),"")</f>
        <v/>
      </c>
      <c r="AI109" s="124" t="b">
        <f t="shared" si="36"/>
        <v>0</v>
      </c>
      <c r="AJ109" s="124">
        <f t="shared" si="37"/>
        <v>0</v>
      </c>
      <c r="AL109" s="124">
        <f t="shared" si="38"/>
        <v>0</v>
      </c>
      <c r="AM109" s="124">
        <f>IF('Member Info'!F106&gt;$T$1,1,0)</f>
        <v>0</v>
      </c>
      <c r="AN109" s="124" t="b">
        <f>IF(ISERROR(T109),ERROR.TYPE(#REF!)=ERROR.TYPE(T109),FALSE)</f>
        <v>0</v>
      </c>
      <c r="AO109" s="124" t="b">
        <f>IF(ISERROR(U109),ERROR.TYPE(#REF!)=ERROR.TYPE(U109),FALSE)</f>
        <v>0</v>
      </c>
      <c r="AP109" s="124">
        <f>IF('Member Info'!F106&gt;'GP1 April 25'!$U$1,1,0)</f>
        <v>0</v>
      </c>
      <c r="AQ109" s="124">
        <f t="shared" si="39"/>
        <v>0</v>
      </c>
      <c r="AR109" s="124">
        <f t="shared" si="40"/>
        <v>0</v>
      </c>
      <c r="AS109" s="124">
        <f t="shared" si="41"/>
        <v>1</v>
      </c>
    </row>
    <row r="110" spans="1:45" x14ac:dyDescent="0.25">
      <c r="A110" s="4">
        <v>79</v>
      </c>
      <c r="B110" s="164">
        <f>'Member Info'!D107</f>
        <v>0</v>
      </c>
      <c r="C110" s="164">
        <f>'Member Info'!E107</f>
        <v>0</v>
      </c>
      <c r="D110" s="164" t="str">
        <f>'Member Info'!G107</f>
        <v/>
      </c>
      <c r="E110" s="165">
        <f>'Member Info'!B107</f>
        <v>0</v>
      </c>
      <c r="F110" s="242"/>
      <c r="G110" s="166" t="str">
        <f>IF(E110=0,"",('Member Info'!K107+'Member Info'!L107))</f>
        <v/>
      </c>
      <c r="H110" s="419"/>
      <c r="I110" s="419"/>
      <c r="J110" s="26"/>
      <c r="K110" s="26"/>
      <c r="L110" s="384" t="str">
        <f>IF(E110=0,"",IF('Member Info'!F107&gt;$U$1,CONCATENATE("Joined with practice on ", TEXT('Member Info'!F107, "DD/MM/YYYY")),IF('Member Info'!N107&lt;&gt;"",IF('Member Info'!N107&lt;$T$1,CONCATENATE("Left Scheme on ", TEXT('Member Info'!N107, "DD/MM/YYYY")),IF(OR(G110="",G110=0),"Error Detected, No rate entered",IF(E110=0,"",IF(F110="","Error Detected, No Pensionable pay",IF(AS110=1,"No Part Time Status Entered",IF(AR110=1,"No Part Time Hours Entered",IF(ISERROR(AD110)," Unknown Values entered.",IF(V110+W110&lt;1,"Acceptable",IF(T110+U110=200, "No Contributions Entered", IF(M110="","Error Detected, Choose reason&gt;",IF(Z110="1",IF(V110=1,"Please Enter Deemed Pensionable Pay","Add Any Relevant Details Above"),"Please Give Details Above"))))))))))),IF(OR(G110="",G110=0),"Error Detected, No rate entered",IF(E110=0,"",IF(F110="","Error Detected, No Pensionable pay",IF(AS110=1,"No Part Time Status Entered",IF(AR110=1,"No Part Time Hours Entered",IF(ISERROR(AD110)," Unknown Values entered.",IF(V110+W110&lt;1,"Acceptable",IF(T110+U110=200, "No Contributions Entered", IF(M110="","Error Detected, Choose reason&gt;",IF(Z110="1",IF(V110=1,"Please Enter Deemed Pensionable Pay","Add relevant Details Above"),"Please give details Above")))))))))))))</f>
        <v/>
      </c>
      <c r="M110" s="260"/>
      <c r="N110" s="91"/>
      <c r="O110" s="91" t="str">
        <f t="shared" si="22"/>
        <v/>
      </c>
      <c r="P110" s="94">
        <f t="shared" si="23"/>
        <v>0</v>
      </c>
      <c r="Q110" s="94">
        <f t="shared" si="23"/>
        <v>0</v>
      </c>
      <c r="R110" s="218">
        <f>(ROUND((F110/100*'Member Info'!$W$2), 2))</f>
        <v>0</v>
      </c>
      <c r="S110" s="218" t="e">
        <f t="shared" si="24"/>
        <v>#VALUE!</v>
      </c>
      <c r="T110" s="218" t="str">
        <f t="shared" si="25"/>
        <v/>
      </c>
      <c r="U110" s="227" t="str">
        <f t="shared" si="26"/>
        <v/>
      </c>
      <c r="V110" s="228" t="str">
        <f t="shared" si="27"/>
        <v/>
      </c>
      <c r="W110" s="228" t="str">
        <f t="shared" si="28"/>
        <v/>
      </c>
      <c r="X110" s="222">
        <f t="shared" si="29"/>
        <v>0</v>
      </c>
      <c r="Y110" s="110">
        <f t="shared" si="30"/>
        <v>0</v>
      </c>
      <c r="Z110" s="235" t="str">
        <f t="shared" si="31"/>
        <v/>
      </c>
      <c r="AA110" s="240" t="b">
        <f t="shared" si="32"/>
        <v>0</v>
      </c>
      <c r="AB110" s="235">
        <f t="shared" si="33"/>
        <v>0</v>
      </c>
      <c r="AC110" s="235">
        <f>IF('Member Info'!N107="",1,"")</f>
        <v>1</v>
      </c>
      <c r="AD110" s="243" t="e">
        <f t="shared" si="34"/>
        <v>#VALUE!</v>
      </c>
      <c r="AE110" s="130" t="str">
        <f t="shared" si="21"/>
        <v/>
      </c>
      <c r="AF110" s="124">
        <f t="shared" si="35"/>
        <v>1</v>
      </c>
      <c r="AG110" s="124" t="str">
        <f>IF('Member Info'!N107&lt;&gt;"",IF(AND('Member Info'!N107&lt;=$U$1,'Member Info'!N107&gt;=$T$1),1,0),"")</f>
        <v/>
      </c>
      <c r="AI110" s="124" t="b">
        <f t="shared" si="36"/>
        <v>0</v>
      </c>
      <c r="AJ110" s="124">
        <f t="shared" si="37"/>
        <v>0</v>
      </c>
      <c r="AL110" s="124">
        <f t="shared" si="38"/>
        <v>0</v>
      </c>
      <c r="AM110" s="124">
        <f>IF('Member Info'!F107&gt;$T$1,1,0)</f>
        <v>0</v>
      </c>
      <c r="AN110" s="124" t="b">
        <f>IF(ISERROR(T110),ERROR.TYPE(#REF!)=ERROR.TYPE(T110),FALSE)</f>
        <v>0</v>
      </c>
      <c r="AO110" s="124" t="b">
        <f>IF(ISERROR(U110),ERROR.TYPE(#REF!)=ERROR.TYPE(U110),FALSE)</f>
        <v>0</v>
      </c>
      <c r="AP110" s="124">
        <f>IF('Member Info'!F107&gt;'GP1 April 25'!$U$1,1,0)</f>
        <v>0</v>
      </c>
      <c r="AQ110" s="124">
        <f t="shared" si="39"/>
        <v>0</v>
      </c>
      <c r="AR110" s="124">
        <f t="shared" si="40"/>
        <v>0</v>
      </c>
      <c r="AS110" s="124">
        <f t="shared" si="41"/>
        <v>1</v>
      </c>
    </row>
    <row r="111" spans="1:45" x14ac:dyDescent="0.25">
      <c r="A111" s="4">
        <v>80</v>
      </c>
      <c r="B111" s="164">
        <f>'Member Info'!D108</f>
        <v>0</v>
      </c>
      <c r="C111" s="164">
        <f>'Member Info'!E108</f>
        <v>0</v>
      </c>
      <c r="D111" s="164" t="str">
        <f>'Member Info'!G108</f>
        <v/>
      </c>
      <c r="E111" s="165">
        <f>'Member Info'!B108</f>
        <v>0</v>
      </c>
      <c r="F111" s="242"/>
      <c r="G111" s="166" t="str">
        <f>IF(E111=0,"",('Member Info'!K108+'Member Info'!L108))</f>
        <v/>
      </c>
      <c r="H111" s="419"/>
      <c r="I111" s="419"/>
      <c r="J111" s="26"/>
      <c r="K111" s="26"/>
      <c r="L111" s="384" t="str">
        <f>IF(E111=0,"",IF('Member Info'!F108&gt;$U$1,CONCATENATE("Joined with practice on ", TEXT('Member Info'!F108, "DD/MM/YYYY")),IF('Member Info'!N108&lt;&gt;"",IF('Member Info'!N108&lt;$T$1,CONCATENATE("Left Scheme on ", TEXT('Member Info'!N108, "DD/MM/YYYY")),IF(OR(G111="",G111=0),"Error Detected, No rate entered",IF(E111=0,"",IF(F111="","Error Detected, No Pensionable pay",IF(AS111=1,"No Part Time Status Entered",IF(AR111=1,"No Part Time Hours Entered",IF(ISERROR(AD111)," Unknown Values entered.",IF(V111+W111&lt;1,"Acceptable",IF(T111+U111=200, "No Contributions Entered", IF(M111="","Error Detected, Choose reason&gt;",IF(Z111="1",IF(V111=1,"Please Enter Deemed Pensionable Pay","Add Any Relevant Details Above"),"Please Give Details Above"))))))))))),IF(OR(G111="",G111=0),"Error Detected, No rate entered",IF(E111=0,"",IF(F111="","Error Detected, No Pensionable pay",IF(AS111=1,"No Part Time Status Entered",IF(AR111=1,"No Part Time Hours Entered",IF(ISERROR(AD111)," Unknown Values entered.",IF(V111+W111&lt;1,"Acceptable",IF(T111+U111=200, "No Contributions Entered", IF(M111="","Error Detected, Choose reason&gt;",IF(Z111="1",IF(V111=1,"Please Enter Deemed Pensionable Pay","Add relevant Details Above"),"Please give details Above")))))))))))))</f>
        <v/>
      </c>
      <c r="M111" s="260"/>
      <c r="N111" s="91"/>
      <c r="O111" s="91" t="str">
        <f t="shared" si="22"/>
        <v/>
      </c>
      <c r="P111" s="94">
        <f t="shared" si="23"/>
        <v>0</v>
      </c>
      <c r="Q111" s="94">
        <f t="shared" si="23"/>
        <v>0</v>
      </c>
      <c r="R111" s="218">
        <f>(ROUND((F111/100*'Member Info'!$W$2), 2))</f>
        <v>0</v>
      </c>
      <c r="S111" s="218" t="e">
        <f t="shared" si="24"/>
        <v>#VALUE!</v>
      </c>
      <c r="T111" s="218" t="str">
        <f t="shared" si="25"/>
        <v/>
      </c>
      <c r="U111" s="227" t="str">
        <f t="shared" si="26"/>
        <v/>
      </c>
      <c r="V111" s="228" t="str">
        <f t="shared" si="27"/>
        <v/>
      </c>
      <c r="W111" s="228" t="str">
        <f t="shared" si="28"/>
        <v/>
      </c>
      <c r="X111" s="222">
        <f t="shared" si="29"/>
        <v>0</v>
      </c>
      <c r="Y111" s="110">
        <f t="shared" si="30"/>
        <v>0</v>
      </c>
      <c r="Z111" s="235" t="str">
        <f t="shared" si="31"/>
        <v/>
      </c>
      <c r="AA111" s="240" t="b">
        <f t="shared" si="32"/>
        <v>0</v>
      </c>
      <c r="AB111" s="235">
        <f t="shared" si="33"/>
        <v>0</v>
      </c>
      <c r="AC111" s="235">
        <f>IF('Member Info'!N108="",1,"")</f>
        <v>1</v>
      </c>
      <c r="AD111" s="243" t="e">
        <f t="shared" si="34"/>
        <v>#VALUE!</v>
      </c>
      <c r="AE111" s="130" t="str">
        <f t="shared" si="21"/>
        <v/>
      </c>
      <c r="AF111" s="124">
        <f t="shared" si="35"/>
        <v>1</v>
      </c>
      <c r="AG111" s="124" t="str">
        <f>IF('Member Info'!N108&lt;&gt;"",IF(AND('Member Info'!N108&lt;=$U$1,'Member Info'!N108&gt;=$T$1),1,0),"")</f>
        <v/>
      </c>
      <c r="AI111" s="124" t="b">
        <f t="shared" si="36"/>
        <v>0</v>
      </c>
      <c r="AJ111" s="124">
        <f t="shared" si="37"/>
        <v>0</v>
      </c>
      <c r="AL111" s="124">
        <f t="shared" si="38"/>
        <v>0</v>
      </c>
      <c r="AM111" s="124">
        <f>IF('Member Info'!F108&gt;$T$1,1,0)</f>
        <v>0</v>
      </c>
      <c r="AN111" s="124" t="b">
        <f>IF(ISERROR(T111),ERROR.TYPE(#REF!)=ERROR.TYPE(T111),FALSE)</f>
        <v>0</v>
      </c>
      <c r="AO111" s="124" t="b">
        <f>IF(ISERROR(U111),ERROR.TYPE(#REF!)=ERROR.TYPE(U111),FALSE)</f>
        <v>0</v>
      </c>
      <c r="AP111" s="124">
        <f>IF('Member Info'!F108&gt;'GP1 April 25'!$U$1,1,0)</f>
        <v>0</v>
      </c>
      <c r="AQ111" s="124">
        <f t="shared" si="39"/>
        <v>0</v>
      </c>
      <c r="AR111" s="124">
        <f t="shared" si="40"/>
        <v>0</v>
      </c>
      <c r="AS111" s="124">
        <f t="shared" si="41"/>
        <v>1</v>
      </c>
    </row>
    <row r="112" spans="1:45" x14ac:dyDescent="0.25">
      <c r="A112" s="4">
        <v>81</v>
      </c>
      <c r="B112" s="164">
        <f>'Member Info'!D109</f>
        <v>0</v>
      </c>
      <c r="C112" s="164">
        <f>'Member Info'!E109</f>
        <v>0</v>
      </c>
      <c r="D112" s="164" t="str">
        <f>'Member Info'!G109</f>
        <v/>
      </c>
      <c r="E112" s="165">
        <f>'Member Info'!B109</f>
        <v>0</v>
      </c>
      <c r="F112" s="242"/>
      <c r="G112" s="166" t="str">
        <f>IF(E112=0,"",('Member Info'!K109+'Member Info'!L109))</f>
        <v/>
      </c>
      <c r="H112" s="419"/>
      <c r="I112" s="419"/>
      <c r="J112" s="26"/>
      <c r="K112" s="26"/>
      <c r="L112" s="384" t="str">
        <f>IF(E112=0,"",IF('Member Info'!F109&gt;$U$1,CONCATENATE("Joined with practice on ", TEXT('Member Info'!F109, "DD/MM/YYYY")),IF('Member Info'!N109&lt;&gt;"",IF('Member Info'!N109&lt;$T$1,CONCATENATE("Left Scheme on ", TEXT('Member Info'!N109, "DD/MM/YYYY")),IF(OR(G112="",G112=0),"Error Detected, No rate entered",IF(E112=0,"",IF(F112="","Error Detected, No Pensionable pay",IF(AS112=1,"No Part Time Status Entered",IF(AR112=1,"No Part Time Hours Entered",IF(ISERROR(AD112)," Unknown Values entered.",IF(V112+W112&lt;1,"Acceptable",IF(T112+U112=200, "No Contributions Entered", IF(M112="","Error Detected, Choose reason&gt;",IF(Z112="1",IF(V112=1,"Please Enter Deemed Pensionable Pay","Add Any Relevant Details Above"),"Please Give Details Above"))))))))))),IF(OR(G112="",G112=0),"Error Detected, No rate entered",IF(E112=0,"",IF(F112="","Error Detected, No Pensionable pay",IF(AS112=1,"No Part Time Status Entered",IF(AR112=1,"No Part Time Hours Entered",IF(ISERROR(AD112)," Unknown Values entered.",IF(V112+W112&lt;1,"Acceptable",IF(T112+U112=200, "No Contributions Entered", IF(M112="","Error Detected, Choose reason&gt;",IF(Z112="1",IF(V112=1,"Please Enter Deemed Pensionable Pay","Add relevant Details Above"),"Please give details Above")))))))))))))</f>
        <v/>
      </c>
      <c r="M112" s="260"/>
      <c r="N112" s="91"/>
      <c r="O112" s="91" t="str">
        <f t="shared" si="22"/>
        <v/>
      </c>
      <c r="P112" s="94">
        <f t="shared" si="23"/>
        <v>0</v>
      </c>
      <c r="Q112" s="94">
        <f t="shared" si="23"/>
        <v>0</v>
      </c>
      <c r="R112" s="218">
        <f>(ROUND((F112/100*'Member Info'!$W$2), 2))</f>
        <v>0</v>
      </c>
      <c r="S112" s="218" t="e">
        <f t="shared" si="24"/>
        <v>#VALUE!</v>
      </c>
      <c r="T112" s="218" t="str">
        <f t="shared" si="25"/>
        <v/>
      </c>
      <c r="U112" s="227" t="str">
        <f t="shared" si="26"/>
        <v/>
      </c>
      <c r="V112" s="228" t="str">
        <f t="shared" si="27"/>
        <v/>
      </c>
      <c r="W112" s="228" t="str">
        <f t="shared" si="28"/>
        <v/>
      </c>
      <c r="X112" s="222">
        <f t="shared" si="29"/>
        <v>0</v>
      </c>
      <c r="Y112" s="110">
        <f t="shared" si="30"/>
        <v>0</v>
      </c>
      <c r="Z112" s="235" t="str">
        <f t="shared" si="31"/>
        <v/>
      </c>
      <c r="AA112" s="240" t="b">
        <f t="shared" si="32"/>
        <v>0</v>
      </c>
      <c r="AB112" s="235">
        <f t="shared" si="33"/>
        <v>0</v>
      </c>
      <c r="AC112" s="235">
        <f>IF('Member Info'!N109="",1,"")</f>
        <v>1</v>
      </c>
      <c r="AD112" s="243" t="e">
        <f t="shared" si="34"/>
        <v>#VALUE!</v>
      </c>
      <c r="AE112" s="130" t="str">
        <f t="shared" si="21"/>
        <v/>
      </c>
      <c r="AF112" s="124">
        <f t="shared" si="35"/>
        <v>1</v>
      </c>
      <c r="AG112" s="124" t="str">
        <f>IF('Member Info'!N109&lt;&gt;"",IF(AND('Member Info'!N109&lt;=$U$1,'Member Info'!N109&gt;=$T$1),1,0),"")</f>
        <v/>
      </c>
      <c r="AI112" s="124" t="b">
        <f t="shared" si="36"/>
        <v>0</v>
      </c>
      <c r="AJ112" s="124">
        <f t="shared" si="37"/>
        <v>0</v>
      </c>
      <c r="AL112" s="124">
        <f t="shared" si="38"/>
        <v>0</v>
      </c>
      <c r="AM112" s="124">
        <f>IF('Member Info'!F109&gt;$T$1,1,0)</f>
        <v>0</v>
      </c>
      <c r="AN112" s="124" t="b">
        <f>IF(ISERROR(T112),ERROR.TYPE(#REF!)=ERROR.TYPE(T112),FALSE)</f>
        <v>0</v>
      </c>
      <c r="AO112" s="124" t="b">
        <f>IF(ISERROR(U112),ERROR.TYPE(#REF!)=ERROR.TYPE(U112),FALSE)</f>
        <v>0</v>
      </c>
      <c r="AP112" s="124">
        <f>IF('Member Info'!F109&gt;'GP1 April 25'!$U$1,1,0)</f>
        <v>0</v>
      </c>
      <c r="AQ112" s="124">
        <f t="shared" si="39"/>
        <v>0</v>
      </c>
      <c r="AR112" s="124">
        <f t="shared" si="40"/>
        <v>0</v>
      </c>
      <c r="AS112" s="124">
        <f t="shared" si="41"/>
        <v>1</v>
      </c>
    </row>
    <row r="113" spans="1:45" x14ac:dyDescent="0.25">
      <c r="A113" s="4">
        <v>82</v>
      </c>
      <c r="B113" s="164">
        <f>'Member Info'!D110</f>
        <v>0</v>
      </c>
      <c r="C113" s="164">
        <f>'Member Info'!E110</f>
        <v>0</v>
      </c>
      <c r="D113" s="164" t="str">
        <f>'Member Info'!G110</f>
        <v/>
      </c>
      <c r="E113" s="165">
        <f>'Member Info'!B110</f>
        <v>0</v>
      </c>
      <c r="F113" s="242"/>
      <c r="G113" s="166" t="str">
        <f>IF(E113=0,"",('Member Info'!K110+'Member Info'!L110))</f>
        <v/>
      </c>
      <c r="H113" s="419"/>
      <c r="I113" s="419"/>
      <c r="J113" s="26"/>
      <c r="K113" s="26"/>
      <c r="L113" s="384" t="str">
        <f>IF(E113=0,"",IF('Member Info'!F110&gt;$U$1,CONCATENATE("Joined with practice on ", TEXT('Member Info'!F110, "DD/MM/YYYY")),IF('Member Info'!N110&lt;&gt;"",IF('Member Info'!N110&lt;$T$1,CONCATENATE("Left Scheme on ", TEXT('Member Info'!N110, "DD/MM/YYYY")),IF(OR(G113="",G113=0),"Error Detected, No rate entered",IF(E113=0,"",IF(F113="","Error Detected, No Pensionable pay",IF(AS113=1,"No Part Time Status Entered",IF(AR113=1,"No Part Time Hours Entered",IF(ISERROR(AD113)," Unknown Values entered.",IF(V113+W113&lt;1,"Acceptable",IF(T113+U113=200, "No Contributions Entered", IF(M113="","Error Detected, Choose reason&gt;",IF(Z113="1",IF(V113=1,"Please Enter Deemed Pensionable Pay","Add Any Relevant Details Above"),"Please Give Details Above"))))))))))),IF(OR(G113="",G113=0),"Error Detected, No rate entered",IF(E113=0,"",IF(F113="","Error Detected, No Pensionable pay",IF(AS113=1,"No Part Time Status Entered",IF(AR113=1,"No Part Time Hours Entered",IF(ISERROR(AD113)," Unknown Values entered.",IF(V113+W113&lt;1,"Acceptable",IF(T113+U113=200, "No Contributions Entered", IF(M113="","Error Detected, Choose reason&gt;",IF(Z113="1",IF(V113=1,"Please Enter Deemed Pensionable Pay","Add relevant Details Above"),"Please give details Above")))))))))))))</f>
        <v/>
      </c>
      <c r="M113" s="260"/>
      <c r="N113" s="91"/>
      <c r="O113" s="91" t="str">
        <f t="shared" si="22"/>
        <v/>
      </c>
      <c r="P113" s="94">
        <f t="shared" si="23"/>
        <v>0</v>
      </c>
      <c r="Q113" s="94">
        <f t="shared" si="23"/>
        <v>0</v>
      </c>
      <c r="R113" s="218">
        <f>(ROUND((F113/100*'Member Info'!$W$2), 2))</f>
        <v>0</v>
      </c>
      <c r="S113" s="218" t="e">
        <f t="shared" si="24"/>
        <v>#VALUE!</v>
      </c>
      <c r="T113" s="218" t="str">
        <f t="shared" si="25"/>
        <v/>
      </c>
      <c r="U113" s="227" t="str">
        <f t="shared" si="26"/>
        <v/>
      </c>
      <c r="V113" s="228" t="str">
        <f t="shared" si="27"/>
        <v/>
      </c>
      <c r="W113" s="228" t="str">
        <f t="shared" si="28"/>
        <v/>
      </c>
      <c r="X113" s="222">
        <f t="shared" si="29"/>
        <v>0</v>
      </c>
      <c r="Y113" s="110">
        <f t="shared" si="30"/>
        <v>0</v>
      </c>
      <c r="Z113" s="235" t="str">
        <f t="shared" si="31"/>
        <v/>
      </c>
      <c r="AA113" s="240" t="b">
        <f t="shared" si="32"/>
        <v>0</v>
      </c>
      <c r="AB113" s="235">
        <f t="shared" si="33"/>
        <v>0</v>
      </c>
      <c r="AC113" s="235">
        <f>IF('Member Info'!N110="",1,"")</f>
        <v>1</v>
      </c>
      <c r="AD113" s="243" t="e">
        <f t="shared" si="34"/>
        <v>#VALUE!</v>
      </c>
      <c r="AE113" s="130" t="str">
        <f t="shared" si="21"/>
        <v/>
      </c>
      <c r="AF113" s="124">
        <f t="shared" si="35"/>
        <v>1</v>
      </c>
      <c r="AG113" s="124" t="str">
        <f>IF('Member Info'!N110&lt;&gt;"",IF(AND('Member Info'!N110&lt;=$U$1,'Member Info'!N110&gt;=$T$1),1,0),"")</f>
        <v/>
      </c>
      <c r="AI113" s="124" t="b">
        <f t="shared" si="36"/>
        <v>0</v>
      </c>
      <c r="AJ113" s="124">
        <f t="shared" si="37"/>
        <v>0</v>
      </c>
      <c r="AL113" s="124">
        <f t="shared" si="38"/>
        <v>0</v>
      </c>
      <c r="AM113" s="124">
        <f>IF('Member Info'!F110&gt;$T$1,1,0)</f>
        <v>0</v>
      </c>
      <c r="AN113" s="124" t="b">
        <f>IF(ISERROR(T113),ERROR.TYPE(#REF!)=ERROR.TYPE(T113),FALSE)</f>
        <v>0</v>
      </c>
      <c r="AO113" s="124" t="b">
        <f>IF(ISERROR(U113),ERROR.TYPE(#REF!)=ERROR.TYPE(U113),FALSE)</f>
        <v>0</v>
      </c>
      <c r="AP113" s="124">
        <f>IF('Member Info'!F110&gt;'GP1 April 25'!$U$1,1,0)</f>
        <v>0</v>
      </c>
      <c r="AQ113" s="124">
        <f t="shared" si="39"/>
        <v>0</v>
      </c>
      <c r="AR113" s="124">
        <f t="shared" si="40"/>
        <v>0</v>
      </c>
      <c r="AS113" s="124">
        <f t="shared" si="41"/>
        <v>1</v>
      </c>
    </row>
    <row r="114" spans="1:45" x14ac:dyDescent="0.25">
      <c r="A114" s="4">
        <v>83</v>
      </c>
      <c r="B114" s="164">
        <f>'Member Info'!D111</f>
        <v>0</v>
      </c>
      <c r="C114" s="164">
        <f>'Member Info'!E111</f>
        <v>0</v>
      </c>
      <c r="D114" s="164" t="str">
        <f>'Member Info'!G111</f>
        <v/>
      </c>
      <c r="E114" s="165">
        <f>'Member Info'!B111</f>
        <v>0</v>
      </c>
      <c r="F114" s="242"/>
      <c r="G114" s="166" t="str">
        <f>IF(E114=0,"",('Member Info'!K111+'Member Info'!L111))</f>
        <v/>
      </c>
      <c r="H114" s="419"/>
      <c r="I114" s="419"/>
      <c r="J114" s="26"/>
      <c r="K114" s="26"/>
      <c r="L114" s="384" t="str">
        <f>IF(E114=0,"",IF('Member Info'!F111&gt;$U$1,CONCATENATE("Joined with practice on ", TEXT('Member Info'!F111, "DD/MM/YYYY")),IF('Member Info'!N111&lt;&gt;"",IF('Member Info'!N111&lt;$T$1,CONCATENATE("Left Scheme on ", TEXT('Member Info'!N111, "DD/MM/YYYY")),IF(OR(G114="",G114=0),"Error Detected, No rate entered",IF(E114=0,"",IF(F114="","Error Detected, No Pensionable pay",IF(AS114=1,"No Part Time Status Entered",IF(AR114=1,"No Part Time Hours Entered",IF(ISERROR(AD114)," Unknown Values entered.",IF(V114+W114&lt;1,"Acceptable",IF(T114+U114=200, "No Contributions Entered", IF(M114="","Error Detected, Choose reason&gt;",IF(Z114="1",IF(V114=1,"Please Enter Deemed Pensionable Pay","Add Any Relevant Details Above"),"Please Give Details Above"))))))))))),IF(OR(G114="",G114=0),"Error Detected, No rate entered",IF(E114=0,"",IF(F114="","Error Detected, No Pensionable pay",IF(AS114=1,"No Part Time Status Entered",IF(AR114=1,"No Part Time Hours Entered",IF(ISERROR(AD114)," Unknown Values entered.",IF(V114+W114&lt;1,"Acceptable",IF(T114+U114=200, "No Contributions Entered", IF(M114="","Error Detected, Choose reason&gt;",IF(Z114="1",IF(V114=1,"Please Enter Deemed Pensionable Pay","Add relevant Details Above"),"Please give details Above")))))))))))))</f>
        <v/>
      </c>
      <c r="M114" s="260"/>
      <c r="N114" s="91"/>
      <c r="O114" s="91" t="str">
        <f t="shared" si="22"/>
        <v/>
      </c>
      <c r="P114" s="94">
        <f t="shared" si="23"/>
        <v>0</v>
      </c>
      <c r="Q114" s="94">
        <f t="shared" si="23"/>
        <v>0</v>
      </c>
      <c r="R114" s="218">
        <f>(ROUND((F114/100*'Member Info'!$W$2), 2))</f>
        <v>0</v>
      </c>
      <c r="S114" s="218" t="e">
        <f t="shared" si="24"/>
        <v>#VALUE!</v>
      </c>
      <c r="T114" s="218" t="str">
        <f t="shared" si="25"/>
        <v/>
      </c>
      <c r="U114" s="227" t="str">
        <f t="shared" si="26"/>
        <v/>
      </c>
      <c r="V114" s="228" t="str">
        <f t="shared" si="27"/>
        <v/>
      </c>
      <c r="W114" s="228" t="str">
        <f t="shared" si="28"/>
        <v/>
      </c>
      <c r="X114" s="222">
        <f t="shared" si="29"/>
        <v>0</v>
      </c>
      <c r="Y114" s="110">
        <f t="shared" si="30"/>
        <v>0</v>
      </c>
      <c r="Z114" s="235" t="str">
        <f t="shared" si="31"/>
        <v/>
      </c>
      <c r="AA114" s="240" t="b">
        <f t="shared" si="32"/>
        <v>0</v>
      </c>
      <c r="AB114" s="235">
        <f t="shared" si="33"/>
        <v>0</v>
      </c>
      <c r="AC114" s="235">
        <f>IF('Member Info'!N111="",1,"")</f>
        <v>1</v>
      </c>
      <c r="AD114" s="243" t="e">
        <f t="shared" si="34"/>
        <v>#VALUE!</v>
      </c>
      <c r="AE114" s="130" t="str">
        <f t="shared" si="21"/>
        <v/>
      </c>
      <c r="AF114" s="124">
        <f t="shared" si="35"/>
        <v>1</v>
      </c>
      <c r="AG114" s="124" t="str">
        <f>IF('Member Info'!N111&lt;&gt;"",IF(AND('Member Info'!N111&lt;=$U$1,'Member Info'!N111&gt;=$T$1),1,0),"")</f>
        <v/>
      </c>
      <c r="AI114" s="124" t="b">
        <f t="shared" si="36"/>
        <v>0</v>
      </c>
      <c r="AJ114" s="124">
        <f t="shared" si="37"/>
        <v>0</v>
      </c>
      <c r="AL114" s="124">
        <f t="shared" si="38"/>
        <v>0</v>
      </c>
      <c r="AM114" s="124">
        <f>IF('Member Info'!F111&gt;$T$1,1,0)</f>
        <v>0</v>
      </c>
      <c r="AN114" s="124" t="b">
        <f>IF(ISERROR(T114),ERROR.TYPE(#REF!)=ERROR.TYPE(T114),FALSE)</f>
        <v>0</v>
      </c>
      <c r="AO114" s="124" t="b">
        <f>IF(ISERROR(U114),ERROR.TYPE(#REF!)=ERROR.TYPE(U114),FALSE)</f>
        <v>0</v>
      </c>
      <c r="AP114" s="124">
        <f>IF('Member Info'!F111&gt;'GP1 April 25'!$U$1,1,0)</f>
        <v>0</v>
      </c>
      <c r="AQ114" s="124">
        <f t="shared" si="39"/>
        <v>0</v>
      </c>
      <c r="AR114" s="124">
        <f t="shared" si="40"/>
        <v>0</v>
      </c>
      <c r="AS114" s="124">
        <f t="shared" si="41"/>
        <v>1</v>
      </c>
    </row>
    <row r="115" spans="1:45" x14ac:dyDescent="0.25">
      <c r="A115" s="4">
        <v>84</v>
      </c>
      <c r="B115" s="164">
        <f>'Member Info'!D112</f>
        <v>0</v>
      </c>
      <c r="C115" s="164">
        <f>'Member Info'!E112</f>
        <v>0</v>
      </c>
      <c r="D115" s="164" t="str">
        <f>'Member Info'!G112</f>
        <v/>
      </c>
      <c r="E115" s="165">
        <f>'Member Info'!B112</f>
        <v>0</v>
      </c>
      <c r="F115" s="242"/>
      <c r="G115" s="166" t="str">
        <f>IF(E115=0,"",('Member Info'!K112+'Member Info'!L112))</f>
        <v/>
      </c>
      <c r="H115" s="419"/>
      <c r="I115" s="419"/>
      <c r="J115" s="26"/>
      <c r="K115" s="26"/>
      <c r="L115" s="384" t="str">
        <f>IF(E115=0,"",IF('Member Info'!F112&gt;$U$1,CONCATENATE("Joined with practice on ", TEXT('Member Info'!F112, "DD/MM/YYYY")),IF('Member Info'!N112&lt;&gt;"",IF('Member Info'!N112&lt;$T$1,CONCATENATE("Left Scheme on ", TEXT('Member Info'!N112, "DD/MM/YYYY")),IF(OR(G115="",G115=0),"Error Detected, No rate entered",IF(E115=0,"",IF(F115="","Error Detected, No Pensionable pay",IF(AS115=1,"No Part Time Status Entered",IF(AR115=1,"No Part Time Hours Entered",IF(ISERROR(AD115)," Unknown Values entered.",IF(V115+W115&lt;1,"Acceptable",IF(T115+U115=200, "No Contributions Entered", IF(M115="","Error Detected, Choose reason&gt;",IF(Z115="1",IF(V115=1,"Please Enter Deemed Pensionable Pay","Add Any Relevant Details Above"),"Please Give Details Above"))))))))))),IF(OR(G115="",G115=0),"Error Detected, No rate entered",IF(E115=0,"",IF(F115="","Error Detected, No Pensionable pay",IF(AS115=1,"No Part Time Status Entered",IF(AR115=1,"No Part Time Hours Entered",IF(ISERROR(AD115)," Unknown Values entered.",IF(V115+W115&lt;1,"Acceptable",IF(T115+U115=200, "No Contributions Entered", IF(M115="","Error Detected, Choose reason&gt;",IF(Z115="1",IF(V115=1,"Please Enter Deemed Pensionable Pay","Add relevant Details Above"),"Please give details Above")))))))))))))</f>
        <v/>
      </c>
      <c r="M115" s="260"/>
      <c r="N115" s="91"/>
      <c r="O115" s="91" t="str">
        <f t="shared" si="22"/>
        <v/>
      </c>
      <c r="P115" s="94">
        <f t="shared" si="23"/>
        <v>0</v>
      </c>
      <c r="Q115" s="94">
        <f t="shared" si="23"/>
        <v>0</v>
      </c>
      <c r="R115" s="218">
        <f>(ROUND((F115/100*'Member Info'!$W$2), 2))</f>
        <v>0</v>
      </c>
      <c r="S115" s="218" t="e">
        <f t="shared" si="24"/>
        <v>#VALUE!</v>
      </c>
      <c r="T115" s="218" t="str">
        <f t="shared" si="25"/>
        <v/>
      </c>
      <c r="U115" s="227" t="str">
        <f t="shared" si="26"/>
        <v/>
      </c>
      <c r="V115" s="228" t="str">
        <f t="shared" si="27"/>
        <v/>
      </c>
      <c r="W115" s="228" t="str">
        <f t="shared" si="28"/>
        <v/>
      </c>
      <c r="X115" s="222">
        <f t="shared" si="29"/>
        <v>0</v>
      </c>
      <c r="Y115" s="110">
        <f t="shared" si="30"/>
        <v>0</v>
      </c>
      <c r="Z115" s="235" t="str">
        <f t="shared" si="31"/>
        <v/>
      </c>
      <c r="AA115" s="240" t="b">
        <f t="shared" si="32"/>
        <v>0</v>
      </c>
      <c r="AB115" s="235">
        <f t="shared" si="33"/>
        <v>0</v>
      </c>
      <c r="AC115" s="235">
        <f>IF('Member Info'!N112="",1,"")</f>
        <v>1</v>
      </c>
      <c r="AD115" s="243" t="e">
        <f t="shared" si="34"/>
        <v>#VALUE!</v>
      </c>
      <c r="AE115" s="130" t="str">
        <f t="shared" si="21"/>
        <v/>
      </c>
      <c r="AF115" s="124">
        <f t="shared" si="35"/>
        <v>1</v>
      </c>
      <c r="AG115" s="124" t="str">
        <f>IF('Member Info'!N112&lt;&gt;"",IF(AND('Member Info'!N112&lt;=$U$1,'Member Info'!N112&gt;=$T$1),1,0),"")</f>
        <v/>
      </c>
      <c r="AI115" s="124" t="b">
        <f t="shared" si="36"/>
        <v>0</v>
      </c>
      <c r="AJ115" s="124">
        <f t="shared" si="37"/>
        <v>0</v>
      </c>
      <c r="AL115" s="124">
        <f t="shared" si="38"/>
        <v>0</v>
      </c>
      <c r="AM115" s="124">
        <f>IF('Member Info'!F112&gt;$T$1,1,0)</f>
        <v>0</v>
      </c>
      <c r="AN115" s="124" t="b">
        <f>IF(ISERROR(T115),ERROR.TYPE(#REF!)=ERROR.TYPE(T115),FALSE)</f>
        <v>0</v>
      </c>
      <c r="AO115" s="124" t="b">
        <f>IF(ISERROR(U115),ERROR.TYPE(#REF!)=ERROR.TYPE(U115),FALSE)</f>
        <v>0</v>
      </c>
      <c r="AP115" s="124">
        <f>IF('Member Info'!F112&gt;'GP1 April 25'!$U$1,1,0)</f>
        <v>0</v>
      </c>
      <c r="AQ115" s="124">
        <f t="shared" si="39"/>
        <v>0</v>
      </c>
      <c r="AR115" s="124">
        <f t="shared" si="40"/>
        <v>0</v>
      </c>
      <c r="AS115" s="124">
        <f t="shared" si="41"/>
        <v>1</v>
      </c>
    </row>
    <row r="116" spans="1:45" x14ac:dyDescent="0.25">
      <c r="A116" s="4">
        <v>85</v>
      </c>
      <c r="B116" s="164">
        <f>'Member Info'!D113</f>
        <v>0</v>
      </c>
      <c r="C116" s="164">
        <f>'Member Info'!E113</f>
        <v>0</v>
      </c>
      <c r="D116" s="164" t="str">
        <f>'Member Info'!G113</f>
        <v/>
      </c>
      <c r="E116" s="165">
        <f>'Member Info'!B113</f>
        <v>0</v>
      </c>
      <c r="F116" s="242"/>
      <c r="G116" s="166" t="str">
        <f>IF(E116=0,"",('Member Info'!K113+'Member Info'!L113))</f>
        <v/>
      </c>
      <c r="H116" s="419"/>
      <c r="I116" s="419"/>
      <c r="J116" s="26"/>
      <c r="K116" s="26"/>
      <c r="L116" s="384" t="str">
        <f>IF(E116=0,"",IF('Member Info'!F113&gt;$U$1,CONCATENATE("Joined with practice on ", TEXT('Member Info'!F113, "DD/MM/YYYY")),IF('Member Info'!N113&lt;&gt;"",IF('Member Info'!N113&lt;$T$1,CONCATENATE("Left Scheme on ", TEXT('Member Info'!N113, "DD/MM/YYYY")),IF(OR(G116="",G116=0),"Error Detected, No rate entered",IF(E116=0,"",IF(F116="","Error Detected, No Pensionable pay",IF(AS116=1,"No Part Time Status Entered",IF(AR116=1,"No Part Time Hours Entered",IF(ISERROR(AD116)," Unknown Values entered.",IF(V116+W116&lt;1,"Acceptable",IF(T116+U116=200, "No Contributions Entered", IF(M116="","Error Detected, Choose reason&gt;",IF(Z116="1",IF(V116=1,"Please Enter Deemed Pensionable Pay","Add Any Relevant Details Above"),"Please Give Details Above"))))))))))),IF(OR(G116="",G116=0),"Error Detected, No rate entered",IF(E116=0,"",IF(F116="","Error Detected, No Pensionable pay",IF(AS116=1,"No Part Time Status Entered",IF(AR116=1,"No Part Time Hours Entered",IF(ISERROR(AD116)," Unknown Values entered.",IF(V116+W116&lt;1,"Acceptable",IF(T116+U116=200, "No Contributions Entered", IF(M116="","Error Detected, Choose reason&gt;",IF(Z116="1",IF(V116=1,"Please Enter Deemed Pensionable Pay","Add relevant Details Above"),"Please give details Above")))))))))))))</f>
        <v/>
      </c>
      <c r="M116" s="260"/>
      <c r="N116" s="91"/>
      <c r="O116" s="91" t="str">
        <f t="shared" si="22"/>
        <v/>
      </c>
      <c r="P116" s="94">
        <f t="shared" si="23"/>
        <v>0</v>
      </c>
      <c r="Q116" s="94">
        <f t="shared" si="23"/>
        <v>0</v>
      </c>
      <c r="R116" s="218">
        <f>(ROUND((F116/100*'Member Info'!$W$2), 2))</f>
        <v>0</v>
      </c>
      <c r="S116" s="218" t="e">
        <f t="shared" si="24"/>
        <v>#VALUE!</v>
      </c>
      <c r="T116" s="218" t="str">
        <f t="shared" si="25"/>
        <v/>
      </c>
      <c r="U116" s="227" t="str">
        <f t="shared" si="26"/>
        <v/>
      </c>
      <c r="V116" s="228" t="str">
        <f t="shared" si="27"/>
        <v/>
      </c>
      <c r="W116" s="228" t="str">
        <f t="shared" si="28"/>
        <v/>
      </c>
      <c r="X116" s="222">
        <f t="shared" si="29"/>
        <v>0</v>
      </c>
      <c r="Y116" s="110">
        <f t="shared" si="30"/>
        <v>0</v>
      </c>
      <c r="Z116" s="235" t="str">
        <f t="shared" si="31"/>
        <v/>
      </c>
      <c r="AA116" s="240" t="b">
        <f t="shared" si="32"/>
        <v>0</v>
      </c>
      <c r="AB116" s="235">
        <f t="shared" si="33"/>
        <v>0</v>
      </c>
      <c r="AC116" s="235">
        <f>IF('Member Info'!N113="",1,"")</f>
        <v>1</v>
      </c>
      <c r="AD116" s="243" t="e">
        <f t="shared" si="34"/>
        <v>#VALUE!</v>
      </c>
      <c r="AE116" s="130" t="str">
        <f t="shared" si="21"/>
        <v/>
      </c>
      <c r="AF116" s="124">
        <f t="shared" si="35"/>
        <v>1</v>
      </c>
      <c r="AG116" s="124" t="str">
        <f>IF('Member Info'!N113&lt;&gt;"",IF(AND('Member Info'!N113&lt;=$U$1,'Member Info'!N113&gt;=$T$1),1,0),"")</f>
        <v/>
      </c>
      <c r="AI116" s="124" t="b">
        <f t="shared" si="36"/>
        <v>0</v>
      </c>
      <c r="AJ116" s="124">
        <f t="shared" si="37"/>
        <v>0</v>
      </c>
      <c r="AL116" s="124">
        <f t="shared" si="38"/>
        <v>0</v>
      </c>
      <c r="AM116" s="124">
        <f>IF('Member Info'!F113&gt;$T$1,1,0)</f>
        <v>0</v>
      </c>
      <c r="AN116" s="124" t="b">
        <f>IF(ISERROR(T116),ERROR.TYPE(#REF!)=ERROR.TYPE(T116),FALSE)</f>
        <v>0</v>
      </c>
      <c r="AO116" s="124" t="b">
        <f>IF(ISERROR(U116),ERROR.TYPE(#REF!)=ERROR.TYPE(U116),FALSE)</f>
        <v>0</v>
      </c>
      <c r="AP116" s="124">
        <f>IF('Member Info'!F113&gt;'GP1 April 25'!$U$1,1,0)</f>
        <v>0</v>
      </c>
      <c r="AQ116" s="124">
        <f t="shared" si="39"/>
        <v>0</v>
      </c>
      <c r="AR116" s="124">
        <f t="shared" si="40"/>
        <v>0</v>
      </c>
      <c r="AS116" s="124">
        <f t="shared" si="41"/>
        <v>1</v>
      </c>
    </row>
    <row r="117" spans="1:45" x14ac:dyDescent="0.25">
      <c r="A117" s="4">
        <v>86</v>
      </c>
      <c r="B117" s="164">
        <f>'Member Info'!D114</f>
        <v>0</v>
      </c>
      <c r="C117" s="164">
        <f>'Member Info'!E114</f>
        <v>0</v>
      </c>
      <c r="D117" s="164" t="str">
        <f>'Member Info'!G114</f>
        <v/>
      </c>
      <c r="E117" s="165">
        <f>'Member Info'!B114</f>
        <v>0</v>
      </c>
      <c r="F117" s="242"/>
      <c r="G117" s="166" t="str">
        <f>IF(E117=0,"",('Member Info'!K114+'Member Info'!L114))</f>
        <v/>
      </c>
      <c r="H117" s="419"/>
      <c r="I117" s="419"/>
      <c r="J117" s="26"/>
      <c r="K117" s="26"/>
      <c r="L117" s="384" t="str">
        <f>IF(E117=0,"",IF('Member Info'!F114&gt;$U$1,CONCATENATE("Joined with practice on ", TEXT('Member Info'!F114, "DD/MM/YYYY")),IF('Member Info'!N114&lt;&gt;"",IF('Member Info'!N114&lt;$T$1,CONCATENATE("Left Scheme on ", TEXT('Member Info'!N114, "DD/MM/YYYY")),IF(OR(G117="",G117=0),"Error Detected, No rate entered",IF(E117=0,"",IF(F117="","Error Detected, No Pensionable pay",IF(AS117=1,"No Part Time Status Entered",IF(AR117=1,"No Part Time Hours Entered",IF(ISERROR(AD117)," Unknown Values entered.",IF(V117+W117&lt;1,"Acceptable",IF(T117+U117=200, "No Contributions Entered", IF(M117="","Error Detected, Choose reason&gt;",IF(Z117="1",IF(V117=1,"Please Enter Deemed Pensionable Pay","Add Any Relevant Details Above"),"Please Give Details Above"))))))))))),IF(OR(G117="",G117=0),"Error Detected, No rate entered",IF(E117=0,"",IF(F117="","Error Detected, No Pensionable pay",IF(AS117=1,"No Part Time Status Entered",IF(AR117=1,"No Part Time Hours Entered",IF(ISERROR(AD117)," Unknown Values entered.",IF(V117+W117&lt;1,"Acceptable",IF(T117+U117=200, "No Contributions Entered", IF(M117="","Error Detected, Choose reason&gt;",IF(Z117="1",IF(V117=1,"Please Enter Deemed Pensionable Pay","Add relevant Details Above"),"Please give details Above")))))))))))))</f>
        <v/>
      </c>
      <c r="M117" s="260"/>
      <c r="N117" s="91"/>
      <c r="O117" s="91" t="str">
        <f t="shared" si="22"/>
        <v/>
      </c>
      <c r="P117" s="94">
        <f t="shared" si="23"/>
        <v>0</v>
      </c>
      <c r="Q117" s="94">
        <f t="shared" si="23"/>
        <v>0</v>
      </c>
      <c r="R117" s="218">
        <f>(ROUND((F117/100*'Member Info'!$W$2), 2))</f>
        <v>0</v>
      </c>
      <c r="S117" s="218" t="e">
        <f t="shared" si="24"/>
        <v>#VALUE!</v>
      </c>
      <c r="T117" s="218" t="str">
        <f t="shared" si="25"/>
        <v/>
      </c>
      <c r="U117" s="227" t="str">
        <f t="shared" si="26"/>
        <v/>
      </c>
      <c r="V117" s="228" t="str">
        <f t="shared" si="27"/>
        <v/>
      </c>
      <c r="W117" s="228" t="str">
        <f t="shared" si="28"/>
        <v/>
      </c>
      <c r="X117" s="222">
        <f t="shared" si="29"/>
        <v>0</v>
      </c>
      <c r="Y117" s="110">
        <f t="shared" si="30"/>
        <v>0</v>
      </c>
      <c r="Z117" s="235" t="str">
        <f t="shared" si="31"/>
        <v/>
      </c>
      <c r="AA117" s="240" t="b">
        <f t="shared" si="32"/>
        <v>0</v>
      </c>
      <c r="AB117" s="235">
        <f t="shared" si="33"/>
        <v>0</v>
      </c>
      <c r="AC117" s="235">
        <f>IF('Member Info'!N114="",1,"")</f>
        <v>1</v>
      </c>
      <c r="AD117" s="243" t="e">
        <f t="shared" si="34"/>
        <v>#VALUE!</v>
      </c>
      <c r="AE117" s="130" t="str">
        <f t="shared" si="21"/>
        <v/>
      </c>
      <c r="AF117" s="124">
        <f t="shared" si="35"/>
        <v>1</v>
      </c>
      <c r="AG117" s="124" t="str">
        <f>IF('Member Info'!N114&lt;&gt;"",IF(AND('Member Info'!N114&lt;=$U$1,'Member Info'!N114&gt;=$T$1),1,0),"")</f>
        <v/>
      </c>
      <c r="AI117" s="124" t="b">
        <f t="shared" si="36"/>
        <v>0</v>
      </c>
      <c r="AJ117" s="124">
        <f t="shared" si="37"/>
        <v>0</v>
      </c>
      <c r="AL117" s="124">
        <f t="shared" si="38"/>
        <v>0</v>
      </c>
      <c r="AM117" s="124">
        <f>IF('Member Info'!F114&gt;$T$1,1,0)</f>
        <v>0</v>
      </c>
      <c r="AN117" s="124" t="b">
        <f>IF(ISERROR(T117),ERROR.TYPE(#REF!)=ERROR.TYPE(T117),FALSE)</f>
        <v>0</v>
      </c>
      <c r="AO117" s="124" t="b">
        <f>IF(ISERROR(U117),ERROR.TYPE(#REF!)=ERROR.TYPE(U117),FALSE)</f>
        <v>0</v>
      </c>
      <c r="AP117" s="124">
        <f>IF('Member Info'!F114&gt;'GP1 April 25'!$U$1,1,0)</f>
        <v>0</v>
      </c>
      <c r="AQ117" s="124">
        <f t="shared" si="39"/>
        <v>0</v>
      </c>
      <c r="AR117" s="124">
        <f t="shared" si="40"/>
        <v>0</v>
      </c>
      <c r="AS117" s="124">
        <f t="shared" si="41"/>
        <v>1</v>
      </c>
    </row>
    <row r="118" spans="1:45" x14ac:dyDescent="0.25">
      <c r="A118" s="4">
        <v>87</v>
      </c>
      <c r="B118" s="164">
        <f>'Member Info'!D115</f>
        <v>0</v>
      </c>
      <c r="C118" s="164">
        <f>'Member Info'!E115</f>
        <v>0</v>
      </c>
      <c r="D118" s="164" t="str">
        <f>'Member Info'!G115</f>
        <v/>
      </c>
      <c r="E118" s="165">
        <f>'Member Info'!B115</f>
        <v>0</v>
      </c>
      <c r="F118" s="242"/>
      <c r="G118" s="166" t="str">
        <f>IF(E118=0,"",('Member Info'!K115+'Member Info'!L115))</f>
        <v/>
      </c>
      <c r="H118" s="419"/>
      <c r="I118" s="419"/>
      <c r="J118" s="26"/>
      <c r="K118" s="26"/>
      <c r="L118" s="384" t="str">
        <f>IF(E118=0,"",IF('Member Info'!F115&gt;$U$1,CONCATENATE("Joined with practice on ", TEXT('Member Info'!F115, "DD/MM/YYYY")),IF('Member Info'!N115&lt;&gt;"",IF('Member Info'!N115&lt;$T$1,CONCATENATE("Left Scheme on ", TEXT('Member Info'!N115, "DD/MM/YYYY")),IF(OR(G118="",G118=0),"Error Detected, No rate entered",IF(E118=0,"",IF(F118="","Error Detected, No Pensionable pay",IF(AS118=1,"No Part Time Status Entered",IF(AR118=1,"No Part Time Hours Entered",IF(ISERROR(AD118)," Unknown Values entered.",IF(V118+W118&lt;1,"Acceptable",IF(T118+U118=200, "No Contributions Entered", IF(M118="","Error Detected, Choose reason&gt;",IF(Z118="1",IF(V118=1,"Please Enter Deemed Pensionable Pay","Add Any Relevant Details Above"),"Please Give Details Above"))))))))))),IF(OR(G118="",G118=0),"Error Detected, No rate entered",IF(E118=0,"",IF(F118="","Error Detected, No Pensionable pay",IF(AS118=1,"No Part Time Status Entered",IF(AR118=1,"No Part Time Hours Entered",IF(ISERROR(AD118)," Unknown Values entered.",IF(V118+W118&lt;1,"Acceptable",IF(T118+U118=200, "No Contributions Entered", IF(M118="","Error Detected, Choose reason&gt;",IF(Z118="1",IF(V118=1,"Please Enter Deemed Pensionable Pay","Add relevant Details Above"),"Please give details Above")))))))))))))</f>
        <v/>
      </c>
      <c r="M118" s="260"/>
      <c r="N118" s="91"/>
      <c r="O118" s="91" t="str">
        <f t="shared" si="22"/>
        <v/>
      </c>
      <c r="P118" s="94">
        <f t="shared" si="23"/>
        <v>0</v>
      </c>
      <c r="Q118" s="94">
        <f t="shared" si="23"/>
        <v>0</v>
      </c>
      <c r="R118" s="218">
        <f>(ROUND((F118/100*'Member Info'!$W$2), 2))</f>
        <v>0</v>
      </c>
      <c r="S118" s="218" t="e">
        <f t="shared" si="24"/>
        <v>#VALUE!</v>
      </c>
      <c r="T118" s="218" t="str">
        <f t="shared" si="25"/>
        <v/>
      </c>
      <c r="U118" s="227" t="str">
        <f t="shared" si="26"/>
        <v/>
      </c>
      <c r="V118" s="228" t="str">
        <f t="shared" si="27"/>
        <v/>
      </c>
      <c r="W118" s="228" t="str">
        <f t="shared" si="28"/>
        <v/>
      </c>
      <c r="X118" s="222">
        <f t="shared" si="29"/>
        <v>0</v>
      </c>
      <c r="Y118" s="110">
        <f t="shared" si="30"/>
        <v>0</v>
      </c>
      <c r="Z118" s="235" t="str">
        <f t="shared" si="31"/>
        <v/>
      </c>
      <c r="AA118" s="240" t="b">
        <f t="shared" si="32"/>
        <v>0</v>
      </c>
      <c r="AB118" s="235">
        <f t="shared" si="33"/>
        <v>0</v>
      </c>
      <c r="AC118" s="235">
        <f>IF('Member Info'!N115="",1,"")</f>
        <v>1</v>
      </c>
      <c r="AD118" s="243" t="e">
        <f t="shared" si="34"/>
        <v>#VALUE!</v>
      </c>
      <c r="AE118" s="130" t="str">
        <f t="shared" si="21"/>
        <v/>
      </c>
      <c r="AF118" s="124">
        <f t="shared" si="35"/>
        <v>1</v>
      </c>
      <c r="AG118" s="124" t="str">
        <f>IF('Member Info'!N115&lt;&gt;"",IF(AND('Member Info'!N115&lt;=$U$1,'Member Info'!N115&gt;=$T$1),1,0),"")</f>
        <v/>
      </c>
      <c r="AI118" s="124" t="b">
        <f t="shared" si="36"/>
        <v>0</v>
      </c>
      <c r="AJ118" s="124">
        <f t="shared" si="37"/>
        <v>0</v>
      </c>
      <c r="AL118" s="124">
        <f t="shared" si="38"/>
        <v>0</v>
      </c>
      <c r="AM118" s="124">
        <f>IF('Member Info'!F115&gt;$T$1,1,0)</f>
        <v>0</v>
      </c>
      <c r="AN118" s="124" t="b">
        <f>IF(ISERROR(T118),ERROR.TYPE(#REF!)=ERROR.TYPE(T118),FALSE)</f>
        <v>0</v>
      </c>
      <c r="AO118" s="124" t="b">
        <f>IF(ISERROR(U118),ERROR.TYPE(#REF!)=ERROR.TYPE(U118),FALSE)</f>
        <v>0</v>
      </c>
      <c r="AP118" s="124">
        <f>IF('Member Info'!F115&gt;'GP1 April 25'!$U$1,1,0)</f>
        <v>0</v>
      </c>
      <c r="AQ118" s="124">
        <f t="shared" si="39"/>
        <v>0</v>
      </c>
      <c r="AR118" s="124">
        <f t="shared" si="40"/>
        <v>0</v>
      </c>
      <c r="AS118" s="124">
        <f t="shared" si="41"/>
        <v>1</v>
      </c>
    </row>
    <row r="119" spans="1:45" x14ac:dyDescent="0.25">
      <c r="A119" s="4">
        <v>88</v>
      </c>
      <c r="B119" s="164">
        <f>'Member Info'!D116</f>
        <v>0</v>
      </c>
      <c r="C119" s="164">
        <f>'Member Info'!E116</f>
        <v>0</v>
      </c>
      <c r="D119" s="164" t="str">
        <f>'Member Info'!G116</f>
        <v/>
      </c>
      <c r="E119" s="165">
        <f>'Member Info'!B116</f>
        <v>0</v>
      </c>
      <c r="F119" s="242"/>
      <c r="G119" s="166" t="str">
        <f>IF(E119=0,"",('Member Info'!K116+'Member Info'!L116))</f>
        <v/>
      </c>
      <c r="H119" s="419"/>
      <c r="I119" s="419"/>
      <c r="J119" s="26"/>
      <c r="K119" s="26"/>
      <c r="L119" s="384" t="str">
        <f>IF(E119=0,"",IF('Member Info'!F116&gt;$U$1,CONCATENATE("Joined with practice on ", TEXT('Member Info'!F116, "DD/MM/YYYY")),IF('Member Info'!N116&lt;&gt;"",IF('Member Info'!N116&lt;$T$1,CONCATENATE("Left Scheme on ", TEXT('Member Info'!N116, "DD/MM/YYYY")),IF(OR(G119="",G119=0),"Error Detected, No rate entered",IF(E119=0,"",IF(F119="","Error Detected, No Pensionable pay",IF(AS119=1,"No Part Time Status Entered",IF(AR119=1,"No Part Time Hours Entered",IF(ISERROR(AD119)," Unknown Values entered.",IF(V119+W119&lt;1,"Acceptable",IF(T119+U119=200, "No Contributions Entered", IF(M119="","Error Detected, Choose reason&gt;",IF(Z119="1",IF(V119=1,"Please Enter Deemed Pensionable Pay","Add Any Relevant Details Above"),"Please Give Details Above"))))))))))),IF(OR(G119="",G119=0),"Error Detected, No rate entered",IF(E119=0,"",IF(F119="","Error Detected, No Pensionable pay",IF(AS119=1,"No Part Time Status Entered",IF(AR119=1,"No Part Time Hours Entered",IF(ISERROR(AD119)," Unknown Values entered.",IF(V119+W119&lt;1,"Acceptable",IF(T119+U119=200, "No Contributions Entered", IF(M119="","Error Detected, Choose reason&gt;",IF(Z119="1",IF(V119=1,"Please Enter Deemed Pensionable Pay","Add relevant Details Above"),"Please give details Above")))))))))))))</f>
        <v/>
      </c>
      <c r="M119" s="260"/>
      <c r="N119" s="91"/>
      <c r="O119" s="91" t="str">
        <f t="shared" si="22"/>
        <v/>
      </c>
      <c r="P119" s="94">
        <f t="shared" si="23"/>
        <v>0</v>
      </c>
      <c r="Q119" s="94">
        <f t="shared" si="23"/>
        <v>0</v>
      </c>
      <c r="R119" s="218">
        <f>(ROUND((F119/100*'Member Info'!$W$2), 2))</f>
        <v>0</v>
      </c>
      <c r="S119" s="218" t="e">
        <f t="shared" si="24"/>
        <v>#VALUE!</v>
      </c>
      <c r="T119" s="218" t="str">
        <f t="shared" si="25"/>
        <v/>
      </c>
      <c r="U119" s="227" t="str">
        <f t="shared" si="26"/>
        <v/>
      </c>
      <c r="V119" s="228" t="str">
        <f t="shared" si="27"/>
        <v/>
      </c>
      <c r="W119" s="228" t="str">
        <f t="shared" si="28"/>
        <v/>
      </c>
      <c r="X119" s="222">
        <f t="shared" si="29"/>
        <v>0</v>
      </c>
      <c r="Y119" s="110">
        <f t="shared" si="30"/>
        <v>0</v>
      </c>
      <c r="Z119" s="235" t="str">
        <f t="shared" si="31"/>
        <v/>
      </c>
      <c r="AA119" s="240" t="b">
        <f t="shared" si="32"/>
        <v>0</v>
      </c>
      <c r="AB119" s="235">
        <f t="shared" si="33"/>
        <v>0</v>
      </c>
      <c r="AC119" s="235">
        <f>IF('Member Info'!N116="",1,"")</f>
        <v>1</v>
      </c>
      <c r="AD119" s="243" t="e">
        <f t="shared" si="34"/>
        <v>#VALUE!</v>
      </c>
      <c r="AE119" s="130" t="str">
        <f t="shared" si="21"/>
        <v/>
      </c>
      <c r="AF119" s="124">
        <f t="shared" si="35"/>
        <v>1</v>
      </c>
      <c r="AG119" s="124" t="str">
        <f>IF('Member Info'!N116&lt;&gt;"",IF(AND('Member Info'!N116&lt;=$U$1,'Member Info'!N116&gt;=$T$1),1,0),"")</f>
        <v/>
      </c>
      <c r="AI119" s="124" t="b">
        <f t="shared" si="36"/>
        <v>0</v>
      </c>
      <c r="AJ119" s="124">
        <f t="shared" si="37"/>
        <v>0</v>
      </c>
      <c r="AL119" s="124">
        <f t="shared" si="38"/>
        <v>0</v>
      </c>
      <c r="AM119" s="124">
        <f>IF('Member Info'!F116&gt;$T$1,1,0)</f>
        <v>0</v>
      </c>
      <c r="AN119" s="124" t="b">
        <f>IF(ISERROR(T119),ERROR.TYPE(#REF!)=ERROR.TYPE(T119),FALSE)</f>
        <v>0</v>
      </c>
      <c r="AO119" s="124" t="b">
        <f>IF(ISERROR(U119),ERROR.TYPE(#REF!)=ERROR.TYPE(U119),FALSE)</f>
        <v>0</v>
      </c>
      <c r="AP119" s="124">
        <f>IF('Member Info'!F116&gt;'GP1 April 25'!$U$1,1,0)</f>
        <v>0</v>
      </c>
      <c r="AQ119" s="124">
        <f t="shared" si="39"/>
        <v>0</v>
      </c>
      <c r="AR119" s="124">
        <f t="shared" si="40"/>
        <v>0</v>
      </c>
      <c r="AS119" s="124">
        <f t="shared" si="41"/>
        <v>1</v>
      </c>
    </row>
    <row r="120" spans="1:45" x14ac:dyDescent="0.25">
      <c r="A120" s="4">
        <v>89</v>
      </c>
      <c r="B120" s="164">
        <f>'Member Info'!D117</f>
        <v>0</v>
      </c>
      <c r="C120" s="164">
        <f>'Member Info'!E117</f>
        <v>0</v>
      </c>
      <c r="D120" s="164" t="str">
        <f>'Member Info'!G117</f>
        <v/>
      </c>
      <c r="E120" s="165">
        <f>'Member Info'!B117</f>
        <v>0</v>
      </c>
      <c r="F120" s="242"/>
      <c r="G120" s="166" t="str">
        <f>IF(E120=0,"",('Member Info'!K117+'Member Info'!L117))</f>
        <v/>
      </c>
      <c r="H120" s="419"/>
      <c r="I120" s="419"/>
      <c r="J120" s="26"/>
      <c r="K120" s="26"/>
      <c r="L120" s="384" t="str">
        <f>IF(E120=0,"",IF('Member Info'!F117&gt;$U$1,CONCATENATE("Joined with practice on ", TEXT('Member Info'!F117, "DD/MM/YYYY")),IF('Member Info'!N117&lt;&gt;"",IF('Member Info'!N117&lt;$T$1,CONCATENATE("Left Scheme on ", TEXT('Member Info'!N117, "DD/MM/YYYY")),IF(OR(G120="",G120=0),"Error Detected, No rate entered",IF(E120=0,"",IF(F120="","Error Detected, No Pensionable pay",IF(AS120=1,"No Part Time Status Entered",IF(AR120=1,"No Part Time Hours Entered",IF(ISERROR(AD120)," Unknown Values entered.",IF(V120+W120&lt;1,"Acceptable",IF(T120+U120=200, "No Contributions Entered", IF(M120="","Error Detected, Choose reason&gt;",IF(Z120="1",IF(V120=1,"Please Enter Deemed Pensionable Pay","Add Any Relevant Details Above"),"Please Give Details Above"))))))))))),IF(OR(G120="",G120=0),"Error Detected, No rate entered",IF(E120=0,"",IF(F120="","Error Detected, No Pensionable pay",IF(AS120=1,"No Part Time Status Entered",IF(AR120=1,"No Part Time Hours Entered",IF(ISERROR(AD120)," Unknown Values entered.",IF(V120+W120&lt;1,"Acceptable",IF(T120+U120=200, "No Contributions Entered", IF(M120="","Error Detected, Choose reason&gt;",IF(Z120="1",IF(V120=1,"Please Enter Deemed Pensionable Pay","Add relevant Details Above"),"Please give details Above")))))))))))))</f>
        <v/>
      </c>
      <c r="M120" s="260"/>
      <c r="N120" s="91"/>
      <c r="O120" s="91" t="str">
        <f t="shared" si="22"/>
        <v/>
      </c>
      <c r="P120" s="94">
        <f t="shared" si="23"/>
        <v>0</v>
      </c>
      <c r="Q120" s="94">
        <f t="shared" si="23"/>
        <v>0</v>
      </c>
      <c r="R120" s="218">
        <f>(ROUND((F120/100*'Member Info'!$W$2), 2))</f>
        <v>0</v>
      </c>
      <c r="S120" s="218" t="e">
        <f t="shared" si="24"/>
        <v>#VALUE!</v>
      </c>
      <c r="T120" s="218" t="str">
        <f t="shared" si="25"/>
        <v/>
      </c>
      <c r="U120" s="227" t="str">
        <f t="shared" si="26"/>
        <v/>
      </c>
      <c r="V120" s="228" t="str">
        <f t="shared" si="27"/>
        <v/>
      </c>
      <c r="W120" s="228" t="str">
        <f t="shared" si="28"/>
        <v/>
      </c>
      <c r="X120" s="222">
        <f t="shared" si="29"/>
        <v>0</v>
      </c>
      <c r="Y120" s="110">
        <f t="shared" si="30"/>
        <v>0</v>
      </c>
      <c r="Z120" s="235" t="str">
        <f t="shared" si="31"/>
        <v/>
      </c>
      <c r="AA120" s="240" t="b">
        <f t="shared" si="32"/>
        <v>0</v>
      </c>
      <c r="AB120" s="235">
        <f t="shared" si="33"/>
        <v>0</v>
      </c>
      <c r="AC120" s="235">
        <f>IF('Member Info'!N117="",1,"")</f>
        <v>1</v>
      </c>
      <c r="AD120" s="243" t="e">
        <f t="shared" si="34"/>
        <v>#VALUE!</v>
      </c>
      <c r="AE120" s="130" t="str">
        <f t="shared" si="21"/>
        <v/>
      </c>
      <c r="AF120" s="124">
        <f t="shared" si="35"/>
        <v>1</v>
      </c>
      <c r="AG120" s="124" t="str">
        <f>IF('Member Info'!N117&lt;&gt;"",IF(AND('Member Info'!N117&lt;=$U$1,'Member Info'!N117&gt;=$T$1),1,0),"")</f>
        <v/>
      </c>
      <c r="AI120" s="124" t="b">
        <f t="shared" si="36"/>
        <v>0</v>
      </c>
      <c r="AJ120" s="124">
        <f t="shared" si="37"/>
        <v>0</v>
      </c>
      <c r="AL120" s="124">
        <f t="shared" si="38"/>
        <v>0</v>
      </c>
      <c r="AM120" s="124">
        <f>IF('Member Info'!F117&gt;$T$1,1,0)</f>
        <v>0</v>
      </c>
      <c r="AN120" s="124" t="b">
        <f>IF(ISERROR(T120),ERROR.TYPE(#REF!)=ERROR.TYPE(T120),FALSE)</f>
        <v>0</v>
      </c>
      <c r="AO120" s="124" t="b">
        <f>IF(ISERROR(U120),ERROR.TYPE(#REF!)=ERROR.TYPE(U120),FALSE)</f>
        <v>0</v>
      </c>
      <c r="AP120" s="124">
        <f>IF('Member Info'!F117&gt;'GP1 April 25'!$U$1,1,0)</f>
        <v>0</v>
      </c>
      <c r="AQ120" s="124">
        <f t="shared" si="39"/>
        <v>0</v>
      </c>
      <c r="AR120" s="124">
        <f t="shared" si="40"/>
        <v>0</v>
      </c>
      <c r="AS120" s="124">
        <f t="shared" si="41"/>
        <v>1</v>
      </c>
    </row>
    <row r="121" spans="1:45" x14ac:dyDescent="0.25">
      <c r="A121" s="4">
        <v>90</v>
      </c>
      <c r="B121" s="164">
        <f>'Member Info'!D118</f>
        <v>0</v>
      </c>
      <c r="C121" s="164">
        <f>'Member Info'!E118</f>
        <v>0</v>
      </c>
      <c r="D121" s="164" t="str">
        <f>'Member Info'!G118</f>
        <v/>
      </c>
      <c r="E121" s="165">
        <f>'Member Info'!B118</f>
        <v>0</v>
      </c>
      <c r="F121" s="242"/>
      <c r="G121" s="166" t="str">
        <f>IF(E121=0,"",('Member Info'!K118+'Member Info'!L118))</f>
        <v/>
      </c>
      <c r="H121" s="419"/>
      <c r="I121" s="419"/>
      <c r="J121" s="26"/>
      <c r="K121" s="26"/>
      <c r="L121" s="384" t="str">
        <f>IF(E121=0,"",IF('Member Info'!F118&gt;$U$1,CONCATENATE("Joined with practice on ", TEXT('Member Info'!F118, "DD/MM/YYYY")),IF('Member Info'!N118&lt;&gt;"",IF('Member Info'!N118&lt;$T$1,CONCATENATE("Left Scheme on ", TEXT('Member Info'!N118, "DD/MM/YYYY")),IF(OR(G121="",G121=0),"Error Detected, No rate entered",IF(E121=0,"",IF(F121="","Error Detected, No Pensionable pay",IF(AS121=1,"No Part Time Status Entered",IF(AR121=1,"No Part Time Hours Entered",IF(ISERROR(AD121)," Unknown Values entered.",IF(V121+W121&lt;1,"Acceptable",IF(T121+U121=200, "No Contributions Entered", IF(M121="","Error Detected, Choose reason&gt;",IF(Z121="1",IF(V121=1,"Please Enter Deemed Pensionable Pay","Add Any Relevant Details Above"),"Please Give Details Above"))))))))))),IF(OR(G121="",G121=0),"Error Detected, No rate entered",IF(E121=0,"",IF(F121="","Error Detected, No Pensionable pay",IF(AS121=1,"No Part Time Status Entered",IF(AR121=1,"No Part Time Hours Entered",IF(ISERROR(AD121)," Unknown Values entered.",IF(V121+W121&lt;1,"Acceptable",IF(T121+U121=200, "No Contributions Entered", IF(M121="","Error Detected, Choose reason&gt;",IF(Z121="1",IF(V121=1,"Please Enter Deemed Pensionable Pay","Add relevant Details Above"),"Please give details Above")))))))))))))</f>
        <v/>
      </c>
      <c r="M121" s="260"/>
      <c r="N121" s="91"/>
      <c r="O121" s="91" t="str">
        <f t="shared" si="22"/>
        <v/>
      </c>
      <c r="P121" s="94">
        <f t="shared" si="23"/>
        <v>0</v>
      </c>
      <c r="Q121" s="94">
        <f t="shared" si="23"/>
        <v>0</v>
      </c>
      <c r="R121" s="218">
        <f>(ROUND((F121/100*'Member Info'!$W$2), 2))</f>
        <v>0</v>
      </c>
      <c r="S121" s="218" t="e">
        <f t="shared" si="24"/>
        <v>#VALUE!</v>
      </c>
      <c r="T121" s="218" t="str">
        <f t="shared" si="25"/>
        <v/>
      </c>
      <c r="U121" s="227" t="str">
        <f t="shared" si="26"/>
        <v/>
      </c>
      <c r="V121" s="228" t="str">
        <f t="shared" si="27"/>
        <v/>
      </c>
      <c r="W121" s="228" t="str">
        <f t="shared" si="28"/>
        <v/>
      </c>
      <c r="X121" s="222">
        <f t="shared" si="29"/>
        <v>0</v>
      </c>
      <c r="Y121" s="110">
        <f t="shared" si="30"/>
        <v>0</v>
      </c>
      <c r="Z121" s="235" t="str">
        <f t="shared" si="31"/>
        <v/>
      </c>
      <c r="AA121" s="240" t="b">
        <f t="shared" si="32"/>
        <v>0</v>
      </c>
      <c r="AB121" s="235">
        <f t="shared" si="33"/>
        <v>0</v>
      </c>
      <c r="AC121" s="235">
        <f>IF('Member Info'!N118="",1,"")</f>
        <v>1</v>
      </c>
      <c r="AD121" s="243" t="e">
        <f t="shared" si="34"/>
        <v>#VALUE!</v>
      </c>
      <c r="AE121" s="130" t="str">
        <f t="shared" si="21"/>
        <v/>
      </c>
      <c r="AF121" s="124">
        <f t="shared" si="35"/>
        <v>1</v>
      </c>
      <c r="AG121" s="124" t="str">
        <f>IF('Member Info'!N118&lt;&gt;"",IF(AND('Member Info'!N118&lt;=$U$1,'Member Info'!N118&gt;=$T$1),1,0),"")</f>
        <v/>
      </c>
      <c r="AI121" s="124" t="b">
        <f t="shared" si="36"/>
        <v>0</v>
      </c>
      <c r="AJ121" s="124">
        <f t="shared" si="37"/>
        <v>0</v>
      </c>
      <c r="AL121" s="124">
        <f t="shared" si="38"/>
        <v>0</v>
      </c>
      <c r="AM121" s="124">
        <f>IF('Member Info'!F118&gt;$T$1,1,0)</f>
        <v>0</v>
      </c>
      <c r="AN121" s="124" t="b">
        <f>IF(ISERROR(T121),ERROR.TYPE(#REF!)=ERROR.TYPE(T121),FALSE)</f>
        <v>0</v>
      </c>
      <c r="AO121" s="124" t="b">
        <f>IF(ISERROR(U121),ERROR.TYPE(#REF!)=ERROR.TYPE(U121),FALSE)</f>
        <v>0</v>
      </c>
      <c r="AP121" s="124">
        <f>IF('Member Info'!F118&gt;'GP1 April 25'!$U$1,1,0)</f>
        <v>0</v>
      </c>
      <c r="AQ121" s="124">
        <f t="shared" si="39"/>
        <v>0</v>
      </c>
      <c r="AR121" s="124">
        <f t="shared" si="40"/>
        <v>0</v>
      </c>
      <c r="AS121" s="124">
        <f t="shared" si="41"/>
        <v>1</v>
      </c>
    </row>
    <row r="122" spans="1:45" x14ac:dyDescent="0.25">
      <c r="A122" s="4">
        <v>91</v>
      </c>
      <c r="B122" s="164">
        <f>'Member Info'!D119</f>
        <v>0</v>
      </c>
      <c r="C122" s="164">
        <f>'Member Info'!E119</f>
        <v>0</v>
      </c>
      <c r="D122" s="164" t="str">
        <f>'Member Info'!G119</f>
        <v/>
      </c>
      <c r="E122" s="165">
        <f>'Member Info'!B119</f>
        <v>0</v>
      </c>
      <c r="F122" s="242"/>
      <c r="G122" s="166" t="str">
        <f>IF(E122=0,"",('Member Info'!K119+'Member Info'!L119))</f>
        <v/>
      </c>
      <c r="H122" s="419"/>
      <c r="I122" s="419"/>
      <c r="J122" s="26"/>
      <c r="K122" s="26"/>
      <c r="L122" s="384" t="str">
        <f>IF(E122=0,"",IF('Member Info'!F119&gt;$U$1,CONCATENATE("Joined with practice on ", TEXT('Member Info'!F119, "DD/MM/YYYY")),IF('Member Info'!N119&lt;&gt;"",IF('Member Info'!N119&lt;$T$1,CONCATENATE("Left Scheme on ", TEXT('Member Info'!N119, "DD/MM/YYYY")),IF(OR(G122="",G122=0),"Error Detected, No rate entered",IF(E122=0,"",IF(F122="","Error Detected, No Pensionable pay",IF(AS122=1,"No Part Time Status Entered",IF(AR122=1,"No Part Time Hours Entered",IF(ISERROR(AD122)," Unknown Values entered.",IF(V122+W122&lt;1,"Acceptable",IF(T122+U122=200, "No Contributions Entered", IF(M122="","Error Detected, Choose reason&gt;",IF(Z122="1",IF(V122=1,"Please Enter Deemed Pensionable Pay","Add Any Relevant Details Above"),"Please Give Details Above"))))))))))),IF(OR(G122="",G122=0),"Error Detected, No rate entered",IF(E122=0,"",IF(F122="","Error Detected, No Pensionable pay",IF(AS122=1,"No Part Time Status Entered",IF(AR122=1,"No Part Time Hours Entered",IF(ISERROR(AD122)," Unknown Values entered.",IF(V122+W122&lt;1,"Acceptable",IF(T122+U122=200, "No Contributions Entered", IF(M122="","Error Detected, Choose reason&gt;",IF(Z122="1",IF(V122=1,"Please Enter Deemed Pensionable Pay","Add relevant Details Above"),"Please give details Above")))))))))))))</f>
        <v/>
      </c>
      <c r="M122" s="260"/>
      <c r="N122" s="91"/>
      <c r="O122" s="91" t="str">
        <f t="shared" si="22"/>
        <v/>
      </c>
      <c r="P122" s="94">
        <f t="shared" si="23"/>
        <v>0</v>
      </c>
      <c r="Q122" s="94">
        <f t="shared" si="23"/>
        <v>0</v>
      </c>
      <c r="R122" s="218">
        <f>(ROUND((F122/100*'Member Info'!$W$2), 2))</f>
        <v>0</v>
      </c>
      <c r="S122" s="218" t="e">
        <f t="shared" si="24"/>
        <v>#VALUE!</v>
      </c>
      <c r="T122" s="218" t="str">
        <f t="shared" si="25"/>
        <v/>
      </c>
      <c r="U122" s="227" t="str">
        <f t="shared" si="26"/>
        <v/>
      </c>
      <c r="V122" s="228" t="str">
        <f t="shared" si="27"/>
        <v/>
      </c>
      <c r="W122" s="228" t="str">
        <f t="shared" si="28"/>
        <v/>
      </c>
      <c r="X122" s="222">
        <f t="shared" si="29"/>
        <v>0</v>
      </c>
      <c r="Y122" s="110">
        <f t="shared" si="30"/>
        <v>0</v>
      </c>
      <c r="Z122" s="235" t="str">
        <f t="shared" si="31"/>
        <v/>
      </c>
      <c r="AA122" s="240" t="b">
        <f t="shared" si="32"/>
        <v>0</v>
      </c>
      <c r="AB122" s="235">
        <f t="shared" si="33"/>
        <v>0</v>
      </c>
      <c r="AC122" s="235">
        <f>IF('Member Info'!N119="",1,"")</f>
        <v>1</v>
      </c>
      <c r="AD122" s="243" t="e">
        <f t="shared" si="34"/>
        <v>#VALUE!</v>
      </c>
      <c r="AE122" s="130" t="str">
        <f t="shared" si="21"/>
        <v/>
      </c>
      <c r="AF122" s="124">
        <f t="shared" si="35"/>
        <v>1</v>
      </c>
      <c r="AG122" s="124" t="str">
        <f>IF('Member Info'!N119&lt;&gt;"",IF(AND('Member Info'!N119&lt;=$U$1,'Member Info'!N119&gt;=$T$1),1,0),"")</f>
        <v/>
      </c>
      <c r="AI122" s="124" t="b">
        <f t="shared" si="36"/>
        <v>0</v>
      </c>
      <c r="AJ122" s="124">
        <f t="shared" si="37"/>
        <v>0</v>
      </c>
      <c r="AL122" s="124">
        <f t="shared" si="38"/>
        <v>0</v>
      </c>
      <c r="AM122" s="124">
        <f>IF('Member Info'!F119&gt;$T$1,1,0)</f>
        <v>0</v>
      </c>
      <c r="AN122" s="124" t="b">
        <f>IF(ISERROR(T122),ERROR.TYPE(#REF!)=ERROR.TYPE(T122),FALSE)</f>
        <v>0</v>
      </c>
      <c r="AO122" s="124" t="b">
        <f>IF(ISERROR(U122),ERROR.TYPE(#REF!)=ERROR.TYPE(U122),FALSE)</f>
        <v>0</v>
      </c>
      <c r="AP122" s="124">
        <f>IF('Member Info'!F119&gt;'GP1 April 25'!$U$1,1,0)</f>
        <v>0</v>
      </c>
      <c r="AQ122" s="124">
        <f t="shared" si="39"/>
        <v>0</v>
      </c>
      <c r="AR122" s="124">
        <f t="shared" si="40"/>
        <v>0</v>
      </c>
      <c r="AS122" s="124">
        <f t="shared" si="41"/>
        <v>1</v>
      </c>
    </row>
    <row r="123" spans="1:45" x14ac:dyDescent="0.25">
      <c r="A123" s="4">
        <v>92</v>
      </c>
      <c r="B123" s="164">
        <f>'Member Info'!D120</f>
        <v>0</v>
      </c>
      <c r="C123" s="164">
        <f>'Member Info'!E120</f>
        <v>0</v>
      </c>
      <c r="D123" s="164" t="str">
        <f>'Member Info'!G120</f>
        <v/>
      </c>
      <c r="E123" s="165">
        <f>'Member Info'!B120</f>
        <v>0</v>
      </c>
      <c r="F123" s="242"/>
      <c r="G123" s="166" t="str">
        <f>IF(E123=0,"",('Member Info'!K120+'Member Info'!L120))</f>
        <v/>
      </c>
      <c r="H123" s="419"/>
      <c r="I123" s="419"/>
      <c r="J123" s="26"/>
      <c r="K123" s="26"/>
      <c r="L123" s="384" t="str">
        <f>IF(E123=0,"",IF('Member Info'!F120&gt;$U$1,CONCATENATE("Joined with practice on ", TEXT('Member Info'!F120, "DD/MM/YYYY")),IF('Member Info'!N120&lt;&gt;"",IF('Member Info'!N120&lt;$T$1,CONCATENATE("Left Scheme on ", TEXT('Member Info'!N120, "DD/MM/YYYY")),IF(OR(G123="",G123=0),"Error Detected, No rate entered",IF(E123=0,"",IF(F123="","Error Detected, No Pensionable pay",IF(AS123=1,"No Part Time Status Entered",IF(AR123=1,"No Part Time Hours Entered",IF(ISERROR(AD123)," Unknown Values entered.",IF(V123+W123&lt;1,"Acceptable",IF(T123+U123=200, "No Contributions Entered", IF(M123="","Error Detected, Choose reason&gt;",IF(Z123="1",IF(V123=1,"Please Enter Deemed Pensionable Pay","Add Any Relevant Details Above"),"Please Give Details Above"))))))))))),IF(OR(G123="",G123=0),"Error Detected, No rate entered",IF(E123=0,"",IF(F123="","Error Detected, No Pensionable pay",IF(AS123=1,"No Part Time Status Entered",IF(AR123=1,"No Part Time Hours Entered",IF(ISERROR(AD123)," Unknown Values entered.",IF(V123+W123&lt;1,"Acceptable",IF(T123+U123=200, "No Contributions Entered", IF(M123="","Error Detected, Choose reason&gt;",IF(Z123="1",IF(V123=1,"Please Enter Deemed Pensionable Pay","Add relevant Details Above"),"Please give details Above")))))))))))))</f>
        <v/>
      </c>
      <c r="M123" s="260"/>
      <c r="N123" s="91"/>
      <c r="O123" s="91" t="str">
        <f t="shared" si="22"/>
        <v/>
      </c>
      <c r="P123" s="94">
        <f t="shared" si="23"/>
        <v>0</v>
      </c>
      <c r="Q123" s="94">
        <f t="shared" si="23"/>
        <v>0</v>
      </c>
      <c r="R123" s="218">
        <f>(ROUND((F123/100*'Member Info'!$W$2), 2))</f>
        <v>0</v>
      </c>
      <c r="S123" s="218" t="e">
        <f t="shared" si="24"/>
        <v>#VALUE!</v>
      </c>
      <c r="T123" s="218" t="str">
        <f t="shared" si="25"/>
        <v/>
      </c>
      <c r="U123" s="227" t="str">
        <f t="shared" si="26"/>
        <v/>
      </c>
      <c r="V123" s="228" t="str">
        <f t="shared" si="27"/>
        <v/>
      </c>
      <c r="W123" s="228" t="str">
        <f t="shared" si="28"/>
        <v/>
      </c>
      <c r="X123" s="222">
        <f t="shared" si="29"/>
        <v>0</v>
      </c>
      <c r="Y123" s="110">
        <f t="shared" si="30"/>
        <v>0</v>
      </c>
      <c r="Z123" s="235" t="str">
        <f t="shared" si="31"/>
        <v/>
      </c>
      <c r="AA123" s="240" t="b">
        <f t="shared" si="32"/>
        <v>0</v>
      </c>
      <c r="AB123" s="235">
        <f t="shared" si="33"/>
        <v>0</v>
      </c>
      <c r="AC123" s="235">
        <f>IF('Member Info'!N120="",1,"")</f>
        <v>1</v>
      </c>
      <c r="AD123" s="243" t="e">
        <f t="shared" si="34"/>
        <v>#VALUE!</v>
      </c>
      <c r="AE123" s="130" t="str">
        <f t="shared" si="21"/>
        <v/>
      </c>
      <c r="AF123" s="124">
        <f t="shared" si="35"/>
        <v>1</v>
      </c>
      <c r="AG123" s="124" t="str">
        <f>IF('Member Info'!N120&lt;&gt;"",IF(AND('Member Info'!N120&lt;=$U$1,'Member Info'!N120&gt;=$T$1),1,0),"")</f>
        <v/>
      </c>
      <c r="AI123" s="124" t="b">
        <f t="shared" si="36"/>
        <v>0</v>
      </c>
      <c r="AJ123" s="124">
        <f t="shared" si="37"/>
        <v>0</v>
      </c>
      <c r="AL123" s="124">
        <f t="shared" si="38"/>
        <v>0</v>
      </c>
      <c r="AM123" s="124">
        <f>IF('Member Info'!F120&gt;$T$1,1,0)</f>
        <v>0</v>
      </c>
      <c r="AN123" s="124" t="b">
        <f>IF(ISERROR(T123),ERROR.TYPE(#REF!)=ERROR.TYPE(T123),FALSE)</f>
        <v>0</v>
      </c>
      <c r="AO123" s="124" t="b">
        <f>IF(ISERROR(U123),ERROR.TYPE(#REF!)=ERROR.TYPE(U123),FALSE)</f>
        <v>0</v>
      </c>
      <c r="AP123" s="124">
        <f>IF('Member Info'!F120&gt;'GP1 April 25'!$U$1,1,0)</f>
        <v>0</v>
      </c>
      <c r="AQ123" s="124">
        <f t="shared" si="39"/>
        <v>0</v>
      </c>
      <c r="AR123" s="124">
        <f t="shared" si="40"/>
        <v>0</v>
      </c>
      <c r="AS123" s="124">
        <f t="shared" si="41"/>
        <v>1</v>
      </c>
    </row>
    <row r="124" spans="1:45" x14ac:dyDescent="0.25">
      <c r="A124" s="4">
        <v>93</v>
      </c>
      <c r="B124" s="164">
        <f>'Member Info'!D121</f>
        <v>0</v>
      </c>
      <c r="C124" s="164">
        <f>'Member Info'!E121</f>
        <v>0</v>
      </c>
      <c r="D124" s="164" t="str">
        <f>'Member Info'!G121</f>
        <v/>
      </c>
      <c r="E124" s="165">
        <f>'Member Info'!B121</f>
        <v>0</v>
      </c>
      <c r="F124" s="242"/>
      <c r="G124" s="166" t="str">
        <f>IF(E124=0,"",('Member Info'!K121+'Member Info'!L121))</f>
        <v/>
      </c>
      <c r="H124" s="419"/>
      <c r="I124" s="419"/>
      <c r="J124" s="26"/>
      <c r="K124" s="26"/>
      <c r="L124" s="384" t="str">
        <f>IF(E124=0,"",IF('Member Info'!F121&gt;$U$1,CONCATENATE("Joined with practice on ", TEXT('Member Info'!F121, "DD/MM/YYYY")),IF('Member Info'!N121&lt;&gt;"",IF('Member Info'!N121&lt;$T$1,CONCATENATE("Left Scheme on ", TEXT('Member Info'!N121, "DD/MM/YYYY")),IF(OR(G124="",G124=0),"Error Detected, No rate entered",IF(E124=0,"",IF(F124="","Error Detected, No Pensionable pay",IF(AS124=1,"No Part Time Status Entered",IF(AR124=1,"No Part Time Hours Entered",IF(ISERROR(AD124)," Unknown Values entered.",IF(V124+W124&lt;1,"Acceptable",IF(T124+U124=200, "No Contributions Entered", IF(M124="","Error Detected, Choose reason&gt;",IF(Z124="1",IF(V124=1,"Please Enter Deemed Pensionable Pay","Add Any Relevant Details Above"),"Please Give Details Above"))))))))))),IF(OR(G124="",G124=0),"Error Detected, No rate entered",IF(E124=0,"",IF(F124="","Error Detected, No Pensionable pay",IF(AS124=1,"No Part Time Status Entered",IF(AR124=1,"No Part Time Hours Entered",IF(ISERROR(AD124)," Unknown Values entered.",IF(V124+W124&lt;1,"Acceptable",IF(T124+U124=200, "No Contributions Entered", IF(M124="","Error Detected, Choose reason&gt;",IF(Z124="1",IF(V124=1,"Please Enter Deemed Pensionable Pay","Add relevant Details Above"),"Please give details Above")))))))))))))</f>
        <v/>
      </c>
      <c r="M124" s="260"/>
      <c r="N124" s="91"/>
      <c r="O124" s="91" t="str">
        <f t="shared" si="22"/>
        <v/>
      </c>
      <c r="P124" s="94">
        <f t="shared" si="23"/>
        <v>0</v>
      </c>
      <c r="Q124" s="94">
        <f t="shared" si="23"/>
        <v>0</v>
      </c>
      <c r="R124" s="218">
        <f>(ROUND((F124/100*'Member Info'!$W$2), 2))</f>
        <v>0</v>
      </c>
      <c r="S124" s="218" t="e">
        <f t="shared" si="24"/>
        <v>#VALUE!</v>
      </c>
      <c r="T124" s="218" t="str">
        <f t="shared" si="25"/>
        <v/>
      </c>
      <c r="U124" s="227" t="str">
        <f t="shared" si="26"/>
        <v/>
      </c>
      <c r="V124" s="228" t="str">
        <f t="shared" si="27"/>
        <v/>
      </c>
      <c r="W124" s="228" t="str">
        <f t="shared" si="28"/>
        <v/>
      </c>
      <c r="X124" s="222">
        <f t="shared" si="29"/>
        <v>0</v>
      </c>
      <c r="Y124" s="110">
        <f t="shared" si="30"/>
        <v>0</v>
      </c>
      <c r="Z124" s="235" t="str">
        <f t="shared" si="31"/>
        <v/>
      </c>
      <c r="AA124" s="240" t="b">
        <f t="shared" si="32"/>
        <v>0</v>
      </c>
      <c r="AB124" s="235">
        <f t="shared" si="33"/>
        <v>0</v>
      </c>
      <c r="AC124" s="235">
        <f>IF('Member Info'!N121="",1,"")</f>
        <v>1</v>
      </c>
      <c r="AD124" s="243" t="e">
        <f t="shared" si="34"/>
        <v>#VALUE!</v>
      </c>
      <c r="AE124" s="130" t="str">
        <f t="shared" si="21"/>
        <v/>
      </c>
      <c r="AF124" s="124">
        <f t="shared" si="35"/>
        <v>1</v>
      </c>
      <c r="AG124" s="124" t="str">
        <f>IF('Member Info'!N121&lt;&gt;"",IF(AND('Member Info'!N121&lt;=$U$1,'Member Info'!N121&gt;=$T$1),1,0),"")</f>
        <v/>
      </c>
      <c r="AI124" s="124" t="b">
        <f t="shared" si="36"/>
        <v>0</v>
      </c>
      <c r="AJ124" s="124">
        <f t="shared" si="37"/>
        <v>0</v>
      </c>
      <c r="AL124" s="124">
        <f t="shared" si="38"/>
        <v>0</v>
      </c>
      <c r="AM124" s="124">
        <f>IF('Member Info'!F121&gt;$T$1,1,0)</f>
        <v>0</v>
      </c>
      <c r="AN124" s="124" t="b">
        <f>IF(ISERROR(T124),ERROR.TYPE(#REF!)=ERROR.TYPE(T124),FALSE)</f>
        <v>0</v>
      </c>
      <c r="AO124" s="124" t="b">
        <f>IF(ISERROR(U124),ERROR.TYPE(#REF!)=ERROR.TYPE(U124),FALSE)</f>
        <v>0</v>
      </c>
      <c r="AP124" s="124">
        <f>IF('Member Info'!F121&gt;'GP1 April 25'!$U$1,1,0)</f>
        <v>0</v>
      </c>
      <c r="AQ124" s="124">
        <f t="shared" si="39"/>
        <v>0</v>
      </c>
      <c r="AR124" s="124">
        <f t="shared" si="40"/>
        <v>0</v>
      </c>
      <c r="AS124" s="124">
        <f t="shared" si="41"/>
        <v>1</v>
      </c>
    </row>
    <row r="125" spans="1:45" x14ac:dyDescent="0.25">
      <c r="A125" s="4">
        <v>94</v>
      </c>
      <c r="B125" s="164">
        <f>'Member Info'!D122</f>
        <v>0</v>
      </c>
      <c r="C125" s="164">
        <f>'Member Info'!E122</f>
        <v>0</v>
      </c>
      <c r="D125" s="164" t="str">
        <f>'Member Info'!G122</f>
        <v/>
      </c>
      <c r="E125" s="165">
        <f>'Member Info'!B122</f>
        <v>0</v>
      </c>
      <c r="F125" s="242"/>
      <c r="G125" s="166" t="str">
        <f>IF(E125=0,"",('Member Info'!K122+'Member Info'!L122))</f>
        <v/>
      </c>
      <c r="H125" s="419"/>
      <c r="I125" s="419"/>
      <c r="J125" s="26"/>
      <c r="K125" s="26"/>
      <c r="L125" s="384" t="str">
        <f>IF(E125=0,"",IF('Member Info'!F122&gt;$U$1,CONCATENATE("Joined with practice on ", TEXT('Member Info'!F122, "DD/MM/YYYY")),IF('Member Info'!N122&lt;&gt;"",IF('Member Info'!N122&lt;$T$1,CONCATENATE("Left Scheme on ", TEXT('Member Info'!N122, "DD/MM/YYYY")),IF(OR(G125="",G125=0),"Error Detected, No rate entered",IF(E125=0,"",IF(F125="","Error Detected, No Pensionable pay",IF(AS125=1,"No Part Time Status Entered",IF(AR125=1,"No Part Time Hours Entered",IF(ISERROR(AD125)," Unknown Values entered.",IF(V125+W125&lt;1,"Acceptable",IF(T125+U125=200, "No Contributions Entered", IF(M125="","Error Detected, Choose reason&gt;",IF(Z125="1",IF(V125=1,"Please Enter Deemed Pensionable Pay","Add Any Relevant Details Above"),"Please Give Details Above"))))))))))),IF(OR(G125="",G125=0),"Error Detected, No rate entered",IF(E125=0,"",IF(F125="","Error Detected, No Pensionable pay",IF(AS125=1,"No Part Time Status Entered",IF(AR125=1,"No Part Time Hours Entered",IF(ISERROR(AD125)," Unknown Values entered.",IF(V125+W125&lt;1,"Acceptable",IF(T125+U125=200, "No Contributions Entered", IF(M125="","Error Detected, Choose reason&gt;",IF(Z125="1",IF(V125=1,"Please Enter Deemed Pensionable Pay","Add relevant Details Above"),"Please give details Above")))))))))))))</f>
        <v/>
      </c>
      <c r="M125" s="260"/>
      <c r="N125" s="91"/>
      <c r="O125" s="91" t="str">
        <f t="shared" si="22"/>
        <v/>
      </c>
      <c r="P125" s="94">
        <f t="shared" si="23"/>
        <v>0</v>
      </c>
      <c r="Q125" s="94">
        <f t="shared" si="23"/>
        <v>0</v>
      </c>
      <c r="R125" s="218">
        <f>(ROUND((F125/100*'Member Info'!$W$2), 2))</f>
        <v>0</v>
      </c>
      <c r="S125" s="218" t="e">
        <f t="shared" si="24"/>
        <v>#VALUE!</v>
      </c>
      <c r="T125" s="218" t="str">
        <f t="shared" si="25"/>
        <v/>
      </c>
      <c r="U125" s="227" t="str">
        <f t="shared" si="26"/>
        <v/>
      </c>
      <c r="V125" s="228" t="str">
        <f t="shared" si="27"/>
        <v/>
      </c>
      <c r="W125" s="228" t="str">
        <f t="shared" si="28"/>
        <v/>
      </c>
      <c r="X125" s="222">
        <f t="shared" si="29"/>
        <v>0</v>
      </c>
      <c r="Y125" s="110">
        <f t="shared" si="30"/>
        <v>0</v>
      </c>
      <c r="Z125" s="235" t="str">
        <f t="shared" si="31"/>
        <v/>
      </c>
      <c r="AA125" s="240" t="b">
        <f t="shared" si="32"/>
        <v>0</v>
      </c>
      <c r="AB125" s="235">
        <f t="shared" si="33"/>
        <v>0</v>
      </c>
      <c r="AC125" s="235">
        <f>IF('Member Info'!N122="",1,"")</f>
        <v>1</v>
      </c>
      <c r="AD125" s="243" t="e">
        <f t="shared" si="34"/>
        <v>#VALUE!</v>
      </c>
      <c r="AE125" s="130" t="str">
        <f t="shared" si="21"/>
        <v/>
      </c>
      <c r="AF125" s="124">
        <f t="shared" si="35"/>
        <v>1</v>
      </c>
      <c r="AG125" s="124" t="str">
        <f>IF('Member Info'!N122&lt;&gt;"",IF(AND('Member Info'!N122&lt;=$U$1,'Member Info'!N122&gt;=$T$1),1,0),"")</f>
        <v/>
      </c>
      <c r="AI125" s="124" t="b">
        <f t="shared" si="36"/>
        <v>0</v>
      </c>
      <c r="AJ125" s="124">
        <f t="shared" si="37"/>
        <v>0</v>
      </c>
      <c r="AL125" s="124">
        <f t="shared" si="38"/>
        <v>0</v>
      </c>
      <c r="AM125" s="124">
        <f>IF('Member Info'!F122&gt;$T$1,1,0)</f>
        <v>0</v>
      </c>
      <c r="AN125" s="124" t="b">
        <f>IF(ISERROR(T125),ERROR.TYPE(#REF!)=ERROR.TYPE(T125),FALSE)</f>
        <v>0</v>
      </c>
      <c r="AO125" s="124" t="b">
        <f>IF(ISERROR(U125),ERROR.TYPE(#REF!)=ERROR.TYPE(U125),FALSE)</f>
        <v>0</v>
      </c>
      <c r="AP125" s="124">
        <f>IF('Member Info'!F122&gt;'GP1 April 25'!$U$1,1,0)</f>
        <v>0</v>
      </c>
      <c r="AQ125" s="124">
        <f t="shared" si="39"/>
        <v>0</v>
      </c>
      <c r="AR125" s="124">
        <f t="shared" si="40"/>
        <v>0</v>
      </c>
      <c r="AS125" s="124">
        <f t="shared" si="41"/>
        <v>1</v>
      </c>
    </row>
    <row r="126" spans="1:45" x14ac:dyDescent="0.25">
      <c r="A126" s="4">
        <v>95</v>
      </c>
      <c r="B126" s="164">
        <f>'Member Info'!D123</f>
        <v>0</v>
      </c>
      <c r="C126" s="164">
        <f>'Member Info'!E123</f>
        <v>0</v>
      </c>
      <c r="D126" s="164" t="str">
        <f>'Member Info'!G123</f>
        <v/>
      </c>
      <c r="E126" s="165">
        <f>'Member Info'!B123</f>
        <v>0</v>
      </c>
      <c r="F126" s="242"/>
      <c r="G126" s="166" t="str">
        <f>IF(E126=0,"",('Member Info'!K123+'Member Info'!L123))</f>
        <v/>
      </c>
      <c r="H126" s="419"/>
      <c r="I126" s="419"/>
      <c r="J126" s="26"/>
      <c r="K126" s="26"/>
      <c r="L126" s="384" t="str">
        <f>IF(E126=0,"",IF('Member Info'!F123&gt;$U$1,CONCATENATE("Joined with practice on ", TEXT('Member Info'!F123, "DD/MM/YYYY")),IF('Member Info'!N123&lt;&gt;"",IF('Member Info'!N123&lt;$T$1,CONCATENATE("Left Scheme on ", TEXT('Member Info'!N123, "DD/MM/YYYY")),IF(OR(G126="",G126=0),"Error Detected, No rate entered",IF(E126=0,"",IF(F126="","Error Detected, No Pensionable pay",IF(AS126=1,"No Part Time Status Entered",IF(AR126=1,"No Part Time Hours Entered",IF(ISERROR(AD126)," Unknown Values entered.",IF(V126+W126&lt;1,"Acceptable",IF(T126+U126=200, "No Contributions Entered", IF(M126="","Error Detected, Choose reason&gt;",IF(Z126="1",IF(V126=1,"Please Enter Deemed Pensionable Pay","Add Any Relevant Details Above"),"Please Give Details Above"))))))))))),IF(OR(G126="",G126=0),"Error Detected, No rate entered",IF(E126=0,"",IF(F126="","Error Detected, No Pensionable pay",IF(AS126=1,"No Part Time Status Entered",IF(AR126=1,"No Part Time Hours Entered",IF(ISERROR(AD126)," Unknown Values entered.",IF(V126+W126&lt;1,"Acceptable",IF(T126+U126=200, "No Contributions Entered", IF(M126="","Error Detected, Choose reason&gt;",IF(Z126="1",IF(V126=1,"Please Enter Deemed Pensionable Pay","Add relevant Details Above"),"Please give details Above")))))))))))))</f>
        <v/>
      </c>
      <c r="M126" s="260"/>
      <c r="N126" s="91"/>
      <c r="O126" s="91" t="str">
        <f t="shared" si="22"/>
        <v/>
      </c>
      <c r="P126" s="94">
        <f t="shared" si="23"/>
        <v>0</v>
      </c>
      <c r="Q126" s="94">
        <f t="shared" si="23"/>
        <v>0</v>
      </c>
      <c r="R126" s="218">
        <f>(ROUND((F126/100*'Member Info'!$W$2), 2))</f>
        <v>0</v>
      </c>
      <c r="S126" s="218" t="e">
        <f t="shared" si="24"/>
        <v>#VALUE!</v>
      </c>
      <c r="T126" s="218" t="str">
        <f t="shared" si="25"/>
        <v/>
      </c>
      <c r="U126" s="227" t="str">
        <f t="shared" si="26"/>
        <v/>
      </c>
      <c r="V126" s="228" t="str">
        <f t="shared" si="27"/>
        <v/>
      </c>
      <c r="W126" s="228" t="str">
        <f t="shared" si="28"/>
        <v/>
      </c>
      <c r="X126" s="222">
        <f t="shared" si="29"/>
        <v>0</v>
      </c>
      <c r="Y126" s="110">
        <f t="shared" si="30"/>
        <v>0</v>
      </c>
      <c r="Z126" s="235" t="str">
        <f t="shared" si="31"/>
        <v/>
      </c>
      <c r="AA126" s="240" t="b">
        <f t="shared" si="32"/>
        <v>0</v>
      </c>
      <c r="AB126" s="235">
        <f t="shared" si="33"/>
        <v>0</v>
      </c>
      <c r="AC126" s="235">
        <f>IF('Member Info'!N123="",1,"")</f>
        <v>1</v>
      </c>
      <c r="AD126" s="243" t="e">
        <f t="shared" si="34"/>
        <v>#VALUE!</v>
      </c>
      <c r="AE126" s="130" t="str">
        <f t="shared" si="21"/>
        <v/>
      </c>
      <c r="AF126" s="124">
        <f t="shared" si="35"/>
        <v>1</v>
      </c>
      <c r="AG126" s="124" t="str">
        <f>IF('Member Info'!N123&lt;&gt;"",IF(AND('Member Info'!N123&lt;=$U$1,'Member Info'!N123&gt;=$T$1),1,0),"")</f>
        <v/>
      </c>
      <c r="AI126" s="124" t="b">
        <f t="shared" si="36"/>
        <v>0</v>
      </c>
      <c r="AJ126" s="124">
        <f t="shared" si="37"/>
        <v>0</v>
      </c>
      <c r="AL126" s="124">
        <f t="shared" si="38"/>
        <v>0</v>
      </c>
      <c r="AM126" s="124">
        <f>IF('Member Info'!F123&gt;$T$1,1,0)</f>
        <v>0</v>
      </c>
      <c r="AN126" s="124" t="b">
        <f>IF(ISERROR(T126),ERROR.TYPE(#REF!)=ERROR.TYPE(T126),FALSE)</f>
        <v>0</v>
      </c>
      <c r="AO126" s="124" t="b">
        <f>IF(ISERROR(U126),ERROR.TYPE(#REF!)=ERROR.TYPE(U126),FALSE)</f>
        <v>0</v>
      </c>
      <c r="AP126" s="124">
        <f>IF('Member Info'!F123&gt;'GP1 April 25'!$U$1,1,0)</f>
        <v>0</v>
      </c>
      <c r="AQ126" s="124">
        <f t="shared" si="39"/>
        <v>0</v>
      </c>
      <c r="AR126" s="124">
        <f t="shared" si="40"/>
        <v>0</v>
      </c>
      <c r="AS126" s="124">
        <f t="shared" si="41"/>
        <v>1</v>
      </c>
    </row>
    <row r="127" spans="1:45" x14ac:dyDescent="0.25">
      <c r="A127" s="4">
        <v>96</v>
      </c>
      <c r="B127" s="164">
        <f>'Member Info'!D124</f>
        <v>0</v>
      </c>
      <c r="C127" s="164">
        <f>'Member Info'!E124</f>
        <v>0</v>
      </c>
      <c r="D127" s="164" t="str">
        <f>'Member Info'!G124</f>
        <v/>
      </c>
      <c r="E127" s="165">
        <f>'Member Info'!B124</f>
        <v>0</v>
      </c>
      <c r="F127" s="242"/>
      <c r="G127" s="166" t="str">
        <f>IF(E127=0,"",('Member Info'!K124+'Member Info'!L124))</f>
        <v/>
      </c>
      <c r="H127" s="419"/>
      <c r="I127" s="419"/>
      <c r="J127" s="26"/>
      <c r="K127" s="26"/>
      <c r="L127" s="384" t="str">
        <f>IF(E127=0,"",IF('Member Info'!F124&gt;$U$1,CONCATENATE("Joined with practice on ", TEXT('Member Info'!F124, "DD/MM/YYYY")),IF('Member Info'!N124&lt;&gt;"",IF('Member Info'!N124&lt;$T$1,CONCATENATE("Left Scheme on ", TEXT('Member Info'!N124, "DD/MM/YYYY")),IF(OR(G127="",G127=0),"Error Detected, No rate entered",IF(E127=0,"",IF(F127="","Error Detected, No Pensionable pay",IF(AS127=1,"No Part Time Status Entered",IF(AR127=1,"No Part Time Hours Entered",IF(ISERROR(AD127)," Unknown Values entered.",IF(V127+W127&lt;1,"Acceptable",IF(T127+U127=200, "No Contributions Entered", IF(M127="","Error Detected, Choose reason&gt;",IF(Z127="1",IF(V127=1,"Please Enter Deemed Pensionable Pay","Add Any Relevant Details Above"),"Please Give Details Above"))))))))))),IF(OR(G127="",G127=0),"Error Detected, No rate entered",IF(E127=0,"",IF(F127="","Error Detected, No Pensionable pay",IF(AS127=1,"No Part Time Status Entered",IF(AR127=1,"No Part Time Hours Entered",IF(ISERROR(AD127)," Unknown Values entered.",IF(V127+W127&lt;1,"Acceptable",IF(T127+U127=200, "No Contributions Entered", IF(M127="","Error Detected, Choose reason&gt;",IF(Z127="1",IF(V127=1,"Please Enter Deemed Pensionable Pay","Add relevant Details Above"),"Please give details Above")))))))))))))</f>
        <v/>
      </c>
      <c r="M127" s="260"/>
      <c r="N127" s="91"/>
      <c r="O127" s="91" t="str">
        <f t="shared" si="22"/>
        <v/>
      </c>
      <c r="P127" s="94">
        <f t="shared" si="23"/>
        <v>0</v>
      </c>
      <c r="Q127" s="94">
        <f t="shared" si="23"/>
        <v>0</v>
      </c>
      <c r="R127" s="218">
        <f>(ROUND((F127/100*'Member Info'!$W$2), 2))</f>
        <v>0</v>
      </c>
      <c r="S127" s="218" t="e">
        <f t="shared" si="24"/>
        <v>#VALUE!</v>
      </c>
      <c r="T127" s="218" t="str">
        <f t="shared" si="25"/>
        <v/>
      </c>
      <c r="U127" s="227" t="str">
        <f t="shared" si="26"/>
        <v/>
      </c>
      <c r="V127" s="228" t="str">
        <f t="shared" si="27"/>
        <v/>
      </c>
      <c r="W127" s="228" t="str">
        <f t="shared" si="28"/>
        <v/>
      </c>
      <c r="X127" s="222">
        <f t="shared" si="29"/>
        <v>0</v>
      </c>
      <c r="Y127" s="110">
        <f t="shared" si="30"/>
        <v>0</v>
      </c>
      <c r="Z127" s="235" t="str">
        <f t="shared" si="31"/>
        <v/>
      </c>
      <c r="AA127" s="240" t="b">
        <f t="shared" si="32"/>
        <v>0</v>
      </c>
      <c r="AB127" s="235">
        <f t="shared" si="33"/>
        <v>0</v>
      </c>
      <c r="AC127" s="235">
        <f>IF('Member Info'!N124="",1,"")</f>
        <v>1</v>
      </c>
      <c r="AD127" s="243" t="e">
        <f t="shared" si="34"/>
        <v>#VALUE!</v>
      </c>
      <c r="AE127" s="130" t="str">
        <f t="shared" si="21"/>
        <v/>
      </c>
      <c r="AF127" s="124">
        <f t="shared" si="35"/>
        <v>1</v>
      </c>
      <c r="AG127" s="124" t="str">
        <f>IF('Member Info'!N124&lt;&gt;"",IF(AND('Member Info'!N124&lt;=$U$1,'Member Info'!N124&gt;=$T$1),1,0),"")</f>
        <v/>
      </c>
      <c r="AI127" s="124" t="b">
        <f t="shared" si="36"/>
        <v>0</v>
      </c>
      <c r="AJ127" s="124">
        <f t="shared" si="37"/>
        <v>0</v>
      </c>
      <c r="AL127" s="124">
        <f t="shared" si="38"/>
        <v>0</v>
      </c>
      <c r="AM127" s="124">
        <f>IF('Member Info'!F124&gt;$T$1,1,0)</f>
        <v>0</v>
      </c>
      <c r="AN127" s="124" t="b">
        <f>IF(ISERROR(T127),ERROR.TYPE(#REF!)=ERROR.TYPE(T127),FALSE)</f>
        <v>0</v>
      </c>
      <c r="AO127" s="124" t="b">
        <f>IF(ISERROR(U127),ERROR.TYPE(#REF!)=ERROR.TYPE(U127),FALSE)</f>
        <v>0</v>
      </c>
      <c r="AP127" s="124">
        <f>IF('Member Info'!F124&gt;'GP1 April 25'!$U$1,1,0)</f>
        <v>0</v>
      </c>
      <c r="AQ127" s="124">
        <f t="shared" si="39"/>
        <v>0</v>
      </c>
      <c r="AR127" s="124">
        <f t="shared" si="40"/>
        <v>0</v>
      </c>
      <c r="AS127" s="124">
        <f t="shared" si="41"/>
        <v>1</v>
      </c>
    </row>
    <row r="128" spans="1:45" x14ac:dyDescent="0.25">
      <c r="A128" s="4">
        <v>97</v>
      </c>
      <c r="B128" s="164">
        <f>'Member Info'!D125</f>
        <v>0</v>
      </c>
      <c r="C128" s="164">
        <f>'Member Info'!E125</f>
        <v>0</v>
      </c>
      <c r="D128" s="164" t="str">
        <f>'Member Info'!G125</f>
        <v/>
      </c>
      <c r="E128" s="165">
        <f>'Member Info'!B125</f>
        <v>0</v>
      </c>
      <c r="F128" s="242"/>
      <c r="G128" s="166" t="str">
        <f>IF(E128=0,"",('Member Info'!K125+'Member Info'!L125))</f>
        <v/>
      </c>
      <c r="H128" s="419"/>
      <c r="I128" s="419"/>
      <c r="J128" s="26"/>
      <c r="K128" s="26"/>
      <c r="L128" s="384" t="str">
        <f>IF(E128=0,"",IF('Member Info'!F125&gt;$U$1,CONCATENATE("Joined with practice on ", TEXT('Member Info'!F125, "DD/MM/YYYY")),IF('Member Info'!N125&lt;&gt;"",IF('Member Info'!N125&lt;$T$1,CONCATENATE("Left Scheme on ", TEXT('Member Info'!N125, "DD/MM/YYYY")),IF(OR(G128="",G128=0),"Error Detected, No rate entered",IF(E128=0,"",IF(F128="","Error Detected, No Pensionable pay",IF(AS128=1,"No Part Time Status Entered",IF(AR128=1,"No Part Time Hours Entered",IF(ISERROR(AD128)," Unknown Values entered.",IF(V128+W128&lt;1,"Acceptable",IF(T128+U128=200, "No Contributions Entered", IF(M128="","Error Detected, Choose reason&gt;",IF(Z128="1",IF(V128=1,"Please Enter Deemed Pensionable Pay","Add Any Relevant Details Above"),"Please Give Details Above"))))))))))),IF(OR(G128="",G128=0),"Error Detected, No rate entered",IF(E128=0,"",IF(F128="","Error Detected, No Pensionable pay",IF(AS128=1,"No Part Time Status Entered",IF(AR128=1,"No Part Time Hours Entered",IF(ISERROR(AD128)," Unknown Values entered.",IF(V128+W128&lt;1,"Acceptable",IF(T128+U128=200, "No Contributions Entered", IF(M128="","Error Detected, Choose reason&gt;",IF(Z128="1",IF(V128=1,"Please Enter Deemed Pensionable Pay","Add relevant Details Above"),"Please give details Above")))))))))))))</f>
        <v/>
      </c>
      <c r="M128" s="260"/>
      <c r="N128" s="91"/>
      <c r="O128" s="91" t="str">
        <f t="shared" si="22"/>
        <v/>
      </c>
      <c r="P128" s="94">
        <f t="shared" si="23"/>
        <v>0</v>
      </c>
      <c r="Q128" s="94">
        <f t="shared" si="23"/>
        <v>0</v>
      </c>
      <c r="R128" s="218">
        <f>(ROUND((F128/100*'Member Info'!$W$2), 2))</f>
        <v>0</v>
      </c>
      <c r="S128" s="218" t="e">
        <f t="shared" si="24"/>
        <v>#VALUE!</v>
      </c>
      <c r="T128" s="218" t="str">
        <f t="shared" si="25"/>
        <v/>
      </c>
      <c r="U128" s="227" t="str">
        <f t="shared" si="26"/>
        <v/>
      </c>
      <c r="V128" s="228" t="str">
        <f t="shared" si="27"/>
        <v/>
      </c>
      <c r="W128" s="228" t="str">
        <f t="shared" si="28"/>
        <v/>
      </c>
      <c r="X128" s="222">
        <f t="shared" si="29"/>
        <v>0</v>
      </c>
      <c r="Y128" s="110">
        <f t="shared" si="30"/>
        <v>0</v>
      </c>
      <c r="Z128" s="235" t="str">
        <f t="shared" si="31"/>
        <v/>
      </c>
      <c r="AA128" s="240" t="b">
        <f t="shared" si="32"/>
        <v>0</v>
      </c>
      <c r="AB128" s="235">
        <f t="shared" si="33"/>
        <v>0</v>
      </c>
      <c r="AC128" s="235">
        <f>IF('Member Info'!N125="",1,"")</f>
        <v>1</v>
      </c>
      <c r="AD128" s="243" t="e">
        <f t="shared" si="34"/>
        <v>#VALUE!</v>
      </c>
      <c r="AE128" s="130" t="str">
        <f t="shared" si="21"/>
        <v/>
      </c>
      <c r="AF128" s="124">
        <f t="shared" si="35"/>
        <v>1</v>
      </c>
      <c r="AG128" s="124" t="str">
        <f>IF('Member Info'!N125&lt;&gt;"",IF(AND('Member Info'!N125&lt;=$U$1,'Member Info'!N125&gt;=$T$1),1,0),"")</f>
        <v/>
      </c>
      <c r="AI128" s="124" t="b">
        <f t="shared" si="36"/>
        <v>0</v>
      </c>
      <c r="AJ128" s="124">
        <f t="shared" si="37"/>
        <v>0</v>
      </c>
      <c r="AL128" s="124">
        <f t="shared" si="38"/>
        <v>0</v>
      </c>
      <c r="AM128" s="124">
        <f>IF('Member Info'!F125&gt;$T$1,1,0)</f>
        <v>0</v>
      </c>
      <c r="AN128" s="124" t="b">
        <f>IF(ISERROR(T128),ERROR.TYPE(#REF!)=ERROR.TYPE(T128),FALSE)</f>
        <v>0</v>
      </c>
      <c r="AO128" s="124" t="b">
        <f>IF(ISERROR(U128),ERROR.TYPE(#REF!)=ERROR.TYPE(U128),FALSE)</f>
        <v>0</v>
      </c>
      <c r="AP128" s="124">
        <f>IF('Member Info'!F125&gt;'GP1 April 25'!$U$1,1,0)</f>
        <v>0</v>
      </c>
      <c r="AQ128" s="124">
        <f t="shared" si="39"/>
        <v>0</v>
      </c>
      <c r="AR128" s="124">
        <f t="shared" si="40"/>
        <v>0</v>
      </c>
      <c r="AS128" s="124">
        <f t="shared" si="41"/>
        <v>1</v>
      </c>
    </row>
    <row r="129" spans="1:45" x14ac:dyDescent="0.25">
      <c r="A129" s="4">
        <v>98</v>
      </c>
      <c r="B129" s="164">
        <f>'Member Info'!D126</f>
        <v>0</v>
      </c>
      <c r="C129" s="164">
        <f>'Member Info'!E126</f>
        <v>0</v>
      </c>
      <c r="D129" s="164" t="str">
        <f>'Member Info'!G126</f>
        <v/>
      </c>
      <c r="E129" s="165">
        <f>'Member Info'!B126</f>
        <v>0</v>
      </c>
      <c r="F129" s="242"/>
      <c r="G129" s="166" t="str">
        <f>IF(E129=0,"",('Member Info'!K126+'Member Info'!L126))</f>
        <v/>
      </c>
      <c r="H129" s="419"/>
      <c r="I129" s="419"/>
      <c r="J129" s="26"/>
      <c r="K129" s="26"/>
      <c r="L129" s="384" t="str">
        <f>IF(E129=0,"",IF('Member Info'!F126&gt;$U$1,CONCATENATE("Joined with practice on ", TEXT('Member Info'!F126, "DD/MM/YYYY")),IF('Member Info'!N126&lt;&gt;"",IF('Member Info'!N126&lt;$T$1,CONCATENATE("Left Scheme on ", TEXT('Member Info'!N126, "DD/MM/YYYY")),IF(OR(G129="",G129=0),"Error Detected, No rate entered",IF(E129=0,"",IF(F129="","Error Detected, No Pensionable pay",IF(AS129=1,"No Part Time Status Entered",IF(AR129=1,"No Part Time Hours Entered",IF(ISERROR(AD129)," Unknown Values entered.",IF(V129+W129&lt;1,"Acceptable",IF(T129+U129=200, "No Contributions Entered", IF(M129="","Error Detected, Choose reason&gt;",IF(Z129="1",IF(V129=1,"Please Enter Deemed Pensionable Pay","Add Any Relevant Details Above"),"Please Give Details Above"))))))))))),IF(OR(G129="",G129=0),"Error Detected, No rate entered",IF(E129=0,"",IF(F129="","Error Detected, No Pensionable pay",IF(AS129=1,"No Part Time Status Entered",IF(AR129=1,"No Part Time Hours Entered",IF(ISERROR(AD129)," Unknown Values entered.",IF(V129+W129&lt;1,"Acceptable",IF(T129+U129=200, "No Contributions Entered", IF(M129="","Error Detected, Choose reason&gt;",IF(Z129="1",IF(V129=1,"Please Enter Deemed Pensionable Pay","Add relevant Details Above"),"Please give details Above")))))))))))))</f>
        <v/>
      </c>
      <c r="M129" s="260"/>
      <c r="N129" s="91"/>
      <c r="O129" s="91" t="str">
        <f t="shared" si="22"/>
        <v/>
      </c>
      <c r="P129" s="94">
        <f t="shared" si="23"/>
        <v>0</v>
      </c>
      <c r="Q129" s="94">
        <f t="shared" si="23"/>
        <v>0</v>
      </c>
      <c r="R129" s="218">
        <f>(ROUND((F129/100*'Member Info'!$W$2), 2))</f>
        <v>0</v>
      </c>
      <c r="S129" s="218" t="e">
        <f t="shared" si="24"/>
        <v>#VALUE!</v>
      </c>
      <c r="T129" s="218" t="str">
        <f t="shared" si="25"/>
        <v/>
      </c>
      <c r="U129" s="227" t="str">
        <f t="shared" si="26"/>
        <v/>
      </c>
      <c r="V129" s="228" t="str">
        <f t="shared" si="27"/>
        <v/>
      </c>
      <c r="W129" s="228" t="str">
        <f t="shared" si="28"/>
        <v/>
      </c>
      <c r="X129" s="222">
        <f t="shared" si="29"/>
        <v>0</v>
      </c>
      <c r="Y129" s="110">
        <f t="shared" si="30"/>
        <v>0</v>
      </c>
      <c r="Z129" s="235" t="str">
        <f t="shared" si="31"/>
        <v/>
      </c>
      <c r="AA129" s="240" t="b">
        <f t="shared" si="32"/>
        <v>0</v>
      </c>
      <c r="AB129" s="235">
        <f t="shared" si="33"/>
        <v>0</v>
      </c>
      <c r="AC129" s="235">
        <f>IF('Member Info'!N126="",1,"")</f>
        <v>1</v>
      </c>
      <c r="AD129" s="243" t="e">
        <f t="shared" si="34"/>
        <v>#VALUE!</v>
      </c>
      <c r="AE129" s="130" t="str">
        <f t="shared" si="21"/>
        <v/>
      </c>
      <c r="AF129" s="124">
        <f t="shared" si="35"/>
        <v>1</v>
      </c>
      <c r="AG129" s="124" t="str">
        <f>IF('Member Info'!N126&lt;&gt;"",IF(AND('Member Info'!N126&lt;=$U$1,'Member Info'!N126&gt;=$T$1),1,0),"")</f>
        <v/>
      </c>
      <c r="AI129" s="124" t="b">
        <f t="shared" si="36"/>
        <v>0</v>
      </c>
      <c r="AJ129" s="124">
        <f t="shared" si="37"/>
        <v>0</v>
      </c>
      <c r="AL129" s="124">
        <f t="shared" si="38"/>
        <v>0</v>
      </c>
      <c r="AM129" s="124">
        <f>IF('Member Info'!F126&gt;$T$1,1,0)</f>
        <v>0</v>
      </c>
      <c r="AN129" s="124" t="b">
        <f>IF(ISERROR(T129),ERROR.TYPE(#REF!)=ERROR.TYPE(T129),FALSE)</f>
        <v>0</v>
      </c>
      <c r="AO129" s="124" t="b">
        <f>IF(ISERROR(U129),ERROR.TYPE(#REF!)=ERROR.TYPE(U129),FALSE)</f>
        <v>0</v>
      </c>
      <c r="AP129" s="124">
        <f>IF('Member Info'!F126&gt;'GP1 April 25'!$U$1,1,0)</f>
        <v>0</v>
      </c>
      <c r="AQ129" s="124">
        <f t="shared" si="39"/>
        <v>0</v>
      </c>
      <c r="AR129" s="124">
        <f t="shared" si="40"/>
        <v>0</v>
      </c>
      <c r="AS129" s="124">
        <f t="shared" si="41"/>
        <v>1</v>
      </c>
    </row>
    <row r="130" spans="1:45" x14ac:dyDescent="0.25">
      <c r="A130" s="4">
        <v>99</v>
      </c>
      <c r="B130" s="164">
        <f>'Member Info'!D127</f>
        <v>0</v>
      </c>
      <c r="C130" s="164">
        <f>'Member Info'!E127</f>
        <v>0</v>
      </c>
      <c r="D130" s="164" t="str">
        <f>'Member Info'!G127</f>
        <v/>
      </c>
      <c r="E130" s="165">
        <f>'Member Info'!B127</f>
        <v>0</v>
      </c>
      <c r="F130" s="242"/>
      <c r="G130" s="166" t="str">
        <f>IF(E130=0,"",('Member Info'!K127+'Member Info'!L127))</f>
        <v/>
      </c>
      <c r="H130" s="419"/>
      <c r="I130" s="419"/>
      <c r="J130" s="26"/>
      <c r="K130" s="26"/>
      <c r="L130" s="384" t="str">
        <f>IF(E130=0,"",IF('Member Info'!F127&gt;$U$1,CONCATENATE("Joined with practice on ", TEXT('Member Info'!F127, "DD/MM/YYYY")),IF('Member Info'!N127&lt;&gt;"",IF('Member Info'!N127&lt;$T$1,CONCATENATE("Left Scheme on ", TEXT('Member Info'!N127, "DD/MM/YYYY")),IF(OR(G130="",G130=0),"Error Detected, No rate entered",IF(E130=0,"",IF(F130="","Error Detected, No Pensionable pay",IF(AS130=1,"No Part Time Status Entered",IF(AR130=1,"No Part Time Hours Entered",IF(ISERROR(AD130)," Unknown Values entered.",IF(V130+W130&lt;1,"Acceptable",IF(T130+U130=200, "No Contributions Entered", IF(M130="","Error Detected, Choose reason&gt;",IF(Z130="1",IF(V130=1,"Please Enter Deemed Pensionable Pay","Add Any Relevant Details Above"),"Please Give Details Above"))))))))))),IF(OR(G130="",G130=0),"Error Detected, No rate entered",IF(E130=0,"",IF(F130="","Error Detected, No Pensionable pay",IF(AS130=1,"No Part Time Status Entered",IF(AR130=1,"No Part Time Hours Entered",IF(ISERROR(AD130)," Unknown Values entered.",IF(V130+W130&lt;1,"Acceptable",IF(T130+U130=200, "No Contributions Entered", IF(M130="","Error Detected, Choose reason&gt;",IF(Z130="1",IF(V130=1,"Please Enter Deemed Pensionable Pay","Add relevant Details Above"),"Please give details Above")))))))))))))</f>
        <v/>
      </c>
      <c r="M130" s="260"/>
      <c r="N130" s="91"/>
      <c r="O130" s="91" t="str">
        <f t="shared" si="22"/>
        <v/>
      </c>
      <c r="P130" s="94">
        <f t="shared" si="23"/>
        <v>0</v>
      </c>
      <c r="Q130" s="94">
        <f t="shared" si="23"/>
        <v>0</v>
      </c>
      <c r="R130" s="218">
        <f>(ROUND((F130/100*'Member Info'!$W$2), 2))</f>
        <v>0</v>
      </c>
      <c r="S130" s="218" t="e">
        <f t="shared" si="24"/>
        <v>#VALUE!</v>
      </c>
      <c r="T130" s="218" t="str">
        <f t="shared" si="25"/>
        <v/>
      </c>
      <c r="U130" s="227" t="str">
        <f t="shared" si="26"/>
        <v/>
      </c>
      <c r="V130" s="228" t="str">
        <f t="shared" si="27"/>
        <v/>
      </c>
      <c r="W130" s="228" t="str">
        <f t="shared" si="28"/>
        <v/>
      </c>
      <c r="X130" s="222">
        <f t="shared" si="29"/>
        <v>0</v>
      </c>
      <c r="Y130" s="110">
        <f t="shared" si="30"/>
        <v>0</v>
      </c>
      <c r="Z130" s="235" t="str">
        <f t="shared" si="31"/>
        <v/>
      </c>
      <c r="AA130" s="240" t="b">
        <f t="shared" si="32"/>
        <v>0</v>
      </c>
      <c r="AB130" s="235">
        <f t="shared" si="33"/>
        <v>0</v>
      </c>
      <c r="AC130" s="235">
        <f>IF('Member Info'!N127="",1,"")</f>
        <v>1</v>
      </c>
      <c r="AD130" s="243" t="e">
        <f t="shared" si="34"/>
        <v>#VALUE!</v>
      </c>
      <c r="AE130" s="130" t="str">
        <f t="shared" si="21"/>
        <v/>
      </c>
      <c r="AF130" s="124">
        <f t="shared" si="35"/>
        <v>1</v>
      </c>
      <c r="AG130" s="124" t="str">
        <f>IF('Member Info'!N127&lt;&gt;"",IF(AND('Member Info'!N127&lt;=$U$1,'Member Info'!N127&gt;=$T$1),1,0),"")</f>
        <v/>
      </c>
      <c r="AI130" s="124" t="b">
        <f t="shared" si="36"/>
        <v>0</v>
      </c>
      <c r="AJ130" s="124">
        <f t="shared" si="37"/>
        <v>0</v>
      </c>
      <c r="AL130" s="124">
        <f t="shared" si="38"/>
        <v>0</v>
      </c>
      <c r="AM130" s="124">
        <f>IF('Member Info'!F127&gt;$T$1,1,0)</f>
        <v>0</v>
      </c>
      <c r="AN130" s="124" t="b">
        <f>IF(ISERROR(T130),ERROR.TYPE(#REF!)=ERROR.TYPE(T130),FALSE)</f>
        <v>0</v>
      </c>
      <c r="AO130" s="124" t="b">
        <f>IF(ISERROR(U130),ERROR.TYPE(#REF!)=ERROR.TYPE(U130),FALSE)</f>
        <v>0</v>
      </c>
      <c r="AP130" s="124">
        <f>IF('Member Info'!F127&gt;'GP1 April 25'!$U$1,1,0)</f>
        <v>0</v>
      </c>
      <c r="AQ130" s="124">
        <f t="shared" si="39"/>
        <v>0</v>
      </c>
      <c r="AR130" s="124">
        <f t="shared" si="40"/>
        <v>0</v>
      </c>
      <c r="AS130" s="124">
        <f t="shared" si="41"/>
        <v>1</v>
      </c>
    </row>
    <row r="131" spans="1:45" x14ac:dyDescent="0.25">
      <c r="A131" s="4">
        <v>100</v>
      </c>
      <c r="B131" s="164">
        <f>'Member Info'!D128</f>
        <v>0</v>
      </c>
      <c r="C131" s="164">
        <f>'Member Info'!E128</f>
        <v>0</v>
      </c>
      <c r="D131" s="164" t="str">
        <f>'Member Info'!G128</f>
        <v/>
      </c>
      <c r="E131" s="165">
        <f>'Member Info'!B128</f>
        <v>0</v>
      </c>
      <c r="F131" s="242"/>
      <c r="G131" s="166" t="str">
        <f>IF(E131=0,"",('Member Info'!K128+'Member Info'!L128))</f>
        <v/>
      </c>
      <c r="H131" s="419"/>
      <c r="I131" s="419"/>
      <c r="J131" s="26"/>
      <c r="K131" s="26"/>
      <c r="L131" s="384" t="str">
        <f>IF(E131=0,"",IF('Member Info'!F128&gt;$U$1,CONCATENATE("Joined with practice on ", TEXT('Member Info'!F128, "DD/MM/YYYY")),IF('Member Info'!N128&lt;&gt;"",IF('Member Info'!N128&lt;$T$1,CONCATENATE("Left Scheme on ", TEXT('Member Info'!N128, "DD/MM/YYYY")),IF(OR(G131="",G131=0),"Error Detected, No rate entered",IF(E131=0,"",IF(F131="","Error Detected, No Pensionable pay",IF(AS131=1,"No Part Time Status Entered",IF(AR131=1,"No Part Time Hours Entered",IF(ISERROR(AD131)," Unknown Values entered.",IF(V131+W131&lt;1,"Acceptable",IF(T131+U131=200, "No Contributions Entered", IF(M131="","Error Detected, Choose reason&gt;",IF(Z131="1",IF(V131=1,"Please Enter Deemed Pensionable Pay","Add Any Relevant Details Above"),"Please Give Details Above"))))))))))),IF(OR(G131="",G131=0),"Error Detected, No rate entered",IF(E131=0,"",IF(F131="","Error Detected, No Pensionable pay",IF(AS131=1,"No Part Time Status Entered",IF(AR131=1,"No Part Time Hours Entered",IF(ISERROR(AD131)," Unknown Values entered.",IF(V131+W131&lt;1,"Acceptable",IF(T131+U131=200, "No Contributions Entered", IF(M131="","Error Detected, Choose reason&gt;",IF(Z131="1",IF(V131=1,"Please Enter Deemed Pensionable Pay","Add relevant Details Above"),"Please give details Above")))))))))))))</f>
        <v/>
      </c>
      <c r="M131" s="260"/>
      <c r="N131" s="91"/>
      <c r="O131" s="91" t="str">
        <f t="shared" si="22"/>
        <v/>
      </c>
      <c r="P131" s="94">
        <f t="shared" si="23"/>
        <v>0</v>
      </c>
      <c r="Q131" s="94">
        <f t="shared" si="23"/>
        <v>0</v>
      </c>
      <c r="R131" s="218">
        <f>(ROUND((F131/100*'Member Info'!$W$2), 2))</f>
        <v>0</v>
      </c>
      <c r="S131" s="218" t="e">
        <f t="shared" si="24"/>
        <v>#VALUE!</v>
      </c>
      <c r="T131" s="218" t="str">
        <f t="shared" si="25"/>
        <v/>
      </c>
      <c r="U131" s="227" t="str">
        <f t="shared" si="26"/>
        <v/>
      </c>
      <c r="V131" s="228" t="str">
        <f t="shared" si="27"/>
        <v/>
      </c>
      <c r="W131" s="228" t="str">
        <f t="shared" si="28"/>
        <v/>
      </c>
      <c r="X131" s="222">
        <f t="shared" si="29"/>
        <v>0</v>
      </c>
      <c r="Y131" s="110">
        <f t="shared" si="30"/>
        <v>0</v>
      </c>
      <c r="Z131" s="235" t="str">
        <f t="shared" si="31"/>
        <v/>
      </c>
      <c r="AA131" s="240" t="b">
        <f t="shared" si="32"/>
        <v>0</v>
      </c>
      <c r="AB131" s="235">
        <f t="shared" si="33"/>
        <v>0</v>
      </c>
      <c r="AC131" s="235">
        <f>IF('Member Info'!N128="",1,"")</f>
        <v>1</v>
      </c>
      <c r="AD131" s="243" t="e">
        <f t="shared" si="34"/>
        <v>#VALUE!</v>
      </c>
      <c r="AE131" s="130" t="str">
        <f t="shared" si="21"/>
        <v/>
      </c>
      <c r="AF131" s="124">
        <f t="shared" si="35"/>
        <v>1</v>
      </c>
      <c r="AG131" s="124" t="str">
        <f>IF('Member Info'!N128&lt;&gt;"",IF(AND('Member Info'!N128&lt;=$U$1,'Member Info'!N128&gt;=$T$1),1,0),"")</f>
        <v/>
      </c>
      <c r="AI131" s="124" t="b">
        <f t="shared" si="36"/>
        <v>0</v>
      </c>
      <c r="AJ131" s="124">
        <f t="shared" si="37"/>
        <v>0</v>
      </c>
      <c r="AL131" s="124">
        <f t="shared" si="38"/>
        <v>0</v>
      </c>
      <c r="AM131" s="124">
        <f>IF('Member Info'!F128&gt;$T$1,1,0)</f>
        <v>0</v>
      </c>
      <c r="AN131" s="124" t="b">
        <f>IF(ISERROR(T131),ERROR.TYPE(#REF!)=ERROR.TYPE(T131),FALSE)</f>
        <v>0</v>
      </c>
      <c r="AO131" s="124" t="b">
        <f>IF(ISERROR(U131),ERROR.TYPE(#REF!)=ERROR.TYPE(U131),FALSE)</f>
        <v>0</v>
      </c>
      <c r="AP131" s="124">
        <f>IF('Member Info'!F128&gt;'GP1 April 25'!$U$1,1,0)</f>
        <v>0</v>
      </c>
      <c r="AQ131" s="124">
        <f t="shared" si="39"/>
        <v>0</v>
      </c>
      <c r="AR131" s="124">
        <f t="shared" si="40"/>
        <v>0</v>
      </c>
      <c r="AS131" s="124">
        <f t="shared" si="41"/>
        <v>1</v>
      </c>
    </row>
    <row r="132" spans="1:45" x14ac:dyDescent="0.25">
      <c r="A132" s="4">
        <v>101</v>
      </c>
      <c r="B132" s="164">
        <f>'Member Info'!D129</f>
        <v>0</v>
      </c>
      <c r="C132" s="164">
        <f>'Member Info'!E129</f>
        <v>0</v>
      </c>
      <c r="D132" s="164" t="str">
        <f>'Member Info'!G129</f>
        <v/>
      </c>
      <c r="E132" s="165">
        <f>'Member Info'!B129</f>
        <v>0</v>
      </c>
      <c r="F132" s="242"/>
      <c r="G132" s="166" t="str">
        <f>IF(E132=0,"",('Member Info'!K129+'Member Info'!L129))</f>
        <v/>
      </c>
      <c r="H132" s="419"/>
      <c r="I132" s="419"/>
      <c r="J132" s="26"/>
      <c r="K132" s="26"/>
      <c r="L132" s="384" t="str">
        <f>IF(E132=0,"",IF('Member Info'!F129&gt;$U$1,CONCATENATE("Joined with practice on ", TEXT('Member Info'!F129, "DD/MM/YYYY")),IF('Member Info'!N129&lt;&gt;"",IF('Member Info'!N129&lt;$T$1,CONCATENATE("Left Scheme on ", TEXT('Member Info'!N129, "DD/MM/YYYY")),IF(OR(G132="",G132=0),"Error Detected, No rate entered",IF(E132=0,"",IF(F132="","Error Detected, No Pensionable pay",IF(AS132=1,"No Part Time Status Entered",IF(AR132=1,"No Part Time Hours Entered",IF(ISERROR(AD132)," Unknown Values entered.",IF(V132+W132&lt;1,"Acceptable",IF(T132+U132=200, "No Contributions Entered", IF(M132="","Error Detected, Choose reason&gt;",IF(Z132="1",IF(V132=1,"Please Enter Deemed Pensionable Pay","Add Any Relevant Details Above"),"Please Give Details Above"))))))))))),IF(OR(G132="",G132=0),"Error Detected, No rate entered",IF(E132=0,"",IF(F132="","Error Detected, No Pensionable pay",IF(AS132=1,"No Part Time Status Entered",IF(AR132=1,"No Part Time Hours Entered",IF(ISERROR(AD132)," Unknown Values entered.",IF(V132+W132&lt;1,"Acceptable",IF(T132+U132=200, "No Contributions Entered", IF(M132="","Error Detected, Choose reason&gt;",IF(Z132="1",IF(V132=1,"Please Enter Deemed Pensionable Pay","Add relevant Details Above"),"Please give details Above")))))))))))))</f>
        <v/>
      </c>
      <c r="M132" s="260"/>
      <c r="N132" s="91"/>
      <c r="O132" s="91" t="str">
        <f t="shared" si="22"/>
        <v/>
      </c>
      <c r="P132" s="94">
        <f t="shared" si="23"/>
        <v>0</v>
      </c>
      <c r="Q132" s="94">
        <f t="shared" si="23"/>
        <v>0</v>
      </c>
      <c r="R132" s="218">
        <f>(ROUND((F132/100*'Member Info'!$W$2), 2))</f>
        <v>0</v>
      </c>
      <c r="S132" s="218" t="e">
        <f t="shared" si="24"/>
        <v>#VALUE!</v>
      </c>
      <c r="T132" s="218" t="str">
        <f t="shared" si="25"/>
        <v/>
      </c>
      <c r="U132" s="227" t="str">
        <f t="shared" si="26"/>
        <v/>
      </c>
      <c r="V132" s="228" t="str">
        <f t="shared" si="27"/>
        <v/>
      </c>
      <c r="W132" s="228" t="str">
        <f t="shared" si="28"/>
        <v/>
      </c>
      <c r="X132" s="222">
        <f t="shared" si="29"/>
        <v>0</v>
      </c>
      <c r="Y132" s="110">
        <f t="shared" si="30"/>
        <v>0</v>
      </c>
      <c r="Z132" s="235" t="str">
        <f t="shared" si="31"/>
        <v/>
      </c>
      <c r="AA132" s="240" t="b">
        <f t="shared" si="32"/>
        <v>0</v>
      </c>
      <c r="AB132" s="235">
        <f t="shared" si="33"/>
        <v>0</v>
      </c>
      <c r="AC132" s="235">
        <f>IF('Member Info'!N129="",1,"")</f>
        <v>1</v>
      </c>
      <c r="AD132" s="243" t="e">
        <f t="shared" si="34"/>
        <v>#VALUE!</v>
      </c>
      <c r="AE132" s="130" t="str">
        <f t="shared" si="21"/>
        <v/>
      </c>
      <c r="AF132" s="124">
        <f t="shared" si="35"/>
        <v>1</v>
      </c>
      <c r="AG132" s="124" t="str">
        <f>IF('Member Info'!N129&lt;&gt;"",IF(AND('Member Info'!N129&lt;=$U$1,'Member Info'!N129&gt;=$T$1),1,0),"")</f>
        <v/>
      </c>
      <c r="AI132" s="124" t="b">
        <f t="shared" si="36"/>
        <v>0</v>
      </c>
      <c r="AJ132" s="124">
        <f t="shared" si="37"/>
        <v>0</v>
      </c>
      <c r="AL132" s="124">
        <f t="shared" si="38"/>
        <v>0</v>
      </c>
      <c r="AM132" s="124">
        <f>IF('Member Info'!F129&gt;$T$1,1,0)</f>
        <v>0</v>
      </c>
      <c r="AN132" s="124" t="b">
        <f>IF(ISERROR(T132),ERROR.TYPE(#REF!)=ERROR.TYPE(T132),FALSE)</f>
        <v>0</v>
      </c>
      <c r="AO132" s="124" t="b">
        <f>IF(ISERROR(U132),ERROR.TYPE(#REF!)=ERROR.TYPE(U132),FALSE)</f>
        <v>0</v>
      </c>
      <c r="AP132" s="124">
        <f>IF('Member Info'!F129&gt;'GP1 April 25'!$U$1,1,0)</f>
        <v>0</v>
      </c>
      <c r="AQ132" s="124">
        <f t="shared" si="39"/>
        <v>0</v>
      </c>
      <c r="AR132" s="124">
        <f t="shared" si="40"/>
        <v>0</v>
      </c>
      <c r="AS132" s="124">
        <f t="shared" si="41"/>
        <v>1</v>
      </c>
    </row>
    <row r="133" spans="1:45" x14ac:dyDescent="0.25">
      <c r="A133" s="4">
        <v>102</v>
      </c>
      <c r="B133" s="164">
        <f>'Member Info'!D130</f>
        <v>0</v>
      </c>
      <c r="C133" s="164">
        <f>'Member Info'!E130</f>
        <v>0</v>
      </c>
      <c r="D133" s="164" t="str">
        <f>'Member Info'!G130</f>
        <v/>
      </c>
      <c r="E133" s="165">
        <f>'Member Info'!B130</f>
        <v>0</v>
      </c>
      <c r="F133" s="242"/>
      <c r="G133" s="166" t="str">
        <f>IF(E133=0,"",('Member Info'!K130+'Member Info'!L130))</f>
        <v/>
      </c>
      <c r="H133" s="419"/>
      <c r="I133" s="419"/>
      <c r="J133" s="26"/>
      <c r="K133" s="26"/>
      <c r="L133" s="384" t="str">
        <f>IF(E133=0,"",IF('Member Info'!F130&gt;$U$1,CONCATENATE("Joined with practice on ", TEXT('Member Info'!F130, "DD/MM/YYYY")),IF('Member Info'!N130&lt;&gt;"",IF('Member Info'!N130&lt;$T$1,CONCATENATE("Left Scheme on ", TEXT('Member Info'!N130, "DD/MM/YYYY")),IF(OR(G133="",G133=0),"Error Detected, No rate entered",IF(E133=0,"",IF(F133="","Error Detected, No Pensionable pay",IF(AS133=1,"No Part Time Status Entered",IF(AR133=1,"No Part Time Hours Entered",IF(ISERROR(AD133)," Unknown Values entered.",IF(V133+W133&lt;1,"Acceptable",IF(T133+U133=200, "No Contributions Entered", IF(M133="","Error Detected, Choose reason&gt;",IF(Z133="1",IF(V133=1,"Please Enter Deemed Pensionable Pay","Add Any Relevant Details Above"),"Please Give Details Above"))))))))))),IF(OR(G133="",G133=0),"Error Detected, No rate entered",IF(E133=0,"",IF(F133="","Error Detected, No Pensionable pay",IF(AS133=1,"No Part Time Status Entered",IF(AR133=1,"No Part Time Hours Entered",IF(ISERROR(AD133)," Unknown Values entered.",IF(V133+W133&lt;1,"Acceptable",IF(T133+U133=200, "No Contributions Entered", IF(M133="","Error Detected, Choose reason&gt;",IF(Z133="1",IF(V133=1,"Please Enter Deemed Pensionable Pay","Add relevant Details Above"),"Please give details Above")))))))))))))</f>
        <v/>
      </c>
      <c r="M133" s="260"/>
      <c r="N133" s="91"/>
      <c r="O133" s="91" t="str">
        <f t="shared" si="22"/>
        <v/>
      </c>
      <c r="P133" s="94">
        <f t="shared" si="23"/>
        <v>0</v>
      </c>
      <c r="Q133" s="94">
        <f t="shared" si="23"/>
        <v>0</v>
      </c>
      <c r="R133" s="218">
        <f>(ROUND((F133/100*'Member Info'!$W$2), 2))</f>
        <v>0</v>
      </c>
      <c r="S133" s="218" t="e">
        <f t="shared" si="24"/>
        <v>#VALUE!</v>
      </c>
      <c r="T133" s="218" t="str">
        <f t="shared" si="25"/>
        <v/>
      </c>
      <c r="U133" s="227" t="str">
        <f t="shared" si="26"/>
        <v/>
      </c>
      <c r="V133" s="228" t="str">
        <f t="shared" si="27"/>
        <v/>
      </c>
      <c r="W133" s="228" t="str">
        <f t="shared" si="28"/>
        <v/>
      </c>
      <c r="X133" s="222">
        <f t="shared" si="29"/>
        <v>0</v>
      </c>
      <c r="Y133" s="110">
        <f t="shared" si="30"/>
        <v>0</v>
      </c>
      <c r="Z133" s="235" t="str">
        <f t="shared" si="31"/>
        <v/>
      </c>
      <c r="AA133" s="240" t="b">
        <f t="shared" si="32"/>
        <v>0</v>
      </c>
      <c r="AB133" s="235">
        <f t="shared" si="33"/>
        <v>0</v>
      </c>
      <c r="AC133" s="235">
        <f>IF('Member Info'!N130="",1,"")</f>
        <v>1</v>
      </c>
      <c r="AD133" s="243" t="e">
        <f t="shared" si="34"/>
        <v>#VALUE!</v>
      </c>
      <c r="AE133" s="130" t="str">
        <f t="shared" si="21"/>
        <v/>
      </c>
      <c r="AF133" s="124">
        <f t="shared" si="35"/>
        <v>1</v>
      </c>
      <c r="AG133" s="124" t="str">
        <f>IF('Member Info'!N130&lt;&gt;"",IF(AND('Member Info'!N130&lt;=$U$1,'Member Info'!N130&gt;=$T$1),1,0),"")</f>
        <v/>
      </c>
      <c r="AI133" s="124" t="b">
        <f t="shared" si="36"/>
        <v>0</v>
      </c>
      <c r="AJ133" s="124">
        <f t="shared" si="37"/>
        <v>0</v>
      </c>
      <c r="AL133" s="124">
        <f t="shared" si="38"/>
        <v>0</v>
      </c>
      <c r="AM133" s="124">
        <f>IF('Member Info'!F130&gt;$T$1,1,0)</f>
        <v>0</v>
      </c>
      <c r="AN133" s="124" t="b">
        <f>IF(ISERROR(T133),ERROR.TYPE(#REF!)=ERROR.TYPE(T133),FALSE)</f>
        <v>0</v>
      </c>
      <c r="AO133" s="124" t="b">
        <f>IF(ISERROR(U133),ERROR.TYPE(#REF!)=ERROR.TYPE(U133),FALSE)</f>
        <v>0</v>
      </c>
      <c r="AP133" s="124">
        <f>IF('Member Info'!F130&gt;'GP1 April 25'!$U$1,1,0)</f>
        <v>0</v>
      </c>
      <c r="AQ133" s="124">
        <f t="shared" si="39"/>
        <v>0</v>
      </c>
      <c r="AR133" s="124">
        <f t="shared" si="40"/>
        <v>0</v>
      </c>
      <c r="AS133" s="124">
        <f t="shared" si="41"/>
        <v>1</v>
      </c>
    </row>
    <row r="134" spans="1:45" x14ac:dyDescent="0.25">
      <c r="A134" s="4">
        <v>103</v>
      </c>
      <c r="B134" s="164">
        <f>'Member Info'!D131</f>
        <v>0</v>
      </c>
      <c r="C134" s="164">
        <f>'Member Info'!E131</f>
        <v>0</v>
      </c>
      <c r="D134" s="164" t="str">
        <f>'Member Info'!G131</f>
        <v/>
      </c>
      <c r="E134" s="165">
        <f>'Member Info'!B131</f>
        <v>0</v>
      </c>
      <c r="F134" s="242"/>
      <c r="G134" s="166" t="str">
        <f>IF(E134=0,"",('Member Info'!K131+'Member Info'!L131))</f>
        <v/>
      </c>
      <c r="H134" s="419"/>
      <c r="I134" s="419"/>
      <c r="J134" s="26"/>
      <c r="K134" s="26"/>
      <c r="L134" s="384" t="str">
        <f>IF(E134=0,"",IF('Member Info'!F131&gt;$U$1,CONCATENATE("Joined with practice on ", TEXT('Member Info'!F131, "DD/MM/YYYY")),IF('Member Info'!N131&lt;&gt;"",IF('Member Info'!N131&lt;$T$1,CONCATENATE("Left Scheme on ", TEXT('Member Info'!N131, "DD/MM/YYYY")),IF(OR(G134="",G134=0),"Error Detected, No rate entered",IF(E134=0,"",IF(F134="","Error Detected, No Pensionable pay",IF(AS134=1,"No Part Time Status Entered",IF(AR134=1,"No Part Time Hours Entered",IF(ISERROR(AD134)," Unknown Values entered.",IF(V134+W134&lt;1,"Acceptable",IF(T134+U134=200, "No Contributions Entered", IF(M134="","Error Detected, Choose reason&gt;",IF(Z134="1",IF(V134=1,"Please Enter Deemed Pensionable Pay","Add Any Relevant Details Above"),"Please Give Details Above"))))))))))),IF(OR(G134="",G134=0),"Error Detected, No rate entered",IF(E134=0,"",IF(F134="","Error Detected, No Pensionable pay",IF(AS134=1,"No Part Time Status Entered",IF(AR134=1,"No Part Time Hours Entered",IF(ISERROR(AD134)," Unknown Values entered.",IF(V134+W134&lt;1,"Acceptable",IF(T134+U134=200, "No Contributions Entered", IF(M134="","Error Detected, Choose reason&gt;",IF(Z134="1",IF(V134=1,"Please Enter Deemed Pensionable Pay","Add relevant Details Above"),"Please give details Above")))))))))))))</f>
        <v/>
      </c>
      <c r="M134" s="260"/>
      <c r="N134" s="91"/>
      <c r="O134" s="91" t="str">
        <f t="shared" si="22"/>
        <v/>
      </c>
      <c r="P134" s="94">
        <f t="shared" si="23"/>
        <v>0</v>
      </c>
      <c r="Q134" s="94">
        <f t="shared" si="23"/>
        <v>0</v>
      </c>
      <c r="R134" s="218">
        <f>(ROUND((F134/100*'Member Info'!$W$2), 2))</f>
        <v>0</v>
      </c>
      <c r="S134" s="218" t="e">
        <f t="shared" si="24"/>
        <v>#VALUE!</v>
      </c>
      <c r="T134" s="218" t="str">
        <f t="shared" si="25"/>
        <v/>
      </c>
      <c r="U134" s="227" t="str">
        <f t="shared" si="26"/>
        <v/>
      </c>
      <c r="V134" s="228" t="str">
        <f t="shared" si="27"/>
        <v/>
      </c>
      <c r="W134" s="228" t="str">
        <f t="shared" si="28"/>
        <v/>
      </c>
      <c r="X134" s="222">
        <f t="shared" si="29"/>
        <v>0</v>
      </c>
      <c r="Y134" s="110">
        <f t="shared" si="30"/>
        <v>0</v>
      </c>
      <c r="Z134" s="235" t="str">
        <f t="shared" si="31"/>
        <v/>
      </c>
      <c r="AA134" s="240" t="b">
        <f t="shared" si="32"/>
        <v>0</v>
      </c>
      <c r="AB134" s="235">
        <f t="shared" si="33"/>
        <v>0</v>
      </c>
      <c r="AC134" s="235">
        <f>IF('Member Info'!N131="",1,"")</f>
        <v>1</v>
      </c>
      <c r="AD134" s="243" t="e">
        <f t="shared" si="34"/>
        <v>#VALUE!</v>
      </c>
      <c r="AE134" s="130" t="str">
        <f t="shared" si="21"/>
        <v/>
      </c>
      <c r="AF134" s="124">
        <f t="shared" si="35"/>
        <v>1</v>
      </c>
      <c r="AG134" s="124" t="str">
        <f>IF('Member Info'!N131&lt;&gt;"",IF(AND('Member Info'!N131&lt;=$U$1,'Member Info'!N131&gt;=$T$1),1,0),"")</f>
        <v/>
      </c>
      <c r="AI134" s="124" t="b">
        <f t="shared" si="36"/>
        <v>0</v>
      </c>
      <c r="AJ134" s="124">
        <f t="shared" si="37"/>
        <v>0</v>
      </c>
      <c r="AL134" s="124">
        <f t="shared" si="38"/>
        <v>0</v>
      </c>
      <c r="AM134" s="124">
        <f>IF('Member Info'!F131&gt;$T$1,1,0)</f>
        <v>0</v>
      </c>
      <c r="AN134" s="124" t="b">
        <f>IF(ISERROR(T134),ERROR.TYPE(#REF!)=ERROR.TYPE(T134),FALSE)</f>
        <v>0</v>
      </c>
      <c r="AO134" s="124" t="b">
        <f>IF(ISERROR(U134),ERROR.TYPE(#REF!)=ERROR.TYPE(U134),FALSE)</f>
        <v>0</v>
      </c>
      <c r="AP134" s="124">
        <f>IF('Member Info'!F131&gt;'GP1 April 25'!$U$1,1,0)</f>
        <v>0</v>
      </c>
      <c r="AQ134" s="124">
        <f t="shared" si="39"/>
        <v>0</v>
      </c>
      <c r="AR134" s="124">
        <f t="shared" si="40"/>
        <v>0</v>
      </c>
      <c r="AS134" s="124">
        <f t="shared" si="41"/>
        <v>1</v>
      </c>
    </row>
    <row r="135" spans="1:45" x14ac:dyDescent="0.25">
      <c r="A135" s="4">
        <v>104</v>
      </c>
      <c r="B135" s="164">
        <f>'Member Info'!D132</f>
        <v>0</v>
      </c>
      <c r="C135" s="164">
        <f>'Member Info'!E132</f>
        <v>0</v>
      </c>
      <c r="D135" s="164" t="str">
        <f>'Member Info'!G132</f>
        <v/>
      </c>
      <c r="E135" s="165">
        <f>'Member Info'!B132</f>
        <v>0</v>
      </c>
      <c r="F135" s="242"/>
      <c r="G135" s="166" t="str">
        <f>IF(E135=0,"",('Member Info'!K132+'Member Info'!L132))</f>
        <v/>
      </c>
      <c r="H135" s="419"/>
      <c r="I135" s="419"/>
      <c r="J135" s="26"/>
      <c r="K135" s="26"/>
      <c r="L135" s="384" t="str">
        <f>IF(E135=0,"",IF('Member Info'!F132&gt;$U$1,CONCATENATE("Joined with practice on ", TEXT('Member Info'!F132, "DD/MM/YYYY")),IF('Member Info'!N132&lt;&gt;"",IF('Member Info'!N132&lt;$T$1,CONCATENATE("Left Scheme on ", TEXT('Member Info'!N132, "DD/MM/YYYY")),IF(OR(G135="",G135=0),"Error Detected, No rate entered",IF(E135=0,"",IF(F135="","Error Detected, No Pensionable pay",IF(AS135=1,"No Part Time Status Entered",IF(AR135=1,"No Part Time Hours Entered",IF(ISERROR(AD135)," Unknown Values entered.",IF(V135+W135&lt;1,"Acceptable",IF(T135+U135=200, "No Contributions Entered", IF(M135="","Error Detected, Choose reason&gt;",IF(Z135="1",IF(V135=1,"Please Enter Deemed Pensionable Pay","Add Any Relevant Details Above"),"Please Give Details Above"))))))))))),IF(OR(G135="",G135=0),"Error Detected, No rate entered",IF(E135=0,"",IF(F135="","Error Detected, No Pensionable pay",IF(AS135=1,"No Part Time Status Entered",IF(AR135=1,"No Part Time Hours Entered",IF(ISERROR(AD135)," Unknown Values entered.",IF(V135+W135&lt;1,"Acceptable",IF(T135+U135=200, "No Contributions Entered", IF(M135="","Error Detected, Choose reason&gt;",IF(Z135="1",IF(V135=1,"Please Enter Deemed Pensionable Pay","Add relevant Details Above"),"Please give details Above")))))))))))))</f>
        <v/>
      </c>
      <c r="M135" s="260"/>
      <c r="N135" s="91"/>
      <c r="O135" s="91" t="str">
        <f t="shared" si="22"/>
        <v/>
      </c>
      <c r="P135" s="94">
        <f t="shared" si="23"/>
        <v>0</v>
      </c>
      <c r="Q135" s="94">
        <f t="shared" si="23"/>
        <v>0</v>
      </c>
      <c r="R135" s="218">
        <f>(ROUND((F135/100*'Member Info'!$W$2), 2))</f>
        <v>0</v>
      </c>
      <c r="S135" s="218" t="e">
        <f t="shared" si="24"/>
        <v>#VALUE!</v>
      </c>
      <c r="T135" s="218" t="str">
        <f t="shared" si="25"/>
        <v/>
      </c>
      <c r="U135" s="227" t="str">
        <f t="shared" si="26"/>
        <v/>
      </c>
      <c r="V135" s="228" t="str">
        <f t="shared" si="27"/>
        <v/>
      </c>
      <c r="W135" s="228" t="str">
        <f t="shared" si="28"/>
        <v/>
      </c>
      <c r="X135" s="222">
        <f t="shared" si="29"/>
        <v>0</v>
      </c>
      <c r="Y135" s="110">
        <f t="shared" si="30"/>
        <v>0</v>
      </c>
      <c r="Z135" s="235" t="str">
        <f t="shared" si="31"/>
        <v/>
      </c>
      <c r="AA135" s="240" t="b">
        <f t="shared" si="32"/>
        <v>0</v>
      </c>
      <c r="AB135" s="235">
        <f t="shared" si="33"/>
        <v>0</v>
      </c>
      <c r="AC135" s="235">
        <f>IF('Member Info'!N132="",1,"")</f>
        <v>1</v>
      </c>
      <c r="AD135" s="243" t="e">
        <f t="shared" si="34"/>
        <v>#VALUE!</v>
      </c>
      <c r="AE135" s="130" t="str">
        <f t="shared" si="21"/>
        <v/>
      </c>
      <c r="AF135" s="124">
        <f t="shared" si="35"/>
        <v>1</v>
      </c>
      <c r="AG135" s="124" t="str">
        <f>IF('Member Info'!N132&lt;&gt;"",IF(AND('Member Info'!N132&lt;=$U$1,'Member Info'!N132&gt;=$T$1),1,0),"")</f>
        <v/>
      </c>
      <c r="AI135" s="124" t="b">
        <f t="shared" si="36"/>
        <v>0</v>
      </c>
      <c r="AJ135" s="124">
        <f t="shared" si="37"/>
        <v>0</v>
      </c>
      <c r="AL135" s="124">
        <f t="shared" si="38"/>
        <v>0</v>
      </c>
      <c r="AM135" s="124">
        <f>IF('Member Info'!F132&gt;$T$1,1,0)</f>
        <v>0</v>
      </c>
      <c r="AN135" s="124" t="b">
        <f>IF(ISERROR(T135),ERROR.TYPE(#REF!)=ERROR.TYPE(T135),FALSE)</f>
        <v>0</v>
      </c>
      <c r="AO135" s="124" t="b">
        <f>IF(ISERROR(U135),ERROR.TYPE(#REF!)=ERROR.TYPE(U135),FALSE)</f>
        <v>0</v>
      </c>
      <c r="AP135" s="124">
        <f>IF('Member Info'!F132&gt;'GP1 April 25'!$U$1,1,0)</f>
        <v>0</v>
      </c>
      <c r="AQ135" s="124">
        <f t="shared" si="39"/>
        <v>0</v>
      </c>
      <c r="AR135" s="124">
        <f t="shared" si="40"/>
        <v>0</v>
      </c>
      <c r="AS135" s="124">
        <f t="shared" si="41"/>
        <v>1</v>
      </c>
    </row>
    <row r="136" spans="1:45" x14ac:dyDescent="0.25">
      <c r="A136" s="4">
        <v>105</v>
      </c>
      <c r="B136" s="164">
        <f>'Member Info'!D133</f>
        <v>0</v>
      </c>
      <c r="C136" s="164">
        <f>'Member Info'!E133</f>
        <v>0</v>
      </c>
      <c r="D136" s="164" t="str">
        <f>'Member Info'!G133</f>
        <v/>
      </c>
      <c r="E136" s="165">
        <f>'Member Info'!B133</f>
        <v>0</v>
      </c>
      <c r="F136" s="242"/>
      <c r="G136" s="166" t="str">
        <f>IF(E136=0,"",('Member Info'!K133+'Member Info'!L133))</f>
        <v/>
      </c>
      <c r="H136" s="419"/>
      <c r="I136" s="419"/>
      <c r="J136" s="26"/>
      <c r="K136" s="26"/>
      <c r="L136" s="384" t="str">
        <f>IF(E136=0,"",IF('Member Info'!F133&gt;$U$1,CONCATENATE("Joined with practice on ", TEXT('Member Info'!F133, "DD/MM/YYYY")),IF('Member Info'!N133&lt;&gt;"",IF('Member Info'!N133&lt;$T$1,CONCATENATE("Left Scheme on ", TEXT('Member Info'!N133, "DD/MM/YYYY")),IF(OR(G136="",G136=0),"Error Detected, No rate entered",IF(E136=0,"",IF(F136="","Error Detected, No Pensionable pay",IF(AS136=1,"No Part Time Status Entered",IF(AR136=1,"No Part Time Hours Entered",IF(ISERROR(AD136)," Unknown Values entered.",IF(V136+W136&lt;1,"Acceptable",IF(T136+U136=200, "No Contributions Entered", IF(M136="","Error Detected, Choose reason&gt;",IF(Z136="1",IF(V136=1,"Please Enter Deemed Pensionable Pay","Add Any Relevant Details Above"),"Please Give Details Above"))))))))))),IF(OR(G136="",G136=0),"Error Detected, No rate entered",IF(E136=0,"",IF(F136="","Error Detected, No Pensionable pay",IF(AS136=1,"No Part Time Status Entered",IF(AR136=1,"No Part Time Hours Entered",IF(ISERROR(AD136)," Unknown Values entered.",IF(V136+W136&lt;1,"Acceptable",IF(T136+U136=200, "No Contributions Entered", IF(M136="","Error Detected, Choose reason&gt;",IF(Z136="1",IF(V136=1,"Please Enter Deemed Pensionable Pay","Add relevant Details Above"),"Please give details Above")))))))))))))</f>
        <v/>
      </c>
      <c r="M136" s="260"/>
      <c r="N136" s="91"/>
      <c r="O136" s="91" t="str">
        <f t="shared" si="22"/>
        <v/>
      </c>
      <c r="P136" s="94">
        <f t="shared" si="23"/>
        <v>0</v>
      </c>
      <c r="Q136" s="94">
        <f t="shared" si="23"/>
        <v>0</v>
      </c>
      <c r="R136" s="218">
        <f>(ROUND((F136/100*'Member Info'!$W$2), 2))</f>
        <v>0</v>
      </c>
      <c r="S136" s="218" t="e">
        <f t="shared" si="24"/>
        <v>#VALUE!</v>
      </c>
      <c r="T136" s="218" t="str">
        <f t="shared" si="25"/>
        <v/>
      </c>
      <c r="U136" s="227" t="str">
        <f t="shared" si="26"/>
        <v/>
      </c>
      <c r="V136" s="228" t="str">
        <f t="shared" si="27"/>
        <v/>
      </c>
      <c r="W136" s="228" t="str">
        <f t="shared" si="28"/>
        <v/>
      </c>
      <c r="X136" s="222">
        <f t="shared" si="29"/>
        <v>0</v>
      </c>
      <c r="Y136" s="110">
        <f t="shared" si="30"/>
        <v>0</v>
      </c>
      <c r="Z136" s="235" t="str">
        <f t="shared" si="31"/>
        <v/>
      </c>
      <c r="AA136" s="240" t="b">
        <f t="shared" si="32"/>
        <v>0</v>
      </c>
      <c r="AB136" s="235">
        <f t="shared" si="33"/>
        <v>0</v>
      </c>
      <c r="AC136" s="235">
        <f>IF('Member Info'!N133="",1,"")</f>
        <v>1</v>
      </c>
      <c r="AD136" s="243" t="e">
        <f t="shared" si="34"/>
        <v>#VALUE!</v>
      </c>
      <c r="AE136" s="130" t="str">
        <f t="shared" si="21"/>
        <v/>
      </c>
      <c r="AF136" s="124">
        <f t="shared" si="35"/>
        <v>1</v>
      </c>
      <c r="AG136" s="124" t="str">
        <f>IF('Member Info'!N133&lt;&gt;"",IF(AND('Member Info'!N133&lt;=$U$1,'Member Info'!N133&gt;=$T$1),1,0),"")</f>
        <v/>
      </c>
      <c r="AI136" s="124" t="b">
        <f t="shared" si="36"/>
        <v>0</v>
      </c>
      <c r="AJ136" s="124">
        <f t="shared" si="37"/>
        <v>0</v>
      </c>
      <c r="AL136" s="124">
        <f t="shared" si="38"/>
        <v>0</v>
      </c>
      <c r="AM136" s="124">
        <f>IF('Member Info'!F133&gt;$T$1,1,0)</f>
        <v>0</v>
      </c>
      <c r="AN136" s="124" t="b">
        <f>IF(ISERROR(T136),ERROR.TYPE(#REF!)=ERROR.TYPE(T136),FALSE)</f>
        <v>0</v>
      </c>
      <c r="AO136" s="124" t="b">
        <f>IF(ISERROR(U136),ERROR.TYPE(#REF!)=ERROR.TYPE(U136),FALSE)</f>
        <v>0</v>
      </c>
      <c r="AP136" s="124">
        <f>IF('Member Info'!F133&gt;'GP1 April 25'!$U$1,1,0)</f>
        <v>0</v>
      </c>
      <c r="AQ136" s="124">
        <f t="shared" si="39"/>
        <v>0</v>
      </c>
      <c r="AR136" s="124">
        <f t="shared" si="40"/>
        <v>0</v>
      </c>
      <c r="AS136" s="124">
        <f t="shared" si="41"/>
        <v>1</v>
      </c>
    </row>
    <row r="137" spans="1:45" x14ac:dyDescent="0.25">
      <c r="A137" s="4">
        <v>106</v>
      </c>
      <c r="B137" s="164">
        <f>'Member Info'!D134</f>
        <v>0</v>
      </c>
      <c r="C137" s="164">
        <f>'Member Info'!E134</f>
        <v>0</v>
      </c>
      <c r="D137" s="164" t="str">
        <f>'Member Info'!G134</f>
        <v/>
      </c>
      <c r="E137" s="165">
        <f>'Member Info'!B134</f>
        <v>0</v>
      </c>
      <c r="F137" s="242"/>
      <c r="G137" s="166" t="str">
        <f>IF(E137=0,"",('Member Info'!K134+'Member Info'!L134))</f>
        <v/>
      </c>
      <c r="H137" s="419"/>
      <c r="I137" s="419"/>
      <c r="J137" s="26"/>
      <c r="K137" s="26"/>
      <c r="L137" s="384" t="str">
        <f>IF(E137=0,"",IF('Member Info'!F134&gt;$U$1,CONCATENATE("Joined with practice on ", TEXT('Member Info'!F134, "DD/MM/YYYY")),IF('Member Info'!N134&lt;&gt;"",IF('Member Info'!N134&lt;$T$1,CONCATENATE("Left Scheme on ", TEXT('Member Info'!N134, "DD/MM/YYYY")),IF(OR(G137="",G137=0),"Error Detected, No rate entered",IF(E137=0,"",IF(F137="","Error Detected, No Pensionable pay",IF(AS137=1,"No Part Time Status Entered",IF(AR137=1,"No Part Time Hours Entered",IF(ISERROR(AD137)," Unknown Values entered.",IF(V137+W137&lt;1,"Acceptable",IF(T137+U137=200, "No Contributions Entered", IF(M137="","Error Detected, Choose reason&gt;",IF(Z137="1",IF(V137=1,"Please Enter Deemed Pensionable Pay","Add Any Relevant Details Above"),"Please Give Details Above"))))))))))),IF(OR(G137="",G137=0),"Error Detected, No rate entered",IF(E137=0,"",IF(F137="","Error Detected, No Pensionable pay",IF(AS137=1,"No Part Time Status Entered",IF(AR137=1,"No Part Time Hours Entered",IF(ISERROR(AD137)," Unknown Values entered.",IF(V137+W137&lt;1,"Acceptable",IF(T137+U137=200, "No Contributions Entered", IF(M137="","Error Detected, Choose reason&gt;",IF(Z137="1",IF(V137=1,"Please Enter Deemed Pensionable Pay","Add relevant Details Above"),"Please give details Above")))))))))))))</f>
        <v/>
      </c>
      <c r="M137" s="260"/>
      <c r="N137" s="91"/>
      <c r="O137" s="91" t="str">
        <f t="shared" si="22"/>
        <v/>
      </c>
      <c r="P137" s="94">
        <f t="shared" si="23"/>
        <v>0</v>
      </c>
      <c r="Q137" s="94">
        <f t="shared" si="23"/>
        <v>0</v>
      </c>
      <c r="R137" s="218">
        <f>(ROUND((F137/100*'Member Info'!$W$2), 2))</f>
        <v>0</v>
      </c>
      <c r="S137" s="218" t="e">
        <f t="shared" si="24"/>
        <v>#VALUE!</v>
      </c>
      <c r="T137" s="218" t="str">
        <f t="shared" si="25"/>
        <v/>
      </c>
      <c r="U137" s="227" t="str">
        <f t="shared" si="26"/>
        <v/>
      </c>
      <c r="V137" s="228" t="str">
        <f t="shared" si="27"/>
        <v/>
      </c>
      <c r="W137" s="228" t="str">
        <f t="shared" si="28"/>
        <v/>
      </c>
      <c r="X137" s="222">
        <f t="shared" si="29"/>
        <v>0</v>
      </c>
      <c r="Y137" s="110">
        <f t="shared" si="30"/>
        <v>0</v>
      </c>
      <c r="Z137" s="235" t="str">
        <f t="shared" si="31"/>
        <v/>
      </c>
      <c r="AA137" s="240" t="b">
        <f t="shared" si="32"/>
        <v>0</v>
      </c>
      <c r="AB137" s="235">
        <f t="shared" si="33"/>
        <v>0</v>
      </c>
      <c r="AC137" s="235">
        <f>IF('Member Info'!N134="",1,"")</f>
        <v>1</v>
      </c>
      <c r="AD137" s="243" t="e">
        <f t="shared" si="34"/>
        <v>#VALUE!</v>
      </c>
      <c r="AE137" s="130" t="str">
        <f t="shared" si="21"/>
        <v/>
      </c>
      <c r="AF137" s="124">
        <f t="shared" si="35"/>
        <v>1</v>
      </c>
      <c r="AG137" s="124" t="str">
        <f>IF('Member Info'!N134&lt;&gt;"",IF(AND('Member Info'!N134&lt;=$U$1,'Member Info'!N134&gt;=$T$1),1,0),"")</f>
        <v/>
      </c>
      <c r="AI137" s="124" t="b">
        <f t="shared" si="36"/>
        <v>0</v>
      </c>
      <c r="AJ137" s="124">
        <f t="shared" si="37"/>
        <v>0</v>
      </c>
      <c r="AL137" s="124">
        <f t="shared" si="38"/>
        <v>0</v>
      </c>
      <c r="AM137" s="124">
        <f>IF('Member Info'!F134&gt;$T$1,1,0)</f>
        <v>0</v>
      </c>
      <c r="AN137" s="124" t="b">
        <f>IF(ISERROR(T137),ERROR.TYPE(#REF!)=ERROR.TYPE(T137),FALSE)</f>
        <v>0</v>
      </c>
      <c r="AO137" s="124" t="b">
        <f>IF(ISERROR(U137),ERROR.TYPE(#REF!)=ERROR.TYPE(U137),FALSE)</f>
        <v>0</v>
      </c>
      <c r="AP137" s="124">
        <f>IF('Member Info'!F134&gt;'GP1 April 25'!$U$1,1,0)</f>
        <v>0</v>
      </c>
      <c r="AQ137" s="124">
        <f t="shared" si="39"/>
        <v>0</v>
      </c>
      <c r="AR137" s="124">
        <f t="shared" si="40"/>
        <v>0</v>
      </c>
      <c r="AS137" s="124">
        <f t="shared" si="41"/>
        <v>1</v>
      </c>
    </row>
    <row r="138" spans="1:45" x14ac:dyDescent="0.25">
      <c r="A138" s="4">
        <v>107</v>
      </c>
      <c r="B138" s="164">
        <f>'Member Info'!D135</f>
        <v>0</v>
      </c>
      <c r="C138" s="164">
        <f>'Member Info'!E135</f>
        <v>0</v>
      </c>
      <c r="D138" s="164" t="str">
        <f>'Member Info'!G135</f>
        <v/>
      </c>
      <c r="E138" s="165">
        <f>'Member Info'!B135</f>
        <v>0</v>
      </c>
      <c r="F138" s="242"/>
      <c r="G138" s="166" t="str">
        <f>IF(E138=0,"",('Member Info'!K135+'Member Info'!L135))</f>
        <v/>
      </c>
      <c r="H138" s="419"/>
      <c r="I138" s="419"/>
      <c r="J138" s="26"/>
      <c r="K138" s="26"/>
      <c r="L138" s="384" t="str">
        <f>IF(E138=0,"",IF('Member Info'!F135&gt;$U$1,CONCATENATE("Joined with practice on ", TEXT('Member Info'!F135, "DD/MM/YYYY")),IF('Member Info'!N135&lt;&gt;"",IF('Member Info'!N135&lt;$T$1,CONCATENATE("Left Scheme on ", TEXT('Member Info'!N135, "DD/MM/YYYY")),IF(OR(G138="",G138=0),"Error Detected, No rate entered",IF(E138=0,"",IF(F138="","Error Detected, No Pensionable pay",IF(AS138=1,"No Part Time Status Entered",IF(AR138=1,"No Part Time Hours Entered",IF(ISERROR(AD138)," Unknown Values entered.",IF(V138+W138&lt;1,"Acceptable",IF(T138+U138=200, "No Contributions Entered", IF(M138="","Error Detected, Choose reason&gt;",IF(Z138="1",IF(V138=1,"Please Enter Deemed Pensionable Pay","Add Any Relevant Details Above"),"Please Give Details Above"))))))))))),IF(OR(G138="",G138=0),"Error Detected, No rate entered",IF(E138=0,"",IF(F138="","Error Detected, No Pensionable pay",IF(AS138=1,"No Part Time Status Entered",IF(AR138=1,"No Part Time Hours Entered",IF(ISERROR(AD138)," Unknown Values entered.",IF(V138+W138&lt;1,"Acceptable",IF(T138+U138=200, "No Contributions Entered", IF(M138="","Error Detected, Choose reason&gt;",IF(Z138="1",IF(V138=1,"Please Enter Deemed Pensionable Pay","Add relevant Details Above"),"Please give details Above")))))))))))))</f>
        <v/>
      </c>
      <c r="M138" s="260"/>
      <c r="N138" s="91"/>
      <c r="O138" s="91" t="str">
        <f t="shared" si="22"/>
        <v/>
      </c>
      <c r="P138" s="94">
        <f t="shared" si="23"/>
        <v>0</v>
      </c>
      <c r="Q138" s="94">
        <f t="shared" si="23"/>
        <v>0</v>
      </c>
      <c r="R138" s="218">
        <f>(ROUND((F138/100*'Member Info'!$W$2), 2))</f>
        <v>0</v>
      </c>
      <c r="S138" s="218" t="e">
        <f t="shared" si="24"/>
        <v>#VALUE!</v>
      </c>
      <c r="T138" s="218" t="str">
        <f t="shared" si="25"/>
        <v/>
      </c>
      <c r="U138" s="227" t="str">
        <f t="shared" si="26"/>
        <v/>
      </c>
      <c r="V138" s="228" t="str">
        <f t="shared" si="27"/>
        <v/>
      </c>
      <c r="W138" s="228" t="str">
        <f t="shared" si="28"/>
        <v/>
      </c>
      <c r="X138" s="222">
        <f t="shared" si="29"/>
        <v>0</v>
      </c>
      <c r="Y138" s="110">
        <f t="shared" si="30"/>
        <v>0</v>
      </c>
      <c r="Z138" s="235" t="str">
        <f t="shared" si="31"/>
        <v/>
      </c>
      <c r="AA138" s="240" t="b">
        <f t="shared" si="32"/>
        <v>0</v>
      </c>
      <c r="AB138" s="235">
        <f t="shared" si="33"/>
        <v>0</v>
      </c>
      <c r="AC138" s="235">
        <f>IF('Member Info'!N135="",1,"")</f>
        <v>1</v>
      </c>
      <c r="AD138" s="243" t="e">
        <f t="shared" si="34"/>
        <v>#VALUE!</v>
      </c>
      <c r="AE138" s="130" t="str">
        <f t="shared" si="21"/>
        <v/>
      </c>
      <c r="AF138" s="124">
        <f t="shared" si="35"/>
        <v>1</v>
      </c>
      <c r="AG138" s="124" t="str">
        <f>IF('Member Info'!N135&lt;&gt;"",IF(AND('Member Info'!N135&lt;=$U$1,'Member Info'!N135&gt;=$T$1),1,0),"")</f>
        <v/>
      </c>
      <c r="AI138" s="124" t="b">
        <f t="shared" si="36"/>
        <v>0</v>
      </c>
      <c r="AJ138" s="124">
        <f t="shared" si="37"/>
        <v>0</v>
      </c>
      <c r="AL138" s="124">
        <f t="shared" si="38"/>
        <v>0</v>
      </c>
      <c r="AM138" s="124">
        <f>IF('Member Info'!F135&gt;$T$1,1,0)</f>
        <v>0</v>
      </c>
      <c r="AN138" s="124" t="b">
        <f>IF(ISERROR(T138),ERROR.TYPE(#REF!)=ERROR.TYPE(T138),FALSE)</f>
        <v>0</v>
      </c>
      <c r="AO138" s="124" t="b">
        <f>IF(ISERROR(U138),ERROR.TYPE(#REF!)=ERROR.TYPE(U138),FALSE)</f>
        <v>0</v>
      </c>
      <c r="AP138" s="124">
        <f>IF('Member Info'!F135&gt;'GP1 April 25'!$U$1,1,0)</f>
        <v>0</v>
      </c>
      <c r="AQ138" s="124">
        <f t="shared" si="39"/>
        <v>0</v>
      </c>
      <c r="AR138" s="124">
        <f t="shared" si="40"/>
        <v>0</v>
      </c>
      <c r="AS138" s="124">
        <f t="shared" si="41"/>
        <v>1</v>
      </c>
    </row>
    <row r="139" spans="1:45" x14ac:dyDescent="0.25">
      <c r="A139" s="4">
        <v>108</v>
      </c>
      <c r="B139" s="164">
        <f>'Member Info'!D136</f>
        <v>0</v>
      </c>
      <c r="C139" s="164">
        <f>'Member Info'!E136</f>
        <v>0</v>
      </c>
      <c r="D139" s="164" t="str">
        <f>'Member Info'!G136</f>
        <v/>
      </c>
      <c r="E139" s="165">
        <f>'Member Info'!B136</f>
        <v>0</v>
      </c>
      <c r="F139" s="242"/>
      <c r="G139" s="166" t="str">
        <f>IF(E139=0,"",('Member Info'!K136+'Member Info'!L136))</f>
        <v/>
      </c>
      <c r="H139" s="419"/>
      <c r="I139" s="419"/>
      <c r="J139" s="26"/>
      <c r="K139" s="26"/>
      <c r="L139" s="384" t="str">
        <f>IF(E139=0,"",IF('Member Info'!F136&gt;$U$1,CONCATENATE("Joined with practice on ", TEXT('Member Info'!F136, "DD/MM/YYYY")),IF('Member Info'!N136&lt;&gt;"",IF('Member Info'!N136&lt;$T$1,CONCATENATE("Left Scheme on ", TEXT('Member Info'!N136, "DD/MM/YYYY")),IF(OR(G139="",G139=0),"Error Detected, No rate entered",IF(E139=0,"",IF(F139="","Error Detected, No Pensionable pay",IF(AS139=1,"No Part Time Status Entered",IF(AR139=1,"No Part Time Hours Entered",IF(ISERROR(AD139)," Unknown Values entered.",IF(V139+W139&lt;1,"Acceptable",IF(T139+U139=200, "No Contributions Entered", IF(M139="","Error Detected, Choose reason&gt;",IF(Z139="1",IF(V139=1,"Please Enter Deemed Pensionable Pay","Add Any Relevant Details Above"),"Please Give Details Above"))))))))))),IF(OR(G139="",G139=0),"Error Detected, No rate entered",IF(E139=0,"",IF(F139="","Error Detected, No Pensionable pay",IF(AS139=1,"No Part Time Status Entered",IF(AR139=1,"No Part Time Hours Entered",IF(ISERROR(AD139)," Unknown Values entered.",IF(V139+W139&lt;1,"Acceptable",IF(T139+U139=200, "No Contributions Entered", IF(M139="","Error Detected, Choose reason&gt;",IF(Z139="1",IF(V139=1,"Please Enter Deemed Pensionable Pay","Add relevant Details Above"),"Please give details Above")))))))))))))</f>
        <v/>
      </c>
      <c r="M139" s="260"/>
      <c r="N139" s="91"/>
      <c r="O139" s="91" t="str">
        <f t="shared" si="22"/>
        <v/>
      </c>
      <c r="P139" s="94">
        <f t="shared" si="23"/>
        <v>0</v>
      </c>
      <c r="Q139" s="94">
        <f t="shared" si="23"/>
        <v>0</v>
      </c>
      <c r="R139" s="218">
        <f>(ROUND((F139/100*'Member Info'!$W$2), 2))</f>
        <v>0</v>
      </c>
      <c r="S139" s="218" t="e">
        <f t="shared" si="24"/>
        <v>#VALUE!</v>
      </c>
      <c r="T139" s="218" t="str">
        <f t="shared" si="25"/>
        <v/>
      </c>
      <c r="U139" s="227" t="str">
        <f t="shared" si="26"/>
        <v/>
      </c>
      <c r="V139" s="228" t="str">
        <f t="shared" si="27"/>
        <v/>
      </c>
      <c r="W139" s="228" t="str">
        <f t="shared" si="28"/>
        <v/>
      </c>
      <c r="X139" s="222">
        <f t="shared" si="29"/>
        <v>0</v>
      </c>
      <c r="Y139" s="110">
        <f t="shared" si="30"/>
        <v>0</v>
      </c>
      <c r="Z139" s="235" t="str">
        <f t="shared" si="31"/>
        <v/>
      </c>
      <c r="AA139" s="240" t="b">
        <f t="shared" si="32"/>
        <v>0</v>
      </c>
      <c r="AB139" s="235">
        <f t="shared" si="33"/>
        <v>0</v>
      </c>
      <c r="AC139" s="235">
        <f>IF('Member Info'!N136="",1,"")</f>
        <v>1</v>
      </c>
      <c r="AD139" s="243" t="e">
        <f t="shared" si="34"/>
        <v>#VALUE!</v>
      </c>
      <c r="AE139" s="130" t="str">
        <f t="shared" si="21"/>
        <v/>
      </c>
      <c r="AF139" s="124">
        <f t="shared" si="35"/>
        <v>1</v>
      </c>
      <c r="AG139" s="124" t="str">
        <f>IF('Member Info'!N136&lt;&gt;"",IF(AND('Member Info'!N136&lt;=$U$1,'Member Info'!N136&gt;=$T$1),1,0),"")</f>
        <v/>
      </c>
      <c r="AI139" s="124" t="b">
        <f t="shared" si="36"/>
        <v>0</v>
      </c>
      <c r="AJ139" s="124">
        <f t="shared" si="37"/>
        <v>0</v>
      </c>
      <c r="AL139" s="124">
        <f t="shared" si="38"/>
        <v>0</v>
      </c>
      <c r="AM139" s="124">
        <f>IF('Member Info'!F136&gt;$T$1,1,0)</f>
        <v>0</v>
      </c>
      <c r="AN139" s="124" t="b">
        <f>IF(ISERROR(T139),ERROR.TYPE(#REF!)=ERROR.TYPE(T139),FALSE)</f>
        <v>0</v>
      </c>
      <c r="AO139" s="124" t="b">
        <f>IF(ISERROR(U139),ERROR.TYPE(#REF!)=ERROR.TYPE(U139),FALSE)</f>
        <v>0</v>
      </c>
      <c r="AP139" s="124">
        <f>IF('Member Info'!F136&gt;'GP1 April 25'!$U$1,1,0)</f>
        <v>0</v>
      </c>
      <c r="AQ139" s="124">
        <f t="shared" si="39"/>
        <v>0</v>
      </c>
      <c r="AR139" s="124">
        <f t="shared" si="40"/>
        <v>0</v>
      </c>
      <c r="AS139" s="124">
        <f t="shared" si="41"/>
        <v>1</v>
      </c>
    </row>
    <row r="140" spans="1:45" x14ac:dyDescent="0.25">
      <c r="A140" s="4">
        <v>109</v>
      </c>
      <c r="B140" s="164">
        <f>'Member Info'!D137</f>
        <v>0</v>
      </c>
      <c r="C140" s="164">
        <f>'Member Info'!E137</f>
        <v>0</v>
      </c>
      <c r="D140" s="164" t="str">
        <f>'Member Info'!G137</f>
        <v/>
      </c>
      <c r="E140" s="165">
        <f>'Member Info'!B137</f>
        <v>0</v>
      </c>
      <c r="F140" s="242"/>
      <c r="G140" s="166" t="str">
        <f>IF(E140=0,"",('Member Info'!K137+'Member Info'!L137))</f>
        <v/>
      </c>
      <c r="H140" s="419"/>
      <c r="I140" s="419"/>
      <c r="J140" s="26"/>
      <c r="K140" s="26"/>
      <c r="L140" s="384" t="str">
        <f>IF(E140=0,"",IF('Member Info'!F137&gt;$U$1,CONCATENATE("Joined with practice on ", TEXT('Member Info'!F137, "DD/MM/YYYY")),IF('Member Info'!N137&lt;&gt;"",IF('Member Info'!N137&lt;$T$1,CONCATENATE("Left Scheme on ", TEXT('Member Info'!N137, "DD/MM/YYYY")),IF(OR(G140="",G140=0),"Error Detected, No rate entered",IF(E140=0,"",IF(F140="","Error Detected, No Pensionable pay",IF(AS140=1,"No Part Time Status Entered",IF(AR140=1,"No Part Time Hours Entered",IF(ISERROR(AD140)," Unknown Values entered.",IF(V140+W140&lt;1,"Acceptable",IF(T140+U140=200, "No Contributions Entered", IF(M140="","Error Detected, Choose reason&gt;",IF(Z140="1",IF(V140=1,"Please Enter Deemed Pensionable Pay","Add Any Relevant Details Above"),"Please Give Details Above"))))))))))),IF(OR(G140="",G140=0),"Error Detected, No rate entered",IF(E140=0,"",IF(F140="","Error Detected, No Pensionable pay",IF(AS140=1,"No Part Time Status Entered",IF(AR140=1,"No Part Time Hours Entered",IF(ISERROR(AD140)," Unknown Values entered.",IF(V140+W140&lt;1,"Acceptable",IF(T140+U140=200, "No Contributions Entered", IF(M140="","Error Detected, Choose reason&gt;",IF(Z140="1",IF(V140=1,"Please Enter Deemed Pensionable Pay","Add relevant Details Above"),"Please give details Above")))))))))))))</f>
        <v/>
      </c>
      <c r="M140" s="260"/>
      <c r="N140" s="91"/>
      <c r="O140" s="91" t="str">
        <f t="shared" si="22"/>
        <v/>
      </c>
      <c r="P140" s="94">
        <f t="shared" si="23"/>
        <v>0</v>
      </c>
      <c r="Q140" s="94">
        <f t="shared" si="23"/>
        <v>0</v>
      </c>
      <c r="R140" s="218">
        <f>(ROUND((F140/100*'Member Info'!$W$2), 2))</f>
        <v>0</v>
      </c>
      <c r="S140" s="218" t="e">
        <f t="shared" si="24"/>
        <v>#VALUE!</v>
      </c>
      <c r="T140" s="218" t="str">
        <f t="shared" si="25"/>
        <v/>
      </c>
      <c r="U140" s="227" t="str">
        <f t="shared" si="26"/>
        <v/>
      </c>
      <c r="V140" s="228" t="str">
        <f t="shared" si="27"/>
        <v/>
      </c>
      <c r="W140" s="228" t="str">
        <f t="shared" si="28"/>
        <v/>
      </c>
      <c r="X140" s="222">
        <f t="shared" si="29"/>
        <v>0</v>
      </c>
      <c r="Y140" s="110">
        <f t="shared" si="30"/>
        <v>0</v>
      </c>
      <c r="Z140" s="235" t="str">
        <f t="shared" si="31"/>
        <v/>
      </c>
      <c r="AA140" s="240" t="b">
        <f t="shared" si="32"/>
        <v>0</v>
      </c>
      <c r="AB140" s="235">
        <f t="shared" si="33"/>
        <v>0</v>
      </c>
      <c r="AC140" s="235">
        <f>IF('Member Info'!N137="",1,"")</f>
        <v>1</v>
      </c>
      <c r="AD140" s="243" t="e">
        <f t="shared" si="34"/>
        <v>#VALUE!</v>
      </c>
      <c r="AE140" s="130" t="str">
        <f t="shared" si="21"/>
        <v/>
      </c>
      <c r="AF140" s="124">
        <f t="shared" si="35"/>
        <v>1</v>
      </c>
      <c r="AG140" s="124" t="str">
        <f>IF('Member Info'!N137&lt;&gt;"",IF(AND('Member Info'!N137&lt;=$U$1,'Member Info'!N137&gt;=$T$1),1,0),"")</f>
        <v/>
      </c>
      <c r="AI140" s="124" t="b">
        <f t="shared" si="36"/>
        <v>0</v>
      </c>
      <c r="AJ140" s="124">
        <f t="shared" si="37"/>
        <v>0</v>
      </c>
      <c r="AL140" s="124">
        <f t="shared" si="38"/>
        <v>0</v>
      </c>
      <c r="AM140" s="124">
        <f>IF('Member Info'!F137&gt;$T$1,1,0)</f>
        <v>0</v>
      </c>
      <c r="AN140" s="124" t="b">
        <f>IF(ISERROR(T140),ERROR.TYPE(#REF!)=ERROR.TYPE(T140),FALSE)</f>
        <v>0</v>
      </c>
      <c r="AO140" s="124" t="b">
        <f>IF(ISERROR(U140),ERROR.TYPE(#REF!)=ERROR.TYPE(U140),FALSE)</f>
        <v>0</v>
      </c>
      <c r="AP140" s="124">
        <f>IF('Member Info'!F137&gt;'GP1 April 25'!$U$1,1,0)</f>
        <v>0</v>
      </c>
      <c r="AQ140" s="124">
        <f t="shared" si="39"/>
        <v>0</v>
      </c>
      <c r="AR140" s="124">
        <f t="shared" si="40"/>
        <v>0</v>
      </c>
      <c r="AS140" s="124">
        <f t="shared" si="41"/>
        <v>1</v>
      </c>
    </row>
    <row r="141" spans="1:45" x14ac:dyDescent="0.25">
      <c r="A141" s="4">
        <v>110</v>
      </c>
      <c r="B141" s="164">
        <f>'Member Info'!D138</f>
        <v>0</v>
      </c>
      <c r="C141" s="164">
        <f>'Member Info'!E138</f>
        <v>0</v>
      </c>
      <c r="D141" s="164" t="str">
        <f>'Member Info'!G138</f>
        <v/>
      </c>
      <c r="E141" s="165">
        <f>'Member Info'!B138</f>
        <v>0</v>
      </c>
      <c r="F141" s="242"/>
      <c r="G141" s="166" t="str">
        <f>IF(E141=0,"",('Member Info'!K138+'Member Info'!L138))</f>
        <v/>
      </c>
      <c r="H141" s="419"/>
      <c r="I141" s="419"/>
      <c r="J141" s="26"/>
      <c r="K141" s="26"/>
      <c r="L141" s="384" t="str">
        <f>IF(E141=0,"",IF('Member Info'!F138&gt;$U$1,CONCATENATE("Joined with practice on ", TEXT('Member Info'!F138, "DD/MM/YYYY")),IF('Member Info'!N138&lt;&gt;"",IF('Member Info'!N138&lt;$T$1,CONCATENATE("Left Scheme on ", TEXT('Member Info'!N138, "DD/MM/YYYY")),IF(OR(G141="",G141=0),"Error Detected, No rate entered",IF(E141=0,"",IF(F141="","Error Detected, No Pensionable pay",IF(AS141=1,"No Part Time Status Entered",IF(AR141=1,"No Part Time Hours Entered",IF(ISERROR(AD141)," Unknown Values entered.",IF(V141+W141&lt;1,"Acceptable",IF(T141+U141=200, "No Contributions Entered", IF(M141="","Error Detected, Choose reason&gt;",IF(Z141="1",IF(V141=1,"Please Enter Deemed Pensionable Pay","Add Any Relevant Details Above"),"Please Give Details Above"))))))))))),IF(OR(G141="",G141=0),"Error Detected, No rate entered",IF(E141=0,"",IF(F141="","Error Detected, No Pensionable pay",IF(AS141=1,"No Part Time Status Entered",IF(AR141=1,"No Part Time Hours Entered",IF(ISERROR(AD141)," Unknown Values entered.",IF(V141+W141&lt;1,"Acceptable",IF(T141+U141=200, "No Contributions Entered", IF(M141="","Error Detected, Choose reason&gt;",IF(Z141="1",IF(V141=1,"Please Enter Deemed Pensionable Pay","Add relevant Details Above"),"Please give details Above")))))))))))))</f>
        <v/>
      </c>
      <c r="M141" s="260"/>
      <c r="N141" s="91"/>
      <c r="O141" s="91" t="str">
        <f t="shared" si="22"/>
        <v/>
      </c>
      <c r="P141" s="94">
        <f t="shared" si="23"/>
        <v>0</v>
      </c>
      <c r="Q141" s="94">
        <f t="shared" si="23"/>
        <v>0</v>
      </c>
      <c r="R141" s="218">
        <f>(ROUND((F141/100*'Member Info'!$W$2), 2))</f>
        <v>0</v>
      </c>
      <c r="S141" s="218" t="e">
        <f t="shared" si="24"/>
        <v>#VALUE!</v>
      </c>
      <c r="T141" s="218" t="str">
        <f t="shared" si="25"/>
        <v/>
      </c>
      <c r="U141" s="227" t="str">
        <f t="shared" si="26"/>
        <v/>
      </c>
      <c r="V141" s="228" t="str">
        <f t="shared" si="27"/>
        <v/>
      </c>
      <c r="W141" s="228" t="str">
        <f t="shared" si="28"/>
        <v/>
      </c>
      <c r="X141" s="222">
        <f t="shared" si="29"/>
        <v>0</v>
      </c>
      <c r="Y141" s="110">
        <f t="shared" si="30"/>
        <v>0</v>
      </c>
      <c r="Z141" s="235" t="str">
        <f t="shared" si="31"/>
        <v/>
      </c>
      <c r="AA141" s="240" t="b">
        <f t="shared" si="32"/>
        <v>0</v>
      </c>
      <c r="AB141" s="235">
        <f t="shared" si="33"/>
        <v>0</v>
      </c>
      <c r="AC141" s="235">
        <f>IF('Member Info'!N138="",1,"")</f>
        <v>1</v>
      </c>
      <c r="AD141" s="243" t="e">
        <f t="shared" si="34"/>
        <v>#VALUE!</v>
      </c>
      <c r="AE141" s="130" t="str">
        <f t="shared" si="21"/>
        <v/>
      </c>
      <c r="AF141" s="124">
        <f t="shared" si="35"/>
        <v>1</v>
      </c>
      <c r="AG141" s="124" t="str">
        <f>IF('Member Info'!N138&lt;&gt;"",IF(AND('Member Info'!N138&lt;=$U$1,'Member Info'!N138&gt;=$T$1),1,0),"")</f>
        <v/>
      </c>
      <c r="AI141" s="124" t="b">
        <f t="shared" si="36"/>
        <v>0</v>
      </c>
      <c r="AJ141" s="124">
        <f t="shared" si="37"/>
        <v>0</v>
      </c>
      <c r="AL141" s="124">
        <f t="shared" si="38"/>
        <v>0</v>
      </c>
      <c r="AM141" s="124">
        <f>IF('Member Info'!F138&gt;$T$1,1,0)</f>
        <v>0</v>
      </c>
      <c r="AN141" s="124" t="b">
        <f>IF(ISERROR(T141),ERROR.TYPE(#REF!)=ERROR.TYPE(T141),FALSE)</f>
        <v>0</v>
      </c>
      <c r="AO141" s="124" t="b">
        <f>IF(ISERROR(U141),ERROR.TYPE(#REF!)=ERROR.TYPE(U141),FALSE)</f>
        <v>0</v>
      </c>
      <c r="AP141" s="124">
        <f>IF('Member Info'!F138&gt;'GP1 April 25'!$U$1,1,0)</f>
        <v>0</v>
      </c>
      <c r="AQ141" s="124">
        <f t="shared" si="39"/>
        <v>0</v>
      </c>
      <c r="AR141" s="124">
        <f t="shared" si="40"/>
        <v>0</v>
      </c>
      <c r="AS141" s="124">
        <f t="shared" si="41"/>
        <v>1</v>
      </c>
    </row>
    <row r="142" spans="1:45" x14ac:dyDescent="0.25">
      <c r="A142" s="4">
        <v>111</v>
      </c>
      <c r="B142" s="164">
        <f>'Member Info'!D139</f>
        <v>0</v>
      </c>
      <c r="C142" s="164">
        <f>'Member Info'!E139</f>
        <v>0</v>
      </c>
      <c r="D142" s="164" t="str">
        <f>'Member Info'!G139</f>
        <v/>
      </c>
      <c r="E142" s="165">
        <f>'Member Info'!B139</f>
        <v>0</v>
      </c>
      <c r="F142" s="242"/>
      <c r="G142" s="166" t="str">
        <f>IF(E142=0,"",('Member Info'!K139+'Member Info'!L139))</f>
        <v/>
      </c>
      <c r="H142" s="419"/>
      <c r="I142" s="419"/>
      <c r="J142" s="26"/>
      <c r="K142" s="26"/>
      <c r="L142" s="384" t="str">
        <f>IF(E142=0,"",IF('Member Info'!F139&gt;$U$1,CONCATENATE("Joined with practice on ", TEXT('Member Info'!F139, "DD/MM/YYYY")),IF('Member Info'!N139&lt;&gt;"",IF('Member Info'!N139&lt;$T$1,CONCATENATE("Left Scheme on ", TEXT('Member Info'!N139, "DD/MM/YYYY")),IF(OR(G142="",G142=0),"Error Detected, No rate entered",IF(E142=0,"",IF(F142="","Error Detected, No Pensionable pay",IF(AS142=1,"No Part Time Status Entered",IF(AR142=1,"No Part Time Hours Entered",IF(ISERROR(AD142)," Unknown Values entered.",IF(V142+W142&lt;1,"Acceptable",IF(T142+U142=200, "No Contributions Entered", IF(M142="","Error Detected, Choose reason&gt;",IF(Z142="1",IF(V142=1,"Please Enter Deemed Pensionable Pay","Add Any Relevant Details Above"),"Please Give Details Above"))))))))))),IF(OR(G142="",G142=0),"Error Detected, No rate entered",IF(E142=0,"",IF(F142="","Error Detected, No Pensionable pay",IF(AS142=1,"No Part Time Status Entered",IF(AR142=1,"No Part Time Hours Entered",IF(ISERROR(AD142)," Unknown Values entered.",IF(V142+W142&lt;1,"Acceptable",IF(T142+U142=200, "No Contributions Entered", IF(M142="","Error Detected, Choose reason&gt;",IF(Z142="1",IF(V142=1,"Please Enter Deemed Pensionable Pay","Add relevant Details Above"),"Please give details Above")))))))))))))</f>
        <v/>
      </c>
      <c r="M142" s="260"/>
      <c r="N142" s="91"/>
      <c r="O142" s="91" t="str">
        <f t="shared" si="22"/>
        <v/>
      </c>
      <c r="P142" s="94">
        <f t="shared" si="23"/>
        <v>0</v>
      </c>
      <c r="Q142" s="94">
        <f t="shared" si="23"/>
        <v>0</v>
      </c>
      <c r="R142" s="218">
        <f>(ROUND((F142/100*'Member Info'!$W$2), 2))</f>
        <v>0</v>
      </c>
      <c r="S142" s="218" t="e">
        <f t="shared" si="24"/>
        <v>#VALUE!</v>
      </c>
      <c r="T142" s="218" t="str">
        <f t="shared" si="25"/>
        <v/>
      </c>
      <c r="U142" s="227" t="str">
        <f t="shared" si="26"/>
        <v/>
      </c>
      <c r="V142" s="228" t="str">
        <f t="shared" si="27"/>
        <v/>
      </c>
      <c r="W142" s="228" t="str">
        <f t="shared" si="28"/>
        <v/>
      </c>
      <c r="X142" s="222">
        <f t="shared" si="29"/>
        <v>0</v>
      </c>
      <c r="Y142" s="110">
        <f t="shared" si="30"/>
        <v>0</v>
      </c>
      <c r="Z142" s="235" t="str">
        <f t="shared" si="31"/>
        <v/>
      </c>
      <c r="AA142" s="240" t="b">
        <f t="shared" si="32"/>
        <v>0</v>
      </c>
      <c r="AB142" s="235">
        <f t="shared" si="33"/>
        <v>0</v>
      </c>
      <c r="AC142" s="235">
        <f>IF('Member Info'!N139="",1,"")</f>
        <v>1</v>
      </c>
      <c r="AD142" s="243" t="e">
        <f t="shared" si="34"/>
        <v>#VALUE!</v>
      </c>
      <c r="AE142" s="130" t="str">
        <f t="shared" si="21"/>
        <v/>
      </c>
      <c r="AF142" s="124">
        <f t="shared" si="35"/>
        <v>1</v>
      </c>
      <c r="AG142" s="124" t="str">
        <f>IF('Member Info'!N139&lt;&gt;"",IF(AND('Member Info'!N139&lt;=$U$1,'Member Info'!N139&gt;=$T$1),1,0),"")</f>
        <v/>
      </c>
      <c r="AI142" s="124" t="b">
        <f t="shared" si="36"/>
        <v>0</v>
      </c>
      <c r="AJ142" s="124">
        <f t="shared" si="37"/>
        <v>0</v>
      </c>
      <c r="AL142" s="124">
        <f t="shared" si="38"/>
        <v>0</v>
      </c>
      <c r="AM142" s="124">
        <f>IF('Member Info'!F139&gt;$T$1,1,0)</f>
        <v>0</v>
      </c>
      <c r="AN142" s="124" t="b">
        <f>IF(ISERROR(T142),ERROR.TYPE(#REF!)=ERROR.TYPE(T142),FALSE)</f>
        <v>0</v>
      </c>
      <c r="AO142" s="124" t="b">
        <f>IF(ISERROR(U142),ERROR.TYPE(#REF!)=ERROR.TYPE(U142),FALSE)</f>
        <v>0</v>
      </c>
      <c r="AP142" s="124">
        <f>IF('Member Info'!F139&gt;'GP1 April 25'!$U$1,1,0)</f>
        <v>0</v>
      </c>
      <c r="AQ142" s="124">
        <f t="shared" si="39"/>
        <v>0</v>
      </c>
      <c r="AR142" s="124">
        <f t="shared" si="40"/>
        <v>0</v>
      </c>
      <c r="AS142" s="124">
        <f t="shared" si="41"/>
        <v>1</v>
      </c>
    </row>
    <row r="143" spans="1:45" x14ac:dyDescent="0.25">
      <c r="A143" s="4">
        <v>112</v>
      </c>
      <c r="B143" s="164">
        <f>'Member Info'!D140</f>
        <v>0</v>
      </c>
      <c r="C143" s="164">
        <f>'Member Info'!E140</f>
        <v>0</v>
      </c>
      <c r="D143" s="164" t="str">
        <f>'Member Info'!G140</f>
        <v/>
      </c>
      <c r="E143" s="165">
        <f>'Member Info'!B140</f>
        <v>0</v>
      </c>
      <c r="F143" s="242"/>
      <c r="G143" s="166" t="str">
        <f>IF(E143=0,"",('Member Info'!K140+'Member Info'!L140))</f>
        <v/>
      </c>
      <c r="H143" s="419"/>
      <c r="I143" s="419"/>
      <c r="J143" s="26"/>
      <c r="K143" s="26"/>
      <c r="L143" s="384" t="str">
        <f>IF(E143=0,"",IF('Member Info'!F140&gt;$U$1,CONCATENATE("Joined with practice on ", TEXT('Member Info'!F140, "DD/MM/YYYY")),IF('Member Info'!N140&lt;&gt;"",IF('Member Info'!N140&lt;$T$1,CONCATENATE("Left Scheme on ", TEXT('Member Info'!N140, "DD/MM/YYYY")),IF(OR(G143="",G143=0),"Error Detected, No rate entered",IF(E143=0,"",IF(F143="","Error Detected, No Pensionable pay",IF(AS143=1,"No Part Time Status Entered",IF(AR143=1,"No Part Time Hours Entered",IF(ISERROR(AD143)," Unknown Values entered.",IF(V143+W143&lt;1,"Acceptable",IF(T143+U143=200, "No Contributions Entered", IF(M143="","Error Detected, Choose reason&gt;",IF(Z143="1",IF(V143=1,"Please Enter Deemed Pensionable Pay","Add Any Relevant Details Above"),"Please Give Details Above"))))))))))),IF(OR(G143="",G143=0),"Error Detected, No rate entered",IF(E143=0,"",IF(F143="","Error Detected, No Pensionable pay",IF(AS143=1,"No Part Time Status Entered",IF(AR143=1,"No Part Time Hours Entered",IF(ISERROR(AD143)," Unknown Values entered.",IF(V143+W143&lt;1,"Acceptable",IF(T143+U143=200, "No Contributions Entered", IF(M143="","Error Detected, Choose reason&gt;",IF(Z143="1",IF(V143=1,"Please Enter Deemed Pensionable Pay","Add relevant Details Above"),"Please give details Above")))))))))))))</f>
        <v/>
      </c>
      <c r="M143" s="260"/>
      <c r="N143" s="91"/>
      <c r="O143" s="91" t="str">
        <f t="shared" si="22"/>
        <v/>
      </c>
      <c r="P143" s="94">
        <f t="shared" si="23"/>
        <v>0</v>
      </c>
      <c r="Q143" s="94">
        <f t="shared" si="23"/>
        <v>0</v>
      </c>
      <c r="R143" s="218">
        <f>(ROUND((F143/100*'Member Info'!$W$2), 2))</f>
        <v>0</v>
      </c>
      <c r="S143" s="218" t="e">
        <f t="shared" si="24"/>
        <v>#VALUE!</v>
      </c>
      <c r="T143" s="218" t="str">
        <f t="shared" si="25"/>
        <v/>
      </c>
      <c r="U143" s="227" t="str">
        <f t="shared" si="26"/>
        <v/>
      </c>
      <c r="V143" s="228" t="str">
        <f t="shared" si="27"/>
        <v/>
      </c>
      <c r="W143" s="228" t="str">
        <f t="shared" si="28"/>
        <v/>
      </c>
      <c r="X143" s="222">
        <f t="shared" si="29"/>
        <v>0</v>
      </c>
      <c r="Y143" s="110">
        <f t="shared" si="30"/>
        <v>0</v>
      </c>
      <c r="Z143" s="235" t="str">
        <f t="shared" si="31"/>
        <v/>
      </c>
      <c r="AA143" s="240" t="b">
        <f t="shared" si="32"/>
        <v>0</v>
      </c>
      <c r="AB143" s="235">
        <f t="shared" si="33"/>
        <v>0</v>
      </c>
      <c r="AC143" s="235">
        <f>IF('Member Info'!N140="",1,"")</f>
        <v>1</v>
      </c>
      <c r="AD143" s="243" t="e">
        <f t="shared" si="34"/>
        <v>#VALUE!</v>
      </c>
      <c r="AE143" s="130" t="str">
        <f t="shared" si="21"/>
        <v/>
      </c>
      <c r="AF143" s="124">
        <f t="shared" si="35"/>
        <v>1</v>
      </c>
      <c r="AG143" s="124" t="str">
        <f>IF('Member Info'!N140&lt;&gt;"",IF(AND('Member Info'!N140&lt;=$U$1,'Member Info'!N140&gt;=$T$1),1,0),"")</f>
        <v/>
      </c>
      <c r="AI143" s="124" t="b">
        <f t="shared" si="36"/>
        <v>0</v>
      </c>
      <c r="AJ143" s="124">
        <f t="shared" si="37"/>
        <v>0</v>
      </c>
      <c r="AL143" s="124">
        <f t="shared" si="38"/>
        <v>0</v>
      </c>
      <c r="AM143" s="124">
        <f>IF('Member Info'!F140&gt;$T$1,1,0)</f>
        <v>0</v>
      </c>
      <c r="AN143" s="124" t="b">
        <f>IF(ISERROR(T143),ERROR.TYPE(#REF!)=ERROR.TYPE(T143),FALSE)</f>
        <v>0</v>
      </c>
      <c r="AO143" s="124" t="b">
        <f>IF(ISERROR(U143),ERROR.TYPE(#REF!)=ERROR.TYPE(U143),FALSE)</f>
        <v>0</v>
      </c>
      <c r="AP143" s="124">
        <f>IF('Member Info'!F140&gt;'GP1 April 25'!$U$1,1,0)</f>
        <v>0</v>
      </c>
      <c r="AQ143" s="124">
        <f t="shared" si="39"/>
        <v>0</v>
      </c>
      <c r="AR143" s="124">
        <f t="shared" si="40"/>
        <v>0</v>
      </c>
      <c r="AS143" s="124">
        <f t="shared" si="41"/>
        <v>1</v>
      </c>
    </row>
    <row r="144" spans="1:45" x14ac:dyDescent="0.25">
      <c r="A144" s="4">
        <v>113</v>
      </c>
      <c r="B144" s="164">
        <f>'Member Info'!D141</f>
        <v>0</v>
      </c>
      <c r="C144" s="164">
        <f>'Member Info'!E141</f>
        <v>0</v>
      </c>
      <c r="D144" s="164" t="str">
        <f>'Member Info'!G141</f>
        <v/>
      </c>
      <c r="E144" s="165">
        <f>'Member Info'!B141</f>
        <v>0</v>
      </c>
      <c r="F144" s="242"/>
      <c r="G144" s="166" t="str">
        <f>IF(E144=0,"",('Member Info'!K141+'Member Info'!L141))</f>
        <v/>
      </c>
      <c r="H144" s="419"/>
      <c r="I144" s="419"/>
      <c r="J144" s="26"/>
      <c r="K144" s="26"/>
      <c r="L144" s="384" t="str">
        <f>IF(E144=0,"",IF('Member Info'!F141&gt;$U$1,CONCATENATE("Joined with practice on ", TEXT('Member Info'!F141, "DD/MM/YYYY")),IF('Member Info'!N141&lt;&gt;"",IF('Member Info'!N141&lt;$T$1,CONCATENATE("Left Scheme on ", TEXT('Member Info'!N141, "DD/MM/YYYY")),IF(OR(G144="",G144=0),"Error Detected, No rate entered",IF(E144=0,"",IF(F144="","Error Detected, No Pensionable pay",IF(AS144=1,"No Part Time Status Entered",IF(AR144=1,"No Part Time Hours Entered",IF(ISERROR(AD144)," Unknown Values entered.",IF(V144+W144&lt;1,"Acceptable",IF(T144+U144=200, "No Contributions Entered", IF(M144="","Error Detected, Choose reason&gt;",IF(Z144="1",IF(V144=1,"Please Enter Deemed Pensionable Pay","Add Any Relevant Details Above"),"Please Give Details Above"))))))))))),IF(OR(G144="",G144=0),"Error Detected, No rate entered",IF(E144=0,"",IF(F144="","Error Detected, No Pensionable pay",IF(AS144=1,"No Part Time Status Entered",IF(AR144=1,"No Part Time Hours Entered",IF(ISERROR(AD144)," Unknown Values entered.",IF(V144+W144&lt;1,"Acceptable",IF(T144+U144=200, "No Contributions Entered", IF(M144="","Error Detected, Choose reason&gt;",IF(Z144="1",IF(V144=1,"Please Enter Deemed Pensionable Pay","Add relevant Details Above"),"Please give details Above")))))))))))))</f>
        <v/>
      </c>
      <c r="M144" s="260"/>
      <c r="N144" s="91"/>
      <c r="O144" s="91" t="str">
        <f t="shared" si="22"/>
        <v/>
      </c>
      <c r="P144" s="94">
        <f t="shared" si="23"/>
        <v>0</v>
      </c>
      <c r="Q144" s="94">
        <f t="shared" si="23"/>
        <v>0</v>
      </c>
      <c r="R144" s="218">
        <f>(ROUND((F144/100*'Member Info'!$W$2), 2))</f>
        <v>0</v>
      </c>
      <c r="S144" s="218" t="e">
        <f t="shared" si="24"/>
        <v>#VALUE!</v>
      </c>
      <c r="T144" s="218" t="str">
        <f t="shared" si="25"/>
        <v/>
      </c>
      <c r="U144" s="227" t="str">
        <f t="shared" si="26"/>
        <v/>
      </c>
      <c r="V144" s="228" t="str">
        <f t="shared" si="27"/>
        <v/>
      </c>
      <c r="W144" s="228" t="str">
        <f t="shared" si="28"/>
        <v/>
      </c>
      <c r="X144" s="222">
        <f t="shared" si="29"/>
        <v>0</v>
      </c>
      <c r="Y144" s="110">
        <f t="shared" si="30"/>
        <v>0</v>
      </c>
      <c r="Z144" s="235" t="str">
        <f t="shared" si="31"/>
        <v/>
      </c>
      <c r="AA144" s="240" t="b">
        <f t="shared" si="32"/>
        <v>0</v>
      </c>
      <c r="AB144" s="235">
        <f t="shared" si="33"/>
        <v>0</v>
      </c>
      <c r="AC144" s="235">
        <f>IF('Member Info'!N141="",1,"")</f>
        <v>1</v>
      </c>
      <c r="AD144" s="243" t="e">
        <f t="shared" si="34"/>
        <v>#VALUE!</v>
      </c>
      <c r="AE144" s="130" t="str">
        <f t="shared" si="21"/>
        <v/>
      </c>
      <c r="AF144" s="124">
        <f t="shared" si="35"/>
        <v>1</v>
      </c>
      <c r="AG144" s="124" t="str">
        <f>IF('Member Info'!N141&lt;&gt;"",IF(AND('Member Info'!N141&lt;=$U$1,'Member Info'!N141&gt;=$T$1),1,0),"")</f>
        <v/>
      </c>
      <c r="AI144" s="124" t="b">
        <f t="shared" si="36"/>
        <v>0</v>
      </c>
      <c r="AJ144" s="124">
        <f t="shared" si="37"/>
        <v>0</v>
      </c>
      <c r="AL144" s="124">
        <f t="shared" si="38"/>
        <v>0</v>
      </c>
      <c r="AM144" s="124">
        <f>IF('Member Info'!F141&gt;$T$1,1,0)</f>
        <v>0</v>
      </c>
      <c r="AN144" s="124" t="b">
        <f>IF(ISERROR(T144),ERROR.TYPE(#REF!)=ERROR.TYPE(T144),FALSE)</f>
        <v>0</v>
      </c>
      <c r="AO144" s="124" t="b">
        <f>IF(ISERROR(U144),ERROR.TYPE(#REF!)=ERROR.TYPE(U144),FALSE)</f>
        <v>0</v>
      </c>
      <c r="AP144" s="124">
        <f>IF('Member Info'!F141&gt;'GP1 April 25'!$U$1,1,0)</f>
        <v>0</v>
      </c>
      <c r="AQ144" s="124">
        <f t="shared" si="39"/>
        <v>0</v>
      </c>
      <c r="AR144" s="124">
        <f t="shared" si="40"/>
        <v>0</v>
      </c>
      <c r="AS144" s="124">
        <f t="shared" si="41"/>
        <v>1</v>
      </c>
    </row>
    <row r="145" spans="1:45" x14ac:dyDescent="0.25">
      <c r="A145" s="4">
        <v>114</v>
      </c>
      <c r="B145" s="164">
        <f>'Member Info'!D142</f>
        <v>0</v>
      </c>
      <c r="C145" s="164">
        <f>'Member Info'!E142</f>
        <v>0</v>
      </c>
      <c r="D145" s="164" t="str">
        <f>'Member Info'!G142</f>
        <v/>
      </c>
      <c r="E145" s="165">
        <f>'Member Info'!B142</f>
        <v>0</v>
      </c>
      <c r="F145" s="242"/>
      <c r="G145" s="166" t="str">
        <f>IF(E145=0,"",('Member Info'!K142+'Member Info'!L142))</f>
        <v/>
      </c>
      <c r="H145" s="419"/>
      <c r="I145" s="419"/>
      <c r="J145" s="26"/>
      <c r="K145" s="26"/>
      <c r="L145" s="384" t="str">
        <f>IF(E145=0,"",IF('Member Info'!F142&gt;$U$1,CONCATENATE("Joined with practice on ", TEXT('Member Info'!F142, "DD/MM/YYYY")),IF('Member Info'!N142&lt;&gt;"",IF('Member Info'!N142&lt;$T$1,CONCATENATE("Left Scheme on ", TEXT('Member Info'!N142, "DD/MM/YYYY")),IF(OR(G145="",G145=0),"Error Detected, No rate entered",IF(E145=0,"",IF(F145="","Error Detected, No Pensionable pay",IF(AS145=1,"No Part Time Status Entered",IF(AR145=1,"No Part Time Hours Entered",IF(ISERROR(AD145)," Unknown Values entered.",IF(V145+W145&lt;1,"Acceptable",IF(T145+U145=200, "No Contributions Entered", IF(M145="","Error Detected, Choose reason&gt;",IF(Z145="1",IF(V145=1,"Please Enter Deemed Pensionable Pay","Add Any Relevant Details Above"),"Please Give Details Above"))))))))))),IF(OR(G145="",G145=0),"Error Detected, No rate entered",IF(E145=0,"",IF(F145="","Error Detected, No Pensionable pay",IF(AS145=1,"No Part Time Status Entered",IF(AR145=1,"No Part Time Hours Entered",IF(ISERROR(AD145)," Unknown Values entered.",IF(V145+W145&lt;1,"Acceptable",IF(T145+U145=200, "No Contributions Entered", IF(M145="","Error Detected, Choose reason&gt;",IF(Z145="1",IF(V145=1,"Please Enter Deemed Pensionable Pay","Add relevant Details Above"),"Please give details Above")))))))))))))</f>
        <v/>
      </c>
      <c r="M145" s="260"/>
      <c r="N145" s="91"/>
      <c r="O145" s="91" t="str">
        <f t="shared" si="22"/>
        <v/>
      </c>
      <c r="P145" s="94">
        <f t="shared" si="23"/>
        <v>0</v>
      </c>
      <c r="Q145" s="94">
        <f t="shared" si="23"/>
        <v>0</v>
      </c>
      <c r="R145" s="218">
        <f>(ROUND((F145/100*'Member Info'!$W$2), 2))</f>
        <v>0</v>
      </c>
      <c r="S145" s="218" t="e">
        <f t="shared" si="24"/>
        <v>#VALUE!</v>
      </c>
      <c r="T145" s="218" t="str">
        <f t="shared" si="25"/>
        <v/>
      </c>
      <c r="U145" s="227" t="str">
        <f t="shared" si="26"/>
        <v/>
      </c>
      <c r="V145" s="228" t="str">
        <f t="shared" si="27"/>
        <v/>
      </c>
      <c r="W145" s="228" t="str">
        <f t="shared" si="28"/>
        <v/>
      </c>
      <c r="X145" s="222">
        <f t="shared" si="29"/>
        <v>0</v>
      </c>
      <c r="Y145" s="110">
        <f t="shared" si="30"/>
        <v>0</v>
      </c>
      <c r="Z145" s="235" t="str">
        <f t="shared" si="31"/>
        <v/>
      </c>
      <c r="AA145" s="240" t="b">
        <f t="shared" si="32"/>
        <v>0</v>
      </c>
      <c r="AB145" s="235">
        <f t="shared" si="33"/>
        <v>0</v>
      </c>
      <c r="AC145" s="235">
        <f>IF('Member Info'!N142="",1,"")</f>
        <v>1</v>
      </c>
      <c r="AD145" s="243" t="e">
        <f t="shared" si="34"/>
        <v>#VALUE!</v>
      </c>
      <c r="AE145" s="130" t="str">
        <f t="shared" si="21"/>
        <v/>
      </c>
      <c r="AF145" s="124">
        <f t="shared" si="35"/>
        <v>1</v>
      </c>
      <c r="AG145" s="124" t="str">
        <f>IF('Member Info'!N142&lt;&gt;"",IF(AND('Member Info'!N142&lt;=$U$1,'Member Info'!N142&gt;=$T$1),1,0),"")</f>
        <v/>
      </c>
      <c r="AI145" s="124" t="b">
        <f t="shared" si="36"/>
        <v>0</v>
      </c>
      <c r="AJ145" s="124">
        <f t="shared" si="37"/>
        <v>0</v>
      </c>
      <c r="AL145" s="124">
        <f t="shared" si="38"/>
        <v>0</v>
      </c>
      <c r="AM145" s="124">
        <f>IF('Member Info'!F142&gt;$T$1,1,0)</f>
        <v>0</v>
      </c>
      <c r="AN145" s="124" t="b">
        <f>IF(ISERROR(T145),ERROR.TYPE(#REF!)=ERROR.TYPE(T145),FALSE)</f>
        <v>0</v>
      </c>
      <c r="AO145" s="124" t="b">
        <f>IF(ISERROR(U145),ERROR.TYPE(#REF!)=ERROR.TYPE(U145),FALSE)</f>
        <v>0</v>
      </c>
      <c r="AP145" s="124">
        <f>IF('Member Info'!F142&gt;'GP1 April 25'!$U$1,1,0)</f>
        <v>0</v>
      </c>
      <c r="AQ145" s="124">
        <f t="shared" si="39"/>
        <v>0</v>
      </c>
      <c r="AR145" s="124">
        <f t="shared" si="40"/>
        <v>0</v>
      </c>
      <c r="AS145" s="124">
        <f t="shared" si="41"/>
        <v>1</v>
      </c>
    </row>
    <row r="146" spans="1:45" x14ac:dyDescent="0.25">
      <c r="A146" s="4">
        <v>115</v>
      </c>
      <c r="B146" s="164">
        <f>'Member Info'!D143</f>
        <v>0</v>
      </c>
      <c r="C146" s="164">
        <f>'Member Info'!E143</f>
        <v>0</v>
      </c>
      <c r="D146" s="164" t="str">
        <f>'Member Info'!G143</f>
        <v/>
      </c>
      <c r="E146" s="165">
        <f>'Member Info'!B143</f>
        <v>0</v>
      </c>
      <c r="F146" s="242"/>
      <c r="G146" s="166" t="str">
        <f>IF(E146=0,"",('Member Info'!K143+'Member Info'!L143))</f>
        <v/>
      </c>
      <c r="H146" s="419"/>
      <c r="I146" s="419"/>
      <c r="J146" s="26"/>
      <c r="K146" s="26"/>
      <c r="L146" s="384" t="str">
        <f>IF(E146=0,"",IF('Member Info'!F143&gt;$U$1,CONCATENATE("Joined with practice on ", TEXT('Member Info'!F143, "DD/MM/YYYY")),IF('Member Info'!N143&lt;&gt;"",IF('Member Info'!N143&lt;$T$1,CONCATENATE("Left Scheme on ", TEXT('Member Info'!N143, "DD/MM/YYYY")),IF(OR(G146="",G146=0),"Error Detected, No rate entered",IF(E146=0,"",IF(F146="","Error Detected, No Pensionable pay",IF(AS146=1,"No Part Time Status Entered",IF(AR146=1,"No Part Time Hours Entered",IF(ISERROR(AD146)," Unknown Values entered.",IF(V146+W146&lt;1,"Acceptable",IF(T146+U146=200, "No Contributions Entered", IF(M146="","Error Detected, Choose reason&gt;",IF(Z146="1",IF(V146=1,"Please Enter Deemed Pensionable Pay","Add Any Relevant Details Above"),"Please Give Details Above"))))))))))),IF(OR(G146="",G146=0),"Error Detected, No rate entered",IF(E146=0,"",IF(F146="","Error Detected, No Pensionable pay",IF(AS146=1,"No Part Time Status Entered",IF(AR146=1,"No Part Time Hours Entered",IF(ISERROR(AD146)," Unknown Values entered.",IF(V146+W146&lt;1,"Acceptable",IF(T146+U146=200, "No Contributions Entered", IF(M146="","Error Detected, Choose reason&gt;",IF(Z146="1",IF(V146=1,"Please Enter Deemed Pensionable Pay","Add relevant Details Above"),"Please give details Above")))))))))))))</f>
        <v/>
      </c>
      <c r="M146" s="260"/>
      <c r="N146" s="91"/>
      <c r="O146" s="91" t="str">
        <f t="shared" si="22"/>
        <v/>
      </c>
      <c r="P146" s="94">
        <f t="shared" si="23"/>
        <v>0</v>
      </c>
      <c r="Q146" s="94">
        <f t="shared" si="23"/>
        <v>0</v>
      </c>
      <c r="R146" s="218">
        <f>(ROUND((F146/100*'Member Info'!$W$2), 2))</f>
        <v>0</v>
      </c>
      <c r="S146" s="218" t="e">
        <f t="shared" si="24"/>
        <v>#VALUE!</v>
      </c>
      <c r="T146" s="218" t="str">
        <f t="shared" si="25"/>
        <v/>
      </c>
      <c r="U146" s="227" t="str">
        <f t="shared" si="26"/>
        <v/>
      </c>
      <c r="V146" s="228" t="str">
        <f t="shared" si="27"/>
        <v/>
      </c>
      <c r="W146" s="228" t="str">
        <f t="shared" si="28"/>
        <v/>
      </c>
      <c r="X146" s="222">
        <f t="shared" si="29"/>
        <v>0</v>
      </c>
      <c r="Y146" s="110">
        <f t="shared" si="30"/>
        <v>0</v>
      </c>
      <c r="Z146" s="235" t="str">
        <f t="shared" si="31"/>
        <v/>
      </c>
      <c r="AA146" s="240" t="b">
        <f t="shared" si="32"/>
        <v>0</v>
      </c>
      <c r="AB146" s="235">
        <f t="shared" si="33"/>
        <v>0</v>
      </c>
      <c r="AC146" s="235">
        <f>IF('Member Info'!N143="",1,"")</f>
        <v>1</v>
      </c>
      <c r="AD146" s="243" t="e">
        <f t="shared" si="34"/>
        <v>#VALUE!</v>
      </c>
      <c r="AE146" s="130" t="str">
        <f t="shared" si="21"/>
        <v/>
      </c>
      <c r="AF146" s="124">
        <f t="shared" si="35"/>
        <v>1</v>
      </c>
      <c r="AG146" s="124" t="str">
        <f>IF('Member Info'!N143&lt;&gt;"",IF(AND('Member Info'!N143&lt;=$U$1,'Member Info'!N143&gt;=$T$1),1,0),"")</f>
        <v/>
      </c>
      <c r="AI146" s="124" t="b">
        <f t="shared" si="36"/>
        <v>0</v>
      </c>
      <c r="AJ146" s="124">
        <f t="shared" si="37"/>
        <v>0</v>
      </c>
      <c r="AL146" s="124">
        <f t="shared" si="38"/>
        <v>0</v>
      </c>
      <c r="AM146" s="124">
        <f>IF('Member Info'!F143&gt;$T$1,1,0)</f>
        <v>0</v>
      </c>
      <c r="AN146" s="124" t="b">
        <f>IF(ISERROR(T146),ERROR.TYPE(#REF!)=ERROR.TYPE(T146),FALSE)</f>
        <v>0</v>
      </c>
      <c r="AO146" s="124" t="b">
        <f>IF(ISERROR(U146),ERROR.TYPE(#REF!)=ERROR.TYPE(U146),FALSE)</f>
        <v>0</v>
      </c>
      <c r="AP146" s="124">
        <f>IF('Member Info'!F143&gt;'GP1 April 25'!$U$1,1,0)</f>
        <v>0</v>
      </c>
      <c r="AQ146" s="124">
        <f t="shared" si="39"/>
        <v>0</v>
      </c>
      <c r="AR146" s="124">
        <f t="shared" si="40"/>
        <v>0</v>
      </c>
      <c r="AS146" s="124">
        <f t="shared" si="41"/>
        <v>1</v>
      </c>
    </row>
    <row r="147" spans="1:45" x14ac:dyDescent="0.25">
      <c r="A147" s="4">
        <v>116</v>
      </c>
      <c r="B147" s="164">
        <f>'Member Info'!D144</f>
        <v>0</v>
      </c>
      <c r="C147" s="164">
        <f>'Member Info'!E144</f>
        <v>0</v>
      </c>
      <c r="D147" s="164" t="str">
        <f>'Member Info'!G144</f>
        <v/>
      </c>
      <c r="E147" s="165">
        <f>'Member Info'!B144</f>
        <v>0</v>
      </c>
      <c r="F147" s="242"/>
      <c r="G147" s="166" t="str">
        <f>IF(E147=0,"",('Member Info'!K144+'Member Info'!L144))</f>
        <v/>
      </c>
      <c r="H147" s="419"/>
      <c r="I147" s="419"/>
      <c r="J147" s="26"/>
      <c r="K147" s="26"/>
      <c r="L147" s="384" t="str">
        <f>IF(E147=0,"",IF('Member Info'!F144&gt;$U$1,CONCATENATE("Joined with practice on ", TEXT('Member Info'!F144, "DD/MM/YYYY")),IF('Member Info'!N144&lt;&gt;"",IF('Member Info'!N144&lt;$T$1,CONCATENATE("Left Scheme on ", TEXT('Member Info'!N144, "DD/MM/YYYY")),IF(OR(G147="",G147=0),"Error Detected, No rate entered",IF(E147=0,"",IF(F147="","Error Detected, No Pensionable pay",IF(AS147=1,"No Part Time Status Entered",IF(AR147=1,"No Part Time Hours Entered",IF(ISERROR(AD147)," Unknown Values entered.",IF(V147+W147&lt;1,"Acceptable",IF(T147+U147=200, "No Contributions Entered", IF(M147="","Error Detected, Choose reason&gt;",IF(Z147="1",IF(V147=1,"Please Enter Deemed Pensionable Pay","Add Any Relevant Details Above"),"Please Give Details Above"))))))))))),IF(OR(G147="",G147=0),"Error Detected, No rate entered",IF(E147=0,"",IF(F147="","Error Detected, No Pensionable pay",IF(AS147=1,"No Part Time Status Entered",IF(AR147=1,"No Part Time Hours Entered",IF(ISERROR(AD147)," Unknown Values entered.",IF(V147+W147&lt;1,"Acceptable",IF(T147+U147=200, "No Contributions Entered", IF(M147="","Error Detected, Choose reason&gt;",IF(Z147="1",IF(V147=1,"Please Enter Deemed Pensionable Pay","Add relevant Details Above"),"Please give details Above")))))))))))))</f>
        <v/>
      </c>
      <c r="M147" s="260"/>
      <c r="N147" s="91"/>
      <c r="O147" s="91" t="str">
        <f t="shared" si="22"/>
        <v/>
      </c>
      <c r="P147" s="94">
        <f t="shared" si="23"/>
        <v>0</v>
      </c>
      <c r="Q147" s="94">
        <f t="shared" si="23"/>
        <v>0</v>
      </c>
      <c r="R147" s="218">
        <f>(ROUND((F147/100*'Member Info'!$W$2), 2))</f>
        <v>0</v>
      </c>
      <c r="S147" s="218" t="e">
        <f t="shared" si="24"/>
        <v>#VALUE!</v>
      </c>
      <c r="T147" s="218" t="str">
        <f t="shared" si="25"/>
        <v/>
      </c>
      <c r="U147" s="227" t="str">
        <f t="shared" si="26"/>
        <v/>
      </c>
      <c r="V147" s="228" t="str">
        <f t="shared" si="27"/>
        <v/>
      </c>
      <c r="W147" s="228" t="str">
        <f t="shared" si="28"/>
        <v/>
      </c>
      <c r="X147" s="222">
        <f t="shared" si="29"/>
        <v>0</v>
      </c>
      <c r="Y147" s="110">
        <f t="shared" si="30"/>
        <v>0</v>
      </c>
      <c r="Z147" s="235" t="str">
        <f t="shared" si="31"/>
        <v/>
      </c>
      <c r="AA147" s="240" t="b">
        <f t="shared" si="32"/>
        <v>0</v>
      </c>
      <c r="AB147" s="235">
        <f t="shared" si="33"/>
        <v>0</v>
      </c>
      <c r="AC147" s="235">
        <f>IF('Member Info'!N144="",1,"")</f>
        <v>1</v>
      </c>
      <c r="AD147" s="243" t="e">
        <f t="shared" si="34"/>
        <v>#VALUE!</v>
      </c>
      <c r="AE147" s="130" t="str">
        <f t="shared" si="21"/>
        <v/>
      </c>
      <c r="AF147" s="124">
        <f t="shared" si="35"/>
        <v>1</v>
      </c>
      <c r="AG147" s="124" t="str">
        <f>IF('Member Info'!N144&lt;&gt;"",IF(AND('Member Info'!N144&lt;=$U$1,'Member Info'!N144&gt;=$T$1),1,0),"")</f>
        <v/>
      </c>
      <c r="AI147" s="124" t="b">
        <f t="shared" si="36"/>
        <v>0</v>
      </c>
      <c r="AJ147" s="124">
        <f t="shared" si="37"/>
        <v>0</v>
      </c>
      <c r="AL147" s="124">
        <f t="shared" si="38"/>
        <v>0</v>
      </c>
      <c r="AM147" s="124">
        <f>IF('Member Info'!F144&gt;$T$1,1,0)</f>
        <v>0</v>
      </c>
      <c r="AN147" s="124" t="b">
        <f>IF(ISERROR(T147),ERROR.TYPE(#REF!)=ERROR.TYPE(T147),FALSE)</f>
        <v>0</v>
      </c>
      <c r="AO147" s="124" t="b">
        <f>IF(ISERROR(U147),ERROR.TYPE(#REF!)=ERROR.TYPE(U147),FALSE)</f>
        <v>0</v>
      </c>
      <c r="AP147" s="124">
        <f>IF('Member Info'!F144&gt;'GP1 April 25'!$U$1,1,0)</f>
        <v>0</v>
      </c>
      <c r="AQ147" s="124">
        <f t="shared" si="39"/>
        <v>0</v>
      </c>
      <c r="AR147" s="124">
        <f t="shared" si="40"/>
        <v>0</v>
      </c>
      <c r="AS147" s="124">
        <f t="shared" si="41"/>
        <v>1</v>
      </c>
    </row>
    <row r="148" spans="1:45" x14ac:dyDescent="0.25">
      <c r="A148" s="4">
        <v>117</v>
      </c>
      <c r="B148" s="164">
        <f>'Member Info'!D145</f>
        <v>0</v>
      </c>
      <c r="C148" s="164">
        <f>'Member Info'!E145</f>
        <v>0</v>
      </c>
      <c r="D148" s="164" t="str">
        <f>'Member Info'!G145</f>
        <v/>
      </c>
      <c r="E148" s="165">
        <f>'Member Info'!B145</f>
        <v>0</v>
      </c>
      <c r="F148" s="242"/>
      <c r="G148" s="166" t="str">
        <f>IF(E148=0,"",('Member Info'!K145+'Member Info'!L145))</f>
        <v/>
      </c>
      <c r="H148" s="419"/>
      <c r="I148" s="419"/>
      <c r="J148" s="26"/>
      <c r="K148" s="26"/>
      <c r="L148" s="384" t="str">
        <f>IF(E148=0,"",IF('Member Info'!F145&gt;$U$1,CONCATENATE("Joined with practice on ", TEXT('Member Info'!F145, "DD/MM/YYYY")),IF('Member Info'!N145&lt;&gt;"",IF('Member Info'!N145&lt;$T$1,CONCATENATE("Left Scheme on ", TEXT('Member Info'!N145, "DD/MM/YYYY")),IF(OR(G148="",G148=0),"Error Detected, No rate entered",IF(E148=0,"",IF(F148="","Error Detected, No Pensionable pay",IF(AS148=1,"No Part Time Status Entered",IF(AR148=1,"No Part Time Hours Entered",IF(ISERROR(AD148)," Unknown Values entered.",IF(V148+W148&lt;1,"Acceptable",IF(T148+U148=200, "No Contributions Entered", IF(M148="","Error Detected, Choose reason&gt;",IF(Z148="1",IF(V148=1,"Please Enter Deemed Pensionable Pay","Add Any Relevant Details Above"),"Please Give Details Above"))))))))))),IF(OR(G148="",G148=0),"Error Detected, No rate entered",IF(E148=0,"",IF(F148="","Error Detected, No Pensionable pay",IF(AS148=1,"No Part Time Status Entered",IF(AR148=1,"No Part Time Hours Entered",IF(ISERROR(AD148)," Unknown Values entered.",IF(V148+W148&lt;1,"Acceptable",IF(T148+U148=200, "No Contributions Entered", IF(M148="","Error Detected, Choose reason&gt;",IF(Z148="1",IF(V148=1,"Please Enter Deemed Pensionable Pay","Add relevant Details Above"),"Please give details Above")))))))))))))</f>
        <v/>
      </c>
      <c r="M148" s="260"/>
      <c r="N148" s="91"/>
      <c r="O148" s="91" t="str">
        <f t="shared" si="22"/>
        <v/>
      </c>
      <c r="P148" s="94">
        <f t="shared" si="23"/>
        <v>0</v>
      </c>
      <c r="Q148" s="94">
        <f t="shared" si="23"/>
        <v>0</v>
      </c>
      <c r="R148" s="218">
        <f>(ROUND((F148/100*'Member Info'!$W$2), 2))</f>
        <v>0</v>
      </c>
      <c r="S148" s="218" t="e">
        <f t="shared" si="24"/>
        <v>#VALUE!</v>
      </c>
      <c r="T148" s="218" t="str">
        <f t="shared" si="25"/>
        <v/>
      </c>
      <c r="U148" s="227" t="str">
        <f t="shared" si="26"/>
        <v/>
      </c>
      <c r="V148" s="228" t="str">
        <f t="shared" si="27"/>
        <v/>
      </c>
      <c r="W148" s="228" t="str">
        <f t="shared" si="28"/>
        <v/>
      </c>
      <c r="X148" s="222">
        <f t="shared" si="29"/>
        <v>0</v>
      </c>
      <c r="Y148" s="110">
        <f t="shared" si="30"/>
        <v>0</v>
      </c>
      <c r="Z148" s="235" t="str">
        <f t="shared" si="31"/>
        <v/>
      </c>
      <c r="AA148" s="240" t="b">
        <f t="shared" si="32"/>
        <v>0</v>
      </c>
      <c r="AB148" s="235">
        <f t="shared" si="33"/>
        <v>0</v>
      </c>
      <c r="AC148" s="235">
        <f>IF('Member Info'!N145="",1,"")</f>
        <v>1</v>
      </c>
      <c r="AD148" s="243" t="e">
        <f t="shared" si="34"/>
        <v>#VALUE!</v>
      </c>
      <c r="AE148" s="130" t="str">
        <f t="shared" si="21"/>
        <v/>
      </c>
      <c r="AF148" s="124">
        <f t="shared" si="35"/>
        <v>1</v>
      </c>
      <c r="AG148" s="124" t="str">
        <f>IF('Member Info'!N145&lt;&gt;"",IF(AND('Member Info'!N145&lt;=$U$1,'Member Info'!N145&gt;=$T$1),1,0),"")</f>
        <v/>
      </c>
      <c r="AI148" s="124" t="b">
        <f t="shared" si="36"/>
        <v>0</v>
      </c>
      <c r="AJ148" s="124">
        <f t="shared" si="37"/>
        <v>0</v>
      </c>
      <c r="AL148" s="124">
        <f t="shared" si="38"/>
        <v>0</v>
      </c>
      <c r="AM148" s="124">
        <f>IF('Member Info'!F145&gt;$T$1,1,0)</f>
        <v>0</v>
      </c>
      <c r="AN148" s="124" t="b">
        <f>IF(ISERROR(T148),ERROR.TYPE(#REF!)=ERROR.TYPE(T148),FALSE)</f>
        <v>0</v>
      </c>
      <c r="AO148" s="124" t="b">
        <f>IF(ISERROR(U148),ERROR.TYPE(#REF!)=ERROR.TYPE(U148),FALSE)</f>
        <v>0</v>
      </c>
      <c r="AP148" s="124">
        <f>IF('Member Info'!F145&gt;'GP1 April 25'!$U$1,1,0)</f>
        <v>0</v>
      </c>
      <c r="AQ148" s="124">
        <f t="shared" si="39"/>
        <v>0</v>
      </c>
      <c r="AR148" s="124">
        <f t="shared" si="40"/>
        <v>0</v>
      </c>
      <c r="AS148" s="124">
        <f t="shared" si="41"/>
        <v>1</v>
      </c>
    </row>
    <row r="149" spans="1:45" x14ac:dyDescent="0.25">
      <c r="A149" s="4">
        <v>118</v>
      </c>
      <c r="B149" s="164">
        <f>'Member Info'!D146</f>
        <v>0</v>
      </c>
      <c r="C149" s="164">
        <f>'Member Info'!E146</f>
        <v>0</v>
      </c>
      <c r="D149" s="164" t="str">
        <f>'Member Info'!G146</f>
        <v/>
      </c>
      <c r="E149" s="165">
        <f>'Member Info'!B146</f>
        <v>0</v>
      </c>
      <c r="F149" s="242"/>
      <c r="G149" s="166" t="str">
        <f>IF(E149=0,"",('Member Info'!K146+'Member Info'!L146))</f>
        <v/>
      </c>
      <c r="H149" s="419"/>
      <c r="I149" s="419"/>
      <c r="J149" s="26"/>
      <c r="K149" s="26"/>
      <c r="L149" s="384" t="str">
        <f>IF(E149=0,"",IF('Member Info'!F146&gt;$U$1,CONCATENATE("Joined with practice on ", TEXT('Member Info'!F146, "DD/MM/YYYY")),IF('Member Info'!N146&lt;&gt;"",IF('Member Info'!N146&lt;$T$1,CONCATENATE("Left Scheme on ", TEXT('Member Info'!N146, "DD/MM/YYYY")),IF(OR(G149="",G149=0),"Error Detected, No rate entered",IF(E149=0,"",IF(F149="","Error Detected, No Pensionable pay",IF(AS149=1,"No Part Time Status Entered",IF(AR149=1,"No Part Time Hours Entered",IF(ISERROR(AD149)," Unknown Values entered.",IF(V149+W149&lt;1,"Acceptable",IF(T149+U149=200, "No Contributions Entered", IF(M149="","Error Detected, Choose reason&gt;",IF(Z149="1",IF(V149=1,"Please Enter Deemed Pensionable Pay","Add Any Relevant Details Above"),"Please Give Details Above"))))))))))),IF(OR(G149="",G149=0),"Error Detected, No rate entered",IF(E149=0,"",IF(F149="","Error Detected, No Pensionable pay",IF(AS149=1,"No Part Time Status Entered",IF(AR149=1,"No Part Time Hours Entered",IF(ISERROR(AD149)," Unknown Values entered.",IF(V149+W149&lt;1,"Acceptable",IF(T149+U149=200, "No Contributions Entered", IF(M149="","Error Detected, Choose reason&gt;",IF(Z149="1",IF(V149=1,"Please Enter Deemed Pensionable Pay","Add relevant Details Above"),"Please give details Above")))))))))))))</f>
        <v/>
      </c>
      <c r="M149" s="260"/>
      <c r="N149" s="91"/>
      <c r="O149" s="91" t="str">
        <f t="shared" si="22"/>
        <v/>
      </c>
      <c r="P149" s="94">
        <f t="shared" si="23"/>
        <v>0</v>
      </c>
      <c r="Q149" s="94">
        <f t="shared" si="23"/>
        <v>0</v>
      </c>
      <c r="R149" s="218">
        <f>(ROUND((F149/100*'Member Info'!$W$2), 2))</f>
        <v>0</v>
      </c>
      <c r="S149" s="218" t="e">
        <f t="shared" si="24"/>
        <v>#VALUE!</v>
      </c>
      <c r="T149" s="218" t="str">
        <f t="shared" si="25"/>
        <v/>
      </c>
      <c r="U149" s="227" t="str">
        <f t="shared" si="26"/>
        <v/>
      </c>
      <c r="V149" s="228" t="str">
        <f t="shared" si="27"/>
        <v/>
      </c>
      <c r="W149" s="228" t="str">
        <f t="shared" si="28"/>
        <v/>
      </c>
      <c r="X149" s="222">
        <f t="shared" si="29"/>
        <v>0</v>
      </c>
      <c r="Y149" s="110">
        <f t="shared" si="30"/>
        <v>0</v>
      </c>
      <c r="Z149" s="235" t="str">
        <f t="shared" si="31"/>
        <v/>
      </c>
      <c r="AA149" s="240" t="b">
        <f t="shared" si="32"/>
        <v>0</v>
      </c>
      <c r="AB149" s="235">
        <f t="shared" si="33"/>
        <v>0</v>
      </c>
      <c r="AC149" s="235">
        <f>IF('Member Info'!N146="",1,"")</f>
        <v>1</v>
      </c>
      <c r="AD149" s="243" t="e">
        <f t="shared" si="34"/>
        <v>#VALUE!</v>
      </c>
      <c r="AE149" s="130" t="str">
        <f t="shared" si="21"/>
        <v/>
      </c>
      <c r="AF149" s="124">
        <f t="shared" si="35"/>
        <v>1</v>
      </c>
      <c r="AG149" s="124" t="str">
        <f>IF('Member Info'!N146&lt;&gt;"",IF(AND('Member Info'!N146&lt;=$U$1,'Member Info'!N146&gt;=$T$1),1,0),"")</f>
        <v/>
      </c>
      <c r="AI149" s="124" t="b">
        <f t="shared" si="36"/>
        <v>0</v>
      </c>
      <c r="AJ149" s="124">
        <f t="shared" si="37"/>
        <v>0</v>
      </c>
      <c r="AL149" s="124">
        <f t="shared" si="38"/>
        <v>0</v>
      </c>
      <c r="AM149" s="124">
        <f>IF('Member Info'!F146&gt;$T$1,1,0)</f>
        <v>0</v>
      </c>
      <c r="AN149" s="124" t="b">
        <f>IF(ISERROR(T149),ERROR.TYPE(#REF!)=ERROR.TYPE(T149),FALSE)</f>
        <v>0</v>
      </c>
      <c r="AO149" s="124" t="b">
        <f>IF(ISERROR(U149),ERROR.TYPE(#REF!)=ERROR.TYPE(U149),FALSE)</f>
        <v>0</v>
      </c>
      <c r="AP149" s="124">
        <f>IF('Member Info'!F146&gt;'GP1 April 25'!$U$1,1,0)</f>
        <v>0</v>
      </c>
      <c r="AQ149" s="124">
        <f t="shared" si="39"/>
        <v>0</v>
      </c>
      <c r="AR149" s="124">
        <f t="shared" si="40"/>
        <v>0</v>
      </c>
      <c r="AS149" s="124">
        <f t="shared" si="41"/>
        <v>1</v>
      </c>
    </row>
    <row r="150" spans="1:45" x14ac:dyDescent="0.25">
      <c r="A150" s="4">
        <v>119</v>
      </c>
      <c r="B150" s="164">
        <f>'Member Info'!D147</f>
        <v>0</v>
      </c>
      <c r="C150" s="164">
        <f>'Member Info'!E147</f>
        <v>0</v>
      </c>
      <c r="D150" s="164" t="str">
        <f>'Member Info'!G147</f>
        <v/>
      </c>
      <c r="E150" s="165">
        <f>'Member Info'!B147</f>
        <v>0</v>
      </c>
      <c r="F150" s="242"/>
      <c r="G150" s="166" t="str">
        <f>IF(E150=0,"",('Member Info'!K147+'Member Info'!L147))</f>
        <v/>
      </c>
      <c r="H150" s="419"/>
      <c r="I150" s="419"/>
      <c r="J150" s="26"/>
      <c r="K150" s="26"/>
      <c r="L150" s="384" t="str">
        <f>IF(E150=0,"",IF('Member Info'!F147&gt;$U$1,CONCATENATE("Joined with practice on ", TEXT('Member Info'!F147, "DD/MM/YYYY")),IF('Member Info'!N147&lt;&gt;"",IF('Member Info'!N147&lt;$T$1,CONCATENATE("Left Scheme on ", TEXT('Member Info'!N147, "DD/MM/YYYY")),IF(OR(G150="",G150=0),"Error Detected, No rate entered",IF(E150=0,"",IF(F150="","Error Detected, No Pensionable pay",IF(AS150=1,"No Part Time Status Entered",IF(AR150=1,"No Part Time Hours Entered",IF(ISERROR(AD150)," Unknown Values entered.",IF(V150+W150&lt;1,"Acceptable",IF(T150+U150=200, "No Contributions Entered", IF(M150="","Error Detected, Choose reason&gt;",IF(Z150="1",IF(V150=1,"Please Enter Deemed Pensionable Pay","Add Any Relevant Details Above"),"Please Give Details Above"))))))))))),IF(OR(G150="",G150=0),"Error Detected, No rate entered",IF(E150=0,"",IF(F150="","Error Detected, No Pensionable pay",IF(AS150=1,"No Part Time Status Entered",IF(AR150=1,"No Part Time Hours Entered",IF(ISERROR(AD150)," Unknown Values entered.",IF(V150+W150&lt;1,"Acceptable",IF(T150+U150=200, "No Contributions Entered", IF(M150="","Error Detected, Choose reason&gt;",IF(Z150="1",IF(V150=1,"Please Enter Deemed Pensionable Pay","Add relevant Details Above"),"Please give details Above")))))))))))))</f>
        <v/>
      </c>
      <c r="M150" s="260"/>
      <c r="N150" s="91"/>
      <c r="O150" s="91" t="str">
        <f t="shared" si="22"/>
        <v/>
      </c>
      <c r="P150" s="94">
        <f t="shared" si="23"/>
        <v>0</v>
      </c>
      <c r="Q150" s="94">
        <f t="shared" si="23"/>
        <v>0</v>
      </c>
      <c r="R150" s="218">
        <f>(ROUND((F150/100*'Member Info'!$W$2), 2))</f>
        <v>0</v>
      </c>
      <c r="S150" s="218" t="e">
        <f t="shared" si="24"/>
        <v>#VALUE!</v>
      </c>
      <c r="T150" s="218" t="str">
        <f t="shared" si="25"/>
        <v/>
      </c>
      <c r="U150" s="227" t="str">
        <f t="shared" si="26"/>
        <v/>
      </c>
      <c r="V150" s="228" t="str">
        <f t="shared" si="27"/>
        <v/>
      </c>
      <c r="W150" s="228" t="str">
        <f t="shared" si="28"/>
        <v/>
      </c>
      <c r="X150" s="222">
        <f t="shared" si="29"/>
        <v>0</v>
      </c>
      <c r="Y150" s="110">
        <f t="shared" si="30"/>
        <v>0</v>
      </c>
      <c r="Z150" s="235" t="str">
        <f t="shared" si="31"/>
        <v/>
      </c>
      <c r="AA150" s="240" t="b">
        <f t="shared" si="32"/>
        <v>0</v>
      </c>
      <c r="AB150" s="235">
        <f t="shared" si="33"/>
        <v>0</v>
      </c>
      <c r="AC150" s="235">
        <f>IF('Member Info'!N147="",1,"")</f>
        <v>1</v>
      </c>
      <c r="AD150" s="243" t="e">
        <f t="shared" si="34"/>
        <v>#VALUE!</v>
      </c>
      <c r="AE150" s="130" t="str">
        <f t="shared" si="21"/>
        <v/>
      </c>
      <c r="AF150" s="124">
        <f t="shared" si="35"/>
        <v>1</v>
      </c>
      <c r="AG150" s="124" t="str">
        <f>IF('Member Info'!N147&lt;&gt;"",IF(AND('Member Info'!N147&lt;=$U$1,'Member Info'!N147&gt;=$T$1),1,0),"")</f>
        <v/>
      </c>
      <c r="AI150" s="124" t="b">
        <f t="shared" si="36"/>
        <v>0</v>
      </c>
      <c r="AJ150" s="124">
        <f t="shared" si="37"/>
        <v>0</v>
      </c>
      <c r="AL150" s="124">
        <f t="shared" si="38"/>
        <v>0</v>
      </c>
      <c r="AM150" s="124">
        <f>IF('Member Info'!F147&gt;$T$1,1,0)</f>
        <v>0</v>
      </c>
      <c r="AN150" s="124" t="b">
        <f>IF(ISERROR(T150),ERROR.TYPE(#REF!)=ERROR.TYPE(T150),FALSE)</f>
        <v>0</v>
      </c>
      <c r="AO150" s="124" t="b">
        <f>IF(ISERROR(U150),ERROR.TYPE(#REF!)=ERROR.TYPE(U150),FALSE)</f>
        <v>0</v>
      </c>
      <c r="AP150" s="124">
        <f>IF('Member Info'!F147&gt;'GP1 April 25'!$U$1,1,0)</f>
        <v>0</v>
      </c>
      <c r="AQ150" s="124">
        <f t="shared" si="39"/>
        <v>0</v>
      </c>
      <c r="AR150" s="124">
        <f t="shared" si="40"/>
        <v>0</v>
      </c>
      <c r="AS150" s="124">
        <f t="shared" si="41"/>
        <v>1</v>
      </c>
    </row>
    <row r="151" spans="1:45" x14ac:dyDescent="0.25">
      <c r="A151" s="4">
        <v>120</v>
      </c>
      <c r="B151" s="164">
        <f>'Member Info'!D148</f>
        <v>0</v>
      </c>
      <c r="C151" s="164">
        <f>'Member Info'!E148</f>
        <v>0</v>
      </c>
      <c r="D151" s="164" t="str">
        <f>'Member Info'!G148</f>
        <v/>
      </c>
      <c r="E151" s="165">
        <f>'Member Info'!B148</f>
        <v>0</v>
      </c>
      <c r="F151" s="242"/>
      <c r="G151" s="166" t="str">
        <f>IF(E151=0,"",('Member Info'!K148+'Member Info'!L148))</f>
        <v/>
      </c>
      <c r="H151" s="419"/>
      <c r="I151" s="419"/>
      <c r="J151" s="26"/>
      <c r="K151" s="26"/>
      <c r="L151" s="384" t="str">
        <f>IF(E151=0,"",IF('Member Info'!F148&gt;$U$1,CONCATENATE("Joined with practice on ", TEXT('Member Info'!F148, "DD/MM/YYYY")),IF('Member Info'!N148&lt;&gt;"",IF('Member Info'!N148&lt;$T$1,CONCATENATE("Left Scheme on ", TEXT('Member Info'!N148, "DD/MM/YYYY")),IF(OR(G151="",G151=0),"Error Detected, No rate entered",IF(E151=0,"",IF(F151="","Error Detected, No Pensionable pay",IF(AS151=1,"No Part Time Status Entered",IF(AR151=1,"No Part Time Hours Entered",IF(ISERROR(AD151)," Unknown Values entered.",IF(V151+W151&lt;1,"Acceptable",IF(T151+U151=200, "No Contributions Entered", IF(M151="","Error Detected, Choose reason&gt;",IF(Z151="1",IF(V151=1,"Please Enter Deemed Pensionable Pay","Add Any Relevant Details Above"),"Please Give Details Above"))))))))))),IF(OR(G151="",G151=0),"Error Detected, No rate entered",IF(E151=0,"",IF(F151="","Error Detected, No Pensionable pay",IF(AS151=1,"No Part Time Status Entered",IF(AR151=1,"No Part Time Hours Entered",IF(ISERROR(AD151)," Unknown Values entered.",IF(V151+W151&lt;1,"Acceptable",IF(T151+U151=200, "No Contributions Entered", IF(M151="","Error Detected, Choose reason&gt;",IF(Z151="1",IF(V151=1,"Please Enter Deemed Pensionable Pay","Add relevant Details Above"),"Please give details Above")))))))))))))</f>
        <v/>
      </c>
      <c r="M151" s="260"/>
      <c r="N151" s="91"/>
      <c r="O151" s="91" t="str">
        <f t="shared" si="22"/>
        <v/>
      </c>
      <c r="P151" s="94">
        <f t="shared" si="23"/>
        <v>0</v>
      </c>
      <c r="Q151" s="94">
        <f t="shared" si="23"/>
        <v>0</v>
      </c>
      <c r="R151" s="218">
        <f>(ROUND((F151/100*'Member Info'!$W$2), 2))</f>
        <v>0</v>
      </c>
      <c r="S151" s="218" t="e">
        <f t="shared" si="24"/>
        <v>#VALUE!</v>
      </c>
      <c r="T151" s="218" t="str">
        <f t="shared" si="25"/>
        <v/>
      </c>
      <c r="U151" s="227" t="str">
        <f t="shared" si="26"/>
        <v/>
      </c>
      <c r="V151" s="228" t="str">
        <f t="shared" si="27"/>
        <v/>
      </c>
      <c r="W151" s="228" t="str">
        <f t="shared" si="28"/>
        <v/>
      </c>
      <c r="X151" s="222">
        <f t="shared" si="29"/>
        <v>0</v>
      </c>
      <c r="Y151" s="110">
        <f t="shared" si="30"/>
        <v>0</v>
      </c>
      <c r="Z151" s="235" t="str">
        <f t="shared" si="31"/>
        <v/>
      </c>
      <c r="AA151" s="240" t="b">
        <f t="shared" si="32"/>
        <v>0</v>
      </c>
      <c r="AB151" s="235">
        <f t="shared" si="33"/>
        <v>0</v>
      </c>
      <c r="AC151" s="235">
        <f>IF('Member Info'!N148="",1,"")</f>
        <v>1</v>
      </c>
      <c r="AD151" s="243" t="e">
        <f t="shared" si="34"/>
        <v>#VALUE!</v>
      </c>
      <c r="AE151" s="130" t="str">
        <f t="shared" si="21"/>
        <v/>
      </c>
      <c r="AF151" s="124">
        <f t="shared" si="35"/>
        <v>1</v>
      </c>
      <c r="AG151" s="124" t="str">
        <f>IF('Member Info'!N148&lt;&gt;"",IF(AND('Member Info'!N148&lt;=$U$1,'Member Info'!N148&gt;=$T$1),1,0),"")</f>
        <v/>
      </c>
      <c r="AI151" s="124" t="b">
        <f t="shared" si="36"/>
        <v>0</v>
      </c>
      <c r="AJ151" s="124">
        <f t="shared" si="37"/>
        <v>0</v>
      </c>
      <c r="AL151" s="124">
        <f t="shared" si="38"/>
        <v>0</v>
      </c>
      <c r="AM151" s="124">
        <f>IF('Member Info'!F148&gt;$T$1,1,0)</f>
        <v>0</v>
      </c>
      <c r="AN151" s="124" t="b">
        <f>IF(ISERROR(T151),ERROR.TYPE(#REF!)=ERROR.TYPE(T151),FALSE)</f>
        <v>0</v>
      </c>
      <c r="AO151" s="124" t="b">
        <f>IF(ISERROR(U151),ERROR.TYPE(#REF!)=ERROR.TYPE(U151),FALSE)</f>
        <v>0</v>
      </c>
      <c r="AP151" s="124">
        <f>IF('Member Info'!F148&gt;'GP1 April 25'!$U$1,1,0)</f>
        <v>0</v>
      </c>
      <c r="AQ151" s="124">
        <f t="shared" si="39"/>
        <v>0</v>
      </c>
      <c r="AR151" s="124">
        <f t="shared" si="40"/>
        <v>0</v>
      </c>
      <c r="AS151" s="124">
        <f t="shared" si="41"/>
        <v>1</v>
      </c>
    </row>
    <row r="152" spans="1:45" x14ac:dyDescent="0.25">
      <c r="A152" s="4">
        <v>121</v>
      </c>
      <c r="B152" s="164">
        <f>'Member Info'!D149</f>
        <v>0</v>
      </c>
      <c r="C152" s="164">
        <f>'Member Info'!E149</f>
        <v>0</v>
      </c>
      <c r="D152" s="164" t="str">
        <f>'Member Info'!G149</f>
        <v/>
      </c>
      <c r="E152" s="165">
        <f>'Member Info'!B149</f>
        <v>0</v>
      </c>
      <c r="F152" s="242"/>
      <c r="G152" s="166" t="str">
        <f>IF(E152=0,"",('Member Info'!K149+'Member Info'!L149))</f>
        <v/>
      </c>
      <c r="H152" s="419"/>
      <c r="I152" s="419"/>
      <c r="J152" s="26"/>
      <c r="K152" s="26"/>
      <c r="L152" s="384" t="str">
        <f>IF(E152=0,"",IF('Member Info'!F149&gt;$U$1,CONCATENATE("Joined with practice on ", TEXT('Member Info'!F149, "DD/MM/YYYY")),IF('Member Info'!N149&lt;&gt;"",IF('Member Info'!N149&lt;$T$1,CONCATENATE("Left Scheme on ", TEXT('Member Info'!N149, "DD/MM/YYYY")),IF(OR(G152="",G152=0),"Error Detected, No rate entered",IF(E152=0,"",IF(F152="","Error Detected, No Pensionable pay",IF(AS152=1,"No Part Time Status Entered",IF(AR152=1,"No Part Time Hours Entered",IF(ISERROR(AD152)," Unknown Values entered.",IF(V152+W152&lt;1,"Acceptable",IF(T152+U152=200, "No Contributions Entered", IF(M152="","Error Detected, Choose reason&gt;",IF(Z152="1",IF(V152=1,"Please Enter Deemed Pensionable Pay","Add Any Relevant Details Above"),"Please Give Details Above"))))))))))),IF(OR(G152="",G152=0),"Error Detected, No rate entered",IF(E152=0,"",IF(F152="","Error Detected, No Pensionable pay",IF(AS152=1,"No Part Time Status Entered",IF(AR152=1,"No Part Time Hours Entered",IF(ISERROR(AD152)," Unknown Values entered.",IF(V152+W152&lt;1,"Acceptable",IF(T152+U152=200, "No Contributions Entered", IF(M152="","Error Detected, Choose reason&gt;",IF(Z152="1",IF(V152=1,"Please Enter Deemed Pensionable Pay","Add relevant Details Above"),"Please give details Above")))))))))))))</f>
        <v/>
      </c>
      <c r="M152" s="260"/>
      <c r="N152" s="91"/>
      <c r="O152" s="91" t="str">
        <f t="shared" si="22"/>
        <v/>
      </c>
      <c r="P152" s="94">
        <f t="shared" si="23"/>
        <v>0</v>
      </c>
      <c r="Q152" s="94">
        <f t="shared" si="23"/>
        <v>0</v>
      </c>
      <c r="R152" s="218">
        <f>(ROUND((F152/100*'Member Info'!$W$2), 2))</f>
        <v>0</v>
      </c>
      <c r="S152" s="218" t="e">
        <f t="shared" si="24"/>
        <v>#VALUE!</v>
      </c>
      <c r="T152" s="218" t="str">
        <f t="shared" si="25"/>
        <v/>
      </c>
      <c r="U152" s="227" t="str">
        <f t="shared" si="26"/>
        <v/>
      </c>
      <c r="V152" s="228" t="str">
        <f t="shared" si="27"/>
        <v/>
      </c>
      <c r="W152" s="228" t="str">
        <f t="shared" si="28"/>
        <v/>
      </c>
      <c r="X152" s="222">
        <f t="shared" si="29"/>
        <v>0</v>
      </c>
      <c r="Y152" s="110">
        <f t="shared" si="30"/>
        <v>0</v>
      </c>
      <c r="Z152" s="235" t="str">
        <f t="shared" si="31"/>
        <v/>
      </c>
      <c r="AA152" s="240" t="b">
        <f t="shared" si="32"/>
        <v>0</v>
      </c>
      <c r="AB152" s="235">
        <f t="shared" si="33"/>
        <v>0</v>
      </c>
      <c r="AC152" s="235">
        <f>IF('Member Info'!N149="",1,"")</f>
        <v>1</v>
      </c>
      <c r="AD152" s="243" t="e">
        <f t="shared" si="34"/>
        <v>#VALUE!</v>
      </c>
      <c r="AE152" s="130" t="str">
        <f t="shared" si="21"/>
        <v/>
      </c>
      <c r="AF152" s="124">
        <f t="shared" si="35"/>
        <v>1</v>
      </c>
      <c r="AG152" s="124" t="str">
        <f>IF('Member Info'!N149&lt;&gt;"",IF(AND('Member Info'!N149&lt;=$U$1,'Member Info'!N149&gt;=$T$1),1,0),"")</f>
        <v/>
      </c>
      <c r="AI152" s="124" t="b">
        <f t="shared" si="36"/>
        <v>0</v>
      </c>
      <c r="AJ152" s="124">
        <f t="shared" si="37"/>
        <v>0</v>
      </c>
      <c r="AL152" s="124">
        <f t="shared" si="38"/>
        <v>0</v>
      </c>
      <c r="AM152" s="124">
        <f>IF('Member Info'!F149&gt;$T$1,1,0)</f>
        <v>0</v>
      </c>
      <c r="AN152" s="124" t="b">
        <f>IF(ISERROR(T152),ERROR.TYPE(#REF!)=ERROR.TYPE(T152),FALSE)</f>
        <v>0</v>
      </c>
      <c r="AO152" s="124" t="b">
        <f>IF(ISERROR(U152),ERROR.TYPE(#REF!)=ERROR.TYPE(U152),FALSE)</f>
        <v>0</v>
      </c>
      <c r="AP152" s="124">
        <f>IF('Member Info'!F149&gt;'GP1 April 25'!$U$1,1,0)</f>
        <v>0</v>
      </c>
      <c r="AQ152" s="124">
        <f t="shared" si="39"/>
        <v>0</v>
      </c>
      <c r="AR152" s="124">
        <f t="shared" si="40"/>
        <v>0</v>
      </c>
      <c r="AS152" s="124">
        <f t="shared" si="41"/>
        <v>1</v>
      </c>
    </row>
    <row r="153" spans="1:45" x14ac:dyDescent="0.25">
      <c r="A153" s="4">
        <v>122</v>
      </c>
      <c r="B153" s="164">
        <f>'Member Info'!D150</f>
        <v>0</v>
      </c>
      <c r="C153" s="164">
        <f>'Member Info'!E150</f>
        <v>0</v>
      </c>
      <c r="D153" s="164" t="str">
        <f>'Member Info'!G150</f>
        <v/>
      </c>
      <c r="E153" s="165">
        <f>'Member Info'!B150</f>
        <v>0</v>
      </c>
      <c r="F153" s="242"/>
      <c r="G153" s="166" t="str">
        <f>IF(E153=0,"",('Member Info'!K150+'Member Info'!L150))</f>
        <v/>
      </c>
      <c r="H153" s="419"/>
      <c r="I153" s="419"/>
      <c r="J153" s="26"/>
      <c r="K153" s="26"/>
      <c r="L153" s="384" t="str">
        <f>IF(E153=0,"",IF('Member Info'!F150&gt;$U$1,CONCATENATE("Joined with practice on ", TEXT('Member Info'!F150, "DD/MM/YYYY")),IF('Member Info'!N150&lt;&gt;"",IF('Member Info'!N150&lt;$T$1,CONCATENATE("Left Scheme on ", TEXT('Member Info'!N150, "DD/MM/YYYY")),IF(OR(G153="",G153=0),"Error Detected, No rate entered",IF(E153=0,"",IF(F153="","Error Detected, No Pensionable pay",IF(AS153=1,"No Part Time Status Entered",IF(AR153=1,"No Part Time Hours Entered",IF(ISERROR(AD153)," Unknown Values entered.",IF(V153+W153&lt;1,"Acceptable",IF(T153+U153=200, "No Contributions Entered", IF(M153="","Error Detected, Choose reason&gt;",IF(Z153="1",IF(V153=1,"Please Enter Deemed Pensionable Pay","Add Any Relevant Details Above"),"Please Give Details Above"))))))))))),IF(OR(G153="",G153=0),"Error Detected, No rate entered",IF(E153=0,"",IF(F153="","Error Detected, No Pensionable pay",IF(AS153=1,"No Part Time Status Entered",IF(AR153=1,"No Part Time Hours Entered",IF(ISERROR(AD153)," Unknown Values entered.",IF(V153+W153&lt;1,"Acceptable",IF(T153+U153=200, "No Contributions Entered", IF(M153="","Error Detected, Choose reason&gt;",IF(Z153="1",IF(V153=1,"Please Enter Deemed Pensionable Pay","Add relevant Details Above"),"Please give details Above")))))))))))))</f>
        <v/>
      </c>
      <c r="M153" s="260"/>
      <c r="N153" s="91"/>
      <c r="O153" s="91" t="str">
        <f t="shared" si="22"/>
        <v/>
      </c>
      <c r="P153" s="94">
        <f t="shared" si="23"/>
        <v>0</v>
      </c>
      <c r="Q153" s="94">
        <f t="shared" si="23"/>
        <v>0</v>
      </c>
      <c r="R153" s="218">
        <f>(ROUND((F153/100*'Member Info'!$W$2), 2))</f>
        <v>0</v>
      </c>
      <c r="S153" s="218" t="e">
        <f t="shared" si="24"/>
        <v>#VALUE!</v>
      </c>
      <c r="T153" s="218" t="str">
        <f t="shared" si="25"/>
        <v/>
      </c>
      <c r="U153" s="227" t="str">
        <f t="shared" si="26"/>
        <v/>
      </c>
      <c r="V153" s="228" t="str">
        <f t="shared" si="27"/>
        <v/>
      </c>
      <c r="W153" s="228" t="str">
        <f t="shared" si="28"/>
        <v/>
      </c>
      <c r="X153" s="222">
        <f t="shared" si="29"/>
        <v>0</v>
      </c>
      <c r="Y153" s="110">
        <f t="shared" si="30"/>
        <v>0</v>
      </c>
      <c r="Z153" s="235" t="str">
        <f t="shared" si="31"/>
        <v/>
      </c>
      <c r="AA153" s="240" t="b">
        <f t="shared" si="32"/>
        <v>0</v>
      </c>
      <c r="AB153" s="235">
        <f t="shared" si="33"/>
        <v>0</v>
      </c>
      <c r="AC153" s="235">
        <f>IF('Member Info'!N150="",1,"")</f>
        <v>1</v>
      </c>
      <c r="AD153" s="243" t="e">
        <f t="shared" si="34"/>
        <v>#VALUE!</v>
      </c>
      <c r="AE153" s="130" t="str">
        <f t="shared" si="21"/>
        <v/>
      </c>
      <c r="AF153" s="124">
        <f t="shared" si="35"/>
        <v>1</v>
      </c>
      <c r="AG153" s="124" t="str">
        <f>IF('Member Info'!N150&lt;&gt;"",IF(AND('Member Info'!N150&lt;=$U$1,'Member Info'!N150&gt;=$T$1),1,0),"")</f>
        <v/>
      </c>
      <c r="AI153" s="124" t="b">
        <f t="shared" si="36"/>
        <v>0</v>
      </c>
      <c r="AJ153" s="124">
        <f t="shared" si="37"/>
        <v>0</v>
      </c>
      <c r="AL153" s="124">
        <f t="shared" si="38"/>
        <v>0</v>
      </c>
      <c r="AM153" s="124">
        <f>IF('Member Info'!F150&gt;$T$1,1,0)</f>
        <v>0</v>
      </c>
      <c r="AN153" s="124" t="b">
        <f>IF(ISERROR(T153),ERROR.TYPE(#REF!)=ERROR.TYPE(T153),FALSE)</f>
        <v>0</v>
      </c>
      <c r="AO153" s="124" t="b">
        <f>IF(ISERROR(U153),ERROR.TYPE(#REF!)=ERROR.TYPE(U153),FALSE)</f>
        <v>0</v>
      </c>
      <c r="AP153" s="124">
        <f>IF('Member Info'!F150&gt;'GP1 April 25'!$U$1,1,0)</f>
        <v>0</v>
      </c>
      <c r="AQ153" s="124">
        <f t="shared" si="39"/>
        <v>0</v>
      </c>
      <c r="AR153" s="124">
        <f t="shared" si="40"/>
        <v>0</v>
      </c>
      <c r="AS153" s="124">
        <f t="shared" si="41"/>
        <v>1</v>
      </c>
    </row>
    <row r="154" spans="1:45" x14ac:dyDescent="0.25">
      <c r="A154" s="4">
        <v>123</v>
      </c>
      <c r="B154" s="164">
        <f>'Member Info'!D151</f>
        <v>0</v>
      </c>
      <c r="C154" s="164">
        <f>'Member Info'!E151</f>
        <v>0</v>
      </c>
      <c r="D154" s="164" t="str">
        <f>'Member Info'!G151</f>
        <v/>
      </c>
      <c r="E154" s="165">
        <f>'Member Info'!B151</f>
        <v>0</v>
      </c>
      <c r="F154" s="242"/>
      <c r="G154" s="166" t="str">
        <f>IF(E154=0,"",('Member Info'!K151+'Member Info'!L151))</f>
        <v/>
      </c>
      <c r="H154" s="419"/>
      <c r="I154" s="419"/>
      <c r="J154" s="26"/>
      <c r="K154" s="26"/>
      <c r="L154" s="384" t="str">
        <f>IF(E154=0,"",IF('Member Info'!F151&gt;$U$1,CONCATENATE("Joined with practice on ", TEXT('Member Info'!F151, "DD/MM/YYYY")),IF('Member Info'!N151&lt;&gt;"",IF('Member Info'!N151&lt;$T$1,CONCATENATE("Left Scheme on ", TEXT('Member Info'!N151, "DD/MM/YYYY")),IF(OR(G154="",G154=0),"Error Detected, No rate entered",IF(E154=0,"",IF(F154="","Error Detected, No Pensionable pay",IF(AS154=1,"No Part Time Status Entered",IF(AR154=1,"No Part Time Hours Entered",IF(ISERROR(AD154)," Unknown Values entered.",IF(V154+W154&lt;1,"Acceptable",IF(T154+U154=200, "No Contributions Entered", IF(M154="","Error Detected, Choose reason&gt;",IF(Z154="1",IF(V154=1,"Please Enter Deemed Pensionable Pay","Add Any Relevant Details Above"),"Please Give Details Above"))))))))))),IF(OR(G154="",G154=0),"Error Detected, No rate entered",IF(E154=0,"",IF(F154="","Error Detected, No Pensionable pay",IF(AS154=1,"No Part Time Status Entered",IF(AR154=1,"No Part Time Hours Entered",IF(ISERROR(AD154)," Unknown Values entered.",IF(V154+W154&lt;1,"Acceptable",IF(T154+U154=200, "No Contributions Entered", IF(M154="","Error Detected, Choose reason&gt;",IF(Z154="1",IF(V154=1,"Please Enter Deemed Pensionable Pay","Add relevant Details Above"),"Please give details Above")))))))))))))</f>
        <v/>
      </c>
      <c r="M154" s="260"/>
      <c r="N154" s="91"/>
      <c r="O154" s="91" t="str">
        <f t="shared" si="22"/>
        <v/>
      </c>
      <c r="P154" s="94">
        <f t="shared" si="23"/>
        <v>0</v>
      </c>
      <c r="Q154" s="94">
        <f t="shared" si="23"/>
        <v>0</v>
      </c>
      <c r="R154" s="218">
        <f>(ROUND((F154/100*'Member Info'!$W$2), 2))</f>
        <v>0</v>
      </c>
      <c r="S154" s="218" t="e">
        <f t="shared" si="24"/>
        <v>#VALUE!</v>
      </c>
      <c r="T154" s="218" t="str">
        <f t="shared" si="25"/>
        <v/>
      </c>
      <c r="U154" s="227" t="str">
        <f t="shared" si="26"/>
        <v/>
      </c>
      <c r="V154" s="228" t="str">
        <f t="shared" si="27"/>
        <v/>
      </c>
      <c r="W154" s="228" t="str">
        <f t="shared" si="28"/>
        <v/>
      </c>
      <c r="X154" s="222">
        <f t="shared" si="29"/>
        <v>0</v>
      </c>
      <c r="Y154" s="110">
        <f t="shared" si="30"/>
        <v>0</v>
      </c>
      <c r="Z154" s="235" t="str">
        <f t="shared" si="31"/>
        <v/>
      </c>
      <c r="AA154" s="240" t="b">
        <f t="shared" si="32"/>
        <v>0</v>
      </c>
      <c r="AB154" s="235">
        <f t="shared" si="33"/>
        <v>0</v>
      </c>
      <c r="AC154" s="235">
        <f>IF('Member Info'!N151="",1,"")</f>
        <v>1</v>
      </c>
      <c r="AD154" s="243" t="e">
        <f t="shared" si="34"/>
        <v>#VALUE!</v>
      </c>
      <c r="AE154" s="130" t="str">
        <f t="shared" si="21"/>
        <v/>
      </c>
      <c r="AF154" s="124">
        <f t="shared" si="35"/>
        <v>1</v>
      </c>
      <c r="AG154" s="124" t="str">
        <f>IF('Member Info'!N151&lt;&gt;"",IF(AND('Member Info'!N151&lt;=$U$1,'Member Info'!N151&gt;=$T$1),1,0),"")</f>
        <v/>
      </c>
      <c r="AI154" s="124" t="b">
        <f t="shared" si="36"/>
        <v>0</v>
      </c>
      <c r="AJ154" s="124">
        <f t="shared" si="37"/>
        <v>0</v>
      </c>
      <c r="AL154" s="124">
        <f t="shared" si="38"/>
        <v>0</v>
      </c>
      <c r="AM154" s="124">
        <f>IF('Member Info'!F151&gt;$T$1,1,0)</f>
        <v>0</v>
      </c>
      <c r="AN154" s="124" t="b">
        <f>IF(ISERROR(T154),ERROR.TYPE(#REF!)=ERROR.TYPE(T154),FALSE)</f>
        <v>0</v>
      </c>
      <c r="AO154" s="124" t="b">
        <f>IF(ISERROR(U154),ERROR.TYPE(#REF!)=ERROR.TYPE(U154),FALSE)</f>
        <v>0</v>
      </c>
      <c r="AP154" s="124">
        <f>IF('Member Info'!F151&gt;'GP1 April 25'!$U$1,1,0)</f>
        <v>0</v>
      </c>
      <c r="AQ154" s="124">
        <f t="shared" si="39"/>
        <v>0</v>
      </c>
      <c r="AR154" s="124">
        <f t="shared" si="40"/>
        <v>0</v>
      </c>
      <c r="AS154" s="124">
        <f t="shared" si="41"/>
        <v>1</v>
      </c>
    </row>
    <row r="155" spans="1:45" x14ac:dyDescent="0.25">
      <c r="A155" s="4">
        <v>124</v>
      </c>
      <c r="B155" s="164">
        <f>'Member Info'!D152</f>
        <v>0</v>
      </c>
      <c r="C155" s="164">
        <f>'Member Info'!E152</f>
        <v>0</v>
      </c>
      <c r="D155" s="164" t="str">
        <f>'Member Info'!G152</f>
        <v/>
      </c>
      <c r="E155" s="165">
        <f>'Member Info'!B152</f>
        <v>0</v>
      </c>
      <c r="F155" s="242"/>
      <c r="G155" s="166" t="str">
        <f>IF(E155=0,"",('Member Info'!K152+'Member Info'!L152))</f>
        <v/>
      </c>
      <c r="H155" s="419"/>
      <c r="I155" s="419"/>
      <c r="J155" s="26"/>
      <c r="K155" s="26"/>
      <c r="L155" s="384" t="str">
        <f>IF(E155=0,"",IF('Member Info'!F152&gt;$U$1,CONCATENATE("Joined with practice on ", TEXT('Member Info'!F152, "DD/MM/YYYY")),IF('Member Info'!N152&lt;&gt;"",IF('Member Info'!N152&lt;$T$1,CONCATENATE("Left Scheme on ", TEXT('Member Info'!N152, "DD/MM/YYYY")),IF(OR(G155="",G155=0),"Error Detected, No rate entered",IF(E155=0,"",IF(F155="","Error Detected, No Pensionable pay",IF(AS155=1,"No Part Time Status Entered",IF(AR155=1,"No Part Time Hours Entered",IF(ISERROR(AD155)," Unknown Values entered.",IF(V155+W155&lt;1,"Acceptable",IF(T155+U155=200, "No Contributions Entered", IF(M155="","Error Detected, Choose reason&gt;",IF(Z155="1",IF(V155=1,"Please Enter Deemed Pensionable Pay","Add Any Relevant Details Above"),"Please Give Details Above"))))))))))),IF(OR(G155="",G155=0),"Error Detected, No rate entered",IF(E155=0,"",IF(F155="","Error Detected, No Pensionable pay",IF(AS155=1,"No Part Time Status Entered",IF(AR155=1,"No Part Time Hours Entered",IF(ISERROR(AD155)," Unknown Values entered.",IF(V155+W155&lt;1,"Acceptable",IF(T155+U155=200, "No Contributions Entered", IF(M155="","Error Detected, Choose reason&gt;",IF(Z155="1",IF(V155=1,"Please Enter Deemed Pensionable Pay","Add relevant Details Above"),"Please give details Above")))))))))))))</f>
        <v/>
      </c>
      <c r="M155" s="260"/>
      <c r="N155" s="91"/>
      <c r="O155" s="91" t="str">
        <f t="shared" si="22"/>
        <v/>
      </c>
      <c r="P155" s="94">
        <f t="shared" si="23"/>
        <v>0</v>
      </c>
      <c r="Q155" s="94">
        <f t="shared" si="23"/>
        <v>0</v>
      </c>
      <c r="R155" s="218">
        <f>(ROUND((F155/100*'Member Info'!$W$2), 2))</f>
        <v>0</v>
      </c>
      <c r="S155" s="218" t="e">
        <f t="shared" si="24"/>
        <v>#VALUE!</v>
      </c>
      <c r="T155" s="218" t="str">
        <f t="shared" si="25"/>
        <v/>
      </c>
      <c r="U155" s="227" t="str">
        <f t="shared" si="26"/>
        <v/>
      </c>
      <c r="V155" s="228" t="str">
        <f t="shared" si="27"/>
        <v/>
      </c>
      <c r="W155" s="228" t="str">
        <f t="shared" si="28"/>
        <v/>
      </c>
      <c r="X155" s="222">
        <f t="shared" si="29"/>
        <v>0</v>
      </c>
      <c r="Y155" s="110">
        <f t="shared" si="30"/>
        <v>0</v>
      </c>
      <c r="Z155" s="235" t="str">
        <f t="shared" si="31"/>
        <v/>
      </c>
      <c r="AA155" s="240" t="b">
        <f t="shared" si="32"/>
        <v>0</v>
      </c>
      <c r="AB155" s="235">
        <f t="shared" si="33"/>
        <v>0</v>
      </c>
      <c r="AC155" s="235">
        <f>IF('Member Info'!N152="",1,"")</f>
        <v>1</v>
      </c>
      <c r="AD155" s="243" t="e">
        <f t="shared" si="34"/>
        <v>#VALUE!</v>
      </c>
      <c r="AE155" s="130" t="str">
        <f t="shared" si="21"/>
        <v/>
      </c>
      <c r="AF155" s="124">
        <f t="shared" si="35"/>
        <v>1</v>
      </c>
      <c r="AG155" s="124" t="str">
        <f>IF('Member Info'!N152&lt;&gt;"",IF(AND('Member Info'!N152&lt;=$U$1,'Member Info'!N152&gt;=$T$1),1,0),"")</f>
        <v/>
      </c>
      <c r="AI155" s="124" t="b">
        <f t="shared" si="36"/>
        <v>0</v>
      </c>
      <c r="AJ155" s="124">
        <f t="shared" si="37"/>
        <v>0</v>
      </c>
      <c r="AL155" s="124">
        <f t="shared" si="38"/>
        <v>0</v>
      </c>
      <c r="AM155" s="124">
        <f>IF('Member Info'!F152&gt;$T$1,1,0)</f>
        <v>0</v>
      </c>
      <c r="AN155" s="124" t="b">
        <f>IF(ISERROR(T155),ERROR.TYPE(#REF!)=ERROR.TYPE(T155),FALSE)</f>
        <v>0</v>
      </c>
      <c r="AO155" s="124" t="b">
        <f>IF(ISERROR(U155),ERROR.TYPE(#REF!)=ERROR.TYPE(U155),FALSE)</f>
        <v>0</v>
      </c>
      <c r="AP155" s="124">
        <f>IF('Member Info'!F152&gt;'GP1 April 25'!$U$1,1,0)</f>
        <v>0</v>
      </c>
      <c r="AQ155" s="124">
        <f t="shared" si="39"/>
        <v>0</v>
      </c>
      <c r="AR155" s="124">
        <f t="shared" si="40"/>
        <v>0</v>
      </c>
      <c r="AS155" s="124">
        <f t="shared" si="41"/>
        <v>1</v>
      </c>
    </row>
    <row r="156" spans="1:45" x14ac:dyDescent="0.25">
      <c r="A156" s="4">
        <v>125</v>
      </c>
      <c r="B156" s="164">
        <f>'Member Info'!D153</f>
        <v>0</v>
      </c>
      <c r="C156" s="164">
        <f>'Member Info'!E153</f>
        <v>0</v>
      </c>
      <c r="D156" s="164" t="str">
        <f>'Member Info'!G153</f>
        <v/>
      </c>
      <c r="E156" s="165">
        <f>'Member Info'!B153</f>
        <v>0</v>
      </c>
      <c r="F156" s="242"/>
      <c r="G156" s="166" t="str">
        <f>IF(E156=0,"",('Member Info'!K153+'Member Info'!L153))</f>
        <v/>
      </c>
      <c r="H156" s="419"/>
      <c r="I156" s="419"/>
      <c r="J156" s="26"/>
      <c r="K156" s="26"/>
      <c r="L156" s="384" t="str">
        <f>IF(E156=0,"",IF('Member Info'!F153&gt;$U$1,CONCATENATE("Joined with practice on ", TEXT('Member Info'!F153, "DD/MM/YYYY")),IF('Member Info'!N153&lt;&gt;"",IF('Member Info'!N153&lt;$T$1,CONCATENATE("Left Scheme on ", TEXT('Member Info'!N153, "DD/MM/YYYY")),IF(OR(G156="",G156=0),"Error Detected, No rate entered",IF(E156=0,"",IF(F156="","Error Detected, No Pensionable pay",IF(AS156=1,"No Part Time Status Entered",IF(AR156=1,"No Part Time Hours Entered",IF(ISERROR(AD156)," Unknown Values entered.",IF(V156+W156&lt;1,"Acceptable",IF(T156+U156=200, "No Contributions Entered", IF(M156="","Error Detected, Choose reason&gt;",IF(Z156="1",IF(V156=1,"Please Enter Deemed Pensionable Pay","Add Any Relevant Details Above"),"Please Give Details Above"))))))))))),IF(OR(G156="",G156=0),"Error Detected, No rate entered",IF(E156=0,"",IF(F156="","Error Detected, No Pensionable pay",IF(AS156=1,"No Part Time Status Entered",IF(AR156=1,"No Part Time Hours Entered",IF(ISERROR(AD156)," Unknown Values entered.",IF(V156+W156&lt;1,"Acceptable",IF(T156+U156=200, "No Contributions Entered", IF(M156="","Error Detected, Choose reason&gt;",IF(Z156="1",IF(V156=1,"Please Enter Deemed Pensionable Pay","Add relevant Details Above"),"Please give details Above")))))))))))))</f>
        <v/>
      </c>
      <c r="M156" s="260"/>
      <c r="N156" s="91"/>
      <c r="O156" s="91" t="str">
        <f t="shared" si="22"/>
        <v/>
      </c>
      <c r="P156" s="94">
        <f t="shared" si="23"/>
        <v>0</v>
      </c>
      <c r="Q156" s="94">
        <f t="shared" si="23"/>
        <v>0</v>
      </c>
      <c r="R156" s="218">
        <f>(ROUND((F156/100*'Member Info'!$W$2), 2))</f>
        <v>0</v>
      </c>
      <c r="S156" s="218" t="e">
        <f t="shared" si="24"/>
        <v>#VALUE!</v>
      </c>
      <c r="T156" s="218" t="str">
        <f t="shared" si="25"/>
        <v/>
      </c>
      <c r="U156" s="227" t="str">
        <f t="shared" si="26"/>
        <v/>
      </c>
      <c r="V156" s="228" t="str">
        <f t="shared" si="27"/>
        <v/>
      </c>
      <c r="W156" s="228" t="str">
        <f t="shared" si="28"/>
        <v/>
      </c>
      <c r="X156" s="222">
        <f t="shared" si="29"/>
        <v>0</v>
      </c>
      <c r="Y156" s="110">
        <f t="shared" si="30"/>
        <v>0</v>
      </c>
      <c r="Z156" s="235" t="str">
        <f t="shared" si="31"/>
        <v/>
      </c>
      <c r="AA156" s="240" t="b">
        <f t="shared" si="32"/>
        <v>0</v>
      </c>
      <c r="AB156" s="235">
        <f t="shared" si="33"/>
        <v>0</v>
      </c>
      <c r="AC156" s="235">
        <f>IF('Member Info'!N153="",1,"")</f>
        <v>1</v>
      </c>
      <c r="AD156" s="243" t="e">
        <f t="shared" si="34"/>
        <v>#VALUE!</v>
      </c>
      <c r="AE156" s="130" t="str">
        <f t="shared" si="21"/>
        <v/>
      </c>
      <c r="AF156" s="124">
        <f t="shared" si="35"/>
        <v>1</v>
      </c>
      <c r="AG156" s="124" t="str">
        <f>IF('Member Info'!N153&lt;&gt;"",IF(AND('Member Info'!N153&lt;=$U$1,'Member Info'!N153&gt;=$T$1),1,0),"")</f>
        <v/>
      </c>
      <c r="AI156" s="124" t="b">
        <f t="shared" si="36"/>
        <v>0</v>
      </c>
      <c r="AJ156" s="124">
        <f t="shared" si="37"/>
        <v>0</v>
      </c>
      <c r="AL156" s="124">
        <f t="shared" si="38"/>
        <v>0</v>
      </c>
      <c r="AM156" s="124">
        <f>IF('Member Info'!F153&gt;$T$1,1,0)</f>
        <v>0</v>
      </c>
      <c r="AN156" s="124" t="b">
        <f>IF(ISERROR(T156),ERROR.TYPE(#REF!)=ERROR.TYPE(T156),FALSE)</f>
        <v>0</v>
      </c>
      <c r="AO156" s="124" t="b">
        <f>IF(ISERROR(U156),ERROR.TYPE(#REF!)=ERROR.TYPE(U156),FALSE)</f>
        <v>0</v>
      </c>
      <c r="AP156" s="124">
        <f>IF('Member Info'!F153&gt;'GP1 April 25'!$U$1,1,0)</f>
        <v>0</v>
      </c>
      <c r="AQ156" s="124">
        <f t="shared" si="39"/>
        <v>0</v>
      </c>
      <c r="AR156" s="124">
        <f t="shared" si="40"/>
        <v>0</v>
      </c>
      <c r="AS156" s="124">
        <f t="shared" si="41"/>
        <v>1</v>
      </c>
    </row>
    <row r="157" spans="1:45" x14ac:dyDescent="0.25">
      <c r="A157" s="4">
        <v>126</v>
      </c>
      <c r="B157" s="164">
        <f>'Member Info'!D154</f>
        <v>0</v>
      </c>
      <c r="C157" s="164">
        <f>'Member Info'!E154</f>
        <v>0</v>
      </c>
      <c r="D157" s="164" t="str">
        <f>'Member Info'!G154</f>
        <v/>
      </c>
      <c r="E157" s="165">
        <f>'Member Info'!B154</f>
        <v>0</v>
      </c>
      <c r="F157" s="242"/>
      <c r="G157" s="166" t="str">
        <f>IF(E157=0,"",('Member Info'!K154+'Member Info'!L154))</f>
        <v/>
      </c>
      <c r="H157" s="419"/>
      <c r="I157" s="419"/>
      <c r="J157" s="26"/>
      <c r="K157" s="26"/>
      <c r="L157" s="384" t="str">
        <f>IF(E157=0,"",IF('Member Info'!F154&gt;$U$1,CONCATENATE("Joined with practice on ", TEXT('Member Info'!F154, "DD/MM/YYYY")),IF('Member Info'!N154&lt;&gt;"",IF('Member Info'!N154&lt;$T$1,CONCATENATE("Left Scheme on ", TEXT('Member Info'!N154, "DD/MM/YYYY")),IF(OR(G157="",G157=0),"Error Detected, No rate entered",IF(E157=0,"",IF(F157="","Error Detected, No Pensionable pay",IF(AS157=1,"No Part Time Status Entered",IF(AR157=1,"No Part Time Hours Entered",IF(ISERROR(AD157)," Unknown Values entered.",IF(V157+W157&lt;1,"Acceptable",IF(T157+U157=200, "No Contributions Entered", IF(M157="","Error Detected, Choose reason&gt;",IF(Z157="1",IF(V157=1,"Please Enter Deemed Pensionable Pay","Add Any Relevant Details Above"),"Please Give Details Above"))))))))))),IF(OR(G157="",G157=0),"Error Detected, No rate entered",IF(E157=0,"",IF(F157="","Error Detected, No Pensionable pay",IF(AS157=1,"No Part Time Status Entered",IF(AR157=1,"No Part Time Hours Entered",IF(ISERROR(AD157)," Unknown Values entered.",IF(V157+W157&lt;1,"Acceptable",IF(T157+U157=200, "No Contributions Entered", IF(M157="","Error Detected, Choose reason&gt;",IF(Z157="1",IF(V157=1,"Please Enter Deemed Pensionable Pay","Add relevant Details Above"),"Please give details Above")))))))))))))</f>
        <v/>
      </c>
      <c r="M157" s="260"/>
      <c r="N157" s="91"/>
      <c r="O157" s="91" t="str">
        <f t="shared" si="22"/>
        <v/>
      </c>
      <c r="P157" s="94">
        <f t="shared" si="23"/>
        <v>0</v>
      </c>
      <c r="Q157" s="94">
        <f t="shared" si="23"/>
        <v>0</v>
      </c>
      <c r="R157" s="218">
        <f>(ROUND((F157/100*'Member Info'!$W$2), 2))</f>
        <v>0</v>
      </c>
      <c r="S157" s="218" t="e">
        <f t="shared" si="24"/>
        <v>#VALUE!</v>
      </c>
      <c r="T157" s="218" t="str">
        <f t="shared" si="25"/>
        <v/>
      </c>
      <c r="U157" s="227" t="str">
        <f t="shared" si="26"/>
        <v/>
      </c>
      <c r="V157" s="228" t="str">
        <f t="shared" si="27"/>
        <v/>
      </c>
      <c r="W157" s="228" t="str">
        <f t="shared" si="28"/>
        <v/>
      </c>
      <c r="X157" s="222">
        <f t="shared" si="29"/>
        <v>0</v>
      </c>
      <c r="Y157" s="110">
        <f t="shared" si="30"/>
        <v>0</v>
      </c>
      <c r="Z157" s="235" t="str">
        <f t="shared" si="31"/>
        <v/>
      </c>
      <c r="AA157" s="240" t="b">
        <f t="shared" si="32"/>
        <v>0</v>
      </c>
      <c r="AB157" s="235">
        <f t="shared" si="33"/>
        <v>0</v>
      </c>
      <c r="AC157" s="235">
        <f>IF('Member Info'!N154="",1,"")</f>
        <v>1</v>
      </c>
      <c r="AD157" s="243" t="e">
        <f t="shared" si="34"/>
        <v>#VALUE!</v>
      </c>
      <c r="AE157" s="130" t="str">
        <f t="shared" si="21"/>
        <v/>
      </c>
      <c r="AF157" s="124">
        <f t="shared" si="35"/>
        <v>1</v>
      </c>
      <c r="AG157" s="124" t="str">
        <f>IF('Member Info'!N154&lt;&gt;"",IF(AND('Member Info'!N154&lt;=$U$1,'Member Info'!N154&gt;=$T$1),1,0),"")</f>
        <v/>
      </c>
      <c r="AI157" s="124" t="b">
        <f t="shared" si="36"/>
        <v>0</v>
      </c>
      <c r="AJ157" s="124">
        <f t="shared" si="37"/>
        <v>0</v>
      </c>
      <c r="AL157" s="124">
        <f t="shared" si="38"/>
        <v>0</v>
      </c>
      <c r="AM157" s="124">
        <f>IF('Member Info'!F154&gt;$T$1,1,0)</f>
        <v>0</v>
      </c>
      <c r="AN157" s="124" t="b">
        <f>IF(ISERROR(T157),ERROR.TYPE(#REF!)=ERROR.TYPE(T157),FALSE)</f>
        <v>0</v>
      </c>
      <c r="AO157" s="124" t="b">
        <f>IF(ISERROR(U157),ERROR.TYPE(#REF!)=ERROR.TYPE(U157),FALSE)</f>
        <v>0</v>
      </c>
      <c r="AP157" s="124">
        <f>IF('Member Info'!F154&gt;'GP1 April 25'!$U$1,1,0)</f>
        <v>0</v>
      </c>
      <c r="AQ157" s="124">
        <f t="shared" si="39"/>
        <v>0</v>
      </c>
      <c r="AR157" s="124">
        <f t="shared" si="40"/>
        <v>0</v>
      </c>
      <c r="AS157" s="124">
        <f t="shared" si="41"/>
        <v>1</v>
      </c>
    </row>
    <row r="158" spans="1:45" x14ac:dyDescent="0.25">
      <c r="A158" s="4">
        <v>127</v>
      </c>
      <c r="B158" s="164">
        <f>'Member Info'!D155</f>
        <v>0</v>
      </c>
      <c r="C158" s="164">
        <f>'Member Info'!E155</f>
        <v>0</v>
      </c>
      <c r="D158" s="164" t="str">
        <f>'Member Info'!G155</f>
        <v/>
      </c>
      <c r="E158" s="165">
        <f>'Member Info'!B155</f>
        <v>0</v>
      </c>
      <c r="F158" s="242"/>
      <c r="G158" s="166" t="str">
        <f>IF(E158=0,"",('Member Info'!K155+'Member Info'!L155))</f>
        <v/>
      </c>
      <c r="H158" s="419"/>
      <c r="I158" s="419"/>
      <c r="J158" s="26"/>
      <c r="K158" s="26"/>
      <c r="L158" s="384" t="str">
        <f>IF(E158=0,"",IF('Member Info'!F155&gt;$U$1,CONCATENATE("Joined with practice on ", TEXT('Member Info'!F155, "DD/MM/YYYY")),IF('Member Info'!N155&lt;&gt;"",IF('Member Info'!N155&lt;$T$1,CONCATENATE("Left Scheme on ", TEXT('Member Info'!N155, "DD/MM/YYYY")),IF(OR(G158="",G158=0),"Error Detected, No rate entered",IF(E158=0,"",IF(F158="","Error Detected, No Pensionable pay",IF(AS158=1,"No Part Time Status Entered",IF(AR158=1,"No Part Time Hours Entered",IF(ISERROR(AD158)," Unknown Values entered.",IF(V158+W158&lt;1,"Acceptable",IF(T158+U158=200, "No Contributions Entered", IF(M158="","Error Detected, Choose reason&gt;",IF(Z158="1",IF(V158=1,"Please Enter Deemed Pensionable Pay","Add Any Relevant Details Above"),"Please Give Details Above"))))))))))),IF(OR(G158="",G158=0),"Error Detected, No rate entered",IF(E158=0,"",IF(F158="","Error Detected, No Pensionable pay",IF(AS158=1,"No Part Time Status Entered",IF(AR158=1,"No Part Time Hours Entered",IF(ISERROR(AD158)," Unknown Values entered.",IF(V158+W158&lt;1,"Acceptable",IF(T158+U158=200, "No Contributions Entered", IF(M158="","Error Detected, Choose reason&gt;",IF(Z158="1",IF(V158=1,"Please Enter Deemed Pensionable Pay","Add relevant Details Above"),"Please give details Above")))))))))))))</f>
        <v/>
      </c>
      <c r="M158" s="260"/>
      <c r="N158" s="91"/>
      <c r="O158" s="91" t="str">
        <f t="shared" si="22"/>
        <v/>
      </c>
      <c r="P158" s="94">
        <f t="shared" si="23"/>
        <v>0</v>
      </c>
      <c r="Q158" s="94">
        <f t="shared" si="23"/>
        <v>0</v>
      </c>
      <c r="R158" s="218">
        <f>(ROUND((F158/100*'Member Info'!$W$2), 2))</f>
        <v>0</v>
      </c>
      <c r="S158" s="218" t="e">
        <f t="shared" si="24"/>
        <v>#VALUE!</v>
      </c>
      <c r="T158" s="218" t="str">
        <f t="shared" si="25"/>
        <v/>
      </c>
      <c r="U158" s="227" t="str">
        <f t="shared" si="26"/>
        <v/>
      </c>
      <c r="V158" s="228" t="str">
        <f t="shared" si="27"/>
        <v/>
      </c>
      <c r="W158" s="228" t="str">
        <f t="shared" si="28"/>
        <v/>
      </c>
      <c r="X158" s="222">
        <f t="shared" si="29"/>
        <v>0</v>
      </c>
      <c r="Y158" s="110">
        <f t="shared" si="30"/>
        <v>0</v>
      </c>
      <c r="Z158" s="235" t="str">
        <f t="shared" si="31"/>
        <v/>
      </c>
      <c r="AA158" s="240" t="b">
        <f t="shared" si="32"/>
        <v>0</v>
      </c>
      <c r="AB158" s="235">
        <f t="shared" si="33"/>
        <v>0</v>
      </c>
      <c r="AC158" s="235">
        <f>IF('Member Info'!N155="",1,"")</f>
        <v>1</v>
      </c>
      <c r="AD158" s="243" t="e">
        <f t="shared" si="34"/>
        <v>#VALUE!</v>
      </c>
      <c r="AE158" s="130" t="str">
        <f t="shared" si="21"/>
        <v/>
      </c>
      <c r="AF158" s="124">
        <f t="shared" si="35"/>
        <v>1</v>
      </c>
      <c r="AG158" s="124" t="str">
        <f>IF('Member Info'!N155&lt;&gt;"",IF(AND('Member Info'!N155&lt;=$U$1,'Member Info'!N155&gt;=$T$1),1,0),"")</f>
        <v/>
      </c>
      <c r="AI158" s="124" t="b">
        <f t="shared" si="36"/>
        <v>0</v>
      </c>
      <c r="AJ158" s="124">
        <f t="shared" si="37"/>
        <v>0</v>
      </c>
      <c r="AL158" s="124">
        <f t="shared" si="38"/>
        <v>0</v>
      </c>
      <c r="AM158" s="124">
        <f>IF('Member Info'!F155&gt;$T$1,1,0)</f>
        <v>0</v>
      </c>
      <c r="AN158" s="124" t="b">
        <f>IF(ISERROR(T158),ERROR.TYPE(#REF!)=ERROR.TYPE(T158),FALSE)</f>
        <v>0</v>
      </c>
      <c r="AO158" s="124" t="b">
        <f>IF(ISERROR(U158),ERROR.TYPE(#REF!)=ERROR.TYPE(U158),FALSE)</f>
        <v>0</v>
      </c>
      <c r="AP158" s="124">
        <f>IF('Member Info'!F155&gt;'GP1 April 25'!$U$1,1,0)</f>
        <v>0</v>
      </c>
      <c r="AQ158" s="124">
        <f t="shared" si="39"/>
        <v>0</v>
      </c>
      <c r="AR158" s="124">
        <f t="shared" si="40"/>
        <v>0</v>
      </c>
      <c r="AS158" s="124">
        <f t="shared" si="41"/>
        <v>1</v>
      </c>
    </row>
    <row r="159" spans="1:45" x14ac:dyDescent="0.25">
      <c r="A159" s="4">
        <v>128</v>
      </c>
      <c r="B159" s="164">
        <f>'Member Info'!D156</f>
        <v>0</v>
      </c>
      <c r="C159" s="164">
        <f>'Member Info'!E156</f>
        <v>0</v>
      </c>
      <c r="D159" s="164" t="str">
        <f>'Member Info'!G156</f>
        <v/>
      </c>
      <c r="E159" s="165">
        <f>'Member Info'!B156</f>
        <v>0</v>
      </c>
      <c r="F159" s="242"/>
      <c r="G159" s="166" t="str">
        <f>IF(E159=0,"",('Member Info'!K156+'Member Info'!L156))</f>
        <v/>
      </c>
      <c r="H159" s="419"/>
      <c r="I159" s="419"/>
      <c r="J159" s="26"/>
      <c r="K159" s="26"/>
      <c r="L159" s="384" t="str">
        <f>IF(E159=0,"",IF('Member Info'!F156&gt;$U$1,CONCATENATE("Joined with practice on ", TEXT('Member Info'!F156, "DD/MM/YYYY")),IF('Member Info'!N156&lt;&gt;"",IF('Member Info'!N156&lt;$T$1,CONCATENATE("Left Scheme on ", TEXT('Member Info'!N156, "DD/MM/YYYY")),IF(OR(G159="",G159=0),"Error Detected, No rate entered",IF(E159=0,"",IF(F159="","Error Detected, No Pensionable pay",IF(AS159=1,"No Part Time Status Entered",IF(AR159=1,"No Part Time Hours Entered",IF(ISERROR(AD159)," Unknown Values entered.",IF(V159+W159&lt;1,"Acceptable",IF(T159+U159=200, "No Contributions Entered", IF(M159="","Error Detected, Choose reason&gt;",IF(Z159="1",IF(V159=1,"Please Enter Deemed Pensionable Pay","Add Any Relevant Details Above"),"Please Give Details Above"))))))))))),IF(OR(G159="",G159=0),"Error Detected, No rate entered",IF(E159=0,"",IF(F159="","Error Detected, No Pensionable pay",IF(AS159=1,"No Part Time Status Entered",IF(AR159=1,"No Part Time Hours Entered",IF(ISERROR(AD159)," Unknown Values entered.",IF(V159+W159&lt;1,"Acceptable",IF(T159+U159=200, "No Contributions Entered", IF(M159="","Error Detected, Choose reason&gt;",IF(Z159="1",IF(V159=1,"Please Enter Deemed Pensionable Pay","Add relevant Details Above"),"Please give details Above")))))))))))))</f>
        <v/>
      </c>
      <c r="M159" s="260"/>
      <c r="N159" s="91"/>
      <c r="O159" s="91" t="str">
        <f t="shared" si="22"/>
        <v/>
      </c>
      <c r="P159" s="94">
        <f t="shared" si="23"/>
        <v>0</v>
      </c>
      <c r="Q159" s="94">
        <f t="shared" si="23"/>
        <v>0</v>
      </c>
      <c r="R159" s="218">
        <f>(ROUND((F159/100*'Member Info'!$W$2), 2))</f>
        <v>0</v>
      </c>
      <c r="S159" s="218" t="e">
        <f t="shared" si="24"/>
        <v>#VALUE!</v>
      </c>
      <c r="T159" s="218" t="str">
        <f t="shared" si="25"/>
        <v/>
      </c>
      <c r="U159" s="227" t="str">
        <f t="shared" si="26"/>
        <v/>
      </c>
      <c r="V159" s="228" t="str">
        <f t="shared" si="27"/>
        <v/>
      </c>
      <c r="W159" s="228" t="str">
        <f t="shared" si="28"/>
        <v/>
      </c>
      <c r="X159" s="222">
        <f t="shared" si="29"/>
        <v>0</v>
      </c>
      <c r="Y159" s="110">
        <f t="shared" si="30"/>
        <v>0</v>
      </c>
      <c r="Z159" s="235" t="str">
        <f t="shared" si="31"/>
        <v/>
      </c>
      <c r="AA159" s="240" t="b">
        <f t="shared" si="32"/>
        <v>0</v>
      </c>
      <c r="AB159" s="235">
        <f t="shared" si="33"/>
        <v>0</v>
      </c>
      <c r="AC159" s="235">
        <f>IF('Member Info'!N156="",1,"")</f>
        <v>1</v>
      </c>
      <c r="AD159" s="243" t="e">
        <f t="shared" si="34"/>
        <v>#VALUE!</v>
      </c>
      <c r="AE159" s="130" t="str">
        <f t="shared" si="21"/>
        <v/>
      </c>
      <c r="AF159" s="124">
        <f t="shared" si="35"/>
        <v>1</v>
      </c>
      <c r="AG159" s="124" t="str">
        <f>IF('Member Info'!N156&lt;&gt;"",IF(AND('Member Info'!N156&lt;=$U$1,'Member Info'!N156&gt;=$T$1),1,0),"")</f>
        <v/>
      </c>
      <c r="AI159" s="124" t="b">
        <f t="shared" si="36"/>
        <v>0</v>
      </c>
      <c r="AJ159" s="124">
        <f t="shared" si="37"/>
        <v>0</v>
      </c>
      <c r="AL159" s="124">
        <f t="shared" si="38"/>
        <v>0</v>
      </c>
      <c r="AM159" s="124">
        <f>IF('Member Info'!F156&gt;$T$1,1,0)</f>
        <v>0</v>
      </c>
      <c r="AN159" s="124" t="b">
        <f>IF(ISERROR(T159),ERROR.TYPE(#REF!)=ERROR.TYPE(T159),FALSE)</f>
        <v>0</v>
      </c>
      <c r="AO159" s="124" t="b">
        <f>IF(ISERROR(U159),ERROR.TYPE(#REF!)=ERROR.TYPE(U159),FALSE)</f>
        <v>0</v>
      </c>
      <c r="AP159" s="124">
        <f>IF('Member Info'!F156&gt;'GP1 April 25'!$U$1,1,0)</f>
        <v>0</v>
      </c>
      <c r="AQ159" s="124">
        <f t="shared" si="39"/>
        <v>0</v>
      </c>
      <c r="AR159" s="124">
        <f t="shared" si="40"/>
        <v>0</v>
      </c>
      <c r="AS159" s="124">
        <f t="shared" si="41"/>
        <v>1</v>
      </c>
    </row>
    <row r="160" spans="1:45" x14ac:dyDescent="0.25">
      <c r="A160" s="4">
        <v>129</v>
      </c>
      <c r="B160" s="164">
        <f>'Member Info'!D157</f>
        <v>0</v>
      </c>
      <c r="C160" s="164">
        <f>'Member Info'!E157</f>
        <v>0</v>
      </c>
      <c r="D160" s="164" t="str">
        <f>'Member Info'!G157</f>
        <v/>
      </c>
      <c r="E160" s="165">
        <f>'Member Info'!B157</f>
        <v>0</v>
      </c>
      <c r="F160" s="242"/>
      <c r="G160" s="166" t="str">
        <f>IF(E160=0,"",('Member Info'!K157+'Member Info'!L157))</f>
        <v/>
      </c>
      <c r="H160" s="419"/>
      <c r="I160" s="419"/>
      <c r="J160" s="26"/>
      <c r="K160" s="26"/>
      <c r="L160" s="384" t="str">
        <f>IF(E160=0,"",IF('Member Info'!F157&gt;$U$1,CONCATENATE("Joined with practice on ", TEXT('Member Info'!F157, "DD/MM/YYYY")),IF('Member Info'!N157&lt;&gt;"",IF('Member Info'!N157&lt;$T$1,CONCATENATE("Left Scheme on ", TEXT('Member Info'!N157, "DD/MM/YYYY")),IF(OR(G160="",G160=0),"Error Detected, No rate entered",IF(E160=0,"",IF(F160="","Error Detected, No Pensionable pay",IF(AS160=1,"No Part Time Status Entered",IF(AR160=1,"No Part Time Hours Entered",IF(ISERROR(AD160)," Unknown Values entered.",IF(V160+W160&lt;1,"Acceptable",IF(T160+U160=200, "No Contributions Entered", IF(M160="","Error Detected, Choose reason&gt;",IF(Z160="1",IF(V160=1,"Please Enter Deemed Pensionable Pay","Add Any Relevant Details Above"),"Please Give Details Above"))))))))))),IF(OR(G160="",G160=0),"Error Detected, No rate entered",IF(E160=0,"",IF(F160="","Error Detected, No Pensionable pay",IF(AS160=1,"No Part Time Status Entered",IF(AR160=1,"No Part Time Hours Entered",IF(ISERROR(AD160)," Unknown Values entered.",IF(V160+W160&lt;1,"Acceptable",IF(T160+U160=200, "No Contributions Entered", IF(M160="","Error Detected, Choose reason&gt;",IF(Z160="1",IF(V160=1,"Please Enter Deemed Pensionable Pay","Add relevant Details Above"),"Please give details Above")))))))))))))</f>
        <v/>
      </c>
      <c r="M160" s="260"/>
      <c r="N160" s="91"/>
      <c r="O160" s="91" t="str">
        <f t="shared" si="22"/>
        <v/>
      </c>
      <c r="P160" s="94">
        <f t="shared" si="23"/>
        <v>0</v>
      </c>
      <c r="Q160" s="94">
        <f t="shared" si="23"/>
        <v>0</v>
      </c>
      <c r="R160" s="218">
        <f>(ROUND((F160/100*'Member Info'!$W$2), 2))</f>
        <v>0</v>
      </c>
      <c r="S160" s="218" t="e">
        <f t="shared" si="24"/>
        <v>#VALUE!</v>
      </c>
      <c r="T160" s="218" t="str">
        <f t="shared" si="25"/>
        <v/>
      </c>
      <c r="U160" s="227" t="str">
        <f t="shared" si="26"/>
        <v/>
      </c>
      <c r="V160" s="228" t="str">
        <f t="shared" si="27"/>
        <v/>
      </c>
      <c r="W160" s="228" t="str">
        <f t="shared" si="28"/>
        <v/>
      </c>
      <c r="X160" s="222">
        <f t="shared" si="29"/>
        <v>0</v>
      </c>
      <c r="Y160" s="110">
        <f t="shared" si="30"/>
        <v>0</v>
      </c>
      <c r="Z160" s="235" t="str">
        <f t="shared" si="31"/>
        <v/>
      </c>
      <c r="AA160" s="240" t="b">
        <f t="shared" si="32"/>
        <v>0</v>
      </c>
      <c r="AB160" s="235">
        <f t="shared" si="33"/>
        <v>0</v>
      </c>
      <c r="AC160" s="235">
        <f>IF('Member Info'!N157="",1,"")</f>
        <v>1</v>
      </c>
      <c r="AD160" s="243" t="e">
        <f t="shared" si="34"/>
        <v>#VALUE!</v>
      </c>
      <c r="AE160" s="130" t="str">
        <f t="shared" ref="AE160:AE181" si="42">IF(AP160=1,"",IF(Y160=1,"",IF(AG160=1,"",IF(E160=0,"",IF(AB160=1,"",IF(L160="acceptable","",IF(T160+U160="0","",T160+U160)))))))</f>
        <v/>
      </c>
      <c r="AF160" s="124">
        <f t="shared" si="35"/>
        <v>1</v>
      </c>
      <c r="AG160" s="124" t="str">
        <f>IF('Member Info'!N157&lt;&gt;"",IF(AND('Member Info'!N157&lt;=$U$1,'Member Info'!N157&gt;=$T$1),1,0),"")</f>
        <v/>
      </c>
      <c r="AI160" s="124" t="b">
        <f t="shared" si="36"/>
        <v>0</v>
      </c>
      <c r="AJ160" s="124">
        <f t="shared" si="37"/>
        <v>0</v>
      </c>
      <c r="AL160" s="124">
        <f t="shared" si="38"/>
        <v>0</v>
      </c>
      <c r="AM160" s="124">
        <f>IF('Member Info'!F157&gt;$T$1,1,0)</f>
        <v>0</v>
      </c>
      <c r="AN160" s="124" t="b">
        <f>IF(ISERROR(T160),ERROR.TYPE(#REF!)=ERROR.TYPE(T160),FALSE)</f>
        <v>0</v>
      </c>
      <c r="AO160" s="124" t="b">
        <f>IF(ISERROR(U160),ERROR.TYPE(#REF!)=ERROR.TYPE(U160),FALSE)</f>
        <v>0</v>
      </c>
      <c r="AP160" s="124">
        <f>IF('Member Info'!F157&gt;'GP1 April 25'!$U$1,1,0)</f>
        <v>0</v>
      </c>
      <c r="AQ160" s="124">
        <f t="shared" si="39"/>
        <v>0</v>
      </c>
      <c r="AR160" s="124">
        <f t="shared" si="40"/>
        <v>0</v>
      </c>
      <c r="AS160" s="124">
        <f t="shared" si="41"/>
        <v>1</v>
      </c>
    </row>
    <row r="161" spans="1:45" x14ac:dyDescent="0.25">
      <c r="A161" s="4">
        <v>130</v>
      </c>
      <c r="B161" s="164">
        <f>'Member Info'!D158</f>
        <v>0</v>
      </c>
      <c r="C161" s="164">
        <f>'Member Info'!E158</f>
        <v>0</v>
      </c>
      <c r="D161" s="164" t="str">
        <f>'Member Info'!G158</f>
        <v/>
      </c>
      <c r="E161" s="165">
        <f>'Member Info'!B158</f>
        <v>0</v>
      </c>
      <c r="F161" s="242"/>
      <c r="G161" s="166" t="str">
        <f>IF(E161=0,"",('Member Info'!K158+'Member Info'!L158))</f>
        <v/>
      </c>
      <c r="H161" s="419"/>
      <c r="I161" s="419"/>
      <c r="J161" s="26"/>
      <c r="K161" s="26"/>
      <c r="L161" s="384" t="str">
        <f>IF(E161=0,"",IF('Member Info'!F158&gt;$U$1,CONCATENATE("Joined with practice on ", TEXT('Member Info'!F158, "DD/MM/YYYY")),IF('Member Info'!N158&lt;&gt;"",IF('Member Info'!N158&lt;$T$1,CONCATENATE("Left Scheme on ", TEXT('Member Info'!N158, "DD/MM/YYYY")),IF(OR(G161="",G161=0),"Error Detected, No rate entered",IF(E161=0,"",IF(F161="","Error Detected, No Pensionable pay",IF(AS161=1,"No Part Time Status Entered",IF(AR161=1,"No Part Time Hours Entered",IF(ISERROR(AD161)," Unknown Values entered.",IF(V161+W161&lt;1,"Acceptable",IF(T161+U161=200, "No Contributions Entered", IF(M161="","Error Detected, Choose reason&gt;",IF(Z161="1",IF(V161=1,"Please Enter Deemed Pensionable Pay","Add Any Relevant Details Above"),"Please Give Details Above"))))))))))),IF(OR(G161="",G161=0),"Error Detected, No rate entered",IF(E161=0,"",IF(F161="","Error Detected, No Pensionable pay",IF(AS161=1,"No Part Time Status Entered",IF(AR161=1,"No Part Time Hours Entered",IF(ISERROR(AD161)," Unknown Values entered.",IF(V161+W161&lt;1,"Acceptable",IF(T161+U161=200, "No Contributions Entered", IF(M161="","Error Detected, Choose reason&gt;",IF(Z161="1",IF(V161=1,"Please Enter Deemed Pensionable Pay","Add relevant Details Above"),"Please give details Above")))))))))))))</f>
        <v/>
      </c>
      <c r="M161" s="260"/>
      <c r="N161" s="91"/>
      <c r="O161" s="91" t="str">
        <f t="shared" ref="O161:O181" si="43">IF(E161=0,"",IF(ISERROR((F161+J161+K161)),0,IF((F161+J161+K161)&lt;1,0,1)))</f>
        <v/>
      </c>
      <c r="P161" s="94">
        <f t="shared" ref="P161:Q181" si="44">J161</f>
        <v>0</v>
      </c>
      <c r="Q161" s="94">
        <f t="shared" si="44"/>
        <v>0</v>
      </c>
      <c r="R161" s="218">
        <f>(ROUND((F161/100*'Member Info'!$W$2), 2))</f>
        <v>0</v>
      </c>
      <c r="S161" s="218" t="e">
        <f t="shared" ref="S161:S181" si="45">ROUND((F161/100*G161),2)</f>
        <v>#VALUE!</v>
      </c>
      <c r="T161" s="218" t="str">
        <f t="shared" ref="T161:T181" si="46">IF(E161=0,"",(100-(P161/R161*100)))</f>
        <v/>
      </c>
      <c r="U161" s="227" t="str">
        <f t="shared" ref="U161:U181" si="47">IF(E161=0,"",(100-(Q161/S161*100)))</f>
        <v/>
      </c>
      <c r="V161" s="228" t="str">
        <f t="shared" ref="V161:V181" si="48">IF(E161=0,"",IF(T161&gt;$T$16,1,IF(T161&lt;-$T$16,1,0)))</f>
        <v/>
      </c>
      <c r="W161" s="228" t="str">
        <f t="shared" ref="W161:W181" si="49">IF(E161=0,"",IF(G161=0,1,IF(U161&gt;$T$16,1,IF(U161&lt;-$T$16,1,0))))</f>
        <v/>
      </c>
      <c r="X161" s="222">
        <f t="shared" ref="X161:X181" si="50">IF(E161=0,0,IF(F161="",1,0))</f>
        <v>0</v>
      </c>
      <c r="Y161" s="110">
        <f t="shared" ref="Y161:Y181" si="51">IF(E161=0,0,IF(M161="",0,1))</f>
        <v>0</v>
      </c>
      <c r="Z161" s="235" t="str">
        <f t="shared" ref="Z161:Z181" si="52">IF(M161="SMP/Occupational Maternity","1",IF(M161="SSP/Occupational Sick pay","1",""))</f>
        <v/>
      </c>
      <c r="AA161" s="240" t="b">
        <f t="shared" ref="AA161:AA181" si="53">IF(OR(AN161=TRUE,AO161=TRUE),TRUE,FALSE)</f>
        <v>0</v>
      </c>
      <c r="AB161" s="235">
        <f t="shared" ref="AB161:AB181" si="54">IF(OR(M161="left scheme/Employment",AC161=""), 1,0)</f>
        <v>0</v>
      </c>
      <c r="AC161" s="235">
        <f>IF('Member Info'!N158="",1,"")</f>
        <v>1</v>
      </c>
      <c r="AD161" s="243" t="e">
        <f t="shared" ref="AD161:AD181" si="55">(T161+U161)</f>
        <v>#VALUE!</v>
      </c>
      <c r="AE161" s="130" t="str">
        <f t="shared" si="42"/>
        <v/>
      </c>
      <c r="AF161" s="124">
        <f t="shared" ref="AF161:AF181" si="56">SUM(AB161+AC161)</f>
        <v>1</v>
      </c>
      <c r="AG161" s="124" t="str">
        <f>IF('Member Info'!N158&lt;&gt;"",IF(AND('Member Info'!N158&lt;=$U$1,'Member Info'!N158&gt;=$T$1),1,0),"")</f>
        <v/>
      </c>
      <c r="AI161" s="124" t="b">
        <f t="shared" ref="AI161:AI181" si="57">OR(M161="SMP/Occupational Maternity",M161="SSP/Occupational Sick pay")</f>
        <v>0</v>
      </c>
      <c r="AJ161" s="124">
        <f t="shared" ref="AJ161:AJ181" si="58">IF(AI161=TRUE,1,0)</f>
        <v>0</v>
      </c>
      <c r="AL161" s="124">
        <f t="shared" ref="AL161:AL181" si="59">IF(L161="Please Enter Deemed Pensionable Pay",1,0)</f>
        <v>0</v>
      </c>
      <c r="AM161" s="124">
        <f>IF('Member Info'!F158&gt;$T$1,1,0)</f>
        <v>0</v>
      </c>
      <c r="AN161" s="124" t="b">
        <f>IF(ISERROR(T161),ERROR.TYPE(#REF!)=ERROR.TYPE(T161),FALSE)</f>
        <v>0</v>
      </c>
      <c r="AO161" s="124" t="b">
        <f>IF(ISERROR(U161),ERROR.TYPE(#REF!)=ERROR.TYPE(U161),FALSE)</f>
        <v>0</v>
      </c>
      <c r="AP161" s="124">
        <f>IF('Member Info'!F158&gt;'GP1 April 25'!$U$1,1,0)</f>
        <v>0</v>
      </c>
      <c r="AQ161" s="124">
        <f t="shared" ref="AQ161:AQ181" si="60">IF(H161="Part Time",1,0)</f>
        <v>0</v>
      </c>
      <c r="AR161" s="124">
        <f t="shared" ref="AR161:AR181" si="61">IF(AND(AQ161=1,I161=""),1,0)</f>
        <v>0</v>
      </c>
      <c r="AS161" s="124">
        <f t="shared" ref="AS161:AS181" si="62">IF(OR(H161=0,H161=""),1,0)</f>
        <v>1</v>
      </c>
    </row>
    <row r="162" spans="1:45" x14ac:dyDescent="0.25">
      <c r="A162" s="4">
        <v>131</v>
      </c>
      <c r="B162" s="164">
        <f>'Member Info'!D159</f>
        <v>0</v>
      </c>
      <c r="C162" s="164">
        <f>'Member Info'!E159</f>
        <v>0</v>
      </c>
      <c r="D162" s="164" t="str">
        <f>'Member Info'!G159</f>
        <v/>
      </c>
      <c r="E162" s="165">
        <f>'Member Info'!B159</f>
        <v>0</v>
      </c>
      <c r="F162" s="242"/>
      <c r="G162" s="166" t="str">
        <f>IF(E162=0,"",('Member Info'!K159+'Member Info'!L159))</f>
        <v/>
      </c>
      <c r="H162" s="419"/>
      <c r="I162" s="419"/>
      <c r="J162" s="26"/>
      <c r="K162" s="26"/>
      <c r="L162" s="384" t="str">
        <f>IF(E162=0,"",IF('Member Info'!F159&gt;$U$1,CONCATENATE("Joined with practice on ", TEXT('Member Info'!F159, "DD/MM/YYYY")),IF('Member Info'!N159&lt;&gt;"",IF('Member Info'!N159&lt;$T$1,CONCATENATE("Left Scheme on ", TEXT('Member Info'!N159, "DD/MM/YYYY")),IF(OR(G162="",G162=0),"Error Detected, No rate entered",IF(E162=0,"",IF(F162="","Error Detected, No Pensionable pay",IF(AS162=1,"No Part Time Status Entered",IF(AR162=1,"No Part Time Hours Entered",IF(ISERROR(AD162)," Unknown Values entered.",IF(V162+W162&lt;1,"Acceptable",IF(T162+U162=200, "No Contributions Entered", IF(M162="","Error Detected, Choose reason&gt;",IF(Z162="1",IF(V162=1,"Please Enter Deemed Pensionable Pay","Add Any Relevant Details Above"),"Please Give Details Above"))))))))))),IF(OR(G162="",G162=0),"Error Detected, No rate entered",IF(E162=0,"",IF(F162="","Error Detected, No Pensionable pay",IF(AS162=1,"No Part Time Status Entered",IF(AR162=1,"No Part Time Hours Entered",IF(ISERROR(AD162)," Unknown Values entered.",IF(V162+W162&lt;1,"Acceptable",IF(T162+U162=200, "No Contributions Entered", IF(M162="","Error Detected, Choose reason&gt;",IF(Z162="1",IF(V162=1,"Please Enter Deemed Pensionable Pay","Add relevant Details Above"),"Please give details Above")))))))))))))</f>
        <v/>
      </c>
      <c r="M162" s="260"/>
      <c r="N162" s="91"/>
      <c r="O162" s="91" t="str">
        <f t="shared" si="43"/>
        <v/>
      </c>
      <c r="P162" s="94">
        <f t="shared" si="44"/>
        <v>0</v>
      </c>
      <c r="Q162" s="94">
        <f t="shared" si="44"/>
        <v>0</v>
      </c>
      <c r="R162" s="218">
        <f>(ROUND((F162/100*'Member Info'!$W$2), 2))</f>
        <v>0</v>
      </c>
      <c r="S162" s="218" t="e">
        <f t="shared" si="45"/>
        <v>#VALUE!</v>
      </c>
      <c r="T162" s="218" t="str">
        <f t="shared" si="46"/>
        <v/>
      </c>
      <c r="U162" s="227" t="str">
        <f t="shared" si="47"/>
        <v/>
      </c>
      <c r="V162" s="228" t="str">
        <f t="shared" si="48"/>
        <v/>
      </c>
      <c r="W162" s="228" t="str">
        <f t="shared" si="49"/>
        <v/>
      </c>
      <c r="X162" s="222">
        <f t="shared" si="50"/>
        <v>0</v>
      </c>
      <c r="Y162" s="110">
        <f t="shared" si="51"/>
        <v>0</v>
      </c>
      <c r="Z162" s="235" t="str">
        <f t="shared" si="52"/>
        <v/>
      </c>
      <c r="AA162" s="240" t="b">
        <f t="shared" si="53"/>
        <v>0</v>
      </c>
      <c r="AB162" s="235">
        <f t="shared" si="54"/>
        <v>0</v>
      </c>
      <c r="AC162" s="235">
        <f>IF('Member Info'!N159="",1,"")</f>
        <v>1</v>
      </c>
      <c r="AD162" s="243" t="e">
        <f t="shared" si="55"/>
        <v>#VALUE!</v>
      </c>
      <c r="AE162" s="130" t="str">
        <f t="shared" si="42"/>
        <v/>
      </c>
      <c r="AF162" s="124">
        <f t="shared" si="56"/>
        <v>1</v>
      </c>
      <c r="AG162" s="124" t="str">
        <f>IF('Member Info'!N159&lt;&gt;"",IF(AND('Member Info'!N159&lt;=$U$1,'Member Info'!N159&gt;=$T$1),1,0),"")</f>
        <v/>
      </c>
      <c r="AI162" s="124" t="b">
        <f t="shared" si="57"/>
        <v>0</v>
      </c>
      <c r="AJ162" s="124">
        <f t="shared" si="58"/>
        <v>0</v>
      </c>
      <c r="AL162" s="124">
        <f t="shared" si="59"/>
        <v>0</v>
      </c>
      <c r="AM162" s="124">
        <f>IF('Member Info'!F159&gt;$T$1,1,0)</f>
        <v>0</v>
      </c>
      <c r="AN162" s="124" t="b">
        <f>IF(ISERROR(T162),ERROR.TYPE(#REF!)=ERROR.TYPE(T162),FALSE)</f>
        <v>0</v>
      </c>
      <c r="AO162" s="124" t="b">
        <f>IF(ISERROR(U162),ERROR.TYPE(#REF!)=ERROR.TYPE(U162),FALSE)</f>
        <v>0</v>
      </c>
      <c r="AP162" s="124">
        <f>IF('Member Info'!F159&gt;'GP1 April 25'!$U$1,1,0)</f>
        <v>0</v>
      </c>
      <c r="AQ162" s="124">
        <f t="shared" si="60"/>
        <v>0</v>
      </c>
      <c r="AR162" s="124">
        <f t="shared" si="61"/>
        <v>0</v>
      </c>
      <c r="AS162" s="124">
        <f t="shared" si="62"/>
        <v>1</v>
      </c>
    </row>
    <row r="163" spans="1:45" x14ac:dyDescent="0.25">
      <c r="A163" s="4">
        <v>132</v>
      </c>
      <c r="B163" s="164">
        <f>'Member Info'!D160</f>
        <v>0</v>
      </c>
      <c r="C163" s="164">
        <f>'Member Info'!E160</f>
        <v>0</v>
      </c>
      <c r="D163" s="164" t="str">
        <f>'Member Info'!G160</f>
        <v/>
      </c>
      <c r="E163" s="165">
        <f>'Member Info'!B160</f>
        <v>0</v>
      </c>
      <c r="F163" s="242"/>
      <c r="G163" s="166" t="str">
        <f>IF(E163=0,"",('Member Info'!K160+'Member Info'!L160))</f>
        <v/>
      </c>
      <c r="H163" s="419"/>
      <c r="I163" s="419"/>
      <c r="J163" s="26"/>
      <c r="K163" s="26"/>
      <c r="L163" s="384" t="str">
        <f>IF(E163=0,"",IF('Member Info'!F160&gt;$U$1,CONCATENATE("Joined with practice on ", TEXT('Member Info'!F160, "DD/MM/YYYY")),IF('Member Info'!N160&lt;&gt;"",IF('Member Info'!N160&lt;$T$1,CONCATENATE("Left Scheme on ", TEXT('Member Info'!N160, "DD/MM/YYYY")),IF(OR(G163="",G163=0),"Error Detected, No rate entered",IF(E163=0,"",IF(F163="","Error Detected, No Pensionable pay",IF(AS163=1,"No Part Time Status Entered",IF(AR163=1,"No Part Time Hours Entered",IF(ISERROR(AD163)," Unknown Values entered.",IF(V163+W163&lt;1,"Acceptable",IF(T163+U163=200, "No Contributions Entered", IF(M163="","Error Detected, Choose reason&gt;",IF(Z163="1",IF(V163=1,"Please Enter Deemed Pensionable Pay","Add Any Relevant Details Above"),"Please Give Details Above"))))))))))),IF(OR(G163="",G163=0),"Error Detected, No rate entered",IF(E163=0,"",IF(F163="","Error Detected, No Pensionable pay",IF(AS163=1,"No Part Time Status Entered",IF(AR163=1,"No Part Time Hours Entered",IF(ISERROR(AD163)," Unknown Values entered.",IF(V163+W163&lt;1,"Acceptable",IF(T163+U163=200, "No Contributions Entered", IF(M163="","Error Detected, Choose reason&gt;",IF(Z163="1",IF(V163=1,"Please Enter Deemed Pensionable Pay","Add relevant Details Above"),"Please give details Above")))))))))))))</f>
        <v/>
      </c>
      <c r="M163" s="260"/>
      <c r="N163" s="91"/>
      <c r="O163" s="91" t="str">
        <f t="shared" si="43"/>
        <v/>
      </c>
      <c r="P163" s="94">
        <f t="shared" si="44"/>
        <v>0</v>
      </c>
      <c r="Q163" s="94">
        <f t="shared" si="44"/>
        <v>0</v>
      </c>
      <c r="R163" s="218">
        <f>(ROUND((F163/100*'Member Info'!$W$2), 2))</f>
        <v>0</v>
      </c>
      <c r="S163" s="218" t="e">
        <f t="shared" si="45"/>
        <v>#VALUE!</v>
      </c>
      <c r="T163" s="218" t="str">
        <f t="shared" si="46"/>
        <v/>
      </c>
      <c r="U163" s="227" t="str">
        <f t="shared" si="47"/>
        <v/>
      </c>
      <c r="V163" s="228" t="str">
        <f t="shared" si="48"/>
        <v/>
      </c>
      <c r="W163" s="228" t="str">
        <f t="shared" si="49"/>
        <v/>
      </c>
      <c r="X163" s="222">
        <f t="shared" si="50"/>
        <v>0</v>
      </c>
      <c r="Y163" s="110">
        <f t="shared" si="51"/>
        <v>0</v>
      </c>
      <c r="Z163" s="235" t="str">
        <f t="shared" si="52"/>
        <v/>
      </c>
      <c r="AA163" s="240" t="b">
        <f t="shared" si="53"/>
        <v>0</v>
      </c>
      <c r="AB163" s="235">
        <f t="shared" si="54"/>
        <v>0</v>
      </c>
      <c r="AC163" s="235">
        <f>IF('Member Info'!N160="",1,"")</f>
        <v>1</v>
      </c>
      <c r="AD163" s="243" t="e">
        <f t="shared" si="55"/>
        <v>#VALUE!</v>
      </c>
      <c r="AE163" s="130" t="str">
        <f t="shared" si="42"/>
        <v/>
      </c>
      <c r="AF163" s="124">
        <f t="shared" si="56"/>
        <v>1</v>
      </c>
      <c r="AG163" s="124" t="str">
        <f>IF('Member Info'!N160&lt;&gt;"",IF(AND('Member Info'!N160&lt;=$U$1,'Member Info'!N160&gt;=$T$1),1,0),"")</f>
        <v/>
      </c>
      <c r="AI163" s="124" t="b">
        <f t="shared" si="57"/>
        <v>0</v>
      </c>
      <c r="AJ163" s="124">
        <f t="shared" si="58"/>
        <v>0</v>
      </c>
      <c r="AL163" s="124">
        <f t="shared" si="59"/>
        <v>0</v>
      </c>
      <c r="AM163" s="124">
        <f>IF('Member Info'!F160&gt;$T$1,1,0)</f>
        <v>0</v>
      </c>
      <c r="AN163" s="124" t="b">
        <f>IF(ISERROR(T163),ERROR.TYPE(#REF!)=ERROR.TYPE(T163),FALSE)</f>
        <v>0</v>
      </c>
      <c r="AO163" s="124" t="b">
        <f>IF(ISERROR(U163),ERROR.TYPE(#REF!)=ERROR.TYPE(U163),FALSE)</f>
        <v>0</v>
      </c>
      <c r="AP163" s="124">
        <f>IF('Member Info'!F160&gt;'GP1 April 25'!$U$1,1,0)</f>
        <v>0</v>
      </c>
      <c r="AQ163" s="124">
        <f t="shared" si="60"/>
        <v>0</v>
      </c>
      <c r="AR163" s="124">
        <f t="shared" si="61"/>
        <v>0</v>
      </c>
      <c r="AS163" s="124">
        <f t="shared" si="62"/>
        <v>1</v>
      </c>
    </row>
    <row r="164" spans="1:45" x14ac:dyDescent="0.25">
      <c r="A164" s="4">
        <v>133</v>
      </c>
      <c r="B164" s="164">
        <f>'Member Info'!D161</f>
        <v>0</v>
      </c>
      <c r="C164" s="164">
        <f>'Member Info'!E161</f>
        <v>0</v>
      </c>
      <c r="D164" s="164" t="str">
        <f>'Member Info'!G161</f>
        <v/>
      </c>
      <c r="E164" s="165">
        <f>'Member Info'!B161</f>
        <v>0</v>
      </c>
      <c r="F164" s="242"/>
      <c r="G164" s="166" t="str">
        <f>IF(E164=0,"",('Member Info'!K161+'Member Info'!L161))</f>
        <v/>
      </c>
      <c r="H164" s="419"/>
      <c r="I164" s="419"/>
      <c r="J164" s="26"/>
      <c r="K164" s="26"/>
      <c r="L164" s="384" t="str">
        <f>IF(E164=0,"",IF('Member Info'!F161&gt;$U$1,CONCATENATE("Joined with practice on ", TEXT('Member Info'!F161, "DD/MM/YYYY")),IF('Member Info'!N161&lt;&gt;"",IF('Member Info'!N161&lt;$T$1,CONCATENATE("Left Scheme on ", TEXT('Member Info'!N161, "DD/MM/YYYY")),IF(OR(G164="",G164=0),"Error Detected, No rate entered",IF(E164=0,"",IF(F164="","Error Detected, No Pensionable pay",IF(AS164=1,"No Part Time Status Entered",IF(AR164=1,"No Part Time Hours Entered",IF(ISERROR(AD164)," Unknown Values entered.",IF(V164+W164&lt;1,"Acceptable",IF(T164+U164=200, "No Contributions Entered", IF(M164="","Error Detected, Choose reason&gt;",IF(Z164="1",IF(V164=1,"Please Enter Deemed Pensionable Pay","Add Any Relevant Details Above"),"Please Give Details Above"))))))))))),IF(OR(G164="",G164=0),"Error Detected, No rate entered",IF(E164=0,"",IF(F164="","Error Detected, No Pensionable pay",IF(AS164=1,"No Part Time Status Entered",IF(AR164=1,"No Part Time Hours Entered",IF(ISERROR(AD164)," Unknown Values entered.",IF(V164+W164&lt;1,"Acceptable",IF(T164+U164=200, "No Contributions Entered", IF(M164="","Error Detected, Choose reason&gt;",IF(Z164="1",IF(V164=1,"Please Enter Deemed Pensionable Pay","Add relevant Details Above"),"Please give details Above")))))))))))))</f>
        <v/>
      </c>
      <c r="M164" s="260"/>
      <c r="N164" s="91"/>
      <c r="O164" s="91" t="str">
        <f t="shared" si="43"/>
        <v/>
      </c>
      <c r="P164" s="94">
        <f t="shared" si="44"/>
        <v>0</v>
      </c>
      <c r="Q164" s="94">
        <f t="shared" si="44"/>
        <v>0</v>
      </c>
      <c r="R164" s="218">
        <f>(ROUND((F164/100*'Member Info'!$W$2), 2))</f>
        <v>0</v>
      </c>
      <c r="S164" s="218" t="e">
        <f t="shared" si="45"/>
        <v>#VALUE!</v>
      </c>
      <c r="T164" s="218" t="str">
        <f t="shared" si="46"/>
        <v/>
      </c>
      <c r="U164" s="227" t="str">
        <f t="shared" si="47"/>
        <v/>
      </c>
      <c r="V164" s="228" t="str">
        <f t="shared" si="48"/>
        <v/>
      </c>
      <c r="W164" s="228" t="str">
        <f t="shared" si="49"/>
        <v/>
      </c>
      <c r="X164" s="222">
        <f t="shared" si="50"/>
        <v>0</v>
      </c>
      <c r="Y164" s="110">
        <f t="shared" si="51"/>
        <v>0</v>
      </c>
      <c r="Z164" s="235" t="str">
        <f t="shared" si="52"/>
        <v/>
      </c>
      <c r="AA164" s="240" t="b">
        <f t="shared" si="53"/>
        <v>0</v>
      </c>
      <c r="AB164" s="235">
        <f t="shared" si="54"/>
        <v>0</v>
      </c>
      <c r="AC164" s="235">
        <f>IF('Member Info'!N161="",1,"")</f>
        <v>1</v>
      </c>
      <c r="AD164" s="243" t="e">
        <f t="shared" si="55"/>
        <v>#VALUE!</v>
      </c>
      <c r="AE164" s="130" t="str">
        <f t="shared" si="42"/>
        <v/>
      </c>
      <c r="AF164" s="124">
        <f t="shared" si="56"/>
        <v>1</v>
      </c>
      <c r="AG164" s="124" t="str">
        <f>IF('Member Info'!N161&lt;&gt;"",IF(AND('Member Info'!N161&lt;=$U$1,'Member Info'!N161&gt;=$T$1),1,0),"")</f>
        <v/>
      </c>
      <c r="AI164" s="124" t="b">
        <f t="shared" si="57"/>
        <v>0</v>
      </c>
      <c r="AJ164" s="124">
        <f t="shared" si="58"/>
        <v>0</v>
      </c>
      <c r="AL164" s="124">
        <f t="shared" si="59"/>
        <v>0</v>
      </c>
      <c r="AM164" s="124">
        <f>IF('Member Info'!F161&gt;$T$1,1,0)</f>
        <v>0</v>
      </c>
      <c r="AN164" s="124" t="b">
        <f>IF(ISERROR(T164),ERROR.TYPE(#REF!)=ERROR.TYPE(T164),FALSE)</f>
        <v>0</v>
      </c>
      <c r="AO164" s="124" t="b">
        <f>IF(ISERROR(U164),ERROR.TYPE(#REF!)=ERROR.TYPE(U164),FALSE)</f>
        <v>0</v>
      </c>
      <c r="AP164" s="124">
        <f>IF('Member Info'!F161&gt;'GP1 April 25'!$U$1,1,0)</f>
        <v>0</v>
      </c>
      <c r="AQ164" s="124">
        <f t="shared" si="60"/>
        <v>0</v>
      </c>
      <c r="AR164" s="124">
        <f t="shared" si="61"/>
        <v>0</v>
      </c>
      <c r="AS164" s="124">
        <f t="shared" si="62"/>
        <v>1</v>
      </c>
    </row>
    <row r="165" spans="1:45" x14ac:dyDescent="0.25">
      <c r="A165" s="4">
        <v>134</v>
      </c>
      <c r="B165" s="164">
        <f>'Member Info'!D162</f>
        <v>0</v>
      </c>
      <c r="C165" s="164">
        <f>'Member Info'!E162</f>
        <v>0</v>
      </c>
      <c r="D165" s="164" t="str">
        <f>'Member Info'!G162</f>
        <v/>
      </c>
      <c r="E165" s="165">
        <f>'Member Info'!B162</f>
        <v>0</v>
      </c>
      <c r="F165" s="242"/>
      <c r="G165" s="166" t="str">
        <f>IF(E165=0,"",('Member Info'!K162+'Member Info'!L162))</f>
        <v/>
      </c>
      <c r="H165" s="419"/>
      <c r="I165" s="419"/>
      <c r="J165" s="26"/>
      <c r="K165" s="26"/>
      <c r="L165" s="384" t="str">
        <f>IF(E165=0,"",IF('Member Info'!F162&gt;$U$1,CONCATENATE("Joined with practice on ", TEXT('Member Info'!F162, "DD/MM/YYYY")),IF('Member Info'!N162&lt;&gt;"",IF('Member Info'!N162&lt;$T$1,CONCATENATE("Left Scheme on ", TEXT('Member Info'!N162, "DD/MM/YYYY")),IF(OR(G165="",G165=0),"Error Detected, No rate entered",IF(E165=0,"",IF(F165="","Error Detected, No Pensionable pay",IF(AS165=1,"No Part Time Status Entered",IF(AR165=1,"No Part Time Hours Entered",IF(ISERROR(AD165)," Unknown Values entered.",IF(V165+W165&lt;1,"Acceptable",IF(T165+U165=200, "No Contributions Entered", IF(M165="","Error Detected, Choose reason&gt;",IF(Z165="1",IF(V165=1,"Please Enter Deemed Pensionable Pay","Add Any Relevant Details Above"),"Please Give Details Above"))))))))))),IF(OR(G165="",G165=0),"Error Detected, No rate entered",IF(E165=0,"",IF(F165="","Error Detected, No Pensionable pay",IF(AS165=1,"No Part Time Status Entered",IF(AR165=1,"No Part Time Hours Entered",IF(ISERROR(AD165)," Unknown Values entered.",IF(V165+W165&lt;1,"Acceptable",IF(T165+U165=200, "No Contributions Entered", IF(M165="","Error Detected, Choose reason&gt;",IF(Z165="1",IF(V165=1,"Please Enter Deemed Pensionable Pay","Add relevant Details Above"),"Please give details Above")))))))))))))</f>
        <v/>
      </c>
      <c r="M165" s="260"/>
      <c r="N165" s="91"/>
      <c r="O165" s="91" t="str">
        <f t="shared" si="43"/>
        <v/>
      </c>
      <c r="P165" s="94">
        <f t="shared" si="44"/>
        <v>0</v>
      </c>
      <c r="Q165" s="94">
        <f t="shared" si="44"/>
        <v>0</v>
      </c>
      <c r="R165" s="218">
        <f>(ROUND((F165/100*'Member Info'!$W$2), 2))</f>
        <v>0</v>
      </c>
      <c r="S165" s="218" t="e">
        <f t="shared" si="45"/>
        <v>#VALUE!</v>
      </c>
      <c r="T165" s="218" t="str">
        <f t="shared" si="46"/>
        <v/>
      </c>
      <c r="U165" s="227" t="str">
        <f t="shared" si="47"/>
        <v/>
      </c>
      <c r="V165" s="228" t="str">
        <f t="shared" si="48"/>
        <v/>
      </c>
      <c r="W165" s="228" t="str">
        <f t="shared" si="49"/>
        <v/>
      </c>
      <c r="X165" s="222">
        <f t="shared" si="50"/>
        <v>0</v>
      </c>
      <c r="Y165" s="110">
        <f t="shared" si="51"/>
        <v>0</v>
      </c>
      <c r="Z165" s="235" t="str">
        <f t="shared" si="52"/>
        <v/>
      </c>
      <c r="AA165" s="240" t="b">
        <f t="shared" si="53"/>
        <v>0</v>
      </c>
      <c r="AB165" s="235">
        <f t="shared" si="54"/>
        <v>0</v>
      </c>
      <c r="AC165" s="235">
        <f>IF('Member Info'!N162="",1,"")</f>
        <v>1</v>
      </c>
      <c r="AD165" s="243" t="e">
        <f t="shared" si="55"/>
        <v>#VALUE!</v>
      </c>
      <c r="AE165" s="130" t="str">
        <f t="shared" si="42"/>
        <v/>
      </c>
      <c r="AF165" s="124">
        <f t="shared" si="56"/>
        <v>1</v>
      </c>
      <c r="AG165" s="124" t="str">
        <f>IF('Member Info'!N162&lt;&gt;"",IF(AND('Member Info'!N162&lt;=$U$1,'Member Info'!N162&gt;=$T$1),1,0),"")</f>
        <v/>
      </c>
      <c r="AI165" s="124" t="b">
        <f t="shared" si="57"/>
        <v>0</v>
      </c>
      <c r="AJ165" s="124">
        <f t="shared" si="58"/>
        <v>0</v>
      </c>
      <c r="AL165" s="124">
        <f t="shared" si="59"/>
        <v>0</v>
      </c>
      <c r="AM165" s="124">
        <f>IF('Member Info'!F162&gt;$T$1,1,0)</f>
        <v>0</v>
      </c>
      <c r="AN165" s="124" t="b">
        <f>IF(ISERROR(T165),ERROR.TYPE(#REF!)=ERROR.TYPE(T165),FALSE)</f>
        <v>0</v>
      </c>
      <c r="AO165" s="124" t="b">
        <f>IF(ISERROR(U165),ERROR.TYPE(#REF!)=ERROR.TYPE(U165),FALSE)</f>
        <v>0</v>
      </c>
      <c r="AP165" s="124">
        <f>IF('Member Info'!F162&gt;'GP1 April 25'!$U$1,1,0)</f>
        <v>0</v>
      </c>
      <c r="AQ165" s="124">
        <f t="shared" si="60"/>
        <v>0</v>
      </c>
      <c r="AR165" s="124">
        <f t="shared" si="61"/>
        <v>0</v>
      </c>
      <c r="AS165" s="124">
        <f t="shared" si="62"/>
        <v>1</v>
      </c>
    </row>
    <row r="166" spans="1:45" x14ac:dyDescent="0.25">
      <c r="A166" s="4">
        <v>135</v>
      </c>
      <c r="B166" s="164">
        <f>'Member Info'!D163</f>
        <v>0</v>
      </c>
      <c r="C166" s="164">
        <f>'Member Info'!E163</f>
        <v>0</v>
      </c>
      <c r="D166" s="164" t="str">
        <f>'Member Info'!G163</f>
        <v/>
      </c>
      <c r="E166" s="165">
        <f>'Member Info'!B163</f>
        <v>0</v>
      </c>
      <c r="F166" s="242"/>
      <c r="G166" s="166" t="str">
        <f>IF(E166=0,"",('Member Info'!K163+'Member Info'!L163))</f>
        <v/>
      </c>
      <c r="H166" s="419"/>
      <c r="I166" s="419"/>
      <c r="J166" s="26"/>
      <c r="K166" s="26"/>
      <c r="L166" s="384" t="str">
        <f>IF(E166=0,"",IF('Member Info'!F163&gt;$U$1,CONCATENATE("Joined with practice on ", TEXT('Member Info'!F163, "DD/MM/YYYY")),IF('Member Info'!N163&lt;&gt;"",IF('Member Info'!N163&lt;$T$1,CONCATENATE("Left Scheme on ", TEXT('Member Info'!N163, "DD/MM/YYYY")),IF(OR(G166="",G166=0),"Error Detected, No rate entered",IF(E166=0,"",IF(F166="","Error Detected, No Pensionable pay",IF(AS166=1,"No Part Time Status Entered",IF(AR166=1,"No Part Time Hours Entered",IF(ISERROR(AD166)," Unknown Values entered.",IF(V166+W166&lt;1,"Acceptable",IF(T166+U166=200, "No Contributions Entered", IF(M166="","Error Detected, Choose reason&gt;",IF(Z166="1",IF(V166=1,"Please Enter Deemed Pensionable Pay","Add Any Relevant Details Above"),"Please Give Details Above"))))))))))),IF(OR(G166="",G166=0),"Error Detected, No rate entered",IF(E166=0,"",IF(F166="","Error Detected, No Pensionable pay",IF(AS166=1,"No Part Time Status Entered",IF(AR166=1,"No Part Time Hours Entered",IF(ISERROR(AD166)," Unknown Values entered.",IF(V166+W166&lt;1,"Acceptable",IF(T166+U166=200, "No Contributions Entered", IF(M166="","Error Detected, Choose reason&gt;",IF(Z166="1",IF(V166=1,"Please Enter Deemed Pensionable Pay","Add relevant Details Above"),"Please give details Above")))))))))))))</f>
        <v/>
      </c>
      <c r="M166" s="260"/>
      <c r="N166" s="91"/>
      <c r="O166" s="91" t="str">
        <f t="shared" si="43"/>
        <v/>
      </c>
      <c r="P166" s="94">
        <f t="shared" si="44"/>
        <v>0</v>
      </c>
      <c r="Q166" s="94">
        <f t="shared" si="44"/>
        <v>0</v>
      </c>
      <c r="R166" s="218">
        <f>(ROUND((F166/100*'Member Info'!$W$2), 2))</f>
        <v>0</v>
      </c>
      <c r="S166" s="218" t="e">
        <f t="shared" si="45"/>
        <v>#VALUE!</v>
      </c>
      <c r="T166" s="218" t="str">
        <f t="shared" si="46"/>
        <v/>
      </c>
      <c r="U166" s="227" t="str">
        <f t="shared" si="47"/>
        <v/>
      </c>
      <c r="V166" s="228" t="str">
        <f t="shared" si="48"/>
        <v/>
      </c>
      <c r="W166" s="228" t="str">
        <f t="shared" si="49"/>
        <v/>
      </c>
      <c r="X166" s="222">
        <f t="shared" si="50"/>
        <v>0</v>
      </c>
      <c r="Y166" s="110">
        <f t="shared" si="51"/>
        <v>0</v>
      </c>
      <c r="Z166" s="235" t="str">
        <f t="shared" si="52"/>
        <v/>
      </c>
      <c r="AA166" s="240" t="b">
        <f t="shared" si="53"/>
        <v>0</v>
      </c>
      <c r="AB166" s="235">
        <f t="shared" si="54"/>
        <v>0</v>
      </c>
      <c r="AC166" s="235">
        <f>IF('Member Info'!N163="",1,"")</f>
        <v>1</v>
      </c>
      <c r="AD166" s="243" t="e">
        <f t="shared" si="55"/>
        <v>#VALUE!</v>
      </c>
      <c r="AE166" s="130" t="str">
        <f t="shared" si="42"/>
        <v/>
      </c>
      <c r="AF166" s="124">
        <f t="shared" si="56"/>
        <v>1</v>
      </c>
      <c r="AG166" s="124" t="str">
        <f>IF('Member Info'!N163&lt;&gt;"",IF(AND('Member Info'!N163&lt;=$U$1,'Member Info'!N163&gt;=$T$1),1,0),"")</f>
        <v/>
      </c>
      <c r="AI166" s="124" t="b">
        <f t="shared" si="57"/>
        <v>0</v>
      </c>
      <c r="AJ166" s="124">
        <f t="shared" si="58"/>
        <v>0</v>
      </c>
      <c r="AL166" s="124">
        <f t="shared" si="59"/>
        <v>0</v>
      </c>
      <c r="AM166" s="124">
        <f>IF('Member Info'!F163&gt;$T$1,1,0)</f>
        <v>0</v>
      </c>
      <c r="AN166" s="124" t="b">
        <f>IF(ISERROR(T166),ERROR.TYPE(#REF!)=ERROR.TYPE(T166),FALSE)</f>
        <v>0</v>
      </c>
      <c r="AO166" s="124" t="b">
        <f>IF(ISERROR(U166),ERROR.TYPE(#REF!)=ERROR.TYPE(U166),FALSE)</f>
        <v>0</v>
      </c>
      <c r="AP166" s="124">
        <f>IF('Member Info'!F163&gt;'GP1 April 25'!$U$1,1,0)</f>
        <v>0</v>
      </c>
      <c r="AQ166" s="124">
        <f t="shared" si="60"/>
        <v>0</v>
      </c>
      <c r="AR166" s="124">
        <f t="shared" si="61"/>
        <v>0</v>
      </c>
      <c r="AS166" s="124">
        <f t="shared" si="62"/>
        <v>1</v>
      </c>
    </row>
    <row r="167" spans="1:45" x14ac:dyDescent="0.25">
      <c r="A167" s="4">
        <v>136</v>
      </c>
      <c r="B167" s="164">
        <f>'Member Info'!D164</f>
        <v>0</v>
      </c>
      <c r="C167" s="164">
        <f>'Member Info'!E164</f>
        <v>0</v>
      </c>
      <c r="D167" s="164" t="str">
        <f>'Member Info'!G164</f>
        <v/>
      </c>
      <c r="E167" s="165">
        <f>'Member Info'!B164</f>
        <v>0</v>
      </c>
      <c r="F167" s="242"/>
      <c r="G167" s="166" t="str">
        <f>IF(E167=0,"",('Member Info'!K164+'Member Info'!L164))</f>
        <v/>
      </c>
      <c r="H167" s="419"/>
      <c r="I167" s="419"/>
      <c r="J167" s="26"/>
      <c r="K167" s="26"/>
      <c r="L167" s="384" t="str">
        <f>IF(E167=0,"",IF('Member Info'!F164&gt;$U$1,CONCATENATE("Joined with practice on ", TEXT('Member Info'!F164, "DD/MM/YYYY")),IF('Member Info'!N164&lt;&gt;"",IF('Member Info'!N164&lt;$T$1,CONCATENATE("Left Scheme on ", TEXT('Member Info'!N164, "DD/MM/YYYY")),IF(OR(G167="",G167=0),"Error Detected, No rate entered",IF(E167=0,"",IF(F167="","Error Detected, No Pensionable pay",IF(AS167=1,"No Part Time Status Entered",IF(AR167=1,"No Part Time Hours Entered",IF(ISERROR(AD167)," Unknown Values entered.",IF(V167+W167&lt;1,"Acceptable",IF(T167+U167=200, "No Contributions Entered", IF(M167="","Error Detected, Choose reason&gt;",IF(Z167="1",IF(V167=1,"Please Enter Deemed Pensionable Pay","Add Any Relevant Details Above"),"Please Give Details Above"))))))))))),IF(OR(G167="",G167=0),"Error Detected, No rate entered",IF(E167=0,"",IF(F167="","Error Detected, No Pensionable pay",IF(AS167=1,"No Part Time Status Entered",IF(AR167=1,"No Part Time Hours Entered",IF(ISERROR(AD167)," Unknown Values entered.",IF(V167+W167&lt;1,"Acceptable",IF(T167+U167=200, "No Contributions Entered", IF(M167="","Error Detected, Choose reason&gt;",IF(Z167="1",IF(V167=1,"Please Enter Deemed Pensionable Pay","Add relevant Details Above"),"Please give details Above")))))))))))))</f>
        <v/>
      </c>
      <c r="M167" s="260"/>
      <c r="N167" s="91"/>
      <c r="O167" s="91" t="str">
        <f t="shared" si="43"/>
        <v/>
      </c>
      <c r="P167" s="94">
        <f t="shared" si="44"/>
        <v>0</v>
      </c>
      <c r="Q167" s="94">
        <f t="shared" si="44"/>
        <v>0</v>
      </c>
      <c r="R167" s="218">
        <f>(ROUND((F167/100*'Member Info'!$W$2), 2))</f>
        <v>0</v>
      </c>
      <c r="S167" s="218" t="e">
        <f t="shared" si="45"/>
        <v>#VALUE!</v>
      </c>
      <c r="T167" s="218" t="str">
        <f t="shared" si="46"/>
        <v/>
      </c>
      <c r="U167" s="227" t="str">
        <f t="shared" si="47"/>
        <v/>
      </c>
      <c r="V167" s="228" t="str">
        <f t="shared" si="48"/>
        <v/>
      </c>
      <c r="W167" s="228" t="str">
        <f t="shared" si="49"/>
        <v/>
      </c>
      <c r="X167" s="222">
        <f t="shared" si="50"/>
        <v>0</v>
      </c>
      <c r="Y167" s="110">
        <f t="shared" si="51"/>
        <v>0</v>
      </c>
      <c r="Z167" s="235" t="str">
        <f t="shared" si="52"/>
        <v/>
      </c>
      <c r="AA167" s="240" t="b">
        <f t="shared" si="53"/>
        <v>0</v>
      </c>
      <c r="AB167" s="235">
        <f t="shared" si="54"/>
        <v>0</v>
      </c>
      <c r="AC167" s="235">
        <f>IF('Member Info'!N164="",1,"")</f>
        <v>1</v>
      </c>
      <c r="AD167" s="243" t="e">
        <f t="shared" si="55"/>
        <v>#VALUE!</v>
      </c>
      <c r="AE167" s="130" t="str">
        <f t="shared" si="42"/>
        <v/>
      </c>
      <c r="AF167" s="124">
        <f t="shared" si="56"/>
        <v>1</v>
      </c>
      <c r="AG167" s="124" t="str">
        <f>IF('Member Info'!N164&lt;&gt;"",IF(AND('Member Info'!N164&lt;=$U$1,'Member Info'!N164&gt;=$T$1),1,0),"")</f>
        <v/>
      </c>
      <c r="AI167" s="124" t="b">
        <f t="shared" si="57"/>
        <v>0</v>
      </c>
      <c r="AJ167" s="124">
        <f t="shared" si="58"/>
        <v>0</v>
      </c>
      <c r="AL167" s="124">
        <f t="shared" si="59"/>
        <v>0</v>
      </c>
      <c r="AM167" s="124">
        <f>IF('Member Info'!F164&gt;$T$1,1,0)</f>
        <v>0</v>
      </c>
      <c r="AN167" s="124" t="b">
        <f>IF(ISERROR(T167),ERROR.TYPE(#REF!)=ERROR.TYPE(T167),FALSE)</f>
        <v>0</v>
      </c>
      <c r="AO167" s="124" t="b">
        <f>IF(ISERROR(U167),ERROR.TYPE(#REF!)=ERROR.TYPE(U167),FALSE)</f>
        <v>0</v>
      </c>
      <c r="AP167" s="124">
        <f>IF('Member Info'!F164&gt;'GP1 April 25'!$U$1,1,0)</f>
        <v>0</v>
      </c>
      <c r="AQ167" s="124">
        <f t="shared" si="60"/>
        <v>0</v>
      </c>
      <c r="AR167" s="124">
        <f t="shared" si="61"/>
        <v>0</v>
      </c>
      <c r="AS167" s="124">
        <f t="shared" si="62"/>
        <v>1</v>
      </c>
    </row>
    <row r="168" spans="1:45" x14ac:dyDescent="0.25">
      <c r="A168" s="4">
        <v>137</v>
      </c>
      <c r="B168" s="164">
        <f>'Member Info'!D165</f>
        <v>0</v>
      </c>
      <c r="C168" s="164">
        <f>'Member Info'!E165</f>
        <v>0</v>
      </c>
      <c r="D168" s="164" t="str">
        <f>'Member Info'!G165</f>
        <v/>
      </c>
      <c r="E168" s="165">
        <f>'Member Info'!B165</f>
        <v>0</v>
      </c>
      <c r="F168" s="242"/>
      <c r="G168" s="166" t="str">
        <f>IF(E168=0,"",('Member Info'!K165+'Member Info'!L165))</f>
        <v/>
      </c>
      <c r="H168" s="419"/>
      <c r="I168" s="419"/>
      <c r="J168" s="26"/>
      <c r="K168" s="26"/>
      <c r="L168" s="384" t="str">
        <f>IF(E168=0,"",IF('Member Info'!F165&gt;$U$1,CONCATENATE("Joined with practice on ", TEXT('Member Info'!F165, "DD/MM/YYYY")),IF('Member Info'!N165&lt;&gt;"",IF('Member Info'!N165&lt;$T$1,CONCATENATE("Left Scheme on ", TEXT('Member Info'!N165, "DD/MM/YYYY")),IF(OR(G168="",G168=0),"Error Detected, No rate entered",IF(E168=0,"",IF(F168="","Error Detected, No Pensionable pay",IF(AS168=1,"No Part Time Status Entered",IF(AR168=1,"No Part Time Hours Entered",IF(ISERROR(AD168)," Unknown Values entered.",IF(V168+W168&lt;1,"Acceptable",IF(T168+U168=200, "No Contributions Entered", IF(M168="","Error Detected, Choose reason&gt;",IF(Z168="1",IF(V168=1,"Please Enter Deemed Pensionable Pay","Add Any Relevant Details Above"),"Please Give Details Above"))))))))))),IF(OR(G168="",G168=0),"Error Detected, No rate entered",IF(E168=0,"",IF(F168="","Error Detected, No Pensionable pay",IF(AS168=1,"No Part Time Status Entered",IF(AR168=1,"No Part Time Hours Entered",IF(ISERROR(AD168)," Unknown Values entered.",IF(V168+W168&lt;1,"Acceptable",IF(T168+U168=200, "No Contributions Entered", IF(M168="","Error Detected, Choose reason&gt;",IF(Z168="1",IF(V168=1,"Please Enter Deemed Pensionable Pay","Add relevant Details Above"),"Please give details Above")))))))))))))</f>
        <v/>
      </c>
      <c r="M168" s="260"/>
      <c r="N168" s="91"/>
      <c r="O168" s="91" t="str">
        <f t="shared" si="43"/>
        <v/>
      </c>
      <c r="P168" s="94">
        <f t="shared" si="44"/>
        <v>0</v>
      </c>
      <c r="Q168" s="94">
        <f t="shared" si="44"/>
        <v>0</v>
      </c>
      <c r="R168" s="218">
        <f>(ROUND((F168/100*'Member Info'!$W$2), 2))</f>
        <v>0</v>
      </c>
      <c r="S168" s="218" t="e">
        <f t="shared" si="45"/>
        <v>#VALUE!</v>
      </c>
      <c r="T168" s="218" t="str">
        <f t="shared" si="46"/>
        <v/>
      </c>
      <c r="U168" s="227" t="str">
        <f t="shared" si="47"/>
        <v/>
      </c>
      <c r="V168" s="228" t="str">
        <f t="shared" si="48"/>
        <v/>
      </c>
      <c r="W168" s="228" t="str">
        <f t="shared" si="49"/>
        <v/>
      </c>
      <c r="X168" s="222">
        <f t="shared" si="50"/>
        <v>0</v>
      </c>
      <c r="Y168" s="110">
        <f t="shared" si="51"/>
        <v>0</v>
      </c>
      <c r="Z168" s="235" t="str">
        <f t="shared" si="52"/>
        <v/>
      </c>
      <c r="AA168" s="240" t="b">
        <f t="shared" si="53"/>
        <v>0</v>
      </c>
      <c r="AB168" s="235">
        <f t="shared" si="54"/>
        <v>0</v>
      </c>
      <c r="AC168" s="235">
        <f>IF('Member Info'!N165="",1,"")</f>
        <v>1</v>
      </c>
      <c r="AD168" s="243" t="e">
        <f t="shared" si="55"/>
        <v>#VALUE!</v>
      </c>
      <c r="AE168" s="130" t="str">
        <f t="shared" si="42"/>
        <v/>
      </c>
      <c r="AF168" s="124">
        <f t="shared" si="56"/>
        <v>1</v>
      </c>
      <c r="AG168" s="124" t="str">
        <f>IF('Member Info'!N165&lt;&gt;"",IF(AND('Member Info'!N165&lt;=$U$1,'Member Info'!N165&gt;=$T$1),1,0),"")</f>
        <v/>
      </c>
      <c r="AI168" s="124" t="b">
        <f t="shared" si="57"/>
        <v>0</v>
      </c>
      <c r="AJ168" s="124">
        <f t="shared" si="58"/>
        <v>0</v>
      </c>
      <c r="AL168" s="124">
        <f t="shared" si="59"/>
        <v>0</v>
      </c>
      <c r="AM168" s="124">
        <f>IF('Member Info'!F165&gt;$T$1,1,0)</f>
        <v>0</v>
      </c>
      <c r="AN168" s="124" t="b">
        <f>IF(ISERROR(T168),ERROR.TYPE(#REF!)=ERROR.TYPE(T168),FALSE)</f>
        <v>0</v>
      </c>
      <c r="AO168" s="124" t="b">
        <f>IF(ISERROR(U168),ERROR.TYPE(#REF!)=ERROR.TYPE(U168),FALSE)</f>
        <v>0</v>
      </c>
      <c r="AP168" s="124">
        <f>IF('Member Info'!F165&gt;'GP1 April 25'!$U$1,1,0)</f>
        <v>0</v>
      </c>
      <c r="AQ168" s="124">
        <f t="shared" si="60"/>
        <v>0</v>
      </c>
      <c r="AR168" s="124">
        <f t="shared" si="61"/>
        <v>0</v>
      </c>
      <c r="AS168" s="124">
        <f t="shared" si="62"/>
        <v>1</v>
      </c>
    </row>
    <row r="169" spans="1:45" x14ac:dyDescent="0.25">
      <c r="A169" s="4">
        <v>138</v>
      </c>
      <c r="B169" s="164">
        <f>'Member Info'!D166</f>
        <v>0</v>
      </c>
      <c r="C169" s="164">
        <f>'Member Info'!E166</f>
        <v>0</v>
      </c>
      <c r="D169" s="164" t="str">
        <f>'Member Info'!G166</f>
        <v/>
      </c>
      <c r="E169" s="165">
        <f>'Member Info'!B166</f>
        <v>0</v>
      </c>
      <c r="F169" s="242"/>
      <c r="G169" s="166" t="str">
        <f>IF(E169=0,"",('Member Info'!K166+'Member Info'!L166))</f>
        <v/>
      </c>
      <c r="H169" s="419"/>
      <c r="I169" s="419"/>
      <c r="J169" s="26"/>
      <c r="K169" s="26"/>
      <c r="L169" s="384" t="str">
        <f>IF(E169=0,"",IF('Member Info'!F166&gt;$U$1,CONCATENATE("Joined with practice on ", TEXT('Member Info'!F166, "DD/MM/YYYY")),IF('Member Info'!N166&lt;&gt;"",IF('Member Info'!N166&lt;$T$1,CONCATENATE("Left Scheme on ", TEXT('Member Info'!N166, "DD/MM/YYYY")),IF(OR(G169="",G169=0),"Error Detected, No rate entered",IF(E169=0,"",IF(F169="","Error Detected, No Pensionable pay",IF(AS169=1,"No Part Time Status Entered",IF(AR169=1,"No Part Time Hours Entered",IF(ISERROR(AD169)," Unknown Values entered.",IF(V169+W169&lt;1,"Acceptable",IF(T169+U169=200, "No Contributions Entered", IF(M169="","Error Detected, Choose reason&gt;",IF(Z169="1",IF(V169=1,"Please Enter Deemed Pensionable Pay","Add Any Relevant Details Above"),"Please Give Details Above"))))))))))),IF(OR(G169="",G169=0),"Error Detected, No rate entered",IF(E169=0,"",IF(F169="","Error Detected, No Pensionable pay",IF(AS169=1,"No Part Time Status Entered",IF(AR169=1,"No Part Time Hours Entered",IF(ISERROR(AD169)," Unknown Values entered.",IF(V169+W169&lt;1,"Acceptable",IF(T169+U169=200, "No Contributions Entered", IF(M169="","Error Detected, Choose reason&gt;",IF(Z169="1",IF(V169=1,"Please Enter Deemed Pensionable Pay","Add relevant Details Above"),"Please give details Above")))))))))))))</f>
        <v/>
      </c>
      <c r="M169" s="260"/>
      <c r="N169" s="91"/>
      <c r="O169" s="91" t="str">
        <f t="shared" si="43"/>
        <v/>
      </c>
      <c r="P169" s="94">
        <f t="shared" si="44"/>
        <v>0</v>
      </c>
      <c r="Q169" s="94">
        <f t="shared" si="44"/>
        <v>0</v>
      </c>
      <c r="R169" s="218">
        <f>(ROUND((F169/100*'Member Info'!$W$2), 2))</f>
        <v>0</v>
      </c>
      <c r="S169" s="218" t="e">
        <f t="shared" si="45"/>
        <v>#VALUE!</v>
      </c>
      <c r="T169" s="218" t="str">
        <f t="shared" si="46"/>
        <v/>
      </c>
      <c r="U169" s="227" t="str">
        <f t="shared" si="47"/>
        <v/>
      </c>
      <c r="V169" s="228" t="str">
        <f t="shared" si="48"/>
        <v/>
      </c>
      <c r="W169" s="228" t="str">
        <f t="shared" si="49"/>
        <v/>
      </c>
      <c r="X169" s="222">
        <f t="shared" si="50"/>
        <v>0</v>
      </c>
      <c r="Y169" s="110">
        <f t="shared" si="51"/>
        <v>0</v>
      </c>
      <c r="Z169" s="235" t="str">
        <f t="shared" si="52"/>
        <v/>
      </c>
      <c r="AA169" s="240" t="b">
        <f t="shared" si="53"/>
        <v>0</v>
      </c>
      <c r="AB169" s="235">
        <f t="shared" si="54"/>
        <v>0</v>
      </c>
      <c r="AC169" s="235">
        <f>IF('Member Info'!N166="",1,"")</f>
        <v>1</v>
      </c>
      <c r="AD169" s="243" t="e">
        <f t="shared" si="55"/>
        <v>#VALUE!</v>
      </c>
      <c r="AE169" s="130" t="str">
        <f t="shared" si="42"/>
        <v/>
      </c>
      <c r="AF169" s="124">
        <f t="shared" si="56"/>
        <v>1</v>
      </c>
      <c r="AG169" s="124" t="str">
        <f>IF('Member Info'!N166&lt;&gt;"",IF(AND('Member Info'!N166&lt;=$U$1,'Member Info'!N166&gt;=$T$1),1,0),"")</f>
        <v/>
      </c>
      <c r="AI169" s="124" t="b">
        <f t="shared" si="57"/>
        <v>0</v>
      </c>
      <c r="AJ169" s="124">
        <f t="shared" si="58"/>
        <v>0</v>
      </c>
      <c r="AL169" s="124">
        <f t="shared" si="59"/>
        <v>0</v>
      </c>
      <c r="AM169" s="124">
        <f>IF('Member Info'!F166&gt;$T$1,1,0)</f>
        <v>0</v>
      </c>
      <c r="AN169" s="124" t="b">
        <f>IF(ISERROR(T169),ERROR.TYPE(#REF!)=ERROR.TYPE(T169),FALSE)</f>
        <v>0</v>
      </c>
      <c r="AO169" s="124" t="b">
        <f>IF(ISERROR(U169),ERROR.TYPE(#REF!)=ERROR.TYPE(U169),FALSE)</f>
        <v>0</v>
      </c>
      <c r="AP169" s="124">
        <f>IF('Member Info'!F166&gt;'GP1 April 25'!$U$1,1,0)</f>
        <v>0</v>
      </c>
      <c r="AQ169" s="124">
        <f t="shared" si="60"/>
        <v>0</v>
      </c>
      <c r="AR169" s="124">
        <f t="shared" si="61"/>
        <v>0</v>
      </c>
      <c r="AS169" s="124">
        <f t="shared" si="62"/>
        <v>1</v>
      </c>
    </row>
    <row r="170" spans="1:45" x14ac:dyDescent="0.25">
      <c r="A170" s="4">
        <v>139</v>
      </c>
      <c r="B170" s="164">
        <f>'Member Info'!D167</f>
        <v>0</v>
      </c>
      <c r="C170" s="164">
        <f>'Member Info'!E167</f>
        <v>0</v>
      </c>
      <c r="D170" s="164" t="str">
        <f>'Member Info'!G167</f>
        <v/>
      </c>
      <c r="E170" s="165">
        <f>'Member Info'!B167</f>
        <v>0</v>
      </c>
      <c r="F170" s="242"/>
      <c r="G170" s="166" t="str">
        <f>IF(E170=0,"",('Member Info'!K167+'Member Info'!L167))</f>
        <v/>
      </c>
      <c r="H170" s="419"/>
      <c r="I170" s="419"/>
      <c r="J170" s="26"/>
      <c r="K170" s="26"/>
      <c r="L170" s="384" t="str">
        <f>IF(E170=0,"",IF('Member Info'!F167&gt;$U$1,CONCATENATE("Joined with practice on ", TEXT('Member Info'!F167, "DD/MM/YYYY")),IF('Member Info'!N167&lt;&gt;"",IF('Member Info'!N167&lt;$T$1,CONCATENATE("Left Scheme on ", TEXT('Member Info'!N167, "DD/MM/YYYY")),IF(OR(G170="",G170=0),"Error Detected, No rate entered",IF(E170=0,"",IF(F170="","Error Detected, No Pensionable pay",IF(AS170=1,"No Part Time Status Entered",IF(AR170=1,"No Part Time Hours Entered",IF(ISERROR(AD170)," Unknown Values entered.",IF(V170+W170&lt;1,"Acceptable",IF(T170+U170=200, "No Contributions Entered", IF(M170="","Error Detected, Choose reason&gt;",IF(Z170="1",IF(V170=1,"Please Enter Deemed Pensionable Pay","Add Any Relevant Details Above"),"Please Give Details Above"))))))))))),IF(OR(G170="",G170=0),"Error Detected, No rate entered",IF(E170=0,"",IF(F170="","Error Detected, No Pensionable pay",IF(AS170=1,"No Part Time Status Entered",IF(AR170=1,"No Part Time Hours Entered",IF(ISERROR(AD170)," Unknown Values entered.",IF(V170+W170&lt;1,"Acceptable",IF(T170+U170=200, "No Contributions Entered", IF(M170="","Error Detected, Choose reason&gt;",IF(Z170="1",IF(V170=1,"Please Enter Deemed Pensionable Pay","Add relevant Details Above"),"Please give details Above")))))))))))))</f>
        <v/>
      </c>
      <c r="M170" s="260"/>
      <c r="N170" s="91"/>
      <c r="O170" s="91" t="str">
        <f t="shared" si="43"/>
        <v/>
      </c>
      <c r="P170" s="94">
        <f t="shared" si="44"/>
        <v>0</v>
      </c>
      <c r="Q170" s="94">
        <f t="shared" si="44"/>
        <v>0</v>
      </c>
      <c r="R170" s="218">
        <f>(ROUND((F170/100*'Member Info'!$W$2), 2))</f>
        <v>0</v>
      </c>
      <c r="S170" s="218" t="e">
        <f t="shared" si="45"/>
        <v>#VALUE!</v>
      </c>
      <c r="T170" s="218" t="str">
        <f t="shared" si="46"/>
        <v/>
      </c>
      <c r="U170" s="227" t="str">
        <f t="shared" si="47"/>
        <v/>
      </c>
      <c r="V170" s="228" t="str">
        <f t="shared" si="48"/>
        <v/>
      </c>
      <c r="W170" s="228" t="str">
        <f t="shared" si="49"/>
        <v/>
      </c>
      <c r="X170" s="222">
        <f t="shared" si="50"/>
        <v>0</v>
      </c>
      <c r="Y170" s="110">
        <f t="shared" si="51"/>
        <v>0</v>
      </c>
      <c r="Z170" s="235" t="str">
        <f t="shared" si="52"/>
        <v/>
      </c>
      <c r="AA170" s="240" t="b">
        <f t="shared" si="53"/>
        <v>0</v>
      </c>
      <c r="AB170" s="235">
        <f t="shared" si="54"/>
        <v>0</v>
      </c>
      <c r="AC170" s="235">
        <f>IF('Member Info'!N167="",1,"")</f>
        <v>1</v>
      </c>
      <c r="AD170" s="243" t="e">
        <f t="shared" si="55"/>
        <v>#VALUE!</v>
      </c>
      <c r="AE170" s="130" t="str">
        <f t="shared" si="42"/>
        <v/>
      </c>
      <c r="AF170" s="124">
        <f t="shared" si="56"/>
        <v>1</v>
      </c>
      <c r="AG170" s="124" t="str">
        <f>IF('Member Info'!N167&lt;&gt;"",IF(AND('Member Info'!N167&lt;=$U$1,'Member Info'!N167&gt;=$T$1),1,0),"")</f>
        <v/>
      </c>
      <c r="AI170" s="124" t="b">
        <f t="shared" si="57"/>
        <v>0</v>
      </c>
      <c r="AJ170" s="124">
        <f t="shared" si="58"/>
        <v>0</v>
      </c>
      <c r="AL170" s="124">
        <f t="shared" si="59"/>
        <v>0</v>
      </c>
      <c r="AM170" s="124">
        <f>IF('Member Info'!F167&gt;$T$1,1,0)</f>
        <v>0</v>
      </c>
      <c r="AN170" s="124" t="b">
        <f>IF(ISERROR(T170),ERROR.TYPE(#REF!)=ERROR.TYPE(T170),FALSE)</f>
        <v>0</v>
      </c>
      <c r="AO170" s="124" t="b">
        <f>IF(ISERROR(U170),ERROR.TYPE(#REF!)=ERROR.TYPE(U170),FALSE)</f>
        <v>0</v>
      </c>
      <c r="AP170" s="124">
        <f>IF('Member Info'!F167&gt;'GP1 April 25'!$U$1,1,0)</f>
        <v>0</v>
      </c>
      <c r="AQ170" s="124">
        <f t="shared" si="60"/>
        <v>0</v>
      </c>
      <c r="AR170" s="124">
        <f t="shared" si="61"/>
        <v>0</v>
      </c>
      <c r="AS170" s="124">
        <f t="shared" si="62"/>
        <v>1</v>
      </c>
    </row>
    <row r="171" spans="1:45" x14ac:dyDescent="0.25">
      <c r="A171" s="4">
        <v>140</v>
      </c>
      <c r="B171" s="164">
        <f>'Member Info'!D168</f>
        <v>0</v>
      </c>
      <c r="C171" s="164">
        <f>'Member Info'!E168</f>
        <v>0</v>
      </c>
      <c r="D171" s="164" t="str">
        <f>'Member Info'!G168</f>
        <v/>
      </c>
      <c r="E171" s="165">
        <f>'Member Info'!B168</f>
        <v>0</v>
      </c>
      <c r="F171" s="242"/>
      <c r="G171" s="166" t="str">
        <f>IF(E171=0,"",('Member Info'!K168+'Member Info'!L168))</f>
        <v/>
      </c>
      <c r="H171" s="419"/>
      <c r="I171" s="419"/>
      <c r="J171" s="26"/>
      <c r="K171" s="26"/>
      <c r="L171" s="384" t="str">
        <f>IF(E171=0,"",IF('Member Info'!F168&gt;$U$1,CONCATENATE("Joined with practice on ", TEXT('Member Info'!F168, "DD/MM/YYYY")),IF('Member Info'!N168&lt;&gt;"",IF('Member Info'!N168&lt;$T$1,CONCATENATE("Left Scheme on ", TEXT('Member Info'!N168, "DD/MM/YYYY")),IF(OR(G171="",G171=0),"Error Detected, No rate entered",IF(E171=0,"",IF(F171="","Error Detected, No Pensionable pay",IF(AS171=1,"No Part Time Status Entered",IF(AR171=1,"No Part Time Hours Entered",IF(ISERROR(AD171)," Unknown Values entered.",IF(V171+W171&lt;1,"Acceptable",IF(T171+U171=200, "No Contributions Entered", IF(M171="","Error Detected, Choose reason&gt;",IF(Z171="1",IF(V171=1,"Please Enter Deemed Pensionable Pay","Add Any Relevant Details Above"),"Please Give Details Above"))))))))))),IF(OR(G171="",G171=0),"Error Detected, No rate entered",IF(E171=0,"",IF(F171="","Error Detected, No Pensionable pay",IF(AS171=1,"No Part Time Status Entered",IF(AR171=1,"No Part Time Hours Entered",IF(ISERROR(AD171)," Unknown Values entered.",IF(V171+W171&lt;1,"Acceptable",IF(T171+U171=200, "No Contributions Entered", IF(M171="","Error Detected, Choose reason&gt;",IF(Z171="1",IF(V171=1,"Please Enter Deemed Pensionable Pay","Add relevant Details Above"),"Please give details Above")))))))))))))</f>
        <v/>
      </c>
      <c r="M171" s="260"/>
      <c r="N171" s="91"/>
      <c r="O171" s="91" t="str">
        <f t="shared" si="43"/>
        <v/>
      </c>
      <c r="P171" s="94">
        <f t="shared" si="44"/>
        <v>0</v>
      </c>
      <c r="Q171" s="94">
        <f t="shared" si="44"/>
        <v>0</v>
      </c>
      <c r="R171" s="218">
        <f>(ROUND((F171/100*'Member Info'!$W$2), 2))</f>
        <v>0</v>
      </c>
      <c r="S171" s="218" t="e">
        <f t="shared" si="45"/>
        <v>#VALUE!</v>
      </c>
      <c r="T171" s="218" t="str">
        <f t="shared" si="46"/>
        <v/>
      </c>
      <c r="U171" s="227" t="str">
        <f t="shared" si="47"/>
        <v/>
      </c>
      <c r="V171" s="228" t="str">
        <f t="shared" si="48"/>
        <v/>
      </c>
      <c r="W171" s="228" t="str">
        <f t="shared" si="49"/>
        <v/>
      </c>
      <c r="X171" s="222">
        <f t="shared" si="50"/>
        <v>0</v>
      </c>
      <c r="Y171" s="110">
        <f t="shared" si="51"/>
        <v>0</v>
      </c>
      <c r="Z171" s="235" t="str">
        <f t="shared" si="52"/>
        <v/>
      </c>
      <c r="AA171" s="240" t="b">
        <f t="shared" si="53"/>
        <v>0</v>
      </c>
      <c r="AB171" s="235">
        <f t="shared" si="54"/>
        <v>0</v>
      </c>
      <c r="AC171" s="235">
        <f>IF('Member Info'!N168="",1,"")</f>
        <v>1</v>
      </c>
      <c r="AD171" s="243" t="e">
        <f t="shared" si="55"/>
        <v>#VALUE!</v>
      </c>
      <c r="AE171" s="130" t="str">
        <f t="shared" si="42"/>
        <v/>
      </c>
      <c r="AF171" s="124">
        <f t="shared" si="56"/>
        <v>1</v>
      </c>
      <c r="AG171" s="124" t="str">
        <f>IF('Member Info'!N168&lt;&gt;"",IF(AND('Member Info'!N168&lt;=$U$1,'Member Info'!N168&gt;=$T$1),1,0),"")</f>
        <v/>
      </c>
      <c r="AI171" s="124" t="b">
        <f t="shared" si="57"/>
        <v>0</v>
      </c>
      <c r="AJ171" s="124">
        <f t="shared" si="58"/>
        <v>0</v>
      </c>
      <c r="AL171" s="124">
        <f t="shared" si="59"/>
        <v>0</v>
      </c>
      <c r="AM171" s="124">
        <f>IF('Member Info'!F168&gt;$T$1,1,0)</f>
        <v>0</v>
      </c>
      <c r="AN171" s="124" t="b">
        <f>IF(ISERROR(T171),ERROR.TYPE(#REF!)=ERROR.TYPE(T171),FALSE)</f>
        <v>0</v>
      </c>
      <c r="AO171" s="124" t="b">
        <f>IF(ISERROR(U171),ERROR.TYPE(#REF!)=ERROR.TYPE(U171),FALSE)</f>
        <v>0</v>
      </c>
      <c r="AP171" s="124">
        <f>IF('Member Info'!F168&gt;'GP1 April 25'!$U$1,1,0)</f>
        <v>0</v>
      </c>
      <c r="AQ171" s="124">
        <f t="shared" si="60"/>
        <v>0</v>
      </c>
      <c r="AR171" s="124">
        <f t="shared" si="61"/>
        <v>0</v>
      </c>
      <c r="AS171" s="124">
        <f t="shared" si="62"/>
        <v>1</v>
      </c>
    </row>
    <row r="172" spans="1:45" x14ac:dyDescent="0.25">
      <c r="A172" s="4">
        <v>141</v>
      </c>
      <c r="B172" s="164">
        <f>'Member Info'!D169</f>
        <v>0</v>
      </c>
      <c r="C172" s="164">
        <f>'Member Info'!E169</f>
        <v>0</v>
      </c>
      <c r="D172" s="164" t="str">
        <f>'Member Info'!G169</f>
        <v/>
      </c>
      <c r="E172" s="165">
        <f>'Member Info'!B169</f>
        <v>0</v>
      </c>
      <c r="F172" s="242"/>
      <c r="G172" s="166" t="str">
        <f>IF(E172=0,"",('Member Info'!K169+'Member Info'!L169))</f>
        <v/>
      </c>
      <c r="H172" s="419"/>
      <c r="I172" s="419"/>
      <c r="J172" s="26"/>
      <c r="K172" s="26"/>
      <c r="L172" s="384" t="str">
        <f>IF(E172=0,"",IF('Member Info'!F169&gt;$U$1,CONCATENATE("Joined with practice on ", TEXT('Member Info'!F169, "DD/MM/YYYY")),IF('Member Info'!N169&lt;&gt;"",IF('Member Info'!N169&lt;$T$1,CONCATENATE("Left Scheme on ", TEXT('Member Info'!N169, "DD/MM/YYYY")),IF(OR(G172="",G172=0),"Error Detected, No rate entered",IF(E172=0,"",IF(F172="","Error Detected, No Pensionable pay",IF(AS172=1,"No Part Time Status Entered",IF(AR172=1,"No Part Time Hours Entered",IF(ISERROR(AD172)," Unknown Values entered.",IF(V172+W172&lt;1,"Acceptable",IF(T172+U172=200, "No Contributions Entered", IF(M172="","Error Detected, Choose reason&gt;",IF(Z172="1",IF(V172=1,"Please Enter Deemed Pensionable Pay","Add Any Relevant Details Above"),"Please Give Details Above"))))))))))),IF(OR(G172="",G172=0),"Error Detected, No rate entered",IF(E172=0,"",IF(F172="","Error Detected, No Pensionable pay",IF(AS172=1,"No Part Time Status Entered",IF(AR172=1,"No Part Time Hours Entered",IF(ISERROR(AD172)," Unknown Values entered.",IF(V172+W172&lt;1,"Acceptable",IF(T172+U172=200, "No Contributions Entered", IF(M172="","Error Detected, Choose reason&gt;",IF(Z172="1",IF(V172=1,"Please Enter Deemed Pensionable Pay","Add relevant Details Above"),"Please give details Above")))))))))))))</f>
        <v/>
      </c>
      <c r="M172" s="260"/>
      <c r="N172" s="91"/>
      <c r="O172" s="91" t="str">
        <f t="shared" si="43"/>
        <v/>
      </c>
      <c r="P172" s="94">
        <f t="shared" si="44"/>
        <v>0</v>
      </c>
      <c r="Q172" s="94">
        <f t="shared" si="44"/>
        <v>0</v>
      </c>
      <c r="R172" s="218">
        <f>(ROUND((F172/100*'Member Info'!$W$2), 2))</f>
        <v>0</v>
      </c>
      <c r="S172" s="218" t="e">
        <f t="shared" si="45"/>
        <v>#VALUE!</v>
      </c>
      <c r="T172" s="218" t="str">
        <f t="shared" si="46"/>
        <v/>
      </c>
      <c r="U172" s="227" t="str">
        <f t="shared" si="47"/>
        <v/>
      </c>
      <c r="V172" s="228" t="str">
        <f t="shared" si="48"/>
        <v/>
      </c>
      <c r="W172" s="228" t="str">
        <f t="shared" si="49"/>
        <v/>
      </c>
      <c r="X172" s="222">
        <f t="shared" si="50"/>
        <v>0</v>
      </c>
      <c r="Y172" s="110">
        <f t="shared" si="51"/>
        <v>0</v>
      </c>
      <c r="Z172" s="235" t="str">
        <f t="shared" si="52"/>
        <v/>
      </c>
      <c r="AA172" s="240" t="b">
        <f t="shared" si="53"/>
        <v>0</v>
      </c>
      <c r="AB172" s="235">
        <f t="shared" si="54"/>
        <v>0</v>
      </c>
      <c r="AC172" s="235">
        <f>IF('Member Info'!N169="",1,"")</f>
        <v>1</v>
      </c>
      <c r="AD172" s="243" t="e">
        <f t="shared" si="55"/>
        <v>#VALUE!</v>
      </c>
      <c r="AE172" s="130" t="str">
        <f t="shared" si="42"/>
        <v/>
      </c>
      <c r="AF172" s="124">
        <f t="shared" si="56"/>
        <v>1</v>
      </c>
      <c r="AG172" s="124" t="str">
        <f>IF('Member Info'!N169&lt;&gt;"",IF(AND('Member Info'!N169&lt;=$U$1,'Member Info'!N169&gt;=$T$1),1,0),"")</f>
        <v/>
      </c>
      <c r="AI172" s="124" t="b">
        <f t="shared" si="57"/>
        <v>0</v>
      </c>
      <c r="AJ172" s="124">
        <f t="shared" si="58"/>
        <v>0</v>
      </c>
      <c r="AL172" s="124">
        <f t="shared" si="59"/>
        <v>0</v>
      </c>
      <c r="AM172" s="124">
        <f>IF('Member Info'!F169&gt;$T$1,1,0)</f>
        <v>0</v>
      </c>
      <c r="AN172" s="124" t="b">
        <f>IF(ISERROR(T172),ERROR.TYPE(#REF!)=ERROR.TYPE(T172),FALSE)</f>
        <v>0</v>
      </c>
      <c r="AO172" s="124" t="b">
        <f>IF(ISERROR(U172),ERROR.TYPE(#REF!)=ERROR.TYPE(U172),FALSE)</f>
        <v>0</v>
      </c>
      <c r="AP172" s="124">
        <f>IF('Member Info'!F169&gt;'GP1 April 25'!$U$1,1,0)</f>
        <v>0</v>
      </c>
      <c r="AQ172" s="124">
        <f t="shared" si="60"/>
        <v>0</v>
      </c>
      <c r="AR172" s="124">
        <f t="shared" si="61"/>
        <v>0</v>
      </c>
      <c r="AS172" s="124">
        <f t="shared" si="62"/>
        <v>1</v>
      </c>
    </row>
    <row r="173" spans="1:45" x14ac:dyDescent="0.25">
      <c r="A173" s="4">
        <v>142</v>
      </c>
      <c r="B173" s="164">
        <f>'Member Info'!D170</f>
        <v>0</v>
      </c>
      <c r="C173" s="164">
        <f>'Member Info'!E170</f>
        <v>0</v>
      </c>
      <c r="D173" s="164" t="str">
        <f>'Member Info'!G170</f>
        <v/>
      </c>
      <c r="E173" s="165">
        <f>'Member Info'!B170</f>
        <v>0</v>
      </c>
      <c r="F173" s="242"/>
      <c r="G173" s="166" t="str">
        <f>IF(E173=0,"",('Member Info'!K170+'Member Info'!L170))</f>
        <v/>
      </c>
      <c r="H173" s="419"/>
      <c r="I173" s="419"/>
      <c r="J173" s="26"/>
      <c r="K173" s="26"/>
      <c r="L173" s="384" t="str">
        <f>IF(E173=0,"",IF('Member Info'!F170&gt;$U$1,CONCATENATE("Joined with practice on ", TEXT('Member Info'!F170, "DD/MM/YYYY")),IF('Member Info'!N170&lt;&gt;"",IF('Member Info'!N170&lt;$T$1,CONCATENATE("Left Scheme on ", TEXT('Member Info'!N170, "DD/MM/YYYY")),IF(OR(G173="",G173=0),"Error Detected, No rate entered",IF(E173=0,"",IF(F173="","Error Detected, No Pensionable pay",IF(AS173=1,"No Part Time Status Entered",IF(AR173=1,"No Part Time Hours Entered",IF(ISERROR(AD173)," Unknown Values entered.",IF(V173+W173&lt;1,"Acceptable",IF(T173+U173=200, "No Contributions Entered", IF(M173="","Error Detected, Choose reason&gt;",IF(Z173="1",IF(V173=1,"Please Enter Deemed Pensionable Pay","Add Any Relevant Details Above"),"Please Give Details Above"))))))))))),IF(OR(G173="",G173=0),"Error Detected, No rate entered",IF(E173=0,"",IF(F173="","Error Detected, No Pensionable pay",IF(AS173=1,"No Part Time Status Entered",IF(AR173=1,"No Part Time Hours Entered",IF(ISERROR(AD173)," Unknown Values entered.",IF(V173+W173&lt;1,"Acceptable",IF(T173+U173=200, "No Contributions Entered", IF(M173="","Error Detected, Choose reason&gt;",IF(Z173="1",IF(V173=1,"Please Enter Deemed Pensionable Pay","Add relevant Details Above"),"Please give details Above")))))))))))))</f>
        <v/>
      </c>
      <c r="M173" s="260"/>
      <c r="N173" s="91"/>
      <c r="O173" s="91" t="str">
        <f t="shared" si="43"/>
        <v/>
      </c>
      <c r="P173" s="94">
        <f t="shared" si="44"/>
        <v>0</v>
      </c>
      <c r="Q173" s="94">
        <f t="shared" si="44"/>
        <v>0</v>
      </c>
      <c r="R173" s="218">
        <f>(ROUND((F173/100*'Member Info'!$W$2), 2))</f>
        <v>0</v>
      </c>
      <c r="S173" s="218" t="e">
        <f t="shared" si="45"/>
        <v>#VALUE!</v>
      </c>
      <c r="T173" s="218" t="str">
        <f t="shared" si="46"/>
        <v/>
      </c>
      <c r="U173" s="227" t="str">
        <f t="shared" si="47"/>
        <v/>
      </c>
      <c r="V173" s="228" t="str">
        <f t="shared" si="48"/>
        <v/>
      </c>
      <c r="W173" s="228" t="str">
        <f t="shared" si="49"/>
        <v/>
      </c>
      <c r="X173" s="222">
        <f t="shared" si="50"/>
        <v>0</v>
      </c>
      <c r="Y173" s="110">
        <f t="shared" si="51"/>
        <v>0</v>
      </c>
      <c r="Z173" s="235" t="str">
        <f t="shared" si="52"/>
        <v/>
      </c>
      <c r="AA173" s="240" t="b">
        <f t="shared" si="53"/>
        <v>0</v>
      </c>
      <c r="AB173" s="235">
        <f t="shared" si="54"/>
        <v>0</v>
      </c>
      <c r="AC173" s="235">
        <f>IF('Member Info'!N170="",1,"")</f>
        <v>1</v>
      </c>
      <c r="AD173" s="243" t="e">
        <f t="shared" si="55"/>
        <v>#VALUE!</v>
      </c>
      <c r="AE173" s="130" t="str">
        <f t="shared" si="42"/>
        <v/>
      </c>
      <c r="AF173" s="124">
        <f t="shared" si="56"/>
        <v>1</v>
      </c>
      <c r="AG173" s="124" t="str">
        <f>IF('Member Info'!N170&lt;&gt;"",IF(AND('Member Info'!N170&lt;=$U$1,'Member Info'!N170&gt;=$T$1),1,0),"")</f>
        <v/>
      </c>
      <c r="AI173" s="124" t="b">
        <f t="shared" si="57"/>
        <v>0</v>
      </c>
      <c r="AJ173" s="124">
        <f t="shared" si="58"/>
        <v>0</v>
      </c>
      <c r="AL173" s="124">
        <f t="shared" si="59"/>
        <v>0</v>
      </c>
      <c r="AM173" s="124">
        <f>IF('Member Info'!F170&gt;$T$1,1,0)</f>
        <v>0</v>
      </c>
      <c r="AN173" s="124" t="b">
        <f>IF(ISERROR(T173),ERROR.TYPE(#REF!)=ERROR.TYPE(T173),FALSE)</f>
        <v>0</v>
      </c>
      <c r="AO173" s="124" t="b">
        <f>IF(ISERROR(U173),ERROR.TYPE(#REF!)=ERROR.TYPE(U173),FALSE)</f>
        <v>0</v>
      </c>
      <c r="AP173" s="124">
        <f>IF('Member Info'!F170&gt;'GP1 April 25'!$U$1,1,0)</f>
        <v>0</v>
      </c>
      <c r="AQ173" s="124">
        <f t="shared" si="60"/>
        <v>0</v>
      </c>
      <c r="AR173" s="124">
        <f t="shared" si="61"/>
        <v>0</v>
      </c>
      <c r="AS173" s="124">
        <f t="shared" si="62"/>
        <v>1</v>
      </c>
    </row>
    <row r="174" spans="1:45" x14ac:dyDescent="0.25">
      <c r="A174" s="4">
        <v>143</v>
      </c>
      <c r="B174" s="164">
        <f>'Member Info'!D171</f>
        <v>0</v>
      </c>
      <c r="C174" s="164">
        <f>'Member Info'!E171</f>
        <v>0</v>
      </c>
      <c r="D174" s="164" t="str">
        <f>'Member Info'!G171</f>
        <v/>
      </c>
      <c r="E174" s="165">
        <f>'Member Info'!B171</f>
        <v>0</v>
      </c>
      <c r="F174" s="242"/>
      <c r="G174" s="166" t="str">
        <f>IF(E174=0,"",('Member Info'!K171+'Member Info'!L171))</f>
        <v/>
      </c>
      <c r="H174" s="419"/>
      <c r="I174" s="419"/>
      <c r="J174" s="26"/>
      <c r="K174" s="26"/>
      <c r="L174" s="384" t="str">
        <f>IF(E174=0,"",IF('Member Info'!F171&gt;$U$1,CONCATENATE("Joined with practice on ", TEXT('Member Info'!F171, "DD/MM/YYYY")),IF('Member Info'!N171&lt;&gt;"",IF('Member Info'!N171&lt;$T$1,CONCATENATE("Left Scheme on ", TEXT('Member Info'!N171, "DD/MM/YYYY")),IF(OR(G174="",G174=0),"Error Detected, No rate entered",IF(E174=0,"",IF(F174="","Error Detected, No Pensionable pay",IF(AS174=1,"No Part Time Status Entered",IF(AR174=1,"No Part Time Hours Entered",IF(ISERROR(AD174)," Unknown Values entered.",IF(V174+W174&lt;1,"Acceptable",IF(T174+U174=200, "No Contributions Entered", IF(M174="","Error Detected, Choose reason&gt;",IF(Z174="1",IF(V174=1,"Please Enter Deemed Pensionable Pay","Add Any Relevant Details Above"),"Please Give Details Above"))))))))))),IF(OR(G174="",G174=0),"Error Detected, No rate entered",IF(E174=0,"",IF(F174="","Error Detected, No Pensionable pay",IF(AS174=1,"No Part Time Status Entered",IF(AR174=1,"No Part Time Hours Entered",IF(ISERROR(AD174)," Unknown Values entered.",IF(V174+W174&lt;1,"Acceptable",IF(T174+U174=200, "No Contributions Entered", IF(M174="","Error Detected, Choose reason&gt;",IF(Z174="1",IF(V174=1,"Please Enter Deemed Pensionable Pay","Add relevant Details Above"),"Please give details Above")))))))))))))</f>
        <v/>
      </c>
      <c r="M174" s="260"/>
      <c r="N174" s="91"/>
      <c r="O174" s="91" t="str">
        <f t="shared" si="43"/>
        <v/>
      </c>
      <c r="P174" s="94">
        <f t="shared" si="44"/>
        <v>0</v>
      </c>
      <c r="Q174" s="94">
        <f t="shared" si="44"/>
        <v>0</v>
      </c>
      <c r="R174" s="218">
        <f>(ROUND((F174/100*'Member Info'!$W$2), 2))</f>
        <v>0</v>
      </c>
      <c r="S174" s="218" t="e">
        <f t="shared" si="45"/>
        <v>#VALUE!</v>
      </c>
      <c r="T174" s="218" t="str">
        <f t="shared" si="46"/>
        <v/>
      </c>
      <c r="U174" s="227" t="str">
        <f t="shared" si="47"/>
        <v/>
      </c>
      <c r="V174" s="228" t="str">
        <f t="shared" si="48"/>
        <v/>
      </c>
      <c r="W174" s="228" t="str">
        <f t="shared" si="49"/>
        <v/>
      </c>
      <c r="X174" s="222">
        <f t="shared" si="50"/>
        <v>0</v>
      </c>
      <c r="Y174" s="110">
        <f t="shared" si="51"/>
        <v>0</v>
      </c>
      <c r="Z174" s="235" t="str">
        <f t="shared" si="52"/>
        <v/>
      </c>
      <c r="AA174" s="240" t="b">
        <f t="shared" si="53"/>
        <v>0</v>
      </c>
      <c r="AB174" s="235">
        <f t="shared" si="54"/>
        <v>0</v>
      </c>
      <c r="AC174" s="235">
        <f>IF('Member Info'!N171="",1,"")</f>
        <v>1</v>
      </c>
      <c r="AD174" s="243" t="e">
        <f t="shared" si="55"/>
        <v>#VALUE!</v>
      </c>
      <c r="AE174" s="130" t="str">
        <f t="shared" si="42"/>
        <v/>
      </c>
      <c r="AF174" s="124">
        <f t="shared" si="56"/>
        <v>1</v>
      </c>
      <c r="AG174" s="124" t="str">
        <f>IF('Member Info'!N171&lt;&gt;"",IF(AND('Member Info'!N171&lt;=$U$1,'Member Info'!N171&gt;=$T$1),1,0),"")</f>
        <v/>
      </c>
      <c r="AI174" s="124" t="b">
        <f t="shared" si="57"/>
        <v>0</v>
      </c>
      <c r="AJ174" s="124">
        <f t="shared" si="58"/>
        <v>0</v>
      </c>
      <c r="AL174" s="124">
        <f t="shared" si="59"/>
        <v>0</v>
      </c>
      <c r="AM174" s="124">
        <f>IF('Member Info'!F171&gt;$T$1,1,0)</f>
        <v>0</v>
      </c>
      <c r="AN174" s="124" t="b">
        <f>IF(ISERROR(T174),ERROR.TYPE(#REF!)=ERROR.TYPE(T174),FALSE)</f>
        <v>0</v>
      </c>
      <c r="AO174" s="124" t="b">
        <f>IF(ISERROR(U174),ERROR.TYPE(#REF!)=ERROR.TYPE(U174),FALSE)</f>
        <v>0</v>
      </c>
      <c r="AP174" s="124">
        <f>IF('Member Info'!F171&gt;'GP1 April 25'!$U$1,1,0)</f>
        <v>0</v>
      </c>
      <c r="AQ174" s="124">
        <f t="shared" si="60"/>
        <v>0</v>
      </c>
      <c r="AR174" s="124">
        <f t="shared" si="61"/>
        <v>0</v>
      </c>
      <c r="AS174" s="124">
        <f t="shared" si="62"/>
        <v>1</v>
      </c>
    </row>
    <row r="175" spans="1:45" x14ac:dyDescent="0.25">
      <c r="A175" s="4">
        <v>144</v>
      </c>
      <c r="B175" s="164">
        <f>'Member Info'!D172</f>
        <v>0</v>
      </c>
      <c r="C175" s="164">
        <f>'Member Info'!E172</f>
        <v>0</v>
      </c>
      <c r="D175" s="164" t="str">
        <f>'Member Info'!G172</f>
        <v/>
      </c>
      <c r="E175" s="165">
        <f>'Member Info'!B172</f>
        <v>0</v>
      </c>
      <c r="F175" s="242"/>
      <c r="G175" s="166" t="str">
        <f>IF(E175=0,"",('Member Info'!K172+'Member Info'!L172))</f>
        <v/>
      </c>
      <c r="H175" s="419"/>
      <c r="I175" s="419"/>
      <c r="J175" s="26"/>
      <c r="K175" s="26"/>
      <c r="L175" s="384" t="str">
        <f>IF(E175=0,"",IF('Member Info'!F172&gt;$U$1,CONCATENATE("Joined with practice on ", TEXT('Member Info'!F172, "DD/MM/YYYY")),IF('Member Info'!N172&lt;&gt;"",IF('Member Info'!N172&lt;$T$1,CONCATENATE("Left Scheme on ", TEXT('Member Info'!N172, "DD/MM/YYYY")),IF(OR(G175="",G175=0),"Error Detected, No rate entered",IF(E175=0,"",IF(F175="","Error Detected, No Pensionable pay",IF(AS175=1,"No Part Time Status Entered",IF(AR175=1,"No Part Time Hours Entered",IF(ISERROR(AD175)," Unknown Values entered.",IF(V175+W175&lt;1,"Acceptable",IF(T175+U175=200, "No Contributions Entered", IF(M175="","Error Detected, Choose reason&gt;",IF(Z175="1",IF(V175=1,"Please Enter Deemed Pensionable Pay","Add Any Relevant Details Above"),"Please Give Details Above"))))))))))),IF(OR(G175="",G175=0),"Error Detected, No rate entered",IF(E175=0,"",IF(F175="","Error Detected, No Pensionable pay",IF(AS175=1,"No Part Time Status Entered",IF(AR175=1,"No Part Time Hours Entered",IF(ISERROR(AD175)," Unknown Values entered.",IF(V175+W175&lt;1,"Acceptable",IF(T175+U175=200, "No Contributions Entered", IF(M175="","Error Detected, Choose reason&gt;",IF(Z175="1",IF(V175=1,"Please Enter Deemed Pensionable Pay","Add relevant Details Above"),"Please give details Above")))))))))))))</f>
        <v/>
      </c>
      <c r="M175" s="260"/>
      <c r="N175" s="91"/>
      <c r="O175" s="91" t="str">
        <f t="shared" si="43"/>
        <v/>
      </c>
      <c r="P175" s="94">
        <f t="shared" si="44"/>
        <v>0</v>
      </c>
      <c r="Q175" s="94">
        <f t="shared" si="44"/>
        <v>0</v>
      </c>
      <c r="R175" s="218">
        <f>(ROUND((F175/100*'Member Info'!$W$2), 2))</f>
        <v>0</v>
      </c>
      <c r="S175" s="218" t="e">
        <f t="shared" si="45"/>
        <v>#VALUE!</v>
      </c>
      <c r="T175" s="218" t="str">
        <f t="shared" si="46"/>
        <v/>
      </c>
      <c r="U175" s="227" t="str">
        <f t="shared" si="47"/>
        <v/>
      </c>
      <c r="V175" s="228" t="str">
        <f t="shared" si="48"/>
        <v/>
      </c>
      <c r="W175" s="228" t="str">
        <f t="shared" si="49"/>
        <v/>
      </c>
      <c r="X175" s="222">
        <f t="shared" si="50"/>
        <v>0</v>
      </c>
      <c r="Y175" s="110">
        <f t="shared" si="51"/>
        <v>0</v>
      </c>
      <c r="Z175" s="235" t="str">
        <f t="shared" si="52"/>
        <v/>
      </c>
      <c r="AA175" s="240" t="b">
        <f t="shared" si="53"/>
        <v>0</v>
      </c>
      <c r="AB175" s="235">
        <f t="shared" si="54"/>
        <v>0</v>
      </c>
      <c r="AC175" s="235">
        <f>IF('Member Info'!N172="",1,"")</f>
        <v>1</v>
      </c>
      <c r="AD175" s="243" t="e">
        <f t="shared" si="55"/>
        <v>#VALUE!</v>
      </c>
      <c r="AE175" s="130" t="str">
        <f t="shared" si="42"/>
        <v/>
      </c>
      <c r="AF175" s="124">
        <f t="shared" si="56"/>
        <v>1</v>
      </c>
      <c r="AG175" s="124" t="str">
        <f>IF('Member Info'!N172&lt;&gt;"",IF(AND('Member Info'!N172&lt;=$U$1,'Member Info'!N172&gt;=$T$1),1,0),"")</f>
        <v/>
      </c>
      <c r="AI175" s="124" t="b">
        <f t="shared" si="57"/>
        <v>0</v>
      </c>
      <c r="AJ175" s="124">
        <f t="shared" si="58"/>
        <v>0</v>
      </c>
      <c r="AL175" s="124">
        <f t="shared" si="59"/>
        <v>0</v>
      </c>
      <c r="AM175" s="124">
        <f>IF('Member Info'!F172&gt;$T$1,1,0)</f>
        <v>0</v>
      </c>
      <c r="AN175" s="124" t="b">
        <f>IF(ISERROR(T175),ERROR.TYPE(#REF!)=ERROR.TYPE(T175),FALSE)</f>
        <v>0</v>
      </c>
      <c r="AO175" s="124" t="b">
        <f>IF(ISERROR(U175),ERROR.TYPE(#REF!)=ERROR.TYPE(U175),FALSE)</f>
        <v>0</v>
      </c>
      <c r="AP175" s="124">
        <f>IF('Member Info'!F172&gt;'GP1 April 25'!$U$1,1,0)</f>
        <v>0</v>
      </c>
      <c r="AQ175" s="124">
        <f t="shared" si="60"/>
        <v>0</v>
      </c>
      <c r="AR175" s="124">
        <f t="shared" si="61"/>
        <v>0</v>
      </c>
      <c r="AS175" s="124">
        <f t="shared" si="62"/>
        <v>1</v>
      </c>
    </row>
    <row r="176" spans="1:45" x14ac:dyDescent="0.25">
      <c r="A176" s="4">
        <v>145</v>
      </c>
      <c r="B176" s="164">
        <f>'Member Info'!D173</f>
        <v>0</v>
      </c>
      <c r="C176" s="164">
        <f>'Member Info'!E173</f>
        <v>0</v>
      </c>
      <c r="D176" s="164" t="str">
        <f>'Member Info'!G173</f>
        <v/>
      </c>
      <c r="E176" s="165">
        <f>'Member Info'!B173</f>
        <v>0</v>
      </c>
      <c r="F176" s="242"/>
      <c r="G176" s="166" t="str">
        <f>IF(E176=0,"",('Member Info'!K173+'Member Info'!L173))</f>
        <v/>
      </c>
      <c r="H176" s="419"/>
      <c r="I176" s="419"/>
      <c r="J176" s="26"/>
      <c r="K176" s="26"/>
      <c r="L176" s="384" t="str">
        <f>IF(E176=0,"",IF('Member Info'!F173&gt;$U$1,CONCATENATE("Joined with practice on ", TEXT('Member Info'!F173, "DD/MM/YYYY")),IF('Member Info'!N173&lt;&gt;"",IF('Member Info'!N173&lt;$T$1,CONCATENATE("Left Scheme on ", TEXT('Member Info'!N173, "DD/MM/YYYY")),IF(OR(G176="",G176=0),"Error Detected, No rate entered",IF(E176=0,"",IF(F176="","Error Detected, No Pensionable pay",IF(AS176=1,"No Part Time Status Entered",IF(AR176=1,"No Part Time Hours Entered",IF(ISERROR(AD176)," Unknown Values entered.",IF(V176+W176&lt;1,"Acceptable",IF(T176+U176=200, "No Contributions Entered", IF(M176="","Error Detected, Choose reason&gt;",IF(Z176="1",IF(V176=1,"Please Enter Deemed Pensionable Pay","Add Any Relevant Details Above"),"Please Give Details Above"))))))))))),IF(OR(G176="",G176=0),"Error Detected, No rate entered",IF(E176=0,"",IF(F176="","Error Detected, No Pensionable pay",IF(AS176=1,"No Part Time Status Entered",IF(AR176=1,"No Part Time Hours Entered",IF(ISERROR(AD176)," Unknown Values entered.",IF(V176+W176&lt;1,"Acceptable",IF(T176+U176=200, "No Contributions Entered", IF(M176="","Error Detected, Choose reason&gt;",IF(Z176="1",IF(V176=1,"Please Enter Deemed Pensionable Pay","Add relevant Details Above"),"Please give details Above")))))))))))))</f>
        <v/>
      </c>
      <c r="M176" s="260"/>
      <c r="N176" s="91"/>
      <c r="O176" s="91" t="str">
        <f t="shared" si="43"/>
        <v/>
      </c>
      <c r="P176" s="94">
        <f t="shared" si="44"/>
        <v>0</v>
      </c>
      <c r="Q176" s="94">
        <f t="shared" si="44"/>
        <v>0</v>
      </c>
      <c r="R176" s="218">
        <f>(ROUND((F176/100*'Member Info'!$W$2), 2))</f>
        <v>0</v>
      </c>
      <c r="S176" s="218" t="e">
        <f t="shared" si="45"/>
        <v>#VALUE!</v>
      </c>
      <c r="T176" s="218" t="str">
        <f t="shared" si="46"/>
        <v/>
      </c>
      <c r="U176" s="227" t="str">
        <f t="shared" si="47"/>
        <v/>
      </c>
      <c r="V176" s="228" t="str">
        <f t="shared" si="48"/>
        <v/>
      </c>
      <c r="W176" s="228" t="str">
        <f t="shared" si="49"/>
        <v/>
      </c>
      <c r="X176" s="222">
        <f t="shared" si="50"/>
        <v>0</v>
      </c>
      <c r="Y176" s="110">
        <f t="shared" si="51"/>
        <v>0</v>
      </c>
      <c r="Z176" s="235" t="str">
        <f t="shared" si="52"/>
        <v/>
      </c>
      <c r="AA176" s="240" t="b">
        <f t="shared" si="53"/>
        <v>0</v>
      </c>
      <c r="AB176" s="235">
        <f t="shared" si="54"/>
        <v>0</v>
      </c>
      <c r="AC176" s="235">
        <f>IF('Member Info'!N173="",1,"")</f>
        <v>1</v>
      </c>
      <c r="AD176" s="243" t="e">
        <f t="shared" si="55"/>
        <v>#VALUE!</v>
      </c>
      <c r="AE176" s="130" t="str">
        <f t="shared" si="42"/>
        <v/>
      </c>
      <c r="AF176" s="124">
        <f t="shared" si="56"/>
        <v>1</v>
      </c>
      <c r="AG176" s="124" t="str">
        <f>IF('Member Info'!N173&lt;&gt;"",IF(AND('Member Info'!N173&lt;=$U$1,'Member Info'!N173&gt;=$T$1),1,0),"")</f>
        <v/>
      </c>
      <c r="AI176" s="124" t="b">
        <f t="shared" si="57"/>
        <v>0</v>
      </c>
      <c r="AJ176" s="124">
        <f t="shared" si="58"/>
        <v>0</v>
      </c>
      <c r="AL176" s="124">
        <f t="shared" si="59"/>
        <v>0</v>
      </c>
      <c r="AM176" s="124">
        <f>IF('Member Info'!F173&gt;$T$1,1,0)</f>
        <v>0</v>
      </c>
      <c r="AN176" s="124" t="b">
        <f>IF(ISERROR(T176),ERROR.TYPE(#REF!)=ERROR.TYPE(T176),FALSE)</f>
        <v>0</v>
      </c>
      <c r="AO176" s="124" t="b">
        <f>IF(ISERROR(U176),ERROR.TYPE(#REF!)=ERROR.TYPE(U176),FALSE)</f>
        <v>0</v>
      </c>
      <c r="AP176" s="124">
        <f>IF('Member Info'!F173&gt;'GP1 April 25'!$U$1,1,0)</f>
        <v>0</v>
      </c>
      <c r="AQ176" s="124">
        <f t="shared" si="60"/>
        <v>0</v>
      </c>
      <c r="AR176" s="124">
        <f t="shared" si="61"/>
        <v>0</v>
      </c>
      <c r="AS176" s="124">
        <f t="shared" si="62"/>
        <v>1</v>
      </c>
    </row>
    <row r="177" spans="1:45" x14ac:dyDescent="0.25">
      <c r="A177" s="4">
        <v>146</v>
      </c>
      <c r="B177" s="164">
        <f>'Member Info'!D174</f>
        <v>0</v>
      </c>
      <c r="C177" s="164">
        <f>'Member Info'!E174</f>
        <v>0</v>
      </c>
      <c r="D177" s="164" t="str">
        <f>'Member Info'!G174</f>
        <v/>
      </c>
      <c r="E177" s="165">
        <f>'Member Info'!B174</f>
        <v>0</v>
      </c>
      <c r="F177" s="242"/>
      <c r="G177" s="166" t="str">
        <f>IF(E177=0,"",('Member Info'!K174+'Member Info'!L174))</f>
        <v/>
      </c>
      <c r="H177" s="419"/>
      <c r="I177" s="419"/>
      <c r="J177" s="26"/>
      <c r="K177" s="26"/>
      <c r="L177" s="384" t="str">
        <f>IF(E177=0,"",IF('Member Info'!F174&gt;$U$1,CONCATENATE("Joined with practice on ", TEXT('Member Info'!F174, "DD/MM/YYYY")),IF('Member Info'!N174&lt;&gt;"",IF('Member Info'!N174&lt;$T$1,CONCATENATE("Left Scheme on ", TEXT('Member Info'!N174, "DD/MM/YYYY")),IF(OR(G177="",G177=0),"Error Detected, No rate entered",IF(E177=0,"",IF(F177="","Error Detected, No Pensionable pay",IF(AS177=1,"No Part Time Status Entered",IF(AR177=1,"No Part Time Hours Entered",IF(ISERROR(AD177)," Unknown Values entered.",IF(V177+W177&lt;1,"Acceptable",IF(T177+U177=200, "No Contributions Entered", IF(M177="","Error Detected, Choose reason&gt;",IF(Z177="1",IF(V177=1,"Please Enter Deemed Pensionable Pay","Add Any Relevant Details Above"),"Please Give Details Above"))))))))))),IF(OR(G177="",G177=0),"Error Detected, No rate entered",IF(E177=0,"",IF(F177="","Error Detected, No Pensionable pay",IF(AS177=1,"No Part Time Status Entered",IF(AR177=1,"No Part Time Hours Entered",IF(ISERROR(AD177)," Unknown Values entered.",IF(V177+W177&lt;1,"Acceptable",IF(T177+U177=200, "No Contributions Entered", IF(M177="","Error Detected, Choose reason&gt;",IF(Z177="1",IF(V177=1,"Please Enter Deemed Pensionable Pay","Add relevant Details Above"),"Please give details Above")))))))))))))</f>
        <v/>
      </c>
      <c r="M177" s="260"/>
      <c r="N177" s="91"/>
      <c r="O177" s="91" t="str">
        <f t="shared" si="43"/>
        <v/>
      </c>
      <c r="P177" s="94">
        <f t="shared" si="44"/>
        <v>0</v>
      </c>
      <c r="Q177" s="94">
        <f t="shared" si="44"/>
        <v>0</v>
      </c>
      <c r="R177" s="218">
        <f>(ROUND((F177/100*'Member Info'!$W$2), 2))</f>
        <v>0</v>
      </c>
      <c r="S177" s="218" t="e">
        <f t="shared" si="45"/>
        <v>#VALUE!</v>
      </c>
      <c r="T177" s="218" t="str">
        <f t="shared" si="46"/>
        <v/>
      </c>
      <c r="U177" s="227" t="str">
        <f t="shared" si="47"/>
        <v/>
      </c>
      <c r="V177" s="228" t="str">
        <f t="shared" si="48"/>
        <v/>
      </c>
      <c r="W177" s="228" t="str">
        <f t="shared" si="49"/>
        <v/>
      </c>
      <c r="X177" s="222">
        <f t="shared" si="50"/>
        <v>0</v>
      </c>
      <c r="Y177" s="110">
        <f t="shared" si="51"/>
        <v>0</v>
      </c>
      <c r="Z177" s="235" t="str">
        <f t="shared" si="52"/>
        <v/>
      </c>
      <c r="AA177" s="240" t="b">
        <f t="shared" si="53"/>
        <v>0</v>
      </c>
      <c r="AB177" s="235">
        <f t="shared" si="54"/>
        <v>0</v>
      </c>
      <c r="AC177" s="235">
        <f>IF('Member Info'!N174="",1,"")</f>
        <v>1</v>
      </c>
      <c r="AD177" s="243" t="e">
        <f t="shared" si="55"/>
        <v>#VALUE!</v>
      </c>
      <c r="AE177" s="130" t="str">
        <f t="shared" si="42"/>
        <v/>
      </c>
      <c r="AF177" s="124">
        <f t="shared" si="56"/>
        <v>1</v>
      </c>
      <c r="AG177" s="124" t="str">
        <f>IF('Member Info'!N174&lt;&gt;"",IF(AND('Member Info'!N174&lt;=$U$1,'Member Info'!N174&gt;=$T$1),1,0),"")</f>
        <v/>
      </c>
      <c r="AI177" s="124" t="b">
        <f t="shared" si="57"/>
        <v>0</v>
      </c>
      <c r="AJ177" s="124">
        <f t="shared" si="58"/>
        <v>0</v>
      </c>
      <c r="AL177" s="124">
        <f t="shared" si="59"/>
        <v>0</v>
      </c>
      <c r="AM177" s="124">
        <f>IF('Member Info'!F174&gt;$T$1,1,0)</f>
        <v>0</v>
      </c>
      <c r="AN177" s="124" t="b">
        <f>IF(ISERROR(T177),ERROR.TYPE(#REF!)=ERROR.TYPE(T177),FALSE)</f>
        <v>0</v>
      </c>
      <c r="AO177" s="124" t="b">
        <f>IF(ISERROR(U177),ERROR.TYPE(#REF!)=ERROR.TYPE(U177),FALSE)</f>
        <v>0</v>
      </c>
      <c r="AP177" s="124">
        <f>IF('Member Info'!F174&gt;'GP1 April 25'!$U$1,1,0)</f>
        <v>0</v>
      </c>
      <c r="AQ177" s="124">
        <f t="shared" si="60"/>
        <v>0</v>
      </c>
      <c r="AR177" s="124">
        <f t="shared" si="61"/>
        <v>0</v>
      </c>
      <c r="AS177" s="124">
        <f t="shared" si="62"/>
        <v>1</v>
      </c>
    </row>
    <row r="178" spans="1:45" x14ac:dyDescent="0.25">
      <c r="A178" s="4">
        <v>147</v>
      </c>
      <c r="B178" s="164">
        <f>'Member Info'!D175</f>
        <v>0</v>
      </c>
      <c r="C178" s="164">
        <f>'Member Info'!E175</f>
        <v>0</v>
      </c>
      <c r="D178" s="164" t="str">
        <f>'Member Info'!G175</f>
        <v/>
      </c>
      <c r="E178" s="165">
        <f>'Member Info'!B175</f>
        <v>0</v>
      </c>
      <c r="F178" s="242"/>
      <c r="G178" s="166" t="str">
        <f>IF(E178=0,"",('Member Info'!K175+'Member Info'!L175))</f>
        <v/>
      </c>
      <c r="H178" s="419"/>
      <c r="I178" s="419"/>
      <c r="J178" s="26"/>
      <c r="K178" s="26"/>
      <c r="L178" s="384" t="str">
        <f>IF(E178=0,"",IF('Member Info'!F175&gt;$U$1,CONCATENATE("Joined with practice on ", TEXT('Member Info'!F175, "DD/MM/YYYY")),IF('Member Info'!N175&lt;&gt;"",IF('Member Info'!N175&lt;$T$1,CONCATENATE("Left Scheme on ", TEXT('Member Info'!N175, "DD/MM/YYYY")),IF(OR(G178="",G178=0),"Error Detected, No rate entered",IF(E178=0,"",IF(F178="","Error Detected, No Pensionable pay",IF(AS178=1,"No Part Time Status Entered",IF(AR178=1,"No Part Time Hours Entered",IF(ISERROR(AD178)," Unknown Values entered.",IF(V178+W178&lt;1,"Acceptable",IF(T178+U178=200, "No Contributions Entered", IF(M178="","Error Detected, Choose reason&gt;",IF(Z178="1",IF(V178=1,"Please Enter Deemed Pensionable Pay","Add Any Relevant Details Above"),"Please Give Details Above"))))))))))),IF(OR(G178="",G178=0),"Error Detected, No rate entered",IF(E178=0,"",IF(F178="","Error Detected, No Pensionable pay",IF(AS178=1,"No Part Time Status Entered",IF(AR178=1,"No Part Time Hours Entered",IF(ISERROR(AD178)," Unknown Values entered.",IF(V178+W178&lt;1,"Acceptable",IF(T178+U178=200, "No Contributions Entered", IF(M178="","Error Detected, Choose reason&gt;",IF(Z178="1",IF(V178=1,"Please Enter Deemed Pensionable Pay","Add relevant Details Above"),"Please give details Above")))))))))))))</f>
        <v/>
      </c>
      <c r="M178" s="260"/>
      <c r="N178" s="91"/>
      <c r="O178" s="91" t="str">
        <f t="shared" si="43"/>
        <v/>
      </c>
      <c r="P178" s="94">
        <f t="shared" si="44"/>
        <v>0</v>
      </c>
      <c r="Q178" s="94">
        <f t="shared" si="44"/>
        <v>0</v>
      </c>
      <c r="R178" s="218">
        <f>(ROUND((F178/100*'Member Info'!$W$2), 2))</f>
        <v>0</v>
      </c>
      <c r="S178" s="218" t="e">
        <f t="shared" si="45"/>
        <v>#VALUE!</v>
      </c>
      <c r="T178" s="218" t="str">
        <f t="shared" si="46"/>
        <v/>
      </c>
      <c r="U178" s="227" t="str">
        <f t="shared" si="47"/>
        <v/>
      </c>
      <c r="V178" s="228" t="str">
        <f t="shared" si="48"/>
        <v/>
      </c>
      <c r="W178" s="228" t="str">
        <f t="shared" si="49"/>
        <v/>
      </c>
      <c r="X178" s="222">
        <f t="shared" si="50"/>
        <v>0</v>
      </c>
      <c r="Y178" s="110">
        <f t="shared" si="51"/>
        <v>0</v>
      </c>
      <c r="Z178" s="235" t="str">
        <f t="shared" si="52"/>
        <v/>
      </c>
      <c r="AA178" s="240" t="b">
        <f t="shared" si="53"/>
        <v>0</v>
      </c>
      <c r="AB178" s="235">
        <f t="shared" si="54"/>
        <v>0</v>
      </c>
      <c r="AC178" s="235">
        <f>IF('Member Info'!N175="",1,"")</f>
        <v>1</v>
      </c>
      <c r="AD178" s="243" t="e">
        <f t="shared" si="55"/>
        <v>#VALUE!</v>
      </c>
      <c r="AE178" s="130" t="str">
        <f t="shared" si="42"/>
        <v/>
      </c>
      <c r="AF178" s="124">
        <f t="shared" si="56"/>
        <v>1</v>
      </c>
      <c r="AG178" s="124" t="str">
        <f>IF('Member Info'!N175&lt;&gt;"",IF(AND('Member Info'!N175&lt;=$U$1,'Member Info'!N175&gt;=$T$1),1,0),"")</f>
        <v/>
      </c>
      <c r="AI178" s="124" t="b">
        <f t="shared" si="57"/>
        <v>0</v>
      </c>
      <c r="AJ178" s="124">
        <f t="shared" si="58"/>
        <v>0</v>
      </c>
      <c r="AL178" s="124">
        <f t="shared" si="59"/>
        <v>0</v>
      </c>
      <c r="AM178" s="124">
        <f>IF('Member Info'!F175&gt;$T$1,1,0)</f>
        <v>0</v>
      </c>
      <c r="AN178" s="124" t="b">
        <f>IF(ISERROR(T178),ERROR.TYPE(#REF!)=ERROR.TYPE(T178),FALSE)</f>
        <v>0</v>
      </c>
      <c r="AO178" s="124" t="b">
        <f>IF(ISERROR(U178),ERROR.TYPE(#REF!)=ERROR.TYPE(U178),FALSE)</f>
        <v>0</v>
      </c>
      <c r="AP178" s="124">
        <f>IF('Member Info'!F175&gt;'GP1 April 25'!$U$1,1,0)</f>
        <v>0</v>
      </c>
      <c r="AQ178" s="124">
        <f t="shared" si="60"/>
        <v>0</v>
      </c>
      <c r="AR178" s="124">
        <f t="shared" si="61"/>
        <v>0</v>
      </c>
      <c r="AS178" s="124">
        <f t="shared" si="62"/>
        <v>1</v>
      </c>
    </row>
    <row r="179" spans="1:45" x14ac:dyDescent="0.25">
      <c r="A179" s="4">
        <v>148</v>
      </c>
      <c r="B179" s="164">
        <f>'Member Info'!D176</f>
        <v>0</v>
      </c>
      <c r="C179" s="164">
        <f>'Member Info'!E176</f>
        <v>0</v>
      </c>
      <c r="D179" s="164" t="str">
        <f>'Member Info'!G176</f>
        <v/>
      </c>
      <c r="E179" s="165">
        <f>'Member Info'!B176</f>
        <v>0</v>
      </c>
      <c r="F179" s="242"/>
      <c r="G179" s="166" t="str">
        <f>IF(E179=0,"",('Member Info'!K176+'Member Info'!L176))</f>
        <v/>
      </c>
      <c r="H179" s="419"/>
      <c r="I179" s="419"/>
      <c r="J179" s="26"/>
      <c r="K179" s="26"/>
      <c r="L179" s="384" t="str">
        <f>IF(E179=0,"",IF('Member Info'!F176&gt;$U$1,CONCATENATE("Joined with practice on ", TEXT('Member Info'!F176, "DD/MM/YYYY")),IF('Member Info'!N176&lt;&gt;"",IF('Member Info'!N176&lt;$T$1,CONCATENATE("Left Scheme on ", TEXT('Member Info'!N176, "DD/MM/YYYY")),IF(OR(G179="",G179=0),"Error Detected, No rate entered",IF(E179=0,"",IF(F179="","Error Detected, No Pensionable pay",IF(AS179=1,"No Part Time Status Entered",IF(AR179=1,"No Part Time Hours Entered",IF(ISERROR(AD179)," Unknown Values entered.",IF(V179+W179&lt;1,"Acceptable",IF(T179+U179=200, "No Contributions Entered", IF(M179="","Error Detected, Choose reason&gt;",IF(Z179="1",IF(V179=1,"Please Enter Deemed Pensionable Pay","Add Any Relevant Details Above"),"Please Give Details Above"))))))))))),IF(OR(G179="",G179=0),"Error Detected, No rate entered",IF(E179=0,"",IF(F179="","Error Detected, No Pensionable pay",IF(AS179=1,"No Part Time Status Entered",IF(AR179=1,"No Part Time Hours Entered",IF(ISERROR(AD179)," Unknown Values entered.",IF(V179+W179&lt;1,"Acceptable",IF(T179+U179=200, "No Contributions Entered", IF(M179="","Error Detected, Choose reason&gt;",IF(Z179="1",IF(V179=1,"Please Enter Deemed Pensionable Pay","Add relevant Details Above"),"Please give details Above")))))))))))))</f>
        <v/>
      </c>
      <c r="M179" s="260"/>
      <c r="N179" s="91"/>
      <c r="O179" s="91" t="str">
        <f t="shared" si="43"/>
        <v/>
      </c>
      <c r="P179" s="94">
        <f t="shared" si="44"/>
        <v>0</v>
      </c>
      <c r="Q179" s="94">
        <f t="shared" si="44"/>
        <v>0</v>
      </c>
      <c r="R179" s="218">
        <f>(ROUND((F179/100*'Member Info'!$W$2), 2))</f>
        <v>0</v>
      </c>
      <c r="S179" s="218" t="e">
        <f t="shared" si="45"/>
        <v>#VALUE!</v>
      </c>
      <c r="T179" s="218" t="str">
        <f t="shared" si="46"/>
        <v/>
      </c>
      <c r="U179" s="227" t="str">
        <f t="shared" si="47"/>
        <v/>
      </c>
      <c r="V179" s="228" t="str">
        <f t="shared" si="48"/>
        <v/>
      </c>
      <c r="W179" s="228" t="str">
        <f t="shared" si="49"/>
        <v/>
      </c>
      <c r="X179" s="222">
        <f t="shared" si="50"/>
        <v>0</v>
      </c>
      <c r="Y179" s="110">
        <f t="shared" si="51"/>
        <v>0</v>
      </c>
      <c r="Z179" s="235" t="str">
        <f t="shared" si="52"/>
        <v/>
      </c>
      <c r="AA179" s="240" t="b">
        <f t="shared" si="53"/>
        <v>0</v>
      </c>
      <c r="AB179" s="235">
        <f t="shared" si="54"/>
        <v>0</v>
      </c>
      <c r="AC179" s="235">
        <f>IF('Member Info'!N176="",1,"")</f>
        <v>1</v>
      </c>
      <c r="AD179" s="243" t="e">
        <f t="shared" si="55"/>
        <v>#VALUE!</v>
      </c>
      <c r="AE179" s="130" t="str">
        <f t="shared" si="42"/>
        <v/>
      </c>
      <c r="AF179" s="124">
        <f t="shared" si="56"/>
        <v>1</v>
      </c>
      <c r="AG179" s="124" t="str">
        <f>IF('Member Info'!N176&lt;&gt;"",IF(AND('Member Info'!N176&lt;=$U$1,'Member Info'!N176&gt;=$T$1),1,0),"")</f>
        <v/>
      </c>
      <c r="AI179" s="124" t="b">
        <f t="shared" si="57"/>
        <v>0</v>
      </c>
      <c r="AJ179" s="124">
        <f t="shared" si="58"/>
        <v>0</v>
      </c>
      <c r="AL179" s="124">
        <f t="shared" si="59"/>
        <v>0</v>
      </c>
      <c r="AM179" s="124">
        <f>IF('Member Info'!F176&gt;$T$1,1,0)</f>
        <v>0</v>
      </c>
      <c r="AN179" s="124" t="b">
        <f>IF(ISERROR(T179),ERROR.TYPE(#REF!)=ERROR.TYPE(T179),FALSE)</f>
        <v>0</v>
      </c>
      <c r="AO179" s="124" t="b">
        <f>IF(ISERROR(U179),ERROR.TYPE(#REF!)=ERROR.TYPE(U179),FALSE)</f>
        <v>0</v>
      </c>
      <c r="AP179" s="124">
        <f>IF('Member Info'!F176&gt;'GP1 April 25'!$U$1,1,0)</f>
        <v>0</v>
      </c>
      <c r="AQ179" s="124">
        <f t="shared" si="60"/>
        <v>0</v>
      </c>
      <c r="AR179" s="124">
        <f t="shared" si="61"/>
        <v>0</v>
      </c>
      <c r="AS179" s="124">
        <f t="shared" si="62"/>
        <v>1</v>
      </c>
    </row>
    <row r="180" spans="1:45" x14ac:dyDescent="0.25">
      <c r="A180" s="4">
        <v>149</v>
      </c>
      <c r="B180" s="164">
        <f>'Member Info'!D177</f>
        <v>0</v>
      </c>
      <c r="C180" s="164">
        <f>'Member Info'!E177</f>
        <v>0</v>
      </c>
      <c r="D180" s="164" t="str">
        <f>'Member Info'!G177</f>
        <v/>
      </c>
      <c r="E180" s="165">
        <f>'Member Info'!B177</f>
        <v>0</v>
      </c>
      <c r="F180" s="242"/>
      <c r="G180" s="166" t="str">
        <f>IF(E180=0,"",('Member Info'!K177+'Member Info'!L177))</f>
        <v/>
      </c>
      <c r="H180" s="419"/>
      <c r="I180" s="419"/>
      <c r="J180" s="26"/>
      <c r="K180" s="26"/>
      <c r="L180" s="384" t="str">
        <f>IF(E180=0,"",IF('Member Info'!F177&gt;$U$1,CONCATENATE("Joined with practice on ", TEXT('Member Info'!F177, "DD/MM/YYYY")),IF('Member Info'!N177&lt;&gt;"",IF('Member Info'!N177&lt;$T$1,CONCATENATE("Left Scheme on ", TEXT('Member Info'!N177, "DD/MM/YYYY")),IF(OR(G180="",G180=0),"Error Detected, No rate entered",IF(E180=0,"",IF(F180="","Error Detected, No Pensionable pay",IF(AS180=1,"No Part Time Status Entered",IF(AR180=1,"No Part Time Hours Entered",IF(ISERROR(AD180)," Unknown Values entered.",IF(V180+W180&lt;1,"Acceptable",IF(T180+U180=200, "No Contributions Entered", IF(M180="","Error Detected, Choose reason&gt;",IF(Z180="1",IF(V180=1,"Please Enter Deemed Pensionable Pay","Add Any Relevant Details Above"),"Please Give Details Above"))))))))))),IF(OR(G180="",G180=0),"Error Detected, No rate entered",IF(E180=0,"",IF(F180="","Error Detected, No Pensionable pay",IF(AS180=1,"No Part Time Status Entered",IF(AR180=1,"No Part Time Hours Entered",IF(ISERROR(AD180)," Unknown Values entered.",IF(V180+W180&lt;1,"Acceptable",IF(T180+U180=200, "No Contributions Entered", IF(M180="","Error Detected, Choose reason&gt;",IF(Z180="1",IF(V180=1,"Please Enter Deemed Pensionable Pay","Add relevant Details Above"),"Please give details Above")))))))))))))</f>
        <v/>
      </c>
      <c r="M180" s="260"/>
      <c r="N180" s="91"/>
      <c r="O180" s="91" t="str">
        <f t="shared" si="43"/>
        <v/>
      </c>
      <c r="P180" s="94">
        <f t="shared" si="44"/>
        <v>0</v>
      </c>
      <c r="Q180" s="94">
        <f t="shared" si="44"/>
        <v>0</v>
      </c>
      <c r="R180" s="218">
        <f>(ROUND((F180/100*'Member Info'!$W$2), 2))</f>
        <v>0</v>
      </c>
      <c r="S180" s="218" t="e">
        <f t="shared" si="45"/>
        <v>#VALUE!</v>
      </c>
      <c r="T180" s="218" t="str">
        <f t="shared" si="46"/>
        <v/>
      </c>
      <c r="U180" s="227" t="str">
        <f t="shared" si="47"/>
        <v/>
      </c>
      <c r="V180" s="228" t="str">
        <f t="shared" si="48"/>
        <v/>
      </c>
      <c r="W180" s="228" t="str">
        <f t="shared" si="49"/>
        <v/>
      </c>
      <c r="X180" s="222">
        <f t="shared" si="50"/>
        <v>0</v>
      </c>
      <c r="Y180" s="110">
        <f t="shared" si="51"/>
        <v>0</v>
      </c>
      <c r="Z180" s="235" t="str">
        <f t="shared" si="52"/>
        <v/>
      </c>
      <c r="AA180" s="240" t="b">
        <f t="shared" si="53"/>
        <v>0</v>
      </c>
      <c r="AB180" s="235">
        <f t="shared" si="54"/>
        <v>0</v>
      </c>
      <c r="AC180" s="235">
        <f>IF('Member Info'!N177="",1,"")</f>
        <v>1</v>
      </c>
      <c r="AD180" s="243" t="e">
        <f t="shared" si="55"/>
        <v>#VALUE!</v>
      </c>
      <c r="AE180" s="130" t="str">
        <f t="shared" si="42"/>
        <v/>
      </c>
      <c r="AF180" s="124">
        <f t="shared" si="56"/>
        <v>1</v>
      </c>
      <c r="AG180" s="124" t="str">
        <f>IF('Member Info'!N177&lt;&gt;"",IF(AND('Member Info'!N177&lt;=$U$1,'Member Info'!N177&gt;=$T$1),1,0),"")</f>
        <v/>
      </c>
      <c r="AI180" s="124" t="b">
        <f t="shared" si="57"/>
        <v>0</v>
      </c>
      <c r="AJ180" s="124">
        <f t="shared" si="58"/>
        <v>0</v>
      </c>
      <c r="AL180" s="124">
        <f t="shared" si="59"/>
        <v>0</v>
      </c>
      <c r="AM180" s="124">
        <f>IF('Member Info'!F177&gt;$T$1,1,0)</f>
        <v>0</v>
      </c>
      <c r="AN180" s="124" t="b">
        <f>IF(ISERROR(T180),ERROR.TYPE(#REF!)=ERROR.TYPE(T180),FALSE)</f>
        <v>0</v>
      </c>
      <c r="AO180" s="124" t="b">
        <f>IF(ISERROR(U180),ERROR.TYPE(#REF!)=ERROR.TYPE(U180),FALSE)</f>
        <v>0</v>
      </c>
      <c r="AP180" s="124">
        <f>IF('Member Info'!F177&gt;'GP1 April 25'!$U$1,1,0)</f>
        <v>0</v>
      </c>
      <c r="AQ180" s="124">
        <f t="shared" si="60"/>
        <v>0</v>
      </c>
      <c r="AR180" s="124">
        <f t="shared" si="61"/>
        <v>0</v>
      </c>
      <c r="AS180" s="124">
        <f t="shared" si="62"/>
        <v>1</v>
      </c>
    </row>
    <row r="181" spans="1:45" ht="15.75" thickBot="1" x14ac:dyDescent="0.3">
      <c r="A181" s="4">
        <v>150</v>
      </c>
      <c r="B181" s="164">
        <f>'Member Info'!D178</f>
        <v>0</v>
      </c>
      <c r="C181" s="164">
        <f>'Member Info'!E178</f>
        <v>0</v>
      </c>
      <c r="D181" s="164" t="str">
        <f>'Member Info'!G178</f>
        <v/>
      </c>
      <c r="E181" s="165">
        <f>'Member Info'!B178</f>
        <v>0</v>
      </c>
      <c r="F181" s="242"/>
      <c r="G181" s="166" t="str">
        <f>IF(E181=0,"",('Member Info'!K178+'Member Info'!L178))</f>
        <v/>
      </c>
      <c r="H181" s="419"/>
      <c r="I181" s="419"/>
      <c r="J181" s="26"/>
      <c r="K181" s="26"/>
      <c r="L181" s="384" t="str">
        <f>IF(E181=0,"",IF('Member Info'!F178&gt;$U$1,CONCATENATE("Joined with practice on ", TEXT('Member Info'!F178, "DD/MM/YYYY")),IF('Member Info'!N178&lt;&gt;"",IF('Member Info'!N178&lt;$T$1,CONCATENATE("Left Scheme on ", TEXT('Member Info'!N178, "DD/MM/YYYY")),IF(OR(G181="",G181=0),"Error Detected, No rate entered",IF(E181=0,"",IF(F181="","Error Detected, No Pensionable pay",IF(AS181=1,"No Part Time Status Entered",IF(AR181=1,"No Part Time Hours Entered",IF(ISERROR(AD181)," Unknown Values entered.",IF(V181+W181&lt;1,"Acceptable",IF(T181+U181=200, "No Contributions Entered", IF(M181="","Error Detected, Choose reason&gt;",IF(Z181="1",IF(V181=1,"Please Enter Deemed Pensionable Pay","Add Any Relevant Details Above"),"Please Give Details Above"))))))))))),IF(OR(G181="",G181=0),"Error Detected, No rate entered",IF(E181=0,"",IF(F181="","Error Detected, No Pensionable pay",IF(AS181=1,"No Part Time Status Entered",IF(AR181=1,"No Part Time Hours Entered",IF(ISERROR(AD181)," Unknown Values entered.",IF(V181+W181&lt;1,"Acceptable",IF(T181+U181=200, "No Contributions Entered", IF(M181="","Error Detected, Choose reason&gt;",IF(Z181="1",IF(V181=1,"Please Enter Deemed Pensionable Pay","Add relevant Details Above"),"Please give details Above")))))))))))))</f>
        <v/>
      </c>
      <c r="M181" s="260"/>
      <c r="N181" s="91"/>
      <c r="O181" s="91" t="str">
        <f t="shared" si="43"/>
        <v/>
      </c>
      <c r="P181" s="94">
        <f t="shared" si="44"/>
        <v>0</v>
      </c>
      <c r="Q181" s="94">
        <f t="shared" si="44"/>
        <v>0</v>
      </c>
      <c r="R181" s="218">
        <f>(ROUND((F181/100*'Member Info'!$W$2), 2))</f>
        <v>0</v>
      </c>
      <c r="S181" s="218" t="e">
        <f t="shared" si="45"/>
        <v>#VALUE!</v>
      </c>
      <c r="T181" s="218" t="str">
        <f t="shared" si="46"/>
        <v/>
      </c>
      <c r="U181" s="227" t="str">
        <f t="shared" si="47"/>
        <v/>
      </c>
      <c r="V181" s="228" t="str">
        <f t="shared" si="48"/>
        <v/>
      </c>
      <c r="W181" s="228" t="str">
        <f t="shared" si="49"/>
        <v/>
      </c>
      <c r="X181" s="222">
        <f t="shared" si="50"/>
        <v>0</v>
      </c>
      <c r="Y181" s="110">
        <f t="shared" si="51"/>
        <v>0</v>
      </c>
      <c r="Z181" s="235" t="str">
        <f t="shared" si="52"/>
        <v/>
      </c>
      <c r="AA181" s="240" t="b">
        <f t="shared" si="53"/>
        <v>0</v>
      </c>
      <c r="AB181" s="235">
        <f t="shared" si="54"/>
        <v>0</v>
      </c>
      <c r="AC181" s="235">
        <f>IF('Member Info'!N178="",1,"")</f>
        <v>1</v>
      </c>
      <c r="AD181" s="243" t="e">
        <f t="shared" si="55"/>
        <v>#VALUE!</v>
      </c>
      <c r="AE181" s="130" t="str">
        <f t="shared" si="42"/>
        <v/>
      </c>
      <c r="AF181" s="124">
        <f t="shared" si="56"/>
        <v>1</v>
      </c>
      <c r="AG181" s="124" t="str">
        <f>IF('Member Info'!N178&lt;&gt;"",IF(AND('Member Info'!N178&lt;=$U$1,'Member Info'!N178&gt;=$T$1),1,0),"")</f>
        <v/>
      </c>
      <c r="AI181" s="124" t="b">
        <f t="shared" si="57"/>
        <v>0</v>
      </c>
      <c r="AJ181" s="124">
        <f t="shared" si="58"/>
        <v>0</v>
      </c>
      <c r="AL181" s="124">
        <f t="shared" si="59"/>
        <v>0</v>
      </c>
      <c r="AM181" s="124">
        <f>IF('Member Info'!F178&gt;$T$1,1,0)</f>
        <v>0</v>
      </c>
      <c r="AN181" s="124" t="b">
        <f>IF(ISERROR(T181),ERROR.TYPE(#REF!)=ERROR.TYPE(T181),FALSE)</f>
        <v>0</v>
      </c>
      <c r="AO181" s="124" t="b">
        <f>IF(ISERROR(U181),ERROR.TYPE(#REF!)=ERROR.TYPE(U181),FALSE)</f>
        <v>0</v>
      </c>
      <c r="AP181" s="124">
        <f>IF('Member Info'!F178&gt;'GP1 April 25'!$U$1,1,0)</f>
        <v>0</v>
      </c>
      <c r="AQ181" s="124">
        <f t="shared" si="60"/>
        <v>0</v>
      </c>
      <c r="AR181" s="124">
        <f t="shared" si="61"/>
        <v>0</v>
      </c>
      <c r="AS181" s="124">
        <f t="shared" si="62"/>
        <v>1</v>
      </c>
    </row>
    <row r="182" spans="1:45" ht="15.75" thickBot="1" x14ac:dyDescent="0.3">
      <c r="A182" s="4"/>
      <c r="B182" s="5"/>
      <c r="C182" s="5"/>
      <c r="D182" s="5"/>
      <c r="E182" s="5"/>
      <c r="F182" s="275">
        <f>SUM(F32:F181)</f>
        <v>0</v>
      </c>
      <c r="G182" s="21"/>
      <c r="H182" s="21"/>
      <c r="I182" s="21"/>
      <c r="J182" s="9">
        <f>ROUND(SUM(J32:J181), 2)</f>
        <v>0</v>
      </c>
      <c r="K182" s="9">
        <f>ROUND(SUM(K32:K181), 2)</f>
        <v>0</v>
      </c>
      <c r="L182" s="133">
        <f>COUNTIF(L32:L181, "&gt;0")</f>
        <v>0</v>
      </c>
      <c r="M182" s="5"/>
      <c r="N182" s="5"/>
      <c r="O182" s="5"/>
      <c r="P182" s="5"/>
      <c r="Q182" s="5"/>
      <c r="T182" s="124"/>
      <c r="V182" s="222">
        <f>SUM(V32:V181)</f>
        <v>0</v>
      </c>
      <c r="W182" s="228">
        <f>SUM(W32:W181)</f>
        <v>0</v>
      </c>
      <c r="X182" s="222">
        <f>SUM(X32:X181)</f>
        <v>0</v>
      </c>
      <c r="Y182" s="222"/>
      <c r="Z182" s="331"/>
      <c r="AA182" s="222">
        <f>COUNTIF(AA32:AA181, TRUE)</f>
        <v>0</v>
      </c>
      <c r="AB182" s="237">
        <f>SUM(AB32:AB181)</f>
        <v>0</v>
      </c>
      <c r="AC182" s="252"/>
      <c r="AD182" s="236"/>
      <c r="AE182" s="243">
        <f>SUM(AE32:AE181)</f>
        <v>0</v>
      </c>
      <c r="AF182" s="124">
        <f>COUNTIF(AF32:AF181,"&gt;1")</f>
        <v>0</v>
      </c>
      <c r="AG182" s="222">
        <f>SUM(AG32:AG181)</f>
        <v>0</v>
      </c>
      <c r="AL182" s="124">
        <f>SUM(AL32:AL181)</f>
        <v>0</v>
      </c>
    </row>
    <row r="183" spans="1:45" ht="15" customHeight="1" x14ac:dyDescent="0.25">
      <c r="A183" s="4"/>
      <c r="B183" s="335"/>
      <c r="C183" s="335"/>
      <c r="D183" s="5"/>
      <c r="E183" s="37"/>
      <c r="F183" s="37"/>
      <c r="G183" s="21"/>
      <c r="H183" s="21"/>
      <c r="I183" s="21"/>
      <c r="J183" s="22"/>
      <c r="K183" s="22"/>
      <c r="L183" s="106"/>
      <c r="M183" s="5"/>
      <c r="N183" s="5"/>
      <c r="O183" s="5"/>
      <c r="P183" s="5"/>
      <c r="Q183" s="253"/>
      <c r="T183" s="124"/>
      <c r="X183" s="222"/>
      <c r="AC183" s="110"/>
    </row>
    <row r="184" spans="1:45" ht="15.75" customHeight="1" x14ac:dyDescent="0.25">
      <c r="A184" s="4"/>
      <c r="B184" s="335"/>
      <c r="C184" s="335"/>
      <c r="D184" s="23"/>
      <c r="E184" s="334"/>
      <c r="F184" s="334"/>
      <c r="G184" s="332"/>
      <c r="H184" s="332"/>
      <c r="I184" s="332"/>
      <c r="J184" s="332"/>
      <c r="K184" s="332"/>
      <c r="L184" s="332"/>
      <c r="M184" s="5"/>
      <c r="N184" s="5"/>
      <c r="O184" s="5"/>
      <c r="P184" s="253"/>
      <c r="Q184" s="5"/>
      <c r="T184" s="124"/>
      <c r="X184" s="222"/>
      <c r="AC184" s="110"/>
    </row>
    <row r="185" spans="1:45" ht="15.75" x14ac:dyDescent="0.25">
      <c r="A185" s="4"/>
      <c r="B185" s="335"/>
      <c r="C185" s="335"/>
      <c r="D185" s="23"/>
      <c r="E185" s="334"/>
      <c r="F185" s="558" t="s">
        <v>17</v>
      </c>
      <c r="G185" s="558"/>
      <c r="H185" s="558"/>
      <c r="I185" s="558"/>
      <c r="J185" s="558"/>
      <c r="K185" s="332"/>
      <c r="L185" s="332"/>
      <c r="M185" s="5"/>
      <c r="N185" s="5"/>
      <c r="O185" s="5"/>
      <c r="P185" s="5"/>
      <c r="Q185" s="5"/>
      <c r="T185" s="124"/>
      <c r="X185" s="222"/>
      <c r="AC185" s="110"/>
    </row>
    <row r="186" spans="1:45" ht="15.75" x14ac:dyDescent="0.25">
      <c r="A186" s="4"/>
      <c r="B186" s="430"/>
      <c r="C186" s="430"/>
      <c r="D186" s="23"/>
      <c r="E186" s="333"/>
      <c r="F186" s="558"/>
      <c r="G186" s="558"/>
      <c r="H186" s="558"/>
      <c r="I186" s="558"/>
      <c r="J186" s="558"/>
      <c r="K186" s="333"/>
      <c r="L186" s="333"/>
      <c r="M186" s="5"/>
      <c r="N186" s="5"/>
      <c r="O186" s="5"/>
      <c r="P186" s="5"/>
      <c r="Q186" s="5"/>
      <c r="T186" s="124"/>
      <c r="X186" s="222"/>
      <c r="AC186" s="110"/>
    </row>
    <row r="187" spans="1:45" ht="15.75" x14ac:dyDescent="0.25">
      <c r="A187" s="4"/>
      <c r="B187" s="336"/>
      <c r="C187" s="336"/>
      <c r="D187" s="23"/>
      <c r="E187" s="333"/>
      <c r="F187" s="333"/>
      <c r="G187" s="333"/>
      <c r="H187" s="333"/>
      <c r="I187" s="333"/>
      <c r="J187" s="333"/>
      <c r="K187" s="550" t="s">
        <v>20</v>
      </c>
      <c r="L187" s="550"/>
      <c r="M187" s="5"/>
      <c r="N187" s="5"/>
      <c r="O187" s="5"/>
      <c r="P187" s="5"/>
      <c r="Q187" s="5"/>
      <c r="T187" s="124"/>
      <c r="X187" s="222"/>
      <c r="AC187" s="110"/>
    </row>
    <row r="188" spans="1:45" ht="15.75" thickBot="1" x14ac:dyDescent="0.3">
      <c r="A188" s="4"/>
      <c r="B188" s="337"/>
      <c r="C188" s="336" t="s">
        <v>18</v>
      </c>
      <c r="D188" s="336"/>
      <c r="E188" s="333"/>
      <c r="F188" s="336" t="s">
        <v>19</v>
      </c>
      <c r="G188" s="336"/>
      <c r="H188" s="336"/>
      <c r="I188" s="336"/>
      <c r="J188" s="336"/>
      <c r="K188" s="551"/>
      <c r="L188" s="551"/>
      <c r="M188" s="5"/>
      <c r="N188" s="5"/>
      <c r="O188" s="5"/>
      <c r="P188" s="5"/>
      <c r="Q188" s="5"/>
      <c r="T188" s="124"/>
      <c r="X188" s="222"/>
      <c r="AC188" s="110"/>
    </row>
    <row r="189" spans="1:45" ht="15.75" thickBot="1" x14ac:dyDescent="0.3">
      <c r="A189" s="4"/>
      <c r="B189" s="12"/>
      <c r="C189" s="553">
        <f>J182</f>
        <v>0</v>
      </c>
      <c r="D189" s="554"/>
      <c r="E189" s="333"/>
      <c r="F189" s="553">
        <f>K182</f>
        <v>0</v>
      </c>
      <c r="G189" s="554"/>
      <c r="H189" s="381"/>
      <c r="I189" s="381"/>
      <c r="J189" s="337"/>
      <c r="K189" s="553">
        <f>C189+F189</f>
        <v>0</v>
      </c>
      <c r="L189" s="554"/>
      <c r="M189" s="5"/>
      <c r="N189" s="5"/>
      <c r="O189" s="5"/>
      <c r="P189" s="5"/>
      <c r="Q189" s="5"/>
      <c r="T189" s="124"/>
      <c r="X189" s="222"/>
      <c r="AC189" s="110"/>
    </row>
    <row r="190" spans="1:45" ht="15.75" x14ac:dyDescent="0.25">
      <c r="A190" s="4"/>
      <c r="B190" s="336"/>
      <c r="C190" s="336"/>
      <c r="D190" s="23"/>
      <c r="E190" s="333"/>
      <c r="F190" s="333"/>
      <c r="G190" s="333"/>
      <c r="H190" s="333"/>
      <c r="I190" s="333"/>
      <c r="J190" s="333"/>
      <c r="K190" s="333"/>
      <c r="L190" s="333"/>
      <c r="M190" s="5"/>
      <c r="N190" s="5"/>
      <c r="O190" s="5"/>
      <c r="P190" s="5"/>
      <c r="Q190" s="5"/>
      <c r="T190" s="124"/>
      <c r="X190" s="222"/>
      <c r="AC190" s="110"/>
    </row>
    <row r="191" spans="1:45" ht="15.75" x14ac:dyDescent="0.25">
      <c r="A191" s="4"/>
      <c r="B191" s="337"/>
      <c r="C191" s="337"/>
      <c r="D191" s="23"/>
      <c r="E191" s="333"/>
      <c r="F191" s="333"/>
      <c r="G191" s="333"/>
      <c r="H191" s="333"/>
      <c r="I191" s="333"/>
      <c r="J191" s="333"/>
      <c r="K191" s="333"/>
      <c r="L191" s="333"/>
      <c r="M191" s="5"/>
      <c r="N191" s="5"/>
      <c r="O191" s="5"/>
      <c r="P191" s="5"/>
      <c r="Q191" s="5"/>
      <c r="T191" s="124"/>
      <c r="X191" s="222"/>
      <c r="AC191" s="110"/>
    </row>
    <row r="192" spans="1:45" ht="15.75" customHeight="1" x14ac:dyDescent="0.25">
      <c r="A192" s="4"/>
      <c r="B192" s="556" t="s">
        <v>587</v>
      </c>
      <c r="C192" s="556"/>
      <c r="D192" s="556"/>
      <c r="E192" s="556"/>
      <c r="F192" s="556"/>
      <c r="G192" s="556"/>
      <c r="H192" s="556"/>
      <c r="I192" s="556"/>
      <c r="J192" s="556"/>
      <c r="K192" s="556"/>
      <c r="L192" s="556"/>
      <c r="M192" s="5"/>
      <c r="N192" s="5"/>
      <c r="O192" s="5"/>
      <c r="P192" s="5"/>
      <c r="Q192" s="5"/>
      <c r="T192" s="124"/>
      <c r="X192" s="222"/>
      <c r="AC192" s="110"/>
    </row>
    <row r="193" spans="1:29" ht="15.75" customHeight="1" x14ac:dyDescent="0.25">
      <c r="A193" s="4"/>
      <c r="B193" s="556"/>
      <c r="C193" s="556"/>
      <c r="D193" s="556"/>
      <c r="E193" s="556"/>
      <c r="F193" s="556"/>
      <c r="G193" s="556"/>
      <c r="H193" s="556"/>
      <c r="I193" s="556"/>
      <c r="J193" s="556"/>
      <c r="K193" s="556"/>
      <c r="L193" s="556"/>
      <c r="M193" s="5"/>
      <c r="N193" s="5"/>
      <c r="O193" s="5"/>
      <c r="P193" s="5"/>
      <c r="Q193" s="5"/>
      <c r="T193" s="124"/>
      <c r="X193" s="222"/>
      <c r="AC193" s="110"/>
    </row>
    <row r="194" spans="1:29" ht="15.75" customHeight="1" x14ac:dyDescent="0.25">
      <c r="A194" s="4"/>
      <c r="B194" s="556"/>
      <c r="C194" s="556"/>
      <c r="D194" s="556"/>
      <c r="E194" s="556"/>
      <c r="F194" s="556"/>
      <c r="G194" s="556"/>
      <c r="H194" s="556"/>
      <c r="I194" s="556"/>
      <c r="J194" s="556"/>
      <c r="K194" s="556"/>
      <c r="L194" s="556"/>
      <c r="M194" s="5"/>
      <c r="N194" s="5"/>
      <c r="O194" s="5"/>
      <c r="P194" s="5"/>
      <c r="Q194" s="5"/>
      <c r="T194" s="124"/>
      <c r="X194" s="222"/>
      <c r="AC194" s="110"/>
    </row>
    <row r="195" spans="1:29" ht="15.75" customHeight="1" x14ac:dyDescent="0.25">
      <c r="A195" s="4"/>
      <c r="B195" s="556"/>
      <c r="C195" s="556"/>
      <c r="D195" s="556"/>
      <c r="E195" s="556"/>
      <c r="F195" s="556"/>
      <c r="G195" s="556"/>
      <c r="H195" s="556"/>
      <c r="I195" s="556"/>
      <c r="J195" s="556"/>
      <c r="K195" s="556"/>
      <c r="L195" s="556"/>
      <c r="M195" s="5"/>
      <c r="N195" s="5"/>
      <c r="O195" s="5"/>
      <c r="P195" s="5"/>
      <c r="Q195" s="5"/>
      <c r="T195" s="124"/>
      <c r="X195" s="222"/>
      <c r="AC195" s="110"/>
    </row>
    <row r="196" spans="1:29" x14ac:dyDescent="0.25">
      <c r="A196" s="4"/>
      <c r="B196" s="556"/>
      <c r="C196" s="556"/>
      <c r="D196" s="556"/>
      <c r="E196" s="556"/>
      <c r="F196" s="556"/>
      <c r="G196" s="556"/>
      <c r="H196" s="556"/>
      <c r="I196" s="556"/>
      <c r="J196" s="556"/>
      <c r="K196" s="556"/>
      <c r="L196" s="556"/>
      <c r="M196" s="5"/>
      <c r="N196" s="5"/>
      <c r="O196" s="5"/>
      <c r="P196" s="5"/>
      <c r="Q196" s="5"/>
      <c r="T196" s="124"/>
      <c r="X196" s="222"/>
      <c r="AC196" s="110"/>
    </row>
    <row r="197" spans="1:29" x14ac:dyDescent="0.25">
      <c r="A197" s="4"/>
      <c r="B197" s="5"/>
      <c r="C197" s="5"/>
      <c r="D197" s="5"/>
      <c r="E197" s="5"/>
      <c r="F197" s="5"/>
      <c r="G197" s="21"/>
      <c r="H197" s="21"/>
      <c r="I197" s="21"/>
      <c r="J197" s="5"/>
      <c r="K197" s="5"/>
      <c r="L197" s="425"/>
      <c r="M197" s="5"/>
      <c r="N197" s="5"/>
      <c r="O197" s="5"/>
      <c r="P197" s="5"/>
      <c r="Q197" s="5"/>
      <c r="T197" s="124"/>
      <c r="X197" s="222"/>
      <c r="AC197" s="110"/>
    </row>
    <row r="198" spans="1:29" ht="15.75" x14ac:dyDescent="0.25">
      <c r="A198" s="4"/>
      <c r="B198" s="561"/>
      <c r="C198" s="561"/>
      <c r="D198" s="561"/>
      <c r="E198" s="561"/>
      <c r="F198" s="561"/>
      <c r="G198" s="561"/>
      <c r="H198" s="428"/>
      <c r="I198" s="428"/>
      <c r="J198" s="428"/>
      <c r="K198" s="428"/>
      <c r="L198" s="103"/>
      <c r="M198" s="5"/>
      <c r="N198" s="5"/>
      <c r="O198" s="5"/>
      <c r="P198" s="5"/>
      <c r="Q198" s="5"/>
      <c r="T198" s="124"/>
      <c r="U198" s="124"/>
      <c r="V198" s="124"/>
      <c r="W198" s="124"/>
      <c r="X198" s="124"/>
      <c r="Y198" s="124"/>
      <c r="Z198" s="124"/>
      <c r="AA198" s="124"/>
      <c r="AB198" s="124"/>
    </row>
    <row r="199" spans="1:29" x14ac:dyDescent="0.25">
      <c r="A199" s="4"/>
      <c r="B199" s="5"/>
      <c r="C199" s="5"/>
      <c r="D199" s="5"/>
      <c r="E199" s="5"/>
      <c r="F199" s="5"/>
      <c r="G199" s="21"/>
      <c r="H199" s="21"/>
      <c r="I199" s="21"/>
      <c r="J199" s="5"/>
      <c r="K199" s="5"/>
      <c r="L199" s="425"/>
      <c r="M199" s="5"/>
      <c r="N199" s="5"/>
      <c r="O199" s="5"/>
      <c r="P199" s="5"/>
      <c r="Q199" s="5"/>
      <c r="T199" s="124"/>
      <c r="U199" s="124"/>
      <c r="V199" s="124"/>
      <c r="W199" s="124"/>
      <c r="X199" s="124"/>
      <c r="Y199" s="124"/>
      <c r="Z199" s="124"/>
      <c r="AA199" s="124"/>
      <c r="AB199" s="124"/>
    </row>
    <row r="200" spans="1:29" x14ac:dyDescent="0.25">
      <c r="A200" s="4"/>
      <c r="B200" s="5"/>
      <c r="C200" s="5"/>
      <c r="D200" s="5"/>
      <c r="E200" s="5"/>
      <c r="F200" s="5"/>
      <c r="G200" s="21"/>
      <c r="H200" s="21"/>
      <c r="I200" s="21"/>
      <c r="J200" s="5"/>
      <c r="K200" s="5"/>
      <c r="L200" s="425"/>
      <c r="M200" s="5"/>
      <c r="N200" s="5"/>
      <c r="O200" s="5"/>
      <c r="P200" s="5"/>
      <c r="Q200" s="5"/>
      <c r="T200" s="124"/>
      <c r="U200" s="124"/>
      <c r="V200" s="124"/>
      <c r="W200" s="124"/>
      <c r="X200" s="124"/>
      <c r="Y200" s="124"/>
      <c r="Z200" s="124"/>
      <c r="AA200" s="124"/>
      <c r="AB200" s="124"/>
    </row>
    <row r="201" spans="1:29" ht="21" x14ac:dyDescent="0.25">
      <c r="A201" s="4"/>
      <c r="B201" s="555"/>
      <c r="C201" s="555"/>
      <c r="D201" s="555"/>
      <c r="E201" s="555"/>
      <c r="F201" s="555"/>
      <c r="G201" s="555"/>
      <c r="H201" s="431"/>
      <c r="I201" s="431"/>
      <c r="J201" s="431"/>
      <c r="K201" s="431"/>
      <c r="L201" s="431"/>
      <c r="M201" s="5"/>
      <c r="N201" s="5"/>
      <c r="O201" s="5"/>
      <c r="P201" s="5"/>
      <c r="Q201" s="5"/>
      <c r="T201" s="124"/>
      <c r="U201" s="124"/>
      <c r="V201" s="124"/>
      <c r="W201" s="124"/>
      <c r="X201" s="124"/>
      <c r="Y201" s="124"/>
      <c r="Z201" s="124"/>
      <c r="AA201" s="124"/>
      <c r="AB201" s="124"/>
    </row>
    <row r="202" spans="1:29" ht="21" x14ac:dyDescent="0.25">
      <c r="A202" s="4"/>
      <c r="B202" s="15"/>
      <c r="C202" s="15"/>
      <c r="D202" s="15"/>
      <c r="E202" s="15"/>
      <c r="F202" s="15"/>
      <c r="G202" s="15"/>
      <c r="H202" s="15"/>
      <c r="I202" s="15"/>
      <c r="J202" s="5"/>
      <c r="K202" s="5"/>
      <c r="L202" s="425"/>
      <c r="M202" s="5"/>
      <c r="N202" s="5"/>
      <c r="O202" s="5"/>
      <c r="P202" s="5"/>
      <c r="Q202" s="5"/>
      <c r="T202" s="124"/>
      <c r="U202" s="124"/>
      <c r="V202" s="124"/>
      <c r="W202" s="124"/>
      <c r="X202" s="124"/>
      <c r="Y202" s="124"/>
      <c r="Z202" s="124"/>
      <c r="AA202" s="124"/>
      <c r="AB202" s="124"/>
    </row>
    <row r="203" spans="1:29" ht="15" customHeight="1" x14ac:dyDescent="0.25">
      <c r="A203" s="4"/>
      <c r="B203" s="552"/>
      <c r="C203" s="552"/>
      <c r="D203" s="552"/>
      <c r="E203" s="5"/>
      <c r="F203" s="552"/>
      <c r="G203" s="552"/>
      <c r="H203" s="430"/>
      <c r="I203" s="430"/>
      <c r="J203" s="552"/>
      <c r="K203" s="552"/>
      <c r="L203" s="430"/>
      <c r="M203" s="5"/>
      <c r="N203" s="5"/>
      <c r="O203" s="5"/>
      <c r="P203" s="5"/>
      <c r="Q203" s="5"/>
      <c r="T203" s="124"/>
      <c r="U203" s="124"/>
      <c r="V203" s="124"/>
      <c r="W203" s="124"/>
      <c r="X203" s="124"/>
      <c r="Y203" s="124"/>
      <c r="Z203" s="124"/>
      <c r="AA203" s="124"/>
      <c r="AB203" s="124"/>
    </row>
    <row r="204" spans="1:29" x14ac:dyDescent="0.25">
      <c r="A204" s="4"/>
      <c r="B204" s="552"/>
      <c r="C204" s="552"/>
      <c r="D204" s="552"/>
      <c r="E204" s="5"/>
      <c r="F204" s="552"/>
      <c r="G204" s="552"/>
      <c r="H204" s="430"/>
      <c r="I204" s="430"/>
      <c r="J204" s="552"/>
      <c r="K204" s="552"/>
      <c r="L204" s="430"/>
      <c r="M204" s="5"/>
      <c r="N204" s="5"/>
      <c r="O204" s="5"/>
      <c r="P204" s="5"/>
      <c r="Q204" s="5"/>
      <c r="T204" s="124"/>
      <c r="U204" s="124"/>
      <c r="V204" s="124"/>
      <c r="W204" s="124"/>
      <c r="X204" s="124"/>
      <c r="Y204" s="124"/>
      <c r="Z204" s="124"/>
      <c r="AA204" s="124"/>
      <c r="AB204" s="124"/>
    </row>
    <row r="205" spans="1:29" x14ac:dyDescent="0.25">
      <c r="A205" s="4"/>
      <c r="B205" s="430"/>
      <c r="C205" s="430"/>
      <c r="D205" s="430"/>
      <c r="E205" s="5"/>
      <c r="F205" s="430"/>
      <c r="G205" s="430"/>
      <c r="H205" s="430"/>
      <c r="I205" s="430"/>
      <c r="J205" s="430"/>
      <c r="K205" s="430"/>
      <c r="L205" s="430"/>
      <c r="M205" s="5"/>
      <c r="N205" s="5"/>
      <c r="O205" s="5"/>
      <c r="P205" s="5"/>
      <c r="Q205" s="5"/>
      <c r="T205" s="124"/>
      <c r="U205" s="124"/>
      <c r="V205" s="124"/>
      <c r="W205" s="124"/>
      <c r="X205" s="124"/>
      <c r="Y205" s="124"/>
      <c r="Z205" s="124"/>
      <c r="AA205" s="124"/>
      <c r="AB205" s="124"/>
    </row>
    <row r="206" spans="1:29" ht="15.75" customHeight="1" x14ac:dyDescent="0.25">
      <c r="A206" s="4"/>
      <c r="B206" s="447"/>
      <c r="C206" s="447"/>
      <c r="D206" s="447"/>
      <c r="E206" s="5"/>
      <c r="F206" s="447"/>
      <c r="G206" s="447"/>
      <c r="H206" s="426"/>
      <c r="I206" s="426"/>
      <c r="J206" s="447"/>
      <c r="K206" s="447"/>
      <c r="L206" s="31"/>
      <c r="M206" s="5"/>
      <c r="N206" s="5"/>
      <c r="O206" s="5"/>
      <c r="P206" s="5"/>
      <c r="Q206" s="5"/>
      <c r="T206" s="124"/>
      <c r="U206" s="124"/>
      <c r="V206" s="124"/>
      <c r="W206" s="124"/>
      <c r="X206" s="124"/>
      <c r="Y206" s="124"/>
      <c r="Z206" s="124"/>
      <c r="AA206" s="124"/>
      <c r="AB206" s="124"/>
    </row>
    <row r="207" spans="1:29" x14ac:dyDescent="0.25">
      <c r="A207" s="4"/>
      <c r="B207" s="559"/>
      <c r="C207" s="559"/>
      <c r="D207" s="559"/>
      <c r="E207" s="5"/>
      <c r="F207" s="559"/>
      <c r="G207" s="559"/>
      <c r="H207" s="427"/>
      <c r="I207" s="427"/>
      <c r="J207" s="559"/>
      <c r="K207" s="559"/>
      <c r="L207" s="104"/>
      <c r="M207" s="5"/>
      <c r="N207" s="5"/>
      <c r="O207" s="5"/>
      <c r="P207" s="5"/>
      <c r="Q207" s="5"/>
      <c r="T207" s="124"/>
      <c r="U207" s="124"/>
      <c r="V207" s="124"/>
      <c r="W207" s="124"/>
      <c r="X207" s="124"/>
      <c r="Y207" s="124"/>
      <c r="Z207" s="124"/>
      <c r="AA207" s="124"/>
      <c r="AB207" s="124"/>
    </row>
    <row r="208" spans="1:29" x14ac:dyDescent="0.25">
      <c r="A208" s="4"/>
      <c r="B208" s="12"/>
      <c r="C208" s="12"/>
      <c r="D208" s="12"/>
      <c r="E208" s="5"/>
      <c r="F208" s="12"/>
      <c r="G208" s="12"/>
      <c r="H208" s="12"/>
      <c r="I208" s="12"/>
      <c r="J208" s="12"/>
      <c r="K208" s="12"/>
      <c r="L208" s="425"/>
      <c r="M208" s="5"/>
      <c r="N208" s="5"/>
      <c r="O208" s="5"/>
      <c r="P208" s="5"/>
      <c r="Q208" s="5"/>
      <c r="T208" s="124"/>
      <c r="U208" s="124"/>
      <c r="V208" s="124"/>
      <c r="W208" s="124"/>
      <c r="X208" s="124"/>
      <c r="Y208" s="124"/>
      <c r="Z208" s="124"/>
      <c r="AA208" s="124"/>
      <c r="AB208" s="124"/>
    </row>
    <row r="209" spans="1:28" ht="15.75" customHeight="1" x14ac:dyDescent="0.25">
      <c r="A209" s="4"/>
      <c r="B209" s="447"/>
      <c r="C209" s="447"/>
      <c r="D209" s="447"/>
      <c r="E209" s="5"/>
      <c r="F209" s="447"/>
      <c r="G209" s="447"/>
      <c r="H209" s="426"/>
      <c r="I209" s="426"/>
      <c r="J209" s="447"/>
      <c r="K209" s="447"/>
      <c r="L209" s="31"/>
      <c r="M209" s="5"/>
      <c r="N209" s="5"/>
      <c r="O209" s="5"/>
      <c r="P209" s="5"/>
      <c r="Q209" s="5"/>
      <c r="T209" s="124"/>
      <c r="U209" s="124"/>
      <c r="V209" s="124"/>
      <c r="W209" s="124"/>
      <c r="X209" s="124"/>
      <c r="Y209" s="124"/>
      <c r="Z209" s="124"/>
      <c r="AA209" s="124"/>
      <c r="AB209" s="124"/>
    </row>
    <row r="210" spans="1:28" x14ac:dyDescent="0.25">
      <c r="A210" s="4"/>
      <c r="B210" s="559"/>
      <c r="C210" s="559"/>
      <c r="D210" s="559"/>
      <c r="E210" s="5"/>
      <c r="F210" s="559"/>
      <c r="G210" s="559"/>
      <c r="H210" s="427"/>
      <c r="I210" s="427"/>
      <c r="J210" s="559"/>
      <c r="K210" s="559"/>
      <c r="L210" s="104"/>
      <c r="M210" s="5"/>
      <c r="N210" s="5"/>
      <c r="O210" s="5"/>
      <c r="P210" s="5"/>
      <c r="Q210" s="5"/>
      <c r="T210" s="124"/>
      <c r="U210" s="124"/>
      <c r="V210" s="124"/>
      <c r="W210" s="124"/>
      <c r="X210" s="124"/>
      <c r="Y210" s="124"/>
      <c r="Z210" s="124"/>
      <c r="AA210" s="124"/>
      <c r="AB210" s="124"/>
    </row>
    <row r="211" spans="1:28" x14ac:dyDescent="0.25">
      <c r="A211" s="4"/>
      <c r="B211" s="12"/>
      <c r="C211" s="12"/>
      <c r="D211" s="12"/>
      <c r="E211" s="5"/>
      <c r="F211" s="12"/>
      <c r="G211" s="12"/>
      <c r="H211" s="12"/>
      <c r="I211" s="12"/>
      <c r="J211" s="12"/>
      <c r="K211" s="12"/>
      <c r="L211" s="425"/>
      <c r="M211" s="5"/>
      <c r="N211" s="5"/>
      <c r="O211" s="5"/>
      <c r="P211" s="5"/>
      <c r="Q211" s="5"/>
      <c r="T211" s="124"/>
      <c r="U211" s="124"/>
      <c r="V211" s="124"/>
      <c r="W211" s="124"/>
      <c r="X211" s="124"/>
      <c r="Y211" s="124"/>
      <c r="Z211" s="124"/>
      <c r="AA211" s="124"/>
      <c r="AB211" s="124"/>
    </row>
    <row r="212" spans="1:28" ht="15.75" customHeight="1" x14ac:dyDescent="0.25">
      <c r="A212" s="4"/>
      <c r="B212" s="550"/>
      <c r="C212" s="550"/>
      <c r="D212" s="550"/>
      <c r="E212" s="5"/>
      <c r="F212" s="550"/>
      <c r="G212" s="550"/>
      <c r="H212" s="429"/>
      <c r="I212" s="429"/>
      <c r="J212" s="550"/>
      <c r="K212" s="550"/>
      <c r="L212" s="430"/>
      <c r="M212" s="5"/>
      <c r="N212" s="5"/>
      <c r="O212" s="5"/>
      <c r="P212" s="5"/>
      <c r="Q212" s="5"/>
      <c r="T212" s="124"/>
      <c r="U212" s="124"/>
      <c r="V212" s="124"/>
      <c r="W212" s="124"/>
      <c r="X212" s="124"/>
      <c r="Y212" s="124"/>
      <c r="Z212" s="124"/>
      <c r="AA212" s="124"/>
      <c r="AB212" s="124"/>
    </row>
    <row r="213" spans="1:28" x14ac:dyDescent="0.25">
      <c r="A213" s="4"/>
      <c r="B213" s="559"/>
      <c r="C213" s="559"/>
      <c r="D213" s="559"/>
      <c r="E213" s="5"/>
      <c r="F213" s="559"/>
      <c r="G213" s="559"/>
      <c r="H213" s="427"/>
      <c r="I213" s="427"/>
      <c r="J213" s="559"/>
      <c r="K213" s="559"/>
      <c r="L213" s="104"/>
      <c r="M213" s="5"/>
      <c r="N213" s="5"/>
      <c r="O213" s="5"/>
      <c r="P213" s="5"/>
      <c r="Q213" s="5"/>
      <c r="T213" s="124"/>
      <c r="U213" s="124"/>
      <c r="V213" s="124"/>
      <c r="W213" s="124"/>
      <c r="X213" s="124"/>
      <c r="Y213" s="124"/>
      <c r="Z213" s="124"/>
      <c r="AA213" s="124"/>
      <c r="AB213" s="124"/>
    </row>
    <row r="214" spans="1:28" x14ac:dyDescent="0.25">
      <c r="A214" s="4"/>
      <c r="B214" s="12"/>
      <c r="C214" s="12"/>
      <c r="D214" s="12"/>
      <c r="E214" s="5"/>
      <c r="F214" s="5"/>
      <c r="G214" s="5"/>
      <c r="H214" s="5"/>
      <c r="I214" s="5"/>
      <c r="J214" s="12"/>
      <c r="K214" s="5"/>
      <c r="L214" s="425"/>
      <c r="M214" s="5"/>
      <c r="N214" s="5"/>
      <c r="O214" s="5"/>
      <c r="P214" s="5"/>
      <c r="Q214" s="5"/>
      <c r="T214" s="124"/>
      <c r="U214" s="124"/>
      <c r="V214" s="124"/>
      <c r="W214" s="124"/>
      <c r="X214" s="124"/>
      <c r="Y214" s="124"/>
      <c r="Z214" s="124"/>
      <c r="AA214" s="124"/>
      <c r="AB214" s="124"/>
    </row>
    <row r="215" spans="1:28" x14ac:dyDescent="0.25">
      <c r="A215" s="4"/>
      <c r="B215" s="560"/>
      <c r="C215" s="560"/>
      <c r="D215" s="560"/>
      <c r="E215" s="5"/>
      <c r="F215" s="5"/>
      <c r="G215" s="5"/>
      <c r="H215" s="5"/>
      <c r="I215" s="5"/>
      <c r="J215" s="12"/>
      <c r="K215" s="5"/>
      <c r="L215" s="425"/>
      <c r="M215" s="5"/>
      <c r="N215" s="5"/>
      <c r="O215" s="5"/>
      <c r="P215" s="5"/>
      <c r="Q215" s="5"/>
      <c r="T215" s="124"/>
      <c r="U215" s="124"/>
      <c r="V215" s="124"/>
      <c r="W215" s="124"/>
      <c r="X215" s="124"/>
      <c r="Y215" s="124"/>
      <c r="Z215" s="124"/>
      <c r="AA215" s="124"/>
      <c r="AB215" s="124"/>
    </row>
    <row r="216" spans="1:28" x14ac:dyDescent="0.25">
      <c r="A216" s="4"/>
      <c r="B216" s="557"/>
      <c r="C216" s="557"/>
      <c r="D216" s="557"/>
      <c r="E216" s="5"/>
      <c r="F216" s="5"/>
      <c r="G216" s="5"/>
      <c r="H216" s="5"/>
      <c r="I216" s="5"/>
      <c r="J216" s="5"/>
      <c r="K216" s="5"/>
      <c r="L216" s="425"/>
      <c r="M216" s="5"/>
      <c r="N216" s="5"/>
      <c r="O216" s="5"/>
      <c r="P216" s="5"/>
      <c r="Q216" s="5"/>
      <c r="T216" s="124"/>
      <c r="U216" s="124"/>
      <c r="V216" s="124"/>
      <c r="W216" s="124"/>
      <c r="X216" s="124"/>
      <c r="Y216" s="124"/>
      <c r="Z216" s="124"/>
      <c r="AA216" s="124"/>
      <c r="AB216" s="124"/>
    </row>
    <row r="217" spans="1:28" x14ac:dyDescent="0.25">
      <c r="A217" s="4"/>
      <c r="B217" s="12"/>
      <c r="C217" s="12"/>
      <c r="D217" s="12"/>
      <c r="E217" s="12"/>
      <c r="F217" s="12"/>
      <c r="G217" s="12"/>
      <c r="H217" s="12"/>
      <c r="I217" s="12"/>
      <c r="J217" s="5"/>
      <c r="K217" s="5"/>
      <c r="L217" s="425"/>
      <c r="M217" s="5"/>
      <c r="N217" s="5"/>
      <c r="O217" s="5"/>
      <c r="P217" s="5"/>
      <c r="Q217" s="5"/>
      <c r="T217" s="124"/>
      <c r="U217" s="124"/>
      <c r="V217" s="124"/>
      <c r="W217" s="124"/>
      <c r="X217" s="124"/>
      <c r="Y217" s="124"/>
      <c r="Z217" s="124"/>
      <c r="AA217" s="124"/>
      <c r="AB217" s="124"/>
    </row>
    <row r="218" spans="1:28" x14ac:dyDescent="0.25">
      <c r="A218" s="4"/>
      <c r="B218" s="550"/>
      <c r="C218" s="550"/>
      <c r="D218" s="550"/>
      <c r="E218" s="550"/>
      <c r="F218" s="550"/>
      <c r="G218" s="550"/>
      <c r="H218" s="429"/>
      <c r="I218" s="429"/>
      <c r="J218" s="429"/>
      <c r="K218" s="429"/>
      <c r="L218" s="430"/>
      <c r="M218" s="5"/>
      <c r="N218" s="5"/>
      <c r="O218" s="5"/>
      <c r="P218" s="5"/>
      <c r="Q218" s="5"/>
      <c r="T218" s="124"/>
      <c r="U218" s="124"/>
      <c r="V218" s="124"/>
      <c r="W218" s="124"/>
      <c r="X218" s="124"/>
      <c r="Y218" s="124"/>
      <c r="Z218" s="124"/>
      <c r="AA218" s="124"/>
      <c r="AB218" s="124"/>
    </row>
    <row r="219" spans="1:28" ht="15.75" thickBot="1" x14ac:dyDescent="0.3">
      <c r="A219" s="4"/>
      <c r="B219" s="18"/>
      <c r="C219" s="18"/>
      <c r="D219" s="18"/>
      <c r="E219" s="18"/>
      <c r="F219" s="18"/>
      <c r="G219" s="18"/>
      <c r="H219" s="18"/>
      <c r="I219" s="18"/>
      <c r="J219" s="19"/>
      <c r="K219" s="33"/>
      <c r="L219" s="107"/>
      <c r="M219" s="19"/>
      <c r="N219" s="5"/>
      <c r="O219" s="5"/>
      <c r="P219" s="5"/>
      <c r="Q219" s="5"/>
      <c r="T219" s="124"/>
      <c r="U219" s="124"/>
      <c r="V219" s="124"/>
      <c r="W219" s="124"/>
      <c r="X219" s="124"/>
      <c r="Y219" s="124"/>
      <c r="Z219" s="124"/>
      <c r="AA219" s="124"/>
      <c r="AB219" s="124"/>
    </row>
    <row r="220" spans="1:28" ht="15.75" thickBot="1" x14ac:dyDescent="0.3">
      <c r="A220" s="4"/>
      <c r="B220" s="18"/>
      <c r="C220" s="18"/>
      <c r="D220" s="18"/>
      <c r="E220" s="18"/>
      <c r="F220" s="18"/>
      <c r="G220" s="18"/>
      <c r="H220" s="18"/>
      <c r="I220" s="19"/>
      <c r="J220" s="33"/>
      <c r="K220" s="107"/>
      <c r="L220" s="19"/>
      <c r="M220" s="5"/>
      <c r="N220" s="5"/>
      <c r="O220" s="5"/>
      <c r="P220" s="5"/>
      <c r="T220" s="124"/>
      <c r="U220" s="124"/>
      <c r="V220" s="124"/>
      <c r="W220" s="124"/>
      <c r="X220" s="124"/>
      <c r="Y220" s="124"/>
      <c r="Z220" s="124"/>
      <c r="AA220" s="124"/>
      <c r="AB220" s="124"/>
    </row>
    <row r="221" spans="1:28" x14ac:dyDescent="0.25">
      <c r="A221" s="4"/>
      <c r="T221" s="124"/>
      <c r="U221" s="124"/>
      <c r="V221" s="124"/>
      <c r="W221" s="124"/>
      <c r="X221" s="124"/>
      <c r="Y221" s="124"/>
      <c r="Z221" s="124"/>
      <c r="AA221" s="124"/>
      <c r="AB221" s="124"/>
    </row>
    <row r="222" spans="1:28" x14ac:dyDescent="0.25">
      <c r="A222" s="4"/>
      <c r="T222" s="124"/>
      <c r="U222" s="124"/>
      <c r="V222" s="124"/>
      <c r="W222" s="124"/>
      <c r="X222" s="124"/>
      <c r="Y222" s="124"/>
      <c r="Z222" s="124"/>
      <c r="AA222" s="124"/>
      <c r="AB222" s="124"/>
    </row>
    <row r="223" spans="1:28" x14ac:dyDescent="0.25">
      <c r="A223" s="4"/>
      <c r="T223" s="124"/>
      <c r="U223" s="124"/>
      <c r="V223" s="124"/>
      <c r="W223" s="124"/>
      <c r="X223" s="124"/>
      <c r="Y223" s="124"/>
      <c r="Z223" s="124"/>
      <c r="AA223" s="124"/>
      <c r="AB223" s="124"/>
    </row>
    <row r="224" spans="1:28" ht="15" customHeight="1" x14ac:dyDescent="0.25">
      <c r="A224" s="4"/>
      <c r="T224" s="124"/>
      <c r="U224" s="124"/>
      <c r="V224" s="124"/>
      <c r="W224" s="124"/>
      <c r="X224" s="124"/>
      <c r="Y224" s="124"/>
      <c r="Z224" s="124"/>
      <c r="AA224" s="124"/>
      <c r="AB224" s="124"/>
    </row>
    <row r="225" spans="1:28" x14ac:dyDescent="0.25">
      <c r="A225" s="4"/>
      <c r="T225" s="124"/>
      <c r="U225" s="124"/>
      <c r="V225" s="124"/>
      <c r="W225" s="124"/>
      <c r="X225" s="124"/>
      <c r="Y225" s="124"/>
      <c r="Z225" s="124"/>
      <c r="AA225" s="124"/>
      <c r="AB225" s="124"/>
    </row>
    <row r="226" spans="1:28" x14ac:dyDescent="0.25">
      <c r="A226" s="4"/>
      <c r="T226" s="124"/>
      <c r="U226" s="124"/>
      <c r="V226" s="124"/>
      <c r="W226" s="124"/>
      <c r="X226" s="124"/>
      <c r="Y226" s="124"/>
      <c r="Z226" s="124"/>
      <c r="AA226" s="124"/>
      <c r="AB226" s="124"/>
    </row>
    <row r="227" spans="1:28" x14ac:dyDescent="0.25">
      <c r="A227" s="4"/>
      <c r="T227" s="124"/>
      <c r="U227" s="124"/>
      <c r="V227" s="124"/>
      <c r="W227" s="124"/>
      <c r="X227" s="124"/>
      <c r="Y227" s="124"/>
      <c r="Z227" s="124"/>
      <c r="AA227" s="124"/>
      <c r="AB227" s="124"/>
    </row>
    <row r="228" spans="1:28" x14ac:dyDescent="0.25">
      <c r="A228" s="4"/>
      <c r="T228" s="124"/>
      <c r="U228" s="124"/>
      <c r="V228" s="124"/>
      <c r="W228" s="124"/>
      <c r="X228" s="124"/>
      <c r="Y228" s="124"/>
      <c r="Z228" s="124"/>
      <c r="AA228" s="124"/>
      <c r="AB228" s="124"/>
    </row>
    <row r="229" spans="1:28" x14ac:dyDescent="0.25">
      <c r="A229" s="4"/>
      <c r="T229" s="124"/>
      <c r="U229" s="124"/>
      <c r="V229" s="124"/>
      <c r="W229" s="124"/>
      <c r="X229" s="124"/>
      <c r="Y229" s="124"/>
      <c r="Z229" s="124"/>
      <c r="AA229" s="124"/>
      <c r="AB229" s="124"/>
    </row>
    <row r="230" spans="1:28" x14ac:dyDescent="0.25">
      <c r="A230" s="4"/>
      <c r="T230" s="124"/>
      <c r="U230" s="124"/>
      <c r="V230" s="124"/>
      <c r="W230" s="124"/>
      <c r="X230" s="124"/>
      <c r="Y230" s="124"/>
      <c r="Z230" s="124"/>
      <c r="AA230" s="124"/>
      <c r="AB230" s="124"/>
    </row>
    <row r="231" spans="1:28" x14ac:dyDescent="0.25">
      <c r="A231" s="4"/>
      <c r="K231" s="124"/>
      <c r="T231" s="124"/>
      <c r="U231" s="124"/>
      <c r="V231" s="124"/>
      <c r="W231" s="124"/>
      <c r="X231" s="124"/>
      <c r="Y231" s="124"/>
      <c r="Z231" s="124"/>
      <c r="AA231" s="124"/>
      <c r="AB231" s="124"/>
    </row>
    <row r="232" spans="1:28" x14ac:dyDescent="0.25">
      <c r="A232" s="4"/>
      <c r="K232" s="124"/>
      <c r="T232" s="124"/>
      <c r="U232" s="124"/>
      <c r="V232" s="124"/>
      <c r="W232" s="124"/>
      <c r="X232" s="124"/>
      <c r="Y232" s="124"/>
      <c r="Z232" s="124"/>
      <c r="AA232" s="124"/>
      <c r="AB232" s="124"/>
    </row>
    <row r="233" spans="1:28" x14ac:dyDescent="0.25">
      <c r="A233" s="4"/>
      <c r="K233" s="124"/>
      <c r="T233" s="124"/>
      <c r="U233" s="124"/>
      <c r="V233" s="124"/>
      <c r="W233" s="124"/>
      <c r="X233" s="124"/>
      <c r="Y233" s="124"/>
      <c r="Z233" s="124"/>
      <c r="AA233" s="124"/>
      <c r="AB233" s="124"/>
    </row>
    <row r="234" spans="1:28" x14ac:dyDescent="0.25">
      <c r="A234" s="4"/>
      <c r="K234" s="124"/>
      <c r="T234" s="124"/>
      <c r="U234" s="124"/>
      <c r="V234" s="124"/>
      <c r="W234" s="124"/>
      <c r="X234" s="124"/>
      <c r="Y234" s="124"/>
      <c r="Z234" s="124"/>
      <c r="AA234" s="124"/>
      <c r="AB234" s="124"/>
    </row>
    <row r="235" spans="1:28" x14ac:dyDescent="0.25">
      <c r="A235" s="4"/>
      <c r="K235" s="124"/>
      <c r="T235" s="124"/>
      <c r="U235" s="124"/>
      <c r="V235" s="124"/>
      <c r="W235" s="124"/>
      <c r="X235" s="124"/>
      <c r="Y235" s="124"/>
      <c r="Z235" s="124"/>
      <c r="AA235" s="124"/>
      <c r="AB235" s="124"/>
    </row>
    <row r="236" spans="1:28" x14ac:dyDescent="0.25">
      <c r="A236" s="4"/>
      <c r="K236" s="124"/>
      <c r="T236" s="124"/>
      <c r="U236" s="124"/>
      <c r="V236" s="124"/>
      <c r="W236" s="124"/>
      <c r="X236" s="124"/>
      <c r="Y236" s="124"/>
      <c r="Z236" s="124"/>
      <c r="AA236" s="124"/>
      <c r="AB236" s="124"/>
    </row>
    <row r="237" spans="1:28" x14ac:dyDescent="0.25">
      <c r="A237" s="4"/>
      <c r="K237" s="124"/>
      <c r="T237" s="124"/>
      <c r="U237" s="124"/>
      <c r="V237" s="124"/>
      <c r="W237" s="124"/>
      <c r="X237" s="124"/>
      <c r="Y237" s="124"/>
      <c r="Z237" s="124"/>
      <c r="AA237" s="124"/>
      <c r="AB237" s="124"/>
    </row>
    <row r="238" spans="1:28" x14ac:dyDescent="0.25">
      <c r="A238" s="4"/>
      <c r="K238" s="124"/>
      <c r="T238" s="124"/>
      <c r="U238" s="124"/>
      <c r="V238" s="124"/>
      <c r="W238" s="124"/>
      <c r="X238" s="124"/>
      <c r="Y238" s="124"/>
      <c r="Z238" s="124"/>
      <c r="AA238" s="124"/>
      <c r="AB238" s="124"/>
    </row>
    <row r="239" spans="1:28" x14ac:dyDescent="0.25">
      <c r="A239" s="4"/>
      <c r="K239" s="124"/>
      <c r="T239" s="124"/>
      <c r="U239" s="124"/>
      <c r="V239" s="124"/>
      <c r="W239" s="124"/>
      <c r="X239" s="124"/>
      <c r="Y239" s="124"/>
      <c r="Z239" s="124"/>
      <c r="AA239" s="124"/>
      <c r="AB239" s="124"/>
    </row>
    <row r="240" spans="1:28" x14ac:dyDescent="0.25">
      <c r="A240" s="4"/>
      <c r="K240" s="124"/>
      <c r="T240" s="124"/>
      <c r="U240" s="124"/>
      <c r="V240" s="124"/>
      <c r="W240" s="124"/>
      <c r="X240" s="124"/>
      <c r="Y240" s="124"/>
      <c r="Z240" s="124"/>
      <c r="AA240" s="124"/>
      <c r="AB240" s="124"/>
    </row>
    <row r="241" spans="1:28" x14ac:dyDescent="0.25">
      <c r="A241" s="4"/>
      <c r="K241" s="124"/>
      <c r="T241" s="124"/>
      <c r="U241" s="124"/>
      <c r="V241" s="124"/>
      <c r="W241" s="124"/>
      <c r="X241" s="124"/>
      <c r="Y241" s="124"/>
      <c r="Z241" s="124"/>
      <c r="AA241" s="124"/>
      <c r="AB241" s="124"/>
    </row>
    <row r="242" spans="1:28" x14ac:dyDescent="0.25">
      <c r="A242" s="4"/>
      <c r="K242" s="124"/>
      <c r="T242" s="124"/>
      <c r="U242" s="124"/>
      <c r="V242" s="124"/>
      <c r="W242" s="124"/>
      <c r="X242" s="124"/>
      <c r="Y242" s="124"/>
      <c r="Z242" s="124"/>
      <c r="AA242" s="124"/>
      <c r="AB242" s="124"/>
    </row>
    <row r="243" spans="1:28" x14ac:dyDescent="0.25">
      <c r="A243" s="4"/>
      <c r="K243" s="124"/>
      <c r="T243" s="124"/>
      <c r="U243" s="124"/>
      <c r="V243" s="124"/>
      <c r="W243" s="124"/>
      <c r="X243" s="124"/>
      <c r="Y243" s="124"/>
      <c r="Z243" s="124"/>
      <c r="AA243" s="124"/>
      <c r="AB243" s="124"/>
    </row>
    <row r="244" spans="1:28" x14ac:dyDescent="0.25">
      <c r="A244" s="4"/>
      <c r="K244" s="124"/>
      <c r="T244" s="124"/>
      <c r="U244" s="124"/>
      <c r="V244" s="124"/>
      <c r="W244" s="124"/>
      <c r="X244" s="124"/>
      <c r="Y244" s="124"/>
      <c r="Z244" s="124"/>
      <c r="AA244" s="124"/>
      <c r="AB244" s="124"/>
    </row>
    <row r="245" spans="1:28" x14ac:dyDescent="0.25">
      <c r="A245" s="4"/>
      <c r="K245" s="124"/>
      <c r="T245" s="124"/>
      <c r="U245" s="124"/>
      <c r="V245" s="124"/>
      <c r="W245" s="124"/>
      <c r="X245" s="124"/>
      <c r="Y245" s="124"/>
      <c r="Z245" s="124"/>
      <c r="AA245" s="124"/>
      <c r="AB245" s="124"/>
    </row>
    <row r="246" spans="1:28" x14ac:dyDescent="0.25">
      <c r="A246" s="4"/>
      <c r="K246" s="124"/>
      <c r="T246" s="124"/>
      <c r="U246" s="124"/>
      <c r="V246" s="124"/>
      <c r="W246" s="124"/>
      <c r="X246" s="124"/>
      <c r="Y246" s="124"/>
      <c r="Z246" s="124"/>
      <c r="AA246" s="124"/>
      <c r="AB246" s="124"/>
    </row>
    <row r="247" spans="1:28" x14ac:dyDescent="0.25">
      <c r="A247" s="4"/>
      <c r="K247" s="124"/>
      <c r="T247" s="124"/>
      <c r="U247" s="124"/>
      <c r="V247" s="124"/>
      <c r="W247" s="124"/>
      <c r="X247" s="124"/>
      <c r="Y247" s="124"/>
      <c r="Z247" s="124"/>
      <c r="AA247" s="124"/>
      <c r="AB247" s="124"/>
    </row>
    <row r="248" spans="1:28" x14ac:dyDescent="0.25">
      <c r="A248" s="4"/>
      <c r="K248" s="124"/>
      <c r="T248" s="124"/>
      <c r="U248" s="124"/>
      <c r="V248" s="124"/>
      <c r="W248" s="124"/>
      <c r="X248" s="124"/>
      <c r="Y248" s="124"/>
      <c r="Z248" s="124"/>
      <c r="AA248" s="124"/>
      <c r="AB248" s="124"/>
    </row>
    <row r="249" spans="1:28" x14ac:dyDescent="0.25">
      <c r="A249" s="4"/>
      <c r="K249" s="124"/>
      <c r="T249" s="124"/>
      <c r="U249" s="124"/>
      <c r="V249" s="124"/>
      <c r="W249" s="124"/>
      <c r="X249" s="124"/>
      <c r="Y249" s="124"/>
      <c r="Z249" s="124"/>
      <c r="AA249" s="124"/>
      <c r="AB249" s="124"/>
    </row>
    <row r="250" spans="1:28" x14ac:dyDescent="0.25">
      <c r="A250" s="4"/>
      <c r="K250" s="124"/>
      <c r="T250" s="124"/>
      <c r="U250" s="124"/>
      <c r="V250" s="124"/>
      <c r="W250" s="124"/>
      <c r="X250" s="124"/>
      <c r="Y250" s="124"/>
      <c r="Z250" s="124"/>
      <c r="AA250" s="124"/>
      <c r="AB250" s="124"/>
    </row>
    <row r="251" spans="1:28" x14ac:dyDescent="0.25">
      <c r="A251" s="4"/>
      <c r="K251" s="124"/>
      <c r="T251" s="124"/>
      <c r="U251" s="124"/>
      <c r="V251" s="124"/>
      <c r="W251" s="124"/>
      <c r="X251" s="124"/>
      <c r="Y251" s="124"/>
      <c r="Z251" s="124"/>
      <c r="AA251" s="124"/>
      <c r="AB251" s="124"/>
    </row>
    <row r="5137" spans="7:28" x14ac:dyDescent="0.25">
      <c r="G5137" s="32"/>
      <c r="H5137" s="32"/>
      <c r="K5137" s="124"/>
      <c r="T5137" s="124"/>
      <c r="U5137" s="124"/>
      <c r="V5137" s="124"/>
      <c r="W5137" s="124"/>
      <c r="X5137" s="124"/>
      <c r="Y5137" s="124"/>
      <c r="Z5137" s="124"/>
      <c r="AA5137" s="124"/>
      <c r="AB5137" s="124"/>
    </row>
    <row r="5138" spans="7:28" x14ac:dyDescent="0.25">
      <c r="G5138" s="32"/>
      <c r="H5138" s="32"/>
      <c r="K5138" s="124"/>
      <c r="T5138" s="124"/>
      <c r="U5138" s="124"/>
      <c r="V5138" s="124"/>
      <c r="W5138" s="124"/>
      <c r="X5138" s="124"/>
      <c r="Y5138" s="124"/>
      <c r="Z5138" s="124"/>
      <c r="AA5138" s="124"/>
      <c r="AB5138" s="124"/>
    </row>
    <row r="5139" spans="7:28" x14ac:dyDescent="0.25">
      <c r="G5139" s="32"/>
      <c r="H5139" s="32"/>
      <c r="K5139" s="124"/>
      <c r="T5139" s="124"/>
      <c r="U5139" s="124"/>
      <c r="V5139" s="124"/>
      <c r="W5139" s="124"/>
      <c r="X5139" s="124"/>
      <c r="Y5139" s="124"/>
      <c r="Z5139" s="124"/>
      <c r="AA5139" s="124"/>
      <c r="AB5139" s="124"/>
    </row>
    <row r="5140" spans="7:28" x14ac:dyDescent="0.25">
      <c r="G5140" s="32"/>
      <c r="H5140" s="32"/>
      <c r="K5140" s="124"/>
      <c r="T5140" s="124"/>
      <c r="U5140" s="124"/>
      <c r="V5140" s="124"/>
      <c r="W5140" s="124"/>
      <c r="X5140" s="124"/>
      <c r="Y5140" s="124"/>
      <c r="Z5140" s="124"/>
      <c r="AA5140" s="124"/>
      <c r="AB5140" s="124"/>
    </row>
    <row r="5141" spans="7:28" x14ac:dyDescent="0.25">
      <c r="G5141" s="32"/>
      <c r="H5141" s="32"/>
      <c r="K5141" s="124"/>
      <c r="T5141" s="124"/>
      <c r="U5141" s="124"/>
      <c r="V5141" s="124"/>
      <c r="W5141" s="124"/>
      <c r="X5141" s="124"/>
      <c r="Y5141" s="124"/>
      <c r="Z5141" s="124"/>
      <c r="AA5141" s="124"/>
      <c r="AB5141" s="124"/>
    </row>
    <row r="5142" spans="7:28" x14ac:dyDescent="0.25">
      <c r="G5142" s="32"/>
      <c r="H5142" s="32"/>
      <c r="K5142" s="124"/>
      <c r="T5142" s="124"/>
      <c r="U5142" s="124"/>
      <c r="V5142" s="124"/>
      <c r="W5142" s="124"/>
      <c r="X5142" s="124"/>
      <c r="Y5142" s="124"/>
      <c r="Z5142" s="124"/>
      <c r="AA5142" s="124"/>
      <c r="AB5142" s="124"/>
    </row>
    <row r="5143" spans="7:28" x14ac:dyDescent="0.25">
      <c r="G5143" s="32"/>
      <c r="H5143" s="32"/>
      <c r="K5143" s="124"/>
      <c r="T5143" s="124"/>
      <c r="U5143" s="124"/>
      <c r="V5143" s="124"/>
      <c r="W5143" s="124"/>
      <c r="X5143" s="124"/>
      <c r="Y5143" s="124"/>
      <c r="Z5143" s="124"/>
      <c r="AA5143" s="124"/>
      <c r="AB5143" s="124"/>
    </row>
  </sheetData>
  <sheetProtection password="DA71" sheet="1" objects="1" scenarios="1"/>
  <mergeCells count="53">
    <mergeCell ref="K17:M22"/>
    <mergeCell ref="B19:D19"/>
    <mergeCell ref="E19:G19"/>
    <mergeCell ref="B22:G22"/>
    <mergeCell ref="B6:G6"/>
    <mergeCell ref="B9:G9"/>
    <mergeCell ref="B10:G10"/>
    <mergeCell ref="B11:G11"/>
    <mergeCell ref="B12:G12"/>
    <mergeCell ref="B13:G13"/>
    <mergeCell ref="L24:M24"/>
    <mergeCell ref="B25:C25"/>
    <mergeCell ref="B26:M28"/>
    <mergeCell ref="B29:M29"/>
    <mergeCell ref="B31:C31"/>
    <mergeCell ref="B192:L196"/>
    <mergeCell ref="B198:G198"/>
    <mergeCell ref="B201:G201"/>
    <mergeCell ref="F185:J186"/>
    <mergeCell ref="K187:L188"/>
    <mergeCell ref="C189:D189"/>
    <mergeCell ref="F189:G189"/>
    <mergeCell ref="K189:L189"/>
    <mergeCell ref="B2:M2"/>
    <mergeCell ref="B3:M3"/>
    <mergeCell ref="K6:M7"/>
    <mergeCell ref="K8:M13"/>
    <mergeCell ref="K16:M16"/>
    <mergeCell ref="B16:G16"/>
    <mergeCell ref="B203:D204"/>
    <mergeCell ref="F203:G204"/>
    <mergeCell ref="J203:K204"/>
    <mergeCell ref="B206:D206"/>
    <mergeCell ref="F206:G206"/>
    <mergeCell ref="J206:K206"/>
    <mergeCell ref="J207:K207"/>
    <mergeCell ref="B209:D209"/>
    <mergeCell ref="F209:G209"/>
    <mergeCell ref="J209:K209"/>
    <mergeCell ref="J210:K210"/>
    <mergeCell ref="B210:D210"/>
    <mergeCell ref="F210:G210"/>
    <mergeCell ref="B207:D207"/>
    <mergeCell ref="F207:G207"/>
    <mergeCell ref="B218:G218"/>
    <mergeCell ref="B212:D212"/>
    <mergeCell ref="F212:G212"/>
    <mergeCell ref="J212:K212"/>
    <mergeCell ref="J213:K213"/>
    <mergeCell ref="B215:D215"/>
    <mergeCell ref="B216:D216"/>
    <mergeCell ref="B213:D213"/>
    <mergeCell ref="F213:G213"/>
  </mergeCells>
  <conditionalFormatting sqref="B32:K181">
    <cfRule type="expression" dxfId="180" priority="33">
      <formula>($C32=0)</formula>
    </cfRule>
  </conditionalFormatting>
  <conditionalFormatting sqref="B32:K181">
    <cfRule type="expression" dxfId="179" priority="32">
      <formula>($M32=1)</formula>
    </cfRule>
  </conditionalFormatting>
  <conditionalFormatting sqref="L182">
    <cfRule type="expression" dxfId="178" priority="31">
      <formula>($M182=1)</formula>
    </cfRule>
  </conditionalFormatting>
  <conditionalFormatting sqref="L182">
    <cfRule type="expression" dxfId="177" priority="30">
      <formula>($C182=0)</formula>
    </cfRule>
  </conditionalFormatting>
  <conditionalFormatting sqref="L32:L181">
    <cfRule type="containsText" dxfId="176" priority="12" operator="containsText" text="Relevant">
      <formula>NOT(ISERROR(SEARCH("Relevant",L32)))</formula>
    </cfRule>
    <cfRule type="containsText" dxfId="175" priority="13" operator="containsText" text="deemed">
      <formula>NOT(ISERROR(SEARCH("deemed",L32)))</formula>
    </cfRule>
    <cfRule type="containsText" dxfId="174" priority="14" operator="containsText" text="Please">
      <formula>NOT(ISERROR(SEARCH("Please",L32)))</formula>
    </cfRule>
    <cfRule type="containsText" dxfId="173" priority="15" operator="containsText" text="Scheme">
      <formula>NOT(ISERROR(SEARCH("Scheme",L32)))</formula>
    </cfRule>
    <cfRule type="containsText" dxfId="172" priority="19" operator="containsText" text="Contributions">
      <formula>NOT(ISERROR(SEARCH("Contributions",L32)))</formula>
    </cfRule>
    <cfRule type="containsText" dxfId="171" priority="20" operator="containsText" text="Deemed">
      <formula>NOT(ISERROR(SEARCH("Deemed",L32)))</formula>
    </cfRule>
    <cfRule type="containsText" dxfId="170" priority="24" operator="containsText" text="Special">
      <formula>NOT(ISERROR(SEARCH("Special",L32)))</formula>
    </cfRule>
    <cfRule type="containsText" dxfId="169" priority="26" operator="containsText" text="Detected">
      <formula>NOT(ISERROR(SEARCH("Detected",L32)))</formula>
    </cfRule>
    <cfRule type="containsText" dxfId="168" priority="27" operator="containsText" text="Acceptable">
      <formula>NOT(ISERROR(SEARCH("Acceptable",L32)))</formula>
    </cfRule>
    <cfRule type="cellIs" dxfId="167" priority="28" operator="lessThan">
      <formula>1</formula>
    </cfRule>
    <cfRule type="containsText" dxfId="166" priority="29" operator="containsText" text="DETAILS">
      <formula>NOT(ISERROR(SEARCH("DETAILS",L32)))</formula>
    </cfRule>
  </conditionalFormatting>
  <conditionalFormatting sqref="L32:L181">
    <cfRule type="containsText" dxfId="165" priority="25" operator="containsText" text="Member">
      <formula>NOT(ISERROR(SEARCH("Member",L32)))</formula>
    </cfRule>
  </conditionalFormatting>
  <conditionalFormatting sqref="L32:L181">
    <cfRule type="containsText" dxfId="164" priority="22" operator="containsText" text="details">
      <formula>NOT(ISERROR(SEARCH("details",L32)))</formula>
    </cfRule>
    <cfRule type="containsText" dxfId="163" priority="23" operator="containsText" text="Unknown">
      <formula>NOT(ISERROR(SEARCH("Unknown",L32)))</formula>
    </cfRule>
  </conditionalFormatting>
  <conditionalFormatting sqref="K16">
    <cfRule type="containsText" dxfId="162" priority="18" operator="containsText" text="More">
      <formula>NOT(ISERROR(SEARCH("More",K16)))</formula>
    </cfRule>
    <cfRule type="containsText" dxfId="161" priority="21" operator="containsText" text="UNDO">
      <formula>NOT(ISERROR(SEARCH("UNDO",K16)))</formula>
    </cfRule>
  </conditionalFormatting>
  <conditionalFormatting sqref="G184:L184 K185:L185">
    <cfRule type="containsText" dxfId="160" priority="16" operator="containsText" text="error">
      <formula>NOT(ISERROR(SEARCH("error",G184)))</formula>
    </cfRule>
    <cfRule type="containsText" dxfId="159" priority="17" operator="containsText" text="ready">
      <formula>NOT(ISERROR(SEARCH("ready",G184)))</formula>
    </cfRule>
  </conditionalFormatting>
  <conditionalFormatting sqref="L32:L181">
    <cfRule type="containsText" dxfId="158" priority="11" operator="containsText" text="Practice">
      <formula>NOT(ISERROR(SEARCH("Practice",L32)))</formula>
    </cfRule>
  </conditionalFormatting>
  <conditionalFormatting sqref="L32:L181">
    <cfRule type="containsText" dxfId="157" priority="10" operator="containsText" text="scheme">
      <formula>NOT(ISERROR(SEARCH("scheme",L32)))</formula>
    </cfRule>
  </conditionalFormatting>
  <conditionalFormatting sqref="K17">
    <cfRule type="containsText" dxfId="156" priority="8" operator="containsText" text="Form">
      <formula>NOT(ISERROR(SEARCH("Form",K17)))</formula>
    </cfRule>
    <cfRule type="containsText" dxfId="155" priority="9" operator="containsText" text="Member">
      <formula>NOT(ISERROR(SEARCH("Member",K17)))</formula>
    </cfRule>
  </conditionalFormatting>
  <conditionalFormatting sqref="K16">
    <cfRule type="containsText" dxfId="154" priority="7" operator="containsText" text="urgent">
      <formula>NOT(ISERROR(SEARCH("urgent",K16)))</formula>
    </cfRule>
  </conditionalFormatting>
  <conditionalFormatting sqref="K6">
    <cfRule type="containsText" dxfId="153" priority="5" operator="containsText" text="READY">
      <formula>NOT(ISERROR(SEARCH("READY",K6)))</formula>
    </cfRule>
    <cfRule type="containsText" dxfId="152" priority="6" operator="containsText" text="ERROR">
      <formula>NOT(ISERROR(SEARCH("ERROR",K6)))</formula>
    </cfRule>
  </conditionalFormatting>
  <conditionalFormatting sqref="L32:L181">
    <cfRule type="containsText" dxfId="151" priority="4" operator="containsText" text="Part Time Hours">
      <formula>NOT(ISERROR(SEARCH("Part Time Hours",L32)))</formula>
    </cfRule>
  </conditionalFormatting>
  <conditionalFormatting sqref="L32:L181">
    <cfRule type="containsText" dxfId="150" priority="3" operator="containsText" text="Part Time Status">
      <formula>NOT(ISERROR(SEARCH("Part Time Status",L32)))</formula>
    </cfRule>
  </conditionalFormatting>
  <conditionalFormatting sqref="I32:I181">
    <cfRule type="expression" dxfId="149" priority="2">
      <formula>($H32="Full Time")</formula>
    </cfRule>
  </conditionalFormatting>
  <conditionalFormatting sqref="K17:M22">
    <cfRule type="containsText" dxfId="148" priority="1" operator="containsText" text="Terminating">
      <formula>NOT(ISERROR(SEARCH("Terminating",K17)))</formula>
    </cfRule>
  </conditionalFormatting>
  <dataValidations count="4">
    <dataValidation allowBlank="1" errorTitle="National Insurance Number." error="National Insurance Number must be 9 characters long, no spaces, please review and try again" promptTitle="National Insurance Number" prompt="Must be 9 Characters, No Spaces" sqref="E32:E181" xr:uid="{00000000-0002-0000-0A00-000000000000}"/>
    <dataValidation allowBlank="1" showErrorMessage="1" promptTitle="Scheme" prompt="Please choose which scheme the member belongs to._x000a_" sqref="D32:D181" xr:uid="{00000000-0002-0000-0A00-000001000000}"/>
    <dataValidation type="list" allowBlank="1" showInputMessage="1" showErrorMessage="1" sqref="H32:H181" xr:uid="{00000000-0002-0000-0A00-000002000000}">
      <formula1>$Q$4:$Q$5</formula1>
    </dataValidation>
    <dataValidation type="list" allowBlank="1" showInputMessage="1" showErrorMessage="1" sqref="M32:M181" xr:uid="{00000000-0002-0000-0A00-000003000000}">
      <formula1>$R$3:$R$9</formula1>
    </dataValidation>
  </dataValidations>
  <hyperlinks>
    <hyperlink ref="B3" r:id="rId1" xr:uid="{00000000-0004-0000-0A00-000000000000}"/>
  </hyperlinks>
  <pageMargins left="0.7" right="0.7" top="0.75" bottom="0.75" header="0.3" footer="0.3"/>
  <pageSetup paperSize="9" scale="37" orientation="portrait" r:id="rId2"/>
  <headerFooter>
    <oddFooter>&amp;LApril 2019&amp;CPage &amp;P</oddFooter>
  </headerFooter>
  <colBreaks count="1" manualBreakCount="1">
    <brk id="14" max="219"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50"/>
  </sheetPr>
  <dimension ref="A1:AX5143"/>
  <sheetViews>
    <sheetView showZeros="0" view="pageBreakPreview" zoomScale="70" zoomScaleNormal="100" zoomScaleSheetLayoutView="70" workbookViewId="0">
      <selection activeCell="F32" sqref="F32"/>
    </sheetView>
  </sheetViews>
  <sheetFormatPr defaultRowHeight="15" x14ac:dyDescent="0.25"/>
  <cols>
    <col min="1" max="1" width="9.140625" style="124"/>
    <col min="2" max="2" width="11.7109375" style="124" customWidth="1"/>
    <col min="3" max="3" width="18.7109375" style="124" customWidth="1"/>
    <col min="4" max="4" width="8.28515625" style="124" customWidth="1"/>
    <col min="5" max="5" width="13.140625" style="124" customWidth="1"/>
    <col min="6" max="6" width="19.85546875" style="124" customWidth="1"/>
    <col min="7" max="7" width="17.7109375" style="124" customWidth="1"/>
    <col min="8" max="8" width="11.5703125" style="124" customWidth="1"/>
    <col min="9" max="9" width="17.28515625" style="124" customWidth="1"/>
    <col min="10" max="10" width="15.7109375" style="124" customWidth="1"/>
    <col min="11" max="11" width="15.7109375" style="108" customWidth="1"/>
    <col min="12" max="12" width="38.7109375" style="124" customWidth="1"/>
    <col min="13" max="13" width="24.28515625" style="124" customWidth="1"/>
    <col min="14" max="14" width="16.140625" style="124" customWidth="1"/>
    <col min="15" max="15" width="11.42578125" style="124" hidden="1" customWidth="1"/>
    <col min="16" max="16" width="10.5703125" style="124" hidden="1" customWidth="1"/>
    <col min="17" max="17" width="14.85546875" style="124" hidden="1" customWidth="1"/>
    <col min="18" max="18" width="9.140625" style="124" hidden="1" customWidth="1"/>
    <col min="19" max="19" width="13.5703125" style="124" hidden="1" customWidth="1"/>
    <col min="20" max="20" width="14.42578125" style="222" hidden="1" customWidth="1"/>
    <col min="21" max="21" width="12.42578125" style="222" hidden="1" customWidth="1"/>
    <col min="22" max="23" width="9.140625" style="222" hidden="1" customWidth="1"/>
    <col min="24" max="28" width="9.140625" style="110" hidden="1" customWidth="1"/>
    <col min="29" max="29" width="11.85546875" style="124" hidden="1" customWidth="1"/>
    <col min="30" max="30" width="10.5703125" style="124" hidden="1" customWidth="1"/>
    <col min="31" max="31" width="11" style="124" hidden="1" customWidth="1"/>
    <col min="32" max="33" width="9.140625" style="124" hidden="1" customWidth="1"/>
    <col min="34" max="34" width="11.28515625" style="124" hidden="1" customWidth="1"/>
    <col min="35" max="35" width="13.140625" style="124" hidden="1" customWidth="1"/>
    <col min="36" max="45" width="9.140625" style="124" hidden="1" customWidth="1"/>
    <col min="46" max="46" width="9.140625" style="124" customWidth="1"/>
    <col min="47" max="47" width="0" style="124" hidden="1" customWidth="1"/>
    <col min="48" max="16384" width="9.140625" style="124"/>
  </cols>
  <sheetData>
    <row r="1" spans="1:28" x14ac:dyDescent="0.25">
      <c r="A1" s="10"/>
      <c r="B1" s="11"/>
      <c r="C1" s="11"/>
      <c r="D1" s="11"/>
      <c r="E1" s="11"/>
      <c r="F1" s="11"/>
      <c r="G1" s="11"/>
      <c r="H1" s="11"/>
      <c r="I1" s="16"/>
      <c r="J1" s="16"/>
      <c r="K1" s="414"/>
      <c r="L1" s="16"/>
      <c r="M1" s="5"/>
      <c r="N1" s="5"/>
      <c r="O1" s="241"/>
      <c r="P1" s="5"/>
      <c r="S1" s="214"/>
      <c r="T1" s="214">
        <v>46054</v>
      </c>
      <c r="U1" s="340">
        <v>46081</v>
      </c>
      <c r="W1" s="124"/>
      <c r="X1" s="124"/>
      <c r="Y1" s="124"/>
      <c r="Z1" s="124"/>
      <c r="AA1" s="124"/>
      <c r="AB1" s="124"/>
    </row>
    <row r="2" spans="1:28" ht="23.25" x14ac:dyDescent="0.35">
      <c r="A2" s="6"/>
      <c r="B2" s="469" t="s">
        <v>0</v>
      </c>
      <c r="C2" s="469"/>
      <c r="D2" s="469"/>
      <c r="E2" s="469"/>
      <c r="F2" s="469"/>
      <c r="G2" s="469"/>
      <c r="H2" s="469"/>
      <c r="I2" s="469"/>
      <c r="J2" s="469"/>
      <c r="K2" s="469"/>
      <c r="L2" s="469"/>
      <c r="M2" s="469"/>
      <c r="N2" s="5"/>
      <c r="O2" s="5"/>
      <c r="P2" s="5"/>
      <c r="Q2" s="5"/>
      <c r="R2" s="78" t="s">
        <v>431</v>
      </c>
      <c r="T2" s="124"/>
      <c r="X2" s="124"/>
      <c r="Y2" s="124"/>
      <c r="Z2" s="124"/>
      <c r="AA2" s="124"/>
      <c r="AB2" s="124"/>
    </row>
    <row r="3" spans="1:28" ht="21" x14ac:dyDescent="0.25">
      <c r="A3" s="6"/>
      <c r="B3" s="501" t="s">
        <v>1</v>
      </c>
      <c r="C3" s="501"/>
      <c r="D3" s="501"/>
      <c r="E3" s="501"/>
      <c r="F3" s="501"/>
      <c r="G3" s="501"/>
      <c r="H3" s="501"/>
      <c r="I3" s="501"/>
      <c r="J3" s="501"/>
      <c r="K3" s="501"/>
      <c r="L3" s="501"/>
      <c r="M3" s="501"/>
      <c r="N3" s="5"/>
      <c r="O3" s="5"/>
      <c r="P3" s="5"/>
      <c r="Q3" s="5"/>
      <c r="R3" s="78"/>
      <c r="T3" s="124"/>
      <c r="X3" s="124"/>
      <c r="Y3" s="124"/>
      <c r="Z3" s="124"/>
      <c r="AA3" s="124"/>
      <c r="AB3" s="124"/>
    </row>
    <row r="4" spans="1:28" x14ac:dyDescent="0.25">
      <c r="A4" s="6"/>
      <c r="B4" s="25"/>
      <c r="C4" s="25"/>
      <c r="D4" s="12"/>
      <c r="E4" s="12"/>
      <c r="F4" s="12"/>
      <c r="G4" s="12"/>
      <c r="H4" s="12"/>
      <c r="I4" s="12"/>
      <c r="J4" s="5"/>
      <c r="K4" s="5"/>
      <c r="L4" s="425"/>
      <c r="M4" s="5"/>
      <c r="N4" s="5"/>
      <c r="O4" s="5"/>
      <c r="P4" s="5"/>
      <c r="Q4" s="5" t="s">
        <v>593</v>
      </c>
      <c r="R4" s="78" t="s">
        <v>583</v>
      </c>
      <c r="T4" s="124"/>
      <c r="X4" s="124"/>
      <c r="Y4" s="124"/>
      <c r="Z4" s="124"/>
      <c r="AA4" s="124"/>
      <c r="AB4" s="124"/>
    </row>
    <row r="5" spans="1:28" ht="16.5" thickBot="1" x14ac:dyDescent="0.3">
      <c r="A5" s="6"/>
      <c r="B5" s="233" t="s">
        <v>2</v>
      </c>
      <c r="C5" s="81"/>
      <c r="D5" s="81"/>
      <c r="E5" s="81"/>
      <c r="F5" s="81"/>
      <c r="G5" s="81"/>
      <c r="H5" s="13"/>
      <c r="I5" s="13"/>
      <c r="J5" s="13"/>
      <c r="K5" s="13"/>
      <c r="L5" s="44"/>
      <c r="M5" s="5"/>
      <c r="N5" s="5"/>
      <c r="O5" s="5"/>
      <c r="P5" s="5"/>
      <c r="Q5" s="5" t="s">
        <v>594</v>
      </c>
      <c r="R5" s="78" t="s">
        <v>582</v>
      </c>
      <c r="T5" s="124"/>
      <c r="X5" s="124"/>
      <c r="Y5" s="124"/>
      <c r="Z5" s="124"/>
      <c r="AA5" s="124"/>
      <c r="AB5" s="124"/>
    </row>
    <row r="6" spans="1:28" ht="15.75" customHeight="1" thickBot="1" x14ac:dyDescent="0.3">
      <c r="A6" s="6"/>
      <c r="B6" s="503">
        <f>'Member Info'!D6</f>
        <v>0</v>
      </c>
      <c r="C6" s="504"/>
      <c r="D6" s="504"/>
      <c r="E6" s="504"/>
      <c r="F6" s="504"/>
      <c r="G6" s="505"/>
      <c r="H6" s="385"/>
      <c r="I6" s="385"/>
      <c r="J6" s="24"/>
      <c r="K6" s="508" t="str">
        <f>IF(ISERROR(AE182),"***An error has been detected, please enter an explantion below***",IF(AE182&lt;-1,"**An error has been detected, please enter explanation below**",IF(AE182&gt;1,"**An error has been detected, please enter an explantion below**",IF(P18=1,"Please fix the error in the box below before submitting GP1",IF(AL182&gt;=1,"**An error has been detected, please correct the Deemed error(s)**",IF(OR(AR32=1,AS32=1),"An Error Has Been Detected, Please Enter and Explanation Below","Form Ready to submit"))))))</f>
        <v>An Error Has Been Detected, Please Enter and Explanation Below</v>
      </c>
      <c r="L6" s="509"/>
      <c r="M6" s="510"/>
      <c r="N6" s="5"/>
      <c r="O6" s="5"/>
      <c r="P6" s="5"/>
      <c r="Q6" s="5"/>
      <c r="R6" s="78" t="s">
        <v>434</v>
      </c>
      <c r="T6" s="124"/>
      <c r="X6" s="124"/>
      <c r="Y6" s="124"/>
      <c r="Z6" s="124"/>
      <c r="AA6" s="124"/>
      <c r="AB6" s="124"/>
    </row>
    <row r="7" spans="1:28" ht="15.75" thickBot="1" x14ac:dyDescent="0.3">
      <c r="A7" s="6"/>
      <c r="B7" s="12"/>
      <c r="C7" s="12"/>
      <c r="D7" s="12"/>
      <c r="E7" s="12"/>
      <c r="F7" s="5"/>
      <c r="G7" s="5"/>
      <c r="H7" s="5"/>
      <c r="I7" s="5"/>
      <c r="J7" s="5"/>
      <c r="K7" s="511"/>
      <c r="L7" s="512"/>
      <c r="M7" s="513"/>
      <c r="N7" s="5"/>
      <c r="O7" s="5"/>
      <c r="P7" s="5"/>
      <c r="Q7" s="5"/>
      <c r="R7" s="78" t="s">
        <v>541</v>
      </c>
      <c r="T7" s="124"/>
      <c r="X7" s="124"/>
      <c r="Y7" s="124"/>
      <c r="Z7" s="124"/>
      <c r="AA7" s="124"/>
      <c r="AB7" s="124"/>
    </row>
    <row r="8" spans="1:28" ht="16.5" thickBot="1" x14ac:dyDescent="0.3">
      <c r="A8" s="6"/>
      <c r="B8" s="233" t="s">
        <v>564</v>
      </c>
      <c r="C8" s="81"/>
      <c r="D8" s="81"/>
      <c r="E8" s="81"/>
      <c r="F8" s="81"/>
      <c r="G8" s="81"/>
      <c r="H8" s="13"/>
      <c r="I8" s="13"/>
      <c r="J8" s="13"/>
      <c r="K8" s="514"/>
      <c r="L8" s="515"/>
      <c r="M8" s="516"/>
      <c r="N8" s="5"/>
      <c r="O8" s="5"/>
      <c r="P8" s="5"/>
      <c r="Q8" s="5"/>
      <c r="R8" s="78" t="s">
        <v>492</v>
      </c>
      <c r="T8" s="124"/>
      <c r="X8" s="124"/>
      <c r="Y8" s="124"/>
      <c r="Z8" s="124"/>
      <c r="AA8" s="124"/>
      <c r="AB8" s="124"/>
    </row>
    <row r="9" spans="1:28" x14ac:dyDescent="0.25">
      <c r="A9" s="6"/>
      <c r="B9" s="538" t="str">
        <f>'Member Info'!$D$9</f>
        <v>Enter Practice address here on Member info Page - delete if not required</v>
      </c>
      <c r="C9" s="539"/>
      <c r="D9" s="539"/>
      <c r="E9" s="539"/>
      <c r="F9" s="539"/>
      <c r="G9" s="540"/>
      <c r="H9" s="82"/>
      <c r="I9" s="82"/>
      <c r="J9" s="272"/>
      <c r="K9" s="517"/>
      <c r="L9" s="518"/>
      <c r="M9" s="519"/>
      <c r="N9" s="5"/>
      <c r="O9" s="5"/>
      <c r="P9" s="5"/>
      <c r="Q9" s="5"/>
      <c r="R9" s="78" t="s">
        <v>485</v>
      </c>
      <c r="T9" s="124"/>
      <c r="X9" s="124"/>
      <c r="Y9" s="124"/>
      <c r="Z9" s="124"/>
      <c r="AA9" s="124"/>
      <c r="AB9" s="124"/>
    </row>
    <row r="10" spans="1:28" x14ac:dyDescent="0.25">
      <c r="A10" s="6"/>
      <c r="B10" s="541" t="str">
        <f>'Member Info'!$D$10</f>
        <v>Enter Practice address here on Member info Page - delete if not required</v>
      </c>
      <c r="C10" s="542"/>
      <c r="D10" s="542"/>
      <c r="E10" s="542"/>
      <c r="F10" s="542"/>
      <c r="G10" s="543"/>
      <c r="H10" s="82"/>
      <c r="I10" s="82"/>
      <c r="J10" s="272"/>
      <c r="K10" s="517"/>
      <c r="L10" s="518"/>
      <c r="M10" s="519"/>
      <c r="N10" s="5"/>
      <c r="O10" s="5"/>
      <c r="P10" s="5"/>
      <c r="Q10" s="5"/>
      <c r="R10" s="78"/>
      <c r="T10" s="124"/>
      <c r="X10" s="124"/>
      <c r="Y10" s="124"/>
      <c r="Z10" s="124"/>
      <c r="AA10" s="124"/>
      <c r="AB10" s="124"/>
    </row>
    <row r="11" spans="1:28" x14ac:dyDescent="0.25">
      <c r="A11" s="6"/>
      <c r="B11" s="541" t="str">
        <f>'Member Info'!$D$11</f>
        <v>Enter Practice address here on Member info Page - delete if not required</v>
      </c>
      <c r="C11" s="542"/>
      <c r="D11" s="542"/>
      <c r="E11" s="542"/>
      <c r="F11" s="542"/>
      <c r="G11" s="543"/>
      <c r="H11" s="82"/>
      <c r="I11" s="82"/>
      <c r="J11" s="272"/>
      <c r="K11" s="517"/>
      <c r="L11" s="518"/>
      <c r="M11" s="519"/>
      <c r="N11" s="5"/>
      <c r="O11" s="5"/>
      <c r="P11" s="5"/>
      <c r="Q11" s="5"/>
      <c r="T11" s="124"/>
      <c r="X11" s="124"/>
      <c r="Y11" s="124"/>
      <c r="Z11" s="124"/>
      <c r="AA11" s="124"/>
      <c r="AB11" s="124"/>
    </row>
    <row r="12" spans="1:28" x14ac:dyDescent="0.25">
      <c r="A12" s="6"/>
      <c r="B12" s="541" t="str">
        <f>'Member Info'!$D$12</f>
        <v>Enter Practice address here on Member info Page - delete if not required</v>
      </c>
      <c r="C12" s="542"/>
      <c r="D12" s="542"/>
      <c r="E12" s="542"/>
      <c r="F12" s="542"/>
      <c r="G12" s="543"/>
      <c r="H12" s="82"/>
      <c r="I12" s="82"/>
      <c r="J12" s="272"/>
      <c r="K12" s="517"/>
      <c r="L12" s="518"/>
      <c r="M12" s="519"/>
      <c r="N12" s="5"/>
      <c r="O12" s="5"/>
      <c r="P12" s="5"/>
      <c r="Q12" s="5"/>
      <c r="T12" s="124"/>
      <c r="X12" s="124"/>
      <c r="Y12" s="124"/>
      <c r="Z12" s="124"/>
      <c r="AA12" s="124"/>
      <c r="AB12" s="124"/>
    </row>
    <row r="13" spans="1:28" ht="15.75" thickBot="1" x14ac:dyDescent="0.3">
      <c r="A13" s="6"/>
      <c r="B13" s="544" t="str">
        <f>'Member Info'!$D$13</f>
        <v>Enter Practice address here on Member info Page - delete if not required</v>
      </c>
      <c r="C13" s="545"/>
      <c r="D13" s="545"/>
      <c r="E13" s="545"/>
      <c r="F13" s="545"/>
      <c r="G13" s="546"/>
      <c r="H13" s="82"/>
      <c r="I13" s="82"/>
      <c r="J13" s="272"/>
      <c r="K13" s="520"/>
      <c r="L13" s="521"/>
      <c r="M13" s="522"/>
      <c r="N13" s="5"/>
      <c r="O13" s="5"/>
      <c r="P13" s="5"/>
      <c r="Q13" s="5"/>
      <c r="T13" s="124"/>
      <c r="X13" s="124"/>
      <c r="Y13" s="124"/>
      <c r="Z13" s="124"/>
      <c r="AA13" s="124"/>
      <c r="AB13" s="124"/>
    </row>
    <row r="14" spans="1:28" x14ac:dyDescent="0.25">
      <c r="A14" s="6"/>
      <c r="B14" s="12"/>
      <c r="C14" s="12"/>
      <c r="D14" s="12"/>
      <c r="E14" s="12"/>
      <c r="F14" s="5"/>
      <c r="G14" s="5"/>
      <c r="H14" s="5"/>
      <c r="I14" s="5"/>
      <c r="J14" s="5"/>
      <c r="K14" s="5"/>
      <c r="L14" s="329"/>
      <c r="M14" s="329"/>
      <c r="N14" s="5"/>
      <c r="O14" s="5"/>
      <c r="P14" s="5"/>
      <c r="Q14" s="5"/>
      <c r="T14" s="124"/>
      <c r="W14" s="223"/>
      <c r="X14" s="124"/>
      <c r="Y14" s="124"/>
      <c r="Z14" s="124"/>
      <c r="AA14" s="124"/>
      <c r="AB14" s="124"/>
    </row>
    <row r="15" spans="1:28" ht="16.5" thickBot="1" x14ac:dyDescent="0.3">
      <c r="A15" s="6"/>
      <c r="B15" s="233" t="s">
        <v>4</v>
      </c>
      <c r="C15" s="81"/>
      <c r="D15" s="81"/>
      <c r="E15" s="81"/>
      <c r="F15" s="81"/>
      <c r="G15" s="81"/>
      <c r="H15" s="13"/>
      <c r="I15" s="13"/>
      <c r="J15" s="13"/>
      <c r="K15" s="13"/>
      <c r="L15" s="44"/>
      <c r="M15" s="5"/>
      <c r="N15" s="5"/>
      <c r="O15" s="5"/>
      <c r="P15" s="5"/>
      <c r="Q15" s="5"/>
      <c r="T15" s="124"/>
      <c r="W15" s="223"/>
      <c r="X15" s="124"/>
      <c r="Y15" s="124"/>
      <c r="Z15" s="124"/>
      <c r="AA15" s="124"/>
      <c r="AB15" s="124"/>
    </row>
    <row r="16" spans="1:28" ht="17.25" customHeight="1" thickBot="1" x14ac:dyDescent="0.3">
      <c r="A16" s="6"/>
      <c r="B16" s="503">
        <f>'Member Info'!$D$16</f>
        <v>0</v>
      </c>
      <c r="C16" s="504"/>
      <c r="D16" s="504"/>
      <c r="E16" s="504"/>
      <c r="F16" s="504"/>
      <c r="G16" s="505"/>
      <c r="H16" s="385"/>
      <c r="I16" s="385"/>
      <c r="J16" s="325"/>
      <c r="K16" s="523" t="str">
        <f>IF(OR(AA182&gt;0,AF182&gt;0,AG182&gt;0),"STOP! - Urgent Action Required","")</f>
        <v/>
      </c>
      <c r="L16" s="524"/>
      <c r="M16" s="525"/>
      <c r="N16" s="5"/>
      <c r="O16" s="5"/>
      <c r="P16" s="5"/>
      <c r="Q16" s="5"/>
      <c r="T16" s="124">
        <f>'Member Info'!X2</f>
        <v>2.5</v>
      </c>
      <c r="W16" s="224"/>
      <c r="X16" s="124"/>
      <c r="Y16" s="124"/>
      <c r="Z16" s="124"/>
      <c r="AA16" s="124"/>
      <c r="AB16" s="124"/>
    </row>
    <row r="17" spans="1:45" ht="15" customHeight="1" x14ac:dyDescent="0.25">
      <c r="A17" s="6"/>
      <c r="B17" s="12"/>
      <c r="C17" s="12"/>
      <c r="D17" s="12"/>
      <c r="E17" s="12"/>
      <c r="F17" s="5"/>
      <c r="G17" s="5"/>
      <c r="H17" s="5"/>
      <c r="I17" s="5"/>
      <c r="J17" s="5"/>
      <c r="K17" s="526" t="str">
        <f>IF(AA182&gt;=1,"A Cut, Copy and paste action has corrupted this form, please UNDO (CTRL + Z) last action, or a New form will need to be Used from now on",IF(AF182&gt;0,"One or More members have been marked as - Left Employment/Scheme, but do not have an end date. please enter the End Date in the Member Info Tab",IF(AG182&gt;=1,"Leaver this month, send their T55a terminating form to HSCPensions@hscni.net today","")))</f>
        <v/>
      </c>
      <c r="L17" s="527"/>
      <c r="M17" s="528"/>
      <c r="N17" s="5"/>
      <c r="O17" s="5"/>
      <c r="P17" s="5"/>
      <c r="Q17" s="5"/>
      <c r="T17" s="124"/>
      <c r="X17" s="222"/>
      <c r="AC17" s="110"/>
    </row>
    <row r="18" spans="1:45" ht="16.5" customHeight="1" thickBot="1" x14ac:dyDescent="0.3">
      <c r="A18" s="6"/>
      <c r="B18" s="81" t="s">
        <v>470</v>
      </c>
      <c r="C18" s="81"/>
      <c r="D18" s="81"/>
      <c r="E18" s="328" t="s">
        <v>414</v>
      </c>
      <c r="F18" s="265"/>
      <c r="G18" s="265"/>
      <c r="H18" s="265"/>
      <c r="I18" s="265"/>
      <c r="J18" s="382"/>
      <c r="K18" s="529"/>
      <c r="L18" s="530"/>
      <c r="M18" s="531"/>
      <c r="N18" s="5"/>
      <c r="O18" s="5"/>
      <c r="P18" s="5">
        <f>IF(OR(K16="",K17="Leaver this month, send their T55a terminating form to HSCPensions@hscni.net today"),0,1)</f>
        <v>0</v>
      </c>
      <c r="Q18" s="5"/>
      <c r="T18" s="124"/>
      <c r="X18" s="222"/>
      <c r="AC18" s="110"/>
    </row>
    <row r="19" spans="1:45" ht="15.75" customHeight="1" thickBot="1" x14ac:dyDescent="0.3">
      <c r="A19" s="6"/>
      <c r="B19" s="503">
        <f>'Member Info'!$D$19</f>
        <v>0</v>
      </c>
      <c r="C19" s="504"/>
      <c r="D19" s="505"/>
      <c r="E19" s="535"/>
      <c r="F19" s="536"/>
      <c r="G19" s="537"/>
      <c r="H19" s="386"/>
      <c r="I19" s="386"/>
      <c r="J19" s="326"/>
      <c r="K19" s="529"/>
      <c r="L19" s="530"/>
      <c r="M19" s="531"/>
      <c r="N19" s="5"/>
      <c r="O19" s="5"/>
      <c r="P19" s="5"/>
      <c r="Q19" s="5"/>
      <c r="T19" s="124"/>
      <c r="X19" s="222"/>
      <c r="AC19" s="110"/>
    </row>
    <row r="20" spans="1:45" ht="15" customHeight="1" x14ac:dyDescent="0.25">
      <c r="A20" s="6"/>
      <c r="B20" s="25"/>
      <c r="C20" s="25"/>
      <c r="D20" s="25"/>
      <c r="E20" s="25"/>
      <c r="F20" s="5"/>
      <c r="G20" s="5"/>
      <c r="H20" s="5"/>
      <c r="I20" s="5"/>
      <c r="J20" s="5"/>
      <c r="K20" s="529"/>
      <c r="L20" s="530"/>
      <c r="M20" s="531"/>
      <c r="N20" s="5"/>
      <c r="O20" s="5"/>
      <c r="P20" s="5"/>
      <c r="Q20" s="5"/>
      <c r="T20" s="124"/>
      <c r="X20" s="222"/>
      <c r="AC20" s="110"/>
    </row>
    <row r="21" spans="1:45" ht="16.5" customHeight="1" thickBot="1" x14ac:dyDescent="0.3">
      <c r="A21" s="6"/>
      <c r="B21" s="233" t="s">
        <v>526</v>
      </c>
      <c r="C21" s="81"/>
      <c r="D21" s="81"/>
      <c r="E21" s="81"/>
      <c r="F21" s="81"/>
      <c r="G21" s="81"/>
      <c r="H21" s="13"/>
      <c r="I21" s="13"/>
      <c r="J21" s="13"/>
      <c r="K21" s="529"/>
      <c r="L21" s="530"/>
      <c r="M21" s="531"/>
      <c r="N21" s="5"/>
      <c r="O21" s="5"/>
      <c r="P21" s="5"/>
      <c r="Q21" s="5"/>
      <c r="T21" s="124"/>
      <c r="X21" s="222"/>
      <c r="AC21" s="110"/>
    </row>
    <row r="22" spans="1:45" ht="15.75" customHeight="1" thickBot="1" x14ac:dyDescent="0.3">
      <c r="A22" s="6"/>
      <c r="B22" s="535"/>
      <c r="C22" s="536"/>
      <c r="D22" s="536"/>
      <c r="E22" s="536"/>
      <c r="F22" s="536"/>
      <c r="G22" s="537"/>
      <c r="H22" s="386"/>
      <c r="I22" s="386"/>
      <c r="J22" s="327"/>
      <c r="K22" s="532"/>
      <c r="L22" s="533"/>
      <c r="M22" s="534"/>
      <c r="N22" s="5"/>
      <c r="O22" s="5"/>
      <c r="P22" s="5"/>
      <c r="Q22" s="5" t="str">
        <f>IF(ISERROR(AD32)," Unknown Values entered",FALSE)</f>
        <v xml:space="preserve"> Unknown Values entered</v>
      </c>
      <c r="T22" s="124"/>
      <c r="X22" s="222"/>
      <c r="AC22" s="110"/>
    </row>
    <row r="23" spans="1:45" ht="15.75" customHeight="1" x14ac:dyDescent="0.25">
      <c r="A23" s="12"/>
      <c r="B23" s="12"/>
      <c r="C23" s="12"/>
      <c r="D23" s="12"/>
      <c r="E23" s="12"/>
      <c r="F23" s="12"/>
      <c r="G23" s="12"/>
      <c r="H23" s="12"/>
      <c r="I23" s="12"/>
      <c r="J23" s="12"/>
      <c r="K23" s="12"/>
      <c r="L23" s="330"/>
      <c r="M23" s="330"/>
      <c r="N23" s="5"/>
      <c r="O23" s="5"/>
      <c r="P23" s="5"/>
      <c r="Q23" s="5"/>
      <c r="T23" s="124"/>
      <c r="X23" s="222"/>
      <c r="AC23" s="110"/>
    </row>
    <row r="24" spans="1:45" ht="15.75" customHeight="1" thickBot="1" x14ac:dyDescent="0.3">
      <c r="A24" s="12"/>
      <c r="B24" s="12"/>
      <c r="C24" s="12"/>
      <c r="D24" s="12"/>
      <c r="E24" s="12"/>
      <c r="F24" s="336" t="s">
        <v>566</v>
      </c>
      <c r="G24" s="12"/>
      <c r="H24" s="12"/>
      <c r="I24" s="432" t="s">
        <v>626</v>
      </c>
      <c r="J24" s="413" t="s">
        <v>569</v>
      </c>
      <c r="K24" s="413" t="s">
        <v>570</v>
      </c>
      <c r="L24" s="502" t="s">
        <v>567</v>
      </c>
      <c r="M24" s="502"/>
      <c r="N24" s="5"/>
      <c r="O24" s="5"/>
      <c r="P24" s="5"/>
      <c r="Q24" s="5"/>
      <c r="T24" s="124"/>
      <c r="X24" s="222"/>
      <c r="AC24" s="110"/>
    </row>
    <row r="25" spans="1:45" s="409" customFormat="1" ht="30" customHeight="1" thickBot="1" x14ac:dyDescent="0.35">
      <c r="A25" s="405"/>
      <c r="B25" s="506" t="s">
        <v>565</v>
      </c>
      <c r="C25" s="507"/>
      <c r="D25" s="406"/>
      <c r="E25" s="407"/>
      <c r="F25" s="412">
        <f>SUM(F32:F181)</f>
        <v>0</v>
      </c>
      <c r="G25" s="406"/>
      <c r="H25" s="406"/>
      <c r="I25" s="433" t="str">
        <f>IF('Member Info'!O16="","N/A",IF('Member Info'!$AM$19&lt;=$T$1,(F25*'Member Info'!O19),"N/A"))</f>
        <v>N/A</v>
      </c>
      <c r="J25" s="412">
        <f>SUM(J32:J181)</f>
        <v>0</v>
      </c>
      <c r="K25" s="412">
        <f>SUM(K32:K181)</f>
        <v>0</v>
      </c>
      <c r="L25" s="404" t="str">
        <f>IF('Member Info'!O16="","",IF('Member Info'!$AM$19&lt;=$T$1,"Total Includes Employer levy",""))</f>
        <v/>
      </c>
      <c r="M25" s="412">
        <f>SUM(I25:K25)</f>
        <v>0</v>
      </c>
      <c r="N25" s="408"/>
      <c r="O25" s="408"/>
      <c r="P25" s="408"/>
      <c r="Q25" s="408"/>
      <c r="U25" s="410"/>
      <c r="V25" s="410"/>
      <c r="W25" s="410"/>
      <c r="X25" s="410"/>
      <c r="Y25" s="411"/>
      <c r="Z25" s="411"/>
      <c r="AA25" s="411"/>
      <c r="AB25" s="411"/>
      <c r="AC25" s="411"/>
    </row>
    <row r="26" spans="1:45" ht="15" customHeight="1" x14ac:dyDescent="0.25">
      <c r="A26" s="12"/>
      <c r="B26" s="481" t="s">
        <v>10</v>
      </c>
      <c r="C26" s="481"/>
      <c r="D26" s="481"/>
      <c r="E26" s="481"/>
      <c r="F26" s="481"/>
      <c r="G26" s="481"/>
      <c r="H26" s="481"/>
      <c r="I26" s="481"/>
      <c r="J26" s="481"/>
      <c r="K26" s="481"/>
      <c r="L26" s="481"/>
      <c r="M26" s="481"/>
      <c r="N26" s="5"/>
      <c r="O26" s="5"/>
      <c r="P26" s="5"/>
      <c r="Q26" s="5"/>
      <c r="T26" s="124"/>
      <c r="X26" s="222"/>
      <c r="AC26" s="110"/>
    </row>
    <row r="27" spans="1:45" ht="15.75" customHeight="1" x14ac:dyDescent="0.25">
      <c r="A27" s="12"/>
      <c r="B27" s="481"/>
      <c r="C27" s="481"/>
      <c r="D27" s="481"/>
      <c r="E27" s="481"/>
      <c r="F27" s="481"/>
      <c r="G27" s="481"/>
      <c r="H27" s="481"/>
      <c r="I27" s="481"/>
      <c r="J27" s="481"/>
      <c r="K27" s="481"/>
      <c r="L27" s="481"/>
      <c r="M27" s="481"/>
      <c r="N27" s="5"/>
      <c r="O27" s="5"/>
      <c r="P27" s="5"/>
      <c r="Q27" s="5"/>
      <c r="T27" s="124"/>
      <c r="X27" s="222"/>
      <c r="AC27" s="110"/>
    </row>
    <row r="28" spans="1:45" ht="15" customHeight="1" x14ac:dyDescent="0.25">
      <c r="A28" s="12"/>
      <c r="B28" s="481"/>
      <c r="C28" s="481"/>
      <c r="D28" s="481"/>
      <c r="E28" s="481"/>
      <c r="F28" s="481"/>
      <c r="G28" s="481"/>
      <c r="H28" s="481"/>
      <c r="I28" s="481"/>
      <c r="J28" s="481"/>
      <c r="K28" s="481"/>
      <c r="L28" s="481"/>
      <c r="M28" s="481"/>
      <c r="N28" s="12"/>
      <c r="O28" s="12"/>
      <c r="P28" s="12"/>
      <c r="Q28" s="12"/>
      <c r="T28" s="124"/>
      <c r="X28" s="222"/>
      <c r="AC28" s="110"/>
    </row>
    <row r="29" spans="1:45" ht="21" x14ac:dyDescent="0.35">
      <c r="A29" s="4"/>
      <c r="B29" s="549" t="s">
        <v>540</v>
      </c>
      <c r="C29" s="549"/>
      <c r="D29" s="549"/>
      <c r="E29" s="549"/>
      <c r="F29" s="549"/>
      <c r="G29" s="549"/>
      <c r="H29" s="549"/>
      <c r="I29" s="549"/>
      <c r="J29" s="549"/>
      <c r="K29" s="549"/>
      <c r="L29" s="549"/>
      <c r="M29" s="549"/>
      <c r="N29" s="5"/>
      <c r="O29" s="5"/>
      <c r="P29" s="5"/>
      <c r="Q29" s="5"/>
      <c r="T29" s="124"/>
      <c r="X29" s="222"/>
      <c r="AC29" s="110"/>
    </row>
    <row r="30" spans="1:45" x14ac:dyDescent="0.25">
      <c r="A30" s="4"/>
      <c r="B30" s="5"/>
      <c r="C30" s="5"/>
      <c r="D30" s="5"/>
      <c r="E30" s="20"/>
      <c r="F30" s="20"/>
      <c r="G30" s="21"/>
      <c r="H30" s="21"/>
      <c r="I30" s="21"/>
      <c r="J30" s="20"/>
      <c r="K30" s="20"/>
      <c r="L30" s="425"/>
      <c r="M30" s="5"/>
      <c r="N30" s="5"/>
      <c r="O30" s="5"/>
      <c r="P30" s="5"/>
      <c r="Q30" s="5"/>
      <c r="T30" s="124"/>
      <c r="X30" s="222"/>
      <c r="AC30" s="110"/>
    </row>
    <row r="31" spans="1:45" ht="93" customHeight="1" x14ac:dyDescent="0.25">
      <c r="A31" s="4"/>
      <c r="B31" s="547" t="s">
        <v>11</v>
      </c>
      <c r="C31" s="548"/>
      <c r="D31" s="38" t="s">
        <v>28</v>
      </c>
      <c r="E31" s="27" t="s">
        <v>12</v>
      </c>
      <c r="F31" s="27" t="s">
        <v>13</v>
      </c>
      <c r="G31" s="28" t="s">
        <v>445</v>
      </c>
      <c r="H31" s="28" t="s">
        <v>596</v>
      </c>
      <c r="I31" s="28" t="s">
        <v>597</v>
      </c>
      <c r="J31" s="27" t="s">
        <v>600</v>
      </c>
      <c r="K31" s="27" t="s">
        <v>16</v>
      </c>
      <c r="L31" s="79" t="s">
        <v>637</v>
      </c>
      <c r="M31" s="79" t="s">
        <v>525</v>
      </c>
      <c r="N31" s="5"/>
      <c r="O31" s="339" t="s">
        <v>572</v>
      </c>
      <c r="P31" s="91" t="s">
        <v>411</v>
      </c>
      <c r="Q31" s="91" t="s">
        <v>411</v>
      </c>
      <c r="R31" s="92" t="s">
        <v>412</v>
      </c>
      <c r="S31" s="93"/>
      <c r="T31" s="92" t="s">
        <v>413</v>
      </c>
      <c r="U31" s="225"/>
      <c r="V31" s="226" t="s">
        <v>458</v>
      </c>
      <c r="W31" s="226" t="s">
        <v>459</v>
      </c>
      <c r="X31" s="226" t="s">
        <v>460</v>
      </c>
      <c r="Y31" s="234" t="s">
        <v>486</v>
      </c>
      <c r="Z31" s="234" t="s">
        <v>487</v>
      </c>
      <c r="AA31" s="234" t="s">
        <v>489</v>
      </c>
      <c r="AB31" s="234" t="s">
        <v>493</v>
      </c>
      <c r="AC31" s="234" t="s">
        <v>522</v>
      </c>
      <c r="AD31" s="239" t="s">
        <v>498</v>
      </c>
      <c r="AE31" s="239" t="s">
        <v>490</v>
      </c>
      <c r="AF31" s="239" t="s">
        <v>523</v>
      </c>
      <c r="AG31" s="124" t="s">
        <v>524</v>
      </c>
      <c r="AI31" s="239" t="s">
        <v>527</v>
      </c>
      <c r="AJ31" s="239" t="s">
        <v>528</v>
      </c>
      <c r="AK31" s="239" t="s">
        <v>542</v>
      </c>
      <c r="AL31" s="239" t="s">
        <v>568</v>
      </c>
      <c r="AM31" s="239" t="s">
        <v>585</v>
      </c>
      <c r="AN31" s="239" t="s">
        <v>575</v>
      </c>
      <c r="AO31" s="239" t="s">
        <v>576</v>
      </c>
      <c r="AP31" s="239" t="s">
        <v>586</v>
      </c>
      <c r="AQ31" s="239" t="s">
        <v>595</v>
      </c>
      <c r="AR31" s="239" t="s">
        <v>598</v>
      </c>
      <c r="AS31" s="239" t="s">
        <v>599</v>
      </c>
    </row>
    <row r="32" spans="1:45" x14ac:dyDescent="0.25">
      <c r="A32" s="4">
        <v>1</v>
      </c>
      <c r="B32" s="164">
        <f>'Member Info'!D29</f>
        <v>0</v>
      </c>
      <c r="C32" s="164">
        <f>'Member Info'!E29</f>
        <v>0</v>
      </c>
      <c r="D32" s="164" t="str">
        <f>'Member Info'!G29</f>
        <v/>
      </c>
      <c r="E32" s="165">
        <f>'Member Info'!B29</f>
        <v>0</v>
      </c>
      <c r="F32" s="242"/>
      <c r="G32" s="166" t="str">
        <f>IF(E32=0,"",('Member Info'!K29+'Member Info'!L29))</f>
        <v/>
      </c>
      <c r="H32" s="419"/>
      <c r="I32" s="419"/>
      <c r="J32" s="26"/>
      <c r="K32" s="26"/>
      <c r="L32" s="384" t="str">
        <f>IF(E32=0,"",IF('Member Info'!F29&gt;$U$1,CONCATENATE("Joined with practice on ", TEXT('Member Info'!F29, "DD/MM/YYYY")),IF('Member Info'!N29&lt;&gt;"",IF('Member Info'!N29&lt;$T$1,CONCATENATE("Left Scheme on ", TEXT('Member Info'!N29, "DD/MM/YYYY")),IF(OR(G32="",G32=0),"Error Detected, No rate entered",IF(E32=0,"",IF(F32="","Error Detected, No Pensionable pay",IF(AS32=1,"No Part Time Status Entered",IF(AR32=1,"No Part Time Hours Entered",IF(ISERROR(AD32)," Unknown Values entered.",IF(V32+W32&lt;1,"Acceptable",IF(T32+U32=200, "No Contributions Entered", IF(M32="","Error Detected, Choose reason&gt;",IF(Z32="1",IF(V32=1,"Please Enter Deemed Pensionable Pay","Add Any Relevant Details Above"),"Please Give Details Above"))))))))))),IF(OR(G32="",G32=0),"Error Detected, No rate entered",IF(E32=0,"",IF(F32="","Error Detected, No Pensionable pay",IF(AS32=1,"No Part Time Status Entered",IF(AR32=1,"No Part Time Hours Entered",IF(ISERROR(AD32)," Unknown Values entered.",IF(V32+W32&lt;1,"Acceptable",IF(T32+U32=200, "No Contributions Entered", IF(M32="","Error Detected, Choose reason&gt;",IF(Z32="1",IF(V32=1,"Please Enter Deemed Pensionable Pay","Add relevant Details Above"),"Please give details Above")))))))))))))</f>
        <v/>
      </c>
      <c r="M32" s="260"/>
      <c r="N32" s="91"/>
      <c r="O32" s="91" t="str">
        <f>IF(E32=0,"",IF(ISERROR((F32+J32+K32)),0,IF((F32+J32+K32)&lt;1,0,1)))</f>
        <v/>
      </c>
      <c r="P32" s="94">
        <f>J32</f>
        <v>0</v>
      </c>
      <c r="Q32" s="94">
        <f>K32</f>
        <v>0</v>
      </c>
      <c r="R32" s="218">
        <f>(ROUND((F32/100*'Member Info'!$W$2), 2))</f>
        <v>0</v>
      </c>
      <c r="S32" s="218" t="e">
        <f>ROUND((F32/100*G32),2)</f>
        <v>#VALUE!</v>
      </c>
      <c r="T32" s="218" t="str">
        <f>IF(E32=0,"",(100-(P32/R32*100)))</f>
        <v/>
      </c>
      <c r="U32" s="227" t="str">
        <f>IF(E32=0,"",(100-(Q32/S32*100)))</f>
        <v/>
      </c>
      <c r="V32" s="228" t="str">
        <f>IF(E32=0,"",IF(T32&gt;$T$16,1,IF(T32&lt;-$T$16,1,0)))</f>
        <v/>
      </c>
      <c r="W32" s="228" t="str">
        <f>IF(E32=0,"",IF(G32=0,1,IF(U32&gt;$T$16,1,IF(U32&lt;-$T$16,1,0))))</f>
        <v/>
      </c>
      <c r="X32" s="222">
        <f>IF(E32=0,0,IF(F32="",1,0))</f>
        <v>0</v>
      </c>
      <c r="Y32" s="110">
        <f>IF(E32=0,0,IF(M32="",0,1))</f>
        <v>0</v>
      </c>
      <c r="Z32" s="235" t="str">
        <f>IF(M32="SMP/Occupational Maternity","1",IF(M32="SSP/Occupational Sick pay","1",""))</f>
        <v/>
      </c>
      <c r="AA32" s="240" t="b">
        <f>IF(OR(AN32=TRUE,AO32=TRUE),TRUE,FALSE)</f>
        <v>0</v>
      </c>
      <c r="AB32" s="235">
        <f>IF(OR(M32="left scheme/Employment",AC32=""), 1,0)</f>
        <v>0</v>
      </c>
      <c r="AC32" s="235">
        <f>IF('Member Info'!N29="",1,"")</f>
        <v>1</v>
      </c>
      <c r="AD32" s="243" t="e">
        <f>(T32+U32)</f>
        <v>#VALUE!</v>
      </c>
      <c r="AE32" s="130" t="str">
        <f t="shared" ref="AE32:AE95" si="0">IF(AP32=1,"",IF(Y32=1,"",IF(AG32=1,"",IF(E32=0,"",IF(AB32=1,"",IF(L32="acceptable","",IF(T32+U32="0","",T32+U32)))))))</f>
        <v/>
      </c>
      <c r="AF32" s="124">
        <f>SUM(AB32+AC32)</f>
        <v>1</v>
      </c>
      <c r="AG32" s="124" t="str">
        <f>IF('Member Info'!N29&lt;&gt;"",IF(AND('Member Info'!N29&lt;=$U$1,'Member Info'!N29&gt;=$T$1),1,0),"")</f>
        <v/>
      </c>
      <c r="AI32" s="124" t="b">
        <f>OR(M32="SMP/Occupational Maternity",M32="SSP/Occupational Sick pay")</f>
        <v>0</v>
      </c>
      <c r="AJ32" s="124">
        <f>IF(AI32=TRUE,1,0)</f>
        <v>0</v>
      </c>
      <c r="AL32" s="124">
        <f>IF(L32="Please Enter Deemed Pensionable Pay",1,0)</f>
        <v>0</v>
      </c>
      <c r="AM32" s="124">
        <f>IF('Member Info'!F29&gt;$T$1,1,0)</f>
        <v>0</v>
      </c>
      <c r="AN32" s="124" t="b">
        <f>IF(ISERROR(T32),ERROR.TYPE(#REF!)=ERROR.TYPE(T32),FALSE)</f>
        <v>0</v>
      </c>
      <c r="AO32" s="124" t="b">
        <f>IF(ISERROR(U32),ERROR.TYPE(#REF!)=ERROR.TYPE(U32),FALSE)</f>
        <v>0</v>
      </c>
      <c r="AP32" s="124">
        <f>IF('Member Info'!F29&gt;'GP1 April 25'!$U$1,1,0)</f>
        <v>0</v>
      </c>
      <c r="AQ32" s="124">
        <f>IF(H32="Part Time",1,0)</f>
        <v>0</v>
      </c>
      <c r="AR32" s="124">
        <f>IF(AND(AQ32=1,I32=""),1,0)</f>
        <v>0</v>
      </c>
      <c r="AS32" s="124">
        <f>IF(OR(H32=0,H32=""),1,0)</f>
        <v>1</v>
      </c>
    </row>
    <row r="33" spans="1:45" x14ac:dyDescent="0.25">
      <c r="A33" s="4">
        <v>2</v>
      </c>
      <c r="B33" s="164">
        <f>'Member Info'!D30</f>
        <v>0</v>
      </c>
      <c r="C33" s="164">
        <f>'Member Info'!E30</f>
        <v>0</v>
      </c>
      <c r="D33" s="164" t="str">
        <f>'Member Info'!G30</f>
        <v/>
      </c>
      <c r="E33" s="165">
        <f>'Member Info'!B30</f>
        <v>0</v>
      </c>
      <c r="F33" s="242"/>
      <c r="G33" s="166" t="str">
        <f>IF(E33=0,"",('Member Info'!K30+'Member Info'!L30))</f>
        <v/>
      </c>
      <c r="H33" s="419"/>
      <c r="I33" s="419"/>
      <c r="J33" s="26"/>
      <c r="K33" s="26"/>
      <c r="L33" s="384" t="str">
        <f>IF(E33=0,"",IF('Member Info'!F30&gt;$U$1,CONCATENATE("Joined with practice on ", TEXT('Member Info'!F30, "DD/MM/YYYY")),IF('Member Info'!N30&lt;&gt;"",IF('Member Info'!N30&lt;$T$1,CONCATENATE("Left Scheme on ", TEXT('Member Info'!N30, "DD/MM/YYYY")),IF(OR(G33="",G33=0),"Error Detected, No rate entered",IF(E33=0,"",IF(F33="","Error Detected, No Pensionable pay",IF(AS33=1,"No Part Time Status Entered",IF(AR33=1,"No Part Time Hours Entered",IF(ISERROR(AD33)," Unknown Values entered.",IF(V33+W33&lt;1,"Acceptable",IF(T33+U33=200, "No Contributions Entered", IF(M33="","Error Detected, Choose reason&gt;",IF(Z33="1",IF(V33=1,"Please Enter Deemed Pensionable Pay","Add Any Relevant Details Above"),"Please Give Details Above"))))))))))),IF(OR(G33="",G33=0),"Error Detected, No rate entered",IF(E33=0,"",IF(F33="","Error Detected, No Pensionable pay",IF(AS33=1,"No Part Time Status Entered",IF(AR33=1,"No Part Time Hours Entered",IF(ISERROR(AD33)," Unknown Values entered.",IF(V33+W33&lt;1,"Acceptable",IF(T33+U33=200, "No Contributions Entered", IF(M33="","Error Detected, Choose reason&gt;",IF(Z33="1",IF(V33=1,"Please Enter Deemed Pensionable Pay","Add relevant Details Above"),"Please give details Above")))))))))))))</f>
        <v/>
      </c>
      <c r="M33" s="260"/>
      <c r="N33" s="91"/>
      <c r="O33" s="91" t="str">
        <f t="shared" ref="O33:O96" si="1">IF(E33=0,"",IF(ISERROR((F33+J33+K33)),0,IF((F33+J33+K33)&lt;1,0,1)))</f>
        <v/>
      </c>
      <c r="P33" s="94">
        <f t="shared" ref="P33:Q96" si="2">J33</f>
        <v>0</v>
      </c>
      <c r="Q33" s="94">
        <f t="shared" si="2"/>
        <v>0</v>
      </c>
      <c r="R33" s="218">
        <f>(ROUND((F33/100*'Member Info'!$W$2), 2))</f>
        <v>0</v>
      </c>
      <c r="S33" s="218" t="e">
        <f t="shared" ref="S33:S96" si="3">ROUND((F33/100*G33),2)</f>
        <v>#VALUE!</v>
      </c>
      <c r="T33" s="218" t="str">
        <f t="shared" ref="T33:T96" si="4">IF(E33=0,"",(100-(P33/R33*100)))</f>
        <v/>
      </c>
      <c r="U33" s="227" t="str">
        <f t="shared" ref="U33:U96" si="5">IF(E33=0,"",(100-(Q33/S33*100)))</f>
        <v/>
      </c>
      <c r="V33" s="228" t="str">
        <f t="shared" ref="V33:V96" si="6">IF(E33=0,"",IF(T33&gt;$T$16,1,IF(T33&lt;-$T$16,1,0)))</f>
        <v/>
      </c>
      <c r="W33" s="228" t="str">
        <f t="shared" ref="W33:W96" si="7">IF(E33=0,"",IF(G33=0,1,IF(U33&gt;$T$16,1,IF(U33&lt;-$T$16,1,0))))</f>
        <v/>
      </c>
      <c r="X33" s="222">
        <f t="shared" ref="X33:X96" si="8">IF(E33=0,0,IF(F33="",1,0))</f>
        <v>0</v>
      </c>
      <c r="Y33" s="110">
        <f t="shared" ref="Y33:Y96" si="9">IF(E33=0,0,IF(M33="",0,1))</f>
        <v>0</v>
      </c>
      <c r="Z33" s="235" t="str">
        <f t="shared" ref="Z33:Z96" si="10">IF(M33="SMP/Occupational Maternity","1",IF(M33="SSP/Occupational Sick pay","1",""))</f>
        <v/>
      </c>
      <c r="AA33" s="240" t="b">
        <f t="shared" ref="AA33:AA96" si="11">IF(OR(AN33=TRUE,AO33=TRUE),TRUE,FALSE)</f>
        <v>0</v>
      </c>
      <c r="AB33" s="235">
        <f t="shared" ref="AB33:AB96" si="12">IF(OR(M33="left scheme/Employment",AC33=""), 1,0)</f>
        <v>0</v>
      </c>
      <c r="AC33" s="235">
        <f>IF('Member Info'!N30="",1,"")</f>
        <v>1</v>
      </c>
      <c r="AD33" s="243" t="e">
        <f t="shared" ref="AD33:AD96" si="13">(T33+U33)</f>
        <v>#VALUE!</v>
      </c>
      <c r="AE33" s="130" t="str">
        <f t="shared" si="0"/>
        <v/>
      </c>
      <c r="AF33" s="124">
        <f t="shared" ref="AF33:AF96" si="14">SUM(AB33+AC33)</f>
        <v>1</v>
      </c>
      <c r="AG33" s="124" t="str">
        <f>IF('Member Info'!N30&lt;&gt;"",IF(AND('Member Info'!N30&lt;=$U$1,'Member Info'!N30&gt;=$T$1),1,0),"")</f>
        <v/>
      </c>
      <c r="AI33" s="124" t="b">
        <f t="shared" ref="AI33:AI96" si="15">OR(M33="SMP/Occupational Maternity",M33="SSP/Occupational Sick pay")</f>
        <v>0</v>
      </c>
      <c r="AJ33" s="124">
        <f t="shared" ref="AJ33:AJ96" si="16">IF(AI33=TRUE,1,0)</f>
        <v>0</v>
      </c>
      <c r="AL33" s="124">
        <f t="shared" ref="AL33:AL96" si="17">IF(L33="Please Enter Deemed Pensionable Pay",1,0)</f>
        <v>0</v>
      </c>
      <c r="AM33" s="124">
        <f>IF('Member Info'!F30&gt;$T$1,1,0)</f>
        <v>0</v>
      </c>
      <c r="AN33" s="124" t="b">
        <f>IF(ISERROR(T33),ERROR.TYPE(#REF!)=ERROR.TYPE(T33),FALSE)</f>
        <v>0</v>
      </c>
      <c r="AO33" s="124" t="b">
        <f>IF(ISERROR(U33),ERROR.TYPE(#REF!)=ERROR.TYPE(U33),FALSE)</f>
        <v>0</v>
      </c>
      <c r="AP33" s="124">
        <f>IF('Member Info'!F30&gt;'GP1 April 25'!$U$1,1,0)</f>
        <v>0</v>
      </c>
      <c r="AQ33" s="124">
        <f t="shared" ref="AQ33:AQ96" si="18">IF(H33="Part Time",1,0)</f>
        <v>0</v>
      </c>
      <c r="AR33" s="124">
        <f t="shared" ref="AR33:AR96" si="19">IF(AND(AQ33=1,I33=""),1,0)</f>
        <v>0</v>
      </c>
      <c r="AS33" s="124">
        <f t="shared" ref="AS33:AS96" si="20">IF(OR(H33=0,H33=""),1,0)</f>
        <v>1</v>
      </c>
    </row>
    <row r="34" spans="1:45" x14ac:dyDescent="0.25">
      <c r="A34" s="4">
        <v>3</v>
      </c>
      <c r="B34" s="164">
        <f>'Member Info'!D31</f>
        <v>0</v>
      </c>
      <c r="C34" s="164">
        <f>'Member Info'!E31</f>
        <v>0</v>
      </c>
      <c r="D34" s="164" t="str">
        <f>'Member Info'!G31</f>
        <v/>
      </c>
      <c r="E34" s="165">
        <f>'Member Info'!B31</f>
        <v>0</v>
      </c>
      <c r="F34" s="242"/>
      <c r="G34" s="166" t="str">
        <f>IF(E34=0,"",('Member Info'!K31+'Member Info'!L31))</f>
        <v/>
      </c>
      <c r="H34" s="419"/>
      <c r="I34" s="419"/>
      <c r="J34" s="26"/>
      <c r="K34" s="26"/>
      <c r="L34" s="384" t="str">
        <f>IF(E34=0,"",IF('Member Info'!F31&gt;$U$1,CONCATENATE("Joined with practice on ", TEXT('Member Info'!F31, "DD/MM/YYYY")),IF('Member Info'!N31&lt;&gt;"",IF('Member Info'!N31&lt;$T$1,CONCATENATE("Left Scheme on ", TEXT('Member Info'!N31, "DD/MM/YYYY")),IF(OR(G34="",G34=0),"Error Detected, No rate entered",IF(E34=0,"",IF(F34="","Error Detected, No Pensionable pay",IF(AS34=1,"No Part Time Status Entered",IF(AR34=1,"No Part Time Hours Entered",IF(ISERROR(AD34)," Unknown Values entered.",IF(V34+W34&lt;1,"Acceptable",IF(T34+U34=200, "No Contributions Entered", IF(M34="","Error Detected, Choose reason&gt;",IF(Z34="1",IF(V34=1,"Please Enter Deemed Pensionable Pay","Add Any Relevant Details Above"),"Please Give Details Above"))))))))))),IF(OR(G34="",G34=0),"Error Detected, No rate entered",IF(E34=0,"",IF(F34="","Error Detected, No Pensionable pay",IF(AS34=1,"No Part Time Status Entered",IF(AR34=1,"No Part Time Hours Entered",IF(ISERROR(AD34)," Unknown Values entered.",IF(V34+W34&lt;1,"Acceptable",IF(T34+U34=200, "No Contributions Entered", IF(M34="","Error Detected, Choose reason&gt;",IF(Z34="1",IF(V34=1,"Please Enter Deemed Pensionable Pay","Add relevant Details Above"),"Please give details Above")))))))))))))</f>
        <v/>
      </c>
      <c r="M34" s="260"/>
      <c r="N34" s="91"/>
      <c r="O34" s="91" t="str">
        <f>IF(E34=0,"",IF(ISERROR((F34+J34+K34)),0,IF((F34+J34+K34)&lt;1,0,1)))</f>
        <v/>
      </c>
      <c r="P34" s="94">
        <f>J34</f>
        <v>0</v>
      </c>
      <c r="Q34" s="94">
        <f t="shared" si="2"/>
        <v>0</v>
      </c>
      <c r="R34" s="218">
        <f>(ROUND((F34/100*'Member Info'!$W$2), 2))</f>
        <v>0</v>
      </c>
      <c r="S34" s="218" t="e">
        <f t="shared" si="3"/>
        <v>#VALUE!</v>
      </c>
      <c r="T34" s="218" t="str">
        <f t="shared" si="4"/>
        <v/>
      </c>
      <c r="U34" s="227" t="str">
        <f t="shared" si="5"/>
        <v/>
      </c>
      <c r="V34" s="228" t="str">
        <f t="shared" si="6"/>
        <v/>
      </c>
      <c r="W34" s="228" t="str">
        <f t="shared" si="7"/>
        <v/>
      </c>
      <c r="X34" s="222">
        <f t="shared" si="8"/>
        <v>0</v>
      </c>
      <c r="Y34" s="110">
        <f t="shared" si="9"/>
        <v>0</v>
      </c>
      <c r="Z34" s="235" t="str">
        <f t="shared" si="10"/>
        <v/>
      </c>
      <c r="AA34" s="240" t="b">
        <f t="shared" si="11"/>
        <v>0</v>
      </c>
      <c r="AB34" s="235">
        <f t="shared" si="12"/>
        <v>0</v>
      </c>
      <c r="AC34" s="235">
        <f>IF('Member Info'!N31="",1,"")</f>
        <v>1</v>
      </c>
      <c r="AD34" s="243" t="e">
        <f t="shared" si="13"/>
        <v>#VALUE!</v>
      </c>
      <c r="AE34" s="130" t="str">
        <f t="shared" si="0"/>
        <v/>
      </c>
      <c r="AF34" s="124">
        <f t="shared" si="14"/>
        <v>1</v>
      </c>
      <c r="AG34" s="124" t="str">
        <f>IF('Member Info'!N31&lt;&gt;"",IF(AND('Member Info'!N31&lt;=$U$1,'Member Info'!N31&gt;=$T$1),1,0),"")</f>
        <v/>
      </c>
      <c r="AI34" s="124" t="b">
        <f t="shared" si="15"/>
        <v>0</v>
      </c>
      <c r="AJ34" s="124">
        <f t="shared" si="16"/>
        <v>0</v>
      </c>
      <c r="AL34" s="124">
        <f t="shared" si="17"/>
        <v>0</v>
      </c>
      <c r="AM34" s="124">
        <f>IF('Member Info'!F31&gt;$T$1,1,0)</f>
        <v>0</v>
      </c>
      <c r="AN34" s="124" t="b">
        <f>IF(ISERROR(T34),ERROR.TYPE(#REF!)=ERROR.TYPE(T34),FALSE)</f>
        <v>0</v>
      </c>
      <c r="AO34" s="124" t="b">
        <f>IF(ISERROR(U34),ERROR.TYPE(#REF!)=ERROR.TYPE(U34),FALSE)</f>
        <v>0</v>
      </c>
      <c r="AP34" s="124">
        <f>IF('Member Info'!F31&gt;'GP1 April 25'!$U$1,1,0)</f>
        <v>0</v>
      </c>
      <c r="AQ34" s="124">
        <f t="shared" si="18"/>
        <v>0</v>
      </c>
      <c r="AR34" s="124">
        <f t="shared" si="19"/>
        <v>0</v>
      </c>
      <c r="AS34" s="124">
        <f t="shared" si="20"/>
        <v>1</v>
      </c>
    </row>
    <row r="35" spans="1:45" x14ac:dyDescent="0.25">
      <c r="A35" s="4">
        <v>4</v>
      </c>
      <c r="B35" s="164">
        <f>'Member Info'!D32</f>
        <v>0</v>
      </c>
      <c r="C35" s="164">
        <f>'Member Info'!E32</f>
        <v>0</v>
      </c>
      <c r="D35" s="164" t="str">
        <f>'Member Info'!G32</f>
        <v/>
      </c>
      <c r="E35" s="165">
        <f>'Member Info'!B32</f>
        <v>0</v>
      </c>
      <c r="F35" s="242"/>
      <c r="G35" s="166" t="str">
        <f>IF(E35=0,"",('Member Info'!K32+'Member Info'!L32))</f>
        <v/>
      </c>
      <c r="H35" s="419"/>
      <c r="I35" s="419"/>
      <c r="J35" s="26"/>
      <c r="K35" s="26"/>
      <c r="L35" s="384" t="str">
        <f>IF(E35=0,"",IF('Member Info'!F32&gt;$U$1,CONCATENATE("Joined with practice on ", TEXT('Member Info'!F32, "DD/MM/YYYY")),IF('Member Info'!N32&lt;&gt;"",IF('Member Info'!N32&lt;$T$1,CONCATENATE("Left Scheme on ", TEXT('Member Info'!N32, "DD/MM/YYYY")),IF(OR(G35="",G35=0),"Error Detected, No rate entered",IF(E35=0,"",IF(F35="","Error Detected, No Pensionable pay",IF(AS35=1,"No Part Time Status Entered",IF(AR35=1,"No Part Time Hours Entered",IF(ISERROR(AD35)," Unknown Values entered.",IF(V35+W35&lt;1,"Acceptable",IF(T35+U35=200, "No Contributions Entered", IF(M35="","Error Detected, Choose reason&gt;",IF(Z35="1",IF(V35=1,"Please Enter Deemed Pensionable Pay","Add Any Relevant Details Above"),"Please Give Details Above"))))))))))),IF(OR(G35="",G35=0),"Error Detected, No rate entered",IF(E35=0,"",IF(F35="","Error Detected, No Pensionable pay",IF(AS35=1,"No Part Time Status Entered",IF(AR35=1,"No Part Time Hours Entered",IF(ISERROR(AD35)," Unknown Values entered.",IF(V35+W35&lt;1,"Acceptable",IF(T35+U35=200, "No Contributions Entered", IF(M35="","Error Detected, Choose reason&gt;",IF(Z35="1",IF(V35=1,"Please Enter Deemed Pensionable Pay","Add relevant Details Above"),"Please give details Above")))))))))))))</f>
        <v/>
      </c>
      <c r="M35" s="260"/>
      <c r="N35" s="91"/>
      <c r="O35" s="91" t="str">
        <f t="shared" si="1"/>
        <v/>
      </c>
      <c r="P35" s="94">
        <f t="shared" si="2"/>
        <v>0</v>
      </c>
      <c r="Q35" s="94">
        <f t="shared" si="2"/>
        <v>0</v>
      </c>
      <c r="R35" s="218">
        <f>(ROUND((F35/100*'Member Info'!$W$2), 2))</f>
        <v>0</v>
      </c>
      <c r="S35" s="218" t="e">
        <f t="shared" si="3"/>
        <v>#VALUE!</v>
      </c>
      <c r="T35" s="218" t="str">
        <f t="shared" si="4"/>
        <v/>
      </c>
      <c r="U35" s="227" t="str">
        <f t="shared" si="5"/>
        <v/>
      </c>
      <c r="V35" s="228" t="str">
        <f t="shared" si="6"/>
        <v/>
      </c>
      <c r="W35" s="228" t="str">
        <f t="shared" si="7"/>
        <v/>
      </c>
      <c r="X35" s="222">
        <f t="shared" si="8"/>
        <v>0</v>
      </c>
      <c r="Y35" s="110">
        <f t="shared" si="9"/>
        <v>0</v>
      </c>
      <c r="Z35" s="235" t="str">
        <f t="shared" si="10"/>
        <v/>
      </c>
      <c r="AA35" s="240" t="b">
        <f t="shared" si="11"/>
        <v>0</v>
      </c>
      <c r="AB35" s="235">
        <f t="shared" si="12"/>
        <v>0</v>
      </c>
      <c r="AC35" s="235">
        <f>IF('Member Info'!N32="",1,"")</f>
        <v>1</v>
      </c>
      <c r="AD35" s="243" t="e">
        <f t="shared" si="13"/>
        <v>#VALUE!</v>
      </c>
      <c r="AE35" s="130" t="str">
        <f t="shared" si="0"/>
        <v/>
      </c>
      <c r="AF35" s="124">
        <f t="shared" si="14"/>
        <v>1</v>
      </c>
      <c r="AG35" s="124" t="str">
        <f>IF('Member Info'!N32&lt;&gt;"",IF(AND('Member Info'!N32&lt;=$U$1,'Member Info'!N32&gt;=$T$1),1,0),"")</f>
        <v/>
      </c>
      <c r="AI35" s="124" t="b">
        <f t="shared" si="15"/>
        <v>0</v>
      </c>
      <c r="AJ35" s="124">
        <f t="shared" si="16"/>
        <v>0</v>
      </c>
      <c r="AL35" s="124">
        <f t="shared" si="17"/>
        <v>0</v>
      </c>
      <c r="AM35" s="124">
        <f>IF('Member Info'!F32&gt;$T$1,1,0)</f>
        <v>0</v>
      </c>
      <c r="AN35" s="124" t="b">
        <f>IF(ISERROR(T35),ERROR.TYPE(#REF!)=ERROR.TYPE(T35),FALSE)</f>
        <v>0</v>
      </c>
      <c r="AO35" s="124" t="b">
        <f>IF(ISERROR(U35),ERROR.TYPE(#REF!)=ERROR.TYPE(U35),FALSE)</f>
        <v>0</v>
      </c>
      <c r="AP35" s="124">
        <f>IF('Member Info'!F32&gt;'GP1 April 25'!$U$1,1,0)</f>
        <v>0</v>
      </c>
      <c r="AQ35" s="124">
        <f t="shared" si="18"/>
        <v>0</v>
      </c>
      <c r="AR35" s="124">
        <f t="shared" si="19"/>
        <v>0</v>
      </c>
      <c r="AS35" s="124">
        <f t="shared" si="20"/>
        <v>1</v>
      </c>
    </row>
    <row r="36" spans="1:45" x14ac:dyDescent="0.25">
      <c r="A36" s="4">
        <v>5</v>
      </c>
      <c r="B36" s="164">
        <f>'Member Info'!D33</f>
        <v>0</v>
      </c>
      <c r="C36" s="164">
        <f>'Member Info'!E33</f>
        <v>0</v>
      </c>
      <c r="D36" s="164" t="str">
        <f>'Member Info'!G33</f>
        <v/>
      </c>
      <c r="E36" s="165">
        <f>'Member Info'!B33</f>
        <v>0</v>
      </c>
      <c r="F36" s="242"/>
      <c r="G36" s="166" t="str">
        <f>IF(E36=0,"",('Member Info'!K33+'Member Info'!L33))</f>
        <v/>
      </c>
      <c r="H36" s="419"/>
      <c r="I36" s="419"/>
      <c r="J36" s="26"/>
      <c r="K36" s="26"/>
      <c r="L36" s="384" t="str">
        <f>IF(E36=0,"",IF('Member Info'!F33&gt;$U$1,CONCATENATE("Joined with practice on ", TEXT('Member Info'!F33, "DD/MM/YYYY")),IF('Member Info'!N33&lt;&gt;"",IF('Member Info'!N33&lt;$T$1,CONCATENATE("Left Scheme on ", TEXT('Member Info'!N33, "DD/MM/YYYY")),IF(OR(G36="",G36=0),"Error Detected, No rate entered",IF(E36=0,"",IF(F36="","Error Detected, No Pensionable pay",IF(AS36=1,"No Part Time Status Entered",IF(AR36=1,"No Part Time Hours Entered",IF(ISERROR(AD36)," Unknown Values entered.",IF(V36+W36&lt;1,"Acceptable",IF(T36+U36=200, "No Contributions Entered", IF(M36="","Error Detected, Choose reason&gt;",IF(Z36="1",IF(V36=1,"Please Enter Deemed Pensionable Pay","Add Any Relevant Details Above"),"Please Give Details Above"))))))))))),IF(OR(G36="",G36=0),"Error Detected, No rate entered",IF(E36=0,"",IF(F36="","Error Detected, No Pensionable pay",IF(AS36=1,"No Part Time Status Entered",IF(AR36=1,"No Part Time Hours Entered",IF(ISERROR(AD36)," Unknown Values entered.",IF(V36+W36&lt;1,"Acceptable",IF(T36+U36=200, "No Contributions Entered", IF(M36="","Error Detected, Choose reason&gt;",IF(Z36="1",IF(V36=1,"Please Enter Deemed Pensionable Pay","Add relevant Details Above"),"Please give details Above")))))))))))))</f>
        <v/>
      </c>
      <c r="M36" s="260"/>
      <c r="N36" s="91"/>
      <c r="O36" s="91" t="str">
        <f>IF(E36=0,"",IF(ISERROR((F36+J36+K36)),0,IF((F36+J36+K36)&lt;1,0,1)))</f>
        <v/>
      </c>
      <c r="P36" s="94">
        <f>J36</f>
        <v>0</v>
      </c>
      <c r="Q36" s="94">
        <f t="shared" si="2"/>
        <v>0</v>
      </c>
      <c r="R36" s="218">
        <f>(ROUND((F36/100*'Member Info'!$W$2), 2))</f>
        <v>0</v>
      </c>
      <c r="S36" s="218" t="e">
        <f t="shared" si="3"/>
        <v>#VALUE!</v>
      </c>
      <c r="T36" s="218" t="str">
        <f t="shared" si="4"/>
        <v/>
      </c>
      <c r="U36" s="227" t="str">
        <f t="shared" si="5"/>
        <v/>
      </c>
      <c r="V36" s="228" t="str">
        <f t="shared" si="6"/>
        <v/>
      </c>
      <c r="W36" s="228" t="str">
        <f t="shared" si="7"/>
        <v/>
      </c>
      <c r="X36" s="222">
        <f t="shared" si="8"/>
        <v>0</v>
      </c>
      <c r="Y36" s="110">
        <f t="shared" si="9"/>
        <v>0</v>
      </c>
      <c r="Z36" s="235" t="str">
        <f t="shared" si="10"/>
        <v/>
      </c>
      <c r="AA36" s="240" t="b">
        <f t="shared" si="11"/>
        <v>0</v>
      </c>
      <c r="AB36" s="235">
        <f t="shared" si="12"/>
        <v>0</v>
      </c>
      <c r="AC36" s="235">
        <f>IF('Member Info'!N33="",1,"")</f>
        <v>1</v>
      </c>
      <c r="AD36" s="243" t="e">
        <f t="shared" si="13"/>
        <v>#VALUE!</v>
      </c>
      <c r="AE36" s="130" t="str">
        <f t="shared" si="0"/>
        <v/>
      </c>
      <c r="AF36" s="124">
        <f t="shared" si="14"/>
        <v>1</v>
      </c>
      <c r="AG36" s="124" t="str">
        <f>IF('Member Info'!N33&lt;&gt;"",IF(AND('Member Info'!N33&lt;=$U$1,'Member Info'!N33&gt;=$T$1),1,0),"")</f>
        <v/>
      </c>
      <c r="AI36" s="124" t="b">
        <f t="shared" si="15"/>
        <v>0</v>
      </c>
      <c r="AJ36" s="124">
        <f t="shared" si="16"/>
        <v>0</v>
      </c>
      <c r="AL36" s="124">
        <f t="shared" si="17"/>
        <v>0</v>
      </c>
      <c r="AM36" s="124">
        <f>IF('Member Info'!F33&gt;$T$1,1,0)</f>
        <v>0</v>
      </c>
      <c r="AN36" s="124" t="b">
        <f>IF(ISERROR(T36),ERROR.TYPE(#REF!)=ERROR.TYPE(T36),FALSE)</f>
        <v>0</v>
      </c>
      <c r="AO36" s="124" t="b">
        <f>IF(ISERROR(U36),ERROR.TYPE(#REF!)=ERROR.TYPE(U36),FALSE)</f>
        <v>0</v>
      </c>
      <c r="AP36" s="124">
        <f>IF('Member Info'!F33&gt;'GP1 April 25'!$U$1,1,0)</f>
        <v>0</v>
      </c>
      <c r="AQ36" s="124">
        <f t="shared" si="18"/>
        <v>0</v>
      </c>
      <c r="AR36" s="124">
        <f t="shared" si="19"/>
        <v>0</v>
      </c>
      <c r="AS36" s="124">
        <f t="shared" si="20"/>
        <v>1</v>
      </c>
    </row>
    <row r="37" spans="1:45" x14ac:dyDescent="0.25">
      <c r="A37" s="4">
        <v>6</v>
      </c>
      <c r="B37" s="164">
        <f>'Member Info'!D34</f>
        <v>0</v>
      </c>
      <c r="C37" s="164">
        <f>'Member Info'!E34</f>
        <v>0</v>
      </c>
      <c r="D37" s="164" t="str">
        <f>'Member Info'!G34</f>
        <v/>
      </c>
      <c r="E37" s="165">
        <f>'Member Info'!B34</f>
        <v>0</v>
      </c>
      <c r="F37" s="242"/>
      <c r="G37" s="166" t="str">
        <f>IF(E37=0,"",('Member Info'!K34+'Member Info'!L34))</f>
        <v/>
      </c>
      <c r="H37" s="419"/>
      <c r="I37" s="419"/>
      <c r="J37" s="26"/>
      <c r="K37" s="26"/>
      <c r="L37" s="384" t="str">
        <f>IF(E37=0,"",IF('Member Info'!F34&gt;$U$1,CONCATENATE("Joined with practice on ", TEXT('Member Info'!F34, "DD/MM/YYYY")),IF('Member Info'!N34&lt;&gt;"",IF('Member Info'!N34&lt;$T$1,CONCATENATE("Left Scheme on ", TEXT('Member Info'!N34, "DD/MM/YYYY")),IF(OR(G37="",G37=0),"Error Detected, No rate entered",IF(E37=0,"",IF(F37="","Error Detected, No Pensionable pay",IF(AS37=1,"No Part Time Status Entered",IF(AR37=1,"No Part Time Hours Entered",IF(ISERROR(AD37)," Unknown Values entered.",IF(V37+W37&lt;1,"Acceptable",IF(T37+U37=200, "No Contributions Entered", IF(M37="","Error Detected, Choose reason&gt;",IF(Z37="1",IF(V37=1,"Please Enter Deemed Pensionable Pay","Add Any Relevant Details Above"),"Please Give Details Above"))))))))))),IF(OR(G37="",G37=0),"Error Detected, No rate entered",IF(E37=0,"",IF(F37="","Error Detected, No Pensionable pay",IF(AS37=1,"No Part Time Status Entered",IF(AR37=1,"No Part Time Hours Entered",IF(ISERROR(AD37)," Unknown Values entered.",IF(V37+W37&lt;1,"Acceptable",IF(T37+U37=200, "No Contributions Entered", IF(M37="","Error Detected, Choose reason&gt;",IF(Z37="1",IF(V37=1,"Please Enter Deemed Pensionable Pay","Add relevant Details Above"),"Please give details Above")))))))))))))</f>
        <v/>
      </c>
      <c r="M37" s="260"/>
      <c r="N37" s="91"/>
      <c r="O37" s="91" t="str">
        <f t="shared" si="1"/>
        <v/>
      </c>
      <c r="P37" s="94">
        <f t="shared" si="2"/>
        <v>0</v>
      </c>
      <c r="Q37" s="94">
        <f t="shared" si="2"/>
        <v>0</v>
      </c>
      <c r="R37" s="218">
        <f>(ROUND((F37/100*'Member Info'!$W$2), 2))</f>
        <v>0</v>
      </c>
      <c r="S37" s="218" t="e">
        <f t="shared" si="3"/>
        <v>#VALUE!</v>
      </c>
      <c r="T37" s="218" t="str">
        <f t="shared" si="4"/>
        <v/>
      </c>
      <c r="U37" s="227" t="str">
        <f t="shared" si="5"/>
        <v/>
      </c>
      <c r="V37" s="228" t="str">
        <f t="shared" si="6"/>
        <v/>
      </c>
      <c r="W37" s="228" t="str">
        <f t="shared" si="7"/>
        <v/>
      </c>
      <c r="X37" s="222">
        <f t="shared" si="8"/>
        <v>0</v>
      </c>
      <c r="Y37" s="110">
        <f t="shared" si="9"/>
        <v>0</v>
      </c>
      <c r="Z37" s="235" t="str">
        <f t="shared" si="10"/>
        <v/>
      </c>
      <c r="AA37" s="240" t="b">
        <f t="shared" si="11"/>
        <v>0</v>
      </c>
      <c r="AB37" s="235">
        <f t="shared" si="12"/>
        <v>0</v>
      </c>
      <c r="AC37" s="235">
        <f>IF('Member Info'!N34="",1,"")</f>
        <v>1</v>
      </c>
      <c r="AD37" s="243" t="e">
        <f t="shared" si="13"/>
        <v>#VALUE!</v>
      </c>
      <c r="AE37" s="130" t="str">
        <f t="shared" si="0"/>
        <v/>
      </c>
      <c r="AF37" s="124">
        <f t="shared" si="14"/>
        <v>1</v>
      </c>
      <c r="AG37" s="124" t="str">
        <f>IF('Member Info'!N34&lt;&gt;"",IF(AND('Member Info'!N34&lt;=$U$1,'Member Info'!N34&gt;=$T$1),1,0),"")</f>
        <v/>
      </c>
      <c r="AI37" s="124" t="b">
        <f t="shared" si="15"/>
        <v>0</v>
      </c>
      <c r="AJ37" s="124">
        <f t="shared" si="16"/>
        <v>0</v>
      </c>
      <c r="AL37" s="124">
        <f t="shared" si="17"/>
        <v>0</v>
      </c>
      <c r="AM37" s="124">
        <f>IF('Member Info'!F34&gt;$T$1,1,0)</f>
        <v>0</v>
      </c>
      <c r="AN37" s="124" t="b">
        <f>IF(ISERROR(T37),ERROR.TYPE(#REF!)=ERROR.TYPE(T37),FALSE)</f>
        <v>0</v>
      </c>
      <c r="AO37" s="124" t="b">
        <f>IF(ISERROR(U37),ERROR.TYPE(#REF!)=ERROR.TYPE(U37),FALSE)</f>
        <v>0</v>
      </c>
      <c r="AP37" s="124">
        <f>IF('Member Info'!F34&gt;'GP1 April 25'!$U$1,1,0)</f>
        <v>0</v>
      </c>
      <c r="AQ37" s="124">
        <f t="shared" si="18"/>
        <v>0</v>
      </c>
      <c r="AR37" s="124">
        <f t="shared" si="19"/>
        <v>0</v>
      </c>
      <c r="AS37" s="124">
        <f t="shared" si="20"/>
        <v>1</v>
      </c>
    </row>
    <row r="38" spans="1:45" x14ac:dyDescent="0.25">
      <c r="A38" s="4">
        <v>7</v>
      </c>
      <c r="B38" s="164">
        <f>'Member Info'!D35</f>
        <v>0</v>
      </c>
      <c r="C38" s="164">
        <f>'Member Info'!E35</f>
        <v>0</v>
      </c>
      <c r="D38" s="164" t="str">
        <f>'Member Info'!G35</f>
        <v/>
      </c>
      <c r="E38" s="165">
        <f>'Member Info'!B35</f>
        <v>0</v>
      </c>
      <c r="F38" s="242"/>
      <c r="G38" s="166" t="str">
        <f>IF(E38=0,"",('Member Info'!K35+'Member Info'!L35))</f>
        <v/>
      </c>
      <c r="H38" s="419"/>
      <c r="I38" s="419"/>
      <c r="J38" s="26"/>
      <c r="K38" s="26"/>
      <c r="L38" s="384" t="str">
        <f>IF(E38=0,"",IF('Member Info'!F35&gt;$U$1,CONCATENATE("Joined with practice on ", TEXT('Member Info'!F35, "DD/MM/YYYY")),IF('Member Info'!N35&lt;&gt;"",IF('Member Info'!N35&lt;$T$1,CONCATENATE("Left Scheme on ", TEXT('Member Info'!N35, "DD/MM/YYYY")),IF(OR(G38="",G38=0),"Error Detected, No rate entered",IF(E38=0,"",IF(F38="","Error Detected, No Pensionable pay",IF(AS38=1,"No Part Time Status Entered",IF(AR38=1,"No Part Time Hours Entered",IF(ISERROR(AD38)," Unknown Values entered.",IF(V38+W38&lt;1,"Acceptable",IF(T38+U38=200, "No Contributions Entered", IF(M38="","Error Detected, Choose reason&gt;",IF(Z38="1",IF(V38=1,"Please Enter Deemed Pensionable Pay","Add Any Relevant Details Above"),"Please Give Details Above"))))))))))),IF(OR(G38="",G38=0),"Error Detected, No rate entered",IF(E38=0,"",IF(F38="","Error Detected, No Pensionable pay",IF(AS38=1,"No Part Time Status Entered",IF(AR38=1,"No Part Time Hours Entered",IF(ISERROR(AD38)," Unknown Values entered.",IF(V38+W38&lt;1,"Acceptable",IF(T38+U38=200, "No Contributions Entered", IF(M38="","Error Detected, Choose reason&gt;",IF(Z38="1",IF(V38=1,"Please Enter Deemed Pensionable Pay","Add relevant Details Above"),"Please give details Above")))))))))))))</f>
        <v/>
      </c>
      <c r="M38" s="260"/>
      <c r="N38" s="91"/>
      <c r="O38" s="91" t="str">
        <f>IF(E38=0,"",IF(ISERROR((F38+J38+K38)),0,IF((F38+J38+K38)&lt;1,0,1)))</f>
        <v/>
      </c>
      <c r="P38" s="94">
        <f t="shared" si="2"/>
        <v>0</v>
      </c>
      <c r="Q38" s="94">
        <f>K38</f>
        <v>0</v>
      </c>
      <c r="R38" s="218">
        <f>(ROUND((F38/100*'Member Info'!$W$2), 2))</f>
        <v>0</v>
      </c>
      <c r="S38" s="218" t="e">
        <f t="shared" si="3"/>
        <v>#VALUE!</v>
      </c>
      <c r="T38" s="218" t="str">
        <f t="shared" si="4"/>
        <v/>
      </c>
      <c r="U38" s="227" t="str">
        <f t="shared" si="5"/>
        <v/>
      </c>
      <c r="V38" s="228" t="str">
        <f t="shared" si="6"/>
        <v/>
      </c>
      <c r="W38" s="228" t="str">
        <f t="shared" si="7"/>
        <v/>
      </c>
      <c r="X38" s="222">
        <f t="shared" si="8"/>
        <v>0</v>
      </c>
      <c r="Y38" s="110">
        <f t="shared" si="9"/>
        <v>0</v>
      </c>
      <c r="Z38" s="235" t="str">
        <f t="shared" si="10"/>
        <v/>
      </c>
      <c r="AA38" s="240" t="b">
        <f t="shared" si="11"/>
        <v>0</v>
      </c>
      <c r="AB38" s="235">
        <f t="shared" si="12"/>
        <v>0</v>
      </c>
      <c r="AC38" s="235">
        <f>IF('Member Info'!N35="",1,"")</f>
        <v>1</v>
      </c>
      <c r="AD38" s="243" t="e">
        <f t="shared" si="13"/>
        <v>#VALUE!</v>
      </c>
      <c r="AE38" s="130" t="str">
        <f t="shared" si="0"/>
        <v/>
      </c>
      <c r="AF38" s="124">
        <f t="shared" si="14"/>
        <v>1</v>
      </c>
      <c r="AG38" s="124" t="str">
        <f>IF('Member Info'!N35&lt;&gt;"",IF(AND('Member Info'!N35&lt;=$U$1,'Member Info'!N35&gt;=$T$1),1,0),"")</f>
        <v/>
      </c>
      <c r="AI38" s="124" t="b">
        <f t="shared" si="15"/>
        <v>0</v>
      </c>
      <c r="AJ38" s="124">
        <f t="shared" si="16"/>
        <v>0</v>
      </c>
      <c r="AL38" s="124">
        <f t="shared" si="17"/>
        <v>0</v>
      </c>
      <c r="AM38" s="124">
        <f>IF('Member Info'!F35&gt;$T$1,1,0)</f>
        <v>0</v>
      </c>
      <c r="AN38" s="124" t="b">
        <f>IF(ISERROR(T38),ERROR.TYPE(#REF!)=ERROR.TYPE(T38),FALSE)</f>
        <v>0</v>
      </c>
      <c r="AO38" s="124" t="b">
        <f>IF(ISERROR(U38),ERROR.TYPE(#REF!)=ERROR.TYPE(U38),FALSE)</f>
        <v>0</v>
      </c>
      <c r="AP38" s="124">
        <f>IF('Member Info'!F35&gt;'GP1 April 25'!$U$1,1,0)</f>
        <v>0</v>
      </c>
      <c r="AQ38" s="124">
        <f t="shared" si="18"/>
        <v>0</v>
      </c>
      <c r="AR38" s="124">
        <f t="shared" si="19"/>
        <v>0</v>
      </c>
      <c r="AS38" s="124">
        <f t="shared" si="20"/>
        <v>1</v>
      </c>
    </row>
    <row r="39" spans="1:45" x14ac:dyDescent="0.25">
      <c r="A39" s="4">
        <v>8</v>
      </c>
      <c r="B39" s="164">
        <f>'Member Info'!D36</f>
        <v>0</v>
      </c>
      <c r="C39" s="164">
        <f>'Member Info'!E36</f>
        <v>0</v>
      </c>
      <c r="D39" s="164" t="str">
        <f>'Member Info'!G36</f>
        <v/>
      </c>
      <c r="E39" s="165">
        <f>'Member Info'!B36</f>
        <v>0</v>
      </c>
      <c r="F39" s="242"/>
      <c r="G39" s="166" t="str">
        <f>IF(E39=0,"",('Member Info'!K36+'Member Info'!L36))</f>
        <v/>
      </c>
      <c r="H39" s="419"/>
      <c r="I39" s="419"/>
      <c r="J39" s="26"/>
      <c r="K39" s="26"/>
      <c r="L39" s="384" t="str">
        <f>IF(E39=0,"",IF('Member Info'!F36&gt;$U$1,CONCATENATE("Joined with practice on ", TEXT('Member Info'!F36, "DD/MM/YYYY")),IF('Member Info'!N36&lt;&gt;"",IF('Member Info'!N36&lt;$T$1,CONCATENATE("Left Scheme on ", TEXT('Member Info'!N36, "DD/MM/YYYY")),IF(OR(G39="",G39=0),"Error Detected, No rate entered",IF(E39=0,"",IF(F39="","Error Detected, No Pensionable pay",IF(AS39=1,"No Part Time Status Entered",IF(AR39=1,"No Part Time Hours Entered",IF(ISERROR(AD39)," Unknown Values entered.",IF(V39+W39&lt;1,"Acceptable",IF(T39+U39=200, "No Contributions Entered", IF(M39="","Error Detected, Choose reason&gt;",IF(Z39="1",IF(V39=1,"Please Enter Deemed Pensionable Pay","Add Any Relevant Details Above"),"Please Give Details Above"))))))))))),IF(OR(G39="",G39=0),"Error Detected, No rate entered",IF(E39=0,"",IF(F39="","Error Detected, No Pensionable pay",IF(AS39=1,"No Part Time Status Entered",IF(AR39=1,"No Part Time Hours Entered",IF(ISERROR(AD39)," Unknown Values entered.",IF(V39+W39&lt;1,"Acceptable",IF(T39+U39=200, "No Contributions Entered", IF(M39="","Error Detected, Choose reason&gt;",IF(Z39="1",IF(V39=1,"Please Enter Deemed Pensionable Pay","Add relevant Details Above"),"Please give details Above")))))))))))))</f>
        <v/>
      </c>
      <c r="M39" s="260"/>
      <c r="N39" s="91"/>
      <c r="O39" s="91" t="str">
        <f t="shared" si="1"/>
        <v/>
      </c>
      <c r="P39" s="94">
        <f t="shared" si="2"/>
        <v>0</v>
      </c>
      <c r="Q39" s="94">
        <f t="shared" si="2"/>
        <v>0</v>
      </c>
      <c r="R39" s="218">
        <f>(ROUND((F39/100*'Member Info'!$W$2), 2))</f>
        <v>0</v>
      </c>
      <c r="S39" s="218" t="e">
        <f t="shared" si="3"/>
        <v>#VALUE!</v>
      </c>
      <c r="T39" s="218" t="str">
        <f t="shared" si="4"/>
        <v/>
      </c>
      <c r="U39" s="227" t="str">
        <f t="shared" si="5"/>
        <v/>
      </c>
      <c r="V39" s="228" t="str">
        <f t="shared" si="6"/>
        <v/>
      </c>
      <c r="W39" s="228" t="str">
        <f t="shared" si="7"/>
        <v/>
      </c>
      <c r="X39" s="222">
        <f t="shared" si="8"/>
        <v>0</v>
      </c>
      <c r="Y39" s="110">
        <f t="shared" si="9"/>
        <v>0</v>
      </c>
      <c r="Z39" s="235" t="str">
        <f t="shared" si="10"/>
        <v/>
      </c>
      <c r="AA39" s="240" t="b">
        <f t="shared" si="11"/>
        <v>0</v>
      </c>
      <c r="AB39" s="235">
        <f t="shared" si="12"/>
        <v>0</v>
      </c>
      <c r="AC39" s="235">
        <f>IF('Member Info'!N36="",1,"")</f>
        <v>1</v>
      </c>
      <c r="AD39" s="243" t="e">
        <f t="shared" si="13"/>
        <v>#VALUE!</v>
      </c>
      <c r="AE39" s="130" t="str">
        <f t="shared" si="0"/>
        <v/>
      </c>
      <c r="AF39" s="124">
        <f t="shared" si="14"/>
        <v>1</v>
      </c>
      <c r="AG39" s="124" t="str">
        <f>IF('Member Info'!N36&lt;&gt;"",IF(AND('Member Info'!N36&lt;=$U$1,'Member Info'!N36&gt;=$T$1),1,0),"")</f>
        <v/>
      </c>
      <c r="AI39" s="124" t="b">
        <f t="shared" si="15"/>
        <v>0</v>
      </c>
      <c r="AJ39" s="124">
        <f t="shared" si="16"/>
        <v>0</v>
      </c>
      <c r="AL39" s="124">
        <f t="shared" si="17"/>
        <v>0</v>
      </c>
      <c r="AM39" s="124">
        <f>IF('Member Info'!F36&gt;$T$1,1,0)</f>
        <v>0</v>
      </c>
      <c r="AN39" s="124" t="b">
        <f>IF(ISERROR(T39),ERROR.TYPE(#REF!)=ERROR.TYPE(T39),FALSE)</f>
        <v>0</v>
      </c>
      <c r="AO39" s="124" t="b">
        <f>IF(ISERROR(U39),ERROR.TYPE(#REF!)=ERROR.TYPE(U39),FALSE)</f>
        <v>0</v>
      </c>
      <c r="AP39" s="124">
        <f>IF('Member Info'!F36&gt;'GP1 April 25'!$U$1,1,0)</f>
        <v>0</v>
      </c>
      <c r="AQ39" s="124">
        <f t="shared" si="18"/>
        <v>0</v>
      </c>
      <c r="AR39" s="124">
        <f t="shared" si="19"/>
        <v>0</v>
      </c>
      <c r="AS39" s="124">
        <f t="shared" si="20"/>
        <v>1</v>
      </c>
    </row>
    <row r="40" spans="1:45" x14ac:dyDescent="0.25">
      <c r="A40" s="4">
        <v>9</v>
      </c>
      <c r="B40" s="164">
        <f>'Member Info'!D37</f>
        <v>0</v>
      </c>
      <c r="C40" s="164">
        <f>'Member Info'!E37</f>
        <v>0</v>
      </c>
      <c r="D40" s="164" t="str">
        <f>'Member Info'!G37</f>
        <v/>
      </c>
      <c r="E40" s="165">
        <f>'Member Info'!B37</f>
        <v>0</v>
      </c>
      <c r="F40" s="242"/>
      <c r="G40" s="166" t="str">
        <f>IF(E40=0,"",('Member Info'!K37+'Member Info'!L37))</f>
        <v/>
      </c>
      <c r="H40" s="419"/>
      <c r="I40" s="419"/>
      <c r="J40" s="26"/>
      <c r="K40" s="26"/>
      <c r="L40" s="384" t="str">
        <f>IF(E40=0,"",IF('Member Info'!F37&gt;$U$1,CONCATENATE("Joined with practice on ", TEXT('Member Info'!F37, "DD/MM/YYYY")),IF('Member Info'!N37&lt;&gt;"",IF('Member Info'!N37&lt;$T$1,CONCATENATE("Left Scheme on ", TEXT('Member Info'!N37, "DD/MM/YYYY")),IF(OR(G40="",G40=0),"Error Detected, No rate entered",IF(E40=0,"",IF(F40="","Error Detected, No Pensionable pay",IF(AS40=1,"No Part Time Status Entered",IF(AR40=1,"No Part Time Hours Entered",IF(ISERROR(AD40)," Unknown Values entered.",IF(V40+W40&lt;1,"Acceptable",IF(T40+U40=200, "No Contributions Entered", IF(M40="","Error Detected, Choose reason&gt;",IF(Z40="1",IF(V40=1,"Please Enter Deemed Pensionable Pay","Add Any Relevant Details Above"),"Please Give Details Above"))))))))))),IF(OR(G40="",G40=0),"Error Detected, No rate entered",IF(E40=0,"",IF(F40="","Error Detected, No Pensionable pay",IF(AS40=1,"No Part Time Status Entered",IF(AR40=1,"No Part Time Hours Entered",IF(ISERROR(AD40)," Unknown Values entered.",IF(V40+W40&lt;1,"Acceptable",IF(T40+U40=200, "No Contributions Entered", IF(M40="","Error Detected, Choose reason&gt;",IF(Z40="1",IF(V40=1,"Please Enter Deemed Pensionable Pay","Add relevant Details Above"),"Please give details Above")))))))))))))</f>
        <v/>
      </c>
      <c r="M40" s="260"/>
      <c r="N40" s="91"/>
      <c r="O40" s="91" t="str">
        <f>IF(E40=0,"",IF(ISERROR((F40+J40+K40)),0,IF((F40+J40+K40)&lt;1,0,1)))</f>
        <v/>
      </c>
      <c r="P40" s="94">
        <f>J40</f>
        <v>0</v>
      </c>
      <c r="Q40" s="94">
        <f t="shared" si="2"/>
        <v>0</v>
      </c>
      <c r="R40" s="218">
        <f>(ROUND((F40/100*'Member Info'!$W$2), 2))</f>
        <v>0</v>
      </c>
      <c r="S40" s="218" t="e">
        <f t="shared" si="3"/>
        <v>#VALUE!</v>
      </c>
      <c r="T40" s="218" t="str">
        <f t="shared" si="4"/>
        <v/>
      </c>
      <c r="U40" s="227" t="str">
        <f t="shared" si="5"/>
        <v/>
      </c>
      <c r="V40" s="228" t="str">
        <f t="shared" si="6"/>
        <v/>
      </c>
      <c r="W40" s="228" t="str">
        <f t="shared" si="7"/>
        <v/>
      </c>
      <c r="X40" s="222">
        <f t="shared" si="8"/>
        <v>0</v>
      </c>
      <c r="Y40" s="110">
        <f t="shared" si="9"/>
        <v>0</v>
      </c>
      <c r="Z40" s="235" t="str">
        <f t="shared" si="10"/>
        <v/>
      </c>
      <c r="AA40" s="240" t="b">
        <f t="shared" si="11"/>
        <v>0</v>
      </c>
      <c r="AB40" s="235">
        <f t="shared" si="12"/>
        <v>0</v>
      </c>
      <c r="AC40" s="235">
        <f>IF('Member Info'!N37="",1,"")</f>
        <v>1</v>
      </c>
      <c r="AD40" s="243" t="e">
        <f t="shared" si="13"/>
        <v>#VALUE!</v>
      </c>
      <c r="AE40" s="130" t="str">
        <f t="shared" si="0"/>
        <v/>
      </c>
      <c r="AF40" s="124">
        <f t="shared" si="14"/>
        <v>1</v>
      </c>
      <c r="AG40" s="124" t="str">
        <f>IF('Member Info'!N37&lt;&gt;"",IF(AND('Member Info'!N37&lt;=$U$1,'Member Info'!N37&gt;=$T$1),1,0),"")</f>
        <v/>
      </c>
      <c r="AI40" s="124" t="b">
        <f t="shared" si="15"/>
        <v>0</v>
      </c>
      <c r="AJ40" s="124">
        <f t="shared" si="16"/>
        <v>0</v>
      </c>
      <c r="AL40" s="124">
        <f t="shared" si="17"/>
        <v>0</v>
      </c>
      <c r="AM40" s="124">
        <f>IF('Member Info'!F37&gt;$T$1,1,0)</f>
        <v>0</v>
      </c>
      <c r="AN40" s="124" t="b">
        <f>IF(ISERROR(T40),ERROR.TYPE(#REF!)=ERROR.TYPE(T40),FALSE)</f>
        <v>0</v>
      </c>
      <c r="AO40" s="124" t="b">
        <f>IF(ISERROR(U40),ERROR.TYPE(#REF!)=ERROR.TYPE(U40),FALSE)</f>
        <v>0</v>
      </c>
      <c r="AP40" s="124">
        <f>IF('Member Info'!F37&gt;'GP1 April 25'!$U$1,1,0)</f>
        <v>0</v>
      </c>
      <c r="AQ40" s="124">
        <f t="shared" si="18"/>
        <v>0</v>
      </c>
      <c r="AR40" s="124">
        <f t="shared" si="19"/>
        <v>0</v>
      </c>
      <c r="AS40" s="124">
        <f t="shared" si="20"/>
        <v>1</v>
      </c>
    </row>
    <row r="41" spans="1:45" x14ac:dyDescent="0.25">
      <c r="A41" s="4">
        <v>10</v>
      </c>
      <c r="B41" s="164">
        <f>'Member Info'!D38</f>
        <v>0</v>
      </c>
      <c r="C41" s="164">
        <f>'Member Info'!E38</f>
        <v>0</v>
      </c>
      <c r="D41" s="164" t="str">
        <f>'Member Info'!G38</f>
        <v/>
      </c>
      <c r="E41" s="165">
        <f>'Member Info'!B38</f>
        <v>0</v>
      </c>
      <c r="F41" s="242"/>
      <c r="G41" s="166" t="str">
        <f>IF(E41=0,"",('Member Info'!K38+'Member Info'!L38))</f>
        <v/>
      </c>
      <c r="H41" s="419"/>
      <c r="I41" s="419"/>
      <c r="J41" s="26"/>
      <c r="K41" s="26"/>
      <c r="L41" s="384" t="str">
        <f>IF(E41=0,"",IF('Member Info'!F38&gt;$U$1,CONCATENATE("Joined with practice on ", TEXT('Member Info'!F38, "DD/MM/YYYY")),IF('Member Info'!N38&lt;&gt;"",IF('Member Info'!N38&lt;$T$1,CONCATENATE("Left Scheme on ", TEXT('Member Info'!N38, "DD/MM/YYYY")),IF(OR(G41="",G41=0),"Error Detected, No rate entered",IF(E41=0,"",IF(F41="","Error Detected, No Pensionable pay",IF(AS41=1,"No Part Time Status Entered",IF(AR41=1,"No Part Time Hours Entered",IF(ISERROR(AD41)," Unknown Values entered.",IF(V41+W41&lt;1,"Acceptable",IF(T41+U41=200, "No Contributions Entered", IF(M41="","Error Detected, Choose reason&gt;",IF(Z41="1",IF(V41=1,"Please Enter Deemed Pensionable Pay","Add Any Relevant Details Above"),"Please Give Details Above"))))))))))),IF(OR(G41="",G41=0),"Error Detected, No rate entered",IF(E41=0,"",IF(F41="","Error Detected, No Pensionable pay",IF(AS41=1,"No Part Time Status Entered",IF(AR41=1,"No Part Time Hours Entered",IF(ISERROR(AD41)," Unknown Values entered.",IF(V41+W41&lt;1,"Acceptable",IF(T41+U41=200, "No Contributions Entered", IF(M41="","Error Detected, Choose reason&gt;",IF(Z41="1",IF(V41=1,"Please Enter Deemed Pensionable Pay","Add relevant Details Above"),"Please give details Above")))))))))))))</f>
        <v/>
      </c>
      <c r="M41" s="260"/>
      <c r="N41" s="91"/>
      <c r="O41" s="91" t="str">
        <f t="shared" si="1"/>
        <v/>
      </c>
      <c r="P41" s="94">
        <f t="shared" si="2"/>
        <v>0</v>
      </c>
      <c r="Q41" s="94">
        <f t="shared" si="2"/>
        <v>0</v>
      </c>
      <c r="R41" s="218">
        <f>(ROUND((F41/100*'Member Info'!$W$2), 2))</f>
        <v>0</v>
      </c>
      <c r="S41" s="218" t="e">
        <f t="shared" si="3"/>
        <v>#VALUE!</v>
      </c>
      <c r="T41" s="218" t="str">
        <f t="shared" si="4"/>
        <v/>
      </c>
      <c r="U41" s="227" t="str">
        <f t="shared" si="5"/>
        <v/>
      </c>
      <c r="V41" s="228" t="str">
        <f t="shared" si="6"/>
        <v/>
      </c>
      <c r="W41" s="228" t="str">
        <f t="shared" si="7"/>
        <v/>
      </c>
      <c r="X41" s="222">
        <f t="shared" si="8"/>
        <v>0</v>
      </c>
      <c r="Y41" s="110">
        <f t="shared" si="9"/>
        <v>0</v>
      </c>
      <c r="Z41" s="235" t="str">
        <f t="shared" si="10"/>
        <v/>
      </c>
      <c r="AA41" s="240" t="b">
        <f t="shared" si="11"/>
        <v>0</v>
      </c>
      <c r="AB41" s="235">
        <f t="shared" si="12"/>
        <v>0</v>
      </c>
      <c r="AC41" s="235">
        <f>IF('Member Info'!N38="",1,"")</f>
        <v>1</v>
      </c>
      <c r="AD41" s="243" t="e">
        <f t="shared" si="13"/>
        <v>#VALUE!</v>
      </c>
      <c r="AE41" s="130" t="str">
        <f t="shared" si="0"/>
        <v/>
      </c>
      <c r="AF41" s="124">
        <f t="shared" si="14"/>
        <v>1</v>
      </c>
      <c r="AG41" s="124" t="str">
        <f>IF('Member Info'!N38&lt;&gt;"",IF(AND('Member Info'!N38&lt;=$U$1,'Member Info'!N38&gt;=$T$1),1,0),"")</f>
        <v/>
      </c>
      <c r="AI41" s="124" t="b">
        <f t="shared" si="15"/>
        <v>0</v>
      </c>
      <c r="AJ41" s="124">
        <f t="shared" si="16"/>
        <v>0</v>
      </c>
      <c r="AL41" s="124">
        <f t="shared" si="17"/>
        <v>0</v>
      </c>
      <c r="AM41" s="124">
        <f>IF('Member Info'!F38&gt;$T$1,1,0)</f>
        <v>0</v>
      </c>
      <c r="AN41" s="124" t="b">
        <f>IF(ISERROR(T41),ERROR.TYPE(#REF!)=ERROR.TYPE(T41),FALSE)</f>
        <v>0</v>
      </c>
      <c r="AO41" s="124" t="b">
        <f>IF(ISERROR(U41),ERROR.TYPE(#REF!)=ERROR.TYPE(U41),FALSE)</f>
        <v>0</v>
      </c>
      <c r="AP41" s="124">
        <f>IF('Member Info'!F38&gt;'GP1 April 25'!$U$1,1,0)</f>
        <v>0</v>
      </c>
      <c r="AQ41" s="124">
        <f t="shared" si="18"/>
        <v>0</v>
      </c>
      <c r="AR41" s="124">
        <f t="shared" si="19"/>
        <v>0</v>
      </c>
      <c r="AS41" s="124">
        <f t="shared" si="20"/>
        <v>1</v>
      </c>
    </row>
    <row r="42" spans="1:45" x14ac:dyDescent="0.25">
      <c r="A42" s="4">
        <v>11</v>
      </c>
      <c r="B42" s="164">
        <f>'Member Info'!D39</f>
        <v>0</v>
      </c>
      <c r="C42" s="164">
        <f>'Member Info'!E39</f>
        <v>0</v>
      </c>
      <c r="D42" s="164" t="str">
        <f>'Member Info'!G39</f>
        <v/>
      </c>
      <c r="E42" s="165">
        <f>'Member Info'!B39</f>
        <v>0</v>
      </c>
      <c r="F42" s="242"/>
      <c r="G42" s="166" t="str">
        <f>IF(E42=0,"",('Member Info'!K39+'Member Info'!L39))</f>
        <v/>
      </c>
      <c r="H42" s="419"/>
      <c r="I42" s="419"/>
      <c r="J42" s="26"/>
      <c r="K42" s="26"/>
      <c r="L42" s="384" t="str">
        <f>IF(E42=0,"",IF('Member Info'!F39&gt;$U$1,CONCATENATE("Joined with practice on ", TEXT('Member Info'!F39, "DD/MM/YYYY")),IF('Member Info'!N39&lt;&gt;"",IF('Member Info'!N39&lt;$T$1,CONCATENATE("Left Scheme on ", TEXT('Member Info'!N39, "DD/MM/YYYY")),IF(OR(G42="",G42=0),"Error Detected, No rate entered",IF(E42=0,"",IF(F42="","Error Detected, No Pensionable pay",IF(AS42=1,"No Part Time Status Entered",IF(AR42=1,"No Part Time Hours Entered",IF(ISERROR(AD42)," Unknown Values entered.",IF(V42+W42&lt;1,"Acceptable",IF(T42+U42=200, "No Contributions Entered", IF(M42="","Error Detected, Choose reason&gt;",IF(Z42="1",IF(V42=1,"Please Enter Deemed Pensionable Pay","Add Any Relevant Details Above"),"Please Give Details Above"))))))))))),IF(OR(G42="",G42=0),"Error Detected, No rate entered",IF(E42=0,"",IF(F42="","Error Detected, No Pensionable pay",IF(AS42=1,"No Part Time Status Entered",IF(AR42=1,"No Part Time Hours Entered",IF(ISERROR(AD42)," Unknown Values entered.",IF(V42+W42&lt;1,"Acceptable",IF(T42+U42=200, "No Contributions Entered", IF(M42="","Error Detected, Choose reason&gt;",IF(Z42="1",IF(V42=1,"Please Enter Deemed Pensionable Pay","Add relevant Details Above"),"Please give details Above")))))))))))))</f>
        <v/>
      </c>
      <c r="M42" s="260"/>
      <c r="N42" s="91"/>
      <c r="O42" s="91" t="str">
        <f t="shared" si="1"/>
        <v/>
      </c>
      <c r="P42" s="94">
        <f t="shared" si="2"/>
        <v>0</v>
      </c>
      <c r="Q42" s="94">
        <f t="shared" si="2"/>
        <v>0</v>
      </c>
      <c r="R42" s="218">
        <f>(ROUND((F42/100*'Member Info'!$W$2), 2))</f>
        <v>0</v>
      </c>
      <c r="S42" s="218" t="e">
        <f t="shared" si="3"/>
        <v>#VALUE!</v>
      </c>
      <c r="T42" s="218" t="str">
        <f t="shared" si="4"/>
        <v/>
      </c>
      <c r="U42" s="227" t="str">
        <f t="shared" si="5"/>
        <v/>
      </c>
      <c r="V42" s="228" t="str">
        <f t="shared" si="6"/>
        <v/>
      </c>
      <c r="W42" s="228" t="str">
        <f t="shared" si="7"/>
        <v/>
      </c>
      <c r="X42" s="222">
        <f t="shared" si="8"/>
        <v>0</v>
      </c>
      <c r="Y42" s="110">
        <f t="shared" si="9"/>
        <v>0</v>
      </c>
      <c r="Z42" s="235" t="str">
        <f t="shared" si="10"/>
        <v/>
      </c>
      <c r="AA42" s="240" t="b">
        <f t="shared" si="11"/>
        <v>0</v>
      </c>
      <c r="AB42" s="235">
        <f t="shared" si="12"/>
        <v>0</v>
      </c>
      <c r="AC42" s="235">
        <f>IF('Member Info'!N39="",1,"")</f>
        <v>1</v>
      </c>
      <c r="AD42" s="243" t="e">
        <f t="shared" si="13"/>
        <v>#VALUE!</v>
      </c>
      <c r="AE42" s="130" t="str">
        <f t="shared" si="0"/>
        <v/>
      </c>
      <c r="AF42" s="124">
        <f t="shared" si="14"/>
        <v>1</v>
      </c>
      <c r="AG42" s="124" t="str">
        <f>IF('Member Info'!N39&lt;&gt;"",IF(AND('Member Info'!N39&lt;=$U$1,'Member Info'!N39&gt;=$T$1),1,0),"")</f>
        <v/>
      </c>
      <c r="AI42" s="124" t="b">
        <f t="shared" si="15"/>
        <v>0</v>
      </c>
      <c r="AJ42" s="124">
        <f t="shared" si="16"/>
        <v>0</v>
      </c>
      <c r="AL42" s="124">
        <f t="shared" si="17"/>
        <v>0</v>
      </c>
      <c r="AM42" s="124">
        <f>IF('Member Info'!F39&gt;$T$1,1,0)</f>
        <v>0</v>
      </c>
      <c r="AN42" s="124" t="b">
        <f>IF(ISERROR(T42),ERROR.TYPE(#REF!)=ERROR.TYPE(T42),FALSE)</f>
        <v>0</v>
      </c>
      <c r="AO42" s="124" t="b">
        <f>IF(ISERROR(U42),ERROR.TYPE(#REF!)=ERROR.TYPE(U42),FALSE)</f>
        <v>0</v>
      </c>
      <c r="AP42" s="124">
        <f>IF('Member Info'!F39&gt;'GP1 April 25'!$U$1,1,0)</f>
        <v>0</v>
      </c>
      <c r="AQ42" s="124">
        <f t="shared" si="18"/>
        <v>0</v>
      </c>
      <c r="AR42" s="124">
        <f t="shared" si="19"/>
        <v>0</v>
      </c>
      <c r="AS42" s="124">
        <f t="shared" si="20"/>
        <v>1</v>
      </c>
    </row>
    <row r="43" spans="1:45" x14ac:dyDescent="0.25">
      <c r="A43" s="4">
        <v>12</v>
      </c>
      <c r="B43" s="164">
        <f>'Member Info'!D40</f>
        <v>0</v>
      </c>
      <c r="C43" s="164">
        <f>'Member Info'!E40</f>
        <v>0</v>
      </c>
      <c r="D43" s="164" t="str">
        <f>'Member Info'!G40</f>
        <v/>
      </c>
      <c r="E43" s="165">
        <f>'Member Info'!B40</f>
        <v>0</v>
      </c>
      <c r="F43" s="242"/>
      <c r="G43" s="166" t="str">
        <f>IF(E43=0,"",('Member Info'!K40+'Member Info'!L40))</f>
        <v/>
      </c>
      <c r="H43" s="419"/>
      <c r="I43" s="419"/>
      <c r="J43" s="26"/>
      <c r="K43" s="26"/>
      <c r="L43" s="384" t="str">
        <f>IF(E43=0,"",IF('Member Info'!F40&gt;$U$1,CONCATENATE("Joined with practice on ", TEXT('Member Info'!F40, "DD/MM/YYYY")),IF('Member Info'!N40&lt;&gt;"",IF('Member Info'!N40&lt;$T$1,CONCATENATE("Left Scheme on ", TEXT('Member Info'!N40, "DD/MM/YYYY")),IF(OR(G43="",G43=0),"Error Detected, No rate entered",IF(E43=0,"",IF(F43="","Error Detected, No Pensionable pay",IF(AS43=1,"No Part Time Status Entered",IF(AR43=1,"No Part Time Hours Entered",IF(ISERROR(AD43)," Unknown Values entered.",IF(V43+W43&lt;1,"Acceptable",IF(T43+U43=200, "No Contributions Entered", IF(M43="","Error Detected, Choose reason&gt;",IF(Z43="1",IF(V43=1,"Please Enter Deemed Pensionable Pay","Add Any Relevant Details Above"),"Please Give Details Above"))))))))))),IF(OR(G43="",G43=0),"Error Detected, No rate entered",IF(E43=0,"",IF(F43="","Error Detected, No Pensionable pay",IF(AS43=1,"No Part Time Status Entered",IF(AR43=1,"No Part Time Hours Entered",IF(ISERROR(AD43)," Unknown Values entered.",IF(V43+W43&lt;1,"Acceptable",IF(T43+U43=200, "No Contributions Entered", IF(M43="","Error Detected, Choose reason&gt;",IF(Z43="1",IF(V43=1,"Please Enter Deemed Pensionable Pay","Add relevant Details Above"),"Please give details Above")))))))))))))</f>
        <v/>
      </c>
      <c r="M43" s="260"/>
      <c r="N43" s="91"/>
      <c r="O43" s="91" t="str">
        <f t="shared" si="1"/>
        <v/>
      </c>
      <c r="P43" s="94">
        <f t="shared" si="2"/>
        <v>0</v>
      </c>
      <c r="Q43" s="94">
        <f t="shared" si="2"/>
        <v>0</v>
      </c>
      <c r="R43" s="218">
        <f>(ROUND((F43/100*'Member Info'!$W$2), 2))</f>
        <v>0</v>
      </c>
      <c r="S43" s="218" t="e">
        <f t="shared" si="3"/>
        <v>#VALUE!</v>
      </c>
      <c r="T43" s="218" t="str">
        <f t="shared" si="4"/>
        <v/>
      </c>
      <c r="U43" s="227" t="str">
        <f t="shared" si="5"/>
        <v/>
      </c>
      <c r="V43" s="228" t="str">
        <f t="shared" si="6"/>
        <v/>
      </c>
      <c r="W43" s="228" t="str">
        <f t="shared" si="7"/>
        <v/>
      </c>
      <c r="X43" s="222">
        <f t="shared" si="8"/>
        <v>0</v>
      </c>
      <c r="Y43" s="110">
        <f t="shared" si="9"/>
        <v>0</v>
      </c>
      <c r="Z43" s="235" t="str">
        <f t="shared" si="10"/>
        <v/>
      </c>
      <c r="AA43" s="240" t="b">
        <f t="shared" si="11"/>
        <v>0</v>
      </c>
      <c r="AB43" s="235">
        <f t="shared" si="12"/>
        <v>0</v>
      </c>
      <c r="AC43" s="235">
        <f>IF('Member Info'!N40="",1,"")</f>
        <v>1</v>
      </c>
      <c r="AD43" s="243" t="e">
        <f t="shared" si="13"/>
        <v>#VALUE!</v>
      </c>
      <c r="AE43" s="130" t="str">
        <f t="shared" si="0"/>
        <v/>
      </c>
      <c r="AF43" s="124">
        <f t="shared" si="14"/>
        <v>1</v>
      </c>
      <c r="AG43" s="124" t="str">
        <f>IF('Member Info'!N40&lt;&gt;"",IF(AND('Member Info'!N40&lt;=$U$1,'Member Info'!N40&gt;=$T$1),1,0),"")</f>
        <v/>
      </c>
      <c r="AI43" s="124" t="b">
        <f t="shared" si="15"/>
        <v>0</v>
      </c>
      <c r="AJ43" s="124">
        <f t="shared" si="16"/>
        <v>0</v>
      </c>
      <c r="AL43" s="124">
        <f t="shared" si="17"/>
        <v>0</v>
      </c>
      <c r="AM43" s="124">
        <f>IF('Member Info'!F40&gt;$T$1,1,0)</f>
        <v>0</v>
      </c>
      <c r="AN43" s="124" t="b">
        <f>IF(ISERROR(T43),ERROR.TYPE(#REF!)=ERROR.TYPE(T43),FALSE)</f>
        <v>0</v>
      </c>
      <c r="AO43" s="124" t="b">
        <f>IF(ISERROR(U43),ERROR.TYPE(#REF!)=ERROR.TYPE(U43),FALSE)</f>
        <v>0</v>
      </c>
      <c r="AP43" s="124">
        <f>IF('Member Info'!F40&gt;'GP1 April 25'!$U$1,1,0)</f>
        <v>0</v>
      </c>
      <c r="AQ43" s="124">
        <f t="shared" si="18"/>
        <v>0</v>
      </c>
      <c r="AR43" s="124">
        <f t="shared" si="19"/>
        <v>0</v>
      </c>
      <c r="AS43" s="124">
        <f t="shared" si="20"/>
        <v>1</v>
      </c>
    </row>
    <row r="44" spans="1:45" x14ac:dyDescent="0.25">
      <c r="A44" s="4">
        <v>13</v>
      </c>
      <c r="B44" s="164">
        <f>'Member Info'!D41</f>
        <v>0</v>
      </c>
      <c r="C44" s="164">
        <f>'Member Info'!E41</f>
        <v>0</v>
      </c>
      <c r="D44" s="164" t="str">
        <f>'Member Info'!G41</f>
        <v/>
      </c>
      <c r="E44" s="165">
        <f>'Member Info'!B41</f>
        <v>0</v>
      </c>
      <c r="F44" s="242"/>
      <c r="G44" s="166" t="str">
        <f>IF(E44=0,"",('Member Info'!K41+'Member Info'!L41))</f>
        <v/>
      </c>
      <c r="H44" s="419"/>
      <c r="I44" s="419"/>
      <c r="J44" s="26"/>
      <c r="K44" s="26"/>
      <c r="L44" s="384" t="str">
        <f>IF(E44=0,"",IF('Member Info'!F41&gt;$U$1,CONCATENATE("Joined with practice on ", TEXT('Member Info'!F41, "DD/MM/YYYY")),IF('Member Info'!N41&lt;&gt;"",IF('Member Info'!N41&lt;$T$1,CONCATENATE("Left Scheme on ", TEXT('Member Info'!N41, "DD/MM/YYYY")),IF(OR(G44="",G44=0),"Error Detected, No rate entered",IF(E44=0,"",IF(F44="","Error Detected, No Pensionable pay",IF(AS44=1,"No Part Time Status Entered",IF(AR44=1,"No Part Time Hours Entered",IF(ISERROR(AD44)," Unknown Values entered.",IF(V44+W44&lt;1,"Acceptable",IF(T44+U44=200, "No Contributions Entered", IF(M44="","Error Detected, Choose reason&gt;",IF(Z44="1",IF(V44=1,"Please Enter Deemed Pensionable Pay","Add Any Relevant Details Above"),"Please Give Details Above"))))))))))),IF(OR(G44="",G44=0),"Error Detected, No rate entered",IF(E44=0,"",IF(F44="","Error Detected, No Pensionable pay",IF(AS44=1,"No Part Time Status Entered",IF(AR44=1,"No Part Time Hours Entered",IF(ISERROR(AD44)," Unknown Values entered.",IF(V44+W44&lt;1,"Acceptable",IF(T44+U44=200, "No Contributions Entered", IF(M44="","Error Detected, Choose reason&gt;",IF(Z44="1",IF(V44=1,"Please Enter Deemed Pensionable Pay","Add relevant Details Above"),"Please give details Above")))))))))))))</f>
        <v/>
      </c>
      <c r="M44" s="260"/>
      <c r="N44" s="91"/>
      <c r="O44" s="91" t="str">
        <f t="shared" si="1"/>
        <v/>
      </c>
      <c r="P44" s="94">
        <f t="shared" si="2"/>
        <v>0</v>
      </c>
      <c r="Q44" s="94">
        <f t="shared" si="2"/>
        <v>0</v>
      </c>
      <c r="R44" s="218">
        <f>(ROUND((F44/100*'Member Info'!$W$2), 2))</f>
        <v>0</v>
      </c>
      <c r="S44" s="218" t="e">
        <f t="shared" si="3"/>
        <v>#VALUE!</v>
      </c>
      <c r="T44" s="218" t="str">
        <f t="shared" si="4"/>
        <v/>
      </c>
      <c r="U44" s="227" t="str">
        <f t="shared" si="5"/>
        <v/>
      </c>
      <c r="V44" s="228" t="str">
        <f t="shared" si="6"/>
        <v/>
      </c>
      <c r="W44" s="228" t="str">
        <f t="shared" si="7"/>
        <v/>
      </c>
      <c r="X44" s="222">
        <f t="shared" si="8"/>
        <v>0</v>
      </c>
      <c r="Y44" s="110">
        <f t="shared" si="9"/>
        <v>0</v>
      </c>
      <c r="Z44" s="235" t="str">
        <f t="shared" si="10"/>
        <v/>
      </c>
      <c r="AA44" s="240" t="b">
        <f t="shared" si="11"/>
        <v>0</v>
      </c>
      <c r="AB44" s="235">
        <f t="shared" si="12"/>
        <v>0</v>
      </c>
      <c r="AC44" s="235">
        <f>IF('Member Info'!N41="",1,"")</f>
        <v>1</v>
      </c>
      <c r="AD44" s="243" t="e">
        <f t="shared" si="13"/>
        <v>#VALUE!</v>
      </c>
      <c r="AE44" s="130" t="str">
        <f t="shared" si="0"/>
        <v/>
      </c>
      <c r="AF44" s="124">
        <f t="shared" si="14"/>
        <v>1</v>
      </c>
      <c r="AG44" s="124" t="str">
        <f>IF('Member Info'!N41&lt;&gt;"",IF(AND('Member Info'!N41&lt;=$U$1,'Member Info'!N41&gt;=$T$1),1,0),"")</f>
        <v/>
      </c>
      <c r="AI44" s="124" t="b">
        <f t="shared" si="15"/>
        <v>0</v>
      </c>
      <c r="AJ44" s="124">
        <f t="shared" si="16"/>
        <v>0</v>
      </c>
      <c r="AL44" s="124">
        <f t="shared" si="17"/>
        <v>0</v>
      </c>
      <c r="AM44" s="124">
        <f>IF('Member Info'!F41&gt;$T$1,1,0)</f>
        <v>0</v>
      </c>
      <c r="AN44" s="124" t="b">
        <f>IF(ISERROR(T44),ERROR.TYPE(#REF!)=ERROR.TYPE(T44),FALSE)</f>
        <v>0</v>
      </c>
      <c r="AO44" s="124" t="b">
        <f>IF(ISERROR(U44),ERROR.TYPE(#REF!)=ERROR.TYPE(U44),FALSE)</f>
        <v>0</v>
      </c>
      <c r="AP44" s="124">
        <f>IF('Member Info'!F41&gt;'GP1 April 25'!$U$1,1,0)</f>
        <v>0</v>
      </c>
      <c r="AQ44" s="124">
        <f t="shared" si="18"/>
        <v>0</v>
      </c>
      <c r="AR44" s="124">
        <f t="shared" si="19"/>
        <v>0</v>
      </c>
      <c r="AS44" s="124">
        <f t="shared" si="20"/>
        <v>1</v>
      </c>
    </row>
    <row r="45" spans="1:45" x14ac:dyDescent="0.25">
      <c r="A45" s="4">
        <v>14</v>
      </c>
      <c r="B45" s="164">
        <f>'Member Info'!D42</f>
        <v>0</v>
      </c>
      <c r="C45" s="164">
        <f>'Member Info'!E42</f>
        <v>0</v>
      </c>
      <c r="D45" s="164" t="str">
        <f>'Member Info'!G42</f>
        <v/>
      </c>
      <c r="E45" s="165">
        <f>'Member Info'!B42</f>
        <v>0</v>
      </c>
      <c r="F45" s="242"/>
      <c r="G45" s="166" t="str">
        <f>IF(E45=0,"",('Member Info'!K42+'Member Info'!L42))</f>
        <v/>
      </c>
      <c r="H45" s="419"/>
      <c r="I45" s="419"/>
      <c r="J45" s="26"/>
      <c r="K45" s="26"/>
      <c r="L45" s="384" t="str">
        <f>IF(E45=0,"",IF('Member Info'!F42&gt;$U$1,CONCATENATE("Joined with practice on ", TEXT('Member Info'!F42, "DD/MM/YYYY")),IF('Member Info'!N42&lt;&gt;"",IF('Member Info'!N42&lt;$T$1,CONCATENATE("Left Scheme on ", TEXT('Member Info'!N42, "DD/MM/YYYY")),IF(OR(G45="",G45=0),"Error Detected, No rate entered",IF(E45=0,"",IF(F45="","Error Detected, No Pensionable pay",IF(AS45=1,"No Part Time Status Entered",IF(AR45=1,"No Part Time Hours Entered",IF(ISERROR(AD45)," Unknown Values entered.",IF(V45+W45&lt;1,"Acceptable",IF(T45+U45=200, "No Contributions Entered", IF(M45="","Error Detected, Choose reason&gt;",IF(Z45="1",IF(V45=1,"Please Enter Deemed Pensionable Pay","Add Any Relevant Details Above"),"Please Give Details Above"))))))))))),IF(OR(G45="",G45=0),"Error Detected, No rate entered",IF(E45=0,"",IF(F45="","Error Detected, No Pensionable pay",IF(AS45=1,"No Part Time Status Entered",IF(AR45=1,"No Part Time Hours Entered",IF(ISERROR(AD45)," Unknown Values entered.",IF(V45+W45&lt;1,"Acceptable",IF(T45+U45=200, "No Contributions Entered", IF(M45="","Error Detected, Choose reason&gt;",IF(Z45="1",IF(V45=1,"Please Enter Deemed Pensionable Pay","Add relevant Details Above"),"Please give details Above")))))))))))))</f>
        <v/>
      </c>
      <c r="M45" s="260"/>
      <c r="N45" s="91"/>
      <c r="O45" s="91" t="str">
        <f t="shared" si="1"/>
        <v/>
      </c>
      <c r="P45" s="94">
        <f t="shared" si="2"/>
        <v>0</v>
      </c>
      <c r="Q45" s="94">
        <f t="shared" si="2"/>
        <v>0</v>
      </c>
      <c r="R45" s="218">
        <f>(ROUND((F45/100*'Member Info'!$W$2), 2))</f>
        <v>0</v>
      </c>
      <c r="S45" s="218" t="e">
        <f t="shared" si="3"/>
        <v>#VALUE!</v>
      </c>
      <c r="T45" s="218" t="str">
        <f t="shared" si="4"/>
        <v/>
      </c>
      <c r="U45" s="227" t="str">
        <f t="shared" si="5"/>
        <v/>
      </c>
      <c r="V45" s="228" t="str">
        <f t="shared" si="6"/>
        <v/>
      </c>
      <c r="W45" s="228" t="str">
        <f t="shared" si="7"/>
        <v/>
      </c>
      <c r="X45" s="222">
        <f t="shared" si="8"/>
        <v>0</v>
      </c>
      <c r="Y45" s="110">
        <f t="shared" si="9"/>
        <v>0</v>
      </c>
      <c r="Z45" s="235" t="str">
        <f t="shared" si="10"/>
        <v/>
      </c>
      <c r="AA45" s="240" t="b">
        <f t="shared" si="11"/>
        <v>0</v>
      </c>
      <c r="AB45" s="235">
        <f t="shared" si="12"/>
        <v>0</v>
      </c>
      <c r="AC45" s="235">
        <f>IF('Member Info'!N42="",1,"")</f>
        <v>1</v>
      </c>
      <c r="AD45" s="243" t="e">
        <f t="shared" si="13"/>
        <v>#VALUE!</v>
      </c>
      <c r="AE45" s="130" t="str">
        <f t="shared" si="0"/>
        <v/>
      </c>
      <c r="AF45" s="124">
        <f t="shared" si="14"/>
        <v>1</v>
      </c>
      <c r="AG45" s="124" t="str">
        <f>IF('Member Info'!N42&lt;&gt;"",IF(AND('Member Info'!N42&lt;=$U$1,'Member Info'!N42&gt;=$T$1),1,0),"")</f>
        <v/>
      </c>
      <c r="AI45" s="124" t="b">
        <f t="shared" si="15"/>
        <v>0</v>
      </c>
      <c r="AJ45" s="124">
        <f t="shared" si="16"/>
        <v>0</v>
      </c>
      <c r="AL45" s="124">
        <f t="shared" si="17"/>
        <v>0</v>
      </c>
      <c r="AM45" s="124">
        <f>IF('Member Info'!F42&gt;$T$1,1,0)</f>
        <v>0</v>
      </c>
      <c r="AN45" s="124" t="b">
        <f>IF(ISERROR(T45),ERROR.TYPE(#REF!)=ERROR.TYPE(T45),FALSE)</f>
        <v>0</v>
      </c>
      <c r="AO45" s="124" t="b">
        <f>IF(ISERROR(U45),ERROR.TYPE(#REF!)=ERROR.TYPE(U45),FALSE)</f>
        <v>0</v>
      </c>
      <c r="AP45" s="124">
        <f>IF('Member Info'!F42&gt;'GP1 April 25'!$U$1,1,0)</f>
        <v>0</v>
      </c>
      <c r="AQ45" s="124">
        <f t="shared" si="18"/>
        <v>0</v>
      </c>
      <c r="AR45" s="124">
        <f t="shared" si="19"/>
        <v>0</v>
      </c>
      <c r="AS45" s="124">
        <f t="shared" si="20"/>
        <v>1</v>
      </c>
    </row>
    <row r="46" spans="1:45" x14ac:dyDescent="0.25">
      <c r="A46" s="4">
        <v>15</v>
      </c>
      <c r="B46" s="164">
        <f>'Member Info'!D43</f>
        <v>0</v>
      </c>
      <c r="C46" s="164">
        <f>'Member Info'!E43</f>
        <v>0</v>
      </c>
      <c r="D46" s="164" t="str">
        <f>'Member Info'!G43</f>
        <v/>
      </c>
      <c r="E46" s="165">
        <f>'Member Info'!B43</f>
        <v>0</v>
      </c>
      <c r="F46" s="242"/>
      <c r="G46" s="166" t="str">
        <f>IF(E46=0,"",('Member Info'!K43+'Member Info'!L43))</f>
        <v/>
      </c>
      <c r="H46" s="419"/>
      <c r="I46" s="419"/>
      <c r="J46" s="26"/>
      <c r="K46" s="26"/>
      <c r="L46" s="384" t="str">
        <f>IF(E46=0,"",IF('Member Info'!F43&gt;$U$1,CONCATENATE("Joined with practice on ", TEXT('Member Info'!F43, "DD/MM/YYYY")),IF('Member Info'!N43&lt;&gt;"",IF('Member Info'!N43&lt;$T$1,CONCATENATE("Left Scheme on ", TEXT('Member Info'!N43, "DD/MM/YYYY")),IF(OR(G46="",G46=0),"Error Detected, No rate entered",IF(E46=0,"",IF(F46="","Error Detected, No Pensionable pay",IF(AS46=1,"No Part Time Status Entered",IF(AR46=1,"No Part Time Hours Entered",IF(ISERROR(AD46)," Unknown Values entered.",IF(V46+W46&lt;1,"Acceptable",IF(T46+U46=200, "No Contributions Entered", IF(M46="","Error Detected, Choose reason&gt;",IF(Z46="1",IF(V46=1,"Please Enter Deemed Pensionable Pay","Add Any Relevant Details Above"),"Please Give Details Above"))))))))))),IF(OR(G46="",G46=0),"Error Detected, No rate entered",IF(E46=0,"",IF(F46="","Error Detected, No Pensionable pay",IF(AS46=1,"No Part Time Status Entered",IF(AR46=1,"No Part Time Hours Entered",IF(ISERROR(AD46)," Unknown Values entered.",IF(V46+W46&lt;1,"Acceptable",IF(T46+U46=200, "No Contributions Entered", IF(M46="","Error Detected, Choose reason&gt;",IF(Z46="1",IF(V46=1,"Please Enter Deemed Pensionable Pay","Add relevant Details Above"),"Please give details Above")))))))))))))</f>
        <v/>
      </c>
      <c r="M46" s="260"/>
      <c r="N46" s="91"/>
      <c r="O46" s="91" t="str">
        <f t="shared" si="1"/>
        <v/>
      </c>
      <c r="P46" s="94">
        <f t="shared" si="2"/>
        <v>0</v>
      </c>
      <c r="Q46" s="94">
        <f t="shared" si="2"/>
        <v>0</v>
      </c>
      <c r="R46" s="218">
        <f>(ROUND((F46/100*'Member Info'!$W$2), 2))</f>
        <v>0</v>
      </c>
      <c r="S46" s="218" t="e">
        <f t="shared" si="3"/>
        <v>#VALUE!</v>
      </c>
      <c r="T46" s="218" t="str">
        <f t="shared" si="4"/>
        <v/>
      </c>
      <c r="U46" s="227" t="str">
        <f t="shared" si="5"/>
        <v/>
      </c>
      <c r="V46" s="228" t="str">
        <f t="shared" si="6"/>
        <v/>
      </c>
      <c r="W46" s="228" t="str">
        <f t="shared" si="7"/>
        <v/>
      </c>
      <c r="X46" s="222">
        <f t="shared" si="8"/>
        <v>0</v>
      </c>
      <c r="Y46" s="110">
        <f t="shared" si="9"/>
        <v>0</v>
      </c>
      <c r="Z46" s="235" t="str">
        <f t="shared" si="10"/>
        <v/>
      </c>
      <c r="AA46" s="240" t="b">
        <f t="shared" si="11"/>
        <v>0</v>
      </c>
      <c r="AB46" s="235">
        <f t="shared" si="12"/>
        <v>0</v>
      </c>
      <c r="AC46" s="235">
        <f>IF('Member Info'!N43="",1,"")</f>
        <v>1</v>
      </c>
      <c r="AD46" s="243" t="e">
        <f t="shared" si="13"/>
        <v>#VALUE!</v>
      </c>
      <c r="AE46" s="130" t="str">
        <f t="shared" si="0"/>
        <v/>
      </c>
      <c r="AF46" s="124">
        <f t="shared" si="14"/>
        <v>1</v>
      </c>
      <c r="AG46" s="124" t="str">
        <f>IF('Member Info'!N43&lt;&gt;"",IF(AND('Member Info'!N43&lt;=$U$1,'Member Info'!N43&gt;=$T$1),1,0),"")</f>
        <v/>
      </c>
      <c r="AI46" s="124" t="b">
        <f t="shared" si="15"/>
        <v>0</v>
      </c>
      <c r="AJ46" s="124">
        <f t="shared" si="16"/>
        <v>0</v>
      </c>
      <c r="AL46" s="124">
        <f t="shared" si="17"/>
        <v>0</v>
      </c>
      <c r="AM46" s="124">
        <f>IF('Member Info'!F43&gt;$T$1,1,0)</f>
        <v>0</v>
      </c>
      <c r="AN46" s="124" t="b">
        <f>IF(ISERROR(T46),ERROR.TYPE(#REF!)=ERROR.TYPE(T46),FALSE)</f>
        <v>0</v>
      </c>
      <c r="AO46" s="124" t="b">
        <f>IF(ISERROR(U46),ERROR.TYPE(#REF!)=ERROR.TYPE(U46),FALSE)</f>
        <v>0</v>
      </c>
      <c r="AP46" s="124">
        <f>IF('Member Info'!F43&gt;'GP1 April 25'!$U$1,1,0)</f>
        <v>0</v>
      </c>
      <c r="AQ46" s="124">
        <f t="shared" si="18"/>
        <v>0</v>
      </c>
      <c r="AR46" s="124">
        <f t="shared" si="19"/>
        <v>0</v>
      </c>
      <c r="AS46" s="124">
        <f t="shared" si="20"/>
        <v>1</v>
      </c>
    </row>
    <row r="47" spans="1:45" x14ac:dyDescent="0.25">
      <c r="A47" s="4">
        <v>16</v>
      </c>
      <c r="B47" s="164">
        <f>'Member Info'!D44</f>
        <v>0</v>
      </c>
      <c r="C47" s="164">
        <f>'Member Info'!E44</f>
        <v>0</v>
      </c>
      <c r="D47" s="164" t="str">
        <f>'Member Info'!G44</f>
        <v/>
      </c>
      <c r="E47" s="165">
        <f>'Member Info'!B44</f>
        <v>0</v>
      </c>
      <c r="F47" s="242"/>
      <c r="G47" s="166" t="str">
        <f>IF(E47=0,"",('Member Info'!K44+'Member Info'!L44))</f>
        <v/>
      </c>
      <c r="H47" s="419"/>
      <c r="I47" s="419"/>
      <c r="J47" s="26"/>
      <c r="K47" s="26"/>
      <c r="L47" s="384" t="str">
        <f>IF(E47=0,"",IF('Member Info'!F44&gt;$U$1,CONCATENATE("Joined with practice on ", TEXT('Member Info'!F44, "DD/MM/YYYY")),IF('Member Info'!N44&lt;&gt;"",IF('Member Info'!N44&lt;$T$1,CONCATENATE("Left Scheme on ", TEXT('Member Info'!N44, "DD/MM/YYYY")),IF(OR(G47="",G47=0),"Error Detected, No rate entered",IF(E47=0,"",IF(F47="","Error Detected, No Pensionable pay",IF(AS47=1,"No Part Time Status Entered",IF(AR47=1,"No Part Time Hours Entered",IF(ISERROR(AD47)," Unknown Values entered.",IF(V47+W47&lt;1,"Acceptable",IF(T47+U47=200, "No Contributions Entered", IF(M47="","Error Detected, Choose reason&gt;",IF(Z47="1",IF(V47=1,"Please Enter Deemed Pensionable Pay","Add Any Relevant Details Above"),"Please Give Details Above"))))))))))),IF(OR(G47="",G47=0),"Error Detected, No rate entered",IF(E47=0,"",IF(F47="","Error Detected, No Pensionable pay",IF(AS47=1,"No Part Time Status Entered",IF(AR47=1,"No Part Time Hours Entered",IF(ISERROR(AD47)," Unknown Values entered.",IF(V47+W47&lt;1,"Acceptable",IF(T47+U47=200, "No Contributions Entered", IF(M47="","Error Detected, Choose reason&gt;",IF(Z47="1",IF(V47=1,"Please Enter Deemed Pensionable Pay","Add relevant Details Above"),"Please give details Above")))))))))))))</f>
        <v/>
      </c>
      <c r="M47" s="260"/>
      <c r="N47" s="91"/>
      <c r="O47" s="91" t="str">
        <f t="shared" si="1"/>
        <v/>
      </c>
      <c r="P47" s="94">
        <f t="shared" si="2"/>
        <v>0</v>
      </c>
      <c r="Q47" s="94">
        <f t="shared" si="2"/>
        <v>0</v>
      </c>
      <c r="R47" s="218">
        <f>(ROUND((F47/100*'Member Info'!$W$2), 2))</f>
        <v>0</v>
      </c>
      <c r="S47" s="218" t="e">
        <f t="shared" si="3"/>
        <v>#VALUE!</v>
      </c>
      <c r="T47" s="218" t="str">
        <f t="shared" si="4"/>
        <v/>
      </c>
      <c r="U47" s="227" t="str">
        <f t="shared" si="5"/>
        <v/>
      </c>
      <c r="V47" s="228" t="str">
        <f t="shared" si="6"/>
        <v/>
      </c>
      <c r="W47" s="228" t="str">
        <f t="shared" si="7"/>
        <v/>
      </c>
      <c r="X47" s="222">
        <f t="shared" si="8"/>
        <v>0</v>
      </c>
      <c r="Y47" s="110">
        <f t="shared" si="9"/>
        <v>0</v>
      </c>
      <c r="Z47" s="235" t="str">
        <f t="shared" si="10"/>
        <v/>
      </c>
      <c r="AA47" s="240" t="b">
        <f t="shared" si="11"/>
        <v>0</v>
      </c>
      <c r="AB47" s="235">
        <f t="shared" si="12"/>
        <v>0</v>
      </c>
      <c r="AC47" s="235">
        <f>IF('Member Info'!N44="",1,"")</f>
        <v>1</v>
      </c>
      <c r="AD47" s="243" t="e">
        <f t="shared" si="13"/>
        <v>#VALUE!</v>
      </c>
      <c r="AE47" s="130" t="str">
        <f t="shared" si="0"/>
        <v/>
      </c>
      <c r="AF47" s="124">
        <f t="shared" si="14"/>
        <v>1</v>
      </c>
      <c r="AG47" s="124" t="str">
        <f>IF('Member Info'!N44&lt;&gt;"",IF(AND('Member Info'!N44&lt;=$U$1,'Member Info'!N44&gt;=$T$1),1,0),"")</f>
        <v/>
      </c>
      <c r="AI47" s="124" t="b">
        <f t="shared" si="15"/>
        <v>0</v>
      </c>
      <c r="AJ47" s="124">
        <f t="shared" si="16"/>
        <v>0</v>
      </c>
      <c r="AL47" s="124">
        <f t="shared" si="17"/>
        <v>0</v>
      </c>
      <c r="AM47" s="124">
        <f>IF('Member Info'!F44&gt;$T$1,1,0)</f>
        <v>0</v>
      </c>
      <c r="AN47" s="124" t="b">
        <f>IF(ISERROR(T47),ERROR.TYPE(#REF!)=ERROR.TYPE(T47),FALSE)</f>
        <v>0</v>
      </c>
      <c r="AO47" s="124" t="b">
        <f>IF(ISERROR(U47),ERROR.TYPE(#REF!)=ERROR.TYPE(U47),FALSE)</f>
        <v>0</v>
      </c>
      <c r="AP47" s="124">
        <f>IF('Member Info'!F44&gt;'GP1 April 25'!$U$1,1,0)</f>
        <v>0</v>
      </c>
      <c r="AQ47" s="124">
        <f t="shared" si="18"/>
        <v>0</v>
      </c>
      <c r="AR47" s="124">
        <f t="shared" si="19"/>
        <v>0</v>
      </c>
      <c r="AS47" s="124">
        <f t="shared" si="20"/>
        <v>1</v>
      </c>
    </row>
    <row r="48" spans="1:45" x14ac:dyDescent="0.25">
      <c r="A48" s="4">
        <v>17</v>
      </c>
      <c r="B48" s="164">
        <f>'Member Info'!D45</f>
        <v>0</v>
      </c>
      <c r="C48" s="164">
        <f>'Member Info'!E45</f>
        <v>0</v>
      </c>
      <c r="D48" s="164" t="str">
        <f>'Member Info'!G45</f>
        <v/>
      </c>
      <c r="E48" s="165">
        <f>'Member Info'!B45</f>
        <v>0</v>
      </c>
      <c r="F48" s="242"/>
      <c r="G48" s="166" t="str">
        <f>IF(E48=0,"",('Member Info'!K45+'Member Info'!L45))</f>
        <v/>
      </c>
      <c r="H48" s="419"/>
      <c r="I48" s="419"/>
      <c r="J48" s="26"/>
      <c r="K48" s="26"/>
      <c r="L48" s="384" t="str">
        <f>IF(E48=0,"",IF('Member Info'!F45&gt;$U$1,CONCATENATE("Joined with practice on ", TEXT('Member Info'!F45, "DD/MM/YYYY")),IF('Member Info'!N45&lt;&gt;"",IF('Member Info'!N45&lt;$T$1,CONCATENATE("Left Scheme on ", TEXT('Member Info'!N45, "DD/MM/YYYY")),IF(OR(G48="",G48=0),"Error Detected, No rate entered",IF(E48=0,"",IF(F48="","Error Detected, No Pensionable pay",IF(AS48=1,"No Part Time Status Entered",IF(AR48=1,"No Part Time Hours Entered",IF(ISERROR(AD48)," Unknown Values entered.",IF(V48+W48&lt;1,"Acceptable",IF(T48+U48=200, "No Contributions Entered", IF(M48="","Error Detected, Choose reason&gt;",IF(Z48="1",IF(V48=1,"Please Enter Deemed Pensionable Pay","Add Any Relevant Details Above"),"Please Give Details Above"))))))))))),IF(OR(G48="",G48=0),"Error Detected, No rate entered",IF(E48=0,"",IF(F48="","Error Detected, No Pensionable pay",IF(AS48=1,"No Part Time Status Entered",IF(AR48=1,"No Part Time Hours Entered",IF(ISERROR(AD48)," Unknown Values entered.",IF(V48+W48&lt;1,"Acceptable",IF(T48+U48=200, "No Contributions Entered", IF(M48="","Error Detected, Choose reason&gt;",IF(Z48="1",IF(V48=1,"Please Enter Deemed Pensionable Pay","Add relevant Details Above"),"Please give details Above")))))))))))))</f>
        <v/>
      </c>
      <c r="M48" s="260"/>
      <c r="N48" s="91"/>
      <c r="O48" s="91" t="str">
        <f t="shared" si="1"/>
        <v/>
      </c>
      <c r="P48" s="94">
        <f t="shared" si="2"/>
        <v>0</v>
      </c>
      <c r="Q48" s="94">
        <f t="shared" si="2"/>
        <v>0</v>
      </c>
      <c r="R48" s="218">
        <f>(ROUND((F48/100*'Member Info'!$W$2), 2))</f>
        <v>0</v>
      </c>
      <c r="S48" s="218" t="e">
        <f t="shared" si="3"/>
        <v>#VALUE!</v>
      </c>
      <c r="T48" s="218" t="str">
        <f t="shared" si="4"/>
        <v/>
      </c>
      <c r="U48" s="227" t="str">
        <f t="shared" si="5"/>
        <v/>
      </c>
      <c r="V48" s="228" t="str">
        <f t="shared" si="6"/>
        <v/>
      </c>
      <c r="W48" s="228" t="str">
        <f t="shared" si="7"/>
        <v/>
      </c>
      <c r="X48" s="222">
        <f t="shared" si="8"/>
        <v>0</v>
      </c>
      <c r="Y48" s="110">
        <f t="shared" si="9"/>
        <v>0</v>
      </c>
      <c r="Z48" s="235" t="str">
        <f t="shared" si="10"/>
        <v/>
      </c>
      <c r="AA48" s="240" t="b">
        <f t="shared" si="11"/>
        <v>0</v>
      </c>
      <c r="AB48" s="235">
        <f t="shared" si="12"/>
        <v>0</v>
      </c>
      <c r="AC48" s="235">
        <f>IF('Member Info'!N45="",1,"")</f>
        <v>1</v>
      </c>
      <c r="AD48" s="243" t="e">
        <f t="shared" si="13"/>
        <v>#VALUE!</v>
      </c>
      <c r="AE48" s="130" t="str">
        <f t="shared" si="0"/>
        <v/>
      </c>
      <c r="AF48" s="124">
        <f t="shared" si="14"/>
        <v>1</v>
      </c>
      <c r="AG48" s="124" t="str">
        <f>IF('Member Info'!N45&lt;&gt;"",IF(AND('Member Info'!N45&lt;=$U$1,'Member Info'!N45&gt;=$T$1),1,0),"")</f>
        <v/>
      </c>
      <c r="AI48" s="124" t="b">
        <f t="shared" si="15"/>
        <v>0</v>
      </c>
      <c r="AJ48" s="124">
        <f t="shared" si="16"/>
        <v>0</v>
      </c>
      <c r="AL48" s="124">
        <f t="shared" si="17"/>
        <v>0</v>
      </c>
      <c r="AM48" s="124">
        <f>IF('Member Info'!F45&gt;$T$1,1,0)</f>
        <v>0</v>
      </c>
      <c r="AN48" s="124" t="b">
        <f>IF(ISERROR(T48),ERROR.TYPE(#REF!)=ERROR.TYPE(T48),FALSE)</f>
        <v>0</v>
      </c>
      <c r="AO48" s="124" t="b">
        <f>IF(ISERROR(U48),ERROR.TYPE(#REF!)=ERROR.TYPE(U48),FALSE)</f>
        <v>0</v>
      </c>
      <c r="AP48" s="124">
        <f>IF('Member Info'!F45&gt;'GP1 April 25'!$U$1,1,0)</f>
        <v>0</v>
      </c>
      <c r="AQ48" s="124">
        <f t="shared" si="18"/>
        <v>0</v>
      </c>
      <c r="AR48" s="124">
        <f t="shared" si="19"/>
        <v>0</v>
      </c>
      <c r="AS48" s="124">
        <f t="shared" si="20"/>
        <v>1</v>
      </c>
    </row>
    <row r="49" spans="1:50" x14ac:dyDescent="0.25">
      <c r="A49" s="4">
        <v>18</v>
      </c>
      <c r="B49" s="164">
        <f>'Member Info'!D46</f>
        <v>0</v>
      </c>
      <c r="C49" s="164">
        <f>'Member Info'!E46</f>
        <v>0</v>
      </c>
      <c r="D49" s="164" t="str">
        <f>'Member Info'!G46</f>
        <v/>
      </c>
      <c r="E49" s="165">
        <f>'Member Info'!B46</f>
        <v>0</v>
      </c>
      <c r="F49" s="242"/>
      <c r="G49" s="166" t="str">
        <f>IF(E49=0,"",('Member Info'!K46+'Member Info'!L46))</f>
        <v/>
      </c>
      <c r="H49" s="419"/>
      <c r="I49" s="419"/>
      <c r="J49" s="26"/>
      <c r="K49" s="26"/>
      <c r="L49" s="384" t="str">
        <f>IF(E49=0,"",IF('Member Info'!F46&gt;$U$1,CONCATENATE("Joined with practice on ", TEXT('Member Info'!F46, "DD/MM/YYYY")),IF('Member Info'!N46&lt;&gt;"",IF('Member Info'!N46&lt;$T$1,CONCATENATE("Left Scheme on ", TEXT('Member Info'!N46, "DD/MM/YYYY")),IF(OR(G49="",G49=0),"Error Detected, No rate entered",IF(E49=0,"",IF(F49="","Error Detected, No Pensionable pay",IF(AS49=1,"No Part Time Status Entered",IF(AR49=1,"No Part Time Hours Entered",IF(ISERROR(AD49)," Unknown Values entered.",IF(V49+W49&lt;1,"Acceptable",IF(T49+U49=200, "No Contributions Entered", IF(M49="","Error Detected, Choose reason&gt;",IF(Z49="1",IF(V49=1,"Please Enter Deemed Pensionable Pay","Add Any Relevant Details Above"),"Please Give Details Above"))))))))))),IF(OR(G49="",G49=0),"Error Detected, No rate entered",IF(E49=0,"",IF(F49="","Error Detected, No Pensionable pay",IF(AS49=1,"No Part Time Status Entered",IF(AR49=1,"No Part Time Hours Entered",IF(ISERROR(AD49)," Unknown Values entered.",IF(V49+W49&lt;1,"Acceptable",IF(T49+U49=200, "No Contributions Entered", IF(M49="","Error Detected, Choose reason&gt;",IF(Z49="1",IF(V49=1,"Please Enter Deemed Pensionable Pay","Add relevant Details Above"),"Please give details Above")))))))))))))</f>
        <v/>
      </c>
      <c r="M49" s="260"/>
      <c r="N49" s="91"/>
      <c r="O49" s="91" t="str">
        <f t="shared" si="1"/>
        <v/>
      </c>
      <c r="P49" s="94">
        <f t="shared" si="2"/>
        <v>0</v>
      </c>
      <c r="Q49" s="94">
        <f t="shared" si="2"/>
        <v>0</v>
      </c>
      <c r="R49" s="218">
        <f>(ROUND((F49/100*'Member Info'!$W$2), 2))</f>
        <v>0</v>
      </c>
      <c r="S49" s="218" t="e">
        <f t="shared" si="3"/>
        <v>#VALUE!</v>
      </c>
      <c r="T49" s="218" t="str">
        <f t="shared" si="4"/>
        <v/>
      </c>
      <c r="U49" s="227" t="str">
        <f t="shared" si="5"/>
        <v/>
      </c>
      <c r="V49" s="228" t="str">
        <f t="shared" si="6"/>
        <v/>
      </c>
      <c r="W49" s="228" t="str">
        <f t="shared" si="7"/>
        <v/>
      </c>
      <c r="X49" s="222">
        <f t="shared" si="8"/>
        <v>0</v>
      </c>
      <c r="Y49" s="110">
        <f t="shared" si="9"/>
        <v>0</v>
      </c>
      <c r="Z49" s="235" t="str">
        <f t="shared" si="10"/>
        <v/>
      </c>
      <c r="AA49" s="240" t="b">
        <f t="shared" si="11"/>
        <v>0</v>
      </c>
      <c r="AB49" s="235">
        <f t="shared" si="12"/>
        <v>0</v>
      </c>
      <c r="AC49" s="235">
        <f>IF('Member Info'!N46="",1,"")</f>
        <v>1</v>
      </c>
      <c r="AD49" s="243" t="e">
        <f t="shared" si="13"/>
        <v>#VALUE!</v>
      </c>
      <c r="AE49" s="130" t="str">
        <f t="shared" si="0"/>
        <v/>
      </c>
      <c r="AF49" s="124">
        <f t="shared" si="14"/>
        <v>1</v>
      </c>
      <c r="AG49" s="124" t="str">
        <f>IF('Member Info'!N46&lt;&gt;"",IF(AND('Member Info'!N46&lt;=$U$1,'Member Info'!N46&gt;=$T$1),1,0),"")</f>
        <v/>
      </c>
      <c r="AI49" s="124" t="b">
        <f t="shared" si="15"/>
        <v>0</v>
      </c>
      <c r="AJ49" s="124">
        <f t="shared" si="16"/>
        <v>0</v>
      </c>
      <c r="AL49" s="124">
        <f t="shared" si="17"/>
        <v>0</v>
      </c>
      <c r="AM49" s="124">
        <f>IF('Member Info'!F46&gt;$T$1,1,0)</f>
        <v>0</v>
      </c>
      <c r="AN49" s="124" t="b">
        <f>IF(ISERROR(T49),ERROR.TYPE(#REF!)=ERROR.TYPE(T49),FALSE)</f>
        <v>0</v>
      </c>
      <c r="AO49" s="124" t="b">
        <f>IF(ISERROR(U49),ERROR.TYPE(#REF!)=ERROR.TYPE(U49),FALSE)</f>
        <v>0</v>
      </c>
      <c r="AP49" s="124">
        <f>IF('Member Info'!F46&gt;'GP1 April 25'!$U$1,1,0)</f>
        <v>0</v>
      </c>
      <c r="AQ49" s="124">
        <f t="shared" si="18"/>
        <v>0</v>
      </c>
      <c r="AR49" s="124">
        <f t="shared" si="19"/>
        <v>0</v>
      </c>
      <c r="AS49" s="124">
        <f t="shared" si="20"/>
        <v>1</v>
      </c>
    </row>
    <row r="50" spans="1:50" x14ac:dyDescent="0.25">
      <c r="A50" s="4">
        <v>19</v>
      </c>
      <c r="B50" s="164">
        <f>'Member Info'!D47</f>
        <v>0</v>
      </c>
      <c r="C50" s="164">
        <f>'Member Info'!E47</f>
        <v>0</v>
      </c>
      <c r="D50" s="164" t="str">
        <f>'Member Info'!G47</f>
        <v/>
      </c>
      <c r="E50" s="165">
        <f>'Member Info'!B47</f>
        <v>0</v>
      </c>
      <c r="F50" s="242"/>
      <c r="G50" s="166" t="str">
        <f>IF(E50=0,"",('Member Info'!K47+'Member Info'!L47))</f>
        <v/>
      </c>
      <c r="H50" s="419"/>
      <c r="I50" s="419"/>
      <c r="J50" s="26"/>
      <c r="K50" s="26"/>
      <c r="L50" s="384" t="str">
        <f>IF(E50=0,"",IF('Member Info'!F47&gt;$U$1,CONCATENATE("Joined with practice on ", TEXT('Member Info'!F47, "DD/MM/YYYY")),IF('Member Info'!N47&lt;&gt;"",IF('Member Info'!N47&lt;$T$1,CONCATENATE("Left Scheme on ", TEXT('Member Info'!N47, "DD/MM/YYYY")),IF(OR(G50="",G50=0),"Error Detected, No rate entered",IF(E50=0,"",IF(F50="","Error Detected, No Pensionable pay",IF(AS50=1,"No Part Time Status Entered",IF(AR50=1,"No Part Time Hours Entered",IF(ISERROR(AD50)," Unknown Values entered.",IF(V50+W50&lt;1,"Acceptable",IF(T50+U50=200, "No Contributions Entered", IF(M50="","Error Detected, Choose reason&gt;",IF(Z50="1",IF(V50=1,"Please Enter Deemed Pensionable Pay","Add Any Relevant Details Above"),"Please Give Details Above"))))))))))),IF(OR(G50="",G50=0),"Error Detected, No rate entered",IF(E50=0,"",IF(F50="","Error Detected, No Pensionable pay",IF(AS50=1,"No Part Time Status Entered",IF(AR50=1,"No Part Time Hours Entered",IF(ISERROR(AD50)," Unknown Values entered.",IF(V50+W50&lt;1,"Acceptable",IF(T50+U50=200, "No Contributions Entered", IF(M50="","Error Detected, Choose reason&gt;",IF(Z50="1",IF(V50=1,"Please Enter Deemed Pensionable Pay","Add relevant Details Above"),"Please give details Above")))))))))))))</f>
        <v/>
      </c>
      <c r="M50" s="260"/>
      <c r="N50" s="91"/>
      <c r="O50" s="91" t="str">
        <f t="shared" si="1"/>
        <v/>
      </c>
      <c r="P50" s="94">
        <f t="shared" si="2"/>
        <v>0</v>
      </c>
      <c r="Q50" s="94">
        <f t="shared" si="2"/>
        <v>0</v>
      </c>
      <c r="R50" s="218">
        <f>(ROUND((F50/100*'Member Info'!$W$2), 2))</f>
        <v>0</v>
      </c>
      <c r="S50" s="218" t="e">
        <f t="shared" si="3"/>
        <v>#VALUE!</v>
      </c>
      <c r="T50" s="218" t="str">
        <f t="shared" si="4"/>
        <v/>
      </c>
      <c r="U50" s="227" t="str">
        <f t="shared" si="5"/>
        <v/>
      </c>
      <c r="V50" s="228" t="str">
        <f t="shared" si="6"/>
        <v/>
      </c>
      <c r="W50" s="228" t="str">
        <f t="shared" si="7"/>
        <v/>
      </c>
      <c r="X50" s="222">
        <f t="shared" si="8"/>
        <v>0</v>
      </c>
      <c r="Y50" s="110">
        <f t="shared" si="9"/>
        <v>0</v>
      </c>
      <c r="Z50" s="235" t="str">
        <f t="shared" si="10"/>
        <v/>
      </c>
      <c r="AA50" s="240" t="b">
        <f t="shared" si="11"/>
        <v>0</v>
      </c>
      <c r="AB50" s="235">
        <f t="shared" si="12"/>
        <v>0</v>
      </c>
      <c r="AC50" s="235">
        <f>IF('Member Info'!N47="",1,"")</f>
        <v>1</v>
      </c>
      <c r="AD50" s="243" t="e">
        <f t="shared" si="13"/>
        <v>#VALUE!</v>
      </c>
      <c r="AE50" s="130" t="str">
        <f t="shared" si="0"/>
        <v/>
      </c>
      <c r="AF50" s="124">
        <f t="shared" si="14"/>
        <v>1</v>
      </c>
      <c r="AG50" s="124" t="str">
        <f>IF('Member Info'!N47&lt;&gt;"",IF(AND('Member Info'!N47&lt;=$U$1,'Member Info'!N47&gt;=$T$1),1,0),"")</f>
        <v/>
      </c>
      <c r="AI50" s="124" t="b">
        <f t="shared" si="15"/>
        <v>0</v>
      </c>
      <c r="AJ50" s="124">
        <f t="shared" si="16"/>
        <v>0</v>
      </c>
      <c r="AL50" s="124">
        <f t="shared" si="17"/>
        <v>0</v>
      </c>
      <c r="AM50" s="124">
        <f>IF('Member Info'!F47&gt;$T$1,1,0)</f>
        <v>0</v>
      </c>
      <c r="AN50" s="124" t="b">
        <f>IF(ISERROR(T50),ERROR.TYPE(#REF!)=ERROR.TYPE(T50),FALSE)</f>
        <v>0</v>
      </c>
      <c r="AO50" s="124" t="b">
        <f>IF(ISERROR(U50),ERROR.TYPE(#REF!)=ERROR.TYPE(U50),FALSE)</f>
        <v>0</v>
      </c>
      <c r="AP50" s="124">
        <f>IF('Member Info'!F47&gt;'GP1 April 25'!$U$1,1,0)</f>
        <v>0</v>
      </c>
      <c r="AQ50" s="124">
        <f t="shared" si="18"/>
        <v>0</v>
      </c>
      <c r="AR50" s="124">
        <f t="shared" si="19"/>
        <v>0</v>
      </c>
      <c r="AS50" s="124">
        <f t="shared" si="20"/>
        <v>1</v>
      </c>
      <c r="AX50" s="421"/>
    </row>
    <row r="51" spans="1:50" x14ac:dyDescent="0.25">
      <c r="A51" s="4">
        <v>20</v>
      </c>
      <c r="B51" s="164">
        <f>'Member Info'!D48</f>
        <v>0</v>
      </c>
      <c r="C51" s="164">
        <f>'Member Info'!E48</f>
        <v>0</v>
      </c>
      <c r="D51" s="164" t="str">
        <f>'Member Info'!G48</f>
        <v/>
      </c>
      <c r="E51" s="165">
        <f>'Member Info'!B48</f>
        <v>0</v>
      </c>
      <c r="F51" s="242"/>
      <c r="G51" s="166" t="str">
        <f>IF(E51=0,"",('Member Info'!K48+'Member Info'!L48))</f>
        <v/>
      </c>
      <c r="H51" s="419"/>
      <c r="I51" s="419"/>
      <c r="J51" s="26"/>
      <c r="K51" s="26"/>
      <c r="L51" s="384" t="str">
        <f>IF(E51=0,"",IF('Member Info'!F48&gt;$U$1,CONCATENATE("Joined with practice on ", TEXT('Member Info'!F48, "DD/MM/YYYY")),IF('Member Info'!N48&lt;&gt;"",IF('Member Info'!N48&lt;$T$1,CONCATENATE("Left Scheme on ", TEXT('Member Info'!N48, "DD/MM/YYYY")),IF(OR(G51="",G51=0),"Error Detected, No rate entered",IF(E51=0,"",IF(F51="","Error Detected, No Pensionable pay",IF(AS51=1,"No Part Time Status Entered",IF(AR51=1,"No Part Time Hours Entered",IF(ISERROR(AD51)," Unknown Values entered.",IF(V51+W51&lt;1,"Acceptable",IF(T51+U51=200, "No Contributions Entered", IF(M51="","Error Detected, Choose reason&gt;",IF(Z51="1",IF(V51=1,"Please Enter Deemed Pensionable Pay","Add Any Relevant Details Above"),"Please Give Details Above"))))))))))),IF(OR(G51="",G51=0),"Error Detected, No rate entered",IF(E51=0,"",IF(F51="","Error Detected, No Pensionable pay",IF(AS51=1,"No Part Time Status Entered",IF(AR51=1,"No Part Time Hours Entered",IF(ISERROR(AD51)," Unknown Values entered.",IF(V51+W51&lt;1,"Acceptable",IF(T51+U51=200, "No Contributions Entered", IF(M51="","Error Detected, Choose reason&gt;",IF(Z51="1",IF(V51=1,"Please Enter Deemed Pensionable Pay","Add relevant Details Above"),"Please give details Above")))))))))))))</f>
        <v/>
      </c>
      <c r="M51" s="260"/>
      <c r="N51" s="91"/>
      <c r="O51" s="91" t="str">
        <f t="shared" si="1"/>
        <v/>
      </c>
      <c r="P51" s="94">
        <f t="shared" si="2"/>
        <v>0</v>
      </c>
      <c r="Q51" s="94">
        <f t="shared" si="2"/>
        <v>0</v>
      </c>
      <c r="R51" s="218">
        <f>(ROUND((F51/100*'Member Info'!$W$2), 2))</f>
        <v>0</v>
      </c>
      <c r="S51" s="218" t="e">
        <f t="shared" si="3"/>
        <v>#VALUE!</v>
      </c>
      <c r="T51" s="218" t="str">
        <f t="shared" si="4"/>
        <v/>
      </c>
      <c r="U51" s="227" t="str">
        <f t="shared" si="5"/>
        <v/>
      </c>
      <c r="V51" s="228" t="str">
        <f t="shared" si="6"/>
        <v/>
      </c>
      <c r="W51" s="228" t="str">
        <f t="shared" si="7"/>
        <v/>
      </c>
      <c r="X51" s="222">
        <f t="shared" si="8"/>
        <v>0</v>
      </c>
      <c r="Y51" s="110">
        <f t="shared" si="9"/>
        <v>0</v>
      </c>
      <c r="Z51" s="235" t="str">
        <f t="shared" si="10"/>
        <v/>
      </c>
      <c r="AA51" s="240" t="b">
        <f t="shared" si="11"/>
        <v>0</v>
      </c>
      <c r="AB51" s="235">
        <f t="shared" si="12"/>
        <v>0</v>
      </c>
      <c r="AC51" s="235">
        <f>IF('Member Info'!N48="",1,"")</f>
        <v>1</v>
      </c>
      <c r="AD51" s="243" t="e">
        <f t="shared" si="13"/>
        <v>#VALUE!</v>
      </c>
      <c r="AE51" s="130" t="str">
        <f t="shared" si="0"/>
        <v/>
      </c>
      <c r="AF51" s="124">
        <f t="shared" si="14"/>
        <v>1</v>
      </c>
      <c r="AG51" s="124" t="str">
        <f>IF('Member Info'!N48&lt;&gt;"",IF(AND('Member Info'!N48&lt;=$U$1,'Member Info'!N48&gt;=$T$1),1,0),"")</f>
        <v/>
      </c>
      <c r="AI51" s="124" t="b">
        <f t="shared" si="15"/>
        <v>0</v>
      </c>
      <c r="AJ51" s="124">
        <f t="shared" si="16"/>
        <v>0</v>
      </c>
      <c r="AL51" s="124">
        <f t="shared" si="17"/>
        <v>0</v>
      </c>
      <c r="AM51" s="124">
        <f>IF('Member Info'!F48&gt;$T$1,1,0)</f>
        <v>0</v>
      </c>
      <c r="AN51" s="124" t="b">
        <f>IF(ISERROR(T51),ERROR.TYPE(#REF!)=ERROR.TYPE(T51),FALSE)</f>
        <v>0</v>
      </c>
      <c r="AO51" s="124" t="b">
        <f>IF(ISERROR(U51),ERROR.TYPE(#REF!)=ERROR.TYPE(U51),FALSE)</f>
        <v>0</v>
      </c>
      <c r="AP51" s="124">
        <f>IF('Member Info'!F48&gt;'GP1 April 25'!$U$1,1,0)</f>
        <v>0</v>
      </c>
      <c r="AQ51" s="124">
        <f t="shared" si="18"/>
        <v>0</v>
      </c>
      <c r="AR51" s="124">
        <f t="shared" si="19"/>
        <v>0</v>
      </c>
      <c r="AS51" s="124">
        <f t="shared" si="20"/>
        <v>1</v>
      </c>
    </row>
    <row r="52" spans="1:50" x14ac:dyDescent="0.25">
      <c r="A52" s="4">
        <v>21</v>
      </c>
      <c r="B52" s="164">
        <f>'Member Info'!D49</f>
        <v>0</v>
      </c>
      <c r="C52" s="164">
        <f>'Member Info'!E49</f>
        <v>0</v>
      </c>
      <c r="D52" s="164" t="str">
        <f>'Member Info'!G49</f>
        <v/>
      </c>
      <c r="E52" s="165">
        <f>'Member Info'!B49</f>
        <v>0</v>
      </c>
      <c r="F52" s="242"/>
      <c r="G52" s="166" t="str">
        <f>IF(E52=0,"",('Member Info'!K49+'Member Info'!L49))</f>
        <v/>
      </c>
      <c r="H52" s="419"/>
      <c r="I52" s="419"/>
      <c r="J52" s="26"/>
      <c r="K52" s="26"/>
      <c r="L52" s="384" t="str">
        <f>IF(E52=0,"",IF('Member Info'!F49&gt;$U$1,CONCATENATE("Joined with practice on ", TEXT('Member Info'!F49, "DD/MM/YYYY")),IF('Member Info'!N49&lt;&gt;"",IF('Member Info'!N49&lt;$T$1,CONCATENATE("Left Scheme on ", TEXT('Member Info'!N49, "DD/MM/YYYY")),IF(OR(G52="",G52=0),"Error Detected, No rate entered",IF(E52=0,"",IF(F52="","Error Detected, No Pensionable pay",IF(AS52=1,"No Part Time Status Entered",IF(AR52=1,"No Part Time Hours Entered",IF(ISERROR(AD52)," Unknown Values entered.",IF(V52+W52&lt;1,"Acceptable",IF(T52+U52=200, "No Contributions Entered", IF(M52="","Error Detected, Choose reason&gt;",IF(Z52="1",IF(V52=1,"Please Enter Deemed Pensionable Pay","Add Any Relevant Details Above"),"Please Give Details Above"))))))))))),IF(OR(G52="",G52=0),"Error Detected, No rate entered",IF(E52=0,"",IF(F52="","Error Detected, No Pensionable pay",IF(AS52=1,"No Part Time Status Entered",IF(AR52=1,"No Part Time Hours Entered",IF(ISERROR(AD52)," Unknown Values entered.",IF(V52+W52&lt;1,"Acceptable",IF(T52+U52=200, "No Contributions Entered", IF(M52="","Error Detected, Choose reason&gt;",IF(Z52="1",IF(V52=1,"Please Enter Deemed Pensionable Pay","Add relevant Details Above"),"Please give details Above")))))))))))))</f>
        <v/>
      </c>
      <c r="M52" s="260"/>
      <c r="N52" s="91"/>
      <c r="O52" s="91" t="str">
        <f t="shared" si="1"/>
        <v/>
      </c>
      <c r="P52" s="94">
        <f t="shared" si="2"/>
        <v>0</v>
      </c>
      <c r="Q52" s="94">
        <f t="shared" si="2"/>
        <v>0</v>
      </c>
      <c r="R52" s="218">
        <f>(ROUND((F52/100*'Member Info'!$W$2), 2))</f>
        <v>0</v>
      </c>
      <c r="S52" s="218" t="e">
        <f t="shared" si="3"/>
        <v>#VALUE!</v>
      </c>
      <c r="T52" s="218" t="str">
        <f t="shared" si="4"/>
        <v/>
      </c>
      <c r="U52" s="227" t="str">
        <f t="shared" si="5"/>
        <v/>
      </c>
      <c r="V52" s="228" t="str">
        <f t="shared" si="6"/>
        <v/>
      </c>
      <c r="W52" s="228" t="str">
        <f t="shared" si="7"/>
        <v/>
      </c>
      <c r="X52" s="222">
        <f t="shared" si="8"/>
        <v>0</v>
      </c>
      <c r="Y52" s="110">
        <f t="shared" si="9"/>
        <v>0</v>
      </c>
      <c r="Z52" s="235" t="str">
        <f t="shared" si="10"/>
        <v/>
      </c>
      <c r="AA52" s="240" t="b">
        <f t="shared" si="11"/>
        <v>0</v>
      </c>
      <c r="AB52" s="235">
        <f t="shared" si="12"/>
        <v>0</v>
      </c>
      <c r="AC52" s="235">
        <f>IF('Member Info'!N49="",1,"")</f>
        <v>1</v>
      </c>
      <c r="AD52" s="243" t="e">
        <f t="shared" si="13"/>
        <v>#VALUE!</v>
      </c>
      <c r="AE52" s="130" t="str">
        <f t="shared" si="0"/>
        <v/>
      </c>
      <c r="AF52" s="124">
        <f t="shared" si="14"/>
        <v>1</v>
      </c>
      <c r="AG52" s="124" t="str">
        <f>IF('Member Info'!N49&lt;&gt;"",IF(AND('Member Info'!N49&lt;=$U$1,'Member Info'!N49&gt;=$T$1),1,0),"")</f>
        <v/>
      </c>
      <c r="AI52" s="124" t="b">
        <f t="shared" si="15"/>
        <v>0</v>
      </c>
      <c r="AJ52" s="124">
        <f t="shared" si="16"/>
        <v>0</v>
      </c>
      <c r="AL52" s="124">
        <f t="shared" si="17"/>
        <v>0</v>
      </c>
      <c r="AM52" s="124">
        <f>IF('Member Info'!F49&gt;$T$1,1,0)</f>
        <v>0</v>
      </c>
      <c r="AN52" s="124" t="b">
        <f>IF(ISERROR(T52),ERROR.TYPE(#REF!)=ERROR.TYPE(T52),FALSE)</f>
        <v>0</v>
      </c>
      <c r="AO52" s="124" t="b">
        <f>IF(ISERROR(U52),ERROR.TYPE(#REF!)=ERROR.TYPE(U52),FALSE)</f>
        <v>0</v>
      </c>
      <c r="AP52" s="124">
        <f>IF('Member Info'!F49&gt;'GP1 April 25'!$U$1,1,0)</f>
        <v>0</v>
      </c>
      <c r="AQ52" s="124">
        <f t="shared" si="18"/>
        <v>0</v>
      </c>
      <c r="AR52" s="124">
        <f t="shared" si="19"/>
        <v>0</v>
      </c>
      <c r="AS52" s="124">
        <f t="shared" si="20"/>
        <v>1</v>
      </c>
    </row>
    <row r="53" spans="1:50" x14ac:dyDescent="0.25">
      <c r="A53" s="4">
        <v>22</v>
      </c>
      <c r="B53" s="164">
        <f>'Member Info'!D50</f>
        <v>0</v>
      </c>
      <c r="C53" s="164">
        <f>'Member Info'!E50</f>
        <v>0</v>
      </c>
      <c r="D53" s="164" t="str">
        <f>'Member Info'!G50</f>
        <v/>
      </c>
      <c r="E53" s="165">
        <f>'Member Info'!B50</f>
        <v>0</v>
      </c>
      <c r="F53" s="242"/>
      <c r="G53" s="166" t="str">
        <f>IF(E53=0,"",('Member Info'!K50+'Member Info'!L50))</f>
        <v/>
      </c>
      <c r="H53" s="419"/>
      <c r="I53" s="419"/>
      <c r="J53" s="26"/>
      <c r="K53" s="26"/>
      <c r="L53" s="384" t="str">
        <f>IF(E53=0,"",IF('Member Info'!F50&gt;$U$1,CONCATENATE("Joined with practice on ", TEXT('Member Info'!F50, "DD/MM/YYYY")),IF('Member Info'!N50&lt;&gt;"",IF('Member Info'!N50&lt;$T$1,CONCATENATE("Left Scheme on ", TEXT('Member Info'!N50, "DD/MM/YYYY")),IF(OR(G53="",G53=0),"Error Detected, No rate entered",IF(E53=0,"",IF(F53="","Error Detected, No Pensionable pay",IF(AS53=1,"No Part Time Status Entered",IF(AR53=1,"No Part Time Hours Entered",IF(ISERROR(AD53)," Unknown Values entered.",IF(V53+W53&lt;1,"Acceptable",IF(T53+U53=200, "No Contributions Entered", IF(M53="","Error Detected, Choose reason&gt;",IF(Z53="1",IF(V53=1,"Please Enter Deemed Pensionable Pay","Add Any Relevant Details Above"),"Please Give Details Above"))))))))))),IF(OR(G53="",G53=0),"Error Detected, No rate entered",IF(E53=0,"",IF(F53="","Error Detected, No Pensionable pay",IF(AS53=1,"No Part Time Status Entered",IF(AR53=1,"No Part Time Hours Entered",IF(ISERROR(AD53)," Unknown Values entered.",IF(V53+W53&lt;1,"Acceptable",IF(T53+U53=200, "No Contributions Entered", IF(M53="","Error Detected, Choose reason&gt;",IF(Z53="1",IF(V53=1,"Please Enter Deemed Pensionable Pay","Add relevant Details Above"),"Please give details Above")))))))))))))</f>
        <v/>
      </c>
      <c r="M53" s="260"/>
      <c r="N53" s="91"/>
      <c r="O53" s="91" t="str">
        <f t="shared" si="1"/>
        <v/>
      </c>
      <c r="P53" s="94">
        <f t="shared" si="2"/>
        <v>0</v>
      </c>
      <c r="Q53" s="94">
        <f t="shared" si="2"/>
        <v>0</v>
      </c>
      <c r="R53" s="218">
        <f>(ROUND((F53/100*'Member Info'!$W$2), 2))</f>
        <v>0</v>
      </c>
      <c r="S53" s="218" t="e">
        <f t="shared" si="3"/>
        <v>#VALUE!</v>
      </c>
      <c r="T53" s="218" t="str">
        <f t="shared" si="4"/>
        <v/>
      </c>
      <c r="U53" s="227" t="str">
        <f t="shared" si="5"/>
        <v/>
      </c>
      <c r="V53" s="228" t="str">
        <f t="shared" si="6"/>
        <v/>
      </c>
      <c r="W53" s="228" t="str">
        <f t="shared" si="7"/>
        <v/>
      </c>
      <c r="X53" s="222">
        <f t="shared" si="8"/>
        <v>0</v>
      </c>
      <c r="Y53" s="110">
        <f t="shared" si="9"/>
        <v>0</v>
      </c>
      <c r="Z53" s="235" t="str">
        <f t="shared" si="10"/>
        <v/>
      </c>
      <c r="AA53" s="240" t="b">
        <f t="shared" si="11"/>
        <v>0</v>
      </c>
      <c r="AB53" s="235">
        <f t="shared" si="12"/>
        <v>0</v>
      </c>
      <c r="AC53" s="235">
        <f>IF('Member Info'!N50="",1,"")</f>
        <v>1</v>
      </c>
      <c r="AD53" s="243" t="e">
        <f t="shared" si="13"/>
        <v>#VALUE!</v>
      </c>
      <c r="AE53" s="130" t="str">
        <f t="shared" si="0"/>
        <v/>
      </c>
      <c r="AF53" s="124">
        <f t="shared" si="14"/>
        <v>1</v>
      </c>
      <c r="AG53" s="124" t="str">
        <f>IF('Member Info'!N50&lt;&gt;"",IF(AND('Member Info'!N50&lt;=$U$1,'Member Info'!N50&gt;=$T$1),1,0),"")</f>
        <v/>
      </c>
      <c r="AI53" s="124" t="b">
        <f t="shared" si="15"/>
        <v>0</v>
      </c>
      <c r="AJ53" s="124">
        <f t="shared" si="16"/>
        <v>0</v>
      </c>
      <c r="AL53" s="124">
        <f t="shared" si="17"/>
        <v>0</v>
      </c>
      <c r="AM53" s="124">
        <f>IF('Member Info'!F50&gt;$T$1,1,0)</f>
        <v>0</v>
      </c>
      <c r="AN53" s="124" t="b">
        <f>IF(ISERROR(T53),ERROR.TYPE(#REF!)=ERROR.TYPE(T53),FALSE)</f>
        <v>0</v>
      </c>
      <c r="AO53" s="124" t="b">
        <f>IF(ISERROR(U53),ERROR.TYPE(#REF!)=ERROR.TYPE(U53),FALSE)</f>
        <v>0</v>
      </c>
      <c r="AP53" s="124">
        <f>IF('Member Info'!F50&gt;'GP1 April 25'!$U$1,1,0)</f>
        <v>0</v>
      </c>
      <c r="AQ53" s="124">
        <f t="shared" si="18"/>
        <v>0</v>
      </c>
      <c r="AR53" s="124">
        <f t="shared" si="19"/>
        <v>0</v>
      </c>
      <c r="AS53" s="124">
        <f t="shared" si="20"/>
        <v>1</v>
      </c>
    </row>
    <row r="54" spans="1:50" x14ac:dyDescent="0.25">
      <c r="A54" s="4">
        <v>23</v>
      </c>
      <c r="B54" s="164">
        <f>'Member Info'!D51</f>
        <v>0</v>
      </c>
      <c r="C54" s="164">
        <f>'Member Info'!E51</f>
        <v>0</v>
      </c>
      <c r="D54" s="164" t="str">
        <f>'Member Info'!G51</f>
        <v/>
      </c>
      <c r="E54" s="165">
        <f>'Member Info'!B51</f>
        <v>0</v>
      </c>
      <c r="F54" s="242"/>
      <c r="G54" s="166" t="str">
        <f>IF(E54=0,"",('Member Info'!K51+'Member Info'!L51))</f>
        <v/>
      </c>
      <c r="H54" s="419"/>
      <c r="I54" s="419"/>
      <c r="J54" s="26"/>
      <c r="K54" s="26"/>
      <c r="L54" s="384" t="str">
        <f>IF(E54=0,"",IF('Member Info'!F51&gt;$U$1,CONCATENATE("Joined with practice on ", TEXT('Member Info'!F51, "DD/MM/YYYY")),IF('Member Info'!N51&lt;&gt;"",IF('Member Info'!N51&lt;$T$1,CONCATENATE("Left Scheme on ", TEXT('Member Info'!N51, "DD/MM/YYYY")),IF(OR(G54="",G54=0),"Error Detected, No rate entered",IF(E54=0,"",IF(F54="","Error Detected, No Pensionable pay",IF(AS54=1,"No Part Time Status Entered",IF(AR54=1,"No Part Time Hours Entered",IF(ISERROR(AD54)," Unknown Values entered.",IF(V54+W54&lt;1,"Acceptable",IF(T54+U54=200, "No Contributions Entered", IF(M54="","Error Detected, Choose reason&gt;",IF(Z54="1",IF(V54=1,"Please Enter Deemed Pensionable Pay","Add Any Relevant Details Above"),"Please Give Details Above"))))))))))),IF(OR(G54="",G54=0),"Error Detected, No rate entered",IF(E54=0,"",IF(F54="","Error Detected, No Pensionable pay",IF(AS54=1,"No Part Time Status Entered",IF(AR54=1,"No Part Time Hours Entered",IF(ISERROR(AD54)," Unknown Values entered.",IF(V54+W54&lt;1,"Acceptable",IF(T54+U54=200, "No Contributions Entered", IF(M54="","Error Detected, Choose reason&gt;",IF(Z54="1",IF(V54=1,"Please Enter Deemed Pensionable Pay","Add relevant Details Above"),"Please give details Above")))))))))))))</f>
        <v/>
      </c>
      <c r="M54" s="260"/>
      <c r="N54" s="91"/>
      <c r="O54" s="91" t="str">
        <f t="shared" si="1"/>
        <v/>
      </c>
      <c r="P54" s="94">
        <f t="shared" si="2"/>
        <v>0</v>
      </c>
      <c r="Q54" s="94">
        <f t="shared" si="2"/>
        <v>0</v>
      </c>
      <c r="R54" s="218">
        <f>(ROUND((F54/100*'Member Info'!$W$2), 2))</f>
        <v>0</v>
      </c>
      <c r="S54" s="218" t="e">
        <f t="shared" si="3"/>
        <v>#VALUE!</v>
      </c>
      <c r="T54" s="218" t="str">
        <f t="shared" si="4"/>
        <v/>
      </c>
      <c r="U54" s="227" t="str">
        <f t="shared" si="5"/>
        <v/>
      </c>
      <c r="V54" s="228" t="str">
        <f t="shared" si="6"/>
        <v/>
      </c>
      <c r="W54" s="228" t="str">
        <f t="shared" si="7"/>
        <v/>
      </c>
      <c r="X54" s="222">
        <f t="shared" si="8"/>
        <v>0</v>
      </c>
      <c r="Y54" s="110">
        <f t="shared" si="9"/>
        <v>0</v>
      </c>
      <c r="Z54" s="235" t="str">
        <f t="shared" si="10"/>
        <v/>
      </c>
      <c r="AA54" s="240" t="b">
        <f t="shared" si="11"/>
        <v>0</v>
      </c>
      <c r="AB54" s="235">
        <f t="shared" si="12"/>
        <v>0</v>
      </c>
      <c r="AC54" s="235">
        <f>IF('Member Info'!N51="",1,"")</f>
        <v>1</v>
      </c>
      <c r="AD54" s="243" t="e">
        <f t="shared" si="13"/>
        <v>#VALUE!</v>
      </c>
      <c r="AE54" s="130" t="str">
        <f t="shared" si="0"/>
        <v/>
      </c>
      <c r="AF54" s="124">
        <f t="shared" si="14"/>
        <v>1</v>
      </c>
      <c r="AG54" s="124" t="str">
        <f>IF('Member Info'!N51&lt;&gt;"",IF(AND('Member Info'!N51&lt;=$U$1,'Member Info'!N51&gt;=$T$1),1,0),"")</f>
        <v/>
      </c>
      <c r="AI54" s="124" t="b">
        <f t="shared" si="15"/>
        <v>0</v>
      </c>
      <c r="AJ54" s="124">
        <f t="shared" si="16"/>
        <v>0</v>
      </c>
      <c r="AL54" s="124">
        <f t="shared" si="17"/>
        <v>0</v>
      </c>
      <c r="AM54" s="124">
        <f>IF('Member Info'!F51&gt;$T$1,1,0)</f>
        <v>0</v>
      </c>
      <c r="AN54" s="124" t="b">
        <f>IF(ISERROR(T54),ERROR.TYPE(#REF!)=ERROR.TYPE(T54),FALSE)</f>
        <v>0</v>
      </c>
      <c r="AO54" s="124" t="b">
        <f>IF(ISERROR(U54),ERROR.TYPE(#REF!)=ERROR.TYPE(U54),FALSE)</f>
        <v>0</v>
      </c>
      <c r="AP54" s="124">
        <f>IF('Member Info'!F51&gt;'GP1 April 25'!$U$1,1,0)</f>
        <v>0</v>
      </c>
      <c r="AQ54" s="124">
        <f t="shared" si="18"/>
        <v>0</v>
      </c>
      <c r="AR54" s="124">
        <f t="shared" si="19"/>
        <v>0</v>
      </c>
      <c r="AS54" s="124">
        <f t="shared" si="20"/>
        <v>1</v>
      </c>
    </row>
    <row r="55" spans="1:50" x14ac:dyDescent="0.25">
      <c r="A55" s="4">
        <v>24</v>
      </c>
      <c r="B55" s="164">
        <f>'Member Info'!D52</f>
        <v>0</v>
      </c>
      <c r="C55" s="164">
        <f>'Member Info'!E52</f>
        <v>0</v>
      </c>
      <c r="D55" s="164" t="str">
        <f>'Member Info'!G52</f>
        <v/>
      </c>
      <c r="E55" s="165">
        <f>'Member Info'!B52</f>
        <v>0</v>
      </c>
      <c r="F55" s="242"/>
      <c r="G55" s="166" t="str">
        <f>IF(E55=0,"",('Member Info'!K52+'Member Info'!L52))</f>
        <v/>
      </c>
      <c r="H55" s="419"/>
      <c r="I55" s="419"/>
      <c r="J55" s="26"/>
      <c r="K55" s="26"/>
      <c r="L55" s="384" t="str">
        <f>IF(E55=0,"",IF('Member Info'!F52&gt;$U$1,CONCATENATE("Joined with practice on ", TEXT('Member Info'!F52, "DD/MM/YYYY")),IF('Member Info'!N52&lt;&gt;"",IF('Member Info'!N52&lt;$T$1,CONCATENATE("Left Scheme on ", TEXT('Member Info'!N52, "DD/MM/YYYY")),IF(OR(G55="",G55=0),"Error Detected, No rate entered",IF(E55=0,"",IF(F55="","Error Detected, No Pensionable pay",IF(AS55=1,"No Part Time Status Entered",IF(AR55=1,"No Part Time Hours Entered",IF(ISERROR(AD55)," Unknown Values entered.",IF(V55+W55&lt;1,"Acceptable",IF(T55+U55=200, "No Contributions Entered", IF(M55="","Error Detected, Choose reason&gt;",IF(Z55="1",IF(V55=1,"Please Enter Deemed Pensionable Pay","Add Any Relevant Details Above"),"Please Give Details Above"))))))))))),IF(OR(G55="",G55=0),"Error Detected, No rate entered",IF(E55=0,"",IF(F55="","Error Detected, No Pensionable pay",IF(AS55=1,"No Part Time Status Entered",IF(AR55=1,"No Part Time Hours Entered",IF(ISERROR(AD55)," Unknown Values entered.",IF(V55+W55&lt;1,"Acceptable",IF(T55+U55=200, "No Contributions Entered", IF(M55="","Error Detected, Choose reason&gt;",IF(Z55="1",IF(V55=1,"Please Enter Deemed Pensionable Pay","Add relevant Details Above"),"Please give details Above")))))))))))))</f>
        <v/>
      </c>
      <c r="M55" s="260"/>
      <c r="N55" s="91"/>
      <c r="O55" s="91" t="str">
        <f t="shared" si="1"/>
        <v/>
      </c>
      <c r="P55" s="94">
        <f t="shared" si="2"/>
        <v>0</v>
      </c>
      <c r="Q55" s="94">
        <f t="shared" si="2"/>
        <v>0</v>
      </c>
      <c r="R55" s="218">
        <f>(ROUND((F55/100*'Member Info'!$W$2), 2))</f>
        <v>0</v>
      </c>
      <c r="S55" s="218" t="e">
        <f t="shared" si="3"/>
        <v>#VALUE!</v>
      </c>
      <c r="T55" s="218" t="str">
        <f t="shared" si="4"/>
        <v/>
      </c>
      <c r="U55" s="227" t="str">
        <f t="shared" si="5"/>
        <v/>
      </c>
      <c r="V55" s="228" t="str">
        <f t="shared" si="6"/>
        <v/>
      </c>
      <c r="W55" s="228" t="str">
        <f t="shared" si="7"/>
        <v/>
      </c>
      <c r="X55" s="222">
        <f t="shared" si="8"/>
        <v>0</v>
      </c>
      <c r="Y55" s="110">
        <f t="shared" si="9"/>
        <v>0</v>
      </c>
      <c r="Z55" s="235" t="str">
        <f t="shared" si="10"/>
        <v/>
      </c>
      <c r="AA55" s="240" t="b">
        <f t="shared" si="11"/>
        <v>0</v>
      </c>
      <c r="AB55" s="235">
        <f t="shared" si="12"/>
        <v>0</v>
      </c>
      <c r="AC55" s="235">
        <f>IF('Member Info'!N52="",1,"")</f>
        <v>1</v>
      </c>
      <c r="AD55" s="243" t="e">
        <f t="shared" si="13"/>
        <v>#VALUE!</v>
      </c>
      <c r="AE55" s="130" t="str">
        <f t="shared" si="0"/>
        <v/>
      </c>
      <c r="AF55" s="124">
        <f t="shared" si="14"/>
        <v>1</v>
      </c>
      <c r="AG55" s="124" t="str">
        <f>IF('Member Info'!N52&lt;&gt;"",IF(AND('Member Info'!N52&lt;=$U$1,'Member Info'!N52&gt;=$T$1),1,0),"")</f>
        <v/>
      </c>
      <c r="AI55" s="124" t="b">
        <f t="shared" si="15"/>
        <v>0</v>
      </c>
      <c r="AJ55" s="124">
        <f t="shared" si="16"/>
        <v>0</v>
      </c>
      <c r="AL55" s="124">
        <f t="shared" si="17"/>
        <v>0</v>
      </c>
      <c r="AM55" s="124">
        <f>IF('Member Info'!F52&gt;$T$1,1,0)</f>
        <v>0</v>
      </c>
      <c r="AN55" s="124" t="b">
        <f>IF(ISERROR(T55),ERROR.TYPE(#REF!)=ERROR.TYPE(T55),FALSE)</f>
        <v>0</v>
      </c>
      <c r="AO55" s="124" t="b">
        <f>IF(ISERROR(U55),ERROR.TYPE(#REF!)=ERROR.TYPE(U55),FALSE)</f>
        <v>0</v>
      </c>
      <c r="AP55" s="124">
        <f>IF('Member Info'!F52&gt;'GP1 April 25'!$U$1,1,0)</f>
        <v>0</v>
      </c>
      <c r="AQ55" s="124">
        <f t="shared" si="18"/>
        <v>0</v>
      </c>
      <c r="AR55" s="124">
        <f t="shared" si="19"/>
        <v>0</v>
      </c>
      <c r="AS55" s="124">
        <f t="shared" si="20"/>
        <v>1</v>
      </c>
    </row>
    <row r="56" spans="1:50" x14ac:dyDescent="0.25">
      <c r="A56" s="4">
        <v>25</v>
      </c>
      <c r="B56" s="164">
        <f>'Member Info'!D53</f>
        <v>0</v>
      </c>
      <c r="C56" s="164">
        <f>'Member Info'!E53</f>
        <v>0</v>
      </c>
      <c r="D56" s="164" t="str">
        <f>'Member Info'!G53</f>
        <v/>
      </c>
      <c r="E56" s="165">
        <f>'Member Info'!B53</f>
        <v>0</v>
      </c>
      <c r="F56" s="242"/>
      <c r="G56" s="166" t="str">
        <f>IF(E56=0,"",('Member Info'!K53+'Member Info'!L53))</f>
        <v/>
      </c>
      <c r="H56" s="419"/>
      <c r="I56" s="419"/>
      <c r="J56" s="26"/>
      <c r="K56" s="26"/>
      <c r="L56" s="384" t="str">
        <f>IF(E56=0,"",IF('Member Info'!F53&gt;$U$1,CONCATENATE("Joined with practice on ", TEXT('Member Info'!F53, "DD/MM/YYYY")),IF('Member Info'!N53&lt;&gt;"",IF('Member Info'!N53&lt;$T$1,CONCATENATE("Left Scheme on ", TEXT('Member Info'!N53, "DD/MM/YYYY")),IF(OR(G56="",G56=0),"Error Detected, No rate entered",IF(E56=0,"",IF(F56="","Error Detected, No Pensionable pay",IF(AS56=1,"No Part Time Status Entered",IF(AR56=1,"No Part Time Hours Entered",IF(ISERROR(AD56)," Unknown Values entered.",IF(V56+W56&lt;1,"Acceptable",IF(T56+U56=200, "No Contributions Entered", IF(M56="","Error Detected, Choose reason&gt;",IF(Z56="1",IF(V56=1,"Please Enter Deemed Pensionable Pay","Add Any Relevant Details Above"),"Please Give Details Above"))))))))))),IF(OR(G56="",G56=0),"Error Detected, No rate entered",IF(E56=0,"",IF(F56="","Error Detected, No Pensionable pay",IF(AS56=1,"No Part Time Status Entered",IF(AR56=1,"No Part Time Hours Entered",IF(ISERROR(AD56)," Unknown Values entered.",IF(V56+W56&lt;1,"Acceptable",IF(T56+U56=200, "No Contributions Entered", IF(M56="","Error Detected, Choose reason&gt;",IF(Z56="1",IF(V56=1,"Please Enter Deemed Pensionable Pay","Add relevant Details Above"),"Please give details Above")))))))))))))</f>
        <v/>
      </c>
      <c r="M56" s="260"/>
      <c r="N56" s="91"/>
      <c r="O56" s="91" t="str">
        <f t="shared" si="1"/>
        <v/>
      </c>
      <c r="P56" s="94">
        <f t="shared" si="2"/>
        <v>0</v>
      </c>
      <c r="Q56" s="94">
        <f t="shared" si="2"/>
        <v>0</v>
      </c>
      <c r="R56" s="218">
        <f>(ROUND((F56/100*'Member Info'!$W$2), 2))</f>
        <v>0</v>
      </c>
      <c r="S56" s="218" t="e">
        <f t="shared" si="3"/>
        <v>#VALUE!</v>
      </c>
      <c r="T56" s="218" t="str">
        <f t="shared" si="4"/>
        <v/>
      </c>
      <c r="U56" s="227" t="str">
        <f t="shared" si="5"/>
        <v/>
      </c>
      <c r="V56" s="228" t="str">
        <f t="shared" si="6"/>
        <v/>
      </c>
      <c r="W56" s="228" t="str">
        <f t="shared" si="7"/>
        <v/>
      </c>
      <c r="X56" s="222">
        <f t="shared" si="8"/>
        <v>0</v>
      </c>
      <c r="Y56" s="110">
        <f t="shared" si="9"/>
        <v>0</v>
      </c>
      <c r="Z56" s="235" t="str">
        <f t="shared" si="10"/>
        <v/>
      </c>
      <c r="AA56" s="240" t="b">
        <f t="shared" si="11"/>
        <v>0</v>
      </c>
      <c r="AB56" s="235">
        <f t="shared" si="12"/>
        <v>0</v>
      </c>
      <c r="AC56" s="235">
        <f>IF('Member Info'!N53="",1,"")</f>
        <v>1</v>
      </c>
      <c r="AD56" s="243" t="e">
        <f t="shared" si="13"/>
        <v>#VALUE!</v>
      </c>
      <c r="AE56" s="130" t="str">
        <f t="shared" si="0"/>
        <v/>
      </c>
      <c r="AF56" s="124">
        <f t="shared" si="14"/>
        <v>1</v>
      </c>
      <c r="AG56" s="124" t="str">
        <f>IF('Member Info'!N53&lt;&gt;"",IF(AND('Member Info'!N53&lt;=$U$1,'Member Info'!N53&gt;=$T$1),1,0),"")</f>
        <v/>
      </c>
      <c r="AI56" s="124" t="b">
        <f t="shared" si="15"/>
        <v>0</v>
      </c>
      <c r="AJ56" s="124">
        <f t="shared" si="16"/>
        <v>0</v>
      </c>
      <c r="AL56" s="124">
        <f t="shared" si="17"/>
        <v>0</v>
      </c>
      <c r="AM56" s="124">
        <f>IF('Member Info'!F53&gt;$T$1,1,0)</f>
        <v>0</v>
      </c>
      <c r="AN56" s="124" t="b">
        <f>IF(ISERROR(T56),ERROR.TYPE(#REF!)=ERROR.TYPE(T56),FALSE)</f>
        <v>0</v>
      </c>
      <c r="AO56" s="124" t="b">
        <f>IF(ISERROR(U56),ERROR.TYPE(#REF!)=ERROR.TYPE(U56),FALSE)</f>
        <v>0</v>
      </c>
      <c r="AP56" s="124">
        <f>IF('Member Info'!F53&gt;'GP1 April 25'!$U$1,1,0)</f>
        <v>0</v>
      </c>
      <c r="AQ56" s="124">
        <f t="shared" si="18"/>
        <v>0</v>
      </c>
      <c r="AR56" s="124">
        <f t="shared" si="19"/>
        <v>0</v>
      </c>
      <c r="AS56" s="124">
        <f t="shared" si="20"/>
        <v>1</v>
      </c>
    </row>
    <row r="57" spans="1:50" x14ac:dyDescent="0.25">
      <c r="A57" s="4">
        <v>26</v>
      </c>
      <c r="B57" s="164">
        <f>'Member Info'!D54</f>
        <v>0</v>
      </c>
      <c r="C57" s="164">
        <f>'Member Info'!E54</f>
        <v>0</v>
      </c>
      <c r="D57" s="164" t="str">
        <f>'Member Info'!G54</f>
        <v/>
      </c>
      <c r="E57" s="165">
        <f>'Member Info'!B54</f>
        <v>0</v>
      </c>
      <c r="F57" s="242"/>
      <c r="G57" s="166" t="str">
        <f>IF(E57=0,"",('Member Info'!K54+'Member Info'!L54))</f>
        <v/>
      </c>
      <c r="H57" s="419"/>
      <c r="I57" s="419"/>
      <c r="J57" s="26"/>
      <c r="K57" s="26"/>
      <c r="L57" s="384" t="str">
        <f>IF(E57=0,"",IF('Member Info'!F54&gt;$U$1,CONCATENATE("Joined with practice on ", TEXT('Member Info'!F54, "DD/MM/YYYY")),IF('Member Info'!N54&lt;&gt;"",IF('Member Info'!N54&lt;$T$1,CONCATENATE("Left Scheme on ", TEXT('Member Info'!N54, "DD/MM/YYYY")),IF(OR(G57="",G57=0),"Error Detected, No rate entered",IF(E57=0,"",IF(F57="","Error Detected, No Pensionable pay",IF(AS57=1,"No Part Time Status Entered",IF(AR57=1,"No Part Time Hours Entered",IF(ISERROR(AD57)," Unknown Values entered.",IF(V57+W57&lt;1,"Acceptable",IF(T57+U57=200, "No Contributions Entered", IF(M57="","Error Detected, Choose reason&gt;",IF(Z57="1",IF(V57=1,"Please Enter Deemed Pensionable Pay","Add Any Relevant Details Above"),"Please Give Details Above"))))))))))),IF(OR(G57="",G57=0),"Error Detected, No rate entered",IF(E57=0,"",IF(F57="","Error Detected, No Pensionable pay",IF(AS57=1,"No Part Time Status Entered",IF(AR57=1,"No Part Time Hours Entered",IF(ISERROR(AD57)," Unknown Values entered.",IF(V57+W57&lt;1,"Acceptable",IF(T57+U57=200, "No Contributions Entered", IF(M57="","Error Detected, Choose reason&gt;",IF(Z57="1",IF(V57=1,"Please Enter Deemed Pensionable Pay","Add relevant Details Above"),"Please give details Above")))))))))))))</f>
        <v/>
      </c>
      <c r="M57" s="260"/>
      <c r="N57" s="91"/>
      <c r="O57" s="91" t="str">
        <f t="shared" si="1"/>
        <v/>
      </c>
      <c r="P57" s="94">
        <f t="shared" si="2"/>
        <v>0</v>
      </c>
      <c r="Q57" s="94">
        <f t="shared" si="2"/>
        <v>0</v>
      </c>
      <c r="R57" s="218">
        <f>(ROUND((F57/100*'Member Info'!$W$2), 2))</f>
        <v>0</v>
      </c>
      <c r="S57" s="218" t="e">
        <f t="shared" si="3"/>
        <v>#VALUE!</v>
      </c>
      <c r="T57" s="218" t="str">
        <f t="shared" si="4"/>
        <v/>
      </c>
      <c r="U57" s="227" t="str">
        <f t="shared" si="5"/>
        <v/>
      </c>
      <c r="V57" s="228" t="str">
        <f t="shared" si="6"/>
        <v/>
      </c>
      <c r="W57" s="228" t="str">
        <f t="shared" si="7"/>
        <v/>
      </c>
      <c r="X57" s="222">
        <f t="shared" si="8"/>
        <v>0</v>
      </c>
      <c r="Y57" s="110">
        <f t="shared" si="9"/>
        <v>0</v>
      </c>
      <c r="Z57" s="235" t="str">
        <f t="shared" si="10"/>
        <v/>
      </c>
      <c r="AA57" s="240" t="b">
        <f t="shared" si="11"/>
        <v>0</v>
      </c>
      <c r="AB57" s="235">
        <f t="shared" si="12"/>
        <v>0</v>
      </c>
      <c r="AC57" s="235">
        <f>IF('Member Info'!N54="",1,"")</f>
        <v>1</v>
      </c>
      <c r="AD57" s="243" t="e">
        <f t="shared" si="13"/>
        <v>#VALUE!</v>
      </c>
      <c r="AE57" s="130" t="str">
        <f t="shared" si="0"/>
        <v/>
      </c>
      <c r="AF57" s="124">
        <f t="shared" si="14"/>
        <v>1</v>
      </c>
      <c r="AG57" s="124" t="str">
        <f>IF('Member Info'!N54&lt;&gt;"",IF(AND('Member Info'!N54&lt;=$U$1,'Member Info'!N54&gt;=$T$1),1,0),"")</f>
        <v/>
      </c>
      <c r="AI57" s="124" t="b">
        <f t="shared" si="15"/>
        <v>0</v>
      </c>
      <c r="AJ57" s="124">
        <f t="shared" si="16"/>
        <v>0</v>
      </c>
      <c r="AL57" s="124">
        <f t="shared" si="17"/>
        <v>0</v>
      </c>
      <c r="AM57" s="124">
        <f>IF('Member Info'!F54&gt;$T$1,1,0)</f>
        <v>0</v>
      </c>
      <c r="AN57" s="124" t="b">
        <f>IF(ISERROR(T57),ERROR.TYPE(#REF!)=ERROR.TYPE(T57),FALSE)</f>
        <v>0</v>
      </c>
      <c r="AO57" s="124" t="b">
        <f>IF(ISERROR(U57),ERROR.TYPE(#REF!)=ERROR.TYPE(U57),FALSE)</f>
        <v>0</v>
      </c>
      <c r="AP57" s="124">
        <f>IF('Member Info'!F54&gt;'GP1 April 25'!$U$1,1,0)</f>
        <v>0</v>
      </c>
      <c r="AQ57" s="124">
        <f t="shared" si="18"/>
        <v>0</v>
      </c>
      <c r="AR57" s="124">
        <f t="shared" si="19"/>
        <v>0</v>
      </c>
      <c r="AS57" s="124">
        <f t="shared" si="20"/>
        <v>1</v>
      </c>
    </row>
    <row r="58" spans="1:50" x14ac:dyDescent="0.25">
      <c r="A58" s="4">
        <v>27</v>
      </c>
      <c r="B58" s="164">
        <f>'Member Info'!D55</f>
        <v>0</v>
      </c>
      <c r="C58" s="164">
        <f>'Member Info'!E55</f>
        <v>0</v>
      </c>
      <c r="D58" s="164" t="str">
        <f>'Member Info'!G55</f>
        <v/>
      </c>
      <c r="E58" s="165">
        <f>'Member Info'!B55</f>
        <v>0</v>
      </c>
      <c r="F58" s="242"/>
      <c r="G58" s="166" t="str">
        <f>IF(E58=0,"",('Member Info'!K55+'Member Info'!L55))</f>
        <v/>
      </c>
      <c r="H58" s="419"/>
      <c r="I58" s="419"/>
      <c r="J58" s="26"/>
      <c r="K58" s="26"/>
      <c r="L58" s="384" t="str">
        <f>IF(E58=0,"",IF('Member Info'!F55&gt;$U$1,CONCATENATE("Joined with practice on ", TEXT('Member Info'!F55, "DD/MM/YYYY")),IF('Member Info'!N55&lt;&gt;"",IF('Member Info'!N55&lt;$T$1,CONCATENATE("Left Scheme on ", TEXT('Member Info'!N55, "DD/MM/YYYY")),IF(OR(G58="",G58=0),"Error Detected, No rate entered",IF(E58=0,"",IF(F58="","Error Detected, No Pensionable pay",IF(AS58=1,"No Part Time Status Entered",IF(AR58=1,"No Part Time Hours Entered",IF(ISERROR(AD58)," Unknown Values entered.",IF(V58+W58&lt;1,"Acceptable",IF(T58+U58=200, "No Contributions Entered", IF(M58="","Error Detected, Choose reason&gt;",IF(Z58="1",IF(V58=1,"Please Enter Deemed Pensionable Pay","Add Any Relevant Details Above"),"Please Give Details Above"))))))))))),IF(OR(G58="",G58=0),"Error Detected, No rate entered",IF(E58=0,"",IF(F58="","Error Detected, No Pensionable pay",IF(AS58=1,"No Part Time Status Entered",IF(AR58=1,"No Part Time Hours Entered",IF(ISERROR(AD58)," Unknown Values entered.",IF(V58+W58&lt;1,"Acceptable",IF(T58+U58=200, "No Contributions Entered", IF(M58="","Error Detected, Choose reason&gt;",IF(Z58="1",IF(V58=1,"Please Enter Deemed Pensionable Pay","Add relevant Details Above"),"Please give details Above")))))))))))))</f>
        <v/>
      </c>
      <c r="M58" s="260"/>
      <c r="N58" s="91"/>
      <c r="O58" s="91" t="str">
        <f t="shared" si="1"/>
        <v/>
      </c>
      <c r="P58" s="94">
        <f t="shared" si="2"/>
        <v>0</v>
      </c>
      <c r="Q58" s="94">
        <f t="shared" si="2"/>
        <v>0</v>
      </c>
      <c r="R58" s="218">
        <f>(ROUND((F58/100*'Member Info'!$W$2), 2))</f>
        <v>0</v>
      </c>
      <c r="S58" s="218" t="e">
        <f t="shared" si="3"/>
        <v>#VALUE!</v>
      </c>
      <c r="T58" s="218" t="str">
        <f t="shared" si="4"/>
        <v/>
      </c>
      <c r="U58" s="227" t="str">
        <f t="shared" si="5"/>
        <v/>
      </c>
      <c r="V58" s="228" t="str">
        <f t="shared" si="6"/>
        <v/>
      </c>
      <c r="W58" s="228" t="str">
        <f t="shared" si="7"/>
        <v/>
      </c>
      <c r="X58" s="222">
        <f t="shared" si="8"/>
        <v>0</v>
      </c>
      <c r="Y58" s="110">
        <f t="shared" si="9"/>
        <v>0</v>
      </c>
      <c r="Z58" s="235" t="str">
        <f t="shared" si="10"/>
        <v/>
      </c>
      <c r="AA58" s="240" t="b">
        <f t="shared" si="11"/>
        <v>0</v>
      </c>
      <c r="AB58" s="235">
        <f t="shared" si="12"/>
        <v>0</v>
      </c>
      <c r="AC58" s="235">
        <f>IF('Member Info'!N55="",1,"")</f>
        <v>1</v>
      </c>
      <c r="AD58" s="243" t="e">
        <f t="shared" si="13"/>
        <v>#VALUE!</v>
      </c>
      <c r="AE58" s="130" t="str">
        <f t="shared" si="0"/>
        <v/>
      </c>
      <c r="AF58" s="124">
        <f t="shared" si="14"/>
        <v>1</v>
      </c>
      <c r="AG58" s="124" t="str">
        <f>IF('Member Info'!N55&lt;&gt;"",IF(AND('Member Info'!N55&lt;=$U$1,'Member Info'!N55&gt;=$T$1),1,0),"")</f>
        <v/>
      </c>
      <c r="AI58" s="124" t="b">
        <f t="shared" si="15"/>
        <v>0</v>
      </c>
      <c r="AJ58" s="124">
        <f t="shared" si="16"/>
        <v>0</v>
      </c>
      <c r="AL58" s="124">
        <f t="shared" si="17"/>
        <v>0</v>
      </c>
      <c r="AM58" s="124">
        <f>IF('Member Info'!F55&gt;$T$1,1,0)</f>
        <v>0</v>
      </c>
      <c r="AN58" s="124" t="b">
        <f>IF(ISERROR(T58),ERROR.TYPE(#REF!)=ERROR.TYPE(T58),FALSE)</f>
        <v>0</v>
      </c>
      <c r="AO58" s="124" t="b">
        <f>IF(ISERROR(U58),ERROR.TYPE(#REF!)=ERROR.TYPE(U58),FALSE)</f>
        <v>0</v>
      </c>
      <c r="AP58" s="124">
        <f>IF('Member Info'!F55&gt;'GP1 April 25'!$U$1,1,0)</f>
        <v>0</v>
      </c>
      <c r="AQ58" s="124">
        <f t="shared" si="18"/>
        <v>0</v>
      </c>
      <c r="AR58" s="124">
        <f t="shared" si="19"/>
        <v>0</v>
      </c>
      <c r="AS58" s="124">
        <f t="shared" si="20"/>
        <v>1</v>
      </c>
    </row>
    <row r="59" spans="1:50" x14ac:dyDescent="0.25">
      <c r="A59" s="4">
        <v>28</v>
      </c>
      <c r="B59" s="164">
        <f>'Member Info'!D56</f>
        <v>0</v>
      </c>
      <c r="C59" s="164">
        <f>'Member Info'!E56</f>
        <v>0</v>
      </c>
      <c r="D59" s="164" t="str">
        <f>'Member Info'!G56</f>
        <v/>
      </c>
      <c r="E59" s="165">
        <f>'Member Info'!B56</f>
        <v>0</v>
      </c>
      <c r="F59" s="242"/>
      <c r="G59" s="166" t="str">
        <f>IF(E59=0,"",('Member Info'!K56+'Member Info'!L56))</f>
        <v/>
      </c>
      <c r="H59" s="419"/>
      <c r="I59" s="419"/>
      <c r="J59" s="26"/>
      <c r="K59" s="26"/>
      <c r="L59" s="384" t="str">
        <f>IF(E59=0,"",IF('Member Info'!F56&gt;$U$1,CONCATENATE("Joined with practice on ", TEXT('Member Info'!F56, "DD/MM/YYYY")),IF('Member Info'!N56&lt;&gt;"",IF('Member Info'!N56&lt;$T$1,CONCATENATE("Left Scheme on ", TEXT('Member Info'!N56, "DD/MM/YYYY")),IF(OR(G59="",G59=0),"Error Detected, No rate entered",IF(E59=0,"",IF(F59="","Error Detected, No Pensionable pay",IF(AS59=1,"No Part Time Status Entered",IF(AR59=1,"No Part Time Hours Entered",IF(ISERROR(AD59)," Unknown Values entered.",IF(V59+W59&lt;1,"Acceptable",IF(T59+U59=200, "No Contributions Entered", IF(M59="","Error Detected, Choose reason&gt;",IF(Z59="1",IF(V59=1,"Please Enter Deemed Pensionable Pay","Add Any Relevant Details Above"),"Please Give Details Above"))))))))))),IF(OR(G59="",G59=0),"Error Detected, No rate entered",IF(E59=0,"",IF(F59="","Error Detected, No Pensionable pay",IF(AS59=1,"No Part Time Status Entered",IF(AR59=1,"No Part Time Hours Entered",IF(ISERROR(AD59)," Unknown Values entered.",IF(V59+W59&lt;1,"Acceptable",IF(T59+U59=200, "No Contributions Entered", IF(M59="","Error Detected, Choose reason&gt;",IF(Z59="1",IF(V59=1,"Please Enter Deemed Pensionable Pay","Add relevant Details Above"),"Please give details Above")))))))))))))</f>
        <v/>
      </c>
      <c r="M59" s="260"/>
      <c r="N59" s="91"/>
      <c r="O59" s="91" t="str">
        <f t="shared" si="1"/>
        <v/>
      </c>
      <c r="P59" s="94">
        <f t="shared" si="2"/>
        <v>0</v>
      </c>
      <c r="Q59" s="94">
        <f t="shared" si="2"/>
        <v>0</v>
      </c>
      <c r="R59" s="218">
        <f>(ROUND((F59/100*'Member Info'!$W$2), 2))</f>
        <v>0</v>
      </c>
      <c r="S59" s="218" t="e">
        <f t="shared" si="3"/>
        <v>#VALUE!</v>
      </c>
      <c r="T59" s="218" t="str">
        <f t="shared" si="4"/>
        <v/>
      </c>
      <c r="U59" s="227" t="str">
        <f t="shared" si="5"/>
        <v/>
      </c>
      <c r="V59" s="228" t="str">
        <f t="shared" si="6"/>
        <v/>
      </c>
      <c r="W59" s="228" t="str">
        <f t="shared" si="7"/>
        <v/>
      </c>
      <c r="X59" s="222">
        <f t="shared" si="8"/>
        <v>0</v>
      </c>
      <c r="Y59" s="110">
        <f t="shared" si="9"/>
        <v>0</v>
      </c>
      <c r="Z59" s="235" t="str">
        <f t="shared" si="10"/>
        <v/>
      </c>
      <c r="AA59" s="240" t="b">
        <f t="shared" si="11"/>
        <v>0</v>
      </c>
      <c r="AB59" s="235">
        <f t="shared" si="12"/>
        <v>0</v>
      </c>
      <c r="AC59" s="235">
        <f>IF('Member Info'!N56="",1,"")</f>
        <v>1</v>
      </c>
      <c r="AD59" s="243" t="e">
        <f t="shared" si="13"/>
        <v>#VALUE!</v>
      </c>
      <c r="AE59" s="130" t="str">
        <f t="shared" si="0"/>
        <v/>
      </c>
      <c r="AF59" s="124">
        <f t="shared" si="14"/>
        <v>1</v>
      </c>
      <c r="AG59" s="124" t="str">
        <f>IF('Member Info'!N56&lt;&gt;"",IF(AND('Member Info'!N56&lt;=$U$1,'Member Info'!N56&gt;=$T$1),1,0),"")</f>
        <v/>
      </c>
      <c r="AI59" s="124" t="b">
        <f t="shared" si="15"/>
        <v>0</v>
      </c>
      <c r="AJ59" s="124">
        <f t="shared" si="16"/>
        <v>0</v>
      </c>
      <c r="AL59" s="124">
        <f t="shared" si="17"/>
        <v>0</v>
      </c>
      <c r="AM59" s="124">
        <f>IF('Member Info'!F56&gt;$T$1,1,0)</f>
        <v>0</v>
      </c>
      <c r="AN59" s="124" t="b">
        <f>IF(ISERROR(T59),ERROR.TYPE(#REF!)=ERROR.TYPE(T59),FALSE)</f>
        <v>0</v>
      </c>
      <c r="AO59" s="124" t="b">
        <f>IF(ISERROR(U59),ERROR.TYPE(#REF!)=ERROR.TYPE(U59),FALSE)</f>
        <v>0</v>
      </c>
      <c r="AP59" s="124">
        <f>IF('Member Info'!F56&gt;'GP1 April 25'!$U$1,1,0)</f>
        <v>0</v>
      </c>
      <c r="AQ59" s="124">
        <f t="shared" si="18"/>
        <v>0</v>
      </c>
      <c r="AR59" s="124">
        <f t="shared" si="19"/>
        <v>0</v>
      </c>
      <c r="AS59" s="124">
        <f t="shared" si="20"/>
        <v>1</v>
      </c>
    </row>
    <row r="60" spans="1:50" x14ac:dyDescent="0.25">
      <c r="A60" s="4">
        <v>29</v>
      </c>
      <c r="B60" s="164">
        <f>'Member Info'!D57</f>
        <v>0</v>
      </c>
      <c r="C60" s="164">
        <f>'Member Info'!E57</f>
        <v>0</v>
      </c>
      <c r="D60" s="164" t="str">
        <f>'Member Info'!G57</f>
        <v/>
      </c>
      <c r="E60" s="165">
        <f>'Member Info'!B57</f>
        <v>0</v>
      </c>
      <c r="F60" s="242"/>
      <c r="G60" s="166" t="str">
        <f>IF(E60=0,"",('Member Info'!K57+'Member Info'!L57))</f>
        <v/>
      </c>
      <c r="H60" s="419"/>
      <c r="I60" s="419"/>
      <c r="J60" s="26"/>
      <c r="K60" s="26"/>
      <c r="L60" s="384" t="str">
        <f>IF(E60=0,"",IF('Member Info'!F57&gt;$U$1,CONCATENATE("Joined with practice on ", TEXT('Member Info'!F57, "DD/MM/YYYY")),IF('Member Info'!N57&lt;&gt;"",IF('Member Info'!N57&lt;$T$1,CONCATENATE("Left Scheme on ", TEXT('Member Info'!N57, "DD/MM/YYYY")),IF(OR(G60="",G60=0),"Error Detected, No rate entered",IF(E60=0,"",IF(F60="","Error Detected, No Pensionable pay",IF(AS60=1,"No Part Time Status Entered",IF(AR60=1,"No Part Time Hours Entered",IF(ISERROR(AD60)," Unknown Values entered.",IF(V60+W60&lt;1,"Acceptable",IF(T60+U60=200, "No Contributions Entered", IF(M60="","Error Detected, Choose reason&gt;",IF(Z60="1",IF(V60=1,"Please Enter Deemed Pensionable Pay","Add Any Relevant Details Above"),"Please Give Details Above"))))))))))),IF(OR(G60="",G60=0),"Error Detected, No rate entered",IF(E60=0,"",IF(F60="","Error Detected, No Pensionable pay",IF(AS60=1,"No Part Time Status Entered",IF(AR60=1,"No Part Time Hours Entered",IF(ISERROR(AD60)," Unknown Values entered.",IF(V60+W60&lt;1,"Acceptable",IF(T60+U60=200, "No Contributions Entered", IF(M60="","Error Detected, Choose reason&gt;",IF(Z60="1",IF(V60=1,"Please Enter Deemed Pensionable Pay","Add relevant Details Above"),"Please give details Above")))))))))))))</f>
        <v/>
      </c>
      <c r="M60" s="260"/>
      <c r="N60" s="91"/>
      <c r="O60" s="91" t="str">
        <f t="shared" si="1"/>
        <v/>
      </c>
      <c r="P60" s="94">
        <f t="shared" si="2"/>
        <v>0</v>
      </c>
      <c r="Q60" s="94">
        <f t="shared" si="2"/>
        <v>0</v>
      </c>
      <c r="R60" s="218">
        <f>(ROUND((F60/100*'Member Info'!$W$2), 2))</f>
        <v>0</v>
      </c>
      <c r="S60" s="218" t="e">
        <f t="shared" si="3"/>
        <v>#VALUE!</v>
      </c>
      <c r="T60" s="218" t="str">
        <f t="shared" si="4"/>
        <v/>
      </c>
      <c r="U60" s="227" t="str">
        <f t="shared" si="5"/>
        <v/>
      </c>
      <c r="V60" s="228" t="str">
        <f t="shared" si="6"/>
        <v/>
      </c>
      <c r="W60" s="228" t="str">
        <f t="shared" si="7"/>
        <v/>
      </c>
      <c r="X60" s="222">
        <f t="shared" si="8"/>
        <v>0</v>
      </c>
      <c r="Y60" s="110">
        <f t="shared" si="9"/>
        <v>0</v>
      </c>
      <c r="Z60" s="235" t="str">
        <f t="shared" si="10"/>
        <v/>
      </c>
      <c r="AA60" s="240" t="b">
        <f t="shared" si="11"/>
        <v>0</v>
      </c>
      <c r="AB60" s="235">
        <f t="shared" si="12"/>
        <v>0</v>
      </c>
      <c r="AC60" s="235">
        <f>IF('Member Info'!N57="",1,"")</f>
        <v>1</v>
      </c>
      <c r="AD60" s="243" t="e">
        <f t="shared" si="13"/>
        <v>#VALUE!</v>
      </c>
      <c r="AE60" s="130" t="str">
        <f t="shared" si="0"/>
        <v/>
      </c>
      <c r="AF60" s="124">
        <f t="shared" si="14"/>
        <v>1</v>
      </c>
      <c r="AG60" s="124" t="str">
        <f>IF('Member Info'!N57&lt;&gt;"",IF(AND('Member Info'!N57&lt;=$U$1,'Member Info'!N57&gt;=$T$1),1,0),"")</f>
        <v/>
      </c>
      <c r="AI60" s="124" t="b">
        <f t="shared" si="15"/>
        <v>0</v>
      </c>
      <c r="AJ60" s="124">
        <f t="shared" si="16"/>
        <v>0</v>
      </c>
      <c r="AL60" s="124">
        <f t="shared" si="17"/>
        <v>0</v>
      </c>
      <c r="AM60" s="124">
        <f>IF('Member Info'!F57&gt;$T$1,1,0)</f>
        <v>0</v>
      </c>
      <c r="AN60" s="124" t="b">
        <f>IF(ISERROR(T60),ERROR.TYPE(#REF!)=ERROR.TYPE(T60),FALSE)</f>
        <v>0</v>
      </c>
      <c r="AO60" s="124" t="b">
        <f>IF(ISERROR(U60),ERROR.TYPE(#REF!)=ERROR.TYPE(U60),FALSE)</f>
        <v>0</v>
      </c>
      <c r="AP60" s="124">
        <f>IF('Member Info'!F57&gt;'GP1 April 25'!$U$1,1,0)</f>
        <v>0</v>
      </c>
      <c r="AQ60" s="124">
        <f t="shared" si="18"/>
        <v>0</v>
      </c>
      <c r="AR60" s="124">
        <f t="shared" si="19"/>
        <v>0</v>
      </c>
      <c r="AS60" s="124">
        <f t="shared" si="20"/>
        <v>1</v>
      </c>
    </row>
    <row r="61" spans="1:50" x14ac:dyDescent="0.25">
      <c r="A61" s="4">
        <v>30</v>
      </c>
      <c r="B61" s="164">
        <f>'Member Info'!D58</f>
        <v>0</v>
      </c>
      <c r="C61" s="164">
        <f>'Member Info'!E58</f>
        <v>0</v>
      </c>
      <c r="D61" s="164" t="str">
        <f>'Member Info'!G58</f>
        <v/>
      </c>
      <c r="E61" s="165">
        <f>'Member Info'!B58</f>
        <v>0</v>
      </c>
      <c r="F61" s="242"/>
      <c r="G61" s="166" t="str">
        <f>IF(E61=0,"",('Member Info'!K58+'Member Info'!L58))</f>
        <v/>
      </c>
      <c r="H61" s="419"/>
      <c r="I61" s="419"/>
      <c r="J61" s="26"/>
      <c r="K61" s="26"/>
      <c r="L61" s="384" t="str">
        <f>IF(E61=0,"",IF('Member Info'!F58&gt;$U$1,CONCATENATE("Joined with practice on ", TEXT('Member Info'!F58, "DD/MM/YYYY")),IF('Member Info'!N58&lt;&gt;"",IF('Member Info'!N58&lt;$T$1,CONCATENATE("Left Scheme on ", TEXT('Member Info'!N58, "DD/MM/YYYY")),IF(OR(G61="",G61=0),"Error Detected, No rate entered",IF(E61=0,"",IF(F61="","Error Detected, No Pensionable pay",IF(AS61=1,"No Part Time Status Entered",IF(AR61=1,"No Part Time Hours Entered",IF(ISERROR(AD61)," Unknown Values entered.",IF(V61+W61&lt;1,"Acceptable",IF(T61+U61=200, "No Contributions Entered", IF(M61="","Error Detected, Choose reason&gt;",IF(Z61="1",IF(V61=1,"Please Enter Deemed Pensionable Pay","Add Any Relevant Details Above"),"Please Give Details Above"))))))))))),IF(OR(G61="",G61=0),"Error Detected, No rate entered",IF(E61=0,"",IF(F61="","Error Detected, No Pensionable pay",IF(AS61=1,"No Part Time Status Entered",IF(AR61=1,"No Part Time Hours Entered",IF(ISERROR(AD61)," Unknown Values entered.",IF(V61+W61&lt;1,"Acceptable",IF(T61+U61=200, "No Contributions Entered", IF(M61="","Error Detected, Choose reason&gt;",IF(Z61="1",IF(V61=1,"Please Enter Deemed Pensionable Pay","Add relevant Details Above"),"Please give details Above")))))))))))))</f>
        <v/>
      </c>
      <c r="M61" s="260"/>
      <c r="N61" s="91"/>
      <c r="O61" s="91" t="str">
        <f t="shared" si="1"/>
        <v/>
      </c>
      <c r="P61" s="94">
        <f t="shared" si="2"/>
        <v>0</v>
      </c>
      <c r="Q61" s="94">
        <f t="shared" si="2"/>
        <v>0</v>
      </c>
      <c r="R61" s="218">
        <f>(ROUND((F61/100*'Member Info'!$W$2), 2))</f>
        <v>0</v>
      </c>
      <c r="S61" s="218" t="e">
        <f t="shared" si="3"/>
        <v>#VALUE!</v>
      </c>
      <c r="T61" s="218" t="str">
        <f t="shared" si="4"/>
        <v/>
      </c>
      <c r="U61" s="227" t="str">
        <f t="shared" si="5"/>
        <v/>
      </c>
      <c r="V61" s="228" t="str">
        <f t="shared" si="6"/>
        <v/>
      </c>
      <c r="W61" s="228" t="str">
        <f t="shared" si="7"/>
        <v/>
      </c>
      <c r="X61" s="222">
        <f t="shared" si="8"/>
        <v>0</v>
      </c>
      <c r="Y61" s="110">
        <f t="shared" si="9"/>
        <v>0</v>
      </c>
      <c r="Z61" s="235" t="str">
        <f t="shared" si="10"/>
        <v/>
      </c>
      <c r="AA61" s="240" t="b">
        <f t="shared" si="11"/>
        <v>0</v>
      </c>
      <c r="AB61" s="235">
        <f t="shared" si="12"/>
        <v>0</v>
      </c>
      <c r="AC61" s="235">
        <f>IF('Member Info'!N58="",1,"")</f>
        <v>1</v>
      </c>
      <c r="AD61" s="243" t="e">
        <f t="shared" si="13"/>
        <v>#VALUE!</v>
      </c>
      <c r="AE61" s="130" t="str">
        <f t="shared" si="0"/>
        <v/>
      </c>
      <c r="AF61" s="124">
        <f t="shared" si="14"/>
        <v>1</v>
      </c>
      <c r="AG61" s="124" t="str">
        <f>IF('Member Info'!N58&lt;&gt;"",IF(AND('Member Info'!N58&lt;=$U$1,'Member Info'!N58&gt;=$T$1),1,0),"")</f>
        <v/>
      </c>
      <c r="AI61" s="124" t="b">
        <f t="shared" si="15"/>
        <v>0</v>
      </c>
      <c r="AJ61" s="124">
        <f t="shared" si="16"/>
        <v>0</v>
      </c>
      <c r="AL61" s="124">
        <f t="shared" si="17"/>
        <v>0</v>
      </c>
      <c r="AM61" s="124">
        <f>IF('Member Info'!F58&gt;$T$1,1,0)</f>
        <v>0</v>
      </c>
      <c r="AN61" s="124" t="b">
        <f>IF(ISERROR(T61),ERROR.TYPE(#REF!)=ERROR.TYPE(T61),FALSE)</f>
        <v>0</v>
      </c>
      <c r="AO61" s="124" t="b">
        <f>IF(ISERROR(U61),ERROR.TYPE(#REF!)=ERROR.TYPE(U61),FALSE)</f>
        <v>0</v>
      </c>
      <c r="AP61" s="124">
        <f>IF('Member Info'!F58&gt;'GP1 April 25'!$U$1,1,0)</f>
        <v>0</v>
      </c>
      <c r="AQ61" s="124">
        <f t="shared" si="18"/>
        <v>0</v>
      </c>
      <c r="AR61" s="124">
        <f t="shared" si="19"/>
        <v>0</v>
      </c>
      <c r="AS61" s="124">
        <f t="shared" si="20"/>
        <v>1</v>
      </c>
    </row>
    <row r="62" spans="1:50" x14ac:dyDescent="0.25">
      <c r="A62" s="4">
        <v>31</v>
      </c>
      <c r="B62" s="164">
        <f>'Member Info'!D59</f>
        <v>0</v>
      </c>
      <c r="C62" s="164">
        <f>'Member Info'!E59</f>
        <v>0</v>
      </c>
      <c r="D62" s="164" t="str">
        <f>'Member Info'!G59</f>
        <v/>
      </c>
      <c r="E62" s="165">
        <f>'Member Info'!B59</f>
        <v>0</v>
      </c>
      <c r="F62" s="242"/>
      <c r="G62" s="166" t="str">
        <f>IF(E62=0,"",('Member Info'!K59+'Member Info'!L59))</f>
        <v/>
      </c>
      <c r="H62" s="419"/>
      <c r="I62" s="419"/>
      <c r="J62" s="26"/>
      <c r="K62" s="26"/>
      <c r="L62" s="384" t="str">
        <f>IF(E62=0,"",IF('Member Info'!F59&gt;$U$1,CONCATENATE("Joined with practice on ", TEXT('Member Info'!F59, "DD/MM/YYYY")),IF('Member Info'!N59&lt;&gt;"",IF('Member Info'!N59&lt;$T$1,CONCATENATE("Left Scheme on ", TEXT('Member Info'!N59, "DD/MM/YYYY")),IF(OR(G62="",G62=0),"Error Detected, No rate entered",IF(E62=0,"",IF(F62="","Error Detected, No Pensionable pay",IF(AS62=1,"No Part Time Status Entered",IF(AR62=1,"No Part Time Hours Entered",IF(ISERROR(AD62)," Unknown Values entered.",IF(V62+W62&lt;1,"Acceptable",IF(T62+U62=200, "No Contributions Entered", IF(M62="","Error Detected, Choose reason&gt;",IF(Z62="1",IF(V62=1,"Please Enter Deemed Pensionable Pay","Add Any Relevant Details Above"),"Please Give Details Above"))))))))))),IF(OR(G62="",G62=0),"Error Detected, No rate entered",IF(E62=0,"",IF(F62="","Error Detected, No Pensionable pay",IF(AS62=1,"No Part Time Status Entered",IF(AR62=1,"No Part Time Hours Entered",IF(ISERROR(AD62)," Unknown Values entered.",IF(V62+W62&lt;1,"Acceptable",IF(T62+U62=200, "No Contributions Entered", IF(M62="","Error Detected, Choose reason&gt;",IF(Z62="1",IF(V62=1,"Please Enter Deemed Pensionable Pay","Add relevant Details Above"),"Please give details Above")))))))))))))</f>
        <v/>
      </c>
      <c r="M62" s="260"/>
      <c r="N62" s="91"/>
      <c r="O62" s="91" t="str">
        <f t="shared" si="1"/>
        <v/>
      </c>
      <c r="P62" s="94">
        <f t="shared" si="2"/>
        <v>0</v>
      </c>
      <c r="Q62" s="94">
        <f t="shared" si="2"/>
        <v>0</v>
      </c>
      <c r="R62" s="218">
        <f>(ROUND((F62/100*'Member Info'!$W$2), 2))</f>
        <v>0</v>
      </c>
      <c r="S62" s="218" t="e">
        <f t="shared" si="3"/>
        <v>#VALUE!</v>
      </c>
      <c r="T62" s="218" t="str">
        <f t="shared" si="4"/>
        <v/>
      </c>
      <c r="U62" s="227" t="str">
        <f t="shared" si="5"/>
        <v/>
      </c>
      <c r="V62" s="228" t="str">
        <f t="shared" si="6"/>
        <v/>
      </c>
      <c r="W62" s="228" t="str">
        <f t="shared" si="7"/>
        <v/>
      </c>
      <c r="X62" s="222">
        <f t="shared" si="8"/>
        <v>0</v>
      </c>
      <c r="Y62" s="110">
        <f t="shared" si="9"/>
        <v>0</v>
      </c>
      <c r="Z62" s="235" t="str">
        <f t="shared" si="10"/>
        <v/>
      </c>
      <c r="AA62" s="240" t="b">
        <f t="shared" si="11"/>
        <v>0</v>
      </c>
      <c r="AB62" s="235">
        <f t="shared" si="12"/>
        <v>0</v>
      </c>
      <c r="AC62" s="235">
        <f>IF('Member Info'!N59="",1,"")</f>
        <v>1</v>
      </c>
      <c r="AD62" s="243" t="e">
        <f t="shared" si="13"/>
        <v>#VALUE!</v>
      </c>
      <c r="AE62" s="130" t="str">
        <f t="shared" si="0"/>
        <v/>
      </c>
      <c r="AF62" s="124">
        <f t="shared" si="14"/>
        <v>1</v>
      </c>
      <c r="AG62" s="124" t="str">
        <f>IF('Member Info'!N59&lt;&gt;"",IF(AND('Member Info'!N59&lt;=$U$1,'Member Info'!N59&gt;=$T$1),1,0),"")</f>
        <v/>
      </c>
      <c r="AI62" s="124" t="b">
        <f t="shared" si="15"/>
        <v>0</v>
      </c>
      <c r="AJ62" s="124">
        <f t="shared" si="16"/>
        <v>0</v>
      </c>
      <c r="AL62" s="124">
        <f t="shared" si="17"/>
        <v>0</v>
      </c>
      <c r="AM62" s="124">
        <f>IF('Member Info'!F59&gt;$T$1,1,0)</f>
        <v>0</v>
      </c>
      <c r="AN62" s="124" t="b">
        <f>IF(ISERROR(T62),ERROR.TYPE(#REF!)=ERROR.TYPE(T62),FALSE)</f>
        <v>0</v>
      </c>
      <c r="AO62" s="124" t="b">
        <f>IF(ISERROR(U62),ERROR.TYPE(#REF!)=ERROR.TYPE(U62),FALSE)</f>
        <v>0</v>
      </c>
      <c r="AP62" s="124">
        <f>IF('Member Info'!F59&gt;'GP1 April 25'!$U$1,1,0)</f>
        <v>0</v>
      </c>
      <c r="AQ62" s="124">
        <f t="shared" si="18"/>
        <v>0</v>
      </c>
      <c r="AR62" s="124">
        <f t="shared" si="19"/>
        <v>0</v>
      </c>
      <c r="AS62" s="124">
        <f t="shared" si="20"/>
        <v>1</v>
      </c>
    </row>
    <row r="63" spans="1:50" x14ac:dyDescent="0.25">
      <c r="A63" s="4">
        <v>32</v>
      </c>
      <c r="B63" s="164">
        <f>'Member Info'!D60</f>
        <v>0</v>
      </c>
      <c r="C63" s="164">
        <f>'Member Info'!E60</f>
        <v>0</v>
      </c>
      <c r="D63" s="164" t="str">
        <f>'Member Info'!G60</f>
        <v/>
      </c>
      <c r="E63" s="165">
        <f>'Member Info'!B60</f>
        <v>0</v>
      </c>
      <c r="F63" s="242"/>
      <c r="G63" s="166" t="str">
        <f>IF(E63=0,"",('Member Info'!K60+'Member Info'!L60))</f>
        <v/>
      </c>
      <c r="H63" s="419"/>
      <c r="I63" s="419"/>
      <c r="J63" s="26"/>
      <c r="K63" s="26"/>
      <c r="L63" s="384" t="str">
        <f>IF(E63=0,"",IF('Member Info'!F60&gt;$U$1,CONCATENATE("Joined with practice on ", TEXT('Member Info'!F60, "DD/MM/YYYY")),IF('Member Info'!N60&lt;&gt;"",IF('Member Info'!N60&lt;$T$1,CONCATENATE("Left Scheme on ", TEXT('Member Info'!N60, "DD/MM/YYYY")),IF(OR(G63="",G63=0),"Error Detected, No rate entered",IF(E63=0,"",IF(F63="","Error Detected, No Pensionable pay",IF(AS63=1,"No Part Time Status Entered",IF(AR63=1,"No Part Time Hours Entered",IF(ISERROR(AD63)," Unknown Values entered.",IF(V63+W63&lt;1,"Acceptable",IF(T63+U63=200, "No Contributions Entered", IF(M63="","Error Detected, Choose reason&gt;",IF(Z63="1",IF(V63=1,"Please Enter Deemed Pensionable Pay","Add Any Relevant Details Above"),"Please Give Details Above"))))))))))),IF(OR(G63="",G63=0),"Error Detected, No rate entered",IF(E63=0,"",IF(F63="","Error Detected, No Pensionable pay",IF(AS63=1,"No Part Time Status Entered",IF(AR63=1,"No Part Time Hours Entered",IF(ISERROR(AD63)," Unknown Values entered.",IF(V63+W63&lt;1,"Acceptable",IF(T63+U63=200, "No Contributions Entered", IF(M63="","Error Detected, Choose reason&gt;",IF(Z63="1",IF(V63=1,"Please Enter Deemed Pensionable Pay","Add relevant Details Above"),"Please give details Above")))))))))))))</f>
        <v/>
      </c>
      <c r="M63" s="260"/>
      <c r="N63" s="91"/>
      <c r="O63" s="91" t="str">
        <f t="shared" si="1"/>
        <v/>
      </c>
      <c r="P63" s="94">
        <f t="shared" si="2"/>
        <v>0</v>
      </c>
      <c r="Q63" s="94">
        <f t="shared" si="2"/>
        <v>0</v>
      </c>
      <c r="R63" s="218">
        <f>(ROUND((F63/100*'Member Info'!$W$2), 2))</f>
        <v>0</v>
      </c>
      <c r="S63" s="218" t="e">
        <f t="shared" si="3"/>
        <v>#VALUE!</v>
      </c>
      <c r="T63" s="218" t="str">
        <f t="shared" si="4"/>
        <v/>
      </c>
      <c r="U63" s="227" t="str">
        <f t="shared" si="5"/>
        <v/>
      </c>
      <c r="V63" s="228" t="str">
        <f t="shared" si="6"/>
        <v/>
      </c>
      <c r="W63" s="228" t="str">
        <f t="shared" si="7"/>
        <v/>
      </c>
      <c r="X63" s="222">
        <f t="shared" si="8"/>
        <v>0</v>
      </c>
      <c r="Y63" s="110">
        <f t="shared" si="9"/>
        <v>0</v>
      </c>
      <c r="Z63" s="235" t="str">
        <f t="shared" si="10"/>
        <v/>
      </c>
      <c r="AA63" s="240" t="b">
        <f t="shared" si="11"/>
        <v>0</v>
      </c>
      <c r="AB63" s="235">
        <f t="shared" si="12"/>
        <v>0</v>
      </c>
      <c r="AC63" s="235">
        <f>IF('Member Info'!N60="",1,"")</f>
        <v>1</v>
      </c>
      <c r="AD63" s="243" t="e">
        <f t="shared" si="13"/>
        <v>#VALUE!</v>
      </c>
      <c r="AE63" s="130" t="str">
        <f t="shared" si="0"/>
        <v/>
      </c>
      <c r="AF63" s="124">
        <f t="shared" si="14"/>
        <v>1</v>
      </c>
      <c r="AG63" s="124" t="str">
        <f>IF('Member Info'!N60&lt;&gt;"",IF(AND('Member Info'!N60&lt;=$U$1,'Member Info'!N60&gt;=$T$1),1,0),"")</f>
        <v/>
      </c>
      <c r="AI63" s="124" t="b">
        <f t="shared" si="15"/>
        <v>0</v>
      </c>
      <c r="AJ63" s="124">
        <f t="shared" si="16"/>
        <v>0</v>
      </c>
      <c r="AL63" s="124">
        <f t="shared" si="17"/>
        <v>0</v>
      </c>
      <c r="AM63" s="124">
        <f>IF('Member Info'!F60&gt;$T$1,1,0)</f>
        <v>0</v>
      </c>
      <c r="AN63" s="124" t="b">
        <f>IF(ISERROR(T63),ERROR.TYPE(#REF!)=ERROR.TYPE(T63),FALSE)</f>
        <v>0</v>
      </c>
      <c r="AO63" s="124" t="b">
        <f>IF(ISERROR(U63),ERROR.TYPE(#REF!)=ERROR.TYPE(U63),FALSE)</f>
        <v>0</v>
      </c>
      <c r="AP63" s="124">
        <f>IF('Member Info'!F60&gt;'GP1 April 25'!$U$1,1,0)</f>
        <v>0</v>
      </c>
      <c r="AQ63" s="124">
        <f t="shared" si="18"/>
        <v>0</v>
      </c>
      <c r="AR63" s="124">
        <f t="shared" si="19"/>
        <v>0</v>
      </c>
      <c r="AS63" s="124">
        <f t="shared" si="20"/>
        <v>1</v>
      </c>
    </row>
    <row r="64" spans="1:50" x14ac:dyDescent="0.25">
      <c r="A64" s="4">
        <v>33</v>
      </c>
      <c r="B64" s="164">
        <f>'Member Info'!D61</f>
        <v>0</v>
      </c>
      <c r="C64" s="164">
        <f>'Member Info'!E61</f>
        <v>0</v>
      </c>
      <c r="D64" s="164" t="str">
        <f>'Member Info'!G61</f>
        <v/>
      </c>
      <c r="E64" s="165">
        <f>'Member Info'!B61</f>
        <v>0</v>
      </c>
      <c r="F64" s="242"/>
      <c r="G64" s="166" t="str">
        <f>IF(E64=0,"",('Member Info'!K61+'Member Info'!L61))</f>
        <v/>
      </c>
      <c r="H64" s="419"/>
      <c r="I64" s="419"/>
      <c r="J64" s="26"/>
      <c r="K64" s="26"/>
      <c r="L64" s="384" t="str">
        <f>IF(E64=0,"",IF('Member Info'!F61&gt;$U$1,CONCATENATE("Joined with practice on ", TEXT('Member Info'!F61, "DD/MM/YYYY")),IF('Member Info'!N61&lt;&gt;"",IF('Member Info'!N61&lt;$T$1,CONCATENATE("Left Scheme on ", TEXT('Member Info'!N61, "DD/MM/YYYY")),IF(OR(G64="",G64=0),"Error Detected, No rate entered",IF(E64=0,"",IF(F64="","Error Detected, No Pensionable pay",IF(AS64=1,"No Part Time Status Entered",IF(AR64=1,"No Part Time Hours Entered",IF(ISERROR(AD64)," Unknown Values entered.",IF(V64+W64&lt;1,"Acceptable",IF(T64+U64=200, "No Contributions Entered", IF(M64="","Error Detected, Choose reason&gt;",IF(Z64="1",IF(V64=1,"Please Enter Deemed Pensionable Pay","Add Any Relevant Details Above"),"Please Give Details Above"))))))))))),IF(OR(G64="",G64=0),"Error Detected, No rate entered",IF(E64=0,"",IF(F64="","Error Detected, No Pensionable pay",IF(AS64=1,"No Part Time Status Entered",IF(AR64=1,"No Part Time Hours Entered",IF(ISERROR(AD64)," Unknown Values entered.",IF(V64+W64&lt;1,"Acceptable",IF(T64+U64=200, "No Contributions Entered", IF(M64="","Error Detected, Choose reason&gt;",IF(Z64="1",IF(V64=1,"Please Enter Deemed Pensionable Pay","Add relevant Details Above"),"Please give details Above")))))))))))))</f>
        <v/>
      </c>
      <c r="M64" s="260"/>
      <c r="N64" s="91"/>
      <c r="O64" s="91" t="str">
        <f t="shared" si="1"/>
        <v/>
      </c>
      <c r="P64" s="94">
        <f t="shared" si="2"/>
        <v>0</v>
      </c>
      <c r="Q64" s="94">
        <f t="shared" si="2"/>
        <v>0</v>
      </c>
      <c r="R64" s="218">
        <f>(ROUND((F64/100*'Member Info'!$W$2), 2))</f>
        <v>0</v>
      </c>
      <c r="S64" s="218" t="e">
        <f t="shared" si="3"/>
        <v>#VALUE!</v>
      </c>
      <c r="T64" s="218" t="str">
        <f t="shared" si="4"/>
        <v/>
      </c>
      <c r="U64" s="227" t="str">
        <f t="shared" si="5"/>
        <v/>
      </c>
      <c r="V64" s="228" t="str">
        <f t="shared" si="6"/>
        <v/>
      </c>
      <c r="W64" s="228" t="str">
        <f t="shared" si="7"/>
        <v/>
      </c>
      <c r="X64" s="222">
        <f t="shared" si="8"/>
        <v>0</v>
      </c>
      <c r="Y64" s="110">
        <f t="shared" si="9"/>
        <v>0</v>
      </c>
      <c r="Z64" s="235" t="str">
        <f t="shared" si="10"/>
        <v/>
      </c>
      <c r="AA64" s="240" t="b">
        <f t="shared" si="11"/>
        <v>0</v>
      </c>
      <c r="AB64" s="235">
        <f t="shared" si="12"/>
        <v>0</v>
      </c>
      <c r="AC64" s="235">
        <f>IF('Member Info'!N61="",1,"")</f>
        <v>1</v>
      </c>
      <c r="AD64" s="243" t="e">
        <f t="shared" si="13"/>
        <v>#VALUE!</v>
      </c>
      <c r="AE64" s="130" t="str">
        <f t="shared" si="0"/>
        <v/>
      </c>
      <c r="AF64" s="124">
        <f t="shared" si="14"/>
        <v>1</v>
      </c>
      <c r="AG64" s="124" t="str">
        <f>IF('Member Info'!N61&lt;&gt;"",IF(AND('Member Info'!N61&lt;=$U$1,'Member Info'!N61&gt;=$T$1),1,0),"")</f>
        <v/>
      </c>
      <c r="AI64" s="124" t="b">
        <f t="shared" si="15"/>
        <v>0</v>
      </c>
      <c r="AJ64" s="124">
        <f t="shared" si="16"/>
        <v>0</v>
      </c>
      <c r="AL64" s="124">
        <f t="shared" si="17"/>
        <v>0</v>
      </c>
      <c r="AM64" s="124">
        <f>IF('Member Info'!F61&gt;$T$1,1,0)</f>
        <v>0</v>
      </c>
      <c r="AN64" s="124" t="b">
        <f>IF(ISERROR(T64),ERROR.TYPE(#REF!)=ERROR.TYPE(T64),FALSE)</f>
        <v>0</v>
      </c>
      <c r="AO64" s="124" t="b">
        <f>IF(ISERROR(U64),ERROR.TYPE(#REF!)=ERROR.TYPE(U64),FALSE)</f>
        <v>0</v>
      </c>
      <c r="AP64" s="124">
        <f>IF('Member Info'!F61&gt;'GP1 April 25'!$U$1,1,0)</f>
        <v>0</v>
      </c>
      <c r="AQ64" s="124">
        <f t="shared" si="18"/>
        <v>0</v>
      </c>
      <c r="AR64" s="124">
        <f t="shared" si="19"/>
        <v>0</v>
      </c>
      <c r="AS64" s="124">
        <f t="shared" si="20"/>
        <v>1</v>
      </c>
    </row>
    <row r="65" spans="1:45" x14ac:dyDescent="0.25">
      <c r="A65" s="4">
        <v>34</v>
      </c>
      <c r="B65" s="164">
        <f>'Member Info'!D62</f>
        <v>0</v>
      </c>
      <c r="C65" s="164">
        <f>'Member Info'!E62</f>
        <v>0</v>
      </c>
      <c r="D65" s="164" t="str">
        <f>'Member Info'!G62</f>
        <v/>
      </c>
      <c r="E65" s="165">
        <f>'Member Info'!B62</f>
        <v>0</v>
      </c>
      <c r="F65" s="242"/>
      <c r="G65" s="166" t="str">
        <f>IF(E65=0,"",('Member Info'!K62+'Member Info'!L62))</f>
        <v/>
      </c>
      <c r="H65" s="419"/>
      <c r="I65" s="419"/>
      <c r="J65" s="26"/>
      <c r="K65" s="26"/>
      <c r="L65" s="384" t="str">
        <f>IF(E65=0,"",IF('Member Info'!F62&gt;$U$1,CONCATENATE("Joined with practice on ", TEXT('Member Info'!F62, "DD/MM/YYYY")),IF('Member Info'!N62&lt;&gt;"",IF('Member Info'!N62&lt;$T$1,CONCATENATE("Left Scheme on ", TEXT('Member Info'!N62, "DD/MM/YYYY")),IF(OR(G65="",G65=0),"Error Detected, No rate entered",IF(E65=0,"",IF(F65="","Error Detected, No Pensionable pay",IF(AS65=1,"No Part Time Status Entered",IF(AR65=1,"No Part Time Hours Entered",IF(ISERROR(AD65)," Unknown Values entered.",IF(V65+W65&lt;1,"Acceptable",IF(T65+U65=200, "No Contributions Entered", IF(M65="","Error Detected, Choose reason&gt;",IF(Z65="1",IF(V65=1,"Please Enter Deemed Pensionable Pay","Add Any Relevant Details Above"),"Please Give Details Above"))))))))))),IF(OR(G65="",G65=0),"Error Detected, No rate entered",IF(E65=0,"",IF(F65="","Error Detected, No Pensionable pay",IF(AS65=1,"No Part Time Status Entered",IF(AR65=1,"No Part Time Hours Entered",IF(ISERROR(AD65)," Unknown Values entered.",IF(V65+W65&lt;1,"Acceptable",IF(T65+U65=200, "No Contributions Entered", IF(M65="","Error Detected, Choose reason&gt;",IF(Z65="1",IF(V65=1,"Please Enter Deemed Pensionable Pay","Add relevant Details Above"),"Please give details Above")))))))))))))</f>
        <v/>
      </c>
      <c r="M65" s="260"/>
      <c r="N65" s="91"/>
      <c r="O65" s="91" t="str">
        <f t="shared" si="1"/>
        <v/>
      </c>
      <c r="P65" s="94">
        <f t="shared" si="2"/>
        <v>0</v>
      </c>
      <c r="Q65" s="94">
        <f t="shared" si="2"/>
        <v>0</v>
      </c>
      <c r="R65" s="218">
        <f>(ROUND((F65/100*'Member Info'!$W$2), 2))</f>
        <v>0</v>
      </c>
      <c r="S65" s="218" t="e">
        <f t="shared" si="3"/>
        <v>#VALUE!</v>
      </c>
      <c r="T65" s="218" t="str">
        <f t="shared" si="4"/>
        <v/>
      </c>
      <c r="U65" s="227" t="str">
        <f t="shared" si="5"/>
        <v/>
      </c>
      <c r="V65" s="228" t="str">
        <f t="shared" si="6"/>
        <v/>
      </c>
      <c r="W65" s="228" t="str">
        <f t="shared" si="7"/>
        <v/>
      </c>
      <c r="X65" s="222">
        <f t="shared" si="8"/>
        <v>0</v>
      </c>
      <c r="Y65" s="110">
        <f t="shared" si="9"/>
        <v>0</v>
      </c>
      <c r="Z65" s="235" t="str">
        <f t="shared" si="10"/>
        <v/>
      </c>
      <c r="AA65" s="240" t="b">
        <f t="shared" si="11"/>
        <v>0</v>
      </c>
      <c r="AB65" s="235">
        <f t="shared" si="12"/>
        <v>0</v>
      </c>
      <c r="AC65" s="235">
        <f>IF('Member Info'!N62="",1,"")</f>
        <v>1</v>
      </c>
      <c r="AD65" s="243" t="e">
        <f t="shared" si="13"/>
        <v>#VALUE!</v>
      </c>
      <c r="AE65" s="130" t="str">
        <f t="shared" si="0"/>
        <v/>
      </c>
      <c r="AF65" s="124">
        <f t="shared" si="14"/>
        <v>1</v>
      </c>
      <c r="AG65" s="124" t="str">
        <f>IF('Member Info'!N62&lt;&gt;"",IF(AND('Member Info'!N62&lt;=$U$1,'Member Info'!N62&gt;=$T$1),1,0),"")</f>
        <v/>
      </c>
      <c r="AI65" s="124" t="b">
        <f t="shared" si="15"/>
        <v>0</v>
      </c>
      <c r="AJ65" s="124">
        <f t="shared" si="16"/>
        <v>0</v>
      </c>
      <c r="AL65" s="124">
        <f t="shared" si="17"/>
        <v>0</v>
      </c>
      <c r="AM65" s="124">
        <f>IF('Member Info'!F62&gt;$T$1,1,0)</f>
        <v>0</v>
      </c>
      <c r="AN65" s="124" t="b">
        <f>IF(ISERROR(T65),ERROR.TYPE(#REF!)=ERROR.TYPE(T65),FALSE)</f>
        <v>0</v>
      </c>
      <c r="AO65" s="124" t="b">
        <f>IF(ISERROR(U65),ERROR.TYPE(#REF!)=ERROR.TYPE(U65),FALSE)</f>
        <v>0</v>
      </c>
      <c r="AP65" s="124">
        <f>IF('Member Info'!F62&gt;'GP1 April 25'!$U$1,1,0)</f>
        <v>0</v>
      </c>
      <c r="AQ65" s="124">
        <f t="shared" si="18"/>
        <v>0</v>
      </c>
      <c r="AR65" s="124">
        <f t="shared" si="19"/>
        <v>0</v>
      </c>
      <c r="AS65" s="124">
        <f t="shared" si="20"/>
        <v>1</v>
      </c>
    </row>
    <row r="66" spans="1:45" x14ac:dyDescent="0.25">
      <c r="A66" s="4">
        <v>35</v>
      </c>
      <c r="B66" s="164">
        <f>'Member Info'!D63</f>
        <v>0</v>
      </c>
      <c r="C66" s="164">
        <f>'Member Info'!E63</f>
        <v>0</v>
      </c>
      <c r="D66" s="164" t="str">
        <f>'Member Info'!G63</f>
        <v/>
      </c>
      <c r="E66" s="165">
        <f>'Member Info'!B63</f>
        <v>0</v>
      </c>
      <c r="F66" s="242"/>
      <c r="G66" s="166" t="str">
        <f>IF(E66=0,"",('Member Info'!K63+'Member Info'!L63))</f>
        <v/>
      </c>
      <c r="H66" s="419"/>
      <c r="I66" s="419"/>
      <c r="J66" s="26"/>
      <c r="K66" s="26"/>
      <c r="L66" s="384" t="str">
        <f>IF(E66=0,"",IF('Member Info'!F63&gt;$U$1,CONCATENATE("Joined with practice on ", TEXT('Member Info'!F63, "DD/MM/YYYY")),IF('Member Info'!N63&lt;&gt;"",IF('Member Info'!N63&lt;$T$1,CONCATENATE("Left Scheme on ", TEXT('Member Info'!N63, "DD/MM/YYYY")),IF(OR(G66="",G66=0),"Error Detected, No rate entered",IF(E66=0,"",IF(F66="","Error Detected, No Pensionable pay",IF(AS66=1,"No Part Time Status Entered",IF(AR66=1,"No Part Time Hours Entered",IF(ISERROR(AD66)," Unknown Values entered.",IF(V66+W66&lt;1,"Acceptable",IF(T66+U66=200, "No Contributions Entered", IF(M66="","Error Detected, Choose reason&gt;",IF(Z66="1",IF(V66=1,"Please Enter Deemed Pensionable Pay","Add Any Relevant Details Above"),"Please Give Details Above"))))))))))),IF(OR(G66="",G66=0),"Error Detected, No rate entered",IF(E66=0,"",IF(F66="","Error Detected, No Pensionable pay",IF(AS66=1,"No Part Time Status Entered",IF(AR66=1,"No Part Time Hours Entered",IF(ISERROR(AD66)," Unknown Values entered.",IF(V66+W66&lt;1,"Acceptable",IF(T66+U66=200, "No Contributions Entered", IF(M66="","Error Detected, Choose reason&gt;",IF(Z66="1",IF(V66=1,"Please Enter Deemed Pensionable Pay","Add relevant Details Above"),"Please give details Above")))))))))))))</f>
        <v/>
      </c>
      <c r="M66" s="260"/>
      <c r="N66" s="91"/>
      <c r="O66" s="91" t="str">
        <f t="shared" si="1"/>
        <v/>
      </c>
      <c r="P66" s="94">
        <f t="shared" si="2"/>
        <v>0</v>
      </c>
      <c r="Q66" s="94">
        <f t="shared" si="2"/>
        <v>0</v>
      </c>
      <c r="R66" s="218">
        <f>(ROUND((F66/100*'Member Info'!$W$2), 2))</f>
        <v>0</v>
      </c>
      <c r="S66" s="218" t="e">
        <f t="shared" si="3"/>
        <v>#VALUE!</v>
      </c>
      <c r="T66" s="218" t="str">
        <f t="shared" si="4"/>
        <v/>
      </c>
      <c r="U66" s="227" t="str">
        <f t="shared" si="5"/>
        <v/>
      </c>
      <c r="V66" s="228" t="str">
        <f t="shared" si="6"/>
        <v/>
      </c>
      <c r="W66" s="228" t="str">
        <f t="shared" si="7"/>
        <v/>
      </c>
      <c r="X66" s="222">
        <f t="shared" si="8"/>
        <v>0</v>
      </c>
      <c r="Y66" s="110">
        <f t="shared" si="9"/>
        <v>0</v>
      </c>
      <c r="Z66" s="235" t="str">
        <f t="shared" si="10"/>
        <v/>
      </c>
      <c r="AA66" s="240" t="b">
        <f t="shared" si="11"/>
        <v>0</v>
      </c>
      <c r="AB66" s="235">
        <f t="shared" si="12"/>
        <v>0</v>
      </c>
      <c r="AC66" s="235">
        <f>IF('Member Info'!N63="",1,"")</f>
        <v>1</v>
      </c>
      <c r="AD66" s="243" t="e">
        <f t="shared" si="13"/>
        <v>#VALUE!</v>
      </c>
      <c r="AE66" s="130" t="str">
        <f t="shared" si="0"/>
        <v/>
      </c>
      <c r="AF66" s="124">
        <f t="shared" si="14"/>
        <v>1</v>
      </c>
      <c r="AG66" s="124" t="str">
        <f>IF('Member Info'!N63&lt;&gt;"",IF(AND('Member Info'!N63&lt;=$U$1,'Member Info'!N63&gt;=$T$1),1,0),"")</f>
        <v/>
      </c>
      <c r="AI66" s="124" t="b">
        <f t="shared" si="15"/>
        <v>0</v>
      </c>
      <c r="AJ66" s="124">
        <f t="shared" si="16"/>
        <v>0</v>
      </c>
      <c r="AL66" s="124">
        <f t="shared" si="17"/>
        <v>0</v>
      </c>
      <c r="AM66" s="124">
        <f>IF('Member Info'!F63&gt;$T$1,1,0)</f>
        <v>0</v>
      </c>
      <c r="AN66" s="124" t="b">
        <f>IF(ISERROR(T66),ERROR.TYPE(#REF!)=ERROR.TYPE(T66),FALSE)</f>
        <v>0</v>
      </c>
      <c r="AO66" s="124" t="b">
        <f>IF(ISERROR(U66),ERROR.TYPE(#REF!)=ERROR.TYPE(U66),FALSE)</f>
        <v>0</v>
      </c>
      <c r="AP66" s="124">
        <f>IF('Member Info'!F63&gt;'GP1 April 25'!$U$1,1,0)</f>
        <v>0</v>
      </c>
      <c r="AQ66" s="124">
        <f t="shared" si="18"/>
        <v>0</v>
      </c>
      <c r="AR66" s="124">
        <f t="shared" si="19"/>
        <v>0</v>
      </c>
      <c r="AS66" s="124">
        <f t="shared" si="20"/>
        <v>1</v>
      </c>
    </row>
    <row r="67" spans="1:45" x14ac:dyDescent="0.25">
      <c r="A67" s="4">
        <v>36</v>
      </c>
      <c r="B67" s="164">
        <f>'Member Info'!D64</f>
        <v>0</v>
      </c>
      <c r="C67" s="164">
        <f>'Member Info'!E64</f>
        <v>0</v>
      </c>
      <c r="D67" s="164" t="str">
        <f>'Member Info'!G64</f>
        <v/>
      </c>
      <c r="E67" s="165">
        <f>'Member Info'!B64</f>
        <v>0</v>
      </c>
      <c r="F67" s="242"/>
      <c r="G67" s="166" t="str">
        <f>IF(E67=0,"",('Member Info'!K64+'Member Info'!L64))</f>
        <v/>
      </c>
      <c r="H67" s="419"/>
      <c r="I67" s="419"/>
      <c r="J67" s="26"/>
      <c r="K67" s="26"/>
      <c r="L67" s="384" t="str">
        <f>IF(E67=0,"",IF('Member Info'!F64&gt;$U$1,CONCATENATE("Joined with practice on ", TEXT('Member Info'!F64, "DD/MM/YYYY")),IF('Member Info'!N64&lt;&gt;"",IF('Member Info'!N64&lt;$T$1,CONCATENATE("Left Scheme on ", TEXT('Member Info'!N64, "DD/MM/YYYY")),IF(OR(G67="",G67=0),"Error Detected, No rate entered",IF(E67=0,"",IF(F67="","Error Detected, No Pensionable pay",IF(AS67=1,"No Part Time Status Entered",IF(AR67=1,"No Part Time Hours Entered",IF(ISERROR(AD67)," Unknown Values entered.",IF(V67+W67&lt;1,"Acceptable",IF(T67+U67=200, "No Contributions Entered", IF(M67="","Error Detected, Choose reason&gt;",IF(Z67="1",IF(V67=1,"Please Enter Deemed Pensionable Pay","Add Any Relevant Details Above"),"Please Give Details Above"))))))))))),IF(OR(G67="",G67=0),"Error Detected, No rate entered",IF(E67=0,"",IF(F67="","Error Detected, No Pensionable pay",IF(AS67=1,"No Part Time Status Entered",IF(AR67=1,"No Part Time Hours Entered",IF(ISERROR(AD67)," Unknown Values entered.",IF(V67+W67&lt;1,"Acceptable",IF(T67+U67=200, "No Contributions Entered", IF(M67="","Error Detected, Choose reason&gt;",IF(Z67="1",IF(V67=1,"Please Enter Deemed Pensionable Pay","Add relevant Details Above"),"Please give details Above")))))))))))))</f>
        <v/>
      </c>
      <c r="M67" s="260"/>
      <c r="N67" s="91"/>
      <c r="O67" s="91" t="str">
        <f t="shared" si="1"/>
        <v/>
      </c>
      <c r="P67" s="94">
        <f t="shared" si="2"/>
        <v>0</v>
      </c>
      <c r="Q67" s="94">
        <f t="shared" si="2"/>
        <v>0</v>
      </c>
      <c r="R67" s="218">
        <f>(ROUND((F67/100*'Member Info'!$W$2), 2))</f>
        <v>0</v>
      </c>
      <c r="S67" s="218" t="e">
        <f t="shared" si="3"/>
        <v>#VALUE!</v>
      </c>
      <c r="T67" s="218" t="str">
        <f t="shared" si="4"/>
        <v/>
      </c>
      <c r="U67" s="227" t="str">
        <f t="shared" si="5"/>
        <v/>
      </c>
      <c r="V67" s="228" t="str">
        <f t="shared" si="6"/>
        <v/>
      </c>
      <c r="W67" s="228" t="str">
        <f t="shared" si="7"/>
        <v/>
      </c>
      <c r="X67" s="222">
        <f t="shared" si="8"/>
        <v>0</v>
      </c>
      <c r="Y67" s="110">
        <f t="shared" si="9"/>
        <v>0</v>
      </c>
      <c r="Z67" s="235" t="str">
        <f t="shared" si="10"/>
        <v/>
      </c>
      <c r="AA67" s="240" t="b">
        <f t="shared" si="11"/>
        <v>0</v>
      </c>
      <c r="AB67" s="235">
        <f t="shared" si="12"/>
        <v>0</v>
      </c>
      <c r="AC67" s="235">
        <f>IF('Member Info'!N64="",1,"")</f>
        <v>1</v>
      </c>
      <c r="AD67" s="243" t="e">
        <f t="shared" si="13"/>
        <v>#VALUE!</v>
      </c>
      <c r="AE67" s="130" t="str">
        <f t="shared" si="0"/>
        <v/>
      </c>
      <c r="AF67" s="124">
        <f t="shared" si="14"/>
        <v>1</v>
      </c>
      <c r="AG67" s="124" t="str">
        <f>IF('Member Info'!N64&lt;&gt;"",IF(AND('Member Info'!N64&lt;=$U$1,'Member Info'!N64&gt;=$T$1),1,0),"")</f>
        <v/>
      </c>
      <c r="AI67" s="124" t="b">
        <f t="shared" si="15"/>
        <v>0</v>
      </c>
      <c r="AJ67" s="124">
        <f t="shared" si="16"/>
        <v>0</v>
      </c>
      <c r="AL67" s="124">
        <f t="shared" si="17"/>
        <v>0</v>
      </c>
      <c r="AM67" s="124">
        <f>IF('Member Info'!F64&gt;$T$1,1,0)</f>
        <v>0</v>
      </c>
      <c r="AN67" s="124" t="b">
        <f>IF(ISERROR(T67),ERROR.TYPE(#REF!)=ERROR.TYPE(T67),FALSE)</f>
        <v>0</v>
      </c>
      <c r="AO67" s="124" t="b">
        <f>IF(ISERROR(U67),ERROR.TYPE(#REF!)=ERROR.TYPE(U67),FALSE)</f>
        <v>0</v>
      </c>
      <c r="AP67" s="124">
        <f>IF('Member Info'!F64&gt;'GP1 April 25'!$U$1,1,0)</f>
        <v>0</v>
      </c>
      <c r="AQ67" s="124">
        <f t="shared" si="18"/>
        <v>0</v>
      </c>
      <c r="AR67" s="124">
        <f t="shared" si="19"/>
        <v>0</v>
      </c>
      <c r="AS67" s="124">
        <f t="shared" si="20"/>
        <v>1</v>
      </c>
    </row>
    <row r="68" spans="1:45" x14ac:dyDescent="0.25">
      <c r="A68" s="4">
        <v>37</v>
      </c>
      <c r="B68" s="164">
        <f>'Member Info'!D65</f>
        <v>0</v>
      </c>
      <c r="C68" s="164">
        <f>'Member Info'!E65</f>
        <v>0</v>
      </c>
      <c r="D68" s="164" t="str">
        <f>'Member Info'!G65</f>
        <v/>
      </c>
      <c r="E68" s="165">
        <f>'Member Info'!B65</f>
        <v>0</v>
      </c>
      <c r="F68" s="242"/>
      <c r="G68" s="166" t="str">
        <f>IF(E68=0,"",('Member Info'!K65+'Member Info'!L65))</f>
        <v/>
      </c>
      <c r="H68" s="419"/>
      <c r="I68" s="419"/>
      <c r="J68" s="26"/>
      <c r="K68" s="26"/>
      <c r="L68" s="384" t="str">
        <f>IF(E68=0,"",IF('Member Info'!F65&gt;$U$1,CONCATENATE("Joined with practice on ", TEXT('Member Info'!F65, "DD/MM/YYYY")),IF('Member Info'!N65&lt;&gt;"",IF('Member Info'!N65&lt;$T$1,CONCATENATE("Left Scheme on ", TEXT('Member Info'!N65, "DD/MM/YYYY")),IF(OR(G68="",G68=0),"Error Detected, No rate entered",IF(E68=0,"",IF(F68="","Error Detected, No Pensionable pay",IF(AS68=1,"No Part Time Status Entered",IF(AR68=1,"No Part Time Hours Entered",IF(ISERROR(AD68)," Unknown Values entered.",IF(V68+W68&lt;1,"Acceptable",IF(T68+U68=200, "No Contributions Entered", IF(M68="","Error Detected, Choose reason&gt;",IF(Z68="1",IF(V68=1,"Please Enter Deemed Pensionable Pay","Add Any Relevant Details Above"),"Please Give Details Above"))))))))))),IF(OR(G68="",G68=0),"Error Detected, No rate entered",IF(E68=0,"",IF(F68="","Error Detected, No Pensionable pay",IF(AS68=1,"No Part Time Status Entered",IF(AR68=1,"No Part Time Hours Entered",IF(ISERROR(AD68)," Unknown Values entered.",IF(V68+W68&lt;1,"Acceptable",IF(T68+U68=200, "No Contributions Entered", IF(M68="","Error Detected, Choose reason&gt;",IF(Z68="1",IF(V68=1,"Please Enter Deemed Pensionable Pay","Add relevant Details Above"),"Please give details Above")))))))))))))</f>
        <v/>
      </c>
      <c r="M68" s="260"/>
      <c r="N68" s="91"/>
      <c r="O68" s="91" t="str">
        <f t="shared" si="1"/>
        <v/>
      </c>
      <c r="P68" s="94">
        <f t="shared" si="2"/>
        <v>0</v>
      </c>
      <c r="Q68" s="94">
        <f t="shared" si="2"/>
        <v>0</v>
      </c>
      <c r="R68" s="218">
        <f>(ROUND((F68/100*'Member Info'!$W$2), 2))</f>
        <v>0</v>
      </c>
      <c r="S68" s="218" t="e">
        <f t="shared" si="3"/>
        <v>#VALUE!</v>
      </c>
      <c r="T68" s="218" t="str">
        <f t="shared" si="4"/>
        <v/>
      </c>
      <c r="U68" s="227" t="str">
        <f t="shared" si="5"/>
        <v/>
      </c>
      <c r="V68" s="228" t="str">
        <f t="shared" si="6"/>
        <v/>
      </c>
      <c r="W68" s="228" t="str">
        <f t="shared" si="7"/>
        <v/>
      </c>
      <c r="X68" s="222">
        <f t="shared" si="8"/>
        <v>0</v>
      </c>
      <c r="Y68" s="110">
        <f t="shared" si="9"/>
        <v>0</v>
      </c>
      <c r="Z68" s="235" t="str">
        <f t="shared" si="10"/>
        <v/>
      </c>
      <c r="AA68" s="240" t="b">
        <f t="shared" si="11"/>
        <v>0</v>
      </c>
      <c r="AB68" s="235">
        <f t="shared" si="12"/>
        <v>0</v>
      </c>
      <c r="AC68" s="235">
        <f>IF('Member Info'!N65="",1,"")</f>
        <v>1</v>
      </c>
      <c r="AD68" s="243" t="e">
        <f t="shared" si="13"/>
        <v>#VALUE!</v>
      </c>
      <c r="AE68" s="130" t="str">
        <f t="shared" si="0"/>
        <v/>
      </c>
      <c r="AF68" s="124">
        <f t="shared" si="14"/>
        <v>1</v>
      </c>
      <c r="AG68" s="124" t="str">
        <f>IF('Member Info'!N65&lt;&gt;"",IF(AND('Member Info'!N65&lt;=$U$1,'Member Info'!N65&gt;=$T$1),1,0),"")</f>
        <v/>
      </c>
      <c r="AI68" s="124" t="b">
        <f t="shared" si="15"/>
        <v>0</v>
      </c>
      <c r="AJ68" s="124">
        <f t="shared" si="16"/>
        <v>0</v>
      </c>
      <c r="AL68" s="124">
        <f t="shared" si="17"/>
        <v>0</v>
      </c>
      <c r="AM68" s="124">
        <f>IF('Member Info'!F65&gt;$T$1,1,0)</f>
        <v>0</v>
      </c>
      <c r="AN68" s="124" t="b">
        <f>IF(ISERROR(T68),ERROR.TYPE(#REF!)=ERROR.TYPE(T68),FALSE)</f>
        <v>0</v>
      </c>
      <c r="AO68" s="124" t="b">
        <f>IF(ISERROR(U68),ERROR.TYPE(#REF!)=ERROR.TYPE(U68),FALSE)</f>
        <v>0</v>
      </c>
      <c r="AP68" s="124">
        <f>IF('Member Info'!F65&gt;'GP1 April 25'!$U$1,1,0)</f>
        <v>0</v>
      </c>
      <c r="AQ68" s="124">
        <f t="shared" si="18"/>
        <v>0</v>
      </c>
      <c r="AR68" s="124">
        <f t="shared" si="19"/>
        <v>0</v>
      </c>
      <c r="AS68" s="124">
        <f t="shared" si="20"/>
        <v>1</v>
      </c>
    </row>
    <row r="69" spans="1:45" x14ac:dyDescent="0.25">
      <c r="A69" s="4">
        <v>38</v>
      </c>
      <c r="B69" s="164">
        <f>'Member Info'!D66</f>
        <v>0</v>
      </c>
      <c r="C69" s="164">
        <f>'Member Info'!E66</f>
        <v>0</v>
      </c>
      <c r="D69" s="164" t="str">
        <f>'Member Info'!G66</f>
        <v/>
      </c>
      <c r="E69" s="165">
        <f>'Member Info'!B66</f>
        <v>0</v>
      </c>
      <c r="F69" s="242"/>
      <c r="G69" s="166" t="str">
        <f>IF(E69=0,"",('Member Info'!K66+'Member Info'!L66))</f>
        <v/>
      </c>
      <c r="H69" s="419"/>
      <c r="I69" s="419"/>
      <c r="J69" s="26"/>
      <c r="K69" s="26"/>
      <c r="L69" s="384" t="str">
        <f>IF(E69=0,"",IF('Member Info'!F66&gt;$U$1,CONCATENATE("Joined with practice on ", TEXT('Member Info'!F66, "DD/MM/YYYY")),IF('Member Info'!N66&lt;&gt;"",IF('Member Info'!N66&lt;$T$1,CONCATENATE("Left Scheme on ", TEXT('Member Info'!N66, "DD/MM/YYYY")),IF(OR(G69="",G69=0),"Error Detected, No rate entered",IF(E69=0,"",IF(F69="","Error Detected, No Pensionable pay",IF(AS69=1,"No Part Time Status Entered",IF(AR69=1,"No Part Time Hours Entered",IF(ISERROR(AD69)," Unknown Values entered.",IF(V69+W69&lt;1,"Acceptable",IF(T69+U69=200, "No Contributions Entered", IF(M69="","Error Detected, Choose reason&gt;",IF(Z69="1",IF(V69=1,"Please Enter Deemed Pensionable Pay","Add Any Relevant Details Above"),"Please Give Details Above"))))))))))),IF(OR(G69="",G69=0),"Error Detected, No rate entered",IF(E69=0,"",IF(F69="","Error Detected, No Pensionable pay",IF(AS69=1,"No Part Time Status Entered",IF(AR69=1,"No Part Time Hours Entered",IF(ISERROR(AD69)," Unknown Values entered.",IF(V69+W69&lt;1,"Acceptable",IF(T69+U69=200, "No Contributions Entered", IF(M69="","Error Detected, Choose reason&gt;",IF(Z69="1",IF(V69=1,"Please Enter Deemed Pensionable Pay","Add relevant Details Above"),"Please give details Above")))))))))))))</f>
        <v/>
      </c>
      <c r="M69" s="260"/>
      <c r="N69" s="91"/>
      <c r="O69" s="91" t="str">
        <f t="shared" si="1"/>
        <v/>
      </c>
      <c r="P69" s="94">
        <f t="shared" si="2"/>
        <v>0</v>
      </c>
      <c r="Q69" s="94">
        <f t="shared" si="2"/>
        <v>0</v>
      </c>
      <c r="R69" s="218">
        <f>(ROUND((F69/100*'Member Info'!$W$2), 2))</f>
        <v>0</v>
      </c>
      <c r="S69" s="218" t="e">
        <f t="shared" si="3"/>
        <v>#VALUE!</v>
      </c>
      <c r="T69" s="218" t="str">
        <f t="shared" si="4"/>
        <v/>
      </c>
      <c r="U69" s="227" t="str">
        <f t="shared" si="5"/>
        <v/>
      </c>
      <c r="V69" s="228" t="str">
        <f t="shared" si="6"/>
        <v/>
      </c>
      <c r="W69" s="228" t="str">
        <f t="shared" si="7"/>
        <v/>
      </c>
      <c r="X69" s="222">
        <f t="shared" si="8"/>
        <v>0</v>
      </c>
      <c r="Y69" s="110">
        <f t="shared" si="9"/>
        <v>0</v>
      </c>
      <c r="Z69" s="235" t="str">
        <f t="shared" si="10"/>
        <v/>
      </c>
      <c r="AA69" s="240" t="b">
        <f t="shared" si="11"/>
        <v>0</v>
      </c>
      <c r="AB69" s="235">
        <f t="shared" si="12"/>
        <v>0</v>
      </c>
      <c r="AC69" s="235">
        <f>IF('Member Info'!N66="",1,"")</f>
        <v>1</v>
      </c>
      <c r="AD69" s="243" t="e">
        <f t="shared" si="13"/>
        <v>#VALUE!</v>
      </c>
      <c r="AE69" s="130" t="str">
        <f t="shared" si="0"/>
        <v/>
      </c>
      <c r="AF69" s="124">
        <f t="shared" si="14"/>
        <v>1</v>
      </c>
      <c r="AG69" s="124" t="str">
        <f>IF('Member Info'!N66&lt;&gt;"",IF(AND('Member Info'!N66&lt;=$U$1,'Member Info'!N66&gt;=$T$1),1,0),"")</f>
        <v/>
      </c>
      <c r="AI69" s="124" t="b">
        <f t="shared" si="15"/>
        <v>0</v>
      </c>
      <c r="AJ69" s="124">
        <f t="shared" si="16"/>
        <v>0</v>
      </c>
      <c r="AL69" s="124">
        <f t="shared" si="17"/>
        <v>0</v>
      </c>
      <c r="AM69" s="124">
        <f>IF('Member Info'!F66&gt;$T$1,1,0)</f>
        <v>0</v>
      </c>
      <c r="AN69" s="124" t="b">
        <f>IF(ISERROR(T69),ERROR.TYPE(#REF!)=ERROR.TYPE(T69),FALSE)</f>
        <v>0</v>
      </c>
      <c r="AO69" s="124" t="b">
        <f>IF(ISERROR(U69),ERROR.TYPE(#REF!)=ERROR.TYPE(U69),FALSE)</f>
        <v>0</v>
      </c>
      <c r="AP69" s="124">
        <f>IF('Member Info'!F66&gt;'GP1 April 25'!$U$1,1,0)</f>
        <v>0</v>
      </c>
      <c r="AQ69" s="124">
        <f t="shared" si="18"/>
        <v>0</v>
      </c>
      <c r="AR69" s="124">
        <f t="shared" si="19"/>
        <v>0</v>
      </c>
      <c r="AS69" s="124">
        <f t="shared" si="20"/>
        <v>1</v>
      </c>
    </row>
    <row r="70" spans="1:45" x14ac:dyDescent="0.25">
      <c r="A70" s="4">
        <v>39</v>
      </c>
      <c r="B70" s="164">
        <f>'Member Info'!D67</f>
        <v>0</v>
      </c>
      <c r="C70" s="164">
        <f>'Member Info'!E67</f>
        <v>0</v>
      </c>
      <c r="D70" s="164" t="str">
        <f>'Member Info'!G67</f>
        <v/>
      </c>
      <c r="E70" s="165">
        <f>'Member Info'!B67</f>
        <v>0</v>
      </c>
      <c r="F70" s="242"/>
      <c r="G70" s="166" t="str">
        <f>IF(E70=0,"",('Member Info'!K67+'Member Info'!L67))</f>
        <v/>
      </c>
      <c r="H70" s="419"/>
      <c r="I70" s="419"/>
      <c r="J70" s="26"/>
      <c r="K70" s="26"/>
      <c r="L70" s="384" t="str">
        <f>IF(E70=0,"",IF('Member Info'!F67&gt;$U$1,CONCATENATE("Joined with practice on ", TEXT('Member Info'!F67, "DD/MM/YYYY")),IF('Member Info'!N67&lt;&gt;"",IF('Member Info'!N67&lt;$T$1,CONCATENATE("Left Scheme on ", TEXT('Member Info'!N67, "DD/MM/YYYY")),IF(OR(G70="",G70=0),"Error Detected, No rate entered",IF(E70=0,"",IF(F70="","Error Detected, No Pensionable pay",IF(AS70=1,"No Part Time Status Entered",IF(AR70=1,"No Part Time Hours Entered",IF(ISERROR(AD70)," Unknown Values entered.",IF(V70+W70&lt;1,"Acceptable",IF(T70+U70=200, "No Contributions Entered", IF(M70="","Error Detected, Choose reason&gt;",IF(Z70="1",IF(V70=1,"Please Enter Deemed Pensionable Pay","Add Any Relevant Details Above"),"Please Give Details Above"))))))))))),IF(OR(G70="",G70=0),"Error Detected, No rate entered",IF(E70=0,"",IF(F70="","Error Detected, No Pensionable pay",IF(AS70=1,"No Part Time Status Entered",IF(AR70=1,"No Part Time Hours Entered",IF(ISERROR(AD70)," Unknown Values entered.",IF(V70+W70&lt;1,"Acceptable",IF(T70+U70=200, "No Contributions Entered", IF(M70="","Error Detected, Choose reason&gt;",IF(Z70="1",IF(V70=1,"Please Enter Deemed Pensionable Pay","Add relevant Details Above"),"Please give details Above")))))))))))))</f>
        <v/>
      </c>
      <c r="M70" s="260"/>
      <c r="N70" s="91"/>
      <c r="O70" s="91" t="str">
        <f t="shared" si="1"/>
        <v/>
      </c>
      <c r="P70" s="94">
        <f t="shared" si="2"/>
        <v>0</v>
      </c>
      <c r="Q70" s="94">
        <f t="shared" si="2"/>
        <v>0</v>
      </c>
      <c r="R70" s="218">
        <f>(ROUND((F70/100*'Member Info'!$W$2), 2))</f>
        <v>0</v>
      </c>
      <c r="S70" s="218" t="e">
        <f t="shared" si="3"/>
        <v>#VALUE!</v>
      </c>
      <c r="T70" s="218" t="str">
        <f t="shared" si="4"/>
        <v/>
      </c>
      <c r="U70" s="227" t="str">
        <f t="shared" si="5"/>
        <v/>
      </c>
      <c r="V70" s="228" t="str">
        <f t="shared" si="6"/>
        <v/>
      </c>
      <c r="W70" s="228" t="str">
        <f t="shared" si="7"/>
        <v/>
      </c>
      <c r="X70" s="222">
        <f t="shared" si="8"/>
        <v>0</v>
      </c>
      <c r="Y70" s="110">
        <f t="shared" si="9"/>
        <v>0</v>
      </c>
      <c r="Z70" s="235" t="str">
        <f t="shared" si="10"/>
        <v/>
      </c>
      <c r="AA70" s="240" t="b">
        <f t="shared" si="11"/>
        <v>0</v>
      </c>
      <c r="AB70" s="235">
        <f t="shared" si="12"/>
        <v>0</v>
      </c>
      <c r="AC70" s="235">
        <f>IF('Member Info'!N67="",1,"")</f>
        <v>1</v>
      </c>
      <c r="AD70" s="243" t="e">
        <f t="shared" si="13"/>
        <v>#VALUE!</v>
      </c>
      <c r="AE70" s="130" t="str">
        <f t="shared" si="0"/>
        <v/>
      </c>
      <c r="AF70" s="124">
        <f t="shared" si="14"/>
        <v>1</v>
      </c>
      <c r="AG70" s="124" t="str">
        <f>IF('Member Info'!N67&lt;&gt;"",IF(AND('Member Info'!N67&lt;=$U$1,'Member Info'!N67&gt;=$T$1),1,0),"")</f>
        <v/>
      </c>
      <c r="AI70" s="124" t="b">
        <f t="shared" si="15"/>
        <v>0</v>
      </c>
      <c r="AJ70" s="124">
        <f t="shared" si="16"/>
        <v>0</v>
      </c>
      <c r="AL70" s="124">
        <f t="shared" si="17"/>
        <v>0</v>
      </c>
      <c r="AM70" s="124">
        <f>IF('Member Info'!F67&gt;$T$1,1,0)</f>
        <v>0</v>
      </c>
      <c r="AN70" s="124" t="b">
        <f>IF(ISERROR(T70),ERROR.TYPE(#REF!)=ERROR.TYPE(T70),FALSE)</f>
        <v>0</v>
      </c>
      <c r="AO70" s="124" t="b">
        <f>IF(ISERROR(U70),ERROR.TYPE(#REF!)=ERROR.TYPE(U70),FALSE)</f>
        <v>0</v>
      </c>
      <c r="AP70" s="124">
        <f>IF('Member Info'!F67&gt;'GP1 April 25'!$U$1,1,0)</f>
        <v>0</v>
      </c>
      <c r="AQ70" s="124">
        <f t="shared" si="18"/>
        <v>0</v>
      </c>
      <c r="AR70" s="124">
        <f t="shared" si="19"/>
        <v>0</v>
      </c>
      <c r="AS70" s="124">
        <f t="shared" si="20"/>
        <v>1</v>
      </c>
    </row>
    <row r="71" spans="1:45" x14ac:dyDescent="0.25">
      <c r="A71" s="4">
        <v>40</v>
      </c>
      <c r="B71" s="164">
        <f>'Member Info'!D68</f>
        <v>0</v>
      </c>
      <c r="C71" s="164">
        <f>'Member Info'!E68</f>
        <v>0</v>
      </c>
      <c r="D71" s="164" t="str">
        <f>'Member Info'!G68</f>
        <v/>
      </c>
      <c r="E71" s="165">
        <f>'Member Info'!B68</f>
        <v>0</v>
      </c>
      <c r="F71" s="242"/>
      <c r="G71" s="166" t="str">
        <f>IF(E71=0,"",('Member Info'!K68+'Member Info'!L68))</f>
        <v/>
      </c>
      <c r="H71" s="419"/>
      <c r="I71" s="419"/>
      <c r="J71" s="26"/>
      <c r="K71" s="26"/>
      <c r="L71" s="384" t="str">
        <f>IF(E71=0,"",IF('Member Info'!F68&gt;$U$1,CONCATENATE("Joined with practice on ", TEXT('Member Info'!F68, "DD/MM/YYYY")),IF('Member Info'!N68&lt;&gt;"",IF('Member Info'!N68&lt;$T$1,CONCATENATE("Left Scheme on ", TEXT('Member Info'!N68, "DD/MM/YYYY")),IF(OR(G71="",G71=0),"Error Detected, No rate entered",IF(E71=0,"",IF(F71="","Error Detected, No Pensionable pay",IF(AS71=1,"No Part Time Status Entered",IF(AR71=1,"No Part Time Hours Entered",IF(ISERROR(AD71)," Unknown Values entered.",IF(V71+W71&lt;1,"Acceptable",IF(T71+U71=200, "No Contributions Entered", IF(M71="","Error Detected, Choose reason&gt;",IF(Z71="1",IF(V71=1,"Please Enter Deemed Pensionable Pay","Add Any Relevant Details Above"),"Please Give Details Above"))))))))))),IF(OR(G71="",G71=0),"Error Detected, No rate entered",IF(E71=0,"",IF(F71="","Error Detected, No Pensionable pay",IF(AS71=1,"No Part Time Status Entered",IF(AR71=1,"No Part Time Hours Entered",IF(ISERROR(AD71)," Unknown Values entered.",IF(V71+W71&lt;1,"Acceptable",IF(T71+U71=200, "No Contributions Entered", IF(M71="","Error Detected, Choose reason&gt;",IF(Z71="1",IF(V71=1,"Please Enter Deemed Pensionable Pay","Add relevant Details Above"),"Please give details Above")))))))))))))</f>
        <v/>
      </c>
      <c r="M71" s="260"/>
      <c r="N71" s="91"/>
      <c r="O71" s="91" t="str">
        <f t="shared" si="1"/>
        <v/>
      </c>
      <c r="P71" s="94">
        <f t="shared" si="2"/>
        <v>0</v>
      </c>
      <c r="Q71" s="94">
        <f t="shared" si="2"/>
        <v>0</v>
      </c>
      <c r="R71" s="218">
        <f>(ROUND((F71/100*'Member Info'!$W$2), 2))</f>
        <v>0</v>
      </c>
      <c r="S71" s="218" t="e">
        <f t="shared" si="3"/>
        <v>#VALUE!</v>
      </c>
      <c r="T71" s="218" t="str">
        <f t="shared" si="4"/>
        <v/>
      </c>
      <c r="U71" s="227" t="str">
        <f t="shared" si="5"/>
        <v/>
      </c>
      <c r="V71" s="228" t="str">
        <f t="shared" si="6"/>
        <v/>
      </c>
      <c r="W71" s="228" t="str">
        <f t="shared" si="7"/>
        <v/>
      </c>
      <c r="X71" s="222">
        <f t="shared" si="8"/>
        <v>0</v>
      </c>
      <c r="Y71" s="110">
        <f t="shared" si="9"/>
        <v>0</v>
      </c>
      <c r="Z71" s="235" t="str">
        <f t="shared" si="10"/>
        <v/>
      </c>
      <c r="AA71" s="240" t="b">
        <f t="shared" si="11"/>
        <v>0</v>
      </c>
      <c r="AB71" s="235">
        <f t="shared" si="12"/>
        <v>0</v>
      </c>
      <c r="AC71" s="235">
        <f>IF('Member Info'!N68="",1,"")</f>
        <v>1</v>
      </c>
      <c r="AD71" s="243" t="e">
        <f t="shared" si="13"/>
        <v>#VALUE!</v>
      </c>
      <c r="AE71" s="130" t="str">
        <f t="shared" si="0"/>
        <v/>
      </c>
      <c r="AF71" s="124">
        <f t="shared" si="14"/>
        <v>1</v>
      </c>
      <c r="AG71" s="124" t="str">
        <f>IF('Member Info'!N68&lt;&gt;"",IF(AND('Member Info'!N68&lt;=$U$1,'Member Info'!N68&gt;=$T$1),1,0),"")</f>
        <v/>
      </c>
      <c r="AI71" s="124" t="b">
        <f t="shared" si="15"/>
        <v>0</v>
      </c>
      <c r="AJ71" s="124">
        <f t="shared" si="16"/>
        <v>0</v>
      </c>
      <c r="AL71" s="124">
        <f t="shared" si="17"/>
        <v>0</v>
      </c>
      <c r="AM71" s="124">
        <f>IF('Member Info'!F68&gt;$T$1,1,0)</f>
        <v>0</v>
      </c>
      <c r="AN71" s="124" t="b">
        <f>IF(ISERROR(T71),ERROR.TYPE(#REF!)=ERROR.TYPE(T71),FALSE)</f>
        <v>0</v>
      </c>
      <c r="AO71" s="124" t="b">
        <f>IF(ISERROR(U71),ERROR.TYPE(#REF!)=ERROR.TYPE(U71),FALSE)</f>
        <v>0</v>
      </c>
      <c r="AP71" s="124">
        <f>IF('Member Info'!F68&gt;'GP1 April 25'!$U$1,1,0)</f>
        <v>0</v>
      </c>
      <c r="AQ71" s="124">
        <f t="shared" si="18"/>
        <v>0</v>
      </c>
      <c r="AR71" s="124">
        <f t="shared" si="19"/>
        <v>0</v>
      </c>
      <c r="AS71" s="124">
        <f t="shared" si="20"/>
        <v>1</v>
      </c>
    </row>
    <row r="72" spans="1:45" x14ac:dyDescent="0.25">
      <c r="A72" s="4">
        <v>41</v>
      </c>
      <c r="B72" s="164">
        <f>'Member Info'!D69</f>
        <v>0</v>
      </c>
      <c r="C72" s="164">
        <f>'Member Info'!E69</f>
        <v>0</v>
      </c>
      <c r="D72" s="164" t="str">
        <f>'Member Info'!G69</f>
        <v/>
      </c>
      <c r="E72" s="165">
        <f>'Member Info'!B69</f>
        <v>0</v>
      </c>
      <c r="F72" s="242"/>
      <c r="G72" s="166" t="str">
        <f>IF(E72=0,"",('Member Info'!K69+'Member Info'!L69))</f>
        <v/>
      </c>
      <c r="H72" s="419"/>
      <c r="I72" s="419"/>
      <c r="J72" s="26"/>
      <c r="K72" s="26"/>
      <c r="L72" s="384" t="str">
        <f>IF(E72=0,"",IF('Member Info'!F69&gt;$U$1,CONCATENATE("Joined with practice on ", TEXT('Member Info'!F69, "DD/MM/YYYY")),IF('Member Info'!N69&lt;&gt;"",IF('Member Info'!N69&lt;$T$1,CONCATENATE("Left Scheme on ", TEXT('Member Info'!N69, "DD/MM/YYYY")),IF(OR(G72="",G72=0),"Error Detected, No rate entered",IF(E72=0,"",IF(F72="","Error Detected, No Pensionable pay",IF(AS72=1,"No Part Time Status Entered",IF(AR72=1,"No Part Time Hours Entered",IF(ISERROR(AD72)," Unknown Values entered.",IF(V72+W72&lt;1,"Acceptable",IF(T72+U72=200, "No Contributions Entered", IF(M72="","Error Detected, Choose reason&gt;",IF(Z72="1",IF(V72=1,"Please Enter Deemed Pensionable Pay","Add Any Relevant Details Above"),"Please Give Details Above"))))))))))),IF(OR(G72="",G72=0),"Error Detected, No rate entered",IF(E72=0,"",IF(F72="","Error Detected, No Pensionable pay",IF(AS72=1,"No Part Time Status Entered",IF(AR72=1,"No Part Time Hours Entered",IF(ISERROR(AD72)," Unknown Values entered.",IF(V72+W72&lt;1,"Acceptable",IF(T72+U72=200, "No Contributions Entered", IF(M72="","Error Detected, Choose reason&gt;",IF(Z72="1",IF(V72=1,"Please Enter Deemed Pensionable Pay","Add relevant Details Above"),"Please give details Above")))))))))))))</f>
        <v/>
      </c>
      <c r="M72" s="260"/>
      <c r="N72" s="91"/>
      <c r="O72" s="91" t="str">
        <f t="shared" si="1"/>
        <v/>
      </c>
      <c r="P72" s="94">
        <f t="shared" si="2"/>
        <v>0</v>
      </c>
      <c r="Q72" s="94">
        <f t="shared" si="2"/>
        <v>0</v>
      </c>
      <c r="R72" s="218">
        <f>(ROUND((F72/100*'Member Info'!$W$2), 2))</f>
        <v>0</v>
      </c>
      <c r="S72" s="218" t="e">
        <f t="shared" si="3"/>
        <v>#VALUE!</v>
      </c>
      <c r="T72" s="218" t="str">
        <f t="shared" si="4"/>
        <v/>
      </c>
      <c r="U72" s="227" t="str">
        <f t="shared" si="5"/>
        <v/>
      </c>
      <c r="V72" s="228" t="str">
        <f t="shared" si="6"/>
        <v/>
      </c>
      <c r="W72" s="228" t="str">
        <f t="shared" si="7"/>
        <v/>
      </c>
      <c r="X72" s="222">
        <f t="shared" si="8"/>
        <v>0</v>
      </c>
      <c r="Y72" s="110">
        <f t="shared" si="9"/>
        <v>0</v>
      </c>
      <c r="Z72" s="235" t="str">
        <f t="shared" si="10"/>
        <v/>
      </c>
      <c r="AA72" s="240" t="b">
        <f t="shared" si="11"/>
        <v>0</v>
      </c>
      <c r="AB72" s="235">
        <f t="shared" si="12"/>
        <v>0</v>
      </c>
      <c r="AC72" s="235">
        <f>IF('Member Info'!N69="",1,"")</f>
        <v>1</v>
      </c>
      <c r="AD72" s="243" t="e">
        <f t="shared" si="13"/>
        <v>#VALUE!</v>
      </c>
      <c r="AE72" s="130" t="str">
        <f t="shared" si="0"/>
        <v/>
      </c>
      <c r="AF72" s="124">
        <f t="shared" si="14"/>
        <v>1</v>
      </c>
      <c r="AG72" s="124" t="str">
        <f>IF('Member Info'!N69&lt;&gt;"",IF(AND('Member Info'!N69&lt;=$U$1,'Member Info'!N69&gt;=$T$1),1,0),"")</f>
        <v/>
      </c>
      <c r="AI72" s="124" t="b">
        <f t="shared" si="15"/>
        <v>0</v>
      </c>
      <c r="AJ72" s="124">
        <f t="shared" si="16"/>
        <v>0</v>
      </c>
      <c r="AL72" s="124">
        <f t="shared" si="17"/>
        <v>0</v>
      </c>
      <c r="AM72" s="124">
        <f>IF('Member Info'!F69&gt;$T$1,1,0)</f>
        <v>0</v>
      </c>
      <c r="AN72" s="124" t="b">
        <f>IF(ISERROR(T72),ERROR.TYPE(#REF!)=ERROR.TYPE(T72),FALSE)</f>
        <v>0</v>
      </c>
      <c r="AO72" s="124" t="b">
        <f>IF(ISERROR(U72),ERROR.TYPE(#REF!)=ERROR.TYPE(U72),FALSE)</f>
        <v>0</v>
      </c>
      <c r="AP72" s="124">
        <f>IF('Member Info'!F69&gt;'GP1 April 25'!$U$1,1,0)</f>
        <v>0</v>
      </c>
      <c r="AQ72" s="124">
        <f t="shared" si="18"/>
        <v>0</v>
      </c>
      <c r="AR72" s="124">
        <f t="shared" si="19"/>
        <v>0</v>
      </c>
      <c r="AS72" s="124">
        <f t="shared" si="20"/>
        <v>1</v>
      </c>
    </row>
    <row r="73" spans="1:45" x14ac:dyDescent="0.25">
      <c r="A73" s="4">
        <v>42</v>
      </c>
      <c r="B73" s="164">
        <f>'Member Info'!D70</f>
        <v>0</v>
      </c>
      <c r="C73" s="164">
        <f>'Member Info'!E70</f>
        <v>0</v>
      </c>
      <c r="D73" s="164" t="str">
        <f>'Member Info'!G70</f>
        <v/>
      </c>
      <c r="E73" s="165">
        <f>'Member Info'!B70</f>
        <v>0</v>
      </c>
      <c r="F73" s="242"/>
      <c r="G73" s="166" t="str">
        <f>IF(E73=0,"",('Member Info'!K70+'Member Info'!L70))</f>
        <v/>
      </c>
      <c r="H73" s="419"/>
      <c r="I73" s="419"/>
      <c r="J73" s="26"/>
      <c r="K73" s="26"/>
      <c r="L73" s="384" t="str">
        <f>IF(E73=0,"",IF('Member Info'!F70&gt;$U$1,CONCATENATE("Joined with practice on ", TEXT('Member Info'!F70, "DD/MM/YYYY")),IF('Member Info'!N70&lt;&gt;"",IF('Member Info'!N70&lt;$T$1,CONCATENATE("Left Scheme on ", TEXT('Member Info'!N70, "DD/MM/YYYY")),IF(OR(G73="",G73=0),"Error Detected, No rate entered",IF(E73=0,"",IF(F73="","Error Detected, No Pensionable pay",IF(AS73=1,"No Part Time Status Entered",IF(AR73=1,"No Part Time Hours Entered",IF(ISERROR(AD73)," Unknown Values entered.",IF(V73+W73&lt;1,"Acceptable",IF(T73+U73=200, "No Contributions Entered", IF(M73="","Error Detected, Choose reason&gt;",IF(Z73="1",IF(V73=1,"Please Enter Deemed Pensionable Pay","Add Any Relevant Details Above"),"Please Give Details Above"))))))))))),IF(OR(G73="",G73=0),"Error Detected, No rate entered",IF(E73=0,"",IF(F73="","Error Detected, No Pensionable pay",IF(AS73=1,"No Part Time Status Entered",IF(AR73=1,"No Part Time Hours Entered",IF(ISERROR(AD73)," Unknown Values entered.",IF(V73+W73&lt;1,"Acceptable",IF(T73+U73=200, "No Contributions Entered", IF(M73="","Error Detected, Choose reason&gt;",IF(Z73="1",IF(V73=1,"Please Enter Deemed Pensionable Pay","Add relevant Details Above"),"Please give details Above")))))))))))))</f>
        <v/>
      </c>
      <c r="M73" s="260"/>
      <c r="N73" s="91"/>
      <c r="O73" s="91" t="str">
        <f t="shared" si="1"/>
        <v/>
      </c>
      <c r="P73" s="94">
        <f t="shared" si="2"/>
        <v>0</v>
      </c>
      <c r="Q73" s="94">
        <f t="shared" si="2"/>
        <v>0</v>
      </c>
      <c r="R73" s="218">
        <f>(ROUND((F73/100*'Member Info'!$W$2), 2))</f>
        <v>0</v>
      </c>
      <c r="S73" s="218" t="e">
        <f t="shared" si="3"/>
        <v>#VALUE!</v>
      </c>
      <c r="T73" s="218" t="str">
        <f t="shared" si="4"/>
        <v/>
      </c>
      <c r="U73" s="227" t="str">
        <f t="shared" si="5"/>
        <v/>
      </c>
      <c r="V73" s="228" t="str">
        <f t="shared" si="6"/>
        <v/>
      </c>
      <c r="W73" s="228" t="str">
        <f t="shared" si="7"/>
        <v/>
      </c>
      <c r="X73" s="222">
        <f t="shared" si="8"/>
        <v>0</v>
      </c>
      <c r="Y73" s="110">
        <f t="shared" si="9"/>
        <v>0</v>
      </c>
      <c r="Z73" s="235" t="str">
        <f t="shared" si="10"/>
        <v/>
      </c>
      <c r="AA73" s="240" t="b">
        <f t="shared" si="11"/>
        <v>0</v>
      </c>
      <c r="AB73" s="235">
        <f t="shared" si="12"/>
        <v>0</v>
      </c>
      <c r="AC73" s="235">
        <f>IF('Member Info'!N70="",1,"")</f>
        <v>1</v>
      </c>
      <c r="AD73" s="243" t="e">
        <f t="shared" si="13"/>
        <v>#VALUE!</v>
      </c>
      <c r="AE73" s="130" t="str">
        <f t="shared" si="0"/>
        <v/>
      </c>
      <c r="AF73" s="124">
        <f t="shared" si="14"/>
        <v>1</v>
      </c>
      <c r="AG73" s="124" t="str">
        <f>IF('Member Info'!N70&lt;&gt;"",IF(AND('Member Info'!N70&lt;=$U$1,'Member Info'!N70&gt;=$T$1),1,0),"")</f>
        <v/>
      </c>
      <c r="AI73" s="124" t="b">
        <f t="shared" si="15"/>
        <v>0</v>
      </c>
      <c r="AJ73" s="124">
        <f t="shared" si="16"/>
        <v>0</v>
      </c>
      <c r="AL73" s="124">
        <f t="shared" si="17"/>
        <v>0</v>
      </c>
      <c r="AM73" s="124">
        <f>IF('Member Info'!F70&gt;$T$1,1,0)</f>
        <v>0</v>
      </c>
      <c r="AN73" s="124" t="b">
        <f>IF(ISERROR(T73),ERROR.TYPE(#REF!)=ERROR.TYPE(T73),FALSE)</f>
        <v>0</v>
      </c>
      <c r="AO73" s="124" t="b">
        <f>IF(ISERROR(U73),ERROR.TYPE(#REF!)=ERROR.TYPE(U73),FALSE)</f>
        <v>0</v>
      </c>
      <c r="AP73" s="124">
        <f>IF('Member Info'!F70&gt;'GP1 April 25'!$U$1,1,0)</f>
        <v>0</v>
      </c>
      <c r="AQ73" s="124">
        <f t="shared" si="18"/>
        <v>0</v>
      </c>
      <c r="AR73" s="124">
        <f t="shared" si="19"/>
        <v>0</v>
      </c>
      <c r="AS73" s="124">
        <f t="shared" si="20"/>
        <v>1</v>
      </c>
    </row>
    <row r="74" spans="1:45" x14ac:dyDescent="0.25">
      <c r="A74" s="4">
        <v>43</v>
      </c>
      <c r="B74" s="164">
        <f>'Member Info'!D71</f>
        <v>0</v>
      </c>
      <c r="C74" s="164">
        <f>'Member Info'!E71</f>
        <v>0</v>
      </c>
      <c r="D74" s="164" t="str">
        <f>'Member Info'!G71</f>
        <v/>
      </c>
      <c r="E74" s="165">
        <f>'Member Info'!B71</f>
        <v>0</v>
      </c>
      <c r="F74" s="242"/>
      <c r="G74" s="166" t="str">
        <f>IF(E74=0,"",('Member Info'!K71+'Member Info'!L71))</f>
        <v/>
      </c>
      <c r="H74" s="419"/>
      <c r="I74" s="419"/>
      <c r="J74" s="26"/>
      <c r="K74" s="26"/>
      <c r="L74" s="384" t="str">
        <f>IF(E74=0,"",IF('Member Info'!F71&gt;$U$1,CONCATENATE("Joined with practice on ", TEXT('Member Info'!F71, "DD/MM/YYYY")),IF('Member Info'!N71&lt;&gt;"",IF('Member Info'!N71&lt;$T$1,CONCATENATE("Left Scheme on ", TEXT('Member Info'!N71, "DD/MM/YYYY")),IF(OR(G74="",G74=0),"Error Detected, No rate entered",IF(E74=0,"",IF(F74="","Error Detected, No Pensionable pay",IF(AS74=1,"No Part Time Status Entered",IF(AR74=1,"No Part Time Hours Entered",IF(ISERROR(AD74)," Unknown Values entered.",IF(V74+W74&lt;1,"Acceptable",IF(T74+U74=200, "No Contributions Entered", IF(M74="","Error Detected, Choose reason&gt;",IF(Z74="1",IF(V74=1,"Please Enter Deemed Pensionable Pay","Add Any Relevant Details Above"),"Please Give Details Above"))))))))))),IF(OR(G74="",G74=0),"Error Detected, No rate entered",IF(E74=0,"",IF(F74="","Error Detected, No Pensionable pay",IF(AS74=1,"No Part Time Status Entered",IF(AR74=1,"No Part Time Hours Entered",IF(ISERROR(AD74)," Unknown Values entered.",IF(V74+W74&lt;1,"Acceptable",IF(T74+U74=200, "No Contributions Entered", IF(M74="","Error Detected, Choose reason&gt;",IF(Z74="1",IF(V74=1,"Please Enter Deemed Pensionable Pay","Add relevant Details Above"),"Please give details Above")))))))))))))</f>
        <v/>
      </c>
      <c r="M74" s="260"/>
      <c r="N74" s="91"/>
      <c r="O74" s="91" t="str">
        <f t="shared" si="1"/>
        <v/>
      </c>
      <c r="P74" s="94">
        <f t="shared" si="2"/>
        <v>0</v>
      </c>
      <c r="Q74" s="94">
        <f t="shared" si="2"/>
        <v>0</v>
      </c>
      <c r="R74" s="218">
        <f>(ROUND((F74/100*'Member Info'!$W$2), 2))</f>
        <v>0</v>
      </c>
      <c r="S74" s="218" t="e">
        <f t="shared" si="3"/>
        <v>#VALUE!</v>
      </c>
      <c r="T74" s="218" t="str">
        <f t="shared" si="4"/>
        <v/>
      </c>
      <c r="U74" s="227" t="str">
        <f t="shared" si="5"/>
        <v/>
      </c>
      <c r="V74" s="228" t="str">
        <f t="shared" si="6"/>
        <v/>
      </c>
      <c r="W74" s="228" t="str">
        <f t="shared" si="7"/>
        <v/>
      </c>
      <c r="X74" s="222">
        <f t="shared" si="8"/>
        <v>0</v>
      </c>
      <c r="Y74" s="110">
        <f t="shared" si="9"/>
        <v>0</v>
      </c>
      <c r="Z74" s="235" t="str">
        <f t="shared" si="10"/>
        <v/>
      </c>
      <c r="AA74" s="240" t="b">
        <f t="shared" si="11"/>
        <v>0</v>
      </c>
      <c r="AB74" s="235">
        <f t="shared" si="12"/>
        <v>0</v>
      </c>
      <c r="AC74" s="235">
        <f>IF('Member Info'!N71="",1,"")</f>
        <v>1</v>
      </c>
      <c r="AD74" s="243" t="e">
        <f t="shared" si="13"/>
        <v>#VALUE!</v>
      </c>
      <c r="AE74" s="130" t="str">
        <f t="shared" si="0"/>
        <v/>
      </c>
      <c r="AF74" s="124">
        <f t="shared" si="14"/>
        <v>1</v>
      </c>
      <c r="AG74" s="124" t="str">
        <f>IF('Member Info'!N71&lt;&gt;"",IF(AND('Member Info'!N71&lt;=$U$1,'Member Info'!N71&gt;=$T$1),1,0),"")</f>
        <v/>
      </c>
      <c r="AI74" s="124" t="b">
        <f t="shared" si="15"/>
        <v>0</v>
      </c>
      <c r="AJ74" s="124">
        <f t="shared" si="16"/>
        <v>0</v>
      </c>
      <c r="AL74" s="124">
        <f t="shared" si="17"/>
        <v>0</v>
      </c>
      <c r="AM74" s="124">
        <f>IF('Member Info'!F71&gt;$T$1,1,0)</f>
        <v>0</v>
      </c>
      <c r="AN74" s="124" t="b">
        <f>IF(ISERROR(T74),ERROR.TYPE(#REF!)=ERROR.TYPE(T74),FALSE)</f>
        <v>0</v>
      </c>
      <c r="AO74" s="124" t="b">
        <f>IF(ISERROR(U74),ERROR.TYPE(#REF!)=ERROR.TYPE(U74),FALSE)</f>
        <v>0</v>
      </c>
      <c r="AP74" s="124">
        <f>IF('Member Info'!F71&gt;'GP1 April 25'!$U$1,1,0)</f>
        <v>0</v>
      </c>
      <c r="AQ74" s="124">
        <f t="shared" si="18"/>
        <v>0</v>
      </c>
      <c r="AR74" s="124">
        <f t="shared" si="19"/>
        <v>0</v>
      </c>
      <c r="AS74" s="124">
        <f t="shared" si="20"/>
        <v>1</v>
      </c>
    </row>
    <row r="75" spans="1:45" x14ac:dyDescent="0.25">
      <c r="A75" s="4">
        <v>44</v>
      </c>
      <c r="B75" s="164">
        <f>'Member Info'!D72</f>
        <v>0</v>
      </c>
      <c r="C75" s="164">
        <f>'Member Info'!E72</f>
        <v>0</v>
      </c>
      <c r="D75" s="164" t="str">
        <f>'Member Info'!G72</f>
        <v/>
      </c>
      <c r="E75" s="165">
        <f>'Member Info'!B72</f>
        <v>0</v>
      </c>
      <c r="F75" s="242"/>
      <c r="G75" s="166" t="str">
        <f>IF(E75=0,"",('Member Info'!K72+'Member Info'!L72))</f>
        <v/>
      </c>
      <c r="H75" s="419"/>
      <c r="I75" s="419"/>
      <c r="J75" s="26"/>
      <c r="K75" s="26"/>
      <c r="L75" s="384" t="str">
        <f>IF(E75=0,"",IF('Member Info'!F72&gt;$U$1,CONCATENATE("Joined with practice on ", TEXT('Member Info'!F72, "DD/MM/YYYY")),IF('Member Info'!N72&lt;&gt;"",IF('Member Info'!N72&lt;$T$1,CONCATENATE("Left Scheme on ", TEXT('Member Info'!N72, "DD/MM/YYYY")),IF(OR(G75="",G75=0),"Error Detected, No rate entered",IF(E75=0,"",IF(F75="","Error Detected, No Pensionable pay",IF(AS75=1,"No Part Time Status Entered",IF(AR75=1,"No Part Time Hours Entered",IF(ISERROR(AD75)," Unknown Values entered.",IF(V75+W75&lt;1,"Acceptable",IF(T75+U75=200, "No Contributions Entered", IF(M75="","Error Detected, Choose reason&gt;",IF(Z75="1",IF(V75=1,"Please Enter Deemed Pensionable Pay","Add Any Relevant Details Above"),"Please Give Details Above"))))))))))),IF(OR(G75="",G75=0),"Error Detected, No rate entered",IF(E75=0,"",IF(F75="","Error Detected, No Pensionable pay",IF(AS75=1,"No Part Time Status Entered",IF(AR75=1,"No Part Time Hours Entered",IF(ISERROR(AD75)," Unknown Values entered.",IF(V75+W75&lt;1,"Acceptable",IF(T75+U75=200, "No Contributions Entered", IF(M75="","Error Detected, Choose reason&gt;",IF(Z75="1",IF(V75=1,"Please Enter Deemed Pensionable Pay","Add relevant Details Above"),"Please give details Above")))))))))))))</f>
        <v/>
      </c>
      <c r="M75" s="260"/>
      <c r="N75" s="91"/>
      <c r="O75" s="91" t="str">
        <f t="shared" si="1"/>
        <v/>
      </c>
      <c r="P75" s="94">
        <f t="shared" si="2"/>
        <v>0</v>
      </c>
      <c r="Q75" s="94">
        <f t="shared" si="2"/>
        <v>0</v>
      </c>
      <c r="R75" s="218">
        <f>(ROUND((F75/100*'Member Info'!$W$2), 2))</f>
        <v>0</v>
      </c>
      <c r="S75" s="218" t="e">
        <f t="shared" si="3"/>
        <v>#VALUE!</v>
      </c>
      <c r="T75" s="218" t="str">
        <f t="shared" si="4"/>
        <v/>
      </c>
      <c r="U75" s="227" t="str">
        <f t="shared" si="5"/>
        <v/>
      </c>
      <c r="V75" s="228" t="str">
        <f t="shared" si="6"/>
        <v/>
      </c>
      <c r="W75" s="228" t="str">
        <f t="shared" si="7"/>
        <v/>
      </c>
      <c r="X75" s="222">
        <f t="shared" si="8"/>
        <v>0</v>
      </c>
      <c r="Y75" s="110">
        <f t="shared" si="9"/>
        <v>0</v>
      </c>
      <c r="Z75" s="235" t="str">
        <f t="shared" si="10"/>
        <v/>
      </c>
      <c r="AA75" s="240" t="b">
        <f t="shared" si="11"/>
        <v>0</v>
      </c>
      <c r="AB75" s="235">
        <f t="shared" si="12"/>
        <v>0</v>
      </c>
      <c r="AC75" s="235">
        <f>IF('Member Info'!N72="",1,"")</f>
        <v>1</v>
      </c>
      <c r="AD75" s="243" t="e">
        <f t="shared" si="13"/>
        <v>#VALUE!</v>
      </c>
      <c r="AE75" s="130" t="str">
        <f t="shared" si="0"/>
        <v/>
      </c>
      <c r="AF75" s="124">
        <f t="shared" si="14"/>
        <v>1</v>
      </c>
      <c r="AG75" s="124" t="str">
        <f>IF('Member Info'!N72&lt;&gt;"",IF(AND('Member Info'!N72&lt;=$U$1,'Member Info'!N72&gt;=$T$1),1,0),"")</f>
        <v/>
      </c>
      <c r="AI75" s="124" t="b">
        <f t="shared" si="15"/>
        <v>0</v>
      </c>
      <c r="AJ75" s="124">
        <f t="shared" si="16"/>
        <v>0</v>
      </c>
      <c r="AL75" s="124">
        <f t="shared" si="17"/>
        <v>0</v>
      </c>
      <c r="AM75" s="124">
        <f>IF('Member Info'!F72&gt;$T$1,1,0)</f>
        <v>0</v>
      </c>
      <c r="AN75" s="124" t="b">
        <f>IF(ISERROR(T75),ERROR.TYPE(#REF!)=ERROR.TYPE(T75),FALSE)</f>
        <v>0</v>
      </c>
      <c r="AO75" s="124" t="b">
        <f>IF(ISERROR(U75),ERROR.TYPE(#REF!)=ERROR.TYPE(U75),FALSE)</f>
        <v>0</v>
      </c>
      <c r="AP75" s="124">
        <f>IF('Member Info'!F72&gt;'GP1 April 25'!$U$1,1,0)</f>
        <v>0</v>
      </c>
      <c r="AQ75" s="124">
        <f t="shared" si="18"/>
        <v>0</v>
      </c>
      <c r="AR75" s="124">
        <f t="shared" si="19"/>
        <v>0</v>
      </c>
      <c r="AS75" s="124">
        <f t="shared" si="20"/>
        <v>1</v>
      </c>
    </row>
    <row r="76" spans="1:45" x14ac:dyDescent="0.25">
      <c r="A76" s="4">
        <v>45</v>
      </c>
      <c r="B76" s="164">
        <f>'Member Info'!D73</f>
        <v>0</v>
      </c>
      <c r="C76" s="164">
        <f>'Member Info'!E73</f>
        <v>0</v>
      </c>
      <c r="D76" s="164" t="str">
        <f>'Member Info'!G73</f>
        <v/>
      </c>
      <c r="E76" s="165">
        <f>'Member Info'!B73</f>
        <v>0</v>
      </c>
      <c r="F76" s="242"/>
      <c r="G76" s="166" t="str">
        <f>IF(E76=0,"",('Member Info'!K73+'Member Info'!L73))</f>
        <v/>
      </c>
      <c r="H76" s="419"/>
      <c r="I76" s="419"/>
      <c r="J76" s="26"/>
      <c r="K76" s="26"/>
      <c r="L76" s="384" t="str">
        <f>IF(E76=0,"",IF('Member Info'!F73&gt;$U$1,CONCATENATE("Joined with practice on ", TEXT('Member Info'!F73, "DD/MM/YYYY")),IF('Member Info'!N73&lt;&gt;"",IF('Member Info'!N73&lt;$T$1,CONCATENATE("Left Scheme on ", TEXT('Member Info'!N73, "DD/MM/YYYY")),IF(OR(G76="",G76=0),"Error Detected, No rate entered",IF(E76=0,"",IF(F76="","Error Detected, No Pensionable pay",IF(AS76=1,"No Part Time Status Entered",IF(AR76=1,"No Part Time Hours Entered",IF(ISERROR(AD76)," Unknown Values entered.",IF(V76+W76&lt;1,"Acceptable",IF(T76+U76=200, "No Contributions Entered", IF(M76="","Error Detected, Choose reason&gt;",IF(Z76="1",IF(V76=1,"Please Enter Deemed Pensionable Pay","Add Any Relevant Details Above"),"Please Give Details Above"))))))))))),IF(OR(G76="",G76=0),"Error Detected, No rate entered",IF(E76=0,"",IF(F76="","Error Detected, No Pensionable pay",IF(AS76=1,"No Part Time Status Entered",IF(AR76=1,"No Part Time Hours Entered",IF(ISERROR(AD76)," Unknown Values entered.",IF(V76+W76&lt;1,"Acceptable",IF(T76+U76=200, "No Contributions Entered", IF(M76="","Error Detected, Choose reason&gt;",IF(Z76="1",IF(V76=1,"Please Enter Deemed Pensionable Pay","Add relevant Details Above"),"Please give details Above")))))))))))))</f>
        <v/>
      </c>
      <c r="M76" s="260"/>
      <c r="N76" s="91"/>
      <c r="O76" s="91" t="str">
        <f t="shared" si="1"/>
        <v/>
      </c>
      <c r="P76" s="94">
        <f t="shared" si="2"/>
        <v>0</v>
      </c>
      <c r="Q76" s="94">
        <f t="shared" si="2"/>
        <v>0</v>
      </c>
      <c r="R76" s="218">
        <f>(ROUND((F76/100*'Member Info'!$W$2), 2))</f>
        <v>0</v>
      </c>
      <c r="S76" s="218" t="e">
        <f t="shared" si="3"/>
        <v>#VALUE!</v>
      </c>
      <c r="T76" s="218" t="str">
        <f t="shared" si="4"/>
        <v/>
      </c>
      <c r="U76" s="227" t="str">
        <f t="shared" si="5"/>
        <v/>
      </c>
      <c r="V76" s="228" t="str">
        <f t="shared" si="6"/>
        <v/>
      </c>
      <c r="W76" s="228" t="str">
        <f t="shared" si="7"/>
        <v/>
      </c>
      <c r="X76" s="222">
        <f t="shared" si="8"/>
        <v>0</v>
      </c>
      <c r="Y76" s="110">
        <f t="shared" si="9"/>
        <v>0</v>
      </c>
      <c r="Z76" s="235" t="str">
        <f t="shared" si="10"/>
        <v/>
      </c>
      <c r="AA76" s="240" t="b">
        <f t="shared" si="11"/>
        <v>0</v>
      </c>
      <c r="AB76" s="235">
        <f t="shared" si="12"/>
        <v>0</v>
      </c>
      <c r="AC76" s="235">
        <f>IF('Member Info'!N73="",1,"")</f>
        <v>1</v>
      </c>
      <c r="AD76" s="243" t="e">
        <f t="shared" si="13"/>
        <v>#VALUE!</v>
      </c>
      <c r="AE76" s="130" t="str">
        <f t="shared" si="0"/>
        <v/>
      </c>
      <c r="AF76" s="124">
        <f t="shared" si="14"/>
        <v>1</v>
      </c>
      <c r="AG76" s="124" t="str">
        <f>IF('Member Info'!N73&lt;&gt;"",IF(AND('Member Info'!N73&lt;=$U$1,'Member Info'!N73&gt;=$T$1),1,0),"")</f>
        <v/>
      </c>
      <c r="AI76" s="124" t="b">
        <f t="shared" si="15"/>
        <v>0</v>
      </c>
      <c r="AJ76" s="124">
        <f t="shared" si="16"/>
        <v>0</v>
      </c>
      <c r="AL76" s="124">
        <f t="shared" si="17"/>
        <v>0</v>
      </c>
      <c r="AM76" s="124">
        <f>IF('Member Info'!F73&gt;$T$1,1,0)</f>
        <v>0</v>
      </c>
      <c r="AN76" s="124" t="b">
        <f>IF(ISERROR(T76),ERROR.TYPE(#REF!)=ERROR.TYPE(T76),FALSE)</f>
        <v>0</v>
      </c>
      <c r="AO76" s="124" t="b">
        <f>IF(ISERROR(U76),ERROR.TYPE(#REF!)=ERROR.TYPE(U76),FALSE)</f>
        <v>0</v>
      </c>
      <c r="AP76" s="124">
        <f>IF('Member Info'!F73&gt;'GP1 April 25'!$U$1,1,0)</f>
        <v>0</v>
      </c>
      <c r="AQ76" s="124">
        <f t="shared" si="18"/>
        <v>0</v>
      </c>
      <c r="AR76" s="124">
        <f t="shared" si="19"/>
        <v>0</v>
      </c>
      <c r="AS76" s="124">
        <f t="shared" si="20"/>
        <v>1</v>
      </c>
    </row>
    <row r="77" spans="1:45" x14ac:dyDescent="0.25">
      <c r="A77" s="4">
        <v>46</v>
      </c>
      <c r="B77" s="164">
        <f>'Member Info'!D74</f>
        <v>0</v>
      </c>
      <c r="C77" s="164">
        <f>'Member Info'!E74</f>
        <v>0</v>
      </c>
      <c r="D77" s="164" t="str">
        <f>'Member Info'!G74</f>
        <v/>
      </c>
      <c r="E77" s="165">
        <f>'Member Info'!B74</f>
        <v>0</v>
      </c>
      <c r="F77" s="242"/>
      <c r="G77" s="166" t="str">
        <f>IF(E77=0,"",('Member Info'!K74+'Member Info'!L74))</f>
        <v/>
      </c>
      <c r="H77" s="419"/>
      <c r="I77" s="419"/>
      <c r="J77" s="26"/>
      <c r="K77" s="26"/>
      <c r="L77" s="384" t="str">
        <f>IF(E77=0,"",IF('Member Info'!F74&gt;$U$1,CONCATENATE("Joined with practice on ", TEXT('Member Info'!F74, "DD/MM/YYYY")),IF('Member Info'!N74&lt;&gt;"",IF('Member Info'!N74&lt;$T$1,CONCATENATE("Left Scheme on ", TEXT('Member Info'!N74, "DD/MM/YYYY")),IF(OR(G77="",G77=0),"Error Detected, No rate entered",IF(E77=0,"",IF(F77="","Error Detected, No Pensionable pay",IF(AS77=1,"No Part Time Status Entered",IF(AR77=1,"No Part Time Hours Entered",IF(ISERROR(AD77)," Unknown Values entered.",IF(V77+W77&lt;1,"Acceptable",IF(T77+U77=200, "No Contributions Entered", IF(M77="","Error Detected, Choose reason&gt;",IF(Z77="1",IF(V77=1,"Please Enter Deemed Pensionable Pay","Add Any Relevant Details Above"),"Please Give Details Above"))))))))))),IF(OR(G77="",G77=0),"Error Detected, No rate entered",IF(E77=0,"",IF(F77="","Error Detected, No Pensionable pay",IF(AS77=1,"No Part Time Status Entered",IF(AR77=1,"No Part Time Hours Entered",IF(ISERROR(AD77)," Unknown Values entered.",IF(V77+W77&lt;1,"Acceptable",IF(T77+U77=200, "No Contributions Entered", IF(M77="","Error Detected, Choose reason&gt;",IF(Z77="1",IF(V77=1,"Please Enter Deemed Pensionable Pay","Add relevant Details Above"),"Please give details Above")))))))))))))</f>
        <v/>
      </c>
      <c r="M77" s="260"/>
      <c r="N77" s="91"/>
      <c r="O77" s="91" t="str">
        <f t="shared" si="1"/>
        <v/>
      </c>
      <c r="P77" s="94">
        <f t="shared" si="2"/>
        <v>0</v>
      </c>
      <c r="Q77" s="94">
        <f t="shared" si="2"/>
        <v>0</v>
      </c>
      <c r="R77" s="218">
        <f>(ROUND((F77/100*'Member Info'!$W$2), 2))</f>
        <v>0</v>
      </c>
      <c r="S77" s="218" t="e">
        <f t="shared" si="3"/>
        <v>#VALUE!</v>
      </c>
      <c r="T77" s="218" t="str">
        <f t="shared" si="4"/>
        <v/>
      </c>
      <c r="U77" s="227" t="str">
        <f t="shared" si="5"/>
        <v/>
      </c>
      <c r="V77" s="228" t="str">
        <f t="shared" si="6"/>
        <v/>
      </c>
      <c r="W77" s="228" t="str">
        <f t="shared" si="7"/>
        <v/>
      </c>
      <c r="X77" s="222">
        <f t="shared" si="8"/>
        <v>0</v>
      </c>
      <c r="Y77" s="110">
        <f t="shared" si="9"/>
        <v>0</v>
      </c>
      <c r="Z77" s="235" t="str">
        <f t="shared" si="10"/>
        <v/>
      </c>
      <c r="AA77" s="240" t="b">
        <f t="shared" si="11"/>
        <v>0</v>
      </c>
      <c r="AB77" s="235">
        <f t="shared" si="12"/>
        <v>0</v>
      </c>
      <c r="AC77" s="235">
        <f>IF('Member Info'!N74="",1,"")</f>
        <v>1</v>
      </c>
      <c r="AD77" s="243" t="e">
        <f t="shared" si="13"/>
        <v>#VALUE!</v>
      </c>
      <c r="AE77" s="130" t="str">
        <f t="shared" si="0"/>
        <v/>
      </c>
      <c r="AF77" s="124">
        <f t="shared" si="14"/>
        <v>1</v>
      </c>
      <c r="AG77" s="124" t="str">
        <f>IF('Member Info'!N74&lt;&gt;"",IF(AND('Member Info'!N74&lt;=$U$1,'Member Info'!N74&gt;=$T$1),1,0),"")</f>
        <v/>
      </c>
      <c r="AI77" s="124" t="b">
        <f t="shared" si="15"/>
        <v>0</v>
      </c>
      <c r="AJ77" s="124">
        <f t="shared" si="16"/>
        <v>0</v>
      </c>
      <c r="AL77" s="124">
        <f t="shared" si="17"/>
        <v>0</v>
      </c>
      <c r="AM77" s="124">
        <f>IF('Member Info'!F74&gt;$T$1,1,0)</f>
        <v>0</v>
      </c>
      <c r="AN77" s="124" t="b">
        <f>IF(ISERROR(T77),ERROR.TYPE(#REF!)=ERROR.TYPE(T77),FALSE)</f>
        <v>0</v>
      </c>
      <c r="AO77" s="124" t="b">
        <f>IF(ISERROR(U77),ERROR.TYPE(#REF!)=ERROR.TYPE(U77),FALSE)</f>
        <v>0</v>
      </c>
      <c r="AP77" s="124">
        <f>IF('Member Info'!F74&gt;'GP1 April 25'!$U$1,1,0)</f>
        <v>0</v>
      </c>
      <c r="AQ77" s="124">
        <f t="shared" si="18"/>
        <v>0</v>
      </c>
      <c r="AR77" s="124">
        <f t="shared" si="19"/>
        <v>0</v>
      </c>
      <c r="AS77" s="124">
        <f t="shared" si="20"/>
        <v>1</v>
      </c>
    </row>
    <row r="78" spans="1:45" x14ac:dyDescent="0.25">
      <c r="A78" s="4">
        <v>47</v>
      </c>
      <c r="B78" s="164">
        <f>'Member Info'!D75</f>
        <v>0</v>
      </c>
      <c r="C78" s="164">
        <f>'Member Info'!E75</f>
        <v>0</v>
      </c>
      <c r="D78" s="164" t="str">
        <f>'Member Info'!G75</f>
        <v/>
      </c>
      <c r="E78" s="165">
        <f>'Member Info'!B75</f>
        <v>0</v>
      </c>
      <c r="F78" s="242"/>
      <c r="G78" s="166" t="str">
        <f>IF(E78=0,"",('Member Info'!K75+'Member Info'!L75))</f>
        <v/>
      </c>
      <c r="H78" s="419"/>
      <c r="I78" s="419"/>
      <c r="J78" s="26"/>
      <c r="K78" s="26"/>
      <c r="L78" s="384" t="str">
        <f>IF(E78=0,"",IF('Member Info'!F75&gt;$U$1,CONCATENATE("Joined with practice on ", TEXT('Member Info'!F75, "DD/MM/YYYY")),IF('Member Info'!N75&lt;&gt;"",IF('Member Info'!N75&lt;$T$1,CONCATENATE("Left Scheme on ", TEXT('Member Info'!N75, "DD/MM/YYYY")),IF(OR(G78="",G78=0),"Error Detected, No rate entered",IF(E78=0,"",IF(F78="","Error Detected, No Pensionable pay",IF(AS78=1,"No Part Time Status Entered",IF(AR78=1,"No Part Time Hours Entered",IF(ISERROR(AD78)," Unknown Values entered.",IF(V78+W78&lt;1,"Acceptable",IF(T78+U78=200, "No Contributions Entered", IF(M78="","Error Detected, Choose reason&gt;",IF(Z78="1",IF(V78=1,"Please Enter Deemed Pensionable Pay","Add Any Relevant Details Above"),"Please Give Details Above"))))))))))),IF(OR(G78="",G78=0),"Error Detected, No rate entered",IF(E78=0,"",IF(F78="","Error Detected, No Pensionable pay",IF(AS78=1,"No Part Time Status Entered",IF(AR78=1,"No Part Time Hours Entered",IF(ISERROR(AD78)," Unknown Values entered.",IF(V78+W78&lt;1,"Acceptable",IF(T78+U78=200, "No Contributions Entered", IF(M78="","Error Detected, Choose reason&gt;",IF(Z78="1",IF(V78=1,"Please Enter Deemed Pensionable Pay","Add relevant Details Above"),"Please give details Above")))))))))))))</f>
        <v/>
      </c>
      <c r="M78" s="260"/>
      <c r="N78" s="91"/>
      <c r="O78" s="91" t="str">
        <f t="shared" si="1"/>
        <v/>
      </c>
      <c r="P78" s="94">
        <f t="shared" si="2"/>
        <v>0</v>
      </c>
      <c r="Q78" s="94">
        <f t="shared" si="2"/>
        <v>0</v>
      </c>
      <c r="R78" s="218">
        <f>(ROUND((F78/100*'Member Info'!$W$2), 2))</f>
        <v>0</v>
      </c>
      <c r="S78" s="218" t="e">
        <f t="shared" si="3"/>
        <v>#VALUE!</v>
      </c>
      <c r="T78" s="218" t="str">
        <f t="shared" si="4"/>
        <v/>
      </c>
      <c r="U78" s="227" t="str">
        <f t="shared" si="5"/>
        <v/>
      </c>
      <c r="V78" s="228" t="str">
        <f t="shared" si="6"/>
        <v/>
      </c>
      <c r="W78" s="228" t="str">
        <f t="shared" si="7"/>
        <v/>
      </c>
      <c r="X78" s="222">
        <f t="shared" si="8"/>
        <v>0</v>
      </c>
      <c r="Y78" s="110">
        <f t="shared" si="9"/>
        <v>0</v>
      </c>
      <c r="Z78" s="235" t="str">
        <f t="shared" si="10"/>
        <v/>
      </c>
      <c r="AA78" s="240" t="b">
        <f t="shared" si="11"/>
        <v>0</v>
      </c>
      <c r="AB78" s="235">
        <f t="shared" si="12"/>
        <v>0</v>
      </c>
      <c r="AC78" s="235">
        <f>IF('Member Info'!N75="",1,"")</f>
        <v>1</v>
      </c>
      <c r="AD78" s="243" t="e">
        <f t="shared" si="13"/>
        <v>#VALUE!</v>
      </c>
      <c r="AE78" s="130" t="str">
        <f t="shared" si="0"/>
        <v/>
      </c>
      <c r="AF78" s="124">
        <f t="shared" si="14"/>
        <v>1</v>
      </c>
      <c r="AG78" s="124" t="str">
        <f>IF('Member Info'!N75&lt;&gt;"",IF(AND('Member Info'!N75&lt;=$U$1,'Member Info'!N75&gt;=$T$1),1,0),"")</f>
        <v/>
      </c>
      <c r="AI78" s="124" t="b">
        <f t="shared" si="15"/>
        <v>0</v>
      </c>
      <c r="AJ78" s="124">
        <f t="shared" si="16"/>
        <v>0</v>
      </c>
      <c r="AL78" s="124">
        <f t="shared" si="17"/>
        <v>0</v>
      </c>
      <c r="AM78" s="124">
        <f>IF('Member Info'!F75&gt;$T$1,1,0)</f>
        <v>0</v>
      </c>
      <c r="AN78" s="124" t="b">
        <f>IF(ISERROR(T78),ERROR.TYPE(#REF!)=ERROR.TYPE(T78),FALSE)</f>
        <v>0</v>
      </c>
      <c r="AO78" s="124" t="b">
        <f>IF(ISERROR(U78),ERROR.TYPE(#REF!)=ERROR.TYPE(U78),FALSE)</f>
        <v>0</v>
      </c>
      <c r="AP78" s="124">
        <f>IF('Member Info'!F75&gt;'GP1 April 25'!$U$1,1,0)</f>
        <v>0</v>
      </c>
      <c r="AQ78" s="124">
        <f t="shared" si="18"/>
        <v>0</v>
      </c>
      <c r="AR78" s="124">
        <f t="shared" si="19"/>
        <v>0</v>
      </c>
      <c r="AS78" s="124">
        <f t="shared" si="20"/>
        <v>1</v>
      </c>
    </row>
    <row r="79" spans="1:45" x14ac:dyDescent="0.25">
      <c r="A79" s="4">
        <v>48</v>
      </c>
      <c r="B79" s="164">
        <f>'Member Info'!D76</f>
        <v>0</v>
      </c>
      <c r="C79" s="164">
        <f>'Member Info'!E76</f>
        <v>0</v>
      </c>
      <c r="D79" s="164" t="str">
        <f>'Member Info'!G76</f>
        <v/>
      </c>
      <c r="E79" s="165">
        <f>'Member Info'!B76</f>
        <v>0</v>
      </c>
      <c r="F79" s="242"/>
      <c r="G79" s="166" t="str">
        <f>IF(E79=0,"",('Member Info'!K76+'Member Info'!L76))</f>
        <v/>
      </c>
      <c r="H79" s="419"/>
      <c r="I79" s="419"/>
      <c r="J79" s="26"/>
      <c r="K79" s="26"/>
      <c r="L79" s="384" t="str">
        <f>IF(E79=0,"",IF('Member Info'!F76&gt;$U$1,CONCATENATE("Joined with practice on ", TEXT('Member Info'!F76, "DD/MM/YYYY")),IF('Member Info'!N76&lt;&gt;"",IF('Member Info'!N76&lt;$T$1,CONCATENATE("Left Scheme on ", TEXT('Member Info'!N76, "DD/MM/YYYY")),IF(OR(G79="",G79=0),"Error Detected, No rate entered",IF(E79=0,"",IF(F79="","Error Detected, No Pensionable pay",IF(AS79=1,"No Part Time Status Entered",IF(AR79=1,"No Part Time Hours Entered",IF(ISERROR(AD79)," Unknown Values entered.",IF(V79+W79&lt;1,"Acceptable",IF(T79+U79=200, "No Contributions Entered", IF(M79="","Error Detected, Choose reason&gt;",IF(Z79="1",IF(V79=1,"Please Enter Deemed Pensionable Pay","Add Any Relevant Details Above"),"Please Give Details Above"))))))))))),IF(OR(G79="",G79=0),"Error Detected, No rate entered",IF(E79=0,"",IF(F79="","Error Detected, No Pensionable pay",IF(AS79=1,"No Part Time Status Entered",IF(AR79=1,"No Part Time Hours Entered",IF(ISERROR(AD79)," Unknown Values entered.",IF(V79+W79&lt;1,"Acceptable",IF(T79+U79=200, "No Contributions Entered", IF(M79="","Error Detected, Choose reason&gt;",IF(Z79="1",IF(V79=1,"Please Enter Deemed Pensionable Pay","Add relevant Details Above"),"Please give details Above")))))))))))))</f>
        <v/>
      </c>
      <c r="M79" s="260"/>
      <c r="N79" s="91"/>
      <c r="O79" s="91" t="str">
        <f t="shared" si="1"/>
        <v/>
      </c>
      <c r="P79" s="94">
        <f t="shared" si="2"/>
        <v>0</v>
      </c>
      <c r="Q79" s="94">
        <f t="shared" si="2"/>
        <v>0</v>
      </c>
      <c r="R79" s="218">
        <f>(ROUND((F79/100*'Member Info'!$W$2), 2))</f>
        <v>0</v>
      </c>
      <c r="S79" s="218" t="e">
        <f t="shared" si="3"/>
        <v>#VALUE!</v>
      </c>
      <c r="T79" s="218" t="str">
        <f t="shared" si="4"/>
        <v/>
      </c>
      <c r="U79" s="227" t="str">
        <f t="shared" si="5"/>
        <v/>
      </c>
      <c r="V79" s="228" t="str">
        <f t="shared" si="6"/>
        <v/>
      </c>
      <c r="W79" s="228" t="str">
        <f t="shared" si="7"/>
        <v/>
      </c>
      <c r="X79" s="222">
        <f t="shared" si="8"/>
        <v>0</v>
      </c>
      <c r="Y79" s="110">
        <f t="shared" si="9"/>
        <v>0</v>
      </c>
      <c r="Z79" s="235" t="str">
        <f t="shared" si="10"/>
        <v/>
      </c>
      <c r="AA79" s="240" t="b">
        <f t="shared" si="11"/>
        <v>0</v>
      </c>
      <c r="AB79" s="235">
        <f t="shared" si="12"/>
        <v>0</v>
      </c>
      <c r="AC79" s="235">
        <f>IF('Member Info'!N76="",1,"")</f>
        <v>1</v>
      </c>
      <c r="AD79" s="243" t="e">
        <f t="shared" si="13"/>
        <v>#VALUE!</v>
      </c>
      <c r="AE79" s="130" t="str">
        <f t="shared" si="0"/>
        <v/>
      </c>
      <c r="AF79" s="124">
        <f t="shared" si="14"/>
        <v>1</v>
      </c>
      <c r="AG79" s="124" t="str">
        <f>IF('Member Info'!N76&lt;&gt;"",IF(AND('Member Info'!N76&lt;=$U$1,'Member Info'!N76&gt;=$T$1),1,0),"")</f>
        <v/>
      </c>
      <c r="AI79" s="124" t="b">
        <f t="shared" si="15"/>
        <v>0</v>
      </c>
      <c r="AJ79" s="124">
        <f t="shared" si="16"/>
        <v>0</v>
      </c>
      <c r="AL79" s="124">
        <f t="shared" si="17"/>
        <v>0</v>
      </c>
      <c r="AM79" s="124">
        <f>IF('Member Info'!F76&gt;$T$1,1,0)</f>
        <v>0</v>
      </c>
      <c r="AN79" s="124" t="b">
        <f>IF(ISERROR(T79),ERROR.TYPE(#REF!)=ERROR.TYPE(T79),FALSE)</f>
        <v>0</v>
      </c>
      <c r="AO79" s="124" t="b">
        <f>IF(ISERROR(U79),ERROR.TYPE(#REF!)=ERROR.TYPE(U79),FALSE)</f>
        <v>0</v>
      </c>
      <c r="AP79" s="124">
        <f>IF('Member Info'!F76&gt;'GP1 April 25'!$U$1,1,0)</f>
        <v>0</v>
      </c>
      <c r="AQ79" s="124">
        <f t="shared" si="18"/>
        <v>0</v>
      </c>
      <c r="AR79" s="124">
        <f t="shared" si="19"/>
        <v>0</v>
      </c>
      <c r="AS79" s="124">
        <f t="shared" si="20"/>
        <v>1</v>
      </c>
    </row>
    <row r="80" spans="1:45" x14ac:dyDescent="0.25">
      <c r="A80" s="4">
        <v>49</v>
      </c>
      <c r="B80" s="164">
        <f>'Member Info'!D77</f>
        <v>0</v>
      </c>
      <c r="C80" s="164">
        <f>'Member Info'!E77</f>
        <v>0</v>
      </c>
      <c r="D80" s="164" t="str">
        <f>'Member Info'!G77</f>
        <v/>
      </c>
      <c r="E80" s="165">
        <f>'Member Info'!B77</f>
        <v>0</v>
      </c>
      <c r="F80" s="242"/>
      <c r="G80" s="166" t="str">
        <f>IF(E80=0,"",('Member Info'!K77+'Member Info'!L77))</f>
        <v/>
      </c>
      <c r="H80" s="419"/>
      <c r="I80" s="419"/>
      <c r="J80" s="26"/>
      <c r="K80" s="26"/>
      <c r="L80" s="384" t="str">
        <f>IF(E80=0,"",IF('Member Info'!F77&gt;$U$1,CONCATENATE("Joined with practice on ", TEXT('Member Info'!F77, "DD/MM/YYYY")),IF('Member Info'!N77&lt;&gt;"",IF('Member Info'!N77&lt;$T$1,CONCATENATE("Left Scheme on ", TEXT('Member Info'!N77, "DD/MM/YYYY")),IF(OR(G80="",G80=0),"Error Detected, No rate entered",IF(E80=0,"",IF(F80="","Error Detected, No Pensionable pay",IF(AS80=1,"No Part Time Status Entered",IF(AR80=1,"No Part Time Hours Entered",IF(ISERROR(AD80)," Unknown Values entered.",IF(V80+W80&lt;1,"Acceptable",IF(T80+U80=200, "No Contributions Entered", IF(M80="","Error Detected, Choose reason&gt;",IF(Z80="1",IF(V80=1,"Please Enter Deemed Pensionable Pay","Add Any Relevant Details Above"),"Please Give Details Above"))))))))))),IF(OR(G80="",G80=0),"Error Detected, No rate entered",IF(E80=0,"",IF(F80="","Error Detected, No Pensionable pay",IF(AS80=1,"No Part Time Status Entered",IF(AR80=1,"No Part Time Hours Entered",IF(ISERROR(AD80)," Unknown Values entered.",IF(V80+W80&lt;1,"Acceptable",IF(T80+U80=200, "No Contributions Entered", IF(M80="","Error Detected, Choose reason&gt;",IF(Z80="1",IF(V80=1,"Please Enter Deemed Pensionable Pay","Add relevant Details Above"),"Please give details Above")))))))))))))</f>
        <v/>
      </c>
      <c r="M80" s="260"/>
      <c r="N80" s="91"/>
      <c r="O80" s="91" t="str">
        <f t="shared" si="1"/>
        <v/>
      </c>
      <c r="P80" s="94">
        <f t="shared" si="2"/>
        <v>0</v>
      </c>
      <c r="Q80" s="94">
        <f t="shared" si="2"/>
        <v>0</v>
      </c>
      <c r="R80" s="218">
        <f>(ROUND((F80/100*'Member Info'!$W$2), 2))</f>
        <v>0</v>
      </c>
      <c r="S80" s="218" t="e">
        <f t="shared" si="3"/>
        <v>#VALUE!</v>
      </c>
      <c r="T80" s="218" t="str">
        <f t="shared" si="4"/>
        <v/>
      </c>
      <c r="U80" s="227" t="str">
        <f t="shared" si="5"/>
        <v/>
      </c>
      <c r="V80" s="228" t="str">
        <f t="shared" si="6"/>
        <v/>
      </c>
      <c r="W80" s="228" t="str">
        <f t="shared" si="7"/>
        <v/>
      </c>
      <c r="X80" s="222">
        <f t="shared" si="8"/>
        <v>0</v>
      </c>
      <c r="Y80" s="110">
        <f t="shared" si="9"/>
        <v>0</v>
      </c>
      <c r="Z80" s="235" t="str">
        <f t="shared" si="10"/>
        <v/>
      </c>
      <c r="AA80" s="240" t="b">
        <f t="shared" si="11"/>
        <v>0</v>
      </c>
      <c r="AB80" s="235">
        <f t="shared" si="12"/>
        <v>0</v>
      </c>
      <c r="AC80" s="235">
        <f>IF('Member Info'!N77="",1,"")</f>
        <v>1</v>
      </c>
      <c r="AD80" s="243" t="e">
        <f t="shared" si="13"/>
        <v>#VALUE!</v>
      </c>
      <c r="AE80" s="130" t="str">
        <f t="shared" si="0"/>
        <v/>
      </c>
      <c r="AF80" s="124">
        <f t="shared" si="14"/>
        <v>1</v>
      </c>
      <c r="AG80" s="124" t="str">
        <f>IF('Member Info'!N77&lt;&gt;"",IF(AND('Member Info'!N77&lt;=$U$1,'Member Info'!N77&gt;=$T$1),1,0),"")</f>
        <v/>
      </c>
      <c r="AI80" s="124" t="b">
        <f t="shared" si="15"/>
        <v>0</v>
      </c>
      <c r="AJ80" s="124">
        <f t="shared" si="16"/>
        <v>0</v>
      </c>
      <c r="AL80" s="124">
        <f t="shared" si="17"/>
        <v>0</v>
      </c>
      <c r="AM80" s="124">
        <f>IF('Member Info'!F77&gt;$T$1,1,0)</f>
        <v>0</v>
      </c>
      <c r="AN80" s="124" t="b">
        <f>IF(ISERROR(T80),ERROR.TYPE(#REF!)=ERROR.TYPE(T80),FALSE)</f>
        <v>0</v>
      </c>
      <c r="AO80" s="124" t="b">
        <f>IF(ISERROR(U80),ERROR.TYPE(#REF!)=ERROR.TYPE(U80),FALSE)</f>
        <v>0</v>
      </c>
      <c r="AP80" s="124">
        <f>IF('Member Info'!F77&gt;'GP1 April 25'!$U$1,1,0)</f>
        <v>0</v>
      </c>
      <c r="AQ80" s="124">
        <f t="shared" si="18"/>
        <v>0</v>
      </c>
      <c r="AR80" s="124">
        <f t="shared" si="19"/>
        <v>0</v>
      </c>
      <c r="AS80" s="124">
        <f t="shared" si="20"/>
        <v>1</v>
      </c>
    </row>
    <row r="81" spans="1:45" x14ac:dyDescent="0.25">
      <c r="A81" s="4">
        <v>50</v>
      </c>
      <c r="B81" s="164">
        <f>'Member Info'!D78</f>
        <v>0</v>
      </c>
      <c r="C81" s="164">
        <f>'Member Info'!E78</f>
        <v>0</v>
      </c>
      <c r="D81" s="164" t="str">
        <f>'Member Info'!G78</f>
        <v/>
      </c>
      <c r="E81" s="165">
        <f>'Member Info'!B78</f>
        <v>0</v>
      </c>
      <c r="F81" s="242"/>
      <c r="G81" s="166" t="str">
        <f>IF(E81=0,"",('Member Info'!K78+'Member Info'!L78))</f>
        <v/>
      </c>
      <c r="H81" s="419"/>
      <c r="I81" s="419"/>
      <c r="J81" s="26"/>
      <c r="K81" s="26"/>
      <c r="L81" s="384" t="str">
        <f>IF(E81=0,"",IF('Member Info'!F78&gt;$U$1,CONCATENATE("Joined with practice on ", TEXT('Member Info'!F78, "DD/MM/YYYY")),IF('Member Info'!N78&lt;&gt;"",IF('Member Info'!N78&lt;$T$1,CONCATENATE("Left Scheme on ", TEXT('Member Info'!N78, "DD/MM/YYYY")),IF(OR(G81="",G81=0),"Error Detected, No rate entered",IF(E81=0,"",IF(F81="","Error Detected, No Pensionable pay",IF(AS81=1,"No Part Time Status Entered",IF(AR81=1,"No Part Time Hours Entered",IF(ISERROR(AD81)," Unknown Values entered.",IF(V81+W81&lt;1,"Acceptable",IF(T81+U81=200, "No Contributions Entered", IF(M81="","Error Detected, Choose reason&gt;",IF(Z81="1",IF(V81=1,"Please Enter Deemed Pensionable Pay","Add Any Relevant Details Above"),"Please Give Details Above"))))))))))),IF(OR(G81="",G81=0),"Error Detected, No rate entered",IF(E81=0,"",IF(F81="","Error Detected, No Pensionable pay",IF(AS81=1,"No Part Time Status Entered",IF(AR81=1,"No Part Time Hours Entered",IF(ISERROR(AD81)," Unknown Values entered.",IF(V81+W81&lt;1,"Acceptable",IF(T81+U81=200, "No Contributions Entered", IF(M81="","Error Detected, Choose reason&gt;",IF(Z81="1",IF(V81=1,"Please Enter Deemed Pensionable Pay","Add relevant Details Above"),"Please give details Above")))))))))))))</f>
        <v/>
      </c>
      <c r="M81" s="260"/>
      <c r="N81" s="91"/>
      <c r="O81" s="91" t="str">
        <f t="shared" si="1"/>
        <v/>
      </c>
      <c r="P81" s="94">
        <f t="shared" si="2"/>
        <v>0</v>
      </c>
      <c r="Q81" s="94">
        <f t="shared" si="2"/>
        <v>0</v>
      </c>
      <c r="R81" s="218">
        <f>(ROUND((F81/100*'Member Info'!$W$2), 2))</f>
        <v>0</v>
      </c>
      <c r="S81" s="218" t="e">
        <f t="shared" si="3"/>
        <v>#VALUE!</v>
      </c>
      <c r="T81" s="218" t="str">
        <f t="shared" si="4"/>
        <v/>
      </c>
      <c r="U81" s="227" t="str">
        <f t="shared" si="5"/>
        <v/>
      </c>
      <c r="V81" s="228" t="str">
        <f t="shared" si="6"/>
        <v/>
      </c>
      <c r="W81" s="228" t="str">
        <f t="shared" si="7"/>
        <v/>
      </c>
      <c r="X81" s="222">
        <f t="shared" si="8"/>
        <v>0</v>
      </c>
      <c r="Y81" s="110">
        <f t="shared" si="9"/>
        <v>0</v>
      </c>
      <c r="Z81" s="235" t="str">
        <f t="shared" si="10"/>
        <v/>
      </c>
      <c r="AA81" s="240" t="b">
        <f t="shared" si="11"/>
        <v>0</v>
      </c>
      <c r="AB81" s="235">
        <f t="shared" si="12"/>
        <v>0</v>
      </c>
      <c r="AC81" s="235">
        <f>IF('Member Info'!N78="",1,"")</f>
        <v>1</v>
      </c>
      <c r="AD81" s="243" t="e">
        <f t="shared" si="13"/>
        <v>#VALUE!</v>
      </c>
      <c r="AE81" s="130" t="str">
        <f t="shared" si="0"/>
        <v/>
      </c>
      <c r="AF81" s="124">
        <f t="shared" si="14"/>
        <v>1</v>
      </c>
      <c r="AG81" s="124" t="str">
        <f>IF('Member Info'!N78&lt;&gt;"",IF(AND('Member Info'!N78&lt;=$U$1,'Member Info'!N78&gt;=$T$1),1,0),"")</f>
        <v/>
      </c>
      <c r="AI81" s="124" t="b">
        <f t="shared" si="15"/>
        <v>0</v>
      </c>
      <c r="AJ81" s="124">
        <f t="shared" si="16"/>
        <v>0</v>
      </c>
      <c r="AL81" s="124">
        <f t="shared" si="17"/>
        <v>0</v>
      </c>
      <c r="AM81" s="124">
        <f>IF('Member Info'!F78&gt;$T$1,1,0)</f>
        <v>0</v>
      </c>
      <c r="AN81" s="124" t="b">
        <f>IF(ISERROR(T81),ERROR.TYPE(#REF!)=ERROR.TYPE(T81),FALSE)</f>
        <v>0</v>
      </c>
      <c r="AO81" s="124" t="b">
        <f>IF(ISERROR(U81),ERROR.TYPE(#REF!)=ERROR.TYPE(U81),FALSE)</f>
        <v>0</v>
      </c>
      <c r="AP81" s="124">
        <f>IF('Member Info'!F78&gt;'GP1 April 25'!$U$1,1,0)</f>
        <v>0</v>
      </c>
      <c r="AQ81" s="124">
        <f t="shared" si="18"/>
        <v>0</v>
      </c>
      <c r="AR81" s="124">
        <f t="shared" si="19"/>
        <v>0</v>
      </c>
      <c r="AS81" s="124">
        <f t="shared" si="20"/>
        <v>1</v>
      </c>
    </row>
    <row r="82" spans="1:45" x14ac:dyDescent="0.25">
      <c r="A82" s="4">
        <v>51</v>
      </c>
      <c r="B82" s="164">
        <f>'Member Info'!D79</f>
        <v>0</v>
      </c>
      <c r="C82" s="164">
        <f>'Member Info'!E79</f>
        <v>0</v>
      </c>
      <c r="D82" s="164" t="str">
        <f>'Member Info'!G79</f>
        <v/>
      </c>
      <c r="E82" s="165">
        <f>'Member Info'!B79</f>
        <v>0</v>
      </c>
      <c r="F82" s="242"/>
      <c r="G82" s="166" t="str">
        <f>IF(E82=0,"",('Member Info'!K79+'Member Info'!L79))</f>
        <v/>
      </c>
      <c r="H82" s="419"/>
      <c r="I82" s="419"/>
      <c r="J82" s="26"/>
      <c r="K82" s="26"/>
      <c r="L82" s="384" t="str">
        <f>IF(E82=0,"",IF('Member Info'!F79&gt;$U$1,CONCATENATE("Joined with practice on ", TEXT('Member Info'!F79, "DD/MM/YYYY")),IF('Member Info'!N79&lt;&gt;"",IF('Member Info'!N79&lt;$T$1,CONCATENATE("Left Scheme on ", TEXT('Member Info'!N79, "DD/MM/YYYY")),IF(OR(G82="",G82=0),"Error Detected, No rate entered",IF(E82=0,"",IF(F82="","Error Detected, No Pensionable pay",IF(AS82=1,"No Part Time Status Entered",IF(AR82=1,"No Part Time Hours Entered",IF(ISERROR(AD82)," Unknown Values entered.",IF(V82+W82&lt;1,"Acceptable",IF(T82+U82=200, "No Contributions Entered", IF(M82="","Error Detected, Choose reason&gt;",IF(Z82="1",IF(V82=1,"Please Enter Deemed Pensionable Pay","Add Any Relevant Details Above"),"Please Give Details Above"))))))))))),IF(OR(G82="",G82=0),"Error Detected, No rate entered",IF(E82=0,"",IF(F82="","Error Detected, No Pensionable pay",IF(AS82=1,"No Part Time Status Entered",IF(AR82=1,"No Part Time Hours Entered",IF(ISERROR(AD82)," Unknown Values entered.",IF(V82+W82&lt;1,"Acceptable",IF(T82+U82=200, "No Contributions Entered", IF(M82="","Error Detected, Choose reason&gt;",IF(Z82="1",IF(V82=1,"Please Enter Deemed Pensionable Pay","Add relevant Details Above"),"Please give details Above")))))))))))))</f>
        <v/>
      </c>
      <c r="M82" s="260"/>
      <c r="N82" s="91"/>
      <c r="O82" s="91" t="str">
        <f t="shared" si="1"/>
        <v/>
      </c>
      <c r="P82" s="94">
        <f t="shared" si="2"/>
        <v>0</v>
      </c>
      <c r="Q82" s="94">
        <f t="shared" si="2"/>
        <v>0</v>
      </c>
      <c r="R82" s="218">
        <f>(ROUND((F82/100*'Member Info'!$W$2), 2))</f>
        <v>0</v>
      </c>
      <c r="S82" s="218" t="e">
        <f t="shared" si="3"/>
        <v>#VALUE!</v>
      </c>
      <c r="T82" s="218" t="str">
        <f t="shared" si="4"/>
        <v/>
      </c>
      <c r="U82" s="227" t="str">
        <f t="shared" si="5"/>
        <v/>
      </c>
      <c r="V82" s="228" t="str">
        <f t="shared" si="6"/>
        <v/>
      </c>
      <c r="W82" s="228" t="str">
        <f t="shared" si="7"/>
        <v/>
      </c>
      <c r="X82" s="222">
        <f t="shared" si="8"/>
        <v>0</v>
      </c>
      <c r="Y82" s="110">
        <f t="shared" si="9"/>
        <v>0</v>
      </c>
      <c r="Z82" s="235" t="str">
        <f t="shared" si="10"/>
        <v/>
      </c>
      <c r="AA82" s="240" t="b">
        <f t="shared" si="11"/>
        <v>0</v>
      </c>
      <c r="AB82" s="235">
        <f t="shared" si="12"/>
        <v>0</v>
      </c>
      <c r="AC82" s="235">
        <f>IF('Member Info'!N79="",1,"")</f>
        <v>1</v>
      </c>
      <c r="AD82" s="243" t="e">
        <f t="shared" si="13"/>
        <v>#VALUE!</v>
      </c>
      <c r="AE82" s="130" t="str">
        <f t="shared" si="0"/>
        <v/>
      </c>
      <c r="AF82" s="124">
        <f t="shared" si="14"/>
        <v>1</v>
      </c>
      <c r="AG82" s="124" t="str">
        <f>IF('Member Info'!N79&lt;&gt;"",IF(AND('Member Info'!N79&lt;=$U$1,'Member Info'!N79&gt;=$T$1),1,0),"")</f>
        <v/>
      </c>
      <c r="AI82" s="124" t="b">
        <f t="shared" si="15"/>
        <v>0</v>
      </c>
      <c r="AJ82" s="124">
        <f t="shared" si="16"/>
        <v>0</v>
      </c>
      <c r="AL82" s="124">
        <f t="shared" si="17"/>
        <v>0</v>
      </c>
      <c r="AM82" s="124">
        <f>IF('Member Info'!F79&gt;$T$1,1,0)</f>
        <v>0</v>
      </c>
      <c r="AN82" s="124" t="b">
        <f>IF(ISERROR(T82),ERROR.TYPE(#REF!)=ERROR.TYPE(T82),FALSE)</f>
        <v>0</v>
      </c>
      <c r="AO82" s="124" t="b">
        <f>IF(ISERROR(U82),ERROR.TYPE(#REF!)=ERROR.TYPE(U82),FALSE)</f>
        <v>0</v>
      </c>
      <c r="AP82" s="124">
        <f>IF('Member Info'!F79&gt;'GP1 April 25'!$U$1,1,0)</f>
        <v>0</v>
      </c>
      <c r="AQ82" s="124">
        <f t="shared" si="18"/>
        <v>0</v>
      </c>
      <c r="AR82" s="124">
        <f t="shared" si="19"/>
        <v>0</v>
      </c>
      <c r="AS82" s="124">
        <f t="shared" si="20"/>
        <v>1</v>
      </c>
    </row>
    <row r="83" spans="1:45" x14ac:dyDescent="0.25">
      <c r="A83" s="4">
        <v>52</v>
      </c>
      <c r="B83" s="164">
        <f>'Member Info'!D80</f>
        <v>0</v>
      </c>
      <c r="C83" s="164">
        <f>'Member Info'!E80</f>
        <v>0</v>
      </c>
      <c r="D83" s="164" t="str">
        <f>'Member Info'!G80</f>
        <v/>
      </c>
      <c r="E83" s="165">
        <f>'Member Info'!B80</f>
        <v>0</v>
      </c>
      <c r="F83" s="242"/>
      <c r="G83" s="166" t="str">
        <f>IF(E83=0,"",('Member Info'!K80+'Member Info'!L80))</f>
        <v/>
      </c>
      <c r="H83" s="419"/>
      <c r="I83" s="419"/>
      <c r="J83" s="26"/>
      <c r="K83" s="26"/>
      <c r="L83" s="384" t="str">
        <f>IF(E83=0,"",IF('Member Info'!F80&gt;$U$1,CONCATENATE("Joined with practice on ", TEXT('Member Info'!F80, "DD/MM/YYYY")),IF('Member Info'!N80&lt;&gt;"",IF('Member Info'!N80&lt;$T$1,CONCATENATE("Left Scheme on ", TEXT('Member Info'!N80, "DD/MM/YYYY")),IF(OR(G83="",G83=0),"Error Detected, No rate entered",IF(E83=0,"",IF(F83="","Error Detected, No Pensionable pay",IF(AS83=1,"No Part Time Status Entered",IF(AR83=1,"No Part Time Hours Entered",IF(ISERROR(AD83)," Unknown Values entered.",IF(V83+W83&lt;1,"Acceptable",IF(T83+U83=200, "No Contributions Entered", IF(M83="","Error Detected, Choose reason&gt;",IF(Z83="1",IF(V83=1,"Please Enter Deemed Pensionable Pay","Add Any Relevant Details Above"),"Please Give Details Above"))))))))))),IF(OR(G83="",G83=0),"Error Detected, No rate entered",IF(E83=0,"",IF(F83="","Error Detected, No Pensionable pay",IF(AS83=1,"No Part Time Status Entered",IF(AR83=1,"No Part Time Hours Entered",IF(ISERROR(AD83)," Unknown Values entered.",IF(V83+W83&lt;1,"Acceptable",IF(T83+U83=200, "No Contributions Entered", IF(M83="","Error Detected, Choose reason&gt;",IF(Z83="1",IF(V83=1,"Please Enter Deemed Pensionable Pay","Add relevant Details Above"),"Please give details Above")))))))))))))</f>
        <v/>
      </c>
      <c r="M83" s="260"/>
      <c r="N83" s="91"/>
      <c r="O83" s="91" t="str">
        <f t="shared" si="1"/>
        <v/>
      </c>
      <c r="P83" s="94">
        <f t="shared" si="2"/>
        <v>0</v>
      </c>
      <c r="Q83" s="94">
        <f t="shared" si="2"/>
        <v>0</v>
      </c>
      <c r="R83" s="218">
        <f>(ROUND((F83/100*'Member Info'!$W$2), 2))</f>
        <v>0</v>
      </c>
      <c r="S83" s="218" t="e">
        <f t="shared" si="3"/>
        <v>#VALUE!</v>
      </c>
      <c r="T83" s="218" t="str">
        <f t="shared" si="4"/>
        <v/>
      </c>
      <c r="U83" s="227" t="str">
        <f t="shared" si="5"/>
        <v/>
      </c>
      <c r="V83" s="228" t="str">
        <f t="shared" si="6"/>
        <v/>
      </c>
      <c r="W83" s="228" t="str">
        <f t="shared" si="7"/>
        <v/>
      </c>
      <c r="X83" s="222">
        <f t="shared" si="8"/>
        <v>0</v>
      </c>
      <c r="Y83" s="110">
        <f t="shared" si="9"/>
        <v>0</v>
      </c>
      <c r="Z83" s="235" t="str">
        <f t="shared" si="10"/>
        <v/>
      </c>
      <c r="AA83" s="240" t="b">
        <f t="shared" si="11"/>
        <v>0</v>
      </c>
      <c r="AB83" s="235">
        <f t="shared" si="12"/>
        <v>0</v>
      </c>
      <c r="AC83" s="235">
        <f>IF('Member Info'!N80="",1,"")</f>
        <v>1</v>
      </c>
      <c r="AD83" s="243" t="e">
        <f t="shared" si="13"/>
        <v>#VALUE!</v>
      </c>
      <c r="AE83" s="130" t="str">
        <f t="shared" si="0"/>
        <v/>
      </c>
      <c r="AF83" s="124">
        <f t="shared" si="14"/>
        <v>1</v>
      </c>
      <c r="AG83" s="124" t="str">
        <f>IF('Member Info'!N80&lt;&gt;"",IF(AND('Member Info'!N80&lt;=$U$1,'Member Info'!N80&gt;=$T$1),1,0),"")</f>
        <v/>
      </c>
      <c r="AI83" s="124" t="b">
        <f t="shared" si="15"/>
        <v>0</v>
      </c>
      <c r="AJ83" s="124">
        <f t="shared" si="16"/>
        <v>0</v>
      </c>
      <c r="AL83" s="124">
        <f t="shared" si="17"/>
        <v>0</v>
      </c>
      <c r="AM83" s="124">
        <f>IF('Member Info'!F80&gt;$T$1,1,0)</f>
        <v>0</v>
      </c>
      <c r="AN83" s="124" t="b">
        <f>IF(ISERROR(T83),ERROR.TYPE(#REF!)=ERROR.TYPE(T83),FALSE)</f>
        <v>0</v>
      </c>
      <c r="AO83" s="124" t="b">
        <f>IF(ISERROR(U83),ERROR.TYPE(#REF!)=ERROR.TYPE(U83),FALSE)</f>
        <v>0</v>
      </c>
      <c r="AP83" s="124">
        <f>IF('Member Info'!F80&gt;'GP1 April 25'!$U$1,1,0)</f>
        <v>0</v>
      </c>
      <c r="AQ83" s="124">
        <f t="shared" si="18"/>
        <v>0</v>
      </c>
      <c r="AR83" s="124">
        <f t="shared" si="19"/>
        <v>0</v>
      </c>
      <c r="AS83" s="124">
        <f t="shared" si="20"/>
        <v>1</v>
      </c>
    </row>
    <row r="84" spans="1:45" x14ac:dyDescent="0.25">
      <c r="A84" s="4">
        <v>53</v>
      </c>
      <c r="B84" s="164">
        <f>'Member Info'!D81</f>
        <v>0</v>
      </c>
      <c r="C84" s="164">
        <f>'Member Info'!E81</f>
        <v>0</v>
      </c>
      <c r="D84" s="164" t="str">
        <f>'Member Info'!G81</f>
        <v/>
      </c>
      <c r="E84" s="165">
        <f>'Member Info'!B81</f>
        <v>0</v>
      </c>
      <c r="F84" s="242"/>
      <c r="G84" s="166" t="str">
        <f>IF(E84=0,"",('Member Info'!K81+'Member Info'!L81))</f>
        <v/>
      </c>
      <c r="H84" s="419"/>
      <c r="I84" s="419"/>
      <c r="J84" s="26"/>
      <c r="K84" s="26"/>
      <c r="L84" s="384" t="str">
        <f>IF(E84=0,"",IF('Member Info'!F81&gt;$U$1,CONCATENATE("Joined with practice on ", TEXT('Member Info'!F81, "DD/MM/YYYY")),IF('Member Info'!N81&lt;&gt;"",IF('Member Info'!N81&lt;$T$1,CONCATENATE("Left Scheme on ", TEXT('Member Info'!N81, "DD/MM/YYYY")),IF(OR(G84="",G84=0),"Error Detected, No rate entered",IF(E84=0,"",IF(F84="","Error Detected, No Pensionable pay",IF(AS84=1,"No Part Time Status Entered",IF(AR84=1,"No Part Time Hours Entered",IF(ISERROR(AD84)," Unknown Values entered.",IF(V84+W84&lt;1,"Acceptable",IF(T84+U84=200, "No Contributions Entered", IF(M84="","Error Detected, Choose reason&gt;",IF(Z84="1",IF(V84=1,"Please Enter Deemed Pensionable Pay","Add Any Relevant Details Above"),"Please Give Details Above"))))))))))),IF(OR(G84="",G84=0),"Error Detected, No rate entered",IF(E84=0,"",IF(F84="","Error Detected, No Pensionable pay",IF(AS84=1,"No Part Time Status Entered",IF(AR84=1,"No Part Time Hours Entered",IF(ISERROR(AD84)," Unknown Values entered.",IF(V84+W84&lt;1,"Acceptable",IF(T84+U84=200, "No Contributions Entered", IF(M84="","Error Detected, Choose reason&gt;",IF(Z84="1",IF(V84=1,"Please Enter Deemed Pensionable Pay","Add relevant Details Above"),"Please give details Above")))))))))))))</f>
        <v/>
      </c>
      <c r="M84" s="260"/>
      <c r="N84" s="91"/>
      <c r="O84" s="91" t="str">
        <f t="shared" si="1"/>
        <v/>
      </c>
      <c r="P84" s="94">
        <f t="shared" si="2"/>
        <v>0</v>
      </c>
      <c r="Q84" s="94">
        <f t="shared" si="2"/>
        <v>0</v>
      </c>
      <c r="R84" s="218">
        <f>(ROUND((F84/100*'Member Info'!$W$2), 2))</f>
        <v>0</v>
      </c>
      <c r="S84" s="218" t="e">
        <f t="shared" si="3"/>
        <v>#VALUE!</v>
      </c>
      <c r="T84" s="218" t="str">
        <f t="shared" si="4"/>
        <v/>
      </c>
      <c r="U84" s="227" t="str">
        <f t="shared" si="5"/>
        <v/>
      </c>
      <c r="V84" s="228" t="str">
        <f t="shared" si="6"/>
        <v/>
      </c>
      <c r="W84" s="228" t="str">
        <f t="shared" si="7"/>
        <v/>
      </c>
      <c r="X84" s="222">
        <f t="shared" si="8"/>
        <v>0</v>
      </c>
      <c r="Y84" s="110">
        <f t="shared" si="9"/>
        <v>0</v>
      </c>
      <c r="Z84" s="235" t="str">
        <f t="shared" si="10"/>
        <v/>
      </c>
      <c r="AA84" s="240" t="b">
        <f t="shared" si="11"/>
        <v>0</v>
      </c>
      <c r="AB84" s="235">
        <f t="shared" si="12"/>
        <v>0</v>
      </c>
      <c r="AC84" s="235">
        <f>IF('Member Info'!N81="",1,"")</f>
        <v>1</v>
      </c>
      <c r="AD84" s="243" t="e">
        <f t="shared" si="13"/>
        <v>#VALUE!</v>
      </c>
      <c r="AE84" s="130" t="str">
        <f t="shared" si="0"/>
        <v/>
      </c>
      <c r="AF84" s="124">
        <f t="shared" si="14"/>
        <v>1</v>
      </c>
      <c r="AG84" s="124" t="str">
        <f>IF('Member Info'!N81&lt;&gt;"",IF(AND('Member Info'!N81&lt;=$U$1,'Member Info'!N81&gt;=$T$1),1,0),"")</f>
        <v/>
      </c>
      <c r="AI84" s="124" t="b">
        <f t="shared" si="15"/>
        <v>0</v>
      </c>
      <c r="AJ84" s="124">
        <f t="shared" si="16"/>
        <v>0</v>
      </c>
      <c r="AL84" s="124">
        <f t="shared" si="17"/>
        <v>0</v>
      </c>
      <c r="AM84" s="124">
        <f>IF('Member Info'!F81&gt;$T$1,1,0)</f>
        <v>0</v>
      </c>
      <c r="AN84" s="124" t="b">
        <f>IF(ISERROR(T84),ERROR.TYPE(#REF!)=ERROR.TYPE(T84),FALSE)</f>
        <v>0</v>
      </c>
      <c r="AO84" s="124" t="b">
        <f>IF(ISERROR(U84),ERROR.TYPE(#REF!)=ERROR.TYPE(U84),FALSE)</f>
        <v>0</v>
      </c>
      <c r="AP84" s="124">
        <f>IF('Member Info'!F81&gt;'GP1 April 25'!$U$1,1,0)</f>
        <v>0</v>
      </c>
      <c r="AQ84" s="124">
        <f t="shared" si="18"/>
        <v>0</v>
      </c>
      <c r="AR84" s="124">
        <f t="shared" si="19"/>
        <v>0</v>
      </c>
      <c r="AS84" s="124">
        <f t="shared" si="20"/>
        <v>1</v>
      </c>
    </row>
    <row r="85" spans="1:45" x14ac:dyDescent="0.25">
      <c r="A85" s="4">
        <v>54</v>
      </c>
      <c r="B85" s="164">
        <f>'Member Info'!D82</f>
        <v>0</v>
      </c>
      <c r="C85" s="164">
        <f>'Member Info'!E82</f>
        <v>0</v>
      </c>
      <c r="D85" s="164" t="str">
        <f>'Member Info'!G82</f>
        <v/>
      </c>
      <c r="E85" s="165">
        <f>'Member Info'!B82</f>
        <v>0</v>
      </c>
      <c r="F85" s="242"/>
      <c r="G85" s="166" t="str">
        <f>IF(E85=0,"",('Member Info'!K82+'Member Info'!L82))</f>
        <v/>
      </c>
      <c r="H85" s="419"/>
      <c r="I85" s="419"/>
      <c r="J85" s="26"/>
      <c r="K85" s="26"/>
      <c r="L85" s="384" t="str">
        <f>IF(E85=0,"",IF('Member Info'!F82&gt;$U$1,CONCATENATE("Joined with practice on ", TEXT('Member Info'!F82, "DD/MM/YYYY")),IF('Member Info'!N82&lt;&gt;"",IF('Member Info'!N82&lt;$T$1,CONCATENATE("Left Scheme on ", TEXT('Member Info'!N82, "DD/MM/YYYY")),IF(OR(G85="",G85=0),"Error Detected, No rate entered",IF(E85=0,"",IF(F85="","Error Detected, No Pensionable pay",IF(AS85=1,"No Part Time Status Entered",IF(AR85=1,"No Part Time Hours Entered",IF(ISERROR(AD85)," Unknown Values entered.",IF(V85+W85&lt;1,"Acceptable",IF(T85+U85=200, "No Contributions Entered", IF(M85="","Error Detected, Choose reason&gt;",IF(Z85="1",IF(V85=1,"Please Enter Deemed Pensionable Pay","Add Any Relevant Details Above"),"Please Give Details Above"))))))))))),IF(OR(G85="",G85=0),"Error Detected, No rate entered",IF(E85=0,"",IF(F85="","Error Detected, No Pensionable pay",IF(AS85=1,"No Part Time Status Entered",IF(AR85=1,"No Part Time Hours Entered",IF(ISERROR(AD85)," Unknown Values entered.",IF(V85+W85&lt;1,"Acceptable",IF(T85+U85=200, "No Contributions Entered", IF(M85="","Error Detected, Choose reason&gt;",IF(Z85="1",IF(V85=1,"Please Enter Deemed Pensionable Pay","Add relevant Details Above"),"Please give details Above")))))))))))))</f>
        <v/>
      </c>
      <c r="M85" s="260"/>
      <c r="N85" s="91"/>
      <c r="O85" s="91" t="str">
        <f t="shared" si="1"/>
        <v/>
      </c>
      <c r="P85" s="94">
        <f t="shared" si="2"/>
        <v>0</v>
      </c>
      <c r="Q85" s="94">
        <f t="shared" si="2"/>
        <v>0</v>
      </c>
      <c r="R85" s="218">
        <f>(ROUND((F85/100*'Member Info'!$W$2), 2))</f>
        <v>0</v>
      </c>
      <c r="S85" s="218" t="e">
        <f t="shared" si="3"/>
        <v>#VALUE!</v>
      </c>
      <c r="T85" s="218" t="str">
        <f t="shared" si="4"/>
        <v/>
      </c>
      <c r="U85" s="227" t="str">
        <f t="shared" si="5"/>
        <v/>
      </c>
      <c r="V85" s="228" t="str">
        <f t="shared" si="6"/>
        <v/>
      </c>
      <c r="W85" s="228" t="str">
        <f t="shared" si="7"/>
        <v/>
      </c>
      <c r="X85" s="222">
        <f t="shared" si="8"/>
        <v>0</v>
      </c>
      <c r="Y85" s="110">
        <f t="shared" si="9"/>
        <v>0</v>
      </c>
      <c r="Z85" s="235" t="str">
        <f t="shared" si="10"/>
        <v/>
      </c>
      <c r="AA85" s="240" t="b">
        <f t="shared" si="11"/>
        <v>0</v>
      </c>
      <c r="AB85" s="235">
        <f t="shared" si="12"/>
        <v>0</v>
      </c>
      <c r="AC85" s="235">
        <f>IF('Member Info'!N82="",1,"")</f>
        <v>1</v>
      </c>
      <c r="AD85" s="243" t="e">
        <f t="shared" si="13"/>
        <v>#VALUE!</v>
      </c>
      <c r="AE85" s="130" t="str">
        <f t="shared" si="0"/>
        <v/>
      </c>
      <c r="AF85" s="124">
        <f t="shared" si="14"/>
        <v>1</v>
      </c>
      <c r="AG85" s="124" t="str">
        <f>IF('Member Info'!N82&lt;&gt;"",IF(AND('Member Info'!N82&lt;=$U$1,'Member Info'!N82&gt;=$T$1),1,0),"")</f>
        <v/>
      </c>
      <c r="AI85" s="124" t="b">
        <f t="shared" si="15"/>
        <v>0</v>
      </c>
      <c r="AJ85" s="124">
        <f t="shared" si="16"/>
        <v>0</v>
      </c>
      <c r="AL85" s="124">
        <f t="shared" si="17"/>
        <v>0</v>
      </c>
      <c r="AM85" s="124">
        <f>IF('Member Info'!F82&gt;$T$1,1,0)</f>
        <v>0</v>
      </c>
      <c r="AN85" s="124" t="b">
        <f>IF(ISERROR(T85),ERROR.TYPE(#REF!)=ERROR.TYPE(T85),FALSE)</f>
        <v>0</v>
      </c>
      <c r="AO85" s="124" t="b">
        <f>IF(ISERROR(U85),ERROR.TYPE(#REF!)=ERROR.TYPE(U85),FALSE)</f>
        <v>0</v>
      </c>
      <c r="AP85" s="124">
        <f>IF('Member Info'!F82&gt;'GP1 April 25'!$U$1,1,0)</f>
        <v>0</v>
      </c>
      <c r="AQ85" s="124">
        <f t="shared" si="18"/>
        <v>0</v>
      </c>
      <c r="AR85" s="124">
        <f t="shared" si="19"/>
        <v>0</v>
      </c>
      <c r="AS85" s="124">
        <f t="shared" si="20"/>
        <v>1</v>
      </c>
    </row>
    <row r="86" spans="1:45" x14ac:dyDescent="0.25">
      <c r="A86" s="4">
        <v>55</v>
      </c>
      <c r="B86" s="164">
        <f>'Member Info'!D83</f>
        <v>0</v>
      </c>
      <c r="C86" s="164">
        <f>'Member Info'!E83</f>
        <v>0</v>
      </c>
      <c r="D86" s="164" t="str">
        <f>'Member Info'!G83</f>
        <v/>
      </c>
      <c r="E86" s="165">
        <f>'Member Info'!B83</f>
        <v>0</v>
      </c>
      <c r="F86" s="242"/>
      <c r="G86" s="166" t="str">
        <f>IF(E86=0,"",('Member Info'!K83+'Member Info'!L83))</f>
        <v/>
      </c>
      <c r="H86" s="419"/>
      <c r="I86" s="419"/>
      <c r="J86" s="26"/>
      <c r="K86" s="26"/>
      <c r="L86" s="384" t="str">
        <f>IF(E86=0,"",IF('Member Info'!F83&gt;$U$1,CONCATENATE("Joined with practice on ", TEXT('Member Info'!F83, "DD/MM/YYYY")),IF('Member Info'!N83&lt;&gt;"",IF('Member Info'!N83&lt;$T$1,CONCATENATE("Left Scheme on ", TEXT('Member Info'!N83, "DD/MM/YYYY")),IF(OR(G86="",G86=0),"Error Detected, No rate entered",IF(E86=0,"",IF(F86="","Error Detected, No Pensionable pay",IF(AS86=1,"No Part Time Status Entered",IF(AR86=1,"No Part Time Hours Entered",IF(ISERROR(AD86)," Unknown Values entered.",IF(V86+W86&lt;1,"Acceptable",IF(T86+U86=200, "No Contributions Entered", IF(M86="","Error Detected, Choose reason&gt;",IF(Z86="1",IF(V86=1,"Please Enter Deemed Pensionable Pay","Add Any Relevant Details Above"),"Please Give Details Above"))))))))))),IF(OR(G86="",G86=0),"Error Detected, No rate entered",IF(E86=0,"",IF(F86="","Error Detected, No Pensionable pay",IF(AS86=1,"No Part Time Status Entered",IF(AR86=1,"No Part Time Hours Entered",IF(ISERROR(AD86)," Unknown Values entered.",IF(V86+W86&lt;1,"Acceptable",IF(T86+U86=200, "No Contributions Entered", IF(M86="","Error Detected, Choose reason&gt;",IF(Z86="1",IF(V86=1,"Please Enter Deemed Pensionable Pay","Add relevant Details Above"),"Please give details Above")))))))))))))</f>
        <v/>
      </c>
      <c r="M86" s="260"/>
      <c r="N86" s="91"/>
      <c r="O86" s="91" t="str">
        <f t="shared" si="1"/>
        <v/>
      </c>
      <c r="P86" s="94">
        <f t="shared" si="2"/>
        <v>0</v>
      </c>
      <c r="Q86" s="94">
        <f t="shared" si="2"/>
        <v>0</v>
      </c>
      <c r="R86" s="218">
        <f>(ROUND((F86/100*'Member Info'!$W$2), 2))</f>
        <v>0</v>
      </c>
      <c r="S86" s="218" t="e">
        <f t="shared" si="3"/>
        <v>#VALUE!</v>
      </c>
      <c r="T86" s="218" t="str">
        <f t="shared" si="4"/>
        <v/>
      </c>
      <c r="U86" s="227" t="str">
        <f t="shared" si="5"/>
        <v/>
      </c>
      <c r="V86" s="228" t="str">
        <f t="shared" si="6"/>
        <v/>
      </c>
      <c r="W86" s="228" t="str">
        <f t="shared" si="7"/>
        <v/>
      </c>
      <c r="X86" s="222">
        <f t="shared" si="8"/>
        <v>0</v>
      </c>
      <c r="Y86" s="110">
        <f t="shared" si="9"/>
        <v>0</v>
      </c>
      <c r="Z86" s="235" t="str">
        <f t="shared" si="10"/>
        <v/>
      </c>
      <c r="AA86" s="240" t="b">
        <f t="shared" si="11"/>
        <v>0</v>
      </c>
      <c r="AB86" s="235">
        <f t="shared" si="12"/>
        <v>0</v>
      </c>
      <c r="AC86" s="235">
        <f>IF('Member Info'!N83="",1,"")</f>
        <v>1</v>
      </c>
      <c r="AD86" s="243" t="e">
        <f t="shared" si="13"/>
        <v>#VALUE!</v>
      </c>
      <c r="AE86" s="130" t="str">
        <f t="shared" si="0"/>
        <v/>
      </c>
      <c r="AF86" s="124">
        <f t="shared" si="14"/>
        <v>1</v>
      </c>
      <c r="AG86" s="124" t="str">
        <f>IF('Member Info'!N83&lt;&gt;"",IF(AND('Member Info'!N83&lt;=$U$1,'Member Info'!N83&gt;=$T$1),1,0),"")</f>
        <v/>
      </c>
      <c r="AI86" s="124" t="b">
        <f t="shared" si="15"/>
        <v>0</v>
      </c>
      <c r="AJ86" s="124">
        <f t="shared" si="16"/>
        <v>0</v>
      </c>
      <c r="AL86" s="124">
        <f t="shared" si="17"/>
        <v>0</v>
      </c>
      <c r="AM86" s="124">
        <f>IF('Member Info'!F83&gt;$T$1,1,0)</f>
        <v>0</v>
      </c>
      <c r="AN86" s="124" t="b">
        <f>IF(ISERROR(T86),ERROR.TYPE(#REF!)=ERROR.TYPE(T86),FALSE)</f>
        <v>0</v>
      </c>
      <c r="AO86" s="124" t="b">
        <f>IF(ISERROR(U86),ERROR.TYPE(#REF!)=ERROR.TYPE(U86),FALSE)</f>
        <v>0</v>
      </c>
      <c r="AP86" s="124">
        <f>IF('Member Info'!F83&gt;'GP1 April 25'!$U$1,1,0)</f>
        <v>0</v>
      </c>
      <c r="AQ86" s="124">
        <f t="shared" si="18"/>
        <v>0</v>
      </c>
      <c r="AR86" s="124">
        <f t="shared" si="19"/>
        <v>0</v>
      </c>
      <c r="AS86" s="124">
        <f t="shared" si="20"/>
        <v>1</v>
      </c>
    </row>
    <row r="87" spans="1:45" x14ac:dyDescent="0.25">
      <c r="A87" s="4">
        <v>56</v>
      </c>
      <c r="B87" s="164">
        <f>'Member Info'!D84</f>
        <v>0</v>
      </c>
      <c r="C87" s="164">
        <f>'Member Info'!E84</f>
        <v>0</v>
      </c>
      <c r="D87" s="164" t="str">
        <f>'Member Info'!G84</f>
        <v/>
      </c>
      <c r="E87" s="165">
        <f>'Member Info'!B84</f>
        <v>0</v>
      </c>
      <c r="F87" s="242"/>
      <c r="G87" s="166" t="str">
        <f>IF(E87=0,"",('Member Info'!K84+'Member Info'!L84))</f>
        <v/>
      </c>
      <c r="H87" s="419"/>
      <c r="I87" s="419"/>
      <c r="J87" s="26"/>
      <c r="K87" s="26"/>
      <c r="L87" s="384" t="str">
        <f>IF(E87=0,"",IF('Member Info'!F84&gt;$U$1,CONCATENATE("Joined with practice on ", TEXT('Member Info'!F84, "DD/MM/YYYY")),IF('Member Info'!N84&lt;&gt;"",IF('Member Info'!N84&lt;$T$1,CONCATENATE("Left Scheme on ", TEXT('Member Info'!N84, "DD/MM/YYYY")),IF(OR(G87="",G87=0),"Error Detected, No rate entered",IF(E87=0,"",IF(F87="","Error Detected, No Pensionable pay",IF(AS87=1,"No Part Time Status Entered",IF(AR87=1,"No Part Time Hours Entered",IF(ISERROR(AD87)," Unknown Values entered.",IF(V87+W87&lt;1,"Acceptable",IF(T87+U87=200, "No Contributions Entered", IF(M87="","Error Detected, Choose reason&gt;",IF(Z87="1",IF(V87=1,"Please Enter Deemed Pensionable Pay","Add Any Relevant Details Above"),"Please Give Details Above"))))))))))),IF(OR(G87="",G87=0),"Error Detected, No rate entered",IF(E87=0,"",IF(F87="","Error Detected, No Pensionable pay",IF(AS87=1,"No Part Time Status Entered",IF(AR87=1,"No Part Time Hours Entered",IF(ISERROR(AD87)," Unknown Values entered.",IF(V87+W87&lt;1,"Acceptable",IF(T87+U87=200, "No Contributions Entered", IF(M87="","Error Detected, Choose reason&gt;",IF(Z87="1",IF(V87=1,"Please Enter Deemed Pensionable Pay","Add relevant Details Above"),"Please give details Above")))))))))))))</f>
        <v/>
      </c>
      <c r="M87" s="260"/>
      <c r="N87" s="91"/>
      <c r="O87" s="91" t="str">
        <f t="shared" si="1"/>
        <v/>
      </c>
      <c r="P87" s="94">
        <f t="shared" si="2"/>
        <v>0</v>
      </c>
      <c r="Q87" s="94">
        <f t="shared" si="2"/>
        <v>0</v>
      </c>
      <c r="R87" s="218">
        <f>(ROUND((F87/100*'Member Info'!$W$2), 2))</f>
        <v>0</v>
      </c>
      <c r="S87" s="218" t="e">
        <f t="shared" si="3"/>
        <v>#VALUE!</v>
      </c>
      <c r="T87" s="218" t="str">
        <f t="shared" si="4"/>
        <v/>
      </c>
      <c r="U87" s="227" t="str">
        <f t="shared" si="5"/>
        <v/>
      </c>
      <c r="V87" s="228" t="str">
        <f t="shared" si="6"/>
        <v/>
      </c>
      <c r="W87" s="228" t="str">
        <f t="shared" si="7"/>
        <v/>
      </c>
      <c r="X87" s="222">
        <f t="shared" si="8"/>
        <v>0</v>
      </c>
      <c r="Y87" s="110">
        <f t="shared" si="9"/>
        <v>0</v>
      </c>
      <c r="Z87" s="235" t="str">
        <f t="shared" si="10"/>
        <v/>
      </c>
      <c r="AA87" s="240" t="b">
        <f t="shared" si="11"/>
        <v>0</v>
      </c>
      <c r="AB87" s="235">
        <f t="shared" si="12"/>
        <v>0</v>
      </c>
      <c r="AC87" s="235">
        <f>IF('Member Info'!N84="",1,"")</f>
        <v>1</v>
      </c>
      <c r="AD87" s="243" t="e">
        <f t="shared" si="13"/>
        <v>#VALUE!</v>
      </c>
      <c r="AE87" s="130" t="str">
        <f t="shared" si="0"/>
        <v/>
      </c>
      <c r="AF87" s="124">
        <f t="shared" si="14"/>
        <v>1</v>
      </c>
      <c r="AG87" s="124" t="str">
        <f>IF('Member Info'!N84&lt;&gt;"",IF(AND('Member Info'!N84&lt;=$U$1,'Member Info'!N84&gt;=$T$1),1,0),"")</f>
        <v/>
      </c>
      <c r="AI87" s="124" t="b">
        <f t="shared" si="15"/>
        <v>0</v>
      </c>
      <c r="AJ87" s="124">
        <f t="shared" si="16"/>
        <v>0</v>
      </c>
      <c r="AL87" s="124">
        <f t="shared" si="17"/>
        <v>0</v>
      </c>
      <c r="AM87" s="124">
        <f>IF('Member Info'!F84&gt;$T$1,1,0)</f>
        <v>0</v>
      </c>
      <c r="AN87" s="124" t="b">
        <f>IF(ISERROR(T87),ERROR.TYPE(#REF!)=ERROR.TYPE(T87),FALSE)</f>
        <v>0</v>
      </c>
      <c r="AO87" s="124" t="b">
        <f>IF(ISERROR(U87),ERROR.TYPE(#REF!)=ERROR.TYPE(U87),FALSE)</f>
        <v>0</v>
      </c>
      <c r="AP87" s="124">
        <f>IF('Member Info'!F84&gt;'GP1 April 25'!$U$1,1,0)</f>
        <v>0</v>
      </c>
      <c r="AQ87" s="124">
        <f t="shared" si="18"/>
        <v>0</v>
      </c>
      <c r="AR87" s="124">
        <f t="shared" si="19"/>
        <v>0</v>
      </c>
      <c r="AS87" s="124">
        <f t="shared" si="20"/>
        <v>1</v>
      </c>
    </row>
    <row r="88" spans="1:45" x14ac:dyDescent="0.25">
      <c r="A88" s="4">
        <v>57</v>
      </c>
      <c r="B88" s="164">
        <f>'Member Info'!D85</f>
        <v>0</v>
      </c>
      <c r="C88" s="164">
        <f>'Member Info'!E85</f>
        <v>0</v>
      </c>
      <c r="D88" s="164" t="str">
        <f>'Member Info'!G85</f>
        <v/>
      </c>
      <c r="E88" s="165">
        <f>'Member Info'!B85</f>
        <v>0</v>
      </c>
      <c r="F88" s="242"/>
      <c r="G88" s="166" t="str">
        <f>IF(E88=0,"",('Member Info'!K85+'Member Info'!L85))</f>
        <v/>
      </c>
      <c r="H88" s="419"/>
      <c r="I88" s="419"/>
      <c r="J88" s="26"/>
      <c r="K88" s="26"/>
      <c r="L88" s="384" t="str">
        <f>IF(E88=0,"",IF('Member Info'!F85&gt;$U$1,CONCATENATE("Joined with practice on ", TEXT('Member Info'!F85, "DD/MM/YYYY")),IF('Member Info'!N85&lt;&gt;"",IF('Member Info'!N85&lt;$T$1,CONCATENATE("Left Scheme on ", TEXT('Member Info'!N85, "DD/MM/YYYY")),IF(OR(G88="",G88=0),"Error Detected, No rate entered",IF(E88=0,"",IF(F88="","Error Detected, No Pensionable pay",IF(AS88=1,"No Part Time Status Entered",IF(AR88=1,"No Part Time Hours Entered",IF(ISERROR(AD88)," Unknown Values entered.",IF(V88+W88&lt;1,"Acceptable",IF(T88+U88=200, "No Contributions Entered", IF(M88="","Error Detected, Choose reason&gt;",IF(Z88="1",IF(V88=1,"Please Enter Deemed Pensionable Pay","Add Any Relevant Details Above"),"Please Give Details Above"))))))))))),IF(OR(G88="",G88=0),"Error Detected, No rate entered",IF(E88=0,"",IF(F88="","Error Detected, No Pensionable pay",IF(AS88=1,"No Part Time Status Entered",IF(AR88=1,"No Part Time Hours Entered",IF(ISERROR(AD88)," Unknown Values entered.",IF(V88+W88&lt;1,"Acceptable",IF(T88+U88=200, "No Contributions Entered", IF(M88="","Error Detected, Choose reason&gt;",IF(Z88="1",IF(V88=1,"Please Enter Deemed Pensionable Pay","Add relevant Details Above"),"Please give details Above")))))))))))))</f>
        <v/>
      </c>
      <c r="M88" s="260"/>
      <c r="N88" s="91"/>
      <c r="O88" s="91" t="str">
        <f t="shared" si="1"/>
        <v/>
      </c>
      <c r="P88" s="94">
        <f t="shared" si="2"/>
        <v>0</v>
      </c>
      <c r="Q88" s="94">
        <f t="shared" si="2"/>
        <v>0</v>
      </c>
      <c r="R88" s="218">
        <f>(ROUND((F88/100*'Member Info'!$W$2), 2))</f>
        <v>0</v>
      </c>
      <c r="S88" s="218" t="e">
        <f t="shared" si="3"/>
        <v>#VALUE!</v>
      </c>
      <c r="T88" s="218" t="str">
        <f t="shared" si="4"/>
        <v/>
      </c>
      <c r="U88" s="227" t="str">
        <f t="shared" si="5"/>
        <v/>
      </c>
      <c r="V88" s="228" t="str">
        <f t="shared" si="6"/>
        <v/>
      </c>
      <c r="W88" s="228" t="str">
        <f t="shared" si="7"/>
        <v/>
      </c>
      <c r="X88" s="222">
        <f t="shared" si="8"/>
        <v>0</v>
      </c>
      <c r="Y88" s="110">
        <f t="shared" si="9"/>
        <v>0</v>
      </c>
      <c r="Z88" s="235" t="str">
        <f t="shared" si="10"/>
        <v/>
      </c>
      <c r="AA88" s="240" t="b">
        <f t="shared" si="11"/>
        <v>0</v>
      </c>
      <c r="AB88" s="235">
        <f t="shared" si="12"/>
        <v>0</v>
      </c>
      <c r="AC88" s="235">
        <f>IF('Member Info'!N85="",1,"")</f>
        <v>1</v>
      </c>
      <c r="AD88" s="243" t="e">
        <f t="shared" si="13"/>
        <v>#VALUE!</v>
      </c>
      <c r="AE88" s="130" t="str">
        <f t="shared" si="0"/>
        <v/>
      </c>
      <c r="AF88" s="124">
        <f t="shared" si="14"/>
        <v>1</v>
      </c>
      <c r="AG88" s="124" t="str">
        <f>IF('Member Info'!N85&lt;&gt;"",IF(AND('Member Info'!N85&lt;=$U$1,'Member Info'!N85&gt;=$T$1),1,0),"")</f>
        <v/>
      </c>
      <c r="AI88" s="124" t="b">
        <f t="shared" si="15"/>
        <v>0</v>
      </c>
      <c r="AJ88" s="124">
        <f t="shared" si="16"/>
        <v>0</v>
      </c>
      <c r="AL88" s="124">
        <f t="shared" si="17"/>
        <v>0</v>
      </c>
      <c r="AM88" s="124">
        <f>IF('Member Info'!F85&gt;$T$1,1,0)</f>
        <v>0</v>
      </c>
      <c r="AN88" s="124" t="b">
        <f>IF(ISERROR(T88),ERROR.TYPE(#REF!)=ERROR.TYPE(T88),FALSE)</f>
        <v>0</v>
      </c>
      <c r="AO88" s="124" t="b">
        <f>IF(ISERROR(U88),ERROR.TYPE(#REF!)=ERROR.TYPE(U88),FALSE)</f>
        <v>0</v>
      </c>
      <c r="AP88" s="124">
        <f>IF('Member Info'!F85&gt;'GP1 April 25'!$U$1,1,0)</f>
        <v>0</v>
      </c>
      <c r="AQ88" s="124">
        <f t="shared" si="18"/>
        <v>0</v>
      </c>
      <c r="AR88" s="124">
        <f t="shared" si="19"/>
        <v>0</v>
      </c>
      <c r="AS88" s="124">
        <f t="shared" si="20"/>
        <v>1</v>
      </c>
    </row>
    <row r="89" spans="1:45" x14ac:dyDescent="0.25">
      <c r="A89" s="4">
        <v>58</v>
      </c>
      <c r="B89" s="164">
        <f>'Member Info'!D86</f>
        <v>0</v>
      </c>
      <c r="C89" s="164">
        <f>'Member Info'!E86</f>
        <v>0</v>
      </c>
      <c r="D89" s="164" t="str">
        <f>'Member Info'!G86</f>
        <v/>
      </c>
      <c r="E89" s="165">
        <f>'Member Info'!B86</f>
        <v>0</v>
      </c>
      <c r="F89" s="242"/>
      <c r="G89" s="166" t="str">
        <f>IF(E89=0,"",('Member Info'!K86+'Member Info'!L86))</f>
        <v/>
      </c>
      <c r="H89" s="419"/>
      <c r="I89" s="419"/>
      <c r="J89" s="26"/>
      <c r="K89" s="26"/>
      <c r="L89" s="384" t="str">
        <f>IF(E89=0,"",IF('Member Info'!F86&gt;$U$1,CONCATENATE("Joined with practice on ", TEXT('Member Info'!F86, "DD/MM/YYYY")),IF('Member Info'!N86&lt;&gt;"",IF('Member Info'!N86&lt;$T$1,CONCATENATE("Left Scheme on ", TEXT('Member Info'!N86, "DD/MM/YYYY")),IF(OR(G89="",G89=0),"Error Detected, No rate entered",IF(E89=0,"",IF(F89="","Error Detected, No Pensionable pay",IF(AS89=1,"No Part Time Status Entered",IF(AR89=1,"No Part Time Hours Entered",IF(ISERROR(AD89)," Unknown Values entered.",IF(V89+W89&lt;1,"Acceptable",IF(T89+U89=200, "No Contributions Entered", IF(M89="","Error Detected, Choose reason&gt;",IF(Z89="1",IF(V89=1,"Please Enter Deemed Pensionable Pay","Add Any Relevant Details Above"),"Please Give Details Above"))))))))))),IF(OR(G89="",G89=0),"Error Detected, No rate entered",IF(E89=0,"",IF(F89="","Error Detected, No Pensionable pay",IF(AS89=1,"No Part Time Status Entered",IF(AR89=1,"No Part Time Hours Entered",IF(ISERROR(AD89)," Unknown Values entered.",IF(V89+W89&lt;1,"Acceptable",IF(T89+U89=200, "No Contributions Entered", IF(M89="","Error Detected, Choose reason&gt;",IF(Z89="1",IF(V89=1,"Please Enter Deemed Pensionable Pay","Add relevant Details Above"),"Please give details Above")))))))))))))</f>
        <v/>
      </c>
      <c r="M89" s="260"/>
      <c r="N89" s="91"/>
      <c r="O89" s="91" t="str">
        <f t="shared" si="1"/>
        <v/>
      </c>
      <c r="P89" s="94">
        <f t="shared" si="2"/>
        <v>0</v>
      </c>
      <c r="Q89" s="94">
        <f t="shared" si="2"/>
        <v>0</v>
      </c>
      <c r="R89" s="218">
        <f>(ROUND((F89/100*'Member Info'!$W$2), 2))</f>
        <v>0</v>
      </c>
      <c r="S89" s="218" t="e">
        <f t="shared" si="3"/>
        <v>#VALUE!</v>
      </c>
      <c r="T89" s="218" t="str">
        <f t="shared" si="4"/>
        <v/>
      </c>
      <c r="U89" s="227" t="str">
        <f t="shared" si="5"/>
        <v/>
      </c>
      <c r="V89" s="228" t="str">
        <f t="shared" si="6"/>
        <v/>
      </c>
      <c r="W89" s="228" t="str">
        <f t="shared" si="7"/>
        <v/>
      </c>
      <c r="X89" s="222">
        <f t="shared" si="8"/>
        <v>0</v>
      </c>
      <c r="Y89" s="110">
        <f t="shared" si="9"/>
        <v>0</v>
      </c>
      <c r="Z89" s="235" t="str">
        <f t="shared" si="10"/>
        <v/>
      </c>
      <c r="AA89" s="240" t="b">
        <f t="shared" si="11"/>
        <v>0</v>
      </c>
      <c r="AB89" s="235">
        <f t="shared" si="12"/>
        <v>0</v>
      </c>
      <c r="AC89" s="235">
        <f>IF('Member Info'!N86="",1,"")</f>
        <v>1</v>
      </c>
      <c r="AD89" s="243" t="e">
        <f t="shared" si="13"/>
        <v>#VALUE!</v>
      </c>
      <c r="AE89" s="130" t="str">
        <f t="shared" si="0"/>
        <v/>
      </c>
      <c r="AF89" s="124">
        <f t="shared" si="14"/>
        <v>1</v>
      </c>
      <c r="AG89" s="124" t="str">
        <f>IF('Member Info'!N86&lt;&gt;"",IF(AND('Member Info'!N86&lt;=$U$1,'Member Info'!N86&gt;=$T$1),1,0),"")</f>
        <v/>
      </c>
      <c r="AI89" s="124" t="b">
        <f t="shared" si="15"/>
        <v>0</v>
      </c>
      <c r="AJ89" s="124">
        <f t="shared" si="16"/>
        <v>0</v>
      </c>
      <c r="AL89" s="124">
        <f t="shared" si="17"/>
        <v>0</v>
      </c>
      <c r="AM89" s="124">
        <f>IF('Member Info'!F86&gt;$T$1,1,0)</f>
        <v>0</v>
      </c>
      <c r="AN89" s="124" t="b">
        <f>IF(ISERROR(T89),ERROR.TYPE(#REF!)=ERROR.TYPE(T89),FALSE)</f>
        <v>0</v>
      </c>
      <c r="AO89" s="124" t="b">
        <f>IF(ISERROR(U89),ERROR.TYPE(#REF!)=ERROR.TYPE(U89),FALSE)</f>
        <v>0</v>
      </c>
      <c r="AP89" s="124">
        <f>IF('Member Info'!F86&gt;'GP1 April 25'!$U$1,1,0)</f>
        <v>0</v>
      </c>
      <c r="AQ89" s="124">
        <f t="shared" si="18"/>
        <v>0</v>
      </c>
      <c r="AR89" s="124">
        <f t="shared" si="19"/>
        <v>0</v>
      </c>
      <c r="AS89" s="124">
        <f t="shared" si="20"/>
        <v>1</v>
      </c>
    </row>
    <row r="90" spans="1:45" x14ac:dyDescent="0.25">
      <c r="A90" s="4">
        <v>59</v>
      </c>
      <c r="B90" s="164">
        <f>'Member Info'!D87</f>
        <v>0</v>
      </c>
      <c r="C90" s="164">
        <f>'Member Info'!E87</f>
        <v>0</v>
      </c>
      <c r="D90" s="164" t="str">
        <f>'Member Info'!G87</f>
        <v/>
      </c>
      <c r="E90" s="165">
        <f>'Member Info'!B87</f>
        <v>0</v>
      </c>
      <c r="F90" s="242"/>
      <c r="G90" s="166" t="str">
        <f>IF(E90=0,"",('Member Info'!K87+'Member Info'!L87))</f>
        <v/>
      </c>
      <c r="H90" s="419"/>
      <c r="I90" s="419"/>
      <c r="J90" s="26"/>
      <c r="K90" s="26"/>
      <c r="L90" s="384" t="str">
        <f>IF(E90=0,"",IF('Member Info'!F87&gt;$U$1,CONCATENATE("Joined with practice on ", TEXT('Member Info'!F87, "DD/MM/YYYY")),IF('Member Info'!N87&lt;&gt;"",IF('Member Info'!N87&lt;$T$1,CONCATENATE("Left Scheme on ", TEXT('Member Info'!N87, "DD/MM/YYYY")),IF(OR(G90="",G90=0),"Error Detected, No rate entered",IF(E90=0,"",IF(F90="","Error Detected, No Pensionable pay",IF(AS90=1,"No Part Time Status Entered",IF(AR90=1,"No Part Time Hours Entered",IF(ISERROR(AD90)," Unknown Values entered.",IF(V90+W90&lt;1,"Acceptable",IF(T90+U90=200, "No Contributions Entered", IF(M90="","Error Detected, Choose reason&gt;",IF(Z90="1",IF(V90=1,"Please Enter Deemed Pensionable Pay","Add Any Relevant Details Above"),"Please Give Details Above"))))))))))),IF(OR(G90="",G90=0),"Error Detected, No rate entered",IF(E90=0,"",IF(F90="","Error Detected, No Pensionable pay",IF(AS90=1,"No Part Time Status Entered",IF(AR90=1,"No Part Time Hours Entered",IF(ISERROR(AD90)," Unknown Values entered.",IF(V90+W90&lt;1,"Acceptable",IF(T90+U90=200, "No Contributions Entered", IF(M90="","Error Detected, Choose reason&gt;",IF(Z90="1",IF(V90=1,"Please Enter Deemed Pensionable Pay","Add relevant Details Above"),"Please give details Above")))))))))))))</f>
        <v/>
      </c>
      <c r="M90" s="260"/>
      <c r="N90" s="91"/>
      <c r="O90" s="91" t="str">
        <f t="shared" si="1"/>
        <v/>
      </c>
      <c r="P90" s="94">
        <f t="shared" si="2"/>
        <v>0</v>
      </c>
      <c r="Q90" s="94">
        <f t="shared" si="2"/>
        <v>0</v>
      </c>
      <c r="R90" s="218">
        <f>(ROUND((F90/100*'Member Info'!$W$2), 2))</f>
        <v>0</v>
      </c>
      <c r="S90" s="218" t="e">
        <f t="shared" si="3"/>
        <v>#VALUE!</v>
      </c>
      <c r="T90" s="218" t="str">
        <f t="shared" si="4"/>
        <v/>
      </c>
      <c r="U90" s="227" t="str">
        <f t="shared" si="5"/>
        <v/>
      </c>
      <c r="V90" s="228" t="str">
        <f t="shared" si="6"/>
        <v/>
      </c>
      <c r="W90" s="228" t="str">
        <f t="shared" si="7"/>
        <v/>
      </c>
      <c r="X90" s="222">
        <f t="shared" si="8"/>
        <v>0</v>
      </c>
      <c r="Y90" s="110">
        <f t="shared" si="9"/>
        <v>0</v>
      </c>
      <c r="Z90" s="235" t="str">
        <f t="shared" si="10"/>
        <v/>
      </c>
      <c r="AA90" s="240" t="b">
        <f t="shared" si="11"/>
        <v>0</v>
      </c>
      <c r="AB90" s="235">
        <f t="shared" si="12"/>
        <v>0</v>
      </c>
      <c r="AC90" s="235">
        <f>IF('Member Info'!N87="",1,"")</f>
        <v>1</v>
      </c>
      <c r="AD90" s="243" t="e">
        <f t="shared" si="13"/>
        <v>#VALUE!</v>
      </c>
      <c r="AE90" s="130" t="str">
        <f t="shared" si="0"/>
        <v/>
      </c>
      <c r="AF90" s="124">
        <f t="shared" si="14"/>
        <v>1</v>
      </c>
      <c r="AG90" s="124" t="str">
        <f>IF('Member Info'!N87&lt;&gt;"",IF(AND('Member Info'!N87&lt;=$U$1,'Member Info'!N87&gt;=$T$1),1,0),"")</f>
        <v/>
      </c>
      <c r="AI90" s="124" t="b">
        <f t="shared" si="15"/>
        <v>0</v>
      </c>
      <c r="AJ90" s="124">
        <f t="shared" si="16"/>
        <v>0</v>
      </c>
      <c r="AL90" s="124">
        <f t="shared" si="17"/>
        <v>0</v>
      </c>
      <c r="AM90" s="124">
        <f>IF('Member Info'!F87&gt;$T$1,1,0)</f>
        <v>0</v>
      </c>
      <c r="AN90" s="124" t="b">
        <f>IF(ISERROR(T90),ERROR.TYPE(#REF!)=ERROR.TYPE(T90),FALSE)</f>
        <v>0</v>
      </c>
      <c r="AO90" s="124" t="b">
        <f>IF(ISERROR(U90),ERROR.TYPE(#REF!)=ERROR.TYPE(U90),FALSE)</f>
        <v>0</v>
      </c>
      <c r="AP90" s="124">
        <f>IF('Member Info'!F87&gt;'GP1 April 25'!$U$1,1,0)</f>
        <v>0</v>
      </c>
      <c r="AQ90" s="124">
        <f t="shared" si="18"/>
        <v>0</v>
      </c>
      <c r="AR90" s="124">
        <f t="shared" si="19"/>
        <v>0</v>
      </c>
      <c r="AS90" s="124">
        <f t="shared" si="20"/>
        <v>1</v>
      </c>
    </row>
    <row r="91" spans="1:45" x14ac:dyDescent="0.25">
      <c r="A91" s="4">
        <v>60</v>
      </c>
      <c r="B91" s="164">
        <f>'Member Info'!D88</f>
        <v>0</v>
      </c>
      <c r="C91" s="164">
        <f>'Member Info'!E88</f>
        <v>0</v>
      </c>
      <c r="D91" s="164" t="str">
        <f>'Member Info'!G88</f>
        <v/>
      </c>
      <c r="E91" s="165">
        <f>'Member Info'!B88</f>
        <v>0</v>
      </c>
      <c r="F91" s="242"/>
      <c r="G91" s="166" t="str">
        <f>IF(E91=0,"",('Member Info'!K88+'Member Info'!L88))</f>
        <v/>
      </c>
      <c r="H91" s="419"/>
      <c r="I91" s="419"/>
      <c r="J91" s="26"/>
      <c r="K91" s="26"/>
      <c r="L91" s="384" t="str">
        <f>IF(E91=0,"",IF('Member Info'!F88&gt;$U$1,CONCATENATE("Joined with practice on ", TEXT('Member Info'!F88, "DD/MM/YYYY")),IF('Member Info'!N88&lt;&gt;"",IF('Member Info'!N88&lt;$T$1,CONCATENATE("Left Scheme on ", TEXT('Member Info'!N88, "DD/MM/YYYY")),IF(OR(G91="",G91=0),"Error Detected, No rate entered",IF(E91=0,"",IF(F91="","Error Detected, No Pensionable pay",IF(AS91=1,"No Part Time Status Entered",IF(AR91=1,"No Part Time Hours Entered",IF(ISERROR(AD91)," Unknown Values entered.",IF(V91+W91&lt;1,"Acceptable",IF(T91+U91=200, "No Contributions Entered", IF(M91="","Error Detected, Choose reason&gt;",IF(Z91="1",IF(V91=1,"Please Enter Deemed Pensionable Pay","Add Any Relevant Details Above"),"Please Give Details Above"))))))))))),IF(OR(G91="",G91=0),"Error Detected, No rate entered",IF(E91=0,"",IF(F91="","Error Detected, No Pensionable pay",IF(AS91=1,"No Part Time Status Entered",IF(AR91=1,"No Part Time Hours Entered",IF(ISERROR(AD91)," Unknown Values entered.",IF(V91+W91&lt;1,"Acceptable",IF(T91+U91=200, "No Contributions Entered", IF(M91="","Error Detected, Choose reason&gt;",IF(Z91="1",IF(V91=1,"Please Enter Deemed Pensionable Pay","Add relevant Details Above"),"Please give details Above")))))))))))))</f>
        <v/>
      </c>
      <c r="M91" s="260"/>
      <c r="N91" s="91"/>
      <c r="O91" s="91" t="str">
        <f t="shared" si="1"/>
        <v/>
      </c>
      <c r="P91" s="94">
        <f t="shared" si="2"/>
        <v>0</v>
      </c>
      <c r="Q91" s="94">
        <f t="shared" si="2"/>
        <v>0</v>
      </c>
      <c r="R91" s="218">
        <f>(ROUND((F91/100*'Member Info'!$W$2), 2))</f>
        <v>0</v>
      </c>
      <c r="S91" s="218" t="e">
        <f t="shared" si="3"/>
        <v>#VALUE!</v>
      </c>
      <c r="T91" s="218" t="str">
        <f t="shared" si="4"/>
        <v/>
      </c>
      <c r="U91" s="227" t="str">
        <f t="shared" si="5"/>
        <v/>
      </c>
      <c r="V91" s="228" t="str">
        <f t="shared" si="6"/>
        <v/>
      </c>
      <c r="W91" s="228" t="str">
        <f t="shared" si="7"/>
        <v/>
      </c>
      <c r="X91" s="222">
        <f t="shared" si="8"/>
        <v>0</v>
      </c>
      <c r="Y91" s="110">
        <f t="shared" si="9"/>
        <v>0</v>
      </c>
      <c r="Z91" s="235" t="str">
        <f t="shared" si="10"/>
        <v/>
      </c>
      <c r="AA91" s="240" t="b">
        <f t="shared" si="11"/>
        <v>0</v>
      </c>
      <c r="AB91" s="235">
        <f t="shared" si="12"/>
        <v>0</v>
      </c>
      <c r="AC91" s="235">
        <f>IF('Member Info'!N88="",1,"")</f>
        <v>1</v>
      </c>
      <c r="AD91" s="243" t="e">
        <f t="shared" si="13"/>
        <v>#VALUE!</v>
      </c>
      <c r="AE91" s="130" t="str">
        <f t="shared" si="0"/>
        <v/>
      </c>
      <c r="AF91" s="124">
        <f t="shared" si="14"/>
        <v>1</v>
      </c>
      <c r="AG91" s="124" t="str">
        <f>IF('Member Info'!N88&lt;&gt;"",IF(AND('Member Info'!N88&lt;=$U$1,'Member Info'!N88&gt;=$T$1),1,0),"")</f>
        <v/>
      </c>
      <c r="AI91" s="124" t="b">
        <f t="shared" si="15"/>
        <v>0</v>
      </c>
      <c r="AJ91" s="124">
        <f t="shared" si="16"/>
        <v>0</v>
      </c>
      <c r="AL91" s="124">
        <f t="shared" si="17"/>
        <v>0</v>
      </c>
      <c r="AM91" s="124">
        <f>IF('Member Info'!F88&gt;$T$1,1,0)</f>
        <v>0</v>
      </c>
      <c r="AN91" s="124" t="b">
        <f>IF(ISERROR(T91),ERROR.TYPE(#REF!)=ERROR.TYPE(T91),FALSE)</f>
        <v>0</v>
      </c>
      <c r="AO91" s="124" t="b">
        <f>IF(ISERROR(U91),ERROR.TYPE(#REF!)=ERROR.TYPE(U91),FALSE)</f>
        <v>0</v>
      </c>
      <c r="AP91" s="124">
        <f>IF('Member Info'!F88&gt;'GP1 April 25'!$U$1,1,0)</f>
        <v>0</v>
      </c>
      <c r="AQ91" s="124">
        <f t="shared" si="18"/>
        <v>0</v>
      </c>
      <c r="AR91" s="124">
        <f t="shared" si="19"/>
        <v>0</v>
      </c>
      <c r="AS91" s="124">
        <f t="shared" si="20"/>
        <v>1</v>
      </c>
    </row>
    <row r="92" spans="1:45" x14ac:dyDescent="0.25">
      <c r="A92" s="4">
        <v>61</v>
      </c>
      <c r="B92" s="164">
        <f>'Member Info'!D89</f>
        <v>0</v>
      </c>
      <c r="C92" s="164">
        <f>'Member Info'!E89</f>
        <v>0</v>
      </c>
      <c r="D92" s="164" t="str">
        <f>'Member Info'!G89</f>
        <v/>
      </c>
      <c r="E92" s="165">
        <f>'Member Info'!B89</f>
        <v>0</v>
      </c>
      <c r="F92" s="242"/>
      <c r="G92" s="166" t="str">
        <f>IF(E92=0,"",('Member Info'!K89+'Member Info'!L89))</f>
        <v/>
      </c>
      <c r="H92" s="419"/>
      <c r="I92" s="419"/>
      <c r="J92" s="26"/>
      <c r="K92" s="26"/>
      <c r="L92" s="384" t="str">
        <f>IF(E92=0,"",IF('Member Info'!F89&gt;$U$1,CONCATENATE("Joined with practice on ", TEXT('Member Info'!F89, "DD/MM/YYYY")),IF('Member Info'!N89&lt;&gt;"",IF('Member Info'!N89&lt;$T$1,CONCATENATE("Left Scheme on ", TEXT('Member Info'!N89, "DD/MM/YYYY")),IF(OR(G92="",G92=0),"Error Detected, No rate entered",IF(E92=0,"",IF(F92="","Error Detected, No Pensionable pay",IF(AS92=1,"No Part Time Status Entered",IF(AR92=1,"No Part Time Hours Entered",IF(ISERROR(AD92)," Unknown Values entered.",IF(V92+W92&lt;1,"Acceptable",IF(T92+U92=200, "No Contributions Entered", IF(M92="","Error Detected, Choose reason&gt;",IF(Z92="1",IF(V92=1,"Please Enter Deemed Pensionable Pay","Add Any Relevant Details Above"),"Please Give Details Above"))))))))))),IF(OR(G92="",G92=0),"Error Detected, No rate entered",IF(E92=0,"",IF(F92="","Error Detected, No Pensionable pay",IF(AS92=1,"No Part Time Status Entered",IF(AR92=1,"No Part Time Hours Entered",IF(ISERROR(AD92)," Unknown Values entered.",IF(V92+W92&lt;1,"Acceptable",IF(T92+U92=200, "No Contributions Entered", IF(M92="","Error Detected, Choose reason&gt;",IF(Z92="1",IF(V92=1,"Please Enter Deemed Pensionable Pay","Add relevant Details Above"),"Please give details Above")))))))))))))</f>
        <v/>
      </c>
      <c r="M92" s="260"/>
      <c r="N92" s="91"/>
      <c r="O92" s="91" t="str">
        <f t="shared" si="1"/>
        <v/>
      </c>
      <c r="P92" s="94">
        <f t="shared" si="2"/>
        <v>0</v>
      </c>
      <c r="Q92" s="94">
        <f t="shared" si="2"/>
        <v>0</v>
      </c>
      <c r="R92" s="218">
        <f>(ROUND((F92/100*'Member Info'!$W$2), 2))</f>
        <v>0</v>
      </c>
      <c r="S92" s="218" t="e">
        <f t="shared" si="3"/>
        <v>#VALUE!</v>
      </c>
      <c r="T92" s="218" t="str">
        <f t="shared" si="4"/>
        <v/>
      </c>
      <c r="U92" s="227" t="str">
        <f t="shared" si="5"/>
        <v/>
      </c>
      <c r="V92" s="228" t="str">
        <f t="shared" si="6"/>
        <v/>
      </c>
      <c r="W92" s="228" t="str">
        <f t="shared" si="7"/>
        <v/>
      </c>
      <c r="X92" s="222">
        <f t="shared" si="8"/>
        <v>0</v>
      </c>
      <c r="Y92" s="110">
        <f t="shared" si="9"/>
        <v>0</v>
      </c>
      <c r="Z92" s="235" t="str">
        <f t="shared" si="10"/>
        <v/>
      </c>
      <c r="AA92" s="240" t="b">
        <f t="shared" si="11"/>
        <v>0</v>
      </c>
      <c r="AB92" s="235">
        <f t="shared" si="12"/>
        <v>0</v>
      </c>
      <c r="AC92" s="235">
        <f>IF('Member Info'!N89="",1,"")</f>
        <v>1</v>
      </c>
      <c r="AD92" s="243" t="e">
        <f t="shared" si="13"/>
        <v>#VALUE!</v>
      </c>
      <c r="AE92" s="130" t="str">
        <f t="shared" si="0"/>
        <v/>
      </c>
      <c r="AF92" s="124">
        <f t="shared" si="14"/>
        <v>1</v>
      </c>
      <c r="AG92" s="124" t="str">
        <f>IF('Member Info'!N89&lt;&gt;"",IF(AND('Member Info'!N89&lt;=$U$1,'Member Info'!N89&gt;=$T$1),1,0),"")</f>
        <v/>
      </c>
      <c r="AI92" s="124" t="b">
        <f t="shared" si="15"/>
        <v>0</v>
      </c>
      <c r="AJ92" s="124">
        <f t="shared" si="16"/>
        <v>0</v>
      </c>
      <c r="AL92" s="124">
        <f t="shared" si="17"/>
        <v>0</v>
      </c>
      <c r="AM92" s="124">
        <f>IF('Member Info'!F89&gt;$T$1,1,0)</f>
        <v>0</v>
      </c>
      <c r="AN92" s="124" t="b">
        <f>IF(ISERROR(T92),ERROR.TYPE(#REF!)=ERROR.TYPE(T92),FALSE)</f>
        <v>0</v>
      </c>
      <c r="AO92" s="124" t="b">
        <f>IF(ISERROR(U92),ERROR.TYPE(#REF!)=ERROR.TYPE(U92),FALSE)</f>
        <v>0</v>
      </c>
      <c r="AP92" s="124">
        <f>IF('Member Info'!F89&gt;'GP1 April 25'!$U$1,1,0)</f>
        <v>0</v>
      </c>
      <c r="AQ92" s="124">
        <f t="shared" si="18"/>
        <v>0</v>
      </c>
      <c r="AR92" s="124">
        <f t="shared" si="19"/>
        <v>0</v>
      </c>
      <c r="AS92" s="124">
        <f t="shared" si="20"/>
        <v>1</v>
      </c>
    </row>
    <row r="93" spans="1:45" x14ac:dyDescent="0.25">
      <c r="A93" s="4">
        <v>62</v>
      </c>
      <c r="B93" s="164">
        <f>'Member Info'!D90</f>
        <v>0</v>
      </c>
      <c r="C93" s="164">
        <f>'Member Info'!E90</f>
        <v>0</v>
      </c>
      <c r="D93" s="164" t="str">
        <f>'Member Info'!G90</f>
        <v/>
      </c>
      <c r="E93" s="165">
        <f>'Member Info'!B90</f>
        <v>0</v>
      </c>
      <c r="F93" s="242"/>
      <c r="G93" s="166" t="str">
        <f>IF(E93=0,"",('Member Info'!K90+'Member Info'!L90))</f>
        <v/>
      </c>
      <c r="H93" s="419"/>
      <c r="I93" s="419"/>
      <c r="J93" s="26"/>
      <c r="K93" s="26"/>
      <c r="L93" s="384" t="str">
        <f>IF(E93=0,"",IF('Member Info'!F90&gt;$U$1,CONCATENATE("Joined with practice on ", TEXT('Member Info'!F90, "DD/MM/YYYY")),IF('Member Info'!N90&lt;&gt;"",IF('Member Info'!N90&lt;$T$1,CONCATENATE("Left Scheme on ", TEXT('Member Info'!N90, "DD/MM/YYYY")),IF(OR(G93="",G93=0),"Error Detected, No rate entered",IF(E93=0,"",IF(F93="","Error Detected, No Pensionable pay",IF(AS93=1,"No Part Time Status Entered",IF(AR93=1,"No Part Time Hours Entered",IF(ISERROR(AD93)," Unknown Values entered.",IF(V93+W93&lt;1,"Acceptable",IF(T93+U93=200, "No Contributions Entered", IF(M93="","Error Detected, Choose reason&gt;",IF(Z93="1",IF(V93=1,"Please Enter Deemed Pensionable Pay","Add Any Relevant Details Above"),"Please Give Details Above"))))))))))),IF(OR(G93="",G93=0),"Error Detected, No rate entered",IF(E93=0,"",IF(F93="","Error Detected, No Pensionable pay",IF(AS93=1,"No Part Time Status Entered",IF(AR93=1,"No Part Time Hours Entered",IF(ISERROR(AD93)," Unknown Values entered.",IF(V93+W93&lt;1,"Acceptable",IF(T93+U93=200, "No Contributions Entered", IF(M93="","Error Detected, Choose reason&gt;",IF(Z93="1",IF(V93=1,"Please Enter Deemed Pensionable Pay","Add relevant Details Above"),"Please give details Above")))))))))))))</f>
        <v/>
      </c>
      <c r="M93" s="260"/>
      <c r="N93" s="91"/>
      <c r="O93" s="91" t="str">
        <f t="shared" si="1"/>
        <v/>
      </c>
      <c r="P93" s="94">
        <f t="shared" si="2"/>
        <v>0</v>
      </c>
      <c r="Q93" s="94">
        <f t="shared" si="2"/>
        <v>0</v>
      </c>
      <c r="R93" s="218">
        <f>(ROUND((F93/100*'Member Info'!$W$2), 2))</f>
        <v>0</v>
      </c>
      <c r="S93" s="218" t="e">
        <f t="shared" si="3"/>
        <v>#VALUE!</v>
      </c>
      <c r="T93" s="218" t="str">
        <f t="shared" si="4"/>
        <v/>
      </c>
      <c r="U93" s="227" t="str">
        <f t="shared" si="5"/>
        <v/>
      </c>
      <c r="V93" s="228" t="str">
        <f t="shared" si="6"/>
        <v/>
      </c>
      <c r="W93" s="228" t="str">
        <f t="shared" si="7"/>
        <v/>
      </c>
      <c r="X93" s="222">
        <f t="shared" si="8"/>
        <v>0</v>
      </c>
      <c r="Y93" s="110">
        <f t="shared" si="9"/>
        <v>0</v>
      </c>
      <c r="Z93" s="235" t="str">
        <f t="shared" si="10"/>
        <v/>
      </c>
      <c r="AA93" s="240" t="b">
        <f t="shared" si="11"/>
        <v>0</v>
      </c>
      <c r="AB93" s="235">
        <f t="shared" si="12"/>
        <v>0</v>
      </c>
      <c r="AC93" s="235">
        <f>IF('Member Info'!N90="",1,"")</f>
        <v>1</v>
      </c>
      <c r="AD93" s="243" t="e">
        <f t="shared" si="13"/>
        <v>#VALUE!</v>
      </c>
      <c r="AE93" s="130" t="str">
        <f t="shared" si="0"/>
        <v/>
      </c>
      <c r="AF93" s="124">
        <f t="shared" si="14"/>
        <v>1</v>
      </c>
      <c r="AG93" s="124" t="str">
        <f>IF('Member Info'!N90&lt;&gt;"",IF(AND('Member Info'!N90&lt;=$U$1,'Member Info'!N90&gt;=$T$1),1,0),"")</f>
        <v/>
      </c>
      <c r="AI93" s="124" t="b">
        <f t="shared" si="15"/>
        <v>0</v>
      </c>
      <c r="AJ93" s="124">
        <f t="shared" si="16"/>
        <v>0</v>
      </c>
      <c r="AL93" s="124">
        <f t="shared" si="17"/>
        <v>0</v>
      </c>
      <c r="AM93" s="124">
        <f>IF('Member Info'!F90&gt;$T$1,1,0)</f>
        <v>0</v>
      </c>
      <c r="AN93" s="124" t="b">
        <f>IF(ISERROR(T93),ERROR.TYPE(#REF!)=ERROR.TYPE(T93),FALSE)</f>
        <v>0</v>
      </c>
      <c r="AO93" s="124" t="b">
        <f>IF(ISERROR(U93),ERROR.TYPE(#REF!)=ERROR.TYPE(U93),FALSE)</f>
        <v>0</v>
      </c>
      <c r="AP93" s="124">
        <f>IF('Member Info'!F90&gt;'GP1 April 25'!$U$1,1,0)</f>
        <v>0</v>
      </c>
      <c r="AQ93" s="124">
        <f t="shared" si="18"/>
        <v>0</v>
      </c>
      <c r="AR93" s="124">
        <f t="shared" si="19"/>
        <v>0</v>
      </c>
      <c r="AS93" s="124">
        <f t="shared" si="20"/>
        <v>1</v>
      </c>
    </row>
    <row r="94" spans="1:45" x14ac:dyDescent="0.25">
      <c r="A94" s="4">
        <v>63</v>
      </c>
      <c r="B94" s="164">
        <f>'Member Info'!D91</f>
        <v>0</v>
      </c>
      <c r="C94" s="164">
        <f>'Member Info'!E91</f>
        <v>0</v>
      </c>
      <c r="D94" s="164" t="str">
        <f>'Member Info'!G91</f>
        <v/>
      </c>
      <c r="E94" s="165">
        <f>'Member Info'!B91</f>
        <v>0</v>
      </c>
      <c r="F94" s="242"/>
      <c r="G94" s="166" t="str">
        <f>IF(E94=0,"",('Member Info'!K91+'Member Info'!L91))</f>
        <v/>
      </c>
      <c r="H94" s="419"/>
      <c r="I94" s="419"/>
      <c r="J94" s="26"/>
      <c r="K94" s="26"/>
      <c r="L94" s="384" t="str">
        <f>IF(E94=0,"",IF('Member Info'!F91&gt;$U$1,CONCATENATE("Joined with practice on ", TEXT('Member Info'!F91, "DD/MM/YYYY")),IF('Member Info'!N91&lt;&gt;"",IF('Member Info'!N91&lt;$T$1,CONCATENATE("Left Scheme on ", TEXT('Member Info'!N91, "DD/MM/YYYY")),IF(OR(G94="",G94=0),"Error Detected, No rate entered",IF(E94=0,"",IF(F94="","Error Detected, No Pensionable pay",IF(AS94=1,"No Part Time Status Entered",IF(AR94=1,"No Part Time Hours Entered",IF(ISERROR(AD94)," Unknown Values entered.",IF(V94+W94&lt;1,"Acceptable",IF(T94+U94=200, "No Contributions Entered", IF(M94="","Error Detected, Choose reason&gt;",IF(Z94="1",IF(V94=1,"Please Enter Deemed Pensionable Pay","Add Any Relevant Details Above"),"Please Give Details Above"))))))))))),IF(OR(G94="",G94=0),"Error Detected, No rate entered",IF(E94=0,"",IF(F94="","Error Detected, No Pensionable pay",IF(AS94=1,"No Part Time Status Entered",IF(AR94=1,"No Part Time Hours Entered",IF(ISERROR(AD94)," Unknown Values entered.",IF(V94+W94&lt;1,"Acceptable",IF(T94+U94=200, "No Contributions Entered", IF(M94="","Error Detected, Choose reason&gt;",IF(Z94="1",IF(V94=1,"Please Enter Deemed Pensionable Pay","Add relevant Details Above"),"Please give details Above")))))))))))))</f>
        <v/>
      </c>
      <c r="M94" s="260"/>
      <c r="N94" s="91"/>
      <c r="O94" s="91" t="str">
        <f t="shared" si="1"/>
        <v/>
      </c>
      <c r="P94" s="94">
        <f t="shared" si="2"/>
        <v>0</v>
      </c>
      <c r="Q94" s="94">
        <f t="shared" si="2"/>
        <v>0</v>
      </c>
      <c r="R94" s="218">
        <f>(ROUND((F94/100*'Member Info'!$W$2), 2))</f>
        <v>0</v>
      </c>
      <c r="S94" s="218" t="e">
        <f t="shared" si="3"/>
        <v>#VALUE!</v>
      </c>
      <c r="T94" s="218" t="str">
        <f t="shared" si="4"/>
        <v/>
      </c>
      <c r="U94" s="227" t="str">
        <f t="shared" si="5"/>
        <v/>
      </c>
      <c r="V94" s="228" t="str">
        <f t="shared" si="6"/>
        <v/>
      </c>
      <c r="W94" s="228" t="str">
        <f t="shared" si="7"/>
        <v/>
      </c>
      <c r="X94" s="222">
        <f t="shared" si="8"/>
        <v>0</v>
      </c>
      <c r="Y94" s="110">
        <f t="shared" si="9"/>
        <v>0</v>
      </c>
      <c r="Z94" s="235" t="str">
        <f t="shared" si="10"/>
        <v/>
      </c>
      <c r="AA94" s="240" t="b">
        <f t="shared" si="11"/>
        <v>0</v>
      </c>
      <c r="AB94" s="235">
        <f t="shared" si="12"/>
        <v>0</v>
      </c>
      <c r="AC94" s="235">
        <f>IF('Member Info'!N91="",1,"")</f>
        <v>1</v>
      </c>
      <c r="AD94" s="243" t="e">
        <f t="shared" si="13"/>
        <v>#VALUE!</v>
      </c>
      <c r="AE94" s="130" t="str">
        <f t="shared" si="0"/>
        <v/>
      </c>
      <c r="AF94" s="124">
        <f t="shared" si="14"/>
        <v>1</v>
      </c>
      <c r="AG94" s="124" t="str">
        <f>IF('Member Info'!N91&lt;&gt;"",IF(AND('Member Info'!N91&lt;=$U$1,'Member Info'!N91&gt;=$T$1),1,0),"")</f>
        <v/>
      </c>
      <c r="AI94" s="124" t="b">
        <f t="shared" si="15"/>
        <v>0</v>
      </c>
      <c r="AJ94" s="124">
        <f t="shared" si="16"/>
        <v>0</v>
      </c>
      <c r="AL94" s="124">
        <f t="shared" si="17"/>
        <v>0</v>
      </c>
      <c r="AM94" s="124">
        <f>IF('Member Info'!F91&gt;$T$1,1,0)</f>
        <v>0</v>
      </c>
      <c r="AN94" s="124" t="b">
        <f>IF(ISERROR(T94),ERROR.TYPE(#REF!)=ERROR.TYPE(T94),FALSE)</f>
        <v>0</v>
      </c>
      <c r="AO94" s="124" t="b">
        <f>IF(ISERROR(U94),ERROR.TYPE(#REF!)=ERROR.TYPE(U94),FALSE)</f>
        <v>0</v>
      </c>
      <c r="AP94" s="124">
        <f>IF('Member Info'!F91&gt;'GP1 April 25'!$U$1,1,0)</f>
        <v>0</v>
      </c>
      <c r="AQ94" s="124">
        <f t="shared" si="18"/>
        <v>0</v>
      </c>
      <c r="AR94" s="124">
        <f t="shared" si="19"/>
        <v>0</v>
      </c>
      <c r="AS94" s="124">
        <f t="shared" si="20"/>
        <v>1</v>
      </c>
    </row>
    <row r="95" spans="1:45" x14ac:dyDescent="0.25">
      <c r="A95" s="4">
        <v>64</v>
      </c>
      <c r="B95" s="164">
        <f>'Member Info'!D92</f>
        <v>0</v>
      </c>
      <c r="C95" s="164">
        <f>'Member Info'!E92</f>
        <v>0</v>
      </c>
      <c r="D95" s="164" t="str">
        <f>'Member Info'!G92</f>
        <v/>
      </c>
      <c r="E95" s="165">
        <f>'Member Info'!B92</f>
        <v>0</v>
      </c>
      <c r="F95" s="242"/>
      <c r="G95" s="166" t="str">
        <f>IF(E95=0,"",('Member Info'!K92+'Member Info'!L92))</f>
        <v/>
      </c>
      <c r="H95" s="419"/>
      <c r="I95" s="419"/>
      <c r="J95" s="26"/>
      <c r="K95" s="26"/>
      <c r="L95" s="384" t="str">
        <f>IF(E95=0,"",IF('Member Info'!F92&gt;$U$1,CONCATENATE("Joined with practice on ", TEXT('Member Info'!F92, "DD/MM/YYYY")),IF('Member Info'!N92&lt;&gt;"",IF('Member Info'!N92&lt;$T$1,CONCATENATE("Left Scheme on ", TEXT('Member Info'!N92, "DD/MM/YYYY")),IF(OR(G95="",G95=0),"Error Detected, No rate entered",IF(E95=0,"",IF(F95="","Error Detected, No Pensionable pay",IF(AS95=1,"No Part Time Status Entered",IF(AR95=1,"No Part Time Hours Entered",IF(ISERROR(AD95)," Unknown Values entered.",IF(V95+W95&lt;1,"Acceptable",IF(T95+U95=200, "No Contributions Entered", IF(M95="","Error Detected, Choose reason&gt;",IF(Z95="1",IF(V95=1,"Please Enter Deemed Pensionable Pay","Add Any Relevant Details Above"),"Please Give Details Above"))))))))))),IF(OR(G95="",G95=0),"Error Detected, No rate entered",IF(E95=0,"",IF(F95="","Error Detected, No Pensionable pay",IF(AS95=1,"No Part Time Status Entered",IF(AR95=1,"No Part Time Hours Entered",IF(ISERROR(AD95)," Unknown Values entered.",IF(V95+W95&lt;1,"Acceptable",IF(T95+U95=200, "No Contributions Entered", IF(M95="","Error Detected, Choose reason&gt;",IF(Z95="1",IF(V95=1,"Please Enter Deemed Pensionable Pay","Add relevant Details Above"),"Please give details Above")))))))))))))</f>
        <v/>
      </c>
      <c r="M95" s="260"/>
      <c r="N95" s="91"/>
      <c r="O95" s="91" t="str">
        <f t="shared" si="1"/>
        <v/>
      </c>
      <c r="P95" s="94">
        <f t="shared" si="2"/>
        <v>0</v>
      </c>
      <c r="Q95" s="94">
        <f t="shared" si="2"/>
        <v>0</v>
      </c>
      <c r="R95" s="218">
        <f>(ROUND((F95/100*'Member Info'!$W$2), 2))</f>
        <v>0</v>
      </c>
      <c r="S95" s="218" t="e">
        <f t="shared" si="3"/>
        <v>#VALUE!</v>
      </c>
      <c r="T95" s="218" t="str">
        <f t="shared" si="4"/>
        <v/>
      </c>
      <c r="U95" s="227" t="str">
        <f t="shared" si="5"/>
        <v/>
      </c>
      <c r="V95" s="228" t="str">
        <f t="shared" si="6"/>
        <v/>
      </c>
      <c r="W95" s="228" t="str">
        <f t="shared" si="7"/>
        <v/>
      </c>
      <c r="X95" s="222">
        <f t="shared" si="8"/>
        <v>0</v>
      </c>
      <c r="Y95" s="110">
        <f t="shared" si="9"/>
        <v>0</v>
      </c>
      <c r="Z95" s="235" t="str">
        <f t="shared" si="10"/>
        <v/>
      </c>
      <c r="AA95" s="240" t="b">
        <f t="shared" si="11"/>
        <v>0</v>
      </c>
      <c r="AB95" s="235">
        <f t="shared" si="12"/>
        <v>0</v>
      </c>
      <c r="AC95" s="235">
        <f>IF('Member Info'!N92="",1,"")</f>
        <v>1</v>
      </c>
      <c r="AD95" s="243" t="e">
        <f t="shared" si="13"/>
        <v>#VALUE!</v>
      </c>
      <c r="AE95" s="130" t="str">
        <f t="shared" si="0"/>
        <v/>
      </c>
      <c r="AF95" s="124">
        <f t="shared" si="14"/>
        <v>1</v>
      </c>
      <c r="AG95" s="124" t="str">
        <f>IF('Member Info'!N92&lt;&gt;"",IF(AND('Member Info'!N92&lt;=$U$1,'Member Info'!N92&gt;=$T$1),1,0),"")</f>
        <v/>
      </c>
      <c r="AI95" s="124" t="b">
        <f t="shared" si="15"/>
        <v>0</v>
      </c>
      <c r="AJ95" s="124">
        <f t="shared" si="16"/>
        <v>0</v>
      </c>
      <c r="AL95" s="124">
        <f t="shared" si="17"/>
        <v>0</v>
      </c>
      <c r="AM95" s="124">
        <f>IF('Member Info'!F92&gt;$T$1,1,0)</f>
        <v>0</v>
      </c>
      <c r="AN95" s="124" t="b">
        <f>IF(ISERROR(T95),ERROR.TYPE(#REF!)=ERROR.TYPE(T95),FALSE)</f>
        <v>0</v>
      </c>
      <c r="AO95" s="124" t="b">
        <f>IF(ISERROR(U95),ERROR.TYPE(#REF!)=ERROR.TYPE(U95),FALSE)</f>
        <v>0</v>
      </c>
      <c r="AP95" s="124">
        <f>IF('Member Info'!F92&gt;'GP1 April 25'!$U$1,1,0)</f>
        <v>0</v>
      </c>
      <c r="AQ95" s="124">
        <f t="shared" si="18"/>
        <v>0</v>
      </c>
      <c r="AR95" s="124">
        <f t="shared" si="19"/>
        <v>0</v>
      </c>
      <c r="AS95" s="124">
        <f t="shared" si="20"/>
        <v>1</v>
      </c>
    </row>
    <row r="96" spans="1:45" x14ac:dyDescent="0.25">
      <c r="A96" s="4">
        <v>65</v>
      </c>
      <c r="B96" s="164">
        <f>'Member Info'!D93</f>
        <v>0</v>
      </c>
      <c r="C96" s="164">
        <f>'Member Info'!E93</f>
        <v>0</v>
      </c>
      <c r="D96" s="164" t="str">
        <f>'Member Info'!G93</f>
        <v/>
      </c>
      <c r="E96" s="165">
        <f>'Member Info'!B93</f>
        <v>0</v>
      </c>
      <c r="F96" s="242"/>
      <c r="G96" s="166" t="str">
        <f>IF(E96=0,"",('Member Info'!K93+'Member Info'!L93))</f>
        <v/>
      </c>
      <c r="H96" s="419"/>
      <c r="I96" s="419"/>
      <c r="J96" s="26"/>
      <c r="K96" s="26"/>
      <c r="L96" s="384" t="str">
        <f>IF(E96=0,"",IF('Member Info'!F93&gt;$U$1,CONCATENATE("Joined with practice on ", TEXT('Member Info'!F93, "DD/MM/YYYY")),IF('Member Info'!N93&lt;&gt;"",IF('Member Info'!N93&lt;$T$1,CONCATENATE("Left Scheme on ", TEXT('Member Info'!N93, "DD/MM/YYYY")),IF(OR(G96="",G96=0),"Error Detected, No rate entered",IF(E96=0,"",IF(F96="","Error Detected, No Pensionable pay",IF(AS96=1,"No Part Time Status Entered",IF(AR96=1,"No Part Time Hours Entered",IF(ISERROR(AD96)," Unknown Values entered.",IF(V96+W96&lt;1,"Acceptable",IF(T96+U96=200, "No Contributions Entered", IF(M96="","Error Detected, Choose reason&gt;",IF(Z96="1",IF(V96=1,"Please Enter Deemed Pensionable Pay","Add Any Relevant Details Above"),"Please Give Details Above"))))))))))),IF(OR(G96="",G96=0),"Error Detected, No rate entered",IF(E96=0,"",IF(F96="","Error Detected, No Pensionable pay",IF(AS96=1,"No Part Time Status Entered",IF(AR96=1,"No Part Time Hours Entered",IF(ISERROR(AD96)," Unknown Values entered.",IF(V96+W96&lt;1,"Acceptable",IF(T96+U96=200, "No Contributions Entered", IF(M96="","Error Detected, Choose reason&gt;",IF(Z96="1",IF(V96=1,"Please Enter Deemed Pensionable Pay","Add relevant Details Above"),"Please give details Above")))))))))))))</f>
        <v/>
      </c>
      <c r="M96" s="260"/>
      <c r="N96" s="91"/>
      <c r="O96" s="91" t="str">
        <f t="shared" si="1"/>
        <v/>
      </c>
      <c r="P96" s="94">
        <f t="shared" si="2"/>
        <v>0</v>
      </c>
      <c r="Q96" s="94">
        <f t="shared" si="2"/>
        <v>0</v>
      </c>
      <c r="R96" s="218">
        <f>(ROUND((F96/100*'Member Info'!$W$2), 2))</f>
        <v>0</v>
      </c>
      <c r="S96" s="218" t="e">
        <f t="shared" si="3"/>
        <v>#VALUE!</v>
      </c>
      <c r="T96" s="218" t="str">
        <f t="shared" si="4"/>
        <v/>
      </c>
      <c r="U96" s="227" t="str">
        <f t="shared" si="5"/>
        <v/>
      </c>
      <c r="V96" s="228" t="str">
        <f t="shared" si="6"/>
        <v/>
      </c>
      <c r="W96" s="228" t="str">
        <f t="shared" si="7"/>
        <v/>
      </c>
      <c r="X96" s="222">
        <f t="shared" si="8"/>
        <v>0</v>
      </c>
      <c r="Y96" s="110">
        <f t="shared" si="9"/>
        <v>0</v>
      </c>
      <c r="Z96" s="235" t="str">
        <f t="shared" si="10"/>
        <v/>
      </c>
      <c r="AA96" s="240" t="b">
        <f t="shared" si="11"/>
        <v>0</v>
      </c>
      <c r="AB96" s="235">
        <f t="shared" si="12"/>
        <v>0</v>
      </c>
      <c r="AC96" s="235">
        <f>IF('Member Info'!N93="",1,"")</f>
        <v>1</v>
      </c>
      <c r="AD96" s="243" t="e">
        <f t="shared" si="13"/>
        <v>#VALUE!</v>
      </c>
      <c r="AE96" s="130" t="str">
        <f t="shared" ref="AE96:AE159" si="21">IF(AP96=1,"",IF(Y96=1,"",IF(AG96=1,"",IF(E96=0,"",IF(AB96=1,"",IF(L96="acceptable","",IF(T96+U96="0","",T96+U96)))))))</f>
        <v/>
      </c>
      <c r="AF96" s="124">
        <f t="shared" si="14"/>
        <v>1</v>
      </c>
      <c r="AG96" s="124" t="str">
        <f>IF('Member Info'!N93&lt;&gt;"",IF(AND('Member Info'!N93&lt;=$U$1,'Member Info'!N93&gt;=$T$1),1,0),"")</f>
        <v/>
      </c>
      <c r="AI96" s="124" t="b">
        <f t="shared" si="15"/>
        <v>0</v>
      </c>
      <c r="AJ96" s="124">
        <f t="shared" si="16"/>
        <v>0</v>
      </c>
      <c r="AL96" s="124">
        <f t="shared" si="17"/>
        <v>0</v>
      </c>
      <c r="AM96" s="124">
        <f>IF('Member Info'!F93&gt;$T$1,1,0)</f>
        <v>0</v>
      </c>
      <c r="AN96" s="124" t="b">
        <f>IF(ISERROR(T96),ERROR.TYPE(#REF!)=ERROR.TYPE(T96),FALSE)</f>
        <v>0</v>
      </c>
      <c r="AO96" s="124" t="b">
        <f>IF(ISERROR(U96),ERROR.TYPE(#REF!)=ERROR.TYPE(U96),FALSE)</f>
        <v>0</v>
      </c>
      <c r="AP96" s="124">
        <f>IF('Member Info'!F93&gt;'GP1 April 25'!$U$1,1,0)</f>
        <v>0</v>
      </c>
      <c r="AQ96" s="124">
        <f t="shared" si="18"/>
        <v>0</v>
      </c>
      <c r="AR96" s="124">
        <f t="shared" si="19"/>
        <v>0</v>
      </c>
      <c r="AS96" s="124">
        <f t="shared" si="20"/>
        <v>1</v>
      </c>
    </row>
    <row r="97" spans="1:45" x14ac:dyDescent="0.25">
      <c r="A97" s="4">
        <v>66</v>
      </c>
      <c r="B97" s="164">
        <f>'Member Info'!D94</f>
        <v>0</v>
      </c>
      <c r="C97" s="164">
        <f>'Member Info'!E94</f>
        <v>0</v>
      </c>
      <c r="D97" s="164" t="str">
        <f>'Member Info'!G94</f>
        <v/>
      </c>
      <c r="E97" s="165">
        <f>'Member Info'!B94</f>
        <v>0</v>
      </c>
      <c r="F97" s="242"/>
      <c r="G97" s="166" t="str">
        <f>IF(E97=0,"",('Member Info'!K94+'Member Info'!L94))</f>
        <v/>
      </c>
      <c r="H97" s="419"/>
      <c r="I97" s="419"/>
      <c r="J97" s="26"/>
      <c r="K97" s="26"/>
      <c r="L97" s="384" t="str">
        <f>IF(E97=0,"",IF('Member Info'!F94&gt;$U$1,CONCATENATE("Joined with practice on ", TEXT('Member Info'!F94, "DD/MM/YYYY")),IF('Member Info'!N94&lt;&gt;"",IF('Member Info'!N94&lt;$T$1,CONCATENATE("Left Scheme on ", TEXT('Member Info'!N94, "DD/MM/YYYY")),IF(OR(G97="",G97=0),"Error Detected, No rate entered",IF(E97=0,"",IF(F97="","Error Detected, No Pensionable pay",IF(AS97=1,"No Part Time Status Entered",IF(AR97=1,"No Part Time Hours Entered",IF(ISERROR(AD97)," Unknown Values entered.",IF(V97+W97&lt;1,"Acceptable",IF(T97+U97=200, "No Contributions Entered", IF(M97="","Error Detected, Choose reason&gt;",IF(Z97="1",IF(V97=1,"Please Enter Deemed Pensionable Pay","Add Any Relevant Details Above"),"Please Give Details Above"))))))))))),IF(OR(G97="",G97=0),"Error Detected, No rate entered",IF(E97=0,"",IF(F97="","Error Detected, No Pensionable pay",IF(AS97=1,"No Part Time Status Entered",IF(AR97=1,"No Part Time Hours Entered",IF(ISERROR(AD97)," Unknown Values entered.",IF(V97+W97&lt;1,"Acceptable",IF(T97+U97=200, "No Contributions Entered", IF(M97="","Error Detected, Choose reason&gt;",IF(Z97="1",IF(V97=1,"Please Enter Deemed Pensionable Pay","Add relevant Details Above"),"Please give details Above")))))))))))))</f>
        <v/>
      </c>
      <c r="M97" s="260"/>
      <c r="N97" s="91"/>
      <c r="O97" s="91" t="str">
        <f t="shared" ref="O97:O160" si="22">IF(E97=0,"",IF(ISERROR((F97+J97+K97)),0,IF((F97+J97+K97)&lt;1,0,1)))</f>
        <v/>
      </c>
      <c r="P97" s="94">
        <f t="shared" ref="P97:Q160" si="23">J97</f>
        <v>0</v>
      </c>
      <c r="Q97" s="94">
        <f t="shared" si="23"/>
        <v>0</v>
      </c>
      <c r="R97" s="218">
        <f>(ROUND((F97/100*'Member Info'!$W$2), 2))</f>
        <v>0</v>
      </c>
      <c r="S97" s="218" t="e">
        <f t="shared" ref="S97:S160" si="24">ROUND((F97/100*G97),2)</f>
        <v>#VALUE!</v>
      </c>
      <c r="T97" s="218" t="str">
        <f t="shared" ref="T97:T160" si="25">IF(E97=0,"",(100-(P97/R97*100)))</f>
        <v/>
      </c>
      <c r="U97" s="227" t="str">
        <f t="shared" ref="U97:U160" si="26">IF(E97=0,"",(100-(Q97/S97*100)))</f>
        <v/>
      </c>
      <c r="V97" s="228" t="str">
        <f t="shared" ref="V97:V160" si="27">IF(E97=0,"",IF(T97&gt;$T$16,1,IF(T97&lt;-$T$16,1,0)))</f>
        <v/>
      </c>
      <c r="W97" s="228" t="str">
        <f t="shared" ref="W97:W160" si="28">IF(E97=0,"",IF(G97=0,1,IF(U97&gt;$T$16,1,IF(U97&lt;-$T$16,1,0))))</f>
        <v/>
      </c>
      <c r="X97" s="222">
        <f t="shared" ref="X97:X160" si="29">IF(E97=0,0,IF(F97="",1,0))</f>
        <v>0</v>
      </c>
      <c r="Y97" s="110">
        <f t="shared" ref="Y97:Y160" si="30">IF(E97=0,0,IF(M97="",0,1))</f>
        <v>0</v>
      </c>
      <c r="Z97" s="235" t="str">
        <f t="shared" ref="Z97:Z160" si="31">IF(M97="SMP/Occupational Maternity","1",IF(M97="SSP/Occupational Sick pay","1",""))</f>
        <v/>
      </c>
      <c r="AA97" s="240" t="b">
        <f t="shared" ref="AA97:AA160" si="32">IF(OR(AN97=TRUE,AO97=TRUE),TRUE,FALSE)</f>
        <v>0</v>
      </c>
      <c r="AB97" s="235">
        <f t="shared" ref="AB97:AB160" si="33">IF(OR(M97="left scheme/Employment",AC97=""), 1,0)</f>
        <v>0</v>
      </c>
      <c r="AC97" s="235">
        <f>IF('Member Info'!N94="",1,"")</f>
        <v>1</v>
      </c>
      <c r="AD97" s="243" t="e">
        <f t="shared" ref="AD97:AD160" si="34">(T97+U97)</f>
        <v>#VALUE!</v>
      </c>
      <c r="AE97" s="130" t="str">
        <f t="shared" si="21"/>
        <v/>
      </c>
      <c r="AF97" s="124">
        <f t="shared" ref="AF97:AF160" si="35">SUM(AB97+AC97)</f>
        <v>1</v>
      </c>
      <c r="AG97" s="124" t="str">
        <f>IF('Member Info'!N94&lt;&gt;"",IF(AND('Member Info'!N94&lt;=$U$1,'Member Info'!N94&gt;=$T$1),1,0),"")</f>
        <v/>
      </c>
      <c r="AI97" s="124" t="b">
        <f t="shared" ref="AI97:AI160" si="36">OR(M97="SMP/Occupational Maternity",M97="SSP/Occupational Sick pay")</f>
        <v>0</v>
      </c>
      <c r="AJ97" s="124">
        <f t="shared" ref="AJ97:AJ160" si="37">IF(AI97=TRUE,1,0)</f>
        <v>0</v>
      </c>
      <c r="AL97" s="124">
        <f t="shared" ref="AL97:AL160" si="38">IF(L97="Please Enter Deemed Pensionable Pay",1,0)</f>
        <v>0</v>
      </c>
      <c r="AM97" s="124">
        <f>IF('Member Info'!F94&gt;$T$1,1,0)</f>
        <v>0</v>
      </c>
      <c r="AN97" s="124" t="b">
        <f>IF(ISERROR(T97),ERROR.TYPE(#REF!)=ERROR.TYPE(T97),FALSE)</f>
        <v>0</v>
      </c>
      <c r="AO97" s="124" t="b">
        <f>IF(ISERROR(U97),ERROR.TYPE(#REF!)=ERROR.TYPE(U97),FALSE)</f>
        <v>0</v>
      </c>
      <c r="AP97" s="124">
        <f>IF('Member Info'!F94&gt;'GP1 April 25'!$U$1,1,0)</f>
        <v>0</v>
      </c>
      <c r="AQ97" s="124">
        <f t="shared" ref="AQ97:AQ160" si="39">IF(H97="Part Time",1,0)</f>
        <v>0</v>
      </c>
      <c r="AR97" s="124">
        <f t="shared" ref="AR97:AR160" si="40">IF(AND(AQ97=1,I97=""),1,0)</f>
        <v>0</v>
      </c>
      <c r="AS97" s="124">
        <f t="shared" ref="AS97:AS160" si="41">IF(OR(H97=0,H97=""),1,0)</f>
        <v>1</v>
      </c>
    </row>
    <row r="98" spans="1:45" x14ac:dyDescent="0.25">
      <c r="A98" s="4">
        <v>67</v>
      </c>
      <c r="B98" s="164">
        <f>'Member Info'!D95</f>
        <v>0</v>
      </c>
      <c r="C98" s="164">
        <f>'Member Info'!E95</f>
        <v>0</v>
      </c>
      <c r="D98" s="164" t="str">
        <f>'Member Info'!G95</f>
        <v/>
      </c>
      <c r="E98" s="165">
        <f>'Member Info'!B95</f>
        <v>0</v>
      </c>
      <c r="F98" s="242"/>
      <c r="G98" s="166" t="str">
        <f>IF(E98=0,"",('Member Info'!K95+'Member Info'!L95))</f>
        <v/>
      </c>
      <c r="H98" s="419"/>
      <c r="I98" s="419"/>
      <c r="J98" s="26"/>
      <c r="K98" s="26"/>
      <c r="L98" s="384" t="str">
        <f>IF(E98=0,"",IF('Member Info'!F95&gt;$U$1,CONCATENATE("Joined with practice on ", TEXT('Member Info'!F95, "DD/MM/YYYY")),IF('Member Info'!N95&lt;&gt;"",IF('Member Info'!N95&lt;$T$1,CONCATENATE("Left Scheme on ", TEXT('Member Info'!N95, "DD/MM/YYYY")),IF(OR(G98="",G98=0),"Error Detected, No rate entered",IF(E98=0,"",IF(F98="","Error Detected, No Pensionable pay",IF(AS98=1,"No Part Time Status Entered",IF(AR98=1,"No Part Time Hours Entered",IF(ISERROR(AD98)," Unknown Values entered.",IF(V98+W98&lt;1,"Acceptable",IF(T98+U98=200, "No Contributions Entered", IF(M98="","Error Detected, Choose reason&gt;",IF(Z98="1",IF(V98=1,"Please Enter Deemed Pensionable Pay","Add Any Relevant Details Above"),"Please Give Details Above"))))))))))),IF(OR(G98="",G98=0),"Error Detected, No rate entered",IF(E98=0,"",IF(F98="","Error Detected, No Pensionable pay",IF(AS98=1,"No Part Time Status Entered",IF(AR98=1,"No Part Time Hours Entered",IF(ISERROR(AD98)," Unknown Values entered.",IF(V98+W98&lt;1,"Acceptable",IF(T98+U98=200, "No Contributions Entered", IF(M98="","Error Detected, Choose reason&gt;",IF(Z98="1",IF(V98=1,"Please Enter Deemed Pensionable Pay","Add relevant Details Above"),"Please give details Above")))))))))))))</f>
        <v/>
      </c>
      <c r="M98" s="260"/>
      <c r="N98" s="91"/>
      <c r="O98" s="91" t="str">
        <f t="shared" si="22"/>
        <v/>
      </c>
      <c r="P98" s="94">
        <f t="shared" si="23"/>
        <v>0</v>
      </c>
      <c r="Q98" s="94">
        <f t="shared" si="23"/>
        <v>0</v>
      </c>
      <c r="R98" s="218">
        <f>(ROUND((F98/100*'Member Info'!$W$2), 2))</f>
        <v>0</v>
      </c>
      <c r="S98" s="218" t="e">
        <f t="shared" si="24"/>
        <v>#VALUE!</v>
      </c>
      <c r="T98" s="218" t="str">
        <f t="shared" si="25"/>
        <v/>
      </c>
      <c r="U98" s="227" t="str">
        <f t="shared" si="26"/>
        <v/>
      </c>
      <c r="V98" s="228" t="str">
        <f t="shared" si="27"/>
        <v/>
      </c>
      <c r="W98" s="228" t="str">
        <f t="shared" si="28"/>
        <v/>
      </c>
      <c r="X98" s="222">
        <f t="shared" si="29"/>
        <v>0</v>
      </c>
      <c r="Y98" s="110">
        <f t="shared" si="30"/>
        <v>0</v>
      </c>
      <c r="Z98" s="235" t="str">
        <f t="shared" si="31"/>
        <v/>
      </c>
      <c r="AA98" s="240" t="b">
        <f t="shared" si="32"/>
        <v>0</v>
      </c>
      <c r="AB98" s="235">
        <f t="shared" si="33"/>
        <v>0</v>
      </c>
      <c r="AC98" s="235">
        <f>IF('Member Info'!N95="",1,"")</f>
        <v>1</v>
      </c>
      <c r="AD98" s="243" t="e">
        <f t="shared" si="34"/>
        <v>#VALUE!</v>
      </c>
      <c r="AE98" s="130" t="str">
        <f t="shared" si="21"/>
        <v/>
      </c>
      <c r="AF98" s="124">
        <f t="shared" si="35"/>
        <v>1</v>
      </c>
      <c r="AG98" s="124" t="str">
        <f>IF('Member Info'!N95&lt;&gt;"",IF(AND('Member Info'!N95&lt;=$U$1,'Member Info'!N95&gt;=$T$1),1,0),"")</f>
        <v/>
      </c>
      <c r="AI98" s="124" t="b">
        <f t="shared" si="36"/>
        <v>0</v>
      </c>
      <c r="AJ98" s="124">
        <f t="shared" si="37"/>
        <v>0</v>
      </c>
      <c r="AL98" s="124">
        <f t="shared" si="38"/>
        <v>0</v>
      </c>
      <c r="AM98" s="124">
        <f>IF('Member Info'!F95&gt;$T$1,1,0)</f>
        <v>0</v>
      </c>
      <c r="AN98" s="124" t="b">
        <f>IF(ISERROR(T98),ERROR.TYPE(#REF!)=ERROR.TYPE(T98),FALSE)</f>
        <v>0</v>
      </c>
      <c r="AO98" s="124" t="b">
        <f>IF(ISERROR(U98),ERROR.TYPE(#REF!)=ERROR.TYPE(U98),FALSE)</f>
        <v>0</v>
      </c>
      <c r="AP98" s="124">
        <f>IF('Member Info'!F95&gt;'GP1 April 25'!$U$1,1,0)</f>
        <v>0</v>
      </c>
      <c r="AQ98" s="124">
        <f t="shared" si="39"/>
        <v>0</v>
      </c>
      <c r="AR98" s="124">
        <f t="shared" si="40"/>
        <v>0</v>
      </c>
      <c r="AS98" s="124">
        <f t="shared" si="41"/>
        <v>1</v>
      </c>
    </row>
    <row r="99" spans="1:45" x14ac:dyDescent="0.25">
      <c r="A99" s="4">
        <v>68</v>
      </c>
      <c r="B99" s="164">
        <f>'Member Info'!D96</f>
        <v>0</v>
      </c>
      <c r="C99" s="164">
        <f>'Member Info'!E96</f>
        <v>0</v>
      </c>
      <c r="D99" s="164" t="str">
        <f>'Member Info'!G96</f>
        <v/>
      </c>
      <c r="E99" s="165">
        <f>'Member Info'!B96</f>
        <v>0</v>
      </c>
      <c r="F99" s="242"/>
      <c r="G99" s="166" t="str">
        <f>IF(E99=0,"",('Member Info'!K96+'Member Info'!L96))</f>
        <v/>
      </c>
      <c r="H99" s="419"/>
      <c r="I99" s="419"/>
      <c r="J99" s="26"/>
      <c r="K99" s="26"/>
      <c r="L99" s="384" t="str">
        <f>IF(E99=0,"",IF('Member Info'!F96&gt;$U$1,CONCATENATE("Joined with practice on ", TEXT('Member Info'!F96, "DD/MM/YYYY")),IF('Member Info'!N96&lt;&gt;"",IF('Member Info'!N96&lt;$T$1,CONCATENATE("Left Scheme on ", TEXT('Member Info'!N96, "DD/MM/YYYY")),IF(OR(G99="",G99=0),"Error Detected, No rate entered",IF(E99=0,"",IF(F99="","Error Detected, No Pensionable pay",IF(AS99=1,"No Part Time Status Entered",IF(AR99=1,"No Part Time Hours Entered",IF(ISERROR(AD99)," Unknown Values entered.",IF(V99+W99&lt;1,"Acceptable",IF(T99+U99=200, "No Contributions Entered", IF(M99="","Error Detected, Choose reason&gt;",IF(Z99="1",IF(V99=1,"Please Enter Deemed Pensionable Pay","Add Any Relevant Details Above"),"Please Give Details Above"))))))))))),IF(OR(G99="",G99=0),"Error Detected, No rate entered",IF(E99=0,"",IF(F99="","Error Detected, No Pensionable pay",IF(AS99=1,"No Part Time Status Entered",IF(AR99=1,"No Part Time Hours Entered",IF(ISERROR(AD99)," Unknown Values entered.",IF(V99+W99&lt;1,"Acceptable",IF(T99+U99=200, "No Contributions Entered", IF(M99="","Error Detected, Choose reason&gt;",IF(Z99="1",IF(V99=1,"Please Enter Deemed Pensionable Pay","Add relevant Details Above"),"Please give details Above")))))))))))))</f>
        <v/>
      </c>
      <c r="M99" s="260"/>
      <c r="N99" s="91"/>
      <c r="O99" s="91" t="str">
        <f t="shared" si="22"/>
        <v/>
      </c>
      <c r="P99" s="94">
        <f t="shared" si="23"/>
        <v>0</v>
      </c>
      <c r="Q99" s="94">
        <f t="shared" si="23"/>
        <v>0</v>
      </c>
      <c r="R99" s="218">
        <f>(ROUND((F99/100*'Member Info'!$W$2), 2))</f>
        <v>0</v>
      </c>
      <c r="S99" s="218" t="e">
        <f t="shared" si="24"/>
        <v>#VALUE!</v>
      </c>
      <c r="T99" s="218" t="str">
        <f t="shared" si="25"/>
        <v/>
      </c>
      <c r="U99" s="227" t="str">
        <f t="shared" si="26"/>
        <v/>
      </c>
      <c r="V99" s="228" t="str">
        <f t="shared" si="27"/>
        <v/>
      </c>
      <c r="W99" s="228" t="str">
        <f t="shared" si="28"/>
        <v/>
      </c>
      <c r="X99" s="222">
        <f t="shared" si="29"/>
        <v>0</v>
      </c>
      <c r="Y99" s="110">
        <f t="shared" si="30"/>
        <v>0</v>
      </c>
      <c r="Z99" s="235" t="str">
        <f t="shared" si="31"/>
        <v/>
      </c>
      <c r="AA99" s="240" t="b">
        <f t="shared" si="32"/>
        <v>0</v>
      </c>
      <c r="AB99" s="235">
        <f t="shared" si="33"/>
        <v>0</v>
      </c>
      <c r="AC99" s="235">
        <f>IF('Member Info'!N96="",1,"")</f>
        <v>1</v>
      </c>
      <c r="AD99" s="243" t="e">
        <f t="shared" si="34"/>
        <v>#VALUE!</v>
      </c>
      <c r="AE99" s="130" t="str">
        <f t="shared" si="21"/>
        <v/>
      </c>
      <c r="AF99" s="124">
        <f t="shared" si="35"/>
        <v>1</v>
      </c>
      <c r="AG99" s="124" t="str">
        <f>IF('Member Info'!N96&lt;&gt;"",IF(AND('Member Info'!N96&lt;=$U$1,'Member Info'!N96&gt;=$T$1),1,0),"")</f>
        <v/>
      </c>
      <c r="AI99" s="124" t="b">
        <f t="shared" si="36"/>
        <v>0</v>
      </c>
      <c r="AJ99" s="124">
        <f t="shared" si="37"/>
        <v>0</v>
      </c>
      <c r="AL99" s="124">
        <f t="shared" si="38"/>
        <v>0</v>
      </c>
      <c r="AM99" s="124">
        <f>IF('Member Info'!F96&gt;$T$1,1,0)</f>
        <v>0</v>
      </c>
      <c r="AN99" s="124" t="b">
        <f>IF(ISERROR(T99),ERROR.TYPE(#REF!)=ERROR.TYPE(T99),FALSE)</f>
        <v>0</v>
      </c>
      <c r="AO99" s="124" t="b">
        <f>IF(ISERROR(U99),ERROR.TYPE(#REF!)=ERROR.TYPE(U99),FALSE)</f>
        <v>0</v>
      </c>
      <c r="AP99" s="124">
        <f>IF('Member Info'!F96&gt;'GP1 April 25'!$U$1,1,0)</f>
        <v>0</v>
      </c>
      <c r="AQ99" s="124">
        <f t="shared" si="39"/>
        <v>0</v>
      </c>
      <c r="AR99" s="124">
        <f t="shared" si="40"/>
        <v>0</v>
      </c>
      <c r="AS99" s="124">
        <f t="shared" si="41"/>
        <v>1</v>
      </c>
    </row>
    <row r="100" spans="1:45" x14ac:dyDescent="0.25">
      <c r="A100" s="4">
        <v>69</v>
      </c>
      <c r="B100" s="164">
        <f>'Member Info'!D97</f>
        <v>0</v>
      </c>
      <c r="C100" s="164">
        <f>'Member Info'!E97</f>
        <v>0</v>
      </c>
      <c r="D100" s="164" t="str">
        <f>'Member Info'!G97</f>
        <v/>
      </c>
      <c r="E100" s="165">
        <f>'Member Info'!B97</f>
        <v>0</v>
      </c>
      <c r="F100" s="242"/>
      <c r="G100" s="166" t="str">
        <f>IF(E100=0,"",('Member Info'!K97+'Member Info'!L97))</f>
        <v/>
      </c>
      <c r="H100" s="419"/>
      <c r="I100" s="419"/>
      <c r="J100" s="26"/>
      <c r="K100" s="26"/>
      <c r="L100" s="384" t="str">
        <f>IF(E100=0,"",IF('Member Info'!F97&gt;$U$1,CONCATENATE("Joined with practice on ", TEXT('Member Info'!F97, "DD/MM/YYYY")),IF('Member Info'!N97&lt;&gt;"",IF('Member Info'!N97&lt;$T$1,CONCATENATE("Left Scheme on ", TEXT('Member Info'!N97, "DD/MM/YYYY")),IF(OR(G100="",G100=0),"Error Detected, No rate entered",IF(E100=0,"",IF(F100="","Error Detected, No Pensionable pay",IF(AS100=1,"No Part Time Status Entered",IF(AR100=1,"No Part Time Hours Entered",IF(ISERROR(AD100)," Unknown Values entered.",IF(V100+W100&lt;1,"Acceptable",IF(T100+U100=200, "No Contributions Entered", IF(M100="","Error Detected, Choose reason&gt;",IF(Z100="1",IF(V100=1,"Please Enter Deemed Pensionable Pay","Add Any Relevant Details Above"),"Please Give Details Above"))))))))))),IF(OR(G100="",G100=0),"Error Detected, No rate entered",IF(E100=0,"",IF(F100="","Error Detected, No Pensionable pay",IF(AS100=1,"No Part Time Status Entered",IF(AR100=1,"No Part Time Hours Entered",IF(ISERROR(AD100)," Unknown Values entered.",IF(V100+W100&lt;1,"Acceptable",IF(T100+U100=200, "No Contributions Entered", IF(M100="","Error Detected, Choose reason&gt;",IF(Z100="1",IF(V100=1,"Please Enter Deemed Pensionable Pay","Add relevant Details Above"),"Please give details Above")))))))))))))</f>
        <v/>
      </c>
      <c r="M100" s="260"/>
      <c r="N100" s="91"/>
      <c r="O100" s="91" t="str">
        <f t="shared" si="22"/>
        <v/>
      </c>
      <c r="P100" s="94">
        <f t="shared" si="23"/>
        <v>0</v>
      </c>
      <c r="Q100" s="94">
        <f t="shared" si="23"/>
        <v>0</v>
      </c>
      <c r="R100" s="218">
        <f>(ROUND((F100/100*'Member Info'!$W$2), 2))</f>
        <v>0</v>
      </c>
      <c r="S100" s="218" t="e">
        <f t="shared" si="24"/>
        <v>#VALUE!</v>
      </c>
      <c r="T100" s="218" t="str">
        <f t="shared" si="25"/>
        <v/>
      </c>
      <c r="U100" s="227" t="str">
        <f t="shared" si="26"/>
        <v/>
      </c>
      <c r="V100" s="228" t="str">
        <f t="shared" si="27"/>
        <v/>
      </c>
      <c r="W100" s="228" t="str">
        <f t="shared" si="28"/>
        <v/>
      </c>
      <c r="X100" s="222">
        <f t="shared" si="29"/>
        <v>0</v>
      </c>
      <c r="Y100" s="110">
        <f t="shared" si="30"/>
        <v>0</v>
      </c>
      <c r="Z100" s="235" t="str">
        <f t="shared" si="31"/>
        <v/>
      </c>
      <c r="AA100" s="240" t="b">
        <f t="shared" si="32"/>
        <v>0</v>
      </c>
      <c r="AB100" s="235">
        <f t="shared" si="33"/>
        <v>0</v>
      </c>
      <c r="AC100" s="235">
        <f>IF('Member Info'!N97="",1,"")</f>
        <v>1</v>
      </c>
      <c r="AD100" s="243" t="e">
        <f t="shared" si="34"/>
        <v>#VALUE!</v>
      </c>
      <c r="AE100" s="130" t="str">
        <f t="shared" si="21"/>
        <v/>
      </c>
      <c r="AF100" s="124">
        <f t="shared" si="35"/>
        <v>1</v>
      </c>
      <c r="AG100" s="124" t="str">
        <f>IF('Member Info'!N97&lt;&gt;"",IF(AND('Member Info'!N97&lt;=$U$1,'Member Info'!N97&gt;=$T$1),1,0),"")</f>
        <v/>
      </c>
      <c r="AI100" s="124" t="b">
        <f t="shared" si="36"/>
        <v>0</v>
      </c>
      <c r="AJ100" s="124">
        <f t="shared" si="37"/>
        <v>0</v>
      </c>
      <c r="AL100" s="124">
        <f t="shared" si="38"/>
        <v>0</v>
      </c>
      <c r="AM100" s="124">
        <f>IF('Member Info'!F97&gt;$T$1,1,0)</f>
        <v>0</v>
      </c>
      <c r="AN100" s="124" t="b">
        <f>IF(ISERROR(T100),ERROR.TYPE(#REF!)=ERROR.TYPE(T100),FALSE)</f>
        <v>0</v>
      </c>
      <c r="AO100" s="124" t="b">
        <f>IF(ISERROR(U100),ERROR.TYPE(#REF!)=ERROR.TYPE(U100),FALSE)</f>
        <v>0</v>
      </c>
      <c r="AP100" s="124">
        <f>IF('Member Info'!F97&gt;'GP1 April 25'!$U$1,1,0)</f>
        <v>0</v>
      </c>
      <c r="AQ100" s="124">
        <f t="shared" si="39"/>
        <v>0</v>
      </c>
      <c r="AR100" s="124">
        <f t="shared" si="40"/>
        <v>0</v>
      </c>
      <c r="AS100" s="124">
        <f t="shared" si="41"/>
        <v>1</v>
      </c>
    </row>
    <row r="101" spans="1:45" x14ac:dyDescent="0.25">
      <c r="A101" s="4">
        <v>70</v>
      </c>
      <c r="B101" s="164">
        <f>'Member Info'!D98</f>
        <v>0</v>
      </c>
      <c r="C101" s="164">
        <f>'Member Info'!E98</f>
        <v>0</v>
      </c>
      <c r="D101" s="164" t="str">
        <f>'Member Info'!G98</f>
        <v/>
      </c>
      <c r="E101" s="165">
        <f>'Member Info'!B98</f>
        <v>0</v>
      </c>
      <c r="F101" s="242"/>
      <c r="G101" s="166" t="str">
        <f>IF(E101=0,"",('Member Info'!K98+'Member Info'!L98))</f>
        <v/>
      </c>
      <c r="H101" s="419"/>
      <c r="I101" s="419"/>
      <c r="J101" s="26"/>
      <c r="K101" s="26"/>
      <c r="L101" s="384" t="str">
        <f>IF(E101=0,"",IF('Member Info'!F98&gt;$U$1,CONCATENATE("Joined with practice on ", TEXT('Member Info'!F98, "DD/MM/YYYY")),IF('Member Info'!N98&lt;&gt;"",IF('Member Info'!N98&lt;$T$1,CONCATENATE("Left Scheme on ", TEXT('Member Info'!N98, "DD/MM/YYYY")),IF(OR(G101="",G101=0),"Error Detected, No rate entered",IF(E101=0,"",IF(F101="","Error Detected, No Pensionable pay",IF(AS101=1,"No Part Time Status Entered",IF(AR101=1,"No Part Time Hours Entered",IF(ISERROR(AD101)," Unknown Values entered.",IF(V101+W101&lt;1,"Acceptable",IF(T101+U101=200, "No Contributions Entered", IF(M101="","Error Detected, Choose reason&gt;",IF(Z101="1",IF(V101=1,"Please Enter Deemed Pensionable Pay","Add Any Relevant Details Above"),"Please Give Details Above"))))))))))),IF(OR(G101="",G101=0),"Error Detected, No rate entered",IF(E101=0,"",IF(F101="","Error Detected, No Pensionable pay",IF(AS101=1,"No Part Time Status Entered",IF(AR101=1,"No Part Time Hours Entered",IF(ISERROR(AD101)," Unknown Values entered.",IF(V101+W101&lt;1,"Acceptable",IF(T101+U101=200, "No Contributions Entered", IF(M101="","Error Detected, Choose reason&gt;",IF(Z101="1",IF(V101=1,"Please Enter Deemed Pensionable Pay","Add relevant Details Above"),"Please give details Above")))))))))))))</f>
        <v/>
      </c>
      <c r="M101" s="260"/>
      <c r="N101" s="91"/>
      <c r="O101" s="91" t="str">
        <f t="shared" si="22"/>
        <v/>
      </c>
      <c r="P101" s="94">
        <f t="shared" si="23"/>
        <v>0</v>
      </c>
      <c r="Q101" s="94">
        <f t="shared" si="23"/>
        <v>0</v>
      </c>
      <c r="R101" s="218">
        <f>(ROUND((F101/100*'Member Info'!$W$2), 2))</f>
        <v>0</v>
      </c>
      <c r="S101" s="218" t="e">
        <f t="shared" si="24"/>
        <v>#VALUE!</v>
      </c>
      <c r="T101" s="218" t="str">
        <f t="shared" si="25"/>
        <v/>
      </c>
      <c r="U101" s="227" t="str">
        <f t="shared" si="26"/>
        <v/>
      </c>
      <c r="V101" s="228" t="str">
        <f t="shared" si="27"/>
        <v/>
      </c>
      <c r="W101" s="228" t="str">
        <f t="shared" si="28"/>
        <v/>
      </c>
      <c r="X101" s="222">
        <f t="shared" si="29"/>
        <v>0</v>
      </c>
      <c r="Y101" s="110">
        <f t="shared" si="30"/>
        <v>0</v>
      </c>
      <c r="Z101" s="235" t="str">
        <f t="shared" si="31"/>
        <v/>
      </c>
      <c r="AA101" s="240" t="b">
        <f t="shared" si="32"/>
        <v>0</v>
      </c>
      <c r="AB101" s="235">
        <f t="shared" si="33"/>
        <v>0</v>
      </c>
      <c r="AC101" s="235">
        <f>IF('Member Info'!N98="",1,"")</f>
        <v>1</v>
      </c>
      <c r="AD101" s="243" t="e">
        <f t="shared" si="34"/>
        <v>#VALUE!</v>
      </c>
      <c r="AE101" s="130" t="str">
        <f t="shared" si="21"/>
        <v/>
      </c>
      <c r="AF101" s="124">
        <f t="shared" si="35"/>
        <v>1</v>
      </c>
      <c r="AG101" s="124" t="str">
        <f>IF('Member Info'!N98&lt;&gt;"",IF(AND('Member Info'!N98&lt;=$U$1,'Member Info'!N98&gt;=$T$1),1,0),"")</f>
        <v/>
      </c>
      <c r="AI101" s="124" t="b">
        <f t="shared" si="36"/>
        <v>0</v>
      </c>
      <c r="AJ101" s="124">
        <f t="shared" si="37"/>
        <v>0</v>
      </c>
      <c r="AL101" s="124">
        <f t="shared" si="38"/>
        <v>0</v>
      </c>
      <c r="AM101" s="124">
        <f>IF('Member Info'!F98&gt;$T$1,1,0)</f>
        <v>0</v>
      </c>
      <c r="AN101" s="124" t="b">
        <f>IF(ISERROR(T101),ERROR.TYPE(#REF!)=ERROR.TYPE(T101),FALSE)</f>
        <v>0</v>
      </c>
      <c r="AO101" s="124" t="b">
        <f>IF(ISERROR(U101),ERROR.TYPE(#REF!)=ERROR.TYPE(U101),FALSE)</f>
        <v>0</v>
      </c>
      <c r="AP101" s="124">
        <f>IF('Member Info'!F98&gt;'GP1 April 25'!$U$1,1,0)</f>
        <v>0</v>
      </c>
      <c r="AQ101" s="124">
        <f t="shared" si="39"/>
        <v>0</v>
      </c>
      <c r="AR101" s="124">
        <f t="shared" si="40"/>
        <v>0</v>
      </c>
      <c r="AS101" s="124">
        <f t="shared" si="41"/>
        <v>1</v>
      </c>
    </row>
    <row r="102" spans="1:45" x14ac:dyDescent="0.25">
      <c r="A102" s="4">
        <v>71</v>
      </c>
      <c r="B102" s="164">
        <f>'Member Info'!D99</f>
        <v>0</v>
      </c>
      <c r="C102" s="164">
        <f>'Member Info'!E99</f>
        <v>0</v>
      </c>
      <c r="D102" s="164" t="str">
        <f>'Member Info'!G99</f>
        <v/>
      </c>
      <c r="E102" s="165">
        <f>'Member Info'!B99</f>
        <v>0</v>
      </c>
      <c r="F102" s="242"/>
      <c r="G102" s="166" t="str">
        <f>IF(E102=0,"",('Member Info'!K99+'Member Info'!L99))</f>
        <v/>
      </c>
      <c r="H102" s="419"/>
      <c r="I102" s="419"/>
      <c r="J102" s="26"/>
      <c r="K102" s="26"/>
      <c r="L102" s="384" t="str">
        <f>IF(E102=0,"",IF('Member Info'!F99&gt;$U$1,CONCATENATE("Joined with practice on ", TEXT('Member Info'!F99, "DD/MM/YYYY")),IF('Member Info'!N99&lt;&gt;"",IF('Member Info'!N99&lt;$T$1,CONCATENATE("Left Scheme on ", TEXT('Member Info'!N99, "DD/MM/YYYY")),IF(OR(G102="",G102=0),"Error Detected, No rate entered",IF(E102=0,"",IF(F102="","Error Detected, No Pensionable pay",IF(AS102=1,"No Part Time Status Entered",IF(AR102=1,"No Part Time Hours Entered",IF(ISERROR(AD102)," Unknown Values entered.",IF(V102+W102&lt;1,"Acceptable",IF(T102+U102=200, "No Contributions Entered", IF(M102="","Error Detected, Choose reason&gt;",IF(Z102="1",IF(V102=1,"Please Enter Deemed Pensionable Pay","Add Any Relevant Details Above"),"Please Give Details Above"))))))))))),IF(OR(G102="",G102=0),"Error Detected, No rate entered",IF(E102=0,"",IF(F102="","Error Detected, No Pensionable pay",IF(AS102=1,"No Part Time Status Entered",IF(AR102=1,"No Part Time Hours Entered",IF(ISERROR(AD102)," Unknown Values entered.",IF(V102+W102&lt;1,"Acceptable",IF(T102+U102=200, "No Contributions Entered", IF(M102="","Error Detected, Choose reason&gt;",IF(Z102="1",IF(V102=1,"Please Enter Deemed Pensionable Pay","Add relevant Details Above"),"Please give details Above")))))))))))))</f>
        <v/>
      </c>
      <c r="M102" s="260"/>
      <c r="N102" s="91"/>
      <c r="O102" s="91" t="str">
        <f t="shared" si="22"/>
        <v/>
      </c>
      <c r="P102" s="94">
        <f t="shared" si="23"/>
        <v>0</v>
      </c>
      <c r="Q102" s="94">
        <f t="shared" si="23"/>
        <v>0</v>
      </c>
      <c r="R102" s="218">
        <f>(ROUND((F102/100*'Member Info'!$W$2), 2))</f>
        <v>0</v>
      </c>
      <c r="S102" s="218" t="e">
        <f t="shared" si="24"/>
        <v>#VALUE!</v>
      </c>
      <c r="T102" s="218" t="str">
        <f t="shared" si="25"/>
        <v/>
      </c>
      <c r="U102" s="227" t="str">
        <f t="shared" si="26"/>
        <v/>
      </c>
      <c r="V102" s="228" t="str">
        <f t="shared" si="27"/>
        <v/>
      </c>
      <c r="W102" s="228" t="str">
        <f t="shared" si="28"/>
        <v/>
      </c>
      <c r="X102" s="222">
        <f t="shared" si="29"/>
        <v>0</v>
      </c>
      <c r="Y102" s="110">
        <f t="shared" si="30"/>
        <v>0</v>
      </c>
      <c r="Z102" s="235" t="str">
        <f t="shared" si="31"/>
        <v/>
      </c>
      <c r="AA102" s="240" t="b">
        <f t="shared" si="32"/>
        <v>0</v>
      </c>
      <c r="AB102" s="235">
        <f t="shared" si="33"/>
        <v>0</v>
      </c>
      <c r="AC102" s="235">
        <f>IF('Member Info'!N99="",1,"")</f>
        <v>1</v>
      </c>
      <c r="AD102" s="243" t="e">
        <f t="shared" si="34"/>
        <v>#VALUE!</v>
      </c>
      <c r="AE102" s="130" t="str">
        <f t="shared" si="21"/>
        <v/>
      </c>
      <c r="AF102" s="124">
        <f t="shared" si="35"/>
        <v>1</v>
      </c>
      <c r="AG102" s="124" t="str">
        <f>IF('Member Info'!N99&lt;&gt;"",IF(AND('Member Info'!N99&lt;=$U$1,'Member Info'!N99&gt;=$T$1),1,0),"")</f>
        <v/>
      </c>
      <c r="AI102" s="124" t="b">
        <f t="shared" si="36"/>
        <v>0</v>
      </c>
      <c r="AJ102" s="124">
        <f t="shared" si="37"/>
        <v>0</v>
      </c>
      <c r="AL102" s="124">
        <f t="shared" si="38"/>
        <v>0</v>
      </c>
      <c r="AM102" s="124">
        <f>IF('Member Info'!F99&gt;$T$1,1,0)</f>
        <v>0</v>
      </c>
      <c r="AN102" s="124" t="b">
        <f>IF(ISERROR(T102),ERROR.TYPE(#REF!)=ERROR.TYPE(T102),FALSE)</f>
        <v>0</v>
      </c>
      <c r="AO102" s="124" t="b">
        <f>IF(ISERROR(U102),ERROR.TYPE(#REF!)=ERROR.TYPE(U102),FALSE)</f>
        <v>0</v>
      </c>
      <c r="AP102" s="124">
        <f>IF('Member Info'!F99&gt;'GP1 April 25'!$U$1,1,0)</f>
        <v>0</v>
      </c>
      <c r="AQ102" s="124">
        <f t="shared" si="39"/>
        <v>0</v>
      </c>
      <c r="AR102" s="124">
        <f t="shared" si="40"/>
        <v>0</v>
      </c>
      <c r="AS102" s="124">
        <f t="shared" si="41"/>
        <v>1</v>
      </c>
    </row>
    <row r="103" spans="1:45" x14ac:dyDescent="0.25">
      <c r="A103" s="4">
        <v>72</v>
      </c>
      <c r="B103" s="164">
        <f>'Member Info'!D100</f>
        <v>0</v>
      </c>
      <c r="C103" s="164">
        <f>'Member Info'!E100</f>
        <v>0</v>
      </c>
      <c r="D103" s="164" t="str">
        <f>'Member Info'!G100</f>
        <v/>
      </c>
      <c r="E103" s="165">
        <f>'Member Info'!B100</f>
        <v>0</v>
      </c>
      <c r="F103" s="242"/>
      <c r="G103" s="166" t="str">
        <f>IF(E103=0,"",('Member Info'!K100+'Member Info'!L100))</f>
        <v/>
      </c>
      <c r="H103" s="419"/>
      <c r="I103" s="419"/>
      <c r="J103" s="26"/>
      <c r="K103" s="26"/>
      <c r="L103" s="384" t="str">
        <f>IF(E103=0,"",IF('Member Info'!F100&gt;$U$1,CONCATENATE("Joined with practice on ", TEXT('Member Info'!F100, "DD/MM/YYYY")),IF('Member Info'!N100&lt;&gt;"",IF('Member Info'!N100&lt;$T$1,CONCATENATE("Left Scheme on ", TEXT('Member Info'!N100, "DD/MM/YYYY")),IF(OR(G103="",G103=0),"Error Detected, No rate entered",IF(E103=0,"",IF(F103="","Error Detected, No Pensionable pay",IF(AS103=1,"No Part Time Status Entered",IF(AR103=1,"No Part Time Hours Entered",IF(ISERROR(AD103)," Unknown Values entered.",IF(V103+W103&lt;1,"Acceptable",IF(T103+U103=200, "No Contributions Entered", IF(M103="","Error Detected, Choose reason&gt;",IF(Z103="1",IF(V103=1,"Please Enter Deemed Pensionable Pay","Add Any Relevant Details Above"),"Please Give Details Above"))))))))))),IF(OR(G103="",G103=0),"Error Detected, No rate entered",IF(E103=0,"",IF(F103="","Error Detected, No Pensionable pay",IF(AS103=1,"No Part Time Status Entered",IF(AR103=1,"No Part Time Hours Entered",IF(ISERROR(AD103)," Unknown Values entered.",IF(V103+W103&lt;1,"Acceptable",IF(T103+U103=200, "No Contributions Entered", IF(M103="","Error Detected, Choose reason&gt;",IF(Z103="1",IF(V103=1,"Please Enter Deemed Pensionable Pay","Add relevant Details Above"),"Please give details Above")))))))))))))</f>
        <v/>
      </c>
      <c r="M103" s="260"/>
      <c r="N103" s="91"/>
      <c r="O103" s="91" t="str">
        <f t="shared" si="22"/>
        <v/>
      </c>
      <c r="P103" s="94">
        <f t="shared" si="23"/>
        <v>0</v>
      </c>
      <c r="Q103" s="94">
        <f t="shared" si="23"/>
        <v>0</v>
      </c>
      <c r="R103" s="218">
        <f>(ROUND((F103/100*'Member Info'!$W$2), 2))</f>
        <v>0</v>
      </c>
      <c r="S103" s="218" t="e">
        <f t="shared" si="24"/>
        <v>#VALUE!</v>
      </c>
      <c r="T103" s="218" t="str">
        <f t="shared" si="25"/>
        <v/>
      </c>
      <c r="U103" s="227" t="str">
        <f t="shared" si="26"/>
        <v/>
      </c>
      <c r="V103" s="228" t="str">
        <f t="shared" si="27"/>
        <v/>
      </c>
      <c r="W103" s="228" t="str">
        <f t="shared" si="28"/>
        <v/>
      </c>
      <c r="X103" s="222">
        <f t="shared" si="29"/>
        <v>0</v>
      </c>
      <c r="Y103" s="110">
        <f t="shared" si="30"/>
        <v>0</v>
      </c>
      <c r="Z103" s="235" t="str">
        <f t="shared" si="31"/>
        <v/>
      </c>
      <c r="AA103" s="240" t="b">
        <f t="shared" si="32"/>
        <v>0</v>
      </c>
      <c r="AB103" s="235">
        <f t="shared" si="33"/>
        <v>0</v>
      </c>
      <c r="AC103" s="235">
        <f>IF('Member Info'!N100="",1,"")</f>
        <v>1</v>
      </c>
      <c r="AD103" s="243" t="e">
        <f t="shared" si="34"/>
        <v>#VALUE!</v>
      </c>
      <c r="AE103" s="130" t="str">
        <f t="shared" si="21"/>
        <v/>
      </c>
      <c r="AF103" s="124">
        <f t="shared" si="35"/>
        <v>1</v>
      </c>
      <c r="AG103" s="124" t="str">
        <f>IF('Member Info'!N100&lt;&gt;"",IF(AND('Member Info'!N100&lt;=$U$1,'Member Info'!N100&gt;=$T$1),1,0),"")</f>
        <v/>
      </c>
      <c r="AI103" s="124" t="b">
        <f t="shared" si="36"/>
        <v>0</v>
      </c>
      <c r="AJ103" s="124">
        <f t="shared" si="37"/>
        <v>0</v>
      </c>
      <c r="AL103" s="124">
        <f t="shared" si="38"/>
        <v>0</v>
      </c>
      <c r="AM103" s="124">
        <f>IF('Member Info'!F100&gt;$T$1,1,0)</f>
        <v>0</v>
      </c>
      <c r="AN103" s="124" t="b">
        <f>IF(ISERROR(T103),ERROR.TYPE(#REF!)=ERROR.TYPE(T103),FALSE)</f>
        <v>0</v>
      </c>
      <c r="AO103" s="124" t="b">
        <f>IF(ISERROR(U103),ERROR.TYPE(#REF!)=ERROR.TYPE(U103),FALSE)</f>
        <v>0</v>
      </c>
      <c r="AP103" s="124">
        <f>IF('Member Info'!F100&gt;'GP1 April 25'!$U$1,1,0)</f>
        <v>0</v>
      </c>
      <c r="AQ103" s="124">
        <f t="shared" si="39"/>
        <v>0</v>
      </c>
      <c r="AR103" s="124">
        <f t="shared" si="40"/>
        <v>0</v>
      </c>
      <c r="AS103" s="124">
        <f t="shared" si="41"/>
        <v>1</v>
      </c>
    </row>
    <row r="104" spans="1:45" x14ac:dyDescent="0.25">
      <c r="A104" s="4">
        <v>73</v>
      </c>
      <c r="B104" s="164">
        <f>'Member Info'!D101</f>
        <v>0</v>
      </c>
      <c r="C104" s="164">
        <f>'Member Info'!E101</f>
        <v>0</v>
      </c>
      <c r="D104" s="164" t="str">
        <f>'Member Info'!G101</f>
        <v/>
      </c>
      <c r="E104" s="165">
        <f>'Member Info'!B101</f>
        <v>0</v>
      </c>
      <c r="F104" s="242"/>
      <c r="G104" s="166" t="str">
        <f>IF(E104=0,"",('Member Info'!K101+'Member Info'!L101))</f>
        <v/>
      </c>
      <c r="H104" s="419"/>
      <c r="I104" s="419"/>
      <c r="J104" s="26"/>
      <c r="K104" s="26"/>
      <c r="L104" s="384" t="str">
        <f>IF(E104=0,"",IF('Member Info'!F101&gt;$U$1,CONCATENATE("Joined with practice on ", TEXT('Member Info'!F101, "DD/MM/YYYY")),IF('Member Info'!N101&lt;&gt;"",IF('Member Info'!N101&lt;$T$1,CONCATENATE("Left Scheme on ", TEXT('Member Info'!N101, "DD/MM/YYYY")),IF(OR(G104="",G104=0),"Error Detected, No rate entered",IF(E104=0,"",IF(F104="","Error Detected, No Pensionable pay",IF(AS104=1,"No Part Time Status Entered",IF(AR104=1,"No Part Time Hours Entered",IF(ISERROR(AD104)," Unknown Values entered.",IF(V104+W104&lt;1,"Acceptable",IF(T104+U104=200, "No Contributions Entered", IF(M104="","Error Detected, Choose reason&gt;",IF(Z104="1",IF(V104=1,"Please Enter Deemed Pensionable Pay","Add Any Relevant Details Above"),"Please Give Details Above"))))))))))),IF(OR(G104="",G104=0),"Error Detected, No rate entered",IF(E104=0,"",IF(F104="","Error Detected, No Pensionable pay",IF(AS104=1,"No Part Time Status Entered",IF(AR104=1,"No Part Time Hours Entered",IF(ISERROR(AD104)," Unknown Values entered.",IF(V104+W104&lt;1,"Acceptable",IF(T104+U104=200, "No Contributions Entered", IF(M104="","Error Detected, Choose reason&gt;",IF(Z104="1",IF(V104=1,"Please Enter Deemed Pensionable Pay","Add relevant Details Above"),"Please give details Above")))))))))))))</f>
        <v/>
      </c>
      <c r="M104" s="260"/>
      <c r="N104" s="91"/>
      <c r="O104" s="91" t="str">
        <f t="shared" si="22"/>
        <v/>
      </c>
      <c r="P104" s="94">
        <f t="shared" si="23"/>
        <v>0</v>
      </c>
      <c r="Q104" s="94">
        <f t="shared" si="23"/>
        <v>0</v>
      </c>
      <c r="R104" s="218">
        <f>(ROUND((F104/100*'Member Info'!$W$2), 2))</f>
        <v>0</v>
      </c>
      <c r="S104" s="218" t="e">
        <f t="shared" si="24"/>
        <v>#VALUE!</v>
      </c>
      <c r="T104" s="218" t="str">
        <f t="shared" si="25"/>
        <v/>
      </c>
      <c r="U104" s="227" t="str">
        <f t="shared" si="26"/>
        <v/>
      </c>
      <c r="V104" s="228" t="str">
        <f t="shared" si="27"/>
        <v/>
      </c>
      <c r="W104" s="228" t="str">
        <f t="shared" si="28"/>
        <v/>
      </c>
      <c r="X104" s="222">
        <f t="shared" si="29"/>
        <v>0</v>
      </c>
      <c r="Y104" s="110">
        <f t="shared" si="30"/>
        <v>0</v>
      </c>
      <c r="Z104" s="235" t="str">
        <f t="shared" si="31"/>
        <v/>
      </c>
      <c r="AA104" s="240" t="b">
        <f t="shared" si="32"/>
        <v>0</v>
      </c>
      <c r="AB104" s="235">
        <f t="shared" si="33"/>
        <v>0</v>
      </c>
      <c r="AC104" s="235">
        <f>IF('Member Info'!N101="",1,"")</f>
        <v>1</v>
      </c>
      <c r="AD104" s="243" t="e">
        <f t="shared" si="34"/>
        <v>#VALUE!</v>
      </c>
      <c r="AE104" s="130" t="str">
        <f t="shared" si="21"/>
        <v/>
      </c>
      <c r="AF104" s="124">
        <f t="shared" si="35"/>
        <v>1</v>
      </c>
      <c r="AG104" s="124" t="str">
        <f>IF('Member Info'!N101&lt;&gt;"",IF(AND('Member Info'!N101&lt;=$U$1,'Member Info'!N101&gt;=$T$1),1,0),"")</f>
        <v/>
      </c>
      <c r="AI104" s="124" t="b">
        <f t="shared" si="36"/>
        <v>0</v>
      </c>
      <c r="AJ104" s="124">
        <f t="shared" si="37"/>
        <v>0</v>
      </c>
      <c r="AL104" s="124">
        <f t="shared" si="38"/>
        <v>0</v>
      </c>
      <c r="AM104" s="124">
        <f>IF('Member Info'!F101&gt;$T$1,1,0)</f>
        <v>0</v>
      </c>
      <c r="AN104" s="124" t="b">
        <f>IF(ISERROR(T104),ERROR.TYPE(#REF!)=ERROR.TYPE(T104),FALSE)</f>
        <v>0</v>
      </c>
      <c r="AO104" s="124" t="b">
        <f>IF(ISERROR(U104),ERROR.TYPE(#REF!)=ERROR.TYPE(U104),FALSE)</f>
        <v>0</v>
      </c>
      <c r="AP104" s="124">
        <f>IF('Member Info'!F101&gt;'GP1 April 25'!$U$1,1,0)</f>
        <v>0</v>
      </c>
      <c r="AQ104" s="124">
        <f t="shared" si="39"/>
        <v>0</v>
      </c>
      <c r="AR104" s="124">
        <f t="shared" si="40"/>
        <v>0</v>
      </c>
      <c r="AS104" s="124">
        <f t="shared" si="41"/>
        <v>1</v>
      </c>
    </row>
    <row r="105" spans="1:45" x14ac:dyDescent="0.25">
      <c r="A105" s="4">
        <v>74</v>
      </c>
      <c r="B105" s="164">
        <f>'Member Info'!D102</f>
        <v>0</v>
      </c>
      <c r="C105" s="164">
        <f>'Member Info'!E102</f>
        <v>0</v>
      </c>
      <c r="D105" s="164" t="str">
        <f>'Member Info'!G102</f>
        <v/>
      </c>
      <c r="E105" s="165">
        <f>'Member Info'!B102</f>
        <v>0</v>
      </c>
      <c r="F105" s="242"/>
      <c r="G105" s="166" t="str">
        <f>IF(E105=0,"",('Member Info'!K102+'Member Info'!L102))</f>
        <v/>
      </c>
      <c r="H105" s="419"/>
      <c r="I105" s="419"/>
      <c r="J105" s="26"/>
      <c r="K105" s="26"/>
      <c r="L105" s="384" t="str">
        <f>IF(E105=0,"",IF('Member Info'!F102&gt;$U$1,CONCATENATE("Joined with practice on ", TEXT('Member Info'!F102, "DD/MM/YYYY")),IF('Member Info'!N102&lt;&gt;"",IF('Member Info'!N102&lt;$T$1,CONCATENATE("Left Scheme on ", TEXT('Member Info'!N102, "DD/MM/YYYY")),IF(OR(G105="",G105=0),"Error Detected, No rate entered",IF(E105=0,"",IF(F105="","Error Detected, No Pensionable pay",IF(AS105=1,"No Part Time Status Entered",IF(AR105=1,"No Part Time Hours Entered",IF(ISERROR(AD105)," Unknown Values entered.",IF(V105+W105&lt;1,"Acceptable",IF(T105+U105=200, "No Contributions Entered", IF(M105="","Error Detected, Choose reason&gt;",IF(Z105="1",IF(V105=1,"Please Enter Deemed Pensionable Pay","Add Any Relevant Details Above"),"Please Give Details Above"))))))))))),IF(OR(G105="",G105=0),"Error Detected, No rate entered",IF(E105=0,"",IF(F105="","Error Detected, No Pensionable pay",IF(AS105=1,"No Part Time Status Entered",IF(AR105=1,"No Part Time Hours Entered",IF(ISERROR(AD105)," Unknown Values entered.",IF(V105+W105&lt;1,"Acceptable",IF(T105+U105=200, "No Contributions Entered", IF(M105="","Error Detected, Choose reason&gt;",IF(Z105="1",IF(V105=1,"Please Enter Deemed Pensionable Pay","Add relevant Details Above"),"Please give details Above")))))))))))))</f>
        <v/>
      </c>
      <c r="M105" s="260"/>
      <c r="N105" s="91"/>
      <c r="O105" s="91" t="str">
        <f t="shared" si="22"/>
        <v/>
      </c>
      <c r="P105" s="94">
        <f t="shared" si="23"/>
        <v>0</v>
      </c>
      <c r="Q105" s="94">
        <f t="shared" si="23"/>
        <v>0</v>
      </c>
      <c r="R105" s="218">
        <f>(ROUND((F105/100*'Member Info'!$W$2), 2))</f>
        <v>0</v>
      </c>
      <c r="S105" s="218" t="e">
        <f t="shared" si="24"/>
        <v>#VALUE!</v>
      </c>
      <c r="T105" s="218" t="str">
        <f t="shared" si="25"/>
        <v/>
      </c>
      <c r="U105" s="227" t="str">
        <f t="shared" si="26"/>
        <v/>
      </c>
      <c r="V105" s="228" t="str">
        <f t="shared" si="27"/>
        <v/>
      </c>
      <c r="W105" s="228" t="str">
        <f t="shared" si="28"/>
        <v/>
      </c>
      <c r="X105" s="222">
        <f t="shared" si="29"/>
        <v>0</v>
      </c>
      <c r="Y105" s="110">
        <f t="shared" si="30"/>
        <v>0</v>
      </c>
      <c r="Z105" s="235" t="str">
        <f t="shared" si="31"/>
        <v/>
      </c>
      <c r="AA105" s="240" t="b">
        <f t="shared" si="32"/>
        <v>0</v>
      </c>
      <c r="AB105" s="235">
        <f t="shared" si="33"/>
        <v>0</v>
      </c>
      <c r="AC105" s="235">
        <f>IF('Member Info'!N102="",1,"")</f>
        <v>1</v>
      </c>
      <c r="AD105" s="243" t="e">
        <f t="shared" si="34"/>
        <v>#VALUE!</v>
      </c>
      <c r="AE105" s="130" t="str">
        <f t="shared" si="21"/>
        <v/>
      </c>
      <c r="AF105" s="124">
        <f t="shared" si="35"/>
        <v>1</v>
      </c>
      <c r="AG105" s="124" t="str">
        <f>IF('Member Info'!N102&lt;&gt;"",IF(AND('Member Info'!N102&lt;=$U$1,'Member Info'!N102&gt;=$T$1),1,0),"")</f>
        <v/>
      </c>
      <c r="AI105" s="124" t="b">
        <f t="shared" si="36"/>
        <v>0</v>
      </c>
      <c r="AJ105" s="124">
        <f t="shared" si="37"/>
        <v>0</v>
      </c>
      <c r="AL105" s="124">
        <f t="shared" si="38"/>
        <v>0</v>
      </c>
      <c r="AM105" s="124">
        <f>IF('Member Info'!F102&gt;$T$1,1,0)</f>
        <v>0</v>
      </c>
      <c r="AN105" s="124" t="b">
        <f>IF(ISERROR(T105),ERROR.TYPE(#REF!)=ERROR.TYPE(T105),FALSE)</f>
        <v>0</v>
      </c>
      <c r="AO105" s="124" t="b">
        <f>IF(ISERROR(U105),ERROR.TYPE(#REF!)=ERROR.TYPE(U105),FALSE)</f>
        <v>0</v>
      </c>
      <c r="AP105" s="124">
        <f>IF('Member Info'!F102&gt;'GP1 April 25'!$U$1,1,0)</f>
        <v>0</v>
      </c>
      <c r="AQ105" s="124">
        <f t="shared" si="39"/>
        <v>0</v>
      </c>
      <c r="AR105" s="124">
        <f t="shared" si="40"/>
        <v>0</v>
      </c>
      <c r="AS105" s="124">
        <f t="shared" si="41"/>
        <v>1</v>
      </c>
    </row>
    <row r="106" spans="1:45" x14ac:dyDescent="0.25">
      <c r="A106" s="4">
        <v>75</v>
      </c>
      <c r="B106" s="164">
        <f>'Member Info'!D103</f>
        <v>0</v>
      </c>
      <c r="C106" s="164">
        <f>'Member Info'!E103</f>
        <v>0</v>
      </c>
      <c r="D106" s="164" t="str">
        <f>'Member Info'!G103</f>
        <v/>
      </c>
      <c r="E106" s="165">
        <f>'Member Info'!B103</f>
        <v>0</v>
      </c>
      <c r="F106" s="242"/>
      <c r="G106" s="166" t="str">
        <f>IF(E106=0,"",('Member Info'!K103+'Member Info'!L103))</f>
        <v/>
      </c>
      <c r="H106" s="419"/>
      <c r="I106" s="419"/>
      <c r="J106" s="26"/>
      <c r="K106" s="26"/>
      <c r="L106" s="384" t="str">
        <f>IF(E106=0,"",IF('Member Info'!F103&gt;$U$1,CONCATENATE("Joined with practice on ", TEXT('Member Info'!F103, "DD/MM/YYYY")),IF('Member Info'!N103&lt;&gt;"",IF('Member Info'!N103&lt;$T$1,CONCATENATE("Left Scheme on ", TEXT('Member Info'!N103, "DD/MM/YYYY")),IF(OR(G106="",G106=0),"Error Detected, No rate entered",IF(E106=0,"",IF(F106="","Error Detected, No Pensionable pay",IF(AS106=1,"No Part Time Status Entered",IF(AR106=1,"No Part Time Hours Entered",IF(ISERROR(AD106)," Unknown Values entered.",IF(V106+W106&lt;1,"Acceptable",IF(T106+U106=200, "No Contributions Entered", IF(M106="","Error Detected, Choose reason&gt;",IF(Z106="1",IF(V106=1,"Please Enter Deemed Pensionable Pay","Add Any Relevant Details Above"),"Please Give Details Above"))))))))))),IF(OR(G106="",G106=0),"Error Detected, No rate entered",IF(E106=0,"",IF(F106="","Error Detected, No Pensionable pay",IF(AS106=1,"No Part Time Status Entered",IF(AR106=1,"No Part Time Hours Entered",IF(ISERROR(AD106)," Unknown Values entered.",IF(V106+W106&lt;1,"Acceptable",IF(T106+U106=200, "No Contributions Entered", IF(M106="","Error Detected, Choose reason&gt;",IF(Z106="1",IF(V106=1,"Please Enter Deemed Pensionable Pay","Add relevant Details Above"),"Please give details Above")))))))))))))</f>
        <v/>
      </c>
      <c r="M106" s="260"/>
      <c r="N106" s="91"/>
      <c r="O106" s="91" t="str">
        <f t="shared" si="22"/>
        <v/>
      </c>
      <c r="P106" s="94">
        <f t="shared" si="23"/>
        <v>0</v>
      </c>
      <c r="Q106" s="94">
        <f t="shared" si="23"/>
        <v>0</v>
      </c>
      <c r="R106" s="218">
        <f>(ROUND((F106/100*'Member Info'!$W$2), 2))</f>
        <v>0</v>
      </c>
      <c r="S106" s="218" t="e">
        <f t="shared" si="24"/>
        <v>#VALUE!</v>
      </c>
      <c r="T106" s="218" t="str">
        <f t="shared" si="25"/>
        <v/>
      </c>
      <c r="U106" s="227" t="str">
        <f t="shared" si="26"/>
        <v/>
      </c>
      <c r="V106" s="228" t="str">
        <f t="shared" si="27"/>
        <v/>
      </c>
      <c r="W106" s="228" t="str">
        <f t="shared" si="28"/>
        <v/>
      </c>
      <c r="X106" s="222">
        <f t="shared" si="29"/>
        <v>0</v>
      </c>
      <c r="Y106" s="110">
        <f t="shared" si="30"/>
        <v>0</v>
      </c>
      <c r="Z106" s="235" t="str">
        <f t="shared" si="31"/>
        <v/>
      </c>
      <c r="AA106" s="240" t="b">
        <f t="shared" si="32"/>
        <v>0</v>
      </c>
      <c r="AB106" s="235">
        <f t="shared" si="33"/>
        <v>0</v>
      </c>
      <c r="AC106" s="235">
        <f>IF('Member Info'!N103="",1,"")</f>
        <v>1</v>
      </c>
      <c r="AD106" s="243" t="e">
        <f t="shared" si="34"/>
        <v>#VALUE!</v>
      </c>
      <c r="AE106" s="130" t="str">
        <f t="shared" si="21"/>
        <v/>
      </c>
      <c r="AF106" s="124">
        <f t="shared" si="35"/>
        <v>1</v>
      </c>
      <c r="AG106" s="124" t="str">
        <f>IF('Member Info'!N103&lt;&gt;"",IF(AND('Member Info'!N103&lt;=$U$1,'Member Info'!N103&gt;=$T$1),1,0),"")</f>
        <v/>
      </c>
      <c r="AI106" s="124" t="b">
        <f t="shared" si="36"/>
        <v>0</v>
      </c>
      <c r="AJ106" s="124">
        <f t="shared" si="37"/>
        <v>0</v>
      </c>
      <c r="AL106" s="124">
        <f t="shared" si="38"/>
        <v>0</v>
      </c>
      <c r="AM106" s="124">
        <f>IF('Member Info'!F103&gt;$T$1,1,0)</f>
        <v>0</v>
      </c>
      <c r="AN106" s="124" t="b">
        <f>IF(ISERROR(T106),ERROR.TYPE(#REF!)=ERROR.TYPE(T106),FALSE)</f>
        <v>0</v>
      </c>
      <c r="AO106" s="124" t="b">
        <f>IF(ISERROR(U106),ERROR.TYPE(#REF!)=ERROR.TYPE(U106),FALSE)</f>
        <v>0</v>
      </c>
      <c r="AP106" s="124">
        <f>IF('Member Info'!F103&gt;'GP1 April 25'!$U$1,1,0)</f>
        <v>0</v>
      </c>
      <c r="AQ106" s="124">
        <f t="shared" si="39"/>
        <v>0</v>
      </c>
      <c r="AR106" s="124">
        <f t="shared" si="40"/>
        <v>0</v>
      </c>
      <c r="AS106" s="124">
        <f t="shared" si="41"/>
        <v>1</v>
      </c>
    </row>
    <row r="107" spans="1:45" x14ac:dyDescent="0.25">
      <c r="A107" s="4">
        <v>76</v>
      </c>
      <c r="B107" s="164">
        <f>'Member Info'!D104</f>
        <v>0</v>
      </c>
      <c r="C107" s="164">
        <f>'Member Info'!E104</f>
        <v>0</v>
      </c>
      <c r="D107" s="164" t="str">
        <f>'Member Info'!G104</f>
        <v/>
      </c>
      <c r="E107" s="165">
        <f>'Member Info'!B104</f>
        <v>0</v>
      </c>
      <c r="F107" s="242"/>
      <c r="G107" s="166" t="str">
        <f>IF(E107=0,"",('Member Info'!K104+'Member Info'!L104))</f>
        <v/>
      </c>
      <c r="H107" s="419"/>
      <c r="I107" s="419"/>
      <c r="J107" s="26"/>
      <c r="K107" s="26"/>
      <c r="L107" s="384" t="str">
        <f>IF(E107=0,"",IF('Member Info'!F104&gt;$U$1,CONCATENATE("Joined with practice on ", TEXT('Member Info'!F104, "DD/MM/YYYY")),IF('Member Info'!N104&lt;&gt;"",IF('Member Info'!N104&lt;$T$1,CONCATENATE("Left Scheme on ", TEXT('Member Info'!N104, "DD/MM/YYYY")),IF(OR(G107="",G107=0),"Error Detected, No rate entered",IF(E107=0,"",IF(F107="","Error Detected, No Pensionable pay",IF(AS107=1,"No Part Time Status Entered",IF(AR107=1,"No Part Time Hours Entered",IF(ISERROR(AD107)," Unknown Values entered.",IF(V107+W107&lt;1,"Acceptable",IF(T107+U107=200, "No Contributions Entered", IF(M107="","Error Detected, Choose reason&gt;",IF(Z107="1",IF(V107=1,"Please Enter Deemed Pensionable Pay","Add Any Relevant Details Above"),"Please Give Details Above"))))))))))),IF(OR(G107="",G107=0),"Error Detected, No rate entered",IF(E107=0,"",IF(F107="","Error Detected, No Pensionable pay",IF(AS107=1,"No Part Time Status Entered",IF(AR107=1,"No Part Time Hours Entered",IF(ISERROR(AD107)," Unknown Values entered.",IF(V107+W107&lt;1,"Acceptable",IF(T107+U107=200, "No Contributions Entered", IF(M107="","Error Detected, Choose reason&gt;",IF(Z107="1",IF(V107=1,"Please Enter Deemed Pensionable Pay","Add relevant Details Above"),"Please give details Above")))))))))))))</f>
        <v/>
      </c>
      <c r="M107" s="260"/>
      <c r="N107" s="91"/>
      <c r="O107" s="91" t="str">
        <f t="shared" si="22"/>
        <v/>
      </c>
      <c r="P107" s="94">
        <f t="shared" si="23"/>
        <v>0</v>
      </c>
      <c r="Q107" s="94">
        <f t="shared" si="23"/>
        <v>0</v>
      </c>
      <c r="R107" s="218">
        <f>(ROUND((F107/100*'Member Info'!$W$2), 2))</f>
        <v>0</v>
      </c>
      <c r="S107" s="218" t="e">
        <f t="shared" si="24"/>
        <v>#VALUE!</v>
      </c>
      <c r="T107" s="218" t="str">
        <f t="shared" si="25"/>
        <v/>
      </c>
      <c r="U107" s="227" t="str">
        <f t="shared" si="26"/>
        <v/>
      </c>
      <c r="V107" s="228" t="str">
        <f t="shared" si="27"/>
        <v/>
      </c>
      <c r="W107" s="228" t="str">
        <f t="shared" si="28"/>
        <v/>
      </c>
      <c r="X107" s="222">
        <f t="shared" si="29"/>
        <v>0</v>
      </c>
      <c r="Y107" s="110">
        <f t="shared" si="30"/>
        <v>0</v>
      </c>
      <c r="Z107" s="235" t="str">
        <f t="shared" si="31"/>
        <v/>
      </c>
      <c r="AA107" s="240" t="b">
        <f t="shared" si="32"/>
        <v>0</v>
      </c>
      <c r="AB107" s="235">
        <f t="shared" si="33"/>
        <v>0</v>
      </c>
      <c r="AC107" s="235">
        <f>IF('Member Info'!N104="",1,"")</f>
        <v>1</v>
      </c>
      <c r="AD107" s="243" t="e">
        <f t="shared" si="34"/>
        <v>#VALUE!</v>
      </c>
      <c r="AE107" s="130" t="str">
        <f t="shared" si="21"/>
        <v/>
      </c>
      <c r="AF107" s="124">
        <f t="shared" si="35"/>
        <v>1</v>
      </c>
      <c r="AG107" s="124" t="str">
        <f>IF('Member Info'!N104&lt;&gt;"",IF(AND('Member Info'!N104&lt;=$U$1,'Member Info'!N104&gt;=$T$1),1,0),"")</f>
        <v/>
      </c>
      <c r="AI107" s="124" t="b">
        <f t="shared" si="36"/>
        <v>0</v>
      </c>
      <c r="AJ107" s="124">
        <f t="shared" si="37"/>
        <v>0</v>
      </c>
      <c r="AL107" s="124">
        <f t="shared" si="38"/>
        <v>0</v>
      </c>
      <c r="AM107" s="124">
        <f>IF('Member Info'!F104&gt;$T$1,1,0)</f>
        <v>0</v>
      </c>
      <c r="AN107" s="124" t="b">
        <f>IF(ISERROR(T107),ERROR.TYPE(#REF!)=ERROR.TYPE(T107),FALSE)</f>
        <v>0</v>
      </c>
      <c r="AO107" s="124" t="b">
        <f>IF(ISERROR(U107),ERROR.TYPE(#REF!)=ERROR.TYPE(U107),FALSE)</f>
        <v>0</v>
      </c>
      <c r="AP107" s="124">
        <f>IF('Member Info'!F104&gt;'GP1 April 25'!$U$1,1,0)</f>
        <v>0</v>
      </c>
      <c r="AQ107" s="124">
        <f t="shared" si="39"/>
        <v>0</v>
      </c>
      <c r="AR107" s="124">
        <f t="shared" si="40"/>
        <v>0</v>
      </c>
      <c r="AS107" s="124">
        <f t="shared" si="41"/>
        <v>1</v>
      </c>
    </row>
    <row r="108" spans="1:45" x14ac:dyDescent="0.25">
      <c r="A108" s="4">
        <v>77</v>
      </c>
      <c r="B108" s="164">
        <f>'Member Info'!D105</f>
        <v>0</v>
      </c>
      <c r="C108" s="164">
        <f>'Member Info'!E105</f>
        <v>0</v>
      </c>
      <c r="D108" s="164" t="str">
        <f>'Member Info'!G105</f>
        <v/>
      </c>
      <c r="E108" s="165">
        <f>'Member Info'!B105</f>
        <v>0</v>
      </c>
      <c r="F108" s="242"/>
      <c r="G108" s="166" t="str">
        <f>IF(E108=0,"",('Member Info'!K105+'Member Info'!L105))</f>
        <v/>
      </c>
      <c r="H108" s="419"/>
      <c r="I108" s="419"/>
      <c r="J108" s="26"/>
      <c r="K108" s="26"/>
      <c r="L108" s="384" t="str">
        <f>IF(E108=0,"",IF('Member Info'!F105&gt;$U$1,CONCATENATE("Joined with practice on ", TEXT('Member Info'!F105, "DD/MM/YYYY")),IF('Member Info'!N105&lt;&gt;"",IF('Member Info'!N105&lt;$T$1,CONCATENATE("Left Scheme on ", TEXT('Member Info'!N105, "DD/MM/YYYY")),IF(OR(G108="",G108=0),"Error Detected, No rate entered",IF(E108=0,"",IF(F108="","Error Detected, No Pensionable pay",IF(AS108=1,"No Part Time Status Entered",IF(AR108=1,"No Part Time Hours Entered",IF(ISERROR(AD108)," Unknown Values entered.",IF(V108+W108&lt;1,"Acceptable",IF(T108+U108=200, "No Contributions Entered", IF(M108="","Error Detected, Choose reason&gt;",IF(Z108="1",IF(V108=1,"Please Enter Deemed Pensionable Pay","Add Any Relevant Details Above"),"Please Give Details Above"))))))))))),IF(OR(G108="",G108=0),"Error Detected, No rate entered",IF(E108=0,"",IF(F108="","Error Detected, No Pensionable pay",IF(AS108=1,"No Part Time Status Entered",IF(AR108=1,"No Part Time Hours Entered",IF(ISERROR(AD108)," Unknown Values entered.",IF(V108+W108&lt;1,"Acceptable",IF(T108+U108=200, "No Contributions Entered", IF(M108="","Error Detected, Choose reason&gt;",IF(Z108="1",IF(V108=1,"Please Enter Deemed Pensionable Pay","Add relevant Details Above"),"Please give details Above")))))))))))))</f>
        <v/>
      </c>
      <c r="M108" s="260"/>
      <c r="N108" s="91"/>
      <c r="O108" s="91" t="str">
        <f t="shared" si="22"/>
        <v/>
      </c>
      <c r="P108" s="94">
        <f t="shared" si="23"/>
        <v>0</v>
      </c>
      <c r="Q108" s="94">
        <f t="shared" si="23"/>
        <v>0</v>
      </c>
      <c r="R108" s="218">
        <f>(ROUND((F108/100*'Member Info'!$W$2), 2))</f>
        <v>0</v>
      </c>
      <c r="S108" s="218" t="e">
        <f t="shared" si="24"/>
        <v>#VALUE!</v>
      </c>
      <c r="T108" s="218" t="str">
        <f t="shared" si="25"/>
        <v/>
      </c>
      <c r="U108" s="227" t="str">
        <f t="shared" si="26"/>
        <v/>
      </c>
      <c r="V108" s="228" t="str">
        <f t="shared" si="27"/>
        <v/>
      </c>
      <c r="W108" s="228" t="str">
        <f t="shared" si="28"/>
        <v/>
      </c>
      <c r="X108" s="222">
        <f t="shared" si="29"/>
        <v>0</v>
      </c>
      <c r="Y108" s="110">
        <f t="shared" si="30"/>
        <v>0</v>
      </c>
      <c r="Z108" s="235" t="str">
        <f t="shared" si="31"/>
        <v/>
      </c>
      <c r="AA108" s="240" t="b">
        <f t="shared" si="32"/>
        <v>0</v>
      </c>
      <c r="AB108" s="235">
        <f t="shared" si="33"/>
        <v>0</v>
      </c>
      <c r="AC108" s="235">
        <f>IF('Member Info'!N105="",1,"")</f>
        <v>1</v>
      </c>
      <c r="AD108" s="243" t="e">
        <f t="shared" si="34"/>
        <v>#VALUE!</v>
      </c>
      <c r="AE108" s="130" t="str">
        <f t="shared" si="21"/>
        <v/>
      </c>
      <c r="AF108" s="124">
        <f t="shared" si="35"/>
        <v>1</v>
      </c>
      <c r="AG108" s="124" t="str">
        <f>IF('Member Info'!N105&lt;&gt;"",IF(AND('Member Info'!N105&lt;=$U$1,'Member Info'!N105&gt;=$T$1),1,0),"")</f>
        <v/>
      </c>
      <c r="AI108" s="124" t="b">
        <f t="shared" si="36"/>
        <v>0</v>
      </c>
      <c r="AJ108" s="124">
        <f t="shared" si="37"/>
        <v>0</v>
      </c>
      <c r="AL108" s="124">
        <f t="shared" si="38"/>
        <v>0</v>
      </c>
      <c r="AM108" s="124">
        <f>IF('Member Info'!F105&gt;$T$1,1,0)</f>
        <v>0</v>
      </c>
      <c r="AN108" s="124" t="b">
        <f>IF(ISERROR(T108),ERROR.TYPE(#REF!)=ERROR.TYPE(T108),FALSE)</f>
        <v>0</v>
      </c>
      <c r="AO108" s="124" t="b">
        <f>IF(ISERROR(U108),ERROR.TYPE(#REF!)=ERROR.TYPE(U108),FALSE)</f>
        <v>0</v>
      </c>
      <c r="AP108" s="124">
        <f>IF('Member Info'!F105&gt;'GP1 April 25'!$U$1,1,0)</f>
        <v>0</v>
      </c>
      <c r="AQ108" s="124">
        <f t="shared" si="39"/>
        <v>0</v>
      </c>
      <c r="AR108" s="124">
        <f t="shared" si="40"/>
        <v>0</v>
      </c>
      <c r="AS108" s="124">
        <f t="shared" si="41"/>
        <v>1</v>
      </c>
    </row>
    <row r="109" spans="1:45" x14ac:dyDescent="0.25">
      <c r="A109" s="4">
        <v>78</v>
      </c>
      <c r="B109" s="164">
        <f>'Member Info'!D106</f>
        <v>0</v>
      </c>
      <c r="C109" s="164">
        <f>'Member Info'!E106</f>
        <v>0</v>
      </c>
      <c r="D109" s="164" t="str">
        <f>'Member Info'!G106</f>
        <v/>
      </c>
      <c r="E109" s="165">
        <f>'Member Info'!B106</f>
        <v>0</v>
      </c>
      <c r="F109" s="242"/>
      <c r="G109" s="166" t="str">
        <f>IF(E109=0,"",('Member Info'!K106+'Member Info'!L106))</f>
        <v/>
      </c>
      <c r="H109" s="419"/>
      <c r="I109" s="419"/>
      <c r="J109" s="26"/>
      <c r="K109" s="26"/>
      <c r="L109" s="384" t="str">
        <f>IF(E109=0,"",IF('Member Info'!F106&gt;$U$1,CONCATENATE("Joined with practice on ", TEXT('Member Info'!F106, "DD/MM/YYYY")),IF('Member Info'!N106&lt;&gt;"",IF('Member Info'!N106&lt;$T$1,CONCATENATE("Left Scheme on ", TEXT('Member Info'!N106, "DD/MM/YYYY")),IF(OR(G109="",G109=0),"Error Detected, No rate entered",IF(E109=0,"",IF(F109="","Error Detected, No Pensionable pay",IF(AS109=1,"No Part Time Status Entered",IF(AR109=1,"No Part Time Hours Entered",IF(ISERROR(AD109)," Unknown Values entered.",IF(V109+W109&lt;1,"Acceptable",IF(T109+U109=200, "No Contributions Entered", IF(M109="","Error Detected, Choose reason&gt;",IF(Z109="1",IF(V109=1,"Please Enter Deemed Pensionable Pay","Add Any Relevant Details Above"),"Please Give Details Above"))))))))))),IF(OR(G109="",G109=0),"Error Detected, No rate entered",IF(E109=0,"",IF(F109="","Error Detected, No Pensionable pay",IF(AS109=1,"No Part Time Status Entered",IF(AR109=1,"No Part Time Hours Entered",IF(ISERROR(AD109)," Unknown Values entered.",IF(V109+W109&lt;1,"Acceptable",IF(T109+U109=200, "No Contributions Entered", IF(M109="","Error Detected, Choose reason&gt;",IF(Z109="1",IF(V109=1,"Please Enter Deemed Pensionable Pay","Add relevant Details Above"),"Please give details Above")))))))))))))</f>
        <v/>
      </c>
      <c r="M109" s="260"/>
      <c r="N109" s="91"/>
      <c r="O109" s="91" t="str">
        <f t="shared" si="22"/>
        <v/>
      </c>
      <c r="P109" s="94">
        <f t="shared" si="23"/>
        <v>0</v>
      </c>
      <c r="Q109" s="94">
        <f t="shared" si="23"/>
        <v>0</v>
      </c>
      <c r="R109" s="218">
        <f>(ROUND((F109/100*'Member Info'!$W$2), 2))</f>
        <v>0</v>
      </c>
      <c r="S109" s="218" t="e">
        <f t="shared" si="24"/>
        <v>#VALUE!</v>
      </c>
      <c r="T109" s="218" t="str">
        <f t="shared" si="25"/>
        <v/>
      </c>
      <c r="U109" s="227" t="str">
        <f t="shared" si="26"/>
        <v/>
      </c>
      <c r="V109" s="228" t="str">
        <f t="shared" si="27"/>
        <v/>
      </c>
      <c r="W109" s="228" t="str">
        <f t="shared" si="28"/>
        <v/>
      </c>
      <c r="X109" s="222">
        <f t="shared" si="29"/>
        <v>0</v>
      </c>
      <c r="Y109" s="110">
        <f t="shared" si="30"/>
        <v>0</v>
      </c>
      <c r="Z109" s="235" t="str">
        <f t="shared" si="31"/>
        <v/>
      </c>
      <c r="AA109" s="240" t="b">
        <f t="shared" si="32"/>
        <v>0</v>
      </c>
      <c r="AB109" s="235">
        <f t="shared" si="33"/>
        <v>0</v>
      </c>
      <c r="AC109" s="235">
        <f>IF('Member Info'!N106="",1,"")</f>
        <v>1</v>
      </c>
      <c r="AD109" s="243" t="e">
        <f t="shared" si="34"/>
        <v>#VALUE!</v>
      </c>
      <c r="AE109" s="130" t="str">
        <f t="shared" si="21"/>
        <v/>
      </c>
      <c r="AF109" s="124">
        <f t="shared" si="35"/>
        <v>1</v>
      </c>
      <c r="AG109" s="124" t="str">
        <f>IF('Member Info'!N106&lt;&gt;"",IF(AND('Member Info'!N106&lt;=$U$1,'Member Info'!N106&gt;=$T$1),1,0),"")</f>
        <v/>
      </c>
      <c r="AI109" s="124" t="b">
        <f t="shared" si="36"/>
        <v>0</v>
      </c>
      <c r="AJ109" s="124">
        <f t="shared" si="37"/>
        <v>0</v>
      </c>
      <c r="AL109" s="124">
        <f t="shared" si="38"/>
        <v>0</v>
      </c>
      <c r="AM109" s="124">
        <f>IF('Member Info'!F106&gt;$T$1,1,0)</f>
        <v>0</v>
      </c>
      <c r="AN109" s="124" t="b">
        <f>IF(ISERROR(T109),ERROR.TYPE(#REF!)=ERROR.TYPE(T109),FALSE)</f>
        <v>0</v>
      </c>
      <c r="AO109" s="124" t="b">
        <f>IF(ISERROR(U109),ERROR.TYPE(#REF!)=ERROR.TYPE(U109),FALSE)</f>
        <v>0</v>
      </c>
      <c r="AP109" s="124">
        <f>IF('Member Info'!F106&gt;'GP1 April 25'!$U$1,1,0)</f>
        <v>0</v>
      </c>
      <c r="AQ109" s="124">
        <f t="shared" si="39"/>
        <v>0</v>
      </c>
      <c r="AR109" s="124">
        <f t="shared" si="40"/>
        <v>0</v>
      </c>
      <c r="AS109" s="124">
        <f t="shared" si="41"/>
        <v>1</v>
      </c>
    </row>
    <row r="110" spans="1:45" x14ac:dyDescent="0.25">
      <c r="A110" s="4">
        <v>79</v>
      </c>
      <c r="B110" s="164">
        <f>'Member Info'!D107</f>
        <v>0</v>
      </c>
      <c r="C110" s="164">
        <f>'Member Info'!E107</f>
        <v>0</v>
      </c>
      <c r="D110" s="164" t="str">
        <f>'Member Info'!G107</f>
        <v/>
      </c>
      <c r="E110" s="165">
        <f>'Member Info'!B107</f>
        <v>0</v>
      </c>
      <c r="F110" s="242"/>
      <c r="G110" s="166" t="str">
        <f>IF(E110=0,"",('Member Info'!K107+'Member Info'!L107))</f>
        <v/>
      </c>
      <c r="H110" s="419"/>
      <c r="I110" s="419"/>
      <c r="J110" s="26"/>
      <c r="K110" s="26"/>
      <c r="L110" s="384" t="str">
        <f>IF(E110=0,"",IF('Member Info'!F107&gt;$U$1,CONCATENATE("Joined with practice on ", TEXT('Member Info'!F107, "DD/MM/YYYY")),IF('Member Info'!N107&lt;&gt;"",IF('Member Info'!N107&lt;$T$1,CONCATENATE("Left Scheme on ", TEXT('Member Info'!N107, "DD/MM/YYYY")),IF(OR(G110="",G110=0),"Error Detected, No rate entered",IF(E110=0,"",IF(F110="","Error Detected, No Pensionable pay",IF(AS110=1,"No Part Time Status Entered",IF(AR110=1,"No Part Time Hours Entered",IF(ISERROR(AD110)," Unknown Values entered.",IF(V110+W110&lt;1,"Acceptable",IF(T110+U110=200, "No Contributions Entered", IF(M110="","Error Detected, Choose reason&gt;",IF(Z110="1",IF(V110=1,"Please Enter Deemed Pensionable Pay","Add Any Relevant Details Above"),"Please Give Details Above"))))))))))),IF(OR(G110="",G110=0),"Error Detected, No rate entered",IF(E110=0,"",IF(F110="","Error Detected, No Pensionable pay",IF(AS110=1,"No Part Time Status Entered",IF(AR110=1,"No Part Time Hours Entered",IF(ISERROR(AD110)," Unknown Values entered.",IF(V110+W110&lt;1,"Acceptable",IF(T110+U110=200, "No Contributions Entered", IF(M110="","Error Detected, Choose reason&gt;",IF(Z110="1",IF(V110=1,"Please Enter Deemed Pensionable Pay","Add relevant Details Above"),"Please give details Above")))))))))))))</f>
        <v/>
      </c>
      <c r="M110" s="260"/>
      <c r="N110" s="91"/>
      <c r="O110" s="91" t="str">
        <f t="shared" si="22"/>
        <v/>
      </c>
      <c r="P110" s="94">
        <f t="shared" si="23"/>
        <v>0</v>
      </c>
      <c r="Q110" s="94">
        <f t="shared" si="23"/>
        <v>0</v>
      </c>
      <c r="R110" s="218">
        <f>(ROUND((F110/100*'Member Info'!$W$2), 2))</f>
        <v>0</v>
      </c>
      <c r="S110" s="218" t="e">
        <f t="shared" si="24"/>
        <v>#VALUE!</v>
      </c>
      <c r="T110" s="218" t="str">
        <f t="shared" si="25"/>
        <v/>
      </c>
      <c r="U110" s="227" t="str">
        <f t="shared" si="26"/>
        <v/>
      </c>
      <c r="V110" s="228" t="str">
        <f t="shared" si="27"/>
        <v/>
      </c>
      <c r="W110" s="228" t="str">
        <f t="shared" si="28"/>
        <v/>
      </c>
      <c r="X110" s="222">
        <f t="shared" si="29"/>
        <v>0</v>
      </c>
      <c r="Y110" s="110">
        <f t="shared" si="30"/>
        <v>0</v>
      </c>
      <c r="Z110" s="235" t="str">
        <f t="shared" si="31"/>
        <v/>
      </c>
      <c r="AA110" s="240" t="b">
        <f t="shared" si="32"/>
        <v>0</v>
      </c>
      <c r="AB110" s="235">
        <f t="shared" si="33"/>
        <v>0</v>
      </c>
      <c r="AC110" s="235">
        <f>IF('Member Info'!N107="",1,"")</f>
        <v>1</v>
      </c>
      <c r="AD110" s="243" t="e">
        <f t="shared" si="34"/>
        <v>#VALUE!</v>
      </c>
      <c r="AE110" s="130" t="str">
        <f t="shared" si="21"/>
        <v/>
      </c>
      <c r="AF110" s="124">
        <f t="shared" si="35"/>
        <v>1</v>
      </c>
      <c r="AG110" s="124" t="str">
        <f>IF('Member Info'!N107&lt;&gt;"",IF(AND('Member Info'!N107&lt;=$U$1,'Member Info'!N107&gt;=$T$1),1,0),"")</f>
        <v/>
      </c>
      <c r="AI110" s="124" t="b">
        <f t="shared" si="36"/>
        <v>0</v>
      </c>
      <c r="AJ110" s="124">
        <f t="shared" si="37"/>
        <v>0</v>
      </c>
      <c r="AL110" s="124">
        <f t="shared" si="38"/>
        <v>0</v>
      </c>
      <c r="AM110" s="124">
        <f>IF('Member Info'!F107&gt;$T$1,1,0)</f>
        <v>0</v>
      </c>
      <c r="AN110" s="124" t="b">
        <f>IF(ISERROR(T110),ERROR.TYPE(#REF!)=ERROR.TYPE(T110),FALSE)</f>
        <v>0</v>
      </c>
      <c r="AO110" s="124" t="b">
        <f>IF(ISERROR(U110),ERROR.TYPE(#REF!)=ERROR.TYPE(U110),FALSE)</f>
        <v>0</v>
      </c>
      <c r="AP110" s="124">
        <f>IF('Member Info'!F107&gt;'GP1 April 25'!$U$1,1,0)</f>
        <v>0</v>
      </c>
      <c r="AQ110" s="124">
        <f t="shared" si="39"/>
        <v>0</v>
      </c>
      <c r="AR110" s="124">
        <f t="shared" si="40"/>
        <v>0</v>
      </c>
      <c r="AS110" s="124">
        <f t="shared" si="41"/>
        <v>1</v>
      </c>
    </row>
    <row r="111" spans="1:45" x14ac:dyDescent="0.25">
      <c r="A111" s="4">
        <v>80</v>
      </c>
      <c r="B111" s="164">
        <f>'Member Info'!D108</f>
        <v>0</v>
      </c>
      <c r="C111" s="164">
        <f>'Member Info'!E108</f>
        <v>0</v>
      </c>
      <c r="D111" s="164" t="str">
        <f>'Member Info'!G108</f>
        <v/>
      </c>
      <c r="E111" s="165">
        <f>'Member Info'!B108</f>
        <v>0</v>
      </c>
      <c r="F111" s="242"/>
      <c r="G111" s="166" t="str">
        <f>IF(E111=0,"",('Member Info'!K108+'Member Info'!L108))</f>
        <v/>
      </c>
      <c r="H111" s="419"/>
      <c r="I111" s="419"/>
      <c r="J111" s="26"/>
      <c r="K111" s="26"/>
      <c r="L111" s="384" t="str">
        <f>IF(E111=0,"",IF('Member Info'!F108&gt;$U$1,CONCATENATE("Joined with practice on ", TEXT('Member Info'!F108, "DD/MM/YYYY")),IF('Member Info'!N108&lt;&gt;"",IF('Member Info'!N108&lt;$T$1,CONCATENATE("Left Scheme on ", TEXT('Member Info'!N108, "DD/MM/YYYY")),IF(OR(G111="",G111=0),"Error Detected, No rate entered",IF(E111=0,"",IF(F111="","Error Detected, No Pensionable pay",IF(AS111=1,"No Part Time Status Entered",IF(AR111=1,"No Part Time Hours Entered",IF(ISERROR(AD111)," Unknown Values entered.",IF(V111+W111&lt;1,"Acceptable",IF(T111+U111=200, "No Contributions Entered", IF(M111="","Error Detected, Choose reason&gt;",IF(Z111="1",IF(V111=1,"Please Enter Deemed Pensionable Pay","Add Any Relevant Details Above"),"Please Give Details Above"))))))))))),IF(OR(G111="",G111=0),"Error Detected, No rate entered",IF(E111=0,"",IF(F111="","Error Detected, No Pensionable pay",IF(AS111=1,"No Part Time Status Entered",IF(AR111=1,"No Part Time Hours Entered",IF(ISERROR(AD111)," Unknown Values entered.",IF(V111+W111&lt;1,"Acceptable",IF(T111+U111=200, "No Contributions Entered", IF(M111="","Error Detected, Choose reason&gt;",IF(Z111="1",IF(V111=1,"Please Enter Deemed Pensionable Pay","Add relevant Details Above"),"Please give details Above")))))))))))))</f>
        <v/>
      </c>
      <c r="M111" s="260"/>
      <c r="N111" s="91"/>
      <c r="O111" s="91" t="str">
        <f t="shared" si="22"/>
        <v/>
      </c>
      <c r="P111" s="94">
        <f t="shared" si="23"/>
        <v>0</v>
      </c>
      <c r="Q111" s="94">
        <f t="shared" si="23"/>
        <v>0</v>
      </c>
      <c r="R111" s="218">
        <f>(ROUND((F111/100*'Member Info'!$W$2), 2))</f>
        <v>0</v>
      </c>
      <c r="S111" s="218" t="e">
        <f t="shared" si="24"/>
        <v>#VALUE!</v>
      </c>
      <c r="T111" s="218" t="str">
        <f t="shared" si="25"/>
        <v/>
      </c>
      <c r="U111" s="227" t="str">
        <f t="shared" si="26"/>
        <v/>
      </c>
      <c r="V111" s="228" t="str">
        <f t="shared" si="27"/>
        <v/>
      </c>
      <c r="W111" s="228" t="str">
        <f t="shared" si="28"/>
        <v/>
      </c>
      <c r="X111" s="222">
        <f t="shared" si="29"/>
        <v>0</v>
      </c>
      <c r="Y111" s="110">
        <f t="shared" si="30"/>
        <v>0</v>
      </c>
      <c r="Z111" s="235" t="str">
        <f t="shared" si="31"/>
        <v/>
      </c>
      <c r="AA111" s="240" t="b">
        <f t="shared" si="32"/>
        <v>0</v>
      </c>
      <c r="AB111" s="235">
        <f t="shared" si="33"/>
        <v>0</v>
      </c>
      <c r="AC111" s="235">
        <f>IF('Member Info'!N108="",1,"")</f>
        <v>1</v>
      </c>
      <c r="AD111" s="243" t="e">
        <f t="shared" si="34"/>
        <v>#VALUE!</v>
      </c>
      <c r="AE111" s="130" t="str">
        <f t="shared" si="21"/>
        <v/>
      </c>
      <c r="AF111" s="124">
        <f t="shared" si="35"/>
        <v>1</v>
      </c>
      <c r="AG111" s="124" t="str">
        <f>IF('Member Info'!N108&lt;&gt;"",IF(AND('Member Info'!N108&lt;=$U$1,'Member Info'!N108&gt;=$T$1),1,0),"")</f>
        <v/>
      </c>
      <c r="AI111" s="124" t="b">
        <f t="shared" si="36"/>
        <v>0</v>
      </c>
      <c r="AJ111" s="124">
        <f t="shared" si="37"/>
        <v>0</v>
      </c>
      <c r="AL111" s="124">
        <f t="shared" si="38"/>
        <v>0</v>
      </c>
      <c r="AM111" s="124">
        <f>IF('Member Info'!F108&gt;$T$1,1,0)</f>
        <v>0</v>
      </c>
      <c r="AN111" s="124" t="b">
        <f>IF(ISERROR(T111),ERROR.TYPE(#REF!)=ERROR.TYPE(T111),FALSE)</f>
        <v>0</v>
      </c>
      <c r="AO111" s="124" t="b">
        <f>IF(ISERROR(U111),ERROR.TYPE(#REF!)=ERROR.TYPE(U111),FALSE)</f>
        <v>0</v>
      </c>
      <c r="AP111" s="124">
        <f>IF('Member Info'!F108&gt;'GP1 April 25'!$U$1,1,0)</f>
        <v>0</v>
      </c>
      <c r="AQ111" s="124">
        <f t="shared" si="39"/>
        <v>0</v>
      </c>
      <c r="AR111" s="124">
        <f t="shared" si="40"/>
        <v>0</v>
      </c>
      <c r="AS111" s="124">
        <f t="shared" si="41"/>
        <v>1</v>
      </c>
    </row>
    <row r="112" spans="1:45" x14ac:dyDescent="0.25">
      <c r="A112" s="4">
        <v>81</v>
      </c>
      <c r="B112" s="164">
        <f>'Member Info'!D109</f>
        <v>0</v>
      </c>
      <c r="C112" s="164">
        <f>'Member Info'!E109</f>
        <v>0</v>
      </c>
      <c r="D112" s="164" t="str">
        <f>'Member Info'!G109</f>
        <v/>
      </c>
      <c r="E112" s="165">
        <f>'Member Info'!B109</f>
        <v>0</v>
      </c>
      <c r="F112" s="242"/>
      <c r="G112" s="166" t="str">
        <f>IF(E112=0,"",('Member Info'!K109+'Member Info'!L109))</f>
        <v/>
      </c>
      <c r="H112" s="419"/>
      <c r="I112" s="419"/>
      <c r="J112" s="26"/>
      <c r="K112" s="26"/>
      <c r="L112" s="384" t="str">
        <f>IF(E112=0,"",IF('Member Info'!F109&gt;$U$1,CONCATENATE("Joined with practice on ", TEXT('Member Info'!F109, "DD/MM/YYYY")),IF('Member Info'!N109&lt;&gt;"",IF('Member Info'!N109&lt;$T$1,CONCATENATE("Left Scheme on ", TEXT('Member Info'!N109, "DD/MM/YYYY")),IF(OR(G112="",G112=0),"Error Detected, No rate entered",IF(E112=0,"",IF(F112="","Error Detected, No Pensionable pay",IF(AS112=1,"No Part Time Status Entered",IF(AR112=1,"No Part Time Hours Entered",IF(ISERROR(AD112)," Unknown Values entered.",IF(V112+W112&lt;1,"Acceptable",IF(T112+U112=200, "No Contributions Entered", IF(M112="","Error Detected, Choose reason&gt;",IF(Z112="1",IF(V112=1,"Please Enter Deemed Pensionable Pay","Add Any Relevant Details Above"),"Please Give Details Above"))))))))))),IF(OR(G112="",G112=0),"Error Detected, No rate entered",IF(E112=0,"",IF(F112="","Error Detected, No Pensionable pay",IF(AS112=1,"No Part Time Status Entered",IF(AR112=1,"No Part Time Hours Entered",IF(ISERROR(AD112)," Unknown Values entered.",IF(V112+W112&lt;1,"Acceptable",IF(T112+U112=200, "No Contributions Entered", IF(M112="","Error Detected, Choose reason&gt;",IF(Z112="1",IF(V112=1,"Please Enter Deemed Pensionable Pay","Add relevant Details Above"),"Please give details Above")))))))))))))</f>
        <v/>
      </c>
      <c r="M112" s="260"/>
      <c r="N112" s="91"/>
      <c r="O112" s="91" t="str">
        <f t="shared" si="22"/>
        <v/>
      </c>
      <c r="P112" s="94">
        <f t="shared" si="23"/>
        <v>0</v>
      </c>
      <c r="Q112" s="94">
        <f t="shared" si="23"/>
        <v>0</v>
      </c>
      <c r="R112" s="218">
        <f>(ROUND((F112/100*'Member Info'!$W$2), 2))</f>
        <v>0</v>
      </c>
      <c r="S112" s="218" t="e">
        <f t="shared" si="24"/>
        <v>#VALUE!</v>
      </c>
      <c r="T112" s="218" t="str">
        <f t="shared" si="25"/>
        <v/>
      </c>
      <c r="U112" s="227" t="str">
        <f t="shared" si="26"/>
        <v/>
      </c>
      <c r="V112" s="228" t="str">
        <f t="shared" si="27"/>
        <v/>
      </c>
      <c r="W112" s="228" t="str">
        <f t="shared" si="28"/>
        <v/>
      </c>
      <c r="X112" s="222">
        <f t="shared" si="29"/>
        <v>0</v>
      </c>
      <c r="Y112" s="110">
        <f t="shared" si="30"/>
        <v>0</v>
      </c>
      <c r="Z112" s="235" t="str">
        <f t="shared" si="31"/>
        <v/>
      </c>
      <c r="AA112" s="240" t="b">
        <f t="shared" si="32"/>
        <v>0</v>
      </c>
      <c r="AB112" s="235">
        <f t="shared" si="33"/>
        <v>0</v>
      </c>
      <c r="AC112" s="235">
        <f>IF('Member Info'!N109="",1,"")</f>
        <v>1</v>
      </c>
      <c r="AD112" s="243" t="e">
        <f t="shared" si="34"/>
        <v>#VALUE!</v>
      </c>
      <c r="AE112" s="130" t="str">
        <f t="shared" si="21"/>
        <v/>
      </c>
      <c r="AF112" s="124">
        <f t="shared" si="35"/>
        <v>1</v>
      </c>
      <c r="AG112" s="124" t="str">
        <f>IF('Member Info'!N109&lt;&gt;"",IF(AND('Member Info'!N109&lt;=$U$1,'Member Info'!N109&gt;=$T$1),1,0),"")</f>
        <v/>
      </c>
      <c r="AI112" s="124" t="b">
        <f t="shared" si="36"/>
        <v>0</v>
      </c>
      <c r="AJ112" s="124">
        <f t="shared" si="37"/>
        <v>0</v>
      </c>
      <c r="AL112" s="124">
        <f t="shared" si="38"/>
        <v>0</v>
      </c>
      <c r="AM112" s="124">
        <f>IF('Member Info'!F109&gt;$T$1,1,0)</f>
        <v>0</v>
      </c>
      <c r="AN112" s="124" t="b">
        <f>IF(ISERROR(T112),ERROR.TYPE(#REF!)=ERROR.TYPE(T112),FALSE)</f>
        <v>0</v>
      </c>
      <c r="AO112" s="124" t="b">
        <f>IF(ISERROR(U112),ERROR.TYPE(#REF!)=ERROR.TYPE(U112),FALSE)</f>
        <v>0</v>
      </c>
      <c r="AP112" s="124">
        <f>IF('Member Info'!F109&gt;'GP1 April 25'!$U$1,1,0)</f>
        <v>0</v>
      </c>
      <c r="AQ112" s="124">
        <f t="shared" si="39"/>
        <v>0</v>
      </c>
      <c r="AR112" s="124">
        <f t="shared" si="40"/>
        <v>0</v>
      </c>
      <c r="AS112" s="124">
        <f t="shared" si="41"/>
        <v>1</v>
      </c>
    </row>
    <row r="113" spans="1:45" x14ac:dyDescent="0.25">
      <c r="A113" s="4">
        <v>82</v>
      </c>
      <c r="B113" s="164">
        <f>'Member Info'!D110</f>
        <v>0</v>
      </c>
      <c r="C113" s="164">
        <f>'Member Info'!E110</f>
        <v>0</v>
      </c>
      <c r="D113" s="164" t="str">
        <f>'Member Info'!G110</f>
        <v/>
      </c>
      <c r="E113" s="165">
        <f>'Member Info'!B110</f>
        <v>0</v>
      </c>
      <c r="F113" s="242"/>
      <c r="G113" s="166" t="str">
        <f>IF(E113=0,"",('Member Info'!K110+'Member Info'!L110))</f>
        <v/>
      </c>
      <c r="H113" s="419"/>
      <c r="I113" s="419"/>
      <c r="J113" s="26"/>
      <c r="K113" s="26"/>
      <c r="L113" s="384" t="str">
        <f>IF(E113=0,"",IF('Member Info'!F110&gt;$U$1,CONCATENATE("Joined with practice on ", TEXT('Member Info'!F110, "DD/MM/YYYY")),IF('Member Info'!N110&lt;&gt;"",IF('Member Info'!N110&lt;$T$1,CONCATENATE("Left Scheme on ", TEXT('Member Info'!N110, "DD/MM/YYYY")),IF(OR(G113="",G113=0),"Error Detected, No rate entered",IF(E113=0,"",IF(F113="","Error Detected, No Pensionable pay",IF(AS113=1,"No Part Time Status Entered",IF(AR113=1,"No Part Time Hours Entered",IF(ISERROR(AD113)," Unknown Values entered.",IF(V113+W113&lt;1,"Acceptable",IF(T113+U113=200, "No Contributions Entered", IF(M113="","Error Detected, Choose reason&gt;",IF(Z113="1",IF(V113=1,"Please Enter Deemed Pensionable Pay","Add Any Relevant Details Above"),"Please Give Details Above"))))))))))),IF(OR(G113="",G113=0),"Error Detected, No rate entered",IF(E113=0,"",IF(F113="","Error Detected, No Pensionable pay",IF(AS113=1,"No Part Time Status Entered",IF(AR113=1,"No Part Time Hours Entered",IF(ISERROR(AD113)," Unknown Values entered.",IF(V113+W113&lt;1,"Acceptable",IF(T113+U113=200, "No Contributions Entered", IF(M113="","Error Detected, Choose reason&gt;",IF(Z113="1",IF(V113=1,"Please Enter Deemed Pensionable Pay","Add relevant Details Above"),"Please give details Above")))))))))))))</f>
        <v/>
      </c>
      <c r="M113" s="260"/>
      <c r="N113" s="91"/>
      <c r="O113" s="91" t="str">
        <f t="shared" si="22"/>
        <v/>
      </c>
      <c r="P113" s="94">
        <f t="shared" si="23"/>
        <v>0</v>
      </c>
      <c r="Q113" s="94">
        <f t="shared" si="23"/>
        <v>0</v>
      </c>
      <c r="R113" s="218">
        <f>(ROUND((F113/100*'Member Info'!$W$2), 2))</f>
        <v>0</v>
      </c>
      <c r="S113" s="218" t="e">
        <f t="shared" si="24"/>
        <v>#VALUE!</v>
      </c>
      <c r="T113" s="218" t="str">
        <f t="shared" si="25"/>
        <v/>
      </c>
      <c r="U113" s="227" t="str">
        <f t="shared" si="26"/>
        <v/>
      </c>
      <c r="V113" s="228" t="str">
        <f t="shared" si="27"/>
        <v/>
      </c>
      <c r="W113" s="228" t="str">
        <f t="shared" si="28"/>
        <v/>
      </c>
      <c r="X113" s="222">
        <f t="shared" si="29"/>
        <v>0</v>
      </c>
      <c r="Y113" s="110">
        <f t="shared" si="30"/>
        <v>0</v>
      </c>
      <c r="Z113" s="235" t="str">
        <f t="shared" si="31"/>
        <v/>
      </c>
      <c r="AA113" s="240" t="b">
        <f t="shared" si="32"/>
        <v>0</v>
      </c>
      <c r="AB113" s="235">
        <f t="shared" si="33"/>
        <v>0</v>
      </c>
      <c r="AC113" s="235">
        <f>IF('Member Info'!N110="",1,"")</f>
        <v>1</v>
      </c>
      <c r="AD113" s="243" t="e">
        <f t="shared" si="34"/>
        <v>#VALUE!</v>
      </c>
      <c r="AE113" s="130" t="str">
        <f t="shared" si="21"/>
        <v/>
      </c>
      <c r="AF113" s="124">
        <f t="shared" si="35"/>
        <v>1</v>
      </c>
      <c r="AG113" s="124" t="str">
        <f>IF('Member Info'!N110&lt;&gt;"",IF(AND('Member Info'!N110&lt;=$U$1,'Member Info'!N110&gt;=$T$1),1,0),"")</f>
        <v/>
      </c>
      <c r="AI113" s="124" t="b">
        <f t="shared" si="36"/>
        <v>0</v>
      </c>
      <c r="AJ113" s="124">
        <f t="shared" si="37"/>
        <v>0</v>
      </c>
      <c r="AL113" s="124">
        <f t="shared" si="38"/>
        <v>0</v>
      </c>
      <c r="AM113" s="124">
        <f>IF('Member Info'!F110&gt;$T$1,1,0)</f>
        <v>0</v>
      </c>
      <c r="AN113" s="124" t="b">
        <f>IF(ISERROR(T113),ERROR.TYPE(#REF!)=ERROR.TYPE(T113),FALSE)</f>
        <v>0</v>
      </c>
      <c r="AO113" s="124" t="b">
        <f>IF(ISERROR(U113),ERROR.TYPE(#REF!)=ERROR.TYPE(U113),FALSE)</f>
        <v>0</v>
      </c>
      <c r="AP113" s="124">
        <f>IF('Member Info'!F110&gt;'GP1 April 25'!$U$1,1,0)</f>
        <v>0</v>
      </c>
      <c r="AQ113" s="124">
        <f t="shared" si="39"/>
        <v>0</v>
      </c>
      <c r="AR113" s="124">
        <f t="shared" si="40"/>
        <v>0</v>
      </c>
      <c r="AS113" s="124">
        <f t="shared" si="41"/>
        <v>1</v>
      </c>
    </row>
    <row r="114" spans="1:45" x14ac:dyDescent="0.25">
      <c r="A114" s="4">
        <v>83</v>
      </c>
      <c r="B114" s="164">
        <f>'Member Info'!D111</f>
        <v>0</v>
      </c>
      <c r="C114" s="164">
        <f>'Member Info'!E111</f>
        <v>0</v>
      </c>
      <c r="D114" s="164" t="str">
        <f>'Member Info'!G111</f>
        <v/>
      </c>
      <c r="E114" s="165">
        <f>'Member Info'!B111</f>
        <v>0</v>
      </c>
      <c r="F114" s="242"/>
      <c r="G114" s="166" t="str">
        <f>IF(E114=0,"",('Member Info'!K111+'Member Info'!L111))</f>
        <v/>
      </c>
      <c r="H114" s="419"/>
      <c r="I114" s="419"/>
      <c r="J114" s="26"/>
      <c r="K114" s="26"/>
      <c r="L114" s="384" t="str">
        <f>IF(E114=0,"",IF('Member Info'!F111&gt;$U$1,CONCATENATE("Joined with practice on ", TEXT('Member Info'!F111, "DD/MM/YYYY")),IF('Member Info'!N111&lt;&gt;"",IF('Member Info'!N111&lt;$T$1,CONCATENATE("Left Scheme on ", TEXT('Member Info'!N111, "DD/MM/YYYY")),IF(OR(G114="",G114=0),"Error Detected, No rate entered",IF(E114=0,"",IF(F114="","Error Detected, No Pensionable pay",IF(AS114=1,"No Part Time Status Entered",IF(AR114=1,"No Part Time Hours Entered",IF(ISERROR(AD114)," Unknown Values entered.",IF(V114+W114&lt;1,"Acceptable",IF(T114+U114=200, "No Contributions Entered", IF(M114="","Error Detected, Choose reason&gt;",IF(Z114="1",IF(V114=1,"Please Enter Deemed Pensionable Pay","Add Any Relevant Details Above"),"Please Give Details Above"))))))))))),IF(OR(G114="",G114=0),"Error Detected, No rate entered",IF(E114=0,"",IF(F114="","Error Detected, No Pensionable pay",IF(AS114=1,"No Part Time Status Entered",IF(AR114=1,"No Part Time Hours Entered",IF(ISERROR(AD114)," Unknown Values entered.",IF(V114+W114&lt;1,"Acceptable",IF(T114+U114=200, "No Contributions Entered", IF(M114="","Error Detected, Choose reason&gt;",IF(Z114="1",IF(V114=1,"Please Enter Deemed Pensionable Pay","Add relevant Details Above"),"Please give details Above")))))))))))))</f>
        <v/>
      </c>
      <c r="M114" s="260"/>
      <c r="N114" s="91"/>
      <c r="O114" s="91" t="str">
        <f t="shared" si="22"/>
        <v/>
      </c>
      <c r="P114" s="94">
        <f t="shared" si="23"/>
        <v>0</v>
      </c>
      <c r="Q114" s="94">
        <f t="shared" si="23"/>
        <v>0</v>
      </c>
      <c r="R114" s="218">
        <f>(ROUND((F114/100*'Member Info'!$W$2), 2))</f>
        <v>0</v>
      </c>
      <c r="S114" s="218" t="e">
        <f t="shared" si="24"/>
        <v>#VALUE!</v>
      </c>
      <c r="T114" s="218" t="str">
        <f t="shared" si="25"/>
        <v/>
      </c>
      <c r="U114" s="227" t="str">
        <f t="shared" si="26"/>
        <v/>
      </c>
      <c r="V114" s="228" t="str">
        <f t="shared" si="27"/>
        <v/>
      </c>
      <c r="W114" s="228" t="str">
        <f t="shared" si="28"/>
        <v/>
      </c>
      <c r="X114" s="222">
        <f t="shared" si="29"/>
        <v>0</v>
      </c>
      <c r="Y114" s="110">
        <f t="shared" si="30"/>
        <v>0</v>
      </c>
      <c r="Z114" s="235" t="str">
        <f t="shared" si="31"/>
        <v/>
      </c>
      <c r="AA114" s="240" t="b">
        <f t="shared" si="32"/>
        <v>0</v>
      </c>
      <c r="AB114" s="235">
        <f t="shared" si="33"/>
        <v>0</v>
      </c>
      <c r="AC114" s="235">
        <f>IF('Member Info'!N111="",1,"")</f>
        <v>1</v>
      </c>
      <c r="AD114" s="243" t="e">
        <f t="shared" si="34"/>
        <v>#VALUE!</v>
      </c>
      <c r="AE114" s="130" t="str">
        <f t="shared" si="21"/>
        <v/>
      </c>
      <c r="AF114" s="124">
        <f t="shared" si="35"/>
        <v>1</v>
      </c>
      <c r="AG114" s="124" t="str">
        <f>IF('Member Info'!N111&lt;&gt;"",IF(AND('Member Info'!N111&lt;=$U$1,'Member Info'!N111&gt;=$T$1),1,0),"")</f>
        <v/>
      </c>
      <c r="AI114" s="124" t="b">
        <f t="shared" si="36"/>
        <v>0</v>
      </c>
      <c r="AJ114" s="124">
        <f t="shared" si="37"/>
        <v>0</v>
      </c>
      <c r="AL114" s="124">
        <f t="shared" si="38"/>
        <v>0</v>
      </c>
      <c r="AM114" s="124">
        <f>IF('Member Info'!F111&gt;$T$1,1,0)</f>
        <v>0</v>
      </c>
      <c r="AN114" s="124" t="b">
        <f>IF(ISERROR(T114),ERROR.TYPE(#REF!)=ERROR.TYPE(T114),FALSE)</f>
        <v>0</v>
      </c>
      <c r="AO114" s="124" t="b">
        <f>IF(ISERROR(U114),ERROR.TYPE(#REF!)=ERROR.TYPE(U114),FALSE)</f>
        <v>0</v>
      </c>
      <c r="AP114" s="124">
        <f>IF('Member Info'!F111&gt;'GP1 April 25'!$U$1,1,0)</f>
        <v>0</v>
      </c>
      <c r="AQ114" s="124">
        <f t="shared" si="39"/>
        <v>0</v>
      </c>
      <c r="AR114" s="124">
        <f t="shared" si="40"/>
        <v>0</v>
      </c>
      <c r="AS114" s="124">
        <f t="shared" si="41"/>
        <v>1</v>
      </c>
    </row>
    <row r="115" spans="1:45" x14ac:dyDescent="0.25">
      <c r="A115" s="4">
        <v>84</v>
      </c>
      <c r="B115" s="164">
        <f>'Member Info'!D112</f>
        <v>0</v>
      </c>
      <c r="C115" s="164">
        <f>'Member Info'!E112</f>
        <v>0</v>
      </c>
      <c r="D115" s="164" t="str">
        <f>'Member Info'!G112</f>
        <v/>
      </c>
      <c r="E115" s="165">
        <f>'Member Info'!B112</f>
        <v>0</v>
      </c>
      <c r="F115" s="242"/>
      <c r="G115" s="166" t="str">
        <f>IF(E115=0,"",('Member Info'!K112+'Member Info'!L112))</f>
        <v/>
      </c>
      <c r="H115" s="419"/>
      <c r="I115" s="419"/>
      <c r="J115" s="26"/>
      <c r="K115" s="26"/>
      <c r="L115" s="384" t="str">
        <f>IF(E115=0,"",IF('Member Info'!F112&gt;$U$1,CONCATENATE("Joined with practice on ", TEXT('Member Info'!F112, "DD/MM/YYYY")),IF('Member Info'!N112&lt;&gt;"",IF('Member Info'!N112&lt;$T$1,CONCATENATE("Left Scheme on ", TEXT('Member Info'!N112, "DD/MM/YYYY")),IF(OR(G115="",G115=0),"Error Detected, No rate entered",IF(E115=0,"",IF(F115="","Error Detected, No Pensionable pay",IF(AS115=1,"No Part Time Status Entered",IF(AR115=1,"No Part Time Hours Entered",IF(ISERROR(AD115)," Unknown Values entered.",IF(V115+W115&lt;1,"Acceptable",IF(T115+U115=200, "No Contributions Entered", IF(M115="","Error Detected, Choose reason&gt;",IF(Z115="1",IF(V115=1,"Please Enter Deemed Pensionable Pay","Add Any Relevant Details Above"),"Please Give Details Above"))))))))))),IF(OR(G115="",G115=0),"Error Detected, No rate entered",IF(E115=0,"",IF(F115="","Error Detected, No Pensionable pay",IF(AS115=1,"No Part Time Status Entered",IF(AR115=1,"No Part Time Hours Entered",IF(ISERROR(AD115)," Unknown Values entered.",IF(V115+W115&lt;1,"Acceptable",IF(T115+U115=200, "No Contributions Entered", IF(M115="","Error Detected, Choose reason&gt;",IF(Z115="1",IF(V115=1,"Please Enter Deemed Pensionable Pay","Add relevant Details Above"),"Please give details Above")))))))))))))</f>
        <v/>
      </c>
      <c r="M115" s="260"/>
      <c r="N115" s="91"/>
      <c r="O115" s="91" t="str">
        <f t="shared" si="22"/>
        <v/>
      </c>
      <c r="P115" s="94">
        <f t="shared" si="23"/>
        <v>0</v>
      </c>
      <c r="Q115" s="94">
        <f t="shared" si="23"/>
        <v>0</v>
      </c>
      <c r="R115" s="218">
        <f>(ROUND((F115/100*'Member Info'!$W$2), 2))</f>
        <v>0</v>
      </c>
      <c r="S115" s="218" t="e">
        <f t="shared" si="24"/>
        <v>#VALUE!</v>
      </c>
      <c r="T115" s="218" t="str">
        <f t="shared" si="25"/>
        <v/>
      </c>
      <c r="U115" s="227" t="str">
        <f t="shared" si="26"/>
        <v/>
      </c>
      <c r="V115" s="228" t="str">
        <f t="shared" si="27"/>
        <v/>
      </c>
      <c r="W115" s="228" t="str">
        <f t="shared" si="28"/>
        <v/>
      </c>
      <c r="X115" s="222">
        <f t="shared" si="29"/>
        <v>0</v>
      </c>
      <c r="Y115" s="110">
        <f t="shared" si="30"/>
        <v>0</v>
      </c>
      <c r="Z115" s="235" t="str">
        <f t="shared" si="31"/>
        <v/>
      </c>
      <c r="AA115" s="240" t="b">
        <f t="shared" si="32"/>
        <v>0</v>
      </c>
      <c r="AB115" s="235">
        <f t="shared" si="33"/>
        <v>0</v>
      </c>
      <c r="AC115" s="235">
        <f>IF('Member Info'!N112="",1,"")</f>
        <v>1</v>
      </c>
      <c r="AD115" s="243" t="e">
        <f t="shared" si="34"/>
        <v>#VALUE!</v>
      </c>
      <c r="AE115" s="130" t="str">
        <f t="shared" si="21"/>
        <v/>
      </c>
      <c r="AF115" s="124">
        <f t="shared" si="35"/>
        <v>1</v>
      </c>
      <c r="AG115" s="124" t="str">
        <f>IF('Member Info'!N112&lt;&gt;"",IF(AND('Member Info'!N112&lt;=$U$1,'Member Info'!N112&gt;=$T$1),1,0),"")</f>
        <v/>
      </c>
      <c r="AI115" s="124" t="b">
        <f t="shared" si="36"/>
        <v>0</v>
      </c>
      <c r="AJ115" s="124">
        <f t="shared" si="37"/>
        <v>0</v>
      </c>
      <c r="AL115" s="124">
        <f t="shared" si="38"/>
        <v>0</v>
      </c>
      <c r="AM115" s="124">
        <f>IF('Member Info'!F112&gt;$T$1,1,0)</f>
        <v>0</v>
      </c>
      <c r="AN115" s="124" t="b">
        <f>IF(ISERROR(T115),ERROR.TYPE(#REF!)=ERROR.TYPE(T115),FALSE)</f>
        <v>0</v>
      </c>
      <c r="AO115" s="124" t="b">
        <f>IF(ISERROR(U115),ERROR.TYPE(#REF!)=ERROR.TYPE(U115),FALSE)</f>
        <v>0</v>
      </c>
      <c r="AP115" s="124">
        <f>IF('Member Info'!F112&gt;'GP1 April 25'!$U$1,1,0)</f>
        <v>0</v>
      </c>
      <c r="AQ115" s="124">
        <f t="shared" si="39"/>
        <v>0</v>
      </c>
      <c r="AR115" s="124">
        <f t="shared" si="40"/>
        <v>0</v>
      </c>
      <c r="AS115" s="124">
        <f t="shared" si="41"/>
        <v>1</v>
      </c>
    </row>
    <row r="116" spans="1:45" x14ac:dyDescent="0.25">
      <c r="A116" s="4">
        <v>85</v>
      </c>
      <c r="B116" s="164">
        <f>'Member Info'!D113</f>
        <v>0</v>
      </c>
      <c r="C116" s="164">
        <f>'Member Info'!E113</f>
        <v>0</v>
      </c>
      <c r="D116" s="164" t="str">
        <f>'Member Info'!G113</f>
        <v/>
      </c>
      <c r="E116" s="165">
        <f>'Member Info'!B113</f>
        <v>0</v>
      </c>
      <c r="F116" s="242"/>
      <c r="G116" s="166" t="str">
        <f>IF(E116=0,"",('Member Info'!K113+'Member Info'!L113))</f>
        <v/>
      </c>
      <c r="H116" s="419"/>
      <c r="I116" s="419"/>
      <c r="J116" s="26"/>
      <c r="K116" s="26"/>
      <c r="L116" s="384" t="str">
        <f>IF(E116=0,"",IF('Member Info'!F113&gt;$U$1,CONCATENATE("Joined with practice on ", TEXT('Member Info'!F113, "DD/MM/YYYY")),IF('Member Info'!N113&lt;&gt;"",IF('Member Info'!N113&lt;$T$1,CONCATENATE("Left Scheme on ", TEXT('Member Info'!N113, "DD/MM/YYYY")),IF(OR(G116="",G116=0),"Error Detected, No rate entered",IF(E116=0,"",IF(F116="","Error Detected, No Pensionable pay",IF(AS116=1,"No Part Time Status Entered",IF(AR116=1,"No Part Time Hours Entered",IF(ISERROR(AD116)," Unknown Values entered.",IF(V116+W116&lt;1,"Acceptable",IF(T116+U116=200, "No Contributions Entered", IF(M116="","Error Detected, Choose reason&gt;",IF(Z116="1",IF(V116=1,"Please Enter Deemed Pensionable Pay","Add Any Relevant Details Above"),"Please Give Details Above"))))))))))),IF(OR(G116="",G116=0),"Error Detected, No rate entered",IF(E116=0,"",IF(F116="","Error Detected, No Pensionable pay",IF(AS116=1,"No Part Time Status Entered",IF(AR116=1,"No Part Time Hours Entered",IF(ISERROR(AD116)," Unknown Values entered.",IF(V116+W116&lt;1,"Acceptable",IF(T116+U116=200, "No Contributions Entered", IF(M116="","Error Detected, Choose reason&gt;",IF(Z116="1",IF(V116=1,"Please Enter Deemed Pensionable Pay","Add relevant Details Above"),"Please give details Above")))))))))))))</f>
        <v/>
      </c>
      <c r="M116" s="260"/>
      <c r="N116" s="91"/>
      <c r="O116" s="91" t="str">
        <f t="shared" si="22"/>
        <v/>
      </c>
      <c r="P116" s="94">
        <f t="shared" si="23"/>
        <v>0</v>
      </c>
      <c r="Q116" s="94">
        <f t="shared" si="23"/>
        <v>0</v>
      </c>
      <c r="R116" s="218">
        <f>(ROUND((F116/100*'Member Info'!$W$2), 2))</f>
        <v>0</v>
      </c>
      <c r="S116" s="218" t="e">
        <f t="shared" si="24"/>
        <v>#VALUE!</v>
      </c>
      <c r="T116" s="218" t="str">
        <f t="shared" si="25"/>
        <v/>
      </c>
      <c r="U116" s="227" t="str">
        <f t="shared" si="26"/>
        <v/>
      </c>
      <c r="V116" s="228" t="str">
        <f t="shared" si="27"/>
        <v/>
      </c>
      <c r="W116" s="228" t="str">
        <f t="shared" si="28"/>
        <v/>
      </c>
      <c r="X116" s="222">
        <f t="shared" si="29"/>
        <v>0</v>
      </c>
      <c r="Y116" s="110">
        <f t="shared" si="30"/>
        <v>0</v>
      </c>
      <c r="Z116" s="235" t="str">
        <f t="shared" si="31"/>
        <v/>
      </c>
      <c r="AA116" s="240" t="b">
        <f t="shared" si="32"/>
        <v>0</v>
      </c>
      <c r="AB116" s="235">
        <f t="shared" si="33"/>
        <v>0</v>
      </c>
      <c r="AC116" s="235">
        <f>IF('Member Info'!N113="",1,"")</f>
        <v>1</v>
      </c>
      <c r="AD116" s="243" t="e">
        <f t="shared" si="34"/>
        <v>#VALUE!</v>
      </c>
      <c r="AE116" s="130" t="str">
        <f t="shared" si="21"/>
        <v/>
      </c>
      <c r="AF116" s="124">
        <f t="shared" si="35"/>
        <v>1</v>
      </c>
      <c r="AG116" s="124" t="str">
        <f>IF('Member Info'!N113&lt;&gt;"",IF(AND('Member Info'!N113&lt;=$U$1,'Member Info'!N113&gt;=$T$1),1,0),"")</f>
        <v/>
      </c>
      <c r="AI116" s="124" t="b">
        <f t="shared" si="36"/>
        <v>0</v>
      </c>
      <c r="AJ116" s="124">
        <f t="shared" si="37"/>
        <v>0</v>
      </c>
      <c r="AL116" s="124">
        <f t="shared" si="38"/>
        <v>0</v>
      </c>
      <c r="AM116" s="124">
        <f>IF('Member Info'!F113&gt;$T$1,1,0)</f>
        <v>0</v>
      </c>
      <c r="AN116" s="124" t="b">
        <f>IF(ISERROR(T116),ERROR.TYPE(#REF!)=ERROR.TYPE(T116),FALSE)</f>
        <v>0</v>
      </c>
      <c r="AO116" s="124" t="b">
        <f>IF(ISERROR(U116),ERROR.TYPE(#REF!)=ERROR.TYPE(U116),FALSE)</f>
        <v>0</v>
      </c>
      <c r="AP116" s="124">
        <f>IF('Member Info'!F113&gt;'GP1 April 25'!$U$1,1,0)</f>
        <v>0</v>
      </c>
      <c r="AQ116" s="124">
        <f t="shared" si="39"/>
        <v>0</v>
      </c>
      <c r="AR116" s="124">
        <f t="shared" si="40"/>
        <v>0</v>
      </c>
      <c r="AS116" s="124">
        <f t="shared" si="41"/>
        <v>1</v>
      </c>
    </row>
    <row r="117" spans="1:45" x14ac:dyDescent="0.25">
      <c r="A117" s="4">
        <v>86</v>
      </c>
      <c r="B117" s="164">
        <f>'Member Info'!D114</f>
        <v>0</v>
      </c>
      <c r="C117" s="164">
        <f>'Member Info'!E114</f>
        <v>0</v>
      </c>
      <c r="D117" s="164" t="str">
        <f>'Member Info'!G114</f>
        <v/>
      </c>
      <c r="E117" s="165">
        <f>'Member Info'!B114</f>
        <v>0</v>
      </c>
      <c r="F117" s="242"/>
      <c r="G117" s="166" t="str">
        <f>IF(E117=0,"",('Member Info'!K114+'Member Info'!L114))</f>
        <v/>
      </c>
      <c r="H117" s="419"/>
      <c r="I117" s="419"/>
      <c r="J117" s="26"/>
      <c r="K117" s="26"/>
      <c r="L117" s="384" t="str">
        <f>IF(E117=0,"",IF('Member Info'!F114&gt;$U$1,CONCATENATE("Joined with practice on ", TEXT('Member Info'!F114, "DD/MM/YYYY")),IF('Member Info'!N114&lt;&gt;"",IF('Member Info'!N114&lt;$T$1,CONCATENATE("Left Scheme on ", TEXT('Member Info'!N114, "DD/MM/YYYY")),IF(OR(G117="",G117=0),"Error Detected, No rate entered",IF(E117=0,"",IF(F117="","Error Detected, No Pensionable pay",IF(AS117=1,"No Part Time Status Entered",IF(AR117=1,"No Part Time Hours Entered",IF(ISERROR(AD117)," Unknown Values entered.",IF(V117+W117&lt;1,"Acceptable",IF(T117+U117=200, "No Contributions Entered", IF(M117="","Error Detected, Choose reason&gt;",IF(Z117="1",IF(V117=1,"Please Enter Deemed Pensionable Pay","Add Any Relevant Details Above"),"Please Give Details Above"))))))))))),IF(OR(G117="",G117=0),"Error Detected, No rate entered",IF(E117=0,"",IF(F117="","Error Detected, No Pensionable pay",IF(AS117=1,"No Part Time Status Entered",IF(AR117=1,"No Part Time Hours Entered",IF(ISERROR(AD117)," Unknown Values entered.",IF(V117+W117&lt;1,"Acceptable",IF(T117+U117=200, "No Contributions Entered", IF(M117="","Error Detected, Choose reason&gt;",IF(Z117="1",IF(V117=1,"Please Enter Deemed Pensionable Pay","Add relevant Details Above"),"Please give details Above")))))))))))))</f>
        <v/>
      </c>
      <c r="M117" s="260"/>
      <c r="N117" s="91"/>
      <c r="O117" s="91" t="str">
        <f t="shared" si="22"/>
        <v/>
      </c>
      <c r="P117" s="94">
        <f t="shared" si="23"/>
        <v>0</v>
      </c>
      <c r="Q117" s="94">
        <f t="shared" si="23"/>
        <v>0</v>
      </c>
      <c r="R117" s="218">
        <f>(ROUND((F117/100*'Member Info'!$W$2), 2))</f>
        <v>0</v>
      </c>
      <c r="S117" s="218" t="e">
        <f t="shared" si="24"/>
        <v>#VALUE!</v>
      </c>
      <c r="T117" s="218" t="str">
        <f t="shared" si="25"/>
        <v/>
      </c>
      <c r="U117" s="227" t="str">
        <f t="shared" si="26"/>
        <v/>
      </c>
      <c r="V117" s="228" t="str">
        <f t="shared" si="27"/>
        <v/>
      </c>
      <c r="W117" s="228" t="str">
        <f t="shared" si="28"/>
        <v/>
      </c>
      <c r="X117" s="222">
        <f t="shared" si="29"/>
        <v>0</v>
      </c>
      <c r="Y117" s="110">
        <f t="shared" si="30"/>
        <v>0</v>
      </c>
      <c r="Z117" s="235" t="str">
        <f t="shared" si="31"/>
        <v/>
      </c>
      <c r="AA117" s="240" t="b">
        <f t="shared" si="32"/>
        <v>0</v>
      </c>
      <c r="AB117" s="235">
        <f t="shared" si="33"/>
        <v>0</v>
      </c>
      <c r="AC117" s="235">
        <f>IF('Member Info'!N114="",1,"")</f>
        <v>1</v>
      </c>
      <c r="AD117" s="243" t="e">
        <f t="shared" si="34"/>
        <v>#VALUE!</v>
      </c>
      <c r="AE117" s="130" t="str">
        <f t="shared" si="21"/>
        <v/>
      </c>
      <c r="AF117" s="124">
        <f t="shared" si="35"/>
        <v>1</v>
      </c>
      <c r="AG117" s="124" t="str">
        <f>IF('Member Info'!N114&lt;&gt;"",IF(AND('Member Info'!N114&lt;=$U$1,'Member Info'!N114&gt;=$T$1),1,0),"")</f>
        <v/>
      </c>
      <c r="AI117" s="124" t="b">
        <f t="shared" si="36"/>
        <v>0</v>
      </c>
      <c r="AJ117" s="124">
        <f t="shared" si="37"/>
        <v>0</v>
      </c>
      <c r="AL117" s="124">
        <f t="shared" si="38"/>
        <v>0</v>
      </c>
      <c r="AM117" s="124">
        <f>IF('Member Info'!F114&gt;$T$1,1,0)</f>
        <v>0</v>
      </c>
      <c r="AN117" s="124" t="b">
        <f>IF(ISERROR(T117),ERROR.TYPE(#REF!)=ERROR.TYPE(T117),FALSE)</f>
        <v>0</v>
      </c>
      <c r="AO117" s="124" t="b">
        <f>IF(ISERROR(U117),ERROR.TYPE(#REF!)=ERROR.TYPE(U117),FALSE)</f>
        <v>0</v>
      </c>
      <c r="AP117" s="124">
        <f>IF('Member Info'!F114&gt;'GP1 April 25'!$U$1,1,0)</f>
        <v>0</v>
      </c>
      <c r="AQ117" s="124">
        <f t="shared" si="39"/>
        <v>0</v>
      </c>
      <c r="AR117" s="124">
        <f t="shared" si="40"/>
        <v>0</v>
      </c>
      <c r="AS117" s="124">
        <f t="shared" si="41"/>
        <v>1</v>
      </c>
    </row>
    <row r="118" spans="1:45" x14ac:dyDescent="0.25">
      <c r="A118" s="4">
        <v>87</v>
      </c>
      <c r="B118" s="164">
        <f>'Member Info'!D115</f>
        <v>0</v>
      </c>
      <c r="C118" s="164">
        <f>'Member Info'!E115</f>
        <v>0</v>
      </c>
      <c r="D118" s="164" t="str">
        <f>'Member Info'!G115</f>
        <v/>
      </c>
      <c r="E118" s="165">
        <f>'Member Info'!B115</f>
        <v>0</v>
      </c>
      <c r="F118" s="242"/>
      <c r="G118" s="166" t="str">
        <f>IF(E118=0,"",('Member Info'!K115+'Member Info'!L115))</f>
        <v/>
      </c>
      <c r="H118" s="419"/>
      <c r="I118" s="419"/>
      <c r="J118" s="26"/>
      <c r="K118" s="26"/>
      <c r="L118" s="384" t="str">
        <f>IF(E118=0,"",IF('Member Info'!F115&gt;$U$1,CONCATENATE("Joined with practice on ", TEXT('Member Info'!F115, "DD/MM/YYYY")),IF('Member Info'!N115&lt;&gt;"",IF('Member Info'!N115&lt;$T$1,CONCATENATE("Left Scheme on ", TEXT('Member Info'!N115, "DD/MM/YYYY")),IF(OR(G118="",G118=0),"Error Detected, No rate entered",IF(E118=0,"",IF(F118="","Error Detected, No Pensionable pay",IF(AS118=1,"No Part Time Status Entered",IF(AR118=1,"No Part Time Hours Entered",IF(ISERROR(AD118)," Unknown Values entered.",IF(V118+W118&lt;1,"Acceptable",IF(T118+U118=200, "No Contributions Entered", IF(M118="","Error Detected, Choose reason&gt;",IF(Z118="1",IF(V118=1,"Please Enter Deemed Pensionable Pay","Add Any Relevant Details Above"),"Please Give Details Above"))))))))))),IF(OR(G118="",G118=0),"Error Detected, No rate entered",IF(E118=0,"",IF(F118="","Error Detected, No Pensionable pay",IF(AS118=1,"No Part Time Status Entered",IF(AR118=1,"No Part Time Hours Entered",IF(ISERROR(AD118)," Unknown Values entered.",IF(V118+W118&lt;1,"Acceptable",IF(T118+U118=200, "No Contributions Entered", IF(M118="","Error Detected, Choose reason&gt;",IF(Z118="1",IF(V118=1,"Please Enter Deemed Pensionable Pay","Add relevant Details Above"),"Please give details Above")))))))))))))</f>
        <v/>
      </c>
      <c r="M118" s="260"/>
      <c r="N118" s="91"/>
      <c r="O118" s="91" t="str">
        <f t="shared" si="22"/>
        <v/>
      </c>
      <c r="P118" s="94">
        <f t="shared" si="23"/>
        <v>0</v>
      </c>
      <c r="Q118" s="94">
        <f t="shared" si="23"/>
        <v>0</v>
      </c>
      <c r="R118" s="218">
        <f>(ROUND((F118/100*'Member Info'!$W$2), 2))</f>
        <v>0</v>
      </c>
      <c r="S118" s="218" t="e">
        <f t="shared" si="24"/>
        <v>#VALUE!</v>
      </c>
      <c r="T118" s="218" t="str">
        <f t="shared" si="25"/>
        <v/>
      </c>
      <c r="U118" s="227" t="str">
        <f t="shared" si="26"/>
        <v/>
      </c>
      <c r="V118" s="228" t="str">
        <f t="shared" si="27"/>
        <v/>
      </c>
      <c r="W118" s="228" t="str">
        <f t="shared" si="28"/>
        <v/>
      </c>
      <c r="X118" s="222">
        <f t="shared" si="29"/>
        <v>0</v>
      </c>
      <c r="Y118" s="110">
        <f t="shared" si="30"/>
        <v>0</v>
      </c>
      <c r="Z118" s="235" t="str">
        <f t="shared" si="31"/>
        <v/>
      </c>
      <c r="AA118" s="240" t="b">
        <f t="shared" si="32"/>
        <v>0</v>
      </c>
      <c r="AB118" s="235">
        <f t="shared" si="33"/>
        <v>0</v>
      </c>
      <c r="AC118" s="235">
        <f>IF('Member Info'!N115="",1,"")</f>
        <v>1</v>
      </c>
      <c r="AD118" s="243" t="e">
        <f t="shared" si="34"/>
        <v>#VALUE!</v>
      </c>
      <c r="AE118" s="130" t="str">
        <f t="shared" si="21"/>
        <v/>
      </c>
      <c r="AF118" s="124">
        <f t="shared" si="35"/>
        <v>1</v>
      </c>
      <c r="AG118" s="124" t="str">
        <f>IF('Member Info'!N115&lt;&gt;"",IF(AND('Member Info'!N115&lt;=$U$1,'Member Info'!N115&gt;=$T$1),1,0),"")</f>
        <v/>
      </c>
      <c r="AI118" s="124" t="b">
        <f t="shared" si="36"/>
        <v>0</v>
      </c>
      <c r="AJ118" s="124">
        <f t="shared" si="37"/>
        <v>0</v>
      </c>
      <c r="AL118" s="124">
        <f t="shared" si="38"/>
        <v>0</v>
      </c>
      <c r="AM118" s="124">
        <f>IF('Member Info'!F115&gt;$T$1,1,0)</f>
        <v>0</v>
      </c>
      <c r="AN118" s="124" t="b">
        <f>IF(ISERROR(T118),ERROR.TYPE(#REF!)=ERROR.TYPE(T118),FALSE)</f>
        <v>0</v>
      </c>
      <c r="AO118" s="124" t="b">
        <f>IF(ISERROR(U118),ERROR.TYPE(#REF!)=ERROR.TYPE(U118),FALSE)</f>
        <v>0</v>
      </c>
      <c r="AP118" s="124">
        <f>IF('Member Info'!F115&gt;'GP1 April 25'!$U$1,1,0)</f>
        <v>0</v>
      </c>
      <c r="AQ118" s="124">
        <f t="shared" si="39"/>
        <v>0</v>
      </c>
      <c r="AR118" s="124">
        <f t="shared" si="40"/>
        <v>0</v>
      </c>
      <c r="AS118" s="124">
        <f t="shared" si="41"/>
        <v>1</v>
      </c>
    </row>
    <row r="119" spans="1:45" x14ac:dyDescent="0.25">
      <c r="A119" s="4">
        <v>88</v>
      </c>
      <c r="B119" s="164">
        <f>'Member Info'!D116</f>
        <v>0</v>
      </c>
      <c r="C119" s="164">
        <f>'Member Info'!E116</f>
        <v>0</v>
      </c>
      <c r="D119" s="164" t="str">
        <f>'Member Info'!G116</f>
        <v/>
      </c>
      <c r="E119" s="165">
        <f>'Member Info'!B116</f>
        <v>0</v>
      </c>
      <c r="F119" s="242"/>
      <c r="G119" s="166" t="str">
        <f>IF(E119=0,"",('Member Info'!K116+'Member Info'!L116))</f>
        <v/>
      </c>
      <c r="H119" s="419"/>
      <c r="I119" s="419"/>
      <c r="J119" s="26"/>
      <c r="K119" s="26"/>
      <c r="L119" s="384" t="str">
        <f>IF(E119=0,"",IF('Member Info'!F116&gt;$U$1,CONCATENATE("Joined with practice on ", TEXT('Member Info'!F116, "DD/MM/YYYY")),IF('Member Info'!N116&lt;&gt;"",IF('Member Info'!N116&lt;$T$1,CONCATENATE("Left Scheme on ", TEXT('Member Info'!N116, "DD/MM/YYYY")),IF(OR(G119="",G119=0),"Error Detected, No rate entered",IF(E119=0,"",IF(F119="","Error Detected, No Pensionable pay",IF(AS119=1,"No Part Time Status Entered",IF(AR119=1,"No Part Time Hours Entered",IF(ISERROR(AD119)," Unknown Values entered.",IF(V119+W119&lt;1,"Acceptable",IF(T119+U119=200, "No Contributions Entered", IF(M119="","Error Detected, Choose reason&gt;",IF(Z119="1",IF(V119=1,"Please Enter Deemed Pensionable Pay","Add Any Relevant Details Above"),"Please Give Details Above"))))))))))),IF(OR(G119="",G119=0),"Error Detected, No rate entered",IF(E119=0,"",IF(F119="","Error Detected, No Pensionable pay",IF(AS119=1,"No Part Time Status Entered",IF(AR119=1,"No Part Time Hours Entered",IF(ISERROR(AD119)," Unknown Values entered.",IF(V119+W119&lt;1,"Acceptable",IF(T119+U119=200, "No Contributions Entered", IF(M119="","Error Detected, Choose reason&gt;",IF(Z119="1",IF(V119=1,"Please Enter Deemed Pensionable Pay","Add relevant Details Above"),"Please give details Above")))))))))))))</f>
        <v/>
      </c>
      <c r="M119" s="260"/>
      <c r="N119" s="91"/>
      <c r="O119" s="91" t="str">
        <f t="shared" si="22"/>
        <v/>
      </c>
      <c r="P119" s="94">
        <f t="shared" si="23"/>
        <v>0</v>
      </c>
      <c r="Q119" s="94">
        <f t="shared" si="23"/>
        <v>0</v>
      </c>
      <c r="R119" s="218">
        <f>(ROUND((F119/100*'Member Info'!$W$2), 2))</f>
        <v>0</v>
      </c>
      <c r="S119" s="218" t="e">
        <f t="shared" si="24"/>
        <v>#VALUE!</v>
      </c>
      <c r="T119" s="218" t="str">
        <f t="shared" si="25"/>
        <v/>
      </c>
      <c r="U119" s="227" t="str">
        <f t="shared" si="26"/>
        <v/>
      </c>
      <c r="V119" s="228" t="str">
        <f t="shared" si="27"/>
        <v/>
      </c>
      <c r="W119" s="228" t="str">
        <f t="shared" si="28"/>
        <v/>
      </c>
      <c r="X119" s="222">
        <f t="shared" si="29"/>
        <v>0</v>
      </c>
      <c r="Y119" s="110">
        <f t="shared" si="30"/>
        <v>0</v>
      </c>
      <c r="Z119" s="235" t="str">
        <f t="shared" si="31"/>
        <v/>
      </c>
      <c r="AA119" s="240" t="b">
        <f t="shared" si="32"/>
        <v>0</v>
      </c>
      <c r="AB119" s="235">
        <f t="shared" si="33"/>
        <v>0</v>
      </c>
      <c r="AC119" s="235">
        <f>IF('Member Info'!N116="",1,"")</f>
        <v>1</v>
      </c>
      <c r="AD119" s="243" t="e">
        <f t="shared" si="34"/>
        <v>#VALUE!</v>
      </c>
      <c r="AE119" s="130" t="str">
        <f t="shared" si="21"/>
        <v/>
      </c>
      <c r="AF119" s="124">
        <f t="shared" si="35"/>
        <v>1</v>
      </c>
      <c r="AG119" s="124" t="str">
        <f>IF('Member Info'!N116&lt;&gt;"",IF(AND('Member Info'!N116&lt;=$U$1,'Member Info'!N116&gt;=$T$1),1,0),"")</f>
        <v/>
      </c>
      <c r="AI119" s="124" t="b">
        <f t="shared" si="36"/>
        <v>0</v>
      </c>
      <c r="AJ119" s="124">
        <f t="shared" si="37"/>
        <v>0</v>
      </c>
      <c r="AL119" s="124">
        <f t="shared" si="38"/>
        <v>0</v>
      </c>
      <c r="AM119" s="124">
        <f>IF('Member Info'!F116&gt;$T$1,1,0)</f>
        <v>0</v>
      </c>
      <c r="AN119" s="124" t="b">
        <f>IF(ISERROR(T119),ERROR.TYPE(#REF!)=ERROR.TYPE(T119),FALSE)</f>
        <v>0</v>
      </c>
      <c r="AO119" s="124" t="b">
        <f>IF(ISERROR(U119),ERROR.TYPE(#REF!)=ERROR.TYPE(U119),FALSE)</f>
        <v>0</v>
      </c>
      <c r="AP119" s="124">
        <f>IF('Member Info'!F116&gt;'GP1 April 25'!$U$1,1,0)</f>
        <v>0</v>
      </c>
      <c r="AQ119" s="124">
        <f t="shared" si="39"/>
        <v>0</v>
      </c>
      <c r="AR119" s="124">
        <f t="shared" si="40"/>
        <v>0</v>
      </c>
      <c r="AS119" s="124">
        <f t="shared" si="41"/>
        <v>1</v>
      </c>
    </row>
    <row r="120" spans="1:45" x14ac:dyDescent="0.25">
      <c r="A120" s="4">
        <v>89</v>
      </c>
      <c r="B120" s="164">
        <f>'Member Info'!D117</f>
        <v>0</v>
      </c>
      <c r="C120" s="164">
        <f>'Member Info'!E117</f>
        <v>0</v>
      </c>
      <c r="D120" s="164" t="str">
        <f>'Member Info'!G117</f>
        <v/>
      </c>
      <c r="E120" s="165">
        <f>'Member Info'!B117</f>
        <v>0</v>
      </c>
      <c r="F120" s="242"/>
      <c r="G120" s="166" t="str">
        <f>IF(E120=0,"",('Member Info'!K117+'Member Info'!L117))</f>
        <v/>
      </c>
      <c r="H120" s="419"/>
      <c r="I120" s="419"/>
      <c r="J120" s="26"/>
      <c r="K120" s="26"/>
      <c r="L120" s="384" t="str">
        <f>IF(E120=0,"",IF('Member Info'!F117&gt;$U$1,CONCATENATE("Joined with practice on ", TEXT('Member Info'!F117, "DD/MM/YYYY")),IF('Member Info'!N117&lt;&gt;"",IF('Member Info'!N117&lt;$T$1,CONCATENATE("Left Scheme on ", TEXT('Member Info'!N117, "DD/MM/YYYY")),IF(OR(G120="",G120=0),"Error Detected, No rate entered",IF(E120=0,"",IF(F120="","Error Detected, No Pensionable pay",IF(AS120=1,"No Part Time Status Entered",IF(AR120=1,"No Part Time Hours Entered",IF(ISERROR(AD120)," Unknown Values entered.",IF(V120+W120&lt;1,"Acceptable",IF(T120+U120=200, "No Contributions Entered", IF(M120="","Error Detected, Choose reason&gt;",IF(Z120="1",IF(V120=1,"Please Enter Deemed Pensionable Pay","Add Any Relevant Details Above"),"Please Give Details Above"))))))))))),IF(OR(G120="",G120=0),"Error Detected, No rate entered",IF(E120=0,"",IF(F120="","Error Detected, No Pensionable pay",IF(AS120=1,"No Part Time Status Entered",IF(AR120=1,"No Part Time Hours Entered",IF(ISERROR(AD120)," Unknown Values entered.",IF(V120+W120&lt;1,"Acceptable",IF(T120+U120=200, "No Contributions Entered", IF(M120="","Error Detected, Choose reason&gt;",IF(Z120="1",IF(V120=1,"Please Enter Deemed Pensionable Pay","Add relevant Details Above"),"Please give details Above")))))))))))))</f>
        <v/>
      </c>
      <c r="M120" s="260"/>
      <c r="N120" s="91"/>
      <c r="O120" s="91" t="str">
        <f t="shared" si="22"/>
        <v/>
      </c>
      <c r="P120" s="94">
        <f t="shared" si="23"/>
        <v>0</v>
      </c>
      <c r="Q120" s="94">
        <f t="shared" si="23"/>
        <v>0</v>
      </c>
      <c r="R120" s="218">
        <f>(ROUND((F120/100*'Member Info'!$W$2), 2))</f>
        <v>0</v>
      </c>
      <c r="S120" s="218" t="e">
        <f t="shared" si="24"/>
        <v>#VALUE!</v>
      </c>
      <c r="T120" s="218" t="str">
        <f t="shared" si="25"/>
        <v/>
      </c>
      <c r="U120" s="227" t="str">
        <f t="shared" si="26"/>
        <v/>
      </c>
      <c r="V120" s="228" t="str">
        <f t="shared" si="27"/>
        <v/>
      </c>
      <c r="W120" s="228" t="str">
        <f t="shared" si="28"/>
        <v/>
      </c>
      <c r="X120" s="222">
        <f t="shared" si="29"/>
        <v>0</v>
      </c>
      <c r="Y120" s="110">
        <f t="shared" si="30"/>
        <v>0</v>
      </c>
      <c r="Z120" s="235" t="str">
        <f t="shared" si="31"/>
        <v/>
      </c>
      <c r="AA120" s="240" t="b">
        <f t="shared" si="32"/>
        <v>0</v>
      </c>
      <c r="AB120" s="235">
        <f t="shared" si="33"/>
        <v>0</v>
      </c>
      <c r="AC120" s="235">
        <f>IF('Member Info'!N117="",1,"")</f>
        <v>1</v>
      </c>
      <c r="AD120" s="243" t="e">
        <f t="shared" si="34"/>
        <v>#VALUE!</v>
      </c>
      <c r="AE120" s="130" t="str">
        <f t="shared" si="21"/>
        <v/>
      </c>
      <c r="AF120" s="124">
        <f t="shared" si="35"/>
        <v>1</v>
      </c>
      <c r="AG120" s="124" t="str">
        <f>IF('Member Info'!N117&lt;&gt;"",IF(AND('Member Info'!N117&lt;=$U$1,'Member Info'!N117&gt;=$T$1),1,0),"")</f>
        <v/>
      </c>
      <c r="AI120" s="124" t="b">
        <f t="shared" si="36"/>
        <v>0</v>
      </c>
      <c r="AJ120" s="124">
        <f t="shared" si="37"/>
        <v>0</v>
      </c>
      <c r="AL120" s="124">
        <f t="shared" si="38"/>
        <v>0</v>
      </c>
      <c r="AM120" s="124">
        <f>IF('Member Info'!F117&gt;$T$1,1,0)</f>
        <v>0</v>
      </c>
      <c r="AN120" s="124" t="b">
        <f>IF(ISERROR(T120),ERROR.TYPE(#REF!)=ERROR.TYPE(T120),FALSE)</f>
        <v>0</v>
      </c>
      <c r="AO120" s="124" t="b">
        <f>IF(ISERROR(U120),ERROR.TYPE(#REF!)=ERROR.TYPE(U120),FALSE)</f>
        <v>0</v>
      </c>
      <c r="AP120" s="124">
        <f>IF('Member Info'!F117&gt;'GP1 April 25'!$U$1,1,0)</f>
        <v>0</v>
      </c>
      <c r="AQ120" s="124">
        <f t="shared" si="39"/>
        <v>0</v>
      </c>
      <c r="AR120" s="124">
        <f t="shared" si="40"/>
        <v>0</v>
      </c>
      <c r="AS120" s="124">
        <f t="shared" si="41"/>
        <v>1</v>
      </c>
    </row>
    <row r="121" spans="1:45" x14ac:dyDescent="0.25">
      <c r="A121" s="4">
        <v>90</v>
      </c>
      <c r="B121" s="164">
        <f>'Member Info'!D118</f>
        <v>0</v>
      </c>
      <c r="C121" s="164">
        <f>'Member Info'!E118</f>
        <v>0</v>
      </c>
      <c r="D121" s="164" t="str">
        <f>'Member Info'!G118</f>
        <v/>
      </c>
      <c r="E121" s="165">
        <f>'Member Info'!B118</f>
        <v>0</v>
      </c>
      <c r="F121" s="242"/>
      <c r="G121" s="166" t="str">
        <f>IF(E121=0,"",('Member Info'!K118+'Member Info'!L118))</f>
        <v/>
      </c>
      <c r="H121" s="419"/>
      <c r="I121" s="419"/>
      <c r="J121" s="26"/>
      <c r="K121" s="26"/>
      <c r="L121" s="384" t="str">
        <f>IF(E121=0,"",IF('Member Info'!F118&gt;$U$1,CONCATENATE("Joined with practice on ", TEXT('Member Info'!F118, "DD/MM/YYYY")),IF('Member Info'!N118&lt;&gt;"",IF('Member Info'!N118&lt;$T$1,CONCATENATE("Left Scheme on ", TEXT('Member Info'!N118, "DD/MM/YYYY")),IF(OR(G121="",G121=0),"Error Detected, No rate entered",IF(E121=0,"",IF(F121="","Error Detected, No Pensionable pay",IF(AS121=1,"No Part Time Status Entered",IF(AR121=1,"No Part Time Hours Entered",IF(ISERROR(AD121)," Unknown Values entered.",IF(V121+W121&lt;1,"Acceptable",IF(T121+U121=200, "No Contributions Entered", IF(M121="","Error Detected, Choose reason&gt;",IF(Z121="1",IF(V121=1,"Please Enter Deemed Pensionable Pay","Add Any Relevant Details Above"),"Please Give Details Above"))))))))))),IF(OR(G121="",G121=0),"Error Detected, No rate entered",IF(E121=0,"",IF(F121="","Error Detected, No Pensionable pay",IF(AS121=1,"No Part Time Status Entered",IF(AR121=1,"No Part Time Hours Entered",IF(ISERROR(AD121)," Unknown Values entered.",IF(V121+W121&lt;1,"Acceptable",IF(T121+U121=200, "No Contributions Entered", IF(M121="","Error Detected, Choose reason&gt;",IF(Z121="1",IF(V121=1,"Please Enter Deemed Pensionable Pay","Add relevant Details Above"),"Please give details Above")))))))))))))</f>
        <v/>
      </c>
      <c r="M121" s="260"/>
      <c r="N121" s="91"/>
      <c r="O121" s="91" t="str">
        <f t="shared" si="22"/>
        <v/>
      </c>
      <c r="P121" s="94">
        <f t="shared" si="23"/>
        <v>0</v>
      </c>
      <c r="Q121" s="94">
        <f t="shared" si="23"/>
        <v>0</v>
      </c>
      <c r="R121" s="218">
        <f>(ROUND((F121/100*'Member Info'!$W$2), 2))</f>
        <v>0</v>
      </c>
      <c r="S121" s="218" t="e">
        <f t="shared" si="24"/>
        <v>#VALUE!</v>
      </c>
      <c r="T121" s="218" t="str">
        <f t="shared" si="25"/>
        <v/>
      </c>
      <c r="U121" s="227" t="str">
        <f t="shared" si="26"/>
        <v/>
      </c>
      <c r="V121" s="228" t="str">
        <f t="shared" si="27"/>
        <v/>
      </c>
      <c r="W121" s="228" t="str">
        <f t="shared" si="28"/>
        <v/>
      </c>
      <c r="X121" s="222">
        <f t="shared" si="29"/>
        <v>0</v>
      </c>
      <c r="Y121" s="110">
        <f t="shared" si="30"/>
        <v>0</v>
      </c>
      <c r="Z121" s="235" t="str">
        <f t="shared" si="31"/>
        <v/>
      </c>
      <c r="AA121" s="240" t="b">
        <f t="shared" si="32"/>
        <v>0</v>
      </c>
      <c r="AB121" s="235">
        <f t="shared" si="33"/>
        <v>0</v>
      </c>
      <c r="AC121" s="235">
        <f>IF('Member Info'!N118="",1,"")</f>
        <v>1</v>
      </c>
      <c r="AD121" s="243" t="e">
        <f t="shared" si="34"/>
        <v>#VALUE!</v>
      </c>
      <c r="AE121" s="130" t="str">
        <f t="shared" si="21"/>
        <v/>
      </c>
      <c r="AF121" s="124">
        <f t="shared" si="35"/>
        <v>1</v>
      </c>
      <c r="AG121" s="124" t="str">
        <f>IF('Member Info'!N118&lt;&gt;"",IF(AND('Member Info'!N118&lt;=$U$1,'Member Info'!N118&gt;=$T$1),1,0),"")</f>
        <v/>
      </c>
      <c r="AI121" s="124" t="b">
        <f t="shared" si="36"/>
        <v>0</v>
      </c>
      <c r="AJ121" s="124">
        <f t="shared" si="37"/>
        <v>0</v>
      </c>
      <c r="AL121" s="124">
        <f t="shared" si="38"/>
        <v>0</v>
      </c>
      <c r="AM121" s="124">
        <f>IF('Member Info'!F118&gt;$T$1,1,0)</f>
        <v>0</v>
      </c>
      <c r="AN121" s="124" t="b">
        <f>IF(ISERROR(T121),ERROR.TYPE(#REF!)=ERROR.TYPE(T121),FALSE)</f>
        <v>0</v>
      </c>
      <c r="AO121" s="124" t="b">
        <f>IF(ISERROR(U121),ERROR.TYPE(#REF!)=ERROR.TYPE(U121),FALSE)</f>
        <v>0</v>
      </c>
      <c r="AP121" s="124">
        <f>IF('Member Info'!F118&gt;'GP1 April 25'!$U$1,1,0)</f>
        <v>0</v>
      </c>
      <c r="AQ121" s="124">
        <f t="shared" si="39"/>
        <v>0</v>
      </c>
      <c r="AR121" s="124">
        <f t="shared" si="40"/>
        <v>0</v>
      </c>
      <c r="AS121" s="124">
        <f t="shared" si="41"/>
        <v>1</v>
      </c>
    </row>
    <row r="122" spans="1:45" x14ac:dyDescent="0.25">
      <c r="A122" s="4">
        <v>91</v>
      </c>
      <c r="B122" s="164">
        <f>'Member Info'!D119</f>
        <v>0</v>
      </c>
      <c r="C122" s="164">
        <f>'Member Info'!E119</f>
        <v>0</v>
      </c>
      <c r="D122" s="164" t="str">
        <f>'Member Info'!G119</f>
        <v/>
      </c>
      <c r="E122" s="165">
        <f>'Member Info'!B119</f>
        <v>0</v>
      </c>
      <c r="F122" s="242"/>
      <c r="G122" s="166" t="str">
        <f>IF(E122=0,"",('Member Info'!K119+'Member Info'!L119))</f>
        <v/>
      </c>
      <c r="H122" s="419"/>
      <c r="I122" s="419"/>
      <c r="J122" s="26"/>
      <c r="K122" s="26"/>
      <c r="L122" s="384" t="str">
        <f>IF(E122=0,"",IF('Member Info'!F119&gt;$U$1,CONCATENATE("Joined with practice on ", TEXT('Member Info'!F119, "DD/MM/YYYY")),IF('Member Info'!N119&lt;&gt;"",IF('Member Info'!N119&lt;$T$1,CONCATENATE("Left Scheme on ", TEXT('Member Info'!N119, "DD/MM/YYYY")),IF(OR(G122="",G122=0),"Error Detected, No rate entered",IF(E122=0,"",IF(F122="","Error Detected, No Pensionable pay",IF(AS122=1,"No Part Time Status Entered",IF(AR122=1,"No Part Time Hours Entered",IF(ISERROR(AD122)," Unknown Values entered.",IF(V122+W122&lt;1,"Acceptable",IF(T122+U122=200, "No Contributions Entered", IF(M122="","Error Detected, Choose reason&gt;",IF(Z122="1",IF(V122=1,"Please Enter Deemed Pensionable Pay","Add Any Relevant Details Above"),"Please Give Details Above"))))))))))),IF(OR(G122="",G122=0),"Error Detected, No rate entered",IF(E122=0,"",IF(F122="","Error Detected, No Pensionable pay",IF(AS122=1,"No Part Time Status Entered",IF(AR122=1,"No Part Time Hours Entered",IF(ISERROR(AD122)," Unknown Values entered.",IF(V122+W122&lt;1,"Acceptable",IF(T122+U122=200, "No Contributions Entered", IF(M122="","Error Detected, Choose reason&gt;",IF(Z122="1",IF(V122=1,"Please Enter Deemed Pensionable Pay","Add relevant Details Above"),"Please give details Above")))))))))))))</f>
        <v/>
      </c>
      <c r="M122" s="260"/>
      <c r="N122" s="91"/>
      <c r="O122" s="91" t="str">
        <f t="shared" si="22"/>
        <v/>
      </c>
      <c r="P122" s="94">
        <f t="shared" si="23"/>
        <v>0</v>
      </c>
      <c r="Q122" s="94">
        <f t="shared" si="23"/>
        <v>0</v>
      </c>
      <c r="R122" s="218">
        <f>(ROUND((F122/100*'Member Info'!$W$2), 2))</f>
        <v>0</v>
      </c>
      <c r="S122" s="218" t="e">
        <f t="shared" si="24"/>
        <v>#VALUE!</v>
      </c>
      <c r="T122" s="218" t="str">
        <f t="shared" si="25"/>
        <v/>
      </c>
      <c r="U122" s="227" t="str">
        <f t="shared" si="26"/>
        <v/>
      </c>
      <c r="V122" s="228" t="str">
        <f t="shared" si="27"/>
        <v/>
      </c>
      <c r="W122" s="228" t="str">
        <f t="shared" si="28"/>
        <v/>
      </c>
      <c r="X122" s="222">
        <f t="shared" si="29"/>
        <v>0</v>
      </c>
      <c r="Y122" s="110">
        <f t="shared" si="30"/>
        <v>0</v>
      </c>
      <c r="Z122" s="235" t="str">
        <f t="shared" si="31"/>
        <v/>
      </c>
      <c r="AA122" s="240" t="b">
        <f t="shared" si="32"/>
        <v>0</v>
      </c>
      <c r="AB122" s="235">
        <f t="shared" si="33"/>
        <v>0</v>
      </c>
      <c r="AC122" s="235">
        <f>IF('Member Info'!N119="",1,"")</f>
        <v>1</v>
      </c>
      <c r="AD122" s="243" t="e">
        <f t="shared" si="34"/>
        <v>#VALUE!</v>
      </c>
      <c r="AE122" s="130" t="str">
        <f t="shared" si="21"/>
        <v/>
      </c>
      <c r="AF122" s="124">
        <f t="shared" si="35"/>
        <v>1</v>
      </c>
      <c r="AG122" s="124" t="str">
        <f>IF('Member Info'!N119&lt;&gt;"",IF(AND('Member Info'!N119&lt;=$U$1,'Member Info'!N119&gt;=$T$1),1,0),"")</f>
        <v/>
      </c>
      <c r="AI122" s="124" t="b">
        <f t="shared" si="36"/>
        <v>0</v>
      </c>
      <c r="AJ122" s="124">
        <f t="shared" si="37"/>
        <v>0</v>
      </c>
      <c r="AL122" s="124">
        <f t="shared" si="38"/>
        <v>0</v>
      </c>
      <c r="AM122" s="124">
        <f>IF('Member Info'!F119&gt;$T$1,1,0)</f>
        <v>0</v>
      </c>
      <c r="AN122" s="124" t="b">
        <f>IF(ISERROR(T122),ERROR.TYPE(#REF!)=ERROR.TYPE(T122),FALSE)</f>
        <v>0</v>
      </c>
      <c r="AO122" s="124" t="b">
        <f>IF(ISERROR(U122),ERROR.TYPE(#REF!)=ERROR.TYPE(U122),FALSE)</f>
        <v>0</v>
      </c>
      <c r="AP122" s="124">
        <f>IF('Member Info'!F119&gt;'GP1 April 25'!$U$1,1,0)</f>
        <v>0</v>
      </c>
      <c r="AQ122" s="124">
        <f t="shared" si="39"/>
        <v>0</v>
      </c>
      <c r="AR122" s="124">
        <f t="shared" si="40"/>
        <v>0</v>
      </c>
      <c r="AS122" s="124">
        <f t="shared" si="41"/>
        <v>1</v>
      </c>
    </row>
    <row r="123" spans="1:45" x14ac:dyDescent="0.25">
      <c r="A123" s="4">
        <v>92</v>
      </c>
      <c r="B123" s="164">
        <f>'Member Info'!D120</f>
        <v>0</v>
      </c>
      <c r="C123" s="164">
        <f>'Member Info'!E120</f>
        <v>0</v>
      </c>
      <c r="D123" s="164" t="str">
        <f>'Member Info'!G120</f>
        <v/>
      </c>
      <c r="E123" s="165">
        <f>'Member Info'!B120</f>
        <v>0</v>
      </c>
      <c r="F123" s="242"/>
      <c r="G123" s="166" t="str">
        <f>IF(E123=0,"",('Member Info'!K120+'Member Info'!L120))</f>
        <v/>
      </c>
      <c r="H123" s="419"/>
      <c r="I123" s="419"/>
      <c r="J123" s="26"/>
      <c r="K123" s="26"/>
      <c r="L123" s="384" t="str">
        <f>IF(E123=0,"",IF('Member Info'!F120&gt;$U$1,CONCATENATE("Joined with practice on ", TEXT('Member Info'!F120, "DD/MM/YYYY")),IF('Member Info'!N120&lt;&gt;"",IF('Member Info'!N120&lt;$T$1,CONCATENATE("Left Scheme on ", TEXT('Member Info'!N120, "DD/MM/YYYY")),IF(OR(G123="",G123=0),"Error Detected, No rate entered",IF(E123=0,"",IF(F123="","Error Detected, No Pensionable pay",IF(AS123=1,"No Part Time Status Entered",IF(AR123=1,"No Part Time Hours Entered",IF(ISERROR(AD123)," Unknown Values entered.",IF(V123+W123&lt;1,"Acceptable",IF(T123+U123=200, "No Contributions Entered", IF(M123="","Error Detected, Choose reason&gt;",IF(Z123="1",IF(V123=1,"Please Enter Deemed Pensionable Pay","Add Any Relevant Details Above"),"Please Give Details Above"))))))))))),IF(OR(G123="",G123=0),"Error Detected, No rate entered",IF(E123=0,"",IF(F123="","Error Detected, No Pensionable pay",IF(AS123=1,"No Part Time Status Entered",IF(AR123=1,"No Part Time Hours Entered",IF(ISERROR(AD123)," Unknown Values entered.",IF(V123+W123&lt;1,"Acceptable",IF(T123+U123=200, "No Contributions Entered", IF(M123="","Error Detected, Choose reason&gt;",IF(Z123="1",IF(V123=1,"Please Enter Deemed Pensionable Pay","Add relevant Details Above"),"Please give details Above")))))))))))))</f>
        <v/>
      </c>
      <c r="M123" s="260"/>
      <c r="N123" s="91"/>
      <c r="O123" s="91" t="str">
        <f t="shared" si="22"/>
        <v/>
      </c>
      <c r="P123" s="94">
        <f t="shared" si="23"/>
        <v>0</v>
      </c>
      <c r="Q123" s="94">
        <f t="shared" si="23"/>
        <v>0</v>
      </c>
      <c r="R123" s="218">
        <f>(ROUND((F123/100*'Member Info'!$W$2), 2))</f>
        <v>0</v>
      </c>
      <c r="S123" s="218" t="e">
        <f t="shared" si="24"/>
        <v>#VALUE!</v>
      </c>
      <c r="T123" s="218" t="str">
        <f t="shared" si="25"/>
        <v/>
      </c>
      <c r="U123" s="227" t="str">
        <f t="shared" si="26"/>
        <v/>
      </c>
      <c r="V123" s="228" t="str">
        <f t="shared" si="27"/>
        <v/>
      </c>
      <c r="W123" s="228" t="str">
        <f t="shared" si="28"/>
        <v/>
      </c>
      <c r="X123" s="222">
        <f t="shared" si="29"/>
        <v>0</v>
      </c>
      <c r="Y123" s="110">
        <f t="shared" si="30"/>
        <v>0</v>
      </c>
      <c r="Z123" s="235" t="str">
        <f t="shared" si="31"/>
        <v/>
      </c>
      <c r="AA123" s="240" t="b">
        <f t="shared" si="32"/>
        <v>0</v>
      </c>
      <c r="AB123" s="235">
        <f t="shared" si="33"/>
        <v>0</v>
      </c>
      <c r="AC123" s="235">
        <f>IF('Member Info'!N120="",1,"")</f>
        <v>1</v>
      </c>
      <c r="AD123" s="243" t="e">
        <f t="shared" si="34"/>
        <v>#VALUE!</v>
      </c>
      <c r="AE123" s="130" t="str">
        <f t="shared" si="21"/>
        <v/>
      </c>
      <c r="AF123" s="124">
        <f t="shared" si="35"/>
        <v>1</v>
      </c>
      <c r="AG123" s="124" t="str">
        <f>IF('Member Info'!N120&lt;&gt;"",IF(AND('Member Info'!N120&lt;=$U$1,'Member Info'!N120&gt;=$T$1),1,0),"")</f>
        <v/>
      </c>
      <c r="AI123" s="124" t="b">
        <f t="shared" si="36"/>
        <v>0</v>
      </c>
      <c r="AJ123" s="124">
        <f t="shared" si="37"/>
        <v>0</v>
      </c>
      <c r="AL123" s="124">
        <f t="shared" si="38"/>
        <v>0</v>
      </c>
      <c r="AM123" s="124">
        <f>IF('Member Info'!F120&gt;$T$1,1,0)</f>
        <v>0</v>
      </c>
      <c r="AN123" s="124" t="b">
        <f>IF(ISERROR(T123),ERROR.TYPE(#REF!)=ERROR.TYPE(T123),FALSE)</f>
        <v>0</v>
      </c>
      <c r="AO123" s="124" t="b">
        <f>IF(ISERROR(U123),ERROR.TYPE(#REF!)=ERROR.TYPE(U123),FALSE)</f>
        <v>0</v>
      </c>
      <c r="AP123" s="124">
        <f>IF('Member Info'!F120&gt;'GP1 April 25'!$U$1,1,0)</f>
        <v>0</v>
      </c>
      <c r="AQ123" s="124">
        <f t="shared" si="39"/>
        <v>0</v>
      </c>
      <c r="AR123" s="124">
        <f t="shared" si="40"/>
        <v>0</v>
      </c>
      <c r="AS123" s="124">
        <f t="shared" si="41"/>
        <v>1</v>
      </c>
    </row>
    <row r="124" spans="1:45" x14ac:dyDescent="0.25">
      <c r="A124" s="4">
        <v>93</v>
      </c>
      <c r="B124" s="164">
        <f>'Member Info'!D121</f>
        <v>0</v>
      </c>
      <c r="C124" s="164">
        <f>'Member Info'!E121</f>
        <v>0</v>
      </c>
      <c r="D124" s="164" t="str">
        <f>'Member Info'!G121</f>
        <v/>
      </c>
      <c r="E124" s="165">
        <f>'Member Info'!B121</f>
        <v>0</v>
      </c>
      <c r="F124" s="242"/>
      <c r="G124" s="166" t="str">
        <f>IF(E124=0,"",('Member Info'!K121+'Member Info'!L121))</f>
        <v/>
      </c>
      <c r="H124" s="419"/>
      <c r="I124" s="419"/>
      <c r="J124" s="26"/>
      <c r="K124" s="26"/>
      <c r="L124" s="384" t="str">
        <f>IF(E124=0,"",IF('Member Info'!F121&gt;$U$1,CONCATENATE("Joined with practice on ", TEXT('Member Info'!F121, "DD/MM/YYYY")),IF('Member Info'!N121&lt;&gt;"",IF('Member Info'!N121&lt;$T$1,CONCATENATE("Left Scheme on ", TEXT('Member Info'!N121, "DD/MM/YYYY")),IF(OR(G124="",G124=0),"Error Detected, No rate entered",IF(E124=0,"",IF(F124="","Error Detected, No Pensionable pay",IF(AS124=1,"No Part Time Status Entered",IF(AR124=1,"No Part Time Hours Entered",IF(ISERROR(AD124)," Unknown Values entered.",IF(V124+W124&lt;1,"Acceptable",IF(T124+U124=200, "No Contributions Entered", IF(M124="","Error Detected, Choose reason&gt;",IF(Z124="1",IF(V124=1,"Please Enter Deemed Pensionable Pay","Add Any Relevant Details Above"),"Please Give Details Above"))))))))))),IF(OR(G124="",G124=0),"Error Detected, No rate entered",IF(E124=0,"",IF(F124="","Error Detected, No Pensionable pay",IF(AS124=1,"No Part Time Status Entered",IF(AR124=1,"No Part Time Hours Entered",IF(ISERROR(AD124)," Unknown Values entered.",IF(V124+W124&lt;1,"Acceptable",IF(T124+U124=200, "No Contributions Entered", IF(M124="","Error Detected, Choose reason&gt;",IF(Z124="1",IF(V124=1,"Please Enter Deemed Pensionable Pay","Add relevant Details Above"),"Please give details Above")))))))))))))</f>
        <v/>
      </c>
      <c r="M124" s="260"/>
      <c r="N124" s="91"/>
      <c r="O124" s="91" t="str">
        <f t="shared" si="22"/>
        <v/>
      </c>
      <c r="P124" s="94">
        <f t="shared" si="23"/>
        <v>0</v>
      </c>
      <c r="Q124" s="94">
        <f t="shared" si="23"/>
        <v>0</v>
      </c>
      <c r="R124" s="218">
        <f>(ROUND((F124/100*'Member Info'!$W$2), 2))</f>
        <v>0</v>
      </c>
      <c r="S124" s="218" t="e">
        <f t="shared" si="24"/>
        <v>#VALUE!</v>
      </c>
      <c r="T124" s="218" t="str">
        <f t="shared" si="25"/>
        <v/>
      </c>
      <c r="U124" s="227" t="str">
        <f t="shared" si="26"/>
        <v/>
      </c>
      <c r="V124" s="228" t="str">
        <f t="shared" si="27"/>
        <v/>
      </c>
      <c r="W124" s="228" t="str">
        <f t="shared" si="28"/>
        <v/>
      </c>
      <c r="X124" s="222">
        <f t="shared" si="29"/>
        <v>0</v>
      </c>
      <c r="Y124" s="110">
        <f t="shared" si="30"/>
        <v>0</v>
      </c>
      <c r="Z124" s="235" t="str">
        <f t="shared" si="31"/>
        <v/>
      </c>
      <c r="AA124" s="240" t="b">
        <f t="shared" si="32"/>
        <v>0</v>
      </c>
      <c r="AB124" s="235">
        <f t="shared" si="33"/>
        <v>0</v>
      </c>
      <c r="AC124" s="235">
        <f>IF('Member Info'!N121="",1,"")</f>
        <v>1</v>
      </c>
      <c r="AD124" s="243" t="e">
        <f t="shared" si="34"/>
        <v>#VALUE!</v>
      </c>
      <c r="AE124" s="130" t="str">
        <f t="shared" si="21"/>
        <v/>
      </c>
      <c r="AF124" s="124">
        <f t="shared" si="35"/>
        <v>1</v>
      </c>
      <c r="AG124" s="124" t="str">
        <f>IF('Member Info'!N121&lt;&gt;"",IF(AND('Member Info'!N121&lt;=$U$1,'Member Info'!N121&gt;=$T$1),1,0),"")</f>
        <v/>
      </c>
      <c r="AI124" s="124" t="b">
        <f t="shared" si="36"/>
        <v>0</v>
      </c>
      <c r="AJ124" s="124">
        <f t="shared" si="37"/>
        <v>0</v>
      </c>
      <c r="AL124" s="124">
        <f t="shared" si="38"/>
        <v>0</v>
      </c>
      <c r="AM124" s="124">
        <f>IF('Member Info'!F121&gt;$T$1,1,0)</f>
        <v>0</v>
      </c>
      <c r="AN124" s="124" t="b">
        <f>IF(ISERROR(T124),ERROR.TYPE(#REF!)=ERROR.TYPE(T124),FALSE)</f>
        <v>0</v>
      </c>
      <c r="AO124" s="124" t="b">
        <f>IF(ISERROR(U124),ERROR.TYPE(#REF!)=ERROR.TYPE(U124),FALSE)</f>
        <v>0</v>
      </c>
      <c r="AP124" s="124">
        <f>IF('Member Info'!F121&gt;'GP1 April 25'!$U$1,1,0)</f>
        <v>0</v>
      </c>
      <c r="AQ124" s="124">
        <f t="shared" si="39"/>
        <v>0</v>
      </c>
      <c r="AR124" s="124">
        <f t="shared" si="40"/>
        <v>0</v>
      </c>
      <c r="AS124" s="124">
        <f t="shared" si="41"/>
        <v>1</v>
      </c>
    </row>
    <row r="125" spans="1:45" x14ac:dyDescent="0.25">
      <c r="A125" s="4">
        <v>94</v>
      </c>
      <c r="B125" s="164">
        <f>'Member Info'!D122</f>
        <v>0</v>
      </c>
      <c r="C125" s="164">
        <f>'Member Info'!E122</f>
        <v>0</v>
      </c>
      <c r="D125" s="164" t="str">
        <f>'Member Info'!G122</f>
        <v/>
      </c>
      <c r="E125" s="165">
        <f>'Member Info'!B122</f>
        <v>0</v>
      </c>
      <c r="F125" s="242"/>
      <c r="G125" s="166" t="str">
        <f>IF(E125=0,"",('Member Info'!K122+'Member Info'!L122))</f>
        <v/>
      </c>
      <c r="H125" s="419"/>
      <c r="I125" s="419"/>
      <c r="J125" s="26"/>
      <c r="K125" s="26"/>
      <c r="L125" s="384" t="str">
        <f>IF(E125=0,"",IF('Member Info'!F122&gt;$U$1,CONCATENATE("Joined with practice on ", TEXT('Member Info'!F122, "DD/MM/YYYY")),IF('Member Info'!N122&lt;&gt;"",IF('Member Info'!N122&lt;$T$1,CONCATENATE("Left Scheme on ", TEXT('Member Info'!N122, "DD/MM/YYYY")),IF(OR(G125="",G125=0),"Error Detected, No rate entered",IF(E125=0,"",IF(F125="","Error Detected, No Pensionable pay",IF(AS125=1,"No Part Time Status Entered",IF(AR125=1,"No Part Time Hours Entered",IF(ISERROR(AD125)," Unknown Values entered.",IF(V125+W125&lt;1,"Acceptable",IF(T125+U125=200, "No Contributions Entered", IF(M125="","Error Detected, Choose reason&gt;",IF(Z125="1",IF(V125=1,"Please Enter Deemed Pensionable Pay","Add Any Relevant Details Above"),"Please Give Details Above"))))))))))),IF(OR(G125="",G125=0),"Error Detected, No rate entered",IF(E125=0,"",IF(F125="","Error Detected, No Pensionable pay",IF(AS125=1,"No Part Time Status Entered",IF(AR125=1,"No Part Time Hours Entered",IF(ISERROR(AD125)," Unknown Values entered.",IF(V125+W125&lt;1,"Acceptable",IF(T125+U125=200, "No Contributions Entered", IF(M125="","Error Detected, Choose reason&gt;",IF(Z125="1",IF(V125=1,"Please Enter Deemed Pensionable Pay","Add relevant Details Above"),"Please give details Above")))))))))))))</f>
        <v/>
      </c>
      <c r="M125" s="260"/>
      <c r="N125" s="91"/>
      <c r="O125" s="91" t="str">
        <f t="shared" si="22"/>
        <v/>
      </c>
      <c r="P125" s="94">
        <f t="shared" si="23"/>
        <v>0</v>
      </c>
      <c r="Q125" s="94">
        <f t="shared" si="23"/>
        <v>0</v>
      </c>
      <c r="R125" s="218">
        <f>(ROUND((F125/100*'Member Info'!$W$2), 2))</f>
        <v>0</v>
      </c>
      <c r="S125" s="218" t="e">
        <f t="shared" si="24"/>
        <v>#VALUE!</v>
      </c>
      <c r="T125" s="218" t="str">
        <f t="shared" si="25"/>
        <v/>
      </c>
      <c r="U125" s="227" t="str">
        <f t="shared" si="26"/>
        <v/>
      </c>
      <c r="V125" s="228" t="str">
        <f t="shared" si="27"/>
        <v/>
      </c>
      <c r="W125" s="228" t="str">
        <f t="shared" si="28"/>
        <v/>
      </c>
      <c r="X125" s="222">
        <f t="shared" si="29"/>
        <v>0</v>
      </c>
      <c r="Y125" s="110">
        <f t="shared" si="30"/>
        <v>0</v>
      </c>
      <c r="Z125" s="235" t="str">
        <f t="shared" si="31"/>
        <v/>
      </c>
      <c r="AA125" s="240" t="b">
        <f t="shared" si="32"/>
        <v>0</v>
      </c>
      <c r="AB125" s="235">
        <f t="shared" si="33"/>
        <v>0</v>
      </c>
      <c r="AC125" s="235">
        <f>IF('Member Info'!N122="",1,"")</f>
        <v>1</v>
      </c>
      <c r="AD125" s="243" t="e">
        <f t="shared" si="34"/>
        <v>#VALUE!</v>
      </c>
      <c r="AE125" s="130" t="str">
        <f t="shared" si="21"/>
        <v/>
      </c>
      <c r="AF125" s="124">
        <f t="shared" si="35"/>
        <v>1</v>
      </c>
      <c r="AG125" s="124" t="str">
        <f>IF('Member Info'!N122&lt;&gt;"",IF(AND('Member Info'!N122&lt;=$U$1,'Member Info'!N122&gt;=$T$1),1,0),"")</f>
        <v/>
      </c>
      <c r="AI125" s="124" t="b">
        <f t="shared" si="36"/>
        <v>0</v>
      </c>
      <c r="AJ125" s="124">
        <f t="shared" si="37"/>
        <v>0</v>
      </c>
      <c r="AL125" s="124">
        <f t="shared" si="38"/>
        <v>0</v>
      </c>
      <c r="AM125" s="124">
        <f>IF('Member Info'!F122&gt;$T$1,1,0)</f>
        <v>0</v>
      </c>
      <c r="AN125" s="124" t="b">
        <f>IF(ISERROR(T125),ERROR.TYPE(#REF!)=ERROR.TYPE(T125),FALSE)</f>
        <v>0</v>
      </c>
      <c r="AO125" s="124" t="b">
        <f>IF(ISERROR(U125),ERROR.TYPE(#REF!)=ERROR.TYPE(U125),FALSE)</f>
        <v>0</v>
      </c>
      <c r="AP125" s="124">
        <f>IF('Member Info'!F122&gt;'GP1 April 25'!$U$1,1,0)</f>
        <v>0</v>
      </c>
      <c r="AQ125" s="124">
        <f t="shared" si="39"/>
        <v>0</v>
      </c>
      <c r="AR125" s="124">
        <f t="shared" si="40"/>
        <v>0</v>
      </c>
      <c r="AS125" s="124">
        <f t="shared" si="41"/>
        <v>1</v>
      </c>
    </row>
    <row r="126" spans="1:45" x14ac:dyDescent="0.25">
      <c r="A126" s="4">
        <v>95</v>
      </c>
      <c r="B126" s="164">
        <f>'Member Info'!D123</f>
        <v>0</v>
      </c>
      <c r="C126" s="164">
        <f>'Member Info'!E123</f>
        <v>0</v>
      </c>
      <c r="D126" s="164" t="str">
        <f>'Member Info'!G123</f>
        <v/>
      </c>
      <c r="E126" s="165">
        <f>'Member Info'!B123</f>
        <v>0</v>
      </c>
      <c r="F126" s="242"/>
      <c r="G126" s="166" t="str">
        <f>IF(E126=0,"",('Member Info'!K123+'Member Info'!L123))</f>
        <v/>
      </c>
      <c r="H126" s="419"/>
      <c r="I126" s="419"/>
      <c r="J126" s="26"/>
      <c r="K126" s="26"/>
      <c r="L126" s="384" t="str">
        <f>IF(E126=0,"",IF('Member Info'!F123&gt;$U$1,CONCATENATE("Joined with practice on ", TEXT('Member Info'!F123, "DD/MM/YYYY")),IF('Member Info'!N123&lt;&gt;"",IF('Member Info'!N123&lt;$T$1,CONCATENATE("Left Scheme on ", TEXT('Member Info'!N123, "DD/MM/YYYY")),IF(OR(G126="",G126=0),"Error Detected, No rate entered",IF(E126=0,"",IF(F126="","Error Detected, No Pensionable pay",IF(AS126=1,"No Part Time Status Entered",IF(AR126=1,"No Part Time Hours Entered",IF(ISERROR(AD126)," Unknown Values entered.",IF(V126+W126&lt;1,"Acceptable",IF(T126+U126=200, "No Contributions Entered", IF(M126="","Error Detected, Choose reason&gt;",IF(Z126="1",IF(V126=1,"Please Enter Deemed Pensionable Pay","Add Any Relevant Details Above"),"Please Give Details Above"))))))))))),IF(OR(G126="",G126=0),"Error Detected, No rate entered",IF(E126=0,"",IF(F126="","Error Detected, No Pensionable pay",IF(AS126=1,"No Part Time Status Entered",IF(AR126=1,"No Part Time Hours Entered",IF(ISERROR(AD126)," Unknown Values entered.",IF(V126+W126&lt;1,"Acceptable",IF(T126+U126=200, "No Contributions Entered", IF(M126="","Error Detected, Choose reason&gt;",IF(Z126="1",IF(V126=1,"Please Enter Deemed Pensionable Pay","Add relevant Details Above"),"Please give details Above")))))))))))))</f>
        <v/>
      </c>
      <c r="M126" s="260"/>
      <c r="N126" s="91"/>
      <c r="O126" s="91" t="str">
        <f t="shared" si="22"/>
        <v/>
      </c>
      <c r="P126" s="94">
        <f t="shared" si="23"/>
        <v>0</v>
      </c>
      <c r="Q126" s="94">
        <f t="shared" si="23"/>
        <v>0</v>
      </c>
      <c r="R126" s="218">
        <f>(ROUND((F126/100*'Member Info'!$W$2), 2))</f>
        <v>0</v>
      </c>
      <c r="S126" s="218" t="e">
        <f t="shared" si="24"/>
        <v>#VALUE!</v>
      </c>
      <c r="T126" s="218" t="str">
        <f t="shared" si="25"/>
        <v/>
      </c>
      <c r="U126" s="227" t="str">
        <f t="shared" si="26"/>
        <v/>
      </c>
      <c r="V126" s="228" t="str">
        <f t="shared" si="27"/>
        <v/>
      </c>
      <c r="W126" s="228" t="str">
        <f t="shared" si="28"/>
        <v/>
      </c>
      <c r="X126" s="222">
        <f t="shared" si="29"/>
        <v>0</v>
      </c>
      <c r="Y126" s="110">
        <f t="shared" si="30"/>
        <v>0</v>
      </c>
      <c r="Z126" s="235" t="str">
        <f t="shared" si="31"/>
        <v/>
      </c>
      <c r="AA126" s="240" t="b">
        <f t="shared" si="32"/>
        <v>0</v>
      </c>
      <c r="AB126" s="235">
        <f t="shared" si="33"/>
        <v>0</v>
      </c>
      <c r="AC126" s="235">
        <f>IF('Member Info'!N123="",1,"")</f>
        <v>1</v>
      </c>
      <c r="AD126" s="243" t="e">
        <f t="shared" si="34"/>
        <v>#VALUE!</v>
      </c>
      <c r="AE126" s="130" t="str">
        <f t="shared" si="21"/>
        <v/>
      </c>
      <c r="AF126" s="124">
        <f t="shared" si="35"/>
        <v>1</v>
      </c>
      <c r="AG126" s="124" t="str">
        <f>IF('Member Info'!N123&lt;&gt;"",IF(AND('Member Info'!N123&lt;=$U$1,'Member Info'!N123&gt;=$T$1),1,0),"")</f>
        <v/>
      </c>
      <c r="AI126" s="124" t="b">
        <f t="shared" si="36"/>
        <v>0</v>
      </c>
      <c r="AJ126" s="124">
        <f t="shared" si="37"/>
        <v>0</v>
      </c>
      <c r="AL126" s="124">
        <f t="shared" si="38"/>
        <v>0</v>
      </c>
      <c r="AM126" s="124">
        <f>IF('Member Info'!F123&gt;$T$1,1,0)</f>
        <v>0</v>
      </c>
      <c r="AN126" s="124" t="b">
        <f>IF(ISERROR(T126),ERROR.TYPE(#REF!)=ERROR.TYPE(T126),FALSE)</f>
        <v>0</v>
      </c>
      <c r="AO126" s="124" t="b">
        <f>IF(ISERROR(U126),ERROR.TYPE(#REF!)=ERROR.TYPE(U126),FALSE)</f>
        <v>0</v>
      </c>
      <c r="AP126" s="124">
        <f>IF('Member Info'!F123&gt;'GP1 April 25'!$U$1,1,0)</f>
        <v>0</v>
      </c>
      <c r="AQ126" s="124">
        <f t="shared" si="39"/>
        <v>0</v>
      </c>
      <c r="AR126" s="124">
        <f t="shared" si="40"/>
        <v>0</v>
      </c>
      <c r="AS126" s="124">
        <f t="shared" si="41"/>
        <v>1</v>
      </c>
    </row>
    <row r="127" spans="1:45" x14ac:dyDescent="0.25">
      <c r="A127" s="4">
        <v>96</v>
      </c>
      <c r="B127" s="164">
        <f>'Member Info'!D124</f>
        <v>0</v>
      </c>
      <c r="C127" s="164">
        <f>'Member Info'!E124</f>
        <v>0</v>
      </c>
      <c r="D127" s="164" t="str">
        <f>'Member Info'!G124</f>
        <v/>
      </c>
      <c r="E127" s="165">
        <f>'Member Info'!B124</f>
        <v>0</v>
      </c>
      <c r="F127" s="242"/>
      <c r="G127" s="166" t="str">
        <f>IF(E127=0,"",('Member Info'!K124+'Member Info'!L124))</f>
        <v/>
      </c>
      <c r="H127" s="419"/>
      <c r="I127" s="419"/>
      <c r="J127" s="26"/>
      <c r="K127" s="26"/>
      <c r="L127" s="384" t="str">
        <f>IF(E127=0,"",IF('Member Info'!F124&gt;$U$1,CONCATENATE("Joined with practice on ", TEXT('Member Info'!F124, "DD/MM/YYYY")),IF('Member Info'!N124&lt;&gt;"",IF('Member Info'!N124&lt;$T$1,CONCATENATE("Left Scheme on ", TEXT('Member Info'!N124, "DD/MM/YYYY")),IF(OR(G127="",G127=0),"Error Detected, No rate entered",IF(E127=0,"",IF(F127="","Error Detected, No Pensionable pay",IF(AS127=1,"No Part Time Status Entered",IF(AR127=1,"No Part Time Hours Entered",IF(ISERROR(AD127)," Unknown Values entered.",IF(V127+W127&lt;1,"Acceptable",IF(T127+U127=200, "No Contributions Entered", IF(M127="","Error Detected, Choose reason&gt;",IF(Z127="1",IF(V127=1,"Please Enter Deemed Pensionable Pay","Add Any Relevant Details Above"),"Please Give Details Above"))))))))))),IF(OR(G127="",G127=0),"Error Detected, No rate entered",IF(E127=0,"",IF(F127="","Error Detected, No Pensionable pay",IF(AS127=1,"No Part Time Status Entered",IF(AR127=1,"No Part Time Hours Entered",IF(ISERROR(AD127)," Unknown Values entered.",IF(V127+W127&lt;1,"Acceptable",IF(T127+U127=200, "No Contributions Entered", IF(M127="","Error Detected, Choose reason&gt;",IF(Z127="1",IF(V127=1,"Please Enter Deemed Pensionable Pay","Add relevant Details Above"),"Please give details Above")))))))))))))</f>
        <v/>
      </c>
      <c r="M127" s="260"/>
      <c r="N127" s="91"/>
      <c r="O127" s="91" t="str">
        <f t="shared" si="22"/>
        <v/>
      </c>
      <c r="P127" s="94">
        <f t="shared" si="23"/>
        <v>0</v>
      </c>
      <c r="Q127" s="94">
        <f t="shared" si="23"/>
        <v>0</v>
      </c>
      <c r="R127" s="218">
        <f>(ROUND((F127/100*'Member Info'!$W$2), 2))</f>
        <v>0</v>
      </c>
      <c r="S127" s="218" t="e">
        <f t="shared" si="24"/>
        <v>#VALUE!</v>
      </c>
      <c r="T127" s="218" t="str">
        <f t="shared" si="25"/>
        <v/>
      </c>
      <c r="U127" s="227" t="str">
        <f t="shared" si="26"/>
        <v/>
      </c>
      <c r="V127" s="228" t="str">
        <f t="shared" si="27"/>
        <v/>
      </c>
      <c r="W127" s="228" t="str">
        <f t="shared" si="28"/>
        <v/>
      </c>
      <c r="X127" s="222">
        <f t="shared" si="29"/>
        <v>0</v>
      </c>
      <c r="Y127" s="110">
        <f t="shared" si="30"/>
        <v>0</v>
      </c>
      <c r="Z127" s="235" t="str">
        <f t="shared" si="31"/>
        <v/>
      </c>
      <c r="AA127" s="240" t="b">
        <f t="shared" si="32"/>
        <v>0</v>
      </c>
      <c r="AB127" s="235">
        <f t="shared" si="33"/>
        <v>0</v>
      </c>
      <c r="AC127" s="235">
        <f>IF('Member Info'!N124="",1,"")</f>
        <v>1</v>
      </c>
      <c r="AD127" s="243" t="e">
        <f t="shared" si="34"/>
        <v>#VALUE!</v>
      </c>
      <c r="AE127" s="130" t="str">
        <f t="shared" si="21"/>
        <v/>
      </c>
      <c r="AF127" s="124">
        <f t="shared" si="35"/>
        <v>1</v>
      </c>
      <c r="AG127" s="124" t="str">
        <f>IF('Member Info'!N124&lt;&gt;"",IF(AND('Member Info'!N124&lt;=$U$1,'Member Info'!N124&gt;=$T$1),1,0),"")</f>
        <v/>
      </c>
      <c r="AI127" s="124" t="b">
        <f t="shared" si="36"/>
        <v>0</v>
      </c>
      <c r="AJ127" s="124">
        <f t="shared" si="37"/>
        <v>0</v>
      </c>
      <c r="AL127" s="124">
        <f t="shared" si="38"/>
        <v>0</v>
      </c>
      <c r="AM127" s="124">
        <f>IF('Member Info'!F124&gt;$T$1,1,0)</f>
        <v>0</v>
      </c>
      <c r="AN127" s="124" t="b">
        <f>IF(ISERROR(T127),ERROR.TYPE(#REF!)=ERROR.TYPE(T127),FALSE)</f>
        <v>0</v>
      </c>
      <c r="AO127" s="124" t="b">
        <f>IF(ISERROR(U127),ERROR.TYPE(#REF!)=ERROR.TYPE(U127),FALSE)</f>
        <v>0</v>
      </c>
      <c r="AP127" s="124">
        <f>IF('Member Info'!F124&gt;'GP1 April 25'!$U$1,1,0)</f>
        <v>0</v>
      </c>
      <c r="AQ127" s="124">
        <f t="shared" si="39"/>
        <v>0</v>
      </c>
      <c r="AR127" s="124">
        <f t="shared" si="40"/>
        <v>0</v>
      </c>
      <c r="AS127" s="124">
        <f t="shared" si="41"/>
        <v>1</v>
      </c>
    </row>
    <row r="128" spans="1:45" x14ac:dyDescent="0.25">
      <c r="A128" s="4">
        <v>97</v>
      </c>
      <c r="B128" s="164">
        <f>'Member Info'!D125</f>
        <v>0</v>
      </c>
      <c r="C128" s="164">
        <f>'Member Info'!E125</f>
        <v>0</v>
      </c>
      <c r="D128" s="164" t="str">
        <f>'Member Info'!G125</f>
        <v/>
      </c>
      <c r="E128" s="165">
        <f>'Member Info'!B125</f>
        <v>0</v>
      </c>
      <c r="F128" s="242"/>
      <c r="G128" s="166" t="str">
        <f>IF(E128=0,"",('Member Info'!K125+'Member Info'!L125))</f>
        <v/>
      </c>
      <c r="H128" s="419"/>
      <c r="I128" s="419"/>
      <c r="J128" s="26"/>
      <c r="K128" s="26"/>
      <c r="L128" s="384" t="str">
        <f>IF(E128=0,"",IF('Member Info'!F125&gt;$U$1,CONCATENATE("Joined with practice on ", TEXT('Member Info'!F125, "DD/MM/YYYY")),IF('Member Info'!N125&lt;&gt;"",IF('Member Info'!N125&lt;$T$1,CONCATENATE("Left Scheme on ", TEXT('Member Info'!N125, "DD/MM/YYYY")),IF(OR(G128="",G128=0),"Error Detected, No rate entered",IF(E128=0,"",IF(F128="","Error Detected, No Pensionable pay",IF(AS128=1,"No Part Time Status Entered",IF(AR128=1,"No Part Time Hours Entered",IF(ISERROR(AD128)," Unknown Values entered.",IF(V128+W128&lt;1,"Acceptable",IF(T128+U128=200, "No Contributions Entered", IF(M128="","Error Detected, Choose reason&gt;",IF(Z128="1",IF(V128=1,"Please Enter Deemed Pensionable Pay","Add Any Relevant Details Above"),"Please Give Details Above"))))))))))),IF(OR(G128="",G128=0),"Error Detected, No rate entered",IF(E128=0,"",IF(F128="","Error Detected, No Pensionable pay",IF(AS128=1,"No Part Time Status Entered",IF(AR128=1,"No Part Time Hours Entered",IF(ISERROR(AD128)," Unknown Values entered.",IF(V128+W128&lt;1,"Acceptable",IF(T128+U128=200, "No Contributions Entered", IF(M128="","Error Detected, Choose reason&gt;",IF(Z128="1",IF(V128=1,"Please Enter Deemed Pensionable Pay","Add relevant Details Above"),"Please give details Above")))))))))))))</f>
        <v/>
      </c>
      <c r="M128" s="260"/>
      <c r="N128" s="91"/>
      <c r="O128" s="91" t="str">
        <f t="shared" si="22"/>
        <v/>
      </c>
      <c r="P128" s="94">
        <f t="shared" si="23"/>
        <v>0</v>
      </c>
      <c r="Q128" s="94">
        <f t="shared" si="23"/>
        <v>0</v>
      </c>
      <c r="R128" s="218">
        <f>(ROUND((F128/100*'Member Info'!$W$2), 2))</f>
        <v>0</v>
      </c>
      <c r="S128" s="218" t="e">
        <f t="shared" si="24"/>
        <v>#VALUE!</v>
      </c>
      <c r="T128" s="218" t="str">
        <f t="shared" si="25"/>
        <v/>
      </c>
      <c r="U128" s="227" t="str">
        <f t="shared" si="26"/>
        <v/>
      </c>
      <c r="V128" s="228" t="str">
        <f t="shared" si="27"/>
        <v/>
      </c>
      <c r="W128" s="228" t="str">
        <f t="shared" si="28"/>
        <v/>
      </c>
      <c r="X128" s="222">
        <f t="shared" si="29"/>
        <v>0</v>
      </c>
      <c r="Y128" s="110">
        <f t="shared" si="30"/>
        <v>0</v>
      </c>
      <c r="Z128" s="235" t="str">
        <f t="shared" si="31"/>
        <v/>
      </c>
      <c r="AA128" s="240" t="b">
        <f t="shared" si="32"/>
        <v>0</v>
      </c>
      <c r="AB128" s="235">
        <f t="shared" si="33"/>
        <v>0</v>
      </c>
      <c r="AC128" s="235">
        <f>IF('Member Info'!N125="",1,"")</f>
        <v>1</v>
      </c>
      <c r="AD128" s="243" t="e">
        <f t="shared" si="34"/>
        <v>#VALUE!</v>
      </c>
      <c r="AE128" s="130" t="str">
        <f t="shared" si="21"/>
        <v/>
      </c>
      <c r="AF128" s="124">
        <f t="shared" si="35"/>
        <v>1</v>
      </c>
      <c r="AG128" s="124" t="str">
        <f>IF('Member Info'!N125&lt;&gt;"",IF(AND('Member Info'!N125&lt;=$U$1,'Member Info'!N125&gt;=$T$1),1,0),"")</f>
        <v/>
      </c>
      <c r="AI128" s="124" t="b">
        <f t="shared" si="36"/>
        <v>0</v>
      </c>
      <c r="AJ128" s="124">
        <f t="shared" si="37"/>
        <v>0</v>
      </c>
      <c r="AL128" s="124">
        <f t="shared" si="38"/>
        <v>0</v>
      </c>
      <c r="AM128" s="124">
        <f>IF('Member Info'!F125&gt;$T$1,1,0)</f>
        <v>0</v>
      </c>
      <c r="AN128" s="124" t="b">
        <f>IF(ISERROR(T128),ERROR.TYPE(#REF!)=ERROR.TYPE(T128),FALSE)</f>
        <v>0</v>
      </c>
      <c r="AO128" s="124" t="b">
        <f>IF(ISERROR(U128),ERROR.TYPE(#REF!)=ERROR.TYPE(U128),FALSE)</f>
        <v>0</v>
      </c>
      <c r="AP128" s="124">
        <f>IF('Member Info'!F125&gt;'GP1 April 25'!$U$1,1,0)</f>
        <v>0</v>
      </c>
      <c r="AQ128" s="124">
        <f t="shared" si="39"/>
        <v>0</v>
      </c>
      <c r="AR128" s="124">
        <f t="shared" si="40"/>
        <v>0</v>
      </c>
      <c r="AS128" s="124">
        <f t="shared" si="41"/>
        <v>1</v>
      </c>
    </row>
    <row r="129" spans="1:45" x14ac:dyDescent="0.25">
      <c r="A129" s="4">
        <v>98</v>
      </c>
      <c r="B129" s="164">
        <f>'Member Info'!D126</f>
        <v>0</v>
      </c>
      <c r="C129" s="164">
        <f>'Member Info'!E126</f>
        <v>0</v>
      </c>
      <c r="D129" s="164" t="str">
        <f>'Member Info'!G126</f>
        <v/>
      </c>
      <c r="E129" s="165">
        <f>'Member Info'!B126</f>
        <v>0</v>
      </c>
      <c r="F129" s="242"/>
      <c r="G129" s="166" t="str">
        <f>IF(E129=0,"",('Member Info'!K126+'Member Info'!L126))</f>
        <v/>
      </c>
      <c r="H129" s="419"/>
      <c r="I129" s="419"/>
      <c r="J129" s="26"/>
      <c r="K129" s="26"/>
      <c r="L129" s="384" t="str">
        <f>IF(E129=0,"",IF('Member Info'!F126&gt;$U$1,CONCATENATE("Joined with practice on ", TEXT('Member Info'!F126, "DD/MM/YYYY")),IF('Member Info'!N126&lt;&gt;"",IF('Member Info'!N126&lt;$T$1,CONCATENATE("Left Scheme on ", TEXT('Member Info'!N126, "DD/MM/YYYY")),IF(OR(G129="",G129=0),"Error Detected, No rate entered",IF(E129=0,"",IF(F129="","Error Detected, No Pensionable pay",IF(AS129=1,"No Part Time Status Entered",IF(AR129=1,"No Part Time Hours Entered",IF(ISERROR(AD129)," Unknown Values entered.",IF(V129+W129&lt;1,"Acceptable",IF(T129+U129=200, "No Contributions Entered", IF(M129="","Error Detected, Choose reason&gt;",IF(Z129="1",IF(V129=1,"Please Enter Deemed Pensionable Pay","Add Any Relevant Details Above"),"Please Give Details Above"))))))))))),IF(OR(G129="",G129=0),"Error Detected, No rate entered",IF(E129=0,"",IF(F129="","Error Detected, No Pensionable pay",IF(AS129=1,"No Part Time Status Entered",IF(AR129=1,"No Part Time Hours Entered",IF(ISERROR(AD129)," Unknown Values entered.",IF(V129+W129&lt;1,"Acceptable",IF(T129+U129=200, "No Contributions Entered", IF(M129="","Error Detected, Choose reason&gt;",IF(Z129="1",IF(V129=1,"Please Enter Deemed Pensionable Pay","Add relevant Details Above"),"Please give details Above")))))))))))))</f>
        <v/>
      </c>
      <c r="M129" s="260"/>
      <c r="N129" s="91"/>
      <c r="O129" s="91" t="str">
        <f t="shared" si="22"/>
        <v/>
      </c>
      <c r="P129" s="94">
        <f t="shared" si="23"/>
        <v>0</v>
      </c>
      <c r="Q129" s="94">
        <f t="shared" si="23"/>
        <v>0</v>
      </c>
      <c r="R129" s="218">
        <f>(ROUND((F129/100*'Member Info'!$W$2), 2))</f>
        <v>0</v>
      </c>
      <c r="S129" s="218" t="e">
        <f t="shared" si="24"/>
        <v>#VALUE!</v>
      </c>
      <c r="T129" s="218" t="str">
        <f t="shared" si="25"/>
        <v/>
      </c>
      <c r="U129" s="227" t="str">
        <f t="shared" si="26"/>
        <v/>
      </c>
      <c r="V129" s="228" t="str">
        <f t="shared" si="27"/>
        <v/>
      </c>
      <c r="W129" s="228" t="str">
        <f t="shared" si="28"/>
        <v/>
      </c>
      <c r="X129" s="222">
        <f t="shared" si="29"/>
        <v>0</v>
      </c>
      <c r="Y129" s="110">
        <f t="shared" si="30"/>
        <v>0</v>
      </c>
      <c r="Z129" s="235" t="str">
        <f t="shared" si="31"/>
        <v/>
      </c>
      <c r="AA129" s="240" t="b">
        <f t="shared" si="32"/>
        <v>0</v>
      </c>
      <c r="AB129" s="235">
        <f t="shared" si="33"/>
        <v>0</v>
      </c>
      <c r="AC129" s="235">
        <f>IF('Member Info'!N126="",1,"")</f>
        <v>1</v>
      </c>
      <c r="AD129" s="243" t="e">
        <f t="shared" si="34"/>
        <v>#VALUE!</v>
      </c>
      <c r="AE129" s="130" t="str">
        <f t="shared" si="21"/>
        <v/>
      </c>
      <c r="AF129" s="124">
        <f t="shared" si="35"/>
        <v>1</v>
      </c>
      <c r="AG129" s="124" t="str">
        <f>IF('Member Info'!N126&lt;&gt;"",IF(AND('Member Info'!N126&lt;=$U$1,'Member Info'!N126&gt;=$T$1),1,0),"")</f>
        <v/>
      </c>
      <c r="AI129" s="124" t="b">
        <f t="shared" si="36"/>
        <v>0</v>
      </c>
      <c r="AJ129" s="124">
        <f t="shared" si="37"/>
        <v>0</v>
      </c>
      <c r="AL129" s="124">
        <f t="shared" si="38"/>
        <v>0</v>
      </c>
      <c r="AM129" s="124">
        <f>IF('Member Info'!F126&gt;$T$1,1,0)</f>
        <v>0</v>
      </c>
      <c r="AN129" s="124" t="b">
        <f>IF(ISERROR(T129),ERROR.TYPE(#REF!)=ERROR.TYPE(T129),FALSE)</f>
        <v>0</v>
      </c>
      <c r="AO129" s="124" t="b">
        <f>IF(ISERROR(U129),ERROR.TYPE(#REF!)=ERROR.TYPE(U129),FALSE)</f>
        <v>0</v>
      </c>
      <c r="AP129" s="124">
        <f>IF('Member Info'!F126&gt;'GP1 April 25'!$U$1,1,0)</f>
        <v>0</v>
      </c>
      <c r="AQ129" s="124">
        <f t="shared" si="39"/>
        <v>0</v>
      </c>
      <c r="AR129" s="124">
        <f t="shared" si="40"/>
        <v>0</v>
      </c>
      <c r="AS129" s="124">
        <f t="shared" si="41"/>
        <v>1</v>
      </c>
    </row>
    <row r="130" spans="1:45" x14ac:dyDescent="0.25">
      <c r="A130" s="4">
        <v>99</v>
      </c>
      <c r="B130" s="164">
        <f>'Member Info'!D127</f>
        <v>0</v>
      </c>
      <c r="C130" s="164">
        <f>'Member Info'!E127</f>
        <v>0</v>
      </c>
      <c r="D130" s="164" t="str">
        <f>'Member Info'!G127</f>
        <v/>
      </c>
      <c r="E130" s="165">
        <f>'Member Info'!B127</f>
        <v>0</v>
      </c>
      <c r="F130" s="242"/>
      <c r="G130" s="166" t="str">
        <f>IF(E130=0,"",('Member Info'!K127+'Member Info'!L127))</f>
        <v/>
      </c>
      <c r="H130" s="419"/>
      <c r="I130" s="419"/>
      <c r="J130" s="26"/>
      <c r="K130" s="26"/>
      <c r="L130" s="384" t="str">
        <f>IF(E130=0,"",IF('Member Info'!F127&gt;$U$1,CONCATENATE("Joined with practice on ", TEXT('Member Info'!F127, "DD/MM/YYYY")),IF('Member Info'!N127&lt;&gt;"",IF('Member Info'!N127&lt;$T$1,CONCATENATE("Left Scheme on ", TEXT('Member Info'!N127, "DD/MM/YYYY")),IF(OR(G130="",G130=0),"Error Detected, No rate entered",IF(E130=0,"",IF(F130="","Error Detected, No Pensionable pay",IF(AS130=1,"No Part Time Status Entered",IF(AR130=1,"No Part Time Hours Entered",IF(ISERROR(AD130)," Unknown Values entered.",IF(V130+W130&lt;1,"Acceptable",IF(T130+U130=200, "No Contributions Entered", IF(M130="","Error Detected, Choose reason&gt;",IF(Z130="1",IF(V130=1,"Please Enter Deemed Pensionable Pay","Add Any Relevant Details Above"),"Please Give Details Above"))))))))))),IF(OR(G130="",G130=0),"Error Detected, No rate entered",IF(E130=0,"",IF(F130="","Error Detected, No Pensionable pay",IF(AS130=1,"No Part Time Status Entered",IF(AR130=1,"No Part Time Hours Entered",IF(ISERROR(AD130)," Unknown Values entered.",IF(V130+W130&lt;1,"Acceptable",IF(T130+U130=200, "No Contributions Entered", IF(M130="","Error Detected, Choose reason&gt;",IF(Z130="1",IF(V130=1,"Please Enter Deemed Pensionable Pay","Add relevant Details Above"),"Please give details Above")))))))))))))</f>
        <v/>
      </c>
      <c r="M130" s="260"/>
      <c r="N130" s="91"/>
      <c r="O130" s="91" t="str">
        <f t="shared" si="22"/>
        <v/>
      </c>
      <c r="P130" s="94">
        <f t="shared" si="23"/>
        <v>0</v>
      </c>
      <c r="Q130" s="94">
        <f t="shared" si="23"/>
        <v>0</v>
      </c>
      <c r="R130" s="218">
        <f>(ROUND((F130/100*'Member Info'!$W$2), 2))</f>
        <v>0</v>
      </c>
      <c r="S130" s="218" t="e">
        <f t="shared" si="24"/>
        <v>#VALUE!</v>
      </c>
      <c r="T130" s="218" t="str">
        <f t="shared" si="25"/>
        <v/>
      </c>
      <c r="U130" s="227" t="str">
        <f t="shared" si="26"/>
        <v/>
      </c>
      <c r="V130" s="228" t="str">
        <f t="shared" si="27"/>
        <v/>
      </c>
      <c r="W130" s="228" t="str">
        <f t="shared" si="28"/>
        <v/>
      </c>
      <c r="X130" s="222">
        <f t="shared" si="29"/>
        <v>0</v>
      </c>
      <c r="Y130" s="110">
        <f t="shared" si="30"/>
        <v>0</v>
      </c>
      <c r="Z130" s="235" t="str">
        <f t="shared" si="31"/>
        <v/>
      </c>
      <c r="AA130" s="240" t="b">
        <f t="shared" si="32"/>
        <v>0</v>
      </c>
      <c r="AB130" s="235">
        <f t="shared" si="33"/>
        <v>0</v>
      </c>
      <c r="AC130" s="235">
        <f>IF('Member Info'!N127="",1,"")</f>
        <v>1</v>
      </c>
      <c r="AD130" s="243" t="e">
        <f t="shared" si="34"/>
        <v>#VALUE!</v>
      </c>
      <c r="AE130" s="130" t="str">
        <f t="shared" si="21"/>
        <v/>
      </c>
      <c r="AF130" s="124">
        <f t="shared" si="35"/>
        <v>1</v>
      </c>
      <c r="AG130" s="124" t="str">
        <f>IF('Member Info'!N127&lt;&gt;"",IF(AND('Member Info'!N127&lt;=$U$1,'Member Info'!N127&gt;=$T$1),1,0),"")</f>
        <v/>
      </c>
      <c r="AI130" s="124" t="b">
        <f t="shared" si="36"/>
        <v>0</v>
      </c>
      <c r="AJ130" s="124">
        <f t="shared" si="37"/>
        <v>0</v>
      </c>
      <c r="AL130" s="124">
        <f t="shared" si="38"/>
        <v>0</v>
      </c>
      <c r="AM130" s="124">
        <f>IF('Member Info'!F127&gt;$T$1,1,0)</f>
        <v>0</v>
      </c>
      <c r="AN130" s="124" t="b">
        <f>IF(ISERROR(T130),ERROR.TYPE(#REF!)=ERROR.TYPE(T130),FALSE)</f>
        <v>0</v>
      </c>
      <c r="AO130" s="124" t="b">
        <f>IF(ISERROR(U130),ERROR.TYPE(#REF!)=ERROR.TYPE(U130),FALSE)</f>
        <v>0</v>
      </c>
      <c r="AP130" s="124">
        <f>IF('Member Info'!F127&gt;'GP1 April 25'!$U$1,1,0)</f>
        <v>0</v>
      </c>
      <c r="AQ130" s="124">
        <f t="shared" si="39"/>
        <v>0</v>
      </c>
      <c r="AR130" s="124">
        <f t="shared" si="40"/>
        <v>0</v>
      </c>
      <c r="AS130" s="124">
        <f t="shared" si="41"/>
        <v>1</v>
      </c>
    </row>
    <row r="131" spans="1:45" x14ac:dyDescent="0.25">
      <c r="A131" s="4">
        <v>100</v>
      </c>
      <c r="B131" s="164">
        <f>'Member Info'!D128</f>
        <v>0</v>
      </c>
      <c r="C131" s="164">
        <f>'Member Info'!E128</f>
        <v>0</v>
      </c>
      <c r="D131" s="164" t="str">
        <f>'Member Info'!G128</f>
        <v/>
      </c>
      <c r="E131" s="165">
        <f>'Member Info'!B128</f>
        <v>0</v>
      </c>
      <c r="F131" s="242"/>
      <c r="G131" s="166" t="str">
        <f>IF(E131=0,"",('Member Info'!K128+'Member Info'!L128))</f>
        <v/>
      </c>
      <c r="H131" s="419"/>
      <c r="I131" s="419"/>
      <c r="J131" s="26"/>
      <c r="K131" s="26"/>
      <c r="L131" s="384" t="str">
        <f>IF(E131=0,"",IF('Member Info'!F128&gt;$U$1,CONCATENATE("Joined with practice on ", TEXT('Member Info'!F128, "DD/MM/YYYY")),IF('Member Info'!N128&lt;&gt;"",IF('Member Info'!N128&lt;$T$1,CONCATENATE("Left Scheme on ", TEXT('Member Info'!N128, "DD/MM/YYYY")),IF(OR(G131="",G131=0),"Error Detected, No rate entered",IF(E131=0,"",IF(F131="","Error Detected, No Pensionable pay",IF(AS131=1,"No Part Time Status Entered",IF(AR131=1,"No Part Time Hours Entered",IF(ISERROR(AD131)," Unknown Values entered.",IF(V131+W131&lt;1,"Acceptable",IF(T131+U131=200, "No Contributions Entered", IF(M131="","Error Detected, Choose reason&gt;",IF(Z131="1",IF(V131=1,"Please Enter Deemed Pensionable Pay","Add Any Relevant Details Above"),"Please Give Details Above"))))))))))),IF(OR(G131="",G131=0),"Error Detected, No rate entered",IF(E131=0,"",IF(F131="","Error Detected, No Pensionable pay",IF(AS131=1,"No Part Time Status Entered",IF(AR131=1,"No Part Time Hours Entered",IF(ISERROR(AD131)," Unknown Values entered.",IF(V131+W131&lt;1,"Acceptable",IF(T131+U131=200, "No Contributions Entered", IF(M131="","Error Detected, Choose reason&gt;",IF(Z131="1",IF(V131=1,"Please Enter Deemed Pensionable Pay","Add relevant Details Above"),"Please give details Above")))))))))))))</f>
        <v/>
      </c>
      <c r="M131" s="260"/>
      <c r="N131" s="91"/>
      <c r="O131" s="91" t="str">
        <f t="shared" si="22"/>
        <v/>
      </c>
      <c r="P131" s="94">
        <f t="shared" si="23"/>
        <v>0</v>
      </c>
      <c r="Q131" s="94">
        <f t="shared" si="23"/>
        <v>0</v>
      </c>
      <c r="R131" s="218">
        <f>(ROUND((F131/100*'Member Info'!$W$2), 2))</f>
        <v>0</v>
      </c>
      <c r="S131" s="218" t="e">
        <f t="shared" si="24"/>
        <v>#VALUE!</v>
      </c>
      <c r="T131" s="218" t="str">
        <f t="shared" si="25"/>
        <v/>
      </c>
      <c r="U131" s="227" t="str">
        <f t="shared" si="26"/>
        <v/>
      </c>
      <c r="V131" s="228" t="str">
        <f t="shared" si="27"/>
        <v/>
      </c>
      <c r="W131" s="228" t="str">
        <f t="shared" si="28"/>
        <v/>
      </c>
      <c r="X131" s="222">
        <f t="shared" si="29"/>
        <v>0</v>
      </c>
      <c r="Y131" s="110">
        <f t="shared" si="30"/>
        <v>0</v>
      </c>
      <c r="Z131" s="235" t="str">
        <f t="shared" si="31"/>
        <v/>
      </c>
      <c r="AA131" s="240" t="b">
        <f t="shared" si="32"/>
        <v>0</v>
      </c>
      <c r="AB131" s="235">
        <f t="shared" si="33"/>
        <v>0</v>
      </c>
      <c r="AC131" s="235">
        <f>IF('Member Info'!N128="",1,"")</f>
        <v>1</v>
      </c>
      <c r="AD131" s="243" t="e">
        <f t="shared" si="34"/>
        <v>#VALUE!</v>
      </c>
      <c r="AE131" s="130" t="str">
        <f t="shared" si="21"/>
        <v/>
      </c>
      <c r="AF131" s="124">
        <f t="shared" si="35"/>
        <v>1</v>
      </c>
      <c r="AG131" s="124" t="str">
        <f>IF('Member Info'!N128&lt;&gt;"",IF(AND('Member Info'!N128&lt;=$U$1,'Member Info'!N128&gt;=$T$1),1,0),"")</f>
        <v/>
      </c>
      <c r="AI131" s="124" t="b">
        <f t="shared" si="36"/>
        <v>0</v>
      </c>
      <c r="AJ131" s="124">
        <f t="shared" si="37"/>
        <v>0</v>
      </c>
      <c r="AL131" s="124">
        <f t="shared" si="38"/>
        <v>0</v>
      </c>
      <c r="AM131" s="124">
        <f>IF('Member Info'!F128&gt;$T$1,1,0)</f>
        <v>0</v>
      </c>
      <c r="AN131" s="124" t="b">
        <f>IF(ISERROR(T131),ERROR.TYPE(#REF!)=ERROR.TYPE(T131),FALSE)</f>
        <v>0</v>
      </c>
      <c r="AO131" s="124" t="b">
        <f>IF(ISERROR(U131),ERROR.TYPE(#REF!)=ERROR.TYPE(U131),FALSE)</f>
        <v>0</v>
      </c>
      <c r="AP131" s="124">
        <f>IF('Member Info'!F128&gt;'GP1 April 25'!$U$1,1,0)</f>
        <v>0</v>
      </c>
      <c r="AQ131" s="124">
        <f t="shared" si="39"/>
        <v>0</v>
      </c>
      <c r="AR131" s="124">
        <f t="shared" si="40"/>
        <v>0</v>
      </c>
      <c r="AS131" s="124">
        <f t="shared" si="41"/>
        <v>1</v>
      </c>
    </row>
    <row r="132" spans="1:45" x14ac:dyDescent="0.25">
      <c r="A132" s="4">
        <v>101</v>
      </c>
      <c r="B132" s="164">
        <f>'Member Info'!D129</f>
        <v>0</v>
      </c>
      <c r="C132" s="164">
        <f>'Member Info'!E129</f>
        <v>0</v>
      </c>
      <c r="D132" s="164" t="str">
        <f>'Member Info'!G129</f>
        <v/>
      </c>
      <c r="E132" s="165">
        <f>'Member Info'!B129</f>
        <v>0</v>
      </c>
      <c r="F132" s="242"/>
      <c r="G132" s="166" t="str">
        <f>IF(E132=0,"",('Member Info'!K129+'Member Info'!L129))</f>
        <v/>
      </c>
      <c r="H132" s="419"/>
      <c r="I132" s="419"/>
      <c r="J132" s="26"/>
      <c r="K132" s="26"/>
      <c r="L132" s="384" t="str">
        <f>IF(E132=0,"",IF('Member Info'!F129&gt;$U$1,CONCATENATE("Joined with practice on ", TEXT('Member Info'!F129, "DD/MM/YYYY")),IF('Member Info'!N129&lt;&gt;"",IF('Member Info'!N129&lt;$T$1,CONCATENATE("Left Scheme on ", TEXT('Member Info'!N129, "DD/MM/YYYY")),IF(OR(G132="",G132=0),"Error Detected, No rate entered",IF(E132=0,"",IF(F132="","Error Detected, No Pensionable pay",IF(AS132=1,"No Part Time Status Entered",IF(AR132=1,"No Part Time Hours Entered",IF(ISERROR(AD132)," Unknown Values entered.",IF(V132+W132&lt;1,"Acceptable",IF(T132+U132=200, "No Contributions Entered", IF(M132="","Error Detected, Choose reason&gt;",IF(Z132="1",IF(V132=1,"Please Enter Deemed Pensionable Pay","Add Any Relevant Details Above"),"Please Give Details Above"))))))))))),IF(OR(G132="",G132=0),"Error Detected, No rate entered",IF(E132=0,"",IF(F132="","Error Detected, No Pensionable pay",IF(AS132=1,"No Part Time Status Entered",IF(AR132=1,"No Part Time Hours Entered",IF(ISERROR(AD132)," Unknown Values entered.",IF(V132+W132&lt;1,"Acceptable",IF(T132+U132=200, "No Contributions Entered", IF(M132="","Error Detected, Choose reason&gt;",IF(Z132="1",IF(V132=1,"Please Enter Deemed Pensionable Pay","Add relevant Details Above"),"Please give details Above")))))))))))))</f>
        <v/>
      </c>
      <c r="M132" s="260"/>
      <c r="N132" s="91"/>
      <c r="O132" s="91" t="str">
        <f t="shared" si="22"/>
        <v/>
      </c>
      <c r="P132" s="94">
        <f t="shared" si="23"/>
        <v>0</v>
      </c>
      <c r="Q132" s="94">
        <f t="shared" si="23"/>
        <v>0</v>
      </c>
      <c r="R132" s="218">
        <f>(ROUND((F132/100*'Member Info'!$W$2), 2))</f>
        <v>0</v>
      </c>
      <c r="S132" s="218" t="e">
        <f t="shared" si="24"/>
        <v>#VALUE!</v>
      </c>
      <c r="T132" s="218" t="str">
        <f t="shared" si="25"/>
        <v/>
      </c>
      <c r="U132" s="227" t="str">
        <f t="shared" si="26"/>
        <v/>
      </c>
      <c r="V132" s="228" t="str">
        <f t="shared" si="27"/>
        <v/>
      </c>
      <c r="W132" s="228" t="str">
        <f t="shared" si="28"/>
        <v/>
      </c>
      <c r="X132" s="222">
        <f t="shared" si="29"/>
        <v>0</v>
      </c>
      <c r="Y132" s="110">
        <f t="shared" si="30"/>
        <v>0</v>
      </c>
      <c r="Z132" s="235" t="str">
        <f t="shared" si="31"/>
        <v/>
      </c>
      <c r="AA132" s="240" t="b">
        <f t="shared" si="32"/>
        <v>0</v>
      </c>
      <c r="AB132" s="235">
        <f t="shared" si="33"/>
        <v>0</v>
      </c>
      <c r="AC132" s="235">
        <f>IF('Member Info'!N129="",1,"")</f>
        <v>1</v>
      </c>
      <c r="AD132" s="243" t="e">
        <f t="shared" si="34"/>
        <v>#VALUE!</v>
      </c>
      <c r="AE132" s="130" t="str">
        <f t="shared" si="21"/>
        <v/>
      </c>
      <c r="AF132" s="124">
        <f t="shared" si="35"/>
        <v>1</v>
      </c>
      <c r="AG132" s="124" t="str">
        <f>IF('Member Info'!N129&lt;&gt;"",IF(AND('Member Info'!N129&lt;=$U$1,'Member Info'!N129&gt;=$T$1),1,0),"")</f>
        <v/>
      </c>
      <c r="AI132" s="124" t="b">
        <f t="shared" si="36"/>
        <v>0</v>
      </c>
      <c r="AJ132" s="124">
        <f t="shared" si="37"/>
        <v>0</v>
      </c>
      <c r="AL132" s="124">
        <f t="shared" si="38"/>
        <v>0</v>
      </c>
      <c r="AM132" s="124">
        <f>IF('Member Info'!F129&gt;$T$1,1,0)</f>
        <v>0</v>
      </c>
      <c r="AN132" s="124" t="b">
        <f>IF(ISERROR(T132),ERROR.TYPE(#REF!)=ERROR.TYPE(T132),FALSE)</f>
        <v>0</v>
      </c>
      <c r="AO132" s="124" t="b">
        <f>IF(ISERROR(U132),ERROR.TYPE(#REF!)=ERROR.TYPE(U132),FALSE)</f>
        <v>0</v>
      </c>
      <c r="AP132" s="124">
        <f>IF('Member Info'!F129&gt;'GP1 April 25'!$U$1,1,0)</f>
        <v>0</v>
      </c>
      <c r="AQ132" s="124">
        <f t="shared" si="39"/>
        <v>0</v>
      </c>
      <c r="AR132" s="124">
        <f t="shared" si="40"/>
        <v>0</v>
      </c>
      <c r="AS132" s="124">
        <f t="shared" si="41"/>
        <v>1</v>
      </c>
    </row>
    <row r="133" spans="1:45" x14ac:dyDescent="0.25">
      <c r="A133" s="4">
        <v>102</v>
      </c>
      <c r="B133" s="164">
        <f>'Member Info'!D130</f>
        <v>0</v>
      </c>
      <c r="C133" s="164">
        <f>'Member Info'!E130</f>
        <v>0</v>
      </c>
      <c r="D133" s="164" t="str">
        <f>'Member Info'!G130</f>
        <v/>
      </c>
      <c r="E133" s="165">
        <f>'Member Info'!B130</f>
        <v>0</v>
      </c>
      <c r="F133" s="242"/>
      <c r="G133" s="166" t="str">
        <f>IF(E133=0,"",('Member Info'!K130+'Member Info'!L130))</f>
        <v/>
      </c>
      <c r="H133" s="419"/>
      <c r="I133" s="419"/>
      <c r="J133" s="26"/>
      <c r="K133" s="26"/>
      <c r="L133" s="384" t="str">
        <f>IF(E133=0,"",IF('Member Info'!F130&gt;$U$1,CONCATENATE("Joined with practice on ", TEXT('Member Info'!F130, "DD/MM/YYYY")),IF('Member Info'!N130&lt;&gt;"",IF('Member Info'!N130&lt;$T$1,CONCATENATE("Left Scheme on ", TEXT('Member Info'!N130, "DD/MM/YYYY")),IF(OR(G133="",G133=0),"Error Detected, No rate entered",IF(E133=0,"",IF(F133="","Error Detected, No Pensionable pay",IF(AS133=1,"No Part Time Status Entered",IF(AR133=1,"No Part Time Hours Entered",IF(ISERROR(AD133)," Unknown Values entered.",IF(V133+W133&lt;1,"Acceptable",IF(T133+U133=200, "No Contributions Entered", IF(M133="","Error Detected, Choose reason&gt;",IF(Z133="1",IF(V133=1,"Please Enter Deemed Pensionable Pay","Add Any Relevant Details Above"),"Please Give Details Above"))))))))))),IF(OR(G133="",G133=0),"Error Detected, No rate entered",IF(E133=0,"",IF(F133="","Error Detected, No Pensionable pay",IF(AS133=1,"No Part Time Status Entered",IF(AR133=1,"No Part Time Hours Entered",IF(ISERROR(AD133)," Unknown Values entered.",IF(V133+W133&lt;1,"Acceptable",IF(T133+U133=200, "No Contributions Entered", IF(M133="","Error Detected, Choose reason&gt;",IF(Z133="1",IF(V133=1,"Please Enter Deemed Pensionable Pay","Add relevant Details Above"),"Please give details Above")))))))))))))</f>
        <v/>
      </c>
      <c r="M133" s="260"/>
      <c r="N133" s="91"/>
      <c r="O133" s="91" t="str">
        <f t="shared" si="22"/>
        <v/>
      </c>
      <c r="P133" s="94">
        <f t="shared" si="23"/>
        <v>0</v>
      </c>
      <c r="Q133" s="94">
        <f t="shared" si="23"/>
        <v>0</v>
      </c>
      <c r="R133" s="218">
        <f>(ROUND((F133/100*'Member Info'!$W$2), 2))</f>
        <v>0</v>
      </c>
      <c r="S133" s="218" t="e">
        <f t="shared" si="24"/>
        <v>#VALUE!</v>
      </c>
      <c r="T133" s="218" t="str">
        <f t="shared" si="25"/>
        <v/>
      </c>
      <c r="U133" s="227" t="str">
        <f t="shared" si="26"/>
        <v/>
      </c>
      <c r="V133" s="228" t="str">
        <f t="shared" si="27"/>
        <v/>
      </c>
      <c r="W133" s="228" t="str">
        <f t="shared" si="28"/>
        <v/>
      </c>
      <c r="X133" s="222">
        <f t="shared" si="29"/>
        <v>0</v>
      </c>
      <c r="Y133" s="110">
        <f t="shared" si="30"/>
        <v>0</v>
      </c>
      <c r="Z133" s="235" t="str">
        <f t="shared" si="31"/>
        <v/>
      </c>
      <c r="AA133" s="240" t="b">
        <f t="shared" si="32"/>
        <v>0</v>
      </c>
      <c r="AB133" s="235">
        <f t="shared" si="33"/>
        <v>0</v>
      </c>
      <c r="AC133" s="235">
        <f>IF('Member Info'!N130="",1,"")</f>
        <v>1</v>
      </c>
      <c r="AD133" s="243" t="e">
        <f t="shared" si="34"/>
        <v>#VALUE!</v>
      </c>
      <c r="AE133" s="130" t="str">
        <f t="shared" si="21"/>
        <v/>
      </c>
      <c r="AF133" s="124">
        <f t="shared" si="35"/>
        <v>1</v>
      </c>
      <c r="AG133" s="124" t="str">
        <f>IF('Member Info'!N130&lt;&gt;"",IF(AND('Member Info'!N130&lt;=$U$1,'Member Info'!N130&gt;=$T$1),1,0),"")</f>
        <v/>
      </c>
      <c r="AI133" s="124" t="b">
        <f t="shared" si="36"/>
        <v>0</v>
      </c>
      <c r="AJ133" s="124">
        <f t="shared" si="37"/>
        <v>0</v>
      </c>
      <c r="AL133" s="124">
        <f t="shared" si="38"/>
        <v>0</v>
      </c>
      <c r="AM133" s="124">
        <f>IF('Member Info'!F130&gt;$T$1,1,0)</f>
        <v>0</v>
      </c>
      <c r="AN133" s="124" t="b">
        <f>IF(ISERROR(T133),ERROR.TYPE(#REF!)=ERROR.TYPE(T133),FALSE)</f>
        <v>0</v>
      </c>
      <c r="AO133" s="124" t="b">
        <f>IF(ISERROR(U133),ERROR.TYPE(#REF!)=ERROR.TYPE(U133),FALSE)</f>
        <v>0</v>
      </c>
      <c r="AP133" s="124">
        <f>IF('Member Info'!F130&gt;'GP1 April 25'!$U$1,1,0)</f>
        <v>0</v>
      </c>
      <c r="AQ133" s="124">
        <f t="shared" si="39"/>
        <v>0</v>
      </c>
      <c r="AR133" s="124">
        <f t="shared" si="40"/>
        <v>0</v>
      </c>
      <c r="AS133" s="124">
        <f t="shared" si="41"/>
        <v>1</v>
      </c>
    </row>
    <row r="134" spans="1:45" x14ac:dyDescent="0.25">
      <c r="A134" s="4">
        <v>103</v>
      </c>
      <c r="B134" s="164">
        <f>'Member Info'!D131</f>
        <v>0</v>
      </c>
      <c r="C134" s="164">
        <f>'Member Info'!E131</f>
        <v>0</v>
      </c>
      <c r="D134" s="164" t="str">
        <f>'Member Info'!G131</f>
        <v/>
      </c>
      <c r="E134" s="165">
        <f>'Member Info'!B131</f>
        <v>0</v>
      </c>
      <c r="F134" s="242"/>
      <c r="G134" s="166" t="str">
        <f>IF(E134=0,"",('Member Info'!K131+'Member Info'!L131))</f>
        <v/>
      </c>
      <c r="H134" s="419"/>
      <c r="I134" s="419"/>
      <c r="J134" s="26"/>
      <c r="K134" s="26"/>
      <c r="L134" s="384" t="str">
        <f>IF(E134=0,"",IF('Member Info'!F131&gt;$U$1,CONCATENATE("Joined with practice on ", TEXT('Member Info'!F131, "DD/MM/YYYY")),IF('Member Info'!N131&lt;&gt;"",IF('Member Info'!N131&lt;$T$1,CONCATENATE("Left Scheme on ", TEXT('Member Info'!N131, "DD/MM/YYYY")),IF(OR(G134="",G134=0),"Error Detected, No rate entered",IF(E134=0,"",IF(F134="","Error Detected, No Pensionable pay",IF(AS134=1,"No Part Time Status Entered",IF(AR134=1,"No Part Time Hours Entered",IF(ISERROR(AD134)," Unknown Values entered.",IF(V134+W134&lt;1,"Acceptable",IF(T134+U134=200, "No Contributions Entered", IF(M134="","Error Detected, Choose reason&gt;",IF(Z134="1",IF(V134=1,"Please Enter Deemed Pensionable Pay","Add Any Relevant Details Above"),"Please Give Details Above"))))))))))),IF(OR(G134="",G134=0),"Error Detected, No rate entered",IF(E134=0,"",IF(F134="","Error Detected, No Pensionable pay",IF(AS134=1,"No Part Time Status Entered",IF(AR134=1,"No Part Time Hours Entered",IF(ISERROR(AD134)," Unknown Values entered.",IF(V134+W134&lt;1,"Acceptable",IF(T134+U134=200, "No Contributions Entered", IF(M134="","Error Detected, Choose reason&gt;",IF(Z134="1",IF(V134=1,"Please Enter Deemed Pensionable Pay","Add relevant Details Above"),"Please give details Above")))))))))))))</f>
        <v/>
      </c>
      <c r="M134" s="260"/>
      <c r="N134" s="91"/>
      <c r="O134" s="91" t="str">
        <f t="shared" si="22"/>
        <v/>
      </c>
      <c r="P134" s="94">
        <f t="shared" si="23"/>
        <v>0</v>
      </c>
      <c r="Q134" s="94">
        <f t="shared" si="23"/>
        <v>0</v>
      </c>
      <c r="R134" s="218">
        <f>(ROUND((F134/100*'Member Info'!$W$2), 2))</f>
        <v>0</v>
      </c>
      <c r="S134" s="218" t="e">
        <f t="shared" si="24"/>
        <v>#VALUE!</v>
      </c>
      <c r="T134" s="218" t="str">
        <f t="shared" si="25"/>
        <v/>
      </c>
      <c r="U134" s="227" t="str">
        <f t="shared" si="26"/>
        <v/>
      </c>
      <c r="V134" s="228" t="str">
        <f t="shared" si="27"/>
        <v/>
      </c>
      <c r="W134" s="228" t="str">
        <f t="shared" si="28"/>
        <v/>
      </c>
      <c r="X134" s="222">
        <f t="shared" si="29"/>
        <v>0</v>
      </c>
      <c r="Y134" s="110">
        <f t="shared" si="30"/>
        <v>0</v>
      </c>
      <c r="Z134" s="235" t="str">
        <f t="shared" si="31"/>
        <v/>
      </c>
      <c r="AA134" s="240" t="b">
        <f t="shared" si="32"/>
        <v>0</v>
      </c>
      <c r="AB134" s="235">
        <f t="shared" si="33"/>
        <v>0</v>
      </c>
      <c r="AC134" s="235">
        <f>IF('Member Info'!N131="",1,"")</f>
        <v>1</v>
      </c>
      <c r="AD134" s="243" t="e">
        <f t="shared" si="34"/>
        <v>#VALUE!</v>
      </c>
      <c r="AE134" s="130" t="str">
        <f t="shared" si="21"/>
        <v/>
      </c>
      <c r="AF134" s="124">
        <f t="shared" si="35"/>
        <v>1</v>
      </c>
      <c r="AG134" s="124" t="str">
        <f>IF('Member Info'!N131&lt;&gt;"",IF(AND('Member Info'!N131&lt;=$U$1,'Member Info'!N131&gt;=$T$1),1,0),"")</f>
        <v/>
      </c>
      <c r="AI134" s="124" t="b">
        <f t="shared" si="36"/>
        <v>0</v>
      </c>
      <c r="AJ134" s="124">
        <f t="shared" si="37"/>
        <v>0</v>
      </c>
      <c r="AL134" s="124">
        <f t="shared" si="38"/>
        <v>0</v>
      </c>
      <c r="AM134" s="124">
        <f>IF('Member Info'!F131&gt;$T$1,1,0)</f>
        <v>0</v>
      </c>
      <c r="AN134" s="124" t="b">
        <f>IF(ISERROR(T134),ERROR.TYPE(#REF!)=ERROR.TYPE(T134),FALSE)</f>
        <v>0</v>
      </c>
      <c r="AO134" s="124" t="b">
        <f>IF(ISERROR(U134),ERROR.TYPE(#REF!)=ERROR.TYPE(U134),FALSE)</f>
        <v>0</v>
      </c>
      <c r="AP134" s="124">
        <f>IF('Member Info'!F131&gt;'GP1 April 25'!$U$1,1,0)</f>
        <v>0</v>
      </c>
      <c r="AQ134" s="124">
        <f t="shared" si="39"/>
        <v>0</v>
      </c>
      <c r="AR134" s="124">
        <f t="shared" si="40"/>
        <v>0</v>
      </c>
      <c r="AS134" s="124">
        <f t="shared" si="41"/>
        <v>1</v>
      </c>
    </row>
    <row r="135" spans="1:45" x14ac:dyDescent="0.25">
      <c r="A135" s="4">
        <v>104</v>
      </c>
      <c r="B135" s="164">
        <f>'Member Info'!D132</f>
        <v>0</v>
      </c>
      <c r="C135" s="164">
        <f>'Member Info'!E132</f>
        <v>0</v>
      </c>
      <c r="D135" s="164" t="str">
        <f>'Member Info'!G132</f>
        <v/>
      </c>
      <c r="E135" s="165">
        <f>'Member Info'!B132</f>
        <v>0</v>
      </c>
      <c r="F135" s="242"/>
      <c r="G135" s="166" t="str">
        <f>IF(E135=0,"",('Member Info'!K132+'Member Info'!L132))</f>
        <v/>
      </c>
      <c r="H135" s="419"/>
      <c r="I135" s="419"/>
      <c r="J135" s="26"/>
      <c r="K135" s="26"/>
      <c r="L135" s="384" t="str">
        <f>IF(E135=0,"",IF('Member Info'!F132&gt;$U$1,CONCATENATE("Joined with practice on ", TEXT('Member Info'!F132, "DD/MM/YYYY")),IF('Member Info'!N132&lt;&gt;"",IF('Member Info'!N132&lt;$T$1,CONCATENATE("Left Scheme on ", TEXT('Member Info'!N132, "DD/MM/YYYY")),IF(OR(G135="",G135=0),"Error Detected, No rate entered",IF(E135=0,"",IF(F135="","Error Detected, No Pensionable pay",IF(AS135=1,"No Part Time Status Entered",IF(AR135=1,"No Part Time Hours Entered",IF(ISERROR(AD135)," Unknown Values entered.",IF(V135+W135&lt;1,"Acceptable",IF(T135+U135=200, "No Contributions Entered", IF(M135="","Error Detected, Choose reason&gt;",IF(Z135="1",IF(V135=1,"Please Enter Deemed Pensionable Pay","Add Any Relevant Details Above"),"Please Give Details Above"))))))))))),IF(OR(G135="",G135=0),"Error Detected, No rate entered",IF(E135=0,"",IF(F135="","Error Detected, No Pensionable pay",IF(AS135=1,"No Part Time Status Entered",IF(AR135=1,"No Part Time Hours Entered",IF(ISERROR(AD135)," Unknown Values entered.",IF(V135+W135&lt;1,"Acceptable",IF(T135+U135=200, "No Contributions Entered", IF(M135="","Error Detected, Choose reason&gt;",IF(Z135="1",IF(V135=1,"Please Enter Deemed Pensionable Pay","Add relevant Details Above"),"Please give details Above")))))))))))))</f>
        <v/>
      </c>
      <c r="M135" s="260"/>
      <c r="N135" s="91"/>
      <c r="O135" s="91" t="str">
        <f t="shared" si="22"/>
        <v/>
      </c>
      <c r="P135" s="94">
        <f t="shared" si="23"/>
        <v>0</v>
      </c>
      <c r="Q135" s="94">
        <f t="shared" si="23"/>
        <v>0</v>
      </c>
      <c r="R135" s="218">
        <f>(ROUND((F135/100*'Member Info'!$W$2), 2))</f>
        <v>0</v>
      </c>
      <c r="S135" s="218" t="e">
        <f t="shared" si="24"/>
        <v>#VALUE!</v>
      </c>
      <c r="T135" s="218" t="str">
        <f t="shared" si="25"/>
        <v/>
      </c>
      <c r="U135" s="227" t="str">
        <f t="shared" si="26"/>
        <v/>
      </c>
      <c r="V135" s="228" t="str">
        <f t="shared" si="27"/>
        <v/>
      </c>
      <c r="W135" s="228" t="str">
        <f t="shared" si="28"/>
        <v/>
      </c>
      <c r="X135" s="222">
        <f t="shared" si="29"/>
        <v>0</v>
      </c>
      <c r="Y135" s="110">
        <f t="shared" si="30"/>
        <v>0</v>
      </c>
      <c r="Z135" s="235" t="str">
        <f t="shared" si="31"/>
        <v/>
      </c>
      <c r="AA135" s="240" t="b">
        <f t="shared" si="32"/>
        <v>0</v>
      </c>
      <c r="AB135" s="235">
        <f t="shared" si="33"/>
        <v>0</v>
      </c>
      <c r="AC135" s="235">
        <f>IF('Member Info'!N132="",1,"")</f>
        <v>1</v>
      </c>
      <c r="AD135" s="243" t="e">
        <f t="shared" si="34"/>
        <v>#VALUE!</v>
      </c>
      <c r="AE135" s="130" t="str">
        <f t="shared" si="21"/>
        <v/>
      </c>
      <c r="AF135" s="124">
        <f t="shared" si="35"/>
        <v>1</v>
      </c>
      <c r="AG135" s="124" t="str">
        <f>IF('Member Info'!N132&lt;&gt;"",IF(AND('Member Info'!N132&lt;=$U$1,'Member Info'!N132&gt;=$T$1),1,0),"")</f>
        <v/>
      </c>
      <c r="AI135" s="124" t="b">
        <f t="shared" si="36"/>
        <v>0</v>
      </c>
      <c r="AJ135" s="124">
        <f t="shared" si="37"/>
        <v>0</v>
      </c>
      <c r="AL135" s="124">
        <f t="shared" si="38"/>
        <v>0</v>
      </c>
      <c r="AM135" s="124">
        <f>IF('Member Info'!F132&gt;$T$1,1,0)</f>
        <v>0</v>
      </c>
      <c r="AN135" s="124" t="b">
        <f>IF(ISERROR(T135),ERROR.TYPE(#REF!)=ERROR.TYPE(T135),FALSE)</f>
        <v>0</v>
      </c>
      <c r="AO135" s="124" t="b">
        <f>IF(ISERROR(U135),ERROR.TYPE(#REF!)=ERROR.TYPE(U135),FALSE)</f>
        <v>0</v>
      </c>
      <c r="AP135" s="124">
        <f>IF('Member Info'!F132&gt;'GP1 April 25'!$U$1,1,0)</f>
        <v>0</v>
      </c>
      <c r="AQ135" s="124">
        <f t="shared" si="39"/>
        <v>0</v>
      </c>
      <c r="AR135" s="124">
        <f t="shared" si="40"/>
        <v>0</v>
      </c>
      <c r="AS135" s="124">
        <f t="shared" si="41"/>
        <v>1</v>
      </c>
    </row>
    <row r="136" spans="1:45" x14ac:dyDescent="0.25">
      <c r="A136" s="4">
        <v>105</v>
      </c>
      <c r="B136" s="164">
        <f>'Member Info'!D133</f>
        <v>0</v>
      </c>
      <c r="C136" s="164">
        <f>'Member Info'!E133</f>
        <v>0</v>
      </c>
      <c r="D136" s="164" t="str">
        <f>'Member Info'!G133</f>
        <v/>
      </c>
      <c r="E136" s="165">
        <f>'Member Info'!B133</f>
        <v>0</v>
      </c>
      <c r="F136" s="242"/>
      <c r="G136" s="166" t="str">
        <f>IF(E136=0,"",('Member Info'!K133+'Member Info'!L133))</f>
        <v/>
      </c>
      <c r="H136" s="419"/>
      <c r="I136" s="419"/>
      <c r="J136" s="26"/>
      <c r="K136" s="26"/>
      <c r="L136" s="384" t="str">
        <f>IF(E136=0,"",IF('Member Info'!F133&gt;$U$1,CONCATENATE("Joined with practice on ", TEXT('Member Info'!F133, "DD/MM/YYYY")),IF('Member Info'!N133&lt;&gt;"",IF('Member Info'!N133&lt;$T$1,CONCATENATE("Left Scheme on ", TEXT('Member Info'!N133, "DD/MM/YYYY")),IF(OR(G136="",G136=0),"Error Detected, No rate entered",IF(E136=0,"",IF(F136="","Error Detected, No Pensionable pay",IF(AS136=1,"No Part Time Status Entered",IF(AR136=1,"No Part Time Hours Entered",IF(ISERROR(AD136)," Unknown Values entered.",IF(V136+W136&lt;1,"Acceptable",IF(T136+U136=200, "No Contributions Entered", IF(M136="","Error Detected, Choose reason&gt;",IF(Z136="1",IF(V136=1,"Please Enter Deemed Pensionable Pay","Add Any Relevant Details Above"),"Please Give Details Above"))))))))))),IF(OR(G136="",G136=0),"Error Detected, No rate entered",IF(E136=0,"",IF(F136="","Error Detected, No Pensionable pay",IF(AS136=1,"No Part Time Status Entered",IF(AR136=1,"No Part Time Hours Entered",IF(ISERROR(AD136)," Unknown Values entered.",IF(V136+W136&lt;1,"Acceptable",IF(T136+U136=200, "No Contributions Entered", IF(M136="","Error Detected, Choose reason&gt;",IF(Z136="1",IF(V136=1,"Please Enter Deemed Pensionable Pay","Add relevant Details Above"),"Please give details Above")))))))))))))</f>
        <v/>
      </c>
      <c r="M136" s="260"/>
      <c r="N136" s="91"/>
      <c r="O136" s="91" t="str">
        <f t="shared" si="22"/>
        <v/>
      </c>
      <c r="P136" s="94">
        <f t="shared" si="23"/>
        <v>0</v>
      </c>
      <c r="Q136" s="94">
        <f t="shared" si="23"/>
        <v>0</v>
      </c>
      <c r="R136" s="218">
        <f>(ROUND((F136/100*'Member Info'!$W$2), 2))</f>
        <v>0</v>
      </c>
      <c r="S136" s="218" t="e">
        <f t="shared" si="24"/>
        <v>#VALUE!</v>
      </c>
      <c r="T136" s="218" t="str">
        <f t="shared" si="25"/>
        <v/>
      </c>
      <c r="U136" s="227" t="str">
        <f t="shared" si="26"/>
        <v/>
      </c>
      <c r="V136" s="228" t="str">
        <f t="shared" si="27"/>
        <v/>
      </c>
      <c r="W136" s="228" t="str">
        <f t="shared" si="28"/>
        <v/>
      </c>
      <c r="X136" s="222">
        <f t="shared" si="29"/>
        <v>0</v>
      </c>
      <c r="Y136" s="110">
        <f t="shared" si="30"/>
        <v>0</v>
      </c>
      <c r="Z136" s="235" t="str">
        <f t="shared" si="31"/>
        <v/>
      </c>
      <c r="AA136" s="240" t="b">
        <f t="shared" si="32"/>
        <v>0</v>
      </c>
      <c r="AB136" s="235">
        <f t="shared" si="33"/>
        <v>0</v>
      </c>
      <c r="AC136" s="235">
        <f>IF('Member Info'!N133="",1,"")</f>
        <v>1</v>
      </c>
      <c r="AD136" s="243" t="e">
        <f t="shared" si="34"/>
        <v>#VALUE!</v>
      </c>
      <c r="AE136" s="130" t="str">
        <f t="shared" si="21"/>
        <v/>
      </c>
      <c r="AF136" s="124">
        <f t="shared" si="35"/>
        <v>1</v>
      </c>
      <c r="AG136" s="124" t="str">
        <f>IF('Member Info'!N133&lt;&gt;"",IF(AND('Member Info'!N133&lt;=$U$1,'Member Info'!N133&gt;=$T$1),1,0),"")</f>
        <v/>
      </c>
      <c r="AI136" s="124" t="b">
        <f t="shared" si="36"/>
        <v>0</v>
      </c>
      <c r="AJ136" s="124">
        <f t="shared" si="37"/>
        <v>0</v>
      </c>
      <c r="AL136" s="124">
        <f t="shared" si="38"/>
        <v>0</v>
      </c>
      <c r="AM136" s="124">
        <f>IF('Member Info'!F133&gt;$T$1,1,0)</f>
        <v>0</v>
      </c>
      <c r="AN136" s="124" t="b">
        <f>IF(ISERROR(T136),ERROR.TYPE(#REF!)=ERROR.TYPE(T136),FALSE)</f>
        <v>0</v>
      </c>
      <c r="AO136" s="124" t="b">
        <f>IF(ISERROR(U136),ERROR.TYPE(#REF!)=ERROR.TYPE(U136),FALSE)</f>
        <v>0</v>
      </c>
      <c r="AP136" s="124">
        <f>IF('Member Info'!F133&gt;'GP1 April 25'!$U$1,1,0)</f>
        <v>0</v>
      </c>
      <c r="AQ136" s="124">
        <f t="shared" si="39"/>
        <v>0</v>
      </c>
      <c r="AR136" s="124">
        <f t="shared" si="40"/>
        <v>0</v>
      </c>
      <c r="AS136" s="124">
        <f t="shared" si="41"/>
        <v>1</v>
      </c>
    </row>
    <row r="137" spans="1:45" x14ac:dyDescent="0.25">
      <c r="A137" s="4">
        <v>106</v>
      </c>
      <c r="B137" s="164">
        <f>'Member Info'!D134</f>
        <v>0</v>
      </c>
      <c r="C137" s="164">
        <f>'Member Info'!E134</f>
        <v>0</v>
      </c>
      <c r="D137" s="164" t="str">
        <f>'Member Info'!G134</f>
        <v/>
      </c>
      <c r="E137" s="165">
        <f>'Member Info'!B134</f>
        <v>0</v>
      </c>
      <c r="F137" s="242"/>
      <c r="G137" s="166" t="str">
        <f>IF(E137=0,"",('Member Info'!K134+'Member Info'!L134))</f>
        <v/>
      </c>
      <c r="H137" s="419"/>
      <c r="I137" s="419"/>
      <c r="J137" s="26"/>
      <c r="K137" s="26"/>
      <c r="L137" s="384" t="str">
        <f>IF(E137=0,"",IF('Member Info'!F134&gt;$U$1,CONCATENATE("Joined with practice on ", TEXT('Member Info'!F134, "DD/MM/YYYY")),IF('Member Info'!N134&lt;&gt;"",IF('Member Info'!N134&lt;$T$1,CONCATENATE("Left Scheme on ", TEXT('Member Info'!N134, "DD/MM/YYYY")),IF(OR(G137="",G137=0),"Error Detected, No rate entered",IF(E137=0,"",IF(F137="","Error Detected, No Pensionable pay",IF(AS137=1,"No Part Time Status Entered",IF(AR137=1,"No Part Time Hours Entered",IF(ISERROR(AD137)," Unknown Values entered.",IF(V137+W137&lt;1,"Acceptable",IF(T137+U137=200, "No Contributions Entered", IF(M137="","Error Detected, Choose reason&gt;",IF(Z137="1",IF(V137=1,"Please Enter Deemed Pensionable Pay","Add Any Relevant Details Above"),"Please Give Details Above"))))))))))),IF(OR(G137="",G137=0),"Error Detected, No rate entered",IF(E137=0,"",IF(F137="","Error Detected, No Pensionable pay",IF(AS137=1,"No Part Time Status Entered",IF(AR137=1,"No Part Time Hours Entered",IF(ISERROR(AD137)," Unknown Values entered.",IF(V137+W137&lt;1,"Acceptable",IF(T137+U137=200, "No Contributions Entered", IF(M137="","Error Detected, Choose reason&gt;",IF(Z137="1",IF(V137=1,"Please Enter Deemed Pensionable Pay","Add relevant Details Above"),"Please give details Above")))))))))))))</f>
        <v/>
      </c>
      <c r="M137" s="260"/>
      <c r="N137" s="91"/>
      <c r="O137" s="91" t="str">
        <f t="shared" si="22"/>
        <v/>
      </c>
      <c r="P137" s="94">
        <f t="shared" si="23"/>
        <v>0</v>
      </c>
      <c r="Q137" s="94">
        <f t="shared" si="23"/>
        <v>0</v>
      </c>
      <c r="R137" s="218">
        <f>(ROUND((F137/100*'Member Info'!$W$2), 2))</f>
        <v>0</v>
      </c>
      <c r="S137" s="218" t="e">
        <f t="shared" si="24"/>
        <v>#VALUE!</v>
      </c>
      <c r="T137" s="218" t="str">
        <f t="shared" si="25"/>
        <v/>
      </c>
      <c r="U137" s="227" t="str">
        <f t="shared" si="26"/>
        <v/>
      </c>
      <c r="V137" s="228" t="str">
        <f t="shared" si="27"/>
        <v/>
      </c>
      <c r="W137" s="228" t="str">
        <f t="shared" si="28"/>
        <v/>
      </c>
      <c r="X137" s="222">
        <f t="shared" si="29"/>
        <v>0</v>
      </c>
      <c r="Y137" s="110">
        <f t="shared" si="30"/>
        <v>0</v>
      </c>
      <c r="Z137" s="235" t="str">
        <f t="shared" si="31"/>
        <v/>
      </c>
      <c r="AA137" s="240" t="b">
        <f t="shared" si="32"/>
        <v>0</v>
      </c>
      <c r="AB137" s="235">
        <f t="shared" si="33"/>
        <v>0</v>
      </c>
      <c r="AC137" s="235">
        <f>IF('Member Info'!N134="",1,"")</f>
        <v>1</v>
      </c>
      <c r="AD137" s="243" t="e">
        <f t="shared" si="34"/>
        <v>#VALUE!</v>
      </c>
      <c r="AE137" s="130" t="str">
        <f t="shared" si="21"/>
        <v/>
      </c>
      <c r="AF137" s="124">
        <f t="shared" si="35"/>
        <v>1</v>
      </c>
      <c r="AG137" s="124" t="str">
        <f>IF('Member Info'!N134&lt;&gt;"",IF(AND('Member Info'!N134&lt;=$U$1,'Member Info'!N134&gt;=$T$1),1,0),"")</f>
        <v/>
      </c>
      <c r="AI137" s="124" t="b">
        <f t="shared" si="36"/>
        <v>0</v>
      </c>
      <c r="AJ137" s="124">
        <f t="shared" si="37"/>
        <v>0</v>
      </c>
      <c r="AL137" s="124">
        <f t="shared" si="38"/>
        <v>0</v>
      </c>
      <c r="AM137" s="124">
        <f>IF('Member Info'!F134&gt;$T$1,1,0)</f>
        <v>0</v>
      </c>
      <c r="AN137" s="124" t="b">
        <f>IF(ISERROR(T137),ERROR.TYPE(#REF!)=ERROR.TYPE(T137),FALSE)</f>
        <v>0</v>
      </c>
      <c r="AO137" s="124" t="b">
        <f>IF(ISERROR(U137),ERROR.TYPE(#REF!)=ERROR.TYPE(U137),FALSE)</f>
        <v>0</v>
      </c>
      <c r="AP137" s="124">
        <f>IF('Member Info'!F134&gt;'GP1 April 25'!$U$1,1,0)</f>
        <v>0</v>
      </c>
      <c r="AQ137" s="124">
        <f t="shared" si="39"/>
        <v>0</v>
      </c>
      <c r="AR137" s="124">
        <f t="shared" si="40"/>
        <v>0</v>
      </c>
      <c r="AS137" s="124">
        <f t="shared" si="41"/>
        <v>1</v>
      </c>
    </row>
    <row r="138" spans="1:45" x14ac:dyDescent="0.25">
      <c r="A138" s="4">
        <v>107</v>
      </c>
      <c r="B138" s="164">
        <f>'Member Info'!D135</f>
        <v>0</v>
      </c>
      <c r="C138" s="164">
        <f>'Member Info'!E135</f>
        <v>0</v>
      </c>
      <c r="D138" s="164" t="str">
        <f>'Member Info'!G135</f>
        <v/>
      </c>
      <c r="E138" s="165">
        <f>'Member Info'!B135</f>
        <v>0</v>
      </c>
      <c r="F138" s="242"/>
      <c r="G138" s="166" t="str">
        <f>IF(E138=0,"",('Member Info'!K135+'Member Info'!L135))</f>
        <v/>
      </c>
      <c r="H138" s="419"/>
      <c r="I138" s="419"/>
      <c r="J138" s="26"/>
      <c r="K138" s="26"/>
      <c r="L138" s="384" t="str">
        <f>IF(E138=0,"",IF('Member Info'!F135&gt;$U$1,CONCATENATE("Joined with practice on ", TEXT('Member Info'!F135, "DD/MM/YYYY")),IF('Member Info'!N135&lt;&gt;"",IF('Member Info'!N135&lt;$T$1,CONCATENATE("Left Scheme on ", TEXT('Member Info'!N135, "DD/MM/YYYY")),IF(OR(G138="",G138=0),"Error Detected, No rate entered",IF(E138=0,"",IF(F138="","Error Detected, No Pensionable pay",IF(AS138=1,"No Part Time Status Entered",IF(AR138=1,"No Part Time Hours Entered",IF(ISERROR(AD138)," Unknown Values entered.",IF(V138+W138&lt;1,"Acceptable",IF(T138+U138=200, "No Contributions Entered", IF(M138="","Error Detected, Choose reason&gt;",IF(Z138="1",IF(V138=1,"Please Enter Deemed Pensionable Pay","Add Any Relevant Details Above"),"Please Give Details Above"))))))))))),IF(OR(G138="",G138=0),"Error Detected, No rate entered",IF(E138=0,"",IF(F138="","Error Detected, No Pensionable pay",IF(AS138=1,"No Part Time Status Entered",IF(AR138=1,"No Part Time Hours Entered",IF(ISERROR(AD138)," Unknown Values entered.",IF(V138+W138&lt;1,"Acceptable",IF(T138+U138=200, "No Contributions Entered", IF(M138="","Error Detected, Choose reason&gt;",IF(Z138="1",IF(V138=1,"Please Enter Deemed Pensionable Pay","Add relevant Details Above"),"Please give details Above")))))))))))))</f>
        <v/>
      </c>
      <c r="M138" s="260"/>
      <c r="N138" s="91"/>
      <c r="O138" s="91" t="str">
        <f t="shared" si="22"/>
        <v/>
      </c>
      <c r="P138" s="94">
        <f t="shared" si="23"/>
        <v>0</v>
      </c>
      <c r="Q138" s="94">
        <f t="shared" si="23"/>
        <v>0</v>
      </c>
      <c r="R138" s="218">
        <f>(ROUND((F138/100*'Member Info'!$W$2), 2))</f>
        <v>0</v>
      </c>
      <c r="S138" s="218" t="e">
        <f t="shared" si="24"/>
        <v>#VALUE!</v>
      </c>
      <c r="T138" s="218" t="str">
        <f t="shared" si="25"/>
        <v/>
      </c>
      <c r="U138" s="227" t="str">
        <f t="shared" si="26"/>
        <v/>
      </c>
      <c r="V138" s="228" t="str">
        <f t="shared" si="27"/>
        <v/>
      </c>
      <c r="W138" s="228" t="str">
        <f t="shared" si="28"/>
        <v/>
      </c>
      <c r="X138" s="222">
        <f t="shared" si="29"/>
        <v>0</v>
      </c>
      <c r="Y138" s="110">
        <f t="shared" si="30"/>
        <v>0</v>
      </c>
      <c r="Z138" s="235" t="str">
        <f t="shared" si="31"/>
        <v/>
      </c>
      <c r="AA138" s="240" t="b">
        <f t="shared" si="32"/>
        <v>0</v>
      </c>
      <c r="AB138" s="235">
        <f t="shared" si="33"/>
        <v>0</v>
      </c>
      <c r="AC138" s="235">
        <f>IF('Member Info'!N135="",1,"")</f>
        <v>1</v>
      </c>
      <c r="AD138" s="243" t="e">
        <f t="shared" si="34"/>
        <v>#VALUE!</v>
      </c>
      <c r="AE138" s="130" t="str">
        <f t="shared" si="21"/>
        <v/>
      </c>
      <c r="AF138" s="124">
        <f t="shared" si="35"/>
        <v>1</v>
      </c>
      <c r="AG138" s="124" t="str">
        <f>IF('Member Info'!N135&lt;&gt;"",IF(AND('Member Info'!N135&lt;=$U$1,'Member Info'!N135&gt;=$T$1),1,0),"")</f>
        <v/>
      </c>
      <c r="AI138" s="124" t="b">
        <f t="shared" si="36"/>
        <v>0</v>
      </c>
      <c r="AJ138" s="124">
        <f t="shared" si="37"/>
        <v>0</v>
      </c>
      <c r="AL138" s="124">
        <f t="shared" si="38"/>
        <v>0</v>
      </c>
      <c r="AM138" s="124">
        <f>IF('Member Info'!F135&gt;$T$1,1,0)</f>
        <v>0</v>
      </c>
      <c r="AN138" s="124" t="b">
        <f>IF(ISERROR(T138),ERROR.TYPE(#REF!)=ERROR.TYPE(T138),FALSE)</f>
        <v>0</v>
      </c>
      <c r="AO138" s="124" t="b">
        <f>IF(ISERROR(U138),ERROR.TYPE(#REF!)=ERROR.TYPE(U138),FALSE)</f>
        <v>0</v>
      </c>
      <c r="AP138" s="124">
        <f>IF('Member Info'!F135&gt;'GP1 April 25'!$U$1,1,0)</f>
        <v>0</v>
      </c>
      <c r="AQ138" s="124">
        <f t="shared" si="39"/>
        <v>0</v>
      </c>
      <c r="AR138" s="124">
        <f t="shared" si="40"/>
        <v>0</v>
      </c>
      <c r="AS138" s="124">
        <f t="shared" si="41"/>
        <v>1</v>
      </c>
    </row>
    <row r="139" spans="1:45" x14ac:dyDescent="0.25">
      <c r="A139" s="4">
        <v>108</v>
      </c>
      <c r="B139" s="164">
        <f>'Member Info'!D136</f>
        <v>0</v>
      </c>
      <c r="C139" s="164">
        <f>'Member Info'!E136</f>
        <v>0</v>
      </c>
      <c r="D139" s="164" t="str">
        <f>'Member Info'!G136</f>
        <v/>
      </c>
      <c r="E139" s="165">
        <f>'Member Info'!B136</f>
        <v>0</v>
      </c>
      <c r="F139" s="242"/>
      <c r="G139" s="166" t="str">
        <f>IF(E139=0,"",('Member Info'!K136+'Member Info'!L136))</f>
        <v/>
      </c>
      <c r="H139" s="419"/>
      <c r="I139" s="419"/>
      <c r="J139" s="26"/>
      <c r="K139" s="26"/>
      <c r="L139" s="384" t="str">
        <f>IF(E139=0,"",IF('Member Info'!F136&gt;$U$1,CONCATENATE("Joined with practice on ", TEXT('Member Info'!F136, "DD/MM/YYYY")),IF('Member Info'!N136&lt;&gt;"",IF('Member Info'!N136&lt;$T$1,CONCATENATE("Left Scheme on ", TEXT('Member Info'!N136, "DD/MM/YYYY")),IF(OR(G139="",G139=0),"Error Detected, No rate entered",IF(E139=0,"",IF(F139="","Error Detected, No Pensionable pay",IF(AS139=1,"No Part Time Status Entered",IF(AR139=1,"No Part Time Hours Entered",IF(ISERROR(AD139)," Unknown Values entered.",IF(V139+W139&lt;1,"Acceptable",IF(T139+U139=200, "No Contributions Entered", IF(M139="","Error Detected, Choose reason&gt;",IF(Z139="1",IF(V139=1,"Please Enter Deemed Pensionable Pay","Add Any Relevant Details Above"),"Please Give Details Above"))))))))))),IF(OR(G139="",G139=0),"Error Detected, No rate entered",IF(E139=0,"",IF(F139="","Error Detected, No Pensionable pay",IF(AS139=1,"No Part Time Status Entered",IF(AR139=1,"No Part Time Hours Entered",IF(ISERROR(AD139)," Unknown Values entered.",IF(V139+W139&lt;1,"Acceptable",IF(T139+U139=200, "No Contributions Entered", IF(M139="","Error Detected, Choose reason&gt;",IF(Z139="1",IF(V139=1,"Please Enter Deemed Pensionable Pay","Add relevant Details Above"),"Please give details Above")))))))))))))</f>
        <v/>
      </c>
      <c r="M139" s="260"/>
      <c r="N139" s="91"/>
      <c r="O139" s="91" t="str">
        <f t="shared" si="22"/>
        <v/>
      </c>
      <c r="P139" s="94">
        <f t="shared" si="23"/>
        <v>0</v>
      </c>
      <c r="Q139" s="94">
        <f t="shared" si="23"/>
        <v>0</v>
      </c>
      <c r="R139" s="218">
        <f>(ROUND((F139/100*'Member Info'!$W$2), 2))</f>
        <v>0</v>
      </c>
      <c r="S139" s="218" t="e">
        <f t="shared" si="24"/>
        <v>#VALUE!</v>
      </c>
      <c r="T139" s="218" t="str">
        <f t="shared" si="25"/>
        <v/>
      </c>
      <c r="U139" s="227" t="str">
        <f t="shared" si="26"/>
        <v/>
      </c>
      <c r="V139" s="228" t="str">
        <f t="shared" si="27"/>
        <v/>
      </c>
      <c r="W139" s="228" t="str">
        <f t="shared" si="28"/>
        <v/>
      </c>
      <c r="X139" s="222">
        <f t="shared" si="29"/>
        <v>0</v>
      </c>
      <c r="Y139" s="110">
        <f t="shared" si="30"/>
        <v>0</v>
      </c>
      <c r="Z139" s="235" t="str">
        <f t="shared" si="31"/>
        <v/>
      </c>
      <c r="AA139" s="240" t="b">
        <f t="shared" si="32"/>
        <v>0</v>
      </c>
      <c r="AB139" s="235">
        <f t="shared" si="33"/>
        <v>0</v>
      </c>
      <c r="AC139" s="235">
        <f>IF('Member Info'!N136="",1,"")</f>
        <v>1</v>
      </c>
      <c r="AD139" s="243" t="e">
        <f t="shared" si="34"/>
        <v>#VALUE!</v>
      </c>
      <c r="AE139" s="130" t="str">
        <f t="shared" si="21"/>
        <v/>
      </c>
      <c r="AF139" s="124">
        <f t="shared" si="35"/>
        <v>1</v>
      </c>
      <c r="AG139" s="124" t="str">
        <f>IF('Member Info'!N136&lt;&gt;"",IF(AND('Member Info'!N136&lt;=$U$1,'Member Info'!N136&gt;=$T$1),1,0),"")</f>
        <v/>
      </c>
      <c r="AI139" s="124" t="b">
        <f t="shared" si="36"/>
        <v>0</v>
      </c>
      <c r="AJ139" s="124">
        <f t="shared" si="37"/>
        <v>0</v>
      </c>
      <c r="AL139" s="124">
        <f t="shared" si="38"/>
        <v>0</v>
      </c>
      <c r="AM139" s="124">
        <f>IF('Member Info'!F136&gt;$T$1,1,0)</f>
        <v>0</v>
      </c>
      <c r="AN139" s="124" t="b">
        <f>IF(ISERROR(T139),ERROR.TYPE(#REF!)=ERROR.TYPE(T139),FALSE)</f>
        <v>0</v>
      </c>
      <c r="AO139" s="124" t="b">
        <f>IF(ISERROR(U139),ERROR.TYPE(#REF!)=ERROR.TYPE(U139),FALSE)</f>
        <v>0</v>
      </c>
      <c r="AP139" s="124">
        <f>IF('Member Info'!F136&gt;'GP1 April 25'!$U$1,1,0)</f>
        <v>0</v>
      </c>
      <c r="AQ139" s="124">
        <f t="shared" si="39"/>
        <v>0</v>
      </c>
      <c r="AR139" s="124">
        <f t="shared" si="40"/>
        <v>0</v>
      </c>
      <c r="AS139" s="124">
        <f t="shared" si="41"/>
        <v>1</v>
      </c>
    </row>
    <row r="140" spans="1:45" x14ac:dyDescent="0.25">
      <c r="A140" s="4">
        <v>109</v>
      </c>
      <c r="B140" s="164">
        <f>'Member Info'!D137</f>
        <v>0</v>
      </c>
      <c r="C140" s="164">
        <f>'Member Info'!E137</f>
        <v>0</v>
      </c>
      <c r="D140" s="164" t="str">
        <f>'Member Info'!G137</f>
        <v/>
      </c>
      <c r="E140" s="165">
        <f>'Member Info'!B137</f>
        <v>0</v>
      </c>
      <c r="F140" s="242"/>
      <c r="G140" s="166" t="str">
        <f>IF(E140=0,"",('Member Info'!K137+'Member Info'!L137))</f>
        <v/>
      </c>
      <c r="H140" s="419"/>
      <c r="I140" s="419"/>
      <c r="J140" s="26"/>
      <c r="K140" s="26"/>
      <c r="L140" s="384" t="str">
        <f>IF(E140=0,"",IF('Member Info'!F137&gt;$U$1,CONCATENATE("Joined with practice on ", TEXT('Member Info'!F137, "DD/MM/YYYY")),IF('Member Info'!N137&lt;&gt;"",IF('Member Info'!N137&lt;$T$1,CONCATENATE("Left Scheme on ", TEXT('Member Info'!N137, "DD/MM/YYYY")),IF(OR(G140="",G140=0),"Error Detected, No rate entered",IF(E140=0,"",IF(F140="","Error Detected, No Pensionable pay",IF(AS140=1,"No Part Time Status Entered",IF(AR140=1,"No Part Time Hours Entered",IF(ISERROR(AD140)," Unknown Values entered.",IF(V140+W140&lt;1,"Acceptable",IF(T140+U140=200, "No Contributions Entered", IF(M140="","Error Detected, Choose reason&gt;",IF(Z140="1",IF(V140=1,"Please Enter Deemed Pensionable Pay","Add Any Relevant Details Above"),"Please Give Details Above"))))))))))),IF(OR(G140="",G140=0),"Error Detected, No rate entered",IF(E140=0,"",IF(F140="","Error Detected, No Pensionable pay",IF(AS140=1,"No Part Time Status Entered",IF(AR140=1,"No Part Time Hours Entered",IF(ISERROR(AD140)," Unknown Values entered.",IF(V140+W140&lt;1,"Acceptable",IF(T140+U140=200, "No Contributions Entered", IF(M140="","Error Detected, Choose reason&gt;",IF(Z140="1",IF(V140=1,"Please Enter Deemed Pensionable Pay","Add relevant Details Above"),"Please give details Above")))))))))))))</f>
        <v/>
      </c>
      <c r="M140" s="260"/>
      <c r="N140" s="91"/>
      <c r="O140" s="91" t="str">
        <f t="shared" si="22"/>
        <v/>
      </c>
      <c r="P140" s="94">
        <f t="shared" si="23"/>
        <v>0</v>
      </c>
      <c r="Q140" s="94">
        <f t="shared" si="23"/>
        <v>0</v>
      </c>
      <c r="R140" s="218">
        <f>(ROUND((F140/100*'Member Info'!$W$2), 2))</f>
        <v>0</v>
      </c>
      <c r="S140" s="218" t="e">
        <f t="shared" si="24"/>
        <v>#VALUE!</v>
      </c>
      <c r="T140" s="218" t="str">
        <f t="shared" si="25"/>
        <v/>
      </c>
      <c r="U140" s="227" t="str">
        <f t="shared" si="26"/>
        <v/>
      </c>
      <c r="V140" s="228" t="str">
        <f t="shared" si="27"/>
        <v/>
      </c>
      <c r="W140" s="228" t="str">
        <f t="shared" si="28"/>
        <v/>
      </c>
      <c r="X140" s="222">
        <f t="shared" si="29"/>
        <v>0</v>
      </c>
      <c r="Y140" s="110">
        <f t="shared" si="30"/>
        <v>0</v>
      </c>
      <c r="Z140" s="235" t="str">
        <f t="shared" si="31"/>
        <v/>
      </c>
      <c r="AA140" s="240" t="b">
        <f t="shared" si="32"/>
        <v>0</v>
      </c>
      <c r="AB140" s="235">
        <f t="shared" si="33"/>
        <v>0</v>
      </c>
      <c r="AC140" s="235">
        <f>IF('Member Info'!N137="",1,"")</f>
        <v>1</v>
      </c>
      <c r="AD140" s="243" t="e">
        <f t="shared" si="34"/>
        <v>#VALUE!</v>
      </c>
      <c r="AE140" s="130" t="str">
        <f t="shared" si="21"/>
        <v/>
      </c>
      <c r="AF140" s="124">
        <f t="shared" si="35"/>
        <v>1</v>
      </c>
      <c r="AG140" s="124" t="str">
        <f>IF('Member Info'!N137&lt;&gt;"",IF(AND('Member Info'!N137&lt;=$U$1,'Member Info'!N137&gt;=$T$1),1,0),"")</f>
        <v/>
      </c>
      <c r="AI140" s="124" t="b">
        <f t="shared" si="36"/>
        <v>0</v>
      </c>
      <c r="AJ140" s="124">
        <f t="shared" si="37"/>
        <v>0</v>
      </c>
      <c r="AL140" s="124">
        <f t="shared" si="38"/>
        <v>0</v>
      </c>
      <c r="AM140" s="124">
        <f>IF('Member Info'!F137&gt;$T$1,1,0)</f>
        <v>0</v>
      </c>
      <c r="AN140" s="124" t="b">
        <f>IF(ISERROR(T140),ERROR.TYPE(#REF!)=ERROR.TYPE(T140),FALSE)</f>
        <v>0</v>
      </c>
      <c r="AO140" s="124" t="b">
        <f>IF(ISERROR(U140),ERROR.TYPE(#REF!)=ERROR.TYPE(U140),FALSE)</f>
        <v>0</v>
      </c>
      <c r="AP140" s="124">
        <f>IF('Member Info'!F137&gt;'GP1 April 25'!$U$1,1,0)</f>
        <v>0</v>
      </c>
      <c r="AQ140" s="124">
        <f t="shared" si="39"/>
        <v>0</v>
      </c>
      <c r="AR140" s="124">
        <f t="shared" si="40"/>
        <v>0</v>
      </c>
      <c r="AS140" s="124">
        <f t="shared" si="41"/>
        <v>1</v>
      </c>
    </row>
    <row r="141" spans="1:45" x14ac:dyDescent="0.25">
      <c r="A141" s="4">
        <v>110</v>
      </c>
      <c r="B141" s="164">
        <f>'Member Info'!D138</f>
        <v>0</v>
      </c>
      <c r="C141" s="164">
        <f>'Member Info'!E138</f>
        <v>0</v>
      </c>
      <c r="D141" s="164" t="str">
        <f>'Member Info'!G138</f>
        <v/>
      </c>
      <c r="E141" s="165">
        <f>'Member Info'!B138</f>
        <v>0</v>
      </c>
      <c r="F141" s="242"/>
      <c r="G141" s="166" t="str">
        <f>IF(E141=0,"",('Member Info'!K138+'Member Info'!L138))</f>
        <v/>
      </c>
      <c r="H141" s="419"/>
      <c r="I141" s="419"/>
      <c r="J141" s="26"/>
      <c r="K141" s="26"/>
      <c r="L141" s="384" t="str">
        <f>IF(E141=0,"",IF('Member Info'!F138&gt;$U$1,CONCATENATE("Joined with practice on ", TEXT('Member Info'!F138, "DD/MM/YYYY")),IF('Member Info'!N138&lt;&gt;"",IF('Member Info'!N138&lt;$T$1,CONCATENATE("Left Scheme on ", TEXT('Member Info'!N138, "DD/MM/YYYY")),IF(OR(G141="",G141=0),"Error Detected, No rate entered",IF(E141=0,"",IF(F141="","Error Detected, No Pensionable pay",IF(AS141=1,"No Part Time Status Entered",IF(AR141=1,"No Part Time Hours Entered",IF(ISERROR(AD141)," Unknown Values entered.",IF(V141+W141&lt;1,"Acceptable",IF(T141+U141=200, "No Contributions Entered", IF(M141="","Error Detected, Choose reason&gt;",IF(Z141="1",IF(V141=1,"Please Enter Deemed Pensionable Pay","Add Any Relevant Details Above"),"Please Give Details Above"))))))))))),IF(OR(G141="",G141=0),"Error Detected, No rate entered",IF(E141=0,"",IF(F141="","Error Detected, No Pensionable pay",IF(AS141=1,"No Part Time Status Entered",IF(AR141=1,"No Part Time Hours Entered",IF(ISERROR(AD141)," Unknown Values entered.",IF(V141+W141&lt;1,"Acceptable",IF(T141+U141=200, "No Contributions Entered", IF(M141="","Error Detected, Choose reason&gt;",IF(Z141="1",IF(V141=1,"Please Enter Deemed Pensionable Pay","Add relevant Details Above"),"Please give details Above")))))))))))))</f>
        <v/>
      </c>
      <c r="M141" s="260"/>
      <c r="N141" s="91"/>
      <c r="O141" s="91" t="str">
        <f t="shared" si="22"/>
        <v/>
      </c>
      <c r="P141" s="94">
        <f t="shared" si="23"/>
        <v>0</v>
      </c>
      <c r="Q141" s="94">
        <f t="shared" si="23"/>
        <v>0</v>
      </c>
      <c r="R141" s="218">
        <f>(ROUND((F141/100*'Member Info'!$W$2), 2))</f>
        <v>0</v>
      </c>
      <c r="S141" s="218" t="e">
        <f t="shared" si="24"/>
        <v>#VALUE!</v>
      </c>
      <c r="T141" s="218" t="str">
        <f t="shared" si="25"/>
        <v/>
      </c>
      <c r="U141" s="227" t="str">
        <f t="shared" si="26"/>
        <v/>
      </c>
      <c r="V141" s="228" t="str">
        <f t="shared" si="27"/>
        <v/>
      </c>
      <c r="W141" s="228" t="str">
        <f t="shared" si="28"/>
        <v/>
      </c>
      <c r="X141" s="222">
        <f t="shared" si="29"/>
        <v>0</v>
      </c>
      <c r="Y141" s="110">
        <f t="shared" si="30"/>
        <v>0</v>
      </c>
      <c r="Z141" s="235" t="str">
        <f t="shared" si="31"/>
        <v/>
      </c>
      <c r="AA141" s="240" t="b">
        <f t="shared" si="32"/>
        <v>0</v>
      </c>
      <c r="AB141" s="235">
        <f t="shared" si="33"/>
        <v>0</v>
      </c>
      <c r="AC141" s="235">
        <f>IF('Member Info'!N138="",1,"")</f>
        <v>1</v>
      </c>
      <c r="AD141" s="243" t="e">
        <f t="shared" si="34"/>
        <v>#VALUE!</v>
      </c>
      <c r="AE141" s="130" t="str">
        <f t="shared" si="21"/>
        <v/>
      </c>
      <c r="AF141" s="124">
        <f t="shared" si="35"/>
        <v>1</v>
      </c>
      <c r="AG141" s="124" t="str">
        <f>IF('Member Info'!N138&lt;&gt;"",IF(AND('Member Info'!N138&lt;=$U$1,'Member Info'!N138&gt;=$T$1),1,0),"")</f>
        <v/>
      </c>
      <c r="AI141" s="124" t="b">
        <f t="shared" si="36"/>
        <v>0</v>
      </c>
      <c r="AJ141" s="124">
        <f t="shared" si="37"/>
        <v>0</v>
      </c>
      <c r="AL141" s="124">
        <f t="shared" si="38"/>
        <v>0</v>
      </c>
      <c r="AM141" s="124">
        <f>IF('Member Info'!F138&gt;$T$1,1,0)</f>
        <v>0</v>
      </c>
      <c r="AN141" s="124" t="b">
        <f>IF(ISERROR(T141),ERROR.TYPE(#REF!)=ERROR.TYPE(T141),FALSE)</f>
        <v>0</v>
      </c>
      <c r="AO141" s="124" t="b">
        <f>IF(ISERROR(U141),ERROR.TYPE(#REF!)=ERROR.TYPE(U141),FALSE)</f>
        <v>0</v>
      </c>
      <c r="AP141" s="124">
        <f>IF('Member Info'!F138&gt;'GP1 April 25'!$U$1,1,0)</f>
        <v>0</v>
      </c>
      <c r="AQ141" s="124">
        <f t="shared" si="39"/>
        <v>0</v>
      </c>
      <c r="AR141" s="124">
        <f t="shared" si="40"/>
        <v>0</v>
      </c>
      <c r="AS141" s="124">
        <f t="shared" si="41"/>
        <v>1</v>
      </c>
    </row>
    <row r="142" spans="1:45" x14ac:dyDescent="0.25">
      <c r="A142" s="4">
        <v>111</v>
      </c>
      <c r="B142" s="164">
        <f>'Member Info'!D139</f>
        <v>0</v>
      </c>
      <c r="C142" s="164">
        <f>'Member Info'!E139</f>
        <v>0</v>
      </c>
      <c r="D142" s="164" t="str">
        <f>'Member Info'!G139</f>
        <v/>
      </c>
      <c r="E142" s="165">
        <f>'Member Info'!B139</f>
        <v>0</v>
      </c>
      <c r="F142" s="242"/>
      <c r="G142" s="166" t="str">
        <f>IF(E142=0,"",('Member Info'!K139+'Member Info'!L139))</f>
        <v/>
      </c>
      <c r="H142" s="419"/>
      <c r="I142" s="419"/>
      <c r="J142" s="26"/>
      <c r="K142" s="26"/>
      <c r="L142" s="384" t="str">
        <f>IF(E142=0,"",IF('Member Info'!F139&gt;$U$1,CONCATENATE("Joined with practice on ", TEXT('Member Info'!F139, "DD/MM/YYYY")),IF('Member Info'!N139&lt;&gt;"",IF('Member Info'!N139&lt;$T$1,CONCATENATE("Left Scheme on ", TEXT('Member Info'!N139, "DD/MM/YYYY")),IF(OR(G142="",G142=0),"Error Detected, No rate entered",IF(E142=0,"",IF(F142="","Error Detected, No Pensionable pay",IF(AS142=1,"No Part Time Status Entered",IF(AR142=1,"No Part Time Hours Entered",IF(ISERROR(AD142)," Unknown Values entered.",IF(V142+W142&lt;1,"Acceptable",IF(T142+U142=200, "No Contributions Entered", IF(M142="","Error Detected, Choose reason&gt;",IF(Z142="1",IF(V142=1,"Please Enter Deemed Pensionable Pay","Add Any Relevant Details Above"),"Please Give Details Above"))))))))))),IF(OR(G142="",G142=0),"Error Detected, No rate entered",IF(E142=0,"",IF(F142="","Error Detected, No Pensionable pay",IF(AS142=1,"No Part Time Status Entered",IF(AR142=1,"No Part Time Hours Entered",IF(ISERROR(AD142)," Unknown Values entered.",IF(V142+W142&lt;1,"Acceptable",IF(T142+U142=200, "No Contributions Entered", IF(M142="","Error Detected, Choose reason&gt;",IF(Z142="1",IF(V142=1,"Please Enter Deemed Pensionable Pay","Add relevant Details Above"),"Please give details Above")))))))))))))</f>
        <v/>
      </c>
      <c r="M142" s="260"/>
      <c r="N142" s="91"/>
      <c r="O142" s="91" t="str">
        <f t="shared" si="22"/>
        <v/>
      </c>
      <c r="P142" s="94">
        <f t="shared" si="23"/>
        <v>0</v>
      </c>
      <c r="Q142" s="94">
        <f t="shared" si="23"/>
        <v>0</v>
      </c>
      <c r="R142" s="218">
        <f>(ROUND((F142/100*'Member Info'!$W$2), 2))</f>
        <v>0</v>
      </c>
      <c r="S142" s="218" t="e">
        <f t="shared" si="24"/>
        <v>#VALUE!</v>
      </c>
      <c r="T142" s="218" t="str">
        <f t="shared" si="25"/>
        <v/>
      </c>
      <c r="U142" s="227" t="str">
        <f t="shared" si="26"/>
        <v/>
      </c>
      <c r="V142" s="228" t="str">
        <f t="shared" si="27"/>
        <v/>
      </c>
      <c r="W142" s="228" t="str">
        <f t="shared" si="28"/>
        <v/>
      </c>
      <c r="X142" s="222">
        <f t="shared" si="29"/>
        <v>0</v>
      </c>
      <c r="Y142" s="110">
        <f t="shared" si="30"/>
        <v>0</v>
      </c>
      <c r="Z142" s="235" t="str">
        <f t="shared" si="31"/>
        <v/>
      </c>
      <c r="AA142" s="240" t="b">
        <f t="shared" si="32"/>
        <v>0</v>
      </c>
      <c r="AB142" s="235">
        <f t="shared" si="33"/>
        <v>0</v>
      </c>
      <c r="AC142" s="235">
        <f>IF('Member Info'!N139="",1,"")</f>
        <v>1</v>
      </c>
      <c r="AD142" s="243" t="e">
        <f t="shared" si="34"/>
        <v>#VALUE!</v>
      </c>
      <c r="AE142" s="130" t="str">
        <f t="shared" si="21"/>
        <v/>
      </c>
      <c r="AF142" s="124">
        <f t="shared" si="35"/>
        <v>1</v>
      </c>
      <c r="AG142" s="124" t="str">
        <f>IF('Member Info'!N139&lt;&gt;"",IF(AND('Member Info'!N139&lt;=$U$1,'Member Info'!N139&gt;=$T$1),1,0),"")</f>
        <v/>
      </c>
      <c r="AI142" s="124" t="b">
        <f t="shared" si="36"/>
        <v>0</v>
      </c>
      <c r="AJ142" s="124">
        <f t="shared" si="37"/>
        <v>0</v>
      </c>
      <c r="AL142" s="124">
        <f t="shared" si="38"/>
        <v>0</v>
      </c>
      <c r="AM142" s="124">
        <f>IF('Member Info'!F139&gt;$T$1,1,0)</f>
        <v>0</v>
      </c>
      <c r="AN142" s="124" t="b">
        <f>IF(ISERROR(T142),ERROR.TYPE(#REF!)=ERROR.TYPE(T142),FALSE)</f>
        <v>0</v>
      </c>
      <c r="AO142" s="124" t="b">
        <f>IF(ISERROR(U142),ERROR.TYPE(#REF!)=ERROR.TYPE(U142),FALSE)</f>
        <v>0</v>
      </c>
      <c r="AP142" s="124">
        <f>IF('Member Info'!F139&gt;'GP1 April 25'!$U$1,1,0)</f>
        <v>0</v>
      </c>
      <c r="AQ142" s="124">
        <f t="shared" si="39"/>
        <v>0</v>
      </c>
      <c r="AR142" s="124">
        <f t="shared" si="40"/>
        <v>0</v>
      </c>
      <c r="AS142" s="124">
        <f t="shared" si="41"/>
        <v>1</v>
      </c>
    </row>
    <row r="143" spans="1:45" x14ac:dyDescent="0.25">
      <c r="A143" s="4">
        <v>112</v>
      </c>
      <c r="B143" s="164">
        <f>'Member Info'!D140</f>
        <v>0</v>
      </c>
      <c r="C143" s="164">
        <f>'Member Info'!E140</f>
        <v>0</v>
      </c>
      <c r="D143" s="164" t="str">
        <f>'Member Info'!G140</f>
        <v/>
      </c>
      <c r="E143" s="165">
        <f>'Member Info'!B140</f>
        <v>0</v>
      </c>
      <c r="F143" s="242"/>
      <c r="G143" s="166" t="str">
        <f>IF(E143=0,"",('Member Info'!K140+'Member Info'!L140))</f>
        <v/>
      </c>
      <c r="H143" s="419"/>
      <c r="I143" s="419"/>
      <c r="J143" s="26"/>
      <c r="K143" s="26"/>
      <c r="L143" s="384" t="str">
        <f>IF(E143=0,"",IF('Member Info'!F140&gt;$U$1,CONCATENATE("Joined with practice on ", TEXT('Member Info'!F140, "DD/MM/YYYY")),IF('Member Info'!N140&lt;&gt;"",IF('Member Info'!N140&lt;$T$1,CONCATENATE("Left Scheme on ", TEXT('Member Info'!N140, "DD/MM/YYYY")),IF(OR(G143="",G143=0),"Error Detected, No rate entered",IF(E143=0,"",IF(F143="","Error Detected, No Pensionable pay",IF(AS143=1,"No Part Time Status Entered",IF(AR143=1,"No Part Time Hours Entered",IF(ISERROR(AD143)," Unknown Values entered.",IF(V143+W143&lt;1,"Acceptable",IF(T143+U143=200, "No Contributions Entered", IF(M143="","Error Detected, Choose reason&gt;",IF(Z143="1",IF(V143=1,"Please Enter Deemed Pensionable Pay","Add Any Relevant Details Above"),"Please Give Details Above"))))))))))),IF(OR(G143="",G143=0),"Error Detected, No rate entered",IF(E143=0,"",IF(F143="","Error Detected, No Pensionable pay",IF(AS143=1,"No Part Time Status Entered",IF(AR143=1,"No Part Time Hours Entered",IF(ISERROR(AD143)," Unknown Values entered.",IF(V143+W143&lt;1,"Acceptable",IF(T143+U143=200, "No Contributions Entered", IF(M143="","Error Detected, Choose reason&gt;",IF(Z143="1",IF(V143=1,"Please Enter Deemed Pensionable Pay","Add relevant Details Above"),"Please give details Above")))))))))))))</f>
        <v/>
      </c>
      <c r="M143" s="260"/>
      <c r="N143" s="91"/>
      <c r="O143" s="91" t="str">
        <f t="shared" si="22"/>
        <v/>
      </c>
      <c r="P143" s="94">
        <f t="shared" si="23"/>
        <v>0</v>
      </c>
      <c r="Q143" s="94">
        <f t="shared" si="23"/>
        <v>0</v>
      </c>
      <c r="R143" s="218">
        <f>(ROUND((F143/100*'Member Info'!$W$2), 2))</f>
        <v>0</v>
      </c>
      <c r="S143" s="218" t="e">
        <f t="shared" si="24"/>
        <v>#VALUE!</v>
      </c>
      <c r="T143" s="218" t="str">
        <f t="shared" si="25"/>
        <v/>
      </c>
      <c r="U143" s="227" t="str">
        <f t="shared" si="26"/>
        <v/>
      </c>
      <c r="V143" s="228" t="str">
        <f t="shared" si="27"/>
        <v/>
      </c>
      <c r="W143" s="228" t="str">
        <f t="shared" si="28"/>
        <v/>
      </c>
      <c r="X143" s="222">
        <f t="shared" si="29"/>
        <v>0</v>
      </c>
      <c r="Y143" s="110">
        <f t="shared" si="30"/>
        <v>0</v>
      </c>
      <c r="Z143" s="235" t="str">
        <f t="shared" si="31"/>
        <v/>
      </c>
      <c r="AA143" s="240" t="b">
        <f t="shared" si="32"/>
        <v>0</v>
      </c>
      <c r="AB143" s="235">
        <f t="shared" si="33"/>
        <v>0</v>
      </c>
      <c r="AC143" s="235">
        <f>IF('Member Info'!N140="",1,"")</f>
        <v>1</v>
      </c>
      <c r="AD143" s="243" t="e">
        <f t="shared" si="34"/>
        <v>#VALUE!</v>
      </c>
      <c r="AE143" s="130" t="str">
        <f t="shared" si="21"/>
        <v/>
      </c>
      <c r="AF143" s="124">
        <f t="shared" si="35"/>
        <v>1</v>
      </c>
      <c r="AG143" s="124" t="str">
        <f>IF('Member Info'!N140&lt;&gt;"",IF(AND('Member Info'!N140&lt;=$U$1,'Member Info'!N140&gt;=$T$1),1,0),"")</f>
        <v/>
      </c>
      <c r="AI143" s="124" t="b">
        <f t="shared" si="36"/>
        <v>0</v>
      </c>
      <c r="AJ143" s="124">
        <f t="shared" si="37"/>
        <v>0</v>
      </c>
      <c r="AL143" s="124">
        <f t="shared" si="38"/>
        <v>0</v>
      </c>
      <c r="AM143" s="124">
        <f>IF('Member Info'!F140&gt;$T$1,1,0)</f>
        <v>0</v>
      </c>
      <c r="AN143" s="124" t="b">
        <f>IF(ISERROR(T143),ERROR.TYPE(#REF!)=ERROR.TYPE(T143),FALSE)</f>
        <v>0</v>
      </c>
      <c r="AO143" s="124" t="b">
        <f>IF(ISERROR(U143),ERROR.TYPE(#REF!)=ERROR.TYPE(U143),FALSE)</f>
        <v>0</v>
      </c>
      <c r="AP143" s="124">
        <f>IF('Member Info'!F140&gt;'GP1 April 25'!$U$1,1,0)</f>
        <v>0</v>
      </c>
      <c r="AQ143" s="124">
        <f t="shared" si="39"/>
        <v>0</v>
      </c>
      <c r="AR143" s="124">
        <f t="shared" si="40"/>
        <v>0</v>
      </c>
      <c r="AS143" s="124">
        <f t="shared" si="41"/>
        <v>1</v>
      </c>
    </row>
    <row r="144" spans="1:45" x14ac:dyDescent="0.25">
      <c r="A144" s="4">
        <v>113</v>
      </c>
      <c r="B144" s="164">
        <f>'Member Info'!D141</f>
        <v>0</v>
      </c>
      <c r="C144" s="164">
        <f>'Member Info'!E141</f>
        <v>0</v>
      </c>
      <c r="D144" s="164" t="str">
        <f>'Member Info'!G141</f>
        <v/>
      </c>
      <c r="E144" s="165">
        <f>'Member Info'!B141</f>
        <v>0</v>
      </c>
      <c r="F144" s="242"/>
      <c r="G144" s="166" t="str">
        <f>IF(E144=0,"",('Member Info'!K141+'Member Info'!L141))</f>
        <v/>
      </c>
      <c r="H144" s="419"/>
      <c r="I144" s="419"/>
      <c r="J144" s="26"/>
      <c r="K144" s="26"/>
      <c r="L144" s="384" t="str">
        <f>IF(E144=0,"",IF('Member Info'!F141&gt;$U$1,CONCATENATE("Joined with practice on ", TEXT('Member Info'!F141, "DD/MM/YYYY")),IF('Member Info'!N141&lt;&gt;"",IF('Member Info'!N141&lt;$T$1,CONCATENATE("Left Scheme on ", TEXT('Member Info'!N141, "DD/MM/YYYY")),IF(OR(G144="",G144=0),"Error Detected, No rate entered",IF(E144=0,"",IF(F144="","Error Detected, No Pensionable pay",IF(AS144=1,"No Part Time Status Entered",IF(AR144=1,"No Part Time Hours Entered",IF(ISERROR(AD144)," Unknown Values entered.",IF(V144+W144&lt;1,"Acceptable",IF(T144+U144=200, "No Contributions Entered", IF(M144="","Error Detected, Choose reason&gt;",IF(Z144="1",IF(V144=1,"Please Enter Deemed Pensionable Pay","Add Any Relevant Details Above"),"Please Give Details Above"))))))))))),IF(OR(G144="",G144=0),"Error Detected, No rate entered",IF(E144=0,"",IF(F144="","Error Detected, No Pensionable pay",IF(AS144=1,"No Part Time Status Entered",IF(AR144=1,"No Part Time Hours Entered",IF(ISERROR(AD144)," Unknown Values entered.",IF(V144+W144&lt;1,"Acceptable",IF(T144+U144=200, "No Contributions Entered", IF(M144="","Error Detected, Choose reason&gt;",IF(Z144="1",IF(V144=1,"Please Enter Deemed Pensionable Pay","Add relevant Details Above"),"Please give details Above")))))))))))))</f>
        <v/>
      </c>
      <c r="M144" s="260"/>
      <c r="N144" s="91"/>
      <c r="O144" s="91" t="str">
        <f t="shared" si="22"/>
        <v/>
      </c>
      <c r="P144" s="94">
        <f t="shared" si="23"/>
        <v>0</v>
      </c>
      <c r="Q144" s="94">
        <f t="shared" si="23"/>
        <v>0</v>
      </c>
      <c r="R144" s="218">
        <f>(ROUND((F144/100*'Member Info'!$W$2), 2))</f>
        <v>0</v>
      </c>
      <c r="S144" s="218" t="e">
        <f t="shared" si="24"/>
        <v>#VALUE!</v>
      </c>
      <c r="T144" s="218" t="str">
        <f t="shared" si="25"/>
        <v/>
      </c>
      <c r="U144" s="227" t="str">
        <f t="shared" si="26"/>
        <v/>
      </c>
      <c r="V144" s="228" t="str">
        <f t="shared" si="27"/>
        <v/>
      </c>
      <c r="W144" s="228" t="str">
        <f t="shared" si="28"/>
        <v/>
      </c>
      <c r="X144" s="222">
        <f t="shared" si="29"/>
        <v>0</v>
      </c>
      <c r="Y144" s="110">
        <f t="shared" si="30"/>
        <v>0</v>
      </c>
      <c r="Z144" s="235" t="str">
        <f t="shared" si="31"/>
        <v/>
      </c>
      <c r="AA144" s="240" t="b">
        <f t="shared" si="32"/>
        <v>0</v>
      </c>
      <c r="AB144" s="235">
        <f t="shared" si="33"/>
        <v>0</v>
      </c>
      <c r="AC144" s="235">
        <f>IF('Member Info'!N141="",1,"")</f>
        <v>1</v>
      </c>
      <c r="AD144" s="243" t="e">
        <f t="shared" si="34"/>
        <v>#VALUE!</v>
      </c>
      <c r="AE144" s="130" t="str">
        <f t="shared" si="21"/>
        <v/>
      </c>
      <c r="AF144" s="124">
        <f t="shared" si="35"/>
        <v>1</v>
      </c>
      <c r="AG144" s="124" t="str">
        <f>IF('Member Info'!N141&lt;&gt;"",IF(AND('Member Info'!N141&lt;=$U$1,'Member Info'!N141&gt;=$T$1),1,0),"")</f>
        <v/>
      </c>
      <c r="AI144" s="124" t="b">
        <f t="shared" si="36"/>
        <v>0</v>
      </c>
      <c r="AJ144" s="124">
        <f t="shared" si="37"/>
        <v>0</v>
      </c>
      <c r="AL144" s="124">
        <f t="shared" si="38"/>
        <v>0</v>
      </c>
      <c r="AM144" s="124">
        <f>IF('Member Info'!F141&gt;$T$1,1,0)</f>
        <v>0</v>
      </c>
      <c r="AN144" s="124" t="b">
        <f>IF(ISERROR(T144),ERROR.TYPE(#REF!)=ERROR.TYPE(T144),FALSE)</f>
        <v>0</v>
      </c>
      <c r="AO144" s="124" t="b">
        <f>IF(ISERROR(U144),ERROR.TYPE(#REF!)=ERROR.TYPE(U144),FALSE)</f>
        <v>0</v>
      </c>
      <c r="AP144" s="124">
        <f>IF('Member Info'!F141&gt;'GP1 April 25'!$U$1,1,0)</f>
        <v>0</v>
      </c>
      <c r="AQ144" s="124">
        <f t="shared" si="39"/>
        <v>0</v>
      </c>
      <c r="AR144" s="124">
        <f t="shared" si="40"/>
        <v>0</v>
      </c>
      <c r="AS144" s="124">
        <f t="shared" si="41"/>
        <v>1</v>
      </c>
    </row>
    <row r="145" spans="1:45" x14ac:dyDescent="0.25">
      <c r="A145" s="4">
        <v>114</v>
      </c>
      <c r="B145" s="164">
        <f>'Member Info'!D142</f>
        <v>0</v>
      </c>
      <c r="C145" s="164">
        <f>'Member Info'!E142</f>
        <v>0</v>
      </c>
      <c r="D145" s="164" t="str">
        <f>'Member Info'!G142</f>
        <v/>
      </c>
      <c r="E145" s="165">
        <f>'Member Info'!B142</f>
        <v>0</v>
      </c>
      <c r="F145" s="242"/>
      <c r="G145" s="166" t="str">
        <f>IF(E145=0,"",('Member Info'!K142+'Member Info'!L142))</f>
        <v/>
      </c>
      <c r="H145" s="419"/>
      <c r="I145" s="419"/>
      <c r="J145" s="26"/>
      <c r="K145" s="26"/>
      <c r="L145" s="384" t="str">
        <f>IF(E145=0,"",IF('Member Info'!F142&gt;$U$1,CONCATENATE("Joined with practice on ", TEXT('Member Info'!F142, "DD/MM/YYYY")),IF('Member Info'!N142&lt;&gt;"",IF('Member Info'!N142&lt;$T$1,CONCATENATE("Left Scheme on ", TEXT('Member Info'!N142, "DD/MM/YYYY")),IF(OR(G145="",G145=0),"Error Detected, No rate entered",IF(E145=0,"",IF(F145="","Error Detected, No Pensionable pay",IF(AS145=1,"No Part Time Status Entered",IF(AR145=1,"No Part Time Hours Entered",IF(ISERROR(AD145)," Unknown Values entered.",IF(V145+W145&lt;1,"Acceptable",IF(T145+U145=200, "No Contributions Entered", IF(M145="","Error Detected, Choose reason&gt;",IF(Z145="1",IF(V145=1,"Please Enter Deemed Pensionable Pay","Add Any Relevant Details Above"),"Please Give Details Above"))))))))))),IF(OR(G145="",G145=0),"Error Detected, No rate entered",IF(E145=0,"",IF(F145="","Error Detected, No Pensionable pay",IF(AS145=1,"No Part Time Status Entered",IF(AR145=1,"No Part Time Hours Entered",IF(ISERROR(AD145)," Unknown Values entered.",IF(V145+W145&lt;1,"Acceptable",IF(T145+U145=200, "No Contributions Entered", IF(M145="","Error Detected, Choose reason&gt;",IF(Z145="1",IF(V145=1,"Please Enter Deemed Pensionable Pay","Add relevant Details Above"),"Please give details Above")))))))))))))</f>
        <v/>
      </c>
      <c r="M145" s="260"/>
      <c r="N145" s="91"/>
      <c r="O145" s="91" t="str">
        <f t="shared" si="22"/>
        <v/>
      </c>
      <c r="P145" s="94">
        <f t="shared" si="23"/>
        <v>0</v>
      </c>
      <c r="Q145" s="94">
        <f t="shared" si="23"/>
        <v>0</v>
      </c>
      <c r="R145" s="218">
        <f>(ROUND((F145/100*'Member Info'!$W$2), 2))</f>
        <v>0</v>
      </c>
      <c r="S145" s="218" t="e">
        <f t="shared" si="24"/>
        <v>#VALUE!</v>
      </c>
      <c r="T145" s="218" t="str">
        <f t="shared" si="25"/>
        <v/>
      </c>
      <c r="U145" s="227" t="str">
        <f t="shared" si="26"/>
        <v/>
      </c>
      <c r="V145" s="228" t="str">
        <f t="shared" si="27"/>
        <v/>
      </c>
      <c r="W145" s="228" t="str">
        <f t="shared" si="28"/>
        <v/>
      </c>
      <c r="X145" s="222">
        <f t="shared" si="29"/>
        <v>0</v>
      </c>
      <c r="Y145" s="110">
        <f t="shared" si="30"/>
        <v>0</v>
      </c>
      <c r="Z145" s="235" t="str">
        <f t="shared" si="31"/>
        <v/>
      </c>
      <c r="AA145" s="240" t="b">
        <f t="shared" si="32"/>
        <v>0</v>
      </c>
      <c r="AB145" s="235">
        <f t="shared" si="33"/>
        <v>0</v>
      </c>
      <c r="AC145" s="235">
        <f>IF('Member Info'!N142="",1,"")</f>
        <v>1</v>
      </c>
      <c r="AD145" s="243" t="e">
        <f t="shared" si="34"/>
        <v>#VALUE!</v>
      </c>
      <c r="AE145" s="130" t="str">
        <f t="shared" si="21"/>
        <v/>
      </c>
      <c r="AF145" s="124">
        <f t="shared" si="35"/>
        <v>1</v>
      </c>
      <c r="AG145" s="124" t="str">
        <f>IF('Member Info'!N142&lt;&gt;"",IF(AND('Member Info'!N142&lt;=$U$1,'Member Info'!N142&gt;=$T$1),1,0),"")</f>
        <v/>
      </c>
      <c r="AI145" s="124" t="b">
        <f t="shared" si="36"/>
        <v>0</v>
      </c>
      <c r="AJ145" s="124">
        <f t="shared" si="37"/>
        <v>0</v>
      </c>
      <c r="AL145" s="124">
        <f t="shared" si="38"/>
        <v>0</v>
      </c>
      <c r="AM145" s="124">
        <f>IF('Member Info'!F142&gt;$T$1,1,0)</f>
        <v>0</v>
      </c>
      <c r="AN145" s="124" t="b">
        <f>IF(ISERROR(T145),ERROR.TYPE(#REF!)=ERROR.TYPE(T145),FALSE)</f>
        <v>0</v>
      </c>
      <c r="AO145" s="124" t="b">
        <f>IF(ISERROR(U145),ERROR.TYPE(#REF!)=ERROR.TYPE(U145),FALSE)</f>
        <v>0</v>
      </c>
      <c r="AP145" s="124">
        <f>IF('Member Info'!F142&gt;'GP1 April 25'!$U$1,1,0)</f>
        <v>0</v>
      </c>
      <c r="AQ145" s="124">
        <f t="shared" si="39"/>
        <v>0</v>
      </c>
      <c r="AR145" s="124">
        <f t="shared" si="40"/>
        <v>0</v>
      </c>
      <c r="AS145" s="124">
        <f t="shared" si="41"/>
        <v>1</v>
      </c>
    </row>
    <row r="146" spans="1:45" x14ac:dyDescent="0.25">
      <c r="A146" s="4">
        <v>115</v>
      </c>
      <c r="B146" s="164">
        <f>'Member Info'!D143</f>
        <v>0</v>
      </c>
      <c r="C146" s="164">
        <f>'Member Info'!E143</f>
        <v>0</v>
      </c>
      <c r="D146" s="164" t="str">
        <f>'Member Info'!G143</f>
        <v/>
      </c>
      <c r="E146" s="165">
        <f>'Member Info'!B143</f>
        <v>0</v>
      </c>
      <c r="F146" s="242"/>
      <c r="G146" s="166" t="str">
        <f>IF(E146=0,"",('Member Info'!K143+'Member Info'!L143))</f>
        <v/>
      </c>
      <c r="H146" s="419"/>
      <c r="I146" s="419"/>
      <c r="J146" s="26"/>
      <c r="K146" s="26"/>
      <c r="L146" s="384" t="str">
        <f>IF(E146=0,"",IF('Member Info'!F143&gt;$U$1,CONCATENATE("Joined with practice on ", TEXT('Member Info'!F143, "DD/MM/YYYY")),IF('Member Info'!N143&lt;&gt;"",IF('Member Info'!N143&lt;$T$1,CONCATENATE("Left Scheme on ", TEXT('Member Info'!N143, "DD/MM/YYYY")),IF(OR(G146="",G146=0),"Error Detected, No rate entered",IF(E146=0,"",IF(F146="","Error Detected, No Pensionable pay",IF(AS146=1,"No Part Time Status Entered",IF(AR146=1,"No Part Time Hours Entered",IF(ISERROR(AD146)," Unknown Values entered.",IF(V146+W146&lt;1,"Acceptable",IF(T146+U146=200, "No Contributions Entered", IF(M146="","Error Detected, Choose reason&gt;",IF(Z146="1",IF(V146=1,"Please Enter Deemed Pensionable Pay","Add Any Relevant Details Above"),"Please Give Details Above"))))))))))),IF(OR(G146="",G146=0),"Error Detected, No rate entered",IF(E146=0,"",IF(F146="","Error Detected, No Pensionable pay",IF(AS146=1,"No Part Time Status Entered",IF(AR146=1,"No Part Time Hours Entered",IF(ISERROR(AD146)," Unknown Values entered.",IF(V146+W146&lt;1,"Acceptable",IF(T146+U146=200, "No Contributions Entered", IF(M146="","Error Detected, Choose reason&gt;",IF(Z146="1",IF(V146=1,"Please Enter Deemed Pensionable Pay","Add relevant Details Above"),"Please give details Above")))))))))))))</f>
        <v/>
      </c>
      <c r="M146" s="260"/>
      <c r="N146" s="91"/>
      <c r="O146" s="91" t="str">
        <f t="shared" si="22"/>
        <v/>
      </c>
      <c r="P146" s="94">
        <f t="shared" si="23"/>
        <v>0</v>
      </c>
      <c r="Q146" s="94">
        <f t="shared" si="23"/>
        <v>0</v>
      </c>
      <c r="R146" s="218">
        <f>(ROUND((F146/100*'Member Info'!$W$2), 2))</f>
        <v>0</v>
      </c>
      <c r="S146" s="218" t="e">
        <f t="shared" si="24"/>
        <v>#VALUE!</v>
      </c>
      <c r="T146" s="218" t="str">
        <f t="shared" si="25"/>
        <v/>
      </c>
      <c r="U146" s="227" t="str">
        <f t="shared" si="26"/>
        <v/>
      </c>
      <c r="V146" s="228" t="str">
        <f t="shared" si="27"/>
        <v/>
      </c>
      <c r="W146" s="228" t="str">
        <f t="shared" si="28"/>
        <v/>
      </c>
      <c r="X146" s="222">
        <f t="shared" si="29"/>
        <v>0</v>
      </c>
      <c r="Y146" s="110">
        <f t="shared" si="30"/>
        <v>0</v>
      </c>
      <c r="Z146" s="235" t="str">
        <f t="shared" si="31"/>
        <v/>
      </c>
      <c r="AA146" s="240" t="b">
        <f t="shared" si="32"/>
        <v>0</v>
      </c>
      <c r="AB146" s="235">
        <f t="shared" si="33"/>
        <v>0</v>
      </c>
      <c r="AC146" s="235">
        <f>IF('Member Info'!N143="",1,"")</f>
        <v>1</v>
      </c>
      <c r="AD146" s="243" t="e">
        <f t="shared" si="34"/>
        <v>#VALUE!</v>
      </c>
      <c r="AE146" s="130" t="str">
        <f t="shared" si="21"/>
        <v/>
      </c>
      <c r="AF146" s="124">
        <f t="shared" si="35"/>
        <v>1</v>
      </c>
      <c r="AG146" s="124" t="str">
        <f>IF('Member Info'!N143&lt;&gt;"",IF(AND('Member Info'!N143&lt;=$U$1,'Member Info'!N143&gt;=$T$1),1,0),"")</f>
        <v/>
      </c>
      <c r="AI146" s="124" t="b">
        <f t="shared" si="36"/>
        <v>0</v>
      </c>
      <c r="AJ146" s="124">
        <f t="shared" si="37"/>
        <v>0</v>
      </c>
      <c r="AL146" s="124">
        <f t="shared" si="38"/>
        <v>0</v>
      </c>
      <c r="AM146" s="124">
        <f>IF('Member Info'!F143&gt;$T$1,1,0)</f>
        <v>0</v>
      </c>
      <c r="AN146" s="124" t="b">
        <f>IF(ISERROR(T146),ERROR.TYPE(#REF!)=ERROR.TYPE(T146),FALSE)</f>
        <v>0</v>
      </c>
      <c r="AO146" s="124" t="b">
        <f>IF(ISERROR(U146),ERROR.TYPE(#REF!)=ERROR.TYPE(U146),FALSE)</f>
        <v>0</v>
      </c>
      <c r="AP146" s="124">
        <f>IF('Member Info'!F143&gt;'GP1 April 25'!$U$1,1,0)</f>
        <v>0</v>
      </c>
      <c r="AQ146" s="124">
        <f t="shared" si="39"/>
        <v>0</v>
      </c>
      <c r="AR146" s="124">
        <f t="shared" si="40"/>
        <v>0</v>
      </c>
      <c r="AS146" s="124">
        <f t="shared" si="41"/>
        <v>1</v>
      </c>
    </row>
    <row r="147" spans="1:45" x14ac:dyDescent="0.25">
      <c r="A147" s="4">
        <v>116</v>
      </c>
      <c r="B147" s="164">
        <f>'Member Info'!D144</f>
        <v>0</v>
      </c>
      <c r="C147" s="164">
        <f>'Member Info'!E144</f>
        <v>0</v>
      </c>
      <c r="D147" s="164" t="str">
        <f>'Member Info'!G144</f>
        <v/>
      </c>
      <c r="E147" s="165">
        <f>'Member Info'!B144</f>
        <v>0</v>
      </c>
      <c r="F147" s="242"/>
      <c r="G147" s="166" t="str">
        <f>IF(E147=0,"",('Member Info'!K144+'Member Info'!L144))</f>
        <v/>
      </c>
      <c r="H147" s="419"/>
      <c r="I147" s="419"/>
      <c r="J147" s="26"/>
      <c r="K147" s="26"/>
      <c r="L147" s="384" t="str">
        <f>IF(E147=0,"",IF('Member Info'!F144&gt;$U$1,CONCATENATE("Joined with practice on ", TEXT('Member Info'!F144, "DD/MM/YYYY")),IF('Member Info'!N144&lt;&gt;"",IF('Member Info'!N144&lt;$T$1,CONCATENATE("Left Scheme on ", TEXT('Member Info'!N144, "DD/MM/YYYY")),IF(OR(G147="",G147=0),"Error Detected, No rate entered",IF(E147=0,"",IF(F147="","Error Detected, No Pensionable pay",IF(AS147=1,"No Part Time Status Entered",IF(AR147=1,"No Part Time Hours Entered",IF(ISERROR(AD147)," Unknown Values entered.",IF(V147+W147&lt;1,"Acceptable",IF(T147+U147=200, "No Contributions Entered", IF(M147="","Error Detected, Choose reason&gt;",IF(Z147="1",IF(V147=1,"Please Enter Deemed Pensionable Pay","Add Any Relevant Details Above"),"Please Give Details Above"))))))))))),IF(OR(G147="",G147=0),"Error Detected, No rate entered",IF(E147=0,"",IF(F147="","Error Detected, No Pensionable pay",IF(AS147=1,"No Part Time Status Entered",IF(AR147=1,"No Part Time Hours Entered",IF(ISERROR(AD147)," Unknown Values entered.",IF(V147+W147&lt;1,"Acceptable",IF(T147+U147=200, "No Contributions Entered", IF(M147="","Error Detected, Choose reason&gt;",IF(Z147="1",IF(V147=1,"Please Enter Deemed Pensionable Pay","Add relevant Details Above"),"Please give details Above")))))))))))))</f>
        <v/>
      </c>
      <c r="M147" s="260"/>
      <c r="N147" s="91"/>
      <c r="O147" s="91" t="str">
        <f t="shared" si="22"/>
        <v/>
      </c>
      <c r="P147" s="94">
        <f t="shared" si="23"/>
        <v>0</v>
      </c>
      <c r="Q147" s="94">
        <f t="shared" si="23"/>
        <v>0</v>
      </c>
      <c r="R147" s="218">
        <f>(ROUND((F147/100*'Member Info'!$W$2), 2))</f>
        <v>0</v>
      </c>
      <c r="S147" s="218" t="e">
        <f t="shared" si="24"/>
        <v>#VALUE!</v>
      </c>
      <c r="T147" s="218" t="str">
        <f t="shared" si="25"/>
        <v/>
      </c>
      <c r="U147" s="227" t="str">
        <f t="shared" si="26"/>
        <v/>
      </c>
      <c r="V147" s="228" t="str">
        <f t="shared" si="27"/>
        <v/>
      </c>
      <c r="W147" s="228" t="str">
        <f t="shared" si="28"/>
        <v/>
      </c>
      <c r="X147" s="222">
        <f t="shared" si="29"/>
        <v>0</v>
      </c>
      <c r="Y147" s="110">
        <f t="shared" si="30"/>
        <v>0</v>
      </c>
      <c r="Z147" s="235" t="str">
        <f t="shared" si="31"/>
        <v/>
      </c>
      <c r="AA147" s="240" t="b">
        <f t="shared" si="32"/>
        <v>0</v>
      </c>
      <c r="AB147" s="235">
        <f t="shared" si="33"/>
        <v>0</v>
      </c>
      <c r="AC147" s="235">
        <f>IF('Member Info'!N144="",1,"")</f>
        <v>1</v>
      </c>
      <c r="AD147" s="243" t="e">
        <f t="shared" si="34"/>
        <v>#VALUE!</v>
      </c>
      <c r="AE147" s="130" t="str">
        <f t="shared" si="21"/>
        <v/>
      </c>
      <c r="AF147" s="124">
        <f t="shared" si="35"/>
        <v>1</v>
      </c>
      <c r="AG147" s="124" t="str">
        <f>IF('Member Info'!N144&lt;&gt;"",IF(AND('Member Info'!N144&lt;=$U$1,'Member Info'!N144&gt;=$T$1),1,0),"")</f>
        <v/>
      </c>
      <c r="AI147" s="124" t="b">
        <f t="shared" si="36"/>
        <v>0</v>
      </c>
      <c r="AJ147" s="124">
        <f t="shared" si="37"/>
        <v>0</v>
      </c>
      <c r="AL147" s="124">
        <f t="shared" si="38"/>
        <v>0</v>
      </c>
      <c r="AM147" s="124">
        <f>IF('Member Info'!F144&gt;$T$1,1,0)</f>
        <v>0</v>
      </c>
      <c r="AN147" s="124" t="b">
        <f>IF(ISERROR(T147),ERROR.TYPE(#REF!)=ERROR.TYPE(T147),FALSE)</f>
        <v>0</v>
      </c>
      <c r="AO147" s="124" t="b">
        <f>IF(ISERROR(U147),ERROR.TYPE(#REF!)=ERROR.TYPE(U147),FALSE)</f>
        <v>0</v>
      </c>
      <c r="AP147" s="124">
        <f>IF('Member Info'!F144&gt;'GP1 April 25'!$U$1,1,0)</f>
        <v>0</v>
      </c>
      <c r="AQ147" s="124">
        <f t="shared" si="39"/>
        <v>0</v>
      </c>
      <c r="AR147" s="124">
        <f t="shared" si="40"/>
        <v>0</v>
      </c>
      <c r="AS147" s="124">
        <f t="shared" si="41"/>
        <v>1</v>
      </c>
    </row>
    <row r="148" spans="1:45" x14ac:dyDescent="0.25">
      <c r="A148" s="4">
        <v>117</v>
      </c>
      <c r="B148" s="164">
        <f>'Member Info'!D145</f>
        <v>0</v>
      </c>
      <c r="C148" s="164">
        <f>'Member Info'!E145</f>
        <v>0</v>
      </c>
      <c r="D148" s="164" t="str">
        <f>'Member Info'!G145</f>
        <v/>
      </c>
      <c r="E148" s="165">
        <f>'Member Info'!B145</f>
        <v>0</v>
      </c>
      <c r="F148" s="242"/>
      <c r="G148" s="166" t="str">
        <f>IF(E148=0,"",('Member Info'!K145+'Member Info'!L145))</f>
        <v/>
      </c>
      <c r="H148" s="419"/>
      <c r="I148" s="419"/>
      <c r="J148" s="26"/>
      <c r="K148" s="26"/>
      <c r="L148" s="384" t="str">
        <f>IF(E148=0,"",IF('Member Info'!F145&gt;$U$1,CONCATENATE("Joined with practice on ", TEXT('Member Info'!F145, "DD/MM/YYYY")),IF('Member Info'!N145&lt;&gt;"",IF('Member Info'!N145&lt;$T$1,CONCATENATE("Left Scheme on ", TEXT('Member Info'!N145, "DD/MM/YYYY")),IF(OR(G148="",G148=0),"Error Detected, No rate entered",IF(E148=0,"",IF(F148="","Error Detected, No Pensionable pay",IF(AS148=1,"No Part Time Status Entered",IF(AR148=1,"No Part Time Hours Entered",IF(ISERROR(AD148)," Unknown Values entered.",IF(V148+W148&lt;1,"Acceptable",IF(T148+U148=200, "No Contributions Entered", IF(M148="","Error Detected, Choose reason&gt;",IF(Z148="1",IF(V148=1,"Please Enter Deemed Pensionable Pay","Add Any Relevant Details Above"),"Please Give Details Above"))))))))))),IF(OR(G148="",G148=0),"Error Detected, No rate entered",IF(E148=0,"",IF(F148="","Error Detected, No Pensionable pay",IF(AS148=1,"No Part Time Status Entered",IF(AR148=1,"No Part Time Hours Entered",IF(ISERROR(AD148)," Unknown Values entered.",IF(V148+W148&lt;1,"Acceptable",IF(T148+U148=200, "No Contributions Entered", IF(M148="","Error Detected, Choose reason&gt;",IF(Z148="1",IF(V148=1,"Please Enter Deemed Pensionable Pay","Add relevant Details Above"),"Please give details Above")))))))))))))</f>
        <v/>
      </c>
      <c r="M148" s="260"/>
      <c r="N148" s="91"/>
      <c r="O148" s="91" t="str">
        <f t="shared" si="22"/>
        <v/>
      </c>
      <c r="P148" s="94">
        <f t="shared" si="23"/>
        <v>0</v>
      </c>
      <c r="Q148" s="94">
        <f t="shared" si="23"/>
        <v>0</v>
      </c>
      <c r="R148" s="218">
        <f>(ROUND((F148/100*'Member Info'!$W$2), 2))</f>
        <v>0</v>
      </c>
      <c r="S148" s="218" t="e">
        <f t="shared" si="24"/>
        <v>#VALUE!</v>
      </c>
      <c r="T148" s="218" t="str">
        <f t="shared" si="25"/>
        <v/>
      </c>
      <c r="U148" s="227" t="str">
        <f t="shared" si="26"/>
        <v/>
      </c>
      <c r="V148" s="228" t="str">
        <f t="shared" si="27"/>
        <v/>
      </c>
      <c r="W148" s="228" t="str">
        <f t="shared" si="28"/>
        <v/>
      </c>
      <c r="X148" s="222">
        <f t="shared" si="29"/>
        <v>0</v>
      </c>
      <c r="Y148" s="110">
        <f t="shared" si="30"/>
        <v>0</v>
      </c>
      <c r="Z148" s="235" t="str">
        <f t="shared" si="31"/>
        <v/>
      </c>
      <c r="AA148" s="240" t="b">
        <f t="shared" si="32"/>
        <v>0</v>
      </c>
      <c r="AB148" s="235">
        <f t="shared" si="33"/>
        <v>0</v>
      </c>
      <c r="AC148" s="235">
        <f>IF('Member Info'!N145="",1,"")</f>
        <v>1</v>
      </c>
      <c r="AD148" s="243" t="e">
        <f t="shared" si="34"/>
        <v>#VALUE!</v>
      </c>
      <c r="AE148" s="130" t="str">
        <f t="shared" si="21"/>
        <v/>
      </c>
      <c r="AF148" s="124">
        <f t="shared" si="35"/>
        <v>1</v>
      </c>
      <c r="AG148" s="124" t="str">
        <f>IF('Member Info'!N145&lt;&gt;"",IF(AND('Member Info'!N145&lt;=$U$1,'Member Info'!N145&gt;=$T$1),1,0),"")</f>
        <v/>
      </c>
      <c r="AI148" s="124" t="b">
        <f t="shared" si="36"/>
        <v>0</v>
      </c>
      <c r="AJ148" s="124">
        <f t="shared" si="37"/>
        <v>0</v>
      </c>
      <c r="AL148" s="124">
        <f t="shared" si="38"/>
        <v>0</v>
      </c>
      <c r="AM148" s="124">
        <f>IF('Member Info'!F145&gt;$T$1,1,0)</f>
        <v>0</v>
      </c>
      <c r="AN148" s="124" t="b">
        <f>IF(ISERROR(T148),ERROR.TYPE(#REF!)=ERROR.TYPE(T148),FALSE)</f>
        <v>0</v>
      </c>
      <c r="AO148" s="124" t="b">
        <f>IF(ISERROR(U148),ERROR.TYPE(#REF!)=ERROR.TYPE(U148),FALSE)</f>
        <v>0</v>
      </c>
      <c r="AP148" s="124">
        <f>IF('Member Info'!F145&gt;'GP1 April 25'!$U$1,1,0)</f>
        <v>0</v>
      </c>
      <c r="AQ148" s="124">
        <f t="shared" si="39"/>
        <v>0</v>
      </c>
      <c r="AR148" s="124">
        <f t="shared" si="40"/>
        <v>0</v>
      </c>
      <c r="AS148" s="124">
        <f t="shared" si="41"/>
        <v>1</v>
      </c>
    </row>
    <row r="149" spans="1:45" x14ac:dyDescent="0.25">
      <c r="A149" s="4">
        <v>118</v>
      </c>
      <c r="B149" s="164">
        <f>'Member Info'!D146</f>
        <v>0</v>
      </c>
      <c r="C149" s="164">
        <f>'Member Info'!E146</f>
        <v>0</v>
      </c>
      <c r="D149" s="164" t="str">
        <f>'Member Info'!G146</f>
        <v/>
      </c>
      <c r="E149" s="165">
        <f>'Member Info'!B146</f>
        <v>0</v>
      </c>
      <c r="F149" s="242"/>
      <c r="G149" s="166" t="str">
        <f>IF(E149=0,"",('Member Info'!K146+'Member Info'!L146))</f>
        <v/>
      </c>
      <c r="H149" s="419"/>
      <c r="I149" s="419"/>
      <c r="J149" s="26"/>
      <c r="K149" s="26"/>
      <c r="L149" s="384" t="str">
        <f>IF(E149=0,"",IF('Member Info'!F146&gt;$U$1,CONCATENATE("Joined with practice on ", TEXT('Member Info'!F146, "DD/MM/YYYY")),IF('Member Info'!N146&lt;&gt;"",IF('Member Info'!N146&lt;$T$1,CONCATENATE("Left Scheme on ", TEXT('Member Info'!N146, "DD/MM/YYYY")),IF(OR(G149="",G149=0),"Error Detected, No rate entered",IF(E149=0,"",IF(F149="","Error Detected, No Pensionable pay",IF(AS149=1,"No Part Time Status Entered",IF(AR149=1,"No Part Time Hours Entered",IF(ISERROR(AD149)," Unknown Values entered.",IF(V149+W149&lt;1,"Acceptable",IF(T149+U149=200, "No Contributions Entered", IF(M149="","Error Detected, Choose reason&gt;",IF(Z149="1",IF(V149=1,"Please Enter Deemed Pensionable Pay","Add Any Relevant Details Above"),"Please Give Details Above"))))))))))),IF(OR(G149="",G149=0),"Error Detected, No rate entered",IF(E149=0,"",IF(F149="","Error Detected, No Pensionable pay",IF(AS149=1,"No Part Time Status Entered",IF(AR149=1,"No Part Time Hours Entered",IF(ISERROR(AD149)," Unknown Values entered.",IF(V149+W149&lt;1,"Acceptable",IF(T149+U149=200, "No Contributions Entered", IF(M149="","Error Detected, Choose reason&gt;",IF(Z149="1",IF(V149=1,"Please Enter Deemed Pensionable Pay","Add relevant Details Above"),"Please give details Above")))))))))))))</f>
        <v/>
      </c>
      <c r="M149" s="260"/>
      <c r="N149" s="91"/>
      <c r="O149" s="91" t="str">
        <f t="shared" si="22"/>
        <v/>
      </c>
      <c r="P149" s="94">
        <f t="shared" si="23"/>
        <v>0</v>
      </c>
      <c r="Q149" s="94">
        <f t="shared" si="23"/>
        <v>0</v>
      </c>
      <c r="R149" s="218">
        <f>(ROUND((F149/100*'Member Info'!$W$2), 2))</f>
        <v>0</v>
      </c>
      <c r="S149" s="218" t="e">
        <f t="shared" si="24"/>
        <v>#VALUE!</v>
      </c>
      <c r="T149" s="218" t="str">
        <f t="shared" si="25"/>
        <v/>
      </c>
      <c r="U149" s="227" t="str">
        <f t="shared" si="26"/>
        <v/>
      </c>
      <c r="V149" s="228" t="str">
        <f t="shared" si="27"/>
        <v/>
      </c>
      <c r="W149" s="228" t="str">
        <f t="shared" si="28"/>
        <v/>
      </c>
      <c r="X149" s="222">
        <f t="shared" si="29"/>
        <v>0</v>
      </c>
      <c r="Y149" s="110">
        <f t="shared" si="30"/>
        <v>0</v>
      </c>
      <c r="Z149" s="235" t="str">
        <f t="shared" si="31"/>
        <v/>
      </c>
      <c r="AA149" s="240" t="b">
        <f t="shared" si="32"/>
        <v>0</v>
      </c>
      <c r="AB149" s="235">
        <f t="shared" si="33"/>
        <v>0</v>
      </c>
      <c r="AC149" s="235">
        <f>IF('Member Info'!N146="",1,"")</f>
        <v>1</v>
      </c>
      <c r="AD149" s="243" t="e">
        <f t="shared" si="34"/>
        <v>#VALUE!</v>
      </c>
      <c r="AE149" s="130" t="str">
        <f t="shared" si="21"/>
        <v/>
      </c>
      <c r="AF149" s="124">
        <f t="shared" si="35"/>
        <v>1</v>
      </c>
      <c r="AG149" s="124" t="str">
        <f>IF('Member Info'!N146&lt;&gt;"",IF(AND('Member Info'!N146&lt;=$U$1,'Member Info'!N146&gt;=$T$1),1,0),"")</f>
        <v/>
      </c>
      <c r="AI149" s="124" t="b">
        <f t="shared" si="36"/>
        <v>0</v>
      </c>
      <c r="AJ149" s="124">
        <f t="shared" si="37"/>
        <v>0</v>
      </c>
      <c r="AL149" s="124">
        <f t="shared" si="38"/>
        <v>0</v>
      </c>
      <c r="AM149" s="124">
        <f>IF('Member Info'!F146&gt;$T$1,1,0)</f>
        <v>0</v>
      </c>
      <c r="AN149" s="124" t="b">
        <f>IF(ISERROR(T149),ERROR.TYPE(#REF!)=ERROR.TYPE(T149),FALSE)</f>
        <v>0</v>
      </c>
      <c r="AO149" s="124" t="b">
        <f>IF(ISERROR(U149),ERROR.TYPE(#REF!)=ERROR.TYPE(U149),FALSE)</f>
        <v>0</v>
      </c>
      <c r="AP149" s="124">
        <f>IF('Member Info'!F146&gt;'GP1 April 25'!$U$1,1,0)</f>
        <v>0</v>
      </c>
      <c r="AQ149" s="124">
        <f t="shared" si="39"/>
        <v>0</v>
      </c>
      <c r="AR149" s="124">
        <f t="shared" si="40"/>
        <v>0</v>
      </c>
      <c r="AS149" s="124">
        <f t="shared" si="41"/>
        <v>1</v>
      </c>
    </row>
    <row r="150" spans="1:45" x14ac:dyDescent="0.25">
      <c r="A150" s="4">
        <v>119</v>
      </c>
      <c r="B150" s="164">
        <f>'Member Info'!D147</f>
        <v>0</v>
      </c>
      <c r="C150" s="164">
        <f>'Member Info'!E147</f>
        <v>0</v>
      </c>
      <c r="D150" s="164" t="str">
        <f>'Member Info'!G147</f>
        <v/>
      </c>
      <c r="E150" s="165">
        <f>'Member Info'!B147</f>
        <v>0</v>
      </c>
      <c r="F150" s="242"/>
      <c r="G150" s="166" t="str">
        <f>IF(E150=0,"",('Member Info'!K147+'Member Info'!L147))</f>
        <v/>
      </c>
      <c r="H150" s="419"/>
      <c r="I150" s="419"/>
      <c r="J150" s="26"/>
      <c r="K150" s="26"/>
      <c r="L150" s="384" t="str">
        <f>IF(E150=0,"",IF('Member Info'!F147&gt;$U$1,CONCATENATE("Joined with practice on ", TEXT('Member Info'!F147, "DD/MM/YYYY")),IF('Member Info'!N147&lt;&gt;"",IF('Member Info'!N147&lt;$T$1,CONCATENATE("Left Scheme on ", TEXT('Member Info'!N147, "DD/MM/YYYY")),IF(OR(G150="",G150=0),"Error Detected, No rate entered",IF(E150=0,"",IF(F150="","Error Detected, No Pensionable pay",IF(AS150=1,"No Part Time Status Entered",IF(AR150=1,"No Part Time Hours Entered",IF(ISERROR(AD150)," Unknown Values entered.",IF(V150+W150&lt;1,"Acceptable",IF(T150+U150=200, "No Contributions Entered", IF(M150="","Error Detected, Choose reason&gt;",IF(Z150="1",IF(V150=1,"Please Enter Deemed Pensionable Pay","Add Any Relevant Details Above"),"Please Give Details Above"))))))))))),IF(OR(G150="",G150=0),"Error Detected, No rate entered",IF(E150=0,"",IF(F150="","Error Detected, No Pensionable pay",IF(AS150=1,"No Part Time Status Entered",IF(AR150=1,"No Part Time Hours Entered",IF(ISERROR(AD150)," Unknown Values entered.",IF(V150+W150&lt;1,"Acceptable",IF(T150+U150=200, "No Contributions Entered", IF(M150="","Error Detected, Choose reason&gt;",IF(Z150="1",IF(V150=1,"Please Enter Deemed Pensionable Pay","Add relevant Details Above"),"Please give details Above")))))))))))))</f>
        <v/>
      </c>
      <c r="M150" s="260"/>
      <c r="N150" s="91"/>
      <c r="O150" s="91" t="str">
        <f t="shared" si="22"/>
        <v/>
      </c>
      <c r="P150" s="94">
        <f t="shared" si="23"/>
        <v>0</v>
      </c>
      <c r="Q150" s="94">
        <f t="shared" si="23"/>
        <v>0</v>
      </c>
      <c r="R150" s="218">
        <f>(ROUND((F150/100*'Member Info'!$W$2), 2))</f>
        <v>0</v>
      </c>
      <c r="S150" s="218" t="e">
        <f t="shared" si="24"/>
        <v>#VALUE!</v>
      </c>
      <c r="T150" s="218" t="str">
        <f t="shared" si="25"/>
        <v/>
      </c>
      <c r="U150" s="227" t="str">
        <f t="shared" si="26"/>
        <v/>
      </c>
      <c r="V150" s="228" t="str">
        <f t="shared" si="27"/>
        <v/>
      </c>
      <c r="W150" s="228" t="str">
        <f t="shared" si="28"/>
        <v/>
      </c>
      <c r="X150" s="222">
        <f t="shared" si="29"/>
        <v>0</v>
      </c>
      <c r="Y150" s="110">
        <f t="shared" si="30"/>
        <v>0</v>
      </c>
      <c r="Z150" s="235" t="str">
        <f t="shared" si="31"/>
        <v/>
      </c>
      <c r="AA150" s="240" t="b">
        <f t="shared" si="32"/>
        <v>0</v>
      </c>
      <c r="AB150" s="235">
        <f t="shared" si="33"/>
        <v>0</v>
      </c>
      <c r="AC150" s="235">
        <f>IF('Member Info'!N147="",1,"")</f>
        <v>1</v>
      </c>
      <c r="AD150" s="243" t="e">
        <f t="shared" si="34"/>
        <v>#VALUE!</v>
      </c>
      <c r="AE150" s="130" t="str">
        <f t="shared" si="21"/>
        <v/>
      </c>
      <c r="AF150" s="124">
        <f t="shared" si="35"/>
        <v>1</v>
      </c>
      <c r="AG150" s="124" t="str">
        <f>IF('Member Info'!N147&lt;&gt;"",IF(AND('Member Info'!N147&lt;=$U$1,'Member Info'!N147&gt;=$T$1),1,0),"")</f>
        <v/>
      </c>
      <c r="AI150" s="124" t="b">
        <f t="shared" si="36"/>
        <v>0</v>
      </c>
      <c r="AJ150" s="124">
        <f t="shared" si="37"/>
        <v>0</v>
      </c>
      <c r="AL150" s="124">
        <f t="shared" si="38"/>
        <v>0</v>
      </c>
      <c r="AM150" s="124">
        <f>IF('Member Info'!F147&gt;$T$1,1,0)</f>
        <v>0</v>
      </c>
      <c r="AN150" s="124" t="b">
        <f>IF(ISERROR(T150),ERROR.TYPE(#REF!)=ERROR.TYPE(T150),FALSE)</f>
        <v>0</v>
      </c>
      <c r="AO150" s="124" t="b">
        <f>IF(ISERROR(U150),ERROR.TYPE(#REF!)=ERROR.TYPE(U150),FALSE)</f>
        <v>0</v>
      </c>
      <c r="AP150" s="124">
        <f>IF('Member Info'!F147&gt;'GP1 April 25'!$U$1,1,0)</f>
        <v>0</v>
      </c>
      <c r="AQ150" s="124">
        <f t="shared" si="39"/>
        <v>0</v>
      </c>
      <c r="AR150" s="124">
        <f t="shared" si="40"/>
        <v>0</v>
      </c>
      <c r="AS150" s="124">
        <f t="shared" si="41"/>
        <v>1</v>
      </c>
    </row>
    <row r="151" spans="1:45" x14ac:dyDescent="0.25">
      <c r="A151" s="4">
        <v>120</v>
      </c>
      <c r="B151" s="164">
        <f>'Member Info'!D148</f>
        <v>0</v>
      </c>
      <c r="C151" s="164">
        <f>'Member Info'!E148</f>
        <v>0</v>
      </c>
      <c r="D151" s="164" t="str">
        <f>'Member Info'!G148</f>
        <v/>
      </c>
      <c r="E151" s="165">
        <f>'Member Info'!B148</f>
        <v>0</v>
      </c>
      <c r="F151" s="242"/>
      <c r="G151" s="166" t="str">
        <f>IF(E151=0,"",('Member Info'!K148+'Member Info'!L148))</f>
        <v/>
      </c>
      <c r="H151" s="419"/>
      <c r="I151" s="419"/>
      <c r="J151" s="26"/>
      <c r="K151" s="26"/>
      <c r="L151" s="384" t="str">
        <f>IF(E151=0,"",IF('Member Info'!F148&gt;$U$1,CONCATENATE("Joined with practice on ", TEXT('Member Info'!F148, "DD/MM/YYYY")),IF('Member Info'!N148&lt;&gt;"",IF('Member Info'!N148&lt;$T$1,CONCATENATE("Left Scheme on ", TEXT('Member Info'!N148, "DD/MM/YYYY")),IF(OR(G151="",G151=0),"Error Detected, No rate entered",IF(E151=0,"",IF(F151="","Error Detected, No Pensionable pay",IF(AS151=1,"No Part Time Status Entered",IF(AR151=1,"No Part Time Hours Entered",IF(ISERROR(AD151)," Unknown Values entered.",IF(V151+W151&lt;1,"Acceptable",IF(T151+U151=200, "No Contributions Entered", IF(M151="","Error Detected, Choose reason&gt;",IF(Z151="1",IF(V151=1,"Please Enter Deemed Pensionable Pay","Add Any Relevant Details Above"),"Please Give Details Above"))))))))))),IF(OR(G151="",G151=0),"Error Detected, No rate entered",IF(E151=0,"",IF(F151="","Error Detected, No Pensionable pay",IF(AS151=1,"No Part Time Status Entered",IF(AR151=1,"No Part Time Hours Entered",IF(ISERROR(AD151)," Unknown Values entered.",IF(V151+W151&lt;1,"Acceptable",IF(T151+U151=200, "No Contributions Entered", IF(M151="","Error Detected, Choose reason&gt;",IF(Z151="1",IF(V151=1,"Please Enter Deemed Pensionable Pay","Add relevant Details Above"),"Please give details Above")))))))))))))</f>
        <v/>
      </c>
      <c r="M151" s="260"/>
      <c r="N151" s="91"/>
      <c r="O151" s="91" t="str">
        <f t="shared" si="22"/>
        <v/>
      </c>
      <c r="P151" s="94">
        <f t="shared" si="23"/>
        <v>0</v>
      </c>
      <c r="Q151" s="94">
        <f t="shared" si="23"/>
        <v>0</v>
      </c>
      <c r="R151" s="218">
        <f>(ROUND((F151/100*'Member Info'!$W$2), 2))</f>
        <v>0</v>
      </c>
      <c r="S151" s="218" t="e">
        <f t="shared" si="24"/>
        <v>#VALUE!</v>
      </c>
      <c r="T151" s="218" t="str">
        <f t="shared" si="25"/>
        <v/>
      </c>
      <c r="U151" s="227" t="str">
        <f t="shared" si="26"/>
        <v/>
      </c>
      <c r="V151" s="228" t="str">
        <f t="shared" si="27"/>
        <v/>
      </c>
      <c r="W151" s="228" t="str">
        <f t="shared" si="28"/>
        <v/>
      </c>
      <c r="X151" s="222">
        <f t="shared" si="29"/>
        <v>0</v>
      </c>
      <c r="Y151" s="110">
        <f t="shared" si="30"/>
        <v>0</v>
      </c>
      <c r="Z151" s="235" t="str">
        <f t="shared" si="31"/>
        <v/>
      </c>
      <c r="AA151" s="240" t="b">
        <f t="shared" si="32"/>
        <v>0</v>
      </c>
      <c r="AB151" s="235">
        <f t="shared" si="33"/>
        <v>0</v>
      </c>
      <c r="AC151" s="235">
        <f>IF('Member Info'!N148="",1,"")</f>
        <v>1</v>
      </c>
      <c r="AD151" s="243" t="e">
        <f t="shared" si="34"/>
        <v>#VALUE!</v>
      </c>
      <c r="AE151" s="130" t="str">
        <f t="shared" si="21"/>
        <v/>
      </c>
      <c r="AF151" s="124">
        <f t="shared" si="35"/>
        <v>1</v>
      </c>
      <c r="AG151" s="124" t="str">
        <f>IF('Member Info'!N148&lt;&gt;"",IF(AND('Member Info'!N148&lt;=$U$1,'Member Info'!N148&gt;=$T$1),1,0),"")</f>
        <v/>
      </c>
      <c r="AI151" s="124" t="b">
        <f t="shared" si="36"/>
        <v>0</v>
      </c>
      <c r="AJ151" s="124">
        <f t="shared" si="37"/>
        <v>0</v>
      </c>
      <c r="AL151" s="124">
        <f t="shared" si="38"/>
        <v>0</v>
      </c>
      <c r="AM151" s="124">
        <f>IF('Member Info'!F148&gt;$T$1,1,0)</f>
        <v>0</v>
      </c>
      <c r="AN151" s="124" t="b">
        <f>IF(ISERROR(T151),ERROR.TYPE(#REF!)=ERROR.TYPE(T151),FALSE)</f>
        <v>0</v>
      </c>
      <c r="AO151" s="124" t="b">
        <f>IF(ISERROR(U151),ERROR.TYPE(#REF!)=ERROR.TYPE(U151),FALSE)</f>
        <v>0</v>
      </c>
      <c r="AP151" s="124">
        <f>IF('Member Info'!F148&gt;'GP1 April 25'!$U$1,1,0)</f>
        <v>0</v>
      </c>
      <c r="AQ151" s="124">
        <f t="shared" si="39"/>
        <v>0</v>
      </c>
      <c r="AR151" s="124">
        <f t="shared" si="40"/>
        <v>0</v>
      </c>
      <c r="AS151" s="124">
        <f t="shared" si="41"/>
        <v>1</v>
      </c>
    </row>
    <row r="152" spans="1:45" x14ac:dyDescent="0.25">
      <c r="A152" s="4">
        <v>121</v>
      </c>
      <c r="B152" s="164">
        <f>'Member Info'!D149</f>
        <v>0</v>
      </c>
      <c r="C152" s="164">
        <f>'Member Info'!E149</f>
        <v>0</v>
      </c>
      <c r="D152" s="164" t="str">
        <f>'Member Info'!G149</f>
        <v/>
      </c>
      <c r="E152" s="165">
        <f>'Member Info'!B149</f>
        <v>0</v>
      </c>
      <c r="F152" s="242"/>
      <c r="G152" s="166" t="str">
        <f>IF(E152=0,"",('Member Info'!K149+'Member Info'!L149))</f>
        <v/>
      </c>
      <c r="H152" s="419"/>
      <c r="I152" s="419"/>
      <c r="J152" s="26"/>
      <c r="K152" s="26"/>
      <c r="L152" s="384" t="str">
        <f>IF(E152=0,"",IF('Member Info'!F149&gt;$U$1,CONCATENATE("Joined with practice on ", TEXT('Member Info'!F149, "DD/MM/YYYY")),IF('Member Info'!N149&lt;&gt;"",IF('Member Info'!N149&lt;$T$1,CONCATENATE("Left Scheme on ", TEXT('Member Info'!N149, "DD/MM/YYYY")),IF(OR(G152="",G152=0),"Error Detected, No rate entered",IF(E152=0,"",IF(F152="","Error Detected, No Pensionable pay",IF(AS152=1,"No Part Time Status Entered",IF(AR152=1,"No Part Time Hours Entered",IF(ISERROR(AD152)," Unknown Values entered.",IF(V152+W152&lt;1,"Acceptable",IF(T152+U152=200, "No Contributions Entered", IF(M152="","Error Detected, Choose reason&gt;",IF(Z152="1",IF(V152=1,"Please Enter Deemed Pensionable Pay","Add Any Relevant Details Above"),"Please Give Details Above"))))))))))),IF(OR(G152="",G152=0),"Error Detected, No rate entered",IF(E152=0,"",IF(F152="","Error Detected, No Pensionable pay",IF(AS152=1,"No Part Time Status Entered",IF(AR152=1,"No Part Time Hours Entered",IF(ISERROR(AD152)," Unknown Values entered.",IF(V152+W152&lt;1,"Acceptable",IF(T152+U152=200, "No Contributions Entered", IF(M152="","Error Detected, Choose reason&gt;",IF(Z152="1",IF(V152=1,"Please Enter Deemed Pensionable Pay","Add relevant Details Above"),"Please give details Above")))))))))))))</f>
        <v/>
      </c>
      <c r="M152" s="260"/>
      <c r="N152" s="91"/>
      <c r="O152" s="91" t="str">
        <f t="shared" si="22"/>
        <v/>
      </c>
      <c r="P152" s="94">
        <f t="shared" si="23"/>
        <v>0</v>
      </c>
      <c r="Q152" s="94">
        <f t="shared" si="23"/>
        <v>0</v>
      </c>
      <c r="R152" s="218">
        <f>(ROUND((F152/100*'Member Info'!$W$2), 2))</f>
        <v>0</v>
      </c>
      <c r="S152" s="218" t="e">
        <f t="shared" si="24"/>
        <v>#VALUE!</v>
      </c>
      <c r="T152" s="218" t="str">
        <f t="shared" si="25"/>
        <v/>
      </c>
      <c r="U152" s="227" t="str">
        <f t="shared" si="26"/>
        <v/>
      </c>
      <c r="V152" s="228" t="str">
        <f t="shared" si="27"/>
        <v/>
      </c>
      <c r="W152" s="228" t="str">
        <f t="shared" si="28"/>
        <v/>
      </c>
      <c r="X152" s="222">
        <f t="shared" si="29"/>
        <v>0</v>
      </c>
      <c r="Y152" s="110">
        <f t="shared" si="30"/>
        <v>0</v>
      </c>
      <c r="Z152" s="235" t="str">
        <f t="shared" si="31"/>
        <v/>
      </c>
      <c r="AA152" s="240" t="b">
        <f t="shared" si="32"/>
        <v>0</v>
      </c>
      <c r="AB152" s="235">
        <f t="shared" si="33"/>
        <v>0</v>
      </c>
      <c r="AC152" s="235">
        <f>IF('Member Info'!N149="",1,"")</f>
        <v>1</v>
      </c>
      <c r="AD152" s="243" t="e">
        <f t="shared" si="34"/>
        <v>#VALUE!</v>
      </c>
      <c r="AE152" s="130" t="str">
        <f t="shared" si="21"/>
        <v/>
      </c>
      <c r="AF152" s="124">
        <f t="shared" si="35"/>
        <v>1</v>
      </c>
      <c r="AG152" s="124" t="str">
        <f>IF('Member Info'!N149&lt;&gt;"",IF(AND('Member Info'!N149&lt;=$U$1,'Member Info'!N149&gt;=$T$1),1,0),"")</f>
        <v/>
      </c>
      <c r="AI152" s="124" t="b">
        <f t="shared" si="36"/>
        <v>0</v>
      </c>
      <c r="AJ152" s="124">
        <f t="shared" si="37"/>
        <v>0</v>
      </c>
      <c r="AL152" s="124">
        <f t="shared" si="38"/>
        <v>0</v>
      </c>
      <c r="AM152" s="124">
        <f>IF('Member Info'!F149&gt;$T$1,1,0)</f>
        <v>0</v>
      </c>
      <c r="AN152" s="124" t="b">
        <f>IF(ISERROR(T152),ERROR.TYPE(#REF!)=ERROR.TYPE(T152),FALSE)</f>
        <v>0</v>
      </c>
      <c r="AO152" s="124" t="b">
        <f>IF(ISERROR(U152),ERROR.TYPE(#REF!)=ERROR.TYPE(U152),FALSE)</f>
        <v>0</v>
      </c>
      <c r="AP152" s="124">
        <f>IF('Member Info'!F149&gt;'GP1 April 25'!$U$1,1,0)</f>
        <v>0</v>
      </c>
      <c r="AQ152" s="124">
        <f t="shared" si="39"/>
        <v>0</v>
      </c>
      <c r="AR152" s="124">
        <f t="shared" si="40"/>
        <v>0</v>
      </c>
      <c r="AS152" s="124">
        <f t="shared" si="41"/>
        <v>1</v>
      </c>
    </row>
    <row r="153" spans="1:45" x14ac:dyDescent="0.25">
      <c r="A153" s="4">
        <v>122</v>
      </c>
      <c r="B153" s="164">
        <f>'Member Info'!D150</f>
        <v>0</v>
      </c>
      <c r="C153" s="164">
        <f>'Member Info'!E150</f>
        <v>0</v>
      </c>
      <c r="D153" s="164" t="str">
        <f>'Member Info'!G150</f>
        <v/>
      </c>
      <c r="E153" s="165">
        <f>'Member Info'!B150</f>
        <v>0</v>
      </c>
      <c r="F153" s="242"/>
      <c r="G153" s="166" t="str">
        <f>IF(E153=0,"",('Member Info'!K150+'Member Info'!L150))</f>
        <v/>
      </c>
      <c r="H153" s="419"/>
      <c r="I153" s="419"/>
      <c r="J153" s="26"/>
      <c r="K153" s="26"/>
      <c r="L153" s="384" t="str">
        <f>IF(E153=0,"",IF('Member Info'!F150&gt;$U$1,CONCATENATE("Joined with practice on ", TEXT('Member Info'!F150, "DD/MM/YYYY")),IF('Member Info'!N150&lt;&gt;"",IF('Member Info'!N150&lt;$T$1,CONCATENATE("Left Scheme on ", TEXT('Member Info'!N150, "DD/MM/YYYY")),IF(OR(G153="",G153=0),"Error Detected, No rate entered",IF(E153=0,"",IF(F153="","Error Detected, No Pensionable pay",IF(AS153=1,"No Part Time Status Entered",IF(AR153=1,"No Part Time Hours Entered",IF(ISERROR(AD153)," Unknown Values entered.",IF(V153+W153&lt;1,"Acceptable",IF(T153+U153=200, "No Contributions Entered", IF(M153="","Error Detected, Choose reason&gt;",IF(Z153="1",IF(V153=1,"Please Enter Deemed Pensionable Pay","Add Any Relevant Details Above"),"Please Give Details Above"))))))))))),IF(OR(G153="",G153=0),"Error Detected, No rate entered",IF(E153=0,"",IF(F153="","Error Detected, No Pensionable pay",IF(AS153=1,"No Part Time Status Entered",IF(AR153=1,"No Part Time Hours Entered",IF(ISERROR(AD153)," Unknown Values entered.",IF(V153+W153&lt;1,"Acceptable",IF(T153+U153=200, "No Contributions Entered", IF(M153="","Error Detected, Choose reason&gt;",IF(Z153="1",IF(V153=1,"Please Enter Deemed Pensionable Pay","Add relevant Details Above"),"Please give details Above")))))))))))))</f>
        <v/>
      </c>
      <c r="M153" s="260"/>
      <c r="N153" s="91"/>
      <c r="O153" s="91" t="str">
        <f t="shared" si="22"/>
        <v/>
      </c>
      <c r="P153" s="94">
        <f t="shared" si="23"/>
        <v>0</v>
      </c>
      <c r="Q153" s="94">
        <f t="shared" si="23"/>
        <v>0</v>
      </c>
      <c r="R153" s="218">
        <f>(ROUND((F153/100*'Member Info'!$W$2), 2))</f>
        <v>0</v>
      </c>
      <c r="S153" s="218" t="e">
        <f t="shared" si="24"/>
        <v>#VALUE!</v>
      </c>
      <c r="T153" s="218" t="str">
        <f t="shared" si="25"/>
        <v/>
      </c>
      <c r="U153" s="227" t="str">
        <f t="shared" si="26"/>
        <v/>
      </c>
      <c r="V153" s="228" t="str">
        <f t="shared" si="27"/>
        <v/>
      </c>
      <c r="W153" s="228" t="str">
        <f t="shared" si="28"/>
        <v/>
      </c>
      <c r="X153" s="222">
        <f t="shared" si="29"/>
        <v>0</v>
      </c>
      <c r="Y153" s="110">
        <f t="shared" si="30"/>
        <v>0</v>
      </c>
      <c r="Z153" s="235" t="str">
        <f t="shared" si="31"/>
        <v/>
      </c>
      <c r="AA153" s="240" t="b">
        <f t="shared" si="32"/>
        <v>0</v>
      </c>
      <c r="AB153" s="235">
        <f t="shared" si="33"/>
        <v>0</v>
      </c>
      <c r="AC153" s="235">
        <f>IF('Member Info'!N150="",1,"")</f>
        <v>1</v>
      </c>
      <c r="AD153" s="243" t="e">
        <f t="shared" si="34"/>
        <v>#VALUE!</v>
      </c>
      <c r="AE153" s="130" t="str">
        <f t="shared" si="21"/>
        <v/>
      </c>
      <c r="AF153" s="124">
        <f t="shared" si="35"/>
        <v>1</v>
      </c>
      <c r="AG153" s="124" t="str">
        <f>IF('Member Info'!N150&lt;&gt;"",IF(AND('Member Info'!N150&lt;=$U$1,'Member Info'!N150&gt;=$T$1),1,0),"")</f>
        <v/>
      </c>
      <c r="AI153" s="124" t="b">
        <f t="shared" si="36"/>
        <v>0</v>
      </c>
      <c r="AJ153" s="124">
        <f t="shared" si="37"/>
        <v>0</v>
      </c>
      <c r="AL153" s="124">
        <f t="shared" si="38"/>
        <v>0</v>
      </c>
      <c r="AM153" s="124">
        <f>IF('Member Info'!F150&gt;$T$1,1,0)</f>
        <v>0</v>
      </c>
      <c r="AN153" s="124" t="b">
        <f>IF(ISERROR(T153),ERROR.TYPE(#REF!)=ERROR.TYPE(T153),FALSE)</f>
        <v>0</v>
      </c>
      <c r="AO153" s="124" t="b">
        <f>IF(ISERROR(U153),ERROR.TYPE(#REF!)=ERROR.TYPE(U153),FALSE)</f>
        <v>0</v>
      </c>
      <c r="AP153" s="124">
        <f>IF('Member Info'!F150&gt;'GP1 April 25'!$U$1,1,0)</f>
        <v>0</v>
      </c>
      <c r="AQ153" s="124">
        <f t="shared" si="39"/>
        <v>0</v>
      </c>
      <c r="AR153" s="124">
        <f t="shared" si="40"/>
        <v>0</v>
      </c>
      <c r="AS153" s="124">
        <f t="shared" si="41"/>
        <v>1</v>
      </c>
    </row>
    <row r="154" spans="1:45" x14ac:dyDescent="0.25">
      <c r="A154" s="4">
        <v>123</v>
      </c>
      <c r="B154" s="164">
        <f>'Member Info'!D151</f>
        <v>0</v>
      </c>
      <c r="C154" s="164">
        <f>'Member Info'!E151</f>
        <v>0</v>
      </c>
      <c r="D154" s="164" t="str">
        <f>'Member Info'!G151</f>
        <v/>
      </c>
      <c r="E154" s="165">
        <f>'Member Info'!B151</f>
        <v>0</v>
      </c>
      <c r="F154" s="242"/>
      <c r="G154" s="166" t="str">
        <f>IF(E154=0,"",('Member Info'!K151+'Member Info'!L151))</f>
        <v/>
      </c>
      <c r="H154" s="419"/>
      <c r="I154" s="419"/>
      <c r="J154" s="26"/>
      <c r="K154" s="26"/>
      <c r="L154" s="384" t="str">
        <f>IF(E154=0,"",IF('Member Info'!F151&gt;$U$1,CONCATENATE("Joined with practice on ", TEXT('Member Info'!F151, "DD/MM/YYYY")),IF('Member Info'!N151&lt;&gt;"",IF('Member Info'!N151&lt;$T$1,CONCATENATE("Left Scheme on ", TEXT('Member Info'!N151, "DD/MM/YYYY")),IF(OR(G154="",G154=0),"Error Detected, No rate entered",IF(E154=0,"",IF(F154="","Error Detected, No Pensionable pay",IF(AS154=1,"No Part Time Status Entered",IF(AR154=1,"No Part Time Hours Entered",IF(ISERROR(AD154)," Unknown Values entered.",IF(V154+W154&lt;1,"Acceptable",IF(T154+U154=200, "No Contributions Entered", IF(M154="","Error Detected, Choose reason&gt;",IF(Z154="1",IF(V154=1,"Please Enter Deemed Pensionable Pay","Add Any Relevant Details Above"),"Please Give Details Above"))))))))))),IF(OR(G154="",G154=0),"Error Detected, No rate entered",IF(E154=0,"",IF(F154="","Error Detected, No Pensionable pay",IF(AS154=1,"No Part Time Status Entered",IF(AR154=1,"No Part Time Hours Entered",IF(ISERROR(AD154)," Unknown Values entered.",IF(V154+W154&lt;1,"Acceptable",IF(T154+U154=200, "No Contributions Entered", IF(M154="","Error Detected, Choose reason&gt;",IF(Z154="1",IF(V154=1,"Please Enter Deemed Pensionable Pay","Add relevant Details Above"),"Please give details Above")))))))))))))</f>
        <v/>
      </c>
      <c r="M154" s="260"/>
      <c r="N154" s="91"/>
      <c r="O154" s="91" t="str">
        <f t="shared" si="22"/>
        <v/>
      </c>
      <c r="P154" s="94">
        <f t="shared" si="23"/>
        <v>0</v>
      </c>
      <c r="Q154" s="94">
        <f t="shared" si="23"/>
        <v>0</v>
      </c>
      <c r="R154" s="218">
        <f>(ROUND((F154/100*'Member Info'!$W$2), 2))</f>
        <v>0</v>
      </c>
      <c r="S154" s="218" t="e">
        <f t="shared" si="24"/>
        <v>#VALUE!</v>
      </c>
      <c r="T154" s="218" t="str">
        <f t="shared" si="25"/>
        <v/>
      </c>
      <c r="U154" s="227" t="str">
        <f t="shared" si="26"/>
        <v/>
      </c>
      <c r="V154" s="228" t="str">
        <f t="shared" si="27"/>
        <v/>
      </c>
      <c r="W154" s="228" t="str">
        <f t="shared" si="28"/>
        <v/>
      </c>
      <c r="X154" s="222">
        <f t="shared" si="29"/>
        <v>0</v>
      </c>
      <c r="Y154" s="110">
        <f t="shared" si="30"/>
        <v>0</v>
      </c>
      <c r="Z154" s="235" t="str">
        <f t="shared" si="31"/>
        <v/>
      </c>
      <c r="AA154" s="240" t="b">
        <f t="shared" si="32"/>
        <v>0</v>
      </c>
      <c r="AB154" s="235">
        <f t="shared" si="33"/>
        <v>0</v>
      </c>
      <c r="AC154" s="235">
        <f>IF('Member Info'!N151="",1,"")</f>
        <v>1</v>
      </c>
      <c r="AD154" s="243" t="e">
        <f t="shared" si="34"/>
        <v>#VALUE!</v>
      </c>
      <c r="AE154" s="130" t="str">
        <f t="shared" si="21"/>
        <v/>
      </c>
      <c r="AF154" s="124">
        <f t="shared" si="35"/>
        <v>1</v>
      </c>
      <c r="AG154" s="124" t="str">
        <f>IF('Member Info'!N151&lt;&gt;"",IF(AND('Member Info'!N151&lt;=$U$1,'Member Info'!N151&gt;=$T$1),1,0),"")</f>
        <v/>
      </c>
      <c r="AI154" s="124" t="b">
        <f t="shared" si="36"/>
        <v>0</v>
      </c>
      <c r="AJ154" s="124">
        <f t="shared" si="37"/>
        <v>0</v>
      </c>
      <c r="AL154" s="124">
        <f t="shared" si="38"/>
        <v>0</v>
      </c>
      <c r="AM154" s="124">
        <f>IF('Member Info'!F151&gt;$T$1,1,0)</f>
        <v>0</v>
      </c>
      <c r="AN154" s="124" t="b">
        <f>IF(ISERROR(T154),ERROR.TYPE(#REF!)=ERROR.TYPE(T154),FALSE)</f>
        <v>0</v>
      </c>
      <c r="AO154" s="124" t="b">
        <f>IF(ISERROR(U154),ERROR.TYPE(#REF!)=ERROR.TYPE(U154),FALSE)</f>
        <v>0</v>
      </c>
      <c r="AP154" s="124">
        <f>IF('Member Info'!F151&gt;'GP1 April 25'!$U$1,1,0)</f>
        <v>0</v>
      </c>
      <c r="AQ154" s="124">
        <f t="shared" si="39"/>
        <v>0</v>
      </c>
      <c r="AR154" s="124">
        <f t="shared" si="40"/>
        <v>0</v>
      </c>
      <c r="AS154" s="124">
        <f t="shared" si="41"/>
        <v>1</v>
      </c>
    </row>
    <row r="155" spans="1:45" x14ac:dyDescent="0.25">
      <c r="A155" s="4">
        <v>124</v>
      </c>
      <c r="B155" s="164">
        <f>'Member Info'!D152</f>
        <v>0</v>
      </c>
      <c r="C155" s="164">
        <f>'Member Info'!E152</f>
        <v>0</v>
      </c>
      <c r="D155" s="164" t="str">
        <f>'Member Info'!G152</f>
        <v/>
      </c>
      <c r="E155" s="165">
        <f>'Member Info'!B152</f>
        <v>0</v>
      </c>
      <c r="F155" s="242"/>
      <c r="G155" s="166" t="str">
        <f>IF(E155=0,"",('Member Info'!K152+'Member Info'!L152))</f>
        <v/>
      </c>
      <c r="H155" s="419"/>
      <c r="I155" s="419"/>
      <c r="J155" s="26"/>
      <c r="K155" s="26"/>
      <c r="L155" s="384" t="str">
        <f>IF(E155=0,"",IF('Member Info'!F152&gt;$U$1,CONCATENATE("Joined with practice on ", TEXT('Member Info'!F152, "DD/MM/YYYY")),IF('Member Info'!N152&lt;&gt;"",IF('Member Info'!N152&lt;$T$1,CONCATENATE("Left Scheme on ", TEXT('Member Info'!N152, "DD/MM/YYYY")),IF(OR(G155="",G155=0),"Error Detected, No rate entered",IF(E155=0,"",IF(F155="","Error Detected, No Pensionable pay",IF(AS155=1,"No Part Time Status Entered",IF(AR155=1,"No Part Time Hours Entered",IF(ISERROR(AD155)," Unknown Values entered.",IF(V155+W155&lt;1,"Acceptable",IF(T155+U155=200, "No Contributions Entered", IF(M155="","Error Detected, Choose reason&gt;",IF(Z155="1",IF(V155=1,"Please Enter Deemed Pensionable Pay","Add Any Relevant Details Above"),"Please Give Details Above"))))))))))),IF(OR(G155="",G155=0),"Error Detected, No rate entered",IF(E155=0,"",IF(F155="","Error Detected, No Pensionable pay",IF(AS155=1,"No Part Time Status Entered",IF(AR155=1,"No Part Time Hours Entered",IF(ISERROR(AD155)," Unknown Values entered.",IF(V155+W155&lt;1,"Acceptable",IF(T155+U155=200, "No Contributions Entered", IF(M155="","Error Detected, Choose reason&gt;",IF(Z155="1",IF(V155=1,"Please Enter Deemed Pensionable Pay","Add relevant Details Above"),"Please give details Above")))))))))))))</f>
        <v/>
      </c>
      <c r="M155" s="260"/>
      <c r="N155" s="91"/>
      <c r="O155" s="91" t="str">
        <f t="shared" si="22"/>
        <v/>
      </c>
      <c r="P155" s="94">
        <f t="shared" si="23"/>
        <v>0</v>
      </c>
      <c r="Q155" s="94">
        <f t="shared" si="23"/>
        <v>0</v>
      </c>
      <c r="R155" s="218">
        <f>(ROUND((F155/100*'Member Info'!$W$2), 2))</f>
        <v>0</v>
      </c>
      <c r="S155" s="218" t="e">
        <f t="shared" si="24"/>
        <v>#VALUE!</v>
      </c>
      <c r="T155" s="218" t="str">
        <f t="shared" si="25"/>
        <v/>
      </c>
      <c r="U155" s="227" t="str">
        <f t="shared" si="26"/>
        <v/>
      </c>
      <c r="V155" s="228" t="str">
        <f t="shared" si="27"/>
        <v/>
      </c>
      <c r="W155" s="228" t="str">
        <f t="shared" si="28"/>
        <v/>
      </c>
      <c r="X155" s="222">
        <f t="shared" si="29"/>
        <v>0</v>
      </c>
      <c r="Y155" s="110">
        <f t="shared" si="30"/>
        <v>0</v>
      </c>
      <c r="Z155" s="235" t="str">
        <f t="shared" si="31"/>
        <v/>
      </c>
      <c r="AA155" s="240" t="b">
        <f t="shared" si="32"/>
        <v>0</v>
      </c>
      <c r="AB155" s="235">
        <f t="shared" si="33"/>
        <v>0</v>
      </c>
      <c r="AC155" s="235">
        <f>IF('Member Info'!N152="",1,"")</f>
        <v>1</v>
      </c>
      <c r="AD155" s="243" t="e">
        <f t="shared" si="34"/>
        <v>#VALUE!</v>
      </c>
      <c r="AE155" s="130" t="str">
        <f t="shared" si="21"/>
        <v/>
      </c>
      <c r="AF155" s="124">
        <f t="shared" si="35"/>
        <v>1</v>
      </c>
      <c r="AG155" s="124" t="str">
        <f>IF('Member Info'!N152&lt;&gt;"",IF(AND('Member Info'!N152&lt;=$U$1,'Member Info'!N152&gt;=$T$1),1,0),"")</f>
        <v/>
      </c>
      <c r="AI155" s="124" t="b">
        <f t="shared" si="36"/>
        <v>0</v>
      </c>
      <c r="AJ155" s="124">
        <f t="shared" si="37"/>
        <v>0</v>
      </c>
      <c r="AL155" s="124">
        <f t="shared" si="38"/>
        <v>0</v>
      </c>
      <c r="AM155" s="124">
        <f>IF('Member Info'!F152&gt;$T$1,1,0)</f>
        <v>0</v>
      </c>
      <c r="AN155" s="124" t="b">
        <f>IF(ISERROR(T155),ERROR.TYPE(#REF!)=ERROR.TYPE(T155),FALSE)</f>
        <v>0</v>
      </c>
      <c r="AO155" s="124" t="b">
        <f>IF(ISERROR(U155),ERROR.TYPE(#REF!)=ERROR.TYPE(U155),FALSE)</f>
        <v>0</v>
      </c>
      <c r="AP155" s="124">
        <f>IF('Member Info'!F152&gt;'GP1 April 25'!$U$1,1,0)</f>
        <v>0</v>
      </c>
      <c r="AQ155" s="124">
        <f t="shared" si="39"/>
        <v>0</v>
      </c>
      <c r="AR155" s="124">
        <f t="shared" si="40"/>
        <v>0</v>
      </c>
      <c r="AS155" s="124">
        <f t="shared" si="41"/>
        <v>1</v>
      </c>
    </row>
    <row r="156" spans="1:45" x14ac:dyDescent="0.25">
      <c r="A156" s="4">
        <v>125</v>
      </c>
      <c r="B156" s="164">
        <f>'Member Info'!D153</f>
        <v>0</v>
      </c>
      <c r="C156" s="164">
        <f>'Member Info'!E153</f>
        <v>0</v>
      </c>
      <c r="D156" s="164" t="str">
        <f>'Member Info'!G153</f>
        <v/>
      </c>
      <c r="E156" s="165">
        <f>'Member Info'!B153</f>
        <v>0</v>
      </c>
      <c r="F156" s="242"/>
      <c r="G156" s="166" t="str">
        <f>IF(E156=0,"",('Member Info'!K153+'Member Info'!L153))</f>
        <v/>
      </c>
      <c r="H156" s="419"/>
      <c r="I156" s="419"/>
      <c r="J156" s="26"/>
      <c r="K156" s="26"/>
      <c r="L156" s="384" t="str">
        <f>IF(E156=0,"",IF('Member Info'!F153&gt;$U$1,CONCATENATE("Joined with practice on ", TEXT('Member Info'!F153, "DD/MM/YYYY")),IF('Member Info'!N153&lt;&gt;"",IF('Member Info'!N153&lt;$T$1,CONCATENATE("Left Scheme on ", TEXT('Member Info'!N153, "DD/MM/YYYY")),IF(OR(G156="",G156=0),"Error Detected, No rate entered",IF(E156=0,"",IF(F156="","Error Detected, No Pensionable pay",IF(AS156=1,"No Part Time Status Entered",IF(AR156=1,"No Part Time Hours Entered",IF(ISERROR(AD156)," Unknown Values entered.",IF(V156+W156&lt;1,"Acceptable",IF(T156+U156=200, "No Contributions Entered", IF(M156="","Error Detected, Choose reason&gt;",IF(Z156="1",IF(V156=1,"Please Enter Deemed Pensionable Pay","Add Any Relevant Details Above"),"Please Give Details Above"))))))))))),IF(OR(G156="",G156=0),"Error Detected, No rate entered",IF(E156=0,"",IF(F156="","Error Detected, No Pensionable pay",IF(AS156=1,"No Part Time Status Entered",IF(AR156=1,"No Part Time Hours Entered",IF(ISERROR(AD156)," Unknown Values entered.",IF(V156+W156&lt;1,"Acceptable",IF(T156+U156=200, "No Contributions Entered", IF(M156="","Error Detected, Choose reason&gt;",IF(Z156="1",IF(V156=1,"Please Enter Deemed Pensionable Pay","Add relevant Details Above"),"Please give details Above")))))))))))))</f>
        <v/>
      </c>
      <c r="M156" s="260"/>
      <c r="N156" s="91"/>
      <c r="O156" s="91" t="str">
        <f t="shared" si="22"/>
        <v/>
      </c>
      <c r="P156" s="94">
        <f t="shared" si="23"/>
        <v>0</v>
      </c>
      <c r="Q156" s="94">
        <f t="shared" si="23"/>
        <v>0</v>
      </c>
      <c r="R156" s="218">
        <f>(ROUND((F156/100*'Member Info'!$W$2), 2))</f>
        <v>0</v>
      </c>
      <c r="S156" s="218" t="e">
        <f t="shared" si="24"/>
        <v>#VALUE!</v>
      </c>
      <c r="T156" s="218" t="str">
        <f t="shared" si="25"/>
        <v/>
      </c>
      <c r="U156" s="227" t="str">
        <f t="shared" si="26"/>
        <v/>
      </c>
      <c r="V156" s="228" t="str">
        <f t="shared" si="27"/>
        <v/>
      </c>
      <c r="W156" s="228" t="str">
        <f t="shared" si="28"/>
        <v/>
      </c>
      <c r="X156" s="222">
        <f t="shared" si="29"/>
        <v>0</v>
      </c>
      <c r="Y156" s="110">
        <f t="shared" si="30"/>
        <v>0</v>
      </c>
      <c r="Z156" s="235" t="str">
        <f t="shared" si="31"/>
        <v/>
      </c>
      <c r="AA156" s="240" t="b">
        <f t="shared" si="32"/>
        <v>0</v>
      </c>
      <c r="AB156" s="235">
        <f t="shared" si="33"/>
        <v>0</v>
      </c>
      <c r="AC156" s="235">
        <f>IF('Member Info'!N153="",1,"")</f>
        <v>1</v>
      </c>
      <c r="AD156" s="243" t="e">
        <f t="shared" si="34"/>
        <v>#VALUE!</v>
      </c>
      <c r="AE156" s="130" t="str">
        <f t="shared" si="21"/>
        <v/>
      </c>
      <c r="AF156" s="124">
        <f t="shared" si="35"/>
        <v>1</v>
      </c>
      <c r="AG156" s="124" t="str">
        <f>IF('Member Info'!N153&lt;&gt;"",IF(AND('Member Info'!N153&lt;=$U$1,'Member Info'!N153&gt;=$T$1),1,0),"")</f>
        <v/>
      </c>
      <c r="AI156" s="124" t="b">
        <f t="shared" si="36"/>
        <v>0</v>
      </c>
      <c r="AJ156" s="124">
        <f t="shared" si="37"/>
        <v>0</v>
      </c>
      <c r="AL156" s="124">
        <f t="shared" si="38"/>
        <v>0</v>
      </c>
      <c r="AM156" s="124">
        <f>IF('Member Info'!F153&gt;$T$1,1,0)</f>
        <v>0</v>
      </c>
      <c r="AN156" s="124" t="b">
        <f>IF(ISERROR(T156),ERROR.TYPE(#REF!)=ERROR.TYPE(T156),FALSE)</f>
        <v>0</v>
      </c>
      <c r="AO156" s="124" t="b">
        <f>IF(ISERROR(U156),ERROR.TYPE(#REF!)=ERROR.TYPE(U156),FALSE)</f>
        <v>0</v>
      </c>
      <c r="AP156" s="124">
        <f>IF('Member Info'!F153&gt;'GP1 April 25'!$U$1,1,0)</f>
        <v>0</v>
      </c>
      <c r="AQ156" s="124">
        <f t="shared" si="39"/>
        <v>0</v>
      </c>
      <c r="AR156" s="124">
        <f t="shared" si="40"/>
        <v>0</v>
      </c>
      <c r="AS156" s="124">
        <f t="shared" si="41"/>
        <v>1</v>
      </c>
    </row>
    <row r="157" spans="1:45" x14ac:dyDescent="0.25">
      <c r="A157" s="4">
        <v>126</v>
      </c>
      <c r="B157" s="164">
        <f>'Member Info'!D154</f>
        <v>0</v>
      </c>
      <c r="C157" s="164">
        <f>'Member Info'!E154</f>
        <v>0</v>
      </c>
      <c r="D157" s="164" t="str">
        <f>'Member Info'!G154</f>
        <v/>
      </c>
      <c r="E157" s="165">
        <f>'Member Info'!B154</f>
        <v>0</v>
      </c>
      <c r="F157" s="242"/>
      <c r="G157" s="166" t="str">
        <f>IF(E157=0,"",('Member Info'!K154+'Member Info'!L154))</f>
        <v/>
      </c>
      <c r="H157" s="419"/>
      <c r="I157" s="419"/>
      <c r="J157" s="26"/>
      <c r="K157" s="26"/>
      <c r="L157" s="384" t="str">
        <f>IF(E157=0,"",IF('Member Info'!F154&gt;$U$1,CONCATENATE("Joined with practice on ", TEXT('Member Info'!F154, "DD/MM/YYYY")),IF('Member Info'!N154&lt;&gt;"",IF('Member Info'!N154&lt;$T$1,CONCATENATE("Left Scheme on ", TEXT('Member Info'!N154, "DD/MM/YYYY")),IF(OR(G157="",G157=0),"Error Detected, No rate entered",IF(E157=0,"",IF(F157="","Error Detected, No Pensionable pay",IF(AS157=1,"No Part Time Status Entered",IF(AR157=1,"No Part Time Hours Entered",IF(ISERROR(AD157)," Unknown Values entered.",IF(V157+W157&lt;1,"Acceptable",IF(T157+U157=200, "No Contributions Entered", IF(M157="","Error Detected, Choose reason&gt;",IF(Z157="1",IF(V157=1,"Please Enter Deemed Pensionable Pay","Add Any Relevant Details Above"),"Please Give Details Above"))))))))))),IF(OR(G157="",G157=0),"Error Detected, No rate entered",IF(E157=0,"",IF(F157="","Error Detected, No Pensionable pay",IF(AS157=1,"No Part Time Status Entered",IF(AR157=1,"No Part Time Hours Entered",IF(ISERROR(AD157)," Unknown Values entered.",IF(V157+W157&lt;1,"Acceptable",IF(T157+U157=200, "No Contributions Entered", IF(M157="","Error Detected, Choose reason&gt;",IF(Z157="1",IF(V157=1,"Please Enter Deemed Pensionable Pay","Add relevant Details Above"),"Please give details Above")))))))))))))</f>
        <v/>
      </c>
      <c r="M157" s="260"/>
      <c r="N157" s="91"/>
      <c r="O157" s="91" t="str">
        <f t="shared" si="22"/>
        <v/>
      </c>
      <c r="P157" s="94">
        <f t="shared" si="23"/>
        <v>0</v>
      </c>
      <c r="Q157" s="94">
        <f t="shared" si="23"/>
        <v>0</v>
      </c>
      <c r="R157" s="218">
        <f>(ROUND((F157/100*'Member Info'!$W$2), 2))</f>
        <v>0</v>
      </c>
      <c r="S157" s="218" t="e">
        <f t="shared" si="24"/>
        <v>#VALUE!</v>
      </c>
      <c r="T157" s="218" t="str">
        <f t="shared" si="25"/>
        <v/>
      </c>
      <c r="U157" s="227" t="str">
        <f t="shared" si="26"/>
        <v/>
      </c>
      <c r="V157" s="228" t="str">
        <f t="shared" si="27"/>
        <v/>
      </c>
      <c r="W157" s="228" t="str">
        <f t="shared" si="28"/>
        <v/>
      </c>
      <c r="X157" s="222">
        <f t="shared" si="29"/>
        <v>0</v>
      </c>
      <c r="Y157" s="110">
        <f t="shared" si="30"/>
        <v>0</v>
      </c>
      <c r="Z157" s="235" t="str">
        <f t="shared" si="31"/>
        <v/>
      </c>
      <c r="AA157" s="240" t="b">
        <f t="shared" si="32"/>
        <v>0</v>
      </c>
      <c r="AB157" s="235">
        <f t="shared" si="33"/>
        <v>0</v>
      </c>
      <c r="AC157" s="235">
        <f>IF('Member Info'!N154="",1,"")</f>
        <v>1</v>
      </c>
      <c r="AD157" s="243" t="e">
        <f t="shared" si="34"/>
        <v>#VALUE!</v>
      </c>
      <c r="AE157" s="130" t="str">
        <f t="shared" si="21"/>
        <v/>
      </c>
      <c r="AF157" s="124">
        <f t="shared" si="35"/>
        <v>1</v>
      </c>
      <c r="AG157" s="124" t="str">
        <f>IF('Member Info'!N154&lt;&gt;"",IF(AND('Member Info'!N154&lt;=$U$1,'Member Info'!N154&gt;=$T$1),1,0),"")</f>
        <v/>
      </c>
      <c r="AI157" s="124" t="b">
        <f t="shared" si="36"/>
        <v>0</v>
      </c>
      <c r="AJ157" s="124">
        <f t="shared" si="37"/>
        <v>0</v>
      </c>
      <c r="AL157" s="124">
        <f t="shared" si="38"/>
        <v>0</v>
      </c>
      <c r="AM157" s="124">
        <f>IF('Member Info'!F154&gt;$T$1,1,0)</f>
        <v>0</v>
      </c>
      <c r="AN157" s="124" t="b">
        <f>IF(ISERROR(T157),ERROR.TYPE(#REF!)=ERROR.TYPE(T157),FALSE)</f>
        <v>0</v>
      </c>
      <c r="AO157" s="124" t="b">
        <f>IF(ISERROR(U157),ERROR.TYPE(#REF!)=ERROR.TYPE(U157),FALSE)</f>
        <v>0</v>
      </c>
      <c r="AP157" s="124">
        <f>IF('Member Info'!F154&gt;'GP1 April 25'!$U$1,1,0)</f>
        <v>0</v>
      </c>
      <c r="AQ157" s="124">
        <f t="shared" si="39"/>
        <v>0</v>
      </c>
      <c r="AR157" s="124">
        <f t="shared" si="40"/>
        <v>0</v>
      </c>
      <c r="AS157" s="124">
        <f t="shared" si="41"/>
        <v>1</v>
      </c>
    </row>
    <row r="158" spans="1:45" x14ac:dyDescent="0.25">
      <c r="A158" s="4">
        <v>127</v>
      </c>
      <c r="B158" s="164">
        <f>'Member Info'!D155</f>
        <v>0</v>
      </c>
      <c r="C158" s="164">
        <f>'Member Info'!E155</f>
        <v>0</v>
      </c>
      <c r="D158" s="164" t="str">
        <f>'Member Info'!G155</f>
        <v/>
      </c>
      <c r="E158" s="165">
        <f>'Member Info'!B155</f>
        <v>0</v>
      </c>
      <c r="F158" s="242"/>
      <c r="G158" s="166" t="str">
        <f>IF(E158=0,"",('Member Info'!K155+'Member Info'!L155))</f>
        <v/>
      </c>
      <c r="H158" s="419"/>
      <c r="I158" s="419"/>
      <c r="J158" s="26"/>
      <c r="K158" s="26"/>
      <c r="L158" s="384" t="str">
        <f>IF(E158=0,"",IF('Member Info'!F155&gt;$U$1,CONCATENATE("Joined with practice on ", TEXT('Member Info'!F155, "DD/MM/YYYY")),IF('Member Info'!N155&lt;&gt;"",IF('Member Info'!N155&lt;$T$1,CONCATENATE("Left Scheme on ", TEXT('Member Info'!N155, "DD/MM/YYYY")),IF(OR(G158="",G158=0),"Error Detected, No rate entered",IF(E158=0,"",IF(F158="","Error Detected, No Pensionable pay",IF(AS158=1,"No Part Time Status Entered",IF(AR158=1,"No Part Time Hours Entered",IF(ISERROR(AD158)," Unknown Values entered.",IF(V158+W158&lt;1,"Acceptable",IF(T158+U158=200, "No Contributions Entered", IF(M158="","Error Detected, Choose reason&gt;",IF(Z158="1",IF(V158=1,"Please Enter Deemed Pensionable Pay","Add Any Relevant Details Above"),"Please Give Details Above"))))))))))),IF(OR(G158="",G158=0),"Error Detected, No rate entered",IF(E158=0,"",IF(F158="","Error Detected, No Pensionable pay",IF(AS158=1,"No Part Time Status Entered",IF(AR158=1,"No Part Time Hours Entered",IF(ISERROR(AD158)," Unknown Values entered.",IF(V158+W158&lt;1,"Acceptable",IF(T158+U158=200, "No Contributions Entered", IF(M158="","Error Detected, Choose reason&gt;",IF(Z158="1",IF(V158=1,"Please Enter Deemed Pensionable Pay","Add relevant Details Above"),"Please give details Above")))))))))))))</f>
        <v/>
      </c>
      <c r="M158" s="260"/>
      <c r="N158" s="91"/>
      <c r="O158" s="91" t="str">
        <f t="shared" si="22"/>
        <v/>
      </c>
      <c r="P158" s="94">
        <f t="shared" si="23"/>
        <v>0</v>
      </c>
      <c r="Q158" s="94">
        <f t="shared" si="23"/>
        <v>0</v>
      </c>
      <c r="R158" s="218">
        <f>(ROUND((F158/100*'Member Info'!$W$2), 2))</f>
        <v>0</v>
      </c>
      <c r="S158" s="218" t="e">
        <f t="shared" si="24"/>
        <v>#VALUE!</v>
      </c>
      <c r="T158" s="218" t="str">
        <f t="shared" si="25"/>
        <v/>
      </c>
      <c r="U158" s="227" t="str">
        <f t="shared" si="26"/>
        <v/>
      </c>
      <c r="V158" s="228" t="str">
        <f t="shared" si="27"/>
        <v/>
      </c>
      <c r="W158" s="228" t="str">
        <f t="shared" si="28"/>
        <v/>
      </c>
      <c r="X158" s="222">
        <f t="shared" si="29"/>
        <v>0</v>
      </c>
      <c r="Y158" s="110">
        <f t="shared" si="30"/>
        <v>0</v>
      </c>
      <c r="Z158" s="235" t="str">
        <f t="shared" si="31"/>
        <v/>
      </c>
      <c r="AA158" s="240" t="b">
        <f t="shared" si="32"/>
        <v>0</v>
      </c>
      <c r="AB158" s="235">
        <f t="shared" si="33"/>
        <v>0</v>
      </c>
      <c r="AC158" s="235">
        <f>IF('Member Info'!N155="",1,"")</f>
        <v>1</v>
      </c>
      <c r="AD158" s="243" t="e">
        <f t="shared" si="34"/>
        <v>#VALUE!</v>
      </c>
      <c r="AE158" s="130" t="str">
        <f t="shared" si="21"/>
        <v/>
      </c>
      <c r="AF158" s="124">
        <f t="shared" si="35"/>
        <v>1</v>
      </c>
      <c r="AG158" s="124" t="str">
        <f>IF('Member Info'!N155&lt;&gt;"",IF(AND('Member Info'!N155&lt;=$U$1,'Member Info'!N155&gt;=$T$1),1,0),"")</f>
        <v/>
      </c>
      <c r="AI158" s="124" t="b">
        <f t="shared" si="36"/>
        <v>0</v>
      </c>
      <c r="AJ158" s="124">
        <f t="shared" si="37"/>
        <v>0</v>
      </c>
      <c r="AL158" s="124">
        <f t="shared" si="38"/>
        <v>0</v>
      </c>
      <c r="AM158" s="124">
        <f>IF('Member Info'!F155&gt;$T$1,1,0)</f>
        <v>0</v>
      </c>
      <c r="AN158" s="124" t="b">
        <f>IF(ISERROR(T158),ERROR.TYPE(#REF!)=ERROR.TYPE(T158),FALSE)</f>
        <v>0</v>
      </c>
      <c r="AO158" s="124" t="b">
        <f>IF(ISERROR(U158),ERROR.TYPE(#REF!)=ERROR.TYPE(U158),FALSE)</f>
        <v>0</v>
      </c>
      <c r="AP158" s="124">
        <f>IF('Member Info'!F155&gt;'GP1 April 25'!$U$1,1,0)</f>
        <v>0</v>
      </c>
      <c r="AQ158" s="124">
        <f t="shared" si="39"/>
        <v>0</v>
      </c>
      <c r="AR158" s="124">
        <f t="shared" si="40"/>
        <v>0</v>
      </c>
      <c r="AS158" s="124">
        <f t="shared" si="41"/>
        <v>1</v>
      </c>
    </row>
    <row r="159" spans="1:45" x14ac:dyDescent="0.25">
      <c r="A159" s="4">
        <v>128</v>
      </c>
      <c r="B159" s="164">
        <f>'Member Info'!D156</f>
        <v>0</v>
      </c>
      <c r="C159" s="164">
        <f>'Member Info'!E156</f>
        <v>0</v>
      </c>
      <c r="D159" s="164" t="str">
        <f>'Member Info'!G156</f>
        <v/>
      </c>
      <c r="E159" s="165">
        <f>'Member Info'!B156</f>
        <v>0</v>
      </c>
      <c r="F159" s="242"/>
      <c r="G159" s="166" t="str">
        <f>IF(E159=0,"",('Member Info'!K156+'Member Info'!L156))</f>
        <v/>
      </c>
      <c r="H159" s="419"/>
      <c r="I159" s="419"/>
      <c r="J159" s="26"/>
      <c r="K159" s="26"/>
      <c r="L159" s="384" t="str">
        <f>IF(E159=0,"",IF('Member Info'!F156&gt;$U$1,CONCATENATE("Joined with practice on ", TEXT('Member Info'!F156, "DD/MM/YYYY")),IF('Member Info'!N156&lt;&gt;"",IF('Member Info'!N156&lt;$T$1,CONCATENATE("Left Scheme on ", TEXT('Member Info'!N156, "DD/MM/YYYY")),IF(OR(G159="",G159=0),"Error Detected, No rate entered",IF(E159=0,"",IF(F159="","Error Detected, No Pensionable pay",IF(AS159=1,"No Part Time Status Entered",IF(AR159=1,"No Part Time Hours Entered",IF(ISERROR(AD159)," Unknown Values entered.",IF(V159+W159&lt;1,"Acceptable",IF(T159+U159=200, "No Contributions Entered", IF(M159="","Error Detected, Choose reason&gt;",IF(Z159="1",IF(V159=1,"Please Enter Deemed Pensionable Pay","Add Any Relevant Details Above"),"Please Give Details Above"))))))))))),IF(OR(G159="",G159=0),"Error Detected, No rate entered",IF(E159=0,"",IF(F159="","Error Detected, No Pensionable pay",IF(AS159=1,"No Part Time Status Entered",IF(AR159=1,"No Part Time Hours Entered",IF(ISERROR(AD159)," Unknown Values entered.",IF(V159+W159&lt;1,"Acceptable",IF(T159+U159=200, "No Contributions Entered", IF(M159="","Error Detected, Choose reason&gt;",IF(Z159="1",IF(V159=1,"Please Enter Deemed Pensionable Pay","Add relevant Details Above"),"Please give details Above")))))))))))))</f>
        <v/>
      </c>
      <c r="M159" s="260"/>
      <c r="N159" s="91"/>
      <c r="O159" s="91" t="str">
        <f t="shared" si="22"/>
        <v/>
      </c>
      <c r="P159" s="94">
        <f t="shared" si="23"/>
        <v>0</v>
      </c>
      <c r="Q159" s="94">
        <f t="shared" si="23"/>
        <v>0</v>
      </c>
      <c r="R159" s="218">
        <f>(ROUND((F159/100*'Member Info'!$W$2), 2))</f>
        <v>0</v>
      </c>
      <c r="S159" s="218" t="e">
        <f t="shared" si="24"/>
        <v>#VALUE!</v>
      </c>
      <c r="T159" s="218" t="str">
        <f t="shared" si="25"/>
        <v/>
      </c>
      <c r="U159" s="227" t="str">
        <f t="shared" si="26"/>
        <v/>
      </c>
      <c r="V159" s="228" t="str">
        <f t="shared" si="27"/>
        <v/>
      </c>
      <c r="W159" s="228" t="str">
        <f t="shared" si="28"/>
        <v/>
      </c>
      <c r="X159" s="222">
        <f t="shared" si="29"/>
        <v>0</v>
      </c>
      <c r="Y159" s="110">
        <f t="shared" si="30"/>
        <v>0</v>
      </c>
      <c r="Z159" s="235" t="str">
        <f t="shared" si="31"/>
        <v/>
      </c>
      <c r="AA159" s="240" t="b">
        <f t="shared" si="32"/>
        <v>0</v>
      </c>
      <c r="AB159" s="235">
        <f t="shared" si="33"/>
        <v>0</v>
      </c>
      <c r="AC159" s="235">
        <f>IF('Member Info'!N156="",1,"")</f>
        <v>1</v>
      </c>
      <c r="AD159" s="243" t="e">
        <f t="shared" si="34"/>
        <v>#VALUE!</v>
      </c>
      <c r="AE159" s="130" t="str">
        <f t="shared" si="21"/>
        <v/>
      </c>
      <c r="AF159" s="124">
        <f t="shared" si="35"/>
        <v>1</v>
      </c>
      <c r="AG159" s="124" t="str">
        <f>IF('Member Info'!N156&lt;&gt;"",IF(AND('Member Info'!N156&lt;=$U$1,'Member Info'!N156&gt;=$T$1),1,0),"")</f>
        <v/>
      </c>
      <c r="AI159" s="124" t="b">
        <f t="shared" si="36"/>
        <v>0</v>
      </c>
      <c r="AJ159" s="124">
        <f t="shared" si="37"/>
        <v>0</v>
      </c>
      <c r="AL159" s="124">
        <f t="shared" si="38"/>
        <v>0</v>
      </c>
      <c r="AM159" s="124">
        <f>IF('Member Info'!F156&gt;$T$1,1,0)</f>
        <v>0</v>
      </c>
      <c r="AN159" s="124" t="b">
        <f>IF(ISERROR(T159),ERROR.TYPE(#REF!)=ERROR.TYPE(T159),FALSE)</f>
        <v>0</v>
      </c>
      <c r="AO159" s="124" t="b">
        <f>IF(ISERROR(U159),ERROR.TYPE(#REF!)=ERROR.TYPE(U159),FALSE)</f>
        <v>0</v>
      </c>
      <c r="AP159" s="124">
        <f>IF('Member Info'!F156&gt;'GP1 April 25'!$U$1,1,0)</f>
        <v>0</v>
      </c>
      <c r="AQ159" s="124">
        <f t="shared" si="39"/>
        <v>0</v>
      </c>
      <c r="AR159" s="124">
        <f t="shared" si="40"/>
        <v>0</v>
      </c>
      <c r="AS159" s="124">
        <f t="shared" si="41"/>
        <v>1</v>
      </c>
    </row>
    <row r="160" spans="1:45" x14ac:dyDescent="0.25">
      <c r="A160" s="4">
        <v>129</v>
      </c>
      <c r="B160" s="164">
        <f>'Member Info'!D157</f>
        <v>0</v>
      </c>
      <c r="C160" s="164">
        <f>'Member Info'!E157</f>
        <v>0</v>
      </c>
      <c r="D160" s="164" t="str">
        <f>'Member Info'!G157</f>
        <v/>
      </c>
      <c r="E160" s="165">
        <f>'Member Info'!B157</f>
        <v>0</v>
      </c>
      <c r="F160" s="242"/>
      <c r="G160" s="166" t="str">
        <f>IF(E160=0,"",('Member Info'!K157+'Member Info'!L157))</f>
        <v/>
      </c>
      <c r="H160" s="419"/>
      <c r="I160" s="419"/>
      <c r="J160" s="26"/>
      <c r="K160" s="26"/>
      <c r="L160" s="384" t="str">
        <f>IF(E160=0,"",IF('Member Info'!F157&gt;$U$1,CONCATENATE("Joined with practice on ", TEXT('Member Info'!F157, "DD/MM/YYYY")),IF('Member Info'!N157&lt;&gt;"",IF('Member Info'!N157&lt;$T$1,CONCATENATE("Left Scheme on ", TEXT('Member Info'!N157, "DD/MM/YYYY")),IF(OR(G160="",G160=0),"Error Detected, No rate entered",IF(E160=0,"",IF(F160="","Error Detected, No Pensionable pay",IF(AS160=1,"No Part Time Status Entered",IF(AR160=1,"No Part Time Hours Entered",IF(ISERROR(AD160)," Unknown Values entered.",IF(V160+W160&lt;1,"Acceptable",IF(T160+U160=200, "No Contributions Entered", IF(M160="","Error Detected, Choose reason&gt;",IF(Z160="1",IF(V160=1,"Please Enter Deemed Pensionable Pay","Add Any Relevant Details Above"),"Please Give Details Above"))))))))))),IF(OR(G160="",G160=0),"Error Detected, No rate entered",IF(E160=0,"",IF(F160="","Error Detected, No Pensionable pay",IF(AS160=1,"No Part Time Status Entered",IF(AR160=1,"No Part Time Hours Entered",IF(ISERROR(AD160)," Unknown Values entered.",IF(V160+W160&lt;1,"Acceptable",IF(T160+U160=200, "No Contributions Entered", IF(M160="","Error Detected, Choose reason&gt;",IF(Z160="1",IF(V160=1,"Please Enter Deemed Pensionable Pay","Add relevant Details Above"),"Please give details Above")))))))))))))</f>
        <v/>
      </c>
      <c r="M160" s="260"/>
      <c r="N160" s="91"/>
      <c r="O160" s="91" t="str">
        <f t="shared" si="22"/>
        <v/>
      </c>
      <c r="P160" s="94">
        <f t="shared" si="23"/>
        <v>0</v>
      </c>
      <c r="Q160" s="94">
        <f t="shared" si="23"/>
        <v>0</v>
      </c>
      <c r="R160" s="218">
        <f>(ROUND((F160/100*'Member Info'!$W$2), 2))</f>
        <v>0</v>
      </c>
      <c r="S160" s="218" t="e">
        <f t="shared" si="24"/>
        <v>#VALUE!</v>
      </c>
      <c r="T160" s="218" t="str">
        <f t="shared" si="25"/>
        <v/>
      </c>
      <c r="U160" s="227" t="str">
        <f t="shared" si="26"/>
        <v/>
      </c>
      <c r="V160" s="228" t="str">
        <f t="shared" si="27"/>
        <v/>
      </c>
      <c r="W160" s="228" t="str">
        <f t="shared" si="28"/>
        <v/>
      </c>
      <c r="X160" s="222">
        <f t="shared" si="29"/>
        <v>0</v>
      </c>
      <c r="Y160" s="110">
        <f t="shared" si="30"/>
        <v>0</v>
      </c>
      <c r="Z160" s="235" t="str">
        <f t="shared" si="31"/>
        <v/>
      </c>
      <c r="AA160" s="240" t="b">
        <f t="shared" si="32"/>
        <v>0</v>
      </c>
      <c r="AB160" s="235">
        <f t="shared" si="33"/>
        <v>0</v>
      </c>
      <c r="AC160" s="235">
        <f>IF('Member Info'!N157="",1,"")</f>
        <v>1</v>
      </c>
      <c r="AD160" s="243" t="e">
        <f t="shared" si="34"/>
        <v>#VALUE!</v>
      </c>
      <c r="AE160" s="130" t="str">
        <f t="shared" ref="AE160:AE181" si="42">IF(AP160=1,"",IF(Y160=1,"",IF(AG160=1,"",IF(E160=0,"",IF(AB160=1,"",IF(L160="acceptable","",IF(T160+U160="0","",T160+U160)))))))</f>
        <v/>
      </c>
      <c r="AF160" s="124">
        <f t="shared" si="35"/>
        <v>1</v>
      </c>
      <c r="AG160" s="124" t="str">
        <f>IF('Member Info'!N157&lt;&gt;"",IF(AND('Member Info'!N157&lt;=$U$1,'Member Info'!N157&gt;=$T$1),1,0),"")</f>
        <v/>
      </c>
      <c r="AI160" s="124" t="b">
        <f t="shared" si="36"/>
        <v>0</v>
      </c>
      <c r="AJ160" s="124">
        <f t="shared" si="37"/>
        <v>0</v>
      </c>
      <c r="AL160" s="124">
        <f t="shared" si="38"/>
        <v>0</v>
      </c>
      <c r="AM160" s="124">
        <f>IF('Member Info'!F157&gt;$T$1,1,0)</f>
        <v>0</v>
      </c>
      <c r="AN160" s="124" t="b">
        <f>IF(ISERROR(T160),ERROR.TYPE(#REF!)=ERROR.TYPE(T160),FALSE)</f>
        <v>0</v>
      </c>
      <c r="AO160" s="124" t="b">
        <f>IF(ISERROR(U160),ERROR.TYPE(#REF!)=ERROR.TYPE(U160),FALSE)</f>
        <v>0</v>
      </c>
      <c r="AP160" s="124">
        <f>IF('Member Info'!F157&gt;'GP1 April 25'!$U$1,1,0)</f>
        <v>0</v>
      </c>
      <c r="AQ160" s="124">
        <f t="shared" si="39"/>
        <v>0</v>
      </c>
      <c r="AR160" s="124">
        <f t="shared" si="40"/>
        <v>0</v>
      </c>
      <c r="AS160" s="124">
        <f t="shared" si="41"/>
        <v>1</v>
      </c>
    </row>
    <row r="161" spans="1:45" x14ac:dyDescent="0.25">
      <c r="A161" s="4">
        <v>130</v>
      </c>
      <c r="B161" s="164">
        <f>'Member Info'!D158</f>
        <v>0</v>
      </c>
      <c r="C161" s="164">
        <f>'Member Info'!E158</f>
        <v>0</v>
      </c>
      <c r="D161" s="164" t="str">
        <f>'Member Info'!G158</f>
        <v/>
      </c>
      <c r="E161" s="165">
        <f>'Member Info'!B158</f>
        <v>0</v>
      </c>
      <c r="F161" s="242"/>
      <c r="G161" s="166" t="str">
        <f>IF(E161=0,"",('Member Info'!K158+'Member Info'!L158))</f>
        <v/>
      </c>
      <c r="H161" s="419"/>
      <c r="I161" s="419"/>
      <c r="J161" s="26"/>
      <c r="K161" s="26"/>
      <c r="L161" s="384" t="str">
        <f>IF(E161=0,"",IF('Member Info'!F158&gt;$U$1,CONCATENATE("Joined with practice on ", TEXT('Member Info'!F158, "DD/MM/YYYY")),IF('Member Info'!N158&lt;&gt;"",IF('Member Info'!N158&lt;$T$1,CONCATENATE("Left Scheme on ", TEXT('Member Info'!N158, "DD/MM/YYYY")),IF(OR(G161="",G161=0),"Error Detected, No rate entered",IF(E161=0,"",IF(F161="","Error Detected, No Pensionable pay",IF(AS161=1,"No Part Time Status Entered",IF(AR161=1,"No Part Time Hours Entered",IF(ISERROR(AD161)," Unknown Values entered.",IF(V161+W161&lt;1,"Acceptable",IF(T161+U161=200, "No Contributions Entered", IF(M161="","Error Detected, Choose reason&gt;",IF(Z161="1",IF(V161=1,"Please Enter Deemed Pensionable Pay","Add Any Relevant Details Above"),"Please Give Details Above"))))))))))),IF(OR(G161="",G161=0),"Error Detected, No rate entered",IF(E161=0,"",IF(F161="","Error Detected, No Pensionable pay",IF(AS161=1,"No Part Time Status Entered",IF(AR161=1,"No Part Time Hours Entered",IF(ISERROR(AD161)," Unknown Values entered.",IF(V161+W161&lt;1,"Acceptable",IF(T161+U161=200, "No Contributions Entered", IF(M161="","Error Detected, Choose reason&gt;",IF(Z161="1",IF(V161=1,"Please Enter Deemed Pensionable Pay","Add relevant Details Above"),"Please give details Above")))))))))))))</f>
        <v/>
      </c>
      <c r="M161" s="260"/>
      <c r="N161" s="91"/>
      <c r="O161" s="91" t="str">
        <f t="shared" ref="O161:O181" si="43">IF(E161=0,"",IF(ISERROR((F161+J161+K161)),0,IF((F161+J161+K161)&lt;1,0,1)))</f>
        <v/>
      </c>
      <c r="P161" s="94">
        <f t="shared" ref="P161:Q181" si="44">J161</f>
        <v>0</v>
      </c>
      <c r="Q161" s="94">
        <f t="shared" si="44"/>
        <v>0</v>
      </c>
      <c r="R161" s="218">
        <f>(ROUND((F161/100*'Member Info'!$W$2), 2))</f>
        <v>0</v>
      </c>
      <c r="S161" s="218" t="e">
        <f t="shared" ref="S161:S181" si="45">ROUND((F161/100*G161),2)</f>
        <v>#VALUE!</v>
      </c>
      <c r="T161" s="218" t="str">
        <f t="shared" ref="T161:T181" si="46">IF(E161=0,"",(100-(P161/R161*100)))</f>
        <v/>
      </c>
      <c r="U161" s="227" t="str">
        <f t="shared" ref="U161:U181" si="47">IF(E161=0,"",(100-(Q161/S161*100)))</f>
        <v/>
      </c>
      <c r="V161" s="228" t="str">
        <f t="shared" ref="V161:V181" si="48">IF(E161=0,"",IF(T161&gt;$T$16,1,IF(T161&lt;-$T$16,1,0)))</f>
        <v/>
      </c>
      <c r="W161" s="228" t="str">
        <f t="shared" ref="W161:W181" si="49">IF(E161=0,"",IF(G161=0,1,IF(U161&gt;$T$16,1,IF(U161&lt;-$T$16,1,0))))</f>
        <v/>
      </c>
      <c r="X161" s="222">
        <f t="shared" ref="X161:X181" si="50">IF(E161=0,0,IF(F161="",1,0))</f>
        <v>0</v>
      </c>
      <c r="Y161" s="110">
        <f t="shared" ref="Y161:Y181" si="51">IF(E161=0,0,IF(M161="",0,1))</f>
        <v>0</v>
      </c>
      <c r="Z161" s="235" t="str">
        <f t="shared" ref="Z161:Z181" si="52">IF(M161="SMP/Occupational Maternity","1",IF(M161="SSP/Occupational Sick pay","1",""))</f>
        <v/>
      </c>
      <c r="AA161" s="240" t="b">
        <f t="shared" ref="AA161:AA181" si="53">IF(OR(AN161=TRUE,AO161=TRUE),TRUE,FALSE)</f>
        <v>0</v>
      </c>
      <c r="AB161" s="235">
        <f t="shared" ref="AB161:AB181" si="54">IF(OR(M161="left scheme/Employment",AC161=""), 1,0)</f>
        <v>0</v>
      </c>
      <c r="AC161" s="235">
        <f>IF('Member Info'!N158="",1,"")</f>
        <v>1</v>
      </c>
      <c r="AD161" s="243" t="e">
        <f t="shared" ref="AD161:AD181" si="55">(T161+U161)</f>
        <v>#VALUE!</v>
      </c>
      <c r="AE161" s="130" t="str">
        <f t="shared" si="42"/>
        <v/>
      </c>
      <c r="AF161" s="124">
        <f t="shared" ref="AF161:AF181" si="56">SUM(AB161+AC161)</f>
        <v>1</v>
      </c>
      <c r="AG161" s="124" t="str">
        <f>IF('Member Info'!N158&lt;&gt;"",IF(AND('Member Info'!N158&lt;=$U$1,'Member Info'!N158&gt;=$T$1),1,0),"")</f>
        <v/>
      </c>
      <c r="AI161" s="124" t="b">
        <f t="shared" ref="AI161:AI181" si="57">OR(M161="SMP/Occupational Maternity",M161="SSP/Occupational Sick pay")</f>
        <v>0</v>
      </c>
      <c r="AJ161" s="124">
        <f t="shared" ref="AJ161:AJ181" si="58">IF(AI161=TRUE,1,0)</f>
        <v>0</v>
      </c>
      <c r="AL161" s="124">
        <f t="shared" ref="AL161:AL181" si="59">IF(L161="Please Enter Deemed Pensionable Pay",1,0)</f>
        <v>0</v>
      </c>
      <c r="AM161" s="124">
        <f>IF('Member Info'!F158&gt;$T$1,1,0)</f>
        <v>0</v>
      </c>
      <c r="AN161" s="124" t="b">
        <f>IF(ISERROR(T161),ERROR.TYPE(#REF!)=ERROR.TYPE(T161),FALSE)</f>
        <v>0</v>
      </c>
      <c r="AO161" s="124" t="b">
        <f>IF(ISERROR(U161),ERROR.TYPE(#REF!)=ERROR.TYPE(U161),FALSE)</f>
        <v>0</v>
      </c>
      <c r="AP161" s="124">
        <f>IF('Member Info'!F158&gt;'GP1 April 25'!$U$1,1,0)</f>
        <v>0</v>
      </c>
      <c r="AQ161" s="124">
        <f t="shared" ref="AQ161:AQ181" si="60">IF(H161="Part Time",1,0)</f>
        <v>0</v>
      </c>
      <c r="AR161" s="124">
        <f t="shared" ref="AR161:AR181" si="61">IF(AND(AQ161=1,I161=""),1,0)</f>
        <v>0</v>
      </c>
      <c r="AS161" s="124">
        <f t="shared" ref="AS161:AS181" si="62">IF(OR(H161=0,H161=""),1,0)</f>
        <v>1</v>
      </c>
    </row>
    <row r="162" spans="1:45" x14ac:dyDescent="0.25">
      <c r="A162" s="4">
        <v>131</v>
      </c>
      <c r="B162" s="164">
        <f>'Member Info'!D159</f>
        <v>0</v>
      </c>
      <c r="C162" s="164">
        <f>'Member Info'!E159</f>
        <v>0</v>
      </c>
      <c r="D162" s="164" t="str">
        <f>'Member Info'!G159</f>
        <v/>
      </c>
      <c r="E162" s="165">
        <f>'Member Info'!B159</f>
        <v>0</v>
      </c>
      <c r="F162" s="242"/>
      <c r="G162" s="166" t="str">
        <f>IF(E162=0,"",('Member Info'!K159+'Member Info'!L159))</f>
        <v/>
      </c>
      <c r="H162" s="419"/>
      <c r="I162" s="419"/>
      <c r="J162" s="26"/>
      <c r="K162" s="26"/>
      <c r="L162" s="384" t="str">
        <f>IF(E162=0,"",IF('Member Info'!F159&gt;$U$1,CONCATENATE("Joined with practice on ", TEXT('Member Info'!F159, "DD/MM/YYYY")),IF('Member Info'!N159&lt;&gt;"",IF('Member Info'!N159&lt;$T$1,CONCATENATE("Left Scheme on ", TEXT('Member Info'!N159, "DD/MM/YYYY")),IF(OR(G162="",G162=0),"Error Detected, No rate entered",IF(E162=0,"",IF(F162="","Error Detected, No Pensionable pay",IF(AS162=1,"No Part Time Status Entered",IF(AR162=1,"No Part Time Hours Entered",IF(ISERROR(AD162)," Unknown Values entered.",IF(V162+W162&lt;1,"Acceptable",IF(T162+U162=200, "No Contributions Entered", IF(M162="","Error Detected, Choose reason&gt;",IF(Z162="1",IF(V162=1,"Please Enter Deemed Pensionable Pay","Add Any Relevant Details Above"),"Please Give Details Above"))))))))))),IF(OR(G162="",G162=0),"Error Detected, No rate entered",IF(E162=0,"",IF(F162="","Error Detected, No Pensionable pay",IF(AS162=1,"No Part Time Status Entered",IF(AR162=1,"No Part Time Hours Entered",IF(ISERROR(AD162)," Unknown Values entered.",IF(V162+W162&lt;1,"Acceptable",IF(T162+U162=200, "No Contributions Entered", IF(M162="","Error Detected, Choose reason&gt;",IF(Z162="1",IF(V162=1,"Please Enter Deemed Pensionable Pay","Add relevant Details Above"),"Please give details Above")))))))))))))</f>
        <v/>
      </c>
      <c r="M162" s="260"/>
      <c r="N162" s="91"/>
      <c r="O162" s="91" t="str">
        <f t="shared" si="43"/>
        <v/>
      </c>
      <c r="P162" s="94">
        <f t="shared" si="44"/>
        <v>0</v>
      </c>
      <c r="Q162" s="94">
        <f t="shared" si="44"/>
        <v>0</v>
      </c>
      <c r="R162" s="218">
        <f>(ROUND((F162/100*'Member Info'!$W$2), 2))</f>
        <v>0</v>
      </c>
      <c r="S162" s="218" t="e">
        <f t="shared" si="45"/>
        <v>#VALUE!</v>
      </c>
      <c r="T162" s="218" t="str">
        <f t="shared" si="46"/>
        <v/>
      </c>
      <c r="U162" s="227" t="str">
        <f t="shared" si="47"/>
        <v/>
      </c>
      <c r="V162" s="228" t="str">
        <f t="shared" si="48"/>
        <v/>
      </c>
      <c r="W162" s="228" t="str">
        <f t="shared" si="49"/>
        <v/>
      </c>
      <c r="X162" s="222">
        <f t="shared" si="50"/>
        <v>0</v>
      </c>
      <c r="Y162" s="110">
        <f t="shared" si="51"/>
        <v>0</v>
      </c>
      <c r="Z162" s="235" t="str">
        <f t="shared" si="52"/>
        <v/>
      </c>
      <c r="AA162" s="240" t="b">
        <f t="shared" si="53"/>
        <v>0</v>
      </c>
      <c r="AB162" s="235">
        <f t="shared" si="54"/>
        <v>0</v>
      </c>
      <c r="AC162" s="235">
        <f>IF('Member Info'!N159="",1,"")</f>
        <v>1</v>
      </c>
      <c r="AD162" s="243" t="e">
        <f t="shared" si="55"/>
        <v>#VALUE!</v>
      </c>
      <c r="AE162" s="130" t="str">
        <f t="shared" si="42"/>
        <v/>
      </c>
      <c r="AF162" s="124">
        <f t="shared" si="56"/>
        <v>1</v>
      </c>
      <c r="AG162" s="124" t="str">
        <f>IF('Member Info'!N159&lt;&gt;"",IF(AND('Member Info'!N159&lt;=$U$1,'Member Info'!N159&gt;=$T$1),1,0),"")</f>
        <v/>
      </c>
      <c r="AI162" s="124" t="b">
        <f t="shared" si="57"/>
        <v>0</v>
      </c>
      <c r="AJ162" s="124">
        <f t="shared" si="58"/>
        <v>0</v>
      </c>
      <c r="AL162" s="124">
        <f t="shared" si="59"/>
        <v>0</v>
      </c>
      <c r="AM162" s="124">
        <f>IF('Member Info'!F159&gt;$T$1,1,0)</f>
        <v>0</v>
      </c>
      <c r="AN162" s="124" t="b">
        <f>IF(ISERROR(T162),ERROR.TYPE(#REF!)=ERROR.TYPE(T162),FALSE)</f>
        <v>0</v>
      </c>
      <c r="AO162" s="124" t="b">
        <f>IF(ISERROR(U162),ERROR.TYPE(#REF!)=ERROR.TYPE(U162),FALSE)</f>
        <v>0</v>
      </c>
      <c r="AP162" s="124">
        <f>IF('Member Info'!F159&gt;'GP1 April 25'!$U$1,1,0)</f>
        <v>0</v>
      </c>
      <c r="AQ162" s="124">
        <f t="shared" si="60"/>
        <v>0</v>
      </c>
      <c r="AR162" s="124">
        <f t="shared" si="61"/>
        <v>0</v>
      </c>
      <c r="AS162" s="124">
        <f t="shared" si="62"/>
        <v>1</v>
      </c>
    </row>
    <row r="163" spans="1:45" x14ac:dyDescent="0.25">
      <c r="A163" s="4">
        <v>132</v>
      </c>
      <c r="B163" s="164">
        <f>'Member Info'!D160</f>
        <v>0</v>
      </c>
      <c r="C163" s="164">
        <f>'Member Info'!E160</f>
        <v>0</v>
      </c>
      <c r="D163" s="164" t="str">
        <f>'Member Info'!G160</f>
        <v/>
      </c>
      <c r="E163" s="165">
        <f>'Member Info'!B160</f>
        <v>0</v>
      </c>
      <c r="F163" s="242"/>
      <c r="G163" s="166" t="str">
        <f>IF(E163=0,"",('Member Info'!K160+'Member Info'!L160))</f>
        <v/>
      </c>
      <c r="H163" s="419"/>
      <c r="I163" s="419"/>
      <c r="J163" s="26"/>
      <c r="K163" s="26"/>
      <c r="L163" s="384" t="str">
        <f>IF(E163=0,"",IF('Member Info'!F160&gt;$U$1,CONCATENATE("Joined with practice on ", TEXT('Member Info'!F160, "DD/MM/YYYY")),IF('Member Info'!N160&lt;&gt;"",IF('Member Info'!N160&lt;$T$1,CONCATENATE("Left Scheme on ", TEXT('Member Info'!N160, "DD/MM/YYYY")),IF(OR(G163="",G163=0),"Error Detected, No rate entered",IF(E163=0,"",IF(F163="","Error Detected, No Pensionable pay",IF(AS163=1,"No Part Time Status Entered",IF(AR163=1,"No Part Time Hours Entered",IF(ISERROR(AD163)," Unknown Values entered.",IF(V163+W163&lt;1,"Acceptable",IF(T163+U163=200, "No Contributions Entered", IF(M163="","Error Detected, Choose reason&gt;",IF(Z163="1",IF(V163=1,"Please Enter Deemed Pensionable Pay","Add Any Relevant Details Above"),"Please Give Details Above"))))))))))),IF(OR(G163="",G163=0),"Error Detected, No rate entered",IF(E163=0,"",IF(F163="","Error Detected, No Pensionable pay",IF(AS163=1,"No Part Time Status Entered",IF(AR163=1,"No Part Time Hours Entered",IF(ISERROR(AD163)," Unknown Values entered.",IF(V163+W163&lt;1,"Acceptable",IF(T163+U163=200, "No Contributions Entered", IF(M163="","Error Detected, Choose reason&gt;",IF(Z163="1",IF(V163=1,"Please Enter Deemed Pensionable Pay","Add relevant Details Above"),"Please give details Above")))))))))))))</f>
        <v/>
      </c>
      <c r="M163" s="260"/>
      <c r="N163" s="91"/>
      <c r="O163" s="91" t="str">
        <f t="shared" si="43"/>
        <v/>
      </c>
      <c r="P163" s="94">
        <f t="shared" si="44"/>
        <v>0</v>
      </c>
      <c r="Q163" s="94">
        <f t="shared" si="44"/>
        <v>0</v>
      </c>
      <c r="R163" s="218">
        <f>(ROUND((F163/100*'Member Info'!$W$2), 2))</f>
        <v>0</v>
      </c>
      <c r="S163" s="218" t="e">
        <f t="shared" si="45"/>
        <v>#VALUE!</v>
      </c>
      <c r="T163" s="218" t="str">
        <f t="shared" si="46"/>
        <v/>
      </c>
      <c r="U163" s="227" t="str">
        <f t="shared" si="47"/>
        <v/>
      </c>
      <c r="V163" s="228" t="str">
        <f t="shared" si="48"/>
        <v/>
      </c>
      <c r="W163" s="228" t="str">
        <f t="shared" si="49"/>
        <v/>
      </c>
      <c r="X163" s="222">
        <f t="shared" si="50"/>
        <v>0</v>
      </c>
      <c r="Y163" s="110">
        <f t="shared" si="51"/>
        <v>0</v>
      </c>
      <c r="Z163" s="235" t="str">
        <f t="shared" si="52"/>
        <v/>
      </c>
      <c r="AA163" s="240" t="b">
        <f t="shared" si="53"/>
        <v>0</v>
      </c>
      <c r="AB163" s="235">
        <f t="shared" si="54"/>
        <v>0</v>
      </c>
      <c r="AC163" s="235">
        <f>IF('Member Info'!N160="",1,"")</f>
        <v>1</v>
      </c>
      <c r="AD163" s="243" t="e">
        <f t="shared" si="55"/>
        <v>#VALUE!</v>
      </c>
      <c r="AE163" s="130" t="str">
        <f t="shared" si="42"/>
        <v/>
      </c>
      <c r="AF163" s="124">
        <f t="shared" si="56"/>
        <v>1</v>
      </c>
      <c r="AG163" s="124" t="str">
        <f>IF('Member Info'!N160&lt;&gt;"",IF(AND('Member Info'!N160&lt;=$U$1,'Member Info'!N160&gt;=$T$1),1,0),"")</f>
        <v/>
      </c>
      <c r="AI163" s="124" t="b">
        <f t="shared" si="57"/>
        <v>0</v>
      </c>
      <c r="AJ163" s="124">
        <f t="shared" si="58"/>
        <v>0</v>
      </c>
      <c r="AL163" s="124">
        <f t="shared" si="59"/>
        <v>0</v>
      </c>
      <c r="AM163" s="124">
        <f>IF('Member Info'!F160&gt;$T$1,1,0)</f>
        <v>0</v>
      </c>
      <c r="AN163" s="124" t="b">
        <f>IF(ISERROR(T163),ERROR.TYPE(#REF!)=ERROR.TYPE(T163),FALSE)</f>
        <v>0</v>
      </c>
      <c r="AO163" s="124" t="b">
        <f>IF(ISERROR(U163),ERROR.TYPE(#REF!)=ERROR.TYPE(U163),FALSE)</f>
        <v>0</v>
      </c>
      <c r="AP163" s="124">
        <f>IF('Member Info'!F160&gt;'GP1 April 25'!$U$1,1,0)</f>
        <v>0</v>
      </c>
      <c r="AQ163" s="124">
        <f t="shared" si="60"/>
        <v>0</v>
      </c>
      <c r="AR163" s="124">
        <f t="shared" si="61"/>
        <v>0</v>
      </c>
      <c r="AS163" s="124">
        <f t="shared" si="62"/>
        <v>1</v>
      </c>
    </row>
    <row r="164" spans="1:45" x14ac:dyDescent="0.25">
      <c r="A164" s="4">
        <v>133</v>
      </c>
      <c r="B164" s="164">
        <f>'Member Info'!D161</f>
        <v>0</v>
      </c>
      <c r="C164" s="164">
        <f>'Member Info'!E161</f>
        <v>0</v>
      </c>
      <c r="D164" s="164" t="str">
        <f>'Member Info'!G161</f>
        <v/>
      </c>
      <c r="E164" s="165">
        <f>'Member Info'!B161</f>
        <v>0</v>
      </c>
      <c r="F164" s="242"/>
      <c r="G164" s="166" t="str">
        <f>IF(E164=0,"",('Member Info'!K161+'Member Info'!L161))</f>
        <v/>
      </c>
      <c r="H164" s="419"/>
      <c r="I164" s="419"/>
      <c r="J164" s="26"/>
      <c r="K164" s="26"/>
      <c r="L164" s="384" t="str">
        <f>IF(E164=0,"",IF('Member Info'!F161&gt;$U$1,CONCATENATE("Joined with practice on ", TEXT('Member Info'!F161, "DD/MM/YYYY")),IF('Member Info'!N161&lt;&gt;"",IF('Member Info'!N161&lt;$T$1,CONCATENATE("Left Scheme on ", TEXT('Member Info'!N161, "DD/MM/YYYY")),IF(OR(G164="",G164=0),"Error Detected, No rate entered",IF(E164=0,"",IF(F164="","Error Detected, No Pensionable pay",IF(AS164=1,"No Part Time Status Entered",IF(AR164=1,"No Part Time Hours Entered",IF(ISERROR(AD164)," Unknown Values entered.",IF(V164+W164&lt;1,"Acceptable",IF(T164+U164=200, "No Contributions Entered", IF(M164="","Error Detected, Choose reason&gt;",IF(Z164="1",IF(V164=1,"Please Enter Deemed Pensionable Pay","Add Any Relevant Details Above"),"Please Give Details Above"))))))))))),IF(OR(G164="",G164=0),"Error Detected, No rate entered",IF(E164=0,"",IF(F164="","Error Detected, No Pensionable pay",IF(AS164=1,"No Part Time Status Entered",IF(AR164=1,"No Part Time Hours Entered",IF(ISERROR(AD164)," Unknown Values entered.",IF(V164+W164&lt;1,"Acceptable",IF(T164+U164=200, "No Contributions Entered", IF(M164="","Error Detected, Choose reason&gt;",IF(Z164="1",IF(V164=1,"Please Enter Deemed Pensionable Pay","Add relevant Details Above"),"Please give details Above")))))))))))))</f>
        <v/>
      </c>
      <c r="M164" s="260"/>
      <c r="N164" s="91"/>
      <c r="O164" s="91" t="str">
        <f t="shared" si="43"/>
        <v/>
      </c>
      <c r="P164" s="94">
        <f t="shared" si="44"/>
        <v>0</v>
      </c>
      <c r="Q164" s="94">
        <f t="shared" si="44"/>
        <v>0</v>
      </c>
      <c r="R164" s="218">
        <f>(ROUND((F164/100*'Member Info'!$W$2), 2))</f>
        <v>0</v>
      </c>
      <c r="S164" s="218" t="e">
        <f t="shared" si="45"/>
        <v>#VALUE!</v>
      </c>
      <c r="T164" s="218" t="str">
        <f t="shared" si="46"/>
        <v/>
      </c>
      <c r="U164" s="227" t="str">
        <f t="shared" si="47"/>
        <v/>
      </c>
      <c r="V164" s="228" t="str">
        <f t="shared" si="48"/>
        <v/>
      </c>
      <c r="W164" s="228" t="str">
        <f t="shared" si="49"/>
        <v/>
      </c>
      <c r="X164" s="222">
        <f t="shared" si="50"/>
        <v>0</v>
      </c>
      <c r="Y164" s="110">
        <f t="shared" si="51"/>
        <v>0</v>
      </c>
      <c r="Z164" s="235" t="str">
        <f t="shared" si="52"/>
        <v/>
      </c>
      <c r="AA164" s="240" t="b">
        <f t="shared" si="53"/>
        <v>0</v>
      </c>
      <c r="AB164" s="235">
        <f t="shared" si="54"/>
        <v>0</v>
      </c>
      <c r="AC164" s="235">
        <f>IF('Member Info'!N161="",1,"")</f>
        <v>1</v>
      </c>
      <c r="AD164" s="243" t="e">
        <f t="shared" si="55"/>
        <v>#VALUE!</v>
      </c>
      <c r="AE164" s="130" t="str">
        <f t="shared" si="42"/>
        <v/>
      </c>
      <c r="AF164" s="124">
        <f t="shared" si="56"/>
        <v>1</v>
      </c>
      <c r="AG164" s="124" t="str">
        <f>IF('Member Info'!N161&lt;&gt;"",IF(AND('Member Info'!N161&lt;=$U$1,'Member Info'!N161&gt;=$T$1),1,0),"")</f>
        <v/>
      </c>
      <c r="AI164" s="124" t="b">
        <f t="shared" si="57"/>
        <v>0</v>
      </c>
      <c r="AJ164" s="124">
        <f t="shared" si="58"/>
        <v>0</v>
      </c>
      <c r="AL164" s="124">
        <f t="shared" si="59"/>
        <v>0</v>
      </c>
      <c r="AM164" s="124">
        <f>IF('Member Info'!F161&gt;$T$1,1,0)</f>
        <v>0</v>
      </c>
      <c r="AN164" s="124" t="b">
        <f>IF(ISERROR(T164),ERROR.TYPE(#REF!)=ERROR.TYPE(T164),FALSE)</f>
        <v>0</v>
      </c>
      <c r="AO164" s="124" t="b">
        <f>IF(ISERROR(U164),ERROR.TYPE(#REF!)=ERROR.TYPE(U164),FALSE)</f>
        <v>0</v>
      </c>
      <c r="AP164" s="124">
        <f>IF('Member Info'!F161&gt;'GP1 April 25'!$U$1,1,0)</f>
        <v>0</v>
      </c>
      <c r="AQ164" s="124">
        <f t="shared" si="60"/>
        <v>0</v>
      </c>
      <c r="AR164" s="124">
        <f t="shared" si="61"/>
        <v>0</v>
      </c>
      <c r="AS164" s="124">
        <f t="shared" si="62"/>
        <v>1</v>
      </c>
    </row>
    <row r="165" spans="1:45" x14ac:dyDescent="0.25">
      <c r="A165" s="4">
        <v>134</v>
      </c>
      <c r="B165" s="164">
        <f>'Member Info'!D162</f>
        <v>0</v>
      </c>
      <c r="C165" s="164">
        <f>'Member Info'!E162</f>
        <v>0</v>
      </c>
      <c r="D165" s="164" t="str">
        <f>'Member Info'!G162</f>
        <v/>
      </c>
      <c r="E165" s="165">
        <f>'Member Info'!B162</f>
        <v>0</v>
      </c>
      <c r="F165" s="242"/>
      <c r="G165" s="166" t="str">
        <f>IF(E165=0,"",('Member Info'!K162+'Member Info'!L162))</f>
        <v/>
      </c>
      <c r="H165" s="419"/>
      <c r="I165" s="419"/>
      <c r="J165" s="26"/>
      <c r="K165" s="26"/>
      <c r="L165" s="384" t="str">
        <f>IF(E165=0,"",IF('Member Info'!F162&gt;$U$1,CONCATENATE("Joined with practice on ", TEXT('Member Info'!F162, "DD/MM/YYYY")),IF('Member Info'!N162&lt;&gt;"",IF('Member Info'!N162&lt;$T$1,CONCATENATE("Left Scheme on ", TEXT('Member Info'!N162, "DD/MM/YYYY")),IF(OR(G165="",G165=0),"Error Detected, No rate entered",IF(E165=0,"",IF(F165="","Error Detected, No Pensionable pay",IF(AS165=1,"No Part Time Status Entered",IF(AR165=1,"No Part Time Hours Entered",IF(ISERROR(AD165)," Unknown Values entered.",IF(V165+W165&lt;1,"Acceptable",IF(T165+U165=200, "No Contributions Entered", IF(M165="","Error Detected, Choose reason&gt;",IF(Z165="1",IF(V165=1,"Please Enter Deemed Pensionable Pay","Add Any Relevant Details Above"),"Please Give Details Above"))))))))))),IF(OR(G165="",G165=0),"Error Detected, No rate entered",IF(E165=0,"",IF(F165="","Error Detected, No Pensionable pay",IF(AS165=1,"No Part Time Status Entered",IF(AR165=1,"No Part Time Hours Entered",IF(ISERROR(AD165)," Unknown Values entered.",IF(V165+W165&lt;1,"Acceptable",IF(T165+U165=200, "No Contributions Entered", IF(M165="","Error Detected, Choose reason&gt;",IF(Z165="1",IF(V165=1,"Please Enter Deemed Pensionable Pay","Add relevant Details Above"),"Please give details Above")))))))))))))</f>
        <v/>
      </c>
      <c r="M165" s="260"/>
      <c r="N165" s="91"/>
      <c r="O165" s="91" t="str">
        <f t="shared" si="43"/>
        <v/>
      </c>
      <c r="P165" s="94">
        <f t="shared" si="44"/>
        <v>0</v>
      </c>
      <c r="Q165" s="94">
        <f t="shared" si="44"/>
        <v>0</v>
      </c>
      <c r="R165" s="218">
        <f>(ROUND((F165/100*'Member Info'!$W$2), 2))</f>
        <v>0</v>
      </c>
      <c r="S165" s="218" t="e">
        <f t="shared" si="45"/>
        <v>#VALUE!</v>
      </c>
      <c r="T165" s="218" t="str">
        <f t="shared" si="46"/>
        <v/>
      </c>
      <c r="U165" s="227" t="str">
        <f t="shared" si="47"/>
        <v/>
      </c>
      <c r="V165" s="228" t="str">
        <f t="shared" si="48"/>
        <v/>
      </c>
      <c r="W165" s="228" t="str">
        <f t="shared" si="49"/>
        <v/>
      </c>
      <c r="X165" s="222">
        <f t="shared" si="50"/>
        <v>0</v>
      </c>
      <c r="Y165" s="110">
        <f t="shared" si="51"/>
        <v>0</v>
      </c>
      <c r="Z165" s="235" t="str">
        <f t="shared" si="52"/>
        <v/>
      </c>
      <c r="AA165" s="240" t="b">
        <f t="shared" si="53"/>
        <v>0</v>
      </c>
      <c r="AB165" s="235">
        <f t="shared" si="54"/>
        <v>0</v>
      </c>
      <c r="AC165" s="235">
        <f>IF('Member Info'!N162="",1,"")</f>
        <v>1</v>
      </c>
      <c r="AD165" s="243" t="e">
        <f t="shared" si="55"/>
        <v>#VALUE!</v>
      </c>
      <c r="AE165" s="130" t="str">
        <f t="shared" si="42"/>
        <v/>
      </c>
      <c r="AF165" s="124">
        <f t="shared" si="56"/>
        <v>1</v>
      </c>
      <c r="AG165" s="124" t="str">
        <f>IF('Member Info'!N162&lt;&gt;"",IF(AND('Member Info'!N162&lt;=$U$1,'Member Info'!N162&gt;=$T$1),1,0),"")</f>
        <v/>
      </c>
      <c r="AI165" s="124" t="b">
        <f t="shared" si="57"/>
        <v>0</v>
      </c>
      <c r="AJ165" s="124">
        <f t="shared" si="58"/>
        <v>0</v>
      </c>
      <c r="AL165" s="124">
        <f t="shared" si="59"/>
        <v>0</v>
      </c>
      <c r="AM165" s="124">
        <f>IF('Member Info'!F162&gt;$T$1,1,0)</f>
        <v>0</v>
      </c>
      <c r="AN165" s="124" t="b">
        <f>IF(ISERROR(T165),ERROR.TYPE(#REF!)=ERROR.TYPE(T165),FALSE)</f>
        <v>0</v>
      </c>
      <c r="AO165" s="124" t="b">
        <f>IF(ISERROR(U165),ERROR.TYPE(#REF!)=ERROR.TYPE(U165),FALSE)</f>
        <v>0</v>
      </c>
      <c r="AP165" s="124">
        <f>IF('Member Info'!F162&gt;'GP1 April 25'!$U$1,1,0)</f>
        <v>0</v>
      </c>
      <c r="AQ165" s="124">
        <f t="shared" si="60"/>
        <v>0</v>
      </c>
      <c r="AR165" s="124">
        <f t="shared" si="61"/>
        <v>0</v>
      </c>
      <c r="AS165" s="124">
        <f t="shared" si="62"/>
        <v>1</v>
      </c>
    </row>
    <row r="166" spans="1:45" x14ac:dyDescent="0.25">
      <c r="A166" s="4">
        <v>135</v>
      </c>
      <c r="B166" s="164">
        <f>'Member Info'!D163</f>
        <v>0</v>
      </c>
      <c r="C166" s="164">
        <f>'Member Info'!E163</f>
        <v>0</v>
      </c>
      <c r="D166" s="164" t="str">
        <f>'Member Info'!G163</f>
        <v/>
      </c>
      <c r="E166" s="165">
        <f>'Member Info'!B163</f>
        <v>0</v>
      </c>
      <c r="F166" s="242"/>
      <c r="G166" s="166" t="str">
        <f>IF(E166=0,"",('Member Info'!K163+'Member Info'!L163))</f>
        <v/>
      </c>
      <c r="H166" s="419"/>
      <c r="I166" s="419"/>
      <c r="J166" s="26"/>
      <c r="K166" s="26"/>
      <c r="L166" s="384" t="str">
        <f>IF(E166=0,"",IF('Member Info'!F163&gt;$U$1,CONCATENATE("Joined with practice on ", TEXT('Member Info'!F163, "DD/MM/YYYY")),IF('Member Info'!N163&lt;&gt;"",IF('Member Info'!N163&lt;$T$1,CONCATENATE("Left Scheme on ", TEXT('Member Info'!N163, "DD/MM/YYYY")),IF(OR(G166="",G166=0),"Error Detected, No rate entered",IF(E166=0,"",IF(F166="","Error Detected, No Pensionable pay",IF(AS166=1,"No Part Time Status Entered",IF(AR166=1,"No Part Time Hours Entered",IF(ISERROR(AD166)," Unknown Values entered.",IF(V166+W166&lt;1,"Acceptable",IF(T166+U166=200, "No Contributions Entered", IF(M166="","Error Detected, Choose reason&gt;",IF(Z166="1",IF(V166=1,"Please Enter Deemed Pensionable Pay","Add Any Relevant Details Above"),"Please Give Details Above"))))))))))),IF(OR(G166="",G166=0),"Error Detected, No rate entered",IF(E166=0,"",IF(F166="","Error Detected, No Pensionable pay",IF(AS166=1,"No Part Time Status Entered",IF(AR166=1,"No Part Time Hours Entered",IF(ISERROR(AD166)," Unknown Values entered.",IF(V166+W166&lt;1,"Acceptable",IF(T166+U166=200, "No Contributions Entered", IF(M166="","Error Detected, Choose reason&gt;",IF(Z166="1",IF(V166=1,"Please Enter Deemed Pensionable Pay","Add relevant Details Above"),"Please give details Above")))))))))))))</f>
        <v/>
      </c>
      <c r="M166" s="260"/>
      <c r="N166" s="91"/>
      <c r="O166" s="91" t="str">
        <f t="shared" si="43"/>
        <v/>
      </c>
      <c r="P166" s="94">
        <f t="shared" si="44"/>
        <v>0</v>
      </c>
      <c r="Q166" s="94">
        <f t="shared" si="44"/>
        <v>0</v>
      </c>
      <c r="R166" s="218">
        <f>(ROUND((F166/100*'Member Info'!$W$2), 2))</f>
        <v>0</v>
      </c>
      <c r="S166" s="218" t="e">
        <f t="shared" si="45"/>
        <v>#VALUE!</v>
      </c>
      <c r="T166" s="218" t="str">
        <f t="shared" si="46"/>
        <v/>
      </c>
      <c r="U166" s="227" t="str">
        <f t="shared" si="47"/>
        <v/>
      </c>
      <c r="V166" s="228" t="str">
        <f t="shared" si="48"/>
        <v/>
      </c>
      <c r="W166" s="228" t="str">
        <f t="shared" si="49"/>
        <v/>
      </c>
      <c r="X166" s="222">
        <f t="shared" si="50"/>
        <v>0</v>
      </c>
      <c r="Y166" s="110">
        <f t="shared" si="51"/>
        <v>0</v>
      </c>
      <c r="Z166" s="235" t="str">
        <f t="shared" si="52"/>
        <v/>
      </c>
      <c r="AA166" s="240" t="b">
        <f t="shared" si="53"/>
        <v>0</v>
      </c>
      <c r="AB166" s="235">
        <f t="shared" si="54"/>
        <v>0</v>
      </c>
      <c r="AC166" s="235">
        <f>IF('Member Info'!N163="",1,"")</f>
        <v>1</v>
      </c>
      <c r="AD166" s="243" t="e">
        <f t="shared" si="55"/>
        <v>#VALUE!</v>
      </c>
      <c r="AE166" s="130" t="str">
        <f t="shared" si="42"/>
        <v/>
      </c>
      <c r="AF166" s="124">
        <f t="shared" si="56"/>
        <v>1</v>
      </c>
      <c r="AG166" s="124" t="str">
        <f>IF('Member Info'!N163&lt;&gt;"",IF(AND('Member Info'!N163&lt;=$U$1,'Member Info'!N163&gt;=$T$1),1,0),"")</f>
        <v/>
      </c>
      <c r="AI166" s="124" t="b">
        <f t="shared" si="57"/>
        <v>0</v>
      </c>
      <c r="AJ166" s="124">
        <f t="shared" si="58"/>
        <v>0</v>
      </c>
      <c r="AL166" s="124">
        <f t="shared" si="59"/>
        <v>0</v>
      </c>
      <c r="AM166" s="124">
        <f>IF('Member Info'!F163&gt;$T$1,1,0)</f>
        <v>0</v>
      </c>
      <c r="AN166" s="124" t="b">
        <f>IF(ISERROR(T166),ERROR.TYPE(#REF!)=ERROR.TYPE(T166),FALSE)</f>
        <v>0</v>
      </c>
      <c r="AO166" s="124" t="b">
        <f>IF(ISERROR(U166),ERROR.TYPE(#REF!)=ERROR.TYPE(U166),FALSE)</f>
        <v>0</v>
      </c>
      <c r="AP166" s="124">
        <f>IF('Member Info'!F163&gt;'GP1 April 25'!$U$1,1,0)</f>
        <v>0</v>
      </c>
      <c r="AQ166" s="124">
        <f t="shared" si="60"/>
        <v>0</v>
      </c>
      <c r="AR166" s="124">
        <f t="shared" si="61"/>
        <v>0</v>
      </c>
      <c r="AS166" s="124">
        <f t="shared" si="62"/>
        <v>1</v>
      </c>
    </row>
    <row r="167" spans="1:45" x14ac:dyDescent="0.25">
      <c r="A167" s="4">
        <v>136</v>
      </c>
      <c r="B167" s="164">
        <f>'Member Info'!D164</f>
        <v>0</v>
      </c>
      <c r="C167" s="164">
        <f>'Member Info'!E164</f>
        <v>0</v>
      </c>
      <c r="D167" s="164" t="str">
        <f>'Member Info'!G164</f>
        <v/>
      </c>
      <c r="E167" s="165">
        <f>'Member Info'!B164</f>
        <v>0</v>
      </c>
      <c r="F167" s="242"/>
      <c r="G167" s="166" t="str">
        <f>IF(E167=0,"",('Member Info'!K164+'Member Info'!L164))</f>
        <v/>
      </c>
      <c r="H167" s="419"/>
      <c r="I167" s="419"/>
      <c r="J167" s="26"/>
      <c r="K167" s="26"/>
      <c r="L167" s="384" t="str">
        <f>IF(E167=0,"",IF('Member Info'!F164&gt;$U$1,CONCATENATE("Joined with practice on ", TEXT('Member Info'!F164, "DD/MM/YYYY")),IF('Member Info'!N164&lt;&gt;"",IF('Member Info'!N164&lt;$T$1,CONCATENATE("Left Scheme on ", TEXT('Member Info'!N164, "DD/MM/YYYY")),IF(OR(G167="",G167=0),"Error Detected, No rate entered",IF(E167=0,"",IF(F167="","Error Detected, No Pensionable pay",IF(AS167=1,"No Part Time Status Entered",IF(AR167=1,"No Part Time Hours Entered",IF(ISERROR(AD167)," Unknown Values entered.",IF(V167+W167&lt;1,"Acceptable",IF(T167+U167=200, "No Contributions Entered", IF(M167="","Error Detected, Choose reason&gt;",IF(Z167="1",IF(V167=1,"Please Enter Deemed Pensionable Pay","Add Any Relevant Details Above"),"Please Give Details Above"))))))))))),IF(OR(G167="",G167=0),"Error Detected, No rate entered",IF(E167=0,"",IF(F167="","Error Detected, No Pensionable pay",IF(AS167=1,"No Part Time Status Entered",IF(AR167=1,"No Part Time Hours Entered",IF(ISERROR(AD167)," Unknown Values entered.",IF(V167+W167&lt;1,"Acceptable",IF(T167+U167=200, "No Contributions Entered", IF(M167="","Error Detected, Choose reason&gt;",IF(Z167="1",IF(V167=1,"Please Enter Deemed Pensionable Pay","Add relevant Details Above"),"Please give details Above")))))))))))))</f>
        <v/>
      </c>
      <c r="M167" s="260"/>
      <c r="N167" s="91"/>
      <c r="O167" s="91" t="str">
        <f t="shared" si="43"/>
        <v/>
      </c>
      <c r="P167" s="94">
        <f t="shared" si="44"/>
        <v>0</v>
      </c>
      <c r="Q167" s="94">
        <f t="shared" si="44"/>
        <v>0</v>
      </c>
      <c r="R167" s="218">
        <f>(ROUND((F167/100*'Member Info'!$W$2), 2))</f>
        <v>0</v>
      </c>
      <c r="S167" s="218" t="e">
        <f t="shared" si="45"/>
        <v>#VALUE!</v>
      </c>
      <c r="T167" s="218" t="str">
        <f t="shared" si="46"/>
        <v/>
      </c>
      <c r="U167" s="227" t="str">
        <f t="shared" si="47"/>
        <v/>
      </c>
      <c r="V167" s="228" t="str">
        <f t="shared" si="48"/>
        <v/>
      </c>
      <c r="W167" s="228" t="str">
        <f t="shared" si="49"/>
        <v/>
      </c>
      <c r="X167" s="222">
        <f t="shared" si="50"/>
        <v>0</v>
      </c>
      <c r="Y167" s="110">
        <f t="shared" si="51"/>
        <v>0</v>
      </c>
      <c r="Z167" s="235" t="str">
        <f t="shared" si="52"/>
        <v/>
      </c>
      <c r="AA167" s="240" t="b">
        <f t="shared" si="53"/>
        <v>0</v>
      </c>
      <c r="AB167" s="235">
        <f t="shared" si="54"/>
        <v>0</v>
      </c>
      <c r="AC167" s="235">
        <f>IF('Member Info'!N164="",1,"")</f>
        <v>1</v>
      </c>
      <c r="AD167" s="243" t="e">
        <f t="shared" si="55"/>
        <v>#VALUE!</v>
      </c>
      <c r="AE167" s="130" t="str">
        <f t="shared" si="42"/>
        <v/>
      </c>
      <c r="AF167" s="124">
        <f t="shared" si="56"/>
        <v>1</v>
      </c>
      <c r="AG167" s="124" t="str">
        <f>IF('Member Info'!N164&lt;&gt;"",IF(AND('Member Info'!N164&lt;=$U$1,'Member Info'!N164&gt;=$T$1),1,0),"")</f>
        <v/>
      </c>
      <c r="AI167" s="124" t="b">
        <f t="shared" si="57"/>
        <v>0</v>
      </c>
      <c r="AJ167" s="124">
        <f t="shared" si="58"/>
        <v>0</v>
      </c>
      <c r="AL167" s="124">
        <f t="shared" si="59"/>
        <v>0</v>
      </c>
      <c r="AM167" s="124">
        <f>IF('Member Info'!F164&gt;$T$1,1,0)</f>
        <v>0</v>
      </c>
      <c r="AN167" s="124" t="b">
        <f>IF(ISERROR(T167),ERROR.TYPE(#REF!)=ERROR.TYPE(T167),FALSE)</f>
        <v>0</v>
      </c>
      <c r="AO167" s="124" t="b">
        <f>IF(ISERROR(U167),ERROR.TYPE(#REF!)=ERROR.TYPE(U167),FALSE)</f>
        <v>0</v>
      </c>
      <c r="AP167" s="124">
        <f>IF('Member Info'!F164&gt;'GP1 April 25'!$U$1,1,0)</f>
        <v>0</v>
      </c>
      <c r="AQ167" s="124">
        <f t="shared" si="60"/>
        <v>0</v>
      </c>
      <c r="AR167" s="124">
        <f t="shared" si="61"/>
        <v>0</v>
      </c>
      <c r="AS167" s="124">
        <f t="shared" si="62"/>
        <v>1</v>
      </c>
    </row>
    <row r="168" spans="1:45" x14ac:dyDescent="0.25">
      <c r="A168" s="4">
        <v>137</v>
      </c>
      <c r="B168" s="164">
        <f>'Member Info'!D165</f>
        <v>0</v>
      </c>
      <c r="C168" s="164">
        <f>'Member Info'!E165</f>
        <v>0</v>
      </c>
      <c r="D168" s="164" t="str">
        <f>'Member Info'!G165</f>
        <v/>
      </c>
      <c r="E168" s="165">
        <f>'Member Info'!B165</f>
        <v>0</v>
      </c>
      <c r="F168" s="242"/>
      <c r="G168" s="166" t="str">
        <f>IF(E168=0,"",('Member Info'!K165+'Member Info'!L165))</f>
        <v/>
      </c>
      <c r="H168" s="419"/>
      <c r="I168" s="419"/>
      <c r="J168" s="26"/>
      <c r="K168" s="26"/>
      <c r="L168" s="384" t="str">
        <f>IF(E168=0,"",IF('Member Info'!F165&gt;$U$1,CONCATENATE("Joined with practice on ", TEXT('Member Info'!F165, "DD/MM/YYYY")),IF('Member Info'!N165&lt;&gt;"",IF('Member Info'!N165&lt;$T$1,CONCATENATE("Left Scheme on ", TEXT('Member Info'!N165, "DD/MM/YYYY")),IF(OR(G168="",G168=0),"Error Detected, No rate entered",IF(E168=0,"",IF(F168="","Error Detected, No Pensionable pay",IF(AS168=1,"No Part Time Status Entered",IF(AR168=1,"No Part Time Hours Entered",IF(ISERROR(AD168)," Unknown Values entered.",IF(V168+W168&lt;1,"Acceptable",IF(T168+U168=200, "No Contributions Entered", IF(M168="","Error Detected, Choose reason&gt;",IF(Z168="1",IF(V168=1,"Please Enter Deemed Pensionable Pay","Add Any Relevant Details Above"),"Please Give Details Above"))))))))))),IF(OR(G168="",G168=0),"Error Detected, No rate entered",IF(E168=0,"",IF(F168="","Error Detected, No Pensionable pay",IF(AS168=1,"No Part Time Status Entered",IF(AR168=1,"No Part Time Hours Entered",IF(ISERROR(AD168)," Unknown Values entered.",IF(V168+W168&lt;1,"Acceptable",IF(T168+U168=200, "No Contributions Entered", IF(M168="","Error Detected, Choose reason&gt;",IF(Z168="1",IF(V168=1,"Please Enter Deemed Pensionable Pay","Add relevant Details Above"),"Please give details Above")))))))))))))</f>
        <v/>
      </c>
      <c r="M168" s="260"/>
      <c r="N168" s="91"/>
      <c r="O168" s="91" t="str">
        <f t="shared" si="43"/>
        <v/>
      </c>
      <c r="P168" s="94">
        <f t="shared" si="44"/>
        <v>0</v>
      </c>
      <c r="Q168" s="94">
        <f t="shared" si="44"/>
        <v>0</v>
      </c>
      <c r="R168" s="218">
        <f>(ROUND((F168/100*'Member Info'!$W$2), 2))</f>
        <v>0</v>
      </c>
      <c r="S168" s="218" t="e">
        <f t="shared" si="45"/>
        <v>#VALUE!</v>
      </c>
      <c r="T168" s="218" t="str">
        <f t="shared" si="46"/>
        <v/>
      </c>
      <c r="U168" s="227" t="str">
        <f t="shared" si="47"/>
        <v/>
      </c>
      <c r="V168" s="228" t="str">
        <f t="shared" si="48"/>
        <v/>
      </c>
      <c r="W168" s="228" t="str">
        <f t="shared" si="49"/>
        <v/>
      </c>
      <c r="X168" s="222">
        <f t="shared" si="50"/>
        <v>0</v>
      </c>
      <c r="Y168" s="110">
        <f t="shared" si="51"/>
        <v>0</v>
      </c>
      <c r="Z168" s="235" t="str">
        <f t="shared" si="52"/>
        <v/>
      </c>
      <c r="AA168" s="240" t="b">
        <f t="shared" si="53"/>
        <v>0</v>
      </c>
      <c r="AB168" s="235">
        <f t="shared" si="54"/>
        <v>0</v>
      </c>
      <c r="AC168" s="235">
        <f>IF('Member Info'!N165="",1,"")</f>
        <v>1</v>
      </c>
      <c r="AD168" s="243" t="e">
        <f t="shared" si="55"/>
        <v>#VALUE!</v>
      </c>
      <c r="AE168" s="130" t="str">
        <f t="shared" si="42"/>
        <v/>
      </c>
      <c r="AF168" s="124">
        <f t="shared" si="56"/>
        <v>1</v>
      </c>
      <c r="AG168" s="124" t="str">
        <f>IF('Member Info'!N165&lt;&gt;"",IF(AND('Member Info'!N165&lt;=$U$1,'Member Info'!N165&gt;=$T$1),1,0),"")</f>
        <v/>
      </c>
      <c r="AI168" s="124" t="b">
        <f t="shared" si="57"/>
        <v>0</v>
      </c>
      <c r="AJ168" s="124">
        <f t="shared" si="58"/>
        <v>0</v>
      </c>
      <c r="AL168" s="124">
        <f t="shared" si="59"/>
        <v>0</v>
      </c>
      <c r="AM168" s="124">
        <f>IF('Member Info'!F165&gt;$T$1,1,0)</f>
        <v>0</v>
      </c>
      <c r="AN168" s="124" t="b">
        <f>IF(ISERROR(T168),ERROR.TYPE(#REF!)=ERROR.TYPE(T168),FALSE)</f>
        <v>0</v>
      </c>
      <c r="AO168" s="124" t="b">
        <f>IF(ISERROR(U168),ERROR.TYPE(#REF!)=ERROR.TYPE(U168),FALSE)</f>
        <v>0</v>
      </c>
      <c r="AP168" s="124">
        <f>IF('Member Info'!F165&gt;'GP1 April 25'!$U$1,1,0)</f>
        <v>0</v>
      </c>
      <c r="AQ168" s="124">
        <f t="shared" si="60"/>
        <v>0</v>
      </c>
      <c r="AR168" s="124">
        <f t="shared" si="61"/>
        <v>0</v>
      </c>
      <c r="AS168" s="124">
        <f t="shared" si="62"/>
        <v>1</v>
      </c>
    </row>
    <row r="169" spans="1:45" x14ac:dyDescent="0.25">
      <c r="A169" s="4">
        <v>138</v>
      </c>
      <c r="B169" s="164">
        <f>'Member Info'!D166</f>
        <v>0</v>
      </c>
      <c r="C169" s="164">
        <f>'Member Info'!E166</f>
        <v>0</v>
      </c>
      <c r="D169" s="164" t="str">
        <f>'Member Info'!G166</f>
        <v/>
      </c>
      <c r="E169" s="165">
        <f>'Member Info'!B166</f>
        <v>0</v>
      </c>
      <c r="F169" s="242"/>
      <c r="G169" s="166" t="str">
        <f>IF(E169=0,"",('Member Info'!K166+'Member Info'!L166))</f>
        <v/>
      </c>
      <c r="H169" s="419"/>
      <c r="I169" s="419"/>
      <c r="J169" s="26"/>
      <c r="K169" s="26"/>
      <c r="L169" s="384" t="str">
        <f>IF(E169=0,"",IF('Member Info'!F166&gt;$U$1,CONCATENATE("Joined with practice on ", TEXT('Member Info'!F166, "DD/MM/YYYY")),IF('Member Info'!N166&lt;&gt;"",IF('Member Info'!N166&lt;$T$1,CONCATENATE("Left Scheme on ", TEXT('Member Info'!N166, "DD/MM/YYYY")),IF(OR(G169="",G169=0),"Error Detected, No rate entered",IF(E169=0,"",IF(F169="","Error Detected, No Pensionable pay",IF(AS169=1,"No Part Time Status Entered",IF(AR169=1,"No Part Time Hours Entered",IF(ISERROR(AD169)," Unknown Values entered.",IF(V169+W169&lt;1,"Acceptable",IF(T169+U169=200, "No Contributions Entered", IF(M169="","Error Detected, Choose reason&gt;",IF(Z169="1",IF(V169=1,"Please Enter Deemed Pensionable Pay","Add Any Relevant Details Above"),"Please Give Details Above"))))))))))),IF(OR(G169="",G169=0),"Error Detected, No rate entered",IF(E169=0,"",IF(F169="","Error Detected, No Pensionable pay",IF(AS169=1,"No Part Time Status Entered",IF(AR169=1,"No Part Time Hours Entered",IF(ISERROR(AD169)," Unknown Values entered.",IF(V169+W169&lt;1,"Acceptable",IF(T169+U169=200, "No Contributions Entered", IF(M169="","Error Detected, Choose reason&gt;",IF(Z169="1",IF(V169=1,"Please Enter Deemed Pensionable Pay","Add relevant Details Above"),"Please give details Above")))))))))))))</f>
        <v/>
      </c>
      <c r="M169" s="260"/>
      <c r="N169" s="91"/>
      <c r="O169" s="91" t="str">
        <f t="shared" si="43"/>
        <v/>
      </c>
      <c r="P169" s="94">
        <f t="shared" si="44"/>
        <v>0</v>
      </c>
      <c r="Q169" s="94">
        <f t="shared" si="44"/>
        <v>0</v>
      </c>
      <c r="R169" s="218">
        <f>(ROUND((F169/100*'Member Info'!$W$2), 2))</f>
        <v>0</v>
      </c>
      <c r="S169" s="218" t="e">
        <f t="shared" si="45"/>
        <v>#VALUE!</v>
      </c>
      <c r="T169" s="218" t="str">
        <f t="shared" si="46"/>
        <v/>
      </c>
      <c r="U169" s="227" t="str">
        <f t="shared" si="47"/>
        <v/>
      </c>
      <c r="V169" s="228" t="str">
        <f t="shared" si="48"/>
        <v/>
      </c>
      <c r="W169" s="228" t="str">
        <f t="shared" si="49"/>
        <v/>
      </c>
      <c r="X169" s="222">
        <f t="shared" si="50"/>
        <v>0</v>
      </c>
      <c r="Y169" s="110">
        <f t="shared" si="51"/>
        <v>0</v>
      </c>
      <c r="Z169" s="235" t="str">
        <f t="shared" si="52"/>
        <v/>
      </c>
      <c r="AA169" s="240" t="b">
        <f t="shared" si="53"/>
        <v>0</v>
      </c>
      <c r="AB169" s="235">
        <f t="shared" si="54"/>
        <v>0</v>
      </c>
      <c r="AC169" s="235">
        <f>IF('Member Info'!N166="",1,"")</f>
        <v>1</v>
      </c>
      <c r="AD169" s="243" t="e">
        <f t="shared" si="55"/>
        <v>#VALUE!</v>
      </c>
      <c r="AE169" s="130" t="str">
        <f t="shared" si="42"/>
        <v/>
      </c>
      <c r="AF169" s="124">
        <f t="shared" si="56"/>
        <v>1</v>
      </c>
      <c r="AG169" s="124" t="str">
        <f>IF('Member Info'!N166&lt;&gt;"",IF(AND('Member Info'!N166&lt;=$U$1,'Member Info'!N166&gt;=$T$1),1,0),"")</f>
        <v/>
      </c>
      <c r="AI169" s="124" t="b">
        <f t="shared" si="57"/>
        <v>0</v>
      </c>
      <c r="AJ169" s="124">
        <f t="shared" si="58"/>
        <v>0</v>
      </c>
      <c r="AL169" s="124">
        <f t="shared" si="59"/>
        <v>0</v>
      </c>
      <c r="AM169" s="124">
        <f>IF('Member Info'!F166&gt;$T$1,1,0)</f>
        <v>0</v>
      </c>
      <c r="AN169" s="124" t="b">
        <f>IF(ISERROR(T169),ERROR.TYPE(#REF!)=ERROR.TYPE(T169),FALSE)</f>
        <v>0</v>
      </c>
      <c r="AO169" s="124" t="b">
        <f>IF(ISERROR(U169),ERROR.TYPE(#REF!)=ERROR.TYPE(U169),FALSE)</f>
        <v>0</v>
      </c>
      <c r="AP169" s="124">
        <f>IF('Member Info'!F166&gt;'GP1 April 25'!$U$1,1,0)</f>
        <v>0</v>
      </c>
      <c r="AQ169" s="124">
        <f t="shared" si="60"/>
        <v>0</v>
      </c>
      <c r="AR169" s="124">
        <f t="shared" si="61"/>
        <v>0</v>
      </c>
      <c r="AS169" s="124">
        <f t="shared" si="62"/>
        <v>1</v>
      </c>
    </row>
    <row r="170" spans="1:45" x14ac:dyDescent="0.25">
      <c r="A170" s="4">
        <v>139</v>
      </c>
      <c r="B170" s="164">
        <f>'Member Info'!D167</f>
        <v>0</v>
      </c>
      <c r="C170" s="164">
        <f>'Member Info'!E167</f>
        <v>0</v>
      </c>
      <c r="D170" s="164" t="str">
        <f>'Member Info'!G167</f>
        <v/>
      </c>
      <c r="E170" s="165">
        <f>'Member Info'!B167</f>
        <v>0</v>
      </c>
      <c r="F170" s="242"/>
      <c r="G170" s="166" t="str">
        <f>IF(E170=0,"",('Member Info'!K167+'Member Info'!L167))</f>
        <v/>
      </c>
      <c r="H170" s="419"/>
      <c r="I170" s="419"/>
      <c r="J170" s="26"/>
      <c r="K170" s="26"/>
      <c r="L170" s="384" t="str">
        <f>IF(E170=0,"",IF('Member Info'!F167&gt;$U$1,CONCATENATE("Joined with practice on ", TEXT('Member Info'!F167, "DD/MM/YYYY")),IF('Member Info'!N167&lt;&gt;"",IF('Member Info'!N167&lt;$T$1,CONCATENATE("Left Scheme on ", TEXT('Member Info'!N167, "DD/MM/YYYY")),IF(OR(G170="",G170=0),"Error Detected, No rate entered",IF(E170=0,"",IF(F170="","Error Detected, No Pensionable pay",IF(AS170=1,"No Part Time Status Entered",IF(AR170=1,"No Part Time Hours Entered",IF(ISERROR(AD170)," Unknown Values entered.",IF(V170+W170&lt;1,"Acceptable",IF(T170+U170=200, "No Contributions Entered", IF(M170="","Error Detected, Choose reason&gt;",IF(Z170="1",IF(V170=1,"Please Enter Deemed Pensionable Pay","Add Any Relevant Details Above"),"Please Give Details Above"))))))))))),IF(OR(G170="",G170=0),"Error Detected, No rate entered",IF(E170=0,"",IF(F170="","Error Detected, No Pensionable pay",IF(AS170=1,"No Part Time Status Entered",IF(AR170=1,"No Part Time Hours Entered",IF(ISERROR(AD170)," Unknown Values entered.",IF(V170+W170&lt;1,"Acceptable",IF(T170+U170=200, "No Contributions Entered", IF(M170="","Error Detected, Choose reason&gt;",IF(Z170="1",IF(V170=1,"Please Enter Deemed Pensionable Pay","Add relevant Details Above"),"Please give details Above")))))))))))))</f>
        <v/>
      </c>
      <c r="M170" s="260"/>
      <c r="N170" s="91"/>
      <c r="O170" s="91" t="str">
        <f t="shared" si="43"/>
        <v/>
      </c>
      <c r="P170" s="94">
        <f t="shared" si="44"/>
        <v>0</v>
      </c>
      <c r="Q170" s="94">
        <f t="shared" si="44"/>
        <v>0</v>
      </c>
      <c r="R170" s="218">
        <f>(ROUND((F170/100*'Member Info'!$W$2), 2))</f>
        <v>0</v>
      </c>
      <c r="S170" s="218" t="e">
        <f t="shared" si="45"/>
        <v>#VALUE!</v>
      </c>
      <c r="T170" s="218" t="str">
        <f t="shared" si="46"/>
        <v/>
      </c>
      <c r="U170" s="227" t="str">
        <f t="shared" si="47"/>
        <v/>
      </c>
      <c r="V170" s="228" t="str">
        <f t="shared" si="48"/>
        <v/>
      </c>
      <c r="W170" s="228" t="str">
        <f t="shared" si="49"/>
        <v/>
      </c>
      <c r="X170" s="222">
        <f t="shared" si="50"/>
        <v>0</v>
      </c>
      <c r="Y170" s="110">
        <f t="shared" si="51"/>
        <v>0</v>
      </c>
      <c r="Z170" s="235" t="str">
        <f t="shared" si="52"/>
        <v/>
      </c>
      <c r="AA170" s="240" t="b">
        <f t="shared" si="53"/>
        <v>0</v>
      </c>
      <c r="AB170" s="235">
        <f t="shared" si="54"/>
        <v>0</v>
      </c>
      <c r="AC170" s="235">
        <f>IF('Member Info'!N167="",1,"")</f>
        <v>1</v>
      </c>
      <c r="AD170" s="243" t="e">
        <f t="shared" si="55"/>
        <v>#VALUE!</v>
      </c>
      <c r="AE170" s="130" t="str">
        <f t="shared" si="42"/>
        <v/>
      </c>
      <c r="AF170" s="124">
        <f t="shared" si="56"/>
        <v>1</v>
      </c>
      <c r="AG170" s="124" t="str">
        <f>IF('Member Info'!N167&lt;&gt;"",IF(AND('Member Info'!N167&lt;=$U$1,'Member Info'!N167&gt;=$T$1),1,0),"")</f>
        <v/>
      </c>
      <c r="AI170" s="124" t="b">
        <f t="shared" si="57"/>
        <v>0</v>
      </c>
      <c r="AJ170" s="124">
        <f t="shared" si="58"/>
        <v>0</v>
      </c>
      <c r="AL170" s="124">
        <f t="shared" si="59"/>
        <v>0</v>
      </c>
      <c r="AM170" s="124">
        <f>IF('Member Info'!F167&gt;$T$1,1,0)</f>
        <v>0</v>
      </c>
      <c r="AN170" s="124" t="b">
        <f>IF(ISERROR(T170),ERROR.TYPE(#REF!)=ERROR.TYPE(T170),FALSE)</f>
        <v>0</v>
      </c>
      <c r="AO170" s="124" t="b">
        <f>IF(ISERROR(U170),ERROR.TYPE(#REF!)=ERROR.TYPE(U170),FALSE)</f>
        <v>0</v>
      </c>
      <c r="AP170" s="124">
        <f>IF('Member Info'!F167&gt;'GP1 April 25'!$U$1,1,0)</f>
        <v>0</v>
      </c>
      <c r="AQ170" s="124">
        <f t="shared" si="60"/>
        <v>0</v>
      </c>
      <c r="AR170" s="124">
        <f t="shared" si="61"/>
        <v>0</v>
      </c>
      <c r="AS170" s="124">
        <f t="shared" si="62"/>
        <v>1</v>
      </c>
    </row>
    <row r="171" spans="1:45" x14ac:dyDescent="0.25">
      <c r="A171" s="4">
        <v>140</v>
      </c>
      <c r="B171" s="164">
        <f>'Member Info'!D168</f>
        <v>0</v>
      </c>
      <c r="C171" s="164">
        <f>'Member Info'!E168</f>
        <v>0</v>
      </c>
      <c r="D171" s="164" t="str">
        <f>'Member Info'!G168</f>
        <v/>
      </c>
      <c r="E171" s="165">
        <f>'Member Info'!B168</f>
        <v>0</v>
      </c>
      <c r="F171" s="242"/>
      <c r="G171" s="166" t="str">
        <f>IF(E171=0,"",('Member Info'!K168+'Member Info'!L168))</f>
        <v/>
      </c>
      <c r="H171" s="419"/>
      <c r="I171" s="419"/>
      <c r="J171" s="26"/>
      <c r="K171" s="26"/>
      <c r="L171" s="384" t="str">
        <f>IF(E171=0,"",IF('Member Info'!F168&gt;$U$1,CONCATENATE("Joined with practice on ", TEXT('Member Info'!F168, "DD/MM/YYYY")),IF('Member Info'!N168&lt;&gt;"",IF('Member Info'!N168&lt;$T$1,CONCATENATE("Left Scheme on ", TEXT('Member Info'!N168, "DD/MM/YYYY")),IF(OR(G171="",G171=0),"Error Detected, No rate entered",IF(E171=0,"",IF(F171="","Error Detected, No Pensionable pay",IF(AS171=1,"No Part Time Status Entered",IF(AR171=1,"No Part Time Hours Entered",IF(ISERROR(AD171)," Unknown Values entered.",IF(V171+W171&lt;1,"Acceptable",IF(T171+U171=200, "No Contributions Entered", IF(M171="","Error Detected, Choose reason&gt;",IF(Z171="1",IF(V171=1,"Please Enter Deemed Pensionable Pay","Add Any Relevant Details Above"),"Please Give Details Above"))))))))))),IF(OR(G171="",G171=0),"Error Detected, No rate entered",IF(E171=0,"",IF(F171="","Error Detected, No Pensionable pay",IF(AS171=1,"No Part Time Status Entered",IF(AR171=1,"No Part Time Hours Entered",IF(ISERROR(AD171)," Unknown Values entered.",IF(V171+W171&lt;1,"Acceptable",IF(T171+U171=200, "No Contributions Entered", IF(M171="","Error Detected, Choose reason&gt;",IF(Z171="1",IF(V171=1,"Please Enter Deemed Pensionable Pay","Add relevant Details Above"),"Please give details Above")))))))))))))</f>
        <v/>
      </c>
      <c r="M171" s="260"/>
      <c r="N171" s="91"/>
      <c r="O171" s="91" t="str">
        <f t="shared" si="43"/>
        <v/>
      </c>
      <c r="P171" s="94">
        <f t="shared" si="44"/>
        <v>0</v>
      </c>
      <c r="Q171" s="94">
        <f t="shared" si="44"/>
        <v>0</v>
      </c>
      <c r="R171" s="218">
        <f>(ROUND((F171/100*'Member Info'!$W$2), 2))</f>
        <v>0</v>
      </c>
      <c r="S171" s="218" t="e">
        <f t="shared" si="45"/>
        <v>#VALUE!</v>
      </c>
      <c r="T171" s="218" t="str">
        <f t="shared" si="46"/>
        <v/>
      </c>
      <c r="U171" s="227" t="str">
        <f t="shared" si="47"/>
        <v/>
      </c>
      <c r="V171" s="228" t="str">
        <f t="shared" si="48"/>
        <v/>
      </c>
      <c r="W171" s="228" t="str">
        <f t="shared" si="49"/>
        <v/>
      </c>
      <c r="X171" s="222">
        <f t="shared" si="50"/>
        <v>0</v>
      </c>
      <c r="Y171" s="110">
        <f t="shared" si="51"/>
        <v>0</v>
      </c>
      <c r="Z171" s="235" t="str">
        <f t="shared" si="52"/>
        <v/>
      </c>
      <c r="AA171" s="240" t="b">
        <f t="shared" si="53"/>
        <v>0</v>
      </c>
      <c r="AB171" s="235">
        <f t="shared" si="54"/>
        <v>0</v>
      </c>
      <c r="AC171" s="235">
        <f>IF('Member Info'!N168="",1,"")</f>
        <v>1</v>
      </c>
      <c r="AD171" s="243" t="e">
        <f t="shared" si="55"/>
        <v>#VALUE!</v>
      </c>
      <c r="AE171" s="130" t="str">
        <f t="shared" si="42"/>
        <v/>
      </c>
      <c r="AF171" s="124">
        <f t="shared" si="56"/>
        <v>1</v>
      </c>
      <c r="AG171" s="124" t="str">
        <f>IF('Member Info'!N168&lt;&gt;"",IF(AND('Member Info'!N168&lt;=$U$1,'Member Info'!N168&gt;=$T$1),1,0),"")</f>
        <v/>
      </c>
      <c r="AI171" s="124" t="b">
        <f t="shared" si="57"/>
        <v>0</v>
      </c>
      <c r="AJ171" s="124">
        <f t="shared" si="58"/>
        <v>0</v>
      </c>
      <c r="AL171" s="124">
        <f t="shared" si="59"/>
        <v>0</v>
      </c>
      <c r="AM171" s="124">
        <f>IF('Member Info'!F168&gt;$T$1,1,0)</f>
        <v>0</v>
      </c>
      <c r="AN171" s="124" t="b">
        <f>IF(ISERROR(T171),ERROR.TYPE(#REF!)=ERROR.TYPE(T171),FALSE)</f>
        <v>0</v>
      </c>
      <c r="AO171" s="124" t="b">
        <f>IF(ISERROR(U171),ERROR.TYPE(#REF!)=ERROR.TYPE(U171),FALSE)</f>
        <v>0</v>
      </c>
      <c r="AP171" s="124">
        <f>IF('Member Info'!F168&gt;'GP1 April 25'!$U$1,1,0)</f>
        <v>0</v>
      </c>
      <c r="AQ171" s="124">
        <f t="shared" si="60"/>
        <v>0</v>
      </c>
      <c r="AR171" s="124">
        <f t="shared" si="61"/>
        <v>0</v>
      </c>
      <c r="AS171" s="124">
        <f t="shared" si="62"/>
        <v>1</v>
      </c>
    </row>
    <row r="172" spans="1:45" x14ac:dyDescent="0.25">
      <c r="A172" s="4">
        <v>141</v>
      </c>
      <c r="B172" s="164">
        <f>'Member Info'!D169</f>
        <v>0</v>
      </c>
      <c r="C172" s="164">
        <f>'Member Info'!E169</f>
        <v>0</v>
      </c>
      <c r="D172" s="164" t="str">
        <f>'Member Info'!G169</f>
        <v/>
      </c>
      <c r="E172" s="165">
        <f>'Member Info'!B169</f>
        <v>0</v>
      </c>
      <c r="F172" s="242"/>
      <c r="G172" s="166" t="str">
        <f>IF(E172=0,"",('Member Info'!K169+'Member Info'!L169))</f>
        <v/>
      </c>
      <c r="H172" s="419"/>
      <c r="I172" s="419"/>
      <c r="J172" s="26"/>
      <c r="K172" s="26"/>
      <c r="L172" s="384" t="str">
        <f>IF(E172=0,"",IF('Member Info'!F169&gt;$U$1,CONCATENATE("Joined with practice on ", TEXT('Member Info'!F169, "DD/MM/YYYY")),IF('Member Info'!N169&lt;&gt;"",IF('Member Info'!N169&lt;$T$1,CONCATENATE("Left Scheme on ", TEXT('Member Info'!N169, "DD/MM/YYYY")),IF(OR(G172="",G172=0),"Error Detected, No rate entered",IF(E172=0,"",IF(F172="","Error Detected, No Pensionable pay",IF(AS172=1,"No Part Time Status Entered",IF(AR172=1,"No Part Time Hours Entered",IF(ISERROR(AD172)," Unknown Values entered.",IF(V172+W172&lt;1,"Acceptable",IF(T172+U172=200, "No Contributions Entered", IF(M172="","Error Detected, Choose reason&gt;",IF(Z172="1",IF(V172=1,"Please Enter Deemed Pensionable Pay","Add Any Relevant Details Above"),"Please Give Details Above"))))))))))),IF(OR(G172="",G172=0),"Error Detected, No rate entered",IF(E172=0,"",IF(F172="","Error Detected, No Pensionable pay",IF(AS172=1,"No Part Time Status Entered",IF(AR172=1,"No Part Time Hours Entered",IF(ISERROR(AD172)," Unknown Values entered.",IF(V172+W172&lt;1,"Acceptable",IF(T172+U172=200, "No Contributions Entered", IF(M172="","Error Detected, Choose reason&gt;",IF(Z172="1",IF(V172=1,"Please Enter Deemed Pensionable Pay","Add relevant Details Above"),"Please give details Above")))))))))))))</f>
        <v/>
      </c>
      <c r="M172" s="260"/>
      <c r="N172" s="91"/>
      <c r="O172" s="91" t="str">
        <f t="shared" si="43"/>
        <v/>
      </c>
      <c r="P172" s="94">
        <f t="shared" si="44"/>
        <v>0</v>
      </c>
      <c r="Q172" s="94">
        <f t="shared" si="44"/>
        <v>0</v>
      </c>
      <c r="R172" s="218">
        <f>(ROUND((F172/100*'Member Info'!$W$2), 2))</f>
        <v>0</v>
      </c>
      <c r="S172" s="218" t="e">
        <f t="shared" si="45"/>
        <v>#VALUE!</v>
      </c>
      <c r="T172" s="218" t="str">
        <f t="shared" si="46"/>
        <v/>
      </c>
      <c r="U172" s="227" t="str">
        <f t="shared" si="47"/>
        <v/>
      </c>
      <c r="V172" s="228" t="str">
        <f t="shared" si="48"/>
        <v/>
      </c>
      <c r="W172" s="228" t="str">
        <f t="shared" si="49"/>
        <v/>
      </c>
      <c r="X172" s="222">
        <f t="shared" si="50"/>
        <v>0</v>
      </c>
      <c r="Y172" s="110">
        <f t="shared" si="51"/>
        <v>0</v>
      </c>
      <c r="Z172" s="235" t="str">
        <f t="shared" si="52"/>
        <v/>
      </c>
      <c r="AA172" s="240" t="b">
        <f t="shared" si="53"/>
        <v>0</v>
      </c>
      <c r="AB172" s="235">
        <f t="shared" si="54"/>
        <v>0</v>
      </c>
      <c r="AC172" s="235">
        <f>IF('Member Info'!N169="",1,"")</f>
        <v>1</v>
      </c>
      <c r="AD172" s="243" t="e">
        <f t="shared" si="55"/>
        <v>#VALUE!</v>
      </c>
      <c r="AE172" s="130" t="str">
        <f t="shared" si="42"/>
        <v/>
      </c>
      <c r="AF172" s="124">
        <f t="shared" si="56"/>
        <v>1</v>
      </c>
      <c r="AG172" s="124" t="str">
        <f>IF('Member Info'!N169&lt;&gt;"",IF(AND('Member Info'!N169&lt;=$U$1,'Member Info'!N169&gt;=$T$1),1,0),"")</f>
        <v/>
      </c>
      <c r="AI172" s="124" t="b">
        <f t="shared" si="57"/>
        <v>0</v>
      </c>
      <c r="AJ172" s="124">
        <f t="shared" si="58"/>
        <v>0</v>
      </c>
      <c r="AL172" s="124">
        <f t="shared" si="59"/>
        <v>0</v>
      </c>
      <c r="AM172" s="124">
        <f>IF('Member Info'!F169&gt;$T$1,1,0)</f>
        <v>0</v>
      </c>
      <c r="AN172" s="124" t="b">
        <f>IF(ISERROR(T172),ERROR.TYPE(#REF!)=ERROR.TYPE(T172),FALSE)</f>
        <v>0</v>
      </c>
      <c r="AO172" s="124" t="b">
        <f>IF(ISERROR(U172),ERROR.TYPE(#REF!)=ERROR.TYPE(U172),FALSE)</f>
        <v>0</v>
      </c>
      <c r="AP172" s="124">
        <f>IF('Member Info'!F169&gt;'GP1 April 25'!$U$1,1,0)</f>
        <v>0</v>
      </c>
      <c r="AQ172" s="124">
        <f t="shared" si="60"/>
        <v>0</v>
      </c>
      <c r="AR172" s="124">
        <f t="shared" si="61"/>
        <v>0</v>
      </c>
      <c r="AS172" s="124">
        <f t="shared" si="62"/>
        <v>1</v>
      </c>
    </row>
    <row r="173" spans="1:45" x14ac:dyDescent="0.25">
      <c r="A173" s="4">
        <v>142</v>
      </c>
      <c r="B173" s="164">
        <f>'Member Info'!D170</f>
        <v>0</v>
      </c>
      <c r="C173" s="164">
        <f>'Member Info'!E170</f>
        <v>0</v>
      </c>
      <c r="D173" s="164" t="str">
        <f>'Member Info'!G170</f>
        <v/>
      </c>
      <c r="E173" s="165">
        <f>'Member Info'!B170</f>
        <v>0</v>
      </c>
      <c r="F173" s="242"/>
      <c r="G173" s="166" t="str">
        <f>IF(E173=0,"",('Member Info'!K170+'Member Info'!L170))</f>
        <v/>
      </c>
      <c r="H173" s="419"/>
      <c r="I173" s="419"/>
      <c r="J173" s="26"/>
      <c r="K173" s="26"/>
      <c r="L173" s="384" t="str">
        <f>IF(E173=0,"",IF('Member Info'!F170&gt;$U$1,CONCATENATE("Joined with practice on ", TEXT('Member Info'!F170, "DD/MM/YYYY")),IF('Member Info'!N170&lt;&gt;"",IF('Member Info'!N170&lt;$T$1,CONCATENATE("Left Scheme on ", TEXT('Member Info'!N170, "DD/MM/YYYY")),IF(OR(G173="",G173=0),"Error Detected, No rate entered",IF(E173=0,"",IF(F173="","Error Detected, No Pensionable pay",IF(AS173=1,"No Part Time Status Entered",IF(AR173=1,"No Part Time Hours Entered",IF(ISERROR(AD173)," Unknown Values entered.",IF(V173+W173&lt;1,"Acceptable",IF(T173+U173=200, "No Contributions Entered", IF(M173="","Error Detected, Choose reason&gt;",IF(Z173="1",IF(V173=1,"Please Enter Deemed Pensionable Pay","Add Any Relevant Details Above"),"Please Give Details Above"))))))))))),IF(OR(G173="",G173=0),"Error Detected, No rate entered",IF(E173=0,"",IF(F173="","Error Detected, No Pensionable pay",IF(AS173=1,"No Part Time Status Entered",IF(AR173=1,"No Part Time Hours Entered",IF(ISERROR(AD173)," Unknown Values entered.",IF(V173+W173&lt;1,"Acceptable",IF(T173+U173=200, "No Contributions Entered", IF(M173="","Error Detected, Choose reason&gt;",IF(Z173="1",IF(V173=1,"Please Enter Deemed Pensionable Pay","Add relevant Details Above"),"Please give details Above")))))))))))))</f>
        <v/>
      </c>
      <c r="M173" s="260"/>
      <c r="N173" s="91"/>
      <c r="O173" s="91" t="str">
        <f t="shared" si="43"/>
        <v/>
      </c>
      <c r="P173" s="94">
        <f t="shared" si="44"/>
        <v>0</v>
      </c>
      <c r="Q173" s="94">
        <f t="shared" si="44"/>
        <v>0</v>
      </c>
      <c r="R173" s="218">
        <f>(ROUND((F173/100*'Member Info'!$W$2), 2))</f>
        <v>0</v>
      </c>
      <c r="S173" s="218" t="e">
        <f t="shared" si="45"/>
        <v>#VALUE!</v>
      </c>
      <c r="T173" s="218" t="str">
        <f t="shared" si="46"/>
        <v/>
      </c>
      <c r="U173" s="227" t="str">
        <f t="shared" si="47"/>
        <v/>
      </c>
      <c r="V173" s="228" t="str">
        <f t="shared" si="48"/>
        <v/>
      </c>
      <c r="W173" s="228" t="str">
        <f t="shared" si="49"/>
        <v/>
      </c>
      <c r="X173" s="222">
        <f t="shared" si="50"/>
        <v>0</v>
      </c>
      <c r="Y173" s="110">
        <f t="shared" si="51"/>
        <v>0</v>
      </c>
      <c r="Z173" s="235" t="str">
        <f t="shared" si="52"/>
        <v/>
      </c>
      <c r="AA173" s="240" t="b">
        <f t="shared" si="53"/>
        <v>0</v>
      </c>
      <c r="AB173" s="235">
        <f t="shared" si="54"/>
        <v>0</v>
      </c>
      <c r="AC173" s="235">
        <f>IF('Member Info'!N170="",1,"")</f>
        <v>1</v>
      </c>
      <c r="AD173" s="243" t="e">
        <f t="shared" si="55"/>
        <v>#VALUE!</v>
      </c>
      <c r="AE173" s="130" t="str">
        <f t="shared" si="42"/>
        <v/>
      </c>
      <c r="AF173" s="124">
        <f t="shared" si="56"/>
        <v>1</v>
      </c>
      <c r="AG173" s="124" t="str">
        <f>IF('Member Info'!N170&lt;&gt;"",IF(AND('Member Info'!N170&lt;=$U$1,'Member Info'!N170&gt;=$T$1),1,0),"")</f>
        <v/>
      </c>
      <c r="AI173" s="124" t="b">
        <f t="shared" si="57"/>
        <v>0</v>
      </c>
      <c r="AJ173" s="124">
        <f t="shared" si="58"/>
        <v>0</v>
      </c>
      <c r="AL173" s="124">
        <f t="shared" si="59"/>
        <v>0</v>
      </c>
      <c r="AM173" s="124">
        <f>IF('Member Info'!F170&gt;$T$1,1,0)</f>
        <v>0</v>
      </c>
      <c r="AN173" s="124" t="b">
        <f>IF(ISERROR(T173),ERROR.TYPE(#REF!)=ERROR.TYPE(T173),FALSE)</f>
        <v>0</v>
      </c>
      <c r="AO173" s="124" t="b">
        <f>IF(ISERROR(U173),ERROR.TYPE(#REF!)=ERROR.TYPE(U173),FALSE)</f>
        <v>0</v>
      </c>
      <c r="AP173" s="124">
        <f>IF('Member Info'!F170&gt;'GP1 April 25'!$U$1,1,0)</f>
        <v>0</v>
      </c>
      <c r="AQ173" s="124">
        <f t="shared" si="60"/>
        <v>0</v>
      </c>
      <c r="AR173" s="124">
        <f t="shared" si="61"/>
        <v>0</v>
      </c>
      <c r="AS173" s="124">
        <f t="shared" si="62"/>
        <v>1</v>
      </c>
    </row>
    <row r="174" spans="1:45" x14ac:dyDescent="0.25">
      <c r="A174" s="4">
        <v>143</v>
      </c>
      <c r="B174" s="164">
        <f>'Member Info'!D171</f>
        <v>0</v>
      </c>
      <c r="C174" s="164">
        <f>'Member Info'!E171</f>
        <v>0</v>
      </c>
      <c r="D174" s="164" t="str">
        <f>'Member Info'!G171</f>
        <v/>
      </c>
      <c r="E174" s="165">
        <f>'Member Info'!B171</f>
        <v>0</v>
      </c>
      <c r="F174" s="242"/>
      <c r="G174" s="166" t="str">
        <f>IF(E174=0,"",('Member Info'!K171+'Member Info'!L171))</f>
        <v/>
      </c>
      <c r="H174" s="419"/>
      <c r="I174" s="419"/>
      <c r="J174" s="26"/>
      <c r="K174" s="26"/>
      <c r="L174" s="384" t="str">
        <f>IF(E174=0,"",IF('Member Info'!F171&gt;$U$1,CONCATENATE("Joined with practice on ", TEXT('Member Info'!F171, "DD/MM/YYYY")),IF('Member Info'!N171&lt;&gt;"",IF('Member Info'!N171&lt;$T$1,CONCATENATE("Left Scheme on ", TEXT('Member Info'!N171, "DD/MM/YYYY")),IF(OR(G174="",G174=0),"Error Detected, No rate entered",IF(E174=0,"",IF(F174="","Error Detected, No Pensionable pay",IF(AS174=1,"No Part Time Status Entered",IF(AR174=1,"No Part Time Hours Entered",IF(ISERROR(AD174)," Unknown Values entered.",IF(V174+W174&lt;1,"Acceptable",IF(T174+U174=200, "No Contributions Entered", IF(M174="","Error Detected, Choose reason&gt;",IF(Z174="1",IF(V174=1,"Please Enter Deemed Pensionable Pay","Add Any Relevant Details Above"),"Please Give Details Above"))))))))))),IF(OR(G174="",G174=0),"Error Detected, No rate entered",IF(E174=0,"",IF(F174="","Error Detected, No Pensionable pay",IF(AS174=1,"No Part Time Status Entered",IF(AR174=1,"No Part Time Hours Entered",IF(ISERROR(AD174)," Unknown Values entered.",IF(V174+W174&lt;1,"Acceptable",IF(T174+U174=200, "No Contributions Entered", IF(M174="","Error Detected, Choose reason&gt;",IF(Z174="1",IF(V174=1,"Please Enter Deemed Pensionable Pay","Add relevant Details Above"),"Please give details Above")))))))))))))</f>
        <v/>
      </c>
      <c r="M174" s="260"/>
      <c r="N174" s="91"/>
      <c r="O174" s="91" t="str">
        <f t="shared" si="43"/>
        <v/>
      </c>
      <c r="P174" s="94">
        <f t="shared" si="44"/>
        <v>0</v>
      </c>
      <c r="Q174" s="94">
        <f t="shared" si="44"/>
        <v>0</v>
      </c>
      <c r="R174" s="218">
        <f>(ROUND((F174/100*'Member Info'!$W$2), 2))</f>
        <v>0</v>
      </c>
      <c r="S174" s="218" t="e">
        <f t="shared" si="45"/>
        <v>#VALUE!</v>
      </c>
      <c r="T174" s="218" t="str">
        <f t="shared" si="46"/>
        <v/>
      </c>
      <c r="U174" s="227" t="str">
        <f t="shared" si="47"/>
        <v/>
      </c>
      <c r="V174" s="228" t="str">
        <f t="shared" si="48"/>
        <v/>
      </c>
      <c r="W174" s="228" t="str">
        <f t="shared" si="49"/>
        <v/>
      </c>
      <c r="X174" s="222">
        <f t="shared" si="50"/>
        <v>0</v>
      </c>
      <c r="Y174" s="110">
        <f t="shared" si="51"/>
        <v>0</v>
      </c>
      <c r="Z174" s="235" t="str">
        <f t="shared" si="52"/>
        <v/>
      </c>
      <c r="AA174" s="240" t="b">
        <f t="shared" si="53"/>
        <v>0</v>
      </c>
      <c r="AB174" s="235">
        <f t="shared" si="54"/>
        <v>0</v>
      </c>
      <c r="AC174" s="235">
        <f>IF('Member Info'!N171="",1,"")</f>
        <v>1</v>
      </c>
      <c r="AD174" s="243" t="e">
        <f t="shared" si="55"/>
        <v>#VALUE!</v>
      </c>
      <c r="AE174" s="130" t="str">
        <f t="shared" si="42"/>
        <v/>
      </c>
      <c r="AF174" s="124">
        <f t="shared" si="56"/>
        <v>1</v>
      </c>
      <c r="AG174" s="124" t="str">
        <f>IF('Member Info'!N171&lt;&gt;"",IF(AND('Member Info'!N171&lt;=$U$1,'Member Info'!N171&gt;=$T$1),1,0),"")</f>
        <v/>
      </c>
      <c r="AI174" s="124" t="b">
        <f t="shared" si="57"/>
        <v>0</v>
      </c>
      <c r="AJ174" s="124">
        <f t="shared" si="58"/>
        <v>0</v>
      </c>
      <c r="AL174" s="124">
        <f t="shared" si="59"/>
        <v>0</v>
      </c>
      <c r="AM174" s="124">
        <f>IF('Member Info'!F171&gt;$T$1,1,0)</f>
        <v>0</v>
      </c>
      <c r="AN174" s="124" t="b">
        <f>IF(ISERROR(T174),ERROR.TYPE(#REF!)=ERROR.TYPE(T174),FALSE)</f>
        <v>0</v>
      </c>
      <c r="AO174" s="124" t="b">
        <f>IF(ISERROR(U174),ERROR.TYPE(#REF!)=ERROR.TYPE(U174),FALSE)</f>
        <v>0</v>
      </c>
      <c r="AP174" s="124">
        <f>IF('Member Info'!F171&gt;'GP1 April 25'!$U$1,1,0)</f>
        <v>0</v>
      </c>
      <c r="AQ174" s="124">
        <f t="shared" si="60"/>
        <v>0</v>
      </c>
      <c r="AR174" s="124">
        <f t="shared" si="61"/>
        <v>0</v>
      </c>
      <c r="AS174" s="124">
        <f t="shared" si="62"/>
        <v>1</v>
      </c>
    </row>
    <row r="175" spans="1:45" x14ac:dyDescent="0.25">
      <c r="A175" s="4">
        <v>144</v>
      </c>
      <c r="B175" s="164">
        <f>'Member Info'!D172</f>
        <v>0</v>
      </c>
      <c r="C175" s="164">
        <f>'Member Info'!E172</f>
        <v>0</v>
      </c>
      <c r="D175" s="164" t="str">
        <f>'Member Info'!G172</f>
        <v/>
      </c>
      <c r="E175" s="165">
        <f>'Member Info'!B172</f>
        <v>0</v>
      </c>
      <c r="F175" s="242"/>
      <c r="G175" s="166" t="str">
        <f>IF(E175=0,"",('Member Info'!K172+'Member Info'!L172))</f>
        <v/>
      </c>
      <c r="H175" s="419"/>
      <c r="I175" s="419"/>
      <c r="J175" s="26"/>
      <c r="K175" s="26"/>
      <c r="L175" s="384" t="str">
        <f>IF(E175=0,"",IF('Member Info'!F172&gt;$U$1,CONCATENATE("Joined with practice on ", TEXT('Member Info'!F172, "DD/MM/YYYY")),IF('Member Info'!N172&lt;&gt;"",IF('Member Info'!N172&lt;$T$1,CONCATENATE("Left Scheme on ", TEXT('Member Info'!N172, "DD/MM/YYYY")),IF(OR(G175="",G175=0),"Error Detected, No rate entered",IF(E175=0,"",IF(F175="","Error Detected, No Pensionable pay",IF(AS175=1,"No Part Time Status Entered",IF(AR175=1,"No Part Time Hours Entered",IF(ISERROR(AD175)," Unknown Values entered.",IF(V175+W175&lt;1,"Acceptable",IF(T175+U175=200, "No Contributions Entered", IF(M175="","Error Detected, Choose reason&gt;",IF(Z175="1",IF(V175=1,"Please Enter Deemed Pensionable Pay","Add Any Relevant Details Above"),"Please Give Details Above"))))))))))),IF(OR(G175="",G175=0),"Error Detected, No rate entered",IF(E175=0,"",IF(F175="","Error Detected, No Pensionable pay",IF(AS175=1,"No Part Time Status Entered",IF(AR175=1,"No Part Time Hours Entered",IF(ISERROR(AD175)," Unknown Values entered.",IF(V175+W175&lt;1,"Acceptable",IF(T175+U175=200, "No Contributions Entered", IF(M175="","Error Detected, Choose reason&gt;",IF(Z175="1",IF(V175=1,"Please Enter Deemed Pensionable Pay","Add relevant Details Above"),"Please give details Above")))))))))))))</f>
        <v/>
      </c>
      <c r="M175" s="260"/>
      <c r="N175" s="91"/>
      <c r="O175" s="91" t="str">
        <f t="shared" si="43"/>
        <v/>
      </c>
      <c r="P175" s="94">
        <f t="shared" si="44"/>
        <v>0</v>
      </c>
      <c r="Q175" s="94">
        <f t="shared" si="44"/>
        <v>0</v>
      </c>
      <c r="R175" s="218">
        <f>(ROUND((F175/100*'Member Info'!$W$2), 2))</f>
        <v>0</v>
      </c>
      <c r="S175" s="218" t="e">
        <f t="shared" si="45"/>
        <v>#VALUE!</v>
      </c>
      <c r="T175" s="218" t="str">
        <f t="shared" si="46"/>
        <v/>
      </c>
      <c r="U175" s="227" t="str">
        <f t="shared" si="47"/>
        <v/>
      </c>
      <c r="V175" s="228" t="str">
        <f t="shared" si="48"/>
        <v/>
      </c>
      <c r="W175" s="228" t="str">
        <f t="shared" si="49"/>
        <v/>
      </c>
      <c r="X175" s="222">
        <f t="shared" si="50"/>
        <v>0</v>
      </c>
      <c r="Y175" s="110">
        <f t="shared" si="51"/>
        <v>0</v>
      </c>
      <c r="Z175" s="235" t="str">
        <f t="shared" si="52"/>
        <v/>
      </c>
      <c r="AA175" s="240" t="b">
        <f t="shared" si="53"/>
        <v>0</v>
      </c>
      <c r="AB175" s="235">
        <f t="shared" si="54"/>
        <v>0</v>
      </c>
      <c r="AC175" s="235">
        <f>IF('Member Info'!N172="",1,"")</f>
        <v>1</v>
      </c>
      <c r="AD175" s="243" t="e">
        <f t="shared" si="55"/>
        <v>#VALUE!</v>
      </c>
      <c r="AE175" s="130" t="str">
        <f t="shared" si="42"/>
        <v/>
      </c>
      <c r="AF175" s="124">
        <f t="shared" si="56"/>
        <v>1</v>
      </c>
      <c r="AG175" s="124" t="str">
        <f>IF('Member Info'!N172&lt;&gt;"",IF(AND('Member Info'!N172&lt;=$U$1,'Member Info'!N172&gt;=$T$1),1,0),"")</f>
        <v/>
      </c>
      <c r="AI175" s="124" t="b">
        <f t="shared" si="57"/>
        <v>0</v>
      </c>
      <c r="AJ175" s="124">
        <f t="shared" si="58"/>
        <v>0</v>
      </c>
      <c r="AL175" s="124">
        <f t="shared" si="59"/>
        <v>0</v>
      </c>
      <c r="AM175" s="124">
        <f>IF('Member Info'!F172&gt;$T$1,1,0)</f>
        <v>0</v>
      </c>
      <c r="AN175" s="124" t="b">
        <f>IF(ISERROR(T175),ERROR.TYPE(#REF!)=ERROR.TYPE(T175),FALSE)</f>
        <v>0</v>
      </c>
      <c r="AO175" s="124" t="b">
        <f>IF(ISERROR(U175),ERROR.TYPE(#REF!)=ERROR.TYPE(U175),FALSE)</f>
        <v>0</v>
      </c>
      <c r="AP175" s="124">
        <f>IF('Member Info'!F172&gt;'GP1 April 25'!$U$1,1,0)</f>
        <v>0</v>
      </c>
      <c r="AQ175" s="124">
        <f t="shared" si="60"/>
        <v>0</v>
      </c>
      <c r="AR175" s="124">
        <f t="shared" si="61"/>
        <v>0</v>
      </c>
      <c r="AS175" s="124">
        <f t="shared" si="62"/>
        <v>1</v>
      </c>
    </row>
    <row r="176" spans="1:45" x14ac:dyDescent="0.25">
      <c r="A176" s="4">
        <v>145</v>
      </c>
      <c r="B176" s="164">
        <f>'Member Info'!D173</f>
        <v>0</v>
      </c>
      <c r="C176" s="164">
        <f>'Member Info'!E173</f>
        <v>0</v>
      </c>
      <c r="D176" s="164" t="str">
        <f>'Member Info'!G173</f>
        <v/>
      </c>
      <c r="E176" s="165">
        <f>'Member Info'!B173</f>
        <v>0</v>
      </c>
      <c r="F176" s="242"/>
      <c r="G176" s="166" t="str">
        <f>IF(E176=0,"",('Member Info'!K173+'Member Info'!L173))</f>
        <v/>
      </c>
      <c r="H176" s="419"/>
      <c r="I176" s="419"/>
      <c r="J176" s="26"/>
      <c r="K176" s="26"/>
      <c r="L176" s="384" t="str">
        <f>IF(E176=0,"",IF('Member Info'!F173&gt;$U$1,CONCATENATE("Joined with practice on ", TEXT('Member Info'!F173, "DD/MM/YYYY")),IF('Member Info'!N173&lt;&gt;"",IF('Member Info'!N173&lt;$T$1,CONCATENATE("Left Scheme on ", TEXT('Member Info'!N173, "DD/MM/YYYY")),IF(OR(G176="",G176=0),"Error Detected, No rate entered",IF(E176=0,"",IF(F176="","Error Detected, No Pensionable pay",IF(AS176=1,"No Part Time Status Entered",IF(AR176=1,"No Part Time Hours Entered",IF(ISERROR(AD176)," Unknown Values entered.",IF(V176+W176&lt;1,"Acceptable",IF(T176+U176=200, "No Contributions Entered", IF(M176="","Error Detected, Choose reason&gt;",IF(Z176="1",IF(V176=1,"Please Enter Deemed Pensionable Pay","Add Any Relevant Details Above"),"Please Give Details Above"))))))))))),IF(OR(G176="",G176=0),"Error Detected, No rate entered",IF(E176=0,"",IF(F176="","Error Detected, No Pensionable pay",IF(AS176=1,"No Part Time Status Entered",IF(AR176=1,"No Part Time Hours Entered",IF(ISERROR(AD176)," Unknown Values entered.",IF(V176+W176&lt;1,"Acceptable",IF(T176+U176=200, "No Contributions Entered", IF(M176="","Error Detected, Choose reason&gt;",IF(Z176="1",IF(V176=1,"Please Enter Deemed Pensionable Pay","Add relevant Details Above"),"Please give details Above")))))))))))))</f>
        <v/>
      </c>
      <c r="M176" s="260"/>
      <c r="N176" s="91"/>
      <c r="O176" s="91" t="str">
        <f t="shared" si="43"/>
        <v/>
      </c>
      <c r="P176" s="94">
        <f t="shared" si="44"/>
        <v>0</v>
      </c>
      <c r="Q176" s="94">
        <f t="shared" si="44"/>
        <v>0</v>
      </c>
      <c r="R176" s="218">
        <f>(ROUND((F176/100*'Member Info'!$W$2), 2))</f>
        <v>0</v>
      </c>
      <c r="S176" s="218" t="e">
        <f t="shared" si="45"/>
        <v>#VALUE!</v>
      </c>
      <c r="T176" s="218" t="str">
        <f t="shared" si="46"/>
        <v/>
      </c>
      <c r="U176" s="227" t="str">
        <f t="shared" si="47"/>
        <v/>
      </c>
      <c r="V176" s="228" t="str">
        <f t="shared" si="48"/>
        <v/>
      </c>
      <c r="W176" s="228" t="str">
        <f t="shared" si="49"/>
        <v/>
      </c>
      <c r="X176" s="222">
        <f t="shared" si="50"/>
        <v>0</v>
      </c>
      <c r="Y176" s="110">
        <f t="shared" si="51"/>
        <v>0</v>
      </c>
      <c r="Z176" s="235" t="str">
        <f t="shared" si="52"/>
        <v/>
      </c>
      <c r="AA176" s="240" t="b">
        <f t="shared" si="53"/>
        <v>0</v>
      </c>
      <c r="AB176" s="235">
        <f t="shared" si="54"/>
        <v>0</v>
      </c>
      <c r="AC176" s="235">
        <f>IF('Member Info'!N173="",1,"")</f>
        <v>1</v>
      </c>
      <c r="AD176" s="243" t="e">
        <f t="shared" si="55"/>
        <v>#VALUE!</v>
      </c>
      <c r="AE176" s="130" t="str">
        <f t="shared" si="42"/>
        <v/>
      </c>
      <c r="AF176" s="124">
        <f t="shared" si="56"/>
        <v>1</v>
      </c>
      <c r="AG176" s="124" t="str">
        <f>IF('Member Info'!N173&lt;&gt;"",IF(AND('Member Info'!N173&lt;=$U$1,'Member Info'!N173&gt;=$T$1),1,0),"")</f>
        <v/>
      </c>
      <c r="AI176" s="124" t="b">
        <f t="shared" si="57"/>
        <v>0</v>
      </c>
      <c r="AJ176" s="124">
        <f t="shared" si="58"/>
        <v>0</v>
      </c>
      <c r="AL176" s="124">
        <f t="shared" si="59"/>
        <v>0</v>
      </c>
      <c r="AM176" s="124">
        <f>IF('Member Info'!F173&gt;$T$1,1,0)</f>
        <v>0</v>
      </c>
      <c r="AN176" s="124" t="b">
        <f>IF(ISERROR(T176),ERROR.TYPE(#REF!)=ERROR.TYPE(T176),FALSE)</f>
        <v>0</v>
      </c>
      <c r="AO176" s="124" t="b">
        <f>IF(ISERROR(U176),ERROR.TYPE(#REF!)=ERROR.TYPE(U176),FALSE)</f>
        <v>0</v>
      </c>
      <c r="AP176" s="124">
        <f>IF('Member Info'!F173&gt;'GP1 April 25'!$U$1,1,0)</f>
        <v>0</v>
      </c>
      <c r="AQ176" s="124">
        <f t="shared" si="60"/>
        <v>0</v>
      </c>
      <c r="AR176" s="124">
        <f t="shared" si="61"/>
        <v>0</v>
      </c>
      <c r="AS176" s="124">
        <f t="shared" si="62"/>
        <v>1</v>
      </c>
    </row>
    <row r="177" spans="1:45" x14ac:dyDescent="0.25">
      <c r="A177" s="4">
        <v>146</v>
      </c>
      <c r="B177" s="164">
        <f>'Member Info'!D174</f>
        <v>0</v>
      </c>
      <c r="C177" s="164">
        <f>'Member Info'!E174</f>
        <v>0</v>
      </c>
      <c r="D177" s="164" t="str">
        <f>'Member Info'!G174</f>
        <v/>
      </c>
      <c r="E177" s="165">
        <f>'Member Info'!B174</f>
        <v>0</v>
      </c>
      <c r="F177" s="242"/>
      <c r="G177" s="166" t="str">
        <f>IF(E177=0,"",('Member Info'!K174+'Member Info'!L174))</f>
        <v/>
      </c>
      <c r="H177" s="419"/>
      <c r="I177" s="419"/>
      <c r="J177" s="26"/>
      <c r="K177" s="26"/>
      <c r="L177" s="384" t="str">
        <f>IF(E177=0,"",IF('Member Info'!F174&gt;$U$1,CONCATENATE("Joined with practice on ", TEXT('Member Info'!F174, "DD/MM/YYYY")),IF('Member Info'!N174&lt;&gt;"",IF('Member Info'!N174&lt;$T$1,CONCATENATE("Left Scheme on ", TEXT('Member Info'!N174, "DD/MM/YYYY")),IF(OR(G177="",G177=0),"Error Detected, No rate entered",IF(E177=0,"",IF(F177="","Error Detected, No Pensionable pay",IF(AS177=1,"No Part Time Status Entered",IF(AR177=1,"No Part Time Hours Entered",IF(ISERROR(AD177)," Unknown Values entered.",IF(V177+W177&lt;1,"Acceptable",IF(T177+U177=200, "No Contributions Entered", IF(M177="","Error Detected, Choose reason&gt;",IF(Z177="1",IF(V177=1,"Please Enter Deemed Pensionable Pay","Add Any Relevant Details Above"),"Please Give Details Above"))))))))))),IF(OR(G177="",G177=0),"Error Detected, No rate entered",IF(E177=0,"",IF(F177="","Error Detected, No Pensionable pay",IF(AS177=1,"No Part Time Status Entered",IF(AR177=1,"No Part Time Hours Entered",IF(ISERROR(AD177)," Unknown Values entered.",IF(V177+W177&lt;1,"Acceptable",IF(T177+U177=200, "No Contributions Entered", IF(M177="","Error Detected, Choose reason&gt;",IF(Z177="1",IF(V177=1,"Please Enter Deemed Pensionable Pay","Add relevant Details Above"),"Please give details Above")))))))))))))</f>
        <v/>
      </c>
      <c r="M177" s="260"/>
      <c r="N177" s="91"/>
      <c r="O177" s="91" t="str">
        <f t="shared" si="43"/>
        <v/>
      </c>
      <c r="P177" s="94">
        <f t="shared" si="44"/>
        <v>0</v>
      </c>
      <c r="Q177" s="94">
        <f t="shared" si="44"/>
        <v>0</v>
      </c>
      <c r="R177" s="218">
        <f>(ROUND((F177/100*'Member Info'!$W$2), 2))</f>
        <v>0</v>
      </c>
      <c r="S177" s="218" t="e">
        <f t="shared" si="45"/>
        <v>#VALUE!</v>
      </c>
      <c r="T177" s="218" t="str">
        <f t="shared" si="46"/>
        <v/>
      </c>
      <c r="U177" s="227" t="str">
        <f t="shared" si="47"/>
        <v/>
      </c>
      <c r="V177" s="228" t="str">
        <f t="shared" si="48"/>
        <v/>
      </c>
      <c r="W177" s="228" t="str">
        <f t="shared" si="49"/>
        <v/>
      </c>
      <c r="X177" s="222">
        <f t="shared" si="50"/>
        <v>0</v>
      </c>
      <c r="Y177" s="110">
        <f t="shared" si="51"/>
        <v>0</v>
      </c>
      <c r="Z177" s="235" t="str">
        <f t="shared" si="52"/>
        <v/>
      </c>
      <c r="AA177" s="240" t="b">
        <f t="shared" si="53"/>
        <v>0</v>
      </c>
      <c r="AB177" s="235">
        <f t="shared" si="54"/>
        <v>0</v>
      </c>
      <c r="AC177" s="235">
        <f>IF('Member Info'!N174="",1,"")</f>
        <v>1</v>
      </c>
      <c r="AD177" s="243" t="e">
        <f t="shared" si="55"/>
        <v>#VALUE!</v>
      </c>
      <c r="AE177" s="130" t="str">
        <f t="shared" si="42"/>
        <v/>
      </c>
      <c r="AF177" s="124">
        <f t="shared" si="56"/>
        <v>1</v>
      </c>
      <c r="AG177" s="124" t="str">
        <f>IF('Member Info'!N174&lt;&gt;"",IF(AND('Member Info'!N174&lt;=$U$1,'Member Info'!N174&gt;=$T$1),1,0),"")</f>
        <v/>
      </c>
      <c r="AI177" s="124" t="b">
        <f t="shared" si="57"/>
        <v>0</v>
      </c>
      <c r="AJ177" s="124">
        <f t="shared" si="58"/>
        <v>0</v>
      </c>
      <c r="AL177" s="124">
        <f t="shared" si="59"/>
        <v>0</v>
      </c>
      <c r="AM177" s="124">
        <f>IF('Member Info'!F174&gt;$T$1,1,0)</f>
        <v>0</v>
      </c>
      <c r="AN177" s="124" t="b">
        <f>IF(ISERROR(T177),ERROR.TYPE(#REF!)=ERROR.TYPE(T177),FALSE)</f>
        <v>0</v>
      </c>
      <c r="AO177" s="124" t="b">
        <f>IF(ISERROR(U177),ERROR.TYPE(#REF!)=ERROR.TYPE(U177),FALSE)</f>
        <v>0</v>
      </c>
      <c r="AP177" s="124">
        <f>IF('Member Info'!F174&gt;'GP1 April 25'!$U$1,1,0)</f>
        <v>0</v>
      </c>
      <c r="AQ177" s="124">
        <f t="shared" si="60"/>
        <v>0</v>
      </c>
      <c r="AR177" s="124">
        <f t="shared" si="61"/>
        <v>0</v>
      </c>
      <c r="AS177" s="124">
        <f t="shared" si="62"/>
        <v>1</v>
      </c>
    </row>
    <row r="178" spans="1:45" x14ac:dyDescent="0.25">
      <c r="A178" s="4">
        <v>147</v>
      </c>
      <c r="B178" s="164">
        <f>'Member Info'!D175</f>
        <v>0</v>
      </c>
      <c r="C178" s="164">
        <f>'Member Info'!E175</f>
        <v>0</v>
      </c>
      <c r="D178" s="164" t="str">
        <f>'Member Info'!G175</f>
        <v/>
      </c>
      <c r="E178" s="165">
        <f>'Member Info'!B175</f>
        <v>0</v>
      </c>
      <c r="F178" s="242"/>
      <c r="G178" s="166" t="str">
        <f>IF(E178=0,"",('Member Info'!K175+'Member Info'!L175))</f>
        <v/>
      </c>
      <c r="H178" s="419"/>
      <c r="I178" s="419"/>
      <c r="J178" s="26"/>
      <c r="K178" s="26"/>
      <c r="L178" s="384" t="str">
        <f>IF(E178=0,"",IF('Member Info'!F175&gt;$U$1,CONCATENATE("Joined with practice on ", TEXT('Member Info'!F175, "DD/MM/YYYY")),IF('Member Info'!N175&lt;&gt;"",IF('Member Info'!N175&lt;$T$1,CONCATENATE("Left Scheme on ", TEXT('Member Info'!N175, "DD/MM/YYYY")),IF(OR(G178="",G178=0),"Error Detected, No rate entered",IF(E178=0,"",IF(F178="","Error Detected, No Pensionable pay",IF(AS178=1,"No Part Time Status Entered",IF(AR178=1,"No Part Time Hours Entered",IF(ISERROR(AD178)," Unknown Values entered.",IF(V178+W178&lt;1,"Acceptable",IF(T178+U178=200, "No Contributions Entered", IF(M178="","Error Detected, Choose reason&gt;",IF(Z178="1",IF(V178=1,"Please Enter Deemed Pensionable Pay","Add Any Relevant Details Above"),"Please Give Details Above"))))))))))),IF(OR(G178="",G178=0),"Error Detected, No rate entered",IF(E178=0,"",IF(F178="","Error Detected, No Pensionable pay",IF(AS178=1,"No Part Time Status Entered",IF(AR178=1,"No Part Time Hours Entered",IF(ISERROR(AD178)," Unknown Values entered.",IF(V178+W178&lt;1,"Acceptable",IF(T178+U178=200, "No Contributions Entered", IF(M178="","Error Detected, Choose reason&gt;",IF(Z178="1",IF(V178=1,"Please Enter Deemed Pensionable Pay","Add relevant Details Above"),"Please give details Above")))))))))))))</f>
        <v/>
      </c>
      <c r="M178" s="260"/>
      <c r="N178" s="91"/>
      <c r="O178" s="91" t="str">
        <f t="shared" si="43"/>
        <v/>
      </c>
      <c r="P178" s="94">
        <f t="shared" si="44"/>
        <v>0</v>
      </c>
      <c r="Q178" s="94">
        <f t="shared" si="44"/>
        <v>0</v>
      </c>
      <c r="R178" s="218">
        <f>(ROUND((F178/100*'Member Info'!$W$2), 2))</f>
        <v>0</v>
      </c>
      <c r="S178" s="218" t="e">
        <f t="shared" si="45"/>
        <v>#VALUE!</v>
      </c>
      <c r="T178" s="218" t="str">
        <f t="shared" si="46"/>
        <v/>
      </c>
      <c r="U178" s="227" t="str">
        <f t="shared" si="47"/>
        <v/>
      </c>
      <c r="V178" s="228" t="str">
        <f t="shared" si="48"/>
        <v/>
      </c>
      <c r="W178" s="228" t="str">
        <f t="shared" si="49"/>
        <v/>
      </c>
      <c r="X178" s="222">
        <f t="shared" si="50"/>
        <v>0</v>
      </c>
      <c r="Y178" s="110">
        <f t="shared" si="51"/>
        <v>0</v>
      </c>
      <c r="Z178" s="235" t="str">
        <f t="shared" si="52"/>
        <v/>
      </c>
      <c r="AA178" s="240" t="b">
        <f t="shared" si="53"/>
        <v>0</v>
      </c>
      <c r="AB178" s="235">
        <f t="shared" si="54"/>
        <v>0</v>
      </c>
      <c r="AC178" s="235">
        <f>IF('Member Info'!N175="",1,"")</f>
        <v>1</v>
      </c>
      <c r="AD178" s="243" t="e">
        <f t="shared" si="55"/>
        <v>#VALUE!</v>
      </c>
      <c r="AE178" s="130" t="str">
        <f t="shared" si="42"/>
        <v/>
      </c>
      <c r="AF178" s="124">
        <f t="shared" si="56"/>
        <v>1</v>
      </c>
      <c r="AG178" s="124" t="str">
        <f>IF('Member Info'!N175&lt;&gt;"",IF(AND('Member Info'!N175&lt;=$U$1,'Member Info'!N175&gt;=$T$1),1,0),"")</f>
        <v/>
      </c>
      <c r="AI178" s="124" t="b">
        <f t="shared" si="57"/>
        <v>0</v>
      </c>
      <c r="AJ178" s="124">
        <f t="shared" si="58"/>
        <v>0</v>
      </c>
      <c r="AL178" s="124">
        <f t="shared" si="59"/>
        <v>0</v>
      </c>
      <c r="AM178" s="124">
        <f>IF('Member Info'!F175&gt;$T$1,1,0)</f>
        <v>0</v>
      </c>
      <c r="AN178" s="124" t="b">
        <f>IF(ISERROR(T178),ERROR.TYPE(#REF!)=ERROR.TYPE(T178),FALSE)</f>
        <v>0</v>
      </c>
      <c r="AO178" s="124" t="b">
        <f>IF(ISERROR(U178),ERROR.TYPE(#REF!)=ERROR.TYPE(U178),FALSE)</f>
        <v>0</v>
      </c>
      <c r="AP178" s="124">
        <f>IF('Member Info'!F175&gt;'GP1 April 25'!$U$1,1,0)</f>
        <v>0</v>
      </c>
      <c r="AQ178" s="124">
        <f t="shared" si="60"/>
        <v>0</v>
      </c>
      <c r="AR178" s="124">
        <f t="shared" si="61"/>
        <v>0</v>
      </c>
      <c r="AS178" s="124">
        <f t="shared" si="62"/>
        <v>1</v>
      </c>
    </row>
    <row r="179" spans="1:45" x14ac:dyDescent="0.25">
      <c r="A179" s="4">
        <v>148</v>
      </c>
      <c r="B179" s="164">
        <f>'Member Info'!D176</f>
        <v>0</v>
      </c>
      <c r="C179" s="164">
        <f>'Member Info'!E176</f>
        <v>0</v>
      </c>
      <c r="D179" s="164" t="str">
        <f>'Member Info'!G176</f>
        <v/>
      </c>
      <c r="E179" s="165">
        <f>'Member Info'!B176</f>
        <v>0</v>
      </c>
      <c r="F179" s="242"/>
      <c r="G179" s="166" t="str">
        <f>IF(E179=0,"",('Member Info'!K176+'Member Info'!L176))</f>
        <v/>
      </c>
      <c r="H179" s="419"/>
      <c r="I179" s="419"/>
      <c r="J179" s="26"/>
      <c r="K179" s="26"/>
      <c r="L179" s="384" t="str">
        <f>IF(E179=0,"",IF('Member Info'!F176&gt;$U$1,CONCATENATE("Joined with practice on ", TEXT('Member Info'!F176, "DD/MM/YYYY")),IF('Member Info'!N176&lt;&gt;"",IF('Member Info'!N176&lt;$T$1,CONCATENATE("Left Scheme on ", TEXT('Member Info'!N176, "DD/MM/YYYY")),IF(OR(G179="",G179=0),"Error Detected, No rate entered",IF(E179=0,"",IF(F179="","Error Detected, No Pensionable pay",IF(AS179=1,"No Part Time Status Entered",IF(AR179=1,"No Part Time Hours Entered",IF(ISERROR(AD179)," Unknown Values entered.",IF(V179+W179&lt;1,"Acceptable",IF(T179+U179=200, "No Contributions Entered", IF(M179="","Error Detected, Choose reason&gt;",IF(Z179="1",IF(V179=1,"Please Enter Deemed Pensionable Pay","Add Any Relevant Details Above"),"Please Give Details Above"))))))))))),IF(OR(G179="",G179=0),"Error Detected, No rate entered",IF(E179=0,"",IF(F179="","Error Detected, No Pensionable pay",IF(AS179=1,"No Part Time Status Entered",IF(AR179=1,"No Part Time Hours Entered",IF(ISERROR(AD179)," Unknown Values entered.",IF(V179+W179&lt;1,"Acceptable",IF(T179+U179=200, "No Contributions Entered", IF(M179="","Error Detected, Choose reason&gt;",IF(Z179="1",IF(V179=1,"Please Enter Deemed Pensionable Pay","Add relevant Details Above"),"Please give details Above")))))))))))))</f>
        <v/>
      </c>
      <c r="M179" s="260"/>
      <c r="N179" s="91"/>
      <c r="O179" s="91" t="str">
        <f t="shared" si="43"/>
        <v/>
      </c>
      <c r="P179" s="94">
        <f t="shared" si="44"/>
        <v>0</v>
      </c>
      <c r="Q179" s="94">
        <f t="shared" si="44"/>
        <v>0</v>
      </c>
      <c r="R179" s="218">
        <f>(ROUND((F179/100*'Member Info'!$W$2), 2))</f>
        <v>0</v>
      </c>
      <c r="S179" s="218" t="e">
        <f t="shared" si="45"/>
        <v>#VALUE!</v>
      </c>
      <c r="T179" s="218" t="str">
        <f t="shared" si="46"/>
        <v/>
      </c>
      <c r="U179" s="227" t="str">
        <f t="shared" si="47"/>
        <v/>
      </c>
      <c r="V179" s="228" t="str">
        <f t="shared" si="48"/>
        <v/>
      </c>
      <c r="W179" s="228" t="str">
        <f t="shared" si="49"/>
        <v/>
      </c>
      <c r="X179" s="222">
        <f t="shared" si="50"/>
        <v>0</v>
      </c>
      <c r="Y179" s="110">
        <f t="shared" si="51"/>
        <v>0</v>
      </c>
      <c r="Z179" s="235" t="str">
        <f t="shared" si="52"/>
        <v/>
      </c>
      <c r="AA179" s="240" t="b">
        <f t="shared" si="53"/>
        <v>0</v>
      </c>
      <c r="AB179" s="235">
        <f t="shared" si="54"/>
        <v>0</v>
      </c>
      <c r="AC179" s="235">
        <f>IF('Member Info'!N176="",1,"")</f>
        <v>1</v>
      </c>
      <c r="AD179" s="243" t="e">
        <f t="shared" si="55"/>
        <v>#VALUE!</v>
      </c>
      <c r="AE179" s="130" t="str">
        <f t="shared" si="42"/>
        <v/>
      </c>
      <c r="AF179" s="124">
        <f t="shared" si="56"/>
        <v>1</v>
      </c>
      <c r="AG179" s="124" t="str">
        <f>IF('Member Info'!N176&lt;&gt;"",IF(AND('Member Info'!N176&lt;=$U$1,'Member Info'!N176&gt;=$T$1),1,0),"")</f>
        <v/>
      </c>
      <c r="AI179" s="124" t="b">
        <f t="shared" si="57"/>
        <v>0</v>
      </c>
      <c r="AJ179" s="124">
        <f t="shared" si="58"/>
        <v>0</v>
      </c>
      <c r="AL179" s="124">
        <f t="shared" si="59"/>
        <v>0</v>
      </c>
      <c r="AM179" s="124">
        <f>IF('Member Info'!F176&gt;$T$1,1,0)</f>
        <v>0</v>
      </c>
      <c r="AN179" s="124" t="b">
        <f>IF(ISERROR(T179),ERROR.TYPE(#REF!)=ERROR.TYPE(T179),FALSE)</f>
        <v>0</v>
      </c>
      <c r="AO179" s="124" t="b">
        <f>IF(ISERROR(U179),ERROR.TYPE(#REF!)=ERROR.TYPE(U179),FALSE)</f>
        <v>0</v>
      </c>
      <c r="AP179" s="124">
        <f>IF('Member Info'!F176&gt;'GP1 April 25'!$U$1,1,0)</f>
        <v>0</v>
      </c>
      <c r="AQ179" s="124">
        <f t="shared" si="60"/>
        <v>0</v>
      </c>
      <c r="AR179" s="124">
        <f t="shared" si="61"/>
        <v>0</v>
      </c>
      <c r="AS179" s="124">
        <f t="shared" si="62"/>
        <v>1</v>
      </c>
    </row>
    <row r="180" spans="1:45" x14ac:dyDescent="0.25">
      <c r="A180" s="4">
        <v>149</v>
      </c>
      <c r="B180" s="164">
        <f>'Member Info'!D177</f>
        <v>0</v>
      </c>
      <c r="C180" s="164">
        <f>'Member Info'!E177</f>
        <v>0</v>
      </c>
      <c r="D180" s="164" t="str">
        <f>'Member Info'!G177</f>
        <v/>
      </c>
      <c r="E180" s="165">
        <f>'Member Info'!B177</f>
        <v>0</v>
      </c>
      <c r="F180" s="242"/>
      <c r="G180" s="166" t="str">
        <f>IF(E180=0,"",('Member Info'!K177+'Member Info'!L177))</f>
        <v/>
      </c>
      <c r="H180" s="419"/>
      <c r="I180" s="419"/>
      <c r="J180" s="26"/>
      <c r="K180" s="26"/>
      <c r="L180" s="384" t="str">
        <f>IF(E180=0,"",IF('Member Info'!F177&gt;$U$1,CONCATENATE("Joined with practice on ", TEXT('Member Info'!F177, "DD/MM/YYYY")),IF('Member Info'!N177&lt;&gt;"",IF('Member Info'!N177&lt;$T$1,CONCATENATE("Left Scheme on ", TEXT('Member Info'!N177, "DD/MM/YYYY")),IF(OR(G180="",G180=0),"Error Detected, No rate entered",IF(E180=0,"",IF(F180="","Error Detected, No Pensionable pay",IF(AS180=1,"No Part Time Status Entered",IF(AR180=1,"No Part Time Hours Entered",IF(ISERROR(AD180)," Unknown Values entered.",IF(V180+W180&lt;1,"Acceptable",IF(T180+U180=200, "No Contributions Entered", IF(M180="","Error Detected, Choose reason&gt;",IF(Z180="1",IF(V180=1,"Please Enter Deemed Pensionable Pay","Add Any Relevant Details Above"),"Please Give Details Above"))))))))))),IF(OR(G180="",G180=0),"Error Detected, No rate entered",IF(E180=0,"",IF(F180="","Error Detected, No Pensionable pay",IF(AS180=1,"No Part Time Status Entered",IF(AR180=1,"No Part Time Hours Entered",IF(ISERROR(AD180)," Unknown Values entered.",IF(V180+W180&lt;1,"Acceptable",IF(T180+U180=200, "No Contributions Entered", IF(M180="","Error Detected, Choose reason&gt;",IF(Z180="1",IF(V180=1,"Please Enter Deemed Pensionable Pay","Add relevant Details Above"),"Please give details Above")))))))))))))</f>
        <v/>
      </c>
      <c r="M180" s="260"/>
      <c r="N180" s="91"/>
      <c r="O180" s="91" t="str">
        <f t="shared" si="43"/>
        <v/>
      </c>
      <c r="P180" s="94">
        <f t="shared" si="44"/>
        <v>0</v>
      </c>
      <c r="Q180" s="94">
        <f t="shared" si="44"/>
        <v>0</v>
      </c>
      <c r="R180" s="218">
        <f>(ROUND((F180/100*'Member Info'!$W$2), 2))</f>
        <v>0</v>
      </c>
      <c r="S180" s="218" t="e">
        <f t="shared" si="45"/>
        <v>#VALUE!</v>
      </c>
      <c r="T180" s="218" t="str">
        <f t="shared" si="46"/>
        <v/>
      </c>
      <c r="U180" s="227" t="str">
        <f t="shared" si="47"/>
        <v/>
      </c>
      <c r="V180" s="228" t="str">
        <f t="shared" si="48"/>
        <v/>
      </c>
      <c r="W180" s="228" t="str">
        <f t="shared" si="49"/>
        <v/>
      </c>
      <c r="X180" s="222">
        <f t="shared" si="50"/>
        <v>0</v>
      </c>
      <c r="Y180" s="110">
        <f t="shared" si="51"/>
        <v>0</v>
      </c>
      <c r="Z180" s="235" t="str">
        <f t="shared" si="52"/>
        <v/>
      </c>
      <c r="AA180" s="240" t="b">
        <f t="shared" si="53"/>
        <v>0</v>
      </c>
      <c r="AB180" s="235">
        <f t="shared" si="54"/>
        <v>0</v>
      </c>
      <c r="AC180" s="235">
        <f>IF('Member Info'!N177="",1,"")</f>
        <v>1</v>
      </c>
      <c r="AD180" s="243" t="e">
        <f t="shared" si="55"/>
        <v>#VALUE!</v>
      </c>
      <c r="AE180" s="130" t="str">
        <f t="shared" si="42"/>
        <v/>
      </c>
      <c r="AF180" s="124">
        <f t="shared" si="56"/>
        <v>1</v>
      </c>
      <c r="AG180" s="124" t="str">
        <f>IF('Member Info'!N177&lt;&gt;"",IF(AND('Member Info'!N177&lt;=$U$1,'Member Info'!N177&gt;=$T$1),1,0),"")</f>
        <v/>
      </c>
      <c r="AI180" s="124" t="b">
        <f t="shared" si="57"/>
        <v>0</v>
      </c>
      <c r="AJ180" s="124">
        <f t="shared" si="58"/>
        <v>0</v>
      </c>
      <c r="AL180" s="124">
        <f t="shared" si="59"/>
        <v>0</v>
      </c>
      <c r="AM180" s="124">
        <f>IF('Member Info'!F177&gt;$T$1,1,0)</f>
        <v>0</v>
      </c>
      <c r="AN180" s="124" t="b">
        <f>IF(ISERROR(T180),ERROR.TYPE(#REF!)=ERROR.TYPE(T180),FALSE)</f>
        <v>0</v>
      </c>
      <c r="AO180" s="124" t="b">
        <f>IF(ISERROR(U180),ERROR.TYPE(#REF!)=ERROR.TYPE(U180),FALSE)</f>
        <v>0</v>
      </c>
      <c r="AP180" s="124">
        <f>IF('Member Info'!F177&gt;'GP1 April 25'!$U$1,1,0)</f>
        <v>0</v>
      </c>
      <c r="AQ180" s="124">
        <f t="shared" si="60"/>
        <v>0</v>
      </c>
      <c r="AR180" s="124">
        <f t="shared" si="61"/>
        <v>0</v>
      </c>
      <c r="AS180" s="124">
        <f t="shared" si="62"/>
        <v>1</v>
      </c>
    </row>
    <row r="181" spans="1:45" ht="15.75" thickBot="1" x14ac:dyDescent="0.3">
      <c r="A181" s="4">
        <v>150</v>
      </c>
      <c r="B181" s="164">
        <f>'Member Info'!D178</f>
        <v>0</v>
      </c>
      <c r="C181" s="164">
        <f>'Member Info'!E178</f>
        <v>0</v>
      </c>
      <c r="D181" s="164" t="str">
        <f>'Member Info'!G178</f>
        <v/>
      </c>
      <c r="E181" s="165">
        <f>'Member Info'!B178</f>
        <v>0</v>
      </c>
      <c r="F181" s="242"/>
      <c r="G181" s="166" t="str">
        <f>IF(E181=0,"",('Member Info'!K178+'Member Info'!L178))</f>
        <v/>
      </c>
      <c r="H181" s="419"/>
      <c r="I181" s="419"/>
      <c r="J181" s="26"/>
      <c r="K181" s="26"/>
      <c r="L181" s="384" t="str">
        <f>IF(E181=0,"",IF('Member Info'!F178&gt;$U$1,CONCATENATE("Joined with practice on ", TEXT('Member Info'!F178, "DD/MM/YYYY")),IF('Member Info'!N178&lt;&gt;"",IF('Member Info'!N178&lt;$T$1,CONCATENATE("Left Scheme on ", TEXT('Member Info'!N178, "DD/MM/YYYY")),IF(OR(G181="",G181=0),"Error Detected, No rate entered",IF(E181=0,"",IF(F181="","Error Detected, No Pensionable pay",IF(AS181=1,"No Part Time Status Entered",IF(AR181=1,"No Part Time Hours Entered",IF(ISERROR(AD181)," Unknown Values entered.",IF(V181+W181&lt;1,"Acceptable",IF(T181+U181=200, "No Contributions Entered", IF(M181="","Error Detected, Choose reason&gt;",IF(Z181="1",IF(V181=1,"Please Enter Deemed Pensionable Pay","Add Any Relevant Details Above"),"Please Give Details Above"))))))))))),IF(OR(G181="",G181=0),"Error Detected, No rate entered",IF(E181=0,"",IF(F181="","Error Detected, No Pensionable pay",IF(AS181=1,"No Part Time Status Entered",IF(AR181=1,"No Part Time Hours Entered",IF(ISERROR(AD181)," Unknown Values entered.",IF(V181+W181&lt;1,"Acceptable",IF(T181+U181=200, "No Contributions Entered", IF(M181="","Error Detected, Choose reason&gt;",IF(Z181="1",IF(V181=1,"Please Enter Deemed Pensionable Pay","Add relevant Details Above"),"Please give details Above")))))))))))))</f>
        <v/>
      </c>
      <c r="M181" s="260"/>
      <c r="N181" s="91"/>
      <c r="O181" s="91" t="str">
        <f t="shared" si="43"/>
        <v/>
      </c>
      <c r="P181" s="94">
        <f t="shared" si="44"/>
        <v>0</v>
      </c>
      <c r="Q181" s="94">
        <f t="shared" si="44"/>
        <v>0</v>
      </c>
      <c r="R181" s="218">
        <f>(ROUND((F181/100*'Member Info'!$W$2), 2))</f>
        <v>0</v>
      </c>
      <c r="S181" s="218" t="e">
        <f t="shared" si="45"/>
        <v>#VALUE!</v>
      </c>
      <c r="T181" s="218" t="str">
        <f t="shared" si="46"/>
        <v/>
      </c>
      <c r="U181" s="227" t="str">
        <f t="shared" si="47"/>
        <v/>
      </c>
      <c r="V181" s="228" t="str">
        <f t="shared" si="48"/>
        <v/>
      </c>
      <c r="W181" s="228" t="str">
        <f t="shared" si="49"/>
        <v/>
      </c>
      <c r="X181" s="222">
        <f t="shared" si="50"/>
        <v>0</v>
      </c>
      <c r="Y181" s="110">
        <f t="shared" si="51"/>
        <v>0</v>
      </c>
      <c r="Z181" s="235" t="str">
        <f t="shared" si="52"/>
        <v/>
      </c>
      <c r="AA181" s="240" t="b">
        <f t="shared" si="53"/>
        <v>0</v>
      </c>
      <c r="AB181" s="235">
        <f t="shared" si="54"/>
        <v>0</v>
      </c>
      <c r="AC181" s="235">
        <f>IF('Member Info'!N178="",1,"")</f>
        <v>1</v>
      </c>
      <c r="AD181" s="243" t="e">
        <f t="shared" si="55"/>
        <v>#VALUE!</v>
      </c>
      <c r="AE181" s="130" t="str">
        <f t="shared" si="42"/>
        <v/>
      </c>
      <c r="AF181" s="124">
        <f t="shared" si="56"/>
        <v>1</v>
      </c>
      <c r="AG181" s="124" t="str">
        <f>IF('Member Info'!N178&lt;&gt;"",IF(AND('Member Info'!N178&lt;=$U$1,'Member Info'!N178&gt;=$T$1),1,0),"")</f>
        <v/>
      </c>
      <c r="AI181" s="124" t="b">
        <f t="shared" si="57"/>
        <v>0</v>
      </c>
      <c r="AJ181" s="124">
        <f t="shared" si="58"/>
        <v>0</v>
      </c>
      <c r="AL181" s="124">
        <f t="shared" si="59"/>
        <v>0</v>
      </c>
      <c r="AM181" s="124">
        <f>IF('Member Info'!F178&gt;$T$1,1,0)</f>
        <v>0</v>
      </c>
      <c r="AN181" s="124" t="b">
        <f>IF(ISERROR(T181),ERROR.TYPE(#REF!)=ERROR.TYPE(T181),FALSE)</f>
        <v>0</v>
      </c>
      <c r="AO181" s="124" t="b">
        <f>IF(ISERROR(U181),ERROR.TYPE(#REF!)=ERROR.TYPE(U181),FALSE)</f>
        <v>0</v>
      </c>
      <c r="AP181" s="124">
        <f>IF('Member Info'!F178&gt;'GP1 April 25'!$U$1,1,0)</f>
        <v>0</v>
      </c>
      <c r="AQ181" s="124">
        <f t="shared" si="60"/>
        <v>0</v>
      </c>
      <c r="AR181" s="124">
        <f t="shared" si="61"/>
        <v>0</v>
      </c>
      <c r="AS181" s="124">
        <f t="shared" si="62"/>
        <v>1</v>
      </c>
    </row>
    <row r="182" spans="1:45" ht="15.75" thickBot="1" x14ac:dyDescent="0.3">
      <c r="A182" s="4"/>
      <c r="B182" s="5"/>
      <c r="C182" s="5"/>
      <c r="D182" s="5"/>
      <c r="E182" s="5"/>
      <c r="F182" s="275">
        <f>SUM(F32:F181)</f>
        <v>0</v>
      </c>
      <c r="G182" s="21"/>
      <c r="H182" s="21"/>
      <c r="I182" s="21"/>
      <c r="J182" s="9">
        <f>ROUND(SUM(J32:J181), 2)</f>
        <v>0</v>
      </c>
      <c r="K182" s="9">
        <f>ROUND(SUM(K32:K181), 2)</f>
        <v>0</v>
      </c>
      <c r="L182" s="133">
        <f>COUNTIF(L32:L181, "&gt;0")</f>
        <v>0</v>
      </c>
      <c r="M182" s="5"/>
      <c r="N182" s="5"/>
      <c r="O182" s="5"/>
      <c r="P182" s="5"/>
      <c r="Q182" s="5"/>
      <c r="T182" s="124"/>
      <c r="V182" s="222">
        <f>SUM(V32:V181)</f>
        <v>0</v>
      </c>
      <c r="W182" s="228">
        <f>SUM(W32:W181)</f>
        <v>0</v>
      </c>
      <c r="X182" s="222">
        <f>SUM(X32:X181)</f>
        <v>0</v>
      </c>
      <c r="Y182" s="222"/>
      <c r="Z182" s="331"/>
      <c r="AA182" s="222">
        <f>COUNTIF(AA32:AA181, TRUE)</f>
        <v>0</v>
      </c>
      <c r="AB182" s="237">
        <f>SUM(AB32:AB181)</f>
        <v>0</v>
      </c>
      <c r="AC182" s="252"/>
      <c r="AD182" s="236"/>
      <c r="AE182" s="243">
        <f>SUM(AE32:AE181)</f>
        <v>0</v>
      </c>
      <c r="AF182" s="124">
        <f>COUNTIF(AF32:AF181,"&gt;1")</f>
        <v>0</v>
      </c>
      <c r="AG182" s="222">
        <f>SUM(AG32:AG181)</f>
        <v>0</v>
      </c>
      <c r="AL182" s="124">
        <f>SUM(AL32:AL181)</f>
        <v>0</v>
      </c>
    </row>
    <row r="183" spans="1:45" ht="15" customHeight="1" x14ac:dyDescent="0.25">
      <c r="A183" s="4"/>
      <c r="B183" s="335"/>
      <c r="C183" s="335"/>
      <c r="D183" s="5"/>
      <c r="E183" s="37"/>
      <c r="F183" s="37"/>
      <c r="G183" s="21"/>
      <c r="H183" s="21"/>
      <c r="I183" s="21"/>
      <c r="J183" s="22"/>
      <c r="K183" s="22"/>
      <c r="L183" s="106"/>
      <c r="M183" s="5"/>
      <c r="N183" s="5"/>
      <c r="O183" s="5"/>
      <c r="P183" s="5"/>
      <c r="Q183" s="253"/>
      <c r="T183" s="124"/>
      <c r="X183" s="222"/>
      <c r="AC183" s="110"/>
    </row>
    <row r="184" spans="1:45" ht="15.75" customHeight="1" x14ac:dyDescent="0.25">
      <c r="A184" s="4"/>
      <c r="B184" s="335"/>
      <c r="C184" s="335"/>
      <c r="D184" s="23"/>
      <c r="E184" s="334"/>
      <c r="F184" s="334"/>
      <c r="G184" s="332"/>
      <c r="H184" s="332"/>
      <c r="I184" s="332"/>
      <c r="J184" s="332"/>
      <c r="K184" s="332"/>
      <c r="L184" s="332"/>
      <c r="M184" s="5"/>
      <c r="N184" s="5"/>
      <c r="O184" s="5"/>
      <c r="P184" s="253"/>
      <c r="Q184" s="5"/>
      <c r="T184" s="124"/>
      <c r="X184" s="222"/>
      <c r="AC184" s="110"/>
    </row>
    <row r="185" spans="1:45" ht="15.75" x14ac:dyDescent="0.25">
      <c r="A185" s="4"/>
      <c r="B185" s="335"/>
      <c r="C185" s="335"/>
      <c r="D185" s="23"/>
      <c r="E185" s="334"/>
      <c r="F185" s="558" t="s">
        <v>17</v>
      </c>
      <c r="G185" s="558"/>
      <c r="H185" s="558"/>
      <c r="I185" s="558"/>
      <c r="J185" s="558"/>
      <c r="K185" s="332"/>
      <c r="L185" s="332"/>
      <c r="M185" s="5"/>
      <c r="N185" s="5"/>
      <c r="O185" s="5"/>
      <c r="P185" s="5"/>
      <c r="Q185" s="5"/>
      <c r="T185" s="124"/>
      <c r="X185" s="222"/>
      <c r="AC185" s="110"/>
    </row>
    <row r="186" spans="1:45" ht="15.75" x14ac:dyDescent="0.25">
      <c r="A186" s="4"/>
      <c r="B186" s="430"/>
      <c r="C186" s="430"/>
      <c r="D186" s="23"/>
      <c r="E186" s="333"/>
      <c r="F186" s="558"/>
      <c r="G186" s="558"/>
      <c r="H186" s="558"/>
      <c r="I186" s="558"/>
      <c r="J186" s="558"/>
      <c r="K186" s="333"/>
      <c r="L186" s="333"/>
      <c r="M186" s="5"/>
      <c r="N186" s="5"/>
      <c r="O186" s="5"/>
      <c r="P186" s="5"/>
      <c r="Q186" s="5"/>
      <c r="T186" s="124"/>
      <c r="X186" s="222"/>
      <c r="AC186" s="110"/>
    </row>
    <row r="187" spans="1:45" ht="15.75" x14ac:dyDescent="0.25">
      <c r="A187" s="4"/>
      <c r="B187" s="336"/>
      <c r="C187" s="336"/>
      <c r="D187" s="23"/>
      <c r="E187" s="333"/>
      <c r="F187" s="333"/>
      <c r="G187" s="333"/>
      <c r="H187" s="333"/>
      <c r="I187" s="333"/>
      <c r="J187" s="333"/>
      <c r="K187" s="550" t="s">
        <v>20</v>
      </c>
      <c r="L187" s="550"/>
      <c r="M187" s="5"/>
      <c r="N187" s="5"/>
      <c r="O187" s="5"/>
      <c r="P187" s="5"/>
      <c r="Q187" s="5"/>
      <c r="T187" s="124"/>
      <c r="X187" s="222"/>
      <c r="AC187" s="110"/>
    </row>
    <row r="188" spans="1:45" ht="15.75" thickBot="1" x14ac:dyDescent="0.3">
      <c r="A188" s="4"/>
      <c r="B188" s="337"/>
      <c r="C188" s="336" t="s">
        <v>18</v>
      </c>
      <c r="D188" s="336"/>
      <c r="E188" s="333"/>
      <c r="F188" s="336" t="s">
        <v>19</v>
      </c>
      <c r="G188" s="336"/>
      <c r="H188" s="336"/>
      <c r="I188" s="336"/>
      <c r="J188" s="336"/>
      <c r="K188" s="551"/>
      <c r="L188" s="551"/>
      <c r="M188" s="5"/>
      <c r="N188" s="5"/>
      <c r="O188" s="5"/>
      <c r="P188" s="5"/>
      <c r="Q188" s="5"/>
      <c r="T188" s="124"/>
      <c r="X188" s="222"/>
      <c r="AC188" s="110"/>
    </row>
    <row r="189" spans="1:45" ht="15.75" thickBot="1" x14ac:dyDescent="0.3">
      <c r="A189" s="4"/>
      <c r="B189" s="12"/>
      <c r="C189" s="553">
        <f>J182</f>
        <v>0</v>
      </c>
      <c r="D189" s="554"/>
      <c r="E189" s="333"/>
      <c r="F189" s="553">
        <f>K182</f>
        <v>0</v>
      </c>
      <c r="G189" s="554"/>
      <c r="H189" s="381"/>
      <c r="I189" s="381"/>
      <c r="J189" s="337"/>
      <c r="K189" s="553">
        <f>C189+F189</f>
        <v>0</v>
      </c>
      <c r="L189" s="554"/>
      <c r="M189" s="5"/>
      <c r="N189" s="5"/>
      <c r="O189" s="5"/>
      <c r="P189" s="5"/>
      <c r="Q189" s="5"/>
      <c r="T189" s="124"/>
      <c r="X189" s="222"/>
      <c r="AC189" s="110"/>
    </row>
    <row r="190" spans="1:45" ht="15.75" x14ac:dyDescent="0.25">
      <c r="A190" s="4"/>
      <c r="B190" s="336"/>
      <c r="C190" s="336"/>
      <c r="D190" s="23"/>
      <c r="E190" s="333"/>
      <c r="F190" s="333"/>
      <c r="G190" s="333"/>
      <c r="H190" s="333"/>
      <c r="I190" s="333"/>
      <c r="J190" s="333"/>
      <c r="K190" s="333"/>
      <c r="L190" s="333"/>
      <c r="M190" s="5"/>
      <c r="N190" s="5"/>
      <c r="O190" s="5"/>
      <c r="P190" s="5"/>
      <c r="Q190" s="5"/>
      <c r="T190" s="124"/>
      <c r="X190" s="222"/>
      <c r="AC190" s="110"/>
    </row>
    <row r="191" spans="1:45" ht="15.75" x14ac:dyDescent="0.25">
      <c r="A191" s="4"/>
      <c r="B191" s="337"/>
      <c r="C191" s="337"/>
      <c r="D191" s="23"/>
      <c r="E191" s="333"/>
      <c r="F191" s="333"/>
      <c r="G191" s="333"/>
      <c r="H191" s="333"/>
      <c r="I191" s="333"/>
      <c r="J191" s="333"/>
      <c r="K191" s="333"/>
      <c r="L191" s="333"/>
      <c r="M191" s="5"/>
      <c r="N191" s="5"/>
      <c r="O191" s="5"/>
      <c r="P191" s="5"/>
      <c r="Q191" s="5"/>
      <c r="T191" s="124"/>
      <c r="X191" s="222"/>
      <c r="AC191" s="110"/>
    </row>
    <row r="192" spans="1:45" ht="15.75" customHeight="1" x14ac:dyDescent="0.25">
      <c r="A192" s="4"/>
      <c r="B192" s="556" t="s">
        <v>587</v>
      </c>
      <c r="C192" s="556"/>
      <c r="D192" s="556"/>
      <c r="E192" s="556"/>
      <c r="F192" s="556"/>
      <c r="G192" s="556"/>
      <c r="H192" s="556"/>
      <c r="I192" s="556"/>
      <c r="J192" s="556"/>
      <c r="K192" s="556"/>
      <c r="L192" s="556"/>
      <c r="M192" s="5"/>
      <c r="N192" s="5"/>
      <c r="O192" s="5"/>
      <c r="P192" s="5"/>
      <c r="Q192" s="5"/>
      <c r="T192" s="124"/>
      <c r="X192" s="222"/>
      <c r="AC192" s="110"/>
    </row>
    <row r="193" spans="1:29" ht="15.75" customHeight="1" x14ac:dyDescent="0.25">
      <c r="A193" s="4"/>
      <c r="B193" s="556"/>
      <c r="C193" s="556"/>
      <c r="D193" s="556"/>
      <c r="E193" s="556"/>
      <c r="F193" s="556"/>
      <c r="G193" s="556"/>
      <c r="H193" s="556"/>
      <c r="I193" s="556"/>
      <c r="J193" s="556"/>
      <c r="K193" s="556"/>
      <c r="L193" s="556"/>
      <c r="M193" s="5"/>
      <c r="N193" s="5"/>
      <c r="O193" s="5"/>
      <c r="P193" s="5"/>
      <c r="Q193" s="5"/>
      <c r="T193" s="124"/>
      <c r="X193" s="222"/>
      <c r="AC193" s="110"/>
    </row>
    <row r="194" spans="1:29" ht="15.75" customHeight="1" x14ac:dyDescent="0.25">
      <c r="A194" s="4"/>
      <c r="B194" s="556"/>
      <c r="C194" s="556"/>
      <c r="D194" s="556"/>
      <c r="E194" s="556"/>
      <c r="F194" s="556"/>
      <c r="G194" s="556"/>
      <c r="H194" s="556"/>
      <c r="I194" s="556"/>
      <c r="J194" s="556"/>
      <c r="K194" s="556"/>
      <c r="L194" s="556"/>
      <c r="M194" s="5"/>
      <c r="N194" s="5"/>
      <c r="O194" s="5"/>
      <c r="P194" s="5"/>
      <c r="Q194" s="5"/>
      <c r="T194" s="124"/>
      <c r="X194" s="222"/>
      <c r="AC194" s="110"/>
    </row>
    <row r="195" spans="1:29" ht="15.75" customHeight="1" x14ac:dyDescent="0.25">
      <c r="A195" s="4"/>
      <c r="B195" s="556"/>
      <c r="C195" s="556"/>
      <c r="D195" s="556"/>
      <c r="E195" s="556"/>
      <c r="F195" s="556"/>
      <c r="G195" s="556"/>
      <c r="H195" s="556"/>
      <c r="I195" s="556"/>
      <c r="J195" s="556"/>
      <c r="K195" s="556"/>
      <c r="L195" s="556"/>
      <c r="M195" s="5"/>
      <c r="N195" s="5"/>
      <c r="O195" s="5"/>
      <c r="P195" s="5"/>
      <c r="Q195" s="5"/>
      <c r="T195" s="124"/>
      <c r="X195" s="222"/>
      <c r="AC195" s="110"/>
    </row>
    <row r="196" spans="1:29" x14ac:dyDescent="0.25">
      <c r="A196" s="4"/>
      <c r="B196" s="556"/>
      <c r="C196" s="556"/>
      <c r="D196" s="556"/>
      <c r="E196" s="556"/>
      <c r="F196" s="556"/>
      <c r="G196" s="556"/>
      <c r="H196" s="556"/>
      <c r="I196" s="556"/>
      <c r="J196" s="556"/>
      <c r="K196" s="556"/>
      <c r="L196" s="556"/>
      <c r="M196" s="5"/>
      <c r="N196" s="5"/>
      <c r="O196" s="5"/>
      <c r="P196" s="5"/>
      <c r="Q196" s="5"/>
      <c r="T196" s="124"/>
      <c r="X196" s="222"/>
      <c r="AC196" s="110"/>
    </row>
    <row r="197" spans="1:29" x14ac:dyDescent="0.25">
      <c r="A197" s="4"/>
      <c r="B197" s="5"/>
      <c r="C197" s="5"/>
      <c r="D197" s="5"/>
      <c r="E197" s="5"/>
      <c r="F197" s="5"/>
      <c r="G197" s="21"/>
      <c r="H197" s="21"/>
      <c r="I197" s="21"/>
      <c r="J197" s="5"/>
      <c r="K197" s="5"/>
      <c r="L197" s="425"/>
      <c r="M197" s="5"/>
      <c r="N197" s="5"/>
      <c r="O197" s="5"/>
      <c r="P197" s="5"/>
      <c r="Q197" s="5"/>
      <c r="T197" s="124"/>
      <c r="X197" s="222"/>
      <c r="AC197" s="110"/>
    </row>
    <row r="198" spans="1:29" ht="15.75" x14ac:dyDescent="0.25">
      <c r="A198" s="4"/>
      <c r="B198" s="561"/>
      <c r="C198" s="561"/>
      <c r="D198" s="561"/>
      <c r="E198" s="561"/>
      <c r="F198" s="561"/>
      <c r="G198" s="561"/>
      <c r="H198" s="428"/>
      <c r="I198" s="428"/>
      <c r="J198" s="428"/>
      <c r="K198" s="428"/>
      <c r="L198" s="103"/>
      <c r="M198" s="5"/>
      <c r="N198" s="5"/>
      <c r="O198" s="5"/>
      <c r="P198" s="5"/>
      <c r="Q198" s="5"/>
      <c r="T198" s="124"/>
      <c r="U198" s="124"/>
      <c r="V198" s="124"/>
      <c r="W198" s="124"/>
      <c r="X198" s="124"/>
      <c r="Y198" s="124"/>
      <c r="Z198" s="124"/>
      <c r="AA198" s="124"/>
      <c r="AB198" s="124"/>
    </row>
    <row r="199" spans="1:29" x14ac:dyDescent="0.25">
      <c r="A199" s="4"/>
      <c r="B199" s="5"/>
      <c r="C199" s="5"/>
      <c r="D199" s="5"/>
      <c r="E199" s="5"/>
      <c r="F199" s="5"/>
      <c r="G199" s="21"/>
      <c r="H199" s="21"/>
      <c r="I199" s="21"/>
      <c r="J199" s="5"/>
      <c r="K199" s="5"/>
      <c r="L199" s="425"/>
      <c r="M199" s="5"/>
      <c r="N199" s="5"/>
      <c r="O199" s="5"/>
      <c r="P199" s="5"/>
      <c r="Q199" s="5"/>
      <c r="T199" s="124"/>
      <c r="U199" s="124"/>
      <c r="V199" s="124"/>
      <c r="W199" s="124"/>
      <c r="X199" s="124"/>
      <c r="Y199" s="124"/>
      <c r="Z199" s="124"/>
      <c r="AA199" s="124"/>
      <c r="AB199" s="124"/>
    </row>
    <row r="200" spans="1:29" x14ac:dyDescent="0.25">
      <c r="A200" s="4"/>
      <c r="B200" s="5"/>
      <c r="C200" s="5"/>
      <c r="D200" s="5"/>
      <c r="E200" s="5"/>
      <c r="F200" s="5"/>
      <c r="G200" s="21"/>
      <c r="H200" s="21"/>
      <c r="I200" s="21"/>
      <c r="J200" s="5"/>
      <c r="K200" s="5"/>
      <c r="L200" s="425"/>
      <c r="M200" s="5"/>
      <c r="N200" s="5"/>
      <c r="O200" s="5"/>
      <c r="P200" s="5"/>
      <c r="Q200" s="5"/>
      <c r="T200" s="124"/>
      <c r="U200" s="124"/>
      <c r="V200" s="124"/>
      <c r="W200" s="124"/>
      <c r="X200" s="124"/>
      <c r="Y200" s="124"/>
      <c r="Z200" s="124"/>
      <c r="AA200" s="124"/>
      <c r="AB200" s="124"/>
    </row>
    <row r="201" spans="1:29" ht="21" x14ac:dyDescent="0.25">
      <c r="A201" s="4"/>
      <c r="B201" s="555"/>
      <c r="C201" s="555"/>
      <c r="D201" s="555"/>
      <c r="E201" s="555"/>
      <c r="F201" s="555"/>
      <c r="G201" s="555"/>
      <c r="H201" s="431"/>
      <c r="I201" s="431"/>
      <c r="J201" s="431"/>
      <c r="K201" s="431"/>
      <c r="L201" s="431"/>
      <c r="M201" s="5"/>
      <c r="N201" s="5"/>
      <c r="O201" s="5"/>
      <c r="P201" s="5"/>
      <c r="Q201" s="5"/>
      <c r="T201" s="124"/>
      <c r="U201" s="124"/>
      <c r="V201" s="124"/>
      <c r="W201" s="124"/>
      <c r="X201" s="124"/>
      <c r="Y201" s="124"/>
      <c r="Z201" s="124"/>
      <c r="AA201" s="124"/>
      <c r="AB201" s="124"/>
    </row>
    <row r="202" spans="1:29" ht="21" x14ac:dyDescent="0.25">
      <c r="A202" s="4"/>
      <c r="B202" s="15"/>
      <c r="C202" s="15"/>
      <c r="D202" s="15"/>
      <c r="E202" s="15"/>
      <c r="F202" s="15"/>
      <c r="G202" s="15"/>
      <c r="H202" s="15"/>
      <c r="I202" s="15"/>
      <c r="J202" s="5"/>
      <c r="K202" s="5"/>
      <c r="L202" s="425"/>
      <c r="M202" s="5"/>
      <c r="N202" s="5"/>
      <c r="O202" s="5"/>
      <c r="P202" s="5"/>
      <c r="Q202" s="5"/>
      <c r="T202" s="124"/>
      <c r="U202" s="124"/>
      <c r="V202" s="124"/>
      <c r="W202" s="124"/>
      <c r="X202" s="124"/>
      <c r="Y202" s="124"/>
      <c r="Z202" s="124"/>
      <c r="AA202" s="124"/>
      <c r="AB202" s="124"/>
    </row>
    <row r="203" spans="1:29" ht="15" customHeight="1" x14ac:dyDescent="0.25">
      <c r="A203" s="4"/>
      <c r="B203" s="552"/>
      <c r="C203" s="552"/>
      <c r="D203" s="552"/>
      <c r="E203" s="5"/>
      <c r="F203" s="552"/>
      <c r="G203" s="552"/>
      <c r="H203" s="430"/>
      <c r="I203" s="430"/>
      <c r="J203" s="552"/>
      <c r="K203" s="552"/>
      <c r="L203" s="430"/>
      <c r="M203" s="5"/>
      <c r="N203" s="5"/>
      <c r="O203" s="5"/>
      <c r="P203" s="5"/>
      <c r="Q203" s="5"/>
      <c r="T203" s="124"/>
      <c r="U203" s="124"/>
      <c r="V203" s="124"/>
      <c r="W203" s="124"/>
      <c r="X203" s="124"/>
      <c r="Y203" s="124"/>
      <c r="Z203" s="124"/>
      <c r="AA203" s="124"/>
      <c r="AB203" s="124"/>
    </row>
    <row r="204" spans="1:29" x14ac:dyDescent="0.25">
      <c r="A204" s="4"/>
      <c r="B204" s="552"/>
      <c r="C204" s="552"/>
      <c r="D204" s="552"/>
      <c r="E204" s="5"/>
      <c r="F204" s="552"/>
      <c r="G204" s="552"/>
      <c r="H204" s="430"/>
      <c r="I204" s="430"/>
      <c r="J204" s="552"/>
      <c r="K204" s="552"/>
      <c r="L204" s="430"/>
      <c r="M204" s="5"/>
      <c r="N204" s="5"/>
      <c r="O204" s="5"/>
      <c r="P204" s="5"/>
      <c r="Q204" s="5"/>
      <c r="T204" s="124"/>
      <c r="U204" s="124"/>
      <c r="V204" s="124"/>
      <c r="W204" s="124"/>
      <c r="X204" s="124"/>
      <c r="Y204" s="124"/>
      <c r="Z204" s="124"/>
      <c r="AA204" s="124"/>
      <c r="AB204" s="124"/>
    </row>
    <row r="205" spans="1:29" x14ac:dyDescent="0.25">
      <c r="A205" s="4"/>
      <c r="B205" s="430"/>
      <c r="C205" s="430"/>
      <c r="D205" s="430"/>
      <c r="E205" s="5"/>
      <c r="F205" s="430"/>
      <c r="G205" s="430"/>
      <c r="H205" s="430"/>
      <c r="I205" s="430"/>
      <c r="J205" s="430"/>
      <c r="K205" s="430"/>
      <c r="L205" s="430"/>
      <c r="M205" s="5"/>
      <c r="N205" s="5"/>
      <c r="O205" s="5"/>
      <c r="P205" s="5"/>
      <c r="Q205" s="5"/>
      <c r="T205" s="124"/>
      <c r="U205" s="124"/>
      <c r="V205" s="124"/>
      <c r="W205" s="124"/>
      <c r="X205" s="124"/>
      <c r="Y205" s="124"/>
      <c r="Z205" s="124"/>
      <c r="AA205" s="124"/>
      <c r="AB205" s="124"/>
    </row>
    <row r="206" spans="1:29" ht="15.75" customHeight="1" x14ac:dyDescent="0.25">
      <c r="A206" s="4"/>
      <c r="B206" s="447"/>
      <c r="C206" s="447"/>
      <c r="D206" s="447"/>
      <c r="E206" s="5"/>
      <c r="F206" s="447"/>
      <c r="G206" s="447"/>
      <c r="H206" s="426"/>
      <c r="I206" s="426"/>
      <c r="J206" s="447"/>
      <c r="K206" s="447"/>
      <c r="L206" s="31"/>
      <c r="M206" s="5"/>
      <c r="N206" s="5"/>
      <c r="O206" s="5"/>
      <c r="P206" s="5"/>
      <c r="Q206" s="5"/>
      <c r="T206" s="124"/>
      <c r="U206" s="124"/>
      <c r="V206" s="124"/>
      <c r="W206" s="124"/>
      <c r="X206" s="124"/>
      <c r="Y206" s="124"/>
      <c r="Z206" s="124"/>
      <c r="AA206" s="124"/>
      <c r="AB206" s="124"/>
    </row>
    <row r="207" spans="1:29" x14ac:dyDescent="0.25">
      <c r="A207" s="4"/>
      <c r="B207" s="559"/>
      <c r="C207" s="559"/>
      <c r="D207" s="559"/>
      <c r="E207" s="5"/>
      <c r="F207" s="559"/>
      <c r="G207" s="559"/>
      <c r="H207" s="427"/>
      <c r="I207" s="427"/>
      <c r="J207" s="559"/>
      <c r="K207" s="559"/>
      <c r="L207" s="104"/>
      <c r="M207" s="5"/>
      <c r="N207" s="5"/>
      <c r="O207" s="5"/>
      <c r="P207" s="5"/>
      <c r="Q207" s="5"/>
      <c r="T207" s="124"/>
      <c r="U207" s="124"/>
      <c r="V207" s="124"/>
      <c r="W207" s="124"/>
      <c r="X207" s="124"/>
      <c r="Y207" s="124"/>
      <c r="Z207" s="124"/>
      <c r="AA207" s="124"/>
      <c r="AB207" s="124"/>
    </row>
    <row r="208" spans="1:29" x14ac:dyDescent="0.25">
      <c r="A208" s="4"/>
      <c r="B208" s="12"/>
      <c r="C208" s="12"/>
      <c r="D208" s="12"/>
      <c r="E208" s="5"/>
      <c r="F208" s="12"/>
      <c r="G208" s="12"/>
      <c r="H208" s="12"/>
      <c r="I208" s="12"/>
      <c r="J208" s="12"/>
      <c r="K208" s="12"/>
      <c r="L208" s="425"/>
      <c r="M208" s="5"/>
      <c r="N208" s="5"/>
      <c r="O208" s="5"/>
      <c r="P208" s="5"/>
      <c r="Q208" s="5"/>
      <c r="T208" s="124"/>
      <c r="U208" s="124"/>
      <c r="V208" s="124"/>
      <c r="W208" s="124"/>
      <c r="X208" s="124"/>
      <c r="Y208" s="124"/>
      <c r="Z208" s="124"/>
      <c r="AA208" s="124"/>
      <c r="AB208" s="124"/>
    </row>
    <row r="209" spans="1:28" ht="15.75" customHeight="1" x14ac:dyDescent="0.25">
      <c r="A209" s="4"/>
      <c r="B209" s="447"/>
      <c r="C209" s="447"/>
      <c r="D209" s="447"/>
      <c r="E209" s="5"/>
      <c r="F209" s="447"/>
      <c r="G209" s="447"/>
      <c r="H209" s="426"/>
      <c r="I209" s="426"/>
      <c r="J209" s="447"/>
      <c r="K209" s="447"/>
      <c r="L209" s="31"/>
      <c r="M209" s="5"/>
      <c r="N209" s="5"/>
      <c r="O209" s="5"/>
      <c r="P209" s="5"/>
      <c r="Q209" s="5"/>
      <c r="T209" s="124"/>
      <c r="U209" s="124"/>
      <c r="V209" s="124"/>
      <c r="W209" s="124"/>
      <c r="X209" s="124"/>
      <c r="Y209" s="124"/>
      <c r="Z209" s="124"/>
      <c r="AA209" s="124"/>
      <c r="AB209" s="124"/>
    </row>
    <row r="210" spans="1:28" x14ac:dyDescent="0.25">
      <c r="A210" s="4"/>
      <c r="B210" s="559"/>
      <c r="C210" s="559"/>
      <c r="D210" s="559"/>
      <c r="E210" s="5"/>
      <c r="F210" s="559"/>
      <c r="G210" s="559"/>
      <c r="H210" s="427"/>
      <c r="I210" s="427"/>
      <c r="J210" s="559"/>
      <c r="K210" s="559"/>
      <c r="L210" s="104"/>
      <c r="M210" s="5"/>
      <c r="N210" s="5"/>
      <c r="O210" s="5"/>
      <c r="P210" s="5"/>
      <c r="Q210" s="5"/>
      <c r="T210" s="124"/>
      <c r="U210" s="124"/>
      <c r="V210" s="124"/>
      <c r="W210" s="124"/>
      <c r="X210" s="124"/>
      <c r="Y210" s="124"/>
      <c r="Z210" s="124"/>
      <c r="AA210" s="124"/>
      <c r="AB210" s="124"/>
    </row>
    <row r="211" spans="1:28" x14ac:dyDescent="0.25">
      <c r="A211" s="4"/>
      <c r="B211" s="12"/>
      <c r="C211" s="12"/>
      <c r="D211" s="12"/>
      <c r="E211" s="5"/>
      <c r="F211" s="12"/>
      <c r="G211" s="12"/>
      <c r="H211" s="12"/>
      <c r="I211" s="12"/>
      <c r="J211" s="12"/>
      <c r="K211" s="12"/>
      <c r="L211" s="425"/>
      <c r="M211" s="5"/>
      <c r="N211" s="5"/>
      <c r="O211" s="5"/>
      <c r="P211" s="5"/>
      <c r="Q211" s="5"/>
      <c r="T211" s="124"/>
      <c r="U211" s="124"/>
      <c r="V211" s="124"/>
      <c r="W211" s="124"/>
      <c r="X211" s="124"/>
      <c r="Y211" s="124"/>
      <c r="Z211" s="124"/>
      <c r="AA211" s="124"/>
      <c r="AB211" s="124"/>
    </row>
    <row r="212" spans="1:28" ht="15.75" customHeight="1" x14ac:dyDescent="0.25">
      <c r="A212" s="4"/>
      <c r="B212" s="550"/>
      <c r="C212" s="550"/>
      <c r="D212" s="550"/>
      <c r="E212" s="5"/>
      <c r="F212" s="550"/>
      <c r="G212" s="550"/>
      <c r="H212" s="429"/>
      <c r="I212" s="429"/>
      <c r="J212" s="550"/>
      <c r="K212" s="550"/>
      <c r="L212" s="430"/>
      <c r="M212" s="5"/>
      <c r="N212" s="5"/>
      <c r="O212" s="5"/>
      <c r="P212" s="5"/>
      <c r="Q212" s="5"/>
      <c r="T212" s="124"/>
      <c r="U212" s="124"/>
      <c r="V212" s="124"/>
      <c r="W212" s="124"/>
      <c r="X212" s="124"/>
      <c r="Y212" s="124"/>
      <c r="Z212" s="124"/>
      <c r="AA212" s="124"/>
      <c r="AB212" s="124"/>
    </row>
    <row r="213" spans="1:28" x14ac:dyDescent="0.25">
      <c r="A213" s="4"/>
      <c r="B213" s="559"/>
      <c r="C213" s="559"/>
      <c r="D213" s="559"/>
      <c r="E213" s="5"/>
      <c r="F213" s="559"/>
      <c r="G213" s="559"/>
      <c r="H213" s="427"/>
      <c r="I213" s="427"/>
      <c r="J213" s="559"/>
      <c r="K213" s="559"/>
      <c r="L213" s="104"/>
      <c r="M213" s="5"/>
      <c r="N213" s="5"/>
      <c r="O213" s="5"/>
      <c r="P213" s="5"/>
      <c r="Q213" s="5"/>
      <c r="T213" s="124"/>
      <c r="U213" s="124"/>
      <c r="V213" s="124"/>
      <c r="W213" s="124"/>
      <c r="X213" s="124"/>
      <c r="Y213" s="124"/>
      <c r="Z213" s="124"/>
      <c r="AA213" s="124"/>
      <c r="AB213" s="124"/>
    </row>
    <row r="214" spans="1:28" x14ac:dyDescent="0.25">
      <c r="A214" s="4"/>
      <c r="B214" s="12"/>
      <c r="C214" s="12"/>
      <c r="D214" s="12"/>
      <c r="E214" s="5"/>
      <c r="F214" s="5"/>
      <c r="G214" s="5"/>
      <c r="H214" s="5"/>
      <c r="I214" s="5"/>
      <c r="J214" s="12"/>
      <c r="K214" s="5"/>
      <c r="L214" s="425"/>
      <c r="M214" s="5"/>
      <c r="N214" s="5"/>
      <c r="O214" s="5"/>
      <c r="P214" s="5"/>
      <c r="Q214" s="5"/>
      <c r="T214" s="124"/>
      <c r="U214" s="124"/>
      <c r="V214" s="124"/>
      <c r="W214" s="124"/>
      <c r="X214" s="124"/>
      <c r="Y214" s="124"/>
      <c r="Z214" s="124"/>
      <c r="AA214" s="124"/>
      <c r="AB214" s="124"/>
    </row>
    <row r="215" spans="1:28" x14ac:dyDescent="0.25">
      <c r="A215" s="4"/>
      <c r="B215" s="560"/>
      <c r="C215" s="560"/>
      <c r="D215" s="560"/>
      <c r="E215" s="5"/>
      <c r="F215" s="5"/>
      <c r="G215" s="5"/>
      <c r="H215" s="5"/>
      <c r="I215" s="5"/>
      <c r="J215" s="12"/>
      <c r="K215" s="5"/>
      <c r="L215" s="425"/>
      <c r="M215" s="5"/>
      <c r="N215" s="5"/>
      <c r="O215" s="5"/>
      <c r="P215" s="5"/>
      <c r="Q215" s="5"/>
      <c r="T215" s="124"/>
      <c r="U215" s="124"/>
      <c r="V215" s="124"/>
      <c r="W215" s="124"/>
      <c r="X215" s="124"/>
      <c r="Y215" s="124"/>
      <c r="Z215" s="124"/>
      <c r="AA215" s="124"/>
      <c r="AB215" s="124"/>
    </row>
    <row r="216" spans="1:28" x14ac:dyDescent="0.25">
      <c r="A216" s="4"/>
      <c r="B216" s="557"/>
      <c r="C216" s="557"/>
      <c r="D216" s="557"/>
      <c r="E216" s="5"/>
      <c r="F216" s="5"/>
      <c r="G216" s="5"/>
      <c r="H216" s="5"/>
      <c r="I216" s="5"/>
      <c r="J216" s="5"/>
      <c r="K216" s="5"/>
      <c r="L216" s="425"/>
      <c r="M216" s="5"/>
      <c r="N216" s="5"/>
      <c r="O216" s="5"/>
      <c r="P216" s="5"/>
      <c r="Q216" s="5"/>
      <c r="T216" s="124"/>
      <c r="U216" s="124"/>
      <c r="V216" s="124"/>
      <c r="W216" s="124"/>
      <c r="X216" s="124"/>
      <c r="Y216" s="124"/>
      <c r="Z216" s="124"/>
      <c r="AA216" s="124"/>
      <c r="AB216" s="124"/>
    </row>
    <row r="217" spans="1:28" x14ac:dyDescent="0.25">
      <c r="A217" s="4"/>
      <c r="B217" s="12"/>
      <c r="C217" s="12"/>
      <c r="D217" s="12"/>
      <c r="E217" s="12"/>
      <c r="F217" s="12"/>
      <c r="G217" s="12"/>
      <c r="H217" s="12"/>
      <c r="I217" s="12"/>
      <c r="J217" s="5"/>
      <c r="K217" s="5"/>
      <c r="L217" s="425"/>
      <c r="M217" s="5"/>
      <c r="N217" s="5"/>
      <c r="O217" s="5"/>
      <c r="P217" s="5"/>
      <c r="Q217" s="5"/>
      <c r="T217" s="124"/>
      <c r="U217" s="124"/>
      <c r="V217" s="124"/>
      <c r="W217" s="124"/>
      <c r="X217" s="124"/>
      <c r="Y217" s="124"/>
      <c r="Z217" s="124"/>
      <c r="AA217" s="124"/>
      <c r="AB217" s="124"/>
    </row>
    <row r="218" spans="1:28" x14ac:dyDescent="0.25">
      <c r="A218" s="4"/>
      <c r="B218" s="550"/>
      <c r="C218" s="550"/>
      <c r="D218" s="550"/>
      <c r="E218" s="550"/>
      <c r="F218" s="550"/>
      <c r="G218" s="550"/>
      <c r="H218" s="429"/>
      <c r="I218" s="429"/>
      <c r="J218" s="429"/>
      <c r="K218" s="429"/>
      <c r="L218" s="430"/>
      <c r="M218" s="5"/>
      <c r="N218" s="5"/>
      <c r="O218" s="5"/>
      <c r="P218" s="5"/>
      <c r="Q218" s="5"/>
      <c r="T218" s="124"/>
      <c r="U218" s="124"/>
      <c r="V218" s="124"/>
      <c r="W218" s="124"/>
      <c r="X218" s="124"/>
      <c r="Y218" s="124"/>
      <c r="Z218" s="124"/>
      <c r="AA218" s="124"/>
      <c r="AB218" s="124"/>
    </row>
    <row r="219" spans="1:28" ht="15.75" thickBot="1" x14ac:dyDescent="0.3">
      <c r="A219" s="4"/>
      <c r="B219" s="18"/>
      <c r="C219" s="18"/>
      <c r="D219" s="18"/>
      <c r="E219" s="18"/>
      <c r="F219" s="18"/>
      <c r="G219" s="18"/>
      <c r="H219" s="18"/>
      <c r="I219" s="18"/>
      <c r="J219" s="19"/>
      <c r="K219" s="33"/>
      <c r="L219" s="107"/>
      <c r="M219" s="19"/>
      <c r="N219" s="5"/>
      <c r="O219" s="5"/>
      <c r="P219" s="5"/>
      <c r="Q219" s="5"/>
      <c r="T219" s="124"/>
      <c r="U219" s="124"/>
      <c r="V219" s="124"/>
      <c r="W219" s="124"/>
      <c r="X219" s="124"/>
      <c r="Y219" s="124"/>
      <c r="Z219" s="124"/>
      <c r="AA219" s="124"/>
      <c r="AB219" s="124"/>
    </row>
    <row r="220" spans="1:28" ht="15.75" thickBot="1" x14ac:dyDescent="0.3">
      <c r="A220" s="4"/>
      <c r="B220" s="18"/>
      <c r="C220" s="18"/>
      <c r="D220" s="18"/>
      <c r="E220" s="18"/>
      <c r="F220" s="18"/>
      <c r="G220" s="18"/>
      <c r="H220" s="18"/>
      <c r="I220" s="19"/>
      <c r="J220" s="33"/>
      <c r="K220" s="107"/>
      <c r="L220" s="19"/>
      <c r="M220" s="5"/>
      <c r="N220" s="5"/>
      <c r="O220" s="5"/>
      <c r="P220" s="5"/>
      <c r="T220" s="124"/>
      <c r="U220" s="124"/>
      <c r="V220" s="124"/>
      <c r="W220" s="124"/>
      <c r="X220" s="124"/>
      <c r="Y220" s="124"/>
      <c r="Z220" s="124"/>
      <c r="AA220" s="124"/>
      <c r="AB220" s="124"/>
    </row>
    <row r="221" spans="1:28" x14ac:dyDescent="0.25">
      <c r="A221" s="4"/>
      <c r="T221" s="124"/>
      <c r="U221" s="124"/>
      <c r="V221" s="124"/>
      <c r="W221" s="124"/>
      <c r="X221" s="124"/>
      <c r="Y221" s="124"/>
      <c r="Z221" s="124"/>
      <c r="AA221" s="124"/>
      <c r="AB221" s="124"/>
    </row>
    <row r="222" spans="1:28" x14ac:dyDescent="0.25">
      <c r="A222" s="4"/>
      <c r="T222" s="124"/>
      <c r="U222" s="124"/>
      <c r="V222" s="124"/>
      <c r="W222" s="124"/>
      <c r="X222" s="124"/>
      <c r="Y222" s="124"/>
      <c r="Z222" s="124"/>
      <c r="AA222" s="124"/>
      <c r="AB222" s="124"/>
    </row>
    <row r="223" spans="1:28" x14ac:dyDescent="0.25">
      <c r="A223" s="4"/>
      <c r="T223" s="124"/>
      <c r="U223" s="124"/>
      <c r="V223" s="124"/>
      <c r="W223" s="124"/>
      <c r="X223" s="124"/>
      <c r="Y223" s="124"/>
      <c r="Z223" s="124"/>
      <c r="AA223" s="124"/>
      <c r="AB223" s="124"/>
    </row>
    <row r="224" spans="1:28" ht="15" customHeight="1" x14ac:dyDescent="0.25">
      <c r="A224" s="4"/>
      <c r="T224" s="124"/>
      <c r="U224" s="124"/>
      <c r="V224" s="124"/>
      <c r="W224" s="124"/>
      <c r="X224" s="124"/>
      <c r="Y224" s="124"/>
      <c r="Z224" s="124"/>
      <c r="AA224" s="124"/>
      <c r="AB224" s="124"/>
    </row>
    <row r="225" spans="1:28" x14ac:dyDescent="0.25">
      <c r="A225" s="4"/>
      <c r="T225" s="124"/>
      <c r="U225" s="124"/>
      <c r="V225" s="124"/>
      <c r="W225" s="124"/>
      <c r="X225" s="124"/>
      <c r="Y225" s="124"/>
      <c r="Z225" s="124"/>
      <c r="AA225" s="124"/>
      <c r="AB225" s="124"/>
    </row>
    <row r="226" spans="1:28" x14ac:dyDescent="0.25">
      <c r="A226" s="4"/>
      <c r="T226" s="124"/>
      <c r="U226" s="124"/>
      <c r="V226" s="124"/>
      <c r="W226" s="124"/>
      <c r="X226" s="124"/>
      <c r="Y226" s="124"/>
      <c r="Z226" s="124"/>
      <c r="AA226" s="124"/>
      <c r="AB226" s="124"/>
    </row>
    <row r="227" spans="1:28" x14ac:dyDescent="0.25">
      <c r="A227" s="4"/>
      <c r="T227" s="124"/>
      <c r="U227" s="124"/>
      <c r="V227" s="124"/>
      <c r="W227" s="124"/>
      <c r="X227" s="124"/>
      <c r="Y227" s="124"/>
      <c r="Z227" s="124"/>
      <c r="AA227" s="124"/>
      <c r="AB227" s="124"/>
    </row>
    <row r="228" spans="1:28" x14ac:dyDescent="0.25">
      <c r="A228" s="4"/>
      <c r="T228" s="124"/>
      <c r="U228" s="124"/>
      <c r="V228" s="124"/>
      <c r="W228" s="124"/>
      <c r="X228" s="124"/>
      <c r="Y228" s="124"/>
      <c r="Z228" s="124"/>
      <c r="AA228" s="124"/>
      <c r="AB228" s="124"/>
    </row>
    <row r="229" spans="1:28" x14ac:dyDescent="0.25">
      <c r="A229" s="4"/>
      <c r="T229" s="124"/>
      <c r="U229" s="124"/>
      <c r="V229" s="124"/>
      <c r="W229" s="124"/>
      <c r="X229" s="124"/>
      <c r="Y229" s="124"/>
      <c r="Z229" s="124"/>
      <c r="AA229" s="124"/>
      <c r="AB229" s="124"/>
    </row>
    <row r="230" spans="1:28" x14ac:dyDescent="0.25">
      <c r="A230" s="4"/>
      <c r="T230" s="124"/>
      <c r="U230" s="124"/>
      <c r="V230" s="124"/>
      <c r="W230" s="124"/>
      <c r="X230" s="124"/>
      <c r="Y230" s="124"/>
      <c r="Z230" s="124"/>
      <c r="AA230" s="124"/>
      <c r="AB230" s="124"/>
    </row>
    <row r="231" spans="1:28" x14ac:dyDescent="0.25">
      <c r="A231" s="4"/>
      <c r="K231" s="124"/>
      <c r="T231" s="124"/>
      <c r="U231" s="124"/>
      <c r="V231" s="124"/>
      <c r="W231" s="124"/>
      <c r="X231" s="124"/>
      <c r="Y231" s="124"/>
      <c r="Z231" s="124"/>
      <c r="AA231" s="124"/>
      <c r="AB231" s="124"/>
    </row>
    <row r="232" spans="1:28" x14ac:dyDescent="0.25">
      <c r="A232" s="4"/>
      <c r="K232" s="124"/>
      <c r="T232" s="124"/>
      <c r="U232" s="124"/>
      <c r="V232" s="124"/>
      <c r="W232" s="124"/>
      <c r="X232" s="124"/>
      <c r="Y232" s="124"/>
      <c r="Z232" s="124"/>
      <c r="AA232" s="124"/>
      <c r="AB232" s="124"/>
    </row>
    <row r="233" spans="1:28" x14ac:dyDescent="0.25">
      <c r="A233" s="4"/>
      <c r="K233" s="124"/>
      <c r="T233" s="124"/>
      <c r="U233" s="124"/>
      <c r="V233" s="124"/>
      <c r="W233" s="124"/>
      <c r="X233" s="124"/>
      <c r="Y233" s="124"/>
      <c r="Z233" s="124"/>
      <c r="AA233" s="124"/>
      <c r="AB233" s="124"/>
    </row>
    <row r="234" spans="1:28" x14ac:dyDescent="0.25">
      <c r="A234" s="4"/>
      <c r="K234" s="124"/>
      <c r="T234" s="124"/>
      <c r="U234" s="124"/>
      <c r="V234" s="124"/>
      <c r="W234" s="124"/>
      <c r="X234" s="124"/>
      <c r="Y234" s="124"/>
      <c r="Z234" s="124"/>
      <c r="AA234" s="124"/>
      <c r="AB234" s="124"/>
    </row>
    <row r="235" spans="1:28" x14ac:dyDescent="0.25">
      <c r="A235" s="4"/>
      <c r="K235" s="124"/>
      <c r="T235" s="124"/>
      <c r="U235" s="124"/>
      <c r="V235" s="124"/>
      <c r="W235" s="124"/>
      <c r="X235" s="124"/>
      <c r="Y235" s="124"/>
      <c r="Z235" s="124"/>
      <c r="AA235" s="124"/>
      <c r="AB235" s="124"/>
    </row>
    <row r="236" spans="1:28" x14ac:dyDescent="0.25">
      <c r="A236" s="4"/>
      <c r="K236" s="124"/>
      <c r="T236" s="124"/>
      <c r="U236" s="124"/>
      <c r="V236" s="124"/>
      <c r="W236" s="124"/>
      <c r="X236" s="124"/>
      <c r="Y236" s="124"/>
      <c r="Z236" s="124"/>
      <c r="AA236" s="124"/>
      <c r="AB236" s="124"/>
    </row>
    <row r="237" spans="1:28" x14ac:dyDescent="0.25">
      <c r="A237" s="4"/>
      <c r="K237" s="124"/>
      <c r="T237" s="124"/>
      <c r="U237" s="124"/>
      <c r="V237" s="124"/>
      <c r="W237" s="124"/>
      <c r="X237" s="124"/>
      <c r="Y237" s="124"/>
      <c r="Z237" s="124"/>
      <c r="AA237" s="124"/>
      <c r="AB237" s="124"/>
    </row>
    <row r="238" spans="1:28" x14ac:dyDescent="0.25">
      <c r="A238" s="4"/>
      <c r="K238" s="124"/>
      <c r="T238" s="124"/>
      <c r="U238" s="124"/>
      <c r="V238" s="124"/>
      <c r="W238" s="124"/>
      <c r="X238" s="124"/>
      <c r="Y238" s="124"/>
      <c r="Z238" s="124"/>
      <c r="AA238" s="124"/>
      <c r="AB238" s="124"/>
    </row>
    <row r="239" spans="1:28" x14ac:dyDescent="0.25">
      <c r="A239" s="4"/>
      <c r="K239" s="124"/>
      <c r="T239" s="124"/>
      <c r="U239" s="124"/>
      <c r="V239" s="124"/>
      <c r="W239" s="124"/>
      <c r="X239" s="124"/>
      <c r="Y239" s="124"/>
      <c r="Z239" s="124"/>
      <c r="AA239" s="124"/>
      <c r="AB239" s="124"/>
    </row>
    <row r="240" spans="1:28" x14ac:dyDescent="0.25">
      <c r="A240" s="4"/>
      <c r="K240" s="124"/>
      <c r="T240" s="124"/>
      <c r="U240" s="124"/>
      <c r="V240" s="124"/>
      <c r="W240" s="124"/>
      <c r="X240" s="124"/>
      <c r="Y240" s="124"/>
      <c r="Z240" s="124"/>
      <c r="AA240" s="124"/>
      <c r="AB240" s="124"/>
    </row>
    <row r="241" spans="1:28" x14ac:dyDescent="0.25">
      <c r="A241" s="4"/>
      <c r="K241" s="124"/>
      <c r="T241" s="124"/>
      <c r="U241" s="124"/>
      <c r="V241" s="124"/>
      <c r="W241" s="124"/>
      <c r="X241" s="124"/>
      <c r="Y241" s="124"/>
      <c r="Z241" s="124"/>
      <c r="AA241" s="124"/>
      <c r="AB241" s="124"/>
    </row>
    <row r="242" spans="1:28" x14ac:dyDescent="0.25">
      <c r="A242" s="4"/>
      <c r="K242" s="124"/>
      <c r="T242" s="124"/>
      <c r="U242" s="124"/>
      <c r="V242" s="124"/>
      <c r="W242" s="124"/>
      <c r="X242" s="124"/>
      <c r="Y242" s="124"/>
      <c r="Z242" s="124"/>
      <c r="AA242" s="124"/>
      <c r="AB242" s="124"/>
    </row>
    <row r="243" spans="1:28" x14ac:dyDescent="0.25">
      <c r="A243" s="4"/>
      <c r="K243" s="124"/>
      <c r="T243" s="124"/>
      <c r="U243" s="124"/>
      <c r="V243" s="124"/>
      <c r="W243" s="124"/>
      <c r="X243" s="124"/>
      <c r="Y243" s="124"/>
      <c r="Z243" s="124"/>
      <c r="AA243" s="124"/>
      <c r="AB243" s="124"/>
    </row>
    <row r="244" spans="1:28" x14ac:dyDescent="0.25">
      <c r="A244" s="4"/>
      <c r="K244" s="124"/>
      <c r="T244" s="124"/>
      <c r="U244" s="124"/>
      <c r="V244" s="124"/>
      <c r="W244" s="124"/>
      <c r="X244" s="124"/>
      <c r="Y244" s="124"/>
      <c r="Z244" s="124"/>
      <c r="AA244" s="124"/>
      <c r="AB244" s="124"/>
    </row>
    <row r="245" spans="1:28" x14ac:dyDescent="0.25">
      <c r="A245" s="4"/>
      <c r="K245" s="124"/>
      <c r="T245" s="124"/>
      <c r="U245" s="124"/>
      <c r="V245" s="124"/>
      <c r="W245" s="124"/>
      <c r="X245" s="124"/>
      <c r="Y245" s="124"/>
      <c r="Z245" s="124"/>
      <c r="AA245" s="124"/>
      <c r="AB245" s="124"/>
    </row>
    <row r="246" spans="1:28" x14ac:dyDescent="0.25">
      <c r="A246" s="4"/>
      <c r="K246" s="124"/>
      <c r="T246" s="124"/>
      <c r="U246" s="124"/>
      <c r="V246" s="124"/>
      <c r="W246" s="124"/>
      <c r="X246" s="124"/>
      <c r="Y246" s="124"/>
      <c r="Z246" s="124"/>
      <c r="AA246" s="124"/>
      <c r="AB246" s="124"/>
    </row>
    <row r="247" spans="1:28" x14ac:dyDescent="0.25">
      <c r="A247" s="4"/>
      <c r="K247" s="124"/>
      <c r="T247" s="124"/>
      <c r="U247" s="124"/>
      <c r="V247" s="124"/>
      <c r="W247" s="124"/>
      <c r="X247" s="124"/>
      <c r="Y247" s="124"/>
      <c r="Z247" s="124"/>
      <c r="AA247" s="124"/>
      <c r="AB247" s="124"/>
    </row>
    <row r="248" spans="1:28" x14ac:dyDescent="0.25">
      <c r="A248" s="4"/>
      <c r="K248" s="124"/>
      <c r="T248" s="124"/>
      <c r="U248" s="124"/>
      <c r="V248" s="124"/>
      <c r="W248" s="124"/>
      <c r="X248" s="124"/>
      <c r="Y248" s="124"/>
      <c r="Z248" s="124"/>
      <c r="AA248" s="124"/>
      <c r="AB248" s="124"/>
    </row>
    <row r="249" spans="1:28" x14ac:dyDescent="0.25">
      <c r="A249" s="4"/>
      <c r="K249" s="124"/>
      <c r="T249" s="124"/>
      <c r="U249" s="124"/>
      <c r="V249" s="124"/>
      <c r="W249" s="124"/>
      <c r="X249" s="124"/>
      <c r="Y249" s="124"/>
      <c r="Z249" s="124"/>
      <c r="AA249" s="124"/>
      <c r="AB249" s="124"/>
    </row>
    <row r="250" spans="1:28" x14ac:dyDescent="0.25">
      <c r="A250" s="4"/>
      <c r="K250" s="124"/>
      <c r="T250" s="124"/>
      <c r="U250" s="124"/>
      <c r="V250" s="124"/>
      <c r="W250" s="124"/>
      <c r="X250" s="124"/>
      <c r="Y250" s="124"/>
      <c r="Z250" s="124"/>
      <c r="AA250" s="124"/>
      <c r="AB250" s="124"/>
    </row>
    <row r="251" spans="1:28" x14ac:dyDescent="0.25">
      <c r="A251" s="4"/>
      <c r="K251" s="124"/>
      <c r="T251" s="124"/>
      <c r="U251" s="124"/>
      <c r="V251" s="124"/>
      <c r="W251" s="124"/>
      <c r="X251" s="124"/>
      <c r="Y251" s="124"/>
      <c r="Z251" s="124"/>
      <c r="AA251" s="124"/>
      <c r="AB251" s="124"/>
    </row>
    <row r="5137" spans="7:28" x14ac:dyDescent="0.25">
      <c r="G5137" s="32"/>
      <c r="H5137" s="32"/>
      <c r="K5137" s="124"/>
      <c r="T5137" s="124"/>
      <c r="U5137" s="124"/>
      <c r="V5137" s="124"/>
      <c r="W5137" s="124"/>
      <c r="X5137" s="124"/>
      <c r="Y5137" s="124"/>
      <c r="Z5137" s="124"/>
      <c r="AA5137" s="124"/>
      <c r="AB5137" s="124"/>
    </row>
    <row r="5138" spans="7:28" x14ac:dyDescent="0.25">
      <c r="G5138" s="32"/>
      <c r="H5138" s="32"/>
      <c r="K5138" s="124"/>
      <c r="T5138" s="124"/>
      <c r="U5138" s="124"/>
      <c r="V5138" s="124"/>
      <c r="W5138" s="124"/>
      <c r="X5138" s="124"/>
      <c r="Y5138" s="124"/>
      <c r="Z5138" s="124"/>
      <c r="AA5138" s="124"/>
      <c r="AB5138" s="124"/>
    </row>
    <row r="5139" spans="7:28" x14ac:dyDescent="0.25">
      <c r="G5139" s="32"/>
      <c r="H5139" s="32"/>
      <c r="K5139" s="124"/>
      <c r="T5139" s="124"/>
      <c r="U5139" s="124"/>
      <c r="V5139" s="124"/>
      <c r="W5139" s="124"/>
      <c r="X5139" s="124"/>
      <c r="Y5139" s="124"/>
      <c r="Z5139" s="124"/>
      <c r="AA5139" s="124"/>
      <c r="AB5139" s="124"/>
    </row>
    <row r="5140" spans="7:28" x14ac:dyDescent="0.25">
      <c r="G5140" s="32"/>
      <c r="H5140" s="32"/>
      <c r="K5140" s="124"/>
      <c r="T5140" s="124"/>
      <c r="U5140" s="124"/>
      <c r="V5140" s="124"/>
      <c r="W5140" s="124"/>
      <c r="X5140" s="124"/>
      <c r="Y5140" s="124"/>
      <c r="Z5140" s="124"/>
      <c r="AA5140" s="124"/>
      <c r="AB5140" s="124"/>
    </row>
    <row r="5141" spans="7:28" x14ac:dyDescent="0.25">
      <c r="G5141" s="32"/>
      <c r="H5141" s="32"/>
      <c r="K5141" s="124"/>
      <c r="T5141" s="124"/>
      <c r="U5141" s="124"/>
      <c r="V5141" s="124"/>
      <c r="W5141" s="124"/>
      <c r="X5141" s="124"/>
      <c r="Y5141" s="124"/>
      <c r="Z5141" s="124"/>
      <c r="AA5141" s="124"/>
      <c r="AB5141" s="124"/>
    </row>
    <row r="5142" spans="7:28" x14ac:dyDescent="0.25">
      <c r="G5142" s="32"/>
      <c r="H5142" s="32"/>
      <c r="K5142" s="124"/>
      <c r="T5142" s="124"/>
      <c r="U5142" s="124"/>
      <c r="V5142" s="124"/>
      <c r="W5142" s="124"/>
      <c r="X5142" s="124"/>
      <c r="Y5142" s="124"/>
      <c r="Z5142" s="124"/>
      <c r="AA5142" s="124"/>
      <c r="AB5142" s="124"/>
    </row>
    <row r="5143" spans="7:28" x14ac:dyDescent="0.25">
      <c r="G5143" s="32"/>
      <c r="H5143" s="32"/>
      <c r="K5143" s="124"/>
      <c r="T5143" s="124"/>
      <c r="U5143" s="124"/>
      <c r="V5143" s="124"/>
      <c r="W5143" s="124"/>
      <c r="X5143" s="124"/>
      <c r="Y5143" s="124"/>
      <c r="Z5143" s="124"/>
      <c r="AA5143" s="124"/>
      <c r="AB5143" s="124"/>
    </row>
  </sheetData>
  <sheetProtection password="DA71" sheet="1" objects="1" scenarios="1"/>
  <mergeCells count="53">
    <mergeCell ref="K17:M22"/>
    <mergeCell ref="B19:D19"/>
    <mergeCell ref="E19:G19"/>
    <mergeCell ref="B22:G22"/>
    <mergeCell ref="B6:G6"/>
    <mergeCell ref="B9:G9"/>
    <mergeCell ref="B10:G10"/>
    <mergeCell ref="B11:G11"/>
    <mergeCell ref="B12:G12"/>
    <mergeCell ref="B13:G13"/>
    <mergeCell ref="L24:M24"/>
    <mergeCell ref="B25:C25"/>
    <mergeCell ref="B26:M28"/>
    <mergeCell ref="B29:M29"/>
    <mergeCell ref="B31:C31"/>
    <mergeCell ref="B192:L196"/>
    <mergeCell ref="B198:G198"/>
    <mergeCell ref="B201:G201"/>
    <mergeCell ref="F185:J186"/>
    <mergeCell ref="K187:L188"/>
    <mergeCell ref="C189:D189"/>
    <mergeCell ref="F189:G189"/>
    <mergeCell ref="K189:L189"/>
    <mergeCell ref="B2:M2"/>
    <mergeCell ref="B3:M3"/>
    <mergeCell ref="K6:M7"/>
    <mergeCell ref="K8:M13"/>
    <mergeCell ref="K16:M16"/>
    <mergeCell ref="B16:G16"/>
    <mergeCell ref="B203:D204"/>
    <mergeCell ref="F203:G204"/>
    <mergeCell ref="J203:K204"/>
    <mergeCell ref="B206:D206"/>
    <mergeCell ref="F206:G206"/>
    <mergeCell ref="J206:K206"/>
    <mergeCell ref="J207:K207"/>
    <mergeCell ref="B209:D209"/>
    <mergeCell ref="F209:G209"/>
    <mergeCell ref="J209:K209"/>
    <mergeCell ref="J210:K210"/>
    <mergeCell ref="B210:D210"/>
    <mergeCell ref="F210:G210"/>
    <mergeCell ref="B207:D207"/>
    <mergeCell ref="F207:G207"/>
    <mergeCell ref="B218:G218"/>
    <mergeCell ref="B212:D212"/>
    <mergeCell ref="F212:G212"/>
    <mergeCell ref="J212:K212"/>
    <mergeCell ref="J213:K213"/>
    <mergeCell ref="B215:D215"/>
    <mergeCell ref="B216:D216"/>
    <mergeCell ref="B213:D213"/>
    <mergeCell ref="F213:G213"/>
  </mergeCells>
  <conditionalFormatting sqref="B32:K181">
    <cfRule type="expression" dxfId="147" priority="33">
      <formula>($C32=0)</formula>
    </cfRule>
  </conditionalFormatting>
  <conditionalFormatting sqref="B32:K181">
    <cfRule type="expression" dxfId="146" priority="32">
      <formula>($M32=1)</formula>
    </cfRule>
  </conditionalFormatting>
  <conditionalFormatting sqref="L182">
    <cfRule type="expression" dxfId="145" priority="31">
      <formula>($M182=1)</formula>
    </cfRule>
  </conditionalFormatting>
  <conditionalFormatting sqref="L182">
    <cfRule type="expression" dxfId="144" priority="30">
      <formula>($C182=0)</formula>
    </cfRule>
  </conditionalFormatting>
  <conditionalFormatting sqref="L32:L181">
    <cfRule type="containsText" dxfId="143" priority="12" operator="containsText" text="Relevant">
      <formula>NOT(ISERROR(SEARCH("Relevant",L32)))</formula>
    </cfRule>
    <cfRule type="containsText" dxfId="142" priority="13" operator="containsText" text="deemed">
      <formula>NOT(ISERROR(SEARCH("deemed",L32)))</formula>
    </cfRule>
    <cfRule type="containsText" dxfId="141" priority="14" operator="containsText" text="Please">
      <formula>NOT(ISERROR(SEARCH("Please",L32)))</formula>
    </cfRule>
    <cfRule type="containsText" dxfId="140" priority="15" operator="containsText" text="Scheme">
      <formula>NOT(ISERROR(SEARCH("Scheme",L32)))</formula>
    </cfRule>
    <cfRule type="containsText" dxfId="139" priority="19" operator="containsText" text="Contributions">
      <formula>NOT(ISERROR(SEARCH("Contributions",L32)))</formula>
    </cfRule>
    <cfRule type="containsText" dxfId="138" priority="20" operator="containsText" text="Deemed">
      <formula>NOT(ISERROR(SEARCH("Deemed",L32)))</formula>
    </cfRule>
    <cfRule type="containsText" dxfId="137" priority="24" operator="containsText" text="Special">
      <formula>NOT(ISERROR(SEARCH("Special",L32)))</formula>
    </cfRule>
    <cfRule type="containsText" dxfId="136" priority="26" operator="containsText" text="Detected">
      <formula>NOT(ISERROR(SEARCH("Detected",L32)))</formula>
    </cfRule>
    <cfRule type="containsText" dxfId="135" priority="27" operator="containsText" text="Acceptable">
      <formula>NOT(ISERROR(SEARCH("Acceptable",L32)))</formula>
    </cfRule>
    <cfRule type="cellIs" dxfId="134" priority="28" operator="lessThan">
      <formula>1</formula>
    </cfRule>
    <cfRule type="containsText" dxfId="133" priority="29" operator="containsText" text="DETAILS">
      <formula>NOT(ISERROR(SEARCH("DETAILS",L32)))</formula>
    </cfRule>
  </conditionalFormatting>
  <conditionalFormatting sqref="L32:L181">
    <cfRule type="containsText" dxfId="132" priority="25" operator="containsText" text="Member">
      <formula>NOT(ISERROR(SEARCH("Member",L32)))</formula>
    </cfRule>
  </conditionalFormatting>
  <conditionalFormatting sqref="L32:L181">
    <cfRule type="containsText" dxfId="131" priority="22" operator="containsText" text="details">
      <formula>NOT(ISERROR(SEARCH("details",L32)))</formula>
    </cfRule>
    <cfRule type="containsText" dxfId="130" priority="23" operator="containsText" text="Unknown">
      <formula>NOT(ISERROR(SEARCH("Unknown",L32)))</formula>
    </cfRule>
  </conditionalFormatting>
  <conditionalFormatting sqref="K16">
    <cfRule type="containsText" dxfId="129" priority="18" operator="containsText" text="More">
      <formula>NOT(ISERROR(SEARCH("More",K16)))</formula>
    </cfRule>
    <cfRule type="containsText" dxfId="128" priority="21" operator="containsText" text="UNDO">
      <formula>NOT(ISERROR(SEARCH("UNDO",K16)))</formula>
    </cfRule>
  </conditionalFormatting>
  <conditionalFormatting sqref="G184:L184 K185:L185">
    <cfRule type="containsText" dxfId="127" priority="16" operator="containsText" text="error">
      <formula>NOT(ISERROR(SEARCH("error",G184)))</formula>
    </cfRule>
    <cfRule type="containsText" dxfId="126" priority="17" operator="containsText" text="ready">
      <formula>NOT(ISERROR(SEARCH("ready",G184)))</formula>
    </cfRule>
  </conditionalFormatting>
  <conditionalFormatting sqref="L32:L181">
    <cfRule type="containsText" dxfId="125" priority="11" operator="containsText" text="Practice">
      <formula>NOT(ISERROR(SEARCH("Practice",L32)))</formula>
    </cfRule>
  </conditionalFormatting>
  <conditionalFormatting sqref="L32:L181">
    <cfRule type="containsText" dxfId="124" priority="10" operator="containsText" text="scheme">
      <formula>NOT(ISERROR(SEARCH("scheme",L32)))</formula>
    </cfRule>
  </conditionalFormatting>
  <conditionalFormatting sqref="K17">
    <cfRule type="containsText" dxfId="123" priority="8" operator="containsText" text="Form">
      <formula>NOT(ISERROR(SEARCH("Form",K17)))</formula>
    </cfRule>
    <cfRule type="containsText" dxfId="122" priority="9" operator="containsText" text="Member">
      <formula>NOT(ISERROR(SEARCH("Member",K17)))</formula>
    </cfRule>
  </conditionalFormatting>
  <conditionalFormatting sqref="K16">
    <cfRule type="containsText" dxfId="121" priority="7" operator="containsText" text="urgent">
      <formula>NOT(ISERROR(SEARCH("urgent",K16)))</formula>
    </cfRule>
  </conditionalFormatting>
  <conditionalFormatting sqref="K6">
    <cfRule type="containsText" dxfId="120" priority="5" operator="containsText" text="READY">
      <formula>NOT(ISERROR(SEARCH("READY",K6)))</formula>
    </cfRule>
    <cfRule type="containsText" dxfId="119" priority="6" operator="containsText" text="ERROR">
      <formula>NOT(ISERROR(SEARCH("ERROR",K6)))</formula>
    </cfRule>
  </conditionalFormatting>
  <conditionalFormatting sqref="L32:L181">
    <cfRule type="containsText" dxfId="118" priority="4" operator="containsText" text="Part Time Hours">
      <formula>NOT(ISERROR(SEARCH("Part Time Hours",L32)))</formula>
    </cfRule>
  </conditionalFormatting>
  <conditionalFormatting sqref="L32:L181">
    <cfRule type="containsText" dxfId="117" priority="3" operator="containsText" text="Part Time Status">
      <formula>NOT(ISERROR(SEARCH("Part Time Status",L32)))</formula>
    </cfRule>
  </conditionalFormatting>
  <conditionalFormatting sqref="I32:I181">
    <cfRule type="expression" dxfId="116" priority="2">
      <formula>($H32="Full Time")</formula>
    </cfRule>
  </conditionalFormatting>
  <conditionalFormatting sqref="K17:M22">
    <cfRule type="containsText" dxfId="115" priority="1" operator="containsText" text="Terminating">
      <formula>NOT(ISERROR(SEARCH("Terminating",K17)))</formula>
    </cfRule>
  </conditionalFormatting>
  <dataValidations count="4">
    <dataValidation allowBlank="1" showErrorMessage="1" promptTitle="Scheme" prompt="Please choose which scheme the member belongs to._x000a_" sqref="D32:D181" xr:uid="{00000000-0002-0000-0B00-000000000000}"/>
    <dataValidation allowBlank="1" errorTitle="National Insurance Number." error="National Insurance Number must be 9 characters long, no spaces, please review and try again" promptTitle="National Insurance Number" prompt="Must be 9 Characters, No Spaces" sqref="E32:E181" xr:uid="{00000000-0002-0000-0B00-000001000000}"/>
    <dataValidation type="list" allowBlank="1" showInputMessage="1" showErrorMessage="1" sqref="H32:H181" xr:uid="{00000000-0002-0000-0B00-000002000000}">
      <formula1>$Q$4:$Q$5</formula1>
    </dataValidation>
    <dataValidation type="list" allowBlank="1" showInputMessage="1" showErrorMessage="1" sqref="M32:M181" xr:uid="{00000000-0002-0000-0B00-000003000000}">
      <formula1>$R$3:$R$9</formula1>
    </dataValidation>
  </dataValidations>
  <hyperlinks>
    <hyperlink ref="B3" r:id="rId1" xr:uid="{00000000-0004-0000-0B00-000000000000}"/>
  </hyperlinks>
  <pageMargins left="0.7" right="0.7" top="0.75" bottom="0.75" header="0.3" footer="0.3"/>
  <pageSetup paperSize="9" scale="37" orientation="portrait" r:id="rId2"/>
  <headerFooter>
    <oddFooter>&amp;LApril 2019&amp;CPage &amp;P</oddFooter>
  </headerFooter>
  <colBreaks count="1" manualBreakCount="1">
    <brk id="14" max="219"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00B050"/>
  </sheetPr>
  <dimension ref="A1:AX5143"/>
  <sheetViews>
    <sheetView showZeros="0" view="pageBreakPreview" topLeftCell="A3" zoomScale="70" zoomScaleNormal="100" zoomScaleSheetLayoutView="70" workbookViewId="0">
      <selection activeCell="F32" sqref="F32"/>
    </sheetView>
  </sheetViews>
  <sheetFormatPr defaultRowHeight="15" x14ac:dyDescent="0.25"/>
  <cols>
    <col min="1" max="1" width="9.140625" style="124"/>
    <col min="2" max="2" width="11.7109375" style="124" customWidth="1"/>
    <col min="3" max="3" width="18.7109375" style="124" customWidth="1"/>
    <col min="4" max="4" width="8.28515625" style="124" customWidth="1"/>
    <col min="5" max="5" width="13.140625" style="124" customWidth="1"/>
    <col min="6" max="6" width="19.85546875" style="124" customWidth="1"/>
    <col min="7" max="7" width="17.7109375" style="124" customWidth="1"/>
    <col min="8" max="8" width="11.5703125" style="124" customWidth="1"/>
    <col min="9" max="9" width="17.28515625" style="124" customWidth="1"/>
    <col min="10" max="10" width="15.7109375" style="124" customWidth="1"/>
    <col min="11" max="11" width="15.7109375" style="108" customWidth="1"/>
    <col min="12" max="12" width="38.7109375" style="124" customWidth="1"/>
    <col min="13" max="13" width="24.28515625" style="124" customWidth="1"/>
    <col min="14" max="14" width="16.140625" style="124" customWidth="1"/>
    <col min="15" max="15" width="11.42578125" style="124" hidden="1" customWidth="1"/>
    <col min="16" max="16" width="10.5703125" style="124" hidden="1" customWidth="1"/>
    <col min="17" max="17" width="14.85546875" style="124" hidden="1" customWidth="1"/>
    <col min="18" max="18" width="9.140625" style="124" hidden="1" customWidth="1"/>
    <col min="19" max="19" width="13.5703125" style="124" hidden="1" customWidth="1"/>
    <col min="20" max="20" width="14.42578125" style="222" hidden="1" customWidth="1"/>
    <col min="21" max="21" width="12.42578125" style="222" hidden="1" customWidth="1"/>
    <col min="22" max="23" width="9.140625" style="222" hidden="1" customWidth="1"/>
    <col min="24" max="28" width="9.140625" style="110" hidden="1" customWidth="1"/>
    <col min="29" max="29" width="11.85546875" style="124" hidden="1" customWidth="1"/>
    <col min="30" max="30" width="10.5703125" style="124" hidden="1" customWidth="1"/>
    <col min="31" max="31" width="11" style="124" hidden="1" customWidth="1"/>
    <col min="32" max="33" width="9.140625" style="124" hidden="1" customWidth="1"/>
    <col min="34" max="34" width="11.28515625" style="124" hidden="1" customWidth="1"/>
    <col min="35" max="35" width="13.140625" style="124" hidden="1" customWidth="1"/>
    <col min="36" max="45" width="9.140625" style="124" hidden="1" customWidth="1"/>
    <col min="46" max="46" width="9.140625" style="124" customWidth="1"/>
    <col min="47" max="47" width="0" style="124" hidden="1" customWidth="1"/>
    <col min="48" max="16384" width="9.140625" style="124"/>
  </cols>
  <sheetData>
    <row r="1" spans="1:28" x14ac:dyDescent="0.25">
      <c r="A1" s="10"/>
      <c r="B1" s="11"/>
      <c r="C1" s="11"/>
      <c r="D1" s="11"/>
      <c r="E1" s="11"/>
      <c r="F1" s="11"/>
      <c r="G1" s="11"/>
      <c r="H1" s="11"/>
      <c r="I1" s="16"/>
      <c r="J1" s="16"/>
      <c r="K1" s="414"/>
      <c r="L1" s="16"/>
      <c r="M1" s="5"/>
      <c r="N1" s="5"/>
      <c r="O1" s="241"/>
      <c r="P1" s="5"/>
      <c r="S1" s="214"/>
      <c r="T1" s="214">
        <v>46082</v>
      </c>
      <c r="U1" s="340">
        <v>46112</v>
      </c>
      <c r="W1" s="124"/>
      <c r="X1" s="124"/>
      <c r="Y1" s="124"/>
      <c r="Z1" s="124"/>
      <c r="AA1" s="124"/>
      <c r="AB1" s="124"/>
    </row>
    <row r="2" spans="1:28" ht="23.25" x14ac:dyDescent="0.35">
      <c r="A2" s="6"/>
      <c r="B2" s="469" t="s">
        <v>0</v>
      </c>
      <c r="C2" s="469"/>
      <c r="D2" s="469"/>
      <c r="E2" s="469"/>
      <c r="F2" s="469"/>
      <c r="G2" s="469"/>
      <c r="H2" s="469"/>
      <c r="I2" s="469"/>
      <c r="J2" s="469"/>
      <c r="K2" s="469"/>
      <c r="L2" s="469"/>
      <c r="M2" s="469"/>
      <c r="N2" s="5"/>
      <c r="O2" s="5"/>
      <c r="P2" s="5"/>
      <c r="Q2" s="5"/>
      <c r="R2" s="78" t="s">
        <v>431</v>
      </c>
      <c r="T2" s="124"/>
      <c r="X2" s="124"/>
      <c r="Y2" s="124"/>
      <c r="Z2" s="124"/>
      <c r="AA2" s="124"/>
      <c r="AB2" s="124"/>
    </row>
    <row r="3" spans="1:28" ht="21" x14ac:dyDescent="0.25">
      <c r="A3" s="6"/>
      <c r="B3" s="501" t="s">
        <v>1</v>
      </c>
      <c r="C3" s="501"/>
      <c r="D3" s="501"/>
      <c r="E3" s="501"/>
      <c r="F3" s="501"/>
      <c r="G3" s="501"/>
      <c r="H3" s="501"/>
      <c r="I3" s="501"/>
      <c r="J3" s="501"/>
      <c r="K3" s="501"/>
      <c r="L3" s="501"/>
      <c r="M3" s="501"/>
      <c r="N3" s="5"/>
      <c r="O3" s="5"/>
      <c r="P3" s="5"/>
      <c r="Q3" s="5"/>
      <c r="R3" s="78"/>
      <c r="T3" s="124"/>
      <c r="X3" s="124"/>
      <c r="Y3" s="124"/>
      <c r="Z3" s="124"/>
      <c r="AA3" s="124"/>
      <c r="AB3" s="124"/>
    </row>
    <row r="4" spans="1:28" x14ac:dyDescent="0.25">
      <c r="A4" s="6"/>
      <c r="B4" s="25"/>
      <c r="C4" s="25"/>
      <c r="D4" s="12"/>
      <c r="E4" s="12"/>
      <c r="F4" s="12"/>
      <c r="G4" s="12"/>
      <c r="H4" s="12"/>
      <c r="I4" s="12"/>
      <c r="J4" s="5"/>
      <c r="K4" s="5"/>
      <c r="L4" s="425"/>
      <c r="M4" s="5"/>
      <c r="N4" s="5"/>
      <c r="O4" s="5"/>
      <c r="P4" s="5"/>
      <c r="Q4" s="5" t="s">
        <v>593</v>
      </c>
      <c r="R4" s="78" t="s">
        <v>583</v>
      </c>
      <c r="T4" s="124"/>
      <c r="X4" s="124"/>
      <c r="Y4" s="124"/>
      <c r="Z4" s="124"/>
      <c r="AA4" s="124"/>
      <c r="AB4" s="124"/>
    </row>
    <row r="5" spans="1:28" ht="16.5" thickBot="1" x14ac:dyDescent="0.3">
      <c r="A5" s="6"/>
      <c r="B5" s="233" t="s">
        <v>2</v>
      </c>
      <c r="C5" s="81"/>
      <c r="D5" s="81"/>
      <c r="E5" s="81"/>
      <c r="F5" s="81"/>
      <c r="G5" s="81"/>
      <c r="H5" s="13"/>
      <c r="I5" s="13"/>
      <c r="J5" s="13"/>
      <c r="K5" s="13"/>
      <c r="L5" s="44"/>
      <c r="M5" s="5"/>
      <c r="N5" s="5"/>
      <c r="O5" s="5"/>
      <c r="P5" s="5"/>
      <c r="Q5" s="5" t="s">
        <v>594</v>
      </c>
      <c r="R5" s="78" t="s">
        <v>582</v>
      </c>
      <c r="T5" s="124"/>
      <c r="X5" s="124"/>
      <c r="Y5" s="124"/>
      <c r="Z5" s="124"/>
      <c r="AA5" s="124"/>
      <c r="AB5" s="124"/>
    </row>
    <row r="6" spans="1:28" ht="15.75" customHeight="1" thickBot="1" x14ac:dyDescent="0.3">
      <c r="A6" s="6"/>
      <c r="B6" s="503">
        <f>'Member Info'!D6</f>
        <v>0</v>
      </c>
      <c r="C6" s="504"/>
      <c r="D6" s="504"/>
      <c r="E6" s="504"/>
      <c r="F6" s="504"/>
      <c r="G6" s="505"/>
      <c r="H6" s="385"/>
      <c r="I6" s="385"/>
      <c r="J6" s="24"/>
      <c r="K6" s="508" t="str">
        <f>IF(ISERROR(AE182),"***An error has been detected, please enter an explantion below***",IF(AE182&lt;-1,"**An error has been detected, please enter explanation below**",IF(AE182&gt;1,"**An error has been detected, please enter an explantion below**",IF(P18=1,"Please fix the error in the box below before submitting GP1",IF(AL182&gt;=1,"**An error has been detected, please correct the Deemed error(s)**",IF(OR(AR32=1,AS32=1),"An Error Has Been Detected, Please Enter and Explanation Below","Form Ready to submit"))))))</f>
        <v>An Error Has Been Detected, Please Enter and Explanation Below</v>
      </c>
      <c r="L6" s="509"/>
      <c r="M6" s="510"/>
      <c r="N6" s="5"/>
      <c r="O6" s="5"/>
      <c r="P6" s="5"/>
      <c r="Q6" s="5"/>
      <c r="R6" s="78" t="s">
        <v>434</v>
      </c>
      <c r="T6" s="124"/>
      <c r="X6" s="124"/>
      <c r="Y6" s="124"/>
      <c r="Z6" s="124"/>
      <c r="AA6" s="124"/>
      <c r="AB6" s="124"/>
    </row>
    <row r="7" spans="1:28" ht="15.75" thickBot="1" x14ac:dyDescent="0.3">
      <c r="A7" s="6"/>
      <c r="B7" s="12"/>
      <c r="C7" s="12"/>
      <c r="D7" s="12"/>
      <c r="E7" s="12"/>
      <c r="F7" s="5"/>
      <c r="G7" s="5"/>
      <c r="H7" s="5"/>
      <c r="I7" s="5"/>
      <c r="J7" s="5"/>
      <c r="K7" s="511"/>
      <c r="L7" s="512"/>
      <c r="M7" s="513"/>
      <c r="N7" s="5"/>
      <c r="O7" s="5"/>
      <c r="P7" s="5"/>
      <c r="Q7" s="5"/>
      <c r="R7" s="78" t="s">
        <v>541</v>
      </c>
      <c r="T7" s="124"/>
      <c r="X7" s="124"/>
      <c r="Y7" s="124"/>
      <c r="Z7" s="124"/>
      <c r="AA7" s="124"/>
      <c r="AB7" s="124"/>
    </row>
    <row r="8" spans="1:28" ht="16.5" thickBot="1" x14ac:dyDescent="0.3">
      <c r="A8" s="6"/>
      <c r="B8" s="233" t="s">
        <v>564</v>
      </c>
      <c r="C8" s="81"/>
      <c r="D8" s="81"/>
      <c r="E8" s="81"/>
      <c r="F8" s="81"/>
      <c r="G8" s="81"/>
      <c r="H8" s="13"/>
      <c r="I8" s="13"/>
      <c r="J8" s="13"/>
      <c r="K8" s="514"/>
      <c r="L8" s="515"/>
      <c r="M8" s="516"/>
      <c r="N8" s="5"/>
      <c r="O8" s="5"/>
      <c r="P8" s="5"/>
      <c r="Q8" s="5"/>
      <c r="R8" s="78" t="s">
        <v>492</v>
      </c>
      <c r="T8" s="124"/>
      <c r="X8" s="124"/>
      <c r="Y8" s="124"/>
      <c r="Z8" s="124"/>
      <c r="AA8" s="124"/>
      <c r="AB8" s="124"/>
    </row>
    <row r="9" spans="1:28" x14ac:dyDescent="0.25">
      <c r="A9" s="6"/>
      <c r="B9" s="538" t="str">
        <f>'Member Info'!$D$9</f>
        <v>Enter Practice address here on Member info Page - delete if not required</v>
      </c>
      <c r="C9" s="539"/>
      <c r="D9" s="539"/>
      <c r="E9" s="539"/>
      <c r="F9" s="539"/>
      <c r="G9" s="540"/>
      <c r="H9" s="82"/>
      <c r="I9" s="82"/>
      <c r="J9" s="272"/>
      <c r="K9" s="517"/>
      <c r="L9" s="518"/>
      <c r="M9" s="519"/>
      <c r="N9" s="5"/>
      <c r="O9" s="5"/>
      <c r="P9" s="5"/>
      <c r="Q9" s="5"/>
      <c r="R9" s="78" t="s">
        <v>485</v>
      </c>
      <c r="T9" s="124"/>
      <c r="X9" s="124"/>
      <c r="Y9" s="124"/>
      <c r="Z9" s="124"/>
      <c r="AA9" s="124"/>
      <c r="AB9" s="124"/>
    </row>
    <row r="10" spans="1:28" x14ac:dyDescent="0.25">
      <c r="A10" s="6"/>
      <c r="B10" s="541" t="str">
        <f>'Member Info'!$D$10</f>
        <v>Enter Practice address here on Member info Page - delete if not required</v>
      </c>
      <c r="C10" s="542"/>
      <c r="D10" s="542"/>
      <c r="E10" s="542"/>
      <c r="F10" s="542"/>
      <c r="G10" s="543"/>
      <c r="H10" s="82"/>
      <c r="I10" s="82"/>
      <c r="J10" s="272"/>
      <c r="K10" s="517"/>
      <c r="L10" s="518"/>
      <c r="M10" s="519"/>
      <c r="N10" s="5"/>
      <c r="O10" s="5"/>
      <c r="P10" s="5"/>
      <c r="Q10" s="5"/>
      <c r="R10" s="78"/>
      <c r="T10" s="124"/>
      <c r="X10" s="124"/>
      <c r="Y10" s="124"/>
      <c r="Z10" s="124"/>
      <c r="AA10" s="124"/>
      <c r="AB10" s="124"/>
    </row>
    <row r="11" spans="1:28" x14ac:dyDescent="0.25">
      <c r="A11" s="6"/>
      <c r="B11" s="541" t="str">
        <f>'Member Info'!$D$11</f>
        <v>Enter Practice address here on Member info Page - delete if not required</v>
      </c>
      <c r="C11" s="542"/>
      <c r="D11" s="542"/>
      <c r="E11" s="542"/>
      <c r="F11" s="542"/>
      <c r="G11" s="543"/>
      <c r="H11" s="82"/>
      <c r="I11" s="82"/>
      <c r="J11" s="272"/>
      <c r="K11" s="517"/>
      <c r="L11" s="518"/>
      <c r="M11" s="519"/>
      <c r="N11" s="5"/>
      <c r="O11" s="5"/>
      <c r="P11" s="5"/>
      <c r="Q11" s="5"/>
      <c r="T11" s="124"/>
      <c r="X11" s="124"/>
      <c r="Y11" s="124"/>
      <c r="Z11" s="124"/>
      <c r="AA11" s="124"/>
      <c r="AB11" s="124"/>
    </row>
    <row r="12" spans="1:28" x14ac:dyDescent="0.25">
      <c r="A12" s="6"/>
      <c r="B12" s="541" t="str">
        <f>'Member Info'!$D$12</f>
        <v>Enter Practice address here on Member info Page - delete if not required</v>
      </c>
      <c r="C12" s="542"/>
      <c r="D12" s="542"/>
      <c r="E12" s="542"/>
      <c r="F12" s="542"/>
      <c r="G12" s="543"/>
      <c r="H12" s="82"/>
      <c r="I12" s="82"/>
      <c r="J12" s="272"/>
      <c r="K12" s="517"/>
      <c r="L12" s="518"/>
      <c r="M12" s="519"/>
      <c r="N12" s="5"/>
      <c r="O12" s="5"/>
      <c r="P12" s="5"/>
      <c r="Q12" s="5"/>
      <c r="T12" s="124"/>
      <c r="X12" s="124"/>
      <c r="Y12" s="124"/>
      <c r="Z12" s="124"/>
      <c r="AA12" s="124"/>
      <c r="AB12" s="124"/>
    </row>
    <row r="13" spans="1:28" ht="15.75" thickBot="1" x14ac:dyDescent="0.3">
      <c r="A13" s="6"/>
      <c r="B13" s="544" t="str">
        <f>'Member Info'!$D$13</f>
        <v>Enter Practice address here on Member info Page - delete if not required</v>
      </c>
      <c r="C13" s="545"/>
      <c r="D13" s="545"/>
      <c r="E13" s="545"/>
      <c r="F13" s="545"/>
      <c r="G13" s="546"/>
      <c r="H13" s="82"/>
      <c r="I13" s="82"/>
      <c r="J13" s="272"/>
      <c r="K13" s="520"/>
      <c r="L13" s="521"/>
      <c r="M13" s="522"/>
      <c r="N13" s="5"/>
      <c r="O13" s="5"/>
      <c r="P13" s="5"/>
      <c r="Q13" s="5"/>
      <c r="T13" s="124"/>
      <c r="X13" s="124"/>
      <c r="Y13" s="124"/>
      <c r="Z13" s="124"/>
      <c r="AA13" s="124"/>
      <c r="AB13" s="124"/>
    </row>
    <row r="14" spans="1:28" x14ac:dyDescent="0.25">
      <c r="A14" s="6"/>
      <c r="B14" s="12"/>
      <c r="C14" s="12"/>
      <c r="D14" s="12"/>
      <c r="E14" s="12"/>
      <c r="F14" s="5"/>
      <c r="G14" s="5"/>
      <c r="H14" s="5"/>
      <c r="I14" s="5"/>
      <c r="J14" s="5"/>
      <c r="K14" s="5"/>
      <c r="L14" s="329"/>
      <c r="M14" s="329"/>
      <c r="N14" s="5"/>
      <c r="O14" s="5"/>
      <c r="P14" s="5"/>
      <c r="Q14" s="5"/>
      <c r="T14" s="124"/>
      <c r="W14" s="223"/>
      <c r="X14" s="124"/>
      <c r="Y14" s="124"/>
      <c r="Z14" s="124"/>
      <c r="AA14" s="124"/>
      <c r="AB14" s="124"/>
    </row>
    <row r="15" spans="1:28" ht="16.5" thickBot="1" x14ac:dyDescent="0.3">
      <c r="A15" s="6"/>
      <c r="B15" s="233" t="s">
        <v>4</v>
      </c>
      <c r="C15" s="81"/>
      <c r="D15" s="81"/>
      <c r="E15" s="81"/>
      <c r="F15" s="81"/>
      <c r="G15" s="81"/>
      <c r="H15" s="13"/>
      <c r="I15" s="13"/>
      <c r="J15" s="13"/>
      <c r="K15" s="13"/>
      <c r="L15" s="44"/>
      <c r="M15" s="5"/>
      <c r="N15" s="5"/>
      <c r="O15" s="5"/>
      <c r="P15" s="5"/>
      <c r="Q15" s="5"/>
      <c r="T15" s="124"/>
      <c r="W15" s="223"/>
      <c r="X15" s="124"/>
      <c r="Y15" s="124"/>
      <c r="Z15" s="124"/>
      <c r="AA15" s="124"/>
      <c r="AB15" s="124"/>
    </row>
    <row r="16" spans="1:28" ht="17.25" customHeight="1" thickBot="1" x14ac:dyDescent="0.3">
      <c r="A16" s="6"/>
      <c r="B16" s="503">
        <f>'Member Info'!$D$16</f>
        <v>0</v>
      </c>
      <c r="C16" s="504"/>
      <c r="D16" s="504"/>
      <c r="E16" s="504"/>
      <c r="F16" s="504"/>
      <c r="G16" s="505"/>
      <c r="H16" s="385"/>
      <c r="I16" s="385"/>
      <c r="J16" s="325"/>
      <c r="K16" s="523" t="str">
        <f>IF(OR(AA182&gt;0,AF182&gt;0,AG182&gt;0),"STOP! - Urgent Action Required","")</f>
        <v/>
      </c>
      <c r="L16" s="524"/>
      <c r="M16" s="525"/>
      <c r="N16" s="5"/>
      <c r="O16" s="5"/>
      <c r="P16" s="5"/>
      <c r="Q16" s="5"/>
      <c r="T16" s="124">
        <f>'Member Info'!X2</f>
        <v>2.5</v>
      </c>
      <c r="W16" s="224"/>
      <c r="X16" s="124"/>
      <c r="Y16" s="124"/>
      <c r="Z16" s="124"/>
      <c r="AA16" s="124"/>
      <c r="AB16" s="124"/>
    </row>
    <row r="17" spans="1:45" ht="15" customHeight="1" x14ac:dyDescent="0.25">
      <c r="A17" s="6"/>
      <c r="B17" s="12"/>
      <c r="C17" s="12"/>
      <c r="D17" s="12"/>
      <c r="E17" s="12"/>
      <c r="F17" s="5"/>
      <c r="G17" s="5"/>
      <c r="H17" s="5"/>
      <c r="I17" s="5"/>
      <c r="J17" s="5"/>
      <c r="K17" s="526" t="str">
        <f>IF(AA182&gt;=1,"A Cut, Copy and paste action has corrupted this form, please UNDO (CTRL + Z) last action, or a New form will need to be Used from now on",IF(AF182&gt;0,"One or More members have been marked as - Left Employment/Scheme, but do not have an end date. please enter the End Date in the Member Info Tab",IF(AG182&gt;=1,"Leaver this month, send their T55a terminating form to HSCPensions@hscni.net today","")))</f>
        <v/>
      </c>
      <c r="L17" s="527"/>
      <c r="M17" s="528"/>
      <c r="N17" s="5"/>
      <c r="O17" s="5"/>
      <c r="P17" s="5"/>
      <c r="Q17" s="5"/>
      <c r="T17" s="124"/>
      <c r="X17" s="222"/>
      <c r="AC17" s="110"/>
    </row>
    <row r="18" spans="1:45" ht="16.5" customHeight="1" thickBot="1" x14ac:dyDescent="0.3">
      <c r="A18" s="6"/>
      <c r="B18" s="81" t="s">
        <v>470</v>
      </c>
      <c r="C18" s="81"/>
      <c r="D18" s="81"/>
      <c r="E18" s="328" t="s">
        <v>414</v>
      </c>
      <c r="F18" s="265"/>
      <c r="G18" s="265"/>
      <c r="H18" s="265"/>
      <c r="I18" s="265"/>
      <c r="J18" s="382"/>
      <c r="K18" s="529"/>
      <c r="L18" s="530"/>
      <c r="M18" s="531"/>
      <c r="N18" s="5"/>
      <c r="O18" s="5"/>
      <c r="P18" s="5">
        <f>IF(OR(K16="",K17="Leaver this month, send their T55a terminating form to HSCPensions@hscni.net today"),0,1)</f>
        <v>0</v>
      </c>
      <c r="Q18" s="5"/>
      <c r="T18" s="124"/>
      <c r="X18" s="222"/>
      <c r="AC18" s="110"/>
    </row>
    <row r="19" spans="1:45" ht="15.75" customHeight="1" thickBot="1" x14ac:dyDescent="0.3">
      <c r="A19" s="6"/>
      <c r="B19" s="503">
        <f>'Member Info'!$D$19</f>
        <v>0</v>
      </c>
      <c r="C19" s="504"/>
      <c r="D19" s="505"/>
      <c r="E19" s="535"/>
      <c r="F19" s="536"/>
      <c r="G19" s="537"/>
      <c r="H19" s="386"/>
      <c r="I19" s="386"/>
      <c r="J19" s="326"/>
      <c r="K19" s="529"/>
      <c r="L19" s="530"/>
      <c r="M19" s="531"/>
      <c r="N19" s="5"/>
      <c r="O19" s="5"/>
      <c r="P19" s="5"/>
      <c r="Q19" s="5"/>
      <c r="T19" s="124"/>
      <c r="X19" s="222"/>
      <c r="AC19" s="110"/>
    </row>
    <row r="20" spans="1:45" ht="15" customHeight="1" x14ac:dyDescent="0.25">
      <c r="A20" s="6"/>
      <c r="B20" s="25"/>
      <c r="C20" s="25"/>
      <c r="D20" s="25"/>
      <c r="E20" s="25"/>
      <c r="F20" s="5"/>
      <c r="G20" s="5"/>
      <c r="H20" s="5"/>
      <c r="I20" s="5"/>
      <c r="J20" s="5"/>
      <c r="K20" s="529"/>
      <c r="L20" s="530"/>
      <c r="M20" s="531"/>
      <c r="N20" s="5"/>
      <c r="O20" s="5"/>
      <c r="P20" s="5"/>
      <c r="Q20" s="5"/>
      <c r="T20" s="124"/>
      <c r="X20" s="222"/>
      <c r="AC20" s="110"/>
    </row>
    <row r="21" spans="1:45" ht="16.5" customHeight="1" thickBot="1" x14ac:dyDescent="0.3">
      <c r="A21" s="6"/>
      <c r="B21" s="233" t="s">
        <v>526</v>
      </c>
      <c r="C21" s="81"/>
      <c r="D21" s="81"/>
      <c r="E21" s="81"/>
      <c r="F21" s="81"/>
      <c r="G21" s="81"/>
      <c r="H21" s="13"/>
      <c r="I21" s="13"/>
      <c r="J21" s="13"/>
      <c r="K21" s="529"/>
      <c r="L21" s="530"/>
      <c r="M21" s="531"/>
      <c r="N21" s="5"/>
      <c r="O21" s="5"/>
      <c r="P21" s="5"/>
      <c r="Q21" s="5"/>
      <c r="T21" s="124"/>
      <c r="X21" s="222"/>
      <c r="AC21" s="110"/>
    </row>
    <row r="22" spans="1:45" ht="15.75" customHeight="1" thickBot="1" x14ac:dyDescent="0.3">
      <c r="A22" s="6"/>
      <c r="B22" s="535"/>
      <c r="C22" s="536"/>
      <c r="D22" s="536"/>
      <c r="E22" s="536"/>
      <c r="F22" s="536"/>
      <c r="G22" s="537"/>
      <c r="H22" s="386"/>
      <c r="I22" s="386"/>
      <c r="J22" s="327"/>
      <c r="K22" s="532"/>
      <c r="L22" s="533"/>
      <c r="M22" s="534"/>
      <c r="N22" s="5"/>
      <c r="O22" s="5"/>
      <c r="P22" s="5"/>
      <c r="Q22" s="5" t="str">
        <f>IF(ISERROR(AD32)," Unknown Values entered",FALSE)</f>
        <v xml:space="preserve"> Unknown Values entered</v>
      </c>
      <c r="T22" s="124"/>
      <c r="X22" s="222"/>
      <c r="AC22" s="110"/>
    </row>
    <row r="23" spans="1:45" ht="15.75" customHeight="1" x14ac:dyDescent="0.25">
      <c r="A23" s="12"/>
      <c r="B23" s="12"/>
      <c r="C23" s="12"/>
      <c r="D23" s="12"/>
      <c r="E23" s="12"/>
      <c r="F23" s="12"/>
      <c r="G23" s="12"/>
      <c r="H23" s="12"/>
      <c r="I23" s="12"/>
      <c r="J23" s="12"/>
      <c r="K23" s="12"/>
      <c r="L23" s="330"/>
      <c r="M23" s="330"/>
      <c r="N23" s="5"/>
      <c r="O23" s="5"/>
      <c r="P23" s="5"/>
      <c r="Q23" s="5"/>
      <c r="T23" s="124"/>
      <c r="X23" s="222"/>
      <c r="AC23" s="110"/>
    </row>
    <row r="24" spans="1:45" ht="15.75" customHeight="1" thickBot="1" x14ac:dyDescent="0.3">
      <c r="A24" s="12"/>
      <c r="B24" s="12"/>
      <c r="C24" s="12"/>
      <c r="D24" s="12"/>
      <c r="E24" s="12"/>
      <c r="F24" s="336" t="s">
        <v>566</v>
      </c>
      <c r="G24" s="12"/>
      <c r="H24" s="12"/>
      <c r="I24" s="432" t="s">
        <v>626</v>
      </c>
      <c r="J24" s="413" t="s">
        <v>569</v>
      </c>
      <c r="K24" s="413" t="s">
        <v>570</v>
      </c>
      <c r="L24" s="502" t="s">
        <v>567</v>
      </c>
      <c r="M24" s="502"/>
      <c r="N24" s="5"/>
      <c r="O24" s="5"/>
      <c r="P24" s="5"/>
      <c r="Q24" s="5"/>
      <c r="T24" s="124"/>
      <c r="X24" s="222"/>
      <c r="AC24" s="110"/>
    </row>
    <row r="25" spans="1:45" s="409" customFormat="1" ht="30" customHeight="1" thickBot="1" x14ac:dyDescent="0.35">
      <c r="A25" s="405"/>
      <c r="B25" s="506" t="s">
        <v>565</v>
      </c>
      <c r="C25" s="507"/>
      <c r="D25" s="406"/>
      <c r="E25" s="407"/>
      <c r="F25" s="412">
        <f>SUM(F32:F181)</f>
        <v>0</v>
      </c>
      <c r="G25" s="406"/>
      <c r="H25" s="406"/>
      <c r="I25" s="433" t="str">
        <f>IF('Member Info'!O16="","N/A",IF('Member Info'!$AM$19&lt;=$T$1,(F25*'Member Info'!O19),"N/A"))</f>
        <v>N/A</v>
      </c>
      <c r="J25" s="412">
        <f>SUM(J32:J181)</f>
        <v>0</v>
      </c>
      <c r="K25" s="412">
        <f>SUM(K32:K181)</f>
        <v>0</v>
      </c>
      <c r="L25" s="404" t="str">
        <f>IF('Member Info'!O16="","",IF('Member Info'!$AM$19&lt;=$T$1,"Total Includes Employer levy",""))</f>
        <v/>
      </c>
      <c r="M25" s="412">
        <f>SUM(I25:K25)</f>
        <v>0</v>
      </c>
      <c r="N25" s="408"/>
      <c r="O25" s="408"/>
      <c r="P25" s="408"/>
      <c r="Q25" s="408"/>
      <c r="U25" s="410"/>
      <c r="V25" s="410"/>
      <c r="W25" s="410"/>
      <c r="X25" s="410"/>
      <c r="Y25" s="411"/>
      <c r="Z25" s="411"/>
      <c r="AA25" s="411"/>
      <c r="AB25" s="411"/>
      <c r="AC25" s="411"/>
    </row>
    <row r="26" spans="1:45" ht="15" customHeight="1" x14ac:dyDescent="0.25">
      <c r="A26" s="12"/>
      <c r="B26" s="481" t="s">
        <v>10</v>
      </c>
      <c r="C26" s="481"/>
      <c r="D26" s="481"/>
      <c r="E26" s="481"/>
      <c r="F26" s="481"/>
      <c r="G26" s="481"/>
      <c r="H26" s="481"/>
      <c r="I26" s="481"/>
      <c r="J26" s="481"/>
      <c r="K26" s="481"/>
      <c r="L26" s="481"/>
      <c r="M26" s="481"/>
      <c r="N26" s="5"/>
      <c r="O26" s="5"/>
      <c r="P26" s="5"/>
      <c r="Q26" s="5"/>
      <c r="T26" s="124"/>
      <c r="X26" s="222"/>
      <c r="AC26" s="110"/>
    </row>
    <row r="27" spans="1:45" ht="15.75" customHeight="1" x14ac:dyDescent="0.25">
      <c r="A27" s="12"/>
      <c r="B27" s="481"/>
      <c r="C27" s="481"/>
      <c r="D27" s="481"/>
      <c r="E27" s="481"/>
      <c r="F27" s="481"/>
      <c r="G27" s="481"/>
      <c r="H27" s="481"/>
      <c r="I27" s="481"/>
      <c r="J27" s="481"/>
      <c r="K27" s="481"/>
      <c r="L27" s="481"/>
      <c r="M27" s="481"/>
      <c r="N27" s="5"/>
      <c r="O27" s="5"/>
      <c r="P27" s="5"/>
      <c r="Q27" s="5"/>
      <c r="T27" s="124"/>
      <c r="X27" s="222"/>
      <c r="AC27" s="110"/>
    </row>
    <row r="28" spans="1:45" ht="15" customHeight="1" x14ac:dyDescent="0.25">
      <c r="A28" s="12"/>
      <c r="B28" s="481"/>
      <c r="C28" s="481"/>
      <c r="D28" s="481"/>
      <c r="E28" s="481"/>
      <c r="F28" s="481"/>
      <c r="G28" s="481"/>
      <c r="H28" s="481"/>
      <c r="I28" s="481"/>
      <c r="J28" s="481"/>
      <c r="K28" s="481"/>
      <c r="L28" s="481"/>
      <c r="M28" s="481"/>
      <c r="N28" s="12"/>
      <c r="O28" s="12"/>
      <c r="P28" s="12"/>
      <c r="Q28" s="12"/>
      <c r="T28" s="124"/>
      <c r="X28" s="222"/>
      <c r="AC28" s="110"/>
    </row>
    <row r="29" spans="1:45" ht="21" x14ac:dyDescent="0.35">
      <c r="A29" s="4"/>
      <c r="B29" s="549" t="s">
        <v>540</v>
      </c>
      <c r="C29" s="549"/>
      <c r="D29" s="549"/>
      <c r="E29" s="549"/>
      <c r="F29" s="549"/>
      <c r="G29" s="549"/>
      <c r="H29" s="549"/>
      <c r="I29" s="549"/>
      <c r="J29" s="549"/>
      <c r="K29" s="549"/>
      <c r="L29" s="549"/>
      <c r="M29" s="549"/>
      <c r="N29" s="5"/>
      <c r="O29" s="5"/>
      <c r="P29" s="5"/>
      <c r="Q29" s="5"/>
      <c r="T29" s="124"/>
      <c r="X29" s="222"/>
      <c r="AC29" s="110"/>
    </row>
    <row r="30" spans="1:45" x14ac:dyDescent="0.25">
      <c r="A30" s="4"/>
      <c r="B30" s="5"/>
      <c r="C30" s="5"/>
      <c r="D30" s="5"/>
      <c r="E30" s="20"/>
      <c r="F30" s="20"/>
      <c r="G30" s="21"/>
      <c r="H30" s="21"/>
      <c r="I30" s="21"/>
      <c r="J30" s="20"/>
      <c r="K30" s="20"/>
      <c r="L30" s="425"/>
      <c r="M30" s="5"/>
      <c r="N30" s="5"/>
      <c r="O30" s="5"/>
      <c r="P30" s="5"/>
      <c r="Q30" s="5"/>
      <c r="T30" s="124"/>
      <c r="X30" s="222"/>
      <c r="AC30" s="110"/>
    </row>
    <row r="31" spans="1:45" ht="93" customHeight="1" x14ac:dyDescent="0.25">
      <c r="A31" s="4"/>
      <c r="B31" s="547" t="s">
        <v>11</v>
      </c>
      <c r="C31" s="548"/>
      <c r="D31" s="38" t="s">
        <v>28</v>
      </c>
      <c r="E31" s="27" t="s">
        <v>12</v>
      </c>
      <c r="F31" s="27" t="s">
        <v>13</v>
      </c>
      <c r="G31" s="28" t="s">
        <v>445</v>
      </c>
      <c r="H31" s="28" t="s">
        <v>596</v>
      </c>
      <c r="I31" s="28" t="s">
        <v>597</v>
      </c>
      <c r="J31" s="27" t="s">
        <v>600</v>
      </c>
      <c r="K31" s="27" t="s">
        <v>16</v>
      </c>
      <c r="L31" s="79" t="s">
        <v>637</v>
      </c>
      <c r="M31" s="79" t="s">
        <v>525</v>
      </c>
      <c r="N31" s="5"/>
      <c r="O31" s="339" t="s">
        <v>572</v>
      </c>
      <c r="P31" s="91" t="s">
        <v>411</v>
      </c>
      <c r="Q31" s="91" t="s">
        <v>411</v>
      </c>
      <c r="R31" s="92" t="s">
        <v>412</v>
      </c>
      <c r="S31" s="93"/>
      <c r="T31" s="92" t="s">
        <v>413</v>
      </c>
      <c r="U31" s="225"/>
      <c r="V31" s="226" t="s">
        <v>458</v>
      </c>
      <c r="W31" s="226" t="s">
        <v>459</v>
      </c>
      <c r="X31" s="226" t="s">
        <v>460</v>
      </c>
      <c r="Y31" s="234" t="s">
        <v>486</v>
      </c>
      <c r="Z31" s="234" t="s">
        <v>487</v>
      </c>
      <c r="AA31" s="234" t="s">
        <v>489</v>
      </c>
      <c r="AB31" s="234" t="s">
        <v>493</v>
      </c>
      <c r="AC31" s="234" t="s">
        <v>522</v>
      </c>
      <c r="AD31" s="239" t="s">
        <v>498</v>
      </c>
      <c r="AE31" s="239" t="s">
        <v>490</v>
      </c>
      <c r="AF31" s="239" t="s">
        <v>523</v>
      </c>
      <c r="AG31" s="124" t="s">
        <v>524</v>
      </c>
      <c r="AI31" s="239" t="s">
        <v>527</v>
      </c>
      <c r="AJ31" s="239" t="s">
        <v>528</v>
      </c>
      <c r="AK31" s="239" t="s">
        <v>542</v>
      </c>
      <c r="AL31" s="239" t="s">
        <v>568</v>
      </c>
      <c r="AM31" s="239" t="s">
        <v>585</v>
      </c>
      <c r="AN31" s="239" t="s">
        <v>575</v>
      </c>
      <c r="AO31" s="239" t="s">
        <v>576</v>
      </c>
      <c r="AP31" s="239" t="s">
        <v>586</v>
      </c>
      <c r="AQ31" s="239" t="s">
        <v>595</v>
      </c>
      <c r="AR31" s="239" t="s">
        <v>598</v>
      </c>
      <c r="AS31" s="239" t="s">
        <v>599</v>
      </c>
    </row>
    <row r="32" spans="1:45" x14ac:dyDescent="0.25">
      <c r="A32" s="4">
        <v>1</v>
      </c>
      <c r="B32" s="164">
        <f>'Member Info'!D29</f>
        <v>0</v>
      </c>
      <c r="C32" s="164">
        <f>'Member Info'!E29</f>
        <v>0</v>
      </c>
      <c r="D32" s="164" t="str">
        <f>'Member Info'!G29</f>
        <v/>
      </c>
      <c r="E32" s="165">
        <f>'Member Info'!B29</f>
        <v>0</v>
      </c>
      <c r="F32" s="242"/>
      <c r="G32" s="166" t="str">
        <f>IF(E32=0,"",('Member Info'!K29+'Member Info'!L29))</f>
        <v/>
      </c>
      <c r="H32" s="419"/>
      <c r="I32" s="419"/>
      <c r="J32" s="26"/>
      <c r="K32" s="26"/>
      <c r="L32" s="384" t="str">
        <f>IF(E32=0,"",IF('Member Info'!F29&gt;$U$1,CONCATENATE("Joined with practice on ", TEXT('Member Info'!F29, "DD/MM/YYYY")),IF('Member Info'!N29&lt;&gt;"",IF('Member Info'!N29&lt;$T$1,CONCATENATE("Left Scheme on ", TEXT('Member Info'!N29, "DD/MM/YYYY")),IF(OR(G32="",G32=0),"Error Detected, No rate entered",IF(E32=0,"",IF(F32="","Error Detected, No Pensionable pay",IF(AS32=1,"No Part Time Status Entered",IF(AR32=1,"No Part Time Hours Entered",IF(ISERROR(AD32)," Unknown Values entered.",IF(V32+W32&lt;1,"Acceptable",IF(T32+U32=200, "No Contributions Entered", IF(M32="","Error Detected, Choose reason&gt;",IF(Z32="1",IF(V32=1,"Please Enter Deemed Pensionable Pay","Add Any Relevant Details Above"),"Please Give Details Above"))))))))))),IF(OR(G32="",G32=0),"Error Detected, No rate entered",IF(E32=0,"",IF(F32="","Error Detected, No Pensionable pay",IF(AS32=1,"No Part Time Status Entered",IF(AR32=1,"No Part Time Hours Entered",IF(ISERROR(AD32)," Unknown Values entered.",IF(V32+W32&lt;1,"Acceptable",IF(T32+U32=200, "No Contributions Entered", IF(M32="","Error Detected, Choose reason&gt;",IF(Z32="1",IF(V32=1,"Please Enter Deemed Pensionable Pay","Add relevant Details Above"),"Please give details Above")))))))))))))</f>
        <v/>
      </c>
      <c r="M32" s="260"/>
      <c r="N32" s="91"/>
      <c r="O32" s="91" t="str">
        <f>IF(E32=0,"",IF(ISERROR((F32+J32+K32)),0,IF((F32+J32+K32)&lt;1,0,1)))</f>
        <v/>
      </c>
      <c r="P32" s="94">
        <f>J32</f>
        <v>0</v>
      </c>
      <c r="Q32" s="94">
        <f>K32</f>
        <v>0</v>
      </c>
      <c r="R32" s="218">
        <f>(ROUND((F32/100*'Member Info'!$W$2), 2))</f>
        <v>0</v>
      </c>
      <c r="S32" s="218" t="e">
        <f>ROUND((F32/100*G32),2)</f>
        <v>#VALUE!</v>
      </c>
      <c r="T32" s="218" t="str">
        <f>IF(E32=0,"",(100-(P32/R32*100)))</f>
        <v/>
      </c>
      <c r="U32" s="227" t="str">
        <f>IF(E32=0,"",(100-(Q32/S32*100)))</f>
        <v/>
      </c>
      <c r="V32" s="228" t="str">
        <f>IF(E32=0,"",IF(T32&gt;$T$16,1,IF(T32&lt;-$T$16,1,0)))</f>
        <v/>
      </c>
      <c r="W32" s="228" t="str">
        <f>IF(E32=0,"",IF(G32=0,1,IF(U32&gt;$T$16,1,IF(U32&lt;-$T$16,1,0))))</f>
        <v/>
      </c>
      <c r="X32" s="222">
        <f>IF(E32=0,0,IF(F32="",1,0))</f>
        <v>0</v>
      </c>
      <c r="Y32" s="110">
        <f>IF(E32=0,0,IF(M32="",0,1))</f>
        <v>0</v>
      </c>
      <c r="Z32" s="235" t="str">
        <f>IF(M32="SMP/Occupational Maternity","1",IF(M32="SSP/Occupational Sick pay","1",""))</f>
        <v/>
      </c>
      <c r="AA32" s="240" t="b">
        <f>IF(OR(AN32=TRUE,AO32=TRUE),TRUE,FALSE)</f>
        <v>0</v>
      </c>
      <c r="AB32" s="235">
        <f>IF(OR(M32="left scheme/Employment",AC32=""), 1,0)</f>
        <v>0</v>
      </c>
      <c r="AC32" s="235">
        <f>IF('Member Info'!N29="",1,"")</f>
        <v>1</v>
      </c>
      <c r="AD32" s="243" t="e">
        <f>(T32+U32)</f>
        <v>#VALUE!</v>
      </c>
      <c r="AE32" s="130" t="str">
        <f t="shared" ref="AE32:AE95" si="0">IF(AP32=1,"",IF(Y32=1,"",IF(AG32=1,"",IF(E32=0,"",IF(AB32=1,"",IF(L32="acceptable","",IF(T32+U32="0","",T32+U32)))))))</f>
        <v/>
      </c>
      <c r="AF32" s="124">
        <f>SUM(AB32+AC32)</f>
        <v>1</v>
      </c>
      <c r="AG32" s="124" t="str">
        <f>IF('Member Info'!N29&lt;&gt;"",IF(AND('Member Info'!N29&lt;=$U$1,'Member Info'!N29&gt;=$T$1),1,0),"")</f>
        <v/>
      </c>
      <c r="AI32" s="124" t="b">
        <f>OR(M32="SMP/Occupational Maternity",M32="SSP/Occupational Sick pay")</f>
        <v>0</v>
      </c>
      <c r="AJ32" s="124">
        <f>IF(AI32=TRUE,1,0)</f>
        <v>0</v>
      </c>
      <c r="AL32" s="124">
        <f>IF(L32="Please Enter Deemed Pensionable Pay",1,0)</f>
        <v>0</v>
      </c>
      <c r="AM32" s="124">
        <f>IF('Member Info'!F29&gt;$T$1,1,0)</f>
        <v>0</v>
      </c>
      <c r="AN32" s="124" t="b">
        <f>IF(ISERROR(T32),ERROR.TYPE(#REF!)=ERROR.TYPE(T32),FALSE)</f>
        <v>0</v>
      </c>
      <c r="AO32" s="124" t="b">
        <f>IF(ISERROR(U32),ERROR.TYPE(#REF!)=ERROR.TYPE(U32),FALSE)</f>
        <v>0</v>
      </c>
      <c r="AP32" s="124">
        <f>IF('Member Info'!F29&gt;'GP1 April 25'!$U$1,1,0)</f>
        <v>0</v>
      </c>
      <c r="AQ32" s="124">
        <f>IF(H32="Part Time",1,0)</f>
        <v>0</v>
      </c>
      <c r="AR32" s="124">
        <f>IF(AND(AQ32=1,I32=""),1,0)</f>
        <v>0</v>
      </c>
      <c r="AS32" s="124">
        <f>IF(OR(H32=0,H32=""),1,0)</f>
        <v>1</v>
      </c>
    </row>
    <row r="33" spans="1:45" x14ac:dyDescent="0.25">
      <c r="A33" s="4">
        <v>2</v>
      </c>
      <c r="B33" s="164">
        <f>'Member Info'!D30</f>
        <v>0</v>
      </c>
      <c r="C33" s="164">
        <f>'Member Info'!E30</f>
        <v>0</v>
      </c>
      <c r="D33" s="164" t="str">
        <f>'Member Info'!G30</f>
        <v/>
      </c>
      <c r="E33" s="165">
        <f>'Member Info'!B30</f>
        <v>0</v>
      </c>
      <c r="F33" s="242"/>
      <c r="G33" s="166" t="str">
        <f>IF(E33=0,"",('Member Info'!K30+'Member Info'!L30))</f>
        <v/>
      </c>
      <c r="H33" s="419"/>
      <c r="I33" s="419"/>
      <c r="J33" s="26"/>
      <c r="K33" s="26"/>
      <c r="L33" s="384" t="str">
        <f>IF(E33=0,"",IF('Member Info'!F30&gt;$U$1,CONCATENATE("Joined with practice on ", TEXT('Member Info'!F30, "DD/MM/YYYY")),IF('Member Info'!N30&lt;&gt;"",IF('Member Info'!N30&lt;$T$1,CONCATENATE("Left Scheme on ", TEXT('Member Info'!N30, "DD/MM/YYYY")),IF(OR(G33="",G33=0),"Error Detected, No rate entered",IF(E33=0,"",IF(F33="","Error Detected, No Pensionable pay",IF(AS33=1,"No Part Time Status Entered",IF(AR33=1,"No Part Time Hours Entered",IF(ISERROR(AD33)," Unknown Values entered.",IF(V33+W33&lt;1,"Acceptable",IF(T33+U33=200, "No Contributions Entered", IF(M33="","Error Detected, Choose reason&gt;",IF(Z33="1",IF(V33=1,"Please Enter Deemed Pensionable Pay","Add Any Relevant Details Above"),"Please Give Details Above"))))))))))),IF(OR(G33="",G33=0),"Error Detected, No rate entered",IF(E33=0,"",IF(F33="","Error Detected, No Pensionable pay",IF(AS33=1,"No Part Time Status Entered",IF(AR33=1,"No Part Time Hours Entered",IF(ISERROR(AD33)," Unknown Values entered.",IF(V33+W33&lt;1,"Acceptable",IF(T33+U33=200, "No Contributions Entered", IF(M33="","Error Detected, Choose reason&gt;",IF(Z33="1",IF(V33=1,"Please Enter Deemed Pensionable Pay","Add relevant Details Above"),"Please give details Above")))))))))))))</f>
        <v/>
      </c>
      <c r="M33" s="260"/>
      <c r="N33" s="91"/>
      <c r="O33" s="91" t="str">
        <f t="shared" ref="O33:O96" si="1">IF(E33=0,"",IF(ISERROR((F33+J33+K33)),0,IF((F33+J33+K33)&lt;1,0,1)))</f>
        <v/>
      </c>
      <c r="P33" s="94">
        <f t="shared" ref="P33:Q96" si="2">J33</f>
        <v>0</v>
      </c>
      <c r="Q33" s="94">
        <f t="shared" si="2"/>
        <v>0</v>
      </c>
      <c r="R33" s="218">
        <f>(ROUND((F33/100*'Member Info'!$W$2), 2))</f>
        <v>0</v>
      </c>
      <c r="S33" s="218" t="e">
        <f t="shared" ref="S33:S96" si="3">ROUND((F33/100*G33),2)</f>
        <v>#VALUE!</v>
      </c>
      <c r="T33" s="218" t="str">
        <f t="shared" ref="T33:T96" si="4">IF(E33=0,"",(100-(P33/R33*100)))</f>
        <v/>
      </c>
      <c r="U33" s="227" t="str">
        <f t="shared" ref="U33:U96" si="5">IF(E33=0,"",(100-(Q33/S33*100)))</f>
        <v/>
      </c>
      <c r="V33" s="228" t="str">
        <f t="shared" ref="V33:V96" si="6">IF(E33=0,"",IF(T33&gt;$T$16,1,IF(T33&lt;-$T$16,1,0)))</f>
        <v/>
      </c>
      <c r="W33" s="228" t="str">
        <f t="shared" ref="W33:W96" si="7">IF(E33=0,"",IF(G33=0,1,IF(U33&gt;$T$16,1,IF(U33&lt;-$T$16,1,0))))</f>
        <v/>
      </c>
      <c r="X33" s="222">
        <f t="shared" ref="X33:X96" si="8">IF(E33=0,0,IF(F33="",1,0))</f>
        <v>0</v>
      </c>
      <c r="Y33" s="110">
        <f t="shared" ref="Y33:Y96" si="9">IF(E33=0,0,IF(M33="",0,1))</f>
        <v>0</v>
      </c>
      <c r="Z33" s="235" t="str">
        <f t="shared" ref="Z33:Z96" si="10">IF(M33="SMP/Occupational Maternity","1",IF(M33="SSP/Occupational Sick pay","1",""))</f>
        <v/>
      </c>
      <c r="AA33" s="240" t="b">
        <f t="shared" ref="AA33:AA96" si="11">IF(OR(AN33=TRUE,AO33=TRUE),TRUE,FALSE)</f>
        <v>0</v>
      </c>
      <c r="AB33" s="235">
        <f t="shared" ref="AB33:AB96" si="12">IF(OR(M33="left scheme/Employment",AC33=""), 1,0)</f>
        <v>0</v>
      </c>
      <c r="AC33" s="235">
        <f>IF('Member Info'!N30="",1,"")</f>
        <v>1</v>
      </c>
      <c r="AD33" s="243" t="e">
        <f t="shared" ref="AD33:AD96" si="13">(T33+U33)</f>
        <v>#VALUE!</v>
      </c>
      <c r="AE33" s="130" t="str">
        <f t="shared" si="0"/>
        <v/>
      </c>
      <c r="AF33" s="124">
        <f t="shared" ref="AF33:AF96" si="14">SUM(AB33+AC33)</f>
        <v>1</v>
      </c>
      <c r="AG33" s="124" t="str">
        <f>IF('Member Info'!N30&lt;&gt;"",IF(AND('Member Info'!N30&lt;=$U$1,'Member Info'!N30&gt;=$T$1),1,0),"")</f>
        <v/>
      </c>
      <c r="AI33" s="124" t="b">
        <f t="shared" ref="AI33:AI96" si="15">OR(M33="SMP/Occupational Maternity",M33="SSP/Occupational Sick pay")</f>
        <v>0</v>
      </c>
      <c r="AJ33" s="124">
        <f t="shared" ref="AJ33:AJ96" si="16">IF(AI33=TRUE,1,0)</f>
        <v>0</v>
      </c>
      <c r="AL33" s="124">
        <f t="shared" ref="AL33:AL96" si="17">IF(L33="Please Enter Deemed Pensionable Pay",1,0)</f>
        <v>0</v>
      </c>
      <c r="AM33" s="124">
        <f>IF('Member Info'!F30&gt;$T$1,1,0)</f>
        <v>0</v>
      </c>
      <c r="AN33" s="124" t="b">
        <f>IF(ISERROR(T33),ERROR.TYPE(#REF!)=ERROR.TYPE(T33),FALSE)</f>
        <v>0</v>
      </c>
      <c r="AO33" s="124" t="b">
        <f>IF(ISERROR(U33),ERROR.TYPE(#REF!)=ERROR.TYPE(U33),FALSE)</f>
        <v>0</v>
      </c>
      <c r="AP33" s="124">
        <f>IF('Member Info'!F30&gt;'GP1 April 25'!$U$1,1,0)</f>
        <v>0</v>
      </c>
      <c r="AQ33" s="124">
        <f t="shared" ref="AQ33:AQ96" si="18">IF(H33="Part Time",1,0)</f>
        <v>0</v>
      </c>
      <c r="AR33" s="124">
        <f t="shared" ref="AR33:AR96" si="19">IF(AND(AQ33=1,I33=""),1,0)</f>
        <v>0</v>
      </c>
      <c r="AS33" s="124">
        <f t="shared" ref="AS33:AS96" si="20">IF(OR(H33=0,H33=""),1,0)</f>
        <v>1</v>
      </c>
    </row>
    <row r="34" spans="1:45" x14ac:dyDescent="0.25">
      <c r="A34" s="4">
        <v>3</v>
      </c>
      <c r="B34" s="164">
        <f>'Member Info'!D31</f>
        <v>0</v>
      </c>
      <c r="C34" s="164">
        <f>'Member Info'!E31</f>
        <v>0</v>
      </c>
      <c r="D34" s="164" t="str">
        <f>'Member Info'!G31</f>
        <v/>
      </c>
      <c r="E34" s="165">
        <f>'Member Info'!B31</f>
        <v>0</v>
      </c>
      <c r="F34" s="242"/>
      <c r="G34" s="166" t="str">
        <f>IF(E34=0,"",('Member Info'!K31+'Member Info'!L31))</f>
        <v/>
      </c>
      <c r="H34" s="419"/>
      <c r="I34" s="419"/>
      <c r="J34" s="26"/>
      <c r="K34" s="26"/>
      <c r="L34" s="384" t="str">
        <f>IF(E34=0,"",IF('Member Info'!F31&gt;$U$1,CONCATENATE("Joined with practice on ", TEXT('Member Info'!F31, "DD/MM/YYYY")),IF('Member Info'!N31&lt;&gt;"",IF('Member Info'!N31&lt;$T$1,CONCATENATE("Left Scheme on ", TEXT('Member Info'!N31, "DD/MM/YYYY")),IF(OR(G34="",G34=0),"Error Detected, No rate entered",IF(E34=0,"",IF(F34="","Error Detected, No Pensionable pay",IF(AS34=1,"No Part Time Status Entered",IF(AR34=1,"No Part Time Hours Entered",IF(ISERROR(AD34)," Unknown Values entered.",IF(V34+W34&lt;1,"Acceptable",IF(T34+U34=200, "No Contributions Entered", IF(M34="","Error Detected, Choose reason&gt;",IF(Z34="1",IF(V34=1,"Please Enter Deemed Pensionable Pay","Add Any Relevant Details Above"),"Please Give Details Above"))))))))))),IF(OR(G34="",G34=0),"Error Detected, No rate entered",IF(E34=0,"",IF(F34="","Error Detected, No Pensionable pay",IF(AS34=1,"No Part Time Status Entered",IF(AR34=1,"No Part Time Hours Entered",IF(ISERROR(AD34)," Unknown Values entered.",IF(V34+W34&lt;1,"Acceptable",IF(T34+U34=200, "No Contributions Entered", IF(M34="","Error Detected, Choose reason&gt;",IF(Z34="1",IF(V34=1,"Please Enter Deemed Pensionable Pay","Add relevant Details Above"),"Please give details Above")))))))))))))</f>
        <v/>
      </c>
      <c r="M34" s="260"/>
      <c r="N34" s="91"/>
      <c r="O34" s="91" t="str">
        <f>IF(E34=0,"",IF(ISERROR((F34+J34+K34)),0,IF((F34+J34+K34)&lt;1,0,1)))</f>
        <v/>
      </c>
      <c r="P34" s="94">
        <f>J34</f>
        <v>0</v>
      </c>
      <c r="Q34" s="94">
        <f t="shared" si="2"/>
        <v>0</v>
      </c>
      <c r="R34" s="218">
        <f>(ROUND((F34/100*'Member Info'!$W$2), 2))</f>
        <v>0</v>
      </c>
      <c r="S34" s="218" t="e">
        <f t="shared" si="3"/>
        <v>#VALUE!</v>
      </c>
      <c r="T34" s="218" t="str">
        <f t="shared" si="4"/>
        <v/>
      </c>
      <c r="U34" s="227" t="str">
        <f t="shared" si="5"/>
        <v/>
      </c>
      <c r="V34" s="228" t="str">
        <f t="shared" si="6"/>
        <v/>
      </c>
      <c r="W34" s="228" t="str">
        <f t="shared" si="7"/>
        <v/>
      </c>
      <c r="X34" s="222">
        <f t="shared" si="8"/>
        <v>0</v>
      </c>
      <c r="Y34" s="110">
        <f t="shared" si="9"/>
        <v>0</v>
      </c>
      <c r="Z34" s="235" t="str">
        <f t="shared" si="10"/>
        <v/>
      </c>
      <c r="AA34" s="240" t="b">
        <f t="shared" si="11"/>
        <v>0</v>
      </c>
      <c r="AB34" s="235">
        <f t="shared" si="12"/>
        <v>0</v>
      </c>
      <c r="AC34" s="235">
        <f>IF('Member Info'!N31="",1,"")</f>
        <v>1</v>
      </c>
      <c r="AD34" s="243" t="e">
        <f t="shared" si="13"/>
        <v>#VALUE!</v>
      </c>
      <c r="AE34" s="130" t="str">
        <f t="shared" si="0"/>
        <v/>
      </c>
      <c r="AF34" s="124">
        <f t="shared" si="14"/>
        <v>1</v>
      </c>
      <c r="AG34" s="124" t="str">
        <f>IF('Member Info'!N31&lt;&gt;"",IF(AND('Member Info'!N31&lt;=$U$1,'Member Info'!N31&gt;=$T$1),1,0),"")</f>
        <v/>
      </c>
      <c r="AI34" s="124" t="b">
        <f t="shared" si="15"/>
        <v>0</v>
      </c>
      <c r="AJ34" s="124">
        <f t="shared" si="16"/>
        <v>0</v>
      </c>
      <c r="AL34" s="124">
        <f t="shared" si="17"/>
        <v>0</v>
      </c>
      <c r="AM34" s="124">
        <f>IF('Member Info'!F31&gt;$T$1,1,0)</f>
        <v>0</v>
      </c>
      <c r="AN34" s="124" t="b">
        <f>IF(ISERROR(T34),ERROR.TYPE(#REF!)=ERROR.TYPE(T34),FALSE)</f>
        <v>0</v>
      </c>
      <c r="AO34" s="124" t="b">
        <f>IF(ISERROR(U34),ERROR.TYPE(#REF!)=ERROR.TYPE(U34),FALSE)</f>
        <v>0</v>
      </c>
      <c r="AP34" s="124">
        <f>IF('Member Info'!F31&gt;'GP1 April 25'!$U$1,1,0)</f>
        <v>0</v>
      </c>
      <c r="AQ34" s="124">
        <f t="shared" si="18"/>
        <v>0</v>
      </c>
      <c r="AR34" s="124">
        <f t="shared" si="19"/>
        <v>0</v>
      </c>
      <c r="AS34" s="124">
        <f t="shared" si="20"/>
        <v>1</v>
      </c>
    </row>
    <row r="35" spans="1:45" x14ac:dyDescent="0.25">
      <c r="A35" s="4">
        <v>4</v>
      </c>
      <c r="B35" s="164">
        <f>'Member Info'!D32</f>
        <v>0</v>
      </c>
      <c r="C35" s="164">
        <f>'Member Info'!E32</f>
        <v>0</v>
      </c>
      <c r="D35" s="164" t="str">
        <f>'Member Info'!G32</f>
        <v/>
      </c>
      <c r="E35" s="165">
        <f>'Member Info'!B32</f>
        <v>0</v>
      </c>
      <c r="F35" s="242"/>
      <c r="G35" s="166" t="str">
        <f>IF(E35=0,"",('Member Info'!K32+'Member Info'!L32))</f>
        <v/>
      </c>
      <c r="H35" s="419"/>
      <c r="I35" s="419"/>
      <c r="J35" s="26"/>
      <c r="K35" s="26"/>
      <c r="L35" s="384" t="str">
        <f>IF(E35=0,"",IF('Member Info'!F32&gt;$U$1,CONCATENATE("Joined with practice on ", TEXT('Member Info'!F32, "DD/MM/YYYY")),IF('Member Info'!N32&lt;&gt;"",IF('Member Info'!N32&lt;$T$1,CONCATENATE("Left Scheme on ", TEXT('Member Info'!N32, "DD/MM/YYYY")),IF(OR(G35="",G35=0),"Error Detected, No rate entered",IF(E35=0,"",IF(F35="","Error Detected, No Pensionable pay",IF(AS35=1,"No Part Time Status Entered",IF(AR35=1,"No Part Time Hours Entered",IF(ISERROR(AD35)," Unknown Values entered.",IF(V35+W35&lt;1,"Acceptable",IF(T35+U35=200, "No Contributions Entered", IF(M35="","Error Detected, Choose reason&gt;",IF(Z35="1",IF(V35=1,"Please Enter Deemed Pensionable Pay","Add Any Relevant Details Above"),"Please Give Details Above"))))))))))),IF(OR(G35="",G35=0),"Error Detected, No rate entered",IF(E35=0,"",IF(F35="","Error Detected, No Pensionable pay",IF(AS35=1,"No Part Time Status Entered",IF(AR35=1,"No Part Time Hours Entered",IF(ISERROR(AD35)," Unknown Values entered.",IF(V35+W35&lt;1,"Acceptable",IF(T35+U35=200, "No Contributions Entered", IF(M35="","Error Detected, Choose reason&gt;",IF(Z35="1",IF(V35=1,"Please Enter Deemed Pensionable Pay","Add relevant Details Above"),"Please give details Above")))))))))))))</f>
        <v/>
      </c>
      <c r="M35" s="260"/>
      <c r="N35" s="91"/>
      <c r="O35" s="91" t="str">
        <f t="shared" si="1"/>
        <v/>
      </c>
      <c r="P35" s="94">
        <f t="shared" si="2"/>
        <v>0</v>
      </c>
      <c r="Q35" s="94">
        <f t="shared" si="2"/>
        <v>0</v>
      </c>
      <c r="R35" s="218">
        <f>(ROUND((F35/100*'Member Info'!$W$2), 2))</f>
        <v>0</v>
      </c>
      <c r="S35" s="218" t="e">
        <f t="shared" si="3"/>
        <v>#VALUE!</v>
      </c>
      <c r="T35" s="218" t="str">
        <f t="shared" si="4"/>
        <v/>
      </c>
      <c r="U35" s="227" t="str">
        <f t="shared" si="5"/>
        <v/>
      </c>
      <c r="V35" s="228" t="str">
        <f t="shared" si="6"/>
        <v/>
      </c>
      <c r="W35" s="228" t="str">
        <f t="shared" si="7"/>
        <v/>
      </c>
      <c r="X35" s="222">
        <f t="shared" si="8"/>
        <v>0</v>
      </c>
      <c r="Y35" s="110">
        <f t="shared" si="9"/>
        <v>0</v>
      </c>
      <c r="Z35" s="235" t="str">
        <f t="shared" si="10"/>
        <v/>
      </c>
      <c r="AA35" s="240" t="b">
        <f t="shared" si="11"/>
        <v>0</v>
      </c>
      <c r="AB35" s="235">
        <f t="shared" si="12"/>
        <v>0</v>
      </c>
      <c r="AC35" s="235">
        <f>IF('Member Info'!N32="",1,"")</f>
        <v>1</v>
      </c>
      <c r="AD35" s="243" t="e">
        <f t="shared" si="13"/>
        <v>#VALUE!</v>
      </c>
      <c r="AE35" s="130" t="str">
        <f t="shared" si="0"/>
        <v/>
      </c>
      <c r="AF35" s="124">
        <f t="shared" si="14"/>
        <v>1</v>
      </c>
      <c r="AG35" s="124" t="str">
        <f>IF('Member Info'!N32&lt;&gt;"",IF(AND('Member Info'!N32&lt;=$U$1,'Member Info'!N32&gt;=$T$1),1,0),"")</f>
        <v/>
      </c>
      <c r="AI35" s="124" t="b">
        <f t="shared" si="15"/>
        <v>0</v>
      </c>
      <c r="AJ35" s="124">
        <f t="shared" si="16"/>
        <v>0</v>
      </c>
      <c r="AL35" s="124">
        <f t="shared" si="17"/>
        <v>0</v>
      </c>
      <c r="AM35" s="124">
        <f>IF('Member Info'!F32&gt;$T$1,1,0)</f>
        <v>0</v>
      </c>
      <c r="AN35" s="124" t="b">
        <f>IF(ISERROR(T35),ERROR.TYPE(#REF!)=ERROR.TYPE(T35),FALSE)</f>
        <v>0</v>
      </c>
      <c r="AO35" s="124" t="b">
        <f>IF(ISERROR(U35),ERROR.TYPE(#REF!)=ERROR.TYPE(U35),FALSE)</f>
        <v>0</v>
      </c>
      <c r="AP35" s="124">
        <f>IF('Member Info'!F32&gt;'GP1 April 25'!$U$1,1,0)</f>
        <v>0</v>
      </c>
      <c r="AQ35" s="124">
        <f t="shared" si="18"/>
        <v>0</v>
      </c>
      <c r="AR35" s="124">
        <f t="shared" si="19"/>
        <v>0</v>
      </c>
      <c r="AS35" s="124">
        <f t="shared" si="20"/>
        <v>1</v>
      </c>
    </row>
    <row r="36" spans="1:45" x14ac:dyDescent="0.25">
      <c r="A36" s="4">
        <v>5</v>
      </c>
      <c r="B36" s="164">
        <f>'Member Info'!D33</f>
        <v>0</v>
      </c>
      <c r="C36" s="164">
        <f>'Member Info'!E33</f>
        <v>0</v>
      </c>
      <c r="D36" s="164" t="str">
        <f>'Member Info'!G33</f>
        <v/>
      </c>
      <c r="E36" s="165">
        <f>'Member Info'!B33</f>
        <v>0</v>
      </c>
      <c r="F36" s="242"/>
      <c r="G36" s="166" t="str">
        <f>IF(E36=0,"",('Member Info'!K33+'Member Info'!L33))</f>
        <v/>
      </c>
      <c r="H36" s="419"/>
      <c r="I36" s="419"/>
      <c r="J36" s="26"/>
      <c r="K36" s="26"/>
      <c r="L36" s="384" t="str">
        <f>IF(E36=0,"",IF('Member Info'!F33&gt;$U$1,CONCATENATE("Joined with practice on ", TEXT('Member Info'!F33, "DD/MM/YYYY")),IF('Member Info'!N33&lt;&gt;"",IF('Member Info'!N33&lt;$T$1,CONCATENATE("Left Scheme on ", TEXT('Member Info'!N33, "DD/MM/YYYY")),IF(OR(G36="",G36=0),"Error Detected, No rate entered",IF(E36=0,"",IF(F36="","Error Detected, No Pensionable pay",IF(AS36=1,"No Part Time Status Entered",IF(AR36=1,"No Part Time Hours Entered",IF(ISERROR(AD36)," Unknown Values entered.",IF(V36+W36&lt;1,"Acceptable",IF(T36+U36=200, "No Contributions Entered", IF(M36="","Error Detected, Choose reason&gt;",IF(Z36="1",IF(V36=1,"Please Enter Deemed Pensionable Pay","Add Any Relevant Details Above"),"Please Give Details Above"))))))))))),IF(OR(G36="",G36=0),"Error Detected, No rate entered",IF(E36=0,"",IF(F36="","Error Detected, No Pensionable pay",IF(AS36=1,"No Part Time Status Entered",IF(AR36=1,"No Part Time Hours Entered",IF(ISERROR(AD36)," Unknown Values entered.",IF(V36+W36&lt;1,"Acceptable",IF(T36+U36=200, "No Contributions Entered", IF(M36="","Error Detected, Choose reason&gt;",IF(Z36="1",IF(V36=1,"Please Enter Deemed Pensionable Pay","Add relevant Details Above"),"Please give details Above")))))))))))))</f>
        <v/>
      </c>
      <c r="M36" s="260"/>
      <c r="N36" s="91"/>
      <c r="O36" s="91" t="str">
        <f>IF(E36=0,"",IF(ISERROR((F36+J36+K36)),0,IF((F36+J36+K36)&lt;1,0,1)))</f>
        <v/>
      </c>
      <c r="P36" s="94">
        <f>J36</f>
        <v>0</v>
      </c>
      <c r="Q36" s="94">
        <f t="shared" si="2"/>
        <v>0</v>
      </c>
      <c r="R36" s="218">
        <f>(ROUND((F36/100*'Member Info'!$W$2), 2))</f>
        <v>0</v>
      </c>
      <c r="S36" s="218" t="e">
        <f t="shared" si="3"/>
        <v>#VALUE!</v>
      </c>
      <c r="T36" s="218" t="str">
        <f t="shared" si="4"/>
        <v/>
      </c>
      <c r="U36" s="227" t="str">
        <f t="shared" si="5"/>
        <v/>
      </c>
      <c r="V36" s="228" t="str">
        <f t="shared" si="6"/>
        <v/>
      </c>
      <c r="W36" s="228" t="str">
        <f t="shared" si="7"/>
        <v/>
      </c>
      <c r="X36" s="222">
        <f t="shared" si="8"/>
        <v>0</v>
      </c>
      <c r="Y36" s="110">
        <f t="shared" si="9"/>
        <v>0</v>
      </c>
      <c r="Z36" s="235" t="str">
        <f t="shared" si="10"/>
        <v/>
      </c>
      <c r="AA36" s="240" t="b">
        <f t="shared" si="11"/>
        <v>0</v>
      </c>
      <c r="AB36" s="235">
        <f t="shared" si="12"/>
        <v>0</v>
      </c>
      <c r="AC36" s="235">
        <f>IF('Member Info'!N33="",1,"")</f>
        <v>1</v>
      </c>
      <c r="AD36" s="243" t="e">
        <f t="shared" si="13"/>
        <v>#VALUE!</v>
      </c>
      <c r="AE36" s="130" t="str">
        <f t="shared" si="0"/>
        <v/>
      </c>
      <c r="AF36" s="124">
        <f t="shared" si="14"/>
        <v>1</v>
      </c>
      <c r="AG36" s="124" t="str">
        <f>IF('Member Info'!N33&lt;&gt;"",IF(AND('Member Info'!N33&lt;=$U$1,'Member Info'!N33&gt;=$T$1),1,0),"")</f>
        <v/>
      </c>
      <c r="AI36" s="124" t="b">
        <f t="shared" si="15"/>
        <v>0</v>
      </c>
      <c r="AJ36" s="124">
        <f t="shared" si="16"/>
        <v>0</v>
      </c>
      <c r="AL36" s="124">
        <f t="shared" si="17"/>
        <v>0</v>
      </c>
      <c r="AM36" s="124">
        <f>IF('Member Info'!F33&gt;$T$1,1,0)</f>
        <v>0</v>
      </c>
      <c r="AN36" s="124" t="b">
        <f>IF(ISERROR(T36),ERROR.TYPE(#REF!)=ERROR.TYPE(T36),FALSE)</f>
        <v>0</v>
      </c>
      <c r="AO36" s="124" t="b">
        <f>IF(ISERROR(U36),ERROR.TYPE(#REF!)=ERROR.TYPE(U36),FALSE)</f>
        <v>0</v>
      </c>
      <c r="AP36" s="124">
        <f>IF('Member Info'!F33&gt;'GP1 April 25'!$U$1,1,0)</f>
        <v>0</v>
      </c>
      <c r="AQ36" s="124">
        <f t="shared" si="18"/>
        <v>0</v>
      </c>
      <c r="AR36" s="124">
        <f t="shared" si="19"/>
        <v>0</v>
      </c>
      <c r="AS36" s="124">
        <f t="shared" si="20"/>
        <v>1</v>
      </c>
    </row>
    <row r="37" spans="1:45" x14ac:dyDescent="0.25">
      <c r="A37" s="4">
        <v>6</v>
      </c>
      <c r="B37" s="164">
        <f>'Member Info'!D34</f>
        <v>0</v>
      </c>
      <c r="C37" s="164">
        <f>'Member Info'!E34</f>
        <v>0</v>
      </c>
      <c r="D37" s="164" t="str">
        <f>'Member Info'!G34</f>
        <v/>
      </c>
      <c r="E37" s="165">
        <f>'Member Info'!B34</f>
        <v>0</v>
      </c>
      <c r="F37" s="242"/>
      <c r="G37" s="166" t="str">
        <f>IF(E37=0,"",('Member Info'!K34+'Member Info'!L34))</f>
        <v/>
      </c>
      <c r="H37" s="419"/>
      <c r="I37" s="419"/>
      <c r="J37" s="26"/>
      <c r="K37" s="26"/>
      <c r="L37" s="384" t="str">
        <f>IF(E37=0,"",IF('Member Info'!F34&gt;$U$1,CONCATENATE("Joined with practice on ", TEXT('Member Info'!F34, "DD/MM/YYYY")),IF('Member Info'!N34&lt;&gt;"",IF('Member Info'!N34&lt;$T$1,CONCATENATE("Left Scheme on ", TEXT('Member Info'!N34, "DD/MM/YYYY")),IF(OR(G37="",G37=0),"Error Detected, No rate entered",IF(E37=0,"",IF(F37="","Error Detected, No Pensionable pay",IF(AS37=1,"No Part Time Status Entered",IF(AR37=1,"No Part Time Hours Entered",IF(ISERROR(AD37)," Unknown Values entered.",IF(V37+W37&lt;1,"Acceptable",IF(T37+U37=200, "No Contributions Entered", IF(M37="","Error Detected, Choose reason&gt;",IF(Z37="1",IF(V37=1,"Please Enter Deemed Pensionable Pay","Add Any Relevant Details Above"),"Please Give Details Above"))))))))))),IF(OR(G37="",G37=0),"Error Detected, No rate entered",IF(E37=0,"",IF(F37="","Error Detected, No Pensionable pay",IF(AS37=1,"No Part Time Status Entered",IF(AR37=1,"No Part Time Hours Entered",IF(ISERROR(AD37)," Unknown Values entered.",IF(V37+W37&lt;1,"Acceptable",IF(T37+U37=200, "No Contributions Entered", IF(M37="","Error Detected, Choose reason&gt;",IF(Z37="1",IF(V37=1,"Please Enter Deemed Pensionable Pay","Add relevant Details Above"),"Please give details Above")))))))))))))</f>
        <v/>
      </c>
      <c r="M37" s="260"/>
      <c r="N37" s="91"/>
      <c r="O37" s="91" t="str">
        <f t="shared" si="1"/>
        <v/>
      </c>
      <c r="P37" s="94">
        <f t="shared" si="2"/>
        <v>0</v>
      </c>
      <c r="Q37" s="94">
        <f t="shared" si="2"/>
        <v>0</v>
      </c>
      <c r="R37" s="218">
        <f>(ROUND((F37/100*'Member Info'!$W$2), 2))</f>
        <v>0</v>
      </c>
      <c r="S37" s="218" t="e">
        <f t="shared" si="3"/>
        <v>#VALUE!</v>
      </c>
      <c r="T37" s="218" t="str">
        <f t="shared" si="4"/>
        <v/>
      </c>
      <c r="U37" s="227" t="str">
        <f t="shared" si="5"/>
        <v/>
      </c>
      <c r="V37" s="228" t="str">
        <f t="shared" si="6"/>
        <v/>
      </c>
      <c r="W37" s="228" t="str">
        <f t="shared" si="7"/>
        <v/>
      </c>
      <c r="X37" s="222">
        <f t="shared" si="8"/>
        <v>0</v>
      </c>
      <c r="Y37" s="110">
        <f t="shared" si="9"/>
        <v>0</v>
      </c>
      <c r="Z37" s="235" t="str">
        <f t="shared" si="10"/>
        <v/>
      </c>
      <c r="AA37" s="240" t="b">
        <f t="shared" si="11"/>
        <v>0</v>
      </c>
      <c r="AB37" s="235">
        <f t="shared" si="12"/>
        <v>0</v>
      </c>
      <c r="AC37" s="235">
        <f>IF('Member Info'!N34="",1,"")</f>
        <v>1</v>
      </c>
      <c r="AD37" s="243" t="e">
        <f t="shared" si="13"/>
        <v>#VALUE!</v>
      </c>
      <c r="AE37" s="130" t="str">
        <f t="shared" si="0"/>
        <v/>
      </c>
      <c r="AF37" s="124">
        <f t="shared" si="14"/>
        <v>1</v>
      </c>
      <c r="AG37" s="124" t="str">
        <f>IF('Member Info'!N34&lt;&gt;"",IF(AND('Member Info'!N34&lt;=$U$1,'Member Info'!N34&gt;=$T$1),1,0),"")</f>
        <v/>
      </c>
      <c r="AI37" s="124" t="b">
        <f t="shared" si="15"/>
        <v>0</v>
      </c>
      <c r="AJ37" s="124">
        <f t="shared" si="16"/>
        <v>0</v>
      </c>
      <c r="AL37" s="124">
        <f t="shared" si="17"/>
        <v>0</v>
      </c>
      <c r="AM37" s="124">
        <f>IF('Member Info'!F34&gt;$T$1,1,0)</f>
        <v>0</v>
      </c>
      <c r="AN37" s="124" t="b">
        <f>IF(ISERROR(T37),ERROR.TYPE(#REF!)=ERROR.TYPE(T37),FALSE)</f>
        <v>0</v>
      </c>
      <c r="AO37" s="124" t="b">
        <f>IF(ISERROR(U37),ERROR.TYPE(#REF!)=ERROR.TYPE(U37),FALSE)</f>
        <v>0</v>
      </c>
      <c r="AP37" s="124">
        <f>IF('Member Info'!F34&gt;'GP1 April 25'!$U$1,1,0)</f>
        <v>0</v>
      </c>
      <c r="AQ37" s="124">
        <f t="shared" si="18"/>
        <v>0</v>
      </c>
      <c r="AR37" s="124">
        <f t="shared" si="19"/>
        <v>0</v>
      </c>
      <c r="AS37" s="124">
        <f t="shared" si="20"/>
        <v>1</v>
      </c>
    </row>
    <row r="38" spans="1:45" x14ac:dyDescent="0.25">
      <c r="A38" s="4">
        <v>7</v>
      </c>
      <c r="B38" s="164">
        <f>'Member Info'!D35</f>
        <v>0</v>
      </c>
      <c r="C38" s="164">
        <f>'Member Info'!E35</f>
        <v>0</v>
      </c>
      <c r="D38" s="164" t="str">
        <f>'Member Info'!G35</f>
        <v/>
      </c>
      <c r="E38" s="165">
        <f>'Member Info'!B35</f>
        <v>0</v>
      </c>
      <c r="F38" s="242"/>
      <c r="G38" s="166" t="str">
        <f>IF(E38=0,"",('Member Info'!K35+'Member Info'!L35))</f>
        <v/>
      </c>
      <c r="H38" s="419"/>
      <c r="I38" s="419"/>
      <c r="J38" s="26"/>
      <c r="K38" s="26"/>
      <c r="L38" s="384" t="str">
        <f>IF(E38=0,"",IF('Member Info'!F35&gt;$U$1,CONCATENATE("Joined with practice on ", TEXT('Member Info'!F35, "DD/MM/YYYY")),IF('Member Info'!N35&lt;&gt;"",IF('Member Info'!N35&lt;$T$1,CONCATENATE("Left Scheme on ", TEXT('Member Info'!N35, "DD/MM/YYYY")),IF(OR(G38="",G38=0),"Error Detected, No rate entered",IF(E38=0,"",IF(F38="","Error Detected, No Pensionable pay",IF(AS38=1,"No Part Time Status Entered",IF(AR38=1,"No Part Time Hours Entered",IF(ISERROR(AD38)," Unknown Values entered.",IF(V38+W38&lt;1,"Acceptable",IF(T38+U38=200, "No Contributions Entered", IF(M38="","Error Detected, Choose reason&gt;",IF(Z38="1",IF(V38=1,"Please Enter Deemed Pensionable Pay","Add Any Relevant Details Above"),"Please Give Details Above"))))))))))),IF(OR(G38="",G38=0),"Error Detected, No rate entered",IF(E38=0,"",IF(F38="","Error Detected, No Pensionable pay",IF(AS38=1,"No Part Time Status Entered",IF(AR38=1,"No Part Time Hours Entered",IF(ISERROR(AD38)," Unknown Values entered.",IF(V38+W38&lt;1,"Acceptable",IF(T38+U38=200, "No Contributions Entered", IF(M38="","Error Detected, Choose reason&gt;",IF(Z38="1",IF(V38=1,"Please Enter Deemed Pensionable Pay","Add relevant Details Above"),"Please give details Above")))))))))))))</f>
        <v/>
      </c>
      <c r="M38" s="260"/>
      <c r="N38" s="91"/>
      <c r="O38" s="91" t="str">
        <f>IF(E38=0,"",IF(ISERROR((F38+J38+K38)),0,IF((F38+J38+K38)&lt;1,0,1)))</f>
        <v/>
      </c>
      <c r="P38" s="94">
        <f t="shared" si="2"/>
        <v>0</v>
      </c>
      <c r="Q38" s="94">
        <f>K38</f>
        <v>0</v>
      </c>
      <c r="R38" s="218">
        <f>(ROUND((F38/100*'Member Info'!$W$2), 2))</f>
        <v>0</v>
      </c>
      <c r="S38" s="218" t="e">
        <f t="shared" si="3"/>
        <v>#VALUE!</v>
      </c>
      <c r="T38" s="218" t="str">
        <f t="shared" si="4"/>
        <v/>
      </c>
      <c r="U38" s="227" t="str">
        <f t="shared" si="5"/>
        <v/>
      </c>
      <c r="V38" s="228" t="str">
        <f t="shared" si="6"/>
        <v/>
      </c>
      <c r="W38" s="228" t="str">
        <f t="shared" si="7"/>
        <v/>
      </c>
      <c r="X38" s="222">
        <f t="shared" si="8"/>
        <v>0</v>
      </c>
      <c r="Y38" s="110">
        <f t="shared" si="9"/>
        <v>0</v>
      </c>
      <c r="Z38" s="235" t="str">
        <f t="shared" si="10"/>
        <v/>
      </c>
      <c r="AA38" s="240" t="b">
        <f t="shared" si="11"/>
        <v>0</v>
      </c>
      <c r="AB38" s="235">
        <f t="shared" si="12"/>
        <v>0</v>
      </c>
      <c r="AC38" s="235">
        <f>IF('Member Info'!N35="",1,"")</f>
        <v>1</v>
      </c>
      <c r="AD38" s="243" t="e">
        <f t="shared" si="13"/>
        <v>#VALUE!</v>
      </c>
      <c r="AE38" s="130" t="str">
        <f t="shared" si="0"/>
        <v/>
      </c>
      <c r="AF38" s="124">
        <f t="shared" si="14"/>
        <v>1</v>
      </c>
      <c r="AG38" s="124" t="str">
        <f>IF('Member Info'!N35&lt;&gt;"",IF(AND('Member Info'!N35&lt;=$U$1,'Member Info'!N35&gt;=$T$1),1,0),"")</f>
        <v/>
      </c>
      <c r="AI38" s="124" t="b">
        <f t="shared" si="15"/>
        <v>0</v>
      </c>
      <c r="AJ38" s="124">
        <f t="shared" si="16"/>
        <v>0</v>
      </c>
      <c r="AL38" s="124">
        <f t="shared" si="17"/>
        <v>0</v>
      </c>
      <c r="AM38" s="124">
        <f>IF('Member Info'!F35&gt;$T$1,1,0)</f>
        <v>0</v>
      </c>
      <c r="AN38" s="124" t="b">
        <f>IF(ISERROR(T38),ERROR.TYPE(#REF!)=ERROR.TYPE(T38),FALSE)</f>
        <v>0</v>
      </c>
      <c r="AO38" s="124" t="b">
        <f>IF(ISERROR(U38),ERROR.TYPE(#REF!)=ERROR.TYPE(U38),FALSE)</f>
        <v>0</v>
      </c>
      <c r="AP38" s="124">
        <f>IF('Member Info'!F35&gt;'GP1 April 25'!$U$1,1,0)</f>
        <v>0</v>
      </c>
      <c r="AQ38" s="124">
        <f t="shared" si="18"/>
        <v>0</v>
      </c>
      <c r="AR38" s="124">
        <f t="shared" si="19"/>
        <v>0</v>
      </c>
      <c r="AS38" s="124">
        <f t="shared" si="20"/>
        <v>1</v>
      </c>
    </row>
    <row r="39" spans="1:45" x14ac:dyDescent="0.25">
      <c r="A39" s="4">
        <v>8</v>
      </c>
      <c r="B39" s="164">
        <f>'Member Info'!D36</f>
        <v>0</v>
      </c>
      <c r="C39" s="164">
        <f>'Member Info'!E36</f>
        <v>0</v>
      </c>
      <c r="D39" s="164" t="str">
        <f>'Member Info'!G36</f>
        <v/>
      </c>
      <c r="E39" s="165">
        <f>'Member Info'!B36</f>
        <v>0</v>
      </c>
      <c r="F39" s="242"/>
      <c r="G39" s="166" t="str">
        <f>IF(E39=0,"",('Member Info'!K36+'Member Info'!L36))</f>
        <v/>
      </c>
      <c r="H39" s="419"/>
      <c r="I39" s="419"/>
      <c r="J39" s="26"/>
      <c r="K39" s="26"/>
      <c r="L39" s="384" t="str">
        <f>IF(E39=0,"",IF('Member Info'!F36&gt;$U$1,CONCATENATE("Joined with practice on ", TEXT('Member Info'!F36, "DD/MM/YYYY")),IF('Member Info'!N36&lt;&gt;"",IF('Member Info'!N36&lt;$T$1,CONCATENATE("Left Scheme on ", TEXT('Member Info'!N36, "DD/MM/YYYY")),IF(OR(G39="",G39=0),"Error Detected, No rate entered",IF(E39=0,"",IF(F39="","Error Detected, No Pensionable pay",IF(AS39=1,"No Part Time Status Entered",IF(AR39=1,"No Part Time Hours Entered",IF(ISERROR(AD39)," Unknown Values entered.",IF(V39+W39&lt;1,"Acceptable",IF(T39+U39=200, "No Contributions Entered", IF(M39="","Error Detected, Choose reason&gt;",IF(Z39="1",IF(V39=1,"Please Enter Deemed Pensionable Pay","Add Any Relevant Details Above"),"Please Give Details Above"))))))))))),IF(OR(G39="",G39=0),"Error Detected, No rate entered",IF(E39=0,"",IF(F39="","Error Detected, No Pensionable pay",IF(AS39=1,"No Part Time Status Entered",IF(AR39=1,"No Part Time Hours Entered",IF(ISERROR(AD39)," Unknown Values entered.",IF(V39+W39&lt;1,"Acceptable",IF(T39+U39=200, "No Contributions Entered", IF(M39="","Error Detected, Choose reason&gt;",IF(Z39="1",IF(V39=1,"Please Enter Deemed Pensionable Pay","Add relevant Details Above"),"Please give details Above")))))))))))))</f>
        <v/>
      </c>
      <c r="M39" s="260"/>
      <c r="N39" s="91"/>
      <c r="O39" s="91" t="str">
        <f t="shared" si="1"/>
        <v/>
      </c>
      <c r="P39" s="94">
        <f t="shared" si="2"/>
        <v>0</v>
      </c>
      <c r="Q39" s="94">
        <f t="shared" si="2"/>
        <v>0</v>
      </c>
      <c r="R39" s="218">
        <f>(ROUND((F39/100*'Member Info'!$W$2), 2))</f>
        <v>0</v>
      </c>
      <c r="S39" s="218" t="e">
        <f t="shared" si="3"/>
        <v>#VALUE!</v>
      </c>
      <c r="T39" s="218" t="str">
        <f t="shared" si="4"/>
        <v/>
      </c>
      <c r="U39" s="227" t="str">
        <f t="shared" si="5"/>
        <v/>
      </c>
      <c r="V39" s="228" t="str">
        <f t="shared" si="6"/>
        <v/>
      </c>
      <c r="W39" s="228" t="str">
        <f t="shared" si="7"/>
        <v/>
      </c>
      <c r="X39" s="222">
        <f t="shared" si="8"/>
        <v>0</v>
      </c>
      <c r="Y39" s="110">
        <f t="shared" si="9"/>
        <v>0</v>
      </c>
      <c r="Z39" s="235" t="str">
        <f t="shared" si="10"/>
        <v/>
      </c>
      <c r="AA39" s="240" t="b">
        <f t="shared" si="11"/>
        <v>0</v>
      </c>
      <c r="AB39" s="235">
        <f t="shared" si="12"/>
        <v>0</v>
      </c>
      <c r="AC39" s="235">
        <f>IF('Member Info'!N36="",1,"")</f>
        <v>1</v>
      </c>
      <c r="AD39" s="243" t="e">
        <f t="shared" si="13"/>
        <v>#VALUE!</v>
      </c>
      <c r="AE39" s="130" t="str">
        <f t="shared" si="0"/>
        <v/>
      </c>
      <c r="AF39" s="124">
        <f t="shared" si="14"/>
        <v>1</v>
      </c>
      <c r="AG39" s="124" t="str">
        <f>IF('Member Info'!N36&lt;&gt;"",IF(AND('Member Info'!N36&lt;=$U$1,'Member Info'!N36&gt;=$T$1),1,0),"")</f>
        <v/>
      </c>
      <c r="AI39" s="124" t="b">
        <f t="shared" si="15"/>
        <v>0</v>
      </c>
      <c r="AJ39" s="124">
        <f t="shared" si="16"/>
        <v>0</v>
      </c>
      <c r="AL39" s="124">
        <f t="shared" si="17"/>
        <v>0</v>
      </c>
      <c r="AM39" s="124">
        <f>IF('Member Info'!F36&gt;$T$1,1,0)</f>
        <v>0</v>
      </c>
      <c r="AN39" s="124" t="b">
        <f>IF(ISERROR(T39),ERROR.TYPE(#REF!)=ERROR.TYPE(T39),FALSE)</f>
        <v>0</v>
      </c>
      <c r="AO39" s="124" t="b">
        <f>IF(ISERROR(U39),ERROR.TYPE(#REF!)=ERROR.TYPE(U39),FALSE)</f>
        <v>0</v>
      </c>
      <c r="AP39" s="124">
        <f>IF('Member Info'!F36&gt;'GP1 April 25'!$U$1,1,0)</f>
        <v>0</v>
      </c>
      <c r="AQ39" s="124">
        <f t="shared" si="18"/>
        <v>0</v>
      </c>
      <c r="AR39" s="124">
        <f t="shared" si="19"/>
        <v>0</v>
      </c>
      <c r="AS39" s="124">
        <f t="shared" si="20"/>
        <v>1</v>
      </c>
    </row>
    <row r="40" spans="1:45" x14ac:dyDescent="0.25">
      <c r="A40" s="4">
        <v>9</v>
      </c>
      <c r="B40" s="164">
        <f>'Member Info'!D37</f>
        <v>0</v>
      </c>
      <c r="C40" s="164">
        <f>'Member Info'!E37</f>
        <v>0</v>
      </c>
      <c r="D40" s="164" t="str">
        <f>'Member Info'!G37</f>
        <v/>
      </c>
      <c r="E40" s="165">
        <f>'Member Info'!B37</f>
        <v>0</v>
      </c>
      <c r="F40" s="242"/>
      <c r="G40" s="166" t="str">
        <f>IF(E40=0,"",('Member Info'!K37+'Member Info'!L37))</f>
        <v/>
      </c>
      <c r="H40" s="419"/>
      <c r="I40" s="419"/>
      <c r="J40" s="26"/>
      <c r="K40" s="26"/>
      <c r="L40" s="384" t="str">
        <f>IF(E40=0,"",IF('Member Info'!F37&gt;$U$1,CONCATENATE("Joined with practice on ", TEXT('Member Info'!F37, "DD/MM/YYYY")),IF('Member Info'!N37&lt;&gt;"",IF('Member Info'!N37&lt;$T$1,CONCATENATE("Left Scheme on ", TEXT('Member Info'!N37, "DD/MM/YYYY")),IF(OR(G40="",G40=0),"Error Detected, No rate entered",IF(E40=0,"",IF(F40="","Error Detected, No Pensionable pay",IF(AS40=1,"No Part Time Status Entered",IF(AR40=1,"No Part Time Hours Entered",IF(ISERROR(AD40)," Unknown Values entered.",IF(V40+W40&lt;1,"Acceptable",IF(T40+U40=200, "No Contributions Entered", IF(M40="","Error Detected, Choose reason&gt;",IF(Z40="1",IF(V40=1,"Please Enter Deemed Pensionable Pay","Add Any Relevant Details Above"),"Please Give Details Above"))))))))))),IF(OR(G40="",G40=0),"Error Detected, No rate entered",IF(E40=0,"",IF(F40="","Error Detected, No Pensionable pay",IF(AS40=1,"No Part Time Status Entered",IF(AR40=1,"No Part Time Hours Entered",IF(ISERROR(AD40)," Unknown Values entered.",IF(V40+W40&lt;1,"Acceptable",IF(T40+U40=200, "No Contributions Entered", IF(M40="","Error Detected, Choose reason&gt;",IF(Z40="1",IF(V40=1,"Please Enter Deemed Pensionable Pay","Add relevant Details Above"),"Please give details Above")))))))))))))</f>
        <v/>
      </c>
      <c r="M40" s="260"/>
      <c r="N40" s="91"/>
      <c r="O40" s="91" t="str">
        <f>IF(E40=0,"",IF(ISERROR((F40+J40+K40)),0,IF((F40+J40+K40)&lt;1,0,1)))</f>
        <v/>
      </c>
      <c r="P40" s="94">
        <f>J40</f>
        <v>0</v>
      </c>
      <c r="Q40" s="94">
        <f t="shared" si="2"/>
        <v>0</v>
      </c>
      <c r="R40" s="218">
        <f>(ROUND((F40/100*'Member Info'!$W$2), 2))</f>
        <v>0</v>
      </c>
      <c r="S40" s="218" t="e">
        <f t="shared" si="3"/>
        <v>#VALUE!</v>
      </c>
      <c r="T40" s="218" t="str">
        <f t="shared" si="4"/>
        <v/>
      </c>
      <c r="U40" s="227" t="str">
        <f t="shared" si="5"/>
        <v/>
      </c>
      <c r="V40" s="228" t="str">
        <f t="shared" si="6"/>
        <v/>
      </c>
      <c r="W40" s="228" t="str">
        <f t="shared" si="7"/>
        <v/>
      </c>
      <c r="X40" s="222">
        <f t="shared" si="8"/>
        <v>0</v>
      </c>
      <c r="Y40" s="110">
        <f t="shared" si="9"/>
        <v>0</v>
      </c>
      <c r="Z40" s="235" t="str">
        <f t="shared" si="10"/>
        <v/>
      </c>
      <c r="AA40" s="240" t="b">
        <f t="shared" si="11"/>
        <v>0</v>
      </c>
      <c r="AB40" s="235">
        <f t="shared" si="12"/>
        <v>0</v>
      </c>
      <c r="AC40" s="235">
        <f>IF('Member Info'!N37="",1,"")</f>
        <v>1</v>
      </c>
      <c r="AD40" s="243" t="e">
        <f t="shared" si="13"/>
        <v>#VALUE!</v>
      </c>
      <c r="AE40" s="130" t="str">
        <f t="shared" si="0"/>
        <v/>
      </c>
      <c r="AF40" s="124">
        <f t="shared" si="14"/>
        <v>1</v>
      </c>
      <c r="AG40" s="124" t="str">
        <f>IF('Member Info'!N37&lt;&gt;"",IF(AND('Member Info'!N37&lt;=$U$1,'Member Info'!N37&gt;=$T$1),1,0),"")</f>
        <v/>
      </c>
      <c r="AI40" s="124" t="b">
        <f t="shared" si="15"/>
        <v>0</v>
      </c>
      <c r="AJ40" s="124">
        <f t="shared" si="16"/>
        <v>0</v>
      </c>
      <c r="AL40" s="124">
        <f t="shared" si="17"/>
        <v>0</v>
      </c>
      <c r="AM40" s="124">
        <f>IF('Member Info'!F37&gt;$T$1,1,0)</f>
        <v>0</v>
      </c>
      <c r="AN40" s="124" t="b">
        <f>IF(ISERROR(T40),ERROR.TYPE(#REF!)=ERROR.TYPE(T40),FALSE)</f>
        <v>0</v>
      </c>
      <c r="AO40" s="124" t="b">
        <f>IF(ISERROR(U40),ERROR.TYPE(#REF!)=ERROR.TYPE(U40),FALSE)</f>
        <v>0</v>
      </c>
      <c r="AP40" s="124">
        <f>IF('Member Info'!F37&gt;'GP1 April 25'!$U$1,1,0)</f>
        <v>0</v>
      </c>
      <c r="AQ40" s="124">
        <f t="shared" si="18"/>
        <v>0</v>
      </c>
      <c r="AR40" s="124">
        <f t="shared" si="19"/>
        <v>0</v>
      </c>
      <c r="AS40" s="124">
        <f t="shared" si="20"/>
        <v>1</v>
      </c>
    </row>
    <row r="41" spans="1:45" x14ac:dyDescent="0.25">
      <c r="A41" s="4">
        <v>10</v>
      </c>
      <c r="B41" s="164">
        <f>'Member Info'!D38</f>
        <v>0</v>
      </c>
      <c r="C41" s="164">
        <f>'Member Info'!E38</f>
        <v>0</v>
      </c>
      <c r="D41" s="164" t="str">
        <f>'Member Info'!G38</f>
        <v/>
      </c>
      <c r="E41" s="165">
        <f>'Member Info'!B38</f>
        <v>0</v>
      </c>
      <c r="F41" s="242"/>
      <c r="G41" s="166" t="str">
        <f>IF(E41=0,"",('Member Info'!K38+'Member Info'!L38))</f>
        <v/>
      </c>
      <c r="H41" s="419"/>
      <c r="I41" s="419"/>
      <c r="J41" s="26"/>
      <c r="K41" s="26"/>
      <c r="L41" s="384" t="str">
        <f>IF(E41=0,"",IF('Member Info'!F38&gt;$U$1,CONCATENATE("Joined with practice on ", TEXT('Member Info'!F38, "DD/MM/YYYY")),IF('Member Info'!N38&lt;&gt;"",IF('Member Info'!N38&lt;$T$1,CONCATENATE("Left Scheme on ", TEXT('Member Info'!N38, "DD/MM/YYYY")),IF(OR(G41="",G41=0),"Error Detected, No rate entered",IF(E41=0,"",IF(F41="","Error Detected, No Pensionable pay",IF(AS41=1,"No Part Time Status Entered",IF(AR41=1,"No Part Time Hours Entered",IF(ISERROR(AD41)," Unknown Values entered.",IF(V41+W41&lt;1,"Acceptable",IF(T41+U41=200, "No Contributions Entered", IF(M41="","Error Detected, Choose reason&gt;",IF(Z41="1",IF(V41=1,"Please Enter Deemed Pensionable Pay","Add Any Relevant Details Above"),"Please Give Details Above"))))))))))),IF(OR(G41="",G41=0),"Error Detected, No rate entered",IF(E41=0,"",IF(F41="","Error Detected, No Pensionable pay",IF(AS41=1,"No Part Time Status Entered",IF(AR41=1,"No Part Time Hours Entered",IF(ISERROR(AD41)," Unknown Values entered.",IF(V41+W41&lt;1,"Acceptable",IF(T41+U41=200, "No Contributions Entered", IF(M41="","Error Detected, Choose reason&gt;",IF(Z41="1",IF(V41=1,"Please Enter Deemed Pensionable Pay","Add relevant Details Above"),"Please give details Above")))))))))))))</f>
        <v/>
      </c>
      <c r="M41" s="260"/>
      <c r="N41" s="91"/>
      <c r="O41" s="91" t="str">
        <f t="shared" si="1"/>
        <v/>
      </c>
      <c r="P41" s="94">
        <f t="shared" si="2"/>
        <v>0</v>
      </c>
      <c r="Q41" s="94">
        <f t="shared" si="2"/>
        <v>0</v>
      </c>
      <c r="R41" s="218">
        <f>(ROUND((F41/100*'Member Info'!$W$2), 2))</f>
        <v>0</v>
      </c>
      <c r="S41" s="218" t="e">
        <f t="shared" si="3"/>
        <v>#VALUE!</v>
      </c>
      <c r="T41" s="218" t="str">
        <f t="shared" si="4"/>
        <v/>
      </c>
      <c r="U41" s="227" t="str">
        <f t="shared" si="5"/>
        <v/>
      </c>
      <c r="V41" s="228" t="str">
        <f t="shared" si="6"/>
        <v/>
      </c>
      <c r="W41" s="228" t="str">
        <f t="shared" si="7"/>
        <v/>
      </c>
      <c r="X41" s="222">
        <f t="shared" si="8"/>
        <v>0</v>
      </c>
      <c r="Y41" s="110">
        <f t="shared" si="9"/>
        <v>0</v>
      </c>
      <c r="Z41" s="235" t="str">
        <f t="shared" si="10"/>
        <v/>
      </c>
      <c r="AA41" s="240" t="b">
        <f t="shared" si="11"/>
        <v>0</v>
      </c>
      <c r="AB41" s="235">
        <f t="shared" si="12"/>
        <v>0</v>
      </c>
      <c r="AC41" s="235">
        <f>IF('Member Info'!N38="",1,"")</f>
        <v>1</v>
      </c>
      <c r="AD41" s="243" t="e">
        <f t="shared" si="13"/>
        <v>#VALUE!</v>
      </c>
      <c r="AE41" s="130" t="str">
        <f t="shared" si="0"/>
        <v/>
      </c>
      <c r="AF41" s="124">
        <f t="shared" si="14"/>
        <v>1</v>
      </c>
      <c r="AG41" s="124" t="str">
        <f>IF('Member Info'!N38&lt;&gt;"",IF(AND('Member Info'!N38&lt;=$U$1,'Member Info'!N38&gt;=$T$1),1,0),"")</f>
        <v/>
      </c>
      <c r="AI41" s="124" t="b">
        <f t="shared" si="15"/>
        <v>0</v>
      </c>
      <c r="AJ41" s="124">
        <f t="shared" si="16"/>
        <v>0</v>
      </c>
      <c r="AL41" s="124">
        <f t="shared" si="17"/>
        <v>0</v>
      </c>
      <c r="AM41" s="124">
        <f>IF('Member Info'!F38&gt;$T$1,1,0)</f>
        <v>0</v>
      </c>
      <c r="AN41" s="124" t="b">
        <f>IF(ISERROR(T41),ERROR.TYPE(#REF!)=ERROR.TYPE(T41),FALSE)</f>
        <v>0</v>
      </c>
      <c r="AO41" s="124" t="b">
        <f>IF(ISERROR(U41),ERROR.TYPE(#REF!)=ERROR.TYPE(U41),FALSE)</f>
        <v>0</v>
      </c>
      <c r="AP41" s="124">
        <f>IF('Member Info'!F38&gt;'GP1 April 25'!$U$1,1,0)</f>
        <v>0</v>
      </c>
      <c r="AQ41" s="124">
        <f t="shared" si="18"/>
        <v>0</v>
      </c>
      <c r="AR41" s="124">
        <f t="shared" si="19"/>
        <v>0</v>
      </c>
      <c r="AS41" s="124">
        <f t="shared" si="20"/>
        <v>1</v>
      </c>
    </row>
    <row r="42" spans="1:45" x14ac:dyDescent="0.25">
      <c r="A42" s="4">
        <v>11</v>
      </c>
      <c r="B42" s="164">
        <f>'Member Info'!D39</f>
        <v>0</v>
      </c>
      <c r="C42" s="164">
        <f>'Member Info'!E39</f>
        <v>0</v>
      </c>
      <c r="D42" s="164" t="str">
        <f>'Member Info'!G39</f>
        <v/>
      </c>
      <c r="E42" s="165">
        <f>'Member Info'!B39</f>
        <v>0</v>
      </c>
      <c r="F42" s="242"/>
      <c r="G42" s="166" t="str">
        <f>IF(E42=0,"",('Member Info'!K39+'Member Info'!L39))</f>
        <v/>
      </c>
      <c r="H42" s="419"/>
      <c r="I42" s="419"/>
      <c r="J42" s="26"/>
      <c r="K42" s="26"/>
      <c r="L42" s="384" t="str">
        <f>IF(E42=0,"",IF('Member Info'!F39&gt;$U$1,CONCATENATE("Joined with practice on ", TEXT('Member Info'!F39, "DD/MM/YYYY")),IF('Member Info'!N39&lt;&gt;"",IF('Member Info'!N39&lt;$T$1,CONCATENATE("Left Scheme on ", TEXT('Member Info'!N39, "DD/MM/YYYY")),IF(OR(G42="",G42=0),"Error Detected, No rate entered",IF(E42=0,"",IF(F42="","Error Detected, No Pensionable pay",IF(AS42=1,"No Part Time Status Entered",IF(AR42=1,"No Part Time Hours Entered",IF(ISERROR(AD42)," Unknown Values entered.",IF(V42+W42&lt;1,"Acceptable",IF(T42+U42=200, "No Contributions Entered", IF(M42="","Error Detected, Choose reason&gt;",IF(Z42="1",IF(V42=1,"Please Enter Deemed Pensionable Pay","Add Any Relevant Details Above"),"Please Give Details Above"))))))))))),IF(OR(G42="",G42=0),"Error Detected, No rate entered",IF(E42=0,"",IF(F42="","Error Detected, No Pensionable pay",IF(AS42=1,"No Part Time Status Entered",IF(AR42=1,"No Part Time Hours Entered",IF(ISERROR(AD42)," Unknown Values entered.",IF(V42+W42&lt;1,"Acceptable",IF(T42+U42=200, "No Contributions Entered", IF(M42="","Error Detected, Choose reason&gt;",IF(Z42="1",IF(V42=1,"Please Enter Deemed Pensionable Pay","Add relevant Details Above"),"Please give details Above")))))))))))))</f>
        <v/>
      </c>
      <c r="M42" s="260"/>
      <c r="N42" s="91"/>
      <c r="O42" s="91" t="str">
        <f t="shared" si="1"/>
        <v/>
      </c>
      <c r="P42" s="94">
        <f t="shared" si="2"/>
        <v>0</v>
      </c>
      <c r="Q42" s="94">
        <f t="shared" si="2"/>
        <v>0</v>
      </c>
      <c r="R42" s="218">
        <f>(ROUND((F42/100*'Member Info'!$W$2), 2))</f>
        <v>0</v>
      </c>
      <c r="S42" s="218" t="e">
        <f t="shared" si="3"/>
        <v>#VALUE!</v>
      </c>
      <c r="T42" s="218" t="str">
        <f t="shared" si="4"/>
        <v/>
      </c>
      <c r="U42" s="227" t="str">
        <f t="shared" si="5"/>
        <v/>
      </c>
      <c r="V42" s="228" t="str">
        <f t="shared" si="6"/>
        <v/>
      </c>
      <c r="W42" s="228" t="str">
        <f t="shared" si="7"/>
        <v/>
      </c>
      <c r="X42" s="222">
        <f t="shared" si="8"/>
        <v>0</v>
      </c>
      <c r="Y42" s="110">
        <f t="shared" si="9"/>
        <v>0</v>
      </c>
      <c r="Z42" s="235" t="str">
        <f t="shared" si="10"/>
        <v/>
      </c>
      <c r="AA42" s="240" t="b">
        <f t="shared" si="11"/>
        <v>0</v>
      </c>
      <c r="AB42" s="235">
        <f t="shared" si="12"/>
        <v>0</v>
      </c>
      <c r="AC42" s="235">
        <f>IF('Member Info'!N39="",1,"")</f>
        <v>1</v>
      </c>
      <c r="AD42" s="243" t="e">
        <f t="shared" si="13"/>
        <v>#VALUE!</v>
      </c>
      <c r="AE42" s="130" t="str">
        <f t="shared" si="0"/>
        <v/>
      </c>
      <c r="AF42" s="124">
        <f t="shared" si="14"/>
        <v>1</v>
      </c>
      <c r="AG42" s="124" t="str">
        <f>IF('Member Info'!N39&lt;&gt;"",IF(AND('Member Info'!N39&lt;=$U$1,'Member Info'!N39&gt;=$T$1),1,0),"")</f>
        <v/>
      </c>
      <c r="AI42" s="124" t="b">
        <f t="shared" si="15"/>
        <v>0</v>
      </c>
      <c r="AJ42" s="124">
        <f t="shared" si="16"/>
        <v>0</v>
      </c>
      <c r="AL42" s="124">
        <f t="shared" si="17"/>
        <v>0</v>
      </c>
      <c r="AM42" s="124">
        <f>IF('Member Info'!F39&gt;$T$1,1,0)</f>
        <v>0</v>
      </c>
      <c r="AN42" s="124" t="b">
        <f>IF(ISERROR(T42),ERROR.TYPE(#REF!)=ERROR.TYPE(T42),FALSE)</f>
        <v>0</v>
      </c>
      <c r="AO42" s="124" t="b">
        <f>IF(ISERROR(U42),ERROR.TYPE(#REF!)=ERROR.TYPE(U42),FALSE)</f>
        <v>0</v>
      </c>
      <c r="AP42" s="124">
        <f>IF('Member Info'!F39&gt;'GP1 April 25'!$U$1,1,0)</f>
        <v>0</v>
      </c>
      <c r="AQ42" s="124">
        <f t="shared" si="18"/>
        <v>0</v>
      </c>
      <c r="AR42" s="124">
        <f t="shared" si="19"/>
        <v>0</v>
      </c>
      <c r="AS42" s="124">
        <f t="shared" si="20"/>
        <v>1</v>
      </c>
    </row>
    <row r="43" spans="1:45" x14ac:dyDescent="0.25">
      <c r="A43" s="4">
        <v>12</v>
      </c>
      <c r="B43" s="164">
        <f>'Member Info'!D40</f>
        <v>0</v>
      </c>
      <c r="C43" s="164">
        <f>'Member Info'!E40</f>
        <v>0</v>
      </c>
      <c r="D43" s="164" t="str">
        <f>'Member Info'!G40</f>
        <v/>
      </c>
      <c r="E43" s="165">
        <f>'Member Info'!B40</f>
        <v>0</v>
      </c>
      <c r="F43" s="242"/>
      <c r="G43" s="166" t="str">
        <f>IF(E43=0,"",('Member Info'!K40+'Member Info'!L40))</f>
        <v/>
      </c>
      <c r="H43" s="419"/>
      <c r="I43" s="419"/>
      <c r="J43" s="26"/>
      <c r="K43" s="26"/>
      <c r="L43" s="384" t="str">
        <f>IF(E43=0,"",IF('Member Info'!F40&gt;$U$1,CONCATENATE("Joined with practice on ", TEXT('Member Info'!F40, "DD/MM/YYYY")),IF('Member Info'!N40&lt;&gt;"",IF('Member Info'!N40&lt;$T$1,CONCATENATE("Left Scheme on ", TEXT('Member Info'!N40, "DD/MM/YYYY")),IF(OR(G43="",G43=0),"Error Detected, No rate entered",IF(E43=0,"",IF(F43="","Error Detected, No Pensionable pay",IF(AS43=1,"No Part Time Status Entered",IF(AR43=1,"No Part Time Hours Entered",IF(ISERROR(AD43)," Unknown Values entered.",IF(V43+W43&lt;1,"Acceptable",IF(T43+U43=200, "No Contributions Entered", IF(M43="","Error Detected, Choose reason&gt;",IF(Z43="1",IF(V43=1,"Please Enter Deemed Pensionable Pay","Add Any Relevant Details Above"),"Please Give Details Above"))))))))))),IF(OR(G43="",G43=0),"Error Detected, No rate entered",IF(E43=0,"",IF(F43="","Error Detected, No Pensionable pay",IF(AS43=1,"No Part Time Status Entered",IF(AR43=1,"No Part Time Hours Entered",IF(ISERROR(AD43)," Unknown Values entered.",IF(V43+W43&lt;1,"Acceptable",IF(T43+U43=200, "No Contributions Entered", IF(M43="","Error Detected, Choose reason&gt;",IF(Z43="1",IF(V43=1,"Please Enter Deemed Pensionable Pay","Add relevant Details Above"),"Please give details Above")))))))))))))</f>
        <v/>
      </c>
      <c r="M43" s="260"/>
      <c r="N43" s="91"/>
      <c r="O43" s="91" t="str">
        <f t="shared" si="1"/>
        <v/>
      </c>
      <c r="P43" s="94">
        <f t="shared" si="2"/>
        <v>0</v>
      </c>
      <c r="Q43" s="94">
        <f t="shared" si="2"/>
        <v>0</v>
      </c>
      <c r="R43" s="218">
        <f>(ROUND((F43/100*'Member Info'!$W$2), 2))</f>
        <v>0</v>
      </c>
      <c r="S43" s="218" t="e">
        <f t="shared" si="3"/>
        <v>#VALUE!</v>
      </c>
      <c r="T43" s="218" t="str">
        <f t="shared" si="4"/>
        <v/>
      </c>
      <c r="U43" s="227" t="str">
        <f t="shared" si="5"/>
        <v/>
      </c>
      <c r="V43" s="228" t="str">
        <f t="shared" si="6"/>
        <v/>
      </c>
      <c r="W43" s="228" t="str">
        <f t="shared" si="7"/>
        <v/>
      </c>
      <c r="X43" s="222">
        <f t="shared" si="8"/>
        <v>0</v>
      </c>
      <c r="Y43" s="110">
        <f t="shared" si="9"/>
        <v>0</v>
      </c>
      <c r="Z43" s="235" t="str">
        <f t="shared" si="10"/>
        <v/>
      </c>
      <c r="AA43" s="240" t="b">
        <f t="shared" si="11"/>
        <v>0</v>
      </c>
      <c r="AB43" s="235">
        <f t="shared" si="12"/>
        <v>0</v>
      </c>
      <c r="AC43" s="235">
        <f>IF('Member Info'!N40="",1,"")</f>
        <v>1</v>
      </c>
      <c r="AD43" s="243" t="e">
        <f t="shared" si="13"/>
        <v>#VALUE!</v>
      </c>
      <c r="AE43" s="130" t="str">
        <f t="shared" si="0"/>
        <v/>
      </c>
      <c r="AF43" s="124">
        <f t="shared" si="14"/>
        <v>1</v>
      </c>
      <c r="AG43" s="124" t="str">
        <f>IF('Member Info'!N40&lt;&gt;"",IF(AND('Member Info'!N40&lt;=$U$1,'Member Info'!N40&gt;=$T$1),1,0),"")</f>
        <v/>
      </c>
      <c r="AI43" s="124" t="b">
        <f t="shared" si="15"/>
        <v>0</v>
      </c>
      <c r="AJ43" s="124">
        <f t="shared" si="16"/>
        <v>0</v>
      </c>
      <c r="AL43" s="124">
        <f t="shared" si="17"/>
        <v>0</v>
      </c>
      <c r="AM43" s="124">
        <f>IF('Member Info'!F40&gt;$T$1,1,0)</f>
        <v>0</v>
      </c>
      <c r="AN43" s="124" t="b">
        <f>IF(ISERROR(T43),ERROR.TYPE(#REF!)=ERROR.TYPE(T43),FALSE)</f>
        <v>0</v>
      </c>
      <c r="AO43" s="124" t="b">
        <f>IF(ISERROR(U43),ERROR.TYPE(#REF!)=ERROR.TYPE(U43),FALSE)</f>
        <v>0</v>
      </c>
      <c r="AP43" s="124">
        <f>IF('Member Info'!F40&gt;'GP1 April 25'!$U$1,1,0)</f>
        <v>0</v>
      </c>
      <c r="AQ43" s="124">
        <f t="shared" si="18"/>
        <v>0</v>
      </c>
      <c r="AR43" s="124">
        <f t="shared" si="19"/>
        <v>0</v>
      </c>
      <c r="AS43" s="124">
        <f t="shared" si="20"/>
        <v>1</v>
      </c>
    </row>
    <row r="44" spans="1:45" x14ac:dyDescent="0.25">
      <c r="A44" s="4">
        <v>13</v>
      </c>
      <c r="B44" s="164">
        <f>'Member Info'!D41</f>
        <v>0</v>
      </c>
      <c r="C44" s="164">
        <f>'Member Info'!E41</f>
        <v>0</v>
      </c>
      <c r="D44" s="164" t="str">
        <f>'Member Info'!G41</f>
        <v/>
      </c>
      <c r="E44" s="165">
        <f>'Member Info'!B41</f>
        <v>0</v>
      </c>
      <c r="F44" s="242"/>
      <c r="G44" s="166" t="str">
        <f>IF(E44=0,"",('Member Info'!K41+'Member Info'!L41))</f>
        <v/>
      </c>
      <c r="H44" s="419"/>
      <c r="I44" s="419"/>
      <c r="J44" s="26"/>
      <c r="K44" s="26"/>
      <c r="L44" s="384" t="str">
        <f>IF(E44=0,"",IF('Member Info'!F41&gt;$U$1,CONCATENATE("Joined with practice on ", TEXT('Member Info'!F41, "DD/MM/YYYY")),IF('Member Info'!N41&lt;&gt;"",IF('Member Info'!N41&lt;$T$1,CONCATENATE("Left Scheme on ", TEXT('Member Info'!N41, "DD/MM/YYYY")),IF(OR(G44="",G44=0),"Error Detected, No rate entered",IF(E44=0,"",IF(F44="","Error Detected, No Pensionable pay",IF(AS44=1,"No Part Time Status Entered",IF(AR44=1,"No Part Time Hours Entered",IF(ISERROR(AD44)," Unknown Values entered.",IF(V44+W44&lt;1,"Acceptable",IF(T44+U44=200, "No Contributions Entered", IF(M44="","Error Detected, Choose reason&gt;",IF(Z44="1",IF(V44=1,"Please Enter Deemed Pensionable Pay","Add Any Relevant Details Above"),"Please Give Details Above"))))))))))),IF(OR(G44="",G44=0),"Error Detected, No rate entered",IF(E44=0,"",IF(F44="","Error Detected, No Pensionable pay",IF(AS44=1,"No Part Time Status Entered",IF(AR44=1,"No Part Time Hours Entered",IF(ISERROR(AD44)," Unknown Values entered.",IF(V44+W44&lt;1,"Acceptable",IF(T44+U44=200, "No Contributions Entered", IF(M44="","Error Detected, Choose reason&gt;",IF(Z44="1",IF(V44=1,"Please Enter Deemed Pensionable Pay","Add relevant Details Above"),"Please give details Above")))))))))))))</f>
        <v/>
      </c>
      <c r="M44" s="260"/>
      <c r="N44" s="91"/>
      <c r="O44" s="91" t="str">
        <f t="shared" si="1"/>
        <v/>
      </c>
      <c r="P44" s="94">
        <f t="shared" si="2"/>
        <v>0</v>
      </c>
      <c r="Q44" s="94">
        <f t="shared" si="2"/>
        <v>0</v>
      </c>
      <c r="R44" s="218">
        <f>(ROUND((F44/100*'Member Info'!$W$2), 2))</f>
        <v>0</v>
      </c>
      <c r="S44" s="218" t="e">
        <f t="shared" si="3"/>
        <v>#VALUE!</v>
      </c>
      <c r="T44" s="218" t="str">
        <f t="shared" si="4"/>
        <v/>
      </c>
      <c r="U44" s="227" t="str">
        <f t="shared" si="5"/>
        <v/>
      </c>
      <c r="V44" s="228" t="str">
        <f t="shared" si="6"/>
        <v/>
      </c>
      <c r="W44" s="228" t="str">
        <f t="shared" si="7"/>
        <v/>
      </c>
      <c r="X44" s="222">
        <f t="shared" si="8"/>
        <v>0</v>
      </c>
      <c r="Y44" s="110">
        <f t="shared" si="9"/>
        <v>0</v>
      </c>
      <c r="Z44" s="235" t="str">
        <f t="shared" si="10"/>
        <v/>
      </c>
      <c r="AA44" s="240" t="b">
        <f t="shared" si="11"/>
        <v>0</v>
      </c>
      <c r="AB44" s="235">
        <f t="shared" si="12"/>
        <v>0</v>
      </c>
      <c r="AC44" s="235">
        <f>IF('Member Info'!N41="",1,"")</f>
        <v>1</v>
      </c>
      <c r="AD44" s="243" t="e">
        <f t="shared" si="13"/>
        <v>#VALUE!</v>
      </c>
      <c r="AE44" s="130" t="str">
        <f t="shared" si="0"/>
        <v/>
      </c>
      <c r="AF44" s="124">
        <f t="shared" si="14"/>
        <v>1</v>
      </c>
      <c r="AG44" s="124" t="str">
        <f>IF('Member Info'!N41&lt;&gt;"",IF(AND('Member Info'!N41&lt;=$U$1,'Member Info'!N41&gt;=$T$1),1,0),"")</f>
        <v/>
      </c>
      <c r="AI44" s="124" t="b">
        <f t="shared" si="15"/>
        <v>0</v>
      </c>
      <c r="AJ44" s="124">
        <f t="shared" si="16"/>
        <v>0</v>
      </c>
      <c r="AL44" s="124">
        <f t="shared" si="17"/>
        <v>0</v>
      </c>
      <c r="AM44" s="124">
        <f>IF('Member Info'!F41&gt;$T$1,1,0)</f>
        <v>0</v>
      </c>
      <c r="AN44" s="124" t="b">
        <f>IF(ISERROR(T44),ERROR.TYPE(#REF!)=ERROR.TYPE(T44),FALSE)</f>
        <v>0</v>
      </c>
      <c r="AO44" s="124" t="b">
        <f>IF(ISERROR(U44),ERROR.TYPE(#REF!)=ERROR.TYPE(U44),FALSE)</f>
        <v>0</v>
      </c>
      <c r="AP44" s="124">
        <f>IF('Member Info'!F41&gt;'GP1 April 25'!$U$1,1,0)</f>
        <v>0</v>
      </c>
      <c r="AQ44" s="124">
        <f t="shared" si="18"/>
        <v>0</v>
      </c>
      <c r="AR44" s="124">
        <f t="shared" si="19"/>
        <v>0</v>
      </c>
      <c r="AS44" s="124">
        <f t="shared" si="20"/>
        <v>1</v>
      </c>
    </row>
    <row r="45" spans="1:45" x14ac:dyDescent="0.25">
      <c r="A45" s="4">
        <v>14</v>
      </c>
      <c r="B45" s="164">
        <f>'Member Info'!D42</f>
        <v>0</v>
      </c>
      <c r="C45" s="164">
        <f>'Member Info'!E42</f>
        <v>0</v>
      </c>
      <c r="D45" s="164" t="str">
        <f>'Member Info'!G42</f>
        <v/>
      </c>
      <c r="E45" s="165">
        <f>'Member Info'!B42</f>
        <v>0</v>
      </c>
      <c r="F45" s="242"/>
      <c r="G45" s="166" t="str">
        <f>IF(E45=0,"",('Member Info'!K42+'Member Info'!L42))</f>
        <v/>
      </c>
      <c r="H45" s="419"/>
      <c r="I45" s="419"/>
      <c r="J45" s="26"/>
      <c r="K45" s="26"/>
      <c r="L45" s="384" t="str">
        <f>IF(E45=0,"",IF('Member Info'!F42&gt;$U$1,CONCATENATE("Joined with practice on ", TEXT('Member Info'!F42, "DD/MM/YYYY")),IF('Member Info'!N42&lt;&gt;"",IF('Member Info'!N42&lt;$T$1,CONCATENATE("Left Scheme on ", TEXT('Member Info'!N42, "DD/MM/YYYY")),IF(OR(G45="",G45=0),"Error Detected, No rate entered",IF(E45=0,"",IF(F45="","Error Detected, No Pensionable pay",IF(AS45=1,"No Part Time Status Entered",IF(AR45=1,"No Part Time Hours Entered",IF(ISERROR(AD45)," Unknown Values entered.",IF(V45+W45&lt;1,"Acceptable",IF(T45+U45=200, "No Contributions Entered", IF(M45="","Error Detected, Choose reason&gt;",IF(Z45="1",IF(V45=1,"Please Enter Deemed Pensionable Pay","Add Any Relevant Details Above"),"Please Give Details Above"))))))))))),IF(OR(G45="",G45=0),"Error Detected, No rate entered",IF(E45=0,"",IF(F45="","Error Detected, No Pensionable pay",IF(AS45=1,"No Part Time Status Entered",IF(AR45=1,"No Part Time Hours Entered",IF(ISERROR(AD45)," Unknown Values entered.",IF(V45+W45&lt;1,"Acceptable",IF(T45+U45=200, "No Contributions Entered", IF(M45="","Error Detected, Choose reason&gt;",IF(Z45="1",IF(V45=1,"Please Enter Deemed Pensionable Pay","Add relevant Details Above"),"Please give details Above")))))))))))))</f>
        <v/>
      </c>
      <c r="M45" s="260"/>
      <c r="N45" s="91"/>
      <c r="O45" s="91" t="str">
        <f t="shared" si="1"/>
        <v/>
      </c>
      <c r="P45" s="94">
        <f t="shared" si="2"/>
        <v>0</v>
      </c>
      <c r="Q45" s="94">
        <f t="shared" si="2"/>
        <v>0</v>
      </c>
      <c r="R45" s="218">
        <f>(ROUND((F45/100*'Member Info'!$W$2), 2))</f>
        <v>0</v>
      </c>
      <c r="S45" s="218" t="e">
        <f t="shared" si="3"/>
        <v>#VALUE!</v>
      </c>
      <c r="T45" s="218" t="str">
        <f t="shared" si="4"/>
        <v/>
      </c>
      <c r="U45" s="227" t="str">
        <f t="shared" si="5"/>
        <v/>
      </c>
      <c r="V45" s="228" t="str">
        <f t="shared" si="6"/>
        <v/>
      </c>
      <c r="W45" s="228" t="str">
        <f t="shared" si="7"/>
        <v/>
      </c>
      <c r="X45" s="222">
        <f t="shared" si="8"/>
        <v>0</v>
      </c>
      <c r="Y45" s="110">
        <f t="shared" si="9"/>
        <v>0</v>
      </c>
      <c r="Z45" s="235" t="str">
        <f t="shared" si="10"/>
        <v/>
      </c>
      <c r="AA45" s="240" t="b">
        <f t="shared" si="11"/>
        <v>0</v>
      </c>
      <c r="AB45" s="235">
        <f t="shared" si="12"/>
        <v>0</v>
      </c>
      <c r="AC45" s="235">
        <f>IF('Member Info'!N42="",1,"")</f>
        <v>1</v>
      </c>
      <c r="AD45" s="243" t="e">
        <f t="shared" si="13"/>
        <v>#VALUE!</v>
      </c>
      <c r="AE45" s="130" t="str">
        <f t="shared" si="0"/>
        <v/>
      </c>
      <c r="AF45" s="124">
        <f t="shared" si="14"/>
        <v>1</v>
      </c>
      <c r="AG45" s="124" t="str">
        <f>IF('Member Info'!N42&lt;&gt;"",IF(AND('Member Info'!N42&lt;=$U$1,'Member Info'!N42&gt;=$T$1),1,0),"")</f>
        <v/>
      </c>
      <c r="AI45" s="124" t="b">
        <f t="shared" si="15"/>
        <v>0</v>
      </c>
      <c r="AJ45" s="124">
        <f t="shared" si="16"/>
        <v>0</v>
      </c>
      <c r="AL45" s="124">
        <f t="shared" si="17"/>
        <v>0</v>
      </c>
      <c r="AM45" s="124">
        <f>IF('Member Info'!F42&gt;$T$1,1,0)</f>
        <v>0</v>
      </c>
      <c r="AN45" s="124" t="b">
        <f>IF(ISERROR(T45),ERROR.TYPE(#REF!)=ERROR.TYPE(T45),FALSE)</f>
        <v>0</v>
      </c>
      <c r="AO45" s="124" t="b">
        <f>IF(ISERROR(U45),ERROR.TYPE(#REF!)=ERROR.TYPE(U45),FALSE)</f>
        <v>0</v>
      </c>
      <c r="AP45" s="124">
        <f>IF('Member Info'!F42&gt;'GP1 April 25'!$U$1,1,0)</f>
        <v>0</v>
      </c>
      <c r="AQ45" s="124">
        <f t="shared" si="18"/>
        <v>0</v>
      </c>
      <c r="AR45" s="124">
        <f t="shared" si="19"/>
        <v>0</v>
      </c>
      <c r="AS45" s="124">
        <f t="shared" si="20"/>
        <v>1</v>
      </c>
    </row>
    <row r="46" spans="1:45" x14ac:dyDescent="0.25">
      <c r="A46" s="4">
        <v>15</v>
      </c>
      <c r="B46" s="164">
        <f>'Member Info'!D43</f>
        <v>0</v>
      </c>
      <c r="C46" s="164">
        <f>'Member Info'!E43</f>
        <v>0</v>
      </c>
      <c r="D46" s="164" t="str">
        <f>'Member Info'!G43</f>
        <v/>
      </c>
      <c r="E46" s="165">
        <f>'Member Info'!B43</f>
        <v>0</v>
      </c>
      <c r="F46" s="242"/>
      <c r="G46" s="166" t="str">
        <f>IF(E46=0,"",('Member Info'!K43+'Member Info'!L43))</f>
        <v/>
      </c>
      <c r="H46" s="419"/>
      <c r="I46" s="419"/>
      <c r="J46" s="26"/>
      <c r="K46" s="26"/>
      <c r="L46" s="384" t="str">
        <f>IF(E46=0,"",IF('Member Info'!F43&gt;$U$1,CONCATENATE("Joined with practice on ", TEXT('Member Info'!F43, "DD/MM/YYYY")),IF('Member Info'!N43&lt;&gt;"",IF('Member Info'!N43&lt;$T$1,CONCATENATE("Left Scheme on ", TEXT('Member Info'!N43, "DD/MM/YYYY")),IF(OR(G46="",G46=0),"Error Detected, No rate entered",IF(E46=0,"",IF(F46="","Error Detected, No Pensionable pay",IF(AS46=1,"No Part Time Status Entered",IF(AR46=1,"No Part Time Hours Entered",IF(ISERROR(AD46)," Unknown Values entered.",IF(V46+W46&lt;1,"Acceptable",IF(T46+U46=200, "No Contributions Entered", IF(M46="","Error Detected, Choose reason&gt;",IF(Z46="1",IF(V46=1,"Please Enter Deemed Pensionable Pay","Add Any Relevant Details Above"),"Please Give Details Above"))))))))))),IF(OR(G46="",G46=0),"Error Detected, No rate entered",IF(E46=0,"",IF(F46="","Error Detected, No Pensionable pay",IF(AS46=1,"No Part Time Status Entered",IF(AR46=1,"No Part Time Hours Entered",IF(ISERROR(AD46)," Unknown Values entered.",IF(V46+W46&lt;1,"Acceptable",IF(T46+U46=200, "No Contributions Entered", IF(M46="","Error Detected, Choose reason&gt;",IF(Z46="1",IF(V46=1,"Please Enter Deemed Pensionable Pay","Add relevant Details Above"),"Please give details Above")))))))))))))</f>
        <v/>
      </c>
      <c r="M46" s="260"/>
      <c r="N46" s="91"/>
      <c r="O46" s="91" t="str">
        <f t="shared" si="1"/>
        <v/>
      </c>
      <c r="P46" s="94">
        <f t="shared" si="2"/>
        <v>0</v>
      </c>
      <c r="Q46" s="94">
        <f t="shared" si="2"/>
        <v>0</v>
      </c>
      <c r="R46" s="218">
        <f>(ROUND((F46/100*'Member Info'!$W$2), 2))</f>
        <v>0</v>
      </c>
      <c r="S46" s="218" t="e">
        <f t="shared" si="3"/>
        <v>#VALUE!</v>
      </c>
      <c r="T46" s="218" t="str">
        <f t="shared" si="4"/>
        <v/>
      </c>
      <c r="U46" s="227" t="str">
        <f t="shared" si="5"/>
        <v/>
      </c>
      <c r="V46" s="228" t="str">
        <f t="shared" si="6"/>
        <v/>
      </c>
      <c r="W46" s="228" t="str">
        <f t="shared" si="7"/>
        <v/>
      </c>
      <c r="X46" s="222">
        <f t="shared" si="8"/>
        <v>0</v>
      </c>
      <c r="Y46" s="110">
        <f t="shared" si="9"/>
        <v>0</v>
      </c>
      <c r="Z46" s="235" t="str">
        <f t="shared" si="10"/>
        <v/>
      </c>
      <c r="AA46" s="240" t="b">
        <f t="shared" si="11"/>
        <v>0</v>
      </c>
      <c r="AB46" s="235">
        <f t="shared" si="12"/>
        <v>0</v>
      </c>
      <c r="AC46" s="235">
        <f>IF('Member Info'!N43="",1,"")</f>
        <v>1</v>
      </c>
      <c r="AD46" s="243" t="e">
        <f t="shared" si="13"/>
        <v>#VALUE!</v>
      </c>
      <c r="AE46" s="130" t="str">
        <f t="shared" si="0"/>
        <v/>
      </c>
      <c r="AF46" s="124">
        <f t="shared" si="14"/>
        <v>1</v>
      </c>
      <c r="AG46" s="124" t="str">
        <f>IF('Member Info'!N43&lt;&gt;"",IF(AND('Member Info'!N43&lt;=$U$1,'Member Info'!N43&gt;=$T$1),1,0),"")</f>
        <v/>
      </c>
      <c r="AI46" s="124" t="b">
        <f t="shared" si="15"/>
        <v>0</v>
      </c>
      <c r="AJ46" s="124">
        <f t="shared" si="16"/>
        <v>0</v>
      </c>
      <c r="AL46" s="124">
        <f t="shared" si="17"/>
        <v>0</v>
      </c>
      <c r="AM46" s="124">
        <f>IF('Member Info'!F43&gt;$T$1,1,0)</f>
        <v>0</v>
      </c>
      <c r="AN46" s="124" t="b">
        <f>IF(ISERROR(T46),ERROR.TYPE(#REF!)=ERROR.TYPE(T46),FALSE)</f>
        <v>0</v>
      </c>
      <c r="AO46" s="124" t="b">
        <f>IF(ISERROR(U46),ERROR.TYPE(#REF!)=ERROR.TYPE(U46),FALSE)</f>
        <v>0</v>
      </c>
      <c r="AP46" s="124">
        <f>IF('Member Info'!F43&gt;'GP1 April 25'!$U$1,1,0)</f>
        <v>0</v>
      </c>
      <c r="AQ46" s="124">
        <f t="shared" si="18"/>
        <v>0</v>
      </c>
      <c r="AR46" s="124">
        <f t="shared" si="19"/>
        <v>0</v>
      </c>
      <c r="AS46" s="124">
        <f t="shared" si="20"/>
        <v>1</v>
      </c>
    </row>
    <row r="47" spans="1:45" x14ac:dyDescent="0.25">
      <c r="A47" s="4">
        <v>16</v>
      </c>
      <c r="B47" s="164">
        <f>'Member Info'!D44</f>
        <v>0</v>
      </c>
      <c r="C47" s="164">
        <f>'Member Info'!E44</f>
        <v>0</v>
      </c>
      <c r="D47" s="164" t="str">
        <f>'Member Info'!G44</f>
        <v/>
      </c>
      <c r="E47" s="165">
        <f>'Member Info'!B44</f>
        <v>0</v>
      </c>
      <c r="F47" s="242"/>
      <c r="G47" s="166" t="str">
        <f>IF(E47=0,"",('Member Info'!K44+'Member Info'!L44))</f>
        <v/>
      </c>
      <c r="H47" s="419"/>
      <c r="I47" s="419"/>
      <c r="J47" s="26"/>
      <c r="K47" s="26"/>
      <c r="L47" s="384" t="str">
        <f>IF(E47=0,"",IF('Member Info'!F44&gt;$U$1,CONCATENATE("Joined with practice on ", TEXT('Member Info'!F44, "DD/MM/YYYY")),IF('Member Info'!N44&lt;&gt;"",IF('Member Info'!N44&lt;$T$1,CONCATENATE("Left Scheme on ", TEXT('Member Info'!N44, "DD/MM/YYYY")),IF(OR(G47="",G47=0),"Error Detected, No rate entered",IF(E47=0,"",IF(F47="","Error Detected, No Pensionable pay",IF(AS47=1,"No Part Time Status Entered",IF(AR47=1,"No Part Time Hours Entered",IF(ISERROR(AD47)," Unknown Values entered.",IF(V47+W47&lt;1,"Acceptable",IF(T47+U47=200, "No Contributions Entered", IF(M47="","Error Detected, Choose reason&gt;",IF(Z47="1",IF(V47=1,"Please Enter Deemed Pensionable Pay","Add Any Relevant Details Above"),"Please Give Details Above"))))))))))),IF(OR(G47="",G47=0),"Error Detected, No rate entered",IF(E47=0,"",IF(F47="","Error Detected, No Pensionable pay",IF(AS47=1,"No Part Time Status Entered",IF(AR47=1,"No Part Time Hours Entered",IF(ISERROR(AD47)," Unknown Values entered.",IF(V47+W47&lt;1,"Acceptable",IF(T47+U47=200, "No Contributions Entered", IF(M47="","Error Detected, Choose reason&gt;",IF(Z47="1",IF(V47=1,"Please Enter Deemed Pensionable Pay","Add relevant Details Above"),"Please give details Above")))))))))))))</f>
        <v/>
      </c>
      <c r="M47" s="260"/>
      <c r="N47" s="91"/>
      <c r="O47" s="91" t="str">
        <f t="shared" si="1"/>
        <v/>
      </c>
      <c r="P47" s="94">
        <f t="shared" si="2"/>
        <v>0</v>
      </c>
      <c r="Q47" s="94">
        <f t="shared" si="2"/>
        <v>0</v>
      </c>
      <c r="R47" s="218">
        <f>(ROUND((F47/100*'Member Info'!$W$2), 2))</f>
        <v>0</v>
      </c>
      <c r="S47" s="218" t="e">
        <f t="shared" si="3"/>
        <v>#VALUE!</v>
      </c>
      <c r="T47" s="218" t="str">
        <f t="shared" si="4"/>
        <v/>
      </c>
      <c r="U47" s="227" t="str">
        <f t="shared" si="5"/>
        <v/>
      </c>
      <c r="V47" s="228" t="str">
        <f t="shared" si="6"/>
        <v/>
      </c>
      <c r="W47" s="228" t="str">
        <f t="shared" si="7"/>
        <v/>
      </c>
      <c r="X47" s="222">
        <f t="shared" si="8"/>
        <v>0</v>
      </c>
      <c r="Y47" s="110">
        <f t="shared" si="9"/>
        <v>0</v>
      </c>
      <c r="Z47" s="235" t="str">
        <f t="shared" si="10"/>
        <v/>
      </c>
      <c r="AA47" s="240" t="b">
        <f t="shared" si="11"/>
        <v>0</v>
      </c>
      <c r="AB47" s="235">
        <f t="shared" si="12"/>
        <v>0</v>
      </c>
      <c r="AC47" s="235">
        <f>IF('Member Info'!N44="",1,"")</f>
        <v>1</v>
      </c>
      <c r="AD47" s="243" t="e">
        <f t="shared" si="13"/>
        <v>#VALUE!</v>
      </c>
      <c r="AE47" s="130" t="str">
        <f t="shared" si="0"/>
        <v/>
      </c>
      <c r="AF47" s="124">
        <f t="shared" si="14"/>
        <v>1</v>
      </c>
      <c r="AG47" s="124" t="str">
        <f>IF('Member Info'!N44&lt;&gt;"",IF(AND('Member Info'!N44&lt;=$U$1,'Member Info'!N44&gt;=$T$1),1,0),"")</f>
        <v/>
      </c>
      <c r="AI47" s="124" t="b">
        <f t="shared" si="15"/>
        <v>0</v>
      </c>
      <c r="AJ47" s="124">
        <f t="shared" si="16"/>
        <v>0</v>
      </c>
      <c r="AL47" s="124">
        <f t="shared" si="17"/>
        <v>0</v>
      </c>
      <c r="AM47" s="124">
        <f>IF('Member Info'!F44&gt;$T$1,1,0)</f>
        <v>0</v>
      </c>
      <c r="AN47" s="124" t="b">
        <f>IF(ISERROR(T47),ERROR.TYPE(#REF!)=ERROR.TYPE(T47),FALSE)</f>
        <v>0</v>
      </c>
      <c r="AO47" s="124" t="b">
        <f>IF(ISERROR(U47),ERROR.TYPE(#REF!)=ERROR.TYPE(U47),FALSE)</f>
        <v>0</v>
      </c>
      <c r="AP47" s="124">
        <f>IF('Member Info'!F44&gt;'GP1 April 25'!$U$1,1,0)</f>
        <v>0</v>
      </c>
      <c r="AQ47" s="124">
        <f t="shared" si="18"/>
        <v>0</v>
      </c>
      <c r="AR47" s="124">
        <f t="shared" si="19"/>
        <v>0</v>
      </c>
      <c r="AS47" s="124">
        <f t="shared" si="20"/>
        <v>1</v>
      </c>
    </row>
    <row r="48" spans="1:45" x14ac:dyDescent="0.25">
      <c r="A48" s="4">
        <v>17</v>
      </c>
      <c r="B48" s="164">
        <f>'Member Info'!D45</f>
        <v>0</v>
      </c>
      <c r="C48" s="164">
        <f>'Member Info'!E45</f>
        <v>0</v>
      </c>
      <c r="D48" s="164" t="str">
        <f>'Member Info'!G45</f>
        <v/>
      </c>
      <c r="E48" s="165">
        <f>'Member Info'!B45</f>
        <v>0</v>
      </c>
      <c r="F48" s="242"/>
      <c r="G48" s="166" t="str">
        <f>IF(E48=0,"",('Member Info'!K45+'Member Info'!L45))</f>
        <v/>
      </c>
      <c r="H48" s="419"/>
      <c r="I48" s="419"/>
      <c r="J48" s="26"/>
      <c r="K48" s="26"/>
      <c r="L48" s="384" t="str">
        <f>IF(E48=0,"",IF('Member Info'!F45&gt;$U$1,CONCATENATE("Joined with practice on ", TEXT('Member Info'!F45, "DD/MM/YYYY")),IF('Member Info'!N45&lt;&gt;"",IF('Member Info'!N45&lt;$T$1,CONCATENATE("Left Scheme on ", TEXT('Member Info'!N45, "DD/MM/YYYY")),IF(OR(G48="",G48=0),"Error Detected, No rate entered",IF(E48=0,"",IF(F48="","Error Detected, No Pensionable pay",IF(AS48=1,"No Part Time Status Entered",IF(AR48=1,"No Part Time Hours Entered",IF(ISERROR(AD48)," Unknown Values entered.",IF(V48+W48&lt;1,"Acceptable",IF(T48+U48=200, "No Contributions Entered", IF(M48="","Error Detected, Choose reason&gt;",IF(Z48="1",IF(V48=1,"Please Enter Deemed Pensionable Pay","Add Any Relevant Details Above"),"Please Give Details Above"))))))))))),IF(OR(G48="",G48=0),"Error Detected, No rate entered",IF(E48=0,"",IF(F48="","Error Detected, No Pensionable pay",IF(AS48=1,"No Part Time Status Entered",IF(AR48=1,"No Part Time Hours Entered",IF(ISERROR(AD48)," Unknown Values entered.",IF(V48+W48&lt;1,"Acceptable",IF(T48+U48=200, "No Contributions Entered", IF(M48="","Error Detected, Choose reason&gt;",IF(Z48="1",IF(V48=1,"Please Enter Deemed Pensionable Pay","Add relevant Details Above"),"Please give details Above")))))))))))))</f>
        <v/>
      </c>
      <c r="M48" s="260"/>
      <c r="N48" s="91"/>
      <c r="O48" s="91" t="str">
        <f t="shared" si="1"/>
        <v/>
      </c>
      <c r="P48" s="94">
        <f t="shared" si="2"/>
        <v>0</v>
      </c>
      <c r="Q48" s="94">
        <f t="shared" si="2"/>
        <v>0</v>
      </c>
      <c r="R48" s="218">
        <f>(ROUND((F48/100*'Member Info'!$W$2), 2))</f>
        <v>0</v>
      </c>
      <c r="S48" s="218" t="e">
        <f t="shared" si="3"/>
        <v>#VALUE!</v>
      </c>
      <c r="T48" s="218" t="str">
        <f t="shared" si="4"/>
        <v/>
      </c>
      <c r="U48" s="227" t="str">
        <f t="shared" si="5"/>
        <v/>
      </c>
      <c r="V48" s="228" t="str">
        <f t="shared" si="6"/>
        <v/>
      </c>
      <c r="W48" s="228" t="str">
        <f t="shared" si="7"/>
        <v/>
      </c>
      <c r="X48" s="222">
        <f t="shared" si="8"/>
        <v>0</v>
      </c>
      <c r="Y48" s="110">
        <f t="shared" si="9"/>
        <v>0</v>
      </c>
      <c r="Z48" s="235" t="str">
        <f t="shared" si="10"/>
        <v/>
      </c>
      <c r="AA48" s="240" t="b">
        <f t="shared" si="11"/>
        <v>0</v>
      </c>
      <c r="AB48" s="235">
        <f t="shared" si="12"/>
        <v>0</v>
      </c>
      <c r="AC48" s="235">
        <f>IF('Member Info'!N45="",1,"")</f>
        <v>1</v>
      </c>
      <c r="AD48" s="243" t="e">
        <f t="shared" si="13"/>
        <v>#VALUE!</v>
      </c>
      <c r="AE48" s="130" t="str">
        <f t="shared" si="0"/>
        <v/>
      </c>
      <c r="AF48" s="124">
        <f t="shared" si="14"/>
        <v>1</v>
      </c>
      <c r="AG48" s="124" t="str">
        <f>IF('Member Info'!N45&lt;&gt;"",IF(AND('Member Info'!N45&lt;=$U$1,'Member Info'!N45&gt;=$T$1),1,0),"")</f>
        <v/>
      </c>
      <c r="AI48" s="124" t="b">
        <f t="shared" si="15"/>
        <v>0</v>
      </c>
      <c r="AJ48" s="124">
        <f t="shared" si="16"/>
        <v>0</v>
      </c>
      <c r="AL48" s="124">
        <f t="shared" si="17"/>
        <v>0</v>
      </c>
      <c r="AM48" s="124">
        <f>IF('Member Info'!F45&gt;$T$1,1,0)</f>
        <v>0</v>
      </c>
      <c r="AN48" s="124" t="b">
        <f>IF(ISERROR(T48),ERROR.TYPE(#REF!)=ERROR.TYPE(T48),FALSE)</f>
        <v>0</v>
      </c>
      <c r="AO48" s="124" t="b">
        <f>IF(ISERROR(U48),ERROR.TYPE(#REF!)=ERROR.TYPE(U48),FALSE)</f>
        <v>0</v>
      </c>
      <c r="AP48" s="124">
        <f>IF('Member Info'!F45&gt;'GP1 April 25'!$U$1,1,0)</f>
        <v>0</v>
      </c>
      <c r="AQ48" s="124">
        <f t="shared" si="18"/>
        <v>0</v>
      </c>
      <c r="AR48" s="124">
        <f t="shared" si="19"/>
        <v>0</v>
      </c>
      <c r="AS48" s="124">
        <f t="shared" si="20"/>
        <v>1</v>
      </c>
    </row>
    <row r="49" spans="1:50" x14ac:dyDescent="0.25">
      <c r="A49" s="4">
        <v>18</v>
      </c>
      <c r="B49" s="164">
        <f>'Member Info'!D46</f>
        <v>0</v>
      </c>
      <c r="C49" s="164">
        <f>'Member Info'!E46</f>
        <v>0</v>
      </c>
      <c r="D49" s="164" t="str">
        <f>'Member Info'!G46</f>
        <v/>
      </c>
      <c r="E49" s="165">
        <f>'Member Info'!B46</f>
        <v>0</v>
      </c>
      <c r="F49" s="242"/>
      <c r="G49" s="166" t="str">
        <f>IF(E49=0,"",('Member Info'!K46+'Member Info'!L46))</f>
        <v/>
      </c>
      <c r="H49" s="419"/>
      <c r="I49" s="419"/>
      <c r="J49" s="26"/>
      <c r="K49" s="26"/>
      <c r="L49" s="384" t="str">
        <f>IF(E49=0,"",IF('Member Info'!F46&gt;$U$1,CONCATENATE("Joined with practice on ", TEXT('Member Info'!F46, "DD/MM/YYYY")),IF('Member Info'!N46&lt;&gt;"",IF('Member Info'!N46&lt;$T$1,CONCATENATE("Left Scheme on ", TEXT('Member Info'!N46, "DD/MM/YYYY")),IF(OR(G49="",G49=0),"Error Detected, No rate entered",IF(E49=0,"",IF(F49="","Error Detected, No Pensionable pay",IF(AS49=1,"No Part Time Status Entered",IF(AR49=1,"No Part Time Hours Entered",IF(ISERROR(AD49)," Unknown Values entered.",IF(V49+W49&lt;1,"Acceptable",IF(T49+U49=200, "No Contributions Entered", IF(M49="","Error Detected, Choose reason&gt;",IF(Z49="1",IF(V49=1,"Please Enter Deemed Pensionable Pay","Add Any Relevant Details Above"),"Please Give Details Above"))))))))))),IF(OR(G49="",G49=0),"Error Detected, No rate entered",IF(E49=0,"",IF(F49="","Error Detected, No Pensionable pay",IF(AS49=1,"No Part Time Status Entered",IF(AR49=1,"No Part Time Hours Entered",IF(ISERROR(AD49)," Unknown Values entered.",IF(V49+W49&lt;1,"Acceptable",IF(T49+U49=200, "No Contributions Entered", IF(M49="","Error Detected, Choose reason&gt;",IF(Z49="1",IF(V49=1,"Please Enter Deemed Pensionable Pay","Add relevant Details Above"),"Please give details Above")))))))))))))</f>
        <v/>
      </c>
      <c r="M49" s="260"/>
      <c r="N49" s="91"/>
      <c r="O49" s="91" t="str">
        <f t="shared" si="1"/>
        <v/>
      </c>
      <c r="P49" s="94">
        <f t="shared" si="2"/>
        <v>0</v>
      </c>
      <c r="Q49" s="94">
        <f t="shared" si="2"/>
        <v>0</v>
      </c>
      <c r="R49" s="218">
        <f>(ROUND((F49/100*'Member Info'!$W$2), 2))</f>
        <v>0</v>
      </c>
      <c r="S49" s="218" t="e">
        <f t="shared" si="3"/>
        <v>#VALUE!</v>
      </c>
      <c r="T49" s="218" t="str">
        <f t="shared" si="4"/>
        <v/>
      </c>
      <c r="U49" s="227" t="str">
        <f t="shared" si="5"/>
        <v/>
      </c>
      <c r="V49" s="228" t="str">
        <f t="shared" si="6"/>
        <v/>
      </c>
      <c r="W49" s="228" t="str">
        <f t="shared" si="7"/>
        <v/>
      </c>
      <c r="X49" s="222">
        <f t="shared" si="8"/>
        <v>0</v>
      </c>
      <c r="Y49" s="110">
        <f t="shared" si="9"/>
        <v>0</v>
      </c>
      <c r="Z49" s="235" t="str">
        <f t="shared" si="10"/>
        <v/>
      </c>
      <c r="AA49" s="240" t="b">
        <f t="shared" si="11"/>
        <v>0</v>
      </c>
      <c r="AB49" s="235">
        <f t="shared" si="12"/>
        <v>0</v>
      </c>
      <c r="AC49" s="235">
        <f>IF('Member Info'!N46="",1,"")</f>
        <v>1</v>
      </c>
      <c r="AD49" s="243" t="e">
        <f t="shared" si="13"/>
        <v>#VALUE!</v>
      </c>
      <c r="AE49" s="130" t="str">
        <f t="shared" si="0"/>
        <v/>
      </c>
      <c r="AF49" s="124">
        <f t="shared" si="14"/>
        <v>1</v>
      </c>
      <c r="AG49" s="124" t="str">
        <f>IF('Member Info'!N46&lt;&gt;"",IF(AND('Member Info'!N46&lt;=$U$1,'Member Info'!N46&gt;=$T$1),1,0),"")</f>
        <v/>
      </c>
      <c r="AI49" s="124" t="b">
        <f t="shared" si="15"/>
        <v>0</v>
      </c>
      <c r="AJ49" s="124">
        <f t="shared" si="16"/>
        <v>0</v>
      </c>
      <c r="AL49" s="124">
        <f t="shared" si="17"/>
        <v>0</v>
      </c>
      <c r="AM49" s="124">
        <f>IF('Member Info'!F46&gt;$T$1,1,0)</f>
        <v>0</v>
      </c>
      <c r="AN49" s="124" t="b">
        <f>IF(ISERROR(T49),ERROR.TYPE(#REF!)=ERROR.TYPE(T49),FALSE)</f>
        <v>0</v>
      </c>
      <c r="AO49" s="124" t="b">
        <f>IF(ISERROR(U49),ERROR.TYPE(#REF!)=ERROR.TYPE(U49),FALSE)</f>
        <v>0</v>
      </c>
      <c r="AP49" s="124">
        <f>IF('Member Info'!F46&gt;'GP1 April 25'!$U$1,1,0)</f>
        <v>0</v>
      </c>
      <c r="AQ49" s="124">
        <f t="shared" si="18"/>
        <v>0</v>
      </c>
      <c r="AR49" s="124">
        <f t="shared" si="19"/>
        <v>0</v>
      </c>
      <c r="AS49" s="124">
        <f t="shared" si="20"/>
        <v>1</v>
      </c>
    </row>
    <row r="50" spans="1:50" x14ac:dyDescent="0.25">
      <c r="A50" s="4">
        <v>19</v>
      </c>
      <c r="B50" s="164">
        <f>'Member Info'!D47</f>
        <v>0</v>
      </c>
      <c r="C50" s="164">
        <f>'Member Info'!E47</f>
        <v>0</v>
      </c>
      <c r="D50" s="164" t="str">
        <f>'Member Info'!G47</f>
        <v/>
      </c>
      <c r="E50" s="165">
        <f>'Member Info'!B47</f>
        <v>0</v>
      </c>
      <c r="F50" s="242"/>
      <c r="G50" s="166" t="str">
        <f>IF(E50=0,"",('Member Info'!K47+'Member Info'!L47))</f>
        <v/>
      </c>
      <c r="H50" s="419"/>
      <c r="I50" s="419"/>
      <c r="J50" s="26"/>
      <c r="K50" s="26"/>
      <c r="L50" s="384" t="str">
        <f>IF(E50=0,"",IF('Member Info'!F47&gt;$U$1,CONCATENATE("Joined with practice on ", TEXT('Member Info'!F47, "DD/MM/YYYY")),IF('Member Info'!N47&lt;&gt;"",IF('Member Info'!N47&lt;$T$1,CONCATENATE("Left Scheme on ", TEXT('Member Info'!N47, "DD/MM/YYYY")),IF(OR(G50="",G50=0),"Error Detected, No rate entered",IF(E50=0,"",IF(F50="","Error Detected, No Pensionable pay",IF(AS50=1,"No Part Time Status Entered",IF(AR50=1,"No Part Time Hours Entered",IF(ISERROR(AD50)," Unknown Values entered.",IF(V50+W50&lt;1,"Acceptable",IF(T50+U50=200, "No Contributions Entered", IF(M50="","Error Detected, Choose reason&gt;",IF(Z50="1",IF(V50=1,"Please Enter Deemed Pensionable Pay","Add Any Relevant Details Above"),"Please Give Details Above"))))))))))),IF(OR(G50="",G50=0),"Error Detected, No rate entered",IF(E50=0,"",IF(F50="","Error Detected, No Pensionable pay",IF(AS50=1,"No Part Time Status Entered",IF(AR50=1,"No Part Time Hours Entered",IF(ISERROR(AD50)," Unknown Values entered.",IF(V50+W50&lt;1,"Acceptable",IF(T50+U50=200, "No Contributions Entered", IF(M50="","Error Detected, Choose reason&gt;",IF(Z50="1",IF(V50=1,"Please Enter Deemed Pensionable Pay","Add relevant Details Above"),"Please give details Above")))))))))))))</f>
        <v/>
      </c>
      <c r="M50" s="260"/>
      <c r="N50" s="91"/>
      <c r="O50" s="91" t="str">
        <f t="shared" si="1"/>
        <v/>
      </c>
      <c r="P50" s="94">
        <f t="shared" si="2"/>
        <v>0</v>
      </c>
      <c r="Q50" s="94">
        <f t="shared" si="2"/>
        <v>0</v>
      </c>
      <c r="R50" s="218">
        <f>(ROUND((F50/100*'Member Info'!$W$2), 2))</f>
        <v>0</v>
      </c>
      <c r="S50" s="218" t="e">
        <f t="shared" si="3"/>
        <v>#VALUE!</v>
      </c>
      <c r="T50" s="218" t="str">
        <f t="shared" si="4"/>
        <v/>
      </c>
      <c r="U50" s="227" t="str">
        <f t="shared" si="5"/>
        <v/>
      </c>
      <c r="V50" s="228" t="str">
        <f t="shared" si="6"/>
        <v/>
      </c>
      <c r="W50" s="228" t="str">
        <f t="shared" si="7"/>
        <v/>
      </c>
      <c r="X50" s="222">
        <f t="shared" si="8"/>
        <v>0</v>
      </c>
      <c r="Y50" s="110">
        <f t="shared" si="9"/>
        <v>0</v>
      </c>
      <c r="Z50" s="235" t="str">
        <f t="shared" si="10"/>
        <v/>
      </c>
      <c r="AA50" s="240" t="b">
        <f t="shared" si="11"/>
        <v>0</v>
      </c>
      <c r="AB50" s="235">
        <f t="shared" si="12"/>
        <v>0</v>
      </c>
      <c r="AC50" s="235">
        <f>IF('Member Info'!N47="",1,"")</f>
        <v>1</v>
      </c>
      <c r="AD50" s="243" t="e">
        <f t="shared" si="13"/>
        <v>#VALUE!</v>
      </c>
      <c r="AE50" s="130" t="str">
        <f t="shared" si="0"/>
        <v/>
      </c>
      <c r="AF50" s="124">
        <f t="shared" si="14"/>
        <v>1</v>
      </c>
      <c r="AG50" s="124" t="str">
        <f>IF('Member Info'!N47&lt;&gt;"",IF(AND('Member Info'!N47&lt;=$U$1,'Member Info'!N47&gt;=$T$1),1,0),"")</f>
        <v/>
      </c>
      <c r="AI50" s="124" t="b">
        <f t="shared" si="15"/>
        <v>0</v>
      </c>
      <c r="AJ50" s="124">
        <f t="shared" si="16"/>
        <v>0</v>
      </c>
      <c r="AL50" s="124">
        <f t="shared" si="17"/>
        <v>0</v>
      </c>
      <c r="AM50" s="124">
        <f>IF('Member Info'!F47&gt;$T$1,1,0)</f>
        <v>0</v>
      </c>
      <c r="AN50" s="124" t="b">
        <f>IF(ISERROR(T50),ERROR.TYPE(#REF!)=ERROR.TYPE(T50),FALSE)</f>
        <v>0</v>
      </c>
      <c r="AO50" s="124" t="b">
        <f>IF(ISERROR(U50),ERROR.TYPE(#REF!)=ERROR.TYPE(U50),FALSE)</f>
        <v>0</v>
      </c>
      <c r="AP50" s="124">
        <f>IF('Member Info'!F47&gt;'GP1 April 25'!$U$1,1,0)</f>
        <v>0</v>
      </c>
      <c r="AQ50" s="124">
        <f t="shared" si="18"/>
        <v>0</v>
      </c>
      <c r="AR50" s="124">
        <f t="shared" si="19"/>
        <v>0</v>
      </c>
      <c r="AS50" s="124">
        <f t="shared" si="20"/>
        <v>1</v>
      </c>
      <c r="AX50" s="421"/>
    </row>
    <row r="51" spans="1:50" x14ac:dyDescent="0.25">
      <c r="A51" s="4">
        <v>20</v>
      </c>
      <c r="B51" s="164">
        <f>'Member Info'!D48</f>
        <v>0</v>
      </c>
      <c r="C51" s="164">
        <f>'Member Info'!E48</f>
        <v>0</v>
      </c>
      <c r="D51" s="164" t="str">
        <f>'Member Info'!G48</f>
        <v/>
      </c>
      <c r="E51" s="165">
        <f>'Member Info'!B48</f>
        <v>0</v>
      </c>
      <c r="F51" s="242"/>
      <c r="G51" s="166" t="str">
        <f>IF(E51=0,"",('Member Info'!K48+'Member Info'!L48))</f>
        <v/>
      </c>
      <c r="H51" s="419"/>
      <c r="I51" s="419"/>
      <c r="J51" s="26"/>
      <c r="K51" s="26"/>
      <c r="L51" s="384" t="str">
        <f>IF(E51=0,"",IF('Member Info'!F48&gt;$U$1,CONCATENATE("Joined with practice on ", TEXT('Member Info'!F48, "DD/MM/YYYY")),IF('Member Info'!N48&lt;&gt;"",IF('Member Info'!N48&lt;$T$1,CONCATENATE("Left Scheme on ", TEXT('Member Info'!N48, "DD/MM/YYYY")),IF(OR(G51="",G51=0),"Error Detected, No rate entered",IF(E51=0,"",IF(F51="","Error Detected, No Pensionable pay",IF(AS51=1,"No Part Time Status Entered",IF(AR51=1,"No Part Time Hours Entered",IF(ISERROR(AD51)," Unknown Values entered.",IF(V51+W51&lt;1,"Acceptable",IF(T51+U51=200, "No Contributions Entered", IF(M51="","Error Detected, Choose reason&gt;",IF(Z51="1",IF(V51=1,"Please Enter Deemed Pensionable Pay","Add Any Relevant Details Above"),"Please Give Details Above"))))))))))),IF(OR(G51="",G51=0),"Error Detected, No rate entered",IF(E51=0,"",IF(F51="","Error Detected, No Pensionable pay",IF(AS51=1,"No Part Time Status Entered",IF(AR51=1,"No Part Time Hours Entered",IF(ISERROR(AD51)," Unknown Values entered.",IF(V51+W51&lt;1,"Acceptable",IF(T51+U51=200, "No Contributions Entered", IF(M51="","Error Detected, Choose reason&gt;",IF(Z51="1",IF(V51=1,"Please Enter Deemed Pensionable Pay","Add relevant Details Above"),"Please give details Above")))))))))))))</f>
        <v/>
      </c>
      <c r="M51" s="260"/>
      <c r="N51" s="91"/>
      <c r="O51" s="91" t="str">
        <f t="shared" si="1"/>
        <v/>
      </c>
      <c r="P51" s="94">
        <f t="shared" si="2"/>
        <v>0</v>
      </c>
      <c r="Q51" s="94">
        <f t="shared" si="2"/>
        <v>0</v>
      </c>
      <c r="R51" s="218">
        <f>(ROUND((F51/100*'Member Info'!$W$2), 2))</f>
        <v>0</v>
      </c>
      <c r="S51" s="218" t="e">
        <f t="shared" si="3"/>
        <v>#VALUE!</v>
      </c>
      <c r="T51" s="218" t="str">
        <f t="shared" si="4"/>
        <v/>
      </c>
      <c r="U51" s="227" t="str">
        <f t="shared" si="5"/>
        <v/>
      </c>
      <c r="V51" s="228" t="str">
        <f t="shared" si="6"/>
        <v/>
      </c>
      <c r="W51" s="228" t="str">
        <f t="shared" si="7"/>
        <v/>
      </c>
      <c r="X51" s="222">
        <f t="shared" si="8"/>
        <v>0</v>
      </c>
      <c r="Y51" s="110">
        <f t="shared" si="9"/>
        <v>0</v>
      </c>
      <c r="Z51" s="235" t="str">
        <f t="shared" si="10"/>
        <v/>
      </c>
      <c r="AA51" s="240" t="b">
        <f t="shared" si="11"/>
        <v>0</v>
      </c>
      <c r="AB51" s="235">
        <f t="shared" si="12"/>
        <v>0</v>
      </c>
      <c r="AC51" s="235">
        <f>IF('Member Info'!N48="",1,"")</f>
        <v>1</v>
      </c>
      <c r="AD51" s="243" t="e">
        <f t="shared" si="13"/>
        <v>#VALUE!</v>
      </c>
      <c r="AE51" s="130" t="str">
        <f t="shared" si="0"/>
        <v/>
      </c>
      <c r="AF51" s="124">
        <f t="shared" si="14"/>
        <v>1</v>
      </c>
      <c r="AG51" s="124" t="str">
        <f>IF('Member Info'!N48&lt;&gt;"",IF(AND('Member Info'!N48&lt;=$U$1,'Member Info'!N48&gt;=$T$1),1,0),"")</f>
        <v/>
      </c>
      <c r="AI51" s="124" t="b">
        <f t="shared" si="15"/>
        <v>0</v>
      </c>
      <c r="AJ51" s="124">
        <f t="shared" si="16"/>
        <v>0</v>
      </c>
      <c r="AL51" s="124">
        <f t="shared" si="17"/>
        <v>0</v>
      </c>
      <c r="AM51" s="124">
        <f>IF('Member Info'!F48&gt;$T$1,1,0)</f>
        <v>0</v>
      </c>
      <c r="AN51" s="124" t="b">
        <f>IF(ISERROR(T51),ERROR.TYPE(#REF!)=ERROR.TYPE(T51),FALSE)</f>
        <v>0</v>
      </c>
      <c r="AO51" s="124" t="b">
        <f>IF(ISERROR(U51),ERROR.TYPE(#REF!)=ERROR.TYPE(U51),FALSE)</f>
        <v>0</v>
      </c>
      <c r="AP51" s="124">
        <f>IF('Member Info'!F48&gt;'GP1 April 25'!$U$1,1,0)</f>
        <v>0</v>
      </c>
      <c r="AQ51" s="124">
        <f t="shared" si="18"/>
        <v>0</v>
      </c>
      <c r="AR51" s="124">
        <f t="shared" si="19"/>
        <v>0</v>
      </c>
      <c r="AS51" s="124">
        <f t="shared" si="20"/>
        <v>1</v>
      </c>
    </row>
    <row r="52" spans="1:50" x14ac:dyDescent="0.25">
      <c r="A52" s="4">
        <v>21</v>
      </c>
      <c r="B52" s="164">
        <f>'Member Info'!D49</f>
        <v>0</v>
      </c>
      <c r="C52" s="164">
        <f>'Member Info'!E49</f>
        <v>0</v>
      </c>
      <c r="D52" s="164" t="str">
        <f>'Member Info'!G49</f>
        <v/>
      </c>
      <c r="E52" s="165">
        <f>'Member Info'!B49</f>
        <v>0</v>
      </c>
      <c r="F52" s="242"/>
      <c r="G52" s="166" t="str">
        <f>IF(E52=0,"",('Member Info'!K49+'Member Info'!L49))</f>
        <v/>
      </c>
      <c r="H52" s="419"/>
      <c r="I52" s="419"/>
      <c r="J52" s="26"/>
      <c r="K52" s="26"/>
      <c r="L52" s="384" t="str">
        <f>IF(E52=0,"",IF('Member Info'!F49&gt;$U$1,CONCATENATE("Joined with practice on ", TEXT('Member Info'!F49, "DD/MM/YYYY")),IF('Member Info'!N49&lt;&gt;"",IF('Member Info'!N49&lt;$T$1,CONCATENATE("Left Scheme on ", TEXT('Member Info'!N49, "DD/MM/YYYY")),IF(OR(G52="",G52=0),"Error Detected, No rate entered",IF(E52=0,"",IF(F52="","Error Detected, No Pensionable pay",IF(AS52=1,"No Part Time Status Entered",IF(AR52=1,"No Part Time Hours Entered",IF(ISERROR(AD52)," Unknown Values entered.",IF(V52+W52&lt;1,"Acceptable",IF(T52+U52=200, "No Contributions Entered", IF(M52="","Error Detected, Choose reason&gt;",IF(Z52="1",IF(V52=1,"Please Enter Deemed Pensionable Pay","Add Any Relevant Details Above"),"Please Give Details Above"))))))))))),IF(OR(G52="",G52=0),"Error Detected, No rate entered",IF(E52=0,"",IF(F52="","Error Detected, No Pensionable pay",IF(AS52=1,"No Part Time Status Entered",IF(AR52=1,"No Part Time Hours Entered",IF(ISERROR(AD52)," Unknown Values entered.",IF(V52+W52&lt;1,"Acceptable",IF(T52+U52=200, "No Contributions Entered", IF(M52="","Error Detected, Choose reason&gt;",IF(Z52="1",IF(V52=1,"Please Enter Deemed Pensionable Pay","Add relevant Details Above"),"Please give details Above")))))))))))))</f>
        <v/>
      </c>
      <c r="M52" s="260"/>
      <c r="N52" s="91"/>
      <c r="O52" s="91" t="str">
        <f t="shared" si="1"/>
        <v/>
      </c>
      <c r="P52" s="94">
        <f t="shared" si="2"/>
        <v>0</v>
      </c>
      <c r="Q52" s="94">
        <f t="shared" si="2"/>
        <v>0</v>
      </c>
      <c r="R52" s="218">
        <f>(ROUND((F52/100*'Member Info'!$W$2), 2))</f>
        <v>0</v>
      </c>
      <c r="S52" s="218" t="e">
        <f t="shared" si="3"/>
        <v>#VALUE!</v>
      </c>
      <c r="T52" s="218" t="str">
        <f t="shared" si="4"/>
        <v/>
      </c>
      <c r="U52" s="227" t="str">
        <f t="shared" si="5"/>
        <v/>
      </c>
      <c r="V52" s="228" t="str">
        <f t="shared" si="6"/>
        <v/>
      </c>
      <c r="W52" s="228" t="str">
        <f t="shared" si="7"/>
        <v/>
      </c>
      <c r="X52" s="222">
        <f t="shared" si="8"/>
        <v>0</v>
      </c>
      <c r="Y52" s="110">
        <f t="shared" si="9"/>
        <v>0</v>
      </c>
      <c r="Z52" s="235" t="str">
        <f t="shared" si="10"/>
        <v/>
      </c>
      <c r="AA52" s="240" t="b">
        <f t="shared" si="11"/>
        <v>0</v>
      </c>
      <c r="AB52" s="235">
        <f t="shared" si="12"/>
        <v>0</v>
      </c>
      <c r="AC52" s="235">
        <f>IF('Member Info'!N49="",1,"")</f>
        <v>1</v>
      </c>
      <c r="AD52" s="243" t="e">
        <f t="shared" si="13"/>
        <v>#VALUE!</v>
      </c>
      <c r="AE52" s="130" t="str">
        <f t="shared" si="0"/>
        <v/>
      </c>
      <c r="AF52" s="124">
        <f t="shared" si="14"/>
        <v>1</v>
      </c>
      <c r="AG52" s="124" t="str">
        <f>IF('Member Info'!N49&lt;&gt;"",IF(AND('Member Info'!N49&lt;=$U$1,'Member Info'!N49&gt;=$T$1),1,0),"")</f>
        <v/>
      </c>
      <c r="AI52" s="124" t="b">
        <f t="shared" si="15"/>
        <v>0</v>
      </c>
      <c r="AJ52" s="124">
        <f t="shared" si="16"/>
        <v>0</v>
      </c>
      <c r="AL52" s="124">
        <f t="shared" si="17"/>
        <v>0</v>
      </c>
      <c r="AM52" s="124">
        <f>IF('Member Info'!F49&gt;$T$1,1,0)</f>
        <v>0</v>
      </c>
      <c r="AN52" s="124" t="b">
        <f>IF(ISERROR(T52),ERROR.TYPE(#REF!)=ERROR.TYPE(T52),FALSE)</f>
        <v>0</v>
      </c>
      <c r="AO52" s="124" t="b">
        <f>IF(ISERROR(U52),ERROR.TYPE(#REF!)=ERROR.TYPE(U52),FALSE)</f>
        <v>0</v>
      </c>
      <c r="AP52" s="124">
        <f>IF('Member Info'!F49&gt;'GP1 April 25'!$U$1,1,0)</f>
        <v>0</v>
      </c>
      <c r="AQ52" s="124">
        <f t="shared" si="18"/>
        <v>0</v>
      </c>
      <c r="AR52" s="124">
        <f t="shared" si="19"/>
        <v>0</v>
      </c>
      <c r="AS52" s="124">
        <f t="shared" si="20"/>
        <v>1</v>
      </c>
    </row>
    <row r="53" spans="1:50" x14ac:dyDescent="0.25">
      <c r="A53" s="4">
        <v>22</v>
      </c>
      <c r="B53" s="164">
        <f>'Member Info'!D50</f>
        <v>0</v>
      </c>
      <c r="C53" s="164">
        <f>'Member Info'!E50</f>
        <v>0</v>
      </c>
      <c r="D53" s="164" t="str">
        <f>'Member Info'!G50</f>
        <v/>
      </c>
      <c r="E53" s="165">
        <f>'Member Info'!B50</f>
        <v>0</v>
      </c>
      <c r="F53" s="242"/>
      <c r="G53" s="166" t="str">
        <f>IF(E53=0,"",('Member Info'!K50+'Member Info'!L50))</f>
        <v/>
      </c>
      <c r="H53" s="419"/>
      <c r="I53" s="419"/>
      <c r="J53" s="26"/>
      <c r="K53" s="26"/>
      <c r="L53" s="384" t="str">
        <f>IF(E53=0,"",IF('Member Info'!F50&gt;$U$1,CONCATENATE("Joined with practice on ", TEXT('Member Info'!F50, "DD/MM/YYYY")),IF('Member Info'!N50&lt;&gt;"",IF('Member Info'!N50&lt;$T$1,CONCATENATE("Left Scheme on ", TEXT('Member Info'!N50, "DD/MM/YYYY")),IF(OR(G53="",G53=0),"Error Detected, No rate entered",IF(E53=0,"",IF(F53="","Error Detected, No Pensionable pay",IF(AS53=1,"No Part Time Status Entered",IF(AR53=1,"No Part Time Hours Entered",IF(ISERROR(AD53)," Unknown Values entered.",IF(V53+W53&lt;1,"Acceptable",IF(T53+U53=200, "No Contributions Entered", IF(M53="","Error Detected, Choose reason&gt;",IF(Z53="1",IF(V53=1,"Please Enter Deemed Pensionable Pay","Add Any Relevant Details Above"),"Please Give Details Above"))))))))))),IF(OR(G53="",G53=0),"Error Detected, No rate entered",IF(E53=0,"",IF(F53="","Error Detected, No Pensionable pay",IF(AS53=1,"No Part Time Status Entered",IF(AR53=1,"No Part Time Hours Entered",IF(ISERROR(AD53)," Unknown Values entered.",IF(V53+W53&lt;1,"Acceptable",IF(T53+U53=200, "No Contributions Entered", IF(M53="","Error Detected, Choose reason&gt;",IF(Z53="1",IF(V53=1,"Please Enter Deemed Pensionable Pay","Add relevant Details Above"),"Please give details Above")))))))))))))</f>
        <v/>
      </c>
      <c r="M53" s="260"/>
      <c r="N53" s="91"/>
      <c r="O53" s="91" t="str">
        <f t="shared" si="1"/>
        <v/>
      </c>
      <c r="P53" s="94">
        <f t="shared" si="2"/>
        <v>0</v>
      </c>
      <c r="Q53" s="94">
        <f t="shared" si="2"/>
        <v>0</v>
      </c>
      <c r="R53" s="218">
        <f>(ROUND((F53/100*'Member Info'!$W$2), 2))</f>
        <v>0</v>
      </c>
      <c r="S53" s="218" t="e">
        <f t="shared" si="3"/>
        <v>#VALUE!</v>
      </c>
      <c r="T53" s="218" t="str">
        <f t="shared" si="4"/>
        <v/>
      </c>
      <c r="U53" s="227" t="str">
        <f t="shared" si="5"/>
        <v/>
      </c>
      <c r="V53" s="228" t="str">
        <f t="shared" si="6"/>
        <v/>
      </c>
      <c r="W53" s="228" t="str">
        <f t="shared" si="7"/>
        <v/>
      </c>
      <c r="X53" s="222">
        <f t="shared" si="8"/>
        <v>0</v>
      </c>
      <c r="Y53" s="110">
        <f t="shared" si="9"/>
        <v>0</v>
      </c>
      <c r="Z53" s="235" t="str">
        <f t="shared" si="10"/>
        <v/>
      </c>
      <c r="AA53" s="240" t="b">
        <f t="shared" si="11"/>
        <v>0</v>
      </c>
      <c r="AB53" s="235">
        <f t="shared" si="12"/>
        <v>0</v>
      </c>
      <c r="AC53" s="235">
        <f>IF('Member Info'!N50="",1,"")</f>
        <v>1</v>
      </c>
      <c r="AD53" s="243" t="e">
        <f t="shared" si="13"/>
        <v>#VALUE!</v>
      </c>
      <c r="AE53" s="130" t="str">
        <f t="shared" si="0"/>
        <v/>
      </c>
      <c r="AF53" s="124">
        <f t="shared" si="14"/>
        <v>1</v>
      </c>
      <c r="AG53" s="124" t="str">
        <f>IF('Member Info'!N50&lt;&gt;"",IF(AND('Member Info'!N50&lt;=$U$1,'Member Info'!N50&gt;=$T$1),1,0),"")</f>
        <v/>
      </c>
      <c r="AI53" s="124" t="b">
        <f t="shared" si="15"/>
        <v>0</v>
      </c>
      <c r="AJ53" s="124">
        <f t="shared" si="16"/>
        <v>0</v>
      </c>
      <c r="AL53" s="124">
        <f t="shared" si="17"/>
        <v>0</v>
      </c>
      <c r="AM53" s="124">
        <f>IF('Member Info'!F50&gt;$T$1,1,0)</f>
        <v>0</v>
      </c>
      <c r="AN53" s="124" t="b">
        <f>IF(ISERROR(T53),ERROR.TYPE(#REF!)=ERROR.TYPE(T53),FALSE)</f>
        <v>0</v>
      </c>
      <c r="AO53" s="124" t="b">
        <f>IF(ISERROR(U53),ERROR.TYPE(#REF!)=ERROR.TYPE(U53),FALSE)</f>
        <v>0</v>
      </c>
      <c r="AP53" s="124">
        <f>IF('Member Info'!F50&gt;'GP1 April 25'!$U$1,1,0)</f>
        <v>0</v>
      </c>
      <c r="AQ53" s="124">
        <f t="shared" si="18"/>
        <v>0</v>
      </c>
      <c r="AR53" s="124">
        <f t="shared" si="19"/>
        <v>0</v>
      </c>
      <c r="AS53" s="124">
        <f t="shared" si="20"/>
        <v>1</v>
      </c>
    </row>
    <row r="54" spans="1:50" x14ac:dyDescent="0.25">
      <c r="A54" s="4">
        <v>23</v>
      </c>
      <c r="B54" s="164">
        <f>'Member Info'!D51</f>
        <v>0</v>
      </c>
      <c r="C54" s="164">
        <f>'Member Info'!E51</f>
        <v>0</v>
      </c>
      <c r="D54" s="164" t="str">
        <f>'Member Info'!G51</f>
        <v/>
      </c>
      <c r="E54" s="165">
        <f>'Member Info'!B51</f>
        <v>0</v>
      </c>
      <c r="F54" s="242"/>
      <c r="G54" s="166" t="str">
        <f>IF(E54=0,"",('Member Info'!K51+'Member Info'!L51))</f>
        <v/>
      </c>
      <c r="H54" s="419"/>
      <c r="I54" s="419"/>
      <c r="J54" s="26"/>
      <c r="K54" s="26"/>
      <c r="L54" s="384" t="str">
        <f>IF(E54=0,"",IF('Member Info'!F51&gt;$U$1,CONCATENATE("Joined with practice on ", TEXT('Member Info'!F51, "DD/MM/YYYY")),IF('Member Info'!N51&lt;&gt;"",IF('Member Info'!N51&lt;$T$1,CONCATENATE("Left Scheme on ", TEXT('Member Info'!N51, "DD/MM/YYYY")),IF(OR(G54="",G54=0),"Error Detected, No rate entered",IF(E54=0,"",IF(F54="","Error Detected, No Pensionable pay",IF(AS54=1,"No Part Time Status Entered",IF(AR54=1,"No Part Time Hours Entered",IF(ISERROR(AD54)," Unknown Values entered.",IF(V54+W54&lt;1,"Acceptable",IF(T54+U54=200, "No Contributions Entered", IF(M54="","Error Detected, Choose reason&gt;",IF(Z54="1",IF(V54=1,"Please Enter Deemed Pensionable Pay","Add Any Relevant Details Above"),"Please Give Details Above"))))))))))),IF(OR(G54="",G54=0),"Error Detected, No rate entered",IF(E54=0,"",IF(F54="","Error Detected, No Pensionable pay",IF(AS54=1,"No Part Time Status Entered",IF(AR54=1,"No Part Time Hours Entered",IF(ISERROR(AD54)," Unknown Values entered.",IF(V54+W54&lt;1,"Acceptable",IF(T54+U54=200, "No Contributions Entered", IF(M54="","Error Detected, Choose reason&gt;",IF(Z54="1",IF(V54=1,"Please Enter Deemed Pensionable Pay","Add relevant Details Above"),"Please give details Above")))))))))))))</f>
        <v/>
      </c>
      <c r="M54" s="260"/>
      <c r="N54" s="91"/>
      <c r="O54" s="91" t="str">
        <f t="shared" si="1"/>
        <v/>
      </c>
      <c r="P54" s="94">
        <f t="shared" si="2"/>
        <v>0</v>
      </c>
      <c r="Q54" s="94">
        <f t="shared" si="2"/>
        <v>0</v>
      </c>
      <c r="R54" s="218">
        <f>(ROUND((F54/100*'Member Info'!$W$2), 2))</f>
        <v>0</v>
      </c>
      <c r="S54" s="218" t="e">
        <f t="shared" si="3"/>
        <v>#VALUE!</v>
      </c>
      <c r="T54" s="218" t="str">
        <f t="shared" si="4"/>
        <v/>
      </c>
      <c r="U54" s="227" t="str">
        <f t="shared" si="5"/>
        <v/>
      </c>
      <c r="V54" s="228" t="str">
        <f t="shared" si="6"/>
        <v/>
      </c>
      <c r="W54" s="228" t="str">
        <f t="shared" si="7"/>
        <v/>
      </c>
      <c r="X54" s="222">
        <f t="shared" si="8"/>
        <v>0</v>
      </c>
      <c r="Y54" s="110">
        <f t="shared" si="9"/>
        <v>0</v>
      </c>
      <c r="Z54" s="235" t="str">
        <f t="shared" si="10"/>
        <v/>
      </c>
      <c r="AA54" s="240" t="b">
        <f t="shared" si="11"/>
        <v>0</v>
      </c>
      <c r="AB54" s="235">
        <f t="shared" si="12"/>
        <v>0</v>
      </c>
      <c r="AC54" s="235">
        <f>IF('Member Info'!N51="",1,"")</f>
        <v>1</v>
      </c>
      <c r="AD54" s="243" t="e">
        <f t="shared" si="13"/>
        <v>#VALUE!</v>
      </c>
      <c r="AE54" s="130" t="str">
        <f t="shared" si="0"/>
        <v/>
      </c>
      <c r="AF54" s="124">
        <f t="shared" si="14"/>
        <v>1</v>
      </c>
      <c r="AG54" s="124" t="str">
        <f>IF('Member Info'!N51&lt;&gt;"",IF(AND('Member Info'!N51&lt;=$U$1,'Member Info'!N51&gt;=$T$1),1,0),"")</f>
        <v/>
      </c>
      <c r="AI54" s="124" t="b">
        <f t="shared" si="15"/>
        <v>0</v>
      </c>
      <c r="AJ54" s="124">
        <f t="shared" si="16"/>
        <v>0</v>
      </c>
      <c r="AL54" s="124">
        <f t="shared" si="17"/>
        <v>0</v>
      </c>
      <c r="AM54" s="124">
        <f>IF('Member Info'!F51&gt;$T$1,1,0)</f>
        <v>0</v>
      </c>
      <c r="AN54" s="124" t="b">
        <f>IF(ISERROR(T54),ERROR.TYPE(#REF!)=ERROR.TYPE(T54),FALSE)</f>
        <v>0</v>
      </c>
      <c r="AO54" s="124" t="b">
        <f>IF(ISERROR(U54),ERROR.TYPE(#REF!)=ERROR.TYPE(U54),FALSE)</f>
        <v>0</v>
      </c>
      <c r="AP54" s="124">
        <f>IF('Member Info'!F51&gt;'GP1 April 25'!$U$1,1,0)</f>
        <v>0</v>
      </c>
      <c r="AQ54" s="124">
        <f t="shared" si="18"/>
        <v>0</v>
      </c>
      <c r="AR54" s="124">
        <f t="shared" si="19"/>
        <v>0</v>
      </c>
      <c r="AS54" s="124">
        <f t="shared" si="20"/>
        <v>1</v>
      </c>
    </row>
    <row r="55" spans="1:50" x14ac:dyDescent="0.25">
      <c r="A55" s="4">
        <v>24</v>
      </c>
      <c r="B55" s="164">
        <f>'Member Info'!D52</f>
        <v>0</v>
      </c>
      <c r="C55" s="164">
        <f>'Member Info'!E52</f>
        <v>0</v>
      </c>
      <c r="D55" s="164" t="str">
        <f>'Member Info'!G52</f>
        <v/>
      </c>
      <c r="E55" s="165">
        <f>'Member Info'!B52</f>
        <v>0</v>
      </c>
      <c r="F55" s="242"/>
      <c r="G55" s="166" t="str">
        <f>IF(E55=0,"",('Member Info'!K52+'Member Info'!L52))</f>
        <v/>
      </c>
      <c r="H55" s="419"/>
      <c r="I55" s="419"/>
      <c r="J55" s="26"/>
      <c r="K55" s="26"/>
      <c r="L55" s="384" t="str">
        <f>IF(E55=0,"",IF('Member Info'!F52&gt;$U$1,CONCATENATE("Joined with practice on ", TEXT('Member Info'!F52, "DD/MM/YYYY")),IF('Member Info'!N52&lt;&gt;"",IF('Member Info'!N52&lt;$T$1,CONCATENATE("Left Scheme on ", TEXT('Member Info'!N52, "DD/MM/YYYY")),IF(OR(G55="",G55=0),"Error Detected, No rate entered",IF(E55=0,"",IF(F55="","Error Detected, No Pensionable pay",IF(AS55=1,"No Part Time Status Entered",IF(AR55=1,"No Part Time Hours Entered",IF(ISERROR(AD55)," Unknown Values entered.",IF(V55+W55&lt;1,"Acceptable",IF(T55+U55=200, "No Contributions Entered", IF(M55="","Error Detected, Choose reason&gt;",IF(Z55="1",IF(V55=1,"Please Enter Deemed Pensionable Pay","Add Any Relevant Details Above"),"Please Give Details Above"))))))))))),IF(OR(G55="",G55=0),"Error Detected, No rate entered",IF(E55=0,"",IF(F55="","Error Detected, No Pensionable pay",IF(AS55=1,"No Part Time Status Entered",IF(AR55=1,"No Part Time Hours Entered",IF(ISERROR(AD55)," Unknown Values entered.",IF(V55+W55&lt;1,"Acceptable",IF(T55+U55=200, "No Contributions Entered", IF(M55="","Error Detected, Choose reason&gt;",IF(Z55="1",IF(V55=1,"Please Enter Deemed Pensionable Pay","Add relevant Details Above"),"Please give details Above")))))))))))))</f>
        <v/>
      </c>
      <c r="M55" s="260"/>
      <c r="N55" s="91"/>
      <c r="O55" s="91" t="str">
        <f t="shared" si="1"/>
        <v/>
      </c>
      <c r="P55" s="94">
        <f t="shared" si="2"/>
        <v>0</v>
      </c>
      <c r="Q55" s="94">
        <f t="shared" si="2"/>
        <v>0</v>
      </c>
      <c r="R55" s="218">
        <f>(ROUND((F55/100*'Member Info'!$W$2), 2))</f>
        <v>0</v>
      </c>
      <c r="S55" s="218" t="e">
        <f t="shared" si="3"/>
        <v>#VALUE!</v>
      </c>
      <c r="T55" s="218" t="str">
        <f t="shared" si="4"/>
        <v/>
      </c>
      <c r="U55" s="227" t="str">
        <f t="shared" si="5"/>
        <v/>
      </c>
      <c r="V55" s="228" t="str">
        <f t="shared" si="6"/>
        <v/>
      </c>
      <c r="W55" s="228" t="str">
        <f t="shared" si="7"/>
        <v/>
      </c>
      <c r="X55" s="222">
        <f t="shared" si="8"/>
        <v>0</v>
      </c>
      <c r="Y55" s="110">
        <f t="shared" si="9"/>
        <v>0</v>
      </c>
      <c r="Z55" s="235" t="str">
        <f t="shared" si="10"/>
        <v/>
      </c>
      <c r="AA55" s="240" t="b">
        <f t="shared" si="11"/>
        <v>0</v>
      </c>
      <c r="AB55" s="235">
        <f t="shared" si="12"/>
        <v>0</v>
      </c>
      <c r="AC55" s="235">
        <f>IF('Member Info'!N52="",1,"")</f>
        <v>1</v>
      </c>
      <c r="AD55" s="243" t="e">
        <f t="shared" si="13"/>
        <v>#VALUE!</v>
      </c>
      <c r="AE55" s="130" t="str">
        <f t="shared" si="0"/>
        <v/>
      </c>
      <c r="AF55" s="124">
        <f t="shared" si="14"/>
        <v>1</v>
      </c>
      <c r="AG55" s="124" t="str">
        <f>IF('Member Info'!N52&lt;&gt;"",IF(AND('Member Info'!N52&lt;=$U$1,'Member Info'!N52&gt;=$T$1),1,0),"")</f>
        <v/>
      </c>
      <c r="AI55" s="124" t="b">
        <f t="shared" si="15"/>
        <v>0</v>
      </c>
      <c r="AJ55" s="124">
        <f t="shared" si="16"/>
        <v>0</v>
      </c>
      <c r="AL55" s="124">
        <f t="shared" si="17"/>
        <v>0</v>
      </c>
      <c r="AM55" s="124">
        <f>IF('Member Info'!F52&gt;$T$1,1,0)</f>
        <v>0</v>
      </c>
      <c r="AN55" s="124" t="b">
        <f>IF(ISERROR(T55),ERROR.TYPE(#REF!)=ERROR.TYPE(T55),FALSE)</f>
        <v>0</v>
      </c>
      <c r="AO55" s="124" t="b">
        <f>IF(ISERROR(U55),ERROR.TYPE(#REF!)=ERROR.TYPE(U55),FALSE)</f>
        <v>0</v>
      </c>
      <c r="AP55" s="124">
        <f>IF('Member Info'!F52&gt;'GP1 April 25'!$U$1,1,0)</f>
        <v>0</v>
      </c>
      <c r="AQ55" s="124">
        <f t="shared" si="18"/>
        <v>0</v>
      </c>
      <c r="AR55" s="124">
        <f t="shared" si="19"/>
        <v>0</v>
      </c>
      <c r="AS55" s="124">
        <f t="shared" si="20"/>
        <v>1</v>
      </c>
    </row>
    <row r="56" spans="1:50" x14ac:dyDescent="0.25">
      <c r="A56" s="4">
        <v>25</v>
      </c>
      <c r="B56" s="164">
        <f>'Member Info'!D53</f>
        <v>0</v>
      </c>
      <c r="C56" s="164">
        <f>'Member Info'!E53</f>
        <v>0</v>
      </c>
      <c r="D56" s="164" t="str">
        <f>'Member Info'!G53</f>
        <v/>
      </c>
      <c r="E56" s="165">
        <f>'Member Info'!B53</f>
        <v>0</v>
      </c>
      <c r="F56" s="242"/>
      <c r="G56" s="166" t="str">
        <f>IF(E56=0,"",('Member Info'!K53+'Member Info'!L53))</f>
        <v/>
      </c>
      <c r="H56" s="419"/>
      <c r="I56" s="419"/>
      <c r="J56" s="26"/>
      <c r="K56" s="26"/>
      <c r="L56" s="384" t="str">
        <f>IF(E56=0,"",IF('Member Info'!F53&gt;$U$1,CONCATENATE("Joined with practice on ", TEXT('Member Info'!F53, "DD/MM/YYYY")),IF('Member Info'!N53&lt;&gt;"",IF('Member Info'!N53&lt;$T$1,CONCATENATE("Left Scheme on ", TEXT('Member Info'!N53, "DD/MM/YYYY")),IF(OR(G56="",G56=0),"Error Detected, No rate entered",IF(E56=0,"",IF(F56="","Error Detected, No Pensionable pay",IF(AS56=1,"No Part Time Status Entered",IF(AR56=1,"No Part Time Hours Entered",IF(ISERROR(AD56)," Unknown Values entered.",IF(V56+W56&lt;1,"Acceptable",IF(T56+U56=200, "No Contributions Entered", IF(M56="","Error Detected, Choose reason&gt;",IF(Z56="1",IF(V56=1,"Please Enter Deemed Pensionable Pay","Add Any Relevant Details Above"),"Please Give Details Above"))))))))))),IF(OR(G56="",G56=0),"Error Detected, No rate entered",IF(E56=0,"",IF(F56="","Error Detected, No Pensionable pay",IF(AS56=1,"No Part Time Status Entered",IF(AR56=1,"No Part Time Hours Entered",IF(ISERROR(AD56)," Unknown Values entered.",IF(V56+W56&lt;1,"Acceptable",IF(T56+U56=200, "No Contributions Entered", IF(M56="","Error Detected, Choose reason&gt;",IF(Z56="1",IF(V56=1,"Please Enter Deemed Pensionable Pay","Add relevant Details Above"),"Please give details Above")))))))))))))</f>
        <v/>
      </c>
      <c r="M56" s="260"/>
      <c r="N56" s="91"/>
      <c r="O56" s="91" t="str">
        <f t="shared" si="1"/>
        <v/>
      </c>
      <c r="P56" s="94">
        <f t="shared" si="2"/>
        <v>0</v>
      </c>
      <c r="Q56" s="94">
        <f t="shared" si="2"/>
        <v>0</v>
      </c>
      <c r="R56" s="218">
        <f>(ROUND((F56/100*'Member Info'!$W$2), 2))</f>
        <v>0</v>
      </c>
      <c r="S56" s="218" t="e">
        <f t="shared" si="3"/>
        <v>#VALUE!</v>
      </c>
      <c r="T56" s="218" t="str">
        <f t="shared" si="4"/>
        <v/>
      </c>
      <c r="U56" s="227" t="str">
        <f t="shared" si="5"/>
        <v/>
      </c>
      <c r="V56" s="228" t="str">
        <f t="shared" si="6"/>
        <v/>
      </c>
      <c r="W56" s="228" t="str">
        <f t="shared" si="7"/>
        <v/>
      </c>
      <c r="X56" s="222">
        <f t="shared" si="8"/>
        <v>0</v>
      </c>
      <c r="Y56" s="110">
        <f t="shared" si="9"/>
        <v>0</v>
      </c>
      <c r="Z56" s="235" t="str">
        <f t="shared" si="10"/>
        <v/>
      </c>
      <c r="AA56" s="240" t="b">
        <f t="shared" si="11"/>
        <v>0</v>
      </c>
      <c r="AB56" s="235">
        <f t="shared" si="12"/>
        <v>0</v>
      </c>
      <c r="AC56" s="235">
        <f>IF('Member Info'!N53="",1,"")</f>
        <v>1</v>
      </c>
      <c r="AD56" s="243" t="e">
        <f t="shared" si="13"/>
        <v>#VALUE!</v>
      </c>
      <c r="AE56" s="130" t="str">
        <f t="shared" si="0"/>
        <v/>
      </c>
      <c r="AF56" s="124">
        <f t="shared" si="14"/>
        <v>1</v>
      </c>
      <c r="AG56" s="124" t="str">
        <f>IF('Member Info'!N53&lt;&gt;"",IF(AND('Member Info'!N53&lt;=$U$1,'Member Info'!N53&gt;=$T$1),1,0),"")</f>
        <v/>
      </c>
      <c r="AI56" s="124" t="b">
        <f t="shared" si="15"/>
        <v>0</v>
      </c>
      <c r="AJ56" s="124">
        <f t="shared" si="16"/>
        <v>0</v>
      </c>
      <c r="AL56" s="124">
        <f t="shared" si="17"/>
        <v>0</v>
      </c>
      <c r="AM56" s="124">
        <f>IF('Member Info'!F53&gt;$T$1,1,0)</f>
        <v>0</v>
      </c>
      <c r="AN56" s="124" t="b">
        <f>IF(ISERROR(T56),ERROR.TYPE(#REF!)=ERROR.TYPE(T56),FALSE)</f>
        <v>0</v>
      </c>
      <c r="AO56" s="124" t="b">
        <f>IF(ISERROR(U56),ERROR.TYPE(#REF!)=ERROR.TYPE(U56),FALSE)</f>
        <v>0</v>
      </c>
      <c r="AP56" s="124">
        <f>IF('Member Info'!F53&gt;'GP1 April 25'!$U$1,1,0)</f>
        <v>0</v>
      </c>
      <c r="AQ56" s="124">
        <f t="shared" si="18"/>
        <v>0</v>
      </c>
      <c r="AR56" s="124">
        <f t="shared" si="19"/>
        <v>0</v>
      </c>
      <c r="AS56" s="124">
        <f t="shared" si="20"/>
        <v>1</v>
      </c>
    </row>
    <row r="57" spans="1:50" x14ac:dyDescent="0.25">
      <c r="A57" s="4">
        <v>26</v>
      </c>
      <c r="B57" s="164">
        <f>'Member Info'!D54</f>
        <v>0</v>
      </c>
      <c r="C57" s="164">
        <f>'Member Info'!E54</f>
        <v>0</v>
      </c>
      <c r="D57" s="164" t="str">
        <f>'Member Info'!G54</f>
        <v/>
      </c>
      <c r="E57" s="165">
        <f>'Member Info'!B54</f>
        <v>0</v>
      </c>
      <c r="F57" s="242"/>
      <c r="G57" s="166" t="str">
        <f>IF(E57=0,"",('Member Info'!K54+'Member Info'!L54))</f>
        <v/>
      </c>
      <c r="H57" s="419"/>
      <c r="I57" s="419"/>
      <c r="J57" s="26"/>
      <c r="K57" s="26"/>
      <c r="L57" s="384" t="str">
        <f>IF(E57=0,"",IF('Member Info'!F54&gt;$U$1,CONCATENATE("Joined with practice on ", TEXT('Member Info'!F54, "DD/MM/YYYY")),IF('Member Info'!N54&lt;&gt;"",IF('Member Info'!N54&lt;$T$1,CONCATENATE("Left Scheme on ", TEXT('Member Info'!N54, "DD/MM/YYYY")),IF(OR(G57="",G57=0),"Error Detected, No rate entered",IF(E57=0,"",IF(F57="","Error Detected, No Pensionable pay",IF(AS57=1,"No Part Time Status Entered",IF(AR57=1,"No Part Time Hours Entered",IF(ISERROR(AD57)," Unknown Values entered.",IF(V57+W57&lt;1,"Acceptable",IF(T57+U57=200, "No Contributions Entered", IF(M57="","Error Detected, Choose reason&gt;",IF(Z57="1",IF(V57=1,"Please Enter Deemed Pensionable Pay","Add Any Relevant Details Above"),"Please Give Details Above"))))))))))),IF(OR(G57="",G57=0),"Error Detected, No rate entered",IF(E57=0,"",IF(F57="","Error Detected, No Pensionable pay",IF(AS57=1,"No Part Time Status Entered",IF(AR57=1,"No Part Time Hours Entered",IF(ISERROR(AD57)," Unknown Values entered.",IF(V57+W57&lt;1,"Acceptable",IF(T57+U57=200, "No Contributions Entered", IF(M57="","Error Detected, Choose reason&gt;",IF(Z57="1",IF(V57=1,"Please Enter Deemed Pensionable Pay","Add relevant Details Above"),"Please give details Above")))))))))))))</f>
        <v/>
      </c>
      <c r="M57" s="260"/>
      <c r="N57" s="91"/>
      <c r="O57" s="91" t="str">
        <f t="shared" si="1"/>
        <v/>
      </c>
      <c r="P57" s="94">
        <f t="shared" si="2"/>
        <v>0</v>
      </c>
      <c r="Q57" s="94">
        <f t="shared" si="2"/>
        <v>0</v>
      </c>
      <c r="R57" s="218">
        <f>(ROUND((F57/100*'Member Info'!$W$2), 2))</f>
        <v>0</v>
      </c>
      <c r="S57" s="218" t="e">
        <f t="shared" si="3"/>
        <v>#VALUE!</v>
      </c>
      <c r="T57" s="218" t="str">
        <f t="shared" si="4"/>
        <v/>
      </c>
      <c r="U57" s="227" t="str">
        <f t="shared" si="5"/>
        <v/>
      </c>
      <c r="V57" s="228" t="str">
        <f t="shared" si="6"/>
        <v/>
      </c>
      <c r="W57" s="228" t="str">
        <f t="shared" si="7"/>
        <v/>
      </c>
      <c r="X57" s="222">
        <f t="shared" si="8"/>
        <v>0</v>
      </c>
      <c r="Y57" s="110">
        <f t="shared" si="9"/>
        <v>0</v>
      </c>
      <c r="Z57" s="235" t="str">
        <f t="shared" si="10"/>
        <v/>
      </c>
      <c r="AA57" s="240" t="b">
        <f t="shared" si="11"/>
        <v>0</v>
      </c>
      <c r="AB57" s="235">
        <f t="shared" si="12"/>
        <v>0</v>
      </c>
      <c r="AC57" s="235">
        <f>IF('Member Info'!N54="",1,"")</f>
        <v>1</v>
      </c>
      <c r="AD57" s="243" t="e">
        <f t="shared" si="13"/>
        <v>#VALUE!</v>
      </c>
      <c r="AE57" s="130" t="str">
        <f t="shared" si="0"/>
        <v/>
      </c>
      <c r="AF57" s="124">
        <f t="shared" si="14"/>
        <v>1</v>
      </c>
      <c r="AG57" s="124" t="str">
        <f>IF('Member Info'!N54&lt;&gt;"",IF(AND('Member Info'!N54&lt;=$U$1,'Member Info'!N54&gt;=$T$1),1,0),"")</f>
        <v/>
      </c>
      <c r="AI57" s="124" t="b">
        <f t="shared" si="15"/>
        <v>0</v>
      </c>
      <c r="AJ57" s="124">
        <f t="shared" si="16"/>
        <v>0</v>
      </c>
      <c r="AL57" s="124">
        <f t="shared" si="17"/>
        <v>0</v>
      </c>
      <c r="AM57" s="124">
        <f>IF('Member Info'!F54&gt;$T$1,1,0)</f>
        <v>0</v>
      </c>
      <c r="AN57" s="124" t="b">
        <f>IF(ISERROR(T57),ERROR.TYPE(#REF!)=ERROR.TYPE(T57),FALSE)</f>
        <v>0</v>
      </c>
      <c r="AO57" s="124" t="b">
        <f>IF(ISERROR(U57),ERROR.TYPE(#REF!)=ERROR.TYPE(U57),FALSE)</f>
        <v>0</v>
      </c>
      <c r="AP57" s="124">
        <f>IF('Member Info'!F54&gt;'GP1 April 25'!$U$1,1,0)</f>
        <v>0</v>
      </c>
      <c r="AQ57" s="124">
        <f t="shared" si="18"/>
        <v>0</v>
      </c>
      <c r="AR57" s="124">
        <f t="shared" si="19"/>
        <v>0</v>
      </c>
      <c r="AS57" s="124">
        <f t="shared" si="20"/>
        <v>1</v>
      </c>
    </row>
    <row r="58" spans="1:50" x14ac:dyDescent="0.25">
      <c r="A58" s="4">
        <v>27</v>
      </c>
      <c r="B58" s="164">
        <f>'Member Info'!D55</f>
        <v>0</v>
      </c>
      <c r="C58" s="164">
        <f>'Member Info'!E55</f>
        <v>0</v>
      </c>
      <c r="D58" s="164" t="str">
        <f>'Member Info'!G55</f>
        <v/>
      </c>
      <c r="E58" s="165">
        <f>'Member Info'!B55</f>
        <v>0</v>
      </c>
      <c r="F58" s="242"/>
      <c r="G58" s="166" t="str">
        <f>IF(E58=0,"",('Member Info'!K55+'Member Info'!L55))</f>
        <v/>
      </c>
      <c r="H58" s="419"/>
      <c r="I58" s="419"/>
      <c r="J58" s="26"/>
      <c r="K58" s="26"/>
      <c r="L58" s="384" t="str">
        <f>IF(E58=0,"",IF('Member Info'!F55&gt;$U$1,CONCATENATE("Joined with practice on ", TEXT('Member Info'!F55, "DD/MM/YYYY")),IF('Member Info'!N55&lt;&gt;"",IF('Member Info'!N55&lt;$T$1,CONCATENATE("Left Scheme on ", TEXT('Member Info'!N55, "DD/MM/YYYY")),IF(OR(G58="",G58=0),"Error Detected, No rate entered",IF(E58=0,"",IF(F58="","Error Detected, No Pensionable pay",IF(AS58=1,"No Part Time Status Entered",IF(AR58=1,"No Part Time Hours Entered",IF(ISERROR(AD58)," Unknown Values entered.",IF(V58+W58&lt;1,"Acceptable",IF(T58+U58=200, "No Contributions Entered", IF(M58="","Error Detected, Choose reason&gt;",IF(Z58="1",IF(V58=1,"Please Enter Deemed Pensionable Pay","Add Any Relevant Details Above"),"Please Give Details Above"))))))))))),IF(OR(G58="",G58=0),"Error Detected, No rate entered",IF(E58=0,"",IF(F58="","Error Detected, No Pensionable pay",IF(AS58=1,"No Part Time Status Entered",IF(AR58=1,"No Part Time Hours Entered",IF(ISERROR(AD58)," Unknown Values entered.",IF(V58+W58&lt;1,"Acceptable",IF(T58+U58=200, "No Contributions Entered", IF(M58="","Error Detected, Choose reason&gt;",IF(Z58="1",IF(V58=1,"Please Enter Deemed Pensionable Pay","Add relevant Details Above"),"Please give details Above")))))))))))))</f>
        <v/>
      </c>
      <c r="M58" s="260"/>
      <c r="N58" s="91"/>
      <c r="O58" s="91" t="str">
        <f t="shared" si="1"/>
        <v/>
      </c>
      <c r="P58" s="94">
        <f t="shared" si="2"/>
        <v>0</v>
      </c>
      <c r="Q58" s="94">
        <f t="shared" si="2"/>
        <v>0</v>
      </c>
      <c r="R58" s="218">
        <f>(ROUND((F58/100*'Member Info'!$W$2), 2))</f>
        <v>0</v>
      </c>
      <c r="S58" s="218" t="e">
        <f t="shared" si="3"/>
        <v>#VALUE!</v>
      </c>
      <c r="T58" s="218" t="str">
        <f t="shared" si="4"/>
        <v/>
      </c>
      <c r="U58" s="227" t="str">
        <f t="shared" si="5"/>
        <v/>
      </c>
      <c r="V58" s="228" t="str">
        <f t="shared" si="6"/>
        <v/>
      </c>
      <c r="W58" s="228" t="str">
        <f t="shared" si="7"/>
        <v/>
      </c>
      <c r="X58" s="222">
        <f t="shared" si="8"/>
        <v>0</v>
      </c>
      <c r="Y58" s="110">
        <f t="shared" si="9"/>
        <v>0</v>
      </c>
      <c r="Z58" s="235" t="str">
        <f t="shared" si="10"/>
        <v/>
      </c>
      <c r="AA58" s="240" t="b">
        <f t="shared" si="11"/>
        <v>0</v>
      </c>
      <c r="AB58" s="235">
        <f t="shared" si="12"/>
        <v>0</v>
      </c>
      <c r="AC58" s="235">
        <f>IF('Member Info'!N55="",1,"")</f>
        <v>1</v>
      </c>
      <c r="AD58" s="243" t="e">
        <f t="shared" si="13"/>
        <v>#VALUE!</v>
      </c>
      <c r="AE58" s="130" t="str">
        <f t="shared" si="0"/>
        <v/>
      </c>
      <c r="AF58" s="124">
        <f t="shared" si="14"/>
        <v>1</v>
      </c>
      <c r="AG58" s="124" t="str">
        <f>IF('Member Info'!N55&lt;&gt;"",IF(AND('Member Info'!N55&lt;=$U$1,'Member Info'!N55&gt;=$T$1),1,0),"")</f>
        <v/>
      </c>
      <c r="AI58" s="124" t="b">
        <f t="shared" si="15"/>
        <v>0</v>
      </c>
      <c r="AJ58" s="124">
        <f t="shared" si="16"/>
        <v>0</v>
      </c>
      <c r="AL58" s="124">
        <f t="shared" si="17"/>
        <v>0</v>
      </c>
      <c r="AM58" s="124">
        <f>IF('Member Info'!F55&gt;$T$1,1,0)</f>
        <v>0</v>
      </c>
      <c r="AN58" s="124" t="b">
        <f>IF(ISERROR(T58),ERROR.TYPE(#REF!)=ERROR.TYPE(T58),FALSE)</f>
        <v>0</v>
      </c>
      <c r="AO58" s="124" t="b">
        <f>IF(ISERROR(U58),ERROR.TYPE(#REF!)=ERROR.TYPE(U58),FALSE)</f>
        <v>0</v>
      </c>
      <c r="AP58" s="124">
        <f>IF('Member Info'!F55&gt;'GP1 April 25'!$U$1,1,0)</f>
        <v>0</v>
      </c>
      <c r="AQ58" s="124">
        <f t="shared" si="18"/>
        <v>0</v>
      </c>
      <c r="AR58" s="124">
        <f t="shared" si="19"/>
        <v>0</v>
      </c>
      <c r="AS58" s="124">
        <f t="shared" si="20"/>
        <v>1</v>
      </c>
    </row>
    <row r="59" spans="1:50" x14ac:dyDescent="0.25">
      <c r="A59" s="4">
        <v>28</v>
      </c>
      <c r="B59" s="164">
        <f>'Member Info'!D56</f>
        <v>0</v>
      </c>
      <c r="C59" s="164">
        <f>'Member Info'!E56</f>
        <v>0</v>
      </c>
      <c r="D59" s="164" t="str">
        <f>'Member Info'!G56</f>
        <v/>
      </c>
      <c r="E59" s="165">
        <f>'Member Info'!B56</f>
        <v>0</v>
      </c>
      <c r="F59" s="242"/>
      <c r="G59" s="166" t="str">
        <f>IF(E59=0,"",('Member Info'!K56+'Member Info'!L56))</f>
        <v/>
      </c>
      <c r="H59" s="419"/>
      <c r="I59" s="419"/>
      <c r="J59" s="26"/>
      <c r="K59" s="26"/>
      <c r="L59" s="384" t="str">
        <f>IF(E59=0,"",IF('Member Info'!F56&gt;$U$1,CONCATENATE("Joined with practice on ", TEXT('Member Info'!F56, "DD/MM/YYYY")),IF('Member Info'!N56&lt;&gt;"",IF('Member Info'!N56&lt;$T$1,CONCATENATE("Left Scheme on ", TEXT('Member Info'!N56, "DD/MM/YYYY")),IF(OR(G59="",G59=0),"Error Detected, No rate entered",IF(E59=0,"",IF(F59="","Error Detected, No Pensionable pay",IF(AS59=1,"No Part Time Status Entered",IF(AR59=1,"No Part Time Hours Entered",IF(ISERROR(AD59)," Unknown Values entered.",IF(V59+W59&lt;1,"Acceptable",IF(T59+U59=200, "No Contributions Entered", IF(M59="","Error Detected, Choose reason&gt;",IF(Z59="1",IF(V59=1,"Please Enter Deemed Pensionable Pay","Add Any Relevant Details Above"),"Please Give Details Above"))))))))))),IF(OR(G59="",G59=0),"Error Detected, No rate entered",IF(E59=0,"",IF(F59="","Error Detected, No Pensionable pay",IF(AS59=1,"No Part Time Status Entered",IF(AR59=1,"No Part Time Hours Entered",IF(ISERROR(AD59)," Unknown Values entered.",IF(V59+W59&lt;1,"Acceptable",IF(T59+U59=200, "No Contributions Entered", IF(M59="","Error Detected, Choose reason&gt;",IF(Z59="1",IF(V59=1,"Please Enter Deemed Pensionable Pay","Add relevant Details Above"),"Please give details Above")))))))))))))</f>
        <v/>
      </c>
      <c r="M59" s="260"/>
      <c r="N59" s="91"/>
      <c r="O59" s="91" t="str">
        <f t="shared" si="1"/>
        <v/>
      </c>
      <c r="P59" s="94">
        <f t="shared" si="2"/>
        <v>0</v>
      </c>
      <c r="Q59" s="94">
        <f t="shared" si="2"/>
        <v>0</v>
      </c>
      <c r="R59" s="218">
        <f>(ROUND((F59/100*'Member Info'!$W$2), 2))</f>
        <v>0</v>
      </c>
      <c r="S59" s="218" t="e">
        <f t="shared" si="3"/>
        <v>#VALUE!</v>
      </c>
      <c r="T59" s="218" t="str">
        <f t="shared" si="4"/>
        <v/>
      </c>
      <c r="U59" s="227" t="str">
        <f t="shared" si="5"/>
        <v/>
      </c>
      <c r="V59" s="228" t="str">
        <f t="shared" si="6"/>
        <v/>
      </c>
      <c r="W59" s="228" t="str">
        <f t="shared" si="7"/>
        <v/>
      </c>
      <c r="X59" s="222">
        <f t="shared" si="8"/>
        <v>0</v>
      </c>
      <c r="Y59" s="110">
        <f t="shared" si="9"/>
        <v>0</v>
      </c>
      <c r="Z59" s="235" t="str">
        <f t="shared" si="10"/>
        <v/>
      </c>
      <c r="AA59" s="240" t="b">
        <f t="shared" si="11"/>
        <v>0</v>
      </c>
      <c r="AB59" s="235">
        <f t="shared" si="12"/>
        <v>0</v>
      </c>
      <c r="AC59" s="235">
        <f>IF('Member Info'!N56="",1,"")</f>
        <v>1</v>
      </c>
      <c r="AD59" s="243" t="e">
        <f t="shared" si="13"/>
        <v>#VALUE!</v>
      </c>
      <c r="AE59" s="130" t="str">
        <f t="shared" si="0"/>
        <v/>
      </c>
      <c r="AF59" s="124">
        <f t="shared" si="14"/>
        <v>1</v>
      </c>
      <c r="AG59" s="124" t="str">
        <f>IF('Member Info'!N56&lt;&gt;"",IF(AND('Member Info'!N56&lt;=$U$1,'Member Info'!N56&gt;=$T$1),1,0),"")</f>
        <v/>
      </c>
      <c r="AI59" s="124" t="b">
        <f t="shared" si="15"/>
        <v>0</v>
      </c>
      <c r="AJ59" s="124">
        <f t="shared" si="16"/>
        <v>0</v>
      </c>
      <c r="AL59" s="124">
        <f t="shared" si="17"/>
        <v>0</v>
      </c>
      <c r="AM59" s="124">
        <f>IF('Member Info'!F56&gt;$T$1,1,0)</f>
        <v>0</v>
      </c>
      <c r="AN59" s="124" t="b">
        <f>IF(ISERROR(T59),ERROR.TYPE(#REF!)=ERROR.TYPE(T59),FALSE)</f>
        <v>0</v>
      </c>
      <c r="AO59" s="124" t="b">
        <f>IF(ISERROR(U59),ERROR.TYPE(#REF!)=ERROR.TYPE(U59),FALSE)</f>
        <v>0</v>
      </c>
      <c r="AP59" s="124">
        <f>IF('Member Info'!F56&gt;'GP1 April 25'!$U$1,1,0)</f>
        <v>0</v>
      </c>
      <c r="AQ59" s="124">
        <f t="shared" si="18"/>
        <v>0</v>
      </c>
      <c r="AR59" s="124">
        <f t="shared" si="19"/>
        <v>0</v>
      </c>
      <c r="AS59" s="124">
        <f t="shared" si="20"/>
        <v>1</v>
      </c>
    </row>
    <row r="60" spans="1:50" x14ac:dyDescent="0.25">
      <c r="A60" s="4">
        <v>29</v>
      </c>
      <c r="B60" s="164">
        <f>'Member Info'!D57</f>
        <v>0</v>
      </c>
      <c r="C60" s="164">
        <f>'Member Info'!E57</f>
        <v>0</v>
      </c>
      <c r="D60" s="164" t="str">
        <f>'Member Info'!G57</f>
        <v/>
      </c>
      <c r="E60" s="165">
        <f>'Member Info'!B57</f>
        <v>0</v>
      </c>
      <c r="F60" s="242"/>
      <c r="G60" s="166" t="str">
        <f>IF(E60=0,"",('Member Info'!K57+'Member Info'!L57))</f>
        <v/>
      </c>
      <c r="H60" s="419"/>
      <c r="I60" s="419"/>
      <c r="J60" s="26"/>
      <c r="K60" s="26"/>
      <c r="L60" s="384" t="str">
        <f>IF(E60=0,"",IF('Member Info'!F57&gt;$U$1,CONCATENATE("Joined with practice on ", TEXT('Member Info'!F57, "DD/MM/YYYY")),IF('Member Info'!N57&lt;&gt;"",IF('Member Info'!N57&lt;$T$1,CONCATENATE("Left Scheme on ", TEXT('Member Info'!N57, "DD/MM/YYYY")),IF(OR(G60="",G60=0),"Error Detected, No rate entered",IF(E60=0,"",IF(F60="","Error Detected, No Pensionable pay",IF(AS60=1,"No Part Time Status Entered",IF(AR60=1,"No Part Time Hours Entered",IF(ISERROR(AD60)," Unknown Values entered.",IF(V60+W60&lt;1,"Acceptable",IF(T60+U60=200, "No Contributions Entered", IF(M60="","Error Detected, Choose reason&gt;",IF(Z60="1",IF(V60=1,"Please Enter Deemed Pensionable Pay","Add Any Relevant Details Above"),"Please Give Details Above"))))))))))),IF(OR(G60="",G60=0),"Error Detected, No rate entered",IF(E60=0,"",IF(F60="","Error Detected, No Pensionable pay",IF(AS60=1,"No Part Time Status Entered",IF(AR60=1,"No Part Time Hours Entered",IF(ISERROR(AD60)," Unknown Values entered.",IF(V60+W60&lt;1,"Acceptable",IF(T60+U60=200, "No Contributions Entered", IF(M60="","Error Detected, Choose reason&gt;",IF(Z60="1",IF(V60=1,"Please Enter Deemed Pensionable Pay","Add relevant Details Above"),"Please give details Above")))))))))))))</f>
        <v/>
      </c>
      <c r="M60" s="260"/>
      <c r="N60" s="91"/>
      <c r="O60" s="91" t="str">
        <f t="shared" si="1"/>
        <v/>
      </c>
      <c r="P60" s="94">
        <f t="shared" si="2"/>
        <v>0</v>
      </c>
      <c r="Q60" s="94">
        <f t="shared" si="2"/>
        <v>0</v>
      </c>
      <c r="R60" s="218">
        <f>(ROUND((F60/100*'Member Info'!$W$2), 2))</f>
        <v>0</v>
      </c>
      <c r="S60" s="218" t="e">
        <f t="shared" si="3"/>
        <v>#VALUE!</v>
      </c>
      <c r="T60" s="218" t="str">
        <f t="shared" si="4"/>
        <v/>
      </c>
      <c r="U60" s="227" t="str">
        <f t="shared" si="5"/>
        <v/>
      </c>
      <c r="V60" s="228" t="str">
        <f t="shared" si="6"/>
        <v/>
      </c>
      <c r="W60" s="228" t="str">
        <f t="shared" si="7"/>
        <v/>
      </c>
      <c r="X60" s="222">
        <f t="shared" si="8"/>
        <v>0</v>
      </c>
      <c r="Y60" s="110">
        <f t="shared" si="9"/>
        <v>0</v>
      </c>
      <c r="Z60" s="235" t="str">
        <f t="shared" si="10"/>
        <v/>
      </c>
      <c r="AA60" s="240" t="b">
        <f t="shared" si="11"/>
        <v>0</v>
      </c>
      <c r="AB60" s="235">
        <f t="shared" si="12"/>
        <v>0</v>
      </c>
      <c r="AC60" s="235">
        <f>IF('Member Info'!N57="",1,"")</f>
        <v>1</v>
      </c>
      <c r="AD60" s="243" t="e">
        <f t="shared" si="13"/>
        <v>#VALUE!</v>
      </c>
      <c r="AE60" s="130" t="str">
        <f t="shared" si="0"/>
        <v/>
      </c>
      <c r="AF60" s="124">
        <f t="shared" si="14"/>
        <v>1</v>
      </c>
      <c r="AG60" s="124" t="str">
        <f>IF('Member Info'!N57&lt;&gt;"",IF(AND('Member Info'!N57&lt;=$U$1,'Member Info'!N57&gt;=$T$1),1,0),"")</f>
        <v/>
      </c>
      <c r="AI60" s="124" t="b">
        <f t="shared" si="15"/>
        <v>0</v>
      </c>
      <c r="AJ60" s="124">
        <f t="shared" si="16"/>
        <v>0</v>
      </c>
      <c r="AL60" s="124">
        <f t="shared" si="17"/>
        <v>0</v>
      </c>
      <c r="AM60" s="124">
        <f>IF('Member Info'!F57&gt;$T$1,1,0)</f>
        <v>0</v>
      </c>
      <c r="AN60" s="124" t="b">
        <f>IF(ISERROR(T60),ERROR.TYPE(#REF!)=ERROR.TYPE(T60),FALSE)</f>
        <v>0</v>
      </c>
      <c r="AO60" s="124" t="b">
        <f>IF(ISERROR(U60),ERROR.TYPE(#REF!)=ERROR.TYPE(U60),FALSE)</f>
        <v>0</v>
      </c>
      <c r="AP60" s="124">
        <f>IF('Member Info'!F57&gt;'GP1 April 25'!$U$1,1,0)</f>
        <v>0</v>
      </c>
      <c r="AQ60" s="124">
        <f t="shared" si="18"/>
        <v>0</v>
      </c>
      <c r="AR60" s="124">
        <f t="shared" si="19"/>
        <v>0</v>
      </c>
      <c r="AS60" s="124">
        <f t="shared" si="20"/>
        <v>1</v>
      </c>
    </row>
    <row r="61" spans="1:50" x14ac:dyDescent="0.25">
      <c r="A61" s="4">
        <v>30</v>
      </c>
      <c r="B61" s="164">
        <f>'Member Info'!D58</f>
        <v>0</v>
      </c>
      <c r="C61" s="164">
        <f>'Member Info'!E58</f>
        <v>0</v>
      </c>
      <c r="D61" s="164" t="str">
        <f>'Member Info'!G58</f>
        <v/>
      </c>
      <c r="E61" s="165">
        <f>'Member Info'!B58</f>
        <v>0</v>
      </c>
      <c r="F61" s="242"/>
      <c r="G61" s="166" t="str">
        <f>IF(E61=0,"",('Member Info'!K58+'Member Info'!L58))</f>
        <v/>
      </c>
      <c r="H61" s="419"/>
      <c r="I61" s="419"/>
      <c r="J61" s="26"/>
      <c r="K61" s="26"/>
      <c r="L61" s="384" t="str">
        <f>IF(E61=0,"",IF('Member Info'!F58&gt;$U$1,CONCATENATE("Joined with practice on ", TEXT('Member Info'!F58, "DD/MM/YYYY")),IF('Member Info'!N58&lt;&gt;"",IF('Member Info'!N58&lt;$T$1,CONCATENATE("Left Scheme on ", TEXT('Member Info'!N58, "DD/MM/YYYY")),IF(OR(G61="",G61=0),"Error Detected, No rate entered",IF(E61=0,"",IF(F61="","Error Detected, No Pensionable pay",IF(AS61=1,"No Part Time Status Entered",IF(AR61=1,"No Part Time Hours Entered",IF(ISERROR(AD61)," Unknown Values entered.",IF(V61+W61&lt;1,"Acceptable",IF(T61+U61=200, "No Contributions Entered", IF(M61="","Error Detected, Choose reason&gt;",IF(Z61="1",IF(V61=1,"Please Enter Deemed Pensionable Pay","Add Any Relevant Details Above"),"Please Give Details Above"))))))))))),IF(OR(G61="",G61=0),"Error Detected, No rate entered",IF(E61=0,"",IF(F61="","Error Detected, No Pensionable pay",IF(AS61=1,"No Part Time Status Entered",IF(AR61=1,"No Part Time Hours Entered",IF(ISERROR(AD61)," Unknown Values entered.",IF(V61+W61&lt;1,"Acceptable",IF(T61+U61=200, "No Contributions Entered", IF(M61="","Error Detected, Choose reason&gt;",IF(Z61="1",IF(V61=1,"Please Enter Deemed Pensionable Pay","Add relevant Details Above"),"Please give details Above")))))))))))))</f>
        <v/>
      </c>
      <c r="M61" s="260"/>
      <c r="N61" s="91"/>
      <c r="O61" s="91" t="str">
        <f t="shared" si="1"/>
        <v/>
      </c>
      <c r="P61" s="94">
        <f t="shared" si="2"/>
        <v>0</v>
      </c>
      <c r="Q61" s="94">
        <f t="shared" si="2"/>
        <v>0</v>
      </c>
      <c r="R61" s="218">
        <f>(ROUND((F61/100*'Member Info'!$W$2), 2))</f>
        <v>0</v>
      </c>
      <c r="S61" s="218" t="e">
        <f t="shared" si="3"/>
        <v>#VALUE!</v>
      </c>
      <c r="T61" s="218" t="str">
        <f t="shared" si="4"/>
        <v/>
      </c>
      <c r="U61" s="227" t="str">
        <f t="shared" si="5"/>
        <v/>
      </c>
      <c r="V61" s="228" t="str">
        <f t="shared" si="6"/>
        <v/>
      </c>
      <c r="W61" s="228" t="str">
        <f t="shared" si="7"/>
        <v/>
      </c>
      <c r="X61" s="222">
        <f t="shared" si="8"/>
        <v>0</v>
      </c>
      <c r="Y61" s="110">
        <f t="shared" si="9"/>
        <v>0</v>
      </c>
      <c r="Z61" s="235" t="str">
        <f t="shared" si="10"/>
        <v/>
      </c>
      <c r="AA61" s="240" t="b">
        <f t="shared" si="11"/>
        <v>0</v>
      </c>
      <c r="AB61" s="235">
        <f t="shared" si="12"/>
        <v>0</v>
      </c>
      <c r="AC61" s="235">
        <f>IF('Member Info'!N58="",1,"")</f>
        <v>1</v>
      </c>
      <c r="AD61" s="243" t="e">
        <f t="shared" si="13"/>
        <v>#VALUE!</v>
      </c>
      <c r="AE61" s="130" t="str">
        <f t="shared" si="0"/>
        <v/>
      </c>
      <c r="AF61" s="124">
        <f t="shared" si="14"/>
        <v>1</v>
      </c>
      <c r="AG61" s="124" t="str">
        <f>IF('Member Info'!N58&lt;&gt;"",IF(AND('Member Info'!N58&lt;=$U$1,'Member Info'!N58&gt;=$T$1),1,0),"")</f>
        <v/>
      </c>
      <c r="AI61" s="124" t="b">
        <f t="shared" si="15"/>
        <v>0</v>
      </c>
      <c r="AJ61" s="124">
        <f t="shared" si="16"/>
        <v>0</v>
      </c>
      <c r="AL61" s="124">
        <f t="shared" si="17"/>
        <v>0</v>
      </c>
      <c r="AM61" s="124">
        <f>IF('Member Info'!F58&gt;$T$1,1,0)</f>
        <v>0</v>
      </c>
      <c r="AN61" s="124" t="b">
        <f>IF(ISERROR(T61),ERROR.TYPE(#REF!)=ERROR.TYPE(T61),FALSE)</f>
        <v>0</v>
      </c>
      <c r="AO61" s="124" t="b">
        <f>IF(ISERROR(U61),ERROR.TYPE(#REF!)=ERROR.TYPE(U61),FALSE)</f>
        <v>0</v>
      </c>
      <c r="AP61" s="124">
        <f>IF('Member Info'!F58&gt;'GP1 April 25'!$U$1,1,0)</f>
        <v>0</v>
      </c>
      <c r="AQ61" s="124">
        <f t="shared" si="18"/>
        <v>0</v>
      </c>
      <c r="AR61" s="124">
        <f t="shared" si="19"/>
        <v>0</v>
      </c>
      <c r="AS61" s="124">
        <f t="shared" si="20"/>
        <v>1</v>
      </c>
    </row>
    <row r="62" spans="1:50" x14ac:dyDescent="0.25">
      <c r="A62" s="4">
        <v>31</v>
      </c>
      <c r="B62" s="164">
        <f>'Member Info'!D59</f>
        <v>0</v>
      </c>
      <c r="C62" s="164">
        <f>'Member Info'!E59</f>
        <v>0</v>
      </c>
      <c r="D62" s="164" t="str">
        <f>'Member Info'!G59</f>
        <v/>
      </c>
      <c r="E62" s="165">
        <f>'Member Info'!B59</f>
        <v>0</v>
      </c>
      <c r="F62" s="242"/>
      <c r="G62" s="166" t="str">
        <f>IF(E62=0,"",('Member Info'!K59+'Member Info'!L59))</f>
        <v/>
      </c>
      <c r="H62" s="419"/>
      <c r="I62" s="419"/>
      <c r="J62" s="26"/>
      <c r="K62" s="26"/>
      <c r="L62" s="384" t="str">
        <f>IF(E62=0,"",IF('Member Info'!F59&gt;$U$1,CONCATENATE("Joined with practice on ", TEXT('Member Info'!F59, "DD/MM/YYYY")),IF('Member Info'!N59&lt;&gt;"",IF('Member Info'!N59&lt;$T$1,CONCATENATE("Left Scheme on ", TEXT('Member Info'!N59, "DD/MM/YYYY")),IF(OR(G62="",G62=0),"Error Detected, No rate entered",IF(E62=0,"",IF(F62="","Error Detected, No Pensionable pay",IF(AS62=1,"No Part Time Status Entered",IF(AR62=1,"No Part Time Hours Entered",IF(ISERROR(AD62)," Unknown Values entered.",IF(V62+W62&lt;1,"Acceptable",IF(T62+U62=200, "No Contributions Entered", IF(M62="","Error Detected, Choose reason&gt;",IF(Z62="1",IF(V62=1,"Please Enter Deemed Pensionable Pay","Add Any Relevant Details Above"),"Please Give Details Above"))))))))))),IF(OR(G62="",G62=0),"Error Detected, No rate entered",IF(E62=0,"",IF(F62="","Error Detected, No Pensionable pay",IF(AS62=1,"No Part Time Status Entered",IF(AR62=1,"No Part Time Hours Entered",IF(ISERROR(AD62)," Unknown Values entered.",IF(V62+W62&lt;1,"Acceptable",IF(T62+U62=200, "No Contributions Entered", IF(M62="","Error Detected, Choose reason&gt;",IF(Z62="1",IF(V62=1,"Please Enter Deemed Pensionable Pay","Add relevant Details Above"),"Please give details Above")))))))))))))</f>
        <v/>
      </c>
      <c r="M62" s="260"/>
      <c r="N62" s="91"/>
      <c r="O62" s="91" t="str">
        <f t="shared" si="1"/>
        <v/>
      </c>
      <c r="P62" s="94">
        <f t="shared" si="2"/>
        <v>0</v>
      </c>
      <c r="Q62" s="94">
        <f t="shared" si="2"/>
        <v>0</v>
      </c>
      <c r="R62" s="218">
        <f>(ROUND((F62/100*'Member Info'!$W$2), 2))</f>
        <v>0</v>
      </c>
      <c r="S62" s="218" t="e">
        <f t="shared" si="3"/>
        <v>#VALUE!</v>
      </c>
      <c r="T62" s="218" t="str">
        <f t="shared" si="4"/>
        <v/>
      </c>
      <c r="U62" s="227" t="str">
        <f t="shared" si="5"/>
        <v/>
      </c>
      <c r="V62" s="228" t="str">
        <f t="shared" si="6"/>
        <v/>
      </c>
      <c r="W62" s="228" t="str">
        <f t="shared" si="7"/>
        <v/>
      </c>
      <c r="X62" s="222">
        <f t="shared" si="8"/>
        <v>0</v>
      </c>
      <c r="Y62" s="110">
        <f t="shared" si="9"/>
        <v>0</v>
      </c>
      <c r="Z62" s="235" t="str">
        <f t="shared" si="10"/>
        <v/>
      </c>
      <c r="AA62" s="240" t="b">
        <f t="shared" si="11"/>
        <v>0</v>
      </c>
      <c r="AB62" s="235">
        <f t="shared" si="12"/>
        <v>0</v>
      </c>
      <c r="AC62" s="235">
        <f>IF('Member Info'!N59="",1,"")</f>
        <v>1</v>
      </c>
      <c r="AD62" s="243" t="e">
        <f t="shared" si="13"/>
        <v>#VALUE!</v>
      </c>
      <c r="AE62" s="130" t="str">
        <f t="shared" si="0"/>
        <v/>
      </c>
      <c r="AF62" s="124">
        <f t="shared" si="14"/>
        <v>1</v>
      </c>
      <c r="AG62" s="124" t="str">
        <f>IF('Member Info'!N59&lt;&gt;"",IF(AND('Member Info'!N59&lt;=$U$1,'Member Info'!N59&gt;=$T$1),1,0),"")</f>
        <v/>
      </c>
      <c r="AI62" s="124" t="b">
        <f t="shared" si="15"/>
        <v>0</v>
      </c>
      <c r="AJ62" s="124">
        <f t="shared" si="16"/>
        <v>0</v>
      </c>
      <c r="AL62" s="124">
        <f t="shared" si="17"/>
        <v>0</v>
      </c>
      <c r="AM62" s="124">
        <f>IF('Member Info'!F59&gt;$T$1,1,0)</f>
        <v>0</v>
      </c>
      <c r="AN62" s="124" t="b">
        <f>IF(ISERROR(T62),ERROR.TYPE(#REF!)=ERROR.TYPE(T62),FALSE)</f>
        <v>0</v>
      </c>
      <c r="AO62" s="124" t="b">
        <f>IF(ISERROR(U62),ERROR.TYPE(#REF!)=ERROR.TYPE(U62),FALSE)</f>
        <v>0</v>
      </c>
      <c r="AP62" s="124">
        <f>IF('Member Info'!F59&gt;'GP1 April 25'!$U$1,1,0)</f>
        <v>0</v>
      </c>
      <c r="AQ62" s="124">
        <f t="shared" si="18"/>
        <v>0</v>
      </c>
      <c r="AR62" s="124">
        <f t="shared" si="19"/>
        <v>0</v>
      </c>
      <c r="AS62" s="124">
        <f t="shared" si="20"/>
        <v>1</v>
      </c>
    </row>
    <row r="63" spans="1:50" x14ac:dyDescent="0.25">
      <c r="A63" s="4">
        <v>32</v>
      </c>
      <c r="B63" s="164">
        <f>'Member Info'!D60</f>
        <v>0</v>
      </c>
      <c r="C63" s="164">
        <f>'Member Info'!E60</f>
        <v>0</v>
      </c>
      <c r="D63" s="164" t="str">
        <f>'Member Info'!G60</f>
        <v/>
      </c>
      <c r="E63" s="165">
        <f>'Member Info'!B60</f>
        <v>0</v>
      </c>
      <c r="F63" s="242"/>
      <c r="G63" s="166" t="str">
        <f>IF(E63=0,"",('Member Info'!K60+'Member Info'!L60))</f>
        <v/>
      </c>
      <c r="H63" s="419"/>
      <c r="I63" s="419"/>
      <c r="J63" s="26"/>
      <c r="K63" s="26"/>
      <c r="L63" s="384" t="str">
        <f>IF(E63=0,"",IF('Member Info'!F60&gt;$U$1,CONCATENATE("Joined with practice on ", TEXT('Member Info'!F60, "DD/MM/YYYY")),IF('Member Info'!N60&lt;&gt;"",IF('Member Info'!N60&lt;$T$1,CONCATENATE("Left Scheme on ", TEXT('Member Info'!N60, "DD/MM/YYYY")),IF(OR(G63="",G63=0),"Error Detected, No rate entered",IF(E63=0,"",IF(F63="","Error Detected, No Pensionable pay",IF(AS63=1,"No Part Time Status Entered",IF(AR63=1,"No Part Time Hours Entered",IF(ISERROR(AD63)," Unknown Values entered.",IF(V63+W63&lt;1,"Acceptable",IF(T63+U63=200, "No Contributions Entered", IF(M63="","Error Detected, Choose reason&gt;",IF(Z63="1",IF(V63=1,"Please Enter Deemed Pensionable Pay","Add Any Relevant Details Above"),"Please Give Details Above"))))))))))),IF(OR(G63="",G63=0),"Error Detected, No rate entered",IF(E63=0,"",IF(F63="","Error Detected, No Pensionable pay",IF(AS63=1,"No Part Time Status Entered",IF(AR63=1,"No Part Time Hours Entered",IF(ISERROR(AD63)," Unknown Values entered.",IF(V63+W63&lt;1,"Acceptable",IF(T63+U63=200, "No Contributions Entered", IF(M63="","Error Detected, Choose reason&gt;",IF(Z63="1",IF(V63=1,"Please Enter Deemed Pensionable Pay","Add relevant Details Above"),"Please give details Above")))))))))))))</f>
        <v/>
      </c>
      <c r="M63" s="260"/>
      <c r="N63" s="91"/>
      <c r="O63" s="91" t="str">
        <f t="shared" si="1"/>
        <v/>
      </c>
      <c r="P63" s="94">
        <f t="shared" si="2"/>
        <v>0</v>
      </c>
      <c r="Q63" s="94">
        <f t="shared" si="2"/>
        <v>0</v>
      </c>
      <c r="R63" s="218">
        <f>(ROUND((F63/100*'Member Info'!$W$2), 2))</f>
        <v>0</v>
      </c>
      <c r="S63" s="218" t="e">
        <f t="shared" si="3"/>
        <v>#VALUE!</v>
      </c>
      <c r="T63" s="218" t="str">
        <f t="shared" si="4"/>
        <v/>
      </c>
      <c r="U63" s="227" t="str">
        <f t="shared" si="5"/>
        <v/>
      </c>
      <c r="V63" s="228" t="str">
        <f t="shared" si="6"/>
        <v/>
      </c>
      <c r="W63" s="228" t="str">
        <f t="shared" si="7"/>
        <v/>
      </c>
      <c r="X63" s="222">
        <f t="shared" si="8"/>
        <v>0</v>
      </c>
      <c r="Y63" s="110">
        <f t="shared" si="9"/>
        <v>0</v>
      </c>
      <c r="Z63" s="235" t="str">
        <f t="shared" si="10"/>
        <v/>
      </c>
      <c r="AA63" s="240" t="b">
        <f t="shared" si="11"/>
        <v>0</v>
      </c>
      <c r="AB63" s="235">
        <f t="shared" si="12"/>
        <v>0</v>
      </c>
      <c r="AC63" s="235">
        <f>IF('Member Info'!N60="",1,"")</f>
        <v>1</v>
      </c>
      <c r="AD63" s="243" t="e">
        <f t="shared" si="13"/>
        <v>#VALUE!</v>
      </c>
      <c r="AE63" s="130" t="str">
        <f t="shared" si="0"/>
        <v/>
      </c>
      <c r="AF63" s="124">
        <f t="shared" si="14"/>
        <v>1</v>
      </c>
      <c r="AG63" s="124" t="str">
        <f>IF('Member Info'!N60&lt;&gt;"",IF(AND('Member Info'!N60&lt;=$U$1,'Member Info'!N60&gt;=$T$1),1,0),"")</f>
        <v/>
      </c>
      <c r="AI63" s="124" t="b">
        <f t="shared" si="15"/>
        <v>0</v>
      </c>
      <c r="AJ63" s="124">
        <f t="shared" si="16"/>
        <v>0</v>
      </c>
      <c r="AL63" s="124">
        <f t="shared" si="17"/>
        <v>0</v>
      </c>
      <c r="AM63" s="124">
        <f>IF('Member Info'!F60&gt;$T$1,1,0)</f>
        <v>0</v>
      </c>
      <c r="AN63" s="124" t="b">
        <f>IF(ISERROR(T63),ERROR.TYPE(#REF!)=ERROR.TYPE(T63),FALSE)</f>
        <v>0</v>
      </c>
      <c r="AO63" s="124" t="b">
        <f>IF(ISERROR(U63),ERROR.TYPE(#REF!)=ERROR.TYPE(U63),FALSE)</f>
        <v>0</v>
      </c>
      <c r="AP63" s="124">
        <f>IF('Member Info'!F60&gt;'GP1 April 25'!$U$1,1,0)</f>
        <v>0</v>
      </c>
      <c r="AQ63" s="124">
        <f t="shared" si="18"/>
        <v>0</v>
      </c>
      <c r="AR63" s="124">
        <f t="shared" si="19"/>
        <v>0</v>
      </c>
      <c r="AS63" s="124">
        <f t="shared" si="20"/>
        <v>1</v>
      </c>
    </row>
    <row r="64" spans="1:50" x14ac:dyDescent="0.25">
      <c r="A64" s="4">
        <v>33</v>
      </c>
      <c r="B64" s="164">
        <f>'Member Info'!D61</f>
        <v>0</v>
      </c>
      <c r="C64" s="164">
        <f>'Member Info'!E61</f>
        <v>0</v>
      </c>
      <c r="D64" s="164" t="str">
        <f>'Member Info'!G61</f>
        <v/>
      </c>
      <c r="E64" s="165">
        <f>'Member Info'!B61</f>
        <v>0</v>
      </c>
      <c r="F64" s="242"/>
      <c r="G64" s="166" t="str">
        <f>IF(E64=0,"",('Member Info'!K61+'Member Info'!L61))</f>
        <v/>
      </c>
      <c r="H64" s="419"/>
      <c r="I64" s="419"/>
      <c r="J64" s="26"/>
      <c r="K64" s="26"/>
      <c r="L64" s="384" t="str">
        <f>IF(E64=0,"",IF('Member Info'!F61&gt;$U$1,CONCATENATE("Joined with practice on ", TEXT('Member Info'!F61, "DD/MM/YYYY")),IF('Member Info'!N61&lt;&gt;"",IF('Member Info'!N61&lt;$T$1,CONCATENATE("Left Scheme on ", TEXT('Member Info'!N61, "DD/MM/YYYY")),IF(OR(G64="",G64=0),"Error Detected, No rate entered",IF(E64=0,"",IF(F64="","Error Detected, No Pensionable pay",IF(AS64=1,"No Part Time Status Entered",IF(AR64=1,"No Part Time Hours Entered",IF(ISERROR(AD64)," Unknown Values entered.",IF(V64+W64&lt;1,"Acceptable",IF(T64+U64=200, "No Contributions Entered", IF(M64="","Error Detected, Choose reason&gt;",IF(Z64="1",IF(V64=1,"Please Enter Deemed Pensionable Pay","Add Any Relevant Details Above"),"Please Give Details Above"))))))))))),IF(OR(G64="",G64=0),"Error Detected, No rate entered",IF(E64=0,"",IF(F64="","Error Detected, No Pensionable pay",IF(AS64=1,"No Part Time Status Entered",IF(AR64=1,"No Part Time Hours Entered",IF(ISERROR(AD64)," Unknown Values entered.",IF(V64+W64&lt;1,"Acceptable",IF(T64+U64=200, "No Contributions Entered", IF(M64="","Error Detected, Choose reason&gt;",IF(Z64="1",IF(V64=1,"Please Enter Deemed Pensionable Pay","Add relevant Details Above"),"Please give details Above")))))))))))))</f>
        <v/>
      </c>
      <c r="M64" s="260"/>
      <c r="N64" s="91"/>
      <c r="O64" s="91" t="str">
        <f t="shared" si="1"/>
        <v/>
      </c>
      <c r="P64" s="94">
        <f t="shared" si="2"/>
        <v>0</v>
      </c>
      <c r="Q64" s="94">
        <f t="shared" si="2"/>
        <v>0</v>
      </c>
      <c r="R64" s="218">
        <f>(ROUND((F64/100*'Member Info'!$W$2), 2))</f>
        <v>0</v>
      </c>
      <c r="S64" s="218" t="e">
        <f t="shared" si="3"/>
        <v>#VALUE!</v>
      </c>
      <c r="T64" s="218" t="str">
        <f t="shared" si="4"/>
        <v/>
      </c>
      <c r="U64" s="227" t="str">
        <f t="shared" si="5"/>
        <v/>
      </c>
      <c r="V64" s="228" t="str">
        <f t="shared" si="6"/>
        <v/>
      </c>
      <c r="W64" s="228" t="str">
        <f t="shared" si="7"/>
        <v/>
      </c>
      <c r="X64" s="222">
        <f t="shared" si="8"/>
        <v>0</v>
      </c>
      <c r="Y64" s="110">
        <f t="shared" si="9"/>
        <v>0</v>
      </c>
      <c r="Z64" s="235" t="str">
        <f t="shared" si="10"/>
        <v/>
      </c>
      <c r="AA64" s="240" t="b">
        <f t="shared" si="11"/>
        <v>0</v>
      </c>
      <c r="AB64" s="235">
        <f t="shared" si="12"/>
        <v>0</v>
      </c>
      <c r="AC64" s="235">
        <f>IF('Member Info'!N61="",1,"")</f>
        <v>1</v>
      </c>
      <c r="AD64" s="243" t="e">
        <f t="shared" si="13"/>
        <v>#VALUE!</v>
      </c>
      <c r="AE64" s="130" t="str">
        <f t="shared" si="0"/>
        <v/>
      </c>
      <c r="AF64" s="124">
        <f t="shared" si="14"/>
        <v>1</v>
      </c>
      <c r="AG64" s="124" t="str">
        <f>IF('Member Info'!N61&lt;&gt;"",IF(AND('Member Info'!N61&lt;=$U$1,'Member Info'!N61&gt;=$T$1),1,0),"")</f>
        <v/>
      </c>
      <c r="AI64" s="124" t="b">
        <f t="shared" si="15"/>
        <v>0</v>
      </c>
      <c r="AJ64" s="124">
        <f t="shared" si="16"/>
        <v>0</v>
      </c>
      <c r="AL64" s="124">
        <f t="shared" si="17"/>
        <v>0</v>
      </c>
      <c r="AM64" s="124">
        <f>IF('Member Info'!F61&gt;$T$1,1,0)</f>
        <v>0</v>
      </c>
      <c r="AN64" s="124" t="b">
        <f>IF(ISERROR(T64),ERROR.TYPE(#REF!)=ERROR.TYPE(T64),FALSE)</f>
        <v>0</v>
      </c>
      <c r="AO64" s="124" t="b">
        <f>IF(ISERROR(U64),ERROR.TYPE(#REF!)=ERROR.TYPE(U64),FALSE)</f>
        <v>0</v>
      </c>
      <c r="AP64" s="124">
        <f>IF('Member Info'!F61&gt;'GP1 April 25'!$U$1,1,0)</f>
        <v>0</v>
      </c>
      <c r="AQ64" s="124">
        <f t="shared" si="18"/>
        <v>0</v>
      </c>
      <c r="AR64" s="124">
        <f t="shared" si="19"/>
        <v>0</v>
      </c>
      <c r="AS64" s="124">
        <f t="shared" si="20"/>
        <v>1</v>
      </c>
    </row>
    <row r="65" spans="1:45" x14ac:dyDescent="0.25">
      <c r="A65" s="4">
        <v>34</v>
      </c>
      <c r="B65" s="164">
        <f>'Member Info'!D62</f>
        <v>0</v>
      </c>
      <c r="C65" s="164">
        <f>'Member Info'!E62</f>
        <v>0</v>
      </c>
      <c r="D65" s="164" t="str">
        <f>'Member Info'!G62</f>
        <v/>
      </c>
      <c r="E65" s="165">
        <f>'Member Info'!B62</f>
        <v>0</v>
      </c>
      <c r="F65" s="242"/>
      <c r="G65" s="166" t="str">
        <f>IF(E65=0,"",('Member Info'!K62+'Member Info'!L62))</f>
        <v/>
      </c>
      <c r="H65" s="419"/>
      <c r="I65" s="419"/>
      <c r="J65" s="26"/>
      <c r="K65" s="26"/>
      <c r="L65" s="384" t="str">
        <f>IF(E65=0,"",IF('Member Info'!F62&gt;$U$1,CONCATENATE("Joined with practice on ", TEXT('Member Info'!F62, "DD/MM/YYYY")),IF('Member Info'!N62&lt;&gt;"",IF('Member Info'!N62&lt;$T$1,CONCATENATE("Left Scheme on ", TEXT('Member Info'!N62, "DD/MM/YYYY")),IF(OR(G65="",G65=0),"Error Detected, No rate entered",IF(E65=0,"",IF(F65="","Error Detected, No Pensionable pay",IF(AS65=1,"No Part Time Status Entered",IF(AR65=1,"No Part Time Hours Entered",IF(ISERROR(AD65)," Unknown Values entered.",IF(V65+W65&lt;1,"Acceptable",IF(T65+U65=200, "No Contributions Entered", IF(M65="","Error Detected, Choose reason&gt;",IF(Z65="1",IF(V65=1,"Please Enter Deemed Pensionable Pay","Add Any Relevant Details Above"),"Please Give Details Above"))))))))))),IF(OR(G65="",G65=0),"Error Detected, No rate entered",IF(E65=0,"",IF(F65="","Error Detected, No Pensionable pay",IF(AS65=1,"No Part Time Status Entered",IF(AR65=1,"No Part Time Hours Entered",IF(ISERROR(AD65)," Unknown Values entered.",IF(V65+W65&lt;1,"Acceptable",IF(T65+U65=200, "No Contributions Entered", IF(M65="","Error Detected, Choose reason&gt;",IF(Z65="1",IF(V65=1,"Please Enter Deemed Pensionable Pay","Add relevant Details Above"),"Please give details Above")))))))))))))</f>
        <v/>
      </c>
      <c r="M65" s="260"/>
      <c r="N65" s="91"/>
      <c r="O65" s="91" t="str">
        <f t="shared" si="1"/>
        <v/>
      </c>
      <c r="P65" s="94">
        <f t="shared" si="2"/>
        <v>0</v>
      </c>
      <c r="Q65" s="94">
        <f t="shared" si="2"/>
        <v>0</v>
      </c>
      <c r="R65" s="218">
        <f>(ROUND((F65/100*'Member Info'!$W$2), 2))</f>
        <v>0</v>
      </c>
      <c r="S65" s="218" t="e">
        <f t="shared" si="3"/>
        <v>#VALUE!</v>
      </c>
      <c r="T65" s="218" t="str">
        <f t="shared" si="4"/>
        <v/>
      </c>
      <c r="U65" s="227" t="str">
        <f t="shared" si="5"/>
        <v/>
      </c>
      <c r="V65" s="228" t="str">
        <f t="shared" si="6"/>
        <v/>
      </c>
      <c r="W65" s="228" t="str">
        <f t="shared" si="7"/>
        <v/>
      </c>
      <c r="X65" s="222">
        <f t="shared" si="8"/>
        <v>0</v>
      </c>
      <c r="Y65" s="110">
        <f t="shared" si="9"/>
        <v>0</v>
      </c>
      <c r="Z65" s="235" t="str">
        <f t="shared" si="10"/>
        <v/>
      </c>
      <c r="AA65" s="240" t="b">
        <f t="shared" si="11"/>
        <v>0</v>
      </c>
      <c r="AB65" s="235">
        <f t="shared" si="12"/>
        <v>0</v>
      </c>
      <c r="AC65" s="235">
        <f>IF('Member Info'!N62="",1,"")</f>
        <v>1</v>
      </c>
      <c r="AD65" s="243" t="e">
        <f t="shared" si="13"/>
        <v>#VALUE!</v>
      </c>
      <c r="AE65" s="130" t="str">
        <f t="shared" si="0"/>
        <v/>
      </c>
      <c r="AF65" s="124">
        <f t="shared" si="14"/>
        <v>1</v>
      </c>
      <c r="AG65" s="124" t="str">
        <f>IF('Member Info'!N62&lt;&gt;"",IF(AND('Member Info'!N62&lt;=$U$1,'Member Info'!N62&gt;=$T$1),1,0),"")</f>
        <v/>
      </c>
      <c r="AI65" s="124" t="b">
        <f t="shared" si="15"/>
        <v>0</v>
      </c>
      <c r="AJ65" s="124">
        <f t="shared" si="16"/>
        <v>0</v>
      </c>
      <c r="AL65" s="124">
        <f t="shared" si="17"/>
        <v>0</v>
      </c>
      <c r="AM65" s="124">
        <f>IF('Member Info'!F62&gt;$T$1,1,0)</f>
        <v>0</v>
      </c>
      <c r="AN65" s="124" t="b">
        <f>IF(ISERROR(T65),ERROR.TYPE(#REF!)=ERROR.TYPE(T65),FALSE)</f>
        <v>0</v>
      </c>
      <c r="AO65" s="124" t="b">
        <f>IF(ISERROR(U65),ERROR.TYPE(#REF!)=ERROR.TYPE(U65),FALSE)</f>
        <v>0</v>
      </c>
      <c r="AP65" s="124">
        <f>IF('Member Info'!F62&gt;'GP1 April 25'!$U$1,1,0)</f>
        <v>0</v>
      </c>
      <c r="AQ65" s="124">
        <f t="shared" si="18"/>
        <v>0</v>
      </c>
      <c r="AR65" s="124">
        <f t="shared" si="19"/>
        <v>0</v>
      </c>
      <c r="AS65" s="124">
        <f t="shared" si="20"/>
        <v>1</v>
      </c>
    </row>
    <row r="66" spans="1:45" x14ac:dyDescent="0.25">
      <c r="A66" s="4">
        <v>35</v>
      </c>
      <c r="B66" s="164">
        <f>'Member Info'!D63</f>
        <v>0</v>
      </c>
      <c r="C66" s="164">
        <f>'Member Info'!E63</f>
        <v>0</v>
      </c>
      <c r="D66" s="164" t="str">
        <f>'Member Info'!G63</f>
        <v/>
      </c>
      <c r="E66" s="165">
        <f>'Member Info'!B63</f>
        <v>0</v>
      </c>
      <c r="F66" s="242"/>
      <c r="G66" s="166" t="str">
        <f>IF(E66=0,"",('Member Info'!K63+'Member Info'!L63))</f>
        <v/>
      </c>
      <c r="H66" s="419"/>
      <c r="I66" s="419"/>
      <c r="J66" s="26"/>
      <c r="K66" s="26"/>
      <c r="L66" s="384" t="str">
        <f>IF(E66=0,"",IF('Member Info'!F63&gt;$U$1,CONCATENATE("Joined with practice on ", TEXT('Member Info'!F63, "DD/MM/YYYY")),IF('Member Info'!N63&lt;&gt;"",IF('Member Info'!N63&lt;$T$1,CONCATENATE("Left Scheme on ", TEXT('Member Info'!N63, "DD/MM/YYYY")),IF(OR(G66="",G66=0),"Error Detected, No rate entered",IF(E66=0,"",IF(F66="","Error Detected, No Pensionable pay",IF(AS66=1,"No Part Time Status Entered",IF(AR66=1,"No Part Time Hours Entered",IF(ISERROR(AD66)," Unknown Values entered.",IF(V66+W66&lt;1,"Acceptable",IF(T66+U66=200, "No Contributions Entered", IF(M66="","Error Detected, Choose reason&gt;",IF(Z66="1",IF(V66=1,"Please Enter Deemed Pensionable Pay","Add Any Relevant Details Above"),"Please Give Details Above"))))))))))),IF(OR(G66="",G66=0),"Error Detected, No rate entered",IF(E66=0,"",IF(F66="","Error Detected, No Pensionable pay",IF(AS66=1,"No Part Time Status Entered",IF(AR66=1,"No Part Time Hours Entered",IF(ISERROR(AD66)," Unknown Values entered.",IF(V66+W66&lt;1,"Acceptable",IF(T66+U66=200, "No Contributions Entered", IF(M66="","Error Detected, Choose reason&gt;",IF(Z66="1",IF(V66=1,"Please Enter Deemed Pensionable Pay","Add relevant Details Above"),"Please give details Above")))))))))))))</f>
        <v/>
      </c>
      <c r="M66" s="260"/>
      <c r="N66" s="91"/>
      <c r="O66" s="91" t="str">
        <f t="shared" si="1"/>
        <v/>
      </c>
      <c r="P66" s="94">
        <f t="shared" si="2"/>
        <v>0</v>
      </c>
      <c r="Q66" s="94">
        <f t="shared" si="2"/>
        <v>0</v>
      </c>
      <c r="R66" s="218">
        <f>(ROUND((F66/100*'Member Info'!$W$2), 2))</f>
        <v>0</v>
      </c>
      <c r="S66" s="218" t="e">
        <f t="shared" si="3"/>
        <v>#VALUE!</v>
      </c>
      <c r="T66" s="218" t="str">
        <f t="shared" si="4"/>
        <v/>
      </c>
      <c r="U66" s="227" t="str">
        <f t="shared" si="5"/>
        <v/>
      </c>
      <c r="V66" s="228" t="str">
        <f t="shared" si="6"/>
        <v/>
      </c>
      <c r="W66" s="228" t="str">
        <f t="shared" si="7"/>
        <v/>
      </c>
      <c r="X66" s="222">
        <f t="shared" si="8"/>
        <v>0</v>
      </c>
      <c r="Y66" s="110">
        <f t="shared" si="9"/>
        <v>0</v>
      </c>
      <c r="Z66" s="235" t="str">
        <f t="shared" si="10"/>
        <v/>
      </c>
      <c r="AA66" s="240" t="b">
        <f t="shared" si="11"/>
        <v>0</v>
      </c>
      <c r="AB66" s="235">
        <f t="shared" si="12"/>
        <v>0</v>
      </c>
      <c r="AC66" s="235">
        <f>IF('Member Info'!N63="",1,"")</f>
        <v>1</v>
      </c>
      <c r="AD66" s="243" t="e">
        <f t="shared" si="13"/>
        <v>#VALUE!</v>
      </c>
      <c r="AE66" s="130" t="str">
        <f t="shared" si="0"/>
        <v/>
      </c>
      <c r="AF66" s="124">
        <f t="shared" si="14"/>
        <v>1</v>
      </c>
      <c r="AG66" s="124" t="str">
        <f>IF('Member Info'!N63&lt;&gt;"",IF(AND('Member Info'!N63&lt;=$U$1,'Member Info'!N63&gt;=$T$1),1,0),"")</f>
        <v/>
      </c>
      <c r="AI66" s="124" t="b">
        <f t="shared" si="15"/>
        <v>0</v>
      </c>
      <c r="AJ66" s="124">
        <f t="shared" si="16"/>
        <v>0</v>
      </c>
      <c r="AL66" s="124">
        <f t="shared" si="17"/>
        <v>0</v>
      </c>
      <c r="AM66" s="124">
        <f>IF('Member Info'!F63&gt;$T$1,1,0)</f>
        <v>0</v>
      </c>
      <c r="AN66" s="124" t="b">
        <f>IF(ISERROR(T66),ERROR.TYPE(#REF!)=ERROR.TYPE(T66),FALSE)</f>
        <v>0</v>
      </c>
      <c r="AO66" s="124" t="b">
        <f>IF(ISERROR(U66),ERROR.TYPE(#REF!)=ERROR.TYPE(U66),FALSE)</f>
        <v>0</v>
      </c>
      <c r="AP66" s="124">
        <f>IF('Member Info'!F63&gt;'GP1 April 25'!$U$1,1,0)</f>
        <v>0</v>
      </c>
      <c r="AQ66" s="124">
        <f t="shared" si="18"/>
        <v>0</v>
      </c>
      <c r="AR66" s="124">
        <f t="shared" si="19"/>
        <v>0</v>
      </c>
      <c r="AS66" s="124">
        <f t="shared" si="20"/>
        <v>1</v>
      </c>
    </row>
    <row r="67" spans="1:45" x14ac:dyDescent="0.25">
      <c r="A67" s="4">
        <v>36</v>
      </c>
      <c r="B67" s="164">
        <f>'Member Info'!D64</f>
        <v>0</v>
      </c>
      <c r="C67" s="164">
        <f>'Member Info'!E64</f>
        <v>0</v>
      </c>
      <c r="D67" s="164" t="str">
        <f>'Member Info'!G64</f>
        <v/>
      </c>
      <c r="E67" s="165">
        <f>'Member Info'!B64</f>
        <v>0</v>
      </c>
      <c r="F67" s="242"/>
      <c r="G67" s="166" t="str">
        <f>IF(E67=0,"",('Member Info'!K64+'Member Info'!L64))</f>
        <v/>
      </c>
      <c r="H67" s="419"/>
      <c r="I67" s="419"/>
      <c r="J67" s="26"/>
      <c r="K67" s="26"/>
      <c r="L67" s="384" t="str">
        <f>IF(E67=0,"",IF('Member Info'!F64&gt;$U$1,CONCATENATE("Joined with practice on ", TEXT('Member Info'!F64, "DD/MM/YYYY")),IF('Member Info'!N64&lt;&gt;"",IF('Member Info'!N64&lt;$T$1,CONCATENATE("Left Scheme on ", TEXT('Member Info'!N64, "DD/MM/YYYY")),IF(OR(G67="",G67=0),"Error Detected, No rate entered",IF(E67=0,"",IF(F67="","Error Detected, No Pensionable pay",IF(AS67=1,"No Part Time Status Entered",IF(AR67=1,"No Part Time Hours Entered",IF(ISERROR(AD67)," Unknown Values entered.",IF(V67+W67&lt;1,"Acceptable",IF(T67+U67=200, "No Contributions Entered", IF(M67="","Error Detected, Choose reason&gt;",IF(Z67="1",IF(V67=1,"Please Enter Deemed Pensionable Pay","Add Any Relevant Details Above"),"Please Give Details Above"))))))))))),IF(OR(G67="",G67=0),"Error Detected, No rate entered",IF(E67=0,"",IF(F67="","Error Detected, No Pensionable pay",IF(AS67=1,"No Part Time Status Entered",IF(AR67=1,"No Part Time Hours Entered",IF(ISERROR(AD67)," Unknown Values entered.",IF(V67+W67&lt;1,"Acceptable",IF(T67+U67=200, "No Contributions Entered", IF(M67="","Error Detected, Choose reason&gt;",IF(Z67="1",IF(V67=1,"Please Enter Deemed Pensionable Pay","Add relevant Details Above"),"Please give details Above")))))))))))))</f>
        <v/>
      </c>
      <c r="M67" s="260"/>
      <c r="N67" s="91"/>
      <c r="O67" s="91" t="str">
        <f t="shared" si="1"/>
        <v/>
      </c>
      <c r="P67" s="94">
        <f t="shared" si="2"/>
        <v>0</v>
      </c>
      <c r="Q67" s="94">
        <f t="shared" si="2"/>
        <v>0</v>
      </c>
      <c r="R67" s="218">
        <f>(ROUND((F67/100*'Member Info'!$W$2), 2))</f>
        <v>0</v>
      </c>
      <c r="S67" s="218" t="e">
        <f t="shared" si="3"/>
        <v>#VALUE!</v>
      </c>
      <c r="T67" s="218" t="str">
        <f t="shared" si="4"/>
        <v/>
      </c>
      <c r="U67" s="227" t="str">
        <f t="shared" si="5"/>
        <v/>
      </c>
      <c r="V67" s="228" t="str">
        <f t="shared" si="6"/>
        <v/>
      </c>
      <c r="W67" s="228" t="str">
        <f t="shared" si="7"/>
        <v/>
      </c>
      <c r="X67" s="222">
        <f t="shared" si="8"/>
        <v>0</v>
      </c>
      <c r="Y67" s="110">
        <f t="shared" si="9"/>
        <v>0</v>
      </c>
      <c r="Z67" s="235" t="str">
        <f t="shared" si="10"/>
        <v/>
      </c>
      <c r="AA67" s="240" t="b">
        <f t="shared" si="11"/>
        <v>0</v>
      </c>
      <c r="AB67" s="235">
        <f t="shared" si="12"/>
        <v>0</v>
      </c>
      <c r="AC67" s="235">
        <f>IF('Member Info'!N64="",1,"")</f>
        <v>1</v>
      </c>
      <c r="AD67" s="243" t="e">
        <f t="shared" si="13"/>
        <v>#VALUE!</v>
      </c>
      <c r="AE67" s="130" t="str">
        <f t="shared" si="0"/>
        <v/>
      </c>
      <c r="AF67" s="124">
        <f t="shared" si="14"/>
        <v>1</v>
      </c>
      <c r="AG67" s="124" t="str">
        <f>IF('Member Info'!N64&lt;&gt;"",IF(AND('Member Info'!N64&lt;=$U$1,'Member Info'!N64&gt;=$T$1),1,0),"")</f>
        <v/>
      </c>
      <c r="AI67" s="124" t="b">
        <f t="shared" si="15"/>
        <v>0</v>
      </c>
      <c r="AJ67" s="124">
        <f t="shared" si="16"/>
        <v>0</v>
      </c>
      <c r="AL67" s="124">
        <f t="shared" si="17"/>
        <v>0</v>
      </c>
      <c r="AM67" s="124">
        <f>IF('Member Info'!F64&gt;$T$1,1,0)</f>
        <v>0</v>
      </c>
      <c r="AN67" s="124" t="b">
        <f>IF(ISERROR(T67),ERROR.TYPE(#REF!)=ERROR.TYPE(T67),FALSE)</f>
        <v>0</v>
      </c>
      <c r="AO67" s="124" t="b">
        <f>IF(ISERROR(U67),ERROR.TYPE(#REF!)=ERROR.TYPE(U67),FALSE)</f>
        <v>0</v>
      </c>
      <c r="AP67" s="124">
        <f>IF('Member Info'!F64&gt;'GP1 April 25'!$U$1,1,0)</f>
        <v>0</v>
      </c>
      <c r="AQ67" s="124">
        <f t="shared" si="18"/>
        <v>0</v>
      </c>
      <c r="AR67" s="124">
        <f t="shared" si="19"/>
        <v>0</v>
      </c>
      <c r="AS67" s="124">
        <f t="shared" si="20"/>
        <v>1</v>
      </c>
    </row>
    <row r="68" spans="1:45" x14ac:dyDescent="0.25">
      <c r="A68" s="4">
        <v>37</v>
      </c>
      <c r="B68" s="164">
        <f>'Member Info'!D65</f>
        <v>0</v>
      </c>
      <c r="C68" s="164">
        <f>'Member Info'!E65</f>
        <v>0</v>
      </c>
      <c r="D68" s="164" t="str">
        <f>'Member Info'!G65</f>
        <v/>
      </c>
      <c r="E68" s="165">
        <f>'Member Info'!B65</f>
        <v>0</v>
      </c>
      <c r="F68" s="242"/>
      <c r="G68" s="166" t="str">
        <f>IF(E68=0,"",('Member Info'!K65+'Member Info'!L65))</f>
        <v/>
      </c>
      <c r="H68" s="419"/>
      <c r="I68" s="419"/>
      <c r="J68" s="26"/>
      <c r="K68" s="26"/>
      <c r="L68" s="384" t="str">
        <f>IF(E68=0,"",IF('Member Info'!F65&gt;$U$1,CONCATENATE("Joined with practice on ", TEXT('Member Info'!F65, "DD/MM/YYYY")),IF('Member Info'!N65&lt;&gt;"",IF('Member Info'!N65&lt;$T$1,CONCATENATE("Left Scheme on ", TEXT('Member Info'!N65, "DD/MM/YYYY")),IF(OR(G68="",G68=0),"Error Detected, No rate entered",IF(E68=0,"",IF(F68="","Error Detected, No Pensionable pay",IF(AS68=1,"No Part Time Status Entered",IF(AR68=1,"No Part Time Hours Entered",IF(ISERROR(AD68)," Unknown Values entered.",IF(V68+W68&lt;1,"Acceptable",IF(T68+U68=200, "No Contributions Entered", IF(M68="","Error Detected, Choose reason&gt;",IF(Z68="1",IF(V68=1,"Please Enter Deemed Pensionable Pay","Add Any Relevant Details Above"),"Please Give Details Above"))))))))))),IF(OR(G68="",G68=0),"Error Detected, No rate entered",IF(E68=0,"",IF(F68="","Error Detected, No Pensionable pay",IF(AS68=1,"No Part Time Status Entered",IF(AR68=1,"No Part Time Hours Entered",IF(ISERROR(AD68)," Unknown Values entered.",IF(V68+W68&lt;1,"Acceptable",IF(T68+U68=200, "No Contributions Entered", IF(M68="","Error Detected, Choose reason&gt;",IF(Z68="1",IF(V68=1,"Please Enter Deemed Pensionable Pay","Add relevant Details Above"),"Please give details Above")))))))))))))</f>
        <v/>
      </c>
      <c r="M68" s="260"/>
      <c r="N68" s="91"/>
      <c r="O68" s="91" t="str">
        <f t="shared" si="1"/>
        <v/>
      </c>
      <c r="P68" s="94">
        <f t="shared" si="2"/>
        <v>0</v>
      </c>
      <c r="Q68" s="94">
        <f t="shared" si="2"/>
        <v>0</v>
      </c>
      <c r="R68" s="218">
        <f>(ROUND((F68/100*'Member Info'!$W$2), 2))</f>
        <v>0</v>
      </c>
      <c r="S68" s="218" t="e">
        <f t="shared" si="3"/>
        <v>#VALUE!</v>
      </c>
      <c r="T68" s="218" t="str">
        <f t="shared" si="4"/>
        <v/>
      </c>
      <c r="U68" s="227" t="str">
        <f t="shared" si="5"/>
        <v/>
      </c>
      <c r="V68" s="228" t="str">
        <f t="shared" si="6"/>
        <v/>
      </c>
      <c r="W68" s="228" t="str">
        <f t="shared" si="7"/>
        <v/>
      </c>
      <c r="X68" s="222">
        <f t="shared" si="8"/>
        <v>0</v>
      </c>
      <c r="Y68" s="110">
        <f t="shared" si="9"/>
        <v>0</v>
      </c>
      <c r="Z68" s="235" t="str">
        <f t="shared" si="10"/>
        <v/>
      </c>
      <c r="AA68" s="240" t="b">
        <f t="shared" si="11"/>
        <v>0</v>
      </c>
      <c r="AB68" s="235">
        <f t="shared" si="12"/>
        <v>0</v>
      </c>
      <c r="AC68" s="235">
        <f>IF('Member Info'!N65="",1,"")</f>
        <v>1</v>
      </c>
      <c r="AD68" s="243" t="e">
        <f t="shared" si="13"/>
        <v>#VALUE!</v>
      </c>
      <c r="AE68" s="130" t="str">
        <f t="shared" si="0"/>
        <v/>
      </c>
      <c r="AF68" s="124">
        <f t="shared" si="14"/>
        <v>1</v>
      </c>
      <c r="AG68" s="124" t="str">
        <f>IF('Member Info'!N65&lt;&gt;"",IF(AND('Member Info'!N65&lt;=$U$1,'Member Info'!N65&gt;=$T$1),1,0),"")</f>
        <v/>
      </c>
      <c r="AI68" s="124" t="b">
        <f t="shared" si="15"/>
        <v>0</v>
      </c>
      <c r="AJ68" s="124">
        <f t="shared" si="16"/>
        <v>0</v>
      </c>
      <c r="AL68" s="124">
        <f t="shared" si="17"/>
        <v>0</v>
      </c>
      <c r="AM68" s="124">
        <f>IF('Member Info'!F65&gt;$T$1,1,0)</f>
        <v>0</v>
      </c>
      <c r="AN68" s="124" t="b">
        <f>IF(ISERROR(T68),ERROR.TYPE(#REF!)=ERROR.TYPE(T68),FALSE)</f>
        <v>0</v>
      </c>
      <c r="AO68" s="124" t="b">
        <f>IF(ISERROR(U68),ERROR.TYPE(#REF!)=ERROR.TYPE(U68),FALSE)</f>
        <v>0</v>
      </c>
      <c r="AP68" s="124">
        <f>IF('Member Info'!F65&gt;'GP1 April 25'!$U$1,1,0)</f>
        <v>0</v>
      </c>
      <c r="AQ68" s="124">
        <f t="shared" si="18"/>
        <v>0</v>
      </c>
      <c r="AR68" s="124">
        <f t="shared" si="19"/>
        <v>0</v>
      </c>
      <c r="AS68" s="124">
        <f t="shared" si="20"/>
        <v>1</v>
      </c>
    </row>
    <row r="69" spans="1:45" x14ac:dyDescent="0.25">
      <c r="A69" s="4">
        <v>38</v>
      </c>
      <c r="B69" s="164">
        <f>'Member Info'!D66</f>
        <v>0</v>
      </c>
      <c r="C69" s="164">
        <f>'Member Info'!E66</f>
        <v>0</v>
      </c>
      <c r="D69" s="164" t="str">
        <f>'Member Info'!G66</f>
        <v/>
      </c>
      <c r="E69" s="165">
        <f>'Member Info'!B66</f>
        <v>0</v>
      </c>
      <c r="F69" s="242"/>
      <c r="G69" s="166" t="str">
        <f>IF(E69=0,"",('Member Info'!K66+'Member Info'!L66))</f>
        <v/>
      </c>
      <c r="H69" s="419"/>
      <c r="I69" s="419"/>
      <c r="J69" s="26"/>
      <c r="K69" s="26"/>
      <c r="L69" s="384" t="str">
        <f>IF(E69=0,"",IF('Member Info'!F66&gt;$U$1,CONCATENATE("Joined with practice on ", TEXT('Member Info'!F66, "DD/MM/YYYY")),IF('Member Info'!N66&lt;&gt;"",IF('Member Info'!N66&lt;$T$1,CONCATENATE("Left Scheme on ", TEXT('Member Info'!N66, "DD/MM/YYYY")),IF(OR(G69="",G69=0),"Error Detected, No rate entered",IF(E69=0,"",IF(F69="","Error Detected, No Pensionable pay",IF(AS69=1,"No Part Time Status Entered",IF(AR69=1,"No Part Time Hours Entered",IF(ISERROR(AD69)," Unknown Values entered.",IF(V69+W69&lt;1,"Acceptable",IF(T69+U69=200, "No Contributions Entered", IF(M69="","Error Detected, Choose reason&gt;",IF(Z69="1",IF(V69=1,"Please Enter Deemed Pensionable Pay","Add Any Relevant Details Above"),"Please Give Details Above"))))))))))),IF(OR(G69="",G69=0),"Error Detected, No rate entered",IF(E69=0,"",IF(F69="","Error Detected, No Pensionable pay",IF(AS69=1,"No Part Time Status Entered",IF(AR69=1,"No Part Time Hours Entered",IF(ISERROR(AD69)," Unknown Values entered.",IF(V69+W69&lt;1,"Acceptable",IF(T69+U69=200, "No Contributions Entered", IF(M69="","Error Detected, Choose reason&gt;",IF(Z69="1",IF(V69=1,"Please Enter Deemed Pensionable Pay","Add relevant Details Above"),"Please give details Above")))))))))))))</f>
        <v/>
      </c>
      <c r="M69" s="260"/>
      <c r="N69" s="91"/>
      <c r="O69" s="91" t="str">
        <f t="shared" si="1"/>
        <v/>
      </c>
      <c r="P69" s="94">
        <f t="shared" si="2"/>
        <v>0</v>
      </c>
      <c r="Q69" s="94">
        <f t="shared" si="2"/>
        <v>0</v>
      </c>
      <c r="R69" s="218">
        <f>(ROUND((F69/100*'Member Info'!$W$2), 2))</f>
        <v>0</v>
      </c>
      <c r="S69" s="218" t="e">
        <f t="shared" si="3"/>
        <v>#VALUE!</v>
      </c>
      <c r="T69" s="218" t="str">
        <f t="shared" si="4"/>
        <v/>
      </c>
      <c r="U69" s="227" t="str">
        <f t="shared" si="5"/>
        <v/>
      </c>
      <c r="V69" s="228" t="str">
        <f t="shared" si="6"/>
        <v/>
      </c>
      <c r="W69" s="228" t="str">
        <f t="shared" si="7"/>
        <v/>
      </c>
      <c r="X69" s="222">
        <f t="shared" si="8"/>
        <v>0</v>
      </c>
      <c r="Y69" s="110">
        <f t="shared" si="9"/>
        <v>0</v>
      </c>
      <c r="Z69" s="235" t="str">
        <f t="shared" si="10"/>
        <v/>
      </c>
      <c r="AA69" s="240" t="b">
        <f t="shared" si="11"/>
        <v>0</v>
      </c>
      <c r="AB69" s="235">
        <f t="shared" si="12"/>
        <v>0</v>
      </c>
      <c r="AC69" s="235">
        <f>IF('Member Info'!N66="",1,"")</f>
        <v>1</v>
      </c>
      <c r="AD69" s="243" t="e">
        <f t="shared" si="13"/>
        <v>#VALUE!</v>
      </c>
      <c r="AE69" s="130" t="str">
        <f t="shared" si="0"/>
        <v/>
      </c>
      <c r="AF69" s="124">
        <f t="shared" si="14"/>
        <v>1</v>
      </c>
      <c r="AG69" s="124" t="str">
        <f>IF('Member Info'!N66&lt;&gt;"",IF(AND('Member Info'!N66&lt;=$U$1,'Member Info'!N66&gt;=$T$1),1,0),"")</f>
        <v/>
      </c>
      <c r="AI69" s="124" t="b">
        <f t="shared" si="15"/>
        <v>0</v>
      </c>
      <c r="AJ69" s="124">
        <f t="shared" si="16"/>
        <v>0</v>
      </c>
      <c r="AL69" s="124">
        <f t="shared" si="17"/>
        <v>0</v>
      </c>
      <c r="AM69" s="124">
        <f>IF('Member Info'!F66&gt;$T$1,1,0)</f>
        <v>0</v>
      </c>
      <c r="AN69" s="124" t="b">
        <f>IF(ISERROR(T69),ERROR.TYPE(#REF!)=ERROR.TYPE(T69),FALSE)</f>
        <v>0</v>
      </c>
      <c r="AO69" s="124" t="b">
        <f>IF(ISERROR(U69),ERROR.TYPE(#REF!)=ERROR.TYPE(U69),FALSE)</f>
        <v>0</v>
      </c>
      <c r="AP69" s="124">
        <f>IF('Member Info'!F66&gt;'GP1 April 25'!$U$1,1,0)</f>
        <v>0</v>
      </c>
      <c r="AQ69" s="124">
        <f t="shared" si="18"/>
        <v>0</v>
      </c>
      <c r="AR69" s="124">
        <f t="shared" si="19"/>
        <v>0</v>
      </c>
      <c r="AS69" s="124">
        <f t="shared" si="20"/>
        <v>1</v>
      </c>
    </row>
    <row r="70" spans="1:45" x14ac:dyDescent="0.25">
      <c r="A70" s="4">
        <v>39</v>
      </c>
      <c r="B70" s="164">
        <f>'Member Info'!D67</f>
        <v>0</v>
      </c>
      <c r="C70" s="164">
        <f>'Member Info'!E67</f>
        <v>0</v>
      </c>
      <c r="D70" s="164" t="str">
        <f>'Member Info'!G67</f>
        <v/>
      </c>
      <c r="E70" s="165">
        <f>'Member Info'!B67</f>
        <v>0</v>
      </c>
      <c r="F70" s="242"/>
      <c r="G70" s="166" t="str">
        <f>IF(E70=0,"",('Member Info'!K67+'Member Info'!L67))</f>
        <v/>
      </c>
      <c r="H70" s="419"/>
      <c r="I70" s="419"/>
      <c r="J70" s="26"/>
      <c r="K70" s="26"/>
      <c r="L70" s="384" t="str">
        <f>IF(E70=0,"",IF('Member Info'!F67&gt;$U$1,CONCATENATE("Joined with practice on ", TEXT('Member Info'!F67, "DD/MM/YYYY")),IF('Member Info'!N67&lt;&gt;"",IF('Member Info'!N67&lt;$T$1,CONCATENATE("Left Scheme on ", TEXT('Member Info'!N67, "DD/MM/YYYY")),IF(OR(G70="",G70=0),"Error Detected, No rate entered",IF(E70=0,"",IF(F70="","Error Detected, No Pensionable pay",IF(AS70=1,"No Part Time Status Entered",IF(AR70=1,"No Part Time Hours Entered",IF(ISERROR(AD70)," Unknown Values entered.",IF(V70+W70&lt;1,"Acceptable",IF(T70+U70=200, "No Contributions Entered", IF(M70="","Error Detected, Choose reason&gt;",IF(Z70="1",IF(V70=1,"Please Enter Deemed Pensionable Pay","Add Any Relevant Details Above"),"Please Give Details Above"))))))))))),IF(OR(G70="",G70=0),"Error Detected, No rate entered",IF(E70=0,"",IF(F70="","Error Detected, No Pensionable pay",IF(AS70=1,"No Part Time Status Entered",IF(AR70=1,"No Part Time Hours Entered",IF(ISERROR(AD70)," Unknown Values entered.",IF(V70+W70&lt;1,"Acceptable",IF(T70+U70=200, "No Contributions Entered", IF(M70="","Error Detected, Choose reason&gt;",IF(Z70="1",IF(V70=1,"Please Enter Deemed Pensionable Pay","Add relevant Details Above"),"Please give details Above")))))))))))))</f>
        <v/>
      </c>
      <c r="M70" s="260"/>
      <c r="N70" s="91"/>
      <c r="O70" s="91" t="str">
        <f t="shared" si="1"/>
        <v/>
      </c>
      <c r="P70" s="94">
        <f t="shared" si="2"/>
        <v>0</v>
      </c>
      <c r="Q70" s="94">
        <f t="shared" si="2"/>
        <v>0</v>
      </c>
      <c r="R70" s="218">
        <f>(ROUND((F70/100*'Member Info'!$W$2), 2))</f>
        <v>0</v>
      </c>
      <c r="S70" s="218" t="e">
        <f t="shared" si="3"/>
        <v>#VALUE!</v>
      </c>
      <c r="T70" s="218" t="str">
        <f t="shared" si="4"/>
        <v/>
      </c>
      <c r="U70" s="227" t="str">
        <f t="shared" si="5"/>
        <v/>
      </c>
      <c r="V70" s="228" t="str">
        <f t="shared" si="6"/>
        <v/>
      </c>
      <c r="W70" s="228" t="str">
        <f t="shared" si="7"/>
        <v/>
      </c>
      <c r="X70" s="222">
        <f t="shared" si="8"/>
        <v>0</v>
      </c>
      <c r="Y70" s="110">
        <f t="shared" si="9"/>
        <v>0</v>
      </c>
      <c r="Z70" s="235" t="str">
        <f t="shared" si="10"/>
        <v/>
      </c>
      <c r="AA70" s="240" t="b">
        <f t="shared" si="11"/>
        <v>0</v>
      </c>
      <c r="AB70" s="235">
        <f t="shared" si="12"/>
        <v>0</v>
      </c>
      <c r="AC70" s="235">
        <f>IF('Member Info'!N67="",1,"")</f>
        <v>1</v>
      </c>
      <c r="AD70" s="243" t="e">
        <f t="shared" si="13"/>
        <v>#VALUE!</v>
      </c>
      <c r="AE70" s="130" t="str">
        <f t="shared" si="0"/>
        <v/>
      </c>
      <c r="AF70" s="124">
        <f t="shared" si="14"/>
        <v>1</v>
      </c>
      <c r="AG70" s="124" t="str">
        <f>IF('Member Info'!N67&lt;&gt;"",IF(AND('Member Info'!N67&lt;=$U$1,'Member Info'!N67&gt;=$T$1),1,0),"")</f>
        <v/>
      </c>
      <c r="AI70" s="124" t="b">
        <f t="shared" si="15"/>
        <v>0</v>
      </c>
      <c r="AJ70" s="124">
        <f t="shared" si="16"/>
        <v>0</v>
      </c>
      <c r="AL70" s="124">
        <f t="shared" si="17"/>
        <v>0</v>
      </c>
      <c r="AM70" s="124">
        <f>IF('Member Info'!F67&gt;$T$1,1,0)</f>
        <v>0</v>
      </c>
      <c r="AN70" s="124" t="b">
        <f>IF(ISERROR(T70),ERROR.TYPE(#REF!)=ERROR.TYPE(T70),FALSE)</f>
        <v>0</v>
      </c>
      <c r="AO70" s="124" t="b">
        <f>IF(ISERROR(U70),ERROR.TYPE(#REF!)=ERROR.TYPE(U70),FALSE)</f>
        <v>0</v>
      </c>
      <c r="AP70" s="124">
        <f>IF('Member Info'!F67&gt;'GP1 April 25'!$U$1,1,0)</f>
        <v>0</v>
      </c>
      <c r="AQ70" s="124">
        <f t="shared" si="18"/>
        <v>0</v>
      </c>
      <c r="AR70" s="124">
        <f t="shared" si="19"/>
        <v>0</v>
      </c>
      <c r="AS70" s="124">
        <f t="shared" si="20"/>
        <v>1</v>
      </c>
    </row>
    <row r="71" spans="1:45" x14ac:dyDescent="0.25">
      <c r="A71" s="4">
        <v>40</v>
      </c>
      <c r="B71" s="164">
        <f>'Member Info'!D68</f>
        <v>0</v>
      </c>
      <c r="C71" s="164">
        <f>'Member Info'!E68</f>
        <v>0</v>
      </c>
      <c r="D71" s="164" t="str">
        <f>'Member Info'!G68</f>
        <v/>
      </c>
      <c r="E71" s="165">
        <f>'Member Info'!B68</f>
        <v>0</v>
      </c>
      <c r="F71" s="242"/>
      <c r="G71" s="166" t="str">
        <f>IF(E71=0,"",('Member Info'!K68+'Member Info'!L68))</f>
        <v/>
      </c>
      <c r="H71" s="419"/>
      <c r="I71" s="419"/>
      <c r="J71" s="26"/>
      <c r="K71" s="26"/>
      <c r="L71" s="384" t="str">
        <f>IF(E71=0,"",IF('Member Info'!F68&gt;$U$1,CONCATENATE("Joined with practice on ", TEXT('Member Info'!F68, "DD/MM/YYYY")),IF('Member Info'!N68&lt;&gt;"",IF('Member Info'!N68&lt;$T$1,CONCATENATE("Left Scheme on ", TEXT('Member Info'!N68, "DD/MM/YYYY")),IF(OR(G71="",G71=0),"Error Detected, No rate entered",IF(E71=0,"",IF(F71="","Error Detected, No Pensionable pay",IF(AS71=1,"No Part Time Status Entered",IF(AR71=1,"No Part Time Hours Entered",IF(ISERROR(AD71)," Unknown Values entered.",IF(V71+W71&lt;1,"Acceptable",IF(T71+U71=200, "No Contributions Entered", IF(M71="","Error Detected, Choose reason&gt;",IF(Z71="1",IF(V71=1,"Please Enter Deemed Pensionable Pay","Add Any Relevant Details Above"),"Please Give Details Above"))))))))))),IF(OR(G71="",G71=0),"Error Detected, No rate entered",IF(E71=0,"",IF(F71="","Error Detected, No Pensionable pay",IF(AS71=1,"No Part Time Status Entered",IF(AR71=1,"No Part Time Hours Entered",IF(ISERROR(AD71)," Unknown Values entered.",IF(V71+W71&lt;1,"Acceptable",IF(T71+U71=200, "No Contributions Entered", IF(M71="","Error Detected, Choose reason&gt;",IF(Z71="1",IF(V71=1,"Please Enter Deemed Pensionable Pay","Add relevant Details Above"),"Please give details Above")))))))))))))</f>
        <v/>
      </c>
      <c r="M71" s="260"/>
      <c r="N71" s="91"/>
      <c r="O71" s="91" t="str">
        <f t="shared" si="1"/>
        <v/>
      </c>
      <c r="P71" s="94">
        <f t="shared" si="2"/>
        <v>0</v>
      </c>
      <c r="Q71" s="94">
        <f t="shared" si="2"/>
        <v>0</v>
      </c>
      <c r="R71" s="218">
        <f>(ROUND((F71/100*'Member Info'!$W$2), 2))</f>
        <v>0</v>
      </c>
      <c r="S71" s="218" t="e">
        <f t="shared" si="3"/>
        <v>#VALUE!</v>
      </c>
      <c r="T71" s="218" t="str">
        <f t="shared" si="4"/>
        <v/>
      </c>
      <c r="U71" s="227" t="str">
        <f t="shared" si="5"/>
        <v/>
      </c>
      <c r="V71" s="228" t="str">
        <f t="shared" si="6"/>
        <v/>
      </c>
      <c r="W71" s="228" t="str">
        <f t="shared" si="7"/>
        <v/>
      </c>
      <c r="X71" s="222">
        <f t="shared" si="8"/>
        <v>0</v>
      </c>
      <c r="Y71" s="110">
        <f t="shared" si="9"/>
        <v>0</v>
      </c>
      <c r="Z71" s="235" t="str">
        <f t="shared" si="10"/>
        <v/>
      </c>
      <c r="AA71" s="240" t="b">
        <f t="shared" si="11"/>
        <v>0</v>
      </c>
      <c r="AB71" s="235">
        <f t="shared" si="12"/>
        <v>0</v>
      </c>
      <c r="AC71" s="235">
        <f>IF('Member Info'!N68="",1,"")</f>
        <v>1</v>
      </c>
      <c r="AD71" s="243" t="e">
        <f t="shared" si="13"/>
        <v>#VALUE!</v>
      </c>
      <c r="AE71" s="130" t="str">
        <f t="shared" si="0"/>
        <v/>
      </c>
      <c r="AF71" s="124">
        <f t="shared" si="14"/>
        <v>1</v>
      </c>
      <c r="AG71" s="124" t="str">
        <f>IF('Member Info'!N68&lt;&gt;"",IF(AND('Member Info'!N68&lt;=$U$1,'Member Info'!N68&gt;=$T$1),1,0),"")</f>
        <v/>
      </c>
      <c r="AI71" s="124" t="b">
        <f t="shared" si="15"/>
        <v>0</v>
      </c>
      <c r="AJ71" s="124">
        <f t="shared" si="16"/>
        <v>0</v>
      </c>
      <c r="AL71" s="124">
        <f t="shared" si="17"/>
        <v>0</v>
      </c>
      <c r="AM71" s="124">
        <f>IF('Member Info'!F68&gt;$T$1,1,0)</f>
        <v>0</v>
      </c>
      <c r="AN71" s="124" t="b">
        <f>IF(ISERROR(T71),ERROR.TYPE(#REF!)=ERROR.TYPE(T71),FALSE)</f>
        <v>0</v>
      </c>
      <c r="AO71" s="124" t="b">
        <f>IF(ISERROR(U71),ERROR.TYPE(#REF!)=ERROR.TYPE(U71),FALSE)</f>
        <v>0</v>
      </c>
      <c r="AP71" s="124">
        <f>IF('Member Info'!F68&gt;'GP1 April 25'!$U$1,1,0)</f>
        <v>0</v>
      </c>
      <c r="AQ71" s="124">
        <f t="shared" si="18"/>
        <v>0</v>
      </c>
      <c r="AR71" s="124">
        <f t="shared" si="19"/>
        <v>0</v>
      </c>
      <c r="AS71" s="124">
        <f t="shared" si="20"/>
        <v>1</v>
      </c>
    </row>
    <row r="72" spans="1:45" x14ac:dyDescent="0.25">
      <c r="A72" s="4">
        <v>41</v>
      </c>
      <c r="B72" s="164">
        <f>'Member Info'!D69</f>
        <v>0</v>
      </c>
      <c r="C72" s="164">
        <f>'Member Info'!E69</f>
        <v>0</v>
      </c>
      <c r="D72" s="164" t="str">
        <f>'Member Info'!G69</f>
        <v/>
      </c>
      <c r="E72" s="165">
        <f>'Member Info'!B69</f>
        <v>0</v>
      </c>
      <c r="F72" s="242"/>
      <c r="G72" s="166" t="str">
        <f>IF(E72=0,"",('Member Info'!K69+'Member Info'!L69))</f>
        <v/>
      </c>
      <c r="H72" s="419"/>
      <c r="I72" s="419"/>
      <c r="J72" s="26"/>
      <c r="K72" s="26"/>
      <c r="L72" s="384" t="str">
        <f>IF(E72=0,"",IF('Member Info'!F69&gt;$U$1,CONCATENATE("Joined with practice on ", TEXT('Member Info'!F69, "DD/MM/YYYY")),IF('Member Info'!N69&lt;&gt;"",IF('Member Info'!N69&lt;$T$1,CONCATENATE("Left Scheme on ", TEXT('Member Info'!N69, "DD/MM/YYYY")),IF(OR(G72="",G72=0),"Error Detected, No rate entered",IF(E72=0,"",IF(F72="","Error Detected, No Pensionable pay",IF(AS72=1,"No Part Time Status Entered",IF(AR72=1,"No Part Time Hours Entered",IF(ISERROR(AD72)," Unknown Values entered.",IF(V72+W72&lt;1,"Acceptable",IF(T72+U72=200, "No Contributions Entered", IF(M72="","Error Detected, Choose reason&gt;",IF(Z72="1",IF(V72=1,"Please Enter Deemed Pensionable Pay","Add Any Relevant Details Above"),"Please Give Details Above"))))))))))),IF(OR(G72="",G72=0),"Error Detected, No rate entered",IF(E72=0,"",IF(F72="","Error Detected, No Pensionable pay",IF(AS72=1,"No Part Time Status Entered",IF(AR72=1,"No Part Time Hours Entered",IF(ISERROR(AD72)," Unknown Values entered.",IF(V72+W72&lt;1,"Acceptable",IF(T72+U72=200, "No Contributions Entered", IF(M72="","Error Detected, Choose reason&gt;",IF(Z72="1",IF(V72=1,"Please Enter Deemed Pensionable Pay","Add relevant Details Above"),"Please give details Above")))))))))))))</f>
        <v/>
      </c>
      <c r="M72" s="260"/>
      <c r="N72" s="91"/>
      <c r="O72" s="91" t="str">
        <f t="shared" si="1"/>
        <v/>
      </c>
      <c r="P72" s="94">
        <f t="shared" si="2"/>
        <v>0</v>
      </c>
      <c r="Q72" s="94">
        <f t="shared" si="2"/>
        <v>0</v>
      </c>
      <c r="R72" s="218">
        <f>(ROUND((F72/100*'Member Info'!$W$2), 2))</f>
        <v>0</v>
      </c>
      <c r="S72" s="218" t="e">
        <f t="shared" si="3"/>
        <v>#VALUE!</v>
      </c>
      <c r="T72" s="218" t="str">
        <f t="shared" si="4"/>
        <v/>
      </c>
      <c r="U72" s="227" t="str">
        <f t="shared" si="5"/>
        <v/>
      </c>
      <c r="V72" s="228" t="str">
        <f t="shared" si="6"/>
        <v/>
      </c>
      <c r="W72" s="228" t="str">
        <f t="shared" si="7"/>
        <v/>
      </c>
      <c r="X72" s="222">
        <f t="shared" si="8"/>
        <v>0</v>
      </c>
      <c r="Y72" s="110">
        <f t="shared" si="9"/>
        <v>0</v>
      </c>
      <c r="Z72" s="235" t="str">
        <f t="shared" si="10"/>
        <v/>
      </c>
      <c r="AA72" s="240" t="b">
        <f t="shared" si="11"/>
        <v>0</v>
      </c>
      <c r="AB72" s="235">
        <f t="shared" si="12"/>
        <v>0</v>
      </c>
      <c r="AC72" s="235">
        <f>IF('Member Info'!N69="",1,"")</f>
        <v>1</v>
      </c>
      <c r="AD72" s="243" t="e">
        <f t="shared" si="13"/>
        <v>#VALUE!</v>
      </c>
      <c r="AE72" s="130" t="str">
        <f t="shared" si="0"/>
        <v/>
      </c>
      <c r="AF72" s="124">
        <f t="shared" si="14"/>
        <v>1</v>
      </c>
      <c r="AG72" s="124" t="str">
        <f>IF('Member Info'!N69&lt;&gt;"",IF(AND('Member Info'!N69&lt;=$U$1,'Member Info'!N69&gt;=$T$1),1,0),"")</f>
        <v/>
      </c>
      <c r="AI72" s="124" t="b">
        <f t="shared" si="15"/>
        <v>0</v>
      </c>
      <c r="AJ72" s="124">
        <f t="shared" si="16"/>
        <v>0</v>
      </c>
      <c r="AL72" s="124">
        <f t="shared" si="17"/>
        <v>0</v>
      </c>
      <c r="AM72" s="124">
        <f>IF('Member Info'!F69&gt;$T$1,1,0)</f>
        <v>0</v>
      </c>
      <c r="AN72" s="124" t="b">
        <f>IF(ISERROR(T72),ERROR.TYPE(#REF!)=ERROR.TYPE(T72),FALSE)</f>
        <v>0</v>
      </c>
      <c r="AO72" s="124" t="b">
        <f>IF(ISERROR(U72),ERROR.TYPE(#REF!)=ERROR.TYPE(U72),FALSE)</f>
        <v>0</v>
      </c>
      <c r="AP72" s="124">
        <f>IF('Member Info'!F69&gt;'GP1 April 25'!$U$1,1,0)</f>
        <v>0</v>
      </c>
      <c r="AQ72" s="124">
        <f t="shared" si="18"/>
        <v>0</v>
      </c>
      <c r="AR72" s="124">
        <f t="shared" si="19"/>
        <v>0</v>
      </c>
      <c r="AS72" s="124">
        <f t="shared" si="20"/>
        <v>1</v>
      </c>
    </row>
    <row r="73" spans="1:45" x14ac:dyDescent="0.25">
      <c r="A73" s="4">
        <v>42</v>
      </c>
      <c r="B73" s="164">
        <f>'Member Info'!D70</f>
        <v>0</v>
      </c>
      <c r="C73" s="164">
        <f>'Member Info'!E70</f>
        <v>0</v>
      </c>
      <c r="D73" s="164" t="str">
        <f>'Member Info'!G70</f>
        <v/>
      </c>
      <c r="E73" s="165">
        <f>'Member Info'!B70</f>
        <v>0</v>
      </c>
      <c r="F73" s="242"/>
      <c r="G73" s="166" t="str">
        <f>IF(E73=0,"",('Member Info'!K70+'Member Info'!L70))</f>
        <v/>
      </c>
      <c r="H73" s="419"/>
      <c r="I73" s="419"/>
      <c r="J73" s="26"/>
      <c r="K73" s="26"/>
      <c r="L73" s="384" t="str">
        <f>IF(E73=0,"",IF('Member Info'!F70&gt;$U$1,CONCATENATE("Joined with practice on ", TEXT('Member Info'!F70, "DD/MM/YYYY")),IF('Member Info'!N70&lt;&gt;"",IF('Member Info'!N70&lt;$T$1,CONCATENATE("Left Scheme on ", TEXT('Member Info'!N70, "DD/MM/YYYY")),IF(OR(G73="",G73=0),"Error Detected, No rate entered",IF(E73=0,"",IF(F73="","Error Detected, No Pensionable pay",IF(AS73=1,"No Part Time Status Entered",IF(AR73=1,"No Part Time Hours Entered",IF(ISERROR(AD73)," Unknown Values entered.",IF(V73+W73&lt;1,"Acceptable",IF(T73+U73=200, "No Contributions Entered", IF(M73="","Error Detected, Choose reason&gt;",IF(Z73="1",IF(V73=1,"Please Enter Deemed Pensionable Pay","Add Any Relevant Details Above"),"Please Give Details Above"))))))))))),IF(OR(G73="",G73=0),"Error Detected, No rate entered",IF(E73=0,"",IF(F73="","Error Detected, No Pensionable pay",IF(AS73=1,"No Part Time Status Entered",IF(AR73=1,"No Part Time Hours Entered",IF(ISERROR(AD73)," Unknown Values entered.",IF(V73+W73&lt;1,"Acceptable",IF(T73+U73=200, "No Contributions Entered", IF(M73="","Error Detected, Choose reason&gt;",IF(Z73="1",IF(V73=1,"Please Enter Deemed Pensionable Pay","Add relevant Details Above"),"Please give details Above")))))))))))))</f>
        <v/>
      </c>
      <c r="M73" s="260"/>
      <c r="N73" s="91"/>
      <c r="O73" s="91" t="str">
        <f t="shared" si="1"/>
        <v/>
      </c>
      <c r="P73" s="94">
        <f t="shared" si="2"/>
        <v>0</v>
      </c>
      <c r="Q73" s="94">
        <f t="shared" si="2"/>
        <v>0</v>
      </c>
      <c r="R73" s="218">
        <f>(ROUND((F73/100*'Member Info'!$W$2), 2))</f>
        <v>0</v>
      </c>
      <c r="S73" s="218" t="e">
        <f t="shared" si="3"/>
        <v>#VALUE!</v>
      </c>
      <c r="T73" s="218" t="str">
        <f t="shared" si="4"/>
        <v/>
      </c>
      <c r="U73" s="227" t="str">
        <f t="shared" si="5"/>
        <v/>
      </c>
      <c r="V73" s="228" t="str">
        <f t="shared" si="6"/>
        <v/>
      </c>
      <c r="W73" s="228" t="str">
        <f t="shared" si="7"/>
        <v/>
      </c>
      <c r="X73" s="222">
        <f t="shared" si="8"/>
        <v>0</v>
      </c>
      <c r="Y73" s="110">
        <f t="shared" si="9"/>
        <v>0</v>
      </c>
      <c r="Z73" s="235" t="str">
        <f t="shared" si="10"/>
        <v/>
      </c>
      <c r="AA73" s="240" t="b">
        <f t="shared" si="11"/>
        <v>0</v>
      </c>
      <c r="AB73" s="235">
        <f t="shared" si="12"/>
        <v>0</v>
      </c>
      <c r="AC73" s="235">
        <f>IF('Member Info'!N70="",1,"")</f>
        <v>1</v>
      </c>
      <c r="AD73" s="243" t="e">
        <f t="shared" si="13"/>
        <v>#VALUE!</v>
      </c>
      <c r="AE73" s="130" t="str">
        <f t="shared" si="0"/>
        <v/>
      </c>
      <c r="AF73" s="124">
        <f t="shared" si="14"/>
        <v>1</v>
      </c>
      <c r="AG73" s="124" t="str">
        <f>IF('Member Info'!N70&lt;&gt;"",IF(AND('Member Info'!N70&lt;=$U$1,'Member Info'!N70&gt;=$T$1),1,0),"")</f>
        <v/>
      </c>
      <c r="AI73" s="124" t="b">
        <f t="shared" si="15"/>
        <v>0</v>
      </c>
      <c r="AJ73" s="124">
        <f t="shared" si="16"/>
        <v>0</v>
      </c>
      <c r="AL73" s="124">
        <f t="shared" si="17"/>
        <v>0</v>
      </c>
      <c r="AM73" s="124">
        <f>IF('Member Info'!F70&gt;$T$1,1,0)</f>
        <v>0</v>
      </c>
      <c r="AN73" s="124" t="b">
        <f>IF(ISERROR(T73),ERROR.TYPE(#REF!)=ERROR.TYPE(T73),FALSE)</f>
        <v>0</v>
      </c>
      <c r="AO73" s="124" t="b">
        <f>IF(ISERROR(U73),ERROR.TYPE(#REF!)=ERROR.TYPE(U73),FALSE)</f>
        <v>0</v>
      </c>
      <c r="AP73" s="124">
        <f>IF('Member Info'!F70&gt;'GP1 April 25'!$U$1,1,0)</f>
        <v>0</v>
      </c>
      <c r="AQ73" s="124">
        <f t="shared" si="18"/>
        <v>0</v>
      </c>
      <c r="AR73" s="124">
        <f t="shared" si="19"/>
        <v>0</v>
      </c>
      <c r="AS73" s="124">
        <f t="shared" si="20"/>
        <v>1</v>
      </c>
    </row>
    <row r="74" spans="1:45" x14ac:dyDescent="0.25">
      <c r="A74" s="4">
        <v>43</v>
      </c>
      <c r="B74" s="164">
        <f>'Member Info'!D71</f>
        <v>0</v>
      </c>
      <c r="C74" s="164">
        <f>'Member Info'!E71</f>
        <v>0</v>
      </c>
      <c r="D74" s="164" t="str">
        <f>'Member Info'!G71</f>
        <v/>
      </c>
      <c r="E74" s="165">
        <f>'Member Info'!B71</f>
        <v>0</v>
      </c>
      <c r="F74" s="242"/>
      <c r="G74" s="166" t="str">
        <f>IF(E74=0,"",('Member Info'!K71+'Member Info'!L71))</f>
        <v/>
      </c>
      <c r="H74" s="419"/>
      <c r="I74" s="419"/>
      <c r="J74" s="26"/>
      <c r="K74" s="26"/>
      <c r="L74" s="384" t="str">
        <f>IF(E74=0,"",IF('Member Info'!F71&gt;$U$1,CONCATENATE("Joined with practice on ", TEXT('Member Info'!F71, "DD/MM/YYYY")),IF('Member Info'!N71&lt;&gt;"",IF('Member Info'!N71&lt;$T$1,CONCATENATE("Left Scheme on ", TEXT('Member Info'!N71, "DD/MM/YYYY")),IF(OR(G74="",G74=0),"Error Detected, No rate entered",IF(E74=0,"",IF(F74="","Error Detected, No Pensionable pay",IF(AS74=1,"No Part Time Status Entered",IF(AR74=1,"No Part Time Hours Entered",IF(ISERROR(AD74)," Unknown Values entered.",IF(V74+W74&lt;1,"Acceptable",IF(T74+U74=200, "No Contributions Entered", IF(M74="","Error Detected, Choose reason&gt;",IF(Z74="1",IF(V74=1,"Please Enter Deemed Pensionable Pay","Add Any Relevant Details Above"),"Please Give Details Above"))))))))))),IF(OR(G74="",G74=0),"Error Detected, No rate entered",IF(E74=0,"",IF(F74="","Error Detected, No Pensionable pay",IF(AS74=1,"No Part Time Status Entered",IF(AR74=1,"No Part Time Hours Entered",IF(ISERROR(AD74)," Unknown Values entered.",IF(V74+W74&lt;1,"Acceptable",IF(T74+U74=200, "No Contributions Entered", IF(M74="","Error Detected, Choose reason&gt;",IF(Z74="1",IF(V74=1,"Please Enter Deemed Pensionable Pay","Add relevant Details Above"),"Please give details Above")))))))))))))</f>
        <v/>
      </c>
      <c r="M74" s="260"/>
      <c r="N74" s="91"/>
      <c r="O74" s="91" t="str">
        <f t="shared" si="1"/>
        <v/>
      </c>
      <c r="P74" s="94">
        <f t="shared" si="2"/>
        <v>0</v>
      </c>
      <c r="Q74" s="94">
        <f t="shared" si="2"/>
        <v>0</v>
      </c>
      <c r="R74" s="218">
        <f>(ROUND((F74/100*'Member Info'!$W$2), 2))</f>
        <v>0</v>
      </c>
      <c r="S74" s="218" t="e">
        <f t="shared" si="3"/>
        <v>#VALUE!</v>
      </c>
      <c r="T74" s="218" t="str">
        <f t="shared" si="4"/>
        <v/>
      </c>
      <c r="U74" s="227" t="str">
        <f t="shared" si="5"/>
        <v/>
      </c>
      <c r="V74" s="228" t="str">
        <f t="shared" si="6"/>
        <v/>
      </c>
      <c r="W74" s="228" t="str">
        <f t="shared" si="7"/>
        <v/>
      </c>
      <c r="X74" s="222">
        <f t="shared" si="8"/>
        <v>0</v>
      </c>
      <c r="Y74" s="110">
        <f t="shared" si="9"/>
        <v>0</v>
      </c>
      <c r="Z74" s="235" t="str">
        <f t="shared" si="10"/>
        <v/>
      </c>
      <c r="AA74" s="240" t="b">
        <f t="shared" si="11"/>
        <v>0</v>
      </c>
      <c r="AB74" s="235">
        <f t="shared" si="12"/>
        <v>0</v>
      </c>
      <c r="AC74" s="235">
        <f>IF('Member Info'!N71="",1,"")</f>
        <v>1</v>
      </c>
      <c r="AD74" s="243" t="e">
        <f t="shared" si="13"/>
        <v>#VALUE!</v>
      </c>
      <c r="AE74" s="130" t="str">
        <f t="shared" si="0"/>
        <v/>
      </c>
      <c r="AF74" s="124">
        <f t="shared" si="14"/>
        <v>1</v>
      </c>
      <c r="AG74" s="124" t="str">
        <f>IF('Member Info'!N71&lt;&gt;"",IF(AND('Member Info'!N71&lt;=$U$1,'Member Info'!N71&gt;=$T$1),1,0),"")</f>
        <v/>
      </c>
      <c r="AI74" s="124" t="b">
        <f t="shared" si="15"/>
        <v>0</v>
      </c>
      <c r="AJ74" s="124">
        <f t="shared" si="16"/>
        <v>0</v>
      </c>
      <c r="AL74" s="124">
        <f t="shared" si="17"/>
        <v>0</v>
      </c>
      <c r="AM74" s="124">
        <f>IF('Member Info'!F71&gt;$T$1,1,0)</f>
        <v>0</v>
      </c>
      <c r="AN74" s="124" t="b">
        <f>IF(ISERROR(T74),ERROR.TYPE(#REF!)=ERROR.TYPE(T74),FALSE)</f>
        <v>0</v>
      </c>
      <c r="AO74" s="124" t="b">
        <f>IF(ISERROR(U74),ERROR.TYPE(#REF!)=ERROR.TYPE(U74),FALSE)</f>
        <v>0</v>
      </c>
      <c r="AP74" s="124">
        <f>IF('Member Info'!F71&gt;'GP1 April 25'!$U$1,1,0)</f>
        <v>0</v>
      </c>
      <c r="AQ74" s="124">
        <f t="shared" si="18"/>
        <v>0</v>
      </c>
      <c r="AR74" s="124">
        <f t="shared" si="19"/>
        <v>0</v>
      </c>
      <c r="AS74" s="124">
        <f t="shared" si="20"/>
        <v>1</v>
      </c>
    </row>
    <row r="75" spans="1:45" x14ac:dyDescent="0.25">
      <c r="A75" s="4">
        <v>44</v>
      </c>
      <c r="B75" s="164">
        <f>'Member Info'!D72</f>
        <v>0</v>
      </c>
      <c r="C75" s="164">
        <f>'Member Info'!E72</f>
        <v>0</v>
      </c>
      <c r="D75" s="164" t="str">
        <f>'Member Info'!G72</f>
        <v/>
      </c>
      <c r="E75" s="165">
        <f>'Member Info'!B72</f>
        <v>0</v>
      </c>
      <c r="F75" s="242"/>
      <c r="G75" s="166" t="str">
        <f>IF(E75=0,"",('Member Info'!K72+'Member Info'!L72))</f>
        <v/>
      </c>
      <c r="H75" s="419"/>
      <c r="I75" s="419"/>
      <c r="J75" s="26"/>
      <c r="K75" s="26"/>
      <c r="L75" s="384" t="str">
        <f>IF(E75=0,"",IF('Member Info'!F72&gt;$U$1,CONCATENATE("Joined with practice on ", TEXT('Member Info'!F72, "DD/MM/YYYY")),IF('Member Info'!N72&lt;&gt;"",IF('Member Info'!N72&lt;$T$1,CONCATENATE("Left Scheme on ", TEXT('Member Info'!N72, "DD/MM/YYYY")),IF(OR(G75="",G75=0),"Error Detected, No rate entered",IF(E75=0,"",IF(F75="","Error Detected, No Pensionable pay",IF(AS75=1,"No Part Time Status Entered",IF(AR75=1,"No Part Time Hours Entered",IF(ISERROR(AD75)," Unknown Values entered.",IF(V75+W75&lt;1,"Acceptable",IF(T75+U75=200, "No Contributions Entered", IF(M75="","Error Detected, Choose reason&gt;",IF(Z75="1",IF(V75=1,"Please Enter Deemed Pensionable Pay","Add Any Relevant Details Above"),"Please Give Details Above"))))))))))),IF(OR(G75="",G75=0),"Error Detected, No rate entered",IF(E75=0,"",IF(F75="","Error Detected, No Pensionable pay",IF(AS75=1,"No Part Time Status Entered",IF(AR75=1,"No Part Time Hours Entered",IF(ISERROR(AD75)," Unknown Values entered.",IF(V75+W75&lt;1,"Acceptable",IF(T75+U75=200, "No Contributions Entered", IF(M75="","Error Detected, Choose reason&gt;",IF(Z75="1",IF(V75=1,"Please Enter Deemed Pensionable Pay","Add relevant Details Above"),"Please give details Above")))))))))))))</f>
        <v/>
      </c>
      <c r="M75" s="260"/>
      <c r="N75" s="91"/>
      <c r="O75" s="91" t="str">
        <f t="shared" si="1"/>
        <v/>
      </c>
      <c r="P75" s="94">
        <f t="shared" si="2"/>
        <v>0</v>
      </c>
      <c r="Q75" s="94">
        <f t="shared" si="2"/>
        <v>0</v>
      </c>
      <c r="R75" s="218">
        <f>(ROUND((F75/100*'Member Info'!$W$2), 2))</f>
        <v>0</v>
      </c>
      <c r="S75" s="218" t="e">
        <f t="shared" si="3"/>
        <v>#VALUE!</v>
      </c>
      <c r="T75" s="218" t="str">
        <f t="shared" si="4"/>
        <v/>
      </c>
      <c r="U75" s="227" t="str">
        <f t="shared" si="5"/>
        <v/>
      </c>
      <c r="V75" s="228" t="str">
        <f t="shared" si="6"/>
        <v/>
      </c>
      <c r="W75" s="228" t="str">
        <f t="shared" si="7"/>
        <v/>
      </c>
      <c r="X75" s="222">
        <f t="shared" si="8"/>
        <v>0</v>
      </c>
      <c r="Y75" s="110">
        <f t="shared" si="9"/>
        <v>0</v>
      </c>
      <c r="Z75" s="235" t="str">
        <f t="shared" si="10"/>
        <v/>
      </c>
      <c r="AA75" s="240" t="b">
        <f t="shared" si="11"/>
        <v>0</v>
      </c>
      <c r="AB75" s="235">
        <f t="shared" si="12"/>
        <v>0</v>
      </c>
      <c r="AC75" s="235">
        <f>IF('Member Info'!N72="",1,"")</f>
        <v>1</v>
      </c>
      <c r="AD75" s="243" t="e">
        <f t="shared" si="13"/>
        <v>#VALUE!</v>
      </c>
      <c r="AE75" s="130" t="str">
        <f t="shared" si="0"/>
        <v/>
      </c>
      <c r="AF75" s="124">
        <f t="shared" si="14"/>
        <v>1</v>
      </c>
      <c r="AG75" s="124" t="str">
        <f>IF('Member Info'!N72&lt;&gt;"",IF(AND('Member Info'!N72&lt;=$U$1,'Member Info'!N72&gt;=$T$1),1,0),"")</f>
        <v/>
      </c>
      <c r="AI75" s="124" t="b">
        <f t="shared" si="15"/>
        <v>0</v>
      </c>
      <c r="AJ75" s="124">
        <f t="shared" si="16"/>
        <v>0</v>
      </c>
      <c r="AL75" s="124">
        <f t="shared" si="17"/>
        <v>0</v>
      </c>
      <c r="AM75" s="124">
        <f>IF('Member Info'!F72&gt;$T$1,1,0)</f>
        <v>0</v>
      </c>
      <c r="AN75" s="124" t="b">
        <f>IF(ISERROR(T75),ERROR.TYPE(#REF!)=ERROR.TYPE(T75),FALSE)</f>
        <v>0</v>
      </c>
      <c r="AO75" s="124" t="b">
        <f>IF(ISERROR(U75),ERROR.TYPE(#REF!)=ERROR.TYPE(U75),FALSE)</f>
        <v>0</v>
      </c>
      <c r="AP75" s="124">
        <f>IF('Member Info'!F72&gt;'GP1 April 25'!$U$1,1,0)</f>
        <v>0</v>
      </c>
      <c r="AQ75" s="124">
        <f t="shared" si="18"/>
        <v>0</v>
      </c>
      <c r="AR75" s="124">
        <f t="shared" si="19"/>
        <v>0</v>
      </c>
      <c r="AS75" s="124">
        <f t="shared" si="20"/>
        <v>1</v>
      </c>
    </row>
    <row r="76" spans="1:45" x14ac:dyDescent="0.25">
      <c r="A76" s="4">
        <v>45</v>
      </c>
      <c r="B76" s="164">
        <f>'Member Info'!D73</f>
        <v>0</v>
      </c>
      <c r="C76" s="164">
        <f>'Member Info'!E73</f>
        <v>0</v>
      </c>
      <c r="D76" s="164" t="str">
        <f>'Member Info'!G73</f>
        <v/>
      </c>
      <c r="E76" s="165">
        <f>'Member Info'!B73</f>
        <v>0</v>
      </c>
      <c r="F76" s="242"/>
      <c r="G76" s="166" t="str">
        <f>IF(E76=0,"",('Member Info'!K73+'Member Info'!L73))</f>
        <v/>
      </c>
      <c r="H76" s="419"/>
      <c r="I76" s="419"/>
      <c r="J76" s="26"/>
      <c r="K76" s="26"/>
      <c r="L76" s="384" t="str">
        <f>IF(E76=0,"",IF('Member Info'!F73&gt;$U$1,CONCATENATE("Joined with practice on ", TEXT('Member Info'!F73, "DD/MM/YYYY")),IF('Member Info'!N73&lt;&gt;"",IF('Member Info'!N73&lt;$T$1,CONCATENATE("Left Scheme on ", TEXT('Member Info'!N73, "DD/MM/YYYY")),IF(OR(G76="",G76=0),"Error Detected, No rate entered",IF(E76=0,"",IF(F76="","Error Detected, No Pensionable pay",IF(AS76=1,"No Part Time Status Entered",IF(AR76=1,"No Part Time Hours Entered",IF(ISERROR(AD76)," Unknown Values entered.",IF(V76+W76&lt;1,"Acceptable",IF(T76+U76=200, "No Contributions Entered", IF(M76="","Error Detected, Choose reason&gt;",IF(Z76="1",IF(V76=1,"Please Enter Deemed Pensionable Pay","Add Any Relevant Details Above"),"Please Give Details Above"))))))))))),IF(OR(G76="",G76=0),"Error Detected, No rate entered",IF(E76=0,"",IF(F76="","Error Detected, No Pensionable pay",IF(AS76=1,"No Part Time Status Entered",IF(AR76=1,"No Part Time Hours Entered",IF(ISERROR(AD76)," Unknown Values entered.",IF(V76+W76&lt;1,"Acceptable",IF(T76+U76=200, "No Contributions Entered", IF(M76="","Error Detected, Choose reason&gt;",IF(Z76="1",IF(V76=1,"Please Enter Deemed Pensionable Pay","Add relevant Details Above"),"Please give details Above")))))))))))))</f>
        <v/>
      </c>
      <c r="M76" s="260"/>
      <c r="N76" s="91"/>
      <c r="O76" s="91" t="str">
        <f t="shared" si="1"/>
        <v/>
      </c>
      <c r="P76" s="94">
        <f t="shared" si="2"/>
        <v>0</v>
      </c>
      <c r="Q76" s="94">
        <f t="shared" si="2"/>
        <v>0</v>
      </c>
      <c r="R76" s="218">
        <f>(ROUND((F76/100*'Member Info'!$W$2), 2))</f>
        <v>0</v>
      </c>
      <c r="S76" s="218" t="e">
        <f t="shared" si="3"/>
        <v>#VALUE!</v>
      </c>
      <c r="T76" s="218" t="str">
        <f t="shared" si="4"/>
        <v/>
      </c>
      <c r="U76" s="227" t="str">
        <f t="shared" si="5"/>
        <v/>
      </c>
      <c r="V76" s="228" t="str">
        <f t="shared" si="6"/>
        <v/>
      </c>
      <c r="W76" s="228" t="str">
        <f t="shared" si="7"/>
        <v/>
      </c>
      <c r="X76" s="222">
        <f t="shared" si="8"/>
        <v>0</v>
      </c>
      <c r="Y76" s="110">
        <f t="shared" si="9"/>
        <v>0</v>
      </c>
      <c r="Z76" s="235" t="str">
        <f t="shared" si="10"/>
        <v/>
      </c>
      <c r="AA76" s="240" t="b">
        <f t="shared" si="11"/>
        <v>0</v>
      </c>
      <c r="AB76" s="235">
        <f t="shared" si="12"/>
        <v>0</v>
      </c>
      <c r="AC76" s="235">
        <f>IF('Member Info'!N73="",1,"")</f>
        <v>1</v>
      </c>
      <c r="AD76" s="243" t="e">
        <f t="shared" si="13"/>
        <v>#VALUE!</v>
      </c>
      <c r="AE76" s="130" t="str">
        <f t="shared" si="0"/>
        <v/>
      </c>
      <c r="AF76" s="124">
        <f t="shared" si="14"/>
        <v>1</v>
      </c>
      <c r="AG76" s="124" t="str">
        <f>IF('Member Info'!N73&lt;&gt;"",IF(AND('Member Info'!N73&lt;=$U$1,'Member Info'!N73&gt;=$T$1),1,0),"")</f>
        <v/>
      </c>
      <c r="AI76" s="124" t="b">
        <f t="shared" si="15"/>
        <v>0</v>
      </c>
      <c r="AJ76" s="124">
        <f t="shared" si="16"/>
        <v>0</v>
      </c>
      <c r="AL76" s="124">
        <f t="shared" si="17"/>
        <v>0</v>
      </c>
      <c r="AM76" s="124">
        <f>IF('Member Info'!F73&gt;$T$1,1,0)</f>
        <v>0</v>
      </c>
      <c r="AN76" s="124" t="b">
        <f>IF(ISERROR(T76),ERROR.TYPE(#REF!)=ERROR.TYPE(T76),FALSE)</f>
        <v>0</v>
      </c>
      <c r="AO76" s="124" t="b">
        <f>IF(ISERROR(U76),ERROR.TYPE(#REF!)=ERROR.TYPE(U76),FALSE)</f>
        <v>0</v>
      </c>
      <c r="AP76" s="124">
        <f>IF('Member Info'!F73&gt;'GP1 April 25'!$U$1,1,0)</f>
        <v>0</v>
      </c>
      <c r="AQ76" s="124">
        <f t="shared" si="18"/>
        <v>0</v>
      </c>
      <c r="AR76" s="124">
        <f t="shared" si="19"/>
        <v>0</v>
      </c>
      <c r="AS76" s="124">
        <f t="shared" si="20"/>
        <v>1</v>
      </c>
    </row>
    <row r="77" spans="1:45" x14ac:dyDescent="0.25">
      <c r="A77" s="4">
        <v>46</v>
      </c>
      <c r="B77" s="164">
        <f>'Member Info'!D74</f>
        <v>0</v>
      </c>
      <c r="C77" s="164">
        <f>'Member Info'!E74</f>
        <v>0</v>
      </c>
      <c r="D77" s="164" t="str">
        <f>'Member Info'!G74</f>
        <v/>
      </c>
      <c r="E77" s="165">
        <f>'Member Info'!B74</f>
        <v>0</v>
      </c>
      <c r="F77" s="242"/>
      <c r="G77" s="166" t="str">
        <f>IF(E77=0,"",('Member Info'!K74+'Member Info'!L74))</f>
        <v/>
      </c>
      <c r="H77" s="419"/>
      <c r="I77" s="419"/>
      <c r="J77" s="26"/>
      <c r="K77" s="26"/>
      <c r="L77" s="384" t="str">
        <f>IF(E77=0,"",IF('Member Info'!F74&gt;$U$1,CONCATENATE("Joined with practice on ", TEXT('Member Info'!F74, "DD/MM/YYYY")),IF('Member Info'!N74&lt;&gt;"",IF('Member Info'!N74&lt;$T$1,CONCATENATE("Left Scheme on ", TEXT('Member Info'!N74, "DD/MM/YYYY")),IF(OR(G77="",G77=0),"Error Detected, No rate entered",IF(E77=0,"",IF(F77="","Error Detected, No Pensionable pay",IF(AS77=1,"No Part Time Status Entered",IF(AR77=1,"No Part Time Hours Entered",IF(ISERROR(AD77)," Unknown Values entered.",IF(V77+W77&lt;1,"Acceptable",IF(T77+U77=200, "No Contributions Entered", IF(M77="","Error Detected, Choose reason&gt;",IF(Z77="1",IF(V77=1,"Please Enter Deemed Pensionable Pay","Add Any Relevant Details Above"),"Please Give Details Above"))))))))))),IF(OR(G77="",G77=0),"Error Detected, No rate entered",IF(E77=0,"",IF(F77="","Error Detected, No Pensionable pay",IF(AS77=1,"No Part Time Status Entered",IF(AR77=1,"No Part Time Hours Entered",IF(ISERROR(AD77)," Unknown Values entered.",IF(V77+W77&lt;1,"Acceptable",IF(T77+U77=200, "No Contributions Entered", IF(M77="","Error Detected, Choose reason&gt;",IF(Z77="1",IF(V77=1,"Please Enter Deemed Pensionable Pay","Add relevant Details Above"),"Please give details Above")))))))))))))</f>
        <v/>
      </c>
      <c r="M77" s="260"/>
      <c r="N77" s="91"/>
      <c r="O77" s="91" t="str">
        <f t="shared" si="1"/>
        <v/>
      </c>
      <c r="P77" s="94">
        <f t="shared" si="2"/>
        <v>0</v>
      </c>
      <c r="Q77" s="94">
        <f t="shared" si="2"/>
        <v>0</v>
      </c>
      <c r="R77" s="218">
        <f>(ROUND((F77/100*'Member Info'!$W$2), 2))</f>
        <v>0</v>
      </c>
      <c r="S77" s="218" t="e">
        <f t="shared" si="3"/>
        <v>#VALUE!</v>
      </c>
      <c r="T77" s="218" t="str">
        <f t="shared" si="4"/>
        <v/>
      </c>
      <c r="U77" s="227" t="str">
        <f t="shared" si="5"/>
        <v/>
      </c>
      <c r="V77" s="228" t="str">
        <f t="shared" si="6"/>
        <v/>
      </c>
      <c r="W77" s="228" t="str">
        <f t="shared" si="7"/>
        <v/>
      </c>
      <c r="X77" s="222">
        <f t="shared" si="8"/>
        <v>0</v>
      </c>
      <c r="Y77" s="110">
        <f t="shared" si="9"/>
        <v>0</v>
      </c>
      <c r="Z77" s="235" t="str">
        <f t="shared" si="10"/>
        <v/>
      </c>
      <c r="AA77" s="240" t="b">
        <f t="shared" si="11"/>
        <v>0</v>
      </c>
      <c r="AB77" s="235">
        <f t="shared" si="12"/>
        <v>0</v>
      </c>
      <c r="AC77" s="235">
        <f>IF('Member Info'!N74="",1,"")</f>
        <v>1</v>
      </c>
      <c r="AD77" s="243" t="e">
        <f t="shared" si="13"/>
        <v>#VALUE!</v>
      </c>
      <c r="AE77" s="130" t="str">
        <f t="shared" si="0"/>
        <v/>
      </c>
      <c r="AF77" s="124">
        <f t="shared" si="14"/>
        <v>1</v>
      </c>
      <c r="AG77" s="124" t="str">
        <f>IF('Member Info'!N74&lt;&gt;"",IF(AND('Member Info'!N74&lt;=$U$1,'Member Info'!N74&gt;=$T$1),1,0),"")</f>
        <v/>
      </c>
      <c r="AI77" s="124" t="b">
        <f t="shared" si="15"/>
        <v>0</v>
      </c>
      <c r="AJ77" s="124">
        <f t="shared" si="16"/>
        <v>0</v>
      </c>
      <c r="AL77" s="124">
        <f t="shared" si="17"/>
        <v>0</v>
      </c>
      <c r="AM77" s="124">
        <f>IF('Member Info'!F74&gt;$T$1,1,0)</f>
        <v>0</v>
      </c>
      <c r="AN77" s="124" t="b">
        <f>IF(ISERROR(T77),ERROR.TYPE(#REF!)=ERROR.TYPE(T77),FALSE)</f>
        <v>0</v>
      </c>
      <c r="AO77" s="124" t="b">
        <f>IF(ISERROR(U77),ERROR.TYPE(#REF!)=ERROR.TYPE(U77),FALSE)</f>
        <v>0</v>
      </c>
      <c r="AP77" s="124">
        <f>IF('Member Info'!F74&gt;'GP1 April 25'!$U$1,1,0)</f>
        <v>0</v>
      </c>
      <c r="AQ77" s="124">
        <f t="shared" si="18"/>
        <v>0</v>
      </c>
      <c r="AR77" s="124">
        <f t="shared" si="19"/>
        <v>0</v>
      </c>
      <c r="AS77" s="124">
        <f t="shared" si="20"/>
        <v>1</v>
      </c>
    </row>
    <row r="78" spans="1:45" x14ac:dyDescent="0.25">
      <c r="A78" s="4">
        <v>47</v>
      </c>
      <c r="B78" s="164">
        <f>'Member Info'!D75</f>
        <v>0</v>
      </c>
      <c r="C78" s="164">
        <f>'Member Info'!E75</f>
        <v>0</v>
      </c>
      <c r="D78" s="164" t="str">
        <f>'Member Info'!G75</f>
        <v/>
      </c>
      <c r="E78" s="165">
        <f>'Member Info'!B75</f>
        <v>0</v>
      </c>
      <c r="F78" s="242"/>
      <c r="G78" s="166" t="str">
        <f>IF(E78=0,"",('Member Info'!K75+'Member Info'!L75))</f>
        <v/>
      </c>
      <c r="H78" s="419"/>
      <c r="I78" s="419"/>
      <c r="J78" s="26"/>
      <c r="K78" s="26"/>
      <c r="L78" s="384" t="str">
        <f>IF(E78=0,"",IF('Member Info'!F75&gt;$U$1,CONCATENATE("Joined with practice on ", TEXT('Member Info'!F75, "DD/MM/YYYY")),IF('Member Info'!N75&lt;&gt;"",IF('Member Info'!N75&lt;$T$1,CONCATENATE("Left Scheme on ", TEXT('Member Info'!N75, "DD/MM/YYYY")),IF(OR(G78="",G78=0),"Error Detected, No rate entered",IF(E78=0,"",IF(F78="","Error Detected, No Pensionable pay",IF(AS78=1,"No Part Time Status Entered",IF(AR78=1,"No Part Time Hours Entered",IF(ISERROR(AD78)," Unknown Values entered.",IF(V78+W78&lt;1,"Acceptable",IF(T78+U78=200, "No Contributions Entered", IF(M78="","Error Detected, Choose reason&gt;",IF(Z78="1",IF(V78=1,"Please Enter Deemed Pensionable Pay","Add Any Relevant Details Above"),"Please Give Details Above"))))))))))),IF(OR(G78="",G78=0),"Error Detected, No rate entered",IF(E78=0,"",IF(F78="","Error Detected, No Pensionable pay",IF(AS78=1,"No Part Time Status Entered",IF(AR78=1,"No Part Time Hours Entered",IF(ISERROR(AD78)," Unknown Values entered.",IF(V78+W78&lt;1,"Acceptable",IF(T78+U78=200, "No Contributions Entered", IF(M78="","Error Detected, Choose reason&gt;",IF(Z78="1",IF(V78=1,"Please Enter Deemed Pensionable Pay","Add relevant Details Above"),"Please give details Above")))))))))))))</f>
        <v/>
      </c>
      <c r="M78" s="260"/>
      <c r="N78" s="91"/>
      <c r="O78" s="91" t="str">
        <f t="shared" si="1"/>
        <v/>
      </c>
      <c r="P78" s="94">
        <f t="shared" si="2"/>
        <v>0</v>
      </c>
      <c r="Q78" s="94">
        <f t="shared" si="2"/>
        <v>0</v>
      </c>
      <c r="R78" s="218">
        <f>(ROUND((F78/100*'Member Info'!$W$2), 2))</f>
        <v>0</v>
      </c>
      <c r="S78" s="218" t="e">
        <f t="shared" si="3"/>
        <v>#VALUE!</v>
      </c>
      <c r="T78" s="218" t="str">
        <f t="shared" si="4"/>
        <v/>
      </c>
      <c r="U78" s="227" t="str">
        <f t="shared" si="5"/>
        <v/>
      </c>
      <c r="V78" s="228" t="str">
        <f t="shared" si="6"/>
        <v/>
      </c>
      <c r="W78" s="228" t="str">
        <f t="shared" si="7"/>
        <v/>
      </c>
      <c r="X78" s="222">
        <f t="shared" si="8"/>
        <v>0</v>
      </c>
      <c r="Y78" s="110">
        <f t="shared" si="9"/>
        <v>0</v>
      </c>
      <c r="Z78" s="235" t="str">
        <f t="shared" si="10"/>
        <v/>
      </c>
      <c r="AA78" s="240" t="b">
        <f t="shared" si="11"/>
        <v>0</v>
      </c>
      <c r="AB78" s="235">
        <f t="shared" si="12"/>
        <v>0</v>
      </c>
      <c r="AC78" s="235">
        <f>IF('Member Info'!N75="",1,"")</f>
        <v>1</v>
      </c>
      <c r="AD78" s="243" t="e">
        <f t="shared" si="13"/>
        <v>#VALUE!</v>
      </c>
      <c r="AE78" s="130" t="str">
        <f t="shared" si="0"/>
        <v/>
      </c>
      <c r="AF78" s="124">
        <f t="shared" si="14"/>
        <v>1</v>
      </c>
      <c r="AG78" s="124" t="str">
        <f>IF('Member Info'!N75&lt;&gt;"",IF(AND('Member Info'!N75&lt;=$U$1,'Member Info'!N75&gt;=$T$1),1,0),"")</f>
        <v/>
      </c>
      <c r="AI78" s="124" t="b">
        <f t="shared" si="15"/>
        <v>0</v>
      </c>
      <c r="AJ78" s="124">
        <f t="shared" si="16"/>
        <v>0</v>
      </c>
      <c r="AL78" s="124">
        <f t="shared" si="17"/>
        <v>0</v>
      </c>
      <c r="AM78" s="124">
        <f>IF('Member Info'!F75&gt;$T$1,1,0)</f>
        <v>0</v>
      </c>
      <c r="AN78" s="124" t="b">
        <f>IF(ISERROR(T78),ERROR.TYPE(#REF!)=ERROR.TYPE(T78),FALSE)</f>
        <v>0</v>
      </c>
      <c r="AO78" s="124" t="b">
        <f>IF(ISERROR(U78),ERROR.TYPE(#REF!)=ERROR.TYPE(U78),FALSE)</f>
        <v>0</v>
      </c>
      <c r="AP78" s="124">
        <f>IF('Member Info'!F75&gt;'GP1 April 25'!$U$1,1,0)</f>
        <v>0</v>
      </c>
      <c r="AQ78" s="124">
        <f t="shared" si="18"/>
        <v>0</v>
      </c>
      <c r="AR78" s="124">
        <f t="shared" si="19"/>
        <v>0</v>
      </c>
      <c r="AS78" s="124">
        <f t="shared" si="20"/>
        <v>1</v>
      </c>
    </row>
    <row r="79" spans="1:45" x14ac:dyDescent="0.25">
      <c r="A79" s="4">
        <v>48</v>
      </c>
      <c r="B79" s="164">
        <f>'Member Info'!D76</f>
        <v>0</v>
      </c>
      <c r="C79" s="164">
        <f>'Member Info'!E76</f>
        <v>0</v>
      </c>
      <c r="D79" s="164" t="str">
        <f>'Member Info'!G76</f>
        <v/>
      </c>
      <c r="E79" s="165">
        <f>'Member Info'!B76</f>
        <v>0</v>
      </c>
      <c r="F79" s="242"/>
      <c r="G79" s="166" t="str">
        <f>IF(E79=0,"",('Member Info'!K76+'Member Info'!L76))</f>
        <v/>
      </c>
      <c r="H79" s="419"/>
      <c r="I79" s="419"/>
      <c r="J79" s="26"/>
      <c r="K79" s="26"/>
      <c r="L79" s="384" t="str">
        <f>IF(E79=0,"",IF('Member Info'!F76&gt;$U$1,CONCATENATE("Joined with practice on ", TEXT('Member Info'!F76, "DD/MM/YYYY")),IF('Member Info'!N76&lt;&gt;"",IF('Member Info'!N76&lt;$T$1,CONCATENATE("Left Scheme on ", TEXT('Member Info'!N76, "DD/MM/YYYY")),IF(OR(G79="",G79=0),"Error Detected, No rate entered",IF(E79=0,"",IF(F79="","Error Detected, No Pensionable pay",IF(AS79=1,"No Part Time Status Entered",IF(AR79=1,"No Part Time Hours Entered",IF(ISERROR(AD79)," Unknown Values entered.",IF(V79+W79&lt;1,"Acceptable",IF(T79+U79=200, "No Contributions Entered", IF(M79="","Error Detected, Choose reason&gt;",IF(Z79="1",IF(V79=1,"Please Enter Deemed Pensionable Pay","Add Any Relevant Details Above"),"Please Give Details Above"))))))))))),IF(OR(G79="",G79=0),"Error Detected, No rate entered",IF(E79=0,"",IF(F79="","Error Detected, No Pensionable pay",IF(AS79=1,"No Part Time Status Entered",IF(AR79=1,"No Part Time Hours Entered",IF(ISERROR(AD79)," Unknown Values entered.",IF(V79+W79&lt;1,"Acceptable",IF(T79+U79=200, "No Contributions Entered", IF(M79="","Error Detected, Choose reason&gt;",IF(Z79="1",IF(V79=1,"Please Enter Deemed Pensionable Pay","Add relevant Details Above"),"Please give details Above")))))))))))))</f>
        <v/>
      </c>
      <c r="M79" s="260"/>
      <c r="N79" s="91"/>
      <c r="O79" s="91" t="str">
        <f t="shared" si="1"/>
        <v/>
      </c>
      <c r="P79" s="94">
        <f t="shared" si="2"/>
        <v>0</v>
      </c>
      <c r="Q79" s="94">
        <f t="shared" si="2"/>
        <v>0</v>
      </c>
      <c r="R79" s="218">
        <f>(ROUND((F79/100*'Member Info'!$W$2), 2))</f>
        <v>0</v>
      </c>
      <c r="S79" s="218" t="e">
        <f t="shared" si="3"/>
        <v>#VALUE!</v>
      </c>
      <c r="T79" s="218" t="str">
        <f t="shared" si="4"/>
        <v/>
      </c>
      <c r="U79" s="227" t="str">
        <f t="shared" si="5"/>
        <v/>
      </c>
      <c r="V79" s="228" t="str">
        <f t="shared" si="6"/>
        <v/>
      </c>
      <c r="W79" s="228" t="str">
        <f t="shared" si="7"/>
        <v/>
      </c>
      <c r="X79" s="222">
        <f t="shared" si="8"/>
        <v>0</v>
      </c>
      <c r="Y79" s="110">
        <f t="shared" si="9"/>
        <v>0</v>
      </c>
      <c r="Z79" s="235" t="str">
        <f t="shared" si="10"/>
        <v/>
      </c>
      <c r="AA79" s="240" t="b">
        <f t="shared" si="11"/>
        <v>0</v>
      </c>
      <c r="AB79" s="235">
        <f t="shared" si="12"/>
        <v>0</v>
      </c>
      <c r="AC79" s="235">
        <f>IF('Member Info'!N76="",1,"")</f>
        <v>1</v>
      </c>
      <c r="AD79" s="243" t="e">
        <f t="shared" si="13"/>
        <v>#VALUE!</v>
      </c>
      <c r="AE79" s="130" t="str">
        <f t="shared" si="0"/>
        <v/>
      </c>
      <c r="AF79" s="124">
        <f t="shared" si="14"/>
        <v>1</v>
      </c>
      <c r="AG79" s="124" t="str">
        <f>IF('Member Info'!N76&lt;&gt;"",IF(AND('Member Info'!N76&lt;=$U$1,'Member Info'!N76&gt;=$T$1),1,0),"")</f>
        <v/>
      </c>
      <c r="AI79" s="124" t="b">
        <f t="shared" si="15"/>
        <v>0</v>
      </c>
      <c r="AJ79" s="124">
        <f t="shared" si="16"/>
        <v>0</v>
      </c>
      <c r="AL79" s="124">
        <f t="shared" si="17"/>
        <v>0</v>
      </c>
      <c r="AM79" s="124">
        <f>IF('Member Info'!F76&gt;$T$1,1,0)</f>
        <v>0</v>
      </c>
      <c r="AN79" s="124" t="b">
        <f>IF(ISERROR(T79),ERROR.TYPE(#REF!)=ERROR.TYPE(T79),FALSE)</f>
        <v>0</v>
      </c>
      <c r="AO79" s="124" t="b">
        <f>IF(ISERROR(U79),ERROR.TYPE(#REF!)=ERROR.TYPE(U79),FALSE)</f>
        <v>0</v>
      </c>
      <c r="AP79" s="124">
        <f>IF('Member Info'!F76&gt;'GP1 April 25'!$U$1,1,0)</f>
        <v>0</v>
      </c>
      <c r="AQ79" s="124">
        <f t="shared" si="18"/>
        <v>0</v>
      </c>
      <c r="AR79" s="124">
        <f t="shared" si="19"/>
        <v>0</v>
      </c>
      <c r="AS79" s="124">
        <f t="shared" si="20"/>
        <v>1</v>
      </c>
    </row>
    <row r="80" spans="1:45" x14ac:dyDescent="0.25">
      <c r="A80" s="4">
        <v>49</v>
      </c>
      <c r="B80" s="164">
        <f>'Member Info'!D77</f>
        <v>0</v>
      </c>
      <c r="C80" s="164">
        <f>'Member Info'!E77</f>
        <v>0</v>
      </c>
      <c r="D80" s="164" t="str">
        <f>'Member Info'!G77</f>
        <v/>
      </c>
      <c r="E80" s="165">
        <f>'Member Info'!B77</f>
        <v>0</v>
      </c>
      <c r="F80" s="242"/>
      <c r="G80" s="166" t="str">
        <f>IF(E80=0,"",('Member Info'!K77+'Member Info'!L77))</f>
        <v/>
      </c>
      <c r="H80" s="419"/>
      <c r="I80" s="419"/>
      <c r="J80" s="26"/>
      <c r="K80" s="26"/>
      <c r="L80" s="384" t="str">
        <f>IF(E80=0,"",IF('Member Info'!F77&gt;$U$1,CONCATENATE("Joined with practice on ", TEXT('Member Info'!F77, "DD/MM/YYYY")),IF('Member Info'!N77&lt;&gt;"",IF('Member Info'!N77&lt;$T$1,CONCATENATE("Left Scheme on ", TEXT('Member Info'!N77, "DD/MM/YYYY")),IF(OR(G80="",G80=0),"Error Detected, No rate entered",IF(E80=0,"",IF(F80="","Error Detected, No Pensionable pay",IF(AS80=1,"No Part Time Status Entered",IF(AR80=1,"No Part Time Hours Entered",IF(ISERROR(AD80)," Unknown Values entered.",IF(V80+W80&lt;1,"Acceptable",IF(T80+U80=200, "No Contributions Entered", IF(M80="","Error Detected, Choose reason&gt;",IF(Z80="1",IF(V80=1,"Please Enter Deemed Pensionable Pay","Add Any Relevant Details Above"),"Please Give Details Above"))))))))))),IF(OR(G80="",G80=0),"Error Detected, No rate entered",IF(E80=0,"",IF(F80="","Error Detected, No Pensionable pay",IF(AS80=1,"No Part Time Status Entered",IF(AR80=1,"No Part Time Hours Entered",IF(ISERROR(AD80)," Unknown Values entered.",IF(V80+W80&lt;1,"Acceptable",IF(T80+U80=200, "No Contributions Entered", IF(M80="","Error Detected, Choose reason&gt;",IF(Z80="1",IF(V80=1,"Please Enter Deemed Pensionable Pay","Add relevant Details Above"),"Please give details Above")))))))))))))</f>
        <v/>
      </c>
      <c r="M80" s="260"/>
      <c r="N80" s="91"/>
      <c r="O80" s="91" t="str">
        <f t="shared" si="1"/>
        <v/>
      </c>
      <c r="P80" s="94">
        <f t="shared" si="2"/>
        <v>0</v>
      </c>
      <c r="Q80" s="94">
        <f t="shared" si="2"/>
        <v>0</v>
      </c>
      <c r="R80" s="218">
        <f>(ROUND((F80/100*'Member Info'!$W$2), 2))</f>
        <v>0</v>
      </c>
      <c r="S80" s="218" t="e">
        <f t="shared" si="3"/>
        <v>#VALUE!</v>
      </c>
      <c r="T80" s="218" t="str">
        <f t="shared" si="4"/>
        <v/>
      </c>
      <c r="U80" s="227" t="str">
        <f t="shared" si="5"/>
        <v/>
      </c>
      <c r="V80" s="228" t="str">
        <f t="shared" si="6"/>
        <v/>
      </c>
      <c r="W80" s="228" t="str">
        <f t="shared" si="7"/>
        <v/>
      </c>
      <c r="X80" s="222">
        <f t="shared" si="8"/>
        <v>0</v>
      </c>
      <c r="Y80" s="110">
        <f t="shared" si="9"/>
        <v>0</v>
      </c>
      <c r="Z80" s="235" t="str">
        <f t="shared" si="10"/>
        <v/>
      </c>
      <c r="AA80" s="240" t="b">
        <f t="shared" si="11"/>
        <v>0</v>
      </c>
      <c r="AB80" s="235">
        <f t="shared" si="12"/>
        <v>0</v>
      </c>
      <c r="AC80" s="235">
        <f>IF('Member Info'!N77="",1,"")</f>
        <v>1</v>
      </c>
      <c r="AD80" s="243" t="e">
        <f t="shared" si="13"/>
        <v>#VALUE!</v>
      </c>
      <c r="AE80" s="130" t="str">
        <f t="shared" si="0"/>
        <v/>
      </c>
      <c r="AF80" s="124">
        <f t="shared" si="14"/>
        <v>1</v>
      </c>
      <c r="AG80" s="124" t="str">
        <f>IF('Member Info'!N77&lt;&gt;"",IF(AND('Member Info'!N77&lt;=$U$1,'Member Info'!N77&gt;=$T$1),1,0),"")</f>
        <v/>
      </c>
      <c r="AI80" s="124" t="b">
        <f t="shared" si="15"/>
        <v>0</v>
      </c>
      <c r="AJ80" s="124">
        <f t="shared" si="16"/>
        <v>0</v>
      </c>
      <c r="AL80" s="124">
        <f t="shared" si="17"/>
        <v>0</v>
      </c>
      <c r="AM80" s="124">
        <f>IF('Member Info'!F77&gt;$T$1,1,0)</f>
        <v>0</v>
      </c>
      <c r="AN80" s="124" t="b">
        <f>IF(ISERROR(T80),ERROR.TYPE(#REF!)=ERROR.TYPE(T80),FALSE)</f>
        <v>0</v>
      </c>
      <c r="AO80" s="124" t="b">
        <f>IF(ISERROR(U80),ERROR.TYPE(#REF!)=ERROR.TYPE(U80),FALSE)</f>
        <v>0</v>
      </c>
      <c r="AP80" s="124">
        <f>IF('Member Info'!F77&gt;'GP1 April 25'!$U$1,1,0)</f>
        <v>0</v>
      </c>
      <c r="AQ80" s="124">
        <f t="shared" si="18"/>
        <v>0</v>
      </c>
      <c r="AR80" s="124">
        <f t="shared" si="19"/>
        <v>0</v>
      </c>
      <c r="AS80" s="124">
        <f t="shared" si="20"/>
        <v>1</v>
      </c>
    </row>
    <row r="81" spans="1:45" x14ac:dyDescent="0.25">
      <c r="A81" s="4">
        <v>50</v>
      </c>
      <c r="B81" s="164">
        <f>'Member Info'!D78</f>
        <v>0</v>
      </c>
      <c r="C81" s="164">
        <f>'Member Info'!E78</f>
        <v>0</v>
      </c>
      <c r="D81" s="164" t="str">
        <f>'Member Info'!G78</f>
        <v/>
      </c>
      <c r="E81" s="165">
        <f>'Member Info'!B78</f>
        <v>0</v>
      </c>
      <c r="F81" s="242"/>
      <c r="G81" s="166" t="str">
        <f>IF(E81=0,"",('Member Info'!K78+'Member Info'!L78))</f>
        <v/>
      </c>
      <c r="H81" s="419"/>
      <c r="I81" s="419"/>
      <c r="J81" s="26"/>
      <c r="K81" s="26"/>
      <c r="L81" s="384" t="str">
        <f>IF(E81=0,"",IF('Member Info'!F78&gt;$U$1,CONCATENATE("Joined with practice on ", TEXT('Member Info'!F78, "DD/MM/YYYY")),IF('Member Info'!N78&lt;&gt;"",IF('Member Info'!N78&lt;$T$1,CONCATENATE("Left Scheme on ", TEXT('Member Info'!N78, "DD/MM/YYYY")),IF(OR(G81="",G81=0),"Error Detected, No rate entered",IF(E81=0,"",IF(F81="","Error Detected, No Pensionable pay",IF(AS81=1,"No Part Time Status Entered",IF(AR81=1,"No Part Time Hours Entered",IF(ISERROR(AD81)," Unknown Values entered.",IF(V81+W81&lt;1,"Acceptable",IF(T81+U81=200, "No Contributions Entered", IF(M81="","Error Detected, Choose reason&gt;",IF(Z81="1",IF(V81=1,"Please Enter Deemed Pensionable Pay","Add Any Relevant Details Above"),"Please Give Details Above"))))))))))),IF(OR(G81="",G81=0),"Error Detected, No rate entered",IF(E81=0,"",IF(F81="","Error Detected, No Pensionable pay",IF(AS81=1,"No Part Time Status Entered",IF(AR81=1,"No Part Time Hours Entered",IF(ISERROR(AD81)," Unknown Values entered.",IF(V81+W81&lt;1,"Acceptable",IF(T81+U81=200, "No Contributions Entered", IF(M81="","Error Detected, Choose reason&gt;",IF(Z81="1",IF(V81=1,"Please Enter Deemed Pensionable Pay","Add relevant Details Above"),"Please give details Above")))))))))))))</f>
        <v/>
      </c>
      <c r="M81" s="260"/>
      <c r="N81" s="91"/>
      <c r="O81" s="91" t="str">
        <f t="shared" si="1"/>
        <v/>
      </c>
      <c r="P81" s="94">
        <f t="shared" si="2"/>
        <v>0</v>
      </c>
      <c r="Q81" s="94">
        <f t="shared" si="2"/>
        <v>0</v>
      </c>
      <c r="R81" s="218">
        <f>(ROUND((F81/100*'Member Info'!$W$2), 2))</f>
        <v>0</v>
      </c>
      <c r="S81" s="218" t="e">
        <f t="shared" si="3"/>
        <v>#VALUE!</v>
      </c>
      <c r="T81" s="218" t="str">
        <f t="shared" si="4"/>
        <v/>
      </c>
      <c r="U81" s="227" t="str">
        <f t="shared" si="5"/>
        <v/>
      </c>
      <c r="V81" s="228" t="str">
        <f t="shared" si="6"/>
        <v/>
      </c>
      <c r="W81" s="228" t="str">
        <f t="shared" si="7"/>
        <v/>
      </c>
      <c r="X81" s="222">
        <f t="shared" si="8"/>
        <v>0</v>
      </c>
      <c r="Y81" s="110">
        <f t="shared" si="9"/>
        <v>0</v>
      </c>
      <c r="Z81" s="235" t="str">
        <f t="shared" si="10"/>
        <v/>
      </c>
      <c r="AA81" s="240" t="b">
        <f t="shared" si="11"/>
        <v>0</v>
      </c>
      <c r="AB81" s="235">
        <f t="shared" si="12"/>
        <v>0</v>
      </c>
      <c r="AC81" s="235">
        <f>IF('Member Info'!N78="",1,"")</f>
        <v>1</v>
      </c>
      <c r="AD81" s="243" t="e">
        <f t="shared" si="13"/>
        <v>#VALUE!</v>
      </c>
      <c r="AE81" s="130" t="str">
        <f t="shared" si="0"/>
        <v/>
      </c>
      <c r="AF81" s="124">
        <f t="shared" si="14"/>
        <v>1</v>
      </c>
      <c r="AG81" s="124" t="str">
        <f>IF('Member Info'!N78&lt;&gt;"",IF(AND('Member Info'!N78&lt;=$U$1,'Member Info'!N78&gt;=$T$1),1,0),"")</f>
        <v/>
      </c>
      <c r="AI81" s="124" t="b">
        <f t="shared" si="15"/>
        <v>0</v>
      </c>
      <c r="AJ81" s="124">
        <f t="shared" si="16"/>
        <v>0</v>
      </c>
      <c r="AL81" s="124">
        <f t="shared" si="17"/>
        <v>0</v>
      </c>
      <c r="AM81" s="124">
        <f>IF('Member Info'!F78&gt;$T$1,1,0)</f>
        <v>0</v>
      </c>
      <c r="AN81" s="124" t="b">
        <f>IF(ISERROR(T81),ERROR.TYPE(#REF!)=ERROR.TYPE(T81),FALSE)</f>
        <v>0</v>
      </c>
      <c r="AO81" s="124" t="b">
        <f>IF(ISERROR(U81),ERROR.TYPE(#REF!)=ERROR.TYPE(U81),FALSE)</f>
        <v>0</v>
      </c>
      <c r="AP81" s="124">
        <f>IF('Member Info'!F78&gt;'GP1 April 25'!$U$1,1,0)</f>
        <v>0</v>
      </c>
      <c r="AQ81" s="124">
        <f t="shared" si="18"/>
        <v>0</v>
      </c>
      <c r="AR81" s="124">
        <f t="shared" si="19"/>
        <v>0</v>
      </c>
      <c r="AS81" s="124">
        <f t="shared" si="20"/>
        <v>1</v>
      </c>
    </row>
    <row r="82" spans="1:45" x14ac:dyDescent="0.25">
      <c r="A82" s="4">
        <v>51</v>
      </c>
      <c r="B82" s="164">
        <f>'Member Info'!D79</f>
        <v>0</v>
      </c>
      <c r="C82" s="164">
        <f>'Member Info'!E79</f>
        <v>0</v>
      </c>
      <c r="D82" s="164" t="str">
        <f>'Member Info'!G79</f>
        <v/>
      </c>
      <c r="E82" s="165">
        <f>'Member Info'!B79</f>
        <v>0</v>
      </c>
      <c r="F82" s="242"/>
      <c r="G82" s="166" t="str">
        <f>IF(E82=0,"",('Member Info'!K79+'Member Info'!L79))</f>
        <v/>
      </c>
      <c r="H82" s="419"/>
      <c r="I82" s="419"/>
      <c r="J82" s="26"/>
      <c r="K82" s="26"/>
      <c r="L82" s="384" t="str">
        <f>IF(E82=0,"",IF('Member Info'!F79&gt;$U$1,CONCATENATE("Joined with practice on ", TEXT('Member Info'!F79, "DD/MM/YYYY")),IF('Member Info'!N79&lt;&gt;"",IF('Member Info'!N79&lt;$T$1,CONCATENATE("Left Scheme on ", TEXT('Member Info'!N79, "DD/MM/YYYY")),IF(OR(G82="",G82=0),"Error Detected, No rate entered",IF(E82=0,"",IF(F82="","Error Detected, No Pensionable pay",IF(AS82=1,"No Part Time Status Entered",IF(AR82=1,"No Part Time Hours Entered",IF(ISERROR(AD82)," Unknown Values entered.",IF(V82+W82&lt;1,"Acceptable",IF(T82+U82=200, "No Contributions Entered", IF(M82="","Error Detected, Choose reason&gt;",IF(Z82="1",IF(V82=1,"Please Enter Deemed Pensionable Pay","Add Any Relevant Details Above"),"Please Give Details Above"))))))))))),IF(OR(G82="",G82=0),"Error Detected, No rate entered",IF(E82=0,"",IF(F82="","Error Detected, No Pensionable pay",IF(AS82=1,"No Part Time Status Entered",IF(AR82=1,"No Part Time Hours Entered",IF(ISERROR(AD82)," Unknown Values entered.",IF(V82+W82&lt;1,"Acceptable",IF(T82+U82=200, "No Contributions Entered", IF(M82="","Error Detected, Choose reason&gt;",IF(Z82="1",IF(V82=1,"Please Enter Deemed Pensionable Pay","Add relevant Details Above"),"Please give details Above")))))))))))))</f>
        <v/>
      </c>
      <c r="M82" s="260"/>
      <c r="N82" s="91"/>
      <c r="O82" s="91" t="str">
        <f t="shared" si="1"/>
        <v/>
      </c>
      <c r="P82" s="94">
        <f t="shared" si="2"/>
        <v>0</v>
      </c>
      <c r="Q82" s="94">
        <f t="shared" si="2"/>
        <v>0</v>
      </c>
      <c r="R82" s="218">
        <f>(ROUND((F82/100*'Member Info'!$W$2), 2))</f>
        <v>0</v>
      </c>
      <c r="S82" s="218" t="e">
        <f t="shared" si="3"/>
        <v>#VALUE!</v>
      </c>
      <c r="T82" s="218" t="str">
        <f t="shared" si="4"/>
        <v/>
      </c>
      <c r="U82" s="227" t="str">
        <f t="shared" si="5"/>
        <v/>
      </c>
      <c r="V82" s="228" t="str">
        <f t="shared" si="6"/>
        <v/>
      </c>
      <c r="W82" s="228" t="str">
        <f t="shared" si="7"/>
        <v/>
      </c>
      <c r="X82" s="222">
        <f t="shared" si="8"/>
        <v>0</v>
      </c>
      <c r="Y82" s="110">
        <f t="shared" si="9"/>
        <v>0</v>
      </c>
      <c r="Z82" s="235" t="str">
        <f t="shared" si="10"/>
        <v/>
      </c>
      <c r="AA82" s="240" t="b">
        <f t="shared" si="11"/>
        <v>0</v>
      </c>
      <c r="AB82" s="235">
        <f t="shared" si="12"/>
        <v>0</v>
      </c>
      <c r="AC82" s="235">
        <f>IF('Member Info'!N79="",1,"")</f>
        <v>1</v>
      </c>
      <c r="AD82" s="243" t="e">
        <f t="shared" si="13"/>
        <v>#VALUE!</v>
      </c>
      <c r="AE82" s="130" t="str">
        <f t="shared" si="0"/>
        <v/>
      </c>
      <c r="AF82" s="124">
        <f t="shared" si="14"/>
        <v>1</v>
      </c>
      <c r="AG82" s="124" t="str">
        <f>IF('Member Info'!N79&lt;&gt;"",IF(AND('Member Info'!N79&lt;=$U$1,'Member Info'!N79&gt;=$T$1),1,0),"")</f>
        <v/>
      </c>
      <c r="AI82" s="124" t="b">
        <f t="shared" si="15"/>
        <v>0</v>
      </c>
      <c r="AJ82" s="124">
        <f t="shared" si="16"/>
        <v>0</v>
      </c>
      <c r="AL82" s="124">
        <f t="shared" si="17"/>
        <v>0</v>
      </c>
      <c r="AM82" s="124">
        <f>IF('Member Info'!F79&gt;$T$1,1,0)</f>
        <v>0</v>
      </c>
      <c r="AN82" s="124" t="b">
        <f>IF(ISERROR(T82),ERROR.TYPE(#REF!)=ERROR.TYPE(T82),FALSE)</f>
        <v>0</v>
      </c>
      <c r="AO82" s="124" t="b">
        <f>IF(ISERROR(U82),ERROR.TYPE(#REF!)=ERROR.TYPE(U82),FALSE)</f>
        <v>0</v>
      </c>
      <c r="AP82" s="124">
        <f>IF('Member Info'!F79&gt;'GP1 April 25'!$U$1,1,0)</f>
        <v>0</v>
      </c>
      <c r="AQ82" s="124">
        <f t="shared" si="18"/>
        <v>0</v>
      </c>
      <c r="AR82" s="124">
        <f t="shared" si="19"/>
        <v>0</v>
      </c>
      <c r="AS82" s="124">
        <f t="shared" si="20"/>
        <v>1</v>
      </c>
    </row>
    <row r="83" spans="1:45" x14ac:dyDescent="0.25">
      <c r="A83" s="4">
        <v>52</v>
      </c>
      <c r="B83" s="164">
        <f>'Member Info'!D80</f>
        <v>0</v>
      </c>
      <c r="C83" s="164">
        <f>'Member Info'!E80</f>
        <v>0</v>
      </c>
      <c r="D83" s="164" t="str">
        <f>'Member Info'!G80</f>
        <v/>
      </c>
      <c r="E83" s="165">
        <f>'Member Info'!B80</f>
        <v>0</v>
      </c>
      <c r="F83" s="242"/>
      <c r="G83" s="166" t="str">
        <f>IF(E83=0,"",('Member Info'!K80+'Member Info'!L80))</f>
        <v/>
      </c>
      <c r="H83" s="419"/>
      <c r="I83" s="419"/>
      <c r="J83" s="26"/>
      <c r="K83" s="26"/>
      <c r="L83" s="384" t="str">
        <f>IF(E83=0,"",IF('Member Info'!F80&gt;$U$1,CONCATENATE("Joined with practice on ", TEXT('Member Info'!F80, "DD/MM/YYYY")),IF('Member Info'!N80&lt;&gt;"",IF('Member Info'!N80&lt;$T$1,CONCATENATE("Left Scheme on ", TEXT('Member Info'!N80, "DD/MM/YYYY")),IF(OR(G83="",G83=0),"Error Detected, No rate entered",IF(E83=0,"",IF(F83="","Error Detected, No Pensionable pay",IF(AS83=1,"No Part Time Status Entered",IF(AR83=1,"No Part Time Hours Entered",IF(ISERROR(AD83)," Unknown Values entered.",IF(V83+W83&lt;1,"Acceptable",IF(T83+U83=200, "No Contributions Entered", IF(M83="","Error Detected, Choose reason&gt;",IF(Z83="1",IF(V83=1,"Please Enter Deemed Pensionable Pay","Add Any Relevant Details Above"),"Please Give Details Above"))))))))))),IF(OR(G83="",G83=0),"Error Detected, No rate entered",IF(E83=0,"",IF(F83="","Error Detected, No Pensionable pay",IF(AS83=1,"No Part Time Status Entered",IF(AR83=1,"No Part Time Hours Entered",IF(ISERROR(AD83)," Unknown Values entered.",IF(V83+W83&lt;1,"Acceptable",IF(T83+U83=200, "No Contributions Entered", IF(M83="","Error Detected, Choose reason&gt;",IF(Z83="1",IF(V83=1,"Please Enter Deemed Pensionable Pay","Add relevant Details Above"),"Please give details Above")))))))))))))</f>
        <v/>
      </c>
      <c r="M83" s="260"/>
      <c r="N83" s="91"/>
      <c r="O83" s="91" t="str">
        <f t="shared" si="1"/>
        <v/>
      </c>
      <c r="P83" s="94">
        <f t="shared" si="2"/>
        <v>0</v>
      </c>
      <c r="Q83" s="94">
        <f t="shared" si="2"/>
        <v>0</v>
      </c>
      <c r="R83" s="218">
        <f>(ROUND((F83/100*'Member Info'!$W$2), 2))</f>
        <v>0</v>
      </c>
      <c r="S83" s="218" t="e">
        <f t="shared" si="3"/>
        <v>#VALUE!</v>
      </c>
      <c r="T83" s="218" t="str">
        <f t="shared" si="4"/>
        <v/>
      </c>
      <c r="U83" s="227" t="str">
        <f t="shared" si="5"/>
        <v/>
      </c>
      <c r="V83" s="228" t="str">
        <f t="shared" si="6"/>
        <v/>
      </c>
      <c r="W83" s="228" t="str">
        <f t="shared" si="7"/>
        <v/>
      </c>
      <c r="X83" s="222">
        <f t="shared" si="8"/>
        <v>0</v>
      </c>
      <c r="Y83" s="110">
        <f t="shared" si="9"/>
        <v>0</v>
      </c>
      <c r="Z83" s="235" t="str">
        <f t="shared" si="10"/>
        <v/>
      </c>
      <c r="AA83" s="240" t="b">
        <f t="shared" si="11"/>
        <v>0</v>
      </c>
      <c r="AB83" s="235">
        <f t="shared" si="12"/>
        <v>0</v>
      </c>
      <c r="AC83" s="235">
        <f>IF('Member Info'!N80="",1,"")</f>
        <v>1</v>
      </c>
      <c r="AD83" s="243" t="e">
        <f t="shared" si="13"/>
        <v>#VALUE!</v>
      </c>
      <c r="AE83" s="130" t="str">
        <f t="shared" si="0"/>
        <v/>
      </c>
      <c r="AF83" s="124">
        <f t="shared" si="14"/>
        <v>1</v>
      </c>
      <c r="AG83" s="124" t="str">
        <f>IF('Member Info'!N80&lt;&gt;"",IF(AND('Member Info'!N80&lt;=$U$1,'Member Info'!N80&gt;=$T$1),1,0),"")</f>
        <v/>
      </c>
      <c r="AI83" s="124" t="b">
        <f t="shared" si="15"/>
        <v>0</v>
      </c>
      <c r="AJ83" s="124">
        <f t="shared" si="16"/>
        <v>0</v>
      </c>
      <c r="AL83" s="124">
        <f t="shared" si="17"/>
        <v>0</v>
      </c>
      <c r="AM83" s="124">
        <f>IF('Member Info'!F80&gt;$T$1,1,0)</f>
        <v>0</v>
      </c>
      <c r="AN83" s="124" t="b">
        <f>IF(ISERROR(T83),ERROR.TYPE(#REF!)=ERROR.TYPE(T83),FALSE)</f>
        <v>0</v>
      </c>
      <c r="AO83" s="124" t="b">
        <f>IF(ISERROR(U83),ERROR.TYPE(#REF!)=ERROR.TYPE(U83),FALSE)</f>
        <v>0</v>
      </c>
      <c r="AP83" s="124">
        <f>IF('Member Info'!F80&gt;'GP1 April 25'!$U$1,1,0)</f>
        <v>0</v>
      </c>
      <c r="AQ83" s="124">
        <f t="shared" si="18"/>
        <v>0</v>
      </c>
      <c r="AR83" s="124">
        <f t="shared" si="19"/>
        <v>0</v>
      </c>
      <c r="AS83" s="124">
        <f t="shared" si="20"/>
        <v>1</v>
      </c>
    </row>
    <row r="84" spans="1:45" x14ac:dyDescent="0.25">
      <c r="A84" s="4">
        <v>53</v>
      </c>
      <c r="B84" s="164">
        <f>'Member Info'!D81</f>
        <v>0</v>
      </c>
      <c r="C84" s="164">
        <f>'Member Info'!E81</f>
        <v>0</v>
      </c>
      <c r="D84" s="164" t="str">
        <f>'Member Info'!G81</f>
        <v/>
      </c>
      <c r="E84" s="165">
        <f>'Member Info'!B81</f>
        <v>0</v>
      </c>
      <c r="F84" s="242"/>
      <c r="G84" s="166" t="str">
        <f>IF(E84=0,"",('Member Info'!K81+'Member Info'!L81))</f>
        <v/>
      </c>
      <c r="H84" s="419"/>
      <c r="I84" s="419"/>
      <c r="J84" s="26"/>
      <c r="K84" s="26"/>
      <c r="L84" s="384" t="str">
        <f>IF(E84=0,"",IF('Member Info'!F81&gt;$U$1,CONCATENATE("Joined with practice on ", TEXT('Member Info'!F81, "DD/MM/YYYY")),IF('Member Info'!N81&lt;&gt;"",IF('Member Info'!N81&lt;$T$1,CONCATENATE("Left Scheme on ", TEXT('Member Info'!N81, "DD/MM/YYYY")),IF(OR(G84="",G84=0),"Error Detected, No rate entered",IF(E84=0,"",IF(F84="","Error Detected, No Pensionable pay",IF(AS84=1,"No Part Time Status Entered",IF(AR84=1,"No Part Time Hours Entered",IF(ISERROR(AD84)," Unknown Values entered.",IF(V84+W84&lt;1,"Acceptable",IF(T84+U84=200, "No Contributions Entered", IF(M84="","Error Detected, Choose reason&gt;",IF(Z84="1",IF(V84=1,"Please Enter Deemed Pensionable Pay","Add Any Relevant Details Above"),"Please Give Details Above"))))))))))),IF(OR(G84="",G84=0),"Error Detected, No rate entered",IF(E84=0,"",IF(F84="","Error Detected, No Pensionable pay",IF(AS84=1,"No Part Time Status Entered",IF(AR84=1,"No Part Time Hours Entered",IF(ISERROR(AD84)," Unknown Values entered.",IF(V84+W84&lt;1,"Acceptable",IF(T84+U84=200, "No Contributions Entered", IF(M84="","Error Detected, Choose reason&gt;",IF(Z84="1",IF(V84=1,"Please Enter Deemed Pensionable Pay","Add relevant Details Above"),"Please give details Above")))))))))))))</f>
        <v/>
      </c>
      <c r="M84" s="260"/>
      <c r="N84" s="91"/>
      <c r="O84" s="91" t="str">
        <f t="shared" si="1"/>
        <v/>
      </c>
      <c r="P84" s="94">
        <f t="shared" si="2"/>
        <v>0</v>
      </c>
      <c r="Q84" s="94">
        <f t="shared" si="2"/>
        <v>0</v>
      </c>
      <c r="R84" s="218">
        <f>(ROUND((F84/100*'Member Info'!$W$2), 2))</f>
        <v>0</v>
      </c>
      <c r="S84" s="218" t="e">
        <f t="shared" si="3"/>
        <v>#VALUE!</v>
      </c>
      <c r="T84" s="218" t="str">
        <f t="shared" si="4"/>
        <v/>
      </c>
      <c r="U84" s="227" t="str">
        <f t="shared" si="5"/>
        <v/>
      </c>
      <c r="V84" s="228" t="str">
        <f t="shared" si="6"/>
        <v/>
      </c>
      <c r="W84" s="228" t="str">
        <f t="shared" si="7"/>
        <v/>
      </c>
      <c r="X84" s="222">
        <f t="shared" si="8"/>
        <v>0</v>
      </c>
      <c r="Y84" s="110">
        <f t="shared" si="9"/>
        <v>0</v>
      </c>
      <c r="Z84" s="235" t="str">
        <f t="shared" si="10"/>
        <v/>
      </c>
      <c r="AA84" s="240" t="b">
        <f t="shared" si="11"/>
        <v>0</v>
      </c>
      <c r="AB84" s="235">
        <f t="shared" si="12"/>
        <v>0</v>
      </c>
      <c r="AC84" s="235">
        <f>IF('Member Info'!N81="",1,"")</f>
        <v>1</v>
      </c>
      <c r="AD84" s="243" t="e">
        <f t="shared" si="13"/>
        <v>#VALUE!</v>
      </c>
      <c r="AE84" s="130" t="str">
        <f t="shared" si="0"/>
        <v/>
      </c>
      <c r="AF84" s="124">
        <f t="shared" si="14"/>
        <v>1</v>
      </c>
      <c r="AG84" s="124" t="str">
        <f>IF('Member Info'!N81&lt;&gt;"",IF(AND('Member Info'!N81&lt;=$U$1,'Member Info'!N81&gt;=$T$1),1,0),"")</f>
        <v/>
      </c>
      <c r="AI84" s="124" t="b">
        <f t="shared" si="15"/>
        <v>0</v>
      </c>
      <c r="AJ84" s="124">
        <f t="shared" si="16"/>
        <v>0</v>
      </c>
      <c r="AL84" s="124">
        <f t="shared" si="17"/>
        <v>0</v>
      </c>
      <c r="AM84" s="124">
        <f>IF('Member Info'!F81&gt;$T$1,1,0)</f>
        <v>0</v>
      </c>
      <c r="AN84" s="124" t="b">
        <f>IF(ISERROR(T84),ERROR.TYPE(#REF!)=ERROR.TYPE(T84),FALSE)</f>
        <v>0</v>
      </c>
      <c r="AO84" s="124" t="b">
        <f>IF(ISERROR(U84),ERROR.TYPE(#REF!)=ERROR.TYPE(U84),FALSE)</f>
        <v>0</v>
      </c>
      <c r="AP84" s="124">
        <f>IF('Member Info'!F81&gt;'GP1 April 25'!$U$1,1,0)</f>
        <v>0</v>
      </c>
      <c r="AQ84" s="124">
        <f t="shared" si="18"/>
        <v>0</v>
      </c>
      <c r="AR84" s="124">
        <f t="shared" si="19"/>
        <v>0</v>
      </c>
      <c r="AS84" s="124">
        <f t="shared" si="20"/>
        <v>1</v>
      </c>
    </row>
    <row r="85" spans="1:45" x14ac:dyDescent="0.25">
      <c r="A85" s="4">
        <v>54</v>
      </c>
      <c r="B85" s="164">
        <f>'Member Info'!D82</f>
        <v>0</v>
      </c>
      <c r="C85" s="164">
        <f>'Member Info'!E82</f>
        <v>0</v>
      </c>
      <c r="D85" s="164" t="str">
        <f>'Member Info'!G82</f>
        <v/>
      </c>
      <c r="E85" s="165">
        <f>'Member Info'!B82</f>
        <v>0</v>
      </c>
      <c r="F85" s="242"/>
      <c r="G85" s="166" t="str">
        <f>IF(E85=0,"",('Member Info'!K82+'Member Info'!L82))</f>
        <v/>
      </c>
      <c r="H85" s="419"/>
      <c r="I85" s="419"/>
      <c r="J85" s="26"/>
      <c r="K85" s="26"/>
      <c r="L85" s="384" t="str">
        <f>IF(E85=0,"",IF('Member Info'!F82&gt;$U$1,CONCATENATE("Joined with practice on ", TEXT('Member Info'!F82, "DD/MM/YYYY")),IF('Member Info'!N82&lt;&gt;"",IF('Member Info'!N82&lt;$T$1,CONCATENATE("Left Scheme on ", TEXT('Member Info'!N82, "DD/MM/YYYY")),IF(OR(G85="",G85=0),"Error Detected, No rate entered",IF(E85=0,"",IF(F85="","Error Detected, No Pensionable pay",IF(AS85=1,"No Part Time Status Entered",IF(AR85=1,"No Part Time Hours Entered",IF(ISERROR(AD85)," Unknown Values entered.",IF(V85+W85&lt;1,"Acceptable",IF(T85+U85=200, "No Contributions Entered", IF(M85="","Error Detected, Choose reason&gt;",IF(Z85="1",IF(V85=1,"Please Enter Deemed Pensionable Pay","Add Any Relevant Details Above"),"Please Give Details Above"))))))))))),IF(OR(G85="",G85=0),"Error Detected, No rate entered",IF(E85=0,"",IF(F85="","Error Detected, No Pensionable pay",IF(AS85=1,"No Part Time Status Entered",IF(AR85=1,"No Part Time Hours Entered",IF(ISERROR(AD85)," Unknown Values entered.",IF(V85+W85&lt;1,"Acceptable",IF(T85+U85=200, "No Contributions Entered", IF(M85="","Error Detected, Choose reason&gt;",IF(Z85="1",IF(V85=1,"Please Enter Deemed Pensionable Pay","Add relevant Details Above"),"Please give details Above")))))))))))))</f>
        <v/>
      </c>
      <c r="M85" s="260"/>
      <c r="N85" s="91"/>
      <c r="O85" s="91" t="str">
        <f t="shared" si="1"/>
        <v/>
      </c>
      <c r="P85" s="94">
        <f t="shared" si="2"/>
        <v>0</v>
      </c>
      <c r="Q85" s="94">
        <f t="shared" si="2"/>
        <v>0</v>
      </c>
      <c r="R85" s="218">
        <f>(ROUND((F85/100*'Member Info'!$W$2), 2))</f>
        <v>0</v>
      </c>
      <c r="S85" s="218" t="e">
        <f t="shared" si="3"/>
        <v>#VALUE!</v>
      </c>
      <c r="T85" s="218" t="str">
        <f t="shared" si="4"/>
        <v/>
      </c>
      <c r="U85" s="227" t="str">
        <f t="shared" si="5"/>
        <v/>
      </c>
      <c r="V85" s="228" t="str">
        <f t="shared" si="6"/>
        <v/>
      </c>
      <c r="W85" s="228" t="str">
        <f t="shared" si="7"/>
        <v/>
      </c>
      <c r="X85" s="222">
        <f t="shared" si="8"/>
        <v>0</v>
      </c>
      <c r="Y85" s="110">
        <f t="shared" si="9"/>
        <v>0</v>
      </c>
      <c r="Z85" s="235" t="str">
        <f t="shared" si="10"/>
        <v/>
      </c>
      <c r="AA85" s="240" t="b">
        <f t="shared" si="11"/>
        <v>0</v>
      </c>
      <c r="AB85" s="235">
        <f t="shared" si="12"/>
        <v>0</v>
      </c>
      <c r="AC85" s="235">
        <f>IF('Member Info'!N82="",1,"")</f>
        <v>1</v>
      </c>
      <c r="AD85" s="243" t="e">
        <f t="shared" si="13"/>
        <v>#VALUE!</v>
      </c>
      <c r="AE85" s="130" t="str">
        <f t="shared" si="0"/>
        <v/>
      </c>
      <c r="AF85" s="124">
        <f t="shared" si="14"/>
        <v>1</v>
      </c>
      <c r="AG85" s="124" t="str">
        <f>IF('Member Info'!N82&lt;&gt;"",IF(AND('Member Info'!N82&lt;=$U$1,'Member Info'!N82&gt;=$T$1),1,0),"")</f>
        <v/>
      </c>
      <c r="AI85" s="124" t="b">
        <f t="shared" si="15"/>
        <v>0</v>
      </c>
      <c r="AJ85" s="124">
        <f t="shared" si="16"/>
        <v>0</v>
      </c>
      <c r="AL85" s="124">
        <f t="shared" si="17"/>
        <v>0</v>
      </c>
      <c r="AM85" s="124">
        <f>IF('Member Info'!F82&gt;$T$1,1,0)</f>
        <v>0</v>
      </c>
      <c r="AN85" s="124" t="b">
        <f>IF(ISERROR(T85),ERROR.TYPE(#REF!)=ERROR.TYPE(T85),FALSE)</f>
        <v>0</v>
      </c>
      <c r="AO85" s="124" t="b">
        <f>IF(ISERROR(U85),ERROR.TYPE(#REF!)=ERROR.TYPE(U85),FALSE)</f>
        <v>0</v>
      </c>
      <c r="AP85" s="124">
        <f>IF('Member Info'!F82&gt;'GP1 April 25'!$U$1,1,0)</f>
        <v>0</v>
      </c>
      <c r="AQ85" s="124">
        <f t="shared" si="18"/>
        <v>0</v>
      </c>
      <c r="AR85" s="124">
        <f t="shared" si="19"/>
        <v>0</v>
      </c>
      <c r="AS85" s="124">
        <f t="shared" si="20"/>
        <v>1</v>
      </c>
    </row>
    <row r="86" spans="1:45" x14ac:dyDescent="0.25">
      <c r="A86" s="4">
        <v>55</v>
      </c>
      <c r="B86" s="164">
        <f>'Member Info'!D83</f>
        <v>0</v>
      </c>
      <c r="C86" s="164">
        <f>'Member Info'!E83</f>
        <v>0</v>
      </c>
      <c r="D86" s="164" t="str">
        <f>'Member Info'!G83</f>
        <v/>
      </c>
      <c r="E86" s="165">
        <f>'Member Info'!B83</f>
        <v>0</v>
      </c>
      <c r="F86" s="242"/>
      <c r="G86" s="166" t="str">
        <f>IF(E86=0,"",('Member Info'!K83+'Member Info'!L83))</f>
        <v/>
      </c>
      <c r="H86" s="419"/>
      <c r="I86" s="419"/>
      <c r="J86" s="26"/>
      <c r="K86" s="26"/>
      <c r="L86" s="384" t="str">
        <f>IF(E86=0,"",IF('Member Info'!F83&gt;$U$1,CONCATENATE("Joined with practice on ", TEXT('Member Info'!F83, "DD/MM/YYYY")),IF('Member Info'!N83&lt;&gt;"",IF('Member Info'!N83&lt;$T$1,CONCATENATE("Left Scheme on ", TEXT('Member Info'!N83, "DD/MM/YYYY")),IF(OR(G86="",G86=0),"Error Detected, No rate entered",IF(E86=0,"",IF(F86="","Error Detected, No Pensionable pay",IF(AS86=1,"No Part Time Status Entered",IF(AR86=1,"No Part Time Hours Entered",IF(ISERROR(AD86)," Unknown Values entered.",IF(V86+W86&lt;1,"Acceptable",IF(T86+U86=200, "No Contributions Entered", IF(M86="","Error Detected, Choose reason&gt;",IF(Z86="1",IF(V86=1,"Please Enter Deemed Pensionable Pay","Add Any Relevant Details Above"),"Please Give Details Above"))))))))))),IF(OR(G86="",G86=0),"Error Detected, No rate entered",IF(E86=0,"",IF(F86="","Error Detected, No Pensionable pay",IF(AS86=1,"No Part Time Status Entered",IF(AR86=1,"No Part Time Hours Entered",IF(ISERROR(AD86)," Unknown Values entered.",IF(V86+W86&lt;1,"Acceptable",IF(T86+U86=200, "No Contributions Entered", IF(M86="","Error Detected, Choose reason&gt;",IF(Z86="1",IF(V86=1,"Please Enter Deemed Pensionable Pay","Add relevant Details Above"),"Please give details Above")))))))))))))</f>
        <v/>
      </c>
      <c r="M86" s="260"/>
      <c r="N86" s="91"/>
      <c r="O86" s="91" t="str">
        <f t="shared" si="1"/>
        <v/>
      </c>
      <c r="P86" s="94">
        <f t="shared" si="2"/>
        <v>0</v>
      </c>
      <c r="Q86" s="94">
        <f t="shared" si="2"/>
        <v>0</v>
      </c>
      <c r="R86" s="218">
        <f>(ROUND((F86/100*'Member Info'!$W$2), 2))</f>
        <v>0</v>
      </c>
      <c r="S86" s="218" t="e">
        <f t="shared" si="3"/>
        <v>#VALUE!</v>
      </c>
      <c r="T86" s="218" t="str">
        <f t="shared" si="4"/>
        <v/>
      </c>
      <c r="U86" s="227" t="str">
        <f t="shared" si="5"/>
        <v/>
      </c>
      <c r="V86" s="228" t="str">
        <f t="shared" si="6"/>
        <v/>
      </c>
      <c r="W86" s="228" t="str">
        <f t="shared" si="7"/>
        <v/>
      </c>
      <c r="X86" s="222">
        <f t="shared" si="8"/>
        <v>0</v>
      </c>
      <c r="Y86" s="110">
        <f t="shared" si="9"/>
        <v>0</v>
      </c>
      <c r="Z86" s="235" t="str">
        <f t="shared" si="10"/>
        <v/>
      </c>
      <c r="AA86" s="240" t="b">
        <f t="shared" si="11"/>
        <v>0</v>
      </c>
      <c r="AB86" s="235">
        <f t="shared" si="12"/>
        <v>0</v>
      </c>
      <c r="AC86" s="235">
        <f>IF('Member Info'!N83="",1,"")</f>
        <v>1</v>
      </c>
      <c r="AD86" s="243" t="e">
        <f t="shared" si="13"/>
        <v>#VALUE!</v>
      </c>
      <c r="AE86" s="130" t="str">
        <f t="shared" si="0"/>
        <v/>
      </c>
      <c r="AF86" s="124">
        <f t="shared" si="14"/>
        <v>1</v>
      </c>
      <c r="AG86" s="124" t="str">
        <f>IF('Member Info'!N83&lt;&gt;"",IF(AND('Member Info'!N83&lt;=$U$1,'Member Info'!N83&gt;=$T$1),1,0),"")</f>
        <v/>
      </c>
      <c r="AI86" s="124" t="b">
        <f t="shared" si="15"/>
        <v>0</v>
      </c>
      <c r="AJ86" s="124">
        <f t="shared" si="16"/>
        <v>0</v>
      </c>
      <c r="AL86" s="124">
        <f t="shared" si="17"/>
        <v>0</v>
      </c>
      <c r="AM86" s="124">
        <f>IF('Member Info'!F83&gt;$T$1,1,0)</f>
        <v>0</v>
      </c>
      <c r="AN86" s="124" t="b">
        <f>IF(ISERROR(T86),ERROR.TYPE(#REF!)=ERROR.TYPE(T86),FALSE)</f>
        <v>0</v>
      </c>
      <c r="AO86" s="124" t="b">
        <f>IF(ISERROR(U86),ERROR.TYPE(#REF!)=ERROR.TYPE(U86),FALSE)</f>
        <v>0</v>
      </c>
      <c r="AP86" s="124">
        <f>IF('Member Info'!F83&gt;'GP1 April 25'!$U$1,1,0)</f>
        <v>0</v>
      </c>
      <c r="AQ86" s="124">
        <f t="shared" si="18"/>
        <v>0</v>
      </c>
      <c r="AR86" s="124">
        <f t="shared" si="19"/>
        <v>0</v>
      </c>
      <c r="AS86" s="124">
        <f t="shared" si="20"/>
        <v>1</v>
      </c>
    </row>
    <row r="87" spans="1:45" x14ac:dyDescent="0.25">
      <c r="A87" s="4">
        <v>56</v>
      </c>
      <c r="B87" s="164">
        <f>'Member Info'!D84</f>
        <v>0</v>
      </c>
      <c r="C87" s="164">
        <f>'Member Info'!E84</f>
        <v>0</v>
      </c>
      <c r="D87" s="164" t="str">
        <f>'Member Info'!G84</f>
        <v/>
      </c>
      <c r="E87" s="165">
        <f>'Member Info'!B84</f>
        <v>0</v>
      </c>
      <c r="F87" s="242"/>
      <c r="G87" s="166" t="str">
        <f>IF(E87=0,"",('Member Info'!K84+'Member Info'!L84))</f>
        <v/>
      </c>
      <c r="H87" s="419"/>
      <c r="I87" s="419"/>
      <c r="J87" s="26"/>
      <c r="K87" s="26"/>
      <c r="L87" s="384" t="str">
        <f>IF(E87=0,"",IF('Member Info'!F84&gt;$U$1,CONCATENATE("Joined with practice on ", TEXT('Member Info'!F84, "DD/MM/YYYY")),IF('Member Info'!N84&lt;&gt;"",IF('Member Info'!N84&lt;$T$1,CONCATENATE("Left Scheme on ", TEXT('Member Info'!N84, "DD/MM/YYYY")),IF(OR(G87="",G87=0),"Error Detected, No rate entered",IF(E87=0,"",IF(F87="","Error Detected, No Pensionable pay",IF(AS87=1,"No Part Time Status Entered",IF(AR87=1,"No Part Time Hours Entered",IF(ISERROR(AD87)," Unknown Values entered.",IF(V87+W87&lt;1,"Acceptable",IF(T87+U87=200, "No Contributions Entered", IF(M87="","Error Detected, Choose reason&gt;",IF(Z87="1",IF(V87=1,"Please Enter Deemed Pensionable Pay","Add Any Relevant Details Above"),"Please Give Details Above"))))))))))),IF(OR(G87="",G87=0),"Error Detected, No rate entered",IF(E87=0,"",IF(F87="","Error Detected, No Pensionable pay",IF(AS87=1,"No Part Time Status Entered",IF(AR87=1,"No Part Time Hours Entered",IF(ISERROR(AD87)," Unknown Values entered.",IF(V87+W87&lt;1,"Acceptable",IF(T87+U87=200, "No Contributions Entered", IF(M87="","Error Detected, Choose reason&gt;",IF(Z87="1",IF(V87=1,"Please Enter Deemed Pensionable Pay","Add relevant Details Above"),"Please give details Above")))))))))))))</f>
        <v/>
      </c>
      <c r="M87" s="260"/>
      <c r="N87" s="91"/>
      <c r="O87" s="91" t="str">
        <f t="shared" si="1"/>
        <v/>
      </c>
      <c r="P87" s="94">
        <f t="shared" si="2"/>
        <v>0</v>
      </c>
      <c r="Q87" s="94">
        <f t="shared" si="2"/>
        <v>0</v>
      </c>
      <c r="R87" s="218">
        <f>(ROUND((F87/100*'Member Info'!$W$2), 2))</f>
        <v>0</v>
      </c>
      <c r="S87" s="218" t="e">
        <f t="shared" si="3"/>
        <v>#VALUE!</v>
      </c>
      <c r="T87" s="218" t="str">
        <f t="shared" si="4"/>
        <v/>
      </c>
      <c r="U87" s="227" t="str">
        <f t="shared" si="5"/>
        <v/>
      </c>
      <c r="V87" s="228" t="str">
        <f t="shared" si="6"/>
        <v/>
      </c>
      <c r="W87" s="228" t="str">
        <f t="shared" si="7"/>
        <v/>
      </c>
      <c r="X87" s="222">
        <f t="shared" si="8"/>
        <v>0</v>
      </c>
      <c r="Y87" s="110">
        <f t="shared" si="9"/>
        <v>0</v>
      </c>
      <c r="Z87" s="235" t="str">
        <f t="shared" si="10"/>
        <v/>
      </c>
      <c r="AA87" s="240" t="b">
        <f t="shared" si="11"/>
        <v>0</v>
      </c>
      <c r="AB87" s="235">
        <f t="shared" si="12"/>
        <v>0</v>
      </c>
      <c r="AC87" s="235">
        <f>IF('Member Info'!N84="",1,"")</f>
        <v>1</v>
      </c>
      <c r="AD87" s="243" t="e">
        <f t="shared" si="13"/>
        <v>#VALUE!</v>
      </c>
      <c r="AE87" s="130" t="str">
        <f t="shared" si="0"/>
        <v/>
      </c>
      <c r="AF87" s="124">
        <f t="shared" si="14"/>
        <v>1</v>
      </c>
      <c r="AG87" s="124" t="str">
        <f>IF('Member Info'!N84&lt;&gt;"",IF(AND('Member Info'!N84&lt;=$U$1,'Member Info'!N84&gt;=$T$1),1,0),"")</f>
        <v/>
      </c>
      <c r="AI87" s="124" t="b">
        <f t="shared" si="15"/>
        <v>0</v>
      </c>
      <c r="AJ87" s="124">
        <f t="shared" si="16"/>
        <v>0</v>
      </c>
      <c r="AL87" s="124">
        <f t="shared" si="17"/>
        <v>0</v>
      </c>
      <c r="AM87" s="124">
        <f>IF('Member Info'!F84&gt;$T$1,1,0)</f>
        <v>0</v>
      </c>
      <c r="AN87" s="124" t="b">
        <f>IF(ISERROR(T87),ERROR.TYPE(#REF!)=ERROR.TYPE(T87),FALSE)</f>
        <v>0</v>
      </c>
      <c r="AO87" s="124" t="b">
        <f>IF(ISERROR(U87),ERROR.TYPE(#REF!)=ERROR.TYPE(U87),FALSE)</f>
        <v>0</v>
      </c>
      <c r="AP87" s="124">
        <f>IF('Member Info'!F84&gt;'GP1 April 25'!$U$1,1,0)</f>
        <v>0</v>
      </c>
      <c r="AQ87" s="124">
        <f t="shared" si="18"/>
        <v>0</v>
      </c>
      <c r="AR87" s="124">
        <f t="shared" si="19"/>
        <v>0</v>
      </c>
      <c r="AS87" s="124">
        <f t="shared" si="20"/>
        <v>1</v>
      </c>
    </row>
    <row r="88" spans="1:45" x14ac:dyDescent="0.25">
      <c r="A88" s="4">
        <v>57</v>
      </c>
      <c r="B88" s="164">
        <f>'Member Info'!D85</f>
        <v>0</v>
      </c>
      <c r="C88" s="164">
        <f>'Member Info'!E85</f>
        <v>0</v>
      </c>
      <c r="D88" s="164" t="str">
        <f>'Member Info'!G85</f>
        <v/>
      </c>
      <c r="E88" s="165">
        <f>'Member Info'!B85</f>
        <v>0</v>
      </c>
      <c r="F88" s="242"/>
      <c r="G88" s="166" t="str">
        <f>IF(E88=0,"",('Member Info'!K85+'Member Info'!L85))</f>
        <v/>
      </c>
      <c r="H88" s="419"/>
      <c r="I88" s="419"/>
      <c r="J88" s="26"/>
      <c r="K88" s="26"/>
      <c r="L88" s="384" t="str">
        <f>IF(E88=0,"",IF('Member Info'!F85&gt;$U$1,CONCATENATE("Joined with practice on ", TEXT('Member Info'!F85, "DD/MM/YYYY")),IF('Member Info'!N85&lt;&gt;"",IF('Member Info'!N85&lt;$T$1,CONCATENATE("Left Scheme on ", TEXT('Member Info'!N85, "DD/MM/YYYY")),IF(OR(G88="",G88=0),"Error Detected, No rate entered",IF(E88=0,"",IF(F88="","Error Detected, No Pensionable pay",IF(AS88=1,"No Part Time Status Entered",IF(AR88=1,"No Part Time Hours Entered",IF(ISERROR(AD88)," Unknown Values entered.",IF(V88+W88&lt;1,"Acceptable",IF(T88+U88=200, "No Contributions Entered", IF(M88="","Error Detected, Choose reason&gt;",IF(Z88="1",IF(V88=1,"Please Enter Deemed Pensionable Pay","Add Any Relevant Details Above"),"Please Give Details Above"))))))))))),IF(OR(G88="",G88=0),"Error Detected, No rate entered",IF(E88=0,"",IF(F88="","Error Detected, No Pensionable pay",IF(AS88=1,"No Part Time Status Entered",IF(AR88=1,"No Part Time Hours Entered",IF(ISERROR(AD88)," Unknown Values entered.",IF(V88+W88&lt;1,"Acceptable",IF(T88+U88=200, "No Contributions Entered", IF(M88="","Error Detected, Choose reason&gt;",IF(Z88="1",IF(V88=1,"Please Enter Deemed Pensionable Pay","Add relevant Details Above"),"Please give details Above")))))))))))))</f>
        <v/>
      </c>
      <c r="M88" s="260"/>
      <c r="N88" s="91"/>
      <c r="O88" s="91" t="str">
        <f t="shared" si="1"/>
        <v/>
      </c>
      <c r="P88" s="94">
        <f t="shared" si="2"/>
        <v>0</v>
      </c>
      <c r="Q88" s="94">
        <f t="shared" si="2"/>
        <v>0</v>
      </c>
      <c r="R88" s="218">
        <f>(ROUND((F88/100*'Member Info'!$W$2), 2))</f>
        <v>0</v>
      </c>
      <c r="S88" s="218" t="e">
        <f t="shared" si="3"/>
        <v>#VALUE!</v>
      </c>
      <c r="T88" s="218" t="str">
        <f t="shared" si="4"/>
        <v/>
      </c>
      <c r="U88" s="227" t="str">
        <f t="shared" si="5"/>
        <v/>
      </c>
      <c r="V88" s="228" t="str">
        <f t="shared" si="6"/>
        <v/>
      </c>
      <c r="W88" s="228" t="str">
        <f t="shared" si="7"/>
        <v/>
      </c>
      <c r="X88" s="222">
        <f t="shared" si="8"/>
        <v>0</v>
      </c>
      <c r="Y88" s="110">
        <f t="shared" si="9"/>
        <v>0</v>
      </c>
      <c r="Z88" s="235" t="str">
        <f t="shared" si="10"/>
        <v/>
      </c>
      <c r="AA88" s="240" t="b">
        <f t="shared" si="11"/>
        <v>0</v>
      </c>
      <c r="AB88" s="235">
        <f t="shared" si="12"/>
        <v>0</v>
      </c>
      <c r="AC88" s="235">
        <f>IF('Member Info'!N85="",1,"")</f>
        <v>1</v>
      </c>
      <c r="AD88" s="243" t="e">
        <f t="shared" si="13"/>
        <v>#VALUE!</v>
      </c>
      <c r="AE88" s="130" t="str">
        <f t="shared" si="0"/>
        <v/>
      </c>
      <c r="AF88" s="124">
        <f t="shared" si="14"/>
        <v>1</v>
      </c>
      <c r="AG88" s="124" t="str">
        <f>IF('Member Info'!N85&lt;&gt;"",IF(AND('Member Info'!N85&lt;=$U$1,'Member Info'!N85&gt;=$T$1),1,0),"")</f>
        <v/>
      </c>
      <c r="AI88" s="124" t="b">
        <f t="shared" si="15"/>
        <v>0</v>
      </c>
      <c r="AJ88" s="124">
        <f t="shared" si="16"/>
        <v>0</v>
      </c>
      <c r="AL88" s="124">
        <f t="shared" si="17"/>
        <v>0</v>
      </c>
      <c r="AM88" s="124">
        <f>IF('Member Info'!F85&gt;$T$1,1,0)</f>
        <v>0</v>
      </c>
      <c r="AN88" s="124" t="b">
        <f>IF(ISERROR(T88),ERROR.TYPE(#REF!)=ERROR.TYPE(T88),FALSE)</f>
        <v>0</v>
      </c>
      <c r="AO88" s="124" t="b">
        <f>IF(ISERROR(U88),ERROR.TYPE(#REF!)=ERROR.TYPE(U88),FALSE)</f>
        <v>0</v>
      </c>
      <c r="AP88" s="124">
        <f>IF('Member Info'!F85&gt;'GP1 April 25'!$U$1,1,0)</f>
        <v>0</v>
      </c>
      <c r="AQ88" s="124">
        <f t="shared" si="18"/>
        <v>0</v>
      </c>
      <c r="AR88" s="124">
        <f t="shared" si="19"/>
        <v>0</v>
      </c>
      <c r="AS88" s="124">
        <f t="shared" si="20"/>
        <v>1</v>
      </c>
    </row>
    <row r="89" spans="1:45" x14ac:dyDescent="0.25">
      <c r="A89" s="4">
        <v>58</v>
      </c>
      <c r="B89" s="164">
        <f>'Member Info'!D86</f>
        <v>0</v>
      </c>
      <c r="C89" s="164">
        <f>'Member Info'!E86</f>
        <v>0</v>
      </c>
      <c r="D89" s="164" t="str">
        <f>'Member Info'!G86</f>
        <v/>
      </c>
      <c r="E89" s="165">
        <f>'Member Info'!B86</f>
        <v>0</v>
      </c>
      <c r="F89" s="242"/>
      <c r="G89" s="166" t="str">
        <f>IF(E89=0,"",('Member Info'!K86+'Member Info'!L86))</f>
        <v/>
      </c>
      <c r="H89" s="419"/>
      <c r="I89" s="419"/>
      <c r="J89" s="26"/>
      <c r="K89" s="26"/>
      <c r="L89" s="384" t="str">
        <f>IF(E89=0,"",IF('Member Info'!F86&gt;$U$1,CONCATENATE("Joined with practice on ", TEXT('Member Info'!F86, "DD/MM/YYYY")),IF('Member Info'!N86&lt;&gt;"",IF('Member Info'!N86&lt;$T$1,CONCATENATE("Left Scheme on ", TEXT('Member Info'!N86, "DD/MM/YYYY")),IF(OR(G89="",G89=0),"Error Detected, No rate entered",IF(E89=0,"",IF(F89="","Error Detected, No Pensionable pay",IF(AS89=1,"No Part Time Status Entered",IF(AR89=1,"No Part Time Hours Entered",IF(ISERROR(AD89)," Unknown Values entered.",IF(V89+W89&lt;1,"Acceptable",IF(T89+U89=200, "No Contributions Entered", IF(M89="","Error Detected, Choose reason&gt;",IF(Z89="1",IF(V89=1,"Please Enter Deemed Pensionable Pay","Add Any Relevant Details Above"),"Please Give Details Above"))))))))))),IF(OR(G89="",G89=0),"Error Detected, No rate entered",IF(E89=0,"",IF(F89="","Error Detected, No Pensionable pay",IF(AS89=1,"No Part Time Status Entered",IF(AR89=1,"No Part Time Hours Entered",IF(ISERROR(AD89)," Unknown Values entered.",IF(V89+W89&lt;1,"Acceptable",IF(T89+U89=200, "No Contributions Entered", IF(M89="","Error Detected, Choose reason&gt;",IF(Z89="1",IF(V89=1,"Please Enter Deemed Pensionable Pay","Add relevant Details Above"),"Please give details Above")))))))))))))</f>
        <v/>
      </c>
      <c r="M89" s="260"/>
      <c r="N89" s="91"/>
      <c r="O89" s="91" t="str">
        <f t="shared" si="1"/>
        <v/>
      </c>
      <c r="P89" s="94">
        <f t="shared" si="2"/>
        <v>0</v>
      </c>
      <c r="Q89" s="94">
        <f t="shared" si="2"/>
        <v>0</v>
      </c>
      <c r="R89" s="218">
        <f>(ROUND((F89/100*'Member Info'!$W$2), 2))</f>
        <v>0</v>
      </c>
      <c r="S89" s="218" t="e">
        <f t="shared" si="3"/>
        <v>#VALUE!</v>
      </c>
      <c r="T89" s="218" t="str">
        <f t="shared" si="4"/>
        <v/>
      </c>
      <c r="U89" s="227" t="str">
        <f t="shared" si="5"/>
        <v/>
      </c>
      <c r="V89" s="228" t="str">
        <f t="shared" si="6"/>
        <v/>
      </c>
      <c r="W89" s="228" t="str">
        <f t="shared" si="7"/>
        <v/>
      </c>
      <c r="X89" s="222">
        <f t="shared" si="8"/>
        <v>0</v>
      </c>
      <c r="Y89" s="110">
        <f t="shared" si="9"/>
        <v>0</v>
      </c>
      <c r="Z89" s="235" t="str">
        <f t="shared" si="10"/>
        <v/>
      </c>
      <c r="AA89" s="240" t="b">
        <f t="shared" si="11"/>
        <v>0</v>
      </c>
      <c r="AB89" s="235">
        <f t="shared" si="12"/>
        <v>0</v>
      </c>
      <c r="AC89" s="235">
        <f>IF('Member Info'!N86="",1,"")</f>
        <v>1</v>
      </c>
      <c r="AD89" s="243" t="e">
        <f t="shared" si="13"/>
        <v>#VALUE!</v>
      </c>
      <c r="AE89" s="130" t="str">
        <f t="shared" si="0"/>
        <v/>
      </c>
      <c r="AF89" s="124">
        <f t="shared" si="14"/>
        <v>1</v>
      </c>
      <c r="AG89" s="124" t="str">
        <f>IF('Member Info'!N86&lt;&gt;"",IF(AND('Member Info'!N86&lt;=$U$1,'Member Info'!N86&gt;=$T$1),1,0),"")</f>
        <v/>
      </c>
      <c r="AI89" s="124" t="b">
        <f t="shared" si="15"/>
        <v>0</v>
      </c>
      <c r="AJ89" s="124">
        <f t="shared" si="16"/>
        <v>0</v>
      </c>
      <c r="AL89" s="124">
        <f t="shared" si="17"/>
        <v>0</v>
      </c>
      <c r="AM89" s="124">
        <f>IF('Member Info'!F86&gt;$T$1,1,0)</f>
        <v>0</v>
      </c>
      <c r="AN89" s="124" t="b">
        <f>IF(ISERROR(T89),ERROR.TYPE(#REF!)=ERROR.TYPE(T89),FALSE)</f>
        <v>0</v>
      </c>
      <c r="AO89" s="124" t="b">
        <f>IF(ISERROR(U89),ERROR.TYPE(#REF!)=ERROR.TYPE(U89),FALSE)</f>
        <v>0</v>
      </c>
      <c r="AP89" s="124">
        <f>IF('Member Info'!F86&gt;'GP1 April 25'!$U$1,1,0)</f>
        <v>0</v>
      </c>
      <c r="AQ89" s="124">
        <f t="shared" si="18"/>
        <v>0</v>
      </c>
      <c r="AR89" s="124">
        <f t="shared" si="19"/>
        <v>0</v>
      </c>
      <c r="AS89" s="124">
        <f t="shared" si="20"/>
        <v>1</v>
      </c>
    </row>
    <row r="90" spans="1:45" x14ac:dyDescent="0.25">
      <c r="A90" s="4">
        <v>59</v>
      </c>
      <c r="B90" s="164">
        <f>'Member Info'!D87</f>
        <v>0</v>
      </c>
      <c r="C90" s="164">
        <f>'Member Info'!E87</f>
        <v>0</v>
      </c>
      <c r="D90" s="164" t="str">
        <f>'Member Info'!G87</f>
        <v/>
      </c>
      <c r="E90" s="165">
        <f>'Member Info'!B87</f>
        <v>0</v>
      </c>
      <c r="F90" s="242"/>
      <c r="G90" s="166" t="str">
        <f>IF(E90=0,"",('Member Info'!K87+'Member Info'!L87))</f>
        <v/>
      </c>
      <c r="H90" s="419"/>
      <c r="I90" s="419"/>
      <c r="J90" s="26"/>
      <c r="K90" s="26"/>
      <c r="L90" s="384" t="str">
        <f>IF(E90=0,"",IF('Member Info'!F87&gt;$U$1,CONCATENATE("Joined with practice on ", TEXT('Member Info'!F87, "DD/MM/YYYY")),IF('Member Info'!N87&lt;&gt;"",IF('Member Info'!N87&lt;$T$1,CONCATENATE("Left Scheme on ", TEXT('Member Info'!N87, "DD/MM/YYYY")),IF(OR(G90="",G90=0),"Error Detected, No rate entered",IF(E90=0,"",IF(F90="","Error Detected, No Pensionable pay",IF(AS90=1,"No Part Time Status Entered",IF(AR90=1,"No Part Time Hours Entered",IF(ISERROR(AD90)," Unknown Values entered.",IF(V90+W90&lt;1,"Acceptable",IF(T90+U90=200, "No Contributions Entered", IF(M90="","Error Detected, Choose reason&gt;",IF(Z90="1",IF(V90=1,"Please Enter Deemed Pensionable Pay","Add Any Relevant Details Above"),"Please Give Details Above"))))))))))),IF(OR(G90="",G90=0),"Error Detected, No rate entered",IF(E90=0,"",IF(F90="","Error Detected, No Pensionable pay",IF(AS90=1,"No Part Time Status Entered",IF(AR90=1,"No Part Time Hours Entered",IF(ISERROR(AD90)," Unknown Values entered.",IF(V90+W90&lt;1,"Acceptable",IF(T90+U90=200, "No Contributions Entered", IF(M90="","Error Detected, Choose reason&gt;",IF(Z90="1",IF(V90=1,"Please Enter Deemed Pensionable Pay","Add relevant Details Above"),"Please give details Above")))))))))))))</f>
        <v/>
      </c>
      <c r="M90" s="260"/>
      <c r="N90" s="91"/>
      <c r="O90" s="91" t="str">
        <f t="shared" si="1"/>
        <v/>
      </c>
      <c r="P90" s="94">
        <f t="shared" si="2"/>
        <v>0</v>
      </c>
      <c r="Q90" s="94">
        <f t="shared" si="2"/>
        <v>0</v>
      </c>
      <c r="R90" s="218">
        <f>(ROUND((F90/100*'Member Info'!$W$2), 2))</f>
        <v>0</v>
      </c>
      <c r="S90" s="218" t="e">
        <f t="shared" si="3"/>
        <v>#VALUE!</v>
      </c>
      <c r="T90" s="218" t="str">
        <f t="shared" si="4"/>
        <v/>
      </c>
      <c r="U90" s="227" t="str">
        <f t="shared" si="5"/>
        <v/>
      </c>
      <c r="V90" s="228" t="str">
        <f t="shared" si="6"/>
        <v/>
      </c>
      <c r="W90" s="228" t="str">
        <f t="shared" si="7"/>
        <v/>
      </c>
      <c r="X90" s="222">
        <f t="shared" si="8"/>
        <v>0</v>
      </c>
      <c r="Y90" s="110">
        <f t="shared" si="9"/>
        <v>0</v>
      </c>
      <c r="Z90" s="235" t="str">
        <f t="shared" si="10"/>
        <v/>
      </c>
      <c r="AA90" s="240" t="b">
        <f t="shared" si="11"/>
        <v>0</v>
      </c>
      <c r="AB90" s="235">
        <f t="shared" si="12"/>
        <v>0</v>
      </c>
      <c r="AC90" s="235">
        <f>IF('Member Info'!N87="",1,"")</f>
        <v>1</v>
      </c>
      <c r="AD90" s="243" t="e">
        <f t="shared" si="13"/>
        <v>#VALUE!</v>
      </c>
      <c r="AE90" s="130" t="str">
        <f t="shared" si="0"/>
        <v/>
      </c>
      <c r="AF90" s="124">
        <f t="shared" si="14"/>
        <v>1</v>
      </c>
      <c r="AG90" s="124" t="str">
        <f>IF('Member Info'!N87&lt;&gt;"",IF(AND('Member Info'!N87&lt;=$U$1,'Member Info'!N87&gt;=$T$1),1,0),"")</f>
        <v/>
      </c>
      <c r="AI90" s="124" t="b">
        <f t="shared" si="15"/>
        <v>0</v>
      </c>
      <c r="AJ90" s="124">
        <f t="shared" si="16"/>
        <v>0</v>
      </c>
      <c r="AL90" s="124">
        <f t="shared" si="17"/>
        <v>0</v>
      </c>
      <c r="AM90" s="124">
        <f>IF('Member Info'!F87&gt;$T$1,1,0)</f>
        <v>0</v>
      </c>
      <c r="AN90" s="124" t="b">
        <f>IF(ISERROR(T90),ERROR.TYPE(#REF!)=ERROR.TYPE(T90),FALSE)</f>
        <v>0</v>
      </c>
      <c r="AO90" s="124" t="b">
        <f>IF(ISERROR(U90),ERROR.TYPE(#REF!)=ERROR.TYPE(U90),FALSE)</f>
        <v>0</v>
      </c>
      <c r="AP90" s="124">
        <f>IF('Member Info'!F87&gt;'GP1 April 25'!$U$1,1,0)</f>
        <v>0</v>
      </c>
      <c r="AQ90" s="124">
        <f t="shared" si="18"/>
        <v>0</v>
      </c>
      <c r="AR90" s="124">
        <f t="shared" si="19"/>
        <v>0</v>
      </c>
      <c r="AS90" s="124">
        <f t="shared" si="20"/>
        <v>1</v>
      </c>
    </row>
    <row r="91" spans="1:45" x14ac:dyDescent="0.25">
      <c r="A91" s="4">
        <v>60</v>
      </c>
      <c r="B91" s="164">
        <f>'Member Info'!D88</f>
        <v>0</v>
      </c>
      <c r="C91" s="164">
        <f>'Member Info'!E88</f>
        <v>0</v>
      </c>
      <c r="D91" s="164" t="str">
        <f>'Member Info'!G88</f>
        <v/>
      </c>
      <c r="E91" s="165">
        <f>'Member Info'!B88</f>
        <v>0</v>
      </c>
      <c r="F91" s="242"/>
      <c r="G91" s="166" t="str">
        <f>IF(E91=0,"",('Member Info'!K88+'Member Info'!L88))</f>
        <v/>
      </c>
      <c r="H91" s="419"/>
      <c r="I91" s="419"/>
      <c r="J91" s="26"/>
      <c r="K91" s="26"/>
      <c r="L91" s="384" t="str">
        <f>IF(E91=0,"",IF('Member Info'!F88&gt;$U$1,CONCATENATE("Joined with practice on ", TEXT('Member Info'!F88, "DD/MM/YYYY")),IF('Member Info'!N88&lt;&gt;"",IF('Member Info'!N88&lt;$T$1,CONCATENATE("Left Scheme on ", TEXT('Member Info'!N88, "DD/MM/YYYY")),IF(OR(G91="",G91=0),"Error Detected, No rate entered",IF(E91=0,"",IF(F91="","Error Detected, No Pensionable pay",IF(AS91=1,"No Part Time Status Entered",IF(AR91=1,"No Part Time Hours Entered",IF(ISERROR(AD91)," Unknown Values entered.",IF(V91+W91&lt;1,"Acceptable",IF(T91+U91=200, "No Contributions Entered", IF(M91="","Error Detected, Choose reason&gt;",IF(Z91="1",IF(V91=1,"Please Enter Deemed Pensionable Pay","Add Any Relevant Details Above"),"Please Give Details Above"))))))))))),IF(OR(G91="",G91=0),"Error Detected, No rate entered",IF(E91=0,"",IF(F91="","Error Detected, No Pensionable pay",IF(AS91=1,"No Part Time Status Entered",IF(AR91=1,"No Part Time Hours Entered",IF(ISERROR(AD91)," Unknown Values entered.",IF(V91+W91&lt;1,"Acceptable",IF(T91+U91=200, "No Contributions Entered", IF(M91="","Error Detected, Choose reason&gt;",IF(Z91="1",IF(V91=1,"Please Enter Deemed Pensionable Pay","Add relevant Details Above"),"Please give details Above")))))))))))))</f>
        <v/>
      </c>
      <c r="M91" s="260"/>
      <c r="N91" s="91"/>
      <c r="O91" s="91" t="str">
        <f t="shared" si="1"/>
        <v/>
      </c>
      <c r="P91" s="94">
        <f t="shared" si="2"/>
        <v>0</v>
      </c>
      <c r="Q91" s="94">
        <f t="shared" si="2"/>
        <v>0</v>
      </c>
      <c r="R91" s="218">
        <f>(ROUND((F91/100*'Member Info'!$W$2), 2))</f>
        <v>0</v>
      </c>
      <c r="S91" s="218" t="e">
        <f t="shared" si="3"/>
        <v>#VALUE!</v>
      </c>
      <c r="T91" s="218" t="str">
        <f t="shared" si="4"/>
        <v/>
      </c>
      <c r="U91" s="227" t="str">
        <f t="shared" si="5"/>
        <v/>
      </c>
      <c r="V91" s="228" t="str">
        <f t="shared" si="6"/>
        <v/>
      </c>
      <c r="W91" s="228" t="str">
        <f t="shared" si="7"/>
        <v/>
      </c>
      <c r="X91" s="222">
        <f t="shared" si="8"/>
        <v>0</v>
      </c>
      <c r="Y91" s="110">
        <f t="shared" si="9"/>
        <v>0</v>
      </c>
      <c r="Z91" s="235" t="str">
        <f t="shared" si="10"/>
        <v/>
      </c>
      <c r="AA91" s="240" t="b">
        <f t="shared" si="11"/>
        <v>0</v>
      </c>
      <c r="AB91" s="235">
        <f t="shared" si="12"/>
        <v>0</v>
      </c>
      <c r="AC91" s="235">
        <f>IF('Member Info'!N88="",1,"")</f>
        <v>1</v>
      </c>
      <c r="AD91" s="243" t="e">
        <f t="shared" si="13"/>
        <v>#VALUE!</v>
      </c>
      <c r="AE91" s="130" t="str">
        <f t="shared" si="0"/>
        <v/>
      </c>
      <c r="AF91" s="124">
        <f t="shared" si="14"/>
        <v>1</v>
      </c>
      <c r="AG91" s="124" t="str">
        <f>IF('Member Info'!N88&lt;&gt;"",IF(AND('Member Info'!N88&lt;=$U$1,'Member Info'!N88&gt;=$T$1),1,0),"")</f>
        <v/>
      </c>
      <c r="AI91" s="124" t="b">
        <f t="shared" si="15"/>
        <v>0</v>
      </c>
      <c r="AJ91" s="124">
        <f t="shared" si="16"/>
        <v>0</v>
      </c>
      <c r="AL91" s="124">
        <f t="shared" si="17"/>
        <v>0</v>
      </c>
      <c r="AM91" s="124">
        <f>IF('Member Info'!F88&gt;$T$1,1,0)</f>
        <v>0</v>
      </c>
      <c r="AN91" s="124" t="b">
        <f>IF(ISERROR(T91),ERROR.TYPE(#REF!)=ERROR.TYPE(T91),FALSE)</f>
        <v>0</v>
      </c>
      <c r="AO91" s="124" t="b">
        <f>IF(ISERROR(U91),ERROR.TYPE(#REF!)=ERROR.TYPE(U91),FALSE)</f>
        <v>0</v>
      </c>
      <c r="AP91" s="124">
        <f>IF('Member Info'!F88&gt;'GP1 April 25'!$U$1,1,0)</f>
        <v>0</v>
      </c>
      <c r="AQ91" s="124">
        <f t="shared" si="18"/>
        <v>0</v>
      </c>
      <c r="AR91" s="124">
        <f t="shared" si="19"/>
        <v>0</v>
      </c>
      <c r="AS91" s="124">
        <f t="shared" si="20"/>
        <v>1</v>
      </c>
    </row>
    <row r="92" spans="1:45" x14ac:dyDescent="0.25">
      <c r="A92" s="4">
        <v>61</v>
      </c>
      <c r="B92" s="164">
        <f>'Member Info'!D89</f>
        <v>0</v>
      </c>
      <c r="C92" s="164">
        <f>'Member Info'!E89</f>
        <v>0</v>
      </c>
      <c r="D92" s="164" t="str">
        <f>'Member Info'!G89</f>
        <v/>
      </c>
      <c r="E92" s="165">
        <f>'Member Info'!B89</f>
        <v>0</v>
      </c>
      <c r="F92" s="242"/>
      <c r="G92" s="166" t="str">
        <f>IF(E92=0,"",('Member Info'!K89+'Member Info'!L89))</f>
        <v/>
      </c>
      <c r="H92" s="419"/>
      <c r="I92" s="419"/>
      <c r="J92" s="26"/>
      <c r="K92" s="26"/>
      <c r="L92" s="384" t="str">
        <f>IF(E92=0,"",IF('Member Info'!F89&gt;$U$1,CONCATENATE("Joined with practice on ", TEXT('Member Info'!F89, "DD/MM/YYYY")),IF('Member Info'!N89&lt;&gt;"",IF('Member Info'!N89&lt;$T$1,CONCATENATE("Left Scheme on ", TEXT('Member Info'!N89, "DD/MM/YYYY")),IF(OR(G92="",G92=0),"Error Detected, No rate entered",IF(E92=0,"",IF(F92="","Error Detected, No Pensionable pay",IF(AS92=1,"No Part Time Status Entered",IF(AR92=1,"No Part Time Hours Entered",IF(ISERROR(AD92)," Unknown Values entered.",IF(V92+W92&lt;1,"Acceptable",IF(T92+U92=200, "No Contributions Entered", IF(M92="","Error Detected, Choose reason&gt;",IF(Z92="1",IF(V92=1,"Please Enter Deemed Pensionable Pay","Add Any Relevant Details Above"),"Please Give Details Above"))))))))))),IF(OR(G92="",G92=0),"Error Detected, No rate entered",IF(E92=0,"",IF(F92="","Error Detected, No Pensionable pay",IF(AS92=1,"No Part Time Status Entered",IF(AR92=1,"No Part Time Hours Entered",IF(ISERROR(AD92)," Unknown Values entered.",IF(V92+W92&lt;1,"Acceptable",IF(T92+U92=200, "No Contributions Entered", IF(M92="","Error Detected, Choose reason&gt;",IF(Z92="1",IF(V92=1,"Please Enter Deemed Pensionable Pay","Add relevant Details Above"),"Please give details Above")))))))))))))</f>
        <v/>
      </c>
      <c r="M92" s="260"/>
      <c r="N92" s="91"/>
      <c r="O92" s="91" t="str">
        <f t="shared" si="1"/>
        <v/>
      </c>
      <c r="P92" s="94">
        <f t="shared" si="2"/>
        <v>0</v>
      </c>
      <c r="Q92" s="94">
        <f t="shared" si="2"/>
        <v>0</v>
      </c>
      <c r="R92" s="218">
        <f>(ROUND((F92/100*'Member Info'!$W$2), 2))</f>
        <v>0</v>
      </c>
      <c r="S92" s="218" t="e">
        <f t="shared" si="3"/>
        <v>#VALUE!</v>
      </c>
      <c r="T92" s="218" t="str">
        <f t="shared" si="4"/>
        <v/>
      </c>
      <c r="U92" s="227" t="str">
        <f t="shared" si="5"/>
        <v/>
      </c>
      <c r="V92" s="228" t="str">
        <f t="shared" si="6"/>
        <v/>
      </c>
      <c r="W92" s="228" t="str">
        <f t="shared" si="7"/>
        <v/>
      </c>
      <c r="X92" s="222">
        <f t="shared" si="8"/>
        <v>0</v>
      </c>
      <c r="Y92" s="110">
        <f t="shared" si="9"/>
        <v>0</v>
      </c>
      <c r="Z92" s="235" t="str">
        <f t="shared" si="10"/>
        <v/>
      </c>
      <c r="AA92" s="240" t="b">
        <f t="shared" si="11"/>
        <v>0</v>
      </c>
      <c r="AB92" s="235">
        <f t="shared" si="12"/>
        <v>0</v>
      </c>
      <c r="AC92" s="235">
        <f>IF('Member Info'!N89="",1,"")</f>
        <v>1</v>
      </c>
      <c r="AD92" s="243" t="e">
        <f t="shared" si="13"/>
        <v>#VALUE!</v>
      </c>
      <c r="AE92" s="130" t="str">
        <f t="shared" si="0"/>
        <v/>
      </c>
      <c r="AF92" s="124">
        <f t="shared" si="14"/>
        <v>1</v>
      </c>
      <c r="AG92" s="124" t="str">
        <f>IF('Member Info'!N89&lt;&gt;"",IF(AND('Member Info'!N89&lt;=$U$1,'Member Info'!N89&gt;=$T$1),1,0),"")</f>
        <v/>
      </c>
      <c r="AI92" s="124" t="b">
        <f t="shared" si="15"/>
        <v>0</v>
      </c>
      <c r="AJ92" s="124">
        <f t="shared" si="16"/>
        <v>0</v>
      </c>
      <c r="AL92" s="124">
        <f t="shared" si="17"/>
        <v>0</v>
      </c>
      <c r="AM92" s="124">
        <f>IF('Member Info'!F89&gt;$T$1,1,0)</f>
        <v>0</v>
      </c>
      <c r="AN92" s="124" t="b">
        <f>IF(ISERROR(T92),ERROR.TYPE(#REF!)=ERROR.TYPE(T92),FALSE)</f>
        <v>0</v>
      </c>
      <c r="AO92" s="124" t="b">
        <f>IF(ISERROR(U92),ERROR.TYPE(#REF!)=ERROR.TYPE(U92),FALSE)</f>
        <v>0</v>
      </c>
      <c r="AP92" s="124">
        <f>IF('Member Info'!F89&gt;'GP1 April 25'!$U$1,1,0)</f>
        <v>0</v>
      </c>
      <c r="AQ92" s="124">
        <f t="shared" si="18"/>
        <v>0</v>
      </c>
      <c r="AR92" s="124">
        <f t="shared" si="19"/>
        <v>0</v>
      </c>
      <c r="AS92" s="124">
        <f t="shared" si="20"/>
        <v>1</v>
      </c>
    </row>
    <row r="93" spans="1:45" x14ac:dyDescent="0.25">
      <c r="A93" s="4">
        <v>62</v>
      </c>
      <c r="B93" s="164">
        <f>'Member Info'!D90</f>
        <v>0</v>
      </c>
      <c r="C93" s="164">
        <f>'Member Info'!E90</f>
        <v>0</v>
      </c>
      <c r="D93" s="164" t="str">
        <f>'Member Info'!G90</f>
        <v/>
      </c>
      <c r="E93" s="165">
        <f>'Member Info'!B90</f>
        <v>0</v>
      </c>
      <c r="F93" s="242"/>
      <c r="G93" s="166" t="str">
        <f>IF(E93=0,"",('Member Info'!K90+'Member Info'!L90))</f>
        <v/>
      </c>
      <c r="H93" s="419"/>
      <c r="I93" s="419"/>
      <c r="J93" s="26"/>
      <c r="K93" s="26"/>
      <c r="L93" s="384" t="str">
        <f>IF(E93=0,"",IF('Member Info'!F90&gt;$U$1,CONCATENATE("Joined with practice on ", TEXT('Member Info'!F90, "DD/MM/YYYY")),IF('Member Info'!N90&lt;&gt;"",IF('Member Info'!N90&lt;$T$1,CONCATENATE("Left Scheme on ", TEXT('Member Info'!N90, "DD/MM/YYYY")),IF(OR(G93="",G93=0),"Error Detected, No rate entered",IF(E93=0,"",IF(F93="","Error Detected, No Pensionable pay",IF(AS93=1,"No Part Time Status Entered",IF(AR93=1,"No Part Time Hours Entered",IF(ISERROR(AD93)," Unknown Values entered.",IF(V93+W93&lt;1,"Acceptable",IF(T93+U93=200, "No Contributions Entered", IF(M93="","Error Detected, Choose reason&gt;",IF(Z93="1",IF(V93=1,"Please Enter Deemed Pensionable Pay","Add Any Relevant Details Above"),"Please Give Details Above"))))))))))),IF(OR(G93="",G93=0),"Error Detected, No rate entered",IF(E93=0,"",IF(F93="","Error Detected, No Pensionable pay",IF(AS93=1,"No Part Time Status Entered",IF(AR93=1,"No Part Time Hours Entered",IF(ISERROR(AD93)," Unknown Values entered.",IF(V93+W93&lt;1,"Acceptable",IF(T93+U93=200, "No Contributions Entered", IF(M93="","Error Detected, Choose reason&gt;",IF(Z93="1",IF(V93=1,"Please Enter Deemed Pensionable Pay","Add relevant Details Above"),"Please give details Above")))))))))))))</f>
        <v/>
      </c>
      <c r="M93" s="260"/>
      <c r="N93" s="91"/>
      <c r="O93" s="91" t="str">
        <f t="shared" si="1"/>
        <v/>
      </c>
      <c r="P93" s="94">
        <f t="shared" si="2"/>
        <v>0</v>
      </c>
      <c r="Q93" s="94">
        <f t="shared" si="2"/>
        <v>0</v>
      </c>
      <c r="R93" s="218">
        <f>(ROUND((F93/100*'Member Info'!$W$2), 2))</f>
        <v>0</v>
      </c>
      <c r="S93" s="218" t="e">
        <f t="shared" si="3"/>
        <v>#VALUE!</v>
      </c>
      <c r="T93" s="218" t="str">
        <f t="shared" si="4"/>
        <v/>
      </c>
      <c r="U93" s="227" t="str">
        <f t="shared" si="5"/>
        <v/>
      </c>
      <c r="V93" s="228" t="str">
        <f t="shared" si="6"/>
        <v/>
      </c>
      <c r="W93" s="228" t="str">
        <f t="shared" si="7"/>
        <v/>
      </c>
      <c r="X93" s="222">
        <f t="shared" si="8"/>
        <v>0</v>
      </c>
      <c r="Y93" s="110">
        <f t="shared" si="9"/>
        <v>0</v>
      </c>
      <c r="Z93" s="235" t="str">
        <f t="shared" si="10"/>
        <v/>
      </c>
      <c r="AA93" s="240" t="b">
        <f t="shared" si="11"/>
        <v>0</v>
      </c>
      <c r="AB93" s="235">
        <f t="shared" si="12"/>
        <v>0</v>
      </c>
      <c r="AC93" s="235">
        <f>IF('Member Info'!N90="",1,"")</f>
        <v>1</v>
      </c>
      <c r="AD93" s="243" t="e">
        <f t="shared" si="13"/>
        <v>#VALUE!</v>
      </c>
      <c r="AE93" s="130" t="str">
        <f t="shared" si="0"/>
        <v/>
      </c>
      <c r="AF93" s="124">
        <f t="shared" si="14"/>
        <v>1</v>
      </c>
      <c r="AG93" s="124" t="str">
        <f>IF('Member Info'!N90&lt;&gt;"",IF(AND('Member Info'!N90&lt;=$U$1,'Member Info'!N90&gt;=$T$1),1,0),"")</f>
        <v/>
      </c>
      <c r="AI93" s="124" t="b">
        <f t="shared" si="15"/>
        <v>0</v>
      </c>
      <c r="AJ93" s="124">
        <f t="shared" si="16"/>
        <v>0</v>
      </c>
      <c r="AL93" s="124">
        <f t="shared" si="17"/>
        <v>0</v>
      </c>
      <c r="AM93" s="124">
        <f>IF('Member Info'!F90&gt;$T$1,1,0)</f>
        <v>0</v>
      </c>
      <c r="AN93" s="124" t="b">
        <f>IF(ISERROR(T93),ERROR.TYPE(#REF!)=ERROR.TYPE(T93),FALSE)</f>
        <v>0</v>
      </c>
      <c r="AO93" s="124" t="b">
        <f>IF(ISERROR(U93),ERROR.TYPE(#REF!)=ERROR.TYPE(U93),FALSE)</f>
        <v>0</v>
      </c>
      <c r="AP93" s="124">
        <f>IF('Member Info'!F90&gt;'GP1 April 25'!$U$1,1,0)</f>
        <v>0</v>
      </c>
      <c r="AQ93" s="124">
        <f t="shared" si="18"/>
        <v>0</v>
      </c>
      <c r="AR93" s="124">
        <f t="shared" si="19"/>
        <v>0</v>
      </c>
      <c r="AS93" s="124">
        <f t="shared" si="20"/>
        <v>1</v>
      </c>
    </row>
    <row r="94" spans="1:45" x14ac:dyDescent="0.25">
      <c r="A94" s="4">
        <v>63</v>
      </c>
      <c r="B94" s="164">
        <f>'Member Info'!D91</f>
        <v>0</v>
      </c>
      <c r="C94" s="164">
        <f>'Member Info'!E91</f>
        <v>0</v>
      </c>
      <c r="D94" s="164" t="str">
        <f>'Member Info'!G91</f>
        <v/>
      </c>
      <c r="E94" s="165">
        <f>'Member Info'!B91</f>
        <v>0</v>
      </c>
      <c r="F94" s="242"/>
      <c r="G94" s="166" t="str">
        <f>IF(E94=0,"",('Member Info'!K91+'Member Info'!L91))</f>
        <v/>
      </c>
      <c r="H94" s="419"/>
      <c r="I94" s="419"/>
      <c r="J94" s="26"/>
      <c r="K94" s="26"/>
      <c r="L94" s="384" t="str">
        <f>IF(E94=0,"",IF('Member Info'!F91&gt;$U$1,CONCATENATE("Joined with practice on ", TEXT('Member Info'!F91, "DD/MM/YYYY")),IF('Member Info'!N91&lt;&gt;"",IF('Member Info'!N91&lt;$T$1,CONCATENATE("Left Scheme on ", TEXT('Member Info'!N91, "DD/MM/YYYY")),IF(OR(G94="",G94=0),"Error Detected, No rate entered",IF(E94=0,"",IF(F94="","Error Detected, No Pensionable pay",IF(AS94=1,"No Part Time Status Entered",IF(AR94=1,"No Part Time Hours Entered",IF(ISERROR(AD94)," Unknown Values entered.",IF(V94+W94&lt;1,"Acceptable",IF(T94+U94=200, "No Contributions Entered", IF(M94="","Error Detected, Choose reason&gt;",IF(Z94="1",IF(V94=1,"Please Enter Deemed Pensionable Pay","Add Any Relevant Details Above"),"Please Give Details Above"))))))))))),IF(OR(G94="",G94=0),"Error Detected, No rate entered",IF(E94=0,"",IF(F94="","Error Detected, No Pensionable pay",IF(AS94=1,"No Part Time Status Entered",IF(AR94=1,"No Part Time Hours Entered",IF(ISERROR(AD94)," Unknown Values entered.",IF(V94+W94&lt;1,"Acceptable",IF(T94+U94=200, "No Contributions Entered", IF(M94="","Error Detected, Choose reason&gt;",IF(Z94="1",IF(V94=1,"Please Enter Deemed Pensionable Pay","Add relevant Details Above"),"Please give details Above")))))))))))))</f>
        <v/>
      </c>
      <c r="M94" s="260"/>
      <c r="N94" s="91"/>
      <c r="O94" s="91" t="str">
        <f t="shared" si="1"/>
        <v/>
      </c>
      <c r="P94" s="94">
        <f t="shared" si="2"/>
        <v>0</v>
      </c>
      <c r="Q94" s="94">
        <f t="shared" si="2"/>
        <v>0</v>
      </c>
      <c r="R94" s="218">
        <f>(ROUND((F94/100*'Member Info'!$W$2), 2))</f>
        <v>0</v>
      </c>
      <c r="S94" s="218" t="e">
        <f t="shared" si="3"/>
        <v>#VALUE!</v>
      </c>
      <c r="T94" s="218" t="str">
        <f t="shared" si="4"/>
        <v/>
      </c>
      <c r="U94" s="227" t="str">
        <f t="shared" si="5"/>
        <v/>
      </c>
      <c r="V94" s="228" t="str">
        <f t="shared" si="6"/>
        <v/>
      </c>
      <c r="W94" s="228" t="str">
        <f t="shared" si="7"/>
        <v/>
      </c>
      <c r="X94" s="222">
        <f t="shared" si="8"/>
        <v>0</v>
      </c>
      <c r="Y94" s="110">
        <f t="shared" si="9"/>
        <v>0</v>
      </c>
      <c r="Z94" s="235" t="str">
        <f t="shared" si="10"/>
        <v/>
      </c>
      <c r="AA94" s="240" t="b">
        <f t="shared" si="11"/>
        <v>0</v>
      </c>
      <c r="AB94" s="235">
        <f t="shared" si="12"/>
        <v>0</v>
      </c>
      <c r="AC94" s="235">
        <f>IF('Member Info'!N91="",1,"")</f>
        <v>1</v>
      </c>
      <c r="AD94" s="243" t="e">
        <f t="shared" si="13"/>
        <v>#VALUE!</v>
      </c>
      <c r="AE94" s="130" t="str">
        <f t="shared" si="0"/>
        <v/>
      </c>
      <c r="AF94" s="124">
        <f t="shared" si="14"/>
        <v>1</v>
      </c>
      <c r="AG94" s="124" t="str">
        <f>IF('Member Info'!N91&lt;&gt;"",IF(AND('Member Info'!N91&lt;=$U$1,'Member Info'!N91&gt;=$T$1),1,0),"")</f>
        <v/>
      </c>
      <c r="AI94" s="124" t="b">
        <f t="shared" si="15"/>
        <v>0</v>
      </c>
      <c r="AJ94" s="124">
        <f t="shared" si="16"/>
        <v>0</v>
      </c>
      <c r="AL94" s="124">
        <f t="shared" si="17"/>
        <v>0</v>
      </c>
      <c r="AM94" s="124">
        <f>IF('Member Info'!F91&gt;$T$1,1,0)</f>
        <v>0</v>
      </c>
      <c r="AN94" s="124" t="b">
        <f>IF(ISERROR(T94),ERROR.TYPE(#REF!)=ERROR.TYPE(T94),FALSE)</f>
        <v>0</v>
      </c>
      <c r="AO94" s="124" t="b">
        <f>IF(ISERROR(U94),ERROR.TYPE(#REF!)=ERROR.TYPE(U94),FALSE)</f>
        <v>0</v>
      </c>
      <c r="AP94" s="124">
        <f>IF('Member Info'!F91&gt;'GP1 April 25'!$U$1,1,0)</f>
        <v>0</v>
      </c>
      <c r="AQ94" s="124">
        <f t="shared" si="18"/>
        <v>0</v>
      </c>
      <c r="AR94" s="124">
        <f t="shared" si="19"/>
        <v>0</v>
      </c>
      <c r="AS94" s="124">
        <f t="shared" si="20"/>
        <v>1</v>
      </c>
    </row>
    <row r="95" spans="1:45" x14ac:dyDescent="0.25">
      <c r="A95" s="4">
        <v>64</v>
      </c>
      <c r="B95" s="164">
        <f>'Member Info'!D92</f>
        <v>0</v>
      </c>
      <c r="C95" s="164">
        <f>'Member Info'!E92</f>
        <v>0</v>
      </c>
      <c r="D95" s="164" t="str">
        <f>'Member Info'!G92</f>
        <v/>
      </c>
      <c r="E95" s="165">
        <f>'Member Info'!B92</f>
        <v>0</v>
      </c>
      <c r="F95" s="242"/>
      <c r="G95" s="166" t="str">
        <f>IF(E95=0,"",('Member Info'!K92+'Member Info'!L92))</f>
        <v/>
      </c>
      <c r="H95" s="419"/>
      <c r="I95" s="419"/>
      <c r="J95" s="26"/>
      <c r="K95" s="26"/>
      <c r="L95" s="384" t="str">
        <f>IF(E95=0,"",IF('Member Info'!F92&gt;$U$1,CONCATENATE("Joined with practice on ", TEXT('Member Info'!F92, "DD/MM/YYYY")),IF('Member Info'!N92&lt;&gt;"",IF('Member Info'!N92&lt;$T$1,CONCATENATE("Left Scheme on ", TEXT('Member Info'!N92, "DD/MM/YYYY")),IF(OR(G95="",G95=0),"Error Detected, No rate entered",IF(E95=0,"",IF(F95="","Error Detected, No Pensionable pay",IF(AS95=1,"No Part Time Status Entered",IF(AR95=1,"No Part Time Hours Entered",IF(ISERROR(AD95)," Unknown Values entered.",IF(V95+W95&lt;1,"Acceptable",IF(T95+U95=200, "No Contributions Entered", IF(M95="","Error Detected, Choose reason&gt;",IF(Z95="1",IF(V95=1,"Please Enter Deemed Pensionable Pay","Add Any Relevant Details Above"),"Please Give Details Above"))))))))))),IF(OR(G95="",G95=0),"Error Detected, No rate entered",IF(E95=0,"",IF(F95="","Error Detected, No Pensionable pay",IF(AS95=1,"No Part Time Status Entered",IF(AR95=1,"No Part Time Hours Entered",IF(ISERROR(AD95)," Unknown Values entered.",IF(V95+W95&lt;1,"Acceptable",IF(T95+U95=200, "No Contributions Entered", IF(M95="","Error Detected, Choose reason&gt;",IF(Z95="1",IF(V95=1,"Please Enter Deemed Pensionable Pay","Add relevant Details Above"),"Please give details Above")))))))))))))</f>
        <v/>
      </c>
      <c r="M95" s="260"/>
      <c r="N95" s="91"/>
      <c r="O95" s="91" t="str">
        <f t="shared" si="1"/>
        <v/>
      </c>
      <c r="P95" s="94">
        <f t="shared" si="2"/>
        <v>0</v>
      </c>
      <c r="Q95" s="94">
        <f t="shared" si="2"/>
        <v>0</v>
      </c>
      <c r="R95" s="218">
        <f>(ROUND((F95/100*'Member Info'!$W$2), 2))</f>
        <v>0</v>
      </c>
      <c r="S95" s="218" t="e">
        <f t="shared" si="3"/>
        <v>#VALUE!</v>
      </c>
      <c r="T95" s="218" t="str">
        <f t="shared" si="4"/>
        <v/>
      </c>
      <c r="U95" s="227" t="str">
        <f t="shared" si="5"/>
        <v/>
      </c>
      <c r="V95" s="228" t="str">
        <f t="shared" si="6"/>
        <v/>
      </c>
      <c r="W95" s="228" t="str">
        <f t="shared" si="7"/>
        <v/>
      </c>
      <c r="X95" s="222">
        <f t="shared" si="8"/>
        <v>0</v>
      </c>
      <c r="Y95" s="110">
        <f t="shared" si="9"/>
        <v>0</v>
      </c>
      <c r="Z95" s="235" t="str">
        <f t="shared" si="10"/>
        <v/>
      </c>
      <c r="AA95" s="240" t="b">
        <f t="shared" si="11"/>
        <v>0</v>
      </c>
      <c r="AB95" s="235">
        <f t="shared" si="12"/>
        <v>0</v>
      </c>
      <c r="AC95" s="235">
        <f>IF('Member Info'!N92="",1,"")</f>
        <v>1</v>
      </c>
      <c r="AD95" s="243" t="e">
        <f t="shared" si="13"/>
        <v>#VALUE!</v>
      </c>
      <c r="AE95" s="130" t="str">
        <f t="shared" si="0"/>
        <v/>
      </c>
      <c r="AF95" s="124">
        <f t="shared" si="14"/>
        <v>1</v>
      </c>
      <c r="AG95" s="124" t="str">
        <f>IF('Member Info'!N92&lt;&gt;"",IF(AND('Member Info'!N92&lt;=$U$1,'Member Info'!N92&gt;=$T$1),1,0),"")</f>
        <v/>
      </c>
      <c r="AI95" s="124" t="b">
        <f t="shared" si="15"/>
        <v>0</v>
      </c>
      <c r="AJ95" s="124">
        <f t="shared" si="16"/>
        <v>0</v>
      </c>
      <c r="AL95" s="124">
        <f t="shared" si="17"/>
        <v>0</v>
      </c>
      <c r="AM95" s="124">
        <f>IF('Member Info'!F92&gt;$T$1,1,0)</f>
        <v>0</v>
      </c>
      <c r="AN95" s="124" t="b">
        <f>IF(ISERROR(T95),ERROR.TYPE(#REF!)=ERROR.TYPE(T95),FALSE)</f>
        <v>0</v>
      </c>
      <c r="AO95" s="124" t="b">
        <f>IF(ISERROR(U95),ERROR.TYPE(#REF!)=ERROR.TYPE(U95),FALSE)</f>
        <v>0</v>
      </c>
      <c r="AP95" s="124">
        <f>IF('Member Info'!F92&gt;'GP1 April 25'!$U$1,1,0)</f>
        <v>0</v>
      </c>
      <c r="AQ95" s="124">
        <f t="shared" si="18"/>
        <v>0</v>
      </c>
      <c r="AR95" s="124">
        <f t="shared" si="19"/>
        <v>0</v>
      </c>
      <c r="AS95" s="124">
        <f t="shared" si="20"/>
        <v>1</v>
      </c>
    </row>
    <row r="96" spans="1:45" x14ac:dyDescent="0.25">
      <c r="A96" s="4">
        <v>65</v>
      </c>
      <c r="B96" s="164">
        <f>'Member Info'!D93</f>
        <v>0</v>
      </c>
      <c r="C96" s="164">
        <f>'Member Info'!E93</f>
        <v>0</v>
      </c>
      <c r="D96" s="164" t="str">
        <f>'Member Info'!G93</f>
        <v/>
      </c>
      <c r="E96" s="165">
        <f>'Member Info'!B93</f>
        <v>0</v>
      </c>
      <c r="F96" s="242"/>
      <c r="G96" s="166" t="str">
        <f>IF(E96=0,"",('Member Info'!K93+'Member Info'!L93))</f>
        <v/>
      </c>
      <c r="H96" s="419"/>
      <c r="I96" s="419"/>
      <c r="J96" s="26"/>
      <c r="K96" s="26"/>
      <c r="L96" s="384" t="str">
        <f>IF(E96=0,"",IF('Member Info'!F93&gt;$U$1,CONCATENATE("Joined with practice on ", TEXT('Member Info'!F93, "DD/MM/YYYY")),IF('Member Info'!N93&lt;&gt;"",IF('Member Info'!N93&lt;$T$1,CONCATENATE("Left Scheme on ", TEXT('Member Info'!N93, "DD/MM/YYYY")),IF(OR(G96="",G96=0),"Error Detected, No rate entered",IF(E96=0,"",IF(F96="","Error Detected, No Pensionable pay",IF(AS96=1,"No Part Time Status Entered",IF(AR96=1,"No Part Time Hours Entered",IF(ISERROR(AD96)," Unknown Values entered.",IF(V96+W96&lt;1,"Acceptable",IF(T96+U96=200, "No Contributions Entered", IF(M96="","Error Detected, Choose reason&gt;",IF(Z96="1",IF(V96=1,"Please Enter Deemed Pensionable Pay","Add Any Relevant Details Above"),"Please Give Details Above"))))))))))),IF(OR(G96="",G96=0),"Error Detected, No rate entered",IF(E96=0,"",IF(F96="","Error Detected, No Pensionable pay",IF(AS96=1,"No Part Time Status Entered",IF(AR96=1,"No Part Time Hours Entered",IF(ISERROR(AD96)," Unknown Values entered.",IF(V96+W96&lt;1,"Acceptable",IF(T96+U96=200, "No Contributions Entered", IF(M96="","Error Detected, Choose reason&gt;",IF(Z96="1",IF(V96=1,"Please Enter Deemed Pensionable Pay","Add relevant Details Above"),"Please give details Above")))))))))))))</f>
        <v/>
      </c>
      <c r="M96" s="260"/>
      <c r="N96" s="91"/>
      <c r="O96" s="91" t="str">
        <f t="shared" si="1"/>
        <v/>
      </c>
      <c r="P96" s="94">
        <f t="shared" si="2"/>
        <v>0</v>
      </c>
      <c r="Q96" s="94">
        <f t="shared" si="2"/>
        <v>0</v>
      </c>
      <c r="R96" s="218">
        <f>(ROUND((F96/100*'Member Info'!$W$2), 2))</f>
        <v>0</v>
      </c>
      <c r="S96" s="218" t="e">
        <f t="shared" si="3"/>
        <v>#VALUE!</v>
      </c>
      <c r="T96" s="218" t="str">
        <f t="shared" si="4"/>
        <v/>
      </c>
      <c r="U96" s="227" t="str">
        <f t="shared" si="5"/>
        <v/>
      </c>
      <c r="V96" s="228" t="str">
        <f t="shared" si="6"/>
        <v/>
      </c>
      <c r="W96" s="228" t="str">
        <f t="shared" si="7"/>
        <v/>
      </c>
      <c r="X96" s="222">
        <f t="shared" si="8"/>
        <v>0</v>
      </c>
      <c r="Y96" s="110">
        <f t="shared" si="9"/>
        <v>0</v>
      </c>
      <c r="Z96" s="235" t="str">
        <f t="shared" si="10"/>
        <v/>
      </c>
      <c r="AA96" s="240" t="b">
        <f t="shared" si="11"/>
        <v>0</v>
      </c>
      <c r="AB96" s="235">
        <f t="shared" si="12"/>
        <v>0</v>
      </c>
      <c r="AC96" s="235">
        <f>IF('Member Info'!N93="",1,"")</f>
        <v>1</v>
      </c>
      <c r="AD96" s="243" t="e">
        <f t="shared" si="13"/>
        <v>#VALUE!</v>
      </c>
      <c r="AE96" s="130" t="str">
        <f t="shared" ref="AE96:AE159" si="21">IF(AP96=1,"",IF(Y96=1,"",IF(AG96=1,"",IF(E96=0,"",IF(AB96=1,"",IF(L96="acceptable","",IF(T96+U96="0","",T96+U96)))))))</f>
        <v/>
      </c>
      <c r="AF96" s="124">
        <f t="shared" si="14"/>
        <v>1</v>
      </c>
      <c r="AG96" s="124" t="str">
        <f>IF('Member Info'!N93&lt;&gt;"",IF(AND('Member Info'!N93&lt;=$U$1,'Member Info'!N93&gt;=$T$1),1,0),"")</f>
        <v/>
      </c>
      <c r="AI96" s="124" t="b">
        <f t="shared" si="15"/>
        <v>0</v>
      </c>
      <c r="AJ96" s="124">
        <f t="shared" si="16"/>
        <v>0</v>
      </c>
      <c r="AL96" s="124">
        <f t="shared" si="17"/>
        <v>0</v>
      </c>
      <c r="AM96" s="124">
        <f>IF('Member Info'!F93&gt;$T$1,1,0)</f>
        <v>0</v>
      </c>
      <c r="AN96" s="124" t="b">
        <f>IF(ISERROR(T96),ERROR.TYPE(#REF!)=ERROR.TYPE(T96),FALSE)</f>
        <v>0</v>
      </c>
      <c r="AO96" s="124" t="b">
        <f>IF(ISERROR(U96),ERROR.TYPE(#REF!)=ERROR.TYPE(U96),FALSE)</f>
        <v>0</v>
      </c>
      <c r="AP96" s="124">
        <f>IF('Member Info'!F93&gt;'GP1 April 25'!$U$1,1,0)</f>
        <v>0</v>
      </c>
      <c r="AQ96" s="124">
        <f t="shared" si="18"/>
        <v>0</v>
      </c>
      <c r="AR96" s="124">
        <f t="shared" si="19"/>
        <v>0</v>
      </c>
      <c r="AS96" s="124">
        <f t="shared" si="20"/>
        <v>1</v>
      </c>
    </row>
    <row r="97" spans="1:45" x14ac:dyDescent="0.25">
      <c r="A97" s="4">
        <v>66</v>
      </c>
      <c r="B97" s="164">
        <f>'Member Info'!D94</f>
        <v>0</v>
      </c>
      <c r="C97" s="164">
        <f>'Member Info'!E94</f>
        <v>0</v>
      </c>
      <c r="D97" s="164" t="str">
        <f>'Member Info'!G94</f>
        <v/>
      </c>
      <c r="E97" s="165">
        <f>'Member Info'!B94</f>
        <v>0</v>
      </c>
      <c r="F97" s="242"/>
      <c r="G97" s="166" t="str">
        <f>IF(E97=0,"",('Member Info'!K94+'Member Info'!L94))</f>
        <v/>
      </c>
      <c r="H97" s="419"/>
      <c r="I97" s="419"/>
      <c r="J97" s="26"/>
      <c r="K97" s="26"/>
      <c r="L97" s="384" t="str">
        <f>IF(E97=0,"",IF('Member Info'!F94&gt;$U$1,CONCATENATE("Joined with practice on ", TEXT('Member Info'!F94, "DD/MM/YYYY")),IF('Member Info'!N94&lt;&gt;"",IF('Member Info'!N94&lt;$T$1,CONCATENATE("Left Scheme on ", TEXT('Member Info'!N94, "DD/MM/YYYY")),IF(OR(G97="",G97=0),"Error Detected, No rate entered",IF(E97=0,"",IF(F97="","Error Detected, No Pensionable pay",IF(AS97=1,"No Part Time Status Entered",IF(AR97=1,"No Part Time Hours Entered",IF(ISERROR(AD97)," Unknown Values entered.",IF(V97+W97&lt;1,"Acceptable",IF(T97+U97=200, "No Contributions Entered", IF(M97="","Error Detected, Choose reason&gt;",IF(Z97="1",IF(V97=1,"Please Enter Deemed Pensionable Pay","Add Any Relevant Details Above"),"Please Give Details Above"))))))))))),IF(OR(G97="",G97=0),"Error Detected, No rate entered",IF(E97=0,"",IF(F97="","Error Detected, No Pensionable pay",IF(AS97=1,"No Part Time Status Entered",IF(AR97=1,"No Part Time Hours Entered",IF(ISERROR(AD97)," Unknown Values entered.",IF(V97+W97&lt;1,"Acceptable",IF(T97+U97=200, "No Contributions Entered", IF(M97="","Error Detected, Choose reason&gt;",IF(Z97="1",IF(V97=1,"Please Enter Deemed Pensionable Pay","Add relevant Details Above"),"Please give details Above")))))))))))))</f>
        <v/>
      </c>
      <c r="M97" s="260"/>
      <c r="N97" s="91"/>
      <c r="O97" s="91" t="str">
        <f t="shared" ref="O97:O160" si="22">IF(E97=0,"",IF(ISERROR((F97+J97+K97)),0,IF((F97+J97+K97)&lt;1,0,1)))</f>
        <v/>
      </c>
      <c r="P97" s="94">
        <f t="shared" ref="P97:Q160" si="23">J97</f>
        <v>0</v>
      </c>
      <c r="Q97" s="94">
        <f t="shared" si="23"/>
        <v>0</v>
      </c>
      <c r="R97" s="218">
        <f>(ROUND((F97/100*'Member Info'!$W$2), 2))</f>
        <v>0</v>
      </c>
      <c r="S97" s="218" t="e">
        <f t="shared" ref="S97:S160" si="24">ROUND((F97/100*G97),2)</f>
        <v>#VALUE!</v>
      </c>
      <c r="T97" s="218" t="str">
        <f t="shared" ref="T97:T160" si="25">IF(E97=0,"",(100-(P97/R97*100)))</f>
        <v/>
      </c>
      <c r="U97" s="227" t="str">
        <f t="shared" ref="U97:U160" si="26">IF(E97=0,"",(100-(Q97/S97*100)))</f>
        <v/>
      </c>
      <c r="V97" s="228" t="str">
        <f t="shared" ref="V97:V160" si="27">IF(E97=0,"",IF(T97&gt;$T$16,1,IF(T97&lt;-$T$16,1,0)))</f>
        <v/>
      </c>
      <c r="W97" s="228" t="str">
        <f t="shared" ref="W97:W160" si="28">IF(E97=0,"",IF(G97=0,1,IF(U97&gt;$T$16,1,IF(U97&lt;-$T$16,1,0))))</f>
        <v/>
      </c>
      <c r="X97" s="222">
        <f t="shared" ref="X97:X160" si="29">IF(E97=0,0,IF(F97="",1,0))</f>
        <v>0</v>
      </c>
      <c r="Y97" s="110">
        <f t="shared" ref="Y97:Y160" si="30">IF(E97=0,0,IF(M97="",0,1))</f>
        <v>0</v>
      </c>
      <c r="Z97" s="235" t="str">
        <f t="shared" ref="Z97:Z160" si="31">IF(M97="SMP/Occupational Maternity","1",IF(M97="SSP/Occupational Sick pay","1",""))</f>
        <v/>
      </c>
      <c r="AA97" s="240" t="b">
        <f t="shared" ref="AA97:AA160" si="32">IF(OR(AN97=TRUE,AO97=TRUE),TRUE,FALSE)</f>
        <v>0</v>
      </c>
      <c r="AB97" s="235">
        <f t="shared" ref="AB97:AB160" si="33">IF(OR(M97="left scheme/Employment",AC97=""), 1,0)</f>
        <v>0</v>
      </c>
      <c r="AC97" s="235">
        <f>IF('Member Info'!N94="",1,"")</f>
        <v>1</v>
      </c>
      <c r="AD97" s="243" t="e">
        <f t="shared" ref="AD97:AD160" si="34">(T97+U97)</f>
        <v>#VALUE!</v>
      </c>
      <c r="AE97" s="130" t="str">
        <f t="shared" si="21"/>
        <v/>
      </c>
      <c r="AF97" s="124">
        <f t="shared" ref="AF97:AF160" si="35">SUM(AB97+AC97)</f>
        <v>1</v>
      </c>
      <c r="AG97" s="124" t="str">
        <f>IF('Member Info'!N94&lt;&gt;"",IF(AND('Member Info'!N94&lt;=$U$1,'Member Info'!N94&gt;=$T$1),1,0),"")</f>
        <v/>
      </c>
      <c r="AI97" s="124" t="b">
        <f t="shared" ref="AI97:AI160" si="36">OR(M97="SMP/Occupational Maternity",M97="SSP/Occupational Sick pay")</f>
        <v>0</v>
      </c>
      <c r="AJ97" s="124">
        <f t="shared" ref="AJ97:AJ160" si="37">IF(AI97=TRUE,1,0)</f>
        <v>0</v>
      </c>
      <c r="AL97" s="124">
        <f t="shared" ref="AL97:AL160" si="38">IF(L97="Please Enter Deemed Pensionable Pay",1,0)</f>
        <v>0</v>
      </c>
      <c r="AM97" s="124">
        <f>IF('Member Info'!F94&gt;$T$1,1,0)</f>
        <v>0</v>
      </c>
      <c r="AN97" s="124" t="b">
        <f>IF(ISERROR(T97),ERROR.TYPE(#REF!)=ERROR.TYPE(T97),FALSE)</f>
        <v>0</v>
      </c>
      <c r="AO97" s="124" t="b">
        <f>IF(ISERROR(U97),ERROR.TYPE(#REF!)=ERROR.TYPE(U97),FALSE)</f>
        <v>0</v>
      </c>
      <c r="AP97" s="124">
        <f>IF('Member Info'!F94&gt;'GP1 April 25'!$U$1,1,0)</f>
        <v>0</v>
      </c>
      <c r="AQ97" s="124">
        <f t="shared" ref="AQ97:AQ160" si="39">IF(H97="Part Time",1,0)</f>
        <v>0</v>
      </c>
      <c r="AR97" s="124">
        <f t="shared" ref="AR97:AR160" si="40">IF(AND(AQ97=1,I97=""),1,0)</f>
        <v>0</v>
      </c>
      <c r="AS97" s="124">
        <f t="shared" ref="AS97:AS160" si="41">IF(OR(H97=0,H97=""),1,0)</f>
        <v>1</v>
      </c>
    </row>
    <row r="98" spans="1:45" x14ac:dyDescent="0.25">
      <c r="A98" s="4">
        <v>67</v>
      </c>
      <c r="B98" s="164">
        <f>'Member Info'!D95</f>
        <v>0</v>
      </c>
      <c r="C98" s="164">
        <f>'Member Info'!E95</f>
        <v>0</v>
      </c>
      <c r="D98" s="164" t="str">
        <f>'Member Info'!G95</f>
        <v/>
      </c>
      <c r="E98" s="165">
        <f>'Member Info'!B95</f>
        <v>0</v>
      </c>
      <c r="F98" s="242"/>
      <c r="G98" s="166" t="str">
        <f>IF(E98=0,"",('Member Info'!K95+'Member Info'!L95))</f>
        <v/>
      </c>
      <c r="H98" s="419"/>
      <c r="I98" s="419"/>
      <c r="J98" s="26"/>
      <c r="K98" s="26"/>
      <c r="L98" s="384" t="str">
        <f>IF(E98=0,"",IF('Member Info'!F95&gt;$U$1,CONCATENATE("Joined with practice on ", TEXT('Member Info'!F95, "DD/MM/YYYY")),IF('Member Info'!N95&lt;&gt;"",IF('Member Info'!N95&lt;$T$1,CONCATENATE("Left Scheme on ", TEXT('Member Info'!N95, "DD/MM/YYYY")),IF(OR(G98="",G98=0),"Error Detected, No rate entered",IF(E98=0,"",IF(F98="","Error Detected, No Pensionable pay",IF(AS98=1,"No Part Time Status Entered",IF(AR98=1,"No Part Time Hours Entered",IF(ISERROR(AD98)," Unknown Values entered.",IF(V98+W98&lt;1,"Acceptable",IF(T98+U98=200, "No Contributions Entered", IF(M98="","Error Detected, Choose reason&gt;",IF(Z98="1",IF(V98=1,"Please Enter Deemed Pensionable Pay","Add Any Relevant Details Above"),"Please Give Details Above"))))))))))),IF(OR(G98="",G98=0),"Error Detected, No rate entered",IF(E98=0,"",IF(F98="","Error Detected, No Pensionable pay",IF(AS98=1,"No Part Time Status Entered",IF(AR98=1,"No Part Time Hours Entered",IF(ISERROR(AD98)," Unknown Values entered.",IF(V98+W98&lt;1,"Acceptable",IF(T98+U98=200, "No Contributions Entered", IF(M98="","Error Detected, Choose reason&gt;",IF(Z98="1",IF(V98=1,"Please Enter Deemed Pensionable Pay","Add relevant Details Above"),"Please give details Above")))))))))))))</f>
        <v/>
      </c>
      <c r="M98" s="260"/>
      <c r="N98" s="91"/>
      <c r="O98" s="91" t="str">
        <f t="shared" si="22"/>
        <v/>
      </c>
      <c r="P98" s="94">
        <f t="shared" si="23"/>
        <v>0</v>
      </c>
      <c r="Q98" s="94">
        <f t="shared" si="23"/>
        <v>0</v>
      </c>
      <c r="R98" s="218">
        <f>(ROUND((F98/100*'Member Info'!$W$2), 2))</f>
        <v>0</v>
      </c>
      <c r="S98" s="218" t="e">
        <f t="shared" si="24"/>
        <v>#VALUE!</v>
      </c>
      <c r="T98" s="218" t="str">
        <f t="shared" si="25"/>
        <v/>
      </c>
      <c r="U98" s="227" t="str">
        <f t="shared" si="26"/>
        <v/>
      </c>
      <c r="V98" s="228" t="str">
        <f t="shared" si="27"/>
        <v/>
      </c>
      <c r="W98" s="228" t="str">
        <f t="shared" si="28"/>
        <v/>
      </c>
      <c r="X98" s="222">
        <f t="shared" si="29"/>
        <v>0</v>
      </c>
      <c r="Y98" s="110">
        <f t="shared" si="30"/>
        <v>0</v>
      </c>
      <c r="Z98" s="235" t="str">
        <f t="shared" si="31"/>
        <v/>
      </c>
      <c r="AA98" s="240" t="b">
        <f t="shared" si="32"/>
        <v>0</v>
      </c>
      <c r="AB98" s="235">
        <f t="shared" si="33"/>
        <v>0</v>
      </c>
      <c r="AC98" s="235">
        <f>IF('Member Info'!N95="",1,"")</f>
        <v>1</v>
      </c>
      <c r="AD98" s="243" t="e">
        <f t="shared" si="34"/>
        <v>#VALUE!</v>
      </c>
      <c r="AE98" s="130" t="str">
        <f t="shared" si="21"/>
        <v/>
      </c>
      <c r="AF98" s="124">
        <f t="shared" si="35"/>
        <v>1</v>
      </c>
      <c r="AG98" s="124" t="str">
        <f>IF('Member Info'!N95&lt;&gt;"",IF(AND('Member Info'!N95&lt;=$U$1,'Member Info'!N95&gt;=$T$1),1,0),"")</f>
        <v/>
      </c>
      <c r="AI98" s="124" t="b">
        <f t="shared" si="36"/>
        <v>0</v>
      </c>
      <c r="AJ98" s="124">
        <f t="shared" si="37"/>
        <v>0</v>
      </c>
      <c r="AL98" s="124">
        <f t="shared" si="38"/>
        <v>0</v>
      </c>
      <c r="AM98" s="124">
        <f>IF('Member Info'!F95&gt;$T$1,1,0)</f>
        <v>0</v>
      </c>
      <c r="AN98" s="124" t="b">
        <f>IF(ISERROR(T98),ERROR.TYPE(#REF!)=ERROR.TYPE(T98),FALSE)</f>
        <v>0</v>
      </c>
      <c r="AO98" s="124" t="b">
        <f>IF(ISERROR(U98),ERROR.TYPE(#REF!)=ERROR.TYPE(U98),FALSE)</f>
        <v>0</v>
      </c>
      <c r="AP98" s="124">
        <f>IF('Member Info'!F95&gt;'GP1 April 25'!$U$1,1,0)</f>
        <v>0</v>
      </c>
      <c r="AQ98" s="124">
        <f t="shared" si="39"/>
        <v>0</v>
      </c>
      <c r="AR98" s="124">
        <f t="shared" si="40"/>
        <v>0</v>
      </c>
      <c r="AS98" s="124">
        <f t="shared" si="41"/>
        <v>1</v>
      </c>
    </row>
    <row r="99" spans="1:45" x14ac:dyDescent="0.25">
      <c r="A99" s="4">
        <v>68</v>
      </c>
      <c r="B99" s="164">
        <f>'Member Info'!D96</f>
        <v>0</v>
      </c>
      <c r="C99" s="164">
        <f>'Member Info'!E96</f>
        <v>0</v>
      </c>
      <c r="D99" s="164" t="str">
        <f>'Member Info'!G96</f>
        <v/>
      </c>
      <c r="E99" s="165">
        <f>'Member Info'!B96</f>
        <v>0</v>
      </c>
      <c r="F99" s="242"/>
      <c r="G99" s="166" t="str">
        <f>IF(E99=0,"",('Member Info'!K96+'Member Info'!L96))</f>
        <v/>
      </c>
      <c r="H99" s="419"/>
      <c r="I99" s="419"/>
      <c r="J99" s="26"/>
      <c r="K99" s="26"/>
      <c r="L99" s="384" t="str">
        <f>IF(E99=0,"",IF('Member Info'!F96&gt;$U$1,CONCATENATE("Joined with practice on ", TEXT('Member Info'!F96, "DD/MM/YYYY")),IF('Member Info'!N96&lt;&gt;"",IF('Member Info'!N96&lt;$T$1,CONCATENATE("Left Scheme on ", TEXT('Member Info'!N96, "DD/MM/YYYY")),IF(OR(G99="",G99=0),"Error Detected, No rate entered",IF(E99=0,"",IF(F99="","Error Detected, No Pensionable pay",IF(AS99=1,"No Part Time Status Entered",IF(AR99=1,"No Part Time Hours Entered",IF(ISERROR(AD99)," Unknown Values entered.",IF(V99+W99&lt;1,"Acceptable",IF(T99+U99=200, "No Contributions Entered", IF(M99="","Error Detected, Choose reason&gt;",IF(Z99="1",IF(V99=1,"Please Enter Deemed Pensionable Pay","Add Any Relevant Details Above"),"Please Give Details Above"))))))))))),IF(OR(G99="",G99=0),"Error Detected, No rate entered",IF(E99=0,"",IF(F99="","Error Detected, No Pensionable pay",IF(AS99=1,"No Part Time Status Entered",IF(AR99=1,"No Part Time Hours Entered",IF(ISERROR(AD99)," Unknown Values entered.",IF(V99+W99&lt;1,"Acceptable",IF(T99+U99=200, "No Contributions Entered", IF(M99="","Error Detected, Choose reason&gt;",IF(Z99="1",IF(V99=1,"Please Enter Deemed Pensionable Pay","Add relevant Details Above"),"Please give details Above")))))))))))))</f>
        <v/>
      </c>
      <c r="M99" s="260"/>
      <c r="N99" s="91"/>
      <c r="O99" s="91" t="str">
        <f t="shared" si="22"/>
        <v/>
      </c>
      <c r="P99" s="94">
        <f t="shared" si="23"/>
        <v>0</v>
      </c>
      <c r="Q99" s="94">
        <f t="shared" si="23"/>
        <v>0</v>
      </c>
      <c r="R99" s="218">
        <f>(ROUND((F99/100*'Member Info'!$W$2), 2))</f>
        <v>0</v>
      </c>
      <c r="S99" s="218" t="e">
        <f t="shared" si="24"/>
        <v>#VALUE!</v>
      </c>
      <c r="T99" s="218" t="str">
        <f t="shared" si="25"/>
        <v/>
      </c>
      <c r="U99" s="227" t="str">
        <f t="shared" si="26"/>
        <v/>
      </c>
      <c r="V99" s="228" t="str">
        <f t="shared" si="27"/>
        <v/>
      </c>
      <c r="W99" s="228" t="str">
        <f t="shared" si="28"/>
        <v/>
      </c>
      <c r="X99" s="222">
        <f t="shared" si="29"/>
        <v>0</v>
      </c>
      <c r="Y99" s="110">
        <f t="shared" si="30"/>
        <v>0</v>
      </c>
      <c r="Z99" s="235" t="str">
        <f t="shared" si="31"/>
        <v/>
      </c>
      <c r="AA99" s="240" t="b">
        <f t="shared" si="32"/>
        <v>0</v>
      </c>
      <c r="AB99" s="235">
        <f t="shared" si="33"/>
        <v>0</v>
      </c>
      <c r="AC99" s="235">
        <f>IF('Member Info'!N96="",1,"")</f>
        <v>1</v>
      </c>
      <c r="AD99" s="243" t="e">
        <f t="shared" si="34"/>
        <v>#VALUE!</v>
      </c>
      <c r="AE99" s="130" t="str">
        <f t="shared" si="21"/>
        <v/>
      </c>
      <c r="AF99" s="124">
        <f t="shared" si="35"/>
        <v>1</v>
      </c>
      <c r="AG99" s="124" t="str">
        <f>IF('Member Info'!N96&lt;&gt;"",IF(AND('Member Info'!N96&lt;=$U$1,'Member Info'!N96&gt;=$T$1),1,0),"")</f>
        <v/>
      </c>
      <c r="AI99" s="124" t="b">
        <f t="shared" si="36"/>
        <v>0</v>
      </c>
      <c r="AJ99" s="124">
        <f t="shared" si="37"/>
        <v>0</v>
      </c>
      <c r="AL99" s="124">
        <f t="shared" si="38"/>
        <v>0</v>
      </c>
      <c r="AM99" s="124">
        <f>IF('Member Info'!F96&gt;$T$1,1,0)</f>
        <v>0</v>
      </c>
      <c r="AN99" s="124" t="b">
        <f>IF(ISERROR(T99),ERROR.TYPE(#REF!)=ERROR.TYPE(T99),FALSE)</f>
        <v>0</v>
      </c>
      <c r="AO99" s="124" t="b">
        <f>IF(ISERROR(U99),ERROR.TYPE(#REF!)=ERROR.TYPE(U99),FALSE)</f>
        <v>0</v>
      </c>
      <c r="AP99" s="124">
        <f>IF('Member Info'!F96&gt;'GP1 April 25'!$U$1,1,0)</f>
        <v>0</v>
      </c>
      <c r="AQ99" s="124">
        <f t="shared" si="39"/>
        <v>0</v>
      </c>
      <c r="AR99" s="124">
        <f t="shared" si="40"/>
        <v>0</v>
      </c>
      <c r="AS99" s="124">
        <f t="shared" si="41"/>
        <v>1</v>
      </c>
    </row>
    <row r="100" spans="1:45" x14ac:dyDescent="0.25">
      <c r="A100" s="4">
        <v>69</v>
      </c>
      <c r="B100" s="164">
        <f>'Member Info'!D97</f>
        <v>0</v>
      </c>
      <c r="C100" s="164">
        <f>'Member Info'!E97</f>
        <v>0</v>
      </c>
      <c r="D100" s="164" t="str">
        <f>'Member Info'!G97</f>
        <v/>
      </c>
      <c r="E100" s="165">
        <f>'Member Info'!B97</f>
        <v>0</v>
      </c>
      <c r="F100" s="242"/>
      <c r="G100" s="166" t="str">
        <f>IF(E100=0,"",('Member Info'!K97+'Member Info'!L97))</f>
        <v/>
      </c>
      <c r="H100" s="419"/>
      <c r="I100" s="419"/>
      <c r="J100" s="26"/>
      <c r="K100" s="26"/>
      <c r="L100" s="384" t="str">
        <f>IF(E100=0,"",IF('Member Info'!F97&gt;$U$1,CONCATENATE("Joined with practice on ", TEXT('Member Info'!F97, "DD/MM/YYYY")),IF('Member Info'!N97&lt;&gt;"",IF('Member Info'!N97&lt;$T$1,CONCATENATE("Left Scheme on ", TEXT('Member Info'!N97, "DD/MM/YYYY")),IF(OR(G100="",G100=0),"Error Detected, No rate entered",IF(E100=0,"",IF(F100="","Error Detected, No Pensionable pay",IF(AS100=1,"No Part Time Status Entered",IF(AR100=1,"No Part Time Hours Entered",IF(ISERROR(AD100)," Unknown Values entered.",IF(V100+W100&lt;1,"Acceptable",IF(T100+U100=200, "No Contributions Entered", IF(M100="","Error Detected, Choose reason&gt;",IF(Z100="1",IF(V100=1,"Please Enter Deemed Pensionable Pay","Add Any Relevant Details Above"),"Please Give Details Above"))))))))))),IF(OR(G100="",G100=0),"Error Detected, No rate entered",IF(E100=0,"",IF(F100="","Error Detected, No Pensionable pay",IF(AS100=1,"No Part Time Status Entered",IF(AR100=1,"No Part Time Hours Entered",IF(ISERROR(AD100)," Unknown Values entered.",IF(V100+W100&lt;1,"Acceptable",IF(T100+U100=200, "No Contributions Entered", IF(M100="","Error Detected, Choose reason&gt;",IF(Z100="1",IF(V100=1,"Please Enter Deemed Pensionable Pay","Add relevant Details Above"),"Please give details Above")))))))))))))</f>
        <v/>
      </c>
      <c r="M100" s="260"/>
      <c r="N100" s="91"/>
      <c r="O100" s="91" t="str">
        <f t="shared" si="22"/>
        <v/>
      </c>
      <c r="P100" s="94">
        <f t="shared" si="23"/>
        <v>0</v>
      </c>
      <c r="Q100" s="94">
        <f t="shared" si="23"/>
        <v>0</v>
      </c>
      <c r="R100" s="218">
        <f>(ROUND((F100/100*'Member Info'!$W$2), 2))</f>
        <v>0</v>
      </c>
      <c r="S100" s="218" t="e">
        <f t="shared" si="24"/>
        <v>#VALUE!</v>
      </c>
      <c r="T100" s="218" t="str">
        <f t="shared" si="25"/>
        <v/>
      </c>
      <c r="U100" s="227" t="str">
        <f t="shared" si="26"/>
        <v/>
      </c>
      <c r="V100" s="228" t="str">
        <f t="shared" si="27"/>
        <v/>
      </c>
      <c r="W100" s="228" t="str">
        <f t="shared" si="28"/>
        <v/>
      </c>
      <c r="X100" s="222">
        <f t="shared" si="29"/>
        <v>0</v>
      </c>
      <c r="Y100" s="110">
        <f t="shared" si="30"/>
        <v>0</v>
      </c>
      <c r="Z100" s="235" t="str">
        <f t="shared" si="31"/>
        <v/>
      </c>
      <c r="AA100" s="240" t="b">
        <f t="shared" si="32"/>
        <v>0</v>
      </c>
      <c r="AB100" s="235">
        <f t="shared" si="33"/>
        <v>0</v>
      </c>
      <c r="AC100" s="235">
        <f>IF('Member Info'!N97="",1,"")</f>
        <v>1</v>
      </c>
      <c r="AD100" s="243" t="e">
        <f t="shared" si="34"/>
        <v>#VALUE!</v>
      </c>
      <c r="AE100" s="130" t="str">
        <f t="shared" si="21"/>
        <v/>
      </c>
      <c r="AF100" s="124">
        <f t="shared" si="35"/>
        <v>1</v>
      </c>
      <c r="AG100" s="124" t="str">
        <f>IF('Member Info'!N97&lt;&gt;"",IF(AND('Member Info'!N97&lt;=$U$1,'Member Info'!N97&gt;=$T$1),1,0),"")</f>
        <v/>
      </c>
      <c r="AI100" s="124" t="b">
        <f t="shared" si="36"/>
        <v>0</v>
      </c>
      <c r="AJ100" s="124">
        <f t="shared" si="37"/>
        <v>0</v>
      </c>
      <c r="AL100" s="124">
        <f t="shared" si="38"/>
        <v>0</v>
      </c>
      <c r="AM100" s="124">
        <f>IF('Member Info'!F97&gt;$T$1,1,0)</f>
        <v>0</v>
      </c>
      <c r="AN100" s="124" t="b">
        <f>IF(ISERROR(T100),ERROR.TYPE(#REF!)=ERROR.TYPE(T100),FALSE)</f>
        <v>0</v>
      </c>
      <c r="AO100" s="124" t="b">
        <f>IF(ISERROR(U100),ERROR.TYPE(#REF!)=ERROR.TYPE(U100),FALSE)</f>
        <v>0</v>
      </c>
      <c r="AP100" s="124">
        <f>IF('Member Info'!F97&gt;'GP1 April 25'!$U$1,1,0)</f>
        <v>0</v>
      </c>
      <c r="AQ100" s="124">
        <f t="shared" si="39"/>
        <v>0</v>
      </c>
      <c r="AR100" s="124">
        <f t="shared" si="40"/>
        <v>0</v>
      </c>
      <c r="AS100" s="124">
        <f t="shared" si="41"/>
        <v>1</v>
      </c>
    </row>
    <row r="101" spans="1:45" x14ac:dyDescent="0.25">
      <c r="A101" s="4">
        <v>70</v>
      </c>
      <c r="B101" s="164">
        <f>'Member Info'!D98</f>
        <v>0</v>
      </c>
      <c r="C101" s="164">
        <f>'Member Info'!E98</f>
        <v>0</v>
      </c>
      <c r="D101" s="164" t="str">
        <f>'Member Info'!G98</f>
        <v/>
      </c>
      <c r="E101" s="165">
        <f>'Member Info'!B98</f>
        <v>0</v>
      </c>
      <c r="F101" s="242"/>
      <c r="G101" s="166" t="str">
        <f>IF(E101=0,"",('Member Info'!K98+'Member Info'!L98))</f>
        <v/>
      </c>
      <c r="H101" s="419"/>
      <c r="I101" s="419"/>
      <c r="J101" s="26"/>
      <c r="K101" s="26"/>
      <c r="L101" s="384" t="str">
        <f>IF(E101=0,"",IF('Member Info'!F98&gt;$U$1,CONCATENATE("Joined with practice on ", TEXT('Member Info'!F98, "DD/MM/YYYY")),IF('Member Info'!N98&lt;&gt;"",IF('Member Info'!N98&lt;$T$1,CONCATENATE("Left Scheme on ", TEXT('Member Info'!N98, "DD/MM/YYYY")),IF(OR(G101="",G101=0),"Error Detected, No rate entered",IF(E101=0,"",IF(F101="","Error Detected, No Pensionable pay",IF(AS101=1,"No Part Time Status Entered",IF(AR101=1,"No Part Time Hours Entered",IF(ISERROR(AD101)," Unknown Values entered.",IF(V101+W101&lt;1,"Acceptable",IF(T101+U101=200, "No Contributions Entered", IF(M101="","Error Detected, Choose reason&gt;",IF(Z101="1",IF(V101=1,"Please Enter Deemed Pensionable Pay","Add Any Relevant Details Above"),"Please Give Details Above"))))))))))),IF(OR(G101="",G101=0),"Error Detected, No rate entered",IF(E101=0,"",IF(F101="","Error Detected, No Pensionable pay",IF(AS101=1,"No Part Time Status Entered",IF(AR101=1,"No Part Time Hours Entered",IF(ISERROR(AD101)," Unknown Values entered.",IF(V101+W101&lt;1,"Acceptable",IF(T101+U101=200, "No Contributions Entered", IF(M101="","Error Detected, Choose reason&gt;",IF(Z101="1",IF(V101=1,"Please Enter Deemed Pensionable Pay","Add relevant Details Above"),"Please give details Above")))))))))))))</f>
        <v/>
      </c>
      <c r="M101" s="260"/>
      <c r="N101" s="91"/>
      <c r="O101" s="91" t="str">
        <f t="shared" si="22"/>
        <v/>
      </c>
      <c r="P101" s="94">
        <f t="shared" si="23"/>
        <v>0</v>
      </c>
      <c r="Q101" s="94">
        <f t="shared" si="23"/>
        <v>0</v>
      </c>
      <c r="R101" s="218">
        <f>(ROUND((F101/100*'Member Info'!$W$2), 2))</f>
        <v>0</v>
      </c>
      <c r="S101" s="218" t="e">
        <f t="shared" si="24"/>
        <v>#VALUE!</v>
      </c>
      <c r="T101" s="218" t="str">
        <f t="shared" si="25"/>
        <v/>
      </c>
      <c r="U101" s="227" t="str">
        <f t="shared" si="26"/>
        <v/>
      </c>
      <c r="V101" s="228" t="str">
        <f t="shared" si="27"/>
        <v/>
      </c>
      <c r="W101" s="228" t="str">
        <f t="shared" si="28"/>
        <v/>
      </c>
      <c r="X101" s="222">
        <f t="shared" si="29"/>
        <v>0</v>
      </c>
      <c r="Y101" s="110">
        <f t="shared" si="30"/>
        <v>0</v>
      </c>
      <c r="Z101" s="235" t="str">
        <f t="shared" si="31"/>
        <v/>
      </c>
      <c r="AA101" s="240" t="b">
        <f t="shared" si="32"/>
        <v>0</v>
      </c>
      <c r="AB101" s="235">
        <f t="shared" si="33"/>
        <v>0</v>
      </c>
      <c r="AC101" s="235">
        <f>IF('Member Info'!N98="",1,"")</f>
        <v>1</v>
      </c>
      <c r="AD101" s="243" t="e">
        <f t="shared" si="34"/>
        <v>#VALUE!</v>
      </c>
      <c r="AE101" s="130" t="str">
        <f t="shared" si="21"/>
        <v/>
      </c>
      <c r="AF101" s="124">
        <f t="shared" si="35"/>
        <v>1</v>
      </c>
      <c r="AG101" s="124" t="str">
        <f>IF('Member Info'!N98&lt;&gt;"",IF(AND('Member Info'!N98&lt;=$U$1,'Member Info'!N98&gt;=$T$1),1,0),"")</f>
        <v/>
      </c>
      <c r="AI101" s="124" t="b">
        <f t="shared" si="36"/>
        <v>0</v>
      </c>
      <c r="AJ101" s="124">
        <f t="shared" si="37"/>
        <v>0</v>
      </c>
      <c r="AL101" s="124">
        <f t="shared" si="38"/>
        <v>0</v>
      </c>
      <c r="AM101" s="124">
        <f>IF('Member Info'!F98&gt;$T$1,1,0)</f>
        <v>0</v>
      </c>
      <c r="AN101" s="124" t="b">
        <f>IF(ISERROR(T101),ERROR.TYPE(#REF!)=ERROR.TYPE(T101),FALSE)</f>
        <v>0</v>
      </c>
      <c r="AO101" s="124" t="b">
        <f>IF(ISERROR(U101),ERROR.TYPE(#REF!)=ERROR.TYPE(U101),FALSE)</f>
        <v>0</v>
      </c>
      <c r="AP101" s="124">
        <f>IF('Member Info'!F98&gt;'GP1 April 25'!$U$1,1,0)</f>
        <v>0</v>
      </c>
      <c r="AQ101" s="124">
        <f t="shared" si="39"/>
        <v>0</v>
      </c>
      <c r="AR101" s="124">
        <f t="shared" si="40"/>
        <v>0</v>
      </c>
      <c r="AS101" s="124">
        <f t="shared" si="41"/>
        <v>1</v>
      </c>
    </row>
    <row r="102" spans="1:45" x14ac:dyDescent="0.25">
      <c r="A102" s="4">
        <v>71</v>
      </c>
      <c r="B102" s="164">
        <f>'Member Info'!D99</f>
        <v>0</v>
      </c>
      <c r="C102" s="164">
        <f>'Member Info'!E99</f>
        <v>0</v>
      </c>
      <c r="D102" s="164" t="str">
        <f>'Member Info'!G99</f>
        <v/>
      </c>
      <c r="E102" s="165">
        <f>'Member Info'!B99</f>
        <v>0</v>
      </c>
      <c r="F102" s="242"/>
      <c r="G102" s="166" t="str">
        <f>IF(E102=0,"",('Member Info'!K99+'Member Info'!L99))</f>
        <v/>
      </c>
      <c r="H102" s="419"/>
      <c r="I102" s="419"/>
      <c r="J102" s="26"/>
      <c r="K102" s="26"/>
      <c r="L102" s="384" t="str">
        <f>IF(E102=0,"",IF('Member Info'!F99&gt;$U$1,CONCATENATE("Joined with practice on ", TEXT('Member Info'!F99, "DD/MM/YYYY")),IF('Member Info'!N99&lt;&gt;"",IF('Member Info'!N99&lt;$T$1,CONCATENATE("Left Scheme on ", TEXT('Member Info'!N99, "DD/MM/YYYY")),IF(OR(G102="",G102=0),"Error Detected, No rate entered",IF(E102=0,"",IF(F102="","Error Detected, No Pensionable pay",IF(AS102=1,"No Part Time Status Entered",IF(AR102=1,"No Part Time Hours Entered",IF(ISERROR(AD102)," Unknown Values entered.",IF(V102+W102&lt;1,"Acceptable",IF(T102+U102=200, "No Contributions Entered", IF(M102="","Error Detected, Choose reason&gt;",IF(Z102="1",IF(V102=1,"Please Enter Deemed Pensionable Pay","Add Any Relevant Details Above"),"Please Give Details Above"))))))))))),IF(OR(G102="",G102=0),"Error Detected, No rate entered",IF(E102=0,"",IF(F102="","Error Detected, No Pensionable pay",IF(AS102=1,"No Part Time Status Entered",IF(AR102=1,"No Part Time Hours Entered",IF(ISERROR(AD102)," Unknown Values entered.",IF(V102+W102&lt;1,"Acceptable",IF(T102+U102=200, "No Contributions Entered", IF(M102="","Error Detected, Choose reason&gt;",IF(Z102="1",IF(V102=1,"Please Enter Deemed Pensionable Pay","Add relevant Details Above"),"Please give details Above")))))))))))))</f>
        <v/>
      </c>
      <c r="M102" s="260"/>
      <c r="N102" s="91"/>
      <c r="O102" s="91" t="str">
        <f t="shared" si="22"/>
        <v/>
      </c>
      <c r="P102" s="94">
        <f t="shared" si="23"/>
        <v>0</v>
      </c>
      <c r="Q102" s="94">
        <f t="shared" si="23"/>
        <v>0</v>
      </c>
      <c r="R102" s="218">
        <f>(ROUND((F102/100*'Member Info'!$W$2), 2))</f>
        <v>0</v>
      </c>
      <c r="S102" s="218" t="e">
        <f t="shared" si="24"/>
        <v>#VALUE!</v>
      </c>
      <c r="T102" s="218" t="str">
        <f t="shared" si="25"/>
        <v/>
      </c>
      <c r="U102" s="227" t="str">
        <f t="shared" si="26"/>
        <v/>
      </c>
      <c r="V102" s="228" t="str">
        <f t="shared" si="27"/>
        <v/>
      </c>
      <c r="W102" s="228" t="str">
        <f t="shared" si="28"/>
        <v/>
      </c>
      <c r="X102" s="222">
        <f t="shared" si="29"/>
        <v>0</v>
      </c>
      <c r="Y102" s="110">
        <f t="shared" si="30"/>
        <v>0</v>
      </c>
      <c r="Z102" s="235" t="str">
        <f t="shared" si="31"/>
        <v/>
      </c>
      <c r="AA102" s="240" t="b">
        <f t="shared" si="32"/>
        <v>0</v>
      </c>
      <c r="AB102" s="235">
        <f t="shared" si="33"/>
        <v>0</v>
      </c>
      <c r="AC102" s="235">
        <f>IF('Member Info'!N99="",1,"")</f>
        <v>1</v>
      </c>
      <c r="AD102" s="243" t="e">
        <f t="shared" si="34"/>
        <v>#VALUE!</v>
      </c>
      <c r="AE102" s="130" t="str">
        <f t="shared" si="21"/>
        <v/>
      </c>
      <c r="AF102" s="124">
        <f t="shared" si="35"/>
        <v>1</v>
      </c>
      <c r="AG102" s="124" t="str">
        <f>IF('Member Info'!N99&lt;&gt;"",IF(AND('Member Info'!N99&lt;=$U$1,'Member Info'!N99&gt;=$T$1),1,0),"")</f>
        <v/>
      </c>
      <c r="AI102" s="124" t="b">
        <f t="shared" si="36"/>
        <v>0</v>
      </c>
      <c r="AJ102" s="124">
        <f t="shared" si="37"/>
        <v>0</v>
      </c>
      <c r="AL102" s="124">
        <f t="shared" si="38"/>
        <v>0</v>
      </c>
      <c r="AM102" s="124">
        <f>IF('Member Info'!F99&gt;$T$1,1,0)</f>
        <v>0</v>
      </c>
      <c r="AN102" s="124" t="b">
        <f>IF(ISERROR(T102),ERROR.TYPE(#REF!)=ERROR.TYPE(T102),FALSE)</f>
        <v>0</v>
      </c>
      <c r="AO102" s="124" t="b">
        <f>IF(ISERROR(U102),ERROR.TYPE(#REF!)=ERROR.TYPE(U102),FALSE)</f>
        <v>0</v>
      </c>
      <c r="AP102" s="124">
        <f>IF('Member Info'!F99&gt;'GP1 April 25'!$U$1,1,0)</f>
        <v>0</v>
      </c>
      <c r="AQ102" s="124">
        <f t="shared" si="39"/>
        <v>0</v>
      </c>
      <c r="AR102" s="124">
        <f t="shared" si="40"/>
        <v>0</v>
      </c>
      <c r="AS102" s="124">
        <f t="shared" si="41"/>
        <v>1</v>
      </c>
    </row>
    <row r="103" spans="1:45" x14ac:dyDescent="0.25">
      <c r="A103" s="4">
        <v>72</v>
      </c>
      <c r="B103" s="164">
        <f>'Member Info'!D100</f>
        <v>0</v>
      </c>
      <c r="C103" s="164">
        <f>'Member Info'!E100</f>
        <v>0</v>
      </c>
      <c r="D103" s="164" t="str">
        <f>'Member Info'!G100</f>
        <v/>
      </c>
      <c r="E103" s="165">
        <f>'Member Info'!B100</f>
        <v>0</v>
      </c>
      <c r="F103" s="242"/>
      <c r="G103" s="166" t="str">
        <f>IF(E103=0,"",('Member Info'!K100+'Member Info'!L100))</f>
        <v/>
      </c>
      <c r="H103" s="419"/>
      <c r="I103" s="419"/>
      <c r="J103" s="26"/>
      <c r="K103" s="26"/>
      <c r="L103" s="384" t="str">
        <f>IF(E103=0,"",IF('Member Info'!F100&gt;$U$1,CONCATENATE("Joined with practice on ", TEXT('Member Info'!F100, "DD/MM/YYYY")),IF('Member Info'!N100&lt;&gt;"",IF('Member Info'!N100&lt;$T$1,CONCATENATE("Left Scheme on ", TEXT('Member Info'!N100, "DD/MM/YYYY")),IF(OR(G103="",G103=0),"Error Detected, No rate entered",IF(E103=0,"",IF(F103="","Error Detected, No Pensionable pay",IF(AS103=1,"No Part Time Status Entered",IF(AR103=1,"No Part Time Hours Entered",IF(ISERROR(AD103)," Unknown Values entered.",IF(V103+W103&lt;1,"Acceptable",IF(T103+U103=200, "No Contributions Entered", IF(M103="","Error Detected, Choose reason&gt;",IF(Z103="1",IF(V103=1,"Please Enter Deemed Pensionable Pay","Add Any Relevant Details Above"),"Please Give Details Above"))))))))))),IF(OR(G103="",G103=0),"Error Detected, No rate entered",IF(E103=0,"",IF(F103="","Error Detected, No Pensionable pay",IF(AS103=1,"No Part Time Status Entered",IF(AR103=1,"No Part Time Hours Entered",IF(ISERROR(AD103)," Unknown Values entered.",IF(V103+W103&lt;1,"Acceptable",IF(T103+U103=200, "No Contributions Entered", IF(M103="","Error Detected, Choose reason&gt;",IF(Z103="1",IF(V103=1,"Please Enter Deemed Pensionable Pay","Add relevant Details Above"),"Please give details Above")))))))))))))</f>
        <v/>
      </c>
      <c r="M103" s="260"/>
      <c r="N103" s="91"/>
      <c r="O103" s="91" t="str">
        <f t="shared" si="22"/>
        <v/>
      </c>
      <c r="P103" s="94">
        <f t="shared" si="23"/>
        <v>0</v>
      </c>
      <c r="Q103" s="94">
        <f t="shared" si="23"/>
        <v>0</v>
      </c>
      <c r="R103" s="218">
        <f>(ROUND((F103/100*'Member Info'!$W$2), 2))</f>
        <v>0</v>
      </c>
      <c r="S103" s="218" t="e">
        <f t="shared" si="24"/>
        <v>#VALUE!</v>
      </c>
      <c r="T103" s="218" t="str">
        <f t="shared" si="25"/>
        <v/>
      </c>
      <c r="U103" s="227" t="str">
        <f t="shared" si="26"/>
        <v/>
      </c>
      <c r="V103" s="228" t="str">
        <f t="shared" si="27"/>
        <v/>
      </c>
      <c r="W103" s="228" t="str">
        <f t="shared" si="28"/>
        <v/>
      </c>
      <c r="X103" s="222">
        <f t="shared" si="29"/>
        <v>0</v>
      </c>
      <c r="Y103" s="110">
        <f t="shared" si="30"/>
        <v>0</v>
      </c>
      <c r="Z103" s="235" t="str">
        <f t="shared" si="31"/>
        <v/>
      </c>
      <c r="AA103" s="240" t="b">
        <f t="shared" si="32"/>
        <v>0</v>
      </c>
      <c r="AB103" s="235">
        <f t="shared" si="33"/>
        <v>0</v>
      </c>
      <c r="AC103" s="235">
        <f>IF('Member Info'!N100="",1,"")</f>
        <v>1</v>
      </c>
      <c r="AD103" s="243" t="e">
        <f t="shared" si="34"/>
        <v>#VALUE!</v>
      </c>
      <c r="AE103" s="130" t="str">
        <f t="shared" si="21"/>
        <v/>
      </c>
      <c r="AF103" s="124">
        <f t="shared" si="35"/>
        <v>1</v>
      </c>
      <c r="AG103" s="124" t="str">
        <f>IF('Member Info'!N100&lt;&gt;"",IF(AND('Member Info'!N100&lt;=$U$1,'Member Info'!N100&gt;=$T$1),1,0),"")</f>
        <v/>
      </c>
      <c r="AI103" s="124" t="b">
        <f t="shared" si="36"/>
        <v>0</v>
      </c>
      <c r="AJ103" s="124">
        <f t="shared" si="37"/>
        <v>0</v>
      </c>
      <c r="AL103" s="124">
        <f t="shared" si="38"/>
        <v>0</v>
      </c>
      <c r="AM103" s="124">
        <f>IF('Member Info'!F100&gt;$T$1,1,0)</f>
        <v>0</v>
      </c>
      <c r="AN103" s="124" t="b">
        <f>IF(ISERROR(T103),ERROR.TYPE(#REF!)=ERROR.TYPE(T103),FALSE)</f>
        <v>0</v>
      </c>
      <c r="AO103" s="124" t="b">
        <f>IF(ISERROR(U103),ERROR.TYPE(#REF!)=ERROR.TYPE(U103),FALSE)</f>
        <v>0</v>
      </c>
      <c r="AP103" s="124">
        <f>IF('Member Info'!F100&gt;'GP1 April 25'!$U$1,1,0)</f>
        <v>0</v>
      </c>
      <c r="AQ103" s="124">
        <f t="shared" si="39"/>
        <v>0</v>
      </c>
      <c r="AR103" s="124">
        <f t="shared" si="40"/>
        <v>0</v>
      </c>
      <c r="AS103" s="124">
        <f t="shared" si="41"/>
        <v>1</v>
      </c>
    </row>
    <row r="104" spans="1:45" x14ac:dyDescent="0.25">
      <c r="A104" s="4">
        <v>73</v>
      </c>
      <c r="B104" s="164">
        <f>'Member Info'!D101</f>
        <v>0</v>
      </c>
      <c r="C104" s="164">
        <f>'Member Info'!E101</f>
        <v>0</v>
      </c>
      <c r="D104" s="164" t="str">
        <f>'Member Info'!G101</f>
        <v/>
      </c>
      <c r="E104" s="165">
        <f>'Member Info'!B101</f>
        <v>0</v>
      </c>
      <c r="F104" s="242"/>
      <c r="G104" s="166" t="str">
        <f>IF(E104=0,"",('Member Info'!K101+'Member Info'!L101))</f>
        <v/>
      </c>
      <c r="H104" s="419"/>
      <c r="I104" s="419"/>
      <c r="J104" s="26"/>
      <c r="K104" s="26"/>
      <c r="L104" s="384" t="str">
        <f>IF(E104=0,"",IF('Member Info'!F101&gt;$U$1,CONCATENATE("Joined with practice on ", TEXT('Member Info'!F101, "DD/MM/YYYY")),IF('Member Info'!N101&lt;&gt;"",IF('Member Info'!N101&lt;$T$1,CONCATENATE("Left Scheme on ", TEXT('Member Info'!N101, "DD/MM/YYYY")),IF(OR(G104="",G104=0),"Error Detected, No rate entered",IF(E104=0,"",IF(F104="","Error Detected, No Pensionable pay",IF(AS104=1,"No Part Time Status Entered",IF(AR104=1,"No Part Time Hours Entered",IF(ISERROR(AD104)," Unknown Values entered.",IF(V104+W104&lt;1,"Acceptable",IF(T104+U104=200, "No Contributions Entered", IF(M104="","Error Detected, Choose reason&gt;",IF(Z104="1",IF(V104=1,"Please Enter Deemed Pensionable Pay","Add Any Relevant Details Above"),"Please Give Details Above"))))))))))),IF(OR(G104="",G104=0),"Error Detected, No rate entered",IF(E104=0,"",IF(F104="","Error Detected, No Pensionable pay",IF(AS104=1,"No Part Time Status Entered",IF(AR104=1,"No Part Time Hours Entered",IF(ISERROR(AD104)," Unknown Values entered.",IF(V104+W104&lt;1,"Acceptable",IF(T104+U104=200, "No Contributions Entered", IF(M104="","Error Detected, Choose reason&gt;",IF(Z104="1",IF(V104=1,"Please Enter Deemed Pensionable Pay","Add relevant Details Above"),"Please give details Above")))))))))))))</f>
        <v/>
      </c>
      <c r="M104" s="260"/>
      <c r="N104" s="91"/>
      <c r="O104" s="91" t="str">
        <f t="shared" si="22"/>
        <v/>
      </c>
      <c r="P104" s="94">
        <f t="shared" si="23"/>
        <v>0</v>
      </c>
      <c r="Q104" s="94">
        <f t="shared" si="23"/>
        <v>0</v>
      </c>
      <c r="R104" s="218">
        <f>(ROUND((F104/100*'Member Info'!$W$2), 2))</f>
        <v>0</v>
      </c>
      <c r="S104" s="218" t="e">
        <f t="shared" si="24"/>
        <v>#VALUE!</v>
      </c>
      <c r="T104" s="218" t="str">
        <f t="shared" si="25"/>
        <v/>
      </c>
      <c r="U104" s="227" t="str">
        <f t="shared" si="26"/>
        <v/>
      </c>
      <c r="V104" s="228" t="str">
        <f t="shared" si="27"/>
        <v/>
      </c>
      <c r="W104" s="228" t="str">
        <f t="shared" si="28"/>
        <v/>
      </c>
      <c r="X104" s="222">
        <f t="shared" si="29"/>
        <v>0</v>
      </c>
      <c r="Y104" s="110">
        <f t="shared" si="30"/>
        <v>0</v>
      </c>
      <c r="Z104" s="235" t="str">
        <f t="shared" si="31"/>
        <v/>
      </c>
      <c r="AA104" s="240" t="b">
        <f t="shared" si="32"/>
        <v>0</v>
      </c>
      <c r="AB104" s="235">
        <f t="shared" si="33"/>
        <v>0</v>
      </c>
      <c r="AC104" s="235">
        <f>IF('Member Info'!N101="",1,"")</f>
        <v>1</v>
      </c>
      <c r="AD104" s="243" t="e">
        <f t="shared" si="34"/>
        <v>#VALUE!</v>
      </c>
      <c r="AE104" s="130" t="str">
        <f t="shared" si="21"/>
        <v/>
      </c>
      <c r="AF104" s="124">
        <f t="shared" si="35"/>
        <v>1</v>
      </c>
      <c r="AG104" s="124" t="str">
        <f>IF('Member Info'!N101&lt;&gt;"",IF(AND('Member Info'!N101&lt;=$U$1,'Member Info'!N101&gt;=$T$1),1,0),"")</f>
        <v/>
      </c>
      <c r="AI104" s="124" t="b">
        <f t="shared" si="36"/>
        <v>0</v>
      </c>
      <c r="AJ104" s="124">
        <f t="shared" si="37"/>
        <v>0</v>
      </c>
      <c r="AL104" s="124">
        <f t="shared" si="38"/>
        <v>0</v>
      </c>
      <c r="AM104" s="124">
        <f>IF('Member Info'!F101&gt;$T$1,1,0)</f>
        <v>0</v>
      </c>
      <c r="AN104" s="124" t="b">
        <f>IF(ISERROR(T104),ERROR.TYPE(#REF!)=ERROR.TYPE(T104),FALSE)</f>
        <v>0</v>
      </c>
      <c r="AO104" s="124" t="b">
        <f>IF(ISERROR(U104),ERROR.TYPE(#REF!)=ERROR.TYPE(U104),FALSE)</f>
        <v>0</v>
      </c>
      <c r="AP104" s="124">
        <f>IF('Member Info'!F101&gt;'GP1 April 25'!$U$1,1,0)</f>
        <v>0</v>
      </c>
      <c r="AQ104" s="124">
        <f t="shared" si="39"/>
        <v>0</v>
      </c>
      <c r="AR104" s="124">
        <f t="shared" si="40"/>
        <v>0</v>
      </c>
      <c r="AS104" s="124">
        <f t="shared" si="41"/>
        <v>1</v>
      </c>
    </row>
    <row r="105" spans="1:45" x14ac:dyDescent="0.25">
      <c r="A105" s="4">
        <v>74</v>
      </c>
      <c r="B105" s="164">
        <f>'Member Info'!D102</f>
        <v>0</v>
      </c>
      <c r="C105" s="164">
        <f>'Member Info'!E102</f>
        <v>0</v>
      </c>
      <c r="D105" s="164" t="str">
        <f>'Member Info'!G102</f>
        <v/>
      </c>
      <c r="E105" s="165">
        <f>'Member Info'!B102</f>
        <v>0</v>
      </c>
      <c r="F105" s="242"/>
      <c r="G105" s="166" t="str">
        <f>IF(E105=0,"",('Member Info'!K102+'Member Info'!L102))</f>
        <v/>
      </c>
      <c r="H105" s="419"/>
      <c r="I105" s="419"/>
      <c r="J105" s="26"/>
      <c r="K105" s="26"/>
      <c r="L105" s="384" t="str">
        <f>IF(E105=0,"",IF('Member Info'!F102&gt;$U$1,CONCATENATE("Joined with practice on ", TEXT('Member Info'!F102, "DD/MM/YYYY")),IF('Member Info'!N102&lt;&gt;"",IF('Member Info'!N102&lt;$T$1,CONCATENATE("Left Scheme on ", TEXT('Member Info'!N102, "DD/MM/YYYY")),IF(OR(G105="",G105=0),"Error Detected, No rate entered",IF(E105=0,"",IF(F105="","Error Detected, No Pensionable pay",IF(AS105=1,"No Part Time Status Entered",IF(AR105=1,"No Part Time Hours Entered",IF(ISERROR(AD105)," Unknown Values entered.",IF(V105+W105&lt;1,"Acceptable",IF(T105+U105=200, "No Contributions Entered", IF(M105="","Error Detected, Choose reason&gt;",IF(Z105="1",IF(V105=1,"Please Enter Deemed Pensionable Pay","Add Any Relevant Details Above"),"Please Give Details Above"))))))))))),IF(OR(G105="",G105=0),"Error Detected, No rate entered",IF(E105=0,"",IF(F105="","Error Detected, No Pensionable pay",IF(AS105=1,"No Part Time Status Entered",IF(AR105=1,"No Part Time Hours Entered",IF(ISERROR(AD105)," Unknown Values entered.",IF(V105+W105&lt;1,"Acceptable",IF(T105+U105=200, "No Contributions Entered", IF(M105="","Error Detected, Choose reason&gt;",IF(Z105="1",IF(V105=1,"Please Enter Deemed Pensionable Pay","Add relevant Details Above"),"Please give details Above")))))))))))))</f>
        <v/>
      </c>
      <c r="M105" s="260"/>
      <c r="N105" s="91"/>
      <c r="O105" s="91" t="str">
        <f t="shared" si="22"/>
        <v/>
      </c>
      <c r="P105" s="94">
        <f t="shared" si="23"/>
        <v>0</v>
      </c>
      <c r="Q105" s="94">
        <f t="shared" si="23"/>
        <v>0</v>
      </c>
      <c r="R105" s="218">
        <f>(ROUND((F105/100*'Member Info'!$W$2), 2))</f>
        <v>0</v>
      </c>
      <c r="S105" s="218" t="e">
        <f t="shared" si="24"/>
        <v>#VALUE!</v>
      </c>
      <c r="T105" s="218" t="str">
        <f t="shared" si="25"/>
        <v/>
      </c>
      <c r="U105" s="227" t="str">
        <f t="shared" si="26"/>
        <v/>
      </c>
      <c r="V105" s="228" t="str">
        <f t="shared" si="27"/>
        <v/>
      </c>
      <c r="W105" s="228" t="str">
        <f t="shared" si="28"/>
        <v/>
      </c>
      <c r="X105" s="222">
        <f t="shared" si="29"/>
        <v>0</v>
      </c>
      <c r="Y105" s="110">
        <f t="shared" si="30"/>
        <v>0</v>
      </c>
      <c r="Z105" s="235" t="str">
        <f t="shared" si="31"/>
        <v/>
      </c>
      <c r="AA105" s="240" t="b">
        <f t="shared" si="32"/>
        <v>0</v>
      </c>
      <c r="AB105" s="235">
        <f t="shared" si="33"/>
        <v>0</v>
      </c>
      <c r="AC105" s="235">
        <f>IF('Member Info'!N102="",1,"")</f>
        <v>1</v>
      </c>
      <c r="AD105" s="243" t="e">
        <f t="shared" si="34"/>
        <v>#VALUE!</v>
      </c>
      <c r="AE105" s="130" t="str">
        <f t="shared" si="21"/>
        <v/>
      </c>
      <c r="AF105" s="124">
        <f t="shared" si="35"/>
        <v>1</v>
      </c>
      <c r="AG105" s="124" t="str">
        <f>IF('Member Info'!N102&lt;&gt;"",IF(AND('Member Info'!N102&lt;=$U$1,'Member Info'!N102&gt;=$T$1),1,0),"")</f>
        <v/>
      </c>
      <c r="AI105" s="124" t="b">
        <f t="shared" si="36"/>
        <v>0</v>
      </c>
      <c r="AJ105" s="124">
        <f t="shared" si="37"/>
        <v>0</v>
      </c>
      <c r="AL105" s="124">
        <f t="shared" si="38"/>
        <v>0</v>
      </c>
      <c r="AM105" s="124">
        <f>IF('Member Info'!F102&gt;$T$1,1,0)</f>
        <v>0</v>
      </c>
      <c r="AN105" s="124" t="b">
        <f>IF(ISERROR(T105),ERROR.TYPE(#REF!)=ERROR.TYPE(T105),FALSE)</f>
        <v>0</v>
      </c>
      <c r="AO105" s="124" t="b">
        <f>IF(ISERROR(U105),ERROR.TYPE(#REF!)=ERROR.TYPE(U105),FALSE)</f>
        <v>0</v>
      </c>
      <c r="AP105" s="124">
        <f>IF('Member Info'!F102&gt;'GP1 April 25'!$U$1,1,0)</f>
        <v>0</v>
      </c>
      <c r="AQ105" s="124">
        <f t="shared" si="39"/>
        <v>0</v>
      </c>
      <c r="AR105" s="124">
        <f t="shared" si="40"/>
        <v>0</v>
      </c>
      <c r="AS105" s="124">
        <f t="shared" si="41"/>
        <v>1</v>
      </c>
    </row>
    <row r="106" spans="1:45" x14ac:dyDescent="0.25">
      <c r="A106" s="4">
        <v>75</v>
      </c>
      <c r="B106" s="164">
        <f>'Member Info'!D103</f>
        <v>0</v>
      </c>
      <c r="C106" s="164">
        <f>'Member Info'!E103</f>
        <v>0</v>
      </c>
      <c r="D106" s="164" t="str">
        <f>'Member Info'!G103</f>
        <v/>
      </c>
      <c r="E106" s="165">
        <f>'Member Info'!B103</f>
        <v>0</v>
      </c>
      <c r="F106" s="242"/>
      <c r="G106" s="166" t="str">
        <f>IF(E106=0,"",('Member Info'!K103+'Member Info'!L103))</f>
        <v/>
      </c>
      <c r="H106" s="419"/>
      <c r="I106" s="419"/>
      <c r="J106" s="26"/>
      <c r="K106" s="26"/>
      <c r="L106" s="384" t="str">
        <f>IF(E106=0,"",IF('Member Info'!F103&gt;$U$1,CONCATENATE("Joined with practice on ", TEXT('Member Info'!F103, "DD/MM/YYYY")),IF('Member Info'!N103&lt;&gt;"",IF('Member Info'!N103&lt;$T$1,CONCATENATE("Left Scheme on ", TEXT('Member Info'!N103, "DD/MM/YYYY")),IF(OR(G106="",G106=0),"Error Detected, No rate entered",IF(E106=0,"",IF(F106="","Error Detected, No Pensionable pay",IF(AS106=1,"No Part Time Status Entered",IF(AR106=1,"No Part Time Hours Entered",IF(ISERROR(AD106)," Unknown Values entered.",IF(V106+W106&lt;1,"Acceptable",IF(T106+U106=200, "No Contributions Entered", IF(M106="","Error Detected, Choose reason&gt;",IF(Z106="1",IF(V106=1,"Please Enter Deemed Pensionable Pay","Add Any Relevant Details Above"),"Please Give Details Above"))))))))))),IF(OR(G106="",G106=0),"Error Detected, No rate entered",IF(E106=0,"",IF(F106="","Error Detected, No Pensionable pay",IF(AS106=1,"No Part Time Status Entered",IF(AR106=1,"No Part Time Hours Entered",IF(ISERROR(AD106)," Unknown Values entered.",IF(V106+W106&lt;1,"Acceptable",IF(T106+U106=200, "No Contributions Entered", IF(M106="","Error Detected, Choose reason&gt;",IF(Z106="1",IF(V106=1,"Please Enter Deemed Pensionable Pay","Add relevant Details Above"),"Please give details Above")))))))))))))</f>
        <v/>
      </c>
      <c r="M106" s="260"/>
      <c r="N106" s="91"/>
      <c r="O106" s="91" t="str">
        <f t="shared" si="22"/>
        <v/>
      </c>
      <c r="P106" s="94">
        <f t="shared" si="23"/>
        <v>0</v>
      </c>
      <c r="Q106" s="94">
        <f t="shared" si="23"/>
        <v>0</v>
      </c>
      <c r="R106" s="218">
        <f>(ROUND((F106/100*'Member Info'!$W$2), 2))</f>
        <v>0</v>
      </c>
      <c r="S106" s="218" t="e">
        <f t="shared" si="24"/>
        <v>#VALUE!</v>
      </c>
      <c r="T106" s="218" t="str">
        <f t="shared" si="25"/>
        <v/>
      </c>
      <c r="U106" s="227" t="str">
        <f t="shared" si="26"/>
        <v/>
      </c>
      <c r="V106" s="228" t="str">
        <f t="shared" si="27"/>
        <v/>
      </c>
      <c r="W106" s="228" t="str">
        <f t="shared" si="28"/>
        <v/>
      </c>
      <c r="X106" s="222">
        <f t="shared" si="29"/>
        <v>0</v>
      </c>
      <c r="Y106" s="110">
        <f t="shared" si="30"/>
        <v>0</v>
      </c>
      <c r="Z106" s="235" t="str">
        <f t="shared" si="31"/>
        <v/>
      </c>
      <c r="AA106" s="240" t="b">
        <f t="shared" si="32"/>
        <v>0</v>
      </c>
      <c r="AB106" s="235">
        <f t="shared" si="33"/>
        <v>0</v>
      </c>
      <c r="AC106" s="235">
        <f>IF('Member Info'!N103="",1,"")</f>
        <v>1</v>
      </c>
      <c r="AD106" s="243" t="e">
        <f t="shared" si="34"/>
        <v>#VALUE!</v>
      </c>
      <c r="AE106" s="130" t="str">
        <f t="shared" si="21"/>
        <v/>
      </c>
      <c r="AF106" s="124">
        <f t="shared" si="35"/>
        <v>1</v>
      </c>
      <c r="AG106" s="124" t="str">
        <f>IF('Member Info'!N103&lt;&gt;"",IF(AND('Member Info'!N103&lt;=$U$1,'Member Info'!N103&gt;=$T$1),1,0),"")</f>
        <v/>
      </c>
      <c r="AI106" s="124" t="b">
        <f t="shared" si="36"/>
        <v>0</v>
      </c>
      <c r="AJ106" s="124">
        <f t="shared" si="37"/>
        <v>0</v>
      </c>
      <c r="AL106" s="124">
        <f t="shared" si="38"/>
        <v>0</v>
      </c>
      <c r="AM106" s="124">
        <f>IF('Member Info'!F103&gt;$T$1,1,0)</f>
        <v>0</v>
      </c>
      <c r="AN106" s="124" t="b">
        <f>IF(ISERROR(T106),ERROR.TYPE(#REF!)=ERROR.TYPE(T106),FALSE)</f>
        <v>0</v>
      </c>
      <c r="AO106" s="124" t="b">
        <f>IF(ISERROR(U106),ERROR.TYPE(#REF!)=ERROR.TYPE(U106),FALSE)</f>
        <v>0</v>
      </c>
      <c r="AP106" s="124">
        <f>IF('Member Info'!F103&gt;'GP1 April 25'!$U$1,1,0)</f>
        <v>0</v>
      </c>
      <c r="AQ106" s="124">
        <f t="shared" si="39"/>
        <v>0</v>
      </c>
      <c r="AR106" s="124">
        <f t="shared" si="40"/>
        <v>0</v>
      </c>
      <c r="AS106" s="124">
        <f t="shared" si="41"/>
        <v>1</v>
      </c>
    </row>
    <row r="107" spans="1:45" x14ac:dyDescent="0.25">
      <c r="A107" s="4">
        <v>76</v>
      </c>
      <c r="B107" s="164">
        <f>'Member Info'!D104</f>
        <v>0</v>
      </c>
      <c r="C107" s="164">
        <f>'Member Info'!E104</f>
        <v>0</v>
      </c>
      <c r="D107" s="164" t="str">
        <f>'Member Info'!G104</f>
        <v/>
      </c>
      <c r="E107" s="165">
        <f>'Member Info'!B104</f>
        <v>0</v>
      </c>
      <c r="F107" s="242"/>
      <c r="G107" s="166" t="str">
        <f>IF(E107=0,"",('Member Info'!K104+'Member Info'!L104))</f>
        <v/>
      </c>
      <c r="H107" s="419"/>
      <c r="I107" s="419"/>
      <c r="J107" s="26"/>
      <c r="K107" s="26"/>
      <c r="L107" s="384" t="str">
        <f>IF(E107=0,"",IF('Member Info'!F104&gt;$U$1,CONCATENATE("Joined with practice on ", TEXT('Member Info'!F104, "DD/MM/YYYY")),IF('Member Info'!N104&lt;&gt;"",IF('Member Info'!N104&lt;$T$1,CONCATENATE("Left Scheme on ", TEXT('Member Info'!N104, "DD/MM/YYYY")),IF(OR(G107="",G107=0),"Error Detected, No rate entered",IF(E107=0,"",IF(F107="","Error Detected, No Pensionable pay",IF(AS107=1,"No Part Time Status Entered",IF(AR107=1,"No Part Time Hours Entered",IF(ISERROR(AD107)," Unknown Values entered.",IF(V107+W107&lt;1,"Acceptable",IF(T107+U107=200, "No Contributions Entered", IF(M107="","Error Detected, Choose reason&gt;",IF(Z107="1",IF(V107=1,"Please Enter Deemed Pensionable Pay","Add Any Relevant Details Above"),"Please Give Details Above"))))))))))),IF(OR(G107="",G107=0),"Error Detected, No rate entered",IF(E107=0,"",IF(F107="","Error Detected, No Pensionable pay",IF(AS107=1,"No Part Time Status Entered",IF(AR107=1,"No Part Time Hours Entered",IF(ISERROR(AD107)," Unknown Values entered.",IF(V107+W107&lt;1,"Acceptable",IF(T107+U107=200, "No Contributions Entered", IF(M107="","Error Detected, Choose reason&gt;",IF(Z107="1",IF(V107=1,"Please Enter Deemed Pensionable Pay","Add relevant Details Above"),"Please give details Above")))))))))))))</f>
        <v/>
      </c>
      <c r="M107" s="260"/>
      <c r="N107" s="91"/>
      <c r="O107" s="91" t="str">
        <f t="shared" si="22"/>
        <v/>
      </c>
      <c r="P107" s="94">
        <f t="shared" si="23"/>
        <v>0</v>
      </c>
      <c r="Q107" s="94">
        <f t="shared" si="23"/>
        <v>0</v>
      </c>
      <c r="R107" s="218">
        <f>(ROUND((F107/100*'Member Info'!$W$2), 2))</f>
        <v>0</v>
      </c>
      <c r="S107" s="218" t="e">
        <f t="shared" si="24"/>
        <v>#VALUE!</v>
      </c>
      <c r="T107" s="218" t="str">
        <f t="shared" si="25"/>
        <v/>
      </c>
      <c r="U107" s="227" t="str">
        <f t="shared" si="26"/>
        <v/>
      </c>
      <c r="V107" s="228" t="str">
        <f t="shared" si="27"/>
        <v/>
      </c>
      <c r="W107" s="228" t="str">
        <f t="shared" si="28"/>
        <v/>
      </c>
      <c r="X107" s="222">
        <f t="shared" si="29"/>
        <v>0</v>
      </c>
      <c r="Y107" s="110">
        <f t="shared" si="30"/>
        <v>0</v>
      </c>
      <c r="Z107" s="235" t="str">
        <f t="shared" si="31"/>
        <v/>
      </c>
      <c r="AA107" s="240" t="b">
        <f t="shared" si="32"/>
        <v>0</v>
      </c>
      <c r="AB107" s="235">
        <f t="shared" si="33"/>
        <v>0</v>
      </c>
      <c r="AC107" s="235">
        <f>IF('Member Info'!N104="",1,"")</f>
        <v>1</v>
      </c>
      <c r="AD107" s="243" t="e">
        <f t="shared" si="34"/>
        <v>#VALUE!</v>
      </c>
      <c r="AE107" s="130" t="str">
        <f t="shared" si="21"/>
        <v/>
      </c>
      <c r="AF107" s="124">
        <f t="shared" si="35"/>
        <v>1</v>
      </c>
      <c r="AG107" s="124" t="str">
        <f>IF('Member Info'!N104&lt;&gt;"",IF(AND('Member Info'!N104&lt;=$U$1,'Member Info'!N104&gt;=$T$1),1,0),"")</f>
        <v/>
      </c>
      <c r="AI107" s="124" t="b">
        <f t="shared" si="36"/>
        <v>0</v>
      </c>
      <c r="AJ107" s="124">
        <f t="shared" si="37"/>
        <v>0</v>
      </c>
      <c r="AL107" s="124">
        <f t="shared" si="38"/>
        <v>0</v>
      </c>
      <c r="AM107" s="124">
        <f>IF('Member Info'!F104&gt;$T$1,1,0)</f>
        <v>0</v>
      </c>
      <c r="AN107" s="124" t="b">
        <f>IF(ISERROR(T107),ERROR.TYPE(#REF!)=ERROR.TYPE(T107),FALSE)</f>
        <v>0</v>
      </c>
      <c r="AO107" s="124" t="b">
        <f>IF(ISERROR(U107),ERROR.TYPE(#REF!)=ERROR.TYPE(U107),FALSE)</f>
        <v>0</v>
      </c>
      <c r="AP107" s="124">
        <f>IF('Member Info'!F104&gt;'GP1 April 25'!$U$1,1,0)</f>
        <v>0</v>
      </c>
      <c r="AQ107" s="124">
        <f t="shared" si="39"/>
        <v>0</v>
      </c>
      <c r="AR107" s="124">
        <f t="shared" si="40"/>
        <v>0</v>
      </c>
      <c r="AS107" s="124">
        <f t="shared" si="41"/>
        <v>1</v>
      </c>
    </row>
    <row r="108" spans="1:45" x14ac:dyDescent="0.25">
      <c r="A108" s="4">
        <v>77</v>
      </c>
      <c r="B108" s="164">
        <f>'Member Info'!D105</f>
        <v>0</v>
      </c>
      <c r="C108" s="164">
        <f>'Member Info'!E105</f>
        <v>0</v>
      </c>
      <c r="D108" s="164" t="str">
        <f>'Member Info'!G105</f>
        <v/>
      </c>
      <c r="E108" s="165">
        <f>'Member Info'!B105</f>
        <v>0</v>
      </c>
      <c r="F108" s="242"/>
      <c r="G108" s="166" t="str">
        <f>IF(E108=0,"",('Member Info'!K105+'Member Info'!L105))</f>
        <v/>
      </c>
      <c r="H108" s="419"/>
      <c r="I108" s="419"/>
      <c r="J108" s="26"/>
      <c r="K108" s="26"/>
      <c r="L108" s="384" t="str">
        <f>IF(E108=0,"",IF('Member Info'!F105&gt;$U$1,CONCATENATE("Joined with practice on ", TEXT('Member Info'!F105, "DD/MM/YYYY")),IF('Member Info'!N105&lt;&gt;"",IF('Member Info'!N105&lt;$T$1,CONCATENATE("Left Scheme on ", TEXT('Member Info'!N105, "DD/MM/YYYY")),IF(OR(G108="",G108=0),"Error Detected, No rate entered",IF(E108=0,"",IF(F108="","Error Detected, No Pensionable pay",IF(AS108=1,"No Part Time Status Entered",IF(AR108=1,"No Part Time Hours Entered",IF(ISERROR(AD108)," Unknown Values entered.",IF(V108+W108&lt;1,"Acceptable",IF(T108+U108=200, "No Contributions Entered", IF(M108="","Error Detected, Choose reason&gt;",IF(Z108="1",IF(V108=1,"Please Enter Deemed Pensionable Pay","Add Any Relevant Details Above"),"Please Give Details Above"))))))))))),IF(OR(G108="",G108=0),"Error Detected, No rate entered",IF(E108=0,"",IF(F108="","Error Detected, No Pensionable pay",IF(AS108=1,"No Part Time Status Entered",IF(AR108=1,"No Part Time Hours Entered",IF(ISERROR(AD108)," Unknown Values entered.",IF(V108+W108&lt;1,"Acceptable",IF(T108+U108=200, "No Contributions Entered", IF(M108="","Error Detected, Choose reason&gt;",IF(Z108="1",IF(V108=1,"Please Enter Deemed Pensionable Pay","Add relevant Details Above"),"Please give details Above")))))))))))))</f>
        <v/>
      </c>
      <c r="M108" s="260"/>
      <c r="N108" s="91"/>
      <c r="O108" s="91" t="str">
        <f t="shared" si="22"/>
        <v/>
      </c>
      <c r="P108" s="94">
        <f t="shared" si="23"/>
        <v>0</v>
      </c>
      <c r="Q108" s="94">
        <f t="shared" si="23"/>
        <v>0</v>
      </c>
      <c r="R108" s="218">
        <f>(ROUND((F108/100*'Member Info'!$W$2), 2))</f>
        <v>0</v>
      </c>
      <c r="S108" s="218" t="e">
        <f t="shared" si="24"/>
        <v>#VALUE!</v>
      </c>
      <c r="T108" s="218" t="str">
        <f t="shared" si="25"/>
        <v/>
      </c>
      <c r="U108" s="227" t="str">
        <f t="shared" si="26"/>
        <v/>
      </c>
      <c r="V108" s="228" t="str">
        <f t="shared" si="27"/>
        <v/>
      </c>
      <c r="W108" s="228" t="str">
        <f t="shared" si="28"/>
        <v/>
      </c>
      <c r="X108" s="222">
        <f t="shared" si="29"/>
        <v>0</v>
      </c>
      <c r="Y108" s="110">
        <f t="shared" si="30"/>
        <v>0</v>
      </c>
      <c r="Z108" s="235" t="str">
        <f t="shared" si="31"/>
        <v/>
      </c>
      <c r="AA108" s="240" t="b">
        <f t="shared" si="32"/>
        <v>0</v>
      </c>
      <c r="AB108" s="235">
        <f t="shared" si="33"/>
        <v>0</v>
      </c>
      <c r="AC108" s="235">
        <f>IF('Member Info'!N105="",1,"")</f>
        <v>1</v>
      </c>
      <c r="AD108" s="243" t="e">
        <f t="shared" si="34"/>
        <v>#VALUE!</v>
      </c>
      <c r="AE108" s="130" t="str">
        <f t="shared" si="21"/>
        <v/>
      </c>
      <c r="AF108" s="124">
        <f t="shared" si="35"/>
        <v>1</v>
      </c>
      <c r="AG108" s="124" t="str">
        <f>IF('Member Info'!N105&lt;&gt;"",IF(AND('Member Info'!N105&lt;=$U$1,'Member Info'!N105&gt;=$T$1),1,0),"")</f>
        <v/>
      </c>
      <c r="AI108" s="124" t="b">
        <f t="shared" si="36"/>
        <v>0</v>
      </c>
      <c r="AJ108" s="124">
        <f t="shared" si="37"/>
        <v>0</v>
      </c>
      <c r="AL108" s="124">
        <f t="shared" si="38"/>
        <v>0</v>
      </c>
      <c r="AM108" s="124">
        <f>IF('Member Info'!F105&gt;$T$1,1,0)</f>
        <v>0</v>
      </c>
      <c r="AN108" s="124" t="b">
        <f>IF(ISERROR(T108),ERROR.TYPE(#REF!)=ERROR.TYPE(T108),FALSE)</f>
        <v>0</v>
      </c>
      <c r="AO108" s="124" t="b">
        <f>IF(ISERROR(U108),ERROR.TYPE(#REF!)=ERROR.TYPE(U108),FALSE)</f>
        <v>0</v>
      </c>
      <c r="AP108" s="124">
        <f>IF('Member Info'!F105&gt;'GP1 April 25'!$U$1,1,0)</f>
        <v>0</v>
      </c>
      <c r="AQ108" s="124">
        <f t="shared" si="39"/>
        <v>0</v>
      </c>
      <c r="AR108" s="124">
        <f t="shared" si="40"/>
        <v>0</v>
      </c>
      <c r="AS108" s="124">
        <f t="shared" si="41"/>
        <v>1</v>
      </c>
    </row>
    <row r="109" spans="1:45" x14ac:dyDescent="0.25">
      <c r="A109" s="4">
        <v>78</v>
      </c>
      <c r="B109" s="164">
        <f>'Member Info'!D106</f>
        <v>0</v>
      </c>
      <c r="C109" s="164">
        <f>'Member Info'!E106</f>
        <v>0</v>
      </c>
      <c r="D109" s="164" t="str">
        <f>'Member Info'!G106</f>
        <v/>
      </c>
      <c r="E109" s="165">
        <f>'Member Info'!B106</f>
        <v>0</v>
      </c>
      <c r="F109" s="242"/>
      <c r="G109" s="166" t="str">
        <f>IF(E109=0,"",('Member Info'!K106+'Member Info'!L106))</f>
        <v/>
      </c>
      <c r="H109" s="419"/>
      <c r="I109" s="419"/>
      <c r="J109" s="26"/>
      <c r="K109" s="26"/>
      <c r="L109" s="384" t="str">
        <f>IF(E109=0,"",IF('Member Info'!F106&gt;$U$1,CONCATENATE("Joined with practice on ", TEXT('Member Info'!F106, "DD/MM/YYYY")),IF('Member Info'!N106&lt;&gt;"",IF('Member Info'!N106&lt;$T$1,CONCATENATE("Left Scheme on ", TEXT('Member Info'!N106, "DD/MM/YYYY")),IF(OR(G109="",G109=0),"Error Detected, No rate entered",IF(E109=0,"",IF(F109="","Error Detected, No Pensionable pay",IF(AS109=1,"No Part Time Status Entered",IF(AR109=1,"No Part Time Hours Entered",IF(ISERROR(AD109)," Unknown Values entered.",IF(V109+W109&lt;1,"Acceptable",IF(T109+U109=200, "No Contributions Entered", IF(M109="","Error Detected, Choose reason&gt;",IF(Z109="1",IF(V109=1,"Please Enter Deemed Pensionable Pay","Add Any Relevant Details Above"),"Please Give Details Above"))))))))))),IF(OR(G109="",G109=0),"Error Detected, No rate entered",IF(E109=0,"",IF(F109="","Error Detected, No Pensionable pay",IF(AS109=1,"No Part Time Status Entered",IF(AR109=1,"No Part Time Hours Entered",IF(ISERROR(AD109)," Unknown Values entered.",IF(V109+W109&lt;1,"Acceptable",IF(T109+U109=200, "No Contributions Entered", IF(M109="","Error Detected, Choose reason&gt;",IF(Z109="1",IF(V109=1,"Please Enter Deemed Pensionable Pay","Add relevant Details Above"),"Please give details Above")))))))))))))</f>
        <v/>
      </c>
      <c r="M109" s="260"/>
      <c r="N109" s="91"/>
      <c r="O109" s="91" t="str">
        <f t="shared" si="22"/>
        <v/>
      </c>
      <c r="P109" s="94">
        <f t="shared" si="23"/>
        <v>0</v>
      </c>
      <c r="Q109" s="94">
        <f t="shared" si="23"/>
        <v>0</v>
      </c>
      <c r="R109" s="218">
        <f>(ROUND((F109/100*'Member Info'!$W$2), 2))</f>
        <v>0</v>
      </c>
      <c r="S109" s="218" t="e">
        <f t="shared" si="24"/>
        <v>#VALUE!</v>
      </c>
      <c r="T109" s="218" t="str">
        <f t="shared" si="25"/>
        <v/>
      </c>
      <c r="U109" s="227" t="str">
        <f t="shared" si="26"/>
        <v/>
      </c>
      <c r="V109" s="228" t="str">
        <f t="shared" si="27"/>
        <v/>
      </c>
      <c r="W109" s="228" t="str">
        <f t="shared" si="28"/>
        <v/>
      </c>
      <c r="X109" s="222">
        <f t="shared" si="29"/>
        <v>0</v>
      </c>
      <c r="Y109" s="110">
        <f t="shared" si="30"/>
        <v>0</v>
      </c>
      <c r="Z109" s="235" t="str">
        <f t="shared" si="31"/>
        <v/>
      </c>
      <c r="AA109" s="240" t="b">
        <f t="shared" si="32"/>
        <v>0</v>
      </c>
      <c r="AB109" s="235">
        <f t="shared" si="33"/>
        <v>0</v>
      </c>
      <c r="AC109" s="235">
        <f>IF('Member Info'!N106="",1,"")</f>
        <v>1</v>
      </c>
      <c r="AD109" s="243" t="e">
        <f t="shared" si="34"/>
        <v>#VALUE!</v>
      </c>
      <c r="AE109" s="130" t="str">
        <f t="shared" si="21"/>
        <v/>
      </c>
      <c r="AF109" s="124">
        <f t="shared" si="35"/>
        <v>1</v>
      </c>
      <c r="AG109" s="124" t="str">
        <f>IF('Member Info'!N106&lt;&gt;"",IF(AND('Member Info'!N106&lt;=$U$1,'Member Info'!N106&gt;=$T$1),1,0),"")</f>
        <v/>
      </c>
      <c r="AI109" s="124" t="b">
        <f t="shared" si="36"/>
        <v>0</v>
      </c>
      <c r="AJ109" s="124">
        <f t="shared" si="37"/>
        <v>0</v>
      </c>
      <c r="AL109" s="124">
        <f t="shared" si="38"/>
        <v>0</v>
      </c>
      <c r="AM109" s="124">
        <f>IF('Member Info'!F106&gt;$T$1,1,0)</f>
        <v>0</v>
      </c>
      <c r="AN109" s="124" t="b">
        <f>IF(ISERROR(T109),ERROR.TYPE(#REF!)=ERROR.TYPE(T109),FALSE)</f>
        <v>0</v>
      </c>
      <c r="AO109" s="124" t="b">
        <f>IF(ISERROR(U109),ERROR.TYPE(#REF!)=ERROR.TYPE(U109),FALSE)</f>
        <v>0</v>
      </c>
      <c r="AP109" s="124">
        <f>IF('Member Info'!F106&gt;'GP1 April 25'!$U$1,1,0)</f>
        <v>0</v>
      </c>
      <c r="AQ109" s="124">
        <f t="shared" si="39"/>
        <v>0</v>
      </c>
      <c r="AR109" s="124">
        <f t="shared" si="40"/>
        <v>0</v>
      </c>
      <c r="AS109" s="124">
        <f t="shared" si="41"/>
        <v>1</v>
      </c>
    </row>
    <row r="110" spans="1:45" x14ac:dyDescent="0.25">
      <c r="A110" s="4">
        <v>79</v>
      </c>
      <c r="B110" s="164">
        <f>'Member Info'!D107</f>
        <v>0</v>
      </c>
      <c r="C110" s="164">
        <f>'Member Info'!E107</f>
        <v>0</v>
      </c>
      <c r="D110" s="164" t="str">
        <f>'Member Info'!G107</f>
        <v/>
      </c>
      <c r="E110" s="165">
        <f>'Member Info'!B107</f>
        <v>0</v>
      </c>
      <c r="F110" s="242"/>
      <c r="G110" s="166" t="str">
        <f>IF(E110=0,"",('Member Info'!K107+'Member Info'!L107))</f>
        <v/>
      </c>
      <c r="H110" s="419"/>
      <c r="I110" s="419"/>
      <c r="J110" s="26"/>
      <c r="K110" s="26"/>
      <c r="L110" s="384" t="str">
        <f>IF(E110=0,"",IF('Member Info'!F107&gt;$U$1,CONCATENATE("Joined with practice on ", TEXT('Member Info'!F107, "DD/MM/YYYY")),IF('Member Info'!N107&lt;&gt;"",IF('Member Info'!N107&lt;$T$1,CONCATENATE("Left Scheme on ", TEXT('Member Info'!N107, "DD/MM/YYYY")),IF(OR(G110="",G110=0),"Error Detected, No rate entered",IF(E110=0,"",IF(F110="","Error Detected, No Pensionable pay",IF(AS110=1,"No Part Time Status Entered",IF(AR110=1,"No Part Time Hours Entered",IF(ISERROR(AD110)," Unknown Values entered.",IF(V110+W110&lt;1,"Acceptable",IF(T110+U110=200, "No Contributions Entered", IF(M110="","Error Detected, Choose reason&gt;",IF(Z110="1",IF(V110=1,"Please Enter Deemed Pensionable Pay","Add Any Relevant Details Above"),"Please Give Details Above"))))))))))),IF(OR(G110="",G110=0),"Error Detected, No rate entered",IF(E110=0,"",IF(F110="","Error Detected, No Pensionable pay",IF(AS110=1,"No Part Time Status Entered",IF(AR110=1,"No Part Time Hours Entered",IF(ISERROR(AD110)," Unknown Values entered.",IF(V110+W110&lt;1,"Acceptable",IF(T110+U110=200, "No Contributions Entered", IF(M110="","Error Detected, Choose reason&gt;",IF(Z110="1",IF(V110=1,"Please Enter Deemed Pensionable Pay","Add relevant Details Above"),"Please give details Above")))))))))))))</f>
        <v/>
      </c>
      <c r="M110" s="260"/>
      <c r="N110" s="91"/>
      <c r="O110" s="91" t="str">
        <f t="shared" si="22"/>
        <v/>
      </c>
      <c r="P110" s="94">
        <f t="shared" si="23"/>
        <v>0</v>
      </c>
      <c r="Q110" s="94">
        <f t="shared" si="23"/>
        <v>0</v>
      </c>
      <c r="R110" s="218">
        <f>(ROUND((F110/100*'Member Info'!$W$2), 2))</f>
        <v>0</v>
      </c>
      <c r="S110" s="218" t="e">
        <f t="shared" si="24"/>
        <v>#VALUE!</v>
      </c>
      <c r="T110" s="218" t="str">
        <f t="shared" si="25"/>
        <v/>
      </c>
      <c r="U110" s="227" t="str">
        <f t="shared" si="26"/>
        <v/>
      </c>
      <c r="V110" s="228" t="str">
        <f t="shared" si="27"/>
        <v/>
      </c>
      <c r="W110" s="228" t="str">
        <f t="shared" si="28"/>
        <v/>
      </c>
      <c r="X110" s="222">
        <f t="shared" si="29"/>
        <v>0</v>
      </c>
      <c r="Y110" s="110">
        <f t="shared" si="30"/>
        <v>0</v>
      </c>
      <c r="Z110" s="235" t="str">
        <f t="shared" si="31"/>
        <v/>
      </c>
      <c r="AA110" s="240" t="b">
        <f t="shared" si="32"/>
        <v>0</v>
      </c>
      <c r="AB110" s="235">
        <f t="shared" si="33"/>
        <v>0</v>
      </c>
      <c r="AC110" s="235">
        <f>IF('Member Info'!N107="",1,"")</f>
        <v>1</v>
      </c>
      <c r="AD110" s="243" t="e">
        <f t="shared" si="34"/>
        <v>#VALUE!</v>
      </c>
      <c r="AE110" s="130" t="str">
        <f t="shared" si="21"/>
        <v/>
      </c>
      <c r="AF110" s="124">
        <f t="shared" si="35"/>
        <v>1</v>
      </c>
      <c r="AG110" s="124" t="str">
        <f>IF('Member Info'!N107&lt;&gt;"",IF(AND('Member Info'!N107&lt;=$U$1,'Member Info'!N107&gt;=$T$1),1,0),"")</f>
        <v/>
      </c>
      <c r="AI110" s="124" t="b">
        <f t="shared" si="36"/>
        <v>0</v>
      </c>
      <c r="AJ110" s="124">
        <f t="shared" si="37"/>
        <v>0</v>
      </c>
      <c r="AL110" s="124">
        <f t="shared" si="38"/>
        <v>0</v>
      </c>
      <c r="AM110" s="124">
        <f>IF('Member Info'!F107&gt;$T$1,1,0)</f>
        <v>0</v>
      </c>
      <c r="AN110" s="124" t="b">
        <f>IF(ISERROR(T110),ERROR.TYPE(#REF!)=ERROR.TYPE(T110),FALSE)</f>
        <v>0</v>
      </c>
      <c r="AO110" s="124" t="b">
        <f>IF(ISERROR(U110),ERROR.TYPE(#REF!)=ERROR.TYPE(U110),FALSE)</f>
        <v>0</v>
      </c>
      <c r="AP110" s="124">
        <f>IF('Member Info'!F107&gt;'GP1 April 25'!$U$1,1,0)</f>
        <v>0</v>
      </c>
      <c r="AQ110" s="124">
        <f t="shared" si="39"/>
        <v>0</v>
      </c>
      <c r="AR110" s="124">
        <f t="shared" si="40"/>
        <v>0</v>
      </c>
      <c r="AS110" s="124">
        <f t="shared" si="41"/>
        <v>1</v>
      </c>
    </row>
    <row r="111" spans="1:45" x14ac:dyDescent="0.25">
      <c r="A111" s="4">
        <v>80</v>
      </c>
      <c r="B111" s="164">
        <f>'Member Info'!D108</f>
        <v>0</v>
      </c>
      <c r="C111" s="164">
        <f>'Member Info'!E108</f>
        <v>0</v>
      </c>
      <c r="D111" s="164" t="str">
        <f>'Member Info'!G108</f>
        <v/>
      </c>
      <c r="E111" s="165">
        <f>'Member Info'!B108</f>
        <v>0</v>
      </c>
      <c r="F111" s="242"/>
      <c r="G111" s="166" t="str">
        <f>IF(E111=0,"",('Member Info'!K108+'Member Info'!L108))</f>
        <v/>
      </c>
      <c r="H111" s="419"/>
      <c r="I111" s="419"/>
      <c r="J111" s="26"/>
      <c r="K111" s="26"/>
      <c r="L111" s="384" t="str">
        <f>IF(E111=0,"",IF('Member Info'!F108&gt;$U$1,CONCATENATE("Joined with practice on ", TEXT('Member Info'!F108, "DD/MM/YYYY")),IF('Member Info'!N108&lt;&gt;"",IF('Member Info'!N108&lt;$T$1,CONCATENATE("Left Scheme on ", TEXT('Member Info'!N108, "DD/MM/YYYY")),IF(OR(G111="",G111=0),"Error Detected, No rate entered",IF(E111=0,"",IF(F111="","Error Detected, No Pensionable pay",IF(AS111=1,"No Part Time Status Entered",IF(AR111=1,"No Part Time Hours Entered",IF(ISERROR(AD111)," Unknown Values entered.",IF(V111+W111&lt;1,"Acceptable",IF(T111+U111=200, "No Contributions Entered", IF(M111="","Error Detected, Choose reason&gt;",IF(Z111="1",IF(V111=1,"Please Enter Deemed Pensionable Pay","Add Any Relevant Details Above"),"Please Give Details Above"))))))))))),IF(OR(G111="",G111=0),"Error Detected, No rate entered",IF(E111=0,"",IF(F111="","Error Detected, No Pensionable pay",IF(AS111=1,"No Part Time Status Entered",IF(AR111=1,"No Part Time Hours Entered",IF(ISERROR(AD111)," Unknown Values entered.",IF(V111+W111&lt;1,"Acceptable",IF(T111+U111=200, "No Contributions Entered", IF(M111="","Error Detected, Choose reason&gt;",IF(Z111="1",IF(V111=1,"Please Enter Deemed Pensionable Pay","Add relevant Details Above"),"Please give details Above")))))))))))))</f>
        <v/>
      </c>
      <c r="M111" s="260"/>
      <c r="N111" s="91"/>
      <c r="O111" s="91" t="str">
        <f t="shared" si="22"/>
        <v/>
      </c>
      <c r="P111" s="94">
        <f t="shared" si="23"/>
        <v>0</v>
      </c>
      <c r="Q111" s="94">
        <f t="shared" si="23"/>
        <v>0</v>
      </c>
      <c r="R111" s="218">
        <f>(ROUND((F111/100*'Member Info'!$W$2), 2))</f>
        <v>0</v>
      </c>
      <c r="S111" s="218" t="e">
        <f t="shared" si="24"/>
        <v>#VALUE!</v>
      </c>
      <c r="T111" s="218" t="str">
        <f t="shared" si="25"/>
        <v/>
      </c>
      <c r="U111" s="227" t="str">
        <f t="shared" si="26"/>
        <v/>
      </c>
      <c r="V111" s="228" t="str">
        <f t="shared" si="27"/>
        <v/>
      </c>
      <c r="W111" s="228" t="str">
        <f t="shared" si="28"/>
        <v/>
      </c>
      <c r="X111" s="222">
        <f t="shared" si="29"/>
        <v>0</v>
      </c>
      <c r="Y111" s="110">
        <f t="shared" si="30"/>
        <v>0</v>
      </c>
      <c r="Z111" s="235" t="str">
        <f t="shared" si="31"/>
        <v/>
      </c>
      <c r="AA111" s="240" t="b">
        <f t="shared" si="32"/>
        <v>0</v>
      </c>
      <c r="AB111" s="235">
        <f t="shared" si="33"/>
        <v>0</v>
      </c>
      <c r="AC111" s="235">
        <f>IF('Member Info'!N108="",1,"")</f>
        <v>1</v>
      </c>
      <c r="AD111" s="243" t="e">
        <f t="shared" si="34"/>
        <v>#VALUE!</v>
      </c>
      <c r="AE111" s="130" t="str">
        <f t="shared" si="21"/>
        <v/>
      </c>
      <c r="AF111" s="124">
        <f t="shared" si="35"/>
        <v>1</v>
      </c>
      <c r="AG111" s="124" t="str">
        <f>IF('Member Info'!N108&lt;&gt;"",IF(AND('Member Info'!N108&lt;=$U$1,'Member Info'!N108&gt;=$T$1),1,0),"")</f>
        <v/>
      </c>
      <c r="AI111" s="124" t="b">
        <f t="shared" si="36"/>
        <v>0</v>
      </c>
      <c r="AJ111" s="124">
        <f t="shared" si="37"/>
        <v>0</v>
      </c>
      <c r="AL111" s="124">
        <f t="shared" si="38"/>
        <v>0</v>
      </c>
      <c r="AM111" s="124">
        <f>IF('Member Info'!F108&gt;$T$1,1,0)</f>
        <v>0</v>
      </c>
      <c r="AN111" s="124" t="b">
        <f>IF(ISERROR(T111),ERROR.TYPE(#REF!)=ERROR.TYPE(T111),FALSE)</f>
        <v>0</v>
      </c>
      <c r="AO111" s="124" t="b">
        <f>IF(ISERROR(U111),ERROR.TYPE(#REF!)=ERROR.TYPE(U111),FALSE)</f>
        <v>0</v>
      </c>
      <c r="AP111" s="124">
        <f>IF('Member Info'!F108&gt;'GP1 April 25'!$U$1,1,0)</f>
        <v>0</v>
      </c>
      <c r="AQ111" s="124">
        <f t="shared" si="39"/>
        <v>0</v>
      </c>
      <c r="AR111" s="124">
        <f t="shared" si="40"/>
        <v>0</v>
      </c>
      <c r="AS111" s="124">
        <f t="shared" si="41"/>
        <v>1</v>
      </c>
    </row>
    <row r="112" spans="1:45" x14ac:dyDescent="0.25">
      <c r="A112" s="4">
        <v>81</v>
      </c>
      <c r="B112" s="164">
        <f>'Member Info'!D109</f>
        <v>0</v>
      </c>
      <c r="C112" s="164">
        <f>'Member Info'!E109</f>
        <v>0</v>
      </c>
      <c r="D112" s="164" t="str">
        <f>'Member Info'!G109</f>
        <v/>
      </c>
      <c r="E112" s="165">
        <f>'Member Info'!B109</f>
        <v>0</v>
      </c>
      <c r="F112" s="242"/>
      <c r="G112" s="166" t="str">
        <f>IF(E112=0,"",('Member Info'!K109+'Member Info'!L109))</f>
        <v/>
      </c>
      <c r="H112" s="419"/>
      <c r="I112" s="419"/>
      <c r="J112" s="26"/>
      <c r="K112" s="26"/>
      <c r="L112" s="384" t="str">
        <f>IF(E112=0,"",IF('Member Info'!F109&gt;$U$1,CONCATENATE("Joined with practice on ", TEXT('Member Info'!F109, "DD/MM/YYYY")),IF('Member Info'!N109&lt;&gt;"",IF('Member Info'!N109&lt;$T$1,CONCATENATE("Left Scheme on ", TEXT('Member Info'!N109, "DD/MM/YYYY")),IF(OR(G112="",G112=0),"Error Detected, No rate entered",IF(E112=0,"",IF(F112="","Error Detected, No Pensionable pay",IF(AS112=1,"No Part Time Status Entered",IF(AR112=1,"No Part Time Hours Entered",IF(ISERROR(AD112)," Unknown Values entered.",IF(V112+W112&lt;1,"Acceptable",IF(T112+U112=200, "No Contributions Entered", IF(M112="","Error Detected, Choose reason&gt;",IF(Z112="1",IF(V112=1,"Please Enter Deemed Pensionable Pay","Add Any Relevant Details Above"),"Please Give Details Above"))))))))))),IF(OR(G112="",G112=0),"Error Detected, No rate entered",IF(E112=0,"",IF(F112="","Error Detected, No Pensionable pay",IF(AS112=1,"No Part Time Status Entered",IF(AR112=1,"No Part Time Hours Entered",IF(ISERROR(AD112)," Unknown Values entered.",IF(V112+W112&lt;1,"Acceptable",IF(T112+U112=200, "No Contributions Entered", IF(M112="","Error Detected, Choose reason&gt;",IF(Z112="1",IF(V112=1,"Please Enter Deemed Pensionable Pay","Add relevant Details Above"),"Please give details Above")))))))))))))</f>
        <v/>
      </c>
      <c r="M112" s="260"/>
      <c r="N112" s="91"/>
      <c r="O112" s="91" t="str">
        <f t="shared" si="22"/>
        <v/>
      </c>
      <c r="P112" s="94">
        <f t="shared" si="23"/>
        <v>0</v>
      </c>
      <c r="Q112" s="94">
        <f t="shared" si="23"/>
        <v>0</v>
      </c>
      <c r="R112" s="218">
        <f>(ROUND((F112/100*'Member Info'!$W$2), 2))</f>
        <v>0</v>
      </c>
      <c r="S112" s="218" t="e">
        <f t="shared" si="24"/>
        <v>#VALUE!</v>
      </c>
      <c r="T112" s="218" t="str">
        <f t="shared" si="25"/>
        <v/>
      </c>
      <c r="U112" s="227" t="str">
        <f t="shared" si="26"/>
        <v/>
      </c>
      <c r="V112" s="228" t="str">
        <f t="shared" si="27"/>
        <v/>
      </c>
      <c r="W112" s="228" t="str">
        <f t="shared" si="28"/>
        <v/>
      </c>
      <c r="X112" s="222">
        <f t="shared" si="29"/>
        <v>0</v>
      </c>
      <c r="Y112" s="110">
        <f t="shared" si="30"/>
        <v>0</v>
      </c>
      <c r="Z112" s="235" t="str">
        <f t="shared" si="31"/>
        <v/>
      </c>
      <c r="AA112" s="240" t="b">
        <f t="shared" si="32"/>
        <v>0</v>
      </c>
      <c r="AB112" s="235">
        <f t="shared" si="33"/>
        <v>0</v>
      </c>
      <c r="AC112" s="235">
        <f>IF('Member Info'!N109="",1,"")</f>
        <v>1</v>
      </c>
      <c r="AD112" s="243" t="e">
        <f t="shared" si="34"/>
        <v>#VALUE!</v>
      </c>
      <c r="AE112" s="130" t="str">
        <f t="shared" si="21"/>
        <v/>
      </c>
      <c r="AF112" s="124">
        <f t="shared" si="35"/>
        <v>1</v>
      </c>
      <c r="AG112" s="124" t="str">
        <f>IF('Member Info'!N109&lt;&gt;"",IF(AND('Member Info'!N109&lt;=$U$1,'Member Info'!N109&gt;=$T$1),1,0),"")</f>
        <v/>
      </c>
      <c r="AI112" s="124" t="b">
        <f t="shared" si="36"/>
        <v>0</v>
      </c>
      <c r="AJ112" s="124">
        <f t="shared" si="37"/>
        <v>0</v>
      </c>
      <c r="AL112" s="124">
        <f t="shared" si="38"/>
        <v>0</v>
      </c>
      <c r="AM112" s="124">
        <f>IF('Member Info'!F109&gt;$T$1,1,0)</f>
        <v>0</v>
      </c>
      <c r="AN112" s="124" t="b">
        <f>IF(ISERROR(T112),ERROR.TYPE(#REF!)=ERROR.TYPE(T112),FALSE)</f>
        <v>0</v>
      </c>
      <c r="AO112" s="124" t="b">
        <f>IF(ISERROR(U112),ERROR.TYPE(#REF!)=ERROR.TYPE(U112),FALSE)</f>
        <v>0</v>
      </c>
      <c r="AP112" s="124">
        <f>IF('Member Info'!F109&gt;'GP1 April 25'!$U$1,1,0)</f>
        <v>0</v>
      </c>
      <c r="AQ112" s="124">
        <f t="shared" si="39"/>
        <v>0</v>
      </c>
      <c r="AR112" s="124">
        <f t="shared" si="40"/>
        <v>0</v>
      </c>
      <c r="AS112" s="124">
        <f t="shared" si="41"/>
        <v>1</v>
      </c>
    </row>
    <row r="113" spans="1:45" x14ac:dyDescent="0.25">
      <c r="A113" s="4">
        <v>82</v>
      </c>
      <c r="B113" s="164">
        <f>'Member Info'!D110</f>
        <v>0</v>
      </c>
      <c r="C113" s="164">
        <f>'Member Info'!E110</f>
        <v>0</v>
      </c>
      <c r="D113" s="164" t="str">
        <f>'Member Info'!G110</f>
        <v/>
      </c>
      <c r="E113" s="165">
        <f>'Member Info'!B110</f>
        <v>0</v>
      </c>
      <c r="F113" s="242"/>
      <c r="G113" s="166" t="str">
        <f>IF(E113=0,"",('Member Info'!K110+'Member Info'!L110))</f>
        <v/>
      </c>
      <c r="H113" s="419"/>
      <c r="I113" s="419"/>
      <c r="J113" s="26"/>
      <c r="K113" s="26"/>
      <c r="L113" s="384" t="str">
        <f>IF(E113=0,"",IF('Member Info'!F110&gt;$U$1,CONCATENATE("Joined with practice on ", TEXT('Member Info'!F110, "DD/MM/YYYY")),IF('Member Info'!N110&lt;&gt;"",IF('Member Info'!N110&lt;$T$1,CONCATENATE("Left Scheme on ", TEXT('Member Info'!N110, "DD/MM/YYYY")),IF(OR(G113="",G113=0),"Error Detected, No rate entered",IF(E113=0,"",IF(F113="","Error Detected, No Pensionable pay",IF(AS113=1,"No Part Time Status Entered",IF(AR113=1,"No Part Time Hours Entered",IF(ISERROR(AD113)," Unknown Values entered.",IF(V113+W113&lt;1,"Acceptable",IF(T113+U113=200, "No Contributions Entered", IF(M113="","Error Detected, Choose reason&gt;",IF(Z113="1",IF(V113=1,"Please Enter Deemed Pensionable Pay","Add Any Relevant Details Above"),"Please Give Details Above"))))))))))),IF(OR(G113="",G113=0),"Error Detected, No rate entered",IF(E113=0,"",IF(F113="","Error Detected, No Pensionable pay",IF(AS113=1,"No Part Time Status Entered",IF(AR113=1,"No Part Time Hours Entered",IF(ISERROR(AD113)," Unknown Values entered.",IF(V113+W113&lt;1,"Acceptable",IF(T113+U113=200, "No Contributions Entered", IF(M113="","Error Detected, Choose reason&gt;",IF(Z113="1",IF(V113=1,"Please Enter Deemed Pensionable Pay","Add relevant Details Above"),"Please give details Above")))))))))))))</f>
        <v/>
      </c>
      <c r="M113" s="260"/>
      <c r="N113" s="91"/>
      <c r="O113" s="91" t="str">
        <f t="shared" si="22"/>
        <v/>
      </c>
      <c r="P113" s="94">
        <f t="shared" si="23"/>
        <v>0</v>
      </c>
      <c r="Q113" s="94">
        <f t="shared" si="23"/>
        <v>0</v>
      </c>
      <c r="R113" s="218">
        <f>(ROUND((F113/100*'Member Info'!$W$2), 2))</f>
        <v>0</v>
      </c>
      <c r="S113" s="218" t="e">
        <f t="shared" si="24"/>
        <v>#VALUE!</v>
      </c>
      <c r="T113" s="218" t="str">
        <f t="shared" si="25"/>
        <v/>
      </c>
      <c r="U113" s="227" t="str">
        <f t="shared" si="26"/>
        <v/>
      </c>
      <c r="V113" s="228" t="str">
        <f t="shared" si="27"/>
        <v/>
      </c>
      <c r="W113" s="228" t="str">
        <f t="shared" si="28"/>
        <v/>
      </c>
      <c r="X113" s="222">
        <f t="shared" si="29"/>
        <v>0</v>
      </c>
      <c r="Y113" s="110">
        <f t="shared" si="30"/>
        <v>0</v>
      </c>
      <c r="Z113" s="235" t="str">
        <f t="shared" si="31"/>
        <v/>
      </c>
      <c r="AA113" s="240" t="b">
        <f t="shared" si="32"/>
        <v>0</v>
      </c>
      <c r="AB113" s="235">
        <f t="shared" si="33"/>
        <v>0</v>
      </c>
      <c r="AC113" s="235">
        <f>IF('Member Info'!N110="",1,"")</f>
        <v>1</v>
      </c>
      <c r="AD113" s="243" t="e">
        <f t="shared" si="34"/>
        <v>#VALUE!</v>
      </c>
      <c r="AE113" s="130" t="str">
        <f t="shared" si="21"/>
        <v/>
      </c>
      <c r="AF113" s="124">
        <f t="shared" si="35"/>
        <v>1</v>
      </c>
      <c r="AG113" s="124" t="str">
        <f>IF('Member Info'!N110&lt;&gt;"",IF(AND('Member Info'!N110&lt;=$U$1,'Member Info'!N110&gt;=$T$1),1,0),"")</f>
        <v/>
      </c>
      <c r="AI113" s="124" t="b">
        <f t="shared" si="36"/>
        <v>0</v>
      </c>
      <c r="AJ113" s="124">
        <f t="shared" si="37"/>
        <v>0</v>
      </c>
      <c r="AL113" s="124">
        <f t="shared" si="38"/>
        <v>0</v>
      </c>
      <c r="AM113" s="124">
        <f>IF('Member Info'!F110&gt;$T$1,1,0)</f>
        <v>0</v>
      </c>
      <c r="AN113" s="124" t="b">
        <f>IF(ISERROR(T113),ERROR.TYPE(#REF!)=ERROR.TYPE(T113),FALSE)</f>
        <v>0</v>
      </c>
      <c r="AO113" s="124" t="b">
        <f>IF(ISERROR(U113),ERROR.TYPE(#REF!)=ERROR.TYPE(U113),FALSE)</f>
        <v>0</v>
      </c>
      <c r="AP113" s="124">
        <f>IF('Member Info'!F110&gt;'GP1 April 25'!$U$1,1,0)</f>
        <v>0</v>
      </c>
      <c r="AQ113" s="124">
        <f t="shared" si="39"/>
        <v>0</v>
      </c>
      <c r="AR113" s="124">
        <f t="shared" si="40"/>
        <v>0</v>
      </c>
      <c r="AS113" s="124">
        <f t="shared" si="41"/>
        <v>1</v>
      </c>
    </row>
    <row r="114" spans="1:45" x14ac:dyDescent="0.25">
      <c r="A114" s="4">
        <v>83</v>
      </c>
      <c r="B114" s="164">
        <f>'Member Info'!D111</f>
        <v>0</v>
      </c>
      <c r="C114" s="164">
        <f>'Member Info'!E111</f>
        <v>0</v>
      </c>
      <c r="D114" s="164" t="str">
        <f>'Member Info'!G111</f>
        <v/>
      </c>
      <c r="E114" s="165">
        <f>'Member Info'!B111</f>
        <v>0</v>
      </c>
      <c r="F114" s="242"/>
      <c r="G114" s="166" t="str">
        <f>IF(E114=0,"",('Member Info'!K111+'Member Info'!L111))</f>
        <v/>
      </c>
      <c r="H114" s="419"/>
      <c r="I114" s="419"/>
      <c r="J114" s="26"/>
      <c r="K114" s="26"/>
      <c r="L114" s="384" t="str">
        <f>IF(E114=0,"",IF('Member Info'!F111&gt;$U$1,CONCATENATE("Joined with practice on ", TEXT('Member Info'!F111, "DD/MM/YYYY")),IF('Member Info'!N111&lt;&gt;"",IF('Member Info'!N111&lt;$T$1,CONCATENATE("Left Scheme on ", TEXT('Member Info'!N111, "DD/MM/YYYY")),IF(OR(G114="",G114=0),"Error Detected, No rate entered",IF(E114=0,"",IF(F114="","Error Detected, No Pensionable pay",IF(AS114=1,"No Part Time Status Entered",IF(AR114=1,"No Part Time Hours Entered",IF(ISERROR(AD114)," Unknown Values entered.",IF(V114+W114&lt;1,"Acceptable",IF(T114+U114=200, "No Contributions Entered", IF(M114="","Error Detected, Choose reason&gt;",IF(Z114="1",IF(V114=1,"Please Enter Deemed Pensionable Pay","Add Any Relevant Details Above"),"Please Give Details Above"))))))))))),IF(OR(G114="",G114=0),"Error Detected, No rate entered",IF(E114=0,"",IF(F114="","Error Detected, No Pensionable pay",IF(AS114=1,"No Part Time Status Entered",IF(AR114=1,"No Part Time Hours Entered",IF(ISERROR(AD114)," Unknown Values entered.",IF(V114+W114&lt;1,"Acceptable",IF(T114+U114=200, "No Contributions Entered", IF(M114="","Error Detected, Choose reason&gt;",IF(Z114="1",IF(V114=1,"Please Enter Deemed Pensionable Pay","Add relevant Details Above"),"Please give details Above")))))))))))))</f>
        <v/>
      </c>
      <c r="M114" s="260"/>
      <c r="N114" s="91"/>
      <c r="O114" s="91" t="str">
        <f t="shared" si="22"/>
        <v/>
      </c>
      <c r="P114" s="94">
        <f t="shared" si="23"/>
        <v>0</v>
      </c>
      <c r="Q114" s="94">
        <f t="shared" si="23"/>
        <v>0</v>
      </c>
      <c r="R114" s="218">
        <f>(ROUND((F114/100*'Member Info'!$W$2), 2))</f>
        <v>0</v>
      </c>
      <c r="S114" s="218" t="e">
        <f t="shared" si="24"/>
        <v>#VALUE!</v>
      </c>
      <c r="T114" s="218" t="str">
        <f t="shared" si="25"/>
        <v/>
      </c>
      <c r="U114" s="227" t="str">
        <f t="shared" si="26"/>
        <v/>
      </c>
      <c r="V114" s="228" t="str">
        <f t="shared" si="27"/>
        <v/>
      </c>
      <c r="W114" s="228" t="str">
        <f t="shared" si="28"/>
        <v/>
      </c>
      <c r="X114" s="222">
        <f t="shared" si="29"/>
        <v>0</v>
      </c>
      <c r="Y114" s="110">
        <f t="shared" si="30"/>
        <v>0</v>
      </c>
      <c r="Z114" s="235" t="str">
        <f t="shared" si="31"/>
        <v/>
      </c>
      <c r="AA114" s="240" t="b">
        <f t="shared" si="32"/>
        <v>0</v>
      </c>
      <c r="AB114" s="235">
        <f t="shared" si="33"/>
        <v>0</v>
      </c>
      <c r="AC114" s="235">
        <f>IF('Member Info'!N111="",1,"")</f>
        <v>1</v>
      </c>
      <c r="AD114" s="243" t="e">
        <f t="shared" si="34"/>
        <v>#VALUE!</v>
      </c>
      <c r="AE114" s="130" t="str">
        <f t="shared" si="21"/>
        <v/>
      </c>
      <c r="AF114" s="124">
        <f t="shared" si="35"/>
        <v>1</v>
      </c>
      <c r="AG114" s="124" t="str">
        <f>IF('Member Info'!N111&lt;&gt;"",IF(AND('Member Info'!N111&lt;=$U$1,'Member Info'!N111&gt;=$T$1),1,0),"")</f>
        <v/>
      </c>
      <c r="AI114" s="124" t="b">
        <f t="shared" si="36"/>
        <v>0</v>
      </c>
      <c r="AJ114" s="124">
        <f t="shared" si="37"/>
        <v>0</v>
      </c>
      <c r="AL114" s="124">
        <f t="shared" si="38"/>
        <v>0</v>
      </c>
      <c r="AM114" s="124">
        <f>IF('Member Info'!F111&gt;$T$1,1,0)</f>
        <v>0</v>
      </c>
      <c r="AN114" s="124" t="b">
        <f>IF(ISERROR(T114),ERROR.TYPE(#REF!)=ERROR.TYPE(T114),FALSE)</f>
        <v>0</v>
      </c>
      <c r="AO114" s="124" t="b">
        <f>IF(ISERROR(U114),ERROR.TYPE(#REF!)=ERROR.TYPE(U114),FALSE)</f>
        <v>0</v>
      </c>
      <c r="AP114" s="124">
        <f>IF('Member Info'!F111&gt;'GP1 April 25'!$U$1,1,0)</f>
        <v>0</v>
      </c>
      <c r="AQ114" s="124">
        <f t="shared" si="39"/>
        <v>0</v>
      </c>
      <c r="AR114" s="124">
        <f t="shared" si="40"/>
        <v>0</v>
      </c>
      <c r="AS114" s="124">
        <f t="shared" si="41"/>
        <v>1</v>
      </c>
    </row>
    <row r="115" spans="1:45" x14ac:dyDescent="0.25">
      <c r="A115" s="4">
        <v>84</v>
      </c>
      <c r="B115" s="164">
        <f>'Member Info'!D112</f>
        <v>0</v>
      </c>
      <c r="C115" s="164">
        <f>'Member Info'!E112</f>
        <v>0</v>
      </c>
      <c r="D115" s="164" t="str">
        <f>'Member Info'!G112</f>
        <v/>
      </c>
      <c r="E115" s="165">
        <f>'Member Info'!B112</f>
        <v>0</v>
      </c>
      <c r="F115" s="242"/>
      <c r="G115" s="166" t="str">
        <f>IF(E115=0,"",('Member Info'!K112+'Member Info'!L112))</f>
        <v/>
      </c>
      <c r="H115" s="419"/>
      <c r="I115" s="419"/>
      <c r="J115" s="26"/>
      <c r="K115" s="26"/>
      <c r="L115" s="384" t="str">
        <f>IF(E115=0,"",IF('Member Info'!F112&gt;$U$1,CONCATENATE("Joined with practice on ", TEXT('Member Info'!F112, "DD/MM/YYYY")),IF('Member Info'!N112&lt;&gt;"",IF('Member Info'!N112&lt;$T$1,CONCATENATE("Left Scheme on ", TEXT('Member Info'!N112, "DD/MM/YYYY")),IF(OR(G115="",G115=0),"Error Detected, No rate entered",IF(E115=0,"",IF(F115="","Error Detected, No Pensionable pay",IF(AS115=1,"No Part Time Status Entered",IF(AR115=1,"No Part Time Hours Entered",IF(ISERROR(AD115)," Unknown Values entered.",IF(V115+W115&lt;1,"Acceptable",IF(T115+U115=200, "No Contributions Entered", IF(M115="","Error Detected, Choose reason&gt;",IF(Z115="1",IF(V115=1,"Please Enter Deemed Pensionable Pay","Add Any Relevant Details Above"),"Please Give Details Above"))))))))))),IF(OR(G115="",G115=0),"Error Detected, No rate entered",IF(E115=0,"",IF(F115="","Error Detected, No Pensionable pay",IF(AS115=1,"No Part Time Status Entered",IF(AR115=1,"No Part Time Hours Entered",IF(ISERROR(AD115)," Unknown Values entered.",IF(V115+W115&lt;1,"Acceptable",IF(T115+U115=200, "No Contributions Entered", IF(M115="","Error Detected, Choose reason&gt;",IF(Z115="1",IF(V115=1,"Please Enter Deemed Pensionable Pay","Add relevant Details Above"),"Please give details Above")))))))))))))</f>
        <v/>
      </c>
      <c r="M115" s="260"/>
      <c r="N115" s="91"/>
      <c r="O115" s="91" t="str">
        <f t="shared" si="22"/>
        <v/>
      </c>
      <c r="P115" s="94">
        <f t="shared" si="23"/>
        <v>0</v>
      </c>
      <c r="Q115" s="94">
        <f t="shared" si="23"/>
        <v>0</v>
      </c>
      <c r="R115" s="218">
        <f>(ROUND((F115/100*'Member Info'!$W$2), 2))</f>
        <v>0</v>
      </c>
      <c r="S115" s="218" t="e">
        <f t="shared" si="24"/>
        <v>#VALUE!</v>
      </c>
      <c r="T115" s="218" t="str">
        <f t="shared" si="25"/>
        <v/>
      </c>
      <c r="U115" s="227" t="str">
        <f t="shared" si="26"/>
        <v/>
      </c>
      <c r="V115" s="228" t="str">
        <f t="shared" si="27"/>
        <v/>
      </c>
      <c r="W115" s="228" t="str">
        <f t="shared" si="28"/>
        <v/>
      </c>
      <c r="X115" s="222">
        <f t="shared" si="29"/>
        <v>0</v>
      </c>
      <c r="Y115" s="110">
        <f t="shared" si="30"/>
        <v>0</v>
      </c>
      <c r="Z115" s="235" t="str">
        <f t="shared" si="31"/>
        <v/>
      </c>
      <c r="AA115" s="240" t="b">
        <f t="shared" si="32"/>
        <v>0</v>
      </c>
      <c r="AB115" s="235">
        <f t="shared" si="33"/>
        <v>0</v>
      </c>
      <c r="AC115" s="235">
        <f>IF('Member Info'!N112="",1,"")</f>
        <v>1</v>
      </c>
      <c r="AD115" s="243" t="e">
        <f t="shared" si="34"/>
        <v>#VALUE!</v>
      </c>
      <c r="AE115" s="130" t="str">
        <f t="shared" si="21"/>
        <v/>
      </c>
      <c r="AF115" s="124">
        <f t="shared" si="35"/>
        <v>1</v>
      </c>
      <c r="AG115" s="124" t="str">
        <f>IF('Member Info'!N112&lt;&gt;"",IF(AND('Member Info'!N112&lt;=$U$1,'Member Info'!N112&gt;=$T$1),1,0),"")</f>
        <v/>
      </c>
      <c r="AI115" s="124" t="b">
        <f t="shared" si="36"/>
        <v>0</v>
      </c>
      <c r="AJ115" s="124">
        <f t="shared" si="37"/>
        <v>0</v>
      </c>
      <c r="AL115" s="124">
        <f t="shared" si="38"/>
        <v>0</v>
      </c>
      <c r="AM115" s="124">
        <f>IF('Member Info'!F112&gt;$T$1,1,0)</f>
        <v>0</v>
      </c>
      <c r="AN115" s="124" t="b">
        <f>IF(ISERROR(T115),ERROR.TYPE(#REF!)=ERROR.TYPE(T115),FALSE)</f>
        <v>0</v>
      </c>
      <c r="AO115" s="124" t="b">
        <f>IF(ISERROR(U115),ERROR.TYPE(#REF!)=ERROR.TYPE(U115),FALSE)</f>
        <v>0</v>
      </c>
      <c r="AP115" s="124">
        <f>IF('Member Info'!F112&gt;'GP1 April 25'!$U$1,1,0)</f>
        <v>0</v>
      </c>
      <c r="AQ115" s="124">
        <f t="shared" si="39"/>
        <v>0</v>
      </c>
      <c r="AR115" s="124">
        <f t="shared" si="40"/>
        <v>0</v>
      </c>
      <c r="AS115" s="124">
        <f t="shared" si="41"/>
        <v>1</v>
      </c>
    </row>
    <row r="116" spans="1:45" x14ac:dyDescent="0.25">
      <c r="A116" s="4">
        <v>85</v>
      </c>
      <c r="B116" s="164">
        <f>'Member Info'!D113</f>
        <v>0</v>
      </c>
      <c r="C116" s="164">
        <f>'Member Info'!E113</f>
        <v>0</v>
      </c>
      <c r="D116" s="164" t="str">
        <f>'Member Info'!G113</f>
        <v/>
      </c>
      <c r="E116" s="165">
        <f>'Member Info'!B113</f>
        <v>0</v>
      </c>
      <c r="F116" s="242"/>
      <c r="G116" s="166" t="str">
        <f>IF(E116=0,"",('Member Info'!K113+'Member Info'!L113))</f>
        <v/>
      </c>
      <c r="H116" s="419"/>
      <c r="I116" s="419"/>
      <c r="J116" s="26"/>
      <c r="K116" s="26"/>
      <c r="L116" s="384" t="str">
        <f>IF(E116=0,"",IF('Member Info'!F113&gt;$U$1,CONCATENATE("Joined with practice on ", TEXT('Member Info'!F113, "DD/MM/YYYY")),IF('Member Info'!N113&lt;&gt;"",IF('Member Info'!N113&lt;$T$1,CONCATENATE("Left Scheme on ", TEXT('Member Info'!N113, "DD/MM/YYYY")),IF(OR(G116="",G116=0),"Error Detected, No rate entered",IF(E116=0,"",IF(F116="","Error Detected, No Pensionable pay",IF(AS116=1,"No Part Time Status Entered",IF(AR116=1,"No Part Time Hours Entered",IF(ISERROR(AD116)," Unknown Values entered.",IF(V116+W116&lt;1,"Acceptable",IF(T116+U116=200, "No Contributions Entered", IF(M116="","Error Detected, Choose reason&gt;",IF(Z116="1",IF(V116=1,"Please Enter Deemed Pensionable Pay","Add Any Relevant Details Above"),"Please Give Details Above"))))))))))),IF(OR(G116="",G116=0),"Error Detected, No rate entered",IF(E116=0,"",IF(F116="","Error Detected, No Pensionable pay",IF(AS116=1,"No Part Time Status Entered",IF(AR116=1,"No Part Time Hours Entered",IF(ISERROR(AD116)," Unknown Values entered.",IF(V116+W116&lt;1,"Acceptable",IF(T116+U116=200, "No Contributions Entered", IF(M116="","Error Detected, Choose reason&gt;",IF(Z116="1",IF(V116=1,"Please Enter Deemed Pensionable Pay","Add relevant Details Above"),"Please give details Above")))))))))))))</f>
        <v/>
      </c>
      <c r="M116" s="260"/>
      <c r="N116" s="91"/>
      <c r="O116" s="91" t="str">
        <f t="shared" si="22"/>
        <v/>
      </c>
      <c r="P116" s="94">
        <f t="shared" si="23"/>
        <v>0</v>
      </c>
      <c r="Q116" s="94">
        <f t="shared" si="23"/>
        <v>0</v>
      </c>
      <c r="R116" s="218">
        <f>(ROUND((F116/100*'Member Info'!$W$2), 2))</f>
        <v>0</v>
      </c>
      <c r="S116" s="218" t="e">
        <f t="shared" si="24"/>
        <v>#VALUE!</v>
      </c>
      <c r="T116" s="218" t="str">
        <f t="shared" si="25"/>
        <v/>
      </c>
      <c r="U116" s="227" t="str">
        <f t="shared" si="26"/>
        <v/>
      </c>
      <c r="V116" s="228" t="str">
        <f t="shared" si="27"/>
        <v/>
      </c>
      <c r="W116" s="228" t="str">
        <f t="shared" si="28"/>
        <v/>
      </c>
      <c r="X116" s="222">
        <f t="shared" si="29"/>
        <v>0</v>
      </c>
      <c r="Y116" s="110">
        <f t="shared" si="30"/>
        <v>0</v>
      </c>
      <c r="Z116" s="235" t="str">
        <f t="shared" si="31"/>
        <v/>
      </c>
      <c r="AA116" s="240" t="b">
        <f t="shared" si="32"/>
        <v>0</v>
      </c>
      <c r="AB116" s="235">
        <f t="shared" si="33"/>
        <v>0</v>
      </c>
      <c r="AC116" s="235">
        <f>IF('Member Info'!N113="",1,"")</f>
        <v>1</v>
      </c>
      <c r="AD116" s="243" t="e">
        <f t="shared" si="34"/>
        <v>#VALUE!</v>
      </c>
      <c r="AE116" s="130" t="str">
        <f t="shared" si="21"/>
        <v/>
      </c>
      <c r="AF116" s="124">
        <f t="shared" si="35"/>
        <v>1</v>
      </c>
      <c r="AG116" s="124" t="str">
        <f>IF('Member Info'!N113&lt;&gt;"",IF(AND('Member Info'!N113&lt;=$U$1,'Member Info'!N113&gt;=$T$1),1,0),"")</f>
        <v/>
      </c>
      <c r="AI116" s="124" t="b">
        <f t="shared" si="36"/>
        <v>0</v>
      </c>
      <c r="AJ116" s="124">
        <f t="shared" si="37"/>
        <v>0</v>
      </c>
      <c r="AL116" s="124">
        <f t="shared" si="38"/>
        <v>0</v>
      </c>
      <c r="AM116" s="124">
        <f>IF('Member Info'!F113&gt;$T$1,1,0)</f>
        <v>0</v>
      </c>
      <c r="AN116" s="124" t="b">
        <f>IF(ISERROR(T116),ERROR.TYPE(#REF!)=ERROR.TYPE(T116),FALSE)</f>
        <v>0</v>
      </c>
      <c r="AO116" s="124" t="b">
        <f>IF(ISERROR(U116),ERROR.TYPE(#REF!)=ERROR.TYPE(U116),FALSE)</f>
        <v>0</v>
      </c>
      <c r="AP116" s="124">
        <f>IF('Member Info'!F113&gt;'GP1 April 25'!$U$1,1,0)</f>
        <v>0</v>
      </c>
      <c r="AQ116" s="124">
        <f t="shared" si="39"/>
        <v>0</v>
      </c>
      <c r="AR116" s="124">
        <f t="shared" si="40"/>
        <v>0</v>
      </c>
      <c r="AS116" s="124">
        <f t="shared" si="41"/>
        <v>1</v>
      </c>
    </row>
    <row r="117" spans="1:45" x14ac:dyDescent="0.25">
      <c r="A117" s="4">
        <v>86</v>
      </c>
      <c r="B117" s="164">
        <f>'Member Info'!D114</f>
        <v>0</v>
      </c>
      <c r="C117" s="164">
        <f>'Member Info'!E114</f>
        <v>0</v>
      </c>
      <c r="D117" s="164" t="str">
        <f>'Member Info'!G114</f>
        <v/>
      </c>
      <c r="E117" s="165">
        <f>'Member Info'!B114</f>
        <v>0</v>
      </c>
      <c r="F117" s="242"/>
      <c r="G117" s="166" t="str">
        <f>IF(E117=0,"",('Member Info'!K114+'Member Info'!L114))</f>
        <v/>
      </c>
      <c r="H117" s="419"/>
      <c r="I117" s="419"/>
      <c r="J117" s="26"/>
      <c r="K117" s="26"/>
      <c r="L117" s="384" t="str">
        <f>IF(E117=0,"",IF('Member Info'!F114&gt;$U$1,CONCATENATE("Joined with practice on ", TEXT('Member Info'!F114, "DD/MM/YYYY")),IF('Member Info'!N114&lt;&gt;"",IF('Member Info'!N114&lt;$T$1,CONCATENATE("Left Scheme on ", TEXT('Member Info'!N114, "DD/MM/YYYY")),IF(OR(G117="",G117=0),"Error Detected, No rate entered",IF(E117=0,"",IF(F117="","Error Detected, No Pensionable pay",IF(AS117=1,"No Part Time Status Entered",IF(AR117=1,"No Part Time Hours Entered",IF(ISERROR(AD117)," Unknown Values entered.",IF(V117+W117&lt;1,"Acceptable",IF(T117+U117=200, "No Contributions Entered", IF(M117="","Error Detected, Choose reason&gt;",IF(Z117="1",IF(V117=1,"Please Enter Deemed Pensionable Pay","Add Any Relevant Details Above"),"Please Give Details Above"))))))))))),IF(OR(G117="",G117=0),"Error Detected, No rate entered",IF(E117=0,"",IF(F117="","Error Detected, No Pensionable pay",IF(AS117=1,"No Part Time Status Entered",IF(AR117=1,"No Part Time Hours Entered",IF(ISERROR(AD117)," Unknown Values entered.",IF(V117+W117&lt;1,"Acceptable",IF(T117+U117=200, "No Contributions Entered", IF(M117="","Error Detected, Choose reason&gt;",IF(Z117="1",IF(V117=1,"Please Enter Deemed Pensionable Pay","Add relevant Details Above"),"Please give details Above")))))))))))))</f>
        <v/>
      </c>
      <c r="M117" s="260"/>
      <c r="N117" s="91"/>
      <c r="O117" s="91" t="str">
        <f t="shared" si="22"/>
        <v/>
      </c>
      <c r="P117" s="94">
        <f t="shared" si="23"/>
        <v>0</v>
      </c>
      <c r="Q117" s="94">
        <f t="shared" si="23"/>
        <v>0</v>
      </c>
      <c r="R117" s="218">
        <f>(ROUND((F117/100*'Member Info'!$W$2), 2))</f>
        <v>0</v>
      </c>
      <c r="S117" s="218" t="e">
        <f t="shared" si="24"/>
        <v>#VALUE!</v>
      </c>
      <c r="T117" s="218" t="str">
        <f t="shared" si="25"/>
        <v/>
      </c>
      <c r="U117" s="227" t="str">
        <f t="shared" si="26"/>
        <v/>
      </c>
      <c r="V117" s="228" t="str">
        <f t="shared" si="27"/>
        <v/>
      </c>
      <c r="W117" s="228" t="str">
        <f t="shared" si="28"/>
        <v/>
      </c>
      <c r="X117" s="222">
        <f t="shared" si="29"/>
        <v>0</v>
      </c>
      <c r="Y117" s="110">
        <f t="shared" si="30"/>
        <v>0</v>
      </c>
      <c r="Z117" s="235" t="str">
        <f t="shared" si="31"/>
        <v/>
      </c>
      <c r="AA117" s="240" t="b">
        <f t="shared" si="32"/>
        <v>0</v>
      </c>
      <c r="AB117" s="235">
        <f t="shared" si="33"/>
        <v>0</v>
      </c>
      <c r="AC117" s="235">
        <f>IF('Member Info'!N114="",1,"")</f>
        <v>1</v>
      </c>
      <c r="AD117" s="243" t="e">
        <f t="shared" si="34"/>
        <v>#VALUE!</v>
      </c>
      <c r="AE117" s="130" t="str">
        <f t="shared" si="21"/>
        <v/>
      </c>
      <c r="AF117" s="124">
        <f t="shared" si="35"/>
        <v>1</v>
      </c>
      <c r="AG117" s="124" t="str">
        <f>IF('Member Info'!N114&lt;&gt;"",IF(AND('Member Info'!N114&lt;=$U$1,'Member Info'!N114&gt;=$T$1),1,0),"")</f>
        <v/>
      </c>
      <c r="AI117" s="124" t="b">
        <f t="shared" si="36"/>
        <v>0</v>
      </c>
      <c r="AJ117" s="124">
        <f t="shared" si="37"/>
        <v>0</v>
      </c>
      <c r="AL117" s="124">
        <f t="shared" si="38"/>
        <v>0</v>
      </c>
      <c r="AM117" s="124">
        <f>IF('Member Info'!F114&gt;$T$1,1,0)</f>
        <v>0</v>
      </c>
      <c r="AN117" s="124" t="b">
        <f>IF(ISERROR(T117),ERROR.TYPE(#REF!)=ERROR.TYPE(T117),FALSE)</f>
        <v>0</v>
      </c>
      <c r="AO117" s="124" t="b">
        <f>IF(ISERROR(U117),ERROR.TYPE(#REF!)=ERROR.TYPE(U117),FALSE)</f>
        <v>0</v>
      </c>
      <c r="AP117" s="124">
        <f>IF('Member Info'!F114&gt;'GP1 April 25'!$U$1,1,0)</f>
        <v>0</v>
      </c>
      <c r="AQ117" s="124">
        <f t="shared" si="39"/>
        <v>0</v>
      </c>
      <c r="AR117" s="124">
        <f t="shared" si="40"/>
        <v>0</v>
      </c>
      <c r="AS117" s="124">
        <f t="shared" si="41"/>
        <v>1</v>
      </c>
    </row>
    <row r="118" spans="1:45" x14ac:dyDescent="0.25">
      <c r="A118" s="4">
        <v>87</v>
      </c>
      <c r="B118" s="164">
        <f>'Member Info'!D115</f>
        <v>0</v>
      </c>
      <c r="C118" s="164">
        <f>'Member Info'!E115</f>
        <v>0</v>
      </c>
      <c r="D118" s="164" t="str">
        <f>'Member Info'!G115</f>
        <v/>
      </c>
      <c r="E118" s="165">
        <f>'Member Info'!B115</f>
        <v>0</v>
      </c>
      <c r="F118" s="242"/>
      <c r="G118" s="166" t="str">
        <f>IF(E118=0,"",('Member Info'!K115+'Member Info'!L115))</f>
        <v/>
      </c>
      <c r="H118" s="419"/>
      <c r="I118" s="419"/>
      <c r="J118" s="26"/>
      <c r="K118" s="26"/>
      <c r="L118" s="384" t="str">
        <f>IF(E118=0,"",IF('Member Info'!F115&gt;$U$1,CONCATENATE("Joined with practice on ", TEXT('Member Info'!F115, "DD/MM/YYYY")),IF('Member Info'!N115&lt;&gt;"",IF('Member Info'!N115&lt;$T$1,CONCATENATE("Left Scheme on ", TEXT('Member Info'!N115, "DD/MM/YYYY")),IF(OR(G118="",G118=0),"Error Detected, No rate entered",IF(E118=0,"",IF(F118="","Error Detected, No Pensionable pay",IF(AS118=1,"No Part Time Status Entered",IF(AR118=1,"No Part Time Hours Entered",IF(ISERROR(AD118)," Unknown Values entered.",IF(V118+W118&lt;1,"Acceptable",IF(T118+U118=200, "No Contributions Entered", IF(M118="","Error Detected, Choose reason&gt;",IF(Z118="1",IF(V118=1,"Please Enter Deemed Pensionable Pay","Add Any Relevant Details Above"),"Please Give Details Above"))))))))))),IF(OR(G118="",G118=0),"Error Detected, No rate entered",IF(E118=0,"",IF(F118="","Error Detected, No Pensionable pay",IF(AS118=1,"No Part Time Status Entered",IF(AR118=1,"No Part Time Hours Entered",IF(ISERROR(AD118)," Unknown Values entered.",IF(V118+W118&lt;1,"Acceptable",IF(T118+U118=200, "No Contributions Entered", IF(M118="","Error Detected, Choose reason&gt;",IF(Z118="1",IF(V118=1,"Please Enter Deemed Pensionable Pay","Add relevant Details Above"),"Please give details Above")))))))))))))</f>
        <v/>
      </c>
      <c r="M118" s="260"/>
      <c r="N118" s="91"/>
      <c r="O118" s="91" t="str">
        <f t="shared" si="22"/>
        <v/>
      </c>
      <c r="P118" s="94">
        <f t="shared" si="23"/>
        <v>0</v>
      </c>
      <c r="Q118" s="94">
        <f t="shared" si="23"/>
        <v>0</v>
      </c>
      <c r="R118" s="218">
        <f>(ROUND((F118/100*'Member Info'!$W$2), 2))</f>
        <v>0</v>
      </c>
      <c r="S118" s="218" t="e">
        <f t="shared" si="24"/>
        <v>#VALUE!</v>
      </c>
      <c r="T118" s="218" t="str">
        <f t="shared" si="25"/>
        <v/>
      </c>
      <c r="U118" s="227" t="str">
        <f t="shared" si="26"/>
        <v/>
      </c>
      <c r="V118" s="228" t="str">
        <f t="shared" si="27"/>
        <v/>
      </c>
      <c r="W118" s="228" t="str">
        <f t="shared" si="28"/>
        <v/>
      </c>
      <c r="X118" s="222">
        <f t="shared" si="29"/>
        <v>0</v>
      </c>
      <c r="Y118" s="110">
        <f t="shared" si="30"/>
        <v>0</v>
      </c>
      <c r="Z118" s="235" t="str">
        <f t="shared" si="31"/>
        <v/>
      </c>
      <c r="AA118" s="240" t="b">
        <f t="shared" si="32"/>
        <v>0</v>
      </c>
      <c r="AB118" s="235">
        <f t="shared" si="33"/>
        <v>0</v>
      </c>
      <c r="AC118" s="235">
        <f>IF('Member Info'!N115="",1,"")</f>
        <v>1</v>
      </c>
      <c r="AD118" s="243" t="e">
        <f t="shared" si="34"/>
        <v>#VALUE!</v>
      </c>
      <c r="AE118" s="130" t="str">
        <f t="shared" si="21"/>
        <v/>
      </c>
      <c r="AF118" s="124">
        <f t="shared" si="35"/>
        <v>1</v>
      </c>
      <c r="AG118" s="124" t="str">
        <f>IF('Member Info'!N115&lt;&gt;"",IF(AND('Member Info'!N115&lt;=$U$1,'Member Info'!N115&gt;=$T$1),1,0),"")</f>
        <v/>
      </c>
      <c r="AI118" s="124" t="b">
        <f t="shared" si="36"/>
        <v>0</v>
      </c>
      <c r="AJ118" s="124">
        <f t="shared" si="37"/>
        <v>0</v>
      </c>
      <c r="AL118" s="124">
        <f t="shared" si="38"/>
        <v>0</v>
      </c>
      <c r="AM118" s="124">
        <f>IF('Member Info'!F115&gt;$T$1,1,0)</f>
        <v>0</v>
      </c>
      <c r="AN118" s="124" t="b">
        <f>IF(ISERROR(T118),ERROR.TYPE(#REF!)=ERROR.TYPE(T118),FALSE)</f>
        <v>0</v>
      </c>
      <c r="AO118" s="124" t="b">
        <f>IF(ISERROR(U118),ERROR.TYPE(#REF!)=ERROR.TYPE(U118),FALSE)</f>
        <v>0</v>
      </c>
      <c r="AP118" s="124">
        <f>IF('Member Info'!F115&gt;'GP1 April 25'!$U$1,1,0)</f>
        <v>0</v>
      </c>
      <c r="AQ118" s="124">
        <f t="shared" si="39"/>
        <v>0</v>
      </c>
      <c r="AR118" s="124">
        <f t="shared" si="40"/>
        <v>0</v>
      </c>
      <c r="AS118" s="124">
        <f t="shared" si="41"/>
        <v>1</v>
      </c>
    </row>
    <row r="119" spans="1:45" x14ac:dyDescent="0.25">
      <c r="A119" s="4">
        <v>88</v>
      </c>
      <c r="B119" s="164">
        <f>'Member Info'!D116</f>
        <v>0</v>
      </c>
      <c r="C119" s="164">
        <f>'Member Info'!E116</f>
        <v>0</v>
      </c>
      <c r="D119" s="164" t="str">
        <f>'Member Info'!G116</f>
        <v/>
      </c>
      <c r="E119" s="165">
        <f>'Member Info'!B116</f>
        <v>0</v>
      </c>
      <c r="F119" s="242"/>
      <c r="G119" s="166" t="str">
        <f>IF(E119=0,"",('Member Info'!K116+'Member Info'!L116))</f>
        <v/>
      </c>
      <c r="H119" s="419"/>
      <c r="I119" s="419"/>
      <c r="J119" s="26"/>
      <c r="K119" s="26"/>
      <c r="L119" s="384" t="str">
        <f>IF(E119=0,"",IF('Member Info'!F116&gt;$U$1,CONCATENATE("Joined with practice on ", TEXT('Member Info'!F116, "DD/MM/YYYY")),IF('Member Info'!N116&lt;&gt;"",IF('Member Info'!N116&lt;$T$1,CONCATENATE("Left Scheme on ", TEXT('Member Info'!N116, "DD/MM/YYYY")),IF(OR(G119="",G119=0),"Error Detected, No rate entered",IF(E119=0,"",IF(F119="","Error Detected, No Pensionable pay",IF(AS119=1,"No Part Time Status Entered",IF(AR119=1,"No Part Time Hours Entered",IF(ISERROR(AD119)," Unknown Values entered.",IF(V119+W119&lt;1,"Acceptable",IF(T119+U119=200, "No Contributions Entered", IF(M119="","Error Detected, Choose reason&gt;",IF(Z119="1",IF(V119=1,"Please Enter Deemed Pensionable Pay","Add Any Relevant Details Above"),"Please Give Details Above"))))))))))),IF(OR(G119="",G119=0),"Error Detected, No rate entered",IF(E119=0,"",IF(F119="","Error Detected, No Pensionable pay",IF(AS119=1,"No Part Time Status Entered",IF(AR119=1,"No Part Time Hours Entered",IF(ISERROR(AD119)," Unknown Values entered.",IF(V119+W119&lt;1,"Acceptable",IF(T119+U119=200, "No Contributions Entered", IF(M119="","Error Detected, Choose reason&gt;",IF(Z119="1",IF(V119=1,"Please Enter Deemed Pensionable Pay","Add relevant Details Above"),"Please give details Above")))))))))))))</f>
        <v/>
      </c>
      <c r="M119" s="260"/>
      <c r="N119" s="91"/>
      <c r="O119" s="91" t="str">
        <f t="shared" si="22"/>
        <v/>
      </c>
      <c r="P119" s="94">
        <f t="shared" si="23"/>
        <v>0</v>
      </c>
      <c r="Q119" s="94">
        <f t="shared" si="23"/>
        <v>0</v>
      </c>
      <c r="R119" s="218">
        <f>(ROUND((F119/100*'Member Info'!$W$2), 2))</f>
        <v>0</v>
      </c>
      <c r="S119" s="218" t="e">
        <f t="shared" si="24"/>
        <v>#VALUE!</v>
      </c>
      <c r="T119" s="218" t="str">
        <f t="shared" si="25"/>
        <v/>
      </c>
      <c r="U119" s="227" t="str">
        <f t="shared" si="26"/>
        <v/>
      </c>
      <c r="V119" s="228" t="str">
        <f t="shared" si="27"/>
        <v/>
      </c>
      <c r="W119" s="228" t="str">
        <f t="shared" si="28"/>
        <v/>
      </c>
      <c r="X119" s="222">
        <f t="shared" si="29"/>
        <v>0</v>
      </c>
      <c r="Y119" s="110">
        <f t="shared" si="30"/>
        <v>0</v>
      </c>
      <c r="Z119" s="235" t="str">
        <f t="shared" si="31"/>
        <v/>
      </c>
      <c r="AA119" s="240" t="b">
        <f t="shared" si="32"/>
        <v>0</v>
      </c>
      <c r="AB119" s="235">
        <f t="shared" si="33"/>
        <v>0</v>
      </c>
      <c r="AC119" s="235">
        <f>IF('Member Info'!N116="",1,"")</f>
        <v>1</v>
      </c>
      <c r="AD119" s="243" t="e">
        <f t="shared" si="34"/>
        <v>#VALUE!</v>
      </c>
      <c r="AE119" s="130" t="str">
        <f t="shared" si="21"/>
        <v/>
      </c>
      <c r="AF119" s="124">
        <f t="shared" si="35"/>
        <v>1</v>
      </c>
      <c r="AG119" s="124" t="str">
        <f>IF('Member Info'!N116&lt;&gt;"",IF(AND('Member Info'!N116&lt;=$U$1,'Member Info'!N116&gt;=$T$1),1,0),"")</f>
        <v/>
      </c>
      <c r="AI119" s="124" t="b">
        <f t="shared" si="36"/>
        <v>0</v>
      </c>
      <c r="AJ119" s="124">
        <f t="shared" si="37"/>
        <v>0</v>
      </c>
      <c r="AL119" s="124">
        <f t="shared" si="38"/>
        <v>0</v>
      </c>
      <c r="AM119" s="124">
        <f>IF('Member Info'!F116&gt;$T$1,1,0)</f>
        <v>0</v>
      </c>
      <c r="AN119" s="124" t="b">
        <f>IF(ISERROR(T119),ERROR.TYPE(#REF!)=ERROR.TYPE(T119),FALSE)</f>
        <v>0</v>
      </c>
      <c r="AO119" s="124" t="b">
        <f>IF(ISERROR(U119),ERROR.TYPE(#REF!)=ERROR.TYPE(U119),FALSE)</f>
        <v>0</v>
      </c>
      <c r="AP119" s="124">
        <f>IF('Member Info'!F116&gt;'GP1 April 25'!$U$1,1,0)</f>
        <v>0</v>
      </c>
      <c r="AQ119" s="124">
        <f t="shared" si="39"/>
        <v>0</v>
      </c>
      <c r="AR119" s="124">
        <f t="shared" si="40"/>
        <v>0</v>
      </c>
      <c r="AS119" s="124">
        <f t="shared" si="41"/>
        <v>1</v>
      </c>
    </row>
    <row r="120" spans="1:45" x14ac:dyDescent="0.25">
      <c r="A120" s="4">
        <v>89</v>
      </c>
      <c r="B120" s="164">
        <f>'Member Info'!D117</f>
        <v>0</v>
      </c>
      <c r="C120" s="164">
        <f>'Member Info'!E117</f>
        <v>0</v>
      </c>
      <c r="D120" s="164" t="str">
        <f>'Member Info'!G117</f>
        <v/>
      </c>
      <c r="E120" s="165">
        <f>'Member Info'!B117</f>
        <v>0</v>
      </c>
      <c r="F120" s="242"/>
      <c r="G120" s="166" t="str">
        <f>IF(E120=0,"",('Member Info'!K117+'Member Info'!L117))</f>
        <v/>
      </c>
      <c r="H120" s="419"/>
      <c r="I120" s="419"/>
      <c r="J120" s="26"/>
      <c r="K120" s="26"/>
      <c r="L120" s="384" t="str">
        <f>IF(E120=0,"",IF('Member Info'!F117&gt;$U$1,CONCATENATE("Joined with practice on ", TEXT('Member Info'!F117, "DD/MM/YYYY")),IF('Member Info'!N117&lt;&gt;"",IF('Member Info'!N117&lt;$T$1,CONCATENATE("Left Scheme on ", TEXT('Member Info'!N117, "DD/MM/YYYY")),IF(OR(G120="",G120=0),"Error Detected, No rate entered",IF(E120=0,"",IF(F120="","Error Detected, No Pensionable pay",IF(AS120=1,"No Part Time Status Entered",IF(AR120=1,"No Part Time Hours Entered",IF(ISERROR(AD120)," Unknown Values entered.",IF(V120+W120&lt;1,"Acceptable",IF(T120+U120=200, "No Contributions Entered", IF(M120="","Error Detected, Choose reason&gt;",IF(Z120="1",IF(V120=1,"Please Enter Deemed Pensionable Pay","Add Any Relevant Details Above"),"Please Give Details Above"))))))))))),IF(OR(G120="",G120=0),"Error Detected, No rate entered",IF(E120=0,"",IF(F120="","Error Detected, No Pensionable pay",IF(AS120=1,"No Part Time Status Entered",IF(AR120=1,"No Part Time Hours Entered",IF(ISERROR(AD120)," Unknown Values entered.",IF(V120+W120&lt;1,"Acceptable",IF(T120+U120=200, "No Contributions Entered", IF(M120="","Error Detected, Choose reason&gt;",IF(Z120="1",IF(V120=1,"Please Enter Deemed Pensionable Pay","Add relevant Details Above"),"Please give details Above")))))))))))))</f>
        <v/>
      </c>
      <c r="M120" s="260"/>
      <c r="N120" s="91"/>
      <c r="O120" s="91" t="str">
        <f t="shared" si="22"/>
        <v/>
      </c>
      <c r="P120" s="94">
        <f t="shared" si="23"/>
        <v>0</v>
      </c>
      <c r="Q120" s="94">
        <f t="shared" si="23"/>
        <v>0</v>
      </c>
      <c r="R120" s="218">
        <f>(ROUND((F120/100*'Member Info'!$W$2), 2))</f>
        <v>0</v>
      </c>
      <c r="S120" s="218" t="e">
        <f t="shared" si="24"/>
        <v>#VALUE!</v>
      </c>
      <c r="T120" s="218" t="str">
        <f t="shared" si="25"/>
        <v/>
      </c>
      <c r="U120" s="227" t="str">
        <f t="shared" si="26"/>
        <v/>
      </c>
      <c r="V120" s="228" t="str">
        <f t="shared" si="27"/>
        <v/>
      </c>
      <c r="W120" s="228" t="str">
        <f t="shared" si="28"/>
        <v/>
      </c>
      <c r="X120" s="222">
        <f t="shared" si="29"/>
        <v>0</v>
      </c>
      <c r="Y120" s="110">
        <f t="shared" si="30"/>
        <v>0</v>
      </c>
      <c r="Z120" s="235" t="str">
        <f t="shared" si="31"/>
        <v/>
      </c>
      <c r="AA120" s="240" t="b">
        <f t="shared" si="32"/>
        <v>0</v>
      </c>
      <c r="AB120" s="235">
        <f t="shared" si="33"/>
        <v>0</v>
      </c>
      <c r="AC120" s="235">
        <f>IF('Member Info'!N117="",1,"")</f>
        <v>1</v>
      </c>
      <c r="AD120" s="243" t="e">
        <f t="shared" si="34"/>
        <v>#VALUE!</v>
      </c>
      <c r="AE120" s="130" t="str">
        <f t="shared" si="21"/>
        <v/>
      </c>
      <c r="AF120" s="124">
        <f t="shared" si="35"/>
        <v>1</v>
      </c>
      <c r="AG120" s="124" t="str">
        <f>IF('Member Info'!N117&lt;&gt;"",IF(AND('Member Info'!N117&lt;=$U$1,'Member Info'!N117&gt;=$T$1),1,0),"")</f>
        <v/>
      </c>
      <c r="AI120" s="124" t="b">
        <f t="shared" si="36"/>
        <v>0</v>
      </c>
      <c r="AJ120" s="124">
        <f t="shared" si="37"/>
        <v>0</v>
      </c>
      <c r="AL120" s="124">
        <f t="shared" si="38"/>
        <v>0</v>
      </c>
      <c r="AM120" s="124">
        <f>IF('Member Info'!F117&gt;$T$1,1,0)</f>
        <v>0</v>
      </c>
      <c r="AN120" s="124" t="b">
        <f>IF(ISERROR(T120),ERROR.TYPE(#REF!)=ERROR.TYPE(T120),FALSE)</f>
        <v>0</v>
      </c>
      <c r="AO120" s="124" t="b">
        <f>IF(ISERROR(U120),ERROR.TYPE(#REF!)=ERROR.TYPE(U120),FALSE)</f>
        <v>0</v>
      </c>
      <c r="AP120" s="124">
        <f>IF('Member Info'!F117&gt;'GP1 April 25'!$U$1,1,0)</f>
        <v>0</v>
      </c>
      <c r="AQ120" s="124">
        <f t="shared" si="39"/>
        <v>0</v>
      </c>
      <c r="AR120" s="124">
        <f t="shared" si="40"/>
        <v>0</v>
      </c>
      <c r="AS120" s="124">
        <f t="shared" si="41"/>
        <v>1</v>
      </c>
    </row>
    <row r="121" spans="1:45" x14ac:dyDescent="0.25">
      <c r="A121" s="4">
        <v>90</v>
      </c>
      <c r="B121" s="164">
        <f>'Member Info'!D118</f>
        <v>0</v>
      </c>
      <c r="C121" s="164">
        <f>'Member Info'!E118</f>
        <v>0</v>
      </c>
      <c r="D121" s="164" t="str">
        <f>'Member Info'!G118</f>
        <v/>
      </c>
      <c r="E121" s="165">
        <f>'Member Info'!B118</f>
        <v>0</v>
      </c>
      <c r="F121" s="242"/>
      <c r="G121" s="166" t="str">
        <f>IF(E121=0,"",('Member Info'!K118+'Member Info'!L118))</f>
        <v/>
      </c>
      <c r="H121" s="419"/>
      <c r="I121" s="419"/>
      <c r="J121" s="26"/>
      <c r="K121" s="26"/>
      <c r="L121" s="384" t="str">
        <f>IF(E121=0,"",IF('Member Info'!F118&gt;$U$1,CONCATENATE("Joined with practice on ", TEXT('Member Info'!F118, "DD/MM/YYYY")),IF('Member Info'!N118&lt;&gt;"",IF('Member Info'!N118&lt;$T$1,CONCATENATE("Left Scheme on ", TEXT('Member Info'!N118, "DD/MM/YYYY")),IF(OR(G121="",G121=0),"Error Detected, No rate entered",IF(E121=0,"",IF(F121="","Error Detected, No Pensionable pay",IF(AS121=1,"No Part Time Status Entered",IF(AR121=1,"No Part Time Hours Entered",IF(ISERROR(AD121)," Unknown Values entered.",IF(V121+W121&lt;1,"Acceptable",IF(T121+U121=200, "No Contributions Entered", IF(M121="","Error Detected, Choose reason&gt;",IF(Z121="1",IF(V121=1,"Please Enter Deemed Pensionable Pay","Add Any Relevant Details Above"),"Please Give Details Above"))))))))))),IF(OR(G121="",G121=0),"Error Detected, No rate entered",IF(E121=0,"",IF(F121="","Error Detected, No Pensionable pay",IF(AS121=1,"No Part Time Status Entered",IF(AR121=1,"No Part Time Hours Entered",IF(ISERROR(AD121)," Unknown Values entered.",IF(V121+W121&lt;1,"Acceptable",IF(T121+U121=200, "No Contributions Entered", IF(M121="","Error Detected, Choose reason&gt;",IF(Z121="1",IF(V121=1,"Please Enter Deemed Pensionable Pay","Add relevant Details Above"),"Please give details Above")))))))))))))</f>
        <v/>
      </c>
      <c r="M121" s="260"/>
      <c r="N121" s="91"/>
      <c r="O121" s="91" t="str">
        <f t="shared" si="22"/>
        <v/>
      </c>
      <c r="P121" s="94">
        <f t="shared" si="23"/>
        <v>0</v>
      </c>
      <c r="Q121" s="94">
        <f t="shared" si="23"/>
        <v>0</v>
      </c>
      <c r="R121" s="218">
        <f>(ROUND((F121/100*'Member Info'!$W$2), 2))</f>
        <v>0</v>
      </c>
      <c r="S121" s="218" t="e">
        <f t="shared" si="24"/>
        <v>#VALUE!</v>
      </c>
      <c r="T121" s="218" t="str">
        <f t="shared" si="25"/>
        <v/>
      </c>
      <c r="U121" s="227" t="str">
        <f t="shared" si="26"/>
        <v/>
      </c>
      <c r="V121" s="228" t="str">
        <f t="shared" si="27"/>
        <v/>
      </c>
      <c r="W121" s="228" t="str">
        <f t="shared" si="28"/>
        <v/>
      </c>
      <c r="X121" s="222">
        <f t="shared" si="29"/>
        <v>0</v>
      </c>
      <c r="Y121" s="110">
        <f t="shared" si="30"/>
        <v>0</v>
      </c>
      <c r="Z121" s="235" t="str">
        <f t="shared" si="31"/>
        <v/>
      </c>
      <c r="AA121" s="240" t="b">
        <f t="shared" si="32"/>
        <v>0</v>
      </c>
      <c r="AB121" s="235">
        <f t="shared" si="33"/>
        <v>0</v>
      </c>
      <c r="AC121" s="235">
        <f>IF('Member Info'!N118="",1,"")</f>
        <v>1</v>
      </c>
      <c r="AD121" s="243" t="e">
        <f t="shared" si="34"/>
        <v>#VALUE!</v>
      </c>
      <c r="AE121" s="130" t="str">
        <f t="shared" si="21"/>
        <v/>
      </c>
      <c r="AF121" s="124">
        <f t="shared" si="35"/>
        <v>1</v>
      </c>
      <c r="AG121" s="124" t="str">
        <f>IF('Member Info'!N118&lt;&gt;"",IF(AND('Member Info'!N118&lt;=$U$1,'Member Info'!N118&gt;=$T$1),1,0),"")</f>
        <v/>
      </c>
      <c r="AI121" s="124" t="b">
        <f t="shared" si="36"/>
        <v>0</v>
      </c>
      <c r="AJ121" s="124">
        <f t="shared" si="37"/>
        <v>0</v>
      </c>
      <c r="AL121" s="124">
        <f t="shared" si="38"/>
        <v>0</v>
      </c>
      <c r="AM121" s="124">
        <f>IF('Member Info'!F118&gt;$T$1,1,0)</f>
        <v>0</v>
      </c>
      <c r="AN121" s="124" t="b">
        <f>IF(ISERROR(T121),ERROR.TYPE(#REF!)=ERROR.TYPE(T121),FALSE)</f>
        <v>0</v>
      </c>
      <c r="AO121" s="124" t="b">
        <f>IF(ISERROR(U121),ERROR.TYPE(#REF!)=ERROR.TYPE(U121),FALSE)</f>
        <v>0</v>
      </c>
      <c r="AP121" s="124">
        <f>IF('Member Info'!F118&gt;'GP1 April 25'!$U$1,1,0)</f>
        <v>0</v>
      </c>
      <c r="AQ121" s="124">
        <f t="shared" si="39"/>
        <v>0</v>
      </c>
      <c r="AR121" s="124">
        <f t="shared" si="40"/>
        <v>0</v>
      </c>
      <c r="AS121" s="124">
        <f t="shared" si="41"/>
        <v>1</v>
      </c>
    </row>
    <row r="122" spans="1:45" x14ac:dyDescent="0.25">
      <c r="A122" s="4">
        <v>91</v>
      </c>
      <c r="B122" s="164">
        <f>'Member Info'!D119</f>
        <v>0</v>
      </c>
      <c r="C122" s="164">
        <f>'Member Info'!E119</f>
        <v>0</v>
      </c>
      <c r="D122" s="164" t="str">
        <f>'Member Info'!G119</f>
        <v/>
      </c>
      <c r="E122" s="165">
        <f>'Member Info'!B119</f>
        <v>0</v>
      </c>
      <c r="F122" s="242"/>
      <c r="G122" s="166" t="str">
        <f>IF(E122=0,"",('Member Info'!K119+'Member Info'!L119))</f>
        <v/>
      </c>
      <c r="H122" s="419"/>
      <c r="I122" s="419"/>
      <c r="J122" s="26"/>
      <c r="K122" s="26"/>
      <c r="L122" s="384" t="str">
        <f>IF(E122=0,"",IF('Member Info'!F119&gt;$U$1,CONCATENATE("Joined with practice on ", TEXT('Member Info'!F119, "DD/MM/YYYY")),IF('Member Info'!N119&lt;&gt;"",IF('Member Info'!N119&lt;$T$1,CONCATENATE("Left Scheme on ", TEXT('Member Info'!N119, "DD/MM/YYYY")),IF(OR(G122="",G122=0),"Error Detected, No rate entered",IF(E122=0,"",IF(F122="","Error Detected, No Pensionable pay",IF(AS122=1,"No Part Time Status Entered",IF(AR122=1,"No Part Time Hours Entered",IF(ISERROR(AD122)," Unknown Values entered.",IF(V122+W122&lt;1,"Acceptable",IF(T122+U122=200, "No Contributions Entered", IF(M122="","Error Detected, Choose reason&gt;",IF(Z122="1",IF(V122=1,"Please Enter Deemed Pensionable Pay","Add Any Relevant Details Above"),"Please Give Details Above"))))))))))),IF(OR(G122="",G122=0),"Error Detected, No rate entered",IF(E122=0,"",IF(F122="","Error Detected, No Pensionable pay",IF(AS122=1,"No Part Time Status Entered",IF(AR122=1,"No Part Time Hours Entered",IF(ISERROR(AD122)," Unknown Values entered.",IF(V122+W122&lt;1,"Acceptable",IF(T122+U122=200, "No Contributions Entered", IF(M122="","Error Detected, Choose reason&gt;",IF(Z122="1",IF(V122=1,"Please Enter Deemed Pensionable Pay","Add relevant Details Above"),"Please give details Above")))))))))))))</f>
        <v/>
      </c>
      <c r="M122" s="260"/>
      <c r="N122" s="91"/>
      <c r="O122" s="91" t="str">
        <f t="shared" si="22"/>
        <v/>
      </c>
      <c r="P122" s="94">
        <f t="shared" si="23"/>
        <v>0</v>
      </c>
      <c r="Q122" s="94">
        <f t="shared" si="23"/>
        <v>0</v>
      </c>
      <c r="R122" s="218">
        <f>(ROUND((F122/100*'Member Info'!$W$2), 2))</f>
        <v>0</v>
      </c>
      <c r="S122" s="218" t="e">
        <f t="shared" si="24"/>
        <v>#VALUE!</v>
      </c>
      <c r="T122" s="218" t="str">
        <f t="shared" si="25"/>
        <v/>
      </c>
      <c r="U122" s="227" t="str">
        <f t="shared" si="26"/>
        <v/>
      </c>
      <c r="V122" s="228" t="str">
        <f t="shared" si="27"/>
        <v/>
      </c>
      <c r="W122" s="228" t="str">
        <f t="shared" si="28"/>
        <v/>
      </c>
      <c r="X122" s="222">
        <f t="shared" si="29"/>
        <v>0</v>
      </c>
      <c r="Y122" s="110">
        <f t="shared" si="30"/>
        <v>0</v>
      </c>
      <c r="Z122" s="235" t="str">
        <f t="shared" si="31"/>
        <v/>
      </c>
      <c r="AA122" s="240" t="b">
        <f t="shared" si="32"/>
        <v>0</v>
      </c>
      <c r="AB122" s="235">
        <f t="shared" si="33"/>
        <v>0</v>
      </c>
      <c r="AC122" s="235">
        <f>IF('Member Info'!N119="",1,"")</f>
        <v>1</v>
      </c>
      <c r="AD122" s="243" t="e">
        <f t="shared" si="34"/>
        <v>#VALUE!</v>
      </c>
      <c r="AE122" s="130" t="str">
        <f t="shared" si="21"/>
        <v/>
      </c>
      <c r="AF122" s="124">
        <f t="shared" si="35"/>
        <v>1</v>
      </c>
      <c r="AG122" s="124" t="str">
        <f>IF('Member Info'!N119&lt;&gt;"",IF(AND('Member Info'!N119&lt;=$U$1,'Member Info'!N119&gt;=$T$1),1,0),"")</f>
        <v/>
      </c>
      <c r="AI122" s="124" t="b">
        <f t="shared" si="36"/>
        <v>0</v>
      </c>
      <c r="AJ122" s="124">
        <f t="shared" si="37"/>
        <v>0</v>
      </c>
      <c r="AL122" s="124">
        <f t="shared" si="38"/>
        <v>0</v>
      </c>
      <c r="AM122" s="124">
        <f>IF('Member Info'!F119&gt;$T$1,1,0)</f>
        <v>0</v>
      </c>
      <c r="AN122" s="124" t="b">
        <f>IF(ISERROR(T122),ERROR.TYPE(#REF!)=ERROR.TYPE(T122),FALSE)</f>
        <v>0</v>
      </c>
      <c r="AO122" s="124" t="b">
        <f>IF(ISERROR(U122),ERROR.TYPE(#REF!)=ERROR.TYPE(U122),FALSE)</f>
        <v>0</v>
      </c>
      <c r="AP122" s="124">
        <f>IF('Member Info'!F119&gt;'GP1 April 25'!$U$1,1,0)</f>
        <v>0</v>
      </c>
      <c r="AQ122" s="124">
        <f t="shared" si="39"/>
        <v>0</v>
      </c>
      <c r="AR122" s="124">
        <f t="shared" si="40"/>
        <v>0</v>
      </c>
      <c r="AS122" s="124">
        <f t="shared" si="41"/>
        <v>1</v>
      </c>
    </row>
    <row r="123" spans="1:45" x14ac:dyDescent="0.25">
      <c r="A123" s="4">
        <v>92</v>
      </c>
      <c r="B123" s="164">
        <f>'Member Info'!D120</f>
        <v>0</v>
      </c>
      <c r="C123" s="164">
        <f>'Member Info'!E120</f>
        <v>0</v>
      </c>
      <c r="D123" s="164" t="str">
        <f>'Member Info'!G120</f>
        <v/>
      </c>
      <c r="E123" s="165">
        <f>'Member Info'!B120</f>
        <v>0</v>
      </c>
      <c r="F123" s="242"/>
      <c r="G123" s="166" t="str">
        <f>IF(E123=0,"",('Member Info'!K120+'Member Info'!L120))</f>
        <v/>
      </c>
      <c r="H123" s="419"/>
      <c r="I123" s="419"/>
      <c r="J123" s="26"/>
      <c r="K123" s="26"/>
      <c r="L123" s="384" t="str">
        <f>IF(E123=0,"",IF('Member Info'!F120&gt;$U$1,CONCATENATE("Joined with practice on ", TEXT('Member Info'!F120, "DD/MM/YYYY")),IF('Member Info'!N120&lt;&gt;"",IF('Member Info'!N120&lt;$T$1,CONCATENATE("Left Scheme on ", TEXT('Member Info'!N120, "DD/MM/YYYY")),IF(OR(G123="",G123=0),"Error Detected, No rate entered",IF(E123=0,"",IF(F123="","Error Detected, No Pensionable pay",IF(AS123=1,"No Part Time Status Entered",IF(AR123=1,"No Part Time Hours Entered",IF(ISERROR(AD123)," Unknown Values entered.",IF(V123+W123&lt;1,"Acceptable",IF(T123+U123=200, "No Contributions Entered", IF(M123="","Error Detected, Choose reason&gt;",IF(Z123="1",IF(V123=1,"Please Enter Deemed Pensionable Pay","Add Any Relevant Details Above"),"Please Give Details Above"))))))))))),IF(OR(G123="",G123=0),"Error Detected, No rate entered",IF(E123=0,"",IF(F123="","Error Detected, No Pensionable pay",IF(AS123=1,"No Part Time Status Entered",IF(AR123=1,"No Part Time Hours Entered",IF(ISERROR(AD123)," Unknown Values entered.",IF(V123+W123&lt;1,"Acceptable",IF(T123+U123=200, "No Contributions Entered", IF(M123="","Error Detected, Choose reason&gt;",IF(Z123="1",IF(V123=1,"Please Enter Deemed Pensionable Pay","Add relevant Details Above"),"Please give details Above")))))))))))))</f>
        <v/>
      </c>
      <c r="M123" s="260"/>
      <c r="N123" s="91"/>
      <c r="O123" s="91" t="str">
        <f t="shared" si="22"/>
        <v/>
      </c>
      <c r="P123" s="94">
        <f t="shared" si="23"/>
        <v>0</v>
      </c>
      <c r="Q123" s="94">
        <f t="shared" si="23"/>
        <v>0</v>
      </c>
      <c r="R123" s="218">
        <f>(ROUND((F123/100*'Member Info'!$W$2), 2))</f>
        <v>0</v>
      </c>
      <c r="S123" s="218" t="e">
        <f t="shared" si="24"/>
        <v>#VALUE!</v>
      </c>
      <c r="T123" s="218" t="str">
        <f t="shared" si="25"/>
        <v/>
      </c>
      <c r="U123" s="227" t="str">
        <f t="shared" si="26"/>
        <v/>
      </c>
      <c r="V123" s="228" t="str">
        <f t="shared" si="27"/>
        <v/>
      </c>
      <c r="W123" s="228" t="str">
        <f t="shared" si="28"/>
        <v/>
      </c>
      <c r="X123" s="222">
        <f t="shared" si="29"/>
        <v>0</v>
      </c>
      <c r="Y123" s="110">
        <f t="shared" si="30"/>
        <v>0</v>
      </c>
      <c r="Z123" s="235" t="str">
        <f t="shared" si="31"/>
        <v/>
      </c>
      <c r="AA123" s="240" t="b">
        <f t="shared" si="32"/>
        <v>0</v>
      </c>
      <c r="AB123" s="235">
        <f t="shared" si="33"/>
        <v>0</v>
      </c>
      <c r="AC123" s="235">
        <f>IF('Member Info'!N120="",1,"")</f>
        <v>1</v>
      </c>
      <c r="AD123" s="243" t="e">
        <f t="shared" si="34"/>
        <v>#VALUE!</v>
      </c>
      <c r="AE123" s="130" t="str">
        <f t="shared" si="21"/>
        <v/>
      </c>
      <c r="AF123" s="124">
        <f t="shared" si="35"/>
        <v>1</v>
      </c>
      <c r="AG123" s="124" t="str">
        <f>IF('Member Info'!N120&lt;&gt;"",IF(AND('Member Info'!N120&lt;=$U$1,'Member Info'!N120&gt;=$T$1),1,0),"")</f>
        <v/>
      </c>
      <c r="AI123" s="124" t="b">
        <f t="shared" si="36"/>
        <v>0</v>
      </c>
      <c r="AJ123" s="124">
        <f t="shared" si="37"/>
        <v>0</v>
      </c>
      <c r="AL123" s="124">
        <f t="shared" si="38"/>
        <v>0</v>
      </c>
      <c r="AM123" s="124">
        <f>IF('Member Info'!F120&gt;$T$1,1,0)</f>
        <v>0</v>
      </c>
      <c r="AN123" s="124" t="b">
        <f>IF(ISERROR(T123),ERROR.TYPE(#REF!)=ERROR.TYPE(T123),FALSE)</f>
        <v>0</v>
      </c>
      <c r="AO123" s="124" t="b">
        <f>IF(ISERROR(U123),ERROR.TYPE(#REF!)=ERROR.TYPE(U123),FALSE)</f>
        <v>0</v>
      </c>
      <c r="AP123" s="124">
        <f>IF('Member Info'!F120&gt;'GP1 April 25'!$U$1,1,0)</f>
        <v>0</v>
      </c>
      <c r="AQ123" s="124">
        <f t="shared" si="39"/>
        <v>0</v>
      </c>
      <c r="AR123" s="124">
        <f t="shared" si="40"/>
        <v>0</v>
      </c>
      <c r="AS123" s="124">
        <f t="shared" si="41"/>
        <v>1</v>
      </c>
    </row>
    <row r="124" spans="1:45" x14ac:dyDescent="0.25">
      <c r="A124" s="4">
        <v>93</v>
      </c>
      <c r="B124" s="164">
        <f>'Member Info'!D121</f>
        <v>0</v>
      </c>
      <c r="C124" s="164">
        <f>'Member Info'!E121</f>
        <v>0</v>
      </c>
      <c r="D124" s="164" t="str">
        <f>'Member Info'!G121</f>
        <v/>
      </c>
      <c r="E124" s="165">
        <f>'Member Info'!B121</f>
        <v>0</v>
      </c>
      <c r="F124" s="242"/>
      <c r="G124" s="166" t="str">
        <f>IF(E124=0,"",('Member Info'!K121+'Member Info'!L121))</f>
        <v/>
      </c>
      <c r="H124" s="419"/>
      <c r="I124" s="419"/>
      <c r="J124" s="26"/>
      <c r="K124" s="26"/>
      <c r="L124" s="384" t="str">
        <f>IF(E124=0,"",IF('Member Info'!F121&gt;$U$1,CONCATENATE("Joined with practice on ", TEXT('Member Info'!F121, "DD/MM/YYYY")),IF('Member Info'!N121&lt;&gt;"",IF('Member Info'!N121&lt;$T$1,CONCATENATE("Left Scheme on ", TEXT('Member Info'!N121, "DD/MM/YYYY")),IF(OR(G124="",G124=0),"Error Detected, No rate entered",IF(E124=0,"",IF(F124="","Error Detected, No Pensionable pay",IF(AS124=1,"No Part Time Status Entered",IF(AR124=1,"No Part Time Hours Entered",IF(ISERROR(AD124)," Unknown Values entered.",IF(V124+W124&lt;1,"Acceptable",IF(T124+U124=200, "No Contributions Entered", IF(M124="","Error Detected, Choose reason&gt;",IF(Z124="1",IF(V124=1,"Please Enter Deemed Pensionable Pay","Add Any Relevant Details Above"),"Please Give Details Above"))))))))))),IF(OR(G124="",G124=0),"Error Detected, No rate entered",IF(E124=0,"",IF(F124="","Error Detected, No Pensionable pay",IF(AS124=1,"No Part Time Status Entered",IF(AR124=1,"No Part Time Hours Entered",IF(ISERROR(AD124)," Unknown Values entered.",IF(V124+W124&lt;1,"Acceptable",IF(T124+U124=200, "No Contributions Entered", IF(M124="","Error Detected, Choose reason&gt;",IF(Z124="1",IF(V124=1,"Please Enter Deemed Pensionable Pay","Add relevant Details Above"),"Please give details Above")))))))))))))</f>
        <v/>
      </c>
      <c r="M124" s="260"/>
      <c r="N124" s="91"/>
      <c r="O124" s="91" t="str">
        <f t="shared" si="22"/>
        <v/>
      </c>
      <c r="P124" s="94">
        <f t="shared" si="23"/>
        <v>0</v>
      </c>
      <c r="Q124" s="94">
        <f t="shared" si="23"/>
        <v>0</v>
      </c>
      <c r="R124" s="218">
        <f>(ROUND((F124/100*'Member Info'!$W$2), 2))</f>
        <v>0</v>
      </c>
      <c r="S124" s="218" t="e">
        <f t="shared" si="24"/>
        <v>#VALUE!</v>
      </c>
      <c r="T124" s="218" t="str">
        <f t="shared" si="25"/>
        <v/>
      </c>
      <c r="U124" s="227" t="str">
        <f t="shared" si="26"/>
        <v/>
      </c>
      <c r="V124" s="228" t="str">
        <f t="shared" si="27"/>
        <v/>
      </c>
      <c r="W124" s="228" t="str">
        <f t="shared" si="28"/>
        <v/>
      </c>
      <c r="X124" s="222">
        <f t="shared" si="29"/>
        <v>0</v>
      </c>
      <c r="Y124" s="110">
        <f t="shared" si="30"/>
        <v>0</v>
      </c>
      <c r="Z124" s="235" t="str">
        <f t="shared" si="31"/>
        <v/>
      </c>
      <c r="AA124" s="240" t="b">
        <f t="shared" si="32"/>
        <v>0</v>
      </c>
      <c r="AB124" s="235">
        <f t="shared" si="33"/>
        <v>0</v>
      </c>
      <c r="AC124" s="235">
        <f>IF('Member Info'!N121="",1,"")</f>
        <v>1</v>
      </c>
      <c r="AD124" s="243" t="e">
        <f t="shared" si="34"/>
        <v>#VALUE!</v>
      </c>
      <c r="AE124" s="130" t="str">
        <f t="shared" si="21"/>
        <v/>
      </c>
      <c r="AF124" s="124">
        <f t="shared" si="35"/>
        <v>1</v>
      </c>
      <c r="AG124" s="124" t="str">
        <f>IF('Member Info'!N121&lt;&gt;"",IF(AND('Member Info'!N121&lt;=$U$1,'Member Info'!N121&gt;=$T$1),1,0),"")</f>
        <v/>
      </c>
      <c r="AI124" s="124" t="b">
        <f t="shared" si="36"/>
        <v>0</v>
      </c>
      <c r="AJ124" s="124">
        <f t="shared" si="37"/>
        <v>0</v>
      </c>
      <c r="AL124" s="124">
        <f t="shared" si="38"/>
        <v>0</v>
      </c>
      <c r="AM124" s="124">
        <f>IF('Member Info'!F121&gt;$T$1,1,0)</f>
        <v>0</v>
      </c>
      <c r="AN124" s="124" t="b">
        <f>IF(ISERROR(T124),ERROR.TYPE(#REF!)=ERROR.TYPE(T124),FALSE)</f>
        <v>0</v>
      </c>
      <c r="AO124" s="124" t="b">
        <f>IF(ISERROR(U124),ERROR.TYPE(#REF!)=ERROR.TYPE(U124),FALSE)</f>
        <v>0</v>
      </c>
      <c r="AP124" s="124">
        <f>IF('Member Info'!F121&gt;'GP1 April 25'!$U$1,1,0)</f>
        <v>0</v>
      </c>
      <c r="AQ124" s="124">
        <f t="shared" si="39"/>
        <v>0</v>
      </c>
      <c r="AR124" s="124">
        <f t="shared" si="40"/>
        <v>0</v>
      </c>
      <c r="AS124" s="124">
        <f t="shared" si="41"/>
        <v>1</v>
      </c>
    </row>
    <row r="125" spans="1:45" x14ac:dyDescent="0.25">
      <c r="A125" s="4">
        <v>94</v>
      </c>
      <c r="B125" s="164">
        <f>'Member Info'!D122</f>
        <v>0</v>
      </c>
      <c r="C125" s="164">
        <f>'Member Info'!E122</f>
        <v>0</v>
      </c>
      <c r="D125" s="164" t="str">
        <f>'Member Info'!G122</f>
        <v/>
      </c>
      <c r="E125" s="165">
        <f>'Member Info'!B122</f>
        <v>0</v>
      </c>
      <c r="F125" s="242"/>
      <c r="G125" s="166" t="str">
        <f>IF(E125=0,"",('Member Info'!K122+'Member Info'!L122))</f>
        <v/>
      </c>
      <c r="H125" s="419"/>
      <c r="I125" s="419"/>
      <c r="J125" s="26"/>
      <c r="K125" s="26"/>
      <c r="L125" s="384" t="str">
        <f>IF(E125=0,"",IF('Member Info'!F122&gt;$U$1,CONCATENATE("Joined with practice on ", TEXT('Member Info'!F122, "DD/MM/YYYY")),IF('Member Info'!N122&lt;&gt;"",IF('Member Info'!N122&lt;$T$1,CONCATENATE("Left Scheme on ", TEXT('Member Info'!N122, "DD/MM/YYYY")),IF(OR(G125="",G125=0),"Error Detected, No rate entered",IF(E125=0,"",IF(F125="","Error Detected, No Pensionable pay",IF(AS125=1,"No Part Time Status Entered",IF(AR125=1,"No Part Time Hours Entered",IF(ISERROR(AD125)," Unknown Values entered.",IF(V125+W125&lt;1,"Acceptable",IF(T125+U125=200, "No Contributions Entered", IF(M125="","Error Detected, Choose reason&gt;",IF(Z125="1",IF(V125=1,"Please Enter Deemed Pensionable Pay","Add Any Relevant Details Above"),"Please Give Details Above"))))))))))),IF(OR(G125="",G125=0),"Error Detected, No rate entered",IF(E125=0,"",IF(F125="","Error Detected, No Pensionable pay",IF(AS125=1,"No Part Time Status Entered",IF(AR125=1,"No Part Time Hours Entered",IF(ISERROR(AD125)," Unknown Values entered.",IF(V125+W125&lt;1,"Acceptable",IF(T125+U125=200, "No Contributions Entered", IF(M125="","Error Detected, Choose reason&gt;",IF(Z125="1",IF(V125=1,"Please Enter Deemed Pensionable Pay","Add relevant Details Above"),"Please give details Above")))))))))))))</f>
        <v/>
      </c>
      <c r="M125" s="260"/>
      <c r="N125" s="91"/>
      <c r="O125" s="91" t="str">
        <f t="shared" si="22"/>
        <v/>
      </c>
      <c r="P125" s="94">
        <f t="shared" si="23"/>
        <v>0</v>
      </c>
      <c r="Q125" s="94">
        <f t="shared" si="23"/>
        <v>0</v>
      </c>
      <c r="R125" s="218">
        <f>(ROUND((F125/100*'Member Info'!$W$2), 2))</f>
        <v>0</v>
      </c>
      <c r="S125" s="218" t="e">
        <f t="shared" si="24"/>
        <v>#VALUE!</v>
      </c>
      <c r="T125" s="218" t="str">
        <f t="shared" si="25"/>
        <v/>
      </c>
      <c r="U125" s="227" t="str">
        <f t="shared" si="26"/>
        <v/>
      </c>
      <c r="V125" s="228" t="str">
        <f t="shared" si="27"/>
        <v/>
      </c>
      <c r="W125" s="228" t="str">
        <f t="shared" si="28"/>
        <v/>
      </c>
      <c r="X125" s="222">
        <f t="shared" si="29"/>
        <v>0</v>
      </c>
      <c r="Y125" s="110">
        <f t="shared" si="30"/>
        <v>0</v>
      </c>
      <c r="Z125" s="235" t="str">
        <f t="shared" si="31"/>
        <v/>
      </c>
      <c r="AA125" s="240" t="b">
        <f t="shared" si="32"/>
        <v>0</v>
      </c>
      <c r="AB125" s="235">
        <f t="shared" si="33"/>
        <v>0</v>
      </c>
      <c r="AC125" s="235">
        <f>IF('Member Info'!N122="",1,"")</f>
        <v>1</v>
      </c>
      <c r="AD125" s="243" t="e">
        <f t="shared" si="34"/>
        <v>#VALUE!</v>
      </c>
      <c r="AE125" s="130" t="str">
        <f t="shared" si="21"/>
        <v/>
      </c>
      <c r="AF125" s="124">
        <f t="shared" si="35"/>
        <v>1</v>
      </c>
      <c r="AG125" s="124" t="str">
        <f>IF('Member Info'!N122&lt;&gt;"",IF(AND('Member Info'!N122&lt;=$U$1,'Member Info'!N122&gt;=$T$1),1,0),"")</f>
        <v/>
      </c>
      <c r="AI125" s="124" t="b">
        <f t="shared" si="36"/>
        <v>0</v>
      </c>
      <c r="AJ125" s="124">
        <f t="shared" si="37"/>
        <v>0</v>
      </c>
      <c r="AL125" s="124">
        <f t="shared" si="38"/>
        <v>0</v>
      </c>
      <c r="AM125" s="124">
        <f>IF('Member Info'!F122&gt;$T$1,1,0)</f>
        <v>0</v>
      </c>
      <c r="AN125" s="124" t="b">
        <f>IF(ISERROR(T125),ERROR.TYPE(#REF!)=ERROR.TYPE(T125),FALSE)</f>
        <v>0</v>
      </c>
      <c r="AO125" s="124" t="b">
        <f>IF(ISERROR(U125),ERROR.TYPE(#REF!)=ERROR.TYPE(U125),FALSE)</f>
        <v>0</v>
      </c>
      <c r="AP125" s="124">
        <f>IF('Member Info'!F122&gt;'GP1 April 25'!$U$1,1,0)</f>
        <v>0</v>
      </c>
      <c r="AQ125" s="124">
        <f t="shared" si="39"/>
        <v>0</v>
      </c>
      <c r="AR125" s="124">
        <f t="shared" si="40"/>
        <v>0</v>
      </c>
      <c r="AS125" s="124">
        <f t="shared" si="41"/>
        <v>1</v>
      </c>
    </row>
    <row r="126" spans="1:45" x14ac:dyDescent="0.25">
      <c r="A126" s="4">
        <v>95</v>
      </c>
      <c r="B126" s="164">
        <f>'Member Info'!D123</f>
        <v>0</v>
      </c>
      <c r="C126" s="164">
        <f>'Member Info'!E123</f>
        <v>0</v>
      </c>
      <c r="D126" s="164" t="str">
        <f>'Member Info'!G123</f>
        <v/>
      </c>
      <c r="E126" s="165">
        <f>'Member Info'!B123</f>
        <v>0</v>
      </c>
      <c r="F126" s="242"/>
      <c r="G126" s="166" t="str">
        <f>IF(E126=0,"",('Member Info'!K123+'Member Info'!L123))</f>
        <v/>
      </c>
      <c r="H126" s="419"/>
      <c r="I126" s="419"/>
      <c r="J126" s="26"/>
      <c r="K126" s="26"/>
      <c r="L126" s="384" t="str">
        <f>IF(E126=0,"",IF('Member Info'!F123&gt;$U$1,CONCATENATE("Joined with practice on ", TEXT('Member Info'!F123, "DD/MM/YYYY")),IF('Member Info'!N123&lt;&gt;"",IF('Member Info'!N123&lt;$T$1,CONCATENATE("Left Scheme on ", TEXT('Member Info'!N123, "DD/MM/YYYY")),IF(OR(G126="",G126=0),"Error Detected, No rate entered",IF(E126=0,"",IF(F126="","Error Detected, No Pensionable pay",IF(AS126=1,"No Part Time Status Entered",IF(AR126=1,"No Part Time Hours Entered",IF(ISERROR(AD126)," Unknown Values entered.",IF(V126+W126&lt;1,"Acceptable",IF(T126+U126=200, "No Contributions Entered", IF(M126="","Error Detected, Choose reason&gt;",IF(Z126="1",IF(V126=1,"Please Enter Deemed Pensionable Pay","Add Any Relevant Details Above"),"Please Give Details Above"))))))))))),IF(OR(G126="",G126=0),"Error Detected, No rate entered",IF(E126=0,"",IF(F126="","Error Detected, No Pensionable pay",IF(AS126=1,"No Part Time Status Entered",IF(AR126=1,"No Part Time Hours Entered",IF(ISERROR(AD126)," Unknown Values entered.",IF(V126+W126&lt;1,"Acceptable",IF(T126+U126=200, "No Contributions Entered", IF(M126="","Error Detected, Choose reason&gt;",IF(Z126="1",IF(V126=1,"Please Enter Deemed Pensionable Pay","Add relevant Details Above"),"Please give details Above")))))))))))))</f>
        <v/>
      </c>
      <c r="M126" s="260"/>
      <c r="N126" s="91"/>
      <c r="O126" s="91" t="str">
        <f t="shared" si="22"/>
        <v/>
      </c>
      <c r="P126" s="94">
        <f t="shared" si="23"/>
        <v>0</v>
      </c>
      <c r="Q126" s="94">
        <f t="shared" si="23"/>
        <v>0</v>
      </c>
      <c r="R126" s="218">
        <f>(ROUND((F126/100*'Member Info'!$W$2), 2))</f>
        <v>0</v>
      </c>
      <c r="S126" s="218" t="e">
        <f t="shared" si="24"/>
        <v>#VALUE!</v>
      </c>
      <c r="T126" s="218" t="str">
        <f t="shared" si="25"/>
        <v/>
      </c>
      <c r="U126" s="227" t="str">
        <f t="shared" si="26"/>
        <v/>
      </c>
      <c r="V126" s="228" t="str">
        <f t="shared" si="27"/>
        <v/>
      </c>
      <c r="W126" s="228" t="str">
        <f t="shared" si="28"/>
        <v/>
      </c>
      <c r="X126" s="222">
        <f t="shared" si="29"/>
        <v>0</v>
      </c>
      <c r="Y126" s="110">
        <f t="shared" si="30"/>
        <v>0</v>
      </c>
      <c r="Z126" s="235" t="str">
        <f t="shared" si="31"/>
        <v/>
      </c>
      <c r="AA126" s="240" t="b">
        <f t="shared" si="32"/>
        <v>0</v>
      </c>
      <c r="AB126" s="235">
        <f t="shared" si="33"/>
        <v>0</v>
      </c>
      <c r="AC126" s="235">
        <f>IF('Member Info'!N123="",1,"")</f>
        <v>1</v>
      </c>
      <c r="AD126" s="243" t="e">
        <f t="shared" si="34"/>
        <v>#VALUE!</v>
      </c>
      <c r="AE126" s="130" t="str">
        <f t="shared" si="21"/>
        <v/>
      </c>
      <c r="AF126" s="124">
        <f t="shared" si="35"/>
        <v>1</v>
      </c>
      <c r="AG126" s="124" t="str">
        <f>IF('Member Info'!N123&lt;&gt;"",IF(AND('Member Info'!N123&lt;=$U$1,'Member Info'!N123&gt;=$T$1),1,0),"")</f>
        <v/>
      </c>
      <c r="AI126" s="124" t="b">
        <f t="shared" si="36"/>
        <v>0</v>
      </c>
      <c r="AJ126" s="124">
        <f t="shared" si="37"/>
        <v>0</v>
      </c>
      <c r="AL126" s="124">
        <f t="shared" si="38"/>
        <v>0</v>
      </c>
      <c r="AM126" s="124">
        <f>IF('Member Info'!F123&gt;$T$1,1,0)</f>
        <v>0</v>
      </c>
      <c r="AN126" s="124" t="b">
        <f>IF(ISERROR(T126),ERROR.TYPE(#REF!)=ERROR.TYPE(T126),FALSE)</f>
        <v>0</v>
      </c>
      <c r="AO126" s="124" t="b">
        <f>IF(ISERROR(U126),ERROR.TYPE(#REF!)=ERROR.TYPE(U126),FALSE)</f>
        <v>0</v>
      </c>
      <c r="AP126" s="124">
        <f>IF('Member Info'!F123&gt;'GP1 April 25'!$U$1,1,0)</f>
        <v>0</v>
      </c>
      <c r="AQ126" s="124">
        <f t="shared" si="39"/>
        <v>0</v>
      </c>
      <c r="AR126" s="124">
        <f t="shared" si="40"/>
        <v>0</v>
      </c>
      <c r="AS126" s="124">
        <f t="shared" si="41"/>
        <v>1</v>
      </c>
    </row>
    <row r="127" spans="1:45" x14ac:dyDescent="0.25">
      <c r="A127" s="4">
        <v>96</v>
      </c>
      <c r="B127" s="164">
        <f>'Member Info'!D124</f>
        <v>0</v>
      </c>
      <c r="C127" s="164">
        <f>'Member Info'!E124</f>
        <v>0</v>
      </c>
      <c r="D127" s="164" t="str">
        <f>'Member Info'!G124</f>
        <v/>
      </c>
      <c r="E127" s="165">
        <f>'Member Info'!B124</f>
        <v>0</v>
      </c>
      <c r="F127" s="242"/>
      <c r="G127" s="166" t="str">
        <f>IF(E127=0,"",('Member Info'!K124+'Member Info'!L124))</f>
        <v/>
      </c>
      <c r="H127" s="419"/>
      <c r="I127" s="419"/>
      <c r="J127" s="26"/>
      <c r="K127" s="26"/>
      <c r="L127" s="384" t="str">
        <f>IF(E127=0,"",IF('Member Info'!F124&gt;$U$1,CONCATENATE("Joined with practice on ", TEXT('Member Info'!F124, "DD/MM/YYYY")),IF('Member Info'!N124&lt;&gt;"",IF('Member Info'!N124&lt;$T$1,CONCATENATE("Left Scheme on ", TEXT('Member Info'!N124, "DD/MM/YYYY")),IF(OR(G127="",G127=0),"Error Detected, No rate entered",IF(E127=0,"",IF(F127="","Error Detected, No Pensionable pay",IF(AS127=1,"No Part Time Status Entered",IF(AR127=1,"No Part Time Hours Entered",IF(ISERROR(AD127)," Unknown Values entered.",IF(V127+W127&lt;1,"Acceptable",IF(T127+U127=200, "No Contributions Entered", IF(M127="","Error Detected, Choose reason&gt;",IF(Z127="1",IF(V127=1,"Please Enter Deemed Pensionable Pay","Add Any Relevant Details Above"),"Please Give Details Above"))))))))))),IF(OR(G127="",G127=0),"Error Detected, No rate entered",IF(E127=0,"",IF(F127="","Error Detected, No Pensionable pay",IF(AS127=1,"No Part Time Status Entered",IF(AR127=1,"No Part Time Hours Entered",IF(ISERROR(AD127)," Unknown Values entered.",IF(V127+W127&lt;1,"Acceptable",IF(T127+U127=200, "No Contributions Entered", IF(M127="","Error Detected, Choose reason&gt;",IF(Z127="1",IF(V127=1,"Please Enter Deemed Pensionable Pay","Add relevant Details Above"),"Please give details Above")))))))))))))</f>
        <v/>
      </c>
      <c r="M127" s="260"/>
      <c r="N127" s="91"/>
      <c r="O127" s="91" t="str">
        <f t="shared" si="22"/>
        <v/>
      </c>
      <c r="P127" s="94">
        <f t="shared" si="23"/>
        <v>0</v>
      </c>
      <c r="Q127" s="94">
        <f t="shared" si="23"/>
        <v>0</v>
      </c>
      <c r="R127" s="218">
        <f>(ROUND((F127/100*'Member Info'!$W$2), 2))</f>
        <v>0</v>
      </c>
      <c r="S127" s="218" t="e">
        <f t="shared" si="24"/>
        <v>#VALUE!</v>
      </c>
      <c r="T127" s="218" t="str">
        <f t="shared" si="25"/>
        <v/>
      </c>
      <c r="U127" s="227" t="str">
        <f t="shared" si="26"/>
        <v/>
      </c>
      <c r="V127" s="228" t="str">
        <f t="shared" si="27"/>
        <v/>
      </c>
      <c r="W127" s="228" t="str">
        <f t="shared" si="28"/>
        <v/>
      </c>
      <c r="X127" s="222">
        <f t="shared" si="29"/>
        <v>0</v>
      </c>
      <c r="Y127" s="110">
        <f t="shared" si="30"/>
        <v>0</v>
      </c>
      <c r="Z127" s="235" t="str">
        <f t="shared" si="31"/>
        <v/>
      </c>
      <c r="AA127" s="240" t="b">
        <f t="shared" si="32"/>
        <v>0</v>
      </c>
      <c r="AB127" s="235">
        <f t="shared" si="33"/>
        <v>0</v>
      </c>
      <c r="AC127" s="235">
        <f>IF('Member Info'!N124="",1,"")</f>
        <v>1</v>
      </c>
      <c r="AD127" s="243" t="e">
        <f t="shared" si="34"/>
        <v>#VALUE!</v>
      </c>
      <c r="AE127" s="130" t="str">
        <f t="shared" si="21"/>
        <v/>
      </c>
      <c r="AF127" s="124">
        <f t="shared" si="35"/>
        <v>1</v>
      </c>
      <c r="AG127" s="124" t="str">
        <f>IF('Member Info'!N124&lt;&gt;"",IF(AND('Member Info'!N124&lt;=$U$1,'Member Info'!N124&gt;=$T$1),1,0),"")</f>
        <v/>
      </c>
      <c r="AI127" s="124" t="b">
        <f t="shared" si="36"/>
        <v>0</v>
      </c>
      <c r="AJ127" s="124">
        <f t="shared" si="37"/>
        <v>0</v>
      </c>
      <c r="AL127" s="124">
        <f t="shared" si="38"/>
        <v>0</v>
      </c>
      <c r="AM127" s="124">
        <f>IF('Member Info'!F124&gt;$T$1,1,0)</f>
        <v>0</v>
      </c>
      <c r="AN127" s="124" t="b">
        <f>IF(ISERROR(T127),ERROR.TYPE(#REF!)=ERROR.TYPE(T127),FALSE)</f>
        <v>0</v>
      </c>
      <c r="AO127" s="124" t="b">
        <f>IF(ISERROR(U127),ERROR.TYPE(#REF!)=ERROR.TYPE(U127),FALSE)</f>
        <v>0</v>
      </c>
      <c r="AP127" s="124">
        <f>IF('Member Info'!F124&gt;'GP1 April 25'!$U$1,1,0)</f>
        <v>0</v>
      </c>
      <c r="AQ127" s="124">
        <f t="shared" si="39"/>
        <v>0</v>
      </c>
      <c r="AR127" s="124">
        <f t="shared" si="40"/>
        <v>0</v>
      </c>
      <c r="AS127" s="124">
        <f t="shared" si="41"/>
        <v>1</v>
      </c>
    </row>
    <row r="128" spans="1:45" x14ac:dyDescent="0.25">
      <c r="A128" s="4">
        <v>97</v>
      </c>
      <c r="B128" s="164">
        <f>'Member Info'!D125</f>
        <v>0</v>
      </c>
      <c r="C128" s="164">
        <f>'Member Info'!E125</f>
        <v>0</v>
      </c>
      <c r="D128" s="164" t="str">
        <f>'Member Info'!G125</f>
        <v/>
      </c>
      <c r="E128" s="165">
        <f>'Member Info'!B125</f>
        <v>0</v>
      </c>
      <c r="F128" s="242"/>
      <c r="G128" s="166" t="str">
        <f>IF(E128=0,"",('Member Info'!K125+'Member Info'!L125))</f>
        <v/>
      </c>
      <c r="H128" s="419"/>
      <c r="I128" s="419"/>
      <c r="J128" s="26"/>
      <c r="K128" s="26"/>
      <c r="L128" s="384" t="str">
        <f>IF(E128=0,"",IF('Member Info'!F125&gt;$U$1,CONCATENATE("Joined with practice on ", TEXT('Member Info'!F125, "DD/MM/YYYY")),IF('Member Info'!N125&lt;&gt;"",IF('Member Info'!N125&lt;$T$1,CONCATENATE("Left Scheme on ", TEXT('Member Info'!N125, "DD/MM/YYYY")),IF(OR(G128="",G128=0),"Error Detected, No rate entered",IF(E128=0,"",IF(F128="","Error Detected, No Pensionable pay",IF(AS128=1,"No Part Time Status Entered",IF(AR128=1,"No Part Time Hours Entered",IF(ISERROR(AD128)," Unknown Values entered.",IF(V128+W128&lt;1,"Acceptable",IF(T128+U128=200, "No Contributions Entered", IF(M128="","Error Detected, Choose reason&gt;",IF(Z128="1",IF(V128=1,"Please Enter Deemed Pensionable Pay","Add Any Relevant Details Above"),"Please Give Details Above"))))))))))),IF(OR(G128="",G128=0),"Error Detected, No rate entered",IF(E128=0,"",IF(F128="","Error Detected, No Pensionable pay",IF(AS128=1,"No Part Time Status Entered",IF(AR128=1,"No Part Time Hours Entered",IF(ISERROR(AD128)," Unknown Values entered.",IF(V128+W128&lt;1,"Acceptable",IF(T128+U128=200, "No Contributions Entered", IF(M128="","Error Detected, Choose reason&gt;",IF(Z128="1",IF(V128=1,"Please Enter Deemed Pensionable Pay","Add relevant Details Above"),"Please give details Above")))))))))))))</f>
        <v/>
      </c>
      <c r="M128" s="260"/>
      <c r="N128" s="91"/>
      <c r="O128" s="91" t="str">
        <f t="shared" si="22"/>
        <v/>
      </c>
      <c r="P128" s="94">
        <f t="shared" si="23"/>
        <v>0</v>
      </c>
      <c r="Q128" s="94">
        <f t="shared" si="23"/>
        <v>0</v>
      </c>
      <c r="R128" s="218">
        <f>(ROUND((F128/100*'Member Info'!$W$2), 2))</f>
        <v>0</v>
      </c>
      <c r="S128" s="218" t="e">
        <f t="shared" si="24"/>
        <v>#VALUE!</v>
      </c>
      <c r="T128" s="218" t="str">
        <f t="shared" si="25"/>
        <v/>
      </c>
      <c r="U128" s="227" t="str">
        <f t="shared" si="26"/>
        <v/>
      </c>
      <c r="V128" s="228" t="str">
        <f t="shared" si="27"/>
        <v/>
      </c>
      <c r="W128" s="228" t="str">
        <f t="shared" si="28"/>
        <v/>
      </c>
      <c r="X128" s="222">
        <f t="shared" si="29"/>
        <v>0</v>
      </c>
      <c r="Y128" s="110">
        <f t="shared" si="30"/>
        <v>0</v>
      </c>
      <c r="Z128" s="235" t="str">
        <f t="shared" si="31"/>
        <v/>
      </c>
      <c r="AA128" s="240" t="b">
        <f t="shared" si="32"/>
        <v>0</v>
      </c>
      <c r="AB128" s="235">
        <f t="shared" si="33"/>
        <v>0</v>
      </c>
      <c r="AC128" s="235">
        <f>IF('Member Info'!N125="",1,"")</f>
        <v>1</v>
      </c>
      <c r="AD128" s="243" t="e">
        <f t="shared" si="34"/>
        <v>#VALUE!</v>
      </c>
      <c r="AE128" s="130" t="str">
        <f t="shared" si="21"/>
        <v/>
      </c>
      <c r="AF128" s="124">
        <f t="shared" si="35"/>
        <v>1</v>
      </c>
      <c r="AG128" s="124" t="str">
        <f>IF('Member Info'!N125&lt;&gt;"",IF(AND('Member Info'!N125&lt;=$U$1,'Member Info'!N125&gt;=$T$1),1,0),"")</f>
        <v/>
      </c>
      <c r="AI128" s="124" t="b">
        <f t="shared" si="36"/>
        <v>0</v>
      </c>
      <c r="AJ128" s="124">
        <f t="shared" si="37"/>
        <v>0</v>
      </c>
      <c r="AL128" s="124">
        <f t="shared" si="38"/>
        <v>0</v>
      </c>
      <c r="AM128" s="124">
        <f>IF('Member Info'!F125&gt;$T$1,1,0)</f>
        <v>0</v>
      </c>
      <c r="AN128" s="124" t="b">
        <f>IF(ISERROR(T128),ERROR.TYPE(#REF!)=ERROR.TYPE(T128),FALSE)</f>
        <v>0</v>
      </c>
      <c r="AO128" s="124" t="b">
        <f>IF(ISERROR(U128),ERROR.TYPE(#REF!)=ERROR.TYPE(U128),FALSE)</f>
        <v>0</v>
      </c>
      <c r="AP128" s="124">
        <f>IF('Member Info'!F125&gt;'GP1 April 25'!$U$1,1,0)</f>
        <v>0</v>
      </c>
      <c r="AQ128" s="124">
        <f t="shared" si="39"/>
        <v>0</v>
      </c>
      <c r="AR128" s="124">
        <f t="shared" si="40"/>
        <v>0</v>
      </c>
      <c r="AS128" s="124">
        <f t="shared" si="41"/>
        <v>1</v>
      </c>
    </row>
    <row r="129" spans="1:45" x14ac:dyDescent="0.25">
      <c r="A129" s="4">
        <v>98</v>
      </c>
      <c r="B129" s="164">
        <f>'Member Info'!D126</f>
        <v>0</v>
      </c>
      <c r="C129" s="164">
        <f>'Member Info'!E126</f>
        <v>0</v>
      </c>
      <c r="D129" s="164" t="str">
        <f>'Member Info'!G126</f>
        <v/>
      </c>
      <c r="E129" s="165">
        <f>'Member Info'!B126</f>
        <v>0</v>
      </c>
      <c r="F129" s="242"/>
      <c r="G129" s="166" t="str">
        <f>IF(E129=0,"",('Member Info'!K126+'Member Info'!L126))</f>
        <v/>
      </c>
      <c r="H129" s="419"/>
      <c r="I129" s="419"/>
      <c r="J129" s="26"/>
      <c r="K129" s="26"/>
      <c r="L129" s="384" t="str">
        <f>IF(E129=0,"",IF('Member Info'!F126&gt;$U$1,CONCATENATE("Joined with practice on ", TEXT('Member Info'!F126, "DD/MM/YYYY")),IF('Member Info'!N126&lt;&gt;"",IF('Member Info'!N126&lt;$T$1,CONCATENATE("Left Scheme on ", TEXT('Member Info'!N126, "DD/MM/YYYY")),IF(OR(G129="",G129=0),"Error Detected, No rate entered",IF(E129=0,"",IF(F129="","Error Detected, No Pensionable pay",IF(AS129=1,"No Part Time Status Entered",IF(AR129=1,"No Part Time Hours Entered",IF(ISERROR(AD129)," Unknown Values entered.",IF(V129+W129&lt;1,"Acceptable",IF(T129+U129=200, "No Contributions Entered", IF(M129="","Error Detected, Choose reason&gt;",IF(Z129="1",IF(V129=1,"Please Enter Deemed Pensionable Pay","Add Any Relevant Details Above"),"Please Give Details Above"))))))))))),IF(OR(G129="",G129=0),"Error Detected, No rate entered",IF(E129=0,"",IF(F129="","Error Detected, No Pensionable pay",IF(AS129=1,"No Part Time Status Entered",IF(AR129=1,"No Part Time Hours Entered",IF(ISERROR(AD129)," Unknown Values entered.",IF(V129+W129&lt;1,"Acceptable",IF(T129+U129=200, "No Contributions Entered", IF(M129="","Error Detected, Choose reason&gt;",IF(Z129="1",IF(V129=1,"Please Enter Deemed Pensionable Pay","Add relevant Details Above"),"Please give details Above")))))))))))))</f>
        <v/>
      </c>
      <c r="M129" s="260"/>
      <c r="N129" s="91"/>
      <c r="O129" s="91" t="str">
        <f t="shared" si="22"/>
        <v/>
      </c>
      <c r="P129" s="94">
        <f t="shared" si="23"/>
        <v>0</v>
      </c>
      <c r="Q129" s="94">
        <f t="shared" si="23"/>
        <v>0</v>
      </c>
      <c r="R129" s="218">
        <f>(ROUND((F129/100*'Member Info'!$W$2), 2))</f>
        <v>0</v>
      </c>
      <c r="S129" s="218" t="e">
        <f t="shared" si="24"/>
        <v>#VALUE!</v>
      </c>
      <c r="T129" s="218" t="str">
        <f t="shared" si="25"/>
        <v/>
      </c>
      <c r="U129" s="227" t="str">
        <f t="shared" si="26"/>
        <v/>
      </c>
      <c r="V129" s="228" t="str">
        <f t="shared" si="27"/>
        <v/>
      </c>
      <c r="W129" s="228" t="str">
        <f t="shared" si="28"/>
        <v/>
      </c>
      <c r="X129" s="222">
        <f t="shared" si="29"/>
        <v>0</v>
      </c>
      <c r="Y129" s="110">
        <f t="shared" si="30"/>
        <v>0</v>
      </c>
      <c r="Z129" s="235" t="str">
        <f t="shared" si="31"/>
        <v/>
      </c>
      <c r="AA129" s="240" t="b">
        <f t="shared" si="32"/>
        <v>0</v>
      </c>
      <c r="AB129" s="235">
        <f t="shared" si="33"/>
        <v>0</v>
      </c>
      <c r="AC129" s="235">
        <f>IF('Member Info'!N126="",1,"")</f>
        <v>1</v>
      </c>
      <c r="AD129" s="243" t="e">
        <f t="shared" si="34"/>
        <v>#VALUE!</v>
      </c>
      <c r="AE129" s="130" t="str">
        <f t="shared" si="21"/>
        <v/>
      </c>
      <c r="AF129" s="124">
        <f t="shared" si="35"/>
        <v>1</v>
      </c>
      <c r="AG129" s="124" t="str">
        <f>IF('Member Info'!N126&lt;&gt;"",IF(AND('Member Info'!N126&lt;=$U$1,'Member Info'!N126&gt;=$T$1),1,0),"")</f>
        <v/>
      </c>
      <c r="AI129" s="124" t="b">
        <f t="shared" si="36"/>
        <v>0</v>
      </c>
      <c r="AJ129" s="124">
        <f t="shared" si="37"/>
        <v>0</v>
      </c>
      <c r="AL129" s="124">
        <f t="shared" si="38"/>
        <v>0</v>
      </c>
      <c r="AM129" s="124">
        <f>IF('Member Info'!F126&gt;$T$1,1,0)</f>
        <v>0</v>
      </c>
      <c r="AN129" s="124" t="b">
        <f>IF(ISERROR(T129),ERROR.TYPE(#REF!)=ERROR.TYPE(T129),FALSE)</f>
        <v>0</v>
      </c>
      <c r="AO129" s="124" t="b">
        <f>IF(ISERROR(U129),ERROR.TYPE(#REF!)=ERROR.TYPE(U129),FALSE)</f>
        <v>0</v>
      </c>
      <c r="AP129" s="124">
        <f>IF('Member Info'!F126&gt;'GP1 April 25'!$U$1,1,0)</f>
        <v>0</v>
      </c>
      <c r="AQ129" s="124">
        <f t="shared" si="39"/>
        <v>0</v>
      </c>
      <c r="AR129" s="124">
        <f t="shared" si="40"/>
        <v>0</v>
      </c>
      <c r="AS129" s="124">
        <f t="shared" si="41"/>
        <v>1</v>
      </c>
    </row>
    <row r="130" spans="1:45" x14ac:dyDescent="0.25">
      <c r="A130" s="4">
        <v>99</v>
      </c>
      <c r="B130" s="164">
        <f>'Member Info'!D127</f>
        <v>0</v>
      </c>
      <c r="C130" s="164">
        <f>'Member Info'!E127</f>
        <v>0</v>
      </c>
      <c r="D130" s="164" t="str">
        <f>'Member Info'!G127</f>
        <v/>
      </c>
      <c r="E130" s="165">
        <f>'Member Info'!B127</f>
        <v>0</v>
      </c>
      <c r="F130" s="242"/>
      <c r="G130" s="166" t="str">
        <f>IF(E130=0,"",('Member Info'!K127+'Member Info'!L127))</f>
        <v/>
      </c>
      <c r="H130" s="419"/>
      <c r="I130" s="419"/>
      <c r="J130" s="26"/>
      <c r="K130" s="26"/>
      <c r="L130" s="384" t="str">
        <f>IF(E130=0,"",IF('Member Info'!F127&gt;$U$1,CONCATENATE("Joined with practice on ", TEXT('Member Info'!F127, "DD/MM/YYYY")),IF('Member Info'!N127&lt;&gt;"",IF('Member Info'!N127&lt;$T$1,CONCATENATE("Left Scheme on ", TEXT('Member Info'!N127, "DD/MM/YYYY")),IF(OR(G130="",G130=0),"Error Detected, No rate entered",IF(E130=0,"",IF(F130="","Error Detected, No Pensionable pay",IF(AS130=1,"No Part Time Status Entered",IF(AR130=1,"No Part Time Hours Entered",IF(ISERROR(AD130)," Unknown Values entered.",IF(V130+W130&lt;1,"Acceptable",IF(T130+U130=200, "No Contributions Entered", IF(M130="","Error Detected, Choose reason&gt;",IF(Z130="1",IF(V130=1,"Please Enter Deemed Pensionable Pay","Add Any Relevant Details Above"),"Please Give Details Above"))))))))))),IF(OR(G130="",G130=0),"Error Detected, No rate entered",IF(E130=0,"",IF(F130="","Error Detected, No Pensionable pay",IF(AS130=1,"No Part Time Status Entered",IF(AR130=1,"No Part Time Hours Entered",IF(ISERROR(AD130)," Unknown Values entered.",IF(V130+W130&lt;1,"Acceptable",IF(T130+U130=200, "No Contributions Entered", IF(M130="","Error Detected, Choose reason&gt;",IF(Z130="1",IF(V130=1,"Please Enter Deemed Pensionable Pay","Add relevant Details Above"),"Please give details Above")))))))))))))</f>
        <v/>
      </c>
      <c r="M130" s="260"/>
      <c r="N130" s="91"/>
      <c r="O130" s="91" t="str">
        <f t="shared" si="22"/>
        <v/>
      </c>
      <c r="P130" s="94">
        <f t="shared" si="23"/>
        <v>0</v>
      </c>
      <c r="Q130" s="94">
        <f t="shared" si="23"/>
        <v>0</v>
      </c>
      <c r="R130" s="218">
        <f>(ROUND((F130/100*'Member Info'!$W$2), 2))</f>
        <v>0</v>
      </c>
      <c r="S130" s="218" t="e">
        <f t="shared" si="24"/>
        <v>#VALUE!</v>
      </c>
      <c r="T130" s="218" t="str">
        <f t="shared" si="25"/>
        <v/>
      </c>
      <c r="U130" s="227" t="str">
        <f t="shared" si="26"/>
        <v/>
      </c>
      <c r="V130" s="228" t="str">
        <f t="shared" si="27"/>
        <v/>
      </c>
      <c r="W130" s="228" t="str">
        <f t="shared" si="28"/>
        <v/>
      </c>
      <c r="X130" s="222">
        <f t="shared" si="29"/>
        <v>0</v>
      </c>
      <c r="Y130" s="110">
        <f t="shared" si="30"/>
        <v>0</v>
      </c>
      <c r="Z130" s="235" t="str">
        <f t="shared" si="31"/>
        <v/>
      </c>
      <c r="AA130" s="240" t="b">
        <f t="shared" si="32"/>
        <v>0</v>
      </c>
      <c r="AB130" s="235">
        <f t="shared" si="33"/>
        <v>0</v>
      </c>
      <c r="AC130" s="235">
        <f>IF('Member Info'!N127="",1,"")</f>
        <v>1</v>
      </c>
      <c r="AD130" s="243" t="e">
        <f t="shared" si="34"/>
        <v>#VALUE!</v>
      </c>
      <c r="AE130" s="130" t="str">
        <f t="shared" si="21"/>
        <v/>
      </c>
      <c r="AF130" s="124">
        <f t="shared" si="35"/>
        <v>1</v>
      </c>
      <c r="AG130" s="124" t="str">
        <f>IF('Member Info'!N127&lt;&gt;"",IF(AND('Member Info'!N127&lt;=$U$1,'Member Info'!N127&gt;=$T$1),1,0),"")</f>
        <v/>
      </c>
      <c r="AI130" s="124" t="b">
        <f t="shared" si="36"/>
        <v>0</v>
      </c>
      <c r="AJ130" s="124">
        <f t="shared" si="37"/>
        <v>0</v>
      </c>
      <c r="AL130" s="124">
        <f t="shared" si="38"/>
        <v>0</v>
      </c>
      <c r="AM130" s="124">
        <f>IF('Member Info'!F127&gt;$T$1,1,0)</f>
        <v>0</v>
      </c>
      <c r="AN130" s="124" t="b">
        <f>IF(ISERROR(T130),ERROR.TYPE(#REF!)=ERROR.TYPE(T130),FALSE)</f>
        <v>0</v>
      </c>
      <c r="AO130" s="124" t="b">
        <f>IF(ISERROR(U130),ERROR.TYPE(#REF!)=ERROR.TYPE(U130),FALSE)</f>
        <v>0</v>
      </c>
      <c r="AP130" s="124">
        <f>IF('Member Info'!F127&gt;'GP1 April 25'!$U$1,1,0)</f>
        <v>0</v>
      </c>
      <c r="AQ130" s="124">
        <f t="shared" si="39"/>
        <v>0</v>
      </c>
      <c r="AR130" s="124">
        <f t="shared" si="40"/>
        <v>0</v>
      </c>
      <c r="AS130" s="124">
        <f t="shared" si="41"/>
        <v>1</v>
      </c>
    </row>
    <row r="131" spans="1:45" x14ac:dyDescent="0.25">
      <c r="A131" s="4">
        <v>100</v>
      </c>
      <c r="B131" s="164">
        <f>'Member Info'!D128</f>
        <v>0</v>
      </c>
      <c r="C131" s="164">
        <f>'Member Info'!E128</f>
        <v>0</v>
      </c>
      <c r="D131" s="164" t="str">
        <f>'Member Info'!G128</f>
        <v/>
      </c>
      <c r="E131" s="165">
        <f>'Member Info'!B128</f>
        <v>0</v>
      </c>
      <c r="F131" s="242"/>
      <c r="G131" s="166" t="str">
        <f>IF(E131=0,"",('Member Info'!K128+'Member Info'!L128))</f>
        <v/>
      </c>
      <c r="H131" s="419"/>
      <c r="I131" s="419"/>
      <c r="J131" s="26"/>
      <c r="K131" s="26"/>
      <c r="L131" s="384" t="str">
        <f>IF(E131=0,"",IF('Member Info'!F128&gt;$U$1,CONCATENATE("Joined with practice on ", TEXT('Member Info'!F128, "DD/MM/YYYY")),IF('Member Info'!N128&lt;&gt;"",IF('Member Info'!N128&lt;$T$1,CONCATENATE("Left Scheme on ", TEXT('Member Info'!N128, "DD/MM/YYYY")),IF(OR(G131="",G131=0),"Error Detected, No rate entered",IF(E131=0,"",IF(F131="","Error Detected, No Pensionable pay",IF(AS131=1,"No Part Time Status Entered",IF(AR131=1,"No Part Time Hours Entered",IF(ISERROR(AD131)," Unknown Values entered.",IF(V131+W131&lt;1,"Acceptable",IF(T131+U131=200, "No Contributions Entered", IF(M131="","Error Detected, Choose reason&gt;",IF(Z131="1",IF(V131=1,"Please Enter Deemed Pensionable Pay","Add Any Relevant Details Above"),"Please Give Details Above"))))))))))),IF(OR(G131="",G131=0),"Error Detected, No rate entered",IF(E131=0,"",IF(F131="","Error Detected, No Pensionable pay",IF(AS131=1,"No Part Time Status Entered",IF(AR131=1,"No Part Time Hours Entered",IF(ISERROR(AD131)," Unknown Values entered.",IF(V131+W131&lt;1,"Acceptable",IF(T131+U131=200, "No Contributions Entered", IF(M131="","Error Detected, Choose reason&gt;",IF(Z131="1",IF(V131=1,"Please Enter Deemed Pensionable Pay","Add relevant Details Above"),"Please give details Above")))))))))))))</f>
        <v/>
      </c>
      <c r="M131" s="260"/>
      <c r="N131" s="91"/>
      <c r="O131" s="91" t="str">
        <f t="shared" si="22"/>
        <v/>
      </c>
      <c r="P131" s="94">
        <f t="shared" si="23"/>
        <v>0</v>
      </c>
      <c r="Q131" s="94">
        <f t="shared" si="23"/>
        <v>0</v>
      </c>
      <c r="R131" s="218">
        <f>(ROUND((F131/100*'Member Info'!$W$2), 2))</f>
        <v>0</v>
      </c>
      <c r="S131" s="218" t="e">
        <f t="shared" si="24"/>
        <v>#VALUE!</v>
      </c>
      <c r="T131" s="218" t="str">
        <f t="shared" si="25"/>
        <v/>
      </c>
      <c r="U131" s="227" t="str">
        <f t="shared" si="26"/>
        <v/>
      </c>
      <c r="V131" s="228" t="str">
        <f t="shared" si="27"/>
        <v/>
      </c>
      <c r="W131" s="228" t="str">
        <f t="shared" si="28"/>
        <v/>
      </c>
      <c r="X131" s="222">
        <f t="shared" si="29"/>
        <v>0</v>
      </c>
      <c r="Y131" s="110">
        <f t="shared" si="30"/>
        <v>0</v>
      </c>
      <c r="Z131" s="235" t="str">
        <f t="shared" si="31"/>
        <v/>
      </c>
      <c r="AA131" s="240" t="b">
        <f t="shared" si="32"/>
        <v>0</v>
      </c>
      <c r="AB131" s="235">
        <f t="shared" si="33"/>
        <v>0</v>
      </c>
      <c r="AC131" s="235">
        <f>IF('Member Info'!N128="",1,"")</f>
        <v>1</v>
      </c>
      <c r="AD131" s="243" t="e">
        <f t="shared" si="34"/>
        <v>#VALUE!</v>
      </c>
      <c r="AE131" s="130" t="str">
        <f t="shared" si="21"/>
        <v/>
      </c>
      <c r="AF131" s="124">
        <f t="shared" si="35"/>
        <v>1</v>
      </c>
      <c r="AG131" s="124" t="str">
        <f>IF('Member Info'!N128&lt;&gt;"",IF(AND('Member Info'!N128&lt;=$U$1,'Member Info'!N128&gt;=$T$1),1,0),"")</f>
        <v/>
      </c>
      <c r="AI131" s="124" t="b">
        <f t="shared" si="36"/>
        <v>0</v>
      </c>
      <c r="AJ131" s="124">
        <f t="shared" si="37"/>
        <v>0</v>
      </c>
      <c r="AL131" s="124">
        <f t="shared" si="38"/>
        <v>0</v>
      </c>
      <c r="AM131" s="124">
        <f>IF('Member Info'!F128&gt;$T$1,1,0)</f>
        <v>0</v>
      </c>
      <c r="AN131" s="124" t="b">
        <f>IF(ISERROR(T131),ERROR.TYPE(#REF!)=ERROR.TYPE(T131),FALSE)</f>
        <v>0</v>
      </c>
      <c r="AO131" s="124" t="b">
        <f>IF(ISERROR(U131),ERROR.TYPE(#REF!)=ERROR.TYPE(U131),FALSE)</f>
        <v>0</v>
      </c>
      <c r="AP131" s="124">
        <f>IF('Member Info'!F128&gt;'GP1 April 25'!$U$1,1,0)</f>
        <v>0</v>
      </c>
      <c r="AQ131" s="124">
        <f t="shared" si="39"/>
        <v>0</v>
      </c>
      <c r="AR131" s="124">
        <f t="shared" si="40"/>
        <v>0</v>
      </c>
      <c r="AS131" s="124">
        <f t="shared" si="41"/>
        <v>1</v>
      </c>
    </row>
    <row r="132" spans="1:45" x14ac:dyDescent="0.25">
      <c r="A132" s="4">
        <v>101</v>
      </c>
      <c r="B132" s="164">
        <f>'Member Info'!D129</f>
        <v>0</v>
      </c>
      <c r="C132" s="164">
        <f>'Member Info'!E129</f>
        <v>0</v>
      </c>
      <c r="D132" s="164" t="str">
        <f>'Member Info'!G129</f>
        <v/>
      </c>
      <c r="E132" s="165">
        <f>'Member Info'!B129</f>
        <v>0</v>
      </c>
      <c r="F132" s="242"/>
      <c r="G132" s="166" t="str">
        <f>IF(E132=0,"",('Member Info'!K129+'Member Info'!L129))</f>
        <v/>
      </c>
      <c r="H132" s="419"/>
      <c r="I132" s="419"/>
      <c r="J132" s="26"/>
      <c r="K132" s="26"/>
      <c r="L132" s="384" t="str">
        <f>IF(E132=0,"",IF('Member Info'!F129&gt;$U$1,CONCATENATE("Joined with practice on ", TEXT('Member Info'!F129, "DD/MM/YYYY")),IF('Member Info'!N129&lt;&gt;"",IF('Member Info'!N129&lt;$T$1,CONCATENATE("Left Scheme on ", TEXT('Member Info'!N129, "DD/MM/YYYY")),IF(OR(G132="",G132=0),"Error Detected, No rate entered",IF(E132=0,"",IF(F132="","Error Detected, No Pensionable pay",IF(AS132=1,"No Part Time Status Entered",IF(AR132=1,"No Part Time Hours Entered",IF(ISERROR(AD132)," Unknown Values entered.",IF(V132+W132&lt;1,"Acceptable",IF(T132+U132=200, "No Contributions Entered", IF(M132="","Error Detected, Choose reason&gt;",IF(Z132="1",IF(V132=1,"Please Enter Deemed Pensionable Pay","Add Any Relevant Details Above"),"Please Give Details Above"))))))))))),IF(OR(G132="",G132=0),"Error Detected, No rate entered",IF(E132=0,"",IF(F132="","Error Detected, No Pensionable pay",IF(AS132=1,"No Part Time Status Entered",IF(AR132=1,"No Part Time Hours Entered",IF(ISERROR(AD132)," Unknown Values entered.",IF(V132+W132&lt;1,"Acceptable",IF(T132+U132=200, "No Contributions Entered", IF(M132="","Error Detected, Choose reason&gt;",IF(Z132="1",IF(V132=1,"Please Enter Deemed Pensionable Pay","Add relevant Details Above"),"Please give details Above")))))))))))))</f>
        <v/>
      </c>
      <c r="M132" s="260"/>
      <c r="N132" s="91"/>
      <c r="O132" s="91" t="str">
        <f t="shared" si="22"/>
        <v/>
      </c>
      <c r="P132" s="94">
        <f t="shared" si="23"/>
        <v>0</v>
      </c>
      <c r="Q132" s="94">
        <f t="shared" si="23"/>
        <v>0</v>
      </c>
      <c r="R132" s="218">
        <f>(ROUND((F132/100*'Member Info'!$W$2), 2))</f>
        <v>0</v>
      </c>
      <c r="S132" s="218" t="e">
        <f t="shared" si="24"/>
        <v>#VALUE!</v>
      </c>
      <c r="T132" s="218" t="str">
        <f t="shared" si="25"/>
        <v/>
      </c>
      <c r="U132" s="227" t="str">
        <f t="shared" si="26"/>
        <v/>
      </c>
      <c r="V132" s="228" t="str">
        <f t="shared" si="27"/>
        <v/>
      </c>
      <c r="W132" s="228" t="str">
        <f t="shared" si="28"/>
        <v/>
      </c>
      <c r="X132" s="222">
        <f t="shared" si="29"/>
        <v>0</v>
      </c>
      <c r="Y132" s="110">
        <f t="shared" si="30"/>
        <v>0</v>
      </c>
      <c r="Z132" s="235" t="str">
        <f t="shared" si="31"/>
        <v/>
      </c>
      <c r="AA132" s="240" t="b">
        <f t="shared" si="32"/>
        <v>0</v>
      </c>
      <c r="AB132" s="235">
        <f t="shared" si="33"/>
        <v>0</v>
      </c>
      <c r="AC132" s="235">
        <f>IF('Member Info'!N129="",1,"")</f>
        <v>1</v>
      </c>
      <c r="AD132" s="243" t="e">
        <f t="shared" si="34"/>
        <v>#VALUE!</v>
      </c>
      <c r="AE132" s="130" t="str">
        <f t="shared" si="21"/>
        <v/>
      </c>
      <c r="AF132" s="124">
        <f t="shared" si="35"/>
        <v>1</v>
      </c>
      <c r="AG132" s="124" t="str">
        <f>IF('Member Info'!N129&lt;&gt;"",IF(AND('Member Info'!N129&lt;=$U$1,'Member Info'!N129&gt;=$T$1),1,0),"")</f>
        <v/>
      </c>
      <c r="AI132" s="124" t="b">
        <f t="shared" si="36"/>
        <v>0</v>
      </c>
      <c r="AJ132" s="124">
        <f t="shared" si="37"/>
        <v>0</v>
      </c>
      <c r="AL132" s="124">
        <f t="shared" si="38"/>
        <v>0</v>
      </c>
      <c r="AM132" s="124">
        <f>IF('Member Info'!F129&gt;$T$1,1,0)</f>
        <v>0</v>
      </c>
      <c r="AN132" s="124" t="b">
        <f>IF(ISERROR(T132),ERROR.TYPE(#REF!)=ERROR.TYPE(T132),FALSE)</f>
        <v>0</v>
      </c>
      <c r="AO132" s="124" t="b">
        <f>IF(ISERROR(U132),ERROR.TYPE(#REF!)=ERROR.TYPE(U132),FALSE)</f>
        <v>0</v>
      </c>
      <c r="AP132" s="124">
        <f>IF('Member Info'!F129&gt;'GP1 April 25'!$U$1,1,0)</f>
        <v>0</v>
      </c>
      <c r="AQ132" s="124">
        <f t="shared" si="39"/>
        <v>0</v>
      </c>
      <c r="AR132" s="124">
        <f t="shared" si="40"/>
        <v>0</v>
      </c>
      <c r="AS132" s="124">
        <f t="shared" si="41"/>
        <v>1</v>
      </c>
    </row>
    <row r="133" spans="1:45" x14ac:dyDescent="0.25">
      <c r="A133" s="4">
        <v>102</v>
      </c>
      <c r="B133" s="164">
        <f>'Member Info'!D130</f>
        <v>0</v>
      </c>
      <c r="C133" s="164">
        <f>'Member Info'!E130</f>
        <v>0</v>
      </c>
      <c r="D133" s="164" t="str">
        <f>'Member Info'!G130</f>
        <v/>
      </c>
      <c r="E133" s="165">
        <f>'Member Info'!B130</f>
        <v>0</v>
      </c>
      <c r="F133" s="242"/>
      <c r="G133" s="166" t="str">
        <f>IF(E133=0,"",('Member Info'!K130+'Member Info'!L130))</f>
        <v/>
      </c>
      <c r="H133" s="419"/>
      <c r="I133" s="419"/>
      <c r="J133" s="26"/>
      <c r="K133" s="26"/>
      <c r="L133" s="384" t="str">
        <f>IF(E133=0,"",IF('Member Info'!F130&gt;$U$1,CONCATENATE("Joined with practice on ", TEXT('Member Info'!F130, "DD/MM/YYYY")),IF('Member Info'!N130&lt;&gt;"",IF('Member Info'!N130&lt;$T$1,CONCATENATE("Left Scheme on ", TEXT('Member Info'!N130, "DD/MM/YYYY")),IF(OR(G133="",G133=0),"Error Detected, No rate entered",IF(E133=0,"",IF(F133="","Error Detected, No Pensionable pay",IF(AS133=1,"No Part Time Status Entered",IF(AR133=1,"No Part Time Hours Entered",IF(ISERROR(AD133)," Unknown Values entered.",IF(V133+W133&lt;1,"Acceptable",IF(T133+U133=200, "No Contributions Entered", IF(M133="","Error Detected, Choose reason&gt;",IF(Z133="1",IF(V133=1,"Please Enter Deemed Pensionable Pay","Add Any Relevant Details Above"),"Please Give Details Above"))))))))))),IF(OR(G133="",G133=0),"Error Detected, No rate entered",IF(E133=0,"",IF(F133="","Error Detected, No Pensionable pay",IF(AS133=1,"No Part Time Status Entered",IF(AR133=1,"No Part Time Hours Entered",IF(ISERROR(AD133)," Unknown Values entered.",IF(V133+W133&lt;1,"Acceptable",IF(T133+U133=200, "No Contributions Entered", IF(M133="","Error Detected, Choose reason&gt;",IF(Z133="1",IF(V133=1,"Please Enter Deemed Pensionable Pay","Add relevant Details Above"),"Please give details Above")))))))))))))</f>
        <v/>
      </c>
      <c r="M133" s="260"/>
      <c r="N133" s="91"/>
      <c r="O133" s="91" t="str">
        <f t="shared" si="22"/>
        <v/>
      </c>
      <c r="P133" s="94">
        <f t="shared" si="23"/>
        <v>0</v>
      </c>
      <c r="Q133" s="94">
        <f t="shared" si="23"/>
        <v>0</v>
      </c>
      <c r="R133" s="218">
        <f>(ROUND((F133/100*'Member Info'!$W$2), 2))</f>
        <v>0</v>
      </c>
      <c r="S133" s="218" t="e">
        <f t="shared" si="24"/>
        <v>#VALUE!</v>
      </c>
      <c r="T133" s="218" t="str">
        <f t="shared" si="25"/>
        <v/>
      </c>
      <c r="U133" s="227" t="str">
        <f t="shared" si="26"/>
        <v/>
      </c>
      <c r="V133" s="228" t="str">
        <f t="shared" si="27"/>
        <v/>
      </c>
      <c r="W133" s="228" t="str">
        <f t="shared" si="28"/>
        <v/>
      </c>
      <c r="X133" s="222">
        <f t="shared" si="29"/>
        <v>0</v>
      </c>
      <c r="Y133" s="110">
        <f t="shared" si="30"/>
        <v>0</v>
      </c>
      <c r="Z133" s="235" t="str">
        <f t="shared" si="31"/>
        <v/>
      </c>
      <c r="AA133" s="240" t="b">
        <f t="shared" si="32"/>
        <v>0</v>
      </c>
      <c r="AB133" s="235">
        <f t="shared" si="33"/>
        <v>0</v>
      </c>
      <c r="AC133" s="235">
        <f>IF('Member Info'!N130="",1,"")</f>
        <v>1</v>
      </c>
      <c r="AD133" s="243" t="e">
        <f t="shared" si="34"/>
        <v>#VALUE!</v>
      </c>
      <c r="AE133" s="130" t="str">
        <f t="shared" si="21"/>
        <v/>
      </c>
      <c r="AF133" s="124">
        <f t="shared" si="35"/>
        <v>1</v>
      </c>
      <c r="AG133" s="124" t="str">
        <f>IF('Member Info'!N130&lt;&gt;"",IF(AND('Member Info'!N130&lt;=$U$1,'Member Info'!N130&gt;=$T$1),1,0),"")</f>
        <v/>
      </c>
      <c r="AI133" s="124" t="b">
        <f t="shared" si="36"/>
        <v>0</v>
      </c>
      <c r="AJ133" s="124">
        <f t="shared" si="37"/>
        <v>0</v>
      </c>
      <c r="AL133" s="124">
        <f t="shared" si="38"/>
        <v>0</v>
      </c>
      <c r="AM133" s="124">
        <f>IF('Member Info'!F130&gt;$T$1,1,0)</f>
        <v>0</v>
      </c>
      <c r="AN133" s="124" t="b">
        <f>IF(ISERROR(T133),ERROR.TYPE(#REF!)=ERROR.TYPE(T133),FALSE)</f>
        <v>0</v>
      </c>
      <c r="AO133" s="124" t="b">
        <f>IF(ISERROR(U133),ERROR.TYPE(#REF!)=ERROR.TYPE(U133),FALSE)</f>
        <v>0</v>
      </c>
      <c r="AP133" s="124">
        <f>IF('Member Info'!F130&gt;'GP1 April 25'!$U$1,1,0)</f>
        <v>0</v>
      </c>
      <c r="AQ133" s="124">
        <f t="shared" si="39"/>
        <v>0</v>
      </c>
      <c r="AR133" s="124">
        <f t="shared" si="40"/>
        <v>0</v>
      </c>
      <c r="AS133" s="124">
        <f t="shared" si="41"/>
        <v>1</v>
      </c>
    </row>
    <row r="134" spans="1:45" x14ac:dyDescent="0.25">
      <c r="A134" s="4">
        <v>103</v>
      </c>
      <c r="B134" s="164">
        <f>'Member Info'!D131</f>
        <v>0</v>
      </c>
      <c r="C134" s="164">
        <f>'Member Info'!E131</f>
        <v>0</v>
      </c>
      <c r="D134" s="164" t="str">
        <f>'Member Info'!G131</f>
        <v/>
      </c>
      <c r="E134" s="165">
        <f>'Member Info'!B131</f>
        <v>0</v>
      </c>
      <c r="F134" s="242"/>
      <c r="G134" s="166" t="str">
        <f>IF(E134=0,"",('Member Info'!K131+'Member Info'!L131))</f>
        <v/>
      </c>
      <c r="H134" s="419"/>
      <c r="I134" s="419"/>
      <c r="J134" s="26"/>
      <c r="K134" s="26"/>
      <c r="L134" s="384" t="str">
        <f>IF(E134=0,"",IF('Member Info'!F131&gt;$U$1,CONCATENATE("Joined with practice on ", TEXT('Member Info'!F131, "DD/MM/YYYY")),IF('Member Info'!N131&lt;&gt;"",IF('Member Info'!N131&lt;$T$1,CONCATENATE("Left Scheme on ", TEXT('Member Info'!N131, "DD/MM/YYYY")),IF(OR(G134="",G134=0),"Error Detected, No rate entered",IF(E134=0,"",IF(F134="","Error Detected, No Pensionable pay",IF(AS134=1,"No Part Time Status Entered",IF(AR134=1,"No Part Time Hours Entered",IF(ISERROR(AD134)," Unknown Values entered.",IF(V134+W134&lt;1,"Acceptable",IF(T134+U134=200, "No Contributions Entered", IF(M134="","Error Detected, Choose reason&gt;",IF(Z134="1",IF(V134=1,"Please Enter Deemed Pensionable Pay","Add Any Relevant Details Above"),"Please Give Details Above"))))))))))),IF(OR(G134="",G134=0),"Error Detected, No rate entered",IF(E134=0,"",IF(F134="","Error Detected, No Pensionable pay",IF(AS134=1,"No Part Time Status Entered",IF(AR134=1,"No Part Time Hours Entered",IF(ISERROR(AD134)," Unknown Values entered.",IF(V134+W134&lt;1,"Acceptable",IF(T134+U134=200, "No Contributions Entered", IF(M134="","Error Detected, Choose reason&gt;",IF(Z134="1",IF(V134=1,"Please Enter Deemed Pensionable Pay","Add relevant Details Above"),"Please give details Above")))))))))))))</f>
        <v/>
      </c>
      <c r="M134" s="260"/>
      <c r="N134" s="91"/>
      <c r="O134" s="91" t="str">
        <f t="shared" si="22"/>
        <v/>
      </c>
      <c r="P134" s="94">
        <f t="shared" si="23"/>
        <v>0</v>
      </c>
      <c r="Q134" s="94">
        <f t="shared" si="23"/>
        <v>0</v>
      </c>
      <c r="R134" s="218">
        <f>(ROUND((F134/100*'Member Info'!$W$2), 2))</f>
        <v>0</v>
      </c>
      <c r="S134" s="218" t="e">
        <f t="shared" si="24"/>
        <v>#VALUE!</v>
      </c>
      <c r="T134" s="218" t="str">
        <f t="shared" si="25"/>
        <v/>
      </c>
      <c r="U134" s="227" t="str">
        <f t="shared" si="26"/>
        <v/>
      </c>
      <c r="V134" s="228" t="str">
        <f t="shared" si="27"/>
        <v/>
      </c>
      <c r="W134" s="228" t="str">
        <f t="shared" si="28"/>
        <v/>
      </c>
      <c r="X134" s="222">
        <f t="shared" si="29"/>
        <v>0</v>
      </c>
      <c r="Y134" s="110">
        <f t="shared" si="30"/>
        <v>0</v>
      </c>
      <c r="Z134" s="235" t="str">
        <f t="shared" si="31"/>
        <v/>
      </c>
      <c r="AA134" s="240" t="b">
        <f t="shared" si="32"/>
        <v>0</v>
      </c>
      <c r="AB134" s="235">
        <f t="shared" si="33"/>
        <v>0</v>
      </c>
      <c r="AC134" s="235">
        <f>IF('Member Info'!N131="",1,"")</f>
        <v>1</v>
      </c>
      <c r="AD134" s="243" t="e">
        <f t="shared" si="34"/>
        <v>#VALUE!</v>
      </c>
      <c r="AE134" s="130" t="str">
        <f t="shared" si="21"/>
        <v/>
      </c>
      <c r="AF134" s="124">
        <f t="shared" si="35"/>
        <v>1</v>
      </c>
      <c r="AG134" s="124" t="str">
        <f>IF('Member Info'!N131&lt;&gt;"",IF(AND('Member Info'!N131&lt;=$U$1,'Member Info'!N131&gt;=$T$1),1,0),"")</f>
        <v/>
      </c>
      <c r="AI134" s="124" t="b">
        <f t="shared" si="36"/>
        <v>0</v>
      </c>
      <c r="AJ134" s="124">
        <f t="shared" si="37"/>
        <v>0</v>
      </c>
      <c r="AL134" s="124">
        <f t="shared" si="38"/>
        <v>0</v>
      </c>
      <c r="AM134" s="124">
        <f>IF('Member Info'!F131&gt;$T$1,1,0)</f>
        <v>0</v>
      </c>
      <c r="AN134" s="124" t="b">
        <f>IF(ISERROR(T134),ERROR.TYPE(#REF!)=ERROR.TYPE(T134),FALSE)</f>
        <v>0</v>
      </c>
      <c r="AO134" s="124" t="b">
        <f>IF(ISERROR(U134),ERROR.TYPE(#REF!)=ERROR.TYPE(U134),FALSE)</f>
        <v>0</v>
      </c>
      <c r="AP134" s="124">
        <f>IF('Member Info'!F131&gt;'GP1 April 25'!$U$1,1,0)</f>
        <v>0</v>
      </c>
      <c r="AQ134" s="124">
        <f t="shared" si="39"/>
        <v>0</v>
      </c>
      <c r="AR134" s="124">
        <f t="shared" si="40"/>
        <v>0</v>
      </c>
      <c r="AS134" s="124">
        <f t="shared" si="41"/>
        <v>1</v>
      </c>
    </row>
    <row r="135" spans="1:45" x14ac:dyDescent="0.25">
      <c r="A135" s="4">
        <v>104</v>
      </c>
      <c r="B135" s="164">
        <f>'Member Info'!D132</f>
        <v>0</v>
      </c>
      <c r="C135" s="164">
        <f>'Member Info'!E132</f>
        <v>0</v>
      </c>
      <c r="D135" s="164" t="str">
        <f>'Member Info'!G132</f>
        <v/>
      </c>
      <c r="E135" s="165">
        <f>'Member Info'!B132</f>
        <v>0</v>
      </c>
      <c r="F135" s="242"/>
      <c r="G135" s="166" t="str">
        <f>IF(E135=0,"",('Member Info'!K132+'Member Info'!L132))</f>
        <v/>
      </c>
      <c r="H135" s="419"/>
      <c r="I135" s="419"/>
      <c r="J135" s="26"/>
      <c r="K135" s="26"/>
      <c r="L135" s="384" t="str">
        <f>IF(E135=0,"",IF('Member Info'!F132&gt;$U$1,CONCATENATE("Joined with practice on ", TEXT('Member Info'!F132, "DD/MM/YYYY")),IF('Member Info'!N132&lt;&gt;"",IF('Member Info'!N132&lt;$T$1,CONCATENATE("Left Scheme on ", TEXT('Member Info'!N132, "DD/MM/YYYY")),IF(OR(G135="",G135=0),"Error Detected, No rate entered",IF(E135=0,"",IF(F135="","Error Detected, No Pensionable pay",IF(AS135=1,"No Part Time Status Entered",IF(AR135=1,"No Part Time Hours Entered",IF(ISERROR(AD135)," Unknown Values entered.",IF(V135+W135&lt;1,"Acceptable",IF(T135+U135=200, "No Contributions Entered", IF(M135="","Error Detected, Choose reason&gt;",IF(Z135="1",IF(V135=1,"Please Enter Deemed Pensionable Pay","Add Any Relevant Details Above"),"Please Give Details Above"))))))))))),IF(OR(G135="",G135=0),"Error Detected, No rate entered",IF(E135=0,"",IF(F135="","Error Detected, No Pensionable pay",IF(AS135=1,"No Part Time Status Entered",IF(AR135=1,"No Part Time Hours Entered",IF(ISERROR(AD135)," Unknown Values entered.",IF(V135+W135&lt;1,"Acceptable",IF(T135+U135=200, "No Contributions Entered", IF(M135="","Error Detected, Choose reason&gt;",IF(Z135="1",IF(V135=1,"Please Enter Deemed Pensionable Pay","Add relevant Details Above"),"Please give details Above")))))))))))))</f>
        <v/>
      </c>
      <c r="M135" s="260"/>
      <c r="N135" s="91"/>
      <c r="O135" s="91" t="str">
        <f t="shared" si="22"/>
        <v/>
      </c>
      <c r="P135" s="94">
        <f t="shared" si="23"/>
        <v>0</v>
      </c>
      <c r="Q135" s="94">
        <f t="shared" si="23"/>
        <v>0</v>
      </c>
      <c r="R135" s="218">
        <f>(ROUND((F135/100*'Member Info'!$W$2), 2))</f>
        <v>0</v>
      </c>
      <c r="S135" s="218" t="e">
        <f t="shared" si="24"/>
        <v>#VALUE!</v>
      </c>
      <c r="T135" s="218" t="str">
        <f t="shared" si="25"/>
        <v/>
      </c>
      <c r="U135" s="227" t="str">
        <f t="shared" si="26"/>
        <v/>
      </c>
      <c r="V135" s="228" t="str">
        <f t="shared" si="27"/>
        <v/>
      </c>
      <c r="W135" s="228" t="str">
        <f t="shared" si="28"/>
        <v/>
      </c>
      <c r="X135" s="222">
        <f t="shared" si="29"/>
        <v>0</v>
      </c>
      <c r="Y135" s="110">
        <f t="shared" si="30"/>
        <v>0</v>
      </c>
      <c r="Z135" s="235" t="str">
        <f t="shared" si="31"/>
        <v/>
      </c>
      <c r="AA135" s="240" t="b">
        <f t="shared" si="32"/>
        <v>0</v>
      </c>
      <c r="AB135" s="235">
        <f t="shared" si="33"/>
        <v>0</v>
      </c>
      <c r="AC135" s="235">
        <f>IF('Member Info'!N132="",1,"")</f>
        <v>1</v>
      </c>
      <c r="AD135" s="243" t="e">
        <f t="shared" si="34"/>
        <v>#VALUE!</v>
      </c>
      <c r="AE135" s="130" t="str">
        <f t="shared" si="21"/>
        <v/>
      </c>
      <c r="AF135" s="124">
        <f t="shared" si="35"/>
        <v>1</v>
      </c>
      <c r="AG135" s="124" t="str">
        <f>IF('Member Info'!N132&lt;&gt;"",IF(AND('Member Info'!N132&lt;=$U$1,'Member Info'!N132&gt;=$T$1),1,0),"")</f>
        <v/>
      </c>
      <c r="AI135" s="124" t="b">
        <f t="shared" si="36"/>
        <v>0</v>
      </c>
      <c r="AJ135" s="124">
        <f t="shared" si="37"/>
        <v>0</v>
      </c>
      <c r="AL135" s="124">
        <f t="shared" si="38"/>
        <v>0</v>
      </c>
      <c r="AM135" s="124">
        <f>IF('Member Info'!F132&gt;$T$1,1,0)</f>
        <v>0</v>
      </c>
      <c r="AN135" s="124" t="b">
        <f>IF(ISERROR(T135),ERROR.TYPE(#REF!)=ERROR.TYPE(T135),FALSE)</f>
        <v>0</v>
      </c>
      <c r="AO135" s="124" t="b">
        <f>IF(ISERROR(U135),ERROR.TYPE(#REF!)=ERROR.TYPE(U135),FALSE)</f>
        <v>0</v>
      </c>
      <c r="AP135" s="124">
        <f>IF('Member Info'!F132&gt;'GP1 April 25'!$U$1,1,0)</f>
        <v>0</v>
      </c>
      <c r="AQ135" s="124">
        <f t="shared" si="39"/>
        <v>0</v>
      </c>
      <c r="AR135" s="124">
        <f t="shared" si="40"/>
        <v>0</v>
      </c>
      <c r="AS135" s="124">
        <f t="shared" si="41"/>
        <v>1</v>
      </c>
    </row>
    <row r="136" spans="1:45" x14ac:dyDescent="0.25">
      <c r="A136" s="4">
        <v>105</v>
      </c>
      <c r="B136" s="164">
        <f>'Member Info'!D133</f>
        <v>0</v>
      </c>
      <c r="C136" s="164">
        <f>'Member Info'!E133</f>
        <v>0</v>
      </c>
      <c r="D136" s="164" t="str">
        <f>'Member Info'!G133</f>
        <v/>
      </c>
      <c r="E136" s="165">
        <f>'Member Info'!B133</f>
        <v>0</v>
      </c>
      <c r="F136" s="242"/>
      <c r="G136" s="166" t="str">
        <f>IF(E136=0,"",('Member Info'!K133+'Member Info'!L133))</f>
        <v/>
      </c>
      <c r="H136" s="419"/>
      <c r="I136" s="419"/>
      <c r="J136" s="26"/>
      <c r="K136" s="26"/>
      <c r="L136" s="384" t="str">
        <f>IF(E136=0,"",IF('Member Info'!F133&gt;$U$1,CONCATENATE("Joined with practice on ", TEXT('Member Info'!F133, "DD/MM/YYYY")),IF('Member Info'!N133&lt;&gt;"",IF('Member Info'!N133&lt;$T$1,CONCATENATE("Left Scheme on ", TEXT('Member Info'!N133, "DD/MM/YYYY")),IF(OR(G136="",G136=0),"Error Detected, No rate entered",IF(E136=0,"",IF(F136="","Error Detected, No Pensionable pay",IF(AS136=1,"No Part Time Status Entered",IF(AR136=1,"No Part Time Hours Entered",IF(ISERROR(AD136)," Unknown Values entered.",IF(V136+W136&lt;1,"Acceptable",IF(T136+U136=200, "No Contributions Entered", IF(M136="","Error Detected, Choose reason&gt;",IF(Z136="1",IF(V136=1,"Please Enter Deemed Pensionable Pay","Add Any Relevant Details Above"),"Please Give Details Above"))))))))))),IF(OR(G136="",G136=0),"Error Detected, No rate entered",IF(E136=0,"",IF(F136="","Error Detected, No Pensionable pay",IF(AS136=1,"No Part Time Status Entered",IF(AR136=1,"No Part Time Hours Entered",IF(ISERROR(AD136)," Unknown Values entered.",IF(V136+W136&lt;1,"Acceptable",IF(T136+U136=200, "No Contributions Entered", IF(M136="","Error Detected, Choose reason&gt;",IF(Z136="1",IF(V136=1,"Please Enter Deemed Pensionable Pay","Add relevant Details Above"),"Please give details Above")))))))))))))</f>
        <v/>
      </c>
      <c r="M136" s="260"/>
      <c r="N136" s="91"/>
      <c r="O136" s="91" t="str">
        <f t="shared" si="22"/>
        <v/>
      </c>
      <c r="P136" s="94">
        <f t="shared" si="23"/>
        <v>0</v>
      </c>
      <c r="Q136" s="94">
        <f t="shared" si="23"/>
        <v>0</v>
      </c>
      <c r="R136" s="218">
        <f>(ROUND((F136/100*'Member Info'!$W$2), 2))</f>
        <v>0</v>
      </c>
      <c r="S136" s="218" t="e">
        <f t="shared" si="24"/>
        <v>#VALUE!</v>
      </c>
      <c r="T136" s="218" t="str">
        <f t="shared" si="25"/>
        <v/>
      </c>
      <c r="U136" s="227" t="str">
        <f t="shared" si="26"/>
        <v/>
      </c>
      <c r="V136" s="228" t="str">
        <f t="shared" si="27"/>
        <v/>
      </c>
      <c r="W136" s="228" t="str">
        <f t="shared" si="28"/>
        <v/>
      </c>
      <c r="X136" s="222">
        <f t="shared" si="29"/>
        <v>0</v>
      </c>
      <c r="Y136" s="110">
        <f t="shared" si="30"/>
        <v>0</v>
      </c>
      <c r="Z136" s="235" t="str">
        <f t="shared" si="31"/>
        <v/>
      </c>
      <c r="AA136" s="240" t="b">
        <f t="shared" si="32"/>
        <v>0</v>
      </c>
      <c r="AB136" s="235">
        <f t="shared" si="33"/>
        <v>0</v>
      </c>
      <c r="AC136" s="235">
        <f>IF('Member Info'!N133="",1,"")</f>
        <v>1</v>
      </c>
      <c r="AD136" s="243" t="e">
        <f t="shared" si="34"/>
        <v>#VALUE!</v>
      </c>
      <c r="AE136" s="130" t="str">
        <f t="shared" si="21"/>
        <v/>
      </c>
      <c r="AF136" s="124">
        <f t="shared" si="35"/>
        <v>1</v>
      </c>
      <c r="AG136" s="124" t="str">
        <f>IF('Member Info'!N133&lt;&gt;"",IF(AND('Member Info'!N133&lt;=$U$1,'Member Info'!N133&gt;=$T$1),1,0),"")</f>
        <v/>
      </c>
      <c r="AI136" s="124" t="b">
        <f t="shared" si="36"/>
        <v>0</v>
      </c>
      <c r="AJ136" s="124">
        <f t="shared" si="37"/>
        <v>0</v>
      </c>
      <c r="AL136" s="124">
        <f t="shared" si="38"/>
        <v>0</v>
      </c>
      <c r="AM136" s="124">
        <f>IF('Member Info'!F133&gt;$T$1,1,0)</f>
        <v>0</v>
      </c>
      <c r="AN136" s="124" t="b">
        <f>IF(ISERROR(T136),ERROR.TYPE(#REF!)=ERROR.TYPE(T136),FALSE)</f>
        <v>0</v>
      </c>
      <c r="AO136" s="124" t="b">
        <f>IF(ISERROR(U136),ERROR.TYPE(#REF!)=ERROR.TYPE(U136),FALSE)</f>
        <v>0</v>
      </c>
      <c r="AP136" s="124">
        <f>IF('Member Info'!F133&gt;'GP1 April 25'!$U$1,1,0)</f>
        <v>0</v>
      </c>
      <c r="AQ136" s="124">
        <f t="shared" si="39"/>
        <v>0</v>
      </c>
      <c r="AR136" s="124">
        <f t="shared" si="40"/>
        <v>0</v>
      </c>
      <c r="AS136" s="124">
        <f t="shared" si="41"/>
        <v>1</v>
      </c>
    </row>
    <row r="137" spans="1:45" x14ac:dyDescent="0.25">
      <c r="A137" s="4">
        <v>106</v>
      </c>
      <c r="B137" s="164">
        <f>'Member Info'!D134</f>
        <v>0</v>
      </c>
      <c r="C137" s="164">
        <f>'Member Info'!E134</f>
        <v>0</v>
      </c>
      <c r="D137" s="164" t="str">
        <f>'Member Info'!G134</f>
        <v/>
      </c>
      <c r="E137" s="165">
        <f>'Member Info'!B134</f>
        <v>0</v>
      </c>
      <c r="F137" s="242"/>
      <c r="G137" s="166" t="str">
        <f>IF(E137=0,"",('Member Info'!K134+'Member Info'!L134))</f>
        <v/>
      </c>
      <c r="H137" s="419"/>
      <c r="I137" s="419"/>
      <c r="J137" s="26"/>
      <c r="K137" s="26"/>
      <c r="L137" s="384" t="str">
        <f>IF(E137=0,"",IF('Member Info'!F134&gt;$U$1,CONCATENATE("Joined with practice on ", TEXT('Member Info'!F134, "DD/MM/YYYY")),IF('Member Info'!N134&lt;&gt;"",IF('Member Info'!N134&lt;$T$1,CONCATENATE("Left Scheme on ", TEXT('Member Info'!N134, "DD/MM/YYYY")),IF(OR(G137="",G137=0),"Error Detected, No rate entered",IF(E137=0,"",IF(F137="","Error Detected, No Pensionable pay",IF(AS137=1,"No Part Time Status Entered",IF(AR137=1,"No Part Time Hours Entered",IF(ISERROR(AD137)," Unknown Values entered.",IF(V137+W137&lt;1,"Acceptable",IF(T137+U137=200, "No Contributions Entered", IF(M137="","Error Detected, Choose reason&gt;",IF(Z137="1",IF(V137=1,"Please Enter Deemed Pensionable Pay","Add Any Relevant Details Above"),"Please Give Details Above"))))))))))),IF(OR(G137="",G137=0),"Error Detected, No rate entered",IF(E137=0,"",IF(F137="","Error Detected, No Pensionable pay",IF(AS137=1,"No Part Time Status Entered",IF(AR137=1,"No Part Time Hours Entered",IF(ISERROR(AD137)," Unknown Values entered.",IF(V137+W137&lt;1,"Acceptable",IF(T137+U137=200, "No Contributions Entered", IF(M137="","Error Detected, Choose reason&gt;",IF(Z137="1",IF(V137=1,"Please Enter Deemed Pensionable Pay","Add relevant Details Above"),"Please give details Above")))))))))))))</f>
        <v/>
      </c>
      <c r="M137" s="260"/>
      <c r="N137" s="91"/>
      <c r="O137" s="91" t="str">
        <f t="shared" si="22"/>
        <v/>
      </c>
      <c r="P137" s="94">
        <f t="shared" si="23"/>
        <v>0</v>
      </c>
      <c r="Q137" s="94">
        <f t="shared" si="23"/>
        <v>0</v>
      </c>
      <c r="R137" s="218">
        <f>(ROUND((F137/100*'Member Info'!$W$2), 2))</f>
        <v>0</v>
      </c>
      <c r="S137" s="218" t="e">
        <f t="shared" si="24"/>
        <v>#VALUE!</v>
      </c>
      <c r="T137" s="218" t="str">
        <f t="shared" si="25"/>
        <v/>
      </c>
      <c r="U137" s="227" t="str">
        <f t="shared" si="26"/>
        <v/>
      </c>
      <c r="V137" s="228" t="str">
        <f t="shared" si="27"/>
        <v/>
      </c>
      <c r="W137" s="228" t="str">
        <f t="shared" si="28"/>
        <v/>
      </c>
      <c r="X137" s="222">
        <f t="shared" si="29"/>
        <v>0</v>
      </c>
      <c r="Y137" s="110">
        <f t="shared" si="30"/>
        <v>0</v>
      </c>
      <c r="Z137" s="235" t="str">
        <f t="shared" si="31"/>
        <v/>
      </c>
      <c r="AA137" s="240" t="b">
        <f t="shared" si="32"/>
        <v>0</v>
      </c>
      <c r="AB137" s="235">
        <f t="shared" si="33"/>
        <v>0</v>
      </c>
      <c r="AC137" s="235">
        <f>IF('Member Info'!N134="",1,"")</f>
        <v>1</v>
      </c>
      <c r="AD137" s="243" t="e">
        <f t="shared" si="34"/>
        <v>#VALUE!</v>
      </c>
      <c r="AE137" s="130" t="str">
        <f t="shared" si="21"/>
        <v/>
      </c>
      <c r="AF137" s="124">
        <f t="shared" si="35"/>
        <v>1</v>
      </c>
      <c r="AG137" s="124" t="str">
        <f>IF('Member Info'!N134&lt;&gt;"",IF(AND('Member Info'!N134&lt;=$U$1,'Member Info'!N134&gt;=$T$1),1,0),"")</f>
        <v/>
      </c>
      <c r="AI137" s="124" t="b">
        <f t="shared" si="36"/>
        <v>0</v>
      </c>
      <c r="AJ137" s="124">
        <f t="shared" si="37"/>
        <v>0</v>
      </c>
      <c r="AL137" s="124">
        <f t="shared" si="38"/>
        <v>0</v>
      </c>
      <c r="AM137" s="124">
        <f>IF('Member Info'!F134&gt;$T$1,1,0)</f>
        <v>0</v>
      </c>
      <c r="AN137" s="124" t="b">
        <f>IF(ISERROR(T137),ERROR.TYPE(#REF!)=ERROR.TYPE(T137),FALSE)</f>
        <v>0</v>
      </c>
      <c r="AO137" s="124" t="b">
        <f>IF(ISERROR(U137),ERROR.TYPE(#REF!)=ERROR.TYPE(U137),FALSE)</f>
        <v>0</v>
      </c>
      <c r="AP137" s="124">
        <f>IF('Member Info'!F134&gt;'GP1 April 25'!$U$1,1,0)</f>
        <v>0</v>
      </c>
      <c r="AQ137" s="124">
        <f t="shared" si="39"/>
        <v>0</v>
      </c>
      <c r="AR137" s="124">
        <f t="shared" si="40"/>
        <v>0</v>
      </c>
      <c r="AS137" s="124">
        <f t="shared" si="41"/>
        <v>1</v>
      </c>
    </row>
    <row r="138" spans="1:45" x14ac:dyDescent="0.25">
      <c r="A138" s="4">
        <v>107</v>
      </c>
      <c r="B138" s="164">
        <f>'Member Info'!D135</f>
        <v>0</v>
      </c>
      <c r="C138" s="164">
        <f>'Member Info'!E135</f>
        <v>0</v>
      </c>
      <c r="D138" s="164" t="str">
        <f>'Member Info'!G135</f>
        <v/>
      </c>
      <c r="E138" s="165">
        <f>'Member Info'!B135</f>
        <v>0</v>
      </c>
      <c r="F138" s="242"/>
      <c r="G138" s="166" t="str">
        <f>IF(E138=0,"",('Member Info'!K135+'Member Info'!L135))</f>
        <v/>
      </c>
      <c r="H138" s="419"/>
      <c r="I138" s="419"/>
      <c r="J138" s="26"/>
      <c r="K138" s="26"/>
      <c r="L138" s="384" t="str">
        <f>IF(E138=0,"",IF('Member Info'!F135&gt;$U$1,CONCATENATE("Joined with practice on ", TEXT('Member Info'!F135, "DD/MM/YYYY")),IF('Member Info'!N135&lt;&gt;"",IF('Member Info'!N135&lt;$T$1,CONCATENATE("Left Scheme on ", TEXT('Member Info'!N135, "DD/MM/YYYY")),IF(OR(G138="",G138=0),"Error Detected, No rate entered",IF(E138=0,"",IF(F138="","Error Detected, No Pensionable pay",IF(AS138=1,"No Part Time Status Entered",IF(AR138=1,"No Part Time Hours Entered",IF(ISERROR(AD138)," Unknown Values entered.",IF(V138+W138&lt;1,"Acceptable",IF(T138+U138=200, "No Contributions Entered", IF(M138="","Error Detected, Choose reason&gt;",IF(Z138="1",IF(V138=1,"Please Enter Deemed Pensionable Pay","Add Any Relevant Details Above"),"Please Give Details Above"))))))))))),IF(OR(G138="",G138=0),"Error Detected, No rate entered",IF(E138=0,"",IF(F138="","Error Detected, No Pensionable pay",IF(AS138=1,"No Part Time Status Entered",IF(AR138=1,"No Part Time Hours Entered",IF(ISERROR(AD138)," Unknown Values entered.",IF(V138+W138&lt;1,"Acceptable",IF(T138+U138=200, "No Contributions Entered", IF(M138="","Error Detected, Choose reason&gt;",IF(Z138="1",IF(V138=1,"Please Enter Deemed Pensionable Pay","Add relevant Details Above"),"Please give details Above")))))))))))))</f>
        <v/>
      </c>
      <c r="M138" s="260"/>
      <c r="N138" s="91"/>
      <c r="O138" s="91" t="str">
        <f t="shared" si="22"/>
        <v/>
      </c>
      <c r="P138" s="94">
        <f t="shared" si="23"/>
        <v>0</v>
      </c>
      <c r="Q138" s="94">
        <f t="shared" si="23"/>
        <v>0</v>
      </c>
      <c r="R138" s="218">
        <f>(ROUND((F138/100*'Member Info'!$W$2), 2))</f>
        <v>0</v>
      </c>
      <c r="S138" s="218" t="e">
        <f t="shared" si="24"/>
        <v>#VALUE!</v>
      </c>
      <c r="T138" s="218" t="str">
        <f t="shared" si="25"/>
        <v/>
      </c>
      <c r="U138" s="227" t="str">
        <f t="shared" si="26"/>
        <v/>
      </c>
      <c r="V138" s="228" t="str">
        <f t="shared" si="27"/>
        <v/>
      </c>
      <c r="W138" s="228" t="str">
        <f t="shared" si="28"/>
        <v/>
      </c>
      <c r="X138" s="222">
        <f t="shared" si="29"/>
        <v>0</v>
      </c>
      <c r="Y138" s="110">
        <f t="shared" si="30"/>
        <v>0</v>
      </c>
      <c r="Z138" s="235" t="str">
        <f t="shared" si="31"/>
        <v/>
      </c>
      <c r="AA138" s="240" t="b">
        <f t="shared" si="32"/>
        <v>0</v>
      </c>
      <c r="AB138" s="235">
        <f t="shared" si="33"/>
        <v>0</v>
      </c>
      <c r="AC138" s="235">
        <f>IF('Member Info'!N135="",1,"")</f>
        <v>1</v>
      </c>
      <c r="AD138" s="243" t="e">
        <f t="shared" si="34"/>
        <v>#VALUE!</v>
      </c>
      <c r="AE138" s="130" t="str">
        <f t="shared" si="21"/>
        <v/>
      </c>
      <c r="AF138" s="124">
        <f t="shared" si="35"/>
        <v>1</v>
      </c>
      <c r="AG138" s="124" t="str">
        <f>IF('Member Info'!N135&lt;&gt;"",IF(AND('Member Info'!N135&lt;=$U$1,'Member Info'!N135&gt;=$T$1),1,0),"")</f>
        <v/>
      </c>
      <c r="AI138" s="124" t="b">
        <f t="shared" si="36"/>
        <v>0</v>
      </c>
      <c r="AJ138" s="124">
        <f t="shared" si="37"/>
        <v>0</v>
      </c>
      <c r="AL138" s="124">
        <f t="shared" si="38"/>
        <v>0</v>
      </c>
      <c r="AM138" s="124">
        <f>IF('Member Info'!F135&gt;$T$1,1,0)</f>
        <v>0</v>
      </c>
      <c r="AN138" s="124" t="b">
        <f>IF(ISERROR(T138),ERROR.TYPE(#REF!)=ERROR.TYPE(T138),FALSE)</f>
        <v>0</v>
      </c>
      <c r="AO138" s="124" t="b">
        <f>IF(ISERROR(U138),ERROR.TYPE(#REF!)=ERROR.TYPE(U138),FALSE)</f>
        <v>0</v>
      </c>
      <c r="AP138" s="124">
        <f>IF('Member Info'!F135&gt;'GP1 April 25'!$U$1,1,0)</f>
        <v>0</v>
      </c>
      <c r="AQ138" s="124">
        <f t="shared" si="39"/>
        <v>0</v>
      </c>
      <c r="AR138" s="124">
        <f t="shared" si="40"/>
        <v>0</v>
      </c>
      <c r="AS138" s="124">
        <f t="shared" si="41"/>
        <v>1</v>
      </c>
    </row>
    <row r="139" spans="1:45" x14ac:dyDescent="0.25">
      <c r="A139" s="4">
        <v>108</v>
      </c>
      <c r="B139" s="164">
        <f>'Member Info'!D136</f>
        <v>0</v>
      </c>
      <c r="C139" s="164">
        <f>'Member Info'!E136</f>
        <v>0</v>
      </c>
      <c r="D139" s="164" t="str">
        <f>'Member Info'!G136</f>
        <v/>
      </c>
      <c r="E139" s="165">
        <f>'Member Info'!B136</f>
        <v>0</v>
      </c>
      <c r="F139" s="242"/>
      <c r="G139" s="166" t="str">
        <f>IF(E139=0,"",('Member Info'!K136+'Member Info'!L136))</f>
        <v/>
      </c>
      <c r="H139" s="419"/>
      <c r="I139" s="419"/>
      <c r="J139" s="26"/>
      <c r="K139" s="26"/>
      <c r="L139" s="384" t="str">
        <f>IF(E139=0,"",IF('Member Info'!F136&gt;$U$1,CONCATENATE("Joined with practice on ", TEXT('Member Info'!F136, "DD/MM/YYYY")),IF('Member Info'!N136&lt;&gt;"",IF('Member Info'!N136&lt;$T$1,CONCATENATE("Left Scheme on ", TEXT('Member Info'!N136, "DD/MM/YYYY")),IF(OR(G139="",G139=0),"Error Detected, No rate entered",IF(E139=0,"",IF(F139="","Error Detected, No Pensionable pay",IF(AS139=1,"No Part Time Status Entered",IF(AR139=1,"No Part Time Hours Entered",IF(ISERROR(AD139)," Unknown Values entered.",IF(V139+W139&lt;1,"Acceptable",IF(T139+U139=200, "No Contributions Entered", IF(M139="","Error Detected, Choose reason&gt;",IF(Z139="1",IF(V139=1,"Please Enter Deemed Pensionable Pay","Add Any Relevant Details Above"),"Please Give Details Above"))))))))))),IF(OR(G139="",G139=0),"Error Detected, No rate entered",IF(E139=0,"",IF(F139="","Error Detected, No Pensionable pay",IF(AS139=1,"No Part Time Status Entered",IF(AR139=1,"No Part Time Hours Entered",IF(ISERROR(AD139)," Unknown Values entered.",IF(V139+W139&lt;1,"Acceptable",IF(T139+U139=200, "No Contributions Entered", IF(M139="","Error Detected, Choose reason&gt;",IF(Z139="1",IF(V139=1,"Please Enter Deemed Pensionable Pay","Add relevant Details Above"),"Please give details Above")))))))))))))</f>
        <v/>
      </c>
      <c r="M139" s="260"/>
      <c r="N139" s="91"/>
      <c r="O139" s="91" t="str">
        <f t="shared" si="22"/>
        <v/>
      </c>
      <c r="P139" s="94">
        <f t="shared" si="23"/>
        <v>0</v>
      </c>
      <c r="Q139" s="94">
        <f t="shared" si="23"/>
        <v>0</v>
      </c>
      <c r="R139" s="218">
        <f>(ROUND((F139/100*'Member Info'!$W$2), 2))</f>
        <v>0</v>
      </c>
      <c r="S139" s="218" t="e">
        <f t="shared" si="24"/>
        <v>#VALUE!</v>
      </c>
      <c r="T139" s="218" t="str">
        <f t="shared" si="25"/>
        <v/>
      </c>
      <c r="U139" s="227" t="str">
        <f t="shared" si="26"/>
        <v/>
      </c>
      <c r="V139" s="228" t="str">
        <f t="shared" si="27"/>
        <v/>
      </c>
      <c r="W139" s="228" t="str">
        <f t="shared" si="28"/>
        <v/>
      </c>
      <c r="X139" s="222">
        <f t="shared" si="29"/>
        <v>0</v>
      </c>
      <c r="Y139" s="110">
        <f t="shared" si="30"/>
        <v>0</v>
      </c>
      <c r="Z139" s="235" t="str">
        <f t="shared" si="31"/>
        <v/>
      </c>
      <c r="AA139" s="240" t="b">
        <f t="shared" si="32"/>
        <v>0</v>
      </c>
      <c r="AB139" s="235">
        <f t="shared" si="33"/>
        <v>0</v>
      </c>
      <c r="AC139" s="235">
        <f>IF('Member Info'!N136="",1,"")</f>
        <v>1</v>
      </c>
      <c r="AD139" s="243" t="e">
        <f t="shared" si="34"/>
        <v>#VALUE!</v>
      </c>
      <c r="AE139" s="130" t="str">
        <f t="shared" si="21"/>
        <v/>
      </c>
      <c r="AF139" s="124">
        <f t="shared" si="35"/>
        <v>1</v>
      </c>
      <c r="AG139" s="124" t="str">
        <f>IF('Member Info'!N136&lt;&gt;"",IF(AND('Member Info'!N136&lt;=$U$1,'Member Info'!N136&gt;=$T$1),1,0),"")</f>
        <v/>
      </c>
      <c r="AI139" s="124" t="b">
        <f t="shared" si="36"/>
        <v>0</v>
      </c>
      <c r="AJ139" s="124">
        <f t="shared" si="37"/>
        <v>0</v>
      </c>
      <c r="AL139" s="124">
        <f t="shared" si="38"/>
        <v>0</v>
      </c>
      <c r="AM139" s="124">
        <f>IF('Member Info'!F136&gt;$T$1,1,0)</f>
        <v>0</v>
      </c>
      <c r="AN139" s="124" t="b">
        <f>IF(ISERROR(T139),ERROR.TYPE(#REF!)=ERROR.TYPE(T139),FALSE)</f>
        <v>0</v>
      </c>
      <c r="AO139" s="124" t="b">
        <f>IF(ISERROR(U139),ERROR.TYPE(#REF!)=ERROR.TYPE(U139),FALSE)</f>
        <v>0</v>
      </c>
      <c r="AP139" s="124">
        <f>IF('Member Info'!F136&gt;'GP1 April 25'!$U$1,1,0)</f>
        <v>0</v>
      </c>
      <c r="AQ139" s="124">
        <f t="shared" si="39"/>
        <v>0</v>
      </c>
      <c r="AR139" s="124">
        <f t="shared" si="40"/>
        <v>0</v>
      </c>
      <c r="AS139" s="124">
        <f t="shared" si="41"/>
        <v>1</v>
      </c>
    </row>
    <row r="140" spans="1:45" x14ac:dyDescent="0.25">
      <c r="A140" s="4">
        <v>109</v>
      </c>
      <c r="B140" s="164">
        <f>'Member Info'!D137</f>
        <v>0</v>
      </c>
      <c r="C140" s="164">
        <f>'Member Info'!E137</f>
        <v>0</v>
      </c>
      <c r="D140" s="164" t="str">
        <f>'Member Info'!G137</f>
        <v/>
      </c>
      <c r="E140" s="165">
        <f>'Member Info'!B137</f>
        <v>0</v>
      </c>
      <c r="F140" s="242"/>
      <c r="G140" s="166" t="str">
        <f>IF(E140=0,"",('Member Info'!K137+'Member Info'!L137))</f>
        <v/>
      </c>
      <c r="H140" s="419"/>
      <c r="I140" s="419"/>
      <c r="J140" s="26"/>
      <c r="K140" s="26"/>
      <c r="L140" s="384" t="str">
        <f>IF(E140=0,"",IF('Member Info'!F137&gt;$U$1,CONCATENATE("Joined with practice on ", TEXT('Member Info'!F137, "DD/MM/YYYY")),IF('Member Info'!N137&lt;&gt;"",IF('Member Info'!N137&lt;$T$1,CONCATENATE("Left Scheme on ", TEXT('Member Info'!N137, "DD/MM/YYYY")),IF(OR(G140="",G140=0),"Error Detected, No rate entered",IF(E140=0,"",IF(F140="","Error Detected, No Pensionable pay",IF(AS140=1,"No Part Time Status Entered",IF(AR140=1,"No Part Time Hours Entered",IF(ISERROR(AD140)," Unknown Values entered.",IF(V140+W140&lt;1,"Acceptable",IF(T140+U140=200, "No Contributions Entered", IF(M140="","Error Detected, Choose reason&gt;",IF(Z140="1",IF(V140=1,"Please Enter Deemed Pensionable Pay","Add Any Relevant Details Above"),"Please Give Details Above"))))))))))),IF(OR(G140="",G140=0),"Error Detected, No rate entered",IF(E140=0,"",IF(F140="","Error Detected, No Pensionable pay",IF(AS140=1,"No Part Time Status Entered",IF(AR140=1,"No Part Time Hours Entered",IF(ISERROR(AD140)," Unknown Values entered.",IF(V140+W140&lt;1,"Acceptable",IF(T140+U140=200, "No Contributions Entered", IF(M140="","Error Detected, Choose reason&gt;",IF(Z140="1",IF(V140=1,"Please Enter Deemed Pensionable Pay","Add relevant Details Above"),"Please give details Above")))))))))))))</f>
        <v/>
      </c>
      <c r="M140" s="260"/>
      <c r="N140" s="91"/>
      <c r="O140" s="91" t="str">
        <f t="shared" si="22"/>
        <v/>
      </c>
      <c r="P140" s="94">
        <f t="shared" si="23"/>
        <v>0</v>
      </c>
      <c r="Q140" s="94">
        <f t="shared" si="23"/>
        <v>0</v>
      </c>
      <c r="R140" s="218">
        <f>(ROUND((F140/100*'Member Info'!$W$2), 2))</f>
        <v>0</v>
      </c>
      <c r="S140" s="218" t="e">
        <f t="shared" si="24"/>
        <v>#VALUE!</v>
      </c>
      <c r="T140" s="218" t="str">
        <f t="shared" si="25"/>
        <v/>
      </c>
      <c r="U140" s="227" t="str">
        <f t="shared" si="26"/>
        <v/>
      </c>
      <c r="V140" s="228" t="str">
        <f t="shared" si="27"/>
        <v/>
      </c>
      <c r="W140" s="228" t="str">
        <f t="shared" si="28"/>
        <v/>
      </c>
      <c r="X140" s="222">
        <f t="shared" si="29"/>
        <v>0</v>
      </c>
      <c r="Y140" s="110">
        <f t="shared" si="30"/>
        <v>0</v>
      </c>
      <c r="Z140" s="235" t="str">
        <f t="shared" si="31"/>
        <v/>
      </c>
      <c r="AA140" s="240" t="b">
        <f t="shared" si="32"/>
        <v>0</v>
      </c>
      <c r="AB140" s="235">
        <f t="shared" si="33"/>
        <v>0</v>
      </c>
      <c r="AC140" s="235">
        <f>IF('Member Info'!N137="",1,"")</f>
        <v>1</v>
      </c>
      <c r="AD140" s="243" t="e">
        <f t="shared" si="34"/>
        <v>#VALUE!</v>
      </c>
      <c r="AE140" s="130" t="str">
        <f t="shared" si="21"/>
        <v/>
      </c>
      <c r="AF140" s="124">
        <f t="shared" si="35"/>
        <v>1</v>
      </c>
      <c r="AG140" s="124" t="str">
        <f>IF('Member Info'!N137&lt;&gt;"",IF(AND('Member Info'!N137&lt;=$U$1,'Member Info'!N137&gt;=$T$1),1,0),"")</f>
        <v/>
      </c>
      <c r="AI140" s="124" t="b">
        <f t="shared" si="36"/>
        <v>0</v>
      </c>
      <c r="AJ140" s="124">
        <f t="shared" si="37"/>
        <v>0</v>
      </c>
      <c r="AL140" s="124">
        <f t="shared" si="38"/>
        <v>0</v>
      </c>
      <c r="AM140" s="124">
        <f>IF('Member Info'!F137&gt;$T$1,1,0)</f>
        <v>0</v>
      </c>
      <c r="AN140" s="124" t="b">
        <f>IF(ISERROR(T140),ERROR.TYPE(#REF!)=ERROR.TYPE(T140),FALSE)</f>
        <v>0</v>
      </c>
      <c r="AO140" s="124" t="b">
        <f>IF(ISERROR(U140),ERROR.TYPE(#REF!)=ERROR.TYPE(U140),FALSE)</f>
        <v>0</v>
      </c>
      <c r="AP140" s="124">
        <f>IF('Member Info'!F137&gt;'GP1 April 25'!$U$1,1,0)</f>
        <v>0</v>
      </c>
      <c r="AQ140" s="124">
        <f t="shared" si="39"/>
        <v>0</v>
      </c>
      <c r="AR140" s="124">
        <f t="shared" si="40"/>
        <v>0</v>
      </c>
      <c r="AS140" s="124">
        <f t="shared" si="41"/>
        <v>1</v>
      </c>
    </row>
    <row r="141" spans="1:45" x14ac:dyDescent="0.25">
      <c r="A141" s="4">
        <v>110</v>
      </c>
      <c r="B141" s="164">
        <f>'Member Info'!D138</f>
        <v>0</v>
      </c>
      <c r="C141" s="164">
        <f>'Member Info'!E138</f>
        <v>0</v>
      </c>
      <c r="D141" s="164" t="str">
        <f>'Member Info'!G138</f>
        <v/>
      </c>
      <c r="E141" s="165">
        <f>'Member Info'!B138</f>
        <v>0</v>
      </c>
      <c r="F141" s="242"/>
      <c r="G141" s="166" t="str">
        <f>IF(E141=0,"",('Member Info'!K138+'Member Info'!L138))</f>
        <v/>
      </c>
      <c r="H141" s="419"/>
      <c r="I141" s="419"/>
      <c r="J141" s="26"/>
      <c r="K141" s="26"/>
      <c r="L141" s="384" t="str">
        <f>IF(E141=0,"",IF('Member Info'!F138&gt;$U$1,CONCATENATE("Joined with practice on ", TEXT('Member Info'!F138, "DD/MM/YYYY")),IF('Member Info'!N138&lt;&gt;"",IF('Member Info'!N138&lt;$T$1,CONCATENATE("Left Scheme on ", TEXT('Member Info'!N138, "DD/MM/YYYY")),IF(OR(G141="",G141=0),"Error Detected, No rate entered",IF(E141=0,"",IF(F141="","Error Detected, No Pensionable pay",IF(AS141=1,"No Part Time Status Entered",IF(AR141=1,"No Part Time Hours Entered",IF(ISERROR(AD141)," Unknown Values entered.",IF(V141+W141&lt;1,"Acceptable",IF(T141+U141=200, "No Contributions Entered", IF(M141="","Error Detected, Choose reason&gt;",IF(Z141="1",IF(V141=1,"Please Enter Deemed Pensionable Pay","Add Any Relevant Details Above"),"Please Give Details Above"))))))))))),IF(OR(G141="",G141=0),"Error Detected, No rate entered",IF(E141=0,"",IF(F141="","Error Detected, No Pensionable pay",IF(AS141=1,"No Part Time Status Entered",IF(AR141=1,"No Part Time Hours Entered",IF(ISERROR(AD141)," Unknown Values entered.",IF(V141+W141&lt;1,"Acceptable",IF(T141+U141=200, "No Contributions Entered", IF(M141="","Error Detected, Choose reason&gt;",IF(Z141="1",IF(V141=1,"Please Enter Deemed Pensionable Pay","Add relevant Details Above"),"Please give details Above")))))))))))))</f>
        <v/>
      </c>
      <c r="M141" s="260"/>
      <c r="N141" s="91"/>
      <c r="O141" s="91" t="str">
        <f t="shared" si="22"/>
        <v/>
      </c>
      <c r="P141" s="94">
        <f t="shared" si="23"/>
        <v>0</v>
      </c>
      <c r="Q141" s="94">
        <f t="shared" si="23"/>
        <v>0</v>
      </c>
      <c r="R141" s="218">
        <f>(ROUND((F141/100*'Member Info'!$W$2), 2))</f>
        <v>0</v>
      </c>
      <c r="S141" s="218" t="e">
        <f t="shared" si="24"/>
        <v>#VALUE!</v>
      </c>
      <c r="T141" s="218" t="str">
        <f t="shared" si="25"/>
        <v/>
      </c>
      <c r="U141" s="227" t="str">
        <f t="shared" si="26"/>
        <v/>
      </c>
      <c r="V141" s="228" t="str">
        <f t="shared" si="27"/>
        <v/>
      </c>
      <c r="W141" s="228" t="str">
        <f t="shared" si="28"/>
        <v/>
      </c>
      <c r="X141" s="222">
        <f t="shared" si="29"/>
        <v>0</v>
      </c>
      <c r="Y141" s="110">
        <f t="shared" si="30"/>
        <v>0</v>
      </c>
      <c r="Z141" s="235" t="str">
        <f t="shared" si="31"/>
        <v/>
      </c>
      <c r="AA141" s="240" t="b">
        <f t="shared" si="32"/>
        <v>0</v>
      </c>
      <c r="AB141" s="235">
        <f t="shared" si="33"/>
        <v>0</v>
      </c>
      <c r="AC141" s="235">
        <f>IF('Member Info'!N138="",1,"")</f>
        <v>1</v>
      </c>
      <c r="AD141" s="243" t="e">
        <f t="shared" si="34"/>
        <v>#VALUE!</v>
      </c>
      <c r="AE141" s="130" t="str">
        <f t="shared" si="21"/>
        <v/>
      </c>
      <c r="AF141" s="124">
        <f t="shared" si="35"/>
        <v>1</v>
      </c>
      <c r="AG141" s="124" t="str">
        <f>IF('Member Info'!N138&lt;&gt;"",IF(AND('Member Info'!N138&lt;=$U$1,'Member Info'!N138&gt;=$T$1),1,0),"")</f>
        <v/>
      </c>
      <c r="AI141" s="124" t="b">
        <f t="shared" si="36"/>
        <v>0</v>
      </c>
      <c r="AJ141" s="124">
        <f t="shared" si="37"/>
        <v>0</v>
      </c>
      <c r="AL141" s="124">
        <f t="shared" si="38"/>
        <v>0</v>
      </c>
      <c r="AM141" s="124">
        <f>IF('Member Info'!F138&gt;$T$1,1,0)</f>
        <v>0</v>
      </c>
      <c r="AN141" s="124" t="b">
        <f>IF(ISERROR(T141),ERROR.TYPE(#REF!)=ERROR.TYPE(T141),FALSE)</f>
        <v>0</v>
      </c>
      <c r="AO141" s="124" t="b">
        <f>IF(ISERROR(U141),ERROR.TYPE(#REF!)=ERROR.TYPE(U141),FALSE)</f>
        <v>0</v>
      </c>
      <c r="AP141" s="124">
        <f>IF('Member Info'!F138&gt;'GP1 April 25'!$U$1,1,0)</f>
        <v>0</v>
      </c>
      <c r="AQ141" s="124">
        <f t="shared" si="39"/>
        <v>0</v>
      </c>
      <c r="AR141" s="124">
        <f t="shared" si="40"/>
        <v>0</v>
      </c>
      <c r="AS141" s="124">
        <f t="shared" si="41"/>
        <v>1</v>
      </c>
    </row>
    <row r="142" spans="1:45" x14ac:dyDescent="0.25">
      <c r="A142" s="4">
        <v>111</v>
      </c>
      <c r="B142" s="164">
        <f>'Member Info'!D139</f>
        <v>0</v>
      </c>
      <c r="C142" s="164">
        <f>'Member Info'!E139</f>
        <v>0</v>
      </c>
      <c r="D142" s="164" t="str">
        <f>'Member Info'!G139</f>
        <v/>
      </c>
      <c r="E142" s="165">
        <f>'Member Info'!B139</f>
        <v>0</v>
      </c>
      <c r="F142" s="242"/>
      <c r="G142" s="166" t="str">
        <f>IF(E142=0,"",('Member Info'!K139+'Member Info'!L139))</f>
        <v/>
      </c>
      <c r="H142" s="419"/>
      <c r="I142" s="419"/>
      <c r="J142" s="26"/>
      <c r="K142" s="26"/>
      <c r="L142" s="384" t="str">
        <f>IF(E142=0,"",IF('Member Info'!F139&gt;$U$1,CONCATENATE("Joined with practice on ", TEXT('Member Info'!F139, "DD/MM/YYYY")),IF('Member Info'!N139&lt;&gt;"",IF('Member Info'!N139&lt;$T$1,CONCATENATE("Left Scheme on ", TEXT('Member Info'!N139, "DD/MM/YYYY")),IF(OR(G142="",G142=0),"Error Detected, No rate entered",IF(E142=0,"",IF(F142="","Error Detected, No Pensionable pay",IF(AS142=1,"No Part Time Status Entered",IF(AR142=1,"No Part Time Hours Entered",IF(ISERROR(AD142)," Unknown Values entered.",IF(V142+W142&lt;1,"Acceptable",IF(T142+U142=200, "No Contributions Entered", IF(M142="","Error Detected, Choose reason&gt;",IF(Z142="1",IF(V142=1,"Please Enter Deemed Pensionable Pay","Add Any Relevant Details Above"),"Please Give Details Above"))))))))))),IF(OR(G142="",G142=0),"Error Detected, No rate entered",IF(E142=0,"",IF(F142="","Error Detected, No Pensionable pay",IF(AS142=1,"No Part Time Status Entered",IF(AR142=1,"No Part Time Hours Entered",IF(ISERROR(AD142)," Unknown Values entered.",IF(V142+W142&lt;1,"Acceptable",IF(T142+U142=200, "No Contributions Entered", IF(M142="","Error Detected, Choose reason&gt;",IF(Z142="1",IF(V142=1,"Please Enter Deemed Pensionable Pay","Add relevant Details Above"),"Please give details Above")))))))))))))</f>
        <v/>
      </c>
      <c r="M142" s="260"/>
      <c r="N142" s="91"/>
      <c r="O142" s="91" t="str">
        <f t="shared" si="22"/>
        <v/>
      </c>
      <c r="P142" s="94">
        <f t="shared" si="23"/>
        <v>0</v>
      </c>
      <c r="Q142" s="94">
        <f t="shared" si="23"/>
        <v>0</v>
      </c>
      <c r="R142" s="218">
        <f>(ROUND((F142/100*'Member Info'!$W$2), 2))</f>
        <v>0</v>
      </c>
      <c r="S142" s="218" t="e">
        <f t="shared" si="24"/>
        <v>#VALUE!</v>
      </c>
      <c r="T142" s="218" t="str">
        <f t="shared" si="25"/>
        <v/>
      </c>
      <c r="U142" s="227" t="str">
        <f t="shared" si="26"/>
        <v/>
      </c>
      <c r="V142" s="228" t="str">
        <f t="shared" si="27"/>
        <v/>
      </c>
      <c r="W142" s="228" t="str">
        <f t="shared" si="28"/>
        <v/>
      </c>
      <c r="X142" s="222">
        <f t="shared" si="29"/>
        <v>0</v>
      </c>
      <c r="Y142" s="110">
        <f t="shared" si="30"/>
        <v>0</v>
      </c>
      <c r="Z142" s="235" t="str">
        <f t="shared" si="31"/>
        <v/>
      </c>
      <c r="AA142" s="240" t="b">
        <f t="shared" si="32"/>
        <v>0</v>
      </c>
      <c r="AB142" s="235">
        <f t="shared" si="33"/>
        <v>0</v>
      </c>
      <c r="AC142" s="235">
        <f>IF('Member Info'!N139="",1,"")</f>
        <v>1</v>
      </c>
      <c r="AD142" s="243" t="e">
        <f t="shared" si="34"/>
        <v>#VALUE!</v>
      </c>
      <c r="AE142" s="130" t="str">
        <f t="shared" si="21"/>
        <v/>
      </c>
      <c r="AF142" s="124">
        <f t="shared" si="35"/>
        <v>1</v>
      </c>
      <c r="AG142" s="124" t="str">
        <f>IF('Member Info'!N139&lt;&gt;"",IF(AND('Member Info'!N139&lt;=$U$1,'Member Info'!N139&gt;=$T$1),1,0),"")</f>
        <v/>
      </c>
      <c r="AI142" s="124" t="b">
        <f t="shared" si="36"/>
        <v>0</v>
      </c>
      <c r="AJ142" s="124">
        <f t="shared" si="37"/>
        <v>0</v>
      </c>
      <c r="AL142" s="124">
        <f t="shared" si="38"/>
        <v>0</v>
      </c>
      <c r="AM142" s="124">
        <f>IF('Member Info'!F139&gt;$T$1,1,0)</f>
        <v>0</v>
      </c>
      <c r="AN142" s="124" t="b">
        <f>IF(ISERROR(T142),ERROR.TYPE(#REF!)=ERROR.TYPE(T142),FALSE)</f>
        <v>0</v>
      </c>
      <c r="AO142" s="124" t="b">
        <f>IF(ISERROR(U142),ERROR.TYPE(#REF!)=ERROR.TYPE(U142),FALSE)</f>
        <v>0</v>
      </c>
      <c r="AP142" s="124">
        <f>IF('Member Info'!F139&gt;'GP1 April 25'!$U$1,1,0)</f>
        <v>0</v>
      </c>
      <c r="AQ142" s="124">
        <f t="shared" si="39"/>
        <v>0</v>
      </c>
      <c r="AR142" s="124">
        <f t="shared" si="40"/>
        <v>0</v>
      </c>
      <c r="AS142" s="124">
        <f t="shared" si="41"/>
        <v>1</v>
      </c>
    </row>
    <row r="143" spans="1:45" x14ac:dyDescent="0.25">
      <c r="A143" s="4">
        <v>112</v>
      </c>
      <c r="B143" s="164">
        <f>'Member Info'!D140</f>
        <v>0</v>
      </c>
      <c r="C143" s="164">
        <f>'Member Info'!E140</f>
        <v>0</v>
      </c>
      <c r="D143" s="164" t="str">
        <f>'Member Info'!G140</f>
        <v/>
      </c>
      <c r="E143" s="165">
        <f>'Member Info'!B140</f>
        <v>0</v>
      </c>
      <c r="F143" s="242"/>
      <c r="G143" s="166" t="str">
        <f>IF(E143=0,"",('Member Info'!K140+'Member Info'!L140))</f>
        <v/>
      </c>
      <c r="H143" s="419"/>
      <c r="I143" s="419"/>
      <c r="J143" s="26"/>
      <c r="K143" s="26"/>
      <c r="L143" s="384" t="str">
        <f>IF(E143=0,"",IF('Member Info'!F140&gt;$U$1,CONCATENATE("Joined with practice on ", TEXT('Member Info'!F140, "DD/MM/YYYY")),IF('Member Info'!N140&lt;&gt;"",IF('Member Info'!N140&lt;$T$1,CONCATENATE("Left Scheme on ", TEXT('Member Info'!N140, "DD/MM/YYYY")),IF(OR(G143="",G143=0),"Error Detected, No rate entered",IF(E143=0,"",IF(F143="","Error Detected, No Pensionable pay",IF(AS143=1,"No Part Time Status Entered",IF(AR143=1,"No Part Time Hours Entered",IF(ISERROR(AD143)," Unknown Values entered.",IF(V143+W143&lt;1,"Acceptable",IF(T143+U143=200, "No Contributions Entered", IF(M143="","Error Detected, Choose reason&gt;",IF(Z143="1",IF(V143=1,"Please Enter Deemed Pensionable Pay","Add Any Relevant Details Above"),"Please Give Details Above"))))))))))),IF(OR(G143="",G143=0),"Error Detected, No rate entered",IF(E143=0,"",IF(F143="","Error Detected, No Pensionable pay",IF(AS143=1,"No Part Time Status Entered",IF(AR143=1,"No Part Time Hours Entered",IF(ISERROR(AD143)," Unknown Values entered.",IF(V143+W143&lt;1,"Acceptable",IF(T143+U143=200, "No Contributions Entered", IF(M143="","Error Detected, Choose reason&gt;",IF(Z143="1",IF(V143=1,"Please Enter Deemed Pensionable Pay","Add relevant Details Above"),"Please give details Above")))))))))))))</f>
        <v/>
      </c>
      <c r="M143" s="260"/>
      <c r="N143" s="91"/>
      <c r="O143" s="91" t="str">
        <f t="shared" si="22"/>
        <v/>
      </c>
      <c r="P143" s="94">
        <f t="shared" si="23"/>
        <v>0</v>
      </c>
      <c r="Q143" s="94">
        <f t="shared" si="23"/>
        <v>0</v>
      </c>
      <c r="R143" s="218">
        <f>(ROUND((F143/100*'Member Info'!$W$2), 2))</f>
        <v>0</v>
      </c>
      <c r="S143" s="218" t="e">
        <f t="shared" si="24"/>
        <v>#VALUE!</v>
      </c>
      <c r="T143" s="218" t="str">
        <f t="shared" si="25"/>
        <v/>
      </c>
      <c r="U143" s="227" t="str">
        <f t="shared" si="26"/>
        <v/>
      </c>
      <c r="V143" s="228" t="str">
        <f t="shared" si="27"/>
        <v/>
      </c>
      <c r="W143" s="228" t="str">
        <f t="shared" si="28"/>
        <v/>
      </c>
      <c r="X143" s="222">
        <f t="shared" si="29"/>
        <v>0</v>
      </c>
      <c r="Y143" s="110">
        <f t="shared" si="30"/>
        <v>0</v>
      </c>
      <c r="Z143" s="235" t="str">
        <f t="shared" si="31"/>
        <v/>
      </c>
      <c r="AA143" s="240" t="b">
        <f t="shared" si="32"/>
        <v>0</v>
      </c>
      <c r="AB143" s="235">
        <f t="shared" si="33"/>
        <v>0</v>
      </c>
      <c r="AC143" s="235">
        <f>IF('Member Info'!N140="",1,"")</f>
        <v>1</v>
      </c>
      <c r="AD143" s="243" t="e">
        <f t="shared" si="34"/>
        <v>#VALUE!</v>
      </c>
      <c r="AE143" s="130" t="str">
        <f t="shared" si="21"/>
        <v/>
      </c>
      <c r="AF143" s="124">
        <f t="shared" si="35"/>
        <v>1</v>
      </c>
      <c r="AG143" s="124" t="str">
        <f>IF('Member Info'!N140&lt;&gt;"",IF(AND('Member Info'!N140&lt;=$U$1,'Member Info'!N140&gt;=$T$1),1,0),"")</f>
        <v/>
      </c>
      <c r="AI143" s="124" t="b">
        <f t="shared" si="36"/>
        <v>0</v>
      </c>
      <c r="AJ143" s="124">
        <f t="shared" si="37"/>
        <v>0</v>
      </c>
      <c r="AL143" s="124">
        <f t="shared" si="38"/>
        <v>0</v>
      </c>
      <c r="AM143" s="124">
        <f>IF('Member Info'!F140&gt;$T$1,1,0)</f>
        <v>0</v>
      </c>
      <c r="AN143" s="124" t="b">
        <f>IF(ISERROR(T143),ERROR.TYPE(#REF!)=ERROR.TYPE(T143),FALSE)</f>
        <v>0</v>
      </c>
      <c r="AO143" s="124" t="b">
        <f>IF(ISERROR(U143),ERROR.TYPE(#REF!)=ERROR.TYPE(U143),FALSE)</f>
        <v>0</v>
      </c>
      <c r="AP143" s="124">
        <f>IF('Member Info'!F140&gt;'GP1 April 25'!$U$1,1,0)</f>
        <v>0</v>
      </c>
      <c r="AQ143" s="124">
        <f t="shared" si="39"/>
        <v>0</v>
      </c>
      <c r="AR143" s="124">
        <f t="shared" si="40"/>
        <v>0</v>
      </c>
      <c r="AS143" s="124">
        <f t="shared" si="41"/>
        <v>1</v>
      </c>
    </row>
    <row r="144" spans="1:45" x14ac:dyDescent="0.25">
      <c r="A144" s="4">
        <v>113</v>
      </c>
      <c r="B144" s="164">
        <f>'Member Info'!D141</f>
        <v>0</v>
      </c>
      <c r="C144" s="164">
        <f>'Member Info'!E141</f>
        <v>0</v>
      </c>
      <c r="D144" s="164" t="str">
        <f>'Member Info'!G141</f>
        <v/>
      </c>
      <c r="E144" s="165">
        <f>'Member Info'!B141</f>
        <v>0</v>
      </c>
      <c r="F144" s="242"/>
      <c r="G144" s="166" t="str">
        <f>IF(E144=0,"",('Member Info'!K141+'Member Info'!L141))</f>
        <v/>
      </c>
      <c r="H144" s="419"/>
      <c r="I144" s="419"/>
      <c r="J144" s="26"/>
      <c r="K144" s="26"/>
      <c r="L144" s="384" t="str">
        <f>IF(E144=0,"",IF('Member Info'!F141&gt;$U$1,CONCATENATE("Joined with practice on ", TEXT('Member Info'!F141, "DD/MM/YYYY")),IF('Member Info'!N141&lt;&gt;"",IF('Member Info'!N141&lt;$T$1,CONCATENATE("Left Scheme on ", TEXT('Member Info'!N141, "DD/MM/YYYY")),IF(OR(G144="",G144=0),"Error Detected, No rate entered",IF(E144=0,"",IF(F144="","Error Detected, No Pensionable pay",IF(AS144=1,"No Part Time Status Entered",IF(AR144=1,"No Part Time Hours Entered",IF(ISERROR(AD144)," Unknown Values entered.",IF(V144+W144&lt;1,"Acceptable",IF(T144+U144=200, "No Contributions Entered", IF(M144="","Error Detected, Choose reason&gt;",IF(Z144="1",IF(V144=1,"Please Enter Deemed Pensionable Pay","Add Any Relevant Details Above"),"Please Give Details Above"))))))))))),IF(OR(G144="",G144=0),"Error Detected, No rate entered",IF(E144=0,"",IF(F144="","Error Detected, No Pensionable pay",IF(AS144=1,"No Part Time Status Entered",IF(AR144=1,"No Part Time Hours Entered",IF(ISERROR(AD144)," Unknown Values entered.",IF(V144+W144&lt;1,"Acceptable",IF(T144+U144=200, "No Contributions Entered", IF(M144="","Error Detected, Choose reason&gt;",IF(Z144="1",IF(V144=1,"Please Enter Deemed Pensionable Pay","Add relevant Details Above"),"Please give details Above")))))))))))))</f>
        <v/>
      </c>
      <c r="M144" s="260"/>
      <c r="N144" s="91"/>
      <c r="O144" s="91" t="str">
        <f t="shared" si="22"/>
        <v/>
      </c>
      <c r="P144" s="94">
        <f t="shared" si="23"/>
        <v>0</v>
      </c>
      <c r="Q144" s="94">
        <f t="shared" si="23"/>
        <v>0</v>
      </c>
      <c r="R144" s="218">
        <f>(ROUND((F144/100*'Member Info'!$W$2), 2))</f>
        <v>0</v>
      </c>
      <c r="S144" s="218" t="e">
        <f t="shared" si="24"/>
        <v>#VALUE!</v>
      </c>
      <c r="T144" s="218" t="str">
        <f t="shared" si="25"/>
        <v/>
      </c>
      <c r="U144" s="227" t="str">
        <f t="shared" si="26"/>
        <v/>
      </c>
      <c r="V144" s="228" t="str">
        <f t="shared" si="27"/>
        <v/>
      </c>
      <c r="W144" s="228" t="str">
        <f t="shared" si="28"/>
        <v/>
      </c>
      <c r="X144" s="222">
        <f t="shared" si="29"/>
        <v>0</v>
      </c>
      <c r="Y144" s="110">
        <f t="shared" si="30"/>
        <v>0</v>
      </c>
      <c r="Z144" s="235" t="str">
        <f t="shared" si="31"/>
        <v/>
      </c>
      <c r="AA144" s="240" t="b">
        <f t="shared" si="32"/>
        <v>0</v>
      </c>
      <c r="AB144" s="235">
        <f t="shared" si="33"/>
        <v>0</v>
      </c>
      <c r="AC144" s="235">
        <f>IF('Member Info'!N141="",1,"")</f>
        <v>1</v>
      </c>
      <c r="AD144" s="243" t="e">
        <f t="shared" si="34"/>
        <v>#VALUE!</v>
      </c>
      <c r="AE144" s="130" t="str">
        <f t="shared" si="21"/>
        <v/>
      </c>
      <c r="AF144" s="124">
        <f t="shared" si="35"/>
        <v>1</v>
      </c>
      <c r="AG144" s="124" t="str">
        <f>IF('Member Info'!N141&lt;&gt;"",IF(AND('Member Info'!N141&lt;=$U$1,'Member Info'!N141&gt;=$T$1),1,0),"")</f>
        <v/>
      </c>
      <c r="AI144" s="124" t="b">
        <f t="shared" si="36"/>
        <v>0</v>
      </c>
      <c r="AJ144" s="124">
        <f t="shared" si="37"/>
        <v>0</v>
      </c>
      <c r="AL144" s="124">
        <f t="shared" si="38"/>
        <v>0</v>
      </c>
      <c r="AM144" s="124">
        <f>IF('Member Info'!F141&gt;$T$1,1,0)</f>
        <v>0</v>
      </c>
      <c r="AN144" s="124" t="b">
        <f>IF(ISERROR(T144),ERROR.TYPE(#REF!)=ERROR.TYPE(T144),FALSE)</f>
        <v>0</v>
      </c>
      <c r="AO144" s="124" t="b">
        <f>IF(ISERROR(U144),ERROR.TYPE(#REF!)=ERROR.TYPE(U144),FALSE)</f>
        <v>0</v>
      </c>
      <c r="AP144" s="124">
        <f>IF('Member Info'!F141&gt;'GP1 April 25'!$U$1,1,0)</f>
        <v>0</v>
      </c>
      <c r="AQ144" s="124">
        <f t="shared" si="39"/>
        <v>0</v>
      </c>
      <c r="AR144" s="124">
        <f t="shared" si="40"/>
        <v>0</v>
      </c>
      <c r="AS144" s="124">
        <f t="shared" si="41"/>
        <v>1</v>
      </c>
    </row>
    <row r="145" spans="1:45" x14ac:dyDescent="0.25">
      <c r="A145" s="4">
        <v>114</v>
      </c>
      <c r="B145" s="164">
        <f>'Member Info'!D142</f>
        <v>0</v>
      </c>
      <c r="C145" s="164">
        <f>'Member Info'!E142</f>
        <v>0</v>
      </c>
      <c r="D145" s="164" t="str">
        <f>'Member Info'!G142</f>
        <v/>
      </c>
      <c r="E145" s="165">
        <f>'Member Info'!B142</f>
        <v>0</v>
      </c>
      <c r="F145" s="242"/>
      <c r="G145" s="166" t="str">
        <f>IF(E145=0,"",('Member Info'!K142+'Member Info'!L142))</f>
        <v/>
      </c>
      <c r="H145" s="419"/>
      <c r="I145" s="419"/>
      <c r="J145" s="26"/>
      <c r="K145" s="26"/>
      <c r="L145" s="384" t="str">
        <f>IF(E145=0,"",IF('Member Info'!F142&gt;$U$1,CONCATENATE("Joined with practice on ", TEXT('Member Info'!F142, "DD/MM/YYYY")),IF('Member Info'!N142&lt;&gt;"",IF('Member Info'!N142&lt;$T$1,CONCATENATE("Left Scheme on ", TEXT('Member Info'!N142, "DD/MM/YYYY")),IF(OR(G145="",G145=0),"Error Detected, No rate entered",IF(E145=0,"",IF(F145="","Error Detected, No Pensionable pay",IF(AS145=1,"No Part Time Status Entered",IF(AR145=1,"No Part Time Hours Entered",IF(ISERROR(AD145)," Unknown Values entered.",IF(V145+W145&lt;1,"Acceptable",IF(T145+U145=200, "No Contributions Entered", IF(M145="","Error Detected, Choose reason&gt;",IF(Z145="1",IF(V145=1,"Please Enter Deemed Pensionable Pay","Add Any Relevant Details Above"),"Please Give Details Above"))))))))))),IF(OR(G145="",G145=0),"Error Detected, No rate entered",IF(E145=0,"",IF(F145="","Error Detected, No Pensionable pay",IF(AS145=1,"No Part Time Status Entered",IF(AR145=1,"No Part Time Hours Entered",IF(ISERROR(AD145)," Unknown Values entered.",IF(V145+W145&lt;1,"Acceptable",IF(T145+U145=200, "No Contributions Entered", IF(M145="","Error Detected, Choose reason&gt;",IF(Z145="1",IF(V145=1,"Please Enter Deemed Pensionable Pay","Add relevant Details Above"),"Please give details Above")))))))))))))</f>
        <v/>
      </c>
      <c r="M145" s="260"/>
      <c r="N145" s="91"/>
      <c r="O145" s="91" t="str">
        <f t="shared" si="22"/>
        <v/>
      </c>
      <c r="P145" s="94">
        <f t="shared" si="23"/>
        <v>0</v>
      </c>
      <c r="Q145" s="94">
        <f t="shared" si="23"/>
        <v>0</v>
      </c>
      <c r="R145" s="218">
        <f>(ROUND((F145/100*'Member Info'!$W$2), 2))</f>
        <v>0</v>
      </c>
      <c r="S145" s="218" t="e">
        <f t="shared" si="24"/>
        <v>#VALUE!</v>
      </c>
      <c r="T145" s="218" t="str">
        <f t="shared" si="25"/>
        <v/>
      </c>
      <c r="U145" s="227" t="str">
        <f t="shared" si="26"/>
        <v/>
      </c>
      <c r="V145" s="228" t="str">
        <f t="shared" si="27"/>
        <v/>
      </c>
      <c r="W145" s="228" t="str">
        <f t="shared" si="28"/>
        <v/>
      </c>
      <c r="X145" s="222">
        <f t="shared" si="29"/>
        <v>0</v>
      </c>
      <c r="Y145" s="110">
        <f t="shared" si="30"/>
        <v>0</v>
      </c>
      <c r="Z145" s="235" t="str">
        <f t="shared" si="31"/>
        <v/>
      </c>
      <c r="AA145" s="240" t="b">
        <f t="shared" si="32"/>
        <v>0</v>
      </c>
      <c r="AB145" s="235">
        <f t="shared" si="33"/>
        <v>0</v>
      </c>
      <c r="AC145" s="235">
        <f>IF('Member Info'!N142="",1,"")</f>
        <v>1</v>
      </c>
      <c r="AD145" s="243" t="e">
        <f t="shared" si="34"/>
        <v>#VALUE!</v>
      </c>
      <c r="AE145" s="130" t="str">
        <f t="shared" si="21"/>
        <v/>
      </c>
      <c r="AF145" s="124">
        <f t="shared" si="35"/>
        <v>1</v>
      </c>
      <c r="AG145" s="124" t="str">
        <f>IF('Member Info'!N142&lt;&gt;"",IF(AND('Member Info'!N142&lt;=$U$1,'Member Info'!N142&gt;=$T$1),1,0),"")</f>
        <v/>
      </c>
      <c r="AI145" s="124" t="b">
        <f t="shared" si="36"/>
        <v>0</v>
      </c>
      <c r="AJ145" s="124">
        <f t="shared" si="37"/>
        <v>0</v>
      </c>
      <c r="AL145" s="124">
        <f t="shared" si="38"/>
        <v>0</v>
      </c>
      <c r="AM145" s="124">
        <f>IF('Member Info'!F142&gt;$T$1,1,0)</f>
        <v>0</v>
      </c>
      <c r="AN145" s="124" t="b">
        <f>IF(ISERROR(T145),ERROR.TYPE(#REF!)=ERROR.TYPE(T145),FALSE)</f>
        <v>0</v>
      </c>
      <c r="AO145" s="124" t="b">
        <f>IF(ISERROR(U145),ERROR.TYPE(#REF!)=ERROR.TYPE(U145),FALSE)</f>
        <v>0</v>
      </c>
      <c r="AP145" s="124">
        <f>IF('Member Info'!F142&gt;'GP1 April 25'!$U$1,1,0)</f>
        <v>0</v>
      </c>
      <c r="AQ145" s="124">
        <f t="shared" si="39"/>
        <v>0</v>
      </c>
      <c r="AR145" s="124">
        <f t="shared" si="40"/>
        <v>0</v>
      </c>
      <c r="AS145" s="124">
        <f t="shared" si="41"/>
        <v>1</v>
      </c>
    </row>
    <row r="146" spans="1:45" x14ac:dyDescent="0.25">
      <c r="A146" s="4">
        <v>115</v>
      </c>
      <c r="B146" s="164">
        <f>'Member Info'!D143</f>
        <v>0</v>
      </c>
      <c r="C146" s="164">
        <f>'Member Info'!E143</f>
        <v>0</v>
      </c>
      <c r="D146" s="164" t="str">
        <f>'Member Info'!G143</f>
        <v/>
      </c>
      <c r="E146" s="165">
        <f>'Member Info'!B143</f>
        <v>0</v>
      </c>
      <c r="F146" s="242"/>
      <c r="G146" s="166" t="str">
        <f>IF(E146=0,"",('Member Info'!K143+'Member Info'!L143))</f>
        <v/>
      </c>
      <c r="H146" s="419"/>
      <c r="I146" s="419"/>
      <c r="J146" s="26"/>
      <c r="K146" s="26"/>
      <c r="L146" s="384" t="str">
        <f>IF(E146=0,"",IF('Member Info'!F143&gt;$U$1,CONCATENATE("Joined with practice on ", TEXT('Member Info'!F143, "DD/MM/YYYY")),IF('Member Info'!N143&lt;&gt;"",IF('Member Info'!N143&lt;$T$1,CONCATENATE("Left Scheme on ", TEXT('Member Info'!N143, "DD/MM/YYYY")),IF(OR(G146="",G146=0),"Error Detected, No rate entered",IF(E146=0,"",IF(F146="","Error Detected, No Pensionable pay",IF(AS146=1,"No Part Time Status Entered",IF(AR146=1,"No Part Time Hours Entered",IF(ISERROR(AD146)," Unknown Values entered.",IF(V146+W146&lt;1,"Acceptable",IF(T146+U146=200, "No Contributions Entered", IF(M146="","Error Detected, Choose reason&gt;",IF(Z146="1",IF(V146=1,"Please Enter Deemed Pensionable Pay","Add Any Relevant Details Above"),"Please Give Details Above"))))))))))),IF(OR(G146="",G146=0),"Error Detected, No rate entered",IF(E146=0,"",IF(F146="","Error Detected, No Pensionable pay",IF(AS146=1,"No Part Time Status Entered",IF(AR146=1,"No Part Time Hours Entered",IF(ISERROR(AD146)," Unknown Values entered.",IF(V146+W146&lt;1,"Acceptable",IF(T146+U146=200, "No Contributions Entered", IF(M146="","Error Detected, Choose reason&gt;",IF(Z146="1",IF(V146=1,"Please Enter Deemed Pensionable Pay","Add relevant Details Above"),"Please give details Above")))))))))))))</f>
        <v/>
      </c>
      <c r="M146" s="260"/>
      <c r="N146" s="91"/>
      <c r="O146" s="91" t="str">
        <f t="shared" si="22"/>
        <v/>
      </c>
      <c r="P146" s="94">
        <f t="shared" si="23"/>
        <v>0</v>
      </c>
      <c r="Q146" s="94">
        <f t="shared" si="23"/>
        <v>0</v>
      </c>
      <c r="R146" s="218">
        <f>(ROUND((F146/100*'Member Info'!$W$2), 2))</f>
        <v>0</v>
      </c>
      <c r="S146" s="218" t="e">
        <f t="shared" si="24"/>
        <v>#VALUE!</v>
      </c>
      <c r="T146" s="218" t="str">
        <f t="shared" si="25"/>
        <v/>
      </c>
      <c r="U146" s="227" t="str">
        <f t="shared" si="26"/>
        <v/>
      </c>
      <c r="V146" s="228" t="str">
        <f t="shared" si="27"/>
        <v/>
      </c>
      <c r="W146" s="228" t="str">
        <f t="shared" si="28"/>
        <v/>
      </c>
      <c r="X146" s="222">
        <f t="shared" si="29"/>
        <v>0</v>
      </c>
      <c r="Y146" s="110">
        <f t="shared" si="30"/>
        <v>0</v>
      </c>
      <c r="Z146" s="235" t="str">
        <f t="shared" si="31"/>
        <v/>
      </c>
      <c r="AA146" s="240" t="b">
        <f t="shared" si="32"/>
        <v>0</v>
      </c>
      <c r="AB146" s="235">
        <f t="shared" si="33"/>
        <v>0</v>
      </c>
      <c r="AC146" s="235">
        <f>IF('Member Info'!N143="",1,"")</f>
        <v>1</v>
      </c>
      <c r="AD146" s="243" t="e">
        <f t="shared" si="34"/>
        <v>#VALUE!</v>
      </c>
      <c r="AE146" s="130" t="str">
        <f t="shared" si="21"/>
        <v/>
      </c>
      <c r="AF146" s="124">
        <f t="shared" si="35"/>
        <v>1</v>
      </c>
      <c r="AG146" s="124" t="str">
        <f>IF('Member Info'!N143&lt;&gt;"",IF(AND('Member Info'!N143&lt;=$U$1,'Member Info'!N143&gt;=$T$1),1,0),"")</f>
        <v/>
      </c>
      <c r="AI146" s="124" t="b">
        <f t="shared" si="36"/>
        <v>0</v>
      </c>
      <c r="AJ146" s="124">
        <f t="shared" si="37"/>
        <v>0</v>
      </c>
      <c r="AL146" s="124">
        <f t="shared" si="38"/>
        <v>0</v>
      </c>
      <c r="AM146" s="124">
        <f>IF('Member Info'!F143&gt;$T$1,1,0)</f>
        <v>0</v>
      </c>
      <c r="AN146" s="124" t="b">
        <f>IF(ISERROR(T146),ERROR.TYPE(#REF!)=ERROR.TYPE(T146),FALSE)</f>
        <v>0</v>
      </c>
      <c r="AO146" s="124" t="b">
        <f>IF(ISERROR(U146),ERROR.TYPE(#REF!)=ERROR.TYPE(U146),FALSE)</f>
        <v>0</v>
      </c>
      <c r="AP146" s="124">
        <f>IF('Member Info'!F143&gt;'GP1 April 25'!$U$1,1,0)</f>
        <v>0</v>
      </c>
      <c r="AQ146" s="124">
        <f t="shared" si="39"/>
        <v>0</v>
      </c>
      <c r="AR146" s="124">
        <f t="shared" si="40"/>
        <v>0</v>
      </c>
      <c r="AS146" s="124">
        <f t="shared" si="41"/>
        <v>1</v>
      </c>
    </row>
    <row r="147" spans="1:45" x14ac:dyDescent="0.25">
      <c r="A147" s="4">
        <v>116</v>
      </c>
      <c r="B147" s="164">
        <f>'Member Info'!D144</f>
        <v>0</v>
      </c>
      <c r="C147" s="164">
        <f>'Member Info'!E144</f>
        <v>0</v>
      </c>
      <c r="D147" s="164" t="str">
        <f>'Member Info'!G144</f>
        <v/>
      </c>
      <c r="E147" s="165">
        <f>'Member Info'!B144</f>
        <v>0</v>
      </c>
      <c r="F147" s="242"/>
      <c r="G147" s="166" t="str">
        <f>IF(E147=0,"",('Member Info'!K144+'Member Info'!L144))</f>
        <v/>
      </c>
      <c r="H147" s="419"/>
      <c r="I147" s="419"/>
      <c r="J147" s="26"/>
      <c r="K147" s="26"/>
      <c r="L147" s="384" t="str">
        <f>IF(E147=0,"",IF('Member Info'!F144&gt;$U$1,CONCATENATE("Joined with practice on ", TEXT('Member Info'!F144, "DD/MM/YYYY")),IF('Member Info'!N144&lt;&gt;"",IF('Member Info'!N144&lt;$T$1,CONCATENATE("Left Scheme on ", TEXT('Member Info'!N144, "DD/MM/YYYY")),IF(OR(G147="",G147=0),"Error Detected, No rate entered",IF(E147=0,"",IF(F147="","Error Detected, No Pensionable pay",IF(AS147=1,"No Part Time Status Entered",IF(AR147=1,"No Part Time Hours Entered",IF(ISERROR(AD147)," Unknown Values entered.",IF(V147+W147&lt;1,"Acceptable",IF(T147+U147=200, "No Contributions Entered", IF(M147="","Error Detected, Choose reason&gt;",IF(Z147="1",IF(V147=1,"Please Enter Deemed Pensionable Pay","Add Any Relevant Details Above"),"Please Give Details Above"))))))))))),IF(OR(G147="",G147=0),"Error Detected, No rate entered",IF(E147=0,"",IF(F147="","Error Detected, No Pensionable pay",IF(AS147=1,"No Part Time Status Entered",IF(AR147=1,"No Part Time Hours Entered",IF(ISERROR(AD147)," Unknown Values entered.",IF(V147+W147&lt;1,"Acceptable",IF(T147+U147=200, "No Contributions Entered", IF(M147="","Error Detected, Choose reason&gt;",IF(Z147="1",IF(V147=1,"Please Enter Deemed Pensionable Pay","Add relevant Details Above"),"Please give details Above")))))))))))))</f>
        <v/>
      </c>
      <c r="M147" s="260"/>
      <c r="N147" s="91"/>
      <c r="O147" s="91" t="str">
        <f t="shared" si="22"/>
        <v/>
      </c>
      <c r="P147" s="94">
        <f t="shared" si="23"/>
        <v>0</v>
      </c>
      <c r="Q147" s="94">
        <f t="shared" si="23"/>
        <v>0</v>
      </c>
      <c r="R147" s="218">
        <f>(ROUND((F147/100*'Member Info'!$W$2), 2))</f>
        <v>0</v>
      </c>
      <c r="S147" s="218" t="e">
        <f t="shared" si="24"/>
        <v>#VALUE!</v>
      </c>
      <c r="T147" s="218" t="str">
        <f t="shared" si="25"/>
        <v/>
      </c>
      <c r="U147" s="227" t="str">
        <f t="shared" si="26"/>
        <v/>
      </c>
      <c r="V147" s="228" t="str">
        <f t="shared" si="27"/>
        <v/>
      </c>
      <c r="W147" s="228" t="str">
        <f t="shared" si="28"/>
        <v/>
      </c>
      <c r="X147" s="222">
        <f t="shared" si="29"/>
        <v>0</v>
      </c>
      <c r="Y147" s="110">
        <f t="shared" si="30"/>
        <v>0</v>
      </c>
      <c r="Z147" s="235" t="str">
        <f t="shared" si="31"/>
        <v/>
      </c>
      <c r="AA147" s="240" t="b">
        <f t="shared" si="32"/>
        <v>0</v>
      </c>
      <c r="AB147" s="235">
        <f t="shared" si="33"/>
        <v>0</v>
      </c>
      <c r="AC147" s="235">
        <f>IF('Member Info'!N144="",1,"")</f>
        <v>1</v>
      </c>
      <c r="AD147" s="243" t="e">
        <f t="shared" si="34"/>
        <v>#VALUE!</v>
      </c>
      <c r="AE147" s="130" t="str">
        <f t="shared" si="21"/>
        <v/>
      </c>
      <c r="AF147" s="124">
        <f t="shared" si="35"/>
        <v>1</v>
      </c>
      <c r="AG147" s="124" t="str">
        <f>IF('Member Info'!N144&lt;&gt;"",IF(AND('Member Info'!N144&lt;=$U$1,'Member Info'!N144&gt;=$T$1),1,0),"")</f>
        <v/>
      </c>
      <c r="AI147" s="124" t="b">
        <f t="shared" si="36"/>
        <v>0</v>
      </c>
      <c r="AJ147" s="124">
        <f t="shared" si="37"/>
        <v>0</v>
      </c>
      <c r="AL147" s="124">
        <f t="shared" si="38"/>
        <v>0</v>
      </c>
      <c r="AM147" s="124">
        <f>IF('Member Info'!F144&gt;$T$1,1,0)</f>
        <v>0</v>
      </c>
      <c r="AN147" s="124" t="b">
        <f>IF(ISERROR(T147),ERROR.TYPE(#REF!)=ERROR.TYPE(T147),FALSE)</f>
        <v>0</v>
      </c>
      <c r="AO147" s="124" t="b">
        <f>IF(ISERROR(U147),ERROR.TYPE(#REF!)=ERROR.TYPE(U147),FALSE)</f>
        <v>0</v>
      </c>
      <c r="AP147" s="124">
        <f>IF('Member Info'!F144&gt;'GP1 April 25'!$U$1,1,0)</f>
        <v>0</v>
      </c>
      <c r="AQ147" s="124">
        <f t="shared" si="39"/>
        <v>0</v>
      </c>
      <c r="AR147" s="124">
        <f t="shared" si="40"/>
        <v>0</v>
      </c>
      <c r="AS147" s="124">
        <f t="shared" si="41"/>
        <v>1</v>
      </c>
    </row>
    <row r="148" spans="1:45" x14ac:dyDescent="0.25">
      <c r="A148" s="4">
        <v>117</v>
      </c>
      <c r="B148" s="164">
        <f>'Member Info'!D145</f>
        <v>0</v>
      </c>
      <c r="C148" s="164">
        <f>'Member Info'!E145</f>
        <v>0</v>
      </c>
      <c r="D148" s="164" t="str">
        <f>'Member Info'!G145</f>
        <v/>
      </c>
      <c r="E148" s="165">
        <f>'Member Info'!B145</f>
        <v>0</v>
      </c>
      <c r="F148" s="242"/>
      <c r="G148" s="166" t="str">
        <f>IF(E148=0,"",('Member Info'!K145+'Member Info'!L145))</f>
        <v/>
      </c>
      <c r="H148" s="419"/>
      <c r="I148" s="419"/>
      <c r="J148" s="26"/>
      <c r="K148" s="26"/>
      <c r="L148" s="384" t="str">
        <f>IF(E148=0,"",IF('Member Info'!F145&gt;$U$1,CONCATENATE("Joined with practice on ", TEXT('Member Info'!F145, "DD/MM/YYYY")),IF('Member Info'!N145&lt;&gt;"",IF('Member Info'!N145&lt;$T$1,CONCATENATE("Left Scheme on ", TEXT('Member Info'!N145, "DD/MM/YYYY")),IF(OR(G148="",G148=0),"Error Detected, No rate entered",IF(E148=0,"",IF(F148="","Error Detected, No Pensionable pay",IF(AS148=1,"No Part Time Status Entered",IF(AR148=1,"No Part Time Hours Entered",IF(ISERROR(AD148)," Unknown Values entered.",IF(V148+W148&lt;1,"Acceptable",IF(T148+U148=200, "No Contributions Entered", IF(M148="","Error Detected, Choose reason&gt;",IF(Z148="1",IF(V148=1,"Please Enter Deemed Pensionable Pay","Add Any Relevant Details Above"),"Please Give Details Above"))))))))))),IF(OR(G148="",G148=0),"Error Detected, No rate entered",IF(E148=0,"",IF(F148="","Error Detected, No Pensionable pay",IF(AS148=1,"No Part Time Status Entered",IF(AR148=1,"No Part Time Hours Entered",IF(ISERROR(AD148)," Unknown Values entered.",IF(V148+W148&lt;1,"Acceptable",IF(T148+U148=200, "No Contributions Entered", IF(M148="","Error Detected, Choose reason&gt;",IF(Z148="1",IF(V148=1,"Please Enter Deemed Pensionable Pay","Add relevant Details Above"),"Please give details Above")))))))))))))</f>
        <v/>
      </c>
      <c r="M148" s="260"/>
      <c r="N148" s="91"/>
      <c r="O148" s="91" t="str">
        <f t="shared" si="22"/>
        <v/>
      </c>
      <c r="P148" s="94">
        <f t="shared" si="23"/>
        <v>0</v>
      </c>
      <c r="Q148" s="94">
        <f t="shared" si="23"/>
        <v>0</v>
      </c>
      <c r="R148" s="218">
        <f>(ROUND((F148/100*'Member Info'!$W$2), 2))</f>
        <v>0</v>
      </c>
      <c r="S148" s="218" t="e">
        <f t="shared" si="24"/>
        <v>#VALUE!</v>
      </c>
      <c r="T148" s="218" t="str">
        <f t="shared" si="25"/>
        <v/>
      </c>
      <c r="U148" s="227" t="str">
        <f t="shared" si="26"/>
        <v/>
      </c>
      <c r="V148" s="228" t="str">
        <f t="shared" si="27"/>
        <v/>
      </c>
      <c r="W148" s="228" t="str">
        <f t="shared" si="28"/>
        <v/>
      </c>
      <c r="X148" s="222">
        <f t="shared" si="29"/>
        <v>0</v>
      </c>
      <c r="Y148" s="110">
        <f t="shared" si="30"/>
        <v>0</v>
      </c>
      <c r="Z148" s="235" t="str">
        <f t="shared" si="31"/>
        <v/>
      </c>
      <c r="AA148" s="240" t="b">
        <f t="shared" si="32"/>
        <v>0</v>
      </c>
      <c r="AB148" s="235">
        <f t="shared" si="33"/>
        <v>0</v>
      </c>
      <c r="AC148" s="235">
        <f>IF('Member Info'!N145="",1,"")</f>
        <v>1</v>
      </c>
      <c r="AD148" s="243" t="e">
        <f t="shared" si="34"/>
        <v>#VALUE!</v>
      </c>
      <c r="AE148" s="130" t="str">
        <f t="shared" si="21"/>
        <v/>
      </c>
      <c r="AF148" s="124">
        <f t="shared" si="35"/>
        <v>1</v>
      </c>
      <c r="AG148" s="124" t="str">
        <f>IF('Member Info'!N145&lt;&gt;"",IF(AND('Member Info'!N145&lt;=$U$1,'Member Info'!N145&gt;=$T$1),1,0),"")</f>
        <v/>
      </c>
      <c r="AI148" s="124" t="b">
        <f t="shared" si="36"/>
        <v>0</v>
      </c>
      <c r="AJ148" s="124">
        <f t="shared" si="37"/>
        <v>0</v>
      </c>
      <c r="AL148" s="124">
        <f t="shared" si="38"/>
        <v>0</v>
      </c>
      <c r="AM148" s="124">
        <f>IF('Member Info'!F145&gt;$T$1,1,0)</f>
        <v>0</v>
      </c>
      <c r="AN148" s="124" t="b">
        <f>IF(ISERROR(T148),ERROR.TYPE(#REF!)=ERROR.TYPE(T148),FALSE)</f>
        <v>0</v>
      </c>
      <c r="AO148" s="124" t="b">
        <f>IF(ISERROR(U148),ERROR.TYPE(#REF!)=ERROR.TYPE(U148),FALSE)</f>
        <v>0</v>
      </c>
      <c r="AP148" s="124">
        <f>IF('Member Info'!F145&gt;'GP1 April 25'!$U$1,1,0)</f>
        <v>0</v>
      </c>
      <c r="AQ148" s="124">
        <f t="shared" si="39"/>
        <v>0</v>
      </c>
      <c r="AR148" s="124">
        <f t="shared" si="40"/>
        <v>0</v>
      </c>
      <c r="AS148" s="124">
        <f t="shared" si="41"/>
        <v>1</v>
      </c>
    </row>
    <row r="149" spans="1:45" x14ac:dyDescent="0.25">
      <c r="A149" s="4">
        <v>118</v>
      </c>
      <c r="B149" s="164">
        <f>'Member Info'!D146</f>
        <v>0</v>
      </c>
      <c r="C149" s="164">
        <f>'Member Info'!E146</f>
        <v>0</v>
      </c>
      <c r="D149" s="164" t="str">
        <f>'Member Info'!G146</f>
        <v/>
      </c>
      <c r="E149" s="165">
        <f>'Member Info'!B146</f>
        <v>0</v>
      </c>
      <c r="F149" s="242"/>
      <c r="G149" s="166" t="str">
        <f>IF(E149=0,"",('Member Info'!K146+'Member Info'!L146))</f>
        <v/>
      </c>
      <c r="H149" s="419"/>
      <c r="I149" s="419"/>
      <c r="J149" s="26"/>
      <c r="K149" s="26"/>
      <c r="L149" s="384" t="str">
        <f>IF(E149=0,"",IF('Member Info'!F146&gt;$U$1,CONCATENATE("Joined with practice on ", TEXT('Member Info'!F146, "DD/MM/YYYY")),IF('Member Info'!N146&lt;&gt;"",IF('Member Info'!N146&lt;$T$1,CONCATENATE("Left Scheme on ", TEXT('Member Info'!N146, "DD/MM/YYYY")),IF(OR(G149="",G149=0),"Error Detected, No rate entered",IF(E149=0,"",IF(F149="","Error Detected, No Pensionable pay",IF(AS149=1,"No Part Time Status Entered",IF(AR149=1,"No Part Time Hours Entered",IF(ISERROR(AD149)," Unknown Values entered.",IF(V149+W149&lt;1,"Acceptable",IF(T149+U149=200, "No Contributions Entered", IF(M149="","Error Detected, Choose reason&gt;",IF(Z149="1",IF(V149=1,"Please Enter Deemed Pensionable Pay","Add Any Relevant Details Above"),"Please Give Details Above"))))))))))),IF(OR(G149="",G149=0),"Error Detected, No rate entered",IF(E149=0,"",IF(F149="","Error Detected, No Pensionable pay",IF(AS149=1,"No Part Time Status Entered",IF(AR149=1,"No Part Time Hours Entered",IF(ISERROR(AD149)," Unknown Values entered.",IF(V149+W149&lt;1,"Acceptable",IF(T149+U149=200, "No Contributions Entered", IF(M149="","Error Detected, Choose reason&gt;",IF(Z149="1",IF(V149=1,"Please Enter Deemed Pensionable Pay","Add relevant Details Above"),"Please give details Above")))))))))))))</f>
        <v/>
      </c>
      <c r="M149" s="260"/>
      <c r="N149" s="91"/>
      <c r="O149" s="91" t="str">
        <f t="shared" si="22"/>
        <v/>
      </c>
      <c r="P149" s="94">
        <f t="shared" si="23"/>
        <v>0</v>
      </c>
      <c r="Q149" s="94">
        <f t="shared" si="23"/>
        <v>0</v>
      </c>
      <c r="R149" s="218">
        <f>(ROUND((F149/100*'Member Info'!$W$2), 2))</f>
        <v>0</v>
      </c>
      <c r="S149" s="218" t="e">
        <f t="shared" si="24"/>
        <v>#VALUE!</v>
      </c>
      <c r="T149" s="218" t="str">
        <f t="shared" si="25"/>
        <v/>
      </c>
      <c r="U149" s="227" t="str">
        <f t="shared" si="26"/>
        <v/>
      </c>
      <c r="V149" s="228" t="str">
        <f t="shared" si="27"/>
        <v/>
      </c>
      <c r="W149" s="228" t="str">
        <f t="shared" si="28"/>
        <v/>
      </c>
      <c r="X149" s="222">
        <f t="shared" si="29"/>
        <v>0</v>
      </c>
      <c r="Y149" s="110">
        <f t="shared" si="30"/>
        <v>0</v>
      </c>
      <c r="Z149" s="235" t="str">
        <f t="shared" si="31"/>
        <v/>
      </c>
      <c r="AA149" s="240" t="b">
        <f t="shared" si="32"/>
        <v>0</v>
      </c>
      <c r="AB149" s="235">
        <f t="shared" si="33"/>
        <v>0</v>
      </c>
      <c r="AC149" s="235">
        <f>IF('Member Info'!N146="",1,"")</f>
        <v>1</v>
      </c>
      <c r="AD149" s="243" t="e">
        <f t="shared" si="34"/>
        <v>#VALUE!</v>
      </c>
      <c r="AE149" s="130" t="str">
        <f t="shared" si="21"/>
        <v/>
      </c>
      <c r="AF149" s="124">
        <f t="shared" si="35"/>
        <v>1</v>
      </c>
      <c r="AG149" s="124" t="str">
        <f>IF('Member Info'!N146&lt;&gt;"",IF(AND('Member Info'!N146&lt;=$U$1,'Member Info'!N146&gt;=$T$1),1,0),"")</f>
        <v/>
      </c>
      <c r="AI149" s="124" t="b">
        <f t="shared" si="36"/>
        <v>0</v>
      </c>
      <c r="AJ149" s="124">
        <f t="shared" si="37"/>
        <v>0</v>
      </c>
      <c r="AL149" s="124">
        <f t="shared" si="38"/>
        <v>0</v>
      </c>
      <c r="AM149" s="124">
        <f>IF('Member Info'!F146&gt;$T$1,1,0)</f>
        <v>0</v>
      </c>
      <c r="AN149" s="124" t="b">
        <f>IF(ISERROR(T149),ERROR.TYPE(#REF!)=ERROR.TYPE(T149),FALSE)</f>
        <v>0</v>
      </c>
      <c r="AO149" s="124" t="b">
        <f>IF(ISERROR(U149),ERROR.TYPE(#REF!)=ERROR.TYPE(U149),FALSE)</f>
        <v>0</v>
      </c>
      <c r="AP149" s="124">
        <f>IF('Member Info'!F146&gt;'GP1 April 25'!$U$1,1,0)</f>
        <v>0</v>
      </c>
      <c r="AQ149" s="124">
        <f t="shared" si="39"/>
        <v>0</v>
      </c>
      <c r="AR149" s="124">
        <f t="shared" si="40"/>
        <v>0</v>
      </c>
      <c r="AS149" s="124">
        <f t="shared" si="41"/>
        <v>1</v>
      </c>
    </row>
    <row r="150" spans="1:45" x14ac:dyDescent="0.25">
      <c r="A150" s="4">
        <v>119</v>
      </c>
      <c r="B150" s="164">
        <f>'Member Info'!D147</f>
        <v>0</v>
      </c>
      <c r="C150" s="164">
        <f>'Member Info'!E147</f>
        <v>0</v>
      </c>
      <c r="D150" s="164" t="str">
        <f>'Member Info'!G147</f>
        <v/>
      </c>
      <c r="E150" s="165">
        <f>'Member Info'!B147</f>
        <v>0</v>
      </c>
      <c r="F150" s="242"/>
      <c r="G150" s="166" t="str">
        <f>IF(E150=0,"",('Member Info'!K147+'Member Info'!L147))</f>
        <v/>
      </c>
      <c r="H150" s="419"/>
      <c r="I150" s="419"/>
      <c r="J150" s="26"/>
      <c r="K150" s="26"/>
      <c r="L150" s="384" t="str">
        <f>IF(E150=0,"",IF('Member Info'!F147&gt;$U$1,CONCATENATE("Joined with practice on ", TEXT('Member Info'!F147, "DD/MM/YYYY")),IF('Member Info'!N147&lt;&gt;"",IF('Member Info'!N147&lt;$T$1,CONCATENATE("Left Scheme on ", TEXT('Member Info'!N147, "DD/MM/YYYY")),IF(OR(G150="",G150=0),"Error Detected, No rate entered",IF(E150=0,"",IF(F150="","Error Detected, No Pensionable pay",IF(AS150=1,"No Part Time Status Entered",IF(AR150=1,"No Part Time Hours Entered",IF(ISERROR(AD150)," Unknown Values entered.",IF(V150+W150&lt;1,"Acceptable",IF(T150+U150=200, "No Contributions Entered", IF(M150="","Error Detected, Choose reason&gt;",IF(Z150="1",IF(V150=1,"Please Enter Deemed Pensionable Pay","Add Any Relevant Details Above"),"Please Give Details Above"))))))))))),IF(OR(G150="",G150=0),"Error Detected, No rate entered",IF(E150=0,"",IF(F150="","Error Detected, No Pensionable pay",IF(AS150=1,"No Part Time Status Entered",IF(AR150=1,"No Part Time Hours Entered",IF(ISERROR(AD150)," Unknown Values entered.",IF(V150+W150&lt;1,"Acceptable",IF(T150+U150=200, "No Contributions Entered", IF(M150="","Error Detected, Choose reason&gt;",IF(Z150="1",IF(V150=1,"Please Enter Deemed Pensionable Pay","Add relevant Details Above"),"Please give details Above")))))))))))))</f>
        <v/>
      </c>
      <c r="M150" s="260"/>
      <c r="N150" s="91"/>
      <c r="O150" s="91" t="str">
        <f t="shared" si="22"/>
        <v/>
      </c>
      <c r="P150" s="94">
        <f t="shared" si="23"/>
        <v>0</v>
      </c>
      <c r="Q150" s="94">
        <f t="shared" si="23"/>
        <v>0</v>
      </c>
      <c r="R150" s="218">
        <f>(ROUND((F150/100*'Member Info'!$W$2), 2))</f>
        <v>0</v>
      </c>
      <c r="S150" s="218" t="e">
        <f t="shared" si="24"/>
        <v>#VALUE!</v>
      </c>
      <c r="T150" s="218" t="str">
        <f t="shared" si="25"/>
        <v/>
      </c>
      <c r="U150" s="227" t="str">
        <f t="shared" si="26"/>
        <v/>
      </c>
      <c r="V150" s="228" t="str">
        <f t="shared" si="27"/>
        <v/>
      </c>
      <c r="W150" s="228" t="str">
        <f t="shared" si="28"/>
        <v/>
      </c>
      <c r="X150" s="222">
        <f t="shared" si="29"/>
        <v>0</v>
      </c>
      <c r="Y150" s="110">
        <f t="shared" si="30"/>
        <v>0</v>
      </c>
      <c r="Z150" s="235" t="str">
        <f t="shared" si="31"/>
        <v/>
      </c>
      <c r="AA150" s="240" t="b">
        <f t="shared" si="32"/>
        <v>0</v>
      </c>
      <c r="AB150" s="235">
        <f t="shared" si="33"/>
        <v>0</v>
      </c>
      <c r="AC150" s="235">
        <f>IF('Member Info'!N147="",1,"")</f>
        <v>1</v>
      </c>
      <c r="AD150" s="243" t="e">
        <f t="shared" si="34"/>
        <v>#VALUE!</v>
      </c>
      <c r="AE150" s="130" t="str">
        <f t="shared" si="21"/>
        <v/>
      </c>
      <c r="AF150" s="124">
        <f t="shared" si="35"/>
        <v>1</v>
      </c>
      <c r="AG150" s="124" t="str">
        <f>IF('Member Info'!N147&lt;&gt;"",IF(AND('Member Info'!N147&lt;=$U$1,'Member Info'!N147&gt;=$T$1),1,0),"")</f>
        <v/>
      </c>
      <c r="AI150" s="124" t="b">
        <f t="shared" si="36"/>
        <v>0</v>
      </c>
      <c r="AJ150" s="124">
        <f t="shared" si="37"/>
        <v>0</v>
      </c>
      <c r="AL150" s="124">
        <f t="shared" si="38"/>
        <v>0</v>
      </c>
      <c r="AM150" s="124">
        <f>IF('Member Info'!F147&gt;$T$1,1,0)</f>
        <v>0</v>
      </c>
      <c r="AN150" s="124" t="b">
        <f>IF(ISERROR(T150),ERROR.TYPE(#REF!)=ERROR.TYPE(T150),FALSE)</f>
        <v>0</v>
      </c>
      <c r="AO150" s="124" t="b">
        <f>IF(ISERROR(U150),ERROR.TYPE(#REF!)=ERROR.TYPE(U150),FALSE)</f>
        <v>0</v>
      </c>
      <c r="AP150" s="124">
        <f>IF('Member Info'!F147&gt;'GP1 April 25'!$U$1,1,0)</f>
        <v>0</v>
      </c>
      <c r="AQ150" s="124">
        <f t="shared" si="39"/>
        <v>0</v>
      </c>
      <c r="AR150" s="124">
        <f t="shared" si="40"/>
        <v>0</v>
      </c>
      <c r="AS150" s="124">
        <f t="shared" si="41"/>
        <v>1</v>
      </c>
    </row>
    <row r="151" spans="1:45" x14ac:dyDescent="0.25">
      <c r="A151" s="4">
        <v>120</v>
      </c>
      <c r="B151" s="164">
        <f>'Member Info'!D148</f>
        <v>0</v>
      </c>
      <c r="C151" s="164">
        <f>'Member Info'!E148</f>
        <v>0</v>
      </c>
      <c r="D151" s="164" t="str">
        <f>'Member Info'!G148</f>
        <v/>
      </c>
      <c r="E151" s="165">
        <f>'Member Info'!B148</f>
        <v>0</v>
      </c>
      <c r="F151" s="242"/>
      <c r="G151" s="166" t="str">
        <f>IF(E151=0,"",('Member Info'!K148+'Member Info'!L148))</f>
        <v/>
      </c>
      <c r="H151" s="419"/>
      <c r="I151" s="419"/>
      <c r="J151" s="26"/>
      <c r="K151" s="26"/>
      <c r="L151" s="384" t="str">
        <f>IF(E151=0,"",IF('Member Info'!F148&gt;$U$1,CONCATENATE("Joined with practice on ", TEXT('Member Info'!F148, "DD/MM/YYYY")),IF('Member Info'!N148&lt;&gt;"",IF('Member Info'!N148&lt;$T$1,CONCATENATE("Left Scheme on ", TEXT('Member Info'!N148, "DD/MM/YYYY")),IF(OR(G151="",G151=0),"Error Detected, No rate entered",IF(E151=0,"",IF(F151="","Error Detected, No Pensionable pay",IF(AS151=1,"No Part Time Status Entered",IF(AR151=1,"No Part Time Hours Entered",IF(ISERROR(AD151)," Unknown Values entered.",IF(V151+W151&lt;1,"Acceptable",IF(T151+U151=200, "No Contributions Entered", IF(M151="","Error Detected, Choose reason&gt;",IF(Z151="1",IF(V151=1,"Please Enter Deemed Pensionable Pay","Add Any Relevant Details Above"),"Please Give Details Above"))))))))))),IF(OR(G151="",G151=0),"Error Detected, No rate entered",IF(E151=0,"",IF(F151="","Error Detected, No Pensionable pay",IF(AS151=1,"No Part Time Status Entered",IF(AR151=1,"No Part Time Hours Entered",IF(ISERROR(AD151)," Unknown Values entered.",IF(V151+W151&lt;1,"Acceptable",IF(T151+U151=200, "No Contributions Entered", IF(M151="","Error Detected, Choose reason&gt;",IF(Z151="1",IF(V151=1,"Please Enter Deemed Pensionable Pay","Add relevant Details Above"),"Please give details Above")))))))))))))</f>
        <v/>
      </c>
      <c r="M151" s="260"/>
      <c r="N151" s="91"/>
      <c r="O151" s="91" t="str">
        <f t="shared" si="22"/>
        <v/>
      </c>
      <c r="P151" s="94">
        <f t="shared" si="23"/>
        <v>0</v>
      </c>
      <c r="Q151" s="94">
        <f t="shared" si="23"/>
        <v>0</v>
      </c>
      <c r="R151" s="218">
        <f>(ROUND((F151/100*'Member Info'!$W$2), 2))</f>
        <v>0</v>
      </c>
      <c r="S151" s="218" t="e">
        <f t="shared" si="24"/>
        <v>#VALUE!</v>
      </c>
      <c r="T151" s="218" t="str">
        <f t="shared" si="25"/>
        <v/>
      </c>
      <c r="U151" s="227" t="str">
        <f t="shared" si="26"/>
        <v/>
      </c>
      <c r="V151" s="228" t="str">
        <f t="shared" si="27"/>
        <v/>
      </c>
      <c r="W151" s="228" t="str">
        <f t="shared" si="28"/>
        <v/>
      </c>
      <c r="X151" s="222">
        <f t="shared" si="29"/>
        <v>0</v>
      </c>
      <c r="Y151" s="110">
        <f t="shared" si="30"/>
        <v>0</v>
      </c>
      <c r="Z151" s="235" t="str">
        <f t="shared" si="31"/>
        <v/>
      </c>
      <c r="AA151" s="240" t="b">
        <f t="shared" si="32"/>
        <v>0</v>
      </c>
      <c r="AB151" s="235">
        <f t="shared" si="33"/>
        <v>0</v>
      </c>
      <c r="AC151" s="235">
        <f>IF('Member Info'!N148="",1,"")</f>
        <v>1</v>
      </c>
      <c r="AD151" s="243" t="e">
        <f t="shared" si="34"/>
        <v>#VALUE!</v>
      </c>
      <c r="AE151" s="130" t="str">
        <f t="shared" si="21"/>
        <v/>
      </c>
      <c r="AF151" s="124">
        <f t="shared" si="35"/>
        <v>1</v>
      </c>
      <c r="AG151" s="124" t="str">
        <f>IF('Member Info'!N148&lt;&gt;"",IF(AND('Member Info'!N148&lt;=$U$1,'Member Info'!N148&gt;=$T$1),1,0),"")</f>
        <v/>
      </c>
      <c r="AI151" s="124" t="b">
        <f t="shared" si="36"/>
        <v>0</v>
      </c>
      <c r="AJ151" s="124">
        <f t="shared" si="37"/>
        <v>0</v>
      </c>
      <c r="AL151" s="124">
        <f t="shared" si="38"/>
        <v>0</v>
      </c>
      <c r="AM151" s="124">
        <f>IF('Member Info'!F148&gt;$T$1,1,0)</f>
        <v>0</v>
      </c>
      <c r="AN151" s="124" t="b">
        <f>IF(ISERROR(T151),ERROR.TYPE(#REF!)=ERROR.TYPE(T151),FALSE)</f>
        <v>0</v>
      </c>
      <c r="AO151" s="124" t="b">
        <f>IF(ISERROR(U151),ERROR.TYPE(#REF!)=ERROR.TYPE(U151),FALSE)</f>
        <v>0</v>
      </c>
      <c r="AP151" s="124">
        <f>IF('Member Info'!F148&gt;'GP1 April 25'!$U$1,1,0)</f>
        <v>0</v>
      </c>
      <c r="AQ151" s="124">
        <f t="shared" si="39"/>
        <v>0</v>
      </c>
      <c r="AR151" s="124">
        <f t="shared" si="40"/>
        <v>0</v>
      </c>
      <c r="AS151" s="124">
        <f t="shared" si="41"/>
        <v>1</v>
      </c>
    </row>
    <row r="152" spans="1:45" x14ac:dyDescent="0.25">
      <c r="A152" s="4">
        <v>121</v>
      </c>
      <c r="B152" s="164">
        <f>'Member Info'!D149</f>
        <v>0</v>
      </c>
      <c r="C152" s="164">
        <f>'Member Info'!E149</f>
        <v>0</v>
      </c>
      <c r="D152" s="164" t="str">
        <f>'Member Info'!G149</f>
        <v/>
      </c>
      <c r="E152" s="165">
        <f>'Member Info'!B149</f>
        <v>0</v>
      </c>
      <c r="F152" s="242"/>
      <c r="G152" s="166" t="str">
        <f>IF(E152=0,"",('Member Info'!K149+'Member Info'!L149))</f>
        <v/>
      </c>
      <c r="H152" s="419"/>
      <c r="I152" s="419"/>
      <c r="J152" s="26"/>
      <c r="K152" s="26"/>
      <c r="L152" s="384" t="str">
        <f>IF(E152=0,"",IF('Member Info'!F149&gt;$U$1,CONCATENATE("Joined with practice on ", TEXT('Member Info'!F149, "DD/MM/YYYY")),IF('Member Info'!N149&lt;&gt;"",IF('Member Info'!N149&lt;$T$1,CONCATENATE("Left Scheme on ", TEXT('Member Info'!N149, "DD/MM/YYYY")),IF(OR(G152="",G152=0),"Error Detected, No rate entered",IF(E152=0,"",IF(F152="","Error Detected, No Pensionable pay",IF(AS152=1,"No Part Time Status Entered",IF(AR152=1,"No Part Time Hours Entered",IF(ISERROR(AD152)," Unknown Values entered.",IF(V152+W152&lt;1,"Acceptable",IF(T152+U152=200, "No Contributions Entered", IF(M152="","Error Detected, Choose reason&gt;",IF(Z152="1",IF(V152=1,"Please Enter Deemed Pensionable Pay","Add Any Relevant Details Above"),"Please Give Details Above"))))))))))),IF(OR(G152="",G152=0),"Error Detected, No rate entered",IF(E152=0,"",IF(F152="","Error Detected, No Pensionable pay",IF(AS152=1,"No Part Time Status Entered",IF(AR152=1,"No Part Time Hours Entered",IF(ISERROR(AD152)," Unknown Values entered.",IF(V152+W152&lt;1,"Acceptable",IF(T152+U152=200, "No Contributions Entered", IF(M152="","Error Detected, Choose reason&gt;",IF(Z152="1",IF(V152=1,"Please Enter Deemed Pensionable Pay","Add relevant Details Above"),"Please give details Above")))))))))))))</f>
        <v/>
      </c>
      <c r="M152" s="260"/>
      <c r="N152" s="91"/>
      <c r="O152" s="91" t="str">
        <f t="shared" si="22"/>
        <v/>
      </c>
      <c r="P152" s="94">
        <f t="shared" si="23"/>
        <v>0</v>
      </c>
      <c r="Q152" s="94">
        <f t="shared" si="23"/>
        <v>0</v>
      </c>
      <c r="R152" s="218">
        <f>(ROUND((F152/100*'Member Info'!$W$2), 2))</f>
        <v>0</v>
      </c>
      <c r="S152" s="218" t="e">
        <f t="shared" si="24"/>
        <v>#VALUE!</v>
      </c>
      <c r="T152" s="218" t="str">
        <f t="shared" si="25"/>
        <v/>
      </c>
      <c r="U152" s="227" t="str">
        <f t="shared" si="26"/>
        <v/>
      </c>
      <c r="V152" s="228" t="str">
        <f t="shared" si="27"/>
        <v/>
      </c>
      <c r="W152" s="228" t="str">
        <f t="shared" si="28"/>
        <v/>
      </c>
      <c r="X152" s="222">
        <f t="shared" si="29"/>
        <v>0</v>
      </c>
      <c r="Y152" s="110">
        <f t="shared" si="30"/>
        <v>0</v>
      </c>
      <c r="Z152" s="235" t="str">
        <f t="shared" si="31"/>
        <v/>
      </c>
      <c r="AA152" s="240" t="b">
        <f t="shared" si="32"/>
        <v>0</v>
      </c>
      <c r="AB152" s="235">
        <f t="shared" si="33"/>
        <v>0</v>
      </c>
      <c r="AC152" s="235">
        <f>IF('Member Info'!N149="",1,"")</f>
        <v>1</v>
      </c>
      <c r="AD152" s="243" t="e">
        <f t="shared" si="34"/>
        <v>#VALUE!</v>
      </c>
      <c r="AE152" s="130" t="str">
        <f t="shared" si="21"/>
        <v/>
      </c>
      <c r="AF152" s="124">
        <f t="shared" si="35"/>
        <v>1</v>
      </c>
      <c r="AG152" s="124" t="str">
        <f>IF('Member Info'!N149&lt;&gt;"",IF(AND('Member Info'!N149&lt;=$U$1,'Member Info'!N149&gt;=$T$1),1,0),"")</f>
        <v/>
      </c>
      <c r="AI152" s="124" t="b">
        <f t="shared" si="36"/>
        <v>0</v>
      </c>
      <c r="AJ152" s="124">
        <f t="shared" si="37"/>
        <v>0</v>
      </c>
      <c r="AL152" s="124">
        <f t="shared" si="38"/>
        <v>0</v>
      </c>
      <c r="AM152" s="124">
        <f>IF('Member Info'!F149&gt;$T$1,1,0)</f>
        <v>0</v>
      </c>
      <c r="AN152" s="124" t="b">
        <f>IF(ISERROR(T152),ERROR.TYPE(#REF!)=ERROR.TYPE(T152),FALSE)</f>
        <v>0</v>
      </c>
      <c r="AO152" s="124" t="b">
        <f>IF(ISERROR(U152),ERROR.TYPE(#REF!)=ERROR.TYPE(U152),FALSE)</f>
        <v>0</v>
      </c>
      <c r="AP152" s="124">
        <f>IF('Member Info'!F149&gt;'GP1 April 25'!$U$1,1,0)</f>
        <v>0</v>
      </c>
      <c r="AQ152" s="124">
        <f t="shared" si="39"/>
        <v>0</v>
      </c>
      <c r="AR152" s="124">
        <f t="shared" si="40"/>
        <v>0</v>
      </c>
      <c r="AS152" s="124">
        <f t="shared" si="41"/>
        <v>1</v>
      </c>
    </row>
    <row r="153" spans="1:45" x14ac:dyDescent="0.25">
      <c r="A153" s="4">
        <v>122</v>
      </c>
      <c r="B153" s="164">
        <f>'Member Info'!D150</f>
        <v>0</v>
      </c>
      <c r="C153" s="164">
        <f>'Member Info'!E150</f>
        <v>0</v>
      </c>
      <c r="D153" s="164" t="str">
        <f>'Member Info'!G150</f>
        <v/>
      </c>
      <c r="E153" s="165">
        <f>'Member Info'!B150</f>
        <v>0</v>
      </c>
      <c r="F153" s="242"/>
      <c r="G153" s="166" t="str">
        <f>IF(E153=0,"",('Member Info'!K150+'Member Info'!L150))</f>
        <v/>
      </c>
      <c r="H153" s="419"/>
      <c r="I153" s="419"/>
      <c r="J153" s="26"/>
      <c r="K153" s="26"/>
      <c r="L153" s="384" t="str">
        <f>IF(E153=0,"",IF('Member Info'!F150&gt;$U$1,CONCATENATE("Joined with practice on ", TEXT('Member Info'!F150, "DD/MM/YYYY")),IF('Member Info'!N150&lt;&gt;"",IF('Member Info'!N150&lt;$T$1,CONCATENATE("Left Scheme on ", TEXT('Member Info'!N150, "DD/MM/YYYY")),IF(OR(G153="",G153=0),"Error Detected, No rate entered",IF(E153=0,"",IF(F153="","Error Detected, No Pensionable pay",IF(AS153=1,"No Part Time Status Entered",IF(AR153=1,"No Part Time Hours Entered",IF(ISERROR(AD153)," Unknown Values entered.",IF(V153+W153&lt;1,"Acceptable",IF(T153+U153=200, "No Contributions Entered", IF(M153="","Error Detected, Choose reason&gt;",IF(Z153="1",IF(V153=1,"Please Enter Deemed Pensionable Pay","Add Any Relevant Details Above"),"Please Give Details Above"))))))))))),IF(OR(G153="",G153=0),"Error Detected, No rate entered",IF(E153=0,"",IF(F153="","Error Detected, No Pensionable pay",IF(AS153=1,"No Part Time Status Entered",IF(AR153=1,"No Part Time Hours Entered",IF(ISERROR(AD153)," Unknown Values entered.",IF(V153+W153&lt;1,"Acceptable",IF(T153+U153=200, "No Contributions Entered", IF(M153="","Error Detected, Choose reason&gt;",IF(Z153="1",IF(V153=1,"Please Enter Deemed Pensionable Pay","Add relevant Details Above"),"Please give details Above")))))))))))))</f>
        <v/>
      </c>
      <c r="M153" s="260"/>
      <c r="N153" s="91"/>
      <c r="O153" s="91" t="str">
        <f t="shared" si="22"/>
        <v/>
      </c>
      <c r="P153" s="94">
        <f t="shared" si="23"/>
        <v>0</v>
      </c>
      <c r="Q153" s="94">
        <f t="shared" si="23"/>
        <v>0</v>
      </c>
      <c r="R153" s="218">
        <f>(ROUND((F153/100*'Member Info'!$W$2), 2))</f>
        <v>0</v>
      </c>
      <c r="S153" s="218" t="e">
        <f t="shared" si="24"/>
        <v>#VALUE!</v>
      </c>
      <c r="T153" s="218" t="str">
        <f t="shared" si="25"/>
        <v/>
      </c>
      <c r="U153" s="227" t="str">
        <f t="shared" si="26"/>
        <v/>
      </c>
      <c r="V153" s="228" t="str">
        <f t="shared" si="27"/>
        <v/>
      </c>
      <c r="W153" s="228" t="str">
        <f t="shared" si="28"/>
        <v/>
      </c>
      <c r="X153" s="222">
        <f t="shared" si="29"/>
        <v>0</v>
      </c>
      <c r="Y153" s="110">
        <f t="shared" si="30"/>
        <v>0</v>
      </c>
      <c r="Z153" s="235" t="str">
        <f t="shared" si="31"/>
        <v/>
      </c>
      <c r="AA153" s="240" t="b">
        <f t="shared" si="32"/>
        <v>0</v>
      </c>
      <c r="AB153" s="235">
        <f t="shared" si="33"/>
        <v>0</v>
      </c>
      <c r="AC153" s="235">
        <f>IF('Member Info'!N150="",1,"")</f>
        <v>1</v>
      </c>
      <c r="AD153" s="243" t="e">
        <f t="shared" si="34"/>
        <v>#VALUE!</v>
      </c>
      <c r="AE153" s="130" t="str">
        <f t="shared" si="21"/>
        <v/>
      </c>
      <c r="AF153" s="124">
        <f t="shared" si="35"/>
        <v>1</v>
      </c>
      <c r="AG153" s="124" t="str">
        <f>IF('Member Info'!N150&lt;&gt;"",IF(AND('Member Info'!N150&lt;=$U$1,'Member Info'!N150&gt;=$T$1),1,0),"")</f>
        <v/>
      </c>
      <c r="AI153" s="124" t="b">
        <f t="shared" si="36"/>
        <v>0</v>
      </c>
      <c r="AJ153" s="124">
        <f t="shared" si="37"/>
        <v>0</v>
      </c>
      <c r="AL153" s="124">
        <f t="shared" si="38"/>
        <v>0</v>
      </c>
      <c r="AM153" s="124">
        <f>IF('Member Info'!F150&gt;$T$1,1,0)</f>
        <v>0</v>
      </c>
      <c r="AN153" s="124" t="b">
        <f>IF(ISERROR(T153),ERROR.TYPE(#REF!)=ERROR.TYPE(T153),FALSE)</f>
        <v>0</v>
      </c>
      <c r="AO153" s="124" t="b">
        <f>IF(ISERROR(U153),ERROR.TYPE(#REF!)=ERROR.TYPE(U153),FALSE)</f>
        <v>0</v>
      </c>
      <c r="AP153" s="124">
        <f>IF('Member Info'!F150&gt;'GP1 April 25'!$U$1,1,0)</f>
        <v>0</v>
      </c>
      <c r="AQ153" s="124">
        <f t="shared" si="39"/>
        <v>0</v>
      </c>
      <c r="AR153" s="124">
        <f t="shared" si="40"/>
        <v>0</v>
      </c>
      <c r="AS153" s="124">
        <f t="shared" si="41"/>
        <v>1</v>
      </c>
    </row>
    <row r="154" spans="1:45" x14ac:dyDescent="0.25">
      <c r="A154" s="4">
        <v>123</v>
      </c>
      <c r="B154" s="164">
        <f>'Member Info'!D151</f>
        <v>0</v>
      </c>
      <c r="C154" s="164">
        <f>'Member Info'!E151</f>
        <v>0</v>
      </c>
      <c r="D154" s="164" t="str">
        <f>'Member Info'!G151</f>
        <v/>
      </c>
      <c r="E154" s="165">
        <f>'Member Info'!B151</f>
        <v>0</v>
      </c>
      <c r="F154" s="242"/>
      <c r="G154" s="166" t="str">
        <f>IF(E154=0,"",('Member Info'!K151+'Member Info'!L151))</f>
        <v/>
      </c>
      <c r="H154" s="419"/>
      <c r="I154" s="419"/>
      <c r="J154" s="26"/>
      <c r="K154" s="26"/>
      <c r="L154" s="384" t="str">
        <f>IF(E154=0,"",IF('Member Info'!F151&gt;$U$1,CONCATENATE("Joined with practice on ", TEXT('Member Info'!F151, "DD/MM/YYYY")),IF('Member Info'!N151&lt;&gt;"",IF('Member Info'!N151&lt;$T$1,CONCATENATE("Left Scheme on ", TEXT('Member Info'!N151, "DD/MM/YYYY")),IF(OR(G154="",G154=0),"Error Detected, No rate entered",IF(E154=0,"",IF(F154="","Error Detected, No Pensionable pay",IF(AS154=1,"No Part Time Status Entered",IF(AR154=1,"No Part Time Hours Entered",IF(ISERROR(AD154)," Unknown Values entered.",IF(V154+W154&lt;1,"Acceptable",IF(T154+U154=200, "No Contributions Entered", IF(M154="","Error Detected, Choose reason&gt;",IF(Z154="1",IF(V154=1,"Please Enter Deemed Pensionable Pay","Add Any Relevant Details Above"),"Please Give Details Above"))))))))))),IF(OR(G154="",G154=0),"Error Detected, No rate entered",IF(E154=0,"",IF(F154="","Error Detected, No Pensionable pay",IF(AS154=1,"No Part Time Status Entered",IF(AR154=1,"No Part Time Hours Entered",IF(ISERROR(AD154)," Unknown Values entered.",IF(V154+W154&lt;1,"Acceptable",IF(T154+U154=200, "No Contributions Entered", IF(M154="","Error Detected, Choose reason&gt;",IF(Z154="1",IF(V154=1,"Please Enter Deemed Pensionable Pay","Add relevant Details Above"),"Please give details Above")))))))))))))</f>
        <v/>
      </c>
      <c r="M154" s="260"/>
      <c r="N154" s="91"/>
      <c r="O154" s="91" t="str">
        <f t="shared" si="22"/>
        <v/>
      </c>
      <c r="P154" s="94">
        <f t="shared" si="23"/>
        <v>0</v>
      </c>
      <c r="Q154" s="94">
        <f t="shared" si="23"/>
        <v>0</v>
      </c>
      <c r="R154" s="218">
        <f>(ROUND((F154/100*'Member Info'!$W$2), 2))</f>
        <v>0</v>
      </c>
      <c r="S154" s="218" t="e">
        <f t="shared" si="24"/>
        <v>#VALUE!</v>
      </c>
      <c r="T154" s="218" t="str">
        <f t="shared" si="25"/>
        <v/>
      </c>
      <c r="U154" s="227" t="str">
        <f t="shared" si="26"/>
        <v/>
      </c>
      <c r="V154" s="228" t="str">
        <f t="shared" si="27"/>
        <v/>
      </c>
      <c r="W154" s="228" t="str">
        <f t="shared" si="28"/>
        <v/>
      </c>
      <c r="X154" s="222">
        <f t="shared" si="29"/>
        <v>0</v>
      </c>
      <c r="Y154" s="110">
        <f t="shared" si="30"/>
        <v>0</v>
      </c>
      <c r="Z154" s="235" t="str">
        <f t="shared" si="31"/>
        <v/>
      </c>
      <c r="AA154" s="240" t="b">
        <f t="shared" si="32"/>
        <v>0</v>
      </c>
      <c r="AB154" s="235">
        <f t="shared" si="33"/>
        <v>0</v>
      </c>
      <c r="AC154" s="235">
        <f>IF('Member Info'!N151="",1,"")</f>
        <v>1</v>
      </c>
      <c r="AD154" s="243" t="e">
        <f t="shared" si="34"/>
        <v>#VALUE!</v>
      </c>
      <c r="AE154" s="130" t="str">
        <f t="shared" si="21"/>
        <v/>
      </c>
      <c r="AF154" s="124">
        <f t="shared" si="35"/>
        <v>1</v>
      </c>
      <c r="AG154" s="124" t="str">
        <f>IF('Member Info'!N151&lt;&gt;"",IF(AND('Member Info'!N151&lt;=$U$1,'Member Info'!N151&gt;=$T$1),1,0),"")</f>
        <v/>
      </c>
      <c r="AI154" s="124" t="b">
        <f t="shared" si="36"/>
        <v>0</v>
      </c>
      <c r="AJ154" s="124">
        <f t="shared" si="37"/>
        <v>0</v>
      </c>
      <c r="AL154" s="124">
        <f t="shared" si="38"/>
        <v>0</v>
      </c>
      <c r="AM154" s="124">
        <f>IF('Member Info'!F151&gt;$T$1,1,0)</f>
        <v>0</v>
      </c>
      <c r="AN154" s="124" t="b">
        <f>IF(ISERROR(T154),ERROR.TYPE(#REF!)=ERROR.TYPE(T154),FALSE)</f>
        <v>0</v>
      </c>
      <c r="AO154" s="124" t="b">
        <f>IF(ISERROR(U154),ERROR.TYPE(#REF!)=ERROR.TYPE(U154),FALSE)</f>
        <v>0</v>
      </c>
      <c r="AP154" s="124">
        <f>IF('Member Info'!F151&gt;'GP1 April 25'!$U$1,1,0)</f>
        <v>0</v>
      </c>
      <c r="AQ154" s="124">
        <f t="shared" si="39"/>
        <v>0</v>
      </c>
      <c r="AR154" s="124">
        <f t="shared" si="40"/>
        <v>0</v>
      </c>
      <c r="AS154" s="124">
        <f t="shared" si="41"/>
        <v>1</v>
      </c>
    </row>
    <row r="155" spans="1:45" x14ac:dyDescent="0.25">
      <c r="A155" s="4">
        <v>124</v>
      </c>
      <c r="B155" s="164">
        <f>'Member Info'!D152</f>
        <v>0</v>
      </c>
      <c r="C155" s="164">
        <f>'Member Info'!E152</f>
        <v>0</v>
      </c>
      <c r="D155" s="164" t="str">
        <f>'Member Info'!G152</f>
        <v/>
      </c>
      <c r="E155" s="165">
        <f>'Member Info'!B152</f>
        <v>0</v>
      </c>
      <c r="F155" s="242"/>
      <c r="G155" s="166" t="str">
        <f>IF(E155=0,"",('Member Info'!K152+'Member Info'!L152))</f>
        <v/>
      </c>
      <c r="H155" s="419"/>
      <c r="I155" s="419"/>
      <c r="J155" s="26"/>
      <c r="K155" s="26"/>
      <c r="L155" s="384" t="str">
        <f>IF(E155=0,"",IF('Member Info'!F152&gt;$U$1,CONCATENATE("Joined with practice on ", TEXT('Member Info'!F152, "DD/MM/YYYY")),IF('Member Info'!N152&lt;&gt;"",IF('Member Info'!N152&lt;$T$1,CONCATENATE("Left Scheme on ", TEXT('Member Info'!N152, "DD/MM/YYYY")),IF(OR(G155="",G155=0),"Error Detected, No rate entered",IF(E155=0,"",IF(F155="","Error Detected, No Pensionable pay",IF(AS155=1,"No Part Time Status Entered",IF(AR155=1,"No Part Time Hours Entered",IF(ISERROR(AD155)," Unknown Values entered.",IF(V155+W155&lt;1,"Acceptable",IF(T155+U155=200, "No Contributions Entered", IF(M155="","Error Detected, Choose reason&gt;",IF(Z155="1",IF(V155=1,"Please Enter Deemed Pensionable Pay","Add Any Relevant Details Above"),"Please Give Details Above"))))))))))),IF(OR(G155="",G155=0),"Error Detected, No rate entered",IF(E155=0,"",IF(F155="","Error Detected, No Pensionable pay",IF(AS155=1,"No Part Time Status Entered",IF(AR155=1,"No Part Time Hours Entered",IF(ISERROR(AD155)," Unknown Values entered.",IF(V155+W155&lt;1,"Acceptable",IF(T155+U155=200, "No Contributions Entered", IF(M155="","Error Detected, Choose reason&gt;",IF(Z155="1",IF(V155=1,"Please Enter Deemed Pensionable Pay","Add relevant Details Above"),"Please give details Above")))))))))))))</f>
        <v/>
      </c>
      <c r="M155" s="260"/>
      <c r="N155" s="91"/>
      <c r="O155" s="91" t="str">
        <f t="shared" si="22"/>
        <v/>
      </c>
      <c r="P155" s="94">
        <f t="shared" si="23"/>
        <v>0</v>
      </c>
      <c r="Q155" s="94">
        <f t="shared" si="23"/>
        <v>0</v>
      </c>
      <c r="R155" s="218">
        <f>(ROUND((F155/100*'Member Info'!$W$2), 2))</f>
        <v>0</v>
      </c>
      <c r="S155" s="218" t="e">
        <f t="shared" si="24"/>
        <v>#VALUE!</v>
      </c>
      <c r="T155" s="218" t="str">
        <f t="shared" si="25"/>
        <v/>
      </c>
      <c r="U155" s="227" t="str">
        <f t="shared" si="26"/>
        <v/>
      </c>
      <c r="V155" s="228" t="str">
        <f t="shared" si="27"/>
        <v/>
      </c>
      <c r="W155" s="228" t="str">
        <f t="shared" si="28"/>
        <v/>
      </c>
      <c r="X155" s="222">
        <f t="shared" si="29"/>
        <v>0</v>
      </c>
      <c r="Y155" s="110">
        <f t="shared" si="30"/>
        <v>0</v>
      </c>
      <c r="Z155" s="235" t="str">
        <f t="shared" si="31"/>
        <v/>
      </c>
      <c r="AA155" s="240" t="b">
        <f t="shared" si="32"/>
        <v>0</v>
      </c>
      <c r="AB155" s="235">
        <f t="shared" si="33"/>
        <v>0</v>
      </c>
      <c r="AC155" s="235">
        <f>IF('Member Info'!N152="",1,"")</f>
        <v>1</v>
      </c>
      <c r="AD155" s="243" t="e">
        <f t="shared" si="34"/>
        <v>#VALUE!</v>
      </c>
      <c r="AE155" s="130" t="str">
        <f t="shared" si="21"/>
        <v/>
      </c>
      <c r="AF155" s="124">
        <f t="shared" si="35"/>
        <v>1</v>
      </c>
      <c r="AG155" s="124" t="str">
        <f>IF('Member Info'!N152&lt;&gt;"",IF(AND('Member Info'!N152&lt;=$U$1,'Member Info'!N152&gt;=$T$1),1,0),"")</f>
        <v/>
      </c>
      <c r="AI155" s="124" t="b">
        <f t="shared" si="36"/>
        <v>0</v>
      </c>
      <c r="AJ155" s="124">
        <f t="shared" si="37"/>
        <v>0</v>
      </c>
      <c r="AL155" s="124">
        <f t="shared" si="38"/>
        <v>0</v>
      </c>
      <c r="AM155" s="124">
        <f>IF('Member Info'!F152&gt;$T$1,1,0)</f>
        <v>0</v>
      </c>
      <c r="AN155" s="124" t="b">
        <f>IF(ISERROR(T155),ERROR.TYPE(#REF!)=ERROR.TYPE(T155),FALSE)</f>
        <v>0</v>
      </c>
      <c r="AO155" s="124" t="b">
        <f>IF(ISERROR(U155),ERROR.TYPE(#REF!)=ERROR.TYPE(U155),FALSE)</f>
        <v>0</v>
      </c>
      <c r="AP155" s="124">
        <f>IF('Member Info'!F152&gt;'GP1 April 25'!$U$1,1,0)</f>
        <v>0</v>
      </c>
      <c r="AQ155" s="124">
        <f t="shared" si="39"/>
        <v>0</v>
      </c>
      <c r="AR155" s="124">
        <f t="shared" si="40"/>
        <v>0</v>
      </c>
      <c r="AS155" s="124">
        <f t="shared" si="41"/>
        <v>1</v>
      </c>
    </row>
    <row r="156" spans="1:45" x14ac:dyDescent="0.25">
      <c r="A156" s="4">
        <v>125</v>
      </c>
      <c r="B156" s="164">
        <f>'Member Info'!D153</f>
        <v>0</v>
      </c>
      <c r="C156" s="164">
        <f>'Member Info'!E153</f>
        <v>0</v>
      </c>
      <c r="D156" s="164" t="str">
        <f>'Member Info'!G153</f>
        <v/>
      </c>
      <c r="E156" s="165">
        <f>'Member Info'!B153</f>
        <v>0</v>
      </c>
      <c r="F156" s="242"/>
      <c r="G156" s="166" t="str">
        <f>IF(E156=0,"",('Member Info'!K153+'Member Info'!L153))</f>
        <v/>
      </c>
      <c r="H156" s="419"/>
      <c r="I156" s="419"/>
      <c r="J156" s="26"/>
      <c r="K156" s="26"/>
      <c r="L156" s="384" t="str">
        <f>IF(E156=0,"",IF('Member Info'!F153&gt;$U$1,CONCATENATE("Joined with practice on ", TEXT('Member Info'!F153, "DD/MM/YYYY")),IF('Member Info'!N153&lt;&gt;"",IF('Member Info'!N153&lt;$T$1,CONCATENATE("Left Scheme on ", TEXT('Member Info'!N153, "DD/MM/YYYY")),IF(OR(G156="",G156=0),"Error Detected, No rate entered",IF(E156=0,"",IF(F156="","Error Detected, No Pensionable pay",IF(AS156=1,"No Part Time Status Entered",IF(AR156=1,"No Part Time Hours Entered",IF(ISERROR(AD156)," Unknown Values entered.",IF(V156+W156&lt;1,"Acceptable",IF(T156+U156=200, "No Contributions Entered", IF(M156="","Error Detected, Choose reason&gt;",IF(Z156="1",IF(V156=1,"Please Enter Deemed Pensionable Pay","Add Any Relevant Details Above"),"Please Give Details Above"))))))))))),IF(OR(G156="",G156=0),"Error Detected, No rate entered",IF(E156=0,"",IF(F156="","Error Detected, No Pensionable pay",IF(AS156=1,"No Part Time Status Entered",IF(AR156=1,"No Part Time Hours Entered",IF(ISERROR(AD156)," Unknown Values entered.",IF(V156+W156&lt;1,"Acceptable",IF(T156+U156=200, "No Contributions Entered", IF(M156="","Error Detected, Choose reason&gt;",IF(Z156="1",IF(V156=1,"Please Enter Deemed Pensionable Pay","Add relevant Details Above"),"Please give details Above")))))))))))))</f>
        <v/>
      </c>
      <c r="M156" s="260"/>
      <c r="N156" s="91"/>
      <c r="O156" s="91" t="str">
        <f t="shared" si="22"/>
        <v/>
      </c>
      <c r="P156" s="94">
        <f t="shared" si="23"/>
        <v>0</v>
      </c>
      <c r="Q156" s="94">
        <f t="shared" si="23"/>
        <v>0</v>
      </c>
      <c r="R156" s="218">
        <f>(ROUND((F156/100*'Member Info'!$W$2), 2))</f>
        <v>0</v>
      </c>
      <c r="S156" s="218" t="e">
        <f t="shared" si="24"/>
        <v>#VALUE!</v>
      </c>
      <c r="T156" s="218" t="str">
        <f t="shared" si="25"/>
        <v/>
      </c>
      <c r="U156" s="227" t="str">
        <f t="shared" si="26"/>
        <v/>
      </c>
      <c r="V156" s="228" t="str">
        <f t="shared" si="27"/>
        <v/>
      </c>
      <c r="W156" s="228" t="str">
        <f t="shared" si="28"/>
        <v/>
      </c>
      <c r="X156" s="222">
        <f t="shared" si="29"/>
        <v>0</v>
      </c>
      <c r="Y156" s="110">
        <f t="shared" si="30"/>
        <v>0</v>
      </c>
      <c r="Z156" s="235" t="str">
        <f t="shared" si="31"/>
        <v/>
      </c>
      <c r="AA156" s="240" t="b">
        <f t="shared" si="32"/>
        <v>0</v>
      </c>
      <c r="AB156" s="235">
        <f t="shared" si="33"/>
        <v>0</v>
      </c>
      <c r="AC156" s="235">
        <f>IF('Member Info'!N153="",1,"")</f>
        <v>1</v>
      </c>
      <c r="AD156" s="243" t="e">
        <f t="shared" si="34"/>
        <v>#VALUE!</v>
      </c>
      <c r="AE156" s="130" t="str">
        <f t="shared" si="21"/>
        <v/>
      </c>
      <c r="AF156" s="124">
        <f t="shared" si="35"/>
        <v>1</v>
      </c>
      <c r="AG156" s="124" t="str">
        <f>IF('Member Info'!N153&lt;&gt;"",IF(AND('Member Info'!N153&lt;=$U$1,'Member Info'!N153&gt;=$T$1),1,0),"")</f>
        <v/>
      </c>
      <c r="AI156" s="124" t="b">
        <f t="shared" si="36"/>
        <v>0</v>
      </c>
      <c r="AJ156" s="124">
        <f t="shared" si="37"/>
        <v>0</v>
      </c>
      <c r="AL156" s="124">
        <f t="shared" si="38"/>
        <v>0</v>
      </c>
      <c r="AM156" s="124">
        <f>IF('Member Info'!F153&gt;$T$1,1,0)</f>
        <v>0</v>
      </c>
      <c r="AN156" s="124" t="b">
        <f>IF(ISERROR(T156),ERROR.TYPE(#REF!)=ERROR.TYPE(T156),FALSE)</f>
        <v>0</v>
      </c>
      <c r="AO156" s="124" t="b">
        <f>IF(ISERROR(U156),ERROR.TYPE(#REF!)=ERROR.TYPE(U156),FALSE)</f>
        <v>0</v>
      </c>
      <c r="AP156" s="124">
        <f>IF('Member Info'!F153&gt;'GP1 April 25'!$U$1,1,0)</f>
        <v>0</v>
      </c>
      <c r="AQ156" s="124">
        <f t="shared" si="39"/>
        <v>0</v>
      </c>
      <c r="AR156" s="124">
        <f t="shared" si="40"/>
        <v>0</v>
      </c>
      <c r="AS156" s="124">
        <f t="shared" si="41"/>
        <v>1</v>
      </c>
    </row>
    <row r="157" spans="1:45" x14ac:dyDescent="0.25">
      <c r="A157" s="4">
        <v>126</v>
      </c>
      <c r="B157" s="164">
        <f>'Member Info'!D154</f>
        <v>0</v>
      </c>
      <c r="C157" s="164">
        <f>'Member Info'!E154</f>
        <v>0</v>
      </c>
      <c r="D157" s="164" t="str">
        <f>'Member Info'!G154</f>
        <v/>
      </c>
      <c r="E157" s="165">
        <f>'Member Info'!B154</f>
        <v>0</v>
      </c>
      <c r="F157" s="242"/>
      <c r="G157" s="166" t="str">
        <f>IF(E157=0,"",('Member Info'!K154+'Member Info'!L154))</f>
        <v/>
      </c>
      <c r="H157" s="419"/>
      <c r="I157" s="419"/>
      <c r="J157" s="26"/>
      <c r="K157" s="26"/>
      <c r="L157" s="384" t="str">
        <f>IF(E157=0,"",IF('Member Info'!F154&gt;$U$1,CONCATENATE("Joined with practice on ", TEXT('Member Info'!F154, "DD/MM/YYYY")),IF('Member Info'!N154&lt;&gt;"",IF('Member Info'!N154&lt;$T$1,CONCATENATE("Left Scheme on ", TEXT('Member Info'!N154, "DD/MM/YYYY")),IF(OR(G157="",G157=0),"Error Detected, No rate entered",IF(E157=0,"",IF(F157="","Error Detected, No Pensionable pay",IF(AS157=1,"No Part Time Status Entered",IF(AR157=1,"No Part Time Hours Entered",IF(ISERROR(AD157)," Unknown Values entered.",IF(V157+W157&lt;1,"Acceptable",IF(T157+U157=200, "No Contributions Entered", IF(M157="","Error Detected, Choose reason&gt;",IF(Z157="1",IF(V157=1,"Please Enter Deemed Pensionable Pay","Add Any Relevant Details Above"),"Please Give Details Above"))))))))))),IF(OR(G157="",G157=0),"Error Detected, No rate entered",IF(E157=0,"",IF(F157="","Error Detected, No Pensionable pay",IF(AS157=1,"No Part Time Status Entered",IF(AR157=1,"No Part Time Hours Entered",IF(ISERROR(AD157)," Unknown Values entered.",IF(V157+W157&lt;1,"Acceptable",IF(T157+U157=200, "No Contributions Entered", IF(M157="","Error Detected, Choose reason&gt;",IF(Z157="1",IF(V157=1,"Please Enter Deemed Pensionable Pay","Add relevant Details Above"),"Please give details Above")))))))))))))</f>
        <v/>
      </c>
      <c r="M157" s="260"/>
      <c r="N157" s="91"/>
      <c r="O157" s="91" t="str">
        <f t="shared" si="22"/>
        <v/>
      </c>
      <c r="P157" s="94">
        <f t="shared" si="23"/>
        <v>0</v>
      </c>
      <c r="Q157" s="94">
        <f t="shared" si="23"/>
        <v>0</v>
      </c>
      <c r="R157" s="218">
        <f>(ROUND((F157/100*'Member Info'!$W$2), 2))</f>
        <v>0</v>
      </c>
      <c r="S157" s="218" t="e">
        <f t="shared" si="24"/>
        <v>#VALUE!</v>
      </c>
      <c r="T157" s="218" t="str">
        <f t="shared" si="25"/>
        <v/>
      </c>
      <c r="U157" s="227" t="str">
        <f t="shared" si="26"/>
        <v/>
      </c>
      <c r="V157" s="228" t="str">
        <f t="shared" si="27"/>
        <v/>
      </c>
      <c r="W157" s="228" t="str">
        <f t="shared" si="28"/>
        <v/>
      </c>
      <c r="X157" s="222">
        <f t="shared" si="29"/>
        <v>0</v>
      </c>
      <c r="Y157" s="110">
        <f t="shared" si="30"/>
        <v>0</v>
      </c>
      <c r="Z157" s="235" t="str">
        <f t="shared" si="31"/>
        <v/>
      </c>
      <c r="AA157" s="240" t="b">
        <f t="shared" si="32"/>
        <v>0</v>
      </c>
      <c r="AB157" s="235">
        <f t="shared" si="33"/>
        <v>0</v>
      </c>
      <c r="AC157" s="235">
        <f>IF('Member Info'!N154="",1,"")</f>
        <v>1</v>
      </c>
      <c r="AD157" s="243" t="e">
        <f t="shared" si="34"/>
        <v>#VALUE!</v>
      </c>
      <c r="AE157" s="130" t="str">
        <f t="shared" si="21"/>
        <v/>
      </c>
      <c r="AF157" s="124">
        <f t="shared" si="35"/>
        <v>1</v>
      </c>
      <c r="AG157" s="124" t="str">
        <f>IF('Member Info'!N154&lt;&gt;"",IF(AND('Member Info'!N154&lt;=$U$1,'Member Info'!N154&gt;=$T$1),1,0),"")</f>
        <v/>
      </c>
      <c r="AI157" s="124" t="b">
        <f t="shared" si="36"/>
        <v>0</v>
      </c>
      <c r="AJ157" s="124">
        <f t="shared" si="37"/>
        <v>0</v>
      </c>
      <c r="AL157" s="124">
        <f t="shared" si="38"/>
        <v>0</v>
      </c>
      <c r="AM157" s="124">
        <f>IF('Member Info'!F154&gt;$T$1,1,0)</f>
        <v>0</v>
      </c>
      <c r="AN157" s="124" t="b">
        <f>IF(ISERROR(T157),ERROR.TYPE(#REF!)=ERROR.TYPE(T157),FALSE)</f>
        <v>0</v>
      </c>
      <c r="AO157" s="124" t="b">
        <f>IF(ISERROR(U157),ERROR.TYPE(#REF!)=ERROR.TYPE(U157),FALSE)</f>
        <v>0</v>
      </c>
      <c r="AP157" s="124">
        <f>IF('Member Info'!F154&gt;'GP1 April 25'!$U$1,1,0)</f>
        <v>0</v>
      </c>
      <c r="AQ157" s="124">
        <f t="shared" si="39"/>
        <v>0</v>
      </c>
      <c r="AR157" s="124">
        <f t="shared" si="40"/>
        <v>0</v>
      </c>
      <c r="AS157" s="124">
        <f t="shared" si="41"/>
        <v>1</v>
      </c>
    </row>
    <row r="158" spans="1:45" x14ac:dyDescent="0.25">
      <c r="A158" s="4">
        <v>127</v>
      </c>
      <c r="B158" s="164">
        <f>'Member Info'!D155</f>
        <v>0</v>
      </c>
      <c r="C158" s="164">
        <f>'Member Info'!E155</f>
        <v>0</v>
      </c>
      <c r="D158" s="164" t="str">
        <f>'Member Info'!G155</f>
        <v/>
      </c>
      <c r="E158" s="165">
        <f>'Member Info'!B155</f>
        <v>0</v>
      </c>
      <c r="F158" s="242"/>
      <c r="G158" s="166" t="str">
        <f>IF(E158=0,"",('Member Info'!K155+'Member Info'!L155))</f>
        <v/>
      </c>
      <c r="H158" s="419"/>
      <c r="I158" s="419"/>
      <c r="J158" s="26"/>
      <c r="K158" s="26"/>
      <c r="L158" s="384" t="str">
        <f>IF(E158=0,"",IF('Member Info'!F155&gt;$U$1,CONCATENATE("Joined with practice on ", TEXT('Member Info'!F155, "DD/MM/YYYY")),IF('Member Info'!N155&lt;&gt;"",IF('Member Info'!N155&lt;$T$1,CONCATENATE("Left Scheme on ", TEXT('Member Info'!N155, "DD/MM/YYYY")),IF(OR(G158="",G158=0),"Error Detected, No rate entered",IF(E158=0,"",IF(F158="","Error Detected, No Pensionable pay",IF(AS158=1,"No Part Time Status Entered",IF(AR158=1,"No Part Time Hours Entered",IF(ISERROR(AD158)," Unknown Values entered.",IF(V158+W158&lt;1,"Acceptable",IF(T158+U158=200, "No Contributions Entered", IF(M158="","Error Detected, Choose reason&gt;",IF(Z158="1",IF(V158=1,"Please Enter Deemed Pensionable Pay","Add Any Relevant Details Above"),"Please Give Details Above"))))))))))),IF(OR(G158="",G158=0),"Error Detected, No rate entered",IF(E158=0,"",IF(F158="","Error Detected, No Pensionable pay",IF(AS158=1,"No Part Time Status Entered",IF(AR158=1,"No Part Time Hours Entered",IF(ISERROR(AD158)," Unknown Values entered.",IF(V158+W158&lt;1,"Acceptable",IF(T158+U158=200, "No Contributions Entered", IF(M158="","Error Detected, Choose reason&gt;",IF(Z158="1",IF(V158=1,"Please Enter Deemed Pensionable Pay","Add relevant Details Above"),"Please give details Above")))))))))))))</f>
        <v/>
      </c>
      <c r="M158" s="260"/>
      <c r="N158" s="91"/>
      <c r="O158" s="91" t="str">
        <f t="shared" si="22"/>
        <v/>
      </c>
      <c r="P158" s="94">
        <f t="shared" si="23"/>
        <v>0</v>
      </c>
      <c r="Q158" s="94">
        <f t="shared" si="23"/>
        <v>0</v>
      </c>
      <c r="R158" s="218">
        <f>(ROUND((F158/100*'Member Info'!$W$2), 2))</f>
        <v>0</v>
      </c>
      <c r="S158" s="218" t="e">
        <f t="shared" si="24"/>
        <v>#VALUE!</v>
      </c>
      <c r="T158" s="218" t="str">
        <f t="shared" si="25"/>
        <v/>
      </c>
      <c r="U158" s="227" t="str">
        <f t="shared" si="26"/>
        <v/>
      </c>
      <c r="V158" s="228" t="str">
        <f t="shared" si="27"/>
        <v/>
      </c>
      <c r="W158" s="228" t="str">
        <f t="shared" si="28"/>
        <v/>
      </c>
      <c r="X158" s="222">
        <f t="shared" si="29"/>
        <v>0</v>
      </c>
      <c r="Y158" s="110">
        <f t="shared" si="30"/>
        <v>0</v>
      </c>
      <c r="Z158" s="235" t="str">
        <f t="shared" si="31"/>
        <v/>
      </c>
      <c r="AA158" s="240" t="b">
        <f t="shared" si="32"/>
        <v>0</v>
      </c>
      <c r="AB158" s="235">
        <f t="shared" si="33"/>
        <v>0</v>
      </c>
      <c r="AC158" s="235">
        <f>IF('Member Info'!N155="",1,"")</f>
        <v>1</v>
      </c>
      <c r="AD158" s="243" t="e">
        <f t="shared" si="34"/>
        <v>#VALUE!</v>
      </c>
      <c r="AE158" s="130" t="str">
        <f t="shared" si="21"/>
        <v/>
      </c>
      <c r="AF158" s="124">
        <f t="shared" si="35"/>
        <v>1</v>
      </c>
      <c r="AG158" s="124" t="str">
        <f>IF('Member Info'!N155&lt;&gt;"",IF(AND('Member Info'!N155&lt;=$U$1,'Member Info'!N155&gt;=$T$1),1,0),"")</f>
        <v/>
      </c>
      <c r="AI158" s="124" t="b">
        <f t="shared" si="36"/>
        <v>0</v>
      </c>
      <c r="AJ158" s="124">
        <f t="shared" si="37"/>
        <v>0</v>
      </c>
      <c r="AL158" s="124">
        <f t="shared" si="38"/>
        <v>0</v>
      </c>
      <c r="AM158" s="124">
        <f>IF('Member Info'!F155&gt;$T$1,1,0)</f>
        <v>0</v>
      </c>
      <c r="AN158" s="124" t="b">
        <f>IF(ISERROR(T158),ERROR.TYPE(#REF!)=ERROR.TYPE(T158),FALSE)</f>
        <v>0</v>
      </c>
      <c r="AO158" s="124" t="b">
        <f>IF(ISERROR(U158),ERROR.TYPE(#REF!)=ERROR.TYPE(U158),FALSE)</f>
        <v>0</v>
      </c>
      <c r="AP158" s="124">
        <f>IF('Member Info'!F155&gt;'GP1 April 25'!$U$1,1,0)</f>
        <v>0</v>
      </c>
      <c r="AQ158" s="124">
        <f t="shared" si="39"/>
        <v>0</v>
      </c>
      <c r="AR158" s="124">
        <f t="shared" si="40"/>
        <v>0</v>
      </c>
      <c r="AS158" s="124">
        <f t="shared" si="41"/>
        <v>1</v>
      </c>
    </row>
    <row r="159" spans="1:45" x14ac:dyDescent="0.25">
      <c r="A159" s="4">
        <v>128</v>
      </c>
      <c r="B159" s="164">
        <f>'Member Info'!D156</f>
        <v>0</v>
      </c>
      <c r="C159" s="164">
        <f>'Member Info'!E156</f>
        <v>0</v>
      </c>
      <c r="D159" s="164" t="str">
        <f>'Member Info'!G156</f>
        <v/>
      </c>
      <c r="E159" s="165">
        <f>'Member Info'!B156</f>
        <v>0</v>
      </c>
      <c r="F159" s="242"/>
      <c r="G159" s="166" t="str">
        <f>IF(E159=0,"",('Member Info'!K156+'Member Info'!L156))</f>
        <v/>
      </c>
      <c r="H159" s="419"/>
      <c r="I159" s="419"/>
      <c r="J159" s="26"/>
      <c r="K159" s="26"/>
      <c r="L159" s="384" t="str">
        <f>IF(E159=0,"",IF('Member Info'!F156&gt;$U$1,CONCATENATE("Joined with practice on ", TEXT('Member Info'!F156, "DD/MM/YYYY")),IF('Member Info'!N156&lt;&gt;"",IF('Member Info'!N156&lt;$T$1,CONCATENATE("Left Scheme on ", TEXT('Member Info'!N156, "DD/MM/YYYY")),IF(OR(G159="",G159=0),"Error Detected, No rate entered",IF(E159=0,"",IF(F159="","Error Detected, No Pensionable pay",IF(AS159=1,"No Part Time Status Entered",IF(AR159=1,"No Part Time Hours Entered",IF(ISERROR(AD159)," Unknown Values entered.",IF(V159+W159&lt;1,"Acceptable",IF(T159+U159=200, "No Contributions Entered", IF(M159="","Error Detected, Choose reason&gt;",IF(Z159="1",IF(V159=1,"Please Enter Deemed Pensionable Pay","Add Any Relevant Details Above"),"Please Give Details Above"))))))))))),IF(OR(G159="",G159=0),"Error Detected, No rate entered",IF(E159=0,"",IF(F159="","Error Detected, No Pensionable pay",IF(AS159=1,"No Part Time Status Entered",IF(AR159=1,"No Part Time Hours Entered",IF(ISERROR(AD159)," Unknown Values entered.",IF(V159+W159&lt;1,"Acceptable",IF(T159+U159=200, "No Contributions Entered", IF(M159="","Error Detected, Choose reason&gt;",IF(Z159="1",IF(V159=1,"Please Enter Deemed Pensionable Pay","Add relevant Details Above"),"Please give details Above")))))))))))))</f>
        <v/>
      </c>
      <c r="M159" s="260"/>
      <c r="N159" s="91"/>
      <c r="O159" s="91" t="str">
        <f t="shared" si="22"/>
        <v/>
      </c>
      <c r="P159" s="94">
        <f t="shared" si="23"/>
        <v>0</v>
      </c>
      <c r="Q159" s="94">
        <f t="shared" si="23"/>
        <v>0</v>
      </c>
      <c r="R159" s="218">
        <f>(ROUND((F159/100*'Member Info'!$W$2), 2))</f>
        <v>0</v>
      </c>
      <c r="S159" s="218" t="e">
        <f t="shared" si="24"/>
        <v>#VALUE!</v>
      </c>
      <c r="T159" s="218" t="str">
        <f t="shared" si="25"/>
        <v/>
      </c>
      <c r="U159" s="227" t="str">
        <f t="shared" si="26"/>
        <v/>
      </c>
      <c r="V159" s="228" t="str">
        <f t="shared" si="27"/>
        <v/>
      </c>
      <c r="W159" s="228" t="str">
        <f t="shared" si="28"/>
        <v/>
      </c>
      <c r="X159" s="222">
        <f t="shared" si="29"/>
        <v>0</v>
      </c>
      <c r="Y159" s="110">
        <f t="shared" si="30"/>
        <v>0</v>
      </c>
      <c r="Z159" s="235" t="str">
        <f t="shared" si="31"/>
        <v/>
      </c>
      <c r="AA159" s="240" t="b">
        <f t="shared" si="32"/>
        <v>0</v>
      </c>
      <c r="AB159" s="235">
        <f t="shared" si="33"/>
        <v>0</v>
      </c>
      <c r="AC159" s="235">
        <f>IF('Member Info'!N156="",1,"")</f>
        <v>1</v>
      </c>
      <c r="AD159" s="243" t="e">
        <f t="shared" si="34"/>
        <v>#VALUE!</v>
      </c>
      <c r="AE159" s="130" t="str">
        <f t="shared" si="21"/>
        <v/>
      </c>
      <c r="AF159" s="124">
        <f t="shared" si="35"/>
        <v>1</v>
      </c>
      <c r="AG159" s="124" t="str">
        <f>IF('Member Info'!N156&lt;&gt;"",IF(AND('Member Info'!N156&lt;=$U$1,'Member Info'!N156&gt;=$T$1),1,0),"")</f>
        <v/>
      </c>
      <c r="AI159" s="124" t="b">
        <f t="shared" si="36"/>
        <v>0</v>
      </c>
      <c r="AJ159" s="124">
        <f t="shared" si="37"/>
        <v>0</v>
      </c>
      <c r="AL159" s="124">
        <f t="shared" si="38"/>
        <v>0</v>
      </c>
      <c r="AM159" s="124">
        <f>IF('Member Info'!F156&gt;$T$1,1,0)</f>
        <v>0</v>
      </c>
      <c r="AN159" s="124" t="b">
        <f>IF(ISERROR(T159),ERROR.TYPE(#REF!)=ERROR.TYPE(T159),FALSE)</f>
        <v>0</v>
      </c>
      <c r="AO159" s="124" t="b">
        <f>IF(ISERROR(U159),ERROR.TYPE(#REF!)=ERROR.TYPE(U159),FALSE)</f>
        <v>0</v>
      </c>
      <c r="AP159" s="124">
        <f>IF('Member Info'!F156&gt;'GP1 April 25'!$U$1,1,0)</f>
        <v>0</v>
      </c>
      <c r="AQ159" s="124">
        <f t="shared" si="39"/>
        <v>0</v>
      </c>
      <c r="AR159" s="124">
        <f t="shared" si="40"/>
        <v>0</v>
      </c>
      <c r="AS159" s="124">
        <f t="shared" si="41"/>
        <v>1</v>
      </c>
    </row>
    <row r="160" spans="1:45" x14ac:dyDescent="0.25">
      <c r="A160" s="4">
        <v>129</v>
      </c>
      <c r="B160" s="164">
        <f>'Member Info'!D157</f>
        <v>0</v>
      </c>
      <c r="C160" s="164">
        <f>'Member Info'!E157</f>
        <v>0</v>
      </c>
      <c r="D160" s="164" t="str">
        <f>'Member Info'!G157</f>
        <v/>
      </c>
      <c r="E160" s="165">
        <f>'Member Info'!B157</f>
        <v>0</v>
      </c>
      <c r="F160" s="242"/>
      <c r="G160" s="166" t="str">
        <f>IF(E160=0,"",('Member Info'!K157+'Member Info'!L157))</f>
        <v/>
      </c>
      <c r="H160" s="419"/>
      <c r="I160" s="419"/>
      <c r="J160" s="26"/>
      <c r="K160" s="26"/>
      <c r="L160" s="384" t="str">
        <f>IF(E160=0,"",IF('Member Info'!F157&gt;$U$1,CONCATENATE("Joined with practice on ", TEXT('Member Info'!F157, "DD/MM/YYYY")),IF('Member Info'!N157&lt;&gt;"",IF('Member Info'!N157&lt;$T$1,CONCATENATE("Left Scheme on ", TEXT('Member Info'!N157, "DD/MM/YYYY")),IF(OR(G160="",G160=0),"Error Detected, No rate entered",IF(E160=0,"",IF(F160="","Error Detected, No Pensionable pay",IF(AS160=1,"No Part Time Status Entered",IF(AR160=1,"No Part Time Hours Entered",IF(ISERROR(AD160)," Unknown Values entered.",IF(V160+W160&lt;1,"Acceptable",IF(T160+U160=200, "No Contributions Entered", IF(M160="","Error Detected, Choose reason&gt;",IF(Z160="1",IF(V160=1,"Please Enter Deemed Pensionable Pay","Add Any Relevant Details Above"),"Please Give Details Above"))))))))))),IF(OR(G160="",G160=0),"Error Detected, No rate entered",IF(E160=0,"",IF(F160="","Error Detected, No Pensionable pay",IF(AS160=1,"No Part Time Status Entered",IF(AR160=1,"No Part Time Hours Entered",IF(ISERROR(AD160)," Unknown Values entered.",IF(V160+W160&lt;1,"Acceptable",IF(T160+U160=200, "No Contributions Entered", IF(M160="","Error Detected, Choose reason&gt;",IF(Z160="1",IF(V160=1,"Please Enter Deemed Pensionable Pay","Add relevant Details Above"),"Please give details Above")))))))))))))</f>
        <v/>
      </c>
      <c r="M160" s="260"/>
      <c r="N160" s="91"/>
      <c r="O160" s="91" t="str">
        <f t="shared" si="22"/>
        <v/>
      </c>
      <c r="P160" s="94">
        <f t="shared" si="23"/>
        <v>0</v>
      </c>
      <c r="Q160" s="94">
        <f t="shared" si="23"/>
        <v>0</v>
      </c>
      <c r="R160" s="218">
        <f>(ROUND((F160/100*'Member Info'!$W$2), 2))</f>
        <v>0</v>
      </c>
      <c r="S160" s="218" t="e">
        <f t="shared" si="24"/>
        <v>#VALUE!</v>
      </c>
      <c r="T160" s="218" t="str">
        <f t="shared" si="25"/>
        <v/>
      </c>
      <c r="U160" s="227" t="str">
        <f t="shared" si="26"/>
        <v/>
      </c>
      <c r="V160" s="228" t="str">
        <f t="shared" si="27"/>
        <v/>
      </c>
      <c r="W160" s="228" t="str">
        <f t="shared" si="28"/>
        <v/>
      </c>
      <c r="X160" s="222">
        <f t="shared" si="29"/>
        <v>0</v>
      </c>
      <c r="Y160" s="110">
        <f t="shared" si="30"/>
        <v>0</v>
      </c>
      <c r="Z160" s="235" t="str">
        <f t="shared" si="31"/>
        <v/>
      </c>
      <c r="AA160" s="240" t="b">
        <f t="shared" si="32"/>
        <v>0</v>
      </c>
      <c r="AB160" s="235">
        <f t="shared" si="33"/>
        <v>0</v>
      </c>
      <c r="AC160" s="235">
        <f>IF('Member Info'!N157="",1,"")</f>
        <v>1</v>
      </c>
      <c r="AD160" s="243" t="e">
        <f t="shared" si="34"/>
        <v>#VALUE!</v>
      </c>
      <c r="AE160" s="130" t="str">
        <f t="shared" ref="AE160:AE181" si="42">IF(AP160=1,"",IF(Y160=1,"",IF(AG160=1,"",IF(E160=0,"",IF(AB160=1,"",IF(L160="acceptable","",IF(T160+U160="0","",T160+U160)))))))</f>
        <v/>
      </c>
      <c r="AF160" s="124">
        <f t="shared" si="35"/>
        <v>1</v>
      </c>
      <c r="AG160" s="124" t="str">
        <f>IF('Member Info'!N157&lt;&gt;"",IF(AND('Member Info'!N157&lt;=$U$1,'Member Info'!N157&gt;=$T$1),1,0),"")</f>
        <v/>
      </c>
      <c r="AI160" s="124" t="b">
        <f t="shared" si="36"/>
        <v>0</v>
      </c>
      <c r="AJ160" s="124">
        <f t="shared" si="37"/>
        <v>0</v>
      </c>
      <c r="AL160" s="124">
        <f t="shared" si="38"/>
        <v>0</v>
      </c>
      <c r="AM160" s="124">
        <f>IF('Member Info'!F157&gt;$T$1,1,0)</f>
        <v>0</v>
      </c>
      <c r="AN160" s="124" t="b">
        <f>IF(ISERROR(T160),ERROR.TYPE(#REF!)=ERROR.TYPE(T160),FALSE)</f>
        <v>0</v>
      </c>
      <c r="AO160" s="124" t="b">
        <f>IF(ISERROR(U160),ERROR.TYPE(#REF!)=ERROR.TYPE(U160),FALSE)</f>
        <v>0</v>
      </c>
      <c r="AP160" s="124">
        <f>IF('Member Info'!F157&gt;'GP1 April 25'!$U$1,1,0)</f>
        <v>0</v>
      </c>
      <c r="AQ160" s="124">
        <f t="shared" si="39"/>
        <v>0</v>
      </c>
      <c r="AR160" s="124">
        <f t="shared" si="40"/>
        <v>0</v>
      </c>
      <c r="AS160" s="124">
        <f t="shared" si="41"/>
        <v>1</v>
      </c>
    </row>
    <row r="161" spans="1:45" x14ac:dyDescent="0.25">
      <c r="A161" s="4">
        <v>130</v>
      </c>
      <c r="B161" s="164">
        <f>'Member Info'!D158</f>
        <v>0</v>
      </c>
      <c r="C161" s="164">
        <f>'Member Info'!E158</f>
        <v>0</v>
      </c>
      <c r="D161" s="164" t="str">
        <f>'Member Info'!G158</f>
        <v/>
      </c>
      <c r="E161" s="165">
        <f>'Member Info'!B158</f>
        <v>0</v>
      </c>
      <c r="F161" s="242"/>
      <c r="G161" s="166" t="str">
        <f>IF(E161=0,"",('Member Info'!K158+'Member Info'!L158))</f>
        <v/>
      </c>
      <c r="H161" s="419"/>
      <c r="I161" s="419"/>
      <c r="J161" s="26"/>
      <c r="K161" s="26"/>
      <c r="L161" s="384" t="str">
        <f>IF(E161=0,"",IF('Member Info'!F158&gt;$U$1,CONCATENATE("Joined with practice on ", TEXT('Member Info'!F158, "DD/MM/YYYY")),IF('Member Info'!N158&lt;&gt;"",IF('Member Info'!N158&lt;$T$1,CONCATENATE("Left Scheme on ", TEXT('Member Info'!N158, "DD/MM/YYYY")),IF(OR(G161="",G161=0),"Error Detected, No rate entered",IF(E161=0,"",IF(F161="","Error Detected, No Pensionable pay",IF(AS161=1,"No Part Time Status Entered",IF(AR161=1,"No Part Time Hours Entered",IF(ISERROR(AD161)," Unknown Values entered.",IF(V161+W161&lt;1,"Acceptable",IF(T161+U161=200, "No Contributions Entered", IF(M161="","Error Detected, Choose reason&gt;",IF(Z161="1",IF(V161=1,"Please Enter Deemed Pensionable Pay","Add Any Relevant Details Above"),"Please Give Details Above"))))))))))),IF(OR(G161="",G161=0),"Error Detected, No rate entered",IF(E161=0,"",IF(F161="","Error Detected, No Pensionable pay",IF(AS161=1,"No Part Time Status Entered",IF(AR161=1,"No Part Time Hours Entered",IF(ISERROR(AD161)," Unknown Values entered.",IF(V161+W161&lt;1,"Acceptable",IF(T161+U161=200, "No Contributions Entered", IF(M161="","Error Detected, Choose reason&gt;",IF(Z161="1",IF(V161=1,"Please Enter Deemed Pensionable Pay","Add relevant Details Above"),"Please give details Above")))))))))))))</f>
        <v/>
      </c>
      <c r="M161" s="260"/>
      <c r="N161" s="91"/>
      <c r="O161" s="91" t="str">
        <f t="shared" ref="O161:O181" si="43">IF(E161=0,"",IF(ISERROR((F161+J161+K161)),0,IF((F161+J161+K161)&lt;1,0,1)))</f>
        <v/>
      </c>
      <c r="P161" s="94">
        <f t="shared" ref="P161:Q181" si="44">J161</f>
        <v>0</v>
      </c>
      <c r="Q161" s="94">
        <f t="shared" si="44"/>
        <v>0</v>
      </c>
      <c r="R161" s="218">
        <f>(ROUND((F161/100*'Member Info'!$W$2), 2))</f>
        <v>0</v>
      </c>
      <c r="S161" s="218" t="e">
        <f t="shared" ref="S161:S181" si="45">ROUND((F161/100*G161),2)</f>
        <v>#VALUE!</v>
      </c>
      <c r="T161" s="218" t="str">
        <f t="shared" ref="T161:T181" si="46">IF(E161=0,"",(100-(P161/R161*100)))</f>
        <v/>
      </c>
      <c r="U161" s="227" t="str">
        <f t="shared" ref="U161:U181" si="47">IF(E161=0,"",(100-(Q161/S161*100)))</f>
        <v/>
      </c>
      <c r="V161" s="228" t="str">
        <f t="shared" ref="V161:V181" si="48">IF(E161=0,"",IF(T161&gt;$T$16,1,IF(T161&lt;-$T$16,1,0)))</f>
        <v/>
      </c>
      <c r="W161" s="228" t="str">
        <f t="shared" ref="W161:W181" si="49">IF(E161=0,"",IF(G161=0,1,IF(U161&gt;$T$16,1,IF(U161&lt;-$T$16,1,0))))</f>
        <v/>
      </c>
      <c r="X161" s="222">
        <f t="shared" ref="X161:X181" si="50">IF(E161=0,0,IF(F161="",1,0))</f>
        <v>0</v>
      </c>
      <c r="Y161" s="110">
        <f t="shared" ref="Y161:Y181" si="51">IF(E161=0,0,IF(M161="",0,1))</f>
        <v>0</v>
      </c>
      <c r="Z161" s="235" t="str">
        <f t="shared" ref="Z161:Z181" si="52">IF(M161="SMP/Occupational Maternity","1",IF(M161="SSP/Occupational Sick pay","1",""))</f>
        <v/>
      </c>
      <c r="AA161" s="240" t="b">
        <f t="shared" ref="AA161:AA181" si="53">IF(OR(AN161=TRUE,AO161=TRUE),TRUE,FALSE)</f>
        <v>0</v>
      </c>
      <c r="AB161" s="235">
        <f t="shared" ref="AB161:AB181" si="54">IF(OR(M161="left scheme/Employment",AC161=""), 1,0)</f>
        <v>0</v>
      </c>
      <c r="AC161" s="235">
        <f>IF('Member Info'!N158="",1,"")</f>
        <v>1</v>
      </c>
      <c r="AD161" s="243" t="e">
        <f t="shared" ref="AD161:AD181" si="55">(T161+U161)</f>
        <v>#VALUE!</v>
      </c>
      <c r="AE161" s="130" t="str">
        <f t="shared" si="42"/>
        <v/>
      </c>
      <c r="AF161" s="124">
        <f t="shared" ref="AF161:AF181" si="56">SUM(AB161+AC161)</f>
        <v>1</v>
      </c>
      <c r="AG161" s="124" t="str">
        <f>IF('Member Info'!N158&lt;&gt;"",IF(AND('Member Info'!N158&lt;=$U$1,'Member Info'!N158&gt;=$T$1),1,0),"")</f>
        <v/>
      </c>
      <c r="AI161" s="124" t="b">
        <f t="shared" ref="AI161:AI181" si="57">OR(M161="SMP/Occupational Maternity",M161="SSP/Occupational Sick pay")</f>
        <v>0</v>
      </c>
      <c r="AJ161" s="124">
        <f t="shared" ref="AJ161:AJ181" si="58">IF(AI161=TRUE,1,0)</f>
        <v>0</v>
      </c>
      <c r="AL161" s="124">
        <f t="shared" ref="AL161:AL181" si="59">IF(L161="Please Enter Deemed Pensionable Pay",1,0)</f>
        <v>0</v>
      </c>
      <c r="AM161" s="124">
        <f>IF('Member Info'!F158&gt;$T$1,1,0)</f>
        <v>0</v>
      </c>
      <c r="AN161" s="124" t="b">
        <f>IF(ISERROR(T161),ERROR.TYPE(#REF!)=ERROR.TYPE(T161),FALSE)</f>
        <v>0</v>
      </c>
      <c r="AO161" s="124" t="b">
        <f>IF(ISERROR(U161),ERROR.TYPE(#REF!)=ERROR.TYPE(U161),FALSE)</f>
        <v>0</v>
      </c>
      <c r="AP161" s="124">
        <f>IF('Member Info'!F158&gt;'GP1 April 25'!$U$1,1,0)</f>
        <v>0</v>
      </c>
      <c r="AQ161" s="124">
        <f t="shared" ref="AQ161:AQ181" si="60">IF(H161="Part Time",1,0)</f>
        <v>0</v>
      </c>
      <c r="AR161" s="124">
        <f t="shared" ref="AR161:AR181" si="61">IF(AND(AQ161=1,I161=""),1,0)</f>
        <v>0</v>
      </c>
      <c r="AS161" s="124">
        <f t="shared" ref="AS161:AS181" si="62">IF(OR(H161=0,H161=""),1,0)</f>
        <v>1</v>
      </c>
    </row>
    <row r="162" spans="1:45" x14ac:dyDescent="0.25">
      <c r="A162" s="4">
        <v>131</v>
      </c>
      <c r="B162" s="164">
        <f>'Member Info'!D159</f>
        <v>0</v>
      </c>
      <c r="C162" s="164">
        <f>'Member Info'!E159</f>
        <v>0</v>
      </c>
      <c r="D162" s="164" t="str">
        <f>'Member Info'!G159</f>
        <v/>
      </c>
      <c r="E162" s="165">
        <f>'Member Info'!B159</f>
        <v>0</v>
      </c>
      <c r="F162" s="242"/>
      <c r="G162" s="166" t="str">
        <f>IF(E162=0,"",('Member Info'!K159+'Member Info'!L159))</f>
        <v/>
      </c>
      <c r="H162" s="419"/>
      <c r="I162" s="419"/>
      <c r="J162" s="26"/>
      <c r="K162" s="26"/>
      <c r="L162" s="384" t="str">
        <f>IF(E162=0,"",IF('Member Info'!F159&gt;$U$1,CONCATENATE("Joined with practice on ", TEXT('Member Info'!F159, "DD/MM/YYYY")),IF('Member Info'!N159&lt;&gt;"",IF('Member Info'!N159&lt;$T$1,CONCATENATE("Left Scheme on ", TEXT('Member Info'!N159, "DD/MM/YYYY")),IF(OR(G162="",G162=0),"Error Detected, No rate entered",IF(E162=0,"",IF(F162="","Error Detected, No Pensionable pay",IF(AS162=1,"No Part Time Status Entered",IF(AR162=1,"No Part Time Hours Entered",IF(ISERROR(AD162)," Unknown Values entered.",IF(V162+W162&lt;1,"Acceptable",IF(T162+U162=200, "No Contributions Entered", IF(M162="","Error Detected, Choose reason&gt;",IF(Z162="1",IF(V162=1,"Please Enter Deemed Pensionable Pay","Add Any Relevant Details Above"),"Please Give Details Above"))))))))))),IF(OR(G162="",G162=0),"Error Detected, No rate entered",IF(E162=0,"",IF(F162="","Error Detected, No Pensionable pay",IF(AS162=1,"No Part Time Status Entered",IF(AR162=1,"No Part Time Hours Entered",IF(ISERROR(AD162)," Unknown Values entered.",IF(V162+W162&lt;1,"Acceptable",IF(T162+U162=200, "No Contributions Entered", IF(M162="","Error Detected, Choose reason&gt;",IF(Z162="1",IF(V162=1,"Please Enter Deemed Pensionable Pay","Add relevant Details Above"),"Please give details Above")))))))))))))</f>
        <v/>
      </c>
      <c r="M162" s="260"/>
      <c r="N162" s="91"/>
      <c r="O162" s="91" t="str">
        <f t="shared" si="43"/>
        <v/>
      </c>
      <c r="P162" s="94">
        <f t="shared" si="44"/>
        <v>0</v>
      </c>
      <c r="Q162" s="94">
        <f t="shared" si="44"/>
        <v>0</v>
      </c>
      <c r="R162" s="218">
        <f>(ROUND((F162/100*'Member Info'!$W$2), 2))</f>
        <v>0</v>
      </c>
      <c r="S162" s="218" t="e">
        <f t="shared" si="45"/>
        <v>#VALUE!</v>
      </c>
      <c r="T162" s="218" t="str">
        <f t="shared" si="46"/>
        <v/>
      </c>
      <c r="U162" s="227" t="str">
        <f t="shared" si="47"/>
        <v/>
      </c>
      <c r="V162" s="228" t="str">
        <f t="shared" si="48"/>
        <v/>
      </c>
      <c r="W162" s="228" t="str">
        <f t="shared" si="49"/>
        <v/>
      </c>
      <c r="X162" s="222">
        <f t="shared" si="50"/>
        <v>0</v>
      </c>
      <c r="Y162" s="110">
        <f t="shared" si="51"/>
        <v>0</v>
      </c>
      <c r="Z162" s="235" t="str">
        <f t="shared" si="52"/>
        <v/>
      </c>
      <c r="AA162" s="240" t="b">
        <f t="shared" si="53"/>
        <v>0</v>
      </c>
      <c r="AB162" s="235">
        <f t="shared" si="54"/>
        <v>0</v>
      </c>
      <c r="AC162" s="235">
        <f>IF('Member Info'!N159="",1,"")</f>
        <v>1</v>
      </c>
      <c r="AD162" s="243" t="e">
        <f t="shared" si="55"/>
        <v>#VALUE!</v>
      </c>
      <c r="AE162" s="130" t="str">
        <f t="shared" si="42"/>
        <v/>
      </c>
      <c r="AF162" s="124">
        <f t="shared" si="56"/>
        <v>1</v>
      </c>
      <c r="AG162" s="124" t="str">
        <f>IF('Member Info'!N159&lt;&gt;"",IF(AND('Member Info'!N159&lt;=$U$1,'Member Info'!N159&gt;=$T$1),1,0),"")</f>
        <v/>
      </c>
      <c r="AI162" s="124" t="b">
        <f t="shared" si="57"/>
        <v>0</v>
      </c>
      <c r="AJ162" s="124">
        <f t="shared" si="58"/>
        <v>0</v>
      </c>
      <c r="AL162" s="124">
        <f t="shared" si="59"/>
        <v>0</v>
      </c>
      <c r="AM162" s="124">
        <f>IF('Member Info'!F159&gt;$T$1,1,0)</f>
        <v>0</v>
      </c>
      <c r="AN162" s="124" t="b">
        <f>IF(ISERROR(T162),ERROR.TYPE(#REF!)=ERROR.TYPE(T162),FALSE)</f>
        <v>0</v>
      </c>
      <c r="AO162" s="124" t="b">
        <f>IF(ISERROR(U162),ERROR.TYPE(#REF!)=ERROR.TYPE(U162),FALSE)</f>
        <v>0</v>
      </c>
      <c r="AP162" s="124">
        <f>IF('Member Info'!F159&gt;'GP1 April 25'!$U$1,1,0)</f>
        <v>0</v>
      </c>
      <c r="AQ162" s="124">
        <f t="shared" si="60"/>
        <v>0</v>
      </c>
      <c r="AR162" s="124">
        <f t="shared" si="61"/>
        <v>0</v>
      </c>
      <c r="AS162" s="124">
        <f t="shared" si="62"/>
        <v>1</v>
      </c>
    </row>
    <row r="163" spans="1:45" x14ac:dyDescent="0.25">
      <c r="A163" s="4">
        <v>132</v>
      </c>
      <c r="B163" s="164">
        <f>'Member Info'!D160</f>
        <v>0</v>
      </c>
      <c r="C163" s="164">
        <f>'Member Info'!E160</f>
        <v>0</v>
      </c>
      <c r="D163" s="164" t="str">
        <f>'Member Info'!G160</f>
        <v/>
      </c>
      <c r="E163" s="165">
        <f>'Member Info'!B160</f>
        <v>0</v>
      </c>
      <c r="F163" s="242"/>
      <c r="G163" s="166" t="str">
        <f>IF(E163=0,"",('Member Info'!K160+'Member Info'!L160))</f>
        <v/>
      </c>
      <c r="H163" s="419"/>
      <c r="I163" s="419"/>
      <c r="J163" s="26"/>
      <c r="K163" s="26"/>
      <c r="L163" s="384" t="str">
        <f>IF(E163=0,"",IF('Member Info'!F160&gt;$U$1,CONCATENATE("Joined with practice on ", TEXT('Member Info'!F160, "DD/MM/YYYY")),IF('Member Info'!N160&lt;&gt;"",IF('Member Info'!N160&lt;$T$1,CONCATENATE("Left Scheme on ", TEXT('Member Info'!N160, "DD/MM/YYYY")),IF(OR(G163="",G163=0),"Error Detected, No rate entered",IF(E163=0,"",IF(F163="","Error Detected, No Pensionable pay",IF(AS163=1,"No Part Time Status Entered",IF(AR163=1,"No Part Time Hours Entered",IF(ISERROR(AD163)," Unknown Values entered.",IF(V163+W163&lt;1,"Acceptable",IF(T163+U163=200, "No Contributions Entered", IF(M163="","Error Detected, Choose reason&gt;",IF(Z163="1",IF(V163=1,"Please Enter Deemed Pensionable Pay","Add Any Relevant Details Above"),"Please Give Details Above"))))))))))),IF(OR(G163="",G163=0),"Error Detected, No rate entered",IF(E163=0,"",IF(F163="","Error Detected, No Pensionable pay",IF(AS163=1,"No Part Time Status Entered",IF(AR163=1,"No Part Time Hours Entered",IF(ISERROR(AD163)," Unknown Values entered.",IF(V163+W163&lt;1,"Acceptable",IF(T163+U163=200, "No Contributions Entered", IF(M163="","Error Detected, Choose reason&gt;",IF(Z163="1",IF(V163=1,"Please Enter Deemed Pensionable Pay","Add relevant Details Above"),"Please give details Above")))))))))))))</f>
        <v/>
      </c>
      <c r="M163" s="260"/>
      <c r="N163" s="91"/>
      <c r="O163" s="91" t="str">
        <f t="shared" si="43"/>
        <v/>
      </c>
      <c r="P163" s="94">
        <f t="shared" si="44"/>
        <v>0</v>
      </c>
      <c r="Q163" s="94">
        <f t="shared" si="44"/>
        <v>0</v>
      </c>
      <c r="R163" s="218">
        <f>(ROUND((F163/100*'Member Info'!$W$2), 2))</f>
        <v>0</v>
      </c>
      <c r="S163" s="218" t="e">
        <f t="shared" si="45"/>
        <v>#VALUE!</v>
      </c>
      <c r="T163" s="218" t="str">
        <f t="shared" si="46"/>
        <v/>
      </c>
      <c r="U163" s="227" t="str">
        <f t="shared" si="47"/>
        <v/>
      </c>
      <c r="V163" s="228" t="str">
        <f t="shared" si="48"/>
        <v/>
      </c>
      <c r="W163" s="228" t="str">
        <f t="shared" si="49"/>
        <v/>
      </c>
      <c r="X163" s="222">
        <f t="shared" si="50"/>
        <v>0</v>
      </c>
      <c r="Y163" s="110">
        <f t="shared" si="51"/>
        <v>0</v>
      </c>
      <c r="Z163" s="235" t="str">
        <f t="shared" si="52"/>
        <v/>
      </c>
      <c r="AA163" s="240" t="b">
        <f t="shared" si="53"/>
        <v>0</v>
      </c>
      <c r="AB163" s="235">
        <f t="shared" si="54"/>
        <v>0</v>
      </c>
      <c r="AC163" s="235">
        <f>IF('Member Info'!N160="",1,"")</f>
        <v>1</v>
      </c>
      <c r="AD163" s="243" t="e">
        <f t="shared" si="55"/>
        <v>#VALUE!</v>
      </c>
      <c r="AE163" s="130" t="str">
        <f t="shared" si="42"/>
        <v/>
      </c>
      <c r="AF163" s="124">
        <f t="shared" si="56"/>
        <v>1</v>
      </c>
      <c r="AG163" s="124" t="str">
        <f>IF('Member Info'!N160&lt;&gt;"",IF(AND('Member Info'!N160&lt;=$U$1,'Member Info'!N160&gt;=$T$1),1,0),"")</f>
        <v/>
      </c>
      <c r="AI163" s="124" t="b">
        <f t="shared" si="57"/>
        <v>0</v>
      </c>
      <c r="AJ163" s="124">
        <f t="shared" si="58"/>
        <v>0</v>
      </c>
      <c r="AL163" s="124">
        <f t="shared" si="59"/>
        <v>0</v>
      </c>
      <c r="AM163" s="124">
        <f>IF('Member Info'!F160&gt;$T$1,1,0)</f>
        <v>0</v>
      </c>
      <c r="AN163" s="124" t="b">
        <f>IF(ISERROR(T163),ERROR.TYPE(#REF!)=ERROR.TYPE(T163),FALSE)</f>
        <v>0</v>
      </c>
      <c r="AO163" s="124" t="b">
        <f>IF(ISERROR(U163),ERROR.TYPE(#REF!)=ERROR.TYPE(U163),FALSE)</f>
        <v>0</v>
      </c>
      <c r="AP163" s="124">
        <f>IF('Member Info'!F160&gt;'GP1 April 25'!$U$1,1,0)</f>
        <v>0</v>
      </c>
      <c r="AQ163" s="124">
        <f t="shared" si="60"/>
        <v>0</v>
      </c>
      <c r="AR163" s="124">
        <f t="shared" si="61"/>
        <v>0</v>
      </c>
      <c r="AS163" s="124">
        <f t="shared" si="62"/>
        <v>1</v>
      </c>
    </row>
    <row r="164" spans="1:45" x14ac:dyDescent="0.25">
      <c r="A164" s="4">
        <v>133</v>
      </c>
      <c r="B164" s="164">
        <f>'Member Info'!D161</f>
        <v>0</v>
      </c>
      <c r="C164" s="164">
        <f>'Member Info'!E161</f>
        <v>0</v>
      </c>
      <c r="D164" s="164" t="str">
        <f>'Member Info'!G161</f>
        <v/>
      </c>
      <c r="E164" s="165">
        <f>'Member Info'!B161</f>
        <v>0</v>
      </c>
      <c r="F164" s="242"/>
      <c r="G164" s="166" t="str">
        <f>IF(E164=0,"",('Member Info'!K161+'Member Info'!L161))</f>
        <v/>
      </c>
      <c r="H164" s="419"/>
      <c r="I164" s="419"/>
      <c r="J164" s="26"/>
      <c r="K164" s="26"/>
      <c r="L164" s="384" t="str">
        <f>IF(E164=0,"",IF('Member Info'!F161&gt;$U$1,CONCATENATE("Joined with practice on ", TEXT('Member Info'!F161, "DD/MM/YYYY")),IF('Member Info'!N161&lt;&gt;"",IF('Member Info'!N161&lt;$T$1,CONCATENATE("Left Scheme on ", TEXT('Member Info'!N161, "DD/MM/YYYY")),IF(OR(G164="",G164=0),"Error Detected, No rate entered",IF(E164=0,"",IF(F164="","Error Detected, No Pensionable pay",IF(AS164=1,"No Part Time Status Entered",IF(AR164=1,"No Part Time Hours Entered",IF(ISERROR(AD164)," Unknown Values entered.",IF(V164+W164&lt;1,"Acceptable",IF(T164+U164=200, "No Contributions Entered", IF(M164="","Error Detected, Choose reason&gt;",IF(Z164="1",IF(V164=1,"Please Enter Deemed Pensionable Pay","Add Any Relevant Details Above"),"Please Give Details Above"))))))))))),IF(OR(G164="",G164=0),"Error Detected, No rate entered",IF(E164=0,"",IF(F164="","Error Detected, No Pensionable pay",IF(AS164=1,"No Part Time Status Entered",IF(AR164=1,"No Part Time Hours Entered",IF(ISERROR(AD164)," Unknown Values entered.",IF(V164+W164&lt;1,"Acceptable",IF(T164+U164=200, "No Contributions Entered", IF(M164="","Error Detected, Choose reason&gt;",IF(Z164="1",IF(V164=1,"Please Enter Deemed Pensionable Pay","Add relevant Details Above"),"Please give details Above")))))))))))))</f>
        <v/>
      </c>
      <c r="M164" s="260"/>
      <c r="N164" s="91"/>
      <c r="O164" s="91" t="str">
        <f t="shared" si="43"/>
        <v/>
      </c>
      <c r="P164" s="94">
        <f t="shared" si="44"/>
        <v>0</v>
      </c>
      <c r="Q164" s="94">
        <f t="shared" si="44"/>
        <v>0</v>
      </c>
      <c r="R164" s="218">
        <f>(ROUND((F164/100*'Member Info'!$W$2), 2))</f>
        <v>0</v>
      </c>
      <c r="S164" s="218" t="e">
        <f t="shared" si="45"/>
        <v>#VALUE!</v>
      </c>
      <c r="T164" s="218" t="str">
        <f t="shared" si="46"/>
        <v/>
      </c>
      <c r="U164" s="227" t="str">
        <f t="shared" si="47"/>
        <v/>
      </c>
      <c r="V164" s="228" t="str">
        <f t="shared" si="48"/>
        <v/>
      </c>
      <c r="W164" s="228" t="str">
        <f t="shared" si="49"/>
        <v/>
      </c>
      <c r="X164" s="222">
        <f t="shared" si="50"/>
        <v>0</v>
      </c>
      <c r="Y164" s="110">
        <f t="shared" si="51"/>
        <v>0</v>
      </c>
      <c r="Z164" s="235" t="str">
        <f t="shared" si="52"/>
        <v/>
      </c>
      <c r="AA164" s="240" t="b">
        <f t="shared" si="53"/>
        <v>0</v>
      </c>
      <c r="AB164" s="235">
        <f t="shared" si="54"/>
        <v>0</v>
      </c>
      <c r="AC164" s="235">
        <f>IF('Member Info'!N161="",1,"")</f>
        <v>1</v>
      </c>
      <c r="AD164" s="243" t="e">
        <f t="shared" si="55"/>
        <v>#VALUE!</v>
      </c>
      <c r="AE164" s="130" t="str">
        <f t="shared" si="42"/>
        <v/>
      </c>
      <c r="AF164" s="124">
        <f t="shared" si="56"/>
        <v>1</v>
      </c>
      <c r="AG164" s="124" t="str">
        <f>IF('Member Info'!N161&lt;&gt;"",IF(AND('Member Info'!N161&lt;=$U$1,'Member Info'!N161&gt;=$T$1),1,0),"")</f>
        <v/>
      </c>
      <c r="AI164" s="124" t="b">
        <f t="shared" si="57"/>
        <v>0</v>
      </c>
      <c r="AJ164" s="124">
        <f t="shared" si="58"/>
        <v>0</v>
      </c>
      <c r="AL164" s="124">
        <f t="shared" si="59"/>
        <v>0</v>
      </c>
      <c r="AM164" s="124">
        <f>IF('Member Info'!F161&gt;$T$1,1,0)</f>
        <v>0</v>
      </c>
      <c r="AN164" s="124" t="b">
        <f>IF(ISERROR(T164),ERROR.TYPE(#REF!)=ERROR.TYPE(T164),FALSE)</f>
        <v>0</v>
      </c>
      <c r="AO164" s="124" t="b">
        <f>IF(ISERROR(U164),ERROR.TYPE(#REF!)=ERROR.TYPE(U164),FALSE)</f>
        <v>0</v>
      </c>
      <c r="AP164" s="124">
        <f>IF('Member Info'!F161&gt;'GP1 April 25'!$U$1,1,0)</f>
        <v>0</v>
      </c>
      <c r="AQ164" s="124">
        <f t="shared" si="60"/>
        <v>0</v>
      </c>
      <c r="AR164" s="124">
        <f t="shared" si="61"/>
        <v>0</v>
      </c>
      <c r="AS164" s="124">
        <f t="shared" si="62"/>
        <v>1</v>
      </c>
    </row>
    <row r="165" spans="1:45" x14ac:dyDescent="0.25">
      <c r="A165" s="4">
        <v>134</v>
      </c>
      <c r="B165" s="164">
        <f>'Member Info'!D162</f>
        <v>0</v>
      </c>
      <c r="C165" s="164">
        <f>'Member Info'!E162</f>
        <v>0</v>
      </c>
      <c r="D165" s="164" t="str">
        <f>'Member Info'!G162</f>
        <v/>
      </c>
      <c r="E165" s="165">
        <f>'Member Info'!B162</f>
        <v>0</v>
      </c>
      <c r="F165" s="242"/>
      <c r="G165" s="166" t="str">
        <f>IF(E165=0,"",('Member Info'!K162+'Member Info'!L162))</f>
        <v/>
      </c>
      <c r="H165" s="419"/>
      <c r="I165" s="419"/>
      <c r="J165" s="26"/>
      <c r="K165" s="26"/>
      <c r="L165" s="384" t="str">
        <f>IF(E165=0,"",IF('Member Info'!F162&gt;$U$1,CONCATENATE("Joined with practice on ", TEXT('Member Info'!F162, "DD/MM/YYYY")),IF('Member Info'!N162&lt;&gt;"",IF('Member Info'!N162&lt;$T$1,CONCATENATE("Left Scheme on ", TEXT('Member Info'!N162, "DD/MM/YYYY")),IF(OR(G165="",G165=0),"Error Detected, No rate entered",IF(E165=0,"",IF(F165="","Error Detected, No Pensionable pay",IF(AS165=1,"No Part Time Status Entered",IF(AR165=1,"No Part Time Hours Entered",IF(ISERROR(AD165)," Unknown Values entered.",IF(V165+W165&lt;1,"Acceptable",IF(T165+U165=200, "No Contributions Entered", IF(M165="","Error Detected, Choose reason&gt;",IF(Z165="1",IF(V165=1,"Please Enter Deemed Pensionable Pay","Add Any Relevant Details Above"),"Please Give Details Above"))))))))))),IF(OR(G165="",G165=0),"Error Detected, No rate entered",IF(E165=0,"",IF(F165="","Error Detected, No Pensionable pay",IF(AS165=1,"No Part Time Status Entered",IF(AR165=1,"No Part Time Hours Entered",IF(ISERROR(AD165)," Unknown Values entered.",IF(V165+W165&lt;1,"Acceptable",IF(T165+U165=200, "No Contributions Entered", IF(M165="","Error Detected, Choose reason&gt;",IF(Z165="1",IF(V165=1,"Please Enter Deemed Pensionable Pay","Add relevant Details Above"),"Please give details Above")))))))))))))</f>
        <v/>
      </c>
      <c r="M165" s="260"/>
      <c r="N165" s="91"/>
      <c r="O165" s="91" t="str">
        <f t="shared" si="43"/>
        <v/>
      </c>
      <c r="P165" s="94">
        <f t="shared" si="44"/>
        <v>0</v>
      </c>
      <c r="Q165" s="94">
        <f t="shared" si="44"/>
        <v>0</v>
      </c>
      <c r="R165" s="218">
        <f>(ROUND((F165/100*'Member Info'!$W$2), 2))</f>
        <v>0</v>
      </c>
      <c r="S165" s="218" t="e">
        <f t="shared" si="45"/>
        <v>#VALUE!</v>
      </c>
      <c r="T165" s="218" t="str">
        <f t="shared" si="46"/>
        <v/>
      </c>
      <c r="U165" s="227" t="str">
        <f t="shared" si="47"/>
        <v/>
      </c>
      <c r="V165" s="228" t="str">
        <f t="shared" si="48"/>
        <v/>
      </c>
      <c r="W165" s="228" t="str">
        <f t="shared" si="49"/>
        <v/>
      </c>
      <c r="X165" s="222">
        <f t="shared" si="50"/>
        <v>0</v>
      </c>
      <c r="Y165" s="110">
        <f t="shared" si="51"/>
        <v>0</v>
      </c>
      <c r="Z165" s="235" t="str">
        <f t="shared" si="52"/>
        <v/>
      </c>
      <c r="AA165" s="240" t="b">
        <f t="shared" si="53"/>
        <v>0</v>
      </c>
      <c r="AB165" s="235">
        <f t="shared" si="54"/>
        <v>0</v>
      </c>
      <c r="AC165" s="235">
        <f>IF('Member Info'!N162="",1,"")</f>
        <v>1</v>
      </c>
      <c r="AD165" s="243" t="e">
        <f t="shared" si="55"/>
        <v>#VALUE!</v>
      </c>
      <c r="AE165" s="130" t="str">
        <f t="shared" si="42"/>
        <v/>
      </c>
      <c r="AF165" s="124">
        <f t="shared" si="56"/>
        <v>1</v>
      </c>
      <c r="AG165" s="124" t="str">
        <f>IF('Member Info'!N162&lt;&gt;"",IF(AND('Member Info'!N162&lt;=$U$1,'Member Info'!N162&gt;=$T$1),1,0),"")</f>
        <v/>
      </c>
      <c r="AI165" s="124" t="b">
        <f t="shared" si="57"/>
        <v>0</v>
      </c>
      <c r="AJ165" s="124">
        <f t="shared" si="58"/>
        <v>0</v>
      </c>
      <c r="AL165" s="124">
        <f t="shared" si="59"/>
        <v>0</v>
      </c>
      <c r="AM165" s="124">
        <f>IF('Member Info'!F162&gt;$T$1,1,0)</f>
        <v>0</v>
      </c>
      <c r="AN165" s="124" t="b">
        <f>IF(ISERROR(T165),ERROR.TYPE(#REF!)=ERROR.TYPE(T165),FALSE)</f>
        <v>0</v>
      </c>
      <c r="AO165" s="124" t="b">
        <f>IF(ISERROR(U165),ERROR.TYPE(#REF!)=ERROR.TYPE(U165),FALSE)</f>
        <v>0</v>
      </c>
      <c r="AP165" s="124">
        <f>IF('Member Info'!F162&gt;'GP1 April 25'!$U$1,1,0)</f>
        <v>0</v>
      </c>
      <c r="AQ165" s="124">
        <f t="shared" si="60"/>
        <v>0</v>
      </c>
      <c r="AR165" s="124">
        <f t="shared" si="61"/>
        <v>0</v>
      </c>
      <c r="AS165" s="124">
        <f t="shared" si="62"/>
        <v>1</v>
      </c>
    </row>
    <row r="166" spans="1:45" x14ac:dyDescent="0.25">
      <c r="A166" s="4">
        <v>135</v>
      </c>
      <c r="B166" s="164">
        <f>'Member Info'!D163</f>
        <v>0</v>
      </c>
      <c r="C166" s="164">
        <f>'Member Info'!E163</f>
        <v>0</v>
      </c>
      <c r="D166" s="164" t="str">
        <f>'Member Info'!G163</f>
        <v/>
      </c>
      <c r="E166" s="165">
        <f>'Member Info'!B163</f>
        <v>0</v>
      </c>
      <c r="F166" s="242"/>
      <c r="G166" s="166" t="str">
        <f>IF(E166=0,"",('Member Info'!K163+'Member Info'!L163))</f>
        <v/>
      </c>
      <c r="H166" s="419"/>
      <c r="I166" s="419"/>
      <c r="J166" s="26"/>
      <c r="K166" s="26"/>
      <c r="L166" s="384" t="str">
        <f>IF(E166=0,"",IF('Member Info'!F163&gt;$U$1,CONCATENATE("Joined with practice on ", TEXT('Member Info'!F163, "DD/MM/YYYY")),IF('Member Info'!N163&lt;&gt;"",IF('Member Info'!N163&lt;$T$1,CONCATENATE("Left Scheme on ", TEXT('Member Info'!N163, "DD/MM/YYYY")),IF(OR(G166="",G166=0),"Error Detected, No rate entered",IF(E166=0,"",IF(F166="","Error Detected, No Pensionable pay",IF(AS166=1,"No Part Time Status Entered",IF(AR166=1,"No Part Time Hours Entered",IF(ISERROR(AD166)," Unknown Values entered.",IF(V166+W166&lt;1,"Acceptable",IF(T166+U166=200, "No Contributions Entered", IF(M166="","Error Detected, Choose reason&gt;",IF(Z166="1",IF(V166=1,"Please Enter Deemed Pensionable Pay","Add Any Relevant Details Above"),"Please Give Details Above"))))))))))),IF(OR(G166="",G166=0),"Error Detected, No rate entered",IF(E166=0,"",IF(F166="","Error Detected, No Pensionable pay",IF(AS166=1,"No Part Time Status Entered",IF(AR166=1,"No Part Time Hours Entered",IF(ISERROR(AD166)," Unknown Values entered.",IF(V166+W166&lt;1,"Acceptable",IF(T166+U166=200, "No Contributions Entered", IF(M166="","Error Detected, Choose reason&gt;",IF(Z166="1",IF(V166=1,"Please Enter Deemed Pensionable Pay","Add relevant Details Above"),"Please give details Above")))))))))))))</f>
        <v/>
      </c>
      <c r="M166" s="260"/>
      <c r="N166" s="91"/>
      <c r="O166" s="91" t="str">
        <f t="shared" si="43"/>
        <v/>
      </c>
      <c r="P166" s="94">
        <f t="shared" si="44"/>
        <v>0</v>
      </c>
      <c r="Q166" s="94">
        <f t="shared" si="44"/>
        <v>0</v>
      </c>
      <c r="R166" s="218">
        <f>(ROUND((F166/100*'Member Info'!$W$2), 2))</f>
        <v>0</v>
      </c>
      <c r="S166" s="218" t="e">
        <f t="shared" si="45"/>
        <v>#VALUE!</v>
      </c>
      <c r="T166" s="218" t="str">
        <f t="shared" si="46"/>
        <v/>
      </c>
      <c r="U166" s="227" t="str">
        <f t="shared" si="47"/>
        <v/>
      </c>
      <c r="V166" s="228" t="str">
        <f t="shared" si="48"/>
        <v/>
      </c>
      <c r="W166" s="228" t="str">
        <f t="shared" si="49"/>
        <v/>
      </c>
      <c r="X166" s="222">
        <f t="shared" si="50"/>
        <v>0</v>
      </c>
      <c r="Y166" s="110">
        <f t="shared" si="51"/>
        <v>0</v>
      </c>
      <c r="Z166" s="235" t="str">
        <f t="shared" si="52"/>
        <v/>
      </c>
      <c r="AA166" s="240" t="b">
        <f t="shared" si="53"/>
        <v>0</v>
      </c>
      <c r="AB166" s="235">
        <f t="shared" si="54"/>
        <v>0</v>
      </c>
      <c r="AC166" s="235">
        <f>IF('Member Info'!N163="",1,"")</f>
        <v>1</v>
      </c>
      <c r="AD166" s="243" t="e">
        <f t="shared" si="55"/>
        <v>#VALUE!</v>
      </c>
      <c r="AE166" s="130" t="str">
        <f t="shared" si="42"/>
        <v/>
      </c>
      <c r="AF166" s="124">
        <f t="shared" si="56"/>
        <v>1</v>
      </c>
      <c r="AG166" s="124" t="str">
        <f>IF('Member Info'!N163&lt;&gt;"",IF(AND('Member Info'!N163&lt;=$U$1,'Member Info'!N163&gt;=$T$1),1,0),"")</f>
        <v/>
      </c>
      <c r="AI166" s="124" t="b">
        <f t="shared" si="57"/>
        <v>0</v>
      </c>
      <c r="AJ166" s="124">
        <f t="shared" si="58"/>
        <v>0</v>
      </c>
      <c r="AL166" s="124">
        <f t="shared" si="59"/>
        <v>0</v>
      </c>
      <c r="AM166" s="124">
        <f>IF('Member Info'!F163&gt;$T$1,1,0)</f>
        <v>0</v>
      </c>
      <c r="AN166" s="124" t="b">
        <f>IF(ISERROR(T166),ERROR.TYPE(#REF!)=ERROR.TYPE(T166),FALSE)</f>
        <v>0</v>
      </c>
      <c r="AO166" s="124" t="b">
        <f>IF(ISERROR(U166),ERROR.TYPE(#REF!)=ERROR.TYPE(U166),FALSE)</f>
        <v>0</v>
      </c>
      <c r="AP166" s="124">
        <f>IF('Member Info'!F163&gt;'GP1 April 25'!$U$1,1,0)</f>
        <v>0</v>
      </c>
      <c r="AQ166" s="124">
        <f t="shared" si="60"/>
        <v>0</v>
      </c>
      <c r="AR166" s="124">
        <f t="shared" si="61"/>
        <v>0</v>
      </c>
      <c r="AS166" s="124">
        <f t="shared" si="62"/>
        <v>1</v>
      </c>
    </row>
    <row r="167" spans="1:45" x14ac:dyDescent="0.25">
      <c r="A167" s="4">
        <v>136</v>
      </c>
      <c r="B167" s="164">
        <f>'Member Info'!D164</f>
        <v>0</v>
      </c>
      <c r="C167" s="164">
        <f>'Member Info'!E164</f>
        <v>0</v>
      </c>
      <c r="D167" s="164" t="str">
        <f>'Member Info'!G164</f>
        <v/>
      </c>
      <c r="E167" s="165">
        <f>'Member Info'!B164</f>
        <v>0</v>
      </c>
      <c r="F167" s="242"/>
      <c r="G167" s="166" t="str">
        <f>IF(E167=0,"",('Member Info'!K164+'Member Info'!L164))</f>
        <v/>
      </c>
      <c r="H167" s="419"/>
      <c r="I167" s="419"/>
      <c r="J167" s="26"/>
      <c r="K167" s="26"/>
      <c r="L167" s="384" t="str">
        <f>IF(E167=0,"",IF('Member Info'!F164&gt;$U$1,CONCATENATE("Joined with practice on ", TEXT('Member Info'!F164, "DD/MM/YYYY")),IF('Member Info'!N164&lt;&gt;"",IF('Member Info'!N164&lt;$T$1,CONCATENATE("Left Scheme on ", TEXT('Member Info'!N164, "DD/MM/YYYY")),IF(OR(G167="",G167=0),"Error Detected, No rate entered",IF(E167=0,"",IF(F167="","Error Detected, No Pensionable pay",IF(AS167=1,"No Part Time Status Entered",IF(AR167=1,"No Part Time Hours Entered",IF(ISERROR(AD167)," Unknown Values entered.",IF(V167+W167&lt;1,"Acceptable",IF(T167+U167=200, "No Contributions Entered", IF(M167="","Error Detected, Choose reason&gt;",IF(Z167="1",IF(V167=1,"Please Enter Deemed Pensionable Pay","Add Any Relevant Details Above"),"Please Give Details Above"))))))))))),IF(OR(G167="",G167=0),"Error Detected, No rate entered",IF(E167=0,"",IF(F167="","Error Detected, No Pensionable pay",IF(AS167=1,"No Part Time Status Entered",IF(AR167=1,"No Part Time Hours Entered",IF(ISERROR(AD167)," Unknown Values entered.",IF(V167+W167&lt;1,"Acceptable",IF(T167+U167=200, "No Contributions Entered", IF(M167="","Error Detected, Choose reason&gt;",IF(Z167="1",IF(V167=1,"Please Enter Deemed Pensionable Pay","Add relevant Details Above"),"Please give details Above")))))))))))))</f>
        <v/>
      </c>
      <c r="M167" s="260"/>
      <c r="N167" s="91"/>
      <c r="O167" s="91" t="str">
        <f t="shared" si="43"/>
        <v/>
      </c>
      <c r="P167" s="94">
        <f t="shared" si="44"/>
        <v>0</v>
      </c>
      <c r="Q167" s="94">
        <f t="shared" si="44"/>
        <v>0</v>
      </c>
      <c r="R167" s="218">
        <f>(ROUND((F167/100*'Member Info'!$W$2), 2))</f>
        <v>0</v>
      </c>
      <c r="S167" s="218" t="e">
        <f t="shared" si="45"/>
        <v>#VALUE!</v>
      </c>
      <c r="T167" s="218" t="str">
        <f t="shared" si="46"/>
        <v/>
      </c>
      <c r="U167" s="227" t="str">
        <f t="shared" si="47"/>
        <v/>
      </c>
      <c r="V167" s="228" t="str">
        <f t="shared" si="48"/>
        <v/>
      </c>
      <c r="W167" s="228" t="str">
        <f t="shared" si="49"/>
        <v/>
      </c>
      <c r="X167" s="222">
        <f t="shared" si="50"/>
        <v>0</v>
      </c>
      <c r="Y167" s="110">
        <f t="shared" si="51"/>
        <v>0</v>
      </c>
      <c r="Z167" s="235" t="str">
        <f t="shared" si="52"/>
        <v/>
      </c>
      <c r="AA167" s="240" t="b">
        <f t="shared" si="53"/>
        <v>0</v>
      </c>
      <c r="AB167" s="235">
        <f t="shared" si="54"/>
        <v>0</v>
      </c>
      <c r="AC167" s="235">
        <f>IF('Member Info'!N164="",1,"")</f>
        <v>1</v>
      </c>
      <c r="AD167" s="243" t="e">
        <f t="shared" si="55"/>
        <v>#VALUE!</v>
      </c>
      <c r="AE167" s="130" t="str">
        <f t="shared" si="42"/>
        <v/>
      </c>
      <c r="AF167" s="124">
        <f t="shared" si="56"/>
        <v>1</v>
      </c>
      <c r="AG167" s="124" t="str">
        <f>IF('Member Info'!N164&lt;&gt;"",IF(AND('Member Info'!N164&lt;=$U$1,'Member Info'!N164&gt;=$T$1),1,0),"")</f>
        <v/>
      </c>
      <c r="AI167" s="124" t="b">
        <f t="shared" si="57"/>
        <v>0</v>
      </c>
      <c r="AJ167" s="124">
        <f t="shared" si="58"/>
        <v>0</v>
      </c>
      <c r="AL167" s="124">
        <f t="shared" si="59"/>
        <v>0</v>
      </c>
      <c r="AM167" s="124">
        <f>IF('Member Info'!F164&gt;$T$1,1,0)</f>
        <v>0</v>
      </c>
      <c r="AN167" s="124" t="b">
        <f>IF(ISERROR(T167),ERROR.TYPE(#REF!)=ERROR.TYPE(T167),FALSE)</f>
        <v>0</v>
      </c>
      <c r="AO167" s="124" t="b">
        <f>IF(ISERROR(U167),ERROR.TYPE(#REF!)=ERROR.TYPE(U167),FALSE)</f>
        <v>0</v>
      </c>
      <c r="AP167" s="124">
        <f>IF('Member Info'!F164&gt;'GP1 April 25'!$U$1,1,0)</f>
        <v>0</v>
      </c>
      <c r="AQ167" s="124">
        <f t="shared" si="60"/>
        <v>0</v>
      </c>
      <c r="AR167" s="124">
        <f t="shared" si="61"/>
        <v>0</v>
      </c>
      <c r="AS167" s="124">
        <f t="shared" si="62"/>
        <v>1</v>
      </c>
    </row>
    <row r="168" spans="1:45" x14ac:dyDescent="0.25">
      <c r="A168" s="4">
        <v>137</v>
      </c>
      <c r="B168" s="164">
        <f>'Member Info'!D165</f>
        <v>0</v>
      </c>
      <c r="C168" s="164">
        <f>'Member Info'!E165</f>
        <v>0</v>
      </c>
      <c r="D168" s="164" t="str">
        <f>'Member Info'!G165</f>
        <v/>
      </c>
      <c r="E168" s="165">
        <f>'Member Info'!B165</f>
        <v>0</v>
      </c>
      <c r="F168" s="242"/>
      <c r="G168" s="166" t="str">
        <f>IF(E168=0,"",('Member Info'!K165+'Member Info'!L165))</f>
        <v/>
      </c>
      <c r="H168" s="419"/>
      <c r="I168" s="419"/>
      <c r="J168" s="26"/>
      <c r="K168" s="26"/>
      <c r="L168" s="384" t="str">
        <f>IF(E168=0,"",IF('Member Info'!F165&gt;$U$1,CONCATENATE("Joined with practice on ", TEXT('Member Info'!F165, "DD/MM/YYYY")),IF('Member Info'!N165&lt;&gt;"",IF('Member Info'!N165&lt;$T$1,CONCATENATE("Left Scheme on ", TEXT('Member Info'!N165, "DD/MM/YYYY")),IF(OR(G168="",G168=0),"Error Detected, No rate entered",IF(E168=0,"",IF(F168="","Error Detected, No Pensionable pay",IF(AS168=1,"No Part Time Status Entered",IF(AR168=1,"No Part Time Hours Entered",IF(ISERROR(AD168)," Unknown Values entered.",IF(V168+W168&lt;1,"Acceptable",IF(T168+U168=200, "No Contributions Entered", IF(M168="","Error Detected, Choose reason&gt;",IF(Z168="1",IF(V168=1,"Please Enter Deemed Pensionable Pay","Add Any Relevant Details Above"),"Please Give Details Above"))))))))))),IF(OR(G168="",G168=0),"Error Detected, No rate entered",IF(E168=0,"",IF(F168="","Error Detected, No Pensionable pay",IF(AS168=1,"No Part Time Status Entered",IF(AR168=1,"No Part Time Hours Entered",IF(ISERROR(AD168)," Unknown Values entered.",IF(V168+W168&lt;1,"Acceptable",IF(T168+U168=200, "No Contributions Entered", IF(M168="","Error Detected, Choose reason&gt;",IF(Z168="1",IF(V168=1,"Please Enter Deemed Pensionable Pay","Add relevant Details Above"),"Please give details Above")))))))))))))</f>
        <v/>
      </c>
      <c r="M168" s="260"/>
      <c r="N168" s="91"/>
      <c r="O168" s="91" t="str">
        <f t="shared" si="43"/>
        <v/>
      </c>
      <c r="P168" s="94">
        <f t="shared" si="44"/>
        <v>0</v>
      </c>
      <c r="Q168" s="94">
        <f t="shared" si="44"/>
        <v>0</v>
      </c>
      <c r="R168" s="218">
        <f>(ROUND((F168/100*'Member Info'!$W$2), 2))</f>
        <v>0</v>
      </c>
      <c r="S168" s="218" t="e">
        <f t="shared" si="45"/>
        <v>#VALUE!</v>
      </c>
      <c r="T168" s="218" t="str">
        <f t="shared" si="46"/>
        <v/>
      </c>
      <c r="U168" s="227" t="str">
        <f t="shared" si="47"/>
        <v/>
      </c>
      <c r="V168" s="228" t="str">
        <f t="shared" si="48"/>
        <v/>
      </c>
      <c r="W168" s="228" t="str">
        <f t="shared" si="49"/>
        <v/>
      </c>
      <c r="X168" s="222">
        <f t="shared" si="50"/>
        <v>0</v>
      </c>
      <c r="Y168" s="110">
        <f t="shared" si="51"/>
        <v>0</v>
      </c>
      <c r="Z168" s="235" t="str">
        <f t="shared" si="52"/>
        <v/>
      </c>
      <c r="AA168" s="240" t="b">
        <f t="shared" si="53"/>
        <v>0</v>
      </c>
      <c r="AB168" s="235">
        <f t="shared" si="54"/>
        <v>0</v>
      </c>
      <c r="AC168" s="235">
        <f>IF('Member Info'!N165="",1,"")</f>
        <v>1</v>
      </c>
      <c r="AD168" s="243" t="e">
        <f t="shared" si="55"/>
        <v>#VALUE!</v>
      </c>
      <c r="AE168" s="130" t="str">
        <f t="shared" si="42"/>
        <v/>
      </c>
      <c r="AF168" s="124">
        <f t="shared" si="56"/>
        <v>1</v>
      </c>
      <c r="AG168" s="124" t="str">
        <f>IF('Member Info'!N165&lt;&gt;"",IF(AND('Member Info'!N165&lt;=$U$1,'Member Info'!N165&gt;=$T$1),1,0),"")</f>
        <v/>
      </c>
      <c r="AI168" s="124" t="b">
        <f t="shared" si="57"/>
        <v>0</v>
      </c>
      <c r="AJ168" s="124">
        <f t="shared" si="58"/>
        <v>0</v>
      </c>
      <c r="AL168" s="124">
        <f t="shared" si="59"/>
        <v>0</v>
      </c>
      <c r="AM168" s="124">
        <f>IF('Member Info'!F165&gt;$T$1,1,0)</f>
        <v>0</v>
      </c>
      <c r="AN168" s="124" t="b">
        <f>IF(ISERROR(T168),ERROR.TYPE(#REF!)=ERROR.TYPE(T168),FALSE)</f>
        <v>0</v>
      </c>
      <c r="AO168" s="124" t="b">
        <f>IF(ISERROR(U168),ERROR.TYPE(#REF!)=ERROR.TYPE(U168),FALSE)</f>
        <v>0</v>
      </c>
      <c r="AP168" s="124">
        <f>IF('Member Info'!F165&gt;'GP1 April 25'!$U$1,1,0)</f>
        <v>0</v>
      </c>
      <c r="AQ168" s="124">
        <f t="shared" si="60"/>
        <v>0</v>
      </c>
      <c r="AR168" s="124">
        <f t="shared" si="61"/>
        <v>0</v>
      </c>
      <c r="AS168" s="124">
        <f t="shared" si="62"/>
        <v>1</v>
      </c>
    </row>
    <row r="169" spans="1:45" x14ac:dyDescent="0.25">
      <c r="A169" s="4">
        <v>138</v>
      </c>
      <c r="B169" s="164">
        <f>'Member Info'!D166</f>
        <v>0</v>
      </c>
      <c r="C169" s="164">
        <f>'Member Info'!E166</f>
        <v>0</v>
      </c>
      <c r="D169" s="164" t="str">
        <f>'Member Info'!G166</f>
        <v/>
      </c>
      <c r="E169" s="165">
        <f>'Member Info'!B166</f>
        <v>0</v>
      </c>
      <c r="F169" s="242"/>
      <c r="G169" s="166" t="str">
        <f>IF(E169=0,"",('Member Info'!K166+'Member Info'!L166))</f>
        <v/>
      </c>
      <c r="H169" s="419"/>
      <c r="I169" s="419"/>
      <c r="J169" s="26"/>
      <c r="K169" s="26"/>
      <c r="L169" s="384" t="str">
        <f>IF(E169=0,"",IF('Member Info'!F166&gt;$U$1,CONCATENATE("Joined with practice on ", TEXT('Member Info'!F166, "DD/MM/YYYY")),IF('Member Info'!N166&lt;&gt;"",IF('Member Info'!N166&lt;$T$1,CONCATENATE("Left Scheme on ", TEXT('Member Info'!N166, "DD/MM/YYYY")),IF(OR(G169="",G169=0),"Error Detected, No rate entered",IF(E169=0,"",IF(F169="","Error Detected, No Pensionable pay",IF(AS169=1,"No Part Time Status Entered",IF(AR169=1,"No Part Time Hours Entered",IF(ISERROR(AD169)," Unknown Values entered.",IF(V169+W169&lt;1,"Acceptable",IF(T169+U169=200, "No Contributions Entered", IF(M169="","Error Detected, Choose reason&gt;",IF(Z169="1",IF(V169=1,"Please Enter Deemed Pensionable Pay","Add Any Relevant Details Above"),"Please Give Details Above"))))))))))),IF(OR(G169="",G169=0),"Error Detected, No rate entered",IF(E169=0,"",IF(F169="","Error Detected, No Pensionable pay",IF(AS169=1,"No Part Time Status Entered",IF(AR169=1,"No Part Time Hours Entered",IF(ISERROR(AD169)," Unknown Values entered.",IF(V169+W169&lt;1,"Acceptable",IF(T169+U169=200, "No Contributions Entered", IF(M169="","Error Detected, Choose reason&gt;",IF(Z169="1",IF(V169=1,"Please Enter Deemed Pensionable Pay","Add relevant Details Above"),"Please give details Above")))))))))))))</f>
        <v/>
      </c>
      <c r="M169" s="260"/>
      <c r="N169" s="91"/>
      <c r="O169" s="91" t="str">
        <f t="shared" si="43"/>
        <v/>
      </c>
      <c r="P169" s="94">
        <f t="shared" si="44"/>
        <v>0</v>
      </c>
      <c r="Q169" s="94">
        <f t="shared" si="44"/>
        <v>0</v>
      </c>
      <c r="R169" s="218">
        <f>(ROUND((F169/100*'Member Info'!$W$2), 2))</f>
        <v>0</v>
      </c>
      <c r="S169" s="218" t="e">
        <f t="shared" si="45"/>
        <v>#VALUE!</v>
      </c>
      <c r="T169" s="218" t="str">
        <f t="shared" si="46"/>
        <v/>
      </c>
      <c r="U169" s="227" t="str">
        <f t="shared" si="47"/>
        <v/>
      </c>
      <c r="V169" s="228" t="str">
        <f t="shared" si="48"/>
        <v/>
      </c>
      <c r="W169" s="228" t="str">
        <f t="shared" si="49"/>
        <v/>
      </c>
      <c r="X169" s="222">
        <f t="shared" si="50"/>
        <v>0</v>
      </c>
      <c r="Y169" s="110">
        <f t="shared" si="51"/>
        <v>0</v>
      </c>
      <c r="Z169" s="235" t="str">
        <f t="shared" si="52"/>
        <v/>
      </c>
      <c r="AA169" s="240" t="b">
        <f t="shared" si="53"/>
        <v>0</v>
      </c>
      <c r="AB169" s="235">
        <f t="shared" si="54"/>
        <v>0</v>
      </c>
      <c r="AC169" s="235">
        <f>IF('Member Info'!N166="",1,"")</f>
        <v>1</v>
      </c>
      <c r="AD169" s="243" t="e">
        <f t="shared" si="55"/>
        <v>#VALUE!</v>
      </c>
      <c r="AE169" s="130" t="str">
        <f t="shared" si="42"/>
        <v/>
      </c>
      <c r="AF169" s="124">
        <f t="shared" si="56"/>
        <v>1</v>
      </c>
      <c r="AG169" s="124" t="str">
        <f>IF('Member Info'!N166&lt;&gt;"",IF(AND('Member Info'!N166&lt;=$U$1,'Member Info'!N166&gt;=$T$1),1,0),"")</f>
        <v/>
      </c>
      <c r="AI169" s="124" t="b">
        <f t="shared" si="57"/>
        <v>0</v>
      </c>
      <c r="AJ169" s="124">
        <f t="shared" si="58"/>
        <v>0</v>
      </c>
      <c r="AL169" s="124">
        <f t="shared" si="59"/>
        <v>0</v>
      </c>
      <c r="AM169" s="124">
        <f>IF('Member Info'!F166&gt;$T$1,1,0)</f>
        <v>0</v>
      </c>
      <c r="AN169" s="124" t="b">
        <f>IF(ISERROR(T169),ERROR.TYPE(#REF!)=ERROR.TYPE(T169),FALSE)</f>
        <v>0</v>
      </c>
      <c r="AO169" s="124" t="b">
        <f>IF(ISERROR(U169),ERROR.TYPE(#REF!)=ERROR.TYPE(U169),FALSE)</f>
        <v>0</v>
      </c>
      <c r="AP169" s="124">
        <f>IF('Member Info'!F166&gt;'GP1 April 25'!$U$1,1,0)</f>
        <v>0</v>
      </c>
      <c r="AQ169" s="124">
        <f t="shared" si="60"/>
        <v>0</v>
      </c>
      <c r="AR169" s="124">
        <f t="shared" si="61"/>
        <v>0</v>
      </c>
      <c r="AS169" s="124">
        <f t="shared" si="62"/>
        <v>1</v>
      </c>
    </row>
    <row r="170" spans="1:45" x14ac:dyDescent="0.25">
      <c r="A170" s="4">
        <v>139</v>
      </c>
      <c r="B170" s="164">
        <f>'Member Info'!D167</f>
        <v>0</v>
      </c>
      <c r="C170" s="164">
        <f>'Member Info'!E167</f>
        <v>0</v>
      </c>
      <c r="D170" s="164" t="str">
        <f>'Member Info'!G167</f>
        <v/>
      </c>
      <c r="E170" s="165">
        <f>'Member Info'!B167</f>
        <v>0</v>
      </c>
      <c r="F170" s="242"/>
      <c r="G170" s="166" t="str">
        <f>IF(E170=0,"",('Member Info'!K167+'Member Info'!L167))</f>
        <v/>
      </c>
      <c r="H170" s="419"/>
      <c r="I170" s="419"/>
      <c r="J170" s="26"/>
      <c r="K170" s="26"/>
      <c r="L170" s="384" t="str">
        <f>IF(E170=0,"",IF('Member Info'!F167&gt;$U$1,CONCATENATE("Joined with practice on ", TEXT('Member Info'!F167, "DD/MM/YYYY")),IF('Member Info'!N167&lt;&gt;"",IF('Member Info'!N167&lt;$T$1,CONCATENATE("Left Scheme on ", TEXT('Member Info'!N167, "DD/MM/YYYY")),IF(OR(G170="",G170=0),"Error Detected, No rate entered",IF(E170=0,"",IF(F170="","Error Detected, No Pensionable pay",IF(AS170=1,"No Part Time Status Entered",IF(AR170=1,"No Part Time Hours Entered",IF(ISERROR(AD170)," Unknown Values entered.",IF(V170+W170&lt;1,"Acceptable",IF(T170+U170=200, "No Contributions Entered", IF(M170="","Error Detected, Choose reason&gt;",IF(Z170="1",IF(V170=1,"Please Enter Deemed Pensionable Pay","Add Any Relevant Details Above"),"Please Give Details Above"))))))))))),IF(OR(G170="",G170=0),"Error Detected, No rate entered",IF(E170=0,"",IF(F170="","Error Detected, No Pensionable pay",IF(AS170=1,"No Part Time Status Entered",IF(AR170=1,"No Part Time Hours Entered",IF(ISERROR(AD170)," Unknown Values entered.",IF(V170+W170&lt;1,"Acceptable",IF(T170+U170=200, "No Contributions Entered", IF(M170="","Error Detected, Choose reason&gt;",IF(Z170="1",IF(V170=1,"Please Enter Deemed Pensionable Pay","Add relevant Details Above"),"Please give details Above")))))))))))))</f>
        <v/>
      </c>
      <c r="M170" s="260"/>
      <c r="N170" s="91"/>
      <c r="O170" s="91" t="str">
        <f t="shared" si="43"/>
        <v/>
      </c>
      <c r="P170" s="94">
        <f t="shared" si="44"/>
        <v>0</v>
      </c>
      <c r="Q170" s="94">
        <f t="shared" si="44"/>
        <v>0</v>
      </c>
      <c r="R170" s="218">
        <f>(ROUND((F170/100*'Member Info'!$W$2), 2))</f>
        <v>0</v>
      </c>
      <c r="S170" s="218" t="e">
        <f t="shared" si="45"/>
        <v>#VALUE!</v>
      </c>
      <c r="T170" s="218" t="str">
        <f t="shared" si="46"/>
        <v/>
      </c>
      <c r="U170" s="227" t="str">
        <f t="shared" si="47"/>
        <v/>
      </c>
      <c r="V170" s="228" t="str">
        <f t="shared" si="48"/>
        <v/>
      </c>
      <c r="W170" s="228" t="str">
        <f t="shared" si="49"/>
        <v/>
      </c>
      <c r="X170" s="222">
        <f t="shared" si="50"/>
        <v>0</v>
      </c>
      <c r="Y170" s="110">
        <f t="shared" si="51"/>
        <v>0</v>
      </c>
      <c r="Z170" s="235" t="str">
        <f t="shared" si="52"/>
        <v/>
      </c>
      <c r="AA170" s="240" t="b">
        <f t="shared" si="53"/>
        <v>0</v>
      </c>
      <c r="AB170" s="235">
        <f t="shared" si="54"/>
        <v>0</v>
      </c>
      <c r="AC170" s="235">
        <f>IF('Member Info'!N167="",1,"")</f>
        <v>1</v>
      </c>
      <c r="AD170" s="243" t="e">
        <f t="shared" si="55"/>
        <v>#VALUE!</v>
      </c>
      <c r="AE170" s="130" t="str">
        <f t="shared" si="42"/>
        <v/>
      </c>
      <c r="AF170" s="124">
        <f t="shared" si="56"/>
        <v>1</v>
      </c>
      <c r="AG170" s="124" t="str">
        <f>IF('Member Info'!N167&lt;&gt;"",IF(AND('Member Info'!N167&lt;=$U$1,'Member Info'!N167&gt;=$T$1),1,0),"")</f>
        <v/>
      </c>
      <c r="AI170" s="124" t="b">
        <f t="shared" si="57"/>
        <v>0</v>
      </c>
      <c r="AJ170" s="124">
        <f t="shared" si="58"/>
        <v>0</v>
      </c>
      <c r="AL170" s="124">
        <f t="shared" si="59"/>
        <v>0</v>
      </c>
      <c r="AM170" s="124">
        <f>IF('Member Info'!F167&gt;$T$1,1,0)</f>
        <v>0</v>
      </c>
      <c r="AN170" s="124" t="b">
        <f>IF(ISERROR(T170),ERROR.TYPE(#REF!)=ERROR.TYPE(T170),FALSE)</f>
        <v>0</v>
      </c>
      <c r="AO170" s="124" t="b">
        <f>IF(ISERROR(U170),ERROR.TYPE(#REF!)=ERROR.TYPE(U170),FALSE)</f>
        <v>0</v>
      </c>
      <c r="AP170" s="124">
        <f>IF('Member Info'!F167&gt;'GP1 April 25'!$U$1,1,0)</f>
        <v>0</v>
      </c>
      <c r="AQ170" s="124">
        <f t="shared" si="60"/>
        <v>0</v>
      </c>
      <c r="AR170" s="124">
        <f t="shared" si="61"/>
        <v>0</v>
      </c>
      <c r="AS170" s="124">
        <f t="shared" si="62"/>
        <v>1</v>
      </c>
    </row>
    <row r="171" spans="1:45" x14ac:dyDescent="0.25">
      <c r="A171" s="4">
        <v>140</v>
      </c>
      <c r="B171" s="164">
        <f>'Member Info'!D168</f>
        <v>0</v>
      </c>
      <c r="C171" s="164">
        <f>'Member Info'!E168</f>
        <v>0</v>
      </c>
      <c r="D171" s="164" t="str">
        <f>'Member Info'!G168</f>
        <v/>
      </c>
      <c r="E171" s="165">
        <f>'Member Info'!B168</f>
        <v>0</v>
      </c>
      <c r="F171" s="242"/>
      <c r="G171" s="166" t="str">
        <f>IF(E171=0,"",('Member Info'!K168+'Member Info'!L168))</f>
        <v/>
      </c>
      <c r="H171" s="419"/>
      <c r="I171" s="419"/>
      <c r="J171" s="26"/>
      <c r="K171" s="26"/>
      <c r="L171" s="384" t="str">
        <f>IF(E171=0,"",IF('Member Info'!F168&gt;$U$1,CONCATENATE("Joined with practice on ", TEXT('Member Info'!F168, "DD/MM/YYYY")),IF('Member Info'!N168&lt;&gt;"",IF('Member Info'!N168&lt;$T$1,CONCATENATE("Left Scheme on ", TEXT('Member Info'!N168, "DD/MM/YYYY")),IF(OR(G171="",G171=0),"Error Detected, No rate entered",IF(E171=0,"",IF(F171="","Error Detected, No Pensionable pay",IF(AS171=1,"No Part Time Status Entered",IF(AR171=1,"No Part Time Hours Entered",IF(ISERROR(AD171)," Unknown Values entered.",IF(V171+W171&lt;1,"Acceptable",IF(T171+U171=200, "No Contributions Entered", IF(M171="","Error Detected, Choose reason&gt;",IF(Z171="1",IF(V171=1,"Please Enter Deemed Pensionable Pay","Add Any Relevant Details Above"),"Please Give Details Above"))))))))))),IF(OR(G171="",G171=0),"Error Detected, No rate entered",IF(E171=0,"",IF(F171="","Error Detected, No Pensionable pay",IF(AS171=1,"No Part Time Status Entered",IF(AR171=1,"No Part Time Hours Entered",IF(ISERROR(AD171)," Unknown Values entered.",IF(V171+W171&lt;1,"Acceptable",IF(T171+U171=200, "No Contributions Entered", IF(M171="","Error Detected, Choose reason&gt;",IF(Z171="1",IF(V171=1,"Please Enter Deemed Pensionable Pay","Add relevant Details Above"),"Please give details Above")))))))))))))</f>
        <v/>
      </c>
      <c r="M171" s="260"/>
      <c r="N171" s="91"/>
      <c r="O171" s="91" t="str">
        <f t="shared" si="43"/>
        <v/>
      </c>
      <c r="P171" s="94">
        <f t="shared" si="44"/>
        <v>0</v>
      </c>
      <c r="Q171" s="94">
        <f t="shared" si="44"/>
        <v>0</v>
      </c>
      <c r="R171" s="218">
        <f>(ROUND((F171/100*'Member Info'!$W$2), 2))</f>
        <v>0</v>
      </c>
      <c r="S171" s="218" t="e">
        <f t="shared" si="45"/>
        <v>#VALUE!</v>
      </c>
      <c r="T171" s="218" t="str">
        <f t="shared" si="46"/>
        <v/>
      </c>
      <c r="U171" s="227" t="str">
        <f t="shared" si="47"/>
        <v/>
      </c>
      <c r="V171" s="228" t="str">
        <f t="shared" si="48"/>
        <v/>
      </c>
      <c r="W171" s="228" t="str">
        <f t="shared" si="49"/>
        <v/>
      </c>
      <c r="X171" s="222">
        <f t="shared" si="50"/>
        <v>0</v>
      </c>
      <c r="Y171" s="110">
        <f t="shared" si="51"/>
        <v>0</v>
      </c>
      <c r="Z171" s="235" t="str">
        <f t="shared" si="52"/>
        <v/>
      </c>
      <c r="AA171" s="240" t="b">
        <f t="shared" si="53"/>
        <v>0</v>
      </c>
      <c r="AB171" s="235">
        <f t="shared" si="54"/>
        <v>0</v>
      </c>
      <c r="AC171" s="235">
        <f>IF('Member Info'!N168="",1,"")</f>
        <v>1</v>
      </c>
      <c r="AD171" s="243" t="e">
        <f t="shared" si="55"/>
        <v>#VALUE!</v>
      </c>
      <c r="AE171" s="130" t="str">
        <f t="shared" si="42"/>
        <v/>
      </c>
      <c r="AF171" s="124">
        <f t="shared" si="56"/>
        <v>1</v>
      </c>
      <c r="AG171" s="124" t="str">
        <f>IF('Member Info'!N168&lt;&gt;"",IF(AND('Member Info'!N168&lt;=$U$1,'Member Info'!N168&gt;=$T$1),1,0),"")</f>
        <v/>
      </c>
      <c r="AI171" s="124" t="b">
        <f t="shared" si="57"/>
        <v>0</v>
      </c>
      <c r="AJ171" s="124">
        <f t="shared" si="58"/>
        <v>0</v>
      </c>
      <c r="AL171" s="124">
        <f t="shared" si="59"/>
        <v>0</v>
      </c>
      <c r="AM171" s="124">
        <f>IF('Member Info'!F168&gt;$T$1,1,0)</f>
        <v>0</v>
      </c>
      <c r="AN171" s="124" t="b">
        <f>IF(ISERROR(T171),ERROR.TYPE(#REF!)=ERROR.TYPE(T171),FALSE)</f>
        <v>0</v>
      </c>
      <c r="AO171" s="124" t="b">
        <f>IF(ISERROR(U171),ERROR.TYPE(#REF!)=ERROR.TYPE(U171),FALSE)</f>
        <v>0</v>
      </c>
      <c r="AP171" s="124">
        <f>IF('Member Info'!F168&gt;'GP1 April 25'!$U$1,1,0)</f>
        <v>0</v>
      </c>
      <c r="AQ171" s="124">
        <f t="shared" si="60"/>
        <v>0</v>
      </c>
      <c r="AR171" s="124">
        <f t="shared" si="61"/>
        <v>0</v>
      </c>
      <c r="AS171" s="124">
        <f t="shared" si="62"/>
        <v>1</v>
      </c>
    </row>
    <row r="172" spans="1:45" x14ac:dyDescent="0.25">
      <c r="A172" s="4">
        <v>141</v>
      </c>
      <c r="B172" s="164">
        <f>'Member Info'!D169</f>
        <v>0</v>
      </c>
      <c r="C172" s="164">
        <f>'Member Info'!E169</f>
        <v>0</v>
      </c>
      <c r="D172" s="164" t="str">
        <f>'Member Info'!G169</f>
        <v/>
      </c>
      <c r="E172" s="165">
        <f>'Member Info'!B169</f>
        <v>0</v>
      </c>
      <c r="F172" s="242"/>
      <c r="G172" s="166" t="str">
        <f>IF(E172=0,"",('Member Info'!K169+'Member Info'!L169))</f>
        <v/>
      </c>
      <c r="H172" s="419"/>
      <c r="I172" s="419"/>
      <c r="J172" s="26"/>
      <c r="K172" s="26"/>
      <c r="L172" s="384" t="str">
        <f>IF(E172=0,"",IF('Member Info'!F169&gt;$U$1,CONCATENATE("Joined with practice on ", TEXT('Member Info'!F169, "DD/MM/YYYY")),IF('Member Info'!N169&lt;&gt;"",IF('Member Info'!N169&lt;$T$1,CONCATENATE("Left Scheme on ", TEXT('Member Info'!N169, "DD/MM/YYYY")),IF(OR(G172="",G172=0),"Error Detected, No rate entered",IF(E172=0,"",IF(F172="","Error Detected, No Pensionable pay",IF(AS172=1,"No Part Time Status Entered",IF(AR172=1,"No Part Time Hours Entered",IF(ISERROR(AD172)," Unknown Values entered.",IF(V172+W172&lt;1,"Acceptable",IF(T172+U172=200, "No Contributions Entered", IF(M172="","Error Detected, Choose reason&gt;",IF(Z172="1",IF(V172=1,"Please Enter Deemed Pensionable Pay","Add Any Relevant Details Above"),"Please Give Details Above"))))))))))),IF(OR(G172="",G172=0),"Error Detected, No rate entered",IF(E172=0,"",IF(F172="","Error Detected, No Pensionable pay",IF(AS172=1,"No Part Time Status Entered",IF(AR172=1,"No Part Time Hours Entered",IF(ISERROR(AD172)," Unknown Values entered.",IF(V172+W172&lt;1,"Acceptable",IF(T172+U172=200, "No Contributions Entered", IF(M172="","Error Detected, Choose reason&gt;",IF(Z172="1",IF(V172=1,"Please Enter Deemed Pensionable Pay","Add relevant Details Above"),"Please give details Above")))))))))))))</f>
        <v/>
      </c>
      <c r="M172" s="260"/>
      <c r="N172" s="91"/>
      <c r="O172" s="91" t="str">
        <f t="shared" si="43"/>
        <v/>
      </c>
      <c r="P172" s="94">
        <f t="shared" si="44"/>
        <v>0</v>
      </c>
      <c r="Q172" s="94">
        <f t="shared" si="44"/>
        <v>0</v>
      </c>
      <c r="R172" s="218">
        <f>(ROUND((F172/100*'Member Info'!$W$2), 2))</f>
        <v>0</v>
      </c>
      <c r="S172" s="218" t="e">
        <f t="shared" si="45"/>
        <v>#VALUE!</v>
      </c>
      <c r="T172" s="218" t="str">
        <f t="shared" si="46"/>
        <v/>
      </c>
      <c r="U172" s="227" t="str">
        <f t="shared" si="47"/>
        <v/>
      </c>
      <c r="V172" s="228" t="str">
        <f t="shared" si="48"/>
        <v/>
      </c>
      <c r="W172" s="228" t="str">
        <f t="shared" si="49"/>
        <v/>
      </c>
      <c r="X172" s="222">
        <f t="shared" si="50"/>
        <v>0</v>
      </c>
      <c r="Y172" s="110">
        <f t="shared" si="51"/>
        <v>0</v>
      </c>
      <c r="Z172" s="235" t="str">
        <f t="shared" si="52"/>
        <v/>
      </c>
      <c r="AA172" s="240" t="b">
        <f t="shared" si="53"/>
        <v>0</v>
      </c>
      <c r="AB172" s="235">
        <f t="shared" si="54"/>
        <v>0</v>
      </c>
      <c r="AC172" s="235">
        <f>IF('Member Info'!N169="",1,"")</f>
        <v>1</v>
      </c>
      <c r="AD172" s="243" t="e">
        <f t="shared" si="55"/>
        <v>#VALUE!</v>
      </c>
      <c r="AE172" s="130" t="str">
        <f t="shared" si="42"/>
        <v/>
      </c>
      <c r="AF172" s="124">
        <f t="shared" si="56"/>
        <v>1</v>
      </c>
      <c r="AG172" s="124" t="str">
        <f>IF('Member Info'!N169&lt;&gt;"",IF(AND('Member Info'!N169&lt;=$U$1,'Member Info'!N169&gt;=$T$1),1,0),"")</f>
        <v/>
      </c>
      <c r="AI172" s="124" t="b">
        <f t="shared" si="57"/>
        <v>0</v>
      </c>
      <c r="AJ172" s="124">
        <f t="shared" si="58"/>
        <v>0</v>
      </c>
      <c r="AL172" s="124">
        <f t="shared" si="59"/>
        <v>0</v>
      </c>
      <c r="AM172" s="124">
        <f>IF('Member Info'!F169&gt;$T$1,1,0)</f>
        <v>0</v>
      </c>
      <c r="AN172" s="124" t="b">
        <f>IF(ISERROR(T172),ERROR.TYPE(#REF!)=ERROR.TYPE(T172),FALSE)</f>
        <v>0</v>
      </c>
      <c r="AO172" s="124" t="b">
        <f>IF(ISERROR(U172),ERROR.TYPE(#REF!)=ERROR.TYPE(U172),FALSE)</f>
        <v>0</v>
      </c>
      <c r="AP172" s="124">
        <f>IF('Member Info'!F169&gt;'GP1 April 25'!$U$1,1,0)</f>
        <v>0</v>
      </c>
      <c r="AQ172" s="124">
        <f t="shared" si="60"/>
        <v>0</v>
      </c>
      <c r="AR172" s="124">
        <f t="shared" si="61"/>
        <v>0</v>
      </c>
      <c r="AS172" s="124">
        <f t="shared" si="62"/>
        <v>1</v>
      </c>
    </row>
    <row r="173" spans="1:45" x14ac:dyDescent="0.25">
      <c r="A173" s="4">
        <v>142</v>
      </c>
      <c r="B173" s="164">
        <f>'Member Info'!D170</f>
        <v>0</v>
      </c>
      <c r="C173" s="164">
        <f>'Member Info'!E170</f>
        <v>0</v>
      </c>
      <c r="D173" s="164" t="str">
        <f>'Member Info'!G170</f>
        <v/>
      </c>
      <c r="E173" s="165">
        <f>'Member Info'!B170</f>
        <v>0</v>
      </c>
      <c r="F173" s="242"/>
      <c r="G173" s="166" t="str">
        <f>IF(E173=0,"",('Member Info'!K170+'Member Info'!L170))</f>
        <v/>
      </c>
      <c r="H173" s="419"/>
      <c r="I173" s="419"/>
      <c r="J173" s="26"/>
      <c r="K173" s="26"/>
      <c r="L173" s="384" t="str">
        <f>IF(E173=0,"",IF('Member Info'!F170&gt;$U$1,CONCATENATE("Joined with practice on ", TEXT('Member Info'!F170, "DD/MM/YYYY")),IF('Member Info'!N170&lt;&gt;"",IF('Member Info'!N170&lt;$T$1,CONCATENATE("Left Scheme on ", TEXT('Member Info'!N170, "DD/MM/YYYY")),IF(OR(G173="",G173=0),"Error Detected, No rate entered",IF(E173=0,"",IF(F173="","Error Detected, No Pensionable pay",IF(AS173=1,"No Part Time Status Entered",IF(AR173=1,"No Part Time Hours Entered",IF(ISERROR(AD173)," Unknown Values entered.",IF(V173+W173&lt;1,"Acceptable",IF(T173+U173=200, "No Contributions Entered", IF(M173="","Error Detected, Choose reason&gt;",IF(Z173="1",IF(V173=1,"Please Enter Deemed Pensionable Pay","Add Any Relevant Details Above"),"Please Give Details Above"))))))))))),IF(OR(G173="",G173=0),"Error Detected, No rate entered",IF(E173=0,"",IF(F173="","Error Detected, No Pensionable pay",IF(AS173=1,"No Part Time Status Entered",IF(AR173=1,"No Part Time Hours Entered",IF(ISERROR(AD173)," Unknown Values entered.",IF(V173+W173&lt;1,"Acceptable",IF(T173+U173=200, "No Contributions Entered", IF(M173="","Error Detected, Choose reason&gt;",IF(Z173="1",IF(V173=1,"Please Enter Deemed Pensionable Pay","Add relevant Details Above"),"Please give details Above")))))))))))))</f>
        <v/>
      </c>
      <c r="M173" s="260"/>
      <c r="N173" s="91"/>
      <c r="O173" s="91" t="str">
        <f t="shared" si="43"/>
        <v/>
      </c>
      <c r="P173" s="94">
        <f t="shared" si="44"/>
        <v>0</v>
      </c>
      <c r="Q173" s="94">
        <f t="shared" si="44"/>
        <v>0</v>
      </c>
      <c r="R173" s="218">
        <f>(ROUND((F173/100*'Member Info'!$W$2), 2))</f>
        <v>0</v>
      </c>
      <c r="S173" s="218" t="e">
        <f t="shared" si="45"/>
        <v>#VALUE!</v>
      </c>
      <c r="T173" s="218" t="str">
        <f t="shared" si="46"/>
        <v/>
      </c>
      <c r="U173" s="227" t="str">
        <f t="shared" si="47"/>
        <v/>
      </c>
      <c r="V173" s="228" t="str">
        <f t="shared" si="48"/>
        <v/>
      </c>
      <c r="W173" s="228" t="str">
        <f t="shared" si="49"/>
        <v/>
      </c>
      <c r="X173" s="222">
        <f t="shared" si="50"/>
        <v>0</v>
      </c>
      <c r="Y173" s="110">
        <f t="shared" si="51"/>
        <v>0</v>
      </c>
      <c r="Z173" s="235" t="str">
        <f t="shared" si="52"/>
        <v/>
      </c>
      <c r="AA173" s="240" t="b">
        <f t="shared" si="53"/>
        <v>0</v>
      </c>
      <c r="AB173" s="235">
        <f t="shared" si="54"/>
        <v>0</v>
      </c>
      <c r="AC173" s="235">
        <f>IF('Member Info'!N170="",1,"")</f>
        <v>1</v>
      </c>
      <c r="AD173" s="243" t="e">
        <f t="shared" si="55"/>
        <v>#VALUE!</v>
      </c>
      <c r="AE173" s="130" t="str">
        <f t="shared" si="42"/>
        <v/>
      </c>
      <c r="AF173" s="124">
        <f t="shared" si="56"/>
        <v>1</v>
      </c>
      <c r="AG173" s="124" t="str">
        <f>IF('Member Info'!N170&lt;&gt;"",IF(AND('Member Info'!N170&lt;=$U$1,'Member Info'!N170&gt;=$T$1),1,0),"")</f>
        <v/>
      </c>
      <c r="AI173" s="124" t="b">
        <f t="shared" si="57"/>
        <v>0</v>
      </c>
      <c r="AJ173" s="124">
        <f t="shared" si="58"/>
        <v>0</v>
      </c>
      <c r="AL173" s="124">
        <f t="shared" si="59"/>
        <v>0</v>
      </c>
      <c r="AM173" s="124">
        <f>IF('Member Info'!F170&gt;$T$1,1,0)</f>
        <v>0</v>
      </c>
      <c r="AN173" s="124" t="b">
        <f>IF(ISERROR(T173),ERROR.TYPE(#REF!)=ERROR.TYPE(T173),FALSE)</f>
        <v>0</v>
      </c>
      <c r="AO173" s="124" t="b">
        <f>IF(ISERROR(U173),ERROR.TYPE(#REF!)=ERROR.TYPE(U173),FALSE)</f>
        <v>0</v>
      </c>
      <c r="AP173" s="124">
        <f>IF('Member Info'!F170&gt;'GP1 April 25'!$U$1,1,0)</f>
        <v>0</v>
      </c>
      <c r="AQ173" s="124">
        <f t="shared" si="60"/>
        <v>0</v>
      </c>
      <c r="AR173" s="124">
        <f t="shared" si="61"/>
        <v>0</v>
      </c>
      <c r="AS173" s="124">
        <f t="shared" si="62"/>
        <v>1</v>
      </c>
    </row>
    <row r="174" spans="1:45" x14ac:dyDescent="0.25">
      <c r="A174" s="4">
        <v>143</v>
      </c>
      <c r="B174" s="164">
        <f>'Member Info'!D171</f>
        <v>0</v>
      </c>
      <c r="C174" s="164">
        <f>'Member Info'!E171</f>
        <v>0</v>
      </c>
      <c r="D174" s="164" t="str">
        <f>'Member Info'!G171</f>
        <v/>
      </c>
      <c r="E174" s="165">
        <f>'Member Info'!B171</f>
        <v>0</v>
      </c>
      <c r="F174" s="242"/>
      <c r="G174" s="166" t="str">
        <f>IF(E174=0,"",('Member Info'!K171+'Member Info'!L171))</f>
        <v/>
      </c>
      <c r="H174" s="419"/>
      <c r="I174" s="419"/>
      <c r="J174" s="26"/>
      <c r="K174" s="26"/>
      <c r="L174" s="384" t="str">
        <f>IF(E174=0,"",IF('Member Info'!F171&gt;$U$1,CONCATENATE("Joined with practice on ", TEXT('Member Info'!F171, "DD/MM/YYYY")),IF('Member Info'!N171&lt;&gt;"",IF('Member Info'!N171&lt;$T$1,CONCATENATE("Left Scheme on ", TEXT('Member Info'!N171, "DD/MM/YYYY")),IF(OR(G174="",G174=0),"Error Detected, No rate entered",IF(E174=0,"",IF(F174="","Error Detected, No Pensionable pay",IF(AS174=1,"No Part Time Status Entered",IF(AR174=1,"No Part Time Hours Entered",IF(ISERROR(AD174)," Unknown Values entered.",IF(V174+W174&lt;1,"Acceptable",IF(T174+U174=200, "No Contributions Entered", IF(M174="","Error Detected, Choose reason&gt;",IF(Z174="1",IF(V174=1,"Please Enter Deemed Pensionable Pay","Add Any Relevant Details Above"),"Please Give Details Above"))))))))))),IF(OR(G174="",G174=0),"Error Detected, No rate entered",IF(E174=0,"",IF(F174="","Error Detected, No Pensionable pay",IF(AS174=1,"No Part Time Status Entered",IF(AR174=1,"No Part Time Hours Entered",IF(ISERROR(AD174)," Unknown Values entered.",IF(V174+W174&lt;1,"Acceptable",IF(T174+U174=200, "No Contributions Entered", IF(M174="","Error Detected, Choose reason&gt;",IF(Z174="1",IF(V174=1,"Please Enter Deemed Pensionable Pay","Add relevant Details Above"),"Please give details Above")))))))))))))</f>
        <v/>
      </c>
      <c r="M174" s="260"/>
      <c r="N174" s="91"/>
      <c r="O174" s="91" t="str">
        <f t="shared" si="43"/>
        <v/>
      </c>
      <c r="P174" s="94">
        <f t="shared" si="44"/>
        <v>0</v>
      </c>
      <c r="Q174" s="94">
        <f t="shared" si="44"/>
        <v>0</v>
      </c>
      <c r="R174" s="218">
        <f>(ROUND((F174/100*'Member Info'!$W$2), 2))</f>
        <v>0</v>
      </c>
      <c r="S174" s="218" t="e">
        <f t="shared" si="45"/>
        <v>#VALUE!</v>
      </c>
      <c r="T174" s="218" t="str">
        <f t="shared" si="46"/>
        <v/>
      </c>
      <c r="U174" s="227" t="str">
        <f t="shared" si="47"/>
        <v/>
      </c>
      <c r="V174" s="228" t="str">
        <f t="shared" si="48"/>
        <v/>
      </c>
      <c r="W174" s="228" t="str">
        <f t="shared" si="49"/>
        <v/>
      </c>
      <c r="X174" s="222">
        <f t="shared" si="50"/>
        <v>0</v>
      </c>
      <c r="Y174" s="110">
        <f t="shared" si="51"/>
        <v>0</v>
      </c>
      <c r="Z174" s="235" t="str">
        <f t="shared" si="52"/>
        <v/>
      </c>
      <c r="AA174" s="240" t="b">
        <f t="shared" si="53"/>
        <v>0</v>
      </c>
      <c r="AB174" s="235">
        <f t="shared" si="54"/>
        <v>0</v>
      </c>
      <c r="AC174" s="235">
        <f>IF('Member Info'!N171="",1,"")</f>
        <v>1</v>
      </c>
      <c r="AD174" s="243" t="e">
        <f t="shared" si="55"/>
        <v>#VALUE!</v>
      </c>
      <c r="AE174" s="130" t="str">
        <f t="shared" si="42"/>
        <v/>
      </c>
      <c r="AF174" s="124">
        <f t="shared" si="56"/>
        <v>1</v>
      </c>
      <c r="AG174" s="124" t="str">
        <f>IF('Member Info'!N171&lt;&gt;"",IF(AND('Member Info'!N171&lt;=$U$1,'Member Info'!N171&gt;=$T$1),1,0),"")</f>
        <v/>
      </c>
      <c r="AI174" s="124" t="b">
        <f t="shared" si="57"/>
        <v>0</v>
      </c>
      <c r="AJ174" s="124">
        <f t="shared" si="58"/>
        <v>0</v>
      </c>
      <c r="AL174" s="124">
        <f t="shared" si="59"/>
        <v>0</v>
      </c>
      <c r="AM174" s="124">
        <f>IF('Member Info'!F171&gt;$T$1,1,0)</f>
        <v>0</v>
      </c>
      <c r="AN174" s="124" t="b">
        <f>IF(ISERROR(T174),ERROR.TYPE(#REF!)=ERROR.TYPE(T174),FALSE)</f>
        <v>0</v>
      </c>
      <c r="AO174" s="124" t="b">
        <f>IF(ISERROR(U174),ERROR.TYPE(#REF!)=ERROR.TYPE(U174),FALSE)</f>
        <v>0</v>
      </c>
      <c r="AP174" s="124">
        <f>IF('Member Info'!F171&gt;'GP1 April 25'!$U$1,1,0)</f>
        <v>0</v>
      </c>
      <c r="AQ174" s="124">
        <f t="shared" si="60"/>
        <v>0</v>
      </c>
      <c r="AR174" s="124">
        <f t="shared" si="61"/>
        <v>0</v>
      </c>
      <c r="AS174" s="124">
        <f t="shared" si="62"/>
        <v>1</v>
      </c>
    </row>
    <row r="175" spans="1:45" x14ac:dyDescent="0.25">
      <c r="A175" s="4">
        <v>144</v>
      </c>
      <c r="B175" s="164">
        <f>'Member Info'!D172</f>
        <v>0</v>
      </c>
      <c r="C175" s="164">
        <f>'Member Info'!E172</f>
        <v>0</v>
      </c>
      <c r="D175" s="164" t="str">
        <f>'Member Info'!G172</f>
        <v/>
      </c>
      <c r="E175" s="165">
        <f>'Member Info'!B172</f>
        <v>0</v>
      </c>
      <c r="F175" s="242"/>
      <c r="G175" s="166" t="str">
        <f>IF(E175=0,"",('Member Info'!K172+'Member Info'!L172))</f>
        <v/>
      </c>
      <c r="H175" s="419"/>
      <c r="I175" s="419"/>
      <c r="J175" s="26"/>
      <c r="K175" s="26"/>
      <c r="L175" s="384" t="str">
        <f>IF(E175=0,"",IF('Member Info'!F172&gt;$U$1,CONCATENATE("Joined with practice on ", TEXT('Member Info'!F172, "DD/MM/YYYY")),IF('Member Info'!N172&lt;&gt;"",IF('Member Info'!N172&lt;$T$1,CONCATENATE("Left Scheme on ", TEXT('Member Info'!N172, "DD/MM/YYYY")),IF(OR(G175="",G175=0),"Error Detected, No rate entered",IF(E175=0,"",IF(F175="","Error Detected, No Pensionable pay",IF(AS175=1,"No Part Time Status Entered",IF(AR175=1,"No Part Time Hours Entered",IF(ISERROR(AD175)," Unknown Values entered.",IF(V175+W175&lt;1,"Acceptable",IF(T175+U175=200, "No Contributions Entered", IF(M175="","Error Detected, Choose reason&gt;",IF(Z175="1",IF(V175=1,"Please Enter Deemed Pensionable Pay","Add Any Relevant Details Above"),"Please Give Details Above"))))))))))),IF(OR(G175="",G175=0),"Error Detected, No rate entered",IF(E175=0,"",IF(F175="","Error Detected, No Pensionable pay",IF(AS175=1,"No Part Time Status Entered",IF(AR175=1,"No Part Time Hours Entered",IF(ISERROR(AD175)," Unknown Values entered.",IF(V175+W175&lt;1,"Acceptable",IF(T175+U175=200, "No Contributions Entered", IF(M175="","Error Detected, Choose reason&gt;",IF(Z175="1",IF(V175=1,"Please Enter Deemed Pensionable Pay","Add relevant Details Above"),"Please give details Above")))))))))))))</f>
        <v/>
      </c>
      <c r="M175" s="260"/>
      <c r="N175" s="91"/>
      <c r="O175" s="91" t="str">
        <f t="shared" si="43"/>
        <v/>
      </c>
      <c r="P175" s="94">
        <f t="shared" si="44"/>
        <v>0</v>
      </c>
      <c r="Q175" s="94">
        <f t="shared" si="44"/>
        <v>0</v>
      </c>
      <c r="R175" s="218">
        <f>(ROUND((F175/100*'Member Info'!$W$2), 2))</f>
        <v>0</v>
      </c>
      <c r="S175" s="218" t="e">
        <f t="shared" si="45"/>
        <v>#VALUE!</v>
      </c>
      <c r="T175" s="218" t="str">
        <f t="shared" si="46"/>
        <v/>
      </c>
      <c r="U175" s="227" t="str">
        <f t="shared" si="47"/>
        <v/>
      </c>
      <c r="V175" s="228" t="str">
        <f t="shared" si="48"/>
        <v/>
      </c>
      <c r="W175" s="228" t="str">
        <f t="shared" si="49"/>
        <v/>
      </c>
      <c r="X175" s="222">
        <f t="shared" si="50"/>
        <v>0</v>
      </c>
      <c r="Y175" s="110">
        <f t="shared" si="51"/>
        <v>0</v>
      </c>
      <c r="Z175" s="235" t="str">
        <f t="shared" si="52"/>
        <v/>
      </c>
      <c r="AA175" s="240" t="b">
        <f t="shared" si="53"/>
        <v>0</v>
      </c>
      <c r="AB175" s="235">
        <f t="shared" si="54"/>
        <v>0</v>
      </c>
      <c r="AC175" s="235">
        <f>IF('Member Info'!N172="",1,"")</f>
        <v>1</v>
      </c>
      <c r="AD175" s="243" t="e">
        <f t="shared" si="55"/>
        <v>#VALUE!</v>
      </c>
      <c r="AE175" s="130" t="str">
        <f t="shared" si="42"/>
        <v/>
      </c>
      <c r="AF175" s="124">
        <f t="shared" si="56"/>
        <v>1</v>
      </c>
      <c r="AG175" s="124" t="str">
        <f>IF('Member Info'!N172&lt;&gt;"",IF(AND('Member Info'!N172&lt;=$U$1,'Member Info'!N172&gt;=$T$1),1,0),"")</f>
        <v/>
      </c>
      <c r="AI175" s="124" t="b">
        <f t="shared" si="57"/>
        <v>0</v>
      </c>
      <c r="AJ175" s="124">
        <f t="shared" si="58"/>
        <v>0</v>
      </c>
      <c r="AL175" s="124">
        <f t="shared" si="59"/>
        <v>0</v>
      </c>
      <c r="AM175" s="124">
        <f>IF('Member Info'!F172&gt;$T$1,1,0)</f>
        <v>0</v>
      </c>
      <c r="AN175" s="124" t="b">
        <f>IF(ISERROR(T175),ERROR.TYPE(#REF!)=ERROR.TYPE(T175),FALSE)</f>
        <v>0</v>
      </c>
      <c r="AO175" s="124" t="b">
        <f>IF(ISERROR(U175),ERROR.TYPE(#REF!)=ERROR.TYPE(U175),FALSE)</f>
        <v>0</v>
      </c>
      <c r="AP175" s="124">
        <f>IF('Member Info'!F172&gt;'GP1 April 25'!$U$1,1,0)</f>
        <v>0</v>
      </c>
      <c r="AQ175" s="124">
        <f t="shared" si="60"/>
        <v>0</v>
      </c>
      <c r="AR175" s="124">
        <f t="shared" si="61"/>
        <v>0</v>
      </c>
      <c r="AS175" s="124">
        <f t="shared" si="62"/>
        <v>1</v>
      </c>
    </row>
    <row r="176" spans="1:45" x14ac:dyDescent="0.25">
      <c r="A176" s="4">
        <v>145</v>
      </c>
      <c r="B176" s="164">
        <f>'Member Info'!D173</f>
        <v>0</v>
      </c>
      <c r="C176" s="164">
        <f>'Member Info'!E173</f>
        <v>0</v>
      </c>
      <c r="D176" s="164" t="str">
        <f>'Member Info'!G173</f>
        <v/>
      </c>
      <c r="E176" s="165">
        <f>'Member Info'!B173</f>
        <v>0</v>
      </c>
      <c r="F176" s="242"/>
      <c r="G176" s="166" t="str">
        <f>IF(E176=0,"",('Member Info'!K173+'Member Info'!L173))</f>
        <v/>
      </c>
      <c r="H176" s="419"/>
      <c r="I176" s="419"/>
      <c r="J176" s="26"/>
      <c r="K176" s="26"/>
      <c r="L176" s="384" t="str">
        <f>IF(E176=0,"",IF('Member Info'!F173&gt;$U$1,CONCATENATE("Joined with practice on ", TEXT('Member Info'!F173, "DD/MM/YYYY")),IF('Member Info'!N173&lt;&gt;"",IF('Member Info'!N173&lt;$T$1,CONCATENATE("Left Scheme on ", TEXT('Member Info'!N173, "DD/MM/YYYY")),IF(OR(G176="",G176=0),"Error Detected, No rate entered",IF(E176=0,"",IF(F176="","Error Detected, No Pensionable pay",IF(AS176=1,"No Part Time Status Entered",IF(AR176=1,"No Part Time Hours Entered",IF(ISERROR(AD176)," Unknown Values entered.",IF(V176+W176&lt;1,"Acceptable",IF(T176+U176=200, "No Contributions Entered", IF(M176="","Error Detected, Choose reason&gt;",IF(Z176="1",IF(V176=1,"Please Enter Deemed Pensionable Pay","Add Any Relevant Details Above"),"Please Give Details Above"))))))))))),IF(OR(G176="",G176=0),"Error Detected, No rate entered",IF(E176=0,"",IF(F176="","Error Detected, No Pensionable pay",IF(AS176=1,"No Part Time Status Entered",IF(AR176=1,"No Part Time Hours Entered",IF(ISERROR(AD176)," Unknown Values entered.",IF(V176+W176&lt;1,"Acceptable",IF(T176+U176=200, "No Contributions Entered", IF(M176="","Error Detected, Choose reason&gt;",IF(Z176="1",IF(V176=1,"Please Enter Deemed Pensionable Pay","Add relevant Details Above"),"Please give details Above")))))))))))))</f>
        <v/>
      </c>
      <c r="M176" s="260"/>
      <c r="N176" s="91"/>
      <c r="O176" s="91" t="str">
        <f t="shared" si="43"/>
        <v/>
      </c>
      <c r="P176" s="94">
        <f t="shared" si="44"/>
        <v>0</v>
      </c>
      <c r="Q176" s="94">
        <f t="shared" si="44"/>
        <v>0</v>
      </c>
      <c r="R176" s="218">
        <f>(ROUND((F176/100*'Member Info'!$W$2), 2))</f>
        <v>0</v>
      </c>
      <c r="S176" s="218" t="e">
        <f t="shared" si="45"/>
        <v>#VALUE!</v>
      </c>
      <c r="T176" s="218" t="str">
        <f t="shared" si="46"/>
        <v/>
      </c>
      <c r="U176" s="227" t="str">
        <f t="shared" si="47"/>
        <v/>
      </c>
      <c r="V176" s="228" t="str">
        <f t="shared" si="48"/>
        <v/>
      </c>
      <c r="W176" s="228" t="str">
        <f t="shared" si="49"/>
        <v/>
      </c>
      <c r="X176" s="222">
        <f t="shared" si="50"/>
        <v>0</v>
      </c>
      <c r="Y176" s="110">
        <f t="shared" si="51"/>
        <v>0</v>
      </c>
      <c r="Z176" s="235" t="str">
        <f t="shared" si="52"/>
        <v/>
      </c>
      <c r="AA176" s="240" t="b">
        <f t="shared" si="53"/>
        <v>0</v>
      </c>
      <c r="AB176" s="235">
        <f t="shared" si="54"/>
        <v>0</v>
      </c>
      <c r="AC176" s="235">
        <f>IF('Member Info'!N173="",1,"")</f>
        <v>1</v>
      </c>
      <c r="AD176" s="243" t="e">
        <f t="shared" si="55"/>
        <v>#VALUE!</v>
      </c>
      <c r="AE176" s="130" t="str">
        <f t="shared" si="42"/>
        <v/>
      </c>
      <c r="AF176" s="124">
        <f t="shared" si="56"/>
        <v>1</v>
      </c>
      <c r="AG176" s="124" t="str">
        <f>IF('Member Info'!N173&lt;&gt;"",IF(AND('Member Info'!N173&lt;=$U$1,'Member Info'!N173&gt;=$T$1),1,0),"")</f>
        <v/>
      </c>
      <c r="AI176" s="124" t="b">
        <f t="shared" si="57"/>
        <v>0</v>
      </c>
      <c r="AJ176" s="124">
        <f t="shared" si="58"/>
        <v>0</v>
      </c>
      <c r="AL176" s="124">
        <f t="shared" si="59"/>
        <v>0</v>
      </c>
      <c r="AM176" s="124">
        <f>IF('Member Info'!F173&gt;$T$1,1,0)</f>
        <v>0</v>
      </c>
      <c r="AN176" s="124" t="b">
        <f>IF(ISERROR(T176),ERROR.TYPE(#REF!)=ERROR.TYPE(T176),FALSE)</f>
        <v>0</v>
      </c>
      <c r="AO176" s="124" t="b">
        <f>IF(ISERROR(U176),ERROR.TYPE(#REF!)=ERROR.TYPE(U176),FALSE)</f>
        <v>0</v>
      </c>
      <c r="AP176" s="124">
        <f>IF('Member Info'!F173&gt;'GP1 April 25'!$U$1,1,0)</f>
        <v>0</v>
      </c>
      <c r="AQ176" s="124">
        <f t="shared" si="60"/>
        <v>0</v>
      </c>
      <c r="AR176" s="124">
        <f t="shared" si="61"/>
        <v>0</v>
      </c>
      <c r="AS176" s="124">
        <f t="shared" si="62"/>
        <v>1</v>
      </c>
    </row>
    <row r="177" spans="1:45" x14ac:dyDescent="0.25">
      <c r="A177" s="4">
        <v>146</v>
      </c>
      <c r="B177" s="164">
        <f>'Member Info'!D174</f>
        <v>0</v>
      </c>
      <c r="C177" s="164">
        <f>'Member Info'!E174</f>
        <v>0</v>
      </c>
      <c r="D177" s="164" t="str">
        <f>'Member Info'!G174</f>
        <v/>
      </c>
      <c r="E177" s="165">
        <f>'Member Info'!B174</f>
        <v>0</v>
      </c>
      <c r="F177" s="242"/>
      <c r="G177" s="166" t="str">
        <f>IF(E177=0,"",('Member Info'!K174+'Member Info'!L174))</f>
        <v/>
      </c>
      <c r="H177" s="419"/>
      <c r="I177" s="419"/>
      <c r="J177" s="26"/>
      <c r="K177" s="26"/>
      <c r="L177" s="384" t="str">
        <f>IF(E177=0,"",IF('Member Info'!F174&gt;$U$1,CONCATENATE("Joined with practice on ", TEXT('Member Info'!F174, "DD/MM/YYYY")),IF('Member Info'!N174&lt;&gt;"",IF('Member Info'!N174&lt;$T$1,CONCATENATE("Left Scheme on ", TEXT('Member Info'!N174, "DD/MM/YYYY")),IF(OR(G177="",G177=0),"Error Detected, No rate entered",IF(E177=0,"",IF(F177="","Error Detected, No Pensionable pay",IF(AS177=1,"No Part Time Status Entered",IF(AR177=1,"No Part Time Hours Entered",IF(ISERROR(AD177)," Unknown Values entered.",IF(V177+W177&lt;1,"Acceptable",IF(T177+U177=200, "No Contributions Entered", IF(M177="","Error Detected, Choose reason&gt;",IF(Z177="1",IF(V177=1,"Please Enter Deemed Pensionable Pay","Add Any Relevant Details Above"),"Please Give Details Above"))))))))))),IF(OR(G177="",G177=0),"Error Detected, No rate entered",IF(E177=0,"",IF(F177="","Error Detected, No Pensionable pay",IF(AS177=1,"No Part Time Status Entered",IF(AR177=1,"No Part Time Hours Entered",IF(ISERROR(AD177)," Unknown Values entered.",IF(V177+W177&lt;1,"Acceptable",IF(T177+U177=200, "No Contributions Entered", IF(M177="","Error Detected, Choose reason&gt;",IF(Z177="1",IF(V177=1,"Please Enter Deemed Pensionable Pay","Add relevant Details Above"),"Please give details Above")))))))))))))</f>
        <v/>
      </c>
      <c r="M177" s="260"/>
      <c r="N177" s="91"/>
      <c r="O177" s="91" t="str">
        <f t="shared" si="43"/>
        <v/>
      </c>
      <c r="P177" s="94">
        <f t="shared" si="44"/>
        <v>0</v>
      </c>
      <c r="Q177" s="94">
        <f t="shared" si="44"/>
        <v>0</v>
      </c>
      <c r="R177" s="218">
        <f>(ROUND((F177/100*'Member Info'!$W$2), 2))</f>
        <v>0</v>
      </c>
      <c r="S177" s="218" t="e">
        <f t="shared" si="45"/>
        <v>#VALUE!</v>
      </c>
      <c r="T177" s="218" t="str">
        <f t="shared" si="46"/>
        <v/>
      </c>
      <c r="U177" s="227" t="str">
        <f t="shared" si="47"/>
        <v/>
      </c>
      <c r="V177" s="228" t="str">
        <f t="shared" si="48"/>
        <v/>
      </c>
      <c r="W177" s="228" t="str">
        <f t="shared" si="49"/>
        <v/>
      </c>
      <c r="X177" s="222">
        <f t="shared" si="50"/>
        <v>0</v>
      </c>
      <c r="Y177" s="110">
        <f t="shared" si="51"/>
        <v>0</v>
      </c>
      <c r="Z177" s="235" t="str">
        <f t="shared" si="52"/>
        <v/>
      </c>
      <c r="AA177" s="240" t="b">
        <f t="shared" si="53"/>
        <v>0</v>
      </c>
      <c r="AB177" s="235">
        <f t="shared" si="54"/>
        <v>0</v>
      </c>
      <c r="AC177" s="235">
        <f>IF('Member Info'!N174="",1,"")</f>
        <v>1</v>
      </c>
      <c r="AD177" s="243" t="e">
        <f t="shared" si="55"/>
        <v>#VALUE!</v>
      </c>
      <c r="AE177" s="130" t="str">
        <f t="shared" si="42"/>
        <v/>
      </c>
      <c r="AF177" s="124">
        <f t="shared" si="56"/>
        <v>1</v>
      </c>
      <c r="AG177" s="124" t="str">
        <f>IF('Member Info'!N174&lt;&gt;"",IF(AND('Member Info'!N174&lt;=$U$1,'Member Info'!N174&gt;=$T$1),1,0),"")</f>
        <v/>
      </c>
      <c r="AI177" s="124" t="b">
        <f t="shared" si="57"/>
        <v>0</v>
      </c>
      <c r="AJ177" s="124">
        <f t="shared" si="58"/>
        <v>0</v>
      </c>
      <c r="AL177" s="124">
        <f t="shared" si="59"/>
        <v>0</v>
      </c>
      <c r="AM177" s="124">
        <f>IF('Member Info'!F174&gt;$T$1,1,0)</f>
        <v>0</v>
      </c>
      <c r="AN177" s="124" t="b">
        <f>IF(ISERROR(T177),ERROR.TYPE(#REF!)=ERROR.TYPE(T177),FALSE)</f>
        <v>0</v>
      </c>
      <c r="AO177" s="124" t="b">
        <f>IF(ISERROR(U177),ERROR.TYPE(#REF!)=ERROR.TYPE(U177),FALSE)</f>
        <v>0</v>
      </c>
      <c r="AP177" s="124">
        <f>IF('Member Info'!F174&gt;'GP1 April 25'!$U$1,1,0)</f>
        <v>0</v>
      </c>
      <c r="AQ177" s="124">
        <f t="shared" si="60"/>
        <v>0</v>
      </c>
      <c r="AR177" s="124">
        <f t="shared" si="61"/>
        <v>0</v>
      </c>
      <c r="AS177" s="124">
        <f t="shared" si="62"/>
        <v>1</v>
      </c>
    </row>
    <row r="178" spans="1:45" x14ac:dyDescent="0.25">
      <c r="A178" s="4">
        <v>147</v>
      </c>
      <c r="B178" s="164">
        <f>'Member Info'!D175</f>
        <v>0</v>
      </c>
      <c r="C178" s="164">
        <f>'Member Info'!E175</f>
        <v>0</v>
      </c>
      <c r="D178" s="164" t="str">
        <f>'Member Info'!G175</f>
        <v/>
      </c>
      <c r="E178" s="165">
        <f>'Member Info'!B175</f>
        <v>0</v>
      </c>
      <c r="F178" s="242"/>
      <c r="G178" s="166" t="str">
        <f>IF(E178=0,"",('Member Info'!K175+'Member Info'!L175))</f>
        <v/>
      </c>
      <c r="H178" s="419"/>
      <c r="I178" s="419"/>
      <c r="J178" s="26"/>
      <c r="K178" s="26"/>
      <c r="L178" s="384" t="str">
        <f>IF(E178=0,"",IF('Member Info'!F175&gt;$U$1,CONCATENATE("Joined with practice on ", TEXT('Member Info'!F175, "DD/MM/YYYY")),IF('Member Info'!N175&lt;&gt;"",IF('Member Info'!N175&lt;$T$1,CONCATENATE("Left Scheme on ", TEXT('Member Info'!N175, "DD/MM/YYYY")),IF(OR(G178="",G178=0),"Error Detected, No rate entered",IF(E178=0,"",IF(F178="","Error Detected, No Pensionable pay",IF(AS178=1,"No Part Time Status Entered",IF(AR178=1,"No Part Time Hours Entered",IF(ISERROR(AD178)," Unknown Values entered.",IF(V178+W178&lt;1,"Acceptable",IF(T178+U178=200, "No Contributions Entered", IF(M178="","Error Detected, Choose reason&gt;",IF(Z178="1",IF(V178=1,"Please Enter Deemed Pensionable Pay","Add Any Relevant Details Above"),"Please Give Details Above"))))))))))),IF(OR(G178="",G178=0),"Error Detected, No rate entered",IF(E178=0,"",IF(F178="","Error Detected, No Pensionable pay",IF(AS178=1,"No Part Time Status Entered",IF(AR178=1,"No Part Time Hours Entered",IF(ISERROR(AD178)," Unknown Values entered.",IF(V178+W178&lt;1,"Acceptable",IF(T178+U178=200, "No Contributions Entered", IF(M178="","Error Detected, Choose reason&gt;",IF(Z178="1",IF(V178=1,"Please Enter Deemed Pensionable Pay","Add relevant Details Above"),"Please give details Above")))))))))))))</f>
        <v/>
      </c>
      <c r="M178" s="260"/>
      <c r="N178" s="91"/>
      <c r="O178" s="91" t="str">
        <f t="shared" si="43"/>
        <v/>
      </c>
      <c r="P178" s="94">
        <f t="shared" si="44"/>
        <v>0</v>
      </c>
      <c r="Q178" s="94">
        <f t="shared" si="44"/>
        <v>0</v>
      </c>
      <c r="R178" s="218">
        <f>(ROUND((F178/100*'Member Info'!$W$2), 2))</f>
        <v>0</v>
      </c>
      <c r="S178" s="218" t="e">
        <f t="shared" si="45"/>
        <v>#VALUE!</v>
      </c>
      <c r="T178" s="218" t="str">
        <f t="shared" si="46"/>
        <v/>
      </c>
      <c r="U178" s="227" t="str">
        <f t="shared" si="47"/>
        <v/>
      </c>
      <c r="V178" s="228" t="str">
        <f t="shared" si="48"/>
        <v/>
      </c>
      <c r="W178" s="228" t="str">
        <f t="shared" si="49"/>
        <v/>
      </c>
      <c r="X178" s="222">
        <f t="shared" si="50"/>
        <v>0</v>
      </c>
      <c r="Y178" s="110">
        <f t="shared" si="51"/>
        <v>0</v>
      </c>
      <c r="Z178" s="235" t="str">
        <f t="shared" si="52"/>
        <v/>
      </c>
      <c r="AA178" s="240" t="b">
        <f t="shared" si="53"/>
        <v>0</v>
      </c>
      <c r="AB178" s="235">
        <f t="shared" si="54"/>
        <v>0</v>
      </c>
      <c r="AC178" s="235">
        <f>IF('Member Info'!N175="",1,"")</f>
        <v>1</v>
      </c>
      <c r="AD178" s="243" t="e">
        <f t="shared" si="55"/>
        <v>#VALUE!</v>
      </c>
      <c r="AE178" s="130" t="str">
        <f t="shared" si="42"/>
        <v/>
      </c>
      <c r="AF178" s="124">
        <f t="shared" si="56"/>
        <v>1</v>
      </c>
      <c r="AG178" s="124" t="str">
        <f>IF('Member Info'!N175&lt;&gt;"",IF(AND('Member Info'!N175&lt;=$U$1,'Member Info'!N175&gt;=$T$1),1,0),"")</f>
        <v/>
      </c>
      <c r="AI178" s="124" t="b">
        <f t="shared" si="57"/>
        <v>0</v>
      </c>
      <c r="AJ178" s="124">
        <f t="shared" si="58"/>
        <v>0</v>
      </c>
      <c r="AL178" s="124">
        <f t="shared" si="59"/>
        <v>0</v>
      </c>
      <c r="AM178" s="124">
        <f>IF('Member Info'!F175&gt;$T$1,1,0)</f>
        <v>0</v>
      </c>
      <c r="AN178" s="124" t="b">
        <f>IF(ISERROR(T178),ERROR.TYPE(#REF!)=ERROR.TYPE(T178),FALSE)</f>
        <v>0</v>
      </c>
      <c r="AO178" s="124" t="b">
        <f>IF(ISERROR(U178),ERROR.TYPE(#REF!)=ERROR.TYPE(U178),FALSE)</f>
        <v>0</v>
      </c>
      <c r="AP178" s="124">
        <f>IF('Member Info'!F175&gt;'GP1 April 25'!$U$1,1,0)</f>
        <v>0</v>
      </c>
      <c r="AQ178" s="124">
        <f t="shared" si="60"/>
        <v>0</v>
      </c>
      <c r="AR178" s="124">
        <f t="shared" si="61"/>
        <v>0</v>
      </c>
      <c r="AS178" s="124">
        <f t="shared" si="62"/>
        <v>1</v>
      </c>
    </row>
    <row r="179" spans="1:45" x14ac:dyDescent="0.25">
      <c r="A179" s="4">
        <v>148</v>
      </c>
      <c r="B179" s="164">
        <f>'Member Info'!D176</f>
        <v>0</v>
      </c>
      <c r="C179" s="164">
        <f>'Member Info'!E176</f>
        <v>0</v>
      </c>
      <c r="D179" s="164" t="str">
        <f>'Member Info'!G176</f>
        <v/>
      </c>
      <c r="E179" s="165">
        <f>'Member Info'!B176</f>
        <v>0</v>
      </c>
      <c r="F179" s="242"/>
      <c r="G179" s="166" t="str">
        <f>IF(E179=0,"",('Member Info'!K176+'Member Info'!L176))</f>
        <v/>
      </c>
      <c r="H179" s="419"/>
      <c r="I179" s="419"/>
      <c r="J179" s="26"/>
      <c r="K179" s="26"/>
      <c r="L179" s="384" t="str">
        <f>IF(E179=0,"",IF('Member Info'!F176&gt;$U$1,CONCATENATE("Joined with practice on ", TEXT('Member Info'!F176, "DD/MM/YYYY")),IF('Member Info'!N176&lt;&gt;"",IF('Member Info'!N176&lt;$T$1,CONCATENATE("Left Scheme on ", TEXT('Member Info'!N176, "DD/MM/YYYY")),IF(OR(G179="",G179=0),"Error Detected, No rate entered",IF(E179=0,"",IF(F179="","Error Detected, No Pensionable pay",IF(AS179=1,"No Part Time Status Entered",IF(AR179=1,"No Part Time Hours Entered",IF(ISERROR(AD179)," Unknown Values entered.",IF(V179+W179&lt;1,"Acceptable",IF(T179+U179=200, "No Contributions Entered", IF(M179="","Error Detected, Choose reason&gt;",IF(Z179="1",IF(V179=1,"Please Enter Deemed Pensionable Pay","Add Any Relevant Details Above"),"Please Give Details Above"))))))))))),IF(OR(G179="",G179=0),"Error Detected, No rate entered",IF(E179=0,"",IF(F179="","Error Detected, No Pensionable pay",IF(AS179=1,"No Part Time Status Entered",IF(AR179=1,"No Part Time Hours Entered",IF(ISERROR(AD179)," Unknown Values entered.",IF(V179+W179&lt;1,"Acceptable",IF(T179+U179=200, "No Contributions Entered", IF(M179="","Error Detected, Choose reason&gt;",IF(Z179="1",IF(V179=1,"Please Enter Deemed Pensionable Pay","Add relevant Details Above"),"Please give details Above")))))))))))))</f>
        <v/>
      </c>
      <c r="M179" s="260"/>
      <c r="N179" s="91"/>
      <c r="O179" s="91" t="str">
        <f t="shared" si="43"/>
        <v/>
      </c>
      <c r="P179" s="94">
        <f t="shared" si="44"/>
        <v>0</v>
      </c>
      <c r="Q179" s="94">
        <f t="shared" si="44"/>
        <v>0</v>
      </c>
      <c r="R179" s="218">
        <f>(ROUND((F179/100*'Member Info'!$W$2), 2))</f>
        <v>0</v>
      </c>
      <c r="S179" s="218" t="e">
        <f t="shared" si="45"/>
        <v>#VALUE!</v>
      </c>
      <c r="T179" s="218" t="str">
        <f t="shared" si="46"/>
        <v/>
      </c>
      <c r="U179" s="227" t="str">
        <f t="shared" si="47"/>
        <v/>
      </c>
      <c r="V179" s="228" t="str">
        <f t="shared" si="48"/>
        <v/>
      </c>
      <c r="W179" s="228" t="str">
        <f t="shared" si="49"/>
        <v/>
      </c>
      <c r="X179" s="222">
        <f t="shared" si="50"/>
        <v>0</v>
      </c>
      <c r="Y179" s="110">
        <f t="shared" si="51"/>
        <v>0</v>
      </c>
      <c r="Z179" s="235" t="str">
        <f t="shared" si="52"/>
        <v/>
      </c>
      <c r="AA179" s="240" t="b">
        <f t="shared" si="53"/>
        <v>0</v>
      </c>
      <c r="AB179" s="235">
        <f t="shared" si="54"/>
        <v>0</v>
      </c>
      <c r="AC179" s="235">
        <f>IF('Member Info'!N176="",1,"")</f>
        <v>1</v>
      </c>
      <c r="AD179" s="243" t="e">
        <f t="shared" si="55"/>
        <v>#VALUE!</v>
      </c>
      <c r="AE179" s="130" t="str">
        <f t="shared" si="42"/>
        <v/>
      </c>
      <c r="AF179" s="124">
        <f t="shared" si="56"/>
        <v>1</v>
      </c>
      <c r="AG179" s="124" t="str">
        <f>IF('Member Info'!N176&lt;&gt;"",IF(AND('Member Info'!N176&lt;=$U$1,'Member Info'!N176&gt;=$T$1),1,0),"")</f>
        <v/>
      </c>
      <c r="AI179" s="124" t="b">
        <f t="shared" si="57"/>
        <v>0</v>
      </c>
      <c r="AJ179" s="124">
        <f t="shared" si="58"/>
        <v>0</v>
      </c>
      <c r="AL179" s="124">
        <f t="shared" si="59"/>
        <v>0</v>
      </c>
      <c r="AM179" s="124">
        <f>IF('Member Info'!F176&gt;$T$1,1,0)</f>
        <v>0</v>
      </c>
      <c r="AN179" s="124" t="b">
        <f>IF(ISERROR(T179),ERROR.TYPE(#REF!)=ERROR.TYPE(T179),FALSE)</f>
        <v>0</v>
      </c>
      <c r="AO179" s="124" t="b">
        <f>IF(ISERROR(U179),ERROR.TYPE(#REF!)=ERROR.TYPE(U179),FALSE)</f>
        <v>0</v>
      </c>
      <c r="AP179" s="124">
        <f>IF('Member Info'!F176&gt;'GP1 April 25'!$U$1,1,0)</f>
        <v>0</v>
      </c>
      <c r="AQ179" s="124">
        <f t="shared" si="60"/>
        <v>0</v>
      </c>
      <c r="AR179" s="124">
        <f t="shared" si="61"/>
        <v>0</v>
      </c>
      <c r="AS179" s="124">
        <f t="shared" si="62"/>
        <v>1</v>
      </c>
    </row>
    <row r="180" spans="1:45" x14ac:dyDescent="0.25">
      <c r="A180" s="4">
        <v>149</v>
      </c>
      <c r="B180" s="164">
        <f>'Member Info'!D177</f>
        <v>0</v>
      </c>
      <c r="C180" s="164">
        <f>'Member Info'!E177</f>
        <v>0</v>
      </c>
      <c r="D180" s="164" t="str">
        <f>'Member Info'!G177</f>
        <v/>
      </c>
      <c r="E180" s="165">
        <f>'Member Info'!B177</f>
        <v>0</v>
      </c>
      <c r="F180" s="242"/>
      <c r="G180" s="166" t="str">
        <f>IF(E180=0,"",('Member Info'!K177+'Member Info'!L177))</f>
        <v/>
      </c>
      <c r="H180" s="419"/>
      <c r="I180" s="419"/>
      <c r="J180" s="26"/>
      <c r="K180" s="26"/>
      <c r="L180" s="384" t="str">
        <f>IF(E180=0,"",IF('Member Info'!F177&gt;$U$1,CONCATENATE("Joined with practice on ", TEXT('Member Info'!F177, "DD/MM/YYYY")),IF('Member Info'!N177&lt;&gt;"",IF('Member Info'!N177&lt;$T$1,CONCATENATE("Left Scheme on ", TEXT('Member Info'!N177, "DD/MM/YYYY")),IF(OR(G180="",G180=0),"Error Detected, No rate entered",IF(E180=0,"",IF(F180="","Error Detected, No Pensionable pay",IF(AS180=1,"No Part Time Status Entered",IF(AR180=1,"No Part Time Hours Entered",IF(ISERROR(AD180)," Unknown Values entered.",IF(V180+W180&lt;1,"Acceptable",IF(T180+U180=200, "No Contributions Entered", IF(M180="","Error Detected, Choose reason&gt;",IF(Z180="1",IF(V180=1,"Please Enter Deemed Pensionable Pay","Add Any Relevant Details Above"),"Please Give Details Above"))))))))))),IF(OR(G180="",G180=0),"Error Detected, No rate entered",IF(E180=0,"",IF(F180="","Error Detected, No Pensionable pay",IF(AS180=1,"No Part Time Status Entered",IF(AR180=1,"No Part Time Hours Entered",IF(ISERROR(AD180)," Unknown Values entered.",IF(V180+W180&lt;1,"Acceptable",IF(T180+U180=200, "No Contributions Entered", IF(M180="","Error Detected, Choose reason&gt;",IF(Z180="1",IF(V180=1,"Please Enter Deemed Pensionable Pay","Add relevant Details Above"),"Please give details Above")))))))))))))</f>
        <v/>
      </c>
      <c r="M180" s="260"/>
      <c r="N180" s="91"/>
      <c r="O180" s="91" t="str">
        <f t="shared" si="43"/>
        <v/>
      </c>
      <c r="P180" s="94">
        <f t="shared" si="44"/>
        <v>0</v>
      </c>
      <c r="Q180" s="94">
        <f t="shared" si="44"/>
        <v>0</v>
      </c>
      <c r="R180" s="218">
        <f>(ROUND((F180/100*'Member Info'!$W$2), 2))</f>
        <v>0</v>
      </c>
      <c r="S180" s="218" t="e">
        <f t="shared" si="45"/>
        <v>#VALUE!</v>
      </c>
      <c r="T180" s="218" t="str">
        <f t="shared" si="46"/>
        <v/>
      </c>
      <c r="U180" s="227" t="str">
        <f t="shared" si="47"/>
        <v/>
      </c>
      <c r="V180" s="228" t="str">
        <f t="shared" si="48"/>
        <v/>
      </c>
      <c r="W180" s="228" t="str">
        <f t="shared" si="49"/>
        <v/>
      </c>
      <c r="X180" s="222">
        <f t="shared" si="50"/>
        <v>0</v>
      </c>
      <c r="Y180" s="110">
        <f t="shared" si="51"/>
        <v>0</v>
      </c>
      <c r="Z180" s="235" t="str">
        <f t="shared" si="52"/>
        <v/>
      </c>
      <c r="AA180" s="240" t="b">
        <f t="shared" si="53"/>
        <v>0</v>
      </c>
      <c r="AB180" s="235">
        <f t="shared" si="54"/>
        <v>0</v>
      </c>
      <c r="AC180" s="235">
        <f>IF('Member Info'!N177="",1,"")</f>
        <v>1</v>
      </c>
      <c r="AD180" s="243" t="e">
        <f t="shared" si="55"/>
        <v>#VALUE!</v>
      </c>
      <c r="AE180" s="130" t="str">
        <f t="shared" si="42"/>
        <v/>
      </c>
      <c r="AF180" s="124">
        <f t="shared" si="56"/>
        <v>1</v>
      </c>
      <c r="AG180" s="124" t="str">
        <f>IF('Member Info'!N177&lt;&gt;"",IF(AND('Member Info'!N177&lt;=$U$1,'Member Info'!N177&gt;=$T$1),1,0),"")</f>
        <v/>
      </c>
      <c r="AI180" s="124" t="b">
        <f t="shared" si="57"/>
        <v>0</v>
      </c>
      <c r="AJ180" s="124">
        <f t="shared" si="58"/>
        <v>0</v>
      </c>
      <c r="AL180" s="124">
        <f t="shared" si="59"/>
        <v>0</v>
      </c>
      <c r="AM180" s="124">
        <f>IF('Member Info'!F177&gt;$T$1,1,0)</f>
        <v>0</v>
      </c>
      <c r="AN180" s="124" t="b">
        <f>IF(ISERROR(T180),ERROR.TYPE(#REF!)=ERROR.TYPE(T180),FALSE)</f>
        <v>0</v>
      </c>
      <c r="AO180" s="124" t="b">
        <f>IF(ISERROR(U180),ERROR.TYPE(#REF!)=ERROR.TYPE(U180),FALSE)</f>
        <v>0</v>
      </c>
      <c r="AP180" s="124">
        <f>IF('Member Info'!F177&gt;'GP1 April 25'!$U$1,1,0)</f>
        <v>0</v>
      </c>
      <c r="AQ180" s="124">
        <f t="shared" si="60"/>
        <v>0</v>
      </c>
      <c r="AR180" s="124">
        <f t="shared" si="61"/>
        <v>0</v>
      </c>
      <c r="AS180" s="124">
        <f t="shared" si="62"/>
        <v>1</v>
      </c>
    </row>
    <row r="181" spans="1:45" ht="15.75" thickBot="1" x14ac:dyDescent="0.3">
      <c r="A181" s="4">
        <v>150</v>
      </c>
      <c r="B181" s="164">
        <f>'Member Info'!D178</f>
        <v>0</v>
      </c>
      <c r="C181" s="164">
        <f>'Member Info'!E178</f>
        <v>0</v>
      </c>
      <c r="D181" s="164" t="str">
        <f>'Member Info'!G178</f>
        <v/>
      </c>
      <c r="E181" s="165">
        <f>'Member Info'!B178</f>
        <v>0</v>
      </c>
      <c r="F181" s="242"/>
      <c r="G181" s="166" t="str">
        <f>IF(E181=0,"",('Member Info'!K178+'Member Info'!L178))</f>
        <v/>
      </c>
      <c r="H181" s="419"/>
      <c r="I181" s="419"/>
      <c r="J181" s="26"/>
      <c r="K181" s="26"/>
      <c r="L181" s="384" t="str">
        <f>IF(E181=0,"",IF('Member Info'!F178&gt;$U$1,CONCATENATE("Joined with practice on ", TEXT('Member Info'!F178, "DD/MM/YYYY")),IF('Member Info'!N178&lt;&gt;"",IF('Member Info'!N178&lt;$T$1,CONCATENATE("Left Scheme on ", TEXT('Member Info'!N178, "DD/MM/YYYY")),IF(OR(G181="",G181=0),"Error Detected, No rate entered",IF(E181=0,"",IF(F181="","Error Detected, No Pensionable pay",IF(AS181=1,"No Part Time Status Entered",IF(AR181=1,"No Part Time Hours Entered",IF(ISERROR(AD181)," Unknown Values entered.",IF(V181+W181&lt;1,"Acceptable",IF(T181+U181=200, "No Contributions Entered", IF(M181="","Error Detected, Choose reason&gt;",IF(Z181="1",IF(V181=1,"Please Enter Deemed Pensionable Pay","Add Any Relevant Details Above"),"Please Give Details Above"))))))))))),IF(OR(G181="",G181=0),"Error Detected, No rate entered",IF(E181=0,"",IF(F181="","Error Detected, No Pensionable pay",IF(AS181=1,"No Part Time Status Entered",IF(AR181=1,"No Part Time Hours Entered",IF(ISERROR(AD181)," Unknown Values entered.",IF(V181+W181&lt;1,"Acceptable",IF(T181+U181=200, "No Contributions Entered", IF(M181="","Error Detected, Choose reason&gt;",IF(Z181="1",IF(V181=1,"Please Enter Deemed Pensionable Pay","Add relevant Details Above"),"Please give details Above")))))))))))))</f>
        <v/>
      </c>
      <c r="M181" s="260"/>
      <c r="N181" s="91"/>
      <c r="O181" s="91" t="str">
        <f t="shared" si="43"/>
        <v/>
      </c>
      <c r="P181" s="94">
        <f t="shared" si="44"/>
        <v>0</v>
      </c>
      <c r="Q181" s="94">
        <f t="shared" si="44"/>
        <v>0</v>
      </c>
      <c r="R181" s="218">
        <f>(ROUND((F181/100*'Member Info'!$W$2), 2))</f>
        <v>0</v>
      </c>
      <c r="S181" s="218" t="e">
        <f t="shared" si="45"/>
        <v>#VALUE!</v>
      </c>
      <c r="T181" s="218" t="str">
        <f t="shared" si="46"/>
        <v/>
      </c>
      <c r="U181" s="227" t="str">
        <f t="shared" si="47"/>
        <v/>
      </c>
      <c r="V181" s="228" t="str">
        <f t="shared" si="48"/>
        <v/>
      </c>
      <c r="W181" s="228" t="str">
        <f t="shared" si="49"/>
        <v/>
      </c>
      <c r="X181" s="222">
        <f t="shared" si="50"/>
        <v>0</v>
      </c>
      <c r="Y181" s="110">
        <f t="shared" si="51"/>
        <v>0</v>
      </c>
      <c r="Z181" s="235" t="str">
        <f t="shared" si="52"/>
        <v/>
      </c>
      <c r="AA181" s="240" t="b">
        <f t="shared" si="53"/>
        <v>0</v>
      </c>
      <c r="AB181" s="235">
        <f t="shared" si="54"/>
        <v>0</v>
      </c>
      <c r="AC181" s="235">
        <f>IF('Member Info'!N178="",1,"")</f>
        <v>1</v>
      </c>
      <c r="AD181" s="243" t="e">
        <f t="shared" si="55"/>
        <v>#VALUE!</v>
      </c>
      <c r="AE181" s="130" t="str">
        <f t="shared" si="42"/>
        <v/>
      </c>
      <c r="AF181" s="124">
        <f t="shared" si="56"/>
        <v>1</v>
      </c>
      <c r="AG181" s="124" t="str">
        <f>IF('Member Info'!N178&lt;&gt;"",IF(AND('Member Info'!N178&lt;=$U$1,'Member Info'!N178&gt;=$T$1),1,0),"")</f>
        <v/>
      </c>
      <c r="AI181" s="124" t="b">
        <f t="shared" si="57"/>
        <v>0</v>
      </c>
      <c r="AJ181" s="124">
        <f t="shared" si="58"/>
        <v>0</v>
      </c>
      <c r="AL181" s="124">
        <f t="shared" si="59"/>
        <v>0</v>
      </c>
      <c r="AM181" s="124">
        <f>IF('Member Info'!F178&gt;$T$1,1,0)</f>
        <v>0</v>
      </c>
      <c r="AN181" s="124" t="b">
        <f>IF(ISERROR(T181),ERROR.TYPE(#REF!)=ERROR.TYPE(T181),FALSE)</f>
        <v>0</v>
      </c>
      <c r="AO181" s="124" t="b">
        <f>IF(ISERROR(U181),ERROR.TYPE(#REF!)=ERROR.TYPE(U181),FALSE)</f>
        <v>0</v>
      </c>
      <c r="AP181" s="124">
        <f>IF('Member Info'!F178&gt;'GP1 April 25'!$U$1,1,0)</f>
        <v>0</v>
      </c>
      <c r="AQ181" s="124">
        <f t="shared" si="60"/>
        <v>0</v>
      </c>
      <c r="AR181" s="124">
        <f t="shared" si="61"/>
        <v>0</v>
      </c>
      <c r="AS181" s="124">
        <f t="shared" si="62"/>
        <v>1</v>
      </c>
    </row>
    <row r="182" spans="1:45" ht="15.75" thickBot="1" x14ac:dyDescent="0.3">
      <c r="A182" s="4"/>
      <c r="B182" s="5"/>
      <c r="C182" s="5"/>
      <c r="D182" s="5"/>
      <c r="E182" s="5"/>
      <c r="F182" s="275">
        <f>SUM(F32:F181)</f>
        <v>0</v>
      </c>
      <c r="G182" s="21"/>
      <c r="H182" s="21"/>
      <c r="I182" s="21"/>
      <c r="J182" s="9">
        <f>ROUND(SUM(J32:J181), 2)</f>
        <v>0</v>
      </c>
      <c r="K182" s="9">
        <f>ROUND(SUM(K32:K181), 2)</f>
        <v>0</v>
      </c>
      <c r="L182" s="133">
        <f>COUNTIF(L32:L181, "&gt;0")</f>
        <v>0</v>
      </c>
      <c r="M182" s="5"/>
      <c r="N182" s="5"/>
      <c r="O182" s="5"/>
      <c r="P182" s="5"/>
      <c r="Q182" s="5"/>
      <c r="T182" s="124"/>
      <c r="V182" s="222">
        <f>SUM(V32:V181)</f>
        <v>0</v>
      </c>
      <c r="W182" s="228">
        <f>SUM(W32:W181)</f>
        <v>0</v>
      </c>
      <c r="X182" s="222">
        <f>SUM(X32:X181)</f>
        <v>0</v>
      </c>
      <c r="Y182" s="222"/>
      <c r="Z182" s="331"/>
      <c r="AA182" s="222">
        <f>COUNTIF(AA32:AA181, TRUE)</f>
        <v>0</v>
      </c>
      <c r="AB182" s="237">
        <f>SUM(AB32:AB181)</f>
        <v>0</v>
      </c>
      <c r="AC182" s="252"/>
      <c r="AD182" s="236"/>
      <c r="AE182" s="243">
        <f>SUM(AE32:AE181)</f>
        <v>0</v>
      </c>
      <c r="AF182" s="124">
        <f>COUNTIF(AF32:AF181,"&gt;1")</f>
        <v>0</v>
      </c>
      <c r="AG182" s="222">
        <f>SUM(AG32:AG181)</f>
        <v>0</v>
      </c>
      <c r="AL182" s="124">
        <f>SUM(AL32:AL181)</f>
        <v>0</v>
      </c>
    </row>
    <row r="183" spans="1:45" ht="15" customHeight="1" x14ac:dyDescent="0.25">
      <c r="A183" s="4"/>
      <c r="B183" s="335"/>
      <c r="C183" s="335"/>
      <c r="D183" s="5"/>
      <c r="E183" s="37"/>
      <c r="F183" s="37"/>
      <c r="G183" s="21"/>
      <c r="H183" s="21"/>
      <c r="I183" s="21"/>
      <c r="J183" s="22"/>
      <c r="K183" s="22"/>
      <c r="L183" s="106"/>
      <c r="M183" s="5"/>
      <c r="N183" s="5"/>
      <c r="O183" s="5"/>
      <c r="P183" s="5"/>
      <c r="Q183" s="253"/>
      <c r="T183" s="124"/>
      <c r="X183" s="222"/>
      <c r="AC183" s="110"/>
    </row>
    <row r="184" spans="1:45" ht="15.75" customHeight="1" x14ac:dyDescent="0.25">
      <c r="A184" s="4"/>
      <c r="B184" s="335"/>
      <c r="C184" s="335"/>
      <c r="D184" s="23"/>
      <c r="E184" s="334"/>
      <c r="F184" s="334"/>
      <c r="G184" s="332"/>
      <c r="H184" s="332"/>
      <c r="I184" s="332"/>
      <c r="J184" s="332"/>
      <c r="K184" s="332"/>
      <c r="L184" s="332"/>
      <c r="M184" s="5"/>
      <c r="N184" s="5"/>
      <c r="O184" s="5"/>
      <c r="P184" s="253"/>
      <c r="Q184" s="5"/>
      <c r="T184" s="124"/>
      <c r="X184" s="222"/>
      <c r="AC184" s="110"/>
    </row>
    <row r="185" spans="1:45" ht="15.75" x14ac:dyDescent="0.25">
      <c r="A185" s="4"/>
      <c r="B185" s="335"/>
      <c r="C185" s="335"/>
      <c r="D185" s="23"/>
      <c r="E185" s="334"/>
      <c r="F185" s="558" t="s">
        <v>17</v>
      </c>
      <c r="G185" s="558"/>
      <c r="H185" s="558"/>
      <c r="I185" s="558"/>
      <c r="J185" s="558"/>
      <c r="K185" s="332"/>
      <c r="L185" s="332"/>
      <c r="M185" s="5"/>
      <c r="N185" s="5"/>
      <c r="O185" s="5"/>
      <c r="P185" s="5"/>
      <c r="Q185" s="5"/>
      <c r="T185" s="124"/>
      <c r="X185" s="222"/>
      <c r="AC185" s="110"/>
    </row>
    <row r="186" spans="1:45" ht="15.75" x14ac:dyDescent="0.25">
      <c r="A186" s="4"/>
      <c r="B186" s="430"/>
      <c r="C186" s="430"/>
      <c r="D186" s="23"/>
      <c r="E186" s="333"/>
      <c r="F186" s="558"/>
      <c r="G186" s="558"/>
      <c r="H186" s="558"/>
      <c r="I186" s="558"/>
      <c r="J186" s="558"/>
      <c r="K186" s="333"/>
      <c r="L186" s="333"/>
      <c r="M186" s="5"/>
      <c r="N186" s="5"/>
      <c r="O186" s="5"/>
      <c r="P186" s="5"/>
      <c r="Q186" s="5"/>
      <c r="T186" s="124"/>
      <c r="X186" s="222"/>
      <c r="AC186" s="110"/>
    </row>
    <row r="187" spans="1:45" ht="15.75" x14ac:dyDescent="0.25">
      <c r="A187" s="4"/>
      <c r="B187" s="336"/>
      <c r="C187" s="336"/>
      <c r="D187" s="23"/>
      <c r="E187" s="333"/>
      <c r="F187" s="333"/>
      <c r="G187" s="333"/>
      <c r="H187" s="333"/>
      <c r="I187" s="333"/>
      <c r="J187" s="333"/>
      <c r="K187" s="550" t="s">
        <v>20</v>
      </c>
      <c r="L187" s="550"/>
      <c r="M187" s="5"/>
      <c r="N187" s="5"/>
      <c r="O187" s="5"/>
      <c r="P187" s="5"/>
      <c r="Q187" s="5"/>
      <c r="T187" s="124"/>
      <c r="X187" s="222"/>
      <c r="AC187" s="110"/>
    </row>
    <row r="188" spans="1:45" ht="15.75" thickBot="1" x14ac:dyDescent="0.3">
      <c r="A188" s="4"/>
      <c r="B188" s="337"/>
      <c r="C188" s="336" t="s">
        <v>18</v>
      </c>
      <c r="D188" s="336"/>
      <c r="E188" s="333"/>
      <c r="F188" s="336" t="s">
        <v>19</v>
      </c>
      <c r="G188" s="336"/>
      <c r="H188" s="336"/>
      <c r="I188" s="336"/>
      <c r="J188" s="336"/>
      <c r="K188" s="551"/>
      <c r="L188" s="551"/>
      <c r="M188" s="5"/>
      <c r="N188" s="5"/>
      <c r="O188" s="5"/>
      <c r="P188" s="5"/>
      <c r="Q188" s="5"/>
      <c r="T188" s="124"/>
      <c r="X188" s="222"/>
      <c r="AC188" s="110"/>
    </row>
    <row r="189" spans="1:45" ht="15.75" thickBot="1" x14ac:dyDescent="0.3">
      <c r="A189" s="4"/>
      <c r="B189" s="12"/>
      <c r="C189" s="553">
        <f>J182</f>
        <v>0</v>
      </c>
      <c r="D189" s="554"/>
      <c r="E189" s="333"/>
      <c r="F189" s="553">
        <f>K182</f>
        <v>0</v>
      </c>
      <c r="G189" s="554"/>
      <c r="H189" s="381"/>
      <c r="I189" s="381"/>
      <c r="J189" s="337"/>
      <c r="K189" s="553">
        <f>C189+F189</f>
        <v>0</v>
      </c>
      <c r="L189" s="554"/>
      <c r="M189" s="5"/>
      <c r="N189" s="5"/>
      <c r="O189" s="5"/>
      <c r="P189" s="5"/>
      <c r="Q189" s="5"/>
      <c r="T189" s="124"/>
      <c r="X189" s="222"/>
      <c r="AC189" s="110"/>
    </row>
    <row r="190" spans="1:45" ht="15.75" x14ac:dyDescent="0.25">
      <c r="A190" s="4"/>
      <c r="B190" s="336"/>
      <c r="C190" s="336"/>
      <c r="D190" s="23"/>
      <c r="E190" s="333"/>
      <c r="F190" s="333"/>
      <c r="G190" s="333"/>
      <c r="H190" s="333"/>
      <c r="I190" s="333"/>
      <c r="J190" s="333"/>
      <c r="K190" s="333"/>
      <c r="L190" s="333"/>
      <c r="M190" s="5"/>
      <c r="N190" s="5"/>
      <c r="O190" s="5"/>
      <c r="P190" s="5"/>
      <c r="Q190" s="5"/>
      <c r="T190" s="124"/>
      <c r="X190" s="222"/>
      <c r="AC190" s="110"/>
    </row>
    <row r="191" spans="1:45" ht="15.75" x14ac:dyDescent="0.25">
      <c r="A191" s="4"/>
      <c r="B191" s="337"/>
      <c r="C191" s="337"/>
      <c r="D191" s="23"/>
      <c r="E191" s="333"/>
      <c r="F191" s="333"/>
      <c r="G191" s="333"/>
      <c r="H191" s="333"/>
      <c r="I191" s="333"/>
      <c r="J191" s="333"/>
      <c r="K191" s="333"/>
      <c r="L191" s="333"/>
      <c r="M191" s="5"/>
      <c r="N191" s="5"/>
      <c r="O191" s="5"/>
      <c r="P191" s="5"/>
      <c r="Q191" s="5"/>
      <c r="T191" s="124"/>
      <c r="X191" s="222"/>
      <c r="AC191" s="110"/>
    </row>
    <row r="192" spans="1:45" ht="15.75" customHeight="1" x14ac:dyDescent="0.25">
      <c r="A192" s="4"/>
      <c r="B192" s="556" t="s">
        <v>587</v>
      </c>
      <c r="C192" s="556"/>
      <c r="D192" s="556"/>
      <c r="E192" s="556"/>
      <c r="F192" s="556"/>
      <c r="G192" s="556"/>
      <c r="H192" s="556"/>
      <c r="I192" s="556"/>
      <c r="J192" s="556"/>
      <c r="K192" s="556"/>
      <c r="L192" s="556"/>
      <c r="M192" s="5"/>
      <c r="N192" s="5"/>
      <c r="O192" s="5"/>
      <c r="P192" s="5"/>
      <c r="Q192" s="5"/>
      <c r="T192" s="124"/>
      <c r="X192" s="222"/>
      <c r="AC192" s="110"/>
    </row>
    <row r="193" spans="1:29" ht="15.75" customHeight="1" x14ac:dyDescent="0.25">
      <c r="A193" s="4"/>
      <c r="B193" s="556"/>
      <c r="C193" s="556"/>
      <c r="D193" s="556"/>
      <c r="E193" s="556"/>
      <c r="F193" s="556"/>
      <c r="G193" s="556"/>
      <c r="H193" s="556"/>
      <c r="I193" s="556"/>
      <c r="J193" s="556"/>
      <c r="K193" s="556"/>
      <c r="L193" s="556"/>
      <c r="M193" s="5"/>
      <c r="N193" s="5"/>
      <c r="O193" s="5"/>
      <c r="P193" s="5"/>
      <c r="Q193" s="5"/>
      <c r="T193" s="124"/>
      <c r="X193" s="222"/>
      <c r="AC193" s="110"/>
    </row>
    <row r="194" spans="1:29" ht="15.75" customHeight="1" x14ac:dyDescent="0.25">
      <c r="A194" s="4"/>
      <c r="B194" s="556"/>
      <c r="C194" s="556"/>
      <c r="D194" s="556"/>
      <c r="E194" s="556"/>
      <c r="F194" s="556"/>
      <c r="G194" s="556"/>
      <c r="H194" s="556"/>
      <c r="I194" s="556"/>
      <c r="J194" s="556"/>
      <c r="K194" s="556"/>
      <c r="L194" s="556"/>
      <c r="M194" s="5"/>
      <c r="N194" s="5"/>
      <c r="O194" s="5"/>
      <c r="P194" s="5"/>
      <c r="Q194" s="5"/>
      <c r="T194" s="124"/>
      <c r="X194" s="222"/>
      <c r="AC194" s="110"/>
    </row>
    <row r="195" spans="1:29" ht="15.75" customHeight="1" x14ac:dyDescent="0.25">
      <c r="A195" s="4"/>
      <c r="B195" s="556"/>
      <c r="C195" s="556"/>
      <c r="D195" s="556"/>
      <c r="E195" s="556"/>
      <c r="F195" s="556"/>
      <c r="G195" s="556"/>
      <c r="H195" s="556"/>
      <c r="I195" s="556"/>
      <c r="J195" s="556"/>
      <c r="K195" s="556"/>
      <c r="L195" s="556"/>
      <c r="M195" s="5"/>
      <c r="N195" s="5"/>
      <c r="O195" s="5"/>
      <c r="P195" s="5"/>
      <c r="Q195" s="5"/>
      <c r="T195" s="124"/>
      <c r="X195" s="222"/>
      <c r="AC195" s="110"/>
    </row>
    <row r="196" spans="1:29" x14ac:dyDescent="0.25">
      <c r="A196" s="4"/>
      <c r="B196" s="556"/>
      <c r="C196" s="556"/>
      <c r="D196" s="556"/>
      <c r="E196" s="556"/>
      <c r="F196" s="556"/>
      <c r="G196" s="556"/>
      <c r="H196" s="556"/>
      <c r="I196" s="556"/>
      <c r="J196" s="556"/>
      <c r="K196" s="556"/>
      <c r="L196" s="556"/>
      <c r="M196" s="5"/>
      <c r="N196" s="5"/>
      <c r="O196" s="5"/>
      <c r="P196" s="5"/>
      <c r="Q196" s="5"/>
      <c r="T196" s="124"/>
      <c r="X196" s="222"/>
      <c r="AC196" s="110"/>
    </row>
    <row r="197" spans="1:29" x14ac:dyDescent="0.25">
      <c r="A197" s="4"/>
      <c r="B197" s="5"/>
      <c r="C197" s="5"/>
      <c r="D197" s="5"/>
      <c r="E197" s="5"/>
      <c r="F197" s="5"/>
      <c r="G197" s="21"/>
      <c r="H197" s="21"/>
      <c r="I197" s="21"/>
      <c r="J197" s="5"/>
      <c r="K197" s="5"/>
      <c r="L197" s="425"/>
      <c r="M197" s="5"/>
      <c r="N197" s="5"/>
      <c r="O197" s="5"/>
      <c r="P197" s="5"/>
      <c r="Q197" s="5"/>
      <c r="T197" s="124"/>
      <c r="X197" s="222"/>
      <c r="AC197" s="110"/>
    </row>
    <row r="198" spans="1:29" ht="15.75" x14ac:dyDescent="0.25">
      <c r="A198" s="4"/>
      <c r="B198" s="561"/>
      <c r="C198" s="561"/>
      <c r="D198" s="561"/>
      <c r="E198" s="561"/>
      <c r="F198" s="561"/>
      <c r="G198" s="561"/>
      <c r="H198" s="428"/>
      <c r="I198" s="428"/>
      <c r="J198" s="428"/>
      <c r="K198" s="428"/>
      <c r="L198" s="103"/>
      <c r="M198" s="5"/>
      <c r="N198" s="5"/>
      <c r="O198" s="5"/>
      <c r="P198" s="5"/>
      <c r="Q198" s="5"/>
      <c r="T198" s="124"/>
      <c r="U198" s="124"/>
      <c r="V198" s="124"/>
      <c r="W198" s="124"/>
      <c r="X198" s="124"/>
      <c r="Y198" s="124"/>
      <c r="Z198" s="124"/>
      <c r="AA198" s="124"/>
      <c r="AB198" s="124"/>
    </row>
    <row r="199" spans="1:29" x14ac:dyDescent="0.25">
      <c r="A199" s="4"/>
      <c r="B199" s="5"/>
      <c r="C199" s="5"/>
      <c r="D199" s="5"/>
      <c r="E199" s="5"/>
      <c r="F199" s="5"/>
      <c r="G199" s="21"/>
      <c r="H199" s="21"/>
      <c r="I199" s="21"/>
      <c r="J199" s="5"/>
      <c r="K199" s="5"/>
      <c r="L199" s="425"/>
      <c r="M199" s="5"/>
      <c r="N199" s="5"/>
      <c r="O199" s="5"/>
      <c r="P199" s="5"/>
      <c r="Q199" s="5"/>
      <c r="T199" s="124"/>
      <c r="U199" s="124"/>
      <c r="V199" s="124"/>
      <c r="W199" s="124"/>
      <c r="X199" s="124"/>
      <c r="Y199" s="124"/>
      <c r="Z199" s="124"/>
      <c r="AA199" s="124"/>
      <c r="AB199" s="124"/>
    </row>
    <row r="200" spans="1:29" x14ac:dyDescent="0.25">
      <c r="A200" s="4"/>
      <c r="B200" s="5"/>
      <c r="C200" s="5"/>
      <c r="D200" s="5"/>
      <c r="E200" s="5"/>
      <c r="F200" s="5"/>
      <c r="G200" s="21"/>
      <c r="H200" s="21"/>
      <c r="I200" s="21"/>
      <c r="J200" s="5"/>
      <c r="K200" s="5"/>
      <c r="L200" s="425"/>
      <c r="M200" s="5"/>
      <c r="N200" s="5"/>
      <c r="O200" s="5"/>
      <c r="P200" s="5"/>
      <c r="Q200" s="5"/>
      <c r="T200" s="124"/>
      <c r="U200" s="124"/>
      <c r="V200" s="124"/>
      <c r="W200" s="124"/>
      <c r="X200" s="124"/>
      <c r="Y200" s="124"/>
      <c r="Z200" s="124"/>
      <c r="AA200" s="124"/>
      <c r="AB200" s="124"/>
    </row>
    <row r="201" spans="1:29" ht="21" x14ac:dyDescent="0.25">
      <c r="A201" s="4"/>
      <c r="B201" s="555"/>
      <c r="C201" s="555"/>
      <c r="D201" s="555"/>
      <c r="E201" s="555"/>
      <c r="F201" s="555"/>
      <c r="G201" s="555"/>
      <c r="H201" s="431"/>
      <c r="I201" s="431"/>
      <c r="J201" s="431"/>
      <c r="K201" s="431"/>
      <c r="L201" s="431"/>
      <c r="M201" s="5"/>
      <c r="N201" s="5"/>
      <c r="O201" s="5"/>
      <c r="P201" s="5"/>
      <c r="Q201" s="5"/>
      <c r="T201" s="124"/>
      <c r="U201" s="124"/>
      <c r="V201" s="124"/>
      <c r="W201" s="124"/>
      <c r="X201" s="124"/>
      <c r="Y201" s="124"/>
      <c r="Z201" s="124"/>
      <c r="AA201" s="124"/>
      <c r="AB201" s="124"/>
    </row>
    <row r="202" spans="1:29" ht="21" x14ac:dyDescent="0.25">
      <c r="A202" s="4"/>
      <c r="B202" s="15"/>
      <c r="C202" s="15"/>
      <c r="D202" s="15"/>
      <c r="E202" s="15"/>
      <c r="F202" s="15"/>
      <c r="G202" s="15"/>
      <c r="H202" s="15"/>
      <c r="I202" s="15"/>
      <c r="J202" s="5"/>
      <c r="K202" s="5"/>
      <c r="L202" s="425"/>
      <c r="M202" s="5"/>
      <c r="N202" s="5"/>
      <c r="O202" s="5"/>
      <c r="P202" s="5"/>
      <c r="Q202" s="5"/>
      <c r="T202" s="124"/>
      <c r="U202" s="124"/>
      <c r="V202" s="124"/>
      <c r="W202" s="124"/>
      <c r="X202" s="124"/>
      <c r="Y202" s="124"/>
      <c r="Z202" s="124"/>
      <c r="AA202" s="124"/>
      <c r="AB202" s="124"/>
    </row>
    <row r="203" spans="1:29" ht="15" customHeight="1" x14ac:dyDescent="0.25">
      <c r="A203" s="4"/>
      <c r="B203" s="552"/>
      <c r="C203" s="552"/>
      <c r="D203" s="552"/>
      <c r="E203" s="5"/>
      <c r="F203" s="552"/>
      <c r="G203" s="552"/>
      <c r="H203" s="430"/>
      <c r="I203" s="430"/>
      <c r="J203" s="552"/>
      <c r="K203" s="552"/>
      <c r="L203" s="430"/>
      <c r="M203" s="5"/>
      <c r="N203" s="5"/>
      <c r="O203" s="5"/>
      <c r="P203" s="5"/>
      <c r="Q203" s="5"/>
      <c r="T203" s="124"/>
      <c r="U203" s="124"/>
      <c r="V203" s="124"/>
      <c r="W203" s="124"/>
      <c r="X203" s="124"/>
      <c r="Y203" s="124"/>
      <c r="Z203" s="124"/>
      <c r="AA203" s="124"/>
      <c r="AB203" s="124"/>
    </row>
    <row r="204" spans="1:29" x14ac:dyDescent="0.25">
      <c r="A204" s="4"/>
      <c r="B204" s="552"/>
      <c r="C204" s="552"/>
      <c r="D204" s="552"/>
      <c r="E204" s="5"/>
      <c r="F204" s="552"/>
      <c r="G204" s="552"/>
      <c r="H204" s="430"/>
      <c r="I204" s="430"/>
      <c r="J204" s="552"/>
      <c r="K204" s="552"/>
      <c r="L204" s="430"/>
      <c r="M204" s="5"/>
      <c r="N204" s="5"/>
      <c r="O204" s="5"/>
      <c r="P204" s="5"/>
      <c r="Q204" s="5"/>
      <c r="T204" s="124"/>
      <c r="U204" s="124"/>
      <c r="V204" s="124"/>
      <c r="W204" s="124"/>
      <c r="X204" s="124"/>
      <c r="Y204" s="124"/>
      <c r="Z204" s="124"/>
      <c r="AA204" s="124"/>
      <c r="AB204" s="124"/>
    </row>
    <row r="205" spans="1:29" x14ac:dyDescent="0.25">
      <c r="A205" s="4"/>
      <c r="B205" s="430"/>
      <c r="C205" s="430"/>
      <c r="D205" s="430"/>
      <c r="E205" s="5"/>
      <c r="F205" s="430"/>
      <c r="G205" s="430"/>
      <c r="H205" s="430"/>
      <c r="I205" s="430"/>
      <c r="J205" s="430"/>
      <c r="K205" s="430"/>
      <c r="L205" s="430"/>
      <c r="M205" s="5"/>
      <c r="N205" s="5"/>
      <c r="O205" s="5"/>
      <c r="P205" s="5"/>
      <c r="Q205" s="5"/>
      <c r="T205" s="124"/>
      <c r="U205" s="124"/>
      <c r="V205" s="124"/>
      <c r="W205" s="124"/>
      <c r="X205" s="124"/>
      <c r="Y205" s="124"/>
      <c r="Z205" s="124"/>
      <c r="AA205" s="124"/>
      <c r="AB205" s="124"/>
    </row>
    <row r="206" spans="1:29" ht="15.75" customHeight="1" x14ac:dyDescent="0.25">
      <c r="A206" s="4"/>
      <c r="B206" s="447"/>
      <c r="C206" s="447"/>
      <c r="D206" s="447"/>
      <c r="E206" s="5"/>
      <c r="F206" s="447"/>
      <c r="G206" s="447"/>
      <c r="H206" s="426"/>
      <c r="I206" s="426"/>
      <c r="J206" s="447"/>
      <c r="K206" s="447"/>
      <c r="L206" s="31"/>
      <c r="M206" s="5"/>
      <c r="N206" s="5"/>
      <c r="O206" s="5"/>
      <c r="P206" s="5"/>
      <c r="Q206" s="5"/>
      <c r="T206" s="124"/>
      <c r="U206" s="124"/>
      <c r="V206" s="124"/>
      <c r="W206" s="124"/>
      <c r="X206" s="124"/>
      <c r="Y206" s="124"/>
      <c r="Z206" s="124"/>
      <c r="AA206" s="124"/>
      <c r="AB206" s="124"/>
    </row>
    <row r="207" spans="1:29" x14ac:dyDescent="0.25">
      <c r="A207" s="4"/>
      <c r="B207" s="559"/>
      <c r="C207" s="559"/>
      <c r="D207" s="559"/>
      <c r="E207" s="5"/>
      <c r="F207" s="559"/>
      <c r="G207" s="559"/>
      <c r="H207" s="427"/>
      <c r="I207" s="427"/>
      <c r="J207" s="559"/>
      <c r="K207" s="559"/>
      <c r="L207" s="104"/>
      <c r="M207" s="5"/>
      <c r="N207" s="5"/>
      <c r="O207" s="5"/>
      <c r="P207" s="5"/>
      <c r="Q207" s="5"/>
      <c r="T207" s="124"/>
      <c r="U207" s="124"/>
      <c r="V207" s="124"/>
      <c r="W207" s="124"/>
      <c r="X207" s="124"/>
      <c r="Y207" s="124"/>
      <c r="Z207" s="124"/>
      <c r="AA207" s="124"/>
      <c r="AB207" s="124"/>
    </row>
    <row r="208" spans="1:29" x14ac:dyDescent="0.25">
      <c r="A208" s="4"/>
      <c r="B208" s="12"/>
      <c r="C208" s="12"/>
      <c r="D208" s="12"/>
      <c r="E208" s="5"/>
      <c r="F208" s="12"/>
      <c r="G208" s="12"/>
      <c r="H208" s="12"/>
      <c r="I208" s="12"/>
      <c r="J208" s="12"/>
      <c r="K208" s="12"/>
      <c r="L208" s="425"/>
      <c r="M208" s="5"/>
      <c r="N208" s="5"/>
      <c r="O208" s="5"/>
      <c r="P208" s="5"/>
      <c r="Q208" s="5"/>
      <c r="T208" s="124"/>
      <c r="U208" s="124"/>
      <c r="V208" s="124"/>
      <c r="W208" s="124"/>
      <c r="X208" s="124"/>
      <c r="Y208" s="124"/>
      <c r="Z208" s="124"/>
      <c r="AA208" s="124"/>
      <c r="AB208" s="124"/>
    </row>
    <row r="209" spans="1:28" ht="15.75" customHeight="1" x14ac:dyDescent="0.25">
      <c r="A209" s="4"/>
      <c r="B209" s="447"/>
      <c r="C209" s="447"/>
      <c r="D209" s="447"/>
      <c r="E209" s="5"/>
      <c r="F209" s="447"/>
      <c r="G209" s="447"/>
      <c r="H209" s="426"/>
      <c r="I209" s="426"/>
      <c r="J209" s="447"/>
      <c r="K209" s="447"/>
      <c r="L209" s="31"/>
      <c r="M209" s="5"/>
      <c r="N209" s="5"/>
      <c r="O209" s="5"/>
      <c r="P209" s="5"/>
      <c r="Q209" s="5"/>
      <c r="T209" s="124"/>
      <c r="U209" s="124"/>
      <c r="V209" s="124"/>
      <c r="W209" s="124"/>
      <c r="X209" s="124"/>
      <c r="Y209" s="124"/>
      <c r="Z209" s="124"/>
      <c r="AA209" s="124"/>
      <c r="AB209" s="124"/>
    </row>
    <row r="210" spans="1:28" x14ac:dyDescent="0.25">
      <c r="A210" s="4"/>
      <c r="B210" s="559"/>
      <c r="C210" s="559"/>
      <c r="D210" s="559"/>
      <c r="E210" s="5"/>
      <c r="F210" s="559"/>
      <c r="G210" s="559"/>
      <c r="H210" s="427"/>
      <c r="I210" s="427"/>
      <c r="J210" s="559"/>
      <c r="K210" s="559"/>
      <c r="L210" s="104"/>
      <c r="M210" s="5"/>
      <c r="N210" s="5"/>
      <c r="O210" s="5"/>
      <c r="P210" s="5"/>
      <c r="Q210" s="5"/>
      <c r="T210" s="124"/>
      <c r="U210" s="124"/>
      <c r="V210" s="124"/>
      <c r="W210" s="124"/>
      <c r="X210" s="124"/>
      <c r="Y210" s="124"/>
      <c r="Z210" s="124"/>
      <c r="AA210" s="124"/>
      <c r="AB210" s="124"/>
    </row>
    <row r="211" spans="1:28" x14ac:dyDescent="0.25">
      <c r="A211" s="4"/>
      <c r="B211" s="12"/>
      <c r="C211" s="12"/>
      <c r="D211" s="12"/>
      <c r="E211" s="5"/>
      <c r="F211" s="12"/>
      <c r="G211" s="12"/>
      <c r="H211" s="12"/>
      <c r="I211" s="12"/>
      <c r="J211" s="12"/>
      <c r="K211" s="12"/>
      <c r="L211" s="425"/>
      <c r="M211" s="5"/>
      <c r="N211" s="5"/>
      <c r="O211" s="5"/>
      <c r="P211" s="5"/>
      <c r="Q211" s="5"/>
      <c r="T211" s="124"/>
      <c r="U211" s="124"/>
      <c r="V211" s="124"/>
      <c r="W211" s="124"/>
      <c r="X211" s="124"/>
      <c r="Y211" s="124"/>
      <c r="Z211" s="124"/>
      <c r="AA211" s="124"/>
      <c r="AB211" s="124"/>
    </row>
    <row r="212" spans="1:28" ht="15.75" customHeight="1" x14ac:dyDescent="0.25">
      <c r="A212" s="4"/>
      <c r="B212" s="550"/>
      <c r="C212" s="550"/>
      <c r="D212" s="550"/>
      <c r="E212" s="5"/>
      <c r="F212" s="550"/>
      <c r="G212" s="550"/>
      <c r="H212" s="429"/>
      <c r="I212" s="429"/>
      <c r="J212" s="550"/>
      <c r="K212" s="550"/>
      <c r="L212" s="430"/>
      <c r="M212" s="5"/>
      <c r="N212" s="5"/>
      <c r="O212" s="5"/>
      <c r="P212" s="5"/>
      <c r="Q212" s="5"/>
      <c r="T212" s="124"/>
      <c r="U212" s="124"/>
      <c r="V212" s="124"/>
      <c r="W212" s="124"/>
      <c r="X212" s="124"/>
      <c r="Y212" s="124"/>
      <c r="Z212" s="124"/>
      <c r="AA212" s="124"/>
      <c r="AB212" s="124"/>
    </row>
    <row r="213" spans="1:28" x14ac:dyDescent="0.25">
      <c r="A213" s="4"/>
      <c r="B213" s="559"/>
      <c r="C213" s="559"/>
      <c r="D213" s="559"/>
      <c r="E213" s="5"/>
      <c r="F213" s="559"/>
      <c r="G213" s="559"/>
      <c r="H213" s="427"/>
      <c r="I213" s="427"/>
      <c r="J213" s="559"/>
      <c r="K213" s="559"/>
      <c r="L213" s="104"/>
      <c r="M213" s="5"/>
      <c r="N213" s="5"/>
      <c r="O213" s="5"/>
      <c r="P213" s="5"/>
      <c r="Q213" s="5"/>
      <c r="T213" s="124"/>
      <c r="U213" s="124"/>
      <c r="V213" s="124"/>
      <c r="W213" s="124"/>
      <c r="X213" s="124"/>
      <c r="Y213" s="124"/>
      <c r="Z213" s="124"/>
      <c r="AA213" s="124"/>
      <c r="AB213" s="124"/>
    </row>
    <row r="214" spans="1:28" x14ac:dyDescent="0.25">
      <c r="A214" s="4"/>
      <c r="B214" s="12"/>
      <c r="C214" s="12"/>
      <c r="D214" s="12"/>
      <c r="E214" s="5"/>
      <c r="F214" s="5"/>
      <c r="G214" s="5"/>
      <c r="H214" s="5"/>
      <c r="I214" s="5"/>
      <c r="J214" s="12"/>
      <c r="K214" s="5"/>
      <c r="L214" s="425"/>
      <c r="M214" s="5"/>
      <c r="N214" s="5"/>
      <c r="O214" s="5"/>
      <c r="P214" s="5"/>
      <c r="Q214" s="5"/>
      <c r="T214" s="124"/>
      <c r="U214" s="124"/>
      <c r="V214" s="124"/>
      <c r="W214" s="124"/>
      <c r="X214" s="124"/>
      <c r="Y214" s="124"/>
      <c r="Z214" s="124"/>
      <c r="AA214" s="124"/>
      <c r="AB214" s="124"/>
    </row>
    <row r="215" spans="1:28" x14ac:dyDescent="0.25">
      <c r="A215" s="4"/>
      <c r="B215" s="560"/>
      <c r="C215" s="560"/>
      <c r="D215" s="560"/>
      <c r="E215" s="5"/>
      <c r="F215" s="5"/>
      <c r="G215" s="5"/>
      <c r="H215" s="5"/>
      <c r="I215" s="5"/>
      <c r="J215" s="12"/>
      <c r="K215" s="5"/>
      <c r="L215" s="425"/>
      <c r="M215" s="5"/>
      <c r="N215" s="5"/>
      <c r="O215" s="5"/>
      <c r="P215" s="5"/>
      <c r="Q215" s="5"/>
      <c r="T215" s="124"/>
      <c r="U215" s="124"/>
      <c r="V215" s="124"/>
      <c r="W215" s="124"/>
      <c r="X215" s="124"/>
      <c r="Y215" s="124"/>
      <c r="Z215" s="124"/>
      <c r="AA215" s="124"/>
      <c r="AB215" s="124"/>
    </row>
    <row r="216" spans="1:28" x14ac:dyDescent="0.25">
      <c r="A216" s="4"/>
      <c r="B216" s="557"/>
      <c r="C216" s="557"/>
      <c r="D216" s="557"/>
      <c r="E216" s="5"/>
      <c r="F216" s="5"/>
      <c r="G216" s="5"/>
      <c r="H216" s="5"/>
      <c r="I216" s="5"/>
      <c r="J216" s="5"/>
      <c r="K216" s="5"/>
      <c r="L216" s="425"/>
      <c r="M216" s="5"/>
      <c r="N216" s="5"/>
      <c r="O216" s="5"/>
      <c r="P216" s="5"/>
      <c r="Q216" s="5"/>
      <c r="T216" s="124"/>
      <c r="U216" s="124"/>
      <c r="V216" s="124"/>
      <c r="W216" s="124"/>
      <c r="X216" s="124"/>
      <c r="Y216" s="124"/>
      <c r="Z216" s="124"/>
      <c r="AA216" s="124"/>
      <c r="AB216" s="124"/>
    </row>
    <row r="217" spans="1:28" x14ac:dyDescent="0.25">
      <c r="A217" s="4"/>
      <c r="B217" s="12"/>
      <c r="C217" s="12"/>
      <c r="D217" s="12"/>
      <c r="E217" s="12"/>
      <c r="F217" s="12"/>
      <c r="G217" s="12"/>
      <c r="H217" s="12"/>
      <c r="I217" s="12"/>
      <c r="J217" s="5"/>
      <c r="K217" s="5"/>
      <c r="L217" s="425"/>
      <c r="M217" s="5"/>
      <c r="N217" s="5"/>
      <c r="O217" s="5"/>
      <c r="P217" s="5"/>
      <c r="Q217" s="5"/>
      <c r="T217" s="124"/>
      <c r="U217" s="124"/>
      <c r="V217" s="124"/>
      <c r="W217" s="124"/>
      <c r="X217" s="124"/>
      <c r="Y217" s="124"/>
      <c r="Z217" s="124"/>
      <c r="AA217" s="124"/>
      <c r="AB217" s="124"/>
    </row>
    <row r="218" spans="1:28" x14ac:dyDescent="0.25">
      <c r="A218" s="4"/>
      <c r="B218" s="550"/>
      <c r="C218" s="550"/>
      <c r="D218" s="550"/>
      <c r="E218" s="550"/>
      <c r="F218" s="550"/>
      <c r="G218" s="550"/>
      <c r="H218" s="429"/>
      <c r="I218" s="429"/>
      <c r="J218" s="429"/>
      <c r="K218" s="429"/>
      <c r="L218" s="430"/>
      <c r="M218" s="5"/>
      <c r="N218" s="5"/>
      <c r="O218" s="5"/>
      <c r="P218" s="5"/>
      <c r="Q218" s="5"/>
      <c r="T218" s="124"/>
      <c r="U218" s="124"/>
      <c r="V218" s="124"/>
      <c r="W218" s="124"/>
      <c r="X218" s="124"/>
      <c r="Y218" s="124"/>
      <c r="Z218" s="124"/>
      <c r="AA218" s="124"/>
      <c r="AB218" s="124"/>
    </row>
    <row r="219" spans="1:28" ht="15.75" thickBot="1" x14ac:dyDescent="0.3">
      <c r="A219" s="4"/>
      <c r="B219" s="18"/>
      <c r="C219" s="18"/>
      <c r="D219" s="18"/>
      <c r="E219" s="18"/>
      <c r="F219" s="18"/>
      <c r="G219" s="18"/>
      <c r="H219" s="18"/>
      <c r="I219" s="18"/>
      <c r="J219" s="19"/>
      <c r="K219" s="33"/>
      <c r="L219" s="107"/>
      <c r="M219" s="19"/>
      <c r="N219" s="5"/>
      <c r="O219" s="5"/>
      <c r="P219" s="5"/>
      <c r="Q219" s="5"/>
      <c r="T219" s="124"/>
      <c r="U219" s="124"/>
      <c r="V219" s="124"/>
      <c r="W219" s="124"/>
      <c r="X219" s="124"/>
      <c r="Y219" s="124"/>
      <c r="Z219" s="124"/>
      <c r="AA219" s="124"/>
      <c r="AB219" s="124"/>
    </row>
    <row r="220" spans="1:28" ht="15.75" thickBot="1" x14ac:dyDescent="0.3">
      <c r="A220" s="4"/>
      <c r="B220" s="18"/>
      <c r="C220" s="18"/>
      <c r="D220" s="18"/>
      <c r="E220" s="18"/>
      <c r="F220" s="18"/>
      <c r="G220" s="18"/>
      <c r="H220" s="18"/>
      <c r="I220" s="19"/>
      <c r="J220" s="33"/>
      <c r="K220" s="107"/>
      <c r="L220" s="19"/>
      <c r="M220" s="5"/>
      <c r="N220" s="5"/>
      <c r="O220" s="5"/>
      <c r="P220" s="5"/>
      <c r="T220" s="124"/>
      <c r="U220" s="124"/>
      <c r="V220" s="124"/>
      <c r="W220" s="124"/>
      <c r="X220" s="124"/>
      <c r="Y220" s="124"/>
      <c r="Z220" s="124"/>
      <c r="AA220" s="124"/>
      <c r="AB220" s="124"/>
    </row>
    <row r="221" spans="1:28" x14ac:dyDescent="0.25">
      <c r="A221" s="4"/>
      <c r="T221" s="124"/>
      <c r="U221" s="124"/>
      <c r="V221" s="124"/>
      <c r="W221" s="124"/>
      <c r="X221" s="124"/>
      <c r="Y221" s="124"/>
      <c r="Z221" s="124"/>
      <c r="AA221" s="124"/>
      <c r="AB221" s="124"/>
    </row>
    <row r="222" spans="1:28" x14ac:dyDescent="0.25">
      <c r="A222" s="4"/>
      <c r="T222" s="124"/>
      <c r="U222" s="124"/>
      <c r="V222" s="124"/>
      <c r="W222" s="124"/>
      <c r="X222" s="124"/>
      <c r="Y222" s="124"/>
      <c r="Z222" s="124"/>
      <c r="AA222" s="124"/>
      <c r="AB222" s="124"/>
    </row>
    <row r="223" spans="1:28" x14ac:dyDescent="0.25">
      <c r="A223" s="4"/>
      <c r="T223" s="124"/>
      <c r="U223" s="124"/>
      <c r="V223" s="124"/>
      <c r="W223" s="124"/>
      <c r="X223" s="124"/>
      <c r="Y223" s="124"/>
      <c r="Z223" s="124"/>
      <c r="AA223" s="124"/>
      <c r="AB223" s="124"/>
    </row>
    <row r="224" spans="1:28" ht="15" customHeight="1" x14ac:dyDescent="0.25">
      <c r="A224" s="4"/>
      <c r="T224" s="124"/>
      <c r="U224" s="124"/>
      <c r="V224" s="124"/>
      <c r="W224" s="124"/>
      <c r="X224" s="124"/>
      <c r="Y224" s="124"/>
      <c r="Z224" s="124"/>
      <c r="AA224" s="124"/>
      <c r="AB224" s="124"/>
    </row>
    <row r="225" spans="1:28" x14ac:dyDescent="0.25">
      <c r="A225" s="4"/>
      <c r="T225" s="124"/>
      <c r="U225" s="124"/>
      <c r="V225" s="124"/>
      <c r="W225" s="124"/>
      <c r="X225" s="124"/>
      <c r="Y225" s="124"/>
      <c r="Z225" s="124"/>
      <c r="AA225" s="124"/>
      <c r="AB225" s="124"/>
    </row>
    <row r="226" spans="1:28" x14ac:dyDescent="0.25">
      <c r="A226" s="4"/>
      <c r="T226" s="124"/>
      <c r="U226" s="124"/>
      <c r="V226" s="124"/>
      <c r="W226" s="124"/>
      <c r="X226" s="124"/>
      <c r="Y226" s="124"/>
      <c r="Z226" s="124"/>
      <c r="AA226" s="124"/>
      <c r="AB226" s="124"/>
    </row>
    <row r="227" spans="1:28" x14ac:dyDescent="0.25">
      <c r="A227" s="4"/>
      <c r="T227" s="124"/>
      <c r="U227" s="124"/>
      <c r="V227" s="124"/>
      <c r="W227" s="124"/>
      <c r="X227" s="124"/>
      <c r="Y227" s="124"/>
      <c r="Z227" s="124"/>
      <c r="AA227" s="124"/>
      <c r="AB227" s="124"/>
    </row>
    <row r="228" spans="1:28" x14ac:dyDescent="0.25">
      <c r="A228" s="4"/>
      <c r="T228" s="124"/>
      <c r="U228" s="124"/>
      <c r="V228" s="124"/>
      <c r="W228" s="124"/>
      <c r="X228" s="124"/>
      <c r="Y228" s="124"/>
      <c r="Z228" s="124"/>
      <c r="AA228" s="124"/>
      <c r="AB228" s="124"/>
    </row>
    <row r="229" spans="1:28" x14ac:dyDescent="0.25">
      <c r="A229" s="4"/>
      <c r="T229" s="124"/>
      <c r="U229" s="124"/>
      <c r="V229" s="124"/>
      <c r="W229" s="124"/>
      <c r="X229" s="124"/>
      <c r="Y229" s="124"/>
      <c r="Z229" s="124"/>
      <c r="AA229" s="124"/>
      <c r="AB229" s="124"/>
    </row>
    <row r="230" spans="1:28" x14ac:dyDescent="0.25">
      <c r="A230" s="4"/>
      <c r="T230" s="124"/>
      <c r="U230" s="124"/>
      <c r="V230" s="124"/>
      <c r="W230" s="124"/>
      <c r="X230" s="124"/>
      <c r="Y230" s="124"/>
      <c r="Z230" s="124"/>
      <c r="AA230" s="124"/>
      <c r="AB230" s="124"/>
    </row>
    <row r="231" spans="1:28" x14ac:dyDescent="0.25">
      <c r="A231" s="4"/>
      <c r="K231" s="124"/>
      <c r="T231" s="124"/>
      <c r="U231" s="124"/>
      <c r="V231" s="124"/>
      <c r="W231" s="124"/>
      <c r="X231" s="124"/>
      <c r="Y231" s="124"/>
      <c r="Z231" s="124"/>
      <c r="AA231" s="124"/>
      <c r="AB231" s="124"/>
    </row>
    <row r="232" spans="1:28" x14ac:dyDescent="0.25">
      <c r="A232" s="4"/>
      <c r="K232" s="124"/>
      <c r="T232" s="124"/>
      <c r="U232" s="124"/>
      <c r="V232" s="124"/>
      <c r="W232" s="124"/>
      <c r="X232" s="124"/>
      <c r="Y232" s="124"/>
      <c r="Z232" s="124"/>
      <c r="AA232" s="124"/>
      <c r="AB232" s="124"/>
    </row>
    <row r="233" spans="1:28" x14ac:dyDescent="0.25">
      <c r="A233" s="4"/>
      <c r="K233" s="124"/>
      <c r="T233" s="124"/>
      <c r="U233" s="124"/>
      <c r="V233" s="124"/>
      <c r="W233" s="124"/>
      <c r="X233" s="124"/>
      <c r="Y233" s="124"/>
      <c r="Z233" s="124"/>
      <c r="AA233" s="124"/>
      <c r="AB233" s="124"/>
    </row>
    <row r="234" spans="1:28" x14ac:dyDescent="0.25">
      <c r="A234" s="4"/>
      <c r="K234" s="124"/>
      <c r="T234" s="124"/>
      <c r="U234" s="124"/>
      <c r="V234" s="124"/>
      <c r="W234" s="124"/>
      <c r="X234" s="124"/>
      <c r="Y234" s="124"/>
      <c r="Z234" s="124"/>
      <c r="AA234" s="124"/>
      <c r="AB234" s="124"/>
    </row>
    <row r="235" spans="1:28" x14ac:dyDescent="0.25">
      <c r="A235" s="4"/>
      <c r="K235" s="124"/>
      <c r="T235" s="124"/>
      <c r="U235" s="124"/>
      <c r="V235" s="124"/>
      <c r="W235" s="124"/>
      <c r="X235" s="124"/>
      <c r="Y235" s="124"/>
      <c r="Z235" s="124"/>
      <c r="AA235" s="124"/>
      <c r="AB235" s="124"/>
    </row>
    <row r="236" spans="1:28" x14ac:dyDescent="0.25">
      <c r="A236" s="4"/>
      <c r="K236" s="124"/>
      <c r="T236" s="124"/>
      <c r="U236" s="124"/>
      <c r="V236" s="124"/>
      <c r="W236" s="124"/>
      <c r="X236" s="124"/>
      <c r="Y236" s="124"/>
      <c r="Z236" s="124"/>
      <c r="AA236" s="124"/>
      <c r="AB236" s="124"/>
    </row>
    <row r="237" spans="1:28" x14ac:dyDescent="0.25">
      <c r="A237" s="4"/>
      <c r="K237" s="124"/>
      <c r="T237" s="124"/>
      <c r="U237" s="124"/>
      <c r="V237" s="124"/>
      <c r="W237" s="124"/>
      <c r="X237" s="124"/>
      <c r="Y237" s="124"/>
      <c r="Z237" s="124"/>
      <c r="AA237" s="124"/>
      <c r="AB237" s="124"/>
    </row>
    <row r="238" spans="1:28" x14ac:dyDescent="0.25">
      <c r="A238" s="4"/>
      <c r="K238" s="124"/>
      <c r="T238" s="124"/>
      <c r="U238" s="124"/>
      <c r="V238" s="124"/>
      <c r="W238" s="124"/>
      <c r="X238" s="124"/>
      <c r="Y238" s="124"/>
      <c r="Z238" s="124"/>
      <c r="AA238" s="124"/>
      <c r="AB238" s="124"/>
    </row>
    <row r="239" spans="1:28" x14ac:dyDescent="0.25">
      <c r="A239" s="4"/>
      <c r="K239" s="124"/>
      <c r="T239" s="124"/>
      <c r="U239" s="124"/>
      <c r="V239" s="124"/>
      <c r="W239" s="124"/>
      <c r="X239" s="124"/>
      <c r="Y239" s="124"/>
      <c r="Z239" s="124"/>
      <c r="AA239" s="124"/>
      <c r="AB239" s="124"/>
    </row>
    <row r="240" spans="1:28" x14ac:dyDescent="0.25">
      <c r="A240" s="4"/>
      <c r="K240" s="124"/>
      <c r="T240" s="124"/>
      <c r="U240" s="124"/>
      <c r="V240" s="124"/>
      <c r="W240" s="124"/>
      <c r="X240" s="124"/>
      <c r="Y240" s="124"/>
      <c r="Z240" s="124"/>
      <c r="AA240" s="124"/>
      <c r="AB240" s="124"/>
    </row>
    <row r="241" spans="1:28" x14ac:dyDescent="0.25">
      <c r="A241" s="4"/>
      <c r="K241" s="124"/>
      <c r="T241" s="124"/>
      <c r="U241" s="124"/>
      <c r="V241" s="124"/>
      <c r="W241" s="124"/>
      <c r="X241" s="124"/>
      <c r="Y241" s="124"/>
      <c r="Z241" s="124"/>
      <c r="AA241" s="124"/>
      <c r="AB241" s="124"/>
    </row>
    <row r="242" spans="1:28" x14ac:dyDescent="0.25">
      <c r="A242" s="4"/>
      <c r="K242" s="124"/>
      <c r="T242" s="124"/>
      <c r="U242" s="124"/>
      <c r="V242" s="124"/>
      <c r="W242" s="124"/>
      <c r="X242" s="124"/>
      <c r="Y242" s="124"/>
      <c r="Z242" s="124"/>
      <c r="AA242" s="124"/>
      <c r="AB242" s="124"/>
    </row>
    <row r="243" spans="1:28" x14ac:dyDescent="0.25">
      <c r="A243" s="4"/>
      <c r="K243" s="124"/>
      <c r="T243" s="124"/>
      <c r="U243" s="124"/>
      <c r="V243" s="124"/>
      <c r="W243" s="124"/>
      <c r="X243" s="124"/>
      <c r="Y243" s="124"/>
      <c r="Z243" s="124"/>
      <c r="AA243" s="124"/>
      <c r="AB243" s="124"/>
    </row>
    <row r="244" spans="1:28" x14ac:dyDescent="0.25">
      <c r="A244" s="4"/>
      <c r="K244" s="124"/>
      <c r="T244" s="124"/>
      <c r="U244" s="124"/>
      <c r="V244" s="124"/>
      <c r="W244" s="124"/>
      <c r="X244" s="124"/>
      <c r="Y244" s="124"/>
      <c r="Z244" s="124"/>
      <c r="AA244" s="124"/>
      <c r="AB244" s="124"/>
    </row>
    <row r="245" spans="1:28" x14ac:dyDescent="0.25">
      <c r="A245" s="4"/>
      <c r="K245" s="124"/>
      <c r="T245" s="124"/>
      <c r="U245" s="124"/>
      <c r="V245" s="124"/>
      <c r="W245" s="124"/>
      <c r="X245" s="124"/>
      <c r="Y245" s="124"/>
      <c r="Z245" s="124"/>
      <c r="AA245" s="124"/>
      <c r="AB245" s="124"/>
    </row>
    <row r="246" spans="1:28" x14ac:dyDescent="0.25">
      <c r="A246" s="4"/>
      <c r="K246" s="124"/>
      <c r="T246" s="124"/>
      <c r="U246" s="124"/>
      <c r="V246" s="124"/>
      <c r="W246" s="124"/>
      <c r="X246" s="124"/>
      <c r="Y246" s="124"/>
      <c r="Z246" s="124"/>
      <c r="AA246" s="124"/>
      <c r="AB246" s="124"/>
    </row>
    <row r="247" spans="1:28" x14ac:dyDescent="0.25">
      <c r="A247" s="4"/>
      <c r="K247" s="124"/>
      <c r="T247" s="124"/>
      <c r="U247" s="124"/>
      <c r="V247" s="124"/>
      <c r="W247" s="124"/>
      <c r="X247" s="124"/>
      <c r="Y247" s="124"/>
      <c r="Z247" s="124"/>
      <c r="AA247" s="124"/>
      <c r="AB247" s="124"/>
    </row>
    <row r="248" spans="1:28" x14ac:dyDescent="0.25">
      <c r="A248" s="4"/>
      <c r="K248" s="124"/>
      <c r="T248" s="124"/>
      <c r="U248" s="124"/>
      <c r="V248" s="124"/>
      <c r="W248" s="124"/>
      <c r="X248" s="124"/>
      <c r="Y248" s="124"/>
      <c r="Z248" s="124"/>
      <c r="AA248" s="124"/>
      <c r="AB248" s="124"/>
    </row>
    <row r="249" spans="1:28" x14ac:dyDescent="0.25">
      <c r="A249" s="4"/>
      <c r="K249" s="124"/>
      <c r="T249" s="124"/>
      <c r="U249" s="124"/>
      <c r="V249" s="124"/>
      <c r="W249" s="124"/>
      <c r="X249" s="124"/>
      <c r="Y249" s="124"/>
      <c r="Z249" s="124"/>
      <c r="AA249" s="124"/>
      <c r="AB249" s="124"/>
    </row>
    <row r="250" spans="1:28" x14ac:dyDescent="0.25">
      <c r="A250" s="4"/>
      <c r="K250" s="124"/>
      <c r="T250" s="124"/>
      <c r="U250" s="124"/>
      <c r="V250" s="124"/>
      <c r="W250" s="124"/>
      <c r="X250" s="124"/>
      <c r="Y250" s="124"/>
      <c r="Z250" s="124"/>
      <c r="AA250" s="124"/>
      <c r="AB250" s="124"/>
    </row>
    <row r="251" spans="1:28" x14ac:dyDescent="0.25">
      <c r="A251" s="4"/>
      <c r="K251" s="124"/>
      <c r="T251" s="124"/>
      <c r="U251" s="124"/>
      <c r="V251" s="124"/>
      <c r="W251" s="124"/>
      <c r="X251" s="124"/>
      <c r="Y251" s="124"/>
      <c r="Z251" s="124"/>
      <c r="AA251" s="124"/>
      <c r="AB251" s="124"/>
    </row>
    <row r="5137" spans="7:28" x14ac:dyDescent="0.25">
      <c r="G5137" s="32"/>
      <c r="H5137" s="32"/>
      <c r="K5137" s="124"/>
      <c r="T5137" s="124"/>
      <c r="U5137" s="124"/>
      <c r="V5137" s="124"/>
      <c r="W5137" s="124"/>
      <c r="X5137" s="124"/>
      <c r="Y5137" s="124"/>
      <c r="Z5137" s="124"/>
      <c r="AA5137" s="124"/>
      <c r="AB5137" s="124"/>
    </row>
    <row r="5138" spans="7:28" x14ac:dyDescent="0.25">
      <c r="G5138" s="32"/>
      <c r="H5138" s="32"/>
      <c r="K5138" s="124"/>
      <c r="T5138" s="124"/>
      <c r="U5138" s="124"/>
      <c r="V5138" s="124"/>
      <c r="W5138" s="124"/>
      <c r="X5138" s="124"/>
      <c r="Y5138" s="124"/>
      <c r="Z5138" s="124"/>
      <c r="AA5138" s="124"/>
      <c r="AB5138" s="124"/>
    </row>
    <row r="5139" spans="7:28" x14ac:dyDescent="0.25">
      <c r="G5139" s="32"/>
      <c r="H5139" s="32"/>
      <c r="K5139" s="124"/>
      <c r="T5139" s="124"/>
      <c r="U5139" s="124"/>
      <c r="V5139" s="124"/>
      <c r="W5139" s="124"/>
      <c r="X5139" s="124"/>
      <c r="Y5139" s="124"/>
      <c r="Z5139" s="124"/>
      <c r="AA5139" s="124"/>
      <c r="AB5139" s="124"/>
    </row>
    <row r="5140" spans="7:28" x14ac:dyDescent="0.25">
      <c r="G5140" s="32"/>
      <c r="H5140" s="32"/>
      <c r="K5140" s="124"/>
      <c r="T5140" s="124"/>
      <c r="U5140" s="124"/>
      <c r="V5140" s="124"/>
      <c r="W5140" s="124"/>
      <c r="X5140" s="124"/>
      <c r="Y5140" s="124"/>
      <c r="Z5140" s="124"/>
      <c r="AA5140" s="124"/>
      <c r="AB5140" s="124"/>
    </row>
    <row r="5141" spans="7:28" x14ac:dyDescent="0.25">
      <c r="G5141" s="32"/>
      <c r="H5141" s="32"/>
      <c r="K5141" s="124"/>
      <c r="T5141" s="124"/>
      <c r="U5141" s="124"/>
      <c r="V5141" s="124"/>
      <c r="W5141" s="124"/>
      <c r="X5141" s="124"/>
      <c r="Y5141" s="124"/>
      <c r="Z5141" s="124"/>
      <c r="AA5141" s="124"/>
      <c r="AB5141" s="124"/>
    </row>
    <row r="5142" spans="7:28" x14ac:dyDescent="0.25">
      <c r="G5142" s="32"/>
      <c r="H5142" s="32"/>
      <c r="K5142" s="124"/>
      <c r="T5142" s="124"/>
      <c r="U5142" s="124"/>
      <c r="V5142" s="124"/>
      <c r="W5142" s="124"/>
      <c r="X5142" s="124"/>
      <c r="Y5142" s="124"/>
      <c r="Z5142" s="124"/>
      <c r="AA5142" s="124"/>
      <c r="AB5142" s="124"/>
    </row>
    <row r="5143" spans="7:28" x14ac:dyDescent="0.25">
      <c r="G5143" s="32"/>
      <c r="H5143" s="32"/>
      <c r="K5143" s="124"/>
      <c r="T5143" s="124"/>
      <c r="U5143" s="124"/>
      <c r="V5143" s="124"/>
      <c r="W5143" s="124"/>
      <c r="X5143" s="124"/>
      <c r="Y5143" s="124"/>
      <c r="Z5143" s="124"/>
      <c r="AA5143" s="124"/>
      <c r="AB5143" s="124"/>
    </row>
  </sheetData>
  <sheetProtection password="DA71" sheet="1" objects="1" scenarios="1"/>
  <protectedRanges>
    <protectedRange password="DA71" sqref="I88 K88:M88" name="Range1" securityDescriptor="O:WDG:WDD:(A;;CC;;;S-1-5-21-1087248158-1645291680-3373200396-41103)(A;;CC;;;S-1-5-21-1087248158-1645291680-3373200396-75933)(A;;CC;;;S-1-5-21-1087248158-1645291680-3373200396-15220)"/>
  </protectedRanges>
  <mergeCells count="53">
    <mergeCell ref="K17:M22"/>
    <mergeCell ref="B19:D19"/>
    <mergeCell ref="E19:G19"/>
    <mergeCell ref="B22:G22"/>
    <mergeCell ref="B6:G6"/>
    <mergeCell ref="B9:G9"/>
    <mergeCell ref="B10:G10"/>
    <mergeCell ref="B11:G11"/>
    <mergeCell ref="B12:G12"/>
    <mergeCell ref="B13:G13"/>
    <mergeCell ref="L24:M24"/>
    <mergeCell ref="B25:C25"/>
    <mergeCell ref="B26:M28"/>
    <mergeCell ref="B29:M29"/>
    <mergeCell ref="B31:C31"/>
    <mergeCell ref="B192:L196"/>
    <mergeCell ref="B198:G198"/>
    <mergeCell ref="B201:G201"/>
    <mergeCell ref="F185:J186"/>
    <mergeCell ref="K187:L188"/>
    <mergeCell ref="C189:D189"/>
    <mergeCell ref="F189:G189"/>
    <mergeCell ref="K189:L189"/>
    <mergeCell ref="B2:M2"/>
    <mergeCell ref="B3:M3"/>
    <mergeCell ref="K6:M7"/>
    <mergeCell ref="K8:M13"/>
    <mergeCell ref="K16:M16"/>
    <mergeCell ref="B16:G16"/>
    <mergeCell ref="B203:D204"/>
    <mergeCell ref="F203:G204"/>
    <mergeCell ref="J203:K204"/>
    <mergeCell ref="B206:D206"/>
    <mergeCell ref="F206:G206"/>
    <mergeCell ref="J206:K206"/>
    <mergeCell ref="J207:K207"/>
    <mergeCell ref="B209:D209"/>
    <mergeCell ref="F209:G209"/>
    <mergeCell ref="J209:K209"/>
    <mergeCell ref="J210:K210"/>
    <mergeCell ref="B210:D210"/>
    <mergeCell ref="F210:G210"/>
    <mergeCell ref="B207:D207"/>
    <mergeCell ref="F207:G207"/>
    <mergeCell ref="B218:G218"/>
    <mergeCell ref="B212:D212"/>
    <mergeCell ref="F212:G212"/>
    <mergeCell ref="J212:K212"/>
    <mergeCell ref="J213:K213"/>
    <mergeCell ref="B215:D215"/>
    <mergeCell ref="B216:D216"/>
    <mergeCell ref="B213:D213"/>
    <mergeCell ref="F213:G213"/>
  </mergeCells>
  <conditionalFormatting sqref="B32:K181">
    <cfRule type="expression" dxfId="114" priority="33">
      <formula>($C32=0)</formula>
    </cfRule>
  </conditionalFormatting>
  <conditionalFormatting sqref="B32:K181">
    <cfRule type="expression" dxfId="113" priority="32">
      <formula>($M32=1)</formula>
    </cfRule>
  </conditionalFormatting>
  <conditionalFormatting sqref="L182">
    <cfRule type="expression" dxfId="112" priority="31">
      <formula>($M182=1)</formula>
    </cfRule>
  </conditionalFormatting>
  <conditionalFormatting sqref="L182">
    <cfRule type="expression" dxfId="111" priority="30">
      <formula>($C182=0)</formula>
    </cfRule>
  </conditionalFormatting>
  <conditionalFormatting sqref="L32:L181">
    <cfRule type="containsText" dxfId="110" priority="12" operator="containsText" text="Relevant">
      <formula>NOT(ISERROR(SEARCH("Relevant",L32)))</formula>
    </cfRule>
    <cfRule type="containsText" dxfId="109" priority="13" operator="containsText" text="deemed">
      <formula>NOT(ISERROR(SEARCH("deemed",L32)))</formula>
    </cfRule>
    <cfRule type="containsText" dxfId="108" priority="14" operator="containsText" text="Please">
      <formula>NOT(ISERROR(SEARCH("Please",L32)))</formula>
    </cfRule>
    <cfRule type="containsText" dxfId="107" priority="15" operator="containsText" text="Scheme">
      <formula>NOT(ISERROR(SEARCH("Scheme",L32)))</formula>
    </cfRule>
    <cfRule type="containsText" dxfId="106" priority="19" operator="containsText" text="Contributions">
      <formula>NOT(ISERROR(SEARCH("Contributions",L32)))</formula>
    </cfRule>
    <cfRule type="containsText" dxfId="105" priority="20" operator="containsText" text="Deemed">
      <formula>NOT(ISERROR(SEARCH("Deemed",L32)))</formula>
    </cfRule>
    <cfRule type="containsText" dxfId="104" priority="24" operator="containsText" text="Special">
      <formula>NOT(ISERROR(SEARCH("Special",L32)))</formula>
    </cfRule>
    <cfRule type="containsText" dxfId="103" priority="26" operator="containsText" text="Detected">
      <formula>NOT(ISERROR(SEARCH("Detected",L32)))</formula>
    </cfRule>
    <cfRule type="containsText" dxfId="102" priority="27" operator="containsText" text="Acceptable">
      <formula>NOT(ISERROR(SEARCH("Acceptable",L32)))</formula>
    </cfRule>
    <cfRule type="cellIs" dxfId="101" priority="28" operator="lessThan">
      <formula>1</formula>
    </cfRule>
    <cfRule type="containsText" dxfId="100" priority="29" operator="containsText" text="DETAILS">
      <formula>NOT(ISERROR(SEARCH("DETAILS",L32)))</formula>
    </cfRule>
  </conditionalFormatting>
  <conditionalFormatting sqref="L32:L181">
    <cfRule type="containsText" dxfId="99" priority="25" operator="containsText" text="Member">
      <formula>NOT(ISERROR(SEARCH("Member",L32)))</formula>
    </cfRule>
  </conditionalFormatting>
  <conditionalFormatting sqref="L32:L181">
    <cfRule type="containsText" dxfId="98" priority="22" operator="containsText" text="details">
      <formula>NOT(ISERROR(SEARCH("details",L32)))</formula>
    </cfRule>
    <cfRule type="containsText" dxfId="97" priority="23" operator="containsText" text="Unknown">
      <formula>NOT(ISERROR(SEARCH("Unknown",L32)))</formula>
    </cfRule>
  </conditionalFormatting>
  <conditionalFormatting sqref="K16">
    <cfRule type="containsText" dxfId="96" priority="18" operator="containsText" text="More">
      <formula>NOT(ISERROR(SEARCH("More",K16)))</formula>
    </cfRule>
    <cfRule type="containsText" dxfId="95" priority="21" operator="containsText" text="UNDO">
      <formula>NOT(ISERROR(SEARCH("UNDO",K16)))</formula>
    </cfRule>
  </conditionalFormatting>
  <conditionalFormatting sqref="G184:L184 K185:L185">
    <cfRule type="containsText" dxfId="94" priority="16" operator="containsText" text="error">
      <formula>NOT(ISERROR(SEARCH("error",G184)))</formula>
    </cfRule>
    <cfRule type="containsText" dxfId="93" priority="17" operator="containsText" text="ready">
      <formula>NOT(ISERROR(SEARCH("ready",G184)))</formula>
    </cfRule>
  </conditionalFormatting>
  <conditionalFormatting sqref="L32:L181">
    <cfRule type="containsText" dxfId="92" priority="11" operator="containsText" text="Practice">
      <formula>NOT(ISERROR(SEARCH("Practice",L32)))</formula>
    </cfRule>
  </conditionalFormatting>
  <conditionalFormatting sqref="L32:L181">
    <cfRule type="containsText" dxfId="91" priority="10" operator="containsText" text="scheme">
      <formula>NOT(ISERROR(SEARCH("scheme",L32)))</formula>
    </cfRule>
  </conditionalFormatting>
  <conditionalFormatting sqref="K17">
    <cfRule type="containsText" dxfId="90" priority="8" operator="containsText" text="Form">
      <formula>NOT(ISERROR(SEARCH("Form",K17)))</formula>
    </cfRule>
    <cfRule type="containsText" dxfId="89" priority="9" operator="containsText" text="Member">
      <formula>NOT(ISERROR(SEARCH("Member",K17)))</formula>
    </cfRule>
  </conditionalFormatting>
  <conditionalFormatting sqref="K16">
    <cfRule type="containsText" dxfId="88" priority="7" operator="containsText" text="urgent">
      <formula>NOT(ISERROR(SEARCH("urgent",K16)))</formula>
    </cfRule>
  </conditionalFormatting>
  <conditionalFormatting sqref="K6">
    <cfRule type="containsText" dxfId="87" priority="5" operator="containsText" text="READY">
      <formula>NOT(ISERROR(SEARCH("READY",K6)))</formula>
    </cfRule>
    <cfRule type="containsText" dxfId="86" priority="6" operator="containsText" text="ERROR">
      <formula>NOT(ISERROR(SEARCH("ERROR",K6)))</formula>
    </cfRule>
  </conditionalFormatting>
  <conditionalFormatting sqref="L32:L181">
    <cfRule type="containsText" dxfId="85" priority="4" operator="containsText" text="Part Time Hours">
      <formula>NOT(ISERROR(SEARCH("Part Time Hours",L32)))</formula>
    </cfRule>
  </conditionalFormatting>
  <conditionalFormatting sqref="L32:L181">
    <cfRule type="containsText" dxfId="84" priority="3" operator="containsText" text="Part Time Status">
      <formula>NOT(ISERROR(SEARCH("Part Time Status",L32)))</formula>
    </cfRule>
  </conditionalFormatting>
  <conditionalFormatting sqref="I32:I181">
    <cfRule type="expression" dxfId="83" priority="2">
      <formula>($H32="Full Time")</formula>
    </cfRule>
  </conditionalFormatting>
  <conditionalFormatting sqref="K17:M22">
    <cfRule type="containsText" dxfId="82" priority="1" operator="containsText" text="Terminating">
      <formula>NOT(ISERROR(SEARCH("Terminating",K17)))</formula>
    </cfRule>
  </conditionalFormatting>
  <dataValidations count="4">
    <dataValidation allowBlank="1" errorTitle="National Insurance Number." error="National Insurance Number must be 9 characters long, no spaces, please review and try again" promptTitle="National Insurance Number" prompt="Must be 9 Characters, No Spaces" sqref="E32:E181" xr:uid="{00000000-0002-0000-0C00-000000000000}"/>
    <dataValidation allowBlank="1" showErrorMessage="1" promptTitle="Scheme" prompt="Please choose which scheme the member belongs to._x000a_" sqref="D32:D181" xr:uid="{00000000-0002-0000-0C00-000001000000}"/>
    <dataValidation type="list" allowBlank="1" showInputMessage="1" showErrorMessage="1" sqref="H32:H181" xr:uid="{00000000-0002-0000-0C00-000002000000}">
      <formula1>$Q$4:$Q$5</formula1>
    </dataValidation>
    <dataValidation type="list" allowBlank="1" showInputMessage="1" showErrorMessage="1" sqref="M32:M181" xr:uid="{00000000-0002-0000-0C00-000003000000}">
      <formula1>$R$3:$R$9</formula1>
    </dataValidation>
  </dataValidations>
  <hyperlinks>
    <hyperlink ref="B3" r:id="rId1" xr:uid="{00000000-0004-0000-0C00-000000000000}"/>
  </hyperlinks>
  <pageMargins left="0.7" right="0.7" top="0.75" bottom="0.75" header="0.3" footer="0.3"/>
  <pageSetup paperSize="9" scale="37" orientation="portrait" r:id="rId2"/>
  <headerFooter>
    <oddFooter>&amp;LApril 2019&amp;CPage &amp;P</oddFooter>
  </headerFooter>
  <colBreaks count="1" manualBreakCount="1">
    <brk id="14" max="219"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1">
    <tabColor rgb="FF00B050"/>
  </sheetPr>
  <dimension ref="A1:AC5011"/>
  <sheetViews>
    <sheetView showZeros="0" topLeftCell="A19" zoomScale="70" zoomScaleNormal="70" workbookViewId="0">
      <selection activeCell="L33" sqref="L33"/>
    </sheetView>
  </sheetViews>
  <sheetFormatPr defaultRowHeight="15" x14ac:dyDescent="0.25"/>
  <cols>
    <col min="1" max="1" width="9.140625" style="86"/>
    <col min="2" max="2" width="11.7109375" style="86" customWidth="1"/>
    <col min="3" max="3" width="18.7109375" style="86" customWidth="1"/>
    <col min="4" max="4" width="8.28515625" style="100" customWidth="1"/>
    <col min="5" max="5" width="13.140625" style="86" customWidth="1"/>
    <col min="6" max="6" width="12.5703125" style="86" customWidth="1"/>
    <col min="7" max="7" width="15.7109375" style="86" customWidth="1"/>
    <col min="8" max="11" width="15" style="86" hidden="1" customWidth="1"/>
    <col min="12" max="13" width="15" style="86" customWidth="1"/>
    <col min="14" max="14" width="35.7109375" style="42" customWidth="1"/>
    <col min="15" max="15" width="15.85546875" style="86" customWidth="1"/>
    <col min="16" max="17" width="9.140625" style="86" customWidth="1"/>
    <col min="18" max="18" width="14.85546875" style="86" customWidth="1"/>
    <col min="19" max="19" width="9.140625" style="86" customWidth="1"/>
    <col min="20" max="20" width="13.5703125" style="86" customWidth="1"/>
    <col min="21" max="25" width="9.140625" style="86" customWidth="1"/>
    <col min="26" max="16384" width="9.140625" style="86"/>
  </cols>
  <sheetData>
    <row r="1" spans="1:23" s="124" customFormat="1" x14ac:dyDescent="0.25">
      <c r="A1" s="10"/>
      <c r="B1" s="11"/>
      <c r="C1" s="11"/>
      <c r="D1" s="96"/>
      <c r="E1" s="11"/>
      <c r="F1" s="11"/>
      <c r="G1" s="11"/>
      <c r="H1" s="11"/>
      <c r="I1" s="16"/>
      <c r="J1" s="16"/>
      <c r="K1" s="16"/>
      <c r="L1" s="16"/>
      <c r="M1" s="16"/>
      <c r="N1" s="39"/>
      <c r="O1" s="17"/>
      <c r="P1" s="5"/>
      <c r="Q1" s="5"/>
    </row>
    <row r="2" spans="1:23" s="124" customFormat="1" ht="23.25" x14ac:dyDescent="0.35">
      <c r="A2" s="6"/>
      <c r="B2" s="25"/>
      <c r="C2" s="25"/>
      <c r="D2" s="469" t="s">
        <v>0</v>
      </c>
      <c r="E2" s="469"/>
      <c r="F2" s="469"/>
      <c r="G2" s="469"/>
      <c r="H2" s="469"/>
      <c r="I2" s="469"/>
      <c r="J2" s="469"/>
      <c r="K2" s="469"/>
      <c r="L2" s="469"/>
      <c r="M2" s="469"/>
      <c r="N2" s="101"/>
      <c r="O2" s="3"/>
      <c r="P2" s="5"/>
      <c r="Q2" s="5"/>
      <c r="R2" s="78">
        <v>1995</v>
      </c>
    </row>
    <row r="3" spans="1:23" s="124" customFormat="1" ht="21" x14ac:dyDescent="0.35">
      <c r="A3" s="6"/>
      <c r="B3" s="25"/>
      <c r="C3" s="25"/>
      <c r="D3" s="496" t="s">
        <v>1</v>
      </c>
      <c r="E3" s="496"/>
      <c r="F3" s="496"/>
      <c r="G3" s="496"/>
      <c r="H3" s="496"/>
      <c r="I3" s="496"/>
      <c r="J3" s="496"/>
      <c r="K3" s="496"/>
      <c r="L3" s="496"/>
      <c r="M3" s="496"/>
      <c r="N3" s="102"/>
      <c r="O3" s="3"/>
      <c r="P3" s="5"/>
      <c r="Q3" s="5"/>
      <c r="R3" s="78">
        <v>2008</v>
      </c>
    </row>
    <row r="4" spans="1:23" s="124" customFormat="1" x14ac:dyDescent="0.25">
      <c r="A4" s="6"/>
      <c r="B4" s="25"/>
      <c r="C4" s="25"/>
      <c r="D4" s="97"/>
      <c r="E4" s="12"/>
      <c r="F4" s="12"/>
      <c r="G4" s="12"/>
      <c r="H4" s="12"/>
      <c r="I4" s="12"/>
      <c r="J4" s="12"/>
      <c r="K4" s="5"/>
      <c r="L4" s="5"/>
      <c r="M4" s="5"/>
      <c r="N4" s="40"/>
      <c r="O4" s="3"/>
      <c r="P4" s="5"/>
      <c r="Q4" s="5"/>
      <c r="R4" s="78">
        <v>2015</v>
      </c>
    </row>
    <row r="5" spans="1:23" s="124" customFormat="1" ht="16.5" thickBot="1" x14ac:dyDescent="0.3">
      <c r="A5" s="6"/>
      <c r="B5" s="25"/>
      <c r="C5" s="25"/>
      <c r="D5" s="200" t="s">
        <v>2</v>
      </c>
      <c r="E5" s="81"/>
      <c r="F5" s="81"/>
      <c r="G5" s="81"/>
      <c r="H5" s="81"/>
      <c r="I5" s="81"/>
      <c r="J5" s="81"/>
      <c r="K5" s="81"/>
      <c r="L5" s="81"/>
      <c r="M5" s="81"/>
      <c r="N5" s="44"/>
      <c r="O5" s="3"/>
      <c r="P5" s="5"/>
      <c r="Q5" s="5"/>
    </row>
    <row r="6" spans="1:23" ht="15.75" thickBot="1" x14ac:dyDescent="0.3">
      <c r="A6" s="6"/>
      <c r="B6" s="25"/>
      <c r="C6" s="25"/>
      <c r="D6" s="503">
        <f>'Member Info'!D6</f>
        <v>0</v>
      </c>
      <c r="E6" s="504"/>
      <c r="F6" s="504"/>
      <c r="G6" s="504"/>
      <c r="H6" s="504"/>
      <c r="I6" s="504"/>
      <c r="J6" s="504"/>
      <c r="K6" s="504"/>
      <c r="L6" s="504"/>
      <c r="M6" s="505"/>
      <c r="N6" s="82"/>
      <c r="O6" s="3"/>
      <c r="P6" s="5"/>
      <c r="Q6" s="5"/>
      <c r="S6" s="124"/>
    </row>
    <row r="7" spans="1:23" s="124" customFormat="1" x14ac:dyDescent="0.25">
      <c r="A7" s="6"/>
      <c r="B7" s="25"/>
      <c r="C7" s="25"/>
      <c r="D7" s="97"/>
      <c r="E7" s="12"/>
      <c r="F7" s="12"/>
      <c r="G7" s="12"/>
      <c r="H7" s="12"/>
      <c r="I7" s="12"/>
      <c r="J7" s="12"/>
      <c r="K7" s="5"/>
      <c r="L7" s="5"/>
      <c r="M7" s="5"/>
      <c r="N7" s="40"/>
      <c r="O7" s="3"/>
      <c r="P7" s="5"/>
      <c r="Q7" s="5"/>
    </row>
    <row r="8" spans="1:23" s="124" customFormat="1" ht="16.5" thickBot="1" x14ac:dyDescent="0.3">
      <c r="A8" s="6"/>
      <c r="B8" s="25"/>
      <c r="C8" s="25"/>
      <c r="D8" s="200" t="s">
        <v>3</v>
      </c>
      <c r="E8" s="81"/>
      <c r="F8" s="81"/>
      <c r="G8" s="81"/>
      <c r="H8" s="81"/>
      <c r="I8" s="81"/>
      <c r="J8" s="81"/>
      <c r="K8" s="81"/>
      <c r="L8" s="81"/>
      <c r="M8" s="81"/>
      <c r="N8" s="44"/>
      <c r="O8" s="3"/>
      <c r="P8" s="5"/>
      <c r="Q8" s="5"/>
    </row>
    <row r="9" spans="1:23" x14ac:dyDescent="0.25">
      <c r="A9" s="6"/>
      <c r="B9" s="25"/>
      <c r="C9" s="25"/>
      <c r="D9" s="579" t="str">
        <f>'Member Info'!$D$9</f>
        <v>Enter Practice address here on Member info Page - delete if not required</v>
      </c>
      <c r="E9" s="580"/>
      <c r="F9" s="580"/>
      <c r="G9" s="580"/>
      <c r="H9" s="580"/>
      <c r="I9" s="580"/>
      <c r="J9" s="580"/>
      <c r="K9" s="580"/>
      <c r="L9" s="580"/>
      <c r="M9" s="581"/>
      <c r="N9" s="160"/>
      <c r="O9" s="3"/>
      <c r="P9" s="5"/>
      <c r="Q9" s="5"/>
      <c r="S9" s="124"/>
    </row>
    <row r="10" spans="1:23" x14ac:dyDescent="0.25">
      <c r="A10" s="6"/>
      <c r="B10" s="25"/>
      <c r="C10" s="25"/>
      <c r="D10" s="564" t="str">
        <f>'Member Info'!$D$10</f>
        <v>Enter Practice address here on Member info Page - delete if not required</v>
      </c>
      <c r="E10" s="565"/>
      <c r="F10" s="565"/>
      <c r="G10" s="565"/>
      <c r="H10" s="565"/>
      <c r="I10" s="565"/>
      <c r="J10" s="565"/>
      <c r="K10" s="565"/>
      <c r="L10" s="565"/>
      <c r="M10" s="566"/>
      <c r="N10" s="160"/>
      <c r="O10" s="3"/>
      <c r="P10" s="5"/>
      <c r="Q10" s="5"/>
      <c r="S10" s="124"/>
    </row>
    <row r="11" spans="1:23" x14ac:dyDescent="0.25">
      <c r="A11" s="6"/>
      <c r="B11" s="25"/>
      <c r="C11" s="25"/>
      <c r="D11" s="564" t="str">
        <f>'Member Info'!$D$11</f>
        <v>Enter Practice address here on Member info Page - delete if not required</v>
      </c>
      <c r="E11" s="565"/>
      <c r="F11" s="565"/>
      <c r="G11" s="565"/>
      <c r="H11" s="565"/>
      <c r="I11" s="565"/>
      <c r="J11" s="565"/>
      <c r="K11" s="565"/>
      <c r="L11" s="565"/>
      <c r="M11" s="566"/>
      <c r="N11" s="160"/>
      <c r="O11" s="3"/>
      <c r="P11" s="5"/>
      <c r="Q11" s="5"/>
      <c r="S11" s="124"/>
    </row>
    <row r="12" spans="1:23" x14ac:dyDescent="0.25">
      <c r="A12" s="6"/>
      <c r="B12" s="25"/>
      <c r="C12" s="25"/>
      <c r="D12" s="564" t="str">
        <f>'Member Info'!D12</f>
        <v>Enter Practice address here on Member info Page - delete if not required</v>
      </c>
      <c r="E12" s="565"/>
      <c r="F12" s="565"/>
      <c r="G12" s="565"/>
      <c r="H12" s="565"/>
      <c r="I12" s="565"/>
      <c r="J12" s="565"/>
      <c r="K12" s="565"/>
      <c r="L12" s="565"/>
      <c r="M12" s="566"/>
      <c r="N12" s="160"/>
      <c r="O12" s="3"/>
      <c r="P12" s="5"/>
      <c r="Q12" s="5"/>
      <c r="S12" s="124"/>
    </row>
    <row r="13" spans="1:23" ht="15.75" thickBot="1" x14ac:dyDescent="0.3">
      <c r="A13" s="6"/>
      <c r="B13" s="25"/>
      <c r="C13" s="25"/>
      <c r="D13" s="573" t="str">
        <f>'Member Info'!D13</f>
        <v>Enter Practice address here on Member info Page - delete if not required</v>
      </c>
      <c r="E13" s="574"/>
      <c r="F13" s="574"/>
      <c r="G13" s="574"/>
      <c r="H13" s="574"/>
      <c r="I13" s="574"/>
      <c r="J13" s="574"/>
      <c r="K13" s="574"/>
      <c r="L13" s="574"/>
      <c r="M13" s="575"/>
      <c r="N13" s="160"/>
      <c r="O13" s="3"/>
      <c r="P13" s="5"/>
      <c r="Q13" s="5"/>
      <c r="S13" s="124"/>
    </row>
    <row r="14" spans="1:23" s="124" customFormat="1" x14ac:dyDescent="0.25">
      <c r="A14" s="6"/>
      <c r="B14" s="25"/>
      <c r="C14" s="25"/>
      <c r="D14" s="97"/>
      <c r="E14" s="12"/>
      <c r="F14" s="12"/>
      <c r="G14" s="12"/>
      <c r="H14" s="12"/>
      <c r="I14" s="12"/>
      <c r="J14" s="12"/>
      <c r="K14" s="5"/>
      <c r="L14" s="5"/>
      <c r="M14" s="5"/>
      <c r="N14" s="40"/>
      <c r="O14" s="3"/>
      <c r="P14" s="5"/>
      <c r="Q14" s="5"/>
      <c r="W14" s="35"/>
    </row>
    <row r="15" spans="1:23" s="124" customFormat="1" ht="16.5" thickBot="1" x14ac:dyDescent="0.3">
      <c r="A15" s="6"/>
      <c r="B15" s="25"/>
      <c r="C15" s="25"/>
      <c r="D15" s="200" t="s">
        <v>4</v>
      </c>
      <c r="E15" s="81"/>
      <c r="F15" s="81"/>
      <c r="G15" s="81"/>
      <c r="H15" s="194"/>
      <c r="I15" s="13"/>
      <c r="J15" s="12"/>
      <c r="K15" s="81" t="s">
        <v>5</v>
      </c>
      <c r="L15" s="81"/>
      <c r="M15" s="81"/>
      <c r="N15" s="44"/>
      <c r="O15" s="3"/>
      <c r="P15" s="5"/>
      <c r="Q15" s="5"/>
      <c r="W15" s="35"/>
    </row>
    <row r="16" spans="1:23" ht="17.25" thickBot="1" x14ac:dyDescent="0.3">
      <c r="A16" s="6"/>
      <c r="B16" s="25"/>
      <c r="C16" s="25"/>
      <c r="D16" s="503">
        <f>'Member Info'!$D$16</f>
        <v>0</v>
      </c>
      <c r="E16" s="504"/>
      <c r="F16" s="504"/>
      <c r="G16" s="504"/>
      <c r="H16" s="505"/>
      <c r="I16" s="24"/>
      <c r="J16" s="12"/>
      <c r="K16" s="576"/>
      <c r="L16" s="577"/>
      <c r="M16" s="578"/>
      <c r="N16" s="161"/>
      <c r="O16" s="3"/>
      <c r="P16" s="5"/>
      <c r="Q16" s="5"/>
      <c r="T16" s="86">
        <f>'Member Info'!X2</f>
        <v>2.5</v>
      </c>
      <c r="W16" s="36"/>
    </row>
    <row r="17" spans="1:27" s="124" customFormat="1" x14ac:dyDescent="0.25">
      <c r="A17" s="6"/>
      <c r="B17" s="25"/>
      <c r="C17" s="25"/>
      <c r="D17" s="97"/>
      <c r="E17" s="12"/>
      <c r="F17" s="12"/>
      <c r="G17" s="12"/>
      <c r="H17" s="12"/>
      <c r="I17" s="12"/>
      <c r="J17" s="12"/>
      <c r="K17" s="5"/>
      <c r="L17" s="5"/>
      <c r="M17" s="5"/>
      <c r="N17" s="40"/>
      <c r="O17" s="3"/>
      <c r="P17" s="5"/>
      <c r="Q17" s="5"/>
    </row>
    <row r="18" spans="1:27" s="124" customFormat="1" ht="16.5" thickBot="1" x14ac:dyDescent="0.3">
      <c r="A18" s="6"/>
      <c r="B18" s="25"/>
      <c r="C18" s="25"/>
      <c r="D18" s="487" t="s">
        <v>470</v>
      </c>
      <c r="E18" s="487"/>
      <c r="F18" s="487"/>
      <c r="G18" s="81" t="s">
        <v>414</v>
      </c>
      <c r="H18" s="81"/>
      <c r="I18" s="13"/>
      <c r="J18" s="12"/>
      <c r="K18" s="194" t="s">
        <v>7</v>
      </c>
      <c r="L18" s="194"/>
      <c r="M18" s="194"/>
      <c r="N18" s="44"/>
      <c r="O18" s="3"/>
      <c r="P18" s="5"/>
      <c r="Q18" s="5"/>
    </row>
    <row r="19" spans="1:27" ht="15.75" customHeight="1" thickBot="1" x14ac:dyDescent="0.3">
      <c r="A19" s="6"/>
      <c r="B19" s="25"/>
      <c r="C19" s="25"/>
      <c r="D19" s="503">
        <f>'Member Info'!$D$19</f>
        <v>0</v>
      </c>
      <c r="E19" s="504"/>
      <c r="F19" s="504"/>
      <c r="G19" s="535"/>
      <c r="H19" s="537"/>
      <c r="I19" s="24"/>
      <c r="J19" s="12"/>
      <c r="K19" s="567">
        <f>'Member Info'!$J$19</f>
        <v>0</v>
      </c>
      <c r="L19" s="568"/>
      <c r="M19" s="569"/>
      <c r="N19" s="162"/>
      <c r="O19" s="3"/>
      <c r="P19" s="5"/>
      <c r="Q19" s="5"/>
    </row>
    <row r="20" spans="1:27" s="124" customFormat="1" x14ac:dyDescent="0.25">
      <c r="A20" s="6"/>
      <c r="B20" s="25"/>
      <c r="C20" s="25"/>
      <c r="D20" s="98"/>
      <c r="E20" s="25"/>
      <c r="F20" s="25"/>
      <c r="G20" s="25"/>
      <c r="H20" s="25"/>
      <c r="I20" s="25"/>
      <c r="J20" s="12"/>
      <c r="K20" s="5"/>
      <c r="L20" s="5"/>
      <c r="M20" s="5"/>
      <c r="N20" s="40"/>
      <c r="O20" s="3"/>
      <c r="P20" s="5"/>
      <c r="Q20" s="5"/>
    </row>
    <row r="21" spans="1:27" s="124" customFormat="1" ht="16.5" thickBot="1" x14ac:dyDescent="0.3">
      <c r="A21" s="6"/>
      <c r="B21" s="25"/>
      <c r="C21" s="25"/>
      <c r="D21" s="200" t="s">
        <v>8</v>
      </c>
      <c r="E21" s="81"/>
      <c r="F21" s="81"/>
      <c r="G21" s="81"/>
      <c r="H21" s="194"/>
      <c r="I21" s="13"/>
      <c r="J21" s="12"/>
      <c r="K21" s="81" t="s">
        <v>9</v>
      </c>
      <c r="L21" s="81"/>
      <c r="M21" s="81"/>
      <c r="N21" s="44"/>
      <c r="O21" s="3"/>
      <c r="P21" s="5"/>
      <c r="Q21" s="5"/>
      <c r="R21" s="78" t="s">
        <v>431</v>
      </c>
    </row>
    <row r="22" spans="1:27" ht="15.75" customHeight="1" thickBot="1" x14ac:dyDescent="0.3">
      <c r="A22" s="6"/>
      <c r="B22" s="25"/>
      <c r="C22" s="25"/>
      <c r="D22" s="535"/>
      <c r="E22" s="536"/>
      <c r="F22" s="536"/>
      <c r="G22" s="536"/>
      <c r="H22" s="537"/>
      <c r="I22" s="24"/>
      <c r="J22" s="12"/>
      <c r="K22" s="570"/>
      <c r="L22" s="571"/>
      <c r="M22" s="572"/>
      <c r="N22" s="163"/>
      <c r="O22" s="3"/>
      <c r="P22" s="5"/>
      <c r="Q22" s="5"/>
      <c r="R22" s="78"/>
    </row>
    <row r="23" spans="1:27" s="124" customFormat="1" ht="15.75" thickBot="1" x14ac:dyDescent="0.3">
      <c r="A23" s="7"/>
      <c r="B23" s="14"/>
      <c r="C23" s="14"/>
      <c r="D23" s="99"/>
      <c r="E23" s="14"/>
      <c r="F23" s="14"/>
      <c r="G23" s="14"/>
      <c r="H23" s="14"/>
      <c r="I23" s="19"/>
      <c r="J23" s="19"/>
      <c r="K23" s="14"/>
      <c r="L23" s="14"/>
      <c r="M23" s="14"/>
      <c r="N23" s="40"/>
      <c r="O23" s="3"/>
      <c r="P23" s="5"/>
      <c r="Q23" s="5"/>
      <c r="R23" s="78" t="s">
        <v>432</v>
      </c>
    </row>
    <row r="24" spans="1:27" s="124" customFormat="1" ht="21" x14ac:dyDescent="0.35">
      <c r="A24" s="10"/>
      <c r="B24" s="562" t="s">
        <v>10</v>
      </c>
      <c r="C24" s="562"/>
      <c r="D24" s="562"/>
      <c r="E24" s="562"/>
      <c r="F24" s="562"/>
      <c r="G24" s="562"/>
      <c r="H24" s="562"/>
      <c r="I24" s="562"/>
      <c r="J24" s="562"/>
      <c r="K24" s="562"/>
      <c r="L24" s="562"/>
      <c r="M24" s="562"/>
      <c r="N24" s="40"/>
      <c r="O24" s="30"/>
      <c r="P24" s="12"/>
      <c r="Q24" s="12"/>
      <c r="R24" s="78" t="s">
        <v>433</v>
      </c>
    </row>
    <row r="25" spans="1:27" s="124" customFormat="1" ht="24" thickBot="1" x14ac:dyDescent="0.4">
      <c r="A25" s="4"/>
      <c r="B25" s="563" t="s">
        <v>456</v>
      </c>
      <c r="C25" s="563"/>
      <c r="D25" s="563"/>
      <c r="E25" s="563"/>
      <c r="F25" s="563"/>
      <c r="G25" s="563"/>
      <c r="H25" s="563"/>
      <c r="I25" s="563"/>
      <c r="J25" s="563"/>
      <c r="K25" s="563"/>
      <c r="L25" s="563"/>
      <c r="M25" s="563"/>
      <c r="N25" s="40"/>
      <c r="O25" s="3"/>
      <c r="P25" s="5"/>
      <c r="Q25" s="5"/>
      <c r="R25" s="78" t="s">
        <v>434</v>
      </c>
    </row>
    <row r="26" spans="1:27" s="124" customFormat="1" x14ac:dyDescent="0.25">
      <c r="A26" s="4"/>
      <c r="B26" s="5"/>
      <c r="C26" s="5"/>
      <c r="D26" s="97"/>
      <c r="E26" s="20"/>
      <c r="F26" s="20"/>
      <c r="G26" s="21"/>
      <c r="H26" s="20"/>
      <c r="I26" s="20"/>
      <c r="J26" s="20"/>
      <c r="K26" s="20"/>
      <c r="L26" s="20"/>
      <c r="M26" s="20"/>
      <c r="N26" s="40"/>
      <c r="O26" s="3"/>
      <c r="P26" s="5"/>
      <c r="Q26" s="5"/>
    </row>
    <row r="27" spans="1:27" s="124" customFormat="1" ht="93" customHeight="1" x14ac:dyDescent="0.25">
      <c r="A27" s="4"/>
      <c r="B27" s="547" t="s">
        <v>11</v>
      </c>
      <c r="C27" s="548"/>
      <c r="D27" s="38" t="s">
        <v>28</v>
      </c>
      <c r="E27" s="27" t="s">
        <v>12</v>
      </c>
      <c r="F27" s="27" t="s">
        <v>13</v>
      </c>
      <c r="G27" s="28" t="s">
        <v>445</v>
      </c>
      <c r="H27" s="27" t="s">
        <v>453</v>
      </c>
      <c r="I27" s="27" t="s">
        <v>14</v>
      </c>
      <c r="J27" s="27" t="s">
        <v>454</v>
      </c>
      <c r="K27" s="27" t="s">
        <v>15</v>
      </c>
      <c r="L27" s="27" t="s">
        <v>455</v>
      </c>
      <c r="M27" s="27" t="s">
        <v>16</v>
      </c>
      <c r="N27" s="79" t="s">
        <v>472</v>
      </c>
      <c r="O27" s="3"/>
      <c r="P27" s="91"/>
      <c r="Q27" s="91"/>
      <c r="R27" s="92"/>
      <c r="S27" s="93"/>
      <c r="T27" s="92"/>
      <c r="U27" s="93"/>
      <c r="V27" s="168"/>
      <c r="W27" s="168"/>
      <c r="X27" s="168"/>
    </row>
    <row r="28" spans="1:27" s="124" customFormat="1" ht="42.75" customHeight="1" x14ac:dyDescent="0.25">
      <c r="A28" s="4"/>
      <c r="B28" s="198"/>
      <c r="C28" s="199"/>
      <c r="D28" s="38"/>
      <c r="E28" s="27"/>
      <c r="F28" s="27" t="s">
        <v>473</v>
      </c>
      <c r="G28" s="28"/>
      <c r="H28" s="27" t="s">
        <v>473</v>
      </c>
      <c r="I28" s="27" t="s">
        <v>473</v>
      </c>
      <c r="J28" s="27" t="s">
        <v>473</v>
      </c>
      <c r="K28" s="27" t="s">
        <v>473</v>
      </c>
      <c r="L28" s="27" t="s">
        <v>474</v>
      </c>
      <c r="M28" s="27" t="s">
        <v>473</v>
      </c>
      <c r="N28" s="79"/>
      <c r="O28" s="3"/>
      <c r="P28" s="91"/>
      <c r="Q28" s="91"/>
      <c r="R28" s="92"/>
      <c r="S28" s="93"/>
      <c r="T28" s="92"/>
      <c r="U28" s="93"/>
      <c r="V28" s="168"/>
      <c r="W28" s="168"/>
      <c r="X28" s="168"/>
    </row>
    <row r="29" spans="1:27" x14ac:dyDescent="0.25">
      <c r="A29" s="4"/>
      <c r="B29" s="164">
        <f>'Member Info'!D29</f>
        <v>0</v>
      </c>
      <c r="C29" s="164">
        <f>'Member Info'!E29</f>
        <v>0</v>
      </c>
      <c r="D29" s="167" t="str">
        <f>'Member Info'!G29</f>
        <v/>
      </c>
      <c r="E29" s="165">
        <f>'Member Info'!B29</f>
        <v>0</v>
      </c>
      <c r="F29" s="8"/>
      <c r="G29" s="166" t="e">
        <f>'Member Info'!K29+'Member Info'!L29</f>
        <v>#VALUE!</v>
      </c>
      <c r="H29" s="26"/>
      <c r="I29" s="26"/>
      <c r="J29" s="26"/>
      <c r="K29" s="26"/>
      <c r="L29" s="26"/>
      <c r="M29" s="26"/>
      <c r="N29" s="105"/>
      <c r="O29" s="209"/>
      <c r="P29" s="94"/>
      <c r="Q29" s="94"/>
      <c r="R29" s="95">
        <f t="shared" ref="R29:R60" si="0">IF(F29="",0,1)</f>
        <v>0</v>
      </c>
      <c r="S29" s="95"/>
      <c r="T29" s="95">
        <f t="shared" ref="T29:T60" si="1">IF(H29="",0,1)</f>
        <v>0</v>
      </c>
      <c r="U29" s="95">
        <f t="shared" ref="U29:U60" si="2">IF(I29="",0,1)</f>
        <v>0</v>
      </c>
      <c r="V29" s="95">
        <f t="shared" ref="V29:V60" si="3">IF(J29="",0,1)</f>
        <v>0</v>
      </c>
      <c r="W29" s="95">
        <f t="shared" ref="W29:W60" si="4">IF(K29="",0,1)</f>
        <v>0</v>
      </c>
      <c r="X29" s="95">
        <f>IF(L29="",0,1)</f>
        <v>0</v>
      </c>
      <c r="Y29" s="95">
        <f>IF(M29="",0,1)</f>
        <v>0</v>
      </c>
      <c r="Z29" s="210">
        <f>SUM(R29:Y29)</f>
        <v>0</v>
      </c>
      <c r="AA29" s="95" t="b">
        <f>IF(Z29&gt;0.1,TRUE, FALSE)</f>
        <v>0</v>
      </c>
    </row>
    <row r="30" spans="1:27" x14ac:dyDescent="0.25">
      <c r="A30" s="4"/>
      <c r="B30" s="164">
        <f>'Member Info'!D30</f>
        <v>0</v>
      </c>
      <c r="C30" s="164">
        <f>'Member Info'!E30</f>
        <v>0</v>
      </c>
      <c r="D30" s="167" t="str">
        <f>'Member Info'!G30</f>
        <v/>
      </c>
      <c r="E30" s="165">
        <f>'Member Info'!B30</f>
        <v>0</v>
      </c>
      <c r="F30" s="8"/>
      <c r="G30" s="166" t="e">
        <f>'Member Info'!K30+'Member Info'!L30</f>
        <v>#VALUE!</v>
      </c>
      <c r="H30" s="26"/>
      <c r="I30" s="26"/>
      <c r="J30" s="26"/>
      <c r="K30" s="26"/>
      <c r="L30" s="26"/>
      <c r="M30" s="26"/>
      <c r="N30" s="105"/>
      <c r="O30" s="80">
        <f>'Member Info'!Q30</f>
        <v>0</v>
      </c>
      <c r="P30" s="94"/>
      <c r="Q30" s="94"/>
      <c r="R30" s="95">
        <f t="shared" si="0"/>
        <v>0</v>
      </c>
      <c r="S30" s="95"/>
      <c r="T30" s="95">
        <f t="shared" si="1"/>
        <v>0</v>
      </c>
      <c r="U30" s="95">
        <f t="shared" si="2"/>
        <v>0</v>
      </c>
      <c r="V30" s="95">
        <f t="shared" si="3"/>
        <v>0</v>
      </c>
      <c r="W30" s="95">
        <f t="shared" si="4"/>
        <v>0</v>
      </c>
      <c r="X30" s="95">
        <f t="shared" ref="X30:X88" si="5">IF(L30="",0,1)</f>
        <v>0</v>
      </c>
      <c r="Y30" s="95">
        <f t="shared" ref="Y30:Y88" si="6">IF(M30="",0,1)</f>
        <v>0</v>
      </c>
      <c r="Z30" s="210">
        <f t="shared" ref="Z30:Z88" si="7">SUM(R30:Y30)</f>
        <v>0</v>
      </c>
      <c r="AA30" s="95" t="b">
        <f t="shared" ref="AA30:AA88" si="8">IF(Z30&gt;0.1,TRUE, FALSE)</f>
        <v>0</v>
      </c>
    </row>
    <row r="31" spans="1:27" x14ac:dyDescent="0.25">
      <c r="A31" s="4"/>
      <c r="B31" s="164">
        <f>'Member Info'!D31</f>
        <v>0</v>
      </c>
      <c r="C31" s="164">
        <f>'Member Info'!E31</f>
        <v>0</v>
      </c>
      <c r="D31" s="167" t="str">
        <f>'Member Info'!G31</f>
        <v/>
      </c>
      <c r="E31" s="165">
        <f>'Member Info'!B31</f>
        <v>0</v>
      </c>
      <c r="F31" s="8"/>
      <c r="G31" s="166" t="e">
        <f>'Member Info'!K31+'Member Info'!L31</f>
        <v>#VALUE!</v>
      </c>
      <c r="H31" s="26"/>
      <c r="I31" s="26"/>
      <c r="J31" s="26"/>
      <c r="K31" s="26"/>
      <c r="L31" s="26"/>
      <c r="M31" s="26"/>
      <c r="N31" s="105"/>
      <c r="O31" s="80">
        <f>'Member Info'!Q31</f>
        <v>0</v>
      </c>
      <c r="P31" s="94"/>
      <c r="Q31" s="94"/>
      <c r="R31" s="95">
        <f t="shared" si="0"/>
        <v>0</v>
      </c>
      <c r="S31" s="95"/>
      <c r="T31" s="95">
        <f t="shared" si="1"/>
        <v>0</v>
      </c>
      <c r="U31" s="95">
        <f t="shared" si="2"/>
        <v>0</v>
      </c>
      <c r="V31" s="95">
        <f t="shared" si="3"/>
        <v>0</v>
      </c>
      <c r="W31" s="95">
        <f t="shared" si="4"/>
        <v>0</v>
      </c>
      <c r="X31" s="95">
        <f t="shared" si="5"/>
        <v>0</v>
      </c>
      <c r="Y31" s="95">
        <f t="shared" si="6"/>
        <v>0</v>
      </c>
      <c r="Z31" s="210">
        <f t="shared" si="7"/>
        <v>0</v>
      </c>
      <c r="AA31" s="95" t="b">
        <f t="shared" si="8"/>
        <v>0</v>
      </c>
    </row>
    <row r="32" spans="1:27" x14ac:dyDescent="0.25">
      <c r="A32" s="4"/>
      <c r="B32" s="164">
        <f>'Member Info'!D32</f>
        <v>0</v>
      </c>
      <c r="C32" s="164">
        <f>'Member Info'!E32</f>
        <v>0</v>
      </c>
      <c r="D32" s="167" t="str">
        <f>'Member Info'!G32</f>
        <v/>
      </c>
      <c r="E32" s="165">
        <f>'Member Info'!B32</f>
        <v>0</v>
      </c>
      <c r="F32" s="8"/>
      <c r="G32" s="166" t="e">
        <f>'Member Info'!K32+'Member Info'!L32</f>
        <v>#VALUE!</v>
      </c>
      <c r="H32" s="26"/>
      <c r="I32" s="26"/>
      <c r="J32" s="26"/>
      <c r="K32" s="26"/>
      <c r="L32" s="26"/>
      <c r="M32" s="26"/>
      <c r="N32" s="105"/>
      <c r="O32" s="80">
        <f>'Member Info'!Q32</f>
        <v>0</v>
      </c>
      <c r="P32" s="94"/>
      <c r="Q32" s="94"/>
      <c r="R32" s="95">
        <f t="shared" si="0"/>
        <v>0</v>
      </c>
      <c r="S32" s="95"/>
      <c r="T32" s="95">
        <f t="shared" si="1"/>
        <v>0</v>
      </c>
      <c r="U32" s="95">
        <f t="shared" si="2"/>
        <v>0</v>
      </c>
      <c r="V32" s="95">
        <f t="shared" si="3"/>
        <v>0</v>
      </c>
      <c r="W32" s="95">
        <f t="shared" si="4"/>
        <v>0</v>
      </c>
      <c r="X32" s="95">
        <f t="shared" si="5"/>
        <v>0</v>
      </c>
      <c r="Y32" s="95">
        <f t="shared" si="6"/>
        <v>0</v>
      </c>
      <c r="Z32" s="210">
        <f t="shared" si="7"/>
        <v>0</v>
      </c>
      <c r="AA32" s="95" t="b">
        <f t="shared" si="8"/>
        <v>0</v>
      </c>
    </row>
    <row r="33" spans="1:27" x14ac:dyDescent="0.25">
      <c r="A33" s="4"/>
      <c r="B33" s="164">
        <f>'Member Info'!D33</f>
        <v>0</v>
      </c>
      <c r="C33" s="164">
        <f>'Member Info'!E33</f>
        <v>0</v>
      </c>
      <c r="D33" s="167" t="str">
        <f>'Member Info'!G33</f>
        <v/>
      </c>
      <c r="E33" s="165">
        <f>'Member Info'!B33</f>
        <v>0</v>
      </c>
      <c r="F33" s="8"/>
      <c r="G33" s="166" t="e">
        <f>'Member Info'!K33+'Member Info'!L33</f>
        <v>#VALUE!</v>
      </c>
      <c r="H33" s="26"/>
      <c r="I33" s="26"/>
      <c r="J33" s="26"/>
      <c r="K33" s="26"/>
      <c r="L33" s="26"/>
      <c r="M33" s="26"/>
      <c r="N33" s="105"/>
      <c r="O33" s="80">
        <f>'Member Info'!Q33</f>
        <v>0</v>
      </c>
      <c r="P33" s="94"/>
      <c r="Q33" s="94"/>
      <c r="R33" s="95">
        <f t="shared" si="0"/>
        <v>0</v>
      </c>
      <c r="S33" s="95"/>
      <c r="T33" s="95">
        <f t="shared" si="1"/>
        <v>0</v>
      </c>
      <c r="U33" s="95">
        <f t="shared" si="2"/>
        <v>0</v>
      </c>
      <c r="V33" s="95">
        <f t="shared" si="3"/>
        <v>0</v>
      </c>
      <c r="W33" s="95">
        <f t="shared" si="4"/>
        <v>0</v>
      </c>
      <c r="X33" s="95">
        <f t="shared" si="5"/>
        <v>0</v>
      </c>
      <c r="Y33" s="95">
        <f t="shared" si="6"/>
        <v>0</v>
      </c>
      <c r="Z33" s="210">
        <f t="shared" si="7"/>
        <v>0</v>
      </c>
      <c r="AA33" s="95" t="b">
        <f t="shared" si="8"/>
        <v>0</v>
      </c>
    </row>
    <row r="34" spans="1:27" x14ac:dyDescent="0.25">
      <c r="A34" s="4"/>
      <c r="B34" s="164">
        <f>'Member Info'!D34</f>
        <v>0</v>
      </c>
      <c r="C34" s="164">
        <f>'Member Info'!E34</f>
        <v>0</v>
      </c>
      <c r="D34" s="167" t="str">
        <f>'Member Info'!G34</f>
        <v/>
      </c>
      <c r="E34" s="165">
        <f>'Member Info'!B34</f>
        <v>0</v>
      </c>
      <c r="F34" s="8"/>
      <c r="G34" s="166" t="e">
        <f>'Member Info'!K34+'Member Info'!L34</f>
        <v>#VALUE!</v>
      </c>
      <c r="H34" s="26"/>
      <c r="I34" s="26"/>
      <c r="J34" s="26"/>
      <c r="K34" s="26"/>
      <c r="L34" s="26"/>
      <c r="M34" s="26"/>
      <c r="N34" s="105"/>
      <c r="O34" s="80">
        <f>'Member Info'!Q34</f>
        <v>0</v>
      </c>
      <c r="P34" s="94"/>
      <c r="Q34" s="94"/>
      <c r="R34" s="95">
        <f t="shared" si="0"/>
        <v>0</v>
      </c>
      <c r="S34" s="95"/>
      <c r="T34" s="95">
        <f t="shared" si="1"/>
        <v>0</v>
      </c>
      <c r="U34" s="95">
        <f t="shared" si="2"/>
        <v>0</v>
      </c>
      <c r="V34" s="95">
        <f t="shared" si="3"/>
        <v>0</v>
      </c>
      <c r="W34" s="95">
        <f t="shared" si="4"/>
        <v>0</v>
      </c>
      <c r="X34" s="95">
        <f t="shared" si="5"/>
        <v>0</v>
      </c>
      <c r="Y34" s="95">
        <f t="shared" si="6"/>
        <v>0</v>
      </c>
      <c r="Z34" s="210">
        <f t="shared" si="7"/>
        <v>0</v>
      </c>
      <c r="AA34" s="95" t="b">
        <f t="shared" si="8"/>
        <v>0</v>
      </c>
    </row>
    <row r="35" spans="1:27" x14ac:dyDescent="0.25">
      <c r="A35" s="4"/>
      <c r="B35" s="164">
        <f>'Member Info'!D35</f>
        <v>0</v>
      </c>
      <c r="C35" s="164">
        <f>'Member Info'!E35</f>
        <v>0</v>
      </c>
      <c r="D35" s="167" t="str">
        <f>'Member Info'!G35</f>
        <v/>
      </c>
      <c r="E35" s="165">
        <f>'Member Info'!B35</f>
        <v>0</v>
      </c>
      <c r="F35" s="8"/>
      <c r="G35" s="166" t="e">
        <f>'Member Info'!K35+'Member Info'!L35</f>
        <v>#VALUE!</v>
      </c>
      <c r="H35" s="26"/>
      <c r="I35" s="26"/>
      <c r="J35" s="26"/>
      <c r="K35" s="26"/>
      <c r="L35" s="26"/>
      <c r="M35" s="26"/>
      <c r="N35" s="105"/>
      <c r="O35" s="80">
        <f>'Member Info'!Q35</f>
        <v>0</v>
      </c>
      <c r="P35" s="94"/>
      <c r="Q35" s="94"/>
      <c r="R35" s="95">
        <f t="shared" si="0"/>
        <v>0</v>
      </c>
      <c r="S35" s="95"/>
      <c r="T35" s="95">
        <f t="shared" si="1"/>
        <v>0</v>
      </c>
      <c r="U35" s="95">
        <f t="shared" si="2"/>
        <v>0</v>
      </c>
      <c r="V35" s="95">
        <f t="shared" si="3"/>
        <v>0</v>
      </c>
      <c r="W35" s="95">
        <f t="shared" si="4"/>
        <v>0</v>
      </c>
      <c r="X35" s="95">
        <f t="shared" si="5"/>
        <v>0</v>
      </c>
      <c r="Y35" s="95">
        <f t="shared" si="6"/>
        <v>0</v>
      </c>
      <c r="Z35" s="210">
        <f t="shared" si="7"/>
        <v>0</v>
      </c>
      <c r="AA35" s="95" t="b">
        <f t="shared" si="8"/>
        <v>0</v>
      </c>
    </row>
    <row r="36" spans="1:27" x14ac:dyDescent="0.25">
      <c r="A36" s="4"/>
      <c r="B36" s="164">
        <f>'Member Info'!D36</f>
        <v>0</v>
      </c>
      <c r="C36" s="164">
        <f>'Member Info'!E36</f>
        <v>0</v>
      </c>
      <c r="D36" s="167" t="str">
        <f>'Member Info'!G36</f>
        <v/>
      </c>
      <c r="E36" s="165">
        <f>'Member Info'!B36</f>
        <v>0</v>
      </c>
      <c r="F36" s="8"/>
      <c r="G36" s="166" t="e">
        <f>'Member Info'!K36+'Member Info'!L36</f>
        <v>#VALUE!</v>
      </c>
      <c r="H36" s="26"/>
      <c r="I36" s="26"/>
      <c r="J36" s="26"/>
      <c r="K36" s="26"/>
      <c r="L36" s="26"/>
      <c r="M36" s="26"/>
      <c r="N36" s="105"/>
      <c r="O36" s="80">
        <f>'Member Info'!Q36</f>
        <v>0</v>
      </c>
      <c r="P36" s="94"/>
      <c r="Q36" s="94"/>
      <c r="R36" s="95">
        <f t="shared" si="0"/>
        <v>0</v>
      </c>
      <c r="S36" s="95"/>
      <c r="T36" s="95">
        <f t="shared" si="1"/>
        <v>0</v>
      </c>
      <c r="U36" s="95">
        <f t="shared" si="2"/>
        <v>0</v>
      </c>
      <c r="V36" s="95">
        <f t="shared" si="3"/>
        <v>0</v>
      </c>
      <c r="W36" s="95">
        <f t="shared" si="4"/>
        <v>0</v>
      </c>
      <c r="X36" s="95">
        <f t="shared" si="5"/>
        <v>0</v>
      </c>
      <c r="Y36" s="95">
        <f t="shared" si="6"/>
        <v>0</v>
      </c>
      <c r="Z36" s="210">
        <f t="shared" si="7"/>
        <v>0</v>
      </c>
      <c r="AA36" s="95" t="b">
        <f t="shared" si="8"/>
        <v>0</v>
      </c>
    </row>
    <row r="37" spans="1:27" x14ac:dyDescent="0.25">
      <c r="A37" s="4"/>
      <c r="B37" s="164">
        <f>'Member Info'!D37</f>
        <v>0</v>
      </c>
      <c r="C37" s="164">
        <f>'Member Info'!E37</f>
        <v>0</v>
      </c>
      <c r="D37" s="167" t="str">
        <f>'Member Info'!G37</f>
        <v/>
      </c>
      <c r="E37" s="165">
        <f>'Member Info'!B37</f>
        <v>0</v>
      </c>
      <c r="F37" s="8"/>
      <c r="G37" s="166" t="e">
        <f>'Member Info'!K37+'Member Info'!L37</f>
        <v>#VALUE!</v>
      </c>
      <c r="H37" s="26"/>
      <c r="I37" s="26"/>
      <c r="J37" s="26"/>
      <c r="K37" s="26"/>
      <c r="L37" s="26"/>
      <c r="M37" s="26"/>
      <c r="N37" s="105"/>
      <c r="O37" s="80">
        <f>'Member Info'!Q37</f>
        <v>0</v>
      </c>
      <c r="P37" s="94"/>
      <c r="Q37" s="94"/>
      <c r="R37" s="95">
        <f t="shared" si="0"/>
        <v>0</v>
      </c>
      <c r="S37" s="95"/>
      <c r="T37" s="95">
        <f t="shared" si="1"/>
        <v>0</v>
      </c>
      <c r="U37" s="95">
        <f t="shared" si="2"/>
        <v>0</v>
      </c>
      <c r="V37" s="95">
        <f t="shared" si="3"/>
        <v>0</v>
      </c>
      <c r="W37" s="95">
        <f t="shared" si="4"/>
        <v>0</v>
      </c>
      <c r="X37" s="95">
        <f t="shared" si="5"/>
        <v>0</v>
      </c>
      <c r="Y37" s="95">
        <f t="shared" si="6"/>
        <v>0</v>
      </c>
      <c r="Z37" s="210">
        <f t="shared" si="7"/>
        <v>0</v>
      </c>
      <c r="AA37" s="95" t="b">
        <f t="shared" si="8"/>
        <v>0</v>
      </c>
    </row>
    <row r="38" spans="1:27" x14ac:dyDescent="0.25">
      <c r="A38" s="4"/>
      <c r="B38" s="164">
        <f>'Member Info'!D38</f>
        <v>0</v>
      </c>
      <c r="C38" s="164">
        <f>'Member Info'!E38</f>
        <v>0</v>
      </c>
      <c r="D38" s="167" t="str">
        <f>'Member Info'!G38</f>
        <v/>
      </c>
      <c r="E38" s="165">
        <f>'Member Info'!B38</f>
        <v>0</v>
      </c>
      <c r="F38" s="8"/>
      <c r="G38" s="166" t="e">
        <f>'Member Info'!K38+'Member Info'!L38</f>
        <v>#VALUE!</v>
      </c>
      <c r="H38" s="26"/>
      <c r="I38" s="26"/>
      <c r="J38" s="26"/>
      <c r="K38" s="26"/>
      <c r="L38" s="26"/>
      <c r="M38" s="26"/>
      <c r="N38" s="105"/>
      <c r="O38" s="80">
        <f>'Member Info'!Q38</f>
        <v>0</v>
      </c>
      <c r="P38" s="94"/>
      <c r="Q38" s="94"/>
      <c r="R38" s="95">
        <f t="shared" si="0"/>
        <v>0</v>
      </c>
      <c r="S38" s="95"/>
      <c r="T38" s="95">
        <f t="shared" si="1"/>
        <v>0</v>
      </c>
      <c r="U38" s="95">
        <f t="shared" si="2"/>
        <v>0</v>
      </c>
      <c r="V38" s="95">
        <f t="shared" si="3"/>
        <v>0</v>
      </c>
      <c r="W38" s="95">
        <f t="shared" si="4"/>
        <v>0</v>
      </c>
      <c r="X38" s="95">
        <f t="shared" si="5"/>
        <v>0</v>
      </c>
      <c r="Y38" s="95">
        <f t="shared" si="6"/>
        <v>0</v>
      </c>
      <c r="Z38" s="210">
        <f t="shared" si="7"/>
        <v>0</v>
      </c>
      <c r="AA38" s="95" t="b">
        <f t="shared" si="8"/>
        <v>0</v>
      </c>
    </row>
    <row r="39" spans="1:27" x14ac:dyDescent="0.25">
      <c r="A39" s="4"/>
      <c r="B39" s="164">
        <f>'Member Info'!D39</f>
        <v>0</v>
      </c>
      <c r="C39" s="164">
        <f>'Member Info'!E39</f>
        <v>0</v>
      </c>
      <c r="D39" s="167" t="str">
        <f>'Member Info'!G39</f>
        <v/>
      </c>
      <c r="E39" s="165">
        <f>'Member Info'!B39</f>
        <v>0</v>
      </c>
      <c r="F39" s="8"/>
      <c r="G39" s="166" t="e">
        <f>'Member Info'!K39+'Member Info'!L39</f>
        <v>#VALUE!</v>
      </c>
      <c r="H39" s="26"/>
      <c r="I39" s="26"/>
      <c r="J39" s="26"/>
      <c r="K39" s="26"/>
      <c r="L39" s="26"/>
      <c r="M39" s="26"/>
      <c r="N39" s="105"/>
      <c r="O39" s="80">
        <f>'Member Info'!Q39</f>
        <v>0</v>
      </c>
      <c r="P39" s="94"/>
      <c r="Q39" s="94"/>
      <c r="R39" s="95">
        <f t="shared" si="0"/>
        <v>0</v>
      </c>
      <c r="S39" s="95"/>
      <c r="T39" s="95">
        <f t="shared" si="1"/>
        <v>0</v>
      </c>
      <c r="U39" s="95">
        <f t="shared" si="2"/>
        <v>0</v>
      </c>
      <c r="V39" s="95">
        <f t="shared" si="3"/>
        <v>0</v>
      </c>
      <c r="W39" s="95">
        <f t="shared" si="4"/>
        <v>0</v>
      </c>
      <c r="X39" s="95">
        <f t="shared" si="5"/>
        <v>0</v>
      </c>
      <c r="Y39" s="95">
        <f t="shared" si="6"/>
        <v>0</v>
      </c>
      <c r="Z39" s="210">
        <f t="shared" si="7"/>
        <v>0</v>
      </c>
      <c r="AA39" s="95" t="b">
        <f t="shared" si="8"/>
        <v>0</v>
      </c>
    </row>
    <row r="40" spans="1:27" x14ac:dyDescent="0.25">
      <c r="A40" s="4"/>
      <c r="B40" s="164">
        <f>'Member Info'!D40</f>
        <v>0</v>
      </c>
      <c r="C40" s="164">
        <f>'Member Info'!E40</f>
        <v>0</v>
      </c>
      <c r="D40" s="167" t="str">
        <f>'Member Info'!G40</f>
        <v/>
      </c>
      <c r="E40" s="165">
        <f>'Member Info'!B40</f>
        <v>0</v>
      </c>
      <c r="F40" s="8"/>
      <c r="G40" s="166" t="e">
        <f>'Member Info'!K40+'Member Info'!L40</f>
        <v>#VALUE!</v>
      </c>
      <c r="H40" s="26"/>
      <c r="I40" s="26"/>
      <c r="J40" s="26"/>
      <c r="K40" s="26"/>
      <c r="L40" s="26"/>
      <c r="M40" s="26"/>
      <c r="N40" s="105"/>
      <c r="O40" s="80">
        <f>'Member Info'!Q40</f>
        <v>0</v>
      </c>
      <c r="P40" s="94"/>
      <c r="Q40" s="94"/>
      <c r="R40" s="95">
        <f t="shared" si="0"/>
        <v>0</v>
      </c>
      <c r="S40" s="95"/>
      <c r="T40" s="95">
        <f t="shared" si="1"/>
        <v>0</v>
      </c>
      <c r="U40" s="95">
        <f t="shared" si="2"/>
        <v>0</v>
      </c>
      <c r="V40" s="95">
        <f t="shared" si="3"/>
        <v>0</v>
      </c>
      <c r="W40" s="95">
        <f t="shared" si="4"/>
        <v>0</v>
      </c>
      <c r="X40" s="95">
        <f t="shared" si="5"/>
        <v>0</v>
      </c>
      <c r="Y40" s="95">
        <f t="shared" si="6"/>
        <v>0</v>
      </c>
      <c r="Z40" s="210">
        <f t="shared" si="7"/>
        <v>0</v>
      </c>
      <c r="AA40" s="95" t="b">
        <f t="shared" si="8"/>
        <v>0</v>
      </c>
    </row>
    <row r="41" spans="1:27" x14ac:dyDescent="0.25">
      <c r="A41" s="4"/>
      <c r="B41" s="164">
        <f>'Member Info'!D41</f>
        <v>0</v>
      </c>
      <c r="C41" s="164">
        <f>'Member Info'!E41</f>
        <v>0</v>
      </c>
      <c r="D41" s="167" t="str">
        <f>'Member Info'!G41</f>
        <v/>
      </c>
      <c r="E41" s="165">
        <f>'Member Info'!B41</f>
        <v>0</v>
      </c>
      <c r="F41" s="8"/>
      <c r="G41" s="166" t="e">
        <f>'Member Info'!K41+'Member Info'!L41</f>
        <v>#VALUE!</v>
      </c>
      <c r="H41" s="26"/>
      <c r="I41" s="26"/>
      <c r="J41" s="26"/>
      <c r="K41" s="26"/>
      <c r="L41" s="26"/>
      <c r="M41" s="26"/>
      <c r="N41" s="105"/>
      <c r="O41" s="80">
        <f>'Member Info'!Q41</f>
        <v>0</v>
      </c>
      <c r="P41" s="94"/>
      <c r="Q41" s="94"/>
      <c r="R41" s="95">
        <f t="shared" si="0"/>
        <v>0</v>
      </c>
      <c r="S41" s="95"/>
      <c r="T41" s="95">
        <f t="shared" si="1"/>
        <v>0</v>
      </c>
      <c r="U41" s="95">
        <f t="shared" si="2"/>
        <v>0</v>
      </c>
      <c r="V41" s="95">
        <f t="shared" si="3"/>
        <v>0</v>
      </c>
      <c r="W41" s="95">
        <f t="shared" si="4"/>
        <v>0</v>
      </c>
      <c r="X41" s="95">
        <f t="shared" si="5"/>
        <v>0</v>
      </c>
      <c r="Y41" s="95">
        <f t="shared" si="6"/>
        <v>0</v>
      </c>
      <c r="Z41" s="210">
        <f t="shared" si="7"/>
        <v>0</v>
      </c>
      <c r="AA41" s="95" t="b">
        <f t="shared" si="8"/>
        <v>0</v>
      </c>
    </row>
    <row r="42" spans="1:27" x14ac:dyDescent="0.25">
      <c r="A42" s="4"/>
      <c r="B42" s="164">
        <f>'Member Info'!D42</f>
        <v>0</v>
      </c>
      <c r="C42" s="164">
        <f>'Member Info'!E42</f>
        <v>0</v>
      </c>
      <c r="D42" s="167" t="str">
        <f>'Member Info'!G42</f>
        <v/>
      </c>
      <c r="E42" s="165">
        <f>'Member Info'!B42</f>
        <v>0</v>
      </c>
      <c r="F42" s="8"/>
      <c r="G42" s="166" t="e">
        <f>'Member Info'!K42+'Member Info'!L42</f>
        <v>#VALUE!</v>
      </c>
      <c r="H42" s="26"/>
      <c r="I42" s="26"/>
      <c r="J42" s="26"/>
      <c r="K42" s="26"/>
      <c r="L42" s="26"/>
      <c r="M42" s="26"/>
      <c r="N42" s="105"/>
      <c r="O42" s="80">
        <f>'Member Info'!Q42</f>
        <v>0</v>
      </c>
      <c r="P42" s="94"/>
      <c r="Q42" s="94"/>
      <c r="R42" s="95">
        <f t="shared" si="0"/>
        <v>0</v>
      </c>
      <c r="S42" s="95"/>
      <c r="T42" s="95">
        <f t="shared" si="1"/>
        <v>0</v>
      </c>
      <c r="U42" s="95">
        <f t="shared" si="2"/>
        <v>0</v>
      </c>
      <c r="V42" s="95">
        <f t="shared" si="3"/>
        <v>0</v>
      </c>
      <c r="W42" s="95">
        <f t="shared" si="4"/>
        <v>0</v>
      </c>
      <c r="X42" s="95">
        <f t="shared" si="5"/>
        <v>0</v>
      </c>
      <c r="Y42" s="95">
        <f t="shared" si="6"/>
        <v>0</v>
      </c>
      <c r="Z42" s="210">
        <f t="shared" si="7"/>
        <v>0</v>
      </c>
      <c r="AA42" s="95" t="b">
        <f t="shared" si="8"/>
        <v>0</v>
      </c>
    </row>
    <row r="43" spans="1:27" x14ac:dyDescent="0.25">
      <c r="A43" s="4"/>
      <c r="B43" s="164">
        <f>'Member Info'!D43</f>
        <v>0</v>
      </c>
      <c r="C43" s="164">
        <f>'Member Info'!E43</f>
        <v>0</v>
      </c>
      <c r="D43" s="167" t="str">
        <f>'Member Info'!G43</f>
        <v/>
      </c>
      <c r="E43" s="165">
        <f>'Member Info'!B43</f>
        <v>0</v>
      </c>
      <c r="F43" s="8"/>
      <c r="G43" s="166" t="e">
        <f>'Member Info'!K43+'Member Info'!L43</f>
        <v>#VALUE!</v>
      </c>
      <c r="H43" s="26"/>
      <c r="I43" s="26"/>
      <c r="J43" s="26"/>
      <c r="K43" s="26"/>
      <c r="L43" s="26"/>
      <c r="M43" s="26"/>
      <c r="N43" s="105"/>
      <c r="O43" s="80">
        <f>'Member Info'!Q43</f>
        <v>0</v>
      </c>
      <c r="P43" s="94"/>
      <c r="Q43" s="94"/>
      <c r="R43" s="95">
        <f t="shared" si="0"/>
        <v>0</v>
      </c>
      <c r="S43" s="95"/>
      <c r="T43" s="95">
        <f t="shared" si="1"/>
        <v>0</v>
      </c>
      <c r="U43" s="95">
        <f t="shared" si="2"/>
        <v>0</v>
      </c>
      <c r="V43" s="95">
        <f t="shared" si="3"/>
        <v>0</v>
      </c>
      <c r="W43" s="95">
        <f t="shared" si="4"/>
        <v>0</v>
      </c>
      <c r="X43" s="95">
        <f t="shared" si="5"/>
        <v>0</v>
      </c>
      <c r="Y43" s="95">
        <f t="shared" si="6"/>
        <v>0</v>
      </c>
      <c r="Z43" s="210">
        <f t="shared" si="7"/>
        <v>0</v>
      </c>
      <c r="AA43" s="95" t="b">
        <f t="shared" si="8"/>
        <v>0</v>
      </c>
    </row>
    <row r="44" spans="1:27" x14ac:dyDescent="0.25">
      <c r="A44" s="4"/>
      <c r="B44" s="164">
        <f>'Member Info'!D44</f>
        <v>0</v>
      </c>
      <c r="C44" s="164">
        <f>'Member Info'!E44</f>
        <v>0</v>
      </c>
      <c r="D44" s="167" t="str">
        <f>'Member Info'!G44</f>
        <v/>
      </c>
      <c r="E44" s="165">
        <f>'Member Info'!B44</f>
        <v>0</v>
      </c>
      <c r="F44" s="8"/>
      <c r="G44" s="166" t="e">
        <f>'Member Info'!K44+'Member Info'!L44</f>
        <v>#VALUE!</v>
      </c>
      <c r="H44" s="26"/>
      <c r="I44" s="26"/>
      <c r="J44" s="26"/>
      <c r="K44" s="26"/>
      <c r="L44" s="26"/>
      <c r="M44" s="26"/>
      <c r="N44" s="105"/>
      <c r="O44" s="80">
        <f>'Member Info'!Q44</f>
        <v>0</v>
      </c>
      <c r="P44" s="94"/>
      <c r="Q44" s="94"/>
      <c r="R44" s="95">
        <f t="shared" si="0"/>
        <v>0</v>
      </c>
      <c r="S44" s="95"/>
      <c r="T44" s="95">
        <f t="shared" si="1"/>
        <v>0</v>
      </c>
      <c r="U44" s="95">
        <f t="shared" si="2"/>
        <v>0</v>
      </c>
      <c r="V44" s="95">
        <f t="shared" si="3"/>
        <v>0</v>
      </c>
      <c r="W44" s="95">
        <f t="shared" si="4"/>
        <v>0</v>
      </c>
      <c r="X44" s="95">
        <f t="shared" si="5"/>
        <v>0</v>
      </c>
      <c r="Y44" s="95">
        <f t="shared" si="6"/>
        <v>0</v>
      </c>
      <c r="Z44" s="210">
        <f t="shared" si="7"/>
        <v>0</v>
      </c>
      <c r="AA44" s="95" t="b">
        <f t="shared" si="8"/>
        <v>0</v>
      </c>
    </row>
    <row r="45" spans="1:27" x14ac:dyDescent="0.25">
      <c r="A45" s="4"/>
      <c r="B45" s="164">
        <f>'Member Info'!D45</f>
        <v>0</v>
      </c>
      <c r="C45" s="164">
        <f>'Member Info'!E45</f>
        <v>0</v>
      </c>
      <c r="D45" s="167" t="str">
        <f>'Member Info'!G45</f>
        <v/>
      </c>
      <c r="E45" s="165">
        <f>'Member Info'!B45</f>
        <v>0</v>
      </c>
      <c r="F45" s="8"/>
      <c r="G45" s="166" t="e">
        <f>'Member Info'!K45+'Member Info'!L45</f>
        <v>#VALUE!</v>
      </c>
      <c r="H45" s="26"/>
      <c r="I45" s="26"/>
      <c r="J45" s="26"/>
      <c r="K45" s="26"/>
      <c r="L45" s="26"/>
      <c r="M45" s="26"/>
      <c r="N45" s="105"/>
      <c r="O45" s="80">
        <f>'Member Info'!Q45</f>
        <v>0</v>
      </c>
      <c r="P45" s="94"/>
      <c r="Q45" s="94"/>
      <c r="R45" s="95">
        <f t="shared" si="0"/>
        <v>0</v>
      </c>
      <c r="S45" s="95"/>
      <c r="T45" s="95">
        <f t="shared" si="1"/>
        <v>0</v>
      </c>
      <c r="U45" s="95">
        <f t="shared" si="2"/>
        <v>0</v>
      </c>
      <c r="V45" s="95">
        <f t="shared" si="3"/>
        <v>0</v>
      </c>
      <c r="W45" s="95">
        <f t="shared" si="4"/>
        <v>0</v>
      </c>
      <c r="X45" s="95">
        <f t="shared" si="5"/>
        <v>0</v>
      </c>
      <c r="Y45" s="95">
        <f t="shared" si="6"/>
        <v>0</v>
      </c>
      <c r="Z45" s="210">
        <f t="shared" si="7"/>
        <v>0</v>
      </c>
      <c r="AA45" s="95" t="b">
        <f t="shared" si="8"/>
        <v>0</v>
      </c>
    </row>
    <row r="46" spans="1:27" x14ac:dyDescent="0.25">
      <c r="A46" s="4"/>
      <c r="B46" s="164">
        <f>'Member Info'!D46</f>
        <v>0</v>
      </c>
      <c r="C46" s="164">
        <f>'Member Info'!E46</f>
        <v>0</v>
      </c>
      <c r="D46" s="167" t="str">
        <f>'Member Info'!G46</f>
        <v/>
      </c>
      <c r="E46" s="165">
        <f>'Member Info'!B46</f>
        <v>0</v>
      </c>
      <c r="F46" s="8"/>
      <c r="G46" s="166" t="e">
        <f>'Member Info'!K46+'Member Info'!L46</f>
        <v>#VALUE!</v>
      </c>
      <c r="H46" s="26"/>
      <c r="I46" s="26"/>
      <c r="J46" s="26"/>
      <c r="K46" s="26"/>
      <c r="L46" s="26"/>
      <c r="M46" s="26"/>
      <c r="N46" s="105"/>
      <c r="O46" s="80">
        <f>'Member Info'!Q46</f>
        <v>0</v>
      </c>
      <c r="P46" s="94"/>
      <c r="Q46" s="94"/>
      <c r="R46" s="95">
        <f t="shared" si="0"/>
        <v>0</v>
      </c>
      <c r="S46" s="95"/>
      <c r="T46" s="95">
        <f t="shared" si="1"/>
        <v>0</v>
      </c>
      <c r="U46" s="95">
        <f t="shared" si="2"/>
        <v>0</v>
      </c>
      <c r="V46" s="95">
        <f t="shared" si="3"/>
        <v>0</v>
      </c>
      <c r="W46" s="95">
        <f t="shared" si="4"/>
        <v>0</v>
      </c>
      <c r="X46" s="95">
        <f t="shared" si="5"/>
        <v>0</v>
      </c>
      <c r="Y46" s="95">
        <f t="shared" si="6"/>
        <v>0</v>
      </c>
      <c r="Z46" s="210">
        <f t="shared" si="7"/>
        <v>0</v>
      </c>
      <c r="AA46" s="95" t="b">
        <f t="shared" si="8"/>
        <v>0</v>
      </c>
    </row>
    <row r="47" spans="1:27" x14ac:dyDescent="0.25">
      <c r="A47" s="4"/>
      <c r="B47" s="164">
        <f>'Member Info'!D47</f>
        <v>0</v>
      </c>
      <c r="C47" s="164">
        <f>'Member Info'!E47</f>
        <v>0</v>
      </c>
      <c r="D47" s="167" t="str">
        <f>'Member Info'!G47</f>
        <v/>
      </c>
      <c r="E47" s="165">
        <f>'Member Info'!B47</f>
        <v>0</v>
      </c>
      <c r="F47" s="8"/>
      <c r="G47" s="166" t="e">
        <f>'Member Info'!K47+'Member Info'!L47</f>
        <v>#VALUE!</v>
      </c>
      <c r="H47" s="26"/>
      <c r="I47" s="26"/>
      <c r="J47" s="26"/>
      <c r="K47" s="26"/>
      <c r="L47" s="26"/>
      <c r="M47" s="26"/>
      <c r="N47" s="105"/>
      <c r="O47" s="80">
        <f>'Member Info'!Q47</f>
        <v>0</v>
      </c>
      <c r="P47" s="94"/>
      <c r="Q47" s="94"/>
      <c r="R47" s="95">
        <f t="shared" si="0"/>
        <v>0</v>
      </c>
      <c r="S47" s="95"/>
      <c r="T47" s="95">
        <f t="shared" si="1"/>
        <v>0</v>
      </c>
      <c r="U47" s="95">
        <f t="shared" si="2"/>
        <v>0</v>
      </c>
      <c r="V47" s="95">
        <f t="shared" si="3"/>
        <v>0</v>
      </c>
      <c r="W47" s="95">
        <f t="shared" si="4"/>
        <v>0</v>
      </c>
      <c r="X47" s="95">
        <f t="shared" si="5"/>
        <v>0</v>
      </c>
      <c r="Y47" s="95">
        <f t="shared" si="6"/>
        <v>0</v>
      </c>
      <c r="Z47" s="210">
        <f t="shared" si="7"/>
        <v>0</v>
      </c>
      <c r="AA47" s="95" t="b">
        <f t="shared" si="8"/>
        <v>0</v>
      </c>
    </row>
    <row r="48" spans="1:27" x14ac:dyDescent="0.25">
      <c r="A48" s="4"/>
      <c r="B48" s="164">
        <f>'Member Info'!D48</f>
        <v>0</v>
      </c>
      <c r="C48" s="164">
        <f>'Member Info'!E48</f>
        <v>0</v>
      </c>
      <c r="D48" s="167" t="str">
        <f>'Member Info'!G48</f>
        <v/>
      </c>
      <c r="E48" s="165">
        <f>'Member Info'!B48</f>
        <v>0</v>
      </c>
      <c r="F48" s="8"/>
      <c r="G48" s="166" t="e">
        <f>'Member Info'!K48+'Member Info'!L48</f>
        <v>#VALUE!</v>
      </c>
      <c r="H48" s="26"/>
      <c r="I48" s="26"/>
      <c r="J48" s="26"/>
      <c r="K48" s="26"/>
      <c r="L48" s="26"/>
      <c r="M48" s="26"/>
      <c r="N48" s="105"/>
      <c r="O48" s="80">
        <f>'Member Info'!Q48</f>
        <v>0</v>
      </c>
      <c r="P48" s="94"/>
      <c r="Q48" s="94"/>
      <c r="R48" s="95">
        <f t="shared" si="0"/>
        <v>0</v>
      </c>
      <c r="S48" s="95"/>
      <c r="T48" s="95">
        <f t="shared" si="1"/>
        <v>0</v>
      </c>
      <c r="U48" s="95">
        <f t="shared" si="2"/>
        <v>0</v>
      </c>
      <c r="V48" s="95">
        <f t="shared" si="3"/>
        <v>0</v>
      </c>
      <c r="W48" s="95">
        <f t="shared" si="4"/>
        <v>0</v>
      </c>
      <c r="X48" s="95">
        <f t="shared" si="5"/>
        <v>0</v>
      </c>
      <c r="Y48" s="95">
        <f t="shared" si="6"/>
        <v>0</v>
      </c>
      <c r="Z48" s="210">
        <f t="shared" si="7"/>
        <v>0</v>
      </c>
      <c r="AA48" s="95" t="b">
        <f t="shared" si="8"/>
        <v>0</v>
      </c>
    </row>
    <row r="49" spans="1:27" x14ac:dyDescent="0.25">
      <c r="A49" s="4"/>
      <c r="B49" s="164">
        <f>'Member Info'!D49</f>
        <v>0</v>
      </c>
      <c r="C49" s="164">
        <f>'Member Info'!E49</f>
        <v>0</v>
      </c>
      <c r="D49" s="167" t="str">
        <f>'Member Info'!G49</f>
        <v/>
      </c>
      <c r="E49" s="165">
        <f>'Member Info'!B49</f>
        <v>0</v>
      </c>
      <c r="F49" s="8"/>
      <c r="G49" s="166" t="e">
        <f>'Member Info'!K49+'Member Info'!L49</f>
        <v>#VALUE!</v>
      </c>
      <c r="H49" s="26"/>
      <c r="I49" s="26"/>
      <c r="J49" s="26"/>
      <c r="K49" s="26"/>
      <c r="L49" s="26"/>
      <c r="M49" s="26"/>
      <c r="N49" s="105"/>
      <c r="O49" s="80">
        <f>'Member Info'!Q49</f>
        <v>0</v>
      </c>
      <c r="P49" s="94"/>
      <c r="Q49" s="94"/>
      <c r="R49" s="95">
        <f t="shared" si="0"/>
        <v>0</v>
      </c>
      <c r="S49" s="95"/>
      <c r="T49" s="95">
        <f t="shared" si="1"/>
        <v>0</v>
      </c>
      <c r="U49" s="95">
        <f t="shared" si="2"/>
        <v>0</v>
      </c>
      <c r="V49" s="95">
        <f t="shared" si="3"/>
        <v>0</v>
      </c>
      <c r="W49" s="95">
        <f t="shared" si="4"/>
        <v>0</v>
      </c>
      <c r="X49" s="95">
        <f t="shared" si="5"/>
        <v>0</v>
      </c>
      <c r="Y49" s="95">
        <f t="shared" si="6"/>
        <v>0</v>
      </c>
      <c r="Z49" s="210">
        <f t="shared" si="7"/>
        <v>0</v>
      </c>
      <c r="AA49" s="95" t="b">
        <f t="shared" si="8"/>
        <v>0</v>
      </c>
    </row>
    <row r="50" spans="1:27" x14ac:dyDescent="0.25">
      <c r="A50" s="4"/>
      <c r="B50" s="164">
        <f>'Member Info'!D50</f>
        <v>0</v>
      </c>
      <c r="C50" s="164">
        <f>'Member Info'!E50</f>
        <v>0</v>
      </c>
      <c r="D50" s="167" t="str">
        <f>'Member Info'!G50</f>
        <v/>
      </c>
      <c r="E50" s="165">
        <f>'Member Info'!B50</f>
        <v>0</v>
      </c>
      <c r="F50" s="8"/>
      <c r="G50" s="166" t="e">
        <f>'Member Info'!K50+'Member Info'!L50</f>
        <v>#VALUE!</v>
      </c>
      <c r="H50" s="26"/>
      <c r="I50" s="26"/>
      <c r="J50" s="26"/>
      <c r="K50" s="26"/>
      <c r="L50" s="26"/>
      <c r="M50" s="26"/>
      <c r="N50" s="105"/>
      <c r="O50" s="80">
        <f>'Member Info'!Q50</f>
        <v>0</v>
      </c>
      <c r="P50" s="94"/>
      <c r="Q50" s="94"/>
      <c r="R50" s="95">
        <f t="shared" si="0"/>
        <v>0</v>
      </c>
      <c r="S50" s="95"/>
      <c r="T50" s="95">
        <f t="shared" si="1"/>
        <v>0</v>
      </c>
      <c r="U50" s="95">
        <f t="shared" si="2"/>
        <v>0</v>
      </c>
      <c r="V50" s="95">
        <f t="shared" si="3"/>
        <v>0</v>
      </c>
      <c r="W50" s="95">
        <f t="shared" si="4"/>
        <v>0</v>
      </c>
      <c r="X50" s="95">
        <f t="shared" si="5"/>
        <v>0</v>
      </c>
      <c r="Y50" s="95">
        <f t="shared" si="6"/>
        <v>0</v>
      </c>
      <c r="Z50" s="210">
        <f t="shared" si="7"/>
        <v>0</v>
      </c>
      <c r="AA50" s="95" t="b">
        <f t="shared" si="8"/>
        <v>0</v>
      </c>
    </row>
    <row r="51" spans="1:27" x14ac:dyDescent="0.25">
      <c r="A51" s="4"/>
      <c r="B51" s="164">
        <f>'Member Info'!D51</f>
        <v>0</v>
      </c>
      <c r="C51" s="164">
        <f>'Member Info'!E51</f>
        <v>0</v>
      </c>
      <c r="D51" s="167" t="str">
        <f>'Member Info'!G51</f>
        <v/>
      </c>
      <c r="E51" s="165">
        <f>'Member Info'!B51</f>
        <v>0</v>
      </c>
      <c r="F51" s="8"/>
      <c r="G51" s="166" t="e">
        <f>'Member Info'!K51+'Member Info'!L51</f>
        <v>#VALUE!</v>
      </c>
      <c r="H51" s="26"/>
      <c r="I51" s="26"/>
      <c r="J51" s="26"/>
      <c r="K51" s="26"/>
      <c r="L51" s="26"/>
      <c r="M51" s="26"/>
      <c r="N51" s="105"/>
      <c r="O51" s="80">
        <f>'Member Info'!Q51</f>
        <v>0</v>
      </c>
      <c r="P51" s="94"/>
      <c r="Q51" s="94"/>
      <c r="R51" s="95">
        <f t="shared" si="0"/>
        <v>0</v>
      </c>
      <c r="S51" s="95"/>
      <c r="T51" s="95">
        <f t="shared" si="1"/>
        <v>0</v>
      </c>
      <c r="U51" s="95">
        <f t="shared" si="2"/>
        <v>0</v>
      </c>
      <c r="V51" s="95">
        <f t="shared" si="3"/>
        <v>0</v>
      </c>
      <c r="W51" s="95">
        <f t="shared" si="4"/>
        <v>0</v>
      </c>
      <c r="X51" s="95">
        <f t="shared" si="5"/>
        <v>0</v>
      </c>
      <c r="Y51" s="95">
        <f t="shared" si="6"/>
        <v>0</v>
      </c>
      <c r="Z51" s="210">
        <f t="shared" si="7"/>
        <v>0</v>
      </c>
      <c r="AA51" s="95" t="b">
        <f t="shared" si="8"/>
        <v>0</v>
      </c>
    </row>
    <row r="52" spans="1:27" x14ac:dyDescent="0.25">
      <c r="A52" s="4"/>
      <c r="B52" s="164">
        <f>'Member Info'!D52</f>
        <v>0</v>
      </c>
      <c r="C52" s="164">
        <f>'Member Info'!E52</f>
        <v>0</v>
      </c>
      <c r="D52" s="167" t="str">
        <f>'Member Info'!G52</f>
        <v/>
      </c>
      <c r="E52" s="165">
        <f>'Member Info'!B52</f>
        <v>0</v>
      </c>
      <c r="F52" s="8"/>
      <c r="G52" s="166" t="e">
        <f>'Member Info'!K52+'Member Info'!L52</f>
        <v>#VALUE!</v>
      </c>
      <c r="H52" s="26"/>
      <c r="I52" s="26"/>
      <c r="J52" s="26"/>
      <c r="K52" s="26"/>
      <c r="L52" s="26"/>
      <c r="M52" s="26"/>
      <c r="N52" s="105"/>
      <c r="O52" s="80">
        <f>'Member Info'!Q52</f>
        <v>0</v>
      </c>
      <c r="P52" s="94"/>
      <c r="Q52" s="94"/>
      <c r="R52" s="95">
        <f t="shared" si="0"/>
        <v>0</v>
      </c>
      <c r="S52" s="95"/>
      <c r="T52" s="95">
        <f t="shared" si="1"/>
        <v>0</v>
      </c>
      <c r="U52" s="95">
        <f t="shared" si="2"/>
        <v>0</v>
      </c>
      <c r="V52" s="95">
        <f t="shared" si="3"/>
        <v>0</v>
      </c>
      <c r="W52" s="95">
        <f t="shared" si="4"/>
        <v>0</v>
      </c>
      <c r="X52" s="95">
        <f t="shared" si="5"/>
        <v>0</v>
      </c>
      <c r="Y52" s="95">
        <f t="shared" si="6"/>
        <v>0</v>
      </c>
      <c r="Z52" s="210">
        <f t="shared" si="7"/>
        <v>0</v>
      </c>
      <c r="AA52" s="95" t="b">
        <f t="shared" si="8"/>
        <v>0</v>
      </c>
    </row>
    <row r="53" spans="1:27" x14ac:dyDescent="0.25">
      <c r="A53" s="4"/>
      <c r="B53" s="164">
        <f>'Member Info'!D53</f>
        <v>0</v>
      </c>
      <c r="C53" s="164">
        <f>'Member Info'!E53</f>
        <v>0</v>
      </c>
      <c r="D53" s="167" t="str">
        <f>'Member Info'!G53</f>
        <v/>
      </c>
      <c r="E53" s="165">
        <f>'Member Info'!B53</f>
        <v>0</v>
      </c>
      <c r="F53" s="8"/>
      <c r="G53" s="166" t="e">
        <f>'Member Info'!K53+'Member Info'!L53</f>
        <v>#VALUE!</v>
      </c>
      <c r="H53" s="26"/>
      <c r="I53" s="26"/>
      <c r="J53" s="26"/>
      <c r="K53" s="26"/>
      <c r="L53" s="26"/>
      <c r="M53" s="26"/>
      <c r="N53" s="105"/>
      <c r="O53" s="80">
        <f>'Member Info'!Q53</f>
        <v>0</v>
      </c>
      <c r="P53" s="94"/>
      <c r="Q53" s="94"/>
      <c r="R53" s="95">
        <f t="shared" si="0"/>
        <v>0</v>
      </c>
      <c r="S53" s="95"/>
      <c r="T53" s="95">
        <f t="shared" si="1"/>
        <v>0</v>
      </c>
      <c r="U53" s="95">
        <f t="shared" si="2"/>
        <v>0</v>
      </c>
      <c r="V53" s="95">
        <f t="shared" si="3"/>
        <v>0</v>
      </c>
      <c r="W53" s="95">
        <f t="shared" si="4"/>
        <v>0</v>
      </c>
      <c r="X53" s="95">
        <f t="shared" si="5"/>
        <v>0</v>
      </c>
      <c r="Y53" s="95">
        <f t="shared" si="6"/>
        <v>0</v>
      </c>
      <c r="Z53" s="210">
        <f t="shared" si="7"/>
        <v>0</v>
      </c>
      <c r="AA53" s="95" t="b">
        <f t="shared" si="8"/>
        <v>0</v>
      </c>
    </row>
    <row r="54" spans="1:27" x14ac:dyDescent="0.25">
      <c r="A54" s="4"/>
      <c r="B54" s="164">
        <f>'Member Info'!D54</f>
        <v>0</v>
      </c>
      <c r="C54" s="164">
        <f>'Member Info'!E54</f>
        <v>0</v>
      </c>
      <c r="D54" s="167" t="str">
        <f>'Member Info'!G54</f>
        <v/>
      </c>
      <c r="E54" s="165">
        <f>'Member Info'!B54</f>
        <v>0</v>
      </c>
      <c r="F54" s="8"/>
      <c r="G54" s="166" t="e">
        <f>'Member Info'!K54+'Member Info'!L54</f>
        <v>#VALUE!</v>
      </c>
      <c r="H54" s="26"/>
      <c r="I54" s="26"/>
      <c r="J54" s="26"/>
      <c r="K54" s="26"/>
      <c r="L54" s="26"/>
      <c r="M54" s="26"/>
      <c r="N54" s="105"/>
      <c r="O54" s="80">
        <f>'Member Info'!Q54</f>
        <v>0</v>
      </c>
      <c r="P54" s="94"/>
      <c r="Q54" s="94"/>
      <c r="R54" s="95">
        <f t="shared" si="0"/>
        <v>0</v>
      </c>
      <c r="S54" s="95"/>
      <c r="T54" s="95">
        <f t="shared" si="1"/>
        <v>0</v>
      </c>
      <c r="U54" s="95">
        <f t="shared" si="2"/>
        <v>0</v>
      </c>
      <c r="V54" s="95">
        <f t="shared" si="3"/>
        <v>0</v>
      </c>
      <c r="W54" s="95">
        <f t="shared" si="4"/>
        <v>0</v>
      </c>
      <c r="X54" s="95">
        <f t="shared" si="5"/>
        <v>0</v>
      </c>
      <c r="Y54" s="95">
        <f t="shared" si="6"/>
        <v>0</v>
      </c>
      <c r="Z54" s="210">
        <f t="shared" si="7"/>
        <v>0</v>
      </c>
      <c r="AA54" s="95" t="b">
        <f t="shared" si="8"/>
        <v>0</v>
      </c>
    </row>
    <row r="55" spans="1:27" x14ac:dyDescent="0.25">
      <c r="A55" s="4"/>
      <c r="B55" s="164">
        <f>'Member Info'!D55</f>
        <v>0</v>
      </c>
      <c r="C55" s="164">
        <f>'Member Info'!E55</f>
        <v>0</v>
      </c>
      <c r="D55" s="167" t="str">
        <f>'Member Info'!G55</f>
        <v/>
      </c>
      <c r="E55" s="165">
        <f>'Member Info'!B55</f>
        <v>0</v>
      </c>
      <c r="F55" s="8"/>
      <c r="G55" s="166" t="e">
        <f>'Member Info'!K55+'Member Info'!L55</f>
        <v>#VALUE!</v>
      </c>
      <c r="H55" s="26"/>
      <c r="I55" s="26"/>
      <c r="J55" s="26"/>
      <c r="K55" s="26"/>
      <c r="L55" s="26"/>
      <c r="M55" s="26"/>
      <c r="N55" s="105"/>
      <c r="O55" s="80">
        <f>'Member Info'!Q55</f>
        <v>0</v>
      </c>
      <c r="P55" s="94"/>
      <c r="Q55" s="94"/>
      <c r="R55" s="95">
        <f t="shared" si="0"/>
        <v>0</v>
      </c>
      <c r="S55" s="95"/>
      <c r="T55" s="95">
        <f t="shared" si="1"/>
        <v>0</v>
      </c>
      <c r="U55" s="95">
        <f t="shared" si="2"/>
        <v>0</v>
      </c>
      <c r="V55" s="95">
        <f t="shared" si="3"/>
        <v>0</v>
      </c>
      <c r="W55" s="95">
        <f t="shared" si="4"/>
        <v>0</v>
      </c>
      <c r="X55" s="95">
        <f t="shared" si="5"/>
        <v>0</v>
      </c>
      <c r="Y55" s="95">
        <f t="shared" si="6"/>
        <v>0</v>
      </c>
      <c r="Z55" s="210">
        <f t="shared" si="7"/>
        <v>0</v>
      </c>
      <c r="AA55" s="95" t="b">
        <f t="shared" si="8"/>
        <v>0</v>
      </c>
    </row>
    <row r="56" spans="1:27" x14ac:dyDescent="0.25">
      <c r="A56" s="4"/>
      <c r="B56" s="164">
        <f>'Member Info'!D56</f>
        <v>0</v>
      </c>
      <c r="C56" s="164">
        <f>'Member Info'!E56</f>
        <v>0</v>
      </c>
      <c r="D56" s="167" t="str">
        <f>'Member Info'!G56</f>
        <v/>
      </c>
      <c r="E56" s="165">
        <f>'Member Info'!B56</f>
        <v>0</v>
      </c>
      <c r="F56" s="8"/>
      <c r="G56" s="166" t="e">
        <f>'Member Info'!K56+'Member Info'!L56</f>
        <v>#VALUE!</v>
      </c>
      <c r="H56" s="26"/>
      <c r="I56" s="26"/>
      <c r="J56" s="26"/>
      <c r="K56" s="26"/>
      <c r="L56" s="26"/>
      <c r="M56" s="26"/>
      <c r="N56" s="105"/>
      <c r="O56" s="80">
        <f>'Member Info'!Q56</f>
        <v>0</v>
      </c>
      <c r="P56" s="94"/>
      <c r="Q56" s="94"/>
      <c r="R56" s="95">
        <f t="shared" si="0"/>
        <v>0</v>
      </c>
      <c r="S56" s="95"/>
      <c r="T56" s="95">
        <f t="shared" si="1"/>
        <v>0</v>
      </c>
      <c r="U56" s="95">
        <f t="shared" si="2"/>
        <v>0</v>
      </c>
      <c r="V56" s="95">
        <f t="shared" si="3"/>
        <v>0</v>
      </c>
      <c r="W56" s="95">
        <f t="shared" si="4"/>
        <v>0</v>
      </c>
      <c r="X56" s="95">
        <f t="shared" si="5"/>
        <v>0</v>
      </c>
      <c r="Y56" s="95">
        <f t="shared" si="6"/>
        <v>0</v>
      </c>
      <c r="Z56" s="210">
        <f t="shared" si="7"/>
        <v>0</v>
      </c>
      <c r="AA56" s="95" t="b">
        <f t="shared" si="8"/>
        <v>0</v>
      </c>
    </row>
    <row r="57" spans="1:27" x14ac:dyDescent="0.25">
      <c r="A57" s="4"/>
      <c r="B57" s="164">
        <f>'Member Info'!D57</f>
        <v>0</v>
      </c>
      <c r="C57" s="164">
        <f>'Member Info'!E57</f>
        <v>0</v>
      </c>
      <c r="D57" s="167" t="str">
        <f>'Member Info'!G57</f>
        <v/>
      </c>
      <c r="E57" s="165">
        <f>'Member Info'!B57</f>
        <v>0</v>
      </c>
      <c r="F57" s="8"/>
      <c r="G57" s="166" t="e">
        <f>'Member Info'!K57+'Member Info'!L57</f>
        <v>#VALUE!</v>
      </c>
      <c r="H57" s="26"/>
      <c r="I57" s="26"/>
      <c r="J57" s="26"/>
      <c r="K57" s="26"/>
      <c r="L57" s="26"/>
      <c r="M57" s="26"/>
      <c r="N57" s="105"/>
      <c r="O57" s="80">
        <f>'Member Info'!Q57</f>
        <v>0</v>
      </c>
      <c r="P57" s="94"/>
      <c r="Q57" s="94"/>
      <c r="R57" s="95">
        <f t="shared" si="0"/>
        <v>0</v>
      </c>
      <c r="S57" s="95"/>
      <c r="T57" s="95">
        <f t="shared" si="1"/>
        <v>0</v>
      </c>
      <c r="U57" s="95">
        <f t="shared" si="2"/>
        <v>0</v>
      </c>
      <c r="V57" s="95">
        <f t="shared" si="3"/>
        <v>0</v>
      </c>
      <c r="W57" s="95">
        <f t="shared" si="4"/>
        <v>0</v>
      </c>
      <c r="X57" s="95">
        <f t="shared" si="5"/>
        <v>0</v>
      </c>
      <c r="Y57" s="95">
        <f t="shared" si="6"/>
        <v>0</v>
      </c>
      <c r="Z57" s="210">
        <f t="shared" si="7"/>
        <v>0</v>
      </c>
      <c r="AA57" s="95" t="b">
        <f t="shared" si="8"/>
        <v>0</v>
      </c>
    </row>
    <row r="58" spans="1:27" x14ac:dyDescent="0.25">
      <c r="A58" s="4"/>
      <c r="B58" s="164">
        <f>'Member Info'!D58</f>
        <v>0</v>
      </c>
      <c r="C58" s="164">
        <f>'Member Info'!E58</f>
        <v>0</v>
      </c>
      <c r="D58" s="167" t="str">
        <f>'Member Info'!G58</f>
        <v/>
      </c>
      <c r="E58" s="165">
        <f>'Member Info'!B58</f>
        <v>0</v>
      </c>
      <c r="F58" s="8"/>
      <c r="G58" s="166" t="e">
        <f>'Member Info'!K58+'Member Info'!L58</f>
        <v>#VALUE!</v>
      </c>
      <c r="H58" s="26"/>
      <c r="I58" s="26"/>
      <c r="J58" s="26"/>
      <c r="K58" s="26"/>
      <c r="L58" s="26"/>
      <c r="M58" s="26"/>
      <c r="N58" s="105"/>
      <c r="O58" s="80">
        <f>'Member Info'!Q58</f>
        <v>0</v>
      </c>
      <c r="P58" s="94"/>
      <c r="Q58" s="94"/>
      <c r="R58" s="95">
        <f t="shared" si="0"/>
        <v>0</v>
      </c>
      <c r="S58" s="95"/>
      <c r="T58" s="95">
        <f t="shared" si="1"/>
        <v>0</v>
      </c>
      <c r="U58" s="95">
        <f t="shared" si="2"/>
        <v>0</v>
      </c>
      <c r="V58" s="95">
        <f t="shared" si="3"/>
        <v>0</v>
      </c>
      <c r="W58" s="95">
        <f t="shared" si="4"/>
        <v>0</v>
      </c>
      <c r="X58" s="95">
        <f t="shared" si="5"/>
        <v>0</v>
      </c>
      <c r="Y58" s="95">
        <f t="shared" si="6"/>
        <v>0</v>
      </c>
      <c r="Z58" s="210">
        <f t="shared" si="7"/>
        <v>0</v>
      </c>
      <c r="AA58" s="95" t="b">
        <f t="shared" si="8"/>
        <v>0</v>
      </c>
    </row>
    <row r="59" spans="1:27" x14ac:dyDescent="0.25">
      <c r="A59" s="4"/>
      <c r="B59" s="164">
        <f>'Member Info'!D59</f>
        <v>0</v>
      </c>
      <c r="C59" s="164">
        <f>'Member Info'!E59</f>
        <v>0</v>
      </c>
      <c r="D59" s="167" t="str">
        <f>'Member Info'!G59</f>
        <v/>
      </c>
      <c r="E59" s="165">
        <f>'Member Info'!B59</f>
        <v>0</v>
      </c>
      <c r="F59" s="8"/>
      <c r="G59" s="166" t="e">
        <f>'Member Info'!K59+'Member Info'!L59</f>
        <v>#VALUE!</v>
      </c>
      <c r="H59" s="26"/>
      <c r="I59" s="26"/>
      <c r="J59" s="26"/>
      <c r="K59" s="26"/>
      <c r="L59" s="26"/>
      <c r="M59" s="26"/>
      <c r="N59" s="105"/>
      <c r="O59" s="80">
        <f>'Member Info'!Q59</f>
        <v>0</v>
      </c>
      <c r="P59" s="94"/>
      <c r="Q59" s="94"/>
      <c r="R59" s="95">
        <f t="shared" si="0"/>
        <v>0</v>
      </c>
      <c r="S59" s="95"/>
      <c r="T59" s="95">
        <f t="shared" si="1"/>
        <v>0</v>
      </c>
      <c r="U59" s="95">
        <f t="shared" si="2"/>
        <v>0</v>
      </c>
      <c r="V59" s="95">
        <f t="shared" si="3"/>
        <v>0</v>
      </c>
      <c r="W59" s="95">
        <f t="shared" si="4"/>
        <v>0</v>
      </c>
      <c r="X59" s="95">
        <f t="shared" si="5"/>
        <v>0</v>
      </c>
      <c r="Y59" s="95">
        <f t="shared" si="6"/>
        <v>0</v>
      </c>
      <c r="Z59" s="210">
        <f t="shared" si="7"/>
        <v>0</v>
      </c>
      <c r="AA59" s="95" t="b">
        <f t="shared" si="8"/>
        <v>0</v>
      </c>
    </row>
    <row r="60" spans="1:27" x14ac:dyDescent="0.25">
      <c r="A60" s="4"/>
      <c r="B60" s="164">
        <f>'Member Info'!D60</f>
        <v>0</v>
      </c>
      <c r="C60" s="164">
        <f>'Member Info'!E60</f>
        <v>0</v>
      </c>
      <c r="D60" s="167" t="str">
        <f>'Member Info'!G60</f>
        <v/>
      </c>
      <c r="E60" s="165">
        <f>'Member Info'!B60</f>
        <v>0</v>
      </c>
      <c r="F60" s="8"/>
      <c r="G60" s="166" t="e">
        <f>'Member Info'!K60+'Member Info'!L60</f>
        <v>#VALUE!</v>
      </c>
      <c r="H60" s="26"/>
      <c r="I60" s="26"/>
      <c r="J60" s="26"/>
      <c r="K60" s="26"/>
      <c r="L60" s="26"/>
      <c r="M60" s="26"/>
      <c r="N60" s="105"/>
      <c r="O60" s="80">
        <f>'Member Info'!Q60</f>
        <v>0</v>
      </c>
      <c r="P60" s="94"/>
      <c r="Q60" s="94"/>
      <c r="R60" s="95">
        <f t="shared" si="0"/>
        <v>0</v>
      </c>
      <c r="S60" s="95"/>
      <c r="T60" s="95">
        <f t="shared" si="1"/>
        <v>0</v>
      </c>
      <c r="U60" s="95">
        <f t="shared" si="2"/>
        <v>0</v>
      </c>
      <c r="V60" s="95">
        <f t="shared" si="3"/>
        <v>0</v>
      </c>
      <c r="W60" s="95">
        <f t="shared" si="4"/>
        <v>0</v>
      </c>
      <c r="X60" s="95">
        <f t="shared" si="5"/>
        <v>0</v>
      </c>
      <c r="Y60" s="95">
        <f t="shared" si="6"/>
        <v>0</v>
      </c>
      <c r="Z60" s="210">
        <f t="shared" si="7"/>
        <v>0</v>
      </c>
      <c r="AA60" s="95" t="b">
        <f t="shared" si="8"/>
        <v>0</v>
      </c>
    </row>
    <row r="61" spans="1:27" x14ac:dyDescent="0.25">
      <c r="A61" s="4"/>
      <c r="B61" s="164">
        <f>'Member Info'!D61</f>
        <v>0</v>
      </c>
      <c r="C61" s="164">
        <f>'Member Info'!E61</f>
        <v>0</v>
      </c>
      <c r="D61" s="167" t="str">
        <f>'Member Info'!G61</f>
        <v/>
      </c>
      <c r="E61" s="165">
        <f>'Member Info'!B61</f>
        <v>0</v>
      </c>
      <c r="F61" s="8"/>
      <c r="G61" s="166" t="e">
        <f>'Member Info'!K61+'Member Info'!L61</f>
        <v>#VALUE!</v>
      </c>
      <c r="H61" s="26"/>
      <c r="I61" s="26"/>
      <c r="J61" s="26"/>
      <c r="K61" s="26"/>
      <c r="L61" s="26"/>
      <c r="M61" s="26"/>
      <c r="N61" s="105"/>
      <c r="O61" s="80">
        <f>'Member Info'!Q61</f>
        <v>0</v>
      </c>
      <c r="P61" s="94"/>
      <c r="Q61" s="94"/>
      <c r="R61" s="95">
        <f t="shared" ref="R61:R88" si="9">IF(F61="",0,1)</f>
        <v>0</v>
      </c>
      <c r="S61" s="95"/>
      <c r="T61" s="95">
        <f t="shared" ref="T61:T88" si="10">IF(H61="",0,1)</f>
        <v>0</v>
      </c>
      <c r="U61" s="95">
        <f t="shared" ref="U61:U88" si="11">IF(I61="",0,1)</f>
        <v>0</v>
      </c>
      <c r="V61" s="95">
        <f t="shared" ref="V61:V88" si="12">IF(J61="",0,1)</f>
        <v>0</v>
      </c>
      <c r="W61" s="95">
        <f t="shared" ref="W61:W88" si="13">IF(K61="",0,1)</f>
        <v>0</v>
      </c>
      <c r="X61" s="95">
        <f t="shared" si="5"/>
        <v>0</v>
      </c>
      <c r="Y61" s="95">
        <f t="shared" si="6"/>
        <v>0</v>
      </c>
      <c r="Z61" s="210">
        <f t="shared" si="7"/>
        <v>0</v>
      </c>
      <c r="AA61" s="95" t="b">
        <f t="shared" si="8"/>
        <v>0</v>
      </c>
    </row>
    <row r="62" spans="1:27" x14ac:dyDescent="0.25">
      <c r="A62" s="4"/>
      <c r="B62" s="164">
        <f>'Member Info'!D62</f>
        <v>0</v>
      </c>
      <c r="C62" s="164">
        <f>'Member Info'!E62</f>
        <v>0</v>
      </c>
      <c r="D62" s="167" t="str">
        <f>'Member Info'!G62</f>
        <v/>
      </c>
      <c r="E62" s="165">
        <f>'Member Info'!B62</f>
        <v>0</v>
      </c>
      <c r="F62" s="8"/>
      <c r="G62" s="166" t="e">
        <f>'Member Info'!K62+'Member Info'!L62</f>
        <v>#VALUE!</v>
      </c>
      <c r="H62" s="26"/>
      <c r="I62" s="26"/>
      <c r="J62" s="26"/>
      <c r="K62" s="26"/>
      <c r="L62" s="26"/>
      <c r="M62" s="26"/>
      <c r="N62" s="105"/>
      <c r="O62" s="80">
        <f>'Member Info'!Q62</f>
        <v>0</v>
      </c>
      <c r="P62" s="94"/>
      <c r="Q62" s="94"/>
      <c r="R62" s="95">
        <f t="shared" si="9"/>
        <v>0</v>
      </c>
      <c r="S62" s="95"/>
      <c r="T62" s="95">
        <f t="shared" si="10"/>
        <v>0</v>
      </c>
      <c r="U62" s="95">
        <f t="shared" si="11"/>
        <v>0</v>
      </c>
      <c r="V62" s="95">
        <f t="shared" si="12"/>
        <v>0</v>
      </c>
      <c r="W62" s="95">
        <f t="shared" si="13"/>
        <v>0</v>
      </c>
      <c r="X62" s="95">
        <f t="shared" si="5"/>
        <v>0</v>
      </c>
      <c r="Y62" s="95">
        <f t="shared" si="6"/>
        <v>0</v>
      </c>
      <c r="Z62" s="210">
        <f t="shared" si="7"/>
        <v>0</v>
      </c>
      <c r="AA62" s="95" t="b">
        <f t="shared" si="8"/>
        <v>0</v>
      </c>
    </row>
    <row r="63" spans="1:27" x14ac:dyDescent="0.25">
      <c r="A63" s="4"/>
      <c r="B63" s="164">
        <f>'Member Info'!D63</f>
        <v>0</v>
      </c>
      <c r="C63" s="164">
        <f>'Member Info'!E63</f>
        <v>0</v>
      </c>
      <c r="D63" s="167" t="str">
        <f>'Member Info'!G63</f>
        <v/>
      </c>
      <c r="E63" s="165">
        <f>'Member Info'!B63</f>
        <v>0</v>
      </c>
      <c r="F63" s="8"/>
      <c r="G63" s="166" t="e">
        <f>'Member Info'!K63+'Member Info'!L63</f>
        <v>#VALUE!</v>
      </c>
      <c r="H63" s="26"/>
      <c r="I63" s="26"/>
      <c r="J63" s="26"/>
      <c r="K63" s="26"/>
      <c r="L63" s="26"/>
      <c r="M63" s="26"/>
      <c r="N63" s="105"/>
      <c r="O63" s="80">
        <f>'Member Info'!Q63</f>
        <v>0</v>
      </c>
      <c r="P63" s="94"/>
      <c r="Q63" s="94"/>
      <c r="R63" s="95">
        <f t="shared" si="9"/>
        <v>0</v>
      </c>
      <c r="S63" s="95"/>
      <c r="T63" s="95">
        <f t="shared" si="10"/>
        <v>0</v>
      </c>
      <c r="U63" s="95">
        <f t="shared" si="11"/>
        <v>0</v>
      </c>
      <c r="V63" s="95">
        <f t="shared" si="12"/>
        <v>0</v>
      </c>
      <c r="W63" s="95">
        <f t="shared" si="13"/>
        <v>0</v>
      </c>
      <c r="X63" s="95">
        <f t="shared" si="5"/>
        <v>0</v>
      </c>
      <c r="Y63" s="95">
        <f t="shared" si="6"/>
        <v>0</v>
      </c>
      <c r="Z63" s="210">
        <f t="shared" si="7"/>
        <v>0</v>
      </c>
      <c r="AA63" s="95" t="b">
        <f t="shared" si="8"/>
        <v>0</v>
      </c>
    </row>
    <row r="64" spans="1:27" x14ac:dyDescent="0.25">
      <c r="A64" s="4"/>
      <c r="B64" s="164">
        <f>'Member Info'!D64</f>
        <v>0</v>
      </c>
      <c r="C64" s="164">
        <f>'Member Info'!E64</f>
        <v>0</v>
      </c>
      <c r="D64" s="167" t="str">
        <f>'Member Info'!G64</f>
        <v/>
      </c>
      <c r="E64" s="165">
        <f>'Member Info'!B64</f>
        <v>0</v>
      </c>
      <c r="F64" s="8"/>
      <c r="G64" s="166" t="e">
        <f>'Member Info'!K64+'Member Info'!L64</f>
        <v>#VALUE!</v>
      </c>
      <c r="H64" s="26"/>
      <c r="I64" s="26"/>
      <c r="J64" s="26"/>
      <c r="K64" s="26"/>
      <c r="L64" s="26"/>
      <c r="M64" s="26"/>
      <c r="N64" s="105"/>
      <c r="O64" s="80">
        <f>'Member Info'!Q64</f>
        <v>0</v>
      </c>
      <c r="P64" s="94"/>
      <c r="Q64" s="94"/>
      <c r="R64" s="95">
        <f t="shared" si="9"/>
        <v>0</v>
      </c>
      <c r="S64" s="95"/>
      <c r="T64" s="95">
        <f t="shared" si="10"/>
        <v>0</v>
      </c>
      <c r="U64" s="95">
        <f t="shared" si="11"/>
        <v>0</v>
      </c>
      <c r="V64" s="95">
        <f t="shared" si="12"/>
        <v>0</v>
      </c>
      <c r="W64" s="95">
        <f t="shared" si="13"/>
        <v>0</v>
      </c>
      <c r="X64" s="95">
        <f t="shared" si="5"/>
        <v>0</v>
      </c>
      <c r="Y64" s="95">
        <f t="shared" si="6"/>
        <v>0</v>
      </c>
      <c r="Z64" s="210">
        <f t="shared" si="7"/>
        <v>0</v>
      </c>
      <c r="AA64" s="95" t="b">
        <f t="shared" si="8"/>
        <v>0</v>
      </c>
    </row>
    <row r="65" spans="1:27" x14ac:dyDescent="0.25">
      <c r="A65" s="4"/>
      <c r="B65" s="164">
        <f>'Member Info'!D65</f>
        <v>0</v>
      </c>
      <c r="C65" s="164">
        <f>'Member Info'!E65</f>
        <v>0</v>
      </c>
      <c r="D65" s="167" t="str">
        <f>'Member Info'!G65</f>
        <v/>
      </c>
      <c r="E65" s="165">
        <f>'Member Info'!B65</f>
        <v>0</v>
      </c>
      <c r="F65" s="8"/>
      <c r="G65" s="166" t="e">
        <f>'Member Info'!K65+'Member Info'!L65</f>
        <v>#VALUE!</v>
      </c>
      <c r="H65" s="26"/>
      <c r="I65" s="26"/>
      <c r="J65" s="26"/>
      <c r="K65" s="26"/>
      <c r="L65" s="26"/>
      <c r="M65" s="26"/>
      <c r="N65" s="105"/>
      <c r="O65" s="80">
        <f>'Member Info'!Q65</f>
        <v>0</v>
      </c>
      <c r="P65" s="94"/>
      <c r="Q65" s="94"/>
      <c r="R65" s="95">
        <f t="shared" si="9"/>
        <v>0</v>
      </c>
      <c r="S65" s="95"/>
      <c r="T65" s="95">
        <f t="shared" si="10"/>
        <v>0</v>
      </c>
      <c r="U65" s="95">
        <f t="shared" si="11"/>
        <v>0</v>
      </c>
      <c r="V65" s="95">
        <f t="shared" si="12"/>
        <v>0</v>
      </c>
      <c r="W65" s="95">
        <f t="shared" si="13"/>
        <v>0</v>
      </c>
      <c r="X65" s="95">
        <f t="shared" si="5"/>
        <v>0</v>
      </c>
      <c r="Y65" s="95">
        <f t="shared" si="6"/>
        <v>0</v>
      </c>
      <c r="Z65" s="210">
        <f t="shared" si="7"/>
        <v>0</v>
      </c>
      <c r="AA65" s="95" t="b">
        <f t="shared" si="8"/>
        <v>0</v>
      </c>
    </row>
    <row r="66" spans="1:27" x14ac:dyDescent="0.25">
      <c r="A66" s="4"/>
      <c r="B66" s="164">
        <f>'Member Info'!D66</f>
        <v>0</v>
      </c>
      <c r="C66" s="164">
        <f>'Member Info'!E66</f>
        <v>0</v>
      </c>
      <c r="D66" s="167" t="str">
        <f>'Member Info'!G66</f>
        <v/>
      </c>
      <c r="E66" s="165">
        <f>'Member Info'!B66</f>
        <v>0</v>
      </c>
      <c r="F66" s="8"/>
      <c r="G66" s="166" t="e">
        <f>'Member Info'!K66+'Member Info'!L66</f>
        <v>#VALUE!</v>
      </c>
      <c r="H66" s="26"/>
      <c r="I66" s="26"/>
      <c r="J66" s="26"/>
      <c r="K66" s="26"/>
      <c r="L66" s="26"/>
      <c r="M66" s="26"/>
      <c r="N66" s="105"/>
      <c r="O66" s="80">
        <f>'Member Info'!Q66</f>
        <v>0</v>
      </c>
      <c r="P66" s="94"/>
      <c r="Q66" s="94"/>
      <c r="R66" s="95">
        <f t="shared" si="9"/>
        <v>0</v>
      </c>
      <c r="S66" s="95"/>
      <c r="T66" s="95">
        <f t="shared" si="10"/>
        <v>0</v>
      </c>
      <c r="U66" s="95">
        <f t="shared" si="11"/>
        <v>0</v>
      </c>
      <c r="V66" s="95">
        <f t="shared" si="12"/>
        <v>0</v>
      </c>
      <c r="W66" s="95">
        <f t="shared" si="13"/>
        <v>0</v>
      </c>
      <c r="X66" s="95">
        <f t="shared" si="5"/>
        <v>0</v>
      </c>
      <c r="Y66" s="95">
        <f t="shared" si="6"/>
        <v>0</v>
      </c>
      <c r="Z66" s="210">
        <f t="shared" si="7"/>
        <v>0</v>
      </c>
      <c r="AA66" s="95" t="b">
        <f t="shared" si="8"/>
        <v>0</v>
      </c>
    </row>
    <row r="67" spans="1:27" x14ac:dyDescent="0.25">
      <c r="A67" s="4"/>
      <c r="B67" s="164">
        <f>'Member Info'!D67</f>
        <v>0</v>
      </c>
      <c r="C67" s="164">
        <f>'Member Info'!E67</f>
        <v>0</v>
      </c>
      <c r="D67" s="167" t="str">
        <f>'Member Info'!G67</f>
        <v/>
      </c>
      <c r="E67" s="165">
        <f>'Member Info'!B67</f>
        <v>0</v>
      </c>
      <c r="F67" s="8"/>
      <c r="G67" s="166" t="e">
        <f>'Member Info'!K67+'Member Info'!L67</f>
        <v>#VALUE!</v>
      </c>
      <c r="H67" s="26"/>
      <c r="I67" s="26"/>
      <c r="J67" s="26"/>
      <c r="K67" s="26"/>
      <c r="L67" s="26"/>
      <c r="M67" s="26"/>
      <c r="N67" s="105"/>
      <c r="O67" s="80">
        <f>'Member Info'!Q67</f>
        <v>0</v>
      </c>
      <c r="P67" s="94"/>
      <c r="Q67" s="94"/>
      <c r="R67" s="95">
        <f t="shared" si="9"/>
        <v>0</v>
      </c>
      <c r="S67" s="95"/>
      <c r="T67" s="95">
        <f t="shared" si="10"/>
        <v>0</v>
      </c>
      <c r="U67" s="95">
        <f t="shared" si="11"/>
        <v>0</v>
      </c>
      <c r="V67" s="95">
        <f t="shared" si="12"/>
        <v>0</v>
      </c>
      <c r="W67" s="95">
        <f t="shared" si="13"/>
        <v>0</v>
      </c>
      <c r="X67" s="95">
        <f t="shared" si="5"/>
        <v>0</v>
      </c>
      <c r="Y67" s="95">
        <f t="shared" si="6"/>
        <v>0</v>
      </c>
      <c r="Z67" s="210">
        <f t="shared" si="7"/>
        <v>0</v>
      </c>
      <c r="AA67" s="95" t="b">
        <f t="shared" si="8"/>
        <v>0</v>
      </c>
    </row>
    <row r="68" spans="1:27" x14ac:dyDescent="0.25">
      <c r="A68" s="4"/>
      <c r="B68" s="164">
        <f>'Member Info'!D68</f>
        <v>0</v>
      </c>
      <c r="C68" s="164">
        <f>'Member Info'!E68</f>
        <v>0</v>
      </c>
      <c r="D68" s="167" t="str">
        <f>'Member Info'!G68</f>
        <v/>
      </c>
      <c r="E68" s="165">
        <f>'Member Info'!B68</f>
        <v>0</v>
      </c>
      <c r="F68" s="8"/>
      <c r="G68" s="166" t="e">
        <f>'Member Info'!K68+'Member Info'!L68</f>
        <v>#VALUE!</v>
      </c>
      <c r="H68" s="26"/>
      <c r="I68" s="26"/>
      <c r="J68" s="26"/>
      <c r="K68" s="26"/>
      <c r="L68" s="26"/>
      <c r="M68" s="26"/>
      <c r="N68" s="105"/>
      <c r="O68" s="80">
        <f>'Member Info'!Q68</f>
        <v>0</v>
      </c>
      <c r="P68" s="94"/>
      <c r="Q68" s="94"/>
      <c r="R68" s="95">
        <f t="shared" si="9"/>
        <v>0</v>
      </c>
      <c r="S68" s="95"/>
      <c r="T68" s="95">
        <f t="shared" si="10"/>
        <v>0</v>
      </c>
      <c r="U68" s="95">
        <f t="shared" si="11"/>
        <v>0</v>
      </c>
      <c r="V68" s="95">
        <f t="shared" si="12"/>
        <v>0</v>
      </c>
      <c r="W68" s="95">
        <f t="shared" si="13"/>
        <v>0</v>
      </c>
      <c r="X68" s="95">
        <f t="shared" si="5"/>
        <v>0</v>
      </c>
      <c r="Y68" s="95">
        <f t="shared" si="6"/>
        <v>0</v>
      </c>
      <c r="Z68" s="210">
        <f t="shared" si="7"/>
        <v>0</v>
      </c>
      <c r="AA68" s="95" t="b">
        <f t="shared" si="8"/>
        <v>0</v>
      </c>
    </row>
    <row r="69" spans="1:27" x14ac:dyDescent="0.25">
      <c r="A69" s="4"/>
      <c r="B69" s="164">
        <f>'Member Info'!D69</f>
        <v>0</v>
      </c>
      <c r="C69" s="164">
        <f>'Member Info'!E69</f>
        <v>0</v>
      </c>
      <c r="D69" s="167" t="str">
        <f>'Member Info'!G69</f>
        <v/>
      </c>
      <c r="E69" s="165">
        <f>'Member Info'!B69</f>
        <v>0</v>
      </c>
      <c r="F69" s="8"/>
      <c r="G69" s="166" t="e">
        <f>'Member Info'!K69+'Member Info'!L69</f>
        <v>#VALUE!</v>
      </c>
      <c r="H69" s="26"/>
      <c r="I69" s="26"/>
      <c r="J69" s="26"/>
      <c r="K69" s="26"/>
      <c r="L69" s="26"/>
      <c r="M69" s="26"/>
      <c r="N69" s="105"/>
      <c r="O69" s="80">
        <f>'Member Info'!Q69</f>
        <v>0</v>
      </c>
      <c r="P69" s="94"/>
      <c r="Q69" s="94"/>
      <c r="R69" s="95">
        <f t="shared" si="9"/>
        <v>0</v>
      </c>
      <c r="S69" s="95"/>
      <c r="T69" s="95">
        <f t="shared" si="10"/>
        <v>0</v>
      </c>
      <c r="U69" s="95">
        <f t="shared" si="11"/>
        <v>0</v>
      </c>
      <c r="V69" s="95">
        <f t="shared" si="12"/>
        <v>0</v>
      </c>
      <c r="W69" s="95">
        <f t="shared" si="13"/>
        <v>0</v>
      </c>
      <c r="X69" s="95">
        <f t="shared" si="5"/>
        <v>0</v>
      </c>
      <c r="Y69" s="95">
        <f t="shared" si="6"/>
        <v>0</v>
      </c>
      <c r="Z69" s="210">
        <f t="shared" si="7"/>
        <v>0</v>
      </c>
      <c r="AA69" s="95" t="b">
        <f t="shared" si="8"/>
        <v>0</v>
      </c>
    </row>
    <row r="70" spans="1:27" x14ac:dyDescent="0.25">
      <c r="A70" s="4"/>
      <c r="B70" s="164">
        <f>'Member Info'!D70</f>
        <v>0</v>
      </c>
      <c r="C70" s="164">
        <f>'Member Info'!E70</f>
        <v>0</v>
      </c>
      <c r="D70" s="167" t="str">
        <f>'Member Info'!G70</f>
        <v/>
      </c>
      <c r="E70" s="165">
        <f>'Member Info'!B70</f>
        <v>0</v>
      </c>
      <c r="F70" s="8"/>
      <c r="G70" s="166" t="e">
        <f>'Member Info'!K70+'Member Info'!L70</f>
        <v>#VALUE!</v>
      </c>
      <c r="H70" s="26"/>
      <c r="I70" s="26"/>
      <c r="J70" s="26"/>
      <c r="K70" s="26"/>
      <c r="L70" s="26"/>
      <c r="M70" s="26"/>
      <c r="N70" s="105"/>
      <c r="O70" s="80">
        <f>'Member Info'!Q70</f>
        <v>0</v>
      </c>
      <c r="P70" s="94"/>
      <c r="Q70" s="94"/>
      <c r="R70" s="95">
        <f t="shared" si="9"/>
        <v>0</v>
      </c>
      <c r="S70" s="95"/>
      <c r="T70" s="95">
        <f t="shared" si="10"/>
        <v>0</v>
      </c>
      <c r="U70" s="95">
        <f t="shared" si="11"/>
        <v>0</v>
      </c>
      <c r="V70" s="95">
        <f t="shared" si="12"/>
        <v>0</v>
      </c>
      <c r="W70" s="95">
        <f t="shared" si="13"/>
        <v>0</v>
      </c>
      <c r="X70" s="95">
        <f t="shared" si="5"/>
        <v>0</v>
      </c>
      <c r="Y70" s="95">
        <f t="shared" si="6"/>
        <v>0</v>
      </c>
      <c r="Z70" s="210">
        <f t="shared" si="7"/>
        <v>0</v>
      </c>
      <c r="AA70" s="95" t="b">
        <f t="shared" si="8"/>
        <v>0</v>
      </c>
    </row>
    <row r="71" spans="1:27" x14ac:dyDescent="0.25">
      <c r="A71" s="4"/>
      <c r="B71" s="164">
        <f>'Member Info'!D71</f>
        <v>0</v>
      </c>
      <c r="C71" s="164">
        <f>'Member Info'!E71</f>
        <v>0</v>
      </c>
      <c r="D71" s="167" t="str">
        <f>'Member Info'!G71</f>
        <v/>
      </c>
      <c r="E71" s="165">
        <f>'Member Info'!B71</f>
        <v>0</v>
      </c>
      <c r="F71" s="8"/>
      <c r="G71" s="166" t="e">
        <f>'Member Info'!K71+'Member Info'!L71</f>
        <v>#VALUE!</v>
      </c>
      <c r="H71" s="26"/>
      <c r="I71" s="26"/>
      <c r="J71" s="26"/>
      <c r="K71" s="26"/>
      <c r="L71" s="26"/>
      <c r="M71" s="26"/>
      <c r="N71" s="105"/>
      <c r="O71" s="80">
        <f>'Member Info'!Q71</f>
        <v>0</v>
      </c>
      <c r="P71" s="94"/>
      <c r="Q71" s="94"/>
      <c r="R71" s="95">
        <f t="shared" si="9"/>
        <v>0</v>
      </c>
      <c r="S71" s="95"/>
      <c r="T71" s="95">
        <f t="shared" si="10"/>
        <v>0</v>
      </c>
      <c r="U71" s="95">
        <f t="shared" si="11"/>
        <v>0</v>
      </c>
      <c r="V71" s="95">
        <f t="shared" si="12"/>
        <v>0</v>
      </c>
      <c r="W71" s="95">
        <f t="shared" si="13"/>
        <v>0</v>
      </c>
      <c r="X71" s="95">
        <f t="shared" si="5"/>
        <v>0</v>
      </c>
      <c r="Y71" s="95">
        <f t="shared" si="6"/>
        <v>0</v>
      </c>
      <c r="Z71" s="210">
        <f t="shared" si="7"/>
        <v>0</v>
      </c>
      <c r="AA71" s="95" t="b">
        <f t="shared" si="8"/>
        <v>0</v>
      </c>
    </row>
    <row r="72" spans="1:27" x14ac:dyDescent="0.25">
      <c r="A72" s="4"/>
      <c r="B72" s="164">
        <f>'Member Info'!D72</f>
        <v>0</v>
      </c>
      <c r="C72" s="164">
        <f>'Member Info'!E72</f>
        <v>0</v>
      </c>
      <c r="D72" s="167" t="str">
        <f>'Member Info'!G72</f>
        <v/>
      </c>
      <c r="E72" s="165">
        <f>'Member Info'!B72</f>
        <v>0</v>
      </c>
      <c r="F72" s="8"/>
      <c r="G72" s="166" t="e">
        <f>'Member Info'!K72+'Member Info'!L72</f>
        <v>#VALUE!</v>
      </c>
      <c r="H72" s="26"/>
      <c r="I72" s="26"/>
      <c r="J72" s="26"/>
      <c r="K72" s="26"/>
      <c r="L72" s="26"/>
      <c r="M72" s="26"/>
      <c r="N72" s="105"/>
      <c r="O72" s="80">
        <f>'Member Info'!Q72</f>
        <v>0</v>
      </c>
      <c r="P72" s="94"/>
      <c r="Q72" s="94"/>
      <c r="R72" s="95">
        <f t="shared" si="9"/>
        <v>0</v>
      </c>
      <c r="S72" s="95"/>
      <c r="T72" s="95">
        <f t="shared" si="10"/>
        <v>0</v>
      </c>
      <c r="U72" s="95">
        <f t="shared" si="11"/>
        <v>0</v>
      </c>
      <c r="V72" s="95">
        <f t="shared" si="12"/>
        <v>0</v>
      </c>
      <c r="W72" s="95">
        <f t="shared" si="13"/>
        <v>0</v>
      </c>
      <c r="X72" s="95">
        <f t="shared" si="5"/>
        <v>0</v>
      </c>
      <c r="Y72" s="95">
        <f t="shared" si="6"/>
        <v>0</v>
      </c>
      <c r="Z72" s="210">
        <f t="shared" si="7"/>
        <v>0</v>
      </c>
      <c r="AA72" s="95" t="b">
        <f t="shared" si="8"/>
        <v>0</v>
      </c>
    </row>
    <row r="73" spans="1:27" x14ac:dyDescent="0.25">
      <c r="A73" s="4"/>
      <c r="B73" s="164">
        <f>'Member Info'!D73</f>
        <v>0</v>
      </c>
      <c r="C73" s="164">
        <f>'Member Info'!E73</f>
        <v>0</v>
      </c>
      <c r="D73" s="167" t="str">
        <f>'Member Info'!G73</f>
        <v/>
      </c>
      <c r="E73" s="165">
        <f>'Member Info'!B73</f>
        <v>0</v>
      </c>
      <c r="F73" s="8"/>
      <c r="G73" s="166" t="e">
        <f>'Member Info'!K73+'Member Info'!L73</f>
        <v>#VALUE!</v>
      </c>
      <c r="H73" s="26"/>
      <c r="I73" s="26"/>
      <c r="J73" s="26"/>
      <c r="K73" s="26"/>
      <c r="L73" s="26"/>
      <c r="M73" s="26"/>
      <c r="N73" s="105"/>
      <c r="O73" s="80">
        <f>'Member Info'!Q73</f>
        <v>0</v>
      </c>
      <c r="P73" s="94"/>
      <c r="Q73" s="94"/>
      <c r="R73" s="95">
        <f t="shared" si="9"/>
        <v>0</v>
      </c>
      <c r="S73" s="95"/>
      <c r="T73" s="95">
        <f t="shared" si="10"/>
        <v>0</v>
      </c>
      <c r="U73" s="95">
        <f t="shared" si="11"/>
        <v>0</v>
      </c>
      <c r="V73" s="95">
        <f t="shared" si="12"/>
        <v>0</v>
      </c>
      <c r="W73" s="95">
        <f t="shared" si="13"/>
        <v>0</v>
      </c>
      <c r="X73" s="95">
        <f t="shared" si="5"/>
        <v>0</v>
      </c>
      <c r="Y73" s="95">
        <f t="shared" si="6"/>
        <v>0</v>
      </c>
      <c r="Z73" s="210">
        <f t="shared" si="7"/>
        <v>0</v>
      </c>
      <c r="AA73" s="95" t="b">
        <f t="shared" si="8"/>
        <v>0</v>
      </c>
    </row>
    <row r="74" spans="1:27" x14ac:dyDescent="0.25">
      <c r="A74" s="4"/>
      <c r="B74" s="164">
        <f>'Member Info'!D74</f>
        <v>0</v>
      </c>
      <c r="C74" s="164">
        <f>'Member Info'!E74</f>
        <v>0</v>
      </c>
      <c r="D74" s="167" t="str">
        <f>'Member Info'!G74</f>
        <v/>
      </c>
      <c r="E74" s="165">
        <f>'Member Info'!B74</f>
        <v>0</v>
      </c>
      <c r="F74" s="8"/>
      <c r="G74" s="166" t="e">
        <f>'Member Info'!K74+'Member Info'!L74</f>
        <v>#VALUE!</v>
      </c>
      <c r="H74" s="26"/>
      <c r="I74" s="26"/>
      <c r="J74" s="26"/>
      <c r="K74" s="26"/>
      <c r="L74" s="26"/>
      <c r="M74" s="26"/>
      <c r="N74" s="105"/>
      <c r="O74" s="80">
        <f>'Member Info'!Q74</f>
        <v>0</v>
      </c>
      <c r="P74" s="94"/>
      <c r="Q74" s="94"/>
      <c r="R74" s="95">
        <f t="shared" si="9"/>
        <v>0</v>
      </c>
      <c r="S74" s="95"/>
      <c r="T74" s="95">
        <f t="shared" si="10"/>
        <v>0</v>
      </c>
      <c r="U74" s="95">
        <f t="shared" si="11"/>
        <v>0</v>
      </c>
      <c r="V74" s="95">
        <f t="shared" si="12"/>
        <v>0</v>
      </c>
      <c r="W74" s="95">
        <f t="shared" si="13"/>
        <v>0</v>
      </c>
      <c r="X74" s="95">
        <f t="shared" si="5"/>
        <v>0</v>
      </c>
      <c r="Y74" s="95">
        <f t="shared" si="6"/>
        <v>0</v>
      </c>
      <c r="Z74" s="210">
        <f t="shared" si="7"/>
        <v>0</v>
      </c>
      <c r="AA74" s="95" t="b">
        <f t="shared" si="8"/>
        <v>0</v>
      </c>
    </row>
    <row r="75" spans="1:27" x14ac:dyDescent="0.25">
      <c r="A75" s="4"/>
      <c r="B75" s="164">
        <f>'Member Info'!D75</f>
        <v>0</v>
      </c>
      <c r="C75" s="164">
        <f>'Member Info'!E75</f>
        <v>0</v>
      </c>
      <c r="D75" s="167" t="str">
        <f>'Member Info'!G75</f>
        <v/>
      </c>
      <c r="E75" s="165">
        <f>'Member Info'!B75</f>
        <v>0</v>
      </c>
      <c r="F75" s="8"/>
      <c r="G75" s="166" t="e">
        <f>'Member Info'!K75+'Member Info'!L75</f>
        <v>#VALUE!</v>
      </c>
      <c r="H75" s="26"/>
      <c r="I75" s="26"/>
      <c r="J75" s="26"/>
      <c r="K75" s="26"/>
      <c r="L75" s="26"/>
      <c r="M75" s="26"/>
      <c r="N75" s="105"/>
      <c r="O75" s="80">
        <f>'Member Info'!Q75</f>
        <v>0</v>
      </c>
      <c r="P75" s="94"/>
      <c r="Q75" s="94"/>
      <c r="R75" s="95">
        <f t="shared" si="9"/>
        <v>0</v>
      </c>
      <c r="S75" s="95"/>
      <c r="T75" s="95">
        <f t="shared" si="10"/>
        <v>0</v>
      </c>
      <c r="U75" s="95">
        <f t="shared" si="11"/>
        <v>0</v>
      </c>
      <c r="V75" s="95">
        <f t="shared" si="12"/>
        <v>0</v>
      </c>
      <c r="W75" s="95">
        <f t="shared" si="13"/>
        <v>0</v>
      </c>
      <c r="X75" s="95">
        <f t="shared" si="5"/>
        <v>0</v>
      </c>
      <c r="Y75" s="95">
        <f t="shared" si="6"/>
        <v>0</v>
      </c>
      <c r="Z75" s="210">
        <f t="shared" si="7"/>
        <v>0</v>
      </c>
      <c r="AA75" s="95" t="b">
        <f t="shared" si="8"/>
        <v>0</v>
      </c>
    </row>
    <row r="76" spans="1:27" x14ac:dyDescent="0.25">
      <c r="A76" s="4"/>
      <c r="B76" s="164">
        <f>'Member Info'!D76</f>
        <v>0</v>
      </c>
      <c r="C76" s="164">
        <f>'Member Info'!E76</f>
        <v>0</v>
      </c>
      <c r="D76" s="167" t="str">
        <f>'Member Info'!G76</f>
        <v/>
      </c>
      <c r="E76" s="165">
        <f>'Member Info'!B76</f>
        <v>0</v>
      </c>
      <c r="F76" s="8"/>
      <c r="G76" s="166" t="e">
        <f>'Member Info'!K76+'Member Info'!L76</f>
        <v>#VALUE!</v>
      </c>
      <c r="H76" s="26"/>
      <c r="I76" s="26"/>
      <c r="J76" s="26"/>
      <c r="K76" s="26"/>
      <c r="L76" s="26"/>
      <c r="M76" s="26"/>
      <c r="N76" s="105"/>
      <c r="O76" s="80">
        <f>'Member Info'!Q76</f>
        <v>0</v>
      </c>
      <c r="P76" s="94"/>
      <c r="Q76" s="94"/>
      <c r="R76" s="95">
        <f t="shared" si="9"/>
        <v>0</v>
      </c>
      <c r="S76" s="95"/>
      <c r="T76" s="95">
        <f t="shared" si="10"/>
        <v>0</v>
      </c>
      <c r="U76" s="95">
        <f t="shared" si="11"/>
        <v>0</v>
      </c>
      <c r="V76" s="95">
        <f t="shared" si="12"/>
        <v>0</v>
      </c>
      <c r="W76" s="95">
        <f t="shared" si="13"/>
        <v>0</v>
      </c>
      <c r="X76" s="95">
        <f t="shared" si="5"/>
        <v>0</v>
      </c>
      <c r="Y76" s="95">
        <f t="shared" si="6"/>
        <v>0</v>
      </c>
      <c r="Z76" s="210">
        <f t="shared" si="7"/>
        <v>0</v>
      </c>
      <c r="AA76" s="95" t="b">
        <f t="shared" si="8"/>
        <v>0</v>
      </c>
    </row>
    <row r="77" spans="1:27" x14ac:dyDescent="0.25">
      <c r="A77" s="4"/>
      <c r="B77" s="164">
        <f>'Member Info'!D77</f>
        <v>0</v>
      </c>
      <c r="C77" s="164">
        <f>'Member Info'!E77</f>
        <v>0</v>
      </c>
      <c r="D77" s="167" t="str">
        <f>'Member Info'!G77</f>
        <v/>
      </c>
      <c r="E77" s="165">
        <f>'Member Info'!B77</f>
        <v>0</v>
      </c>
      <c r="F77" s="8"/>
      <c r="G77" s="166" t="e">
        <f>'Member Info'!K77+'Member Info'!L77</f>
        <v>#VALUE!</v>
      </c>
      <c r="H77" s="26"/>
      <c r="I77" s="26"/>
      <c r="J77" s="26"/>
      <c r="K77" s="26"/>
      <c r="L77" s="26"/>
      <c r="M77" s="26"/>
      <c r="N77" s="105"/>
      <c r="O77" s="80">
        <f>'Member Info'!Q77</f>
        <v>0</v>
      </c>
      <c r="P77" s="94"/>
      <c r="Q77" s="94"/>
      <c r="R77" s="95">
        <f t="shared" si="9"/>
        <v>0</v>
      </c>
      <c r="S77" s="95"/>
      <c r="T77" s="95">
        <f t="shared" si="10"/>
        <v>0</v>
      </c>
      <c r="U77" s="95">
        <f t="shared" si="11"/>
        <v>0</v>
      </c>
      <c r="V77" s="95">
        <f t="shared" si="12"/>
        <v>0</v>
      </c>
      <c r="W77" s="95">
        <f t="shared" si="13"/>
        <v>0</v>
      </c>
      <c r="X77" s="95">
        <f t="shared" si="5"/>
        <v>0</v>
      </c>
      <c r="Y77" s="95">
        <f t="shared" si="6"/>
        <v>0</v>
      </c>
      <c r="Z77" s="210">
        <f t="shared" si="7"/>
        <v>0</v>
      </c>
      <c r="AA77" s="95" t="b">
        <f t="shared" si="8"/>
        <v>0</v>
      </c>
    </row>
    <row r="78" spans="1:27" x14ac:dyDescent="0.25">
      <c r="A78" s="4"/>
      <c r="B78" s="164">
        <f>'Member Info'!D78</f>
        <v>0</v>
      </c>
      <c r="C78" s="164">
        <f>'Member Info'!E78</f>
        <v>0</v>
      </c>
      <c r="D78" s="167" t="str">
        <f>'Member Info'!G78</f>
        <v/>
      </c>
      <c r="E78" s="165">
        <f>'Member Info'!B78</f>
        <v>0</v>
      </c>
      <c r="F78" s="8"/>
      <c r="G78" s="166" t="e">
        <f>'Member Info'!K78+'Member Info'!L78</f>
        <v>#VALUE!</v>
      </c>
      <c r="H78" s="26"/>
      <c r="I78" s="26"/>
      <c r="J78" s="26"/>
      <c r="K78" s="26"/>
      <c r="L78" s="26"/>
      <c r="M78" s="26"/>
      <c r="N78" s="105"/>
      <c r="O78" s="80">
        <f>'Member Info'!Q78</f>
        <v>0</v>
      </c>
      <c r="P78" s="94"/>
      <c r="Q78" s="94"/>
      <c r="R78" s="95">
        <f t="shared" si="9"/>
        <v>0</v>
      </c>
      <c r="S78" s="95"/>
      <c r="T78" s="95">
        <f t="shared" si="10"/>
        <v>0</v>
      </c>
      <c r="U78" s="95">
        <f t="shared" si="11"/>
        <v>0</v>
      </c>
      <c r="V78" s="95">
        <f t="shared" si="12"/>
        <v>0</v>
      </c>
      <c r="W78" s="95">
        <f t="shared" si="13"/>
        <v>0</v>
      </c>
      <c r="X78" s="95">
        <f t="shared" si="5"/>
        <v>0</v>
      </c>
      <c r="Y78" s="95">
        <f t="shared" si="6"/>
        <v>0</v>
      </c>
      <c r="Z78" s="210">
        <f t="shared" si="7"/>
        <v>0</v>
      </c>
      <c r="AA78" s="95" t="b">
        <f t="shared" si="8"/>
        <v>0</v>
      </c>
    </row>
    <row r="79" spans="1:27" x14ac:dyDescent="0.25">
      <c r="A79" s="4"/>
      <c r="B79" s="164">
        <f>'Member Info'!D79</f>
        <v>0</v>
      </c>
      <c r="C79" s="164">
        <f>'Member Info'!E79</f>
        <v>0</v>
      </c>
      <c r="D79" s="167" t="str">
        <f>'Member Info'!G79</f>
        <v/>
      </c>
      <c r="E79" s="165">
        <f>'Member Info'!B79</f>
        <v>0</v>
      </c>
      <c r="F79" s="8"/>
      <c r="G79" s="166" t="e">
        <f>'Member Info'!K79+'Member Info'!L79</f>
        <v>#VALUE!</v>
      </c>
      <c r="H79" s="26"/>
      <c r="I79" s="26"/>
      <c r="J79" s="26"/>
      <c r="K79" s="26"/>
      <c r="L79" s="26"/>
      <c r="M79" s="26"/>
      <c r="N79" s="105"/>
      <c r="O79" s="80">
        <f>'Member Info'!Q79</f>
        <v>0</v>
      </c>
      <c r="P79" s="94"/>
      <c r="Q79" s="94"/>
      <c r="R79" s="95">
        <f t="shared" si="9"/>
        <v>0</v>
      </c>
      <c r="S79" s="95"/>
      <c r="T79" s="95">
        <f t="shared" si="10"/>
        <v>0</v>
      </c>
      <c r="U79" s="95">
        <f t="shared" si="11"/>
        <v>0</v>
      </c>
      <c r="V79" s="95">
        <f t="shared" si="12"/>
        <v>0</v>
      </c>
      <c r="W79" s="95">
        <f t="shared" si="13"/>
        <v>0</v>
      </c>
      <c r="X79" s="95">
        <f t="shared" si="5"/>
        <v>0</v>
      </c>
      <c r="Y79" s="95">
        <f t="shared" si="6"/>
        <v>0</v>
      </c>
      <c r="Z79" s="210">
        <f t="shared" si="7"/>
        <v>0</v>
      </c>
      <c r="AA79" s="95" t="b">
        <f t="shared" si="8"/>
        <v>0</v>
      </c>
    </row>
    <row r="80" spans="1:27" x14ac:dyDescent="0.25">
      <c r="A80" s="4"/>
      <c r="B80" s="164">
        <f>'Member Info'!D80</f>
        <v>0</v>
      </c>
      <c r="C80" s="164">
        <f>'Member Info'!E80</f>
        <v>0</v>
      </c>
      <c r="D80" s="167" t="str">
        <f>'Member Info'!G80</f>
        <v/>
      </c>
      <c r="E80" s="165">
        <f>'Member Info'!B80</f>
        <v>0</v>
      </c>
      <c r="F80" s="8"/>
      <c r="G80" s="166" t="e">
        <f>'Member Info'!K80+'Member Info'!L80</f>
        <v>#VALUE!</v>
      </c>
      <c r="H80" s="26"/>
      <c r="I80" s="26"/>
      <c r="J80" s="26"/>
      <c r="K80" s="26"/>
      <c r="L80" s="26"/>
      <c r="M80" s="26"/>
      <c r="N80" s="105"/>
      <c r="O80" s="80">
        <f>'Member Info'!Q80</f>
        <v>0</v>
      </c>
      <c r="P80" s="94"/>
      <c r="Q80" s="94"/>
      <c r="R80" s="95">
        <f t="shared" si="9"/>
        <v>0</v>
      </c>
      <c r="S80" s="95"/>
      <c r="T80" s="95">
        <f t="shared" si="10"/>
        <v>0</v>
      </c>
      <c r="U80" s="95">
        <f t="shared" si="11"/>
        <v>0</v>
      </c>
      <c r="V80" s="95">
        <f t="shared" si="12"/>
        <v>0</v>
      </c>
      <c r="W80" s="95">
        <f t="shared" si="13"/>
        <v>0</v>
      </c>
      <c r="X80" s="95">
        <f t="shared" si="5"/>
        <v>0</v>
      </c>
      <c r="Y80" s="95">
        <f t="shared" si="6"/>
        <v>0</v>
      </c>
      <c r="Z80" s="210">
        <f t="shared" si="7"/>
        <v>0</v>
      </c>
      <c r="AA80" s="95" t="b">
        <f t="shared" si="8"/>
        <v>0</v>
      </c>
    </row>
    <row r="81" spans="1:29" x14ac:dyDescent="0.25">
      <c r="A81" s="4"/>
      <c r="B81" s="164">
        <f>'Member Info'!D81</f>
        <v>0</v>
      </c>
      <c r="C81" s="164">
        <f>'Member Info'!E81</f>
        <v>0</v>
      </c>
      <c r="D81" s="167" t="str">
        <f>'Member Info'!G81</f>
        <v/>
      </c>
      <c r="E81" s="165">
        <f>'Member Info'!B81</f>
        <v>0</v>
      </c>
      <c r="F81" s="8"/>
      <c r="G81" s="166" t="e">
        <f>'Member Info'!K81+'Member Info'!L81</f>
        <v>#VALUE!</v>
      </c>
      <c r="H81" s="26"/>
      <c r="I81" s="26"/>
      <c r="J81" s="26"/>
      <c r="K81" s="26"/>
      <c r="L81" s="26"/>
      <c r="M81" s="26"/>
      <c r="N81" s="105"/>
      <c r="O81" s="80">
        <f>'Member Info'!Q81</f>
        <v>0</v>
      </c>
      <c r="P81" s="94"/>
      <c r="Q81" s="94"/>
      <c r="R81" s="95">
        <f t="shared" si="9"/>
        <v>0</v>
      </c>
      <c r="S81" s="95"/>
      <c r="T81" s="95">
        <f t="shared" si="10"/>
        <v>0</v>
      </c>
      <c r="U81" s="95">
        <f t="shared" si="11"/>
        <v>0</v>
      </c>
      <c r="V81" s="95">
        <f t="shared" si="12"/>
        <v>0</v>
      </c>
      <c r="W81" s="95">
        <f t="shared" si="13"/>
        <v>0</v>
      </c>
      <c r="X81" s="95">
        <f t="shared" si="5"/>
        <v>0</v>
      </c>
      <c r="Y81" s="95">
        <f t="shared" si="6"/>
        <v>0</v>
      </c>
      <c r="Z81" s="210">
        <f t="shared" si="7"/>
        <v>0</v>
      </c>
      <c r="AA81" s="95" t="b">
        <f t="shared" si="8"/>
        <v>0</v>
      </c>
    </row>
    <row r="82" spans="1:29" x14ac:dyDescent="0.25">
      <c r="A82" s="4"/>
      <c r="B82" s="164">
        <f>'Member Info'!D82</f>
        <v>0</v>
      </c>
      <c r="C82" s="164">
        <f>'Member Info'!E82</f>
        <v>0</v>
      </c>
      <c r="D82" s="167" t="str">
        <f>'Member Info'!G82</f>
        <v/>
      </c>
      <c r="E82" s="165">
        <f>'Member Info'!B82</f>
        <v>0</v>
      </c>
      <c r="F82" s="8"/>
      <c r="G82" s="166" t="e">
        <f>'Member Info'!K82+'Member Info'!L82</f>
        <v>#VALUE!</v>
      </c>
      <c r="H82" s="26"/>
      <c r="I82" s="26"/>
      <c r="J82" s="26"/>
      <c r="K82" s="26"/>
      <c r="L82" s="26"/>
      <c r="M82" s="26"/>
      <c r="N82" s="105"/>
      <c r="O82" s="80">
        <f>'Member Info'!Q82</f>
        <v>0</v>
      </c>
      <c r="P82" s="94"/>
      <c r="Q82" s="94"/>
      <c r="R82" s="95">
        <f t="shared" si="9"/>
        <v>0</v>
      </c>
      <c r="S82" s="95"/>
      <c r="T82" s="95">
        <f t="shared" si="10"/>
        <v>0</v>
      </c>
      <c r="U82" s="95">
        <f t="shared" si="11"/>
        <v>0</v>
      </c>
      <c r="V82" s="95">
        <f t="shared" si="12"/>
        <v>0</v>
      </c>
      <c r="W82" s="95">
        <f t="shared" si="13"/>
        <v>0</v>
      </c>
      <c r="X82" s="95">
        <f t="shared" si="5"/>
        <v>0</v>
      </c>
      <c r="Y82" s="95">
        <f t="shared" si="6"/>
        <v>0</v>
      </c>
      <c r="Z82" s="210">
        <f t="shared" si="7"/>
        <v>0</v>
      </c>
      <c r="AA82" s="95" t="b">
        <f t="shared" si="8"/>
        <v>0</v>
      </c>
    </row>
    <row r="83" spans="1:29" x14ac:dyDescent="0.25">
      <c r="A83" s="4"/>
      <c r="B83" s="164">
        <f>'Member Info'!D83</f>
        <v>0</v>
      </c>
      <c r="C83" s="164">
        <f>'Member Info'!E83</f>
        <v>0</v>
      </c>
      <c r="D83" s="167" t="str">
        <f>'Member Info'!G83</f>
        <v/>
      </c>
      <c r="E83" s="165">
        <f>'Member Info'!B83</f>
        <v>0</v>
      </c>
      <c r="F83" s="8"/>
      <c r="G83" s="166" t="e">
        <f>'Member Info'!K83+'Member Info'!L83</f>
        <v>#VALUE!</v>
      </c>
      <c r="H83" s="26"/>
      <c r="I83" s="26"/>
      <c r="J83" s="26"/>
      <c r="K83" s="26"/>
      <c r="L83" s="26"/>
      <c r="M83" s="26"/>
      <c r="N83" s="105"/>
      <c r="O83" s="80">
        <f>'Member Info'!Q83</f>
        <v>0</v>
      </c>
      <c r="P83" s="94"/>
      <c r="Q83" s="94"/>
      <c r="R83" s="95">
        <f t="shared" si="9"/>
        <v>0</v>
      </c>
      <c r="S83" s="95"/>
      <c r="T83" s="95">
        <f t="shared" si="10"/>
        <v>0</v>
      </c>
      <c r="U83" s="95">
        <f t="shared" si="11"/>
        <v>0</v>
      </c>
      <c r="V83" s="95">
        <f t="shared" si="12"/>
        <v>0</v>
      </c>
      <c r="W83" s="95">
        <f t="shared" si="13"/>
        <v>0</v>
      </c>
      <c r="X83" s="95">
        <f t="shared" si="5"/>
        <v>0</v>
      </c>
      <c r="Y83" s="95">
        <f t="shared" si="6"/>
        <v>0</v>
      </c>
      <c r="Z83" s="210">
        <f t="shared" si="7"/>
        <v>0</v>
      </c>
      <c r="AA83" s="95" t="b">
        <f t="shared" si="8"/>
        <v>0</v>
      </c>
    </row>
    <row r="84" spans="1:29" x14ac:dyDescent="0.25">
      <c r="A84" s="4"/>
      <c r="B84" s="164">
        <f>'Member Info'!D84</f>
        <v>0</v>
      </c>
      <c r="C84" s="164">
        <f>'Member Info'!E84</f>
        <v>0</v>
      </c>
      <c r="D84" s="167" t="str">
        <f>'Member Info'!G84</f>
        <v/>
      </c>
      <c r="E84" s="165">
        <f>'Member Info'!B84</f>
        <v>0</v>
      </c>
      <c r="F84" s="8"/>
      <c r="G84" s="166" t="e">
        <f>'Member Info'!K84+'Member Info'!L84</f>
        <v>#VALUE!</v>
      </c>
      <c r="H84" s="26"/>
      <c r="I84" s="26"/>
      <c r="J84" s="26"/>
      <c r="K84" s="26"/>
      <c r="L84" s="26"/>
      <c r="M84" s="26"/>
      <c r="N84" s="105"/>
      <c r="O84" s="80">
        <f>'Member Info'!Q84</f>
        <v>0</v>
      </c>
      <c r="P84" s="94"/>
      <c r="Q84" s="94"/>
      <c r="R84" s="95">
        <f t="shared" si="9"/>
        <v>0</v>
      </c>
      <c r="S84" s="95"/>
      <c r="T84" s="95">
        <f t="shared" si="10"/>
        <v>0</v>
      </c>
      <c r="U84" s="95">
        <f t="shared" si="11"/>
        <v>0</v>
      </c>
      <c r="V84" s="95">
        <f t="shared" si="12"/>
        <v>0</v>
      </c>
      <c r="W84" s="95">
        <f t="shared" si="13"/>
        <v>0</v>
      </c>
      <c r="X84" s="95">
        <f t="shared" si="5"/>
        <v>0</v>
      </c>
      <c r="Y84" s="95">
        <f t="shared" si="6"/>
        <v>0</v>
      </c>
      <c r="Z84" s="210">
        <f t="shared" si="7"/>
        <v>0</v>
      </c>
      <c r="AA84" s="95" t="b">
        <f t="shared" si="8"/>
        <v>0</v>
      </c>
    </row>
    <row r="85" spans="1:29" x14ac:dyDescent="0.25">
      <c r="A85" s="4"/>
      <c r="B85" s="164">
        <f>'Member Info'!D85</f>
        <v>0</v>
      </c>
      <c r="C85" s="164">
        <f>'Member Info'!E85</f>
        <v>0</v>
      </c>
      <c r="D85" s="167" t="str">
        <f>'Member Info'!G85</f>
        <v/>
      </c>
      <c r="E85" s="165">
        <f>'Member Info'!B85</f>
        <v>0</v>
      </c>
      <c r="F85" s="8"/>
      <c r="G85" s="166" t="e">
        <f>'Member Info'!K85+'Member Info'!L85</f>
        <v>#VALUE!</v>
      </c>
      <c r="H85" s="26"/>
      <c r="I85" s="26"/>
      <c r="J85" s="26"/>
      <c r="K85" s="26"/>
      <c r="L85" s="26"/>
      <c r="M85" s="26"/>
      <c r="N85" s="105"/>
      <c r="O85" s="80">
        <f>'Member Info'!Q85</f>
        <v>0</v>
      </c>
      <c r="P85" s="94"/>
      <c r="Q85" s="94"/>
      <c r="R85" s="95">
        <f t="shared" si="9"/>
        <v>0</v>
      </c>
      <c r="S85" s="95"/>
      <c r="T85" s="95">
        <f t="shared" si="10"/>
        <v>0</v>
      </c>
      <c r="U85" s="95">
        <f t="shared" si="11"/>
        <v>0</v>
      </c>
      <c r="V85" s="95">
        <f t="shared" si="12"/>
        <v>0</v>
      </c>
      <c r="W85" s="95">
        <f t="shared" si="13"/>
        <v>0</v>
      </c>
      <c r="X85" s="95">
        <f t="shared" si="5"/>
        <v>0</v>
      </c>
      <c r="Y85" s="95">
        <f t="shared" si="6"/>
        <v>0</v>
      </c>
      <c r="Z85" s="210">
        <f t="shared" si="7"/>
        <v>0</v>
      </c>
      <c r="AA85" s="95" t="b">
        <f t="shared" si="8"/>
        <v>0</v>
      </c>
    </row>
    <row r="86" spans="1:29" x14ac:dyDescent="0.25">
      <c r="A86" s="4"/>
      <c r="B86" s="164">
        <f>'Member Info'!D86</f>
        <v>0</v>
      </c>
      <c r="C86" s="164">
        <f>'Member Info'!E86</f>
        <v>0</v>
      </c>
      <c r="D86" s="167" t="str">
        <f>'Member Info'!G86</f>
        <v/>
      </c>
      <c r="E86" s="165">
        <f>'Member Info'!B86</f>
        <v>0</v>
      </c>
      <c r="F86" s="8"/>
      <c r="G86" s="166" t="e">
        <f>'Member Info'!K86+'Member Info'!L86</f>
        <v>#VALUE!</v>
      </c>
      <c r="H86" s="26"/>
      <c r="I86" s="26"/>
      <c r="J86" s="26"/>
      <c r="K86" s="26"/>
      <c r="L86" s="26"/>
      <c r="M86" s="26"/>
      <c r="N86" s="105"/>
      <c r="O86" s="80">
        <f>'Member Info'!Q86</f>
        <v>0</v>
      </c>
      <c r="P86" s="94"/>
      <c r="Q86" s="94"/>
      <c r="R86" s="95">
        <f t="shared" si="9"/>
        <v>0</v>
      </c>
      <c r="S86" s="95"/>
      <c r="T86" s="95">
        <f t="shared" si="10"/>
        <v>0</v>
      </c>
      <c r="U86" s="95">
        <f t="shared" si="11"/>
        <v>0</v>
      </c>
      <c r="V86" s="95">
        <f t="shared" si="12"/>
        <v>0</v>
      </c>
      <c r="W86" s="95">
        <f t="shared" si="13"/>
        <v>0</v>
      </c>
      <c r="X86" s="95">
        <f t="shared" si="5"/>
        <v>0</v>
      </c>
      <c r="Y86" s="95">
        <f t="shared" si="6"/>
        <v>0</v>
      </c>
      <c r="Z86" s="210">
        <f t="shared" si="7"/>
        <v>0</v>
      </c>
      <c r="AA86" s="95" t="b">
        <f t="shared" si="8"/>
        <v>0</v>
      </c>
    </row>
    <row r="87" spans="1:29" x14ac:dyDescent="0.25">
      <c r="A87" s="4"/>
      <c r="B87" s="164">
        <f>'Member Info'!D87</f>
        <v>0</v>
      </c>
      <c r="C87" s="164">
        <f>'Member Info'!E87</f>
        <v>0</v>
      </c>
      <c r="D87" s="167" t="str">
        <f>'Member Info'!G87</f>
        <v/>
      </c>
      <c r="E87" s="165">
        <f>'Member Info'!B87</f>
        <v>0</v>
      </c>
      <c r="F87" s="8"/>
      <c r="G87" s="166" t="e">
        <f>'Member Info'!K87+'Member Info'!L87</f>
        <v>#VALUE!</v>
      </c>
      <c r="H87" s="26"/>
      <c r="I87" s="26"/>
      <c r="J87" s="26"/>
      <c r="K87" s="26"/>
      <c r="L87" s="26"/>
      <c r="M87" s="26"/>
      <c r="N87" s="105"/>
      <c r="O87" s="80">
        <f>'Member Info'!Q87</f>
        <v>0</v>
      </c>
      <c r="P87" s="94"/>
      <c r="Q87" s="94"/>
      <c r="R87" s="95">
        <f t="shared" si="9"/>
        <v>0</v>
      </c>
      <c r="S87" s="95"/>
      <c r="T87" s="95">
        <f t="shared" si="10"/>
        <v>0</v>
      </c>
      <c r="U87" s="95">
        <f t="shared" si="11"/>
        <v>0</v>
      </c>
      <c r="V87" s="95">
        <f t="shared" si="12"/>
        <v>0</v>
      </c>
      <c r="W87" s="95">
        <f t="shared" si="13"/>
        <v>0</v>
      </c>
      <c r="X87" s="95">
        <f t="shared" si="5"/>
        <v>0</v>
      </c>
      <c r="Y87" s="95">
        <f t="shared" si="6"/>
        <v>0</v>
      </c>
      <c r="Z87" s="210">
        <f t="shared" si="7"/>
        <v>0</v>
      </c>
      <c r="AA87" s="95" t="b">
        <f t="shared" si="8"/>
        <v>0</v>
      </c>
    </row>
    <row r="88" spans="1:29" x14ac:dyDescent="0.25">
      <c r="A88" s="4"/>
      <c r="B88" s="164">
        <f>'Member Info'!D88</f>
        <v>0</v>
      </c>
      <c r="C88" s="164">
        <f>'Member Info'!E88</f>
        <v>0</v>
      </c>
      <c r="D88" s="167" t="str">
        <f>'Member Info'!G88</f>
        <v/>
      </c>
      <c r="E88" s="165">
        <f>'Member Info'!B88</f>
        <v>0</v>
      </c>
      <c r="F88" s="8"/>
      <c r="G88" s="166" t="e">
        <f>'Member Info'!K88+'Member Info'!L88</f>
        <v>#VALUE!</v>
      </c>
      <c r="H88" s="26"/>
      <c r="I88" s="26"/>
      <c r="J88" s="26"/>
      <c r="K88" s="26"/>
      <c r="L88" s="26"/>
      <c r="M88" s="26"/>
      <c r="N88" s="105"/>
      <c r="O88" s="80">
        <f>'Member Info'!Q88</f>
        <v>0</v>
      </c>
      <c r="P88" s="94"/>
      <c r="Q88" s="94"/>
      <c r="R88" s="95">
        <f t="shared" si="9"/>
        <v>0</v>
      </c>
      <c r="S88" s="95"/>
      <c r="T88" s="95">
        <f t="shared" si="10"/>
        <v>0</v>
      </c>
      <c r="U88" s="95">
        <f t="shared" si="11"/>
        <v>0</v>
      </c>
      <c r="V88" s="95">
        <f t="shared" si="12"/>
        <v>0</v>
      </c>
      <c r="W88" s="95">
        <f t="shared" si="13"/>
        <v>0</v>
      </c>
      <c r="X88" s="95">
        <f t="shared" si="5"/>
        <v>0</v>
      </c>
      <c r="Y88" s="95">
        <f t="shared" si="6"/>
        <v>0</v>
      </c>
      <c r="Z88" s="210">
        <f t="shared" si="7"/>
        <v>0</v>
      </c>
      <c r="AA88" s="95" t="b">
        <f t="shared" si="8"/>
        <v>0</v>
      </c>
    </row>
    <row r="89" spans="1:29" s="124" customFormat="1" x14ac:dyDescent="0.25">
      <c r="A89" s="4"/>
      <c r="B89" s="164">
        <f>'Member Info'!D89</f>
        <v>0</v>
      </c>
      <c r="C89" s="164">
        <f>'Member Info'!E89</f>
        <v>0</v>
      </c>
      <c r="D89" s="167" t="str">
        <f>'Member Info'!G89</f>
        <v/>
      </c>
      <c r="E89" s="165">
        <f>'Member Info'!B89</f>
        <v>0</v>
      </c>
      <c r="F89" s="8"/>
      <c r="G89" s="166" t="e">
        <f>'Member Info'!K89+'Member Info'!L89</f>
        <v>#VALUE!</v>
      </c>
      <c r="H89" s="26"/>
      <c r="I89" s="26"/>
      <c r="J89" s="26"/>
      <c r="K89" s="26"/>
      <c r="L89" s="26"/>
      <c r="M89" s="26"/>
      <c r="N89" s="105"/>
      <c r="O89" s="80">
        <f>'Member Info'!Q89</f>
        <v>0</v>
      </c>
      <c r="P89" s="94"/>
      <c r="Q89" s="94"/>
      <c r="R89" s="95">
        <f t="shared" ref="R89:R152" si="14">IF(F89="",0,1)</f>
        <v>0</v>
      </c>
      <c r="S89" s="95"/>
      <c r="T89" s="95">
        <f t="shared" ref="T89:T152" si="15">IF(H89="",0,1)</f>
        <v>0</v>
      </c>
      <c r="U89" s="95">
        <f t="shared" ref="U89:U152" si="16">IF(I89="",0,1)</f>
        <v>0</v>
      </c>
      <c r="V89" s="95">
        <f t="shared" ref="V89:V152" si="17">IF(J89="",0,1)</f>
        <v>0</v>
      </c>
      <c r="W89" s="95">
        <f t="shared" ref="W89:W152" si="18">IF(K89="",0,1)</f>
        <v>0</v>
      </c>
      <c r="X89" s="95">
        <f t="shared" ref="X89:X152" si="19">IF(L89="",0,1)</f>
        <v>0</v>
      </c>
      <c r="Y89" s="95">
        <f t="shared" ref="Y89:Y152" si="20">IF(M89="",0,1)</f>
        <v>0</v>
      </c>
      <c r="Z89" s="210">
        <f t="shared" ref="Z89:Z152" si="21">SUM(R89:Y89)</f>
        <v>0</v>
      </c>
      <c r="AA89" s="95" t="b">
        <f t="shared" ref="AA89:AA152" si="22">IF(Z89&gt;0.1,TRUE, FALSE)</f>
        <v>0</v>
      </c>
      <c r="AB89" s="86"/>
      <c r="AC89" s="86"/>
    </row>
    <row r="90" spans="1:29" s="124" customFormat="1" x14ac:dyDescent="0.25">
      <c r="A90" s="4"/>
      <c r="B90" s="164">
        <f>'Member Info'!D90</f>
        <v>0</v>
      </c>
      <c r="C90" s="164">
        <f>'Member Info'!E90</f>
        <v>0</v>
      </c>
      <c r="D90" s="167" t="str">
        <f>'Member Info'!G90</f>
        <v/>
      </c>
      <c r="E90" s="165">
        <f>'Member Info'!B90</f>
        <v>0</v>
      </c>
      <c r="F90" s="8"/>
      <c r="G90" s="166" t="e">
        <f>'Member Info'!K90+'Member Info'!L90</f>
        <v>#VALUE!</v>
      </c>
      <c r="H90" s="26"/>
      <c r="I90" s="26"/>
      <c r="J90" s="26"/>
      <c r="K90" s="26"/>
      <c r="L90" s="26"/>
      <c r="M90" s="26"/>
      <c r="N90" s="105"/>
      <c r="O90" s="80">
        <f>'Member Info'!Q90</f>
        <v>0</v>
      </c>
      <c r="P90" s="94"/>
      <c r="Q90" s="94"/>
      <c r="R90" s="95">
        <f t="shared" si="14"/>
        <v>0</v>
      </c>
      <c r="S90" s="95"/>
      <c r="T90" s="95">
        <f t="shared" si="15"/>
        <v>0</v>
      </c>
      <c r="U90" s="95">
        <f t="shared" si="16"/>
        <v>0</v>
      </c>
      <c r="V90" s="95">
        <f t="shared" si="17"/>
        <v>0</v>
      </c>
      <c r="W90" s="95">
        <f t="shared" si="18"/>
        <v>0</v>
      </c>
      <c r="X90" s="95">
        <f t="shared" si="19"/>
        <v>0</v>
      </c>
      <c r="Y90" s="95">
        <f t="shared" si="20"/>
        <v>0</v>
      </c>
      <c r="Z90" s="210">
        <f t="shared" si="21"/>
        <v>0</v>
      </c>
      <c r="AA90" s="95" t="b">
        <f t="shared" si="22"/>
        <v>0</v>
      </c>
      <c r="AB90" s="86"/>
      <c r="AC90" s="86"/>
    </row>
    <row r="91" spans="1:29" s="124" customFormat="1" x14ac:dyDescent="0.25">
      <c r="A91" s="4"/>
      <c r="B91" s="164">
        <f>'Member Info'!D91</f>
        <v>0</v>
      </c>
      <c r="C91" s="164">
        <f>'Member Info'!E91</f>
        <v>0</v>
      </c>
      <c r="D91" s="167" t="str">
        <f>'Member Info'!G91</f>
        <v/>
      </c>
      <c r="E91" s="165">
        <f>'Member Info'!B91</f>
        <v>0</v>
      </c>
      <c r="F91" s="8"/>
      <c r="G91" s="166" t="e">
        <f>'Member Info'!K91+'Member Info'!L91</f>
        <v>#VALUE!</v>
      </c>
      <c r="H91" s="26"/>
      <c r="I91" s="26"/>
      <c r="J91" s="26"/>
      <c r="K91" s="26"/>
      <c r="L91" s="26"/>
      <c r="M91" s="26"/>
      <c r="N91" s="105"/>
      <c r="O91" s="80">
        <f>'Member Info'!Q91</f>
        <v>0</v>
      </c>
      <c r="P91" s="94"/>
      <c r="Q91" s="94"/>
      <c r="R91" s="95">
        <f t="shared" si="14"/>
        <v>0</v>
      </c>
      <c r="S91" s="95"/>
      <c r="T91" s="95">
        <f t="shared" si="15"/>
        <v>0</v>
      </c>
      <c r="U91" s="95">
        <f t="shared" si="16"/>
        <v>0</v>
      </c>
      <c r="V91" s="95">
        <f t="shared" si="17"/>
        <v>0</v>
      </c>
      <c r="W91" s="95">
        <f t="shared" si="18"/>
        <v>0</v>
      </c>
      <c r="X91" s="95">
        <f t="shared" si="19"/>
        <v>0</v>
      </c>
      <c r="Y91" s="95">
        <f t="shared" si="20"/>
        <v>0</v>
      </c>
      <c r="Z91" s="210">
        <f t="shared" si="21"/>
        <v>0</v>
      </c>
      <c r="AA91" s="95" t="b">
        <f t="shared" si="22"/>
        <v>0</v>
      </c>
      <c r="AB91" s="86"/>
      <c r="AC91" s="86"/>
    </row>
    <row r="92" spans="1:29" s="124" customFormat="1" ht="15" customHeight="1" x14ac:dyDescent="0.25">
      <c r="A92" s="4"/>
      <c r="B92" s="164">
        <f>'Member Info'!D92</f>
        <v>0</v>
      </c>
      <c r="C92" s="164">
        <f>'Member Info'!E92</f>
        <v>0</v>
      </c>
      <c r="D92" s="167" t="str">
        <f>'Member Info'!G92</f>
        <v/>
      </c>
      <c r="E92" s="165">
        <f>'Member Info'!B92</f>
        <v>0</v>
      </c>
      <c r="F92" s="8"/>
      <c r="G92" s="166" t="e">
        <f>'Member Info'!K92+'Member Info'!L92</f>
        <v>#VALUE!</v>
      </c>
      <c r="H92" s="26"/>
      <c r="I92" s="26"/>
      <c r="J92" s="26"/>
      <c r="K92" s="26"/>
      <c r="L92" s="26"/>
      <c r="M92" s="26"/>
      <c r="N92" s="105"/>
      <c r="O92" s="80">
        <f>'Member Info'!Q92</f>
        <v>0</v>
      </c>
      <c r="P92" s="94"/>
      <c r="Q92" s="94"/>
      <c r="R92" s="95">
        <f t="shared" si="14"/>
        <v>0</v>
      </c>
      <c r="S92" s="95"/>
      <c r="T92" s="95">
        <f t="shared" si="15"/>
        <v>0</v>
      </c>
      <c r="U92" s="95">
        <f t="shared" si="16"/>
        <v>0</v>
      </c>
      <c r="V92" s="95">
        <f t="shared" si="17"/>
        <v>0</v>
      </c>
      <c r="W92" s="95">
        <f t="shared" si="18"/>
        <v>0</v>
      </c>
      <c r="X92" s="95">
        <f t="shared" si="19"/>
        <v>0</v>
      </c>
      <c r="Y92" s="95">
        <f t="shared" si="20"/>
        <v>0</v>
      </c>
      <c r="Z92" s="210">
        <f t="shared" si="21"/>
        <v>0</v>
      </c>
      <c r="AA92" s="95" t="b">
        <f t="shared" si="22"/>
        <v>0</v>
      </c>
      <c r="AB92" s="86"/>
      <c r="AC92" s="86"/>
    </row>
    <row r="93" spans="1:29" s="124" customFormat="1" x14ac:dyDescent="0.25">
      <c r="A93" s="4"/>
      <c r="B93" s="164">
        <f>'Member Info'!D93</f>
        <v>0</v>
      </c>
      <c r="C93" s="164">
        <f>'Member Info'!E93</f>
        <v>0</v>
      </c>
      <c r="D93" s="167" t="str">
        <f>'Member Info'!G93</f>
        <v/>
      </c>
      <c r="E93" s="165">
        <f>'Member Info'!B93</f>
        <v>0</v>
      </c>
      <c r="F93" s="8"/>
      <c r="G93" s="166" t="e">
        <f>'Member Info'!K93+'Member Info'!L93</f>
        <v>#VALUE!</v>
      </c>
      <c r="H93" s="26"/>
      <c r="I93" s="26"/>
      <c r="J93" s="26"/>
      <c r="K93" s="26"/>
      <c r="L93" s="26"/>
      <c r="M93" s="26"/>
      <c r="N93" s="105"/>
      <c r="O93" s="80">
        <f>'Member Info'!Q93</f>
        <v>0</v>
      </c>
      <c r="P93" s="94"/>
      <c r="Q93" s="94"/>
      <c r="R93" s="95">
        <f t="shared" si="14"/>
        <v>0</v>
      </c>
      <c r="S93" s="95"/>
      <c r="T93" s="95">
        <f t="shared" si="15"/>
        <v>0</v>
      </c>
      <c r="U93" s="95">
        <f t="shared" si="16"/>
        <v>0</v>
      </c>
      <c r="V93" s="95">
        <f t="shared" si="17"/>
        <v>0</v>
      </c>
      <c r="W93" s="95">
        <f t="shared" si="18"/>
        <v>0</v>
      </c>
      <c r="X93" s="95">
        <f t="shared" si="19"/>
        <v>0</v>
      </c>
      <c r="Y93" s="95">
        <f t="shared" si="20"/>
        <v>0</v>
      </c>
      <c r="Z93" s="210">
        <f t="shared" si="21"/>
        <v>0</v>
      </c>
      <c r="AA93" s="95" t="b">
        <f t="shared" si="22"/>
        <v>0</v>
      </c>
      <c r="AB93" s="86"/>
      <c r="AC93" s="86"/>
    </row>
    <row r="94" spans="1:29" s="124" customFormat="1" x14ac:dyDescent="0.25">
      <c r="A94" s="4"/>
      <c r="B94" s="164">
        <f>'Member Info'!D94</f>
        <v>0</v>
      </c>
      <c r="C94" s="164">
        <f>'Member Info'!E94</f>
        <v>0</v>
      </c>
      <c r="D94" s="167" t="str">
        <f>'Member Info'!G94</f>
        <v/>
      </c>
      <c r="E94" s="165">
        <f>'Member Info'!B94</f>
        <v>0</v>
      </c>
      <c r="F94" s="8"/>
      <c r="G94" s="166" t="e">
        <f>'Member Info'!K94+'Member Info'!L94</f>
        <v>#VALUE!</v>
      </c>
      <c r="H94" s="26"/>
      <c r="I94" s="26"/>
      <c r="J94" s="26"/>
      <c r="K94" s="26"/>
      <c r="L94" s="26"/>
      <c r="M94" s="26"/>
      <c r="N94" s="105"/>
      <c r="O94" s="80">
        <f>'Member Info'!Q94</f>
        <v>0</v>
      </c>
      <c r="P94" s="94"/>
      <c r="Q94" s="94"/>
      <c r="R94" s="95">
        <f t="shared" si="14"/>
        <v>0</v>
      </c>
      <c r="S94" s="95"/>
      <c r="T94" s="95">
        <f t="shared" si="15"/>
        <v>0</v>
      </c>
      <c r="U94" s="95">
        <f t="shared" si="16"/>
        <v>0</v>
      </c>
      <c r="V94" s="95">
        <f t="shared" si="17"/>
        <v>0</v>
      </c>
      <c r="W94" s="95">
        <f t="shared" si="18"/>
        <v>0</v>
      </c>
      <c r="X94" s="95">
        <f t="shared" si="19"/>
        <v>0</v>
      </c>
      <c r="Y94" s="95">
        <f t="shared" si="20"/>
        <v>0</v>
      </c>
      <c r="Z94" s="210">
        <f t="shared" si="21"/>
        <v>0</v>
      </c>
      <c r="AA94" s="95" t="b">
        <f t="shared" si="22"/>
        <v>0</v>
      </c>
      <c r="AB94" s="86"/>
      <c r="AC94" s="86"/>
    </row>
    <row r="95" spans="1:29" s="124" customFormat="1" x14ac:dyDescent="0.25">
      <c r="A95" s="4"/>
      <c r="B95" s="164">
        <f>'Member Info'!D95</f>
        <v>0</v>
      </c>
      <c r="C95" s="164">
        <f>'Member Info'!E95</f>
        <v>0</v>
      </c>
      <c r="D95" s="167" t="str">
        <f>'Member Info'!G95</f>
        <v/>
      </c>
      <c r="E95" s="165">
        <f>'Member Info'!B95</f>
        <v>0</v>
      </c>
      <c r="F95" s="8"/>
      <c r="G95" s="166" t="e">
        <f>'Member Info'!K95+'Member Info'!L95</f>
        <v>#VALUE!</v>
      </c>
      <c r="H95" s="26"/>
      <c r="I95" s="26"/>
      <c r="J95" s="26"/>
      <c r="K95" s="26"/>
      <c r="L95" s="26"/>
      <c r="M95" s="26"/>
      <c r="N95" s="105"/>
      <c r="O95" s="80">
        <f>'Member Info'!Q95</f>
        <v>0</v>
      </c>
      <c r="P95" s="94"/>
      <c r="Q95" s="94"/>
      <c r="R95" s="95">
        <f t="shared" si="14"/>
        <v>0</v>
      </c>
      <c r="S95" s="95"/>
      <c r="T95" s="95">
        <f t="shared" si="15"/>
        <v>0</v>
      </c>
      <c r="U95" s="95">
        <f t="shared" si="16"/>
        <v>0</v>
      </c>
      <c r="V95" s="95">
        <f t="shared" si="17"/>
        <v>0</v>
      </c>
      <c r="W95" s="95">
        <f t="shared" si="18"/>
        <v>0</v>
      </c>
      <c r="X95" s="95">
        <f t="shared" si="19"/>
        <v>0</v>
      </c>
      <c r="Y95" s="95">
        <f t="shared" si="20"/>
        <v>0</v>
      </c>
      <c r="Z95" s="210">
        <f t="shared" si="21"/>
        <v>0</v>
      </c>
      <c r="AA95" s="95" t="b">
        <f t="shared" si="22"/>
        <v>0</v>
      </c>
      <c r="AB95" s="86"/>
      <c r="AC95" s="86"/>
    </row>
    <row r="96" spans="1:29" s="124" customFormat="1" x14ac:dyDescent="0.25">
      <c r="A96" s="4"/>
      <c r="B96" s="164">
        <f>'Member Info'!D96</f>
        <v>0</v>
      </c>
      <c r="C96" s="164">
        <f>'Member Info'!E96</f>
        <v>0</v>
      </c>
      <c r="D96" s="167" t="str">
        <f>'Member Info'!G96</f>
        <v/>
      </c>
      <c r="E96" s="165">
        <f>'Member Info'!B96</f>
        <v>0</v>
      </c>
      <c r="F96" s="8"/>
      <c r="G96" s="166" t="e">
        <f>'Member Info'!K96+'Member Info'!L96</f>
        <v>#VALUE!</v>
      </c>
      <c r="H96" s="26"/>
      <c r="I96" s="26"/>
      <c r="J96" s="26"/>
      <c r="K96" s="26"/>
      <c r="L96" s="26"/>
      <c r="M96" s="26"/>
      <c r="N96" s="105"/>
      <c r="O96" s="80">
        <f>'Member Info'!Q96</f>
        <v>0</v>
      </c>
      <c r="P96" s="94"/>
      <c r="Q96" s="94"/>
      <c r="R96" s="95">
        <f t="shared" si="14"/>
        <v>0</v>
      </c>
      <c r="S96" s="95"/>
      <c r="T96" s="95">
        <f t="shared" si="15"/>
        <v>0</v>
      </c>
      <c r="U96" s="95">
        <f t="shared" si="16"/>
        <v>0</v>
      </c>
      <c r="V96" s="95">
        <f t="shared" si="17"/>
        <v>0</v>
      </c>
      <c r="W96" s="95">
        <f t="shared" si="18"/>
        <v>0</v>
      </c>
      <c r="X96" s="95">
        <f t="shared" si="19"/>
        <v>0</v>
      </c>
      <c r="Y96" s="95">
        <f t="shared" si="20"/>
        <v>0</v>
      </c>
      <c r="Z96" s="210">
        <f t="shared" si="21"/>
        <v>0</v>
      </c>
      <c r="AA96" s="95" t="b">
        <f t="shared" si="22"/>
        <v>0</v>
      </c>
      <c r="AB96" s="86"/>
      <c r="AC96" s="86"/>
    </row>
    <row r="97" spans="1:29" s="124" customFormat="1" x14ac:dyDescent="0.25">
      <c r="A97" s="4"/>
      <c r="B97" s="164">
        <f>'Member Info'!D97</f>
        <v>0</v>
      </c>
      <c r="C97" s="164">
        <f>'Member Info'!E97</f>
        <v>0</v>
      </c>
      <c r="D97" s="167" t="str">
        <f>'Member Info'!G97</f>
        <v/>
      </c>
      <c r="E97" s="165">
        <f>'Member Info'!B97</f>
        <v>0</v>
      </c>
      <c r="F97" s="8"/>
      <c r="G97" s="166" t="e">
        <f>'Member Info'!K97+'Member Info'!L97</f>
        <v>#VALUE!</v>
      </c>
      <c r="H97" s="26"/>
      <c r="I97" s="26"/>
      <c r="J97" s="26"/>
      <c r="K97" s="26"/>
      <c r="L97" s="26"/>
      <c r="M97" s="26"/>
      <c r="N97" s="105"/>
      <c r="O97" s="80">
        <f>'Member Info'!Q97</f>
        <v>0</v>
      </c>
      <c r="P97" s="94"/>
      <c r="Q97" s="94"/>
      <c r="R97" s="95">
        <f t="shared" si="14"/>
        <v>0</v>
      </c>
      <c r="S97" s="95"/>
      <c r="T97" s="95">
        <f t="shared" si="15"/>
        <v>0</v>
      </c>
      <c r="U97" s="95">
        <f t="shared" si="16"/>
        <v>0</v>
      </c>
      <c r="V97" s="95">
        <f t="shared" si="17"/>
        <v>0</v>
      </c>
      <c r="W97" s="95">
        <f t="shared" si="18"/>
        <v>0</v>
      </c>
      <c r="X97" s="95">
        <f t="shared" si="19"/>
        <v>0</v>
      </c>
      <c r="Y97" s="95">
        <f t="shared" si="20"/>
        <v>0</v>
      </c>
      <c r="Z97" s="210">
        <f t="shared" si="21"/>
        <v>0</v>
      </c>
      <c r="AA97" s="95" t="b">
        <f t="shared" si="22"/>
        <v>0</v>
      </c>
      <c r="AB97" s="86"/>
      <c r="AC97" s="86"/>
    </row>
    <row r="98" spans="1:29" s="124" customFormat="1" x14ac:dyDescent="0.25">
      <c r="A98" s="4"/>
      <c r="B98" s="164">
        <f>'Member Info'!D98</f>
        <v>0</v>
      </c>
      <c r="C98" s="164">
        <f>'Member Info'!E98</f>
        <v>0</v>
      </c>
      <c r="D98" s="167" t="str">
        <f>'Member Info'!G98</f>
        <v/>
      </c>
      <c r="E98" s="165">
        <f>'Member Info'!B98</f>
        <v>0</v>
      </c>
      <c r="F98" s="8"/>
      <c r="G98" s="166" t="e">
        <f>'Member Info'!K98+'Member Info'!L98</f>
        <v>#VALUE!</v>
      </c>
      <c r="H98" s="26"/>
      <c r="I98" s="26"/>
      <c r="J98" s="26"/>
      <c r="K98" s="26"/>
      <c r="L98" s="26"/>
      <c r="M98" s="26"/>
      <c r="N98" s="105"/>
      <c r="O98" s="80">
        <f>'Member Info'!Q98</f>
        <v>0</v>
      </c>
      <c r="P98" s="94"/>
      <c r="Q98" s="94"/>
      <c r="R98" s="95">
        <f t="shared" si="14"/>
        <v>0</v>
      </c>
      <c r="S98" s="95"/>
      <c r="T98" s="95">
        <f t="shared" si="15"/>
        <v>0</v>
      </c>
      <c r="U98" s="95">
        <f t="shared" si="16"/>
        <v>0</v>
      </c>
      <c r="V98" s="95">
        <f t="shared" si="17"/>
        <v>0</v>
      </c>
      <c r="W98" s="95">
        <f t="shared" si="18"/>
        <v>0</v>
      </c>
      <c r="X98" s="95">
        <f t="shared" si="19"/>
        <v>0</v>
      </c>
      <c r="Y98" s="95">
        <f t="shared" si="20"/>
        <v>0</v>
      </c>
      <c r="Z98" s="210">
        <f t="shared" si="21"/>
        <v>0</v>
      </c>
      <c r="AA98" s="95" t="b">
        <f t="shared" si="22"/>
        <v>0</v>
      </c>
      <c r="AB98" s="86"/>
      <c r="AC98" s="86"/>
    </row>
    <row r="99" spans="1:29" s="124" customFormat="1" x14ac:dyDescent="0.25">
      <c r="A99" s="4"/>
      <c r="B99" s="164">
        <f>'Member Info'!D99</f>
        <v>0</v>
      </c>
      <c r="C99" s="164">
        <f>'Member Info'!E99</f>
        <v>0</v>
      </c>
      <c r="D99" s="167" t="str">
        <f>'Member Info'!G99</f>
        <v/>
      </c>
      <c r="E99" s="165">
        <f>'Member Info'!B99</f>
        <v>0</v>
      </c>
      <c r="F99" s="8"/>
      <c r="G99" s="166" t="e">
        <f>'Member Info'!K99+'Member Info'!L99</f>
        <v>#VALUE!</v>
      </c>
      <c r="H99" s="26"/>
      <c r="I99" s="26"/>
      <c r="J99" s="26"/>
      <c r="K99" s="26"/>
      <c r="L99" s="26"/>
      <c r="M99" s="26"/>
      <c r="N99" s="105"/>
      <c r="O99" s="80">
        <f>'Member Info'!Q99</f>
        <v>0</v>
      </c>
      <c r="P99" s="94"/>
      <c r="Q99" s="94"/>
      <c r="R99" s="95">
        <f t="shared" si="14"/>
        <v>0</v>
      </c>
      <c r="S99" s="95"/>
      <c r="T99" s="95">
        <f t="shared" si="15"/>
        <v>0</v>
      </c>
      <c r="U99" s="95">
        <f t="shared" si="16"/>
        <v>0</v>
      </c>
      <c r="V99" s="95">
        <f t="shared" si="17"/>
        <v>0</v>
      </c>
      <c r="W99" s="95">
        <f t="shared" si="18"/>
        <v>0</v>
      </c>
      <c r="X99" s="95">
        <f t="shared" si="19"/>
        <v>0</v>
      </c>
      <c r="Y99" s="95">
        <f t="shared" si="20"/>
        <v>0</v>
      </c>
      <c r="Z99" s="210">
        <f t="shared" si="21"/>
        <v>0</v>
      </c>
      <c r="AA99" s="95" t="b">
        <f t="shared" si="22"/>
        <v>0</v>
      </c>
      <c r="AB99" s="86"/>
      <c r="AC99" s="86"/>
    </row>
    <row r="100" spans="1:29" s="124" customFormat="1" x14ac:dyDescent="0.25">
      <c r="A100" s="4"/>
      <c r="B100" s="164">
        <f>'Member Info'!D100</f>
        <v>0</v>
      </c>
      <c r="C100" s="164">
        <f>'Member Info'!E100</f>
        <v>0</v>
      </c>
      <c r="D100" s="167" t="str">
        <f>'Member Info'!G100</f>
        <v/>
      </c>
      <c r="E100" s="165">
        <f>'Member Info'!B100</f>
        <v>0</v>
      </c>
      <c r="F100" s="8"/>
      <c r="G100" s="166" t="e">
        <f>'Member Info'!K100+'Member Info'!L100</f>
        <v>#VALUE!</v>
      </c>
      <c r="H100" s="26"/>
      <c r="I100" s="26"/>
      <c r="J100" s="26"/>
      <c r="K100" s="26"/>
      <c r="L100" s="26"/>
      <c r="M100" s="26"/>
      <c r="N100" s="105"/>
      <c r="O100" s="80">
        <f>'Member Info'!Q100</f>
        <v>0</v>
      </c>
      <c r="P100" s="94"/>
      <c r="Q100" s="94"/>
      <c r="R100" s="95">
        <f t="shared" si="14"/>
        <v>0</v>
      </c>
      <c r="S100" s="95"/>
      <c r="T100" s="95">
        <f t="shared" si="15"/>
        <v>0</v>
      </c>
      <c r="U100" s="95">
        <f t="shared" si="16"/>
        <v>0</v>
      </c>
      <c r="V100" s="95">
        <f t="shared" si="17"/>
        <v>0</v>
      </c>
      <c r="W100" s="95">
        <f t="shared" si="18"/>
        <v>0</v>
      </c>
      <c r="X100" s="95">
        <f t="shared" si="19"/>
        <v>0</v>
      </c>
      <c r="Y100" s="95">
        <f t="shared" si="20"/>
        <v>0</v>
      </c>
      <c r="Z100" s="210">
        <f t="shared" si="21"/>
        <v>0</v>
      </c>
      <c r="AA100" s="95" t="b">
        <f t="shared" si="22"/>
        <v>0</v>
      </c>
      <c r="AB100" s="86"/>
      <c r="AC100" s="86"/>
    </row>
    <row r="101" spans="1:29" s="124" customFormat="1" x14ac:dyDescent="0.25">
      <c r="A101" s="4"/>
      <c r="B101" s="164">
        <f>'Member Info'!D101</f>
        <v>0</v>
      </c>
      <c r="C101" s="164">
        <f>'Member Info'!E101</f>
        <v>0</v>
      </c>
      <c r="D101" s="167" t="str">
        <f>'Member Info'!G101</f>
        <v/>
      </c>
      <c r="E101" s="165">
        <f>'Member Info'!B101</f>
        <v>0</v>
      </c>
      <c r="F101" s="8"/>
      <c r="G101" s="166" t="e">
        <f>'Member Info'!K101+'Member Info'!L101</f>
        <v>#VALUE!</v>
      </c>
      <c r="H101" s="26"/>
      <c r="I101" s="26"/>
      <c r="J101" s="26"/>
      <c r="K101" s="26"/>
      <c r="L101" s="26"/>
      <c r="M101" s="26"/>
      <c r="N101" s="105"/>
      <c r="O101" s="80">
        <f>'Member Info'!Q101</f>
        <v>0</v>
      </c>
      <c r="P101" s="94"/>
      <c r="Q101" s="94"/>
      <c r="R101" s="95">
        <f t="shared" si="14"/>
        <v>0</v>
      </c>
      <c r="S101" s="95"/>
      <c r="T101" s="95">
        <f t="shared" si="15"/>
        <v>0</v>
      </c>
      <c r="U101" s="95">
        <f t="shared" si="16"/>
        <v>0</v>
      </c>
      <c r="V101" s="95">
        <f t="shared" si="17"/>
        <v>0</v>
      </c>
      <c r="W101" s="95">
        <f t="shared" si="18"/>
        <v>0</v>
      </c>
      <c r="X101" s="95">
        <f t="shared" si="19"/>
        <v>0</v>
      </c>
      <c r="Y101" s="95">
        <f t="shared" si="20"/>
        <v>0</v>
      </c>
      <c r="Z101" s="210">
        <f t="shared" si="21"/>
        <v>0</v>
      </c>
      <c r="AA101" s="95" t="b">
        <f t="shared" si="22"/>
        <v>0</v>
      </c>
      <c r="AB101" s="86"/>
      <c r="AC101" s="86"/>
    </row>
    <row r="102" spans="1:29" s="124" customFormat="1" x14ac:dyDescent="0.25">
      <c r="A102" s="4"/>
      <c r="B102" s="164">
        <f>'Member Info'!D102</f>
        <v>0</v>
      </c>
      <c r="C102" s="164">
        <f>'Member Info'!E102</f>
        <v>0</v>
      </c>
      <c r="D102" s="167" t="str">
        <f>'Member Info'!G102</f>
        <v/>
      </c>
      <c r="E102" s="165">
        <f>'Member Info'!B102</f>
        <v>0</v>
      </c>
      <c r="F102" s="8"/>
      <c r="G102" s="166" t="e">
        <f>'Member Info'!K102+'Member Info'!L102</f>
        <v>#VALUE!</v>
      </c>
      <c r="H102" s="26"/>
      <c r="I102" s="26"/>
      <c r="J102" s="26"/>
      <c r="K102" s="26"/>
      <c r="L102" s="26"/>
      <c r="M102" s="26"/>
      <c r="N102" s="105"/>
      <c r="O102" s="80">
        <f>'Member Info'!Q102</f>
        <v>0</v>
      </c>
      <c r="P102" s="94"/>
      <c r="Q102" s="94"/>
      <c r="R102" s="95">
        <f t="shared" si="14"/>
        <v>0</v>
      </c>
      <c r="S102" s="95"/>
      <c r="T102" s="95">
        <f t="shared" si="15"/>
        <v>0</v>
      </c>
      <c r="U102" s="95">
        <f t="shared" si="16"/>
        <v>0</v>
      </c>
      <c r="V102" s="95">
        <f t="shared" si="17"/>
        <v>0</v>
      </c>
      <c r="W102" s="95">
        <f t="shared" si="18"/>
        <v>0</v>
      </c>
      <c r="X102" s="95">
        <f t="shared" si="19"/>
        <v>0</v>
      </c>
      <c r="Y102" s="95">
        <f t="shared" si="20"/>
        <v>0</v>
      </c>
      <c r="Z102" s="210">
        <f t="shared" si="21"/>
        <v>0</v>
      </c>
      <c r="AA102" s="95" t="b">
        <f t="shared" si="22"/>
        <v>0</v>
      </c>
      <c r="AB102" s="86"/>
      <c r="AC102" s="86"/>
    </row>
    <row r="103" spans="1:29" s="124" customFormat="1" x14ac:dyDescent="0.25">
      <c r="A103" s="4"/>
      <c r="B103" s="164">
        <f>'Member Info'!D103</f>
        <v>0</v>
      </c>
      <c r="C103" s="164">
        <f>'Member Info'!E103</f>
        <v>0</v>
      </c>
      <c r="D103" s="167" t="str">
        <f>'Member Info'!G103</f>
        <v/>
      </c>
      <c r="E103" s="165">
        <f>'Member Info'!B103</f>
        <v>0</v>
      </c>
      <c r="F103" s="8"/>
      <c r="G103" s="166" t="e">
        <f>'Member Info'!K103+'Member Info'!L103</f>
        <v>#VALUE!</v>
      </c>
      <c r="H103" s="26"/>
      <c r="I103" s="26"/>
      <c r="J103" s="26"/>
      <c r="K103" s="26"/>
      <c r="L103" s="26"/>
      <c r="M103" s="26"/>
      <c r="N103" s="105"/>
      <c r="O103" s="80">
        <f>'Member Info'!Q103</f>
        <v>0</v>
      </c>
      <c r="P103" s="94"/>
      <c r="Q103" s="94"/>
      <c r="R103" s="95">
        <f t="shared" si="14"/>
        <v>0</v>
      </c>
      <c r="S103" s="95"/>
      <c r="T103" s="95">
        <f t="shared" si="15"/>
        <v>0</v>
      </c>
      <c r="U103" s="95">
        <f t="shared" si="16"/>
        <v>0</v>
      </c>
      <c r="V103" s="95">
        <f t="shared" si="17"/>
        <v>0</v>
      </c>
      <c r="W103" s="95">
        <f t="shared" si="18"/>
        <v>0</v>
      </c>
      <c r="X103" s="95">
        <f t="shared" si="19"/>
        <v>0</v>
      </c>
      <c r="Y103" s="95">
        <f t="shared" si="20"/>
        <v>0</v>
      </c>
      <c r="Z103" s="210">
        <f t="shared" si="21"/>
        <v>0</v>
      </c>
      <c r="AA103" s="95" t="b">
        <f t="shared" si="22"/>
        <v>0</v>
      </c>
      <c r="AB103" s="86"/>
      <c r="AC103" s="86"/>
    </row>
    <row r="104" spans="1:29" s="124" customFormat="1" x14ac:dyDescent="0.25">
      <c r="A104" s="4"/>
      <c r="B104" s="164">
        <f>'Member Info'!D104</f>
        <v>0</v>
      </c>
      <c r="C104" s="164">
        <f>'Member Info'!E104</f>
        <v>0</v>
      </c>
      <c r="D104" s="167" t="str">
        <f>'Member Info'!G104</f>
        <v/>
      </c>
      <c r="E104" s="165">
        <f>'Member Info'!B104</f>
        <v>0</v>
      </c>
      <c r="F104" s="8"/>
      <c r="G104" s="166" t="e">
        <f>'Member Info'!K104+'Member Info'!L104</f>
        <v>#VALUE!</v>
      </c>
      <c r="H104" s="26"/>
      <c r="I104" s="26"/>
      <c r="J104" s="26"/>
      <c r="K104" s="26"/>
      <c r="L104" s="26"/>
      <c r="M104" s="26"/>
      <c r="N104" s="105"/>
      <c r="O104" s="80">
        <f>'Member Info'!Q104</f>
        <v>0</v>
      </c>
      <c r="P104" s="94"/>
      <c r="Q104" s="94"/>
      <c r="R104" s="95">
        <f t="shared" si="14"/>
        <v>0</v>
      </c>
      <c r="S104" s="95"/>
      <c r="T104" s="95">
        <f t="shared" si="15"/>
        <v>0</v>
      </c>
      <c r="U104" s="95">
        <f t="shared" si="16"/>
        <v>0</v>
      </c>
      <c r="V104" s="95">
        <f t="shared" si="17"/>
        <v>0</v>
      </c>
      <c r="W104" s="95">
        <f t="shared" si="18"/>
        <v>0</v>
      </c>
      <c r="X104" s="95">
        <f t="shared" si="19"/>
        <v>0</v>
      </c>
      <c r="Y104" s="95">
        <f t="shared" si="20"/>
        <v>0</v>
      </c>
      <c r="Z104" s="210">
        <f t="shared" si="21"/>
        <v>0</v>
      </c>
      <c r="AA104" s="95" t="b">
        <f t="shared" si="22"/>
        <v>0</v>
      </c>
      <c r="AB104" s="86"/>
      <c r="AC104" s="86"/>
    </row>
    <row r="105" spans="1:29" s="124" customFormat="1" x14ac:dyDescent="0.25">
      <c r="A105" s="4"/>
      <c r="B105" s="164">
        <f>'Member Info'!D105</f>
        <v>0</v>
      </c>
      <c r="C105" s="164">
        <f>'Member Info'!E105</f>
        <v>0</v>
      </c>
      <c r="D105" s="167" t="str">
        <f>'Member Info'!G105</f>
        <v/>
      </c>
      <c r="E105" s="165">
        <f>'Member Info'!B105</f>
        <v>0</v>
      </c>
      <c r="F105" s="8"/>
      <c r="G105" s="166" t="e">
        <f>'Member Info'!K105+'Member Info'!L105</f>
        <v>#VALUE!</v>
      </c>
      <c r="H105" s="26"/>
      <c r="I105" s="26"/>
      <c r="J105" s="26"/>
      <c r="K105" s="26"/>
      <c r="L105" s="26"/>
      <c r="M105" s="26"/>
      <c r="N105" s="105"/>
      <c r="O105" s="80">
        <f>'Member Info'!Q105</f>
        <v>0</v>
      </c>
      <c r="P105" s="94"/>
      <c r="Q105" s="94"/>
      <c r="R105" s="95">
        <f t="shared" si="14"/>
        <v>0</v>
      </c>
      <c r="S105" s="95"/>
      <c r="T105" s="95">
        <f t="shared" si="15"/>
        <v>0</v>
      </c>
      <c r="U105" s="95">
        <f t="shared" si="16"/>
        <v>0</v>
      </c>
      <c r="V105" s="95">
        <f t="shared" si="17"/>
        <v>0</v>
      </c>
      <c r="W105" s="95">
        <f t="shared" si="18"/>
        <v>0</v>
      </c>
      <c r="X105" s="95">
        <f t="shared" si="19"/>
        <v>0</v>
      </c>
      <c r="Y105" s="95">
        <f t="shared" si="20"/>
        <v>0</v>
      </c>
      <c r="Z105" s="210">
        <f t="shared" si="21"/>
        <v>0</v>
      </c>
      <c r="AA105" s="95" t="b">
        <f t="shared" si="22"/>
        <v>0</v>
      </c>
      <c r="AB105" s="86"/>
      <c r="AC105" s="86"/>
    </row>
    <row r="106" spans="1:29" s="124" customFormat="1" x14ac:dyDescent="0.25">
      <c r="A106" s="4"/>
      <c r="B106" s="164">
        <f>'Member Info'!D106</f>
        <v>0</v>
      </c>
      <c r="C106" s="164">
        <f>'Member Info'!E106</f>
        <v>0</v>
      </c>
      <c r="D106" s="167" t="str">
        <f>'Member Info'!G106</f>
        <v/>
      </c>
      <c r="E106" s="165">
        <f>'Member Info'!B106</f>
        <v>0</v>
      </c>
      <c r="F106" s="8"/>
      <c r="G106" s="166" t="e">
        <f>'Member Info'!K106+'Member Info'!L106</f>
        <v>#VALUE!</v>
      </c>
      <c r="H106" s="26"/>
      <c r="I106" s="26"/>
      <c r="J106" s="26"/>
      <c r="K106" s="26"/>
      <c r="L106" s="26"/>
      <c r="M106" s="26"/>
      <c r="N106" s="105"/>
      <c r="O106" s="80">
        <f>'Member Info'!Q106</f>
        <v>0</v>
      </c>
      <c r="P106" s="94"/>
      <c r="Q106" s="94"/>
      <c r="R106" s="95">
        <f t="shared" si="14"/>
        <v>0</v>
      </c>
      <c r="S106" s="95"/>
      <c r="T106" s="95">
        <f t="shared" si="15"/>
        <v>0</v>
      </c>
      <c r="U106" s="95">
        <f t="shared" si="16"/>
        <v>0</v>
      </c>
      <c r="V106" s="95">
        <f t="shared" si="17"/>
        <v>0</v>
      </c>
      <c r="W106" s="95">
        <f t="shared" si="18"/>
        <v>0</v>
      </c>
      <c r="X106" s="95">
        <f t="shared" si="19"/>
        <v>0</v>
      </c>
      <c r="Y106" s="95">
        <f t="shared" si="20"/>
        <v>0</v>
      </c>
      <c r="Z106" s="210">
        <f t="shared" si="21"/>
        <v>0</v>
      </c>
      <c r="AA106" s="95" t="b">
        <f t="shared" si="22"/>
        <v>0</v>
      </c>
      <c r="AB106" s="86"/>
      <c r="AC106" s="86"/>
    </row>
    <row r="107" spans="1:29" s="124" customFormat="1" x14ac:dyDescent="0.25">
      <c r="A107" s="4"/>
      <c r="B107" s="164">
        <f>'Member Info'!D107</f>
        <v>0</v>
      </c>
      <c r="C107" s="164">
        <f>'Member Info'!E107</f>
        <v>0</v>
      </c>
      <c r="D107" s="167" t="str">
        <f>'Member Info'!G107</f>
        <v/>
      </c>
      <c r="E107" s="165">
        <f>'Member Info'!B107</f>
        <v>0</v>
      </c>
      <c r="F107" s="8"/>
      <c r="G107" s="166" t="e">
        <f>'Member Info'!K107+'Member Info'!L107</f>
        <v>#VALUE!</v>
      </c>
      <c r="H107" s="26"/>
      <c r="I107" s="26"/>
      <c r="J107" s="26"/>
      <c r="K107" s="26"/>
      <c r="L107" s="26"/>
      <c r="M107" s="26"/>
      <c r="N107" s="105"/>
      <c r="O107" s="80">
        <f>'Member Info'!Q107</f>
        <v>0</v>
      </c>
      <c r="P107" s="94"/>
      <c r="Q107" s="94"/>
      <c r="R107" s="95">
        <f t="shared" si="14"/>
        <v>0</v>
      </c>
      <c r="S107" s="95"/>
      <c r="T107" s="95">
        <f t="shared" si="15"/>
        <v>0</v>
      </c>
      <c r="U107" s="95">
        <f t="shared" si="16"/>
        <v>0</v>
      </c>
      <c r="V107" s="95">
        <f t="shared" si="17"/>
        <v>0</v>
      </c>
      <c r="W107" s="95">
        <f t="shared" si="18"/>
        <v>0</v>
      </c>
      <c r="X107" s="95">
        <f t="shared" si="19"/>
        <v>0</v>
      </c>
      <c r="Y107" s="95">
        <f t="shared" si="20"/>
        <v>0</v>
      </c>
      <c r="Z107" s="210">
        <f t="shared" si="21"/>
        <v>0</v>
      </c>
      <c r="AA107" s="95" t="b">
        <f t="shared" si="22"/>
        <v>0</v>
      </c>
      <c r="AB107" s="86"/>
      <c r="AC107" s="86"/>
    </row>
    <row r="108" spans="1:29" s="124" customFormat="1" x14ac:dyDescent="0.25">
      <c r="A108" s="4"/>
      <c r="B108" s="164">
        <f>'Member Info'!D108</f>
        <v>0</v>
      </c>
      <c r="C108" s="164">
        <f>'Member Info'!E108</f>
        <v>0</v>
      </c>
      <c r="D108" s="167" t="str">
        <f>'Member Info'!G108</f>
        <v/>
      </c>
      <c r="E108" s="165">
        <f>'Member Info'!B108</f>
        <v>0</v>
      </c>
      <c r="F108" s="8"/>
      <c r="G108" s="166" t="e">
        <f>'Member Info'!K108+'Member Info'!L108</f>
        <v>#VALUE!</v>
      </c>
      <c r="H108" s="26"/>
      <c r="I108" s="26"/>
      <c r="J108" s="26"/>
      <c r="K108" s="26"/>
      <c r="L108" s="26"/>
      <c r="M108" s="26"/>
      <c r="N108" s="105"/>
      <c r="O108" s="80">
        <f>'Member Info'!Q108</f>
        <v>0</v>
      </c>
      <c r="P108" s="94"/>
      <c r="Q108" s="94"/>
      <c r="R108" s="95">
        <f t="shared" si="14"/>
        <v>0</v>
      </c>
      <c r="S108" s="95"/>
      <c r="T108" s="95">
        <f t="shared" si="15"/>
        <v>0</v>
      </c>
      <c r="U108" s="95">
        <f t="shared" si="16"/>
        <v>0</v>
      </c>
      <c r="V108" s="95">
        <f t="shared" si="17"/>
        <v>0</v>
      </c>
      <c r="W108" s="95">
        <f t="shared" si="18"/>
        <v>0</v>
      </c>
      <c r="X108" s="95">
        <f t="shared" si="19"/>
        <v>0</v>
      </c>
      <c r="Y108" s="95">
        <f t="shared" si="20"/>
        <v>0</v>
      </c>
      <c r="Z108" s="210">
        <f t="shared" si="21"/>
        <v>0</v>
      </c>
      <c r="AA108" s="95" t="b">
        <f t="shared" si="22"/>
        <v>0</v>
      </c>
      <c r="AB108" s="86"/>
      <c r="AC108" s="86"/>
    </row>
    <row r="109" spans="1:29" s="124" customFormat="1" x14ac:dyDescent="0.25">
      <c r="A109" s="4"/>
      <c r="B109" s="164">
        <f>'Member Info'!D109</f>
        <v>0</v>
      </c>
      <c r="C109" s="164">
        <f>'Member Info'!E109</f>
        <v>0</v>
      </c>
      <c r="D109" s="167" t="str">
        <f>'Member Info'!G109</f>
        <v/>
      </c>
      <c r="E109" s="165">
        <f>'Member Info'!B109</f>
        <v>0</v>
      </c>
      <c r="F109" s="8"/>
      <c r="G109" s="166" t="e">
        <f>'Member Info'!K109+'Member Info'!L109</f>
        <v>#VALUE!</v>
      </c>
      <c r="H109" s="26"/>
      <c r="I109" s="26"/>
      <c r="J109" s="26"/>
      <c r="K109" s="26"/>
      <c r="L109" s="26"/>
      <c r="M109" s="26"/>
      <c r="N109" s="105"/>
      <c r="O109" s="80">
        <f>'Member Info'!Q109</f>
        <v>0</v>
      </c>
      <c r="P109" s="94"/>
      <c r="Q109" s="94"/>
      <c r="R109" s="95">
        <f t="shared" si="14"/>
        <v>0</v>
      </c>
      <c r="S109" s="95"/>
      <c r="T109" s="95">
        <f t="shared" si="15"/>
        <v>0</v>
      </c>
      <c r="U109" s="95">
        <f t="shared" si="16"/>
        <v>0</v>
      </c>
      <c r="V109" s="95">
        <f t="shared" si="17"/>
        <v>0</v>
      </c>
      <c r="W109" s="95">
        <f t="shared" si="18"/>
        <v>0</v>
      </c>
      <c r="X109" s="95">
        <f t="shared" si="19"/>
        <v>0</v>
      </c>
      <c r="Y109" s="95">
        <f t="shared" si="20"/>
        <v>0</v>
      </c>
      <c r="Z109" s="210">
        <f t="shared" si="21"/>
        <v>0</v>
      </c>
      <c r="AA109" s="95" t="b">
        <f t="shared" si="22"/>
        <v>0</v>
      </c>
      <c r="AB109" s="86"/>
      <c r="AC109" s="86"/>
    </row>
    <row r="110" spans="1:29" s="124" customFormat="1" x14ac:dyDescent="0.25">
      <c r="A110" s="4"/>
      <c r="B110" s="164">
        <f>'Member Info'!D110</f>
        <v>0</v>
      </c>
      <c r="C110" s="164">
        <f>'Member Info'!E110</f>
        <v>0</v>
      </c>
      <c r="D110" s="167" t="str">
        <f>'Member Info'!G110</f>
        <v/>
      </c>
      <c r="E110" s="165">
        <f>'Member Info'!B110</f>
        <v>0</v>
      </c>
      <c r="F110" s="8"/>
      <c r="G110" s="166" t="e">
        <f>'Member Info'!K110+'Member Info'!L110</f>
        <v>#VALUE!</v>
      </c>
      <c r="H110" s="26"/>
      <c r="I110" s="26"/>
      <c r="J110" s="26"/>
      <c r="K110" s="26"/>
      <c r="L110" s="26"/>
      <c r="M110" s="26"/>
      <c r="N110" s="105"/>
      <c r="O110" s="80">
        <f>'Member Info'!Q110</f>
        <v>0</v>
      </c>
      <c r="P110" s="94"/>
      <c r="Q110" s="94"/>
      <c r="R110" s="95">
        <f t="shared" si="14"/>
        <v>0</v>
      </c>
      <c r="S110" s="95"/>
      <c r="T110" s="95">
        <f t="shared" si="15"/>
        <v>0</v>
      </c>
      <c r="U110" s="95">
        <f t="shared" si="16"/>
        <v>0</v>
      </c>
      <c r="V110" s="95">
        <f t="shared" si="17"/>
        <v>0</v>
      </c>
      <c r="W110" s="95">
        <f t="shared" si="18"/>
        <v>0</v>
      </c>
      <c r="X110" s="95">
        <f t="shared" si="19"/>
        <v>0</v>
      </c>
      <c r="Y110" s="95">
        <f t="shared" si="20"/>
        <v>0</v>
      </c>
      <c r="Z110" s="210">
        <f t="shared" si="21"/>
        <v>0</v>
      </c>
      <c r="AA110" s="95" t="b">
        <f t="shared" si="22"/>
        <v>0</v>
      </c>
      <c r="AB110" s="86"/>
      <c r="AC110" s="86"/>
    </row>
    <row r="111" spans="1:29" s="124" customFormat="1" x14ac:dyDescent="0.25">
      <c r="A111" s="4"/>
      <c r="B111" s="164">
        <f>'Member Info'!D111</f>
        <v>0</v>
      </c>
      <c r="C111" s="164">
        <f>'Member Info'!E111</f>
        <v>0</v>
      </c>
      <c r="D111" s="167" t="str">
        <f>'Member Info'!G111</f>
        <v/>
      </c>
      <c r="E111" s="165">
        <f>'Member Info'!B111</f>
        <v>0</v>
      </c>
      <c r="F111" s="8"/>
      <c r="G111" s="166" t="e">
        <f>'Member Info'!K111+'Member Info'!L111</f>
        <v>#VALUE!</v>
      </c>
      <c r="H111" s="26"/>
      <c r="I111" s="26"/>
      <c r="J111" s="26"/>
      <c r="K111" s="26"/>
      <c r="L111" s="26"/>
      <c r="M111" s="26"/>
      <c r="N111" s="105"/>
      <c r="O111" s="80">
        <f>'Member Info'!Q111</f>
        <v>0</v>
      </c>
      <c r="P111" s="94"/>
      <c r="Q111" s="94"/>
      <c r="R111" s="95">
        <f t="shared" si="14"/>
        <v>0</v>
      </c>
      <c r="S111" s="95"/>
      <c r="T111" s="95">
        <f t="shared" si="15"/>
        <v>0</v>
      </c>
      <c r="U111" s="95">
        <f t="shared" si="16"/>
        <v>0</v>
      </c>
      <c r="V111" s="95">
        <f t="shared" si="17"/>
        <v>0</v>
      </c>
      <c r="W111" s="95">
        <f t="shared" si="18"/>
        <v>0</v>
      </c>
      <c r="X111" s="95">
        <f t="shared" si="19"/>
        <v>0</v>
      </c>
      <c r="Y111" s="95">
        <f t="shared" si="20"/>
        <v>0</v>
      </c>
      <c r="Z111" s="210">
        <f t="shared" si="21"/>
        <v>0</v>
      </c>
      <c r="AA111" s="95" t="b">
        <f t="shared" si="22"/>
        <v>0</v>
      </c>
      <c r="AB111" s="86"/>
      <c r="AC111" s="86"/>
    </row>
    <row r="112" spans="1:29" s="124" customFormat="1" x14ac:dyDescent="0.25">
      <c r="A112" s="4"/>
      <c r="B112" s="164">
        <f>'Member Info'!D112</f>
        <v>0</v>
      </c>
      <c r="C112" s="164">
        <f>'Member Info'!E112</f>
        <v>0</v>
      </c>
      <c r="D112" s="167" t="str">
        <f>'Member Info'!G112</f>
        <v/>
      </c>
      <c r="E112" s="165">
        <f>'Member Info'!B112</f>
        <v>0</v>
      </c>
      <c r="F112" s="8"/>
      <c r="G112" s="166" t="e">
        <f>'Member Info'!K112+'Member Info'!L112</f>
        <v>#VALUE!</v>
      </c>
      <c r="H112" s="26"/>
      <c r="I112" s="26"/>
      <c r="J112" s="26"/>
      <c r="K112" s="26"/>
      <c r="L112" s="26"/>
      <c r="M112" s="26"/>
      <c r="N112" s="105"/>
      <c r="O112" s="80">
        <f>'Member Info'!Q112</f>
        <v>0</v>
      </c>
      <c r="P112" s="94"/>
      <c r="Q112" s="94"/>
      <c r="R112" s="95">
        <f t="shared" si="14"/>
        <v>0</v>
      </c>
      <c r="S112" s="95"/>
      <c r="T112" s="95">
        <f t="shared" si="15"/>
        <v>0</v>
      </c>
      <c r="U112" s="95">
        <f t="shared" si="16"/>
        <v>0</v>
      </c>
      <c r="V112" s="95">
        <f t="shared" si="17"/>
        <v>0</v>
      </c>
      <c r="W112" s="95">
        <f t="shared" si="18"/>
        <v>0</v>
      </c>
      <c r="X112" s="95">
        <f t="shared" si="19"/>
        <v>0</v>
      </c>
      <c r="Y112" s="95">
        <f t="shared" si="20"/>
        <v>0</v>
      </c>
      <c r="Z112" s="210">
        <f t="shared" si="21"/>
        <v>0</v>
      </c>
      <c r="AA112" s="95" t="b">
        <f t="shared" si="22"/>
        <v>0</v>
      </c>
      <c r="AB112" s="86"/>
      <c r="AC112" s="86"/>
    </row>
    <row r="113" spans="1:29" s="124" customFormat="1" x14ac:dyDescent="0.25">
      <c r="A113" s="4"/>
      <c r="B113" s="164">
        <f>'Member Info'!D113</f>
        <v>0</v>
      </c>
      <c r="C113" s="164">
        <f>'Member Info'!E113</f>
        <v>0</v>
      </c>
      <c r="D113" s="167" t="str">
        <f>'Member Info'!G113</f>
        <v/>
      </c>
      <c r="E113" s="165">
        <f>'Member Info'!B113</f>
        <v>0</v>
      </c>
      <c r="F113" s="8"/>
      <c r="G113" s="166" t="e">
        <f>'Member Info'!K113+'Member Info'!L113</f>
        <v>#VALUE!</v>
      </c>
      <c r="H113" s="26"/>
      <c r="I113" s="26"/>
      <c r="J113" s="26"/>
      <c r="K113" s="26"/>
      <c r="L113" s="26"/>
      <c r="M113" s="26"/>
      <c r="N113" s="105"/>
      <c r="O113" s="80">
        <f>'Member Info'!Q113</f>
        <v>0</v>
      </c>
      <c r="P113" s="94"/>
      <c r="Q113" s="94"/>
      <c r="R113" s="95">
        <f t="shared" si="14"/>
        <v>0</v>
      </c>
      <c r="S113" s="95"/>
      <c r="T113" s="95">
        <f t="shared" si="15"/>
        <v>0</v>
      </c>
      <c r="U113" s="95">
        <f t="shared" si="16"/>
        <v>0</v>
      </c>
      <c r="V113" s="95">
        <f t="shared" si="17"/>
        <v>0</v>
      </c>
      <c r="W113" s="95">
        <f t="shared" si="18"/>
        <v>0</v>
      </c>
      <c r="X113" s="95">
        <f t="shared" si="19"/>
        <v>0</v>
      </c>
      <c r="Y113" s="95">
        <f t="shared" si="20"/>
        <v>0</v>
      </c>
      <c r="Z113" s="210">
        <f t="shared" si="21"/>
        <v>0</v>
      </c>
      <c r="AA113" s="95" t="b">
        <f t="shared" si="22"/>
        <v>0</v>
      </c>
      <c r="AB113" s="86"/>
      <c r="AC113" s="86"/>
    </row>
    <row r="114" spans="1:29" s="124" customFormat="1" x14ac:dyDescent="0.25">
      <c r="A114" s="4"/>
      <c r="B114" s="164">
        <f>'Member Info'!D114</f>
        <v>0</v>
      </c>
      <c r="C114" s="164">
        <f>'Member Info'!E114</f>
        <v>0</v>
      </c>
      <c r="D114" s="167" t="str">
        <f>'Member Info'!G114</f>
        <v/>
      </c>
      <c r="E114" s="165">
        <f>'Member Info'!B114</f>
        <v>0</v>
      </c>
      <c r="F114" s="8"/>
      <c r="G114" s="166" t="e">
        <f>'Member Info'!K114+'Member Info'!L114</f>
        <v>#VALUE!</v>
      </c>
      <c r="H114" s="26"/>
      <c r="I114" s="26"/>
      <c r="J114" s="26"/>
      <c r="K114" s="26"/>
      <c r="L114" s="26"/>
      <c r="M114" s="26"/>
      <c r="N114" s="105"/>
      <c r="O114" s="80">
        <f>'Member Info'!Q114</f>
        <v>0</v>
      </c>
      <c r="P114" s="94"/>
      <c r="Q114" s="94"/>
      <c r="R114" s="95">
        <f t="shared" si="14"/>
        <v>0</v>
      </c>
      <c r="S114" s="95"/>
      <c r="T114" s="95">
        <f t="shared" si="15"/>
        <v>0</v>
      </c>
      <c r="U114" s="95">
        <f t="shared" si="16"/>
        <v>0</v>
      </c>
      <c r="V114" s="95">
        <f t="shared" si="17"/>
        <v>0</v>
      </c>
      <c r="W114" s="95">
        <f t="shared" si="18"/>
        <v>0</v>
      </c>
      <c r="X114" s="95">
        <f t="shared" si="19"/>
        <v>0</v>
      </c>
      <c r="Y114" s="95">
        <f t="shared" si="20"/>
        <v>0</v>
      </c>
      <c r="Z114" s="210">
        <f t="shared" si="21"/>
        <v>0</v>
      </c>
      <c r="AA114" s="95" t="b">
        <f t="shared" si="22"/>
        <v>0</v>
      </c>
      <c r="AB114" s="86"/>
      <c r="AC114" s="86"/>
    </row>
    <row r="115" spans="1:29" s="124" customFormat="1" x14ac:dyDescent="0.25">
      <c r="A115" s="4"/>
      <c r="B115" s="164">
        <f>'Member Info'!D115</f>
        <v>0</v>
      </c>
      <c r="C115" s="164">
        <f>'Member Info'!E115</f>
        <v>0</v>
      </c>
      <c r="D115" s="167" t="str">
        <f>'Member Info'!G115</f>
        <v/>
      </c>
      <c r="E115" s="165">
        <f>'Member Info'!B115</f>
        <v>0</v>
      </c>
      <c r="F115" s="8"/>
      <c r="G115" s="166" t="e">
        <f>'Member Info'!K115+'Member Info'!L115</f>
        <v>#VALUE!</v>
      </c>
      <c r="H115" s="26"/>
      <c r="I115" s="26"/>
      <c r="J115" s="26"/>
      <c r="K115" s="26"/>
      <c r="L115" s="26"/>
      <c r="M115" s="26"/>
      <c r="N115" s="105"/>
      <c r="O115" s="80">
        <f>'Member Info'!Q115</f>
        <v>0</v>
      </c>
      <c r="P115" s="94"/>
      <c r="Q115" s="94"/>
      <c r="R115" s="95">
        <f t="shared" si="14"/>
        <v>0</v>
      </c>
      <c r="S115" s="95"/>
      <c r="T115" s="95">
        <f t="shared" si="15"/>
        <v>0</v>
      </c>
      <c r="U115" s="95">
        <f t="shared" si="16"/>
        <v>0</v>
      </c>
      <c r="V115" s="95">
        <f t="shared" si="17"/>
        <v>0</v>
      </c>
      <c r="W115" s="95">
        <f t="shared" si="18"/>
        <v>0</v>
      </c>
      <c r="X115" s="95">
        <f t="shared" si="19"/>
        <v>0</v>
      </c>
      <c r="Y115" s="95">
        <f t="shared" si="20"/>
        <v>0</v>
      </c>
      <c r="Z115" s="210">
        <f t="shared" si="21"/>
        <v>0</v>
      </c>
      <c r="AA115" s="95" t="b">
        <f t="shared" si="22"/>
        <v>0</v>
      </c>
      <c r="AB115" s="86"/>
      <c r="AC115" s="86"/>
    </row>
    <row r="116" spans="1:29" s="124" customFormat="1" x14ac:dyDescent="0.25">
      <c r="A116" s="4"/>
      <c r="B116" s="164">
        <f>'Member Info'!D116</f>
        <v>0</v>
      </c>
      <c r="C116" s="164">
        <f>'Member Info'!E116</f>
        <v>0</v>
      </c>
      <c r="D116" s="167" t="str">
        <f>'Member Info'!G116</f>
        <v/>
      </c>
      <c r="E116" s="165">
        <f>'Member Info'!B116</f>
        <v>0</v>
      </c>
      <c r="F116" s="8"/>
      <c r="G116" s="166" t="e">
        <f>'Member Info'!K116+'Member Info'!L116</f>
        <v>#VALUE!</v>
      </c>
      <c r="H116" s="26"/>
      <c r="I116" s="26"/>
      <c r="J116" s="26"/>
      <c r="K116" s="26"/>
      <c r="L116" s="26"/>
      <c r="M116" s="26"/>
      <c r="N116" s="105"/>
      <c r="O116" s="80">
        <f>'Member Info'!Q116</f>
        <v>0</v>
      </c>
      <c r="P116" s="94"/>
      <c r="Q116" s="94"/>
      <c r="R116" s="95">
        <f t="shared" si="14"/>
        <v>0</v>
      </c>
      <c r="S116" s="95"/>
      <c r="T116" s="95">
        <f t="shared" si="15"/>
        <v>0</v>
      </c>
      <c r="U116" s="95">
        <f t="shared" si="16"/>
        <v>0</v>
      </c>
      <c r="V116" s="95">
        <f t="shared" si="17"/>
        <v>0</v>
      </c>
      <c r="W116" s="95">
        <f t="shared" si="18"/>
        <v>0</v>
      </c>
      <c r="X116" s="95">
        <f t="shared" si="19"/>
        <v>0</v>
      </c>
      <c r="Y116" s="95">
        <f t="shared" si="20"/>
        <v>0</v>
      </c>
      <c r="Z116" s="210">
        <f t="shared" si="21"/>
        <v>0</v>
      </c>
      <c r="AA116" s="95" t="b">
        <f t="shared" si="22"/>
        <v>0</v>
      </c>
      <c r="AB116" s="86"/>
      <c r="AC116" s="86"/>
    </row>
    <row r="117" spans="1:29" s="124" customFormat="1" x14ac:dyDescent="0.25">
      <c r="A117" s="4"/>
      <c r="B117" s="164">
        <f>'Member Info'!D117</f>
        <v>0</v>
      </c>
      <c r="C117" s="164">
        <f>'Member Info'!E117</f>
        <v>0</v>
      </c>
      <c r="D117" s="167" t="str">
        <f>'Member Info'!G117</f>
        <v/>
      </c>
      <c r="E117" s="165">
        <f>'Member Info'!B117</f>
        <v>0</v>
      </c>
      <c r="F117" s="8"/>
      <c r="G117" s="166" t="e">
        <f>'Member Info'!K117+'Member Info'!L117</f>
        <v>#VALUE!</v>
      </c>
      <c r="H117" s="26"/>
      <c r="I117" s="26"/>
      <c r="J117" s="26"/>
      <c r="K117" s="26"/>
      <c r="L117" s="26"/>
      <c r="M117" s="26"/>
      <c r="N117" s="105"/>
      <c r="O117" s="80">
        <f>'Member Info'!Q117</f>
        <v>0</v>
      </c>
      <c r="P117" s="94"/>
      <c r="Q117" s="94"/>
      <c r="R117" s="95">
        <f t="shared" si="14"/>
        <v>0</v>
      </c>
      <c r="S117" s="95"/>
      <c r="T117" s="95">
        <f t="shared" si="15"/>
        <v>0</v>
      </c>
      <c r="U117" s="95">
        <f t="shared" si="16"/>
        <v>0</v>
      </c>
      <c r="V117" s="95">
        <f t="shared" si="17"/>
        <v>0</v>
      </c>
      <c r="W117" s="95">
        <f t="shared" si="18"/>
        <v>0</v>
      </c>
      <c r="X117" s="95">
        <f t="shared" si="19"/>
        <v>0</v>
      </c>
      <c r="Y117" s="95">
        <f t="shared" si="20"/>
        <v>0</v>
      </c>
      <c r="Z117" s="210">
        <f t="shared" si="21"/>
        <v>0</v>
      </c>
      <c r="AA117" s="95" t="b">
        <f t="shared" si="22"/>
        <v>0</v>
      </c>
      <c r="AB117" s="86"/>
      <c r="AC117" s="86"/>
    </row>
    <row r="118" spans="1:29" s="124" customFormat="1" x14ac:dyDescent="0.25">
      <c r="A118" s="4"/>
      <c r="B118" s="164">
        <f>'Member Info'!D118</f>
        <v>0</v>
      </c>
      <c r="C118" s="164">
        <f>'Member Info'!E118</f>
        <v>0</v>
      </c>
      <c r="D118" s="167" t="str">
        <f>'Member Info'!G118</f>
        <v/>
      </c>
      <c r="E118" s="165">
        <f>'Member Info'!B118</f>
        <v>0</v>
      </c>
      <c r="F118" s="8"/>
      <c r="G118" s="166" t="e">
        <f>'Member Info'!K118+'Member Info'!L118</f>
        <v>#VALUE!</v>
      </c>
      <c r="H118" s="26"/>
      <c r="I118" s="26"/>
      <c r="J118" s="26"/>
      <c r="K118" s="26"/>
      <c r="L118" s="26"/>
      <c r="M118" s="26"/>
      <c r="N118" s="105"/>
      <c r="O118" s="80">
        <f>'Member Info'!Q118</f>
        <v>0</v>
      </c>
      <c r="P118" s="94"/>
      <c r="Q118" s="94"/>
      <c r="R118" s="95">
        <f t="shared" si="14"/>
        <v>0</v>
      </c>
      <c r="S118" s="95"/>
      <c r="T118" s="95">
        <f t="shared" si="15"/>
        <v>0</v>
      </c>
      <c r="U118" s="95">
        <f t="shared" si="16"/>
        <v>0</v>
      </c>
      <c r="V118" s="95">
        <f t="shared" si="17"/>
        <v>0</v>
      </c>
      <c r="W118" s="95">
        <f t="shared" si="18"/>
        <v>0</v>
      </c>
      <c r="X118" s="95">
        <f t="shared" si="19"/>
        <v>0</v>
      </c>
      <c r="Y118" s="95">
        <f t="shared" si="20"/>
        <v>0</v>
      </c>
      <c r="Z118" s="210">
        <f t="shared" si="21"/>
        <v>0</v>
      </c>
      <c r="AA118" s="95" t="b">
        <f t="shared" si="22"/>
        <v>0</v>
      </c>
      <c r="AB118" s="86"/>
      <c r="AC118" s="86"/>
    </row>
    <row r="119" spans="1:29" s="124" customFormat="1" x14ac:dyDescent="0.25">
      <c r="A119" s="4"/>
      <c r="B119" s="164">
        <f>'Member Info'!D119</f>
        <v>0</v>
      </c>
      <c r="C119" s="164">
        <f>'Member Info'!E119</f>
        <v>0</v>
      </c>
      <c r="D119" s="167" t="str">
        <f>'Member Info'!G119</f>
        <v/>
      </c>
      <c r="E119" s="165">
        <f>'Member Info'!B119</f>
        <v>0</v>
      </c>
      <c r="F119" s="8"/>
      <c r="G119" s="166" t="e">
        <f>'Member Info'!K119+'Member Info'!L119</f>
        <v>#VALUE!</v>
      </c>
      <c r="H119" s="26"/>
      <c r="I119" s="26"/>
      <c r="J119" s="26"/>
      <c r="K119" s="26"/>
      <c r="L119" s="26"/>
      <c r="M119" s="26"/>
      <c r="N119" s="105"/>
      <c r="O119" s="80">
        <f>'Member Info'!Q119</f>
        <v>0</v>
      </c>
      <c r="P119" s="94"/>
      <c r="Q119" s="94"/>
      <c r="R119" s="95">
        <f t="shared" si="14"/>
        <v>0</v>
      </c>
      <c r="S119" s="95"/>
      <c r="T119" s="95">
        <f t="shared" si="15"/>
        <v>0</v>
      </c>
      <c r="U119" s="95">
        <f t="shared" si="16"/>
        <v>0</v>
      </c>
      <c r="V119" s="95">
        <f t="shared" si="17"/>
        <v>0</v>
      </c>
      <c r="W119" s="95">
        <f t="shared" si="18"/>
        <v>0</v>
      </c>
      <c r="X119" s="95">
        <f t="shared" si="19"/>
        <v>0</v>
      </c>
      <c r="Y119" s="95">
        <f t="shared" si="20"/>
        <v>0</v>
      </c>
      <c r="Z119" s="210">
        <f t="shared" si="21"/>
        <v>0</v>
      </c>
      <c r="AA119" s="95" t="b">
        <f t="shared" si="22"/>
        <v>0</v>
      </c>
      <c r="AB119" s="86"/>
      <c r="AC119" s="86"/>
    </row>
    <row r="120" spans="1:29" s="124" customFormat="1" x14ac:dyDescent="0.25">
      <c r="A120" s="4"/>
      <c r="B120" s="164">
        <f>'Member Info'!D120</f>
        <v>0</v>
      </c>
      <c r="C120" s="164">
        <f>'Member Info'!E120</f>
        <v>0</v>
      </c>
      <c r="D120" s="167" t="str">
        <f>'Member Info'!G120</f>
        <v/>
      </c>
      <c r="E120" s="165">
        <f>'Member Info'!B120</f>
        <v>0</v>
      </c>
      <c r="F120" s="8"/>
      <c r="G120" s="166" t="e">
        <f>'Member Info'!K120+'Member Info'!L120</f>
        <v>#VALUE!</v>
      </c>
      <c r="H120" s="26"/>
      <c r="I120" s="26"/>
      <c r="J120" s="26"/>
      <c r="K120" s="26"/>
      <c r="L120" s="26"/>
      <c r="M120" s="26"/>
      <c r="N120" s="105"/>
      <c r="O120" s="80">
        <f>'Member Info'!Q120</f>
        <v>0</v>
      </c>
      <c r="P120" s="94"/>
      <c r="Q120" s="94"/>
      <c r="R120" s="95">
        <f t="shared" si="14"/>
        <v>0</v>
      </c>
      <c r="S120" s="95"/>
      <c r="T120" s="95">
        <f t="shared" si="15"/>
        <v>0</v>
      </c>
      <c r="U120" s="95">
        <f t="shared" si="16"/>
        <v>0</v>
      </c>
      <c r="V120" s="95">
        <f t="shared" si="17"/>
        <v>0</v>
      </c>
      <c r="W120" s="95">
        <f t="shared" si="18"/>
        <v>0</v>
      </c>
      <c r="X120" s="95">
        <f t="shared" si="19"/>
        <v>0</v>
      </c>
      <c r="Y120" s="95">
        <f t="shared" si="20"/>
        <v>0</v>
      </c>
      <c r="Z120" s="210">
        <f t="shared" si="21"/>
        <v>0</v>
      </c>
      <c r="AA120" s="95" t="b">
        <f t="shared" si="22"/>
        <v>0</v>
      </c>
      <c r="AB120" s="86"/>
      <c r="AC120" s="86"/>
    </row>
    <row r="121" spans="1:29" s="124" customFormat="1" x14ac:dyDescent="0.25">
      <c r="A121" s="4"/>
      <c r="B121" s="164">
        <f>'Member Info'!D121</f>
        <v>0</v>
      </c>
      <c r="C121" s="164">
        <f>'Member Info'!E121</f>
        <v>0</v>
      </c>
      <c r="D121" s="167" t="str">
        <f>'Member Info'!G121</f>
        <v/>
      </c>
      <c r="E121" s="165">
        <f>'Member Info'!B121</f>
        <v>0</v>
      </c>
      <c r="F121" s="8"/>
      <c r="G121" s="166" t="e">
        <f>'Member Info'!K121+'Member Info'!L121</f>
        <v>#VALUE!</v>
      </c>
      <c r="H121" s="26"/>
      <c r="I121" s="26"/>
      <c r="J121" s="26"/>
      <c r="K121" s="26"/>
      <c r="L121" s="26"/>
      <c r="M121" s="26"/>
      <c r="N121" s="105"/>
      <c r="O121" s="80">
        <f>'Member Info'!Q121</f>
        <v>0</v>
      </c>
      <c r="P121" s="94"/>
      <c r="Q121" s="94"/>
      <c r="R121" s="95">
        <f t="shared" si="14"/>
        <v>0</v>
      </c>
      <c r="S121" s="95"/>
      <c r="T121" s="95">
        <f t="shared" si="15"/>
        <v>0</v>
      </c>
      <c r="U121" s="95">
        <f t="shared" si="16"/>
        <v>0</v>
      </c>
      <c r="V121" s="95">
        <f t="shared" si="17"/>
        <v>0</v>
      </c>
      <c r="W121" s="95">
        <f t="shared" si="18"/>
        <v>0</v>
      </c>
      <c r="X121" s="95">
        <f t="shared" si="19"/>
        <v>0</v>
      </c>
      <c r="Y121" s="95">
        <f t="shared" si="20"/>
        <v>0</v>
      </c>
      <c r="Z121" s="210">
        <f t="shared" si="21"/>
        <v>0</v>
      </c>
      <c r="AA121" s="95" t="b">
        <f t="shared" si="22"/>
        <v>0</v>
      </c>
      <c r="AB121" s="86"/>
      <c r="AC121" s="86"/>
    </row>
    <row r="122" spans="1:29" s="124" customFormat="1" x14ac:dyDescent="0.25">
      <c r="A122" s="4"/>
      <c r="B122" s="164">
        <f>'Member Info'!D122</f>
        <v>0</v>
      </c>
      <c r="C122" s="164">
        <f>'Member Info'!E122</f>
        <v>0</v>
      </c>
      <c r="D122" s="167" t="str">
        <f>'Member Info'!G122</f>
        <v/>
      </c>
      <c r="E122" s="165">
        <f>'Member Info'!B122</f>
        <v>0</v>
      </c>
      <c r="F122" s="8"/>
      <c r="G122" s="166" t="e">
        <f>'Member Info'!K122+'Member Info'!L122</f>
        <v>#VALUE!</v>
      </c>
      <c r="H122" s="26"/>
      <c r="I122" s="26"/>
      <c r="J122" s="26"/>
      <c r="K122" s="26"/>
      <c r="L122" s="26"/>
      <c r="M122" s="26"/>
      <c r="N122" s="105"/>
      <c r="O122" s="80">
        <f>'Member Info'!Q122</f>
        <v>0</v>
      </c>
      <c r="P122" s="94"/>
      <c r="Q122" s="94"/>
      <c r="R122" s="95">
        <f t="shared" si="14"/>
        <v>0</v>
      </c>
      <c r="S122" s="95"/>
      <c r="T122" s="95">
        <f t="shared" si="15"/>
        <v>0</v>
      </c>
      <c r="U122" s="95">
        <f t="shared" si="16"/>
        <v>0</v>
      </c>
      <c r="V122" s="95">
        <f t="shared" si="17"/>
        <v>0</v>
      </c>
      <c r="W122" s="95">
        <f t="shared" si="18"/>
        <v>0</v>
      </c>
      <c r="X122" s="95">
        <f t="shared" si="19"/>
        <v>0</v>
      </c>
      <c r="Y122" s="95">
        <f t="shared" si="20"/>
        <v>0</v>
      </c>
      <c r="Z122" s="210">
        <f t="shared" si="21"/>
        <v>0</v>
      </c>
      <c r="AA122" s="95" t="b">
        <f t="shared" si="22"/>
        <v>0</v>
      </c>
      <c r="AB122" s="86"/>
      <c r="AC122" s="86"/>
    </row>
    <row r="123" spans="1:29" s="124" customFormat="1" x14ac:dyDescent="0.25">
      <c r="A123" s="4"/>
      <c r="B123" s="164">
        <f>'Member Info'!D123</f>
        <v>0</v>
      </c>
      <c r="C123" s="164">
        <f>'Member Info'!E123</f>
        <v>0</v>
      </c>
      <c r="D123" s="167" t="str">
        <f>'Member Info'!G123</f>
        <v/>
      </c>
      <c r="E123" s="165">
        <f>'Member Info'!B123</f>
        <v>0</v>
      </c>
      <c r="F123" s="8"/>
      <c r="G123" s="166" t="e">
        <f>'Member Info'!K123+'Member Info'!L123</f>
        <v>#VALUE!</v>
      </c>
      <c r="H123" s="26"/>
      <c r="I123" s="26"/>
      <c r="J123" s="26"/>
      <c r="K123" s="26"/>
      <c r="L123" s="26"/>
      <c r="M123" s="26"/>
      <c r="N123" s="105"/>
      <c r="O123" s="80">
        <f>'Member Info'!Q123</f>
        <v>0</v>
      </c>
      <c r="P123" s="94"/>
      <c r="Q123" s="94"/>
      <c r="R123" s="95">
        <f t="shared" si="14"/>
        <v>0</v>
      </c>
      <c r="S123" s="95"/>
      <c r="T123" s="95">
        <f t="shared" si="15"/>
        <v>0</v>
      </c>
      <c r="U123" s="95">
        <f t="shared" si="16"/>
        <v>0</v>
      </c>
      <c r="V123" s="95">
        <f t="shared" si="17"/>
        <v>0</v>
      </c>
      <c r="W123" s="95">
        <f t="shared" si="18"/>
        <v>0</v>
      </c>
      <c r="X123" s="95">
        <f t="shared" si="19"/>
        <v>0</v>
      </c>
      <c r="Y123" s="95">
        <f t="shared" si="20"/>
        <v>0</v>
      </c>
      <c r="Z123" s="210">
        <f t="shared" si="21"/>
        <v>0</v>
      </c>
      <c r="AA123" s="95" t="b">
        <f t="shared" si="22"/>
        <v>0</v>
      </c>
      <c r="AB123" s="86"/>
      <c r="AC123" s="86"/>
    </row>
    <row r="124" spans="1:29" s="124" customFormat="1" x14ac:dyDescent="0.25">
      <c r="A124" s="4"/>
      <c r="B124" s="164">
        <f>'Member Info'!D124</f>
        <v>0</v>
      </c>
      <c r="C124" s="164">
        <f>'Member Info'!E124</f>
        <v>0</v>
      </c>
      <c r="D124" s="167" t="str">
        <f>'Member Info'!G124</f>
        <v/>
      </c>
      <c r="E124" s="165">
        <f>'Member Info'!B124</f>
        <v>0</v>
      </c>
      <c r="F124" s="8"/>
      <c r="G124" s="166" t="e">
        <f>'Member Info'!K124+'Member Info'!L124</f>
        <v>#VALUE!</v>
      </c>
      <c r="H124" s="26"/>
      <c r="I124" s="26"/>
      <c r="J124" s="26"/>
      <c r="K124" s="26"/>
      <c r="L124" s="26"/>
      <c r="M124" s="26"/>
      <c r="N124" s="105"/>
      <c r="O124" s="80">
        <f>'Member Info'!Q124</f>
        <v>0</v>
      </c>
      <c r="P124" s="94"/>
      <c r="Q124" s="94"/>
      <c r="R124" s="95">
        <f t="shared" si="14"/>
        <v>0</v>
      </c>
      <c r="S124" s="95"/>
      <c r="T124" s="95">
        <f t="shared" si="15"/>
        <v>0</v>
      </c>
      <c r="U124" s="95">
        <f t="shared" si="16"/>
        <v>0</v>
      </c>
      <c r="V124" s="95">
        <f t="shared" si="17"/>
        <v>0</v>
      </c>
      <c r="W124" s="95">
        <f t="shared" si="18"/>
        <v>0</v>
      </c>
      <c r="X124" s="95">
        <f t="shared" si="19"/>
        <v>0</v>
      </c>
      <c r="Y124" s="95">
        <f t="shared" si="20"/>
        <v>0</v>
      </c>
      <c r="Z124" s="210">
        <f t="shared" si="21"/>
        <v>0</v>
      </c>
      <c r="AA124" s="95" t="b">
        <f t="shared" si="22"/>
        <v>0</v>
      </c>
      <c r="AB124" s="86"/>
      <c r="AC124" s="86"/>
    </row>
    <row r="125" spans="1:29" s="124" customFormat="1" x14ac:dyDescent="0.25">
      <c r="A125" s="4"/>
      <c r="B125" s="164">
        <f>'Member Info'!D125</f>
        <v>0</v>
      </c>
      <c r="C125" s="164">
        <f>'Member Info'!E125</f>
        <v>0</v>
      </c>
      <c r="D125" s="167" t="str">
        <f>'Member Info'!G125</f>
        <v/>
      </c>
      <c r="E125" s="165">
        <f>'Member Info'!B125</f>
        <v>0</v>
      </c>
      <c r="F125" s="8"/>
      <c r="G125" s="166" t="e">
        <f>'Member Info'!K125+'Member Info'!L125</f>
        <v>#VALUE!</v>
      </c>
      <c r="H125" s="26"/>
      <c r="I125" s="26"/>
      <c r="J125" s="26"/>
      <c r="K125" s="26"/>
      <c r="L125" s="26"/>
      <c r="M125" s="26"/>
      <c r="N125" s="105"/>
      <c r="O125" s="80">
        <f>'Member Info'!Q125</f>
        <v>0</v>
      </c>
      <c r="P125" s="94"/>
      <c r="Q125" s="94"/>
      <c r="R125" s="95">
        <f t="shared" si="14"/>
        <v>0</v>
      </c>
      <c r="S125" s="95"/>
      <c r="T125" s="95">
        <f t="shared" si="15"/>
        <v>0</v>
      </c>
      <c r="U125" s="95">
        <f t="shared" si="16"/>
        <v>0</v>
      </c>
      <c r="V125" s="95">
        <f t="shared" si="17"/>
        <v>0</v>
      </c>
      <c r="W125" s="95">
        <f t="shared" si="18"/>
        <v>0</v>
      </c>
      <c r="X125" s="95">
        <f t="shared" si="19"/>
        <v>0</v>
      </c>
      <c r="Y125" s="95">
        <f t="shared" si="20"/>
        <v>0</v>
      </c>
      <c r="Z125" s="210">
        <f t="shared" si="21"/>
        <v>0</v>
      </c>
      <c r="AA125" s="95" t="b">
        <f t="shared" si="22"/>
        <v>0</v>
      </c>
      <c r="AB125" s="86"/>
      <c r="AC125" s="86"/>
    </row>
    <row r="126" spans="1:29" s="124" customFormat="1" x14ac:dyDescent="0.25">
      <c r="A126" s="4"/>
      <c r="B126" s="164">
        <f>'Member Info'!D126</f>
        <v>0</v>
      </c>
      <c r="C126" s="164">
        <f>'Member Info'!E126</f>
        <v>0</v>
      </c>
      <c r="D126" s="167" t="str">
        <f>'Member Info'!G126</f>
        <v/>
      </c>
      <c r="E126" s="165">
        <f>'Member Info'!B126</f>
        <v>0</v>
      </c>
      <c r="F126" s="8"/>
      <c r="G126" s="166" t="e">
        <f>'Member Info'!K126+'Member Info'!L126</f>
        <v>#VALUE!</v>
      </c>
      <c r="H126" s="26"/>
      <c r="I126" s="26"/>
      <c r="J126" s="26"/>
      <c r="K126" s="26"/>
      <c r="L126" s="26"/>
      <c r="M126" s="26"/>
      <c r="N126" s="105"/>
      <c r="O126" s="80">
        <f>'Member Info'!Q126</f>
        <v>0</v>
      </c>
      <c r="P126" s="94"/>
      <c r="Q126" s="94"/>
      <c r="R126" s="95">
        <f t="shared" si="14"/>
        <v>0</v>
      </c>
      <c r="S126" s="95"/>
      <c r="T126" s="95">
        <f t="shared" si="15"/>
        <v>0</v>
      </c>
      <c r="U126" s="95">
        <f t="shared" si="16"/>
        <v>0</v>
      </c>
      <c r="V126" s="95">
        <f t="shared" si="17"/>
        <v>0</v>
      </c>
      <c r="W126" s="95">
        <f t="shared" si="18"/>
        <v>0</v>
      </c>
      <c r="X126" s="95">
        <f t="shared" si="19"/>
        <v>0</v>
      </c>
      <c r="Y126" s="95">
        <f t="shared" si="20"/>
        <v>0</v>
      </c>
      <c r="Z126" s="210">
        <f t="shared" si="21"/>
        <v>0</v>
      </c>
      <c r="AA126" s="95" t="b">
        <f t="shared" si="22"/>
        <v>0</v>
      </c>
      <c r="AB126" s="86"/>
      <c r="AC126" s="86"/>
    </row>
    <row r="127" spans="1:29" s="124" customFormat="1" x14ac:dyDescent="0.25">
      <c r="A127" s="4"/>
      <c r="B127" s="164">
        <f>'Member Info'!D127</f>
        <v>0</v>
      </c>
      <c r="C127" s="164">
        <f>'Member Info'!E127</f>
        <v>0</v>
      </c>
      <c r="D127" s="167" t="str">
        <f>'Member Info'!G127</f>
        <v/>
      </c>
      <c r="E127" s="165">
        <f>'Member Info'!B127</f>
        <v>0</v>
      </c>
      <c r="F127" s="8"/>
      <c r="G127" s="166" t="e">
        <f>'Member Info'!K127+'Member Info'!L127</f>
        <v>#VALUE!</v>
      </c>
      <c r="H127" s="26"/>
      <c r="I127" s="26"/>
      <c r="J127" s="26"/>
      <c r="K127" s="26"/>
      <c r="L127" s="26"/>
      <c r="M127" s="26"/>
      <c r="N127" s="105"/>
      <c r="O127" s="80">
        <f>'Member Info'!Q127</f>
        <v>0</v>
      </c>
      <c r="P127" s="94"/>
      <c r="Q127" s="94"/>
      <c r="R127" s="95">
        <f t="shared" si="14"/>
        <v>0</v>
      </c>
      <c r="S127" s="95"/>
      <c r="T127" s="95">
        <f t="shared" si="15"/>
        <v>0</v>
      </c>
      <c r="U127" s="95">
        <f t="shared" si="16"/>
        <v>0</v>
      </c>
      <c r="V127" s="95">
        <f t="shared" si="17"/>
        <v>0</v>
      </c>
      <c r="W127" s="95">
        <f t="shared" si="18"/>
        <v>0</v>
      </c>
      <c r="X127" s="95">
        <f t="shared" si="19"/>
        <v>0</v>
      </c>
      <c r="Y127" s="95">
        <f t="shared" si="20"/>
        <v>0</v>
      </c>
      <c r="Z127" s="210">
        <f t="shared" si="21"/>
        <v>0</v>
      </c>
      <c r="AA127" s="95" t="b">
        <f t="shared" si="22"/>
        <v>0</v>
      </c>
      <c r="AB127" s="86"/>
      <c r="AC127" s="86"/>
    </row>
    <row r="128" spans="1:29" s="124" customFormat="1" x14ac:dyDescent="0.25">
      <c r="A128" s="4"/>
      <c r="B128" s="164">
        <f>'Member Info'!D128</f>
        <v>0</v>
      </c>
      <c r="C128" s="164">
        <f>'Member Info'!E128</f>
        <v>0</v>
      </c>
      <c r="D128" s="167" t="str">
        <f>'Member Info'!G128</f>
        <v/>
      </c>
      <c r="E128" s="165">
        <f>'Member Info'!B128</f>
        <v>0</v>
      </c>
      <c r="F128" s="8"/>
      <c r="G128" s="166" t="e">
        <f>'Member Info'!K128+'Member Info'!L128</f>
        <v>#VALUE!</v>
      </c>
      <c r="H128" s="26"/>
      <c r="I128" s="26"/>
      <c r="J128" s="26"/>
      <c r="K128" s="26"/>
      <c r="L128" s="26"/>
      <c r="M128" s="26"/>
      <c r="N128" s="105"/>
      <c r="O128" s="80">
        <f>'Member Info'!Q128</f>
        <v>0</v>
      </c>
      <c r="P128" s="94"/>
      <c r="Q128" s="94"/>
      <c r="R128" s="95">
        <f t="shared" si="14"/>
        <v>0</v>
      </c>
      <c r="S128" s="95"/>
      <c r="T128" s="95">
        <f t="shared" si="15"/>
        <v>0</v>
      </c>
      <c r="U128" s="95">
        <f t="shared" si="16"/>
        <v>0</v>
      </c>
      <c r="V128" s="95">
        <f t="shared" si="17"/>
        <v>0</v>
      </c>
      <c r="W128" s="95">
        <f t="shared" si="18"/>
        <v>0</v>
      </c>
      <c r="X128" s="95">
        <f t="shared" si="19"/>
        <v>0</v>
      </c>
      <c r="Y128" s="95">
        <f t="shared" si="20"/>
        <v>0</v>
      </c>
      <c r="Z128" s="210">
        <f t="shared" si="21"/>
        <v>0</v>
      </c>
      <c r="AA128" s="95" t="b">
        <f t="shared" si="22"/>
        <v>0</v>
      </c>
      <c r="AB128" s="86"/>
      <c r="AC128" s="86"/>
    </row>
    <row r="129" spans="1:29" s="124" customFormat="1" x14ac:dyDescent="0.25">
      <c r="A129" s="4"/>
      <c r="B129" s="164">
        <f>'Member Info'!D129</f>
        <v>0</v>
      </c>
      <c r="C129" s="164">
        <f>'Member Info'!E129</f>
        <v>0</v>
      </c>
      <c r="D129" s="167" t="str">
        <f>'Member Info'!G129</f>
        <v/>
      </c>
      <c r="E129" s="165">
        <f>'Member Info'!B129</f>
        <v>0</v>
      </c>
      <c r="F129" s="8"/>
      <c r="G129" s="166" t="e">
        <f>'Member Info'!K129+'Member Info'!L129</f>
        <v>#VALUE!</v>
      </c>
      <c r="H129" s="26"/>
      <c r="I129" s="26"/>
      <c r="J129" s="26"/>
      <c r="K129" s="26"/>
      <c r="L129" s="26"/>
      <c r="M129" s="26"/>
      <c r="N129" s="105"/>
      <c r="O129" s="80">
        <f>'Member Info'!Q129</f>
        <v>0</v>
      </c>
      <c r="P129" s="94"/>
      <c r="Q129" s="94"/>
      <c r="R129" s="95">
        <f t="shared" si="14"/>
        <v>0</v>
      </c>
      <c r="S129" s="95"/>
      <c r="T129" s="95">
        <f t="shared" si="15"/>
        <v>0</v>
      </c>
      <c r="U129" s="95">
        <f t="shared" si="16"/>
        <v>0</v>
      </c>
      <c r="V129" s="95">
        <f t="shared" si="17"/>
        <v>0</v>
      </c>
      <c r="W129" s="95">
        <f t="shared" si="18"/>
        <v>0</v>
      </c>
      <c r="X129" s="95">
        <f t="shared" si="19"/>
        <v>0</v>
      </c>
      <c r="Y129" s="95">
        <f t="shared" si="20"/>
        <v>0</v>
      </c>
      <c r="Z129" s="210">
        <f t="shared" si="21"/>
        <v>0</v>
      </c>
      <c r="AA129" s="95" t="b">
        <f t="shared" si="22"/>
        <v>0</v>
      </c>
      <c r="AB129" s="86"/>
      <c r="AC129" s="86"/>
    </row>
    <row r="130" spans="1:29" s="124" customFormat="1" x14ac:dyDescent="0.25">
      <c r="A130" s="4"/>
      <c r="B130" s="164">
        <f>'Member Info'!D130</f>
        <v>0</v>
      </c>
      <c r="C130" s="164">
        <f>'Member Info'!E130</f>
        <v>0</v>
      </c>
      <c r="D130" s="167" t="str">
        <f>'Member Info'!G130</f>
        <v/>
      </c>
      <c r="E130" s="165">
        <f>'Member Info'!B130</f>
        <v>0</v>
      </c>
      <c r="F130" s="8"/>
      <c r="G130" s="166" t="e">
        <f>'Member Info'!K130+'Member Info'!L130</f>
        <v>#VALUE!</v>
      </c>
      <c r="H130" s="26"/>
      <c r="I130" s="26"/>
      <c r="J130" s="26"/>
      <c r="K130" s="26"/>
      <c r="L130" s="26"/>
      <c r="M130" s="26"/>
      <c r="N130" s="105"/>
      <c r="O130" s="80">
        <f>'Member Info'!Q130</f>
        <v>0</v>
      </c>
      <c r="P130" s="94"/>
      <c r="Q130" s="94"/>
      <c r="R130" s="95">
        <f t="shared" si="14"/>
        <v>0</v>
      </c>
      <c r="S130" s="95"/>
      <c r="T130" s="95">
        <f t="shared" si="15"/>
        <v>0</v>
      </c>
      <c r="U130" s="95">
        <f t="shared" si="16"/>
        <v>0</v>
      </c>
      <c r="V130" s="95">
        <f t="shared" si="17"/>
        <v>0</v>
      </c>
      <c r="W130" s="95">
        <f t="shared" si="18"/>
        <v>0</v>
      </c>
      <c r="X130" s="95">
        <f t="shared" si="19"/>
        <v>0</v>
      </c>
      <c r="Y130" s="95">
        <f t="shared" si="20"/>
        <v>0</v>
      </c>
      <c r="Z130" s="210">
        <f t="shared" si="21"/>
        <v>0</v>
      </c>
      <c r="AA130" s="95" t="b">
        <f t="shared" si="22"/>
        <v>0</v>
      </c>
      <c r="AB130" s="86"/>
      <c r="AC130" s="86"/>
    </row>
    <row r="131" spans="1:29" s="124" customFormat="1" x14ac:dyDescent="0.25">
      <c r="A131" s="4"/>
      <c r="B131" s="164">
        <f>'Member Info'!D131</f>
        <v>0</v>
      </c>
      <c r="C131" s="164">
        <f>'Member Info'!E131</f>
        <v>0</v>
      </c>
      <c r="D131" s="167" t="str">
        <f>'Member Info'!G131</f>
        <v/>
      </c>
      <c r="E131" s="165">
        <f>'Member Info'!B131</f>
        <v>0</v>
      </c>
      <c r="F131" s="8"/>
      <c r="G131" s="166" t="e">
        <f>'Member Info'!K131+'Member Info'!L131</f>
        <v>#VALUE!</v>
      </c>
      <c r="H131" s="26"/>
      <c r="I131" s="26"/>
      <c r="J131" s="26"/>
      <c r="K131" s="26"/>
      <c r="L131" s="26"/>
      <c r="M131" s="26"/>
      <c r="N131" s="105"/>
      <c r="O131" s="80">
        <f>'Member Info'!Q131</f>
        <v>0</v>
      </c>
      <c r="P131" s="94"/>
      <c r="Q131" s="94"/>
      <c r="R131" s="95">
        <f t="shared" si="14"/>
        <v>0</v>
      </c>
      <c r="S131" s="95"/>
      <c r="T131" s="95">
        <f t="shared" si="15"/>
        <v>0</v>
      </c>
      <c r="U131" s="95">
        <f t="shared" si="16"/>
        <v>0</v>
      </c>
      <c r="V131" s="95">
        <f t="shared" si="17"/>
        <v>0</v>
      </c>
      <c r="W131" s="95">
        <f t="shared" si="18"/>
        <v>0</v>
      </c>
      <c r="X131" s="95">
        <f t="shared" si="19"/>
        <v>0</v>
      </c>
      <c r="Y131" s="95">
        <f t="shared" si="20"/>
        <v>0</v>
      </c>
      <c r="Z131" s="210">
        <f t="shared" si="21"/>
        <v>0</v>
      </c>
      <c r="AA131" s="95" t="b">
        <f t="shared" si="22"/>
        <v>0</v>
      </c>
      <c r="AB131" s="86"/>
      <c r="AC131" s="86"/>
    </row>
    <row r="132" spans="1:29" s="124" customFormat="1" x14ac:dyDescent="0.25">
      <c r="A132" s="4"/>
      <c r="B132" s="164">
        <f>'Member Info'!D132</f>
        <v>0</v>
      </c>
      <c r="C132" s="164">
        <f>'Member Info'!E132</f>
        <v>0</v>
      </c>
      <c r="D132" s="167" t="str">
        <f>'Member Info'!G132</f>
        <v/>
      </c>
      <c r="E132" s="165">
        <f>'Member Info'!B132</f>
        <v>0</v>
      </c>
      <c r="F132" s="8"/>
      <c r="G132" s="166" t="e">
        <f>'Member Info'!K132+'Member Info'!L132</f>
        <v>#VALUE!</v>
      </c>
      <c r="H132" s="26"/>
      <c r="I132" s="26"/>
      <c r="J132" s="26"/>
      <c r="K132" s="26"/>
      <c r="L132" s="26"/>
      <c r="M132" s="26"/>
      <c r="N132" s="105"/>
      <c r="O132" s="80">
        <f>'Member Info'!Q132</f>
        <v>0</v>
      </c>
      <c r="P132" s="94"/>
      <c r="Q132" s="94"/>
      <c r="R132" s="95">
        <f t="shared" si="14"/>
        <v>0</v>
      </c>
      <c r="S132" s="95"/>
      <c r="T132" s="95">
        <f t="shared" si="15"/>
        <v>0</v>
      </c>
      <c r="U132" s="95">
        <f t="shared" si="16"/>
        <v>0</v>
      </c>
      <c r="V132" s="95">
        <f t="shared" si="17"/>
        <v>0</v>
      </c>
      <c r="W132" s="95">
        <f t="shared" si="18"/>
        <v>0</v>
      </c>
      <c r="X132" s="95">
        <f t="shared" si="19"/>
        <v>0</v>
      </c>
      <c r="Y132" s="95">
        <f t="shared" si="20"/>
        <v>0</v>
      </c>
      <c r="Z132" s="210">
        <f t="shared" si="21"/>
        <v>0</v>
      </c>
      <c r="AA132" s="95" t="b">
        <f t="shared" si="22"/>
        <v>0</v>
      </c>
      <c r="AB132" s="86"/>
      <c r="AC132" s="86"/>
    </row>
    <row r="133" spans="1:29" s="124" customFormat="1" x14ac:dyDescent="0.25">
      <c r="A133" s="4"/>
      <c r="B133" s="164">
        <f>'Member Info'!D133</f>
        <v>0</v>
      </c>
      <c r="C133" s="164">
        <f>'Member Info'!E133</f>
        <v>0</v>
      </c>
      <c r="D133" s="167" t="str">
        <f>'Member Info'!G133</f>
        <v/>
      </c>
      <c r="E133" s="165">
        <f>'Member Info'!B133</f>
        <v>0</v>
      </c>
      <c r="F133" s="8"/>
      <c r="G133" s="166" t="e">
        <f>'Member Info'!K133+'Member Info'!L133</f>
        <v>#VALUE!</v>
      </c>
      <c r="H133" s="26"/>
      <c r="I133" s="26"/>
      <c r="J133" s="26"/>
      <c r="K133" s="26"/>
      <c r="L133" s="26"/>
      <c r="M133" s="26"/>
      <c r="N133" s="105"/>
      <c r="O133" s="80">
        <f>'Member Info'!Q133</f>
        <v>0</v>
      </c>
      <c r="P133" s="94"/>
      <c r="Q133" s="94"/>
      <c r="R133" s="95">
        <f t="shared" si="14"/>
        <v>0</v>
      </c>
      <c r="S133" s="95"/>
      <c r="T133" s="95">
        <f t="shared" si="15"/>
        <v>0</v>
      </c>
      <c r="U133" s="95">
        <f t="shared" si="16"/>
        <v>0</v>
      </c>
      <c r="V133" s="95">
        <f t="shared" si="17"/>
        <v>0</v>
      </c>
      <c r="W133" s="95">
        <f t="shared" si="18"/>
        <v>0</v>
      </c>
      <c r="X133" s="95">
        <f t="shared" si="19"/>
        <v>0</v>
      </c>
      <c r="Y133" s="95">
        <f t="shared" si="20"/>
        <v>0</v>
      </c>
      <c r="Z133" s="210">
        <f t="shared" si="21"/>
        <v>0</v>
      </c>
      <c r="AA133" s="95" t="b">
        <f t="shared" si="22"/>
        <v>0</v>
      </c>
      <c r="AB133" s="86"/>
      <c r="AC133" s="86"/>
    </row>
    <row r="134" spans="1:29" s="124" customFormat="1" x14ac:dyDescent="0.25">
      <c r="A134" s="4"/>
      <c r="B134" s="164">
        <f>'Member Info'!D134</f>
        <v>0</v>
      </c>
      <c r="C134" s="164">
        <f>'Member Info'!E134</f>
        <v>0</v>
      </c>
      <c r="D134" s="167" t="str">
        <f>'Member Info'!G134</f>
        <v/>
      </c>
      <c r="E134" s="165">
        <f>'Member Info'!B134</f>
        <v>0</v>
      </c>
      <c r="F134" s="8"/>
      <c r="G134" s="166" t="e">
        <f>'Member Info'!K134+'Member Info'!L134</f>
        <v>#VALUE!</v>
      </c>
      <c r="H134" s="26"/>
      <c r="I134" s="26"/>
      <c r="J134" s="26"/>
      <c r="K134" s="26"/>
      <c r="L134" s="26"/>
      <c r="M134" s="26"/>
      <c r="N134" s="105"/>
      <c r="O134" s="80">
        <f>'Member Info'!Q134</f>
        <v>0</v>
      </c>
      <c r="P134" s="94"/>
      <c r="Q134" s="94"/>
      <c r="R134" s="95">
        <f t="shared" si="14"/>
        <v>0</v>
      </c>
      <c r="S134" s="95"/>
      <c r="T134" s="95">
        <f t="shared" si="15"/>
        <v>0</v>
      </c>
      <c r="U134" s="95">
        <f t="shared" si="16"/>
        <v>0</v>
      </c>
      <c r="V134" s="95">
        <f t="shared" si="17"/>
        <v>0</v>
      </c>
      <c r="W134" s="95">
        <f t="shared" si="18"/>
        <v>0</v>
      </c>
      <c r="X134" s="95">
        <f t="shared" si="19"/>
        <v>0</v>
      </c>
      <c r="Y134" s="95">
        <f t="shared" si="20"/>
        <v>0</v>
      </c>
      <c r="Z134" s="210">
        <f t="shared" si="21"/>
        <v>0</v>
      </c>
      <c r="AA134" s="95" t="b">
        <f t="shared" si="22"/>
        <v>0</v>
      </c>
      <c r="AB134" s="86"/>
      <c r="AC134" s="86"/>
    </row>
    <row r="135" spans="1:29" s="124" customFormat="1" x14ac:dyDescent="0.25">
      <c r="A135" s="4"/>
      <c r="B135" s="164">
        <f>'Member Info'!D135</f>
        <v>0</v>
      </c>
      <c r="C135" s="164">
        <f>'Member Info'!E135</f>
        <v>0</v>
      </c>
      <c r="D135" s="167" t="str">
        <f>'Member Info'!G135</f>
        <v/>
      </c>
      <c r="E135" s="165">
        <f>'Member Info'!B135</f>
        <v>0</v>
      </c>
      <c r="F135" s="8"/>
      <c r="G135" s="166" t="e">
        <f>'Member Info'!K135+'Member Info'!L135</f>
        <v>#VALUE!</v>
      </c>
      <c r="H135" s="26"/>
      <c r="I135" s="26"/>
      <c r="J135" s="26"/>
      <c r="K135" s="26"/>
      <c r="L135" s="26"/>
      <c r="M135" s="26"/>
      <c r="N135" s="105"/>
      <c r="O135" s="80">
        <f>'Member Info'!Q135</f>
        <v>0</v>
      </c>
      <c r="P135" s="94"/>
      <c r="Q135" s="94"/>
      <c r="R135" s="95">
        <f t="shared" si="14"/>
        <v>0</v>
      </c>
      <c r="S135" s="95"/>
      <c r="T135" s="95">
        <f t="shared" si="15"/>
        <v>0</v>
      </c>
      <c r="U135" s="95">
        <f t="shared" si="16"/>
        <v>0</v>
      </c>
      <c r="V135" s="95">
        <f t="shared" si="17"/>
        <v>0</v>
      </c>
      <c r="W135" s="95">
        <f t="shared" si="18"/>
        <v>0</v>
      </c>
      <c r="X135" s="95">
        <f t="shared" si="19"/>
        <v>0</v>
      </c>
      <c r="Y135" s="95">
        <f t="shared" si="20"/>
        <v>0</v>
      </c>
      <c r="Z135" s="210">
        <f t="shared" si="21"/>
        <v>0</v>
      </c>
      <c r="AA135" s="95" t="b">
        <f t="shared" si="22"/>
        <v>0</v>
      </c>
      <c r="AB135" s="86"/>
      <c r="AC135" s="86"/>
    </row>
    <row r="136" spans="1:29" s="124" customFormat="1" x14ac:dyDescent="0.25">
      <c r="A136" s="4"/>
      <c r="B136" s="164">
        <f>'Member Info'!D136</f>
        <v>0</v>
      </c>
      <c r="C136" s="164">
        <f>'Member Info'!E136</f>
        <v>0</v>
      </c>
      <c r="D136" s="167" t="str">
        <f>'Member Info'!G136</f>
        <v/>
      </c>
      <c r="E136" s="165">
        <f>'Member Info'!B136</f>
        <v>0</v>
      </c>
      <c r="F136" s="8"/>
      <c r="G136" s="166" t="e">
        <f>'Member Info'!K136+'Member Info'!L136</f>
        <v>#VALUE!</v>
      </c>
      <c r="H136" s="26"/>
      <c r="I136" s="26"/>
      <c r="J136" s="26"/>
      <c r="K136" s="26"/>
      <c r="L136" s="26"/>
      <c r="M136" s="26"/>
      <c r="N136" s="105"/>
      <c r="O136" s="80">
        <f>'Member Info'!Q136</f>
        <v>0</v>
      </c>
      <c r="P136" s="94"/>
      <c r="Q136" s="94"/>
      <c r="R136" s="95">
        <f t="shared" si="14"/>
        <v>0</v>
      </c>
      <c r="S136" s="95"/>
      <c r="T136" s="95">
        <f t="shared" si="15"/>
        <v>0</v>
      </c>
      <c r="U136" s="95">
        <f t="shared" si="16"/>
        <v>0</v>
      </c>
      <c r="V136" s="95">
        <f t="shared" si="17"/>
        <v>0</v>
      </c>
      <c r="W136" s="95">
        <f t="shared" si="18"/>
        <v>0</v>
      </c>
      <c r="X136" s="95">
        <f t="shared" si="19"/>
        <v>0</v>
      </c>
      <c r="Y136" s="95">
        <f t="shared" si="20"/>
        <v>0</v>
      </c>
      <c r="Z136" s="210">
        <f t="shared" si="21"/>
        <v>0</v>
      </c>
      <c r="AA136" s="95" t="b">
        <f t="shared" si="22"/>
        <v>0</v>
      </c>
      <c r="AB136" s="86"/>
      <c r="AC136" s="86"/>
    </row>
    <row r="137" spans="1:29" s="124" customFormat="1" x14ac:dyDescent="0.25">
      <c r="A137" s="4"/>
      <c r="B137" s="164">
        <f>'Member Info'!D137</f>
        <v>0</v>
      </c>
      <c r="C137" s="164">
        <f>'Member Info'!E137</f>
        <v>0</v>
      </c>
      <c r="D137" s="167" t="str">
        <f>'Member Info'!G137</f>
        <v/>
      </c>
      <c r="E137" s="165">
        <f>'Member Info'!B137</f>
        <v>0</v>
      </c>
      <c r="F137" s="8"/>
      <c r="G137" s="166" t="e">
        <f>'Member Info'!K137+'Member Info'!L137</f>
        <v>#VALUE!</v>
      </c>
      <c r="H137" s="26"/>
      <c r="I137" s="26"/>
      <c r="J137" s="26"/>
      <c r="K137" s="26"/>
      <c r="L137" s="26"/>
      <c r="M137" s="26"/>
      <c r="N137" s="105"/>
      <c r="O137" s="80">
        <f>'Member Info'!Q137</f>
        <v>0</v>
      </c>
      <c r="P137" s="94"/>
      <c r="Q137" s="94"/>
      <c r="R137" s="95">
        <f t="shared" si="14"/>
        <v>0</v>
      </c>
      <c r="S137" s="95"/>
      <c r="T137" s="95">
        <f t="shared" si="15"/>
        <v>0</v>
      </c>
      <c r="U137" s="95">
        <f t="shared" si="16"/>
        <v>0</v>
      </c>
      <c r="V137" s="95">
        <f t="shared" si="17"/>
        <v>0</v>
      </c>
      <c r="W137" s="95">
        <f t="shared" si="18"/>
        <v>0</v>
      </c>
      <c r="X137" s="95">
        <f t="shared" si="19"/>
        <v>0</v>
      </c>
      <c r="Y137" s="95">
        <f t="shared" si="20"/>
        <v>0</v>
      </c>
      <c r="Z137" s="210">
        <f t="shared" si="21"/>
        <v>0</v>
      </c>
      <c r="AA137" s="95" t="b">
        <f t="shared" si="22"/>
        <v>0</v>
      </c>
      <c r="AB137" s="86"/>
      <c r="AC137" s="86"/>
    </row>
    <row r="138" spans="1:29" s="124" customFormat="1" x14ac:dyDescent="0.25">
      <c r="A138" s="4"/>
      <c r="B138" s="164">
        <f>'Member Info'!D138</f>
        <v>0</v>
      </c>
      <c r="C138" s="164">
        <f>'Member Info'!E138</f>
        <v>0</v>
      </c>
      <c r="D138" s="167" t="str">
        <f>'Member Info'!G138</f>
        <v/>
      </c>
      <c r="E138" s="165">
        <f>'Member Info'!B138</f>
        <v>0</v>
      </c>
      <c r="F138" s="8"/>
      <c r="G138" s="166" t="e">
        <f>'Member Info'!K138+'Member Info'!L138</f>
        <v>#VALUE!</v>
      </c>
      <c r="H138" s="26"/>
      <c r="I138" s="26"/>
      <c r="J138" s="26"/>
      <c r="K138" s="26"/>
      <c r="L138" s="26"/>
      <c r="M138" s="26"/>
      <c r="N138" s="105"/>
      <c r="O138" s="80">
        <f>'Member Info'!Q138</f>
        <v>0</v>
      </c>
      <c r="P138" s="94"/>
      <c r="Q138" s="94"/>
      <c r="R138" s="95">
        <f t="shared" si="14"/>
        <v>0</v>
      </c>
      <c r="S138" s="95"/>
      <c r="T138" s="95">
        <f t="shared" si="15"/>
        <v>0</v>
      </c>
      <c r="U138" s="95">
        <f t="shared" si="16"/>
        <v>0</v>
      </c>
      <c r="V138" s="95">
        <f t="shared" si="17"/>
        <v>0</v>
      </c>
      <c r="W138" s="95">
        <f t="shared" si="18"/>
        <v>0</v>
      </c>
      <c r="X138" s="95">
        <f t="shared" si="19"/>
        <v>0</v>
      </c>
      <c r="Y138" s="95">
        <f t="shared" si="20"/>
        <v>0</v>
      </c>
      <c r="Z138" s="210">
        <f t="shared" si="21"/>
        <v>0</v>
      </c>
      <c r="AA138" s="95" t="b">
        <f t="shared" si="22"/>
        <v>0</v>
      </c>
      <c r="AB138" s="86"/>
      <c r="AC138" s="86"/>
    </row>
    <row r="139" spans="1:29" s="124" customFormat="1" x14ac:dyDescent="0.25">
      <c r="A139" s="4"/>
      <c r="B139" s="164">
        <f>'Member Info'!D139</f>
        <v>0</v>
      </c>
      <c r="C139" s="164">
        <f>'Member Info'!E139</f>
        <v>0</v>
      </c>
      <c r="D139" s="167" t="str">
        <f>'Member Info'!G139</f>
        <v/>
      </c>
      <c r="E139" s="165">
        <f>'Member Info'!B139</f>
        <v>0</v>
      </c>
      <c r="F139" s="8"/>
      <c r="G139" s="166" t="e">
        <f>'Member Info'!K139+'Member Info'!L139</f>
        <v>#VALUE!</v>
      </c>
      <c r="H139" s="26"/>
      <c r="I139" s="26"/>
      <c r="J139" s="26"/>
      <c r="K139" s="26"/>
      <c r="L139" s="26"/>
      <c r="M139" s="26"/>
      <c r="N139" s="105"/>
      <c r="O139" s="80">
        <f>'Member Info'!Q139</f>
        <v>0</v>
      </c>
      <c r="P139" s="94"/>
      <c r="Q139" s="94"/>
      <c r="R139" s="95">
        <f t="shared" si="14"/>
        <v>0</v>
      </c>
      <c r="S139" s="95"/>
      <c r="T139" s="95">
        <f t="shared" si="15"/>
        <v>0</v>
      </c>
      <c r="U139" s="95">
        <f t="shared" si="16"/>
        <v>0</v>
      </c>
      <c r="V139" s="95">
        <f t="shared" si="17"/>
        <v>0</v>
      </c>
      <c r="W139" s="95">
        <f t="shared" si="18"/>
        <v>0</v>
      </c>
      <c r="X139" s="95">
        <f t="shared" si="19"/>
        <v>0</v>
      </c>
      <c r="Y139" s="95">
        <f t="shared" si="20"/>
        <v>0</v>
      </c>
      <c r="Z139" s="210">
        <f t="shared" si="21"/>
        <v>0</v>
      </c>
      <c r="AA139" s="95" t="b">
        <f t="shared" si="22"/>
        <v>0</v>
      </c>
      <c r="AB139" s="86"/>
      <c r="AC139" s="86"/>
    </row>
    <row r="140" spans="1:29" s="124" customFormat="1" x14ac:dyDescent="0.25">
      <c r="A140" s="4"/>
      <c r="B140" s="164">
        <f>'Member Info'!D140</f>
        <v>0</v>
      </c>
      <c r="C140" s="164">
        <f>'Member Info'!E140</f>
        <v>0</v>
      </c>
      <c r="D140" s="167" t="str">
        <f>'Member Info'!G140</f>
        <v/>
      </c>
      <c r="E140" s="165">
        <f>'Member Info'!B140</f>
        <v>0</v>
      </c>
      <c r="F140" s="8"/>
      <c r="G140" s="166" t="e">
        <f>'Member Info'!K140+'Member Info'!L140</f>
        <v>#VALUE!</v>
      </c>
      <c r="H140" s="26"/>
      <c r="I140" s="26"/>
      <c r="J140" s="26"/>
      <c r="K140" s="26"/>
      <c r="L140" s="26"/>
      <c r="M140" s="26"/>
      <c r="N140" s="105"/>
      <c r="O140" s="80">
        <f>'Member Info'!Q140</f>
        <v>0</v>
      </c>
      <c r="P140" s="94"/>
      <c r="Q140" s="94"/>
      <c r="R140" s="95">
        <f t="shared" si="14"/>
        <v>0</v>
      </c>
      <c r="S140" s="95"/>
      <c r="T140" s="95">
        <f t="shared" si="15"/>
        <v>0</v>
      </c>
      <c r="U140" s="95">
        <f t="shared" si="16"/>
        <v>0</v>
      </c>
      <c r="V140" s="95">
        <f t="shared" si="17"/>
        <v>0</v>
      </c>
      <c r="W140" s="95">
        <f t="shared" si="18"/>
        <v>0</v>
      </c>
      <c r="X140" s="95">
        <f t="shared" si="19"/>
        <v>0</v>
      </c>
      <c r="Y140" s="95">
        <f t="shared" si="20"/>
        <v>0</v>
      </c>
      <c r="Z140" s="210">
        <f t="shared" si="21"/>
        <v>0</v>
      </c>
      <c r="AA140" s="95" t="b">
        <f t="shared" si="22"/>
        <v>0</v>
      </c>
      <c r="AB140" s="86"/>
      <c r="AC140" s="86"/>
    </row>
    <row r="141" spans="1:29" s="124" customFormat="1" x14ac:dyDescent="0.25">
      <c r="A141" s="4"/>
      <c r="B141" s="164">
        <f>'Member Info'!D141</f>
        <v>0</v>
      </c>
      <c r="C141" s="164">
        <f>'Member Info'!E141</f>
        <v>0</v>
      </c>
      <c r="D141" s="167" t="str">
        <f>'Member Info'!G141</f>
        <v/>
      </c>
      <c r="E141" s="165">
        <f>'Member Info'!B141</f>
        <v>0</v>
      </c>
      <c r="F141" s="8"/>
      <c r="G141" s="166" t="e">
        <f>'Member Info'!K141+'Member Info'!L141</f>
        <v>#VALUE!</v>
      </c>
      <c r="H141" s="26"/>
      <c r="I141" s="26"/>
      <c r="J141" s="26"/>
      <c r="K141" s="26"/>
      <c r="L141" s="26"/>
      <c r="M141" s="26"/>
      <c r="N141" s="105"/>
      <c r="O141" s="80">
        <f>'Member Info'!Q141</f>
        <v>0</v>
      </c>
      <c r="P141" s="94"/>
      <c r="Q141" s="94"/>
      <c r="R141" s="95">
        <f t="shared" si="14"/>
        <v>0</v>
      </c>
      <c r="S141" s="95"/>
      <c r="T141" s="95">
        <f t="shared" si="15"/>
        <v>0</v>
      </c>
      <c r="U141" s="95">
        <f t="shared" si="16"/>
        <v>0</v>
      </c>
      <c r="V141" s="95">
        <f t="shared" si="17"/>
        <v>0</v>
      </c>
      <c r="W141" s="95">
        <f t="shared" si="18"/>
        <v>0</v>
      </c>
      <c r="X141" s="95">
        <f t="shared" si="19"/>
        <v>0</v>
      </c>
      <c r="Y141" s="95">
        <f t="shared" si="20"/>
        <v>0</v>
      </c>
      <c r="Z141" s="210">
        <f t="shared" si="21"/>
        <v>0</v>
      </c>
      <c r="AA141" s="95" t="b">
        <f t="shared" si="22"/>
        <v>0</v>
      </c>
      <c r="AB141" s="86"/>
      <c r="AC141" s="86"/>
    </row>
    <row r="142" spans="1:29" s="124" customFormat="1" x14ac:dyDescent="0.25">
      <c r="A142" s="4"/>
      <c r="B142" s="164">
        <f>'Member Info'!D142</f>
        <v>0</v>
      </c>
      <c r="C142" s="164">
        <f>'Member Info'!E142</f>
        <v>0</v>
      </c>
      <c r="D142" s="167" t="str">
        <f>'Member Info'!G142</f>
        <v/>
      </c>
      <c r="E142" s="165">
        <f>'Member Info'!B142</f>
        <v>0</v>
      </c>
      <c r="F142" s="8"/>
      <c r="G142" s="166" t="e">
        <f>'Member Info'!K142+'Member Info'!L142</f>
        <v>#VALUE!</v>
      </c>
      <c r="H142" s="26"/>
      <c r="I142" s="26"/>
      <c r="J142" s="26"/>
      <c r="K142" s="26"/>
      <c r="L142" s="26"/>
      <c r="M142" s="26"/>
      <c r="N142" s="105"/>
      <c r="O142" s="80">
        <f>'Member Info'!Q142</f>
        <v>0</v>
      </c>
      <c r="P142" s="94"/>
      <c r="Q142" s="94"/>
      <c r="R142" s="95">
        <f t="shared" si="14"/>
        <v>0</v>
      </c>
      <c r="S142" s="95"/>
      <c r="T142" s="95">
        <f t="shared" si="15"/>
        <v>0</v>
      </c>
      <c r="U142" s="95">
        <f t="shared" si="16"/>
        <v>0</v>
      </c>
      <c r="V142" s="95">
        <f t="shared" si="17"/>
        <v>0</v>
      </c>
      <c r="W142" s="95">
        <f t="shared" si="18"/>
        <v>0</v>
      </c>
      <c r="X142" s="95">
        <f t="shared" si="19"/>
        <v>0</v>
      </c>
      <c r="Y142" s="95">
        <f t="shared" si="20"/>
        <v>0</v>
      </c>
      <c r="Z142" s="210">
        <f t="shared" si="21"/>
        <v>0</v>
      </c>
      <c r="AA142" s="95" t="b">
        <f t="shared" si="22"/>
        <v>0</v>
      </c>
      <c r="AB142" s="86"/>
      <c r="AC142" s="86"/>
    </row>
    <row r="143" spans="1:29" s="124" customFormat="1" x14ac:dyDescent="0.25">
      <c r="A143" s="4"/>
      <c r="B143" s="164">
        <f>'Member Info'!D143</f>
        <v>0</v>
      </c>
      <c r="C143" s="164">
        <f>'Member Info'!E143</f>
        <v>0</v>
      </c>
      <c r="D143" s="167" t="str">
        <f>'Member Info'!G143</f>
        <v/>
      </c>
      <c r="E143" s="165">
        <f>'Member Info'!B143</f>
        <v>0</v>
      </c>
      <c r="F143" s="8"/>
      <c r="G143" s="166" t="e">
        <f>'Member Info'!K143+'Member Info'!L143</f>
        <v>#VALUE!</v>
      </c>
      <c r="H143" s="26"/>
      <c r="I143" s="26"/>
      <c r="J143" s="26"/>
      <c r="K143" s="26"/>
      <c r="L143" s="26"/>
      <c r="M143" s="26"/>
      <c r="N143" s="105"/>
      <c r="O143" s="80">
        <f>'Member Info'!Q143</f>
        <v>0</v>
      </c>
      <c r="P143" s="94"/>
      <c r="Q143" s="94"/>
      <c r="R143" s="95">
        <f t="shared" si="14"/>
        <v>0</v>
      </c>
      <c r="S143" s="95"/>
      <c r="T143" s="95">
        <f t="shared" si="15"/>
        <v>0</v>
      </c>
      <c r="U143" s="95">
        <f t="shared" si="16"/>
        <v>0</v>
      </c>
      <c r="V143" s="95">
        <f t="shared" si="17"/>
        <v>0</v>
      </c>
      <c r="W143" s="95">
        <f t="shared" si="18"/>
        <v>0</v>
      </c>
      <c r="X143" s="95">
        <f t="shared" si="19"/>
        <v>0</v>
      </c>
      <c r="Y143" s="95">
        <f t="shared" si="20"/>
        <v>0</v>
      </c>
      <c r="Z143" s="210">
        <f t="shared" si="21"/>
        <v>0</v>
      </c>
      <c r="AA143" s="95" t="b">
        <f t="shared" si="22"/>
        <v>0</v>
      </c>
      <c r="AB143" s="86"/>
      <c r="AC143" s="86"/>
    </row>
    <row r="144" spans="1:29" s="124" customFormat="1" x14ac:dyDescent="0.25">
      <c r="A144" s="4"/>
      <c r="B144" s="164">
        <f>'Member Info'!D144</f>
        <v>0</v>
      </c>
      <c r="C144" s="164">
        <f>'Member Info'!E144</f>
        <v>0</v>
      </c>
      <c r="D144" s="167" t="str">
        <f>'Member Info'!G144</f>
        <v/>
      </c>
      <c r="E144" s="165">
        <f>'Member Info'!B144</f>
        <v>0</v>
      </c>
      <c r="F144" s="8"/>
      <c r="G144" s="166" t="e">
        <f>'Member Info'!K144+'Member Info'!L144</f>
        <v>#VALUE!</v>
      </c>
      <c r="H144" s="26"/>
      <c r="I144" s="26"/>
      <c r="J144" s="26"/>
      <c r="K144" s="26"/>
      <c r="L144" s="26"/>
      <c r="M144" s="26"/>
      <c r="N144" s="105"/>
      <c r="O144" s="80">
        <f>'Member Info'!Q144</f>
        <v>0</v>
      </c>
      <c r="P144" s="94"/>
      <c r="Q144" s="94"/>
      <c r="R144" s="95">
        <f t="shared" si="14"/>
        <v>0</v>
      </c>
      <c r="S144" s="95"/>
      <c r="T144" s="95">
        <f t="shared" si="15"/>
        <v>0</v>
      </c>
      <c r="U144" s="95">
        <f t="shared" si="16"/>
        <v>0</v>
      </c>
      <c r="V144" s="95">
        <f t="shared" si="17"/>
        <v>0</v>
      </c>
      <c r="W144" s="95">
        <f t="shared" si="18"/>
        <v>0</v>
      </c>
      <c r="X144" s="95">
        <f t="shared" si="19"/>
        <v>0</v>
      </c>
      <c r="Y144" s="95">
        <f t="shared" si="20"/>
        <v>0</v>
      </c>
      <c r="Z144" s="210">
        <f t="shared" si="21"/>
        <v>0</v>
      </c>
      <c r="AA144" s="95" t="b">
        <f t="shared" si="22"/>
        <v>0</v>
      </c>
      <c r="AB144" s="86"/>
      <c r="AC144" s="86"/>
    </row>
    <row r="145" spans="1:29" s="124" customFormat="1" x14ac:dyDescent="0.25">
      <c r="A145" s="4"/>
      <c r="B145" s="164">
        <f>'Member Info'!D145</f>
        <v>0</v>
      </c>
      <c r="C145" s="164">
        <f>'Member Info'!E145</f>
        <v>0</v>
      </c>
      <c r="D145" s="167" t="str">
        <f>'Member Info'!G145</f>
        <v/>
      </c>
      <c r="E145" s="165">
        <f>'Member Info'!B145</f>
        <v>0</v>
      </c>
      <c r="F145" s="8"/>
      <c r="G145" s="166" t="e">
        <f>'Member Info'!K145+'Member Info'!L145</f>
        <v>#VALUE!</v>
      </c>
      <c r="H145" s="26"/>
      <c r="I145" s="26"/>
      <c r="J145" s="26"/>
      <c r="K145" s="26"/>
      <c r="L145" s="26"/>
      <c r="M145" s="26"/>
      <c r="N145" s="105"/>
      <c r="O145" s="80">
        <f>'Member Info'!Q145</f>
        <v>0</v>
      </c>
      <c r="P145" s="94"/>
      <c r="Q145" s="94"/>
      <c r="R145" s="95">
        <f t="shared" si="14"/>
        <v>0</v>
      </c>
      <c r="S145" s="95"/>
      <c r="T145" s="95">
        <f t="shared" si="15"/>
        <v>0</v>
      </c>
      <c r="U145" s="95">
        <f t="shared" si="16"/>
        <v>0</v>
      </c>
      <c r="V145" s="95">
        <f t="shared" si="17"/>
        <v>0</v>
      </c>
      <c r="W145" s="95">
        <f t="shared" si="18"/>
        <v>0</v>
      </c>
      <c r="X145" s="95">
        <f t="shared" si="19"/>
        <v>0</v>
      </c>
      <c r="Y145" s="95">
        <f t="shared" si="20"/>
        <v>0</v>
      </c>
      <c r="Z145" s="210">
        <f t="shared" si="21"/>
        <v>0</v>
      </c>
      <c r="AA145" s="95" t="b">
        <f t="shared" si="22"/>
        <v>0</v>
      </c>
      <c r="AB145" s="86"/>
      <c r="AC145" s="86"/>
    </row>
    <row r="146" spans="1:29" s="124" customFormat="1" x14ac:dyDescent="0.25">
      <c r="A146" s="4"/>
      <c r="B146" s="164">
        <f>'Member Info'!D146</f>
        <v>0</v>
      </c>
      <c r="C146" s="164">
        <f>'Member Info'!E146</f>
        <v>0</v>
      </c>
      <c r="D146" s="167" t="str">
        <f>'Member Info'!G146</f>
        <v/>
      </c>
      <c r="E146" s="165">
        <f>'Member Info'!B146</f>
        <v>0</v>
      </c>
      <c r="F146" s="8"/>
      <c r="G146" s="166" t="e">
        <f>'Member Info'!K146+'Member Info'!L146</f>
        <v>#VALUE!</v>
      </c>
      <c r="H146" s="26"/>
      <c r="I146" s="26"/>
      <c r="J146" s="26"/>
      <c r="K146" s="26"/>
      <c r="L146" s="26"/>
      <c r="M146" s="26"/>
      <c r="N146" s="105"/>
      <c r="O146" s="80">
        <f>'Member Info'!Q146</f>
        <v>0</v>
      </c>
      <c r="P146" s="94"/>
      <c r="Q146" s="94"/>
      <c r="R146" s="95">
        <f t="shared" si="14"/>
        <v>0</v>
      </c>
      <c r="S146" s="95"/>
      <c r="T146" s="95">
        <f t="shared" si="15"/>
        <v>0</v>
      </c>
      <c r="U146" s="95">
        <f t="shared" si="16"/>
        <v>0</v>
      </c>
      <c r="V146" s="95">
        <f t="shared" si="17"/>
        <v>0</v>
      </c>
      <c r="W146" s="95">
        <f t="shared" si="18"/>
        <v>0</v>
      </c>
      <c r="X146" s="95">
        <f t="shared" si="19"/>
        <v>0</v>
      </c>
      <c r="Y146" s="95">
        <f t="shared" si="20"/>
        <v>0</v>
      </c>
      <c r="Z146" s="210">
        <f t="shared" si="21"/>
        <v>0</v>
      </c>
      <c r="AA146" s="95" t="b">
        <f t="shared" si="22"/>
        <v>0</v>
      </c>
      <c r="AB146" s="86"/>
      <c r="AC146" s="86"/>
    </row>
    <row r="147" spans="1:29" s="124" customFormat="1" x14ac:dyDescent="0.25">
      <c r="A147" s="4"/>
      <c r="B147" s="164">
        <f>'Member Info'!D147</f>
        <v>0</v>
      </c>
      <c r="C147" s="164">
        <f>'Member Info'!E147</f>
        <v>0</v>
      </c>
      <c r="D147" s="167" t="str">
        <f>'Member Info'!G147</f>
        <v/>
      </c>
      <c r="E147" s="165">
        <f>'Member Info'!B147</f>
        <v>0</v>
      </c>
      <c r="F147" s="8"/>
      <c r="G147" s="166" t="e">
        <f>'Member Info'!K147+'Member Info'!L147</f>
        <v>#VALUE!</v>
      </c>
      <c r="H147" s="26"/>
      <c r="I147" s="26"/>
      <c r="J147" s="26"/>
      <c r="K147" s="26"/>
      <c r="L147" s="26"/>
      <c r="M147" s="26"/>
      <c r="N147" s="105"/>
      <c r="O147" s="80">
        <f>'Member Info'!Q147</f>
        <v>0</v>
      </c>
      <c r="P147" s="94"/>
      <c r="Q147" s="94"/>
      <c r="R147" s="95">
        <f t="shared" si="14"/>
        <v>0</v>
      </c>
      <c r="S147" s="95"/>
      <c r="T147" s="95">
        <f t="shared" si="15"/>
        <v>0</v>
      </c>
      <c r="U147" s="95">
        <f t="shared" si="16"/>
        <v>0</v>
      </c>
      <c r="V147" s="95">
        <f t="shared" si="17"/>
        <v>0</v>
      </c>
      <c r="W147" s="95">
        <f t="shared" si="18"/>
        <v>0</v>
      </c>
      <c r="X147" s="95">
        <f t="shared" si="19"/>
        <v>0</v>
      </c>
      <c r="Y147" s="95">
        <f t="shared" si="20"/>
        <v>0</v>
      </c>
      <c r="Z147" s="210">
        <f t="shared" si="21"/>
        <v>0</v>
      </c>
      <c r="AA147" s="95" t="b">
        <f t="shared" si="22"/>
        <v>0</v>
      </c>
      <c r="AB147" s="86"/>
      <c r="AC147" s="86"/>
    </row>
    <row r="148" spans="1:29" s="124" customFormat="1" x14ac:dyDescent="0.25">
      <c r="A148" s="4"/>
      <c r="B148" s="164">
        <f>'Member Info'!D148</f>
        <v>0</v>
      </c>
      <c r="C148" s="164">
        <f>'Member Info'!E148</f>
        <v>0</v>
      </c>
      <c r="D148" s="167" t="str">
        <f>'Member Info'!G148</f>
        <v/>
      </c>
      <c r="E148" s="165">
        <f>'Member Info'!B148</f>
        <v>0</v>
      </c>
      <c r="F148" s="8"/>
      <c r="G148" s="166" t="e">
        <f>'Member Info'!K148+'Member Info'!L148</f>
        <v>#VALUE!</v>
      </c>
      <c r="H148" s="26"/>
      <c r="I148" s="26"/>
      <c r="J148" s="26"/>
      <c r="K148" s="26"/>
      <c r="L148" s="26"/>
      <c r="M148" s="26"/>
      <c r="N148" s="105"/>
      <c r="O148" s="80">
        <f>'Member Info'!Q148</f>
        <v>0</v>
      </c>
      <c r="P148" s="94"/>
      <c r="Q148" s="94"/>
      <c r="R148" s="95">
        <f t="shared" si="14"/>
        <v>0</v>
      </c>
      <c r="S148" s="95"/>
      <c r="T148" s="95">
        <f t="shared" si="15"/>
        <v>0</v>
      </c>
      <c r="U148" s="95">
        <f t="shared" si="16"/>
        <v>0</v>
      </c>
      <c r="V148" s="95">
        <f t="shared" si="17"/>
        <v>0</v>
      </c>
      <c r="W148" s="95">
        <f t="shared" si="18"/>
        <v>0</v>
      </c>
      <c r="X148" s="95">
        <f t="shared" si="19"/>
        <v>0</v>
      </c>
      <c r="Y148" s="95">
        <f t="shared" si="20"/>
        <v>0</v>
      </c>
      <c r="Z148" s="210">
        <f t="shared" si="21"/>
        <v>0</v>
      </c>
      <c r="AA148" s="95" t="b">
        <f t="shared" si="22"/>
        <v>0</v>
      </c>
      <c r="AB148" s="86"/>
      <c r="AC148" s="86"/>
    </row>
    <row r="149" spans="1:29" s="124" customFormat="1" x14ac:dyDescent="0.25">
      <c r="A149" s="4"/>
      <c r="B149" s="164">
        <f>'Member Info'!D149</f>
        <v>0</v>
      </c>
      <c r="C149" s="164">
        <f>'Member Info'!E149</f>
        <v>0</v>
      </c>
      <c r="D149" s="167" t="str">
        <f>'Member Info'!G149</f>
        <v/>
      </c>
      <c r="E149" s="165">
        <f>'Member Info'!B149</f>
        <v>0</v>
      </c>
      <c r="F149" s="8"/>
      <c r="G149" s="166" t="e">
        <f>'Member Info'!K149+'Member Info'!L149</f>
        <v>#VALUE!</v>
      </c>
      <c r="H149" s="26"/>
      <c r="I149" s="26"/>
      <c r="J149" s="26"/>
      <c r="K149" s="26"/>
      <c r="L149" s="26"/>
      <c r="M149" s="26"/>
      <c r="N149" s="105"/>
      <c r="O149" s="80">
        <f>'Member Info'!Q149</f>
        <v>0</v>
      </c>
      <c r="P149" s="94"/>
      <c r="Q149" s="94"/>
      <c r="R149" s="95">
        <f t="shared" si="14"/>
        <v>0</v>
      </c>
      <c r="S149" s="95"/>
      <c r="T149" s="95">
        <f t="shared" si="15"/>
        <v>0</v>
      </c>
      <c r="U149" s="95">
        <f t="shared" si="16"/>
        <v>0</v>
      </c>
      <c r="V149" s="95">
        <f t="shared" si="17"/>
        <v>0</v>
      </c>
      <c r="W149" s="95">
        <f t="shared" si="18"/>
        <v>0</v>
      </c>
      <c r="X149" s="95">
        <f t="shared" si="19"/>
        <v>0</v>
      </c>
      <c r="Y149" s="95">
        <f t="shared" si="20"/>
        <v>0</v>
      </c>
      <c r="Z149" s="210">
        <f t="shared" si="21"/>
        <v>0</v>
      </c>
      <c r="AA149" s="95" t="b">
        <f t="shared" si="22"/>
        <v>0</v>
      </c>
      <c r="AB149" s="86"/>
      <c r="AC149" s="86"/>
    </row>
    <row r="150" spans="1:29" s="124" customFormat="1" x14ac:dyDescent="0.25">
      <c r="A150" s="4"/>
      <c r="B150" s="164">
        <f>'Member Info'!D150</f>
        <v>0</v>
      </c>
      <c r="C150" s="164">
        <f>'Member Info'!E150</f>
        <v>0</v>
      </c>
      <c r="D150" s="167" t="str">
        <f>'Member Info'!G150</f>
        <v/>
      </c>
      <c r="E150" s="165">
        <f>'Member Info'!B150</f>
        <v>0</v>
      </c>
      <c r="F150" s="8"/>
      <c r="G150" s="166" t="e">
        <f>'Member Info'!K150+'Member Info'!L150</f>
        <v>#VALUE!</v>
      </c>
      <c r="H150" s="26"/>
      <c r="I150" s="26"/>
      <c r="J150" s="26"/>
      <c r="K150" s="26"/>
      <c r="L150" s="26"/>
      <c r="M150" s="26"/>
      <c r="N150" s="105"/>
      <c r="O150" s="80">
        <f>'Member Info'!Q150</f>
        <v>0</v>
      </c>
      <c r="P150" s="94"/>
      <c r="Q150" s="94"/>
      <c r="R150" s="95">
        <f t="shared" si="14"/>
        <v>0</v>
      </c>
      <c r="S150" s="95"/>
      <c r="T150" s="95">
        <f t="shared" si="15"/>
        <v>0</v>
      </c>
      <c r="U150" s="95">
        <f t="shared" si="16"/>
        <v>0</v>
      </c>
      <c r="V150" s="95">
        <f t="shared" si="17"/>
        <v>0</v>
      </c>
      <c r="W150" s="95">
        <f t="shared" si="18"/>
        <v>0</v>
      </c>
      <c r="X150" s="95">
        <f t="shared" si="19"/>
        <v>0</v>
      </c>
      <c r="Y150" s="95">
        <f t="shared" si="20"/>
        <v>0</v>
      </c>
      <c r="Z150" s="210">
        <f t="shared" si="21"/>
        <v>0</v>
      </c>
      <c r="AA150" s="95" t="b">
        <f t="shared" si="22"/>
        <v>0</v>
      </c>
      <c r="AB150" s="86"/>
      <c r="AC150" s="86"/>
    </row>
    <row r="151" spans="1:29" s="124" customFormat="1" x14ac:dyDescent="0.25">
      <c r="A151" s="4"/>
      <c r="B151" s="164">
        <f>'Member Info'!D151</f>
        <v>0</v>
      </c>
      <c r="C151" s="164">
        <f>'Member Info'!E151</f>
        <v>0</v>
      </c>
      <c r="D151" s="167" t="str">
        <f>'Member Info'!G151</f>
        <v/>
      </c>
      <c r="E151" s="165">
        <f>'Member Info'!B151</f>
        <v>0</v>
      </c>
      <c r="F151" s="8"/>
      <c r="G151" s="166" t="e">
        <f>'Member Info'!K151+'Member Info'!L151</f>
        <v>#VALUE!</v>
      </c>
      <c r="H151" s="26"/>
      <c r="I151" s="26"/>
      <c r="J151" s="26"/>
      <c r="K151" s="26"/>
      <c r="L151" s="26"/>
      <c r="M151" s="26"/>
      <c r="N151" s="105"/>
      <c r="O151" s="80">
        <f>'Member Info'!Q151</f>
        <v>0</v>
      </c>
      <c r="P151" s="94"/>
      <c r="Q151" s="94"/>
      <c r="R151" s="95">
        <f t="shared" si="14"/>
        <v>0</v>
      </c>
      <c r="S151" s="95"/>
      <c r="T151" s="95">
        <f t="shared" si="15"/>
        <v>0</v>
      </c>
      <c r="U151" s="95">
        <f t="shared" si="16"/>
        <v>0</v>
      </c>
      <c r="V151" s="95">
        <f t="shared" si="17"/>
        <v>0</v>
      </c>
      <c r="W151" s="95">
        <f t="shared" si="18"/>
        <v>0</v>
      </c>
      <c r="X151" s="95">
        <f t="shared" si="19"/>
        <v>0</v>
      </c>
      <c r="Y151" s="95">
        <f t="shared" si="20"/>
        <v>0</v>
      </c>
      <c r="Z151" s="210">
        <f t="shared" si="21"/>
        <v>0</v>
      </c>
      <c r="AA151" s="95" t="b">
        <f t="shared" si="22"/>
        <v>0</v>
      </c>
      <c r="AB151" s="86"/>
      <c r="AC151" s="86"/>
    </row>
    <row r="152" spans="1:29" s="124" customFormat="1" x14ac:dyDescent="0.25">
      <c r="A152" s="4"/>
      <c r="B152" s="164">
        <f>'Member Info'!D152</f>
        <v>0</v>
      </c>
      <c r="C152" s="164">
        <f>'Member Info'!E152</f>
        <v>0</v>
      </c>
      <c r="D152" s="167" t="str">
        <f>'Member Info'!G152</f>
        <v/>
      </c>
      <c r="E152" s="165">
        <f>'Member Info'!B152</f>
        <v>0</v>
      </c>
      <c r="F152" s="8"/>
      <c r="G152" s="166" t="e">
        <f>'Member Info'!K152+'Member Info'!L152</f>
        <v>#VALUE!</v>
      </c>
      <c r="H152" s="26"/>
      <c r="I152" s="26"/>
      <c r="J152" s="26"/>
      <c r="K152" s="26"/>
      <c r="L152" s="26"/>
      <c r="M152" s="26"/>
      <c r="N152" s="105"/>
      <c r="O152" s="80">
        <f>'Member Info'!Q152</f>
        <v>0</v>
      </c>
      <c r="P152" s="94"/>
      <c r="Q152" s="94"/>
      <c r="R152" s="95">
        <f t="shared" si="14"/>
        <v>0</v>
      </c>
      <c r="S152" s="95"/>
      <c r="T152" s="95">
        <f t="shared" si="15"/>
        <v>0</v>
      </c>
      <c r="U152" s="95">
        <f t="shared" si="16"/>
        <v>0</v>
      </c>
      <c r="V152" s="95">
        <f t="shared" si="17"/>
        <v>0</v>
      </c>
      <c r="W152" s="95">
        <f t="shared" si="18"/>
        <v>0</v>
      </c>
      <c r="X152" s="95">
        <f t="shared" si="19"/>
        <v>0</v>
      </c>
      <c r="Y152" s="95">
        <f t="shared" si="20"/>
        <v>0</v>
      </c>
      <c r="Z152" s="210">
        <f t="shared" si="21"/>
        <v>0</v>
      </c>
      <c r="AA152" s="95" t="b">
        <f t="shared" si="22"/>
        <v>0</v>
      </c>
      <c r="AB152" s="86"/>
      <c r="AC152" s="86"/>
    </row>
    <row r="153" spans="1:29" s="124" customFormat="1" x14ac:dyDescent="0.25">
      <c r="A153" s="4"/>
      <c r="B153" s="164">
        <f>'Member Info'!D153</f>
        <v>0</v>
      </c>
      <c r="C153" s="164">
        <f>'Member Info'!E153</f>
        <v>0</v>
      </c>
      <c r="D153" s="167" t="str">
        <f>'Member Info'!G153</f>
        <v/>
      </c>
      <c r="E153" s="165">
        <f>'Member Info'!B153</f>
        <v>0</v>
      </c>
      <c r="F153" s="8"/>
      <c r="G153" s="166" t="e">
        <f>'Member Info'!K153+'Member Info'!L153</f>
        <v>#VALUE!</v>
      </c>
      <c r="H153" s="26"/>
      <c r="I153" s="26"/>
      <c r="J153" s="26"/>
      <c r="K153" s="26"/>
      <c r="L153" s="26"/>
      <c r="M153" s="26"/>
      <c r="N153" s="105"/>
      <c r="O153" s="80">
        <f>'Member Info'!Q153</f>
        <v>0</v>
      </c>
      <c r="P153" s="94"/>
      <c r="Q153" s="94"/>
      <c r="R153" s="95">
        <f t="shared" ref="R153:R178" si="23">IF(F153="",0,1)</f>
        <v>0</v>
      </c>
      <c r="S153" s="95"/>
      <c r="T153" s="95">
        <f t="shared" ref="T153:T178" si="24">IF(H153="",0,1)</f>
        <v>0</v>
      </c>
      <c r="U153" s="95">
        <f t="shared" ref="U153:U178" si="25">IF(I153="",0,1)</f>
        <v>0</v>
      </c>
      <c r="V153" s="95">
        <f t="shared" ref="V153:V178" si="26">IF(J153="",0,1)</f>
        <v>0</v>
      </c>
      <c r="W153" s="95">
        <f t="shared" ref="W153:W178" si="27">IF(K153="",0,1)</f>
        <v>0</v>
      </c>
      <c r="X153" s="95">
        <f t="shared" ref="X153:X178" si="28">IF(L153="",0,1)</f>
        <v>0</v>
      </c>
      <c r="Y153" s="95">
        <f t="shared" ref="Y153:Y178" si="29">IF(M153="",0,1)</f>
        <v>0</v>
      </c>
      <c r="Z153" s="210">
        <f t="shared" ref="Z153:Z178" si="30">SUM(R153:Y153)</f>
        <v>0</v>
      </c>
      <c r="AA153" s="95" t="b">
        <f t="shared" ref="AA153:AA178" si="31">IF(Z153&gt;0.1,TRUE, FALSE)</f>
        <v>0</v>
      </c>
      <c r="AB153" s="86"/>
      <c r="AC153" s="86"/>
    </row>
    <row r="154" spans="1:29" s="124" customFormat="1" x14ac:dyDescent="0.25">
      <c r="A154" s="4"/>
      <c r="B154" s="164">
        <f>'Member Info'!D154</f>
        <v>0</v>
      </c>
      <c r="C154" s="164">
        <f>'Member Info'!E154</f>
        <v>0</v>
      </c>
      <c r="D154" s="167" t="str">
        <f>'Member Info'!G154</f>
        <v/>
      </c>
      <c r="E154" s="165">
        <f>'Member Info'!B154</f>
        <v>0</v>
      </c>
      <c r="F154" s="8"/>
      <c r="G154" s="166" t="e">
        <f>'Member Info'!K154+'Member Info'!L154</f>
        <v>#VALUE!</v>
      </c>
      <c r="H154" s="26"/>
      <c r="I154" s="26"/>
      <c r="J154" s="26"/>
      <c r="K154" s="26"/>
      <c r="L154" s="26"/>
      <c r="M154" s="26"/>
      <c r="N154" s="105"/>
      <c r="O154" s="80">
        <f>'Member Info'!Q154</f>
        <v>0</v>
      </c>
      <c r="P154" s="94"/>
      <c r="Q154" s="94"/>
      <c r="R154" s="95">
        <f t="shared" si="23"/>
        <v>0</v>
      </c>
      <c r="S154" s="95"/>
      <c r="T154" s="95">
        <f t="shared" si="24"/>
        <v>0</v>
      </c>
      <c r="U154" s="95">
        <f t="shared" si="25"/>
        <v>0</v>
      </c>
      <c r="V154" s="95">
        <f t="shared" si="26"/>
        <v>0</v>
      </c>
      <c r="W154" s="95">
        <f t="shared" si="27"/>
        <v>0</v>
      </c>
      <c r="X154" s="95">
        <f t="shared" si="28"/>
        <v>0</v>
      </c>
      <c r="Y154" s="95">
        <f t="shared" si="29"/>
        <v>0</v>
      </c>
      <c r="Z154" s="210">
        <f t="shared" si="30"/>
        <v>0</v>
      </c>
      <c r="AA154" s="95" t="b">
        <f t="shared" si="31"/>
        <v>0</v>
      </c>
      <c r="AB154" s="86"/>
      <c r="AC154" s="86"/>
    </row>
    <row r="155" spans="1:29" s="124" customFormat="1" x14ac:dyDescent="0.25">
      <c r="A155" s="4"/>
      <c r="B155" s="164">
        <f>'Member Info'!D155</f>
        <v>0</v>
      </c>
      <c r="C155" s="164">
        <f>'Member Info'!E155</f>
        <v>0</v>
      </c>
      <c r="D155" s="167" t="str">
        <f>'Member Info'!G155</f>
        <v/>
      </c>
      <c r="E155" s="165">
        <f>'Member Info'!B155</f>
        <v>0</v>
      </c>
      <c r="F155" s="8"/>
      <c r="G155" s="166" t="e">
        <f>'Member Info'!K155+'Member Info'!L155</f>
        <v>#VALUE!</v>
      </c>
      <c r="H155" s="26"/>
      <c r="I155" s="26"/>
      <c r="J155" s="26"/>
      <c r="K155" s="26"/>
      <c r="L155" s="26"/>
      <c r="M155" s="26"/>
      <c r="N155" s="105"/>
      <c r="O155" s="80">
        <f>'Member Info'!Q155</f>
        <v>0</v>
      </c>
      <c r="P155" s="94"/>
      <c r="Q155" s="94"/>
      <c r="R155" s="95">
        <f t="shared" si="23"/>
        <v>0</v>
      </c>
      <c r="S155" s="95"/>
      <c r="T155" s="95">
        <f t="shared" si="24"/>
        <v>0</v>
      </c>
      <c r="U155" s="95">
        <f t="shared" si="25"/>
        <v>0</v>
      </c>
      <c r="V155" s="95">
        <f t="shared" si="26"/>
        <v>0</v>
      </c>
      <c r="W155" s="95">
        <f t="shared" si="27"/>
        <v>0</v>
      </c>
      <c r="X155" s="95">
        <f t="shared" si="28"/>
        <v>0</v>
      </c>
      <c r="Y155" s="95">
        <f t="shared" si="29"/>
        <v>0</v>
      </c>
      <c r="Z155" s="210">
        <f t="shared" si="30"/>
        <v>0</v>
      </c>
      <c r="AA155" s="95" t="b">
        <f t="shared" si="31"/>
        <v>0</v>
      </c>
      <c r="AB155" s="86"/>
      <c r="AC155" s="86"/>
    </row>
    <row r="156" spans="1:29" s="124" customFormat="1" x14ac:dyDescent="0.25">
      <c r="A156" s="4"/>
      <c r="B156" s="164">
        <f>'Member Info'!D156</f>
        <v>0</v>
      </c>
      <c r="C156" s="164">
        <f>'Member Info'!E156</f>
        <v>0</v>
      </c>
      <c r="D156" s="167" t="str">
        <f>'Member Info'!G156</f>
        <v/>
      </c>
      <c r="E156" s="165">
        <f>'Member Info'!B156</f>
        <v>0</v>
      </c>
      <c r="F156" s="8"/>
      <c r="G156" s="166" t="e">
        <f>'Member Info'!K156+'Member Info'!L156</f>
        <v>#VALUE!</v>
      </c>
      <c r="H156" s="26"/>
      <c r="I156" s="26"/>
      <c r="J156" s="26"/>
      <c r="K156" s="26"/>
      <c r="L156" s="26"/>
      <c r="M156" s="26"/>
      <c r="N156" s="105"/>
      <c r="O156" s="80">
        <f>'Member Info'!Q156</f>
        <v>0</v>
      </c>
      <c r="P156" s="94"/>
      <c r="Q156" s="94"/>
      <c r="R156" s="95">
        <f t="shared" si="23"/>
        <v>0</v>
      </c>
      <c r="S156" s="95"/>
      <c r="T156" s="95">
        <f t="shared" si="24"/>
        <v>0</v>
      </c>
      <c r="U156" s="95">
        <f t="shared" si="25"/>
        <v>0</v>
      </c>
      <c r="V156" s="95">
        <f t="shared" si="26"/>
        <v>0</v>
      </c>
      <c r="W156" s="95">
        <f t="shared" si="27"/>
        <v>0</v>
      </c>
      <c r="X156" s="95">
        <f t="shared" si="28"/>
        <v>0</v>
      </c>
      <c r="Y156" s="95">
        <f t="shared" si="29"/>
        <v>0</v>
      </c>
      <c r="Z156" s="210">
        <f t="shared" si="30"/>
        <v>0</v>
      </c>
      <c r="AA156" s="95" t="b">
        <f t="shared" si="31"/>
        <v>0</v>
      </c>
      <c r="AB156" s="86"/>
      <c r="AC156" s="86"/>
    </row>
    <row r="157" spans="1:29" s="124" customFormat="1" x14ac:dyDescent="0.25">
      <c r="A157" s="4"/>
      <c r="B157" s="164">
        <f>'Member Info'!D157</f>
        <v>0</v>
      </c>
      <c r="C157" s="164">
        <f>'Member Info'!E157</f>
        <v>0</v>
      </c>
      <c r="D157" s="167" t="str">
        <f>'Member Info'!G157</f>
        <v/>
      </c>
      <c r="E157" s="165">
        <f>'Member Info'!B157</f>
        <v>0</v>
      </c>
      <c r="F157" s="8"/>
      <c r="G157" s="166" t="e">
        <f>'Member Info'!K157+'Member Info'!L157</f>
        <v>#VALUE!</v>
      </c>
      <c r="H157" s="26"/>
      <c r="I157" s="26"/>
      <c r="J157" s="26"/>
      <c r="K157" s="26"/>
      <c r="L157" s="26"/>
      <c r="M157" s="26"/>
      <c r="N157" s="105"/>
      <c r="O157" s="80">
        <f>'Member Info'!Q157</f>
        <v>0</v>
      </c>
      <c r="P157" s="94"/>
      <c r="Q157" s="94"/>
      <c r="R157" s="95">
        <f t="shared" si="23"/>
        <v>0</v>
      </c>
      <c r="S157" s="95"/>
      <c r="T157" s="95">
        <f t="shared" si="24"/>
        <v>0</v>
      </c>
      <c r="U157" s="95">
        <f t="shared" si="25"/>
        <v>0</v>
      </c>
      <c r="V157" s="95">
        <f t="shared" si="26"/>
        <v>0</v>
      </c>
      <c r="W157" s="95">
        <f t="shared" si="27"/>
        <v>0</v>
      </c>
      <c r="X157" s="95">
        <f t="shared" si="28"/>
        <v>0</v>
      </c>
      <c r="Y157" s="95">
        <f t="shared" si="29"/>
        <v>0</v>
      </c>
      <c r="Z157" s="210">
        <f t="shared" si="30"/>
        <v>0</v>
      </c>
      <c r="AA157" s="95" t="b">
        <f t="shared" si="31"/>
        <v>0</v>
      </c>
      <c r="AB157" s="86"/>
      <c r="AC157" s="86"/>
    </row>
    <row r="158" spans="1:29" s="124" customFormat="1" x14ac:dyDescent="0.25">
      <c r="A158" s="4"/>
      <c r="B158" s="164">
        <f>'Member Info'!D158</f>
        <v>0</v>
      </c>
      <c r="C158" s="164">
        <f>'Member Info'!E158</f>
        <v>0</v>
      </c>
      <c r="D158" s="167" t="str">
        <f>'Member Info'!G158</f>
        <v/>
      </c>
      <c r="E158" s="165">
        <f>'Member Info'!B158</f>
        <v>0</v>
      </c>
      <c r="F158" s="8"/>
      <c r="G158" s="166" t="e">
        <f>'Member Info'!K158+'Member Info'!L158</f>
        <v>#VALUE!</v>
      </c>
      <c r="H158" s="26"/>
      <c r="I158" s="26"/>
      <c r="J158" s="26"/>
      <c r="K158" s="26"/>
      <c r="L158" s="26"/>
      <c r="M158" s="26"/>
      <c r="N158" s="105"/>
      <c r="O158" s="80">
        <f>'Member Info'!Q158</f>
        <v>0</v>
      </c>
      <c r="P158" s="94"/>
      <c r="Q158" s="94"/>
      <c r="R158" s="95">
        <f t="shared" si="23"/>
        <v>0</v>
      </c>
      <c r="S158" s="95"/>
      <c r="T158" s="95">
        <f t="shared" si="24"/>
        <v>0</v>
      </c>
      <c r="U158" s="95">
        <f t="shared" si="25"/>
        <v>0</v>
      </c>
      <c r="V158" s="95">
        <f t="shared" si="26"/>
        <v>0</v>
      </c>
      <c r="W158" s="95">
        <f t="shared" si="27"/>
        <v>0</v>
      </c>
      <c r="X158" s="95">
        <f t="shared" si="28"/>
        <v>0</v>
      </c>
      <c r="Y158" s="95">
        <f t="shared" si="29"/>
        <v>0</v>
      </c>
      <c r="Z158" s="210">
        <f t="shared" si="30"/>
        <v>0</v>
      </c>
      <c r="AA158" s="95" t="b">
        <f t="shared" si="31"/>
        <v>0</v>
      </c>
      <c r="AB158" s="86"/>
      <c r="AC158" s="86"/>
    </row>
    <row r="159" spans="1:29" s="124" customFormat="1" x14ac:dyDescent="0.25">
      <c r="A159" s="4"/>
      <c r="B159" s="164">
        <f>'Member Info'!D159</f>
        <v>0</v>
      </c>
      <c r="C159" s="164">
        <f>'Member Info'!E159</f>
        <v>0</v>
      </c>
      <c r="D159" s="167" t="str">
        <f>'Member Info'!G159</f>
        <v/>
      </c>
      <c r="E159" s="165">
        <f>'Member Info'!B159</f>
        <v>0</v>
      </c>
      <c r="F159" s="8"/>
      <c r="G159" s="166" t="e">
        <f>'Member Info'!K159+'Member Info'!L159</f>
        <v>#VALUE!</v>
      </c>
      <c r="H159" s="26"/>
      <c r="I159" s="26"/>
      <c r="J159" s="26"/>
      <c r="K159" s="26"/>
      <c r="L159" s="26"/>
      <c r="M159" s="26"/>
      <c r="N159" s="105"/>
      <c r="O159" s="80">
        <f>'Member Info'!Q159</f>
        <v>0</v>
      </c>
      <c r="P159" s="94"/>
      <c r="Q159" s="94"/>
      <c r="R159" s="95">
        <f t="shared" si="23"/>
        <v>0</v>
      </c>
      <c r="S159" s="95"/>
      <c r="T159" s="95">
        <f t="shared" si="24"/>
        <v>0</v>
      </c>
      <c r="U159" s="95">
        <f t="shared" si="25"/>
        <v>0</v>
      </c>
      <c r="V159" s="95">
        <f t="shared" si="26"/>
        <v>0</v>
      </c>
      <c r="W159" s="95">
        <f t="shared" si="27"/>
        <v>0</v>
      </c>
      <c r="X159" s="95">
        <f t="shared" si="28"/>
        <v>0</v>
      </c>
      <c r="Y159" s="95">
        <f t="shared" si="29"/>
        <v>0</v>
      </c>
      <c r="Z159" s="210">
        <f t="shared" si="30"/>
        <v>0</v>
      </c>
      <c r="AA159" s="95" t="b">
        <f t="shared" si="31"/>
        <v>0</v>
      </c>
      <c r="AB159" s="86"/>
      <c r="AC159" s="86"/>
    </row>
    <row r="160" spans="1:29" s="124" customFormat="1" x14ac:dyDescent="0.25">
      <c r="A160" s="4"/>
      <c r="B160" s="164">
        <f>'Member Info'!D160</f>
        <v>0</v>
      </c>
      <c r="C160" s="164">
        <f>'Member Info'!E160</f>
        <v>0</v>
      </c>
      <c r="D160" s="167" t="str">
        <f>'Member Info'!G160</f>
        <v/>
      </c>
      <c r="E160" s="165">
        <f>'Member Info'!B160</f>
        <v>0</v>
      </c>
      <c r="F160" s="8"/>
      <c r="G160" s="166" t="e">
        <f>'Member Info'!K160+'Member Info'!L160</f>
        <v>#VALUE!</v>
      </c>
      <c r="H160" s="26"/>
      <c r="I160" s="26"/>
      <c r="J160" s="26"/>
      <c r="K160" s="26"/>
      <c r="L160" s="26"/>
      <c r="M160" s="26"/>
      <c r="N160" s="105"/>
      <c r="O160" s="80">
        <f>'Member Info'!Q160</f>
        <v>0</v>
      </c>
      <c r="P160" s="94"/>
      <c r="Q160" s="94"/>
      <c r="R160" s="95">
        <f t="shared" si="23"/>
        <v>0</v>
      </c>
      <c r="S160" s="95"/>
      <c r="T160" s="95">
        <f t="shared" si="24"/>
        <v>0</v>
      </c>
      <c r="U160" s="95">
        <f t="shared" si="25"/>
        <v>0</v>
      </c>
      <c r="V160" s="95">
        <f t="shared" si="26"/>
        <v>0</v>
      </c>
      <c r="W160" s="95">
        <f t="shared" si="27"/>
        <v>0</v>
      </c>
      <c r="X160" s="95">
        <f t="shared" si="28"/>
        <v>0</v>
      </c>
      <c r="Y160" s="95">
        <f t="shared" si="29"/>
        <v>0</v>
      </c>
      <c r="Z160" s="210">
        <f t="shared" si="30"/>
        <v>0</v>
      </c>
      <c r="AA160" s="95" t="b">
        <f t="shared" si="31"/>
        <v>0</v>
      </c>
      <c r="AB160" s="86"/>
      <c r="AC160" s="86"/>
    </row>
    <row r="161" spans="1:29" s="124" customFormat="1" x14ac:dyDescent="0.25">
      <c r="A161" s="4"/>
      <c r="B161" s="164">
        <f>'Member Info'!D161</f>
        <v>0</v>
      </c>
      <c r="C161" s="164">
        <f>'Member Info'!E161</f>
        <v>0</v>
      </c>
      <c r="D161" s="167" t="str">
        <f>'Member Info'!G161</f>
        <v/>
      </c>
      <c r="E161" s="165">
        <f>'Member Info'!B161</f>
        <v>0</v>
      </c>
      <c r="F161" s="8"/>
      <c r="G161" s="166" t="e">
        <f>'Member Info'!K161+'Member Info'!L161</f>
        <v>#VALUE!</v>
      </c>
      <c r="H161" s="26"/>
      <c r="I161" s="26"/>
      <c r="J161" s="26"/>
      <c r="K161" s="26"/>
      <c r="L161" s="26"/>
      <c r="M161" s="26"/>
      <c r="N161" s="105"/>
      <c r="O161" s="80">
        <f>'Member Info'!Q161</f>
        <v>0</v>
      </c>
      <c r="P161" s="94"/>
      <c r="Q161" s="94"/>
      <c r="R161" s="95">
        <f t="shared" si="23"/>
        <v>0</v>
      </c>
      <c r="S161" s="95"/>
      <c r="T161" s="95">
        <f t="shared" si="24"/>
        <v>0</v>
      </c>
      <c r="U161" s="95">
        <f t="shared" si="25"/>
        <v>0</v>
      </c>
      <c r="V161" s="95">
        <f t="shared" si="26"/>
        <v>0</v>
      </c>
      <c r="W161" s="95">
        <f t="shared" si="27"/>
        <v>0</v>
      </c>
      <c r="X161" s="95">
        <f t="shared" si="28"/>
        <v>0</v>
      </c>
      <c r="Y161" s="95">
        <f t="shared" si="29"/>
        <v>0</v>
      </c>
      <c r="Z161" s="210">
        <f t="shared" si="30"/>
        <v>0</v>
      </c>
      <c r="AA161" s="95" t="b">
        <f t="shared" si="31"/>
        <v>0</v>
      </c>
      <c r="AB161" s="86"/>
      <c r="AC161" s="86"/>
    </row>
    <row r="162" spans="1:29" s="124" customFormat="1" x14ac:dyDescent="0.25">
      <c r="A162" s="4"/>
      <c r="B162" s="164">
        <f>'Member Info'!D162</f>
        <v>0</v>
      </c>
      <c r="C162" s="164">
        <f>'Member Info'!E162</f>
        <v>0</v>
      </c>
      <c r="D162" s="167" t="str">
        <f>'Member Info'!G162</f>
        <v/>
      </c>
      <c r="E162" s="165">
        <f>'Member Info'!B162</f>
        <v>0</v>
      </c>
      <c r="F162" s="8"/>
      <c r="G162" s="166" t="e">
        <f>'Member Info'!K162+'Member Info'!L162</f>
        <v>#VALUE!</v>
      </c>
      <c r="H162" s="26"/>
      <c r="I162" s="26"/>
      <c r="J162" s="26"/>
      <c r="K162" s="26"/>
      <c r="L162" s="26"/>
      <c r="M162" s="26"/>
      <c r="N162" s="105"/>
      <c r="O162" s="80">
        <f>'Member Info'!Q162</f>
        <v>0</v>
      </c>
      <c r="P162" s="94"/>
      <c r="Q162" s="94"/>
      <c r="R162" s="95">
        <f t="shared" si="23"/>
        <v>0</v>
      </c>
      <c r="S162" s="95"/>
      <c r="T162" s="95">
        <f t="shared" si="24"/>
        <v>0</v>
      </c>
      <c r="U162" s="95">
        <f t="shared" si="25"/>
        <v>0</v>
      </c>
      <c r="V162" s="95">
        <f t="shared" si="26"/>
        <v>0</v>
      </c>
      <c r="W162" s="95">
        <f t="shared" si="27"/>
        <v>0</v>
      </c>
      <c r="X162" s="95">
        <f t="shared" si="28"/>
        <v>0</v>
      </c>
      <c r="Y162" s="95">
        <f t="shared" si="29"/>
        <v>0</v>
      </c>
      <c r="Z162" s="210">
        <f t="shared" si="30"/>
        <v>0</v>
      </c>
      <c r="AA162" s="95" t="b">
        <f t="shared" si="31"/>
        <v>0</v>
      </c>
      <c r="AB162" s="86"/>
      <c r="AC162" s="86"/>
    </row>
    <row r="163" spans="1:29" s="124" customFormat="1" x14ac:dyDescent="0.25">
      <c r="A163" s="4"/>
      <c r="B163" s="164">
        <f>'Member Info'!D163</f>
        <v>0</v>
      </c>
      <c r="C163" s="164">
        <f>'Member Info'!E163</f>
        <v>0</v>
      </c>
      <c r="D163" s="167" t="str">
        <f>'Member Info'!G163</f>
        <v/>
      </c>
      <c r="E163" s="165">
        <f>'Member Info'!B163</f>
        <v>0</v>
      </c>
      <c r="F163" s="8"/>
      <c r="G163" s="166" t="e">
        <f>'Member Info'!K163+'Member Info'!L163</f>
        <v>#VALUE!</v>
      </c>
      <c r="H163" s="26"/>
      <c r="I163" s="26"/>
      <c r="J163" s="26"/>
      <c r="K163" s="26"/>
      <c r="L163" s="26"/>
      <c r="M163" s="26"/>
      <c r="N163" s="105"/>
      <c r="O163" s="80">
        <f>'Member Info'!Q163</f>
        <v>0</v>
      </c>
      <c r="P163" s="94"/>
      <c r="Q163" s="94"/>
      <c r="R163" s="95">
        <f t="shared" si="23"/>
        <v>0</v>
      </c>
      <c r="S163" s="95"/>
      <c r="T163" s="95">
        <f t="shared" si="24"/>
        <v>0</v>
      </c>
      <c r="U163" s="95">
        <f t="shared" si="25"/>
        <v>0</v>
      </c>
      <c r="V163" s="95">
        <f t="shared" si="26"/>
        <v>0</v>
      </c>
      <c r="W163" s="95">
        <f t="shared" si="27"/>
        <v>0</v>
      </c>
      <c r="X163" s="95">
        <f t="shared" si="28"/>
        <v>0</v>
      </c>
      <c r="Y163" s="95">
        <f t="shared" si="29"/>
        <v>0</v>
      </c>
      <c r="Z163" s="210">
        <f t="shared" si="30"/>
        <v>0</v>
      </c>
      <c r="AA163" s="95" t="b">
        <f t="shared" si="31"/>
        <v>0</v>
      </c>
      <c r="AB163" s="86"/>
      <c r="AC163" s="86"/>
    </row>
    <row r="164" spans="1:29" s="124" customFormat="1" x14ac:dyDescent="0.25">
      <c r="A164" s="4"/>
      <c r="B164" s="164">
        <f>'Member Info'!D164</f>
        <v>0</v>
      </c>
      <c r="C164" s="164">
        <f>'Member Info'!E164</f>
        <v>0</v>
      </c>
      <c r="D164" s="167" t="str">
        <f>'Member Info'!G164</f>
        <v/>
      </c>
      <c r="E164" s="165">
        <f>'Member Info'!B164</f>
        <v>0</v>
      </c>
      <c r="F164" s="8"/>
      <c r="G164" s="166" t="e">
        <f>'Member Info'!K164+'Member Info'!L164</f>
        <v>#VALUE!</v>
      </c>
      <c r="H164" s="26"/>
      <c r="I164" s="26"/>
      <c r="J164" s="26"/>
      <c r="K164" s="26"/>
      <c r="L164" s="26"/>
      <c r="M164" s="26"/>
      <c r="N164" s="105"/>
      <c r="O164" s="80">
        <f>'Member Info'!Q164</f>
        <v>0</v>
      </c>
      <c r="P164" s="94"/>
      <c r="Q164" s="94"/>
      <c r="R164" s="95">
        <f t="shared" si="23"/>
        <v>0</v>
      </c>
      <c r="S164" s="95"/>
      <c r="T164" s="95">
        <f t="shared" si="24"/>
        <v>0</v>
      </c>
      <c r="U164" s="95">
        <f t="shared" si="25"/>
        <v>0</v>
      </c>
      <c r="V164" s="95">
        <f t="shared" si="26"/>
        <v>0</v>
      </c>
      <c r="W164" s="95">
        <f t="shared" si="27"/>
        <v>0</v>
      </c>
      <c r="X164" s="95">
        <f t="shared" si="28"/>
        <v>0</v>
      </c>
      <c r="Y164" s="95">
        <f t="shared" si="29"/>
        <v>0</v>
      </c>
      <c r="Z164" s="210">
        <f t="shared" si="30"/>
        <v>0</v>
      </c>
      <c r="AA164" s="95" t="b">
        <f t="shared" si="31"/>
        <v>0</v>
      </c>
      <c r="AB164" s="86"/>
      <c r="AC164" s="86"/>
    </row>
    <row r="165" spans="1:29" s="124" customFormat="1" x14ac:dyDescent="0.25">
      <c r="A165" s="4"/>
      <c r="B165" s="164">
        <f>'Member Info'!D165</f>
        <v>0</v>
      </c>
      <c r="C165" s="164">
        <f>'Member Info'!E165</f>
        <v>0</v>
      </c>
      <c r="D165" s="167" t="str">
        <f>'Member Info'!G165</f>
        <v/>
      </c>
      <c r="E165" s="165">
        <f>'Member Info'!B165</f>
        <v>0</v>
      </c>
      <c r="F165" s="8"/>
      <c r="G165" s="166" t="e">
        <f>'Member Info'!K165+'Member Info'!L165</f>
        <v>#VALUE!</v>
      </c>
      <c r="H165" s="26"/>
      <c r="I165" s="26"/>
      <c r="J165" s="26"/>
      <c r="K165" s="26"/>
      <c r="L165" s="26"/>
      <c r="M165" s="26"/>
      <c r="N165" s="105"/>
      <c r="O165" s="80">
        <f>'Member Info'!Q165</f>
        <v>0</v>
      </c>
      <c r="P165" s="94"/>
      <c r="Q165" s="94"/>
      <c r="R165" s="95">
        <f t="shared" si="23"/>
        <v>0</v>
      </c>
      <c r="S165" s="95"/>
      <c r="T165" s="95">
        <f t="shared" si="24"/>
        <v>0</v>
      </c>
      <c r="U165" s="95">
        <f t="shared" si="25"/>
        <v>0</v>
      </c>
      <c r="V165" s="95">
        <f t="shared" si="26"/>
        <v>0</v>
      </c>
      <c r="W165" s="95">
        <f t="shared" si="27"/>
        <v>0</v>
      </c>
      <c r="X165" s="95">
        <f t="shared" si="28"/>
        <v>0</v>
      </c>
      <c r="Y165" s="95">
        <f t="shared" si="29"/>
        <v>0</v>
      </c>
      <c r="Z165" s="210">
        <f t="shared" si="30"/>
        <v>0</v>
      </c>
      <c r="AA165" s="95" t="b">
        <f t="shared" si="31"/>
        <v>0</v>
      </c>
      <c r="AB165" s="86"/>
      <c r="AC165" s="86"/>
    </row>
    <row r="166" spans="1:29" s="124" customFormat="1" x14ac:dyDescent="0.25">
      <c r="A166" s="4"/>
      <c r="B166" s="164">
        <f>'Member Info'!D166</f>
        <v>0</v>
      </c>
      <c r="C166" s="164">
        <f>'Member Info'!E166</f>
        <v>0</v>
      </c>
      <c r="D166" s="167" t="str">
        <f>'Member Info'!G166</f>
        <v/>
      </c>
      <c r="E166" s="165">
        <f>'Member Info'!B166</f>
        <v>0</v>
      </c>
      <c r="F166" s="8"/>
      <c r="G166" s="166" t="e">
        <f>'Member Info'!K166+'Member Info'!L166</f>
        <v>#VALUE!</v>
      </c>
      <c r="H166" s="26"/>
      <c r="I166" s="26"/>
      <c r="J166" s="26"/>
      <c r="K166" s="26"/>
      <c r="L166" s="26"/>
      <c r="M166" s="26"/>
      <c r="N166" s="105"/>
      <c r="O166" s="80">
        <f>'Member Info'!Q166</f>
        <v>0</v>
      </c>
      <c r="P166" s="94"/>
      <c r="Q166" s="94"/>
      <c r="R166" s="95">
        <f t="shared" si="23"/>
        <v>0</v>
      </c>
      <c r="S166" s="95"/>
      <c r="T166" s="95">
        <f t="shared" si="24"/>
        <v>0</v>
      </c>
      <c r="U166" s="95">
        <f t="shared" si="25"/>
        <v>0</v>
      </c>
      <c r="V166" s="95">
        <f t="shared" si="26"/>
        <v>0</v>
      </c>
      <c r="W166" s="95">
        <f t="shared" si="27"/>
        <v>0</v>
      </c>
      <c r="X166" s="95">
        <f t="shared" si="28"/>
        <v>0</v>
      </c>
      <c r="Y166" s="95">
        <f t="shared" si="29"/>
        <v>0</v>
      </c>
      <c r="Z166" s="210">
        <f t="shared" si="30"/>
        <v>0</v>
      </c>
      <c r="AA166" s="95" t="b">
        <f t="shared" si="31"/>
        <v>0</v>
      </c>
      <c r="AB166" s="86"/>
      <c r="AC166" s="86"/>
    </row>
    <row r="167" spans="1:29" s="124" customFormat="1" x14ac:dyDescent="0.25">
      <c r="A167" s="4"/>
      <c r="B167" s="164">
        <f>'Member Info'!D167</f>
        <v>0</v>
      </c>
      <c r="C167" s="164">
        <f>'Member Info'!E167</f>
        <v>0</v>
      </c>
      <c r="D167" s="167" t="str">
        <f>'Member Info'!G167</f>
        <v/>
      </c>
      <c r="E167" s="165">
        <f>'Member Info'!B167</f>
        <v>0</v>
      </c>
      <c r="F167" s="8"/>
      <c r="G167" s="166" t="e">
        <f>'Member Info'!K167+'Member Info'!L167</f>
        <v>#VALUE!</v>
      </c>
      <c r="H167" s="26"/>
      <c r="I167" s="26"/>
      <c r="J167" s="26"/>
      <c r="K167" s="26"/>
      <c r="L167" s="26"/>
      <c r="M167" s="26"/>
      <c r="N167" s="105"/>
      <c r="O167" s="80">
        <f>'Member Info'!Q167</f>
        <v>0</v>
      </c>
      <c r="P167" s="94"/>
      <c r="Q167" s="94"/>
      <c r="R167" s="95">
        <f t="shared" si="23"/>
        <v>0</v>
      </c>
      <c r="S167" s="95"/>
      <c r="T167" s="95">
        <f t="shared" si="24"/>
        <v>0</v>
      </c>
      <c r="U167" s="95">
        <f t="shared" si="25"/>
        <v>0</v>
      </c>
      <c r="V167" s="95">
        <f t="shared" si="26"/>
        <v>0</v>
      </c>
      <c r="W167" s="95">
        <f t="shared" si="27"/>
        <v>0</v>
      </c>
      <c r="X167" s="95">
        <f t="shared" si="28"/>
        <v>0</v>
      </c>
      <c r="Y167" s="95">
        <f t="shared" si="29"/>
        <v>0</v>
      </c>
      <c r="Z167" s="210">
        <f t="shared" si="30"/>
        <v>0</v>
      </c>
      <c r="AA167" s="95" t="b">
        <f t="shared" si="31"/>
        <v>0</v>
      </c>
      <c r="AB167" s="86"/>
      <c r="AC167" s="86"/>
    </row>
    <row r="168" spans="1:29" s="124" customFormat="1" x14ac:dyDescent="0.25">
      <c r="A168" s="4"/>
      <c r="B168" s="164">
        <f>'Member Info'!D168</f>
        <v>0</v>
      </c>
      <c r="C168" s="164">
        <f>'Member Info'!E168</f>
        <v>0</v>
      </c>
      <c r="D168" s="167" t="str">
        <f>'Member Info'!G168</f>
        <v/>
      </c>
      <c r="E168" s="165">
        <f>'Member Info'!B168</f>
        <v>0</v>
      </c>
      <c r="F168" s="8"/>
      <c r="G168" s="166" t="e">
        <f>'Member Info'!K168+'Member Info'!L168</f>
        <v>#VALUE!</v>
      </c>
      <c r="H168" s="26"/>
      <c r="I168" s="26"/>
      <c r="J168" s="26"/>
      <c r="K168" s="26"/>
      <c r="L168" s="26"/>
      <c r="M168" s="26"/>
      <c r="N168" s="105"/>
      <c r="O168" s="80">
        <f>'Member Info'!Q168</f>
        <v>0</v>
      </c>
      <c r="P168" s="94"/>
      <c r="Q168" s="94"/>
      <c r="R168" s="95">
        <f t="shared" si="23"/>
        <v>0</v>
      </c>
      <c r="S168" s="95"/>
      <c r="T168" s="95">
        <f t="shared" si="24"/>
        <v>0</v>
      </c>
      <c r="U168" s="95">
        <f t="shared" si="25"/>
        <v>0</v>
      </c>
      <c r="V168" s="95">
        <f t="shared" si="26"/>
        <v>0</v>
      </c>
      <c r="W168" s="95">
        <f t="shared" si="27"/>
        <v>0</v>
      </c>
      <c r="X168" s="95">
        <f t="shared" si="28"/>
        <v>0</v>
      </c>
      <c r="Y168" s="95">
        <f t="shared" si="29"/>
        <v>0</v>
      </c>
      <c r="Z168" s="210">
        <f t="shared" si="30"/>
        <v>0</v>
      </c>
      <c r="AA168" s="95" t="b">
        <f t="shared" si="31"/>
        <v>0</v>
      </c>
      <c r="AB168" s="86"/>
      <c r="AC168" s="86"/>
    </row>
    <row r="169" spans="1:29" s="124" customFormat="1" x14ac:dyDescent="0.25">
      <c r="A169" s="4"/>
      <c r="B169" s="164">
        <f>'Member Info'!D169</f>
        <v>0</v>
      </c>
      <c r="C169" s="164">
        <f>'Member Info'!E169</f>
        <v>0</v>
      </c>
      <c r="D169" s="167" t="str">
        <f>'Member Info'!G169</f>
        <v/>
      </c>
      <c r="E169" s="165">
        <f>'Member Info'!B169</f>
        <v>0</v>
      </c>
      <c r="F169" s="8"/>
      <c r="G169" s="166" t="e">
        <f>'Member Info'!K169+'Member Info'!L169</f>
        <v>#VALUE!</v>
      </c>
      <c r="H169" s="26"/>
      <c r="I169" s="26"/>
      <c r="J169" s="26"/>
      <c r="K169" s="26"/>
      <c r="L169" s="26"/>
      <c r="M169" s="26"/>
      <c r="N169" s="105"/>
      <c r="O169" s="80">
        <f>'Member Info'!Q169</f>
        <v>0</v>
      </c>
      <c r="P169" s="94"/>
      <c r="Q169" s="94"/>
      <c r="R169" s="95">
        <f t="shared" si="23"/>
        <v>0</v>
      </c>
      <c r="S169" s="95"/>
      <c r="T169" s="95">
        <f t="shared" si="24"/>
        <v>0</v>
      </c>
      <c r="U169" s="95">
        <f t="shared" si="25"/>
        <v>0</v>
      </c>
      <c r="V169" s="95">
        <f t="shared" si="26"/>
        <v>0</v>
      </c>
      <c r="W169" s="95">
        <f t="shared" si="27"/>
        <v>0</v>
      </c>
      <c r="X169" s="95">
        <f t="shared" si="28"/>
        <v>0</v>
      </c>
      <c r="Y169" s="95">
        <f t="shared" si="29"/>
        <v>0</v>
      </c>
      <c r="Z169" s="210">
        <f t="shared" si="30"/>
        <v>0</v>
      </c>
      <c r="AA169" s="95" t="b">
        <f t="shared" si="31"/>
        <v>0</v>
      </c>
      <c r="AB169" s="86"/>
      <c r="AC169" s="86"/>
    </row>
    <row r="170" spans="1:29" s="124" customFormat="1" x14ac:dyDescent="0.25">
      <c r="A170" s="4"/>
      <c r="B170" s="164">
        <f>'Member Info'!D170</f>
        <v>0</v>
      </c>
      <c r="C170" s="164">
        <f>'Member Info'!E170</f>
        <v>0</v>
      </c>
      <c r="D170" s="167" t="str">
        <f>'Member Info'!G170</f>
        <v/>
      </c>
      <c r="E170" s="165">
        <f>'Member Info'!B170</f>
        <v>0</v>
      </c>
      <c r="F170" s="8"/>
      <c r="G170" s="166" t="e">
        <f>'Member Info'!K170+'Member Info'!L170</f>
        <v>#VALUE!</v>
      </c>
      <c r="H170" s="26"/>
      <c r="I170" s="26"/>
      <c r="J170" s="26"/>
      <c r="K170" s="26"/>
      <c r="L170" s="26"/>
      <c r="M170" s="26"/>
      <c r="N170" s="105"/>
      <c r="O170" s="80">
        <f>'Member Info'!Q170</f>
        <v>0</v>
      </c>
      <c r="P170" s="94"/>
      <c r="Q170" s="94"/>
      <c r="R170" s="95">
        <f t="shared" si="23"/>
        <v>0</v>
      </c>
      <c r="S170" s="95"/>
      <c r="T170" s="95">
        <f t="shared" si="24"/>
        <v>0</v>
      </c>
      <c r="U170" s="95">
        <f t="shared" si="25"/>
        <v>0</v>
      </c>
      <c r="V170" s="95">
        <f t="shared" si="26"/>
        <v>0</v>
      </c>
      <c r="W170" s="95">
        <f t="shared" si="27"/>
        <v>0</v>
      </c>
      <c r="X170" s="95">
        <f t="shared" si="28"/>
        <v>0</v>
      </c>
      <c r="Y170" s="95">
        <f t="shared" si="29"/>
        <v>0</v>
      </c>
      <c r="Z170" s="210">
        <f t="shared" si="30"/>
        <v>0</v>
      </c>
      <c r="AA170" s="95" t="b">
        <f t="shared" si="31"/>
        <v>0</v>
      </c>
      <c r="AB170" s="86"/>
      <c r="AC170" s="86"/>
    </row>
    <row r="171" spans="1:29" s="124" customFormat="1" x14ac:dyDescent="0.25">
      <c r="A171" s="4"/>
      <c r="B171" s="164">
        <f>'Member Info'!D171</f>
        <v>0</v>
      </c>
      <c r="C171" s="164">
        <f>'Member Info'!E171</f>
        <v>0</v>
      </c>
      <c r="D171" s="167" t="str">
        <f>'Member Info'!G171</f>
        <v/>
      </c>
      <c r="E171" s="165">
        <f>'Member Info'!B171</f>
        <v>0</v>
      </c>
      <c r="F171" s="8"/>
      <c r="G171" s="166" t="e">
        <f>'Member Info'!K171+'Member Info'!L171</f>
        <v>#VALUE!</v>
      </c>
      <c r="H171" s="26"/>
      <c r="I171" s="26"/>
      <c r="J171" s="26"/>
      <c r="K171" s="26"/>
      <c r="L171" s="26"/>
      <c r="M171" s="26"/>
      <c r="N171" s="105"/>
      <c r="O171" s="80">
        <f>'Member Info'!Q171</f>
        <v>0</v>
      </c>
      <c r="P171" s="94"/>
      <c r="Q171" s="94"/>
      <c r="R171" s="95">
        <f t="shared" si="23"/>
        <v>0</v>
      </c>
      <c r="S171" s="95"/>
      <c r="T171" s="95">
        <f t="shared" si="24"/>
        <v>0</v>
      </c>
      <c r="U171" s="95">
        <f t="shared" si="25"/>
        <v>0</v>
      </c>
      <c r="V171" s="95">
        <f t="shared" si="26"/>
        <v>0</v>
      </c>
      <c r="W171" s="95">
        <f t="shared" si="27"/>
        <v>0</v>
      </c>
      <c r="X171" s="95">
        <f t="shared" si="28"/>
        <v>0</v>
      </c>
      <c r="Y171" s="95">
        <f t="shared" si="29"/>
        <v>0</v>
      </c>
      <c r="Z171" s="210">
        <f t="shared" si="30"/>
        <v>0</v>
      </c>
      <c r="AA171" s="95" t="b">
        <f t="shared" si="31"/>
        <v>0</v>
      </c>
      <c r="AB171" s="86"/>
      <c r="AC171" s="86"/>
    </row>
    <row r="172" spans="1:29" s="124" customFormat="1" x14ac:dyDescent="0.25">
      <c r="A172" s="4"/>
      <c r="B172" s="164">
        <f>'Member Info'!D172</f>
        <v>0</v>
      </c>
      <c r="C172" s="164">
        <f>'Member Info'!E172</f>
        <v>0</v>
      </c>
      <c r="D172" s="167" t="str">
        <f>'Member Info'!G172</f>
        <v/>
      </c>
      <c r="E172" s="165">
        <f>'Member Info'!B172</f>
        <v>0</v>
      </c>
      <c r="F172" s="8"/>
      <c r="G172" s="166" t="e">
        <f>'Member Info'!K172+'Member Info'!L172</f>
        <v>#VALUE!</v>
      </c>
      <c r="H172" s="26"/>
      <c r="I172" s="26"/>
      <c r="J172" s="26"/>
      <c r="K172" s="26"/>
      <c r="L172" s="26"/>
      <c r="M172" s="26"/>
      <c r="N172" s="105"/>
      <c r="O172" s="80">
        <f>'Member Info'!Q172</f>
        <v>0</v>
      </c>
      <c r="P172" s="94"/>
      <c r="Q172" s="94"/>
      <c r="R172" s="95">
        <f t="shared" si="23"/>
        <v>0</v>
      </c>
      <c r="S172" s="95"/>
      <c r="T172" s="95">
        <f t="shared" si="24"/>
        <v>0</v>
      </c>
      <c r="U172" s="95">
        <f t="shared" si="25"/>
        <v>0</v>
      </c>
      <c r="V172" s="95">
        <f t="shared" si="26"/>
        <v>0</v>
      </c>
      <c r="W172" s="95">
        <f t="shared" si="27"/>
        <v>0</v>
      </c>
      <c r="X172" s="95">
        <f t="shared" si="28"/>
        <v>0</v>
      </c>
      <c r="Y172" s="95">
        <f t="shared" si="29"/>
        <v>0</v>
      </c>
      <c r="Z172" s="210">
        <f t="shared" si="30"/>
        <v>0</v>
      </c>
      <c r="AA172" s="95" t="b">
        <f t="shared" si="31"/>
        <v>0</v>
      </c>
      <c r="AB172" s="86"/>
      <c r="AC172" s="86"/>
    </row>
    <row r="173" spans="1:29" s="124" customFormat="1" x14ac:dyDescent="0.25">
      <c r="A173" s="4"/>
      <c r="B173" s="164">
        <f>'Member Info'!D173</f>
        <v>0</v>
      </c>
      <c r="C173" s="164">
        <f>'Member Info'!E173</f>
        <v>0</v>
      </c>
      <c r="D173" s="167" t="str">
        <f>'Member Info'!G173</f>
        <v/>
      </c>
      <c r="E173" s="165">
        <f>'Member Info'!B173</f>
        <v>0</v>
      </c>
      <c r="F173" s="8"/>
      <c r="G173" s="166" t="e">
        <f>'Member Info'!K173+'Member Info'!L173</f>
        <v>#VALUE!</v>
      </c>
      <c r="H173" s="26"/>
      <c r="I173" s="26"/>
      <c r="J173" s="26"/>
      <c r="K173" s="26"/>
      <c r="L173" s="26"/>
      <c r="M173" s="26"/>
      <c r="N173" s="105"/>
      <c r="O173" s="80">
        <f>'Member Info'!Q173</f>
        <v>0</v>
      </c>
      <c r="P173" s="94"/>
      <c r="Q173" s="94"/>
      <c r="R173" s="95">
        <f t="shared" si="23"/>
        <v>0</v>
      </c>
      <c r="S173" s="95"/>
      <c r="T173" s="95">
        <f t="shared" si="24"/>
        <v>0</v>
      </c>
      <c r="U173" s="95">
        <f t="shared" si="25"/>
        <v>0</v>
      </c>
      <c r="V173" s="95">
        <f t="shared" si="26"/>
        <v>0</v>
      </c>
      <c r="W173" s="95">
        <f t="shared" si="27"/>
        <v>0</v>
      </c>
      <c r="X173" s="95">
        <f t="shared" si="28"/>
        <v>0</v>
      </c>
      <c r="Y173" s="95">
        <f t="shared" si="29"/>
        <v>0</v>
      </c>
      <c r="Z173" s="210">
        <f t="shared" si="30"/>
        <v>0</v>
      </c>
      <c r="AA173" s="95" t="b">
        <f t="shared" si="31"/>
        <v>0</v>
      </c>
      <c r="AB173" s="86"/>
      <c r="AC173" s="86"/>
    </row>
    <row r="174" spans="1:29" s="124" customFormat="1" x14ac:dyDescent="0.25">
      <c r="A174" s="4"/>
      <c r="B174" s="164">
        <f>'Member Info'!D174</f>
        <v>0</v>
      </c>
      <c r="C174" s="164">
        <f>'Member Info'!E174</f>
        <v>0</v>
      </c>
      <c r="D174" s="167" t="str">
        <f>'Member Info'!G174</f>
        <v/>
      </c>
      <c r="E174" s="165">
        <f>'Member Info'!B174</f>
        <v>0</v>
      </c>
      <c r="F174" s="8"/>
      <c r="G174" s="166" t="e">
        <f>'Member Info'!K174+'Member Info'!L174</f>
        <v>#VALUE!</v>
      </c>
      <c r="H174" s="26"/>
      <c r="I174" s="26"/>
      <c r="J174" s="26"/>
      <c r="K174" s="26"/>
      <c r="L174" s="26"/>
      <c r="M174" s="26"/>
      <c r="N174" s="105"/>
      <c r="O174" s="80">
        <f>'Member Info'!Q174</f>
        <v>0</v>
      </c>
      <c r="P174" s="94"/>
      <c r="Q174" s="94"/>
      <c r="R174" s="95">
        <f t="shared" si="23"/>
        <v>0</v>
      </c>
      <c r="S174" s="95"/>
      <c r="T174" s="95">
        <f t="shared" si="24"/>
        <v>0</v>
      </c>
      <c r="U174" s="95">
        <f t="shared" si="25"/>
        <v>0</v>
      </c>
      <c r="V174" s="95">
        <f t="shared" si="26"/>
        <v>0</v>
      </c>
      <c r="W174" s="95">
        <f t="shared" si="27"/>
        <v>0</v>
      </c>
      <c r="X174" s="95">
        <f t="shared" si="28"/>
        <v>0</v>
      </c>
      <c r="Y174" s="95">
        <f t="shared" si="29"/>
        <v>0</v>
      </c>
      <c r="Z174" s="210">
        <f t="shared" si="30"/>
        <v>0</v>
      </c>
      <c r="AA174" s="95" t="b">
        <f t="shared" si="31"/>
        <v>0</v>
      </c>
      <c r="AB174" s="86"/>
      <c r="AC174" s="86"/>
    </row>
    <row r="175" spans="1:29" s="124" customFormat="1" x14ac:dyDescent="0.25">
      <c r="A175" s="4"/>
      <c r="B175" s="164">
        <f>'Member Info'!D175</f>
        <v>0</v>
      </c>
      <c r="C175" s="164">
        <f>'Member Info'!E175</f>
        <v>0</v>
      </c>
      <c r="D175" s="167" t="str">
        <f>'Member Info'!G175</f>
        <v/>
      </c>
      <c r="E175" s="165">
        <f>'Member Info'!B175</f>
        <v>0</v>
      </c>
      <c r="F175" s="8"/>
      <c r="G175" s="166" t="e">
        <f>'Member Info'!K175+'Member Info'!L175</f>
        <v>#VALUE!</v>
      </c>
      <c r="H175" s="26"/>
      <c r="I175" s="26"/>
      <c r="J175" s="26"/>
      <c r="K175" s="26"/>
      <c r="L175" s="26"/>
      <c r="M175" s="26"/>
      <c r="N175" s="105"/>
      <c r="O175" s="80">
        <f>'Member Info'!Q175</f>
        <v>0</v>
      </c>
      <c r="P175" s="94"/>
      <c r="Q175" s="94"/>
      <c r="R175" s="95">
        <f t="shared" si="23"/>
        <v>0</v>
      </c>
      <c r="S175" s="95"/>
      <c r="T175" s="95">
        <f t="shared" si="24"/>
        <v>0</v>
      </c>
      <c r="U175" s="95">
        <f t="shared" si="25"/>
        <v>0</v>
      </c>
      <c r="V175" s="95">
        <f t="shared" si="26"/>
        <v>0</v>
      </c>
      <c r="W175" s="95">
        <f t="shared" si="27"/>
        <v>0</v>
      </c>
      <c r="X175" s="95">
        <f t="shared" si="28"/>
        <v>0</v>
      </c>
      <c r="Y175" s="95">
        <f t="shared" si="29"/>
        <v>0</v>
      </c>
      <c r="Z175" s="210">
        <f t="shared" si="30"/>
        <v>0</v>
      </c>
      <c r="AA175" s="95" t="b">
        <f t="shared" si="31"/>
        <v>0</v>
      </c>
      <c r="AB175" s="86"/>
      <c r="AC175" s="86"/>
    </row>
    <row r="176" spans="1:29" s="124" customFormat="1" x14ac:dyDescent="0.25">
      <c r="A176" s="4"/>
      <c r="B176" s="164">
        <f>'Member Info'!D176</f>
        <v>0</v>
      </c>
      <c r="C176" s="164">
        <f>'Member Info'!E176</f>
        <v>0</v>
      </c>
      <c r="D176" s="167" t="str">
        <f>'Member Info'!G176</f>
        <v/>
      </c>
      <c r="E176" s="165">
        <f>'Member Info'!B176</f>
        <v>0</v>
      </c>
      <c r="F176" s="8"/>
      <c r="G176" s="166" t="e">
        <f>'Member Info'!K176+'Member Info'!L176</f>
        <v>#VALUE!</v>
      </c>
      <c r="H176" s="26"/>
      <c r="I176" s="26"/>
      <c r="J176" s="26"/>
      <c r="K176" s="26"/>
      <c r="L176" s="26"/>
      <c r="M176" s="26"/>
      <c r="N176" s="105"/>
      <c r="O176" s="80">
        <f>'Member Info'!Q176</f>
        <v>0</v>
      </c>
      <c r="P176" s="94"/>
      <c r="Q176" s="94"/>
      <c r="R176" s="95">
        <f t="shared" si="23"/>
        <v>0</v>
      </c>
      <c r="S176" s="95"/>
      <c r="T176" s="95">
        <f t="shared" si="24"/>
        <v>0</v>
      </c>
      <c r="U176" s="95">
        <f t="shared" si="25"/>
        <v>0</v>
      </c>
      <c r="V176" s="95">
        <f t="shared" si="26"/>
        <v>0</v>
      </c>
      <c r="W176" s="95">
        <f t="shared" si="27"/>
        <v>0</v>
      </c>
      <c r="X176" s="95">
        <f t="shared" si="28"/>
        <v>0</v>
      </c>
      <c r="Y176" s="95">
        <f t="shared" si="29"/>
        <v>0</v>
      </c>
      <c r="Z176" s="210">
        <f t="shared" si="30"/>
        <v>0</v>
      </c>
      <c r="AA176" s="95" t="b">
        <f t="shared" si="31"/>
        <v>0</v>
      </c>
      <c r="AB176" s="86"/>
      <c r="AC176" s="86"/>
    </row>
    <row r="177" spans="1:29" s="124" customFormat="1" x14ac:dyDescent="0.25">
      <c r="A177" s="4"/>
      <c r="B177" s="164">
        <f>'Member Info'!D177</f>
        <v>0</v>
      </c>
      <c r="C177" s="164">
        <f>'Member Info'!E177</f>
        <v>0</v>
      </c>
      <c r="D177" s="167" t="str">
        <f>'Member Info'!G177</f>
        <v/>
      </c>
      <c r="E177" s="165">
        <f>'Member Info'!B177</f>
        <v>0</v>
      </c>
      <c r="F177" s="8"/>
      <c r="G177" s="166" t="e">
        <f>'Member Info'!K177+'Member Info'!L177</f>
        <v>#VALUE!</v>
      </c>
      <c r="H177" s="26"/>
      <c r="I177" s="26"/>
      <c r="J177" s="26"/>
      <c r="K177" s="26"/>
      <c r="L177" s="26"/>
      <c r="M177" s="26"/>
      <c r="N177" s="105"/>
      <c r="O177" s="80">
        <f>'Member Info'!Q177</f>
        <v>0</v>
      </c>
      <c r="P177" s="94"/>
      <c r="Q177" s="94"/>
      <c r="R177" s="95">
        <f t="shared" si="23"/>
        <v>0</v>
      </c>
      <c r="S177" s="95"/>
      <c r="T177" s="95">
        <f t="shared" si="24"/>
        <v>0</v>
      </c>
      <c r="U177" s="95">
        <f t="shared" si="25"/>
        <v>0</v>
      </c>
      <c r="V177" s="95">
        <f t="shared" si="26"/>
        <v>0</v>
      </c>
      <c r="W177" s="95">
        <f t="shared" si="27"/>
        <v>0</v>
      </c>
      <c r="X177" s="95">
        <f t="shared" si="28"/>
        <v>0</v>
      </c>
      <c r="Y177" s="95">
        <f t="shared" si="29"/>
        <v>0</v>
      </c>
      <c r="Z177" s="210">
        <f t="shared" si="30"/>
        <v>0</v>
      </c>
      <c r="AA177" s="95" t="b">
        <f t="shared" si="31"/>
        <v>0</v>
      </c>
      <c r="AB177" s="86"/>
      <c r="AC177" s="86"/>
    </row>
    <row r="178" spans="1:29" s="124" customFormat="1" x14ac:dyDescent="0.25">
      <c r="A178" s="4"/>
      <c r="B178" s="164">
        <f>'Member Info'!D178</f>
        <v>0</v>
      </c>
      <c r="C178" s="164">
        <f>'Member Info'!E178</f>
        <v>0</v>
      </c>
      <c r="D178" s="167" t="str">
        <f>'Member Info'!G178</f>
        <v/>
      </c>
      <c r="E178" s="165">
        <f>'Member Info'!B178</f>
        <v>0</v>
      </c>
      <c r="F178" s="8"/>
      <c r="G178" s="166" t="e">
        <f>'Member Info'!K178+'Member Info'!L178</f>
        <v>#VALUE!</v>
      </c>
      <c r="H178" s="26"/>
      <c r="I178" s="26"/>
      <c r="J178" s="26"/>
      <c r="K178" s="26"/>
      <c r="L178" s="26"/>
      <c r="M178" s="26"/>
      <c r="N178" s="105"/>
      <c r="O178" s="80">
        <f>'Member Info'!Q178</f>
        <v>0</v>
      </c>
      <c r="P178" s="94"/>
      <c r="Q178" s="94"/>
      <c r="R178" s="95">
        <f t="shared" si="23"/>
        <v>0</v>
      </c>
      <c r="S178" s="95"/>
      <c r="T178" s="95">
        <f t="shared" si="24"/>
        <v>0</v>
      </c>
      <c r="U178" s="95">
        <f t="shared" si="25"/>
        <v>0</v>
      </c>
      <c r="V178" s="95">
        <f t="shared" si="26"/>
        <v>0</v>
      </c>
      <c r="W178" s="95">
        <f t="shared" si="27"/>
        <v>0</v>
      </c>
      <c r="X178" s="95">
        <f t="shared" si="28"/>
        <v>0</v>
      </c>
      <c r="Y178" s="95">
        <f t="shared" si="29"/>
        <v>0</v>
      </c>
      <c r="Z178" s="210">
        <f t="shared" si="30"/>
        <v>0</v>
      </c>
      <c r="AA178" s="95" t="b">
        <f t="shared" si="31"/>
        <v>0</v>
      </c>
      <c r="AB178" s="86"/>
      <c r="AC178" s="86"/>
    </row>
    <row r="179" spans="1:29" s="124" customFormat="1" x14ac:dyDescent="0.25">
      <c r="D179" s="57"/>
      <c r="N179" s="108"/>
    </row>
    <row r="180" spans="1:29" s="124" customFormat="1" x14ac:dyDescent="0.25">
      <c r="D180" s="57"/>
      <c r="N180" s="108"/>
    </row>
    <row r="181" spans="1:29" s="124" customFormat="1" x14ac:dyDescent="0.25">
      <c r="D181" s="57"/>
      <c r="N181" s="108"/>
    </row>
    <row r="182" spans="1:29" s="124" customFormat="1" x14ac:dyDescent="0.25">
      <c r="D182" s="57"/>
      <c r="N182" s="108"/>
    </row>
    <row r="183" spans="1:29" s="124" customFormat="1" x14ac:dyDescent="0.25">
      <c r="D183" s="57"/>
      <c r="N183" s="108"/>
    </row>
    <row r="184" spans="1:29" s="124" customFormat="1" x14ac:dyDescent="0.25">
      <c r="D184" s="57"/>
      <c r="N184" s="108"/>
    </row>
    <row r="185" spans="1:29" s="124" customFormat="1" x14ac:dyDescent="0.25">
      <c r="D185" s="57"/>
      <c r="N185" s="108"/>
    </row>
    <row r="186" spans="1:29" s="124" customFormat="1" x14ac:dyDescent="0.25">
      <c r="D186" s="57"/>
      <c r="N186" s="108"/>
    </row>
    <row r="187" spans="1:29" s="124" customFormat="1" x14ac:dyDescent="0.25">
      <c r="D187" s="57"/>
      <c r="N187" s="108"/>
    </row>
    <row r="188" spans="1:29" s="124" customFormat="1" x14ac:dyDescent="0.25">
      <c r="D188" s="57"/>
      <c r="N188" s="108"/>
    </row>
    <row r="189" spans="1:29" s="124" customFormat="1" x14ac:dyDescent="0.25">
      <c r="D189" s="57"/>
      <c r="N189" s="108"/>
    </row>
    <row r="190" spans="1:29" s="124" customFormat="1" x14ac:dyDescent="0.25">
      <c r="D190" s="57"/>
      <c r="N190" s="108"/>
    </row>
    <row r="191" spans="1:29" s="124" customFormat="1" x14ac:dyDescent="0.25">
      <c r="D191" s="57"/>
      <c r="N191" s="108"/>
    </row>
    <row r="192" spans="1:29" s="124" customFormat="1" x14ac:dyDescent="0.25">
      <c r="D192" s="57"/>
      <c r="N192" s="108"/>
    </row>
    <row r="193" spans="4:14" s="124" customFormat="1" x14ac:dyDescent="0.25">
      <c r="D193" s="57"/>
      <c r="N193" s="108"/>
    </row>
    <row r="194" spans="4:14" s="124" customFormat="1" x14ac:dyDescent="0.25">
      <c r="D194" s="57"/>
      <c r="N194" s="108"/>
    </row>
    <row r="195" spans="4:14" s="124" customFormat="1" x14ac:dyDescent="0.25">
      <c r="D195" s="57"/>
      <c r="N195" s="108"/>
    </row>
    <row r="196" spans="4:14" s="124" customFormat="1" x14ac:dyDescent="0.25">
      <c r="D196" s="57"/>
      <c r="N196" s="108"/>
    </row>
    <row r="197" spans="4:14" s="124" customFormat="1" x14ac:dyDescent="0.25">
      <c r="D197" s="57"/>
      <c r="N197" s="108"/>
    </row>
    <row r="198" spans="4:14" s="124" customFormat="1" x14ac:dyDescent="0.25">
      <c r="D198" s="57"/>
      <c r="N198" s="108"/>
    </row>
    <row r="199" spans="4:14" s="124" customFormat="1" x14ac:dyDescent="0.25">
      <c r="D199" s="57"/>
      <c r="N199" s="108"/>
    </row>
    <row r="200" spans="4:14" s="124" customFormat="1" x14ac:dyDescent="0.25">
      <c r="D200" s="57"/>
      <c r="N200" s="108"/>
    </row>
    <row r="201" spans="4:14" s="124" customFormat="1" x14ac:dyDescent="0.25">
      <c r="D201" s="57"/>
      <c r="N201" s="108"/>
    </row>
    <row r="202" spans="4:14" s="124" customFormat="1" x14ac:dyDescent="0.25">
      <c r="D202" s="57"/>
      <c r="N202" s="108"/>
    </row>
    <row r="203" spans="4:14" s="124" customFormat="1" x14ac:dyDescent="0.25">
      <c r="D203" s="57"/>
      <c r="N203" s="108"/>
    </row>
    <row r="204" spans="4:14" s="124" customFormat="1" x14ac:dyDescent="0.25">
      <c r="D204" s="57"/>
      <c r="N204" s="108"/>
    </row>
    <row r="205" spans="4:14" s="124" customFormat="1" x14ac:dyDescent="0.25">
      <c r="D205" s="57"/>
      <c r="N205" s="108"/>
    </row>
    <row r="206" spans="4:14" s="124" customFormat="1" x14ac:dyDescent="0.25">
      <c r="D206" s="57"/>
      <c r="N206" s="108"/>
    </row>
    <row r="207" spans="4:14" s="124" customFormat="1" x14ac:dyDescent="0.25">
      <c r="D207" s="57"/>
      <c r="N207" s="108"/>
    </row>
    <row r="208" spans="4:14" s="124" customFormat="1" x14ac:dyDescent="0.25">
      <c r="D208" s="57"/>
      <c r="N208" s="108"/>
    </row>
    <row r="209" spans="4:14" s="124" customFormat="1" x14ac:dyDescent="0.25">
      <c r="D209" s="57"/>
      <c r="N209" s="108"/>
    </row>
    <row r="210" spans="4:14" s="124" customFormat="1" x14ac:dyDescent="0.25">
      <c r="D210" s="57"/>
      <c r="N210" s="108"/>
    </row>
    <row r="211" spans="4:14" s="124" customFormat="1" x14ac:dyDescent="0.25">
      <c r="D211" s="57"/>
      <c r="N211" s="108"/>
    </row>
    <row r="212" spans="4:14" s="124" customFormat="1" x14ac:dyDescent="0.25">
      <c r="D212" s="57"/>
      <c r="N212" s="108"/>
    </row>
    <row r="213" spans="4:14" s="124" customFormat="1" x14ac:dyDescent="0.25">
      <c r="D213" s="57"/>
      <c r="N213" s="108"/>
    </row>
    <row r="214" spans="4:14" s="124" customFormat="1" x14ac:dyDescent="0.25">
      <c r="D214" s="57"/>
      <c r="N214" s="108"/>
    </row>
    <row r="215" spans="4:14" s="124" customFormat="1" x14ac:dyDescent="0.25">
      <c r="D215" s="57"/>
      <c r="N215" s="108"/>
    </row>
    <row r="216" spans="4:14" s="124" customFormat="1" x14ac:dyDescent="0.25">
      <c r="D216" s="57"/>
      <c r="N216" s="108"/>
    </row>
    <row r="217" spans="4:14" s="124" customFormat="1" x14ac:dyDescent="0.25">
      <c r="D217" s="57"/>
      <c r="N217" s="108"/>
    </row>
    <row r="218" spans="4:14" s="124" customFormat="1" x14ac:dyDescent="0.25">
      <c r="D218" s="57"/>
      <c r="N218" s="108"/>
    </row>
    <row r="219" spans="4:14" s="124" customFormat="1" x14ac:dyDescent="0.25">
      <c r="D219" s="57"/>
      <c r="N219" s="108"/>
    </row>
    <row r="220" spans="4:14" s="124" customFormat="1" x14ac:dyDescent="0.25">
      <c r="D220" s="57"/>
      <c r="N220" s="108"/>
    </row>
    <row r="221" spans="4:14" s="124" customFormat="1" x14ac:dyDescent="0.25">
      <c r="D221" s="57"/>
      <c r="N221" s="108"/>
    </row>
    <row r="222" spans="4:14" s="124" customFormat="1" x14ac:dyDescent="0.25">
      <c r="D222" s="57"/>
      <c r="N222" s="108"/>
    </row>
    <row r="223" spans="4:14" s="124" customFormat="1" x14ac:dyDescent="0.25">
      <c r="D223" s="57"/>
      <c r="N223" s="108"/>
    </row>
    <row r="224" spans="4:14" s="124" customFormat="1" x14ac:dyDescent="0.25">
      <c r="D224" s="57"/>
      <c r="N224" s="108"/>
    </row>
    <row r="225" spans="4:14" s="124" customFormat="1" x14ac:dyDescent="0.25">
      <c r="D225" s="57"/>
      <c r="N225" s="108"/>
    </row>
    <row r="226" spans="4:14" s="124" customFormat="1" x14ac:dyDescent="0.25">
      <c r="D226" s="57"/>
      <c r="N226" s="108"/>
    </row>
    <row r="227" spans="4:14" s="124" customFormat="1" x14ac:dyDescent="0.25">
      <c r="D227" s="57"/>
      <c r="N227" s="108"/>
    </row>
    <row r="228" spans="4:14" s="124" customFormat="1" x14ac:dyDescent="0.25">
      <c r="D228" s="57"/>
      <c r="N228" s="108"/>
    </row>
    <row r="229" spans="4:14" s="124" customFormat="1" x14ac:dyDescent="0.25">
      <c r="D229" s="57"/>
      <c r="N229" s="108"/>
    </row>
    <row r="230" spans="4:14" s="124" customFormat="1" x14ac:dyDescent="0.25">
      <c r="D230" s="57"/>
      <c r="N230" s="108"/>
    </row>
    <row r="231" spans="4:14" s="124" customFormat="1" x14ac:dyDescent="0.25">
      <c r="D231" s="57"/>
      <c r="N231" s="108"/>
    </row>
    <row r="232" spans="4:14" s="124" customFormat="1" x14ac:dyDescent="0.25">
      <c r="D232" s="57"/>
      <c r="N232" s="108"/>
    </row>
    <row r="233" spans="4:14" s="124" customFormat="1" x14ac:dyDescent="0.25">
      <c r="D233" s="57"/>
      <c r="N233" s="108"/>
    </row>
    <row r="234" spans="4:14" s="124" customFormat="1" x14ac:dyDescent="0.25">
      <c r="D234" s="57"/>
      <c r="N234" s="108"/>
    </row>
    <row r="235" spans="4:14" s="124" customFormat="1" x14ac:dyDescent="0.25">
      <c r="D235" s="57"/>
      <c r="N235" s="108"/>
    </row>
    <row r="236" spans="4:14" s="124" customFormat="1" x14ac:dyDescent="0.25">
      <c r="D236" s="57"/>
      <c r="N236" s="108"/>
    </row>
    <row r="237" spans="4:14" s="124" customFormat="1" x14ac:dyDescent="0.25">
      <c r="D237" s="57"/>
      <c r="N237" s="108"/>
    </row>
    <row r="238" spans="4:14" s="124" customFormat="1" x14ac:dyDescent="0.25">
      <c r="D238" s="57"/>
      <c r="N238" s="108"/>
    </row>
    <row r="239" spans="4:14" s="124" customFormat="1" x14ac:dyDescent="0.25">
      <c r="D239" s="57"/>
      <c r="N239" s="108"/>
    </row>
    <row r="240" spans="4:14" s="124" customFormat="1" x14ac:dyDescent="0.25">
      <c r="D240" s="57"/>
      <c r="N240" s="108"/>
    </row>
    <row r="241" spans="4:14" s="124" customFormat="1" x14ac:dyDescent="0.25">
      <c r="D241" s="57"/>
      <c r="N241" s="108"/>
    </row>
    <row r="242" spans="4:14" s="124" customFormat="1" x14ac:dyDescent="0.25">
      <c r="D242" s="57"/>
      <c r="N242" s="108"/>
    </row>
    <row r="243" spans="4:14" s="124" customFormat="1" x14ac:dyDescent="0.25">
      <c r="D243" s="57"/>
      <c r="N243" s="108"/>
    </row>
    <row r="244" spans="4:14" s="124" customFormat="1" x14ac:dyDescent="0.25">
      <c r="D244" s="57"/>
      <c r="N244" s="108"/>
    </row>
    <row r="245" spans="4:14" s="124" customFormat="1" x14ac:dyDescent="0.25">
      <c r="D245" s="57"/>
      <c r="N245" s="108"/>
    </row>
    <row r="246" spans="4:14" s="124" customFormat="1" x14ac:dyDescent="0.25">
      <c r="D246" s="57"/>
      <c r="N246" s="108"/>
    </row>
    <row r="247" spans="4:14" s="124" customFormat="1" x14ac:dyDescent="0.25">
      <c r="D247" s="57"/>
      <c r="N247" s="108"/>
    </row>
    <row r="248" spans="4:14" s="124" customFormat="1" x14ac:dyDescent="0.25">
      <c r="D248" s="57"/>
      <c r="N248" s="108"/>
    </row>
    <row r="249" spans="4:14" s="124" customFormat="1" x14ac:dyDescent="0.25">
      <c r="D249" s="57"/>
      <c r="N249" s="108"/>
    </row>
    <row r="250" spans="4:14" s="124" customFormat="1" x14ac:dyDescent="0.25">
      <c r="D250" s="57"/>
      <c r="N250" s="108"/>
    </row>
    <row r="251" spans="4:14" s="124" customFormat="1" x14ac:dyDescent="0.25">
      <c r="D251" s="57"/>
      <c r="N251" s="108"/>
    </row>
    <row r="252" spans="4:14" s="124" customFormat="1" x14ac:dyDescent="0.25">
      <c r="D252" s="57"/>
      <c r="N252" s="108"/>
    </row>
    <row r="253" spans="4:14" s="124" customFormat="1" x14ac:dyDescent="0.25">
      <c r="D253" s="57"/>
      <c r="N253" s="108"/>
    </row>
    <row r="254" spans="4:14" s="124" customFormat="1" x14ac:dyDescent="0.25">
      <c r="D254" s="57"/>
      <c r="N254" s="108"/>
    </row>
    <row r="255" spans="4:14" s="124" customFormat="1" x14ac:dyDescent="0.25">
      <c r="D255" s="57"/>
      <c r="N255" s="108"/>
    </row>
    <row r="256" spans="4:14" s="124" customFormat="1" x14ac:dyDescent="0.25">
      <c r="D256" s="57"/>
      <c r="N256" s="108"/>
    </row>
    <row r="257" spans="4:14" s="124" customFormat="1" x14ac:dyDescent="0.25">
      <c r="D257" s="57"/>
      <c r="N257" s="108"/>
    </row>
    <row r="258" spans="4:14" s="124" customFormat="1" x14ac:dyDescent="0.25">
      <c r="D258" s="57"/>
      <c r="N258" s="108"/>
    </row>
    <row r="259" spans="4:14" s="124" customFormat="1" x14ac:dyDescent="0.25">
      <c r="D259" s="57"/>
      <c r="N259" s="108"/>
    </row>
    <row r="260" spans="4:14" s="124" customFormat="1" x14ac:dyDescent="0.25">
      <c r="D260" s="57"/>
      <c r="N260" s="108"/>
    </row>
    <row r="261" spans="4:14" s="124" customFormat="1" x14ac:dyDescent="0.25">
      <c r="D261" s="57"/>
      <c r="N261" s="108"/>
    </row>
    <row r="262" spans="4:14" s="124" customFormat="1" x14ac:dyDescent="0.25">
      <c r="D262" s="57"/>
      <c r="N262" s="108"/>
    </row>
    <row r="263" spans="4:14" s="124" customFormat="1" x14ac:dyDescent="0.25">
      <c r="D263" s="57"/>
      <c r="N263" s="108"/>
    </row>
    <row r="264" spans="4:14" s="124" customFormat="1" x14ac:dyDescent="0.25">
      <c r="D264" s="57"/>
      <c r="N264" s="108"/>
    </row>
    <row r="265" spans="4:14" s="124" customFormat="1" x14ac:dyDescent="0.25">
      <c r="D265" s="57"/>
      <c r="N265" s="108"/>
    </row>
    <row r="266" spans="4:14" s="124" customFormat="1" x14ac:dyDescent="0.25">
      <c r="D266" s="57"/>
      <c r="N266" s="108"/>
    </row>
    <row r="267" spans="4:14" s="124" customFormat="1" x14ac:dyDescent="0.25">
      <c r="D267" s="57"/>
      <c r="N267" s="108"/>
    </row>
    <row r="268" spans="4:14" s="124" customFormat="1" x14ac:dyDescent="0.25">
      <c r="D268" s="57"/>
      <c r="N268" s="108"/>
    </row>
    <row r="269" spans="4:14" s="124" customFormat="1" x14ac:dyDescent="0.25">
      <c r="D269" s="57"/>
      <c r="N269" s="108"/>
    </row>
    <row r="270" spans="4:14" s="124" customFormat="1" x14ac:dyDescent="0.25">
      <c r="D270" s="57"/>
      <c r="N270" s="108"/>
    </row>
    <row r="271" spans="4:14" s="124" customFormat="1" x14ac:dyDescent="0.25">
      <c r="D271" s="57"/>
      <c r="N271" s="108"/>
    </row>
    <row r="272" spans="4:14" s="124" customFormat="1" x14ac:dyDescent="0.25">
      <c r="D272" s="57"/>
      <c r="N272" s="108"/>
    </row>
    <row r="273" spans="4:14" s="124" customFormat="1" x14ac:dyDescent="0.25">
      <c r="D273" s="57"/>
      <c r="N273" s="108"/>
    </row>
    <row r="274" spans="4:14" s="124" customFormat="1" x14ac:dyDescent="0.25">
      <c r="D274" s="57"/>
      <c r="N274" s="108"/>
    </row>
    <row r="275" spans="4:14" s="124" customFormat="1" x14ac:dyDescent="0.25">
      <c r="D275" s="57"/>
      <c r="N275" s="108"/>
    </row>
    <row r="276" spans="4:14" s="124" customFormat="1" x14ac:dyDescent="0.25">
      <c r="D276" s="57"/>
      <c r="N276" s="108"/>
    </row>
    <row r="277" spans="4:14" s="124" customFormat="1" x14ac:dyDescent="0.25">
      <c r="D277" s="57"/>
      <c r="N277" s="108"/>
    </row>
    <row r="278" spans="4:14" s="124" customFormat="1" x14ac:dyDescent="0.25">
      <c r="D278" s="57"/>
      <c r="N278" s="108"/>
    </row>
    <row r="279" spans="4:14" s="124" customFormat="1" x14ac:dyDescent="0.25">
      <c r="D279" s="57"/>
      <c r="N279" s="108"/>
    </row>
    <row r="280" spans="4:14" s="124" customFormat="1" x14ac:dyDescent="0.25">
      <c r="D280" s="57"/>
      <c r="N280" s="108"/>
    </row>
    <row r="281" spans="4:14" s="124" customFormat="1" x14ac:dyDescent="0.25">
      <c r="D281" s="57"/>
      <c r="N281" s="108"/>
    </row>
    <row r="282" spans="4:14" s="124" customFormat="1" x14ac:dyDescent="0.25">
      <c r="D282" s="57"/>
      <c r="N282" s="108"/>
    </row>
    <row r="283" spans="4:14" s="124" customFormat="1" x14ac:dyDescent="0.25">
      <c r="D283" s="57"/>
      <c r="N283" s="108"/>
    </row>
    <row r="284" spans="4:14" s="124" customFormat="1" x14ac:dyDescent="0.25">
      <c r="D284" s="57"/>
      <c r="N284" s="108"/>
    </row>
    <row r="285" spans="4:14" s="124" customFormat="1" x14ac:dyDescent="0.25">
      <c r="D285" s="57"/>
      <c r="N285" s="108"/>
    </row>
    <row r="286" spans="4:14" s="124" customFormat="1" x14ac:dyDescent="0.25">
      <c r="D286" s="57"/>
      <c r="N286" s="108"/>
    </row>
    <row r="287" spans="4:14" s="124" customFormat="1" x14ac:dyDescent="0.25">
      <c r="D287" s="57"/>
      <c r="N287" s="108"/>
    </row>
    <row r="288" spans="4:14" s="124" customFormat="1" x14ac:dyDescent="0.25">
      <c r="D288" s="57"/>
      <c r="N288" s="108"/>
    </row>
    <row r="289" spans="4:14" s="124" customFormat="1" x14ac:dyDescent="0.25">
      <c r="D289" s="57"/>
      <c r="N289" s="108"/>
    </row>
    <row r="290" spans="4:14" s="124" customFormat="1" x14ac:dyDescent="0.25">
      <c r="D290" s="57"/>
      <c r="N290" s="108"/>
    </row>
    <row r="291" spans="4:14" s="124" customFormat="1" x14ac:dyDescent="0.25">
      <c r="D291" s="57"/>
      <c r="N291" s="108"/>
    </row>
    <row r="292" spans="4:14" s="124" customFormat="1" x14ac:dyDescent="0.25">
      <c r="D292" s="57"/>
      <c r="N292" s="108"/>
    </row>
    <row r="293" spans="4:14" s="124" customFormat="1" x14ac:dyDescent="0.25">
      <c r="D293" s="57"/>
      <c r="N293" s="108"/>
    </row>
    <row r="294" spans="4:14" s="124" customFormat="1" x14ac:dyDescent="0.25">
      <c r="D294" s="57"/>
      <c r="N294" s="108"/>
    </row>
    <row r="295" spans="4:14" s="124" customFormat="1" x14ac:dyDescent="0.25">
      <c r="D295" s="57"/>
      <c r="N295" s="108"/>
    </row>
    <row r="296" spans="4:14" s="124" customFormat="1" x14ac:dyDescent="0.25">
      <c r="D296" s="57"/>
      <c r="N296" s="108"/>
    </row>
    <row r="297" spans="4:14" s="124" customFormat="1" x14ac:dyDescent="0.25">
      <c r="D297" s="57"/>
      <c r="N297" s="108"/>
    </row>
    <row r="298" spans="4:14" s="124" customFormat="1" x14ac:dyDescent="0.25">
      <c r="D298" s="57"/>
      <c r="N298" s="108"/>
    </row>
    <row r="299" spans="4:14" s="124" customFormat="1" x14ac:dyDescent="0.25">
      <c r="D299" s="57"/>
      <c r="N299" s="108"/>
    </row>
    <row r="300" spans="4:14" s="124" customFormat="1" x14ac:dyDescent="0.25">
      <c r="D300" s="57"/>
      <c r="N300" s="108"/>
    </row>
    <row r="301" spans="4:14" s="124" customFormat="1" x14ac:dyDescent="0.25">
      <c r="D301" s="57"/>
      <c r="N301" s="108"/>
    </row>
    <row r="302" spans="4:14" s="124" customFormat="1" x14ac:dyDescent="0.25">
      <c r="D302" s="57"/>
      <c r="N302" s="108"/>
    </row>
    <row r="303" spans="4:14" s="124" customFormat="1" x14ac:dyDescent="0.25">
      <c r="D303" s="57"/>
      <c r="N303" s="108"/>
    </row>
    <row r="304" spans="4:14" s="124" customFormat="1" x14ac:dyDescent="0.25">
      <c r="D304" s="57"/>
      <c r="N304" s="108"/>
    </row>
    <row r="305" spans="4:14" s="124" customFormat="1" x14ac:dyDescent="0.25">
      <c r="D305" s="57"/>
      <c r="N305" s="108"/>
    </row>
    <row r="306" spans="4:14" s="124" customFormat="1" x14ac:dyDescent="0.25">
      <c r="D306" s="57"/>
      <c r="N306" s="108"/>
    </row>
    <row r="307" spans="4:14" s="124" customFormat="1" x14ac:dyDescent="0.25">
      <c r="D307" s="57"/>
      <c r="N307" s="108"/>
    </row>
    <row r="308" spans="4:14" s="124" customFormat="1" x14ac:dyDescent="0.25">
      <c r="D308" s="57"/>
      <c r="N308" s="108"/>
    </row>
    <row r="309" spans="4:14" s="124" customFormat="1" x14ac:dyDescent="0.25">
      <c r="D309" s="57"/>
      <c r="N309" s="108"/>
    </row>
    <row r="310" spans="4:14" s="124" customFormat="1" x14ac:dyDescent="0.25">
      <c r="D310" s="57"/>
      <c r="N310" s="108"/>
    </row>
    <row r="311" spans="4:14" s="124" customFormat="1" x14ac:dyDescent="0.25">
      <c r="D311" s="57"/>
      <c r="N311" s="108"/>
    </row>
    <row r="312" spans="4:14" s="124" customFormat="1" x14ac:dyDescent="0.25">
      <c r="D312" s="57"/>
      <c r="N312" s="108"/>
    </row>
    <row r="313" spans="4:14" s="124" customFormat="1" x14ac:dyDescent="0.25">
      <c r="D313" s="57"/>
      <c r="N313" s="108"/>
    </row>
    <row r="314" spans="4:14" s="124" customFormat="1" x14ac:dyDescent="0.25">
      <c r="D314" s="57"/>
      <c r="N314" s="108"/>
    </row>
    <row r="315" spans="4:14" s="124" customFormat="1" x14ac:dyDescent="0.25">
      <c r="D315" s="57"/>
      <c r="N315" s="108"/>
    </row>
    <row r="316" spans="4:14" s="124" customFormat="1" x14ac:dyDescent="0.25">
      <c r="D316" s="57"/>
      <c r="N316" s="108"/>
    </row>
    <row r="317" spans="4:14" s="124" customFormat="1" x14ac:dyDescent="0.25">
      <c r="D317" s="57"/>
      <c r="N317" s="108"/>
    </row>
    <row r="318" spans="4:14" s="124" customFormat="1" x14ac:dyDescent="0.25">
      <c r="D318" s="57"/>
      <c r="N318" s="108"/>
    </row>
    <row r="319" spans="4:14" s="124" customFormat="1" x14ac:dyDescent="0.25">
      <c r="D319" s="57"/>
      <c r="N319" s="108"/>
    </row>
    <row r="320" spans="4:14" s="124" customFormat="1" x14ac:dyDescent="0.25">
      <c r="D320" s="57"/>
      <c r="N320" s="108"/>
    </row>
    <row r="321" spans="4:14" s="124" customFormat="1" x14ac:dyDescent="0.25">
      <c r="D321" s="57"/>
      <c r="N321" s="108"/>
    </row>
    <row r="322" spans="4:14" s="124" customFormat="1" x14ac:dyDescent="0.25">
      <c r="D322" s="57"/>
      <c r="N322" s="108"/>
    </row>
    <row r="323" spans="4:14" s="124" customFormat="1" x14ac:dyDescent="0.25">
      <c r="D323" s="57"/>
      <c r="N323" s="108"/>
    </row>
    <row r="324" spans="4:14" s="124" customFormat="1" x14ac:dyDescent="0.25">
      <c r="D324" s="57"/>
      <c r="N324" s="108"/>
    </row>
    <row r="325" spans="4:14" s="124" customFormat="1" x14ac:dyDescent="0.25">
      <c r="D325" s="57"/>
      <c r="N325" s="108"/>
    </row>
    <row r="326" spans="4:14" s="124" customFormat="1" x14ac:dyDescent="0.25">
      <c r="D326" s="57"/>
      <c r="N326" s="108"/>
    </row>
    <row r="327" spans="4:14" s="124" customFormat="1" x14ac:dyDescent="0.25">
      <c r="D327" s="57"/>
      <c r="N327" s="108"/>
    </row>
    <row r="328" spans="4:14" s="124" customFormat="1" x14ac:dyDescent="0.25">
      <c r="D328" s="57"/>
      <c r="N328" s="108"/>
    </row>
    <row r="329" spans="4:14" s="124" customFormat="1" x14ac:dyDescent="0.25">
      <c r="D329" s="57"/>
      <c r="N329" s="108"/>
    </row>
    <row r="330" spans="4:14" s="124" customFormat="1" x14ac:dyDescent="0.25">
      <c r="D330" s="57"/>
      <c r="N330" s="108"/>
    </row>
    <row r="331" spans="4:14" s="124" customFormat="1" x14ac:dyDescent="0.25">
      <c r="D331" s="57"/>
      <c r="N331" s="108"/>
    </row>
    <row r="332" spans="4:14" s="124" customFormat="1" x14ac:dyDescent="0.25">
      <c r="D332" s="57"/>
      <c r="N332" s="108"/>
    </row>
    <row r="333" spans="4:14" s="124" customFormat="1" x14ac:dyDescent="0.25">
      <c r="D333" s="57"/>
      <c r="N333" s="108"/>
    </row>
    <row r="334" spans="4:14" s="124" customFormat="1" x14ac:dyDescent="0.25">
      <c r="D334" s="57"/>
      <c r="N334" s="108"/>
    </row>
    <row r="335" spans="4:14" s="124" customFormat="1" x14ac:dyDescent="0.25">
      <c r="D335" s="57"/>
      <c r="N335" s="108"/>
    </row>
    <row r="336" spans="4:14" s="124" customFormat="1" x14ac:dyDescent="0.25">
      <c r="D336" s="57"/>
      <c r="N336" s="108"/>
    </row>
    <row r="337" spans="4:14" s="124" customFormat="1" x14ac:dyDescent="0.25">
      <c r="D337" s="57"/>
      <c r="N337" s="108"/>
    </row>
    <row r="338" spans="4:14" s="124" customFormat="1" x14ac:dyDescent="0.25">
      <c r="D338" s="57"/>
      <c r="N338" s="108"/>
    </row>
    <row r="339" spans="4:14" s="124" customFormat="1" x14ac:dyDescent="0.25">
      <c r="D339" s="57"/>
      <c r="N339" s="108"/>
    </row>
    <row r="340" spans="4:14" s="124" customFormat="1" x14ac:dyDescent="0.25">
      <c r="D340" s="57"/>
      <c r="N340" s="108"/>
    </row>
    <row r="341" spans="4:14" s="124" customFormat="1" x14ac:dyDescent="0.25">
      <c r="D341" s="57"/>
      <c r="N341" s="108"/>
    </row>
    <row r="342" spans="4:14" s="124" customFormat="1" x14ac:dyDescent="0.25">
      <c r="D342" s="57"/>
      <c r="N342" s="108"/>
    </row>
    <row r="343" spans="4:14" s="124" customFormat="1" x14ac:dyDescent="0.25">
      <c r="D343" s="57"/>
      <c r="N343" s="108"/>
    </row>
    <row r="344" spans="4:14" s="124" customFormat="1" x14ac:dyDescent="0.25">
      <c r="D344" s="57"/>
      <c r="N344" s="108"/>
    </row>
    <row r="345" spans="4:14" s="124" customFormat="1" x14ac:dyDescent="0.25">
      <c r="D345" s="57"/>
      <c r="N345" s="108"/>
    </row>
    <row r="346" spans="4:14" s="124" customFormat="1" x14ac:dyDescent="0.25">
      <c r="D346" s="57"/>
      <c r="N346" s="108"/>
    </row>
    <row r="347" spans="4:14" s="124" customFormat="1" x14ac:dyDescent="0.25">
      <c r="D347" s="57"/>
      <c r="N347" s="108"/>
    </row>
    <row r="348" spans="4:14" s="124" customFormat="1" x14ac:dyDescent="0.25">
      <c r="D348" s="57"/>
      <c r="N348" s="108"/>
    </row>
    <row r="349" spans="4:14" s="124" customFormat="1" x14ac:dyDescent="0.25">
      <c r="D349" s="57"/>
      <c r="N349" s="108"/>
    </row>
    <row r="350" spans="4:14" s="124" customFormat="1" x14ac:dyDescent="0.25">
      <c r="D350" s="57"/>
      <c r="N350" s="108"/>
    </row>
    <row r="351" spans="4:14" s="124" customFormat="1" x14ac:dyDescent="0.25">
      <c r="D351" s="57"/>
      <c r="N351" s="108"/>
    </row>
    <row r="352" spans="4:14" s="124" customFormat="1" x14ac:dyDescent="0.25">
      <c r="D352" s="57"/>
      <c r="N352" s="108"/>
    </row>
    <row r="353" spans="4:14" s="124" customFormat="1" x14ac:dyDescent="0.25">
      <c r="D353" s="57"/>
      <c r="N353" s="108"/>
    </row>
    <row r="354" spans="4:14" s="124" customFormat="1" x14ac:dyDescent="0.25">
      <c r="D354" s="57"/>
      <c r="N354" s="108"/>
    </row>
    <row r="355" spans="4:14" s="124" customFormat="1" x14ac:dyDescent="0.25">
      <c r="D355" s="57"/>
      <c r="N355" s="108"/>
    </row>
    <row r="356" spans="4:14" s="124" customFormat="1" x14ac:dyDescent="0.25">
      <c r="D356" s="57"/>
      <c r="N356" s="108"/>
    </row>
    <row r="357" spans="4:14" s="124" customFormat="1" x14ac:dyDescent="0.25">
      <c r="D357" s="57"/>
      <c r="N357" s="108"/>
    </row>
    <row r="358" spans="4:14" s="124" customFormat="1" x14ac:dyDescent="0.25">
      <c r="D358" s="57"/>
      <c r="N358" s="108"/>
    </row>
    <row r="359" spans="4:14" s="124" customFormat="1" x14ac:dyDescent="0.25">
      <c r="D359" s="57"/>
      <c r="N359" s="108"/>
    </row>
    <row r="360" spans="4:14" s="124" customFormat="1" x14ac:dyDescent="0.25">
      <c r="D360" s="57"/>
      <c r="N360" s="108"/>
    </row>
    <row r="361" spans="4:14" s="124" customFormat="1" x14ac:dyDescent="0.25">
      <c r="D361" s="57"/>
      <c r="N361" s="108"/>
    </row>
    <row r="362" spans="4:14" s="124" customFormat="1" x14ac:dyDescent="0.25">
      <c r="D362" s="57"/>
      <c r="N362" s="108"/>
    </row>
    <row r="363" spans="4:14" s="124" customFormat="1" x14ac:dyDescent="0.25">
      <c r="D363" s="57"/>
      <c r="N363" s="108"/>
    </row>
    <row r="364" spans="4:14" s="124" customFormat="1" x14ac:dyDescent="0.25">
      <c r="D364" s="57"/>
      <c r="N364" s="108"/>
    </row>
    <row r="365" spans="4:14" s="124" customFormat="1" x14ac:dyDescent="0.25">
      <c r="D365" s="57"/>
      <c r="N365" s="108"/>
    </row>
    <row r="366" spans="4:14" s="124" customFormat="1" x14ac:dyDescent="0.25">
      <c r="D366" s="57"/>
      <c r="N366" s="108"/>
    </row>
    <row r="367" spans="4:14" s="124" customFormat="1" x14ac:dyDescent="0.25">
      <c r="D367" s="57"/>
      <c r="N367" s="108"/>
    </row>
    <row r="368" spans="4:14" s="124" customFormat="1" x14ac:dyDescent="0.25">
      <c r="D368" s="57"/>
      <c r="N368" s="108"/>
    </row>
    <row r="369" spans="4:14" s="124" customFormat="1" x14ac:dyDescent="0.25">
      <c r="D369" s="57"/>
      <c r="N369" s="108"/>
    </row>
    <row r="370" spans="4:14" s="124" customFormat="1" x14ac:dyDescent="0.25">
      <c r="D370" s="57"/>
      <c r="N370" s="108"/>
    </row>
    <row r="371" spans="4:14" s="124" customFormat="1" x14ac:dyDescent="0.25">
      <c r="D371" s="57"/>
      <c r="N371" s="108"/>
    </row>
    <row r="372" spans="4:14" s="124" customFormat="1" x14ac:dyDescent="0.25">
      <c r="D372" s="57"/>
      <c r="N372" s="108"/>
    </row>
    <row r="373" spans="4:14" s="124" customFormat="1" x14ac:dyDescent="0.25">
      <c r="D373" s="57"/>
      <c r="N373" s="108"/>
    </row>
    <row r="374" spans="4:14" s="124" customFormat="1" x14ac:dyDescent="0.25">
      <c r="D374" s="57"/>
      <c r="N374" s="108"/>
    </row>
    <row r="375" spans="4:14" s="124" customFormat="1" x14ac:dyDescent="0.25">
      <c r="D375" s="57"/>
      <c r="N375" s="108"/>
    </row>
    <row r="376" spans="4:14" s="124" customFormat="1" x14ac:dyDescent="0.25">
      <c r="D376" s="57"/>
      <c r="N376" s="108"/>
    </row>
    <row r="377" spans="4:14" s="124" customFormat="1" x14ac:dyDescent="0.25">
      <c r="D377" s="57"/>
      <c r="N377" s="108"/>
    </row>
    <row r="378" spans="4:14" s="124" customFormat="1" x14ac:dyDescent="0.25">
      <c r="D378" s="57"/>
      <c r="N378" s="108"/>
    </row>
    <row r="379" spans="4:14" s="124" customFormat="1" x14ac:dyDescent="0.25">
      <c r="D379" s="57"/>
      <c r="N379" s="108"/>
    </row>
    <row r="380" spans="4:14" s="124" customFormat="1" x14ac:dyDescent="0.25">
      <c r="D380" s="57"/>
      <c r="N380" s="108"/>
    </row>
    <row r="381" spans="4:14" s="124" customFormat="1" x14ac:dyDescent="0.25">
      <c r="D381" s="57"/>
      <c r="N381" s="108"/>
    </row>
    <row r="382" spans="4:14" s="124" customFormat="1" x14ac:dyDescent="0.25">
      <c r="D382" s="57"/>
      <c r="N382" s="108"/>
    </row>
    <row r="383" spans="4:14" s="124" customFormat="1" x14ac:dyDescent="0.25">
      <c r="D383" s="57"/>
      <c r="N383" s="108"/>
    </row>
    <row r="384" spans="4:14" s="124" customFormat="1" x14ac:dyDescent="0.25">
      <c r="D384" s="57"/>
      <c r="N384" s="108"/>
    </row>
    <row r="385" spans="4:14" s="124" customFormat="1" x14ac:dyDescent="0.25">
      <c r="D385" s="57"/>
      <c r="N385" s="108"/>
    </row>
    <row r="386" spans="4:14" s="124" customFormat="1" x14ac:dyDescent="0.25">
      <c r="D386" s="57"/>
      <c r="N386" s="108"/>
    </row>
    <row r="387" spans="4:14" s="124" customFormat="1" x14ac:dyDescent="0.25">
      <c r="D387" s="57"/>
      <c r="N387" s="108"/>
    </row>
    <row r="388" spans="4:14" s="124" customFormat="1" x14ac:dyDescent="0.25">
      <c r="D388" s="57"/>
      <c r="N388" s="108"/>
    </row>
    <row r="389" spans="4:14" s="124" customFormat="1" x14ac:dyDescent="0.25">
      <c r="D389" s="57"/>
      <c r="N389" s="108"/>
    </row>
    <row r="390" spans="4:14" s="124" customFormat="1" x14ac:dyDescent="0.25">
      <c r="D390" s="57"/>
      <c r="N390" s="108"/>
    </row>
    <row r="391" spans="4:14" s="124" customFormat="1" x14ac:dyDescent="0.25">
      <c r="D391" s="57"/>
      <c r="N391" s="108"/>
    </row>
    <row r="392" spans="4:14" s="124" customFormat="1" x14ac:dyDescent="0.25">
      <c r="D392" s="57"/>
      <c r="N392" s="108"/>
    </row>
    <row r="393" spans="4:14" s="124" customFormat="1" x14ac:dyDescent="0.25">
      <c r="D393" s="57"/>
      <c r="N393" s="108"/>
    </row>
    <row r="394" spans="4:14" s="124" customFormat="1" x14ac:dyDescent="0.25">
      <c r="D394" s="57"/>
      <c r="N394" s="108"/>
    </row>
    <row r="395" spans="4:14" s="124" customFormat="1" x14ac:dyDescent="0.25">
      <c r="D395" s="57"/>
      <c r="N395" s="108"/>
    </row>
    <row r="396" spans="4:14" s="124" customFormat="1" x14ac:dyDescent="0.25">
      <c r="D396" s="57"/>
      <c r="N396" s="108"/>
    </row>
    <row r="397" spans="4:14" s="124" customFormat="1" x14ac:dyDescent="0.25">
      <c r="D397" s="57"/>
      <c r="N397" s="108"/>
    </row>
    <row r="398" spans="4:14" s="124" customFormat="1" x14ac:dyDescent="0.25">
      <c r="D398" s="57"/>
      <c r="N398" s="108"/>
    </row>
    <row r="399" spans="4:14" s="124" customFormat="1" x14ac:dyDescent="0.25">
      <c r="D399" s="57"/>
      <c r="N399" s="108"/>
    </row>
    <row r="400" spans="4:14" s="124" customFormat="1" x14ac:dyDescent="0.25">
      <c r="D400" s="57"/>
      <c r="N400" s="108"/>
    </row>
    <row r="401" spans="4:14" s="124" customFormat="1" x14ac:dyDescent="0.25">
      <c r="D401" s="57"/>
      <c r="N401" s="108"/>
    </row>
    <row r="402" spans="4:14" s="124" customFormat="1" x14ac:dyDescent="0.25">
      <c r="D402" s="57"/>
      <c r="N402" s="108"/>
    </row>
    <row r="403" spans="4:14" s="124" customFormat="1" x14ac:dyDescent="0.25">
      <c r="D403" s="57"/>
      <c r="N403" s="108"/>
    </row>
    <row r="404" spans="4:14" s="124" customFormat="1" x14ac:dyDescent="0.25">
      <c r="D404" s="57"/>
      <c r="N404" s="108"/>
    </row>
    <row r="405" spans="4:14" s="124" customFormat="1" x14ac:dyDescent="0.25">
      <c r="D405" s="57"/>
      <c r="N405" s="108"/>
    </row>
    <row r="406" spans="4:14" s="124" customFormat="1" x14ac:dyDescent="0.25">
      <c r="D406" s="57"/>
      <c r="N406" s="108"/>
    </row>
    <row r="407" spans="4:14" s="124" customFormat="1" x14ac:dyDescent="0.25">
      <c r="D407" s="57"/>
      <c r="N407" s="108"/>
    </row>
    <row r="408" spans="4:14" s="124" customFormat="1" x14ac:dyDescent="0.25">
      <c r="D408" s="57"/>
      <c r="N408" s="108"/>
    </row>
    <row r="409" spans="4:14" s="124" customFormat="1" x14ac:dyDescent="0.25">
      <c r="D409" s="57"/>
      <c r="N409" s="108"/>
    </row>
    <row r="410" spans="4:14" s="124" customFormat="1" x14ac:dyDescent="0.25">
      <c r="D410" s="57"/>
      <c r="N410" s="108"/>
    </row>
    <row r="411" spans="4:14" s="124" customFormat="1" x14ac:dyDescent="0.25">
      <c r="D411" s="57"/>
      <c r="N411" s="108"/>
    </row>
    <row r="412" spans="4:14" s="124" customFormat="1" x14ac:dyDescent="0.25">
      <c r="D412" s="57"/>
      <c r="N412" s="108"/>
    </row>
    <row r="413" spans="4:14" s="124" customFormat="1" x14ac:dyDescent="0.25">
      <c r="D413" s="57"/>
      <c r="N413" s="108"/>
    </row>
    <row r="414" spans="4:14" s="124" customFormat="1" x14ac:dyDescent="0.25">
      <c r="D414" s="57"/>
      <c r="N414" s="108"/>
    </row>
    <row r="415" spans="4:14" s="124" customFormat="1" x14ac:dyDescent="0.25">
      <c r="D415" s="57"/>
      <c r="N415" s="108"/>
    </row>
    <row r="416" spans="4:14" s="124" customFormat="1" x14ac:dyDescent="0.25">
      <c r="D416" s="57"/>
      <c r="N416" s="108"/>
    </row>
    <row r="417" spans="4:14" s="124" customFormat="1" x14ac:dyDescent="0.25">
      <c r="D417" s="57"/>
      <c r="N417" s="108"/>
    </row>
    <row r="418" spans="4:14" s="124" customFormat="1" x14ac:dyDescent="0.25">
      <c r="D418" s="57"/>
      <c r="N418" s="108"/>
    </row>
    <row r="419" spans="4:14" s="124" customFormat="1" x14ac:dyDescent="0.25">
      <c r="D419" s="57"/>
      <c r="N419" s="108"/>
    </row>
    <row r="420" spans="4:14" s="124" customFormat="1" x14ac:dyDescent="0.25">
      <c r="D420" s="57"/>
      <c r="N420" s="108"/>
    </row>
    <row r="421" spans="4:14" s="124" customFormat="1" x14ac:dyDescent="0.25">
      <c r="D421" s="57"/>
      <c r="N421" s="108"/>
    </row>
    <row r="422" spans="4:14" s="124" customFormat="1" x14ac:dyDescent="0.25">
      <c r="D422" s="57"/>
      <c r="N422" s="108"/>
    </row>
    <row r="423" spans="4:14" s="124" customFormat="1" x14ac:dyDescent="0.25">
      <c r="D423" s="57"/>
      <c r="N423" s="108"/>
    </row>
    <row r="424" spans="4:14" s="124" customFormat="1" x14ac:dyDescent="0.25">
      <c r="D424" s="57"/>
      <c r="N424" s="108"/>
    </row>
    <row r="425" spans="4:14" s="124" customFormat="1" x14ac:dyDescent="0.25">
      <c r="D425" s="57"/>
      <c r="N425" s="108"/>
    </row>
    <row r="426" spans="4:14" s="124" customFormat="1" x14ac:dyDescent="0.25">
      <c r="D426" s="57"/>
      <c r="N426" s="108"/>
    </row>
    <row r="427" spans="4:14" s="124" customFormat="1" x14ac:dyDescent="0.25">
      <c r="D427" s="57"/>
      <c r="N427" s="108"/>
    </row>
    <row r="428" spans="4:14" s="124" customFormat="1" x14ac:dyDescent="0.25">
      <c r="D428" s="57"/>
      <c r="N428" s="108"/>
    </row>
    <row r="429" spans="4:14" s="124" customFormat="1" x14ac:dyDescent="0.25">
      <c r="D429" s="57"/>
      <c r="N429" s="108"/>
    </row>
    <row r="430" spans="4:14" s="124" customFormat="1" x14ac:dyDescent="0.25">
      <c r="D430" s="57"/>
      <c r="N430" s="108"/>
    </row>
    <row r="431" spans="4:14" s="124" customFormat="1" x14ac:dyDescent="0.25">
      <c r="D431" s="57"/>
      <c r="N431" s="108"/>
    </row>
    <row r="432" spans="4:14" s="124" customFormat="1" x14ac:dyDescent="0.25">
      <c r="D432" s="57"/>
      <c r="N432" s="108"/>
    </row>
    <row r="433" spans="4:14" s="124" customFormat="1" x14ac:dyDescent="0.25">
      <c r="D433" s="57"/>
      <c r="N433" s="108"/>
    </row>
    <row r="434" spans="4:14" s="124" customFormat="1" x14ac:dyDescent="0.25">
      <c r="D434" s="57"/>
      <c r="N434" s="108"/>
    </row>
    <row r="435" spans="4:14" s="124" customFormat="1" x14ac:dyDescent="0.25">
      <c r="D435" s="57"/>
      <c r="N435" s="108"/>
    </row>
    <row r="436" spans="4:14" s="124" customFormat="1" x14ac:dyDescent="0.25">
      <c r="D436" s="57"/>
      <c r="N436" s="108"/>
    </row>
    <row r="437" spans="4:14" s="124" customFormat="1" x14ac:dyDescent="0.25">
      <c r="D437" s="57"/>
      <c r="N437" s="108"/>
    </row>
    <row r="438" spans="4:14" s="124" customFormat="1" x14ac:dyDescent="0.25">
      <c r="D438" s="57"/>
      <c r="N438" s="108"/>
    </row>
    <row r="439" spans="4:14" s="124" customFormat="1" x14ac:dyDescent="0.25">
      <c r="D439" s="57"/>
      <c r="N439" s="108"/>
    </row>
    <row r="440" spans="4:14" s="124" customFormat="1" x14ac:dyDescent="0.25">
      <c r="D440" s="57"/>
      <c r="N440" s="108"/>
    </row>
    <row r="441" spans="4:14" s="124" customFormat="1" x14ac:dyDescent="0.25">
      <c r="D441" s="57"/>
      <c r="N441" s="108"/>
    </row>
    <row r="442" spans="4:14" s="124" customFormat="1" x14ac:dyDescent="0.25">
      <c r="D442" s="57"/>
      <c r="N442" s="108"/>
    </row>
    <row r="443" spans="4:14" s="124" customFormat="1" x14ac:dyDescent="0.25">
      <c r="D443" s="57"/>
      <c r="N443" s="108"/>
    </row>
    <row r="444" spans="4:14" s="124" customFormat="1" x14ac:dyDescent="0.25">
      <c r="D444" s="57"/>
      <c r="N444" s="108"/>
    </row>
    <row r="445" spans="4:14" s="124" customFormat="1" x14ac:dyDescent="0.25">
      <c r="D445" s="57"/>
      <c r="N445" s="108"/>
    </row>
    <row r="446" spans="4:14" s="124" customFormat="1" x14ac:dyDescent="0.25">
      <c r="D446" s="57"/>
      <c r="N446" s="108"/>
    </row>
    <row r="447" spans="4:14" s="124" customFormat="1" x14ac:dyDescent="0.25">
      <c r="D447" s="57"/>
      <c r="N447" s="108"/>
    </row>
    <row r="448" spans="4:14" s="124" customFormat="1" x14ac:dyDescent="0.25">
      <c r="D448" s="57"/>
      <c r="N448" s="108"/>
    </row>
    <row r="449" spans="4:14" s="124" customFormat="1" x14ac:dyDescent="0.25">
      <c r="D449" s="57"/>
      <c r="N449" s="108"/>
    </row>
    <row r="450" spans="4:14" s="124" customFormat="1" x14ac:dyDescent="0.25">
      <c r="D450" s="57"/>
      <c r="N450" s="108"/>
    </row>
    <row r="451" spans="4:14" s="124" customFormat="1" x14ac:dyDescent="0.25">
      <c r="D451" s="57"/>
      <c r="N451" s="108"/>
    </row>
    <row r="452" spans="4:14" s="124" customFormat="1" x14ac:dyDescent="0.25">
      <c r="D452" s="57"/>
      <c r="N452" s="108"/>
    </row>
    <row r="453" spans="4:14" s="124" customFormat="1" x14ac:dyDescent="0.25">
      <c r="D453" s="57"/>
      <c r="N453" s="108"/>
    </row>
    <row r="454" spans="4:14" s="124" customFormat="1" x14ac:dyDescent="0.25">
      <c r="D454" s="57"/>
      <c r="N454" s="108"/>
    </row>
    <row r="455" spans="4:14" s="124" customFormat="1" x14ac:dyDescent="0.25">
      <c r="D455" s="57"/>
      <c r="N455" s="108"/>
    </row>
    <row r="456" spans="4:14" s="124" customFormat="1" x14ac:dyDescent="0.25">
      <c r="D456" s="57"/>
      <c r="N456" s="108"/>
    </row>
    <row r="457" spans="4:14" s="124" customFormat="1" x14ac:dyDescent="0.25">
      <c r="D457" s="57"/>
      <c r="N457" s="108"/>
    </row>
    <row r="458" spans="4:14" s="124" customFormat="1" x14ac:dyDescent="0.25">
      <c r="D458" s="57"/>
      <c r="N458" s="108"/>
    </row>
    <row r="459" spans="4:14" s="124" customFormat="1" x14ac:dyDescent="0.25">
      <c r="D459" s="57"/>
      <c r="N459" s="108"/>
    </row>
    <row r="460" spans="4:14" s="124" customFormat="1" x14ac:dyDescent="0.25">
      <c r="D460" s="57"/>
      <c r="N460" s="108"/>
    </row>
    <row r="461" spans="4:14" s="124" customFormat="1" x14ac:dyDescent="0.25">
      <c r="D461" s="57"/>
      <c r="N461" s="108"/>
    </row>
    <row r="462" spans="4:14" s="124" customFormat="1" x14ac:dyDescent="0.25">
      <c r="D462" s="57"/>
      <c r="N462" s="108"/>
    </row>
    <row r="463" spans="4:14" s="124" customFormat="1" x14ac:dyDescent="0.25">
      <c r="D463" s="57"/>
      <c r="N463" s="108"/>
    </row>
    <row r="464" spans="4:14" s="124" customFormat="1" x14ac:dyDescent="0.25">
      <c r="D464" s="57"/>
      <c r="N464" s="108"/>
    </row>
    <row r="465" spans="4:14" s="124" customFormat="1" x14ac:dyDescent="0.25">
      <c r="D465" s="57"/>
      <c r="N465" s="108"/>
    </row>
    <row r="466" spans="4:14" s="124" customFormat="1" x14ac:dyDescent="0.25">
      <c r="D466" s="57"/>
      <c r="N466" s="108"/>
    </row>
    <row r="467" spans="4:14" s="124" customFormat="1" x14ac:dyDescent="0.25">
      <c r="D467" s="57"/>
      <c r="N467" s="108"/>
    </row>
    <row r="468" spans="4:14" s="124" customFormat="1" x14ac:dyDescent="0.25">
      <c r="D468" s="57"/>
      <c r="N468" s="108"/>
    </row>
    <row r="469" spans="4:14" s="124" customFormat="1" x14ac:dyDescent="0.25">
      <c r="D469" s="57"/>
      <c r="N469" s="108"/>
    </row>
    <row r="470" spans="4:14" s="124" customFormat="1" x14ac:dyDescent="0.25">
      <c r="D470" s="57"/>
      <c r="N470" s="108"/>
    </row>
    <row r="471" spans="4:14" s="124" customFormat="1" x14ac:dyDescent="0.25">
      <c r="D471" s="57"/>
      <c r="N471" s="108"/>
    </row>
    <row r="472" spans="4:14" s="124" customFormat="1" x14ac:dyDescent="0.25">
      <c r="D472" s="57"/>
      <c r="N472" s="108"/>
    </row>
    <row r="473" spans="4:14" s="124" customFormat="1" x14ac:dyDescent="0.25">
      <c r="D473" s="57"/>
      <c r="N473" s="108"/>
    </row>
    <row r="474" spans="4:14" s="124" customFormat="1" x14ac:dyDescent="0.25">
      <c r="D474" s="57"/>
      <c r="N474" s="108"/>
    </row>
    <row r="475" spans="4:14" s="124" customFormat="1" x14ac:dyDescent="0.25">
      <c r="D475" s="57"/>
      <c r="N475" s="108"/>
    </row>
    <row r="476" spans="4:14" s="124" customFormat="1" x14ac:dyDescent="0.25">
      <c r="D476" s="57"/>
      <c r="N476" s="108"/>
    </row>
    <row r="477" spans="4:14" s="124" customFormat="1" x14ac:dyDescent="0.25">
      <c r="D477" s="57"/>
      <c r="N477" s="108"/>
    </row>
    <row r="478" spans="4:14" s="124" customFormat="1" x14ac:dyDescent="0.25">
      <c r="D478" s="57"/>
      <c r="N478" s="108"/>
    </row>
    <row r="479" spans="4:14" s="124" customFormat="1" x14ac:dyDescent="0.25">
      <c r="D479" s="57"/>
      <c r="N479" s="108"/>
    </row>
    <row r="480" spans="4:14" s="124" customFormat="1" x14ac:dyDescent="0.25">
      <c r="D480" s="57"/>
      <c r="N480" s="108"/>
    </row>
    <row r="481" spans="4:14" s="124" customFormat="1" x14ac:dyDescent="0.25">
      <c r="D481" s="57"/>
      <c r="N481" s="108"/>
    </row>
    <row r="482" spans="4:14" s="124" customFormat="1" x14ac:dyDescent="0.25">
      <c r="D482" s="57"/>
      <c r="N482" s="108"/>
    </row>
    <row r="483" spans="4:14" s="124" customFormat="1" x14ac:dyDescent="0.25">
      <c r="D483" s="57"/>
      <c r="N483" s="108"/>
    </row>
    <row r="484" spans="4:14" s="124" customFormat="1" x14ac:dyDescent="0.25">
      <c r="D484" s="57"/>
      <c r="N484" s="108"/>
    </row>
    <row r="485" spans="4:14" s="124" customFormat="1" x14ac:dyDescent="0.25">
      <c r="D485" s="57"/>
      <c r="N485" s="108"/>
    </row>
    <row r="486" spans="4:14" s="124" customFormat="1" x14ac:dyDescent="0.25">
      <c r="D486" s="57"/>
      <c r="N486" s="108"/>
    </row>
    <row r="487" spans="4:14" s="124" customFormat="1" x14ac:dyDescent="0.25">
      <c r="D487" s="57"/>
      <c r="N487" s="108"/>
    </row>
    <row r="488" spans="4:14" s="124" customFormat="1" x14ac:dyDescent="0.25">
      <c r="D488" s="57"/>
      <c r="N488" s="108"/>
    </row>
    <row r="489" spans="4:14" s="124" customFormat="1" x14ac:dyDescent="0.25">
      <c r="D489" s="57"/>
      <c r="N489" s="108"/>
    </row>
    <row r="490" spans="4:14" s="124" customFormat="1" x14ac:dyDescent="0.25">
      <c r="D490" s="57"/>
      <c r="N490" s="108"/>
    </row>
    <row r="491" spans="4:14" s="124" customFormat="1" x14ac:dyDescent="0.25">
      <c r="D491" s="57"/>
      <c r="N491" s="108"/>
    </row>
    <row r="492" spans="4:14" s="124" customFormat="1" x14ac:dyDescent="0.25">
      <c r="D492" s="57"/>
      <c r="N492" s="108"/>
    </row>
    <row r="493" spans="4:14" s="124" customFormat="1" x14ac:dyDescent="0.25">
      <c r="D493" s="57"/>
      <c r="N493" s="108"/>
    </row>
    <row r="494" spans="4:14" s="124" customFormat="1" x14ac:dyDescent="0.25">
      <c r="D494" s="57"/>
      <c r="N494" s="108"/>
    </row>
    <row r="495" spans="4:14" s="124" customFormat="1" x14ac:dyDescent="0.25">
      <c r="D495" s="57"/>
      <c r="N495" s="108"/>
    </row>
    <row r="496" spans="4:14" s="124" customFormat="1" x14ac:dyDescent="0.25">
      <c r="D496" s="57"/>
      <c r="N496" s="108"/>
    </row>
    <row r="497" spans="4:14" s="124" customFormat="1" x14ac:dyDescent="0.25">
      <c r="D497" s="57"/>
      <c r="N497" s="108"/>
    </row>
    <row r="498" spans="4:14" s="124" customFormat="1" x14ac:dyDescent="0.25">
      <c r="D498" s="57"/>
      <c r="N498" s="108"/>
    </row>
    <row r="499" spans="4:14" s="124" customFormat="1" x14ac:dyDescent="0.25">
      <c r="D499" s="57"/>
      <c r="N499" s="108"/>
    </row>
    <row r="500" spans="4:14" s="124" customFormat="1" x14ac:dyDescent="0.25">
      <c r="D500" s="57"/>
      <c r="N500" s="108"/>
    </row>
    <row r="501" spans="4:14" s="124" customFormat="1" x14ac:dyDescent="0.25">
      <c r="D501" s="57"/>
      <c r="N501" s="108"/>
    </row>
    <row r="502" spans="4:14" s="124" customFormat="1" x14ac:dyDescent="0.25">
      <c r="D502" s="57"/>
      <c r="N502" s="108"/>
    </row>
    <row r="503" spans="4:14" s="124" customFormat="1" x14ac:dyDescent="0.25">
      <c r="D503" s="57"/>
      <c r="N503" s="108"/>
    </row>
    <row r="504" spans="4:14" s="124" customFormat="1" x14ac:dyDescent="0.25">
      <c r="D504" s="57"/>
      <c r="N504" s="108"/>
    </row>
    <row r="505" spans="4:14" s="124" customFormat="1" x14ac:dyDescent="0.25">
      <c r="D505" s="57"/>
      <c r="N505" s="108"/>
    </row>
    <row r="506" spans="4:14" s="124" customFormat="1" x14ac:dyDescent="0.25">
      <c r="D506" s="57"/>
      <c r="N506" s="108"/>
    </row>
    <row r="507" spans="4:14" s="124" customFormat="1" x14ac:dyDescent="0.25">
      <c r="D507" s="57"/>
      <c r="N507" s="108"/>
    </row>
    <row r="508" spans="4:14" s="124" customFormat="1" x14ac:dyDescent="0.25">
      <c r="D508" s="57"/>
      <c r="N508" s="108"/>
    </row>
    <row r="509" spans="4:14" s="124" customFormat="1" x14ac:dyDescent="0.25">
      <c r="D509" s="57"/>
      <c r="N509" s="108"/>
    </row>
    <row r="510" spans="4:14" s="124" customFormat="1" x14ac:dyDescent="0.25">
      <c r="D510" s="57"/>
      <c r="N510" s="108"/>
    </row>
    <row r="511" spans="4:14" s="124" customFormat="1" x14ac:dyDescent="0.25">
      <c r="D511" s="57"/>
      <c r="N511" s="108"/>
    </row>
    <row r="512" spans="4:14" s="124" customFormat="1" x14ac:dyDescent="0.25">
      <c r="D512" s="57"/>
      <c r="N512" s="108"/>
    </row>
    <row r="513" spans="4:14" s="124" customFormat="1" x14ac:dyDescent="0.25">
      <c r="D513" s="57"/>
      <c r="N513" s="108"/>
    </row>
    <row r="514" spans="4:14" s="124" customFormat="1" x14ac:dyDescent="0.25">
      <c r="D514" s="57"/>
      <c r="N514" s="108"/>
    </row>
    <row r="515" spans="4:14" s="124" customFormat="1" x14ac:dyDescent="0.25">
      <c r="D515" s="57"/>
      <c r="N515" s="108"/>
    </row>
    <row r="516" spans="4:14" s="124" customFormat="1" x14ac:dyDescent="0.25">
      <c r="D516" s="57"/>
      <c r="N516" s="108"/>
    </row>
    <row r="517" spans="4:14" s="124" customFormat="1" x14ac:dyDescent="0.25">
      <c r="D517" s="57"/>
      <c r="N517" s="108"/>
    </row>
    <row r="518" spans="4:14" s="124" customFormat="1" x14ac:dyDescent="0.25">
      <c r="D518" s="57"/>
      <c r="N518" s="108"/>
    </row>
    <row r="519" spans="4:14" s="124" customFormat="1" x14ac:dyDescent="0.25">
      <c r="D519" s="57"/>
      <c r="N519" s="108"/>
    </row>
    <row r="520" spans="4:14" s="124" customFormat="1" x14ac:dyDescent="0.25">
      <c r="D520" s="57"/>
      <c r="N520" s="108"/>
    </row>
    <row r="521" spans="4:14" s="124" customFormat="1" x14ac:dyDescent="0.25">
      <c r="D521" s="57"/>
      <c r="N521" s="108"/>
    </row>
    <row r="522" spans="4:14" s="124" customFormat="1" x14ac:dyDescent="0.25">
      <c r="D522" s="57"/>
      <c r="N522" s="108"/>
    </row>
    <row r="523" spans="4:14" s="124" customFormat="1" x14ac:dyDescent="0.25">
      <c r="D523" s="57"/>
      <c r="N523" s="108"/>
    </row>
    <row r="524" spans="4:14" s="124" customFormat="1" x14ac:dyDescent="0.25">
      <c r="D524" s="57"/>
      <c r="N524" s="108"/>
    </row>
    <row r="525" spans="4:14" s="124" customFormat="1" x14ac:dyDescent="0.25">
      <c r="D525" s="57"/>
      <c r="N525" s="108"/>
    </row>
    <row r="526" spans="4:14" s="124" customFormat="1" x14ac:dyDescent="0.25">
      <c r="D526" s="57"/>
      <c r="N526" s="108"/>
    </row>
    <row r="527" spans="4:14" s="124" customFormat="1" x14ac:dyDescent="0.25">
      <c r="D527" s="57"/>
      <c r="N527" s="108"/>
    </row>
    <row r="528" spans="4:14" s="124" customFormat="1" x14ac:dyDescent="0.25">
      <c r="D528" s="57"/>
      <c r="N528" s="108"/>
    </row>
    <row r="529" spans="4:14" s="124" customFormat="1" x14ac:dyDescent="0.25">
      <c r="D529" s="57"/>
      <c r="N529" s="108"/>
    </row>
    <row r="530" spans="4:14" s="124" customFormat="1" x14ac:dyDescent="0.25">
      <c r="D530" s="57"/>
      <c r="N530" s="108"/>
    </row>
    <row r="531" spans="4:14" s="124" customFormat="1" x14ac:dyDescent="0.25">
      <c r="D531" s="57"/>
      <c r="N531" s="108"/>
    </row>
    <row r="532" spans="4:14" s="124" customFormat="1" x14ac:dyDescent="0.25">
      <c r="D532" s="57"/>
      <c r="N532" s="108"/>
    </row>
    <row r="533" spans="4:14" s="124" customFormat="1" x14ac:dyDescent="0.25">
      <c r="D533" s="57"/>
      <c r="N533" s="108"/>
    </row>
    <row r="534" spans="4:14" s="124" customFormat="1" x14ac:dyDescent="0.25">
      <c r="D534" s="57"/>
      <c r="N534" s="108"/>
    </row>
    <row r="535" spans="4:14" s="124" customFormat="1" x14ac:dyDescent="0.25">
      <c r="D535" s="57"/>
      <c r="N535" s="108"/>
    </row>
    <row r="536" spans="4:14" s="124" customFormat="1" x14ac:dyDescent="0.25">
      <c r="D536" s="57"/>
      <c r="N536" s="108"/>
    </row>
    <row r="537" spans="4:14" s="124" customFormat="1" x14ac:dyDescent="0.25">
      <c r="D537" s="57"/>
      <c r="N537" s="108"/>
    </row>
    <row r="538" spans="4:14" s="124" customFormat="1" x14ac:dyDescent="0.25">
      <c r="D538" s="57"/>
      <c r="N538" s="108"/>
    </row>
    <row r="539" spans="4:14" s="124" customFormat="1" x14ac:dyDescent="0.25">
      <c r="D539" s="57"/>
      <c r="N539" s="108"/>
    </row>
    <row r="540" spans="4:14" s="124" customFormat="1" x14ac:dyDescent="0.25">
      <c r="D540" s="57"/>
      <c r="N540" s="108"/>
    </row>
    <row r="541" spans="4:14" s="124" customFormat="1" x14ac:dyDescent="0.25">
      <c r="D541" s="57"/>
      <c r="N541" s="108"/>
    </row>
    <row r="542" spans="4:14" s="124" customFormat="1" x14ac:dyDescent="0.25">
      <c r="D542" s="57"/>
      <c r="N542" s="108"/>
    </row>
    <row r="543" spans="4:14" s="124" customFormat="1" x14ac:dyDescent="0.25">
      <c r="D543" s="57"/>
      <c r="N543" s="108"/>
    </row>
    <row r="544" spans="4:14" s="124" customFormat="1" x14ac:dyDescent="0.25">
      <c r="D544" s="57"/>
      <c r="N544" s="108"/>
    </row>
    <row r="545" spans="4:14" s="124" customFormat="1" x14ac:dyDescent="0.25">
      <c r="D545" s="57"/>
      <c r="N545" s="108"/>
    </row>
    <row r="546" spans="4:14" s="124" customFormat="1" x14ac:dyDescent="0.25">
      <c r="D546" s="57"/>
      <c r="N546" s="108"/>
    </row>
    <row r="547" spans="4:14" s="124" customFormat="1" x14ac:dyDescent="0.25">
      <c r="D547" s="57"/>
      <c r="N547" s="108"/>
    </row>
    <row r="548" spans="4:14" s="124" customFormat="1" x14ac:dyDescent="0.25">
      <c r="D548" s="57"/>
      <c r="N548" s="108"/>
    </row>
    <row r="549" spans="4:14" s="124" customFormat="1" x14ac:dyDescent="0.25">
      <c r="D549" s="57"/>
      <c r="N549" s="108"/>
    </row>
    <row r="550" spans="4:14" s="124" customFormat="1" x14ac:dyDescent="0.25">
      <c r="D550" s="57"/>
      <c r="N550" s="108"/>
    </row>
    <row r="551" spans="4:14" s="124" customFormat="1" x14ac:dyDescent="0.25">
      <c r="D551" s="57"/>
      <c r="N551" s="108"/>
    </row>
    <row r="552" spans="4:14" s="124" customFormat="1" x14ac:dyDescent="0.25">
      <c r="D552" s="57"/>
      <c r="N552" s="108"/>
    </row>
    <row r="553" spans="4:14" s="124" customFormat="1" x14ac:dyDescent="0.25">
      <c r="D553" s="57"/>
      <c r="N553" s="108"/>
    </row>
    <row r="554" spans="4:14" s="124" customFormat="1" x14ac:dyDescent="0.25">
      <c r="D554" s="57"/>
      <c r="N554" s="108"/>
    </row>
    <row r="555" spans="4:14" s="124" customFormat="1" x14ac:dyDescent="0.25">
      <c r="D555" s="57"/>
      <c r="N555" s="108"/>
    </row>
    <row r="556" spans="4:14" s="124" customFormat="1" x14ac:dyDescent="0.25">
      <c r="D556" s="57"/>
      <c r="N556" s="108"/>
    </row>
    <row r="557" spans="4:14" s="124" customFormat="1" x14ac:dyDescent="0.25">
      <c r="D557" s="57"/>
      <c r="N557" s="108"/>
    </row>
    <row r="558" spans="4:14" s="124" customFormat="1" x14ac:dyDescent="0.25">
      <c r="D558" s="57"/>
      <c r="N558" s="108"/>
    </row>
    <row r="559" spans="4:14" s="124" customFormat="1" x14ac:dyDescent="0.25">
      <c r="D559" s="57"/>
      <c r="N559" s="108"/>
    </row>
    <row r="560" spans="4:14" s="124" customFormat="1" x14ac:dyDescent="0.25">
      <c r="D560" s="57"/>
      <c r="N560" s="108"/>
    </row>
    <row r="561" spans="4:14" s="124" customFormat="1" x14ac:dyDescent="0.25">
      <c r="D561" s="57"/>
      <c r="N561" s="108"/>
    </row>
    <row r="562" spans="4:14" s="124" customFormat="1" x14ac:dyDescent="0.25">
      <c r="D562" s="57"/>
      <c r="N562" s="108"/>
    </row>
    <row r="563" spans="4:14" s="124" customFormat="1" x14ac:dyDescent="0.25">
      <c r="D563" s="57"/>
      <c r="N563" s="108"/>
    </row>
    <row r="564" spans="4:14" s="124" customFormat="1" x14ac:dyDescent="0.25">
      <c r="D564" s="57"/>
      <c r="N564" s="108"/>
    </row>
    <row r="565" spans="4:14" s="124" customFormat="1" x14ac:dyDescent="0.25">
      <c r="D565" s="57"/>
      <c r="N565" s="108"/>
    </row>
    <row r="566" spans="4:14" s="124" customFormat="1" x14ac:dyDescent="0.25">
      <c r="D566" s="57"/>
      <c r="N566" s="108"/>
    </row>
    <row r="567" spans="4:14" s="124" customFormat="1" x14ac:dyDescent="0.25">
      <c r="D567" s="57"/>
      <c r="N567" s="108"/>
    </row>
    <row r="568" spans="4:14" s="124" customFormat="1" x14ac:dyDescent="0.25">
      <c r="D568" s="57"/>
      <c r="N568" s="108"/>
    </row>
    <row r="569" spans="4:14" s="124" customFormat="1" x14ac:dyDescent="0.25">
      <c r="D569" s="57"/>
      <c r="N569" s="108"/>
    </row>
    <row r="570" spans="4:14" s="124" customFormat="1" x14ac:dyDescent="0.25">
      <c r="D570" s="57"/>
      <c r="N570" s="108"/>
    </row>
    <row r="571" spans="4:14" s="124" customFormat="1" x14ac:dyDescent="0.25">
      <c r="D571" s="57"/>
      <c r="N571" s="108"/>
    </row>
    <row r="572" spans="4:14" s="124" customFormat="1" x14ac:dyDescent="0.25">
      <c r="D572" s="57"/>
      <c r="N572" s="108"/>
    </row>
    <row r="573" spans="4:14" s="124" customFormat="1" x14ac:dyDescent="0.25">
      <c r="D573" s="57"/>
      <c r="N573" s="108"/>
    </row>
    <row r="574" spans="4:14" s="124" customFormat="1" x14ac:dyDescent="0.25">
      <c r="D574" s="57"/>
      <c r="N574" s="108"/>
    </row>
    <row r="575" spans="4:14" s="124" customFormat="1" x14ac:dyDescent="0.25">
      <c r="D575" s="57"/>
      <c r="N575" s="108"/>
    </row>
    <row r="576" spans="4:14" s="124" customFormat="1" x14ac:dyDescent="0.25">
      <c r="D576" s="57"/>
      <c r="N576" s="108"/>
    </row>
    <row r="577" spans="4:14" s="124" customFormat="1" x14ac:dyDescent="0.25">
      <c r="D577" s="57"/>
      <c r="N577" s="108"/>
    </row>
    <row r="578" spans="4:14" s="124" customFormat="1" x14ac:dyDescent="0.25">
      <c r="D578" s="57"/>
      <c r="N578" s="108"/>
    </row>
    <row r="579" spans="4:14" s="124" customFormat="1" x14ac:dyDescent="0.25">
      <c r="D579" s="57"/>
      <c r="N579" s="108"/>
    </row>
    <row r="580" spans="4:14" s="124" customFormat="1" x14ac:dyDescent="0.25">
      <c r="D580" s="57"/>
      <c r="N580" s="108"/>
    </row>
    <row r="581" spans="4:14" s="124" customFormat="1" x14ac:dyDescent="0.25">
      <c r="D581" s="57"/>
      <c r="N581" s="108"/>
    </row>
    <row r="582" spans="4:14" s="124" customFormat="1" x14ac:dyDescent="0.25">
      <c r="D582" s="57"/>
      <c r="N582" s="108"/>
    </row>
    <row r="583" spans="4:14" s="124" customFormat="1" x14ac:dyDescent="0.25">
      <c r="D583" s="57"/>
      <c r="N583" s="108"/>
    </row>
    <row r="584" spans="4:14" s="124" customFormat="1" x14ac:dyDescent="0.25">
      <c r="D584" s="57"/>
      <c r="N584" s="108"/>
    </row>
    <row r="585" spans="4:14" s="124" customFormat="1" x14ac:dyDescent="0.25">
      <c r="D585" s="57"/>
      <c r="N585" s="108"/>
    </row>
    <row r="586" spans="4:14" s="124" customFormat="1" x14ac:dyDescent="0.25">
      <c r="D586" s="57"/>
      <c r="N586" s="108"/>
    </row>
    <row r="587" spans="4:14" s="124" customFormat="1" x14ac:dyDescent="0.25">
      <c r="D587" s="57"/>
      <c r="N587" s="108"/>
    </row>
    <row r="588" spans="4:14" s="124" customFormat="1" x14ac:dyDescent="0.25">
      <c r="D588" s="57"/>
      <c r="N588" s="108"/>
    </row>
    <row r="589" spans="4:14" s="124" customFormat="1" x14ac:dyDescent="0.25">
      <c r="D589" s="57"/>
      <c r="N589" s="108"/>
    </row>
    <row r="590" spans="4:14" s="124" customFormat="1" x14ac:dyDescent="0.25">
      <c r="D590" s="57"/>
      <c r="N590" s="108"/>
    </row>
    <row r="591" spans="4:14" s="124" customFormat="1" x14ac:dyDescent="0.25">
      <c r="D591" s="57"/>
      <c r="N591" s="108"/>
    </row>
    <row r="592" spans="4:14" s="124" customFormat="1" x14ac:dyDescent="0.25">
      <c r="D592" s="57"/>
      <c r="N592" s="108"/>
    </row>
    <row r="593" spans="4:14" s="124" customFormat="1" x14ac:dyDescent="0.25">
      <c r="D593" s="57"/>
      <c r="N593" s="108"/>
    </row>
    <row r="594" spans="4:14" s="124" customFormat="1" x14ac:dyDescent="0.25">
      <c r="D594" s="57"/>
      <c r="N594" s="108"/>
    </row>
    <row r="595" spans="4:14" s="124" customFormat="1" x14ac:dyDescent="0.25">
      <c r="D595" s="57"/>
      <c r="N595" s="108"/>
    </row>
    <row r="596" spans="4:14" s="124" customFormat="1" x14ac:dyDescent="0.25">
      <c r="D596" s="57"/>
      <c r="N596" s="108"/>
    </row>
    <row r="597" spans="4:14" s="124" customFormat="1" x14ac:dyDescent="0.25">
      <c r="D597" s="57"/>
      <c r="N597" s="108"/>
    </row>
    <row r="598" spans="4:14" s="124" customFormat="1" x14ac:dyDescent="0.25">
      <c r="D598" s="57"/>
      <c r="N598" s="108"/>
    </row>
    <row r="599" spans="4:14" s="124" customFormat="1" x14ac:dyDescent="0.25">
      <c r="D599" s="57"/>
      <c r="N599" s="108"/>
    </row>
    <row r="600" spans="4:14" s="124" customFormat="1" x14ac:dyDescent="0.25">
      <c r="D600" s="57"/>
      <c r="N600" s="108"/>
    </row>
    <row r="601" spans="4:14" s="124" customFormat="1" x14ac:dyDescent="0.25">
      <c r="D601" s="57"/>
      <c r="N601" s="108"/>
    </row>
    <row r="602" spans="4:14" s="124" customFormat="1" x14ac:dyDescent="0.25">
      <c r="D602" s="57"/>
      <c r="N602" s="108"/>
    </row>
    <row r="603" spans="4:14" s="124" customFormat="1" x14ac:dyDescent="0.25">
      <c r="D603" s="57"/>
      <c r="N603" s="108"/>
    </row>
    <row r="604" spans="4:14" s="124" customFormat="1" x14ac:dyDescent="0.25">
      <c r="D604" s="57"/>
      <c r="N604" s="108"/>
    </row>
    <row r="605" spans="4:14" s="124" customFormat="1" x14ac:dyDescent="0.25">
      <c r="D605" s="57"/>
      <c r="N605" s="108"/>
    </row>
    <row r="606" spans="4:14" s="124" customFormat="1" x14ac:dyDescent="0.25">
      <c r="D606" s="57"/>
      <c r="N606" s="108"/>
    </row>
    <row r="607" spans="4:14" s="124" customFormat="1" x14ac:dyDescent="0.25">
      <c r="D607" s="57"/>
      <c r="N607" s="108"/>
    </row>
    <row r="608" spans="4:14" s="124" customFormat="1" x14ac:dyDescent="0.25">
      <c r="D608" s="57"/>
      <c r="N608" s="108"/>
    </row>
    <row r="609" spans="4:14" s="124" customFormat="1" x14ac:dyDescent="0.25">
      <c r="D609" s="57"/>
      <c r="N609" s="108"/>
    </row>
    <row r="610" spans="4:14" s="124" customFormat="1" x14ac:dyDescent="0.25">
      <c r="D610" s="57"/>
      <c r="N610" s="108"/>
    </row>
    <row r="611" spans="4:14" s="124" customFormat="1" x14ac:dyDescent="0.25">
      <c r="D611" s="57"/>
      <c r="N611" s="108"/>
    </row>
    <row r="612" spans="4:14" s="124" customFormat="1" x14ac:dyDescent="0.25">
      <c r="D612" s="57"/>
      <c r="N612" s="108"/>
    </row>
    <row r="613" spans="4:14" s="124" customFormat="1" x14ac:dyDescent="0.25">
      <c r="D613" s="57"/>
      <c r="N613" s="108"/>
    </row>
    <row r="614" spans="4:14" s="124" customFormat="1" x14ac:dyDescent="0.25">
      <c r="D614" s="57"/>
      <c r="N614" s="108"/>
    </row>
    <row r="615" spans="4:14" s="124" customFormat="1" x14ac:dyDescent="0.25">
      <c r="D615" s="57"/>
      <c r="N615" s="108"/>
    </row>
    <row r="616" spans="4:14" s="124" customFormat="1" x14ac:dyDescent="0.25">
      <c r="D616" s="57"/>
      <c r="N616" s="108"/>
    </row>
    <row r="617" spans="4:14" s="124" customFormat="1" x14ac:dyDescent="0.25">
      <c r="D617" s="57"/>
      <c r="N617" s="108"/>
    </row>
    <row r="618" spans="4:14" s="124" customFormat="1" x14ac:dyDescent="0.25">
      <c r="D618" s="57"/>
      <c r="N618" s="108"/>
    </row>
    <row r="619" spans="4:14" s="124" customFormat="1" x14ac:dyDescent="0.25">
      <c r="D619" s="57"/>
      <c r="N619" s="108"/>
    </row>
    <row r="620" spans="4:14" s="124" customFormat="1" x14ac:dyDescent="0.25">
      <c r="D620" s="57"/>
      <c r="N620" s="108"/>
    </row>
    <row r="621" spans="4:14" s="124" customFormat="1" x14ac:dyDescent="0.25">
      <c r="D621" s="57"/>
      <c r="N621" s="108"/>
    </row>
    <row r="622" spans="4:14" s="124" customFormat="1" x14ac:dyDescent="0.25">
      <c r="D622" s="57"/>
      <c r="N622" s="108"/>
    </row>
    <row r="623" spans="4:14" s="124" customFormat="1" x14ac:dyDescent="0.25">
      <c r="D623" s="57"/>
      <c r="N623" s="108"/>
    </row>
    <row r="624" spans="4:14" s="124" customFormat="1" x14ac:dyDescent="0.25">
      <c r="D624" s="57"/>
      <c r="N624" s="108"/>
    </row>
    <row r="625" spans="4:14" s="124" customFormat="1" x14ac:dyDescent="0.25">
      <c r="D625" s="57"/>
      <c r="N625" s="108"/>
    </row>
    <row r="626" spans="4:14" s="124" customFormat="1" x14ac:dyDescent="0.25">
      <c r="D626" s="57"/>
      <c r="N626" s="108"/>
    </row>
    <row r="627" spans="4:14" s="124" customFormat="1" x14ac:dyDescent="0.25">
      <c r="D627" s="57"/>
      <c r="N627" s="108"/>
    </row>
    <row r="628" spans="4:14" s="124" customFormat="1" x14ac:dyDescent="0.25">
      <c r="D628" s="57"/>
      <c r="N628" s="108"/>
    </row>
    <row r="629" spans="4:14" s="124" customFormat="1" x14ac:dyDescent="0.25">
      <c r="D629" s="57"/>
      <c r="N629" s="108"/>
    </row>
    <row r="630" spans="4:14" s="124" customFormat="1" x14ac:dyDescent="0.25">
      <c r="D630" s="57"/>
      <c r="N630" s="108"/>
    </row>
    <row r="631" spans="4:14" s="124" customFormat="1" x14ac:dyDescent="0.25">
      <c r="D631" s="57"/>
      <c r="N631" s="108"/>
    </row>
    <row r="632" spans="4:14" s="124" customFormat="1" x14ac:dyDescent="0.25">
      <c r="D632" s="57"/>
      <c r="N632" s="108"/>
    </row>
    <row r="633" spans="4:14" s="124" customFormat="1" x14ac:dyDescent="0.25">
      <c r="D633" s="57"/>
      <c r="N633" s="108"/>
    </row>
    <row r="634" spans="4:14" s="124" customFormat="1" x14ac:dyDescent="0.25">
      <c r="D634" s="57"/>
      <c r="N634" s="108"/>
    </row>
    <row r="635" spans="4:14" s="124" customFormat="1" x14ac:dyDescent="0.25">
      <c r="D635" s="57"/>
      <c r="N635" s="108"/>
    </row>
    <row r="636" spans="4:14" s="124" customFormat="1" x14ac:dyDescent="0.25">
      <c r="D636" s="57"/>
      <c r="N636" s="108"/>
    </row>
    <row r="637" spans="4:14" s="124" customFormat="1" x14ac:dyDescent="0.25">
      <c r="D637" s="57"/>
      <c r="N637" s="108"/>
    </row>
    <row r="638" spans="4:14" s="124" customFormat="1" x14ac:dyDescent="0.25">
      <c r="D638" s="57"/>
      <c r="N638" s="108"/>
    </row>
    <row r="639" spans="4:14" s="124" customFormat="1" x14ac:dyDescent="0.25">
      <c r="D639" s="57"/>
      <c r="N639" s="108"/>
    </row>
    <row r="640" spans="4:14" s="124" customFormat="1" x14ac:dyDescent="0.25">
      <c r="D640" s="57"/>
      <c r="N640" s="108"/>
    </row>
    <row r="641" spans="4:14" s="124" customFormat="1" x14ac:dyDescent="0.25">
      <c r="D641" s="57"/>
      <c r="N641" s="108"/>
    </row>
    <row r="642" spans="4:14" s="124" customFormat="1" x14ac:dyDescent="0.25">
      <c r="D642" s="57"/>
      <c r="N642" s="108"/>
    </row>
    <row r="643" spans="4:14" s="124" customFormat="1" x14ac:dyDescent="0.25">
      <c r="D643" s="57"/>
      <c r="N643" s="108"/>
    </row>
    <row r="644" spans="4:14" s="124" customFormat="1" x14ac:dyDescent="0.25">
      <c r="D644" s="57"/>
      <c r="N644" s="108"/>
    </row>
    <row r="645" spans="4:14" s="124" customFormat="1" x14ac:dyDescent="0.25">
      <c r="D645" s="57"/>
      <c r="N645" s="108"/>
    </row>
    <row r="646" spans="4:14" s="124" customFormat="1" x14ac:dyDescent="0.25">
      <c r="D646" s="57"/>
      <c r="N646" s="108"/>
    </row>
    <row r="647" spans="4:14" s="124" customFormat="1" x14ac:dyDescent="0.25">
      <c r="D647" s="57"/>
      <c r="N647" s="108"/>
    </row>
    <row r="648" spans="4:14" s="124" customFormat="1" x14ac:dyDescent="0.25">
      <c r="D648" s="57"/>
      <c r="N648" s="108"/>
    </row>
    <row r="649" spans="4:14" s="124" customFormat="1" x14ac:dyDescent="0.25">
      <c r="D649" s="57"/>
      <c r="N649" s="108"/>
    </row>
    <row r="650" spans="4:14" s="124" customFormat="1" x14ac:dyDescent="0.25">
      <c r="D650" s="57"/>
      <c r="N650" s="108"/>
    </row>
    <row r="651" spans="4:14" s="124" customFormat="1" x14ac:dyDescent="0.25">
      <c r="D651" s="57"/>
      <c r="N651" s="108"/>
    </row>
    <row r="652" spans="4:14" s="124" customFormat="1" x14ac:dyDescent="0.25">
      <c r="D652" s="57"/>
      <c r="N652" s="108"/>
    </row>
    <row r="653" spans="4:14" s="124" customFormat="1" x14ac:dyDescent="0.25">
      <c r="D653" s="57"/>
      <c r="N653" s="108"/>
    </row>
    <row r="654" spans="4:14" s="124" customFormat="1" x14ac:dyDescent="0.25">
      <c r="D654" s="57"/>
      <c r="N654" s="108"/>
    </row>
    <row r="655" spans="4:14" s="124" customFormat="1" x14ac:dyDescent="0.25">
      <c r="D655" s="57"/>
      <c r="N655" s="108"/>
    </row>
    <row r="656" spans="4:14" s="124" customFormat="1" x14ac:dyDescent="0.25">
      <c r="D656" s="57"/>
      <c r="N656" s="108"/>
    </row>
    <row r="657" spans="4:14" s="124" customFormat="1" x14ac:dyDescent="0.25">
      <c r="D657" s="57"/>
      <c r="N657" s="108"/>
    </row>
    <row r="658" spans="4:14" s="124" customFormat="1" x14ac:dyDescent="0.25">
      <c r="D658" s="57"/>
      <c r="N658" s="108"/>
    </row>
    <row r="659" spans="4:14" s="124" customFormat="1" x14ac:dyDescent="0.25">
      <c r="D659" s="57"/>
      <c r="N659" s="108"/>
    </row>
    <row r="660" spans="4:14" s="124" customFormat="1" x14ac:dyDescent="0.25">
      <c r="D660" s="57"/>
      <c r="N660" s="108"/>
    </row>
    <row r="661" spans="4:14" s="124" customFormat="1" x14ac:dyDescent="0.25">
      <c r="D661" s="57"/>
      <c r="N661" s="108"/>
    </row>
    <row r="662" spans="4:14" s="124" customFormat="1" x14ac:dyDescent="0.25">
      <c r="D662" s="57"/>
      <c r="N662" s="108"/>
    </row>
    <row r="663" spans="4:14" s="124" customFormat="1" x14ac:dyDescent="0.25">
      <c r="D663" s="57"/>
      <c r="N663" s="108"/>
    </row>
    <row r="664" spans="4:14" s="124" customFormat="1" x14ac:dyDescent="0.25">
      <c r="D664" s="57"/>
      <c r="N664" s="108"/>
    </row>
    <row r="665" spans="4:14" s="124" customFormat="1" x14ac:dyDescent="0.25">
      <c r="D665" s="57"/>
      <c r="N665" s="108"/>
    </row>
    <row r="666" spans="4:14" s="124" customFormat="1" x14ac:dyDescent="0.25">
      <c r="D666" s="57"/>
      <c r="N666" s="108"/>
    </row>
    <row r="667" spans="4:14" s="124" customFormat="1" x14ac:dyDescent="0.25">
      <c r="D667" s="57"/>
      <c r="N667" s="108"/>
    </row>
    <row r="668" spans="4:14" s="124" customFormat="1" x14ac:dyDescent="0.25">
      <c r="D668" s="57"/>
      <c r="N668" s="108"/>
    </row>
    <row r="669" spans="4:14" s="124" customFormat="1" x14ac:dyDescent="0.25">
      <c r="D669" s="57"/>
      <c r="N669" s="108"/>
    </row>
    <row r="670" spans="4:14" s="124" customFormat="1" x14ac:dyDescent="0.25">
      <c r="D670" s="57"/>
      <c r="N670" s="108"/>
    </row>
    <row r="671" spans="4:14" s="124" customFormat="1" x14ac:dyDescent="0.25">
      <c r="D671" s="57"/>
      <c r="N671" s="108"/>
    </row>
    <row r="672" spans="4:14" s="124" customFormat="1" x14ac:dyDescent="0.25">
      <c r="D672" s="57"/>
      <c r="N672" s="108"/>
    </row>
    <row r="673" spans="4:14" s="124" customFormat="1" x14ac:dyDescent="0.25">
      <c r="D673" s="57"/>
      <c r="N673" s="108"/>
    </row>
    <row r="674" spans="4:14" s="124" customFormat="1" x14ac:dyDescent="0.25">
      <c r="D674" s="57"/>
      <c r="N674" s="108"/>
    </row>
    <row r="675" spans="4:14" s="124" customFormat="1" x14ac:dyDescent="0.25">
      <c r="D675" s="57"/>
      <c r="N675" s="108"/>
    </row>
    <row r="676" spans="4:14" s="124" customFormat="1" x14ac:dyDescent="0.25">
      <c r="D676" s="57"/>
      <c r="N676" s="108"/>
    </row>
    <row r="677" spans="4:14" s="124" customFormat="1" x14ac:dyDescent="0.25">
      <c r="D677" s="57"/>
      <c r="N677" s="108"/>
    </row>
    <row r="678" spans="4:14" s="124" customFormat="1" x14ac:dyDescent="0.25">
      <c r="D678" s="57"/>
      <c r="N678" s="108"/>
    </row>
    <row r="679" spans="4:14" s="124" customFormat="1" x14ac:dyDescent="0.25">
      <c r="D679" s="57"/>
      <c r="N679" s="108"/>
    </row>
    <row r="680" spans="4:14" s="124" customFormat="1" x14ac:dyDescent="0.25">
      <c r="D680" s="57"/>
      <c r="N680" s="108"/>
    </row>
    <row r="681" spans="4:14" s="124" customFormat="1" x14ac:dyDescent="0.25">
      <c r="D681" s="57"/>
      <c r="N681" s="108"/>
    </row>
    <row r="682" spans="4:14" s="124" customFormat="1" x14ac:dyDescent="0.25">
      <c r="D682" s="57"/>
      <c r="N682" s="108"/>
    </row>
    <row r="683" spans="4:14" s="124" customFormat="1" x14ac:dyDescent="0.25">
      <c r="D683" s="57"/>
      <c r="N683" s="108"/>
    </row>
    <row r="684" spans="4:14" s="124" customFormat="1" x14ac:dyDescent="0.25">
      <c r="D684" s="57"/>
      <c r="N684" s="108"/>
    </row>
    <row r="685" spans="4:14" s="124" customFormat="1" x14ac:dyDescent="0.25">
      <c r="D685" s="57"/>
      <c r="N685" s="108"/>
    </row>
    <row r="686" spans="4:14" s="124" customFormat="1" x14ac:dyDescent="0.25">
      <c r="D686" s="57"/>
      <c r="N686" s="108"/>
    </row>
    <row r="687" spans="4:14" s="124" customFormat="1" x14ac:dyDescent="0.25">
      <c r="D687" s="57"/>
      <c r="N687" s="108"/>
    </row>
    <row r="688" spans="4:14" s="124" customFormat="1" x14ac:dyDescent="0.25">
      <c r="D688" s="57"/>
      <c r="N688" s="108"/>
    </row>
    <row r="689" spans="4:14" s="124" customFormat="1" x14ac:dyDescent="0.25">
      <c r="D689" s="57"/>
      <c r="N689" s="108"/>
    </row>
    <row r="690" spans="4:14" s="124" customFormat="1" x14ac:dyDescent="0.25">
      <c r="D690" s="57"/>
      <c r="N690" s="108"/>
    </row>
    <row r="691" spans="4:14" s="124" customFormat="1" x14ac:dyDescent="0.25">
      <c r="D691" s="57"/>
      <c r="N691" s="108"/>
    </row>
    <row r="692" spans="4:14" s="124" customFormat="1" x14ac:dyDescent="0.25">
      <c r="D692" s="57"/>
      <c r="N692" s="108"/>
    </row>
    <row r="693" spans="4:14" s="124" customFormat="1" x14ac:dyDescent="0.25">
      <c r="D693" s="57"/>
      <c r="N693" s="108"/>
    </row>
    <row r="694" spans="4:14" s="124" customFormat="1" x14ac:dyDescent="0.25">
      <c r="D694" s="57"/>
      <c r="N694" s="108"/>
    </row>
    <row r="695" spans="4:14" s="124" customFormat="1" x14ac:dyDescent="0.25">
      <c r="D695" s="57"/>
      <c r="N695" s="108"/>
    </row>
    <row r="696" spans="4:14" s="124" customFormat="1" x14ac:dyDescent="0.25">
      <c r="D696" s="57"/>
      <c r="N696" s="108"/>
    </row>
    <row r="697" spans="4:14" s="124" customFormat="1" x14ac:dyDescent="0.25">
      <c r="D697" s="57"/>
      <c r="N697" s="108"/>
    </row>
    <row r="698" spans="4:14" s="124" customFormat="1" x14ac:dyDescent="0.25">
      <c r="D698" s="57"/>
      <c r="N698" s="108"/>
    </row>
    <row r="699" spans="4:14" s="124" customFormat="1" x14ac:dyDescent="0.25">
      <c r="D699" s="57"/>
      <c r="N699" s="108"/>
    </row>
    <row r="700" spans="4:14" s="124" customFormat="1" x14ac:dyDescent="0.25">
      <c r="D700" s="57"/>
      <c r="N700" s="108"/>
    </row>
    <row r="701" spans="4:14" s="124" customFormat="1" x14ac:dyDescent="0.25">
      <c r="D701" s="57"/>
      <c r="N701" s="108"/>
    </row>
    <row r="702" spans="4:14" s="124" customFormat="1" x14ac:dyDescent="0.25">
      <c r="D702" s="57"/>
      <c r="N702" s="108"/>
    </row>
    <row r="703" spans="4:14" s="124" customFormat="1" x14ac:dyDescent="0.25">
      <c r="D703" s="57"/>
      <c r="N703" s="108"/>
    </row>
    <row r="704" spans="4:14" s="124" customFormat="1" x14ac:dyDescent="0.25">
      <c r="D704" s="57"/>
      <c r="N704" s="108"/>
    </row>
    <row r="705" spans="4:14" s="124" customFormat="1" x14ac:dyDescent="0.25">
      <c r="D705" s="57"/>
      <c r="N705" s="108"/>
    </row>
    <row r="706" spans="4:14" s="124" customFormat="1" x14ac:dyDescent="0.25">
      <c r="D706" s="57"/>
      <c r="N706" s="108"/>
    </row>
    <row r="707" spans="4:14" s="124" customFormat="1" x14ac:dyDescent="0.25">
      <c r="D707" s="57"/>
      <c r="N707" s="108"/>
    </row>
    <row r="708" spans="4:14" s="124" customFormat="1" x14ac:dyDescent="0.25">
      <c r="D708" s="57"/>
      <c r="N708" s="108"/>
    </row>
    <row r="709" spans="4:14" s="124" customFormat="1" x14ac:dyDescent="0.25">
      <c r="D709" s="57"/>
      <c r="N709" s="108"/>
    </row>
    <row r="710" spans="4:14" s="124" customFormat="1" x14ac:dyDescent="0.25">
      <c r="D710" s="57"/>
      <c r="N710" s="108"/>
    </row>
    <row r="711" spans="4:14" s="124" customFormat="1" x14ac:dyDescent="0.25">
      <c r="D711" s="57"/>
      <c r="N711" s="108"/>
    </row>
    <row r="712" spans="4:14" s="124" customFormat="1" x14ac:dyDescent="0.25">
      <c r="D712" s="57"/>
      <c r="N712" s="108"/>
    </row>
    <row r="713" spans="4:14" s="124" customFormat="1" x14ac:dyDescent="0.25">
      <c r="D713" s="57"/>
      <c r="N713" s="108"/>
    </row>
    <row r="714" spans="4:14" s="124" customFormat="1" x14ac:dyDescent="0.25">
      <c r="D714" s="57"/>
      <c r="N714" s="108"/>
    </row>
    <row r="715" spans="4:14" s="124" customFormat="1" x14ac:dyDescent="0.25">
      <c r="D715" s="57"/>
      <c r="N715" s="108"/>
    </row>
    <row r="716" spans="4:14" s="124" customFormat="1" x14ac:dyDescent="0.25">
      <c r="D716" s="57"/>
      <c r="N716" s="108"/>
    </row>
    <row r="717" spans="4:14" s="124" customFormat="1" x14ac:dyDescent="0.25">
      <c r="D717" s="57"/>
      <c r="N717" s="108"/>
    </row>
    <row r="718" spans="4:14" s="124" customFormat="1" x14ac:dyDescent="0.25">
      <c r="D718" s="57"/>
      <c r="N718" s="108"/>
    </row>
    <row r="719" spans="4:14" s="124" customFormat="1" x14ac:dyDescent="0.25">
      <c r="D719" s="57"/>
      <c r="N719" s="108"/>
    </row>
    <row r="720" spans="4:14" s="124" customFormat="1" x14ac:dyDescent="0.25">
      <c r="D720" s="57"/>
      <c r="N720" s="108"/>
    </row>
    <row r="721" spans="4:14" s="124" customFormat="1" x14ac:dyDescent="0.25">
      <c r="D721" s="57"/>
      <c r="N721" s="108"/>
    </row>
    <row r="722" spans="4:14" s="124" customFormat="1" x14ac:dyDescent="0.25">
      <c r="D722" s="57"/>
      <c r="N722" s="108"/>
    </row>
    <row r="723" spans="4:14" s="124" customFormat="1" x14ac:dyDescent="0.25">
      <c r="D723" s="57"/>
      <c r="N723" s="108"/>
    </row>
    <row r="724" spans="4:14" s="124" customFormat="1" x14ac:dyDescent="0.25">
      <c r="D724" s="57"/>
      <c r="N724" s="108"/>
    </row>
    <row r="725" spans="4:14" s="124" customFormat="1" x14ac:dyDescent="0.25">
      <c r="D725" s="57"/>
      <c r="N725" s="108"/>
    </row>
    <row r="726" spans="4:14" s="124" customFormat="1" x14ac:dyDescent="0.25">
      <c r="D726" s="57"/>
      <c r="N726" s="108"/>
    </row>
    <row r="727" spans="4:14" s="124" customFormat="1" x14ac:dyDescent="0.25">
      <c r="D727" s="57"/>
      <c r="N727" s="108"/>
    </row>
    <row r="728" spans="4:14" s="124" customFormat="1" x14ac:dyDescent="0.25">
      <c r="D728" s="57"/>
      <c r="N728" s="108"/>
    </row>
    <row r="729" spans="4:14" s="124" customFormat="1" x14ac:dyDescent="0.25">
      <c r="D729" s="57"/>
      <c r="N729" s="108"/>
    </row>
    <row r="730" spans="4:14" s="124" customFormat="1" x14ac:dyDescent="0.25">
      <c r="D730" s="57"/>
      <c r="N730" s="108"/>
    </row>
    <row r="731" spans="4:14" s="124" customFormat="1" x14ac:dyDescent="0.25">
      <c r="D731" s="57"/>
      <c r="N731" s="108"/>
    </row>
    <row r="732" spans="4:14" s="124" customFormat="1" x14ac:dyDescent="0.25">
      <c r="D732" s="57"/>
      <c r="N732" s="108"/>
    </row>
    <row r="733" spans="4:14" s="124" customFormat="1" x14ac:dyDescent="0.25">
      <c r="D733" s="57"/>
      <c r="N733" s="108"/>
    </row>
    <row r="734" spans="4:14" s="124" customFormat="1" x14ac:dyDescent="0.25">
      <c r="D734" s="57"/>
      <c r="N734" s="108"/>
    </row>
    <row r="735" spans="4:14" s="124" customFormat="1" x14ac:dyDescent="0.25">
      <c r="D735" s="57"/>
      <c r="N735" s="108"/>
    </row>
    <row r="736" spans="4:14" s="124" customFormat="1" x14ac:dyDescent="0.25">
      <c r="D736" s="57"/>
      <c r="N736" s="108"/>
    </row>
    <row r="737" spans="4:14" s="124" customFormat="1" x14ac:dyDescent="0.25">
      <c r="D737" s="57"/>
      <c r="N737" s="108"/>
    </row>
    <row r="738" spans="4:14" s="124" customFormat="1" x14ac:dyDescent="0.25">
      <c r="D738" s="57"/>
      <c r="N738" s="108"/>
    </row>
    <row r="739" spans="4:14" s="124" customFormat="1" x14ac:dyDescent="0.25">
      <c r="D739" s="57"/>
      <c r="N739" s="108"/>
    </row>
    <row r="740" spans="4:14" s="124" customFormat="1" x14ac:dyDescent="0.25">
      <c r="D740" s="57"/>
      <c r="N740" s="108"/>
    </row>
    <row r="741" spans="4:14" s="124" customFormat="1" x14ac:dyDescent="0.25">
      <c r="D741" s="57"/>
      <c r="N741" s="108"/>
    </row>
    <row r="742" spans="4:14" s="124" customFormat="1" x14ac:dyDescent="0.25">
      <c r="D742" s="57"/>
      <c r="N742" s="108"/>
    </row>
    <row r="743" spans="4:14" s="124" customFormat="1" x14ac:dyDescent="0.25">
      <c r="D743" s="57"/>
      <c r="N743" s="108"/>
    </row>
    <row r="744" spans="4:14" s="124" customFormat="1" x14ac:dyDescent="0.25">
      <c r="D744" s="57"/>
      <c r="N744" s="108"/>
    </row>
    <row r="745" spans="4:14" s="124" customFormat="1" x14ac:dyDescent="0.25">
      <c r="D745" s="57"/>
      <c r="N745" s="108"/>
    </row>
    <row r="746" spans="4:14" s="124" customFormat="1" x14ac:dyDescent="0.25">
      <c r="D746" s="57"/>
      <c r="N746" s="108"/>
    </row>
    <row r="747" spans="4:14" s="124" customFormat="1" x14ac:dyDescent="0.25">
      <c r="D747" s="57"/>
      <c r="N747" s="108"/>
    </row>
    <row r="748" spans="4:14" s="124" customFormat="1" x14ac:dyDescent="0.25">
      <c r="D748" s="57"/>
      <c r="N748" s="108"/>
    </row>
    <row r="749" spans="4:14" s="124" customFormat="1" x14ac:dyDescent="0.25">
      <c r="D749" s="57"/>
      <c r="N749" s="108"/>
    </row>
    <row r="750" spans="4:14" s="124" customFormat="1" x14ac:dyDescent="0.25">
      <c r="D750" s="57"/>
      <c r="N750" s="108"/>
    </row>
    <row r="751" spans="4:14" s="124" customFormat="1" x14ac:dyDescent="0.25">
      <c r="D751" s="57"/>
      <c r="N751" s="108"/>
    </row>
    <row r="752" spans="4:14" s="124" customFormat="1" x14ac:dyDescent="0.25">
      <c r="D752" s="57"/>
      <c r="N752" s="108"/>
    </row>
    <row r="753" spans="4:14" s="124" customFormat="1" x14ac:dyDescent="0.25">
      <c r="D753" s="57"/>
      <c r="N753" s="108"/>
    </row>
    <row r="754" spans="4:14" s="124" customFormat="1" x14ac:dyDescent="0.25">
      <c r="D754" s="57"/>
      <c r="N754" s="108"/>
    </row>
    <row r="755" spans="4:14" s="124" customFormat="1" x14ac:dyDescent="0.25">
      <c r="D755" s="57"/>
      <c r="N755" s="108"/>
    </row>
    <row r="756" spans="4:14" s="124" customFormat="1" x14ac:dyDescent="0.25">
      <c r="D756" s="57"/>
      <c r="N756" s="108"/>
    </row>
    <row r="757" spans="4:14" s="124" customFormat="1" x14ac:dyDescent="0.25">
      <c r="D757" s="57"/>
      <c r="N757" s="108"/>
    </row>
    <row r="758" spans="4:14" s="124" customFormat="1" x14ac:dyDescent="0.25">
      <c r="D758" s="57"/>
      <c r="N758" s="108"/>
    </row>
    <row r="759" spans="4:14" s="124" customFormat="1" x14ac:dyDescent="0.25">
      <c r="D759" s="57"/>
      <c r="N759" s="108"/>
    </row>
    <row r="760" spans="4:14" s="124" customFormat="1" x14ac:dyDescent="0.25">
      <c r="D760" s="57"/>
      <c r="N760" s="108"/>
    </row>
    <row r="761" spans="4:14" s="124" customFormat="1" x14ac:dyDescent="0.25">
      <c r="D761" s="57"/>
      <c r="N761" s="108"/>
    </row>
    <row r="762" spans="4:14" s="124" customFormat="1" x14ac:dyDescent="0.25">
      <c r="D762" s="57"/>
      <c r="N762" s="108"/>
    </row>
    <row r="763" spans="4:14" s="124" customFormat="1" x14ac:dyDescent="0.25">
      <c r="D763" s="57"/>
      <c r="N763" s="108"/>
    </row>
    <row r="764" spans="4:14" s="124" customFormat="1" x14ac:dyDescent="0.25">
      <c r="D764" s="57"/>
      <c r="N764" s="108"/>
    </row>
    <row r="765" spans="4:14" s="124" customFormat="1" x14ac:dyDescent="0.25">
      <c r="D765" s="57"/>
      <c r="N765" s="108"/>
    </row>
    <row r="766" spans="4:14" s="124" customFormat="1" x14ac:dyDescent="0.25">
      <c r="D766" s="57"/>
      <c r="N766" s="108"/>
    </row>
    <row r="767" spans="4:14" s="124" customFormat="1" x14ac:dyDescent="0.25">
      <c r="D767" s="57"/>
      <c r="N767" s="108"/>
    </row>
    <row r="768" spans="4:14" s="124" customFormat="1" x14ac:dyDescent="0.25">
      <c r="D768" s="57"/>
      <c r="N768" s="108"/>
    </row>
    <row r="769" spans="4:14" s="124" customFormat="1" x14ac:dyDescent="0.25">
      <c r="D769" s="57"/>
      <c r="N769" s="108"/>
    </row>
    <row r="770" spans="4:14" s="124" customFormat="1" x14ac:dyDescent="0.25">
      <c r="D770" s="57"/>
      <c r="N770" s="108"/>
    </row>
    <row r="771" spans="4:14" s="124" customFormat="1" x14ac:dyDescent="0.25">
      <c r="D771" s="57"/>
      <c r="N771" s="108"/>
    </row>
    <row r="772" spans="4:14" s="124" customFormat="1" x14ac:dyDescent="0.25">
      <c r="D772" s="57"/>
      <c r="N772" s="108"/>
    </row>
    <row r="773" spans="4:14" s="124" customFormat="1" x14ac:dyDescent="0.25">
      <c r="D773" s="57"/>
      <c r="N773" s="108"/>
    </row>
    <row r="774" spans="4:14" s="124" customFormat="1" x14ac:dyDescent="0.25">
      <c r="D774" s="57"/>
      <c r="N774" s="108"/>
    </row>
    <row r="775" spans="4:14" s="124" customFormat="1" x14ac:dyDescent="0.25">
      <c r="D775" s="57"/>
      <c r="N775" s="108"/>
    </row>
    <row r="776" spans="4:14" s="124" customFormat="1" x14ac:dyDescent="0.25">
      <c r="D776" s="57"/>
      <c r="N776" s="108"/>
    </row>
    <row r="777" spans="4:14" s="124" customFormat="1" x14ac:dyDescent="0.25">
      <c r="D777" s="57"/>
      <c r="N777" s="108"/>
    </row>
    <row r="778" spans="4:14" s="124" customFormat="1" x14ac:dyDescent="0.25">
      <c r="D778" s="57"/>
      <c r="N778" s="108"/>
    </row>
    <row r="779" spans="4:14" s="124" customFormat="1" x14ac:dyDescent="0.25">
      <c r="D779" s="57"/>
      <c r="N779" s="108"/>
    </row>
    <row r="780" spans="4:14" s="124" customFormat="1" x14ac:dyDescent="0.25">
      <c r="D780" s="57"/>
      <c r="N780" s="108"/>
    </row>
    <row r="781" spans="4:14" s="124" customFormat="1" x14ac:dyDescent="0.25">
      <c r="D781" s="57"/>
      <c r="N781" s="108"/>
    </row>
    <row r="782" spans="4:14" s="124" customFormat="1" x14ac:dyDescent="0.25">
      <c r="D782" s="57"/>
      <c r="N782" s="108"/>
    </row>
    <row r="783" spans="4:14" s="124" customFormat="1" x14ac:dyDescent="0.25">
      <c r="D783" s="57"/>
      <c r="N783" s="108"/>
    </row>
    <row r="784" spans="4:14" s="124" customFormat="1" x14ac:dyDescent="0.25">
      <c r="D784" s="57"/>
      <c r="N784" s="108"/>
    </row>
    <row r="785" spans="4:14" s="124" customFormat="1" x14ac:dyDescent="0.25">
      <c r="D785" s="57"/>
      <c r="N785" s="108"/>
    </row>
    <row r="786" spans="4:14" s="124" customFormat="1" x14ac:dyDescent="0.25">
      <c r="D786" s="57"/>
      <c r="N786" s="108"/>
    </row>
    <row r="787" spans="4:14" s="124" customFormat="1" x14ac:dyDescent="0.25">
      <c r="D787" s="57"/>
      <c r="N787" s="108"/>
    </row>
    <row r="788" spans="4:14" s="124" customFormat="1" x14ac:dyDescent="0.25">
      <c r="D788" s="57"/>
      <c r="N788" s="108"/>
    </row>
    <row r="789" spans="4:14" s="124" customFormat="1" x14ac:dyDescent="0.25">
      <c r="D789" s="57"/>
      <c r="N789" s="108"/>
    </row>
    <row r="790" spans="4:14" s="124" customFormat="1" x14ac:dyDescent="0.25">
      <c r="D790" s="57"/>
      <c r="N790" s="108"/>
    </row>
    <row r="791" spans="4:14" s="124" customFormat="1" x14ac:dyDescent="0.25">
      <c r="D791" s="57"/>
      <c r="N791" s="108"/>
    </row>
    <row r="792" spans="4:14" s="124" customFormat="1" x14ac:dyDescent="0.25">
      <c r="D792" s="57"/>
      <c r="N792" s="108"/>
    </row>
    <row r="793" spans="4:14" s="124" customFormat="1" x14ac:dyDescent="0.25">
      <c r="D793" s="57"/>
      <c r="N793" s="108"/>
    </row>
    <row r="794" spans="4:14" s="124" customFormat="1" x14ac:dyDescent="0.25">
      <c r="D794" s="57"/>
      <c r="N794" s="108"/>
    </row>
    <row r="795" spans="4:14" s="124" customFormat="1" x14ac:dyDescent="0.25">
      <c r="D795" s="57"/>
      <c r="N795" s="108"/>
    </row>
    <row r="796" spans="4:14" s="124" customFormat="1" x14ac:dyDescent="0.25">
      <c r="D796" s="57"/>
      <c r="N796" s="108"/>
    </row>
    <row r="797" spans="4:14" s="124" customFormat="1" x14ac:dyDescent="0.25">
      <c r="D797" s="57"/>
      <c r="N797" s="108"/>
    </row>
    <row r="798" spans="4:14" s="124" customFormat="1" x14ac:dyDescent="0.25">
      <c r="D798" s="57"/>
      <c r="N798" s="108"/>
    </row>
    <row r="799" spans="4:14" s="124" customFormat="1" x14ac:dyDescent="0.25">
      <c r="D799" s="57"/>
      <c r="N799" s="108"/>
    </row>
    <row r="800" spans="4:14" s="124" customFormat="1" x14ac:dyDescent="0.25">
      <c r="D800" s="57"/>
      <c r="N800" s="108"/>
    </row>
    <row r="801" spans="4:14" s="124" customFormat="1" x14ac:dyDescent="0.25">
      <c r="D801" s="57"/>
      <c r="N801" s="108"/>
    </row>
    <row r="802" spans="4:14" s="124" customFormat="1" x14ac:dyDescent="0.25">
      <c r="D802" s="57"/>
      <c r="N802" s="108"/>
    </row>
    <row r="803" spans="4:14" s="124" customFormat="1" x14ac:dyDescent="0.25">
      <c r="D803" s="57"/>
      <c r="N803" s="108"/>
    </row>
    <row r="804" spans="4:14" s="124" customFormat="1" x14ac:dyDescent="0.25">
      <c r="D804" s="57"/>
      <c r="N804" s="108"/>
    </row>
    <row r="805" spans="4:14" s="124" customFormat="1" x14ac:dyDescent="0.25">
      <c r="D805" s="57"/>
      <c r="N805" s="108"/>
    </row>
    <row r="806" spans="4:14" s="124" customFormat="1" x14ac:dyDescent="0.25">
      <c r="D806" s="57"/>
      <c r="N806" s="108"/>
    </row>
    <row r="807" spans="4:14" s="124" customFormat="1" x14ac:dyDescent="0.25">
      <c r="D807" s="57"/>
      <c r="N807" s="108"/>
    </row>
    <row r="808" spans="4:14" s="124" customFormat="1" x14ac:dyDescent="0.25">
      <c r="D808" s="57"/>
      <c r="N808" s="108"/>
    </row>
    <row r="809" spans="4:14" s="124" customFormat="1" x14ac:dyDescent="0.25">
      <c r="D809" s="57"/>
      <c r="N809" s="108"/>
    </row>
    <row r="810" spans="4:14" s="124" customFormat="1" x14ac:dyDescent="0.25">
      <c r="D810" s="57"/>
      <c r="N810" s="108"/>
    </row>
    <row r="811" spans="4:14" s="124" customFormat="1" x14ac:dyDescent="0.25">
      <c r="D811" s="57"/>
      <c r="N811" s="108"/>
    </row>
    <row r="812" spans="4:14" s="124" customFormat="1" x14ac:dyDescent="0.25">
      <c r="D812" s="57"/>
      <c r="N812" s="108"/>
    </row>
    <row r="813" spans="4:14" s="124" customFormat="1" x14ac:dyDescent="0.25">
      <c r="D813" s="57"/>
      <c r="N813" s="108"/>
    </row>
    <row r="814" spans="4:14" s="124" customFormat="1" x14ac:dyDescent="0.25">
      <c r="D814" s="57"/>
      <c r="N814" s="108"/>
    </row>
    <row r="815" spans="4:14" s="124" customFormat="1" x14ac:dyDescent="0.25">
      <c r="D815" s="57"/>
      <c r="N815" s="108"/>
    </row>
    <row r="816" spans="4:14" s="124" customFormat="1" x14ac:dyDescent="0.25">
      <c r="D816" s="57"/>
      <c r="N816" s="108"/>
    </row>
    <row r="817" spans="4:14" s="124" customFormat="1" x14ac:dyDescent="0.25">
      <c r="D817" s="57"/>
      <c r="N817" s="108"/>
    </row>
    <row r="818" spans="4:14" s="124" customFormat="1" x14ac:dyDescent="0.25">
      <c r="D818" s="57"/>
      <c r="N818" s="108"/>
    </row>
    <row r="819" spans="4:14" s="124" customFormat="1" x14ac:dyDescent="0.25">
      <c r="D819" s="57"/>
      <c r="N819" s="108"/>
    </row>
    <row r="820" spans="4:14" s="124" customFormat="1" x14ac:dyDescent="0.25">
      <c r="D820" s="57"/>
      <c r="N820" s="108"/>
    </row>
    <row r="821" spans="4:14" s="124" customFormat="1" x14ac:dyDescent="0.25">
      <c r="D821" s="57"/>
      <c r="N821" s="108"/>
    </row>
    <row r="822" spans="4:14" s="124" customFormat="1" x14ac:dyDescent="0.25">
      <c r="D822" s="57"/>
      <c r="N822" s="108"/>
    </row>
    <row r="823" spans="4:14" s="124" customFormat="1" x14ac:dyDescent="0.25">
      <c r="D823" s="57"/>
      <c r="N823" s="108"/>
    </row>
    <row r="824" spans="4:14" s="124" customFormat="1" x14ac:dyDescent="0.25">
      <c r="D824" s="57"/>
      <c r="N824" s="108"/>
    </row>
    <row r="825" spans="4:14" s="124" customFormat="1" x14ac:dyDescent="0.25">
      <c r="D825" s="57"/>
      <c r="N825" s="108"/>
    </row>
    <row r="826" spans="4:14" s="124" customFormat="1" x14ac:dyDescent="0.25">
      <c r="D826" s="57"/>
      <c r="N826" s="108"/>
    </row>
    <row r="827" spans="4:14" s="124" customFormat="1" x14ac:dyDescent="0.25">
      <c r="D827" s="57"/>
      <c r="N827" s="108"/>
    </row>
    <row r="828" spans="4:14" s="124" customFormat="1" x14ac:dyDescent="0.25">
      <c r="D828" s="57"/>
      <c r="N828" s="108"/>
    </row>
    <row r="829" spans="4:14" s="124" customFormat="1" x14ac:dyDescent="0.25">
      <c r="D829" s="57"/>
      <c r="N829" s="108"/>
    </row>
    <row r="830" spans="4:14" s="124" customFormat="1" x14ac:dyDescent="0.25">
      <c r="D830" s="57"/>
      <c r="N830" s="108"/>
    </row>
    <row r="831" spans="4:14" s="124" customFormat="1" x14ac:dyDescent="0.25">
      <c r="D831" s="57"/>
      <c r="N831" s="108"/>
    </row>
    <row r="832" spans="4:14" s="124" customFormat="1" x14ac:dyDescent="0.25">
      <c r="D832" s="57"/>
      <c r="N832" s="108"/>
    </row>
    <row r="833" spans="4:14" s="124" customFormat="1" x14ac:dyDescent="0.25">
      <c r="D833" s="57"/>
      <c r="N833" s="108"/>
    </row>
    <row r="834" spans="4:14" s="124" customFormat="1" x14ac:dyDescent="0.25">
      <c r="D834" s="57"/>
      <c r="N834" s="108"/>
    </row>
    <row r="835" spans="4:14" s="124" customFormat="1" x14ac:dyDescent="0.25">
      <c r="D835" s="57"/>
      <c r="N835" s="108"/>
    </row>
    <row r="836" spans="4:14" s="124" customFormat="1" x14ac:dyDescent="0.25">
      <c r="D836" s="57"/>
      <c r="N836" s="108"/>
    </row>
    <row r="837" spans="4:14" s="124" customFormat="1" x14ac:dyDescent="0.25">
      <c r="D837" s="57"/>
      <c r="N837" s="108"/>
    </row>
    <row r="838" spans="4:14" s="124" customFormat="1" x14ac:dyDescent="0.25">
      <c r="D838" s="57"/>
      <c r="N838" s="108"/>
    </row>
    <row r="839" spans="4:14" s="124" customFormat="1" x14ac:dyDescent="0.25">
      <c r="D839" s="57"/>
      <c r="N839" s="108"/>
    </row>
    <row r="840" spans="4:14" s="124" customFormat="1" x14ac:dyDescent="0.25">
      <c r="D840" s="57"/>
      <c r="N840" s="108"/>
    </row>
    <row r="841" spans="4:14" s="124" customFormat="1" x14ac:dyDescent="0.25">
      <c r="D841" s="57"/>
      <c r="N841" s="108"/>
    </row>
    <row r="842" spans="4:14" s="124" customFormat="1" x14ac:dyDescent="0.25">
      <c r="D842" s="57"/>
      <c r="N842" s="108"/>
    </row>
    <row r="843" spans="4:14" s="124" customFormat="1" x14ac:dyDescent="0.25">
      <c r="D843" s="57"/>
      <c r="N843" s="108"/>
    </row>
    <row r="844" spans="4:14" s="124" customFormat="1" x14ac:dyDescent="0.25">
      <c r="D844" s="57"/>
      <c r="N844" s="108"/>
    </row>
    <row r="845" spans="4:14" s="124" customFormat="1" x14ac:dyDescent="0.25">
      <c r="D845" s="57"/>
      <c r="N845" s="108"/>
    </row>
    <row r="846" spans="4:14" s="124" customFormat="1" x14ac:dyDescent="0.25">
      <c r="D846" s="57"/>
      <c r="N846" s="108"/>
    </row>
    <row r="847" spans="4:14" s="124" customFormat="1" x14ac:dyDescent="0.25">
      <c r="D847" s="57"/>
      <c r="N847" s="108"/>
    </row>
    <row r="848" spans="4:14" s="124" customFormat="1" x14ac:dyDescent="0.25">
      <c r="D848" s="57"/>
      <c r="N848" s="108"/>
    </row>
    <row r="849" spans="4:14" s="124" customFormat="1" x14ac:dyDescent="0.25">
      <c r="D849" s="57"/>
      <c r="N849" s="108"/>
    </row>
    <row r="850" spans="4:14" s="124" customFormat="1" x14ac:dyDescent="0.25">
      <c r="D850" s="57"/>
      <c r="N850" s="108"/>
    </row>
    <row r="851" spans="4:14" s="124" customFormat="1" x14ac:dyDescent="0.25">
      <c r="D851" s="57"/>
      <c r="N851" s="108"/>
    </row>
    <row r="852" spans="4:14" s="124" customFormat="1" x14ac:dyDescent="0.25">
      <c r="D852" s="57"/>
      <c r="N852" s="108"/>
    </row>
    <row r="853" spans="4:14" s="124" customFormat="1" x14ac:dyDescent="0.25">
      <c r="D853" s="57"/>
      <c r="N853" s="108"/>
    </row>
    <row r="854" spans="4:14" s="124" customFormat="1" x14ac:dyDescent="0.25">
      <c r="D854" s="57"/>
      <c r="N854" s="108"/>
    </row>
    <row r="855" spans="4:14" s="124" customFormat="1" x14ac:dyDescent="0.25">
      <c r="D855" s="57"/>
      <c r="N855" s="108"/>
    </row>
    <row r="856" spans="4:14" s="124" customFormat="1" x14ac:dyDescent="0.25">
      <c r="D856" s="57"/>
      <c r="N856" s="108"/>
    </row>
    <row r="857" spans="4:14" s="124" customFormat="1" x14ac:dyDescent="0.25">
      <c r="D857" s="57"/>
      <c r="N857" s="108"/>
    </row>
    <row r="858" spans="4:14" s="124" customFormat="1" x14ac:dyDescent="0.25">
      <c r="D858" s="57"/>
      <c r="N858" s="108"/>
    </row>
    <row r="859" spans="4:14" s="124" customFormat="1" x14ac:dyDescent="0.25">
      <c r="D859" s="57"/>
      <c r="N859" s="108"/>
    </row>
    <row r="860" spans="4:14" s="124" customFormat="1" x14ac:dyDescent="0.25">
      <c r="D860" s="57"/>
      <c r="N860" s="108"/>
    </row>
    <row r="861" spans="4:14" s="124" customFormat="1" x14ac:dyDescent="0.25">
      <c r="D861" s="57"/>
      <c r="N861" s="108"/>
    </row>
    <row r="862" spans="4:14" s="124" customFormat="1" x14ac:dyDescent="0.25">
      <c r="D862" s="57"/>
      <c r="N862" s="108"/>
    </row>
    <row r="863" spans="4:14" s="124" customFormat="1" x14ac:dyDescent="0.25">
      <c r="D863" s="57"/>
      <c r="N863" s="108"/>
    </row>
    <row r="864" spans="4:14" s="124" customFormat="1" x14ac:dyDescent="0.25">
      <c r="D864" s="57"/>
      <c r="N864" s="108"/>
    </row>
    <row r="865" spans="4:14" s="124" customFormat="1" x14ac:dyDescent="0.25">
      <c r="D865" s="57"/>
      <c r="N865" s="108"/>
    </row>
    <row r="866" spans="4:14" s="124" customFormat="1" x14ac:dyDescent="0.25">
      <c r="D866" s="57"/>
      <c r="N866" s="108"/>
    </row>
    <row r="867" spans="4:14" s="124" customFormat="1" x14ac:dyDescent="0.25">
      <c r="D867" s="57"/>
      <c r="N867" s="108"/>
    </row>
    <row r="868" spans="4:14" s="124" customFormat="1" x14ac:dyDescent="0.25">
      <c r="D868" s="57"/>
      <c r="N868" s="108"/>
    </row>
    <row r="869" spans="4:14" s="124" customFormat="1" x14ac:dyDescent="0.25">
      <c r="D869" s="57"/>
      <c r="N869" s="108"/>
    </row>
    <row r="870" spans="4:14" s="124" customFormat="1" x14ac:dyDescent="0.25">
      <c r="D870" s="57"/>
      <c r="N870" s="108"/>
    </row>
    <row r="871" spans="4:14" s="124" customFormat="1" x14ac:dyDescent="0.25">
      <c r="D871" s="57"/>
      <c r="N871" s="108"/>
    </row>
    <row r="872" spans="4:14" s="124" customFormat="1" x14ac:dyDescent="0.25">
      <c r="D872" s="57"/>
      <c r="N872" s="108"/>
    </row>
    <row r="873" spans="4:14" s="124" customFormat="1" x14ac:dyDescent="0.25">
      <c r="D873" s="57"/>
      <c r="N873" s="108"/>
    </row>
    <row r="874" spans="4:14" s="124" customFormat="1" x14ac:dyDescent="0.25">
      <c r="D874" s="57"/>
      <c r="N874" s="108"/>
    </row>
    <row r="875" spans="4:14" s="124" customFormat="1" x14ac:dyDescent="0.25">
      <c r="D875" s="57"/>
      <c r="N875" s="108"/>
    </row>
    <row r="876" spans="4:14" s="124" customFormat="1" x14ac:dyDescent="0.25">
      <c r="D876" s="57"/>
      <c r="N876" s="108"/>
    </row>
    <row r="877" spans="4:14" s="124" customFormat="1" x14ac:dyDescent="0.25">
      <c r="D877" s="57"/>
      <c r="N877" s="108"/>
    </row>
    <row r="878" spans="4:14" s="124" customFormat="1" x14ac:dyDescent="0.25">
      <c r="D878" s="57"/>
      <c r="N878" s="108"/>
    </row>
    <row r="879" spans="4:14" s="124" customFormat="1" x14ac:dyDescent="0.25">
      <c r="D879" s="57"/>
      <c r="N879" s="108"/>
    </row>
    <row r="880" spans="4:14" s="124" customFormat="1" x14ac:dyDescent="0.25">
      <c r="D880" s="57"/>
      <c r="N880" s="108"/>
    </row>
    <row r="881" spans="4:14" s="124" customFormat="1" x14ac:dyDescent="0.25">
      <c r="D881" s="57"/>
      <c r="N881" s="108"/>
    </row>
    <row r="882" spans="4:14" s="124" customFormat="1" x14ac:dyDescent="0.25">
      <c r="D882" s="57"/>
      <c r="N882" s="108"/>
    </row>
    <row r="883" spans="4:14" s="124" customFormat="1" x14ac:dyDescent="0.25">
      <c r="D883" s="57"/>
      <c r="N883" s="108"/>
    </row>
    <row r="884" spans="4:14" s="124" customFormat="1" x14ac:dyDescent="0.25">
      <c r="D884" s="57"/>
      <c r="N884" s="108"/>
    </row>
    <row r="885" spans="4:14" s="124" customFormat="1" x14ac:dyDescent="0.25">
      <c r="D885" s="57"/>
      <c r="N885" s="108"/>
    </row>
    <row r="886" spans="4:14" s="124" customFormat="1" x14ac:dyDescent="0.25">
      <c r="D886" s="57"/>
      <c r="N886" s="108"/>
    </row>
    <row r="887" spans="4:14" s="124" customFormat="1" x14ac:dyDescent="0.25">
      <c r="D887" s="57"/>
      <c r="N887" s="108"/>
    </row>
    <row r="888" spans="4:14" s="124" customFormat="1" x14ac:dyDescent="0.25">
      <c r="D888" s="57"/>
      <c r="N888" s="108"/>
    </row>
    <row r="889" spans="4:14" s="124" customFormat="1" x14ac:dyDescent="0.25">
      <c r="D889" s="57"/>
      <c r="N889" s="108"/>
    </row>
    <row r="890" spans="4:14" s="124" customFormat="1" x14ac:dyDescent="0.25">
      <c r="D890" s="57"/>
      <c r="N890" s="108"/>
    </row>
    <row r="891" spans="4:14" s="124" customFormat="1" x14ac:dyDescent="0.25">
      <c r="D891" s="57"/>
      <c r="N891" s="108"/>
    </row>
    <row r="892" spans="4:14" s="124" customFormat="1" x14ac:dyDescent="0.25">
      <c r="D892" s="57"/>
      <c r="N892" s="108"/>
    </row>
    <row r="893" spans="4:14" s="124" customFormat="1" x14ac:dyDescent="0.25">
      <c r="D893" s="57"/>
      <c r="N893" s="108"/>
    </row>
    <row r="894" spans="4:14" s="124" customFormat="1" x14ac:dyDescent="0.25">
      <c r="D894" s="57"/>
      <c r="N894" s="108"/>
    </row>
    <row r="895" spans="4:14" s="124" customFormat="1" x14ac:dyDescent="0.25">
      <c r="D895" s="57"/>
      <c r="N895" s="108"/>
    </row>
    <row r="896" spans="4:14" s="124" customFormat="1" x14ac:dyDescent="0.25">
      <c r="D896" s="57"/>
      <c r="N896" s="108"/>
    </row>
    <row r="897" spans="4:14" s="124" customFormat="1" x14ac:dyDescent="0.25">
      <c r="D897" s="57"/>
      <c r="N897" s="108"/>
    </row>
    <row r="898" spans="4:14" s="124" customFormat="1" x14ac:dyDescent="0.25">
      <c r="D898" s="57"/>
      <c r="N898" s="108"/>
    </row>
    <row r="899" spans="4:14" s="124" customFormat="1" x14ac:dyDescent="0.25">
      <c r="D899" s="57"/>
      <c r="N899" s="108"/>
    </row>
    <row r="900" spans="4:14" s="124" customFormat="1" x14ac:dyDescent="0.25">
      <c r="D900" s="57"/>
      <c r="N900" s="108"/>
    </row>
    <row r="901" spans="4:14" s="124" customFormat="1" x14ac:dyDescent="0.25">
      <c r="D901" s="57"/>
      <c r="N901" s="108"/>
    </row>
    <row r="902" spans="4:14" s="124" customFormat="1" x14ac:dyDescent="0.25">
      <c r="D902" s="57"/>
      <c r="N902" s="108"/>
    </row>
    <row r="903" spans="4:14" s="124" customFormat="1" x14ac:dyDescent="0.25">
      <c r="D903" s="57"/>
      <c r="N903" s="108"/>
    </row>
    <row r="904" spans="4:14" s="124" customFormat="1" x14ac:dyDescent="0.25">
      <c r="D904" s="57"/>
      <c r="N904" s="108"/>
    </row>
    <row r="905" spans="4:14" s="124" customFormat="1" x14ac:dyDescent="0.25">
      <c r="D905" s="57"/>
      <c r="N905" s="108"/>
    </row>
    <row r="906" spans="4:14" s="124" customFormat="1" x14ac:dyDescent="0.25">
      <c r="D906" s="57"/>
      <c r="N906" s="108"/>
    </row>
    <row r="907" spans="4:14" s="124" customFormat="1" x14ac:dyDescent="0.25">
      <c r="D907" s="57"/>
      <c r="N907" s="108"/>
    </row>
    <row r="908" spans="4:14" s="124" customFormat="1" x14ac:dyDescent="0.25">
      <c r="D908" s="57"/>
      <c r="N908" s="108"/>
    </row>
    <row r="909" spans="4:14" s="124" customFormat="1" x14ac:dyDescent="0.25">
      <c r="D909" s="57"/>
      <c r="N909" s="108"/>
    </row>
    <row r="910" spans="4:14" s="124" customFormat="1" x14ac:dyDescent="0.25">
      <c r="D910" s="57"/>
      <c r="N910" s="108"/>
    </row>
    <row r="911" spans="4:14" s="124" customFormat="1" x14ac:dyDescent="0.25">
      <c r="D911" s="57"/>
      <c r="N911" s="108"/>
    </row>
    <row r="912" spans="4:14" s="124" customFormat="1" x14ac:dyDescent="0.25">
      <c r="D912" s="57"/>
      <c r="N912" s="108"/>
    </row>
    <row r="913" spans="4:14" s="124" customFormat="1" x14ac:dyDescent="0.25">
      <c r="D913" s="57"/>
      <c r="N913" s="108"/>
    </row>
    <row r="914" spans="4:14" s="124" customFormat="1" x14ac:dyDescent="0.25">
      <c r="D914" s="57"/>
      <c r="N914" s="108"/>
    </row>
    <row r="915" spans="4:14" s="124" customFormat="1" x14ac:dyDescent="0.25">
      <c r="D915" s="57"/>
      <c r="N915" s="108"/>
    </row>
    <row r="916" spans="4:14" s="124" customFormat="1" x14ac:dyDescent="0.25">
      <c r="D916" s="57"/>
      <c r="N916" s="108"/>
    </row>
    <row r="917" spans="4:14" s="124" customFormat="1" x14ac:dyDescent="0.25">
      <c r="D917" s="57"/>
      <c r="N917" s="108"/>
    </row>
    <row r="918" spans="4:14" s="124" customFormat="1" x14ac:dyDescent="0.25">
      <c r="D918" s="57"/>
      <c r="N918" s="108"/>
    </row>
    <row r="919" spans="4:14" s="124" customFormat="1" x14ac:dyDescent="0.25">
      <c r="D919" s="57"/>
      <c r="N919" s="108"/>
    </row>
    <row r="920" spans="4:14" s="124" customFormat="1" x14ac:dyDescent="0.25">
      <c r="D920" s="57"/>
      <c r="N920" s="108"/>
    </row>
    <row r="921" spans="4:14" s="124" customFormat="1" x14ac:dyDescent="0.25">
      <c r="D921" s="57"/>
      <c r="N921" s="108"/>
    </row>
    <row r="922" spans="4:14" s="124" customFormat="1" x14ac:dyDescent="0.25">
      <c r="D922" s="57"/>
      <c r="N922" s="108"/>
    </row>
    <row r="923" spans="4:14" s="124" customFormat="1" x14ac:dyDescent="0.25">
      <c r="D923" s="57"/>
      <c r="N923" s="108"/>
    </row>
    <row r="924" spans="4:14" s="124" customFormat="1" x14ac:dyDescent="0.25">
      <c r="D924" s="57"/>
      <c r="N924" s="108"/>
    </row>
    <row r="925" spans="4:14" s="124" customFormat="1" x14ac:dyDescent="0.25">
      <c r="D925" s="57"/>
      <c r="N925" s="108"/>
    </row>
    <row r="926" spans="4:14" s="124" customFormat="1" x14ac:dyDescent="0.25">
      <c r="D926" s="57"/>
      <c r="N926" s="108"/>
    </row>
    <row r="927" spans="4:14" s="124" customFormat="1" x14ac:dyDescent="0.25">
      <c r="D927" s="57"/>
      <c r="N927" s="108"/>
    </row>
    <row r="928" spans="4:14" s="124" customFormat="1" x14ac:dyDescent="0.25">
      <c r="D928" s="57"/>
      <c r="N928" s="108"/>
    </row>
    <row r="929" spans="4:14" s="124" customFormat="1" x14ac:dyDescent="0.25">
      <c r="D929" s="57"/>
      <c r="N929" s="108"/>
    </row>
    <row r="930" spans="4:14" s="124" customFormat="1" x14ac:dyDescent="0.25">
      <c r="D930" s="57"/>
      <c r="N930" s="108"/>
    </row>
    <row r="931" spans="4:14" s="124" customFormat="1" x14ac:dyDescent="0.25">
      <c r="D931" s="57"/>
      <c r="N931" s="108"/>
    </row>
    <row r="932" spans="4:14" s="124" customFormat="1" x14ac:dyDescent="0.25">
      <c r="D932" s="57"/>
      <c r="N932" s="108"/>
    </row>
    <row r="933" spans="4:14" s="124" customFormat="1" x14ac:dyDescent="0.25">
      <c r="D933" s="57"/>
      <c r="N933" s="108"/>
    </row>
    <row r="934" spans="4:14" s="124" customFormat="1" x14ac:dyDescent="0.25">
      <c r="D934" s="57"/>
      <c r="N934" s="108"/>
    </row>
    <row r="935" spans="4:14" s="124" customFormat="1" x14ac:dyDescent="0.25">
      <c r="D935" s="57"/>
      <c r="N935" s="108"/>
    </row>
    <row r="936" spans="4:14" s="124" customFormat="1" x14ac:dyDescent="0.25">
      <c r="D936" s="57"/>
      <c r="N936" s="108"/>
    </row>
    <row r="937" spans="4:14" s="124" customFormat="1" x14ac:dyDescent="0.25">
      <c r="D937" s="57"/>
      <c r="N937" s="108"/>
    </row>
    <row r="938" spans="4:14" s="124" customFormat="1" x14ac:dyDescent="0.25">
      <c r="D938" s="57"/>
      <c r="N938" s="108"/>
    </row>
    <row r="939" spans="4:14" s="124" customFormat="1" x14ac:dyDescent="0.25">
      <c r="D939" s="57"/>
      <c r="N939" s="108"/>
    </row>
    <row r="940" spans="4:14" s="124" customFormat="1" x14ac:dyDescent="0.25">
      <c r="D940" s="57"/>
      <c r="N940" s="108"/>
    </row>
    <row r="941" spans="4:14" s="124" customFormat="1" x14ac:dyDescent="0.25">
      <c r="D941" s="57"/>
      <c r="N941" s="108"/>
    </row>
    <row r="942" spans="4:14" s="124" customFormat="1" x14ac:dyDescent="0.25">
      <c r="D942" s="57"/>
      <c r="N942" s="108"/>
    </row>
    <row r="943" spans="4:14" s="124" customFormat="1" x14ac:dyDescent="0.25">
      <c r="D943" s="57"/>
      <c r="N943" s="108"/>
    </row>
    <row r="944" spans="4:14" s="124" customFormat="1" x14ac:dyDescent="0.25">
      <c r="D944" s="57"/>
      <c r="N944" s="108"/>
    </row>
    <row r="945" spans="4:14" s="124" customFormat="1" x14ac:dyDescent="0.25">
      <c r="D945" s="57"/>
      <c r="N945" s="108"/>
    </row>
    <row r="946" spans="4:14" s="124" customFormat="1" x14ac:dyDescent="0.25">
      <c r="D946" s="57"/>
      <c r="N946" s="108"/>
    </row>
    <row r="947" spans="4:14" s="124" customFormat="1" x14ac:dyDescent="0.25">
      <c r="D947" s="57"/>
      <c r="N947" s="108"/>
    </row>
    <row r="948" spans="4:14" s="124" customFormat="1" x14ac:dyDescent="0.25">
      <c r="D948" s="57"/>
      <c r="N948" s="108"/>
    </row>
    <row r="949" spans="4:14" s="124" customFormat="1" x14ac:dyDescent="0.25">
      <c r="D949" s="57"/>
      <c r="N949" s="108"/>
    </row>
    <row r="950" spans="4:14" s="124" customFormat="1" x14ac:dyDescent="0.25">
      <c r="D950" s="57"/>
      <c r="N950" s="108"/>
    </row>
    <row r="951" spans="4:14" s="124" customFormat="1" x14ac:dyDescent="0.25">
      <c r="D951" s="57"/>
      <c r="N951" s="108"/>
    </row>
    <row r="952" spans="4:14" s="124" customFormat="1" x14ac:dyDescent="0.25">
      <c r="D952" s="57"/>
      <c r="N952" s="108"/>
    </row>
    <row r="953" spans="4:14" s="124" customFormat="1" x14ac:dyDescent="0.25">
      <c r="D953" s="57"/>
      <c r="N953" s="108"/>
    </row>
    <row r="954" spans="4:14" s="124" customFormat="1" x14ac:dyDescent="0.25">
      <c r="D954" s="57"/>
      <c r="N954" s="108"/>
    </row>
    <row r="955" spans="4:14" s="124" customFormat="1" x14ac:dyDescent="0.25">
      <c r="D955" s="57"/>
      <c r="N955" s="108"/>
    </row>
    <row r="956" spans="4:14" s="124" customFormat="1" x14ac:dyDescent="0.25">
      <c r="D956" s="57"/>
      <c r="N956" s="108"/>
    </row>
    <row r="957" spans="4:14" s="124" customFormat="1" x14ac:dyDescent="0.25">
      <c r="D957" s="57"/>
      <c r="N957" s="108"/>
    </row>
    <row r="958" spans="4:14" s="124" customFormat="1" x14ac:dyDescent="0.25">
      <c r="D958" s="57"/>
      <c r="N958" s="108"/>
    </row>
    <row r="959" spans="4:14" s="124" customFormat="1" x14ac:dyDescent="0.25">
      <c r="D959" s="57"/>
      <c r="N959" s="108"/>
    </row>
    <row r="960" spans="4:14" s="124" customFormat="1" x14ac:dyDescent="0.25">
      <c r="D960" s="57"/>
      <c r="N960" s="108"/>
    </row>
    <row r="961" spans="4:14" s="124" customFormat="1" x14ac:dyDescent="0.25">
      <c r="D961" s="57"/>
      <c r="N961" s="108"/>
    </row>
    <row r="962" spans="4:14" s="124" customFormat="1" x14ac:dyDescent="0.25">
      <c r="D962" s="57"/>
      <c r="N962" s="108"/>
    </row>
    <row r="963" spans="4:14" s="124" customFormat="1" x14ac:dyDescent="0.25">
      <c r="D963" s="57"/>
      <c r="N963" s="108"/>
    </row>
    <row r="964" spans="4:14" s="124" customFormat="1" x14ac:dyDescent="0.25">
      <c r="D964" s="57"/>
      <c r="N964" s="108"/>
    </row>
    <row r="965" spans="4:14" s="124" customFormat="1" x14ac:dyDescent="0.25">
      <c r="D965" s="57"/>
      <c r="N965" s="108"/>
    </row>
    <row r="966" spans="4:14" s="124" customFormat="1" x14ac:dyDescent="0.25">
      <c r="D966" s="57"/>
      <c r="N966" s="108"/>
    </row>
    <row r="967" spans="4:14" s="124" customFormat="1" x14ac:dyDescent="0.25">
      <c r="D967" s="57"/>
      <c r="N967" s="108"/>
    </row>
    <row r="968" spans="4:14" s="124" customFormat="1" x14ac:dyDescent="0.25">
      <c r="D968" s="57"/>
      <c r="N968" s="108"/>
    </row>
    <row r="969" spans="4:14" s="124" customFormat="1" x14ac:dyDescent="0.25">
      <c r="D969" s="57"/>
      <c r="N969" s="108"/>
    </row>
    <row r="970" spans="4:14" s="124" customFormat="1" x14ac:dyDescent="0.25">
      <c r="D970" s="57"/>
      <c r="N970" s="108"/>
    </row>
    <row r="971" spans="4:14" s="124" customFormat="1" x14ac:dyDescent="0.25">
      <c r="D971" s="57"/>
      <c r="N971" s="108"/>
    </row>
    <row r="972" spans="4:14" s="124" customFormat="1" x14ac:dyDescent="0.25">
      <c r="D972" s="57"/>
      <c r="N972" s="108"/>
    </row>
    <row r="973" spans="4:14" s="124" customFormat="1" x14ac:dyDescent="0.25">
      <c r="D973" s="57"/>
      <c r="N973" s="108"/>
    </row>
    <row r="974" spans="4:14" s="124" customFormat="1" x14ac:dyDescent="0.25">
      <c r="D974" s="57"/>
      <c r="N974" s="108"/>
    </row>
    <row r="975" spans="4:14" s="124" customFormat="1" x14ac:dyDescent="0.25">
      <c r="D975" s="57"/>
      <c r="N975" s="108"/>
    </row>
    <row r="976" spans="4:14" s="124" customFormat="1" x14ac:dyDescent="0.25">
      <c r="D976" s="57"/>
      <c r="N976" s="108"/>
    </row>
    <row r="977" spans="4:14" s="124" customFormat="1" x14ac:dyDescent="0.25">
      <c r="D977" s="57"/>
      <c r="N977" s="108"/>
    </row>
    <row r="978" spans="4:14" s="124" customFormat="1" x14ac:dyDescent="0.25">
      <c r="D978" s="57"/>
      <c r="N978" s="108"/>
    </row>
    <row r="979" spans="4:14" s="124" customFormat="1" x14ac:dyDescent="0.25">
      <c r="D979" s="57"/>
      <c r="N979" s="108"/>
    </row>
    <row r="980" spans="4:14" s="124" customFormat="1" x14ac:dyDescent="0.25">
      <c r="D980" s="57"/>
      <c r="N980" s="108"/>
    </row>
    <row r="981" spans="4:14" s="124" customFormat="1" x14ac:dyDescent="0.25">
      <c r="D981" s="57"/>
      <c r="N981" s="108"/>
    </row>
    <row r="982" spans="4:14" s="124" customFormat="1" x14ac:dyDescent="0.25">
      <c r="D982" s="57"/>
      <c r="N982" s="108"/>
    </row>
    <row r="983" spans="4:14" s="124" customFormat="1" x14ac:dyDescent="0.25">
      <c r="D983" s="57"/>
      <c r="N983" s="108"/>
    </row>
    <row r="984" spans="4:14" s="124" customFormat="1" x14ac:dyDescent="0.25">
      <c r="D984" s="57"/>
      <c r="N984" s="108"/>
    </row>
    <row r="985" spans="4:14" s="124" customFormat="1" x14ac:dyDescent="0.25">
      <c r="D985" s="57"/>
      <c r="N985" s="108"/>
    </row>
    <row r="986" spans="4:14" s="124" customFormat="1" x14ac:dyDescent="0.25">
      <c r="D986" s="57"/>
      <c r="N986" s="108"/>
    </row>
    <row r="987" spans="4:14" s="124" customFormat="1" x14ac:dyDescent="0.25">
      <c r="D987" s="57"/>
      <c r="N987" s="108"/>
    </row>
    <row r="988" spans="4:14" s="124" customFormat="1" x14ac:dyDescent="0.25">
      <c r="D988" s="57"/>
      <c r="N988" s="108"/>
    </row>
    <row r="989" spans="4:14" s="124" customFormat="1" x14ac:dyDescent="0.25">
      <c r="D989" s="57"/>
      <c r="N989" s="108"/>
    </row>
    <row r="990" spans="4:14" s="124" customFormat="1" x14ac:dyDescent="0.25">
      <c r="D990" s="57"/>
      <c r="N990" s="108"/>
    </row>
    <row r="991" spans="4:14" s="124" customFormat="1" x14ac:dyDescent="0.25">
      <c r="D991" s="57"/>
      <c r="N991" s="108"/>
    </row>
    <row r="992" spans="4:14" s="124" customFormat="1" x14ac:dyDescent="0.25">
      <c r="D992" s="57"/>
      <c r="N992" s="108"/>
    </row>
    <row r="993" spans="4:14" s="124" customFormat="1" x14ac:dyDescent="0.25">
      <c r="D993" s="57"/>
      <c r="N993" s="108"/>
    </row>
    <row r="994" spans="4:14" s="124" customFormat="1" x14ac:dyDescent="0.25">
      <c r="D994" s="57"/>
      <c r="N994" s="108"/>
    </row>
    <row r="995" spans="4:14" s="124" customFormat="1" x14ac:dyDescent="0.25">
      <c r="D995" s="57"/>
      <c r="N995" s="108"/>
    </row>
    <row r="996" spans="4:14" s="124" customFormat="1" x14ac:dyDescent="0.25">
      <c r="D996" s="57"/>
      <c r="N996" s="108"/>
    </row>
    <row r="997" spans="4:14" s="124" customFormat="1" x14ac:dyDescent="0.25">
      <c r="D997" s="57"/>
      <c r="N997" s="108"/>
    </row>
    <row r="998" spans="4:14" s="124" customFormat="1" x14ac:dyDescent="0.25">
      <c r="D998" s="57"/>
      <c r="N998" s="108"/>
    </row>
    <row r="999" spans="4:14" s="124" customFormat="1" x14ac:dyDescent="0.25">
      <c r="D999" s="57"/>
      <c r="N999" s="108"/>
    </row>
    <row r="1000" spans="4:14" s="124" customFormat="1" x14ac:dyDescent="0.25">
      <c r="D1000" s="57"/>
      <c r="N1000" s="108"/>
    </row>
    <row r="1001" spans="4:14" s="124" customFormat="1" x14ac:dyDescent="0.25">
      <c r="D1001" s="57"/>
      <c r="N1001" s="108"/>
    </row>
    <row r="1002" spans="4:14" s="124" customFormat="1" x14ac:dyDescent="0.25">
      <c r="D1002" s="57"/>
      <c r="N1002" s="108"/>
    </row>
    <row r="1003" spans="4:14" s="124" customFormat="1" x14ac:dyDescent="0.25">
      <c r="D1003" s="57"/>
      <c r="N1003" s="108"/>
    </row>
    <row r="1004" spans="4:14" s="124" customFormat="1" x14ac:dyDescent="0.25">
      <c r="D1004" s="57"/>
      <c r="N1004" s="108"/>
    </row>
    <row r="1005" spans="4:14" s="124" customFormat="1" x14ac:dyDescent="0.25">
      <c r="D1005" s="57"/>
      <c r="N1005" s="108"/>
    </row>
    <row r="1006" spans="4:14" s="124" customFormat="1" x14ac:dyDescent="0.25">
      <c r="D1006" s="57"/>
      <c r="N1006" s="108"/>
    </row>
    <row r="1007" spans="4:14" s="124" customFormat="1" x14ac:dyDescent="0.25">
      <c r="D1007" s="57"/>
      <c r="N1007" s="108"/>
    </row>
    <row r="1008" spans="4:14" s="124" customFormat="1" x14ac:dyDescent="0.25">
      <c r="D1008" s="57"/>
      <c r="N1008" s="108"/>
    </row>
    <row r="1009" spans="4:14" s="124" customFormat="1" x14ac:dyDescent="0.25">
      <c r="D1009" s="57"/>
      <c r="N1009" s="108"/>
    </row>
    <row r="1010" spans="4:14" s="124" customFormat="1" x14ac:dyDescent="0.25">
      <c r="D1010" s="57"/>
      <c r="N1010" s="108"/>
    </row>
    <row r="1011" spans="4:14" s="124" customFormat="1" x14ac:dyDescent="0.25">
      <c r="D1011" s="57"/>
      <c r="N1011" s="108"/>
    </row>
    <row r="1012" spans="4:14" s="124" customFormat="1" x14ac:dyDescent="0.25">
      <c r="D1012" s="57"/>
      <c r="N1012" s="108"/>
    </row>
    <row r="1013" spans="4:14" s="124" customFormat="1" x14ac:dyDescent="0.25">
      <c r="D1013" s="57"/>
      <c r="N1013" s="108"/>
    </row>
    <row r="1014" spans="4:14" s="124" customFormat="1" x14ac:dyDescent="0.25">
      <c r="D1014" s="57"/>
      <c r="N1014" s="108"/>
    </row>
    <row r="1015" spans="4:14" s="124" customFormat="1" x14ac:dyDescent="0.25">
      <c r="D1015" s="57"/>
      <c r="N1015" s="108"/>
    </row>
    <row r="1016" spans="4:14" s="124" customFormat="1" x14ac:dyDescent="0.25">
      <c r="D1016" s="57"/>
      <c r="N1016" s="108"/>
    </row>
    <row r="1017" spans="4:14" s="124" customFormat="1" x14ac:dyDescent="0.25">
      <c r="D1017" s="57"/>
      <c r="N1017" s="108"/>
    </row>
    <row r="1018" spans="4:14" s="124" customFormat="1" x14ac:dyDescent="0.25">
      <c r="D1018" s="57"/>
      <c r="N1018" s="108"/>
    </row>
    <row r="1019" spans="4:14" s="124" customFormat="1" x14ac:dyDescent="0.25">
      <c r="D1019" s="57"/>
      <c r="N1019" s="108"/>
    </row>
    <row r="1020" spans="4:14" s="124" customFormat="1" x14ac:dyDescent="0.25">
      <c r="D1020" s="57"/>
      <c r="N1020" s="108"/>
    </row>
    <row r="1021" spans="4:14" s="124" customFormat="1" x14ac:dyDescent="0.25">
      <c r="D1021" s="57"/>
      <c r="N1021" s="108"/>
    </row>
    <row r="1022" spans="4:14" s="124" customFormat="1" x14ac:dyDescent="0.25">
      <c r="D1022" s="57"/>
      <c r="N1022" s="108"/>
    </row>
    <row r="1023" spans="4:14" s="124" customFormat="1" x14ac:dyDescent="0.25">
      <c r="D1023" s="57"/>
      <c r="N1023" s="108"/>
    </row>
    <row r="1024" spans="4:14" s="124" customFormat="1" x14ac:dyDescent="0.25">
      <c r="D1024" s="57"/>
      <c r="N1024" s="108"/>
    </row>
    <row r="1025" spans="4:14" s="124" customFormat="1" x14ac:dyDescent="0.25">
      <c r="D1025" s="57"/>
      <c r="N1025" s="108"/>
    </row>
    <row r="1026" spans="4:14" s="124" customFormat="1" x14ac:dyDescent="0.25">
      <c r="D1026" s="57"/>
      <c r="N1026" s="108"/>
    </row>
    <row r="1027" spans="4:14" s="124" customFormat="1" x14ac:dyDescent="0.25">
      <c r="D1027" s="57"/>
      <c r="N1027" s="108"/>
    </row>
    <row r="1028" spans="4:14" s="124" customFormat="1" x14ac:dyDescent="0.25">
      <c r="D1028" s="57"/>
      <c r="N1028" s="108"/>
    </row>
    <row r="1029" spans="4:14" s="124" customFormat="1" x14ac:dyDescent="0.25">
      <c r="D1029" s="57"/>
      <c r="N1029" s="108"/>
    </row>
    <row r="1030" spans="4:14" s="124" customFormat="1" x14ac:dyDescent="0.25">
      <c r="D1030" s="57"/>
      <c r="N1030" s="108"/>
    </row>
    <row r="1031" spans="4:14" s="124" customFormat="1" x14ac:dyDescent="0.25">
      <c r="D1031" s="57"/>
      <c r="N1031" s="108"/>
    </row>
    <row r="1032" spans="4:14" s="124" customFormat="1" x14ac:dyDescent="0.25">
      <c r="D1032" s="57"/>
      <c r="N1032" s="108"/>
    </row>
    <row r="1033" spans="4:14" s="124" customFormat="1" x14ac:dyDescent="0.25">
      <c r="D1033" s="57"/>
      <c r="N1033" s="108"/>
    </row>
    <row r="1034" spans="4:14" s="124" customFormat="1" x14ac:dyDescent="0.25">
      <c r="D1034" s="57"/>
      <c r="N1034" s="108"/>
    </row>
    <row r="1035" spans="4:14" s="124" customFormat="1" x14ac:dyDescent="0.25">
      <c r="D1035" s="57"/>
      <c r="N1035" s="108"/>
    </row>
    <row r="1036" spans="4:14" s="124" customFormat="1" x14ac:dyDescent="0.25">
      <c r="D1036" s="57"/>
      <c r="N1036" s="108"/>
    </row>
    <row r="1037" spans="4:14" s="124" customFormat="1" x14ac:dyDescent="0.25">
      <c r="D1037" s="57"/>
      <c r="N1037" s="108"/>
    </row>
    <row r="1038" spans="4:14" s="124" customFormat="1" x14ac:dyDescent="0.25">
      <c r="D1038" s="57"/>
      <c r="N1038" s="108"/>
    </row>
    <row r="1039" spans="4:14" s="124" customFormat="1" x14ac:dyDescent="0.25">
      <c r="D1039" s="57"/>
      <c r="N1039" s="108"/>
    </row>
    <row r="1040" spans="4:14" s="124" customFormat="1" x14ac:dyDescent="0.25">
      <c r="D1040" s="57"/>
      <c r="N1040" s="108"/>
    </row>
    <row r="1041" spans="4:14" s="124" customFormat="1" x14ac:dyDescent="0.25">
      <c r="D1041" s="57"/>
      <c r="N1041" s="108"/>
    </row>
    <row r="1042" spans="4:14" s="124" customFormat="1" x14ac:dyDescent="0.25">
      <c r="D1042" s="57"/>
      <c r="N1042" s="108"/>
    </row>
    <row r="1043" spans="4:14" s="124" customFormat="1" x14ac:dyDescent="0.25">
      <c r="D1043" s="57"/>
      <c r="N1043" s="108"/>
    </row>
    <row r="1044" spans="4:14" s="124" customFormat="1" x14ac:dyDescent="0.25">
      <c r="D1044" s="57"/>
      <c r="N1044" s="108"/>
    </row>
    <row r="1045" spans="4:14" s="124" customFormat="1" x14ac:dyDescent="0.25">
      <c r="D1045" s="57"/>
      <c r="N1045" s="108"/>
    </row>
    <row r="1046" spans="4:14" s="124" customFormat="1" x14ac:dyDescent="0.25">
      <c r="D1046" s="57"/>
      <c r="N1046" s="108"/>
    </row>
    <row r="1047" spans="4:14" s="124" customFormat="1" x14ac:dyDescent="0.25">
      <c r="D1047" s="57"/>
      <c r="N1047" s="108"/>
    </row>
    <row r="1048" spans="4:14" s="124" customFormat="1" x14ac:dyDescent="0.25">
      <c r="D1048" s="57"/>
      <c r="N1048" s="108"/>
    </row>
    <row r="1049" spans="4:14" s="124" customFormat="1" x14ac:dyDescent="0.25">
      <c r="D1049" s="57"/>
      <c r="N1049" s="108"/>
    </row>
    <row r="1050" spans="4:14" s="124" customFormat="1" x14ac:dyDescent="0.25">
      <c r="D1050" s="57"/>
      <c r="N1050" s="108"/>
    </row>
    <row r="1051" spans="4:14" s="124" customFormat="1" x14ac:dyDescent="0.25">
      <c r="D1051" s="57"/>
      <c r="N1051" s="108"/>
    </row>
    <row r="1052" spans="4:14" s="124" customFormat="1" x14ac:dyDescent="0.25">
      <c r="D1052" s="57"/>
      <c r="N1052" s="108"/>
    </row>
    <row r="1053" spans="4:14" s="124" customFormat="1" x14ac:dyDescent="0.25">
      <c r="D1053" s="57"/>
      <c r="N1053" s="108"/>
    </row>
    <row r="1054" spans="4:14" s="124" customFormat="1" x14ac:dyDescent="0.25">
      <c r="D1054" s="57"/>
      <c r="N1054" s="108"/>
    </row>
    <row r="1055" spans="4:14" s="124" customFormat="1" x14ac:dyDescent="0.25">
      <c r="D1055" s="57"/>
      <c r="N1055" s="108"/>
    </row>
    <row r="1056" spans="4:14" s="124" customFormat="1" x14ac:dyDescent="0.25">
      <c r="D1056" s="57"/>
      <c r="N1056" s="108"/>
    </row>
    <row r="1057" spans="4:14" s="124" customFormat="1" x14ac:dyDescent="0.25">
      <c r="D1057" s="57"/>
      <c r="N1057" s="108"/>
    </row>
    <row r="1058" spans="4:14" s="124" customFormat="1" x14ac:dyDescent="0.25">
      <c r="D1058" s="57"/>
      <c r="N1058" s="108"/>
    </row>
    <row r="1059" spans="4:14" s="124" customFormat="1" x14ac:dyDescent="0.25">
      <c r="D1059" s="57"/>
      <c r="N1059" s="108"/>
    </row>
    <row r="1060" spans="4:14" s="124" customFormat="1" x14ac:dyDescent="0.25">
      <c r="D1060" s="57"/>
      <c r="N1060" s="108"/>
    </row>
    <row r="1061" spans="4:14" s="124" customFormat="1" x14ac:dyDescent="0.25">
      <c r="D1061" s="57"/>
      <c r="N1061" s="108"/>
    </row>
    <row r="1062" spans="4:14" s="124" customFormat="1" x14ac:dyDescent="0.25">
      <c r="D1062" s="57"/>
      <c r="N1062" s="108"/>
    </row>
    <row r="1063" spans="4:14" s="124" customFormat="1" x14ac:dyDescent="0.25">
      <c r="D1063" s="57"/>
      <c r="N1063" s="108"/>
    </row>
    <row r="1064" spans="4:14" s="124" customFormat="1" x14ac:dyDescent="0.25">
      <c r="D1064" s="57"/>
      <c r="N1064" s="108"/>
    </row>
    <row r="1065" spans="4:14" s="124" customFormat="1" x14ac:dyDescent="0.25">
      <c r="D1065" s="57"/>
      <c r="N1065" s="108"/>
    </row>
    <row r="1066" spans="4:14" s="124" customFormat="1" x14ac:dyDescent="0.25">
      <c r="D1066" s="57"/>
      <c r="N1066" s="108"/>
    </row>
    <row r="1067" spans="4:14" s="124" customFormat="1" x14ac:dyDescent="0.25">
      <c r="D1067" s="57"/>
      <c r="N1067" s="108"/>
    </row>
    <row r="1068" spans="4:14" s="124" customFormat="1" x14ac:dyDescent="0.25">
      <c r="D1068" s="57"/>
      <c r="N1068" s="108"/>
    </row>
    <row r="1069" spans="4:14" s="124" customFormat="1" x14ac:dyDescent="0.25">
      <c r="D1069" s="57"/>
      <c r="N1069" s="108"/>
    </row>
    <row r="1070" spans="4:14" s="124" customFormat="1" x14ac:dyDescent="0.25">
      <c r="D1070" s="57"/>
      <c r="N1070" s="108"/>
    </row>
    <row r="1071" spans="4:14" s="124" customFormat="1" x14ac:dyDescent="0.25">
      <c r="D1071" s="57"/>
      <c r="N1071" s="108"/>
    </row>
    <row r="1072" spans="4:14" s="124" customFormat="1" x14ac:dyDescent="0.25">
      <c r="D1072" s="57"/>
      <c r="N1072" s="108"/>
    </row>
    <row r="1073" spans="4:14" s="124" customFormat="1" x14ac:dyDescent="0.25">
      <c r="D1073" s="57"/>
      <c r="N1073" s="108"/>
    </row>
    <row r="1074" spans="4:14" s="124" customFormat="1" x14ac:dyDescent="0.25">
      <c r="D1074" s="57"/>
      <c r="N1074" s="108"/>
    </row>
    <row r="1075" spans="4:14" s="124" customFormat="1" x14ac:dyDescent="0.25">
      <c r="D1075" s="57"/>
      <c r="N1075" s="108"/>
    </row>
    <row r="1076" spans="4:14" s="124" customFormat="1" x14ac:dyDescent="0.25">
      <c r="D1076" s="57"/>
      <c r="N1076" s="108"/>
    </row>
    <row r="1077" spans="4:14" s="124" customFormat="1" x14ac:dyDescent="0.25">
      <c r="D1077" s="57"/>
      <c r="N1077" s="108"/>
    </row>
    <row r="1078" spans="4:14" s="124" customFormat="1" x14ac:dyDescent="0.25">
      <c r="D1078" s="57"/>
      <c r="N1078" s="108"/>
    </row>
    <row r="1079" spans="4:14" s="124" customFormat="1" x14ac:dyDescent="0.25">
      <c r="D1079" s="57"/>
      <c r="N1079" s="108"/>
    </row>
    <row r="1080" spans="4:14" s="124" customFormat="1" x14ac:dyDescent="0.25">
      <c r="D1080" s="57"/>
      <c r="N1080" s="108"/>
    </row>
    <row r="1081" spans="4:14" s="124" customFormat="1" x14ac:dyDescent="0.25">
      <c r="D1081" s="57"/>
      <c r="N1081" s="108"/>
    </row>
    <row r="1082" spans="4:14" s="124" customFormat="1" x14ac:dyDescent="0.25">
      <c r="D1082" s="57"/>
      <c r="N1082" s="108"/>
    </row>
    <row r="1083" spans="4:14" s="124" customFormat="1" x14ac:dyDescent="0.25">
      <c r="D1083" s="57"/>
      <c r="N1083" s="108"/>
    </row>
    <row r="1084" spans="4:14" s="124" customFormat="1" x14ac:dyDescent="0.25">
      <c r="D1084" s="57"/>
      <c r="N1084" s="108"/>
    </row>
    <row r="1085" spans="4:14" s="124" customFormat="1" x14ac:dyDescent="0.25">
      <c r="D1085" s="57"/>
      <c r="N1085" s="108"/>
    </row>
    <row r="1086" spans="4:14" s="124" customFormat="1" x14ac:dyDescent="0.25">
      <c r="D1086" s="57"/>
      <c r="N1086" s="108"/>
    </row>
    <row r="1087" spans="4:14" s="124" customFormat="1" x14ac:dyDescent="0.25">
      <c r="D1087" s="57"/>
      <c r="N1087" s="108"/>
    </row>
    <row r="1088" spans="4:14" s="124" customFormat="1" x14ac:dyDescent="0.25">
      <c r="D1088" s="57"/>
      <c r="N1088" s="108"/>
    </row>
    <row r="1089" spans="4:14" s="124" customFormat="1" x14ac:dyDescent="0.25">
      <c r="D1089" s="57"/>
      <c r="N1089" s="108"/>
    </row>
    <row r="1090" spans="4:14" s="124" customFormat="1" x14ac:dyDescent="0.25">
      <c r="D1090" s="57"/>
      <c r="N1090" s="108"/>
    </row>
    <row r="1091" spans="4:14" s="124" customFormat="1" x14ac:dyDescent="0.25">
      <c r="D1091" s="57"/>
      <c r="N1091" s="108"/>
    </row>
    <row r="1092" spans="4:14" s="124" customFormat="1" x14ac:dyDescent="0.25">
      <c r="D1092" s="57"/>
      <c r="N1092" s="108"/>
    </row>
    <row r="1093" spans="4:14" s="124" customFormat="1" x14ac:dyDescent="0.25">
      <c r="D1093" s="57"/>
      <c r="N1093" s="108"/>
    </row>
    <row r="1094" spans="4:14" s="124" customFormat="1" x14ac:dyDescent="0.25">
      <c r="D1094" s="57"/>
      <c r="N1094" s="108"/>
    </row>
    <row r="1095" spans="4:14" s="124" customFormat="1" x14ac:dyDescent="0.25">
      <c r="D1095" s="57"/>
      <c r="N1095" s="108"/>
    </row>
    <row r="1096" spans="4:14" s="124" customFormat="1" x14ac:dyDescent="0.25">
      <c r="D1096" s="57"/>
      <c r="N1096" s="108"/>
    </row>
    <row r="1097" spans="4:14" s="124" customFormat="1" x14ac:dyDescent="0.25">
      <c r="D1097" s="57"/>
      <c r="N1097" s="108"/>
    </row>
    <row r="1098" spans="4:14" s="124" customFormat="1" x14ac:dyDescent="0.25">
      <c r="D1098" s="57"/>
      <c r="N1098" s="108"/>
    </row>
    <row r="1099" spans="4:14" s="124" customFormat="1" x14ac:dyDescent="0.25">
      <c r="D1099" s="57"/>
      <c r="N1099" s="108"/>
    </row>
    <row r="1100" spans="4:14" s="124" customFormat="1" x14ac:dyDescent="0.25">
      <c r="D1100" s="57"/>
      <c r="N1100" s="108"/>
    </row>
    <row r="1101" spans="4:14" s="124" customFormat="1" x14ac:dyDescent="0.25">
      <c r="D1101" s="57"/>
      <c r="N1101" s="108"/>
    </row>
    <row r="1102" spans="4:14" s="124" customFormat="1" x14ac:dyDescent="0.25">
      <c r="D1102" s="57"/>
      <c r="N1102" s="108"/>
    </row>
    <row r="1103" spans="4:14" s="124" customFormat="1" x14ac:dyDescent="0.25">
      <c r="D1103" s="57"/>
      <c r="N1103" s="108"/>
    </row>
    <row r="1104" spans="4:14" s="124" customFormat="1" x14ac:dyDescent="0.25">
      <c r="D1104" s="57"/>
      <c r="N1104" s="108"/>
    </row>
    <row r="1105" spans="4:14" s="124" customFormat="1" x14ac:dyDescent="0.25">
      <c r="D1105" s="57"/>
      <c r="N1105" s="108"/>
    </row>
    <row r="1106" spans="4:14" s="124" customFormat="1" x14ac:dyDescent="0.25">
      <c r="D1106" s="57"/>
      <c r="N1106" s="108"/>
    </row>
    <row r="1107" spans="4:14" s="124" customFormat="1" x14ac:dyDescent="0.25">
      <c r="D1107" s="57"/>
      <c r="N1107" s="108"/>
    </row>
    <row r="1108" spans="4:14" s="124" customFormat="1" x14ac:dyDescent="0.25">
      <c r="D1108" s="57"/>
      <c r="N1108" s="108"/>
    </row>
    <row r="1109" spans="4:14" s="124" customFormat="1" x14ac:dyDescent="0.25">
      <c r="D1109" s="57"/>
      <c r="N1109" s="108"/>
    </row>
    <row r="1110" spans="4:14" s="124" customFormat="1" x14ac:dyDescent="0.25">
      <c r="D1110" s="57"/>
      <c r="N1110" s="108"/>
    </row>
    <row r="1111" spans="4:14" s="124" customFormat="1" x14ac:dyDescent="0.25">
      <c r="D1111" s="57"/>
      <c r="N1111" s="108"/>
    </row>
    <row r="1112" spans="4:14" s="124" customFormat="1" x14ac:dyDescent="0.25">
      <c r="D1112" s="57"/>
      <c r="N1112" s="108"/>
    </row>
    <row r="1113" spans="4:14" s="124" customFormat="1" x14ac:dyDescent="0.25">
      <c r="D1113" s="57"/>
      <c r="N1113" s="108"/>
    </row>
    <row r="1114" spans="4:14" s="124" customFormat="1" x14ac:dyDescent="0.25">
      <c r="D1114" s="57"/>
      <c r="N1114" s="108"/>
    </row>
    <row r="1115" spans="4:14" s="124" customFormat="1" x14ac:dyDescent="0.25">
      <c r="D1115" s="57"/>
      <c r="N1115" s="108"/>
    </row>
    <row r="1116" spans="4:14" s="124" customFormat="1" x14ac:dyDescent="0.25">
      <c r="D1116" s="57"/>
      <c r="N1116" s="108"/>
    </row>
    <row r="1117" spans="4:14" s="124" customFormat="1" x14ac:dyDescent="0.25">
      <c r="D1117" s="57"/>
      <c r="N1117" s="108"/>
    </row>
    <row r="1118" spans="4:14" s="124" customFormat="1" x14ac:dyDescent="0.25">
      <c r="D1118" s="57"/>
      <c r="N1118" s="108"/>
    </row>
    <row r="1119" spans="4:14" s="124" customFormat="1" x14ac:dyDescent="0.25">
      <c r="D1119" s="57"/>
      <c r="N1119" s="108"/>
    </row>
    <row r="1120" spans="4:14" s="124" customFormat="1" x14ac:dyDescent="0.25">
      <c r="D1120" s="57"/>
      <c r="N1120" s="108"/>
    </row>
    <row r="1121" spans="4:14" s="124" customFormat="1" x14ac:dyDescent="0.25">
      <c r="D1121" s="57"/>
      <c r="N1121" s="108"/>
    </row>
    <row r="1122" spans="4:14" s="124" customFormat="1" x14ac:dyDescent="0.25">
      <c r="D1122" s="57"/>
      <c r="N1122" s="108"/>
    </row>
    <row r="1123" spans="4:14" s="124" customFormat="1" x14ac:dyDescent="0.25">
      <c r="D1123" s="57"/>
      <c r="N1123" s="108"/>
    </row>
    <row r="1124" spans="4:14" s="124" customFormat="1" x14ac:dyDescent="0.25">
      <c r="D1124" s="57"/>
      <c r="N1124" s="108"/>
    </row>
    <row r="1125" spans="4:14" s="124" customFormat="1" x14ac:dyDescent="0.25">
      <c r="D1125" s="57"/>
      <c r="N1125" s="108"/>
    </row>
    <row r="1126" spans="4:14" s="124" customFormat="1" x14ac:dyDescent="0.25">
      <c r="D1126" s="57"/>
      <c r="N1126" s="108"/>
    </row>
    <row r="1127" spans="4:14" s="124" customFormat="1" x14ac:dyDescent="0.25">
      <c r="D1127" s="57"/>
      <c r="N1127" s="108"/>
    </row>
    <row r="1128" spans="4:14" s="124" customFormat="1" x14ac:dyDescent="0.25">
      <c r="D1128" s="57"/>
      <c r="N1128" s="108"/>
    </row>
    <row r="1129" spans="4:14" s="124" customFormat="1" x14ac:dyDescent="0.25">
      <c r="D1129" s="57"/>
      <c r="N1129" s="108"/>
    </row>
    <row r="1130" spans="4:14" s="124" customFormat="1" x14ac:dyDescent="0.25">
      <c r="D1130" s="57"/>
      <c r="N1130" s="108"/>
    </row>
    <row r="1131" spans="4:14" s="124" customFormat="1" x14ac:dyDescent="0.25">
      <c r="D1131" s="57"/>
      <c r="N1131" s="108"/>
    </row>
    <row r="1132" spans="4:14" s="124" customFormat="1" x14ac:dyDescent="0.25">
      <c r="D1132" s="57"/>
      <c r="N1132" s="108"/>
    </row>
    <row r="1133" spans="4:14" s="124" customFormat="1" x14ac:dyDescent="0.25">
      <c r="D1133" s="57"/>
      <c r="N1133" s="108"/>
    </row>
    <row r="1134" spans="4:14" s="124" customFormat="1" x14ac:dyDescent="0.25">
      <c r="D1134" s="57"/>
      <c r="N1134" s="108"/>
    </row>
    <row r="1135" spans="4:14" s="124" customFormat="1" x14ac:dyDescent="0.25">
      <c r="D1135" s="57"/>
      <c r="N1135" s="108"/>
    </row>
    <row r="1136" spans="4:14" s="124" customFormat="1" x14ac:dyDescent="0.25">
      <c r="D1136" s="57"/>
      <c r="N1136" s="108"/>
    </row>
    <row r="1137" spans="4:14" s="124" customFormat="1" x14ac:dyDescent="0.25">
      <c r="D1137" s="57"/>
      <c r="N1137" s="108"/>
    </row>
    <row r="1138" spans="4:14" s="124" customFormat="1" x14ac:dyDescent="0.25">
      <c r="D1138" s="57"/>
      <c r="N1138" s="108"/>
    </row>
    <row r="1139" spans="4:14" s="124" customFormat="1" x14ac:dyDescent="0.25">
      <c r="D1139" s="57"/>
      <c r="N1139" s="108"/>
    </row>
    <row r="1140" spans="4:14" s="124" customFormat="1" x14ac:dyDescent="0.25">
      <c r="D1140" s="57"/>
      <c r="N1140" s="108"/>
    </row>
    <row r="1141" spans="4:14" s="124" customFormat="1" x14ac:dyDescent="0.25">
      <c r="D1141" s="57"/>
      <c r="N1141" s="108"/>
    </row>
    <row r="1142" spans="4:14" s="124" customFormat="1" x14ac:dyDescent="0.25">
      <c r="D1142" s="57"/>
      <c r="N1142" s="108"/>
    </row>
    <row r="1143" spans="4:14" s="124" customFormat="1" x14ac:dyDescent="0.25">
      <c r="D1143" s="57"/>
      <c r="N1143" s="108"/>
    </row>
    <row r="1144" spans="4:14" s="124" customFormat="1" x14ac:dyDescent="0.25">
      <c r="D1144" s="57"/>
      <c r="N1144" s="108"/>
    </row>
    <row r="1145" spans="4:14" s="124" customFormat="1" x14ac:dyDescent="0.25">
      <c r="D1145" s="57"/>
      <c r="N1145" s="108"/>
    </row>
    <row r="1146" spans="4:14" s="124" customFormat="1" x14ac:dyDescent="0.25">
      <c r="D1146" s="57"/>
      <c r="N1146" s="108"/>
    </row>
    <row r="1147" spans="4:14" s="124" customFormat="1" x14ac:dyDescent="0.25">
      <c r="D1147" s="57"/>
      <c r="N1147" s="108"/>
    </row>
    <row r="1148" spans="4:14" s="124" customFormat="1" x14ac:dyDescent="0.25">
      <c r="D1148" s="57"/>
      <c r="N1148" s="108"/>
    </row>
    <row r="1149" spans="4:14" s="124" customFormat="1" x14ac:dyDescent="0.25">
      <c r="D1149" s="57"/>
      <c r="N1149" s="108"/>
    </row>
    <row r="1150" spans="4:14" s="124" customFormat="1" x14ac:dyDescent="0.25">
      <c r="D1150" s="57"/>
      <c r="N1150" s="108"/>
    </row>
    <row r="1151" spans="4:14" s="124" customFormat="1" x14ac:dyDescent="0.25">
      <c r="D1151" s="57"/>
      <c r="N1151" s="108"/>
    </row>
    <row r="1152" spans="4:14" s="124" customFormat="1" x14ac:dyDescent="0.25">
      <c r="D1152" s="57"/>
      <c r="N1152" s="108"/>
    </row>
    <row r="1153" spans="4:14" s="124" customFormat="1" x14ac:dyDescent="0.25">
      <c r="D1153" s="57"/>
      <c r="N1153" s="108"/>
    </row>
    <row r="1154" spans="4:14" s="124" customFormat="1" x14ac:dyDescent="0.25">
      <c r="D1154" s="57"/>
      <c r="N1154" s="108"/>
    </row>
    <row r="1155" spans="4:14" s="124" customFormat="1" x14ac:dyDescent="0.25">
      <c r="D1155" s="57"/>
      <c r="N1155" s="108"/>
    </row>
    <row r="1156" spans="4:14" s="124" customFormat="1" x14ac:dyDescent="0.25">
      <c r="D1156" s="57"/>
      <c r="N1156" s="108"/>
    </row>
    <row r="1157" spans="4:14" s="124" customFormat="1" x14ac:dyDescent="0.25">
      <c r="D1157" s="57"/>
      <c r="N1157" s="108"/>
    </row>
    <row r="1158" spans="4:14" s="124" customFormat="1" x14ac:dyDescent="0.25">
      <c r="D1158" s="57"/>
      <c r="N1158" s="108"/>
    </row>
    <row r="1159" spans="4:14" s="124" customFormat="1" x14ac:dyDescent="0.25">
      <c r="D1159" s="57"/>
      <c r="N1159" s="108"/>
    </row>
    <row r="1160" spans="4:14" s="124" customFormat="1" x14ac:dyDescent="0.25">
      <c r="D1160" s="57"/>
      <c r="N1160" s="108"/>
    </row>
    <row r="1161" spans="4:14" s="124" customFormat="1" x14ac:dyDescent="0.25">
      <c r="D1161" s="57"/>
      <c r="N1161" s="108"/>
    </row>
    <row r="1162" spans="4:14" s="124" customFormat="1" x14ac:dyDescent="0.25">
      <c r="D1162" s="57"/>
      <c r="N1162" s="108"/>
    </row>
    <row r="1163" spans="4:14" s="124" customFormat="1" x14ac:dyDescent="0.25">
      <c r="D1163" s="57"/>
      <c r="N1163" s="108"/>
    </row>
    <row r="1164" spans="4:14" s="124" customFormat="1" x14ac:dyDescent="0.25">
      <c r="D1164" s="57"/>
      <c r="N1164" s="108"/>
    </row>
    <row r="1165" spans="4:14" s="124" customFormat="1" x14ac:dyDescent="0.25">
      <c r="D1165" s="57"/>
      <c r="N1165" s="108"/>
    </row>
    <row r="1166" spans="4:14" s="124" customFormat="1" x14ac:dyDescent="0.25">
      <c r="D1166" s="57"/>
      <c r="N1166" s="108"/>
    </row>
    <row r="1167" spans="4:14" s="124" customFormat="1" x14ac:dyDescent="0.25">
      <c r="D1167" s="57"/>
      <c r="N1167" s="108"/>
    </row>
    <row r="1168" spans="4:14" s="124" customFormat="1" x14ac:dyDescent="0.25">
      <c r="D1168" s="57"/>
      <c r="N1168" s="108"/>
    </row>
    <row r="1169" spans="4:14" s="124" customFormat="1" x14ac:dyDescent="0.25">
      <c r="D1169" s="57"/>
      <c r="N1169" s="108"/>
    </row>
    <row r="1170" spans="4:14" s="124" customFormat="1" x14ac:dyDescent="0.25">
      <c r="D1170" s="57"/>
      <c r="N1170" s="108"/>
    </row>
    <row r="1171" spans="4:14" s="124" customFormat="1" x14ac:dyDescent="0.25">
      <c r="D1171" s="57"/>
      <c r="N1171" s="108"/>
    </row>
    <row r="1172" spans="4:14" s="124" customFormat="1" x14ac:dyDescent="0.25">
      <c r="D1172" s="57"/>
      <c r="N1172" s="108"/>
    </row>
    <row r="1173" spans="4:14" s="124" customFormat="1" x14ac:dyDescent="0.25">
      <c r="D1173" s="57"/>
      <c r="N1173" s="108"/>
    </row>
    <row r="1174" spans="4:14" s="124" customFormat="1" x14ac:dyDescent="0.25">
      <c r="D1174" s="57"/>
      <c r="N1174" s="108"/>
    </row>
    <row r="1175" spans="4:14" s="124" customFormat="1" x14ac:dyDescent="0.25">
      <c r="D1175" s="57"/>
      <c r="N1175" s="108"/>
    </row>
    <row r="1176" spans="4:14" s="124" customFormat="1" x14ac:dyDescent="0.25">
      <c r="D1176" s="57"/>
      <c r="N1176" s="108"/>
    </row>
    <row r="1177" spans="4:14" s="124" customFormat="1" x14ac:dyDescent="0.25">
      <c r="D1177" s="57"/>
      <c r="N1177" s="108"/>
    </row>
    <row r="1178" spans="4:14" s="124" customFormat="1" x14ac:dyDescent="0.25">
      <c r="D1178" s="57"/>
      <c r="N1178" s="108"/>
    </row>
    <row r="1179" spans="4:14" s="124" customFormat="1" x14ac:dyDescent="0.25">
      <c r="D1179" s="57"/>
      <c r="N1179" s="108"/>
    </row>
    <row r="1180" spans="4:14" s="124" customFormat="1" x14ac:dyDescent="0.25">
      <c r="D1180" s="57"/>
      <c r="N1180" s="108"/>
    </row>
    <row r="1181" spans="4:14" s="124" customFormat="1" x14ac:dyDescent="0.25">
      <c r="D1181" s="57"/>
      <c r="N1181" s="108"/>
    </row>
    <row r="1182" spans="4:14" s="124" customFormat="1" x14ac:dyDescent="0.25">
      <c r="D1182" s="57"/>
      <c r="N1182" s="108"/>
    </row>
    <row r="1183" spans="4:14" s="124" customFormat="1" x14ac:dyDescent="0.25">
      <c r="D1183" s="57"/>
      <c r="N1183" s="108"/>
    </row>
    <row r="1184" spans="4:14" s="124" customFormat="1" x14ac:dyDescent="0.25">
      <c r="D1184" s="57"/>
      <c r="N1184" s="108"/>
    </row>
    <row r="1185" spans="4:14" s="124" customFormat="1" x14ac:dyDescent="0.25">
      <c r="D1185" s="57"/>
      <c r="N1185" s="108"/>
    </row>
    <row r="1186" spans="4:14" s="124" customFormat="1" x14ac:dyDescent="0.25">
      <c r="D1186" s="57"/>
      <c r="N1186" s="108"/>
    </row>
    <row r="1187" spans="4:14" s="124" customFormat="1" x14ac:dyDescent="0.25">
      <c r="D1187" s="57"/>
      <c r="N1187" s="108"/>
    </row>
    <row r="1188" spans="4:14" s="124" customFormat="1" x14ac:dyDescent="0.25">
      <c r="D1188" s="57"/>
      <c r="N1188" s="108"/>
    </row>
    <row r="1189" spans="4:14" s="124" customFormat="1" x14ac:dyDescent="0.25">
      <c r="D1189" s="57"/>
      <c r="N1189" s="108"/>
    </row>
    <row r="1190" spans="4:14" s="124" customFormat="1" x14ac:dyDescent="0.25">
      <c r="D1190" s="57"/>
      <c r="N1190" s="108"/>
    </row>
    <row r="1191" spans="4:14" s="124" customFormat="1" x14ac:dyDescent="0.25">
      <c r="D1191" s="57"/>
      <c r="N1191" s="108"/>
    </row>
    <row r="1192" spans="4:14" s="124" customFormat="1" x14ac:dyDescent="0.25">
      <c r="D1192" s="57"/>
      <c r="N1192" s="108"/>
    </row>
    <row r="1193" spans="4:14" s="124" customFormat="1" x14ac:dyDescent="0.25">
      <c r="D1193" s="57"/>
      <c r="N1193" s="108"/>
    </row>
    <row r="1194" spans="4:14" s="124" customFormat="1" x14ac:dyDescent="0.25">
      <c r="D1194" s="57"/>
      <c r="N1194" s="108"/>
    </row>
    <row r="1195" spans="4:14" s="124" customFormat="1" x14ac:dyDescent="0.25">
      <c r="D1195" s="57"/>
      <c r="N1195" s="108"/>
    </row>
    <row r="1196" spans="4:14" s="124" customFormat="1" x14ac:dyDescent="0.25">
      <c r="D1196" s="57"/>
      <c r="N1196" s="108"/>
    </row>
    <row r="1197" spans="4:14" s="124" customFormat="1" x14ac:dyDescent="0.25">
      <c r="D1197" s="57"/>
      <c r="N1197" s="108"/>
    </row>
    <row r="1198" spans="4:14" s="124" customFormat="1" x14ac:dyDescent="0.25">
      <c r="D1198" s="57"/>
      <c r="N1198" s="108"/>
    </row>
    <row r="1199" spans="4:14" s="124" customFormat="1" x14ac:dyDescent="0.25">
      <c r="D1199" s="57"/>
      <c r="N1199" s="108"/>
    </row>
    <row r="1200" spans="4:14" s="124" customFormat="1" x14ac:dyDescent="0.25">
      <c r="D1200" s="57"/>
      <c r="N1200" s="108"/>
    </row>
    <row r="1201" spans="4:14" s="124" customFormat="1" x14ac:dyDescent="0.25">
      <c r="D1201" s="57"/>
      <c r="N1201" s="108"/>
    </row>
    <row r="1202" spans="4:14" s="124" customFormat="1" x14ac:dyDescent="0.25">
      <c r="D1202" s="57"/>
      <c r="N1202" s="108"/>
    </row>
    <row r="1203" spans="4:14" s="124" customFormat="1" x14ac:dyDescent="0.25">
      <c r="D1203" s="57"/>
      <c r="N1203" s="108"/>
    </row>
    <row r="1204" spans="4:14" s="124" customFormat="1" x14ac:dyDescent="0.25">
      <c r="D1204" s="57"/>
      <c r="N1204" s="108"/>
    </row>
    <row r="1205" spans="4:14" s="124" customFormat="1" x14ac:dyDescent="0.25">
      <c r="D1205" s="57"/>
      <c r="N1205" s="108"/>
    </row>
    <row r="1206" spans="4:14" s="124" customFormat="1" x14ac:dyDescent="0.25">
      <c r="D1206" s="57"/>
      <c r="N1206" s="108"/>
    </row>
    <row r="1207" spans="4:14" s="124" customFormat="1" x14ac:dyDescent="0.25">
      <c r="D1207" s="57"/>
      <c r="N1207" s="108"/>
    </row>
    <row r="1208" spans="4:14" s="124" customFormat="1" x14ac:dyDescent="0.25">
      <c r="D1208" s="57"/>
      <c r="N1208" s="108"/>
    </row>
    <row r="1209" spans="4:14" s="124" customFormat="1" x14ac:dyDescent="0.25">
      <c r="D1209" s="57"/>
      <c r="N1209" s="108"/>
    </row>
    <row r="1210" spans="4:14" s="124" customFormat="1" x14ac:dyDescent="0.25">
      <c r="D1210" s="57"/>
      <c r="N1210" s="108"/>
    </row>
    <row r="1211" spans="4:14" s="124" customFormat="1" x14ac:dyDescent="0.25">
      <c r="D1211" s="57"/>
      <c r="N1211" s="108"/>
    </row>
    <row r="1212" spans="4:14" s="124" customFormat="1" x14ac:dyDescent="0.25">
      <c r="D1212" s="57"/>
      <c r="N1212" s="108"/>
    </row>
    <row r="1213" spans="4:14" s="124" customFormat="1" x14ac:dyDescent="0.25">
      <c r="D1213" s="57"/>
      <c r="N1213" s="108"/>
    </row>
    <row r="1214" spans="4:14" s="124" customFormat="1" x14ac:dyDescent="0.25">
      <c r="D1214" s="57"/>
      <c r="N1214" s="108"/>
    </row>
    <row r="1215" spans="4:14" s="124" customFormat="1" x14ac:dyDescent="0.25">
      <c r="D1215" s="57"/>
      <c r="N1215" s="108"/>
    </row>
    <row r="1216" spans="4:14" s="124" customFormat="1" x14ac:dyDescent="0.25">
      <c r="D1216" s="57"/>
      <c r="N1216" s="108"/>
    </row>
    <row r="1217" spans="4:14" s="124" customFormat="1" x14ac:dyDescent="0.25">
      <c r="D1217" s="57"/>
      <c r="N1217" s="108"/>
    </row>
    <row r="1218" spans="4:14" s="124" customFormat="1" x14ac:dyDescent="0.25">
      <c r="D1218" s="57"/>
      <c r="N1218" s="108"/>
    </row>
    <row r="1219" spans="4:14" s="124" customFormat="1" x14ac:dyDescent="0.25">
      <c r="D1219" s="57"/>
      <c r="N1219" s="108"/>
    </row>
    <row r="1220" spans="4:14" s="124" customFormat="1" x14ac:dyDescent="0.25">
      <c r="D1220" s="57"/>
      <c r="N1220" s="108"/>
    </row>
    <row r="1221" spans="4:14" s="124" customFormat="1" x14ac:dyDescent="0.25">
      <c r="D1221" s="57"/>
      <c r="N1221" s="108"/>
    </row>
    <row r="1222" spans="4:14" s="124" customFormat="1" x14ac:dyDescent="0.25">
      <c r="D1222" s="57"/>
      <c r="N1222" s="108"/>
    </row>
    <row r="1223" spans="4:14" s="124" customFormat="1" x14ac:dyDescent="0.25">
      <c r="D1223" s="57"/>
      <c r="N1223" s="108"/>
    </row>
    <row r="1224" spans="4:14" s="124" customFormat="1" x14ac:dyDescent="0.25">
      <c r="D1224" s="57"/>
      <c r="N1224" s="108"/>
    </row>
    <row r="1225" spans="4:14" s="124" customFormat="1" x14ac:dyDescent="0.25">
      <c r="D1225" s="57"/>
      <c r="N1225" s="108"/>
    </row>
    <row r="1226" spans="4:14" s="124" customFormat="1" x14ac:dyDescent="0.25">
      <c r="D1226" s="57"/>
      <c r="N1226" s="108"/>
    </row>
    <row r="1227" spans="4:14" s="124" customFormat="1" x14ac:dyDescent="0.25">
      <c r="D1227" s="57"/>
      <c r="N1227" s="108"/>
    </row>
    <row r="1228" spans="4:14" s="124" customFormat="1" x14ac:dyDescent="0.25">
      <c r="D1228" s="57"/>
      <c r="N1228" s="108"/>
    </row>
    <row r="1229" spans="4:14" s="124" customFormat="1" x14ac:dyDescent="0.25">
      <c r="D1229" s="57"/>
      <c r="N1229" s="108"/>
    </row>
    <row r="1230" spans="4:14" s="124" customFormat="1" x14ac:dyDescent="0.25">
      <c r="D1230" s="57"/>
      <c r="N1230" s="108"/>
    </row>
    <row r="1231" spans="4:14" s="124" customFormat="1" x14ac:dyDescent="0.25">
      <c r="D1231" s="57"/>
      <c r="N1231" s="108"/>
    </row>
    <row r="1232" spans="4:14" s="124" customFormat="1" x14ac:dyDescent="0.25">
      <c r="D1232" s="57"/>
      <c r="N1232" s="108"/>
    </row>
    <row r="1233" spans="4:14" s="124" customFormat="1" x14ac:dyDescent="0.25">
      <c r="D1233" s="57"/>
      <c r="N1233" s="108"/>
    </row>
    <row r="1234" spans="4:14" s="124" customFormat="1" x14ac:dyDescent="0.25">
      <c r="D1234" s="57"/>
      <c r="N1234" s="108"/>
    </row>
    <row r="1235" spans="4:14" s="124" customFormat="1" x14ac:dyDescent="0.25">
      <c r="D1235" s="57"/>
      <c r="N1235" s="108"/>
    </row>
    <row r="1236" spans="4:14" s="124" customFormat="1" x14ac:dyDescent="0.25">
      <c r="D1236" s="57"/>
      <c r="N1236" s="108"/>
    </row>
    <row r="1237" spans="4:14" s="124" customFormat="1" x14ac:dyDescent="0.25">
      <c r="D1237" s="57"/>
      <c r="N1237" s="108"/>
    </row>
    <row r="1238" spans="4:14" s="124" customFormat="1" x14ac:dyDescent="0.25">
      <c r="D1238" s="57"/>
      <c r="N1238" s="108"/>
    </row>
    <row r="1239" spans="4:14" s="124" customFormat="1" x14ac:dyDescent="0.25">
      <c r="D1239" s="57"/>
      <c r="N1239" s="108"/>
    </row>
    <row r="1240" spans="4:14" s="124" customFormat="1" x14ac:dyDescent="0.25">
      <c r="D1240" s="57"/>
      <c r="N1240" s="108"/>
    </row>
    <row r="1241" spans="4:14" s="124" customFormat="1" x14ac:dyDescent="0.25">
      <c r="D1241" s="57"/>
      <c r="N1241" s="108"/>
    </row>
    <row r="1242" spans="4:14" s="124" customFormat="1" x14ac:dyDescent="0.25">
      <c r="D1242" s="57"/>
      <c r="N1242" s="108"/>
    </row>
    <row r="1243" spans="4:14" s="124" customFormat="1" x14ac:dyDescent="0.25">
      <c r="D1243" s="57"/>
      <c r="N1243" s="108"/>
    </row>
    <row r="1244" spans="4:14" s="124" customFormat="1" x14ac:dyDescent="0.25">
      <c r="D1244" s="57"/>
      <c r="N1244" s="108"/>
    </row>
    <row r="1245" spans="4:14" s="124" customFormat="1" x14ac:dyDescent="0.25">
      <c r="D1245" s="57"/>
      <c r="N1245" s="108"/>
    </row>
    <row r="1246" spans="4:14" s="124" customFormat="1" x14ac:dyDescent="0.25">
      <c r="D1246" s="57"/>
      <c r="N1246" s="108"/>
    </row>
    <row r="1247" spans="4:14" s="124" customFormat="1" x14ac:dyDescent="0.25">
      <c r="D1247" s="57"/>
      <c r="N1247" s="108"/>
    </row>
    <row r="1248" spans="4:14" s="124" customFormat="1" x14ac:dyDescent="0.25">
      <c r="D1248" s="57"/>
      <c r="N1248" s="108"/>
    </row>
    <row r="1249" spans="4:14" s="124" customFormat="1" x14ac:dyDescent="0.25">
      <c r="D1249" s="57"/>
      <c r="N1249" s="108"/>
    </row>
    <row r="1250" spans="4:14" s="124" customFormat="1" x14ac:dyDescent="0.25">
      <c r="D1250" s="57"/>
      <c r="N1250" s="108"/>
    </row>
    <row r="1251" spans="4:14" s="124" customFormat="1" x14ac:dyDescent="0.25">
      <c r="D1251" s="57"/>
      <c r="N1251" s="108"/>
    </row>
    <row r="1252" spans="4:14" s="124" customFormat="1" x14ac:dyDescent="0.25">
      <c r="D1252" s="57"/>
      <c r="N1252" s="108"/>
    </row>
    <row r="1253" spans="4:14" s="124" customFormat="1" x14ac:dyDescent="0.25">
      <c r="D1253" s="57"/>
      <c r="N1253" s="108"/>
    </row>
    <row r="1254" spans="4:14" s="124" customFormat="1" x14ac:dyDescent="0.25">
      <c r="D1254" s="57"/>
      <c r="N1254" s="108"/>
    </row>
    <row r="1255" spans="4:14" s="124" customFormat="1" x14ac:dyDescent="0.25">
      <c r="D1255" s="57"/>
      <c r="N1255" s="108"/>
    </row>
    <row r="1256" spans="4:14" s="124" customFormat="1" x14ac:dyDescent="0.25">
      <c r="D1256" s="57"/>
      <c r="N1256" s="108"/>
    </row>
    <row r="1257" spans="4:14" s="124" customFormat="1" x14ac:dyDescent="0.25">
      <c r="D1257" s="57"/>
      <c r="N1257" s="108"/>
    </row>
    <row r="1258" spans="4:14" s="124" customFormat="1" x14ac:dyDescent="0.25">
      <c r="D1258" s="57"/>
      <c r="N1258" s="108"/>
    </row>
    <row r="1259" spans="4:14" s="124" customFormat="1" x14ac:dyDescent="0.25">
      <c r="D1259" s="57"/>
      <c r="N1259" s="108"/>
    </row>
    <row r="1260" spans="4:14" s="124" customFormat="1" x14ac:dyDescent="0.25">
      <c r="D1260" s="57"/>
      <c r="N1260" s="108"/>
    </row>
    <row r="1261" spans="4:14" s="124" customFormat="1" x14ac:dyDescent="0.25">
      <c r="D1261" s="57"/>
      <c r="N1261" s="108"/>
    </row>
    <row r="1262" spans="4:14" s="124" customFormat="1" x14ac:dyDescent="0.25">
      <c r="D1262" s="57"/>
      <c r="N1262" s="108"/>
    </row>
    <row r="1263" spans="4:14" s="124" customFormat="1" x14ac:dyDescent="0.25">
      <c r="D1263" s="57"/>
      <c r="N1263" s="108"/>
    </row>
    <row r="1264" spans="4:14" s="124" customFormat="1" x14ac:dyDescent="0.25">
      <c r="D1264" s="57"/>
      <c r="N1264" s="108"/>
    </row>
    <row r="1265" spans="4:14" s="124" customFormat="1" x14ac:dyDescent="0.25">
      <c r="D1265" s="57"/>
      <c r="N1265" s="108"/>
    </row>
    <row r="1266" spans="4:14" s="124" customFormat="1" x14ac:dyDescent="0.25">
      <c r="D1266" s="57"/>
      <c r="N1266" s="108"/>
    </row>
    <row r="1267" spans="4:14" s="124" customFormat="1" x14ac:dyDescent="0.25">
      <c r="D1267" s="57"/>
      <c r="N1267" s="108"/>
    </row>
    <row r="1268" spans="4:14" s="124" customFormat="1" x14ac:dyDescent="0.25">
      <c r="D1268" s="57"/>
      <c r="N1268" s="108"/>
    </row>
    <row r="1269" spans="4:14" s="124" customFormat="1" x14ac:dyDescent="0.25">
      <c r="D1269" s="57"/>
      <c r="N1269" s="108"/>
    </row>
    <row r="1270" spans="4:14" s="124" customFormat="1" x14ac:dyDescent="0.25">
      <c r="D1270" s="57"/>
      <c r="N1270" s="108"/>
    </row>
    <row r="1271" spans="4:14" s="124" customFormat="1" x14ac:dyDescent="0.25">
      <c r="D1271" s="57"/>
      <c r="N1271" s="108"/>
    </row>
    <row r="1272" spans="4:14" s="124" customFormat="1" x14ac:dyDescent="0.25">
      <c r="D1272" s="57"/>
      <c r="N1272" s="108"/>
    </row>
    <row r="1273" spans="4:14" s="124" customFormat="1" x14ac:dyDescent="0.25">
      <c r="D1273" s="57"/>
      <c r="N1273" s="108"/>
    </row>
    <row r="1274" spans="4:14" s="124" customFormat="1" x14ac:dyDescent="0.25">
      <c r="D1274" s="57"/>
      <c r="N1274" s="108"/>
    </row>
    <row r="1275" spans="4:14" s="124" customFormat="1" x14ac:dyDescent="0.25">
      <c r="D1275" s="57"/>
      <c r="N1275" s="108"/>
    </row>
    <row r="1276" spans="4:14" s="124" customFormat="1" x14ac:dyDescent="0.25">
      <c r="D1276" s="57"/>
      <c r="N1276" s="108"/>
    </row>
    <row r="1277" spans="4:14" s="124" customFormat="1" x14ac:dyDescent="0.25">
      <c r="D1277" s="57"/>
      <c r="N1277" s="108"/>
    </row>
    <row r="1278" spans="4:14" s="124" customFormat="1" x14ac:dyDescent="0.25">
      <c r="D1278" s="57"/>
      <c r="N1278" s="108"/>
    </row>
    <row r="1279" spans="4:14" s="124" customFormat="1" x14ac:dyDescent="0.25">
      <c r="D1279" s="57"/>
      <c r="N1279" s="108"/>
    </row>
    <row r="1280" spans="4:14" s="124" customFormat="1" x14ac:dyDescent="0.25">
      <c r="D1280" s="57"/>
      <c r="N1280" s="108"/>
    </row>
    <row r="1281" spans="4:14" s="124" customFormat="1" x14ac:dyDescent="0.25">
      <c r="D1281" s="57"/>
      <c r="N1281" s="108"/>
    </row>
    <row r="1282" spans="4:14" s="124" customFormat="1" x14ac:dyDescent="0.25">
      <c r="D1282" s="57"/>
      <c r="N1282" s="108"/>
    </row>
    <row r="1283" spans="4:14" s="124" customFormat="1" x14ac:dyDescent="0.25">
      <c r="D1283" s="57"/>
      <c r="N1283" s="108"/>
    </row>
    <row r="1284" spans="4:14" s="124" customFormat="1" x14ac:dyDescent="0.25">
      <c r="D1284" s="57"/>
      <c r="N1284" s="108"/>
    </row>
    <row r="1285" spans="4:14" s="124" customFormat="1" x14ac:dyDescent="0.25">
      <c r="D1285" s="57"/>
      <c r="N1285" s="108"/>
    </row>
    <row r="1286" spans="4:14" s="124" customFormat="1" x14ac:dyDescent="0.25">
      <c r="D1286" s="57"/>
      <c r="N1286" s="108"/>
    </row>
    <row r="1287" spans="4:14" s="124" customFormat="1" x14ac:dyDescent="0.25">
      <c r="D1287" s="57"/>
      <c r="N1287" s="108"/>
    </row>
    <row r="1288" spans="4:14" s="124" customFormat="1" x14ac:dyDescent="0.25">
      <c r="D1288" s="57"/>
      <c r="N1288" s="108"/>
    </row>
    <row r="1289" spans="4:14" s="124" customFormat="1" x14ac:dyDescent="0.25">
      <c r="D1289" s="57"/>
      <c r="N1289" s="108"/>
    </row>
    <row r="1290" spans="4:14" s="124" customFormat="1" x14ac:dyDescent="0.25">
      <c r="D1290" s="57"/>
      <c r="N1290" s="108"/>
    </row>
    <row r="1291" spans="4:14" s="124" customFormat="1" x14ac:dyDescent="0.25">
      <c r="D1291" s="57"/>
      <c r="N1291" s="108"/>
    </row>
    <row r="1292" spans="4:14" s="124" customFormat="1" x14ac:dyDescent="0.25">
      <c r="D1292" s="57"/>
      <c r="N1292" s="108"/>
    </row>
    <row r="1293" spans="4:14" s="124" customFormat="1" x14ac:dyDescent="0.25">
      <c r="D1293" s="57"/>
      <c r="N1293" s="108"/>
    </row>
    <row r="1294" spans="4:14" s="124" customFormat="1" x14ac:dyDescent="0.25">
      <c r="D1294" s="57"/>
      <c r="N1294" s="108"/>
    </row>
    <row r="1295" spans="4:14" s="124" customFormat="1" x14ac:dyDescent="0.25">
      <c r="D1295" s="57"/>
      <c r="N1295" s="108"/>
    </row>
    <row r="1296" spans="4:14" s="124" customFormat="1" x14ac:dyDescent="0.25">
      <c r="D1296" s="57"/>
      <c r="N1296" s="108"/>
    </row>
    <row r="1297" spans="4:14" s="124" customFormat="1" x14ac:dyDescent="0.25">
      <c r="D1297" s="57"/>
      <c r="N1297" s="108"/>
    </row>
    <row r="1298" spans="4:14" s="124" customFormat="1" x14ac:dyDescent="0.25">
      <c r="D1298" s="57"/>
      <c r="N1298" s="108"/>
    </row>
    <row r="1299" spans="4:14" s="124" customFormat="1" x14ac:dyDescent="0.25">
      <c r="D1299" s="57"/>
      <c r="N1299" s="108"/>
    </row>
    <row r="1300" spans="4:14" s="124" customFormat="1" x14ac:dyDescent="0.25">
      <c r="D1300" s="57"/>
      <c r="N1300" s="108"/>
    </row>
    <row r="1301" spans="4:14" s="124" customFormat="1" x14ac:dyDescent="0.25">
      <c r="D1301" s="57"/>
      <c r="N1301" s="108"/>
    </row>
    <row r="1302" spans="4:14" s="124" customFormat="1" x14ac:dyDescent="0.25">
      <c r="D1302" s="57"/>
      <c r="N1302" s="108"/>
    </row>
    <row r="1303" spans="4:14" s="124" customFormat="1" x14ac:dyDescent="0.25">
      <c r="D1303" s="57"/>
      <c r="N1303" s="108"/>
    </row>
    <row r="1304" spans="4:14" s="124" customFormat="1" x14ac:dyDescent="0.25">
      <c r="D1304" s="57"/>
      <c r="N1304" s="108"/>
    </row>
    <row r="1305" spans="4:14" s="124" customFormat="1" x14ac:dyDescent="0.25">
      <c r="D1305" s="57"/>
      <c r="N1305" s="108"/>
    </row>
    <row r="1306" spans="4:14" s="124" customFormat="1" x14ac:dyDescent="0.25">
      <c r="D1306" s="57"/>
      <c r="N1306" s="108"/>
    </row>
    <row r="1307" spans="4:14" s="124" customFormat="1" x14ac:dyDescent="0.25">
      <c r="D1307" s="57"/>
      <c r="N1307" s="108"/>
    </row>
    <row r="1308" spans="4:14" s="124" customFormat="1" x14ac:dyDescent="0.25">
      <c r="D1308" s="57"/>
      <c r="N1308" s="108"/>
    </row>
    <row r="1309" spans="4:14" s="124" customFormat="1" x14ac:dyDescent="0.25">
      <c r="D1309" s="57"/>
      <c r="N1309" s="108"/>
    </row>
    <row r="1310" spans="4:14" s="124" customFormat="1" x14ac:dyDescent="0.25">
      <c r="D1310" s="57"/>
      <c r="N1310" s="108"/>
    </row>
    <row r="1311" spans="4:14" s="124" customFormat="1" x14ac:dyDescent="0.25">
      <c r="D1311" s="57"/>
      <c r="N1311" s="108"/>
    </row>
    <row r="1312" spans="4:14" s="124" customFormat="1" x14ac:dyDescent="0.25">
      <c r="D1312" s="57"/>
      <c r="N1312" s="108"/>
    </row>
    <row r="1313" spans="4:14" s="124" customFormat="1" x14ac:dyDescent="0.25">
      <c r="D1313" s="57"/>
      <c r="N1313" s="108"/>
    </row>
    <row r="1314" spans="4:14" s="124" customFormat="1" x14ac:dyDescent="0.25">
      <c r="D1314" s="57"/>
      <c r="N1314" s="108"/>
    </row>
    <row r="1315" spans="4:14" s="124" customFormat="1" x14ac:dyDescent="0.25">
      <c r="D1315" s="57"/>
      <c r="N1315" s="108"/>
    </row>
    <row r="1316" spans="4:14" s="124" customFormat="1" x14ac:dyDescent="0.25">
      <c r="D1316" s="57"/>
      <c r="N1316" s="108"/>
    </row>
    <row r="1317" spans="4:14" s="124" customFormat="1" x14ac:dyDescent="0.25">
      <c r="D1317" s="57"/>
      <c r="N1317" s="108"/>
    </row>
    <row r="1318" spans="4:14" s="124" customFormat="1" x14ac:dyDescent="0.25">
      <c r="D1318" s="57"/>
      <c r="N1318" s="108"/>
    </row>
    <row r="1319" spans="4:14" s="124" customFormat="1" x14ac:dyDescent="0.25">
      <c r="D1319" s="57"/>
      <c r="N1319" s="108"/>
    </row>
    <row r="1320" spans="4:14" s="124" customFormat="1" x14ac:dyDescent="0.25">
      <c r="D1320" s="57"/>
      <c r="N1320" s="108"/>
    </row>
    <row r="1321" spans="4:14" s="124" customFormat="1" x14ac:dyDescent="0.25">
      <c r="D1321" s="57"/>
      <c r="N1321" s="108"/>
    </row>
    <row r="1322" spans="4:14" s="124" customFormat="1" x14ac:dyDescent="0.25">
      <c r="D1322" s="57"/>
      <c r="N1322" s="108"/>
    </row>
    <row r="1323" spans="4:14" s="124" customFormat="1" x14ac:dyDescent="0.25">
      <c r="D1323" s="57"/>
      <c r="N1323" s="108"/>
    </row>
    <row r="1324" spans="4:14" s="124" customFormat="1" x14ac:dyDescent="0.25">
      <c r="D1324" s="57"/>
      <c r="N1324" s="108"/>
    </row>
    <row r="1325" spans="4:14" s="124" customFormat="1" x14ac:dyDescent="0.25">
      <c r="D1325" s="57"/>
      <c r="N1325" s="108"/>
    </row>
    <row r="1326" spans="4:14" s="124" customFormat="1" x14ac:dyDescent="0.25">
      <c r="D1326" s="57"/>
      <c r="N1326" s="108"/>
    </row>
    <row r="1327" spans="4:14" s="124" customFormat="1" x14ac:dyDescent="0.25">
      <c r="D1327" s="57"/>
      <c r="N1327" s="108"/>
    </row>
    <row r="1328" spans="4:14" s="124" customFormat="1" x14ac:dyDescent="0.25">
      <c r="D1328" s="57"/>
      <c r="N1328" s="108"/>
    </row>
    <row r="1329" spans="4:14" s="124" customFormat="1" x14ac:dyDescent="0.25">
      <c r="D1329" s="57"/>
      <c r="N1329" s="108"/>
    </row>
    <row r="1330" spans="4:14" s="124" customFormat="1" x14ac:dyDescent="0.25">
      <c r="D1330" s="57"/>
      <c r="N1330" s="108"/>
    </row>
    <row r="1331" spans="4:14" s="124" customFormat="1" x14ac:dyDescent="0.25">
      <c r="D1331" s="57"/>
      <c r="N1331" s="108"/>
    </row>
    <row r="1332" spans="4:14" s="124" customFormat="1" x14ac:dyDescent="0.25">
      <c r="D1332" s="57"/>
      <c r="N1332" s="108"/>
    </row>
    <row r="1333" spans="4:14" s="124" customFormat="1" x14ac:dyDescent="0.25">
      <c r="D1333" s="57"/>
      <c r="N1333" s="108"/>
    </row>
    <row r="1334" spans="4:14" s="124" customFormat="1" x14ac:dyDescent="0.25">
      <c r="D1334" s="57"/>
      <c r="N1334" s="108"/>
    </row>
    <row r="1335" spans="4:14" s="124" customFormat="1" x14ac:dyDescent="0.25">
      <c r="D1335" s="57"/>
      <c r="N1335" s="108"/>
    </row>
    <row r="1336" spans="4:14" s="124" customFormat="1" x14ac:dyDescent="0.25">
      <c r="D1336" s="57"/>
      <c r="N1336" s="108"/>
    </row>
    <row r="1337" spans="4:14" s="124" customFormat="1" x14ac:dyDescent="0.25">
      <c r="D1337" s="57"/>
      <c r="N1337" s="108"/>
    </row>
    <row r="1338" spans="4:14" s="124" customFormat="1" x14ac:dyDescent="0.25">
      <c r="D1338" s="57"/>
      <c r="N1338" s="108"/>
    </row>
    <row r="1339" spans="4:14" s="124" customFormat="1" x14ac:dyDescent="0.25">
      <c r="D1339" s="57"/>
      <c r="N1339" s="108"/>
    </row>
    <row r="1340" spans="4:14" s="124" customFormat="1" x14ac:dyDescent="0.25">
      <c r="D1340" s="57"/>
      <c r="N1340" s="108"/>
    </row>
    <row r="1341" spans="4:14" s="124" customFormat="1" x14ac:dyDescent="0.25">
      <c r="D1341" s="57"/>
      <c r="N1341" s="108"/>
    </row>
    <row r="1342" spans="4:14" s="124" customFormat="1" x14ac:dyDescent="0.25">
      <c r="D1342" s="57"/>
      <c r="N1342" s="108"/>
    </row>
    <row r="1343" spans="4:14" s="124" customFormat="1" x14ac:dyDescent="0.25">
      <c r="D1343" s="57"/>
      <c r="N1343" s="108"/>
    </row>
    <row r="1344" spans="4:14" s="124" customFormat="1" x14ac:dyDescent="0.25">
      <c r="D1344" s="57"/>
      <c r="N1344" s="108"/>
    </row>
    <row r="1345" spans="4:14" s="124" customFormat="1" x14ac:dyDescent="0.25">
      <c r="D1345" s="57"/>
      <c r="N1345" s="108"/>
    </row>
    <row r="1346" spans="4:14" s="124" customFormat="1" x14ac:dyDescent="0.25">
      <c r="D1346" s="57"/>
      <c r="N1346" s="108"/>
    </row>
    <row r="1347" spans="4:14" s="124" customFormat="1" x14ac:dyDescent="0.25">
      <c r="D1347" s="57"/>
      <c r="N1347" s="108"/>
    </row>
    <row r="1348" spans="4:14" s="124" customFormat="1" x14ac:dyDescent="0.25">
      <c r="D1348" s="57"/>
      <c r="N1348" s="108"/>
    </row>
    <row r="1349" spans="4:14" s="124" customFormat="1" x14ac:dyDescent="0.25">
      <c r="D1349" s="57"/>
      <c r="N1349" s="108"/>
    </row>
    <row r="1350" spans="4:14" s="124" customFormat="1" x14ac:dyDescent="0.25">
      <c r="D1350" s="57"/>
      <c r="N1350" s="108"/>
    </row>
    <row r="1351" spans="4:14" s="124" customFormat="1" x14ac:dyDescent="0.25">
      <c r="D1351" s="57"/>
      <c r="N1351" s="108"/>
    </row>
    <row r="1352" spans="4:14" s="124" customFormat="1" x14ac:dyDescent="0.25">
      <c r="D1352" s="57"/>
      <c r="N1352" s="108"/>
    </row>
    <row r="1353" spans="4:14" s="124" customFormat="1" x14ac:dyDescent="0.25">
      <c r="D1353" s="57"/>
      <c r="N1353" s="108"/>
    </row>
    <row r="1354" spans="4:14" s="124" customFormat="1" x14ac:dyDescent="0.25">
      <c r="D1354" s="57"/>
      <c r="N1354" s="108"/>
    </row>
    <row r="1355" spans="4:14" s="124" customFormat="1" x14ac:dyDescent="0.25">
      <c r="D1355" s="57"/>
      <c r="N1355" s="108"/>
    </row>
    <row r="1356" spans="4:14" s="124" customFormat="1" x14ac:dyDescent="0.25">
      <c r="D1356" s="57"/>
      <c r="N1356" s="108"/>
    </row>
    <row r="1357" spans="4:14" s="124" customFormat="1" x14ac:dyDescent="0.25">
      <c r="D1357" s="57"/>
      <c r="N1357" s="108"/>
    </row>
    <row r="1358" spans="4:14" s="124" customFormat="1" x14ac:dyDescent="0.25">
      <c r="D1358" s="57"/>
      <c r="N1358" s="108"/>
    </row>
    <row r="1359" spans="4:14" s="124" customFormat="1" x14ac:dyDescent="0.25">
      <c r="D1359" s="57"/>
      <c r="N1359" s="108"/>
    </row>
    <row r="1360" spans="4:14" s="124" customFormat="1" x14ac:dyDescent="0.25">
      <c r="D1360" s="57"/>
      <c r="N1360" s="108"/>
    </row>
    <row r="1361" spans="4:14" s="124" customFormat="1" x14ac:dyDescent="0.25">
      <c r="D1361" s="57"/>
      <c r="N1361" s="108"/>
    </row>
    <row r="1362" spans="4:14" s="124" customFormat="1" x14ac:dyDescent="0.25">
      <c r="D1362" s="57"/>
      <c r="N1362" s="108"/>
    </row>
    <row r="1363" spans="4:14" s="124" customFormat="1" x14ac:dyDescent="0.25">
      <c r="D1363" s="57"/>
      <c r="N1363" s="108"/>
    </row>
    <row r="1364" spans="4:14" s="124" customFormat="1" x14ac:dyDescent="0.25">
      <c r="D1364" s="57"/>
      <c r="N1364" s="108"/>
    </row>
    <row r="1365" spans="4:14" s="124" customFormat="1" x14ac:dyDescent="0.25">
      <c r="D1365" s="57"/>
      <c r="N1365" s="108"/>
    </row>
    <row r="1366" spans="4:14" s="124" customFormat="1" x14ac:dyDescent="0.25">
      <c r="D1366" s="57"/>
      <c r="N1366" s="108"/>
    </row>
    <row r="1367" spans="4:14" s="124" customFormat="1" x14ac:dyDescent="0.25">
      <c r="D1367" s="57"/>
      <c r="N1367" s="108"/>
    </row>
    <row r="1368" spans="4:14" s="124" customFormat="1" x14ac:dyDescent="0.25">
      <c r="D1368" s="57"/>
      <c r="N1368" s="108"/>
    </row>
    <row r="1369" spans="4:14" s="124" customFormat="1" x14ac:dyDescent="0.25">
      <c r="D1369" s="57"/>
      <c r="N1369" s="108"/>
    </row>
    <row r="1370" spans="4:14" s="124" customFormat="1" x14ac:dyDescent="0.25">
      <c r="D1370" s="57"/>
      <c r="N1370" s="108"/>
    </row>
    <row r="1371" spans="4:14" s="124" customFormat="1" x14ac:dyDescent="0.25">
      <c r="D1371" s="57"/>
      <c r="N1371" s="108"/>
    </row>
    <row r="1372" spans="4:14" s="124" customFormat="1" x14ac:dyDescent="0.25">
      <c r="D1372" s="57"/>
      <c r="N1372" s="108"/>
    </row>
    <row r="1373" spans="4:14" s="124" customFormat="1" x14ac:dyDescent="0.25">
      <c r="D1373" s="57"/>
      <c r="N1373" s="108"/>
    </row>
    <row r="1374" spans="4:14" s="124" customFormat="1" x14ac:dyDescent="0.25">
      <c r="D1374" s="57"/>
      <c r="N1374" s="108"/>
    </row>
    <row r="1375" spans="4:14" s="124" customFormat="1" x14ac:dyDescent="0.25">
      <c r="D1375" s="57"/>
      <c r="N1375" s="108"/>
    </row>
    <row r="1376" spans="4:14" s="124" customFormat="1" x14ac:dyDescent="0.25">
      <c r="D1376" s="57"/>
      <c r="N1376" s="108"/>
    </row>
    <row r="1377" spans="4:14" s="124" customFormat="1" x14ac:dyDescent="0.25">
      <c r="D1377" s="57"/>
      <c r="N1377" s="108"/>
    </row>
    <row r="1378" spans="4:14" s="124" customFormat="1" x14ac:dyDescent="0.25">
      <c r="D1378" s="57"/>
      <c r="N1378" s="108"/>
    </row>
    <row r="1379" spans="4:14" s="124" customFormat="1" x14ac:dyDescent="0.25">
      <c r="D1379" s="57"/>
      <c r="N1379" s="108"/>
    </row>
    <row r="1380" spans="4:14" s="124" customFormat="1" x14ac:dyDescent="0.25">
      <c r="D1380" s="57"/>
      <c r="N1380" s="108"/>
    </row>
    <row r="1381" spans="4:14" s="124" customFormat="1" x14ac:dyDescent="0.25">
      <c r="D1381" s="57"/>
      <c r="N1381" s="108"/>
    </row>
    <row r="1382" spans="4:14" s="124" customFormat="1" x14ac:dyDescent="0.25">
      <c r="D1382" s="57"/>
      <c r="N1382" s="108"/>
    </row>
    <row r="1383" spans="4:14" s="124" customFormat="1" x14ac:dyDescent="0.25">
      <c r="D1383" s="57"/>
      <c r="N1383" s="108"/>
    </row>
    <row r="1384" spans="4:14" s="124" customFormat="1" x14ac:dyDescent="0.25">
      <c r="D1384" s="57"/>
      <c r="N1384" s="108"/>
    </row>
    <row r="1385" spans="4:14" s="124" customFormat="1" x14ac:dyDescent="0.25">
      <c r="D1385" s="57"/>
      <c r="N1385" s="108"/>
    </row>
    <row r="1386" spans="4:14" s="124" customFormat="1" x14ac:dyDescent="0.25">
      <c r="D1386" s="57"/>
      <c r="N1386" s="108"/>
    </row>
    <row r="1387" spans="4:14" s="124" customFormat="1" x14ac:dyDescent="0.25">
      <c r="D1387" s="57"/>
      <c r="N1387" s="108"/>
    </row>
    <row r="1388" spans="4:14" s="124" customFormat="1" x14ac:dyDescent="0.25">
      <c r="D1388" s="57"/>
      <c r="N1388" s="108"/>
    </row>
    <row r="1389" spans="4:14" s="124" customFormat="1" x14ac:dyDescent="0.25">
      <c r="D1389" s="57"/>
      <c r="N1389" s="108"/>
    </row>
    <row r="1390" spans="4:14" s="124" customFormat="1" x14ac:dyDescent="0.25">
      <c r="D1390" s="57"/>
      <c r="N1390" s="108"/>
    </row>
    <row r="1391" spans="4:14" s="124" customFormat="1" x14ac:dyDescent="0.25">
      <c r="D1391" s="57"/>
      <c r="N1391" s="108"/>
    </row>
    <row r="1392" spans="4:14" s="124" customFormat="1" x14ac:dyDescent="0.25">
      <c r="D1392" s="57"/>
      <c r="N1392" s="108"/>
    </row>
    <row r="1393" spans="4:14" s="124" customFormat="1" x14ac:dyDescent="0.25">
      <c r="D1393" s="57"/>
      <c r="N1393" s="108"/>
    </row>
    <row r="1394" spans="4:14" s="124" customFormat="1" x14ac:dyDescent="0.25">
      <c r="D1394" s="57"/>
      <c r="N1394" s="108"/>
    </row>
    <row r="1395" spans="4:14" s="124" customFormat="1" x14ac:dyDescent="0.25">
      <c r="D1395" s="57"/>
      <c r="N1395" s="108"/>
    </row>
    <row r="1396" spans="4:14" s="124" customFormat="1" x14ac:dyDescent="0.25">
      <c r="D1396" s="57"/>
      <c r="N1396" s="108"/>
    </row>
    <row r="1397" spans="4:14" s="124" customFormat="1" x14ac:dyDescent="0.25">
      <c r="D1397" s="57"/>
      <c r="N1397" s="108"/>
    </row>
    <row r="1398" spans="4:14" s="124" customFormat="1" x14ac:dyDescent="0.25">
      <c r="D1398" s="57"/>
      <c r="N1398" s="108"/>
    </row>
    <row r="1399" spans="4:14" s="124" customFormat="1" x14ac:dyDescent="0.25">
      <c r="D1399" s="57"/>
      <c r="N1399" s="108"/>
    </row>
    <row r="1400" spans="4:14" s="124" customFormat="1" x14ac:dyDescent="0.25">
      <c r="D1400" s="57"/>
      <c r="N1400" s="108"/>
    </row>
    <row r="1401" spans="4:14" s="124" customFormat="1" x14ac:dyDescent="0.25">
      <c r="D1401" s="57"/>
      <c r="N1401" s="108"/>
    </row>
    <row r="1402" spans="4:14" s="124" customFormat="1" x14ac:dyDescent="0.25">
      <c r="D1402" s="57"/>
      <c r="N1402" s="108"/>
    </row>
    <row r="1403" spans="4:14" s="124" customFormat="1" x14ac:dyDescent="0.25">
      <c r="D1403" s="57"/>
      <c r="N1403" s="108"/>
    </row>
    <row r="1404" spans="4:14" s="124" customFormat="1" x14ac:dyDescent="0.25">
      <c r="D1404" s="57"/>
      <c r="N1404" s="108"/>
    </row>
    <row r="1405" spans="4:14" s="124" customFormat="1" x14ac:dyDescent="0.25">
      <c r="D1405" s="57"/>
      <c r="N1405" s="108"/>
    </row>
    <row r="1406" spans="4:14" s="124" customFormat="1" x14ac:dyDescent="0.25">
      <c r="D1406" s="57"/>
      <c r="N1406" s="108"/>
    </row>
    <row r="1407" spans="4:14" s="124" customFormat="1" x14ac:dyDescent="0.25">
      <c r="D1407" s="57"/>
      <c r="N1407" s="108"/>
    </row>
    <row r="1408" spans="4:14" s="124" customFormat="1" x14ac:dyDescent="0.25">
      <c r="D1408" s="57"/>
      <c r="N1408" s="108"/>
    </row>
    <row r="1409" spans="4:14" s="124" customFormat="1" x14ac:dyDescent="0.25">
      <c r="D1409" s="57"/>
      <c r="N1409" s="108"/>
    </row>
    <row r="1410" spans="4:14" s="124" customFormat="1" x14ac:dyDescent="0.25">
      <c r="D1410" s="57"/>
      <c r="N1410" s="108"/>
    </row>
    <row r="1411" spans="4:14" s="124" customFormat="1" x14ac:dyDescent="0.25">
      <c r="D1411" s="57"/>
      <c r="N1411" s="108"/>
    </row>
    <row r="1412" spans="4:14" s="124" customFormat="1" x14ac:dyDescent="0.25">
      <c r="D1412" s="57"/>
      <c r="N1412" s="108"/>
    </row>
    <row r="1413" spans="4:14" s="124" customFormat="1" x14ac:dyDescent="0.25">
      <c r="D1413" s="57"/>
      <c r="N1413" s="108"/>
    </row>
    <row r="1414" spans="4:14" s="124" customFormat="1" x14ac:dyDescent="0.25">
      <c r="D1414" s="57"/>
      <c r="N1414" s="108"/>
    </row>
    <row r="1415" spans="4:14" s="124" customFormat="1" x14ac:dyDescent="0.25">
      <c r="D1415" s="57"/>
      <c r="N1415" s="108"/>
    </row>
    <row r="1416" spans="4:14" s="124" customFormat="1" x14ac:dyDescent="0.25">
      <c r="D1416" s="57"/>
      <c r="N1416" s="108"/>
    </row>
    <row r="1417" spans="4:14" s="124" customFormat="1" x14ac:dyDescent="0.25">
      <c r="D1417" s="57"/>
      <c r="N1417" s="108"/>
    </row>
    <row r="1418" spans="4:14" s="124" customFormat="1" x14ac:dyDescent="0.25">
      <c r="D1418" s="57"/>
      <c r="N1418" s="108"/>
    </row>
    <row r="1419" spans="4:14" s="124" customFormat="1" x14ac:dyDescent="0.25">
      <c r="D1419" s="57"/>
      <c r="N1419" s="108"/>
    </row>
    <row r="1420" spans="4:14" s="124" customFormat="1" x14ac:dyDescent="0.25">
      <c r="D1420" s="57"/>
      <c r="N1420" s="108"/>
    </row>
    <row r="1421" spans="4:14" s="124" customFormat="1" x14ac:dyDescent="0.25">
      <c r="D1421" s="57"/>
      <c r="N1421" s="108"/>
    </row>
    <row r="1422" spans="4:14" s="124" customFormat="1" x14ac:dyDescent="0.25">
      <c r="D1422" s="57"/>
      <c r="N1422" s="108"/>
    </row>
    <row r="1423" spans="4:14" s="124" customFormat="1" x14ac:dyDescent="0.25">
      <c r="D1423" s="57"/>
      <c r="N1423" s="108"/>
    </row>
    <row r="1424" spans="4:14" s="124" customFormat="1" x14ac:dyDescent="0.25">
      <c r="D1424" s="57"/>
      <c r="N1424" s="108"/>
    </row>
    <row r="1425" spans="4:14" s="124" customFormat="1" x14ac:dyDescent="0.25">
      <c r="D1425" s="57"/>
      <c r="N1425" s="108"/>
    </row>
    <row r="1426" spans="4:14" s="124" customFormat="1" x14ac:dyDescent="0.25">
      <c r="D1426" s="57"/>
      <c r="N1426" s="108"/>
    </row>
    <row r="1427" spans="4:14" s="124" customFormat="1" x14ac:dyDescent="0.25">
      <c r="D1427" s="57"/>
      <c r="N1427" s="108"/>
    </row>
    <row r="1428" spans="4:14" s="124" customFormat="1" x14ac:dyDescent="0.25">
      <c r="D1428" s="57"/>
      <c r="N1428" s="108"/>
    </row>
    <row r="1429" spans="4:14" s="124" customFormat="1" x14ac:dyDescent="0.25">
      <c r="D1429" s="57"/>
      <c r="N1429" s="108"/>
    </row>
    <row r="1430" spans="4:14" s="124" customFormat="1" x14ac:dyDescent="0.25">
      <c r="D1430" s="57"/>
      <c r="N1430" s="108"/>
    </row>
    <row r="1431" spans="4:14" s="124" customFormat="1" x14ac:dyDescent="0.25">
      <c r="D1431" s="57"/>
      <c r="N1431" s="108"/>
    </row>
    <row r="1432" spans="4:14" s="124" customFormat="1" x14ac:dyDescent="0.25">
      <c r="D1432" s="57"/>
      <c r="N1432" s="108"/>
    </row>
    <row r="1433" spans="4:14" s="124" customFormat="1" x14ac:dyDescent="0.25">
      <c r="D1433" s="57"/>
      <c r="N1433" s="108"/>
    </row>
    <row r="1434" spans="4:14" s="124" customFormat="1" x14ac:dyDescent="0.25">
      <c r="D1434" s="57"/>
      <c r="N1434" s="108"/>
    </row>
    <row r="1435" spans="4:14" s="124" customFormat="1" x14ac:dyDescent="0.25">
      <c r="D1435" s="57"/>
      <c r="N1435" s="108"/>
    </row>
    <row r="1436" spans="4:14" s="124" customFormat="1" x14ac:dyDescent="0.25">
      <c r="D1436" s="57"/>
      <c r="N1436" s="108"/>
    </row>
    <row r="1437" spans="4:14" s="124" customFormat="1" x14ac:dyDescent="0.25">
      <c r="D1437" s="57"/>
      <c r="N1437" s="108"/>
    </row>
    <row r="1438" spans="4:14" s="124" customFormat="1" x14ac:dyDescent="0.25">
      <c r="D1438" s="57"/>
      <c r="N1438" s="108"/>
    </row>
    <row r="1439" spans="4:14" s="124" customFormat="1" x14ac:dyDescent="0.25">
      <c r="D1439" s="57"/>
      <c r="N1439" s="108"/>
    </row>
    <row r="1440" spans="4:14" s="124" customFormat="1" x14ac:dyDescent="0.25">
      <c r="D1440" s="57"/>
      <c r="N1440" s="108"/>
    </row>
    <row r="1441" spans="4:14" s="124" customFormat="1" x14ac:dyDescent="0.25">
      <c r="D1441" s="57"/>
      <c r="N1441" s="108"/>
    </row>
    <row r="1442" spans="4:14" s="124" customFormat="1" x14ac:dyDescent="0.25">
      <c r="D1442" s="57"/>
      <c r="N1442" s="108"/>
    </row>
    <row r="1443" spans="4:14" s="124" customFormat="1" x14ac:dyDescent="0.25">
      <c r="D1443" s="57"/>
      <c r="N1443" s="108"/>
    </row>
    <row r="1444" spans="4:14" s="124" customFormat="1" x14ac:dyDescent="0.25">
      <c r="D1444" s="57"/>
      <c r="N1444" s="108"/>
    </row>
    <row r="1445" spans="4:14" s="124" customFormat="1" x14ac:dyDescent="0.25">
      <c r="D1445" s="57"/>
      <c r="N1445" s="108"/>
    </row>
    <row r="1446" spans="4:14" s="124" customFormat="1" x14ac:dyDescent="0.25">
      <c r="D1446" s="57"/>
      <c r="N1446" s="108"/>
    </row>
    <row r="1447" spans="4:14" s="124" customFormat="1" x14ac:dyDescent="0.25">
      <c r="D1447" s="57"/>
      <c r="N1447" s="108"/>
    </row>
    <row r="1448" spans="4:14" s="124" customFormat="1" x14ac:dyDescent="0.25">
      <c r="D1448" s="57"/>
      <c r="N1448" s="108"/>
    </row>
    <row r="1449" spans="4:14" s="124" customFormat="1" x14ac:dyDescent="0.25">
      <c r="D1449" s="57"/>
      <c r="N1449" s="108"/>
    </row>
    <row r="1450" spans="4:14" s="124" customFormat="1" x14ac:dyDescent="0.25">
      <c r="D1450" s="57"/>
      <c r="N1450" s="108"/>
    </row>
    <row r="1451" spans="4:14" s="124" customFormat="1" x14ac:dyDescent="0.25">
      <c r="D1451" s="57"/>
      <c r="N1451" s="108"/>
    </row>
    <row r="1452" spans="4:14" s="124" customFormat="1" x14ac:dyDescent="0.25">
      <c r="D1452" s="57"/>
      <c r="N1452" s="108"/>
    </row>
    <row r="1453" spans="4:14" s="124" customFormat="1" x14ac:dyDescent="0.25">
      <c r="D1453" s="57"/>
      <c r="N1453" s="108"/>
    </row>
    <row r="1454" spans="4:14" s="124" customFormat="1" x14ac:dyDescent="0.25">
      <c r="D1454" s="57"/>
      <c r="N1454" s="108"/>
    </row>
    <row r="1455" spans="4:14" s="124" customFormat="1" x14ac:dyDescent="0.25">
      <c r="D1455" s="57"/>
      <c r="N1455" s="108"/>
    </row>
    <row r="1456" spans="4:14" s="124" customFormat="1" x14ac:dyDescent="0.25">
      <c r="D1456" s="57"/>
      <c r="N1456" s="108"/>
    </row>
    <row r="1457" spans="4:14" s="124" customFormat="1" x14ac:dyDescent="0.25">
      <c r="D1457" s="57"/>
      <c r="N1457" s="108"/>
    </row>
    <row r="1458" spans="4:14" s="124" customFormat="1" x14ac:dyDescent="0.25">
      <c r="D1458" s="57"/>
      <c r="N1458" s="108"/>
    </row>
    <row r="1459" spans="4:14" s="124" customFormat="1" x14ac:dyDescent="0.25">
      <c r="D1459" s="57"/>
      <c r="N1459" s="108"/>
    </row>
    <row r="1460" spans="4:14" s="124" customFormat="1" x14ac:dyDescent="0.25">
      <c r="D1460" s="57"/>
      <c r="N1460" s="108"/>
    </row>
    <row r="1461" spans="4:14" s="124" customFormat="1" x14ac:dyDescent="0.25">
      <c r="D1461" s="57"/>
      <c r="N1461" s="108"/>
    </row>
    <row r="1462" spans="4:14" s="124" customFormat="1" x14ac:dyDescent="0.25">
      <c r="D1462" s="57"/>
      <c r="N1462" s="108"/>
    </row>
    <row r="1463" spans="4:14" s="124" customFormat="1" x14ac:dyDescent="0.25">
      <c r="D1463" s="57"/>
      <c r="N1463" s="108"/>
    </row>
    <row r="1464" spans="4:14" s="124" customFormat="1" x14ac:dyDescent="0.25">
      <c r="D1464" s="57"/>
      <c r="N1464" s="108"/>
    </row>
    <row r="1465" spans="4:14" s="124" customFormat="1" x14ac:dyDescent="0.25">
      <c r="D1465" s="57"/>
      <c r="N1465" s="108"/>
    </row>
    <row r="1466" spans="4:14" s="124" customFormat="1" x14ac:dyDescent="0.25">
      <c r="D1466" s="57"/>
      <c r="N1466" s="108"/>
    </row>
    <row r="1467" spans="4:14" s="124" customFormat="1" x14ac:dyDescent="0.25">
      <c r="D1467" s="57"/>
      <c r="N1467" s="108"/>
    </row>
    <row r="1468" spans="4:14" s="124" customFormat="1" x14ac:dyDescent="0.25">
      <c r="D1468" s="57"/>
      <c r="N1468" s="108"/>
    </row>
    <row r="1469" spans="4:14" s="124" customFormat="1" x14ac:dyDescent="0.25">
      <c r="D1469" s="57"/>
      <c r="N1469" s="108"/>
    </row>
    <row r="1470" spans="4:14" s="124" customFormat="1" x14ac:dyDescent="0.25">
      <c r="D1470" s="57"/>
      <c r="N1470" s="108"/>
    </row>
    <row r="1471" spans="4:14" s="124" customFormat="1" x14ac:dyDescent="0.25">
      <c r="D1471" s="57"/>
      <c r="N1471" s="108"/>
    </row>
    <row r="1472" spans="4:14" s="124" customFormat="1" x14ac:dyDescent="0.25">
      <c r="D1472" s="57"/>
      <c r="N1472" s="108"/>
    </row>
    <row r="1473" spans="4:14" s="124" customFormat="1" x14ac:dyDescent="0.25">
      <c r="D1473" s="57"/>
      <c r="N1473" s="108"/>
    </row>
    <row r="1474" spans="4:14" s="124" customFormat="1" x14ac:dyDescent="0.25">
      <c r="D1474" s="57"/>
      <c r="N1474" s="108"/>
    </row>
    <row r="1475" spans="4:14" s="124" customFormat="1" x14ac:dyDescent="0.25">
      <c r="D1475" s="57"/>
      <c r="N1475" s="108"/>
    </row>
    <row r="1476" spans="4:14" s="124" customFormat="1" x14ac:dyDescent="0.25">
      <c r="D1476" s="57"/>
      <c r="N1476" s="108"/>
    </row>
    <row r="1477" spans="4:14" s="124" customFormat="1" x14ac:dyDescent="0.25">
      <c r="D1477" s="57"/>
      <c r="N1477" s="108"/>
    </row>
    <row r="1478" spans="4:14" s="124" customFormat="1" x14ac:dyDescent="0.25">
      <c r="D1478" s="57"/>
      <c r="N1478" s="108"/>
    </row>
    <row r="1479" spans="4:14" s="124" customFormat="1" x14ac:dyDescent="0.25">
      <c r="D1479" s="57"/>
      <c r="N1479" s="108"/>
    </row>
    <row r="1480" spans="4:14" s="124" customFormat="1" x14ac:dyDescent="0.25">
      <c r="D1480" s="57"/>
      <c r="N1480" s="108"/>
    </row>
    <row r="1481" spans="4:14" s="124" customFormat="1" x14ac:dyDescent="0.25">
      <c r="D1481" s="57"/>
      <c r="N1481" s="108"/>
    </row>
    <row r="1482" spans="4:14" s="124" customFormat="1" x14ac:dyDescent="0.25">
      <c r="D1482" s="57"/>
      <c r="N1482" s="108"/>
    </row>
    <row r="1483" spans="4:14" s="124" customFormat="1" x14ac:dyDescent="0.25">
      <c r="D1483" s="57"/>
      <c r="N1483" s="108"/>
    </row>
    <row r="1484" spans="4:14" s="124" customFormat="1" x14ac:dyDescent="0.25">
      <c r="D1484" s="57"/>
      <c r="N1484" s="108"/>
    </row>
    <row r="1485" spans="4:14" s="124" customFormat="1" x14ac:dyDescent="0.25">
      <c r="D1485" s="57"/>
      <c r="N1485" s="108"/>
    </row>
    <row r="1486" spans="4:14" s="124" customFormat="1" x14ac:dyDescent="0.25">
      <c r="D1486" s="57"/>
      <c r="N1486" s="108"/>
    </row>
    <row r="1487" spans="4:14" s="124" customFormat="1" x14ac:dyDescent="0.25">
      <c r="D1487" s="57"/>
      <c r="N1487" s="108"/>
    </row>
    <row r="1488" spans="4:14" s="124" customFormat="1" x14ac:dyDescent="0.25">
      <c r="D1488" s="57"/>
      <c r="N1488" s="108"/>
    </row>
    <row r="1489" spans="4:14" s="124" customFormat="1" x14ac:dyDescent="0.25">
      <c r="D1489" s="57"/>
      <c r="N1489" s="108"/>
    </row>
    <row r="1490" spans="4:14" s="124" customFormat="1" x14ac:dyDescent="0.25">
      <c r="D1490" s="57"/>
      <c r="N1490" s="108"/>
    </row>
    <row r="1491" spans="4:14" s="124" customFormat="1" x14ac:dyDescent="0.25">
      <c r="D1491" s="57"/>
      <c r="N1491" s="108"/>
    </row>
    <row r="1492" spans="4:14" s="124" customFormat="1" x14ac:dyDescent="0.25">
      <c r="D1492" s="57"/>
      <c r="N1492" s="108"/>
    </row>
    <row r="1493" spans="4:14" s="124" customFormat="1" x14ac:dyDescent="0.25">
      <c r="D1493" s="57"/>
      <c r="N1493" s="108"/>
    </row>
    <row r="1494" spans="4:14" s="124" customFormat="1" x14ac:dyDescent="0.25">
      <c r="D1494" s="57"/>
      <c r="N1494" s="108"/>
    </row>
    <row r="1495" spans="4:14" s="124" customFormat="1" x14ac:dyDescent="0.25">
      <c r="D1495" s="57"/>
      <c r="N1495" s="108"/>
    </row>
    <row r="1496" spans="4:14" s="124" customFormat="1" x14ac:dyDescent="0.25">
      <c r="D1496" s="57"/>
      <c r="N1496" s="108"/>
    </row>
    <row r="1497" spans="4:14" s="124" customFormat="1" x14ac:dyDescent="0.25">
      <c r="D1497" s="57"/>
      <c r="N1497" s="108"/>
    </row>
    <row r="1498" spans="4:14" s="124" customFormat="1" x14ac:dyDescent="0.25">
      <c r="D1498" s="57"/>
      <c r="N1498" s="108"/>
    </row>
    <row r="1499" spans="4:14" s="124" customFormat="1" x14ac:dyDescent="0.25">
      <c r="D1499" s="57"/>
      <c r="N1499" s="108"/>
    </row>
    <row r="1500" spans="4:14" s="124" customFormat="1" x14ac:dyDescent="0.25">
      <c r="D1500" s="57"/>
      <c r="N1500" s="108"/>
    </row>
    <row r="1501" spans="4:14" s="124" customFormat="1" x14ac:dyDescent="0.25">
      <c r="D1501" s="57"/>
      <c r="N1501" s="108"/>
    </row>
    <row r="1502" spans="4:14" s="124" customFormat="1" x14ac:dyDescent="0.25">
      <c r="D1502" s="57"/>
      <c r="N1502" s="108"/>
    </row>
    <row r="1503" spans="4:14" s="124" customFormat="1" x14ac:dyDescent="0.25">
      <c r="D1503" s="57"/>
      <c r="N1503" s="108"/>
    </row>
    <row r="1504" spans="4:14" s="124" customFormat="1" x14ac:dyDescent="0.25">
      <c r="D1504" s="57"/>
      <c r="N1504" s="108"/>
    </row>
    <row r="1505" spans="4:14" s="124" customFormat="1" x14ac:dyDescent="0.25">
      <c r="D1505" s="57"/>
      <c r="N1505" s="108"/>
    </row>
    <row r="1506" spans="4:14" s="124" customFormat="1" x14ac:dyDescent="0.25">
      <c r="D1506" s="57"/>
      <c r="N1506" s="108"/>
    </row>
    <row r="1507" spans="4:14" s="124" customFormat="1" x14ac:dyDescent="0.25">
      <c r="D1507" s="57"/>
      <c r="N1507" s="108"/>
    </row>
    <row r="1508" spans="4:14" s="124" customFormat="1" x14ac:dyDescent="0.25">
      <c r="D1508" s="57"/>
      <c r="N1508" s="108"/>
    </row>
    <row r="1509" spans="4:14" s="124" customFormat="1" x14ac:dyDescent="0.25">
      <c r="D1509" s="57"/>
      <c r="N1509" s="108"/>
    </row>
    <row r="1510" spans="4:14" s="124" customFormat="1" x14ac:dyDescent="0.25">
      <c r="D1510" s="57"/>
      <c r="N1510" s="108"/>
    </row>
    <row r="1511" spans="4:14" s="124" customFormat="1" x14ac:dyDescent="0.25">
      <c r="D1511" s="57"/>
      <c r="N1511" s="108"/>
    </row>
    <row r="1512" spans="4:14" s="124" customFormat="1" x14ac:dyDescent="0.25">
      <c r="D1512" s="57"/>
      <c r="N1512" s="108"/>
    </row>
    <row r="1513" spans="4:14" s="124" customFormat="1" x14ac:dyDescent="0.25">
      <c r="D1513" s="57"/>
      <c r="N1513" s="108"/>
    </row>
    <row r="1514" spans="4:14" s="124" customFormat="1" x14ac:dyDescent="0.25">
      <c r="D1514" s="57"/>
      <c r="N1514" s="108"/>
    </row>
    <row r="1515" spans="4:14" s="124" customFormat="1" x14ac:dyDescent="0.25">
      <c r="D1515" s="57"/>
      <c r="N1515" s="108"/>
    </row>
    <row r="1516" spans="4:14" s="124" customFormat="1" x14ac:dyDescent="0.25">
      <c r="D1516" s="57"/>
      <c r="N1516" s="108"/>
    </row>
    <row r="1517" spans="4:14" s="124" customFormat="1" x14ac:dyDescent="0.25">
      <c r="D1517" s="57"/>
      <c r="N1517" s="108"/>
    </row>
    <row r="1518" spans="4:14" s="124" customFormat="1" x14ac:dyDescent="0.25">
      <c r="D1518" s="57"/>
      <c r="N1518" s="108"/>
    </row>
    <row r="1519" spans="4:14" s="124" customFormat="1" x14ac:dyDescent="0.25">
      <c r="D1519" s="57"/>
      <c r="N1519" s="108"/>
    </row>
    <row r="1520" spans="4:14" s="124" customFormat="1" x14ac:dyDescent="0.25">
      <c r="D1520" s="57"/>
      <c r="N1520" s="108"/>
    </row>
    <row r="1521" spans="4:14" s="124" customFormat="1" x14ac:dyDescent="0.25">
      <c r="D1521" s="57"/>
      <c r="N1521" s="108"/>
    </row>
    <row r="1522" spans="4:14" s="124" customFormat="1" x14ac:dyDescent="0.25">
      <c r="D1522" s="57"/>
      <c r="N1522" s="108"/>
    </row>
    <row r="1523" spans="4:14" s="124" customFormat="1" x14ac:dyDescent="0.25">
      <c r="D1523" s="57"/>
      <c r="N1523" s="108"/>
    </row>
    <row r="1524" spans="4:14" s="124" customFormat="1" x14ac:dyDescent="0.25">
      <c r="D1524" s="57"/>
      <c r="N1524" s="108"/>
    </row>
    <row r="1525" spans="4:14" s="124" customFormat="1" x14ac:dyDescent="0.25">
      <c r="D1525" s="57"/>
      <c r="N1525" s="108"/>
    </row>
    <row r="1526" spans="4:14" s="124" customFormat="1" x14ac:dyDescent="0.25">
      <c r="D1526" s="57"/>
      <c r="N1526" s="108"/>
    </row>
    <row r="1527" spans="4:14" s="124" customFormat="1" x14ac:dyDescent="0.25">
      <c r="D1527" s="57"/>
      <c r="N1527" s="108"/>
    </row>
    <row r="1528" spans="4:14" s="124" customFormat="1" x14ac:dyDescent="0.25">
      <c r="D1528" s="57"/>
      <c r="N1528" s="108"/>
    </row>
    <row r="1529" spans="4:14" s="124" customFormat="1" x14ac:dyDescent="0.25">
      <c r="D1529" s="57"/>
      <c r="N1529" s="108"/>
    </row>
    <row r="1530" spans="4:14" s="124" customFormat="1" x14ac:dyDescent="0.25">
      <c r="D1530" s="57"/>
      <c r="N1530" s="108"/>
    </row>
    <row r="1531" spans="4:14" s="124" customFormat="1" x14ac:dyDescent="0.25">
      <c r="D1531" s="57"/>
      <c r="N1531" s="108"/>
    </row>
    <row r="1532" spans="4:14" s="124" customFormat="1" x14ac:dyDescent="0.25">
      <c r="D1532" s="57"/>
      <c r="N1532" s="108"/>
    </row>
    <row r="1533" spans="4:14" s="124" customFormat="1" x14ac:dyDescent="0.25">
      <c r="D1533" s="57"/>
      <c r="N1533" s="108"/>
    </row>
    <row r="1534" spans="4:14" s="124" customFormat="1" x14ac:dyDescent="0.25">
      <c r="D1534" s="57"/>
      <c r="N1534" s="108"/>
    </row>
    <row r="1535" spans="4:14" s="124" customFormat="1" x14ac:dyDescent="0.25">
      <c r="D1535" s="57"/>
      <c r="N1535" s="108"/>
    </row>
    <row r="1536" spans="4:14" s="124" customFormat="1" x14ac:dyDescent="0.25">
      <c r="D1536" s="57"/>
      <c r="N1536" s="108"/>
    </row>
    <row r="1537" spans="4:14" s="124" customFormat="1" x14ac:dyDescent="0.25">
      <c r="D1537" s="57"/>
      <c r="N1537" s="108"/>
    </row>
    <row r="1538" spans="4:14" s="124" customFormat="1" x14ac:dyDescent="0.25">
      <c r="D1538" s="57"/>
      <c r="N1538" s="108"/>
    </row>
    <row r="1539" spans="4:14" s="124" customFormat="1" x14ac:dyDescent="0.25">
      <c r="D1539" s="57"/>
      <c r="N1539" s="108"/>
    </row>
    <row r="1540" spans="4:14" s="124" customFormat="1" x14ac:dyDescent="0.25">
      <c r="D1540" s="57"/>
      <c r="N1540" s="108"/>
    </row>
    <row r="1541" spans="4:14" s="124" customFormat="1" x14ac:dyDescent="0.25">
      <c r="D1541" s="57"/>
      <c r="N1541" s="108"/>
    </row>
    <row r="1542" spans="4:14" s="124" customFormat="1" x14ac:dyDescent="0.25">
      <c r="D1542" s="57"/>
      <c r="N1542" s="108"/>
    </row>
    <row r="1543" spans="4:14" s="124" customFormat="1" x14ac:dyDescent="0.25">
      <c r="D1543" s="57"/>
      <c r="N1543" s="108"/>
    </row>
    <row r="1544" spans="4:14" s="124" customFormat="1" x14ac:dyDescent="0.25">
      <c r="D1544" s="57"/>
      <c r="N1544" s="108"/>
    </row>
    <row r="1545" spans="4:14" s="124" customFormat="1" x14ac:dyDescent="0.25">
      <c r="D1545" s="57"/>
      <c r="N1545" s="108"/>
    </row>
    <row r="1546" spans="4:14" s="124" customFormat="1" x14ac:dyDescent="0.25">
      <c r="D1546" s="57"/>
      <c r="N1546" s="108"/>
    </row>
    <row r="1547" spans="4:14" s="124" customFormat="1" x14ac:dyDescent="0.25">
      <c r="D1547" s="57"/>
      <c r="N1547" s="108"/>
    </row>
    <row r="1548" spans="4:14" s="124" customFormat="1" x14ac:dyDescent="0.25">
      <c r="D1548" s="57"/>
      <c r="N1548" s="108"/>
    </row>
    <row r="1549" spans="4:14" s="124" customFormat="1" x14ac:dyDescent="0.25">
      <c r="D1549" s="57"/>
      <c r="N1549" s="108"/>
    </row>
    <row r="1550" spans="4:14" s="124" customFormat="1" x14ac:dyDescent="0.25">
      <c r="D1550" s="57"/>
      <c r="N1550" s="108"/>
    </row>
    <row r="1551" spans="4:14" s="124" customFormat="1" x14ac:dyDescent="0.25">
      <c r="D1551" s="57"/>
      <c r="N1551" s="108"/>
    </row>
    <row r="1552" spans="4:14" s="124" customFormat="1" x14ac:dyDescent="0.25">
      <c r="D1552" s="57"/>
      <c r="N1552" s="108"/>
    </row>
    <row r="1553" spans="4:14" s="124" customFormat="1" x14ac:dyDescent="0.25">
      <c r="D1553" s="57"/>
      <c r="N1553" s="108"/>
    </row>
    <row r="1554" spans="4:14" s="124" customFormat="1" x14ac:dyDescent="0.25">
      <c r="D1554" s="57"/>
      <c r="N1554" s="108"/>
    </row>
    <row r="1555" spans="4:14" s="124" customFormat="1" x14ac:dyDescent="0.25">
      <c r="D1555" s="57"/>
      <c r="N1555" s="108"/>
    </row>
    <row r="1556" spans="4:14" s="124" customFormat="1" x14ac:dyDescent="0.25">
      <c r="D1556" s="57"/>
      <c r="N1556" s="108"/>
    </row>
    <row r="1557" spans="4:14" s="124" customFormat="1" x14ac:dyDescent="0.25">
      <c r="D1557" s="57"/>
      <c r="N1557" s="108"/>
    </row>
    <row r="1558" spans="4:14" s="124" customFormat="1" x14ac:dyDescent="0.25">
      <c r="D1558" s="57"/>
      <c r="N1558" s="108"/>
    </row>
    <row r="1559" spans="4:14" s="124" customFormat="1" x14ac:dyDescent="0.25">
      <c r="D1559" s="57"/>
      <c r="N1559" s="108"/>
    </row>
    <row r="1560" spans="4:14" s="124" customFormat="1" x14ac:dyDescent="0.25">
      <c r="D1560" s="57"/>
      <c r="N1560" s="108"/>
    </row>
    <row r="1561" spans="4:14" s="124" customFormat="1" x14ac:dyDescent="0.25">
      <c r="D1561" s="57"/>
      <c r="N1561" s="108"/>
    </row>
    <row r="1562" spans="4:14" s="124" customFormat="1" x14ac:dyDescent="0.25">
      <c r="D1562" s="57"/>
      <c r="N1562" s="108"/>
    </row>
    <row r="1563" spans="4:14" s="124" customFormat="1" x14ac:dyDescent="0.25">
      <c r="D1563" s="57"/>
      <c r="N1563" s="108"/>
    </row>
    <row r="1564" spans="4:14" s="124" customFormat="1" x14ac:dyDescent="0.25">
      <c r="D1564" s="57"/>
      <c r="N1564" s="108"/>
    </row>
    <row r="1565" spans="4:14" s="124" customFormat="1" x14ac:dyDescent="0.25">
      <c r="D1565" s="57"/>
      <c r="N1565" s="108"/>
    </row>
    <row r="1566" spans="4:14" s="124" customFormat="1" x14ac:dyDescent="0.25">
      <c r="D1566" s="57"/>
      <c r="N1566" s="108"/>
    </row>
    <row r="1567" spans="4:14" s="124" customFormat="1" x14ac:dyDescent="0.25">
      <c r="D1567" s="57"/>
      <c r="N1567" s="108"/>
    </row>
    <row r="1568" spans="4:14" s="124" customFormat="1" x14ac:dyDescent="0.25">
      <c r="D1568" s="57"/>
      <c r="N1568" s="108"/>
    </row>
    <row r="1569" spans="4:14" s="124" customFormat="1" x14ac:dyDescent="0.25">
      <c r="D1569" s="57"/>
      <c r="N1569" s="108"/>
    </row>
    <row r="1570" spans="4:14" s="124" customFormat="1" x14ac:dyDescent="0.25">
      <c r="D1570" s="57"/>
      <c r="N1570" s="108"/>
    </row>
    <row r="1571" spans="4:14" s="124" customFormat="1" x14ac:dyDescent="0.25">
      <c r="D1571" s="57"/>
      <c r="N1571" s="108"/>
    </row>
    <row r="1572" spans="4:14" s="124" customFormat="1" x14ac:dyDescent="0.25">
      <c r="D1572" s="57"/>
      <c r="N1572" s="108"/>
    </row>
    <row r="1573" spans="4:14" s="124" customFormat="1" x14ac:dyDescent="0.25">
      <c r="D1573" s="57"/>
      <c r="N1573" s="108"/>
    </row>
    <row r="1574" spans="4:14" s="124" customFormat="1" x14ac:dyDescent="0.25">
      <c r="D1574" s="57"/>
      <c r="N1574" s="108"/>
    </row>
    <row r="1575" spans="4:14" s="124" customFormat="1" x14ac:dyDescent="0.25">
      <c r="D1575" s="57"/>
      <c r="N1575" s="108"/>
    </row>
    <row r="1576" spans="4:14" s="124" customFormat="1" x14ac:dyDescent="0.25">
      <c r="D1576" s="57"/>
      <c r="N1576" s="108"/>
    </row>
    <row r="1577" spans="4:14" s="124" customFormat="1" x14ac:dyDescent="0.25">
      <c r="D1577" s="57"/>
      <c r="N1577" s="108"/>
    </row>
    <row r="1578" spans="4:14" s="124" customFormat="1" x14ac:dyDescent="0.25">
      <c r="D1578" s="57"/>
      <c r="N1578" s="108"/>
    </row>
    <row r="1579" spans="4:14" s="124" customFormat="1" x14ac:dyDescent="0.25">
      <c r="D1579" s="57"/>
      <c r="N1579" s="108"/>
    </row>
    <row r="1580" spans="4:14" s="124" customFormat="1" x14ac:dyDescent="0.25">
      <c r="D1580" s="57"/>
      <c r="N1580" s="108"/>
    </row>
    <row r="1581" spans="4:14" s="124" customFormat="1" x14ac:dyDescent="0.25">
      <c r="D1581" s="57"/>
      <c r="N1581" s="108"/>
    </row>
    <row r="1582" spans="4:14" s="124" customFormat="1" x14ac:dyDescent="0.25">
      <c r="D1582" s="57"/>
      <c r="N1582" s="108"/>
    </row>
    <row r="1583" spans="4:14" s="124" customFormat="1" x14ac:dyDescent="0.25">
      <c r="D1583" s="57"/>
      <c r="N1583" s="108"/>
    </row>
    <row r="1584" spans="4:14" s="124" customFormat="1" x14ac:dyDescent="0.25">
      <c r="D1584" s="57"/>
      <c r="N1584" s="108"/>
    </row>
    <row r="1585" spans="4:14" s="124" customFormat="1" x14ac:dyDescent="0.25">
      <c r="D1585" s="57"/>
      <c r="N1585" s="108"/>
    </row>
    <row r="1586" spans="4:14" s="124" customFormat="1" x14ac:dyDescent="0.25">
      <c r="D1586" s="57"/>
      <c r="N1586" s="108"/>
    </row>
    <row r="1587" spans="4:14" s="124" customFormat="1" x14ac:dyDescent="0.25">
      <c r="D1587" s="57"/>
      <c r="N1587" s="108"/>
    </row>
    <row r="1588" spans="4:14" s="124" customFormat="1" x14ac:dyDescent="0.25">
      <c r="D1588" s="57"/>
      <c r="N1588" s="108"/>
    </row>
    <row r="1589" spans="4:14" s="124" customFormat="1" x14ac:dyDescent="0.25">
      <c r="D1589" s="57"/>
      <c r="N1589" s="108"/>
    </row>
    <row r="1590" spans="4:14" s="124" customFormat="1" x14ac:dyDescent="0.25">
      <c r="D1590" s="57"/>
      <c r="N1590" s="108"/>
    </row>
    <row r="1591" spans="4:14" s="124" customFormat="1" x14ac:dyDescent="0.25">
      <c r="D1591" s="57"/>
      <c r="N1591" s="108"/>
    </row>
    <row r="1592" spans="4:14" s="124" customFormat="1" x14ac:dyDescent="0.25">
      <c r="D1592" s="57"/>
      <c r="N1592" s="108"/>
    </row>
    <row r="1593" spans="4:14" s="124" customFormat="1" x14ac:dyDescent="0.25">
      <c r="D1593" s="57"/>
      <c r="N1593" s="108"/>
    </row>
    <row r="1594" spans="4:14" s="124" customFormat="1" x14ac:dyDescent="0.25">
      <c r="D1594" s="57"/>
      <c r="N1594" s="108"/>
    </row>
    <row r="1595" spans="4:14" s="124" customFormat="1" x14ac:dyDescent="0.25">
      <c r="D1595" s="57"/>
      <c r="N1595" s="108"/>
    </row>
    <row r="1596" spans="4:14" s="124" customFormat="1" x14ac:dyDescent="0.25">
      <c r="D1596" s="57"/>
      <c r="N1596" s="108"/>
    </row>
    <row r="1597" spans="4:14" s="124" customFormat="1" x14ac:dyDescent="0.25">
      <c r="D1597" s="57"/>
      <c r="N1597" s="108"/>
    </row>
    <row r="1598" spans="4:14" s="124" customFormat="1" x14ac:dyDescent="0.25">
      <c r="D1598" s="57"/>
      <c r="N1598" s="108"/>
    </row>
    <row r="1599" spans="4:14" s="124" customFormat="1" x14ac:dyDescent="0.25">
      <c r="D1599" s="57"/>
      <c r="N1599" s="108"/>
    </row>
    <row r="1600" spans="4:14" s="124" customFormat="1" x14ac:dyDescent="0.25">
      <c r="D1600" s="57"/>
      <c r="N1600" s="108"/>
    </row>
    <row r="1601" spans="4:14" s="124" customFormat="1" x14ac:dyDescent="0.25">
      <c r="D1601" s="57"/>
      <c r="N1601" s="108"/>
    </row>
    <row r="1602" spans="4:14" s="124" customFormat="1" x14ac:dyDescent="0.25">
      <c r="D1602" s="57"/>
      <c r="N1602" s="108"/>
    </row>
    <row r="1603" spans="4:14" s="124" customFormat="1" x14ac:dyDescent="0.25">
      <c r="D1603" s="57"/>
      <c r="N1603" s="108"/>
    </row>
    <row r="1604" spans="4:14" s="124" customFormat="1" x14ac:dyDescent="0.25">
      <c r="D1604" s="57"/>
      <c r="N1604" s="108"/>
    </row>
    <row r="1605" spans="4:14" s="124" customFormat="1" x14ac:dyDescent="0.25">
      <c r="D1605" s="57"/>
      <c r="N1605" s="108"/>
    </row>
    <row r="1606" spans="4:14" s="124" customFormat="1" x14ac:dyDescent="0.25">
      <c r="D1606" s="57"/>
      <c r="N1606" s="108"/>
    </row>
    <row r="1607" spans="4:14" s="124" customFormat="1" x14ac:dyDescent="0.25">
      <c r="D1607" s="57"/>
      <c r="N1607" s="108"/>
    </row>
    <row r="1608" spans="4:14" s="124" customFormat="1" x14ac:dyDescent="0.25">
      <c r="D1608" s="57"/>
      <c r="N1608" s="108"/>
    </row>
    <row r="1609" spans="4:14" s="124" customFormat="1" x14ac:dyDescent="0.25">
      <c r="D1609" s="57"/>
      <c r="N1609" s="108"/>
    </row>
    <row r="1610" spans="4:14" s="124" customFormat="1" x14ac:dyDescent="0.25">
      <c r="D1610" s="57"/>
      <c r="N1610" s="108"/>
    </row>
    <row r="1611" spans="4:14" s="124" customFormat="1" x14ac:dyDescent="0.25">
      <c r="D1611" s="57"/>
      <c r="N1611" s="108"/>
    </row>
    <row r="1612" spans="4:14" s="124" customFormat="1" x14ac:dyDescent="0.25">
      <c r="D1612" s="57"/>
      <c r="N1612" s="108"/>
    </row>
    <row r="1613" spans="4:14" s="124" customFormat="1" x14ac:dyDescent="0.25">
      <c r="D1613" s="57"/>
      <c r="N1613" s="108"/>
    </row>
    <row r="1614" spans="4:14" s="124" customFormat="1" x14ac:dyDescent="0.25">
      <c r="D1614" s="57"/>
      <c r="N1614" s="108"/>
    </row>
    <row r="1615" spans="4:14" s="124" customFormat="1" x14ac:dyDescent="0.25">
      <c r="D1615" s="57"/>
      <c r="N1615" s="108"/>
    </row>
    <row r="1616" spans="4:14" s="124" customFormat="1" x14ac:dyDescent="0.25">
      <c r="D1616" s="57"/>
      <c r="N1616" s="108"/>
    </row>
    <row r="1617" spans="4:14" s="124" customFormat="1" x14ac:dyDescent="0.25">
      <c r="D1617" s="57"/>
      <c r="N1617" s="108"/>
    </row>
    <row r="1618" spans="4:14" s="124" customFormat="1" x14ac:dyDescent="0.25">
      <c r="D1618" s="57"/>
      <c r="N1618" s="108"/>
    </row>
    <row r="1619" spans="4:14" s="124" customFormat="1" x14ac:dyDescent="0.25">
      <c r="D1619" s="57"/>
      <c r="N1619" s="108"/>
    </row>
    <row r="1620" spans="4:14" s="124" customFormat="1" x14ac:dyDescent="0.25">
      <c r="D1620" s="57"/>
      <c r="N1620" s="108"/>
    </row>
    <row r="1621" spans="4:14" s="124" customFormat="1" x14ac:dyDescent="0.25">
      <c r="D1621" s="57"/>
      <c r="N1621" s="108"/>
    </row>
    <row r="1622" spans="4:14" s="124" customFormat="1" x14ac:dyDescent="0.25">
      <c r="D1622" s="57"/>
      <c r="N1622" s="108"/>
    </row>
    <row r="1623" spans="4:14" s="124" customFormat="1" x14ac:dyDescent="0.25">
      <c r="D1623" s="57"/>
      <c r="N1623" s="108"/>
    </row>
    <row r="1624" spans="4:14" s="124" customFormat="1" x14ac:dyDescent="0.25">
      <c r="D1624" s="57"/>
      <c r="N1624" s="108"/>
    </row>
    <row r="1625" spans="4:14" s="124" customFormat="1" x14ac:dyDescent="0.25">
      <c r="D1625" s="57"/>
      <c r="N1625" s="108"/>
    </row>
    <row r="1626" spans="4:14" s="124" customFormat="1" x14ac:dyDescent="0.25">
      <c r="D1626" s="57"/>
      <c r="N1626" s="108"/>
    </row>
    <row r="1627" spans="4:14" s="124" customFormat="1" x14ac:dyDescent="0.25">
      <c r="D1627" s="57"/>
      <c r="N1627" s="108"/>
    </row>
    <row r="1628" spans="4:14" s="124" customFormat="1" x14ac:dyDescent="0.25">
      <c r="D1628" s="57"/>
      <c r="N1628" s="108"/>
    </row>
    <row r="1629" spans="4:14" s="124" customFormat="1" x14ac:dyDescent="0.25">
      <c r="D1629" s="57"/>
      <c r="N1629" s="108"/>
    </row>
    <row r="1630" spans="4:14" s="124" customFormat="1" x14ac:dyDescent="0.25">
      <c r="D1630" s="57"/>
      <c r="N1630" s="108"/>
    </row>
    <row r="1631" spans="4:14" s="124" customFormat="1" x14ac:dyDescent="0.25">
      <c r="D1631" s="57"/>
      <c r="N1631" s="108"/>
    </row>
    <row r="1632" spans="4:14" s="124" customFormat="1" x14ac:dyDescent="0.25">
      <c r="D1632" s="57"/>
      <c r="N1632" s="108"/>
    </row>
    <row r="1633" spans="4:14" s="124" customFormat="1" x14ac:dyDescent="0.25">
      <c r="D1633" s="57"/>
      <c r="N1633" s="108"/>
    </row>
    <row r="1634" spans="4:14" s="124" customFormat="1" x14ac:dyDescent="0.25">
      <c r="D1634" s="57"/>
      <c r="N1634" s="108"/>
    </row>
    <row r="1635" spans="4:14" s="124" customFormat="1" x14ac:dyDescent="0.25">
      <c r="D1635" s="57"/>
      <c r="N1635" s="108"/>
    </row>
    <row r="1636" spans="4:14" s="124" customFormat="1" x14ac:dyDescent="0.25">
      <c r="D1636" s="57"/>
      <c r="N1636" s="108"/>
    </row>
    <row r="1637" spans="4:14" s="124" customFormat="1" x14ac:dyDescent="0.25">
      <c r="D1637" s="57"/>
      <c r="N1637" s="108"/>
    </row>
    <row r="1638" spans="4:14" s="124" customFormat="1" x14ac:dyDescent="0.25">
      <c r="D1638" s="57"/>
      <c r="N1638" s="108"/>
    </row>
    <row r="1639" spans="4:14" s="124" customFormat="1" x14ac:dyDescent="0.25">
      <c r="D1639" s="57"/>
      <c r="N1639" s="108"/>
    </row>
    <row r="1640" spans="4:14" s="124" customFormat="1" x14ac:dyDescent="0.25">
      <c r="D1640" s="57"/>
      <c r="N1640" s="108"/>
    </row>
    <row r="1641" spans="4:14" s="124" customFormat="1" x14ac:dyDescent="0.25">
      <c r="D1641" s="57"/>
      <c r="N1641" s="108"/>
    </row>
    <row r="1642" spans="4:14" s="124" customFormat="1" x14ac:dyDescent="0.25">
      <c r="D1642" s="57"/>
      <c r="N1642" s="108"/>
    </row>
    <row r="1643" spans="4:14" s="124" customFormat="1" x14ac:dyDescent="0.25">
      <c r="D1643" s="57"/>
      <c r="N1643" s="108"/>
    </row>
    <row r="1644" spans="4:14" s="124" customFormat="1" x14ac:dyDescent="0.25">
      <c r="D1644" s="57"/>
      <c r="N1644" s="108"/>
    </row>
    <row r="1645" spans="4:14" s="124" customFormat="1" x14ac:dyDescent="0.25">
      <c r="D1645" s="57"/>
      <c r="N1645" s="108"/>
    </row>
    <row r="1646" spans="4:14" s="124" customFormat="1" x14ac:dyDescent="0.25">
      <c r="D1646" s="57"/>
      <c r="N1646" s="108"/>
    </row>
    <row r="1647" spans="4:14" s="124" customFormat="1" x14ac:dyDescent="0.25">
      <c r="D1647" s="57"/>
      <c r="N1647" s="108"/>
    </row>
    <row r="1648" spans="4:14" s="124" customFormat="1" x14ac:dyDescent="0.25">
      <c r="D1648" s="57"/>
      <c r="N1648" s="108"/>
    </row>
    <row r="1649" spans="4:14" s="124" customFormat="1" x14ac:dyDescent="0.25">
      <c r="D1649" s="57"/>
      <c r="N1649" s="108"/>
    </row>
    <row r="1650" spans="4:14" s="124" customFormat="1" x14ac:dyDescent="0.25">
      <c r="D1650" s="57"/>
      <c r="N1650" s="108"/>
    </row>
    <row r="1651" spans="4:14" s="124" customFormat="1" x14ac:dyDescent="0.25">
      <c r="D1651" s="57"/>
      <c r="N1651" s="108"/>
    </row>
    <row r="1652" spans="4:14" s="124" customFormat="1" x14ac:dyDescent="0.25">
      <c r="D1652" s="57"/>
      <c r="N1652" s="108"/>
    </row>
    <row r="1653" spans="4:14" s="124" customFormat="1" x14ac:dyDescent="0.25">
      <c r="D1653" s="57"/>
      <c r="N1653" s="108"/>
    </row>
    <row r="1654" spans="4:14" s="124" customFormat="1" x14ac:dyDescent="0.25">
      <c r="D1654" s="57"/>
      <c r="N1654" s="108"/>
    </row>
    <row r="1655" spans="4:14" s="124" customFormat="1" x14ac:dyDescent="0.25">
      <c r="D1655" s="57"/>
      <c r="N1655" s="108"/>
    </row>
    <row r="1656" spans="4:14" s="124" customFormat="1" x14ac:dyDescent="0.25">
      <c r="D1656" s="57"/>
      <c r="N1656" s="108"/>
    </row>
    <row r="1657" spans="4:14" s="124" customFormat="1" x14ac:dyDescent="0.25">
      <c r="D1657" s="57"/>
      <c r="N1657" s="108"/>
    </row>
    <row r="1658" spans="4:14" s="124" customFormat="1" x14ac:dyDescent="0.25">
      <c r="D1658" s="57"/>
      <c r="N1658" s="108"/>
    </row>
    <row r="1659" spans="4:14" s="124" customFormat="1" x14ac:dyDescent="0.25">
      <c r="D1659" s="57"/>
      <c r="N1659" s="108"/>
    </row>
    <row r="1660" spans="4:14" s="124" customFormat="1" x14ac:dyDescent="0.25">
      <c r="D1660" s="57"/>
      <c r="N1660" s="108"/>
    </row>
    <row r="1661" spans="4:14" s="124" customFormat="1" x14ac:dyDescent="0.25">
      <c r="D1661" s="57"/>
      <c r="N1661" s="108"/>
    </row>
    <row r="1662" spans="4:14" s="124" customFormat="1" x14ac:dyDescent="0.25">
      <c r="D1662" s="57"/>
      <c r="N1662" s="108"/>
    </row>
    <row r="1663" spans="4:14" s="124" customFormat="1" x14ac:dyDescent="0.25">
      <c r="D1663" s="57"/>
      <c r="N1663" s="108"/>
    </row>
    <row r="1664" spans="4:14" s="124" customFormat="1" x14ac:dyDescent="0.25">
      <c r="D1664" s="57"/>
      <c r="N1664" s="108"/>
    </row>
    <row r="1665" spans="4:14" s="124" customFormat="1" x14ac:dyDescent="0.25">
      <c r="D1665" s="57"/>
      <c r="N1665" s="108"/>
    </row>
    <row r="1666" spans="4:14" s="124" customFormat="1" x14ac:dyDescent="0.25">
      <c r="D1666" s="57"/>
      <c r="N1666" s="108"/>
    </row>
    <row r="1667" spans="4:14" s="124" customFormat="1" x14ac:dyDescent="0.25">
      <c r="D1667" s="57"/>
      <c r="N1667" s="108"/>
    </row>
    <row r="1668" spans="4:14" s="124" customFormat="1" x14ac:dyDescent="0.25">
      <c r="D1668" s="57"/>
      <c r="N1668" s="108"/>
    </row>
    <row r="1669" spans="4:14" s="124" customFormat="1" x14ac:dyDescent="0.25">
      <c r="D1669" s="57"/>
      <c r="N1669" s="108"/>
    </row>
    <row r="1670" spans="4:14" s="124" customFormat="1" x14ac:dyDescent="0.25">
      <c r="D1670" s="57"/>
      <c r="N1670" s="108"/>
    </row>
    <row r="1671" spans="4:14" s="124" customFormat="1" x14ac:dyDescent="0.25">
      <c r="D1671" s="57"/>
      <c r="N1671" s="108"/>
    </row>
    <row r="1672" spans="4:14" s="124" customFormat="1" x14ac:dyDescent="0.25">
      <c r="D1672" s="57"/>
      <c r="N1672" s="108"/>
    </row>
    <row r="1673" spans="4:14" s="124" customFormat="1" x14ac:dyDescent="0.25">
      <c r="D1673" s="57"/>
      <c r="N1673" s="108"/>
    </row>
    <row r="1674" spans="4:14" s="124" customFormat="1" x14ac:dyDescent="0.25">
      <c r="D1674" s="57"/>
      <c r="N1674" s="108"/>
    </row>
    <row r="1675" spans="4:14" s="124" customFormat="1" x14ac:dyDescent="0.25">
      <c r="D1675" s="57"/>
      <c r="N1675" s="108"/>
    </row>
    <row r="1676" spans="4:14" s="124" customFormat="1" x14ac:dyDescent="0.25">
      <c r="D1676" s="57"/>
      <c r="N1676" s="108"/>
    </row>
    <row r="1677" spans="4:14" s="124" customFormat="1" x14ac:dyDescent="0.25">
      <c r="D1677" s="57"/>
      <c r="N1677" s="108"/>
    </row>
    <row r="1678" spans="4:14" s="124" customFormat="1" x14ac:dyDescent="0.25">
      <c r="D1678" s="57"/>
      <c r="N1678" s="108"/>
    </row>
    <row r="1679" spans="4:14" s="124" customFormat="1" x14ac:dyDescent="0.25">
      <c r="D1679" s="57"/>
      <c r="N1679" s="108"/>
    </row>
    <row r="1680" spans="4:14" s="124" customFormat="1" x14ac:dyDescent="0.25">
      <c r="D1680" s="57"/>
      <c r="N1680" s="108"/>
    </row>
    <row r="1681" spans="4:14" s="124" customFormat="1" x14ac:dyDescent="0.25">
      <c r="D1681" s="57"/>
      <c r="N1681" s="108"/>
    </row>
    <row r="1682" spans="4:14" s="124" customFormat="1" x14ac:dyDescent="0.25">
      <c r="D1682" s="57"/>
      <c r="N1682" s="108"/>
    </row>
    <row r="1683" spans="4:14" s="124" customFormat="1" x14ac:dyDescent="0.25">
      <c r="D1683" s="57"/>
      <c r="N1683" s="108"/>
    </row>
    <row r="1684" spans="4:14" s="124" customFormat="1" x14ac:dyDescent="0.25">
      <c r="D1684" s="57"/>
      <c r="N1684" s="108"/>
    </row>
    <row r="1685" spans="4:14" s="124" customFormat="1" x14ac:dyDescent="0.25">
      <c r="D1685" s="57"/>
      <c r="N1685" s="108"/>
    </row>
    <row r="1686" spans="4:14" s="124" customFormat="1" x14ac:dyDescent="0.25">
      <c r="D1686" s="57"/>
      <c r="N1686" s="108"/>
    </row>
    <row r="1687" spans="4:14" s="124" customFormat="1" x14ac:dyDescent="0.25">
      <c r="D1687" s="57"/>
      <c r="N1687" s="108"/>
    </row>
    <row r="1688" spans="4:14" s="124" customFormat="1" x14ac:dyDescent="0.25">
      <c r="D1688" s="57"/>
      <c r="N1688" s="108"/>
    </row>
    <row r="1689" spans="4:14" s="124" customFormat="1" x14ac:dyDescent="0.25">
      <c r="D1689" s="57"/>
      <c r="N1689" s="108"/>
    </row>
    <row r="1690" spans="4:14" s="124" customFormat="1" x14ac:dyDescent="0.25">
      <c r="D1690" s="57"/>
      <c r="N1690" s="108"/>
    </row>
    <row r="1691" spans="4:14" s="124" customFormat="1" x14ac:dyDescent="0.25">
      <c r="D1691" s="57"/>
      <c r="N1691" s="108"/>
    </row>
    <row r="1692" spans="4:14" s="124" customFormat="1" x14ac:dyDescent="0.25">
      <c r="D1692" s="57"/>
      <c r="N1692" s="108"/>
    </row>
    <row r="1693" spans="4:14" s="124" customFormat="1" x14ac:dyDescent="0.25">
      <c r="D1693" s="57"/>
      <c r="N1693" s="108"/>
    </row>
    <row r="1694" spans="4:14" s="124" customFormat="1" x14ac:dyDescent="0.25">
      <c r="D1694" s="57"/>
      <c r="N1694" s="108"/>
    </row>
    <row r="1695" spans="4:14" s="124" customFormat="1" x14ac:dyDescent="0.25">
      <c r="D1695" s="57"/>
      <c r="N1695" s="108"/>
    </row>
    <row r="1696" spans="4:14" s="124" customFormat="1" x14ac:dyDescent="0.25">
      <c r="D1696" s="57"/>
      <c r="N1696" s="108"/>
    </row>
    <row r="1697" spans="4:14" s="124" customFormat="1" x14ac:dyDescent="0.25">
      <c r="D1697" s="57"/>
      <c r="N1697" s="108"/>
    </row>
    <row r="1698" spans="4:14" s="124" customFormat="1" x14ac:dyDescent="0.25">
      <c r="D1698" s="57"/>
      <c r="N1698" s="108"/>
    </row>
    <row r="1699" spans="4:14" s="124" customFormat="1" x14ac:dyDescent="0.25">
      <c r="D1699" s="57"/>
      <c r="N1699" s="108"/>
    </row>
    <row r="1700" spans="4:14" s="124" customFormat="1" x14ac:dyDescent="0.25">
      <c r="D1700" s="57"/>
      <c r="N1700" s="108"/>
    </row>
    <row r="1701" spans="4:14" s="124" customFormat="1" x14ac:dyDescent="0.25">
      <c r="D1701" s="57"/>
      <c r="N1701" s="108"/>
    </row>
    <row r="1702" spans="4:14" s="124" customFormat="1" x14ac:dyDescent="0.25">
      <c r="D1702" s="57"/>
      <c r="N1702" s="108"/>
    </row>
    <row r="1703" spans="4:14" s="124" customFormat="1" x14ac:dyDescent="0.25">
      <c r="D1703" s="57"/>
      <c r="N1703" s="108"/>
    </row>
    <row r="1704" spans="4:14" s="124" customFormat="1" x14ac:dyDescent="0.25">
      <c r="D1704" s="57"/>
      <c r="N1704" s="108"/>
    </row>
    <row r="1705" spans="4:14" s="124" customFormat="1" x14ac:dyDescent="0.25">
      <c r="D1705" s="57"/>
      <c r="N1705" s="108"/>
    </row>
    <row r="1706" spans="4:14" s="124" customFormat="1" x14ac:dyDescent="0.25">
      <c r="D1706" s="57"/>
      <c r="N1706" s="108"/>
    </row>
    <row r="1707" spans="4:14" s="124" customFormat="1" x14ac:dyDescent="0.25">
      <c r="D1707" s="57"/>
      <c r="N1707" s="108"/>
    </row>
    <row r="1708" spans="4:14" s="124" customFormat="1" x14ac:dyDescent="0.25">
      <c r="D1708" s="57"/>
      <c r="N1708" s="108"/>
    </row>
    <row r="1709" spans="4:14" s="124" customFormat="1" x14ac:dyDescent="0.25">
      <c r="D1709" s="57"/>
      <c r="N1709" s="108"/>
    </row>
    <row r="1710" spans="4:14" s="124" customFormat="1" x14ac:dyDescent="0.25">
      <c r="D1710" s="57"/>
      <c r="N1710" s="108"/>
    </row>
    <row r="1711" spans="4:14" s="124" customFormat="1" x14ac:dyDescent="0.25">
      <c r="D1711" s="57"/>
      <c r="N1711" s="108"/>
    </row>
    <row r="1712" spans="4:14" s="124" customFormat="1" x14ac:dyDescent="0.25">
      <c r="D1712" s="57"/>
      <c r="N1712" s="108"/>
    </row>
    <row r="1713" spans="4:14" s="124" customFormat="1" x14ac:dyDescent="0.25">
      <c r="D1713" s="57"/>
      <c r="N1713" s="108"/>
    </row>
    <row r="1714" spans="4:14" s="124" customFormat="1" x14ac:dyDescent="0.25">
      <c r="D1714" s="57"/>
      <c r="N1714" s="108"/>
    </row>
    <row r="1715" spans="4:14" s="124" customFormat="1" x14ac:dyDescent="0.25">
      <c r="D1715" s="57"/>
      <c r="N1715" s="108"/>
    </row>
    <row r="1716" spans="4:14" s="124" customFormat="1" x14ac:dyDescent="0.25">
      <c r="D1716" s="57"/>
      <c r="N1716" s="108"/>
    </row>
    <row r="1717" spans="4:14" s="124" customFormat="1" x14ac:dyDescent="0.25">
      <c r="D1717" s="57"/>
      <c r="N1717" s="108"/>
    </row>
    <row r="1718" spans="4:14" s="124" customFormat="1" x14ac:dyDescent="0.25">
      <c r="D1718" s="57"/>
      <c r="N1718" s="108"/>
    </row>
    <row r="1719" spans="4:14" s="124" customFormat="1" x14ac:dyDescent="0.25">
      <c r="D1719" s="57"/>
      <c r="N1719" s="108"/>
    </row>
    <row r="1720" spans="4:14" s="124" customFormat="1" x14ac:dyDescent="0.25">
      <c r="D1720" s="57"/>
      <c r="N1720" s="108"/>
    </row>
    <row r="1721" spans="4:14" s="124" customFormat="1" x14ac:dyDescent="0.25">
      <c r="D1721" s="57"/>
      <c r="N1721" s="108"/>
    </row>
    <row r="1722" spans="4:14" s="124" customFormat="1" x14ac:dyDescent="0.25">
      <c r="D1722" s="57"/>
      <c r="N1722" s="108"/>
    </row>
    <row r="1723" spans="4:14" s="124" customFormat="1" x14ac:dyDescent="0.25">
      <c r="D1723" s="57"/>
      <c r="N1723" s="108"/>
    </row>
    <row r="1724" spans="4:14" s="124" customFormat="1" x14ac:dyDescent="0.25">
      <c r="D1724" s="57"/>
      <c r="N1724" s="108"/>
    </row>
    <row r="1725" spans="4:14" s="124" customFormat="1" x14ac:dyDescent="0.25">
      <c r="D1725" s="57"/>
      <c r="N1725" s="108"/>
    </row>
    <row r="1726" spans="4:14" s="124" customFormat="1" x14ac:dyDescent="0.25">
      <c r="D1726" s="57"/>
      <c r="N1726" s="108"/>
    </row>
    <row r="1727" spans="4:14" s="124" customFormat="1" x14ac:dyDescent="0.25">
      <c r="D1727" s="57"/>
      <c r="N1727" s="108"/>
    </row>
    <row r="1728" spans="4:14" s="124" customFormat="1" x14ac:dyDescent="0.25">
      <c r="D1728" s="57"/>
      <c r="N1728" s="108"/>
    </row>
    <row r="1729" spans="4:14" s="124" customFormat="1" x14ac:dyDescent="0.25">
      <c r="D1729" s="57"/>
      <c r="N1729" s="108"/>
    </row>
    <row r="1730" spans="4:14" s="124" customFormat="1" x14ac:dyDescent="0.25">
      <c r="D1730" s="57"/>
      <c r="N1730" s="108"/>
    </row>
    <row r="1731" spans="4:14" s="124" customFormat="1" x14ac:dyDescent="0.25">
      <c r="D1731" s="57"/>
      <c r="N1731" s="108"/>
    </row>
    <row r="1732" spans="4:14" s="124" customFormat="1" x14ac:dyDescent="0.25">
      <c r="D1732" s="57"/>
      <c r="N1732" s="108"/>
    </row>
    <row r="1733" spans="4:14" s="124" customFormat="1" x14ac:dyDescent="0.25">
      <c r="D1733" s="57"/>
      <c r="N1733" s="108"/>
    </row>
    <row r="1734" spans="4:14" s="124" customFormat="1" x14ac:dyDescent="0.25">
      <c r="D1734" s="57"/>
      <c r="N1734" s="108"/>
    </row>
    <row r="1735" spans="4:14" s="124" customFormat="1" x14ac:dyDescent="0.25">
      <c r="D1735" s="57"/>
      <c r="N1735" s="108"/>
    </row>
    <row r="1736" spans="4:14" s="124" customFormat="1" x14ac:dyDescent="0.25">
      <c r="D1736" s="57"/>
      <c r="N1736" s="108"/>
    </row>
    <row r="1737" spans="4:14" s="124" customFormat="1" x14ac:dyDescent="0.25">
      <c r="D1737" s="57"/>
      <c r="N1737" s="108"/>
    </row>
    <row r="1738" spans="4:14" s="124" customFormat="1" x14ac:dyDescent="0.25">
      <c r="D1738" s="57"/>
      <c r="N1738" s="108"/>
    </row>
    <row r="1739" spans="4:14" s="124" customFormat="1" x14ac:dyDescent="0.25">
      <c r="D1739" s="57"/>
      <c r="N1739" s="108"/>
    </row>
    <row r="1740" spans="4:14" s="124" customFormat="1" x14ac:dyDescent="0.25">
      <c r="D1740" s="57"/>
      <c r="N1740" s="108"/>
    </row>
    <row r="1741" spans="4:14" s="124" customFormat="1" x14ac:dyDescent="0.25">
      <c r="D1741" s="57"/>
      <c r="N1741" s="108"/>
    </row>
    <row r="1742" spans="4:14" s="124" customFormat="1" x14ac:dyDescent="0.25">
      <c r="D1742" s="57"/>
      <c r="N1742" s="108"/>
    </row>
    <row r="1743" spans="4:14" s="124" customFormat="1" x14ac:dyDescent="0.25">
      <c r="D1743" s="57"/>
      <c r="N1743" s="108"/>
    </row>
    <row r="1744" spans="4:14" s="124" customFormat="1" x14ac:dyDescent="0.25">
      <c r="D1744" s="57"/>
      <c r="N1744" s="108"/>
    </row>
    <row r="1745" spans="4:14" s="124" customFormat="1" x14ac:dyDescent="0.25">
      <c r="D1745" s="57"/>
      <c r="N1745" s="108"/>
    </row>
    <row r="1746" spans="4:14" s="124" customFormat="1" x14ac:dyDescent="0.25">
      <c r="D1746" s="57"/>
      <c r="N1746" s="108"/>
    </row>
    <row r="1747" spans="4:14" s="124" customFormat="1" x14ac:dyDescent="0.25">
      <c r="D1747" s="57"/>
      <c r="N1747" s="108"/>
    </row>
    <row r="1748" spans="4:14" s="124" customFormat="1" x14ac:dyDescent="0.25">
      <c r="D1748" s="57"/>
      <c r="N1748" s="108"/>
    </row>
    <row r="1749" spans="4:14" s="124" customFormat="1" x14ac:dyDescent="0.25">
      <c r="D1749" s="57"/>
      <c r="N1749" s="108"/>
    </row>
    <row r="1750" spans="4:14" s="124" customFormat="1" x14ac:dyDescent="0.25">
      <c r="D1750" s="57"/>
      <c r="N1750" s="108"/>
    </row>
    <row r="1751" spans="4:14" s="124" customFormat="1" x14ac:dyDescent="0.25">
      <c r="D1751" s="57"/>
      <c r="N1751" s="108"/>
    </row>
    <row r="1752" spans="4:14" s="124" customFormat="1" x14ac:dyDescent="0.25">
      <c r="D1752" s="57"/>
      <c r="N1752" s="108"/>
    </row>
    <row r="1753" spans="4:14" s="124" customFormat="1" x14ac:dyDescent="0.25">
      <c r="D1753" s="57"/>
      <c r="N1753" s="108"/>
    </row>
    <row r="1754" spans="4:14" s="124" customFormat="1" x14ac:dyDescent="0.25">
      <c r="D1754" s="57"/>
      <c r="N1754" s="108"/>
    </row>
    <row r="1755" spans="4:14" s="124" customFormat="1" x14ac:dyDescent="0.25">
      <c r="D1755" s="57"/>
      <c r="N1755" s="108"/>
    </row>
    <row r="1756" spans="4:14" s="124" customFormat="1" x14ac:dyDescent="0.25">
      <c r="D1756" s="57"/>
      <c r="N1756" s="108"/>
    </row>
    <row r="1757" spans="4:14" s="124" customFormat="1" x14ac:dyDescent="0.25">
      <c r="D1757" s="57"/>
      <c r="N1757" s="108"/>
    </row>
    <row r="1758" spans="4:14" s="124" customFormat="1" x14ac:dyDescent="0.25">
      <c r="D1758" s="57"/>
      <c r="N1758" s="108"/>
    </row>
    <row r="1759" spans="4:14" s="124" customFormat="1" x14ac:dyDescent="0.25">
      <c r="D1759" s="57"/>
      <c r="N1759" s="108"/>
    </row>
    <row r="1760" spans="4:14" s="124" customFormat="1" x14ac:dyDescent="0.25">
      <c r="D1760" s="57"/>
      <c r="N1760" s="108"/>
    </row>
    <row r="1761" spans="4:14" s="124" customFormat="1" x14ac:dyDescent="0.25">
      <c r="D1761" s="57"/>
      <c r="N1761" s="108"/>
    </row>
    <row r="1762" spans="4:14" s="124" customFormat="1" x14ac:dyDescent="0.25">
      <c r="D1762" s="57"/>
      <c r="N1762" s="108"/>
    </row>
    <row r="1763" spans="4:14" s="124" customFormat="1" x14ac:dyDescent="0.25">
      <c r="D1763" s="57"/>
      <c r="N1763" s="108"/>
    </row>
    <row r="1764" spans="4:14" s="124" customFormat="1" x14ac:dyDescent="0.25">
      <c r="D1764" s="57"/>
      <c r="N1764" s="108"/>
    </row>
    <row r="1765" spans="4:14" s="124" customFormat="1" x14ac:dyDescent="0.25">
      <c r="D1765" s="57"/>
      <c r="N1765" s="108"/>
    </row>
    <row r="1766" spans="4:14" s="124" customFormat="1" x14ac:dyDescent="0.25">
      <c r="D1766" s="57"/>
      <c r="N1766" s="108"/>
    </row>
    <row r="1767" spans="4:14" s="124" customFormat="1" x14ac:dyDescent="0.25">
      <c r="D1767" s="57"/>
      <c r="N1767" s="108"/>
    </row>
    <row r="1768" spans="4:14" s="124" customFormat="1" x14ac:dyDescent="0.25">
      <c r="D1768" s="57"/>
      <c r="N1768" s="108"/>
    </row>
    <row r="1769" spans="4:14" s="124" customFormat="1" x14ac:dyDescent="0.25">
      <c r="D1769" s="57"/>
      <c r="N1769" s="108"/>
    </row>
    <row r="1770" spans="4:14" s="124" customFormat="1" x14ac:dyDescent="0.25">
      <c r="D1770" s="57"/>
      <c r="N1770" s="108"/>
    </row>
    <row r="1771" spans="4:14" s="124" customFormat="1" x14ac:dyDescent="0.25">
      <c r="D1771" s="57"/>
      <c r="N1771" s="108"/>
    </row>
    <row r="1772" spans="4:14" s="124" customFormat="1" x14ac:dyDescent="0.25">
      <c r="D1772" s="57"/>
      <c r="N1772" s="108"/>
    </row>
    <row r="1773" spans="4:14" s="124" customFormat="1" x14ac:dyDescent="0.25">
      <c r="D1773" s="57"/>
      <c r="N1773" s="108"/>
    </row>
    <row r="1774" spans="4:14" s="124" customFormat="1" x14ac:dyDescent="0.25">
      <c r="D1774" s="57"/>
      <c r="N1774" s="108"/>
    </row>
    <row r="1775" spans="4:14" s="124" customFormat="1" x14ac:dyDescent="0.25">
      <c r="D1775" s="57"/>
      <c r="N1775" s="108"/>
    </row>
    <row r="1776" spans="4:14" s="124" customFormat="1" x14ac:dyDescent="0.25">
      <c r="D1776" s="57"/>
      <c r="N1776" s="108"/>
    </row>
    <row r="1777" spans="4:14" s="124" customFormat="1" x14ac:dyDescent="0.25">
      <c r="D1777" s="57"/>
      <c r="N1777" s="108"/>
    </row>
    <row r="1778" spans="4:14" s="124" customFormat="1" x14ac:dyDescent="0.25">
      <c r="D1778" s="57"/>
      <c r="N1778" s="108"/>
    </row>
    <row r="1779" spans="4:14" s="124" customFormat="1" x14ac:dyDescent="0.25">
      <c r="D1779" s="57"/>
      <c r="N1779" s="108"/>
    </row>
    <row r="1780" spans="4:14" s="124" customFormat="1" x14ac:dyDescent="0.25">
      <c r="D1780" s="57"/>
      <c r="N1780" s="108"/>
    </row>
    <row r="1781" spans="4:14" s="124" customFormat="1" x14ac:dyDescent="0.25">
      <c r="D1781" s="57"/>
      <c r="N1781" s="108"/>
    </row>
    <row r="1782" spans="4:14" s="124" customFormat="1" x14ac:dyDescent="0.25">
      <c r="D1782" s="57"/>
      <c r="N1782" s="108"/>
    </row>
    <row r="1783" spans="4:14" s="124" customFormat="1" x14ac:dyDescent="0.25">
      <c r="D1783" s="57"/>
      <c r="N1783" s="108"/>
    </row>
    <row r="1784" spans="4:14" s="124" customFormat="1" x14ac:dyDescent="0.25">
      <c r="D1784" s="57"/>
      <c r="N1784" s="108"/>
    </row>
    <row r="1785" spans="4:14" s="124" customFormat="1" x14ac:dyDescent="0.25">
      <c r="D1785" s="57"/>
      <c r="N1785" s="108"/>
    </row>
    <row r="1786" spans="4:14" s="124" customFormat="1" x14ac:dyDescent="0.25">
      <c r="D1786" s="57"/>
      <c r="N1786" s="108"/>
    </row>
    <row r="1787" spans="4:14" s="124" customFormat="1" x14ac:dyDescent="0.25">
      <c r="D1787" s="57"/>
      <c r="N1787" s="108"/>
    </row>
    <row r="1788" spans="4:14" s="124" customFormat="1" x14ac:dyDescent="0.25">
      <c r="D1788" s="57"/>
      <c r="N1788" s="108"/>
    </row>
    <row r="1789" spans="4:14" s="124" customFormat="1" x14ac:dyDescent="0.25">
      <c r="D1789" s="57"/>
      <c r="N1789" s="108"/>
    </row>
    <row r="1790" spans="4:14" s="124" customFormat="1" x14ac:dyDescent="0.25">
      <c r="D1790" s="57"/>
      <c r="N1790" s="108"/>
    </row>
    <row r="1791" spans="4:14" s="124" customFormat="1" x14ac:dyDescent="0.25">
      <c r="D1791" s="57"/>
      <c r="N1791" s="108"/>
    </row>
    <row r="1792" spans="4:14" s="124" customFormat="1" x14ac:dyDescent="0.25">
      <c r="D1792" s="57"/>
      <c r="N1792" s="108"/>
    </row>
    <row r="1793" spans="4:14" s="124" customFormat="1" x14ac:dyDescent="0.25">
      <c r="D1793" s="57"/>
      <c r="N1793" s="108"/>
    </row>
    <row r="1794" spans="4:14" s="124" customFormat="1" x14ac:dyDescent="0.25">
      <c r="D1794" s="57"/>
      <c r="N1794" s="108"/>
    </row>
    <row r="1795" spans="4:14" s="124" customFormat="1" x14ac:dyDescent="0.25">
      <c r="D1795" s="57"/>
      <c r="N1795" s="108"/>
    </row>
    <row r="1796" spans="4:14" s="124" customFormat="1" x14ac:dyDescent="0.25">
      <c r="D1796" s="57"/>
      <c r="N1796" s="108"/>
    </row>
    <row r="1797" spans="4:14" s="124" customFormat="1" x14ac:dyDescent="0.25">
      <c r="D1797" s="57"/>
      <c r="N1797" s="108"/>
    </row>
    <row r="1798" spans="4:14" s="124" customFormat="1" x14ac:dyDescent="0.25">
      <c r="D1798" s="57"/>
      <c r="N1798" s="108"/>
    </row>
    <row r="1799" spans="4:14" s="124" customFormat="1" x14ac:dyDescent="0.25">
      <c r="D1799" s="57"/>
      <c r="N1799" s="108"/>
    </row>
    <row r="1800" spans="4:14" s="124" customFormat="1" x14ac:dyDescent="0.25">
      <c r="D1800" s="57"/>
      <c r="N1800" s="108"/>
    </row>
    <row r="1801" spans="4:14" s="124" customFormat="1" x14ac:dyDescent="0.25">
      <c r="D1801" s="57"/>
      <c r="N1801" s="108"/>
    </row>
    <row r="1802" spans="4:14" s="124" customFormat="1" x14ac:dyDescent="0.25">
      <c r="D1802" s="57"/>
      <c r="N1802" s="108"/>
    </row>
    <row r="1803" spans="4:14" s="124" customFormat="1" x14ac:dyDescent="0.25">
      <c r="D1803" s="57"/>
      <c r="N1803" s="108"/>
    </row>
    <row r="1804" spans="4:14" s="124" customFormat="1" x14ac:dyDescent="0.25">
      <c r="D1804" s="57"/>
      <c r="N1804" s="108"/>
    </row>
    <row r="1805" spans="4:14" s="124" customFormat="1" x14ac:dyDescent="0.25">
      <c r="D1805" s="57"/>
      <c r="N1805" s="108"/>
    </row>
    <row r="1806" spans="4:14" s="124" customFormat="1" x14ac:dyDescent="0.25">
      <c r="D1806" s="57"/>
      <c r="N1806" s="108"/>
    </row>
    <row r="1807" spans="4:14" s="124" customFormat="1" x14ac:dyDescent="0.25">
      <c r="D1807" s="57"/>
      <c r="N1807" s="108"/>
    </row>
    <row r="1808" spans="4:14" s="124" customFormat="1" x14ac:dyDescent="0.25">
      <c r="D1808" s="57"/>
      <c r="N1808" s="108"/>
    </row>
    <row r="1809" spans="4:14" s="124" customFormat="1" x14ac:dyDescent="0.25">
      <c r="D1809" s="57"/>
      <c r="N1809" s="108"/>
    </row>
    <row r="1810" spans="4:14" s="124" customFormat="1" x14ac:dyDescent="0.25">
      <c r="D1810" s="57"/>
      <c r="N1810" s="108"/>
    </row>
    <row r="1811" spans="4:14" s="124" customFormat="1" x14ac:dyDescent="0.25">
      <c r="D1811" s="57"/>
      <c r="N1811" s="108"/>
    </row>
    <row r="1812" spans="4:14" s="124" customFormat="1" x14ac:dyDescent="0.25">
      <c r="D1812" s="57"/>
      <c r="N1812" s="108"/>
    </row>
    <row r="1813" spans="4:14" s="124" customFormat="1" x14ac:dyDescent="0.25">
      <c r="D1813" s="57"/>
      <c r="N1813" s="108"/>
    </row>
    <row r="1814" spans="4:14" s="124" customFormat="1" x14ac:dyDescent="0.25">
      <c r="D1814" s="57"/>
      <c r="N1814" s="108"/>
    </row>
    <row r="1815" spans="4:14" s="124" customFormat="1" x14ac:dyDescent="0.25">
      <c r="D1815" s="57"/>
      <c r="N1815" s="108"/>
    </row>
    <row r="1816" spans="4:14" s="124" customFormat="1" x14ac:dyDescent="0.25">
      <c r="D1816" s="57"/>
      <c r="N1816" s="108"/>
    </row>
    <row r="1817" spans="4:14" s="124" customFormat="1" x14ac:dyDescent="0.25">
      <c r="D1817" s="57"/>
      <c r="N1817" s="108"/>
    </row>
    <row r="1818" spans="4:14" s="124" customFormat="1" x14ac:dyDescent="0.25">
      <c r="D1818" s="57"/>
      <c r="N1818" s="108"/>
    </row>
    <row r="1819" spans="4:14" s="124" customFormat="1" x14ac:dyDescent="0.25">
      <c r="D1819" s="57"/>
      <c r="N1819" s="108"/>
    </row>
    <row r="1820" spans="4:14" s="124" customFormat="1" x14ac:dyDescent="0.25">
      <c r="D1820" s="57"/>
      <c r="N1820" s="108"/>
    </row>
    <row r="1821" spans="4:14" s="124" customFormat="1" x14ac:dyDescent="0.25">
      <c r="D1821" s="57"/>
      <c r="N1821" s="108"/>
    </row>
    <row r="1822" spans="4:14" s="124" customFormat="1" x14ac:dyDescent="0.25">
      <c r="D1822" s="57"/>
      <c r="N1822" s="108"/>
    </row>
    <row r="1823" spans="4:14" s="124" customFormat="1" x14ac:dyDescent="0.25">
      <c r="D1823" s="57"/>
      <c r="N1823" s="108"/>
    </row>
    <row r="1824" spans="4:14" s="124" customFormat="1" x14ac:dyDescent="0.25">
      <c r="D1824" s="57"/>
      <c r="N1824" s="108"/>
    </row>
    <row r="1825" spans="4:14" s="124" customFormat="1" x14ac:dyDescent="0.25">
      <c r="D1825" s="57"/>
      <c r="N1825" s="108"/>
    </row>
    <row r="1826" spans="4:14" s="124" customFormat="1" x14ac:dyDescent="0.25">
      <c r="D1826" s="57"/>
      <c r="N1826" s="108"/>
    </row>
    <row r="1827" spans="4:14" s="124" customFormat="1" x14ac:dyDescent="0.25">
      <c r="D1827" s="57"/>
      <c r="N1827" s="108"/>
    </row>
    <row r="1828" spans="4:14" s="124" customFormat="1" x14ac:dyDescent="0.25">
      <c r="D1828" s="57"/>
      <c r="N1828" s="108"/>
    </row>
    <row r="1829" spans="4:14" s="124" customFormat="1" x14ac:dyDescent="0.25">
      <c r="D1829" s="57"/>
      <c r="N1829" s="108"/>
    </row>
    <row r="1830" spans="4:14" s="124" customFormat="1" x14ac:dyDescent="0.25">
      <c r="D1830" s="57"/>
      <c r="N1830" s="108"/>
    </row>
    <row r="1831" spans="4:14" s="124" customFormat="1" x14ac:dyDescent="0.25">
      <c r="D1831" s="57"/>
      <c r="N1831" s="108"/>
    </row>
    <row r="1832" spans="4:14" s="124" customFormat="1" x14ac:dyDescent="0.25">
      <c r="D1832" s="57"/>
      <c r="N1832" s="108"/>
    </row>
    <row r="1833" spans="4:14" s="124" customFormat="1" x14ac:dyDescent="0.25">
      <c r="D1833" s="57"/>
      <c r="N1833" s="108"/>
    </row>
    <row r="1834" spans="4:14" s="124" customFormat="1" x14ac:dyDescent="0.25">
      <c r="D1834" s="57"/>
      <c r="N1834" s="108"/>
    </row>
    <row r="1835" spans="4:14" s="124" customFormat="1" x14ac:dyDescent="0.25">
      <c r="D1835" s="57"/>
      <c r="N1835" s="108"/>
    </row>
    <row r="1836" spans="4:14" s="124" customFormat="1" x14ac:dyDescent="0.25">
      <c r="D1836" s="57"/>
      <c r="N1836" s="108"/>
    </row>
    <row r="1837" spans="4:14" s="124" customFormat="1" x14ac:dyDescent="0.25">
      <c r="D1837" s="57"/>
      <c r="N1837" s="108"/>
    </row>
    <row r="1838" spans="4:14" s="124" customFormat="1" x14ac:dyDescent="0.25">
      <c r="D1838" s="57"/>
      <c r="N1838" s="108"/>
    </row>
    <row r="1839" spans="4:14" s="124" customFormat="1" x14ac:dyDescent="0.25">
      <c r="D1839" s="57"/>
      <c r="N1839" s="108"/>
    </row>
    <row r="1840" spans="4:14" s="124" customFormat="1" x14ac:dyDescent="0.25">
      <c r="D1840" s="57"/>
      <c r="N1840" s="108"/>
    </row>
    <row r="1841" spans="4:14" s="124" customFormat="1" x14ac:dyDescent="0.25">
      <c r="D1841" s="57"/>
      <c r="N1841" s="108"/>
    </row>
    <row r="1842" spans="4:14" s="124" customFormat="1" x14ac:dyDescent="0.25">
      <c r="D1842" s="57"/>
      <c r="N1842" s="108"/>
    </row>
    <row r="1843" spans="4:14" s="124" customFormat="1" x14ac:dyDescent="0.25">
      <c r="D1843" s="57"/>
      <c r="N1843" s="108"/>
    </row>
    <row r="1844" spans="4:14" s="124" customFormat="1" x14ac:dyDescent="0.25">
      <c r="D1844" s="57"/>
      <c r="N1844" s="108"/>
    </row>
    <row r="1845" spans="4:14" s="124" customFormat="1" x14ac:dyDescent="0.25">
      <c r="D1845" s="57"/>
      <c r="N1845" s="108"/>
    </row>
    <row r="1846" spans="4:14" s="124" customFormat="1" x14ac:dyDescent="0.25">
      <c r="D1846" s="57"/>
      <c r="N1846" s="108"/>
    </row>
    <row r="1847" spans="4:14" s="124" customFormat="1" x14ac:dyDescent="0.25">
      <c r="D1847" s="57"/>
      <c r="N1847" s="108"/>
    </row>
    <row r="1848" spans="4:14" s="124" customFormat="1" x14ac:dyDescent="0.25">
      <c r="D1848" s="57"/>
      <c r="N1848" s="108"/>
    </row>
    <row r="1849" spans="4:14" s="124" customFormat="1" x14ac:dyDescent="0.25">
      <c r="D1849" s="57"/>
      <c r="N1849" s="108"/>
    </row>
    <row r="1850" spans="4:14" s="124" customFormat="1" x14ac:dyDescent="0.25">
      <c r="D1850" s="57"/>
      <c r="N1850" s="108"/>
    </row>
    <row r="1851" spans="4:14" s="124" customFormat="1" x14ac:dyDescent="0.25">
      <c r="D1851" s="57"/>
      <c r="N1851" s="108"/>
    </row>
    <row r="1852" spans="4:14" s="124" customFormat="1" x14ac:dyDescent="0.25">
      <c r="D1852" s="57"/>
      <c r="N1852" s="108"/>
    </row>
    <row r="1853" spans="4:14" s="124" customFormat="1" x14ac:dyDescent="0.25">
      <c r="D1853" s="57"/>
      <c r="N1853" s="108"/>
    </row>
    <row r="1854" spans="4:14" s="124" customFormat="1" x14ac:dyDescent="0.25">
      <c r="D1854" s="57"/>
      <c r="N1854" s="108"/>
    </row>
    <row r="1855" spans="4:14" s="124" customFormat="1" x14ac:dyDescent="0.25">
      <c r="D1855" s="57"/>
      <c r="N1855" s="108"/>
    </row>
    <row r="1856" spans="4:14" s="124" customFormat="1" x14ac:dyDescent="0.25">
      <c r="D1856" s="57"/>
      <c r="N1856" s="108"/>
    </row>
    <row r="1857" spans="4:14" s="124" customFormat="1" x14ac:dyDescent="0.25">
      <c r="D1857" s="57"/>
      <c r="N1857" s="108"/>
    </row>
    <row r="1858" spans="4:14" s="124" customFormat="1" x14ac:dyDescent="0.25">
      <c r="D1858" s="57"/>
      <c r="N1858" s="108"/>
    </row>
    <row r="1859" spans="4:14" s="124" customFormat="1" x14ac:dyDescent="0.25">
      <c r="D1859" s="57"/>
      <c r="N1859" s="108"/>
    </row>
    <row r="1860" spans="4:14" s="124" customFormat="1" x14ac:dyDescent="0.25">
      <c r="D1860" s="57"/>
      <c r="N1860" s="108"/>
    </row>
    <row r="1861" spans="4:14" s="124" customFormat="1" x14ac:dyDescent="0.25">
      <c r="D1861" s="57"/>
      <c r="N1861" s="108"/>
    </row>
    <row r="1862" spans="4:14" s="124" customFormat="1" x14ac:dyDescent="0.25">
      <c r="D1862" s="57"/>
      <c r="N1862" s="108"/>
    </row>
    <row r="1863" spans="4:14" s="124" customFormat="1" x14ac:dyDescent="0.25">
      <c r="D1863" s="57"/>
      <c r="N1863" s="108"/>
    </row>
    <row r="1864" spans="4:14" s="124" customFormat="1" x14ac:dyDescent="0.25">
      <c r="D1864" s="57"/>
      <c r="N1864" s="108"/>
    </row>
    <row r="1865" spans="4:14" s="124" customFormat="1" x14ac:dyDescent="0.25">
      <c r="D1865" s="57"/>
      <c r="N1865" s="108"/>
    </row>
    <row r="1866" spans="4:14" s="124" customFormat="1" x14ac:dyDescent="0.25">
      <c r="D1866" s="57"/>
      <c r="N1866" s="108"/>
    </row>
    <row r="1867" spans="4:14" s="124" customFormat="1" x14ac:dyDescent="0.25">
      <c r="D1867" s="57"/>
      <c r="N1867" s="108"/>
    </row>
    <row r="1868" spans="4:14" s="124" customFormat="1" x14ac:dyDescent="0.25">
      <c r="D1868" s="57"/>
      <c r="N1868" s="108"/>
    </row>
    <row r="1869" spans="4:14" s="124" customFormat="1" x14ac:dyDescent="0.25">
      <c r="D1869" s="57"/>
      <c r="N1869" s="108"/>
    </row>
    <row r="1870" spans="4:14" s="124" customFormat="1" x14ac:dyDescent="0.25">
      <c r="D1870" s="57"/>
      <c r="N1870" s="108"/>
    </row>
    <row r="1871" spans="4:14" s="124" customFormat="1" x14ac:dyDescent="0.25">
      <c r="D1871" s="57"/>
      <c r="N1871" s="108"/>
    </row>
    <row r="1872" spans="4:14" s="124" customFormat="1" x14ac:dyDescent="0.25">
      <c r="D1872" s="57"/>
      <c r="N1872" s="108"/>
    </row>
    <row r="1873" spans="4:14" s="124" customFormat="1" x14ac:dyDescent="0.25">
      <c r="D1873" s="57"/>
      <c r="N1873" s="108"/>
    </row>
    <row r="1874" spans="4:14" s="124" customFormat="1" x14ac:dyDescent="0.25">
      <c r="D1874" s="57"/>
      <c r="N1874" s="108"/>
    </row>
    <row r="1875" spans="4:14" s="124" customFormat="1" x14ac:dyDescent="0.25">
      <c r="D1875" s="57"/>
      <c r="N1875" s="108"/>
    </row>
    <row r="1876" spans="4:14" s="124" customFormat="1" x14ac:dyDescent="0.25">
      <c r="D1876" s="57"/>
      <c r="N1876" s="108"/>
    </row>
    <row r="1877" spans="4:14" s="124" customFormat="1" x14ac:dyDescent="0.25">
      <c r="D1877" s="57"/>
      <c r="N1877" s="108"/>
    </row>
    <row r="1878" spans="4:14" s="124" customFormat="1" x14ac:dyDescent="0.25">
      <c r="D1878" s="57"/>
      <c r="N1878" s="108"/>
    </row>
    <row r="1879" spans="4:14" s="124" customFormat="1" x14ac:dyDescent="0.25">
      <c r="D1879" s="57"/>
      <c r="N1879" s="108"/>
    </row>
    <row r="1880" spans="4:14" s="124" customFormat="1" x14ac:dyDescent="0.25">
      <c r="D1880" s="57"/>
      <c r="N1880" s="108"/>
    </row>
    <row r="1881" spans="4:14" s="124" customFormat="1" x14ac:dyDescent="0.25">
      <c r="D1881" s="57"/>
      <c r="N1881" s="108"/>
    </row>
    <row r="1882" spans="4:14" s="124" customFormat="1" x14ac:dyDescent="0.25">
      <c r="D1882" s="57"/>
      <c r="N1882" s="108"/>
    </row>
    <row r="1883" spans="4:14" s="124" customFormat="1" x14ac:dyDescent="0.25">
      <c r="D1883" s="57"/>
      <c r="N1883" s="108"/>
    </row>
    <row r="1884" spans="4:14" s="124" customFormat="1" x14ac:dyDescent="0.25">
      <c r="D1884" s="57"/>
      <c r="N1884" s="108"/>
    </row>
    <row r="1885" spans="4:14" s="124" customFormat="1" x14ac:dyDescent="0.25">
      <c r="D1885" s="57"/>
      <c r="N1885" s="108"/>
    </row>
    <row r="1886" spans="4:14" s="124" customFormat="1" x14ac:dyDescent="0.25">
      <c r="D1886" s="57"/>
      <c r="N1886" s="108"/>
    </row>
    <row r="1887" spans="4:14" s="124" customFormat="1" x14ac:dyDescent="0.25">
      <c r="D1887" s="57"/>
      <c r="N1887" s="108"/>
    </row>
    <row r="1888" spans="4:14" s="124" customFormat="1" x14ac:dyDescent="0.25">
      <c r="D1888" s="57"/>
      <c r="N1888" s="108"/>
    </row>
    <row r="1889" spans="4:14" s="124" customFormat="1" x14ac:dyDescent="0.25">
      <c r="D1889" s="57"/>
      <c r="N1889" s="108"/>
    </row>
    <row r="1890" spans="4:14" s="124" customFormat="1" x14ac:dyDescent="0.25">
      <c r="D1890" s="57"/>
      <c r="N1890" s="108"/>
    </row>
    <row r="1891" spans="4:14" s="124" customFormat="1" x14ac:dyDescent="0.25">
      <c r="D1891" s="57"/>
      <c r="N1891" s="108"/>
    </row>
    <row r="1892" spans="4:14" s="124" customFormat="1" x14ac:dyDescent="0.25">
      <c r="D1892" s="57"/>
      <c r="N1892" s="108"/>
    </row>
    <row r="1893" spans="4:14" s="124" customFormat="1" x14ac:dyDescent="0.25">
      <c r="D1893" s="57"/>
      <c r="N1893" s="108"/>
    </row>
    <row r="1894" spans="4:14" s="124" customFormat="1" x14ac:dyDescent="0.25">
      <c r="D1894" s="57"/>
      <c r="N1894" s="108"/>
    </row>
    <row r="1895" spans="4:14" s="124" customFormat="1" x14ac:dyDescent="0.25">
      <c r="D1895" s="57"/>
      <c r="N1895" s="108"/>
    </row>
    <row r="1896" spans="4:14" s="124" customFormat="1" x14ac:dyDescent="0.25">
      <c r="D1896" s="57"/>
      <c r="N1896" s="108"/>
    </row>
    <row r="1897" spans="4:14" s="124" customFormat="1" x14ac:dyDescent="0.25">
      <c r="D1897" s="57"/>
      <c r="N1897" s="108"/>
    </row>
    <row r="1898" spans="4:14" s="124" customFormat="1" x14ac:dyDescent="0.25">
      <c r="D1898" s="57"/>
      <c r="N1898" s="108"/>
    </row>
    <row r="1899" spans="4:14" s="124" customFormat="1" x14ac:dyDescent="0.25">
      <c r="D1899" s="57"/>
      <c r="N1899" s="108"/>
    </row>
    <row r="1900" spans="4:14" s="124" customFormat="1" x14ac:dyDescent="0.25">
      <c r="D1900" s="57"/>
      <c r="N1900" s="108"/>
    </row>
    <row r="1901" spans="4:14" s="124" customFormat="1" x14ac:dyDescent="0.25">
      <c r="D1901" s="57"/>
      <c r="N1901" s="108"/>
    </row>
    <row r="1902" spans="4:14" s="124" customFormat="1" x14ac:dyDescent="0.25">
      <c r="D1902" s="57"/>
      <c r="N1902" s="108"/>
    </row>
    <row r="1903" spans="4:14" s="124" customFormat="1" x14ac:dyDescent="0.25">
      <c r="D1903" s="57"/>
      <c r="N1903" s="108"/>
    </row>
    <row r="1904" spans="4:14" s="124" customFormat="1" x14ac:dyDescent="0.25">
      <c r="D1904" s="57"/>
      <c r="N1904" s="108"/>
    </row>
    <row r="1905" spans="4:14" s="124" customFormat="1" x14ac:dyDescent="0.25">
      <c r="D1905" s="57"/>
      <c r="N1905" s="108"/>
    </row>
    <row r="1906" spans="4:14" s="124" customFormat="1" x14ac:dyDescent="0.25">
      <c r="D1906" s="57"/>
      <c r="N1906" s="108"/>
    </row>
    <row r="1907" spans="4:14" s="124" customFormat="1" x14ac:dyDescent="0.25">
      <c r="D1907" s="57"/>
      <c r="N1907" s="108"/>
    </row>
    <row r="1908" spans="4:14" s="124" customFormat="1" x14ac:dyDescent="0.25">
      <c r="D1908" s="57"/>
      <c r="N1908" s="108"/>
    </row>
    <row r="1909" spans="4:14" s="124" customFormat="1" x14ac:dyDescent="0.25">
      <c r="D1909" s="57"/>
      <c r="N1909" s="108"/>
    </row>
    <row r="1910" spans="4:14" s="124" customFormat="1" x14ac:dyDescent="0.25">
      <c r="D1910" s="57"/>
      <c r="N1910" s="108"/>
    </row>
    <row r="1911" spans="4:14" s="124" customFormat="1" x14ac:dyDescent="0.25">
      <c r="D1911" s="57"/>
      <c r="N1911" s="108"/>
    </row>
    <row r="1912" spans="4:14" s="124" customFormat="1" x14ac:dyDescent="0.25">
      <c r="D1912" s="57"/>
      <c r="N1912" s="108"/>
    </row>
    <row r="1913" spans="4:14" s="124" customFormat="1" x14ac:dyDescent="0.25">
      <c r="D1913" s="57"/>
      <c r="N1913" s="108"/>
    </row>
    <row r="1914" spans="4:14" s="124" customFormat="1" x14ac:dyDescent="0.25">
      <c r="D1914" s="57"/>
      <c r="N1914" s="108"/>
    </row>
    <row r="1915" spans="4:14" s="124" customFormat="1" x14ac:dyDescent="0.25">
      <c r="D1915" s="57"/>
      <c r="N1915" s="108"/>
    </row>
    <row r="1916" spans="4:14" s="124" customFormat="1" x14ac:dyDescent="0.25">
      <c r="D1916" s="57"/>
      <c r="N1916" s="108"/>
    </row>
    <row r="1917" spans="4:14" s="124" customFormat="1" x14ac:dyDescent="0.25">
      <c r="D1917" s="57"/>
      <c r="N1917" s="108"/>
    </row>
    <row r="1918" spans="4:14" s="124" customFormat="1" x14ac:dyDescent="0.25">
      <c r="D1918" s="57"/>
      <c r="N1918" s="108"/>
    </row>
    <row r="1919" spans="4:14" s="124" customFormat="1" x14ac:dyDescent="0.25">
      <c r="D1919" s="57"/>
      <c r="N1919" s="108"/>
    </row>
    <row r="1920" spans="4:14" s="124" customFormat="1" x14ac:dyDescent="0.25">
      <c r="D1920" s="57"/>
      <c r="N1920" s="108"/>
    </row>
    <row r="1921" spans="4:14" s="124" customFormat="1" x14ac:dyDescent="0.25">
      <c r="D1921" s="57"/>
      <c r="N1921" s="108"/>
    </row>
    <row r="1922" spans="4:14" s="124" customFormat="1" x14ac:dyDescent="0.25">
      <c r="D1922" s="57"/>
      <c r="N1922" s="108"/>
    </row>
    <row r="1923" spans="4:14" s="124" customFormat="1" x14ac:dyDescent="0.25">
      <c r="D1923" s="57"/>
      <c r="N1923" s="108"/>
    </row>
    <row r="1924" spans="4:14" s="124" customFormat="1" x14ac:dyDescent="0.25">
      <c r="D1924" s="57"/>
      <c r="N1924" s="108"/>
    </row>
    <row r="1925" spans="4:14" s="124" customFormat="1" x14ac:dyDescent="0.25">
      <c r="D1925" s="57"/>
      <c r="N1925" s="108"/>
    </row>
    <row r="1926" spans="4:14" s="124" customFormat="1" x14ac:dyDescent="0.25">
      <c r="D1926" s="57"/>
      <c r="N1926" s="108"/>
    </row>
    <row r="1927" spans="4:14" s="124" customFormat="1" x14ac:dyDescent="0.25">
      <c r="D1927" s="57"/>
      <c r="N1927" s="108"/>
    </row>
    <row r="1928" spans="4:14" s="124" customFormat="1" x14ac:dyDescent="0.25">
      <c r="D1928" s="57"/>
      <c r="N1928" s="108"/>
    </row>
    <row r="1929" spans="4:14" s="124" customFormat="1" x14ac:dyDescent="0.25">
      <c r="D1929" s="57"/>
      <c r="N1929" s="108"/>
    </row>
    <row r="1930" spans="4:14" s="124" customFormat="1" x14ac:dyDescent="0.25">
      <c r="D1930" s="57"/>
      <c r="N1930" s="108"/>
    </row>
    <row r="1931" spans="4:14" s="124" customFormat="1" x14ac:dyDescent="0.25">
      <c r="D1931" s="57"/>
      <c r="N1931" s="108"/>
    </row>
    <row r="1932" spans="4:14" s="124" customFormat="1" x14ac:dyDescent="0.25">
      <c r="D1932" s="57"/>
      <c r="N1932" s="108"/>
    </row>
    <row r="1933" spans="4:14" s="124" customFormat="1" x14ac:dyDescent="0.25">
      <c r="D1933" s="57"/>
      <c r="N1933" s="108"/>
    </row>
    <row r="1934" spans="4:14" s="124" customFormat="1" x14ac:dyDescent="0.25">
      <c r="D1934" s="57"/>
      <c r="N1934" s="108"/>
    </row>
    <row r="1935" spans="4:14" s="124" customFormat="1" x14ac:dyDescent="0.25">
      <c r="D1935" s="57"/>
      <c r="N1935" s="108"/>
    </row>
    <row r="1936" spans="4:14" s="124" customFormat="1" x14ac:dyDescent="0.25">
      <c r="D1936" s="57"/>
      <c r="N1936" s="108"/>
    </row>
    <row r="1937" spans="4:14" s="124" customFormat="1" x14ac:dyDescent="0.25">
      <c r="D1937" s="57"/>
      <c r="N1937" s="108"/>
    </row>
    <row r="1938" spans="4:14" s="124" customFormat="1" x14ac:dyDescent="0.25">
      <c r="D1938" s="57"/>
      <c r="N1938" s="108"/>
    </row>
    <row r="1939" spans="4:14" s="124" customFormat="1" x14ac:dyDescent="0.25">
      <c r="D1939" s="57"/>
      <c r="N1939" s="108"/>
    </row>
    <row r="1940" spans="4:14" s="124" customFormat="1" x14ac:dyDescent="0.25">
      <c r="D1940" s="57"/>
      <c r="N1940" s="108"/>
    </row>
    <row r="1941" spans="4:14" s="124" customFormat="1" x14ac:dyDescent="0.25">
      <c r="D1941" s="57"/>
      <c r="N1941" s="108"/>
    </row>
    <row r="1942" spans="4:14" s="124" customFormat="1" x14ac:dyDescent="0.25">
      <c r="D1942" s="57"/>
      <c r="N1942" s="108"/>
    </row>
    <row r="1943" spans="4:14" s="124" customFormat="1" x14ac:dyDescent="0.25">
      <c r="D1943" s="57"/>
      <c r="N1943" s="108"/>
    </row>
    <row r="1944" spans="4:14" s="124" customFormat="1" x14ac:dyDescent="0.25">
      <c r="D1944" s="57"/>
      <c r="N1944" s="108"/>
    </row>
    <row r="1945" spans="4:14" s="124" customFormat="1" x14ac:dyDescent="0.25">
      <c r="D1945" s="57"/>
      <c r="N1945" s="108"/>
    </row>
    <row r="1946" spans="4:14" s="124" customFormat="1" x14ac:dyDescent="0.25">
      <c r="D1946" s="57"/>
      <c r="N1946" s="108"/>
    </row>
    <row r="1947" spans="4:14" s="124" customFormat="1" x14ac:dyDescent="0.25">
      <c r="D1947" s="57"/>
      <c r="N1947" s="108"/>
    </row>
    <row r="1948" spans="4:14" s="124" customFormat="1" x14ac:dyDescent="0.25">
      <c r="D1948" s="57"/>
      <c r="N1948" s="108"/>
    </row>
    <row r="1949" spans="4:14" s="124" customFormat="1" x14ac:dyDescent="0.25">
      <c r="D1949" s="57"/>
      <c r="N1949" s="108"/>
    </row>
    <row r="1950" spans="4:14" s="124" customFormat="1" x14ac:dyDescent="0.25">
      <c r="D1950" s="57"/>
      <c r="N1950" s="108"/>
    </row>
    <row r="1951" spans="4:14" s="124" customFormat="1" x14ac:dyDescent="0.25">
      <c r="D1951" s="57"/>
      <c r="N1951" s="108"/>
    </row>
    <row r="1952" spans="4:14" s="124" customFormat="1" x14ac:dyDescent="0.25">
      <c r="D1952" s="57"/>
      <c r="N1952" s="108"/>
    </row>
    <row r="1953" spans="4:14" s="124" customFormat="1" x14ac:dyDescent="0.25">
      <c r="D1953" s="57"/>
      <c r="N1953" s="108"/>
    </row>
    <row r="1954" spans="4:14" s="124" customFormat="1" x14ac:dyDescent="0.25">
      <c r="D1954" s="57"/>
      <c r="N1954" s="108"/>
    </row>
    <row r="1955" spans="4:14" s="124" customFormat="1" x14ac:dyDescent="0.25">
      <c r="D1955" s="57"/>
      <c r="N1955" s="108"/>
    </row>
    <row r="1956" spans="4:14" s="124" customFormat="1" x14ac:dyDescent="0.25">
      <c r="D1956" s="57"/>
      <c r="N1956" s="108"/>
    </row>
    <row r="1957" spans="4:14" s="124" customFormat="1" x14ac:dyDescent="0.25">
      <c r="D1957" s="57"/>
      <c r="N1957" s="108"/>
    </row>
    <row r="1958" spans="4:14" s="124" customFormat="1" x14ac:dyDescent="0.25">
      <c r="D1958" s="57"/>
      <c r="N1958" s="108"/>
    </row>
    <row r="1959" spans="4:14" s="124" customFormat="1" x14ac:dyDescent="0.25">
      <c r="D1959" s="57"/>
      <c r="N1959" s="108"/>
    </row>
    <row r="1960" spans="4:14" s="124" customFormat="1" x14ac:dyDescent="0.25">
      <c r="D1960" s="57"/>
      <c r="N1960" s="108"/>
    </row>
    <row r="1961" spans="4:14" s="124" customFormat="1" x14ac:dyDescent="0.25">
      <c r="D1961" s="57"/>
      <c r="N1961" s="108"/>
    </row>
    <row r="1962" spans="4:14" s="124" customFormat="1" x14ac:dyDescent="0.25">
      <c r="D1962" s="57"/>
      <c r="N1962" s="108"/>
    </row>
    <row r="1963" spans="4:14" s="124" customFormat="1" x14ac:dyDescent="0.25">
      <c r="D1963" s="57"/>
      <c r="N1963" s="108"/>
    </row>
    <row r="1964" spans="4:14" s="124" customFormat="1" x14ac:dyDescent="0.25">
      <c r="D1964" s="57"/>
      <c r="N1964" s="108"/>
    </row>
    <row r="1965" spans="4:14" s="124" customFormat="1" x14ac:dyDescent="0.25">
      <c r="D1965" s="57"/>
      <c r="N1965" s="108"/>
    </row>
    <row r="1966" spans="4:14" s="124" customFormat="1" x14ac:dyDescent="0.25">
      <c r="D1966" s="57"/>
      <c r="N1966" s="108"/>
    </row>
    <row r="1967" spans="4:14" s="124" customFormat="1" x14ac:dyDescent="0.25">
      <c r="D1967" s="57"/>
      <c r="N1967" s="108"/>
    </row>
    <row r="1968" spans="4:14" s="124" customFormat="1" x14ac:dyDescent="0.25">
      <c r="D1968" s="57"/>
      <c r="N1968" s="108"/>
    </row>
    <row r="1969" spans="4:14" s="124" customFormat="1" x14ac:dyDescent="0.25">
      <c r="D1969" s="57"/>
      <c r="N1969" s="108"/>
    </row>
    <row r="1970" spans="4:14" s="124" customFormat="1" x14ac:dyDescent="0.25">
      <c r="D1970" s="57"/>
      <c r="N1970" s="108"/>
    </row>
    <row r="1971" spans="4:14" s="124" customFormat="1" x14ac:dyDescent="0.25">
      <c r="D1971" s="57"/>
      <c r="N1971" s="108"/>
    </row>
    <row r="1972" spans="4:14" s="124" customFormat="1" x14ac:dyDescent="0.25">
      <c r="D1972" s="57"/>
      <c r="N1972" s="108"/>
    </row>
    <row r="1973" spans="4:14" s="124" customFormat="1" x14ac:dyDescent="0.25">
      <c r="D1973" s="57"/>
      <c r="N1973" s="108"/>
    </row>
    <row r="1974" spans="4:14" s="124" customFormat="1" x14ac:dyDescent="0.25">
      <c r="D1974" s="57"/>
      <c r="N1974" s="108"/>
    </row>
    <row r="1975" spans="4:14" s="124" customFormat="1" x14ac:dyDescent="0.25">
      <c r="D1975" s="57"/>
      <c r="N1975" s="108"/>
    </row>
    <row r="1976" spans="4:14" s="124" customFormat="1" x14ac:dyDescent="0.25">
      <c r="D1976" s="57"/>
      <c r="N1976" s="108"/>
    </row>
    <row r="1977" spans="4:14" s="124" customFormat="1" x14ac:dyDescent="0.25">
      <c r="D1977" s="57"/>
      <c r="N1977" s="108"/>
    </row>
    <row r="1978" spans="4:14" s="124" customFormat="1" x14ac:dyDescent="0.25">
      <c r="D1978" s="57"/>
      <c r="N1978" s="108"/>
    </row>
    <row r="1979" spans="4:14" s="124" customFormat="1" x14ac:dyDescent="0.25">
      <c r="D1979" s="57"/>
      <c r="N1979" s="108"/>
    </row>
    <row r="1980" spans="4:14" s="124" customFormat="1" x14ac:dyDescent="0.25">
      <c r="D1980" s="57"/>
      <c r="N1980" s="108"/>
    </row>
    <row r="1981" spans="4:14" s="124" customFormat="1" x14ac:dyDescent="0.25">
      <c r="D1981" s="57"/>
      <c r="N1981" s="108"/>
    </row>
    <row r="1982" spans="4:14" s="124" customFormat="1" x14ac:dyDescent="0.25">
      <c r="D1982" s="57"/>
      <c r="N1982" s="108"/>
    </row>
    <row r="1983" spans="4:14" s="124" customFormat="1" x14ac:dyDescent="0.25">
      <c r="D1983" s="57"/>
      <c r="N1983" s="108"/>
    </row>
    <row r="1984" spans="4:14" s="124" customFormat="1" x14ac:dyDescent="0.25">
      <c r="D1984" s="57"/>
      <c r="N1984" s="108"/>
    </row>
    <row r="1985" spans="4:14" s="124" customFormat="1" x14ac:dyDescent="0.25">
      <c r="D1985" s="57"/>
      <c r="N1985" s="108"/>
    </row>
    <row r="1986" spans="4:14" s="124" customFormat="1" x14ac:dyDescent="0.25">
      <c r="D1986" s="57"/>
      <c r="N1986" s="108"/>
    </row>
    <row r="1987" spans="4:14" s="124" customFormat="1" x14ac:dyDescent="0.25">
      <c r="D1987" s="57"/>
      <c r="N1987" s="108"/>
    </row>
    <row r="1988" spans="4:14" s="124" customFormat="1" x14ac:dyDescent="0.25">
      <c r="D1988" s="57"/>
      <c r="N1988" s="108"/>
    </row>
    <row r="1989" spans="4:14" s="124" customFormat="1" x14ac:dyDescent="0.25">
      <c r="D1989" s="57"/>
      <c r="N1989" s="108"/>
    </row>
    <row r="1990" spans="4:14" s="124" customFormat="1" x14ac:dyDescent="0.25">
      <c r="D1990" s="57"/>
      <c r="N1990" s="108"/>
    </row>
    <row r="1991" spans="4:14" s="124" customFormat="1" x14ac:dyDescent="0.25">
      <c r="D1991" s="57"/>
      <c r="N1991" s="108"/>
    </row>
    <row r="1992" spans="4:14" s="124" customFormat="1" x14ac:dyDescent="0.25">
      <c r="D1992" s="57"/>
      <c r="N1992" s="108"/>
    </row>
    <row r="1993" spans="4:14" s="124" customFormat="1" x14ac:dyDescent="0.25">
      <c r="D1993" s="57"/>
      <c r="N1993" s="108"/>
    </row>
    <row r="1994" spans="4:14" s="124" customFormat="1" x14ac:dyDescent="0.25">
      <c r="D1994" s="57"/>
      <c r="N1994" s="108"/>
    </row>
    <row r="1995" spans="4:14" s="124" customFormat="1" x14ac:dyDescent="0.25">
      <c r="D1995" s="57"/>
      <c r="N1995" s="108"/>
    </row>
    <row r="1996" spans="4:14" s="124" customFormat="1" x14ac:dyDescent="0.25">
      <c r="D1996" s="57"/>
      <c r="N1996" s="108"/>
    </row>
    <row r="1997" spans="4:14" s="124" customFormat="1" x14ac:dyDescent="0.25">
      <c r="D1997" s="57"/>
      <c r="N1997" s="108"/>
    </row>
    <row r="1998" spans="4:14" s="124" customFormat="1" x14ac:dyDescent="0.25">
      <c r="D1998" s="57"/>
      <c r="N1998" s="108"/>
    </row>
    <row r="1999" spans="4:14" s="124" customFormat="1" x14ac:dyDescent="0.25">
      <c r="D1999" s="57"/>
      <c r="N1999" s="108"/>
    </row>
    <row r="2000" spans="4:14" s="124" customFormat="1" x14ac:dyDescent="0.25">
      <c r="D2000" s="57"/>
      <c r="N2000" s="108"/>
    </row>
    <row r="2001" spans="4:14" s="124" customFormat="1" x14ac:dyDescent="0.25">
      <c r="D2001" s="57"/>
      <c r="N2001" s="108"/>
    </row>
    <row r="2002" spans="4:14" s="124" customFormat="1" x14ac:dyDescent="0.25">
      <c r="D2002" s="57"/>
      <c r="N2002" s="108"/>
    </row>
    <row r="2003" spans="4:14" s="124" customFormat="1" x14ac:dyDescent="0.25">
      <c r="D2003" s="57"/>
      <c r="N2003" s="108"/>
    </row>
    <row r="2004" spans="4:14" s="124" customFormat="1" x14ac:dyDescent="0.25">
      <c r="D2004" s="57"/>
      <c r="N2004" s="108"/>
    </row>
    <row r="2005" spans="4:14" s="124" customFormat="1" x14ac:dyDescent="0.25">
      <c r="D2005" s="57"/>
      <c r="N2005" s="108"/>
    </row>
    <row r="2006" spans="4:14" s="124" customFormat="1" x14ac:dyDescent="0.25">
      <c r="D2006" s="57"/>
      <c r="N2006" s="108"/>
    </row>
    <row r="2007" spans="4:14" s="124" customFormat="1" x14ac:dyDescent="0.25">
      <c r="D2007" s="57"/>
      <c r="N2007" s="108"/>
    </row>
    <row r="2008" spans="4:14" s="124" customFormat="1" x14ac:dyDescent="0.25">
      <c r="D2008" s="57"/>
      <c r="N2008" s="108"/>
    </row>
    <row r="2009" spans="4:14" s="124" customFormat="1" x14ac:dyDescent="0.25">
      <c r="D2009" s="57"/>
      <c r="N2009" s="108"/>
    </row>
    <row r="2010" spans="4:14" s="124" customFormat="1" x14ac:dyDescent="0.25">
      <c r="D2010" s="57"/>
      <c r="N2010" s="108"/>
    </row>
    <row r="2011" spans="4:14" s="124" customFormat="1" x14ac:dyDescent="0.25">
      <c r="D2011" s="57"/>
      <c r="N2011" s="108"/>
    </row>
    <row r="2012" spans="4:14" s="124" customFormat="1" x14ac:dyDescent="0.25">
      <c r="D2012" s="57"/>
      <c r="N2012" s="108"/>
    </row>
    <row r="2013" spans="4:14" s="124" customFormat="1" x14ac:dyDescent="0.25">
      <c r="D2013" s="57"/>
      <c r="N2013" s="108"/>
    </row>
    <row r="2014" spans="4:14" s="124" customFormat="1" x14ac:dyDescent="0.25">
      <c r="D2014" s="57"/>
      <c r="N2014" s="108"/>
    </row>
    <row r="2015" spans="4:14" s="124" customFormat="1" x14ac:dyDescent="0.25">
      <c r="D2015" s="57"/>
      <c r="N2015" s="108"/>
    </row>
    <row r="2016" spans="4:14" s="124" customFormat="1" x14ac:dyDescent="0.25">
      <c r="D2016" s="57"/>
      <c r="N2016" s="108"/>
    </row>
    <row r="2017" spans="4:14" s="124" customFormat="1" x14ac:dyDescent="0.25">
      <c r="D2017" s="57"/>
      <c r="N2017" s="108"/>
    </row>
    <row r="2018" spans="4:14" s="124" customFormat="1" x14ac:dyDescent="0.25">
      <c r="D2018" s="57"/>
      <c r="N2018" s="108"/>
    </row>
    <row r="2019" spans="4:14" s="124" customFormat="1" x14ac:dyDescent="0.25">
      <c r="D2019" s="57"/>
      <c r="N2019" s="108"/>
    </row>
    <row r="2020" spans="4:14" s="124" customFormat="1" x14ac:dyDescent="0.25">
      <c r="D2020" s="57"/>
      <c r="N2020" s="108"/>
    </row>
    <row r="2021" spans="4:14" s="124" customFormat="1" x14ac:dyDescent="0.25">
      <c r="D2021" s="57"/>
      <c r="N2021" s="108"/>
    </row>
    <row r="2022" spans="4:14" s="124" customFormat="1" x14ac:dyDescent="0.25">
      <c r="D2022" s="57"/>
      <c r="N2022" s="108"/>
    </row>
    <row r="2023" spans="4:14" s="124" customFormat="1" x14ac:dyDescent="0.25">
      <c r="D2023" s="57"/>
      <c r="N2023" s="108"/>
    </row>
    <row r="2024" spans="4:14" s="124" customFormat="1" x14ac:dyDescent="0.25">
      <c r="D2024" s="57"/>
      <c r="N2024" s="108"/>
    </row>
    <row r="2025" spans="4:14" s="124" customFormat="1" x14ac:dyDescent="0.25">
      <c r="D2025" s="57"/>
      <c r="N2025" s="108"/>
    </row>
    <row r="2026" spans="4:14" s="124" customFormat="1" x14ac:dyDescent="0.25">
      <c r="D2026" s="57"/>
      <c r="N2026" s="108"/>
    </row>
    <row r="2027" spans="4:14" s="124" customFormat="1" x14ac:dyDescent="0.25">
      <c r="D2027" s="57"/>
      <c r="N2027" s="108"/>
    </row>
    <row r="2028" spans="4:14" s="124" customFormat="1" x14ac:dyDescent="0.25">
      <c r="D2028" s="57"/>
      <c r="N2028" s="108"/>
    </row>
    <row r="2029" spans="4:14" s="124" customFormat="1" x14ac:dyDescent="0.25">
      <c r="D2029" s="57"/>
      <c r="N2029" s="108"/>
    </row>
    <row r="2030" spans="4:14" s="124" customFormat="1" x14ac:dyDescent="0.25">
      <c r="D2030" s="57"/>
      <c r="N2030" s="108"/>
    </row>
    <row r="2031" spans="4:14" s="124" customFormat="1" x14ac:dyDescent="0.25">
      <c r="D2031" s="57"/>
      <c r="N2031" s="108"/>
    </row>
    <row r="2032" spans="4:14" s="124" customFormat="1" x14ac:dyDescent="0.25">
      <c r="D2032" s="57"/>
      <c r="N2032" s="108"/>
    </row>
    <row r="2033" spans="4:14" s="124" customFormat="1" x14ac:dyDescent="0.25">
      <c r="D2033" s="57"/>
      <c r="N2033" s="108"/>
    </row>
    <row r="2034" spans="4:14" s="124" customFormat="1" x14ac:dyDescent="0.25">
      <c r="D2034" s="57"/>
      <c r="N2034" s="108"/>
    </row>
    <row r="2035" spans="4:14" s="124" customFormat="1" x14ac:dyDescent="0.25">
      <c r="D2035" s="57"/>
      <c r="N2035" s="108"/>
    </row>
    <row r="2036" spans="4:14" s="124" customFormat="1" x14ac:dyDescent="0.25">
      <c r="D2036" s="57"/>
      <c r="N2036" s="108"/>
    </row>
    <row r="2037" spans="4:14" s="124" customFormat="1" x14ac:dyDescent="0.25">
      <c r="D2037" s="57"/>
      <c r="N2037" s="108"/>
    </row>
    <row r="2038" spans="4:14" s="124" customFormat="1" x14ac:dyDescent="0.25">
      <c r="D2038" s="57"/>
      <c r="N2038" s="108"/>
    </row>
    <row r="2039" spans="4:14" s="124" customFormat="1" x14ac:dyDescent="0.25">
      <c r="D2039" s="57"/>
      <c r="N2039" s="108"/>
    </row>
    <row r="2040" spans="4:14" s="124" customFormat="1" x14ac:dyDescent="0.25">
      <c r="D2040" s="57"/>
      <c r="N2040" s="108"/>
    </row>
    <row r="2041" spans="4:14" s="124" customFormat="1" x14ac:dyDescent="0.25">
      <c r="D2041" s="57"/>
      <c r="N2041" s="108"/>
    </row>
    <row r="2042" spans="4:14" s="124" customFormat="1" x14ac:dyDescent="0.25">
      <c r="D2042" s="57"/>
      <c r="N2042" s="108"/>
    </row>
    <row r="2043" spans="4:14" s="124" customFormat="1" x14ac:dyDescent="0.25">
      <c r="D2043" s="57"/>
      <c r="N2043" s="108"/>
    </row>
    <row r="2044" spans="4:14" s="124" customFormat="1" x14ac:dyDescent="0.25">
      <c r="D2044" s="57"/>
      <c r="N2044" s="108"/>
    </row>
    <row r="2045" spans="4:14" s="124" customFormat="1" x14ac:dyDescent="0.25">
      <c r="D2045" s="57"/>
      <c r="N2045" s="108"/>
    </row>
    <row r="2046" spans="4:14" s="124" customFormat="1" x14ac:dyDescent="0.25">
      <c r="D2046" s="57"/>
      <c r="N2046" s="108"/>
    </row>
    <row r="2047" spans="4:14" s="124" customFormat="1" x14ac:dyDescent="0.25">
      <c r="D2047" s="57"/>
      <c r="N2047" s="108"/>
    </row>
    <row r="2048" spans="4:14" s="124" customFormat="1" x14ac:dyDescent="0.25">
      <c r="D2048" s="57"/>
      <c r="N2048" s="108"/>
    </row>
    <row r="2049" spans="4:14" s="124" customFormat="1" x14ac:dyDescent="0.25">
      <c r="D2049" s="57"/>
      <c r="N2049" s="108"/>
    </row>
    <row r="2050" spans="4:14" s="124" customFormat="1" x14ac:dyDescent="0.25">
      <c r="D2050" s="57"/>
      <c r="N2050" s="108"/>
    </row>
    <row r="2051" spans="4:14" s="124" customFormat="1" x14ac:dyDescent="0.25">
      <c r="D2051" s="57"/>
      <c r="N2051" s="108"/>
    </row>
    <row r="2052" spans="4:14" s="124" customFormat="1" x14ac:dyDescent="0.25">
      <c r="D2052" s="57"/>
      <c r="N2052" s="108"/>
    </row>
    <row r="2053" spans="4:14" s="124" customFormat="1" x14ac:dyDescent="0.25">
      <c r="D2053" s="57"/>
      <c r="N2053" s="108"/>
    </row>
    <row r="2054" spans="4:14" s="124" customFormat="1" x14ac:dyDescent="0.25">
      <c r="D2054" s="57"/>
      <c r="N2054" s="108"/>
    </row>
    <row r="2055" spans="4:14" s="124" customFormat="1" x14ac:dyDescent="0.25">
      <c r="D2055" s="57"/>
      <c r="N2055" s="108"/>
    </row>
    <row r="2056" spans="4:14" s="124" customFormat="1" x14ac:dyDescent="0.25">
      <c r="D2056" s="57"/>
      <c r="N2056" s="108"/>
    </row>
    <row r="2057" spans="4:14" s="124" customFormat="1" x14ac:dyDescent="0.25">
      <c r="D2057" s="57"/>
      <c r="N2057" s="108"/>
    </row>
    <row r="2058" spans="4:14" s="124" customFormat="1" x14ac:dyDescent="0.25">
      <c r="D2058" s="57"/>
      <c r="N2058" s="108"/>
    </row>
    <row r="2059" spans="4:14" s="124" customFormat="1" x14ac:dyDescent="0.25">
      <c r="D2059" s="57"/>
      <c r="N2059" s="108"/>
    </row>
    <row r="2060" spans="4:14" s="124" customFormat="1" x14ac:dyDescent="0.25">
      <c r="D2060" s="57"/>
      <c r="N2060" s="108"/>
    </row>
    <row r="2061" spans="4:14" s="124" customFormat="1" x14ac:dyDescent="0.25">
      <c r="D2061" s="57"/>
      <c r="N2061" s="108"/>
    </row>
    <row r="2062" spans="4:14" s="124" customFormat="1" x14ac:dyDescent="0.25">
      <c r="D2062" s="57"/>
      <c r="N2062" s="108"/>
    </row>
    <row r="2063" spans="4:14" s="124" customFormat="1" x14ac:dyDescent="0.25">
      <c r="D2063" s="57"/>
      <c r="N2063" s="108"/>
    </row>
    <row r="2064" spans="4:14" s="124" customFormat="1" x14ac:dyDescent="0.25">
      <c r="D2064" s="57"/>
      <c r="N2064" s="108"/>
    </row>
    <row r="2065" spans="4:14" s="124" customFormat="1" x14ac:dyDescent="0.25">
      <c r="D2065" s="57"/>
      <c r="N2065" s="108"/>
    </row>
    <row r="2066" spans="4:14" s="124" customFormat="1" x14ac:dyDescent="0.25">
      <c r="D2066" s="57"/>
      <c r="N2066" s="108"/>
    </row>
    <row r="2067" spans="4:14" s="124" customFormat="1" x14ac:dyDescent="0.25">
      <c r="D2067" s="57"/>
      <c r="N2067" s="108"/>
    </row>
    <row r="2068" spans="4:14" s="124" customFormat="1" x14ac:dyDescent="0.25">
      <c r="D2068" s="57"/>
      <c r="N2068" s="108"/>
    </row>
    <row r="2069" spans="4:14" s="124" customFormat="1" x14ac:dyDescent="0.25">
      <c r="D2069" s="57"/>
      <c r="N2069" s="108"/>
    </row>
    <row r="2070" spans="4:14" s="124" customFormat="1" x14ac:dyDescent="0.25">
      <c r="D2070" s="57"/>
      <c r="N2070" s="108"/>
    </row>
    <row r="2071" spans="4:14" s="124" customFormat="1" x14ac:dyDescent="0.25">
      <c r="D2071" s="57"/>
      <c r="N2071" s="108"/>
    </row>
    <row r="2072" spans="4:14" s="124" customFormat="1" x14ac:dyDescent="0.25">
      <c r="D2072" s="57"/>
      <c r="N2072" s="108"/>
    </row>
    <row r="2073" spans="4:14" s="124" customFormat="1" x14ac:dyDescent="0.25">
      <c r="D2073" s="57"/>
      <c r="N2073" s="108"/>
    </row>
    <row r="2074" spans="4:14" s="124" customFormat="1" x14ac:dyDescent="0.25">
      <c r="D2074" s="57"/>
      <c r="N2074" s="108"/>
    </row>
    <row r="2075" spans="4:14" s="124" customFormat="1" x14ac:dyDescent="0.25">
      <c r="D2075" s="57"/>
      <c r="N2075" s="108"/>
    </row>
    <row r="2076" spans="4:14" s="124" customFormat="1" x14ac:dyDescent="0.25">
      <c r="D2076" s="57"/>
      <c r="N2076" s="108"/>
    </row>
    <row r="2077" spans="4:14" s="124" customFormat="1" x14ac:dyDescent="0.25">
      <c r="D2077" s="57"/>
      <c r="N2077" s="108"/>
    </row>
    <row r="2078" spans="4:14" s="124" customFormat="1" x14ac:dyDescent="0.25">
      <c r="D2078" s="57"/>
      <c r="N2078" s="108"/>
    </row>
    <row r="2079" spans="4:14" s="124" customFormat="1" x14ac:dyDescent="0.25">
      <c r="D2079" s="57"/>
      <c r="N2079" s="108"/>
    </row>
    <row r="2080" spans="4:14" s="124" customFormat="1" x14ac:dyDescent="0.25">
      <c r="D2080" s="57"/>
      <c r="N2080" s="108"/>
    </row>
    <row r="2081" spans="4:14" s="124" customFormat="1" x14ac:dyDescent="0.25">
      <c r="D2081" s="57"/>
      <c r="N2081" s="108"/>
    </row>
    <row r="2082" spans="4:14" s="124" customFormat="1" x14ac:dyDescent="0.25">
      <c r="D2082" s="57"/>
      <c r="N2082" s="108"/>
    </row>
    <row r="2083" spans="4:14" s="124" customFormat="1" x14ac:dyDescent="0.25">
      <c r="D2083" s="57"/>
      <c r="N2083" s="108"/>
    </row>
    <row r="2084" spans="4:14" s="124" customFormat="1" x14ac:dyDescent="0.25">
      <c r="D2084" s="57"/>
      <c r="N2084" s="108"/>
    </row>
    <row r="2085" spans="4:14" s="124" customFormat="1" x14ac:dyDescent="0.25">
      <c r="D2085" s="57"/>
      <c r="N2085" s="108"/>
    </row>
    <row r="2086" spans="4:14" s="124" customFormat="1" x14ac:dyDescent="0.25">
      <c r="D2086" s="57"/>
      <c r="N2086" s="108"/>
    </row>
    <row r="2087" spans="4:14" s="124" customFormat="1" x14ac:dyDescent="0.25">
      <c r="D2087" s="57"/>
      <c r="N2087" s="108"/>
    </row>
    <row r="2088" spans="4:14" s="124" customFormat="1" x14ac:dyDescent="0.25">
      <c r="D2088" s="57"/>
      <c r="N2088" s="108"/>
    </row>
    <row r="2089" spans="4:14" s="124" customFormat="1" x14ac:dyDescent="0.25">
      <c r="D2089" s="57"/>
      <c r="N2089" s="108"/>
    </row>
    <row r="2090" spans="4:14" s="124" customFormat="1" x14ac:dyDescent="0.25">
      <c r="D2090" s="57"/>
      <c r="N2090" s="108"/>
    </row>
    <row r="2091" spans="4:14" s="124" customFormat="1" x14ac:dyDescent="0.25">
      <c r="D2091" s="57"/>
      <c r="N2091" s="108"/>
    </row>
    <row r="2092" spans="4:14" s="124" customFormat="1" x14ac:dyDescent="0.25">
      <c r="D2092" s="57"/>
      <c r="N2092" s="108"/>
    </row>
    <row r="2093" spans="4:14" s="124" customFormat="1" x14ac:dyDescent="0.25">
      <c r="D2093" s="57"/>
      <c r="N2093" s="108"/>
    </row>
    <row r="2094" spans="4:14" s="124" customFormat="1" x14ac:dyDescent="0.25">
      <c r="D2094" s="57"/>
      <c r="N2094" s="108"/>
    </row>
    <row r="2095" spans="4:14" s="124" customFormat="1" x14ac:dyDescent="0.25">
      <c r="D2095" s="57"/>
      <c r="N2095" s="108"/>
    </row>
    <row r="2096" spans="4:14" s="124" customFormat="1" x14ac:dyDescent="0.25">
      <c r="D2096" s="57"/>
      <c r="N2096" s="108"/>
    </row>
    <row r="2097" spans="4:14" s="124" customFormat="1" x14ac:dyDescent="0.25">
      <c r="D2097" s="57"/>
      <c r="N2097" s="108"/>
    </row>
    <row r="2098" spans="4:14" s="124" customFormat="1" x14ac:dyDescent="0.25">
      <c r="D2098" s="57"/>
      <c r="N2098" s="108"/>
    </row>
    <row r="2099" spans="4:14" s="124" customFormat="1" x14ac:dyDescent="0.25">
      <c r="D2099" s="57"/>
      <c r="N2099" s="108"/>
    </row>
    <row r="2100" spans="4:14" s="124" customFormat="1" x14ac:dyDescent="0.25">
      <c r="D2100" s="57"/>
      <c r="N2100" s="108"/>
    </row>
    <row r="2101" spans="4:14" s="124" customFormat="1" x14ac:dyDescent="0.25">
      <c r="D2101" s="57"/>
      <c r="N2101" s="108"/>
    </row>
    <row r="2102" spans="4:14" s="124" customFormat="1" x14ac:dyDescent="0.25">
      <c r="D2102" s="57"/>
      <c r="N2102" s="108"/>
    </row>
    <row r="2103" spans="4:14" s="124" customFormat="1" x14ac:dyDescent="0.25">
      <c r="D2103" s="57"/>
      <c r="N2103" s="108"/>
    </row>
    <row r="2104" spans="4:14" s="124" customFormat="1" x14ac:dyDescent="0.25">
      <c r="D2104" s="57"/>
      <c r="N2104" s="108"/>
    </row>
    <row r="2105" spans="4:14" s="124" customFormat="1" x14ac:dyDescent="0.25">
      <c r="D2105" s="57"/>
      <c r="N2105" s="108"/>
    </row>
    <row r="2106" spans="4:14" s="124" customFormat="1" x14ac:dyDescent="0.25">
      <c r="D2106" s="57"/>
      <c r="N2106" s="108"/>
    </row>
    <row r="2107" spans="4:14" s="124" customFormat="1" x14ac:dyDescent="0.25">
      <c r="D2107" s="57"/>
      <c r="N2107" s="108"/>
    </row>
    <row r="2108" spans="4:14" s="124" customFormat="1" x14ac:dyDescent="0.25">
      <c r="D2108" s="57"/>
      <c r="N2108" s="108"/>
    </row>
    <row r="2109" spans="4:14" s="124" customFormat="1" x14ac:dyDescent="0.25">
      <c r="D2109" s="57"/>
      <c r="N2109" s="108"/>
    </row>
    <row r="2110" spans="4:14" s="124" customFormat="1" x14ac:dyDescent="0.25">
      <c r="D2110" s="57"/>
      <c r="N2110" s="108"/>
    </row>
    <row r="2111" spans="4:14" s="124" customFormat="1" x14ac:dyDescent="0.25">
      <c r="D2111" s="57"/>
      <c r="N2111" s="108"/>
    </row>
    <row r="2112" spans="4:14" s="124" customFormat="1" x14ac:dyDescent="0.25">
      <c r="D2112" s="57"/>
      <c r="N2112" s="108"/>
    </row>
    <row r="2113" spans="4:14" s="124" customFormat="1" x14ac:dyDescent="0.25">
      <c r="D2113" s="57"/>
      <c r="N2113" s="108"/>
    </row>
    <row r="2114" spans="4:14" s="124" customFormat="1" x14ac:dyDescent="0.25">
      <c r="D2114" s="57"/>
      <c r="N2114" s="108"/>
    </row>
    <row r="2115" spans="4:14" s="124" customFormat="1" x14ac:dyDescent="0.25">
      <c r="D2115" s="57"/>
      <c r="N2115" s="108"/>
    </row>
    <row r="2116" spans="4:14" s="124" customFormat="1" x14ac:dyDescent="0.25">
      <c r="D2116" s="57"/>
      <c r="N2116" s="108"/>
    </row>
    <row r="2117" spans="4:14" s="124" customFormat="1" x14ac:dyDescent="0.25">
      <c r="D2117" s="57"/>
      <c r="N2117" s="108"/>
    </row>
    <row r="2118" spans="4:14" s="124" customFormat="1" x14ac:dyDescent="0.25">
      <c r="D2118" s="57"/>
      <c r="N2118" s="108"/>
    </row>
    <row r="2119" spans="4:14" s="124" customFormat="1" x14ac:dyDescent="0.25">
      <c r="D2119" s="57"/>
      <c r="N2119" s="108"/>
    </row>
    <row r="2120" spans="4:14" s="124" customFormat="1" x14ac:dyDescent="0.25">
      <c r="D2120" s="57"/>
      <c r="N2120" s="108"/>
    </row>
    <row r="2121" spans="4:14" s="124" customFormat="1" x14ac:dyDescent="0.25">
      <c r="D2121" s="57"/>
      <c r="N2121" s="108"/>
    </row>
    <row r="2122" spans="4:14" s="124" customFormat="1" x14ac:dyDescent="0.25">
      <c r="D2122" s="57"/>
      <c r="N2122" s="108"/>
    </row>
    <row r="2123" spans="4:14" s="124" customFormat="1" x14ac:dyDescent="0.25">
      <c r="D2123" s="57"/>
      <c r="N2123" s="108"/>
    </row>
    <row r="2124" spans="4:14" s="124" customFormat="1" x14ac:dyDescent="0.25">
      <c r="D2124" s="57"/>
      <c r="N2124" s="108"/>
    </row>
    <row r="2125" spans="4:14" s="124" customFormat="1" x14ac:dyDescent="0.25">
      <c r="D2125" s="57"/>
      <c r="N2125" s="108"/>
    </row>
    <row r="2126" spans="4:14" s="124" customFormat="1" x14ac:dyDescent="0.25">
      <c r="D2126" s="57"/>
      <c r="N2126" s="108"/>
    </row>
    <row r="2127" spans="4:14" s="124" customFormat="1" x14ac:dyDescent="0.25">
      <c r="D2127" s="57"/>
      <c r="N2127" s="108"/>
    </row>
    <row r="2128" spans="4:14" s="124" customFormat="1" x14ac:dyDescent="0.25">
      <c r="D2128" s="57"/>
      <c r="N2128" s="108"/>
    </row>
    <row r="2129" spans="4:14" s="124" customFormat="1" x14ac:dyDescent="0.25">
      <c r="D2129" s="57"/>
      <c r="N2129" s="108"/>
    </row>
    <row r="2130" spans="4:14" s="124" customFormat="1" x14ac:dyDescent="0.25">
      <c r="D2130" s="57"/>
      <c r="N2130" s="108"/>
    </row>
    <row r="2131" spans="4:14" s="124" customFormat="1" x14ac:dyDescent="0.25">
      <c r="D2131" s="57"/>
      <c r="N2131" s="108"/>
    </row>
    <row r="2132" spans="4:14" s="124" customFormat="1" x14ac:dyDescent="0.25">
      <c r="D2132" s="57"/>
      <c r="N2132" s="108"/>
    </row>
    <row r="2133" spans="4:14" s="124" customFormat="1" x14ac:dyDescent="0.25">
      <c r="D2133" s="57"/>
      <c r="N2133" s="108"/>
    </row>
    <row r="2134" spans="4:14" s="124" customFormat="1" x14ac:dyDescent="0.25">
      <c r="D2134" s="57"/>
      <c r="N2134" s="108"/>
    </row>
    <row r="2135" spans="4:14" s="124" customFormat="1" x14ac:dyDescent="0.25">
      <c r="D2135" s="57"/>
      <c r="N2135" s="108"/>
    </row>
    <row r="2136" spans="4:14" s="124" customFormat="1" x14ac:dyDescent="0.25">
      <c r="D2136" s="57"/>
      <c r="N2136" s="108"/>
    </row>
    <row r="2137" spans="4:14" s="124" customFormat="1" x14ac:dyDescent="0.25">
      <c r="D2137" s="57"/>
      <c r="N2137" s="108"/>
    </row>
    <row r="2138" spans="4:14" s="124" customFormat="1" x14ac:dyDescent="0.25">
      <c r="D2138" s="57"/>
      <c r="N2138" s="108"/>
    </row>
    <row r="2139" spans="4:14" s="124" customFormat="1" x14ac:dyDescent="0.25">
      <c r="D2139" s="57"/>
      <c r="N2139" s="108"/>
    </row>
    <row r="2140" spans="4:14" s="124" customFormat="1" x14ac:dyDescent="0.25">
      <c r="D2140" s="57"/>
      <c r="N2140" s="108"/>
    </row>
    <row r="2141" spans="4:14" s="124" customFormat="1" x14ac:dyDescent="0.25">
      <c r="D2141" s="57"/>
      <c r="N2141" s="108"/>
    </row>
    <row r="2142" spans="4:14" s="124" customFormat="1" x14ac:dyDescent="0.25">
      <c r="D2142" s="57"/>
      <c r="N2142" s="108"/>
    </row>
    <row r="2143" spans="4:14" s="124" customFormat="1" x14ac:dyDescent="0.25">
      <c r="D2143" s="57"/>
      <c r="N2143" s="108"/>
    </row>
    <row r="2144" spans="4:14" s="124" customFormat="1" x14ac:dyDescent="0.25">
      <c r="D2144" s="57"/>
      <c r="N2144" s="108"/>
    </row>
    <row r="2145" spans="4:14" s="124" customFormat="1" x14ac:dyDescent="0.25">
      <c r="D2145" s="57"/>
      <c r="N2145" s="108"/>
    </row>
    <row r="2146" spans="4:14" s="124" customFormat="1" x14ac:dyDescent="0.25">
      <c r="D2146" s="57"/>
      <c r="N2146" s="108"/>
    </row>
    <row r="2147" spans="4:14" s="124" customFormat="1" x14ac:dyDescent="0.25">
      <c r="D2147" s="57"/>
      <c r="N2147" s="108"/>
    </row>
    <row r="2148" spans="4:14" s="124" customFormat="1" x14ac:dyDescent="0.25">
      <c r="D2148" s="57"/>
      <c r="N2148" s="108"/>
    </row>
    <row r="2149" spans="4:14" s="124" customFormat="1" x14ac:dyDescent="0.25">
      <c r="D2149" s="57"/>
      <c r="N2149" s="108"/>
    </row>
    <row r="2150" spans="4:14" s="124" customFormat="1" x14ac:dyDescent="0.25">
      <c r="D2150" s="57"/>
      <c r="N2150" s="108"/>
    </row>
    <row r="2151" spans="4:14" s="124" customFormat="1" x14ac:dyDescent="0.25">
      <c r="D2151" s="57"/>
      <c r="N2151" s="108"/>
    </row>
    <row r="2152" spans="4:14" s="124" customFormat="1" x14ac:dyDescent="0.25">
      <c r="D2152" s="57"/>
      <c r="N2152" s="108"/>
    </row>
    <row r="2153" spans="4:14" s="124" customFormat="1" x14ac:dyDescent="0.25">
      <c r="D2153" s="57"/>
      <c r="N2153" s="108"/>
    </row>
    <row r="2154" spans="4:14" s="124" customFormat="1" x14ac:dyDescent="0.25">
      <c r="D2154" s="57"/>
      <c r="N2154" s="108"/>
    </row>
    <row r="2155" spans="4:14" s="124" customFormat="1" x14ac:dyDescent="0.25">
      <c r="D2155" s="57"/>
      <c r="N2155" s="108"/>
    </row>
    <row r="2156" spans="4:14" s="124" customFormat="1" x14ac:dyDescent="0.25">
      <c r="D2156" s="57"/>
      <c r="N2156" s="108"/>
    </row>
    <row r="2157" spans="4:14" s="124" customFormat="1" x14ac:dyDescent="0.25">
      <c r="D2157" s="57"/>
      <c r="N2157" s="108"/>
    </row>
    <row r="2158" spans="4:14" s="124" customFormat="1" x14ac:dyDescent="0.25">
      <c r="D2158" s="57"/>
      <c r="N2158" s="108"/>
    </row>
    <row r="2159" spans="4:14" s="124" customFormat="1" x14ac:dyDescent="0.25">
      <c r="D2159" s="57"/>
      <c r="N2159" s="108"/>
    </row>
    <row r="2160" spans="4:14" s="124" customFormat="1" x14ac:dyDescent="0.25">
      <c r="D2160" s="57"/>
      <c r="N2160" s="108"/>
    </row>
    <row r="2161" spans="4:14" s="124" customFormat="1" x14ac:dyDescent="0.25">
      <c r="D2161" s="57"/>
      <c r="N2161" s="108"/>
    </row>
    <row r="2162" spans="4:14" s="124" customFormat="1" x14ac:dyDescent="0.25">
      <c r="D2162" s="57"/>
      <c r="N2162" s="108"/>
    </row>
    <row r="2163" spans="4:14" s="124" customFormat="1" x14ac:dyDescent="0.25">
      <c r="D2163" s="57"/>
      <c r="N2163" s="108"/>
    </row>
    <row r="2164" spans="4:14" s="124" customFormat="1" x14ac:dyDescent="0.25">
      <c r="D2164" s="57"/>
      <c r="N2164" s="108"/>
    </row>
    <row r="2165" spans="4:14" s="124" customFormat="1" x14ac:dyDescent="0.25">
      <c r="D2165" s="57"/>
      <c r="N2165" s="108"/>
    </row>
    <row r="2166" spans="4:14" s="124" customFormat="1" x14ac:dyDescent="0.25">
      <c r="D2166" s="57"/>
      <c r="N2166" s="108"/>
    </row>
    <row r="2167" spans="4:14" s="124" customFormat="1" x14ac:dyDescent="0.25">
      <c r="D2167" s="57"/>
      <c r="N2167" s="108"/>
    </row>
    <row r="2168" spans="4:14" s="124" customFormat="1" x14ac:dyDescent="0.25">
      <c r="D2168" s="57"/>
      <c r="N2168" s="108"/>
    </row>
    <row r="2169" spans="4:14" s="124" customFormat="1" x14ac:dyDescent="0.25">
      <c r="D2169" s="57"/>
      <c r="N2169" s="108"/>
    </row>
    <row r="2170" spans="4:14" s="124" customFormat="1" x14ac:dyDescent="0.25">
      <c r="D2170" s="57"/>
      <c r="N2170" s="108"/>
    </row>
    <row r="2171" spans="4:14" s="124" customFormat="1" x14ac:dyDescent="0.25">
      <c r="D2171" s="57"/>
      <c r="N2171" s="108"/>
    </row>
    <row r="2172" spans="4:14" s="124" customFormat="1" x14ac:dyDescent="0.25">
      <c r="D2172" s="57"/>
      <c r="N2172" s="108"/>
    </row>
    <row r="2173" spans="4:14" s="124" customFormat="1" x14ac:dyDescent="0.25">
      <c r="D2173" s="57"/>
      <c r="N2173" s="108"/>
    </row>
    <row r="2174" spans="4:14" s="124" customFormat="1" x14ac:dyDescent="0.25">
      <c r="D2174" s="57"/>
      <c r="N2174" s="108"/>
    </row>
    <row r="2175" spans="4:14" s="124" customFormat="1" x14ac:dyDescent="0.25">
      <c r="D2175" s="57"/>
      <c r="N2175" s="108"/>
    </row>
    <row r="2176" spans="4:14" s="124" customFormat="1" x14ac:dyDescent="0.25">
      <c r="D2176" s="57"/>
      <c r="N2176" s="108"/>
    </row>
    <row r="2177" spans="4:14" s="124" customFormat="1" x14ac:dyDescent="0.25">
      <c r="D2177" s="57"/>
      <c r="N2177" s="108"/>
    </row>
    <row r="2178" spans="4:14" s="124" customFormat="1" x14ac:dyDescent="0.25">
      <c r="D2178" s="57"/>
      <c r="N2178" s="108"/>
    </row>
    <row r="2179" spans="4:14" s="124" customFormat="1" x14ac:dyDescent="0.25">
      <c r="D2179" s="57"/>
      <c r="N2179" s="108"/>
    </row>
    <row r="2180" spans="4:14" s="124" customFormat="1" x14ac:dyDescent="0.25">
      <c r="D2180" s="57"/>
      <c r="N2180" s="108"/>
    </row>
    <row r="2181" spans="4:14" s="124" customFormat="1" x14ac:dyDescent="0.25">
      <c r="D2181" s="57"/>
      <c r="N2181" s="108"/>
    </row>
    <row r="2182" spans="4:14" s="124" customFormat="1" x14ac:dyDescent="0.25">
      <c r="D2182" s="57"/>
      <c r="N2182" s="108"/>
    </row>
    <row r="2183" spans="4:14" s="124" customFormat="1" x14ac:dyDescent="0.25">
      <c r="D2183" s="57"/>
      <c r="N2183" s="108"/>
    </row>
    <row r="2184" spans="4:14" s="124" customFormat="1" x14ac:dyDescent="0.25">
      <c r="D2184" s="57"/>
      <c r="N2184" s="108"/>
    </row>
    <row r="2185" spans="4:14" s="124" customFormat="1" x14ac:dyDescent="0.25">
      <c r="D2185" s="57"/>
      <c r="N2185" s="108"/>
    </row>
    <row r="2186" spans="4:14" s="124" customFormat="1" x14ac:dyDescent="0.25">
      <c r="D2186" s="57"/>
      <c r="N2186" s="108"/>
    </row>
    <row r="2187" spans="4:14" s="124" customFormat="1" x14ac:dyDescent="0.25">
      <c r="D2187" s="57"/>
      <c r="N2187" s="108"/>
    </row>
    <row r="2188" spans="4:14" s="124" customFormat="1" x14ac:dyDescent="0.25">
      <c r="D2188" s="57"/>
      <c r="N2188" s="108"/>
    </row>
    <row r="2189" spans="4:14" s="124" customFormat="1" x14ac:dyDescent="0.25">
      <c r="D2189" s="57"/>
      <c r="N2189" s="108"/>
    </row>
    <row r="2190" spans="4:14" s="124" customFormat="1" x14ac:dyDescent="0.25">
      <c r="D2190" s="57"/>
      <c r="N2190" s="108"/>
    </row>
    <row r="2191" spans="4:14" s="124" customFormat="1" x14ac:dyDescent="0.25">
      <c r="D2191" s="57"/>
      <c r="N2191" s="108"/>
    </row>
    <row r="2192" spans="4:14" s="124" customFormat="1" x14ac:dyDescent="0.25">
      <c r="D2192" s="57"/>
      <c r="N2192" s="108"/>
    </row>
    <row r="2193" spans="4:14" s="124" customFormat="1" x14ac:dyDescent="0.25">
      <c r="D2193" s="57"/>
      <c r="N2193" s="108"/>
    </row>
    <row r="2194" spans="4:14" s="124" customFormat="1" x14ac:dyDescent="0.25">
      <c r="D2194" s="57"/>
      <c r="N2194" s="108"/>
    </row>
    <row r="2195" spans="4:14" s="124" customFormat="1" x14ac:dyDescent="0.25">
      <c r="D2195" s="57"/>
      <c r="N2195" s="108"/>
    </row>
    <row r="2196" spans="4:14" s="124" customFormat="1" x14ac:dyDescent="0.25">
      <c r="D2196" s="57"/>
      <c r="N2196" s="108"/>
    </row>
    <row r="2197" spans="4:14" s="124" customFormat="1" x14ac:dyDescent="0.25">
      <c r="D2197" s="57"/>
      <c r="N2197" s="108"/>
    </row>
    <row r="2198" spans="4:14" s="124" customFormat="1" x14ac:dyDescent="0.25">
      <c r="D2198" s="57"/>
      <c r="N2198" s="108"/>
    </row>
    <row r="2199" spans="4:14" s="124" customFormat="1" x14ac:dyDescent="0.25">
      <c r="D2199" s="57"/>
      <c r="N2199" s="108"/>
    </row>
    <row r="2200" spans="4:14" s="124" customFormat="1" x14ac:dyDescent="0.25">
      <c r="D2200" s="57"/>
      <c r="N2200" s="108"/>
    </row>
    <row r="2201" spans="4:14" s="124" customFormat="1" x14ac:dyDescent="0.25">
      <c r="D2201" s="57"/>
      <c r="N2201" s="108"/>
    </row>
    <row r="2202" spans="4:14" s="124" customFormat="1" x14ac:dyDescent="0.25">
      <c r="D2202" s="57"/>
      <c r="N2202" s="108"/>
    </row>
    <row r="2203" spans="4:14" s="124" customFormat="1" x14ac:dyDescent="0.25">
      <c r="D2203" s="57"/>
      <c r="N2203" s="108"/>
    </row>
    <row r="2204" spans="4:14" s="124" customFormat="1" x14ac:dyDescent="0.25">
      <c r="D2204" s="57"/>
      <c r="N2204" s="108"/>
    </row>
    <row r="2205" spans="4:14" s="124" customFormat="1" x14ac:dyDescent="0.25">
      <c r="D2205" s="57"/>
      <c r="N2205" s="108"/>
    </row>
    <row r="2206" spans="4:14" s="124" customFormat="1" x14ac:dyDescent="0.25">
      <c r="D2206" s="57"/>
      <c r="N2206" s="108"/>
    </row>
    <row r="2207" spans="4:14" s="124" customFormat="1" x14ac:dyDescent="0.25">
      <c r="D2207" s="57"/>
      <c r="N2207" s="108"/>
    </row>
    <row r="2208" spans="4:14" s="124" customFormat="1" x14ac:dyDescent="0.25">
      <c r="D2208" s="57"/>
      <c r="N2208" s="108"/>
    </row>
    <row r="2209" spans="4:14" s="124" customFormat="1" x14ac:dyDescent="0.25">
      <c r="D2209" s="57"/>
      <c r="N2209" s="108"/>
    </row>
    <row r="2210" spans="4:14" s="124" customFormat="1" x14ac:dyDescent="0.25">
      <c r="D2210" s="57"/>
      <c r="N2210" s="108"/>
    </row>
    <row r="2211" spans="4:14" s="124" customFormat="1" x14ac:dyDescent="0.25">
      <c r="D2211" s="57"/>
      <c r="N2211" s="108"/>
    </row>
    <row r="2212" spans="4:14" s="124" customFormat="1" x14ac:dyDescent="0.25">
      <c r="D2212" s="57"/>
      <c r="N2212" s="108"/>
    </row>
    <row r="2213" spans="4:14" s="124" customFormat="1" x14ac:dyDescent="0.25">
      <c r="D2213" s="57"/>
      <c r="N2213" s="108"/>
    </row>
    <row r="2214" spans="4:14" s="124" customFormat="1" x14ac:dyDescent="0.25">
      <c r="D2214" s="57"/>
      <c r="N2214" s="108"/>
    </row>
    <row r="2215" spans="4:14" s="124" customFormat="1" x14ac:dyDescent="0.25">
      <c r="D2215" s="57"/>
      <c r="N2215" s="108"/>
    </row>
    <row r="2216" spans="4:14" s="124" customFormat="1" x14ac:dyDescent="0.25">
      <c r="D2216" s="57"/>
      <c r="N2216" s="108"/>
    </row>
    <row r="2217" spans="4:14" s="124" customFormat="1" x14ac:dyDescent="0.25">
      <c r="D2217" s="57"/>
      <c r="N2217" s="108"/>
    </row>
    <row r="2218" spans="4:14" s="124" customFormat="1" x14ac:dyDescent="0.25">
      <c r="D2218" s="57"/>
      <c r="N2218" s="108"/>
    </row>
    <row r="2219" spans="4:14" s="124" customFormat="1" x14ac:dyDescent="0.25">
      <c r="D2219" s="57"/>
      <c r="N2219" s="108"/>
    </row>
    <row r="2220" spans="4:14" s="124" customFormat="1" x14ac:dyDescent="0.25">
      <c r="D2220" s="57"/>
      <c r="N2220" s="108"/>
    </row>
    <row r="2221" spans="4:14" s="124" customFormat="1" x14ac:dyDescent="0.25">
      <c r="D2221" s="57"/>
      <c r="N2221" s="108"/>
    </row>
    <row r="2222" spans="4:14" s="124" customFormat="1" x14ac:dyDescent="0.25">
      <c r="D2222" s="57"/>
      <c r="N2222" s="108"/>
    </row>
    <row r="2223" spans="4:14" s="124" customFormat="1" x14ac:dyDescent="0.25">
      <c r="D2223" s="57"/>
      <c r="N2223" s="108"/>
    </row>
    <row r="2224" spans="4:14" s="124" customFormat="1" x14ac:dyDescent="0.25">
      <c r="D2224" s="57"/>
      <c r="N2224" s="108"/>
    </row>
    <row r="2225" spans="4:14" s="124" customFormat="1" x14ac:dyDescent="0.25">
      <c r="D2225" s="57"/>
      <c r="N2225" s="108"/>
    </row>
    <row r="2226" spans="4:14" s="124" customFormat="1" x14ac:dyDescent="0.25">
      <c r="D2226" s="57"/>
      <c r="N2226" s="108"/>
    </row>
    <row r="2227" spans="4:14" s="124" customFormat="1" x14ac:dyDescent="0.25">
      <c r="D2227" s="57"/>
      <c r="N2227" s="108"/>
    </row>
    <row r="2228" spans="4:14" s="124" customFormat="1" x14ac:dyDescent="0.25">
      <c r="D2228" s="57"/>
      <c r="N2228" s="108"/>
    </row>
    <row r="2229" spans="4:14" s="124" customFormat="1" x14ac:dyDescent="0.25">
      <c r="D2229" s="57"/>
      <c r="N2229" s="108"/>
    </row>
    <row r="2230" spans="4:14" s="124" customFormat="1" x14ac:dyDescent="0.25">
      <c r="D2230" s="57"/>
      <c r="N2230" s="108"/>
    </row>
    <row r="2231" spans="4:14" s="124" customFormat="1" x14ac:dyDescent="0.25">
      <c r="D2231" s="57"/>
      <c r="N2231" s="108"/>
    </row>
    <row r="2232" spans="4:14" s="124" customFormat="1" x14ac:dyDescent="0.25">
      <c r="D2232" s="57"/>
      <c r="N2232" s="108"/>
    </row>
    <row r="2233" spans="4:14" s="124" customFormat="1" x14ac:dyDescent="0.25">
      <c r="D2233" s="57"/>
      <c r="N2233" s="108"/>
    </row>
    <row r="2234" spans="4:14" s="124" customFormat="1" x14ac:dyDescent="0.25">
      <c r="D2234" s="57"/>
      <c r="N2234" s="108"/>
    </row>
    <row r="2235" spans="4:14" s="124" customFormat="1" x14ac:dyDescent="0.25">
      <c r="D2235" s="57"/>
      <c r="N2235" s="108"/>
    </row>
    <row r="2236" spans="4:14" s="124" customFormat="1" x14ac:dyDescent="0.25">
      <c r="D2236" s="57"/>
      <c r="N2236" s="108"/>
    </row>
    <row r="2237" spans="4:14" s="124" customFormat="1" x14ac:dyDescent="0.25">
      <c r="D2237" s="57"/>
      <c r="N2237" s="108"/>
    </row>
    <row r="2238" spans="4:14" s="124" customFormat="1" x14ac:dyDescent="0.25">
      <c r="D2238" s="57"/>
      <c r="N2238" s="108"/>
    </row>
    <row r="2239" spans="4:14" s="124" customFormat="1" x14ac:dyDescent="0.25">
      <c r="D2239" s="57"/>
      <c r="N2239" s="108"/>
    </row>
    <row r="2240" spans="4:14" s="124" customFormat="1" x14ac:dyDescent="0.25">
      <c r="D2240" s="57"/>
      <c r="N2240" s="108"/>
    </row>
    <row r="2241" spans="4:14" s="124" customFormat="1" x14ac:dyDescent="0.25">
      <c r="D2241" s="57"/>
      <c r="N2241" s="108"/>
    </row>
    <row r="2242" spans="4:14" s="124" customFormat="1" x14ac:dyDescent="0.25">
      <c r="D2242" s="57"/>
      <c r="N2242" s="108"/>
    </row>
    <row r="2243" spans="4:14" s="124" customFormat="1" x14ac:dyDescent="0.25">
      <c r="D2243" s="57"/>
      <c r="N2243" s="108"/>
    </row>
    <row r="2244" spans="4:14" s="124" customFormat="1" x14ac:dyDescent="0.25">
      <c r="D2244" s="57"/>
      <c r="N2244" s="108"/>
    </row>
    <row r="2245" spans="4:14" s="124" customFormat="1" x14ac:dyDescent="0.25">
      <c r="D2245" s="57"/>
      <c r="N2245" s="108"/>
    </row>
    <row r="2246" spans="4:14" s="124" customFormat="1" x14ac:dyDescent="0.25">
      <c r="D2246" s="57"/>
      <c r="N2246" s="108"/>
    </row>
    <row r="2247" spans="4:14" s="124" customFormat="1" x14ac:dyDescent="0.25">
      <c r="D2247" s="57"/>
      <c r="N2247" s="108"/>
    </row>
    <row r="2248" spans="4:14" s="124" customFormat="1" x14ac:dyDescent="0.25">
      <c r="D2248" s="57"/>
      <c r="N2248" s="108"/>
    </row>
    <row r="2249" spans="4:14" s="124" customFormat="1" x14ac:dyDescent="0.25">
      <c r="D2249" s="57"/>
      <c r="N2249" s="108"/>
    </row>
    <row r="2250" spans="4:14" s="124" customFormat="1" x14ac:dyDescent="0.25">
      <c r="D2250" s="57"/>
      <c r="N2250" s="108"/>
    </row>
    <row r="2251" spans="4:14" s="124" customFormat="1" x14ac:dyDescent="0.25">
      <c r="D2251" s="57"/>
      <c r="N2251" s="108"/>
    </row>
    <row r="2252" spans="4:14" s="124" customFormat="1" x14ac:dyDescent="0.25">
      <c r="D2252" s="57"/>
      <c r="N2252" s="108"/>
    </row>
    <row r="2253" spans="4:14" s="124" customFormat="1" x14ac:dyDescent="0.25">
      <c r="D2253" s="57"/>
      <c r="N2253" s="108"/>
    </row>
    <row r="2254" spans="4:14" s="124" customFormat="1" x14ac:dyDescent="0.25">
      <c r="D2254" s="57"/>
      <c r="N2254" s="108"/>
    </row>
    <row r="2255" spans="4:14" s="124" customFormat="1" x14ac:dyDescent="0.25">
      <c r="D2255" s="57"/>
      <c r="N2255" s="108"/>
    </row>
    <row r="2256" spans="4:14" s="124" customFormat="1" x14ac:dyDescent="0.25">
      <c r="D2256" s="57"/>
      <c r="N2256" s="108"/>
    </row>
    <row r="2257" spans="4:14" s="124" customFormat="1" x14ac:dyDescent="0.25">
      <c r="D2257" s="57"/>
      <c r="N2257" s="108"/>
    </row>
    <row r="2258" spans="4:14" s="124" customFormat="1" x14ac:dyDescent="0.25">
      <c r="D2258" s="57"/>
      <c r="N2258" s="108"/>
    </row>
    <row r="2259" spans="4:14" s="124" customFormat="1" x14ac:dyDescent="0.25">
      <c r="D2259" s="57"/>
      <c r="N2259" s="108"/>
    </row>
    <row r="2260" spans="4:14" s="124" customFormat="1" x14ac:dyDescent="0.25">
      <c r="D2260" s="57"/>
      <c r="N2260" s="108"/>
    </row>
    <row r="2261" spans="4:14" s="124" customFormat="1" x14ac:dyDescent="0.25">
      <c r="D2261" s="57"/>
      <c r="N2261" s="108"/>
    </row>
    <row r="2262" spans="4:14" s="124" customFormat="1" x14ac:dyDescent="0.25">
      <c r="D2262" s="57"/>
      <c r="N2262" s="108"/>
    </row>
    <row r="2263" spans="4:14" s="124" customFormat="1" x14ac:dyDescent="0.25">
      <c r="D2263" s="57"/>
      <c r="N2263" s="108"/>
    </row>
    <row r="2264" spans="4:14" s="124" customFormat="1" x14ac:dyDescent="0.25">
      <c r="D2264" s="57"/>
      <c r="N2264" s="108"/>
    </row>
    <row r="2265" spans="4:14" s="124" customFormat="1" x14ac:dyDescent="0.25">
      <c r="D2265" s="57"/>
      <c r="N2265" s="108"/>
    </row>
    <row r="2266" spans="4:14" s="124" customFormat="1" x14ac:dyDescent="0.25">
      <c r="D2266" s="57"/>
      <c r="N2266" s="108"/>
    </row>
    <row r="2267" spans="4:14" s="124" customFormat="1" x14ac:dyDescent="0.25">
      <c r="D2267" s="57"/>
      <c r="N2267" s="108"/>
    </row>
    <row r="2268" spans="4:14" s="124" customFormat="1" x14ac:dyDescent="0.25">
      <c r="D2268" s="57"/>
      <c r="N2268" s="108"/>
    </row>
    <row r="2269" spans="4:14" s="124" customFormat="1" x14ac:dyDescent="0.25">
      <c r="D2269" s="57"/>
      <c r="N2269" s="108"/>
    </row>
    <row r="2270" spans="4:14" s="124" customFormat="1" x14ac:dyDescent="0.25">
      <c r="D2270" s="57"/>
      <c r="N2270" s="108"/>
    </row>
    <row r="2271" spans="4:14" s="124" customFormat="1" x14ac:dyDescent="0.25">
      <c r="D2271" s="57"/>
      <c r="N2271" s="108"/>
    </row>
    <row r="2272" spans="4:14" s="124" customFormat="1" x14ac:dyDescent="0.25">
      <c r="D2272" s="57"/>
      <c r="N2272" s="108"/>
    </row>
    <row r="2273" spans="4:14" s="124" customFormat="1" x14ac:dyDescent="0.25">
      <c r="D2273" s="57"/>
      <c r="N2273" s="108"/>
    </row>
    <row r="2274" spans="4:14" s="124" customFormat="1" x14ac:dyDescent="0.25">
      <c r="D2274" s="57"/>
      <c r="N2274" s="108"/>
    </row>
    <row r="2275" spans="4:14" s="124" customFormat="1" x14ac:dyDescent="0.25">
      <c r="D2275" s="57"/>
      <c r="N2275" s="108"/>
    </row>
    <row r="2276" spans="4:14" s="124" customFormat="1" x14ac:dyDescent="0.25">
      <c r="D2276" s="57"/>
      <c r="N2276" s="108"/>
    </row>
    <row r="2277" spans="4:14" s="124" customFormat="1" x14ac:dyDescent="0.25">
      <c r="D2277" s="57"/>
      <c r="N2277" s="108"/>
    </row>
    <row r="2278" spans="4:14" s="124" customFormat="1" x14ac:dyDescent="0.25">
      <c r="D2278" s="57"/>
      <c r="N2278" s="108"/>
    </row>
    <row r="2279" spans="4:14" s="124" customFormat="1" x14ac:dyDescent="0.25">
      <c r="D2279" s="57"/>
      <c r="N2279" s="108"/>
    </row>
    <row r="2280" spans="4:14" s="124" customFormat="1" x14ac:dyDescent="0.25">
      <c r="D2280" s="57"/>
      <c r="N2280" s="108"/>
    </row>
    <row r="2281" spans="4:14" s="124" customFormat="1" x14ac:dyDescent="0.25">
      <c r="D2281" s="57"/>
      <c r="N2281" s="108"/>
    </row>
    <row r="2282" spans="4:14" s="124" customFormat="1" x14ac:dyDescent="0.25">
      <c r="D2282" s="57"/>
      <c r="N2282" s="108"/>
    </row>
    <row r="2283" spans="4:14" s="124" customFormat="1" x14ac:dyDescent="0.25">
      <c r="D2283" s="57"/>
      <c r="N2283" s="108"/>
    </row>
    <row r="2284" spans="4:14" s="124" customFormat="1" x14ac:dyDescent="0.25">
      <c r="D2284" s="57"/>
      <c r="N2284" s="108"/>
    </row>
    <row r="2285" spans="4:14" s="124" customFormat="1" x14ac:dyDescent="0.25">
      <c r="D2285" s="57"/>
      <c r="N2285" s="108"/>
    </row>
    <row r="2286" spans="4:14" s="124" customFormat="1" x14ac:dyDescent="0.25">
      <c r="D2286" s="57"/>
      <c r="N2286" s="108"/>
    </row>
    <row r="2287" spans="4:14" s="124" customFormat="1" x14ac:dyDescent="0.25">
      <c r="D2287" s="57"/>
      <c r="N2287" s="108"/>
    </row>
    <row r="2288" spans="4:14" s="124" customFormat="1" x14ac:dyDescent="0.25">
      <c r="D2288" s="57"/>
      <c r="N2288" s="108"/>
    </row>
    <row r="2289" spans="4:14" s="124" customFormat="1" x14ac:dyDescent="0.25">
      <c r="D2289" s="57"/>
      <c r="N2289" s="108"/>
    </row>
    <row r="2290" spans="4:14" s="124" customFormat="1" x14ac:dyDescent="0.25">
      <c r="D2290" s="57"/>
      <c r="N2290" s="108"/>
    </row>
    <row r="2291" spans="4:14" s="124" customFormat="1" x14ac:dyDescent="0.25">
      <c r="D2291" s="57"/>
      <c r="N2291" s="108"/>
    </row>
    <row r="2292" spans="4:14" s="124" customFormat="1" x14ac:dyDescent="0.25">
      <c r="D2292" s="57"/>
      <c r="N2292" s="108"/>
    </row>
    <row r="2293" spans="4:14" s="124" customFormat="1" x14ac:dyDescent="0.25">
      <c r="D2293" s="57"/>
      <c r="N2293" s="108"/>
    </row>
    <row r="2294" spans="4:14" s="124" customFormat="1" x14ac:dyDescent="0.25">
      <c r="D2294" s="57"/>
      <c r="N2294" s="108"/>
    </row>
    <row r="2295" spans="4:14" s="124" customFormat="1" x14ac:dyDescent="0.25">
      <c r="D2295" s="57"/>
      <c r="N2295" s="108"/>
    </row>
    <row r="2296" spans="4:14" s="124" customFormat="1" x14ac:dyDescent="0.25">
      <c r="D2296" s="57"/>
      <c r="N2296" s="108"/>
    </row>
    <row r="2297" spans="4:14" s="124" customFormat="1" x14ac:dyDescent="0.25">
      <c r="D2297" s="57"/>
      <c r="N2297" s="108"/>
    </row>
    <row r="2298" spans="4:14" s="124" customFormat="1" x14ac:dyDescent="0.25">
      <c r="D2298" s="57"/>
      <c r="N2298" s="108"/>
    </row>
    <row r="2299" spans="4:14" s="124" customFormat="1" x14ac:dyDescent="0.25">
      <c r="D2299" s="57"/>
      <c r="N2299" s="108"/>
    </row>
    <row r="2300" spans="4:14" s="124" customFormat="1" x14ac:dyDescent="0.25">
      <c r="D2300" s="57"/>
      <c r="N2300" s="108"/>
    </row>
    <row r="2301" spans="4:14" s="124" customFormat="1" x14ac:dyDescent="0.25">
      <c r="D2301" s="57"/>
      <c r="N2301" s="108"/>
    </row>
    <row r="2302" spans="4:14" s="124" customFormat="1" x14ac:dyDescent="0.25">
      <c r="D2302" s="57"/>
      <c r="N2302" s="108"/>
    </row>
    <row r="2303" spans="4:14" s="124" customFormat="1" x14ac:dyDescent="0.25">
      <c r="D2303" s="57"/>
      <c r="N2303" s="108"/>
    </row>
    <row r="2304" spans="4:14" s="124" customFormat="1" x14ac:dyDescent="0.25">
      <c r="D2304" s="57"/>
      <c r="N2304" s="108"/>
    </row>
    <row r="2305" spans="4:14" s="124" customFormat="1" x14ac:dyDescent="0.25">
      <c r="D2305" s="57"/>
      <c r="N2305" s="108"/>
    </row>
    <row r="2306" spans="4:14" s="124" customFormat="1" x14ac:dyDescent="0.25">
      <c r="D2306" s="57"/>
      <c r="N2306" s="108"/>
    </row>
    <row r="2307" spans="4:14" s="124" customFormat="1" x14ac:dyDescent="0.25">
      <c r="D2307" s="57"/>
      <c r="N2307" s="108"/>
    </row>
    <row r="2308" spans="4:14" s="124" customFormat="1" x14ac:dyDescent="0.25">
      <c r="D2308" s="57"/>
      <c r="N2308" s="108"/>
    </row>
    <row r="2309" spans="4:14" s="124" customFormat="1" x14ac:dyDescent="0.25">
      <c r="D2309" s="57"/>
      <c r="N2309" s="108"/>
    </row>
    <row r="2310" spans="4:14" s="124" customFormat="1" x14ac:dyDescent="0.25">
      <c r="D2310" s="57"/>
      <c r="N2310" s="108"/>
    </row>
    <row r="2311" spans="4:14" s="124" customFormat="1" x14ac:dyDescent="0.25">
      <c r="D2311" s="57"/>
      <c r="N2311" s="108"/>
    </row>
    <row r="2312" spans="4:14" s="124" customFormat="1" x14ac:dyDescent="0.25">
      <c r="D2312" s="57"/>
      <c r="N2312" s="108"/>
    </row>
    <row r="2313" spans="4:14" s="124" customFormat="1" x14ac:dyDescent="0.25">
      <c r="D2313" s="57"/>
      <c r="N2313" s="108"/>
    </row>
    <row r="2314" spans="4:14" s="124" customFormat="1" x14ac:dyDescent="0.25">
      <c r="D2314" s="57"/>
      <c r="N2314" s="108"/>
    </row>
    <row r="2315" spans="4:14" s="124" customFormat="1" x14ac:dyDescent="0.25">
      <c r="D2315" s="57"/>
      <c r="N2315" s="108"/>
    </row>
    <row r="2316" spans="4:14" s="124" customFormat="1" x14ac:dyDescent="0.25">
      <c r="D2316" s="57"/>
      <c r="N2316" s="108"/>
    </row>
    <row r="2317" spans="4:14" s="124" customFormat="1" x14ac:dyDescent="0.25">
      <c r="D2317" s="57"/>
      <c r="N2317" s="108"/>
    </row>
    <row r="2318" spans="4:14" s="124" customFormat="1" x14ac:dyDescent="0.25">
      <c r="D2318" s="57"/>
      <c r="N2318" s="108"/>
    </row>
    <row r="2319" spans="4:14" s="124" customFormat="1" x14ac:dyDescent="0.25">
      <c r="D2319" s="57"/>
      <c r="N2319" s="108"/>
    </row>
    <row r="2320" spans="4:14" s="124" customFormat="1" x14ac:dyDescent="0.25">
      <c r="D2320" s="57"/>
      <c r="N2320" s="108"/>
    </row>
    <row r="2321" spans="4:14" s="124" customFormat="1" x14ac:dyDescent="0.25">
      <c r="D2321" s="57"/>
      <c r="N2321" s="108"/>
    </row>
    <row r="2322" spans="4:14" s="124" customFormat="1" x14ac:dyDescent="0.25">
      <c r="D2322" s="57"/>
      <c r="N2322" s="108"/>
    </row>
    <row r="2323" spans="4:14" s="124" customFormat="1" x14ac:dyDescent="0.25">
      <c r="D2323" s="57"/>
      <c r="N2323" s="108"/>
    </row>
    <row r="2324" spans="4:14" s="124" customFormat="1" x14ac:dyDescent="0.25">
      <c r="D2324" s="57"/>
      <c r="N2324" s="108"/>
    </row>
    <row r="2325" spans="4:14" s="124" customFormat="1" x14ac:dyDescent="0.25">
      <c r="D2325" s="57"/>
      <c r="N2325" s="108"/>
    </row>
    <row r="2326" spans="4:14" s="124" customFormat="1" x14ac:dyDescent="0.25">
      <c r="D2326" s="57"/>
      <c r="N2326" s="108"/>
    </row>
    <row r="2327" spans="4:14" s="124" customFormat="1" x14ac:dyDescent="0.25">
      <c r="D2327" s="57"/>
      <c r="N2327" s="108"/>
    </row>
    <row r="2328" spans="4:14" s="124" customFormat="1" x14ac:dyDescent="0.25">
      <c r="D2328" s="57"/>
      <c r="N2328" s="108"/>
    </row>
    <row r="2329" spans="4:14" s="124" customFormat="1" x14ac:dyDescent="0.25">
      <c r="D2329" s="57"/>
      <c r="N2329" s="108"/>
    </row>
    <row r="2330" spans="4:14" s="124" customFormat="1" x14ac:dyDescent="0.25">
      <c r="D2330" s="57"/>
      <c r="N2330" s="108"/>
    </row>
    <row r="2331" spans="4:14" s="124" customFormat="1" x14ac:dyDescent="0.25">
      <c r="D2331" s="57"/>
      <c r="N2331" s="108"/>
    </row>
    <row r="2332" spans="4:14" s="124" customFormat="1" x14ac:dyDescent="0.25">
      <c r="D2332" s="57"/>
      <c r="N2332" s="108"/>
    </row>
    <row r="2333" spans="4:14" s="124" customFormat="1" x14ac:dyDescent="0.25">
      <c r="D2333" s="57"/>
      <c r="N2333" s="108"/>
    </row>
    <row r="2334" spans="4:14" s="124" customFormat="1" x14ac:dyDescent="0.25">
      <c r="D2334" s="57"/>
      <c r="N2334" s="108"/>
    </row>
    <row r="2335" spans="4:14" s="124" customFormat="1" x14ac:dyDescent="0.25">
      <c r="D2335" s="57"/>
      <c r="N2335" s="108"/>
    </row>
    <row r="2336" spans="4:14" s="124" customFormat="1" x14ac:dyDescent="0.25">
      <c r="D2336" s="57"/>
      <c r="N2336" s="108"/>
    </row>
    <row r="2337" spans="4:14" s="124" customFormat="1" x14ac:dyDescent="0.25">
      <c r="D2337" s="57"/>
      <c r="N2337" s="108"/>
    </row>
    <row r="2338" spans="4:14" s="124" customFormat="1" x14ac:dyDescent="0.25">
      <c r="D2338" s="57"/>
      <c r="N2338" s="108"/>
    </row>
    <row r="2339" spans="4:14" s="124" customFormat="1" x14ac:dyDescent="0.25">
      <c r="D2339" s="57"/>
      <c r="N2339" s="108"/>
    </row>
    <row r="2340" spans="4:14" s="124" customFormat="1" x14ac:dyDescent="0.25">
      <c r="D2340" s="57"/>
      <c r="N2340" s="108"/>
    </row>
    <row r="2341" spans="4:14" s="124" customFormat="1" x14ac:dyDescent="0.25">
      <c r="D2341" s="57"/>
      <c r="N2341" s="108"/>
    </row>
    <row r="2342" spans="4:14" s="124" customFormat="1" x14ac:dyDescent="0.25">
      <c r="D2342" s="57"/>
      <c r="N2342" s="108"/>
    </row>
    <row r="2343" spans="4:14" s="124" customFormat="1" x14ac:dyDescent="0.25">
      <c r="D2343" s="57"/>
      <c r="N2343" s="108"/>
    </row>
    <row r="2344" spans="4:14" s="124" customFormat="1" x14ac:dyDescent="0.25">
      <c r="D2344" s="57"/>
      <c r="N2344" s="108"/>
    </row>
    <row r="2345" spans="4:14" s="124" customFormat="1" x14ac:dyDescent="0.25">
      <c r="D2345" s="57"/>
      <c r="N2345" s="108"/>
    </row>
    <row r="2346" spans="4:14" s="124" customFormat="1" x14ac:dyDescent="0.25">
      <c r="D2346" s="57"/>
      <c r="N2346" s="108"/>
    </row>
    <row r="2347" spans="4:14" s="124" customFormat="1" x14ac:dyDescent="0.25">
      <c r="D2347" s="57"/>
      <c r="N2347" s="108"/>
    </row>
    <row r="2348" spans="4:14" s="124" customFormat="1" x14ac:dyDescent="0.25">
      <c r="D2348" s="57"/>
      <c r="N2348" s="108"/>
    </row>
    <row r="2349" spans="4:14" s="124" customFormat="1" x14ac:dyDescent="0.25">
      <c r="D2349" s="57"/>
      <c r="N2349" s="108"/>
    </row>
    <row r="2350" spans="4:14" s="124" customFormat="1" x14ac:dyDescent="0.25">
      <c r="D2350" s="57"/>
      <c r="N2350" s="108"/>
    </row>
    <row r="2351" spans="4:14" s="124" customFormat="1" x14ac:dyDescent="0.25">
      <c r="D2351" s="57"/>
      <c r="N2351" s="108"/>
    </row>
    <row r="2352" spans="4:14" s="124" customFormat="1" x14ac:dyDescent="0.25">
      <c r="D2352" s="57"/>
      <c r="N2352" s="108"/>
    </row>
    <row r="2353" spans="4:14" s="124" customFormat="1" x14ac:dyDescent="0.25">
      <c r="D2353" s="57"/>
      <c r="N2353" s="108"/>
    </row>
    <row r="2354" spans="4:14" s="124" customFormat="1" x14ac:dyDescent="0.25">
      <c r="D2354" s="57"/>
      <c r="N2354" s="108"/>
    </row>
    <row r="2355" spans="4:14" s="124" customFormat="1" x14ac:dyDescent="0.25">
      <c r="D2355" s="57"/>
      <c r="N2355" s="108"/>
    </row>
    <row r="2356" spans="4:14" s="124" customFormat="1" x14ac:dyDescent="0.25">
      <c r="D2356" s="57"/>
      <c r="N2356" s="108"/>
    </row>
    <row r="2357" spans="4:14" s="124" customFormat="1" x14ac:dyDescent="0.25">
      <c r="D2357" s="57"/>
      <c r="N2357" s="108"/>
    </row>
    <row r="2358" spans="4:14" s="124" customFormat="1" x14ac:dyDescent="0.25">
      <c r="D2358" s="57"/>
      <c r="N2358" s="108"/>
    </row>
    <row r="2359" spans="4:14" s="124" customFormat="1" x14ac:dyDescent="0.25">
      <c r="D2359" s="57"/>
      <c r="N2359" s="108"/>
    </row>
    <row r="2360" spans="4:14" s="124" customFormat="1" x14ac:dyDescent="0.25">
      <c r="D2360" s="57"/>
      <c r="N2360" s="108"/>
    </row>
    <row r="2361" spans="4:14" s="124" customFormat="1" x14ac:dyDescent="0.25">
      <c r="D2361" s="57"/>
      <c r="N2361" s="108"/>
    </row>
    <row r="2362" spans="4:14" s="124" customFormat="1" x14ac:dyDescent="0.25">
      <c r="D2362" s="57"/>
      <c r="N2362" s="108"/>
    </row>
    <row r="2363" spans="4:14" s="124" customFormat="1" x14ac:dyDescent="0.25">
      <c r="D2363" s="57"/>
      <c r="N2363" s="108"/>
    </row>
    <row r="2364" spans="4:14" s="124" customFormat="1" x14ac:dyDescent="0.25">
      <c r="D2364" s="57"/>
      <c r="N2364" s="108"/>
    </row>
    <row r="2365" spans="4:14" s="124" customFormat="1" x14ac:dyDescent="0.25">
      <c r="D2365" s="57"/>
      <c r="N2365" s="108"/>
    </row>
    <row r="2366" spans="4:14" s="124" customFormat="1" x14ac:dyDescent="0.25">
      <c r="D2366" s="57"/>
      <c r="N2366" s="108"/>
    </row>
    <row r="2367" spans="4:14" s="124" customFormat="1" x14ac:dyDescent="0.25">
      <c r="D2367" s="57"/>
      <c r="N2367" s="108"/>
    </row>
    <row r="2368" spans="4:14" s="124" customFormat="1" x14ac:dyDescent="0.25">
      <c r="D2368" s="57"/>
      <c r="N2368" s="108"/>
    </row>
    <row r="2369" spans="4:14" s="124" customFormat="1" x14ac:dyDescent="0.25">
      <c r="D2369" s="57"/>
      <c r="N2369" s="108"/>
    </row>
    <row r="2370" spans="4:14" s="124" customFormat="1" x14ac:dyDescent="0.25">
      <c r="D2370" s="57"/>
      <c r="N2370" s="108"/>
    </row>
    <row r="2371" spans="4:14" s="124" customFormat="1" x14ac:dyDescent="0.25">
      <c r="D2371" s="57"/>
      <c r="N2371" s="108"/>
    </row>
    <row r="2372" spans="4:14" s="124" customFormat="1" x14ac:dyDescent="0.25">
      <c r="D2372" s="57"/>
      <c r="N2372" s="108"/>
    </row>
    <row r="2373" spans="4:14" s="124" customFormat="1" x14ac:dyDescent="0.25">
      <c r="D2373" s="57"/>
      <c r="N2373" s="108"/>
    </row>
    <row r="2374" spans="4:14" s="124" customFormat="1" x14ac:dyDescent="0.25">
      <c r="D2374" s="57"/>
      <c r="N2374" s="108"/>
    </row>
    <row r="2375" spans="4:14" s="124" customFormat="1" x14ac:dyDescent="0.25">
      <c r="D2375" s="57"/>
      <c r="N2375" s="108"/>
    </row>
    <row r="2376" spans="4:14" s="124" customFormat="1" x14ac:dyDescent="0.25">
      <c r="D2376" s="57"/>
      <c r="N2376" s="108"/>
    </row>
    <row r="2377" spans="4:14" s="124" customFormat="1" x14ac:dyDescent="0.25">
      <c r="D2377" s="57"/>
      <c r="N2377" s="108"/>
    </row>
    <row r="2378" spans="4:14" s="124" customFormat="1" x14ac:dyDescent="0.25">
      <c r="D2378" s="57"/>
      <c r="N2378" s="108"/>
    </row>
    <row r="2379" spans="4:14" s="124" customFormat="1" x14ac:dyDescent="0.25">
      <c r="D2379" s="57"/>
      <c r="N2379" s="108"/>
    </row>
    <row r="2380" spans="4:14" s="124" customFormat="1" x14ac:dyDescent="0.25">
      <c r="D2380" s="57"/>
      <c r="N2380" s="108"/>
    </row>
    <row r="2381" spans="4:14" s="124" customFormat="1" x14ac:dyDescent="0.25">
      <c r="D2381" s="57"/>
      <c r="N2381" s="108"/>
    </row>
    <row r="2382" spans="4:14" s="124" customFormat="1" x14ac:dyDescent="0.25">
      <c r="D2382" s="57"/>
      <c r="N2382" s="108"/>
    </row>
    <row r="2383" spans="4:14" s="124" customFormat="1" x14ac:dyDescent="0.25">
      <c r="D2383" s="57"/>
      <c r="N2383" s="108"/>
    </row>
    <row r="2384" spans="4:14" s="124" customFormat="1" x14ac:dyDescent="0.25">
      <c r="D2384" s="57"/>
      <c r="N2384" s="108"/>
    </row>
    <row r="2385" spans="4:14" s="124" customFormat="1" x14ac:dyDescent="0.25">
      <c r="D2385" s="57"/>
      <c r="N2385" s="108"/>
    </row>
    <row r="2386" spans="4:14" s="124" customFormat="1" x14ac:dyDescent="0.25">
      <c r="D2386" s="57"/>
      <c r="N2386" s="108"/>
    </row>
    <row r="2387" spans="4:14" s="124" customFormat="1" x14ac:dyDescent="0.25">
      <c r="D2387" s="57"/>
      <c r="N2387" s="108"/>
    </row>
    <row r="2388" spans="4:14" s="124" customFormat="1" x14ac:dyDescent="0.25">
      <c r="D2388" s="57"/>
      <c r="N2388" s="108"/>
    </row>
    <row r="2389" spans="4:14" s="124" customFormat="1" x14ac:dyDescent="0.25">
      <c r="D2389" s="57"/>
      <c r="N2389" s="108"/>
    </row>
    <row r="2390" spans="4:14" s="124" customFormat="1" x14ac:dyDescent="0.25">
      <c r="D2390" s="57"/>
      <c r="N2390" s="108"/>
    </row>
    <row r="2391" spans="4:14" s="124" customFormat="1" x14ac:dyDescent="0.25">
      <c r="D2391" s="57"/>
      <c r="N2391" s="108"/>
    </row>
    <row r="2392" spans="4:14" s="124" customFormat="1" x14ac:dyDescent="0.25">
      <c r="D2392" s="57"/>
      <c r="N2392" s="108"/>
    </row>
    <row r="2393" spans="4:14" s="124" customFormat="1" x14ac:dyDescent="0.25">
      <c r="D2393" s="57"/>
      <c r="N2393" s="108"/>
    </row>
    <row r="2394" spans="4:14" s="124" customFormat="1" x14ac:dyDescent="0.25">
      <c r="D2394" s="57"/>
      <c r="N2394" s="108"/>
    </row>
    <row r="2395" spans="4:14" s="124" customFormat="1" x14ac:dyDescent="0.25">
      <c r="D2395" s="57"/>
      <c r="N2395" s="108"/>
    </row>
    <row r="2396" spans="4:14" s="124" customFormat="1" x14ac:dyDescent="0.25">
      <c r="D2396" s="57"/>
      <c r="N2396" s="108"/>
    </row>
    <row r="2397" spans="4:14" s="124" customFormat="1" x14ac:dyDescent="0.25">
      <c r="D2397" s="57"/>
      <c r="N2397" s="108"/>
    </row>
    <row r="2398" spans="4:14" s="124" customFormat="1" x14ac:dyDescent="0.25">
      <c r="D2398" s="57"/>
      <c r="N2398" s="108"/>
    </row>
    <row r="2399" spans="4:14" s="124" customFormat="1" x14ac:dyDescent="0.25">
      <c r="D2399" s="57"/>
      <c r="N2399" s="108"/>
    </row>
    <row r="2400" spans="4:14" s="124" customFormat="1" x14ac:dyDescent="0.25">
      <c r="D2400" s="57"/>
      <c r="N2400" s="108"/>
    </row>
    <row r="2401" spans="4:14" s="124" customFormat="1" x14ac:dyDescent="0.25">
      <c r="D2401" s="57"/>
      <c r="N2401" s="108"/>
    </row>
    <row r="2402" spans="4:14" s="124" customFormat="1" x14ac:dyDescent="0.25">
      <c r="D2402" s="57"/>
      <c r="N2402" s="108"/>
    </row>
    <row r="2403" spans="4:14" s="124" customFormat="1" x14ac:dyDescent="0.25">
      <c r="D2403" s="57"/>
      <c r="N2403" s="108"/>
    </row>
    <row r="2404" spans="4:14" s="124" customFormat="1" x14ac:dyDescent="0.25">
      <c r="D2404" s="57"/>
      <c r="N2404" s="108"/>
    </row>
    <row r="2405" spans="4:14" s="124" customFormat="1" x14ac:dyDescent="0.25">
      <c r="D2405" s="57"/>
      <c r="N2405" s="108"/>
    </row>
    <row r="2406" spans="4:14" s="124" customFormat="1" x14ac:dyDescent="0.25">
      <c r="D2406" s="57"/>
      <c r="N2406" s="108"/>
    </row>
    <row r="2407" spans="4:14" s="124" customFormat="1" x14ac:dyDescent="0.25">
      <c r="D2407" s="57"/>
      <c r="N2407" s="108"/>
    </row>
    <row r="2408" spans="4:14" s="124" customFormat="1" x14ac:dyDescent="0.25">
      <c r="D2408" s="57"/>
      <c r="N2408" s="108"/>
    </row>
    <row r="2409" spans="4:14" s="124" customFormat="1" x14ac:dyDescent="0.25">
      <c r="D2409" s="57"/>
      <c r="N2409" s="108"/>
    </row>
    <row r="2410" spans="4:14" s="124" customFormat="1" x14ac:dyDescent="0.25">
      <c r="D2410" s="57"/>
      <c r="N2410" s="108"/>
    </row>
    <row r="2411" spans="4:14" s="124" customFormat="1" x14ac:dyDescent="0.25">
      <c r="D2411" s="57"/>
      <c r="N2411" s="108"/>
    </row>
    <row r="2412" spans="4:14" s="124" customFormat="1" x14ac:dyDescent="0.25">
      <c r="D2412" s="57"/>
      <c r="N2412" s="108"/>
    </row>
    <row r="2413" spans="4:14" s="124" customFormat="1" x14ac:dyDescent="0.25">
      <c r="D2413" s="57"/>
      <c r="N2413" s="108"/>
    </row>
    <row r="2414" spans="4:14" s="124" customFormat="1" x14ac:dyDescent="0.25">
      <c r="D2414" s="57"/>
      <c r="N2414" s="108"/>
    </row>
    <row r="2415" spans="4:14" s="124" customFormat="1" x14ac:dyDescent="0.25">
      <c r="D2415" s="57"/>
      <c r="N2415" s="108"/>
    </row>
    <row r="2416" spans="4:14" s="124" customFormat="1" x14ac:dyDescent="0.25">
      <c r="D2416" s="57"/>
      <c r="N2416" s="108"/>
    </row>
    <row r="2417" spans="4:14" s="124" customFormat="1" x14ac:dyDescent="0.25">
      <c r="D2417" s="57"/>
      <c r="N2417" s="108"/>
    </row>
    <row r="2418" spans="4:14" s="124" customFormat="1" x14ac:dyDescent="0.25">
      <c r="D2418" s="57"/>
      <c r="N2418" s="108"/>
    </row>
    <row r="2419" spans="4:14" s="124" customFormat="1" x14ac:dyDescent="0.25">
      <c r="D2419" s="57"/>
      <c r="N2419" s="108"/>
    </row>
    <row r="2420" spans="4:14" s="124" customFormat="1" x14ac:dyDescent="0.25">
      <c r="D2420" s="57"/>
      <c r="N2420" s="108"/>
    </row>
    <row r="2421" spans="4:14" s="124" customFormat="1" x14ac:dyDescent="0.25">
      <c r="D2421" s="57"/>
      <c r="N2421" s="108"/>
    </row>
    <row r="2422" spans="4:14" s="124" customFormat="1" x14ac:dyDescent="0.25">
      <c r="D2422" s="57"/>
      <c r="N2422" s="108"/>
    </row>
    <row r="2423" spans="4:14" s="124" customFormat="1" x14ac:dyDescent="0.25">
      <c r="D2423" s="57"/>
      <c r="N2423" s="108"/>
    </row>
    <row r="2424" spans="4:14" s="124" customFormat="1" x14ac:dyDescent="0.25">
      <c r="D2424" s="57"/>
      <c r="N2424" s="108"/>
    </row>
    <row r="2425" spans="4:14" s="124" customFormat="1" x14ac:dyDescent="0.25">
      <c r="D2425" s="57"/>
      <c r="N2425" s="108"/>
    </row>
    <row r="2426" spans="4:14" s="124" customFormat="1" x14ac:dyDescent="0.25">
      <c r="D2426" s="57"/>
      <c r="N2426" s="108"/>
    </row>
    <row r="2427" spans="4:14" s="124" customFormat="1" x14ac:dyDescent="0.25">
      <c r="D2427" s="57"/>
      <c r="N2427" s="108"/>
    </row>
    <row r="2428" spans="4:14" s="124" customFormat="1" x14ac:dyDescent="0.25">
      <c r="D2428" s="57"/>
      <c r="N2428" s="108"/>
    </row>
    <row r="2429" spans="4:14" s="124" customFormat="1" x14ac:dyDescent="0.25">
      <c r="D2429" s="57"/>
      <c r="N2429" s="108"/>
    </row>
    <row r="2430" spans="4:14" s="124" customFormat="1" x14ac:dyDescent="0.25">
      <c r="D2430" s="57"/>
      <c r="N2430" s="108"/>
    </row>
    <row r="2431" spans="4:14" s="124" customFormat="1" x14ac:dyDescent="0.25">
      <c r="D2431" s="57"/>
      <c r="N2431" s="108"/>
    </row>
    <row r="2432" spans="4:14" s="124" customFormat="1" x14ac:dyDescent="0.25">
      <c r="D2432" s="57"/>
      <c r="N2432" s="108"/>
    </row>
    <row r="2433" spans="4:14" s="124" customFormat="1" x14ac:dyDescent="0.25">
      <c r="D2433" s="57"/>
      <c r="N2433" s="108"/>
    </row>
    <row r="2434" spans="4:14" s="124" customFormat="1" x14ac:dyDescent="0.25">
      <c r="D2434" s="57"/>
      <c r="N2434" s="108"/>
    </row>
    <row r="2435" spans="4:14" s="124" customFormat="1" x14ac:dyDescent="0.25">
      <c r="D2435" s="57"/>
      <c r="N2435" s="108"/>
    </row>
    <row r="2436" spans="4:14" s="124" customFormat="1" x14ac:dyDescent="0.25">
      <c r="D2436" s="57"/>
      <c r="N2436" s="108"/>
    </row>
    <row r="2437" spans="4:14" s="124" customFormat="1" x14ac:dyDescent="0.25">
      <c r="D2437" s="57"/>
      <c r="N2437" s="108"/>
    </row>
    <row r="2438" spans="4:14" s="124" customFormat="1" x14ac:dyDescent="0.25">
      <c r="D2438" s="57"/>
      <c r="N2438" s="108"/>
    </row>
    <row r="2439" spans="4:14" s="124" customFormat="1" x14ac:dyDescent="0.25">
      <c r="D2439" s="57"/>
      <c r="N2439" s="108"/>
    </row>
    <row r="2440" spans="4:14" s="124" customFormat="1" x14ac:dyDescent="0.25">
      <c r="D2440" s="57"/>
      <c r="N2440" s="108"/>
    </row>
    <row r="2441" spans="4:14" s="124" customFormat="1" x14ac:dyDescent="0.25">
      <c r="D2441" s="57"/>
      <c r="N2441" s="108"/>
    </row>
    <row r="2442" spans="4:14" s="124" customFormat="1" x14ac:dyDescent="0.25">
      <c r="D2442" s="57"/>
      <c r="N2442" s="108"/>
    </row>
    <row r="2443" spans="4:14" s="124" customFormat="1" x14ac:dyDescent="0.25">
      <c r="D2443" s="57"/>
      <c r="N2443" s="108"/>
    </row>
    <row r="2444" spans="4:14" s="124" customFormat="1" x14ac:dyDescent="0.25">
      <c r="D2444" s="57"/>
      <c r="N2444" s="108"/>
    </row>
    <row r="2445" spans="4:14" s="124" customFormat="1" x14ac:dyDescent="0.25">
      <c r="D2445" s="57"/>
      <c r="N2445" s="108"/>
    </row>
    <row r="2446" spans="4:14" s="124" customFormat="1" x14ac:dyDescent="0.25">
      <c r="D2446" s="57"/>
      <c r="N2446" s="108"/>
    </row>
    <row r="2447" spans="4:14" s="124" customFormat="1" x14ac:dyDescent="0.25">
      <c r="D2447" s="57"/>
      <c r="N2447" s="108"/>
    </row>
    <row r="2448" spans="4:14" s="124" customFormat="1" x14ac:dyDescent="0.25">
      <c r="D2448" s="57"/>
      <c r="N2448" s="108"/>
    </row>
    <row r="2449" spans="4:14" s="124" customFormat="1" x14ac:dyDescent="0.25">
      <c r="D2449" s="57"/>
      <c r="N2449" s="108"/>
    </row>
    <row r="2450" spans="4:14" s="124" customFormat="1" x14ac:dyDescent="0.25">
      <c r="D2450" s="57"/>
      <c r="N2450" s="108"/>
    </row>
    <row r="2451" spans="4:14" s="124" customFormat="1" x14ac:dyDescent="0.25">
      <c r="D2451" s="57"/>
      <c r="N2451" s="108"/>
    </row>
    <row r="2452" spans="4:14" s="124" customFormat="1" x14ac:dyDescent="0.25">
      <c r="D2452" s="57"/>
      <c r="N2452" s="108"/>
    </row>
    <row r="2453" spans="4:14" s="124" customFormat="1" x14ac:dyDescent="0.25">
      <c r="D2453" s="57"/>
      <c r="N2453" s="108"/>
    </row>
    <row r="2454" spans="4:14" s="124" customFormat="1" x14ac:dyDescent="0.25">
      <c r="D2454" s="57"/>
      <c r="N2454" s="108"/>
    </row>
    <row r="2455" spans="4:14" s="124" customFormat="1" x14ac:dyDescent="0.25">
      <c r="D2455" s="57"/>
      <c r="N2455" s="108"/>
    </row>
    <row r="2456" spans="4:14" s="124" customFormat="1" x14ac:dyDescent="0.25">
      <c r="D2456" s="57"/>
      <c r="N2456" s="108"/>
    </row>
    <row r="2457" spans="4:14" s="124" customFormat="1" x14ac:dyDescent="0.25">
      <c r="D2457" s="57"/>
      <c r="N2457" s="108"/>
    </row>
    <row r="2458" spans="4:14" s="124" customFormat="1" x14ac:dyDescent="0.25">
      <c r="D2458" s="57"/>
      <c r="N2458" s="108"/>
    </row>
    <row r="2459" spans="4:14" s="124" customFormat="1" x14ac:dyDescent="0.25">
      <c r="D2459" s="57"/>
      <c r="N2459" s="108"/>
    </row>
    <row r="2460" spans="4:14" s="124" customFormat="1" x14ac:dyDescent="0.25">
      <c r="D2460" s="57"/>
      <c r="N2460" s="108"/>
    </row>
    <row r="2461" spans="4:14" s="124" customFormat="1" x14ac:dyDescent="0.25">
      <c r="D2461" s="57"/>
      <c r="N2461" s="108"/>
    </row>
    <row r="2462" spans="4:14" s="124" customFormat="1" x14ac:dyDescent="0.25">
      <c r="D2462" s="57"/>
      <c r="N2462" s="108"/>
    </row>
    <row r="2463" spans="4:14" s="124" customFormat="1" x14ac:dyDescent="0.25">
      <c r="D2463" s="57"/>
      <c r="N2463" s="108"/>
    </row>
    <row r="2464" spans="4:14" s="124" customFormat="1" x14ac:dyDescent="0.25">
      <c r="D2464" s="57"/>
      <c r="N2464" s="108"/>
    </row>
    <row r="2465" spans="4:14" s="124" customFormat="1" x14ac:dyDescent="0.25">
      <c r="D2465" s="57"/>
      <c r="N2465" s="108"/>
    </row>
    <row r="2466" spans="4:14" s="124" customFormat="1" x14ac:dyDescent="0.25">
      <c r="D2466" s="57"/>
      <c r="N2466" s="108"/>
    </row>
    <row r="2467" spans="4:14" s="124" customFormat="1" x14ac:dyDescent="0.25">
      <c r="D2467" s="57"/>
      <c r="N2467" s="108"/>
    </row>
    <row r="2468" spans="4:14" s="124" customFormat="1" x14ac:dyDescent="0.25">
      <c r="D2468" s="57"/>
      <c r="N2468" s="108"/>
    </row>
    <row r="2469" spans="4:14" s="124" customFormat="1" x14ac:dyDescent="0.25">
      <c r="D2469" s="57"/>
      <c r="N2469" s="108"/>
    </row>
    <row r="2470" spans="4:14" s="124" customFormat="1" x14ac:dyDescent="0.25">
      <c r="D2470" s="57"/>
      <c r="N2470" s="108"/>
    </row>
    <row r="2471" spans="4:14" s="124" customFormat="1" x14ac:dyDescent="0.25">
      <c r="D2471" s="57"/>
      <c r="N2471" s="108"/>
    </row>
    <row r="2472" spans="4:14" s="124" customFormat="1" x14ac:dyDescent="0.25">
      <c r="D2472" s="57"/>
      <c r="N2472" s="108"/>
    </row>
    <row r="2473" spans="4:14" s="124" customFormat="1" x14ac:dyDescent="0.25">
      <c r="D2473" s="57"/>
      <c r="N2473" s="108"/>
    </row>
    <row r="2474" spans="4:14" s="124" customFormat="1" x14ac:dyDescent="0.25">
      <c r="D2474" s="57"/>
      <c r="N2474" s="108"/>
    </row>
    <row r="2475" spans="4:14" s="124" customFormat="1" x14ac:dyDescent="0.25">
      <c r="D2475" s="57"/>
      <c r="N2475" s="108"/>
    </row>
    <row r="2476" spans="4:14" s="124" customFormat="1" x14ac:dyDescent="0.25">
      <c r="D2476" s="57"/>
      <c r="N2476" s="108"/>
    </row>
    <row r="2477" spans="4:14" s="124" customFormat="1" x14ac:dyDescent="0.25">
      <c r="D2477" s="57"/>
      <c r="N2477" s="108"/>
    </row>
    <row r="2478" spans="4:14" s="124" customFormat="1" x14ac:dyDescent="0.25">
      <c r="D2478" s="57"/>
      <c r="N2478" s="108"/>
    </row>
    <row r="2479" spans="4:14" s="124" customFormat="1" x14ac:dyDescent="0.25">
      <c r="D2479" s="57"/>
      <c r="N2479" s="108"/>
    </row>
    <row r="2480" spans="4:14" s="124" customFormat="1" x14ac:dyDescent="0.25">
      <c r="D2480" s="57"/>
      <c r="N2480" s="108"/>
    </row>
    <row r="2481" spans="4:14" s="124" customFormat="1" x14ac:dyDescent="0.25">
      <c r="D2481" s="57"/>
      <c r="N2481" s="108"/>
    </row>
    <row r="2482" spans="4:14" s="124" customFormat="1" x14ac:dyDescent="0.25">
      <c r="D2482" s="57"/>
      <c r="N2482" s="108"/>
    </row>
    <row r="2483" spans="4:14" s="124" customFormat="1" x14ac:dyDescent="0.25">
      <c r="D2483" s="57"/>
      <c r="N2483" s="108"/>
    </row>
    <row r="2484" spans="4:14" s="124" customFormat="1" x14ac:dyDescent="0.25">
      <c r="D2484" s="57"/>
      <c r="N2484" s="108"/>
    </row>
    <row r="2485" spans="4:14" s="124" customFormat="1" x14ac:dyDescent="0.25">
      <c r="D2485" s="57"/>
      <c r="N2485" s="108"/>
    </row>
    <row r="2486" spans="4:14" s="124" customFormat="1" x14ac:dyDescent="0.25">
      <c r="D2486" s="57"/>
      <c r="N2486" s="108"/>
    </row>
    <row r="2487" spans="4:14" s="124" customFormat="1" x14ac:dyDescent="0.25">
      <c r="D2487" s="57"/>
      <c r="N2487" s="108"/>
    </row>
    <row r="2488" spans="4:14" s="124" customFormat="1" x14ac:dyDescent="0.25">
      <c r="D2488" s="57"/>
      <c r="N2488" s="108"/>
    </row>
    <row r="2489" spans="4:14" s="124" customFormat="1" x14ac:dyDescent="0.25">
      <c r="D2489" s="57"/>
      <c r="N2489" s="108"/>
    </row>
    <row r="2490" spans="4:14" s="124" customFormat="1" x14ac:dyDescent="0.25">
      <c r="D2490" s="57"/>
      <c r="N2490" s="108"/>
    </row>
    <row r="2491" spans="4:14" s="124" customFormat="1" x14ac:dyDescent="0.25">
      <c r="D2491" s="57"/>
      <c r="N2491" s="108"/>
    </row>
    <row r="2492" spans="4:14" s="124" customFormat="1" x14ac:dyDescent="0.25">
      <c r="D2492" s="57"/>
      <c r="N2492" s="108"/>
    </row>
    <row r="2493" spans="4:14" s="124" customFormat="1" x14ac:dyDescent="0.25">
      <c r="D2493" s="57"/>
      <c r="N2493" s="108"/>
    </row>
    <row r="2494" spans="4:14" s="124" customFormat="1" x14ac:dyDescent="0.25">
      <c r="D2494" s="57"/>
      <c r="N2494" s="108"/>
    </row>
    <row r="2495" spans="4:14" s="124" customFormat="1" x14ac:dyDescent="0.25">
      <c r="D2495" s="57"/>
      <c r="N2495" s="108"/>
    </row>
    <row r="2496" spans="4:14" s="124" customFormat="1" x14ac:dyDescent="0.25">
      <c r="D2496" s="57"/>
      <c r="N2496" s="108"/>
    </row>
    <row r="2497" spans="4:14" s="124" customFormat="1" x14ac:dyDescent="0.25">
      <c r="D2497" s="57"/>
      <c r="N2497" s="108"/>
    </row>
    <row r="2498" spans="4:14" s="124" customFormat="1" x14ac:dyDescent="0.25">
      <c r="D2498" s="57"/>
      <c r="N2498" s="108"/>
    </row>
    <row r="2499" spans="4:14" s="124" customFormat="1" x14ac:dyDescent="0.25">
      <c r="D2499" s="57"/>
      <c r="N2499" s="108"/>
    </row>
    <row r="2500" spans="4:14" s="124" customFormat="1" x14ac:dyDescent="0.25">
      <c r="D2500" s="57"/>
      <c r="N2500" s="108"/>
    </row>
    <row r="2501" spans="4:14" s="124" customFormat="1" x14ac:dyDescent="0.25">
      <c r="D2501" s="57"/>
      <c r="N2501" s="108"/>
    </row>
    <row r="2502" spans="4:14" s="124" customFormat="1" x14ac:dyDescent="0.25">
      <c r="D2502" s="57"/>
      <c r="N2502" s="108"/>
    </row>
    <row r="2503" spans="4:14" s="124" customFormat="1" x14ac:dyDescent="0.25">
      <c r="D2503" s="57"/>
      <c r="N2503" s="108"/>
    </row>
    <row r="2504" spans="4:14" s="124" customFormat="1" x14ac:dyDescent="0.25">
      <c r="D2504" s="57"/>
      <c r="N2504" s="108"/>
    </row>
    <row r="2505" spans="4:14" s="124" customFormat="1" x14ac:dyDescent="0.25">
      <c r="D2505" s="57"/>
      <c r="N2505" s="108"/>
    </row>
    <row r="2506" spans="4:14" s="124" customFormat="1" x14ac:dyDescent="0.25">
      <c r="D2506" s="57"/>
      <c r="N2506" s="108"/>
    </row>
    <row r="2507" spans="4:14" s="124" customFormat="1" x14ac:dyDescent="0.25">
      <c r="D2507" s="57"/>
      <c r="N2507" s="108"/>
    </row>
    <row r="2508" spans="4:14" s="124" customFormat="1" x14ac:dyDescent="0.25">
      <c r="D2508" s="57"/>
      <c r="N2508" s="108"/>
    </row>
    <row r="2509" spans="4:14" s="124" customFormat="1" x14ac:dyDescent="0.25">
      <c r="D2509" s="57"/>
      <c r="N2509" s="108"/>
    </row>
    <row r="2510" spans="4:14" s="124" customFormat="1" x14ac:dyDescent="0.25">
      <c r="D2510" s="57"/>
      <c r="N2510" s="108"/>
    </row>
    <row r="2511" spans="4:14" s="124" customFormat="1" x14ac:dyDescent="0.25">
      <c r="D2511" s="57"/>
      <c r="N2511" s="108"/>
    </row>
    <row r="2512" spans="4:14" s="124" customFormat="1" x14ac:dyDescent="0.25">
      <c r="D2512" s="57"/>
      <c r="N2512" s="108"/>
    </row>
    <row r="2513" spans="4:14" s="124" customFormat="1" x14ac:dyDescent="0.25">
      <c r="D2513" s="57"/>
      <c r="N2513" s="108"/>
    </row>
    <row r="2514" spans="4:14" s="124" customFormat="1" x14ac:dyDescent="0.25">
      <c r="D2514" s="57"/>
      <c r="N2514" s="108"/>
    </row>
    <row r="2515" spans="4:14" s="124" customFormat="1" x14ac:dyDescent="0.25">
      <c r="D2515" s="57"/>
      <c r="N2515" s="108"/>
    </row>
    <row r="2516" spans="4:14" s="124" customFormat="1" x14ac:dyDescent="0.25">
      <c r="D2516" s="57"/>
      <c r="N2516" s="108"/>
    </row>
    <row r="2517" spans="4:14" s="124" customFormat="1" x14ac:dyDescent="0.25">
      <c r="D2517" s="57"/>
      <c r="N2517" s="108"/>
    </row>
    <row r="2518" spans="4:14" s="124" customFormat="1" x14ac:dyDescent="0.25">
      <c r="D2518" s="57"/>
      <c r="N2518" s="108"/>
    </row>
    <row r="2519" spans="4:14" s="124" customFormat="1" x14ac:dyDescent="0.25">
      <c r="D2519" s="57"/>
      <c r="N2519" s="108"/>
    </row>
    <row r="2520" spans="4:14" s="124" customFormat="1" x14ac:dyDescent="0.25">
      <c r="D2520" s="57"/>
      <c r="N2520" s="108"/>
    </row>
    <row r="2521" spans="4:14" s="124" customFormat="1" x14ac:dyDescent="0.25">
      <c r="D2521" s="57"/>
      <c r="N2521" s="108"/>
    </row>
    <row r="2522" spans="4:14" s="124" customFormat="1" x14ac:dyDescent="0.25">
      <c r="D2522" s="57"/>
      <c r="N2522" s="108"/>
    </row>
    <row r="2523" spans="4:14" s="124" customFormat="1" x14ac:dyDescent="0.25">
      <c r="D2523" s="57"/>
      <c r="N2523" s="108"/>
    </row>
    <row r="2524" spans="4:14" s="124" customFormat="1" x14ac:dyDescent="0.25">
      <c r="D2524" s="57"/>
      <c r="N2524" s="108"/>
    </row>
    <row r="2525" spans="4:14" s="124" customFormat="1" x14ac:dyDescent="0.25">
      <c r="D2525" s="57"/>
      <c r="N2525" s="108"/>
    </row>
    <row r="2526" spans="4:14" s="124" customFormat="1" x14ac:dyDescent="0.25">
      <c r="D2526" s="57"/>
      <c r="N2526" s="108"/>
    </row>
    <row r="2527" spans="4:14" s="124" customFormat="1" x14ac:dyDescent="0.25">
      <c r="D2527" s="57"/>
      <c r="N2527" s="108"/>
    </row>
    <row r="2528" spans="4:14" s="124" customFormat="1" x14ac:dyDescent="0.25">
      <c r="D2528" s="57"/>
      <c r="N2528" s="108"/>
    </row>
    <row r="2529" spans="4:14" s="124" customFormat="1" x14ac:dyDescent="0.25">
      <c r="D2529" s="57"/>
      <c r="N2529" s="108"/>
    </row>
    <row r="2530" spans="4:14" s="124" customFormat="1" x14ac:dyDescent="0.25">
      <c r="D2530" s="57"/>
      <c r="N2530" s="108"/>
    </row>
    <row r="2531" spans="4:14" s="124" customFormat="1" x14ac:dyDescent="0.25">
      <c r="D2531" s="57"/>
      <c r="N2531" s="108"/>
    </row>
    <row r="2532" spans="4:14" s="124" customFormat="1" x14ac:dyDescent="0.25">
      <c r="D2532" s="57"/>
      <c r="N2532" s="108"/>
    </row>
    <row r="2533" spans="4:14" s="124" customFormat="1" x14ac:dyDescent="0.25">
      <c r="D2533" s="57"/>
      <c r="N2533" s="108"/>
    </row>
    <row r="2534" spans="4:14" s="124" customFormat="1" x14ac:dyDescent="0.25">
      <c r="D2534" s="57"/>
      <c r="N2534" s="108"/>
    </row>
    <row r="2535" spans="4:14" s="124" customFormat="1" x14ac:dyDescent="0.25">
      <c r="D2535" s="57"/>
      <c r="N2535" s="108"/>
    </row>
    <row r="2536" spans="4:14" s="124" customFormat="1" x14ac:dyDescent="0.25">
      <c r="D2536" s="57"/>
      <c r="N2536" s="108"/>
    </row>
    <row r="2537" spans="4:14" s="124" customFormat="1" x14ac:dyDescent="0.25">
      <c r="D2537" s="57"/>
      <c r="N2537" s="108"/>
    </row>
    <row r="2538" spans="4:14" s="124" customFormat="1" x14ac:dyDescent="0.25">
      <c r="D2538" s="57"/>
      <c r="N2538" s="108"/>
    </row>
    <row r="2539" spans="4:14" s="124" customFormat="1" x14ac:dyDescent="0.25">
      <c r="D2539" s="57"/>
      <c r="N2539" s="108"/>
    </row>
    <row r="2540" spans="4:14" s="124" customFormat="1" x14ac:dyDescent="0.25">
      <c r="D2540" s="57"/>
      <c r="N2540" s="108"/>
    </row>
    <row r="2541" spans="4:14" s="124" customFormat="1" x14ac:dyDescent="0.25">
      <c r="D2541" s="57"/>
      <c r="N2541" s="108"/>
    </row>
    <row r="2542" spans="4:14" s="124" customFormat="1" x14ac:dyDescent="0.25">
      <c r="D2542" s="57"/>
      <c r="N2542" s="108"/>
    </row>
    <row r="2543" spans="4:14" s="124" customFormat="1" x14ac:dyDescent="0.25">
      <c r="D2543" s="57"/>
      <c r="N2543" s="108"/>
    </row>
    <row r="2544" spans="4:14" s="124" customFormat="1" x14ac:dyDescent="0.25">
      <c r="D2544" s="57"/>
      <c r="N2544" s="108"/>
    </row>
    <row r="2545" spans="4:14" s="124" customFormat="1" x14ac:dyDescent="0.25">
      <c r="D2545" s="57"/>
      <c r="N2545" s="108"/>
    </row>
    <row r="2546" spans="4:14" s="124" customFormat="1" x14ac:dyDescent="0.25">
      <c r="D2546" s="57"/>
      <c r="N2546" s="108"/>
    </row>
    <row r="2547" spans="4:14" s="124" customFormat="1" x14ac:dyDescent="0.25">
      <c r="D2547" s="57"/>
      <c r="N2547" s="108"/>
    </row>
    <row r="2548" spans="4:14" s="124" customFormat="1" x14ac:dyDescent="0.25">
      <c r="D2548" s="57"/>
      <c r="N2548" s="108"/>
    </row>
    <row r="2549" spans="4:14" s="124" customFormat="1" x14ac:dyDescent="0.25">
      <c r="D2549" s="57"/>
      <c r="N2549" s="108"/>
    </row>
    <row r="2550" spans="4:14" s="124" customFormat="1" x14ac:dyDescent="0.25">
      <c r="D2550" s="57"/>
      <c r="N2550" s="108"/>
    </row>
    <row r="2551" spans="4:14" s="124" customFormat="1" x14ac:dyDescent="0.25">
      <c r="D2551" s="57"/>
      <c r="N2551" s="108"/>
    </row>
    <row r="2552" spans="4:14" s="124" customFormat="1" x14ac:dyDescent="0.25">
      <c r="D2552" s="57"/>
      <c r="N2552" s="108"/>
    </row>
    <row r="2553" spans="4:14" s="124" customFormat="1" x14ac:dyDescent="0.25">
      <c r="D2553" s="57"/>
      <c r="N2553" s="108"/>
    </row>
    <row r="2554" spans="4:14" s="124" customFormat="1" x14ac:dyDescent="0.25">
      <c r="D2554" s="57"/>
      <c r="N2554" s="108"/>
    </row>
    <row r="2555" spans="4:14" s="124" customFormat="1" x14ac:dyDescent="0.25">
      <c r="D2555" s="57"/>
      <c r="N2555" s="108"/>
    </row>
    <row r="2556" spans="4:14" s="124" customFormat="1" x14ac:dyDescent="0.25">
      <c r="D2556" s="57"/>
      <c r="N2556" s="108"/>
    </row>
    <row r="2557" spans="4:14" s="124" customFormat="1" x14ac:dyDescent="0.25">
      <c r="D2557" s="57"/>
      <c r="N2557" s="108"/>
    </row>
    <row r="2558" spans="4:14" s="124" customFormat="1" x14ac:dyDescent="0.25">
      <c r="D2558" s="57"/>
      <c r="N2558" s="108"/>
    </row>
    <row r="2559" spans="4:14" s="124" customFormat="1" x14ac:dyDescent="0.25">
      <c r="D2559" s="57"/>
      <c r="N2559" s="108"/>
    </row>
    <row r="2560" spans="4:14" s="124" customFormat="1" x14ac:dyDescent="0.25">
      <c r="D2560" s="57"/>
      <c r="N2560" s="108"/>
    </row>
    <row r="2561" spans="4:14" s="124" customFormat="1" x14ac:dyDescent="0.25">
      <c r="D2561" s="57"/>
      <c r="N2561" s="108"/>
    </row>
    <row r="2562" spans="4:14" s="124" customFormat="1" x14ac:dyDescent="0.25">
      <c r="D2562" s="57"/>
      <c r="N2562" s="108"/>
    </row>
    <row r="2563" spans="4:14" s="124" customFormat="1" x14ac:dyDescent="0.25">
      <c r="D2563" s="57"/>
      <c r="N2563" s="108"/>
    </row>
    <row r="2564" spans="4:14" s="124" customFormat="1" x14ac:dyDescent="0.25">
      <c r="D2564" s="57"/>
      <c r="N2564" s="108"/>
    </row>
    <row r="2565" spans="4:14" s="124" customFormat="1" x14ac:dyDescent="0.25">
      <c r="D2565" s="57"/>
      <c r="N2565" s="108"/>
    </row>
    <row r="2566" spans="4:14" s="124" customFormat="1" x14ac:dyDescent="0.25">
      <c r="D2566" s="57"/>
      <c r="N2566" s="108"/>
    </row>
    <row r="2567" spans="4:14" s="124" customFormat="1" x14ac:dyDescent="0.25">
      <c r="D2567" s="57"/>
      <c r="N2567" s="108"/>
    </row>
    <row r="2568" spans="4:14" s="124" customFormat="1" x14ac:dyDescent="0.25">
      <c r="D2568" s="57"/>
      <c r="N2568" s="108"/>
    </row>
    <row r="2569" spans="4:14" s="124" customFormat="1" x14ac:dyDescent="0.25">
      <c r="D2569" s="57"/>
      <c r="N2569" s="108"/>
    </row>
    <row r="2570" spans="4:14" s="124" customFormat="1" x14ac:dyDescent="0.25">
      <c r="D2570" s="57"/>
      <c r="N2570" s="108"/>
    </row>
    <row r="2571" spans="4:14" s="124" customFormat="1" x14ac:dyDescent="0.25">
      <c r="D2571" s="57"/>
      <c r="N2571" s="108"/>
    </row>
    <row r="2572" spans="4:14" s="124" customFormat="1" x14ac:dyDescent="0.25">
      <c r="D2572" s="57"/>
      <c r="N2572" s="108"/>
    </row>
    <row r="2573" spans="4:14" s="124" customFormat="1" x14ac:dyDescent="0.25">
      <c r="D2573" s="57"/>
      <c r="N2573" s="108"/>
    </row>
    <row r="2574" spans="4:14" s="124" customFormat="1" x14ac:dyDescent="0.25">
      <c r="D2574" s="57"/>
      <c r="N2574" s="108"/>
    </row>
    <row r="2575" spans="4:14" s="124" customFormat="1" x14ac:dyDescent="0.25">
      <c r="D2575" s="57"/>
      <c r="N2575" s="108"/>
    </row>
    <row r="2576" spans="4:14" s="124" customFormat="1" x14ac:dyDescent="0.25">
      <c r="D2576" s="57"/>
      <c r="N2576" s="108"/>
    </row>
    <row r="2577" spans="4:14" s="124" customFormat="1" x14ac:dyDescent="0.25">
      <c r="D2577" s="57"/>
      <c r="N2577" s="108"/>
    </row>
    <row r="2578" spans="4:14" s="124" customFormat="1" x14ac:dyDescent="0.25">
      <c r="D2578" s="57"/>
      <c r="N2578" s="108"/>
    </row>
    <row r="2579" spans="4:14" s="124" customFormat="1" x14ac:dyDescent="0.25">
      <c r="D2579" s="57"/>
      <c r="N2579" s="108"/>
    </row>
    <row r="2580" spans="4:14" s="124" customFormat="1" x14ac:dyDescent="0.25">
      <c r="D2580" s="57"/>
      <c r="N2580" s="108"/>
    </row>
    <row r="2581" spans="4:14" s="124" customFormat="1" x14ac:dyDescent="0.25">
      <c r="D2581" s="57"/>
      <c r="N2581" s="108"/>
    </row>
    <row r="2582" spans="4:14" s="124" customFormat="1" x14ac:dyDescent="0.25">
      <c r="D2582" s="57"/>
      <c r="N2582" s="108"/>
    </row>
    <row r="2583" spans="4:14" s="124" customFormat="1" x14ac:dyDescent="0.25">
      <c r="D2583" s="57"/>
      <c r="N2583" s="108"/>
    </row>
    <row r="2584" spans="4:14" s="124" customFormat="1" x14ac:dyDescent="0.25">
      <c r="D2584" s="57"/>
      <c r="N2584" s="108"/>
    </row>
    <row r="2585" spans="4:14" s="124" customFormat="1" x14ac:dyDescent="0.25">
      <c r="D2585" s="57"/>
      <c r="N2585" s="108"/>
    </row>
    <row r="2586" spans="4:14" s="124" customFormat="1" x14ac:dyDescent="0.25">
      <c r="D2586" s="57"/>
      <c r="N2586" s="108"/>
    </row>
    <row r="2587" spans="4:14" s="124" customFormat="1" x14ac:dyDescent="0.25">
      <c r="D2587" s="57"/>
      <c r="N2587" s="108"/>
    </row>
    <row r="2588" spans="4:14" s="124" customFormat="1" x14ac:dyDescent="0.25">
      <c r="D2588" s="57"/>
      <c r="N2588" s="108"/>
    </row>
    <row r="2589" spans="4:14" s="124" customFormat="1" x14ac:dyDescent="0.25">
      <c r="D2589" s="57"/>
      <c r="N2589" s="108"/>
    </row>
    <row r="2590" spans="4:14" s="124" customFormat="1" x14ac:dyDescent="0.25">
      <c r="D2590" s="57"/>
      <c r="N2590" s="108"/>
    </row>
    <row r="2591" spans="4:14" s="124" customFormat="1" x14ac:dyDescent="0.25">
      <c r="D2591" s="57"/>
      <c r="N2591" s="108"/>
    </row>
    <row r="2592" spans="4:14" s="124" customFormat="1" x14ac:dyDescent="0.25">
      <c r="D2592" s="57"/>
      <c r="N2592" s="108"/>
    </row>
    <row r="2593" spans="4:14" s="124" customFormat="1" x14ac:dyDescent="0.25">
      <c r="D2593" s="57"/>
      <c r="N2593" s="108"/>
    </row>
    <row r="2594" spans="4:14" s="124" customFormat="1" x14ac:dyDescent="0.25">
      <c r="D2594" s="57"/>
      <c r="N2594" s="108"/>
    </row>
    <row r="2595" spans="4:14" s="124" customFormat="1" x14ac:dyDescent="0.25">
      <c r="D2595" s="57"/>
      <c r="N2595" s="108"/>
    </row>
    <row r="2596" spans="4:14" s="124" customFormat="1" x14ac:dyDescent="0.25">
      <c r="D2596" s="57"/>
      <c r="N2596" s="108"/>
    </row>
    <row r="2597" spans="4:14" s="124" customFormat="1" x14ac:dyDescent="0.25">
      <c r="D2597" s="57"/>
      <c r="N2597" s="108"/>
    </row>
    <row r="2598" spans="4:14" s="124" customFormat="1" x14ac:dyDescent="0.25">
      <c r="D2598" s="57"/>
      <c r="N2598" s="108"/>
    </row>
    <row r="2599" spans="4:14" s="124" customFormat="1" x14ac:dyDescent="0.25">
      <c r="D2599" s="57"/>
      <c r="N2599" s="108"/>
    </row>
    <row r="2600" spans="4:14" s="124" customFormat="1" x14ac:dyDescent="0.25">
      <c r="D2600" s="57"/>
      <c r="N2600" s="108"/>
    </row>
    <row r="2601" spans="4:14" s="124" customFormat="1" x14ac:dyDescent="0.25">
      <c r="D2601" s="57"/>
      <c r="N2601" s="108"/>
    </row>
    <row r="2602" spans="4:14" s="124" customFormat="1" x14ac:dyDescent="0.25">
      <c r="D2602" s="57"/>
      <c r="N2602" s="108"/>
    </row>
    <row r="2603" spans="4:14" s="124" customFormat="1" x14ac:dyDescent="0.25">
      <c r="D2603" s="57"/>
      <c r="N2603" s="108"/>
    </row>
    <row r="2604" spans="4:14" s="124" customFormat="1" x14ac:dyDescent="0.25">
      <c r="D2604" s="57"/>
      <c r="N2604" s="108"/>
    </row>
    <row r="2605" spans="4:14" s="124" customFormat="1" x14ac:dyDescent="0.25">
      <c r="D2605" s="57"/>
      <c r="N2605" s="108"/>
    </row>
    <row r="2606" spans="4:14" s="124" customFormat="1" x14ac:dyDescent="0.25">
      <c r="D2606" s="57"/>
      <c r="N2606" s="108"/>
    </row>
    <row r="2607" spans="4:14" s="124" customFormat="1" x14ac:dyDescent="0.25">
      <c r="D2607" s="57"/>
      <c r="N2607" s="108"/>
    </row>
    <row r="2608" spans="4:14" s="124" customFormat="1" x14ac:dyDescent="0.25">
      <c r="D2608" s="57"/>
      <c r="N2608" s="108"/>
    </row>
    <row r="2609" spans="4:14" s="124" customFormat="1" x14ac:dyDescent="0.25">
      <c r="D2609" s="57"/>
      <c r="N2609" s="108"/>
    </row>
    <row r="2610" spans="4:14" s="124" customFormat="1" x14ac:dyDescent="0.25">
      <c r="D2610" s="57"/>
      <c r="N2610" s="108"/>
    </row>
    <row r="2611" spans="4:14" s="124" customFormat="1" x14ac:dyDescent="0.25">
      <c r="D2611" s="57"/>
      <c r="N2611" s="108"/>
    </row>
    <row r="2612" spans="4:14" s="124" customFormat="1" x14ac:dyDescent="0.25">
      <c r="D2612" s="57"/>
      <c r="N2612" s="108"/>
    </row>
    <row r="2613" spans="4:14" s="124" customFormat="1" x14ac:dyDescent="0.25">
      <c r="D2613" s="57"/>
      <c r="N2613" s="108"/>
    </row>
    <row r="2614" spans="4:14" s="124" customFormat="1" x14ac:dyDescent="0.25">
      <c r="D2614" s="57"/>
      <c r="N2614" s="108"/>
    </row>
    <row r="2615" spans="4:14" s="124" customFormat="1" x14ac:dyDescent="0.25">
      <c r="D2615" s="57"/>
      <c r="N2615" s="108"/>
    </row>
    <row r="2616" spans="4:14" s="124" customFormat="1" x14ac:dyDescent="0.25">
      <c r="D2616" s="57"/>
      <c r="N2616" s="108"/>
    </row>
    <row r="2617" spans="4:14" s="124" customFormat="1" x14ac:dyDescent="0.25">
      <c r="D2617" s="57"/>
      <c r="N2617" s="108"/>
    </row>
    <row r="2618" spans="4:14" s="124" customFormat="1" x14ac:dyDescent="0.25">
      <c r="D2618" s="57"/>
      <c r="N2618" s="108"/>
    </row>
    <row r="2619" spans="4:14" s="124" customFormat="1" x14ac:dyDescent="0.25">
      <c r="D2619" s="57"/>
      <c r="N2619" s="108"/>
    </row>
    <row r="2620" spans="4:14" s="124" customFormat="1" x14ac:dyDescent="0.25">
      <c r="D2620" s="57"/>
      <c r="N2620" s="108"/>
    </row>
    <row r="2621" spans="4:14" s="124" customFormat="1" x14ac:dyDescent="0.25">
      <c r="D2621" s="57"/>
      <c r="N2621" s="108"/>
    </row>
    <row r="2622" spans="4:14" s="124" customFormat="1" x14ac:dyDescent="0.25">
      <c r="D2622" s="57"/>
      <c r="N2622" s="108"/>
    </row>
    <row r="2623" spans="4:14" s="124" customFormat="1" x14ac:dyDescent="0.25">
      <c r="D2623" s="57"/>
      <c r="N2623" s="108"/>
    </row>
    <row r="2624" spans="4:14" s="124" customFormat="1" x14ac:dyDescent="0.25">
      <c r="D2624" s="57"/>
      <c r="N2624" s="108"/>
    </row>
    <row r="2625" spans="4:14" s="124" customFormat="1" x14ac:dyDescent="0.25">
      <c r="D2625" s="57"/>
      <c r="N2625" s="108"/>
    </row>
    <row r="2626" spans="4:14" s="124" customFormat="1" x14ac:dyDescent="0.25">
      <c r="D2626" s="57"/>
      <c r="N2626" s="108"/>
    </row>
    <row r="2627" spans="4:14" s="124" customFormat="1" x14ac:dyDescent="0.25">
      <c r="D2627" s="57"/>
      <c r="N2627" s="108"/>
    </row>
    <row r="2628" spans="4:14" s="124" customFormat="1" x14ac:dyDescent="0.25">
      <c r="D2628" s="57"/>
      <c r="N2628" s="108"/>
    </row>
    <row r="2629" spans="4:14" s="124" customFormat="1" x14ac:dyDescent="0.25">
      <c r="D2629" s="57"/>
      <c r="N2629" s="108"/>
    </row>
    <row r="2630" spans="4:14" s="124" customFormat="1" x14ac:dyDescent="0.25">
      <c r="D2630" s="57"/>
      <c r="N2630" s="108"/>
    </row>
    <row r="2631" spans="4:14" s="124" customFormat="1" x14ac:dyDescent="0.25">
      <c r="D2631" s="57"/>
      <c r="N2631" s="108"/>
    </row>
    <row r="2632" spans="4:14" s="124" customFormat="1" x14ac:dyDescent="0.25">
      <c r="D2632" s="57"/>
      <c r="N2632" s="108"/>
    </row>
    <row r="2633" spans="4:14" s="124" customFormat="1" x14ac:dyDescent="0.25">
      <c r="D2633" s="57"/>
      <c r="N2633" s="108"/>
    </row>
    <row r="2634" spans="4:14" s="124" customFormat="1" x14ac:dyDescent="0.25">
      <c r="D2634" s="57"/>
      <c r="N2634" s="108"/>
    </row>
    <row r="2635" spans="4:14" s="124" customFormat="1" x14ac:dyDescent="0.25">
      <c r="D2635" s="57"/>
      <c r="N2635" s="108"/>
    </row>
    <row r="2636" spans="4:14" s="124" customFormat="1" x14ac:dyDescent="0.25">
      <c r="D2636" s="57"/>
      <c r="N2636" s="108"/>
    </row>
    <row r="2637" spans="4:14" s="124" customFormat="1" x14ac:dyDescent="0.25">
      <c r="D2637" s="57"/>
      <c r="N2637" s="108"/>
    </row>
    <row r="2638" spans="4:14" s="124" customFormat="1" x14ac:dyDescent="0.25">
      <c r="D2638" s="57"/>
      <c r="N2638" s="108"/>
    </row>
    <row r="2639" spans="4:14" s="124" customFormat="1" x14ac:dyDescent="0.25">
      <c r="D2639" s="57"/>
      <c r="N2639" s="108"/>
    </row>
    <row r="2640" spans="4:14" s="124" customFormat="1" x14ac:dyDescent="0.25">
      <c r="D2640" s="57"/>
      <c r="N2640" s="108"/>
    </row>
    <row r="2641" spans="4:14" s="124" customFormat="1" x14ac:dyDescent="0.25">
      <c r="D2641" s="57"/>
      <c r="N2641" s="108"/>
    </row>
    <row r="2642" spans="4:14" s="124" customFormat="1" x14ac:dyDescent="0.25">
      <c r="D2642" s="57"/>
      <c r="N2642" s="108"/>
    </row>
    <row r="2643" spans="4:14" s="124" customFormat="1" x14ac:dyDescent="0.25">
      <c r="D2643" s="57"/>
      <c r="N2643" s="108"/>
    </row>
    <row r="2644" spans="4:14" s="124" customFormat="1" x14ac:dyDescent="0.25">
      <c r="D2644" s="57"/>
      <c r="N2644" s="108"/>
    </row>
    <row r="2645" spans="4:14" s="124" customFormat="1" x14ac:dyDescent="0.25">
      <c r="D2645" s="57"/>
      <c r="N2645" s="108"/>
    </row>
    <row r="2646" spans="4:14" s="124" customFormat="1" x14ac:dyDescent="0.25">
      <c r="D2646" s="57"/>
      <c r="N2646" s="108"/>
    </row>
    <row r="2647" spans="4:14" s="124" customFormat="1" x14ac:dyDescent="0.25">
      <c r="D2647" s="57"/>
      <c r="N2647" s="108"/>
    </row>
    <row r="2648" spans="4:14" s="124" customFormat="1" x14ac:dyDescent="0.25">
      <c r="D2648" s="57"/>
      <c r="N2648" s="108"/>
    </row>
    <row r="2649" spans="4:14" s="124" customFormat="1" x14ac:dyDescent="0.25">
      <c r="D2649" s="57"/>
      <c r="N2649" s="108"/>
    </row>
    <row r="2650" spans="4:14" s="124" customFormat="1" x14ac:dyDescent="0.25">
      <c r="D2650" s="57"/>
      <c r="N2650" s="108"/>
    </row>
    <row r="2651" spans="4:14" s="124" customFormat="1" x14ac:dyDescent="0.25">
      <c r="D2651" s="57"/>
      <c r="N2651" s="108"/>
    </row>
    <row r="2652" spans="4:14" s="124" customFormat="1" x14ac:dyDescent="0.25">
      <c r="D2652" s="57"/>
      <c r="N2652" s="108"/>
    </row>
    <row r="2653" spans="4:14" s="124" customFormat="1" x14ac:dyDescent="0.25">
      <c r="D2653" s="57"/>
      <c r="N2653" s="108"/>
    </row>
    <row r="2654" spans="4:14" s="124" customFormat="1" x14ac:dyDescent="0.25">
      <c r="D2654" s="57"/>
      <c r="N2654" s="108"/>
    </row>
    <row r="2655" spans="4:14" s="124" customFormat="1" x14ac:dyDescent="0.25">
      <c r="D2655" s="57"/>
      <c r="N2655" s="108"/>
    </row>
    <row r="2656" spans="4:14" s="124" customFormat="1" x14ac:dyDescent="0.25">
      <c r="D2656" s="57"/>
      <c r="N2656" s="108"/>
    </row>
    <row r="2657" spans="4:14" s="124" customFormat="1" x14ac:dyDescent="0.25">
      <c r="D2657" s="57"/>
      <c r="N2657" s="108"/>
    </row>
    <row r="2658" spans="4:14" s="124" customFormat="1" x14ac:dyDescent="0.25">
      <c r="D2658" s="57"/>
      <c r="N2658" s="108"/>
    </row>
    <row r="2659" spans="4:14" s="124" customFormat="1" x14ac:dyDescent="0.25">
      <c r="D2659" s="57"/>
      <c r="N2659" s="108"/>
    </row>
    <row r="2660" spans="4:14" s="124" customFormat="1" x14ac:dyDescent="0.25">
      <c r="D2660" s="57"/>
      <c r="N2660" s="108"/>
    </row>
    <row r="2661" spans="4:14" s="124" customFormat="1" x14ac:dyDescent="0.25">
      <c r="D2661" s="57"/>
      <c r="N2661" s="108"/>
    </row>
    <row r="2662" spans="4:14" s="124" customFormat="1" x14ac:dyDescent="0.25">
      <c r="D2662" s="57"/>
      <c r="N2662" s="108"/>
    </row>
    <row r="2663" spans="4:14" s="124" customFormat="1" x14ac:dyDescent="0.25">
      <c r="D2663" s="57"/>
      <c r="N2663" s="108"/>
    </row>
    <row r="2664" spans="4:14" s="124" customFormat="1" x14ac:dyDescent="0.25">
      <c r="D2664" s="57"/>
      <c r="N2664" s="108"/>
    </row>
    <row r="2665" spans="4:14" s="124" customFormat="1" x14ac:dyDescent="0.25">
      <c r="D2665" s="57"/>
      <c r="N2665" s="108"/>
    </row>
    <row r="2666" spans="4:14" s="124" customFormat="1" x14ac:dyDescent="0.25">
      <c r="D2666" s="57"/>
      <c r="N2666" s="108"/>
    </row>
    <row r="2667" spans="4:14" s="124" customFormat="1" x14ac:dyDescent="0.25">
      <c r="D2667" s="57"/>
      <c r="N2667" s="108"/>
    </row>
    <row r="2668" spans="4:14" s="124" customFormat="1" x14ac:dyDescent="0.25">
      <c r="D2668" s="57"/>
      <c r="N2668" s="108"/>
    </row>
    <row r="2669" spans="4:14" s="124" customFormat="1" x14ac:dyDescent="0.25">
      <c r="D2669" s="57"/>
      <c r="N2669" s="108"/>
    </row>
    <row r="2670" spans="4:14" s="124" customFormat="1" x14ac:dyDescent="0.25">
      <c r="D2670" s="57"/>
      <c r="N2670" s="108"/>
    </row>
    <row r="2671" spans="4:14" s="124" customFormat="1" x14ac:dyDescent="0.25">
      <c r="D2671" s="57"/>
      <c r="N2671" s="108"/>
    </row>
    <row r="2672" spans="4:14" s="124" customFormat="1" x14ac:dyDescent="0.25">
      <c r="D2672" s="57"/>
      <c r="N2672" s="108"/>
    </row>
    <row r="2673" spans="4:14" s="124" customFormat="1" x14ac:dyDescent="0.25">
      <c r="D2673" s="57"/>
      <c r="N2673" s="108"/>
    </row>
    <row r="2674" spans="4:14" s="124" customFormat="1" x14ac:dyDescent="0.25">
      <c r="D2674" s="57"/>
      <c r="N2674" s="108"/>
    </row>
    <row r="2675" spans="4:14" s="124" customFormat="1" x14ac:dyDescent="0.25">
      <c r="D2675" s="57"/>
      <c r="N2675" s="108"/>
    </row>
    <row r="2676" spans="4:14" s="124" customFormat="1" x14ac:dyDescent="0.25">
      <c r="D2676" s="57"/>
      <c r="N2676" s="108"/>
    </row>
    <row r="2677" spans="4:14" s="124" customFormat="1" x14ac:dyDescent="0.25">
      <c r="D2677" s="57"/>
      <c r="N2677" s="108"/>
    </row>
    <row r="2678" spans="4:14" s="124" customFormat="1" x14ac:dyDescent="0.25">
      <c r="D2678" s="57"/>
      <c r="N2678" s="108"/>
    </row>
    <row r="2679" spans="4:14" s="124" customFormat="1" x14ac:dyDescent="0.25">
      <c r="D2679" s="57"/>
      <c r="N2679" s="108"/>
    </row>
    <row r="2680" spans="4:14" s="124" customFormat="1" x14ac:dyDescent="0.25">
      <c r="D2680" s="57"/>
      <c r="N2680" s="108"/>
    </row>
    <row r="2681" spans="4:14" s="124" customFormat="1" x14ac:dyDescent="0.25">
      <c r="D2681" s="57"/>
      <c r="N2681" s="108"/>
    </row>
    <row r="2682" spans="4:14" s="124" customFormat="1" x14ac:dyDescent="0.25">
      <c r="D2682" s="57"/>
      <c r="N2682" s="108"/>
    </row>
    <row r="2683" spans="4:14" s="124" customFormat="1" x14ac:dyDescent="0.25">
      <c r="D2683" s="57"/>
      <c r="N2683" s="108"/>
    </row>
    <row r="2684" spans="4:14" s="124" customFormat="1" x14ac:dyDescent="0.25">
      <c r="D2684" s="57"/>
      <c r="N2684" s="108"/>
    </row>
    <row r="2685" spans="4:14" s="124" customFormat="1" x14ac:dyDescent="0.25">
      <c r="D2685" s="57"/>
      <c r="N2685" s="108"/>
    </row>
    <row r="2686" spans="4:14" s="124" customFormat="1" x14ac:dyDescent="0.25">
      <c r="D2686" s="57"/>
      <c r="N2686" s="108"/>
    </row>
    <row r="2687" spans="4:14" s="124" customFormat="1" x14ac:dyDescent="0.25">
      <c r="D2687" s="57"/>
      <c r="N2687" s="108"/>
    </row>
    <row r="2688" spans="4:14" s="124" customFormat="1" x14ac:dyDescent="0.25">
      <c r="D2688" s="57"/>
      <c r="N2688" s="108"/>
    </row>
    <row r="2689" spans="4:14" s="124" customFormat="1" x14ac:dyDescent="0.25">
      <c r="D2689" s="57"/>
      <c r="N2689" s="108"/>
    </row>
    <row r="2690" spans="4:14" s="124" customFormat="1" x14ac:dyDescent="0.25">
      <c r="D2690" s="57"/>
      <c r="N2690" s="108"/>
    </row>
    <row r="2691" spans="4:14" s="124" customFormat="1" x14ac:dyDescent="0.25">
      <c r="D2691" s="57"/>
      <c r="N2691" s="108"/>
    </row>
    <row r="2692" spans="4:14" s="124" customFormat="1" x14ac:dyDescent="0.25">
      <c r="D2692" s="57"/>
      <c r="N2692" s="108"/>
    </row>
    <row r="2693" spans="4:14" s="124" customFormat="1" x14ac:dyDescent="0.25">
      <c r="D2693" s="57"/>
      <c r="N2693" s="108"/>
    </row>
    <row r="2694" spans="4:14" s="124" customFormat="1" x14ac:dyDescent="0.25">
      <c r="D2694" s="57"/>
      <c r="N2694" s="108"/>
    </row>
    <row r="2695" spans="4:14" s="124" customFormat="1" x14ac:dyDescent="0.25">
      <c r="D2695" s="57"/>
      <c r="N2695" s="108"/>
    </row>
    <row r="2696" spans="4:14" s="124" customFormat="1" x14ac:dyDescent="0.25">
      <c r="D2696" s="57"/>
      <c r="N2696" s="108"/>
    </row>
    <row r="2697" spans="4:14" s="124" customFormat="1" x14ac:dyDescent="0.25">
      <c r="D2697" s="57"/>
      <c r="N2697" s="108"/>
    </row>
    <row r="2698" spans="4:14" s="124" customFormat="1" x14ac:dyDescent="0.25">
      <c r="D2698" s="57"/>
      <c r="N2698" s="108"/>
    </row>
    <row r="2699" spans="4:14" s="124" customFormat="1" x14ac:dyDescent="0.25">
      <c r="D2699" s="57"/>
      <c r="N2699" s="108"/>
    </row>
    <row r="2700" spans="4:14" s="124" customFormat="1" x14ac:dyDescent="0.25">
      <c r="D2700" s="57"/>
      <c r="N2700" s="108"/>
    </row>
    <row r="2701" spans="4:14" s="124" customFormat="1" x14ac:dyDescent="0.25">
      <c r="D2701" s="57"/>
      <c r="N2701" s="108"/>
    </row>
    <row r="2702" spans="4:14" s="124" customFormat="1" x14ac:dyDescent="0.25">
      <c r="D2702" s="57"/>
      <c r="N2702" s="108"/>
    </row>
    <row r="2703" spans="4:14" s="124" customFormat="1" x14ac:dyDescent="0.25">
      <c r="D2703" s="57"/>
      <c r="N2703" s="108"/>
    </row>
    <row r="2704" spans="4:14" s="124" customFormat="1" x14ac:dyDescent="0.25">
      <c r="D2704" s="57"/>
      <c r="N2704" s="108"/>
    </row>
    <row r="2705" spans="4:14" s="124" customFormat="1" x14ac:dyDescent="0.25">
      <c r="D2705" s="57"/>
      <c r="N2705" s="108"/>
    </row>
    <row r="2706" spans="4:14" s="124" customFormat="1" x14ac:dyDescent="0.25">
      <c r="D2706" s="57"/>
      <c r="N2706" s="108"/>
    </row>
    <row r="2707" spans="4:14" s="124" customFormat="1" x14ac:dyDescent="0.25">
      <c r="D2707" s="57"/>
      <c r="N2707" s="108"/>
    </row>
    <row r="2708" spans="4:14" s="124" customFormat="1" x14ac:dyDescent="0.25">
      <c r="D2708" s="57"/>
      <c r="N2708" s="108"/>
    </row>
    <row r="2709" spans="4:14" s="124" customFormat="1" x14ac:dyDescent="0.25">
      <c r="D2709" s="57"/>
      <c r="N2709" s="108"/>
    </row>
    <row r="2710" spans="4:14" s="124" customFormat="1" x14ac:dyDescent="0.25">
      <c r="D2710" s="57"/>
      <c r="N2710" s="108"/>
    </row>
    <row r="2711" spans="4:14" s="124" customFormat="1" x14ac:dyDescent="0.25">
      <c r="D2711" s="57"/>
      <c r="N2711" s="108"/>
    </row>
    <row r="2712" spans="4:14" s="124" customFormat="1" x14ac:dyDescent="0.25">
      <c r="D2712" s="57"/>
      <c r="N2712" s="108"/>
    </row>
    <row r="2713" spans="4:14" s="124" customFormat="1" x14ac:dyDescent="0.25">
      <c r="D2713" s="57"/>
      <c r="N2713" s="108"/>
    </row>
    <row r="2714" spans="4:14" s="124" customFormat="1" x14ac:dyDescent="0.25">
      <c r="D2714" s="57"/>
      <c r="N2714" s="108"/>
    </row>
    <row r="2715" spans="4:14" s="124" customFormat="1" x14ac:dyDescent="0.25">
      <c r="D2715" s="57"/>
      <c r="N2715" s="108"/>
    </row>
    <row r="2716" spans="4:14" s="124" customFormat="1" x14ac:dyDescent="0.25">
      <c r="D2716" s="57"/>
      <c r="N2716" s="108"/>
    </row>
    <row r="2717" spans="4:14" s="124" customFormat="1" x14ac:dyDescent="0.25">
      <c r="D2717" s="57"/>
      <c r="N2717" s="108"/>
    </row>
    <row r="2718" spans="4:14" s="124" customFormat="1" x14ac:dyDescent="0.25">
      <c r="D2718" s="57"/>
      <c r="N2718" s="108"/>
    </row>
    <row r="2719" spans="4:14" s="124" customFormat="1" x14ac:dyDescent="0.25">
      <c r="D2719" s="57"/>
      <c r="N2719" s="108"/>
    </row>
    <row r="2720" spans="4:14" s="124" customFormat="1" x14ac:dyDescent="0.25">
      <c r="D2720" s="57"/>
      <c r="N2720" s="108"/>
    </row>
    <row r="2721" spans="4:14" s="124" customFormat="1" x14ac:dyDescent="0.25">
      <c r="D2721" s="57"/>
      <c r="N2721" s="108"/>
    </row>
    <row r="2722" spans="4:14" s="124" customFormat="1" x14ac:dyDescent="0.25">
      <c r="D2722" s="57"/>
      <c r="N2722" s="108"/>
    </row>
    <row r="2723" spans="4:14" s="124" customFormat="1" x14ac:dyDescent="0.25">
      <c r="D2723" s="57"/>
      <c r="N2723" s="108"/>
    </row>
    <row r="2724" spans="4:14" s="124" customFormat="1" x14ac:dyDescent="0.25">
      <c r="D2724" s="57"/>
      <c r="N2724" s="108"/>
    </row>
    <row r="2725" spans="4:14" s="124" customFormat="1" x14ac:dyDescent="0.25">
      <c r="D2725" s="57"/>
      <c r="N2725" s="108"/>
    </row>
    <row r="2726" spans="4:14" s="124" customFormat="1" x14ac:dyDescent="0.25">
      <c r="D2726" s="57"/>
      <c r="N2726" s="108"/>
    </row>
    <row r="2727" spans="4:14" s="124" customFormat="1" x14ac:dyDescent="0.25">
      <c r="D2727" s="57"/>
      <c r="N2727" s="108"/>
    </row>
    <row r="2728" spans="4:14" s="124" customFormat="1" x14ac:dyDescent="0.25">
      <c r="D2728" s="57"/>
      <c r="N2728" s="108"/>
    </row>
    <row r="2729" spans="4:14" s="124" customFormat="1" x14ac:dyDescent="0.25">
      <c r="D2729" s="57"/>
      <c r="N2729" s="108"/>
    </row>
    <row r="2730" spans="4:14" s="124" customFormat="1" x14ac:dyDescent="0.25">
      <c r="D2730" s="57"/>
      <c r="N2730" s="108"/>
    </row>
    <row r="2731" spans="4:14" s="124" customFormat="1" x14ac:dyDescent="0.25">
      <c r="D2731" s="57"/>
      <c r="N2731" s="108"/>
    </row>
    <row r="2732" spans="4:14" s="124" customFormat="1" x14ac:dyDescent="0.25">
      <c r="D2732" s="57"/>
      <c r="N2732" s="108"/>
    </row>
    <row r="2733" spans="4:14" s="124" customFormat="1" x14ac:dyDescent="0.25">
      <c r="D2733" s="57"/>
      <c r="N2733" s="108"/>
    </row>
    <row r="2734" spans="4:14" s="124" customFormat="1" x14ac:dyDescent="0.25">
      <c r="D2734" s="57"/>
      <c r="N2734" s="108"/>
    </row>
    <row r="2735" spans="4:14" s="124" customFormat="1" x14ac:dyDescent="0.25">
      <c r="D2735" s="57"/>
      <c r="N2735" s="108"/>
    </row>
    <row r="2736" spans="4:14" s="124" customFormat="1" x14ac:dyDescent="0.25">
      <c r="D2736" s="57"/>
      <c r="N2736" s="108"/>
    </row>
    <row r="2737" spans="4:14" s="124" customFormat="1" x14ac:dyDescent="0.25">
      <c r="D2737" s="57"/>
      <c r="N2737" s="108"/>
    </row>
    <row r="2738" spans="4:14" s="124" customFormat="1" x14ac:dyDescent="0.25">
      <c r="D2738" s="57"/>
      <c r="N2738" s="108"/>
    </row>
    <row r="2739" spans="4:14" s="124" customFormat="1" x14ac:dyDescent="0.25">
      <c r="D2739" s="57"/>
      <c r="N2739" s="108"/>
    </row>
    <row r="2740" spans="4:14" s="124" customFormat="1" x14ac:dyDescent="0.25">
      <c r="D2740" s="57"/>
      <c r="N2740" s="108"/>
    </row>
    <row r="2741" spans="4:14" s="124" customFormat="1" x14ac:dyDescent="0.25">
      <c r="D2741" s="57"/>
      <c r="N2741" s="108"/>
    </row>
    <row r="2742" spans="4:14" s="124" customFormat="1" x14ac:dyDescent="0.25">
      <c r="D2742" s="57"/>
      <c r="N2742" s="108"/>
    </row>
    <row r="2743" spans="4:14" s="124" customFormat="1" x14ac:dyDescent="0.25">
      <c r="D2743" s="57"/>
      <c r="N2743" s="108"/>
    </row>
    <row r="2744" spans="4:14" s="124" customFormat="1" x14ac:dyDescent="0.25">
      <c r="D2744" s="57"/>
      <c r="N2744" s="108"/>
    </row>
    <row r="2745" spans="4:14" s="124" customFormat="1" x14ac:dyDescent="0.25">
      <c r="D2745" s="57"/>
      <c r="N2745" s="108"/>
    </row>
    <row r="2746" spans="4:14" s="124" customFormat="1" x14ac:dyDescent="0.25">
      <c r="D2746" s="57"/>
      <c r="N2746" s="108"/>
    </row>
    <row r="2747" spans="4:14" s="124" customFormat="1" x14ac:dyDescent="0.25">
      <c r="D2747" s="57"/>
      <c r="N2747" s="108"/>
    </row>
    <row r="2748" spans="4:14" s="124" customFormat="1" x14ac:dyDescent="0.25">
      <c r="D2748" s="57"/>
      <c r="N2748" s="108"/>
    </row>
    <row r="2749" spans="4:14" s="124" customFormat="1" x14ac:dyDescent="0.25">
      <c r="D2749" s="57"/>
      <c r="N2749" s="108"/>
    </row>
    <row r="2750" spans="4:14" s="124" customFormat="1" x14ac:dyDescent="0.25">
      <c r="D2750" s="57"/>
      <c r="N2750" s="108"/>
    </row>
    <row r="2751" spans="4:14" s="124" customFormat="1" x14ac:dyDescent="0.25">
      <c r="D2751" s="57"/>
      <c r="N2751" s="108"/>
    </row>
    <row r="2752" spans="4:14" s="124" customFormat="1" x14ac:dyDescent="0.25">
      <c r="D2752" s="57"/>
      <c r="N2752" s="108"/>
    </row>
    <row r="2753" spans="4:14" s="124" customFormat="1" x14ac:dyDescent="0.25">
      <c r="D2753" s="57"/>
      <c r="N2753" s="108"/>
    </row>
    <row r="2754" spans="4:14" s="124" customFormat="1" x14ac:dyDescent="0.25">
      <c r="D2754" s="57"/>
      <c r="N2754" s="108"/>
    </row>
    <row r="2755" spans="4:14" s="124" customFormat="1" x14ac:dyDescent="0.25">
      <c r="D2755" s="57"/>
      <c r="N2755" s="108"/>
    </row>
    <row r="2756" spans="4:14" s="124" customFormat="1" x14ac:dyDescent="0.25">
      <c r="D2756" s="57"/>
      <c r="N2756" s="108"/>
    </row>
    <row r="2757" spans="4:14" s="124" customFormat="1" x14ac:dyDescent="0.25">
      <c r="D2757" s="57"/>
      <c r="N2757" s="108"/>
    </row>
    <row r="2758" spans="4:14" s="124" customFormat="1" x14ac:dyDescent="0.25">
      <c r="D2758" s="57"/>
      <c r="N2758" s="108"/>
    </row>
    <row r="2759" spans="4:14" s="124" customFormat="1" x14ac:dyDescent="0.25">
      <c r="D2759" s="57"/>
      <c r="N2759" s="108"/>
    </row>
    <row r="2760" spans="4:14" s="124" customFormat="1" x14ac:dyDescent="0.25">
      <c r="D2760" s="57"/>
      <c r="N2760" s="108"/>
    </row>
    <row r="2761" spans="4:14" s="124" customFormat="1" x14ac:dyDescent="0.25">
      <c r="D2761" s="57"/>
      <c r="N2761" s="108"/>
    </row>
    <row r="2762" spans="4:14" s="124" customFormat="1" x14ac:dyDescent="0.25">
      <c r="D2762" s="57"/>
      <c r="N2762" s="108"/>
    </row>
    <row r="2763" spans="4:14" s="124" customFormat="1" x14ac:dyDescent="0.25">
      <c r="D2763" s="57"/>
      <c r="N2763" s="108"/>
    </row>
    <row r="2764" spans="4:14" s="124" customFormat="1" x14ac:dyDescent="0.25">
      <c r="D2764" s="57"/>
      <c r="N2764" s="108"/>
    </row>
    <row r="2765" spans="4:14" s="124" customFormat="1" x14ac:dyDescent="0.25">
      <c r="D2765" s="57"/>
      <c r="N2765" s="108"/>
    </row>
    <row r="2766" spans="4:14" s="124" customFormat="1" x14ac:dyDescent="0.25">
      <c r="D2766" s="57"/>
      <c r="N2766" s="108"/>
    </row>
    <row r="2767" spans="4:14" s="124" customFormat="1" x14ac:dyDescent="0.25">
      <c r="D2767" s="57"/>
      <c r="N2767" s="108"/>
    </row>
    <row r="2768" spans="4:14" s="124" customFormat="1" x14ac:dyDescent="0.25">
      <c r="D2768" s="57"/>
      <c r="N2768" s="108"/>
    </row>
    <row r="2769" spans="4:14" s="124" customFormat="1" x14ac:dyDescent="0.25">
      <c r="D2769" s="57"/>
      <c r="N2769" s="108"/>
    </row>
    <row r="2770" spans="4:14" s="124" customFormat="1" x14ac:dyDescent="0.25">
      <c r="D2770" s="57"/>
      <c r="N2770" s="108"/>
    </row>
    <row r="2771" spans="4:14" s="124" customFormat="1" x14ac:dyDescent="0.25">
      <c r="D2771" s="57"/>
      <c r="N2771" s="108"/>
    </row>
    <row r="2772" spans="4:14" s="124" customFormat="1" x14ac:dyDescent="0.25">
      <c r="D2772" s="57"/>
      <c r="N2772" s="108"/>
    </row>
    <row r="2773" spans="4:14" s="124" customFormat="1" x14ac:dyDescent="0.25">
      <c r="D2773" s="57"/>
      <c r="N2773" s="108"/>
    </row>
    <row r="2774" spans="4:14" s="124" customFormat="1" x14ac:dyDescent="0.25">
      <c r="D2774" s="57"/>
      <c r="N2774" s="108"/>
    </row>
    <row r="2775" spans="4:14" s="124" customFormat="1" x14ac:dyDescent="0.25">
      <c r="D2775" s="57"/>
      <c r="N2775" s="108"/>
    </row>
    <row r="2776" spans="4:14" s="124" customFormat="1" x14ac:dyDescent="0.25">
      <c r="D2776" s="57"/>
      <c r="N2776" s="108"/>
    </row>
    <row r="2777" spans="4:14" s="124" customFormat="1" x14ac:dyDescent="0.25">
      <c r="D2777" s="57"/>
      <c r="N2777" s="108"/>
    </row>
    <row r="2778" spans="4:14" s="124" customFormat="1" x14ac:dyDescent="0.25">
      <c r="D2778" s="57"/>
      <c r="N2778" s="108"/>
    </row>
    <row r="2779" spans="4:14" s="124" customFormat="1" x14ac:dyDescent="0.25">
      <c r="D2779" s="57"/>
      <c r="N2779" s="108"/>
    </row>
    <row r="2780" spans="4:14" s="124" customFormat="1" x14ac:dyDescent="0.25">
      <c r="D2780" s="57"/>
      <c r="N2780" s="108"/>
    </row>
    <row r="2781" spans="4:14" s="124" customFormat="1" x14ac:dyDescent="0.25">
      <c r="D2781" s="57"/>
      <c r="N2781" s="108"/>
    </row>
    <row r="2782" spans="4:14" s="124" customFormat="1" x14ac:dyDescent="0.25">
      <c r="D2782" s="57"/>
      <c r="N2782" s="108"/>
    </row>
    <row r="2783" spans="4:14" s="124" customFormat="1" x14ac:dyDescent="0.25">
      <c r="D2783" s="57"/>
      <c r="N2783" s="108"/>
    </row>
    <row r="2784" spans="4:14" s="124" customFormat="1" x14ac:dyDescent="0.25">
      <c r="D2784" s="57"/>
      <c r="N2784" s="108"/>
    </row>
    <row r="2785" spans="4:14" s="124" customFormat="1" x14ac:dyDescent="0.25">
      <c r="D2785" s="57"/>
      <c r="N2785" s="108"/>
    </row>
    <row r="2786" spans="4:14" s="124" customFormat="1" x14ac:dyDescent="0.25">
      <c r="D2786" s="57"/>
      <c r="N2786" s="108"/>
    </row>
    <row r="2787" spans="4:14" s="124" customFormat="1" x14ac:dyDescent="0.25">
      <c r="D2787" s="57"/>
      <c r="N2787" s="108"/>
    </row>
    <row r="2788" spans="4:14" s="124" customFormat="1" x14ac:dyDescent="0.25">
      <c r="D2788" s="57"/>
      <c r="N2788" s="108"/>
    </row>
    <row r="2789" spans="4:14" s="124" customFormat="1" x14ac:dyDescent="0.25">
      <c r="D2789" s="57"/>
      <c r="N2789" s="108"/>
    </row>
    <row r="2790" spans="4:14" s="124" customFormat="1" x14ac:dyDescent="0.25">
      <c r="D2790" s="57"/>
      <c r="N2790" s="108"/>
    </row>
    <row r="2791" spans="4:14" s="124" customFormat="1" x14ac:dyDescent="0.25">
      <c r="D2791" s="57"/>
      <c r="N2791" s="108"/>
    </row>
    <row r="2792" spans="4:14" s="124" customFormat="1" x14ac:dyDescent="0.25">
      <c r="D2792" s="57"/>
      <c r="N2792" s="108"/>
    </row>
    <row r="2793" spans="4:14" s="124" customFormat="1" x14ac:dyDescent="0.25">
      <c r="D2793" s="57"/>
      <c r="N2793" s="108"/>
    </row>
    <row r="2794" spans="4:14" s="124" customFormat="1" x14ac:dyDescent="0.25">
      <c r="D2794" s="57"/>
      <c r="N2794" s="108"/>
    </row>
    <row r="2795" spans="4:14" s="124" customFormat="1" x14ac:dyDescent="0.25">
      <c r="D2795" s="57"/>
      <c r="N2795" s="108"/>
    </row>
    <row r="2796" spans="4:14" s="124" customFormat="1" x14ac:dyDescent="0.25">
      <c r="D2796" s="57"/>
      <c r="N2796" s="108"/>
    </row>
    <row r="2797" spans="4:14" s="124" customFormat="1" x14ac:dyDescent="0.25">
      <c r="D2797" s="57"/>
      <c r="N2797" s="108"/>
    </row>
    <row r="2798" spans="4:14" s="124" customFormat="1" x14ac:dyDescent="0.25">
      <c r="D2798" s="57"/>
      <c r="N2798" s="108"/>
    </row>
    <row r="2799" spans="4:14" s="124" customFormat="1" x14ac:dyDescent="0.25">
      <c r="D2799" s="57"/>
      <c r="N2799" s="108"/>
    </row>
    <row r="2800" spans="4:14" s="124" customFormat="1" x14ac:dyDescent="0.25">
      <c r="D2800" s="57"/>
      <c r="N2800" s="108"/>
    </row>
    <row r="2801" spans="4:14" s="124" customFormat="1" x14ac:dyDescent="0.25">
      <c r="D2801" s="57"/>
      <c r="N2801" s="108"/>
    </row>
    <row r="2802" spans="4:14" s="124" customFormat="1" x14ac:dyDescent="0.25">
      <c r="D2802" s="57"/>
      <c r="N2802" s="108"/>
    </row>
    <row r="2803" spans="4:14" s="124" customFormat="1" x14ac:dyDescent="0.25">
      <c r="D2803" s="57"/>
      <c r="N2803" s="108"/>
    </row>
    <row r="2804" spans="4:14" s="124" customFormat="1" x14ac:dyDescent="0.25">
      <c r="D2804" s="57"/>
      <c r="N2804" s="108"/>
    </row>
    <row r="2805" spans="4:14" s="124" customFormat="1" x14ac:dyDescent="0.25">
      <c r="D2805" s="57"/>
      <c r="N2805" s="108"/>
    </row>
    <row r="2806" spans="4:14" s="124" customFormat="1" x14ac:dyDescent="0.25">
      <c r="D2806" s="57"/>
      <c r="N2806" s="108"/>
    </row>
    <row r="2807" spans="4:14" s="124" customFormat="1" x14ac:dyDescent="0.25">
      <c r="D2807" s="57"/>
      <c r="N2807" s="108"/>
    </row>
    <row r="2808" spans="4:14" s="124" customFormat="1" x14ac:dyDescent="0.25">
      <c r="D2808" s="57"/>
      <c r="N2808" s="108"/>
    </row>
    <row r="2809" spans="4:14" s="124" customFormat="1" x14ac:dyDescent="0.25">
      <c r="D2809" s="57"/>
      <c r="N2809" s="108"/>
    </row>
    <row r="2810" spans="4:14" s="124" customFormat="1" x14ac:dyDescent="0.25">
      <c r="D2810" s="57"/>
      <c r="N2810" s="108"/>
    </row>
    <row r="2811" spans="4:14" s="124" customFormat="1" x14ac:dyDescent="0.25">
      <c r="D2811" s="57"/>
      <c r="N2811" s="108"/>
    </row>
    <row r="2812" spans="4:14" s="124" customFormat="1" x14ac:dyDescent="0.25">
      <c r="D2812" s="57"/>
      <c r="N2812" s="108"/>
    </row>
    <row r="2813" spans="4:14" s="124" customFormat="1" x14ac:dyDescent="0.25">
      <c r="D2813" s="57"/>
      <c r="N2813" s="108"/>
    </row>
    <row r="2814" spans="4:14" s="124" customFormat="1" x14ac:dyDescent="0.25">
      <c r="D2814" s="57"/>
      <c r="N2814" s="108"/>
    </row>
    <row r="2815" spans="4:14" s="124" customFormat="1" x14ac:dyDescent="0.25">
      <c r="D2815" s="57"/>
      <c r="N2815" s="108"/>
    </row>
    <row r="2816" spans="4:14" s="124" customFormat="1" x14ac:dyDescent="0.25">
      <c r="D2816" s="57"/>
      <c r="N2816" s="108"/>
    </row>
    <row r="2817" spans="4:14" s="124" customFormat="1" x14ac:dyDescent="0.25">
      <c r="D2817" s="57"/>
      <c r="N2817" s="108"/>
    </row>
    <row r="2818" spans="4:14" s="124" customFormat="1" x14ac:dyDescent="0.25">
      <c r="D2818" s="57"/>
      <c r="N2818" s="108"/>
    </row>
    <row r="2819" spans="4:14" s="124" customFormat="1" x14ac:dyDescent="0.25">
      <c r="D2819" s="57"/>
      <c r="N2819" s="108"/>
    </row>
    <row r="2820" spans="4:14" s="124" customFormat="1" x14ac:dyDescent="0.25">
      <c r="D2820" s="57"/>
      <c r="N2820" s="108"/>
    </row>
    <row r="2821" spans="4:14" s="124" customFormat="1" x14ac:dyDescent="0.25">
      <c r="D2821" s="57"/>
      <c r="N2821" s="108"/>
    </row>
    <row r="2822" spans="4:14" s="124" customFormat="1" x14ac:dyDescent="0.25">
      <c r="D2822" s="57"/>
      <c r="N2822" s="108"/>
    </row>
    <row r="2823" spans="4:14" s="124" customFormat="1" x14ac:dyDescent="0.25">
      <c r="D2823" s="57"/>
      <c r="N2823" s="108"/>
    </row>
    <row r="2824" spans="4:14" s="124" customFormat="1" x14ac:dyDescent="0.25">
      <c r="D2824" s="57"/>
      <c r="N2824" s="108"/>
    </row>
    <row r="2825" spans="4:14" s="124" customFormat="1" x14ac:dyDescent="0.25">
      <c r="D2825" s="57"/>
      <c r="N2825" s="108"/>
    </row>
    <row r="2826" spans="4:14" s="124" customFormat="1" x14ac:dyDescent="0.25">
      <c r="D2826" s="57"/>
      <c r="N2826" s="108"/>
    </row>
    <row r="2827" spans="4:14" s="124" customFormat="1" x14ac:dyDescent="0.25">
      <c r="D2827" s="57"/>
      <c r="N2827" s="108"/>
    </row>
    <row r="2828" spans="4:14" s="124" customFormat="1" x14ac:dyDescent="0.25">
      <c r="D2828" s="57"/>
      <c r="N2828" s="108"/>
    </row>
    <row r="2829" spans="4:14" s="124" customFormat="1" x14ac:dyDescent="0.25">
      <c r="D2829" s="57"/>
      <c r="N2829" s="108"/>
    </row>
    <row r="2830" spans="4:14" s="124" customFormat="1" x14ac:dyDescent="0.25">
      <c r="D2830" s="57"/>
      <c r="N2830" s="108"/>
    </row>
    <row r="2831" spans="4:14" s="124" customFormat="1" x14ac:dyDescent="0.25">
      <c r="D2831" s="57"/>
      <c r="N2831" s="108"/>
    </row>
    <row r="2832" spans="4:14" s="124" customFormat="1" x14ac:dyDescent="0.25">
      <c r="D2832" s="57"/>
      <c r="N2832" s="108"/>
    </row>
    <row r="2833" spans="4:14" s="124" customFormat="1" x14ac:dyDescent="0.25">
      <c r="D2833" s="57"/>
      <c r="N2833" s="108"/>
    </row>
    <row r="2834" spans="4:14" s="124" customFormat="1" x14ac:dyDescent="0.25">
      <c r="D2834" s="57"/>
      <c r="N2834" s="108"/>
    </row>
    <row r="2835" spans="4:14" s="124" customFormat="1" x14ac:dyDescent="0.25">
      <c r="D2835" s="57"/>
      <c r="N2835" s="108"/>
    </row>
    <row r="2836" spans="4:14" s="124" customFormat="1" x14ac:dyDescent="0.25">
      <c r="D2836" s="57"/>
      <c r="N2836" s="108"/>
    </row>
    <row r="2837" spans="4:14" s="124" customFormat="1" x14ac:dyDescent="0.25">
      <c r="D2837" s="57"/>
      <c r="N2837" s="108"/>
    </row>
    <row r="2838" spans="4:14" s="124" customFormat="1" x14ac:dyDescent="0.25">
      <c r="D2838" s="57"/>
      <c r="N2838" s="108"/>
    </row>
    <row r="2839" spans="4:14" s="124" customFormat="1" x14ac:dyDescent="0.25">
      <c r="D2839" s="57"/>
      <c r="N2839" s="108"/>
    </row>
    <row r="2840" spans="4:14" s="124" customFormat="1" x14ac:dyDescent="0.25">
      <c r="D2840" s="57"/>
      <c r="N2840" s="108"/>
    </row>
    <row r="2841" spans="4:14" s="124" customFormat="1" x14ac:dyDescent="0.25">
      <c r="D2841" s="57"/>
      <c r="N2841" s="108"/>
    </row>
    <row r="2842" spans="4:14" s="124" customFormat="1" x14ac:dyDescent="0.25">
      <c r="D2842" s="57"/>
      <c r="N2842" s="108"/>
    </row>
    <row r="2843" spans="4:14" s="124" customFormat="1" x14ac:dyDescent="0.25">
      <c r="D2843" s="57"/>
      <c r="N2843" s="108"/>
    </row>
    <row r="2844" spans="4:14" s="124" customFormat="1" x14ac:dyDescent="0.25">
      <c r="D2844" s="57"/>
      <c r="N2844" s="108"/>
    </row>
    <row r="2845" spans="4:14" s="124" customFormat="1" x14ac:dyDescent="0.25">
      <c r="D2845" s="57"/>
      <c r="N2845" s="108"/>
    </row>
    <row r="2846" spans="4:14" s="124" customFormat="1" x14ac:dyDescent="0.25">
      <c r="D2846" s="57"/>
      <c r="N2846" s="108"/>
    </row>
    <row r="2847" spans="4:14" s="124" customFormat="1" x14ac:dyDescent="0.25">
      <c r="D2847" s="57"/>
      <c r="N2847" s="108"/>
    </row>
    <row r="2848" spans="4:14" s="124" customFormat="1" x14ac:dyDescent="0.25">
      <c r="D2848" s="57"/>
      <c r="N2848" s="108"/>
    </row>
    <row r="2849" spans="4:14" s="124" customFormat="1" x14ac:dyDescent="0.25">
      <c r="D2849" s="57"/>
      <c r="N2849" s="108"/>
    </row>
    <row r="2850" spans="4:14" s="124" customFormat="1" x14ac:dyDescent="0.25">
      <c r="D2850" s="57"/>
      <c r="N2850" s="108"/>
    </row>
    <row r="2851" spans="4:14" s="124" customFormat="1" x14ac:dyDescent="0.25">
      <c r="D2851" s="57"/>
      <c r="N2851" s="108"/>
    </row>
    <row r="2852" spans="4:14" s="124" customFormat="1" x14ac:dyDescent="0.25">
      <c r="D2852" s="57"/>
      <c r="N2852" s="108"/>
    </row>
    <row r="2853" spans="4:14" s="124" customFormat="1" x14ac:dyDescent="0.25">
      <c r="D2853" s="57"/>
      <c r="N2853" s="108"/>
    </row>
    <row r="2854" spans="4:14" s="124" customFormat="1" x14ac:dyDescent="0.25">
      <c r="D2854" s="57"/>
      <c r="N2854" s="108"/>
    </row>
    <row r="2855" spans="4:14" s="124" customFormat="1" x14ac:dyDescent="0.25">
      <c r="D2855" s="57"/>
      <c r="N2855" s="108"/>
    </row>
    <row r="2856" spans="4:14" s="124" customFormat="1" x14ac:dyDescent="0.25">
      <c r="D2856" s="57"/>
      <c r="N2856" s="108"/>
    </row>
    <row r="2857" spans="4:14" s="124" customFormat="1" x14ac:dyDescent="0.25">
      <c r="D2857" s="57"/>
      <c r="N2857" s="108"/>
    </row>
    <row r="2858" spans="4:14" s="124" customFormat="1" x14ac:dyDescent="0.25">
      <c r="D2858" s="57"/>
      <c r="N2858" s="108"/>
    </row>
    <row r="2859" spans="4:14" s="124" customFormat="1" x14ac:dyDescent="0.25">
      <c r="D2859" s="57"/>
      <c r="N2859" s="108"/>
    </row>
    <row r="2860" spans="4:14" s="124" customFormat="1" x14ac:dyDescent="0.25">
      <c r="D2860" s="57"/>
      <c r="N2860" s="108"/>
    </row>
    <row r="2861" spans="4:14" s="124" customFormat="1" x14ac:dyDescent="0.25">
      <c r="D2861" s="57"/>
      <c r="N2861" s="108"/>
    </row>
    <row r="2862" spans="4:14" s="124" customFormat="1" x14ac:dyDescent="0.25">
      <c r="D2862" s="57"/>
      <c r="N2862" s="108"/>
    </row>
    <row r="2863" spans="4:14" s="124" customFormat="1" x14ac:dyDescent="0.25">
      <c r="D2863" s="57"/>
      <c r="N2863" s="108"/>
    </row>
    <row r="2864" spans="4:14" s="124" customFormat="1" x14ac:dyDescent="0.25">
      <c r="D2864" s="57"/>
      <c r="N2864" s="108"/>
    </row>
    <row r="2865" spans="4:14" s="124" customFormat="1" x14ac:dyDescent="0.25">
      <c r="D2865" s="57"/>
      <c r="N2865" s="108"/>
    </row>
    <row r="2866" spans="4:14" s="124" customFormat="1" x14ac:dyDescent="0.25">
      <c r="D2866" s="57"/>
      <c r="N2866" s="108"/>
    </row>
    <row r="2867" spans="4:14" s="124" customFormat="1" x14ac:dyDescent="0.25">
      <c r="D2867" s="57"/>
      <c r="N2867" s="108"/>
    </row>
    <row r="2868" spans="4:14" s="124" customFormat="1" x14ac:dyDescent="0.25">
      <c r="D2868" s="57"/>
      <c r="N2868" s="108"/>
    </row>
    <row r="2869" spans="4:14" s="124" customFormat="1" x14ac:dyDescent="0.25">
      <c r="D2869" s="57"/>
      <c r="N2869" s="108"/>
    </row>
    <row r="2870" spans="4:14" s="124" customFormat="1" x14ac:dyDescent="0.25">
      <c r="D2870" s="57"/>
      <c r="N2870" s="108"/>
    </row>
    <row r="2871" spans="4:14" s="124" customFormat="1" x14ac:dyDescent="0.25">
      <c r="D2871" s="57"/>
      <c r="N2871" s="108"/>
    </row>
    <row r="2872" spans="4:14" s="124" customFormat="1" x14ac:dyDescent="0.25">
      <c r="D2872" s="57"/>
      <c r="N2872" s="108"/>
    </row>
    <row r="2873" spans="4:14" s="124" customFormat="1" x14ac:dyDescent="0.25">
      <c r="D2873" s="57"/>
      <c r="N2873" s="108"/>
    </row>
    <row r="2874" spans="4:14" s="124" customFormat="1" x14ac:dyDescent="0.25">
      <c r="D2874" s="57"/>
      <c r="N2874" s="108"/>
    </row>
    <row r="2875" spans="4:14" s="124" customFormat="1" x14ac:dyDescent="0.25">
      <c r="D2875" s="57"/>
      <c r="N2875" s="108"/>
    </row>
    <row r="2876" spans="4:14" s="124" customFormat="1" x14ac:dyDescent="0.25">
      <c r="D2876" s="57"/>
      <c r="N2876" s="108"/>
    </row>
    <row r="2877" spans="4:14" s="124" customFormat="1" x14ac:dyDescent="0.25">
      <c r="D2877" s="57"/>
      <c r="N2877" s="108"/>
    </row>
    <row r="2878" spans="4:14" s="124" customFormat="1" x14ac:dyDescent="0.25">
      <c r="D2878" s="57"/>
      <c r="N2878" s="108"/>
    </row>
    <row r="2879" spans="4:14" s="124" customFormat="1" x14ac:dyDescent="0.25">
      <c r="D2879" s="57"/>
      <c r="N2879" s="108"/>
    </row>
    <row r="2880" spans="4:14" s="124" customFormat="1" x14ac:dyDescent="0.25">
      <c r="D2880" s="57"/>
      <c r="N2880" s="108"/>
    </row>
    <row r="2881" spans="4:14" s="124" customFormat="1" x14ac:dyDescent="0.25">
      <c r="D2881" s="57"/>
      <c r="N2881" s="108"/>
    </row>
    <row r="2882" spans="4:14" s="124" customFormat="1" x14ac:dyDescent="0.25">
      <c r="D2882" s="57"/>
      <c r="N2882" s="108"/>
    </row>
    <row r="2883" spans="4:14" s="124" customFormat="1" x14ac:dyDescent="0.25">
      <c r="D2883" s="57"/>
      <c r="N2883" s="108"/>
    </row>
    <row r="2884" spans="4:14" s="124" customFormat="1" x14ac:dyDescent="0.25">
      <c r="D2884" s="57"/>
      <c r="N2884" s="108"/>
    </row>
    <row r="2885" spans="4:14" s="124" customFormat="1" x14ac:dyDescent="0.25">
      <c r="D2885" s="57"/>
      <c r="N2885" s="108"/>
    </row>
    <row r="2886" spans="4:14" s="124" customFormat="1" x14ac:dyDescent="0.25">
      <c r="D2886" s="57"/>
      <c r="N2886" s="108"/>
    </row>
    <row r="2887" spans="4:14" s="124" customFormat="1" x14ac:dyDescent="0.25">
      <c r="D2887" s="57"/>
      <c r="N2887" s="108"/>
    </row>
    <row r="2888" spans="4:14" s="124" customFormat="1" x14ac:dyDescent="0.25">
      <c r="D2888" s="57"/>
      <c r="N2888" s="108"/>
    </row>
    <row r="2889" spans="4:14" s="124" customFormat="1" x14ac:dyDescent="0.25">
      <c r="D2889" s="57"/>
      <c r="N2889" s="108"/>
    </row>
    <row r="2890" spans="4:14" s="124" customFormat="1" x14ac:dyDescent="0.25">
      <c r="D2890" s="57"/>
      <c r="N2890" s="108"/>
    </row>
    <row r="2891" spans="4:14" s="124" customFormat="1" x14ac:dyDescent="0.25">
      <c r="D2891" s="57"/>
      <c r="N2891" s="108"/>
    </row>
    <row r="2892" spans="4:14" s="124" customFormat="1" x14ac:dyDescent="0.25">
      <c r="D2892" s="57"/>
      <c r="N2892" s="108"/>
    </row>
    <row r="2893" spans="4:14" s="124" customFormat="1" x14ac:dyDescent="0.25">
      <c r="D2893" s="57"/>
      <c r="N2893" s="108"/>
    </row>
    <row r="2894" spans="4:14" s="124" customFormat="1" x14ac:dyDescent="0.25">
      <c r="D2894" s="57"/>
      <c r="N2894" s="108"/>
    </row>
    <row r="2895" spans="4:14" s="124" customFormat="1" x14ac:dyDescent="0.25">
      <c r="D2895" s="57"/>
      <c r="N2895" s="108"/>
    </row>
    <row r="2896" spans="4:14" s="124" customFormat="1" x14ac:dyDescent="0.25">
      <c r="D2896" s="57"/>
      <c r="N2896" s="108"/>
    </row>
    <row r="2897" spans="4:14" s="124" customFormat="1" x14ac:dyDescent="0.25">
      <c r="D2897" s="57"/>
      <c r="N2897" s="108"/>
    </row>
    <row r="2898" spans="4:14" s="124" customFormat="1" x14ac:dyDescent="0.25">
      <c r="D2898" s="57"/>
      <c r="N2898" s="108"/>
    </row>
    <row r="2899" spans="4:14" s="124" customFormat="1" x14ac:dyDescent="0.25">
      <c r="D2899" s="57"/>
      <c r="N2899" s="108"/>
    </row>
    <row r="2900" spans="4:14" s="124" customFormat="1" x14ac:dyDescent="0.25">
      <c r="D2900" s="57"/>
      <c r="N2900" s="108"/>
    </row>
    <row r="2901" spans="4:14" s="124" customFormat="1" x14ac:dyDescent="0.25">
      <c r="D2901" s="57"/>
      <c r="N2901" s="108"/>
    </row>
    <row r="2902" spans="4:14" s="124" customFormat="1" x14ac:dyDescent="0.25">
      <c r="D2902" s="57"/>
      <c r="N2902" s="108"/>
    </row>
    <row r="2903" spans="4:14" s="124" customFormat="1" x14ac:dyDescent="0.25">
      <c r="D2903" s="57"/>
      <c r="N2903" s="108"/>
    </row>
    <row r="2904" spans="4:14" s="124" customFormat="1" x14ac:dyDescent="0.25">
      <c r="D2904" s="57"/>
      <c r="N2904" s="108"/>
    </row>
    <row r="2905" spans="4:14" s="124" customFormat="1" x14ac:dyDescent="0.25">
      <c r="D2905" s="57"/>
      <c r="N2905" s="108"/>
    </row>
    <row r="2906" spans="4:14" s="124" customFormat="1" x14ac:dyDescent="0.25">
      <c r="D2906" s="57"/>
      <c r="N2906" s="108"/>
    </row>
    <row r="2907" spans="4:14" s="124" customFormat="1" x14ac:dyDescent="0.25">
      <c r="D2907" s="57"/>
      <c r="N2907" s="108"/>
    </row>
    <row r="2908" spans="4:14" s="124" customFormat="1" x14ac:dyDescent="0.25">
      <c r="D2908" s="57"/>
      <c r="N2908" s="108"/>
    </row>
    <row r="2909" spans="4:14" s="124" customFormat="1" x14ac:dyDescent="0.25">
      <c r="D2909" s="57"/>
      <c r="N2909" s="108"/>
    </row>
    <row r="2910" spans="4:14" s="124" customFormat="1" x14ac:dyDescent="0.25">
      <c r="D2910" s="57"/>
      <c r="N2910" s="108"/>
    </row>
    <row r="2911" spans="4:14" s="124" customFormat="1" x14ac:dyDescent="0.25">
      <c r="D2911" s="57"/>
      <c r="N2911" s="108"/>
    </row>
    <row r="2912" spans="4:14" s="124" customFormat="1" x14ac:dyDescent="0.25">
      <c r="D2912" s="57"/>
      <c r="N2912" s="108"/>
    </row>
    <row r="2913" spans="4:14" s="124" customFormat="1" x14ac:dyDescent="0.25">
      <c r="D2913" s="57"/>
      <c r="N2913" s="108"/>
    </row>
    <row r="2914" spans="4:14" s="124" customFormat="1" x14ac:dyDescent="0.25">
      <c r="D2914" s="57"/>
      <c r="N2914" s="108"/>
    </row>
    <row r="2915" spans="4:14" s="124" customFormat="1" x14ac:dyDescent="0.25">
      <c r="D2915" s="57"/>
      <c r="N2915" s="108"/>
    </row>
    <row r="2916" spans="4:14" s="124" customFormat="1" x14ac:dyDescent="0.25">
      <c r="D2916" s="57"/>
      <c r="N2916" s="108"/>
    </row>
    <row r="2917" spans="4:14" s="124" customFormat="1" x14ac:dyDescent="0.25">
      <c r="D2917" s="57"/>
      <c r="N2917" s="108"/>
    </row>
    <row r="2918" spans="4:14" s="124" customFormat="1" x14ac:dyDescent="0.25">
      <c r="D2918" s="57"/>
      <c r="N2918" s="108"/>
    </row>
    <row r="2919" spans="4:14" s="124" customFormat="1" x14ac:dyDescent="0.25">
      <c r="D2919" s="57"/>
      <c r="N2919" s="108"/>
    </row>
    <row r="2920" spans="4:14" s="124" customFormat="1" x14ac:dyDescent="0.25">
      <c r="D2920" s="57"/>
      <c r="N2920" s="108"/>
    </row>
    <row r="2921" spans="4:14" s="124" customFormat="1" x14ac:dyDescent="0.25">
      <c r="D2921" s="57"/>
      <c r="N2921" s="108"/>
    </row>
    <row r="2922" spans="4:14" s="124" customFormat="1" x14ac:dyDescent="0.25">
      <c r="D2922" s="57"/>
      <c r="N2922" s="108"/>
    </row>
    <row r="2923" spans="4:14" s="124" customFormat="1" x14ac:dyDescent="0.25">
      <c r="D2923" s="57"/>
      <c r="N2923" s="108"/>
    </row>
    <row r="2924" spans="4:14" s="124" customFormat="1" x14ac:dyDescent="0.25">
      <c r="D2924" s="57"/>
      <c r="N2924" s="108"/>
    </row>
    <row r="2925" spans="4:14" s="124" customFormat="1" x14ac:dyDescent="0.25">
      <c r="D2925" s="57"/>
      <c r="N2925" s="108"/>
    </row>
    <row r="2926" spans="4:14" s="124" customFormat="1" x14ac:dyDescent="0.25">
      <c r="D2926" s="57"/>
      <c r="N2926" s="108"/>
    </row>
    <row r="2927" spans="4:14" s="124" customFormat="1" x14ac:dyDescent="0.25">
      <c r="D2927" s="57"/>
      <c r="N2927" s="108"/>
    </row>
    <row r="2928" spans="4:14" s="124" customFormat="1" x14ac:dyDescent="0.25">
      <c r="D2928" s="57"/>
      <c r="N2928" s="108"/>
    </row>
    <row r="2929" spans="4:14" s="124" customFormat="1" x14ac:dyDescent="0.25">
      <c r="D2929" s="57"/>
      <c r="N2929" s="108"/>
    </row>
    <row r="2930" spans="4:14" s="124" customFormat="1" x14ac:dyDescent="0.25">
      <c r="D2930" s="57"/>
      <c r="N2930" s="108"/>
    </row>
    <row r="2931" spans="4:14" s="124" customFormat="1" x14ac:dyDescent="0.25">
      <c r="D2931" s="57"/>
      <c r="N2931" s="108"/>
    </row>
    <row r="2932" spans="4:14" s="124" customFormat="1" x14ac:dyDescent="0.25">
      <c r="D2932" s="57"/>
      <c r="N2932" s="108"/>
    </row>
    <row r="2933" spans="4:14" s="124" customFormat="1" x14ac:dyDescent="0.25">
      <c r="D2933" s="57"/>
      <c r="N2933" s="108"/>
    </row>
    <row r="2934" spans="4:14" s="124" customFormat="1" x14ac:dyDescent="0.25">
      <c r="D2934" s="57"/>
      <c r="N2934" s="108"/>
    </row>
    <row r="2935" spans="4:14" s="124" customFormat="1" x14ac:dyDescent="0.25">
      <c r="D2935" s="57"/>
      <c r="N2935" s="108"/>
    </row>
    <row r="2936" spans="4:14" s="124" customFormat="1" x14ac:dyDescent="0.25">
      <c r="D2936" s="57"/>
      <c r="N2936" s="108"/>
    </row>
    <row r="2937" spans="4:14" s="124" customFormat="1" x14ac:dyDescent="0.25">
      <c r="D2937" s="57"/>
      <c r="N2937" s="108"/>
    </row>
    <row r="2938" spans="4:14" s="124" customFormat="1" x14ac:dyDescent="0.25">
      <c r="D2938" s="57"/>
      <c r="N2938" s="108"/>
    </row>
    <row r="2939" spans="4:14" s="124" customFormat="1" x14ac:dyDescent="0.25">
      <c r="D2939" s="57"/>
      <c r="N2939" s="108"/>
    </row>
    <row r="2940" spans="4:14" s="124" customFormat="1" x14ac:dyDescent="0.25">
      <c r="D2940" s="57"/>
      <c r="N2940" s="108"/>
    </row>
    <row r="2941" spans="4:14" s="124" customFormat="1" x14ac:dyDescent="0.25">
      <c r="D2941" s="57"/>
      <c r="N2941" s="108"/>
    </row>
    <row r="2942" spans="4:14" s="124" customFormat="1" x14ac:dyDescent="0.25">
      <c r="D2942" s="57"/>
      <c r="N2942" s="108"/>
    </row>
    <row r="2943" spans="4:14" s="124" customFormat="1" x14ac:dyDescent="0.25">
      <c r="D2943" s="57"/>
      <c r="N2943" s="108"/>
    </row>
    <row r="2944" spans="4:14" s="124" customFormat="1" x14ac:dyDescent="0.25">
      <c r="D2944" s="57"/>
      <c r="N2944" s="108"/>
    </row>
    <row r="2945" spans="4:14" s="124" customFormat="1" x14ac:dyDescent="0.25">
      <c r="D2945" s="57"/>
      <c r="N2945" s="108"/>
    </row>
    <row r="2946" spans="4:14" s="124" customFormat="1" x14ac:dyDescent="0.25">
      <c r="D2946" s="57"/>
      <c r="N2946" s="108"/>
    </row>
    <row r="2947" spans="4:14" s="124" customFormat="1" x14ac:dyDescent="0.25">
      <c r="D2947" s="57"/>
      <c r="N2947" s="108"/>
    </row>
    <row r="2948" spans="4:14" s="124" customFormat="1" x14ac:dyDescent="0.25">
      <c r="D2948" s="57"/>
      <c r="N2948" s="108"/>
    </row>
    <row r="2949" spans="4:14" s="124" customFormat="1" x14ac:dyDescent="0.25">
      <c r="D2949" s="57"/>
      <c r="N2949" s="108"/>
    </row>
    <row r="2950" spans="4:14" s="124" customFormat="1" x14ac:dyDescent="0.25">
      <c r="D2950" s="57"/>
      <c r="N2950" s="108"/>
    </row>
    <row r="2951" spans="4:14" s="124" customFormat="1" x14ac:dyDescent="0.25">
      <c r="D2951" s="57"/>
      <c r="N2951" s="108"/>
    </row>
    <row r="2952" spans="4:14" s="124" customFormat="1" x14ac:dyDescent="0.25">
      <c r="D2952" s="57"/>
      <c r="N2952" s="108"/>
    </row>
    <row r="2953" spans="4:14" s="124" customFormat="1" x14ac:dyDescent="0.25">
      <c r="D2953" s="57"/>
      <c r="N2953" s="108"/>
    </row>
    <row r="2954" spans="4:14" s="124" customFormat="1" x14ac:dyDescent="0.25">
      <c r="D2954" s="57"/>
      <c r="N2954" s="108"/>
    </row>
    <row r="2955" spans="4:14" s="124" customFormat="1" x14ac:dyDescent="0.25">
      <c r="D2955" s="57"/>
      <c r="N2955" s="108"/>
    </row>
    <row r="2956" spans="4:14" s="124" customFormat="1" x14ac:dyDescent="0.25">
      <c r="D2956" s="57"/>
      <c r="N2956" s="108"/>
    </row>
    <row r="2957" spans="4:14" s="124" customFormat="1" x14ac:dyDescent="0.25">
      <c r="D2957" s="57"/>
      <c r="N2957" s="108"/>
    </row>
    <row r="2958" spans="4:14" s="124" customFormat="1" x14ac:dyDescent="0.25">
      <c r="D2958" s="57"/>
      <c r="N2958" s="108"/>
    </row>
    <row r="2959" spans="4:14" s="124" customFormat="1" x14ac:dyDescent="0.25">
      <c r="D2959" s="57"/>
      <c r="N2959" s="108"/>
    </row>
    <row r="2960" spans="4:14" s="124" customFormat="1" x14ac:dyDescent="0.25">
      <c r="D2960" s="57"/>
      <c r="N2960" s="108"/>
    </row>
    <row r="2961" spans="4:14" s="124" customFormat="1" x14ac:dyDescent="0.25">
      <c r="D2961" s="57"/>
      <c r="N2961" s="108"/>
    </row>
    <row r="2962" spans="4:14" s="124" customFormat="1" x14ac:dyDescent="0.25">
      <c r="D2962" s="57"/>
      <c r="N2962" s="108"/>
    </row>
    <row r="2963" spans="4:14" s="124" customFormat="1" x14ac:dyDescent="0.25">
      <c r="D2963" s="57"/>
      <c r="N2963" s="108"/>
    </row>
    <row r="2964" spans="4:14" s="124" customFormat="1" x14ac:dyDescent="0.25">
      <c r="D2964" s="57"/>
      <c r="N2964" s="108"/>
    </row>
    <row r="2965" spans="4:14" s="124" customFormat="1" x14ac:dyDescent="0.25">
      <c r="D2965" s="57"/>
      <c r="N2965" s="108"/>
    </row>
    <row r="2966" spans="4:14" s="124" customFormat="1" x14ac:dyDescent="0.25">
      <c r="D2966" s="57"/>
      <c r="N2966" s="108"/>
    </row>
    <row r="2967" spans="4:14" s="124" customFormat="1" x14ac:dyDescent="0.25">
      <c r="D2967" s="57"/>
      <c r="N2967" s="108"/>
    </row>
    <row r="2968" spans="4:14" s="124" customFormat="1" x14ac:dyDescent="0.25">
      <c r="D2968" s="57"/>
      <c r="N2968" s="108"/>
    </row>
    <row r="2969" spans="4:14" s="124" customFormat="1" x14ac:dyDescent="0.25">
      <c r="D2969" s="57"/>
      <c r="N2969" s="108"/>
    </row>
    <row r="2970" spans="4:14" s="124" customFormat="1" x14ac:dyDescent="0.25">
      <c r="D2970" s="57"/>
      <c r="N2970" s="108"/>
    </row>
    <row r="2971" spans="4:14" s="124" customFormat="1" x14ac:dyDescent="0.25">
      <c r="D2971" s="57"/>
      <c r="N2971" s="108"/>
    </row>
    <row r="2972" spans="4:14" s="124" customFormat="1" x14ac:dyDescent="0.25">
      <c r="D2972" s="57"/>
      <c r="N2972" s="108"/>
    </row>
    <row r="2973" spans="4:14" s="124" customFormat="1" x14ac:dyDescent="0.25">
      <c r="D2973" s="57"/>
      <c r="N2973" s="108"/>
    </row>
    <row r="2974" spans="4:14" s="124" customFormat="1" x14ac:dyDescent="0.25">
      <c r="D2974" s="57"/>
      <c r="N2974" s="108"/>
    </row>
    <row r="2975" spans="4:14" s="124" customFormat="1" x14ac:dyDescent="0.25">
      <c r="D2975" s="57"/>
      <c r="N2975" s="108"/>
    </row>
    <row r="2976" spans="4:14" s="124" customFormat="1" x14ac:dyDescent="0.25">
      <c r="D2976" s="57"/>
      <c r="N2976" s="108"/>
    </row>
    <row r="2977" spans="4:14" s="124" customFormat="1" x14ac:dyDescent="0.25">
      <c r="D2977" s="57"/>
      <c r="N2977" s="108"/>
    </row>
    <row r="2978" spans="4:14" s="124" customFormat="1" x14ac:dyDescent="0.25">
      <c r="D2978" s="57"/>
      <c r="N2978" s="108"/>
    </row>
    <row r="2979" spans="4:14" s="124" customFormat="1" x14ac:dyDescent="0.25">
      <c r="D2979" s="57"/>
      <c r="N2979" s="108"/>
    </row>
    <row r="2980" spans="4:14" s="124" customFormat="1" x14ac:dyDescent="0.25">
      <c r="D2980" s="57"/>
      <c r="N2980" s="108"/>
    </row>
    <row r="2981" spans="4:14" s="124" customFormat="1" x14ac:dyDescent="0.25">
      <c r="D2981" s="57"/>
      <c r="N2981" s="108"/>
    </row>
    <row r="2982" spans="4:14" s="124" customFormat="1" x14ac:dyDescent="0.25">
      <c r="D2982" s="57"/>
      <c r="N2982" s="108"/>
    </row>
    <row r="2983" spans="4:14" s="124" customFormat="1" x14ac:dyDescent="0.25">
      <c r="D2983" s="57"/>
      <c r="N2983" s="108"/>
    </row>
    <row r="2984" spans="4:14" s="124" customFormat="1" x14ac:dyDescent="0.25">
      <c r="D2984" s="57"/>
      <c r="N2984" s="108"/>
    </row>
    <row r="2985" spans="4:14" s="124" customFormat="1" x14ac:dyDescent="0.25">
      <c r="D2985" s="57"/>
      <c r="N2985" s="108"/>
    </row>
    <row r="2986" spans="4:14" s="124" customFormat="1" x14ac:dyDescent="0.25">
      <c r="D2986" s="57"/>
      <c r="N2986" s="108"/>
    </row>
    <row r="2987" spans="4:14" s="124" customFormat="1" x14ac:dyDescent="0.25">
      <c r="D2987" s="57"/>
      <c r="N2987" s="108"/>
    </row>
    <row r="2988" spans="4:14" s="124" customFormat="1" x14ac:dyDescent="0.25">
      <c r="D2988" s="57"/>
      <c r="N2988" s="108"/>
    </row>
    <row r="2989" spans="4:14" s="124" customFormat="1" x14ac:dyDescent="0.25">
      <c r="D2989" s="57"/>
      <c r="N2989" s="108"/>
    </row>
    <row r="2990" spans="4:14" s="124" customFormat="1" x14ac:dyDescent="0.25">
      <c r="D2990" s="57"/>
      <c r="N2990" s="108"/>
    </row>
    <row r="2991" spans="4:14" s="124" customFormat="1" x14ac:dyDescent="0.25">
      <c r="D2991" s="57"/>
      <c r="N2991" s="108"/>
    </row>
    <row r="2992" spans="4:14" s="124" customFormat="1" x14ac:dyDescent="0.25">
      <c r="D2992" s="57"/>
      <c r="N2992" s="108"/>
    </row>
    <row r="2993" spans="4:14" s="124" customFormat="1" x14ac:dyDescent="0.25">
      <c r="D2993" s="57"/>
      <c r="N2993" s="108"/>
    </row>
    <row r="2994" spans="4:14" s="124" customFormat="1" x14ac:dyDescent="0.25">
      <c r="D2994" s="57"/>
      <c r="N2994" s="108"/>
    </row>
    <row r="2995" spans="4:14" s="124" customFormat="1" x14ac:dyDescent="0.25">
      <c r="D2995" s="57"/>
      <c r="N2995" s="108"/>
    </row>
    <row r="2996" spans="4:14" s="124" customFormat="1" x14ac:dyDescent="0.25">
      <c r="D2996" s="57"/>
      <c r="N2996" s="108"/>
    </row>
    <row r="2997" spans="4:14" s="124" customFormat="1" x14ac:dyDescent="0.25">
      <c r="D2997" s="57"/>
      <c r="N2997" s="108"/>
    </row>
    <row r="2998" spans="4:14" s="124" customFormat="1" x14ac:dyDescent="0.25">
      <c r="D2998" s="57"/>
      <c r="N2998" s="108"/>
    </row>
    <row r="2999" spans="4:14" s="124" customFormat="1" x14ac:dyDescent="0.25">
      <c r="D2999" s="57"/>
      <c r="N2999" s="108"/>
    </row>
    <row r="3000" spans="4:14" s="124" customFormat="1" x14ac:dyDescent="0.25">
      <c r="D3000" s="57"/>
      <c r="N3000" s="108"/>
    </row>
    <row r="3001" spans="4:14" s="124" customFormat="1" x14ac:dyDescent="0.25">
      <c r="D3001" s="57"/>
      <c r="N3001" s="108"/>
    </row>
    <row r="3002" spans="4:14" s="124" customFormat="1" x14ac:dyDescent="0.25">
      <c r="D3002" s="57"/>
      <c r="N3002" s="108"/>
    </row>
    <row r="3003" spans="4:14" s="124" customFormat="1" x14ac:dyDescent="0.25">
      <c r="D3003" s="57"/>
      <c r="N3003" s="108"/>
    </row>
    <row r="3004" spans="4:14" s="124" customFormat="1" x14ac:dyDescent="0.25">
      <c r="D3004" s="57"/>
      <c r="N3004" s="108"/>
    </row>
    <row r="3005" spans="4:14" s="124" customFormat="1" x14ac:dyDescent="0.25">
      <c r="D3005" s="57"/>
      <c r="N3005" s="108"/>
    </row>
    <row r="3006" spans="4:14" s="124" customFormat="1" x14ac:dyDescent="0.25">
      <c r="D3006" s="57"/>
      <c r="N3006" s="108"/>
    </row>
    <row r="3007" spans="4:14" s="124" customFormat="1" x14ac:dyDescent="0.25">
      <c r="D3007" s="57"/>
      <c r="N3007" s="108"/>
    </row>
    <row r="3008" spans="4:14" s="124" customFormat="1" x14ac:dyDescent="0.25">
      <c r="D3008" s="57"/>
      <c r="N3008" s="108"/>
    </row>
    <row r="3009" spans="4:14" s="124" customFormat="1" x14ac:dyDescent="0.25">
      <c r="D3009" s="57"/>
      <c r="N3009" s="108"/>
    </row>
    <row r="3010" spans="4:14" s="124" customFormat="1" x14ac:dyDescent="0.25">
      <c r="D3010" s="57"/>
      <c r="N3010" s="108"/>
    </row>
    <row r="3011" spans="4:14" s="124" customFormat="1" x14ac:dyDescent="0.25">
      <c r="D3011" s="57"/>
      <c r="N3011" s="108"/>
    </row>
    <row r="3012" spans="4:14" s="124" customFormat="1" x14ac:dyDescent="0.25">
      <c r="D3012" s="57"/>
      <c r="N3012" s="108"/>
    </row>
    <row r="3013" spans="4:14" s="124" customFormat="1" x14ac:dyDescent="0.25">
      <c r="D3013" s="57"/>
      <c r="N3013" s="108"/>
    </row>
    <row r="3014" spans="4:14" s="124" customFormat="1" x14ac:dyDescent="0.25">
      <c r="D3014" s="57"/>
      <c r="N3014" s="108"/>
    </row>
    <row r="3015" spans="4:14" s="124" customFormat="1" x14ac:dyDescent="0.25">
      <c r="D3015" s="57"/>
      <c r="N3015" s="108"/>
    </row>
    <row r="3016" spans="4:14" s="124" customFormat="1" x14ac:dyDescent="0.25">
      <c r="D3016" s="57"/>
      <c r="N3016" s="108"/>
    </row>
    <row r="3017" spans="4:14" s="124" customFormat="1" x14ac:dyDescent="0.25">
      <c r="D3017" s="57"/>
      <c r="N3017" s="108"/>
    </row>
    <row r="3018" spans="4:14" s="124" customFormat="1" x14ac:dyDescent="0.25">
      <c r="D3018" s="57"/>
      <c r="N3018" s="108"/>
    </row>
    <row r="3019" spans="4:14" s="124" customFormat="1" x14ac:dyDescent="0.25">
      <c r="D3019" s="57"/>
      <c r="N3019" s="108"/>
    </row>
    <row r="3020" spans="4:14" s="124" customFormat="1" x14ac:dyDescent="0.25">
      <c r="D3020" s="57"/>
      <c r="N3020" s="108"/>
    </row>
    <row r="3021" spans="4:14" s="124" customFormat="1" x14ac:dyDescent="0.25">
      <c r="D3021" s="57"/>
      <c r="N3021" s="108"/>
    </row>
    <row r="3022" spans="4:14" s="124" customFormat="1" x14ac:dyDescent="0.25">
      <c r="D3022" s="57"/>
      <c r="N3022" s="108"/>
    </row>
    <row r="3023" spans="4:14" s="124" customFormat="1" x14ac:dyDescent="0.25">
      <c r="D3023" s="57"/>
      <c r="N3023" s="108"/>
    </row>
    <row r="3024" spans="4:14" s="124" customFormat="1" x14ac:dyDescent="0.25">
      <c r="D3024" s="57"/>
      <c r="N3024" s="108"/>
    </row>
    <row r="3025" spans="4:14" s="124" customFormat="1" x14ac:dyDescent="0.25">
      <c r="D3025" s="57"/>
      <c r="N3025" s="108"/>
    </row>
    <row r="3026" spans="4:14" s="124" customFormat="1" x14ac:dyDescent="0.25">
      <c r="D3026" s="57"/>
      <c r="N3026" s="108"/>
    </row>
    <row r="3027" spans="4:14" s="124" customFormat="1" x14ac:dyDescent="0.25">
      <c r="D3027" s="57"/>
      <c r="N3027" s="108"/>
    </row>
    <row r="3028" spans="4:14" s="124" customFormat="1" x14ac:dyDescent="0.25">
      <c r="D3028" s="57"/>
      <c r="N3028" s="108"/>
    </row>
    <row r="3029" spans="4:14" s="124" customFormat="1" x14ac:dyDescent="0.25">
      <c r="D3029" s="57"/>
      <c r="N3029" s="108"/>
    </row>
    <row r="3030" spans="4:14" s="124" customFormat="1" x14ac:dyDescent="0.25">
      <c r="D3030" s="57"/>
      <c r="N3030" s="108"/>
    </row>
    <row r="3031" spans="4:14" s="124" customFormat="1" x14ac:dyDescent="0.25">
      <c r="D3031" s="57"/>
      <c r="N3031" s="108"/>
    </row>
    <row r="3032" spans="4:14" s="124" customFormat="1" x14ac:dyDescent="0.25">
      <c r="D3032" s="57"/>
      <c r="N3032" s="108"/>
    </row>
    <row r="3033" spans="4:14" s="124" customFormat="1" x14ac:dyDescent="0.25">
      <c r="D3033" s="57"/>
      <c r="N3033" s="108"/>
    </row>
    <row r="3034" spans="4:14" s="124" customFormat="1" x14ac:dyDescent="0.25">
      <c r="D3034" s="57"/>
      <c r="N3034" s="108"/>
    </row>
    <row r="3035" spans="4:14" s="124" customFormat="1" x14ac:dyDescent="0.25">
      <c r="D3035" s="57"/>
      <c r="N3035" s="108"/>
    </row>
    <row r="3036" spans="4:14" s="124" customFormat="1" x14ac:dyDescent="0.25">
      <c r="D3036" s="57"/>
      <c r="N3036" s="108"/>
    </row>
    <row r="3037" spans="4:14" s="124" customFormat="1" x14ac:dyDescent="0.25">
      <c r="D3037" s="57"/>
      <c r="N3037" s="108"/>
    </row>
    <row r="3038" spans="4:14" s="124" customFormat="1" x14ac:dyDescent="0.25">
      <c r="D3038" s="57"/>
      <c r="N3038" s="108"/>
    </row>
    <row r="3039" spans="4:14" s="124" customFormat="1" x14ac:dyDescent="0.25">
      <c r="D3039" s="57"/>
      <c r="N3039" s="108"/>
    </row>
    <row r="3040" spans="4:14" s="124" customFormat="1" x14ac:dyDescent="0.25">
      <c r="D3040" s="57"/>
      <c r="N3040" s="108"/>
    </row>
    <row r="3041" spans="4:14" s="124" customFormat="1" x14ac:dyDescent="0.25">
      <c r="D3041" s="57"/>
      <c r="N3041" s="108"/>
    </row>
    <row r="3042" spans="4:14" s="124" customFormat="1" x14ac:dyDescent="0.25">
      <c r="D3042" s="57"/>
      <c r="N3042" s="108"/>
    </row>
    <row r="3043" spans="4:14" s="124" customFormat="1" x14ac:dyDescent="0.25">
      <c r="D3043" s="57"/>
      <c r="N3043" s="108"/>
    </row>
    <row r="3044" spans="4:14" s="124" customFormat="1" x14ac:dyDescent="0.25">
      <c r="D3044" s="57"/>
      <c r="N3044" s="108"/>
    </row>
    <row r="3045" spans="4:14" s="124" customFormat="1" x14ac:dyDescent="0.25">
      <c r="D3045" s="57"/>
      <c r="N3045" s="108"/>
    </row>
    <row r="3046" spans="4:14" s="124" customFormat="1" x14ac:dyDescent="0.25">
      <c r="D3046" s="57"/>
      <c r="N3046" s="108"/>
    </row>
    <row r="3047" spans="4:14" s="124" customFormat="1" x14ac:dyDescent="0.25">
      <c r="D3047" s="57"/>
      <c r="N3047" s="108"/>
    </row>
    <row r="3048" spans="4:14" s="124" customFormat="1" x14ac:dyDescent="0.25">
      <c r="D3048" s="57"/>
      <c r="N3048" s="108"/>
    </row>
    <row r="3049" spans="4:14" s="124" customFormat="1" x14ac:dyDescent="0.25">
      <c r="D3049" s="57"/>
      <c r="N3049" s="108"/>
    </row>
    <row r="3050" spans="4:14" s="124" customFormat="1" x14ac:dyDescent="0.25">
      <c r="D3050" s="57"/>
      <c r="N3050" s="108"/>
    </row>
    <row r="3051" spans="4:14" s="124" customFormat="1" x14ac:dyDescent="0.25">
      <c r="D3051" s="57"/>
      <c r="N3051" s="108"/>
    </row>
    <row r="3052" spans="4:14" s="124" customFormat="1" x14ac:dyDescent="0.25">
      <c r="D3052" s="57"/>
      <c r="N3052" s="108"/>
    </row>
    <row r="3053" spans="4:14" s="124" customFormat="1" x14ac:dyDescent="0.25">
      <c r="D3053" s="57"/>
      <c r="N3053" s="108"/>
    </row>
    <row r="3054" spans="4:14" s="124" customFormat="1" x14ac:dyDescent="0.25">
      <c r="D3054" s="57"/>
      <c r="N3054" s="108"/>
    </row>
    <row r="3055" spans="4:14" s="124" customFormat="1" x14ac:dyDescent="0.25">
      <c r="D3055" s="57"/>
      <c r="N3055" s="108"/>
    </row>
    <row r="3056" spans="4:14" s="124" customFormat="1" x14ac:dyDescent="0.25">
      <c r="D3056" s="57"/>
      <c r="N3056" s="108"/>
    </row>
    <row r="3057" spans="4:14" s="124" customFormat="1" x14ac:dyDescent="0.25">
      <c r="D3057" s="57"/>
      <c r="N3057" s="108"/>
    </row>
    <row r="3058" spans="4:14" s="124" customFormat="1" x14ac:dyDescent="0.25">
      <c r="D3058" s="57"/>
      <c r="N3058" s="108"/>
    </row>
    <row r="3059" spans="4:14" s="124" customFormat="1" x14ac:dyDescent="0.25">
      <c r="D3059" s="57"/>
      <c r="N3059" s="108"/>
    </row>
    <row r="3060" spans="4:14" s="124" customFormat="1" x14ac:dyDescent="0.25">
      <c r="D3060" s="57"/>
      <c r="N3060" s="108"/>
    </row>
    <row r="3061" spans="4:14" s="124" customFormat="1" x14ac:dyDescent="0.25">
      <c r="D3061" s="57"/>
      <c r="N3061" s="108"/>
    </row>
    <row r="3062" spans="4:14" s="124" customFormat="1" x14ac:dyDescent="0.25">
      <c r="D3062" s="57"/>
      <c r="N3062" s="108"/>
    </row>
    <row r="3063" spans="4:14" s="124" customFormat="1" x14ac:dyDescent="0.25">
      <c r="D3063" s="57"/>
      <c r="N3063" s="108"/>
    </row>
    <row r="3064" spans="4:14" s="124" customFormat="1" x14ac:dyDescent="0.25">
      <c r="D3064" s="57"/>
      <c r="N3064" s="108"/>
    </row>
    <row r="3065" spans="4:14" s="124" customFormat="1" x14ac:dyDescent="0.25">
      <c r="D3065" s="57"/>
      <c r="N3065" s="108"/>
    </row>
    <row r="3066" spans="4:14" s="124" customFormat="1" x14ac:dyDescent="0.25">
      <c r="D3066" s="57"/>
      <c r="N3066" s="108"/>
    </row>
    <row r="3067" spans="4:14" s="124" customFormat="1" x14ac:dyDescent="0.25">
      <c r="D3067" s="57"/>
      <c r="N3067" s="108"/>
    </row>
    <row r="3068" spans="4:14" s="124" customFormat="1" x14ac:dyDescent="0.25">
      <c r="D3068" s="57"/>
      <c r="N3068" s="108"/>
    </row>
    <row r="3069" spans="4:14" s="124" customFormat="1" x14ac:dyDescent="0.25">
      <c r="D3069" s="57"/>
      <c r="N3069" s="108"/>
    </row>
    <row r="3070" spans="4:14" s="124" customFormat="1" x14ac:dyDescent="0.25">
      <c r="D3070" s="57"/>
      <c r="N3070" s="108"/>
    </row>
    <row r="3071" spans="4:14" s="124" customFormat="1" x14ac:dyDescent="0.25">
      <c r="D3071" s="57"/>
      <c r="N3071" s="108"/>
    </row>
    <row r="3072" spans="4:14" s="124" customFormat="1" x14ac:dyDescent="0.25">
      <c r="D3072" s="57"/>
      <c r="N3072" s="108"/>
    </row>
    <row r="3073" spans="4:14" s="124" customFormat="1" x14ac:dyDescent="0.25">
      <c r="D3073" s="57"/>
      <c r="N3073" s="108"/>
    </row>
    <row r="3074" spans="4:14" s="124" customFormat="1" x14ac:dyDescent="0.25">
      <c r="D3074" s="57"/>
      <c r="N3074" s="108"/>
    </row>
    <row r="3075" spans="4:14" s="124" customFormat="1" x14ac:dyDescent="0.25">
      <c r="D3075" s="57"/>
      <c r="N3075" s="108"/>
    </row>
    <row r="3076" spans="4:14" s="124" customFormat="1" x14ac:dyDescent="0.25">
      <c r="D3076" s="57"/>
      <c r="N3076" s="108"/>
    </row>
    <row r="3077" spans="4:14" s="124" customFormat="1" x14ac:dyDescent="0.25">
      <c r="D3077" s="57"/>
      <c r="N3077" s="108"/>
    </row>
    <row r="3078" spans="4:14" s="124" customFormat="1" x14ac:dyDescent="0.25">
      <c r="D3078" s="57"/>
      <c r="N3078" s="108"/>
    </row>
    <row r="3079" spans="4:14" s="124" customFormat="1" x14ac:dyDescent="0.25">
      <c r="D3079" s="57"/>
      <c r="N3079" s="108"/>
    </row>
    <row r="3080" spans="4:14" s="124" customFormat="1" x14ac:dyDescent="0.25">
      <c r="D3080" s="57"/>
      <c r="N3080" s="108"/>
    </row>
    <row r="3081" spans="4:14" s="124" customFormat="1" x14ac:dyDescent="0.25">
      <c r="D3081" s="57"/>
      <c r="N3081" s="108"/>
    </row>
    <row r="3082" spans="4:14" s="124" customFormat="1" x14ac:dyDescent="0.25">
      <c r="D3082" s="57"/>
      <c r="N3082" s="108"/>
    </row>
    <row r="3083" spans="4:14" s="124" customFormat="1" x14ac:dyDescent="0.25">
      <c r="D3083" s="57"/>
      <c r="N3083" s="108"/>
    </row>
    <row r="3084" spans="4:14" s="124" customFormat="1" x14ac:dyDescent="0.25">
      <c r="D3084" s="57"/>
      <c r="N3084" s="108"/>
    </row>
    <row r="3085" spans="4:14" s="124" customFormat="1" x14ac:dyDescent="0.25">
      <c r="D3085" s="57"/>
      <c r="N3085" s="108"/>
    </row>
    <row r="3086" spans="4:14" s="124" customFormat="1" x14ac:dyDescent="0.25">
      <c r="D3086" s="57"/>
      <c r="N3086" s="108"/>
    </row>
    <row r="3087" spans="4:14" s="124" customFormat="1" x14ac:dyDescent="0.25">
      <c r="D3087" s="57"/>
      <c r="N3087" s="108"/>
    </row>
    <row r="3088" spans="4:14" s="124" customFormat="1" x14ac:dyDescent="0.25">
      <c r="D3088" s="57"/>
      <c r="N3088" s="108"/>
    </row>
    <row r="3089" spans="4:14" s="124" customFormat="1" x14ac:dyDescent="0.25">
      <c r="D3089" s="57"/>
      <c r="N3089" s="108"/>
    </row>
    <row r="3090" spans="4:14" s="124" customFormat="1" x14ac:dyDescent="0.25">
      <c r="D3090" s="57"/>
      <c r="N3090" s="108"/>
    </row>
    <row r="3091" spans="4:14" s="124" customFormat="1" x14ac:dyDescent="0.25">
      <c r="D3091" s="57"/>
      <c r="N3091" s="108"/>
    </row>
    <row r="3092" spans="4:14" s="124" customFormat="1" x14ac:dyDescent="0.25">
      <c r="D3092" s="57"/>
      <c r="N3092" s="108"/>
    </row>
    <row r="3093" spans="4:14" s="124" customFormat="1" x14ac:dyDescent="0.25">
      <c r="D3093" s="57"/>
      <c r="N3093" s="108"/>
    </row>
    <row r="3094" spans="4:14" s="124" customFormat="1" x14ac:dyDescent="0.25">
      <c r="D3094" s="57"/>
      <c r="N3094" s="108"/>
    </row>
    <row r="3095" spans="4:14" s="124" customFormat="1" x14ac:dyDescent="0.25">
      <c r="D3095" s="57"/>
      <c r="N3095" s="108"/>
    </row>
    <row r="3096" spans="4:14" s="124" customFormat="1" x14ac:dyDescent="0.25">
      <c r="D3096" s="57"/>
      <c r="N3096" s="108"/>
    </row>
    <row r="3097" spans="4:14" s="124" customFormat="1" x14ac:dyDescent="0.25">
      <c r="D3097" s="57"/>
      <c r="N3097" s="108"/>
    </row>
    <row r="3098" spans="4:14" s="124" customFormat="1" x14ac:dyDescent="0.25">
      <c r="D3098" s="57"/>
      <c r="N3098" s="108"/>
    </row>
    <row r="3099" spans="4:14" s="124" customFormat="1" x14ac:dyDescent="0.25">
      <c r="D3099" s="57"/>
      <c r="N3099" s="108"/>
    </row>
    <row r="3100" spans="4:14" s="124" customFormat="1" x14ac:dyDescent="0.25">
      <c r="D3100" s="57"/>
      <c r="N3100" s="108"/>
    </row>
    <row r="3101" spans="4:14" s="124" customFormat="1" x14ac:dyDescent="0.25">
      <c r="D3101" s="57"/>
      <c r="N3101" s="108"/>
    </row>
    <row r="3102" spans="4:14" s="124" customFormat="1" x14ac:dyDescent="0.25">
      <c r="D3102" s="57"/>
      <c r="N3102" s="108"/>
    </row>
    <row r="3103" spans="4:14" s="124" customFormat="1" x14ac:dyDescent="0.25">
      <c r="D3103" s="57"/>
      <c r="N3103" s="108"/>
    </row>
    <row r="3104" spans="4:14" s="124" customFormat="1" x14ac:dyDescent="0.25">
      <c r="D3104" s="57"/>
      <c r="N3104" s="108"/>
    </row>
    <row r="3105" spans="4:14" s="124" customFormat="1" x14ac:dyDescent="0.25">
      <c r="D3105" s="57"/>
      <c r="N3105" s="108"/>
    </row>
    <row r="3106" spans="4:14" s="124" customFormat="1" x14ac:dyDescent="0.25">
      <c r="D3106" s="57"/>
      <c r="N3106" s="108"/>
    </row>
    <row r="3107" spans="4:14" s="124" customFormat="1" x14ac:dyDescent="0.25">
      <c r="D3107" s="57"/>
      <c r="N3107" s="108"/>
    </row>
    <row r="3108" spans="4:14" s="124" customFormat="1" x14ac:dyDescent="0.25">
      <c r="D3108" s="57"/>
      <c r="N3108" s="108"/>
    </row>
    <row r="3109" spans="4:14" s="124" customFormat="1" x14ac:dyDescent="0.25">
      <c r="D3109" s="57"/>
      <c r="N3109" s="108"/>
    </row>
    <row r="3110" spans="4:14" s="124" customFormat="1" x14ac:dyDescent="0.25">
      <c r="D3110" s="57"/>
      <c r="N3110" s="108"/>
    </row>
    <row r="3111" spans="4:14" s="124" customFormat="1" x14ac:dyDescent="0.25">
      <c r="D3111" s="57"/>
      <c r="N3111" s="108"/>
    </row>
    <row r="3112" spans="4:14" s="124" customFormat="1" x14ac:dyDescent="0.25">
      <c r="D3112" s="57"/>
      <c r="N3112" s="108"/>
    </row>
    <row r="3113" spans="4:14" s="124" customFormat="1" x14ac:dyDescent="0.25">
      <c r="D3113" s="57"/>
      <c r="N3113" s="108"/>
    </row>
    <row r="3114" spans="4:14" s="124" customFormat="1" x14ac:dyDescent="0.25">
      <c r="D3114" s="57"/>
      <c r="N3114" s="108"/>
    </row>
    <row r="3115" spans="4:14" s="124" customFormat="1" x14ac:dyDescent="0.25">
      <c r="D3115" s="57"/>
      <c r="N3115" s="108"/>
    </row>
    <row r="3116" spans="4:14" s="124" customFormat="1" x14ac:dyDescent="0.25">
      <c r="D3116" s="57"/>
      <c r="N3116" s="108"/>
    </row>
    <row r="3117" spans="4:14" s="124" customFormat="1" x14ac:dyDescent="0.25">
      <c r="D3117" s="57"/>
      <c r="N3117" s="108"/>
    </row>
    <row r="3118" spans="4:14" s="124" customFormat="1" x14ac:dyDescent="0.25">
      <c r="D3118" s="57"/>
      <c r="N3118" s="108"/>
    </row>
    <row r="3119" spans="4:14" s="124" customFormat="1" x14ac:dyDescent="0.25">
      <c r="D3119" s="57"/>
      <c r="N3119" s="108"/>
    </row>
    <row r="3120" spans="4:14" s="124" customFormat="1" x14ac:dyDescent="0.25">
      <c r="D3120" s="57"/>
      <c r="N3120" s="108"/>
    </row>
    <row r="3121" spans="4:14" s="124" customFormat="1" x14ac:dyDescent="0.25">
      <c r="D3121" s="57"/>
      <c r="N3121" s="108"/>
    </row>
    <row r="3122" spans="4:14" s="124" customFormat="1" x14ac:dyDescent="0.25">
      <c r="D3122" s="57"/>
      <c r="N3122" s="108"/>
    </row>
    <row r="3123" spans="4:14" s="124" customFormat="1" x14ac:dyDescent="0.25">
      <c r="D3123" s="57"/>
      <c r="N3123" s="108"/>
    </row>
    <row r="3124" spans="4:14" s="124" customFormat="1" x14ac:dyDescent="0.25">
      <c r="D3124" s="57"/>
      <c r="N3124" s="108"/>
    </row>
    <row r="3125" spans="4:14" s="124" customFormat="1" x14ac:dyDescent="0.25">
      <c r="D3125" s="57"/>
      <c r="N3125" s="108"/>
    </row>
    <row r="3126" spans="4:14" s="124" customFormat="1" x14ac:dyDescent="0.25">
      <c r="D3126" s="57"/>
      <c r="N3126" s="108"/>
    </row>
    <row r="3127" spans="4:14" s="124" customFormat="1" x14ac:dyDescent="0.25">
      <c r="D3127" s="57"/>
      <c r="N3127" s="108"/>
    </row>
    <row r="3128" spans="4:14" s="124" customFormat="1" x14ac:dyDescent="0.25">
      <c r="D3128" s="57"/>
      <c r="N3128" s="108"/>
    </row>
    <row r="3129" spans="4:14" s="124" customFormat="1" x14ac:dyDescent="0.25">
      <c r="D3129" s="57"/>
      <c r="N3129" s="108"/>
    </row>
    <row r="3130" spans="4:14" s="124" customFormat="1" x14ac:dyDescent="0.25">
      <c r="D3130" s="57"/>
      <c r="N3130" s="108"/>
    </row>
    <row r="3131" spans="4:14" s="124" customFormat="1" x14ac:dyDescent="0.25">
      <c r="D3131" s="57"/>
      <c r="N3131" s="108"/>
    </row>
    <row r="3132" spans="4:14" s="124" customFormat="1" x14ac:dyDescent="0.25">
      <c r="D3132" s="57"/>
      <c r="N3132" s="108"/>
    </row>
    <row r="3133" spans="4:14" s="124" customFormat="1" x14ac:dyDescent="0.25">
      <c r="D3133" s="57"/>
      <c r="N3133" s="108"/>
    </row>
    <row r="3134" spans="4:14" s="124" customFormat="1" x14ac:dyDescent="0.25">
      <c r="D3134" s="57"/>
      <c r="N3134" s="108"/>
    </row>
    <row r="3135" spans="4:14" s="124" customFormat="1" x14ac:dyDescent="0.25">
      <c r="D3135" s="57"/>
      <c r="N3135" s="108"/>
    </row>
    <row r="3136" spans="4:14" s="124" customFormat="1" x14ac:dyDescent="0.25">
      <c r="D3136" s="57"/>
      <c r="N3136" s="108"/>
    </row>
    <row r="3137" spans="4:14" s="124" customFormat="1" x14ac:dyDescent="0.25">
      <c r="D3137" s="57"/>
      <c r="N3137" s="108"/>
    </row>
    <row r="3138" spans="4:14" s="124" customFormat="1" x14ac:dyDescent="0.25">
      <c r="D3138" s="57"/>
      <c r="N3138" s="108"/>
    </row>
    <row r="3139" spans="4:14" s="124" customFormat="1" x14ac:dyDescent="0.25">
      <c r="D3139" s="57"/>
      <c r="N3139" s="108"/>
    </row>
    <row r="3140" spans="4:14" s="124" customFormat="1" x14ac:dyDescent="0.25">
      <c r="D3140" s="57"/>
      <c r="N3140" s="108"/>
    </row>
    <row r="3141" spans="4:14" s="124" customFormat="1" x14ac:dyDescent="0.25">
      <c r="D3141" s="57"/>
      <c r="N3141" s="108"/>
    </row>
    <row r="3142" spans="4:14" s="124" customFormat="1" x14ac:dyDescent="0.25">
      <c r="D3142" s="57"/>
      <c r="N3142" s="108"/>
    </row>
    <row r="3143" spans="4:14" s="124" customFormat="1" x14ac:dyDescent="0.25">
      <c r="D3143" s="57"/>
      <c r="N3143" s="108"/>
    </row>
    <row r="3144" spans="4:14" s="124" customFormat="1" x14ac:dyDescent="0.25">
      <c r="D3144" s="57"/>
      <c r="N3144" s="108"/>
    </row>
    <row r="3145" spans="4:14" s="124" customFormat="1" x14ac:dyDescent="0.25">
      <c r="D3145" s="57"/>
      <c r="N3145" s="108"/>
    </row>
    <row r="3146" spans="4:14" s="124" customFormat="1" x14ac:dyDescent="0.25">
      <c r="D3146" s="57"/>
      <c r="N3146" s="108"/>
    </row>
    <row r="3147" spans="4:14" s="124" customFormat="1" x14ac:dyDescent="0.25">
      <c r="D3147" s="57"/>
      <c r="N3147" s="108"/>
    </row>
    <row r="3148" spans="4:14" s="124" customFormat="1" x14ac:dyDescent="0.25">
      <c r="D3148" s="57"/>
      <c r="N3148" s="108"/>
    </row>
    <row r="3149" spans="4:14" s="124" customFormat="1" x14ac:dyDescent="0.25">
      <c r="D3149" s="57"/>
      <c r="N3149" s="108"/>
    </row>
    <row r="3150" spans="4:14" s="124" customFormat="1" x14ac:dyDescent="0.25">
      <c r="D3150" s="57"/>
      <c r="N3150" s="108"/>
    </row>
    <row r="3151" spans="4:14" s="124" customFormat="1" x14ac:dyDescent="0.25">
      <c r="D3151" s="57"/>
      <c r="N3151" s="108"/>
    </row>
    <row r="3152" spans="4:14" s="124" customFormat="1" x14ac:dyDescent="0.25">
      <c r="D3152" s="57"/>
      <c r="N3152" s="108"/>
    </row>
    <row r="3153" spans="4:14" s="124" customFormat="1" x14ac:dyDescent="0.25">
      <c r="D3153" s="57"/>
      <c r="N3153" s="108"/>
    </row>
    <row r="3154" spans="4:14" s="124" customFormat="1" x14ac:dyDescent="0.25">
      <c r="D3154" s="57"/>
      <c r="N3154" s="108"/>
    </row>
    <row r="3155" spans="4:14" s="124" customFormat="1" x14ac:dyDescent="0.25">
      <c r="D3155" s="57"/>
      <c r="N3155" s="108"/>
    </row>
    <row r="3156" spans="4:14" s="124" customFormat="1" x14ac:dyDescent="0.25">
      <c r="D3156" s="57"/>
      <c r="N3156" s="108"/>
    </row>
    <row r="3157" spans="4:14" s="124" customFormat="1" x14ac:dyDescent="0.25">
      <c r="D3157" s="57"/>
      <c r="N3157" s="108"/>
    </row>
    <row r="3158" spans="4:14" s="124" customFormat="1" x14ac:dyDescent="0.25">
      <c r="D3158" s="57"/>
      <c r="N3158" s="108"/>
    </row>
    <row r="3159" spans="4:14" s="124" customFormat="1" x14ac:dyDescent="0.25">
      <c r="D3159" s="57"/>
      <c r="N3159" s="108"/>
    </row>
    <row r="3160" spans="4:14" s="124" customFormat="1" x14ac:dyDescent="0.25">
      <c r="D3160" s="57"/>
      <c r="N3160" s="108"/>
    </row>
    <row r="3161" spans="4:14" s="124" customFormat="1" x14ac:dyDescent="0.25">
      <c r="D3161" s="57"/>
      <c r="N3161" s="108"/>
    </row>
    <row r="3162" spans="4:14" s="124" customFormat="1" x14ac:dyDescent="0.25">
      <c r="D3162" s="57"/>
      <c r="N3162" s="108"/>
    </row>
    <row r="3163" spans="4:14" s="124" customFormat="1" x14ac:dyDescent="0.25">
      <c r="D3163" s="57"/>
      <c r="N3163" s="108"/>
    </row>
    <row r="3164" spans="4:14" s="124" customFormat="1" x14ac:dyDescent="0.25">
      <c r="D3164" s="57"/>
      <c r="N3164" s="108"/>
    </row>
    <row r="3165" spans="4:14" s="124" customFormat="1" x14ac:dyDescent="0.25">
      <c r="D3165" s="57"/>
      <c r="N3165" s="108"/>
    </row>
    <row r="3166" spans="4:14" s="124" customFormat="1" x14ac:dyDescent="0.25">
      <c r="D3166" s="57"/>
      <c r="N3166" s="108"/>
    </row>
    <row r="3167" spans="4:14" s="124" customFormat="1" x14ac:dyDescent="0.25">
      <c r="D3167" s="57"/>
      <c r="N3167" s="108"/>
    </row>
    <row r="3168" spans="4:14" s="124" customFormat="1" x14ac:dyDescent="0.25">
      <c r="D3168" s="57"/>
      <c r="N3168" s="108"/>
    </row>
    <row r="3169" spans="4:14" s="124" customFormat="1" x14ac:dyDescent="0.25">
      <c r="D3169" s="57"/>
      <c r="N3169" s="108"/>
    </row>
    <row r="3170" spans="4:14" s="124" customFormat="1" x14ac:dyDescent="0.25">
      <c r="D3170" s="57"/>
      <c r="N3170" s="108"/>
    </row>
    <row r="3171" spans="4:14" s="124" customFormat="1" x14ac:dyDescent="0.25">
      <c r="D3171" s="57"/>
      <c r="N3171" s="108"/>
    </row>
    <row r="3172" spans="4:14" s="124" customFormat="1" x14ac:dyDescent="0.25">
      <c r="D3172" s="57"/>
      <c r="N3172" s="108"/>
    </row>
    <row r="3173" spans="4:14" s="124" customFormat="1" x14ac:dyDescent="0.25">
      <c r="D3173" s="57"/>
      <c r="N3173" s="108"/>
    </row>
    <row r="3174" spans="4:14" s="124" customFormat="1" x14ac:dyDescent="0.25">
      <c r="D3174" s="57"/>
      <c r="N3174" s="108"/>
    </row>
    <row r="3175" spans="4:14" s="124" customFormat="1" x14ac:dyDescent="0.25">
      <c r="D3175" s="57"/>
      <c r="N3175" s="108"/>
    </row>
    <row r="3176" spans="4:14" s="124" customFormat="1" x14ac:dyDescent="0.25">
      <c r="D3176" s="57"/>
      <c r="N3176" s="108"/>
    </row>
    <row r="3177" spans="4:14" s="124" customFormat="1" x14ac:dyDescent="0.25">
      <c r="D3177" s="57"/>
      <c r="N3177" s="108"/>
    </row>
    <row r="3178" spans="4:14" s="124" customFormat="1" x14ac:dyDescent="0.25">
      <c r="D3178" s="57"/>
      <c r="N3178" s="108"/>
    </row>
    <row r="3179" spans="4:14" s="124" customFormat="1" x14ac:dyDescent="0.25">
      <c r="D3179" s="57"/>
      <c r="N3179" s="108"/>
    </row>
    <row r="3180" spans="4:14" s="124" customFormat="1" x14ac:dyDescent="0.25">
      <c r="D3180" s="57"/>
      <c r="N3180" s="108"/>
    </row>
    <row r="3181" spans="4:14" s="124" customFormat="1" x14ac:dyDescent="0.25">
      <c r="D3181" s="57"/>
      <c r="N3181" s="108"/>
    </row>
    <row r="3182" spans="4:14" s="124" customFormat="1" x14ac:dyDescent="0.25">
      <c r="D3182" s="57"/>
      <c r="N3182" s="108"/>
    </row>
    <row r="3183" spans="4:14" s="124" customFormat="1" x14ac:dyDescent="0.25">
      <c r="D3183" s="57"/>
      <c r="N3183" s="108"/>
    </row>
    <row r="3184" spans="4:14" s="124" customFormat="1" x14ac:dyDescent="0.25">
      <c r="D3184" s="57"/>
      <c r="N3184" s="108"/>
    </row>
    <row r="3185" spans="4:14" s="124" customFormat="1" x14ac:dyDescent="0.25">
      <c r="D3185" s="57"/>
      <c r="N3185" s="108"/>
    </row>
    <row r="3186" spans="4:14" s="124" customFormat="1" x14ac:dyDescent="0.25">
      <c r="D3186" s="57"/>
      <c r="N3186" s="108"/>
    </row>
    <row r="3187" spans="4:14" s="124" customFormat="1" x14ac:dyDescent="0.25">
      <c r="D3187" s="57"/>
      <c r="N3187" s="108"/>
    </row>
    <row r="3188" spans="4:14" s="124" customFormat="1" x14ac:dyDescent="0.25">
      <c r="D3188" s="57"/>
      <c r="N3188" s="108"/>
    </row>
    <row r="3189" spans="4:14" s="124" customFormat="1" x14ac:dyDescent="0.25">
      <c r="D3189" s="57"/>
      <c r="N3189" s="108"/>
    </row>
    <row r="3190" spans="4:14" s="124" customFormat="1" x14ac:dyDescent="0.25">
      <c r="D3190" s="57"/>
      <c r="N3190" s="108"/>
    </row>
    <row r="3191" spans="4:14" s="124" customFormat="1" x14ac:dyDescent="0.25">
      <c r="D3191" s="57"/>
      <c r="N3191" s="108"/>
    </row>
    <row r="3192" spans="4:14" s="124" customFormat="1" x14ac:dyDescent="0.25">
      <c r="D3192" s="57"/>
      <c r="N3192" s="108"/>
    </row>
    <row r="3193" spans="4:14" s="124" customFormat="1" x14ac:dyDescent="0.25">
      <c r="D3193" s="57"/>
      <c r="N3193" s="108"/>
    </row>
    <row r="3194" spans="4:14" s="124" customFormat="1" x14ac:dyDescent="0.25">
      <c r="D3194" s="57"/>
      <c r="N3194" s="108"/>
    </row>
    <row r="3195" spans="4:14" s="124" customFormat="1" x14ac:dyDescent="0.25">
      <c r="D3195" s="57"/>
      <c r="N3195" s="108"/>
    </row>
    <row r="3196" spans="4:14" s="124" customFormat="1" x14ac:dyDescent="0.25">
      <c r="D3196" s="57"/>
      <c r="N3196" s="108"/>
    </row>
    <row r="3197" spans="4:14" s="124" customFormat="1" x14ac:dyDescent="0.25">
      <c r="D3197" s="57"/>
      <c r="N3197" s="108"/>
    </row>
    <row r="3198" spans="4:14" s="124" customFormat="1" x14ac:dyDescent="0.25">
      <c r="D3198" s="57"/>
      <c r="N3198" s="108"/>
    </row>
    <row r="3199" spans="4:14" s="124" customFormat="1" x14ac:dyDescent="0.25">
      <c r="D3199" s="57"/>
      <c r="N3199" s="108"/>
    </row>
    <row r="3200" spans="4:14" s="124" customFormat="1" x14ac:dyDescent="0.25">
      <c r="D3200" s="57"/>
      <c r="N3200" s="108"/>
    </row>
    <row r="3201" spans="4:14" s="124" customFormat="1" x14ac:dyDescent="0.25">
      <c r="D3201" s="57"/>
      <c r="N3201" s="108"/>
    </row>
    <row r="3202" spans="4:14" s="124" customFormat="1" x14ac:dyDescent="0.25">
      <c r="D3202" s="57"/>
      <c r="N3202" s="108"/>
    </row>
    <row r="3203" spans="4:14" s="124" customFormat="1" x14ac:dyDescent="0.25">
      <c r="D3203" s="57"/>
      <c r="N3203" s="108"/>
    </row>
    <row r="3204" spans="4:14" s="124" customFormat="1" x14ac:dyDescent="0.25">
      <c r="D3204" s="57"/>
      <c r="N3204" s="108"/>
    </row>
    <row r="3205" spans="4:14" s="124" customFormat="1" x14ac:dyDescent="0.25">
      <c r="D3205" s="57"/>
      <c r="N3205" s="108"/>
    </row>
    <row r="3206" spans="4:14" s="124" customFormat="1" x14ac:dyDescent="0.25">
      <c r="D3206" s="57"/>
      <c r="N3206" s="108"/>
    </row>
    <row r="3207" spans="4:14" s="124" customFormat="1" x14ac:dyDescent="0.25">
      <c r="D3207" s="57"/>
      <c r="N3207" s="108"/>
    </row>
    <row r="3208" spans="4:14" s="124" customFormat="1" x14ac:dyDescent="0.25">
      <c r="D3208" s="57"/>
      <c r="N3208" s="108"/>
    </row>
    <row r="3209" spans="4:14" s="124" customFormat="1" x14ac:dyDescent="0.25">
      <c r="D3209" s="57"/>
      <c r="N3209" s="108"/>
    </row>
    <row r="3210" spans="4:14" s="124" customFormat="1" x14ac:dyDescent="0.25">
      <c r="D3210" s="57"/>
      <c r="N3210" s="108"/>
    </row>
    <row r="3211" spans="4:14" s="124" customFormat="1" x14ac:dyDescent="0.25">
      <c r="D3211" s="57"/>
      <c r="N3211" s="108"/>
    </row>
    <row r="3212" spans="4:14" s="124" customFormat="1" x14ac:dyDescent="0.25">
      <c r="D3212" s="57"/>
      <c r="N3212" s="108"/>
    </row>
    <row r="3213" spans="4:14" s="124" customFormat="1" x14ac:dyDescent="0.25">
      <c r="D3213" s="57"/>
      <c r="N3213" s="108"/>
    </row>
    <row r="3214" spans="4:14" s="124" customFormat="1" x14ac:dyDescent="0.25">
      <c r="D3214" s="57"/>
      <c r="N3214" s="108"/>
    </row>
    <row r="3215" spans="4:14" s="124" customFormat="1" x14ac:dyDescent="0.25">
      <c r="D3215" s="57"/>
      <c r="N3215" s="108"/>
    </row>
    <row r="3216" spans="4:14" s="124" customFormat="1" x14ac:dyDescent="0.25">
      <c r="D3216" s="57"/>
      <c r="N3216" s="108"/>
    </row>
    <row r="3217" spans="4:14" s="124" customFormat="1" x14ac:dyDescent="0.25">
      <c r="D3217" s="57"/>
      <c r="N3217" s="108"/>
    </row>
    <row r="3218" spans="4:14" s="124" customFormat="1" x14ac:dyDescent="0.25">
      <c r="D3218" s="57"/>
      <c r="N3218" s="108"/>
    </row>
    <row r="3219" spans="4:14" s="124" customFormat="1" x14ac:dyDescent="0.25">
      <c r="D3219" s="57"/>
      <c r="N3219" s="108"/>
    </row>
    <row r="3220" spans="4:14" s="124" customFormat="1" x14ac:dyDescent="0.25">
      <c r="D3220" s="57"/>
      <c r="N3220" s="108"/>
    </row>
    <row r="3221" spans="4:14" s="124" customFormat="1" x14ac:dyDescent="0.25">
      <c r="D3221" s="57"/>
      <c r="N3221" s="108"/>
    </row>
    <row r="3222" spans="4:14" s="124" customFormat="1" x14ac:dyDescent="0.25">
      <c r="D3222" s="57"/>
      <c r="N3222" s="108"/>
    </row>
    <row r="3223" spans="4:14" s="124" customFormat="1" x14ac:dyDescent="0.25">
      <c r="D3223" s="57"/>
      <c r="N3223" s="108"/>
    </row>
    <row r="3224" spans="4:14" s="124" customFormat="1" x14ac:dyDescent="0.25">
      <c r="D3224" s="57"/>
      <c r="N3224" s="108"/>
    </row>
    <row r="3225" spans="4:14" s="124" customFormat="1" x14ac:dyDescent="0.25">
      <c r="D3225" s="57"/>
      <c r="N3225" s="108"/>
    </row>
    <row r="3226" spans="4:14" s="124" customFormat="1" x14ac:dyDescent="0.25">
      <c r="D3226" s="57"/>
      <c r="N3226" s="108"/>
    </row>
    <row r="3227" spans="4:14" s="124" customFormat="1" x14ac:dyDescent="0.25">
      <c r="D3227" s="57"/>
      <c r="N3227" s="108"/>
    </row>
    <row r="3228" spans="4:14" s="124" customFormat="1" x14ac:dyDescent="0.25">
      <c r="D3228" s="57"/>
      <c r="N3228" s="108"/>
    </row>
    <row r="3229" spans="4:14" s="124" customFormat="1" x14ac:dyDescent="0.25">
      <c r="D3229" s="57"/>
      <c r="N3229" s="108"/>
    </row>
    <row r="3230" spans="4:14" s="124" customFormat="1" x14ac:dyDescent="0.25">
      <c r="D3230" s="57"/>
      <c r="N3230" s="108"/>
    </row>
    <row r="3231" spans="4:14" s="124" customFormat="1" x14ac:dyDescent="0.25">
      <c r="D3231" s="57"/>
      <c r="N3231" s="108"/>
    </row>
    <row r="3232" spans="4:14" s="124" customFormat="1" x14ac:dyDescent="0.25">
      <c r="D3232" s="57"/>
      <c r="N3232" s="108"/>
    </row>
    <row r="3233" spans="4:14" s="124" customFormat="1" x14ac:dyDescent="0.25">
      <c r="D3233" s="57"/>
      <c r="N3233" s="108"/>
    </row>
    <row r="3234" spans="4:14" s="124" customFormat="1" x14ac:dyDescent="0.25">
      <c r="D3234" s="57"/>
      <c r="N3234" s="108"/>
    </row>
    <row r="3235" spans="4:14" s="124" customFormat="1" x14ac:dyDescent="0.25">
      <c r="D3235" s="57"/>
      <c r="N3235" s="108"/>
    </row>
    <row r="3236" spans="4:14" s="124" customFormat="1" x14ac:dyDescent="0.25">
      <c r="D3236" s="57"/>
      <c r="N3236" s="108"/>
    </row>
    <row r="3237" spans="4:14" s="124" customFormat="1" x14ac:dyDescent="0.25">
      <c r="D3237" s="57"/>
      <c r="N3237" s="108"/>
    </row>
    <row r="3238" spans="4:14" s="124" customFormat="1" x14ac:dyDescent="0.25">
      <c r="D3238" s="57"/>
      <c r="N3238" s="108"/>
    </row>
    <row r="3239" spans="4:14" s="124" customFormat="1" x14ac:dyDescent="0.25">
      <c r="D3239" s="57"/>
      <c r="N3239" s="108"/>
    </row>
    <row r="3240" spans="4:14" s="124" customFormat="1" x14ac:dyDescent="0.25">
      <c r="D3240" s="57"/>
      <c r="N3240" s="108"/>
    </row>
    <row r="3241" spans="4:14" s="124" customFormat="1" x14ac:dyDescent="0.25">
      <c r="D3241" s="57"/>
      <c r="N3241" s="108"/>
    </row>
    <row r="3242" spans="4:14" s="124" customFormat="1" x14ac:dyDescent="0.25">
      <c r="D3242" s="57"/>
      <c r="N3242" s="108"/>
    </row>
    <row r="3243" spans="4:14" s="124" customFormat="1" x14ac:dyDescent="0.25">
      <c r="D3243" s="57"/>
      <c r="N3243" s="108"/>
    </row>
    <row r="3244" spans="4:14" s="124" customFormat="1" x14ac:dyDescent="0.25">
      <c r="D3244" s="57"/>
      <c r="N3244" s="108"/>
    </row>
    <row r="3245" spans="4:14" s="124" customFormat="1" x14ac:dyDescent="0.25">
      <c r="D3245" s="57"/>
      <c r="N3245" s="108"/>
    </row>
    <row r="3246" spans="4:14" s="124" customFormat="1" x14ac:dyDescent="0.25">
      <c r="D3246" s="57"/>
      <c r="N3246" s="108"/>
    </row>
    <row r="3247" spans="4:14" s="124" customFormat="1" x14ac:dyDescent="0.25">
      <c r="D3247" s="57"/>
      <c r="N3247" s="108"/>
    </row>
    <row r="3248" spans="4:14" s="124" customFormat="1" x14ac:dyDescent="0.25">
      <c r="D3248" s="57"/>
      <c r="N3248" s="108"/>
    </row>
    <row r="3249" spans="4:14" s="124" customFormat="1" x14ac:dyDescent="0.25">
      <c r="D3249" s="57"/>
      <c r="N3249" s="108"/>
    </row>
    <row r="3250" spans="4:14" s="124" customFormat="1" x14ac:dyDescent="0.25">
      <c r="D3250" s="57"/>
      <c r="N3250" s="108"/>
    </row>
    <row r="3251" spans="4:14" s="124" customFormat="1" x14ac:dyDescent="0.25">
      <c r="D3251" s="57"/>
      <c r="N3251" s="108"/>
    </row>
    <row r="3252" spans="4:14" s="124" customFormat="1" x14ac:dyDescent="0.25">
      <c r="D3252" s="57"/>
      <c r="N3252" s="108"/>
    </row>
    <row r="3253" spans="4:14" s="124" customFormat="1" x14ac:dyDescent="0.25">
      <c r="D3253" s="57"/>
      <c r="N3253" s="108"/>
    </row>
    <row r="3254" spans="4:14" s="124" customFormat="1" x14ac:dyDescent="0.25">
      <c r="D3254" s="57"/>
      <c r="N3254" s="108"/>
    </row>
    <row r="3255" spans="4:14" s="124" customFormat="1" x14ac:dyDescent="0.25">
      <c r="D3255" s="57"/>
      <c r="N3255" s="108"/>
    </row>
    <row r="3256" spans="4:14" s="124" customFormat="1" x14ac:dyDescent="0.25">
      <c r="D3256" s="57"/>
      <c r="N3256" s="108"/>
    </row>
    <row r="3257" spans="4:14" s="124" customFormat="1" x14ac:dyDescent="0.25">
      <c r="D3257" s="57"/>
      <c r="N3257" s="108"/>
    </row>
    <row r="3258" spans="4:14" s="124" customFormat="1" x14ac:dyDescent="0.25">
      <c r="D3258" s="57"/>
      <c r="N3258" s="108"/>
    </row>
    <row r="3259" spans="4:14" s="124" customFormat="1" x14ac:dyDescent="0.25">
      <c r="D3259" s="57"/>
      <c r="N3259" s="108"/>
    </row>
    <row r="3260" spans="4:14" s="124" customFormat="1" x14ac:dyDescent="0.25">
      <c r="D3260" s="57"/>
      <c r="N3260" s="108"/>
    </row>
    <row r="3261" spans="4:14" s="124" customFormat="1" x14ac:dyDescent="0.25">
      <c r="D3261" s="57"/>
      <c r="N3261" s="108"/>
    </row>
    <row r="3262" spans="4:14" s="124" customFormat="1" x14ac:dyDescent="0.25">
      <c r="D3262" s="57"/>
      <c r="N3262" s="108"/>
    </row>
    <row r="3263" spans="4:14" s="124" customFormat="1" x14ac:dyDescent="0.25">
      <c r="D3263" s="57"/>
      <c r="N3263" s="108"/>
    </row>
    <row r="3264" spans="4:14" s="124" customFormat="1" x14ac:dyDescent="0.25">
      <c r="D3264" s="57"/>
      <c r="N3264" s="108"/>
    </row>
    <row r="3265" spans="4:14" s="124" customFormat="1" x14ac:dyDescent="0.25">
      <c r="D3265" s="57"/>
      <c r="N3265" s="108"/>
    </row>
    <row r="3266" spans="4:14" s="124" customFormat="1" x14ac:dyDescent="0.25">
      <c r="D3266" s="57"/>
      <c r="N3266" s="108"/>
    </row>
    <row r="3267" spans="4:14" s="124" customFormat="1" x14ac:dyDescent="0.25">
      <c r="D3267" s="57"/>
      <c r="N3267" s="108"/>
    </row>
    <row r="3268" spans="4:14" s="124" customFormat="1" x14ac:dyDescent="0.25">
      <c r="D3268" s="57"/>
      <c r="N3268" s="108"/>
    </row>
    <row r="3269" spans="4:14" s="124" customFormat="1" x14ac:dyDescent="0.25">
      <c r="D3269" s="57"/>
      <c r="N3269" s="108"/>
    </row>
    <row r="3270" spans="4:14" s="124" customFormat="1" x14ac:dyDescent="0.25">
      <c r="D3270" s="57"/>
      <c r="N3270" s="108"/>
    </row>
    <row r="3271" spans="4:14" s="124" customFormat="1" x14ac:dyDescent="0.25">
      <c r="D3271" s="57"/>
      <c r="N3271" s="108"/>
    </row>
    <row r="3272" spans="4:14" s="124" customFormat="1" x14ac:dyDescent="0.25">
      <c r="D3272" s="57"/>
      <c r="N3272" s="108"/>
    </row>
    <row r="3273" spans="4:14" s="124" customFormat="1" x14ac:dyDescent="0.25">
      <c r="D3273" s="57"/>
      <c r="N3273" s="108"/>
    </row>
    <row r="3274" spans="4:14" s="124" customFormat="1" x14ac:dyDescent="0.25">
      <c r="D3274" s="57"/>
      <c r="N3274" s="108"/>
    </row>
    <row r="3275" spans="4:14" s="124" customFormat="1" x14ac:dyDescent="0.25">
      <c r="D3275" s="57"/>
      <c r="N3275" s="108"/>
    </row>
    <row r="3276" spans="4:14" s="124" customFormat="1" x14ac:dyDescent="0.25">
      <c r="D3276" s="57"/>
      <c r="N3276" s="108"/>
    </row>
    <row r="3277" spans="4:14" s="124" customFormat="1" x14ac:dyDescent="0.25">
      <c r="D3277" s="57"/>
      <c r="N3277" s="108"/>
    </row>
    <row r="3278" spans="4:14" s="124" customFormat="1" x14ac:dyDescent="0.25">
      <c r="D3278" s="57"/>
      <c r="N3278" s="108"/>
    </row>
    <row r="3279" spans="4:14" s="124" customFormat="1" x14ac:dyDescent="0.25">
      <c r="D3279" s="57"/>
      <c r="N3279" s="108"/>
    </row>
    <row r="3280" spans="4:14" s="124" customFormat="1" x14ac:dyDescent="0.25">
      <c r="D3280" s="57"/>
      <c r="N3280" s="108"/>
    </row>
    <row r="3281" spans="4:14" s="124" customFormat="1" x14ac:dyDescent="0.25">
      <c r="D3281" s="57"/>
      <c r="N3281" s="108"/>
    </row>
    <row r="3282" spans="4:14" s="124" customFormat="1" x14ac:dyDescent="0.25">
      <c r="D3282" s="57"/>
      <c r="N3282" s="108"/>
    </row>
    <row r="3283" spans="4:14" s="124" customFormat="1" x14ac:dyDescent="0.25">
      <c r="D3283" s="57"/>
      <c r="N3283" s="108"/>
    </row>
    <row r="3284" spans="4:14" s="124" customFormat="1" x14ac:dyDescent="0.25">
      <c r="D3284" s="57"/>
      <c r="N3284" s="108"/>
    </row>
    <row r="3285" spans="4:14" s="124" customFormat="1" x14ac:dyDescent="0.25">
      <c r="D3285" s="57"/>
      <c r="N3285" s="108"/>
    </row>
    <row r="3286" spans="4:14" s="124" customFormat="1" x14ac:dyDescent="0.25">
      <c r="D3286" s="57"/>
      <c r="N3286" s="108"/>
    </row>
    <row r="3287" spans="4:14" s="124" customFormat="1" x14ac:dyDescent="0.25">
      <c r="D3287" s="57"/>
      <c r="N3287" s="108"/>
    </row>
    <row r="3288" spans="4:14" s="124" customFormat="1" x14ac:dyDescent="0.25">
      <c r="D3288" s="57"/>
      <c r="N3288" s="108"/>
    </row>
    <row r="3289" spans="4:14" s="124" customFormat="1" x14ac:dyDescent="0.25">
      <c r="D3289" s="57"/>
      <c r="N3289" s="108"/>
    </row>
    <row r="3290" spans="4:14" s="124" customFormat="1" x14ac:dyDescent="0.25">
      <c r="D3290" s="57"/>
      <c r="N3290" s="108"/>
    </row>
    <row r="3291" spans="4:14" s="124" customFormat="1" x14ac:dyDescent="0.25">
      <c r="D3291" s="57"/>
      <c r="N3291" s="108"/>
    </row>
    <row r="3292" spans="4:14" s="124" customFormat="1" x14ac:dyDescent="0.25">
      <c r="D3292" s="57"/>
      <c r="N3292" s="108"/>
    </row>
    <row r="3293" spans="4:14" s="124" customFormat="1" x14ac:dyDescent="0.25">
      <c r="D3293" s="57"/>
      <c r="N3293" s="108"/>
    </row>
    <row r="3294" spans="4:14" s="124" customFormat="1" x14ac:dyDescent="0.25">
      <c r="D3294" s="57"/>
      <c r="N3294" s="108"/>
    </row>
    <row r="3295" spans="4:14" s="124" customFormat="1" x14ac:dyDescent="0.25">
      <c r="D3295" s="57"/>
      <c r="N3295" s="108"/>
    </row>
    <row r="3296" spans="4:14" s="124" customFormat="1" x14ac:dyDescent="0.25">
      <c r="D3296" s="57"/>
      <c r="N3296" s="108"/>
    </row>
    <row r="3297" spans="4:14" s="124" customFormat="1" x14ac:dyDescent="0.25">
      <c r="D3297" s="57"/>
      <c r="N3297" s="108"/>
    </row>
    <row r="3298" spans="4:14" s="124" customFormat="1" x14ac:dyDescent="0.25">
      <c r="D3298" s="57"/>
      <c r="N3298" s="108"/>
    </row>
    <row r="3299" spans="4:14" s="124" customFormat="1" x14ac:dyDescent="0.25">
      <c r="D3299" s="57"/>
      <c r="N3299" s="108"/>
    </row>
    <row r="3300" spans="4:14" s="124" customFormat="1" x14ac:dyDescent="0.25">
      <c r="D3300" s="57"/>
      <c r="N3300" s="108"/>
    </row>
    <row r="3301" spans="4:14" s="124" customFormat="1" x14ac:dyDescent="0.25">
      <c r="D3301" s="57"/>
      <c r="N3301" s="108"/>
    </row>
    <row r="3302" spans="4:14" s="124" customFormat="1" x14ac:dyDescent="0.25">
      <c r="D3302" s="57"/>
      <c r="N3302" s="108"/>
    </row>
    <row r="3303" spans="4:14" s="124" customFormat="1" x14ac:dyDescent="0.25">
      <c r="D3303" s="57"/>
      <c r="N3303" s="108"/>
    </row>
    <row r="3304" spans="4:14" s="124" customFormat="1" x14ac:dyDescent="0.25">
      <c r="D3304" s="57"/>
      <c r="N3304" s="108"/>
    </row>
    <row r="3305" spans="4:14" s="124" customFormat="1" x14ac:dyDescent="0.25">
      <c r="D3305" s="57"/>
      <c r="N3305" s="108"/>
    </row>
    <row r="3306" spans="4:14" s="124" customFormat="1" x14ac:dyDescent="0.25">
      <c r="D3306" s="57"/>
      <c r="N3306" s="108"/>
    </row>
    <row r="3307" spans="4:14" s="124" customFormat="1" x14ac:dyDescent="0.25">
      <c r="D3307" s="57"/>
      <c r="N3307" s="108"/>
    </row>
    <row r="3308" spans="4:14" s="124" customFormat="1" x14ac:dyDescent="0.25">
      <c r="D3308" s="57"/>
      <c r="N3308" s="108"/>
    </row>
    <row r="3309" spans="4:14" s="124" customFormat="1" x14ac:dyDescent="0.25">
      <c r="D3309" s="57"/>
      <c r="N3309" s="108"/>
    </row>
    <row r="3310" spans="4:14" s="124" customFormat="1" x14ac:dyDescent="0.25">
      <c r="D3310" s="57"/>
      <c r="N3310" s="108"/>
    </row>
    <row r="3311" spans="4:14" s="124" customFormat="1" x14ac:dyDescent="0.25">
      <c r="D3311" s="57"/>
      <c r="N3311" s="108"/>
    </row>
    <row r="3312" spans="4:14" s="124" customFormat="1" x14ac:dyDescent="0.25">
      <c r="D3312" s="57"/>
      <c r="N3312" s="108"/>
    </row>
    <row r="3313" spans="4:14" s="124" customFormat="1" x14ac:dyDescent="0.25">
      <c r="D3313" s="57"/>
      <c r="N3313" s="108"/>
    </row>
    <row r="3314" spans="4:14" s="124" customFormat="1" x14ac:dyDescent="0.25">
      <c r="D3314" s="57"/>
      <c r="N3314" s="108"/>
    </row>
    <row r="3315" spans="4:14" s="124" customFormat="1" x14ac:dyDescent="0.25">
      <c r="D3315" s="57"/>
      <c r="N3315" s="108"/>
    </row>
    <row r="3316" spans="4:14" s="124" customFormat="1" x14ac:dyDescent="0.25">
      <c r="D3316" s="57"/>
      <c r="N3316" s="108"/>
    </row>
    <row r="3317" spans="4:14" s="124" customFormat="1" x14ac:dyDescent="0.25">
      <c r="D3317" s="57"/>
      <c r="N3317" s="108"/>
    </row>
    <row r="3318" spans="4:14" s="124" customFormat="1" x14ac:dyDescent="0.25">
      <c r="D3318" s="57"/>
      <c r="N3318" s="108"/>
    </row>
    <row r="3319" spans="4:14" s="124" customFormat="1" x14ac:dyDescent="0.25">
      <c r="D3319" s="57"/>
      <c r="N3319" s="108"/>
    </row>
    <row r="3320" spans="4:14" s="124" customFormat="1" x14ac:dyDescent="0.25">
      <c r="D3320" s="57"/>
      <c r="N3320" s="108"/>
    </row>
    <row r="3321" spans="4:14" s="124" customFormat="1" x14ac:dyDescent="0.25">
      <c r="D3321" s="57"/>
      <c r="N3321" s="108"/>
    </row>
    <row r="3322" spans="4:14" s="124" customFormat="1" x14ac:dyDescent="0.25">
      <c r="D3322" s="57"/>
      <c r="N3322" s="108"/>
    </row>
    <row r="3323" spans="4:14" s="124" customFormat="1" x14ac:dyDescent="0.25">
      <c r="D3323" s="57"/>
      <c r="N3323" s="108"/>
    </row>
    <row r="3324" spans="4:14" s="124" customFormat="1" x14ac:dyDescent="0.25">
      <c r="D3324" s="57"/>
      <c r="N3324" s="108"/>
    </row>
    <row r="3325" spans="4:14" s="124" customFormat="1" x14ac:dyDescent="0.25">
      <c r="D3325" s="57"/>
      <c r="N3325" s="108"/>
    </row>
    <row r="3326" spans="4:14" s="124" customFormat="1" x14ac:dyDescent="0.25">
      <c r="D3326" s="57"/>
      <c r="N3326" s="108"/>
    </row>
    <row r="3327" spans="4:14" s="124" customFormat="1" x14ac:dyDescent="0.25">
      <c r="D3327" s="57"/>
      <c r="N3327" s="108"/>
    </row>
    <row r="3328" spans="4:14" s="124" customFormat="1" x14ac:dyDescent="0.25">
      <c r="D3328" s="57"/>
      <c r="N3328" s="108"/>
    </row>
    <row r="3329" spans="4:14" s="124" customFormat="1" x14ac:dyDescent="0.25">
      <c r="D3329" s="57"/>
      <c r="N3329" s="108"/>
    </row>
    <row r="3330" spans="4:14" s="124" customFormat="1" x14ac:dyDescent="0.25">
      <c r="D3330" s="57"/>
      <c r="N3330" s="108"/>
    </row>
    <row r="3331" spans="4:14" s="124" customFormat="1" x14ac:dyDescent="0.25">
      <c r="D3331" s="57"/>
      <c r="N3331" s="108"/>
    </row>
    <row r="3332" spans="4:14" s="124" customFormat="1" x14ac:dyDescent="0.25">
      <c r="D3332" s="57"/>
      <c r="N3332" s="108"/>
    </row>
    <row r="3333" spans="4:14" s="124" customFormat="1" x14ac:dyDescent="0.25">
      <c r="D3333" s="57"/>
      <c r="N3333" s="108"/>
    </row>
    <row r="3334" spans="4:14" s="124" customFormat="1" x14ac:dyDescent="0.25">
      <c r="D3334" s="57"/>
      <c r="N3334" s="108"/>
    </row>
    <row r="3335" spans="4:14" s="124" customFormat="1" x14ac:dyDescent="0.25">
      <c r="D3335" s="57"/>
      <c r="N3335" s="108"/>
    </row>
    <row r="3336" spans="4:14" s="124" customFormat="1" x14ac:dyDescent="0.25">
      <c r="D3336" s="57"/>
      <c r="N3336" s="108"/>
    </row>
    <row r="3337" spans="4:14" s="124" customFormat="1" x14ac:dyDescent="0.25">
      <c r="D3337" s="57"/>
      <c r="N3337" s="108"/>
    </row>
    <row r="3338" spans="4:14" s="124" customFormat="1" x14ac:dyDescent="0.25">
      <c r="D3338" s="57"/>
      <c r="N3338" s="108"/>
    </row>
    <row r="3339" spans="4:14" s="124" customFormat="1" x14ac:dyDescent="0.25">
      <c r="D3339" s="57"/>
      <c r="N3339" s="108"/>
    </row>
    <row r="3340" spans="4:14" s="124" customFormat="1" x14ac:dyDescent="0.25">
      <c r="D3340" s="57"/>
      <c r="N3340" s="108"/>
    </row>
    <row r="3341" spans="4:14" s="124" customFormat="1" x14ac:dyDescent="0.25">
      <c r="D3341" s="57"/>
      <c r="N3341" s="108"/>
    </row>
    <row r="3342" spans="4:14" s="124" customFormat="1" x14ac:dyDescent="0.25">
      <c r="D3342" s="57"/>
      <c r="N3342" s="108"/>
    </row>
    <row r="3343" spans="4:14" s="124" customFormat="1" x14ac:dyDescent="0.25">
      <c r="D3343" s="57"/>
      <c r="N3343" s="108"/>
    </row>
    <row r="3344" spans="4:14" s="124" customFormat="1" x14ac:dyDescent="0.25">
      <c r="D3344" s="57"/>
      <c r="N3344" s="108"/>
    </row>
    <row r="3345" spans="4:14" s="124" customFormat="1" x14ac:dyDescent="0.25">
      <c r="D3345" s="57"/>
      <c r="N3345" s="108"/>
    </row>
    <row r="3346" spans="4:14" s="124" customFormat="1" x14ac:dyDescent="0.25">
      <c r="D3346" s="57"/>
      <c r="N3346" s="108"/>
    </row>
    <row r="3347" spans="4:14" s="124" customFormat="1" x14ac:dyDescent="0.25">
      <c r="D3347" s="57"/>
      <c r="N3347" s="108"/>
    </row>
    <row r="3348" spans="4:14" s="124" customFormat="1" x14ac:dyDescent="0.25">
      <c r="D3348" s="57"/>
      <c r="N3348" s="108"/>
    </row>
    <row r="3349" spans="4:14" s="124" customFormat="1" x14ac:dyDescent="0.25">
      <c r="D3349" s="57"/>
      <c r="N3349" s="108"/>
    </row>
    <row r="3350" spans="4:14" s="124" customFormat="1" x14ac:dyDescent="0.25">
      <c r="D3350" s="57"/>
      <c r="N3350" s="108"/>
    </row>
    <row r="3351" spans="4:14" s="124" customFormat="1" x14ac:dyDescent="0.25">
      <c r="D3351" s="57"/>
      <c r="N3351" s="108"/>
    </row>
    <row r="3352" spans="4:14" s="124" customFormat="1" x14ac:dyDescent="0.25">
      <c r="D3352" s="57"/>
      <c r="N3352" s="108"/>
    </row>
    <row r="3353" spans="4:14" s="124" customFormat="1" x14ac:dyDescent="0.25">
      <c r="D3353" s="57"/>
      <c r="N3353" s="108"/>
    </row>
    <row r="3354" spans="4:14" s="124" customFormat="1" x14ac:dyDescent="0.25">
      <c r="D3354" s="57"/>
      <c r="N3354" s="108"/>
    </row>
    <row r="3355" spans="4:14" s="124" customFormat="1" x14ac:dyDescent="0.25">
      <c r="D3355" s="57"/>
      <c r="N3355" s="108"/>
    </row>
    <row r="3356" spans="4:14" s="124" customFormat="1" x14ac:dyDescent="0.25">
      <c r="D3356" s="57"/>
      <c r="N3356" s="108"/>
    </row>
    <row r="3357" spans="4:14" s="124" customFormat="1" x14ac:dyDescent="0.25">
      <c r="D3357" s="57"/>
      <c r="N3357" s="108"/>
    </row>
    <row r="3358" spans="4:14" s="124" customFormat="1" x14ac:dyDescent="0.25">
      <c r="D3358" s="57"/>
      <c r="N3358" s="108"/>
    </row>
    <row r="3359" spans="4:14" s="124" customFormat="1" x14ac:dyDescent="0.25">
      <c r="D3359" s="57"/>
      <c r="N3359" s="108"/>
    </row>
    <row r="3360" spans="4:14" s="124" customFormat="1" x14ac:dyDescent="0.25">
      <c r="D3360" s="57"/>
      <c r="N3360" s="108"/>
    </row>
    <row r="3361" spans="4:14" s="124" customFormat="1" x14ac:dyDescent="0.25">
      <c r="D3361" s="57"/>
      <c r="N3361" s="108"/>
    </row>
    <row r="3362" spans="4:14" s="124" customFormat="1" x14ac:dyDescent="0.25">
      <c r="D3362" s="57"/>
      <c r="N3362" s="108"/>
    </row>
    <row r="3363" spans="4:14" s="124" customFormat="1" x14ac:dyDescent="0.25">
      <c r="D3363" s="57"/>
      <c r="N3363" s="108"/>
    </row>
    <row r="3364" spans="4:14" s="124" customFormat="1" x14ac:dyDescent="0.25">
      <c r="D3364" s="57"/>
      <c r="N3364" s="108"/>
    </row>
    <row r="3365" spans="4:14" s="124" customFormat="1" x14ac:dyDescent="0.25">
      <c r="D3365" s="57"/>
      <c r="N3365" s="108"/>
    </row>
    <row r="3366" spans="4:14" s="124" customFormat="1" x14ac:dyDescent="0.25">
      <c r="D3366" s="57"/>
      <c r="N3366" s="108"/>
    </row>
    <row r="3367" spans="4:14" s="124" customFormat="1" x14ac:dyDescent="0.25">
      <c r="D3367" s="57"/>
      <c r="N3367" s="108"/>
    </row>
    <row r="3368" spans="4:14" s="124" customFormat="1" x14ac:dyDescent="0.25">
      <c r="D3368" s="57"/>
      <c r="N3368" s="108"/>
    </row>
    <row r="3369" spans="4:14" s="124" customFormat="1" x14ac:dyDescent="0.25">
      <c r="D3369" s="57"/>
      <c r="N3369" s="108"/>
    </row>
    <row r="3370" spans="4:14" s="124" customFormat="1" x14ac:dyDescent="0.25">
      <c r="D3370" s="57"/>
      <c r="N3370" s="108"/>
    </row>
    <row r="3371" spans="4:14" s="124" customFormat="1" x14ac:dyDescent="0.25">
      <c r="D3371" s="57"/>
      <c r="N3371" s="108"/>
    </row>
    <row r="3372" spans="4:14" s="124" customFormat="1" x14ac:dyDescent="0.25">
      <c r="D3372" s="57"/>
      <c r="N3372" s="108"/>
    </row>
    <row r="3373" spans="4:14" s="124" customFormat="1" x14ac:dyDescent="0.25">
      <c r="D3373" s="57"/>
      <c r="N3373" s="108"/>
    </row>
    <row r="3374" spans="4:14" s="124" customFormat="1" x14ac:dyDescent="0.25">
      <c r="D3374" s="57"/>
      <c r="N3374" s="108"/>
    </row>
    <row r="3375" spans="4:14" s="124" customFormat="1" x14ac:dyDescent="0.25">
      <c r="D3375" s="57"/>
      <c r="N3375" s="108"/>
    </row>
    <row r="3376" spans="4:14" s="124" customFormat="1" x14ac:dyDescent="0.25">
      <c r="D3376" s="57"/>
      <c r="N3376" s="108"/>
    </row>
    <row r="3377" spans="4:14" s="124" customFormat="1" x14ac:dyDescent="0.25">
      <c r="D3377" s="57"/>
      <c r="N3377" s="108"/>
    </row>
    <row r="3378" spans="4:14" s="124" customFormat="1" x14ac:dyDescent="0.25">
      <c r="D3378" s="57"/>
      <c r="N3378" s="108"/>
    </row>
    <row r="3379" spans="4:14" s="124" customFormat="1" x14ac:dyDescent="0.25">
      <c r="D3379" s="57"/>
      <c r="N3379" s="108"/>
    </row>
    <row r="3380" spans="4:14" s="124" customFormat="1" x14ac:dyDescent="0.25">
      <c r="D3380" s="57"/>
      <c r="N3380" s="108"/>
    </row>
    <row r="3381" spans="4:14" s="124" customFormat="1" x14ac:dyDescent="0.25">
      <c r="D3381" s="57"/>
      <c r="N3381" s="108"/>
    </row>
    <row r="3382" spans="4:14" s="124" customFormat="1" x14ac:dyDescent="0.25">
      <c r="D3382" s="57"/>
      <c r="N3382" s="108"/>
    </row>
    <row r="3383" spans="4:14" s="124" customFormat="1" x14ac:dyDescent="0.25">
      <c r="D3383" s="57"/>
      <c r="N3383" s="108"/>
    </row>
    <row r="3384" spans="4:14" s="124" customFormat="1" x14ac:dyDescent="0.25">
      <c r="D3384" s="57"/>
      <c r="N3384" s="108"/>
    </row>
    <row r="3385" spans="4:14" s="124" customFormat="1" x14ac:dyDescent="0.25">
      <c r="D3385" s="57"/>
      <c r="N3385" s="108"/>
    </row>
    <row r="3386" spans="4:14" s="124" customFormat="1" x14ac:dyDescent="0.25">
      <c r="D3386" s="57"/>
      <c r="N3386" s="108"/>
    </row>
    <row r="3387" spans="4:14" s="124" customFormat="1" x14ac:dyDescent="0.25">
      <c r="D3387" s="57"/>
      <c r="N3387" s="108"/>
    </row>
    <row r="3388" spans="4:14" s="124" customFormat="1" x14ac:dyDescent="0.25">
      <c r="D3388" s="57"/>
      <c r="N3388" s="108"/>
    </row>
    <row r="3389" spans="4:14" s="124" customFormat="1" x14ac:dyDescent="0.25">
      <c r="D3389" s="57"/>
      <c r="N3389" s="108"/>
    </row>
    <row r="3390" spans="4:14" s="124" customFormat="1" x14ac:dyDescent="0.25">
      <c r="D3390" s="57"/>
      <c r="N3390" s="108"/>
    </row>
    <row r="3391" spans="4:14" s="124" customFormat="1" x14ac:dyDescent="0.25">
      <c r="D3391" s="57"/>
      <c r="N3391" s="108"/>
    </row>
    <row r="3392" spans="4:14" s="124" customFormat="1" x14ac:dyDescent="0.25">
      <c r="D3392" s="57"/>
      <c r="N3392" s="108"/>
    </row>
    <row r="3393" spans="4:14" s="124" customFormat="1" x14ac:dyDescent="0.25">
      <c r="D3393" s="57"/>
      <c r="N3393" s="108"/>
    </row>
    <row r="3394" spans="4:14" s="124" customFormat="1" x14ac:dyDescent="0.25">
      <c r="D3394" s="57"/>
      <c r="N3394" s="108"/>
    </row>
    <row r="3395" spans="4:14" s="124" customFormat="1" x14ac:dyDescent="0.25">
      <c r="D3395" s="57"/>
      <c r="N3395" s="108"/>
    </row>
    <row r="3396" spans="4:14" s="124" customFormat="1" x14ac:dyDescent="0.25">
      <c r="D3396" s="57"/>
      <c r="N3396" s="108"/>
    </row>
    <row r="3397" spans="4:14" s="124" customFormat="1" x14ac:dyDescent="0.25">
      <c r="D3397" s="57"/>
      <c r="N3397" s="108"/>
    </row>
    <row r="3398" spans="4:14" s="124" customFormat="1" x14ac:dyDescent="0.25">
      <c r="D3398" s="57"/>
      <c r="N3398" s="108"/>
    </row>
    <row r="3399" spans="4:14" s="124" customFormat="1" x14ac:dyDescent="0.25">
      <c r="D3399" s="57"/>
      <c r="N3399" s="108"/>
    </row>
    <row r="3400" spans="4:14" s="124" customFormat="1" x14ac:dyDescent="0.25">
      <c r="D3400" s="57"/>
      <c r="N3400" s="108"/>
    </row>
    <row r="3401" spans="4:14" s="124" customFormat="1" x14ac:dyDescent="0.25">
      <c r="D3401" s="57"/>
      <c r="N3401" s="108"/>
    </row>
    <row r="3402" spans="4:14" s="124" customFormat="1" x14ac:dyDescent="0.25">
      <c r="D3402" s="57"/>
      <c r="N3402" s="108"/>
    </row>
    <row r="3403" spans="4:14" s="124" customFormat="1" x14ac:dyDescent="0.25">
      <c r="D3403" s="57"/>
      <c r="N3403" s="108"/>
    </row>
    <row r="3404" spans="4:14" s="124" customFormat="1" x14ac:dyDescent="0.25">
      <c r="D3404" s="57"/>
      <c r="N3404" s="108"/>
    </row>
    <row r="3405" spans="4:14" s="124" customFormat="1" x14ac:dyDescent="0.25">
      <c r="D3405" s="57"/>
      <c r="N3405" s="108"/>
    </row>
    <row r="3406" spans="4:14" s="124" customFormat="1" x14ac:dyDescent="0.25">
      <c r="D3406" s="57"/>
      <c r="N3406" s="108"/>
    </row>
    <row r="3407" spans="4:14" s="124" customFormat="1" x14ac:dyDescent="0.25">
      <c r="D3407" s="57"/>
      <c r="N3407" s="108"/>
    </row>
    <row r="3408" spans="4:14" s="124" customFormat="1" x14ac:dyDescent="0.25">
      <c r="D3408" s="57"/>
      <c r="N3408" s="108"/>
    </row>
    <row r="3409" spans="4:14" s="124" customFormat="1" x14ac:dyDescent="0.25">
      <c r="D3409" s="57"/>
      <c r="N3409" s="108"/>
    </row>
    <row r="3410" spans="4:14" s="124" customFormat="1" x14ac:dyDescent="0.25">
      <c r="D3410" s="57"/>
      <c r="N3410" s="108"/>
    </row>
    <row r="3411" spans="4:14" s="124" customFormat="1" x14ac:dyDescent="0.25">
      <c r="D3411" s="57"/>
      <c r="N3411" s="108"/>
    </row>
    <row r="3412" spans="4:14" s="124" customFormat="1" x14ac:dyDescent="0.25">
      <c r="D3412" s="57"/>
      <c r="N3412" s="108"/>
    </row>
    <row r="3413" spans="4:14" s="124" customFormat="1" x14ac:dyDescent="0.25">
      <c r="D3413" s="57"/>
      <c r="N3413" s="108"/>
    </row>
    <row r="3414" spans="4:14" s="124" customFormat="1" x14ac:dyDescent="0.25">
      <c r="D3414" s="57"/>
      <c r="N3414" s="108"/>
    </row>
    <row r="3415" spans="4:14" s="124" customFormat="1" x14ac:dyDescent="0.25">
      <c r="D3415" s="57"/>
      <c r="N3415" s="108"/>
    </row>
    <row r="3416" spans="4:14" s="124" customFormat="1" x14ac:dyDescent="0.25">
      <c r="D3416" s="57"/>
      <c r="N3416" s="108"/>
    </row>
    <row r="3417" spans="4:14" s="124" customFormat="1" x14ac:dyDescent="0.25">
      <c r="D3417" s="57"/>
      <c r="N3417" s="108"/>
    </row>
    <row r="3418" spans="4:14" s="124" customFormat="1" x14ac:dyDescent="0.25">
      <c r="D3418" s="57"/>
      <c r="N3418" s="108"/>
    </row>
    <row r="3419" spans="4:14" s="124" customFormat="1" x14ac:dyDescent="0.25">
      <c r="D3419" s="57"/>
      <c r="N3419" s="108"/>
    </row>
    <row r="3420" spans="4:14" s="124" customFormat="1" x14ac:dyDescent="0.25">
      <c r="D3420" s="57"/>
      <c r="N3420" s="108"/>
    </row>
    <row r="3421" spans="4:14" s="124" customFormat="1" x14ac:dyDescent="0.25">
      <c r="D3421" s="57"/>
      <c r="N3421" s="108"/>
    </row>
    <row r="3422" spans="4:14" s="124" customFormat="1" x14ac:dyDescent="0.25">
      <c r="D3422" s="57"/>
      <c r="N3422" s="108"/>
    </row>
    <row r="3423" spans="4:14" s="124" customFormat="1" x14ac:dyDescent="0.25">
      <c r="D3423" s="57"/>
      <c r="N3423" s="108"/>
    </row>
    <row r="3424" spans="4:14" s="124" customFormat="1" x14ac:dyDescent="0.25">
      <c r="D3424" s="57"/>
      <c r="N3424" s="108"/>
    </row>
    <row r="3425" spans="4:14" s="124" customFormat="1" x14ac:dyDescent="0.25">
      <c r="D3425" s="57"/>
      <c r="N3425" s="108"/>
    </row>
    <row r="3426" spans="4:14" s="124" customFormat="1" x14ac:dyDescent="0.25">
      <c r="D3426" s="57"/>
      <c r="N3426" s="108"/>
    </row>
    <row r="3427" spans="4:14" s="124" customFormat="1" x14ac:dyDescent="0.25">
      <c r="D3427" s="57"/>
      <c r="N3427" s="108"/>
    </row>
    <row r="3428" spans="4:14" s="124" customFormat="1" x14ac:dyDescent="0.25">
      <c r="D3428" s="57"/>
      <c r="N3428" s="108"/>
    </row>
    <row r="3429" spans="4:14" s="124" customFormat="1" x14ac:dyDescent="0.25">
      <c r="D3429" s="57"/>
      <c r="N3429" s="108"/>
    </row>
    <row r="3430" spans="4:14" s="124" customFormat="1" x14ac:dyDescent="0.25">
      <c r="D3430" s="57"/>
      <c r="N3430" s="108"/>
    </row>
    <row r="3431" spans="4:14" s="124" customFormat="1" x14ac:dyDescent="0.25">
      <c r="D3431" s="57"/>
      <c r="N3431" s="108"/>
    </row>
    <row r="3432" spans="4:14" s="124" customFormat="1" x14ac:dyDescent="0.25">
      <c r="D3432" s="57"/>
      <c r="N3432" s="108"/>
    </row>
    <row r="3433" spans="4:14" s="124" customFormat="1" x14ac:dyDescent="0.25">
      <c r="D3433" s="57"/>
      <c r="N3433" s="108"/>
    </row>
    <row r="3434" spans="4:14" s="124" customFormat="1" x14ac:dyDescent="0.25">
      <c r="D3434" s="57"/>
      <c r="N3434" s="108"/>
    </row>
    <row r="3435" spans="4:14" s="124" customFormat="1" x14ac:dyDescent="0.25">
      <c r="D3435" s="57"/>
      <c r="N3435" s="108"/>
    </row>
    <row r="3436" spans="4:14" s="124" customFormat="1" x14ac:dyDescent="0.25">
      <c r="D3436" s="57"/>
      <c r="N3436" s="108"/>
    </row>
    <row r="3437" spans="4:14" s="124" customFormat="1" x14ac:dyDescent="0.25">
      <c r="D3437" s="57"/>
      <c r="N3437" s="108"/>
    </row>
    <row r="3438" spans="4:14" s="124" customFormat="1" x14ac:dyDescent="0.25">
      <c r="D3438" s="57"/>
      <c r="N3438" s="108"/>
    </row>
    <row r="3439" spans="4:14" s="124" customFormat="1" x14ac:dyDescent="0.25">
      <c r="D3439" s="57"/>
      <c r="N3439" s="108"/>
    </row>
    <row r="3440" spans="4:14" s="124" customFormat="1" x14ac:dyDescent="0.25">
      <c r="D3440" s="57"/>
      <c r="N3440" s="108"/>
    </row>
    <row r="3441" spans="4:14" s="124" customFormat="1" x14ac:dyDescent="0.25">
      <c r="D3441" s="57"/>
      <c r="N3441" s="108"/>
    </row>
    <row r="3442" spans="4:14" s="124" customFormat="1" x14ac:dyDescent="0.25">
      <c r="D3442" s="57"/>
      <c r="N3442" s="108"/>
    </row>
    <row r="3443" spans="4:14" s="124" customFormat="1" x14ac:dyDescent="0.25">
      <c r="D3443" s="57"/>
      <c r="N3443" s="108"/>
    </row>
    <row r="3444" spans="4:14" s="124" customFormat="1" x14ac:dyDescent="0.25">
      <c r="D3444" s="57"/>
      <c r="N3444" s="108"/>
    </row>
    <row r="3445" spans="4:14" s="124" customFormat="1" x14ac:dyDescent="0.25">
      <c r="D3445" s="57"/>
      <c r="N3445" s="108"/>
    </row>
    <row r="3446" spans="4:14" s="124" customFormat="1" x14ac:dyDescent="0.25">
      <c r="D3446" s="57"/>
      <c r="N3446" s="108"/>
    </row>
    <row r="3447" spans="4:14" s="124" customFormat="1" x14ac:dyDescent="0.25">
      <c r="D3447" s="57"/>
      <c r="N3447" s="108"/>
    </row>
    <row r="3448" spans="4:14" s="124" customFormat="1" x14ac:dyDescent="0.25">
      <c r="D3448" s="57"/>
      <c r="N3448" s="108"/>
    </row>
    <row r="3449" spans="4:14" s="124" customFormat="1" x14ac:dyDescent="0.25">
      <c r="D3449" s="57"/>
      <c r="N3449" s="108"/>
    </row>
    <row r="3450" spans="4:14" s="124" customFormat="1" x14ac:dyDescent="0.25">
      <c r="D3450" s="57"/>
      <c r="N3450" s="108"/>
    </row>
    <row r="3451" spans="4:14" s="124" customFormat="1" x14ac:dyDescent="0.25">
      <c r="D3451" s="57"/>
      <c r="N3451" s="108"/>
    </row>
    <row r="3452" spans="4:14" s="124" customFormat="1" x14ac:dyDescent="0.25">
      <c r="D3452" s="57"/>
      <c r="N3452" s="108"/>
    </row>
    <row r="3453" spans="4:14" s="124" customFormat="1" x14ac:dyDescent="0.25">
      <c r="D3453" s="57"/>
      <c r="N3453" s="108"/>
    </row>
    <row r="3454" spans="4:14" s="124" customFormat="1" x14ac:dyDescent="0.25">
      <c r="D3454" s="57"/>
      <c r="N3454" s="108"/>
    </row>
    <row r="3455" spans="4:14" s="124" customFormat="1" x14ac:dyDescent="0.25">
      <c r="D3455" s="57"/>
      <c r="N3455" s="108"/>
    </row>
    <row r="3456" spans="4:14" s="124" customFormat="1" x14ac:dyDescent="0.25">
      <c r="D3456" s="57"/>
      <c r="N3456" s="108"/>
    </row>
    <row r="3457" spans="4:14" s="124" customFormat="1" x14ac:dyDescent="0.25">
      <c r="D3457" s="57"/>
      <c r="N3457" s="108"/>
    </row>
    <row r="3458" spans="4:14" s="124" customFormat="1" x14ac:dyDescent="0.25">
      <c r="D3458" s="57"/>
      <c r="N3458" s="108"/>
    </row>
    <row r="3459" spans="4:14" s="124" customFormat="1" x14ac:dyDescent="0.25">
      <c r="D3459" s="57"/>
      <c r="N3459" s="108"/>
    </row>
    <row r="3460" spans="4:14" s="124" customFormat="1" x14ac:dyDescent="0.25">
      <c r="D3460" s="57"/>
      <c r="N3460" s="108"/>
    </row>
    <row r="3461" spans="4:14" s="124" customFormat="1" x14ac:dyDescent="0.25">
      <c r="D3461" s="57"/>
      <c r="N3461" s="108"/>
    </row>
    <row r="3462" spans="4:14" s="124" customFormat="1" x14ac:dyDescent="0.25">
      <c r="D3462" s="57"/>
      <c r="N3462" s="108"/>
    </row>
    <row r="3463" spans="4:14" s="124" customFormat="1" x14ac:dyDescent="0.25">
      <c r="D3463" s="57"/>
      <c r="N3463" s="108"/>
    </row>
    <row r="3464" spans="4:14" s="124" customFormat="1" x14ac:dyDescent="0.25">
      <c r="D3464" s="57"/>
      <c r="N3464" s="108"/>
    </row>
    <row r="3465" spans="4:14" s="124" customFormat="1" x14ac:dyDescent="0.25">
      <c r="D3465" s="57"/>
      <c r="N3465" s="108"/>
    </row>
    <row r="3466" spans="4:14" s="124" customFormat="1" x14ac:dyDescent="0.25">
      <c r="D3466" s="57"/>
      <c r="N3466" s="108"/>
    </row>
    <row r="3467" spans="4:14" s="124" customFormat="1" x14ac:dyDescent="0.25">
      <c r="D3467" s="57"/>
      <c r="N3467" s="108"/>
    </row>
    <row r="3468" spans="4:14" s="124" customFormat="1" x14ac:dyDescent="0.25">
      <c r="D3468" s="57"/>
      <c r="N3468" s="108"/>
    </row>
    <row r="3469" spans="4:14" s="124" customFormat="1" x14ac:dyDescent="0.25">
      <c r="D3469" s="57"/>
      <c r="N3469" s="108"/>
    </row>
    <row r="3470" spans="4:14" s="124" customFormat="1" x14ac:dyDescent="0.25">
      <c r="D3470" s="57"/>
      <c r="N3470" s="108"/>
    </row>
    <row r="3471" spans="4:14" s="124" customFormat="1" x14ac:dyDescent="0.25">
      <c r="D3471" s="57"/>
      <c r="N3471" s="108"/>
    </row>
    <row r="3472" spans="4:14" s="124" customFormat="1" x14ac:dyDescent="0.25">
      <c r="D3472" s="57"/>
      <c r="N3472" s="108"/>
    </row>
    <row r="3473" spans="4:14" s="124" customFormat="1" x14ac:dyDescent="0.25">
      <c r="D3473" s="57"/>
      <c r="N3473" s="108"/>
    </row>
    <row r="3474" spans="4:14" s="124" customFormat="1" x14ac:dyDescent="0.25">
      <c r="D3474" s="57"/>
      <c r="N3474" s="108"/>
    </row>
    <row r="3475" spans="4:14" s="124" customFormat="1" x14ac:dyDescent="0.25">
      <c r="D3475" s="57"/>
      <c r="N3475" s="108"/>
    </row>
    <row r="3476" spans="4:14" s="124" customFormat="1" x14ac:dyDescent="0.25">
      <c r="D3476" s="57"/>
      <c r="N3476" s="108"/>
    </row>
    <row r="3477" spans="4:14" s="124" customFormat="1" x14ac:dyDescent="0.25">
      <c r="D3477" s="57"/>
      <c r="N3477" s="108"/>
    </row>
    <row r="3478" spans="4:14" s="124" customFormat="1" x14ac:dyDescent="0.25">
      <c r="D3478" s="57"/>
      <c r="N3478" s="108"/>
    </row>
    <row r="3479" spans="4:14" s="124" customFormat="1" x14ac:dyDescent="0.25">
      <c r="D3479" s="57"/>
      <c r="N3479" s="108"/>
    </row>
    <row r="3480" spans="4:14" s="124" customFormat="1" x14ac:dyDescent="0.25">
      <c r="D3480" s="57"/>
      <c r="N3480" s="108"/>
    </row>
    <row r="3481" spans="4:14" s="124" customFormat="1" x14ac:dyDescent="0.25">
      <c r="D3481" s="57"/>
      <c r="N3481" s="108"/>
    </row>
    <row r="3482" spans="4:14" s="124" customFormat="1" x14ac:dyDescent="0.25">
      <c r="D3482" s="57"/>
      <c r="N3482" s="108"/>
    </row>
    <row r="3483" spans="4:14" s="124" customFormat="1" x14ac:dyDescent="0.25">
      <c r="D3483" s="57"/>
      <c r="N3483" s="108"/>
    </row>
    <row r="3484" spans="4:14" s="124" customFormat="1" x14ac:dyDescent="0.25">
      <c r="D3484" s="57"/>
      <c r="N3484" s="108"/>
    </row>
    <row r="3485" spans="4:14" s="124" customFormat="1" x14ac:dyDescent="0.25">
      <c r="D3485" s="57"/>
      <c r="N3485" s="108"/>
    </row>
    <row r="3486" spans="4:14" s="124" customFormat="1" x14ac:dyDescent="0.25">
      <c r="D3486" s="57"/>
      <c r="N3486" s="108"/>
    </row>
    <row r="3487" spans="4:14" s="124" customFormat="1" x14ac:dyDescent="0.25">
      <c r="D3487" s="57"/>
      <c r="N3487" s="108"/>
    </row>
    <row r="3488" spans="4:14" s="124" customFormat="1" x14ac:dyDescent="0.25">
      <c r="D3488" s="57"/>
      <c r="N3488" s="108"/>
    </row>
    <row r="3489" spans="4:14" s="124" customFormat="1" x14ac:dyDescent="0.25">
      <c r="D3489" s="57"/>
      <c r="N3489" s="108"/>
    </row>
    <row r="3490" spans="4:14" s="124" customFormat="1" x14ac:dyDescent="0.25">
      <c r="D3490" s="57"/>
      <c r="N3490" s="108"/>
    </row>
    <row r="3491" spans="4:14" s="124" customFormat="1" x14ac:dyDescent="0.25">
      <c r="D3491" s="57"/>
      <c r="N3491" s="108"/>
    </row>
    <row r="3492" spans="4:14" s="124" customFormat="1" x14ac:dyDescent="0.25">
      <c r="D3492" s="57"/>
      <c r="N3492" s="108"/>
    </row>
    <row r="3493" spans="4:14" s="124" customFormat="1" x14ac:dyDescent="0.25">
      <c r="D3493" s="57"/>
      <c r="N3493" s="108"/>
    </row>
    <row r="3494" spans="4:14" s="124" customFormat="1" x14ac:dyDescent="0.25">
      <c r="D3494" s="57"/>
      <c r="N3494" s="108"/>
    </row>
    <row r="3495" spans="4:14" s="124" customFormat="1" x14ac:dyDescent="0.25">
      <c r="D3495" s="57"/>
      <c r="N3495" s="108"/>
    </row>
    <row r="3496" spans="4:14" s="124" customFormat="1" x14ac:dyDescent="0.25">
      <c r="D3496" s="57"/>
      <c r="N3496" s="108"/>
    </row>
    <row r="3497" spans="4:14" s="124" customFormat="1" x14ac:dyDescent="0.25">
      <c r="D3497" s="57"/>
      <c r="N3497" s="108"/>
    </row>
    <row r="3498" spans="4:14" s="124" customFormat="1" x14ac:dyDescent="0.25">
      <c r="D3498" s="57"/>
      <c r="N3498" s="108"/>
    </row>
    <row r="3499" spans="4:14" s="124" customFormat="1" x14ac:dyDescent="0.25">
      <c r="D3499" s="57"/>
      <c r="N3499" s="108"/>
    </row>
    <row r="3500" spans="4:14" s="124" customFormat="1" x14ac:dyDescent="0.25">
      <c r="D3500" s="57"/>
      <c r="N3500" s="108"/>
    </row>
    <row r="3501" spans="4:14" s="124" customFormat="1" x14ac:dyDescent="0.25">
      <c r="D3501" s="57"/>
      <c r="N3501" s="108"/>
    </row>
    <row r="3502" spans="4:14" s="124" customFormat="1" x14ac:dyDescent="0.25">
      <c r="D3502" s="57"/>
      <c r="N3502" s="108"/>
    </row>
    <row r="3503" spans="4:14" s="124" customFormat="1" x14ac:dyDescent="0.25">
      <c r="D3503" s="57"/>
      <c r="N3503" s="108"/>
    </row>
    <row r="3504" spans="4:14" s="124" customFormat="1" x14ac:dyDescent="0.25">
      <c r="D3504" s="57"/>
      <c r="N3504" s="108"/>
    </row>
    <row r="3505" spans="4:14" s="124" customFormat="1" x14ac:dyDescent="0.25">
      <c r="D3505" s="57"/>
      <c r="N3505" s="108"/>
    </row>
    <row r="3506" spans="4:14" s="124" customFormat="1" x14ac:dyDescent="0.25">
      <c r="D3506" s="57"/>
      <c r="N3506" s="108"/>
    </row>
    <row r="3507" spans="4:14" s="124" customFormat="1" x14ac:dyDescent="0.25">
      <c r="D3507" s="57"/>
      <c r="N3507" s="108"/>
    </row>
    <row r="3508" spans="4:14" s="124" customFormat="1" x14ac:dyDescent="0.25">
      <c r="D3508" s="57"/>
      <c r="N3508" s="108"/>
    </row>
    <row r="3509" spans="4:14" s="124" customFormat="1" x14ac:dyDescent="0.25">
      <c r="D3509" s="57"/>
      <c r="N3509" s="108"/>
    </row>
    <row r="3510" spans="4:14" s="124" customFormat="1" x14ac:dyDescent="0.25">
      <c r="D3510" s="57"/>
      <c r="N3510" s="108"/>
    </row>
    <row r="3511" spans="4:14" s="124" customFormat="1" x14ac:dyDescent="0.25">
      <c r="D3511" s="57"/>
      <c r="N3511" s="108"/>
    </row>
    <row r="3512" spans="4:14" s="124" customFormat="1" x14ac:dyDescent="0.25">
      <c r="D3512" s="57"/>
      <c r="N3512" s="108"/>
    </row>
    <row r="3513" spans="4:14" s="124" customFormat="1" x14ac:dyDescent="0.25">
      <c r="D3513" s="57"/>
      <c r="N3513" s="108"/>
    </row>
    <row r="3514" spans="4:14" s="124" customFormat="1" x14ac:dyDescent="0.25">
      <c r="D3514" s="57"/>
      <c r="N3514" s="108"/>
    </row>
    <row r="3515" spans="4:14" s="124" customFormat="1" x14ac:dyDescent="0.25">
      <c r="D3515" s="57"/>
      <c r="N3515" s="108"/>
    </row>
    <row r="3516" spans="4:14" s="124" customFormat="1" x14ac:dyDescent="0.25">
      <c r="D3516" s="57"/>
      <c r="N3516" s="108"/>
    </row>
    <row r="3517" spans="4:14" s="124" customFormat="1" x14ac:dyDescent="0.25">
      <c r="D3517" s="57"/>
      <c r="N3517" s="108"/>
    </row>
    <row r="3518" spans="4:14" s="124" customFormat="1" x14ac:dyDescent="0.25">
      <c r="D3518" s="57"/>
      <c r="N3518" s="108"/>
    </row>
    <row r="3519" spans="4:14" s="124" customFormat="1" x14ac:dyDescent="0.25">
      <c r="D3519" s="57"/>
      <c r="N3519" s="108"/>
    </row>
    <row r="3520" spans="4:14" s="124" customFormat="1" x14ac:dyDescent="0.25">
      <c r="D3520" s="57"/>
      <c r="N3520" s="108"/>
    </row>
    <row r="3521" spans="4:14" s="124" customFormat="1" x14ac:dyDescent="0.25">
      <c r="D3521" s="57"/>
      <c r="N3521" s="108"/>
    </row>
    <row r="3522" spans="4:14" s="124" customFormat="1" x14ac:dyDescent="0.25">
      <c r="D3522" s="57"/>
      <c r="N3522" s="108"/>
    </row>
    <row r="3523" spans="4:14" s="124" customFormat="1" x14ac:dyDescent="0.25">
      <c r="D3523" s="57"/>
      <c r="N3523" s="108"/>
    </row>
    <row r="3524" spans="4:14" s="124" customFormat="1" x14ac:dyDescent="0.25">
      <c r="D3524" s="57"/>
      <c r="N3524" s="108"/>
    </row>
    <row r="3525" spans="4:14" s="124" customFormat="1" x14ac:dyDescent="0.25">
      <c r="D3525" s="57"/>
      <c r="N3525" s="108"/>
    </row>
    <row r="3526" spans="4:14" s="124" customFormat="1" x14ac:dyDescent="0.25">
      <c r="D3526" s="57"/>
      <c r="N3526" s="108"/>
    </row>
    <row r="3527" spans="4:14" s="124" customFormat="1" x14ac:dyDescent="0.25">
      <c r="D3527" s="57"/>
      <c r="N3527" s="108"/>
    </row>
    <row r="3528" spans="4:14" s="124" customFormat="1" x14ac:dyDescent="0.25">
      <c r="D3528" s="57"/>
      <c r="N3528" s="108"/>
    </row>
    <row r="3529" spans="4:14" s="124" customFormat="1" x14ac:dyDescent="0.25">
      <c r="D3529" s="57"/>
      <c r="N3529" s="108"/>
    </row>
    <row r="3530" spans="4:14" s="124" customFormat="1" x14ac:dyDescent="0.25">
      <c r="D3530" s="57"/>
      <c r="N3530" s="108"/>
    </row>
    <row r="3531" spans="4:14" s="124" customFormat="1" x14ac:dyDescent="0.25">
      <c r="D3531" s="57"/>
      <c r="N3531" s="108"/>
    </row>
    <row r="3532" spans="4:14" s="124" customFormat="1" x14ac:dyDescent="0.25">
      <c r="D3532" s="57"/>
      <c r="N3532" s="108"/>
    </row>
    <row r="3533" spans="4:14" s="124" customFormat="1" x14ac:dyDescent="0.25">
      <c r="D3533" s="57"/>
      <c r="N3533" s="108"/>
    </row>
    <row r="3534" spans="4:14" s="124" customFormat="1" x14ac:dyDescent="0.25">
      <c r="D3534" s="57"/>
      <c r="N3534" s="108"/>
    </row>
    <row r="3535" spans="4:14" s="124" customFormat="1" x14ac:dyDescent="0.25">
      <c r="D3535" s="57"/>
      <c r="N3535" s="108"/>
    </row>
    <row r="3536" spans="4:14" s="124" customFormat="1" x14ac:dyDescent="0.25">
      <c r="D3536" s="57"/>
      <c r="N3536" s="108"/>
    </row>
    <row r="3537" spans="4:14" s="124" customFormat="1" x14ac:dyDescent="0.25">
      <c r="D3537" s="57"/>
      <c r="N3537" s="108"/>
    </row>
    <row r="3538" spans="4:14" s="124" customFormat="1" x14ac:dyDescent="0.25">
      <c r="D3538" s="57"/>
      <c r="N3538" s="108"/>
    </row>
    <row r="3539" spans="4:14" s="124" customFormat="1" x14ac:dyDescent="0.25">
      <c r="D3539" s="57"/>
      <c r="N3539" s="108"/>
    </row>
    <row r="3540" spans="4:14" s="124" customFormat="1" x14ac:dyDescent="0.25">
      <c r="D3540" s="57"/>
      <c r="N3540" s="108"/>
    </row>
    <row r="3541" spans="4:14" s="124" customFormat="1" x14ac:dyDescent="0.25">
      <c r="D3541" s="57"/>
      <c r="N3541" s="108"/>
    </row>
    <row r="3542" spans="4:14" s="124" customFormat="1" x14ac:dyDescent="0.25">
      <c r="D3542" s="57"/>
      <c r="N3542" s="108"/>
    </row>
    <row r="3543" spans="4:14" s="124" customFormat="1" x14ac:dyDescent="0.25">
      <c r="D3543" s="57"/>
      <c r="N3543" s="108"/>
    </row>
    <row r="3544" spans="4:14" s="124" customFormat="1" x14ac:dyDescent="0.25">
      <c r="D3544" s="57"/>
      <c r="N3544" s="108"/>
    </row>
    <row r="3545" spans="4:14" s="124" customFormat="1" x14ac:dyDescent="0.25">
      <c r="D3545" s="57"/>
      <c r="N3545" s="108"/>
    </row>
    <row r="3546" spans="4:14" s="124" customFormat="1" x14ac:dyDescent="0.25">
      <c r="D3546" s="57"/>
      <c r="N3546" s="108"/>
    </row>
    <row r="3547" spans="4:14" s="124" customFormat="1" x14ac:dyDescent="0.25">
      <c r="D3547" s="57"/>
      <c r="N3547" s="108"/>
    </row>
    <row r="3548" spans="4:14" s="124" customFormat="1" x14ac:dyDescent="0.25">
      <c r="D3548" s="57"/>
      <c r="N3548" s="108"/>
    </row>
    <row r="3549" spans="4:14" s="124" customFormat="1" x14ac:dyDescent="0.25">
      <c r="D3549" s="57"/>
      <c r="N3549" s="108"/>
    </row>
    <row r="3550" spans="4:14" s="124" customFormat="1" x14ac:dyDescent="0.25">
      <c r="D3550" s="57"/>
      <c r="N3550" s="108"/>
    </row>
    <row r="3551" spans="4:14" s="124" customFormat="1" x14ac:dyDescent="0.25">
      <c r="D3551" s="57"/>
      <c r="N3551" s="108"/>
    </row>
    <row r="3552" spans="4:14" s="124" customFormat="1" x14ac:dyDescent="0.25">
      <c r="D3552" s="57"/>
      <c r="N3552" s="108"/>
    </row>
    <row r="3553" spans="4:14" s="124" customFormat="1" x14ac:dyDescent="0.25">
      <c r="D3553" s="57"/>
      <c r="N3553" s="108"/>
    </row>
    <row r="3554" spans="4:14" s="124" customFormat="1" x14ac:dyDescent="0.25">
      <c r="D3554" s="57"/>
      <c r="N3554" s="108"/>
    </row>
    <row r="3555" spans="4:14" s="124" customFormat="1" x14ac:dyDescent="0.25">
      <c r="D3555" s="57"/>
      <c r="N3555" s="108"/>
    </row>
    <row r="3556" spans="4:14" s="124" customFormat="1" x14ac:dyDescent="0.25">
      <c r="D3556" s="57"/>
      <c r="N3556" s="108"/>
    </row>
    <row r="3557" spans="4:14" s="124" customFormat="1" x14ac:dyDescent="0.25">
      <c r="D3557" s="57"/>
      <c r="N3557" s="108"/>
    </row>
    <row r="3558" spans="4:14" s="124" customFormat="1" x14ac:dyDescent="0.25">
      <c r="D3558" s="57"/>
      <c r="N3558" s="108"/>
    </row>
    <row r="3559" spans="4:14" s="124" customFormat="1" x14ac:dyDescent="0.25">
      <c r="D3559" s="57"/>
      <c r="N3559" s="108"/>
    </row>
    <row r="3560" spans="4:14" s="124" customFormat="1" x14ac:dyDescent="0.25">
      <c r="D3560" s="57"/>
      <c r="N3560" s="108"/>
    </row>
    <row r="3561" spans="4:14" s="124" customFormat="1" x14ac:dyDescent="0.25">
      <c r="D3561" s="57"/>
      <c r="N3561" s="108"/>
    </row>
    <row r="3562" spans="4:14" s="124" customFormat="1" x14ac:dyDescent="0.25">
      <c r="D3562" s="57"/>
      <c r="N3562" s="108"/>
    </row>
    <row r="3563" spans="4:14" s="124" customFormat="1" x14ac:dyDescent="0.25">
      <c r="D3563" s="57"/>
      <c r="N3563" s="108"/>
    </row>
    <row r="3564" spans="4:14" s="124" customFormat="1" x14ac:dyDescent="0.25">
      <c r="D3564" s="57"/>
      <c r="N3564" s="108"/>
    </row>
    <row r="3565" spans="4:14" s="124" customFormat="1" x14ac:dyDescent="0.25">
      <c r="D3565" s="57"/>
      <c r="N3565" s="108"/>
    </row>
    <row r="3566" spans="4:14" s="124" customFormat="1" x14ac:dyDescent="0.25">
      <c r="D3566" s="57"/>
      <c r="N3566" s="108"/>
    </row>
    <row r="3567" spans="4:14" s="124" customFormat="1" x14ac:dyDescent="0.25">
      <c r="D3567" s="57"/>
      <c r="N3567" s="108"/>
    </row>
    <row r="3568" spans="4:14" s="124" customFormat="1" x14ac:dyDescent="0.25">
      <c r="D3568" s="57"/>
      <c r="N3568" s="108"/>
    </row>
    <row r="3569" spans="4:14" s="124" customFormat="1" x14ac:dyDescent="0.25">
      <c r="D3569" s="57"/>
      <c r="N3569" s="108"/>
    </row>
    <row r="3570" spans="4:14" s="124" customFormat="1" x14ac:dyDescent="0.25">
      <c r="D3570" s="57"/>
      <c r="N3570" s="108"/>
    </row>
    <row r="3571" spans="4:14" s="124" customFormat="1" x14ac:dyDescent="0.25">
      <c r="D3571" s="57"/>
      <c r="N3571" s="108"/>
    </row>
    <row r="3572" spans="4:14" s="124" customFormat="1" x14ac:dyDescent="0.25">
      <c r="D3572" s="57"/>
      <c r="N3572" s="108"/>
    </row>
    <row r="3573" spans="4:14" s="124" customFormat="1" x14ac:dyDescent="0.25">
      <c r="D3573" s="57"/>
      <c r="N3573" s="108"/>
    </row>
    <row r="3574" spans="4:14" s="124" customFormat="1" x14ac:dyDescent="0.25">
      <c r="D3574" s="57"/>
      <c r="N3574" s="108"/>
    </row>
    <row r="3575" spans="4:14" s="124" customFormat="1" x14ac:dyDescent="0.25">
      <c r="D3575" s="57"/>
      <c r="N3575" s="108"/>
    </row>
    <row r="3576" spans="4:14" s="124" customFormat="1" x14ac:dyDescent="0.25">
      <c r="D3576" s="57"/>
      <c r="N3576" s="108"/>
    </row>
    <row r="3577" spans="4:14" s="124" customFormat="1" x14ac:dyDescent="0.25">
      <c r="D3577" s="57"/>
      <c r="N3577" s="108"/>
    </row>
    <row r="3578" spans="4:14" s="124" customFormat="1" x14ac:dyDescent="0.25">
      <c r="D3578" s="57"/>
      <c r="N3578" s="108"/>
    </row>
    <row r="3579" spans="4:14" s="124" customFormat="1" x14ac:dyDescent="0.25">
      <c r="D3579" s="57"/>
      <c r="N3579" s="108"/>
    </row>
    <row r="3580" spans="4:14" s="124" customFormat="1" x14ac:dyDescent="0.25">
      <c r="D3580" s="57"/>
      <c r="N3580" s="108"/>
    </row>
    <row r="3581" spans="4:14" s="124" customFormat="1" x14ac:dyDescent="0.25">
      <c r="D3581" s="57"/>
      <c r="N3581" s="108"/>
    </row>
    <row r="3582" spans="4:14" s="124" customFormat="1" x14ac:dyDescent="0.25">
      <c r="D3582" s="57"/>
      <c r="N3582" s="108"/>
    </row>
    <row r="3583" spans="4:14" s="124" customFormat="1" x14ac:dyDescent="0.25">
      <c r="D3583" s="57"/>
      <c r="N3583" s="108"/>
    </row>
    <row r="3584" spans="4:14" s="124" customFormat="1" x14ac:dyDescent="0.25">
      <c r="D3584" s="57"/>
      <c r="N3584" s="108"/>
    </row>
    <row r="3585" spans="4:14" s="124" customFormat="1" x14ac:dyDescent="0.25">
      <c r="D3585" s="57"/>
      <c r="N3585" s="108"/>
    </row>
    <row r="3586" spans="4:14" s="124" customFormat="1" x14ac:dyDescent="0.25">
      <c r="D3586" s="57"/>
      <c r="N3586" s="108"/>
    </row>
    <row r="3587" spans="4:14" s="124" customFormat="1" x14ac:dyDescent="0.25">
      <c r="D3587" s="57"/>
      <c r="N3587" s="108"/>
    </row>
    <row r="3588" spans="4:14" s="124" customFormat="1" x14ac:dyDescent="0.25">
      <c r="D3588" s="57"/>
      <c r="N3588" s="108"/>
    </row>
    <row r="3589" spans="4:14" s="124" customFormat="1" x14ac:dyDescent="0.25">
      <c r="D3589" s="57"/>
      <c r="N3589" s="108"/>
    </row>
    <row r="3590" spans="4:14" s="124" customFormat="1" x14ac:dyDescent="0.25">
      <c r="D3590" s="57"/>
      <c r="N3590" s="108"/>
    </row>
    <row r="3591" spans="4:14" s="124" customFormat="1" x14ac:dyDescent="0.25">
      <c r="D3591" s="57"/>
      <c r="N3591" s="108"/>
    </row>
    <row r="3592" spans="4:14" s="124" customFormat="1" x14ac:dyDescent="0.25">
      <c r="D3592" s="57"/>
      <c r="N3592" s="108"/>
    </row>
    <row r="3593" spans="4:14" s="124" customFormat="1" x14ac:dyDescent="0.25">
      <c r="D3593" s="57"/>
      <c r="N3593" s="108"/>
    </row>
    <row r="3594" spans="4:14" s="124" customFormat="1" x14ac:dyDescent="0.25">
      <c r="D3594" s="57"/>
      <c r="N3594" s="108"/>
    </row>
    <row r="3595" spans="4:14" s="124" customFormat="1" x14ac:dyDescent="0.25">
      <c r="D3595" s="57"/>
      <c r="N3595" s="108"/>
    </row>
    <row r="3596" spans="4:14" s="124" customFormat="1" x14ac:dyDescent="0.25">
      <c r="D3596" s="57"/>
      <c r="N3596" s="108"/>
    </row>
    <row r="3597" spans="4:14" s="124" customFormat="1" x14ac:dyDescent="0.25">
      <c r="D3597" s="57"/>
      <c r="N3597" s="108"/>
    </row>
    <row r="3598" spans="4:14" s="124" customFormat="1" x14ac:dyDescent="0.25">
      <c r="D3598" s="57"/>
      <c r="N3598" s="108"/>
    </row>
    <row r="3599" spans="4:14" s="124" customFormat="1" x14ac:dyDescent="0.25">
      <c r="D3599" s="57"/>
      <c r="N3599" s="108"/>
    </row>
    <row r="3600" spans="4:14" s="124" customFormat="1" x14ac:dyDescent="0.25">
      <c r="D3600" s="57"/>
      <c r="N3600" s="108"/>
    </row>
    <row r="3601" spans="4:14" s="124" customFormat="1" x14ac:dyDescent="0.25">
      <c r="D3601" s="57"/>
      <c r="N3601" s="108"/>
    </row>
    <row r="3602" spans="4:14" s="124" customFormat="1" x14ac:dyDescent="0.25">
      <c r="D3602" s="57"/>
      <c r="N3602" s="108"/>
    </row>
    <row r="3603" spans="4:14" s="124" customFormat="1" x14ac:dyDescent="0.25">
      <c r="D3603" s="57"/>
      <c r="N3603" s="108"/>
    </row>
    <row r="3604" spans="4:14" s="124" customFormat="1" x14ac:dyDescent="0.25">
      <c r="D3604" s="57"/>
      <c r="N3604" s="108"/>
    </row>
    <row r="3605" spans="4:14" s="124" customFormat="1" x14ac:dyDescent="0.25">
      <c r="D3605" s="57"/>
      <c r="N3605" s="108"/>
    </row>
    <row r="3606" spans="4:14" s="124" customFormat="1" x14ac:dyDescent="0.25">
      <c r="D3606" s="57"/>
      <c r="N3606" s="108"/>
    </row>
    <row r="3607" spans="4:14" s="124" customFormat="1" x14ac:dyDescent="0.25">
      <c r="D3607" s="57"/>
      <c r="N3607" s="108"/>
    </row>
    <row r="3608" spans="4:14" s="124" customFormat="1" x14ac:dyDescent="0.25">
      <c r="D3608" s="57"/>
      <c r="N3608" s="108"/>
    </row>
    <row r="3609" spans="4:14" s="124" customFormat="1" x14ac:dyDescent="0.25">
      <c r="D3609" s="57"/>
      <c r="N3609" s="108"/>
    </row>
    <row r="3610" spans="4:14" s="124" customFormat="1" x14ac:dyDescent="0.25">
      <c r="D3610" s="57"/>
      <c r="N3610" s="108"/>
    </row>
    <row r="3611" spans="4:14" s="124" customFormat="1" x14ac:dyDescent="0.25">
      <c r="D3611" s="57"/>
      <c r="N3611" s="108"/>
    </row>
    <row r="3612" spans="4:14" s="124" customFormat="1" x14ac:dyDescent="0.25">
      <c r="D3612" s="57"/>
      <c r="N3612" s="108"/>
    </row>
    <row r="3613" spans="4:14" s="124" customFormat="1" x14ac:dyDescent="0.25">
      <c r="D3613" s="57"/>
      <c r="N3613" s="108"/>
    </row>
    <row r="3614" spans="4:14" s="124" customFormat="1" x14ac:dyDescent="0.25">
      <c r="D3614" s="57"/>
      <c r="N3614" s="108"/>
    </row>
    <row r="3615" spans="4:14" s="124" customFormat="1" x14ac:dyDescent="0.25">
      <c r="D3615" s="57"/>
      <c r="N3615" s="108"/>
    </row>
    <row r="3616" spans="4:14" s="124" customFormat="1" x14ac:dyDescent="0.25">
      <c r="D3616" s="57"/>
      <c r="N3616" s="108"/>
    </row>
    <row r="3617" spans="4:14" s="124" customFormat="1" x14ac:dyDescent="0.25">
      <c r="D3617" s="57"/>
      <c r="N3617" s="108"/>
    </row>
    <row r="3618" spans="4:14" s="124" customFormat="1" x14ac:dyDescent="0.25">
      <c r="D3618" s="57"/>
      <c r="N3618" s="108"/>
    </row>
    <row r="3619" spans="4:14" s="124" customFormat="1" x14ac:dyDescent="0.25">
      <c r="D3619" s="57"/>
      <c r="N3619" s="108"/>
    </row>
    <row r="3620" spans="4:14" s="124" customFormat="1" x14ac:dyDescent="0.25">
      <c r="D3620" s="57"/>
      <c r="N3620" s="108"/>
    </row>
    <row r="3621" spans="4:14" s="124" customFormat="1" x14ac:dyDescent="0.25">
      <c r="D3621" s="57"/>
      <c r="N3621" s="108"/>
    </row>
    <row r="3622" spans="4:14" s="124" customFormat="1" x14ac:dyDescent="0.25">
      <c r="D3622" s="57"/>
      <c r="N3622" s="108"/>
    </row>
    <row r="3623" spans="4:14" s="124" customFormat="1" x14ac:dyDescent="0.25">
      <c r="D3623" s="57"/>
      <c r="N3623" s="108"/>
    </row>
    <row r="3624" spans="4:14" s="124" customFormat="1" x14ac:dyDescent="0.25">
      <c r="D3624" s="57"/>
      <c r="N3624" s="108"/>
    </row>
    <row r="3625" spans="4:14" s="124" customFormat="1" x14ac:dyDescent="0.25">
      <c r="D3625" s="57"/>
      <c r="N3625" s="108"/>
    </row>
    <row r="3626" spans="4:14" s="124" customFormat="1" x14ac:dyDescent="0.25">
      <c r="D3626" s="57"/>
      <c r="N3626" s="108"/>
    </row>
    <row r="3627" spans="4:14" s="124" customFormat="1" x14ac:dyDescent="0.25">
      <c r="D3627" s="57"/>
      <c r="N3627" s="108"/>
    </row>
    <row r="3628" spans="4:14" s="124" customFormat="1" x14ac:dyDescent="0.25">
      <c r="D3628" s="57"/>
      <c r="N3628" s="108"/>
    </row>
    <row r="3629" spans="4:14" s="124" customFormat="1" x14ac:dyDescent="0.25">
      <c r="D3629" s="57"/>
      <c r="N3629" s="108"/>
    </row>
    <row r="3630" spans="4:14" s="124" customFormat="1" x14ac:dyDescent="0.25">
      <c r="D3630" s="57"/>
      <c r="N3630" s="108"/>
    </row>
    <row r="3631" spans="4:14" s="124" customFormat="1" x14ac:dyDescent="0.25">
      <c r="D3631" s="57"/>
      <c r="N3631" s="108"/>
    </row>
    <row r="3632" spans="4:14" s="124" customFormat="1" x14ac:dyDescent="0.25">
      <c r="D3632" s="57"/>
      <c r="N3632" s="108"/>
    </row>
    <row r="3633" spans="4:14" s="124" customFormat="1" x14ac:dyDescent="0.25">
      <c r="D3633" s="57"/>
      <c r="N3633" s="108"/>
    </row>
    <row r="3634" spans="4:14" s="124" customFormat="1" x14ac:dyDescent="0.25">
      <c r="D3634" s="57"/>
      <c r="N3634" s="108"/>
    </row>
    <row r="3635" spans="4:14" s="124" customFormat="1" x14ac:dyDescent="0.25">
      <c r="D3635" s="57"/>
      <c r="N3635" s="108"/>
    </row>
    <row r="3636" spans="4:14" s="124" customFormat="1" x14ac:dyDescent="0.25">
      <c r="D3636" s="57"/>
      <c r="N3636" s="108"/>
    </row>
    <row r="3637" spans="4:14" s="124" customFormat="1" x14ac:dyDescent="0.25">
      <c r="D3637" s="57"/>
      <c r="N3637" s="108"/>
    </row>
    <row r="3638" spans="4:14" s="124" customFormat="1" x14ac:dyDescent="0.25">
      <c r="D3638" s="57"/>
      <c r="N3638" s="108"/>
    </row>
    <row r="3639" spans="4:14" s="124" customFormat="1" x14ac:dyDescent="0.25">
      <c r="D3639" s="57"/>
      <c r="N3639" s="108"/>
    </row>
    <row r="3640" spans="4:14" s="124" customFormat="1" x14ac:dyDescent="0.25">
      <c r="D3640" s="57"/>
      <c r="N3640" s="108"/>
    </row>
    <row r="3641" spans="4:14" s="124" customFormat="1" x14ac:dyDescent="0.25">
      <c r="D3641" s="57"/>
      <c r="N3641" s="108"/>
    </row>
    <row r="3642" spans="4:14" s="124" customFormat="1" x14ac:dyDescent="0.25">
      <c r="D3642" s="57"/>
      <c r="N3642" s="108"/>
    </row>
    <row r="3643" spans="4:14" s="124" customFormat="1" x14ac:dyDescent="0.25">
      <c r="D3643" s="57"/>
      <c r="N3643" s="108"/>
    </row>
    <row r="3644" spans="4:14" s="124" customFormat="1" x14ac:dyDescent="0.25">
      <c r="D3644" s="57"/>
      <c r="N3644" s="108"/>
    </row>
    <row r="3645" spans="4:14" s="124" customFormat="1" x14ac:dyDescent="0.25">
      <c r="D3645" s="57"/>
      <c r="N3645" s="108"/>
    </row>
    <row r="3646" spans="4:14" s="124" customFormat="1" x14ac:dyDescent="0.25">
      <c r="D3646" s="57"/>
      <c r="N3646" s="108"/>
    </row>
    <row r="3647" spans="4:14" s="124" customFormat="1" x14ac:dyDescent="0.25">
      <c r="D3647" s="57"/>
      <c r="N3647" s="108"/>
    </row>
    <row r="3648" spans="4:14" s="124" customFormat="1" x14ac:dyDescent="0.25">
      <c r="D3648" s="57"/>
      <c r="N3648" s="108"/>
    </row>
    <row r="3649" spans="4:14" s="124" customFormat="1" x14ac:dyDescent="0.25">
      <c r="D3649" s="57"/>
      <c r="N3649" s="108"/>
    </row>
    <row r="3650" spans="4:14" s="124" customFormat="1" x14ac:dyDescent="0.25">
      <c r="D3650" s="57"/>
      <c r="N3650" s="108"/>
    </row>
    <row r="3651" spans="4:14" s="124" customFormat="1" x14ac:dyDescent="0.25">
      <c r="D3651" s="57"/>
      <c r="N3651" s="108"/>
    </row>
    <row r="3652" spans="4:14" s="124" customFormat="1" x14ac:dyDescent="0.25">
      <c r="D3652" s="57"/>
      <c r="N3652" s="108"/>
    </row>
    <row r="3653" spans="4:14" s="124" customFormat="1" x14ac:dyDescent="0.25">
      <c r="D3653" s="57"/>
      <c r="N3653" s="108"/>
    </row>
    <row r="3654" spans="4:14" s="124" customFormat="1" x14ac:dyDescent="0.25">
      <c r="D3654" s="57"/>
      <c r="N3654" s="108"/>
    </row>
    <row r="3655" spans="4:14" s="124" customFormat="1" x14ac:dyDescent="0.25">
      <c r="D3655" s="57"/>
      <c r="N3655" s="108"/>
    </row>
    <row r="3656" spans="4:14" s="124" customFormat="1" x14ac:dyDescent="0.25">
      <c r="D3656" s="57"/>
      <c r="N3656" s="108"/>
    </row>
    <row r="3657" spans="4:14" s="124" customFormat="1" x14ac:dyDescent="0.25">
      <c r="D3657" s="57"/>
      <c r="N3657" s="108"/>
    </row>
    <row r="3658" spans="4:14" s="124" customFormat="1" x14ac:dyDescent="0.25">
      <c r="D3658" s="57"/>
      <c r="N3658" s="108"/>
    </row>
    <row r="3659" spans="4:14" s="124" customFormat="1" x14ac:dyDescent="0.25">
      <c r="D3659" s="57"/>
      <c r="N3659" s="108"/>
    </row>
    <row r="3660" spans="4:14" s="124" customFormat="1" x14ac:dyDescent="0.25">
      <c r="D3660" s="57"/>
      <c r="N3660" s="108"/>
    </row>
    <row r="3661" spans="4:14" s="124" customFormat="1" x14ac:dyDescent="0.25">
      <c r="D3661" s="57"/>
      <c r="N3661" s="108"/>
    </row>
    <row r="3662" spans="4:14" s="124" customFormat="1" x14ac:dyDescent="0.25">
      <c r="D3662" s="57"/>
      <c r="N3662" s="108"/>
    </row>
    <row r="3663" spans="4:14" s="124" customFormat="1" x14ac:dyDescent="0.25">
      <c r="D3663" s="57"/>
      <c r="N3663" s="108"/>
    </row>
    <row r="3664" spans="4:14" s="124" customFormat="1" x14ac:dyDescent="0.25">
      <c r="D3664" s="57"/>
      <c r="N3664" s="108"/>
    </row>
    <row r="3665" spans="4:14" s="124" customFormat="1" x14ac:dyDescent="0.25">
      <c r="D3665" s="57"/>
      <c r="N3665" s="108"/>
    </row>
    <row r="3666" spans="4:14" s="124" customFormat="1" x14ac:dyDescent="0.25">
      <c r="D3666" s="57"/>
      <c r="N3666" s="108"/>
    </row>
    <row r="3667" spans="4:14" s="124" customFormat="1" x14ac:dyDescent="0.25">
      <c r="D3667" s="57"/>
      <c r="N3667" s="108"/>
    </row>
    <row r="3668" spans="4:14" s="124" customFormat="1" x14ac:dyDescent="0.25">
      <c r="D3668" s="57"/>
      <c r="N3668" s="108"/>
    </row>
    <row r="3669" spans="4:14" s="124" customFormat="1" x14ac:dyDescent="0.25">
      <c r="D3669" s="57"/>
      <c r="N3669" s="108"/>
    </row>
    <row r="3670" spans="4:14" s="124" customFormat="1" x14ac:dyDescent="0.25">
      <c r="D3670" s="57"/>
      <c r="N3670" s="108"/>
    </row>
    <row r="3671" spans="4:14" s="124" customFormat="1" x14ac:dyDescent="0.25">
      <c r="D3671" s="57"/>
      <c r="N3671" s="108"/>
    </row>
    <row r="3672" spans="4:14" s="124" customFormat="1" x14ac:dyDescent="0.25">
      <c r="D3672" s="57"/>
      <c r="N3672" s="108"/>
    </row>
    <row r="3673" spans="4:14" s="124" customFormat="1" x14ac:dyDescent="0.25">
      <c r="D3673" s="57"/>
      <c r="N3673" s="108"/>
    </row>
    <row r="3674" spans="4:14" s="124" customFormat="1" x14ac:dyDescent="0.25">
      <c r="D3674" s="57"/>
      <c r="N3674" s="108"/>
    </row>
    <row r="3675" spans="4:14" s="124" customFormat="1" x14ac:dyDescent="0.25">
      <c r="D3675" s="57"/>
      <c r="N3675" s="108"/>
    </row>
    <row r="3676" spans="4:14" s="124" customFormat="1" x14ac:dyDescent="0.25">
      <c r="D3676" s="57"/>
      <c r="N3676" s="108"/>
    </row>
    <row r="3677" spans="4:14" s="124" customFormat="1" x14ac:dyDescent="0.25">
      <c r="D3677" s="57"/>
      <c r="N3677" s="108"/>
    </row>
    <row r="3678" spans="4:14" s="124" customFormat="1" x14ac:dyDescent="0.25">
      <c r="D3678" s="57"/>
      <c r="N3678" s="108"/>
    </row>
    <row r="3679" spans="4:14" s="124" customFormat="1" x14ac:dyDescent="0.25">
      <c r="D3679" s="57"/>
      <c r="N3679" s="108"/>
    </row>
    <row r="3680" spans="4:14" s="124" customFormat="1" x14ac:dyDescent="0.25">
      <c r="D3680" s="57"/>
      <c r="N3680" s="108"/>
    </row>
    <row r="3681" spans="4:14" s="124" customFormat="1" x14ac:dyDescent="0.25">
      <c r="D3681" s="57"/>
      <c r="N3681" s="108"/>
    </row>
    <row r="3682" spans="4:14" s="124" customFormat="1" x14ac:dyDescent="0.25">
      <c r="D3682" s="57"/>
      <c r="N3682" s="108"/>
    </row>
    <row r="3683" spans="4:14" s="124" customFormat="1" x14ac:dyDescent="0.25">
      <c r="D3683" s="57"/>
      <c r="N3683" s="108"/>
    </row>
    <row r="3684" spans="4:14" s="124" customFormat="1" x14ac:dyDescent="0.25">
      <c r="D3684" s="57"/>
      <c r="N3684" s="108"/>
    </row>
    <row r="3685" spans="4:14" s="124" customFormat="1" x14ac:dyDescent="0.25">
      <c r="D3685" s="57"/>
      <c r="N3685" s="108"/>
    </row>
    <row r="3686" spans="4:14" s="124" customFormat="1" x14ac:dyDescent="0.25">
      <c r="D3686" s="57"/>
      <c r="N3686" s="108"/>
    </row>
    <row r="3687" spans="4:14" s="124" customFormat="1" x14ac:dyDescent="0.25">
      <c r="D3687" s="57"/>
      <c r="N3687" s="108"/>
    </row>
    <row r="3688" spans="4:14" s="124" customFormat="1" x14ac:dyDescent="0.25">
      <c r="D3688" s="57"/>
      <c r="N3688" s="108"/>
    </row>
    <row r="3689" spans="4:14" s="124" customFormat="1" x14ac:dyDescent="0.25">
      <c r="D3689" s="57"/>
      <c r="N3689" s="108"/>
    </row>
    <row r="3690" spans="4:14" s="124" customFormat="1" x14ac:dyDescent="0.25">
      <c r="D3690" s="57"/>
      <c r="N3690" s="108"/>
    </row>
    <row r="3691" spans="4:14" s="124" customFormat="1" x14ac:dyDescent="0.25">
      <c r="D3691" s="57"/>
      <c r="N3691" s="108"/>
    </row>
    <row r="3692" spans="4:14" s="124" customFormat="1" x14ac:dyDescent="0.25">
      <c r="D3692" s="57"/>
      <c r="N3692" s="108"/>
    </row>
    <row r="3693" spans="4:14" s="124" customFormat="1" x14ac:dyDescent="0.25">
      <c r="D3693" s="57"/>
      <c r="N3693" s="108"/>
    </row>
    <row r="3694" spans="4:14" s="124" customFormat="1" x14ac:dyDescent="0.25">
      <c r="D3694" s="57"/>
      <c r="N3694" s="108"/>
    </row>
    <row r="3695" spans="4:14" s="124" customFormat="1" x14ac:dyDescent="0.25">
      <c r="D3695" s="57"/>
      <c r="N3695" s="108"/>
    </row>
    <row r="3696" spans="4:14" s="124" customFormat="1" x14ac:dyDescent="0.25">
      <c r="D3696" s="57"/>
      <c r="N3696" s="108"/>
    </row>
    <row r="3697" spans="4:14" s="124" customFormat="1" x14ac:dyDescent="0.25">
      <c r="D3697" s="57"/>
      <c r="N3697" s="108"/>
    </row>
    <row r="3698" spans="4:14" s="124" customFormat="1" x14ac:dyDescent="0.25">
      <c r="D3698" s="57"/>
      <c r="N3698" s="108"/>
    </row>
    <row r="3699" spans="4:14" s="124" customFormat="1" x14ac:dyDescent="0.25">
      <c r="D3699" s="57"/>
      <c r="N3699" s="108"/>
    </row>
    <row r="3700" spans="4:14" s="124" customFormat="1" x14ac:dyDescent="0.25">
      <c r="D3700" s="57"/>
      <c r="N3700" s="108"/>
    </row>
    <row r="3701" spans="4:14" s="124" customFormat="1" x14ac:dyDescent="0.25">
      <c r="D3701" s="57"/>
      <c r="N3701" s="108"/>
    </row>
    <row r="3702" spans="4:14" s="124" customFormat="1" x14ac:dyDescent="0.25">
      <c r="D3702" s="57"/>
      <c r="N3702" s="108"/>
    </row>
    <row r="3703" spans="4:14" s="124" customFormat="1" x14ac:dyDescent="0.25">
      <c r="D3703" s="57"/>
      <c r="N3703" s="108"/>
    </row>
    <row r="3704" spans="4:14" s="124" customFormat="1" x14ac:dyDescent="0.25">
      <c r="D3704" s="57"/>
      <c r="N3704" s="108"/>
    </row>
    <row r="3705" spans="4:14" s="124" customFormat="1" x14ac:dyDescent="0.25">
      <c r="D3705" s="57"/>
      <c r="N3705" s="108"/>
    </row>
    <row r="3706" spans="4:14" s="124" customFormat="1" x14ac:dyDescent="0.25">
      <c r="D3706" s="57"/>
      <c r="N3706" s="108"/>
    </row>
    <row r="3707" spans="4:14" s="124" customFormat="1" x14ac:dyDescent="0.25">
      <c r="D3707" s="57"/>
      <c r="N3707" s="108"/>
    </row>
    <row r="3708" spans="4:14" s="124" customFormat="1" x14ac:dyDescent="0.25">
      <c r="D3708" s="57"/>
      <c r="N3708" s="108"/>
    </row>
    <row r="3709" spans="4:14" s="124" customFormat="1" x14ac:dyDescent="0.25">
      <c r="D3709" s="57"/>
      <c r="N3709" s="108"/>
    </row>
    <row r="3710" spans="4:14" s="124" customFormat="1" x14ac:dyDescent="0.25">
      <c r="D3710" s="57"/>
      <c r="N3710" s="108"/>
    </row>
    <row r="3711" spans="4:14" s="124" customFormat="1" x14ac:dyDescent="0.25">
      <c r="D3711" s="57"/>
      <c r="N3711" s="108"/>
    </row>
    <row r="3712" spans="4:14" s="124" customFormat="1" x14ac:dyDescent="0.25">
      <c r="D3712" s="57"/>
      <c r="N3712" s="108"/>
    </row>
    <row r="3713" spans="4:14" s="124" customFormat="1" x14ac:dyDescent="0.25">
      <c r="D3713" s="57"/>
      <c r="N3713" s="108"/>
    </row>
    <row r="3714" spans="4:14" s="124" customFormat="1" x14ac:dyDescent="0.25">
      <c r="D3714" s="57"/>
      <c r="N3714" s="108"/>
    </row>
    <row r="3715" spans="4:14" s="124" customFormat="1" x14ac:dyDescent="0.25">
      <c r="D3715" s="57"/>
      <c r="N3715" s="108"/>
    </row>
    <row r="3716" spans="4:14" s="124" customFormat="1" x14ac:dyDescent="0.25">
      <c r="D3716" s="57"/>
      <c r="N3716" s="108"/>
    </row>
    <row r="3717" spans="4:14" s="124" customFormat="1" x14ac:dyDescent="0.25">
      <c r="D3717" s="57"/>
      <c r="N3717" s="108"/>
    </row>
    <row r="3718" spans="4:14" s="124" customFormat="1" x14ac:dyDescent="0.25">
      <c r="D3718" s="57"/>
      <c r="N3718" s="108"/>
    </row>
    <row r="3719" spans="4:14" s="124" customFormat="1" x14ac:dyDescent="0.25">
      <c r="D3719" s="57"/>
      <c r="N3719" s="108"/>
    </row>
    <row r="3720" spans="4:14" s="124" customFormat="1" x14ac:dyDescent="0.25">
      <c r="D3720" s="57"/>
      <c r="N3720" s="108"/>
    </row>
    <row r="3721" spans="4:14" s="124" customFormat="1" x14ac:dyDescent="0.25">
      <c r="D3721" s="57"/>
      <c r="N3721" s="108"/>
    </row>
    <row r="3722" spans="4:14" s="124" customFormat="1" x14ac:dyDescent="0.25">
      <c r="D3722" s="57"/>
      <c r="N3722" s="108"/>
    </row>
    <row r="3723" spans="4:14" s="124" customFormat="1" x14ac:dyDescent="0.25">
      <c r="D3723" s="57"/>
      <c r="N3723" s="108"/>
    </row>
    <row r="3724" spans="4:14" s="124" customFormat="1" x14ac:dyDescent="0.25">
      <c r="D3724" s="57"/>
      <c r="N3724" s="108"/>
    </row>
    <row r="3725" spans="4:14" s="124" customFormat="1" x14ac:dyDescent="0.25">
      <c r="D3725" s="57"/>
      <c r="N3725" s="108"/>
    </row>
    <row r="3726" spans="4:14" s="124" customFormat="1" x14ac:dyDescent="0.25">
      <c r="D3726" s="57"/>
      <c r="N3726" s="108"/>
    </row>
    <row r="3727" spans="4:14" s="124" customFormat="1" x14ac:dyDescent="0.25">
      <c r="D3727" s="57"/>
      <c r="N3727" s="108"/>
    </row>
    <row r="3728" spans="4:14" s="124" customFormat="1" x14ac:dyDescent="0.25">
      <c r="D3728" s="57"/>
      <c r="N3728" s="108"/>
    </row>
    <row r="3729" spans="4:14" s="124" customFormat="1" x14ac:dyDescent="0.25">
      <c r="D3729" s="57"/>
      <c r="N3729" s="108"/>
    </row>
    <row r="3730" spans="4:14" s="124" customFormat="1" x14ac:dyDescent="0.25">
      <c r="D3730" s="57"/>
      <c r="N3730" s="108"/>
    </row>
    <row r="3731" spans="4:14" s="124" customFormat="1" x14ac:dyDescent="0.25">
      <c r="D3731" s="57"/>
      <c r="N3731" s="108"/>
    </row>
    <row r="3732" spans="4:14" s="124" customFormat="1" x14ac:dyDescent="0.25">
      <c r="D3732" s="57"/>
      <c r="N3732" s="108"/>
    </row>
    <row r="3733" spans="4:14" s="124" customFormat="1" x14ac:dyDescent="0.25">
      <c r="D3733" s="57"/>
      <c r="N3733" s="108"/>
    </row>
    <row r="3734" spans="4:14" s="124" customFormat="1" x14ac:dyDescent="0.25">
      <c r="D3734" s="57"/>
      <c r="N3734" s="108"/>
    </row>
    <row r="3735" spans="4:14" s="124" customFormat="1" x14ac:dyDescent="0.25">
      <c r="D3735" s="57"/>
      <c r="N3735" s="108"/>
    </row>
    <row r="3736" spans="4:14" s="124" customFormat="1" x14ac:dyDescent="0.25">
      <c r="D3736" s="57"/>
      <c r="N3736" s="108"/>
    </row>
    <row r="3737" spans="4:14" s="124" customFormat="1" x14ac:dyDescent="0.25">
      <c r="D3737" s="57"/>
      <c r="N3737" s="108"/>
    </row>
    <row r="3738" spans="4:14" s="124" customFormat="1" x14ac:dyDescent="0.25">
      <c r="D3738" s="57"/>
      <c r="N3738" s="108"/>
    </row>
    <row r="3739" spans="4:14" s="124" customFormat="1" x14ac:dyDescent="0.25">
      <c r="D3739" s="57"/>
      <c r="N3739" s="108"/>
    </row>
    <row r="3740" spans="4:14" s="124" customFormat="1" x14ac:dyDescent="0.25">
      <c r="D3740" s="57"/>
      <c r="N3740" s="108"/>
    </row>
    <row r="3741" spans="4:14" s="124" customFormat="1" x14ac:dyDescent="0.25">
      <c r="D3741" s="57"/>
      <c r="N3741" s="108"/>
    </row>
    <row r="3742" spans="4:14" s="124" customFormat="1" x14ac:dyDescent="0.25">
      <c r="D3742" s="57"/>
      <c r="N3742" s="108"/>
    </row>
    <row r="3743" spans="4:14" s="124" customFormat="1" x14ac:dyDescent="0.25">
      <c r="D3743" s="57"/>
      <c r="N3743" s="108"/>
    </row>
    <row r="3744" spans="4:14" s="124" customFormat="1" x14ac:dyDescent="0.25">
      <c r="D3744" s="57"/>
      <c r="N3744" s="108"/>
    </row>
    <row r="3745" spans="4:14" s="124" customFormat="1" x14ac:dyDescent="0.25">
      <c r="D3745" s="57"/>
      <c r="N3745" s="108"/>
    </row>
    <row r="3746" spans="4:14" s="124" customFormat="1" x14ac:dyDescent="0.25">
      <c r="D3746" s="57"/>
      <c r="N3746" s="108"/>
    </row>
    <row r="3747" spans="4:14" s="124" customFormat="1" x14ac:dyDescent="0.25">
      <c r="D3747" s="57"/>
      <c r="N3747" s="108"/>
    </row>
    <row r="3748" spans="4:14" s="124" customFormat="1" x14ac:dyDescent="0.25">
      <c r="D3748" s="57"/>
      <c r="N3748" s="108"/>
    </row>
    <row r="3749" spans="4:14" s="124" customFormat="1" x14ac:dyDescent="0.25">
      <c r="D3749" s="57"/>
      <c r="N3749" s="108"/>
    </row>
    <row r="3750" spans="4:14" s="124" customFormat="1" x14ac:dyDescent="0.25">
      <c r="D3750" s="57"/>
      <c r="N3750" s="108"/>
    </row>
    <row r="3751" spans="4:14" s="124" customFormat="1" x14ac:dyDescent="0.25">
      <c r="D3751" s="57"/>
      <c r="N3751" s="108"/>
    </row>
    <row r="3752" spans="4:14" s="124" customFormat="1" x14ac:dyDescent="0.25">
      <c r="D3752" s="57"/>
      <c r="N3752" s="108"/>
    </row>
    <row r="3753" spans="4:14" s="124" customFormat="1" x14ac:dyDescent="0.25">
      <c r="D3753" s="57"/>
      <c r="N3753" s="108"/>
    </row>
    <row r="3754" spans="4:14" s="124" customFormat="1" x14ac:dyDescent="0.25">
      <c r="D3754" s="57"/>
      <c r="N3754" s="108"/>
    </row>
    <row r="3755" spans="4:14" s="124" customFormat="1" x14ac:dyDescent="0.25">
      <c r="D3755" s="57"/>
      <c r="N3755" s="108"/>
    </row>
    <row r="3756" spans="4:14" s="124" customFormat="1" x14ac:dyDescent="0.25">
      <c r="D3756" s="57"/>
      <c r="N3756" s="108"/>
    </row>
    <row r="3757" spans="4:14" s="124" customFormat="1" x14ac:dyDescent="0.25">
      <c r="D3757" s="57"/>
      <c r="N3757" s="108"/>
    </row>
    <row r="3758" spans="4:14" s="124" customFormat="1" x14ac:dyDescent="0.25">
      <c r="D3758" s="57"/>
      <c r="N3758" s="108"/>
    </row>
    <row r="3759" spans="4:14" s="124" customFormat="1" x14ac:dyDescent="0.25">
      <c r="D3759" s="57"/>
      <c r="N3759" s="108"/>
    </row>
    <row r="3760" spans="4:14" s="124" customFormat="1" x14ac:dyDescent="0.25">
      <c r="D3760" s="57"/>
      <c r="N3760" s="108"/>
    </row>
    <row r="3761" spans="4:14" s="124" customFormat="1" x14ac:dyDescent="0.25">
      <c r="D3761" s="57"/>
      <c r="N3761" s="108"/>
    </row>
    <row r="3762" spans="4:14" s="124" customFormat="1" x14ac:dyDescent="0.25">
      <c r="D3762" s="57"/>
      <c r="N3762" s="108"/>
    </row>
    <row r="3763" spans="4:14" s="124" customFormat="1" x14ac:dyDescent="0.25">
      <c r="D3763" s="57"/>
      <c r="N3763" s="108"/>
    </row>
    <row r="3764" spans="4:14" s="124" customFormat="1" x14ac:dyDescent="0.25">
      <c r="D3764" s="57"/>
      <c r="N3764" s="108"/>
    </row>
    <row r="3765" spans="4:14" s="124" customFormat="1" x14ac:dyDescent="0.25">
      <c r="D3765" s="57"/>
      <c r="N3765" s="108"/>
    </row>
    <row r="3766" spans="4:14" s="124" customFormat="1" x14ac:dyDescent="0.25">
      <c r="D3766" s="57"/>
      <c r="N3766" s="108"/>
    </row>
    <row r="3767" spans="4:14" s="124" customFormat="1" x14ac:dyDescent="0.25">
      <c r="D3767" s="57"/>
      <c r="N3767" s="108"/>
    </row>
    <row r="3768" spans="4:14" s="124" customFormat="1" x14ac:dyDescent="0.25">
      <c r="D3768" s="57"/>
      <c r="N3768" s="108"/>
    </row>
    <row r="3769" spans="4:14" s="124" customFormat="1" x14ac:dyDescent="0.25">
      <c r="D3769" s="57"/>
      <c r="N3769" s="108"/>
    </row>
    <row r="3770" spans="4:14" s="124" customFormat="1" x14ac:dyDescent="0.25">
      <c r="D3770" s="57"/>
      <c r="N3770" s="108"/>
    </row>
    <row r="3771" spans="4:14" s="124" customFormat="1" x14ac:dyDescent="0.25">
      <c r="D3771" s="57"/>
      <c r="N3771" s="108"/>
    </row>
    <row r="3772" spans="4:14" s="124" customFormat="1" x14ac:dyDescent="0.25">
      <c r="D3772" s="57"/>
      <c r="N3772" s="108"/>
    </row>
    <row r="3773" spans="4:14" s="124" customFormat="1" x14ac:dyDescent="0.25">
      <c r="D3773" s="57"/>
      <c r="N3773" s="108"/>
    </row>
    <row r="3774" spans="4:14" s="124" customFormat="1" x14ac:dyDescent="0.25">
      <c r="D3774" s="57"/>
      <c r="N3774" s="108"/>
    </row>
    <row r="3775" spans="4:14" s="124" customFormat="1" x14ac:dyDescent="0.25">
      <c r="D3775" s="57"/>
      <c r="N3775" s="108"/>
    </row>
    <row r="3776" spans="4:14" s="124" customFormat="1" x14ac:dyDescent="0.25">
      <c r="D3776" s="57"/>
      <c r="N3776" s="108"/>
    </row>
    <row r="3777" spans="4:14" s="124" customFormat="1" x14ac:dyDescent="0.25">
      <c r="D3777" s="57"/>
      <c r="N3777" s="108"/>
    </row>
    <row r="3778" spans="4:14" s="124" customFormat="1" x14ac:dyDescent="0.25">
      <c r="D3778" s="57"/>
      <c r="N3778" s="108"/>
    </row>
    <row r="3779" spans="4:14" s="124" customFormat="1" x14ac:dyDescent="0.25">
      <c r="D3779" s="57"/>
      <c r="N3779" s="108"/>
    </row>
    <row r="3780" spans="4:14" s="124" customFormat="1" x14ac:dyDescent="0.25">
      <c r="D3780" s="57"/>
      <c r="N3780" s="108"/>
    </row>
    <row r="3781" spans="4:14" s="124" customFormat="1" x14ac:dyDescent="0.25">
      <c r="D3781" s="57"/>
      <c r="N3781" s="108"/>
    </row>
    <row r="3782" spans="4:14" s="124" customFormat="1" x14ac:dyDescent="0.25">
      <c r="D3782" s="57"/>
      <c r="N3782" s="108"/>
    </row>
    <row r="3783" spans="4:14" s="124" customFormat="1" x14ac:dyDescent="0.25">
      <c r="D3783" s="57"/>
      <c r="N3783" s="108"/>
    </row>
    <row r="3784" spans="4:14" s="124" customFormat="1" x14ac:dyDescent="0.25">
      <c r="D3784" s="57"/>
      <c r="N3784" s="108"/>
    </row>
    <row r="3785" spans="4:14" s="124" customFormat="1" x14ac:dyDescent="0.25">
      <c r="D3785" s="57"/>
      <c r="N3785" s="108"/>
    </row>
    <row r="3786" spans="4:14" s="124" customFormat="1" x14ac:dyDescent="0.25">
      <c r="D3786" s="57"/>
      <c r="N3786" s="108"/>
    </row>
    <row r="3787" spans="4:14" s="124" customFormat="1" x14ac:dyDescent="0.25">
      <c r="D3787" s="57"/>
      <c r="N3787" s="108"/>
    </row>
    <row r="3788" spans="4:14" s="124" customFormat="1" x14ac:dyDescent="0.25">
      <c r="D3788" s="57"/>
      <c r="N3788" s="108"/>
    </row>
    <row r="3789" spans="4:14" s="124" customFormat="1" x14ac:dyDescent="0.25">
      <c r="D3789" s="57"/>
      <c r="N3789" s="108"/>
    </row>
    <row r="3790" spans="4:14" s="124" customFormat="1" x14ac:dyDescent="0.25">
      <c r="D3790" s="57"/>
      <c r="N3790" s="108"/>
    </row>
    <row r="3791" spans="4:14" s="124" customFormat="1" x14ac:dyDescent="0.25">
      <c r="D3791" s="57"/>
      <c r="N3791" s="108"/>
    </row>
    <row r="3792" spans="4:14" s="124" customFormat="1" x14ac:dyDescent="0.25">
      <c r="D3792" s="57"/>
      <c r="N3792" s="108"/>
    </row>
    <row r="3793" spans="4:14" s="124" customFormat="1" x14ac:dyDescent="0.25">
      <c r="D3793" s="57"/>
      <c r="N3793" s="108"/>
    </row>
    <row r="3794" spans="4:14" s="124" customFormat="1" x14ac:dyDescent="0.25">
      <c r="D3794" s="57"/>
      <c r="N3794" s="108"/>
    </row>
    <row r="3795" spans="4:14" s="124" customFormat="1" x14ac:dyDescent="0.25">
      <c r="D3795" s="57"/>
      <c r="N3795" s="108"/>
    </row>
    <row r="3796" spans="4:14" s="124" customFormat="1" x14ac:dyDescent="0.25">
      <c r="D3796" s="57"/>
      <c r="N3796" s="108"/>
    </row>
    <row r="3797" spans="4:14" s="124" customFormat="1" x14ac:dyDescent="0.25">
      <c r="D3797" s="57"/>
      <c r="N3797" s="108"/>
    </row>
    <row r="3798" spans="4:14" s="124" customFormat="1" x14ac:dyDescent="0.25">
      <c r="D3798" s="57"/>
      <c r="N3798" s="108"/>
    </row>
    <row r="3799" spans="4:14" s="124" customFormat="1" x14ac:dyDescent="0.25">
      <c r="D3799" s="57"/>
      <c r="N3799" s="108"/>
    </row>
    <row r="3800" spans="4:14" s="124" customFormat="1" x14ac:dyDescent="0.25">
      <c r="D3800" s="57"/>
      <c r="N3800" s="108"/>
    </row>
    <row r="3801" spans="4:14" s="124" customFormat="1" x14ac:dyDescent="0.25">
      <c r="D3801" s="57"/>
      <c r="N3801" s="108"/>
    </row>
    <row r="3802" spans="4:14" s="124" customFormat="1" x14ac:dyDescent="0.25">
      <c r="D3802" s="57"/>
      <c r="N3802" s="108"/>
    </row>
    <row r="3803" spans="4:14" s="124" customFormat="1" x14ac:dyDescent="0.25">
      <c r="D3803" s="57"/>
      <c r="N3803" s="108"/>
    </row>
    <row r="3804" spans="4:14" s="124" customFormat="1" x14ac:dyDescent="0.25">
      <c r="D3804" s="57"/>
      <c r="N3804" s="108"/>
    </row>
    <row r="3805" spans="4:14" s="124" customFormat="1" x14ac:dyDescent="0.25">
      <c r="D3805" s="57"/>
      <c r="N3805" s="108"/>
    </row>
    <row r="3806" spans="4:14" s="124" customFormat="1" x14ac:dyDescent="0.25">
      <c r="D3806" s="57"/>
      <c r="N3806" s="108"/>
    </row>
    <row r="3807" spans="4:14" s="124" customFormat="1" x14ac:dyDescent="0.25">
      <c r="D3807" s="57"/>
      <c r="N3807" s="108"/>
    </row>
    <row r="3808" spans="4:14" s="124" customFormat="1" x14ac:dyDescent="0.25">
      <c r="D3808" s="57"/>
      <c r="N3808" s="108"/>
    </row>
    <row r="3809" spans="4:14" s="124" customFormat="1" x14ac:dyDescent="0.25">
      <c r="D3809" s="57"/>
      <c r="N3809" s="108"/>
    </row>
    <row r="3810" spans="4:14" s="124" customFormat="1" x14ac:dyDescent="0.25">
      <c r="D3810" s="57"/>
      <c r="N3810" s="108"/>
    </row>
    <row r="3811" spans="4:14" s="124" customFormat="1" x14ac:dyDescent="0.25">
      <c r="D3811" s="57"/>
      <c r="N3811" s="108"/>
    </row>
    <row r="3812" spans="4:14" s="124" customFormat="1" x14ac:dyDescent="0.25">
      <c r="D3812" s="57"/>
      <c r="N3812" s="108"/>
    </row>
    <row r="3813" spans="4:14" s="124" customFormat="1" x14ac:dyDescent="0.25">
      <c r="D3813" s="57"/>
      <c r="N3813" s="108"/>
    </row>
    <row r="3814" spans="4:14" s="124" customFormat="1" x14ac:dyDescent="0.25">
      <c r="D3814" s="57"/>
      <c r="N3814" s="108"/>
    </row>
    <row r="3815" spans="4:14" s="124" customFormat="1" x14ac:dyDescent="0.25">
      <c r="D3815" s="57"/>
      <c r="N3815" s="108"/>
    </row>
    <row r="3816" spans="4:14" s="124" customFormat="1" x14ac:dyDescent="0.25">
      <c r="D3816" s="57"/>
      <c r="N3816" s="108"/>
    </row>
    <row r="3817" spans="4:14" s="124" customFormat="1" x14ac:dyDescent="0.25">
      <c r="D3817" s="57"/>
      <c r="N3817" s="108"/>
    </row>
    <row r="3818" spans="4:14" s="124" customFormat="1" x14ac:dyDescent="0.25">
      <c r="D3818" s="57"/>
      <c r="N3818" s="108"/>
    </row>
    <row r="3819" spans="4:14" s="124" customFormat="1" x14ac:dyDescent="0.25">
      <c r="D3819" s="57"/>
      <c r="N3819" s="108"/>
    </row>
    <row r="3820" spans="4:14" s="124" customFormat="1" x14ac:dyDescent="0.25">
      <c r="D3820" s="57"/>
      <c r="N3820" s="108"/>
    </row>
    <row r="3821" spans="4:14" s="124" customFormat="1" x14ac:dyDescent="0.25">
      <c r="D3821" s="57"/>
      <c r="N3821" s="108"/>
    </row>
    <row r="3822" spans="4:14" s="124" customFormat="1" x14ac:dyDescent="0.25">
      <c r="D3822" s="57"/>
      <c r="N3822" s="108"/>
    </row>
    <row r="3823" spans="4:14" s="124" customFormat="1" x14ac:dyDescent="0.25">
      <c r="D3823" s="57"/>
      <c r="N3823" s="108"/>
    </row>
    <row r="3824" spans="4:14" s="124" customFormat="1" x14ac:dyDescent="0.25">
      <c r="D3824" s="57"/>
      <c r="N3824" s="108"/>
    </row>
    <row r="3825" spans="4:14" s="124" customFormat="1" x14ac:dyDescent="0.25">
      <c r="D3825" s="57"/>
      <c r="N3825" s="108"/>
    </row>
    <row r="3826" spans="4:14" s="124" customFormat="1" x14ac:dyDescent="0.25">
      <c r="D3826" s="57"/>
      <c r="N3826" s="108"/>
    </row>
    <row r="3827" spans="4:14" s="124" customFormat="1" x14ac:dyDescent="0.25">
      <c r="D3827" s="57"/>
      <c r="N3827" s="108"/>
    </row>
    <row r="3828" spans="4:14" s="124" customFormat="1" x14ac:dyDescent="0.25">
      <c r="D3828" s="57"/>
      <c r="N3828" s="108"/>
    </row>
    <row r="3829" spans="4:14" s="124" customFormat="1" x14ac:dyDescent="0.25">
      <c r="D3829" s="57"/>
      <c r="N3829" s="108"/>
    </row>
    <row r="3830" spans="4:14" s="124" customFormat="1" x14ac:dyDescent="0.25">
      <c r="D3830" s="57"/>
      <c r="N3830" s="108"/>
    </row>
    <row r="3831" spans="4:14" s="124" customFormat="1" x14ac:dyDescent="0.25">
      <c r="D3831" s="57"/>
      <c r="N3831" s="108"/>
    </row>
    <row r="3832" spans="4:14" s="124" customFormat="1" x14ac:dyDescent="0.25">
      <c r="D3832" s="57"/>
      <c r="N3832" s="108"/>
    </row>
    <row r="3833" spans="4:14" s="124" customFormat="1" x14ac:dyDescent="0.25">
      <c r="D3833" s="57"/>
      <c r="N3833" s="108"/>
    </row>
    <row r="3834" spans="4:14" s="124" customFormat="1" x14ac:dyDescent="0.25">
      <c r="D3834" s="57"/>
      <c r="N3834" s="108"/>
    </row>
    <row r="3835" spans="4:14" s="124" customFormat="1" x14ac:dyDescent="0.25">
      <c r="D3835" s="57"/>
      <c r="N3835" s="108"/>
    </row>
    <row r="3836" spans="4:14" s="124" customFormat="1" x14ac:dyDescent="0.25">
      <c r="D3836" s="57"/>
      <c r="N3836" s="108"/>
    </row>
    <row r="3837" spans="4:14" s="124" customFormat="1" x14ac:dyDescent="0.25">
      <c r="D3837" s="57"/>
      <c r="N3837" s="108"/>
    </row>
    <row r="3838" spans="4:14" s="124" customFormat="1" x14ac:dyDescent="0.25">
      <c r="D3838" s="57"/>
      <c r="N3838" s="108"/>
    </row>
    <row r="3839" spans="4:14" s="124" customFormat="1" x14ac:dyDescent="0.25">
      <c r="D3839" s="57"/>
      <c r="N3839" s="108"/>
    </row>
    <row r="3840" spans="4:14" s="124" customFormat="1" x14ac:dyDescent="0.25">
      <c r="D3840" s="57"/>
      <c r="N3840" s="108"/>
    </row>
    <row r="3841" spans="4:14" s="124" customFormat="1" x14ac:dyDescent="0.25">
      <c r="D3841" s="57"/>
      <c r="N3841" s="108"/>
    </row>
    <row r="3842" spans="4:14" s="124" customFormat="1" x14ac:dyDescent="0.25">
      <c r="D3842" s="57"/>
      <c r="N3842" s="108"/>
    </row>
    <row r="3843" spans="4:14" s="124" customFormat="1" x14ac:dyDescent="0.25">
      <c r="D3843" s="57"/>
      <c r="N3843" s="108"/>
    </row>
    <row r="3844" spans="4:14" s="124" customFormat="1" x14ac:dyDescent="0.25">
      <c r="D3844" s="57"/>
      <c r="N3844" s="108"/>
    </row>
    <row r="3845" spans="4:14" s="124" customFormat="1" x14ac:dyDescent="0.25">
      <c r="D3845" s="57"/>
      <c r="N3845" s="108"/>
    </row>
    <row r="3846" spans="4:14" s="124" customFormat="1" x14ac:dyDescent="0.25">
      <c r="D3846" s="57"/>
      <c r="N3846" s="108"/>
    </row>
    <row r="3847" spans="4:14" s="124" customFormat="1" x14ac:dyDescent="0.25">
      <c r="D3847" s="57"/>
      <c r="N3847" s="108"/>
    </row>
    <row r="3848" spans="4:14" s="124" customFormat="1" x14ac:dyDescent="0.25">
      <c r="D3848" s="57"/>
      <c r="N3848" s="108"/>
    </row>
    <row r="3849" spans="4:14" s="124" customFormat="1" x14ac:dyDescent="0.25">
      <c r="D3849" s="57"/>
      <c r="N3849" s="108"/>
    </row>
    <row r="3850" spans="4:14" s="124" customFormat="1" x14ac:dyDescent="0.25">
      <c r="D3850" s="57"/>
      <c r="N3850" s="108"/>
    </row>
    <row r="3851" spans="4:14" s="124" customFormat="1" x14ac:dyDescent="0.25">
      <c r="D3851" s="57"/>
      <c r="N3851" s="108"/>
    </row>
    <row r="3852" spans="4:14" s="124" customFormat="1" x14ac:dyDescent="0.25">
      <c r="D3852" s="57"/>
      <c r="N3852" s="108"/>
    </row>
    <row r="3853" spans="4:14" s="124" customFormat="1" x14ac:dyDescent="0.25">
      <c r="D3853" s="57"/>
      <c r="N3853" s="108"/>
    </row>
    <row r="3854" spans="4:14" s="124" customFormat="1" x14ac:dyDescent="0.25">
      <c r="D3854" s="57"/>
      <c r="N3854" s="108"/>
    </row>
    <row r="3855" spans="4:14" s="124" customFormat="1" x14ac:dyDescent="0.25">
      <c r="D3855" s="57"/>
      <c r="N3855" s="108"/>
    </row>
    <row r="3856" spans="4:14" s="124" customFormat="1" x14ac:dyDescent="0.25">
      <c r="D3856" s="57"/>
      <c r="N3856" s="108"/>
    </row>
    <row r="3857" spans="4:14" s="124" customFormat="1" x14ac:dyDescent="0.25">
      <c r="D3857" s="57"/>
      <c r="N3857" s="108"/>
    </row>
    <row r="3858" spans="4:14" s="124" customFormat="1" x14ac:dyDescent="0.25">
      <c r="D3858" s="57"/>
      <c r="N3858" s="108"/>
    </row>
    <row r="3859" spans="4:14" s="124" customFormat="1" x14ac:dyDescent="0.25">
      <c r="D3859" s="57"/>
      <c r="N3859" s="108"/>
    </row>
    <row r="3860" spans="4:14" s="124" customFormat="1" x14ac:dyDescent="0.25">
      <c r="D3860" s="57"/>
      <c r="N3860" s="108"/>
    </row>
    <row r="3861" spans="4:14" s="124" customFormat="1" x14ac:dyDescent="0.25">
      <c r="D3861" s="57"/>
      <c r="N3861" s="108"/>
    </row>
    <row r="3862" spans="4:14" s="124" customFormat="1" x14ac:dyDescent="0.25">
      <c r="D3862" s="57"/>
      <c r="N3862" s="108"/>
    </row>
    <row r="3863" spans="4:14" s="124" customFormat="1" x14ac:dyDescent="0.25">
      <c r="D3863" s="57"/>
      <c r="N3863" s="108"/>
    </row>
    <row r="3864" spans="4:14" s="124" customFormat="1" x14ac:dyDescent="0.25">
      <c r="D3864" s="57"/>
      <c r="N3864" s="108"/>
    </row>
    <row r="3865" spans="4:14" s="124" customFormat="1" x14ac:dyDescent="0.25">
      <c r="D3865" s="57"/>
      <c r="N3865" s="108"/>
    </row>
    <row r="3866" spans="4:14" s="124" customFormat="1" x14ac:dyDescent="0.25">
      <c r="D3866" s="57"/>
      <c r="N3866" s="108"/>
    </row>
    <row r="3867" spans="4:14" s="124" customFormat="1" x14ac:dyDescent="0.25">
      <c r="D3867" s="57"/>
      <c r="N3867" s="108"/>
    </row>
    <row r="3868" spans="4:14" s="124" customFormat="1" x14ac:dyDescent="0.25">
      <c r="D3868" s="57"/>
      <c r="N3868" s="108"/>
    </row>
    <row r="3869" spans="4:14" s="124" customFormat="1" x14ac:dyDescent="0.25">
      <c r="D3869" s="57"/>
      <c r="N3869" s="108"/>
    </row>
    <row r="3870" spans="4:14" s="124" customFormat="1" x14ac:dyDescent="0.25">
      <c r="D3870" s="57"/>
      <c r="N3870" s="108"/>
    </row>
    <row r="3871" spans="4:14" s="124" customFormat="1" x14ac:dyDescent="0.25">
      <c r="D3871" s="57"/>
      <c r="N3871" s="108"/>
    </row>
    <row r="3872" spans="4:14" s="124" customFormat="1" x14ac:dyDescent="0.25">
      <c r="D3872" s="57"/>
      <c r="N3872" s="108"/>
    </row>
    <row r="3873" spans="4:14" s="124" customFormat="1" x14ac:dyDescent="0.25">
      <c r="D3873" s="57"/>
      <c r="N3873" s="108"/>
    </row>
    <row r="3874" spans="4:14" s="124" customFormat="1" x14ac:dyDescent="0.25">
      <c r="D3874" s="57"/>
      <c r="N3874" s="108"/>
    </row>
    <row r="3875" spans="4:14" s="124" customFormat="1" x14ac:dyDescent="0.25">
      <c r="D3875" s="57"/>
      <c r="N3875" s="108"/>
    </row>
    <row r="3876" spans="4:14" s="124" customFormat="1" x14ac:dyDescent="0.25">
      <c r="D3876" s="57"/>
      <c r="N3876" s="108"/>
    </row>
    <row r="3877" spans="4:14" s="124" customFormat="1" x14ac:dyDescent="0.25">
      <c r="D3877" s="57"/>
      <c r="N3877" s="108"/>
    </row>
    <row r="3878" spans="4:14" s="124" customFormat="1" x14ac:dyDescent="0.25">
      <c r="D3878" s="57"/>
      <c r="N3878" s="108"/>
    </row>
    <row r="3879" spans="4:14" s="124" customFormat="1" x14ac:dyDescent="0.25">
      <c r="D3879" s="57"/>
      <c r="N3879" s="108"/>
    </row>
    <row r="3880" spans="4:14" s="124" customFormat="1" x14ac:dyDescent="0.25">
      <c r="D3880" s="57"/>
      <c r="N3880" s="108"/>
    </row>
    <row r="3881" spans="4:14" s="124" customFormat="1" x14ac:dyDescent="0.25">
      <c r="D3881" s="57"/>
      <c r="N3881" s="108"/>
    </row>
    <row r="3882" spans="4:14" s="124" customFormat="1" x14ac:dyDescent="0.25">
      <c r="D3882" s="57"/>
      <c r="N3882" s="108"/>
    </row>
    <row r="3883" spans="4:14" s="124" customFormat="1" x14ac:dyDescent="0.25">
      <c r="D3883" s="57"/>
      <c r="N3883" s="108"/>
    </row>
    <row r="3884" spans="4:14" s="124" customFormat="1" x14ac:dyDescent="0.25">
      <c r="D3884" s="57"/>
      <c r="N3884" s="108"/>
    </row>
    <row r="3885" spans="4:14" s="124" customFormat="1" x14ac:dyDescent="0.25">
      <c r="D3885" s="57"/>
      <c r="N3885" s="108"/>
    </row>
    <row r="3886" spans="4:14" s="124" customFormat="1" x14ac:dyDescent="0.25">
      <c r="D3886" s="57"/>
      <c r="N3886" s="108"/>
    </row>
    <row r="3887" spans="4:14" s="124" customFormat="1" x14ac:dyDescent="0.25">
      <c r="D3887" s="57"/>
      <c r="N3887" s="108"/>
    </row>
    <row r="3888" spans="4:14" s="124" customFormat="1" x14ac:dyDescent="0.25">
      <c r="D3888" s="57"/>
      <c r="N3888" s="108"/>
    </row>
    <row r="3889" spans="4:14" s="124" customFormat="1" x14ac:dyDescent="0.25">
      <c r="D3889" s="57"/>
      <c r="N3889" s="108"/>
    </row>
    <row r="3890" spans="4:14" s="124" customFormat="1" x14ac:dyDescent="0.25">
      <c r="D3890" s="57"/>
      <c r="N3890" s="108"/>
    </row>
    <row r="3891" spans="4:14" s="124" customFormat="1" x14ac:dyDescent="0.25">
      <c r="D3891" s="57"/>
      <c r="N3891" s="108"/>
    </row>
    <row r="3892" spans="4:14" s="124" customFormat="1" x14ac:dyDescent="0.25">
      <c r="D3892" s="57"/>
      <c r="N3892" s="108"/>
    </row>
    <row r="3893" spans="4:14" s="124" customFormat="1" x14ac:dyDescent="0.25">
      <c r="D3893" s="57"/>
      <c r="N3893" s="108"/>
    </row>
    <row r="3894" spans="4:14" s="124" customFormat="1" x14ac:dyDescent="0.25">
      <c r="D3894" s="57"/>
      <c r="N3894" s="108"/>
    </row>
    <row r="3895" spans="4:14" s="124" customFormat="1" x14ac:dyDescent="0.25">
      <c r="D3895" s="57"/>
      <c r="N3895" s="108"/>
    </row>
    <row r="3896" spans="4:14" s="124" customFormat="1" x14ac:dyDescent="0.25">
      <c r="D3896" s="57"/>
      <c r="N3896" s="108"/>
    </row>
    <row r="3897" spans="4:14" s="124" customFormat="1" x14ac:dyDescent="0.25">
      <c r="D3897" s="57"/>
      <c r="N3897" s="108"/>
    </row>
    <row r="3898" spans="4:14" s="124" customFormat="1" x14ac:dyDescent="0.25">
      <c r="D3898" s="57"/>
      <c r="N3898" s="108"/>
    </row>
    <row r="3899" spans="4:14" s="124" customFormat="1" x14ac:dyDescent="0.25">
      <c r="D3899" s="57"/>
      <c r="N3899" s="108"/>
    </row>
    <row r="3900" spans="4:14" s="124" customFormat="1" x14ac:dyDescent="0.25">
      <c r="D3900" s="57"/>
      <c r="N3900" s="108"/>
    </row>
    <row r="3901" spans="4:14" s="124" customFormat="1" x14ac:dyDescent="0.25">
      <c r="D3901" s="57"/>
      <c r="N3901" s="108"/>
    </row>
    <row r="3902" spans="4:14" s="124" customFormat="1" x14ac:dyDescent="0.25">
      <c r="D3902" s="57"/>
      <c r="N3902" s="108"/>
    </row>
    <row r="3903" spans="4:14" s="124" customFormat="1" x14ac:dyDescent="0.25">
      <c r="D3903" s="57"/>
      <c r="N3903" s="108"/>
    </row>
    <row r="3904" spans="4:14" s="124" customFormat="1" x14ac:dyDescent="0.25">
      <c r="D3904" s="57"/>
      <c r="N3904" s="108"/>
    </row>
    <row r="3905" spans="4:14" s="124" customFormat="1" x14ac:dyDescent="0.25">
      <c r="D3905" s="57"/>
      <c r="N3905" s="108"/>
    </row>
    <row r="3906" spans="4:14" s="124" customFormat="1" x14ac:dyDescent="0.25">
      <c r="D3906" s="57"/>
      <c r="N3906" s="108"/>
    </row>
    <row r="3907" spans="4:14" s="124" customFormat="1" x14ac:dyDescent="0.25">
      <c r="D3907" s="57"/>
      <c r="N3907" s="108"/>
    </row>
    <row r="3908" spans="4:14" s="124" customFormat="1" x14ac:dyDescent="0.25">
      <c r="D3908" s="57"/>
      <c r="N3908" s="108"/>
    </row>
    <row r="3909" spans="4:14" s="124" customFormat="1" x14ac:dyDescent="0.25">
      <c r="D3909" s="57"/>
      <c r="N3909" s="108"/>
    </row>
    <row r="3910" spans="4:14" s="124" customFormat="1" x14ac:dyDescent="0.25">
      <c r="D3910" s="57"/>
      <c r="N3910" s="108"/>
    </row>
    <row r="3911" spans="4:14" s="124" customFormat="1" x14ac:dyDescent="0.25">
      <c r="D3911" s="57"/>
      <c r="N3911" s="108"/>
    </row>
    <row r="3912" spans="4:14" s="124" customFormat="1" x14ac:dyDescent="0.25">
      <c r="D3912" s="57"/>
      <c r="N3912" s="108"/>
    </row>
    <row r="3913" spans="4:14" s="124" customFormat="1" x14ac:dyDescent="0.25">
      <c r="D3913" s="57"/>
      <c r="N3913" s="108"/>
    </row>
    <row r="3914" spans="4:14" s="124" customFormat="1" x14ac:dyDescent="0.25">
      <c r="D3914" s="57"/>
      <c r="N3914" s="108"/>
    </row>
    <row r="3915" spans="4:14" s="124" customFormat="1" x14ac:dyDescent="0.25">
      <c r="D3915" s="57"/>
      <c r="N3915" s="108"/>
    </row>
    <row r="3916" spans="4:14" s="124" customFormat="1" x14ac:dyDescent="0.25">
      <c r="D3916" s="57"/>
      <c r="N3916" s="108"/>
    </row>
    <row r="3917" spans="4:14" s="124" customFormat="1" x14ac:dyDescent="0.25">
      <c r="D3917" s="57"/>
      <c r="N3917" s="108"/>
    </row>
    <row r="3918" spans="4:14" s="124" customFormat="1" x14ac:dyDescent="0.25">
      <c r="D3918" s="57"/>
      <c r="N3918" s="108"/>
    </row>
    <row r="3919" spans="4:14" s="124" customFormat="1" x14ac:dyDescent="0.25">
      <c r="D3919" s="57"/>
      <c r="N3919" s="108"/>
    </row>
    <row r="3920" spans="4:14" s="124" customFormat="1" x14ac:dyDescent="0.25">
      <c r="D3920" s="57"/>
      <c r="N3920" s="108"/>
    </row>
    <row r="3921" spans="4:14" s="124" customFormat="1" x14ac:dyDescent="0.25">
      <c r="D3921" s="57"/>
      <c r="N3921" s="108"/>
    </row>
    <row r="3922" spans="4:14" s="124" customFormat="1" x14ac:dyDescent="0.25">
      <c r="D3922" s="57"/>
      <c r="N3922" s="108"/>
    </row>
    <row r="3923" spans="4:14" s="124" customFormat="1" x14ac:dyDescent="0.25">
      <c r="D3923" s="57"/>
      <c r="N3923" s="108"/>
    </row>
    <row r="3924" spans="4:14" s="124" customFormat="1" x14ac:dyDescent="0.25">
      <c r="D3924" s="57"/>
      <c r="N3924" s="108"/>
    </row>
    <row r="3925" spans="4:14" s="124" customFormat="1" x14ac:dyDescent="0.25">
      <c r="D3925" s="57"/>
      <c r="N3925" s="108"/>
    </row>
    <row r="3926" spans="4:14" s="124" customFormat="1" x14ac:dyDescent="0.25">
      <c r="D3926" s="57"/>
      <c r="N3926" s="108"/>
    </row>
    <row r="3927" spans="4:14" s="124" customFormat="1" x14ac:dyDescent="0.25">
      <c r="D3927" s="57"/>
      <c r="N3927" s="108"/>
    </row>
    <row r="3928" spans="4:14" s="124" customFormat="1" x14ac:dyDescent="0.25">
      <c r="D3928" s="57"/>
      <c r="N3928" s="108"/>
    </row>
    <row r="3929" spans="4:14" s="124" customFormat="1" x14ac:dyDescent="0.25">
      <c r="D3929" s="57"/>
      <c r="N3929" s="108"/>
    </row>
    <row r="3930" spans="4:14" s="124" customFormat="1" x14ac:dyDescent="0.25">
      <c r="D3930" s="57"/>
      <c r="N3930" s="108"/>
    </row>
    <row r="3931" spans="4:14" s="124" customFormat="1" x14ac:dyDescent="0.25">
      <c r="D3931" s="57"/>
      <c r="N3931" s="108"/>
    </row>
    <row r="3932" spans="4:14" s="124" customFormat="1" x14ac:dyDescent="0.25">
      <c r="D3932" s="57"/>
      <c r="N3932" s="108"/>
    </row>
    <row r="3933" spans="4:14" s="124" customFormat="1" x14ac:dyDescent="0.25">
      <c r="D3933" s="57"/>
      <c r="N3933" s="108"/>
    </row>
    <row r="3934" spans="4:14" s="124" customFormat="1" x14ac:dyDescent="0.25">
      <c r="D3934" s="57"/>
      <c r="N3934" s="108"/>
    </row>
    <row r="3935" spans="4:14" s="124" customFormat="1" x14ac:dyDescent="0.25">
      <c r="D3935" s="57"/>
      <c r="N3935" s="108"/>
    </row>
    <row r="3936" spans="4:14" s="124" customFormat="1" x14ac:dyDescent="0.25">
      <c r="D3936" s="57"/>
      <c r="N3936" s="108"/>
    </row>
    <row r="3937" spans="4:14" s="124" customFormat="1" x14ac:dyDescent="0.25">
      <c r="D3937" s="57"/>
      <c r="N3937" s="108"/>
    </row>
    <row r="3938" spans="4:14" s="124" customFormat="1" x14ac:dyDescent="0.25">
      <c r="D3938" s="57"/>
      <c r="N3938" s="108"/>
    </row>
    <row r="3939" spans="4:14" s="124" customFormat="1" x14ac:dyDescent="0.25">
      <c r="D3939" s="57"/>
      <c r="N3939" s="108"/>
    </row>
    <row r="3940" spans="4:14" s="124" customFormat="1" x14ac:dyDescent="0.25">
      <c r="D3940" s="57"/>
      <c r="N3940" s="108"/>
    </row>
    <row r="3941" spans="4:14" s="124" customFormat="1" x14ac:dyDescent="0.25">
      <c r="D3941" s="57"/>
      <c r="N3941" s="108"/>
    </row>
    <row r="3942" spans="4:14" s="124" customFormat="1" x14ac:dyDescent="0.25">
      <c r="D3942" s="57"/>
      <c r="N3942" s="108"/>
    </row>
    <row r="3943" spans="4:14" s="124" customFormat="1" x14ac:dyDescent="0.25">
      <c r="D3943" s="57"/>
      <c r="N3943" s="108"/>
    </row>
    <row r="3944" spans="4:14" s="124" customFormat="1" x14ac:dyDescent="0.25">
      <c r="D3944" s="57"/>
      <c r="N3944" s="108"/>
    </row>
    <row r="3945" spans="4:14" s="124" customFormat="1" x14ac:dyDescent="0.25">
      <c r="D3945" s="57"/>
      <c r="N3945" s="108"/>
    </row>
    <row r="3946" spans="4:14" s="124" customFormat="1" x14ac:dyDescent="0.25">
      <c r="D3946" s="57"/>
      <c r="N3946" s="108"/>
    </row>
    <row r="3947" spans="4:14" s="124" customFormat="1" x14ac:dyDescent="0.25">
      <c r="D3947" s="57"/>
      <c r="N3947" s="108"/>
    </row>
    <row r="3948" spans="4:14" s="124" customFormat="1" x14ac:dyDescent="0.25">
      <c r="D3948" s="57"/>
      <c r="N3948" s="108"/>
    </row>
    <row r="3949" spans="4:14" s="124" customFormat="1" x14ac:dyDescent="0.25">
      <c r="D3949" s="57"/>
      <c r="N3949" s="108"/>
    </row>
    <row r="3950" spans="4:14" s="124" customFormat="1" x14ac:dyDescent="0.25">
      <c r="D3950" s="57"/>
      <c r="N3950" s="108"/>
    </row>
    <row r="3951" spans="4:14" s="124" customFormat="1" x14ac:dyDescent="0.25">
      <c r="D3951" s="57"/>
      <c r="N3951" s="108"/>
    </row>
    <row r="3952" spans="4:14" s="124" customFormat="1" x14ac:dyDescent="0.25">
      <c r="D3952" s="57"/>
      <c r="N3952" s="108"/>
    </row>
    <row r="3953" spans="4:14" s="124" customFormat="1" x14ac:dyDescent="0.25">
      <c r="D3953" s="57"/>
      <c r="N3953" s="108"/>
    </row>
    <row r="3954" spans="4:14" s="124" customFormat="1" x14ac:dyDescent="0.25">
      <c r="D3954" s="57"/>
      <c r="N3954" s="108"/>
    </row>
    <row r="3955" spans="4:14" s="124" customFormat="1" x14ac:dyDescent="0.25">
      <c r="D3955" s="57"/>
      <c r="N3955" s="108"/>
    </row>
    <row r="3956" spans="4:14" s="124" customFormat="1" x14ac:dyDescent="0.25">
      <c r="D3956" s="57"/>
      <c r="N3956" s="108"/>
    </row>
    <row r="3957" spans="4:14" s="124" customFormat="1" x14ac:dyDescent="0.25">
      <c r="D3957" s="57"/>
      <c r="N3957" s="108"/>
    </row>
    <row r="3958" spans="4:14" s="124" customFormat="1" x14ac:dyDescent="0.25">
      <c r="D3958" s="57"/>
      <c r="N3958" s="108"/>
    </row>
    <row r="3959" spans="4:14" s="124" customFormat="1" x14ac:dyDescent="0.25">
      <c r="D3959" s="57"/>
      <c r="N3959" s="108"/>
    </row>
    <row r="3960" spans="4:14" s="124" customFormat="1" x14ac:dyDescent="0.25">
      <c r="D3960" s="57"/>
      <c r="N3960" s="108"/>
    </row>
    <row r="3961" spans="4:14" s="124" customFormat="1" x14ac:dyDescent="0.25">
      <c r="D3961" s="57"/>
      <c r="N3961" s="108"/>
    </row>
    <row r="3962" spans="4:14" s="124" customFormat="1" x14ac:dyDescent="0.25">
      <c r="D3962" s="57"/>
      <c r="N3962" s="108"/>
    </row>
    <row r="3963" spans="4:14" s="124" customFormat="1" x14ac:dyDescent="0.25">
      <c r="D3963" s="57"/>
      <c r="N3963" s="108"/>
    </row>
    <row r="3964" spans="4:14" s="124" customFormat="1" x14ac:dyDescent="0.25">
      <c r="D3964" s="57"/>
      <c r="N3964" s="108"/>
    </row>
    <row r="3965" spans="4:14" s="124" customFormat="1" x14ac:dyDescent="0.25">
      <c r="D3965" s="57"/>
      <c r="N3965" s="108"/>
    </row>
    <row r="3966" spans="4:14" s="124" customFormat="1" x14ac:dyDescent="0.25">
      <c r="D3966" s="57"/>
      <c r="N3966" s="108"/>
    </row>
    <row r="3967" spans="4:14" s="124" customFormat="1" x14ac:dyDescent="0.25">
      <c r="D3967" s="57"/>
      <c r="N3967" s="108"/>
    </row>
    <row r="3968" spans="4:14" s="124" customFormat="1" x14ac:dyDescent="0.25">
      <c r="D3968" s="57"/>
      <c r="N3968" s="108"/>
    </row>
    <row r="3969" spans="4:14" s="124" customFormat="1" x14ac:dyDescent="0.25">
      <c r="D3969" s="57"/>
      <c r="N3969" s="108"/>
    </row>
    <row r="3970" spans="4:14" s="124" customFormat="1" x14ac:dyDescent="0.25">
      <c r="D3970" s="57"/>
      <c r="N3970" s="108"/>
    </row>
    <row r="3971" spans="4:14" s="124" customFormat="1" x14ac:dyDescent="0.25">
      <c r="D3971" s="57"/>
      <c r="N3971" s="108"/>
    </row>
    <row r="3972" spans="4:14" s="124" customFormat="1" x14ac:dyDescent="0.25">
      <c r="D3972" s="57"/>
      <c r="N3972" s="108"/>
    </row>
    <row r="3973" spans="4:14" s="124" customFormat="1" x14ac:dyDescent="0.25">
      <c r="D3973" s="57"/>
      <c r="N3973" s="108"/>
    </row>
    <row r="3974" spans="4:14" s="124" customFormat="1" x14ac:dyDescent="0.25">
      <c r="D3974" s="57"/>
      <c r="N3974" s="108"/>
    </row>
    <row r="3975" spans="4:14" s="124" customFormat="1" x14ac:dyDescent="0.25">
      <c r="D3975" s="57"/>
      <c r="N3975" s="108"/>
    </row>
    <row r="3976" spans="4:14" s="124" customFormat="1" x14ac:dyDescent="0.25">
      <c r="D3976" s="57"/>
      <c r="N3976" s="108"/>
    </row>
    <row r="3977" spans="4:14" s="124" customFormat="1" x14ac:dyDescent="0.25">
      <c r="D3977" s="57"/>
      <c r="N3977" s="108"/>
    </row>
    <row r="3978" spans="4:14" s="124" customFormat="1" x14ac:dyDescent="0.25">
      <c r="D3978" s="57"/>
      <c r="N3978" s="108"/>
    </row>
    <row r="3979" spans="4:14" s="124" customFormat="1" x14ac:dyDescent="0.25">
      <c r="D3979" s="57"/>
      <c r="N3979" s="108"/>
    </row>
    <row r="3980" spans="4:14" s="124" customFormat="1" x14ac:dyDescent="0.25">
      <c r="D3980" s="57"/>
      <c r="N3980" s="108"/>
    </row>
    <row r="3981" spans="4:14" s="124" customFormat="1" x14ac:dyDescent="0.25">
      <c r="D3981" s="57"/>
      <c r="N3981" s="108"/>
    </row>
    <row r="3982" spans="4:14" s="124" customFormat="1" x14ac:dyDescent="0.25">
      <c r="D3982" s="57"/>
      <c r="N3982" s="108"/>
    </row>
    <row r="3983" spans="4:14" s="124" customFormat="1" x14ac:dyDescent="0.25">
      <c r="D3983" s="57"/>
      <c r="N3983" s="108"/>
    </row>
    <row r="3984" spans="4:14" s="124" customFormat="1" x14ac:dyDescent="0.25">
      <c r="D3984" s="57"/>
      <c r="N3984" s="108"/>
    </row>
    <row r="3985" spans="4:14" s="124" customFormat="1" x14ac:dyDescent="0.25">
      <c r="D3985" s="57"/>
      <c r="N3985" s="108"/>
    </row>
    <row r="3986" spans="4:14" s="124" customFormat="1" x14ac:dyDescent="0.25">
      <c r="D3986" s="57"/>
      <c r="N3986" s="108"/>
    </row>
    <row r="3987" spans="4:14" s="124" customFormat="1" x14ac:dyDescent="0.25">
      <c r="D3987" s="57"/>
      <c r="N3987" s="108"/>
    </row>
    <row r="3988" spans="4:14" s="124" customFormat="1" x14ac:dyDescent="0.25">
      <c r="D3988" s="57"/>
      <c r="N3988" s="108"/>
    </row>
    <row r="3989" spans="4:14" s="124" customFormat="1" x14ac:dyDescent="0.25">
      <c r="D3989" s="57"/>
      <c r="N3989" s="108"/>
    </row>
    <row r="3990" spans="4:14" s="124" customFormat="1" x14ac:dyDescent="0.25">
      <c r="D3990" s="57"/>
      <c r="N3990" s="108"/>
    </row>
    <row r="3991" spans="4:14" s="124" customFormat="1" x14ac:dyDescent="0.25">
      <c r="D3991" s="57"/>
      <c r="N3991" s="108"/>
    </row>
    <row r="3992" spans="4:14" s="124" customFormat="1" x14ac:dyDescent="0.25">
      <c r="D3992" s="57"/>
      <c r="N3992" s="108"/>
    </row>
    <row r="3993" spans="4:14" s="124" customFormat="1" x14ac:dyDescent="0.25">
      <c r="D3993" s="57"/>
      <c r="N3993" s="108"/>
    </row>
    <row r="3994" spans="4:14" s="124" customFormat="1" x14ac:dyDescent="0.25">
      <c r="D3994" s="57"/>
      <c r="N3994" s="108"/>
    </row>
    <row r="3995" spans="4:14" s="124" customFormat="1" x14ac:dyDescent="0.25">
      <c r="D3995" s="57"/>
      <c r="N3995" s="108"/>
    </row>
    <row r="3996" spans="4:14" s="124" customFormat="1" x14ac:dyDescent="0.25">
      <c r="D3996" s="57"/>
      <c r="N3996" s="108"/>
    </row>
    <row r="3997" spans="4:14" s="124" customFormat="1" x14ac:dyDescent="0.25">
      <c r="D3997" s="57"/>
      <c r="N3997" s="108"/>
    </row>
    <row r="3998" spans="4:14" s="124" customFormat="1" x14ac:dyDescent="0.25">
      <c r="D3998" s="57"/>
      <c r="N3998" s="108"/>
    </row>
    <row r="3999" spans="4:14" s="124" customFormat="1" x14ac:dyDescent="0.25">
      <c r="D3999" s="57"/>
      <c r="N3999" s="108"/>
    </row>
    <row r="4000" spans="4:14" s="124" customFormat="1" x14ac:dyDescent="0.25">
      <c r="D4000" s="57"/>
      <c r="N4000" s="108"/>
    </row>
    <row r="4001" spans="4:14" s="124" customFormat="1" x14ac:dyDescent="0.25">
      <c r="D4001" s="57"/>
      <c r="N4001" s="108"/>
    </row>
    <row r="4002" spans="4:14" s="124" customFormat="1" x14ac:dyDescent="0.25">
      <c r="D4002" s="57"/>
      <c r="N4002" s="108"/>
    </row>
    <row r="4003" spans="4:14" s="124" customFormat="1" x14ac:dyDescent="0.25">
      <c r="D4003" s="57"/>
      <c r="N4003" s="108"/>
    </row>
    <row r="4004" spans="4:14" s="124" customFormat="1" x14ac:dyDescent="0.25">
      <c r="D4004" s="57"/>
      <c r="N4004" s="108"/>
    </row>
    <row r="4005" spans="4:14" s="124" customFormat="1" x14ac:dyDescent="0.25">
      <c r="D4005" s="57"/>
      <c r="N4005" s="108"/>
    </row>
    <row r="4006" spans="4:14" s="124" customFormat="1" x14ac:dyDescent="0.25">
      <c r="D4006" s="57"/>
      <c r="N4006" s="108"/>
    </row>
    <row r="4007" spans="4:14" s="124" customFormat="1" x14ac:dyDescent="0.25">
      <c r="D4007" s="57"/>
      <c r="N4007" s="108"/>
    </row>
    <row r="4008" spans="4:14" s="124" customFormat="1" x14ac:dyDescent="0.25">
      <c r="D4008" s="57"/>
      <c r="N4008" s="108"/>
    </row>
    <row r="4009" spans="4:14" s="124" customFormat="1" x14ac:dyDescent="0.25">
      <c r="D4009" s="57"/>
      <c r="N4009" s="108"/>
    </row>
    <row r="4010" spans="4:14" s="124" customFormat="1" x14ac:dyDescent="0.25">
      <c r="D4010" s="57"/>
      <c r="N4010" s="108"/>
    </row>
    <row r="4011" spans="4:14" s="124" customFormat="1" x14ac:dyDescent="0.25">
      <c r="D4011" s="57"/>
      <c r="N4011" s="108"/>
    </row>
    <row r="4012" spans="4:14" s="124" customFormat="1" x14ac:dyDescent="0.25">
      <c r="D4012" s="57"/>
      <c r="N4012" s="108"/>
    </row>
    <row r="4013" spans="4:14" s="124" customFormat="1" x14ac:dyDescent="0.25">
      <c r="D4013" s="57"/>
      <c r="N4013" s="108"/>
    </row>
    <row r="4014" spans="4:14" s="124" customFormat="1" x14ac:dyDescent="0.25">
      <c r="D4014" s="57"/>
      <c r="N4014" s="108"/>
    </row>
    <row r="4015" spans="4:14" s="124" customFormat="1" x14ac:dyDescent="0.25">
      <c r="D4015" s="57"/>
      <c r="N4015" s="108"/>
    </row>
    <row r="4016" spans="4:14" s="124" customFormat="1" x14ac:dyDescent="0.25">
      <c r="D4016" s="57"/>
      <c r="N4016" s="108"/>
    </row>
    <row r="4017" spans="4:14" s="124" customFormat="1" x14ac:dyDescent="0.25">
      <c r="D4017" s="57"/>
      <c r="N4017" s="108"/>
    </row>
    <row r="4018" spans="4:14" s="124" customFormat="1" x14ac:dyDescent="0.25">
      <c r="D4018" s="57"/>
      <c r="N4018" s="108"/>
    </row>
    <row r="4019" spans="4:14" s="124" customFormat="1" x14ac:dyDescent="0.25">
      <c r="D4019" s="57"/>
      <c r="N4019" s="108"/>
    </row>
    <row r="4020" spans="4:14" s="124" customFormat="1" x14ac:dyDescent="0.25">
      <c r="D4020" s="57"/>
      <c r="N4020" s="108"/>
    </row>
    <row r="4021" spans="4:14" s="124" customFormat="1" x14ac:dyDescent="0.25">
      <c r="D4021" s="57"/>
      <c r="N4021" s="108"/>
    </row>
    <row r="4022" spans="4:14" s="124" customFormat="1" x14ac:dyDescent="0.25">
      <c r="D4022" s="57"/>
      <c r="N4022" s="108"/>
    </row>
    <row r="4023" spans="4:14" s="124" customFormat="1" x14ac:dyDescent="0.25">
      <c r="D4023" s="57"/>
      <c r="N4023" s="108"/>
    </row>
    <row r="4024" spans="4:14" s="124" customFormat="1" x14ac:dyDescent="0.25">
      <c r="D4024" s="57"/>
      <c r="N4024" s="108"/>
    </row>
    <row r="4025" spans="4:14" s="124" customFormat="1" x14ac:dyDescent="0.25">
      <c r="D4025" s="57"/>
      <c r="N4025" s="108"/>
    </row>
    <row r="4026" spans="4:14" s="124" customFormat="1" x14ac:dyDescent="0.25">
      <c r="D4026" s="57"/>
      <c r="N4026" s="108"/>
    </row>
    <row r="4027" spans="4:14" s="124" customFormat="1" x14ac:dyDescent="0.25">
      <c r="D4027" s="57"/>
      <c r="N4027" s="108"/>
    </row>
    <row r="4028" spans="4:14" s="124" customFormat="1" x14ac:dyDescent="0.25">
      <c r="D4028" s="57"/>
      <c r="N4028" s="108"/>
    </row>
    <row r="4029" spans="4:14" s="124" customFormat="1" x14ac:dyDescent="0.25">
      <c r="D4029" s="57"/>
      <c r="N4029" s="108"/>
    </row>
    <row r="4030" spans="4:14" s="124" customFormat="1" x14ac:dyDescent="0.25">
      <c r="D4030" s="57"/>
      <c r="N4030" s="108"/>
    </row>
    <row r="4031" spans="4:14" s="124" customFormat="1" x14ac:dyDescent="0.25">
      <c r="D4031" s="57"/>
      <c r="N4031" s="108"/>
    </row>
    <row r="4032" spans="4:14" s="124" customFormat="1" x14ac:dyDescent="0.25">
      <c r="D4032" s="57"/>
      <c r="N4032" s="108"/>
    </row>
    <row r="4033" spans="4:14" s="124" customFormat="1" x14ac:dyDescent="0.25">
      <c r="D4033" s="57"/>
      <c r="N4033" s="108"/>
    </row>
    <row r="4034" spans="4:14" s="124" customFormat="1" x14ac:dyDescent="0.25">
      <c r="D4034" s="57"/>
      <c r="N4034" s="108"/>
    </row>
    <row r="4035" spans="4:14" s="124" customFormat="1" x14ac:dyDescent="0.25">
      <c r="D4035" s="57"/>
      <c r="N4035" s="108"/>
    </row>
    <row r="4036" spans="4:14" s="124" customFormat="1" x14ac:dyDescent="0.25">
      <c r="D4036" s="57"/>
      <c r="N4036" s="108"/>
    </row>
    <row r="4037" spans="4:14" s="124" customFormat="1" x14ac:dyDescent="0.25">
      <c r="D4037" s="57"/>
      <c r="N4037" s="108"/>
    </row>
    <row r="4038" spans="4:14" s="124" customFormat="1" x14ac:dyDescent="0.25">
      <c r="D4038" s="57"/>
      <c r="N4038" s="108"/>
    </row>
    <row r="4039" spans="4:14" s="124" customFormat="1" x14ac:dyDescent="0.25">
      <c r="D4039" s="57"/>
      <c r="N4039" s="108"/>
    </row>
    <row r="4040" spans="4:14" s="124" customFormat="1" x14ac:dyDescent="0.25">
      <c r="D4040" s="57"/>
      <c r="N4040" s="108"/>
    </row>
    <row r="4041" spans="4:14" s="124" customFormat="1" x14ac:dyDescent="0.25">
      <c r="D4041" s="57"/>
      <c r="N4041" s="108"/>
    </row>
    <row r="4042" spans="4:14" s="124" customFormat="1" x14ac:dyDescent="0.25">
      <c r="D4042" s="57"/>
      <c r="N4042" s="108"/>
    </row>
    <row r="4043" spans="4:14" s="124" customFormat="1" x14ac:dyDescent="0.25">
      <c r="D4043" s="57"/>
      <c r="N4043" s="108"/>
    </row>
    <row r="4044" spans="4:14" s="124" customFormat="1" x14ac:dyDescent="0.25">
      <c r="D4044" s="57"/>
      <c r="N4044" s="108"/>
    </row>
    <row r="4045" spans="4:14" s="124" customFormat="1" x14ac:dyDescent="0.25">
      <c r="D4045" s="57"/>
      <c r="N4045" s="108"/>
    </row>
    <row r="4046" spans="4:14" s="124" customFormat="1" x14ac:dyDescent="0.25">
      <c r="D4046" s="57"/>
      <c r="N4046" s="108"/>
    </row>
    <row r="4047" spans="4:14" s="124" customFormat="1" x14ac:dyDescent="0.25">
      <c r="D4047" s="57"/>
      <c r="N4047" s="108"/>
    </row>
    <row r="4048" spans="4:14" s="124" customFormat="1" x14ac:dyDescent="0.25">
      <c r="D4048" s="57"/>
      <c r="N4048" s="108"/>
    </row>
    <row r="4049" spans="4:14" s="124" customFormat="1" x14ac:dyDescent="0.25">
      <c r="D4049" s="57"/>
      <c r="N4049" s="108"/>
    </row>
    <row r="4050" spans="4:14" s="124" customFormat="1" x14ac:dyDescent="0.25">
      <c r="D4050" s="57"/>
      <c r="N4050" s="108"/>
    </row>
    <row r="4051" spans="4:14" s="124" customFormat="1" x14ac:dyDescent="0.25">
      <c r="D4051" s="57"/>
      <c r="N4051" s="108"/>
    </row>
    <row r="4052" spans="4:14" s="124" customFormat="1" x14ac:dyDescent="0.25">
      <c r="D4052" s="57"/>
      <c r="N4052" s="108"/>
    </row>
    <row r="4053" spans="4:14" s="124" customFormat="1" x14ac:dyDescent="0.25">
      <c r="D4053" s="57"/>
      <c r="N4053" s="108"/>
    </row>
    <row r="4054" spans="4:14" s="124" customFormat="1" x14ac:dyDescent="0.25">
      <c r="D4054" s="57"/>
      <c r="N4054" s="108"/>
    </row>
    <row r="4055" spans="4:14" s="124" customFormat="1" x14ac:dyDescent="0.25">
      <c r="D4055" s="57"/>
      <c r="N4055" s="108"/>
    </row>
    <row r="4056" spans="4:14" s="124" customFormat="1" x14ac:dyDescent="0.25">
      <c r="D4056" s="57"/>
      <c r="N4056" s="108"/>
    </row>
    <row r="4057" spans="4:14" s="124" customFormat="1" x14ac:dyDescent="0.25">
      <c r="D4057" s="57"/>
      <c r="N4057" s="108"/>
    </row>
    <row r="4058" spans="4:14" s="124" customFormat="1" x14ac:dyDescent="0.25">
      <c r="D4058" s="57"/>
      <c r="N4058" s="108"/>
    </row>
    <row r="4059" spans="4:14" s="124" customFormat="1" x14ac:dyDescent="0.25">
      <c r="D4059" s="57"/>
      <c r="N4059" s="108"/>
    </row>
    <row r="4060" spans="4:14" s="124" customFormat="1" x14ac:dyDescent="0.25">
      <c r="D4060" s="57"/>
      <c r="N4060" s="108"/>
    </row>
    <row r="4061" spans="4:14" s="124" customFormat="1" x14ac:dyDescent="0.25">
      <c r="D4061" s="57"/>
      <c r="N4061" s="108"/>
    </row>
    <row r="4062" spans="4:14" s="124" customFormat="1" x14ac:dyDescent="0.25">
      <c r="D4062" s="57"/>
      <c r="N4062" s="108"/>
    </row>
    <row r="4063" spans="4:14" s="124" customFormat="1" x14ac:dyDescent="0.25">
      <c r="D4063" s="57"/>
      <c r="N4063" s="108"/>
    </row>
    <row r="4064" spans="4:14" s="124" customFormat="1" x14ac:dyDescent="0.25">
      <c r="D4064" s="57"/>
      <c r="N4064" s="108"/>
    </row>
    <row r="4065" spans="4:14" s="124" customFormat="1" x14ac:dyDescent="0.25">
      <c r="D4065" s="57"/>
      <c r="N4065" s="108"/>
    </row>
    <row r="4066" spans="4:14" s="124" customFormat="1" x14ac:dyDescent="0.25">
      <c r="D4066" s="57"/>
      <c r="N4066" s="108"/>
    </row>
    <row r="4067" spans="4:14" s="124" customFormat="1" x14ac:dyDescent="0.25">
      <c r="D4067" s="57"/>
      <c r="N4067" s="108"/>
    </row>
    <row r="4068" spans="4:14" s="124" customFormat="1" x14ac:dyDescent="0.25">
      <c r="D4068" s="57"/>
      <c r="N4068" s="108"/>
    </row>
    <row r="4069" spans="4:14" s="124" customFormat="1" x14ac:dyDescent="0.25">
      <c r="D4069" s="57"/>
      <c r="N4069" s="108"/>
    </row>
    <row r="4070" spans="4:14" s="124" customFormat="1" x14ac:dyDescent="0.25">
      <c r="D4070" s="57"/>
      <c r="N4070" s="108"/>
    </row>
    <row r="4071" spans="4:14" s="124" customFormat="1" x14ac:dyDescent="0.25">
      <c r="D4071" s="57"/>
      <c r="N4071" s="108"/>
    </row>
    <row r="4072" spans="4:14" s="124" customFormat="1" x14ac:dyDescent="0.25">
      <c r="D4072" s="57"/>
      <c r="N4072" s="108"/>
    </row>
    <row r="4073" spans="4:14" s="124" customFormat="1" x14ac:dyDescent="0.25">
      <c r="D4073" s="57"/>
      <c r="N4073" s="108"/>
    </row>
    <row r="4074" spans="4:14" s="124" customFormat="1" x14ac:dyDescent="0.25">
      <c r="D4074" s="57"/>
      <c r="N4074" s="108"/>
    </row>
    <row r="4075" spans="4:14" s="124" customFormat="1" x14ac:dyDescent="0.25">
      <c r="D4075" s="57"/>
      <c r="N4075" s="108"/>
    </row>
    <row r="4076" spans="4:14" s="124" customFormat="1" x14ac:dyDescent="0.25">
      <c r="D4076" s="57"/>
      <c r="N4076" s="108"/>
    </row>
    <row r="4077" spans="4:14" s="124" customFormat="1" x14ac:dyDescent="0.25">
      <c r="D4077" s="57"/>
      <c r="N4077" s="108"/>
    </row>
    <row r="4078" spans="4:14" s="124" customFormat="1" x14ac:dyDescent="0.25">
      <c r="D4078" s="57"/>
      <c r="N4078" s="108"/>
    </row>
    <row r="4079" spans="4:14" s="124" customFormat="1" x14ac:dyDescent="0.25">
      <c r="D4079" s="57"/>
      <c r="N4079" s="108"/>
    </row>
    <row r="4080" spans="4:14" s="124" customFormat="1" x14ac:dyDescent="0.25">
      <c r="D4080" s="57"/>
      <c r="N4080" s="108"/>
    </row>
    <row r="4081" spans="4:14" s="124" customFormat="1" x14ac:dyDescent="0.25">
      <c r="D4081" s="57"/>
      <c r="N4081" s="108"/>
    </row>
    <row r="4082" spans="4:14" s="124" customFormat="1" x14ac:dyDescent="0.25">
      <c r="D4082" s="57"/>
      <c r="N4082" s="108"/>
    </row>
    <row r="4083" spans="4:14" s="124" customFormat="1" x14ac:dyDescent="0.25">
      <c r="D4083" s="57"/>
      <c r="N4083" s="108"/>
    </row>
    <row r="4084" spans="4:14" s="124" customFormat="1" x14ac:dyDescent="0.25">
      <c r="D4084" s="57"/>
      <c r="N4084" s="108"/>
    </row>
    <row r="4085" spans="4:14" s="124" customFormat="1" x14ac:dyDescent="0.25">
      <c r="D4085" s="57"/>
      <c r="N4085" s="108"/>
    </row>
    <row r="4086" spans="4:14" s="124" customFormat="1" x14ac:dyDescent="0.25">
      <c r="D4086" s="57"/>
      <c r="N4086" s="108"/>
    </row>
    <row r="4087" spans="4:14" s="124" customFormat="1" x14ac:dyDescent="0.25">
      <c r="D4087" s="57"/>
      <c r="N4087" s="108"/>
    </row>
    <row r="4088" spans="4:14" s="124" customFormat="1" x14ac:dyDescent="0.25">
      <c r="D4088" s="57"/>
      <c r="N4088" s="108"/>
    </row>
    <row r="4089" spans="4:14" s="124" customFormat="1" x14ac:dyDescent="0.25">
      <c r="D4089" s="57"/>
      <c r="N4089" s="108"/>
    </row>
    <row r="4090" spans="4:14" s="124" customFormat="1" x14ac:dyDescent="0.25">
      <c r="D4090" s="57"/>
      <c r="N4090" s="108"/>
    </row>
    <row r="4091" spans="4:14" s="124" customFormat="1" x14ac:dyDescent="0.25">
      <c r="D4091" s="57"/>
      <c r="N4091" s="108"/>
    </row>
    <row r="4092" spans="4:14" s="124" customFormat="1" x14ac:dyDescent="0.25">
      <c r="D4092" s="57"/>
      <c r="N4092" s="108"/>
    </row>
    <row r="4093" spans="4:14" s="124" customFormat="1" x14ac:dyDescent="0.25">
      <c r="D4093" s="57"/>
      <c r="N4093" s="108"/>
    </row>
    <row r="4094" spans="4:14" s="124" customFormat="1" x14ac:dyDescent="0.25">
      <c r="D4094" s="57"/>
      <c r="N4094" s="108"/>
    </row>
    <row r="4095" spans="4:14" s="124" customFormat="1" x14ac:dyDescent="0.25">
      <c r="D4095" s="57"/>
      <c r="N4095" s="108"/>
    </row>
    <row r="4096" spans="4:14" s="124" customFormat="1" x14ac:dyDescent="0.25">
      <c r="D4096" s="57"/>
      <c r="N4096" s="108"/>
    </row>
    <row r="4097" spans="4:14" s="124" customFormat="1" x14ac:dyDescent="0.25">
      <c r="D4097" s="57"/>
      <c r="N4097" s="108"/>
    </row>
    <row r="4098" spans="4:14" s="124" customFormat="1" x14ac:dyDescent="0.25">
      <c r="D4098" s="57"/>
      <c r="N4098" s="108"/>
    </row>
    <row r="4099" spans="4:14" s="124" customFormat="1" x14ac:dyDescent="0.25">
      <c r="D4099" s="57"/>
      <c r="N4099" s="108"/>
    </row>
    <row r="4100" spans="4:14" s="124" customFormat="1" x14ac:dyDescent="0.25">
      <c r="D4100" s="57"/>
      <c r="N4100" s="108"/>
    </row>
    <row r="4101" spans="4:14" s="124" customFormat="1" x14ac:dyDescent="0.25">
      <c r="D4101" s="57"/>
      <c r="N4101" s="108"/>
    </row>
    <row r="4102" spans="4:14" s="124" customFormat="1" x14ac:dyDescent="0.25">
      <c r="D4102" s="57"/>
      <c r="N4102" s="108"/>
    </row>
    <row r="4103" spans="4:14" s="124" customFormat="1" x14ac:dyDescent="0.25">
      <c r="D4103" s="57"/>
      <c r="N4103" s="108"/>
    </row>
    <row r="4104" spans="4:14" s="124" customFormat="1" x14ac:dyDescent="0.25">
      <c r="D4104" s="57"/>
      <c r="N4104" s="108"/>
    </row>
    <row r="4105" spans="4:14" s="124" customFormat="1" x14ac:dyDescent="0.25">
      <c r="D4105" s="57"/>
      <c r="N4105" s="108"/>
    </row>
    <row r="4106" spans="4:14" s="124" customFormat="1" x14ac:dyDescent="0.25">
      <c r="D4106" s="57"/>
      <c r="N4106" s="108"/>
    </row>
    <row r="4107" spans="4:14" s="124" customFormat="1" x14ac:dyDescent="0.25">
      <c r="D4107" s="57"/>
      <c r="N4107" s="108"/>
    </row>
    <row r="4108" spans="4:14" s="124" customFormat="1" x14ac:dyDescent="0.25">
      <c r="D4108" s="57"/>
      <c r="N4108" s="108"/>
    </row>
    <row r="4109" spans="4:14" s="124" customFormat="1" x14ac:dyDescent="0.25">
      <c r="D4109" s="57"/>
      <c r="N4109" s="108"/>
    </row>
    <row r="4110" spans="4:14" s="124" customFormat="1" x14ac:dyDescent="0.25">
      <c r="D4110" s="57"/>
      <c r="N4110" s="108"/>
    </row>
    <row r="4111" spans="4:14" s="124" customFormat="1" x14ac:dyDescent="0.25">
      <c r="D4111" s="57"/>
      <c r="N4111" s="108"/>
    </row>
    <row r="4112" spans="4:14" s="124" customFormat="1" x14ac:dyDescent="0.25">
      <c r="D4112" s="57"/>
      <c r="N4112" s="108"/>
    </row>
    <row r="4113" spans="4:14" s="124" customFormat="1" x14ac:dyDescent="0.25">
      <c r="D4113" s="57"/>
      <c r="N4113" s="108"/>
    </row>
    <row r="4114" spans="4:14" s="124" customFormat="1" x14ac:dyDescent="0.25">
      <c r="D4114" s="57"/>
      <c r="N4114" s="108"/>
    </row>
    <row r="4115" spans="4:14" s="124" customFormat="1" x14ac:dyDescent="0.25">
      <c r="D4115" s="57"/>
      <c r="N4115" s="108"/>
    </row>
    <row r="4116" spans="4:14" s="124" customFormat="1" x14ac:dyDescent="0.25">
      <c r="D4116" s="57"/>
      <c r="N4116" s="108"/>
    </row>
    <row r="4117" spans="4:14" s="124" customFormat="1" x14ac:dyDescent="0.25">
      <c r="D4117" s="57"/>
      <c r="N4117" s="108"/>
    </row>
    <row r="4118" spans="4:14" s="124" customFormat="1" x14ac:dyDescent="0.25">
      <c r="D4118" s="57"/>
      <c r="N4118" s="108"/>
    </row>
    <row r="4119" spans="4:14" s="124" customFormat="1" x14ac:dyDescent="0.25">
      <c r="D4119" s="57"/>
      <c r="N4119" s="108"/>
    </row>
    <row r="4120" spans="4:14" s="124" customFormat="1" x14ac:dyDescent="0.25">
      <c r="D4120" s="57"/>
      <c r="N4120" s="108"/>
    </row>
    <row r="4121" spans="4:14" s="124" customFormat="1" x14ac:dyDescent="0.25">
      <c r="D4121" s="57"/>
      <c r="N4121" s="108"/>
    </row>
    <row r="4122" spans="4:14" s="124" customFormat="1" x14ac:dyDescent="0.25">
      <c r="D4122" s="57"/>
      <c r="N4122" s="108"/>
    </row>
    <row r="4123" spans="4:14" s="124" customFormat="1" x14ac:dyDescent="0.25">
      <c r="D4123" s="57"/>
      <c r="N4123" s="108"/>
    </row>
    <row r="4124" spans="4:14" s="124" customFormat="1" x14ac:dyDescent="0.25">
      <c r="D4124" s="57"/>
      <c r="N4124" s="108"/>
    </row>
    <row r="4125" spans="4:14" s="124" customFormat="1" x14ac:dyDescent="0.25">
      <c r="D4125" s="57"/>
      <c r="N4125" s="108"/>
    </row>
    <row r="4126" spans="4:14" s="124" customFormat="1" x14ac:dyDescent="0.25">
      <c r="D4126" s="57"/>
      <c r="N4126" s="108"/>
    </row>
    <row r="4127" spans="4:14" s="124" customFormat="1" x14ac:dyDescent="0.25">
      <c r="D4127" s="57"/>
      <c r="N4127" s="108"/>
    </row>
    <row r="4128" spans="4:14" s="124" customFormat="1" x14ac:dyDescent="0.25">
      <c r="D4128" s="57"/>
      <c r="N4128" s="108"/>
    </row>
    <row r="4129" spans="4:14" s="124" customFormat="1" x14ac:dyDescent="0.25">
      <c r="D4129" s="57"/>
      <c r="N4129" s="108"/>
    </row>
    <row r="4130" spans="4:14" s="124" customFormat="1" x14ac:dyDescent="0.25">
      <c r="D4130" s="57"/>
      <c r="N4130" s="108"/>
    </row>
    <row r="4131" spans="4:14" s="124" customFormat="1" x14ac:dyDescent="0.25">
      <c r="D4131" s="57"/>
      <c r="N4131" s="108"/>
    </row>
    <row r="4132" spans="4:14" s="124" customFormat="1" x14ac:dyDescent="0.25">
      <c r="D4132" s="57"/>
      <c r="N4132" s="108"/>
    </row>
    <row r="4133" spans="4:14" s="124" customFormat="1" x14ac:dyDescent="0.25">
      <c r="D4133" s="57"/>
      <c r="N4133" s="108"/>
    </row>
    <row r="4134" spans="4:14" s="124" customFormat="1" x14ac:dyDescent="0.25">
      <c r="D4134" s="57"/>
      <c r="N4134" s="108"/>
    </row>
    <row r="4135" spans="4:14" s="124" customFormat="1" x14ac:dyDescent="0.25">
      <c r="D4135" s="57"/>
      <c r="N4135" s="108"/>
    </row>
    <row r="4136" spans="4:14" s="124" customFormat="1" x14ac:dyDescent="0.25">
      <c r="D4136" s="57"/>
      <c r="N4136" s="108"/>
    </row>
    <row r="4137" spans="4:14" s="124" customFormat="1" x14ac:dyDescent="0.25">
      <c r="D4137" s="57"/>
      <c r="N4137" s="108"/>
    </row>
    <row r="4138" spans="4:14" s="124" customFormat="1" x14ac:dyDescent="0.25">
      <c r="D4138" s="57"/>
      <c r="N4138" s="108"/>
    </row>
    <row r="4139" spans="4:14" s="124" customFormat="1" x14ac:dyDescent="0.25">
      <c r="D4139" s="57"/>
      <c r="N4139" s="108"/>
    </row>
    <row r="4140" spans="4:14" s="124" customFormat="1" x14ac:dyDescent="0.25">
      <c r="D4140" s="57"/>
      <c r="N4140" s="108"/>
    </row>
    <row r="4141" spans="4:14" s="124" customFormat="1" x14ac:dyDescent="0.25">
      <c r="D4141" s="57"/>
      <c r="N4141" s="108"/>
    </row>
    <row r="4142" spans="4:14" s="124" customFormat="1" x14ac:dyDescent="0.25">
      <c r="D4142" s="57"/>
      <c r="N4142" s="108"/>
    </row>
    <row r="4143" spans="4:14" s="124" customFormat="1" x14ac:dyDescent="0.25">
      <c r="D4143" s="57"/>
      <c r="N4143" s="108"/>
    </row>
    <row r="4144" spans="4:14" s="124" customFormat="1" x14ac:dyDescent="0.25">
      <c r="D4144" s="57"/>
      <c r="N4144" s="108"/>
    </row>
    <row r="4145" spans="4:14" s="124" customFormat="1" x14ac:dyDescent="0.25">
      <c r="D4145" s="57"/>
      <c r="N4145" s="108"/>
    </row>
    <row r="4146" spans="4:14" s="124" customFormat="1" x14ac:dyDescent="0.25">
      <c r="D4146" s="57"/>
      <c r="N4146" s="108"/>
    </row>
    <row r="4147" spans="4:14" s="124" customFormat="1" x14ac:dyDescent="0.25">
      <c r="D4147" s="57"/>
      <c r="N4147" s="108"/>
    </row>
    <row r="4148" spans="4:14" s="124" customFormat="1" x14ac:dyDescent="0.25">
      <c r="D4148" s="57"/>
      <c r="N4148" s="108"/>
    </row>
    <row r="4149" spans="4:14" s="124" customFormat="1" x14ac:dyDescent="0.25">
      <c r="D4149" s="57"/>
      <c r="N4149" s="108"/>
    </row>
    <row r="4150" spans="4:14" s="124" customFormat="1" x14ac:dyDescent="0.25">
      <c r="D4150" s="57"/>
      <c r="N4150" s="108"/>
    </row>
    <row r="4151" spans="4:14" s="124" customFormat="1" x14ac:dyDescent="0.25">
      <c r="D4151" s="57"/>
      <c r="N4151" s="108"/>
    </row>
    <row r="4152" spans="4:14" s="124" customFormat="1" x14ac:dyDescent="0.25">
      <c r="D4152" s="57"/>
      <c r="N4152" s="108"/>
    </row>
    <row r="4153" spans="4:14" s="124" customFormat="1" x14ac:dyDescent="0.25">
      <c r="D4153" s="57"/>
      <c r="N4153" s="108"/>
    </row>
    <row r="4154" spans="4:14" s="124" customFormat="1" x14ac:dyDescent="0.25">
      <c r="D4154" s="57"/>
      <c r="N4154" s="108"/>
    </row>
    <row r="4155" spans="4:14" s="124" customFormat="1" x14ac:dyDescent="0.25">
      <c r="D4155" s="57"/>
      <c r="N4155" s="108"/>
    </row>
    <row r="4156" spans="4:14" s="124" customFormat="1" x14ac:dyDescent="0.25">
      <c r="D4156" s="57"/>
      <c r="N4156" s="108"/>
    </row>
    <row r="4157" spans="4:14" s="124" customFormat="1" x14ac:dyDescent="0.25">
      <c r="D4157" s="57"/>
      <c r="N4157" s="108"/>
    </row>
    <row r="4158" spans="4:14" s="124" customFormat="1" x14ac:dyDescent="0.25">
      <c r="D4158" s="57"/>
      <c r="N4158" s="108"/>
    </row>
    <row r="4159" spans="4:14" s="124" customFormat="1" x14ac:dyDescent="0.25">
      <c r="D4159" s="57"/>
      <c r="N4159" s="108"/>
    </row>
    <row r="4160" spans="4:14" s="124" customFormat="1" x14ac:dyDescent="0.25">
      <c r="D4160" s="57"/>
      <c r="N4160" s="108"/>
    </row>
    <row r="4161" spans="4:14" s="124" customFormat="1" x14ac:dyDescent="0.25">
      <c r="D4161" s="57"/>
      <c r="N4161" s="108"/>
    </row>
    <row r="4162" spans="4:14" s="124" customFormat="1" x14ac:dyDescent="0.25">
      <c r="D4162" s="57"/>
      <c r="N4162" s="108"/>
    </row>
    <row r="4163" spans="4:14" s="124" customFormat="1" x14ac:dyDescent="0.25">
      <c r="D4163" s="57"/>
      <c r="N4163" s="108"/>
    </row>
    <row r="4164" spans="4:14" s="124" customFormat="1" x14ac:dyDescent="0.25">
      <c r="D4164" s="57"/>
      <c r="N4164" s="108"/>
    </row>
    <row r="4165" spans="4:14" s="124" customFormat="1" x14ac:dyDescent="0.25">
      <c r="D4165" s="57"/>
      <c r="N4165" s="108"/>
    </row>
    <row r="4166" spans="4:14" s="124" customFormat="1" x14ac:dyDescent="0.25">
      <c r="D4166" s="57"/>
      <c r="N4166" s="108"/>
    </row>
    <row r="4167" spans="4:14" s="124" customFormat="1" x14ac:dyDescent="0.25">
      <c r="D4167" s="57"/>
      <c r="N4167" s="108"/>
    </row>
    <row r="4168" spans="4:14" s="124" customFormat="1" x14ac:dyDescent="0.25">
      <c r="D4168" s="57"/>
      <c r="N4168" s="108"/>
    </row>
    <row r="4169" spans="4:14" s="124" customFormat="1" x14ac:dyDescent="0.25">
      <c r="D4169" s="57"/>
      <c r="N4169" s="108"/>
    </row>
    <row r="4170" spans="4:14" s="124" customFormat="1" x14ac:dyDescent="0.25">
      <c r="D4170" s="57"/>
      <c r="N4170" s="108"/>
    </row>
    <row r="4171" spans="4:14" s="124" customFormat="1" x14ac:dyDescent="0.25">
      <c r="D4171" s="57"/>
      <c r="N4171" s="108"/>
    </row>
    <row r="4172" spans="4:14" s="124" customFormat="1" x14ac:dyDescent="0.25">
      <c r="D4172" s="57"/>
      <c r="N4172" s="108"/>
    </row>
    <row r="4173" spans="4:14" s="124" customFormat="1" x14ac:dyDescent="0.25">
      <c r="D4173" s="57"/>
      <c r="N4173" s="108"/>
    </row>
    <row r="4174" spans="4:14" s="124" customFormat="1" x14ac:dyDescent="0.25">
      <c r="D4174" s="57"/>
      <c r="N4174" s="108"/>
    </row>
    <row r="4175" spans="4:14" s="124" customFormat="1" x14ac:dyDescent="0.25">
      <c r="D4175" s="57"/>
      <c r="N4175" s="108"/>
    </row>
    <row r="4176" spans="4:14" s="124" customFormat="1" x14ac:dyDescent="0.25">
      <c r="D4176" s="57"/>
      <c r="N4176" s="108"/>
    </row>
    <row r="4177" spans="4:14" s="124" customFormat="1" x14ac:dyDescent="0.25">
      <c r="D4177" s="57"/>
      <c r="N4177" s="108"/>
    </row>
    <row r="4178" spans="4:14" s="124" customFormat="1" x14ac:dyDescent="0.25">
      <c r="D4178" s="57"/>
      <c r="N4178" s="108"/>
    </row>
    <row r="4179" spans="4:14" s="124" customFormat="1" x14ac:dyDescent="0.25">
      <c r="D4179" s="57"/>
      <c r="N4179" s="108"/>
    </row>
    <row r="4180" spans="4:14" s="124" customFormat="1" x14ac:dyDescent="0.25">
      <c r="D4180" s="57"/>
      <c r="N4180" s="108"/>
    </row>
    <row r="4181" spans="4:14" s="124" customFormat="1" x14ac:dyDescent="0.25">
      <c r="D4181" s="57"/>
      <c r="N4181" s="108"/>
    </row>
    <row r="4182" spans="4:14" s="124" customFormat="1" x14ac:dyDescent="0.25">
      <c r="D4182" s="57"/>
      <c r="N4182" s="108"/>
    </row>
    <row r="4183" spans="4:14" s="124" customFormat="1" x14ac:dyDescent="0.25">
      <c r="D4183" s="57"/>
      <c r="N4183" s="108"/>
    </row>
    <row r="4184" spans="4:14" s="124" customFormat="1" x14ac:dyDescent="0.25">
      <c r="D4184" s="57"/>
      <c r="N4184" s="108"/>
    </row>
    <row r="4185" spans="4:14" s="124" customFormat="1" x14ac:dyDescent="0.25">
      <c r="D4185" s="57"/>
      <c r="N4185" s="108"/>
    </row>
    <row r="4186" spans="4:14" s="124" customFormat="1" x14ac:dyDescent="0.25">
      <c r="D4186" s="57"/>
      <c r="N4186" s="108"/>
    </row>
    <row r="4187" spans="4:14" s="124" customFormat="1" x14ac:dyDescent="0.25">
      <c r="D4187" s="57"/>
      <c r="N4187" s="108"/>
    </row>
    <row r="4188" spans="4:14" s="124" customFormat="1" x14ac:dyDescent="0.25">
      <c r="D4188" s="57"/>
      <c r="N4188" s="108"/>
    </row>
    <row r="4189" spans="4:14" s="124" customFormat="1" x14ac:dyDescent="0.25">
      <c r="D4189" s="57"/>
      <c r="N4189" s="108"/>
    </row>
    <row r="4190" spans="4:14" s="124" customFormat="1" x14ac:dyDescent="0.25">
      <c r="D4190" s="57"/>
      <c r="N4190" s="108"/>
    </row>
    <row r="4191" spans="4:14" s="124" customFormat="1" x14ac:dyDescent="0.25">
      <c r="D4191" s="57"/>
      <c r="N4191" s="108"/>
    </row>
    <row r="4192" spans="4:14" s="124" customFormat="1" x14ac:dyDescent="0.25">
      <c r="D4192" s="57"/>
      <c r="N4192" s="108"/>
    </row>
    <row r="4193" spans="4:14" s="124" customFormat="1" x14ac:dyDescent="0.25">
      <c r="D4193" s="57"/>
      <c r="N4193" s="108"/>
    </row>
    <row r="4194" spans="4:14" s="124" customFormat="1" x14ac:dyDescent="0.25">
      <c r="D4194" s="57"/>
      <c r="N4194" s="108"/>
    </row>
    <row r="4195" spans="4:14" s="124" customFormat="1" x14ac:dyDescent="0.25">
      <c r="D4195" s="57"/>
      <c r="N4195" s="108"/>
    </row>
    <row r="4196" spans="4:14" s="124" customFormat="1" x14ac:dyDescent="0.25">
      <c r="D4196" s="57"/>
      <c r="N4196" s="108"/>
    </row>
    <row r="4197" spans="4:14" s="124" customFormat="1" x14ac:dyDescent="0.25">
      <c r="D4197" s="57"/>
      <c r="N4197" s="108"/>
    </row>
    <row r="4198" spans="4:14" s="124" customFormat="1" x14ac:dyDescent="0.25">
      <c r="D4198" s="57"/>
      <c r="N4198" s="108"/>
    </row>
    <row r="4199" spans="4:14" s="124" customFormat="1" x14ac:dyDescent="0.25">
      <c r="D4199" s="57"/>
      <c r="N4199" s="108"/>
    </row>
    <row r="4200" spans="4:14" s="124" customFormat="1" x14ac:dyDescent="0.25">
      <c r="D4200" s="57"/>
      <c r="N4200" s="108"/>
    </row>
    <row r="4201" spans="4:14" s="124" customFormat="1" x14ac:dyDescent="0.25">
      <c r="D4201" s="57"/>
      <c r="N4201" s="108"/>
    </row>
    <row r="4202" spans="4:14" s="124" customFormat="1" x14ac:dyDescent="0.25">
      <c r="D4202" s="57"/>
      <c r="N4202" s="108"/>
    </row>
    <row r="4203" spans="4:14" s="124" customFormat="1" x14ac:dyDescent="0.25">
      <c r="D4203" s="57"/>
      <c r="N4203" s="108"/>
    </row>
    <row r="4204" spans="4:14" s="124" customFormat="1" x14ac:dyDescent="0.25">
      <c r="D4204" s="57"/>
      <c r="N4204" s="108"/>
    </row>
    <row r="4205" spans="4:14" s="124" customFormat="1" x14ac:dyDescent="0.25">
      <c r="D4205" s="57"/>
      <c r="N4205" s="108"/>
    </row>
    <row r="4206" spans="4:14" s="124" customFormat="1" x14ac:dyDescent="0.25">
      <c r="D4206" s="57"/>
      <c r="N4206" s="108"/>
    </row>
    <row r="4207" spans="4:14" s="124" customFormat="1" x14ac:dyDescent="0.25">
      <c r="D4207" s="57"/>
      <c r="N4207" s="108"/>
    </row>
    <row r="4208" spans="4:14" s="124" customFormat="1" x14ac:dyDescent="0.25">
      <c r="D4208" s="57"/>
      <c r="N4208" s="108"/>
    </row>
    <row r="4209" spans="4:14" s="124" customFormat="1" x14ac:dyDescent="0.25">
      <c r="D4209" s="57"/>
      <c r="N4209" s="108"/>
    </row>
    <row r="4210" spans="4:14" s="124" customFormat="1" x14ac:dyDescent="0.25">
      <c r="D4210" s="57"/>
      <c r="N4210" s="108"/>
    </row>
    <row r="4211" spans="4:14" s="124" customFormat="1" x14ac:dyDescent="0.25">
      <c r="D4211" s="57"/>
      <c r="N4211" s="108"/>
    </row>
    <row r="4212" spans="4:14" s="124" customFormat="1" x14ac:dyDescent="0.25">
      <c r="D4212" s="57"/>
      <c r="N4212" s="108"/>
    </row>
    <row r="4213" spans="4:14" s="124" customFormat="1" x14ac:dyDescent="0.25">
      <c r="D4213" s="57"/>
      <c r="N4213" s="108"/>
    </row>
    <row r="4214" spans="4:14" s="124" customFormat="1" x14ac:dyDescent="0.25">
      <c r="D4214" s="57"/>
      <c r="N4214" s="108"/>
    </row>
    <row r="4215" spans="4:14" s="124" customFormat="1" x14ac:dyDescent="0.25">
      <c r="D4215" s="57"/>
      <c r="N4215" s="108"/>
    </row>
    <row r="4216" spans="4:14" s="124" customFormat="1" x14ac:dyDescent="0.25">
      <c r="D4216" s="57"/>
      <c r="N4216" s="108"/>
    </row>
    <row r="4217" spans="4:14" s="124" customFormat="1" x14ac:dyDescent="0.25">
      <c r="D4217" s="57"/>
      <c r="N4217" s="108"/>
    </row>
    <row r="4218" spans="4:14" s="124" customFormat="1" x14ac:dyDescent="0.25">
      <c r="D4218" s="57"/>
      <c r="N4218" s="108"/>
    </row>
    <row r="4219" spans="4:14" s="124" customFormat="1" x14ac:dyDescent="0.25">
      <c r="D4219" s="57"/>
      <c r="N4219" s="108"/>
    </row>
    <row r="4220" spans="4:14" s="124" customFormat="1" x14ac:dyDescent="0.25">
      <c r="D4220" s="57"/>
      <c r="N4220" s="108"/>
    </row>
    <row r="4221" spans="4:14" s="124" customFormat="1" x14ac:dyDescent="0.25">
      <c r="D4221" s="57"/>
      <c r="N4221" s="108"/>
    </row>
    <row r="4222" spans="4:14" s="124" customFormat="1" x14ac:dyDescent="0.25">
      <c r="D4222" s="57"/>
      <c r="N4222" s="108"/>
    </row>
    <row r="4223" spans="4:14" s="124" customFormat="1" x14ac:dyDescent="0.25">
      <c r="D4223" s="57"/>
      <c r="N4223" s="108"/>
    </row>
    <row r="4224" spans="4:14" s="124" customFormat="1" x14ac:dyDescent="0.25">
      <c r="D4224" s="57"/>
      <c r="N4224" s="108"/>
    </row>
    <row r="4225" spans="4:14" s="124" customFormat="1" x14ac:dyDescent="0.25">
      <c r="D4225" s="57"/>
      <c r="N4225" s="108"/>
    </row>
    <row r="4226" spans="4:14" s="124" customFormat="1" x14ac:dyDescent="0.25">
      <c r="D4226" s="57"/>
      <c r="N4226" s="108"/>
    </row>
    <row r="4227" spans="4:14" s="124" customFormat="1" x14ac:dyDescent="0.25">
      <c r="D4227" s="57"/>
      <c r="N4227" s="108"/>
    </row>
    <row r="4228" spans="4:14" s="124" customFormat="1" x14ac:dyDescent="0.25">
      <c r="D4228" s="57"/>
      <c r="N4228" s="108"/>
    </row>
    <row r="4229" spans="4:14" s="124" customFormat="1" x14ac:dyDescent="0.25">
      <c r="D4229" s="57"/>
      <c r="N4229" s="108"/>
    </row>
    <row r="4230" spans="4:14" s="124" customFormat="1" x14ac:dyDescent="0.25">
      <c r="D4230" s="57"/>
      <c r="N4230" s="108"/>
    </row>
    <row r="4231" spans="4:14" s="124" customFormat="1" x14ac:dyDescent="0.25">
      <c r="D4231" s="57"/>
      <c r="N4231" s="108"/>
    </row>
    <row r="4232" spans="4:14" s="124" customFormat="1" x14ac:dyDescent="0.25">
      <c r="D4232" s="57"/>
      <c r="N4232" s="108"/>
    </row>
    <row r="4233" spans="4:14" s="124" customFormat="1" x14ac:dyDescent="0.25">
      <c r="D4233" s="57"/>
      <c r="N4233" s="108"/>
    </row>
    <row r="4234" spans="4:14" s="124" customFormat="1" x14ac:dyDescent="0.25">
      <c r="D4234" s="57"/>
      <c r="N4234" s="108"/>
    </row>
    <row r="4235" spans="4:14" s="124" customFormat="1" x14ac:dyDescent="0.25">
      <c r="D4235" s="57"/>
      <c r="N4235" s="108"/>
    </row>
    <row r="4236" spans="4:14" s="124" customFormat="1" x14ac:dyDescent="0.25">
      <c r="D4236" s="57"/>
      <c r="N4236" s="108"/>
    </row>
    <row r="4237" spans="4:14" s="124" customFormat="1" x14ac:dyDescent="0.25">
      <c r="D4237" s="57"/>
      <c r="N4237" s="108"/>
    </row>
    <row r="4238" spans="4:14" s="124" customFormat="1" x14ac:dyDescent="0.25">
      <c r="D4238" s="57"/>
      <c r="N4238" s="108"/>
    </row>
    <row r="4239" spans="4:14" s="124" customFormat="1" x14ac:dyDescent="0.25">
      <c r="D4239" s="57"/>
      <c r="N4239" s="108"/>
    </row>
    <row r="4240" spans="4:14" s="124" customFormat="1" x14ac:dyDescent="0.25">
      <c r="D4240" s="57"/>
      <c r="N4240" s="108"/>
    </row>
    <row r="4241" spans="4:14" s="124" customFormat="1" x14ac:dyDescent="0.25">
      <c r="D4241" s="57"/>
      <c r="N4241" s="108"/>
    </row>
    <row r="4242" spans="4:14" s="124" customFormat="1" x14ac:dyDescent="0.25">
      <c r="D4242" s="57"/>
      <c r="N4242" s="108"/>
    </row>
    <row r="4243" spans="4:14" s="124" customFormat="1" x14ac:dyDescent="0.25">
      <c r="D4243" s="57"/>
      <c r="N4243" s="108"/>
    </row>
    <row r="4244" spans="4:14" s="124" customFormat="1" x14ac:dyDescent="0.25">
      <c r="D4244" s="57"/>
      <c r="N4244" s="108"/>
    </row>
    <row r="4245" spans="4:14" s="124" customFormat="1" x14ac:dyDescent="0.25">
      <c r="D4245" s="57"/>
      <c r="N4245" s="108"/>
    </row>
    <row r="4246" spans="4:14" s="124" customFormat="1" x14ac:dyDescent="0.25">
      <c r="D4246" s="57"/>
      <c r="N4246" s="108"/>
    </row>
    <row r="4247" spans="4:14" s="124" customFormat="1" x14ac:dyDescent="0.25">
      <c r="D4247" s="57"/>
      <c r="N4247" s="108"/>
    </row>
    <row r="4248" spans="4:14" s="124" customFormat="1" x14ac:dyDescent="0.25">
      <c r="D4248" s="57"/>
      <c r="N4248" s="108"/>
    </row>
    <row r="4249" spans="4:14" s="124" customFormat="1" x14ac:dyDescent="0.25">
      <c r="D4249" s="57"/>
      <c r="N4249" s="108"/>
    </row>
    <row r="4250" spans="4:14" s="124" customFormat="1" x14ac:dyDescent="0.25">
      <c r="D4250" s="57"/>
      <c r="N4250" s="108"/>
    </row>
    <row r="4251" spans="4:14" s="124" customFormat="1" x14ac:dyDescent="0.25">
      <c r="D4251" s="57"/>
      <c r="N4251" s="108"/>
    </row>
    <row r="4252" spans="4:14" s="124" customFormat="1" x14ac:dyDescent="0.25">
      <c r="D4252" s="57"/>
      <c r="N4252" s="108"/>
    </row>
    <row r="4253" spans="4:14" s="124" customFormat="1" x14ac:dyDescent="0.25">
      <c r="D4253" s="57"/>
      <c r="N4253" s="108"/>
    </row>
    <row r="4254" spans="4:14" s="124" customFormat="1" x14ac:dyDescent="0.25">
      <c r="D4254" s="57"/>
      <c r="N4254" s="108"/>
    </row>
    <row r="4255" spans="4:14" s="124" customFormat="1" x14ac:dyDescent="0.25">
      <c r="D4255" s="57"/>
      <c r="N4255" s="108"/>
    </row>
    <row r="4256" spans="4:14" s="124" customFormat="1" x14ac:dyDescent="0.25">
      <c r="D4256" s="57"/>
      <c r="N4256" s="108"/>
    </row>
    <row r="4257" spans="4:14" s="124" customFormat="1" x14ac:dyDescent="0.25">
      <c r="D4257" s="57"/>
      <c r="N4257" s="108"/>
    </row>
    <row r="4258" spans="4:14" s="124" customFormat="1" x14ac:dyDescent="0.25">
      <c r="D4258" s="57"/>
      <c r="N4258" s="108"/>
    </row>
    <row r="4259" spans="4:14" s="124" customFormat="1" x14ac:dyDescent="0.25">
      <c r="D4259" s="57"/>
      <c r="N4259" s="108"/>
    </row>
    <row r="4260" spans="4:14" s="124" customFormat="1" x14ac:dyDescent="0.25">
      <c r="D4260" s="57"/>
      <c r="N4260" s="108"/>
    </row>
    <row r="4261" spans="4:14" s="124" customFormat="1" x14ac:dyDescent="0.25">
      <c r="D4261" s="57"/>
      <c r="N4261" s="108"/>
    </row>
    <row r="4262" spans="4:14" s="124" customFormat="1" x14ac:dyDescent="0.25">
      <c r="D4262" s="57"/>
      <c r="N4262" s="108"/>
    </row>
    <row r="4263" spans="4:14" s="124" customFormat="1" x14ac:dyDescent="0.25">
      <c r="D4263" s="57"/>
      <c r="N4263" s="108"/>
    </row>
    <row r="4264" spans="4:14" s="124" customFormat="1" x14ac:dyDescent="0.25">
      <c r="D4264" s="57"/>
      <c r="N4264" s="108"/>
    </row>
    <row r="4265" spans="4:14" s="124" customFormat="1" x14ac:dyDescent="0.25">
      <c r="D4265" s="57"/>
      <c r="N4265" s="108"/>
    </row>
    <row r="4266" spans="4:14" s="124" customFormat="1" x14ac:dyDescent="0.25">
      <c r="D4266" s="57"/>
      <c r="N4266" s="108"/>
    </row>
    <row r="4267" spans="4:14" s="124" customFormat="1" x14ac:dyDescent="0.25">
      <c r="D4267" s="57"/>
      <c r="N4267" s="108"/>
    </row>
    <row r="4268" spans="4:14" s="124" customFormat="1" x14ac:dyDescent="0.25">
      <c r="D4268" s="57"/>
      <c r="N4268" s="108"/>
    </row>
    <row r="4269" spans="4:14" s="124" customFormat="1" x14ac:dyDescent="0.25">
      <c r="D4269" s="57"/>
      <c r="N4269" s="108"/>
    </row>
    <row r="4270" spans="4:14" s="124" customFormat="1" x14ac:dyDescent="0.25">
      <c r="D4270" s="57"/>
      <c r="N4270" s="108"/>
    </row>
    <row r="4271" spans="4:14" s="124" customFormat="1" x14ac:dyDescent="0.25">
      <c r="D4271" s="57"/>
      <c r="N4271" s="108"/>
    </row>
    <row r="4272" spans="4:14" s="124" customFormat="1" x14ac:dyDescent="0.25">
      <c r="D4272" s="57"/>
      <c r="N4272" s="108"/>
    </row>
    <row r="4273" spans="4:14" s="124" customFormat="1" x14ac:dyDescent="0.25">
      <c r="D4273" s="57"/>
      <c r="N4273" s="108"/>
    </row>
    <row r="4274" spans="4:14" s="124" customFormat="1" x14ac:dyDescent="0.25">
      <c r="D4274" s="57"/>
      <c r="N4274" s="108"/>
    </row>
    <row r="4275" spans="4:14" s="124" customFormat="1" x14ac:dyDescent="0.25">
      <c r="D4275" s="57"/>
      <c r="N4275" s="108"/>
    </row>
    <row r="4276" spans="4:14" s="124" customFormat="1" x14ac:dyDescent="0.25">
      <c r="D4276" s="57"/>
      <c r="N4276" s="108"/>
    </row>
    <row r="4277" spans="4:14" s="124" customFormat="1" x14ac:dyDescent="0.25">
      <c r="D4277" s="57"/>
      <c r="N4277" s="108"/>
    </row>
    <row r="4278" spans="4:14" s="124" customFormat="1" x14ac:dyDescent="0.25">
      <c r="D4278" s="57"/>
      <c r="N4278" s="108"/>
    </row>
    <row r="4279" spans="4:14" s="124" customFormat="1" x14ac:dyDescent="0.25">
      <c r="D4279" s="57"/>
      <c r="N4279" s="108"/>
    </row>
    <row r="4280" spans="4:14" s="124" customFormat="1" x14ac:dyDescent="0.25">
      <c r="D4280" s="57"/>
      <c r="N4280" s="108"/>
    </row>
    <row r="4281" spans="4:14" s="124" customFormat="1" x14ac:dyDescent="0.25">
      <c r="D4281" s="57"/>
      <c r="N4281" s="108"/>
    </row>
    <row r="4282" spans="4:14" s="124" customFormat="1" x14ac:dyDescent="0.25">
      <c r="D4282" s="57"/>
      <c r="N4282" s="108"/>
    </row>
    <row r="4283" spans="4:14" s="124" customFormat="1" x14ac:dyDescent="0.25">
      <c r="D4283" s="57"/>
      <c r="N4283" s="108"/>
    </row>
    <row r="4284" spans="4:14" s="124" customFormat="1" x14ac:dyDescent="0.25">
      <c r="D4284" s="57"/>
      <c r="N4284" s="108"/>
    </row>
    <row r="4285" spans="4:14" s="124" customFormat="1" x14ac:dyDescent="0.25">
      <c r="D4285" s="57"/>
      <c r="N4285" s="108"/>
    </row>
    <row r="4286" spans="4:14" s="124" customFormat="1" x14ac:dyDescent="0.25">
      <c r="D4286" s="57"/>
      <c r="N4286" s="108"/>
    </row>
    <row r="4287" spans="4:14" s="124" customFormat="1" x14ac:dyDescent="0.25">
      <c r="D4287" s="57"/>
      <c r="N4287" s="108"/>
    </row>
    <row r="4288" spans="4:14" s="124" customFormat="1" x14ac:dyDescent="0.25">
      <c r="D4288" s="57"/>
      <c r="N4288" s="108"/>
    </row>
    <row r="4289" spans="4:14" s="124" customFormat="1" x14ac:dyDescent="0.25">
      <c r="D4289" s="57"/>
      <c r="N4289" s="108"/>
    </row>
    <row r="4290" spans="4:14" s="124" customFormat="1" x14ac:dyDescent="0.25">
      <c r="D4290" s="57"/>
      <c r="N4290" s="108"/>
    </row>
    <row r="4291" spans="4:14" s="124" customFormat="1" x14ac:dyDescent="0.25">
      <c r="D4291" s="57"/>
      <c r="N4291" s="108"/>
    </row>
    <row r="4292" spans="4:14" s="124" customFormat="1" x14ac:dyDescent="0.25">
      <c r="D4292" s="57"/>
      <c r="N4292" s="108"/>
    </row>
    <row r="4293" spans="4:14" s="124" customFormat="1" x14ac:dyDescent="0.25">
      <c r="D4293" s="57"/>
      <c r="N4293" s="108"/>
    </row>
    <row r="4294" spans="4:14" s="124" customFormat="1" x14ac:dyDescent="0.25">
      <c r="D4294" s="57"/>
      <c r="N4294" s="108"/>
    </row>
    <row r="4295" spans="4:14" s="124" customFormat="1" x14ac:dyDescent="0.25">
      <c r="D4295" s="57"/>
      <c r="N4295" s="108"/>
    </row>
    <row r="4296" spans="4:14" s="124" customFormat="1" x14ac:dyDescent="0.25">
      <c r="D4296" s="57"/>
      <c r="N4296" s="108"/>
    </row>
    <row r="4297" spans="4:14" s="124" customFormat="1" x14ac:dyDescent="0.25">
      <c r="D4297" s="57"/>
      <c r="N4297" s="108"/>
    </row>
    <row r="4298" spans="4:14" s="124" customFormat="1" x14ac:dyDescent="0.25">
      <c r="D4298" s="57"/>
      <c r="N4298" s="108"/>
    </row>
    <row r="4299" spans="4:14" s="124" customFormat="1" x14ac:dyDescent="0.25">
      <c r="D4299" s="57"/>
      <c r="N4299" s="108"/>
    </row>
    <row r="4300" spans="4:14" s="124" customFormat="1" x14ac:dyDescent="0.25">
      <c r="D4300" s="57"/>
      <c r="N4300" s="108"/>
    </row>
    <row r="4301" spans="4:14" s="124" customFormat="1" x14ac:dyDescent="0.25">
      <c r="D4301" s="57"/>
      <c r="N4301" s="108"/>
    </row>
    <row r="4302" spans="4:14" s="124" customFormat="1" x14ac:dyDescent="0.25">
      <c r="D4302" s="57"/>
      <c r="N4302" s="108"/>
    </row>
    <row r="4303" spans="4:14" s="124" customFormat="1" x14ac:dyDescent="0.25">
      <c r="D4303" s="57"/>
      <c r="N4303" s="108"/>
    </row>
    <row r="4304" spans="4:14" s="124" customFormat="1" x14ac:dyDescent="0.25">
      <c r="D4304" s="57"/>
      <c r="N4304" s="108"/>
    </row>
    <row r="4305" spans="4:14" s="124" customFormat="1" x14ac:dyDescent="0.25">
      <c r="D4305" s="57"/>
      <c r="N4305" s="108"/>
    </row>
    <row r="4306" spans="4:14" s="124" customFormat="1" x14ac:dyDescent="0.25">
      <c r="D4306" s="57"/>
      <c r="N4306" s="108"/>
    </row>
    <row r="4307" spans="4:14" s="124" customFormat="1" x14ac:dyDescent="0.25">
      <c r="D4307" s="57"/>
      <c r="N4307" s="108"/>
    </row>
    <row r="4308" spans="4:14" s="124" customFormat="1" x14ac:dyDescent="0.25">
      <c r="D4308" s="57"/>
      <c r="N4308" s="108"/>
    </row>
    <row r="4309" spans="4:14" s="124" customFormat="1" x14ac:dyDescent="0.25">
      <c r="D4309" s="57"/>
      <c r="N4309" s="108"/>
    </row>
    <row r="4310" spans="4:14" s="124" customFormat="1" x14ac:dyDescent="0.25">
      <c r="D4310" s="57"/>
      <c r="N4310" s="108"/>
    </row>
    <row r="4311" spans="4:14" s="124" customFormat="1" x14ac:dyDescent="0.25">
      <c r="D4311" s="57"/>
      <c r="N4311" s="108"/>
    </row>
    <row r="4312" spans="4:14" s="124" customFormat="1" x14ac:dyDescent="0.25">
      <c r="D4312" s="57"/>
      <c r="N4312" s="108"/>
    </row>
    <row r="4313" spans="4:14" s="124" customFormat="1" x14ac:dyDescent="0.25">
      <c r="D4313" s="57"/>
      <c r="N4313" s="108"/>
    </row>
    <row r="4314" spans="4:14" s="124" customFormat="1" x14ac:dyDescent="0.25">
      <c r="D4314" s="57"/>
      <c r="N4314" s="108"/>
    </row>
    <row r="4315" spans="4:14" s="124" customFormat="1" x14ac:dyDescent="0.25">
      <c r="D4315" s="57"/>
      <c r="N4315" s="108"/>
    </row>
    <row r="4316" spans="4:14" s="124" customFormat="1" x14ac:dyDescent="0.25">
      <c r="D4316" s="57"/>
      <c r="N4316" s="108"/>
    </row>
    <row r="4317" spans="4:14" s="124" customFormat="1" x14ac:dyDescent="0.25">
      <c r="D4317" s="57"/>
      <c r="N4317" s="108"/>
    </row>
    <row r="4318" spans="4:14" s="124" customFormat="1" x14ac:dyDescent="0.25">
      <c r="D4318" s="57"/>
      <c r="N4318" s="108"/>
    </row>
    <row r="4319" spans="4:14" s="124" customFormat="1" x14ac:dyDescent="0.25">
      <c r="D4319" s="57"/>
      <c r="N4319" s="108"/>
    </row>
    <row r="4320" spans="4:14" s="124" customFormat="1" x14ac:dyDescent="0.25">
      <c r="D4320" s="57"/>
      <c r="N4320" s="108"/>
    </row>
    <row r="4321" spans="4:14" s="124" customFormat="1" x14ac:dyDescent="0.25">
      <c r="D4321" s="57"/>
      <c r="N4321" s="108"/>
    </row>
    <row r="4322" spans="4:14" s="124" customFormat="1" x14ac:dyDescent="0.25">
      <c r="D4322" s="57"/>
      <c r="N4322" s="108"/>
    </row>
    <row r="4323" spans="4:14" s="124" customFormat="1" x14ac:dyDescent="0.25">
      <c r="D4323" s="57"/>
      <c r="N4323" s="108"/>
    </row>
    <row r="4324" spans="4:14" s="124" customFormat="1" x14ac:dyDescent="0.25">
      <c r="D4324" s="57"/>
      <c r="N4324" s="108"/>
    </row>
    <row r="4325" spans="4:14" s="124" customFormat="1" x14ac:dyDescent="0.25">
      <c r="D4325" s="57"/>
      <c r="N4325" s="108"/>
    </row>
    <row r="4326" spans="4:14" s="124" customFormat="1" x14ac:dyDescent="0.25">
      <c r="D4326" s="57"/>
      <c r="N4326" s="108"/>
    </row>
    <row r="4327" spans="4:14" s="124" customFormat="1" x14ac:dyDescent="0.25">
      <c r="D4327" s="57"/>
      <c r="N4327" s="108"/>
    </row>
    <row r="4328" spans="4:14" s="124" customFormat="1" x14ac:dyDescent="0.25">
      <c r="D4328" s="57"/>
      <c r="N4328" s="108"/>
    </row>
    <row r="4329" spans="4:14" s="124" customFormat="1" x14ac:dyDescent="0.25">
      <c r="D4329" s="57"/>
      <c r="N4329" s="108"/>
    </row>
    <row r="4330" spans="4:14" s="124" customFormat="1" x14ac:dyDescent="0.25">
      <c r="D4330" s="57"/>
      <c r="N4330" s="108"/>
    </row>
    <row r="4331" spans="4:14" s="124" customFormat="1" x14ac:dyDescent="0.25">
      <c r="D4331" s="57"/>
      <c r="N4331" s="108"/>
    </row>
    <row r="4332" spans="4:14" s="124" customFormat="1" x14ac:dyDescent="0.25">
      <c r="D4332" s="57"/>
      <c r="N4332" s="108"/>
    </row>
    <row r="4333" spans="4:14" s="124" customFormat="1" x14ac:dyDescent="0.25">
      <c r="D4333" s="57"/>
      <c r="N4333" s="108"/>
    </row>
    <row r="4334" spans="4:14" s="124" customFormat="1" x14ac:dyDescent="0.25">
      <c r="D4334" s="57"/>
      <c r="N4334" s="108"/>
    </row>
    <row r="4335" spans="4:14" s="124" customFormat="1" x14ac:dyDescent="0.25">
      <c r="D4335" s="57"/>
      <c r="N4335" s="108"/>
    </row>
    <row r="4336" spans="4:14" s="124" customFormat="1" x14ac:dyDescent="0.25">
      <c r="D4336" s="57"/>
      <c r="N4336" s="108"/>
    </row>
    <row r="4337" spans="4:14" s="124" customFormat="1" x14ac:dyDescent="0.25">
      <c r="D4337" s="57"/>
      <c r="N4337" s="108"/>
    </row>
    <row r="4338" spans="4:14" s="124" customFormat="1" x14ac:dyDescent="0.25">
      <c r="D4338" s="57"/>
      <c r="N4338" s="108"/>
    </row>
    <row r="4339" spans="4:14" s="124" customFormat="1" x14ac:dyDescent="0.25">
      <c r="D4339" s="57"/>
      <c r="N4339" s="108"/>
    </row>
    <row r="4340" spans="4:14" s="124" customFormat="1" x14ac:dyDescent="0.25">
      <c r="D4340" s="57"/>
      <c r="N4340" s="108"/>
    </row>
    <row r="4341" spans="4:14" s="124" customFormat="1" x14ac:dyDescent="0.25">
      <c r="D4341" s="57"/>
      <c r="N4341" s="108"/>
    </row>
    <row r="4342" spans="4:14" s="124" customFormat="1" x14ac:dyDescent="0.25">
      <c r="D4342" s="57"/>
      <c r="N4342" s="108"/>
    </row>
    <row r="4343" spans="4:14" s="124" customFormat="1" x14ac:dyDescent="0.25">
      <c r="D4343" s="57"/>
      <c r="N4343" s="108"/>
    </row>
    <row r="4344" spans="4:14" s="124" customFormat="1" x14ac:dyDescent="0.25">
      <c r="D4344" s="57"/>
      <c r="N4344" s="108"/>
    </row>
    <row r="4345" spans="4:14" s="124" customFormat="1" x14ac:dyDescent="0.25">
      <c r="D4345" s="57"/>
      <c r="N4345" s="108"/>
    </row>
    <row r="4346" spans="4:14" s="124" customFormat="1" x14ac:dyDescent="0.25">
      <c r="D4346" s="57"/>
      <c r="N4346" s="108"/>
    </row>
    <row r="4347" spans="4:14" s="124" customFormat="1" x14ac:dyDescent="0.25">
      <c r="D4347" s="57"/>
      <c r="N4347" s="108"/>
    </row>
    <row r="4348" spans="4:14" s="124" customFormat="1" x14ac:dyDescent="0.25">
      <c r="D4348" s="57"/>
      <c r="N4348" s="108"/>
    </row>
    <row r="4349" spans="4:14" s="124" customFormat="1" x14ac:dyDescent="0.25">
      <c r="D4349" s="57"/>
      <c r="N4349" s="108"/>
    </row>
    <row r="4350" spans="4:14" s="124" customFormat="1" x14ac:dyDescent="0.25">
      <c r="D4350" s="57"/>
      <c r="N4350" s="108"/>
    </row>
    <row r="4351" spans="4:14" s="124" customFormat="1" x14ac:dyDescent="0.25">
      <c r="D4351" s="57"/>
      <c r="N4351" s="108"/>
    </row>
    <row r="4352" spans="4:14" s="124" customFormat="1" x14ac:dyDescent="0.25">
      <c r="D4352" s="57"/>
      <c r="N4352" s="108"/>
    </row>
    <row r="4353" spans="4:14" s="124" customFormat="1" x14ac:dyDescent="0.25">
      <c r="D4353" s="57"/>
      <c r="N4353" s="108"/>
    </row>
    <row r="4354" spans="4:14" s="124" customFormat="1" x14ac:dyDescent="0.25">
      <c r="D4354" s="57"/>
      <c r="N4354" s="108"/>
    </row>
    <row r="4355" spans="4:14" s="124" customFormat="1" x14ac:dyDescent="0.25">
      <c r="D4355" s="57"/>
      <c r="N4355" s="108"/>
    </row>
    <row r="4356" spans="4:14" s="124" customFormat="1" x14ac:dyDescent="0.25">
      <c r="D4356" s="57"/>
      <c r="N4356" s="108"/>
    </row>
    <row r="4357" spans="4:14" s="124" customFormat="1" x14ac:dyDescent="0.25">
      <c r="D4357" s="57"/>
      <c r="N4357" s="108"/>
    </row>
    <row r="4358" spans="4:14" s="124" customFormat="1" x14ac:dyDescent="0.25">
      <c r="D4358" s="57"/>
      <c r="N4358" s="108"/>
    </row>
    <row r="4359" spans="4:14" s="124" customFormat="1" x14ac:dyDescent="0.25">
      <c r="D4359" s="57"/>
      <c r="N4359" s="108"/>
    </row>
    <row r="4360" spans="4:14" s="124" customFormat="1" x14ac:dyDescent="0.25">
      <c r="D4360" s="57"/>
      <c r="N4360" s="108"/>
    </row>
    <row r="4361" spans="4:14" s="124" customFormat="1" x14ac:dyDescent="0.25">
      <c r="D4361" s="57"/>
      <c r="N4361" s="108"/>
    </row>
    <row r="4362" spans="4:14" s="124" customFormat="1" x14ac:dyDescent="0.25">
      <c r="D4362" s="57"/>
      <c r="N4362" s="108"/>
    </row>
    <row r="4363" spans="4:14" s="124" customFormat="1" x14ac:dyDescent="0.25">
      <c r="D4363" s="57"/>
      <c r="N4363" s="108"/>
    </row>
    <row r="4364" spans="4:14" s="124" customFormat="1" x14ac:dyDescent="0.25">
      <c r="D4364" s="57"/>
      <c r="N4364" s="108"/>
    </row>
    <row r="4365" spans="4:14" s="124" customFormat="1" x14ac:dyDescent="0.25">
      <c r="D4365" s="57"/>
      <c r="N4365" s="108"/>
    </row>
    <row r="4366" spans="4:14" s="124" customFormat="1" x14ac:dyDescent="0.25">
      <c r="D4366" s="57"/>
      <c r="N4366" s="108"/>
    </row>
    <row r="4367" spans="4:14" s="124" customFormat="1" x14ac:dyDescent="0.25">
      <c r="D4367" s="57"/>
      <c r="N4367" s="108"/>
    </row>
    <row r="4368" spans="4:14" s="124" customFormat="1" x14ac:dyDescent="0.25">
      <c r="D4368" s="57"/>
      <c r="N4368" s="108"/>
    </row>
    <row r="4369" spans="4:14" s="124" customFormat="1" x14ac:dyDescent="0.25">
      <c r="D4369" s="57"/>
      <c r="N4369" s="108"/>
    </row>
    <row r="4370" spans="4:14" s="124" customFormat="1" x14ac:dyDescent="0.25">
      <c r="D4370" s="57"/>
      <c r="N4370" s="108"/>
    </row>
    <row r="4371" spans="4:14" s="124" customFormat="1" x14ac:dyDescent="0.25">
      <c r="D4371" s="57"/>
      <c r="N4371" s="108"/>
    </row>
    <row r="4372" spans="4:14" s="124" customFormat="1" x14ac:dyDescent="0.25">
      <c r="D4372" s="57"/>
      <c r="N4372" s="108"/>
    </row>
    <row r="4373" spans="4:14" s="124" customFormat="1" x14ac:dyDescent="0.25">
      <c r="D4373" s="57"/>
      <c r="N4373" s="108"/>
    </row>
    <row r="4374" spans="4:14" s="124" customFormat="1" x14ac:dyDescent="0.25">
      <c r="D4374" s="57"/>
      <c r="N4374" s="108"/>
    </row>
    <row r="4375" spans="4:14" s="124" customFormat="1" x14ac:dyDescent="0.25">
      <c r="D4375" s="57"/>
      <c r="N4375" s="108"/>
    </row>
    <row r="4376" spans="4:14" s="124" customFormat="1" x14ac:dyDescent="0.25">
      <c r="D4376" s="57"/>
      <c r="N4376" s="108"/>
    </row>
    <row r="4377" spans="4:14" s="124" customFormat="1" x14ac:dyDescent="0.25">
      <c r="D4377" s="57"/>
      <c r="N4377" s="108"/>
    </row>
    <row r="4378" spans="4:14" s="124" customFormat="1" x14ac:dyDescent="0.25">
      <c r="D4378" s="57"/>
      <c r="N4378" s="108"/>
    </row>
    <row r="4379" spans="4:14" s="124" customFormat="1" x14ac:dyDescent="0.25">
      <c r="D4379" s="57"/>
      <c r="N4379" s="108"/>
    </row>
    <row r="4380" spans="4:14" s="124" customFormat="1" x14ac:dyDescent="0.25">
      <c r="D4380" s="57"/>
      <c r="N4380" s="108"/>
    </row>
    <row r="4381" spans="4:14" s="124" customFormat="1" x14ac:dyDescent="0.25">
      <c r="D4381" s="57"/>
      <c r="N4381" s="108"/>
    </row>
    <row r="4382" spans="4:14" s="124" customFormat="1" x14ac:dyDescent="0.25">
      <c r="D4382" s="57"/>
      <c r="N4382" s="108"/>
    </row>
    <row r="4383" spans="4:14" s="124" customFormat="1" x14ac:dyDescent="0.25">
      <c r="D4383" s="57"/>
      <c r="N4383" s="108"/>
    </row>
    <row r="4384" spans="4:14" s="124" customFormat="1" x14ac:dyDescent="0.25">
      <c r="D4384" s="57"/>
      <c r="N4384" s="108"/>
    </row>
    <row r="4385" spans="4:14" s="124" customFormat="1" x14ac:dyDescent="0.25">
      <c r="D4385" s="57"/>
      <c r="N4385" s="108"/>
    </row>
    <row r="4386" spans="4:14" s="124" customFormat="1" x14ac:dyDescent="0.25">
      <c r="D4386" s="57"/>
      <c r="N4386" s="108"/>
    </row>
    <row r="4387" spans="4:14" s="124" customFormat="1" x14ac:dyDescent="0.25">
      <c r="D4387" s="57"/>
      <c r="N4387" s="108"/>
    </row>
    <row r="4388" spans="4:14" s="124" customFormat="1" x14ac:dyDescent="0.25">
      <c r="D4388" s="57"/>
      <c r="N4388" s="108"/>
    </row>
    <row r="4389" spans="4:14" s="124" customFormat="1" x14ac:dyDescent="0.25">
      <c r="D4389" s="57"/>
      <c r="N4389" s="108"/>
    </row>
    <row r="4390" spans="4:14" s="124" customFormat="1" x14ac:dyDescent="0.25">
      <c r="D4390" s="57"/>
      <c r="N4390" s="108"/>
    </row>
    <row r="4391" spans="4:14" s="124" customFormat="1" x14ac:dyDescent="0.25">
      <c r="D4391" s="57"/>
      <c r="N4391" s="108"/>
    </row>
    <row r="4392" spans="4:14" s="124" customFormat="1" x14ac:dyDescent="0.25">
      <c r="D4392" s="57"/>
      <c r="N4392" s="108"/>
    </row>
    <row r="4393" spans="4:14" s="124" customFormat="1" x14ac:dyDescent="0.25">
      <c r="D4393" s="57"/>
      <c r="N4393" s="108"/>
    </row>
    <row r="4394" spans="4:14" s="124" customFormat="1" x14ac:dyDescent="0.25">
      <c r="D4394" s="57"/>
      <c r="N4394" s="108"/>
    </row>
    <row r="4395" spans="4:14" s="124" customFormat="1" x14ac:dyDescent="0.25">
      <c r="D4395" s="57"/>
      <c r="N4395" s="108"/>
    </row>
    <row r="4396" spans="4:14" s="124" customFormat="1" x14ac:dyDescent="0.25">
      <c r="D4396" s="57"/>
      <c r="N4396" s="108"/>
    </row>
    <row r="4397" spans="4:14" s="124" customFormat="1" x14ac:dyDescent="0.25">
      <c r="D4397" s="57"/>
      <c r="N4397" s="108"/>
    </row>
    <row r="4398" spans="4:14" s="124" customFormat="1" x14ac:dyDescent="0.25">
      <c r="D4398" s="57"/>
      <c r="N4398" s="108"/>
    </row>
    <row r="4399" spans="4:14" s="124" customFormat="1" x14ac:dyDescent="0.25">
      <c r="D4399" s="57"/>
      <c r="N4399" s="108"/>
    </row>
    <row r="4400" spans="4:14" s="124" customFormat="1" x14ac:dyDescent="0.25">
      <c r="D4400" s="57"/>
      <c r="N4400" s="108"/>
    </row>
    <row r="4401" spans="4:14" s="124" customFormat="1" x14ac:dyDescent="0.25">
      <c r="D4401" s="57"/>
      <c r="N4401" s="108"/>
    </row>
    <row r="4402" spans="4:14" s="124" customFormat="1" x14ac:dyDescent="0.25">
      <c r="D4402" s="57"/>
      <c r="N4402" s="108"/>
    </row>
    <row r="4403" spans="4:14" s="124" customFormat="1" x14ac:dyDescent="0.25">
      <c r="D4403" s="57"/>
      <c r="N4403" s="108"/>
    </row>
    <row r="4404" spans="4:14" s="124" customFormat="1" x14ac:dyDescent="0.25">
      <c r="D4404" s="57"/>
      <c r="N4404" s="108"/>
    </row>
    <row r="4405" spans="4:14" s="124" customFormat="1" x14ac:dyDescent="0.25">
      <c r="D4405" s="57"/>
      <c r="N4405" s="108"/>
    </row>
    <row r="4406" spans="4:14" s="124" customFormat="1" x14ac:dyDescent="0.25">
      <c r="D4406" s="57"/>
      <c r="N4406" s="108"/>
    </row>
    <row r="4407" spans="4:14" s="124" customFormat="1" x14ac:dyDescent="0.25">
      <c r="D4407" s="57"/>
      <c r="N4407" s="108"/>
    </row>
    <row r="4408" spans="4:14" s="124" customFormat="1" x14ac:dyDescent="0.25">
      <c r="D4408" s="57"/>
      <c r="N4408" s="108"/>
    </row>
    <row r="4409" spans="4:14" s="124" customFormat="1" x14ac:dyDescent="0.25">
      <c r="D4409" s="57"/>
      <c r="N4409" s="108"/>
    </row>
    <row r="4410" spans="4:14" s="124" customFormat="1" x14ac:dyDescent="0.25">
      <c r="D4410" s="57"/>
      <c r="N4410" s="108"/>
    </row>
    <row r="4411" spans="4:14" s="124" customFormat="1" x14ac:dyDescent="0.25">
      <c r="D4411" s="57"/>
      <c r="N4411" s="108"/>
    </row>
    <row r="4412" spans="4:14" s="124" customFormat="1" x14ac:dyDescent="0.25">
      <c r="D4412" s="57"/>
      <c r="N4412" s="108"/>
    </row>
    <row r="4413" spans="4:14" s="124" customFormat="1" x14ac:dyDescent="0.25">
      <c r="D4413" s="57"/>
      <c r="N4413" s="108"/>
    </row>
    <row r="4414" spans="4:14" s="124" customFormat="1" x14ac:dyDescent="0.25">
      <c r="D4414" s="57"/>
      <c r="N4414" s="108"/>
    </row>
    <row r="4415" spans="4:14" s="124" customFormat="1" x14ac:dyDescent="0.25">
      <c r="D4415" s="57"/>
      <c r="N4415" s="108"/>
    </row>
    <row r="4416" spans="4:14" s="124" customFormat="1" x14ac:dyDescent="0.25">
      <c r="D4416" s="57"/>
      <c r="N4416" s="108"/>
    </row>
    <row r="4417" spans="4:14" s="124" customFormat="1" x14ac:dyDescent="0.25">
      <c r="D4417" s="57"/>
      <c r="N4417" s="108"/>
    </row>
    <row r="4418" spans="4:14" s="124" customFormat="1" x14ac:dyDescent="0.25">
      <c r="D4418" s="57"/>
      <c r="N4418" s="108"/>
    </row>
    <row r="4419" spans="4:14" s="124" customFormat="1" x14ac:dyDescent="0.25">
      <c r="D4419" s="57"/>
      <c r="N4419" s="108"/>
    </row>
    <row r="4420" spans="4:14" s="124" customFormat="1" x14ac:dyDescent="0.25">
      <c r="D4420" s="57"/>
      <c r="N4420" s="108"/>
    </row>
    <row r="4421" spans="4:14" s="124" customFormat="1" x14ac:dyDescent="0.25">
      <c r="D4421" s="57"/>
      <c r="N4421" s="108"/>
    </row>
    <row r="4422" spans="4:14" s="124" customFormat="1" x14ac:dyDescent="0.25">
      <c r="D4422" s="57"/>
      <c r="N4422" s="108"/>
    </row>
    <row r="4423" spans="4:14" s="124" customFormat="1" x14ac:dyDescent="0.25">
      <c r="D4423" s="57"/>
      <c r="N4423" s="108"/>
    </row>
    <row r="4424" spans="4:14" s="124" customFormat="1" x14ac:dyDescent="0.25">
      <c r="D4424" s="57"/>
      <c r="N4424" s="108"/>
    </row>
    <row r="4425" spans="4:14" s="124" customFormat="1" x14ac:dyDescent="0.25">
      <c r="D4425" s="57"/>
      <c r="N4425" s="108"/>
    </row>
    <row r="4426" spans="4:14" s="124" customFormat="1" x14ac:dyDescent="0.25">
      <c r="D4426" s="57"/>
      <c r="N4426" s="108"/>
    </row>
    <row r="4427" spans="4:14" s="124" customFormat="1" x14ac:dyDescent="0.25">
      <c r="D4427" s="57"/>
      <c r="N4427" s="108"/>
    </row>
    <row r="4428" spans="4:14" s="124" customFormat="1" x14ac:dyDescent="0.25">
      <c r="D4428" s="57"/>
      <c r="N4428" s="108"/>
    </row>
    <row r="4429" spans="4:14" s="124" customFormat="1" x14ac:dyDescent="0.25">
      <c r="D4429" s="57"/>
      <c r="N4429" s="108"/>
    </row>
    <row r="4430" spans="4:14" s="124" customFormat="1" x14ac:dyDescent="0.25">
      <c r="D4430" s="57"/>
      <c r="N4430" s="108"/>
    </row>
    <row r="4431" spans="4:14" s="124" customFormat="1" x14ac:dyDescent="0.25">
      <c r="D4431" s="57"/>
      <c r="N4431" s="108"/>
    </row>
    <row r="4432" spans="4:14" s="124" customFormat="1" x14ac:dyDescent="0.25">
      <c r="D4432" s="57"/>
      <c r="N4432" s="108"/>
    </row>
    <row r="4433" spans="4:14" s="124" customFormat="1" x14ac:dyDescent="0.25">
      <c r="D4433" s="57"/>
      <c r="N4433" s="108"/>
    </row>
    <row r="4434" spans="4:14" s="124" customFormat="1" x14ac:dyDescent="0.25">
      <c r="D4434" s="57"/>
      <c r="N4434" s="108"/>
    </row>
    <row r="4435" spans="4:14" s="124" customFormat="1" x14ac:dyDescent="0.25">
      <c r="D4435" s="57"/>
      <c r="N4435" s="108"/>
    </row>
    <row r="4436" spans="4:14" s="124" customFormat="1" x14ac:dyDescent="0.25">
      <c r="D4436" s="57"/>
      <c r="N4436" s="108"/>
    </row>
    <row r="4437" spans="4:14" s="124" customFormat="1" x14ac:dyDescent="0.25">
      <c r="D4437" s="57"/>
      <c r="N4437" s="108"/>
    </row>
    <row r="4438" spans="4:14" s="124" customFormat="1" x14ac:dyDescent="0.25">
      <c r="D4438" s="57"/>
      <c r="N4438" s="108"/>
    </row>
    <row r="4439" spans="4:14" s="124" customFormat="1" x14ac:dyDescent="0.25">
      <c r="D4439" s="57"/>
      <c r="N4439" s="108"/>
    </row>
    <row r="4440" spans="4:14" s="124" customFormat="1" x14ac:dyDescent="0.25">
      <c r="D4440" s="57"/>
      <c r="N4440" s="108"/>
    </row>
    <row r="4441" spans="4:14" s="124" customFormat="1" x14ac:dyDescent="0.25">
      <c r="D4441" s="57"/>
      <c r="N4441" s="108"/>
    </row>
    <row r="4442" spans="4:14" s="124" customFormat="1" x14ac:dyDescent="0.25">
      <c r="D4442" s="57"/>
      <c r="N4442" s="108"/>
    </row>
    <row r="4443" spans="4:14" s="124" customFormat="1" x14ac:dyDescent="0.25">
      <c r="D4443" s="57"/>
      <c r="N4443" s="108"/>
    </row>
    <row r="4444" spans="4:14" s="124" customFormat="1" x14ac:dyDescent="0.25">
      <c r="D4444" s="57"/>
      <c r="N4444" s="108"/>
    </row>
    <row r="4445" spans="4:14" s="124" customFormat="1" x14ac:dyDescent="0.25">
      <c r="D4445" s="57"/>
      <c r="N4445" s="108"/>
    </row>
    <row r="4446" spans="4:14" s="124" customFormat="1" x14ac:dyDescent="0.25">
      <c r="D4446" s="57"/>
      <c r="N4446" s="108"/>
    </row>
    <row r="4447" spans="4:14" s="124" customFormat="1" x14ac:dyDescent="0.25">
      <c r="D4447" s="57"/>
      <c r="N4447" s="108"/>
    </row>
    <row r="4448" spans="4:14" s="124" customFormat="1" x14ac:dyDescent="0.25">
      <c r="D4448" s="57"/>
      <c r="N4448" s="108"/>
    </row>
    <row r="4449" spans="4:14" s="124" customFormat="1" x14ac:dyDescent="0.25">
      <c r="D4449" s="57"/>
      <c r="N4449" s="108"/>
    </row>
    <row r="4450" spans="4:14" s="124" customFormat="1" x14ac:dyDescent="0.25">
      <c r="D4450" s="57"/>
      <c r="N4450" s="108"/>
    </row>
    <row r="4451" spans="4:14" s="124" customFormat="1" x14ac:dyDescent="0.25">
      <c r="D4451" s="57"/>
      <c r="N4451" s="108"/>
    </row>
    <row r="4452" spans="4:14" s="124" customFormat="1" x14ac:dyDescent="0.25">
      <c r="D4452" s="57"/>
      <c r="N4452" s="108"/>
    </row>
    <row r="4453" spans="4:14" s="124" customFormat="1" x14ac:dyDescent="0.25">
      <c r="D4453" s="57"/>
      <c r="N4453" s="108"/>
    </row>
    <row r="4454" spans="4:14" s="124" customFormat="1" x14ac:dyDescent="0.25">
      <c r="D4454" s="57"/>
      <c r="N4454" s="108"/>
    </row>
    <row r="4455" spans="4:14" s="124" customFormat="1" x14ac:dyDescent="0.25">
      <c r="D4455" s="57"/>
      <c r="N4455" s="108"/>
    </row>
    <row r="4456" spans="4:14" s="124" customFormat="1" x14ac:dyDescent="0.25">
      <c r="D4456" s="57"/>
      <c r="N4456" s="108"/>
    </row>
    <row r="4457" spans="4:14" s="124" customFormat="1" x14ac:dyDescent="0.25">
      <c r="D4457" s="57"/>
      <c r="N4457" s="108"/>
    </row>
    <row r="4458" spans="4:14" s="124" customFormat="1" x14ac:dyDescent="0.25">
      <c r="D4458" s="57"/>
      <c r="N4458" s="108"/>
    </row>
    <row r="4459" spans="4:14" s="124" customFormat="1" x14ac:dyDescent="0.25">
      <c r="D4459" s="57"/>
      <c r="N4459" s="108"/>
    </row>
    <row r="4460" spans="4:14" s="124" customFormat="1" x14ac:dyDescent="0.25">
      <c r="D4460" s="57"/>
      <c r="N4460" s="108"/>
    </row>
    <row r="4461" spans="4:14" s="124" customFormat="1" x14ac:dyDescent="0.25">
      <c r="D4461" s="57"/>
      <c r="N4461" s="108"/>
    </row>
    <row r="4462" spans="4:14" s="124" customFormat="1" x14ac:dyDescent="0.25">
      <c r="D4462" s="57"/>
      <c r="N4462" s="108"/>
    </row>
    <row r="4463" spans="4:14" s="124" customFormat="1" x14ac:dyDescent="0.25">
      <c r="D4463" s="57"/>
      <c r="N4463" s="108"/>
    </row>
    <row r="4464" spans="4:14" s="124" customFormat="1" x14ac:dyDescent="0.25">
      <c r="D4464" s="57"/>
      <c r="N4464" s="108"/>
    </row>
    <row r="4465" spans="4:14" s="124" customFormat="1" x14ac:dyDescent="0.25">
      <c r="D4465" s="57"/>
      <c r="N4465" s="108"/>
    </row>
    <row r="4466" spans="4:14" s="124" customFormat="1" x14ac:dyDescent="0.25">
      <c r="D4466" s="57"/>
      <c r="N4466" s="108"/>
    </row>
    <row r="4467" spans="4:14" s="124" customFormat="1" x14ac:dyDescent="0.25">
      <c r="D4467" s="57"/>
      <c r="N4467" s="108"/>
    </row>
    <row r="4468" spans="4:14" s="124" customFormat="1" x14ac:dyDescent="0.25">
      <c r="D4468" s="57"/>
      <c r="N4468" s="108"/>
    </row>
    <row r="4469" spans="4:14" s="124" customFormat="1" x14ac:dyDescent="0.25">
      <c r="D4469" s="57"/>
      <c r="N4469" s="108"/>
    </row>
    <row r="4470" spans="4:14" s="124" customFormat="1" x14ac:dyDescent="0.25">
      <c r="D4470" s="57"/>
      <c r="N4470" s="108"/>
    </row>
    <row r="4471" spans="4:14" s="124" customFormat="1" x14ac:dyDescent="0.25">
      <c r="D4471" s="57"/>
      <c r="N4471" s="108"/>
    </row>
    <row r="4472" spans="4:14" s="124" customFormat="1" x14ac:dyDescent="0.25">
      <c r="D4472" s="57"/>
      <c r="N4472" s="108"/>
    </row>
    <row r="4473" spans="4:14" s="124" customFormat="1" x14ac:dyDescent="0.25">
      <c r="D4473" s="57"/>
      <c r="N4473" s="108"/>
    </row>
    <row r="4474" spans="4:14" s="124" customFormat="1" x14ac:dyDescent="0.25">
      <c r="D4474" s="57"/>
      <c r="N4474" s="108"/>
    </row>
    <row r="4475" spans="4:14" s="124" customFormat="1" x14ac:dyDescent="0.25">
      <c r="D4475" s="57"/>
      <c r="N4475" s="108"/>
    </row>
    <row r="4476" spans="4:14" s="124" customFormat="1" x14ac:dyDescent="0.25">
      <c r="D4476" s="57"/>
      <c r="N4476" s="108"/>
    </row>
    <row r="4477" spans="4:14" s="124" customFormat="1" x14ac:dyDescent="0.25">
      <c r="D4477" s="57"/>
      <c r="N4477" s="108"/>
    </row>
    <row r="4478" spans="4:14" s="124" customFormat="1" x14ac:dyDescent="0.25">
      <c r="D4478" s="57"/>
      <c r="N4478" s="108"/>
    </row>
    <row r="4479" spans="4:14" s="124" customFormat="1" x14ac:dyDescent="0.25">
      <c r="D4479" s="57"/>
      <c r="N4479" s="108"/>
    </row>
    <row r="4480" spans="4:14" s="124" customFormat="1" x14ac:dyDescent="0.25">
      <c r="D4480" s="57"/>
      <c r="N4480" s="108"/>
    </row>
    <row r="4481" spans="4:14" s="124" customFormat="1" x14ac:dyDescent="0.25">
      <c r="D4481" s="57"/>
      <c r="N4481" s="108"/>
    </row>
    <row r="4482" spans="4:14" s="124" customFormat="1" x14ac:dyDescent="0.25">
      <c r="D4482" s="57"/>
      <c r="N4482" s="108"/>
    </row>
    <row r="4483" spans="4:14" s="124" customFormat="1" x14ac:dyDescent="0.25">
      <c r="D4483" s="57"/>
      <c r="N4483" s="108"/>
    </row>
    <row r="4484" spans="4:14" s="124" customFormat="1" x14ac:dyDescent="0.25">
      <c r="D4484" s="57"/>
      <c r="N4484" s="108"/>
    </row>
    <row r="4485" spans="4:14" s="124" customFormat="1" x14ac:dyDescent="0.25">
      <c r="D4485" s="57"/>
      <c r="N4485" s="108"/>
    </row>
    <row r="4486" spans="4:14" s="124" customFormat="1" x14ac:dyDescent="0.25">
      <c r="D4486" s="57"/>
      <c r="N4486" s="108"/>
    </row>
    <row r="4487" spans="4:14" s="124" customFormat="1" x14ac:dyDescent="0.25">
      <c r="D4487" s="57"/>
      <c r="N4487" s="108"/>
    </row>
    <row r="4488" spans="4:14" s="124" customFormat="1" x14ac:dyDescent="0.25">
      <c r="D4488" s="57"/>
      <c r="N4488" s="108"/>
    </row>
    <row r="4489" spans="4:14" s="124" customFormat="1" x14ac:dyDescent="0.25">
      <c r="D4489" s="57"/>
      <c r="N4489" s="108"/>
    </row>
    <row r="4490" spans="4:14" s="124" customFormat="1" x14ac:dyDescent="0.25">
      <c r="D4490" s="57"/>
      <c r="N4490" s="108"/>
    </row>
    <row r="4491" spans="4:14" s="124" customFormat="1" x14ac:dyDescent="0.25">
      <c r="D4491" s="57"/>
      <c r="N4491" s="108"/>
    </row>
    <row r="4492" spans="4:14" s="124" customFormat="1" x14ac:dyDescent="0.25">
      <c r="D4492" s="57"/>
      <c r="N4492" s="108"/>
    </row>
    <row r="4493" spans="4:14" s="124" customFormat="1" x14ac:dyDescent="0.25">
      <c r="D4493" s="57"/>
      <c r="N4493" s="108"/>
    </row>
    <row r="4494" spans="4:14" s="124" customFormat="1" x14ac:dyDescent="0.25">
      <c r="D4494" s="57"/>
      <c r="N4494" s="108"/>
    </row>
    <row r="4495" spans="4:14" s="124" customFormat="1" x14ac:dyDescent="0.25">
      <c r="D4495" s="57"/>
      <c r="N4495" s="108"/>
    </row>
    <row r="4496" spans="4:14" s="124" customFormat="1" x14ac:dyDescent="0.25">
      <c r="D4496" s="57"/>
      <c r="N4496" s="108"/>
    </row>
    <row r="4497" spans="4:14" s="124" customFormat="1" x14ac:dyDescent="0.25">
      <c r="D4497" s="57"/>
      <c r="N4497" s="108"/>
    </row>
    <row r="4498" spans="4:14" s="124" customFormat="1" x14ac:dyDescent="0.25">
      <c r="D4498" s="57"/>
      <c r="N4498" s="108"/>
    </row>
    <row r="4499" spans="4:14" s="124" customFormat="1" x14ac:dyDescent="0.25">
      <c r="D4499" s="57"/>
      <c r="N4499" s="108"/>
    </row>
    <row r="4500" spans="4:14" s="124" customFormat="1" x14ac:dyDescent="0.25">
      <c r="D4500" s="57"/>
      <c r="N4500" s="108"/>
    </row>
    <row r="4501" spans="4:14" s="124" customFormat="1" x14ac:dyDescent="0.25">
      <c r="D4501" s="57"/>
      <c r="N4501" s="108"/>
    </row>
    <row r="4502" spans="4:14" s="124" customFormat="1" x14ac:dyDescent="0.25">
      <c r="D4502" s="57"/>
      <c r="N4502" s="108"/>
    </row>
    <row r="4503" spans="4:14" s="124" customFormat="1" x14ac:dyDescent="0.25">
      <c r="D4503" s="57"/>
      <c r="N4503" s="108"/>
    </row>
    <row r="4504" spans="4:14" s="124" customFormat="1" x14ac:dyDescent="0.25">
      <c r="D4504" s="57"/>
      <c r="N4504" s="108"/>
    </row>
    <row r="4505" spans="4:14" s="124" customFormat="1" x14ac:dyDescent="0.25">
      <c r="D4505" s="57"/>
      <c r="N4505" s="108"/>
    </row>
    <row r="4506" spans="4:14" s="124" customFormat="1" x14ac:dyDescent="0.25">
      <c r="D4506" s="57"/>
      <c r="N4506" s="108"/>
    </row>
    <row r="4507" spans="4:14" s="124" customFormat="1" x14ac:dyDescent="0.25">
      <c r="D4507" s="57"/>
      <c r="N4507" s="108"/>
    </row>
    <row r="4508" spans="4:14" s="124" customFormat="1" x14ac:dyDescent="0.25">
      <c r="D4508" s="57"/>
      <c r="N4508" s="108"/>
    </row>
    <row r="4509" spans="4:14" s="124" customFormat="1" x14ac:dyDescent="0.25">
      <c r="D4509" s="57"/>
      <c r="N4509" s="108"/>
    </row>
    <row r="4510" spans="4:14" s="124" customFormat="1" x14ac:dyDescent="0.25">
      <c r="D4510" s="57"/>
      <c r="N4510" s="108"/>
    </row>
    <row r="4511" spans="4:14" s="124" customFormat="1" x14ac:dyDescent="0.25">
      <c r="D4511" s="57"/>
      <c r="N4511" s="108"/>
    </row>
    <row r="4512" spans="4:14" s="124" customFormat="1" x14ac:dyDescent="0.25">
      <c r="D4512" s="57"/>
      <c r="N4512" s="108"/>
    </row>
    <row r="4513" spans="4:14" s="124" customFormat="1" x14ac:dyDescent="0.25">
      <c r="D4513" s="57"/>
      <c r="N4513" s="108"/>
    </row>
    <row r="4514" spans="4:14" s="124" customFormat="1" x14ac:dyDescent="0.25">
      <c r="D4514" s="57"/>
      <c r="N4514" s="108"/>
    </row>
    <row r="4515" spans="4:14" s="124" customFormat="1" x14ac:dyDescent="0.25">
      <c r="D4515" s="57"/>
      <c r="N4515" s="108"/>
    </row>
    <row r="4516" spans="4:14" s="124" customFormat="1" x14ac:dyDescent="0.25">
      <c r="D4516" s="57"/>
      <c r="N4516" s="108"/>
    </row>
    <row r="4517" spans="4:14" s="124" customFormat="1" x14ac:dyDescent="0.25">
      <c r="D4517" s="57"/>
      <c r="N4517" s="108"/>
    </row>
    <row r="4518" spans="4:14" s="124" customFormat="1" x14ac:dyDescent="0.25">
      <c r="D4518" s="57"/>
      <c r="N4518" s="108"/>
    </row>
    <row r="4519" spans="4:14" s="124" customFormat="1" x14ac:dyDescent="0.25">
      <c r="D4519" s="57"/>
      <c r="N4519" s="108"/>
    </row>
    <row r="4520" spans="4:14" s="124" customFormat="1" x14ac:dyDescent="0.25">
      <c r="D4520" s="57"/>
      <c r="N4520" s="108"/>
    </row>
    <row r="4521" spans="4:14" s="124" customFormat="1" x14ac:dyDescent="0.25">
      <c r="D4521" s="57"/>
      <c r="N4521" s="108"/>
    </row>
    <row r="4522" spans="4:14" s="124" customFormat="1" x14ac:dyDescent="0.25">
      <c r="D4522" s="57"/>
      <c r="N4522" s="108"/>
    </row>
    <row r="4523" spans="4:14" s="124" customFormat="1" x14ac:dyDescent="0.25">
      <c r="D4523" s="57"/>
      <c r="N4523" s="108"/>
    </row>
    <row r="4524" spans="4:14" s="124" customFormat="1" x14ac:dyDescent="0.25">
      <c r="D4524" s="57"/>
      <c r="N4524" s="108"/>
    </row>
    <row r="4525" spans="4:14" s="124" customFormat="1" x14ac:dyDescent="0.25">
      <c r="D4525" s="57"/>
      <c r="N4525" s="108"/>
    </row>
    <row r="4526" spans="4:14" s="124" customFormat="1" x14ac:dyDescent="0.25">
      <c r="D4526" s="57"/>
      <c r="N4526" s="108"/>
    </row>
    <row r="4527" spans="4:14" s="124" customFormat="1" x14ac:dyDescent="0.25">
      <c r="D4527" s="57"/>
      <c r="N4527" s="108"/>
    </row>
    <row r="4528" spans="4:14" s="124" customFormat="1" x14ac:dyDescent="0.25">
      <c r="D4528" s="57"/>
      <c r="N4528" s="108"/>
    </row>
    <row r="4529" spans="4:14" s="124" customFormat="1" x14ac:dyDescent="0.25">
      <c r="D4529" s="57"/>
      <c r="N4529" s="108"/>
    </row>
    <row r="4530" spans="4:14" s="124" customFormat="1" x14ac:dyDescent="0.25">
      <c r="D4530" s="57"/>
      <c r="N4530" s="108"/>
    </row>
    <row r="4531" spans="4:14" s="124" customFormat="1" x14ac:dyDescent="0.25">
      <c r="D4531" s="57"/>
      <c r="N4531" s="108"/>
    </row>
    <row r="4532" spans="4:14" s="124" customFormat="1" x14ac:dyDescent="0.25">
      <c r="D4532" s="57"/>
      <c r="N4532" s="108"/>
    </row>
    <row r="4533" spans="4:14" s="124" customFormat="1" x14ac:dyDescent="0.25">
      <c r="D4533" s="57"/>
      <c r="N4533" s="108"/>
    </row>
    <row r="4534" spans="4:14" s="124" customFormat="1" x14ac:dyDescent="0.25">
      <c r="D4534" s="57"/>
      <c r="N4534" s="108"/>
    </row>
    <row r="4535" spans="4:14" s="124" customFormat="1" x14ac:dyDescent="0.25">
      <c r="D4535" s="57"/>
      <c r="N4535" s="108"/>
    </row>
    <row r="4536" spans="4:14" s="124" customFormat="1" x14ac:dyDescent="0.25">
      <c r="D4536" s="57"/>
      <c r="N4536" s="108"/>
    </row>
    <row r="4537" spans="4:14" s="124" customFormat="1" x14ac:dyDescent="0.25">
      <c r="D4537" s="57"/>
      <c r="N4537" s="108"/>
    </row>
    <row r="4538" spans="4:14" s="124" customFormat="1" x14ac:dyDescent="0.25">
      <c r="D4538" s="57"/>
      <c r="N4538" s="108"/>
    </row>
    <row r="4539" spans="4:14" s="124" customFormat="1" x14ac:dyDescent="0.25">
      <c r="D4539" s="57"/>
      <c r="N4539" s="108"/>
    </row>
    <row r="4540" spans="4:14" s="124" customFormat="1" x14ac:dyDescent="0.25">
      <c r="D4540" s="57"/>
      <c r="N4540" s="108"/>
    </row>
    <row r="4541" spans="4:14" s="124" customFormat="1" x14ac:dyDescent="0.25">
      <c r="D4541" s="57"/>
      <c r="N4541" s="108"/>
    </row>
    <row r="4542" spans="4:14" s="124" customFormat="1" x14ac:dyDescent="0.25">
      <c r="D4542" s="57"/>
      <c r="N4542" s="108"/>
    </row>
    <row r="4543" spans="4:14" s="124" customFormat="1" x14ac:dyDescent="0.25">
      <c r="D4543" s="57"/>
      <c r="N4543" s="108"/>
    </row>
    <row r="4544" spans="4:14" s="124" customFormat="1" x14ac:dyDescent="0.25">
      <c r="D4544" s="57"/>
      <c r="N4544" s="108"/>
    </row>
    <row r="4545" spans="4:14" s="124" customFormat="1" x14ac:dyDescent="0.25">
      <c r="D4545" s="57"/>
      <c r="N4545" s="108"/>
    </row>
    <row r="4546" spans="4:14" s="124" customFormat="1" x14ac:dyDescent="0.25">
      <c r="D4546" s="57"/>
      <c r="N4546" s="108"/>
    </row>
    <row r="4547" spans="4:14" s="124" customFormat="1" x14ac:dyDescent="0.25">
      <c r="D4547" s="57"/>
      <c r="N4547" s="108"/>
    </row>
    <row r="4548" spans="4:14" s="124" customFormat="1" x14ac:dyDescent="0.25">
      <c r="D4548" s="57"/>
      <c r="N4548" s="108"/>
    </row>
    <row r="4549" spans="4:14" s="124" customFormat="1" x14ac:dyDescent="0.25">
      <c r="D4549" s="57"/>
      <c r="N4549" s="108"/>
    </row>
    <row r="4550" spans="4:14" s="124" customFormat="1" x14ac:dyDescent="0.25">
      <c r="D4550" s="57"/>
      <c r="N4550" s="108"/>
    </row>
    <row r="4551" spans="4:14" s="124" customFormat="1" x14ac:dyDescent="0.25">
      <c r="D4551" s="57"/>
      <c r="N4551" s="108"/>
    </row>
    <row r="4552" spans="4:14" s="124" customFormat="1" x14ac:dyDescent="0.25">
      <c r="D4552" s="57"/>
      <c r="N4552" s="108"/>
    </row>
    <row r="4553" spans="4:14" s="124" customFormat="1" x14ac:dyDescent="0.25">
      <c r="D4553" s="57"/>
      <c r="N4553" s="108"/>
    </row>
    <row r="4554" spans="4:14" s="124" customFormat="1" x14ac:dyDescent="0.25">
      <c r="D4554" s="57"/>
      <c r="N4554" s="108"/>
    </row>
    <row r="4555" spans="4:14" s="124" customFormat="1" x14ac:dyDescent="0.25">
      <c r="D4555" s="57"/>
      <c r="N4555" s="108"/>
    </row>
    <row r="4556" spans="4:14" s="124" customFormat="1" x14ac:dyDescent="0.25">
      <c r="D4556" s="57"/>
      <c r="N4556" s="108"/>
    </row>
    <row r="4557" spans="4:14" s="124" customFormat="1" x14ac:dyDescent="0.25">
      <c r="D4557" s="57"/>
      <c r="N4557" s="108"/>
    </row>
    <row r="4558" spans="4:14" s="124" customFormat="1" x14ac:dyDescent="0.25">
      <c r="D4558" s="57"/>
      <c r="N4558" s="108"/>
    </row>
    <row r="4559" spans="4:14" s="124" customFormat="1" x14ac:dyDescent="0.25">
      <c r="D4559" s="57"/>
      <c r="N4559" s="108"/>
    </row>
    <row r="4560" spans="4:14" s="124" customFormat="1" x14ac:dyDescent="0.25">
      <c r="D4560" s="57"/>
      <c r="N4560" s="108"/>
    </row>
    <row r="4561" spans="4:14" s="124" customFormat="1" x14ac:dyDescent="0.25">
      <c r="D4561" s="57"/>
      <c r="N4561" s="108"/>
    </row>
    <row r="4562" spans="4:14" s="124" customFormat="1" x14ac:dyDescent="0.25">
      <c r="D4562" s="57"/>
      <c r="N4562" s="108"/>
    </row>
    <row r="4563" spans="4:14" s="124" customFormat="1" x14ac:dyDescent="0.25">
      <c r="D4563" s="57"/>
      <c r="N4563" s="108"/>
    </row>
    <row r="4564" spans="4:14" s="124" customFormat="1" x14ac:dyDescent="0.25">
      <c r="D4564" s="57"/>
      <c r="N4564" s="108"/>
    </row>
    <row r="4565" spans="4:14" s="124" customFormat="1" x14ac:dyDescent="0.25">
      <c r="D4565" s="57"/>
      <c r="N4565" s="108"/>
    </row>
    <row r="4566" spans="4:14" s="124" customFormat="1" x14ac:dyDescent="0.25">
      <c r="D4566" s="57"/>
      <c r="N4566" s="108"/>
    </row>
    <row r="4567" spans="4:14" s="124" customFormat="1" x14ac:dyDescent="0.25">
      <c r="D4567" s="57"/>
      <c r="N4567" s="108"/>
    </row>
    <row r="4568" spans="4:14" s="124" customFormat="1" x14ac:dyDescent="0.25">
      <c r="D4568" s="57"/>
      <c r="N4568" s="108"/>
    </row>
    <row r="4569" spans="4:14" s="124" customFormat="1" x14ac:dyDescent="0.25">
      <c r="D4569" s="57"/>
      <c r="N4569" s="108"/>
    </row>
    <row r="4570" spans="4:14" s="124" customFormat="1" x14ac:dyDescent="0.25">
      <c r="D4570" s="57"/>
      <c r="N4570" s="108"/>
    </row>
    <row r="4571" spans="4:14" s="124" customFormat="1" x14ac:dyDescent="0.25">
      <c r="D4571" s="57"/>
      <c r="N4571" s="108"/>
    </row>
    <row r="4572" spans="4:14" s="124" customFormat="1" x14ac:dyDescent="0.25">
      <c r="D4572" s="57"/>
      <c r="N4572" s="108"/>
    </row>
    <row r="4573" spans="4:14" s="124" customFormat="1" x14ac:dyDescent="0.25">
      <c r="D4573" s="57"/>
      <c r="N4573" s="108"/>
    </row>
    <row r="4574" spans="4:14" s="124" customFormat="1" x14ac:dyDescent="0.25">
      <c r="D4574" s="57"/>
      <c r="N4574" s="108"/>
    </row>
    <row r="4575" spans="4:14" s="124" customFormat="1" x14ac:dyDescent="0.25">
      <c r="D4575" s="57"/>
      <c r="N4575" s="108"/>
    </row>
    <row r="4576" spans="4:14" s="124" customFormat="1" x14ac:dyDescent="0.25">
      <c r="D4576" s="57"/>
      <c r="N4576" s="108"/>
    </row>
    <row r="4577" spans="4:14" s="124" customFormat="1" x14ac:dyDescent="0.25">
      <c r="D4577" s="57"/>
      <c r="N4577" s="108"/>
    </row>
    <row r="4578" spans="4:14" s="124" customFormat="1" x14ac:dyDescent="0.25">
      <c r="D4578" s="57"/>
      <c r="N4578" s="108"/>
    </row>
    <row r="4579" spans="4:14" s="124" customFormat="1" x14ac:dyDescent="0.25">
      <c r="D4579" s="57"/>
      <c r="N4579" s="108"/>
    </row>
    <row r="4580" spans="4:14" s="124" customFormat="1" x14ac:dyDescent="0.25">
      <c r="D4580" s="57"/>
      <c r="N4580" s="108"/>
    </row>
    <row r="4581" spans="4:14" s="124" customFormat="1" x14ac:dyDescent="0.25">
      <c r="D4581" s="57"/>
      <c r="N4581" s="108"/>
    </row>
    <row r="4582" spans="4:14" s="124" customFormat="1" x14ac:dyDescent="0.25">
      <c r="D4582" s="57"/>
      <c r="N4582" s="108"/>
    </row>
    <row r="4583" spans="4:14" s="124" customFormat="1" x14ac:dyDescent="0.25">
      <c r="D4583" s="57"/>
      <c r="N4583" s="108"/>
    </row>
    <row r="4584" spans="4:14" s="124" customFormat="1" x14ac:dyDescent="0.25">
      <c r="D4584" s="57"/>
      <c r="N4584" s="108"/>
    </row>
    <row r="4585" spans="4:14" s="124" customFormat="1" x14ac:dyDescent="0.25">
      <c r="D4585" s="57"/>
      <c r="N4585" s="108"/>
    </row>
    <row r="4586" spans="4:14" s="124" customFormat="1" x14ac:dyDescent="0.25">
      <c r="D4586" s="57"/>
      <c r="N4586" s="108"/>
    </row>
    <row r="4587" spans="4:14" s="124" customFormat="1" x14ac:dyDescent="0.25">
      <c r="D4587" s="57"/>
      <c r="N4587" s="108"/>
    </row>
    <row r="4588" spans="4:14" s="124" customFormat="1" x14ac:dyDescent="0.25">
      <c r="D4588" s="57"/>
      <c r="N4588" s="108"/>
    </row>
    <row r="4589" spans="4:14" s="124" customFormat="1" x14ac:dyDescent="0.25">
      <c r="D4589" s="57"/>
      <c r="N4589" s="108"/>
    </row>
    <row r="4590" spans="4:14" s="124" customFormat="1" x14ac:dyDescent="0.25">
      <c r="D4590" s="57"/>
      <c r="N4590" s="108"/>
    </row>
    <row r="4591" spans="4:14" s="124" customFormat="1" x14ac:dyDescent="0.25">
      <c r="D4591" s="57"/>
      <c r="N4591" s="108"/>
    </row>
    <row r="4592" spans="4:14" s="124" customFormat="1" x14ac:dyDescent="0.25">
      <c r="D4592" s="57"/>
      <c r="N4592" s="108"/>
    </row>
    <row r="4593" spans="4:14" s="124" customFormat="1" x14ac:dyDescent="0.25">
      <c r="D4593" s="57"/>
      <c r="N4593" s="108"/>
    </row>
    <row r="4594" spans="4:14" s="124" customFormat="1" x14ac:dyDescent="0.25">
      <c r="D4594" s="57"/>
      <c r="N4594" s="108"/>
    </row>
    <row r="4595" spans="4:14" s="124" customFormat="1" x14ac:dyDescent="0.25">
      <c r="D4595" s="57"/>
      <c r="N4595" s="108"/>
    </row>
    <row r="4596" spans="4:14" s="124" customFormat="1" x14ac:dyDescent="0.25">
      <c r="D4596" s="57"/>
      <c r="N4596" s="108"/>
    </row>
    <row r="4597" spans="4:14" s="124" customFormat="1" x14ac:dyDescent="0.25">
      <c r="D4597" s="57"/>
      <c r="N4597" s="108"/>
    </row>
    <row r="4598" spans="4:14" s="124" customFormat="1" x14ac:dyDescent="0.25">
      <c r="D4598" s="57"/>
      <c r="N4598" s="108"/>
    </row>
    <row r="4599" spans="4:14" s="124" customFormat="1" x14ac:dyDescent="0.25">
      <c r="D4599" s="57"/>
      <c r="N4599" s="108"/>
    </row>
    <row r="4600" spans="4:14" s="124" customFormat="1" x14ac:dyDescent="0.25">
      <c r="D4600" s="57"/>
      <c r="N4600" s="108"/>
    </row>
    <row r="4601" spans="4:14" s="124" customFormat="1" x14ac:dyDescent="0.25">
      <c r="D4601" s="57"/>
      <c r="N4601" s="108"/>
    </row>
    <row r="4602" spans="4:14" s="124" customFormat="1" x14ac:dyDescent="0.25">
      <c r="D4602" s="57"/>
      <c r="N4602" s="108"/>
    </row>
    <row r="4603" spans="4:14" s="124" customFormat="1" x14ac:dyDescent="0.25">
      <c r="D4603" s="57"/>
      <c r="N4603" s="108"/>
    </row>
    <row r="4604" spans="4:14" s="124" customFormat="1" x14ac:dyDescent="0.25">
      <c r="D4604" s="57"/>
      <c r="N4604" s="108"/>
    </row>
    <row r="4605" spans="4:14" s="124" customFormat="1" x14ac:dyDescent="0.25">
      <c r="D4605" s="57"/>
      <c r="N4605" s="108"/>
    </row>
    <row r="4606" spans="4:14" s="124" customFormat="1" x14ac:dyDescent="0.25">
      <c r="D4606" s="57"/>
      <c r="N4606" s="108"/>
    </row>
    <row r="4607" spans="4:14" s="124" customFormat="1" x14ac:dyDescent="0.25">
      <c r="D4607" s="57"/>
      <c r="N4607" s="108"/>
    </row>
    <row r="4608" spans="4:14" s="124" customFormat="1" x14ac:dyDescent="0.25">
      <c r="D4608" s="57"/>
      <c r="N4608" s="108"/>
    </row>
    <row r="4609" spans="4:14" s="124" customFormat="1" x14ac:dyDescent="0.25">
      <c r="D4609" s="57"/>
      <c r="N4609" s="108"/>
    </row>
    <row r="4610" spans="4:14" s="124" customFormat="1" x14ac:dyDescent="0.25">
      <c r="D4610" s="57"/>
      <c r="N4610" s="108"/>
    </row>
    <row r="4611" spans="4:14" s="124" customFormat="1" x14ac:dyDescent="0.25">
      <c r="D4611" s="57"/>
      <c r="N4611" s="108"/>
    </row>
    <row r="4612" spans="4:14" s="124" customFormat="1" x14ac:dyDescent="0.25">
      <c r="D4612" s="57"/>
      <c r="N4612" s="108"/>
    </row>
    <row r="4613" spans="4:14" s="124" customFormat="1" x14ac:dyDescent="0.25">
      <c r="D4613" s="57"/>
      <c r="N4613" s="108"/>
    </row>
    <row r="4614" spans="4:14" s="124" customFormat="1" x14ac:dyDescent="0.25">
      <c r="D4614" s="57"/>
      <c r="N4614" s="108"/>
    </row>
    <row r="4615" spans="4:14" s="124" customFormat="1" x14ac:dyDescent="0.25">
      <c r="D4615" s="57"/>
      <c r="N4615" s="108"/>
    </row>
    <row r="4616" spans="4:14" s="124" customFormat="1" x14ac:dyDescent="0.25">
      <c r="D4616" s="57"/>
      <c r="N4616" s="108"/>
    </row>
    <row r="4617" spans="4:14" s="124" customFormat="1" x14ac:dyDescent="0.25">
      <c r="D4617" s="57"/>
      <c r="N4617" s="108"/>
    </row>
    <row r="4618" spans="4:14" s="124" customFormat="1" x14ac:dyDescent="0.25">
      <c r="D4618" s="57"/>
      <c r="N4618" s="108"/>
    </row>
    <row r="4619" spans="4:14" s="124" customFormat="1" x14ac:dyDescent="0.25">
      <c r="D4619" s="57"/>
      <c r="N4619" s="108"/>
    </row>
    <row r="4620" spans="4:14" s="124" customFormat="1" x14ac:dyDescent="0.25">
      <c r="D4620" s="57"/>
      <c r="N4620" s="108"/>
    </row>
    <row r="4621" spans="4:14" s="124" customFormat="1" x14ac:dyDescent="0.25">
      <c r="D4621" s="57"/>
      <c r="N4621" s="108"/>
    </row>
    <row r="4622" spans="4:14" s="124" customFormat="1" x14ac:dyDescent="0.25">
      <c r="D4622" s="57"/>
      <c r="N4622" s="108"/>
    </row>
    <row r="4623" spans="4:14" s="124" customFormat="1" x14ac:dyDescent="0.25">
      <c r="D4623" s="57"/>
      <c r="N4623" s="108"/>
    </row>
    <row r="4624" spans="4:14" s="124" customFormat="1" x14ac:dyDescent="0.25">
      <c r="D4624" s="57"/>
      <c r="N4624" s="108"/>
    </row>
    <row r="4625" spans="4:14" s="124" customFormat="1" x14ac:dyDescent="0.25">
      <c r="D4625" s="57"/>
      <c r="N4625" s="108"/>
    </row>
    <row r="4626" spans="4:14" s="124" customFormat="1" x14ac:dyDescent="0.25">
      <c r="D4626" s="57"/>
      <c r="N4626" s="108"/>
    </row>
    <row r="4627" spans="4:14" s="124" customFormat="1" x14ac:dyDescent="0.25">
      <c r="D4627" s="57"/>
      <c r="N4627" s="108"/>
    </row>
    <row r="4628" spans="4:14" s="124" customFormat="1" x14ac:dyDescent="0.25">
      <c r="D4628" s="57"/>
      <c r="N4628" s="108"/>
    </row>
    <row r="4629" spans="4:14" s="124" customFormat="1" x14ac:dyDescent="0.25">
      <c r="D4629" s="57"/>
      <c r="N4629" s="108"/>
    </row>
    <row r="4630" spans="4:14" s="124" customFormat="1" x14ac:dyDescent="0.25">
      <c r="D4630" s="57"/>
      <c r="N4630" s="108"/>
    </row>
    <row r="4631" spans="4:14" s="124" customFormat="1" x14ac:dyDescent="0.25">
      <c r="D4631" s="57"/>
      <c r="N4631" s="108"/>
    </row>
    <row r="4632" spans="4:14" s="124" customFormat="1" x14ac:dyDescent="0.25">
      <c r="D4632" s="57"/>
      <c r="N4632" s="108"/>
    </row>
    <row r="4633" spans="4:14" s="124" customFormat="1" x14ac:dyDescent="0.25">
      <c r="D4633" s="57"/>
      <c r="N4633" s="108"/>
    </row>
    <row r="4634" spans="4:14" s="124" customFormat="1" x14ac:dyDescent="0.25">
      <c r="D4634" s="57"/>
      <c r="N4634" s="108"/>
    </row>
    <row r="4635" spans="4:14" s="124" customFormat="1" x14ac:dyDescent="0.25">
      <c r="D4635" s="57"/>
      <c r="N4635" s="108"/>
    </row>
    <row r="4636" spans="4:14" s="124" customFormat="1" x14ac:dyDescent="0.25">
      <c r="D4636" s="57"/>
      <c r="N4636" s="108"/>
    </row>
    <row r="4637" spans="4:14" s="124" customFormat="1" x14ac:dyDescent="0.25">
      <c r="D4637" s="57"/>
      <c r="N4637" s="108"/>
    </row>
    <row r="4638" spans="4:14" s="124" customFormat="1" x14ac:dyDescent="0.25">
      <c r="D4638" s="57"/>
      <c r="N4638" s="108"/>
    </row>
    <row r="4639" spans="4:14" s="124" customFormat="1" x14ac:dyDescent="0.25">
      <c r="D4639" s="57"/>
      <c r="N4639" s="108"/>
    </row>
    <row r="4640" spans="4:14" s="124" customFormat="1" x14ac:dyDescent="0.25">
      <c r="D4640" s="57"/>
      <c r="N4640" s="108"/>
    </row>
    <row r="4641" spans="4:14" s="124" customFormat="1" x14ac:dyDescent="0.25">
      <c r="D4641" s="57"/>
      <c r="N4641" s="108"/>
    </row>
    <row r="4642" spans="4:14" s="124" customFormat="1" x14ac:dyDescent="0.25">
      <c r="D4642" s="57"/>
      <c r="N4642" s="108"/>
    </row>
    <row r="4643" spans="4:14" s="124" customFormat="1" x14ac:dyDescent="0.25">
      <c r="D4643" s="57"/>
      <c r="N4643" s="108"/>
    </row>
    <row r="4644" spans="4:14" s="124" customFormat="1" x14ac:dyDescent="0.25">
      <c r="D4644" s="57"/>
      <c r="N4644" s="108"/>
    </row>
    <row r="4645" spans="4:14" s="124" customFormat="1" x14ac:dyDescent="0.25">
      <c r="D4645" s="57"/>
      <c r="N4645" s="108"/>
    </row>
    <row r="4646" spans="4:14" s="124" customFormat="1" x14ac:dyDescent="0.25">
      <c r="D4646" s="57"/>
      <c r="N4646" s="108"/>
    </row>
    <row r="4647" spans="4:14" s="124" customFormat="1" x14ac:dyDescent="0.25">
      <c r="D4647" s="57"/>
      <c r="N4647" s="108"/>
    </row>
    <row r="4648" spans="4:14" s="124" customFormat="1" x14ac:dyDescent="0.25">
      <c r="D4648" s="57"/>
      <c r="N4648" s="108"/>
    </row>
    <row r="4649" spans="4:14" s="124" customFormat="1" x14ac:dyDescent="0.25">
      <c r="D4649" s="57"/>
      <c r="N4649" s="108"/>
    </row>
    <row r="4650" spans="4:14" s="124" customFormat="1" x14ac:dyDescent="0.25">
      <c r="D4650" s="57"/>
      <c r="N4650" s="108"/>
    </row>
    <row r="4651" spans="4:14" s="124" customFormat="1" x14ac:dyDescent="0.25">
      <c r="D4651" s="57"/>
      <c r="N4651" s="108"/>
    </row>
    <row r="4652" spans="4:14" s="124" customFormat="1" x14ac:dyDescent="0.25">
      <c r="D4652" s="57"/>
      <c r="N4652" s="108"/>
    </row>
    <row r="4653" spans="4:14" s="124" customFormat="1" x14ac:dyDescent="0.25">
      <c r="D4653" s="57"/>
      <c r="N4653" s="108"/>
    </row>
    <row r="4654" spans="4:14" s="124" customFormat="1" x14ac:dyDescent="0.25">
      <c r="D4654" s="57"/>
      <c r="N4654" s="108"/>
    </row>
    <row r="4655" spans="4:14" s="124" customFormat="1" x14ac:dyDescent="0.25">
      <c r="D4655" s="57"/>
      <c r="N4655" s="108"/>
    </row>
    <row r="4656" spans="4:14" s="124" customFormat="1" x14ac:dyDescent="0.25">
      <c r="D4656" s="57"/>
      <c r="N4656" s="108"/>
    </row>
    <row r="4657" spans="4:14" s="124" customFormat="1" x14ac:dyDescent="0.25">
      <c r="D4657" s="57"/>
      <c r="N4657" s="108"/>
    </row>
    <row r="4658" spans="4:14" s="124" customFormat="1" x14ac:dyDescent="0.25">
      <c r="D4658" s="57"/>
      <c r="N4658" s="108"/>
    </row>
    <row r="4659" spans="4:14" s="124" customFormat="1" x14ac:dyDescent="0.25">
      <c r="D4659" s="57"/>
      <c r="N4659" s="108"/>
    </row>
    <row r="4660" spans="4:14" s="124" customFormat="1" x14ac:dyDescent="0.25">
      <c r="D4660" s="57"/>
      <c r="N4660" s="108"/>
    </row>
    <row r="4661" spans="4:14" s="124" customFormat="1" x14ac:dyDescent="0.25">
      <c r="D4661" s="57"/>
      <c r="N4661" s="108"/>
    </row>
    <row r="4662" spans="4:14" s="124" customFormat="1" x14ac:dyDescent="0.25">
      <c r="D4662" s="57"/>
      <c r="N4662" s="108"/>
    </row>
    <row r="4663" spans="4:14" s="124" customFormat="1" x14ac:dyDescent="0.25">
      <c r="D4663" s="57"/>
      <c r="N4663" s="108"/>
    </row>
    <row r="4664" spans="4:14" s="124" customFormat="1" x14ac:dyDescent="0.25">
      <c r="D4664" s="57"/>
      <c r="N4664" s="108"/>
    </row>
    <row r="4665" spans="4:14" s="124" customFormat="1" x14ac:dyDescent="0.25">
      <c r="D4665" s="57"/>
      <c r="N4665" s="108"/>
    </row>
    <row r="4666" spans="4:14" s="124" customFormat="1" x14ac:dyDescent="0.25">
      <c r="D4666" s="57"/>
      <c r="N4666" s="108"/>
    </row>
    <row r="4667" spans="4:14" s="124" customFormat="1" x14ac:dyDescent="0.25">
      <c r="D4667" s="57"/>
      <c r="N4667" s="108"/>
    </row>
    <row r="4668" spans="4:14" s="124" customFormat="1" x14ac:dyDescent="0.25">
      <c r="D4668" s="57"/>
      <c r="N4668" s="108"/>
    </row>
    <row r="4669" spans="4:14" s="124" customFormat="1" x14ac:dyDescent="0.25">
      <c r="D4669" s="57"/>
      <c r="N4669" s="108"/>
    </row>
    <row r="4670" spans="4:14" s="124" customFormat="1" x14ac:dyDescent="0.25">
      <c r="D4670" s="57"/>
      <c r="N4670" s="108"/>
    </row>
    <row r="4671" spans="4:14" s="124" customFormat="1" x14ac:dyDescent="0.25">
      <c r="D4671" s="57"/>
      <c r="N4671" s="108"/>
    </row>
    <row r="4672" spans="4:14" s="124" customFormat="1" x14ac:dyDescent="0.25">
      <c r="D4672" s="57"/>
      <c r="N4672" s="108"/>
    </row>
    <row r="4673" spans="4:14" s="124" customFormat="1" x14ac:dyDescent="0.25">
      <c r="D4673" s="57"/>
      <c r="N4673" s="108"/>
    </row>
    <row r="4674" spans="4:14" s="124" customFormat="1" x14ac:dyDescent="0.25">
      <c r="D4674" s="57"/>
      <c r="N4674" s="108"/>
    </row>
    <row r="4675" spans="4:14" s="124" customFormat="1" x14ac:dyDescent="0.25">
      <c r="D4675" s="57"/>
      <c r="N4675" s="108"/>
    </row>
    <row r="4676" spans="4:14" s="124" customFormat="1" x14ac:dyDescent="0.25">
      <c r="D4676" s="57"/>
      <c r="N4676" s="108"/>
    </row>
    <row r="4677" spans="4:14" s="124" customFormat="1" x14ac:dyDescent="0.25">
      <c r="D4677" s="57"/>
      <c r="N4677" s="108"/>
    </row>
    <row r="4678" spans="4:14" s="124" customFormat="1" x14ac:dyDescent="0.25">
      <c r="D4678" s="57"/>
      <c r="N4678" s="108"/>
    </row>
    <row r="4679" spans="4:14" s="124" customFormat="1" x14ac:dyDescent="0.25">
      <c r="D4679" s="57"/>
      <c r="N4679" s="108"/>
    </row>
    <row r="4680" spans="4:14" s="124" customFormat="1" x14ac:dyDescent="0.25">
      <c r="D4680" s="57"/>
      <c r="N4680" s="108"/>
    </row>
    <row r="4681" spans="4:14" s="124" customFormat="1" x14ac:dyDescent="0.25">
      <c r="D4681" s="57"/>
      <c r="N4681" s="108"/>
    </row>
    <row r="4682" spans="4:14" s="124" customFormat="1" x14ac:dyDescent="0.25">
      <c r="D4682" s="57"/>
      <c r="N4682" s="108"/>
    </row>
    <row r="4683" spans="4:14" s="124" customFormat="1" x14ac:dyDescent="0.25">
      <c r="D4683" s="57"/>
      <c r="N4683" s="108"/>
    </row>
    <row r="4684" spans="4:14" s="124" customFormat="1" x14ac:dyDescent="0.25">
      <c r="D4684" s="57"/>
      <c r="N4684" s="108"/>
    </row>
    <row r="4685" spans="4:14" s="124" customFormat="1" x14ac:dyDescent="0.25">
      <c r="D4685" s="57"/>
      <c r="N4685" s="108"/>
    </row>
    <row r="4686" spans="4:14" s="124" customFormat="1" x14ac:dyDescent="0.25">
      <c r="D4686" s="57"/>
      <c r="N4686" s="108"/>
    </row>
    <row r="4687" spans="4:14" s="124" customFormat="1" x14ac:dyDescent="0.25">
      <c r="D4687" s="57"/>
      <c r="N4687" s="108"/>
    </row>
    <row r="4688" spans="4:14" s="124" customFormat="1" x14ac:dyDescent="0.25">
      <c r="D4688" s="57"/>
      <c r="N4688" s="108"/>
    </row>
    <row r="4689" spans="4:14" s="124" customFormat="1" x14ac:dyDescent="0.25">
      <c r="D4689" s="57"/>
      <c r="N4689" s="108"/>
    </row>
    <row r="4690" spans="4:14" s="124" customFormat="1" x14ac:dyDescent="0.25">
      <c r="D4690" s="57"/>
      <c r="N4690" s="108"/>
    </row>
    <row r="4691" spans="4:14" s="124" customFormat="1" x14ac:dyDescent="0.25">
      <c r="D4691" s="57"/>
      <c r="N4691" s="108"/>
    </row>
    <row r="4692" spans="4:14" s="124" customFormat="1" x14ac:dyDescent="0.25">
      <c r="D4692" s="57"/>
      <c r="N4692" s="108"/>
    </row>
    <row r="4693" spans="4:14" s="124" customFormat="1" x14ac:dyDescent="0.25">
      <c r="D4693" s="57"/>
      <c r="N4693" s="108"/>
    </row>
    <row r="4694" spans="4:14" s="124" customFormat="1" x14ac:dyDescent="0.25">
      <c r="D4694" s="57"/>
      <c r="N4694" s="108"/>
    </row>
    <row r="4695" spans="4:14" s="124" customFormat="1" x14ac:dyDescent="0.25">
      <c r="D4695" s="57"/>
      <c r="N4695" s="108"/>
    </row>
    <row r="4696" spans="4:14" s="124" customFormat="1" x14ac:dyDescent="0.25">
      <c r="D4696" s="57"/>
      <c r="N4696" s="108"/>
    </row>
    <row r="4697" spans="4:14" s="124" customFormat="1" x14ac:dyDescent="0.25">
      <c r="D4697" s="57"/>
      <c r="N4697" s="108"/>
    </row>
    <row r="4698" spans="4:14" s="124" customFormat="1" x14ac:dyDescent="0.25">
      <c r="D4698" s="57"/>
      <c r="N4698" s="108"/>
    </row>
    <row r="4699" spans="4:14" s="124" customFormat="1" x14ac:dyDescent="0.25">
      <c r="D4699" s="57"/>
      <c r="N4699" s="108"/>
    </row>
    <row r="4700" spans="4:14" s="124" customFormat="1" x14ac:dyDescent="0.25">
      <c r="D4700" s="57"/>
      <c r="N4700" s="108"/>
    </row>
    <row r="4701" spans="4:14" s="124" customFormat="1" x14ac:dyDescent="0.25">
      <c r="D4701" s="57"/>
      <c r="N4701" s="108"/>
    </row>
    <row r="4702" spans="4:14" s="124" customFormat="1" x14ac:dyDescent="0.25">
      <c r="D4702" s="57"/>
      <c r="N4702" s="108"/>
    </row>
    <row r="4703" spans="4:14" s="124" customFormat="1" x14ac:dyDescent="0.25">
      <c r="D4703" s="57"/>
      <c r="N4703" s="108"/>
    </row>
    <row r="4704" spans="4:14" s="124" customFormat="1" x14ac:dyDescent="0.25">
      <c r="D4704" s="57"/>
      <c r="N4704" s="108"/>
    </row>
    <row r="4705" spans="4:14" s="124" customFormat="1" x14ac:dyDescent="0.25">
      <c r="D4705" s="57"/>
      <c r="N4705" s="108"/>
    </row>
    <row r="4706" spans="4:14" s="124" customFormat="1" x14ac:dyDescent="0.25">
      <c r="D4706" s="57"/>
      <c r="N4706" s="108"/>
    </row>
    <row r="4707" spans="4:14" s="124" customFormat="1" x14ac:dyDescent="0.25">
      <c r="D4707" s="57"/>
      <c r="N4707" s="108"/>
    </row>
    <row r="4708" spans="4:14" s="124" customFormat="1" x14ac:dyDescent="0.25">
      <c r="D4708" s="57"/>
      <c r="N4708" s="108"/>
    </row>
    <row r="4709" spans="4:14" s="124" customFormat="1" x14ac:dyDescent="0.25">
      <c r="D4709" s="57"/>
      <c r="N4709" s="108"/>
    </row>
    <row r="4710" spans="4:14" s="124" customFormat="1" x14ac:dyDescent="0.25">
      <c r="D4710" s="57"/>
      <c r="N4710" s="108"/>
    </row>
    <row r="4711" spans="4:14" s="124" customFormat="1" x14ac:dyDescent="0.25">
      <c r="D4711" s="57"/>
      <c r="N4711" s="108"/>
    </row>
    <row r="4712" spans="4:14" s="124" customFormat="1" x14ac:dyDescent="0.25">
      <c r="D4712" s="57"/>
      <c r="N4712" s="108"/>
    </row>
    <row r="4713" spans="4:14" s="124" customFormat="1" x14ac:dyDescent="0.25">
      <c r="D4713" s="57"/>
      <c r="N4713" s="108"/>
    </row>
    <row r="4714" spans="4:14" s="124" customFormat="1" x14ac:dyDescent="0.25">
      <c r="D4714" s="57"/>
      <c r="N4714" s="108"/>
    </row>
    <row r="4715" spans="4:14" s="124" customFormat="1" x14ac:dyDescent="0.25">
      <c r="D4715" s="57"/>
      <c r="N4715" s="108"/>
    </row>
    <row r="4716" spans="4:14" s="124" customFormat="1" x14ac:dyDescent="0.25">
      <c r="D4716" s="57"/>
      <c r="N4716" s="108"/>
    </row>
    <row r="4717" spans="4:14" s="124" customFormat="1" x14ac:dyDescent="0.25">
      <c r="D4717" s="57"/>
      <c r="N4717" s="108"/>
    </row>
    <row r="4718" spans="4:14" s="124" customFormat="1" x14ac:dyDescent="0.25">
      <c r="D4718" s="57"/>
      <c r="N4718" s="108"/>
    </row>
    <row r="4719" spans="4:14" s="124" customFormat="1" x14ac:dyDescent="0.25">
      <c r="D4719" s="57"/>
      <c r="N4719" s="108"/>
    </row>
    <row r="4720" spans="4:14" s="124" customFormat="1" x14ac:dyDescent="0.25">
      <c r="D4720" s="57"/>
      <c r="N4720" s="108"/>
    </row>
    <row r="4721" spans="4:14" s="124" customFormat="1" x14ac:dyDescent="0.25">
      <c r="D4721" s="57"/>
      <c r="N4721" s="108"/>
    </row>
    <row r="4722" spans="4:14" s="124" customFormat="1" x14ac:dyDescent="0.25">
      <c r="D4722" s="57"/>
      <c r="N4722" s="108"/>
    </row>
    <row r="4723" spans="4:14" s="124" customFormat="1" x14ac:dyDescent="0.25">
      <c r="D4723" s="57"/>
      <c r="N4723" s="108"/>
    </row>
    <row r="4724" spans="4:14" s="124" customFormat="1" x14ac:dyDescent="0.25">
      <c r="D4724" s="57"/>
      <c r="N4724" s="108"/>
    </row>
    <row r="4725" spans="4:14" s="124" customFormat="1" x14ac:dyDescent="0.25">
      <c r="D4725" s="57"/>
      <c r="N4725" s="108"/>
    </row>
    <row r="4726" spans="4:14" s="124" customFormat="1" x14ac:dyDescent="0.25">
      <c r="D4726" s="57"/>
      <c r="N4726" s="108"/>
    </row>
    <row r="4727" spans="4:14" s="124" customFormat="1" x14ac:dyDescent="0.25">
      <c r="D4727" s="57"/>
      <c r="N4727" s="108"/>
    </row>
    <row r="4728" spans="4:14" s="124" customFormat="1" x14ac:dyDescent="0.25">
      <c r="D4728" s="57"/>
      <c r="N4728" s="108"/>
    </row>
    <row r="4729" spans="4:14" s="124" customFormat="1" x14ac:dyDescent="0.25">
      <c r="D4729" s="57"/>
      <c r="N4729" s="108"/>
    </row>
    <row r="4730" spans="4:14" s="124" customFormat="1" x14ac:dyDescent="0.25">
      <c r="D4730" s="57"/>
      <c r="N4730" s="108"/>
    </row>
    <row r="4731" spans="4:14" s="124" customFormat="1" x14ac:dyDescent="0.25">
      <c r="D4731" s="57"/>
      <c r="N4731" s="108"/>
    </row>
    <row r="4732" spans="4:14" s="124" customFormat="1" x14ac:dyDescent="0.25">
      <c r="D4732" s="57"/>
      <c r="N4732" s="108"/>
    </row>
    <row r="4733" spans="4:14" s="124" customFormat="1" x14ac:dyDescent="0.25">
      <c r="D4733" s="57"/>
      <c r="N4733" s="108"/>
    </row>
    <row r="4734" spans="4:14" s="124" customFormat="1" x14ac:dyDescent="0.25">
      <c r="D4734" s="57"/>
      <c r="N4734" s="108"/>
    </row>
    <row r="4735" spans="4:14" s="124" customFormat="1" x14ac:dyDescent="0.25">
      <c r="D4735" s="57"/>
      <c r="N4735" s="108"/>
    </row>
    <row r="4736" spans="4:14" s="124" customFormat="1" x14ac:dyDescent="0.25">
      <c r="D4736" s="57"/>
      <c r="N4736" s="108"/>
    </row>
    <row r="4737" spans="4:14" s="124" customFormat="1" x14ac:dyDescent="0.25">
      <c r="D4737" s="57"/>
      <c r="N4737" s="108"/>
    </row>
    <row r="4738" spans="4:14" s="124" customFormat="1" x14ac:dyDescent="0.25">
      <c r="D4738" s="57"/>
      <c r="N4738" s="108"/>
    </row>
    <row r="4739" spans="4:14" s="124" customFormat="1" x14ac:dyDescent="0.25">
      <c r="D4739" s="57"/>
      <c r="N4739" s="108"/>
    </row>
    <row r="4740" spans="4:14" s="124" customFormat="1" x14ac:dyDescent="0.25">
      <c r="D4740" s="57"/>
      <c r="N4740" s="108"/>
    </row>
    <row r="4741" spans="4:14" s="124" customFormat="1" x14ac:dyDescent="0.25">
      <c r="D4741" s="57"/>
      <c r="N4741" s="108"/>
    </row>
    <row r="4742" spans="4:14" s="124" customFormat="1" x14ac:dyDescent="0.25">
      <c r="D4742" s="57"/>
      <c r="N4742" s="108"/>
    </row>
    <row r="4743" spans="4:14" s="124" customFormat="1" x14ac:dyDescent="0.25">
      <c r="D4743" s="57"/>
      <c r="N4743" s="108"/>
    </row>
    <row r="4744" spans="4:14" s="124" customFormat="1" x14ac:dyDescent="0.25">
      <c r="D4744" s="57"/>
      <c r="N4744" s="108"/>
    </row>
    <row r="4745" spans="4:14" s="124" customFormat="1" x14ac:dyDescent="0.25">
      <c r="D4745" s="57"/>
      <c r="N4745" s="108"/>
    </row>
    <row r="4746" spans="4:14" s="124" customFormat="1" x14ac:dyDescent="0.25">
      <c r="D4746" s="57"/>
      <c r="N4746" s="108"/>
    </row>
    <row r="4747" spans="4:14" s="124" customFormat="1" x14ac:dyDescent="0.25">
      <c r="D4747" s="57"/>
      <c r="N4747" s="108"/>
    </row>
    <row r="4748" spans="4:14" s="124" customFormat="1" x14ac:dyDescent="0.25">
      <c r="D4748" s="57"/>
      <c r="N4748" s="108"/>
    </row>
    <row r="4749" spans="4:14" s="124" customFormat="1" x14ac:dyDescent="0.25">
      <c r="D4749" s="57"/>
      <c r="N4749" s="108"/>
    </row>
    <row r="4750" spans="4:14" s="124" customFormat="1" x14ac:dyDescent="0.25">
      <c r="D4750" s="57"/>
      <c r="N4750" s="108"/>
    </row>
    <row r="4751" spans="4:14" s="124" customFormat="1" x14ac:dyDescent="0.25">
      <c r="D4751" s="57"/>
      <c r="N4751" s="108"/>
    </row>
    <row r="4752" spans="4:14" s="124" customFormat="1" x14ac:dyDescent="0.25">
      <c r="D4752" s="57"/>
      <c r="N4752" s="108"/>
    </row>
    <row r="4753" spans="4:14" s="124" customFormat="1" x14ac:dyDescent="0.25">
      <c r="D4753" s="57"/>
      <c r="N4753" s="108"/>
    </row>
    <row r="4754" spans="4:14" s="124" customFormat="1" x14ac:dyDescent="0.25">
      <c r="D4754" s="57"/>
      <c r="N4754" s="108"/>
    </row>
    <row r="4755" spans="4:14" s="124" customFormat="1" x14ac:dyDescent="0.25">
      <c r="D4755" s="57"/>
      <c r="N4755" s="108"/>
    </row>
    <row r="4756" spans="4:14" s="124" customFormat="1" x14ac:dyDescent="0.25">
      <c r="D4756" s="57"/>
      <c r="N4756" s="108"/>
    </row>
    <row r="4757" spans="4:14" s="124" customFormat="1" x14ac:dyDescent="0.25">
      <c r="D4757" s="57"/>
      <c r="N4757" s="108"/>
    </row>
    <row r="4758" spans="4:14" s="124" customFormat="1" x14ac:dyDescent="0.25">
      <c r="D4758" s="57"/>
      <c r="N4758" s="108"/>
    </row>
    <row r="4759" spans="4:14" s="124" customFormat="1" x14ac:dyDescent="0.25">
      <c r="D4759" s="57"/>
      <c r="N4759" s="108"/>
    </row>
    <row r="4760" spans="4:14" s="124" customFormat="1" x14ac:dyDescent="0.25">
      <c r="D4760" s="57"/>
      <c r="N4760" s="108"/>
    </row>
    <row r="4761" spans="4:14" s="124" customFormat="1" x14ac:dyDescent="0.25">
      <c r="D4761" s="57"/>
      <c r="N4761" s="108"/>
    </row>
    <row r="4762" spans="4:14" s="124" customFormat="1" x14ac:dyDescent="0.25">
      <c r="D4762" s="57"/>
      <c r="N4762" s="108"/>
    </row>
    <row r="4763" spans="4:14" s="124" customFormat="1" x14ac:dyDescent="0.25">
      <c r="D4763" s="57"/>
      <c r="N4763" s="108"/>
    </row>
    <row r="4764" spans="4:14" s="124" customFormat="1" x14ac:dyDescent="0.25">
      <c r="D4764" s="57"/>
      <c r="N4764" s="108"/>
    </row>
    <row r="4765" spans="4:14" s="124" customFormat="1" x14ac:dyDescent="0.25">
      <c r="D4765" s="57"/>
      <c r="N4765" s="108"/>
    </row>
    <row r="4766" spans="4:14" s="124" customFormat="1" x14ac:dyDescent="0.25">
      <c r="D4766" s="57"/>
      <c r="N4766" s="108"/>
    </row>
    <row r="4767" spans="4:14" s="124" customFormat="1" x14ac:dyDescent="0.25">
      <c r="D4767" s="57"/>
      <c r="N4767" s="108"/>
    </row>
    <row r="4768" spans="4:14" s="124" customFormat="1" x14ac:dyDescent="0.25">
      <c r="D4768" s="57"/>
      <c r="N4768" s="108"/>
    </row>
    <row r="4769" spans="4:14" s="124" customFormat="1" x14ac:dyDescent="0.25">
      <c r="D4769" s="57"/>
      <c r="N4769" s="108"/>
    </row>
    <row r="4770" spans="4:14" s="124" customFormat="1" x14ac:dyDescent="0.25">
      <c r="D4770" s="57"/>
      <c r="N4770" s="108"/>
    </row>
    <row r="4771" spans="4:14" s="124" customFormat="1" x14ac:dyDescent="0.25">
      <c r="D4771" s="57"/>
      <c r="N4771" s="108"/>
    </row>
    <row r="4772" spans="4:14" s="124" customFormat="1" x14ac:dyDescent="0.25">
      <c r="D4772" s="57"/>
      <c r="N4772" s="108"/>
    </row>
    <row r="4773" spans="4:14" s="124" customFormat="1" x14ac:dyDescent="0.25">
      <c r="D4773" s="57"/>
      <c r="N4773" s="108"/>
    </row>
    <row r="4774" spans="4:14" s="124" customFormat="1" x14ac:dyDescent="0.25">
      <c r="D4774" s="57"/>
      <c r="N4774" s="108"/>
    </row>
    <row r="4775" spans="4:14" s="124" customFormat="1" x14ac:dyDescent="0.25">
      <c r="D4775" s="57"/>
      <c r="N4775" s="108"/>
    </row>
    <row r="4776" spans="4:14" s="124" customFormat="1" x14ac:dyDescent="0.25">
      <c r="D4776" s="57"/>
      <c r="N4776" s="108"/>
    </row>
    <row r="4777" spans="4:14" s="124" customFormat="1" x14ac:dyDescent="0.25">
      <c r="D4777" s="57"/>
      <c r="N4777" s="108"/>
    </row>
    <row r="4778" spans="4:14" s="124" customFormat="1" x14ac:dyDescent="0.25">
      <c r="D4778" s="57"/>
      <c r="N4778" s="108"/>
    </row>
    <row r="4779" spans="4:14" s="124" customFormat="1" x14ac:dyDescent="0.25">
      <c r="D4779" s="57"/>
      <c r="N4779" s="108"/>
    </row>
    <row r="4780" spans="4:14" s="124" customFormat="1" x14ac:dyDescent="0.25">
      <c r="D4780" s="57"/>
      <c r="N4780" s="108"/>
    </row>
    <row r="4781" spans="4:14" s="124" customFormat="1" x14ac:dyDescent="0.25">
      <c r="D4781" s="57"/>
      <c r="N4781" s="108"/>
    </row>
    <row r="4782" spans="4:14" s="124" customFormat="1" x14ac:dyDescent="0.25">
      <c r="D4782" s="57"/>
      <c r="N4782" s="108"/>
    </row>
    <row r="4783" spans="4:14" s="124" customFormat="1" x14ac:dyDescent="0.25">
      <c r="D4783" s="57"/>
      <c r="N4783" s="108"/>
    </row>
    <row r="4784" spans="4:14" s="124" customFormat="1" x14ac:dyDescent="0.25">
      <c r="D4784" s="57"/>
      <c r="N4784" s="108"/>
    </row>
    <row r="4785" spans="4:14" s="124" customFormat="1" x14ac:dyDescent="0.25">
      <c r="D4785" s="57"/>
      <c r="N4785" s="108"/>
    </row>
    <row r="4786" spans="4:14" s="124" customFormat="1" x14ac:dyDescent="0.25">
      <c r="D4786" s="57"/>
      <c r="N4786" s="108"/>
    </row>
    <row r="4787" spans="4:14" s="124" customFormat="1" x14ac:dyDescent="0.25">
      <c r="D4787" s="57"/>
      <c r="N4787" s="108"/>
    </row>
    <row r="4788" spans="4:14" s="124" customFormat="1" x14ac:dyDescent="0.25">
      <c r="D4788" s="57"/>
      <c r="N4788" s="108"/>
    </row>
    <row r="4789" spans="4:14" s="124" customFormat="1" x14ac:dyDescent="0.25">
      <c r="D4789" s="57"/>
      <c r="N4789" s="108"/>
    </row>
    <row r="4790" spans="4:14" s="124" customFormat="1" x14ac:dyDescent="0.25">
      <c r="D4790" s="57"/>
      <c r="N4790" s="108"/>
    </row>
    <row r="4791" spans="4:14" s="124" customFormat="1" x14ac:dyDescent="0.25">
      <c r="D4791" s="57"/>
      <c r="N4791" s="108"/>
    </row>
    <row r="4792" spans="4:14" s="124" customFormat="1" x14ac:dyDescent="0.25">
      <c r="D4792" s="57"/>
      <c r="N4792" s="108"/>
    </row>
    <row r="4793" spans="4:14" s="124" customFormat="1" x14ac:dyDescent="0.25">
      <c r="D4793" s="57"/>
      <c r="N4793" s="108"/>
    </row>
    <row r="4794" spans="4:14" s="124" customFormat="1" x14ac:dyDescent="0.25">
      <c r="D4794" s="57"/>
      <c r="N4794" s="108"/>
    </row>
    <row r="4795" spans="4:14" s="124" customFormat="1" x14ac:dyDescent="0.25">
      <c r="D4795" s="57"/>
      <c r="N4795" s="108"/>
    </row>
    <row r="4796" spans="4:14" s="124" customFormat="1" x14ac:dyDescent="0.25">
      <c r="D4796" s="57"/>
      <c r="N4796" s="108"/>
    </row>
    <row r="4797" spans="4:14" s="124" customFormat="1" x14ac:dyDescent="0.25">
      <c r="D4797" s="57"/>
      <c r="N4797" s="108"/>
    </row>
    <row r="4798" spans="4:14" s="124" customFormat="1" x14ac:dyDescent="0.25">
      <c r="D4798" s="57"/>
      <c r="N4798" s="108"/>
    </row>
    <row r="4799" spans="4:14" s="124" customFormat="1" x14ac:dyDescent="0.25">
      <c r="D4799" s="57"/>
      <c r="N4799" s="108"/>
    </row>
    <row r="4800" spans="4:14" s="124" customFormat="1" x14ac:dyDescent="0.25">
      <c r="D4800" s="57"/>
      <c r="N4800" s="108"/>
    </row>
    <row r="4801" spans="4:14" s="124" customFormat="1" x14ac:dyDescent="0.25">
      <c r="D4801" s="57"/>
      <c r="N4801" s="108"/>
    </row>
    <row r="4802" spans="4:14" s="124" customFormat="1" x14ac:dyDescent="0.25">
      <c r="D4802" s="57"/>
      <c r="N4802" s="108"/>
    </row>
    <row r="4803" spans="4:14" s="124" customFormat="1" x14ac:dyDescent="0.25">
      <c r="D4803" s="57"/>
      <c r="N4803" s="108"/>
    </row>
    <row r="4804" spans="4:14" s="124" customFormat="1" x14ac:dyDescent="0.25">
      <c r="D4804" s="57"/>
      <c r="N4804" s="108"/>
    </row>
    <row r="4805" spans="4:14" s="124" customFormat="1" x14ac:dyDescent="0.25">
      <c r="D4805" s="57"/>
      <c r="N4805" s="108"/>
    </row>
    <row r="4806" spans="4:14" s="124" customFormat="1" x14ac:dyDescent="0.25">
      <c r="D4806" s="57"/>
      <c r="N4806" s="108"/>
    </row>
    <row r="4807" spans="4:14" s="124" customFormat="1" x14ac:dyDescent="0.25">
      <c r="D4807" s="57"/>
      <c r="N4807" s="108"/>
    </row>
    <row r="4808" spans="4:14" s="124" customFormat="1" x14ac:dyDescent="0.25">
      <c r="D4808" s="57"/>
      <c r="N4808" s="108"/>
    </row>
    <row r="4809" spans="4:14" s="124" customFormat="1" x14ac:dyDescent="0.25">
      <c r="D4809" s="57"/>
      <c r="N4809" s="108"/>
    </row>
    <row r="4810" spans="4:14" s="124" customFormat="1" x14ac:dyDescent="0.25">
      <c r="D4810" s="57"/>
      <c r="N4810" s="108"/>
    </row>
    <row r="4811" spans="4:14" s="124" customFormat="1" x14ac:dyDescent="0.25">
      <c r="D4811" s="57"/>
      <c r="N4811" s="108"/>
    </row>
    <row r="4812" spans="4:14" s="124" customFormat="1" x14ac:dyDescent="0.25">
      <c r="D4812" s="57"/>
      <c r="N4812" s="108"/>
    </row>
    <row r="4813" spans="4:14" s="124" customFormat="1" x14ac:dyDescent="0.25">
      <c r="D4813" s="57"/>
      <c r="N4813" s="108"/>
    </row>
    <row r="4814" spans="4:14" s="124" customFormat="1" x14ac:dyDescent="0.25">
      <c r="D4814" s="57"/>
      <c r="N4814" s="108"/>
    </row>
    <row r="4815" spans="4:14" s="124" customFormat="1" x14ac:dyDescent="0.25">
      <c r="D4815" s="57"/>
      <c r="N4815" s="108"/>
    </row>
    <row r="4816" spans="4:14" s="124" customFormat="1" x14ac:dyDescent="0.25">
      <c r="D4816" s="57"/>
      <c r="N4816" s="108"/>
    </row>
    <row r="4817" spans="4:14" s="124" customFormat="1" x14ac:dyDescent="0.25">
      <c r="D4817" s="57"/>
      <c r="N4817" s="108"/>
    </row>
    <row r="4818" spans="4:14" s="124" customFormat="1" x14ac:dyDescent="0.25">
      <c r="D4818" s="57"/>
      <c r="N4818" s="108"/>
    </row>
    <row r="4819" spans="4:14" s="124" customFormat="1" x14ac:dyDescent="0.25">
      <c r="D4819" s="57"/>
      <c r="N4819" s="108"/>
    </row>
    <row r="4820" spans="4:14" s="124" customFormat="1" x14ac:dyDescent="0.25">
      <c r="D4820" s="57"/>
      <c r="N4820" s="108"/>
    </row>
    <row r="4821" spans="4:14" s="124" customFormat="1" x14ac:dyDescent="0.25">
      <c r="D4821" s="57"/>
      <c r="N4821" s="108"/>
    </row>
    <row r="4822" spans="4:14" s="124" customFormat="1" x14ac:dyDescent="0.25">
      <c r="D4822" s="57"/>
      <c r="N4822" s="108"/>
    </row>
    <row r="4823" spans="4:14" s="124" customFormat="1" x14ac:dyDescent="0.25">
      <c r="D4823" s="57"/>
      <c r="N4823" s="108"/>
    </row>
    <row r="4824" spans="4:14" s="124" customFormat="1" x14ac:dyDescent="0.25">
      <c r="D4824" s="57"/>
      <c r="N4824" s="108"/>
    </row>
    <row r="4825" spans="4:14" s="124" customFormat="1" x14ac:dyDescent="0.25">
      <c r="D4825" s="57"/>
      <c r="N4825" s="108"/>
    </row>
    <row r="4826" spans="4:14" s="124" customFormat="1" x14ac:dyDescent="0.25">
      <c r="D4826" s="57"/>
      <c r="N4826" s="108"/>
    </row>
    <row r="4827" spans="4:14" s="124" customFormat="1" x14ac:dyDescent="0.25">
      <c r="D4827" s="57"/>
      <c r="N4827" s="108"/>
    </row>
    <row r="4828" spans="4:14" s="124" customFormat="1" x14ac:dyDescent="0.25">
      <c r="D4828" s="57"/>
      <c r="N4828" s="108"/>
    </row>
    <row r="4829" spans="4:14" s="124" customFormat="1" x14ac:dyDescent="0.25">
      <c r="D4829" s="57"/>
      <c r="N4829" s="108"/>
    </row>
    <row r="4830" spans="4:14" s="124" customFormat="1" x14ac:dyDescent="0.25">
      <c r="D4830" s="57"/>
      <c r="N4830" s="108"/>
    </row>
    <row r="4831" spans="4:14" s="124" customFormat="1" x14ac:dyDescent="0.25">
      <c r="D4831" s="57"/>
      <c r="N4831" s="108"/>
    </row>
    <row r="4832" spans="4:14" s="124" customFormat="1" x14ac:dyDescent="0.25">
      <c r="D4832" s="57"/>
      <c r="N4832" s="108"/>
    </row>
    <row r="4833" spans="4:14" s="124" customFormat="1" x14ac:dyDescent="0.25">
      <c r="D4833" s="57"/>
      <c r="N4833" s="108"/>
    </row>
    <row r="4834" spans="4:14" s="124" customFormat="1" x14ac:dyDescent="0.25">
      <c r="D4834" s="57"/>
      <c r="N4834" s="108"/>
    </row>
    <row r="4835" spans="4:14" s="124" customFormat="1" x14ac:dyDescent="0.25">
      <c r="D4835" s="57"/>
      <c r="N4835" s="108"/>
    </row>
    <row r="4836" spans="4:14" s="124" customFormat="1" x14ac:dyDescent="0.25">
      <c r="D4836" s="57"/>
      <c r="N4836" s="108"/>
    </row>
    <row r="4837" spans="4:14" s="124" customFormat="1" x14ac:dyDescent="0.25">
      <c r="D4837" s="57"/>
      <c r="N4837" s="108"/>
    </row>
    <row r="4838" spans="4:14" s="124" customFormat="1" x14ac:dyDescent="0.25">
      <c r="D4838" s="57"/>
      <c r="N4838" s="108"/>
    </row>
    <row r="4839" spans="4:14" s="124" customFormat="1" x14ac:dyDescent="0.25">
      <c r="D4839" s="57"/>
      <c r="N4839" s="108"/>
    </row>
    <row r="4840" spans="4:14" s="124" customFormat="1" x14ac:dyDescent="0.25">
      <c r="D4840" s="57"/>
      <c r="N4840" s="108"/>
    </row>
    <row r="4841" spans="4:14" s="124" customFormat="1" x14ac:dyDescent="0.25">
      <c r="D4841" s="57"/>
      <c r="N4841" s="108"/>
    </row>
    <row r="4842" spans="4:14" s="124" customFormat="1" x14ac:dyDescent="0.25">
      <c r="D4842" s="57"/>
      <c r="N4842" s="108"/>
    </row>
    <row r="4843" spans="4:14" s="124" customFormat="1" x14ac:dyDescent="0.25">
      <c r="D4843" s="57"/>
      <c r="N4843" s="108"/>
    </row>
    <row r="4844" spans="4:14" s="124" customFormat="1" x14ac:dyDescent="0.25">
      <c r="D4844" s="57"/>
      <c r="N4844" s="108"/>
    </row>
    <row r="4845" spans="4:14" s="124" customFormat="1" x14ac:dyDescent="0.25">
      <c r="D4845" s="57"/>
      <c r="N4845" s="108"/>
    </row>
    <row r="4846" spans="4:14" s="124" customFormat="1" x14ac:dyDescent="0.25">
      <c r="D4846" s="57"/>
      <c r="N4846" s="108"/>
    </row>
    <row r="4847" spans="4:14" s="124" customFormat="1" x14ac:dyDescent="0.25">
      <c r="D4847" s="57"/>
      <c r="N4847" s="108"/>
    </row>
    <row r="4848" spans="4:14" s="124" customFormat="1" x14ac:dyDescent="0.25">
      <c r="D4848" s="57"/>
      <c r="N4848" s="108"/>
    </row>
    <row r="4849" spans="4:14" s="124" customFormat="1" x14ac:dyDescent="0.25">
      <c r="D4849" s="57"/>
      <c r="N4849" s="108"/>
    </row>
    <row r="4850" spans="4:14" s="124" customFormat="1" x14ac:dyDescent="0.25">
      <c r="D4850" s="57"/>
      <c r="N4850" s="108"/>
    </row>
    <row r="4851" spans="4:14" s="124" customFormat="1" x14ac:dyDescent="0.25">
      <c r="D4851" s="57"/>
      <c r="N4851" s="108"/>
    </row>
    <row r="4852" spans="4:14" s="124" customFormat="1" x14ac:dyDescent="0.25">
      <c r="D4852" s="57"/>
      <c r="N4852" s="108"/>
    </row>
    <row r="4853" spans="4:14" s="124" customFormat="1" x14ac:dyDescent="0.25">
      <c r="D4853" s="57"/>
      <c r="N4853" s="108"/>
    </row>
    <row r="4854" spans="4:14" s="124" customFormat="1" x14ac:dyDescent="0.25">
      <c r="D4854" s="57"/>
      <c r="N4854" s="108"/>
    </row>
    <row r="4855" spans="4:14" s="124" customFormat="1" x14ac:dyDescent="0.25">
      <c r="D4855" s="57"/>
      <c r="N4855" s="108"/>
    </row>
    <row r="4856" spans="4:14" s="124" customFormat="1" x14ac:dyDescent="0.25">
      <c r="D4856" s="57"/>
      <c r="N4856" s="108"/>
    </row>
    <row r="4857" spans="4:14" s="124" customFormat="1" x14ac:dyDescent="0.25">
      <c r="D4857" s="57"/>
      <c r="N4857" s="108"/>
    </row>
    <row r="4858" spans="4:14" s="124" customFormat="1" x14ac:dyDescent="0.25">
      <c r="D4858" s="57"/>
      <c r="N4858" s="108"/>
    </row>
    <row r="4859" spans="4:14" s="124" customFormat="1" x14ac:dyDescent="0.25">
      <c r="D4859" s="57"/>
      <c r="N4859" s="108"/>
    </row>
    <row r="4860" spans="4:14" s="124" customFormat="1" x14ac:dyDescent="0.25">
      <c r="D4860" s="57"/>
      <c r="N4860" s="108"/>
    </row>
    <row r="4861" spans="4:14" s="124" customFormat="1" x14ac:dyDescent="0.25">
      <c r="D4861" s="57"/>
      <c r="N4861" s="108"/>
    </row>
    <row r="4862" spans="4:14" s="124" customFormat="1" x14ac:dyDescent="0.25">
      <c r="D4862" s="57"/>
      <c r="N4862" s="108"/>
    </row>
    <row r="4863" spans="4:14" s="124" customFormat="1" x14ac:dyDescent="0.25">
      <c r="D4863" s="57"/>
      <c r="N4863" s="108"/>
    </row>
    <row r="4864" spans="4:14" s="124" customFormat="1" x14ac:dyDescent="0.25">
      <c r="D4864" s="57"/>
      <c r="N4864" s="108"/>
    </row>
    <row r="4865" spans="4:14" s="124" customFormat="1" x14ac:dyDescent="0.25">
      <c r="D4865" s="57"/>
      <c r="N4865" s="108"/>
    </row>
    <row r="4866" spans="4:14" s="124" customFormat="1" x14ac:dyDescent="0.25">
      <c r="D4866" s="57"/>
      <c r="N4866" s="108"/>
    </row>
    <row r="4867" spans="4:14" s="124" customFormat="1" x14ac:dyDescent="0.25">
      <c r="D4867" s="57"/>
      <c r="N4867" s="108"/>
    </row>
    <row r="4868" spans="4:14" s="124" customFormat="1" x14ac:dyDescent="0.25">
      <c r="D4868" s="57"/>
      <c r="N4868" s="108"/>
    </row>
    <row r="4869" spans="4:14" s="124" customFormat="1" x14ac:dyDescent="0.25">
      <c r="D4869" s="57"/>
      <c r="N4869" s="108"/>
    </row>
    <row r="4870" spans="4:14" s="124" customFormat="1" x14ac:dyDescent="0.25">
      <c r="D4870" s="57"/>
      <c r="N4870" s="108"/>
    </row>
    <row r="4871" spans="4:14" s="124" customFormat="1" x14ac:dyDescent="0.25">
      <c r="D4871" s="57"/>
      <c r="N4871" s="108"/>
    </row>
    <row r="4872" spans="4:14" s="124" customFormat="1" x14ac:dyDescent="0.25">
      <c r="D4872" s="57"/>
      <c r="N4872" s="108"/>
    </row>
    <row r="4873" spans="4:14" s="124" customFormat="1" x14ac:dyDescent="0.25">
      <c r="D4873" s="57"/>
      <c r="N4873" s="108"/>
    </row>
    <row r="4874" spans="4:14" s="124" customFormat="1" x14ac:dyDescent="0.25">
      <c r="D4874" s="57"/>
      <c r="N4874" s="108"/>
    </row>
    <row r="4875" spans="4:14" s="124" customFormat="1" x14ac:dyDescent="0.25">
      <c r="D4875" s="57"/>
      <c r="N4875" s="108"/>
    </row>
    <row r="4876" spans="4:14" s="124" customFormat="1" x14ac:dyDescent="0.25">
      <c r="D4876" s="57"/>
      <c r="N4876" s="108"/>
    </row>
    <row r="4877" spans="4:14" s="124" customFormat="1" x14ac:dyDescent="0.25">
      <c r="D4877" s="57"/>
      <c r="N4877" s="108"/>
    </row>
    <row r="4878" spans="4:14" s="124" customFormat="1" x14ac:dyDescent="0.25">
      <c r="D4878" s="57"/>
      <c r="N4878" s="108"/>
    </row>
    <row r="4879" spans="4:14" s="124" customFormat="1" x14ac:dyDescent="0.25">
      <c r="D4879" s="57"/>
      <c r="N4879" s="108"/>
    </row>
    <row r="4880" spans="4:14" s="124" customFormat="1" x14ac:dyDescent="0.25">
      <c r="D4880" s="57"/>
      <c r="N4880" s="108"/>
    </row>
    <row r="4881" spans="4:14" s="124" customFormat="1" x14ac:dyDescent="0.25">
      <c r="D4881" s="57"/>
      <c r="N4881" s="108"/>
    </row>
    <row r="4882" spans="4:14" s="124" customFormat="1" x14ac:dyDescent="0.25">
      <c r="D4882" s="57"/>
      <c r="N4882" s="108"/>
    </row>
    <row r="4883" spans="4:14" s="124" customFormat="1" x14ac:dyDescent="0.25">
      <c r="D4883" s="57"/>
      <c r="N4883" s="108"/>
    </row>
    <row r="4884" spans="4:14" s="124" customFormat="1" x14ac:dyDescent="0.25">
      <c r="D4884" s="57"/>
      <c r="N4884" s="108"/>
    </row>
    <row r="4885" spans="4:14" s="124" customFormat="1" x14ac:dyDescent="0.25">
      <c r="D4885" s="57"/>
      <c r="N4885" s="108"/>
    </row>
    <row r="4886" spans="4:14" s="124" customFormat="1" x14ac:dyDescent="0.25">
      <c r="D4886" s="57"/>
      <c r="N4886" s="108"/>
    </row>
    <row r="4887" spans="4:14" s="124" customFormat="1" x14ac:dyDescent="0.25">
      <c r="D4887" s="57"/>
      <c r="N4887" s="108"/>
    </row>
    <row r="4888" spans="4:14" s="124" customFormat="1" x14ac:dyDescent="0.25">
      <c r="D4888" s="57"/>
      <c r="N4888" s="108"/>
    </row>
    <row r="4889" spans="4:14" s="124" customFormat="1" x14ac:dyDescent="0.25">
      <c r="D4889" s="57"/>
      <c r="N4889" s="108"/>
    </row>
    <row r="4890" spans="4:14" s="124" customFormat="1" x14ac:dyDescent="0.25">
      <c r="D4890" s="57"/>
      <c r="N4890" s="108"/>
    </row>
    <row r="4891" spans="4:14" s="124" customFormat="1" x14ac:dyDescent="0.25">
      <c r="D4891" s="57"/>
      <c r="N4891" s="108"/>
    </row>
    <row r="4892" spans="4:14" s="124" customFormat="1" x14ac:dyDescent="0.25">
      <c r="D4892" s="57"/>
      <c r="N4892" s="108"/>
    </row>
    <row r="4893" spans="4:14" s="124" customFormat="1" x14ac:dyDescent="0.25">
      <c r="D4893" s="57"/>
      <c r="N4893" s="108"/>
    </row>
    <row r="4894" spans="4:14" s="124" customFormat="1" x14ac:dyDescent="0.25">
      <c r="D4894" s="57"/>
      <c r="N4894" s="108"/>
    </row>
    <row r="4895" spans="4:14" s="124" customFormat="1" x14ac:dyDescent="0.25">
      <c r="D4895" s="57"/>
      <c r="N4895" s="108"/>
    </row>
    <row r="4896" spans="4:14" s="124" customFormat="1" x14ac:dyDescent="0.25">
      <c r="D4896" s="57"/>
      <c r="N4896" s="108"/>
    </row>
    <row r="4897" spans="4:14" s="124" customFormat="1" x14ac:dyDescent="0.25">
      <c r="D4897" s="57"/>
      <c r="N4897" s="108"/>
    </row>
    <row r="4898" spans="4:14" s="124" customFormat="1" x14ac:dyDescent="0.25">
      <c r="D4898" s="57"/>
      <c r="N4898" s="108"/>
    </row>
    <row r="4899" spans="4:14" s="124" customFormat="1" x14ac:dyDescent="0.25">
      <c r="D4899" s="57"/>
      <c r="N4899" s="108"/>
    </row>
    <row r="4900" spans="4:14" s="124" customFormat="1" x14ac:dyDescent="0.25">
      <c r="D4900" s="57"/>
      <c r="N4900" s="108"/>
    </row>
    <row r="4901" spans="4:14" s="124" customFormat="1" x14ac:dyDescent="0.25">
      <c r="D4901" s="57"/>
      <c r="N4901" s="108"/>
    </row>
    <row r="4902" spans="4:14" s="124" customFormat="1" x14ac:dyDescent="0.25">
      <c r="D4902" s="57"/>
      <c r="N4902" s="108"/>
    </row>
    <row r="4903" spans="4:14" s="124" customFormat="1" x14ac:dyDescent="0.25">
      <c r="D4903" s="57"/>
      <c r="N4903" s="108"/>
    </row>
    <row r="4904" spans="4:14" s="124" customFormat="1" x14ac:dyDescent="0.25">
      <c r="D4904" s="57"/>
      <c r="N4904" s="108"/>
    </row>
    <row r="4905" spans="4:14" s="124" customFormat="1" x14ac:dyDescent="0.25">
      <c r="D4905" s="57"/>
      <c r="N4905" s="108"/>
    </row>
    <row r="4906" spans="4:14" s="124" customFormat="1" x14ac:dyDescent="0.25">
      <c r="D4906" s="57"/>
      <c r="N4906" s="108"/>
    </row>
    <row r="4907" spans="4:14" s="124" customFormat="1" x14ac:dyDescent="0.25">
      <c r="D4907" s="57"/>
      <c r="N4907" s="108"/>
    </row>
    <row r="4908" spans="4:14" s="124" customFormat="1" x14ac:dyDescent="0.25">
      <c r="D4908" s="57"/>
      <c r="N4908" s="108"/>
    </row>
    <row r="4909" spans="4:14" s="124" customFormat="1" x14ac:dyDescent="0.25">
      <c r="D4909" s="57"/>
      <c r="N4909" s="108"/>
    </row>
    <row r="4910" spans="4:14" s="124" customFormat="1" x14ac:dyDescent="0.25">
      <c r="D4910" s="57"/>
      <c r="N4910" s="108"/>
    </row>
    <row r="4911" spans="4:14" s="124" customFormat="1" x14ac:dyDescent="0.25">
      <c r="D4911" s="57"/>
      <c r="N4911" s="108"/>
    </row>
    <row r="4912" spans="4:14" s="124" customFormat="1" x14ac:dyDescent="0.25">
      <c r="D4912" s="57"/>
      <c r="N4912" s="108"/>
    </row>
    <row r="4913" spans="4:14" s="124" customFormat="1" x14ac:dyDescent="0.25">
      <c r="D4913" s="57"/>
      <c r="N4913" s="108"/>
    </row>
    <row r="4914" spans="4:14" s="124" customFormat="1" x14ac:dyDescent="0.25">
      <c r="D4914" s="57"/>
      <c r="N4914" s="108"/>
    </row>
    <row r="4915" spans="4:14" s="124" customFormat="1" x14ac:dyDescent="0.25">
      <c r="D4915" s="57"/>
      <c r="N4915" s="108"/>
    </row>
    <row r="4916" spans="4:14" s="124" customFormat="1" x14ac:dyDescent="0.25">
      <c r="D4916" s="57"/>
      <c r="N4916" s="108"/>
    </row>
    <row r="4917" spans="4:14" s="124" customFormat="1" x14ac:dyDescent="0.25">
      <c r="D4917" s="57"/>
      <c r="N4917" s="108"/>
    </row>
    <row r="4918" spans="4:14" s="124" customFormat="1" x14ac:dyDescent="0.25">
      <c r="D4918" s="57"/>
      <c r="N4918" s="108"/>
    </row>
    <row r="4919" spans="4:14" s="124" customFormat="1" x14ac:dyDescent="0.25">
      <c r="D4919" s="57"/>
      <c r="N4919" s="108"/>
    </row>
    <row r="4920" spans="4:14" s="124" customFormat="1" x14ac:dyDescent="0.25">
      <c r="D4920" s="57"/>
      <c r="N4920" s="108"/>
    </row>
    <row r="4921" spans="4:14" s="124" customFormat="1" x14ac:dyDescent="0.25">
      <c r="D4921" s="57"/>
      <c r="N4921" s="108"/>
    </row>
    <row r="4922" spans="4:14" s="124" customFormat="1" x14ac:dyDescent="0.25">
      <c r="D4922" s="57"/>
      <c r="N4922" s="108"/>
    </row>
    <row r="4923" spans="4:14" s="124" customFormat="1" x14ac:dyDescent="0.25">
      <c r="D4923" s="57"/>
      <c r="N4923" s="108"/>
    </row>
    <row r="4924" spans="4:14" s="124" customFormat="1" x14ac:dyDescent="0.25">
      <c r="D4924" s="57"/>
      <c r="N4924" s="108"/>
    </row>
    <row r="4925" spans="4:14" s="124" customFormat="1" x14ac:dyDescent="0.25">
      <c r="D4925" s="57"/>
      <c r="N4925" s="108"/>
    </row>
    <row r="4926" spans="4:14" s="124" customFormat="1" x14ac:dyDescent="0.25">
      <c r="D4926" s="57"/>
      <c r="N4926" s="108"/>
    </row>
    <row r="4927" spans="4:14" s="124" customFormat="1" x14ac:dyDescent="0.25">
      <c r="D4927" s="57"/>
      <c r="N4927" s="108"/>
    </row>
    <row r="4928" spans="4:14" s="124" customFormat="1" x14ac:dyDescent="0.25">
      <c r="D4928" s="57"/>
      <c r="N4928" s="108"/>
    </row>
    <row r="4929" spans="4:14" s="124" customFormat="1" x14ac:dyDescent="0.25">
      <c r="D4929" s="57"/>
      <c r="N4929" s="108"/>
    </row>
    <row r="4930" spans="4:14" s="124" customFormat="1" x14ac:dyDescent="0.25">
      <c r="D4930" s="57"/>
      <c r="N4930" s="108"/>
    </row>
    <row r="4931" spans="4:14" s="124" customFormat="1" x14ac:dyDescent="0.25">
      <c r="D4931" s="57"/>
      <c r="N4931" s="108"/>
    </row>
    <row r="4932" spans="4:14" s="124" customFormat="1" x14ac:dyDescent="0.25">
      <c r="D4932" s="57"/>
      <c r="N4932" s="108"/>
    </row>
    <row r="4933" spans="4:14" s="124" customFormat="1" x14ac:dyDescent="0.25">
      <c r="D4933" s="57"/>
      <c r="N4933" s="108"/>
    </row>
    <row r="4934" spans="4:14" s="124" customFormat="1" x14ac:dyDescent="0.25">
      <c r="D4934" s="57"/>
      <c r="N4934" s="108"/>
    </row>
    <row r="4935" spans="4:14" s="124" customFormat="1" x14ac:dyDescent="0.25">
      <c r="D4935" s="57"/>
      <c r="N4935" s="108"/>
    </row>
    <row r="4936" spans="4:14" s="124" customFormat="1" x14ac:dyDescent="0.25">
      <c r="D4936" s="57"/>
      <c r="N4936" s="108"/>
    </row>
    <row r="4937" spans="4:14" s="124" customFormat="1" x14ac:dyDescent="0.25">
      <c r="D4937" s="57"/>
      <c r="N4937" s="108"/>
    </row>
    <row r="4938" spans="4:14" s="124" customFormat="1" x14ac:dyDescent="0.25">
      <c r="D4938" s="57"/>
      <c r="N4938" s="108"/>
    </row>
    <row r="4939" spans="4:14" s="124" customFormat="1" x14ac:dyDescent="0.25">
      <c r="D4939" s="57"/>
      <c r="N4939" s="108"/>
    </row>
    <row r="4940" spans="4:14" s="124" customFormat="1" x14ac:dyDescent="0.25">
      <c r="D4940" s="57"/>
      <c r="N4940" s="108"/>
    </row>
    <row r="4941" spans="4:14" s="124" customFormat="1" x14ac:dyDescent="0.25">
      <c r="D4941" s="57"/>
      <c r="N4941" s="108"/>
    </row>
    <row r="4942" spans="4:14" s="124" customFormat="1" x14ac:dyDescent="0.25">
      <c r="D4942" s="57"/>
      <c r="N4942" s="108"/>
    </row>
    <row r="4943" spans="4:14" s="124" customFormat="1" x14ac:dyDescent="0.25">
      <c r="D4943" s="57"/>
      <c r="N4943" s="108"/>
    </row>
    <row r="4944" spans="4:14" s="124" customFormat="1" x14ac:dyDescent="0.25">
      <c r="D4944" s="57"/>
      <c r="N4944" s="108"/>
    </row>
    <row r="4945" spans="4:14" s="124" customFormat="1" x14ac:dyDescent="0.25">
      <c r="D4945" s="57"/>
      <c r="N4945" s="108"/>
    </row>
    <row r="4946" spans="4:14" s="124" customFormat="1" x14ac:dyDescent="0.25">
      <c r="D4946" s="57"/>
      <c r="N4946" s="108"/>
    </row>
    <row r="4947" spans="4:14" s="124" customFormat="1" x14ac:dyDescent="0.25">
      <c r="D4947" s="57"/>
      <c r="N4947" s="108"/>
    </row>
    <row r="4948" spans="4:14" s="124" customFormat="1" x14ac:dyDescent="0.25">
      <c r="D4948" s="57"/>
      <c r="N4948" s="108"/>
    </row>
    <row r="4949" spans="4:14" s="124" customFormat="1" x14ac:dyDescent="0.25">
      <c r="D4949" s="57"/>
      <c r="N4949" s="108"/>
    </row>
    <row r="4950" spans="4:14" s="124" customFormat="1" x14ac:dyDescent="0.25">
      <c r="D4950" s="57"/>
      <c r="N4950" s="108"/>
    </row>
    <row r="4951" spans="4:14" s="124" customFormat="1" x14ac:dyDescent="0.25">
      <c r="D4951" s="57"/>
      <c r="N4951" s="108"/>
    </row>
    <row r="4952" spans="4:14" s="124" customFormat="1" x14ac:dyDescent="0.25">
      <c r="D4952" s="57"/>
      <c r="N4952" s="108"/>
    </row>
    <row r="4953" spans="4:14" s="124" customFormat="1" x14ac:dyDescent="0.25">
      <c r="D4953" s="57"/>
      <c r="N4953" s="108"/>
    </row>
    <row r="4954" spans="4:14" s="124" customFormat="1" x14ac:dyDescent="0.25">
      <c r="D4954" s="57"/>
      <c r="N4954" s="108"/>
    </row>
    <row r="4955" spans="4:14" s="124" customFormat="1" x14ac:dyDescent="0.25">
      <c r="D4955" s="57"/>
      <c r="N4955" s="108"/>
    </row>
    <row r="4956" spans="4:14" s="124" customFormat="1" x14ac:dyDescent="0.25">
      <c r="D4956" s="57"/>
      <c r="N4956" s="108"/>
    </row>
    <row r="4957" spans="4:14" s="124" customFormat="1" x14ac:dyDescent="0.25">
      <c r="D4957" s="57"/>
      <c r="N4957" s="108"/>
    </row>
    <row r="4958" spans="4:14" s="124" customFormat="1" x14ac:dyDescent="0.25">
      <c r="D4958" s="57"/>
      <c r="N4958" s="108"/>
    </row>
    <row r="4959" spans="4:14" s="124" customFormat="1" x14ac:dyDescent="0.25">
      <c r="D4959" s="57"/>
      <c r="N4959" s="108"/>
    </row>
    <row r="4960" spans="4:14" s="124" customFormat="1" x14ac:dyDescent="0.25">
      <c r="D4960" s="57"/>
      <c r="N4960" s="108"/>
    </row>
    <row r="4961" spans="4:14" s="124" customFormat="1" x14ac:dyDescent="0.25">
      <c r="D4961" s="57"/>
      <c r="N4961" s="108"/>
    </row>
    <row r="4962" spans="4:14" s="124" customFormat="1" x14ac:dyDescent="0.25">
      <c r="D4962" s="57"/>
      <c r="N4962" s="108"/>
    </row>
    <row r="4963" spans="4:14" s="124" customFormat="1" x14ac:dyDescent="0.25">
      <c r="D4963" s="57"/>
      <c r="N4963" s="108"/>
    </row>
    <row r="4964" spans="4:14" s="124" customFormat="1" x14ac:dyDescent="0.25">
      <c r="D4964" s="57"/>
      <c r="N4964" s="108"/>
    </row>
    <row r="4965" spans="4:14" s="124" customFormat="1" x14ac:dyDescent="0.25">
      <c r="D4965" s="57"/>
      <c r="N4965" s="108"/>
    </row>
    <row r="4966" spans="4:14" s="124" customFormat="1" x14ac:dyDescent="0.25">
      <c r="D4966" s="57"/>
      <c r="N4966" s="108"/>
    </row>
    <row r="4967" spans="4:14" s="124" customFormat="1" x14ac:dyDescent="0.25">
      <c r="D4967" s="57"/>
      <c r="N4967" s="108"/>
    </row>
    <row r="4968" spans="4:14" s="124" customFormat="1" x14ac:dyDescent="0.25">
      <c r="D4968" s="57"/>
      <c r="N4968" s="108"/>
    </row>
    <row r="4969" spans="4:14" s="124" customFormat="1" x14ac:dyDescent="0.25">
      <c r="D4969" s="57"/>
      <c r="N4969" s="108"/>
    </row>
    <row r="4970" spans="4:14" s="124" customFormat="1" x14ac:dyDescent="0.25">
      <c r="D4970" s="57"/>
      <c r="N4970" s="108"/>
    </row>
    <row r="4971" spans="4:14" s="124" customFormat="1" x14ac:dyDescent="0.25">
      <c r="D4971" s="57"/>
      <c r="N4971" s="108"/>
    </row>
    <row r="4972" spans="4:14" s="124" customFormat="1" x14ac:dyDescent="0.25">
      <c r="D4972" s="57"/>
      <c r="N4972" s="108"/>
    </row>
    <row r="4973" spans="4:14" s="124" customFormat="1" x14ac:dyDescent="0.25">
      <c r="D4973" s="57"/>
      <c r="N4973" s="108"/>
    </row>
    <row r="4974" spans="4:14" s="124" customFormat="1" x14ac:dyDescent="0.25">
      <c r="D4974" s="57"/>
      <c r="N4974" s="108"/>
    </row>
    <row r="4975" spans="4:14" s="124" customFormat="1" x14ac:dyDescent="0.25">
      <c r="D4975" s="57"/>
      <c r="N4975" s="108"/>
    </row>
    <row r="4976" spans="4:14" s="124" customFormat="1" x14ac:dyDescent="0.25">
      <c r="D4976" s="57"/>
      <c r="N4976" s="108"/>
    </row>
    <row r="4977" spans="4:14" s="124" customFormat="1" x14ac:dyDescent="0.25">
      <c r="D4977" s="57"/>
      <c r="N4977" s="108"/>
    </row>
    <row r="4978" spans="4:14" s="124" customFormat="1" x14ac:dyDescent="0.25">
      <c r="D4978" s="57"/>
      <c r="N4978" s="108"/>
    </row>
    <row r="4979" spans="4:14" s="124" customFormat="1" x14ac:dyDescent="0.25">
      <c r="D4979" s="57"/>
      <c r="N4979" s="108"/>
    </row>
    <row r="4980" spans="4:14" s="124" customFormat="1" x14ac:dyDescent="0.25">
      <c r="D4980" s="57"/>
      <c r="N4980" s="108"/>
    </row>
    <row r="4981" spans="4:14" s="124" customFormat="1" x14ac:dyDescent="0.25">
      <c r="D4981" s="57"/>
      <c r="N4981" s="108"/>
    </row>
    <row r="4982" spans="4:14" s="124" customFormat="1" x14ac:dyDescent="0.25">
      <c r="D4982" s="57"/>
      <c r="N4982" s="108"/>
    </row>
    <row r="4983" spans="4:14" s="124" customFormat="1" x14ac:dyDescent="0.25">
      <c r="D4983" s="57"/>
      <c r="N4983" s="108"/>
    </row>
    <row r="4984" spans="4:14" s="124" customFormat="1" x14ac:dyDescent="0.25">
      <c r="D4984" s="57"/>
      <c r="N4984" s="108"/>
    </row>
    <row r="4985" spans="4:14" s="124" customFormat="1" x14ac:dyDescent="0.25">
      <c r="D4985" s="57"/>
      <c r="N4985" s="108"/>
    </row>
    <row r="4986" spans="4:14" s="124" customFormat="1" x14ac:dyDescent="0.25">
      <c r="D4986" s="57"/>
      <c r="N4986" s="108"/>
    </row>
    <row r="4987" spans="4:14" s="124" customFormat="1" x14ac:dyDescent="0.25">
      <c r="D4987" s="57"/>
      <c r="N4987" s="108"/>
    </row>
    <row r="4988" spans="4:14" s="124" customFormat="1" x14ac:dyDescent="0.25">
      <c r="D4988" s="57"/>
      <c r="N4988" s="108"/>
    </row>
    <row r="4989" spans="4:14" s="124" customFormat="1" x14ac:dyDescent="0.25">
      <c r="D4989" s="57"/>
      <c r="N4989" s="108"/>
    </row>
    <row r="4990" spans="4:14" s="124" customFormat="1" x14ac:dyDescent="0.25">
      <c r="D4990" s="57"/>
      <c r="N4990" s="108"/>
    </row>
    <row r="4991" spans="4:14" s="124" customFormat="1" x14ac:dyDescent="0.25">
      <c r="D4991" s="57"/>
      <c r="N4991" s="108"/>
    </row>
    <row r="4992" spans="4:14" s="124" customFormat="1" x14ac:dyDescent="0.25">
      <c r="D4992" s="57"/>
      <c r="N4992" s="108"/>
    </row>
    <row r="4993" spans="4:14" s="124" customFormat="1" x14ac:dyDescent="0.25">
      <c r="D4993" s="57"/>
      <c r="N4993" s="108"/>
    </row>
    <row r="4994" spans="4:14" s="124" customFormat="1" x14ac:dyDescent="0.25">
      <c r="D4994" s="57"/>
      <c r="N4994" s="108"/>
    </row>
    <row r="4995" spans="4:14" s="124" customFormat="1" x14ac:dyDescent="0.25">
      <c r="D4995" s="57"/>
      <c r="N4995" s="108"/>
    </row>
    <row r="4996" spans="4:14" s="124" customFormat="1" x14ac:dyDescent="0.25">
      <c r="D4996" s="57"/>
      <c r="N4996" s="108"/>
    </row>
    <row r="4997" spans="4:14" s="124" customFormat="1" x14ac:dyDescent="0.25">
      <c r="D4997" s="57"/>
      <c r="N4997" s="108"/>
    </row>
    <row r="4998" spans="4:14" s="124" customFormat="1" x14ac:dyDescent="0.25">
      <c r="D4998" s="57"/>
      <c r="N4998" s="108"/>
    </row>
    <row r="4999" spans="4:14" s="124" customFormat="1" x14ac:dyDescent="0.25">
      <c r="D4999" s="57"/>
      <c r="N4999" s="108"/>
    </row>
    <row r="5000" spans="4:14" s="124" customFormat="1" x14ac:dyDescent="0.25">
      <c r="D5000" s="57"/>
      <c r="N5000" s="108"/>
    </row>
    <row r="5001" spans="4:14" s="124" customFormat="1" x14ac:dyDescent="0.25">
      <c r="D5001" s="57"/>
      <c r="N5001" s="108"/>
    </row>
    <row r="5002" spans="4:14" s="124" customFormat="1" x14ac:dyDescent="0.25">
      <c r="D5002" s="57"/>
      <c r="N5002" s="108"/>
    </row>
    <row r="5003" spans="4:14" s="124" customFormat="1" x14ac:dyDescent="0.25">
      <c r="D5003" s="57"/>
      <c r="N5003" s="108"/>
    </row>
    <row r="5004" spans="4:14" s="124" customFormat="1" x14ac:dyDescent="0.25">
      <c r="D5004" s="57"/>
      <c r="N5004" s="108"/>
    </row>
    <row r="5005" spans="4:14" s="124" customFormat="1" x14ac:dyDescent="0.25">
      <c r="D5005" s="57"/>
      <c r="G5005" s="32"/>
      <c r="N5005" s="108"/>
    </row>
    <row r="5006" spans="4:14" s="124" customFormat="1" x14ac:dyDescent="0.25">
      <c r="D5006" s="57"/>
      <c r="G5006" s="32"/>
      <c r="N5006" s="108"/>
    </row>
    <row r="5007" spans="4:14" s="124" customFormat="1" x14ac:dyDescent="0.25">
      <c r="D5007" s="57"/>
      <c r="G5007" s="32"/>
      <c r="N5007" s="108"/>
    </row>
    <row r="5008" spans="4:14" s="124" customFormat="1" x14ac:dyDescent="0.25">
      <c r="D5008" s="57"/>
      <c r="G5008" s="32"/>
      <c r="N5008" s="108"/>
    </row>
    <row r="5009" spans="4:14" s="124" customFormat="1" x14ac:dyDescent="0.25">
      <c r="D5009" s="57"/>
      <c r="G5009" s="32"/>
      <c r="N5009" s="108"/>
    </row>
    <row r="5010" spans="4:14" s="124" customFormat="1" x14ac:dyDescent="0.25">
      <c r="D5010" s="57"/>
      <c r="G5010" s="32"/>
      <c r="N5010" s="108"/>
    </row>
    <row r="5011" spans="4:14" s="124" customFormat="1" x14ac:dyDescent="0.25">
      <c r="D5011" s="57"/>
      <c r="G5011" s="32"/>
      <c r="N5011" s="108"/>
    </row>
  </sheetData>
  <sheetProtection password="DA71" sheet="1" objects="1" scenarios="1" selectLockedCells="1" selectUnlockedCells="1"/>
  <mergeCells count="19">
    <mergeCell ref="D2:M2"/>
    <mergeCell ref="D3:M3"/>
    <mergeCell ref="D6:M6"/>
    <mergeCell ref="D9:M9"/>
    <mergeCell ref="D10:M10"/>
    <mergeCell ref="D18:F18"/>
    <mergeCell ref="B24:M24"/>
    <mergeCell ref="B25:M25"/>
    <mergeCell ref="B27:C27"/>
    <mergeCell ref="D11:M11"/>
    <mergeCell ref="D19:F19"/>
    <mergeCell ref="G19:H19"/>
    <mergeCell ref="K19:M19"/>
    <mergeCell ref="D22:H22"/>
    <mergeCell ref="K22:M22"/>
    <mergeCell ref="D12:M12"/>
    <mergeCell ref="D13:M13"/>
    <mergeCell ref="D16:H16"/>
    <mergeCell ref="K16:M16"/>
  </mergeCells>
  <conditionalFormatting sqref="F30:G42 B29:G29 F43:M178 B30:E178">
    <cfRule type="expression" dxfId="81" priority="12">
      <formula>($O29=1)</formula>
    </cfRule>
  </conditionalFormatting>
  <conditionalFormatting sqref="F30:G42 B29:G29 F43:M178 B30:E178">
    <cfRule type="expression" dxfId="80" priority="11">
      <formula>($C29=0)</formula>
    </cfRule>
  </conditionalFormatting>
  <conditionalFormatting sqref="H29:M42">
    <cfRule type="expression" dxfId="79" priority="10">
      <formula>($C29=0)</formula>
    </cfRule>
  </conditionalFormatting>
  <conditionalFormatting sqref="H29:M42">
    <cfRule type="expression" dxfId="78" priority="9">
      <formula>($O29=1)</formula>
    </cfRule>
  </conditionalFormatting>
  <dataValidations count="2">
    <dataValidation allowBlank="1" showErrorMessage="1" promptTitle="Scheme" prompt="Please choose which scheme the member belongs to._x000a_" sqref="D29:D178" xr:uid="{00000000-0002-0000-0D00-000000000000}"/>
    <dataValidation allowBlank="1" errorTitle="National Insurance Number." error="National Insurance Number must be 9 characters long, no spaces, please review and try again" promptTitle="National Insurance Number" prompt="Must be 9 Characters, No Spaces" sqref="E29:E178" xr:uid="{00000000-0002-0000-0D00-000001000000}"/>
  </dataValidations>
  <hyperlinks>
    <hyperlink ref="D3" r:id="rId1" xr:uid="{00000000-0004-0000-0D00-000000000000}"/>
  </hyperlinks>
  <pageMargins left="0.7" right="0.7" top="0.75" bottom="0.75" header="0.3" footer="0.3"/>
  <pageSetup paperSize="9" scale="42" orientation="portrait" r:id="rId2"/>
  <headerFooter>
    <oddFooter>&amp;LApril 2019&amp;CPage &amp;P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2">
    <tabColor rgb="FF00B050"/>
  </sheetPr>
  <dimension ref="A1:AC190"/>
  <sheetViews>
    <sheetView showZeros="0" zoomScale="115" zoomScaleNormal="115" workbookViewId="0">
      <selection activeCell="C4" sqref="C4:D4"/>
    </sheetView>
  </sheetViews>
  <sheetFormatPr defaultRowHeight="15" x14ac:dyDescent="0.25"/>
  <cols>
    <col min="1" max="1" width="9.140625" style="86"/>
    <col min="2" max="2" width="30" style="86" bestFit="1" customWidth="1"/>
    <col min="3" max="3" width="14.5703125" style="86" customWidth="1"/>
    <col min="4" max="4" width="23.28515625" style="86" customWidth="1"/>
    <col min="5" max="8" width="14.5703125" style="86" hidden="1" customWidth="1"/>
    <col min="9" max="12" width="14.5703125" style="86" customWidth="1"/>
    <col min="13" max="13" width="35.85546875" style="86" bestFit="1" customWidth="1"/>
    <col min="14" max="14" width="17.85546875" style="86" customWidth="1"/>
    <col min="15" max="24" width="9.140625" style="86"/>
    <col min="25" max="25" width="10.7109375" style="86" hidden="1" customWidth="1"/>
    <col min="26" max="27" width="0" style="86" hidden="1" customWidth="1"/>
    <col min="28" max="28" width="20.28515625" style="86" hidden="1" customWidth="1"/>
    <col min="29" max="30" width="0" style="86" hidden="1" customWidth="1"/>
    <col min="31" max="16384" width="9.140625" style="86"/>
  </cols>
  <sheetData>
    <row r="1" spans="1:29" ht="65.25" customHeight="1" thickBot="1" x14ac:dyDescent="0.3">
      <c r="A1" s="124"/>
      <c r="B1" s="591" t="s">
        <v>612</v>
      </c>
      <c r="C1" s="592"/>
      <c r="D1" s="592"/>
      <c r="E1" s="592"/>
      <c r="F1" s="592"/>
      <c r="G1" s="592"/>
      <c r="H1" s="592"/>
      <c r="I1" s="592"/>
      <c r="J1" s="592"/>
      <c r="K1" s="592"/>
      <c r="L1" s="592"/>
      <c r="M1" s="592"/>
      <c r="N1" s="593"/>
      <c r="O1" s="124"/>
      <c r="P1" s="124"/>
      <c r="Q1" s="124"/>
      <c r="R1" s="124"/>
      <c r="S1" s="124"/>
      <c r="Y1" s="86" t="e">
        <f>VLOOKUP(C4,AB2:AC151,2,FALSE)</f>
        <v>#N/A</v>
      </c>
    </row>
    <row r="2" spans="1:29" ht="21.75" customHeight="1" x14ac:dyDescent="0.25">
      <c r="A2" s="124"/>
      <c r="B2" s="344" t="s">
        <v>494</v>
      </c>
      <c r="C2" s="587" t="s">
        <v>592</v>
      </c>
      <c r="D2" s="588"/>
      <c r="E2" s="345"/>
      <c r="F2" s="345"/>
      <c r="G2" s="345"/>
      <c r="H2" s="345"/>
      <c r="I2" s="345"/>
      <c r="J2" s="345"/>
      <c r="K2" s="345"/>
      <c r="L2" s="345"/>
      <c r="M2" s="594" t="str">
        <f>IF(C4="","Please choose a member from the orange Drop down box to the left","")</f>
        <v>Please choose a member from the orange Drop down box to the left</v>
      </c>
      <c r="N2" s="595"/>
      <c r="O2" s="124"/>
      <c r="P2" s="124"/>
      <c r="Q2" s="124"/>
      <c r="R2" s="124"/>
      <c r="S2" s="124"/>
      <c r="Y2" s="86">
        <f>'Member Info'!B29</f>
        <v>0</v>
      </c>
      <c r="Z2" s="86">
        <f>'Member Info'!D29</f>
        <v>0</v>
      </c>
      <c r="AA2" s="86">
        <f>'Member Info'!E29</f>
        <v>0</v>
      </c>
      <c r="AB2" s="86" t="str">
        <f>CONCATENATE(Z2," ", AA2)</f>
        <v>0 0</v>
      </c>
      <c r="AC2" s="86">
        <f>'Member Info'!B29</f>
        <v>0</v>
      </c>
    </row>
    <row r="3" spans="1:29" ht="15.75" thickBot="1" x14ac:dyDescent="0.3">
      <c r="A3" s="124"/>
      <c r="B3" s="346"/>
      <c r="C3" s="589"/>
      <c r="D3" s="590"/>
      <c r="E3" s="343"/>
      <c r="F3" s="343"/>
      <c r="G3" s="343"/>
      <c r="H3" s="343"/>
      <c r="I3" s="343"/>
      <c r="J3" s="343"/>
      <c r="K3" s="343"/>
      <c r="L3" s="343"/>
      <c r="M3" s="596"/>
      <c r="N3" s="597"/>
      <c r="O3" s="124"/>
      <c r="P3" s="124"/>
      <c r="Q3" s="124"/>
      <c r="R3" s="124"/>
      <c r="S3" s="124"/>
      <c r="Y3" s="86">
        <f>'Member Info'!B30</f>
        <v>0</v>
      </c>
      <c r="Z3" s="86">
        <f>'Member Info'!D30</f>
        <v>0</v>
      </c>
      <c r="AA3" s="86">
        <f>'Member Info'!E30</f>
        <v>0</v>
      </c>
      <c r="AB3" s="86" t="str">
        <f t="shared" ref="AB3:AB66" si="0">CONCATENATE(Z3," ", AA3)</f>
        <v>0 0</v>
      </c>
      <c r="AC3" s="86">
        <f>'Member Info'!B30</f>
        <v>0</v>
      </c>
    </row>
    <row r="4" spans="1:29" ht="16.5" thickBot="1" x14ac:dyDescent="0.3">
      <c r="A4" s="124"/>
      <c r="B4" s="347" t="s">
        <v>495</v>
      </c>
      <c r="C4" s="583"/>
      <c r="D4" s="584"/>
      <c r="E4" s="348"/>
      <c r="F4" s="348"/>
      <c r="G4" s="348"/>
      <c r="H4" s="585" t="s">
        <v>581</v>
      </c>
      <c r="I4" s="586"/>
      <c r="J4" s="586"/>
      <c r="K4" s="586"/>
      <c r="L4" s="349" t="e">
        <f>VLOOKUP($Y$1,'Member Info'!B29:F178,5,FALSE)</f>
        <v>#N/A</v>
      </c>
      <c r="M4" s="598"/>
      <c r="N4" s="599"/>
      <c r="O4" s="124"/>
      <c r="P4" s="124"/>
      <c r="Q4" s="124"/>
      <c r="R4" s="124"/>
      <c r="S4" s="124"/>
      <c r="Y4" s="86">
        <f>'Member Info'!B31</f>
        <v>0</v>
      </c>
      <c r="Z4" s="86">
        <f>'Member Info'!D31</f>
        <v>0</v>
      </c>
      <c r="AA4" s="86">
        <f>'Member Info'!E31</f>
        <v>0</v>
      </c>
      <c r="AB4" s="86" t="str">
        <f t="shared" si="0"/>
        <v>0 0</v>
      </c>
      <c r="AC4" s="86">
        <f>'Member Info'!B31</f>
        <v>0</v>
      </c>
    </row>
    <row r="5" spans="1:29" ht="15.75" thickBot="1" x14ac:dyDescent="0.3">
      <c r="A5" s="124"/>
      <c r="B5" s="124"/>
      <c r="C5" s="124"/>
      <c r="D5" s="124"/>
      <c r="E5" s="124"/>
      <c r="F5" s="124"/>
      <c r="G5" s="124"/>
      <c r="H5" s="124"/>
      <c r="I5" s="124"/>
      <c r="J5" s="124"/>
      <c r="K5" s="124"/>
      <c r="L5" s="124"/>
      <c r="M5" s="124"/>
      <c r="N5" s="124"/>
      <c r="O5" s="124"/>
      <c r="P5" s="124"/>
      <c r="Q5" s="124"/>
      <c r="R5" s="124"/>
      <c r="S5" s="124"/>
      <c r="Y5" s="86">
        <f>'Member Info'!B32</f>
        <v>0</v>
      </c>
      <c r="Z5" s="86">
        <f>'Member Info'!D32</f>
        <v>0</v>
      </c>
      <c r="AA5" s="86">
        <f>'Member Info'!E32</f>
        <v>0</v>
      </c>
      <c r="AB5" s="86" t="str">
        <f t="shared" si="0"/>
        <v>0 0</v>
      </c>
      <c r="AC5" s="86">
        <f>'Member Info'!B32</f>
        <v>0</v>
      </c>
    </row>
    <row r="6" spans="1:29" ht="72.75" customHeight="1" thickBot="1" x14ac:dyDescent="0.3">
      <c r="A6" s="124"/>
      <c r="B6" s="290" t="s">
        <v>499</v>
      </c>
      <c r="C6" s="244" t="s">
        <v>13</v>
      </c>
      <c r="D6" s="245" t="s">
        <v>445</v>
      </c>
      <c r="E6" s="246" t="s">
        <v>453</v>
      </c>
      <c r="F6" s="246" t="s">
        <v>14</v>
      </c>
      <c r="G6" s="246" t="s">
        <v>454</v>
      </c>
      <c r="H6" s="246" t="s">
        <v>15</v>
      </c>
      <c r="I6" s="246" t="s">
        <v>611</v>
      </c>
      <c r="J6" s="246" t="s">
        <v>603</v>
      </c>
      <c r="K6" s="246" t="s">
        <v>600</v>
      </c>
      <c r="L6" s="246" t="s">
        <v>16</v>
      </c>
      <c r="M6" s="246" t="s">
        <v>428</v>
      </c>
      <c r="N6" s="247" t="s">
        <v>488</v>
      </c>
      <c r="O6" s="124"/>
      <c r="P6" s="366" t="s">
        <v>513</v>
      </c>
      <c r="Q6" s="367" t="s">
        <v>514</v>
      </c>
      <c r="R6" s="247" t="s">
        <v>515</v>
      </c>
      <c r="S6" s="124"/>
      <c r="Y6" s="86">
        <f>'Member Info'!B33</f>
        <v>0</v>
      </c>
      <c r="Z6" s="86">
        <f>'Member Info'!D33</f>
        <v>0</v>
      </c>
      <c r="AA6" s="86">
        <f>'Member Info'!E33</f>
        <v>0</v>
      </c>
      <c r="AB6" s="86" t="str">
        <f t="shared" si="0"/>
        <v>0 0</v>
      </c>
      <c r="AC6" s="86">
        <f>'Member Info'!B33</f>
        <v>0</v>
      </c>
    </row>
    <row r="7" spans="1:29" ht="15.75" x14ac:dyDescent="0.25">
      <c r="A7" s="124"/>
      <c r="B7" s="291" t="s">
        <v>500</v>
      </c>
      <c r="C7" s="298" t="e">
        <f>VLOOKUP($Y$1,'GP1 April 25'!$E$32:$M$149,2,FALSE)</f>
        <v>#N/A</v>
      </c>
      <c r="D7" s="298" t="e">
        <f>VLOOKUP($Y$1,'GP1 April 25'!$E$32:$M$149,3,FALSE)</f>
        <v>#N/A</v>
      </c>
      <c r="E7" s="298" t="e">
        <f>VLOOKUP($Y$1,'GP1 April 25'!$E$32:$M$149,2,FALSE)</f>
        <v>#N/A</v>
      </c>
      <c r="F7" s="298" t="e">
        <f>VLOOKUP($Y$1,'GP1 April 25'!$E$32:$M$149,2,FALSE)</f>
        <v>#N/A</v>
      </c>
      <c r="G7" s="298" t="e">
        <f>VLOOKUP($Y$1,'GP1 April 25'!$E$32:$M$149,2,FALSE)</f>
        <v>#N/A</v>
      </c>
      <c r="H7" s="298" t="e">
        <f>VLOOKUP($Y$1,'GP1 April 25'!$E$32:$M$149,2,FALSE)</f>
        <v>#N/A</v>
      </c>
      <c r="I7" s="298" t="e">
        <f>VLOOKUP($Y$1,'GP1 April 25'!$E$32:$M$149,4,FALSE)</f>
        <v>#N/A</v>
      </c>
      <c r="J7" s="298" t="e">
        <f>VLOOKUP($Y$1,'GP1 April 25'!$E$32:$M$149,5,FALSE)</f>
        <v>#N/A</v>
      </c>
      <c r="K7" s="298" t="e">
        <f>VLOOKUP($Y$1,'GP1 April 25'!$E$32:$M$149,6,FALSE)</f>
        <v>#N/A</v>
      </c>
      <c r="L7" s="298" t="e">
        <f>VLOOKUP($Y$1,'GP1 April 25'!$E$32:$M$149,7,FALSE)</f>
        <v>#N/A</v>
      </c>
      <c r="M7" s="292" t="e">
        <f>VLOOKUP($Y$1,'GP1 April 25'!$E$30:$Q$89,8,FALSE)</f>
        <v>#N/A</v>
      </c>
      <c r="N7" s="293" t="e">
        <f>VLOOKUP($Y$1,'GP1 April 25'!$E$32:$M$89,9,FALSE)</f>
        <v>#N/A</v>
      </c>
      <c r="O7" s="124"/>
      <c r="P7" s="294" t="e">
        <f t="shared" ref="P7:P18" si="1">E7+G7+K7</f>
        <v>#N/A</v>
      </c>
      <c r="Q7" s="295" t="e">
        <f t="shared" ref="Q7:Q18" si="2">F7+H7+L7</f>
        <v>#N/A</v>
      </c>
      <c r="R7" s="296" t="e">
        <f>SUM(P7:Q7)</f>
        <v>#N/A</v>
      </c>
      <c r="S7" s="124"/>
      <c r="Y7" s="86">
        <f>'Member Info'!B34</f>
        <v>0</v>
      </c>
      <c r="Z7" s="86">
        <f>'Member Info'!D34</f>
        <v>0</v>
      </c>
      <c r="AA7" s="86">
        <f>'Member Info'!E34</f>
        <v>0</v>
      </c>
      <c r="AB7" s="86" t="str">
        <f t="shared" si="0"/>
        <v>0 0</v>
      </c>
      <c r="AC7" s="86">
        <f>'Member Info'!B34</f>
        <v>0</v>
      </c>
    </row>
    <row r="8" spans="1:29" ht="15.75" x14ac:dyDescent="0.25">
      <c r="A8" s="124"/>
      <c r="B8" s="297" t="s">
        <v>501</v>
      </c>
      <c r="C8" s="298" t="e">
        <f>VLOOKUP($Y$1,'GP1 May 25'!$E$32:$M$149,2,FALSE)</f>
        <v>#N/A</v>
      </c>
      <c r="D8" s="298" t="e">
        <f>VLOOKUP($Y$1,'GP1 May 25'!$E$32:$M$149,3,FALSE)</f>
        <v>#N/A</v>
      </c>
      <c r="E8" s="298" t="e">
        <f>VLOOKUP($Y$1,'GP1 May 25'!$E$32:$M$149,2,FALSE)</f>
        <v>#N/A</v>
      </c>
      <c r="F8" s="298" t="e">
        <f>VLOOKUP($Y$1,'GP1 May 25'!$E$32:$M$149,2,FALSE)</f>
        <v>#N/A</v>
      </c>
      <c r="G8" s="298" t="e">
        <f>VLOOKUP($Y$1,'GP1 May 25'!$E$32:$M$149,2,FALSE)</f>
        <v>#N/A</v>
      </c>
      <c r="H8" s="298" t="e">
        <f>VLOOKUP($Y$1,'GP1 May 25'!$E$32:$M$149,2,FALSE)</f>
        <v>#N/A</v>
      </c>
      <c r="I8" s="298" t="e">
        <f>VLOOKUP($Y$1,'GP1 May 25'!$E$32:$M$149,4,FALSE)</f>
        <v>#N/A</v>
      </c>
      <c r="J8" s="298" t="e">
        <f>VLOOKUP($Y$1,'GP1 May 25'!$E$32:$M$149,5,FALSE)</f>
        <v>#N/A</v>
      </c>
      <c r="K8" s="298" t="e">
        <f>VLOOKUP($Y$1,'GP1 May 25'!$E$32:$M$149,6,FALSE)</f>
        <v>#N/A</v>
      </c>
      <c r="L8" s="298" t="e">
        <f>VLOOKUP($Y$1,'GP1 May 25'!$E$32:$M$149,7,FALSE)</f>
        <v>#N/A</v>
      </c>
      <c r="M8" s="292" t="e">
        <f>VLOOKUP($Y$1,'GP1 May 25'!$E$30:$L$150,8,FALSE)</f>
        <v>#N/A</v>
      </c>
      <c r="N8" s="293" t="e">
        <f>VLOOKUP($Y$1,'GP1 May 25'!$E$30:$Q$150,9,FALSE)</f>
        <v>#N/A</v>
      </c>
      <c r="O8" s="124"/>
      <c r="P8" s="299" t="e">
        <f t="shared" si="1"/>
        <v>#N/A</v>
      </c>
      <c r="Q8" s="300" t="e">
        <f t="shared" si="2"/>
        <v>#N/A</v>
      </c>
      <c r="R8" s="301" t="e">
        <f t="shared" ref="R8:R18" si="3">SUM(P8:Q8)</f>
        <v>#N/A</v>
      </c>
      <c r="S8" s="124"/>
      <c r="Y8" s="86">
        <f>'Member Info'!B35</f>
        <v>0</v>
      </c>
      <c r="Z8" s="86">
        <f>'Member Info'!D35</f>
        <v>0</v>
      </c>
      <c r="AA8" s="86">
        <f>'Member Info'!E35</f>
        <v>0</v>
      </c>
      <c r="AB8" s="86" t="str">
        <f t="shared" si="0"/>
        <v>0 0</v>
      </c>
      <c r="AC8" s="86">
        <f>'Member Info'!B35</f>
        <v>0</v>
      </c>
    </row>
    <row r="9" spans="1:29" ht="15.75" x14ac:dyDescent="0.25">
      <c r="A9" s="124"/>
      <c r="B9" s="297" t="s">
        <v>502</v>
      </c>
      <c r="C9" s="298" t="e">
        <f>VLOOKUP($Y$1,'GP1 June 25'!$E$32:$M$149,2,FALSE)</f>
        <v>#N/A</v>
      </c>
      <c r="D9" s="298" t="e">
        <f>VLOOKUP($Y$1,'GP1 June 25'!$E$32:$M$149,3,FALSE)</f>
        <v>#N/A</v>
      </c>
      <c r="E9" s="298" t="e">
        <f>VLOOKUP($Y$1,'GP1 June 25'!$E$32:$M$149,2,FALSE)</f>
        <v>#N/A</v>
      </c>
      <c r="F9" s="298" t="e">
        <f>VLOOKUP($Y$1,'GP1 June 25'!$E$32:$M$149,2,FALSE)</f>
        <v>#N/A</v>
      </c>
      <c r="G9" s="298" t="e">
        <f>VLOOKUP($Y$1,'GP1 June 25'!$E$32:$M$149,2,FALSE)</f>
        <v>#N/A</v>
      </c>
      <c r="H9" s="298" t="e">
        <f>VLOOKUP($Y$1,'GP1 June 25'!$E$32:$M$149,2,FALSE)</f>
        <v>#N/A</v>
      </c>
      <c r="I9" s="298" t="e">
        <f>VLOOKUP($Y$1,'GP1 June 25'!$E$32:$M$149,4,FALSE)</f>
        <v>#N/A</v>
      </c>
      <c r="J9" s="298" t="e">
        <f>VLOOKUP($Y$1,'GP1 June 25'!$E$32:$M$149,5,FALSE)</f>
        <v>#N/A</v>
      </c>
      <c r="K9" s="298" t="e">
        <f>VLOOKUP($Y$1,'GP1 June 25'!$E$32:$M$149,6,FALSE)</f>
        <v>#N/A</v>
      </c>
      <c r="L9" s="298" t="e">
        <f>VLOOKUP($Y$1,'GP1 June 25'!$E$32:$M$149,7,FALSE)</f>
        <v>#N/A</v>
      </c>
      <c r="M9" s="292" t="e">
        <f>VLOOKUP($Y$1,'GP1 June 25'!$E$30:$L$150,8,FALSE)</f>
        <v>#N/A</v>
      </c>
      <c r="N9" s="293" t="e">
        <f>VLOOKUP($Y$1,'GP1 June 25'!$E$30:$Q$150,9,FALSE)</f>
        <v>#N/A</v>
      </c>
      <c r="O9" s="124"/>
      <c r="P9" s="299" t="e">
        <f t="shared" si="1"/>
        <v>#N/A</v>
      </c>
      <c r="Q9" s="300" t="e">
        <f t="shared" si="2"/>
        <v>#N/A</v>
      </c>
      <c r="R9" s="301" t="e">
        <f t="shared" si="3"/>
        <v>#N/A</v>
      </c>
      <c r="S9" s="124"/>
      <c r="Y9" s="86">
        <f>'Member Info'!B36</f>
        <v>0</v>
      </c>
      <c r="Z9" s="86">
        <f>'Member Info'!D36</f>
        <v>0</v>
      </c>
      <c r="AA9" s="86">
        <f>'Member Info'!E36</f>
        <v>0</v>
      </c>
      <c r="AB9" s="86" t="str">
        <f t="shared" si="0"/>
        <v>0 0</v>
      </c>
      <c r="AC9" s="86">
        <f>'Member Info'!B36</f>
        <v>0</v>
      </c>
    </row>
    <row r="10" spans="1:29" ht="15.75" x14ac:dyDescent="0.25">
      <c r="A10" s="124"/>
      <c r="B10" s="297" t="s">
        <v>503</v>
      </c>
      <c r="C10" s="298" t="e">
        <f>VLOOKUP($Y$1,'GP1 July 25'!$E$32:$M$149,2,FALSE)</f>
        <v>#N/A</v>
      </c>
      <c r="D10" s="298" t="e">
        <f>VLOOKUP($Y$1,'GP1 July 25'!$E$32:$M$149,3,FALSE)</f>
        <v>#N/A</v>
      </c>
      <c r="E10" s="298" t="e">
        <f>VLOOKUP($Y$1,'GP1 July 25'!$E$32:$M$149,2,FALSE)</f>
        <v>#N/A</v>
      </c>
      <c r="F10" s="298" t="e">
        <f>VLOOKUP($Y$1,'GP1 July 25'!$E$32:$M$149,2,FALSE)</f>
        <v>#N/A</v>
      </c>
      <c r="G10" s="298" t="e">
        <f>VLOOKUP($Y$1,'GP1 July 25'!$E$32:$M$149,2,FALSE)</f>
        <v>#N/A</v>
      </c>
      <c r="H10" s="298" t="e">
        <f>VLOOKUP($Y$1,'GP1 July 25'!$E$32:$M$149,2,FALSE)</f>
        <v>#N/A</v>
      </c>
      <c r="I10" s="298" t="e">
        <f>VLOOKUP($Y$1,'GP1 July 25'!$E$32:$M$149,4,FALSE)</f>
        <v>#N/A</v>
      </c>
      <c r="J10" s="298" t="e">
        <f>VLOOKUP($Y$1,'GP1 July 25'!$E$32:$M$149,5,FALSE)</f>
        <v>#N/A</v>
      </c>
      <c r="K10" s="298" t="e">
        <f>VLOOKUP($Y$1,'GP1 July 25'!$E$32:$M$149,6,FALSE)</f>
        <v>#N/A</v>
      </c>
      <c r="L10" s="298" t="e">
        <f>VLOOKUP($Y$1,'GP1 July 25'!$E$32:$M$149,7,FALSE)</f>
        <v>#N/A</v>
      </c>
      <c r="M10" s="292" t="e">
        <f>VLOOKUP($Y$1,'GP1 July 25'!$E$30:$L$150,8,FALSE)</f>
        <v>#N/A</v>
      </c>
      <c r="N10" s="293" t="e">
        <f>VLOOKUP($Y$1,'GP1 July 25'!$E$30:$Q$150,9,FALSE)</f>
        <v>#N/A</v>
      </c>
      <c r="O10" s="124"/>
      <c r="P10" s="299" t="e">
        <f t="shared" si="1"/>
        <v>#N/A</v>
      </c>
      <c r="Q10" s="300" t="e">
        <f t="shared" si="2"/>
        <v>#N/A</v>
      </c>
      <c r="R10" s="301" t="e">
        <f t="shared" si="3"/>
        <v>#N/A</v>
      </c>
      <c r="S10" s="124"/>
      <c r="Y10" s="86">
        <f>'Member Info'!B37</f>
        <v>0</v>
      </c>
      <c r="Z10" s="86">
        <f>'Member Info'!D37</f>
        <v>0</v>
      </c>
      <c r="AA10" s="86">
        <f>'Member Info'!E37</f>
        <v>0</v>
      </c>
      <c r="AB10" s="86" t="str">
        <f t="shared" si="0"/>
        <v>0 0</v>
      </c>
      <c r="AC10" s="86">
        <f>'Member Info'!B37</f>
        <v>0</v>
      </c>
    </row>
    <row r="11" spans="1:29" ht="15.75" x14ac:dyDescent="0.25">
      <c r="A11" s="124"/>
      <c r="B11" s="297" t="s">
        <v>504</v>
      </c>
      <c r="C11" s="298" t="e">
        <f>VLOOKUP($Y$1,'GP1 Aug 25'!$E$32:$M$149,2,FALSE)</f>
        <v>#N/A</v>
      </c>
      <c r="D11" s="298" t="e">
        <f>VLOOKUP($Y$1,'GP1 Aug 25'!$E$32:$M$149,3,FALSE)</f>
        <v>#N/A</v>
      </c>
      <c r="E11" s="298" t="e">
        <f>VLOOKUP($Y$1,'GP1 Aug 25'!$E$32:$M$149,2,FALSE)</f>
        <v>#N/A</v>
      </c>
      <c r="F11" s="298" t="e">
        <f>VLOOKUP($Y$1,'GP1 Aug 25'!$E$32:$M$149,2,FALSE)</f>
        <v>#N/A</v>
      </c>
      <c r="G11" s="298" t="e">
        <f>VLOOKUP($Y$1,'GP1 Aug 25'!$E$32:$M$149,2,FALSE)</f>
        <v>#N/A</v>
      </c>
      <c r="H11" s="298" t="e">
        <f>VLOOKUP($Y$1,'GP1 Aug 25'!$E$32:$M$149,2,FALSE)</f>
        <v>#N/A</v>
      </c>
      <c r="I11" s="298" t="e">
        <f>VLOOKUP($Y$1,'GP1 Aug 25'!$E$32:$M$149,4,FALSE)</f>
        <v>#N/A</v>
      </c>
      <c r="J11" s="298" t="e">
        <f>VLOOKUP($Y$1,'GP1 Aug 25'!$E$32:$M$149,5,FALSE)</f>
        <v>#N/A</v>
      </c>
      <c r="K11" s="298" t="e">
        <f>VLOOKUP($Y$1,'GP1 Aug 25'!$E$32:$M$149,6,FALSE)</f>
        <v>#N/A</v>
      </c>
      <c r="L11" s="298" t="e">
        <f>VLOOKUP($Y$1,'GP1 Aug 25'!$E$32:$M$149,7,FALSE)</f>
        <v>#N/A</v>
      </c>
      <c r="M11" s="292" t="e">
        <f>VLOOKUP($Y$1,'GP1 Aug 25'!$E$30:$L$150,8,FALSE)</f>
        <v>#N/A</v>
      </c>
      <c r="N11" s="293" t="e">
        <f>VLOOKUP($Y$1,'GP1 Aug 25'!$E$30:$Q$150,9,FALSE)</f>
        <v>#N/A</v>
      </c>
      <c r="O11" s="124"/>
      <c r="P11" s="299" t="e">
        <f t="shared" si="1"/>
        <v>#N/A</v>
      </c>
      <c r="Q11" s="300" t="e">
        <f t="shared" si="2"/>
        <v>#N/A</v>
      </c>
      <c r="R11" s="301" t="e">
        <f t="shared" si="3"/>
        <v>#N/A</v>
      </c>
      <c r="S11" s="124"/>
      <c r="Y11" s="86">
        <f>'Member Info'!B38</f>
        <v>0</v>
      </c>
      <c r="Z11" s="86">
        <f>'Member Info'!D38</f>
        <v>0</v>
      </c>
      <c r="AA11" s="86">
        <f>'Member Info'!E38</f>
        <v>0</v>
      </c>
      <c r="AB11" s="86" t="str">
        <f t="shared" si="0"/>
        <v>0 0</v>
      </c>
      <c r="AC11" s="86">
        <f>'Member Info'!B38</f>
        <v>0</v>
      </c>
    </row>
    <row r="12" spans="1:29" ht="15.75" x14ac:dyDescent="0.25">
      <c r="A12" s="124"/>
      <c r="B12" s="297" t="s">
        <v>505</v>
      </c>
      <c r="C12" s="298" t="e">
        <f>VLOOKUP($Y$1,'GP1 Sep 25'!$E$32:$M$149,2,FALSE)</f>
        <v>#N/A</v>
      </c>
      <c r="D12" s="298" t="e">
        <f>VLOOKUP($Y$1,'GP1 Sep 25'!$E$32:$M$149,3,FALSE)</f>
        <v>#N/A</v>
      </c>
      <c r="E12" s="298" t="e">
        <f>VLOOKUP($Y$1,'GP1 Sep 25'!$E$32:$M$149,2,FALSE)</f>
        <v>#N/A</v>
      </c>
      <c r="F12" s="298" t="e">
        <f>VLOOKUP($Y$1,'GP1 Sep 25'!$E$32:$M$149,2,FALSE)</f>
        <v>#N/A</v>
      </c>
      <c r="G12" s="298" t="e">
        <f>VLOOKUP($Y$1,'GP1 Sep 25'!$E$32:$M$149,2,FALSE)</f>
        <v>#N/A</v>
      </c>
      <c r="H12" s="298" t="e">
        <f>VLOOKUP($Y$1,'GP1 Sep 25'!$E$32:$M$149,2,FALSE)</f>
        <v>#N/A</v>
      </c>
      <c r="I12" s="298" t="e">
        <f>VLOOKUP($Y$1,'GP1 Sep 25'!$E$32:$M$149,4,FALSE)</f>
        <v>#N/A</v>
      </c>
      <c r="J12" s="298" t="e">
        <f>VLOOKUP($Y$1,'GP1 Sep 25'!$E$32:$M$149,5,FALSE)</f>
        <v>#N/A</v>
      </c>
      <c r="K12" s="298" t="e">
        <f>VLOOKUP($Y$1,'GP1 Sep 25'!$E$32:$M$149,6,FALSE)</f>
        <v>#N/A</v>
      </c>
      <c r="L12" s="298" t="e">
        <f>VLOOKUP($Y$1,'GP1 Sep 25'!$E$32:$M$149,7,FALSE)</f>
        <v>#N/A</v>
      </c>
      <c r="M12" s="292" t="e">
        <f>VLOOKUP($Y$1,'GP1 Sep 25'!$E$30:$L$150,8,FALSE)</f>
        <v>#N/A</v>
      </c>
      <c r="N12" s="293" t="e">
        <f>VLOOKUP($Y$1,'GP1 Sep 25'!$E$30:$Q$150,9,FALSE)</f>
        <v>#N/A</v>
      </c>
      <c r="O12" s="124"/>
      <c r="P12" s="299" t="e">
        <f t="shared" si="1"/>
        <v>#N/A</v>
      </c>
      <c r="Q12" s="300" t="e">
        <f t="shared" si="2"/>
        <v>#N/A</v>
      </c>
      <c r="R12" s="301" t="e">
        <f t="shared" si="3"/>
        <v>#N/A</v>
      </c>
      <c r="S12" s="124"/>
      <c r="Y12" s="86">
        <f>'Member Info'!B39</f>
        <v>0</v>
      </c>
      <c r="Z12" s="86">
        <f>'Member Info'!D39</f>
        <v>0</v>
      </c>
      <c r="AA12" s="86">
        <f>'Member Info'!E39</f>
        <v>0</v>
      </c>
      <c r="AB12" s="86" t="str">
        <f t="shared" si="0"/>
        <v>0 0</v>
      </c>
      <c r="AC12" s="86">
        <f>'Member Info'!B39</f>
        <v>0</v>
      </c>
    </row>
    <row r="13" spans="1:29" ht="15.75" x14ac:dyDescent="0.25">
      <c r="A13" s="124"/>
      <c r="B13" s="297" t="s">
        <v>506</v>
      </c>
      <c r="C13" s="298" t="e">
        <f>VLOOKUP($Y$1,'GP1 Oct 25'!$E$32:$M$149,2,FALSE)</f>
        <v>#N/A</v>
      </c>
      <c r="D13" s="298" t="e">
        <f>VLOOKUP($Y$1,'GP1 Oct 25'!$E$32:$M$149,3,FALSE)</f>
        <v>#N/A</v>
      </c>
      <c r="E13" s="298" t="e">
        <f>VLOOKUP($Y$1,'GP1 Oct 25'!$E$32:$M$149,2,FALSE)</f>
        <v>#N/A</v>
      </c>
      <c r="F13" s="298" t="e">
        <f>VLOOKUP($Y$1,'GP1 Oct 25'!$E$32:$M$149,2,FALSE)</f>
        <v>#N/A</v>
      </c>
      <c r="G13" s="298" t="e">
        <f>VLOOKUP($Y$1,'GP1 Oct 25'!$E$32:$M$149,2,FALSE)</f>
        <v>#N/A</v>
      </c>
      <c r="H13" s="298" t="e">
        <f>VLOOKUP($Y$1,'GP1 Oct 25'!$E$32:$M$149,2,FALSE)</f>
        <v>#N/A</v>
      </c>
      <c r="I13" s="298" t="e">
        <f>VLOOKUP($Y$1,'GP1 Oct 25'!$E$32:$M$149,4,FALSE)</f>
        <v>#N/A</v>
      </c>
      <c r="J13" s="298" t="e">
        <f>VLOOKUP($Y$1,'GP1 Oct 25'!$E$32:$M$149,5,FALSE)</f>
        <v>#N/A</v>
      </c>
      <c r="K13" s="298" t="e">
        <f>VLOOKUP($Y$1,'GP1 Oct 25'!$E$32:$M$149,6,FALSE)</f>
        <v>#N/A</v>
      </c>
      <c r="L13" s="298" t="e">
        <f>VLOOKUP($Y$1,'GP1 Oct 25'!$E$32:$M$149,7,FALSE)</f>
        <v>#N/A</v>
      </c>
      <c r="M13" s="292" t="e">
        <f>VLOOKUP($Y$1,'GP1 Oct 25'!$E$30:$L$150,8,FALSE)</f>
        <v>#N/A</v>
      </c>
      <c r="N13" s="293" t="e">
        <f>VLOOKUP($Y$1,'GP1 Oct 25'!$E$30:$Q$150,9,FALSE)</f>
        <v>#N/A</v>
      </c>
      <c r="O13" s="124"/>
      <c r="P13" s="299" t="e">
        <f t="shared" si="1"/>
        <v>#N/A</v>
      </c>
      <c r="Q13" s="300" t="e">
        <f t="shared" si="2"/>
        <v>#N/A</v>
      </c>
      <c r="R13" s="301" t="e">
        <f t="shared" si="3"/>
        <v>#N/A</v>
      </c>
      <c r="S13" s="124"/>
      <c r="Y13" s="86">
        <f>'Member Info'!B40</f>
        <v>0</v>
      </c>
      <c r="Z13" s="86">
        <f>'Member Info'!D40</f>
        <v>0</v>
      </c>
      <c r="AA13" s="86">
        <f>'Member Info'!E40</f>
        <v>0</v>
      </c>
      <c r="AB13" s="86" t="str">
        <f t="shared" si="0"/>
        <v>0 0</v>
      </c>
      <c r="AC13" s="86">
        <f>'Member Info'!B40</f>
        <v>0</v>
      </c>
    </row>
    <row r="14" spans="1:29" ht="15.75" x14ac:dyDescent="0.25">
      <c r="A14" s="124"/>
      <c r="B14" s="297" t="s">
        <v>507</v>
      </c>
      <c r="C14" s="298" t="e">
        <f>VLOOKUP($Y$1,'GP1 Nov 25'!$E$32:$M$149,2,FALSE)</f>
        <v>#N/A</v>
      </c>
      <c r="D14" s="298" t="e">
        <f>VLOOKUP($Y$1,'GP1 Nov 25'!$E$32:$M$149,3,FALSE)</f>
        <v>#N/A</v>
      </c>
      <c r="E14" s="298" t="e">
        <f>VLOOKUP($Y$1,'GP1 Nov 25'!$E$32:$M$149,2,FALSE)</f>
        <v>#N/A</v>
      </c>
      <c r="F14" s="298" t="e">
        <f>VLOOKUP($Y$1,'GP1 Nov 25'!$E$32:$M$149,2,FALSE)</f>
        <v>#N/A</v>
      </c>
      <c r="G14" s="298" t="e">
        <f>VLOOKUP($Y$1,'GP1 Nov 25'!$E$32:$M$149,2,FALSE)</f>
        <v>#N/A</v>
      </c>
      <c r="H14" s="298" t="e">
        <f>VLOOKUP($Y$1,'GP1 Nov 25'!$E$32:$M$149,2,FALSE)</f>
        <v>#N/A</v>
      </c>
      <c r="I14" s="298" t="e">
        <f>VLOOKUP($Y$1,'GP1 Nov 25'!$E$32:$M$149,4,FALSE)</f>
        <v>#N/A</v>
      </c>
      <c r="J14" s="298" t="e">
        <f>VLOOKUP($Y$1,'GP1 Nov 25'!$E$32:$M$149,5,FALSE)</f>
        <v>#N/A</v>
      </c>
      <c r="K14" s="298" t="e">
        <f>VLOOKUP($Y$1,'GP1 Nov 25'!$E$32:$M$149,6,FALSE)</f>
        <v>#N/A</v>
      </c>
      <c r="L14" s="298" t="e">
        <f>VLOOKUP($Y$1,'GP1 Nov 25'!$E$32:$M$149,7,FALSE)</f>
        <v>#N/A</v>
      </c>
      <c r="M14" s="292" t="e">
        <f>VLOOKUP($Y$1,'GP1 Nov 25'!$E$30:$L$150,8,FALSE)</f>
        <v>#N/A</v>
      </c>
      <c r="N14" s="293" t="e">
        <f>VLOOKUP($Y$1,'GP1 Nov 25'!$E$30:$Q$150,9,FALSE)</f>
        <v>#N/A</v>
      </c>
      <c r="O14" s="124"/>
      <c r="P14" s="299" t="e">
        <f t="shared" si="1"/>
        <v>#N/A</v>
      </c>
      <c r="Q14" s="300" t="e">
        <f t="shared" si="2"/>
        <v>#N/A</v>
      </c>
      <c r="R14" s="301" t="e">
        <f t="shared" si="3"/>
        <v>#N/A</v>
      </c>
      <c r="S14" s="124"/>
      <c r="Y14" s="86">
        <f>'Member Info'!B41</f>
        <v>0</v>
      </c>
      <c r="Z14" s="86">
        <f>'Member Info'!D41</f>
        <v>0</v>
      </c>
      <c r="AA14" s="86">
        <f>'Member Info'!E41</f>
        <v>0</v>
      </c>
      <c r="AB14" s="86" t="str">
        <f t="shared" si="0"/>
        <v>0 0</v>
      </c>
      <c r="AC14" s="86">
        <f>'Member Info'!B41</f>
        <v>0</v>
      </c>
    </row>
    <row r="15" spans="1:29" ht="15.75" x14ac:dyDescent="0.25">
      <c r="A15" s="124"/>
      <c r="B15" s="297" t="s">
        <v>508</v>
      </c>
      <c r="C15" s="298" t="e">
        <f>VLOOKUP($Y$1,'GP1 Dec 25'!$E$32:$M$149,2,FALSE)</f>
        <v>#N/A</v>
      </c>
      <c r="D15" s="298" t="e">
        <f>VLOOKUP($Y$1,'GP1 Dec 25'!$E$32:$M$149,3,FALSE)</f>
        <v>#N/A</v>
      </c>
      <c r="E15" s="298" t="e">
        <f>VLOOKUP($Y$1,'GP1 Dec 25'!$E$32:$M$149,2,FALSE)</f>
        <v>#N/A</v>
      </c>
      <c r="F15" s="298" t="e">
        <f>VLOOKUP($Y$1,'GP1 Dec 25'!$E$32:$M$149,2,FALSE)</f>
        <v>#N/A</v>
      </c>
      <c r="G15" s="298" t="e">
        <f>VLOOKUP($Y$1,'GP1 Dec 25'!$E$32:$M$149,2,FALSE)</f>
        <v>#N/A</v>
      </c>
      <c r="H15" s="298" t="e">
        <f>VLOOKUP($Y$1,'GP1 Dec 25'!$E$32:$M$149,2,FALSE)</f>
        <v>#N/A</v>
      </c>
      <c r="I15" s="298" t="e">
        <f>VLOOKUP($Y$1,'GP1 Dec 25'!$E$32:$M$149,4,FALSE)</f>
        <v>#N/A</v>
      </c>
      <c r="J15" s="298" t="e">
        <f>VLOOKUP($Y$1,'GP1 Dec 25'!$E$32:$M$149,5,FALSE)</f>
        <v>#N/A</v>
      </c>
      <c r="K15" s="298" t="e">
        <f>VLOOKUP($Y$1,'GP1 Dec 25'!$E$32:$M$149,6,FALSE)</f>
        <v>#N/A</v>
      </c>
      <c r="L15" s="298" t="e">
        <f>VLOOKUP($Y$1,'GP1 Dec 25'!$E$32:$M$149,7,FALSE)</f>
        <v>#N/A</v>
      </c>
      <c r="M15" s="292" t="e">
        <f>VLOOKUP($Y$1,'GP1 Dec 25'!$E$30:$L$150,8,FALSE)</f>
        <v>#N/A</v>
      </c>
      <c r="N15" s="293" t="e">
        <f>VLOOKUP($Y$1,'GP1 Dec 25'!$E$30:$Q$150,9,FALSE)</f>
        <v>#N/A</v>
      </c>
      <c r="O15" s="124"/>
      <c r="P15" s="299" t="e">
        <f t="shared" si="1"/>
        <v>#N/A</v>
      </c>
      <c r="Q15" s="300" t="e">
        <f t="shared" si="2"/>
        <v>#N/A</v>
      </c>
      <c r="R15" s="301" t="e">
        <f t="shared" si="3"/>
        <v>#N/A</v>
      </c>
      <c r="S15" s="124"/>
      <c r="Y15" s="86">
        <f>'Member Info'!B42</f>
        <v>0</v>
      </c>
      <c r="Z15" s="86">
        <f>'Member Info'!D42</f>
        <v>0</v>
      </c>
      <c r="AA15" s="86">
        <f>'Member Info'!E42</f>
        <v>0</v>
      </c>
      <c r="AB15" s="86" t="str">
        <f t="shared" si="0"/>
        <v>0 0</v>
      </c>
      <c r="AC15" s="86">
        <f>'Member Info'!B42</f>
        <v>0</v>
      </c>
    </row>
    <row r="16" spans="1:29" ht="15.75" x14ac:dyDescent="0.25">
      <c r="A16" s="124"/>
      <c r="B16" s="297" t="s">
        <v>509</v>
      </c>
      <c r="C16" s="298" t="e">
        <f>VLOOKUP($Y$1,'GP1 Jan 26'!$E$32:$M$149,2,FALSE)</f>
        <v>#N/A</v>
      </c>
      <c r="D16" s="298" t="e">
        <f>VLOOKUP($Y$1,'GP1 Jan 26'!$E$32:$M$149,3,FALSE)</f>
        <v>#N/A</v>
      </c>
      <c r="E16" s="298" t="e">
        <f>VLOOKUP($Y$1,'GP1 Jan 26'!$E$32:$M$149,2,FALSE)</f>
        <v>#N/A</v>
      </c>
      <c r="F16" s="298" t="e">
        <f>VLOOKUP($Y$1,'GP1 Jan 26'!$E$32:$M$149,2,FALSE)</f>
        <v>#N/A</v>
      </c>
      <c r="G16" s="298" t="e">
        <f>VLOOKUP($Y$1,'GP1 Jan 26'!$E$32:$M$149,2,FALSE)</f>
        <v>#N/A</v>
      </c>
      <c r="H16" s="298" t="e">
        <f>VLOOKUP($Y$1,'GP1 Jan 26'!$E$32:$M$149,2,FALSE)</f>
        <v>#N/A</v>
      </c>
      <c r="I16" s="298" t="e">
        <f>VLOOKUP($Y$1,'GP1 Jan 26'!$E$32:$M$149,4,FALSE)</f>
        <v>#N/A</v>
      </c>
      <c r="J16" s="298" t="e">
        <f>VLOOKUP($Y$1,'GP1 Jan 26'!$E$32:$M$149,5,FALSE)</f>
        <v>#N/A</v>
      </c>
      <c r="K16" s="298" t="e">
        <f>VLOOKUP($Y$1,'GP1 Jan 26'!$E$32:$M$149,6,FALSE)</f>
        <v>#N/A</v>
      </c>
      <c r="L16" s="298" t="e">
        <f>VLOOKUP($Y$1,'GP1 Jan 26'!$E$32:$M$149,7,FALSE)</f>
        <v>#N/A</v>
      </c>
      <c r="M16" s="292" t="e">
        <f>VLOOKUP($Y$1,'GP1 Jan 26'!$E$30:$L$150,8,FALSE)</f>
        <v>#N/A</v>
      </c>
      <c r="N16" s="293" t="e">
        <f>VLOOKUP($Y$1,'GP1 Jan 26'!$E$30:$Q$150,9,FALSE)</f>
        <v>#N/A</v>
      </c>
      <c r="O16" s="124"/>
      <c r="P16" s="299" t="e">
        <f t="shared" si="1"/>
        <v>#N/A</v>
      </c>
      <c r="Q16" s="300" t="e">
        <f t="shared" si="2"/>
        <v>#N/A</v>
      </c>
      <c r="R16" s="301" t="e">
        <f t="shared" si="3"/>
        <v>#N/A</v>
      </c>
      <c r="S16" s="124"/>
      <c r="Y16" s="86">
        <f>'Member Info'!B43</f>
        <v>0</v>
      </c>
      <c r="Z16" s="86">
        <f>'Member Info'!D43</f>
        <v>0</v>
      </c>
      <c r="AA16" s="86">
        <f>'Member Info'!E43</f>
        <v>0</v>
      </c>
      <c r="AB16" s="86" t="str">
        <f t="shared" si="0"/>
        <v>0 0</v>
      </c>
      <c r="AC16" s="86">
        <f>'Member Info'!B43</f>
        <v>0</v>
      </c>
    </row>
    <row r="17" spans="1:29" ht="15.75" x14ac:dyDescent="0.25">
      <c r="A17" s="124"/>
      <c r="B17" s="297" t="s">
        <v>510</v>
      </c>
      <c r="C17" s="298" t="e">
        <f>VLOOKUP($Y$1,'GP1 Feb 26'!$E$32:$M$149,2,FALSE)</f>
        <v>#N/A</v>
      </c>
      <c r="D17" s="298" t="e">
        <f>VLOOKUP($Y$1,'GP1 Feb 26'!$E$32:$M$149,3,FALSE)</f>
        <v>#N/A</v>
      </c>
      <c r="E17" s="298" t="e">
        <f>VLOOKUP($Y$1,'GP1 Feb 26'!$E$32:$M$149,2,FALSE)</f>
        <v>#N/A</v>
      </c>
      <c r="F17" s="298" t="e">
        <f>VLOOKUP($Y$1,'GP1 Feb 26'!$E$32:$M$149,2,FALSE)</f>
        <v>#N/A</v>
      </c>
      <c r="G17" s="298" t="e">
        <f>VLOOKUP($Y$1,'GP1 Feb 26'!$E$32:$M$149,2,FALSE)</f>
        <v>#N/A</v>
      </c>
      <c r="H17" s="298" t="e">
        <f>VLOOKUP($Y$1,'GP1 Feb 26'!$E$32:$M$149,2,FALSE)</f>
        <v>#N/A</v>
      </c>
      <c r="I17" s="298" t="e">
        <f>VLOOKUP($Y$1,'GP1 Feb 26'!$E$32:$M$149,4,FALSE)</f>
        <v>#N/A</v>
      </c>
      <c r="J17" s="298" t="e">
        <f>VLOOKUP($Y$1,'GP1 Feb 26'!$E$32:$M$149,5,FALSE)</f>
        <v>#N/A</v>
      </c>
      <c r="K17" s="298" t="e">
        <f>VLOOKUP($Y$1,'GP1 Feb 26'!$E$32:$M$149,6,FALSE)</f>
        <v>#N/A</v>
      </c>
      <c r="L17" s="298" t="e">
        <f>VLOOKUP($Y$1,'GP1 Feb 26'!$E$32:$M$149,7,FALSE)</f>
        <v>#N/A</v>
      </c>
      <c r="M17" s="292" t="e">
        <f>VLOOKUP($Y$1,'GP1 Feb 26'!$E$30:$L$150,8,FALSE)</f>
        <v>#N/A</v>
      </c>
      <c r="N17" s="293" t="e">
        <f>VLOOKUP($Y$1,'GP1 Feb 26'!$E$30:$Q$150,9,FALSE)</f>
        <v>#N/A</v>
      </c>
      <c r="O17" s="124"/>
      <c r="P17" s="299" t="e">
        <f t="shared" si="1"/>
        <v>#N/A</v>
      </c>
      <c r="Q17" s="300" t="e">
        <f t="shared" si="2"/>
        <v>#N/A</v>
      </c>
      <c r="R17" s="301" t="e">
        <f t="shared" si="3"/>
        <v>#N/A</v>
      </c>
      <c r="S17" s="124"/>
      <c r="Y17" s="86">
        <f>'Member Info'!B44</f>
        <v>0</v>
      </c>
      <c r="Z17" s="86">
        <f>'Member Info'!D44</f>
        <v>0</v>
      </c>
      <c r="AA17" s="86">
        <f>'Member Info'!E44</f>
        <v>0</v>
      </c>
      <c r="AB17" s="86" t="str">
        <f t="shared" si="0"/>
        <v>0 0</v>
      </c>
      <c r="AC17" s="86">
        <f>'Member Info'!B44</f>
        <v>0</v>
      </c>
    </row>
    <row r="18" spans="1:29" ht="16.5" thickBot="1" x14ac:dyDescent="0.3">
      <c r="A18" s="124"/>
      <c r="B18" s="302" t="s">
        <v>511</v>
      </c>
      <c r="C18" s="298" t="e">
        <f>VLOOKUP($Y$1,'GP1 Mar 26'!$E$32:$M$149,2,FALSE)</f>
        <v>#N/A</v>
      </c>
      <c r="D18" s="298" t="e">
        <f>VLOOKUP($Y$1,'GP1 Mar 26'!$E$32:$M$149,3,FALSE)</f>
        <v>#N/A</v>
      </c>
      <c r="E18" s="298" t="e">
        <f>VLOOKUP($Y$1,'GP1 Mar 26'!$E$32:$M$149,2,FALSE)</f>
        <v>#N/A</v>
      </c>
      <c r="F18" s="298" t="e">
        <f>VLOOKUP($Y$1,'GP1 Mar 26'!$E$32:$M$149,2,FALSE)</f>
        <v>#N/A</v>
      </c>
      <c r="G18" s="298" t="e">
        <f>VLOOKUP($Y$1,'GP1 Mar 26'!$E$32:$M$149,2,FALSE)</f>
        <v>#N/A</v>
      </c>
      <c r="H18" s="298" t="e">
        <f>VLOOKUP($Y$1,'GP1 Mar 26'!$E$32:$M$149,2,FALSE)</f>
        <v>#N/A</v>
      </c>
      <c r="I18" s="298" t="e">
        <f>VLOOKUP($Y$1,'GP1 Mar 26'!$E$32:$M$149,4,FALSE)</f>
        <v>#N/A</v>
      </c>
      <c r="J18" s="298" t="e">
        <f>VLOOKUP($Y$1,'GP1 Mar 26'!$E$32:$M$149,5,FALSE)</f>
        <v>#N/A</v>
      </c>
      <c r="K18" s="298" t="e">
        <f>VLOOKUP($Y$1,'GP1 Mar 26'!$E$32:$M$149,6,FALSE)</f>
        <v>#N/A</v>
      </c>
      <c r="L18" s="298" t="e">
        <f>VLOOKUP($Y$1,'GP1 Mar 26'!$E$32:$M$149,7,FALSE)</f>
        <v>#N/A</v>
      </c>
      <c r="M18" s="303" t="e">
        <f>VLOOKUP($Y$1,'GP1 Mar 26'!$E$30:$L$150,8,FALSE)</f>
        <v>#N/A</v>
      </c>
      <c r="N18" s="304" t="e">
        <f>VLOOKUP($Y$1,'GP1 Mar 26'!$E$30:$Q$150,9,FALSE)</f>
        <v>#N/A</v>
      </c>
      <c r="O18" s="124"/>
      <c r="P18" s="305" t="e">
        <f t="shared" si="1"/>
        <v>#N/A</v>
      </c>
      <c r="Q18" s="306" t="e">
        <f t="shared" si="2"/>
        <v>#N/A</v>
      </c>
      <c r="R18" s="307" t="e">
        <f t="shared" si="3"/>
        <v>#N/A</v>
      </c>
      <c r="S18" s="124"/>
      <c r="Y18" s="86">
        <f>'Member Info'!B45</f>
        <v>0</v>
      </c>
      <c r="Z18" s="86">
        <f>'Member Info'!D45</f>
        <v>0</v>
      </c>
      <c r="AA18" s="86">
        <f>'Member Info'!E45</f>
        <v>0</v>
      </c>
      <c r="AB18" s="86" t="str">
        <f t="shared" si="0"/>
        <v>0 0</v>
      </c>
      <c r="AC18" s="86">
        <f>'Member Info'!B45</f>
        <v>0</v>
      </c>
    </row>
    <row r="19" spans="1:29" ht="16.5" thickBot="1" x14ac:dyDescent="0.3">
      <c r="A19" s="124"/>
      <c r="B19" s="308" t="s">
        <v>512</v>
      </c>
      <c r="C19" s="309" t="e">
        <f>SUM(C7:C18)</f>
        <v>#N/A</v>
      </c>
      <c r="D19" s="310"/>
      <c r="E19" s="311" t="e">
        <f t="shared" ref="E19:L19" si="4">SUM(E7:E18)</f>
        <v>#N/A</v>
      </c>
      <c r="F19" s="311" t="e">
        <f t="shared" si="4"/>
        <v>#N/A</v>
      </c>
      <c r="G19" s="311" t="e">
        <f t="shared" si="4"/>
        <v>#N/A</v>
      </c>
      <c r="H19" s="311" t="e">
        <f t="shared" si="4"/>
        <v>#N/A</v>
      </c>
      <c r="I19" s="311"/>
      <c r="J19" s="311"/>
      <c r="K19" s="311" t="e">
        <f t="shared" si="4"/>
        <v>#N/A</v>
      </c>
      <c r="L19" s="312" t="e">
        <f t="shared" si="4"/>
        <v>#N/A</v>
      </c>
      <c r="M19" s="124"/>
      <c r="N19" s="124"/>
      <c r="O19" s="124"/>
      <c r="P19" s="313" t="e">
        <f>SUM(P7:P18)</f>
        <v>#N/A</v>
      </c>
      <c r="Q19" s="314" t="e">
        <f>SUM(Q7:Q18)</f>
        <v>#N/A</v>
      </c>
      <c r="R19" s="315" t="e">
        <f>SUM(R7:R18)</f>
        <v>#N/A</v>
      </c>
      <c r="S19" s="124"/>
      <c r="Y19" s="86">
        <f>'Member Info'!B46</f>
        <v>0</v>
      </c>
      <c r="Z19" s="86">
        <f>'Member Info'!D46</f>
        <v>0</v>
      </c>
      <c r="AA19" s="86">
        <f>'Member Info'!E46</f>
        <v>0</v>
      </c>
      <c r="AB19" s="86" t="str">
        <f t="shared" si="0"/>
        <v>0 0</v>
      </c>
      <c r="AC19" s="86">
        <f>'Member Info'!B46</f>
        <v>0</v>
      </c>
    </row>
    <row r="20" spans="1:29" x14ac:dyDescent="0.25">
      <c r="A20" s="124"/>
      <c r="B20" s="124"/>
      <c r="C20" s="124"/>
      <c r="D20" s="124"/>
      <c r="E20" s="124"/>
      <c r="F20" s="124"/>
      <c r="G20" s="124"/>
      <c r="H20" s="124"/>
      <c r="I20" s="124"/>
      <c r="J20" s="124"/>
      <c r="K20" s="124"/>
      <c r="L20" s="124"/>
      <c r="M20" s="124"/>
      <c r="N20" s="124"/>
      <c r="O20" s="124"/>
      <c r="P20" s="124"/>
      <c r="Q20" s="124"/>
      <c r="R20" s="124"/>
      <c r="S20" s="124"/>
      <c r="Y20" s="86">
        <f>'Member Info'!B47</f>
        <v>0</v>
      </c>
      <c r="Z20" s="86">
        <f>'Member Info'!D47</f>
        <v>0</v>
      </c>
      <c r="AA20" s="86">
        <f>'Member Info'!E47</f>
        <v>0</v>
      </c>
      <c r="AB20" s="86" t="str">
        <f t="shared" si="0"/>
        <v>0 0</v>
      </c>
      <c r="AC20" s="86">
        <f>'Member Info'!B47</f>
        <v>0</v>
      </c>
    </row>
    <row r="21" spans="1:29" x14ac:dyDescent="0.25">
      <c r="C21" s="582" t="str">
        <f>IF(ISERROR(L4),"You Must Choose a Member from the Orange Drop Down List for this Page to show any infomration, if you cannot see the member on the list, scroll up o nthe dropdown","Member above will only show information after a specific months GP1 has been completed")</f>
        <v>You Must Choose a Member from the Orange Drop Down List for this Page to show any infomration, if you cannot see the member on the list, scroll up o nthe dropdown</v>
      </c>
      <c r="D21" s="582"/>
      <c r="E21" s="582"/>
      <c r="F21" s="582"/>
      <c r="G21" s="582"/>
      <c r="H21" s="582"/>
      <c r="I21" s="582"/>
      <c r="J21" s="582"/>
      <c r="K21" s="582"/>
      <c r="L21" s="582"/>
      <c r="M21" s="582"/>
      <c r="Y21" s="86">
        <f>'Member Info'!B48</f>
        <v>0</v>
      </c>
      <c r="Z21" s="86">
        <f>'Member Info'!D48</f>
        <v>0</v>
      </c>
      <c r="AA21" s="86">
        <f>'Member Info'!E48</f>
        <v>0</v>
      </c>
      <c r="AB21" s="86" t="str">
        <f t="shared" si="0"/>
        <v>0 0</v>
      </c>
      <c r="AC21" s="86">
        <f>'Member Info'!B48</f>
        <v>0</v>
      </c>
    </row>
    <row r="22" spans="1:29" x14ac:dyDescent="0.25">
      <c r="C22" s="582"/>
      <c r="D22" s="582"/>
      <c r="E22" s="582"/>
      <c r="F22" s="582"/>
      <c r="G22" s="582"/>
      <c r="H22" s="582"/>
      <c r="I22" s="582"/>
      <c r="J22" s="582"/>
      <c r="K22" s="582"/>
      <c r="L22" s="582"/>
      <c r="M22" s="582"/>
      <c r="Y22" s="86">
        <f>'Member Info'!B49</f>
        <v>0</v>
      </c>
      <c r="Z22" s="86">
        <f>'Member Info'!D49</f>
        <v>0</v>
      </c>
      <c r="AA22" s="86">
        <f>'Member Info'!E49</f>
        <v>0</v>
      </c>
      <c r="AB22" s="86" t="str">
        <f t="shared" si="0"/>
        <v>0 0</v>
      </c>
      <c r="AC22" s="86">
        <f>'Member Info'!B49</f>
        <v>0</v>
      </c>
    </row>
    <row r="23" spans="1:29" x14ac:dyDescent="0.25">
      <c r="C23" s="582"/>
      <c r="D23" s="582"/>
      <c r="E23" s="582"/>
      <c r="F23" s="582"/>
      <c r="G23" s="582"/>
      <c r="H23" s="582"/>
      <c r="I23" s="582"/>
      <c r="J23" s="582"/>
      <c r="K23" s="582"/>
      <c r="L23" s="582"/>
      <c r="M23" s="582"/>
      <c r="Y23" s="86">
        <f>'Member Info'!B50</f>
        <v>0</v>
      </c>
      <c r="Z23" s="86">
        <f>'Member Info'!D50</f>
        <v>0</v>
      </c>
      <c r="AA23" s="86">
        <f>'Member Info'!E50</f>
        <v>0</v>
      </c>
      <c r="AB23" s="86" t="str">
        <f t="shared" si="0"/>
        <v>0 0</v>
      </c>
      <c r="AC23" s="86">
        <f>'Member Info'!B50</f>
        <v>0</v>
      </c>
    </row>
    <row r="24" spans="1:29" x14ac:dyDescent="0.25">
      <c r="Y24" s="86">
        <f>'Member Info'!B51</f>
        <v>0</v>
      </c>
      <c r="Z24" s="86">
        <f>'Member Info'!D51</f>
        <v>0</v>
      </c>
      <c r="AA24" s="86">
        <f>'Member Info'!E51</f>
        <v>0</v>
      </c>
      <c r="AB24" s="86" t="str">
        <f t="shared" si="0"/>
        <v>0 0</v>
      </c>
      <c r="AC24" s="86">
        <f>'Member Info'!B51</f>
        <v>0</v>
      </c>
    </row>
    <row r="25" spans="1:29" x14ac:dyDescent="0.25">
      <c r="Y25" s="86">
        <f>'Member Info'!B52</f>
        <v>0</v>
      </c>
      <c r="Z25" s="86">
        <f>'Member Info'!D52</f>
        <v>0</v>
      </c>
      <c r="AA25" s="86">
        <f>'Member Info'!E52</f>
        <v>0</v>
      </c>
      <c r="AB25" s="86" t="str">
        <f t="shared" si="0"/>
        <v>0 0</v>
      </c>
      <c r="AC25" s="86">
        <f>'Member Info'!B52</f>
        <v>0</v>
      </c>
    </row>
    <row r="26" spans="1:29" x14ac:dyDescent="0.25">
      <c r="Y26" s="86">
        <f>'Member Info'!B53</f>
        <v>0</v>
      </c>
      <c r="Z26" s="86">
        <f>'Member Info'!D53</f>
        <v>0</v>
      </c>
      <c r="AA26" s="86">
        <f>'Member Info'!E53</f>
        <v>0</v>
      </c>
      <c r="AB26" s="86" t="str">
        <f t="shared" si="0"/>
        <v>0 0</v>
      </c>
      <c r="AC26" s="86">
        <f>'Member Info'!B53</f>
        <v>0</v>
      </c>
    </row>
    <row r="27" spans="1:29" x14ac:dyDescent="0.25">
      <c r="Y27" s="86">
        <f>'Member Info'!B54</f>
        <v>0</v>
      </c>
      <c r="Z27" s="86">
        <f>'Member Info'!D54</f>
        <v>0</v>
      </c>
      <c r="AA27" s="86">
        <f>'Member Info'!E54</f>
        <v>0</v>
      </c>
      <c r="AB27" s="86" t="str">
        <f t="shared" si="0"/>
        <v>0 0</v>
      </c>
      <c r="AC27" s="86">
        <f>'Member Info'!B54</f>
        <v>0</v>
      </c>
    </row>
    <row r="28" spans="1:29" x14ac:dyDescent="0.25">
      <c r="Y28" s="86">
        <f>'Member Info'!B55</f>
        <v>0</v>
      </c>
      <c r="Z28" s="86">
        <f>'Member Info'!D55</f>
        <v>0</v>
      </c>
      <c r="AA28" s="86">
        <f>'Member Info'!E55</f>
        <v>0</v>
      </c>
      <c r="AB28" s="86" t="str">
        <f t="shared" si="0"/>
        <v>0 0</v>
      </c>
      <c r="AC28" s="86">
        <f>'Member Info'!B55</f>
        <v>0</v>
      </c>
    </row>
    <row r="29" spans="1:29" x14ac:dyDescent="0.25">
      <c r="Y29" s="86">
        <f>'Member Info'!B56</f>
        <v>0</v>
      </c>
      <c r="Z29" s="86">
        <f>'Member Info'!D56</f>
        <v>0</v>
      </c>
      <c r="AA29" s="86">
        <f>'Member Info'!E56</f>
        <v>0</v>
      </c>
      <c r="AB29" s="86" t="str">
        <f t="shared" si="0"/>
        <v>0 0</v>
      </c>
      <c r="AC29" s="86">
        <f>'Member Info'!B56</f>
        <v>0</v>
      </c>
    </row>
    <row r="30" spans="1:29" x14ac:dyDescent="0.25">
      <c r="Y30" s="86">
        <f>'Member Info'!B57</f>
        <v>0</v>
      </c>
      <c r="Z30" s="86">
        <f>'Member Info'!D57</f>
        <v>0</v>
      </c>
      <c r="AA30" s="86">
        <f>'Member Info'!E57</f>
        <v>0</v>
      </c>
      <c r="AB30" s="86" t="str">
        <f t="shared" si="0"/>
        <v>0 0</v>
      </c>
      <c r="AC30" s="86">
        <f>'Member Info'!B57</f>
        <v>0</v>
      </c>
    </row>
    <row r="31" spans="1:29" x14ac:dyDescent="0.25">
      <c r="Y31" s="86">
        <f>'Member Info'!B58</f>
        <v>0</v>
      </c>
      <c r="Z31" s="86">
        <f>'Member Info'!D58</f>
        <v>0</v>
      </c>
      <c r="AA31" s="86">
        <f>'Member Info'!E58</f>
        <v>0</v>
      </c>
      <c r="AB31" s="86" t="str">
        <f t="shared" si="0"/>
        <v>0 0</v>
      </c>
      <c r="AC31" s="86">
        <f>'Member Info'!B58</f>
        <v>0</v>
      </c>
    </row>
    <row r="32" spans="1:29" x14ac:dyDescent="0.25">
      <c r="Y32" s="86">
        <f>'Member Info'!B59</f>
        <v>0</v>
      </c>
      <c r="Z32" s="86">
        <f>'Member Info'!D59</f>
        <v>0</v>
      </c>
      <c r="AA32" s="86">
        <f>'Member Info'!E59</f>
        <v>0</v>
      </c>
      <c r="AB32" s="86" t="str">
        <f t="shared" si="0"/>
        <v>0 0</v>
      </c>
      <c r="AC32" s="86">
        <f>'Member Info'!B59</f>
        <v>0</v>
      </c>
    </row>
    <row r="33" spans="25:29" x14ac:dyDescent="0.25">
      <c r="Y33" s="86">
        <f>'Member Info'!B60</f>
        <v>0</v>
      </c>
      <c r="Z33" s="86">
        <f>'Member Info'!D60</f>
        <v>0</v>
      </c>
      <c r="AA33" s="86">
        <f>'Member Info'!E60</f>
        <v>0</v>
      </c>
      <c r="AB33" s="86" t="str">
        <f t="shared" si="0"/>
        <v>0 0</v>
      </c>
      <c r="AC33" s="86">
        <f>'Member Info'!B60</f>
        <v>0</v>
      </c>
    </row>
    <row r="34" spans="25:29" x14ac:dyDescent="0.25">
      <c r="Y34" s="86">
        <f>'Member Info'!B61</f>
        <v>0</v>
      </c>
      <c r="Z34" s="86">
        <f>'Member Info'!D61</f>
        <v>0</v>
      </c>
      <c r="AA34" s="86">
        <f>'Member Info'!E61</f>
        <v>0</v>
      </c>
      <c r="AB34" s="86" t="str">
        <f t="shared" si="0"/>
        <v>0 0</v>
      </c>
      <c r="AC34" s="86">
        <f>'Member Info'!B61</f>
        <v>0</v>
      </c>
    </row>
    <row r="35" spans="25:29" x14ac:dyDescent="0.25">
      <c r="Y35" s="86">
        <f>'Member Info'!B62</f>
        <v>0</v>
      </c>
      <c r="Z35" s="86">
        <f>'Member Info'!D62</f>
        <v>0</v>
      </c>
      <c r="AA35" s="86">
        <f>'Member Info'!E62</f>
        <v>0</v>
      </c>
      <c r="AB35" s="86" t="str">
        <f t="shared" si="0"/>
        <v>0 0</v>
      </c>
      <c r="AC35" s="86">
        <f>'Member Info'!B62</f>
        <v>0</v>
      </c>
    </row>
    <row r="36" spans="25:29" x14ac:dyDescent="0.25">
      <c r="Y36" s="86">
        <f>'Member Info'!B63</f>
        <v>0</v>
      </c>
      <c r="Z36" s="86">
        <f>'Member Info'!D63</f>
        <v>0</v>
      </c>
      <c r="AA36" s="86">
        <f>'Member Info'!E63</f>
        <v>0</v>
      </c>
      <c r="AB36" s="86" t="str">
        <f t="shared" si="0"/>
        <v>0 0</v>
      </c>
      <c r="AC36" s="86">
        <f>'Member Info'!B63</f>
        <v>0</v>
      </c>
    </row>
    <row r="37" spans="25:29" x14ac:dyDescent="0.25">
      <c r="Y37" s="86">
        <f>'Member Info'!B64</f>
        <v>0</v>
      </c>
      <c r="Z37" s="86">
        <f>'Member Info'!D64</f>
        <v>0</v>
      </c>
      <c r="AA37" s="86">
        <f>'Member Info'!E64</f>
        <v>0</v>
      </c>
      <c r="AB37" s="86" t="str">
        <f t="shared" si="0"/>
        <v>0 0</v>
      </c>
      <c r="AC37" s="86">
        <f>'Member Info'!B64</f>
        <v>0</v>
      </c>
    </row>
    <row r="38" spans="25:29" x14ac:dyDescent="0.25">
      <c r="Y38" s="86">
        <f>'Member Info'!B65</f>
        <v>0</v>
      </c>
      <c r="Z38" s="86">
        <f>'Member Info'!D65</f>
        <v>0</v>
      </c>
      <c r="AA38" s="86">
        <f>'Member Info'!E65</f>
        <v>0</v>
      </c>
      <c r="AB38" s="86" t="str">
        <f t="shared" si="0"/>
        <v>0 0</v>
      </c>
      <c r="AC38" s="86">
        <f>'Member Info'!B65</f>
        <v>0</v>
      </c>
    </row>
    <row r="39" spans="25:29" x14ac:dyDescent="0.25">
      <c r="Y39" s="86">
        <f>'Member Info'!B66</f>
        <v>0</v>
      </c>
      <c r="Z39" s="86">
        <f>'Member Info'!D66</f>
        <v>0</v>
      </c>
      <c r="AA39" s="86">
        <f>'Member Info'!E66</f>
        <v>0</v>
      </c>
      <c r="AB39" s="86" t="str">
        <f t="shared" si="0"/>
        <v>0 0</v>
      </c>
      <c r="AC39" s="86">
        <f>'Member Info'!B66</f>
        <v>0</v>
      </c>
    </row>
    <row r="40" spans="25:29" x14ac:dyDescent="0.25">
      <c r="Y40" s="86">
        <f>'Member Info'!B67</f>
        <v>0</v>
      </c>
      <c r="Z40" s="86">
        <f>'Member Info'!D67</f>
        <v>0</v>
      </c>
      <c r="AA40" s="86">
        <f>'Member Info'!E67</f>
        <v>0</v>
      </c>
      <c r="AB40" s="86" t="str">
        <f t="shared" si="0"/>
        <v>0 0</v>
      </c>
      <c r="AC40" s="86">
        <f>'Member Info'!B67</f>
        <v>0</v>
      </c>
    </row>
    <row r="41" spans="25:29" x14ac:dyDescent="0.25">
      <c r="Y41" s="86">
        <f>'Member Info'!B68</f>
        <v>0</v>
      </c>
      <c r="Z41" s="86">
        <f>'Member Info'!D68</f>
        <v>0</v>
      </c>
      <c r="AA41" s="86">
        <f>'Member Info'!E68</f>
        <v>0</v>
      </c>
      <c r="AB41" s="86" t="str">
        <f t="shared" si="0"/>
        <v>0 0</v>
      </c>
      <c r="AC41" s="86">
        <f>'Member Info'!B68</f>
        <v>0</v>
      </c>
    </row>
    <row r="42" spans="25:29" x14ac:dyDescent="0.25">
      <c r="Y42" s="86">
        <f>'Member Info'!B69</f>
        <v>0</v>
      </c>
      <c r="Z42" s="86">
        <f>'Member Info'!D69</f>
        <v>0</v>
      </c>
      <c r="AA42" s="86">
        <f>'Member Info'!E69</f>
        <v>0</v>
      </c>
      <c r="AB42" s="86" t="str">
        <f t="shared" si="0"/>
        <v>0 0</v>
      </c>
      <c r="AC42" s="86">
        <f>'Member Info'!B69</f>
        <v>0</v>
      </c>
    </row>
    <row r="43" spans="25:29" x14ac:dyDescent="0.25">
      <c r="Y43" s="86">
        <f>'Member Info'!B70</f>
        <v>0</v>
      </c>
      <c r="Z43" s="86">
        <f>'Member Info'!D70</f>
        <v>0</v>
      </c>
      <c r="AA43" s="86">
        <f>'Member Info'!E70</f>
        <v>0</v>
      </c>
      <c r="AB43" s="86" t="str">
        <f t="shared" si="0"/>
        <v>0 0</v>
      </c>
      <c r="AC43" s="86">
        <f>'Member Info'!B70</f>
        <v>0</v>
      </c>
    </row>
    <row r="44" spans="25:29" x14ac:dyDescent="0.25">
      <c r="Y44" s="86">
        <f>'Member Info'!B71</f>
        <v>0</v>
      </c>
      <c r="Z44" s="86">
        <f>'Member Info'!D71</f>
        <v>0</v>
      </c>
      <c r="AA44" s="86">
        <f>'Member Info'!E71</f>
        <v>0</v>
      </c>
      <c r="AB44" s="86" t="str">
        <f t="shared" si="0"/>
        <v>0 0</v>
      </c>
      <c r="AC44" s="86">
        <f>'Member Info'!B71</f>
        <v>0</v>
      </c>
    </row>
    <row r="45" spans="25:29" x14ac:dyDescent="0.25">
      <c r="Y45" s="86">
        <f>'Member Info'!B72</f>
        <v>0</v>
      </c>
      <c r="Z45" s="86">
        <f>'Member Info'!D72</f>
        <v>0</v>
      </c>
      <c r="AA45" s="86">
        <f>'Member Info'!E72</f>
        <v>0</v>
      </c>
      <c r="AB45" s="86" t="str">
        <f t="shared" si="0"/>
        <v>0 0</v>
      </c>
      <c r="AC45" s="86">
        <f>'Member Info'!B72</f>
        <v>0</v>
      </c>
    </row>
    <row r="46" spans="25:29" x14ac:dyDescent="0.25">
      <c r="Y46" s="86">
        <f>'Member Info'!B73</f>
        <v>0</v>
      </c>
      <c r="Z46" s="86">
        <f>'Member Info'!D73</f>
        <v>0</v>
      </c>
      <c r="AA46" s="86">
        <f>'Member Info'!E73</f>
        <v>0</v>
      </c>
      <c r="AB46" s="86" t="str">
        <f t="shared" si="0"/>
        <v>0 0</v>
      </c>
      <c r="AC46" s="86">
        <f>'Member Info'!B73</f>
        <v>0</v>
      </c>
    </row>
    <row r="47" spans="25:29" x14ac:dyDescent="0.25">
      <c r="Y47" s="86">
        <f>'Member Info'!B74</f>
        <v>0</v>
      </c>
      <c r="Z47" s="86">
        <f>'Member Info'!D74</f>
        <v>0</v>
      </c>
      <c r="AA47" s="86">
        <f>'Member Info'!E74</f>
        <v>0</v>
      </c>
      <c r="AB47" s="86" t="str">
        <f t="shared" si="0"/>
        <v>0 0</v>
      </c>
      <c r="AC47" s="86">
        <f>'Member Info'!B74</f>
        <v>0</v>
      </c>
    </row>
    <row r="48" spans="25:29" x14ac:dyDescent="0.25">
      <c r="Y48" s="86">
        <f>'Member Info'!B75</f>
        <v>0</v>
      </c>
      <c r="Z48" s="86">
        <f>'Member Info'!D75</f>
        <v>0</v>
      </c>
      <c r="AA48" s="86">
        <f>'Member Info'!E75</f>
        <v>0</v>
      </c>
      <c r="AB48" s="86" t="str">
        <f t="shared" si="0"/>
        <v>0 0</v>
      </c>
      <c r="AC48" s="86">
        <f>'Member Info'!B75</f>
        <v>0</v>
      </c>
    </row>
    <row r="49" spans="25:29" x14ac:dyDescent="0.25">
      <c r="Y49" s="86">
        <f>'Member Info'!B76</f>
        <v>0</v>
      </c>
      <c r="Z49" s="86">
        <f>'Member Info'!D76</f>
        <v>0</v>
      </c>
      <c r="AA49" s="86">
        <f>'Member Info'!E76</f>
        <v>0</v>
      </c>
      <c r="AB49" s="86" t="str">
        <f t="shared" si="0"/>
        <v>0 0</v>
      </c>
      <c r="AC49" s="86">
        <f>'Member Info'!B76</f>
        <v>0</v>
      </c>
    </row>
    <row r="50" spans="25:29" x14ac:dyDescent="0.25">
      <c r="Y50" s="86">
        <f>'Member Info'!B77</f>
        <v>0</v>
      </c>
      <c r="Z50" s="86">
        <f>'Member Info'!D77</f>
        <v>0</v>
      </c>
      <c r="AA50" s="86">
        <f>'Member Info'!E77</f>
        <v>0</v>
      </c>
      <c r="AB50" s="86" t="str">
        <f t="shared" si="0"/>
        <v>0 0</v>
      </c>
      <c r="AC50" s="86">
        <f>'Member Info'!B77</f>
        <v>0</v>
      </c>
    </row>
    <row r="51" spans="25:29" x14ac:dyDescent="0.25">
      <c r="Y51" s="86">
        <f>'Member Info'!B78</f>
        <v>0</v>
      </c>
      <c r="Z51" s="86">
        <f>'Member Info'!D78</f>
        <v>0</v>
      </c>
      <c r="AA51" s="86">
        <f>'Member Info'!E78</f>
        <v>0</v>
      </c>
      <c r="AB51" s="86" t="str">
        <f t="shared" si="0"/>
        <v>0 0</v>
      </c>
      <c r="AC51" s="86">
        <f>'Member Info'!B78</f>
        <v>0</v>
      </c>
    </row>
    <row r="52" spans="25:29" x14ac:dyDescent="0.25">
      <c r="Y52" s="86">
        <f>'Member Info'!B79</f>
        <v>0</v>
      </c>
      <c r="Z52" s="86">
        <f>'Member Info'!D79</f>
        <v>0</v>
      </c>
      <c r="AA52" s="86">
        <f>'Member Info'!E79</f>
        <v>0</v>
      </c>
      <c r="AB52" s="86" t="str">
        <f t="shared" si="0"/>
        <v>0 0</v>
      </c>
      <c r="AC52" s="86">
        <f>'Member Info'!B79</f>
        <v>0</v>
      </c>
    </row>
    <row r="53" spans="25:29" x14ac:dyDescent="0.25">
      <c r="Y53" s="86">
        <f>'Member Info'!B80</f>
        <v>0</v>
      </c>
      <c r="Z53" s="86">
        <f>'Member Info'!D80</f>
        <v>0</v>
      </c>
      <c r="AA53" s="86">
        <f>'Member Info'!E80</f>
        <v>0</v>
      </c>
      <c r="AB53" s="86" t="str">
        <f t="shared" si="0"/>
        <v>0 0</v>
      </c>
      <c r="AC53" s="86">
        <f>'Member Info'!B80</f>
        <v>0</v>
      </c>
    </row>
    <row r="54" spans="25:29" x14ac:dyDescent="0.25">
      <c r="Y54" s="86">
        <f>'Member Info'!B81</f>
        <v>0</v>
      </c>
      <c r="Z54" s="86">
        <f>'Member Info'!D81</f>
        <v>0</v>
      </c>
      <c r="AA54" s="86">
        <f>'Member Info'!E81</f>
        <v>0</v>
      </c>
      <c r="AB54" s="86" t="str">
        <f t="shared" si="0"/>
        <v>0 0</v>
      </c>
      <c r="AC54" s="86">
        <f>'Member Info'!B81</f>
        <v>0</v>
      </c>
    </row>
    <row r="55" spans="25:29" x14ac:dyDescent="0.25">
      <c r="Y55" s="86">
        <f>'Member Info'!B82</f>
        <v>0</v>
      </c>
      <c r="Z55" s="86">
        <f>'Member Info'!D82</f>
        <v>0</v>
      </c>
      <c r="AA55" s="86">
        <f>'Member Info'!E82</f>
        <v>0</v>
      </c>
      <c r="AB55" s="86" t="str">
        <f t="shared" si="0"/>
        <v>0 0</v>
      </c>
      <c r="AC55" s="86">
        <f>'Member Info'!B82</f>
        <v>0</v>
      </c>
    </row>
    <row r="56" spans="25:29" x14ac:dyDescent="0.25">
      <c r="Y56" s="86">
        <f>'Member Info'!B83</f>
        <v>0</v>
      </c>
      <c r="Z56" s="86">
        <f>'Member Info'!D83</f>
        <v>0</v>
      </c>
      <c r="AA56" s="86">
        <f>'Member Info'!E83</f>
        <v>0</v>
      </c>
      <c r="AB56" s="86" t="str">
        <f t="shared" si="0"/>
        <v>0 0</v>
      </c>
      <c r="AC56" s="86">
        <f>'Member Info'!B83</f>
        <v>0</v>
      </c>
    </row>
    <row r="57" spans="25:29" x14ac:dyDescent="0.25">
      <c r="Y57" s="86">
        <f>'Member Info'!B84</f>
        <v>0</v>
      </c>
      <c r="Z57" s="86">
        <f>'Member Info'!D84</f>
        <v>0</v>
      </c>
      <c r="AA57" s="86">
        <f>'Member Info'!E84</f>
        <v>0</v>
      </c>
      <c r="AB57" s="86" t="str">
        <f t="shared" si="0"/>
        <v>0 0</v>
      </c>
      <c r="AC57" s="86">
        <f>'Member Info'!B84</f>
        <v>0</v>
      </c>
    </row>
    <row r="58" spans="25:29" x14ac:dyDescent="0.25">
      <c r="Y58" s="86">
        <f>'Member Info'!B85</f>
        <v>0</v>
      </c>
      <c r="Z58" s="86">
        <f>'Member Info'!D85</f>
        <v>0</v>
      </c>
      <c r="AA58" s="86">
        <f>'Member Info'!E85</f>
        <v>0</v>
      </c>
      <c r="AB58" s="86" t="str">
        <f t="shared" si="0"/>
        <v>0 0</v>
      </c>
      <c r="AC58" s="86">
        <f>'Member Info'!B85</f>
        <v>0</v>
      </c>
    </row>
    <row r="59" spans="25:29" x14ac:dyDescent="0.25">
      <c r="Y59" s="86">
        <f>'Member Info'!B86</f>
        <v>0</v>
      </c>
      <c r="Z59" s="86">
        <f>'Member Info'!D86</f>
        <v>0</v>
      </c>
      <c r="AA59" s="86">
        <f>'Member Info'!E86</f>
        <v>0</v>
      </c>
      <c r="AB59" s="86" t="str">
        <f t="shared" si="0"/>
        <v>0 0</v>
      </c>
      <c r="AC59" s="86">
        <f>'Member Info'!B86</f>
        <v>0</v>
      </c>
    </row>
    <row r="60" spans="25:29" x14ac:dyDescent="0.25">
      <c r="Y60" s="86">
        <f>'Member Info'!B87</f>
        <v>0</v>
      </c>
      <c r="Z60" s="86">
        <f>'Member Info'!D87</f>
        <v>0</v>
      </c>
      <c r="AA60" s="86">
        <f>'Member Info'!E87</f>
        <v>0</v>
      </c>
      <c r="AB60" s="86" t="str">
        <f t="shared" si="0"/>
        <v>0 0</v>
      </c>
      <c r="AC60" s="86">
        <f>'Member Info'!B87</f>
        <v>0</v>
      </c>
    </row>
    <row r="61" spans="25:29" x14ac:dyDescent="0.25">
      <c r="Y61" s="86">
        <f>'Member Info'!B88</f>
        <v>0</v>
      </c>
      <c r="Z61" s="86">
        <f>'Member Info'!D88</f>
        <v>0</v>
      </c>
      <c r="AA61" s="86">
        <f>'Member Info'!E88</f>
        <v>0</v>
      </c>
      <c r="AB61" s="86" t="str">
        <f t="shared" si="0"/>
        <v>0 0</v>
      </c>
      <c r="AC61" s="86">
        <f>'Member Info'!B88</f>
        <v>0</v>
      </c>
    </row>
    <row r="62" spans="25:29" x14ac:dyDescent="0.25">
      <c r="Y62" s="86">
        <f>'Member Info'!B89</f>
        <v>0</v>
      </c>
      <c r="Z62" s="86">
        <f>'Member Info'!D89</f>
        <v>0</v>
      </c>
      <c r="AA62" s="86">
        <f>'Member Info'!E89</f>
        <v>0</v>
      </c>
      <c r="AB62" s="86" t="str">
        <f t="shared" si="0"/>
        <v>0 0</v>
      </c>
      <c r="AC62" s="86">
        <f>'Member Info'!B89</f>
        <v>0</v>
      </c>
    </row>
    <row r="63" spans="25:29" x14ac:dyDescent="0.25">
      <c r="Y63" s="86">
        <f>'Member Info'!B90</f>
        <v>0</v>
      </c>
      <c r="Z63" s="86">
        <f>'Member Info'!D90</f>
        <v>0</v>
      </c>
      <c r="AA63" s="86">
        <f>'Member Info'!E90</f>
        <v>0</v>
      </c>
      <c r="AB63" s="86" t="str">
        <f t="shared" si="0"/>
        <v>0 0</v>
      </c>
      <c r="AC63" s="86">
        <f>'Member Info'!B90</f>
        <v>0</v>
      </c>
    </row>
    <row r="64" spans="25:29" x14ac:dyDescent="0.25">
      <c r="Y64" s="86">
        <f>'Member Info'!B91</f>
        <v>0</v>
      </c>
      <c r="Z64" s="86">
        <f>'Member Info'!D91</f>
        <v>0</v>
      </c>
      <c r="AA64" s="86">
        <f>'Member Info'!E91</f>
        <v>0</v>
      </c>
      <c r="AB64" s="86" t="str">
        <f t="shared" si="0"/>
        <v>0 0</v>
      </c>
      <c r="AC64" s="86">
        <f>'Member Info'!B91</f>
        <v>0</v>
      </c>
    </row>
    <row r="65" spans="25:29" x14ac:dyDescent="0.25">
      <c r="Y65" s="86">
        <f>'Member Info'!B92</f>
        <v>0</v>
      </c>
      <c r="Z65" s="86">
        <f>'Member Info'!D92</f>
        <v>0</v>
      </c>
      <c r="AA65" s="86">
        <f>'Member Info'!E92</f>
        <v>0</v>
      </c>
      <c r="AB65" s="86" t="str">
        <f t="shared" si="0"/>
        <v>0 0</v>
      </c>
      <c r="AC65" s="86">
        <f>'Member Info'!B92</f>
        <v>0</v>
      </c>
    </row>
    <row r="66" spans="25:29" x14ac:dyDescent="0.25">
      <c r="Y66" s="86">
        <f>'Member Info'!B93</f>
        <v>0</v>
      </c>
      <c r="Z66" s="86">
        <f>'Member Info'!D93</f>
        <v>0</v>
      </c>
      <c r="AA66" s="86">
        <f>'Member Info'!E93</f>
        <v>0</v>
      </c>
      <c r="AB66" s="86" t="str">
        <f t="shared" si="0"/>
        <v>0 0</v>
      </c>
      <c r="AC66" s="86">
        <f>'Member Info'!B93</f>
        <v>0</v>
      </c>
    </row>
    <row r="67" spans="25:29" x14ac:dyDescent="0.25">
      <c r="Y67" s="86">
        <f>'Member Info'!B94</f>
        <v>0</v>
      </c>
      <c r="Z67" s="86">
        <f>'Member Info'!D94</f>
        <v>0</v>
      </c>
      <c r="AA67" s="86">
        <f>'Member Info'!E94</f>
        <v>0</v>
      </c>
      <c r="AB67" s="86" t="str">
        <f t="shared" ref="AB67:AB130" si="5">CONCATENATE(Z67," ", AA67)</f>
        <v>0 0</v>
      </c>
      <c r="AC67" s="86">
        <f>'Member Info'!B94</f>
        <v>0</v>
      </c>
    </row>
    <row r="68" spans="25:29" x14ac:dyDescent="0.25">
      <c r="Y68" s="86">
        <f>'Member Info'!B95</f>
        <v>0</v>
      </c>
      <c r="Z68" s="86">
        <f>'Member Info'!D95</f>
        <v>0</v>
      </c>
      <c r="AA68" s="86">
        <f>'Member Info'!E95</f>
        <v>0</v>
      </c>
      <c r="AB68" s="86" t="str">
        <f t="shared" si="5"/>
        <v>0 0</v>
      </c>
      <c r="AC68" s="86">
        <f>'Member Info'!B95</f>
        <v>0</v>
      </c>
    </row>
    <row r="69" spans="25:29" x14ac:dyDescent="0.25">
      <c r="Y69" s="86">
        <f>'Member Info'!B96</f>
        <v>0</v>
      </c>
      <c r="Z69" s="86">
        <f>'Member Info'!D96</f>
        <v>0</v>
      </c>
      <c r="AA69" s="86">
        <f>'Member Info'!E96</f>
        <v>0</v>
      </c>
      <c r="AB69" s="86" t="str">
        <f t="shared" si="5"/>
        <v>0 0</v>
      </c>
      <c r="AC69" s="86">
        <f>'Member Info'!B96</f>
        <v>0</v>
      </c>
    </row>
    <row r="70" spans="25:29" x14ac:dyDescent="0.25">
      <c r="Y70" s="86">
        <f>'Member Info'!B97</f>
        <v>0</v>
      </c>
      <c r="Z70" s="86">
        <f>'Member Info'!D97</f>
        <v>0</v>
      </c>
      <c r="AA70" s="86">
        <f>'Member Info'!E97</f>
        <v>0</v>
      </c>
      <c r="AB70" s="86" t="str">
        <f t="shared" si="5"/>
        <v>0 0</v>
      </c>
      <c r="AC70" s="86">
        <f>'Member Info'!B97</f>
        <v>0</v>
      </c>
    </row>
    <row r="71" spans="25:29" x14ac:dyDescent="0.25">
      <c r="Y71" s="86">
        <f>'Member Info'!B98</f>
        <v>0</v>
      </c>
      <c r="Z71" s="86">
        <f>'Member Info'!D98</f>
        <v>0</v>
      </c>
      <c r="AA71" s="86">
        <f>'Member Info'!E98</f>
        <v>0</v>
      </c>
      <c r="AB71" s="86" t="str">
        <f t="shared" si="5"/>
        <v>0 0</v>
      </c>
      <c r="AC71" s="86">
        <f>'Member Info'!B98</f>
        <v>0</v>
      </c>
    </row>
    <row r="72" spans="25:29" x14ac:dyDescent="0.25">
      <c r="Y72" s="86">
        <f>'Member Info'!B99</f>
        <v>0</v>
      </c>
      <c r="Z72" s="86">
        <f>'Member Info'!D99</f>
        <v>0</v>
      </c>
      <c r="AA72" s="86">
        <f>'Member Info'!E99</f>
        <v>0</v>
      </c>
      <c r="AB72" s="86" t="str">
        <f t="shared" si="5"/>
        <v>0 0</v>
      </c>
      <c r="AC72" s="86">
        <f>'Member Info'!B99</f>
        <v>0</v>
      </c>
    </row>
    <row r="73" spans="25:29" x14ac:dyDescent="0.25">
      <c r="Y73" s="86">
        <f>'Member Info'!B100</f>
        <v>0</v>
      </c>
      <c r="Z73" s="86">
        <f>'Member Info'!D100</f>
        <v>0</v>
      </c>
      <c r="AA73" s="86">
        <f>'Member Info'!E100</f>
        <v>0</v>
      </c>
      <c r="AB73" s="86" t="str">
        <f t="shared" si="5"/>
        <v>0 0</v>
      </c>
      <c r="AC73" s="86">
        <f>'Member Info'!B100</f>
        <v>0</v>
      </c>
    </row>
    <row r="74" spans="25:29" x14ac:dyDescent="0.25">
      <c r="Y74" s="86">
        <f>'Member Info'!B101</f>
        <v>0</v>
      </c>
      <c r="Z74" s="86">
        <f>'Member Info'!D101</f>
        <v>0</v>
      </c>
      <c r="AA74" s="86">
        <f>'Member Info'!E101</f>
        <v>0</v>
      </c>
      <c r="AB74" s="86" t="str">
        <f t="shared" si="5"/>
        <v>0 0</v>
      </c>
      <c r="AC74" s="86">
        <f>'Member Info'!B101</f>
        <v>0</v>
      </c>
    </row>
    <row r="75" spans="25:29" x14ac:dyDescent="0.25">
      <c r="Y75" s="86">
        <f>'Member Info'!B102</f>
        <v>0</v>
      </c>
      <c r="Z75" s="86">
        <f>'Member Info'!D102</f>
        <v>0</v>
      </c>
      <c r="AA75" s="86">
        <f>'Member Info'!E102</f>
        <v>0</v>
      </c>
      <c r="AB75" s="86" t="str">
        <f t="shared" si="5"/>
        <v>0 0</v>
      </c>
      <c r="AC75" s="86">
        <f>'Member Info'!B102</f>
        <v>0</v>
      </c>
    </row>
    <row r="76" spans="25:29" x14ac:dyDescent="0.25">
      <c r="Y76" s="86">
        <f>'Member Info'!B103</f>
        <v>0</v>
      </c>
      <c r="Z76" s="86">
        <f>'Member Info'!D103</f>
        <v>0</v>
      </c>
      <c r="AA76" s="86">
        <f>'Member Info'!E103</f>
        <v>0</v>
      </c>
      <c r="AB76" s="86" t="str">
        <f t="shared" si="5"/>
        <v>0 0</v>
      </c>
      <c r="AC76" s="86">
        <f>'Member Info'!B103</f>
        <v>0</v>
      </c>
    </row>
    <row r="77" spans="25:29" x14ac:dyDescent="0.25">
      <c r="Y77" s="86">
        <f>'Member Info'!B104</f>
        <v>0</v>
      </c>
      <c r="Z77" s="86">
        <f>'Member Info'!D104</f>
        <v>0</v>
      </c>
      <c r="AA77" s="86">
        <f>'Member Info'!E104</f>
        <v>0</v>
      </c>
      <c r="AB77" s="86" t="str">
        <f t="shared" si="5"/>
        <v>0 0</v>
      </c>
      <c r="AC77" s="86">
        <f>'Member Info'!B104</f>
        <v>0</v>
      </c>
    </row>
    <row r="78" spans="25:29" x14ac:dyDescent="0.25">
      <c r="Y78" s="86">
        <f>'Member Info'!B105</f>
        <v>0</v>
      </c>
      <c r="Z78" s="86">
        <f>'Member Info'!D105</f>
        <v>0</v>
      </c>
      <c r="AA78" s="86">
        <f>'Member Info'!E105</f>
        <v>0</v>
      </c>
      <c r="AB78" s="86" t="str">
        <f t="shared" si="5"/>
        <v>0 0</v>
      </c>
      <c r="AC78" s="86">
        <f>'Member Info'!B105</f>
        <v>0</v>
      </c>
    </row>
    <row r="79" spans="25:29" x14ac:dyDescent="0.25">
      <c r="Y79" s="86">
        <f>'Member Info'!B106</f>
        <v>0</v>
      </c>
      <c r="Z79" s="86">
        <f>'Member Info'!D106</f>
        <v>0</v>
      </c>
      <c r="AA79" s="86">
        <f>'Member Info'!E106</f>
        <v>0</v>
      </c>
      <c r="AB79" s="86" t="str">
        <f t="shared" si="5"/>
        <v>0 0</v>
      </c>
      <c r="AC79" s="86">
        <f>'Member Info'!B106</f>
        <v>0</v>
      </c>
    </row>
    <row r="80" spans="25:29" x14ac:dyDescent="0.25">
      <c r="Y80" s="86">
        <f>'Member Info'!B107</f>
        <v>0</v>
      </c>
      <c r="Z80" s="86">
        <f>'Member Info'!D107</f>
        <v>0</v>
      </c>
      <c r="AA80" s="86">
        <f>'Member Info'!E107</f>
        <v>0</v>
      </c>
      <c r="AB80" s="86" t="str">
        <f t="shared" si="5"/>
        <v>0 0</v>
      </c>
      <c r="AC80" s="86">
        <f>'Member Info'!B107</f>
        <v>0</v>
      </c>
    </row>
    <row r="81" spans="25:29" x14ac:dyDescent="0.25">
      <c r="Y81" s="86">
        <f>'Member Info'!B108</f>
        <v>0</v>
      </c>
      <c r="Z81" s="86">
        <f>'Member Info'!D108</f>
        <v>0</v>
      </c>
      <c r="AA81" s="86">
        <f>'Member Info'!E108</f>
        <v>0</v>
      </c>
      <c r="AB81" s="86" t="str">
        <f t="shared" si="5"/>
        <v>0 0</v>
      </c>
      <c r="AC81" s="86">
        <f>'Member Info'!B108</f>
        <v>0</v>
      </c>
    </row>
    <row r="82" spans="25:29" x14ac:dyDescent="0.25">
      <c r="Y82" s="86">
        <f>'Member Info'!B109</f>
        <v>0</v>
      </c>
      <c r="Z82" s="86">
        <f>'Member Info'!D109</f>
        <v>0</v>
      </c>
      <c r="AA82" s="86">
        <f>'Member Info'!E109</f>
        <v>0</v>
      </c>
      <c r="AB82" s="86" t="str">
        <f t="shared" si="5"/>
        <v>0 0</v>
      </c>
      <c r="AC82" s="86">
        <f>'Member Info'!B109</f>
        <v>0</v>
      </c>
    </row>
    <row r="83" spans="25:29" x14ac:dyDescent="0.25">
      <c r="Y83" s="86">
        <f>'Member Info'!B110</f>
        <v>0</v>
      </c>
      <c r="Z83" s="86">
        <f>'Member Info'!D110</f>
        <v>0</v>
      </c>
      <c r="AA83" s="86">
        <f>'Member Info'!E110</f>
        <v>0</v>
      </c>
      <c r="AB83" s="86" t="str">
        <f t="shared" si="5"/>
        <v>0 0</v>
      </c>
      <c r="AC83" s="86">
        <f>'Member Info'!B110</f>
        <v>0</v>
      </c>
    </row>
    <row r="84" spans="25:29" x14ac:dyDescent="0.25">
      <c r="Y84" s="86">
        <f>'Member Info'!B111</f>
        <v>0</v>
      </c>
      <c r="Z84" s="86">
        <f>'Member Info'!D111</f>
        <v>0</v>
      </c>
      <c r="AA84" s="86">
        <f>'Member Info'!E111</f>
        <v>0</v>
      </c>
      <c r="AB84" s="86" t="str">
        <f t="shared" si="5"/>
        <v>0 0</v>
      </c>
      <c r="AC84" s="86">
        <f>'Member Info'!B111</f>
        <v>0</v>
      </c>
    </row>
    <row r="85" spans="25:29" x14ac:dyDescent="0.25">
      <c r="Y85" s="86">
        <f>'Member Info'!B112</f>
        <v>0</v>
      </c>
      <c r="Z85" s="86">
        <f>'Member Info'!D112</f>
        <v>0</v>
      </c>
      <c r="AA85" s="86">
        <f>'Member Info'!E112</f>
        <v>0</v>
      </c>
      <c r="AB85" s="86" t="str">
        <f t="shared" si="5"/>
        <v>0 0</v>
      </c>
      <c r="AC85" s="86">
        <f>'Member Info'!B112</f>
        <v>0</v>
      </c>
    </row>
    <row r="86" spans="25:29" x14ac:dyDescent="0.25">
      <c r="Y86" s="86">
        <f>'Member Info'!B113</f>
        <v>0</v>
      </c>
      <c r="Z86" s="86">
        <f>'Member Info'!D113</f>
        <v>0</v>
      </c>
      <c r="AA86" s="86">
        <f>'Member Info'!E113</f>
        <v>0</v>
      </c>
      <c r="AB86" s="86" t="str">
        <f t="shared" si="5"/>
        <v>0 0</v>
      </c>
      <c r="AC86" s="86">
        <f>'Member Info'!B113</f>
        <v>0</v>
      </c>
    </row>
    <row r="87" spans="25:29" x14ac:dyDescent="0.25">
      <c r="Y87" s="86">
        <f>'Member Info'!B114</f>
        <v>0</v>
      </c>
      <c r="Z87" s="86">
        <f>'Member Info'!D114</f>
        <v>0</v>
      </c>
      <c r="AA87" s="86">
        <f>'Member Info'!E114</f>
        <v>0</v>
      </c>
      <c r="AB87" s="86" t="str">
        <f t="shared" si="5"/>
        <v>0 0</v>
      </c>
      <c r="AC87" s="86">
        <f>'Member Info'!B114</f>
        <v>0</v>
      </c>
    </row>
    <row r="88" spans="25:29" x14ac:dyDescent="0.25">
      <c r="Y88" s="86">
        <f>'Member Info'!B115</f>
        <v>0</v>
      </c>
      <c r="Z88" s="86">
        <f>'Member Info'!D115</f>
        <v>0</v>
      </c>
      <c r="AA88" s="86">
        <f>'Member Info'!E115</f>
        <v>0</v>
      </c>
      <c r="AB88" s="86" t="str">
        <f t="shared" si="5"/>
        <v>0 0</v>
      </c>
      <c r="AC88" s="86">
        <f>'Member Info'!B115</f>
        <v>0</v>
      </c>
    </row>
    <row r="89" spans="25:29" x14ac:dyDescent="0.25">
      <c r="Y89" s="86">
        <f>'Member Info'!B116</f>
        <v>0</v>
      </c>
      <c r="Z89" s="86">
        <f>'Member Info'!D116</f>
        <v>0</v>
      </c>
      <c r="AA89" s="86">
        <f>'Member Info'!E116</f>
        <v>0</v>
      </c>
      <c r="AB89" s="86" t="str">
        <f t="shared" si="5"/>
        <v>0 0</v>
      </c>
      <c r="AC89" s="86">
        <f>'Member Info'!B116</f>
        <v>0</v>
      </c>
    </row>
    <row r="90" spans="25:29" x14ac:dyDescent="0.25">
      <c r="Y90" s="86">
        <f>'Member Info'!B117</f>
        <v>0</v>
      </c>
      <c r="Z90" s="86">
        <f>'Member Info'!D117</f>
        <v>0</v>
      </c>
      <c r="AA90" s="86">
        <f>'Member Info'!E117</f>
        <v>0</v>
      </c>
      <c r="AB90" s="86" t="str">
        <f t="shared" si="5"/>
        <v>0 0</v>
      </c>
      <c r="AC90" s="86">
        <f>'Member Info'!B117</f>
        <v>0</v>
      </c>
    </row>
    <row r="91" spans="25:29" x14ac:dyDescent="0.25">
      <c r="Y91" s="86">
        <f>'Member Info'!B118</f>
        <v>0</v>
      </c>
      <c r="Z91" s="86">
        <f>'Member Info'!D118</f>
        <v>0</v>
      </c>
      <c r="AA91" s="86">
        <f>'Member Info'!E118</f>
        <v>0</v>
      </c>
      <c r="AB91" s="86" t="str">
        <f t="shared" si="5"/>
        <v>0 0</v>
      </c>
      <c r="AC91" s="86">
        <f>'Member Info'!B118</f>
        <v>0</v>
      </c>
    </row>
    <row r="92" spans="25:29" x14ac:dyDescent="0.25">
      <c r="Y92" s="86">
        <f>'Member Info'!B119</f>
        <v>0</v>
      </c>
      <c r="Z92" s="86">
        <f>'Member Info'!D119</f>
        <v>0</v>
      </c>
      <c r="AA92" s="86">
        <f>'Member Info'!E119</f>
        <v>0</v>
      </c>
      <c r="AB92" s="86" t="str">
        <f t="shared" si="5"/>
        <v>0 0</v>
      </c>
      <c r="AC92" s="86">
        <f>'Member Info'!B119</f>
        <v>0</v>
      </c>
    </row>
    <row r="93" spans="25:29" x14ac:dyDescent="0.25">
      <c r="Y93" s="86">
        <f>'Member Info'!B120</f>
        <v>0</v>
      </c>
      <c r="Z93" s="86">
        <f>'Member Info'!D120</f>
        <v>0</v>
      </c>
      <c r="AA93" s="86">
        <f>'Member Info'!E120</f>
        <v>0</v>
      </c>
      <c r="AB93" s="86" t="str">
        <f t="shared" si="5"/>
        <v>0 0</v>
      </c>
      <c r="AC93" s="86">
        <f>'Member Info'!B120</f>
        <v>0</v>
      </c>
    </row>
    <row r="94" spans="25:29" x14ac:dyDescent="0.25">
      <c r="Y94" s="86">
        <f>'Member Info'!B121</f>
        <v>0</v>
      </c>
      <c r="Z94" s="86">
        <f>'Member Info'!D121</f>
        <v>0</v>
      </c>
      <c r="AA94" s="86">
        <f>'Member Info'!E121</f>
        <v>0</v>
      </c>
      <c r="AB94" s="86" t="str">
        <f t="shared" si="5"/>
        <v>0 0</v>
      </c>
      <c r="AC94" s="86">
        <f>'Member Info'!B121</f>
        <v>0</v>
      </c>
    </row>
    <row r="95" spans="25:29" x14ac:dyDescent="0.25">
      <c r="Y95" s="86">
        <f>'Member Info'!B122</f>
        <v>0</v>
      </c>
      <c r="Z95" s="86">
        <f>'Member Info'!D122</f>
        <v>0</v>
      </c>
      <c r="AA95" s="86">
        <f>'Member Info'!E122</f>
        <v>0</v>
      </c>
      <c r="AB95" s="86" t="str">
        <f t="shared" si="5"/>
        <v>0 0</v>
      </c>
      <c r="AC95" s="86">
        <f>'Member Info'!B122</f>
        <v>0</v>
      </c>
    </row>
    <row r="96" spans="25:29" x14ac:dyDescent="0.25">
      <c r="Y96" s="86">
        <f>'Member Info'!B123</f>
        <v>0</v>
      </c>
      <c r="Z96" s="86">
        <f>'Member Info'!D123</f>
        <v>0</v>
      </c>
      <c r="AA96" s="86">
        <f>'Member Info'!E123</f>
        <v>0</v>
      </c>
      <c r="AB96" s="86" t="str">
        <f t="shared" si="5"/>
        <v>0 0</v>
      </c>
      <c r="AC96" s="86">
        <f>'Member Info'!B123</f>
        <v>0</v>
      </c>
    </row>
    <row r="97" spans="25:29" x14ac:dyDescent="0.25">
      <c r="Y97" s="86">
        <f>'Member Info'!B124</f>
        <v>0</v>
      </c>
      <c r="Z97" s="86">
        <f>'Member Info'!D124</f>
        <v>0</v>
      </c>
      <c r="AA97" s="86">
        <f>'Member Info'!E124</f>
        <v>0</v>
      </c>
      <c r="AB97" s="86" t="str">
        <f t="shared" si="5"/>
        <v>0 0</v>
      </c>
      <c r="AC97" s="86">
        <f>'Member Info'!B124</f>
        <v>0</v>
      </c>
    </row>
    <row r="98" spans="25:29" x14ac:dyDescent="0.25">
      <c r="Y98" s="86">
        <f>'Member Info'!B125</f>
        <v>0</v>
      </c>
      <c r="Z98" s="86">
        <f>'Member Info'!D125</f>
        <v>0</v>
      </c>
      <c r="AA98" s="86">
        <f>'Member Info'!E125</f>
        <v>0</v>
      </c>
      <c r="AB98" s="86" t="str">
        <f t="shared" si="5"/>
        <v>0 0</v>
      </c>
      <c r="AC98" s="86">
        <f>'Member Info'!B125</f>
        <v>0</v>
      </c>
    </row>
    <row r="99" spans="25:29" x14ac:dyDescent="0.25">
      <c r="Y99" s="86">
        <f>'Member Info'!B126</f>
        <v>0</v>
      </c>
      <c r="Z99" s="86">
        <f>'Member Info'!D126</f>
        <v>0</v>
      </c>
      <c r="AA99" s="86">
        <f>'Member Info'!E126</f>
        <v>0</v>
      </c>
      <c r="AB99" s="86" t="str">
        <f t="shared" si="5"/>
        <v>0 0</v>
      </c>
      <c r="AC99" s="86">
        <f>'Member Info'!B126</f>
        <v>0</v>
      </c>
    </row>
    <row r="100" spans="25:29" x14ac:dyDescent="0.25">
      <c r="Y100" s="86">
        <f>'Member Info'!B127</f>
        <v>0</v>
      </c>
      <c r="Z100" s="86">
        <f>'Member Info'!D127</f>
        <v>0</v>
      </c>
      <c r="AA100" s="86">
        <f>'Member Info'!E127</f>
        <v>0</v>
      </c>
      <c r="AB100" s="86" t="str">
        <f t="shared" si="5"/>
        <v>0 0</v>
      </c>
      <c r="AC100" s="86">
        <f>'Member Info'!B127</f>
        <v>0</v>
      </c>
    </row>
    <row r="101" spans="25:29" x14ac:dyDescent="0.25">
      <c r="Y101" s="86">
        <f>'Member Info'!B128</f>
        <v>0</v>
      </c>
      <c r="Z101" s="86">
        <f>'Member Info'!D128</f>
        <v>0</v>
      </c>
      <c r="AA101" s="86">
        <f>'Member Info'!E128</f>
        <v>0</v>
      </c>
      <c r="AB101" s="86" t="str">
        <f t="shared" si="5"/>
        <v>0 0</v>
      </c>
      <c r="AC101" s="86">
        <f>'Member Info'!B128</f>
        <v>0</v>
      </c>
    </row>
    <row r="102" spans="25:29" x14ac:dyDescent="0.25">
      <c r="Y102" s="86">
        <f>'Member Info'!B129</f>
        <v>0</v>
      </c>
      <c r="Z102" s="86">
        <f>'Member Info'!D129</f>
        <v>0</v>
      </c>
      <c r="AA102" s="86">
        <f>'Member Info'!E129</f>
        <v>0</v>
      </c>
      <c r="AB102" s="86" t="str">
        <f t="shared" si="5"/>
        <v>0 0</v>
      </c>
      <c r="AC102" s="86">
        <f>'Member Info'!B129</f>
        <v>0</v>
      </c>
    </row>
    <row r="103" spans="25:29" x14ac:dyDescent="0.25">
      <c r="Y103" s="86">
        <f>'Member Info'!B130</f>
        <v>0</v>
      </c>
      <c r="Z103" s="86">
        <f>'Member Info'!D130</f>
        <v>0</v>
      </c>
      <c r="AA103" s="86">
        <f>'Member Info'!E130</f>
        <v>0</v>
      </c>
      <c r="AB103" s="86" t="str">
        <f t="shared" si="5"/>
        <v>0 0</v>
      </c>
      <c r="AC103" s="86">
        <f>'Member Info'!B130</f>
        <v>0</v>
      </c>
    </row>
    <row r="104" spans="25:29" x14ac:dyDescent="0.25">
      <c r="Y104" s="86">
        <f>'Member Info'!B131</f>
        <v>0</v>
      </c>
      <c r="Z104" s="86">
        <f>'Member Info'!D131</f>
        <v>0</v>
      </c>
      <c r="AA104" s="86">
        <f>'Member Info'!E131</f>
        <v>0</v>
      </c>
      <c r="AB104" s="86" t="str">
        <f t="shared" si="5"/>
        <v>0 0</v>
      </c>
      <c r="AC104" s="86">
        <f>'Member Info'!B131</f>
        <v>0</v>
      </c>
    </row>
    <row r="105" spans="25:29" x14ac:dyDescent="0.25">
      <c r="Y105" s="86">
        <f>'Member Info'!B132</f>
        <v>0</v>
      </c>
      <c r="Z105" s="86">
        <f>'Member Info'!D132</f>
        <v>0</v>
      </c>
      <c r="AA105" s="86">
        <f>'Member Info'!E132</f>
        <v>0</v>
      </c>
      <c r="AB105" s="86" t="str">
        <f t="shared" si="5"/>
        <v>0 0</v>
      </c>
      <c r="AC105" s="86">
        <f>'Member Info'!B132</f>
        <v>0</v>
      </c>
    </row>
    <row r="106" spans="25:29" x14ac:dyDescent="0.25">
      <c r="Y106" s="86">
        <f>'Member Info'!B133</f>
        <v>0</v>
      </c>
      <c r="Z106" s="86">
        <f>'Member Info'!D133</f>
        <v>0</v>
      </c>
      <c r="AA106" s="86">
        <f>'Member Info'!E133</f>
        <v>0</v>
      </c>
      <c r="AB106" s="86" t="str">
        <f t="shared" si="5"/>
        <v>0 0</v>
      </c>
      <c r="AC106" s="86">
        <f>'Member Info'!B133</f>
        <v>0</v>
      </c>
    </row>
    <row r="107" spans="25:29" x14ac:dyDescent="0.25">
      <c r="Y107" s="86">
        <f>'Member Info'!B134</f>
        <v>0</v>
      </c>
      <c r="Z107" s="86">
        <f>'Member Info'!D134</f>
        <v>0</v>
      </c>
      <c r="AA107" s="86">
        <f>'Member Info'!E134</f>
        <v>0</v>
      </c>
      <c r="AB107" s="86" t="str">
        <f t="shared" si="5"/>
        <v>0 0</v>
      </c>
      <c r="AC107" s="86">
        <f>'Member Info'!B134</f>
        <v>0</v>
      </c>
    </row>
    <row r="108" spans="25:29" x14ac:dyDescent="0.25">
      <c r="Y108" s="86">
        <f>'Member Info'!B135</f>
        <v>0</v>
      </c>
      <c r="Z108" s="86">
        <f>'Member Info'!D135</f>
        <v>0</v>
      </c>
      <c r="AA108" s="86">
        <f>'Member Info'!E135</f>
        <v>0</v>
      </c>
      <c r="AB108" s="86" t="str">
        <f t="shared" si="5"/>
        <v>0 0</v>
      </c>
      <c r="AC108" s="86">
        <f>'Member Info'!B135</f>
        <v>0</v>
      </c>
    </row>
    <row r="109" spans="25:29" x14ac:dyDescent="0.25">
      <c r="Y109" s="86">
        <f>'Member Info'!B136</f>
        <v>0</v>
      </c>
      <c r="Z109" s="86">
        <f>'Member Info'!D136</f>
        <v>0</v>
      </c>
      <c r="AA109" s="86">
        <f>'Member Info'!E136</f>
        <v>0</v>
      </c>
      <c r="AB109" s="86" t="str">
        <f t="shared" si="5"/>
        <v>0 0</v>
      </c>
      <c r="AC109" s="86">
        <f>'Member Info'!B136</f>
        <v>0</v>
      </c>
    </row>
    <row r="110" spans="25:29" x14ac:dyDescent="0.25">
      <c r="Y110" s="86">
        <f>'Member Info'!B137</f>
        <v>0</v>
      </c>
      <c r="Z110" s="86">
        <f>'Member Info'!D137</f>
        <v>0</v>
      </c>
      <c r="AA110" s="86">
        <f>'Member Info'!E137</f>
        <v>0</v>
      </c>
      <c r="AB110" s="86" t="str">
        <f t="shared" si="5"/>
        <v>0 0</v>
      </c>
      <c r="AC110" s="86">
        <f>'Member Info'!B137</f>
        <v>0</v>
      </c>
    </row>
    <row r="111" spans="25:29" x14ac:dyDescent="0.25">
      <c r="Y111" s="86">
        <f>'Member Info'!B138</f>
        <v>0</v>
      </c>
      <c r="Z111" s="86">
        <f>'Member Info'!D138</f>
        <v>0</v>
      </c>
      <c r="AA111" s="86">
        <f>'Member Info'!E138</f>
        <v>0</v>
      </c>
      <c r="AB111" s="86" t="str">
        <f t="shared" si="5"/>
        <v>0 0</v>
      </c>
      <c r="AC111" s="86">
        <f>'Member Info'!B138</f>
        <v>0</v>
      </c>
    </row>
    <row r="112" spans="25:29" x14ac:dyDescent="0.25">
      <c r="Y112" s="86">
        <f>'Member Info'!B139</f>
        <v>0</v>
      </c>
      <c r="Z112" s="86">
        <f>'Member Info'!D139</f>
        <v>0</v>
      </c>
      <c r="AA112" s="86">
        <f>'Member Info'!E139</f>
        <v>0</v>
      </c>
      <c r="AB112" s="86" t="str">
        <f t="shared" si="5"/>
        <v>0 0</v>
      </c>
      <c r="AC112" s="86">
        <f>'Member Info'!B139</f>
        <v>0</v>
      </c>
    </row>
    <row r="113" spans="25:29" x14ac:dyDescent="0.25">
      <c r="Y113" s="86">
        <f>'Member Info'!B140</f>
        <v>0</v>
      </c>
      <c r="Z113" s="86">
        <f>'Member Info'!D140</f>
        <v>0</v>
      </c>
      <c r="AA113" s="86">
        <f>'Member Info'!E140</f>
        <v>0</v>
      </c>
      <c r="AB113" s="86" t="str">
        <f t="shared" si="5"/>
        <v>0 0</v>
      </c>
      <c r="AC113" s="86">
        <f>'Member Info'!B140</f>
        <v>0</v>
      </c>
    </row>
    <row r="114" spans="25:29" x14ac:dyDescent="0.25">
      <c r="Y114" s="86">
        <f>'Member Info'!B141</f>
        <v>0</v>
      </c>
      <c r="Z114" s="86">
        <f>'Member Info'!D141</f>
        <v>0</v>
      </c>
      <c r="AA114" s="86">
        <f>'Member Info'!E141</f>
        <v>0</v>
      </c>
      <c r="AB114" s="86" t="str">
        <f t="shared" si="5"/>
        <v>0 0</v>
      </c>
      <c r="AC114" s="86">
        <f>'Member Info'!B141</f>
        <v>0</v>
      </c>
    </row>
    <row r="115" spans="25:29" x14ac:dyDescent="0.25">
      <c r="Y115" s="86">
        <f>'Member Info'!B142</f>
        <v>0</v>
      </c>
      <c r="Z115" s="86">
        <f>'Member Info'!D142</f>
        <v>0</v>
      </c>
      <c r="AA115" s="86">
        <f>'Member Info'!E142</f>
        <v>0</v>
      </c>
      <c r="AB115" s="86" t="str">
        <f t="shared" si="5"/>
        <v>0 0</v>
      </c>
      <c r="AC115" s="86">
        <f>'Member Info'!B142</f>
        <v>0</v>
      </c>
    </row>
    <row r="116" spans="25:29" x14ac:dyDescent="0.25">
      <c r="Y116" s="86">
        <f>'Member Info'!B143</f>
        <v>0</v>
      </c>
      <c r="Z116" s="86">
        <f>'Member Info'!D143</f>
        <v>0</v>
      </c>
      <c r="AA116" s="86">
        <f>'Member Info'!E143</f>
        <v>0</v>
      </c>
      <c r="AB116" s="86" t="str">
        <f t="shared" si="5"/>
        <v>0 0</v>
      </c>
      <c r="AC116" s="86">
        <f>'Member Info'!B143</f>
        <v>0</v>
      </c>
    </row>
    <row r="117" spans="25:29" x14ac:dyDescent="0.25">
      <c r="Y117" s="86">
        <f>'Member Info'!B144</f>
        <v>0</v>
      </c>
      <c r="Z117" s="86">
        <f>'Member Info'!D144</f>
        <v>0</v>
      </c>
      <c r="AA117" s="86">
        <f>'Member Info'!E144</f>
        <v>0</v>
      </c>
      <c r="AB117" s="86" t="str">
        <f t="shared" si="5"/>
        <v>0 0</v>
      </c>
      <c r="AC117" s="86">
        <f>'Member Info'!B144</f>
        <v>0</v>
      </c>
    </row>
    <row r="118" spans="25:29" x14ac:dyDescent="0.25">
      <c r="Y118" s="86">
        <f>'Member Info'!B145</f>
        <v>0</v>
      </c>
      <c r="Z118" s="86">
        <f>'Member Info'!D145</f>
        <v>0</v>
      </c>
      <c r="AA118" s="86">
        <f>'Member Info'!E145</f>
        <v>0</v>
      </c>
      <c r="AB118" s="86" t="str">
        <f t="shared" si="5"/>
        <v>0 0</v>
      </c>
      <c r="AC118" s="86">
        <f>'Member Info'!B145</f>
        <v>0</v>
      </c>
    </row>
    <row r="119" spans="25:29" x14ac:dyDescent="0.25">
      <c r="Y119" s="86">
        <f>'Member Info'!B146</f>
        <v>0</v>
      </c>
      <c r="Z119" s="86">
        <f>'Member Info'!D146</f>
        <v>0</v>
      </c>
      <c r="AA119" s="86">
        <f>'Member Info'!E146</f>
        <v>0</v>
      </c>
      <c r="AB119" s="86" t="str">
        <f t="shared" si="5"/>
        <v>0 0</v>
      </c>
      <c r="AC119" s="86">
        <f>'Member Info'!B146</f>
        <v>0</v>
      </c>
    </row>
    <row r="120" spans="25:29" x14ac:dyDescent="0.25">
      <c r="Y120" s="86">
        <f>'Member Info'!B147</f>
        <v>0</v>
      </c>
      <c r="Z120" s="86">
        <f>'Member Info'!D147</f>
        <v>0</v>
      </c>
      <c r="AA120" s="86">
        <f>'Member Info'!E147</f>
        <v>0</v>
      </c>
      <c r="AB120" s="86" t="str">
        <f t="shared" si="5"/>
        <v>0 0</v>
      </c>
      <c r="AC120" s="86">
        <f>'Member Info'!B147</f>
        <v>0</v>
      </c>
    </row>
    <row r="121" spans="25:29" x14ac:dyDescent="0.25">
      <c r="Y121" s="86">
        <f>'Member Info'!B148</f>
        <v>0</v>
      </c>
      <c r="Z121" s="86">
        <f>'Member Info'!D148</f>
        <v>0</v>
      </c>
      <c r="AA121" s="86">
        <f>'Member Info'!E148</f>
        <v>0</v>
      </c>
      <c r="AB121" s="86" t="str">
        <f t="shared" si="5"/>
        <v>0 0</v>
      </c>
      <c r="AC121" s="86">
        <f>'Member Info'!B148</f>
        <v>0</v>
      </c>
    </row>
    <row r="122" spans="25:29" x14ac:dyDescent="0.25">
      <c r="Y122" s="86">
        <f>'Member Info'!B149</f>
        <v>0</v>
      </c>
      <c r="Z122" s="86">
        <f>'Member Info'!D149</f>
        <v>0</v>
      </c>
      <c r="AA122" s="86">
        <f>'Member Info'!E149</f>
        <v>0</v>
      </c>
      <c r="AB122" s="86" t="str">
        <f t="shared" si="5"/>
        <v>0 0</v>
      </c>
      <c r="AC122" s="86">
        <f>'Member Info'!B149</f>
        <v>0</v>
      </c>
    </row>
    <row r="123" spans="25:29" x14ac:dyDescent="0.25">
      <c r="Y123" s="86">
        <f>'Member Info'!B150</f>
        <v>0</v>
      </c>
      <c r="Z123" s="86">
        <f>'Member Info'!D150</f>
        <v>0</v>
      </c>
      <c r="AA123" s="86">
        <f>'Member Info'!E150</f>
        <v>0</v>
      </c>
      <c r="AB123" s="86" t="str">
        <f t="shared" si="5"/>
        <v>0 0</v>
      </c>
      <c r="AC123" s="86">
        <f>'Member Info'!B150</f>
        <v>0</v>
      </c>
    </row>
    <row r="124" spans="25:29" x14ac:dyDescent="0.25">
      <c r="Y124" s="86">
        <f>'Member Info'!B151</f>
        <v>0</v>
      </c>
      <c r="Z124" s="86">
        <f>'Member Info'!D151</f>
        <v>0</v>
      </c>
      <c r="AA124" s="86">
        <f>'Member Info'!E151</f>
        <v>0</v>
      </c>
      <c r="AB124" s="86" t="str">
        <f t="shared" si="5"/>
        <v>0 0</v>
      </c>
      <c r="AC124" s="86">
        <f>'Member Info'!B151</f>
        <v>0</v>
      </c>
    </row>
    <row r="125" spans="25:29" x14ac:dyDescent="0.25">
      <c r="Y125" s="86">
        <f>'Member Info'!B152</f>
        <v>0</v>
      </c>
      <c r="Z125" s="86">
        <f>'Member Info'!D152</f>
        <v>0</v>
      </c>
      <c r="AA125" s="86">
        <f>'Member Info'!E152</f>
        <v>0</v>
      </c>
      <c r="AB125" s="86" t="str">
        <f t="shared" si="5"/>
        <v>0 0</v>
      </c>
      <c r="AC125" s="86">
        <f>'Member Info'!B152</f>
        <v>0</v>
      </c>
    </row>
    <row r="126" spans="25:29" x14ac:dyDescent="0.25">
      <c r="Y126" s="86">
        <f>'Member Info'!B153</f>
        <v>0</v>
      </c>
      <c r="Z126" s="86">
        <f>'Member Info'!D153</f>
        <v>0</v>
      </c>
      <c r="AA126" s="86">
        <f>'Member Info'!E153</f>
        <v>0</v>
      </c>
      <c r="AB126" s="86" t="str">
        <f t="shared" si="5"/>
        <v>0 0</v>
      </c>
      <c r="AC126" s="86">
        <f>'Member Info'!B153</f>
        <v>0</v>
      </c>
    </row>
    <row r="127" spans="25:29" x14ac:dyDescent="0.25">
      <c r="Y127" s="86">
        <f>'Member Info'!B154</f>
        <v>0</v>
      </c>
      <c r="Z127" s="86">
        <f>'Member Info'!D154</f>
        <v>0</v>
      </c>
      <c r="AA127" s="86">
        <f>'Member Info'!E154</f>
        <v>0</v>
      </c>
      <c r="AB127" s="86" t="str">
        <f t="shared" si="5"/>
        <v>0 0</v>
      </c>
      <c r="AC127" s="86">
        <f>'Member Info'!B154</f>
        <v>0</v>
      </c>
    </row>
    <row r="128" spans="25:29" x14ac:dyDescent="0.25">
      <c r="Y128" s="86">
        <f>'Member Info'!B155</f>
        <v>0</v>
      </c>
      <c r="Z128" s="86">
        <f>'Member Info'!D155</f>
        <v>0</v>
      </c>
      <c r="AA128" s="86">
        <f>'Member Info'!E155</f>
        <v>0</v>
      </c>
      <c r="AB128" s="86" t="str">
        <f t="shared" si="5"/>
        <v>0 0</v>
      </c>
      <c r="AC128" s="86">
        <f>'Member Info'!B155</f>
        <v>0</v>
      </c>
    </row>
    <row r="129" spans="25:29" x14ac:dyDescent="0.25">
      <c r="Y129" s="86">
        <f>'Member Info'!B156</f>
        <v>0</v>
      </c>
      <c r="Z129" s="86">
        <f>'Member Info'!D156</f>
        <v>0</v>
      </c>
      <c r="AA129" s="86">
        <f>'Member Info'!E156</f>
        <v>0</v>
      </c>
      <c r="AB129" s="86" t="str">
        <f t="shared" si="5"/>
        <v>0 0</v>
      </c>
      <c r="AC129" s="86">
        <f>'Member Info'!B156</f>
        <v>0</v>
      </c>
    </row>
    <row r="130" spans="25:29" x14ac:dyDescent="0.25">
      <c r="Y130" s="86">
        <f>'Member Info'!B157</f>
        <v>0</v>
      </c>
      <c r="Z130" s="86">
        <f>'Member Info'!D157</f>
        <v>0</v>
      </c>
      <c r="AA130" s="86">
        <f>'Member Info'!E157</f>
        <v>0</v>
      </c>
      <c r="AB130" s="86" t="str">
        <f t="shared" si="5"/>
        <v>0 0</v>
      </c>
      <c r="AC130" s="86">
        <f>'Member Info'!B157</f>
        <v>0</v>
      </c>
    </row>
    <row r="131" spans="25:29" x14ac:dyDescent="0.25">
      <c r="Y131" s="86">
        <f>'Member Info'!B158</f>
        <v>0</v>
      </c>
      <c r="Z131" s="86">
        <f>'Member Info'!D158</f>
        <v>0</v>
      </c>
      <c r="AA131" s="86">
        <f>'Member Info'!E158</f>
        <v>0</v>
      </c>
      <c r="AB131" s="86" t="str">
        <f t="shared" ref="AB131:AB190" si="6">CONCATENATE(Z131," ", AA131)</f>
        <v>0 0</v>
      </c>
      <c r="AC131" s="86">
        <f>'Member Info'!B158</f>
        <v>0</v>
      </c>
    </row>
    <row r="132" spans="25:29" x14ac:dyDescent="0.25">
      <c r="Y132" s="86">
        <f>'Member Info'!B159</f>
        <v>0</v>
      </c>
      <c r="Z132" s="86">
        <f>'Member Info'!D159</f>
        <v>0</v>
      </c>
      <c r="AA132" s="86">
        <f>'Member Info'!E159</f>
        <v>0</v>
      </c>
      <c r="AB132" s="86" t="str">
        <f t="shared" si="6"/>
        <v>0 0</v>
      </c>
      <c r="AC132" s="86">
        <f>'Member Info'!B159</f>
        <v>0</v>
      </c>
    </row>
    <row r="133" spans="25:29" x14ac:dyDescent="0.25">
      <c r="Y133" s="86">
        <f>'Member Info'!B160</f>
        <v>0</v>
      </c>
      <c r="Z133" s="86">
        <f>'Member Info'!D160</f>
        <v>0</v>
      </c>
      <c r="AA133" s="86">
        <f>'Member Info'!E160</f>
        <v>0</v>
      </c>
      <c r="AB133" s="86" t="str">
        <f t="shared" si="6"/>
        <v>0 0</v>
      </c>
      <c r="AC133" s="86">
        <f>'Member Info'!B160</f>
        <v>0</v>
      </c>
    </row>
    <row r="134" spans="25:29" x14ac:dyDescent="0.25">
      <c r="Y134" s="86">
        <f>'Member Info'!B161</f>
        <v>0</v>
      </c>
      <c r="Z134" s="86">
        <f>'Member Info'!D161</f>
        <v>0</v>
      </c>
      <c r="AA134" s="86">
        <f>'Member Info'!E161</f>
        <v>0</v>
      </c>
      <c r="AB134" s="86" t="str">
        <f t="shared" si="6"/>
        <v>0 0</v>
      </c>
      <c r="AC134" s="86">
        <f>'Member Info'!B161</f>
        <v>0</v>
      </c>
    </row>
    <row r="135" spans="25:29" x14ac:dyDescent="0.25">
      <c r="Y135" s="86">
        <f>'Member Info'!B162</f>
        <v>0</v>
      </c>
      <c r="Z135" s="86">
        <f>'Member Info'!D162</f>
        <v>0</v>
      </c>
      <c r="AA135" s="86">
        <f>'Member Info'!E162</f>
        <v>0</v>
      </c>
      <c r="AB135" s="86" t="str">
        <f t="shared" si="6"/>
        <v>0 0</v>
      </c>
      <c r="AC135" s="86">
        <f>'Member Info'!B162</f>
        <v>0</v>
      </c>
    </row>
    <row r="136" spans="25:29" x14ac:dyDescent="0.25">
      <c r="Y136" s="86">
        <f>'Member Info'!B163</f>
        <v>0</v>
      </c>
      <c r="Z136" s="86">
        <f>'Member Info'!D163</f>
        <v>0</v>
      </c>
      <c r="AA136" s="86">
        <f>'Member Info'!E163</f>
        <v>0</v>
      </c>
      <c r="AB136" s="86" t="str">
        <f t="shared" si="6"/>
        <v>0 0</v>
      </c>
      <c r="AC136" s="86">
        <f>'Member Info'!B163</f>
        <v>0</v>
      </c>
    </row>
    <row r="137" spans="25:29" x14ac:dyDescent="0.25">
      <c r="Y137" s="86">
        <f>'Member Info'!B164</f>
        <v>0</v>
      </c>
      <c r="Z137" s="86">
        <f>'Member Info'!D164</f>
        <v>0</v>
      </c>
      <c r="AA137" s="86">
        <f>'Member Info'!E164</f>
        <v>0</v>
      </c>
      <c r="AB137" s="86" t="str">
        <f t="shared" si="6"/>
        <v>0 0</v>
      </c>
      <c r="AC137" s="86">
        <f>'Member Info'!B164</f>
        <v>0</v>
      </c>
    </row>
    <row r="138" spans="25:29" x14ac:dyDescent="0.25">
      <c r="Y138" s="86">
        <f>'Member Info'!B165</f>
        <v>0</v>
      </c>
      <c r="Z138" s="86">
        <f>'Member Info'!D165</f>
        <v>0</v>
      </c>
      <c r="AA138" s="86">
        <f>'Member Info'!E165</f>
        <v>0</v>
      </c>
      <c r="AB138" s="86" t="str">
        <f t="shared" si="6"/>
        <v>0 0</v>
      </c>
      <c r="AC138" s="86">
        <f>'Member Info'!B165</f>
        <v>0</v>
      </c>
    </row>
    <row r="139" spans="25:29" x14ac:dyDescent="0.25">
      <c r="Y139" s="86">
        <f>'Member Info'!B166</f>
        <v>0</v>
      </c>
      <c r="Z139" s="86">
        <f>'Member Info'!D166</f>
        <v>0</v>
      </c>
      <c r="AA139" s="86">
        <f>'Member Info'!E166</f>
        <v>0</v>
      </c>
      <c r="AB139" s="86" t="str">
        <f t="shared" si="6"/>
        <v>0 0</v>
      </c>
      <c r="AC139" s="86">
        <f>'Member Info'!B166</f>
        <v>0</v>
      </c>
    </row>
    <row r="140" spans="25:29" x14ac:dyDescent="0.25">
      <c r="Y140" s="86">
        <f>'Member Info'!B167</f>
        <v>0</v>
      </c>
      <c r="Z140" s="86">
        <f>'Member Info'!D167</f>
        <v>0</v>
      </c>
      <c r="AA140" s="86">
        <f>'Member Info'!E167</f>
        <v>0</v>
      </c>
      <c r="AB140" s="86" t="str">
        <f t="shared" si="6"/>
        <v>0 0</v>
      </c>
      <c r="AC140" s="86">
        <f>'Member Info'!B167</f>
        <v>0</v>
      </c>
    </row>
    <row r="141" spans="25:29" x14ac:dyDescent="0.25">
      <c r="Y141" s="86">
        <f>'Member Info'!B168</f>
        <v>0</v>
      </c>
      <c r="Z141" s="86">
        <f>'Member Info'!D168</f>
        <v>0</v>
      </c>
      <c r="AA141" s="86">
        <f>'Member Info'!E168</f>
        <v>0</v>
      </c>
      <c r="AB141" s="86" t="str">
        <f t="shared" si="6"/>
        <v>0 0</v>
      </c>
      <c r="AC141" s="86">
        <f>'Member Info'!B168</f>
        <v>0</v>
      </c>
    </row>
    <row r="142" spans="25:29" x14ac:dyDescent="0.25">
      <c r="Y142" s="86">
        <f>'Member Info'!B169</f>
        <v>0</v>
      </c>
      <c r="Z142" s="86">
        <f>'Member Info'!D169</f>
        <v>0</v>
      </c>
      <c r="AA142" s="86">
        <f>'Member Info'!E169</f>
        <v>0</v>
      </c>
      <c r="AB142" s="86" t="str">
        <f t="shared" si="6"/>
        <v>0 0</v>
      </c>
      <c r="AC142" s="86">
        <f>'Member Info'!B169</f>
        <v>0</v>
      </c>
    </row>
    <row r="143" spans="25:29" x14ac:dyDescent="0.25">
      <c r="Y143" s="86">
        <f>'Member Info'!B170</f>
        <v>0</v>
      </c>
      <c r="Z143" s="86">
        <f>'Member Info'!D170</f>
        <v>0</v>
      </c>
      <c r="AA143" s="86">
        <f>'Member Info'!E170</f>
        <v>0</v>
      </c>
      <c r="AB143" s="86" t="str">
        <f t="shared" si="6"/>
        <v>0 0</v>
      </c>
      <c r="AC143" s="86">
        <f>'Member Info'!B170</f>
        <v>0</v>
      </c>
    </row>
    <row r="144" spans="25:29" x14ac:dyDescent="0.25">
      <c r="Y144" s="86">
        <f>'Member Info'!B171</f>
        <v>0</v>
      </c>
      <c r="Z144" s="86">
        <f>'Member Info'!D171</f>
        <v>0</v>
      </c>
      <c r="AA144" s="86">
        <f>'Member Info'!E171</f>
        <v>0</v>
      </c>
      <c r="AB144" s="86" t="str">
        <f t="shared" si="6"/>
        <v>0 0</v>
      </c>
      <c r="AC144" s="86">
        <f>'Member Info'!B171</f>
        <v>0</v>
      </c>
    </row>
    <row r="145" spans="25:29" x14ac:dyDescent="0.25">
      <c r="Y145" s="86">
        <f>'Member Info'!B172</f>
        <v>0</v>
      </c>
      <c r="Z145" s="86">
        <f>'Member Info'!D172</f>
        <v>0</v>
      </c>
      <c r="AA145" s="86">
        <f>'Member Info'!E172</f>
        <v>0</v>
      </c>
      <c r="AB145" s="86" t="str">
        <f t="shared" si="6"/>
        <v>0 0</v>
      </c>
      <c r="AC145" s="86">
        <f>'Member Info'!B172</f>
        <v>0</v>
      </c>
    </row>
    <row r="146" spans="25:29" x14ac:dyDescent="0.25">
      <c r="Y146" s="86">
        <f>'Member Info'!B173</f>
        <v>0</v>
      </c>
      <c r="Z146" s="86">
        <f>'Member Info'!D173</f>
        <v>0</v>
      </c>
      <c r="AA146" s="86">
        <f>'Member Info'!E173</f>
        <v>0</v>
      </c>
      <c r="AB146" s="86" t="str">
        <f t="shared" si="6"/>
        <v>0 0</v>
      </c>
      <c r="AC146" s="86">
        <f>'Member Info'!B173</f>
        <v>0</v>
      </c>
    </row>
    <row r="147" spans="25:29" x14ac:dyDescent="0.25">
      <c r="Y147" s="86">
        <f>'Member Info'!B174</f>
        <v>0</v>
      </c>
      <c r="Z147" s="86">
        <f>'Member Info'!D174</f>
        <v>0</v>
      </c>
      <c r="AA147" s="86">
        <f>'Member Info'!E174</f>
        <v>0</v>
      </c>
      <c r="AB147" s="86" t="str">
        <f t="shared" si="6"/>
        <v>0 0</v>
      </c>
      <c r="AC147" s="86">
        <f>'Member Info'!B174</f>
        <v>0</v>
      </c>
    </row>
    <row r="148" spans="25:29" x14ac:dyDescent="0.25">
      <c r="Y148" s="86">
        <f>'Member Info'!B175</f>
        <v>0</v>
      </c>
      <c r="Z148" s="86">
        <f>'Member Info'!D175</f>
        <v>0</v>
      </c>
      <c r="AA148" s="86">
        <f>'Member Info'!E175</f>
        <v>0</v>
      </c>
      <c r="AB148" s="86" t="str">
        <f t="shared" si="6"/>
        <v>0 0</v>
      </c>
      <c r="AC148" s="86">
        <f>'Member Info'!B175</f>
        <v>0</v>
      </c>
    </row>
    <row r="149" spans="25:29" x14ac:dyDescent="0.25">
      <c r="Y149" s="86">
        <f>'Member Info'!B176</f>
        <v>0</v>
      </c>
      <c r="Z149" s="86">
        <f>'Member Info'!D176</f>
        <v>0</v>
      </c>
      <c r="AA149" s="86">
        <f>'Member Info'!E176</f>
        <v>0</v>
      </c>
      <c r="AB149" s="86" t="str">
        <f t="shared" si="6"/>
        <v>0 0</v>
      </c>
      <c r="AC149" s="86">
        <f>'Member Info'!B176</f>
        <v>0</v>
      </c>
    </row>
    <row r="150" spans="25:29" x14ac:dyDescent="0.25">
      <c r="Y150" s="86">
        <f>'Member Info'!B177</f>
        <v>0</v>
      </c>
      <c r="Z150" s="86">
        <f>'Member Info'!D177</f>
        <v>0</v>
      </c>
      <c r="AA150" s="86">
        <f>'Member Info'!E177</f>
        <v>0</v>
      </c>
      <c r="AB150" s="86" t="str">
        <f t="shared" si="6"/>
        <v>0 0</v>
      </c>
      <c r="AC150" s="86">
        <f>'Member Info'!B177</f>
        <v>0</v>
      </c>
    </row>
    <row r="151" spans="25:29" x14ac:dyDescent="0.25">
      <c r="Y151" s="86">
        <f>'Member Info'!B178</f>
        <v>0</v>
      </c>
      <c r="Z151" s="86">
        <f>'Member Info'!D178</f>
        <v>0</v>
      </c>
      <c r="AA151" s="86">
        <f>'Member Info'!E178</f>
        <v>0</v>
      </c>
      <c r="AB151" s="86" t="str">
        <f t="shared" si="6"/>
        <v>0 0</v>
      </c>
      <c r="AC151" s="86">
        <f>'Member Info'!B178</f>
        <v>0</v>
      </c>
    </row>
    <row r="152" spans="25:29" x14ac:dyDescent="0.25">
      <c r="Y152" s="86">
        <f>'Member Info'!B179</f>
        <v>0</v>
      </c>
      <c r="Z152" s="86">
        <f>'Member Info'!D179</f>
        <v>0</v>
      </c>
      <c r="AA152" s="86">
        <f>'Member Info'!E179</f>
        <v>0</v>
      </c>
      <c r="AB152" s="86" t="str">
        <f t="shared" si="6"/>
        <v>0 0</v>
      </c>
    </row>
    <row r="153" spans="25:29" x14ac:dyDescent="0.25">
      <c r="Y153" s="86">
        <f>'Member Info'!B180</f>
        <v>0</v>
      </c>
      <c r="Z153" s="86">
        <f>'Member Info'!D180</f>
        <v>0</v>
      </c>
      <c r="AA153" s="86">
        <f>'Member Info'!E180</f>
        <v>0</v>
      </c>
      <c r="AB153" s="86" t="str">
        <f t="shared" si="6"/>
        <v>0 0</v>
      </c>
    </row>
    <row r="154" spans="25:29" x14ac:dyDescent="0.25">
      <c r="Y154" s="86">
        <f>'Member Info'!B181</f>
        <v>0</v>
      </c>
      <c r="Z154" s="86">
        <f>'Member Info'!D181</f>
        <v>0</v>
      </c>
      <c r="AA154" s="86">
        <f>'Member Info'!E181</f>
        <v>0</v>
      </c>
      <c r="AB154" s="86" t="str">
        <f t="shared" si="6"/>
        <v>0 0</v>
      </c>
    </row>
    <row r="155" spans="25:29" x14ac:dyDescent="0.25">
      <c r="Y155" s="86">
        <f>'Member Info'!B182</f>
        <v>0</v>
      </c>
      <c r="Z155" s="86">
        <f>'Member Info'!D182</f>
        <v>0</v>
      </c>
      <c r="AA155" s="86">
        <f>'Member Info'!E182</f>
        <v>0</v>
      </c>
      <c r="AB155" s="86" t="str">
        <f t="shared" si="6"/>
        <v>0 0</v>
      </c>
    </row>
    <row r="156" spans="25:29" x14ac:dyDescent="0.25">
      <c r="Y156" s="86">
        <f>'Member Info'!B183</f>
        <v>0</v>
      </c>
      <c r="Z156" s="86">
        <f>'Member Info'!D183</f>
        <v>0</v>
      </c>
      <c r="AA156" s="86">
        <f>'Member Info'!E183</f>
        <v>0</v>
      </c>
      <c r="AB156" s="86" t="str">
        <f t="shared" si="6"/>
        <v>0 0</v>
      </c>
    </row>
    <row r="157" spans="25:29" x14ac:dyDescent="0.25">
      <c r="Y157" s="86">
        <f>'Member Info'!B184</f>
        <v>0</v>
      </c>
      <c r="Z157" s="86">
        <f>'Member Info'!D184</f>
        <v>0</v>
      </c>
      <c r="AA157" s="86">
        <f>'Member Info'!E184</f>
        <v>0</v>
      </c>
      <c r="AB157" s="86" t="str">
        <f t="shared" si="6"/>
        <v>0 0</v>
      </c>
    </row>
    <row r="158" spans="25:29" x14ac:dyDescent="0.25">
      <c r="Y158" s="86">
        <f>'Member Info'!B185</f>
        <v>0</v>
      </c>
      <c r="Z158" s="86">
        <f>'Member Info'!D185</f>
        <v>0</v>
      </c>
      <c r="AA158" s="86">
        <f>'Member Info'!E185</f>
        <v>0</v>
      </c>
      <c r="AB158" s="86" t="str">
        <f t="shared" si="6"/>
        <v>0 0</v>
      </c>
    </row>
    <row r="159" spans="25:29" x14ac:dyDescent="0.25">
      <c r="Y159" s="86">
        <f>'Member Info'!B186</f>
        <v>0</v>
      </c>
      <c r="Z159" s="86">
        <f>'Member Info'!D186</f>
        <v>0</v>
      </c>
      <c r="AA159" s="86">
        <f>'Member Info'!E186</f>
        <v>0</v>
      </c>
      <c r="AB159" s="86" t="str">
        <f t="shared" si="6"/>
        <v>0 0</v>
      </c>
    </row>
    <row r="160" spans="25:29" x14ac:dyDescent="0.25">
      <c r="Y160" s="86">
        <f>'Member Info'!B187</f>
        <v>0</v>
      </c>
      <c r="Z160" s="86">
        <f>'Member Info'!D187</f>
        <v>0</v>
      </c>
      <c r="AA160" s="86">
        <f>'Member Info'!E187</f>
        <v>0</v>
      </c>
      <c r="AB160" s="86" t="str">
        <f t="shared" si="6"/>
        <v>0 0</v>
      </c>
    </row>
    <row r="161" spans="25:28" x14ac:dyDescent="0.25">
      <c r="Y161" s="86">
        <f>'Member Info'!B188</f>
        <v>0</v>
      </c>
      <c r="Z161" s="86">
        <f>'Member Info'!D188</f>
        <v>0</v>
      </c>
      <c r="AA161" s="86">
        <f>'Member Info'!E188</f>
        <v>0</v>
      </c>
      <c r="AB161" s="86" t="str">
        <f t="shared" si="6"/>
        <v>0 0</v>
      </c>
    </row>
    <row r="162" spans="25:28" x14ac:dyDescent="0.25">
      <c r="Y162" s="86">
        <f>'Member Info'!B189</f>
        <v>0</v>
      </c>
      <c r="Z162" s="86">
        <f>'Member Info'!D189</f>
        <v>0</v>
      </c>
      <c r="AA162" s="86">
        <f>'Member Info'!E189</f>
        <v>0</v>
      </c>
      <c r="AB162" s="86" t="str">
        <f t="shared" si="6"/>
        <v>0 0</v>
      </c>
    </row>
    <row r="163" spans="25:28" x14ac:dyDescent="0.25">
      <c r="Y163" s="86">
        <f>'Member Info'!B190</f>
        <v>0</v>
      </c>
      <c r="Z163" s="86">
        <f>'Member Info'!D190</f>
        <v>0</v>
      </c>
      <c r="AA163" s="86">
        <f>'Member Info'!E190</f>
        <v>0</v>
      </c>
      <c r="AB163" s="86" t="str">
        <f t="shared" si="6"/>
        <v>0 0</v>
      </c>
    </row>
    <row r="164" spans="25:28" x14ac:dyDescent="0.25">
      <c r="Y164" s="86">
        <f>'Member Info'!B191</f>
        <v>0</v>
      </c>
      <c r="Z164" s="86">
        <f>'Member Info'!D191</f>
        <v>0</v>
      </c>
      <c r="AA164" s="86">
        <f>'Member Info'!E191</f>
        <v>0</v>
      </c>
      <c r="AB164" s="86" t="str">
        <f t="shared" si="6"/>
        <v>0 0</v>
      </c>
    </row>
    <row r="165" spans="25:28" x14ac:dyDescent="0.25">
      <c r="Y165" s="86">
        <f>'Member Info'!B192</f>
        <v>0</v>
      </c>
      <c r="Z165" s="86">
        <f>'Member Info'!D192</f>
        <v>0</v>
      </c>
      <c r="AA165" s="86">
        <f>'Member Info'!E192</f>
        <v>0</v>
      </c>
      <c r="AB165" s="86" t="str">
        <f t="shared" si="6"/>
        <v>0 0</v>
      </c>
    </row>
    <row r="166" spans="25:28" x14ac:dyDescent="0.25">
      <c r="Y166" s="86">
        <f>'Member Info'!B193</f>
        <v>0</v>
      </c>
      <c r="Z166" s="86">
        <f>'Member Info'!D193</f>
        <v>0</v>
      </c>
      <c r="AA166" s="86">
        <f>'Member Info'!E193</f>
        <v>0</v>
      </c>
      <c r="AB166" s="86" t="str">
        <f t="shared" si="6"/>
        <v>0 0</v>
      </c>
    </row>
    <row r="167" spans="25:28" x14ac:dyDescent="0.25">
      <c r="Y167" s="86">
        <f>'Member Info'!B194</f>
        <v>0</v>
      </c>
      <c r="Z167" s="86">
        <f>'Member Info'!D194</f>
        <v>0</v>
      </c>
      <c r="AA167" s="86">
        <f>'Member Info'!E194</f>
        <v>0</v>
      </c>
      <c r="AB167" s="86" t="str">
        <f t="shared" si="6"/>
        <v>0 0</v>
      </c>
    </row>
    <row r="168" spans="25:28" x14ac:dyDescent="0.25">
      <c r="Y168" s="86">
        <f>'Member Info'!B195</f>
        <v>0</v>
      </c>
      <c r="Z168" s="86">
        <f>'Member Info'!D195</f>
        <v>0</v>
      </c>
      <c r="AA168" s="86">
        <f>'Member Info'!E195</f>
        <v>0</v>
      </c>
      <c r="AB168" s="86" t="str">
        <f t="shared" si="6"/>
        <v>0 0</v>
      </c>
    </row>
    <row r="169" spans="25:28" x14ac:dyDescent="0.25">
      <c r="Y169" s="86">
        <f>'Member Info'!B196</f>
        <v>0</v>
      </c>
      <c r="Z169" s="86">
        <f>'Member Info'!D196</f>
        <v>0</v>
      </c>
      <c r="AA169" s="86">
        <f>'Member Info'!E196</f>
        <v>0</v>
      </c>
      <c r="AB169" s="86" t="str">
        <f t="shared" si="6"/>
        <v>0 0</v>
      </c>
    </row>
    <row r="170" spans="25:28" x14ac:dyDescent="0.25">
      <c r="Y170" s="86">
        <f>'Member Info'!B197</f>
        <v>0</v>
      </c>
      <c r="Z170" s="86">
        <f>'Member Info'!D197</f>
        <v>0</v>
      </c>
      <c r="AA170" s="86">
        <f>'Member Info'!E197</f>
        <v>0</v>
      </c>
      <c r="AB170" s="86" t="str">
        <f t="shared" si="6"/>
        <v>0 0</v>
      </c>
    </row>
    <row r="171" spans="25:28" x14ac:dyDescent="0.25">
      <c r="Y171" s="86">
        <f>'Member Info'!B198</f>
        <v>0</v>
      </c>
      <c r="Z171" s="86">
        <f>'Member Info'!D198</f>
        <v>0</v>
      </c>
      <c r="AA171" s="86">
        <f>'Member Info'!E198</f>
        <v>0</v>
      </c>
      <c r="AB171" s="86" t="str">
        <f t="shared" si="6"/>
        <v>0 0</v>
      </c>
    </row>
    <row r="172" spans="25:28" x14ac:dyDescent="0.25">
      <c r="Y172" s="86">
        <f>'Member Info'!B199</f>
        <v>0</v>
      </c>
      <c r="Z172" s="86">
        <f>'Member Info'!D199</f>
        <v>0</v>
      </c>
      <c r="AA172" s="86">
        <f>'Member Info'!E199</f>
        <v>0</v>
      </c>
      <c r="AB172" s="86" t="str">
        <f t="shared" si="6"/>
        <v>0 0</v>
      </c>
    </row>
    <row r="173" spans="25:28" x14ac:dyDescent="0.25">
      <c r="Y173" s="86">
        <f>'Member Info'!B200</f>
        <v>0</v>
      </c>
      <c r="Z173" s="86">
        <f>'Member Info'!D200</f>
        <v>0</v>
      </c>
      <c r="AA173" s="86">
        <f>'Member Info'!E200</f>
        <v>0</v>
      </c>
      <c r="AB173" s="86" t="str">
        <f t="shared" si="6"/>
        <v>0 0</v>
      </c>
    </row>
    <row r="174" spans="25:28" x14ac:dyDescent="0.25">
      <c r="Y174" s="86">
        <f>'Member Info'!B201</f>
        <v>0</v>
      </c>
      <c r="Z174" s="86">
        <f>'Member Info'!D201</f>
        <v>0</v>
      </c>
      <c r="AA174" s="86">
        <f>'Member Info'!E201</f>
        <v>0</v>
      </c>
      <c r="AB174" s="86" t="str">
        <f t="shared" si="6"/>
        <v>0 0</v>
      </c>
    </row>
    <row r="175" spans="25:28" x14ac:dyDescent="0.25">
      <c r="Y175" s="86">
        <f>'Member Info'!B202</f>
        <v>0</v>
      </c>
      <c r="Z175" s="86">
        <f>'Member Info'!D202</f>
        <v>0</v>
      </c>
      <c r="AA175" s="86">
        <f>'Member Info'!E202</f>
        <v>0</v>
      </c>
      <c r="AB175" s="86" t="str">
        <f t="shared" si="6"/>
        <v>0 0</v>
      </c>
    </row>
    <row r="176" spans="25:28" x14ac:dyDescent="0.25">
      <c r="Y176" s="86">
        <f>'Member Info'!B203</f>
        <v>0</v>
      </c>
      <c r="Z176" s="86">
        <f>'Member Info'!D203</f>
        <v>0</v>
      </c>
      <c r="AA176" s="86">
        <f>'Member Info'!E203</f>
        <v>0</v>
      </c>
      <c r="AB176" s="86" t="str">
        <f t="shared" si="6"/>
        <v>0 0</v>
      </c>
    </row>
    <row r="177" spans="25:28" x14ac:dyDescent="0.25">
      <c r="Y177" s="86">
        <f>'Member Info'!B204</f>
        <v>0</v>
      </c>
      <c r="Z177" s="86">
        <f>'Member Info'!D204</f>
        <v>0</v>
      </c>
      <c r="AA177" s="86">
        <f>'Member Info'!E204</f>
        <v>0</v>
      </c>
      <c r="AB177" s="86" t="str">
        <f t="shared" si="6"/>
        <v>0 0</v>
      </c>
    </row>
    <row r="178" spans="25:28" x14ac:dyDescent="0.25">
      <c r="Y178" s="86">
        <f>'Member Info'!B205</f>
        <v>0</v>
      </c>
      <c r="Z178" s="86">
        <f>'Member Info'!D205</f>
        <v>0</v>
      </c>
      <c r="AA178" s="86">
        <f>'Member Info'!E205</f>
        <v>0</v>
      </c>
      <c r="AB178" s="86" t="str">
        <f t="shared" si="6"/>
        <v>0 0</v>
      </c>
    </row>
    <row r="179" spans="25:28" x14ac:dyDescent="0.25">
      <c r="Y179" s="86">
        <f>'Member Info'!B206</f>
        <v>0</v>
      </c>
      <c r="Z179" s="86">
        <f>'Member Info'!D206</f>
        <v>0</v>
      </c>
      <c r="AA179" s="86">
        <f>'Member Info'!E206</f>
        <v>0</v>
      </c>
      <c r="AB179" s="86" t="str">
        <f t="shared" si="6"/>
        <v>0 0</v>
      </c>
    </row>
    <row r="180" spans="25:28" x14ac:dyDescent="0.25">
      <c r="Y180" s="86">
        <f>'Member Info'!B207</f>
        <v>0</v>
      </c>
      <c r="Z180" s="86">
        <f>'Member Info'!D207</f>
        <v>0</v>
      </c>
      <c r="AA180" s="86">
        <f>'Member Info'!E207</f>
        <v>0</v>
      </c>
      <c r="AB180" s="86" t="str">
        <f t="shared" si="6"/>
        <v>0 0</v>
      </c>
    </row>
    <row r="181" spans="25:28" x14ac:dyDescent="0.25">
      <c r="Y181" s="86">
        <f>'Member Info'!B208</f>
        <v>0</v>
      </c>
      <c r="Z181" s="86">
        <f>'Member Info'!D208</f>
        <v>0</v>
      </c>
      <c r="AA181" s="86">
        <f>'Member Info'!E208</f>
        <v>0</v>
      </c>
      <c r="AB181" s="86" t="str">
        <f t="shared" si="6"/>
        <v>0 0</v>
      </c>
    </row>
    <row r="182" spans="25:28" x14ac:dyDescent="0.25">
      <c r="Y182" s="86">
        <f>'Member Info'!B209</f>
        <v>0</v>
      </c>
      <c r="Z182" s="86">
        <f>'Member Info'!D209</f>
        <v>0</v>
      </c>
      <c r="AA182" s="86">
        <f>'Member Info'!E209</f>
        <v>0</v>
      </c>
      <c r="AB182" s="86" t="str">
        <f t="shared" si="6"/>
        <v>0 0</v>
      </c>
    </row>
    <row r="183" spans="25:28" x14ac:dyDescent="0.25">
      <c r="Y183" s="86">
        <f>'Member Info'!B210</f>
        <v>0</v>
      </c>
      <c r="Z183" s="86">
        <f>'Member Info'!D210</f>
        <v>0</v>
      </c>
      <c r="AA183" s="86">
        <f>'Member Info'!E210</f>
        <v>0</v>
      </c>
      <c r="AB183" s="86" t="str">
        <f t="shared" si="6"/>
        <v>0 0</v>
      </c>
    </row>
    <row r="184" spans="25:28" x14ac:dyDescent="0.25">
      <c r="Y184" s="86">
        <f>'Member Info'!B211</f>
        <v>0</v>
      </c>
      <c r="Z184" s="86">
        <f>'Member Info'!D211</f>
        <v>0</v>
      </c>
      <c r="AA184" s="86">
        <f>'Member Info'!E211</f>
        <v>0</v>
      </c>
      <c r="AB184" s="86" t="str">
        <f t="shared" si="6"/>
        <v>0 0</v>
      </c>
    </row>
    <row r="185" spans="25:28" x14ac:dyDescent="0.25">
      <c r="Y185" s="86">
        <f>'Member Info'!B212</f>
        <v>0</v>
      </c>
      <c r="Z185" s="86">
        <f>'Member Info'!D212</f>
        <v>0</v>
      </c>
      <c r="AA185" s="86">
        <f>'Member Info'!E212</f>
        <v>0</v>
      </c>
      <c r="AB185" s="86" t="str">
        <f t="shared" si="6"/>
        <v>0 0</v>
      </c>
    </row>
    <row r="186" spans="25:28" x14ac:dyDescent="0.25">
      <c r="Y186" s="86">
        <f>'Member Info'!B213</f>
        <v>0</v>
      </c>
      <c r="Z186" s="86">
        <f>'Member Info'!D213</f>
        <v>0</v>
      </c>
      <c r="AA186" s="86">
        <f>'Member Info'!E213</f>
        <v>0</v>
      </c>
      <c r="AB186" s="86" t="str">
        <f t="shared" si="6"/>
        <v>0 0</v>
      </c>
    </row>
    <row r="187" spans="25:28" x14ac:dyDescent="0.25">
      <c r="Y187" s="86">
        <f>'Member Info'!B214</f>
        <v>0</v>
      </c>
      <c r="Z187" s="86">
        <f>'Member Info'!D214</f>
        <v>0</v>
      </c>
      <c r="AA187" s="86">
        <f>'Member Info'!E214</f>
        <v>0</v>
      </c>
      <c r="AB187" s="86" t="str">
        <f t="shared" si="6"/>
        <v>0 0</v>
      </c>
    </row>
    <row r="188" spans="25:28" x14ac:dyDescent="0.25">
      <c r="Y188" s="86">
        <f>'Member Info'!B215</f>
        <v>0</v>
      </c>
      <c r="Z188" s="86">
        <f>'Member Info'!D215</f>
        <v>0</v>
      </c>
      <c r="AA188" s="86">
        <f>'Member Info'!E215</f>
        <v>0</v>
      </c>
      <c r="AB188" s="86" t="str">
        <f t="shared" si="6"/>
        <v>0 0</v>
      </c>
    </row>
    <row r="189" spans="25:28" x14ac:dyDescent="0.25">
      <c r="Y189" s="86">
        <f>'Member Info'!B216</f>
        <v>0</v>
      </c>
      <c r="Z189" s="86">
        <f>'Member Info'!D216</f>
        <v>0</v>
      </c>
      <c r="AA189" s="86">
        <f>'Member Info'!E216</f>
        <v>0</v>
      </c>
      <c r="AB189" s="86" t="str">
        <f t="shared" si="6"/>
        <v>0 0</v>
      </c>
    </row>
    <row r="190" spans="25:28" x14ac:dyDescent="0.25">
      <c r="Y190" s="86">
        <f>'Member Info'!B217</f>
        <v>0</v>
      </c>
      <c r="Z190" s="86">
        <f>'Member Info'!D217</f>
        <v>0</v>
      </c>
      <c r="AA190" s="86">
        <f>'Member Info'!E217</f>
        <v>0</v>
      </c>
      <c r="AB190" s="86" t="str">
        <f t="shared" si="6"/>
        <v>0 0</v>
      </c>
    </row>
  </sheetData>
  <sheetProtection password="DA71" sheet="1" objects="1" scenarios="1"/>
  <mergeCells count="6">
    <mergeCell ref="C21:M23"/>
    <mergeCell ref="C4:D4"/>
    <mergeCell ref="H4:K4"/>
    <mergeCell ref="C2:D3"/>
    <mergeCell ref="B1:N1"/>
    <mergeCell ref="M2:N4"/>
  </mergeCells>
  <dataValidations xWindow="565" yWindow="197" count="1">
    <dataValidation type="list" allowBlank="1" showInputMessage="1" showErrorMessage="1" errorTitle="Drop Down Menu" error="You may only choose from the drop down menu names that appear on the member info page._x000a__x000a_Press Cancel to proceed." promptTitle="Member Name " prompt="Please Choose the member._x000a__x000a_You may need to scroll up on the Drop down menu to see employees._x000a_If a member appears on your form twice for 2 roles, this form will only return the first role._x000a__x000a__x000a_Press Esc to remove this message" sqref="C4:D4" xr:uid="{00000000-0002-0000-0E00-000000000000}">
      <formula1>$AB$2:$AB$151</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rgb="FF00B050"/>
  </sheetPr>
  <dimension ref="A1:AK5019"/>
  <sheetViews>
    <sheetView showZeros="0" topLeftCell="N25" zoomScale="70" zoomScaleNormal="70" workbookViewId="0">
      <selection activeCell="AD28" sqref="AD28"/>
    </sheetView>
  </sheetViews>
  <sheetFormatPr defaultRowHeight="15" x14ac:dyDescent="0.25"/>
  <cols>
    <col min="1" max="1" width="9.140625" style="1"/>
    <col min="2" max="2" width="11.7109375" style="1" customWidth="1"/>
    <col min="3" max="3" width="18.7109375" style="1" customWidth="1"/>
    <col min="4" max="4" width="12.140625" style="1" customWidth="1"/>
    <col min="5" max="5" width="13.85546875" style="1" customWidth="1"/>
    <col min="6" max="7" width="16.5703125" style="1" customWidth="1"/>
    <col min="8" max="8" width="18.85546875" style="1" customWidth="1"/>
    <col min="9" max="12" width="10.7109375" style="1" hidden="1" customWidth="1"/>
    <col min="13" max="13" width="10.7109375" style="86" customWidth="1"/>
    <col min="14" max="15" width="10.7109375" style="1" customWidth="1"/>
    <col min="16" max="16" width="14.85546875" style="1" customWidth="1"/>
    <col min="17" max="17" width="15.85546875" style="1" customWidth="1"/>
    <col min="18" max="18" width="13.85546875" style="1" customWidth="1"/>
    <col min="19" max="19" width="13.5703125" style="1" customWidth="1"/>
    <col min="20" max="20" width="14.85546875" style="1" customWidth="1"/>
    <col min="21" max="21" width="9.140625" style="1" customWidth="1"/>
    <col min="22" max="22" width="13.5703125" style="1" customWidth="1"/>
    <col min="23" max="25" width="9.140625" style="1" customWidth="1"/>
    <col min="26" max="26" width="22.85546875" style="1" bestFit="1" customWidth="1"/>
    <col min="27" max="27" width="18.140625" style="1" bestFit="1" customWidth="1"/>
    <col min="28" max="28" width="9.140625" style="1"/>
    <col min="29" max="29" width="10.140625" style="1" bestFit="1" customWidth="1"/>
    <col min="30" max="30" width="9.140625" style="1"/>
    <col min="31" max="32" width="12" style="1" bestFit="1" customWidth="1"/>
    <col min="33" max="33" width="11.42578125" style="1" customWidth="1"/>
    <col min="34" max="34" width="13.85546875" style="1" customWidth="1"/>
    <col min="35" max="36" width="12" style="1" bestFit="1" customWidth="1"/>
    <col min="37" max="37" width="14.85546875" style="1" customWidth="1"/>
    <col min="38" max="16384" width="9.140625" style="1"/>
  </cols>
  <sheetData>
    <row r="1" spans="1:26" s="2" customFormat="1" x14ac:dyDescent="0.25">
      <c r="A1" s="10"/>
      <c r="B1" s="11"/>
      <c r="C1" s="11"/>
      <c r="D1" s="11"/>
      <c r="E1" s="11"/>
      <c r="F1" s="11"/>
      <c r="G1" s="11"/>
      <c r="H1" s="11"/>
      <c r="I1" s="11"/>
      <c r="J1" s="16"/>
      <c r="K1" s="16"/>
      <c r="L1" s="16"/>
      <c r="M1" s="16"/>
      <c r="N1" s="16"/>
      <c r="O1" s="16"/>
      <c r="P1" s="16"/>
      <c r="Q1" s="17"/>
      <c r="R1" s="5"/>
      <c r="S1" s="5"/>
      <c r="T1" s="124"/>
      <c r="U1" s="124"/>
      <c r="V1" s="124"/>
      <c r="W1" s="124"/>
      <c r="X1" s="124"/>
      <c r="Y1" s="124"/>
      <c r="Z1" s="124"/>
    </row>
    <row r="2" spans="1:26" s="2" customFormat="1" ht="23.25" x14ac:dyDescent="0.35">
      <c r="A2" s="6"/>
      <c r="B2" s="25"/>
      <c r="C2" s="25"/>
      <c r="D2" s="469" t="s">
        <v>0</v>
      </c>
      <c r="E2" s="469"/>
      <c r="F2" s="469"/>
      <c r="G2" s="469"/>
      <c r="H2" s="469"/>
      <c r="I2" s="469"/>
      <c r="J2" s="469"/>
      <c r="K2" s="469"/>
      <c r="L2" s="469"/>
      <c r="M2" s="469"/>
      <c r="N2" s="469"/>
      <c r="O2" s="469"/>
      <c r="P2" s="149"/>
      <c r="Q2" s="3"/>
      <c r="R2" s="5"/>
      <c r="S2" s="5"/>
      <c r="T2" s="84">
        <v>1995</v>
      </c>
      <c r="U2" s="84"/>
      <c r="V2" s="214">
        <v>45748</v>
      </c>
      <c r="W2" s="124"/>
      <c r="X2" s="124"/>
      <c r="Y2" s="124"/>
      <c r="Z2" s="124"/>
    </row>
    <row r="3" spans="1:26" s="2" customFormat="1" ht="21" x14ac:dyDescent="0.35">
      <c r="A3" s="6"/>
      <c r="B3" s="25"/>
      <c r="C3" s="25"/>
      <c r="D3" s="496" t="s">
        <v>1</v>
      </c>
      <c r="E3" s="496"/>
      <c r="F3" s="496"/>
      <c r="G3" s="496"/>
      <c r="H3" s="496"/>
      <c r="I3" s="496"/>
      <c r="J3" s="496"/>
      <c r="K3" s="496"/>
      <c r="L3" s="496"/>
      <c r="M3" s="496"/>
      <c r="N3" s="496"/>
      <c r="O3" s="496"/>
      <c r="P3" s="150"/>
      <c r="Q3" s="3"/>
      <c r="R3" s="5"/>
      <c r="S3" s="5"/>
      <c r="T3" s="84">
        <v>2008</v>
      </c>
      <c r="U3" s="84"/>
      <c r="V3" s="214">
        <v>46112</v>
      </c>
      <c r="W3" s="124"/>
      <c r="X3" s="124"/>
      <c r="Y3" s="124"/>
      <c r="Z3" s="124"/>
    </row>
    <row r="4" spans="1:26" s="2" customFormat="1" x14ac:dyDescent="0.25">
      <c r="A4" s="6"/>
      <c r="B4" s="25"/>
      <c r="C4" s="25"/>
      <c r="D4" s="12"/>
      <c r="E4" s="12"/>
      <c r="F4" s="12"/>
      <c r="G4" s="12"/>
      <c r="H4" s="12"/>
      <c r="I4" s="12"/>
      <c r="J4" s="12"/>
      <c r="K4" s="12"/>
      <c r="L4" s="5"/>
      <c r="M4" s="5"/>
      <c r="N4" s="5"/>
      <c r="O4" s="5"/>
      <c r="P4" s="5"/>
      <c r="Q4" s="3"/>
      <c r="R4" s="5"/>
      <c r="S4" s="5"/>
      <c r="T4" s="84">
        <v>2015</v>
      </c>
      <c r="U4" s="84"/>
      <c r="V4" s="124"/>
      <c r="W4" s="124"/>
      <c r="X4" s="124"/>
      <c r="Y4" s="124"/>
      <c r="Z4" s="124"/>
    </row>
    <row r="5" spans="1:26" s="2" customFormat="1" ht="16.5" thickBot="1" x14ac:dyDescent="0.3">
      <c r="A5" s="6"/>
      <c r="B5" s="25"/>
      <c r="C5" s="25"/>
      <c r="D5" s="81" t="s">
        <v>2</v>
      </c>
      <c r="E5" s="81"/>
      <c r="F5" s="81"/>
      <c r="G5" s="81"/>
      <c r="H5" s="81"/>
      <c r="I5" s="81"/>
      <c r="J5" s="81"/>
      <c r="K5" s="81"/>
      <c r="L5" s="81"/>
      <c r="M5" s="81"/>
      <c r="N5" s="81"/>
      <c r="O5" s="81"/>
      <c r="P5" s="151"/>
      <c r="Q5" s="3"/>
      <c r="R5" s="5"/>
      <c r="S5" s="5"/>
      <c r="T5" s="84"/>
      <c r="U5" s="84"/>
      <c r="V5" s="124"/>
      <c r="W5" s="124"/>
      <c r="X5" s="124"/>
      <c r="Y5" s="124"/>
      <c r="Z5" s="124"/>
    </row>
    <row r="6" spans="1:26" ht="15.75" thickBot="1" x14ac:dyDescent="0.3">
      <c r="A6" s="6"/>
      <c r="B6" s="25"/>
      <c r="C6" s="25"/>
      <c r="D6" s="503">
        <f>'Member Info'!D6</f>
        <v>0</v>
      </c>
      <c r="E6" s="504"/>
      <c r="F6" s="504"/>
      <c r="G6" s="504"/>
      <c r="H6" s="504"/>
      <c r="I6" s="504"/>
      <c r="J6" s="504"/>
      <c r="K6" s="504"/>
      <c r="L6" s="504"/>
      <c r="M6" s="504"/>
      <c r="N6" s="504"/>
      <c r="O6" s="505"/>
      <c r="P6" s="169"/>
      <c r="Q6" s="3"/>
      <c r="R6" s="5"/>
      <c r="S6" s="5"/>
      <c r="T6" s="84"/>
      <c r="U6" s="84"/>
      <c r="V6" s="124"/>
      <c r="W6" s="124"/>
      <c r="X6" s="124"/>
      <c r="Y6" s="124"/>
      <c r="Z6" s="124"/>
    </row>
    <row r="7" spans="1:26" s="2" customFormat="1" x14ac:dyDescent="0.25">
      <c r="A7" s="6"/>
      <c r="B7" s="25"/>
      <c r="C7" s="25"/>
      <c r="D7" s="12"/>
      <c r="E7" s="12"/>
      <c r="F7" s="12"/>
      <c r="G7" s="12"/>
      <c r="H7" s="12"/>
      <c r="I7" s="12"/>
      <c r="J7" s="12"/>
      <c r="K7" s="12"/>
      <c r="L7" s="5"/>
      <c r="M7" s="5"/>
      <c r="N7" s="5"/>
      <c r="O7" s="5"/>
      <c r="P7" s="5"/>
      <c r="Q7" s="3"/>
      <c r="R7" s="5"/>
      <c r="S7" s="5"/>
      <c r="T7" s="84"/>
      <c r="U7" s="84"/>
      <c r="V7" s="124"/>
      <c r="W7" s="124"/>
      <c r="X7" s="124"/>
      <c r="Y7" s="124"/>
      <c r="Z7" s="124"/>
    </row>
    <row r="8" spans="1:26" s="2" customFormat="1" ht="16.5" thickBot="1" x14ac:dyDescent="0.3">
      <c r="A8" s="6"/>
      <c r="B8" s="25"/>
      <c r="C8" s="25"/>
      <c r="D8" s="81" t="s">
        <v>3</v>
      </c>
      <c r="E8" s="81"/>
      <c r="F8" s="81"/>
      <c r="G8" s="81"/>
      <c r="H8" s="81"/>
      <c r="I8" s="81"/>
      <c r="J8" s="81"/>
      <c r="K8" s="81"/>
      <c r="L8" s="81"/>
      <c r="M8" s="81"/>
      <c r="N8" s="81"/>
      <c r="O8" s="81"/>
      <c r="P8" s="151"/>
      <c r="Q8" s="3"/>
      <c r="R8" s="5"/>
      <c r="S8" s="5"/>
      <c r="T8" s="124"/>
      <c r="U8" s="124"/>
      <c r="V8" s="124"/>
      <c r="W8" s="124"/>
      <c r="X8" s="124"/>
      <c r="Y8" s="124"/>
      <c r="Z8" s="124"/>
    </row>
    <row r="9" spans="1:26" x14ac:dyDescent="0.25">
      <c r="A9" s="6"/>
      <c r="B9" s="25"/>
      <c r="C9" s="25"/>
      <c r="D9" s="579" t="str">
        <f>'Member Info'!$D$9</f>
        <v>Enter Practice address here on Member info Page - delete if not required</v>
      </c>
      <c r="E9" s="580"/>
      <c r="F9" s="580"/>
      <c r="G9" s="580"/>
      <c r="H9" s="580"/>
      <c r="I9" s="580"/>
      <c r="J9" s="580"/>
      <c r="K9" s="580"/>
      <c r="L9" s="580"/>
      <c r="M9" s="580"/>
      <c r="N9" s="580"/>
      <c r="O9" s="581"/>
      <c r="P9" s="170"/>
      <c r="Q9" s="3"/>
      <c r="R9" s="5"/>
      <c r="S9" s="5"/>
      <c r="T9" s="124"/>
      <c r="U9" s="124"/>
      <c r="V9" s="124"/>
      <c r="W9" s="124"/>
      <c r="X9" s="124"/>
      <c r="Y9" s="124"/>
      <c r="Z9" s="124"/>
    </row>
    <row r="10" spans="1:26" x14ac:dyDescent="0.25">
      <c r="A10" s="6"/>
      <c r="B10" s="25"/>
      <c r="C10" s="25"/>
      <c r="D10" s="564" t="str">
        <f>'Member Info'!$D$10</f>
        <v>Enter Practice address here on Member info Page - delete if not required</v>
      </c>
      <c r="E10" s="565"/>
      <c r="F10" s="565"/>
      <c r="G10" s="565"/>
      <c r="H10" s="565"/>
      <c r="I10" s="565"/>
      <c r="J10" s="565"/>
      <c r="K10" s="565"/>
      <c r="L10" s="565"/>
      <c r="M10" s="565"/>
      <c r="N10" s="565"/>
      <c r="O10" s="566"/>
      <c r="P10" s="170"/>
      <c r="Q10" s="3"/>
      <c r="R10" s="5"/>
      <c r="S10" s="5"/>
      <c r="T10" s="124"/>
      <c r="U10" s="124"/>
      <c r="V10" s="124"/>
      <c r="W10" s="124"/>
      <c r="X10" s="124"/>
      <c r="Y10" s="124"/>
      <c r="Z10" s="124"/>
    </row>
    <row r="11" spans="1:26" x14ac:dyDescent="0.25">
      <c r="A11" s="6"/>
      <c r="B11" s="25"/>
      <c r="C11" s="25"/>
      <c r="D11" s="564" t="str">
        <f>'Member Info'!$D$11</f>
        <v>Enter Practice address here on Member info Page - delete if not required</v>
      </c>
      <c r="E11" s="565"/>
      <c r="F11" s="565"/>
      <c r="G11" s="565"/>
      <c r="H11" s="565"/>
      <c r="I11" s="565"/>
      <c r="J11" s="565"/>
      <c r="K11" s="565"/>
      <c r="L11" s="565"/>
      <c r="M11" s="565"/>
      <c r="N11" s="565"/>
      <c r="O11" s="566"/>
      <c r="P11" s="170"/>
      <c r="Q11" s="3"/>
      <c r="R11" s="5"/>
      <c r="S11" s="5"/>
      <c r="T11" s="124"/>
      <c r="U11" s="124"/>
      <c r="V11" s="124"/>
      <c r="W11" s="124"/>
      <c r="X11" s="124"/>
      <c r="Y11" s="124"/>
      <c r="Z11" s="124"/>
    </row>
    <row r="12" spans="1:26" x14ac:dyDescent="0.25">
      <c r="A12" s="6"/>
      <c r="B12" s="25"/>
      <c r="C12" s="25"/>
      <c r="D12" s="564" t="str">
        <f>'Member Info'!D12</f>
        <v>Enter Practice address here on Member info Page - delete if not required</v>
      </c>
      <c r="E12" s="565"/>
      <c r="F12" s="565"/>
      <c r="G12" s="565"/>
      <c r="H12" s="565"/>
      <c r="I12" s="565"/>
      <c r="J12" s="565"/>
      <c r="K12" s="565"/>
      <c r="L12" s="565"/>
      <c r="M12" s="565"/>
      <c r="N12" s="565"/>
      <c r="O12" s="566"/>
      <c r="P12" s="170"/>
      <c r="Q12" s="3"/>
      <c r="R12" s="5"/>
      <c r="S12" s="5"/>
      <c r="T12" s="124"/>
      <c r="U12" s="124"/>
      <c r="V12" s="124"/>
      <c r="W12" s="124"/>
      <c r="X12" s="124"/>
      <c r="Y12" s="124"/>
      <c r="Z12" s="124"/>
    </row>
    <row r="13" spans="1:26" ht="15.75" thickBot="1" x14ac:dyDescent="0.3">
      <c r="A13" s="6"/>
      <c r="B13" s="25"/>
      <c r="C13" s="25"/>
      <c r="D13" s="573" t="str">
        <f>'Member Info'!D13</f>
        <v>Enter Practice address here on Member info Page - delete if not required</v>
      </c>
      <c r="E13" s="574"/>
      <c r="F13" s="574"/>
      <c r="G13" s="574"/>
      <c r="H13" s="574"/>
      <c r="I13" s="574"/>
      <c r="J13" s="574"/>
      <c r="K13" s="574"/>
      <c r="L13" s="574"/>
      <c r="M13" s="574"/>
      <c r="N13" s="574"/>
      <c r="O13" s="575"/>
      <c r="P13" s="170"/>
      <c r="Q13" s="3"/>
      <c r="R13" s="5"/>
      <c r="S13" s="5"/>
      <c r="T13" s="124"/>
      <c r="U13" s="124"/>
      <c r="V13" s="124"/>
      <c r="W13" s="124"/>
      <c r="X13" s="124"/>
      <c r="Y13" s="124"/>
      <c r="Z13" s="124"/>
    </row>
    <row r="14" spans="1:26" s="2" customFormat="1" x14ac:dyDescent="0.25">
      <c r="A14" s="6"/>
      <c r="B14" s="25"/>
      <c r="C14" s="25"/>
      <c r="D14" s="12"/>
      <c r="E14" s="12"/>
      <c r="F14" s="12"/>
      <c r="G14" s="12"/>
      <c r="H14" s="12"/>
      <c r="I14" s="12"/>
      <c r="J14" s="12"/>
      <c r="K14" s="12"/>
      <c r="L14" s="5"/>
      <c r="M14" s="5"/>
      <c r="N14" s="5"/>
      <c r="O14" s="5"/>
      <c r="P14" s="5"/>
      <c r="Q14" s="3"/>
      <c r="R14" s="5"/>
      <c r="S14" s="5"/>
      <c r="T14" s="124"/>
      <c r="U14" s="124"/>
      <c r="V14" s="124"/>
      <c r="W14" s="124"/>
      <c r="X14" s="124"/>
      <c r="Y14" s="171"/>
      <c r="Z14" s="124"/>
    </row>
    <row r="15" spans="1:26" s="2" customFormat="1" ht="16.5" thickBot="1" x14ac:dyDescent="0.3">
      <c r="A15" s="6"/>
      <c r="B15" s="25"/>
      <c r="C15" s="25"/>
      <c r="D15" s="81" t="s">
        <v>4</v>
      </c>
      <c r="E15" s="81"/>
      <c r="F15" s="81"/>
      <c r="G15" s="81"/>
      <c r="H15" s="81"/>
      <c r="I15" s="152"/>
      <c r="J15" s="13"/>
      <c r="K15" s="12"/>
      <c r="L15" s="81" t="s">
        <v>5</v>
      </c>
      <c r="M15" s="81"/>
      <c r="N15" s="81"/>
      <c r="O15" s="81"/>
      <c r="P15" s="152"/>
      <c r="Q15" s="3"/>
      <c r="R15" s="5"/>
      <c r="S15" s="5"/>
      <c r="T15" s="124"/>
      <c r="U15" s="124"/>
      <c r="V15" s="124"/>
      <c r="W15" s="124"/>
      <c r="X15" s="124"/>
      <c r="Y15" s="171"/>
      <c r="Z15" s="124"/>
    </row>
    <row r="16" spans="1:26" ht="17.25" thickBot="1" x14ac:dyDescent="0.3">
      <c r="A16" s="6"/>
      <c r="B16" s="25"/>
      <c r="C16" s="25"/>
      <c r="D16" s="503">
        <f>'Member Info'!$D$16</f>
        <v>0</v>
      </c>
      <c r="E16" s="504"/>
      <c r="F16" s="504"/>
      <c r="G16" s="504"/>
      <c r="H16" s="504"/>
      <c r="I16" s="505"/>
      <c r="J16" s="24"/>
      <c r="K16" s="12"/>
      <c r="L16" s="172"/>
      <c r="M16" s="173"/>
      <c r="N16" s="173"/>
      <c r="O16" s="174"/>
      <c r="P16" s="175"/>
      <c r="Q16" s="3"/>
      <c r="R16" s="5"/>
      <c r="S16" s="5"/>
      <c r="T16" s="124"/>
      <c r="U16" s="124"/>
      <c r="V16" s="124"/>
      <c r="W16" s="124"/>
      <c r="X16" s="124"/>
      <c r="Y16" s="176"/>
      <c r="Z16" s="124"/>
    </row>
    <row r="17" spans="1:37" s="2" customFormat="1" x14ac:dyDescent="0.25">
      <c r="A17" s="6"/>
      <c r="B17" s="25"/>
      <c r="C17" s="25"/>
      <c r="D17" s="12"/>
      <c r="E17" s="12"/>
      <c r="F17" s="12"/>
      <c r="G17" s="12"/>
      <c r="H17" s="12"/>
      <c r="I17" s="12"/>
      <c r="J17" s="12"/>
      <c r="K17" s="12"/>
      <c r="L17" s="5"/>
      <c r="M17" s="5"/>
      <c r="N17" s="5"/>
      <c r="O17" s="5"/>
      <c r="P17" s="5"/>
      <c r="Q17" s="3"/>
      <c r="R17" s="5"/>
      <c r="S17" s="5"/>
      <c r="T17" s="124"/>
      <c r="U17" s="124"/>
      <c r="V17" s="124"/>
      <c r="W17" s="124"/>
      <c r="X17" s="124"/>
      <c r="Y17" s="124"/>
      <c r="Z17" s="124"/>
    </row>
    <row r="18" spans="1:37" s="2" customFormat="1" ht="16.5" thickBot="1" x14ac:dyDescent="0.3">
      <c r="A18" s="6"/>
      <c r="B18" s="25"/>
      <c r="C18" s="25"/>
      <c r="D18" s="81" t="s">
        <v>6</v>
      </c>
      <c r="E18" s="81"/>
      <c r="F18" s="81"/>
      <c r="G18" s="487"/>
      <c r="H18" s="487"/>
      <c r="I18" s="487"/>
      <c r="J18" s="13"/>
      <c r="K18" s="12"/>
      <c r="L18" s="152" t="s">
        <v>7</v>
      </c>
      <c r="M18" s="265"/>
      <c r="N18" s="152"/>
      <c r="O18" s="152"/>
      <c r="P18" s="152"/>
      <c r="Q18" s="3"/>
      <c r="R18" s="5"/>
      <c r="S18" s="5"/>
      <c r="T18" s="124"/>
      <c r="U18" s="124"/>
      <c r="V18" s="124"/>
      <c r="W18" s="124"/>
      <c r="X18" s="124"/>
      <c r="Y18" s="124"/>
      <c r="Z18" s="124"/>
    </row>
    <row r="19" spans="1:37" ht="15.75" customHeight="1" thickBot="1" x14ac:dyDescent="0.3">
      <c r="A19" s="6"/>
      <c r="B19" s="25"/>
      <c r="C19" s="25"/>
      <c r="D19" s="503">
        <f>'Member Info'!$D$19</f>
        <v>0</v>
      </c>
      <c r="E19" s="504"/>
      <c r="F19" s="504"/>
      <c r="G19" s="600"/>
      <c r="H19" s="601"/>
      <c r="I19" s="602"/>
      <c r="J19" s="24"/>
      <c r="K19" s="12"/>
      <c r="L19" s="567">
        <f>'Member Info'!$J$19</f>
        <v>0</v>
      </c>
      <c r="M19" s="603"/>
      <c r="N19" s="568"/>
      <c r="O19" s="569"/>
      <c r="P19" s="177"/>
      <c r="Q19" s="3"/>
      <c r="R19" s="5"/>
      <c r="S19" s="5"/>
      <c r="T19" s="124"/>
      <c r="U19" s="124"/>
      <c r="V19" s="124"/>
      <c r="W19" s="124"/>
      <c r="X19" s="124"/>
      <c r="Y19" s="124"/>
      <c r="Z19" s="124"/>
    </row>
    <row r="20" spans="1:37" s="2" customFormat="1" x14ac:dyDescent="0.25">
      <c r="A20" s="6"/>
      <c r="B20" s="25"/>
      <c r="C20" s="25"/>
      <c r="D20" s="25"/>
      <c r="E20" s="25"/>
      <c r="F20" s="25"/>
      <c r="G20" s="25"/>
      <c r="H20" s="25"/>
      <c r="I20" s="25"/>
      <c r="J20" s="25"/>
      <c r="K20" s="12"/>
      <c r="L20" s="5"/>
      <c r="M20" s="5"/>
      <c r="N20" s="5"/>
      <c r="O20" s="5"/>
      <c r="P20" s="5"/>
      <c r="Q20" s="3"/>
      <c r="R20" s="5"/>
      <c r="S20" s="5"/>
      <c r="T20" s="124"/>
      <c r="U20" s="124"/>
      <c r="V20" s="124"/>
      <c r="W20" s="124"/>
      <c r="X20" s="124"/>
      <c r="Y20" s="124"/>
      <c r="Z20" s="124"/>
    </row>
    <row r="21" spans="1:37" s="2" customFormat="1" ht="16.5" thickBot="1" x14ac:dyDescent="0.3">
      <c r="A21" s="6"/>
      <c r="B21" s="25"/>
      <c r="C21" s="25"/>
      <c r="D21" s="81" t="s">
        <v>8</v>
      </c>
      <c r="E21" s="81"/>
      <c r="F21" s="81"/>
      <c r="G21" s="81"/>
      <c r="H21" s="81"/>
      <c r="I21" s="152"/>
      <c r="J21" s="13"/>
      <c r="K21" s="12"/>
      <c r="L21" s="81" t="s">
        <v>9</v>
      </c>
      <c r="M21" s="81"/>
      <c r="N21" s="81"/>
      <c r="O21" s="81"/>
      <c r="P21" s="152"/>
      <c r="Q21" s="3"/>
      <c r="R21" s="5"/>
      <c r="S21" s="5"/>
      <c r="T21" s="124"/>
      <c r="U21" s="124"/>
      <c r="V21" s="124"/>
      <c r="W21" s="124"/>
      <c r="X21" s="124"/>
      <c r="Y21" s="124"/>
      <c r="Z21" s="124"/>
    </row>
    <row r="22" spans="1:37" ht="15.75" customHeight="1" thickBot="1" x14ac:dyDescent="0.3">
      <c r="A22" s="6"/>
      <c r="B22" s="25"/>
      <c r="C22" s="25"/>
      <c r="D22" s="503"/>
      <c r="E22" s="504"/>
      <c r="F22" s="504"/>
      <c r="G22" s="504"/>
      <c r="H22" s="504"/>
      <c r="I22" s="505"/>
      <c r="J22" s="24"/>
      <c r="K22" s="12"/>
      <c r="L22" s="178"/>
      <c r="M22" s="179"/>
      <c r="N22" s="179"/>
      <c r="O22" s="180"/>
      <c r="P22" s="181"/>
      <c r="Q22" s="3"/>
      <c r="R22" s="5"/>
      <c r="S22" s="5"/>
      <c r="T22" s="124"/>
      <c r="U22" s="124"/>
      <c r="V22" s="124"/>
      <c r="W22" s="124"/>
      <c r="X22" s="124"/>
      <c r="Y22" s="124"/>
      <c r="Z22" s="124"/>
    </row>
    <row r="23" spans="1:37" s="2" customFormat="1" ht="15.75" thickBot="1" x14ac:dyDescent="0.3">
      <c r="A23" s="7"/>
      <c r="B23" s="14"/>
      <c r="C23" s="14"/>
      <c r="D23" s="14"/>
      <c r="E23" s="14"/>
      <c r="F23" s="14"/>
      <c r="G23" s="14"/>
      <c r="H23" s="14"/>
      <c r="I23" s="14"/>
      <c r="J23" s="19"/>
      <c r="K23" s="19"/>
      <c r="L23" s="14"/>
      <c r="M23" s="14"/>
      <c r="N23" s="14"/>
      <c r="O23" s="14"/>
      <c r="P23" s="12"/>
      <c r="Q23" s="3"/>
      <c r="R23" s="5"/>
      <c r="S23" s="5"/>
      <c r="T23" s="124"/>
      <c r="U23" s="124"/>
      <c r="V23" s="124"/>
      <c r="W23" s="124"/>
      <c r="X23" s="124"/>
      <c r="Y23" s="124"/>
      <c r="Z23" s="124"/>
    </row>
    <row r="24" spans="1:37" s="2" customFormat="1" ht="21" x14ac:dyDescent="0.35">
      <c r="A24" s="10"/>
      <c r="B24" s="562" t="s">
        <v>10</v>
      </c>
      <c r="C24" s="562"/>
      <c r="D24" s="562"/>
      <c r="E24" s="562"/>
      <c r="F24" s="562"/>
      <c r="G24" s="562"/>
      <c r="H24" s="562"/>
      <c r="I24" s="562"/>
      <c r="J24" s="562"/>
      <c r="K24" s="562"/>
      <c r="L24" s="562"/>
      <c r="M24" s="562"/>
      <c r="N24" s="562"/>
      <c r="O24" s="562"/>
      <c r="P24" s="12"/>
      <c r="Q24" s="30"/>
      <c r="R24" s="12"/>
      <c r="S24" s="12"/>
      <c r="T24" s="124"/>
      <c r="U24" s="124"/>
      <c r="V24" s="124"/>
      <c r="W24" s="124"/>
      <c r="X24" s="124"/>
      <c r="Y24" s="124"/>
      <c r="Z24" s="124"/>
    </row>
    <row r="25" spans="1:37" s="2" customFormat="1" ht="24" thickBot="1" x14ac:dyDescent="0.4">
      <c r="A25" s="4"/>
      <c r="B25" s="29"/>
      <c r="C25" s="29"/>
      <c r="D25" s="29"/>
      <c r="E25" s="29"/>
      <c r="F25" s="29"/>
      <c r="G25" s="29"/>
      <c r="H25" s="29"/>
      <c r="I25" s="29"/>
      <c r="J25" s="29"/>
      <c r="K25" s="29"/>
      <c r="L25" s="14"/>
      <c r="M25" s="14"/>
      <c r="N25" s="14"/>
      <c r="O25" s="14"/>
      <c r="P25" s="12"/>
      <c r="Q25" s="3"/>
      <c r="R25" s="5"/>
      <c r="S25" s="5"/>
      <c r="T25" s="124"/>
      <c r="U25" s="124"/>
      <c r="V25" s="124"/>
      <c r="W25" s="124"/>
      <c r="X25" s="124"/>
      <c r="Y25" s="124"/>
      <c r="Z25" s="124"/>
      <c r="AE25" s="214">
        <v>45748</v>
      </c>
      <c r="AF25" s="214">
        <v>46112</v>
      </c>
    </row>
    <row r="26" spans="1:37" s="2" customFormat="1" x14ac:dyDescent="0.25">
      <c r="A26" s="4"/>
      <c r="B26" s="5"/>
      <c r="C26" s="5"/>
      <c r="D26" s="5"/>
      <c r="E26" s="5"/>
      <c r="F26" s="20"/>
      <c r="G26" s="20"/>
      <c r="H26" s="21"/>
      <c r="I26" s="20"/>
      <c r="J26" s="20"/>
      <c r="K26" s="20"/>
      <c r="L26" s="20"/>
      <c r="M26" s="20"/>
      <c r="N26" s="20"/>
      <c r="O26" s="20"/>
      <c r="P26" s="12"/>
      <c r="Q26" s="3"/>
      <c r="R26" s="5"/>
      <c r="S26" s="5"/>
      <c r="T26" s="124"/>
      <c r="U26" s="124"/>
      <c r="V26" s="124"/>
      <c r="W26" s="124"/>
      <c r="X26" s="124"/>
      <c r="Y26" s="124"/>
      <c r="Z26" s="124"/>
    </row>
    <row r="27" spans="1:37" s="2" customFormat="1" ht="94.5" x14ac:dyDescent="0.25">
      <c r="A27" s="4"/>
      <c r="B27" s="547" t="s">
        <v>11</v>
      </c>
      <c r="C27" s="548"/>
      <c r="D27" s="38" t="s">
        <v>28</v>
      </c>
      <c r="E27" s="45"/>
      <c r="F27" s="27" t="s">
        <v>12</v>
      </c>
      <c r="G27" s="27" t="s">
        <v>415</v>
      </c>
      <c r="H27" s="28" t="s">
        <v>445</v>
      </c>
      <c r="I27" s="27" t="s">
        <v>461</v>
      </c>
      <c r="J27" s="27" t="s">
        <v>14</v>
      </c>
      <c r="K27" s="27" t="s">
        <v>462</v>
      </c>
      <c r="L27" s="27" t="s">
        <v>15</v>
      </c>
      <c r="M27" s="27" t="s">
        <v>603</v>
      </c>
      <c r="N27" s="27" t="s">
        <v>642</v>
      </c>
      <c r="O27" s="27" t="s">
        <v>16</v>
      </c>
      <c r="P27" s="79" t="s">
        <v>475</v>
      </c>
      <c r="Q27" s="212"/>
      <c r="R27" s="142" t="s">
        <v>411</v>
      </c>
      <c r="S27" s="143" t="s">
        <v>411</v>
      </c>
      <c r="T27" s="144" t="s">
        <v>412</v>
      </c>
      <c r="U27" s="144"/>
      <c r="V27" s="144" t="s">
        <v>413</v>
      </c>
      <c r="W27" s="144"/>
      <c r="X27" s="145"/>
      <c r="Y27" s="146"/>
      <c r="Z27" s="124" t="s">
        <v>527</v>
      </c>
      <c r="AA27" s="2" t="s">
        <v>556</v>
      </c>
      <c r="AB27" s="338" t="s">
        <v>573</v>
      </c>
      <c r="AC27" s="338" t="s">
        <v>601</v>
      </c>
      <c r="AD27" s="387" t="s">
        <v>602</v>
      </c>
      <c r="AE27" s="387" t="s">
        <v>604</v>
      </c>
      <c r="AF27" s="387" t="s">
        <v>615</v>
      </c>
      <c r="AG27" s="387" t="s">
        <v>605</v>
      </c>
      <c r="AH27" s="387" t="s">
        <v>606</v>
      </c>
      <c r="AI27" s="387" t="s">
        <v>535</v>
      </c>
      <c r="AJ27" s="387" t="s">
        <v>616</v>
      </c>
      <c r="AK27" s="387" t="s">
        <v>636</v>
      </c>
    </row>
    <row r="28" spans="1:37" x14ac:dyDescent="0.25">
      <c r="A28" s="4">
        <v>1</v>
      </c>
      <c r="B28" s="164">
        <f>'Member Info'!D29</f>
        <v>0</v>
      </c>
      <c r="C28" s="164">
        <f>'Member Info'!E29</f>
        <v>0</v>
      </c>
      <c r="D28" s="164" t="str">
        <f>'Member Info'!G29</f>
        <v/>
      </c>
      <c r="E28" s="164"/>
      <c r="F28" s="165">
        <f>'Member Info'!B29</f>
        <v>0</v>
      </c>
      <c r="G28" s="165">
        <f>'GP1 April 25'!F32+'GP1 May 25'!F32+'GP1 June 25'!F32+'GP1 July 25'!F32+'GP1 Aug 25'!F32+'GP1 Sep 25'!F32+'GP1 Oct 25'!F32+'GP1 Nov 25'!F32+'GP1 Dec 25'!F32+'GP1 Jan 26'!F32+'GP1 Feb 26'!F32+'GP1 Mar 26'!F32+'Error Corrections'!F29</f>
        <v>0</v>
      </c>
      <c r="H28" s="166" t="str">
        <f>IF('Member Info'!O29="", 'Member Info'!K29, "CHANGED MID YEAR")</f>
        <v/>
      </c>
      <c r="I28" s="165"/>
      <c r="J28" s="165"/>
      <c r="K28" s="165"/>
      <c r="L28" s="165"/>
      <c r="M28" s="165">
        <f>'GP1 April 25'!I32+'GP1 May 25'!I32+'GP1 June 25'!I32+'GP1 July 25'!I32+'GP1 Aug 25'!I32+'GP1 Sep 25'!I32+'GP1 Oct 25'!I32+'GP1 Nov 25'!I32+'GP1 Dec 25'!I32+'GP1 Jan 26'!I32+'GP1 Feb 26'!I32+'GP1 Mar 26'!I32+'Error Corrections'!M29</f>
        <v>0</v>
      </c>
      <c r="N28" s="165">
        <f>'GP1 April 25'!J32+'GP1 May 25'!J32+'GP1 June 25'!J32+'GP1 July 25'!J32+'GP1 Aug 25'!J32+'GP1 Sep 25'!J32+'GP1 Oct 25'!J32+'GP1 Nov 25'!J32+'GP1 Dec 25'!J32+'GP1 Jan 26'!J32+'GP1 Feb 26'!J32+'GP1 Mar 26'!J32+'Error Corrections'!M29</f>
        <v>0</v>
      </c>
      <c r="O28" s="165">
        <f>'GP1 April 25'!K32+'GP1 May 25'!K32+'GP1 June 25'!K32+'GP1 July 25'!K32+'GP1 Aug 25'!K32+'GP1 Sep 25'!K32+'GP1 Oct 25'!K32+'GP1 Nov 25'!K32+'GP1 Dec 25'!K32+'GP1 Jan 26'!K32+'GP1 Feb 26'!K32+'GP1 Mar 26'!K32+'Error Corrections'!N29</f>
        <v>0</v>
      </c>
      <c r="P28" s="213" t="str">
        <f>IF('Error Corrections'!AA29=TRUE, "TRUE", "")</f>
        <v/>
      </c>
      <c r="Q28" s="211">
        <f>'Member Info'!Q29</f>
        <v>0</v>
      </c>
      <c r="R28" s="147">
        <f>N28+K28+I28</f>
        <v>0</v>
      </c>
      <c r="S28" s="85">
        <f>O28+L28+J28</f>
        <v>0</v>
      </c>
      <c r="T28" s="182">
        <f>(G28/100*'Member Info'!$W$2)</f>
        <v>0</v>
      </c>
      <c r="U28" s="183" t="e">
        <f>G28/100*('Member Info'!K29+'Member Info'!L29)</f>
        <v>#VALUE!</v>
      </c>
      <c r="V28" s="182" t="e">
        <f>(100-(R28/T28*100))</f>
        <v>#DIV/0!</v>
      </c>
      <c r="W28" s="182" t="e">
        <f>(100-(S28/U28*100))</f>
        <v>#VALUE!</v>
      </c>
      <c r="X28" s="184" t="e">
        <f>IF(V28&gt;4.99,1,IF(V28&lt;-4.99,1,0))</f>
        <v>#DIV/0!</v>
      </c>
      <c r="Y28" s="185" t="e">
        <f>IF(W28&gt;4.99,1,IF(W28&lt;-4.99,1,0))</f>
        <v>#VALUE!</v>
      </c>
      <c r="Z28" s="124">
        <f>SUM('GP1 April 25'!AJ32+'GP1 May 25'!AJ32+'GP1 June 25'!AJ32+'GP1 July 25'!AJ32+'GP1 Aug 25'!AJ32+'GP1 Sep 25'!AJ32+'GP1 Oct 25'!AJ32+'GP1 Nov 25'!AJ32+'GP1 Dec 25'!AJ32+'GP1 Jan 26'!AJ32+'GP1 Feb 26'!AJ32+'GP1 Mar 26'!AJ32)</f>
        <v>0</v>
      </c>
      <c r="AA28" s="86" t="e">
        <f>(((IF('GP1 April 25'!O32=1,'GP1 April 25'!G32,0))+
(IF('GP1 May 25'!O32=1,'GP1 May 25'!G32,0))+
(IF('GP1 June 25'!O32=1,'GP1 June 25'!G32,0))+
(IF('GP1 July 25'!O32=1,'GP1 July 25'!G32,0))+
(IF('GP1 Aug 25'!O32=1,'GP1 Aug 25'!G32,0))+
(IF('GP1 Sep 25'!O32=1,'GP1 Sep 25'!G32,0))+
(IF('GP1 Oct 25'!O32=1,'GP1 Oct 25'!G32,0))+
(IF('GP1 Nov 25'!O32=1,'GP1 Nov 25'!G32,0))+
(IF('GP1 Dec 25'!O32=1,'GP1 Dec 25'!G32,0))+
(IF('GP1 Jan 26'!O32=1,'GP1 Jan 26'!G32,0))+
(IF('GP1 Feb 26'!O32=1,'GP1 Feb 26'!G32,0))+
(IF('GP1 Mar 26'!O32=1,'GP1 Mar 26'!G32,0)))/AB28)</f>
        <v>#DIV/0!</v>
      </c>
      <c r="AB28" s="1">
        <f>SUM('GP1 April 25'!O32,'GP1 May 25'!O32,'GP1 June 25'!O32,'GP1 July 25'!O32,'GP1 Aug 25'!O32,'GP1 Sep 25'!O32,'GP1 Oct 25'!O32,'GP1 Nov 25'!O32,'GP1 Dec 25'!O32,'GP1 Jan 26'!O32,'GP1 Feb 26'!O32,'GP1 Mar 26'!O32)</f>
        <v>0</v>
      </c>
      <c r="AC28" s="1">
        <f>'GP1 April 25'!H32</f>
        <v>0</v>
      </c>
      <c r="AD28" s="1">
        <f>'GP1 Mar 26'!H32</f>
        <v>0</v>
      </c>
      <c r="AE28" s="1" t="str">
        <f>IF(F28=0,"",IF(AC28=AD28,"no change", "Change"))</f>
        <v/>
      </c>
      <c r="AF28" s="1" t="b">
        <f>IF(OR('Member Info'!N29="",'Member Info'!F29&gt;'GP1 Totals'!$V$2),TRUE,FALSE)</f>
        <v>1</v>
      </c>
      <c r="AG28" s="86" t="e">
        <f ca="1">IF(AF28=FALSE,"",(AJ28-AI28-SUMPRODUCT((MONTH(ROW(INDIRECT(AI28&amp;":"&amp;AJ28)))=2)*(DAY(ROW( INDIRECT(AI28&amp;":"&amp;AJ28)))=29)))+1)</f>
        <v>#REF!</v>
      </c>
      <c r="AH28" s="1" t="e">
        <f ca="1">ROUND(IF(AF28=TRUE,('Member Info'!M29*52.14)/365*'GP1 Totals'!AG28,'Member Info'!M29*52.14),2)</f>
        <v>#REF!</v>
      </c>
      <c r="AI28" s="420">
        <f>'Member Info'!F29</f>
        <v>0</v>
      </c>
      <c r="AJ28" s="420">
        <f>IF('Member Info'!N29="",'GP1 Totals'!$V$3,'Member Info'!N29)</f>
        <v>46112</v>
      </c>
      <c r="AK28" s="1">
        <f>'GP1 April 25'!AL32+'GP1 May 25'!AL32+'GP1 June 25'!AL32+'GP1 July 25'!AL32+'GP1 Aug 25'!AL32+'GP1 Sep 25'!AL32+'GP1 Oct 25'!AL32+'GP1 Nov 25'!AL32+'GP1 Dec 25'!AL32+'GP1 Jan 26'!AL32+'GP1 Feb 26'!AL32+'GP1 Mar 26'!AL32</f>
        <v>0</v>
      </c>
    </row>
    <row r="29" spans="1:37" x14ac:dyDescent="0.25">
      <c r="A29" s="4">
        <v>2</v>
      </c>
      <c r="B29" s="164">
        <f>'Member Info'!D30</f>
        <v>0</v>
      </c>
      <c r="C29" s="164">
        <f>'Member Info'!E30</f>
        <v>0</v>
      </c>
      <c r="D29" s="164" t="str">
        <f>'Member Info'!G30</f>
        <v/>
      </c>
      <c r="E29" s="164"/>
      <c r="F29" s="165">
        <f>'Member Info'!B30</f>
        <v>0</v>
      </c>
      <c r="G29" s="165">
        <f>'GP1 April 25'!F33+'GP1 May 25'!F33+'GP1 June 25'!F33+'GP1 July 25'!F33+'GP1 Aug 25'!F33+'GP1 Sep 25'!F33+'GP1 Oct 25'!F33+'GP1 Nov 25'!F33+'GP1 Dec 25'!F33+'GP1 Jan 26'!F33+'GP1 Feb 26'!F33+'GP1 Mar 26'!F33+'Error Corrections'!F30</f>
        <v>0</v>
      </c>
      <c r="H29" s="166" t="str">
        <f>IF('Member Info'!O30="", 'Member Info'!K30, "CHANGED MID YEAR")</f>
        <v/>
      </c>
      <c r="I29" s="165"/>
      <c r="J29" s="165"/>
      <c r="K29" s="165"/>
      <c r="L29" s="165"/>
      <c r="M29" s="165">
        <f>'GP1 April 25'!I33+'GP1 May 25'!I33+'GP1 June 25'!I33+'GP1 July 25'!I33+'GP1 Aug 25'!I33+'GP1 Sep 25'!I33+'GP1 Oct 25'!I33+'GP1 Nov 25'!I33+'GP1 Dec 25'!I33+'GP1 Jan 26'!I33+'GP1 Feb 26'!I33+'GP1 Mar 26'!I33+'Error Corrections'!M30</f>
        <v>0</v>
      </c>
      <c r="N29" s="165">
        <f>'GP1 April 25'!J33+'GP1 May 25'!J33+'GP1 June 25'!J33+'GP1 July 25'!J33+'GP1 Aug 25'!J33+'GP1 Sep 25'!J33+'GP1 Oct 25'!J33+'GP1 Nov 25'!J33+'GP1 Dec 25'!J33+'GP1 Jan 26'!J33+'GP1 Feb 26'!J33+'GP1 Mar 26'!J33+'Error Corrections'!M30</f>
        <v>0</v>
      </c>
      <c r="O29" s="165">
        <f>'GP1 April 25'!K33+'GP1 May 25'!K33+'GP1 June 25'!K33+'GP1 July 25'!K33+'GP1 Aug 25'!K33+'GP1 Sep 25'!K33+'GP1 Oct 25'!K33+'GP1 Nov 25'!K33+'GP1 Dec 25'!K33+'GP1 Jan 26'!K33+'GP1 Feb 26'!K33+'GP1 Mar 26'!K33+'Error Corrections'!N30</f>
        <v>0</v>
      </c>
      <c r="P29" s="213" t="str">
        <f>IF('Error Corrections'!AA30=TRUE, "TRUE", "")</f>
        <v/>
      </c>
      <c r="Q29" s="211">
        <f>'Member Info'!Q30</f>
        <v>0</v>
      </c>
      <c r="R29" s="147">
        <f t="shared" ref="R29:R92" si="0">N29+K29+I29</f>
        <v>0</v>
      </c>
      <c r="S29" s="85">
        <f t="shared" ref="S29:S92" si="1">O29+L29+J29</f>
        <v>0</v>
      </c>
      <c r="T29" s="182">
        <f>(G29/100*'Member Info'!$W$2)</f>
        <v>0</v>
      </c>
      <c r="U29" s="183" t="e">
        <f>G29/100*('Member Info'!K30+'Member Info'!L30)</f>
        <v>#VALUE!</v>
      </c>
      <c r="V29" s="182" t="e">
        <f t="shared" ref="V29:V92" si="2">(100-(R29/T29*100))</f>
        <v>#DIV/0!</v>
      </c>
      <c r="W29" s="182" t="e">
        <f t="shared" ref="W29:W92" si="3">(100-(S29/U29*100))</f>
        <v>#VALUE!</v>
      </c>
      <c r="X29" s="184" t="e">
        <f t="shared" ref="X29:X92" si="4">IF(V29&gt;4.99,1,IF(V29&lt;-4.99,1,0))</f>
        <v>#DIV/0!</v>
      </c>
      <c r="Y29" s="185" t="e">
        <f t="shared" ref="Y29:Y92" si="5">IF(W29&gt;4.99,1,IF(W29&lt;-4.99,1,0))</f>
        <v>#VALUE!</v>
      </c>
      <c r="Z29" s="124">
        <f>SUM('GP1 April 25'!AJ33+'GP1 May 25'!AJ33+'GP1 June 25'!AJ33+'GP1 July 25'!AJ33+'GP1 Aug 25'!AJ33+'GP1 Sep 25'!AJ33+'GP1 Oct 25'!AJ33+'GP1 Nov 25'!AJ33+'GP1 Dec 25'!AJ33+'GP1 Jan 26'!AJ33+'GP1 Feb 26'!AJ33+'GP1 Mar 26'!AJ33)</f>
        <v>0</v>
      </c>
      <c r="AA29" s="86" t="e">
        <f>(((IF('GP1 April 25'!O33=1,'GP1 April 25'!G33,0))+
(IF('GP1 May 25'!O33=1,'GP1 May 25'!G33,0))+
(IF('GP1 June 25'!O33=1,'GP1 June 25'!G33,0))+
(IF('GP1 July 25'!O33=1,'GP1 July 25'!G33,0))+
(IF('GP1 Aug 25'!O33=1,'GP1 Aug 25'!G33,0))+
(IF('GP1 Sep 25'!O33=1,'GP1 Sep 25'!G33,0))+
(IF('GP1 Oct 25'!O33=1,'GP1 Oct 25'!G33,0))+
(IF('GP1 Nov 25'!O33=1,'GP1 Nov 25'!G33,0))+
(IF('GP1 Dec 25'!O33=1,'GP1 Dec 25'!G33,0))+
(IF('GP1 Jan 26'!O33=1,'GP1 Jan 26'!G33,0))+
(IF('GP1 Feb 26'!O33=1,'GP1 Feb 26'!G33,0))+
(IF('GP1 Mar 26'!O33=1,'GP1 Mar 26'!G33,0)))/AB29)</f>
        <v>#DIV/0!</v>
      </c>
      <c r="AB29" s="86">
        <f>SUM('GP1 April 25'!O33,'GP1 May 25'!O33,'GP1 June 25'!O33,'GP1 July 25'!O33,'GP1 Aug 25'!O33,'GP1 Sep 25'!O33,'GP1 Oct 25'!O33,'GP1 Nov 25'!O33,'GP1 Dec 25'!O33,'GP1 Jan 26'!O33,'GP1 Feb 26'!O33,'GP1 Mar 26'!O33)</f>
        <v>0</v>
      </c>
      <c r="AC29" s="86">
        <f>'GP1 April 25'!H33</f>
        <v>0</v>
      </c>
      <c r="AD29" s="86">
        <f>'GP1 Mar 26'!H33</f>
        <v>0</v>
      </c>
      <c r="AE29" s="86" t="str">
        <f t="shared" ref="AE29:AE92" si="6">IF(F29=0,"",IF(AC29=AD29,"no change", "Change"))</f>
        <v/>
      </c>
      <c r="AF29" s="86" t="b">
        <f>IF(OR('Member Info'!N30="",'Member Info'!F30&gt;'GP1 Totals'!$V$2),TRUE,FALSE)</f>
        <v>1</v>
      </c>
      <c r="AG29" s="86" t="e">
        <f t="shared" ref="AG29:AG92" ca="1" si="7">IF(AF29=FALSE,"",(AJ29-AI29-SUMPRODUCT((MONTH(ROW(INDIRECT(AI29&amp;":"&amp;AJ29)))=2)*(DAY(ROW( INDIRECT(AI29&amp;":"&amp;AJ29)))=29)))+1)</f>
        <v>#REF!</v>
      </c>
      <c r="AH29" s="86" t="e">
        <f ca="1">ROUND(IF(AF29=TRUE,('Member Info'!M30*52.14)/365*'GP1 Totals'!AG29,'Member Info'!M30*52.14),2)</f>
        <v>#REF!</v>
      </c>
      <c r="AI29" s="420">
        <f>'Member Info'!F30</f>
        <v>0</v>
      </c>
      <c r="AJ29" s="420">
        <f>IF('Member Info'!N30="",'GP1 Totals'!$V$3,'Member Info'!N30)</f>
        <v>46112</v>
      </c>
    </row>
    <row r="30" spans="1:37" x14ac:dyDescent="0.25">
      <c r="A30" s="4">
        <v>3</v>
      </c>
      <c r="B30" s="164">
        <f>'Member Info'!D31</f>
        <v>0</v>
      </c>
      <c r="C30" s="164">
        <f>'Member Info'!E31</f>
        <v>0</v>
      </c>
      <c r="D30" s="164" t="str">
        <f>'Member Info'!G31</f>
        <v/>
      </c>
      <c r="E30" s="164"/>
      <c r="F30" s="165">
        <f>'Member Info'!B31</f>
        <v>0</v>
      </c>
      <c r="G30" s="165">
        <f>'GP1 April 25'!F34+'GP1 May 25'!F34+'GP1 June 25'!F34+'GP1 July 25'!F34+'GP1 Aug 25'!F34+'GP1 Sep 25'!F34+'GP1 Oct 25'!F34+'GP1 Nov 25'!F34+'GP1 Dec 25'!F34+'GP1 Jan 26'!F34+'GP1 Feb 26'!F34+'GP1 Mar 26'!F34+'Error Corrections'!F31</f>
        <v>0</v>
      </c>
      <c r="H30" s="166" t="str">
        <f>IF('Member Info'!O31="", 'Member Info'!K31, "CHANGED MID YEAR")</f>
        <v/>
      </c>
      <c r="I30" s="165"/>
      <c r="J30" s="165"/>
      <c r="K30" s="165"/>
      <c r="L30" s="165"/>
      <c r="M30" s="165">
        <f>'GP1 April 25'!I34+'GP1 May 25'!I34+'GP1 June 25'!I34+'GP1 July 25'!I34+'GP1 Aug 25'!I34+'GP1 Sep 25'!I34+'GP1 Oct 25'!I34+'GP1 Nov 25'!I34+'GP1 Dec 25'!I34+'GP1 Jan 26'!I34+'GP1 Feb 26'!I34+'GP1 Mar 26'!I34+'Error Corrections'!M31</f>
        <v>0</v>
      </c>
      <c r="N30" s="165">
        <f>'GP1 April 25'!J34+'GP1 May 25'!J34+'GP1 June 25'!J34+'GP1 July 25'!J34+'GP1 Aug 25'!J34+'GP1 Sep 25'!J34+'GP1 Oct 25'!J34+'GP1 Nov 25'!J34+'GP1 Dec 25'!J34+'GP1 Jan 26'!J34+'GP1 Feb 26'!J34+'GP1 Mar 26'!J34+'Error Corrections'!M31</f>
        <v>0</v>
      </c>
      <c r="O30" s="165">
        <f>'GP1 April 25'!K34+'GP1 May 25'!K34+'GP1 June 25'!K34+'GP1 July 25'!K34+'GP1 Aug 25'!K34+'GP1 Sep 25'!K34+'GP1 Oct 25'!K34+'GP1 Nov 25'!K34+'GP1 Dec 25'!K34+'GP1 Jan 26'!K34+'GP1 Feb 26'!K34+'GP1 Mar 26'!K34+'Error Corrections'!N31</f>
        <v>0</v>
      </c>
      <c r="P30" s="213" t="str">
        <f>IF('Error Corrections'!AA31=TRUE, "TRUE", "")</f>
        <v/>
      </c>
      <c r="Q30" s="211">
        <f>'Member Info'!Q31</f>
        <v>0</v>
      </c>
      <c r="R30" s="147">
        <f t="shared" si="0"/>
        <v>0</v>
      </c>
      <c r="S30" s="85">
        <f t="shared" si="1"/>
        <v>0</v>
      </c>
      <c r="T30" s="182">
        <f>(G30/100*'Member Info'!$W$2)</f>
        <v>0</v>
      </c>
      <c r="U30" s="183" t="e">
        <f>G30/100*('Member Info'!K31+'Member Info'!L31)</f>
        <v>#VALUE!</v>
      </c>
      <c r="V30" s="182" t="e">
        <f t="shared" si="2"/>
        <v>#DIV/0!</v>
      </c>
      <c r="W30" s="182" t="e">
        <f t="shared" si="3"/>
        <v>#VALUE!</v>
      </c>
      <c r="X30" s="184" t="e">
        <f t="shared" si="4"/>
        <v>#DIV/0!</v>
      </c>
      <c r="Y30" s="185" t="e">
        <f t="shared" si="5"/>
        <v>#VALUE!</v>
      </c>
      <c r="Z30" s="124">
        <f>SUM('GP1 April 25'!AJ34+'GP1 May 25'!AJ34+'GP1 June 25'!AJ34+'GP1 July 25'!AJ34+'GP1 Aug 25'!AJ34+'GP1 Sep 25'!AJ34+'GP1 Oct 25'!AJ34+'GP1 Nov 25'!AJ34+'GP1 Dec 25'!AJ34+'GP1 Jan 26'!AJ34+'GP1 Feb 26'!AJ34+'GP1 Mar 26'!AJ34)</f>
        <v>0</v>
      </c>
      <c r="AA30" s="86" t="e">
        <f>(((IF('GP1 April 25'!O34=1,'GP1 April 25'!G34,0))+
(IF('GP1 May 25'!O34=1,'GP1 May 25'!G34,0))+
(IF('GP1 June 25'!O34=1,'GP1 June 25'!G34,0))+
(IF('GP1 July 25'!O34=1,'GP1 July 25'!G34,0))+
(IF('GP1 Aug 25'!O34=1,'GP1 Aug 25'!G34,0))+
(IF('GP1 Sep 25'!O34=1,'GP1 Sep 25'!G34,0))+
(IF('GP1 Oct 25'!O34=1,'GP1 Oct 25'!G34,0))+
(IF('GP1 Nov 25'!O34=1,'GP1 Nov 25'!G34,0))+
(IF('GP1 Dec 25'!O34=1,'GP1 Dec 25'!G34,0))+
(IF('GP1 Jan 26'!O34=1,'GP1 Jan 26'!G34,0))+
(IF('GP1 Feb 26'!O34=1,'GP1 Feb 26'!G34,0))+
(IF('GP1 Mar 26'!O34=1,'GP1 Mar 26'!G34,0)))/AB30)</f>
        <v>#DIV/0!</v>
      </c>
      <c r="AB30" s="86">
        <f>SUM('GP1 April 25'!O34,'GP1 May 25'!O34,'GP1 June 25'!O34,'GP1 July 25'!O34,'GP1 Aug 25'!O34,'GP1 Sep 25'!O34,'GP1 Oct 25'!O34,'GP1 Nov 25'!O34,'GP1 Dec 25'!O34,'GP1 Jan 26'!O34,'GP1 Feb 26'!O34,'GP1 Mar 26'!O34)</f>
        <v>0</v>
      </c>
      <c r="AC30" s="86">
        <f>'GP1 April 25'!H34</f>
        <v>0</v>
      </c>
      <c r="AD30" s="86">
        <f>'GP1 Mar 26'!H34</f>
        <v>0</v>
      </c>
      <c r="AE30" s="86" t="str">
        <f t="shared" si="6"/>
        <v/>
      </c>
      <c r="AF30" s="86" t="b">
        <f>IF(OR('Member Info'!N31="",'Member Info'!F31&gt;'GP1 Totals'!$V$2),TRUE,FALSE)</f>
        <v>1</v>
      </c>
      <c r="AG30" s="86" t="e">
        <f t="shared" ca="1" si="7"/>
        <v>#REF!</v>
      </c>
      <c r="AH30" s="86" t="e">
        <f ca="1">ROUND(IF(AF30=TRUE,('Member Info'!M31*52.14)/365*'GP1 Totals'!AG30,'Member Info'!M31*52.14),2)</f>
        <v>#REF!</v>
      </c>
      <c r="AI30" s="420">
        <f>'Member Info'!F31</f>
        <v>0</v>
      </c>
      <c r="AJ30" s="420">
        <f>IF('Member Info'!N31="",'GP1 Totals'!$V$3,'Member Info'!N31)</f>
        <v>46112</v>
      </c>
    </row>
    <row r="31" spans="1:37" x14ac:dyDescent="0.25">
      <c r="A31" s="4">
        <v>4</v>
      </c>
      <c r="B31" s="164">
        <f>'Member Info'!D32</f>
        <v>0</v>
      </c>
      <c r="C31" s="164">
        <f>'Member Info'!E32</f>
        <v>0</v>
      </c>
      <c r="D31" s="164" t="str">
        <f>'Member Info'!G32</f>
        <v/>
      </c>
      <c r="E31" s="164"/>
      <c r="F31" s="165">
        <f>'Member Info'!B32</f>
        <v>0</v>
      </c>
      <c r="G31" s="165">
        <f>'GP1 April 25'!F35+'GP1 May 25'!F35+'GP1 June 25'!F35+'GP1 July 25'!F35+'GP1 Aug 25'!F35+'GP1 Sep 25'!F35+'GP1 Oct 25'!F35+'GP1 Nov 25'!F35+'GP1 Dec 25'!F35+'GP1 Jan 26'!F35+'GP1 Feb 26'!F35+'GP1 Mar 26'!F35+'Error Corrections'!F32</f>
        <v>0</v>
      </c>
      <c r="H31" s="166" t="str">
        <f>IF('Member Info'!O32="", 'Member Info'!K32, "CHANGED MID YEAR")</f>
        <v/>
      </c>
      <c r="I31" s="165"/>
      <c r="J31" s="165"/>
      <c r="K31" s="165"/>
      <c r="L31" s="165"/>
      <c r="M31" s="165">
        <f>'GP1 April 25'!I35+'GP1 May 25'!I35+'GP1 June 25'!I35+'GP1 July 25'!I35+'GP1 Aug 25'!I35+'GP1 Sep 25'!I35+'GP1 Oct 25'!I35+'GP1 Nov 25'!I35+'GP1 Dec 25'!I35+'GP1 Jan 26'!I35+'GP1 Feb 26'!I35+'GP1 Mar 26'!I35+'Error Corrections'!M32</f>
        <v>0</v>
      </c>
      <c r="N31" s="165">
        <f>'GP1 April 25'!J35+'GP1 May 25'!J35+'GP1 June 25'!J35+'GP1 July 25'!J35+'GP1 Aug 25'!J35+'GP1 Sep 25'!J35+'GP1 Oct 25'!J35+'GP1 Nov 25'!J35+'GP1 Dec 25'!J35+'GP1 Jan 26'!J35+'GP1 Feb 26'!J35+'GP1 Mar 26'!J35+'Error Corrections'!M32</f>
        <v>0</v>
      </c>
      <c r="O31" s="165">
        <f>'GP1 April 25'!K35+'GP1 May 25'!K35+'GP1 June 25'!K35+'GP1 July 25'!K35+'GP1 Aug 25'!K35+'GP1 Sep 25'!K35+'GP1 Oct 25'!K35+'GP1 Nov 25'!K35+'GP1 Dec 25'!K35+'GP1 Jan 26'!K35+'GP1 Feb 26'!K35+'GP1 Mar 26'!K35+'Error Corrections'!N32</f>
        <v>0</v>
      </c>
      <c r="P31" s="213" t="str">
        <f>IF('Error Corrections'!AA32=TRUE, "TRUE", "")</f>
        <v/>
      </c>
      <c r="Q31" s="211">
        <f>'Member Info'!Q32</f>
        <v>0</v>
      </c>
      <c r="R31" s="147">
        <f t="shared" si="0"/>
        <v>0</v>
      </c>
      <c r="S31" s="85">
        <f t="shared" si="1"/>
        <v>0</v>
      </c>
      <c r="T31" s="182">
        <f>(G31/100*'Member Info'!$W$2)</f>
        <v>0</v>
      </c>
      <c r="U31" s="183" t="e">
        <f>G31/100*('Member Info'!K32+'Member Info'!L32)</f>
        <v>#VALUE!</v>
      </c>
      <c r="V31" s="182" t="e">
        <f t="shared" si="2"/>
        <v>#DIV/0!</v>
      </c>
      <c r="W31" s="182" t="e">
        <f t="shared" si="3"/>
        <v>#VALUE!</v>
      </c>
      <c r="X31" s="184" t="e">
        <f t="shared" si="4"/>
        <v>#DIV/0!</v>
      </c>
      <c r="Y31" s="185" t="e">
        <f t="shared" si="5"/>
        <v>#VALUE!</v>
      </c>
      <c r="Z31" s="124">
        <f>SUM('GP1 April 25'!AJ35+'GP1 May 25'!AJ35+'GP1 June 25'!AJ35+'GP1 July 25'!AJ35+'GP1 Aug 25'!AJ35+'GP1 Sep 25'!AJ35+'GP1 Oct 25'!AJ35+'GP1 Nov 25'!AJ35+'GP1 Dec 25'!AJ35+'GP1 Jan 26'!AJ35+'GP1 Feb 26'!AJ35+'GP1 Mar 26'!AJ35)</f>
        <v>0</v>
      </c>
      <c r="AA31" s="86" t="e">
        <f>(((IF('GP1 April 25'!O35=1,'GP1 April 25'!G35,0))+
(IF('GP1 May 25'!O35=1,'GP1 May 25'!G35,0))+
(IF('GP1 June 25'!O35=1,'GP1 June 25'!G35,0))+
(IF('GP1 July 25'!O35=1,'GP1 July 25'!G35,0))+
(IF('GP1 Aug 25'!O35=1,'GP1 Aug 25'!G35,0))+
(IF('GP1 Sep 25'!O35=1,'GP1 Sep 25'!G35,0))+
(IF('GP1 Oct 25'!O35=1,'GP1 Oct 25'!G35,0))+
(IF('GP1 Nov 25'!O35=1,'GP1 Nov 25'!G35,0))+
(IF('GP1 Dec 25'!O35=1,'GP1 Dec 25'!G35,0))+
(IF('GP1 Jan 26'!O35=1,'GP1 Jan 26'!G35,0))+
(IF('GP1 Feb 26'!O35=1,'GP1 Feb 26'!G35,0))+
(IF('GP1 Mar 26'!O35=1,'GP1 Mar 26'!G35,0)))/AB31)</f>
        <v>#DIV/0!</v>
      </c>
      <c r="AB31" s="86">
        <f>SUM('GP1 April 25'!O35,'GP1 May 25'!O35,'GP1 June 25'!O35,'GP1 July 25'!O35,'GP1 Aug 25'!O35,'GP1 Sep 25'!O35,'GP1 Oct 25'!O35,'GP1 Nov 25'!O35,'GP1 Dec 25'!O35,'GP1 Jan 26'!O35,'GP1 Feb 26'!O35,'GP1 Mar 26'!O35)</f>
        <v>0</v>
      </c>
      <c r="AC31" s="86">
        <f>'GP1 April 25'!H35</f>
        <v>0</v>
      </c>
      <c r="AD31" s="86">
        <f>'GP1 Mar 26'!H35</f>
        <v>0</v>
      </c>
      <c r="AE31" s="86" t="str">
        <f t="shared" si="6"/>
        <v/>
      </c>
      <c r="AF31" s="86" t="b">
        <f>IF(OR('Member Info'!N32="",'Member Info'!F32&gt;'GP1 Totals'!$V$2),TRUE,FALSE)</f>
        <v>1</v>
      </c>
      <c r="AG31" s="86" t="e">
        <f t="shared" ca="1" si="7"/>
        <v>#REF!</v>
      </c>
      <c r="AH31" s="86" t="e">
        <f ca="1">ROUND(IF(AF31=TRUE,('Member Info'!M32*52.14)/365*'GP1 Totals'!AG31,'Member Info'!M32*52.14),2)</f>
        <v>#REF!</v>
      </c>
      <c r="AI31" s="420">
        <f>'Member Info'!F32</f>
        <v>0</v>
      </c>
      <c r="AJ31" s="420">
        <f>IF('Member Info'!N32="",'GP1 Totals'!$V$3,'Member Info'!N32)</f>
        <v>46112</v>
      </c>
    </row>
    <row r="32" spans="1:37" x14ac:dyDescent="0.25">
      <c r="A32" s="4">
        <v>5</v>
      </c>
      <c r="B32" s="164">
        <f>'Member Info'!D33</f>
        <v>0</v>
      </c>
      <c r="C32" s="164">
        <f>'Member Info'!E33</f>
        <v>0</v>
      </c>
      <c r="D32" s="164" t="str">
        <f>'Member Info'!G33</f>
        <v/>
      </c>
      <c r="E32" s="164"/>
      <c r="F32" s="165">
        <f>'Member Info'!B33</f>
        <v>0</v>
      </c>
      <c r="G32" s="165">
        <f>'GP1 April 25'!F36+'GP1 May 25'!F36+'GP1 June 25'!F36+'GP1 July 25'!F36+'GP1 Aug 25'!F36+'GP1 Sep 25'!F36+'GP1 Oct 25'!F36+'GP1 Nov 25'!F36+'GP1 Dec 25'!F36+'GP1 Jan 26'!F36+'GP1 Feb 26'!F36+'GP1 Mar 26'!F36+'Error Corrections'!F33</f>
        <v>0</v>
      </c>
      <c r="H32" s="166" t="str">
        <f>IF('Member Info'!O33="", 'Member Info'!K33, "CHANGED MID YEAR")</f>
        <v/>
      </c>
      <c r="I32" s="165"/>
      <c r="J32" s="165"/>
      <c r="K32" s="165"/>
      <c r="L32" s="165"/>
      <c r="M32" s="165">
        <f>'GP1 April 25'!I36+'GP1 May 25'!I36+'GP1 June 25'!I36+'GP1 July 25'!I36+'GP1 Aug 25'!I36+'GP1 Sep 25'!I36+'GP1 Oct 25'!I36+'GP1 Nov 25'!I36+'GP1 Dec 25'!I36+'GP1 Jan 26'!I36+'GP1 Feb 26'!I36+'GP1 Mar 26'!I36+'Error Corrections'!M33</f>
        <v>0</v>
      </c>
      <c r="N32" s="165">
        <f>'GP1 April 25'!J36+'GP1 May 25'!J36+'GP1 June 25'!J36+'GP1 July 25'!J36+'GP1 Aug 25'!J36+'GP1 Sep 25'!J36+'GP1 Oct 25'!J36+'GP1 Nov 25'!J36+'GP1 Dec 25'!J36+'GP1 Jan 26'!J36+'GP1 Feb 26'!J36+'GP1 Mar 26'!J36+'Error Corrections'!M33</f>
        <v>0</v>
      </c>
      <c r="O32" s="165">
        <f>'GP1 April 25'!K36+'GP1 May 25'!K36+'GP1 June 25'!K36+'GP1 July 25'!K36+'GP1 Aug 25'!K36+'GP1 Sep 25'!K36+'GP1 Oct 25'!K36+'GP1 Nov 25'!K36+'GP1 Dec 25'!K36+'GP1 Jan 26'!K36+'GP1 Feb 26'!K36+'GP1 Mar 26'!K36+'Error Corrections'!N33</f>
        <v>0</v>
      </c>
      <c r="P32" s="213" t="str">
        <f>IF('Error Corrections'!AA33=TRUE, "TRUE", "")</f>
        <v/>
      </c>
      <c r="Q32" s="211">
        <f>'Member Info'!Q33</f>
        <v>0</v>
      </c>
      <c r="R32" s="147">
        <f t="shared" si="0"/>
        <v>0</v>
      </c>
      <c r="S32" s="85">
        <f t="shared" si="1"/>
        <v>0</v>
      </c>
      <c r="T32" s="182">
        <f>(G32/100*'Member Info'!$W$2)</f>
        <v>0</v>
      </c>
      <c r="U32" s="183" t="e">
        <f>G32/100*('Member Info'!K33+'Member Info'!L33)</f>
        <v>#VALUE!</v>
      </c>
      <c r="V32" s="182" t="e">
        <f t="shared" si="2"/>
        <v>#DIV/0!</v>
      </c>
      <c r="W32" s="182" t="e">
        <f t="shared" si="3"/>
        <v>#VALUE!</v>
      </c>
      <c r="X32" s="184" t="e">
        <f t="shared" si="4"/>
        <v>#DIV/0!</v>
      </c>
      <c r="Y32" s="185" t="e">
        <f t="shared" si="5"/>
        <v>#VALUE!</v>
      </c>
      <c r="Z32" s="124">
        <f>SUM('GP1 April 25'!AJ36+'GP1 May 25'!AJ36+'GP1 June 25'!AJ36+'GP1 July 25'!AJ36+'GP1 Aug 25'!AJ36+'GP1 Sep 25'!AJ36+'GP1 Oct 25'!AJ36+'GP1 Nov 25'!AJ36+'GP1 Dec 25'!AJ36+'GP1 Jan 26'!AJ36+'GP1 Feb 26'!AJ36+'GP1 Mar 26'!AJ36)</f>
        <v>0</v>
      </c>
      <c r="AA32" s="86" t="e">
        <f>(((IF('GP1 April 25'!O36=1,'GP1 April 25'!G36,0))+
(IF('GP1 May 25'!O36=1,'GP1 May 25'!G36,0))+
(IF('GP1 June 25'!O36=1,'GP1 June 25'!G36,0))+
(IF('GP1 July 25'!O36=1,'GP1 July 25'!G36,0))+
(IF('GP1 Aug 25'!O36=1,'GP1 Aug 25'!G36,0))+
(IF('GP1 Sep 25'!O36=1,'GP1 Sep 25'!G36,0))+
(IF('GP1 Oct 25'!O36=1,'GP1 Oct 25'!G36,0))+
(IF('GP1 Nov 25'!O36=1,'GP1 Nov 25'!G36,0))+
(IF('GP1 Dec 25'!O36=1,'GP1 Dec 25'!G36,0))+
(IF('GP1 Jan 26'!O36=1,'GP1 Jan 26'!G36,0))+
(IF('GP1 Feb 26'!O36=1,'GP1 Feb 26'!G36,0))+
(IF('GP1 Mar 26'!O36=1,'GP1 Mar 26'!G36,0)))/AB32)</f>
        <v>#DIV/0!</v>
      </c>
      <c r="AB32" s="86">
        <f>SUM('GP1 April 25'!O36,'GP1 May 25'!O36,'GP1 June 25'!O36,'GP1 July 25'!O36,'GP1 Aug 25'!O36,'GP1 Sep 25'!O36,'GP1 Oct 25'!O36,'GP1 Nov 25'!O36,'GP1 Dec 25'!O36,'GP1 Jan 26'!O36,'GP1 Feb 26'!O36,'GP1 Mar 26'!O36)</f>
        <v>0</v>
      </c>
      <c r="AC32" s="86">
        <f>'GP1 April 25'!H36</f>
        <v>0</v>
      </c>
      <c r="AD32" s="86">
        <f>'GP1 Mar 26'!H36</f>
        <v>0</v>
      </c>
      <c r="AE32" s="86" t="str">
        <f t="shared" si="6"/>
        <v/>
      </c>
      <c r="AF32" s="86" t="b">
        <f>IF(OR('Member Info'!N33="",'Member Info'!F33&gt;'GP1 Totals'!$V$2),TRUE,FALSE)</f>
        <v>1</v>
      </c>
      <c r="AG32" s="86" t="e">
        <f t="shared" ca="1" si="7"/>
        <v>#REF!</v>
      </c>
      <c r="AH32" s="86" t="e">
        <f ca="1">ROUND(IF(AF32=TRUE,('Member Info'!M33*52.14)/365*'GP1 Totals'!AG32,'Member Info'!M33*52.14),2)</f>
        <v>#REF!</v>
      </c>
      <c r="AI32" s="420">
        <f>'Member Info'!F33</f>
        <v>0</v>
      </c>
      <c r="AJ32" s="420">
        <f>IF('Member Info'!N33="",'GP1 Totals'!$V$3,'Member Info'!N33)</f>
        <v>46112</v>
      </c>
    </row>
    <row r="33" spans="1:36" x14ac:dyDescent="0.25">
      <c r="A33" s="4">
        <v>6</v>
      </c>
      <c r="B33" s="164">
        <f>'Member Info'!D34</f>
        <v>0</v>
      </c>
      <c r="C33" s="164">
        <f>'Member Info'!E34</f>
        <v>0</v>
      </c>
      <c r="D33" s="164" t="str">
        <f>'Member Info'!G34</f>
        <v/>
      </c>
      <c r="E33" s="164"/>
      <c r="F33" s="165">
        <f>'Member Info'!B34</f>
        <v>0</v>
      </c>
      <c r="G33" s="165">
        <f>'GP1 April 25'!F37+'GP1 May 25'!F37+'GP1 June 25'!F37+'GP1 July 25'!F37+'GP1 Aug 25'!F37+'GP1 Sep 25'!F37+'GP1 Oct 25'!F37+'GP1 Nov 25'!F37+'GP1 Dec 25'!F37+'GP1 Jan 26'!F37+'GP1 Feb 26'!F37+'GP1 Mar 26'!F37+'Error Corrections'!F34</f>
        <v>0</v>
      </c>
      <c r="H33" s="166" t="str">
        <f>IF('Member Info'!O34="", 'Member Info'!K34, "CHANGED MID YEAR")</f>
        <v/>
      </c>
      <c r="I33" s="165"/>
      <c r="J33" s="165"/>
      <c r="K33" s="165"/>
      <c r="L33" s="165"/>
      <c r="M33" s="165">
        <f>'GP1 April 25'!I37+'GP1 May 25'!I37+'GP1 June 25'!I37+'GP1 July 25'!I37+'GP1 Aug 25'!I37+'GP1 Sep 25'!I37+'GP1 Oct 25'!I37+'GP1 Nov 25'!I37+'GP1 Dec 25'!I37+'GP1 Jan 26'!I37+'GP1 Feb 26'!I37+'GP1 Mar 26'!I37+'Error Corrections'!M34</f>
        <v>0</v>
      </c>
      <c r="N33" s="165">
        <f>'GP1 April 25'!J37+'GP1 May 25'!J37+'GP1 June 25'!J37+'GP1 July 25'!J37+'GP1 Aug 25'!J37+'GP1 Sep 25'!J37+'GP1 Oct 25'!J37+'GP1 Nov 25'!J37+'GP1 Dec 25'!J37+'GP1 Jan 26'!J37+'GP1 Feb 26'!J37+'GP1 Mar 26'!J37+'Error Corrections'!M34</f>
        <v>0</v>
      </c>
      <c r="O33" s="165">
        <f>'GP1 April 25'!K37+'GP1 May 25'!K37+'GP1 June 25'!K37+'GP1 July 25'!K37+'GP1 Aug 25'!K37+'GP1 Sep 25'!K37+'GP1 Oct 25'!K37+'GP1 Nov 25'!K37+'GP1 Dec 25'!K37+'GP1 Jan 26'!K37+'GP1 Feb 26'!K37+'GP1 Mar 26'!K37+'Error Corrections'!N34</f>
        <v>0</v>
      </c>
      <c r="P33" s="213" t="str">
        <f>IF('Error Corrections'!AA34=TRUE, "TRUE", "")</f>
        <v/>
      </c>
      <c r="Q33" s="211">
        <f>'Member Info'!Q34</f>
        <v>0</v>
      </c>
      <c r="R33" s="147">
        <f t="shared" si="0"/>
        <v>0</v>
      </c>
      <c r="S33" s="85">
        <f t="shared" si="1"/>
        <v>0</v>
      </c>
      <c r="T33" s="182">
        <f>(G33/100*'Member Info'!$W$2)</f>
        <v>0</v>
      </c>
      <c r="U33" s="183" t="e">
        <f>G33/100*('Member Info'!K34+'Member Info'!L34)</f>
        <v>#VALUE!</v>
      </c>
      <c r="V33" s="182" t="e">
        <f t="shared" si="2"/>
        <v>#DIV/0!</v>
      </c>
      <c r="W33" s="182" t="e">
        <f t="shared" si="3"/>
        <v>#VALUE!</v>
      </c>
      <c r="X33" s="184" t="e">
        <f t="shared" si="4"/>
        <v>#DIV/0!</v>
      </c>
      <c r="Y33" s="185" t="e">
        <f t="shared" si="5"/>
        <v>#VALUE!</v>
      </c>
      <c r="Z33" s="124">
        <f>SUM('GP1 April 25'!AJ37+'GP1 May 25'!AJ37+'GP1 June 25'!AJ37+'GP1 July 25'!AJ37+'GP1 Aug 25'!AJ37+'GP1 Sep 25'!AJ37+'GP1 Oct 25'!AJ37+'GP1 Nov 25'!AJ37+'GP1 Dec 25'!AJ37+'GP1 Jan 26'!AJ37+'GP1 Feb 26'!AJ37+'GP1 Mar 26'!AJ37)</f>
        <v>0</v>
      </c>
      <c r="AA33" s="86" t="e">
        <f>(((IF('GP1 April 25'!O37=1,'GP1 April 25'!G37,0))+
(IF('GP1 May 25'!O37=1,'GP1 May 25'!G37,0))+
(IF('GP1 June 25'!O37=1,'GP1 June 25'!G37,0))+
(IF('GP1 July 25'!O37=1,'GP1 July 25'!G37,0))+
(IF('GP1 Aug 25'!O37=1,'GP1 Aug 25'!G37,0))+
(IF('GP1 Sep 25'!O37=1,'GP1 Sep 25'!G37,0))+
(IF('GP1 Oct 25'!O37=1,'GP1 Oct 25'!G37,0))+
(IF('GP1 Nov 25'!O37=1,'GP1 Nov 25'!G37,0))+
(IF('GP1 Dec 25'!O37=1,'GP1 Dec 25'!G37,0))+
(IF('GP1 Jan 26'!O37=1,'GP1 Jan 26'!G37,0))+
(IF('GP1 Feb 26'!O37=1,'GP1 Feb 26'!G37,0))+
(IF('GP1 Mar 26'!O37=1,'GP1 Mar 26'!G37,0)))/AB33)</f>
        <v>#DIV/0!</v>
      </c>
      <c r="AB33" s="86">
        <f>SUM('GP1 April 25'!O37,'GP1 May 25'!O37,'GP1 June 25'!O37,'GP1 July 25'!O37,'GP1 Aug 25'!O37,'GP1 Sep 25'!O37,'GP1 Oct 25'!O37,'GP1 Nov 25'!O37,'GP1 Dec 25'!O37,'GP1 Jan 26'!O37,'GP1 Feb 26'!O37,'GP1 Mar 26'!O37)</f>
        <v>0</v>
      </c>
      <c r="AC33" s="86">
        <f>'GP1 April 25'!H37</f>
        <v>0</v>
      </c>
      <c r="AD33" s="86">
        <f>'GP1 Mar 26'!H37</f>
        <v>0</v>
      </c>
      <c r="AE33" s="86" t="str">
        <f t="shared" si="6"/>
        <v/>
      </c>
      <c r="AF33" s="86" t="b">
        <f>IF(OR('Member Info'!N34="",'Member Info'!F34&gt;'GP1 Totals'!$V$2),TRUE,FALSE)</f>
        <v>1</v>
      </c>
      <c r="AG33" s="86" t="e">
        <f t="shared" ca="1" si="7"/>
        <v>#REF!</v>
      </c>
      <c r="AH33" s="86" t="e">
        <f ca="1">ROUND(IF(AF33=TRUE,('Member Info'!M34*52.14)/365*'GP1 Totals'!AG33,'Member Info'!M34*52.14),2)</f>
        <v>#REF!</v>
      </c>
      <c r="AI33" s="420">
        <f>'Member Info'!F34</f>
        <v>0</v>
      </c>
      <c r="AJ33" s="420">
        <f>IF('Member Info'!N34="",'GP1 Totals'!$V$3,'Member Info'!N34)</f>
        <v>46112</v>
      </c>
    </row>
    <row r="34" spans="1:36" x14ac:dyDescent="0.25">
      <c r="A34" s="4">
        <v>7</v>
      </c>
      <c r="B34" s="164">
        <f>'Member Info'!D35</f>
        <v>0</v>
      </c>
      <c r="C34" s="164">
        <f>'Member Info'!E35</f>
        <v>0</v>
      </c>
      <c r="D34" s="164" t="str">
        <f>'Member Info'!G35</f>
        <v/>
      </c>
      <c r="E34" s="164"/>
      <c r="F34" s="165">
        <f>'Member Info'!B35</f>
        <v>0</v>
      </c>
      <c r="G34" s="165">
        <f>'GP1 April 25'!F38+'GP1 May 25'!F38+'GP1 June 25'!F38+'GP1 July 25'!F38+'GP1 Aug 25'!F38+'GP1 Sep 25'!F38+'GP1 Oct 25'!F38+'GP1 Nov 25'!F38+'GP1 Dec 25'!F38+'GP1 Jan 26'!F38+'GP1 Feb 26'!F38+'GP1 Mar 26'!F38+'Error Corrections'!F35</f>
        <v>0</v>
      </c>
      <c r="H34" s="166" t="str">
        <f>IF('Member Info'!O35="", 'Member Info'!K35, "CHANGED MID YEAR")</f>
        <v/>
      </c>
      <c r="I34" s="165"/>
      <c r="J34" s="165"/>
      <c r="K34" s="165"/>
      <c r="L34" s="165"/>
      <c r="M34" s="165">
        <f>'GP1 April 25'!I38+'GP1 May 25'!I38+'GP1 June 25'!I38+'GP1 July 25'!I38+'GP1 Aug 25'!I38+'GP1 Sep 25'!I38+'GP1 Oct 25'!I38+'GP1 Nov 25'!I38+'GP1 Dec 25'!I38+'GP1 Jan 26'!I38+'GP1 Feb 26'!I38+'GP1 Mar 26'!I38+'Error Corrections'!M35</f>
        <v>0</v>
      </c>
      <c r="N34" s="165">
        <f>'GP1 April 25'!J38+'GP1 May 25'!J38+'GP1 June 25'!J38+'GP1 July 25'!J38+'GP1 Aug 25'!J38+'GP1 Sep 25'!J38+'GP1 Oct 25'!J38+'GP1 Nov 25'!J38+'GP1 Dec 25'!J38+'GP1 Jan 26'!J38+'GP1 Feb 26'!J38+'GP1 Mar 26'!J38+'Error Corrections'!M35</f>
        <v>0</v>
      </c>
      <c r="O34" s="165">
        <f>'GP1 April 25'!K38+'GP1 May 25'!K38+'GP1 June 25'!K38+'GP1 July 25'!K38+'GP1 Aug 25'!K38+'GP1 Sep 25'!K38+'GP1 Oct 25'!K38+'GP1 Nov 25'!K38+'GP1 Dec 25'!K38+'GP1 Jan 26'!K38+'GP1 Feb 26'!K38+'GP1 Mar 26'!K38+'Error Corrections'!N35</f>
        <v>0</v>
      </c>
      <c r="P34" s="213" t="str">
        <f>IF('Error Corrections'!AA35=TRUE, "TRUE", "")</f>
        <v/>
      </c>
      <c r="Q34" s="211">
        <f>'Member Info'!Q35</f>
        <v>0</v>
      </c>
      <c r="R34" s="147">
        <f t="shared" si="0"/>
        <v>0</v>
      </c>
      <c r="S34" s="85">
        <f t="shared" si="1"/>
        <v>0</v>
      </c>
      <c r="T34" s="182">
        <f>(G34/100*'Member Info'!$W$2)</f>
        <v>0</v>
      </c>
      <c r="U34" s="183" t="e">
        <f>G34/100*('Member Info'!K35+'Member Info'!L35)</f>
        <v>#VALUE!</v>
      </c>
      <c r="V34" s="182" t="e">
        <f t="shared" si="2"/>
        <v>#DIV/0!</v>
      </c>
      <c r="W34" s="182" t="e">
        <f t="shared" si="3"/>
        <v>#VALUE!</v>
      </c>
      <c r="X34" s="184" t="e">
        <f t="shared" si="4"/>
        <v>#DIV/0!</v>
      </c>
      <c r="Y34" s="185" t="e">
        <f t="shared" si="5"/>
        <v>#VALUE!</v>
      </c>
      <c r="Z34" s="124">
        <f>SUM('GP1 April 25'!AJ38+'GP1 May 25'!AJ38+'GP1 June 25'!AJ38+'GP1 July 25'!AJ38+'GP1 Aug 25'!AJ38+'GP1 Sep 25'!AJ38+'GP1 Oct 25'!AJ38+'GP1 Nov 25'!AJ38+'GP1 Dec 25'!AJ38+'GP1 Jan 26'!AJ38+'GP1 Feb 26'!AJ38+'GP1 Mar 26'!AJ38)</f>
        <v>0</v>
      </c>
      <c r="AA34" s="86" t="e">
        <f>(((IF('GP1 April 25'!O38=1,'GP1 April 25'!G38,0))+
(IF('GP1 May 25'!O38=1,'GP1 May 25'!G38,0))+
(IF('GP1 June 25'!O38=1,'GP1 June 25'!G38,0))+
(IF('GP1 July 25'!O38=1,'GP1 July 25'!G38,0))+
(IF('GP1 Aug 25'!O38=1,'GP1 Aug 25'!G38,0))+
(IF('GP1 Sep 25'!O38=1,'GP1 Sep 25'!G38,0))+
(IF('GP1 Oct 25'!O38=1,'GP1 Oct 25'!G38,0))+
(IF('GP1 Nov 25'!O38=1,'GP1 Nov 25'!G38,0))+
(IF('GP1 Dec 25'!O38=1,'GP1 Dec 25'!G38,0))+
(IF('GP1 Jan 26'!O38=1,'GP1 Jan 26'!G38,0))+
(IF('GP1 Feb 26'!O38=1,'GP1 Feb 26'!G38,0))+
(IF('GP1 Mar 26'!O38=1,'GP1 Mar 26'!G38,0)))/AB34)</f>
        <v>#DIV/0!</v>
      </c>
      <c r="AB34" s="86">
        <f>SUM('GP1 April 25'!O38,'GP1 May 25'!O38,'GP1 June 25'!O38,'GP1 July 25'!O38,'GP1 Aug 25'!O38,'GP1 Sep 25'!O38,'GP1 Oct 25'!O38,'GP1 Nov 25'!O38,'GP1 Dec 25'!O38,'GP1 Jan 26'!O38,'GP1 Feb 26'!O38,'GP1 Mar 26'!O38)</f>
        <v>0</v>
      </c>
      <c r="AC34" s="86">
        <f>'GP1 April 25'!H38</f>
        <v>0</v>
      </c>
      <c r="AD34" s="86">
        <f>'GP1 Mar 26'!H38</f>
        <v>0</v>
      </c>
      <c r="AE34" s="86" t="str">
        <f t="shared" si="6"/>
        <v/>
      </c>
      <c r="AF34" s="86" t="b">
        <f>IF(OR('Member Info'!N35="",'Member Info'!F35&gt;'GP1 Totals'!$V$2),TRUE,FALSE)</f>
        <v>1</v>
      </c>
      <c r="AG34" s="86" t="e">
        <f t="shared" ca="1" si="7"/>
        <v>#REF!</v>
      </c>
      <c r="AH34" s="86" t="e">
        <f ca="1">ROUND(IF(AF34=TRUE,('Member Info'!M35*52.14)/365*'GP1 Totals'!AG34,'Member Info'!M35*52.14),2)</f>
        <v>#REF!</v>
      </c>
      <c r="AI34" s="420">
        <f>'Member Info'!F35</f>
        <v>0</v>
      </c>
      <c r="AJ34" s="420">
        <f>IF('Member Info'!N35="",'GP1 Totals'!$V$3,'Member Info'!N35)</f>
        <v>46112</v>
      </c>
    </row>
    <row r="35" spans="1:36" x14ac:dyDescent="0.25">
      <c r="A35" s="4">
        <v>8</v>
      </c>
      <c r="B35" s="164">
        <f>'Member Info'!D36</f>
        <v>0</v>
      </c>
      <c r="C35" s="164">
        <f>'Member Info'!E36</f>
        <v>0</v>
      </c>
      <c r="D35" s="164" t="str">
        <f>'Member Info'!G36</f>
        <v/>
      </c>
      <c r="E35" s="164"/>
      <c r="F35" s="165">
        <f>'Member Info'!B36</f>
        <v>0</v>
      </c>
      <c r="G35" s="165">
        <f>'GP1 April 25'!F39+'GP1 May 25'!F39+'GP1 June 25'!F39+'GP1 July 25'!F39+'GP1 Aug 25'!F39+'GP1 Sep 25'!F39+'GP1 Oct 25'!F39+'GP1 Nov 25'!F39+'GP1 Dec 25'!F39+'GP1 Jan 26'!F39+'GP1 Feb 26'!F39+'GP1 Mar 26'!F39+'Error Corrections'!F36</f>
        <v>0</v>
      </c>
      <c r="H35" s="166" t="str">
        <f>IF('Member Info'!O36="", 'Member Info'!K36, "CHANGED MID YEAR")</f>
        <v/>
      </c>
      <c r="I35" s="165"/>
      <c r="J35" s="165"/>
      <c r="K35" s="165"/>
      <c r="L35" s="165"/>
      <c r="M35" s="165">
        <f>'GP1 April 25'!I39+'GP1 May 25'!I39+'GP1 June 25'!I39+'GP1 July 25'!I39+'GP1 Aug 25'!I39+'GP1 Sep 25'!I39+'GP1 Oct 25'!I39+'GP1 Nov 25'!I39+'GP1 Dec 25'!I39+'GP1 Jan 26'!I39+'GP1 Feb 26'!I39+'GP1 Mar 26'!I39+'Error Corrections'!M36</f>
        <v>0</v>
      </c>
      <c r="N35" s="165">
        <f>'GP1 April 25'!J39+'GP1 May 25'!J39+'GP1 June 25'!J39+'GP1 July 25'!J39+'GP1 Aug 25'!J39+'GP1 Sep 25'!J39+'GP1 Oct 25'!J39+'GP1 Nov 25'!J39+'GP1 Dec 25'!J39+'GP1 Jan 26'!J39+'GP1 Feb 26'!J39+'GP1 Mar 26'!J39+'Error Corrections'!M36</f>
        <v>0</v>
      </c>
      <c r="O35" s="165">
        <f>'GP1 April 25'!K39+'GP1 May 25'!K39+'GP1 June 25'!K39+'GP1 July 25'!K39+'GP1 Aug 25'!K39+'GP1 Sep 25'!K39+'GP1 Oct 25'!K39+'GP1 Nov 25'!K39+'GP1 Dec 25'!K39+'GP1 Jan 26'!K39+'GP1 Feb 26'!K39+'GP1 Mar 26'!K39+'Error Corrections'!N36</f>
        <v>0</v>
      </c>
      <c r="P35" s="213" t="str">
        <f>IF('Error Corrections'!AA36=TRUE, "TRUE", "")</f>
        <v/>
      </c>
      <c r="Q35" s="211">
        <f>'Member Info'!Q36</f>
        <v>0</v>
      </c>
      <c r="R35" s="147">
        <f t="shared" si="0"/>
        <v>0</v>
      </c>
      <c r="S35" s="85">
        <f t="shared" si="1"/>
        <v>0</v>
      </c>
      <c r="T35" s="182">
        <f>(G35/100*'Member Info'!$W$2)</f>
        <v>0</v>
      </c>
      <c r="U35" s="183" t="e">
        <f>G35/100*('Member Info'!K36+'Member Info'!L36)</f>
        <v>#VALUE!</v>
      </c>
      <c r="V35" s="182" t="e">
        <f t="shared" si="2"/>
        <v>#DIV/0!</v>
      </c>
      <c r="W35" s="182" t="e">
        <f t="shared" si="3"/>
        <v>#VALUE!</v>
      </c>
      <c r="X35" s="184" t="e">
        <f t="shared" si="4"/>
        <v>#DIV/0!</v>
      </c>
      <c r="Y35" s="185" t="e">
        <f t="shared" si="5"/>
        <v>#VALUE!</v>
      </c>
      <c r="Z35" s="124">
        <f>SUM('GP1 April 25'!AJ39+'GP1 May 25'!AJ39+'GP1 June 25'!AJ39+'GP1 July 25'!AJ39+'GP1 Aug 25'!AJ39+'GP1 Sep 25'!AJ39+'GP1 Oct 25'!AJ39+'GP1 Nov 25'!AJ39+'GP1 Dec 25'!AJ39+'GP1 Jan 26'!AJ39+'GP1 Feb 26'!AJ39+'GP1 Mar 26'!AJ39)</f>
        <v>0</v>
      </c>
      <c r="AA35" s="86" t="e">
        <f>(((IF('GP1 April 25'!O39=1,'GP1 April 25'!G39,0))+
(IF('GP1 May 25'!O39=1,'GP1 May 25'!G39,0))+
(IF('GP1 June 25'!O39=1,'GP1 June 25'!G39,0))+
(IF('GP1 July 25'!O39=1,'GP1 July 25'!G39,0))+
(IF('GP1 Aug 25'!O39=1,'GP1 Aug 25'!G39,0))+
(IF('GP1 Sep 25'!O39=1,'GP1 Sep 25'!G39,0))+
(IF('GP1 Oct 25'!O39=1,'GP1 Oct 25'!G39,0))+
(IF('GP1 Nov 25'!O39=1,'GP1 Nov 25'!G39,0))+
(IF('GP1 Dec 25'!O39=1,'GP1 Dec 25'!G39,0))+
(IF('GP1 Jan 26'!O39=1,'GP1 Jan 26'!G39,0))+
(IF('GP1 Feb 26'!O39=1,'GP1 Feb 26'!G39,0))+
(IF('GP1 Mar 26'!O39=1,'GP1 Mar 26'!G39,0)))/AB35)</f>
        <v>#DIV/0!</v>
      </c>
      <c r="AB35" s="86">
        <f>SUM('GP1 April 25'!O39,'GP1 May 25'!O39,'GP1 June 25'!O39,'GP1 July 25'!O39,'GP1 Aug 25'!O39,'GP1 Sep 25'!O39,'GP1 Oct 25'!O39,'GP1 Nov 25'!O39,'GP1 Dec 25'!O39,'GP1 Jan 26'!O39,'GP1 Feb 26'!O39,'GP1 Mar 26'!O39)</f>
        <v>0</v>
      </c>
      <c r="AC35" s="86">
        <f>'GP1 April 25'!H39</f>
        <v>0</v>
      </c>
      <c r="AD35" s="86">
        <f>'GP1 Mar 26'!H39</f>
        <v>0</v>
      </c>
      <c r="AE35" s="86" t="str">
        <f t="shared" si="6"/>
        <v/>
      </c>
      <c r="AF35" s="86" t="b">
        <f>IF(OR('Member Info'!N36="",'Member Info'!F36&gt;'GP1 Totals'!$V$2),TRUE,FALSE)</f>
        <v>1</v>
      </c>
      <c r="AG35" s="86" t="e">
        <f t="shared" ca="1" si="7"/>
        <v>#REF!</v>
      </c>
      <c r="AH35" s="86" t="e">
        <f ca="1">ROUND(IF(AF35=TRUE,('Member Info'!M36*52.14)/365*'GP1 Totals'!AG35,'Member Info'!M36*52.14),2)</f>
        <v>#REF!</v>
      </c>
      <c r="AI35" s="420">
        <f>'Member Info'!F36</f>
        <v>0</v>
      </c>
      <c r="AJ35" s="420">
        <f>IF('Member Info'!N36="",'GP1 Totals'!$V$3,'Member Info'!N36)</f>
        <v>46112</v>
      </c>
    </row>
    <row r="36" spans="1:36" x14ac:dyDescent="0.25">
      <c r="A36" s="4">
        <v>9</v>
      </c>
      <c r="B36" s="164">
        <f>'Member Info'!D37</f>
        <v>0</v>
      </c>
      <c r="C36" s="164">
        <f>'Member Info'!E37</f>
        <v>0</v>
      </c>
      <c r="D36" s="164" t="str">
        <f>'Member Info'!G37</f>
        <v/>
      </c>
      <c r="E36" s="164"/>
      <c r="F36" s="165">
        <f>'Member Info'!B37</f>
        <v>0</v>
      </c>
      <c r="G36" s="165">
        <f>'GP1 April 25'!F40+'GP1 May 25'!F40+'GP1 June 25'!F40+'GP1 July 25'!F40+'GP1 Aug 25'!F40+'GP1 Sep 25'!F40+'GP1 Oct 25'!F40+'GP1 Nov 25'!F40+'GP1 Dec 25'!F40+'GP1 Jan 26'!F40+'GP1 Feb 26'!F40+'GP1 Mar 26'!F40+'Error Corrections'!F37</f>
        <v>0</v>
      </c>
      <c r="H36" s="166" t="str">
        <f>IF('Member Info'!O37="", 'Member Info'!K37, "CHANGED MID YEAR")</f>
        <v/>
      </c>
      <c r="I36" s="165"/>
      <c r="J36" s="165"/>
      <c r="K36" s="165"/>
      <c r="L36" s="165"/>
      <c r="M36" s="165">
        <f>'GP1 April 25'!I40+'GP1 May 25'!I40+'GP1 June 25'!I40+'GP1 July 25'!I40+'GP1 Aug 25'!I40+'GP1 Sep 25'!I40+'GP1 Oct 25'!I40+'GP1 Nov 25'!I40+'GP1 Dec 25'!I40+'GP1 Jan 26'!I40+'GP1 Feb 26'!I40+'GP1 Mar 26'!I40+'Error Corrections'!M37</f>
        <v>0</v>
      </c>
      <c r="N36" s="165">
        <f>'GP1 April 25'!J40+'GP1 May 25'!J40+'GP1 June 25'!J40+'GP1 July 25'!J40+'GP1 Aug 25'!J40+'GP1 Sep 25'!J40+'GP1 Oct 25'!J40+'GP1 Nov 25'!J40+'GP1 Dec 25'!J40+'GP1 Jan 26'!J40+'GP1 Feb 26'!J40+'GP1 Mar 26'!J40+'Error Corrections'!M37</f>
        <v>0</v>
      </c>
      <c r="O36" s="165">
        <f>'GP1 April 25'!K40+'GP1 May 25'!K40+'GP1 June 25'!K40+'GP1 July 25'!K40+'GP1 Aug 25'!K40+'GP1 Sep 25'!K40+'GP1 Oct 25'!K40+'GP1 Nov 25'!K40+'GP1 Dec 25'!K40+'GP1 Jan 26'!K40+'GP1 Feb 26'!K40+'GP1 Mar 26'!K40+'Error Corrections'!N37</f>
        <v>0</v>
      </c>
      <c r="P36" s="213" t="str">
        <f>IF('Error Corrections'!AA37=TRUE, "TRUE", "")</f>
        <v/>
      </c>
      <c r="Q36" s="211">
        <f>'Member Info'!Q37</f>
        <v>0</v>
      </c>
      <c r="R36" s="147">
        <f t="shared" si="0"/>
        <v>0</v>
      </c>
      <c r="S36" s="85">
        <f t="shared" si="1"/>
        <v>0</v>
      </c>
      <c r="T36" s="182">
        <f>(G36/100*'Member Info'!$W$2)</f>
        <v>0</v>
      </c>
      <c r="U36" s="183" t="e">
        <f>G36/100*('Member Info'!K37+'Member Info'!L37)</f>
        <v>#VALUE!</v>
      </c>
      <c r="V36" s="182" t="e">
        <f t="shared" si="2"/>
        <v>#DIV/0!</v>
      </c>
      <c r="W36" s="182" t="e">
        <f t="shared" si="3"/>
        <v>#VALUE!</v>
      </c>
      <c r="X36" s="184" t="e">
        <f t="shared" si="4"/>
        <v>#DIV/0!</v>
      </c>
      <c r="Y36" s="185" t="e">
        <f t="shared" si="5"/>
        <v>#VALUE!</v>
      </c>
      <c r="Z36" s="124">
        <f>SUM('GP1 April 25'!AJ40+'GP1 May 25'!AJ40+'GP1 June 25'!AJ40+'GP1 July 25'!AJ40+'GP1 Aug 25'!AJ40+'GP1 Sep 25'!AJ40+'GP1 Oct 25'!AJ40+'GP1 Nov 25'!AJ40+'GP1 Dec 25'!AJ40+'GP1 Jan 26'!AJ40+'GP1 Feb 26'!AJ40+'GP1 Mar 26'!AJ40)</f>
        <v>0</v>
      </c>
      <c r="AA36" s="86" t="e">
        <f>(((IF('GP1 April 25'!O40=1,'GP1 April 25'!G40,0))+
(IF('GP1 May 25'!O40=1,'GP1 May 25'!G40,0))+
(IF('GP1 June 25'!O40=1,'GP1 June 25'!G40,0))+
(IF('GP1 July 25'!O40=1,'GP1 July 25'!G40,0))+
(IF('GP1 Aug 25'!O40=1,'GP1 Aug 25'!G40,0))+
(IF('GP1 Sep 25'!O40=1,'GP1 Sep 25'!G40,0))+
(IF('GP1 Oct 25'!O40=1,'GP1 Oct 25'!G40,0))+
(IF('GP1 Nov 25'!O40=1,'GP1 Nov 25'!G40,0))+
(IF('GP1 Dec 25'!O40=1,'GP1 Dec 25'!G40,0))+
(IF('GP1 Jan 26'!O40=1,'GP1 Jan 26'!G40,0))+
(IF('GP1 Feb 26'!O40=1,'GP1 Feb 26'!G40,0))+
(IF('GP1 Mar 26'!O40=1,'GP1 Mar 26'!G40,0)))/AB36)</f>
        <v>#DIV/0!</v>
      </c>
      <c r="AB36" s="86">
        <f>SUM('GP1 April 25'!O40,'GP1 May 25'!O40,'GP1 June 25'!O40,'GP1 July 25'!O40,'GP1 Aug 25'!O40,'GP1 Sep 25'!O40,'GP1 Oct 25'!O40,'GP1 Nov 25'!O40,'GP1 Dec 25'!O40,'GP1 Jan 26'!O40,'GP1 Feb 26'!O40,'GP1 Mar 26'!O40)</f>
        <v>0</v>
      </c>
      <c r="AC36" s="86">
        <f>'GP1 April 25'!H40</f>
        <v>0</v>
      </c>
      <c r="AD36" s="86">
        <f>'GP1 Mar 26'!H40</f>
        <v>0</v>
      </c>
      <c r="AE36" s="86" t="str">
        <f t="shared" si="6"/>
        <v/>
      </c>
      <c r="AF36" s="86" t="b">
        <f>IF(OR('Member Info'!N37="",'Member Info'!F37&gt;'GP1 Totals'!$V$2),TRUE,FALSE)</f>
        <v>1</v>
      </c>
      <c r="AG36" s="86" t="e">
        <f t="shared" ca="1" si="7"/>
        <v>#REF!</v>
      </c>
      <c r="AH36" s="86" t="e">
        <f ca="1">ROUND(IF(AF36=TRUE,('Member Info'!M37*52.14)/365*'GP1 Totals'!AG36,'Member Info'!M37*52.14),2)</f>
        <v>#REF!</v>
      </c>
      <c r="AI36" s="420">
        <f>'Member Info'!F37</f>
        <v>0</v>
      </c>
      <c r="AJ36" s="420">
        <f>IF('Member Info'!N37="",'GP1 Totals'!$V$3,'Member Info'!N37)</f>
        <v>46112</v>
      </c>
    </row>
    <row r="37" spans="1:36" x14ac:dyDescent="0.25">
      <c r="A37" s="4">
        <v>10</v>
      </c>
      <c r="B37" s="164">
        <f>'Member Info'!D38</f>
        <v>0</v>
      </c>
      <c r="C37" s="164">
        <f>'Member Info'!E38</f>
        <v>0</v>
      </c>
      <c r="D37" s="164" t="str">
        <f>'Member Info'!G38</f>
        <v/>
      </c>
      <c r="E37" s="164"/>
      <c r="F37" s="165">
        <f>'Member Info'!B38</f>
        <v>0</v>
      </c>
      <c r="G37" s="165">
        <f>'GP1 April 25'!F41+'GP1 May 25'!F41+'GP1 June 25'!F41+'GP1 July 25'!F41+'GP1 Aug 25'!F41+'GP1 Sep 25'!F41+'GP1 Oct 25'!F41+'GP1 Nov 25'!F41+'GP1 Dec 25'!F41+'GP1 Jan 26'!F41+'GP1 Feb 26'!F41+'GP1 Mar 26'!F41+'Error Corrections'!F38</f>
        <v>0</v>
      </c>
      <c r="H37" s="166" t="str">
        <f>IF('Member Info'!O38="", 'Member Info'!K38, "CHANGED MID YEAR")</f>
        <v/>
      </c>
      <c r="I37" s="165"/>
      <c r="J37" s="165"/>
      <c r="K37" s="165"/>
      <c r="L37" s="165"/>
      <c r="M37" s="165">
        <f>'GP1 April 25'!I41+'GP1 May 25'!I41+'GP1 June 25'!I41+'GP1 July 25'!I41+'GP1 Aug 25'!I41+'GP1 Sep 25'!I41+'GP1 Oct 25'!I41+'GP1 Nov 25'!I41+'GP1 Dec 25'!I41+'GP1 Jan 26'!I41+'GP1 Feb 26'!I41+'GP1 Mar 26'!I41+'Error Corrections'!M38</f>
        <v>0</v>
      </c>
      <c r="N37" s="165">
        <f>'GP1 April 25'!J41+'GP1 May 25'!J41+'GP1 June 25'!J41+'GP1 July 25'!J41+'GP1 Aug 25'!J41+'GP1 Sep 25'!J41+'GP1 Oct 25'!J41+'GP1 Nov 25'!J41+'GP1 Dec 25'!J41+'GP1 Jan 26'!J41+'GP1 Feb 26'!J41+'GP1 Mar 26'!J41+'Error Corrections'!M38</f>
        <v>0</v>
      </c>
      <c r="O37" s="165">
        <f>'GP1 April 25'!K41+'GP1 May 25'!K41+'GP1 June 25'!K41+'GP1 July 25'!K41+'GP1 Aug 25'!K41+'GP1 Sep 25'!K41+'GP1 Oct 25'!K41+'GP1 Nov 25'!K41+'GP1 Dec 25'!K41+'GP1 Jan 26'!K41+'GP1 Feb 26'!K41+'GP1 Mar 26'!K41+'Error Corrections'!N38</f>
        <v>0</v>
      </c>
      <c r="P37" s="213" t="str">
        <f>IF('Error Corrections'!AA38=TRUE, "TRUE", "")</f>
        <v/>
      </c>
      <c r="Q37" s="211">
        <f>'Member Info'!Q38</f>
        <v>0</v>
      </c>
      <c r="R37" s="147">
        <f t="shared" si="0"/>
        <v>0</v>
      </c>
      <c r="S37" s="85">
        <f t="shared" si="1"/>
        <v>0</v>
      </c>
      <c r="T37" s="182">
        <f>(G37/100*'Member Info'!$W$2)</f>
        <v>0</v>
      </c>
      <c r="U37" s="183" t="e">
        <f>G37/100*('Member Info'!K38+'Member Info'!L38)</f>
        <v>#VALUE!</v>
      </c>
      <c r="V37" s="182" t="e">
        <f t="shared" si="2"/>
        <v>#DIV/0!</v>
      </c>
      <c r="W37" s="182" t="e">
        <f t="shared" si="3"/>
        <v>#VALUE!</v>
      </c>
      <c r="X37" s="184" t="e">
        <f t="shared" si="4"/>
        <v>#DIV/0!</v>
      </c>
      <c r="Y37" s="185" t="e">
        <f t="shared" si="5"/>
        <v>#VALUE!</v>
      </c>
      <c r="Z37" s="124">
        <f>SUM('GP1 April 25'!AJ41+'GP1 May 25'!AJ41+'GP1 June 25'!AJ41+'GP1 July 25'!AJ41+'GP1 Aug 25'!AJ41+'GP1 Sep 25'!AJ41+'GP1 Oct 25'!AJ41+'GP1 Nov 25'!AJ41+'GP1 Dec 25'!AJ41+'GP1 Jan 26'!AJ41+'GP1 Feb 26'!AJ41+'GP1 Mar 26'!AJ41)</f>
        <v>0</v>
      </c>
      <c r="AA37" s="86" t="e">
        <f>(((IF('GP1 April 25'!O41=1,'GP1 April 25'!G41,0))+
(IF('GP1 May 25'!O41=1,'GP1 May 25'!G41,0))+
(IF('GP1 June 25'!O41=1,'GP1 June 25'!G41,0))+
(IF('GP1 July 25'!O41=1,'GP1 July 25'!G41,0))+
(IF('GP1 Aug 25'!O41=1,'GP1 Aug 25'!G41,0))+
(IF('GP1 Sep 25'!O41=1,'GP1 Sep 25'!G41,0))+
(IF('GP1 Oct 25'!O41=1,'GP1 Oct 25'!G41,0))+
(IF('GP1 Nov 25'!O41=1,'GP1 Nov 25'!G41,0))+
(IF('GP1 Dec 25'!O41=1,'GP1 Dec 25'!G41,0))+
(IF('GP1 Jan 26'!O41=1,'GP1 Jan 26'!G41,0))+
(IF('GP1 Feb 26'!O41=1,'GP1 Feb 26'!G41,0))+
(IF('GP1 Mar 26'!O41=1,'GP1 Mar 26'!G41,0)))/AB37)</f>
        <v>#DIV/0!</v>
      </c>
      <c r="AB37" s="86">
        <f>SUM('GP1 April 25'!O41,'GP1 May 25'!O41,'GP1 June 25'!O41,'GP1 July 25'!O41,'GP1 Aug 25'!O41,'GP1 Sep 25'!O41,'GP1 Oct 25'!O41,'GP1 Nov 25'!O41,'GP1 Dec 25'!O41,'GP1 Jan 26'!O41,'GP1 Feb 26'!O41,'GP1 Mar 26'!O41)</f>
        <v>0</v>
      </c>
      <c r="AC37" s="86">
        <f>'GP1 April 25'!H41</f>
        <v>0</v>
      </c>
      <c r="AD37" s="86">
        <f>'GP1 Mar 26'!H41</f>
        <v>0</v>
      </c>
      <c r="AE37" s="86" t="str">
        <f t="shared" si="6"/>
        <v/>
      </c>
      <c r="AF37" s="86" t="b">
        <f>IF(OR('Member Info'!N38="",'Member Info'!F38&gt;'GP1 Totals'!$V$2),TRUE,FALSE)</f>
        <v>1</v>
      </c>
      <c r="AG37" s="86" t="e">
        <f t="shared" ca="1" si="7"/>
        <v>#REF!</v>
      </c>
      <c r="AH37" s="86" t="e">
        <f ca="1">ROUND(IF(AF37=TRUE,('Member Info'!M38*52.14)/365*'GP1 Totals'!AG37,'Member Info'!M38*52.14),2)</f>
        <v>#REF!</v>
      </c>
      <c r="AI37" s="420">
        <f>'Member Info'!F38</f>
        <v>0</v>
      </c>
      <c r="AJ37" s="420">
        <f>IF('Member Info'!N38="",'GP1 Totals'!$V$3,'Member Info'!N38)</f>
        <v>46112</v>
      </c>
    </row>
    <row r="38" spans="1:36" x14ac:dyDescent="0.25">
      <c r="A38" s="4">
        <v>11</v>
      </c>
      <c r="B38" s="164">
        <f>'Member Info'!D39</f>
        <v>0</v>
      </c>
      <c r="C38" s="164">
        <f>'Member Info'!E39</f>
        <v>0</v>
      </c>
      <c r="D38" s="164" t="str">
        <f>'Member Info'!G39</f>
        <v/>
      </c>
      <c r="E38" s="164"/>
      <c r="F38" s="165">
        <f>'Member Info'!B39</f>
        <v>0</v>
      </c>
      <c r="G38" s="165">
        <f>'GP1 April 25'!F42+'GP1 May 25'!F42+'GP1 June 25'!F42+'GP1 July 25'!F42+'GP1 Aug 25'!F42+'GP1 Sep 25'!F42+'GP1 Oct 25'!F42+'GP1 Nov 25'!F42+'GP1 Dec 25'!F42+'GP1 Jan 26'!F42+'GP1 Feb 26'!F42+'GP1 Mar 26'!F42+'Error Corrections'!F39</f>
        <v>0</v>
      </c>
      <c r="H38" s="166" t="str">
        <f>IF('Member Info'!O39="", 'Member Info'!K39, "CHANGED MID YEAR")</f>
        <v/>
      </c>
      <c r="I38" s="165"/>
      <c r="J38" s="165"/>
      <c r="K38" s="165"/>
      <c r="L38" s="165"/>
      <c r="M38" s="165">
        <f>'GP1 April 25'!I42+'GP1 May 25'!I42+'GP1 June 25'!I42+'GP1 July 25'!I42+'GP1 Aug 25'!I42+'GP1 Sep 25'!I42+'GP1 Oct 25'!I42+'GP1 Nov 25'!I42+'GP1 Dec 25'!I42+'GP1 Jan 26'!I42+'GP1 Feb 26'!I42+'GP1 Mar 26'!I42+'Error Corrections'!M39</f>
        <v>0</v>
      </c>
      <c r="N38" s="165">
        <f>'GP1 April 25'!J42+'GP1 May 25'!J42+'GP1 June 25'!J42+'GP1 July 25'!J42+'GP1 Aug 25'!J42+'GP1 Sep 25'!J42+'GP1 Oct 25'!J42+'GP1 Nov 25'!J42+'GP1 Dec 25'!J42+'GP1 Jan 26'!J42+'GP1 Feb 26'!J42+'GP1 Mar 26'!J42+'Error Corrections'!M39</f>
        <v>0</v>
      </c>
      <c r="O38" s="165">
        <f>'GP1 April 25'!K42+'GP1 May 25'!K42+'GP1 June 25'!K42+'GP1 July 25'!K42+'GP1 Aug 25'!K42+'GP1 Sep 25'!K42+'GP1 Oct 25'!K42+'GP1 Nov 25'!K42+'GP1 Dec 25'!K42+'GP1 Jan 26'!K42+'GP1 Feb 26'!K42+'GP1 Mar 26'!K42+'Error Corrections'!N39</f>
        <v>0</v>
      </c>
      <c r="P38" s="213" t="str">
        <f>IF('Error Corrections'!AA39=TRUE, "TRUE", "")</f>
        <v/>
      </c>
      <c r="Q38" s="211">
        <f>'Member Info'!Q39</f>
        <v>0</v>
      </c>
      <c r="R38" s="147">
        <f t="shared" si="0"/>
        <v>0</v>
      </c>
      <c r="S38" s="85">
        <f t="shared" si="1"/>
        <v>0</v>
      </c>
      <c r="T38" s="182">
        <f>(G38/100*'Member Info'!$W$2)</f>
        <v>0</v>
      </c>
      <c r="U38" s="183" t="e">
        <f>G38/100*('Member Info'!K39+'Member Info'!L39)</f>
        <v>#VALUE!</v>
      </c>
      <c r="V38" s="182" t="e">
        <f t="shared" si="2"/>
        <v>#DIV/0!</v>
      </c>
      <c r="W38" s="182" t="e">
        <f t="shared" si="3"/>
        <v>#VALUE!</v>
      </c>
      <c r="X38" s="184" t="e">
        <f t="shared" si="4"/>
        <v>#DIV/0!</v>
      </c>
      <c r="Y38" s="185" t="e">
        <f t="shared" si="5"/>
        <v>#VALUE!</v>
      </c>
      <c r="Z38" s="124">
        <f>SUM('GP1 April 25'!AJ42+'GP1 May 25'!AJ42+'GP1 June 25'!AJ42+'GP1 July 25'!AJ42+'GP1 Aug 25'!AJ42+'GP1 Sep 25'!AJ42+'GP1 Oct 25'!AJ42+'GP1 Nov 25'!AJ42+'GP1 Dec 25'!AJ42+'GP1 Jan 26'!AJ42+'GP1 Feb 26'!AJ42+'GP1 Mar 26'!AJ42)</f>
        <v>0</v>
      </c>
      <c r="AA38" s="86" t="e">
        <f>(((IF('GP1 April 25'!O42=1,'GP1 April 25'!G42,0))+
(IF('GP1 May 25'!O42=1,'GP1 May 25'!G42,0))+
(IF('GP1 June 25'!O42=1,'GP1 June 25'!G42,0))+
(IF('GP1 July 25'!O42=1,'GP1 July 25'!G42,0))+
(IF('GP1 Aug 25'!O42=1,'GP1 Aug 25'!G42,0))+
(IF('GP1 Sep 25'!O42=1,'GP1 Sep 25'!G42,0))+
(IF('GP1 Oct 25'!O42=1,'GP1 Oct 25'!G42,0))+
(IF('GP1 Nov 25'!O42=1,'GP1 Nov 25'!G42,0))+
(IF('GP1 Dec 25'!O42=1,'GP1 Dec 25'!G42,0))+
(IF('GP1 Jan 26'!O42=1,'GP1 Jan 26'!G42,0))+
(IF('GP1 Feb 26'!O42=1,'GP1 Feb 26'!G42,0))+
(IF('GP1 Mar 26'!O42=1,'GP1 Mar 26'!G42,0)))/AB38)</f>
        <v>#DIV/0!</v>
      </c>
      <c r="AB38" s="86">
        <f>SUM('GP1 April 25'!O42,'GP1 May 25'!O42,'GP1 June 25'!O42,'GP1 July 25'!O42,'GP1 Aug 25'!O42,'GP1 Sep 25'!O42,'GP1 Oct 25'!O42,'GP1 Nov 25'!O42,'GP1 Dec 25'!O42,'GP1 Jan 26'!O42,'GP1 Feb 26'!O42,'GP1 Mar 26'!O42)</f>
        <v>0</v>
      </c>
      <c r="AC38" s="86">
        <f>'GP1 April 25'!H42</f>
        <v>0</v>
      </c>
      <c r="AD38" s="86">
        <f>'GP1 Mar 26'!H42</f>
        <v>0</v>
      </c>
      <c r="AE38" s="86" t="str">
        <f t="shared" si="6"/>
        <v/>
      </c>
      <c r="AF38" s="86" t="b">
        <f>IF(OR('Member Info'!N39="",'Member Info'!F39&gt;'GP1 Totals'!$V$2),TRUE,FALSE)</f>
        <v>1</v>
      </c>
      <c r="AG38" s="86" t="e">
        <f t="shared" ca="1" si="7"/>
        <v>#REF!</v>
      </c>
      <c r="AH38" s="86" t="e">
        <f ca="1">ROUND(IF(AF38=TRUE,('Member Info'!M39*52.14)/365*'GP1 Totals'!AG38,'Member Info'!M39*52.14),2)</f>
        <v>#REF!</v>
      </c>
      <c r="AI38" s="420">
        <f>'Member Info'!F39</f>
        <v>0</v>
      </c>
      <c r="AJ38" s="420">
        <f>IF('Member Info'!N39="",'GP1 Totals'!$V$3,'Member Info'!N39)</f>
        <v>46112</v>
      </c>
    </row>
    <row r="39" spans="1:36" x14ac:dyDescent="0.25">
      <c r="A39" s="4">
        <v>12</v>
      </c>
      <c r="B39" s="164">
        <f>'Member Info'!D40</f>
        <v>0</v>
      </c>
      <c r="C39" s="164">
        <f>'Member Info'!E40</f>
        <v>0</v>
      </c>
      <c r="D39" s="164" t="str">
        <f>'Member Info'!G40</f>
        <v/>
      </c>
      <c r="E39" s="164"/>
      <c r="F39" s="165">
        <f>'Member Info'!B40</f>
        <v>0</v>
      </c>
      <c r="G39" s="165">
        <f>'GP1 April 25'!F43+'GP1 May 25'!F43+'GP1 June 25'!F43+'GP1 July 25'!F43+'GP1 Aug 25'!F43+'GP1 Sep 25'!F43+'GP1 Oct 25'!F43+'GP1 Nov 25'!F43+'GP1 Dec 25'!F43+'GP1 Jan 26'!F43+'GP1 Feb 26'!F43+'GP1 Mar 26'!F43+'Error Corrections'!F40</f>
        <v>0</v>
      </c>
      <c r="H39" s="166" t="str">
        <f>IF('Member Info'!O40="", 'Member Info'!K40, "CHANGED MID YEAR")</f>
        <v/>
      </c>
      <c r="I39" s="165"/>
      <c r="J39" s="165"/>
      <c r="K39" s="165"/>
      <c r="L39" s="165"/>
      <c r="M39" s="165">
        <f>'GP1 April 25'!I43+'GP1 May 25'!I43+'GP1 June 25'!I43+'GP1 July 25'!I43+'GP1 Aug 25'!I43+'GP1 Sep 25'!I43+'GP1 Oct 25'!I43+'GP1 Nov 25'!I43+'GP1 Dec 25'!I43+'GP1 Jan 26'!I43+'GP1 Feb 26'!I43+'GP1 Mar 26'!I43+'Error Corrections'!M40</f>
        <v>0</v>
      </c>
      <c r="N39" s="165">
        <f>'GP1 April 25'!J43+'GP1 May 25'!J43+'GP1 June 25'!J43+'GP1 July 25'!J43+'GP1 Aug 25'!J43+'GP1 Sep 25'!J43+'GP1 Oct 25'!J43+'GP1 Nov 25'!J43+'GP1 Dec 25'!J43+'GP1 Jan 26'!J43+'GP1 Feb 26'!J43+'GP1 Mar 26'!J43+'Error Corrections'!M40</f>
        <v>0</v>
      </c>
      <c r="O39" s="165">
        <f>'GP1 April 25'!K43+'GP1 May 25'!K43+'GP1 June 25'!K43+'GP1 July 25'!K43+'GP1 Aug 25'!K43+'GP1 Sep 25'!K43+'GP1 Oct 25'!K43+'GP1 Nov 25'!K43+'GP1 Dec 25'!K43+'GP1 Jan 26'!K43+'GP1 Feb 26'!K43+'GP1 Mar 26'!K43+'Error Corrections'!N40</f>
        <v>0</v>
      </c>
      <c r="P39" s="213" t="str">
        <f>IF('Error Corrections'!AA40=TRUE, "TRUE", "")</f>
        <v/>
      </c>
      <c r="Q39" s="211">
        <f>'Member Info'!Q40</f>
        <v>0</v>
      </c>
      <c r="R39" s="147">
        <f t="shared" si="0"/>
        <v>0</v>
      </c>
      <c r="S39" s="85">
        <f t="shared" si="1"/>
        <v>0</v>
      </c>
      <c r="T39" s="182">
        <f>(G39/100*'Member Info'!$W$2)</f>
        <v>0</v>
      </c>
      <c r="U39" s="183" t="e">
        <f>G39/100*('Member Info'!K40+'Member Info'!L40)</f>
        <v>#VALUE!</v>
      </c>
      <c r="V39" s="182" t="e">
        <f t="shared" si="2"/>
        <v>#DIV/0!</v>
      </c>
      <c r="W39" s="182" t="e">
        <f t="shared" si="3"/>
        <v>#VALUE!</v>
      </c>
      <c r="X39" s="184" t="e">
        <f t="shared" si="4"/>
        <v>#DIV/0!</v>
      </c>
      <c r="Y39" s="185" t="e">
        <f t="shared" si="5"/>
        <v>#VALUE!</v>
      </c>
      <c r="Z39" s="124">
        <f>SUM('GP1 April 25'!AJ43+'GP1 May 25'!AJ43+'GP1 June 25'!AJ43+'GP1 July 25'!AJ43+'GP1 Aug 25'!AJ43+'GP1 Sep 25'!AJ43+'GP1 Oct 25'!AJ43+'GP1 Nov 25'!AJ43+'GP1 Dec 25'!AJ43+'GP1 Jan 26'!AJ43+'GP1 Feb 26'!AJ43+'GP1 Mar 26'!AJ43)</f>
        <v>0</v>
      </c>
      <c r="AA39" s="86" t="e">
        <f>(((IF('GP1 April 25'!O43=1,'GP1 April 25'!G43,0))+
(IF('GP1 May 25'!O43=1,'GP1 May 25'!G43,0))+
(IF('GP1 June 25'!O43=1,'GP1 June 25'!G43,0))+
(IF('GP1 July 25'!O43=1,'GP1 July 25'!G43,0))+
(IF('GP1 Aug 25'!O43=1,'GP1 Aug 25'!G43,0))+
(IF('GP1 Sep 25'!O43=1,'GP1 Sep 25'!G43,0))+
(IF('GP1 Oct 25'!O43=1,'GP1 Oct 25'!G43,0))+
(IF('GP1 Nov 25'!O43=1,'GP1 Nov 25'!G43,0))+
(IF('GP1 Dec 25'!O43=1,'GP1 Dec 25'!G43,0))+
(IF('GP1 Jan 26'!O43=1,'GP1 Jan 26'!G43,0))+
(IF('GP1 Feb 26'!O43=1,'GP1 Feb 26'!G43,0))+
(IF('GP1 Mar 26'!O43=1,'GP1 Mar 26'!G43,0)))/AB39)</f>
        <v>#DIV/0!</v>
      </c>
      <c r="AB39" s="86">
        <f>SUM('GP1 April 25'!O43,'GP1 May 25'!O43,'GP1 June 25'!O43,'GP1 July 25'!O43,'GP1 Aug 25'!O43,'GP1 Sep 25'!O43,'GP1 Oct 25'!O43,'GP1 Nov 25'!O43,'GP1 Dec 25'!O43,'GP1 Jan 26'!O43,'GP1 Feb 26'!O43,'GP1 Mar 26'!O43)</f>
        <v>0</v>
      </c>
      <c r="AC39" s="86">
        <f>'GP1 April 25'!H43</f>
        <v>0</v>
      </c>
      <c r="AD39" s="86">
        <f>'GP1 Mar 26'!H43</f>
        <v>0</v>
      </c>
      <c r="AE39" s="86" t="str">
        <f t="shared" si="6"/>
        <v/>
      </c>
      <c r="AF39" s="86" t="b">
        <f>IF(OR('Member Info'!N40="",'Member Info'!F40&gt;'GP1 Totals'!$V$2),TRUE,FALSE)</f>
        <v>1</v>
      </c>
      <c r="AG39" s="86" t="e">
        <f t="shared" ca="1" si="7"/>
        <v>#REF!</v>
      </c>
      <c r="AH39" s="86" t="e">
        <f ca="1">ROUND(IF(AF39=TRUE,('Member Info'!M40*52.14)/365*'GP1 Totals'!AG39,'Member Info'!M40*52.14),2)</f>
        <v>#REF!</v>
      </c>
      <c r="AI39" s="420">
        <f>'Member Info'!F40</f>
        <v>0</v>
      </c>
      <c r="AJ39" s="420">
        <f>IF('Member Info'!N40="",'GP1 Totals'!$V$3,'Member Info'!N40)</f>
        <v>46112</v>
      </c>
    </row>
    <row r="40" spans="1:36" x14ac:dyDescent="0.25">
      <c r="A40" s="4">
        <v>13</v>
      </c>
      <c r="B40" s="164">
        <f>'Member Info'!D41</f>
        <v>0</v>
      </c>
      <c r="C40" s="164">
        <f>'Member Info'!E41</f>
        <v>0</v>
      </c>
      <c r="D40" s="164" t="str">
        <f>'Member Info'!G41</f>
        <v/>
      </c>
      <c r="E40" s="164"/>
      <c r="F40" s="165">
        <f>'Member Info'!B41</f>
        <v>0</v>
      </c>
      <c r="G40" s="165">
        <f>'GP1 April 25'!F44+'GP1 May 25'!F44+'GP1 June 25'!F44+'GP1 July 25'!F44+'GP1 Aug 25'!F44+'GP1 Sep 25'!F44+'GP1 Oct 25'!F44+'GP1 Nov 25'!F44+'GP1 Dec 25'!F44+'GP1 Jan 26'!F44+'GP1 Feb 26'!F44+'GP1 Mar 26'!F44+'Error Corrections'!F41</f>
        <v>0</v>
      </c>
      <c r="H40" s="166" t="str">
        <f>IF('Member Info'!O41="", 'Member Info'!K41, "CHANGED MID YEAR")</f>
        <v/>
      </c>
      <c r="I40" s="165"/>
      <c r="J40" s="165"/>
      <c r="K40" s="165"/>
      <c r="L40" s="165"/>
      <c r="M40" s="165">
        <f>'GP1 April 25'!I44+'GP1 May 25'!I44+'GP1 June 25'!I44+'GP1 July 25'!I44+'GP1 Aug 25'!I44+'GP1 Sep 25'!I44+'GP1 Oct 25'!I44+'GP1 Nov 25'!I44+'GP1 Dec 25'!I44+'GP1 Jan 26'!I44+'GP1 Feb 26'!I44+'GP1 Mar 26'!I44+'Error Corrections'!M41</f>
        <v>0</v>
      </c>
      <c r="N40" s="165">
        <f>'GP1 April 25'!J44+'GP1 May 25'!J44+'GP1 June 25'!J44+'GP1 July 25'!J44+'GP1 Aug 25'!J44+'GP1 Sep 25'!J44+'GP1 Oct 25'!J44+'GP1 Nov 25'!J44+'GP1 Dec 25'!J44+'GP1 Jan 26'!J44+'GP1 Feb 26'!J44+'GP1 Mar 26'!J44+'Error Corrections'!M41</f>
        <v>0</v>
      </c>
      <c r="O40" s="165">
        <f>'GP1 April 25'!K44+'GP1 May 25'!K44+'GP1 June 25'!K44+'GP1 July 25'!K44+'GP1 Aug 25'!K44+'GP1 Sep 25'!K44+'GP1 Oct 25'!K44+'GP1 Nov 25'!K44+'GP1 Dec 25'!K44+'GP1 Jan 26'!K44+'GP1 Feb 26'!K44+'GP1 Mar 26'!K44+'Error Corrections'!N41</f>
        <v>0</v>
      </c>
      <c r="P40" s="213" t="str">
        <f>IF('Error Corrections'!AA41=TRUE, "TRUE", "")</f>
        <v/>
      </c>
      <c r="Q40" s="211">
        <f>'Member Info'!Q41</f>
        <v>0</v>
      </c>
      <c r="R40" s="147">
        <f t="shared" si="0"/>
        <v>0</v>
      </c>
      <c r="S40" s="85">
        <f t="shared" si="1"/>
        <v>0</v>
      </c>
      <c r="T40" s="182">
        <f>(G40/100*'Member Info'!$W$2)</f>
        <v>0</v>
      </c>
      <c r="U40" s="183" t="e">
        <f>G40/100*('Member Info'!K41+'Member Info'!L41)</f>
        <v>#VALUE!</v>
      </c>
      <c r="V40" s="182" t="e">
        <f t="shared" si="2"/>
        <v>#DIV/0!</v>
      </c>
      <c r="W40" s="182" t="e">
        <f t="shared" si="3"/>
        <v>#VALUE!</v>
      </c>
      <c r="X40" s="184" t="e">
        <f t="shared" si="4"/>
        <v>#DIV/0!</v>
      </c>
      <c r="Y40" s="185" t="e">
        <f t="shared" si="5"/>
        <v>#VALUE!</v>
      </c>
      <c r="Z40" s="124">
        <f>SUM('GP1 April 25'!AJ44+'GP1 May 25'!AJ44+'GP1 June 25'!AJ44+'GP1 July 25'!AJ44+'GP1 Aug 25'!AJ44+'GP1 Sep 25'!AJ44+'GP1 Oct 25'!AJ44+'GP1 Nov 25'!AJ44+'GP1 Dec 25'!AJ44+'GP1 Jan 26'!AJ44+'GP1 Feb 26'!AJ44+'GP1 Mar 26'!AJ44)</f>
        <v>0</v>
      </c>
      <c r="AA40" s="86" t="e">
        <f>(((IF('GP1 April 25'!O44=1,'GP1 April 25'!G44,0))+
(IF('GP1 May 25'!O44=1,'GP1 May 25'!G44,0))+
(IF('GP1 June 25'!O44=1,'GP1 June 25'!G44,0))+
(IF('GP1 July 25'!O44=1,'GP1 July 25'!G44,0))+
(IF('GP1 Aug 25'!O44=1,'GP1 Aug 25'!G44,0))+
(IF('GP1 Sep 25'!O44=1,'GP1 Sep 25'!G44,0))+
(IF('GP1 Oct 25'!O44=1,'GP1 Oct 25'!G44,0))+
(IF('GP1 Nov 25'!O44=1,'GP1 Nov 25'!G44,0))+
(IF('GP1 Dec 25'!O44=1,'GP1 Dec 25'!G44,0))+
(IF('GP1 Jan 26'!O44=1,'GP1 Jan 26'!G44,0))+
(IF('GP1 Feb 26'!O44=1,'GP1 Feb 26'!G44,0))+
(IF('GP1 Mar 26'!O44=1,'GP1 Mar 26'!G44,0)))/AB40)</f>
        <v>#DIV/0!</v>
      </c>
      <c r="AB40" s="86">
        <f>SUM('GP1 April 25'!O44,'GP1 May 25'!O44,'GP1 June 25'!O44,'GP1 July 25'!O44,'GP1 Aug 25'!O44,'GP1 Sep 25'!O44,'GP1 Oct 25'!O44,'GP1 Nov 25'!O44,'GP1 Dec 25'!O44,'GP1 Jan 26'!O44,'GP1 Feb 26'!O44,'GP1 Mar 26'!O44)</f>
        <v>0</v>
      </c>
      <c r="AC40" s="86">
        <f>'GP1 April 25'!H44</f>
        <v>0</v>
      </c>
      <c r="AD40" s="86">
        <f>'GP1 Mar 26'!H44</f>
        <v>0</v>
      </c>
      <c r="AE40" s="86" t="str">
        <f t="shared" si="6"/>
        <v/>
      </c>
      <c r="AF40" s="86" t="b">
        <f>IF(OR('Member Info'!N41="",'Member Info'!F41&gt;'GP1 Totals'!$V$2),TRUE,FALSE)</f>
        <v>1</v>
      </c>
      <c r="AG40" s="86" t="e">
        <f t="shared" ca="1" si="7"/>
        <v>#REF!</v>
      </c>
      <c r="AH40" s="86" t="e">
        <f ca="1">ROUND(IF(AF40=TRUE,('Member Info'!M41*52.14)/365*'GP1 Totals'!AG40,'Member Info'!M41*52.14),2)</f>
        <v>#REF!</v>
      </c>
      <c r="AI40" s="420">
        <f>'Member Info'!F41</f>
        <v>0</v>
      </c>
      <c r="AJ40" s="420">
        <f>IF('Member Info'!N41="",'GP1 Totals'!$V$3,'Member Info'!N41)</f>
        <v>46112</v>
      </c>
    </row>
    <row r="41" spans="1:36" x14ac:dyDescent="0.25">
      <c r="A41" s="4">
        <v>14</v>
      </c>
      <c r="B41" s="164">
        <f>'Member Info'!D42</f>
        <v>0</v>
      </c>
      <c r="C41" s="164">
        <f>'Member Info'!E42</f>
        <v>0</v>
      </c>
      <c r="D41" s="164" t="str">
        <f>'Member Info'!G42</f>
        <v/>
      </c>
      <c r="E41" s="164"/>
      <c r="F41" s="165">
        <f>'Member Info'!B42</f>
        <v>0</v>
      </c>
      <c r="G41" s="165">
        <f>'GP1 April 25'!F45+'GP1 May 25'!F45+'GP1 June 25'!F45+'GP1 July 25'!F45+'GP1 Aug 25'!F45+'GP1 Sep 25'!F45+'GP1 Oct 25'!F45+'GP1 Nov 25'!F45+'GP1 Dec 25'!F45+'GP1 Jan 26'!F45+'GP1 Feb 26'!F45+'GP1 Mar 26'!F45+'Error Corrections'!F42</f>
        <v>0</v>
      </c>
      <c r="H41" s="166" t="str">
        <f>IF('Member Info'!O42="", 'Member Info'!K42, "CHANGED MID YEAR")</f>
        <v/>
      </c>
      <c r="I41" s="165"/>
      <c r="J41" s="165"/>
      <c r="K41" s="165"/>
      <c r="L41" s="165"/>
      <c r="M41" s="165">
        <f>'GP1 April 25'!I45+'GP1 May 25'!I45+'GP1 June 25'!I45+'GP1 July 25'!I45+'GP1 Aug 25'!I45+'GP1 Sep 25'!I45+'GP1 Oct 25'!I45+'GP1 Nov 25'!I45+'GP1 Dec 25'!I45+'GP1 Jan 26'!I45+'GP1 Feb 26'!I45+'GP1 Mar 26'!I45+'Error Corrections'!M42</f>
        <v>0</v>
      </c>
      <c r="N41" s="165">
        <f>'GP1 April 25'!J45+'GP1 May 25'!J45+'GP1 June 25'!J45+'GP1 July 25'!J45+'GP1 Aug 25'!J45+'GP1 Sep 25'!J45+'GP1 Oct 25'!J45+'GP1 Nov 25'!J45+'GP1 Dec 25'!J45+'GP1 Jan 26'!J45+'GP1 Feb 26'!J45+'GP1 Mar 26'!J45+'Error Corrections'!M42</f>
        <v>0</v>
      </c>
      <c r="O41" s="165">
        <f>'GP1 April 25'!K45+'GP1 May 25'!K45+'GP1 June 25'!K45+'GP1 July 25'!K45+'GP1 Aug 25'!K45+'GP1 Sep 25'!K45+'GP1 Oct 25'!K45+'GP1 Nov 25'!K45+'GP1 Dec 25'!K45+'GP1 Jan 26'!K45+'GP1 Feb 26'!K45+'GP1 Mar 26'!K45+'Error Corrections'!N42</f>
        <v>0</v>
      </c>
      <c r="P41" s="213" t="str">
        <f>IF('Error Corrections'!AA42=TRUE, "TRUE", "")</f>
        <v/>
      </c>
      <c r="Q41" s="211">
        <f>'Member Info'!Q42</f>
        <v>0</v>
      </c>
      <c r="R41" s="147">
        <f t="shared" si="0"/>
        <v>0</v>
      </c>
      <c r="S41" s="85">
        <f t="shared" si="1"/>
        <v>0</v>
      </c>
      <c r="T41" s="182">
        <f>(G41/100*'Member Info'!$W$2)</f>
        <v>0</v>
      </c>
      <c r="U41" s="183" t="e">
        <f>G41/100*('Member Info'!K42+'Member Info'!L42)</f>
        <v>#VALUE!</v>
      </c>
      <c r="V41" s="182" t="e">
        <f t="shared" si="2"/>
        <v>#DIV/0!</v>
      </c>
      <c r="W41" s="182" t="e">
        <f t="shared" si="3"/>
        <v>#VALUE!</v>
      </c>
      <c r="X41" s="184" t="e">
        <f t="shared" si="4"/>
        <v>#DIV/0!</v>
      </c>
      <c r="Y41" s="185" t="e">
        <f t="shared" si="5"/>
        <v>#VALUE!</v>
      </c>
      <c r="Z41" s="124">
        <f>SUM('GP1 April 25'!AJ45+'GP1 May 25'!AJ45+'GP1 June 25'!AJ45+'GP1 July 25'!AJ45+'GP1 Aug 25'!AJ45+'GP1 Sep 25'!AJ45+'GP1 Oct 25'!AJ45+'GP1 Nov 25'!AJ45+'GP1 Dec 25'!AJ45+'GP1 Jan 26'!AJ45+'GP1 Feb 26'!AJ45+'GP1 Mar 26'!AJ45)</f>
        <v>0</v>
      </c>
      <c r="AA41" s="86" t="e">
        <f>(((IF('GP1 April 25'!O45=1,'GP1 April 25'!G45,0))+
(IF('GP1 May 25'!O45=1,'GP1 May 25'!G45,0))+
(IF('GP1 June 25'!O45=1,'GP1 June 25'!G45,0))+
(IF('GP1 July 25'!O45=1,'GP1 July 25'!G45,0))+
(IF('GP1 Aug 25'!O45=1,'GP1 Aug 25'!G45,0))+
(IF('GP1 Sep 25'!O45=1,'GP1 Sep 25'!G45,0))+
(IF('GP1 Oct 25'!O45=1,'GP1 Oct 25'!G45,0))+
(IF('GP1 Nov 25'!O45=1,'GP1 Nov 25'!G45,0))+
(IF('GP1 Dec 25'!O45=1,'GP1 Dec 25'!G45,0))+
(IF('GP1 Jan 26'!O45=1,'GP1 Jan 26'!G45,0))+
(IF('GP1 Feb 26'!O45=1,'GP1 Feb 26'!G45,0))+
(IF('GP1 Mar 26'!O45=1,'GP1 Mar 26'!G45,0)))/AB41)</f>
        <v>#DIV/0!</v>
      </c>
      <c r="AB41" s="86">
        <f>SUM('GP1 April 25'!O45,'GP1 May 25'!O45,'GP1 June 25'!O45,'GP1 July 25'!O45,'GP1 Aug 25'!O45,'GP1 Sep 25'!O45,'GP1 Oct 25'!O45,'GP1 Nov 25'!O45,'GP1 Dec 25'!O45,'GP1 Jan 26'!O45,'GP1 Feb 26'!O45,'GP1 Mar 26'!O45)</f>
        <v>0</v>
      </c>
      <c r="AC41" s="86">
        <f>'GP1 April 25'!H45</f>
        <v>0</v>
      </c>
      <c r="AD41" s="86">
        <f>'GP1 Mar 26'!H45</f>
        <v>0</v>
      </c>
      <c r="AE41" s="86" t="str">
        <f t="shared" si="6"/>
        <v/>
      </c>
      <c r="AF41" s="86" t="b">
        <f>IF(OR('Member Info'!N42="",'Member Info'!F42&gt;'GP1 Totals'!$V$2),TRUE,FALSE)</f>
        <v>1</v>
      </c>
      <c r="AG41" s="86" t="e">
        <f t="shared" ca="1" si="7"/>
        <v>#REF!</v>
      </c>
      <c r="AH41" s="86" t="e">
        <f ca="1">ROUND(IF(AF41=TRUE,('Member Info'!M42*52.14)/365*'GP1 Totals'!AG41,'Member Info'!M42*52.14),2)</f>
        <v>#REF!</v>
      </c>
      <c r="AI41" s="420">
        <f>'Member Info'!F42</f>
        <v>0</v>
      </c>
      <c r="AJ41" s="420">
        <f>IF('Member Info'!N42="",'GP1 Totals'!$V$3,'Member Info'!N42)</f>
        <v>46112</v>
      </c>
    </row>
    <row r="42" spans="1:36" x14ac:dyDescent="0.25">
      <c r="A42" s="4">
        <v>15</v>
      </c>
      <c r="B42" s="164">
        <f>'Member Info'!D43</f>
        <v>0</v>
      </c>
      <c r="C42" s="164">
        <f>'Member Info'!E43</f>
        <v>0</v>
      </c>
      <c r="D42" s="164" t="str">
        <f>'Member Info'!G43</f>
        <v/>
      </c>
      <c r="E42" s="164"/>
      <c r="F42" s="165">
        <f>'Member Info'!B43</f>
        <v>0</v>
      </c>
      <c r="G42" s="165">
        <f>'GP1 April 25'!F46+'GP1 May 25'!F46+'GP1 June 25'!F46+'GP1 July 25'!F46+'GP1 Aug 25'!F46+'GP1 Sep 25'!F46+'GP1 Oct 25'!F46+'GP1 Nov 25'!F46+'GP1 Dec 25'!F46+'GP1 Jan 26'!F46+'GP1 Feb 26'!F46+'GP1 Mar 26'!F46+'Error Corrections'!F43</f>
        <v>0</v>
      </c>
      <c r="H42" s="166" t="str">
        <f>IF('Member Info'!O43="", 'Member Info'!K43, "CHANGED MID YEAR")</f>
        <v/>
      </c>
      <c r="I42" s="165"/>
      <c r="J42" s="165"/>
      <c r="K42" s="165"/>
      <c r="L42" s="165"/>
      <c r="M42" s="165">
        <f>'GP1 April 25'!I46+'GP1 May 25'!I46+'GP1 June 25'!I46+'GP1 July 25'!I46+'GP1 Aug 25'!I46+'GP1 Sep 25'!I46+'GP1 Oct 25'!I46+'GP1 Nov 25'!I46+'GP1 Dec 25'!I46+'GP1 Jan 26'!I46+'GP1 Feb 26'!I46+'GP1 Mar 26'!I46+'Error Corrections'!M43</f>
        <v>0</v>
      </c>
      <c r="N42" s="165">
        <f>'GP1 April 25'!J46+'GP1 May 25'!J46+'GP1 June 25'!J46+'GP1 July 25'!J46+'GP1 Aug 25'!J46+'GP1 Sep 25'!J46+'GP1 Oct 25'!J46+'GP1 Nov 25'!J46+'GP1 Dec 25'!J46+'GP1 Jan 26'!J46+'GP1 Feb 26'!J46+'GP1 Mar 26'!J46+'Error Corrections'!M43</f>
        <v>0</v>
      </c>
      <c r="O42" s="165">
        <f>'GP1 April 25'!K46+'GP1 May 25'!K46+'GP1 June 25'!K46+'GP1 July 25'!K46+'GP1 Aug 25'!K46+'GP1 Sep 25'!K46+'GP1 Oct 25'!K46+'GP1 Nov 25'!K46+'GP1 Dec 25'!K46+'GP1 Jan 26'!K46+'GP1 Feb 26'!K46+'GP1 Mar 26'!K46+'Error Corrections'!N43</f>
        <v>0</v>
      </c>
      <c r="P42" s="213" t="str">
        <f>IF('Error Corrections'!AA43=TRUE, "TRUE", "")</f>
        <v/>
      </c>
      <c r="Q42" s="211">
        <f>'Member Info'!Q43</f>
        <v>0</v>
      </c>
      <c r="R42" s="147">
        <f t="shared" si="0"/>
        <v>0</v>
      </c>
      <c r="S42" s="85">
        <f t="shared" si="1"/>
        <v>0</v>
      </c>
      <c r="T42" s="182">
        <f>(G42/100*'Member Info'!$W$2)</f>
        <v>0</v>
      </c>
      <c r="U42" s="183" t="e">
        <f>G42/100*('Member Info'!K43+'Member Info'!L43)</f>
        <v>#VALUE!</v>
      </c>
      <c r="V42" s="182" t="e">
        <f t="shared" si="2"/>
        <v>#DIV/0!</v>
      </c>
      <c r="W42" s="182" t="e">
        <f t="shared" si="3"/>
        <v>#VALUE!</v>
      </c>
      <c r="X42" s="184" t="e">
        <f t="shared" si="4"/>
        <v>#DIV/0!</v>
      </c>
      <c r="Y42" s="185" t="e">
        <f t="shared" si="5"/>
        <v>#VALUE!</v>
      </c>
      <c r="Z42" s="124">
        <f>SUM('GP1 April 25'!AJ46+'GP1 May 25'!AJ46+'GP1 June 25'!AJ46+'GP1 July 25'!AJ46+'GP1 Aug 25'!AJ46+'GP1 Sep 25'!AJ46+'GP1 Oct 25'!AJ46+'GP1 Nov 25'!AJ46+'GP1 Dec 25'!AJ46+'GP1 Jan 26'!AJ46+'GP1 Feb 26'!AJ46+'GP1 Mar 26'!AJ46)</f>
        <v>0</v>
      </c>
      <c r="AA42" s="86" t="e">
        <f>(((IF('GP1 April 25'!O46=1,'GP1 April 25'!G46,0))+
(IF('GP1 May 25'!O46=1,'GP1 May 25'!G46,0))+
(IF('GP1 June 25'!O46=1,'GP1 June 25'!G46,0))+
(IF('GP1 July 25'!O46=1,'GP1 July 25'!G46,0))+
(IF('GP1 Aug 25'!O46=1,'GP1 Aug 25'!G46,0))+
(IF('GP1 Sep 25'!O46=1,'GP1 Sep 25'!G46,0))+
(IF('GP1 Oct 25'!O46=1,'GP1 Oct 25'!G46,0))+
(IF('GP1 Nov 25'!O46=1,'GP1 Nov 25'!G46,0))+
(IF('GP1 Dec 25'!O46=1,'GP1 Dec 25'!G46,0))+
(IF('GP1 Jan 26'!O46=1,'GP1 Jan 26'!G46,0))+
(IF('GP1 Feb 26'!O46=1,'GP1 Feb 26'!G46,0))+
(IF('GP1 Mar 26'!O46=1,'GP1 Mar 26'!G46,0)))/AB42)</f>
        <v>#DIV/0!</v>
      </c>
      <c r="AB42" s="86">
        <f>SUM('GP1 April 25'!O46,'GP1 May 25'!O46,'GP1 June 25'!O46,'GP1 July 25'!O46,'GP1 Aug 25'!O46,'GP1 Sep 25'!O46,'GP1 Oct 25'!O46,'GP1 Nov 25'!O46,'GP1 Dec 25'!O46,'GP1 Jan 26'!O46,'GP1 Feb 26'!O46,'GP1 Mar 26'!O46)</f>
        <v>0</v>
      </c>
      <c r="AC42" s="86">
        <f>'GP1 April 25'!H46</f>
        <v>0</v>
      </c>
      <c r="AD42" s="86">
        <f>'GP1 Mar 26'!H46</f>
        <v>0</v>
      </c>
      <c r="AE42" s="86" t="str">
        <f t="shared" si="6"/>
        <v/>
      </c>
      <c r="AF42" s="86" t="b">
        <f>IF(OR('Member Info'!N43="",'Member Info'!F43&gt;'GP1 Totals'!$V$2),TRUE,FALSE)</f>
        <v>1</v>
      </c>
      <c r="AG42" s="86" t="e">
        <f t="shared" ca="1" si="7"/>
        <v>#REF!</v>
      </c>
      <c r="AH42" s="86" t="e">
        <f ca="1">ROUND(IF(AF42=TRUE,('Member Info'!M43*52.14)/365*'GP1 Totals'!AG42,'Member Info'!M43*52.14),2)</f>
        <v>#REF!</v>
      </c>
      <c r="AI42" s="420">
        <f>'Member Info'!F43</f>
        <v>0</v>
      </c>
      <c r="AJ42" s="420">
        <f>IF('Member Info'!N43="",'GP1 Totals'!$V$3,'Member Info'!N43)</f>
        <v>46112</v>
      </c>
    </row>
    <row r="43" spans="1:36" x14ac:dyDescent="0.25">
      <c r="A43" s="4">
        <v>16</v>
      </c>
      <c r="B43" s="164">
        <f>'Member Info'!D44</f>
        <v>0</v>
      </c>
      <c r="C43" s="164">
        <f>'Member Info'!E44</f>
        <v>0</v>
      </c>
      <c r="D43" s="164" t="str">
        <f>'Member Info'!G44</f>
        <v/>
      </c>
      <c r="E43" s="164"/>
      <c r="F43" s="165">
        <f>'Member Info'!B44</f>
        <v>0</v>
      </c>
      <c r="G43" s="165">
        <f>'GP1 April 25'!F47+'GP1 May 25'!F47+'GP1 June 25'!F47+'GP1 July 25'!F47+'GP1 Aug 25'!F47+'GP1 Sep 25'!F47+'GP1 Oct 25'!F47+'GP1 Nov 25'!F47+'GP1 Dec 25'!F47+'GP1 Jan 26'!F47+'GP1 Feb 26'!F47+'GP1 Mar 26'!F47+'Error Corrections'!F44</f>
        <v>0</v>
      </c>
      <c r="H43" s="166" t="str">
        <f>IF('Member Info'!O44="", 'Member Info'!K44, "CHANGED MID YEAR")</f>
        <v/>
      </c>
      <c r="I43" s="165"/>
      <c r="J43" s="165"/>
      <c r="K43" s="165"/>
      <c r="L43" s="165"/>
      <c r="M43" s="165">
        <f>'GP1 April 25'!I47+'GP1 May 25'!I47+'GP1 June 25'!I47+'GP1 July 25'!I47+'GP1 Aug 25'!I47+'GP1 Sep 25'!I47+'GP1 Oct 25'!I47+'GP1 Nov 25'!I47+'GP1 Dec 25'!I47+'GP1 Jan 26'!I47+'GP1 Feb 26'!I47+'GP1 Mar 26'!I47+'Error Corrections'!M44</f>
        <v>0</v>
      </c>
      <c r="N43" s="165">
        <f>'GP1 April 25'!J47+'GP1 May 25'!J47+'GP1 June 25'!J47+'GP1 July 25'!J47+'GP1 Aug 25'!J47+'GP1 Sep 25'!J47+'GP1 Oct 25'!J47+'GP1 Nov 25'!J47+'GP1 Dec 25'!J47+'GP1 Jan 26'!J47+'GP1 Feb 26'!J47+'GP1 Mar 26'!J47+'Error Corrections'!M44</f>
        <v>0</v>
      </c>
      <c r="O43" s="165">
        <f>'GP1 April 25'!K47+'GP1 May 25'!K47+'GP1 June 25'!K47+'GP1 July 25'!K47+'GP1 Aug 25'!K47+'GP1 Sep 25'!K47+'GP1 Oct 25'!K47+'GP1 Nov 25'!K47+'GP1 Dec 25'!K47+'GP1 Jan 26'!K47+'GP1 Feb 26'!K47+'GP1 Mar 26'!K47+'Error Corrections'!N44</f>
        <v>0</v>
      </c>
      <c r="P43" s="213" t="str">
        <f>IF('Error Corrections'!AA44=TRUE, "TRUE", "")</f>
        <v/>
      </c>
      <c r="Q43" s="211">
        <f>'Member Info'!Q44</f>
        <v>0</v>
      </c>
      <c r="R43" s="147">
        <f t="shared" si="0"/>
        <v>0</v>
      </c>
      <c r="S43" s="85">
        <f t="shared" si="1"/>
        <v>0</v>
      </c>
      <c r="T43" s="182">
        <f>(G43/100*'Member Info'!$W$2)</f>
        <v>0</v>
      </c>
      <c r="U43" s="183" t="e">
        <f>G43/100*('Member Info'!K44+'Member Info'!L44)</f>
        <v>#VALUE!</v>
      </c>
      <c r="V43" s="182" t="e">
        <f t="shared" si="2"/>
        <v>#DIV/0!</v>
      </c>
      <c r="W43" s="182" t="e">
        <f t="shared" si="3"/>
        <v>#VALUE!</v>
      </c>
      <c r="X43" s="184" t="e">
        <f t="shared" si="4"/>
        <v>#DIV/0!</v>
      </c>
      <c r="Y43" s="185" t="e">
        <f t="shared" si="5"/>
        <v>#VALUE!</v>
      </c>
      <c r="Z43" s="124">
        <f>SUM('GP1 April 25'!AJ47+'GP1 May 25'!AJ47+'GP1 June 25'!AJ47+'GP1 July 25'!AJ47+'GP1 Aug 25'!AJ47+'GP1 Sep 25'!AJ47+'GP1 Oct 25'!AJ47+'GP1 Nov 25'!AJ47+'GP1 Dec 25'!AJ47+'GP1 Jan 26'!AJ47+'GP1 Feb 26'!AJ47+'GP1 Mar 26'!AJ47)</f>
        <v>0</v>
      </c>
      <c r="AA43" s="86" t="e">
        <f>(((IF('GP1 April 25'!O47=1,'GP1 April 25'!G47,0))+
(IF('GP1 May 25'!O47=1,'GP1 May 25'!G47,0))+
(IF('GP1 June 25'!O47=1,'GP1 June 25'!G47,0))+
(IF('GP1 July 25'!O47=1,'GP1 July 25'!G47,0))+
(IF('GP1 Aug 25'!O47=1,'GP1 Aug 25'!G47,0))+
(IF('GP1 Sep 25'!O47=1,'GP1 Sep 25'!G47,0))+
(IF('GP1 Oct 25'!O47=1,'GP1 Oct 25'!G47,0))+
(IF('GP1 Nov 25'!O47=1,'GP1 Nov 25'!G47,0))+
(IF('GP1 Dec 25'!O47=1,'GP1 Dec 25'!G47,0))+
(IF('GP1 Jan 26'!O47=1,'GP1 Jan 26'!G47,0))+
(IF('GP1 Feb 26'!O47=1,'GP1 Feb 26'!G47,0))+
(IF('GP1 Mar 26'!O47=1,'GP1 Mar 26'!G47,0)))/AB43)</f>
        <v>#DIV/0!</v>
      </c>
      <c r="AB43" s="86">
        <f>SUM('GP1 April 25'!O47,'GP1 May 25'!O47,'GP1 June 25'!O47,'GP1 July 25'!O47,'GP1 Aug 25'!O47,'GP1 Sep 25'!O47,'GP1 Oct 25'!O47,'GP1 Nov 25'!O47,'GP1 Dec 25'!O47,'GP1 Jan 26'!O47,'GP1 Feb 26'!O47,'GP1 Mar 26'!O47)</f>
        <v>0</v>
      </c>
      <c r="AC43" s="86">
        <f>'GP1 April 25'!H47</f>
        <v>0</v>
      </c>
      <c r="AD43" s="86">
        <f>'GP1 Mar 26'!H47</f>
        <v>0</v>
      </c>
      <c r="AE43" s="86" t="str">
        <f t="shared" si="6"/>
        <v/>
      </c>
      <c r="AF43" s="86" t="b">
        <f>IF(OR('Member Info'!N44="",'Member Info'!F44&gt;'GP1 Totals'!$V$2),TRUE,FALSE)</f>
        <v>1</v>
      </c>
      <c r="AG43" s="86" t="e">
        <f t="shared" ca="1" si="7"/>
        <v>#REF!</v>
      </c>
      <c r="AH43" s="86" t="e">
        <f ca="1">ROUND(IF(AF43=TRUE,('Member Info'!M44*52.14)/365*'GP1 Totals'!AG43,'Member Info'!M44*52.14),2)</f>
        <v>#REF!</v>
      </c>
      <c r="AI43" s="420">
        <f>'Member Info'!F44</f>
        <v>0</v>
      </c>
      <c r="AJ43" s="420">
        <f>IF('Member Info'!N44="",'GP1 Totals'!$V$3,'Member Info'!N44)</f>
        <v>46112</v>
      </c>
    </row>
    <row r="44" spans="1:36" x14ac:dyDescent="0.25">
      <c r="A44" s="4">
        <v>17</v>
      </c>
      <c r="B44" s="164">
        <f>'Member Info'!D45</f>
        <v>0</v>
      </c>
      <c r="C44" s="164">
        <f>'Member Info'!E45</f>
        <v>0</v>
      </c>
      <c r="D44" s="164" t="str">
        <f>'Member Info'!G45</f>
        <v/>
      </c>
      <c r="E44" s="164"/>
      <c r="F44" s="165">
        <f>'Member Info'!B45</f>
        <v>0</v>
      </c>
      <c r="G44" s="165">
        <f>'GP1 April 25'!F48+'GP1 May 25'!F48+'GP1 June 25'!F48+'GP1 July 25'!F48+'GP1 Aug 25'!F48+'GP1 Sep 25'!F48+'GP1 Oct 25'!F48+'GP1 Nov 25'!F48+'GP1 Dec 25'!F48+'GP1 Jan 26'!F48+'GP1 Feb 26'!F48+'GP1 Mar 26'!F48+'Error Corrections'!F45</f>
        <v>0</v>
      </c>
      <c r="H44" s="166" t="str">
        <f>IF('Member Info'!O45="", 'Member Info'!K45, "CHANGED MID YEAR")</f>
        <v/>
      </c>
      <c r="I44" s="165"/>
      <c r="J44" s="165"/>
      <c r="K44" s="165"/>
      <c r="L44" s="165"/>
      <c r="M44" s="165">
        <f>'GP1 April 25'!I48+'GP1 May 25'!I48+'GP1 June 25'!I48+'GP1 July 25'!I48+'GP1 Aug 25'!I48+'GP1 Sep 25'!I48+'GP1 Oct 25'!I48+'GP1 Nov 25'!I48+'GP1 Dec 25'!I48+'GP1 Jan 26'!I48+'GP1 Feb 26'!I48+'GP1 Mar 26'!I48+'Error Corrections'!M45</f>
        <v>0</v>
      </c>
      <c r="N44" s="165">
        <f>'GP1 April 25'!J48+'GP1 May 25'!J48+'GP1 June 25'!J48+'GP1 July 25'!J48+'GP1 Aug 25'!J48+'GP1 Sep 25'!J48+'GP1 Oct 25'!J48+'GP1 Nov 25'!J48+'GP1 Dec 25'!J48+'GP1 Jan 26'!J48+'GP1 Feb 26'!J48+'GP1 Mar 26'!J48+'Error Corrections'!M45</f>
        <v>0</v>
      </c>
      <c r="O44" s="165">
        <f>'GP1 April 25'!K48+'GP1 May 25'!K48+'GP1 June 25'!K48+'GP1 July 25'!K48+'GP1 Aug 25'!K48+'GP1 Sep 25'!K48+'GP1 Oct 25'!K48+'GP1 Nov 25'!K48+'GP1 Dec 25'!K48+'GP1 Jan 26'!K48+'GP1 Feb 26'!K48+'GP1 Mar 26'!K48+'Error Corrections'!N45</f>
        <v>0</v>
      </c>
      <c r="P44" s="213" t="str">
        <f>IF('Error Corrections'!AA45=TRUE, "TRUE", "")</f>
        <v/>
      </c>
      <c r="Q44" s="211">
        <f>'Member Info'!Q45</f>
        <v>0</v>
      </c>
      <c r="R44" s="147">
        <f t="shared" si="0"/>
        <v>0</v>
      </c>
      <c r="S44" s="85">
        <f t="shared" si="1"/>
        <v>0</v>
      </c>
      <c r="T44" s="182">
        <f>(G44/100*'Member Info'!$W$2)</f>
        <v>0</v>
      </c>
      <c r="U44" s="183" t="e">
        <f>G44/100*('Member Info'!K45+'Member Info'!L45)</f>
        <v>#VALUE!</v>
      </c>
      <c r="V44" s="182" t="e">
        <f t="shared" si="2"/>
        <v>#DIV/0!</v>
      </c>
      <c r="W44" s="182" t="e">
        <f t="shared" si="3"/>
        <v>#VALUE!</v>
      </c>
      <c r="X44" s="184" t="e">
        <f t="shared" si="4"/>
        <v>#DIV/0!</v>
      </c>
      <c r="Y44" s="185" t="e">
        <f t="shared" si="5"/>
        <v>#VALUE!</v>
      </c>
      <c r="Z44" s="124">
        <f>SUM('GP1 April 25'!AJ48+'GP1 May 25'!AJ48+'GP1 June 25'!AJ48+'GP1 July 25'!AJ48+'GP1 Aug 25'!AJ48+'GP1 Sep 25'!AJ48+'GP1 Oct 25'!AJ48+'GP1 Nov 25'!AJ48+'GP1 Dec 25'!AJ48+'GP1 Jan 26'!AJ48+'GP1 Feb 26'!AJ48+'GP1 Mar 26'!AJ48)</f>
        <v>0</v>
      </c>
      <c r="AA44" s="86" t="e">
        <f>(((IF('GP1 April 25'!O48=1,'GP1 April 25'!G48,0))+
(IF('GP1 May 25'!O48=1,'GP1 May 25'!G48,0))+
(IF('GP1 June 25'!O48=1,'GP1 June 25'!G48,0))+
(IF('GP1 July 25'!O48=1,'GP1 July 25'!G48,0))+
(IF('GP1 Aug 25'!O48=1,'GP1 Aug 25'!G48,0))+
(IF('GP1 Sep 25'!O48=1,'GP1 Sep 25'!G48,0))+
(IF('GP1 Oct 25'!O48=1,'GP1 Oct 25'!G48,0))+
(IF('GP1 Nov 25'!O48=1,'GP1 Nov 25'!G48,0))+
(IF('GP1 Dec 25'!O48=1,'GP1 Dec 25'!G48,0))+
(IF('GP1 Jan 26'!O48=1,'GP1 Jan 26'!G48,0))+
(IF('GP1 Feb 26'!O48=1,'GP1 Feb 26'!G48,0))+
(IF('GP1 Mar 26'!O48=1,'GP1 Mar 26'!G48,0)))/AB44)</f>
        <v>#DIV/0!</v>
      </c>
      <c r="AB44" s="86">
        <f>SUM('GP1 April 25'!O48,'GP1 May 25'!O48,'GP1 June 25'!O48,'GP1 July 25'!O48,'GP1 Aug 25'!O48,'GP1 Sep 25'!O48,'GP1 Oct 25'!O48,'GP1 Nov 25'!O48,'GP1 Dec 25'!O48,'GP1 Jan 26'!O48,'GP1 Feb 26'!O48,'GP1 Mar 26'!O48)</f>
        <v>0</v>
      </c>
      <c r="AC44" s="86">
        <f>'GP1 April 25'!H48</f>
        <v>0</v>
      </c>
      <c r="AD44" s="86">
        <f>'GP1 Mar 26'!H48</f>
        <v>0</v>
      </c>
      <c r="AE44" s="86" t="str">
        <f t="shared" si="6"/>
        <v/>
      </c>
      <c r="AF44" s="86" t="b">
        <f>IF(OR('Member Info'!N45="",'Member Info'!F45&gt;'GP1 Totals'!$V$2),TRUE,FALSE)</f>
        <v>1</v>
      </c>
      <c r="AG44" s="86" t="e">
        <f t="shared" ca="1" si="7"/>
        <v>#REF!</v>
      </c>
      <c r="AH44" s="86" t="e">
        <f ca="1">ROUND(IF(AF44=TRUE,('Member Info'!M45*52.14)/365*'GP1 Totals'!AG44,'Member Info'!M45*52.14),2)</f>
        <v>#REF!</v>
      </c>
      <c r="AI44" s="420">
        <f>'Member Info'!F45</f>
        <v>0</v>
      </c>
      <c r="AJ44" s="420">
        <f>IF('Member Info'!N45="",'GP1 Totals'!$V$3,'Member Info'!N45)</f>
        <v>46112</v>
      </c>
    </row>
    <row r="45" spans="1:36" x14ac:dyDescent="0.25">
      <c r="A45" s="4">
        <v>18</v>
      </c>
      <c r="B45" s="164">
        <f>'Member Info'!D46</f>
        <v>0</v>
      </c>
      <c r="C45" s="164">
        <f>'Member Info'!E46</f>
        <v>0</v>
      </c>
      <c r="D45" s="164" t="str">
        <f>'Member Info'!G46</f>
        <v/>
      </c>
      <c r="E45" s="164"/>
      <c r="F45" s="165">
        <f>'Member Info'!B46</f>
        <v>0</v>
      </c>
      <c r="G45" s="165">
        <f>'GP1 April 25'!F49+'GP1 May 25'!F49+'GP1 June 25'!F49+'GP1 July 25'!F49+'GP1 Aug 25'!F49+'GP1 Sep 25'!F49+'GP1 Oct 25'!F49+'GP1 Nov 25'!F49+'GP1 Dec 25'!F49+'GP1 Jan 26'!F49+'GP1 Feb 26'!F49+'GP1 Mar 26'!F49+'Error Corrections'!F46</f>
        <v>0</v>
      </c>
      <c r="H45" s="166" t="str">
        <f>IF('Member Info'!O46="", 'Member Info'!K46, "CHANGED MID YEAR")</f>
        <v/>
      </c>
      <c r="I45" s="165"/>
      <c r="J45" s="165"/>
      <c r="K45" s="165"/>
      <c r="L45" s="165"/>
      <c r="M45" s="165">
        <f>'GP1 April 25'!I49+'GP1 May 25'!I49+'GP1 June 25'!I49+'GP1 July 25'!I49+'GP1 Aug 25'!I49+'GP1 Sep 25'!I49+'GP1 Oct 25'!I49+'GP1 Nov 25'!I49+'GP1 Dec 25'!I49+'GP1 Jan 26'!I49+'GP1 Feb 26'!I49+'GP1 Mar 26'!I49+'Error Corrections'!M46</f>
        <v>0</v>
      </c>
      <c r="N45" s="165">
        <f>'GP1 April 25'!J49+'GP1 May 25'!J49+'GP1 June 25'!J49+'GP1 July 25'!J49+'GP1 Aug 25'!J49+'GP1 Sep 25'!J49+'GP1 Oct 25'!J49+'GP1 Nov 25'!J49+'GP1 Dec 25'!J49+'GP1 Jan 26'!J49+'GP1 Feb 26'!J49+'GP1 Mar 26'!J49+'Error Corrections'!M46</f>
        <v>0</v>
      </c>
      <c r="O45" s="165">
        <f>'GP1 April 25'!K49+'GP1 May 25'!K49+'GP1 June 25'!K49+'GP1 July 25'!K49+'GP1 Aug 25'!K49+'GP1 Sep 25'!K49+'GP1 Oct 25'!K49+'GP1 Nov 25'!K49+'GP1 Dec 25'!K49+'GP1 Jan 26'!K49+'GP1 Feb 26'!K49+'GP1 Mar 26'!K49+'Error Corrections'!N46</f>
        <v>0</v>
      </c>
      <c r="P45" s="213" t="str">
        <f>IF('Error Corrections'!AA46=TRUE, "TRUE", "")</f>
        <v/>
      </c>
      <c r="Q45" s="211">
        <f>'Member Info'!Q46</f>
        <v>0</v>
      </c>
      <c r="R45" s="147">
        <f t="shared" si="0"/>
        <v>0</v>
      </c>
      <c r="S45" s="85">
        <f t="shared" si="1"/>
        <v>0</v>
      </c>
      <c r="T45" s="182">
        <f>(G45/100*'Member Info'!$W$2)</f>
        <v>0</v>
      </c>
      <c r="U45" s="183" t="e">
        <f>G45/100*('Member Info'!K46+'Member Info'!L46)</f>
        <v>#VALUE!</v>
      </c>
      <c r="V45" s="182" t="e">
        <f t="shared" si="2"/>
        <v>#DIV/0!</v>
      </c>
      <c r="W45" s="182" t="e">
        <f t="shared" si="3"/>
        <v>#VALUE!</v>
      </c>
      <c r="X45" s="184" t="e">
        <f t="shared" si="4"/>
        <v>#DIV/0!</v>
      </c>
      <c r="Y45" s="185" t="e">
        <f t="shared" si="5"/>
        <v>#VALUE!</v>
      </c>
      <c r="Z45" s="124">
        <f>SUM('GP1 April 25'!AJ49+'GP1 May 25'!AJ49+'GP1 June 25'!AJ49+'GP1 July 25'!AJ49+'GP1 Aug 25'!AJ49+'GP1 Sep 25'!AJ49+'GP1 Oct 25'!AJ49+'GP1 Nov 25'!AJ49+'GP1 Dec 25'!AJ49+'GP1 Jan 26'!AJ49+'GP1 Feb 26'!AJ49+'GP1 Mar 26'!AJ49)</f>
        <v>0</v>
      </c>
      <c r="AA45" s="86" t="e">
        <f>(((IF('GP1 April 25'!O49=1,'GP1 April 25'!G49,0))+
(IF('GP1 May 25'!O49=1,'GP1 May 25'!G49,0))+
(IF('GP1 June 25'!O49=1,'GP1 June 25'!G49,0))+
(IF('GP1 July 25'!O49=1,'GP1 July 25'!G49,0))+
(IF('GP1 Aug 25'!O49=1,'GP1 Aug 25'!G49,0))+
(IF('GP1 Sep 25'!O49=1,'GP1 Sep 25'!G49,0))+
(IF('GP1 Oct 25'!O49=1,'GP1 Oct 25'!G49,0))+
(IF('GP1 Nov 25'!O49=1,'GP1 Nov 25'!G49,0))+
(IF('GP1 Dec 25'!O49=1,'GP1 Dec 25'!G49,0))+
(IF('GP1 Jan 26'!O49=1,'GP1 Jan 26'!G49,0))+
(IF('GP1 Feb 26'!O49=1,'GP1 Feb 26'!G49,0))+
(IF('GP1 Mar 26'!O49=1,'GP1 Mar 26'!G49,0)))/AB45)</f>
        <v>#DIV/0!</v>
      </c>
      <c r="AB45" s="86">
        <f>SUM('GP1 April 25'!O49,'GP1 May 25'!O49,'GP1 June 25'!O49,'GP1 July 25'!O49,'GP1 Aug 25'!O49,'GP1 Sep 25'!O49,'GP1 Oct 25'!O49,'GP1 Nov 25'!O49,'GP1 Dec 25'!O49,'GP1 Jan 26'!O49,'GP1 Feb 26'!O49,'GP1 Mar 26'!O49)</f>
        <v>0</v>
      </c>
      <c r="AC45" s="86">
        <f>'GP1 April 25'!H49</f>
        <v>0</v>
      </c>
      <c r="AD45" s="86">
        <f>'GP1 Mar 26'!H49</f>
        <v>0</v>
      </c>
      <c r="AE45" s="86" t="str">
        <f t="shared" si="6"/>
        <v/>
      </c>
      <c r="AF45" s="86" t="b">
        <f>IF(OR('Member Info'!N46="",'Member Info'!F46&gt;'GP1 Totals'!$V$2),TRUE,FALSE)</f>
        <v>1</v>
      </c>
      <c r="AG45" s="86" t="e">
        <f t="shared" ca="1" si="7"/>
        <v>#REF!</v>
      </c>
      <c r="AH45" s="86" t="e">
        <f ca="1">ROUND(IF(AF45=TRUE,('Member Info'!M46*52.14)/365*'GP1 Totals'!AG45,'Member Info'!M46*52.14),2)</f>
        <v>#REF!</v>
      </c>
      <c r="AI45" s="420">
        <f>'Member Info'!F46</f>
        <v>0</v>
      </c>
      <c r="AJ45" s="420">
        <f>IF('Member Info'!N46="",'GP1 Totals'!$V$3,'Member Info'!N46)</f>
        <v>46112</v>
      </c>
    </row>
    <row r="46" spans="1:36" x14ac:dyDescent="0.25">
      <c r="A46" s="4">
        <v>19</v>
      </c>
      <c r="B46" s="164">
        <f>'Member Info'!D47</f>
        <v>0</v>
      </c>
      <c r="C46" s="164">
        <f>'Member Info'!E47</f>
        <v>0</v>
      </c>
      <c r="D46" s="164" t="str">
        <f>'Member Info'!G47</f>
        <v/>
      </c>
      <c r="E46" s="164"/>
      <c r="F46" s="165">
        <f>'Member Info'!B47</f>
        <v>0</v>
      </c>
      <c r="G46" s="165">
        <f>'GP1 April 25'!F50+'GP1 May 25'!F50+'GP1 June 25'!F50+'GP1 July 25'!F50+'GP1 Aug 25'!F50+'GP1 Sep 25'!F50+'GP1 Oct 25'!F50+'GP1 Nov 25'!F50+'GP1 Dec 25'!F50+'GP1 Jan 26'!F50+'GP1 Feb 26'!F50+'GP1 Mar 26'!F50+'Error Corrections'!F47</f>
        <v>0</v>
      </c>
      <c r="H46" s="166" t="str">
        <f>IF('Member Info'!O47="", 'Member Info'!K47, "CHANGED MID YEAR")</f>
        <v/>
      </c>
      <c r="I46" s="165"/>
      <c r="J46" s="165"/>
      <c r="K46" s="165"/>
      <c r="L46" s="165"/>
      <c r="M46" s="165">
        <f>'GP1 April 25'!I50+'GP1 May 25'!I50+'GP1 June 25'!I50+'GP1 July 25'!I50+'GP1 Aug 25'!I50+'GP1 Sep 25'!I50+'GP1 Oct 25'!I50+'GP1 Nov 25'!I50+'GP1 Dec 25'!I50+'GP1 Jan 26'!I50+'GP1 Feb 26'!I50+'GP1 Mar 26'!I50+'Error Corrections'!M47</f>
        <v>0</v>
      </c>
      <c r="N46" s="165">
        <f>'GP1 April 25'!J50+'GP1 May 25'!J50+'GP1 June 25'!J50+'GP1 July 25'!J50+'GP1 Aug 25'!J50+'GP1 Sep 25'!J50+'GP1 Oct 25'!J50+'GP1 Nov 25'!J50+'GP1 Dec 25'!J50+'GP1 Jan 26'!J50+'GP1 Feb 26'!J50+'GP1 Mar 26'!J50+'Error Corrections'!M47</f>
        <v>0</v>
      </c>
      <c r="O46" s="165">
        <f>'GP1 April 25'!K50+'GP1 May 25'!K50+'GP1 June 25'!K50+'GP1 July 25'!K50+'GP1 Aug 25'!K50+'GP1 Sep 25'!K50+'GP1 Oct 25'!K50+'GP1 Nov 25'!K50+'GP1 Dec 25'!K50+'GP1 Jan 26'!K50+'GP1 Feb 26'!K50+'GP1 Mar 26'!K50+'Error Corrections'!N47</f>
        <v>0</v>
      </c>
      <c r="P46" s="213" t="str">
        <f>IF('Error Corrections'!AA47=TRUE, "TRUE", "")</f>
        <v/>
      </c>
      <c r="Q46" s="211">
        <f>'Member Info'!Q47</f>
        <v>0</v>
      </c>
      <c r="R46" s="147">
        <f t="shared" si="0"/>
        <v>0</v>
      </c>
      <c r="S46" s="85">
        <f t="shared" si="1"/>
        <v>0</v>
      </c>
      <c r="T46" s="182">
        <f>(G46/100*'Member Info'!$W$2)</f>
        <v>0</v>
      </c>
      <c r="U46" s="183" t="e">
        <f>G46/100*('Member Info'!K47+'Member Info'!L47)</f>
        <v>#VALUE!</v>
      </c>
      <c r="V46" s="182" t="e">
        <f t="shared" si="2"/>
        <v>#DIV/0!</v>
      </c>
      <c r="W46" s="182" t="e">
        <f t="shared" si="3"/>
        <v>#VALUE!</v>
      </c>
      <c r="X46" s="184" t="e">
        <f t="shared" si="4"/>
        <v>#DIV/0!</v>
      </c>
      <c r="Y46" s="185" t="e">
        <f t="shared" si="5"/>
        <v>#VALUE!</v>
      </c>
      <c r="Z46" s="124">
        <f>SUM('GP1 April 25'!AJ50+'GP1 May 25'!AJ50+'GP1 June 25'!AJ50+'GP1 July 25'!AJ50+'GP1 Aug 25'!AJ50+'GP1 Sep 25'!AJ50+'GP1 Oct 25'!AJ50+'GP1 Nov 25'!AJ50+'GP1 Dec 25'!AJ50+'GP1 Jan 26'!AJ50+'GP1 Feb 26'!AJ50+'GP1 Mar 26'!AJ50)</f>
        <v>0</v>
      </c>
      <c r="AA46" s="86" t="e">
        <f>(((IF('GP1 April 25'!O50=1,'GP1 April 25'!G50,0))+
(IF('GP1 May 25'!O50=1,'GP1 May 25'!G50,0))+
(IF('GP1 June 25'!O50=1,'GP1 June 25'!G50,0))+
(IF('GP1 July 25'!O50=1,'GP1 July 25'!G50,0))+
(IF('GP1 Aug 25'!O50=1,'GP1 Aug 25'!G50,0))+
(IF('GP1 Sep 25'!O50=1,'GP1 Sep 25'!G50,0))+
(IF('GP1 Oct 25'!O50=1,'GP1 Oct 25'!G50,0))+
(IF('GP1 Nov 25'!O50=1,'GP1 Nov 25'!G50,0))+
(IF('GP1 Dec 25'!O50=1,'GP1 Dec 25'!G50,0))+
(IF('GP1 Jan 26'!O50=1,'GP1 Jan 26'!G50,0))+
(IF('GP1 Feb 26'!O50=1,'GP1 Feb 26'!G50,0))+
(IF('GP1 Mar 26'!O50=1,'GP1 Mar 26'!G50,0)))/AB46)</f>
        <v>#DIV/0!</v>
      </c>
      <c r="AB46" s="86">
        <f>SUM('GP1 April 25'!O50,'GP1 May 25'!O50,'GP1 June 25'!O50,'GP1 July 25'!O50,'GP1 Aug 25'!O50,'GP1 Sep 25'!O50,'GP1 Oct 25'!O50,'GP1 Nov 25'!O50,'GP1 Dec 25'!O50,'GP1 Jan 26'!O50,'GP1 Feb 26'!O50,'GP1 Mar 26'!O50)</f>
        <v>0</v>
      </c>
      <c r="AC46" s="86">
        <f>'GP1 April 25'!H50</f>
        <v>0</v>
      </c>
      <c r="AD46" s="86">
        <f>'GP1 Mar 26'!H50</f>
        <v>0</v>
      </c>
      <c r="AE46" s="86" t="str">
        <f t="shared" si="6"/>
        <v/>
      </c>
      <c r="AF46" s="86" t="b">
        <f>IF(OR('Member Info'!N47="",'Member Info'!F47&gt;'GP1 Totals'!$V$2),TRUE,FALSE)</f>
        <v>1</v>
      </c>
      <c r="AG46" s="86" t="e">
        <f t="shared" ca="1" si="7"/>
        <v>#REF!</v>
      </c>
      <c r="AH46" s="86" t="e">
        <f ca="1">ROUND(IF(AF46=TRUE,('Member Info'!M47*52.14)/365*'GP1 Totals'!AG46,'Member Info'!M47*52.14),2)</f>
        <v>#REF!</v>
      </c>
      <c r="AI46" s="420">
        <f>'Member Info'!F47</f>
        <v>0</v>
      </c>
      <c r="AJ46" s="420">
        <f>IF('Member Info'!N47="",'GP1 Totals'!$V$3,'Member Info'!N47)</f>
        <v>46112</v>
      </c>
    </row>
    <row r="47" spans="1:36" x14ac:dyDescent="0.25">
      <c r="A47" s="4">
        <v>20</v>
      </c>
      <c r="B47" s="164">
        <f>'Member Info'!D48</f>
        <v>0</v>
      </c>
      <c r="C47" s="164">
        <f>'Member Info'!E48</f>
        <v>0</v>
      </c>
      <c r="D47" s="164" t="str">
        <f>'Member Info'!G48</f>
        <v/>
      </c>
      <c r="E47" s="164"/>
      <c r="F47" s="165">
        <f>'Member Info'!B48</f>
        <v>0</v>
      </c>
      <c r="G47" s="165">
        <f>'GP1 April 25'!F51+'GP1 May 25'!F51+'GP1 June 25'!F51+'GP1 July 25'!F51+'GP1 Aug 25'!F51+'GP1 Sep 25'!F51+'GP1 Oct 25'!F51+'GP1 Nov 25'!F51+'GP1 Dec 25'!F51+'GP1 Jan 26'!F51+'GP1 Feb 26'!F51+'GP1 Mar 26'!F51+'Error Corrections'!F48</f>
        <v>0</v>
      </c>
      <c r="H47" s="166" t="str">
        <f>IF('Member Info'!O48="", 'Member Info'!K48, "CHANGED MID YEAR")</f>
        <v/>
      </c>
      <c r="I47" s="165"/>
      <c r="J47" s="165"/>
      <c r="K47" s="165"/>
      <c r="L47" s="165"/>
      <c r="M47" s="165">
        <f>'GP1 April 25'!I51+'GP1 May 25'!I51+'GP1 June 25'!I51+'GP1 July 25'!I51+'GP1 Aug 25'!I51+'GP1 Sep 25'!I51+'GP1 Oct 25'!I51+'GP1 Nov 25'!I51+'GP1 Dec 25'!I51+'GP1 Jan 26'!I51+'GP1 Feb 26'!I51+'GP1 Mar 26'!I51+'Error Corrections'!M48</f>
        <v>0</v>
      </c>
      <c r="N47" s="165">
        <f>'GP1 April 25'!J51+'GP1 May 25'!J51+'GP1 June 25'!J51+'GP1 July 25'!J51+'GP1 Aug 25'!J51+'GP1 Sep 25'!J51+'GP1 Oct 25'!J51+'GP1 Nov 25'!J51+'GP1 Dec 25'!J51+'GP1 Jan 26'!J51+'GP1 Feb 26'!J51+'GP1 Mar 26'!J51+'Error Corrections'!M48</f>
        <v>0</v>
      </c>
      <c r="O47" s="165">
        <f>'GP1 April 25'!K51+'GP1 May 25'!K51+'GP1 June 25'!K51+'GP1 July 25'!K51+'GP1 Aug 25'!K51+'GP1 Sep 25'!K51+'GP1 Oct 25'!K51+'GP1 Nov 25'!K51+'GP1 Dec 25'!K51+'GP1 Jan 26'!K51+'GP1 Feb 26'!K51+'GP1 Mar 26'!K51+'Error Corrections'!N48</f>
        <v>0</v>
      </c>
      <c r="P47" s="213" t="str">
        <f>IF('Error Corrections'!AA48=TRUE, "TRUE", "")</f>
        <v/>
      </c>
      <c r="Q47" s="211">
        <f>'Member Info'!Q48</f>
        <v>0</v>
      </c>
      <c r="R47" s="147">
        <f t="shared" si="0"/>
        <v>0</v>
      </c>
      <c r="S47" s="85">
        <f t="shared" si="1"/>
        <v>0</v>
      </c>
      <c r="T47" s="182">
        <f>(G47/100*'Member Info'!$W$2)</f>
        <v>0</v>
      </c>
      <c r="U47" s="183" t="e">
        <f>G47/100*('Member Info'!K48+'Member Info'!L48)</f>
        <v>#VALUE!</v>
      </c>
      <c r="V47" s="182" t="e">
        <f t="shared" si="2"/>
        <v>#DIV/0!</v>
      </c>
      <c r="W47" s="182" t="e">
        <f t="shared" si="3"/>
        <v>#VALUE!</v>
      </c>
      <c r="X47" s="184" t="e">
        <f t="shared" si="4"/>
        <v>#DIV/0!</v>
      </c>
      <c r="Y47" s="185" t="e">
        <f t="shared" si="5"/>
        <v>#VALUE!</v>
      </c>
      <c r="Z47" s="124">
        <f>SUM('GP1 April 25'!AJ51+'GP1 May 25'!AJ51+'GP1 June 25'!AJ51+'GP1 July 25'!AJ51+'GP1 Aug 25'!AJ51+'GP1 Sep 25'!AJ51+'GP1 Oct 25'!AJ51+'GP1 Nov 25'!AJ51+'GP1 Dec 25'!AJ51+'GP1 Jan 26'!AJ51+'GP1 Feb 26'!AJ51+'GP1 Mar 26'!AJ51)</f>
        <v>0</v>
      </c>
      <c r="AA47" s="86" t="e">
        <f>(((IF('GP1 April 25'!O51=1,'GP1 April 25'!G51,0))+
(IF('GP1 May 25'!O51=1,'GP1 May 25'!G51,0))+
(IF('GP1 June 25'!O51=1,'GP1 June 25'!G51,0))+
(IF('GP1 July 25'!O51=1,'GP1 July 25'!G51,0))+
(IF('GP1 Aug 25'!O51=1,'GP1 Aug 25'!G51,0))+
(IF('GP1 Sep 25'!O51=1,'GP1 Sep 25'!G51,0))+
(IF('GP1 Oct 25'!O51=1,'GP1 Oct 25'!G51,0))+
(IF('GP1 Nov 25'!O51=1,'GP1 Nov 25'!G51,0))+
(IF('GP1 Dec 25'!O51=1,'GP1 Dec 25'!G51,0))+
(IF('GP1 Jan 26'!O51=1,'GP1 Jan 26'!G51,0))+
(IF('GP1 Feb 26'!O51=1,'GP1 Feb 26'!G51,0))+
(IF('GP1 Mar 26'!O51=1,'GP1 Mar 26'!G51,0)))/AB47)</f>
        <v>#DIV/0!</v>
      </c>
      <c r="AB47" s="86">
        <f>SUM('GP1 April 25'!O51,'GP1 May 25'!O51,'GP1 June 25'!O51,'GP1 July 25'!O51,'GP1 Aug 25'!O51,'GP1 Sep 25'!O51,'GP1 Oct 25'!O51,'GP1 Nov 25'!O51,'GP1 Dec 25'!O51,'GP1 Jan 26'!O51,'GP1 Feb 26'!O51,'GP1 Mar 26'!O51)</f>
        <v>0</v>
      </c>
      <c r="AC47" s="86">
        <f>'GP1 April 25'!H51</f>
        <v>0</v>
      </c>
      <c r="AD47" s="86">
        <f>'GP1 Mar 26'!H51</f>
        <v>0</v>
      </c>
      <c r="AE47" s="86" t="str">
        <f t="shared" si="6"/>
        <v/>
      </c>
      <c r="AF47" s="86" t="b">
        <f>IF(OR('Member Info'!N48="",'Member Info'!F48&gt;'GP1 Totals'!$V$2),TRUE,FALSE)</f>
        <v>1</v>
      </c>
      <c r="AG47" s="86" t="e">
        <f t="shared" ca="1" si="7"/>
        <v>#REF!</v>
      </c>
      <c r="AH47" s="86" t="e">
        <f ca="1">ROUND(IF(AF47=TRUE,('Member Info'!M48*52.14)/365*'GP1 Totals'!AG47,'Member Info'!M48*52.14),2)</f>
        <v>#REF!</v>
      </c>
      <c r="AI47" s="420">
        <f>'Member Info'!F48</f>
        <v>0</v>
      </c>
      <c r="AJ47" s="420">
        <f>IF('Member Info'!N48="",'GP1 Totals'!$V$3,'Member Info'!N48)</f>
        <v>46112</v>
      </c>
    </row>
    <row r="48" spans="1:36" x14ac:dyDescent="0.25">
      <c r="A48" s="4">
        <v>21</v>
      </c>
      <c r="B48" s="164">
        <f>'Member Info'!D49</f>
        <v>0</v>
      </c>
      <c r="C48" s="164">
        <f>'Member Info'!E49</f>
        <v>0</v>
      </c>
      <c r="D48" s="164" t="str">
        <f>'Member Info'!G49</f>
        <v/>
      </c>
      <c r="E48" s="164"/>
      <c r="F48" s="165">
        <f>'Member Info'!B49</f>
        <v>0</v>
      </c>
      <c r="G48" s="165">
        <f>'GP1 April 25'!F52+'GP1 May 25'!F52+'GP1 June 25'!F52+'GP1 July 25'!F52+'GP1 Aug 25'!F52+'GP1 Sep 25'!F52+'GP1 Oct 25'!F52+'GP1 Nov 25'!F52+'GP1 Dec 25'!F52+'GP1 Jan 26'!F52+'GP1 Feb 26'!F52+'GP1 Mar 26'!F52+'Error Corrections'!F49</f>
        <v>0</v>
      </c>
      <c r="H48" s="166" t="str">
        <f>IF('Member Info'!O49="", 'Member Info'!K49, "CHANGED MID YEAR")</f>
        <v/>
      </c>
      <c r="I48" s="165"/>
      <c r="J48" s="165"/>
      <c r="K48" s="165"/>
      <c r="L48" s="165"/>
      <c r="M48" s="165">
        <f>'GP1 April 25'!I52+'GP1 May 25'!I52+'GP1 June 25'!I52+'GP1 July 25'!I52+'GP1 Aug 25'!I52+'GP1 Sep 25'!I52+'GP1 Oct 25'!I52+'GP1 Nov 25'!I52+'GP1 Dec 25'!I52+'GP1 Jan 26'!I52+'GP1 Feb 26'!I52+'GP1 Mar 26'!I52+'Error Corrections'!M49</f>
        <v>0</v>
      </c>
      <c r="N48" s="165">
        <f>'GP1 April 25'!J52+'GP1 May 25'!J52+'GP1 June 25'!J52+'GP1 July 25'!J52+'GP1 Aug 25'!J52+'GP1 Sep 25'!J52+'GP1 Oct 25'!J52+'GP1 Nov 25'!J52+'GP1 Dec 25'!J52+'GP1 Jan 26'!J52+'GP1 Feb 26'!J52+'GP1 Mar 26'!J52+'Error Corrections'!M49</f>
        <v>0</v>
      </c>
      <c r="O48" s="165">
        <f>'GP1 April 25'!K52+'GP1 May 25'!K52+'GP1 June 25'!K52+'GP1 July 25'!K52+'GP1 Aug 25'!K52+'GP1 Sep 25'!K52+'GP1 Oct 25'!K52+'GP1 Nov 25'!K52+'GP1 Dec 25'!K52+'GP1 Jan 26'!K52+'GP1 Feb 26'!K52+'GP1 Mar 26'!K52+'Error Corrections'!N49</f>
        <v>0</v>
      </c>
      <c r="P48" s="213" t="str">
        <f>IF('Error Corrections'!AA49=TRUE, "TRUE", "")</f>
        <v/>
      </c>
      <c r="Q48" s="211">
        <f>'Member Info'!Q49</f>
        <v>0</v>
      </c>
      <c r="R48" s="147">
        <f t="shared" si="0"/>
        <v>0</v>
      </c>
      <c r="S48" s="85">
        <f t="shared" si="1"/>
        <v>0</v>
      </c>
      <c r="T48" s="182">
        <f>(G48/100*'Member Info'!$W$2)</f>
        <v>0</v>
      </c>
      <c r="U48" s="183" t="e">
        <f>G48/100*('Member Info'!K49+'Member Info'!L49)</f>
        <v>#VALUE!</v>
      </c>
      <c r="V48" s="182" t="e">
        <f t="shared" si="2"/>
        <v>#DIV/0!</v>
      </c>
      <c r="W48" s="182" t="e">
        <f t="shared" si="3"/>
        <v>#VALUE!</v>
      </c>
      <c r="X48" s="184" t="e">
        <f t="shared" si="4"/>
        <v>#DIV/0!</v>
      </c>
      <c r="Y48" s="185" t="e">
        <f t="shared" si="5"/>
        <v>#VALUE!</v>
      </c>
      <c r="Z48" s="124">
        <f>SUM('GP1 April 25'!AJ52+'GP1 May 25'!AJ52+'GP1 June 25'!AJ52+'GP1 July 25'!AJ52+'GP1 Aug 25'!AJ52+'GP1 Sep 25'!AJ52+'GP1 Oct 25'!AJ52+'GP1 Nov 25'!AJ52+'GP1 Dec 25'!AJ52+'GP1 Jan 26'!AJ52+'GP1 Feb 26'!AJ52+'GP1 Mar 26'!AJ52)</f>
        <v>0</v>
      </c>
      <c r="AA48" s="86" t="e">
        <f>(((IF('GP1 April 25'!O52=1,'GP1 April 25'!G52,0))+
(IF('GP1 May 25'!O52=1,'GP1 May 25'!G52,0))+
(IF('GP1 June 25'!O52=1,'GP1 June 25'!G52,0))+
(IF('GP1 July 25'!O52=1,'GP1 July 25'!G52,0))+
(IF('GP1 Aug 25'!O52=1,'GP1 Aug 25'!G52,0))+
(IF('GP1 Sep 25'!O52=1,'GP1 Sep 25'!G52,0))+
(IF('GP1 Oct 25'!O52=1,'GP1 Oct 25'!G52,0))+
(IF('GP1 Nov 25'!O52=1,'GP1 Nov 25'!G52,0))+
(IF('GP1 Dec 25'!O52=1,'GP1 Dec 25'!G52,0))+
(IF('GP1 Jan 26'!O52=1,'GP1 Jan 26'!G52,0))+
(IF('GP1 Feb 26'!O52=1,'GP1 Feb 26'!G52,0))+
(IF('GP1 Mar 26'!O52=1,'GP1 Mar 26'!G52,0)))/AB48)</f>
        <v>#DIV/0!</v>
      </c>
      <c r="AB48" s="86">
        <f>SUM('GP1 April 25'!O52,'GP1 May 25'!O52,'GP1 June 25'!O52,'GP1 July 25'!O52,'GP1 Aug 25'!O52,'GP1 Sep 25'!O52,'GP1 Oct 25'!O52,'GP1 Nov 25'!O52,'GP1 Dec 25'!O52,'GP1 Jan 26'!O52,'GP1 Feb 26'!O52,'GP1 Mar 26'!O52)</f>
        <v>0</v>
      </c>
      <c r="AC48" s="86">
        <f>'GP1 April 25'!H52</f>
        <v>0</v>
      </c>
      <c r="AD48" s="86">
        <f>'GP1 Mar 26'!H52</f>
        <v>0</v>
      </c>
      <c r="AE48" s="86" t="str">
        <f t="shared" si="6"/>
        <v/>
      </c>
      <c r="AF48" s="86" t="b">
        <f>IF(OR('Member Info'!N49="",'Member Info'!F49&gt;'GP1 Totals'!$V$2),TRUE,FALSE)</f>
        <v>1</v>
      </c>
      <c r="AG48" s="86" t="e">
        <f t="shared" ca="1" si="7"/>
        <v>#REF!</v>
      </c>
      <c r="AH48" s="86" t="e">
        <f ca="1">ROUND(IF(AF48=TRUE,('Member Info'!M49*52.14)/365*'GP1 Totals'!AG48,'Member Info'!M49*52.14),2)</f>
        <v>#REF!</v>
      </c>
      <c r="AI48" s="420">
        <f>'Member Info'!F49</f>
        <v>0</v>
      </c>
      <c r="AJ48" s="420">
        <f>IF('Member Info'!N49="",'GP1 Totals'!$V$3,'Member Info'!N49)</f>
        <v>46112</v>
      </c>
    </row>
    <row r="49" spans="1:36" x14ac:dyDescent="0.25">
      <c r="A49" s="4">
        <v>22</v>
      </c>
      <c r="B49" s="164">
        <f>'Member Info'!D50</f>
        <v>0</v>
      </c>
      <c r="C49" s="164">
        <f>'Member Info'!E50</f>
        <v>0</v>
      </c>
      <c r="D49" s="164" t="str">
        <f>'Member Info'!G50</f>
        <v/>
      </c>
      <c r="E49" s="164"/>
      <c r="F49" s="165">
        <f>'Member Info'!B50</f>
        <v>0</v>
      </c>
      <c r="G49" s="165">
        <f>'GP1 April 25'!F53+'GP1 May 25'!F53+'GP1 June 25'!F53+'GP1 July 25'!F53+'GP1 Aug 25'!F53+'GP1 Sep 25'!F53+'GP1 Oct 25'!F53+'GP1 Nov 25'!F53+'GP1 Dec 25'!F53+'GP1 Jan 26'!F53+'GP1 Feb 26'!F53+'GP1 Mar 26'!F53+'Error Corrections'!F50</f>
        <v>0</v>
      </c>
      <c r="H49" s="166" t="str">
        <f>IF('Member Info'!O50="", 'Member Info'!K50, "CHANGED MID YEAR")</f>
        <v/>
      </c>
      <c r="I49" s="165"/>
      <c r="J49" s="165"/>
      <c r="K49" s="165"/>
      <c r="L49" s="165"/>
      <c r="M49" s="165">
        <f>'GP1 April 25'!I53+'GP1 May 25'!I53+'GP1 June 25'!I53+'GP1 July 25'!I53+'GP1 Aug 25'!I53+'GP1 Sep 25'!I53+'GP1 Oct 25'!I53+'GP1 Nov 25'!I53+'GP1 Dec 25'!I53+'GP1 Jan 26'!I53+'GP1 Feb 26'!I53+'GP1 Mar 26'!I53+'Error Corrections'!M50</f>
        <v>0</v>
      </c>
      <c r="N49" s="165">
        <f>'GP1 April 25'!J53+'GP1 May 25'!J53+'GP1 June 25'!J53+'GP1 July 25'!J53+'GP1 Aug 25'!J53+'GP1 Sep 25'!J53+'GP1 Oct 25'!J53+'GP1 Nov 25'!J53+'GP1 Dec 25'!J53+'GP1 Jan 26'!J53+'GP1 Feb 26'!J53+'GP1 Mar 26'!J53+'Error Corrections'!M50</f>
        <v>0</v>
      </c>
      <c r="O49" s="165">
        <f>'GP1 April 25'!K53+'GP1 May 25'!K53+'GP1 June 25'!K53+'GP1 July 25'!K53+'GP1 Aug 25'!K53+'GP1 Sep 25'!K53+'GP1 Oct 25'!K53+'GP1 Nov 25'!K53+'GP1 Dec 25'!K53+'GP1 Jan 26'!K53+'GP1 Feb 26'!K53+'GP1 Mar 26'!K53+'Error Corrections'!N50</f>
        <v>0</v>
      </c>
      <c r="P49" s="213" t="str">
        <f>IF('Error Corrections'!AA50=TRUE, "TRUE", "")</f>
        <v/>
      </c>
      <c r="Q49" s="211">
        <f>'Member Info'!Q50</f>
        <v>0</v>
      </c>
      <c r="R49" s="147">
        <f t="shared" si="0"/>
        <v>0</v>
      </c>
      <c r="S49" s="85">
        <f t="shared" si="1"/>
        <v>0</v>
      </c>
      <c r="T49" s="182">
        <f>(G49/100*'Member Info'!$W$2)</f>
        <v>0</v>
      </c>
      <c r="U49" s="183" t="e">
        <f>G49/100*('Member Info'!K50+'Member Info'!L50)</f>
        <v>#VALUE!</v>
      </c>
      <c r="V49" s="182" t="e">
        <f t="shared" si="2"/>
        <v>#DIV/0!</v>
      </c>
      <c r="W49" s="182" t="e">
        <f t="shared" si="3"/>
        <v>#VALUE!</v>
      </c>
      <c r="X49" s="184" t="e">
        <f t="shared" si="4"/>
        <v>#DIV/0!</v>
      </c>
      <c r="Y49" s="185" t="e">
        <f t="shared" si="5"/>
        <v>#VALUE!</v>
      </c>
      <c r="Z49" s="124">
        <f>SUM('GP1 April 25'!AJ53+'GP1 May 25'!AJ53+'GP1 June 25'!AJ53+'GP1 July 25'!AJ53+'GP1 Aug 25'!AJ53+'GP1 Sep 25'!AJ53+'GP1 Oct 25'!AJ53+'GP1 Nov 25'!AJ53+'GP1 Dec 25'!AJ53+'GP1 Jan 26'!AJ53+'GP1 Feb 26'!AJ53+'GP1 Mar 26'!AJ53)</f>
        <v>0</v>
      </c>
      <c r="AA49" s="86" t="e">
        <f>(((IF('GP1 April 25'!O53=1,'GP1 April 25'!G53,0))+
(IF('GP1 May 25'!O53=1,'GP1 May 25'!G53,0))+
(IF('GP1 June 25'!O53=1,'GP1 June 25'!G53,0))+
(IF('GP1 July 25'!O53=1,'GP1 July 25'!G53,0))+
(IF('GP1 Aug 25'!O53=1,'GP1 Aug 25'!G53,0))+
(IF('GP1 Sep 25'!O53=1,'GP1 Sep 25'!G53,0))+
(IF('GP1 Oct 25'!O53=1,'GP1 Oct 25'!G53,0))+
(IF('GP1 Nov 25'!O53=1,'GP1 Nov 25'!G53,0))+
(IF('GP1 Dec 25'!O53=1,'GP1 Dec 25'!G53,0))+
(IF('GP1 Jan 26'!O53=1,'GP1 Jan 26'!G53,0))+
(IF('GP1 Feb 26'!O53=1,'GP1 Feb 26'!G53,0))+
(IF('GP1 Mar 26'!O53=1,'GP1 Mar 26'!G53,0)))/AB49)</f>
        <v>#DIV/0!</v>
      </c>
      <c r="AB49" s="86">
        <f>SUM('GP1 April 25'!O53,'GP1 May 25'!O53,'GP1 June 25'!O53,'GP1 July 25'!O53,'GP1 Aug 25'!O53,'GP1 Sep 25'!O53,'GP1 Oct 25'!O53,'GP1 Nov 25'!O53,'GP1 Dec 25'!O53,'GP1 Jan 26'!O53,'GP1 Feb 26'!O53,'GP1 Mar 26'!O53)</f>
        <v>0</v>
      </c>
      <c r="AC49" s="86">
        <f>'GP1 April 25'!H53</f>
        <v>0</v>
      </c>
      <c r="AD49" s="86">
        <f>'GP1 Mar 26'!H53</f>
        <v>0</v>
      </c>
      <c r="AE49" s="86" t="str">
        <f t="shared" si="6"/>
        <v/>
      </c>
      <c r="AF49" s="86" t="b">
        <f>IF(OR('Member Info'!N50="",'Member Info'!F50&gt;'GP1 Totals'!$V$2),TRUE,FALSE)</f>
        <v>1</v>
      </c>
      <c r="AG49" s="86" t="e">
        <f t="shared" ca="1" si="7"/>
        <v>#REF!</v>
      </c>
      <c r="AH49" s="86" t="e">
        <f ca="1">ROUND(IF(AF49=TRUE,('Member Info'!M50*52.14)/365*'GP1 Totals'!AG49,'Member Info'!M50*52.14),2)</f>
        <v>#REF!</v>
      </c>
      <c r="AI49" s="420">
        <f>'Member Info'!F50</f>
        <v>0</v>
      </c>
      <c r="AJ49" s="420">
        <f>IF('Member Info'!N50="",'GP1 Totals'!$V$3,'Member Info'!N50)</f>
        <v>46112</v>
      </c>
    </row>
    <row r="50" spans="1:36" x14ac:dyDescent="0.25">
      <c r="A50" s="4">
        <v>23</v>
      </c>
      <c r="B50" s="164">
        <f>'Member Info'!D51</f>
        <v>0</v>
      </c>
      <c r="C50" s="164">
        <f>'Member Info'!E51</f>
        <v>0</v>
      </c>
      <c r="D50" s="164" t="str">
        <f>'Member Info'!G51</f>
        <v/>
      </c>
      <c r="E50" s="164"/>
      <c r="F50" s="165">
        <f>'Member Info'!B51</f>
        <v>0</v>
      </c>
      <c r="G50" s="165">
        <f>'GP1 April 25'!F54+'GP1 May 25'!F54+'GP1 June 25'!F54+'GP1 July 25'!F54+'GP1 Aug 25'!F54+'GP1 Sep 25'!F54+'GP1 Oct 25'!F54+'GP1 Nov 25'!F54+'GP1 Dec 25'!F54+'GP1 Jan 26'!F54+'GP1 Feb 26'!F54+'GP1 Mar 26'!F54+'Error Corrections'!F51</f>
        <v>0</v>
      </c>
      <c r="H50" s="166" t="str">
        <f>IF('Member Info'!O51="", 'Member Info'!K51, "CHANGED MID YEAR")</f>
        <v/>
      </c>
      <c r="I50" s="165"/>
      <c r="J50" s="165"/>
      <c r="K50" s="165"/>
      <c r="L50" s="165"/>
      <c r="M50" s="165">
        <f>'GP1 April 25'!I54+'GP1 May 25'!I54+'GP1 June 25'!I54+'GP1 July 25'!I54+'GP1 Aug 25'!I54+'GP1 Sep 25'!I54+'GP1 Oct 25'!I54+'GP1 Nov 25'!I54+'GP1 Dec 25'!I54+'GP1 Jan 26'!I54+'GP1 Feb 26'!I54+'GP1 Mar 26'!I54+'Error Corrections'!M51</f>
        <v>0</v>
      </c>
      <c r="N50" s="165">
        <f>'GP1 April 25'!J54+'GP1 May 25'!J54+'GP1 June 25'!J54+'GP1 July 25'!J54+'GP1 Aug 25'!J54+'GP1 Sep 25'!J54+'GP1 Oct 25'!J54+'GP1 Nov 25'!J54+'GP1 Dec 25'!J54+'GP1 Jan 26'!J54+'GP1 Feb 26'!J54+'GP1 Mar 26'!J54+'Error Corrections'!M51</f>
        <v>0</v>
      </c>
      <c r="O50" s="165">
        <f>'GP1 April 25'!K54+'GP1 May 25'!K54+'GP1 June 25'!K54+'GP1 July 25'!K54+'GP1 Aug 25'!K54+'GP1 Sep 25'!K54+'GP1 Oct 25'!K54+'GP1 Nov 25'!K54+'GP1 Dec 25'!K54+'GP1 Jan 26'!K54+'GP1 Feb 26'!K54+'GP1 Mar 26'!K54+'Error Corrections'!N51</f>
        <v>0</v>
      </c>
      <c r="P50" s="213" t="str">
        <f>IF('Error Corrections'!AA51=TRUE, "TRUE", "")</f>
        <v/>
      </c>
      <c r="Q50" s="211">
        <f>'Member Info'!Q51</f>
        <v>0</v>
      </c>
      <c r="R50" s="147">
        <f t="shared" si="0"/>
        <v>0</v>
      </c>
      <c r="S50" s="85">
        <f t="shared" si="1"/>
        <v>0</v>
      </c>
      <c r="T50" s="182">
        <f>(G50/100*'Member Info'!$W$2)</f>
        <v>0</v>
      </c>
      <c r="U50" s="183" t="e">
        <f>G50/100*('Member Info'!K51+'Member Info'!L51)</f>
        <v>#VALUE!</v>
      </c>
      <c r="V50" s="182" t="e">
        <f t="shared" si="2"/>
        <v>#DIV/0!</v>
      </c>
      <c r="W50" s="182" t="e">
        <f t="shared" si="3"/>
        <v>#VALUE!</v>
      </c>
      <c r="X50" s="184" t="e">
        <f t="shared" si="4"/>
        <v>#DIV/0!</v>
      </c>
      <c r="Y50" s="185" t="e">
        <f t="shared" si="5"/>
        <v>#VALUE!</v>
      </c>
      <c r="Z50" s="124">
        <f>SUM('GP1 April 25'!AJ54+'GP1 May 25'!AJ54+'GP1 June 25'!AJ54+'GP1 July 25'!AJ54+'GP1 Aug 25'!AJ54+'GP1 Sep 25'!AJ54+'GP1 Oct 25'!AJ54+'GP1 Nov 25'!AJ54+'GP1 Dec 25'!AJ54+'GP1 Jan 26'!AJ54+'GP1 Feb 26'!AJ54+'GP1 Mar 26'!AJ54)</f>
        <v>0</v>
      </c>
      <c r="AA50" s="86" t="e">
        <f>(((IF('GP1 April 25'!O54=1,'GP1 April 25'!G54,0))+
(IF('GP1 May 25'!O54=1,'GP1 May 25'!G54,0))+
(IF('GP1 June 25'!O54=1,'GP1 June 25'!G54,0))+
(IF('GP1 July 25'!O54=1,'GP1 July 25'!G54,0))+
(IF('GP1 Aug 25'!O54=1,'GP1 Aug 25'!G54,0))+
(IF('GP1 Sep 25'!O54=1,'GP1 Sep 25'!G54,0))+
(IF('GP1 Oct 25'!O54=1,'GP1 Oct 25'!G54,0))+
(IF('GP1 Nov 25'!O54=1,'GP1 Nov 25'!G54,0))+
(IF('GP1 Dec 25'!O54=1,'GP1 Dec 25'!G54,0))+
(IF('GP1 Jan 26'!O54=1,'GP1 Jan 26'!G54,0))+
(IF('GP1 Feb 26'!O54=1,'GP1 Feb 26'!G54,0))+
(IF('GP1 Mar 26'!O54=1,'GP1 Mar 26'!G54,0)))/AB50)</f>
        <v>#DIV/0!</v>
      </c>
      <c r="AB50" s="86">
        <f>SUM('GP1 April 25'!O54,'GP1 May 25'!O54,'GP1 June 25'!O54,'GP1 July 25'!O54,'GP1 Aug 25'!O54,'GP1 Sep 25'!O54,'GP1 Oct 25'!O54,'GP1 Nov 25'!O54,'GP1 Dec 25'!O54,'GP1 Jan 26'!O54,'GP1 Feb 26'!O54,'GP1 Mar 26'!O54)</f>
        <v>0</v>
      </c>
      <c r="AC50" s="86">
        <f>'GP1 April 25'!H54</f>
        <v>0</v>
      </c>
      <c r="AD50" s="86">
        <f>'GP1 Mar 26'!H54</f>
        <v>0</v>
      </c>
      <c r="AE50" s="86" t="str">
        <f t="shared" si="6"/>
        <v/>
      </c>
      <c r="AF50" s="86" t="b">
        <f>IF(OR('Member Info'!N51="",'Member Info'!F51&gt;'GP1 Totals'!$V$2),TRUE,FALSE)</f>
        <v>1</v>
      </c>
      <c r="AG50" s="86" t="e">
        <f t="shared" ca="1" si="7"/>
        <v>#REF!</v>
      </c>
      <c r="AH50" s="86" t="e">
        <f ca="1">ROUND(IF(AF50=TRUE,('Member Info'!M51*52.14)/365*'GP1 Totals'!AG50,'Member Info'!M51*52.14),2)</f>
        <v>#REF!</v>
      </c>
      <c r="AI50" s="420">
        <f>'Member Info'!F51</f>
        <v>0</v>
      </c>
      <c r="AJ50" s="420">
        <f>IF('Member Info'!N51="",'GP1 Totals'!$V$3,'Member Info'!N51)</f>
        <v>46112</v>
      </c>
    </row>
    <row r="51" spans="1:36" x14ac:dyDescent="0.25">
      <c r="A51" s="4">
        <v>24</v>
      </c>
      <c r="B51" s="164">
        <f>'Member Info'!D52</f>
        <v>0</v>
      </c>
      <c r="C51" s="164">
        <f>'Member Info'!E52</f>
        <v>0</v>
      </c>
      <c r="D51" s="164" t="str">
        <f>'Member Info'!G52</f>
        <v/>
      </c>
      <c r="E51" s="164"/>
      <c r="F51" s="165">
        <f>'Member Info'!B52</f>
        <v>0</v>
      </c>
      <c r="G51" s="165">
        <f>'GP1 April 25'!F55+'GP1 May 25'!F55+'GP1 June 25'!F55+'GP1 July 25'!F55+'GP1 Aug 25'!F55+'GP1 Sep 25'!F55+'GP1 Oct 25'!F55+'GP1 Nov 25'!F55+'GP1 Dec 25'!F55+'GP1 Jan 26'!F55+'GP1 Feb 26'!F55+'GP1 Mar 26'!F55+'Error Corrections'!F52</f>
        <v>0</v>
      </c>
      <c r="H51" s="166" t="str">
        <f>IF('Member Info'!O52="", 'Member Info'!K52, "CHANGED MID YEAR")</f>
        <v/>
      </c>
      <c r="I51" s="165"/>
      <c r="J51" s="165"/>
      <c r="K51" s="165"/>
      <c r="L51" s="165"/>
      <c r="M51" s="165">
        <f>'GP1 April 25'!I55+'GP1 May 25'!I55+'GP1 June 25'!I55+'GP1 July 25'!I55+'GP1 Aug 25'!I55+'GP1 Sep 25'!I55+'GP1 Oct 25'!I55+'GP1 Nov 25'!I55+'GP1 Dec 25'!I55+'GP1 Jan 26'!I55+'GP1 Feb 26'!I55+'GP1 Mar 26'!I55+'Error Corrections'!M52</f>
        <v>0</v>
      </c>
      <c r="N51" s="165">
        <f>'GP1 April 25'!J55+'GP1 May 25'!J55+'GP1 June 25'!J55+'GP1 July 25'!J55+'GP1 Aug 25'!J55+'GP1 Sep 25'!J55+'GP1 Oct 25'!J55+'GP1 Nov 25'!J55+'GP1 Dec 25'!J55+'GP1 Jan 26'!J55+'GP1 Feb 26'!J55+'GP1 Mar 26'!J55+'Error Corrections'!M52</f>
        <v>0</v>
      </c>
      <c r="O51" s="165">
        <f>'GP1 April 25'!K55+'GP1 May 25'!K55+'GP1 June 25'!K55+'GP1 July 25'!K55+'GP1 Aug 25'!K55+'GP1 Sep 25'!K55+'GP1 Oct 25'!K55+'GP1 Nov 25'!K55+'GP1 Dec 25'!K55+'GP1 Jan 26'!K55+'GP1 Feb 26'!K55+'GP1 Mar 26'!K55+'Error Corrections'!N52</f>
        <v>0</v>
      </c>
      <c r="P51" s="213" t="str">
        <f>IF('Error Corrections'!AA52=TRUE, "TRUE", "")</f>
        <v/>
      </c>
      <c r="Q51" s="211">
        <f>'Member Info'!Q52</f>
        <v>0</v>
      </c>
      <c r="R51" s="147">
        <f t="shared" si="0"/>
        <v>0</v>
      </c>
      <c r="S51" s="85">
        <f t="shared" si="1"/>
        <v>0</v>
      </c>
      <c r="T51" s="182">
        <f>(G51/100*'Member Info'!$W$2)</f>
        <v>0</v>
      </c>
      <c r="U51" s="183" t="e">
        <f>G51/100*('Member Info'!K52+'Member Info'!L52)</f>
        <v>#VALUE!</v>
      </c>
      <c r="V51" s="182" t="e">
        <f t="shared" si="2"/>
        <v>#DIV/0!</v>
      </c>
      <c r="W51" s="182" t="e">
        <f t="shared" si="3"/>
        <v>#VALUE!</v>
      </c>
      <c r="X51" s="184" t="e">
        <f t="shared" si="4"/>
        <v>#DIV/0!</v>
      </c>
      <c r="Y51" s="185" t="e">
        <f t="shared" si="5"/>
        <v>#VALUE!</v>
      </c>
      <c r="Z51" s="124">
        <f>SUM('GP1 April 25'!AJ55+'GP1 May 25'!AJ55+'GP1 June 25'!AJ55+'GP1 July 25'!AJ55+'GP1 Aug 25'!AJ55+'GP1 Sep 25'!AJ55+'GP1 Oct 25'!AJ55+'GP1 Nov 25'!AJ55+'GP1 Dec 25'!AJ55+'GP1 Jan 26'!AJ55+'GP1 Feb 26'!AJ55+'GP1 Mar 26'!AJ55)</f>
        <v>0</v>
      </c>
      <c r="AA51" s="86" t="e">
        <f>(((IF('GP1 April 25'!O55=1,'GP1 April 25'!G55,0))+
(IF('GP1 May 25'!O55=1,'GP1 May 25'!G55,0))+
(IF('GP1 June 25'!O55=1,'GP1 June 25'!G55,0))+
(IF('GP1 July 25'!O55=1,'GP1 July 25'!G55,0))+
(IF('GP1 Aug 25'!O55=1,'GP1 Aug 25'!G55,0))+
(IF('GP1 Sep 25'!O55=1,'GP1 Sep 25'!G55,0))+
(IF('GP1 Oct 25'!O55=1,'GP1 Oct 25'!G55,0))+
(IF('GP1 Nov 25'!O55=1,'GP1 Nov 25'!G55,0))+
(IF('GP1 Dec 25'!O55=1,'GP1 Dec 25'!G55,0))+
(IF('GP1 Jan 26'!O55=1,'GP1 Jan 26'!G55,0))+
(IF('GP1 Feb 26'!O55=1,'GP1 Feb 26'!G55,0))+
(IF('GP1 Mar 26'!O55=1,'GP1 Mar 26'!G55,0)))/AB51)</f>
        <v>#DIV/0!</v>
      </c>
      <c r="AB51" s="86">
        <f>SUM('GP1 April 25'!O55,'GP1 May 25'!O55,'GP1 June 25'!O55,'GP1 July 25'!O55,'GP1 Aug 25'!O55,'GP1 Sep 25'!O55,'GP1 Oct 25'!O55,'GP1 Nov 25'!O55,'GP1 Dec 25'!O55,'GP1 Jan 26'!O55,'GP1 Feb 26'!O55,'GP1 Mar 26'!O55)</f>
        <v>0</v>
      </c>
      <c r="AC51" s="86">
        <f>'GP1 April 25'!H55</f>
        <v>0</v>
      </c>
      <c r="AD51" s="86">
        <f>'GP1 Mar 26'!H55</f>
        <v>0</v>
      </c>
      <c r="AE51" s="86" t="str">
        <f t="shared" si="6"/>
        <v/>
      </c>
      <c r="AF51" s="86" t="b">
        <f>IF(OR('Member Info'!N52="",'Member Info'!F52&gt;'GP1 Totals'!$V$2),TRUE,FALSE)</f>
        <v>1</v>
      </c>
      <c r="AG51" s="86" t="e">
        <f t="shared" ca="1" si="7"/>
        <v>#REF!</v>
      </c>
      <c r="AH51" s="86" t="e">
        <f ca="1">ROUND(IF(AF51=TRUE,('Member Info'!M52*52.14)/365*'GP1 Totals'!AG51,'Member Info'!M52*52.14),2)</f>
        <v>#REF!</v>
      </c>
      <c r="AI51" s="420">
        <f>'Member Info'!F52</f>
        <v>0</v>
      </c>
      <c r="AJ51" s="420">
        <f>IF('Member Info'!N52="",'GP1 Totals'!$V$3,'Member Info'!N52)</f>
        <v>46112</v>
      </c>
    </row>
    <row r="52" spans="1:36" x14ac:dyDescent="0.25">
      <c r="A52" s="4">
        <v>25</v>
      </c>
      <c r="B52" s="164">
        <f>'Member Info'!D53</f>
        <v>0</v>
      </c>
      <c r="C52" s="164">
        <f>'Member Info'!E53</f>
        <v>0</v>
      </c>
      <c r="D52" s="164" t="str">
        <f>'Member Info'!G53</f>
        <v/>
      </c>
      <c r="E52" s="164"/>
      <c r="F52" s="165">
        <f>'Member Info'!B53</f>
        <v>0</v>
      </c>
      <c r="G52" s="165">
        <f>'GP1 April 25'!F56+'GP1 May 25'!F56+'GP1 June 25'!F56+'GP1 July 25'!F56+'GP1 Aug 25'!F56+'GP1 Sep 25'!F56+'GP1 Oct 25'!F56+'GP1 Nov 25'!F56+'GP1 Dec 25'!F56+'GP1 Jan 26'!F56+'GP1 Feb 26'!F56+'GP1 Mar 26'!F56+'Error Corrections'!F53</f>
        <v>0</v>
      </c>
      <c r="H52" s="166" t="str">
        <f>IF('Member Info'!O53="", 'Member Info'!K53, "CHANGED MID YEAR")</f>
        <v/>
      </c>
      <c r="I52" s="165"/>
      <c r="J52" s="165"/>
      <c r="K52" s="165"/>
      <c r="L52" s="165"/>
      <c r="M52" s="165">
        <f>'GP1 April 25'!I56+'GP1 May 25'!I56+'GP1 June 25'!I56+'GP1 July 25'!I56+'GP1 Aug 25'!I56+'GP1 Sep 25'!I56+'GP1 Oct 25'!I56+'GP1 Nov 25'!I56+'GP1 Dec 25'!I56+'GP1 Jan 26'!I56+'GP1 Feb 26'!I56+'GP1 Mar 26'!I56+'Error Corrections'!M53</f>
        <v>0</v>
      </c>
      <c r="N52" s="165">
        <f>'GP1 April 25'!J56+'GP1 May 25'!J56+'GP1 June 25'!J56+'GP1 July 25'!J56+'GP1 Aug 25'!J56+'GP1 Sep 25'!J56+'GP1 Oct 25'!J56+'GP1 Nov 25'!J56+'GP1 Dec 25'!J56+'GP1 Jan 26'!J56+'GP1 Feb 26'!J56+'GP1 Mar 26'!J56+'Error Corrections'!M53</f>
        <v>0</v>
      </c>
      <c r="O52" s="165">
        <f>'GP1 April 25'!K56+'GP1 May 25'!K56+'GP1 June 25'!K56+'GP1 July 25'!K56+'GP1 Aug 25'!K56+'GP1 Sep 25'!K56+'GP1 Oct 25'!K56+'GP1 Nov 25'!K56+'GP1 Dec 25'!K56+'GP1 Jan 26'!K56+'GP1 Feb 26'!K56+'GP1 Mar 26'!K56+'Error Corrections'!N53</f>
        <v>0</v>
      </c>
      <c r="P52" s="213" t="str">
        <f>IF('Error Corrections'!AA53=TRUE, "TRUE", "")</f>
        <v/>
      </c>
      <c r="Q52" s="211">
        <f>'Member Info'!Q53</f>
        <v>0</v>
      </c>
      <c r="R52" s="147">
        <f t="shared" si="0"/>
        <v>0</v>
      </c>
      <c r="S52" s="85">
        <f t="shared" si="1"/>
        <v>0</v>
      </c>
      <c r="T52" s="182">
        <f>(G52/100*'Member Info'!$W$2)</f>
        <v>0</v>
      </c>
      <c r="U52" s="183" t="e">
        <f>G52/100*('Member Info'!K53+'Member Info'!L53)</f>
        <v>#VALUE!</v>
      </c>
      <c r="V52" s="182" t="e">
        <f t="shared" si="2"/>
        <v>#DIV/0!</v>
      </c>
      <c r="W52" s="182" t="e">
        <f t="shared" si="3"/>
        <v>#VALUE!</v>
      </c>
      <c r="X52" s="184" t="e">
        <f t="shared" si="4"/>
        <v>#DIV/0!</v>
      </c>
      <c r="Y52" s="185" t="e">
        <f t="shared" si="5"/>
        <v>#VALUE!</v>
      </c>
      <c r="Z52" s="124">
        <f>SUM('GP1 April 25'!AJ56+'GP1 May 25'!AJ56+'GP1 June 25'!AJ56+'GP1 July 25'!AJ56+'GP1 Aug 25'!AJ56+'GP1 Sep 25'!AJ56+'GP1 Oct 25'!AJ56+'GP1 Nov 25'!AJ56+'GP1 Dec 25'!AJ56+'GP1 Jan 26'!AJ56+'GP1 Feb 26'!AJ56+'GP1 Mar 26'!AJ56)</f>
        <v>0</v>
      </c>
      <c r="AA52" s="86" t="e">
        <f>(((IF('GP1 April 25'!O56=1,'GP1 April 25'!G56,0))+
(IF('GP1 May 25'!O56=1,'GP1 May 25'!G56,0))+
(IF('GP1 June 25'!O56=1,'GP1 June 25'!G56,0))+
(IF('GP1 July 25'!O56=1,'GP1 July 25'!G56,0))+
(IF('GP1 Aug 25'!O56=1,'GP1 Aug 25'!G56,0))+
(IF('GP1 Sep 25'!O56=1,'GP1 Sep 25'!G56,0))+
(IF('GP1 Oct 25'!O56=1,'GP1 Oct 25'!G56,0))+
(IF('GP1 Nov 25'!O56=1,'GP1 Nov 25'!G56,0))+
(IF('GP1 Dec 25'!O56=1,'GP1 Dec 25'!G56,0))+
(IF('GP1 Jan 26'!O56=1,'GP1 Jan 26'!G56,0))+
(IF('GP1 Feb 26'!O56=1,'GP1 Feb 26'!G56,0))+
(IF('GP1 Mar 26'!O56=1,'GP1 Mar 26'!G56,0)))/AB52)</f>
        <v>#DIV/0!</v>
      </c>
      <c r="AB52" s="86">
        <f>SUM('GP1 April 25'!O56,'GP1 May 25'!O56,'GP1 June 25'!O56,'GP1 July 25'!O56,'GP1 Aug 25'!O56,'GP1 Sep 25'!O56,'GP1 Oct 25'!O56,'GP1 Nov 25'!O56,'GP1 Dec 25'!O56,'GP1 Jan 26'!O56,'GP1 Feb 26'!O56,'GP1 Mar 26'!O56)</f>
        <v>0</v>
      </c>
      <c r="AC52" s="86">
        <f>'GP1 April 25'!H56</f>
        <v>0</v>
      </c>
      <c r="AD52" s="86">
        <f>'GP1 Mar 26'!H56</f>
        <v>0</v>
      </c>
      <c r="AE52" s="86" t="str">
        <f t="shared" si="6"/>
        <v/>
      </c>
      <c r="AF52" s="86" t="b">
        <f>IF(OR('Member Info'!N53="",'Member Info'!F53&gt;'GP1 Totals'!$V$2),TRUE,FALSE)</f>
        <v>1</v>
      </c>
      <c r="AG52" s="86" t="e">
        <f t="shared" ca="1" si="7"/>
        <v>#REF!</v>
      </c>
      <c r="AH52" s="86" t="e">
        <f ca="1">ROUND(IF(AF52=TRUE,('Member Info'!M53*52.14)/365*'GP1 Totals'!AG52,'Member Info'!M53*52.14),2)</f>
        <v>#REF!</v>
      </c>
      <c r="AI52" s="420">
        <f>'Member Info'!F53</f>
        <v>0</v>
      </c>
      <c r="AJ52" s="420">
        <f>IF('Member Info'!N53="",'GP1 Totals'!$V$3,'Member Info'!N53)</f>
        <v>46112</v>
      </c>
    </row>
    <row r="53" spans="1:36" x14ac:dyDescent="0.25">
      <c r="A53" s="4">
        <v>26</v>
      </c>
      <c r="B53" s="164">
        <f>'Member Info'!D54</f>
        <v>0</v>
      </c>
      <c r="C53" s="164">
        <f>'Member Info'!E54</f>
        <v>0</v>
      </c>
      <c r="D53" s="164" t="str">
        <f>'Member Info'!G54</f>
        <v/>
      </c>
      <c r="E53" s="164"/>
      <c r="F53" s="165">
        <f>'Member Info'!B54</f>
        <v>0</v>
      </c>
      <c r="G53" s="165">
        <f>'GP1 April 25'!F57+'GP1 May 25'!F57+'GP1 June 25'!F57+'GP1 July 25'!F57+'GP1 Aug 25'!F57+'GP1 Sep 25'!F57+'GP1 Oct 25'!F57+'GP1 Nov 25'!F57+'GP1 Dec 25'!F57+'GP1 Jan 26'!F57+'GP1 Feb 26'!F57+'GP1 Mar 26'!F57+'Error Corrections'!F54</f>
        <v>0</v>
      </c>
      <c r="H53" s="166" t="str">
        <f>IF('Member Info'!O54="", 'Member Info'!K54, "CHANGED MID YEAR")</f>
        <v/>
      </c>
      <c r="I53" s="165"/>
      <c r="J53" s="165"/>
      <c r="K53" s="165"/>
      <c r="L53" s="165"/>
      <c r="M53" s="165">
        <f>'GP1 April 25'!I57+'GP1 May 25'!I57+'GP1 June 25'!I57+'GP1 July 25'!I57+'GP1 Aug 25'!I57+'GP1 Sep 25'!I57+'GP1 Oct 25'!I57+'GP1 Nov 25'!I57+'GP1 Dec 25'!I57+'GP1 Jan 26'!I57+'GP1 Feb 26'!I57+'GP1 Mar 26'!I57+'Error Corrections'!M54</f>
        <v>0</v>
      </c>
      <c r="N53" s="165">
        <f>'GP1 April 25'!J57+'GP1 May 25'!J57+'GP1 June 25'!J57+'GP1 July 25'!J57+'GP1 Aug 25'!J57+'GP1 Sep 25'!J57+'GP1 Oct 25'!J57+'GP1 Nov 25'!J57+'GP1 Dec 25'!J57+'GP1 Jan 26'!J57+'GP1 Feb 26'!J57+'GP1 Mar 26'!J57+'Error Corrections'!M54</f>
        <v>0</v>
      </c>
      <c r="O53" s="165">
        <f>'GP1 April 25'!K57+'GP1 May 25'!K57+'GP1 June 25'!K57+'GP1 July 25'!K57+'GP1 Aug 25'!K57+'GP1 Sep 25'!K57+'GP1 Oct 25'!K57+'GP1 Nov 25'!K57+'GP1 Dec 25'!K57+'GP1 Jan 26'!K57+'GP1 Feb 26'!K57+'GP1 Mar 26'!K57+'Error Corrections'!N54</f>
        <v>0</v>
      </c>
      <c r="P53" s="213" t="str">
        <f>IF('Error Corrections'!AA54=TRUE, "TRUE", "")</f>
        <v/>
      </c>
      <c r="Q53" s="211">
        <f>'Member Info'!Q54</f>
        <v>0</v>
      </c>
      <c r="R53" s="147">
        <f t="shared" si="0"/>
        <v>0</v>
      </c>
      <c r="S53" s="85">
        <f t="shared" si="1"/>
        <v>0</v>
      </c>
      <c r="T53" s="182">
        <f>(G53/100*'Member Info'!$W$2)</f>
        <v>0</v>
      </c>
      <c r="U53" s="183" t="e">
        <f>G53/100*('Member Info'!K54+'Member Info'!L54)</f>
        <v>#VALUE!</v>
      </c>
      <c r="V53" s="182" t="e">
        <f t="shared" si="2"/>
        <v>#DIV/0!</v>
      </c>
      <c r="W53" s="182" t="e">
        <f t="shared" si="3"/>
        <v>#VALUE!</v>
      </c>
      <c r="X53" s="184" t="e">
        <f t="shared" si="4"/>
        <v>#DIV/0!</v>
      </c>
      <c r="Y53" s="185" t="e">
        <f t="shared" si="5"/>
        <v>#VALUE!</v>
      </c>
      <c r="Z53" s="124">
        <f>SUM('GP1 April 25'!AJ57+'GP1 May 25'!AJ57+'GP1 June 25'!AJ57+'GP1 July 25'!AJ57+'GP1 Aug 25'!AJ57+'GP1 Sep 25'!AJ57+'GP1 Oct 25'!AJ57+'GP1 Nov 25'!AJ57+'GP1 Dec 25'!AJ57+'GP1 Jan 26'!AJ57+'GP1 Feb 26'!AJ57+'GP1 Mar 26'!AJ57)</f>
        <v>0</v>
      </c>
      <c r="AA53" s="86" t="e">
        <f>(((IF('GP1 April 25'!O57=1,'GP1 April 25'!G57,0))+
(IF('GP1 May 25'!O57=1,'GP1 May 25'!G57,0))+
(IF('GP1 June 25'!O57=1,'GP1 June 25'!G57,0))+
(IF('GP1 July 25'!O57=1,'GP1 July 25'!G57,0))+
(IF('GP1 Aug 25'!O57=1,'GP1 Aug 25'!G57,0))+
(IF('GP1 Sep 25'!O57=1,'GP1 Sep 25'!G57,0))+
(IF('GP1 Oct 25'!O57=1,'GP1 Oct 25'!G57,0))+
(IF('GP1 Nov 25'!O57=1,'GP1 Nov 25'!G57,0))+
(IF('GP1 Dec 25'!O57=1,'GP1 Dec 25'!G57,0))+
(IF('GP1 Jan 26'!O57=1,'GP1 Jan 26'!G57,0))+
(IF('GP1 Feb 26'!O57=1,'GP1 Feb 26'!G57,0))+
(IF('GP1 Mar 26'!O57=1,'GP1 Mar 26'!G57,0)))/AB53)</f>
        <v>#DIV/0!</v>
      </c>
      <c r="AB53" s="86">
        <f>SUM('GP1 April 25'!O57,'GP1 May 25'!O57,'GP1 June 25'!O57,'GP1 July 25'!O57,'GP1 Aug 25'!O57,'GP1 Sep 25'!O57,'GP1 Oct 25'!O57,'GP1 Nov 25'!O57,'GP1 Dec 25'!O57,'GP1 Jan 26'!O57,'GP1 Feb 26'!O57,'GP1 Mar 26'!O57)</f>
        <v>0</v>
      </c>
      <c r="AC53" s="86">
        <f>'GP1 April 25'!H57</f>
        <v>0</v>
      </c>
      <c r="AD53" s="86">
        <f>'GP1 Mar 26'!H57</f>
        <v>0</v>
      </c>
      <c r="AE53" s="86" t="str">
        <f t="shared" si="6"/>
        <v/>
      </c>
      <c r="AF53" s="86" t="b">
        <f>IF(OR('Member Info'!N54="",'Member Info'!F54&gt;'GP1 Totals'!$V$2),TRUE,FALSE)</f>
        <v>1</v>
      </c>
      <c r="AG53" s="86" t="e">
        <f t="shared" ca="1" si="7"/>
        <v>#REF!</v>
      </c>
      <c r="AH53" s="86" t="e">
        <f ca="1">ROUND(IF(AF53=TRUE,('Member Info'!M54*52.14)/365*'GP1 Totals'!AG53,'Member Info'!M54*52.14),2)</f>
        <v>#REF!</v>
      </c>
      <c r="AI53" s="420">
        <f>'Member Info'!F54</f>
        <v>0</v>
      </c>
      <c r="AJ53" s="420">
        <f>IF('Member Info'!N54="",'GP1 Totals'!$V$3,'Member Info'!N54)</f>
        <v>46112</v>
      </c>
    </row>
    <row r="54" spans="1:36" x14ac:dyDescent="0.25">
      <c r="A54" s="4">
        <v>27</v>
      </c>
      <c r="B54" s="164">
        <f>'Member Info'!D55</f>
        <v>0</v>
      </c>
      <c r="C54" s="164">
        <f>'Member Info'!E55</f>
        <v>0</v>
      </c>
      <c r="D54" s="164" t="str">
        <f>'Member Info'!G55</f>
        <v/>
      </c>
      <c r="E54" s="164"/>
      <c r="F54" s="165">
        <f>'Member Info'!B55</f>
        <v>0</v>
      </c>
      <c r="G54" s="165">
        <f>'GP1 April 25'!F58+'GP1 May 25'!F58+'GP1 June 25'!F58+'GP1 July 25'!F58+'GP1 Aug 25'!F58+'GP1 Sep 25'!F58+'GP1 Oct 25'!F58+'GP1 Nov 25'!F58+'GP1 Dec 25'!F58+'GP1 Jan 26'!F58+'GP1 Feb 26'!F58+'GP1 Mar 26'!F58+'Error Corrections'!F55</f>
        <v>0</v>
      </c>
      <c r="H54" s="166" t="str">
        <f>IF('Member Info'!O55="", 'Member Info'!K55, "CHANGED MID YEAR")</f>
        <v/>
      </c>
      <c r="I54" s="165"/>
      <c r="J54" s="165"/>
      <c r="K54" s="165"/>
      <c r="L54" s="165"/>
      <c r="M54" s="165">
        <f>'GP1 April 25'!I58+'GP1 May 25'!I58+'GP1 June 25'!I58+'GP1 July 25'!I58+'GP1 Aug 25'!I58+'GP1 Sep 25'!I58+'GP1 Oct 25'!I58+'GP1 Nov 25'!I58+'GP1 Dec 25'!I58+'GP1 Jan 26'!I58+'GP1 Feb 26'!I58+'GP1 Mar 26'!I58+'Error Corrections'!M55</f>
        <v>0</v>
      </c>
      <c r="N54" s="165">
        <f>'GP1 April 25'!J58+'GP1 May 25'!J58+'GP1 June 25'!J58+'GP1 July 25'!J58+'GP1 Aug 25'!J58+'GP1 Sep 25'!J58+'GP1 Oct 25'!J58+'GP1 Nov 25'!J58+'GP1 Dec 25'!J58+'GP1 Jan 26'!J58+'GP1 Feb 26'!J58+'GP1 Mar 26'!J58+'Error Corrections'!M55</f>
        <v>0</v>
      </c>
      <c r="O54" s="165">
        <f>'GP1 April 25'!K58+'GP1 May 25'!K58+'GP1 June 25'!K58+'GP1 July 25'!K58+'GP1 Aug 25'!K58+'GP1 Sep 25'!K58+'GP1 Oct 25'!K58+'GP1 Nov 25'!K58+'GP1 Dec 25'!K58+'GP1 Jan 26'!K58+'GP1 Feb 26'!K58+'GP1 Mar 26'!K58+'Error Corrections'!N55</f>
        <v>0</v>
      </c>
      <c r="P54" s="213" t="str">
        <f>IF('Error Corrections'!AA55=TRUE, "TRUE", "")</f>
        <v/>
      </c>
      <c r="Q54" s="211">
        <f>'Member Info'!Q55</f>
        <v>0</v>
      </c>
      <c r="R54" s="147">
        <f t="shared" si="0"/>
        <v>0</v>
      </c>
      <c r="S54" s="85">
        <f t="shared" si="1"/>
        <v>0</v>
      </c>
      <c r="T54" s="182">
        <f>(G54/100*'Member Info'!$W$2)</f>
        <v>0</v>
      </c>
      <c r="U54" s="183" t="e">
        <f>G54/100*('Member Info'!K55+'Member Info'!L55)</f>
        <v>#VALUE!</v>
      </c>
      <c r="V54" s="182" t="e">
        <f t="shared" si="2"/>
        <v>#DIV/0!</v>
      </c>
      <c r="W54" s="182" t="e">
        <f t="shared" si="3"/>
        <v>#VALUE!</v>
      </c>
      <c r="X54" s="184" t="e">
        <f t="shared" si="4"/>
        <v>#DIV/0!</v>
      </c>
      <c r="Y54" s="185" t="e">
        <f t="shared" si="5"/>
        <v>#VALUE!</v>
      </c>
      <c r="Z54" s="124">
        <f>SUM('GP1 April 25'!AJ58+'GP1 May 25'!AJ58+'GP1 June 25'!AJ58+'GP1 July 25'!AJ58+'GP1 Aug 25'!AJ58+'GP1 Sep 25'!AJ58+'GP1 Oct 25'!AJ58+'GP1 Nov 25'!AJ58+'GP1 Dec 25'!AJ58+'GP1 Jan 26'!AJ58+'GP1 Feb 26'!AJ58+'GP1 Mar 26'!AJ58)</f>
        <v>0</v>
      </c>
      <c r="AA54" s="86" t="e">
        <f>(((IF('GP1 April 25'!O58=1,'GP1 April 25'!G58,0))+
(IF('GP1 May 25'!O58=1,'GP1 May 25'!G58,0))+
(IF('GP1 June 25'!O58=1,'GP1 June 25'!G58,0))+
(IF('GP1 July 25'!O58=1,'GP1 July 25'!G58,0))+
(IF('GP1 Aug 25'!O58=1,'GP1 Aug 25'!G58,0))+
(IF('GP1 Sep 25'!O58=1,'GP1 Sep 25'!G58,0))+
(IF('GP1 Oct 25'!O58=1,'GP1 Oct 25'!G58,0))+
(IF('GP1 Nov 25'!O58=1,'GP1 Nov 25'!G58,0))+
(IF('GP1 Dec 25'!O58=1,'GP1 Dec 25'!G58,0))+
(IF('GP1 Jan 26'!O58=1,'GP1 Jan 26'!G58,0))+
(IF('GP1 Feb 26'!O58=1,'GP1 Feb 26'!G58,0))+
(IF('GP1 Mar 26'!O58=1,'GP1 Mar 26'!G58,0)))/AB54)</f>
        <v>#DIV/0!</v>
      </c>
      <c r="AB54" s="86">
        <f>SUM('GP1 April 25'!O58,'GP1 May 25'!O58,'GP1 June 25'!O58,'GP1 July 25'!O58,'GP1 Aug 25'!O58,'GP1 Sep 25'!O58,'GP1 Oct 25'!O58,'GP1 Nov 25'!O58,'GP1 Dec 25'!O58,'GP1 Jan 26'!O58,'GP1 Feb 26'!O58,'GP1 Mar 26'!O58)</f>
        <v>0</v>
      </c>
      <c r="AC54" s="86">
        <f>'GP1 April 25'!H58</f>
        <v>0</v>
      </c>
      <c r="AD54" s="86">
        <f>'GP1 Mar 26'!H58</f>
        <v>0</v>
      </c>
      <c r="AE54" s="86" t="str">
        <f t="shared" si="6"/>
        <v/>
      </c>
      <c r="AF54" s="86" t="b">
        <f>IF(OR('Member Info'!N55="",'Member Info'!F55&gt;'GP1 Totals'!$V$2),TRUE,FALSE)</f>
        <v>1</v>
      </c>
      <c r="AG54" s="86" t="e">
        <f t="shared" ca="1" si="7"/>
        <v>#REF!</v>
      </c>
      <c r="AH54" s="86" t="e">
        <f ca="1">ROUND(IF(AF54=TRUE,('Member Info'!M55*52.14)/365*'GP1 Totals'!AG54,'Member Info'!M55*52.14),2)</f>
        <v>#REF!</v>
      </c>
      <c r="AI54" s="420">
        <f>'Member Info'!F55</f>
        <v>0</v>
      </c>
      <c r="AJ54" s="420">
        <f>IF('Member Info'!N55="",'GP1 Totals'!$V$3,'Member Info'!N55)</f>
        <v>46112</v>
      </c>
    </row>
    <row r="55" spans="1:36" x14ac:dyDescent="0.25">
      <c r="A55" s="4">
        <v>28</v>
      </c>
      <c r="B55" s="164">
        <f>'Member Info'!D56</f>
        <v>0</v>
      </c>
      <c r="C55" s="164">
        <f>'Member Info'!E56</f>
        <v>0</v>
      </c>
      <c r="D55" s="164" t="str">
        <f>'Member Info'!G56</f>
        <v/>
      </c>
      <c r="E55" s="164"/>
      <c r="F55" s="165">
        <f>'Member Info'!B56</f>
        <v>0</v>
      </c>
      <c r="G55" s="165">
        <f>'GP1 April 25'!F59+'GP1 May 25'!F59+'GP1 June 25'!F59+'GP1 July 25'!F59+'GP1 Aug 25'!F59+'GP1 Sep 25'!F59+'GP1 Oct 25'!F59+'GP1 Nov 25'!F59+'GP1 Dec 25'!F59+'GP1 Jan 26'!F59+'GP1 Feb 26'!F59+'GP1 Mar 26'!F59+'Error Corrections'!F56</f>
        <v>0</v>
      </c>
      <c r="H55" s="166" t="str">
        <f>IF('Member Info'!O56="", 'Member Info'!K56, "CHANGED MID YEAR")</f>
        <v/>
      </c>
      <c r="I55" s="165"/>
      <c r="J55" s="165"/>
      <c r="K55" s="165"/>
      <c r="L55" s="165"/>
      <c r="M55" s="165">
        <f>'GP1 April 25'!I59+'GP1 May 25'!I59+'GP1 June 25'!I59+'GP1 July 25'!I59+'GP1 Aug 25'!I59+'GP1 Sep 25'!I59+'GP1 Oct 25'!I59+'GP1 Nov 25'!I59+'GP1 Dec 25'!I59+'GP1 Jan 26'!I59+'GP1 Feb 26'!I59+'GP1 Mar 26'!I59+'Error Corrections'!M56</f>
        <v>0</v>
      </c>
      <c r="N55" s="165">
        <f>'GP1 April 25'!J59+'GP1 May 25'!J59+'GP1 June 25'!J59+'GP1 July 25'!J59+'GP1 Aug 25'!J59+'GP1 Sep 25'!J59+'GP1 Oct 25'!J59+'GP1 Nov 25'!J59+'GP1 Dec 25'!J59+'GP1 Jan 26'!J59+'GP1 Feb 26'!J59+'GP1 Mar 26'!J59+'Error Corrections'!M56</f>
        <v>0</v>
      </c>
      <c r="O55" s="165">
        <f>'GP1 April 25'!K59+'GP1 May 25'!K59+'GP1 June 25'!K59+'GP1 July 25'!K59+'GP1 Aug 25'!K59+'GP1 Sep 25'!K59+'GP1 Oct 25'!K59+'GP1 Nov 25'!K59+'GP1 Dec 25'!K59+'GP1 Jan 26'!K59+'GP1 Feb 26'!K59+'GP1 Mar 26'!K59+'Error Corrections'!N56</f>
        <v>0</v>
      </c>
      <c r="P55" s="213" t="str">
        <f>IF('Error Corrections'!AA56=TRUE, "TRUE", "")</f>
        <v/>
      </c>
      <c r="Q55" s="211">
        <f>'Member Info'!Q56</f>
        <v>0</v>
      </c>
      <c r="R55" s="147">
        <f t="shared" si="0"/>
        <v>0</v>
      </c>
      <c r="S55" s="85">
        <f t="shared" si="1"/>
        <v>0</v>
      </c>
      <c r="T55" s="182">
        <f>(G55/100*'Member Info'!$W$2)</f>
        <v>0</v>
      </c>
      <c r="U55" s="183" t="e">
        <f>G55/100*('Member Info'!K56+'Member Info'!L56)</f>
        <v>#VALUE!</v>
      </c>
      <c r="V55" s="182" t="e">
        <f t="shared" si="2"/>
        <v>#DIV/0!</v>
      </c>
      <c r="W55" s="182" t="e">
        <f t="shared" si="3"/>
        <v>#VALUE!</v>
      </c>
      <c r="X55" s="184" t="e">
        <f t="shared" si="4"/>
        <v>#DIV/0!</v>
      </c>
      <c r="Y55" s="185" t="e">
        <f t="shared" si="5"/>
        <v>#VALUE!</v>
      </c>
      <c r="Z55" s="124">
        <f>SUM('GP1 April 25'!AJ59+'GP1 May 25'!AJ59+'GP1 June 25'!AJ59+'GP1 July 25'!AJ59+'GP1 Aug 25'!AJ59+'GP1 Sep 25'!AJ59+'GP1 Oct 25'!AJ59+'GP1 Nov 25'!AJ59+'GP1 Dec 25'!AJ59+'GP1 Jan 26'!AJ59+'GP1 Feb 26'!AJ59+'GP1 Mar 26'!AJ59)</f>
        <v>0</v>
      </c>
      <c r="AA55" s="86" t="e">
        <f>(((IF('GP1 April 25'!O59=1,'GP1 April 25'!G59,0))+
(IF('GP1 May 25'!O59=1,'GP1 May 25'!G59,0))+
(IF('GP1 June 25'!O59=1,'GP1 June 25'!G59,0))+
(IF('GP1 July 25'!O59=1,'GP1 July 25'!G59,0))+
(IF('GP1 Aug 25'!O59=1,'GP1 Aug 25'!G59,0))+
(IF('GP1 Sep 25'!O59=1,'GP1 Sep 25'!G59,0))+
(IF('GP1 Oct 25'!O59=1,'GP1 Oct 25'!G59,0))+
(IF('GP1 Nov 25'!O59=1,'GP1 Nov 25'!G59,0))+
(IF('GP1 Dec 25'!O59=1,'GP1 Dec 25'!G59,0))+
(IF('GP1 Jan 26'!O59=1,'GP1 Jan 26'!G59,0))+
(IF('GP1 Feb 26'!O59=1,'GP1 Feb 26'!G59,0))+
(IF('GP1 Mar 26'!O59=1,'GP1 Mar 26'!G59,0)))/AB55)</f>
        <v>#DIV/0!</v>
      </c>
      <c r="AB55" s="86">
        <f>SUM('GP1 April 25'!O59,'GP1 May 25'!O59,'GP1 June 25'!O59,'GP1 July 25'!O59,'GP1 Aug 25'!O59,'GP1 Sep 25'!O59,'GP1 Oct 25'!O59,'GP1 Nov 25'!O59,'GP1 Dec 25'!O59,'GP1 Jan 26'!O59,'GP1 Feb 26'!O59,'GP1 Mar 26'!O59)</f>
        <v>0</v>
      </c>
      <c r="AC55" s="86">
        <f>'GP1 April 25'!H59</f>
        <v>0</v>
      </c>
      <c r="AD55" s="86">
        <f>'GP1 Mar 26'!H59</f>
        <v>0</v>
      </c>
      <c r="AE55" s="86" t="str">
        <f t="shared" si="6"/>
        <v/>
      </c>
      <c r="AF55" s="86" t="b">
        <f>IF(OR('Member Info'!N56="",'Member Info'!F56&gt;'GP1 Totals'!$V$2),TRUE,FALSE)</f>
        <v>1</v>
      </c>
      <c r="AG55" s="86" t="e">
        <f t="shared" ca="1" si="7"/>
        <v>#REF!</v>
      </c>
      <c r="AH55" s="86" t="e">
        <f ca="1">ROUND(IF(AF55=TRUE,('Member Info'!M56*52.14)/365*'GP1 Totals'!AG55,'Member Info'!M56*52.14),2)</f>
        <v>#REF!</v>
      </c>
      <c r="AI55" s="420">
        <f>'Member Info'!F56</f>
        <v>0</v>
      </c>
      <c r="AJ55" s="420">
        <f>IF('Member Info'!N56="",'GP1 Totals'!$V$3,'Member Info'!N56)</f>
        <v>46112</v>
      </c>
    </row>
    <row r="56" spans="1:36" x14ac:dyDescent="0.25">
      <c r="A56" s="4">
        <v>29</v>
      </c>
      <c r="B56" s="164">
        <f>'Member Info'!D57</f>
        <v>0</v>
      </c>
      <c r="C56" s="164">
        <f>'Member Info'!E57</f>
        <v>0</v>
      </c>
      <c r="D56" s="164" t="str">
        <f>'Member Info'!G57</f>
        <v/>
      </c>
      <c r="E56" s="164"/>
      <c r="F56" s="165">
        <f>'Member Info'!B57</f>
        <v>0</v>
      </c>
      <c r="G56" s="165">
        <f>'GP1 April 25'!F60+'GP1 May 25'!F60+'GP1 June 25'!F60+'GP1 July 25'!F60+'GP1 Aug 25'!F60+'GP1 Sep 25'!F60+'GP1 Oct 25'!F60+'GP1 Nov 25'!F60+'GP1 Dec 25'!F60+'GP1 Jan 26'!F60+'GP1 Feb 26'!F60+'GP1 Mar 26'!F60+'Error Corrections'!F57</f>
        <v>0</v>
      </c>
      <c r="H56" s="166" t="str">
        <f>IF('Member Info'!O57="", 'Member Info'!K57, "CHANGED MID YEAR")</f>
        <v/>
      </c>
      <c r="I56" s="165"/>
      <c r="J56" s="165"/>
      <c r="K56" s="165"/>
      <c r="L56" s="165"/>
      <c r="M56" s="165">
        <f>'GP1 April 25'!I60+'GP1 May 25'!I60+'GP1 June 25'!I60+'GP1 July 25'!I60+'GP1 Aug 25'!I60+'GP1 Sep 25'!I60+'GP1 Oct 25'!I60+'GP1 Nov 25'!I60+'GP1 Dec 25'!I60+'GP1 Jan 26'!I60+'GP1 Feb 26'!I60+'GP1 Mar 26'!I60+'Error Corrections'!M57</f>
        <v>0</v>
      </c>
      <c r="N56" s="165">
        <f>'GP1 April 25'!J60+'GP1 May 25'!J60+'GP1 June 25'!J60+'GP1 July 25'!J60+'GP1 Aug 25'!J60+'GP1 Sep 25'!J60+'GP1 Oct 25'!J60+'GP1 Nov 25'!J60+'GP1 Dec 25'!J60+'GP1 Jan 26'!J60+'GP1 Feb 26'!J60+'GP1 Mar 26'!J60+'Error Corrections'!M57</f>
        <v>0</v>
      </c>
      <c r="O56" s="165">
        <f>'GP1 April 25'!K60+'GP1 May 25'!K60+'GP1 June 25'!K60+'GP1 July 25'!K60+'GP1 Aug 25'!K60+'GP1 Sep 25'!K60+'GP1 Oct 25'!K60+'GP1 Nov 25'!K60+'GP1 Dec 25'!K60+'GP1 Jan 26'!K60+'GP1 Feb 26'!K60+'GP1 Mar 26'!K60+'Error Corrections'!N57</f>
        <v>0</v>
      </c>
      <c r="P56" s="213" t="str">
        <f>IF('Error Corrections'!AA57=TRUE, "TRUE", "")</f>
        <v/>
      </c>
      <c r="Q56" s="211">
        <f>'Member Info'!Q57</f>
        <v>0</v>
      </c>
      <c r="R56" s="147">
        <f t="shared" si="0"/>
        <v>0</v>
      </c>
      <c r="S56" s="85">
        <f t="shared" si="1"/>
        <v>0</v>
      </c>
      <c r="T56" s="182">
        <f>(G56/100*'Member Info'!$W$2)</f>
        <v>0</v>
      </c>
      <c r="U56" s="183" t="e">
        <f>G56/100*('Member Info'!K57+'Member Info'!L57)</f>
        <v>#VALUE!</v>
      </c>
      <c r="V56" s="182" t="e">
        <f t="shared" si="2"/>
        <v>#DIV/0!</v>
      </c>
      <c r="W56" s="182" t="e">
        <f t="shared" si="3"/>
        <v>#VALUE!</v>
      </c>
      <c r="X56" s="184" t="e">
        <f t="shared" si="4"/>
        <v>#DIV/0!</v>
      </c>
      <c r="Y56" s="185" t="e">
        <f t="shared" si="5"/>
        <v>#VALUE!</v>
      </c>
      <c r="Z56" s="124">
        <f>SUM('GP1 April 25'!AJ60+'GP1 May 25'!AJ60+'GP1 June 25'!AJ60+'GP1 July 25'!AJ60+'GP1 Aug 25'!AJ60+'GP1 Sep 25'!AJ60+'GP1 Oct 25'!AJ60+'GP1 Nov 25'!AJ60+'GP1 Dec 25'!AJ60+'GP1 Jan 26'!AJ60+'GP1 Feb 26'!AJ60+'GP1 Mar 26'!AJ60)</f>
        <v>0</v>
      </c>
      <c r="AA56" s="86" t="e">
        <f>(((IF('GP1 April 25'!O60=1,'GP1 April 25'!G60,0))+
(IF('GP1 May 25'!O60=1,'GP1 May 25'!G60,0))+
(IF('GP1 June 25'!O60=1,'GP1 June 25'!G60,0))+
(IF('GP1 July 25'!O60=1,'GP1 July 25'!G60,0))+
(IF('GP1 Aug 25'!O60=1,'GP1 Aug 25'!G60,0))+
(IF('GP1 Sep 25'!O60=1,'GP1 Sep 25'!G60,0))+
(IF('GP1 Oct 25'!O60=1,'GP1 Oct 25'!G60,0))+
(IF('GP1 Nov 25'!O60=1,'GP1 Nov 25'!G60,0))+
(IF('GP1 Dec 25'!O60=1,'GP1 Dec 25'!G60,0))+
(IF('GP1 Jan 26'!O60=1,'GP1 Jan 26'!G60,0))+
(IF('GP1 Feb 26'!O60=1,'GP1 Feb 26'!G60,0))+
(IF('GP1 Mar 26'!O60=1,'GP1 Mar 26'!G60,0)))/AB56)</f>
        <v>#DIV/0!</v>
      </c>
      <c r="AB56" s="86">
        <f>SUM('GP1 April 25'!O60,'GP1 May 25'!O60,'GP1 June 25'!O60,'GP1 July 25'!O60,'GP1 Aug 25'!O60,'GP1 Sep 25'!O60,'GP1 Oct 25'!O60,'GP1 Nov 25'!O60,'GP1 Dec 25'!O60,'GP1 Jan 26'!O60,'GP1 Feb 26'!O60,'GP1 Mar 26'!O60)</f>
        <v>0</v>
      </c>
      <c r="AC56" s="86">
        <f>'GP1 April 25'!H60</f>
        <v>0</v>
      </c>
      <c r="AD56" s="86">
        <f>'GP1 Mar 26'!H60</f>
        <v>0</v>
      </c>
      <c r="AE56" s="86" t="str">
        <f t="shared" si="6"/>
        <v/>
      </c>
      <c r="AF56" s="86" t="b">
        <f>IF(OR('Member Info'!N57="",'Member Info'!F57&gt;'GP1 Totals'!$V$2),TRUE,FALSE)</f>
        <v>1</v>
      </c>
      <c r="AG56" s="86" t="e">
        <f t="shared" ca="1" si="7"/>
        <v>#REF!</v>
      </c>
      <c r="AH56" s="86" t="e">
        <f ca="1">ROUND(IF(AF56=TRUE,('Member Info'!M57*52.14)/365*'GP1 Totals'!AG56,'Member Info'!M57*52.14),2)</f>
        <v>#REF!</v>
      </c>
      <c r="AI56" s="420">
        <f>'Member Info'!F57</f>
        <v>0</v>
      </c>
      <c r="AJ56" s="420">
        <f>IF('Member Info'!N57="",'GP1 Totals'!$V$3,'Member Info'!N57)</f>
        <v>46112</v>
      </c>
    </row>
    <row r="57" spans="1:36" x14ac:dyDescent="0.25">
      <c r="A57" s="4">
        <v>30</v>
      </c>
      <c r="B57" s="164">
        <f>'Member Info'!D58</f>
        <v>0</v>
      </c>
      <c r="C57" s="164">
        <f>'Member Info'!E58</f>
        <v>0</v>
      </c>
      <c r="D57" s="164" t="str">
        <f>'Member Info'!G58</f>
        <v/>
      </c>
      <c r="E57" s="164"/>
      <c r="F57" s="165">
        <f>'Member Info'!B58</f>
        <v>0</v>
      </c>
      <c r="G57" s="165">
        <f>'GP1 April 25'!F61+'GP1 May 25'!F61+'GP1 June 25'!F61+'GP1 July 25'!F61+'GP1 Aug 25'!F61+'GP1 Sep 25'!F61+'GP1 Oct 25'!F61+'GP1 Nov 25'!F61+'GP1 Dec 25'!F61+'GP1 Jan 26'!F61+'GP1 Feb 26'!F61+'GP1 Mar 26'!F61+'Error Corrections'!F58</f>
        <v>0</v>
      </c>
      <c r="H57" s="166" t="str">
        <f>IF('Member Info'!O58="", 'Member Info'!K58, "CHANGED MID YEAR")</f>
        <v/>
      </c>
      <c r="I57" s="165"/>
      <c r="J57" s="165"/>
      <c r="K57" s="165"/>
      <c r="L57" s="165"/>
      <c r="M57" s="165">
        <f>'GP1 April 25'!I61+'GP1 May 25'!I61+'GP1 June 25'!I61+'GP1 July 25'!I61+'GP1 Aug 25'!I61+'GP1 Sep 25'!I61+'GP1 Oct 25'!I61+'GP1 Nov 25'!I61+'GP1 Dec 25'!I61+'GP1 Jan 26'!I61+'GP1 Feb 26'!I61+'GP1 Mar 26'!I61+'Error Corrections'!M58</f>
        <v>0</v>
      </c>
      <c r="N57" s="165">
        <f>'GP1 April 25'!J61+'GP1 May 25'!J61+'GP1 June 25'!J61+'GP1 July 25'!J61+'GP1 Aug 25'!J61+'GP1 Sep 25'!J61+'GP1 Oct 25'!J61+'GP1 Nov 25'!J61+'GP1 Dec 25'!J61+'GP1 Jan 26'!J61+'GP1 Feb 26'!J61+'GP1 Mar 26'!J61+'Error Corrections'!M58</f>
        <v>0</v>
      </c>
      <c r="O57" s="165">
        <f>'GP1 April 25'!K61+'GP1 May 25'!K61+'GP1 June 25'!K61+'GP1 July 25'!K61+'GP1 Aug 25'!K61+'GP1 Sep 25'!K61+'GP1 Oct 25'!K61+'GP1 Nov 25'!K61+'GP1 Dec 25'!K61+'GP1 Jan 26'!K61+'GP1 Feb 26'!K61+'GP1 Mar 26'!K61+'Error Corrections'!N58</f>
        <v>0</v>
      </c>
      <c r="P57" s="213" t="str">
        <f>IF('Error Corrections'!AA58=TRUE, "TRUE", "")</f>
        <v/>
      </c>
      <c r="Q57" s="211">
        <f>'Member Info'!Q58</f>
        <v>0</v>
      </c>
      <c r="R57" s="147">
        <f t="shared" si="0"/>
        <v>0</v>
      </c>
      <c r="S57" s="85">
        <f t="shared" si="1"/>
        <v>0</v>
      </c>
      <c r="T57" s="182">
        <f>(G57/100*'Member Info'!$W$2)</f>
        <v>0</v>
      </c>
      <c r="U57" s="183" t="e">
        <f>G57/100*('Member Info'!K58+'Member Info'!L58)</f>
        <v>#VALUE!</v>
      </c>
      <c r="V57" s="182" t="e">
        <f t="shared" si="2"/>
        <v>#DIV/0!</v>
      </c>
      <c r="W57" s="182" t="e">
        <f t="shared" si="3"/>
        <v>#VALUE!</v>
      </c>
      <c r="X57" s="184" t="e">
        <f t="shared" si="4"/>
        <v>#DIV/0!</v>
      </c>
      <c r="Y57" s="185" t="e">
        <f t="shared" si="5"/>
        <v>#VALUE!</v>
      </c>
      <c r="Z57" s="124">
        <f>SUM('GP1 April 25'!AJ61+'GP1 May 25'!AJ61+'GP1 June 25'!AJ61+'GP1 July 25'!AJ61+'GP1 Aug 25'!AJ61+'GP1 Sep 25'!AJ61+'GP1 Oct 25'!AJ61+'GP1 Nov 25'!AJ61+'GP1 Dec 25'!AJ61+'GP1 Jan 26'!AJ61+'GP1 Feb 26'!AJ61+'GP1 Mar 26'!AJ61)</f>
        <v>0</v>
      </c>
      <c r="AA57" s="86" t="e">
        <f>(((IF('GP1 April 25'!O61=1,'GP1 April 25'!G61,0))+
(IF('GP1 May 25'!O61=1,'GP1 May 25'!G61,0))+
(IF('GP1 June 25'!O61=1,'GP1 June 25'!G61,0))+
(IF('GP1 July 25'!O61=1,'GP1 July 25'!G61,0))+
(IF('GP1 Aug 25'!O61=1,'GP1 Aug 25'!G61,0))+
(IF('GP1 Sep 25'!O61=1,'GP1 Sep 25'!G61,0))+
(IF('GP1 Oct 25'!O61=1,'GP1 Oct 25'!G61,0))+
(IF('GP1 Nov 25'!O61=1,'GP1 Nov 25'!G61,0))+
(IF('GP1 Dec 25'!O61=1,'GP1 Dec 25'!G61,0))+
(IF('GP1 Jan 26'!O61=1,'GP1 Jan 26'!G61,0))+
(IF('GP1 Feb 26'!O61=1,'GP1 Feb 26'!G61,0))+
(IF('GP1 Mar 26'!O61=1,'GP1 Mar 26'!G61,0)))/AB57)</f>
        <v>#DIV/0!</v>
      </c>
      <c r="AB57" s="86">
        <f>SUM('GP1 April 25'!O61,'GP1 May 25'!O61,'GP1 June 25'!O61,'GP1 July 25'!O61,'GP1 Aug 25'!O61,'GP1 Sep 25'!O61,'GP1 Oct 25'!O61,'GP1 Nov 25'!O61,'GP1 Dec 25'!O61,'GP1 Jan 26'!O61,'GP1 Feb 26'!O61,'GP1 Mar 26'!O61)</f>
        <v>0</v>
      </c>
      <c r="AC57" s="86">
        <f>'GP1 April 25'!H61</f>
        <v>0</v>
      </c>
      <c r="AD57" s="86">
        <f>'GP1 Mar 26'!H61</f>
        <v>0</v>
      </c>
      <c r="AE57" s="86" t="str">
        <f t="shared" si="6"/>
        <v/>
      </c>
      <c r="AF57" s="86" t="b">
        <f>IF(OR('Member Info'!N58="",'Member Info'!F58&gt;'GP1 Totals'!$V$2),TRUE,FALSE)</f>
        <v>1</v>
      </c>
      <c r="AG57" s="86" t="e">
        <f t="shared" ca="1" si="7"/>
        <v>#REF!</v>
      </c>
      <c r="AH57" s="86" t="e">
        <f ca="1">ROUND(IF(AF57=TRUE,('Member Info'!M58*52.14)/365*'GP1 Totals'!AG57,'Member Info'!M58*52.14),2)</f>
        <v>#REF!</v>
      </c>
      <c r="AI57" s="420">
        <f>'Member Info'!F58</f>
        <v>0</v>
      </c>
      <c r="AJ57" s="420">
        <f>IF('Member Info'!N58="",'GP1 Totals'!$V$3,'Member Info'!N58)</f>
        <v>46112</v>
      </c>
    </row>
    <row r="58" spans="1:36" x14ac:dyDescent="0.25">
      <c r="A58" s="4">
        <v>31</v>
      </c>
      <c r="B58" s="164">
        <f>'Member Info'!D59</f>
        <v>0</v>
      </c>
      <c r="C58" s="164">
        <f>'Member Info'!E59</f>
        <v>0</v>
      </c>
      <c r="D58" s="164" t="str">
        <f>'Member Info'!G59</f>
        <v/>
      </c>
      <c r="E58" s="164"/>
      <c r="F58" s="165">
        <f>'Member Info'!B59</f>
        <v>0</v>
      </c>
      <c r="G58" s="165">
        <f>'GP1 April 25'!F62+'GP1 May 25'!F62+'GP1 June 25'!F62+'GP1 July 25'!F62+'GP1 Aug 25'!F62+'GP1 Sep 25'!F62+'GP1 Oct 25'!F62+'GP1 Nov 25'!F62+'GP1 Dec 25'!F62+'GP1 Jan 26'!F62+'GP1 Feb 26'!F62+'GP1 Mar 26'!F62+'Error Corrections'!F59</f>
        <v>0</v>
      </c>
      <c r="H58" s="166" t="str">
        <f>IF('Member Info'!O59="", 'Member Info'!K59, "CHANGED MID YEAR")</f>
        <v/>
      </c>
      <c r="I58" s="165"/>
      <c r="J58" s="165"/>
      <c r="K58" s="165"/>
      <c r="L58" s="165"/>
      <c r="M58" s="165">
        <f>'GP1 April 25'!I62+'GP1 May 25'!I62+'GP1 June 25'!I62+'GP1 July 25'!I62+'GP1 Aug 25'!I62+'GP1 Sep 25'!I62+'GP1 Oct 25'!I62+'GP1 Nov 25'!I62+'GP1 Dec 25'!I62+'GP1 Jan 26'!I62+'GP1 Feb 26'!I62+'GP1 Mar 26'!I62+'Error Corrections'!M59</f>
        <v>0</v>
      </c>
      <c r="N58" s="165">
        <f>'GP1 April 25'!J62+'GP1 May 25'!J62+'GP1 June 25'!J62+'GP1 July 25'!J62+'GP1 Aug 25'!J62+'GP1 Sep 25'!J62+'GP1 Oct 25'!J62+'GP1 Nov 25'!J62+'GP1 Dec 25'!J62+'GP1 Jan 26'!J62+'GP1 Feb 26'!J62+'GP1 Mar 26'!J62+'Error Corrections'!M59</f>
        <v>0</v>
      </c>
      <c r="O58" s="165">
        <f>'GP1 April 25'!K62+'GP1 May 25'!K62+'GP1 June 25'!K62+'GP1 July 25'!K62+'GP1 Aug 25'!K62+'GP1 Sep 25'!K62+'GP1 Oct 25'!K62+'GP1 Nov 25'!K62+'GP1 Dec 25'!K62+'GP1 Jan 26'!K62+'GP1 Feb 26'!K62+'GP1 Mar 26'!K62+'Error Corrections'!N59</f>
        <v>0</v>
      </c>
      <c r="P58" s="213" t="str">
        <f>IF('Error Corrections'!AA59=TRUE, "TRUE", "")</f>
        <v/>
      </c>
      <c r="Q58" s="211">
        <f>'Member Info'!Q59</f>
        <v>0</v>
      </c>
      <c r="R58" s="147">
        <f t="shared" si="0"/>
        <v>0</v>
      </c>
      <c r="S58" s="85">
        <f t="shared" si="1"/>
        <v>0</v>
      </c>
      <c r="T58" s="182">
        <f>(G58/100*'Member Info'!$W$2)</f>
        <v>0</v>
      </c>
      <c r="U58" s="183" t="e">
        <f>G58/100*('Member Info'!K59+'Member Info'!L59)</f>
        <v>#VALUE!</v>
      </c>
      <c r="V58" s="182" t="e">
        <f t="shared" si="2"/>
        <v>#DIV/0!</v>
      </c>
      <c r="W58" s="182" t="e">
        <f t="shared" si="3"/>
        <v>#VALUE!</v>
      </c>
      <c r="X58" s="184" t="e">
        <f t="shared" si="4"/>
        <v>#DIV/0!</v>
      </c>
      <c r="Y58" s="185" t="e">
        <f t="shared" si="5"/>
        <v>#VALUE!</v>
      </c>
      <c r="Z58" s="124">
        <f>SUM('GP1 April 25'!AJ62+'GP1 May 25'!AJ62+'GP1 June 25'!AJ62+'GP1 July 25'!AJ62+'GP1 Aug 25'!AJ62+'GP1 Sep 25'!AJ62+'GP1 Oct 25'!AJ62+'GP1 Nov 25'!AJ62+'GP1 Dec 25'!AJ62+'GP1 Jan 26'!AJ62+'GP1 Feb 26'!AJ62+'GP1 Mar 26'!AJ62)</f>
        <v>0</v>
      </c>
      <c r="AA58" s="86" t="e">
        <f>(((IF('GP1 April 25'!O62=1,'GP1 April 25'!G62,0))+
(IF('GP1 May 25'!O62=1,'GP1 May 25'!G62,0))+
(IF('GP1 June 25'!O62=1,'GP1 June 25'!G62,0))+
(IF('GP1 July 25'!O62=1,'GP1 July 25'!G62,0))+
(IF('GP1 Aug 25'!O62=1,'GP1 Aug 25'!G62,0))+
(IF('GP1 Sep 25'!O62=1,'GP1 Sep 25'!G62,0))+
(IF('GP1 Oct 25'!O62=1,'GP1 Oct 25'!G62,0))+
(IF('GP1 Nov 25'!O62=1,'GP1 Nov 25'!G62,0))+
(IF('GP1 Dec 25'!O62=1,'GP1 Dec 25'!G62,0))+
(IF('GP1 Jan 26'!O62=1,'GP1 Jan 26'!G62,0))+
(IF('GP1 Feb 26'!O62=1,'GP1 Feb 26'!G62,0))+
(IF('GP1 Mar 26'!O62=1,'GP1 Mar 26'!G62,0)))/AB58)</f>
        <v>#DIV/0!</v>
      </c>
      <c r="AB58" s="86">
        <f>SUM('GP1 April 25'!O62,'GP1 May 25'!O62,'GP1 June 25'!O62,'GP1 July 25'!O62,'GP1 Aug 25'!O62,'GP1 Sep 25'!O62,'GP1 Oct 25'!O62,'GP1 Nov 25'!O62,'GP1 Dec 25'!O62,'GP1 Jan 26'!O62,'GP1 Feb 26'!O62,'GP1 Mar 26'!O62)</f>
        <v>0</v>
      </c>
      <c r="AC58" s="86">
        <f>'GP1 April 25'!H62</f>
        <v>0</v>
      </c>
      <c r="AD58" s="86">
        <f>'GP1 Mar 26'!H62</f>
        <v>0</v>
      </c>
      <c r="AE58" s="86" t="str">
        <f t="shared" si="6"/>
        <v/>
      </c>
      <c r="AF58" s="86" t="b">
        <f>IF(OR('Member Info'!N59="",'Member Info'!F59&gt;'GP1 Totals'!$V$2),TRUE,FALSE)</f>
        <v>1</v>
      </c>
      <c r="AG58" s="86" t="e">
        <f t="shared" ca="1" si="7"/>
        <v>#REF!</v>
      </c>
      <c r="AH58" s="86" t="e">
        <f ca="1">ROUND(IF(AF58=TRUE,('Member Info'!M59*52.14)/365*'GP1 Totals'!AG58,'Member Info'!M59*52.14),2)</f>
        <v>#REF!</v>
      </c>
      <c r="AI58" s="420">
        <f>'Member Info'!F59</f>
        <v>0</v>
      </c>
      <c r="AJ58" s="420">
        <f>IF('Member Info'!N59="",'GP1 Totals'!$V$3,'Member Info'!N59)</f>
        <v>46112</v>
      </c>
    </row>
    <row r="59" spans="1:36" x14ac:dyDescent="0.25">
      <c r="A59" s="4">
        <v>32</v>
      </c>
      <c r="B59" s="164">
        <f>'Member Info'!D60</f>
        <v>0</v>
      </c>
      <c r="C59" s="164">
        <f>'Member Info'!E60</f>
        <v>0</v>
      </c>
      <c r="D59" s="164" t="str">
        <f>'Member Info'!G60</f>
        <v/>
      </c>
      <c r="E59" s="164"/>
      <c r="F59" s="165">
        <f>'Member Info'!B60</f>
        <v>0</v>
      </c>
      <c r="G59" s="165">
        <f>'GP1 April 25'!F63+'GP1 May 25'!F63+'GP1 June 25'!F63+'GP1 July 25'!F63+'GP1 Aug 25'!F63+'GP1 Sep 25'!F63+'GP1 Oct 25'!F63+'GP1 Nov 25'!F63+'GP1 Dec 25'!F63+'GP1 Jan 26'!F63+'GP1 Feb 26'!F63+'GP1 Mar 26'!F63+'Error Corrections'!F60</f>
        <v>0</v>
      </c>
      <c r="H59" s="166" t="str">
        <f>IF('Member Info'!O60="", 'Member Info'!K60, "CHANGED MID YEAR")</f>
        <v/>
      </c>
      <c r="I59" s="165"/>
      <c r="J59" s="165"/>
      <c r="K59" s="165"/>
      <c r="L59" s="165"/>
      <c r="M59" s="165">
        <f>'GP1 April 25'!I63+'GP1 May 25'!I63+'GP1 June 25'!I63+'GP1 July 25'!I63+'GP1 Aug 25'!I63+'GP1 Sep 25'!I63+'GP1 Oct 25'!I63+'GP1 Nov 25'!I63+'GP1 Dec 25'!I63+'GP1 Jan 26'!I63+'GP1 Feb 26'!I63+'GP1 Mar 26'!I63+'Error Corrections'!M60</f>
        <v>0</v>
      </c>
      <c r="N59" s="165">
        <f>'GP1 April 25'!J63+'GP1 May 25'!J63+'GP1 June 25'!J63+'GP1 July 25'!J63+'GP1 Aug 25'!J63+'GP1 Sep 25'!J63+'GP1 Oct 25'!J63+'GP1 Nov 25'!J63+'GP1 Dec 25'!J63+'GP1 Jan 26'!J63+'GP1 Feb 26'!J63+'GP1 Mar 26'!J63+'Error Corrections'!M60</f>
        <v>0</v>
      </c>
      <c r="O59" s="165">
        <f>'GP1 April 25'!K63+'GP1 May 25'!K63+'GP1 June 25'!K63+'GP1 July 25'!K63+'GP1 Aug 25'!K63+'GP1 Sep 25'!K63+'GP1 Oct 25'!K63+'GP1 Nov 25'!K63+'GP1 Dec 25'!K63+'GP1 Jan 26'!K63+'GP1 Feb 26'!K63+'GP1 Mar 26'!K63+'Error Corrections'!N60</f>
        <v>0</v>
      </c>
      <c r="P59" s="213" t="str">
        <f>IF('Error Corrections'!AA60=TRUE, "TRUE", "")</f>
        <v/>
      </c>
      <c r="Q59" s="211">
        <f>'Member Info'!Q60</f>
        <v>0</v>
      </c>
      <c r="R59" s="147">
        <f t="shared" si="0"/>
        <v>0</v>
      </c>
      <c r="S59" s="85">
        <f t="shared" si="1"/>
        <v>0</v>
      </c>
      <c r="T59" s="182">
        <f>(G59/100*'Member Info'!$W$2)</f>
        <v>0</v>
      </c>
      <c r="U59" s="183" t="e">
        <f>G59/100*('Member Info'!K60+'Member Info'!L60)</f>
        <v>#VALUE!</v>
      </c>
      <c r="V59" s="182" t="e">
        <f t="shared" si="2"/>
        <v>#DIV/0!</v>
      </c>
      <c r="W59" s="182" t="e">
        <f t="shared" si="3"/>
        <v>#VALUE!</v>
      </c>
      <c r="X59" s="184" t="e">
        <f t="shared" si="4"/>
        <v>#DIV/0!</v>
      </c>
      <c r="Y59" s="185" t="e">
        <f t="shared" si="5"/>
        <v>#VALUE!</v>
      </c>
      <c r="Z59" s="124">
        <f>SUM('GP1 April 25'!AJ63+'GP1 May 25'!AJ63+'GP1 June 25'!AJ63+'GP1 July 25'!AJ63+'GP1 Aug 25'!AJ63+'GP1 Sep 25'!AJ63+'GP1 Oct 25'!AJ63+'GP1 Nov 25'!AJ63+'GP1 Dec 25'!AJ63+'GP1 Jan 26'!AJ63+'GP1 Feb 26'!AJ63+'GP1 Mar 26'!AJ63)</f>
        <v>0</v>
      </c>
      <c r="AA59" s="86" t="e">
        <f>(((IF('GP1 April 25'!O63=1,'GP1 April 25'!G63,0))+
(IF('GP1 May 25'!O63=1,'GP1 May 25'!G63,0))+
(IF('GP1 June 25'!O63=1,'GP1 June 25'!G63,0))+
(IF('GP1 July 25'!O63=1,'GP1 July 25'!G63,0))+
(IF('GP1 Aug 25'!O63=1,'GP1 Aug 25'!G63,0))+
(IF('GP1 Sep 25'!O63=1,'GP1 Sep 25'!G63,0))+
(IF('GP1 Oct 25'!O63=1,'GP1 Oct 25'!G63,0))+
(IF('GP1 Nov 25'!O63=1,'GP1 Nov 25'!G63,0))+
(IF('GP1 Dec 25'!O63=1,'GP1 Dec 25'!G63,0))+
(IF('GP1 Jan 26'!O63=1,'GP1 Jan 26'!G63,0))+
(IF('GP1 Feb 26'!O63=1,'GP1 Feb 26'!G63,0))+
(IF('GP1 Mar 26'!O63=1,'GP1 Mar 26'!G63,0)))/AB59)</f>
        <v>#DIV/0!</v>
      </c>
      <c r="AB59" s="86">
        <f>SUM('GP1 April 25'!O63,'GP1 May 25'!O63,'GP1 June 25'!O63,'GP1 July 25'!O63,'GP1 Aug 25'!O63,'GP1 Sep 25'!O63,'GP1 Oct 25'!O63,'GP1 Nov 25'!O63,'GP1 Dec 25'!O63,'GP1 Jan 26'!O63,'GP1 Feb 26'!O63,'GP1 Mar 26'!O63)</f>
        <v>0</v>
      </c>
      <c r="AC59" s="86">
        <f>'GP1 April 25'!H63</f>
        <v>0</v>
      </c>
      <c r="AD59" s="86">
        <f>'GP1 Mar 26'!H63</f>
        <v>0</v>
      </c>
      <c r="AE59" s="86" t="str">
        <f t="shared" si="6"/>
        <v/>
      </c>
      <c r="AF59" s="86" t="b">
        <f>IF(OR('Member Info'!N60="",'Member Info'!F60&gt;'GP1 Totals'!$V$2),TRUE,FALSE)</f>
        <v>1</v>
      </c>
      <c r="AG59" s="86" t="e">
        <f t="shared" ca="1" si="7"/>
        <v>#REF!</v>
      </c>
      <c r="AH59" s="86" t="e">
        <f ca="1">ROUND(IF(AF59=TRUE,('Member Info'!M60*52.14)/365*'GP1 Totals'!AG59,'Member Info'!M60*52.14),2)</f>
        <v>#REF!</v>
      </c>
      <c r="AI59" s="420">
        <f>'Member Info'!F60</f>
        <v>0</v>
      </c>
      <c r="AJ59" s="420">
        <f>IF('Member Info'!N60="",'GP1 Totals'!$V$3,'Member Info'!N60)</f>
        <v>46112</v>
      </c>
    </row>
    <row r="60" spans="1:36" x14ac:dyDescent="0.25">
      <c r="A60" s="4">
        <v>33</v>
      </c>
      <c r="B60" s="164">
        <f>'Member Info'!D61</f>
        <v>0</v>
      </c>
      <c r="C60" s="164">
        <f>'Member Info'!E61</f>
        <v>0</v>
      </c>
      <c r="D60" s="164" t="str">
        <f>'Member Info'!G61</f>
        <v/>
      </c>
      <c r="E60" s="164"/>
      <c r="F60" s="165">
        <f>'Member Info'!B61</f>
        <v>0</v>
      </c>
      <c r="G60" s="165">
        <f>'GP1 April 25'!F64+'GP1 May 25'!F64+'GP1 June 25'!F64+'GP1 July 25'!F64+'GP1 Aug 25'!F64+'GP1 Sep 25'!F64+'GP1 Oct 25'!F64+'GP1 Nov 25'!F64+'GP1 Dec 25'!F64+'GP1 Jan 26'!F64+'GP1 Feb 26'!F64+'GP1 Mar 26'!F64+'Error Corrections'!F61</f>
        <v>0</v>
      </c>
      <c r="H60" s="166" t="str">
        <f>IF('Member Info'!O61="", 'Member Info'!K61, "CHANGED MID YEAR")</f>
        <v/>
      </c>
      <c r="I60" s="165"/>
      <c r="J60" s="165"/>
      <c r="K60" s="165"/>
      <c r="L60" s="165"/>
      <c r="M60" s="165">
        <f>'GP1 April 25'!I64+'GP1 May 25'!I64+'GP1 June 25'!I64+'GP1 July 25'!I64+'GP1 Aug 25'!I64+'GP1 Sep 25'!I64+'GP1 Oct 25'!I64+'GP1 Nov 25'!I64+'GP1 Dec 25'!I64+'GP1 Jan 26'!I64+'GP1 Feb 26'!I64+'GP1 Mar 26'!I64+'Error Corrections'!M61</f>
        <v>0</v>
      </c>
      <c r="N60" s="165">
        <f>'GP1 April 25'!J64+'GP1 May 25'!J64+'GP1 June 25'!J64+'GP1 July 25'!J64+'GP1 Aug 25'!J64+'GP1 Sep 25'!J64+'GP1 Oct 25'!J64+'GP1 Nov 25'!J64+'GP1 Dec 25'!J64+'GP1 Jan 26'!J64+'GP1 Feb 26'!J64+'GP1 Mar 26'!J64+'Error Corrections'!M61</f>
        <v>0</v>
      </c>
      <c r="O60" s="165">
        <f>'GP1 April 25'!K64+'GP1 May 25'!K64+'GP1 June 25'!K64+'GP1 July 25'!K64+'GP1 Aug 25'!K64+'GP1 Sep 25'!K64+'GP1 Oct 25'!K64+'GP1 Nov 25'!K64+'GP1 Dec 25'!K64+'GP1 Jan 26'!K64+'GP1 Feb 26'!K64+'GP1 Mar 26'!K64+'Error Corrections'!N61</f>
        <v>0</v>
      </c>
      <c r="P60" s="213" t="str">
        <f>IF('Error Corrections'!AA61=TRUE, "TRUE", "")</f>
        <v/>
      </c>
      <c r="Q60" s="211">
        <f>'Member Info'!Q61</f>
        <v>0</v>
      </c>
      <c r="R60" s="147">
        <f t="shared" si="0"/>
        <v>0</v>
      </c>
      <c r="S60" s="85">
        <f t="shared" si="1"/>
        <v>0</v>
      </c>
      <c r="T60" s="182">
        <f>(G60/100*'Member Info'!$W$2)</f>
        <v>0</v>
      </c>
      <c r="U60" s="183" t="e">
        <f>G60/100*('Member Info'!K61+'Member Info'!L61)</f>
        <v>#VALUE!</v>
      </c>
      <c r="V60" s="182" t="e">
        <f t="shared" si="2"/>
        <v>#DIV/0!</v>
      </c>
      <c r="W60" s="182" t="e">
        <f t="shared" si="3"/>
        <v>#VALUE!</v>
      </c>
      <c r="X60" s="184" t="e">
        <f t="shared" si="4"/>
        <v>#DIV/0!</v>
      </c>
      <c r="Y60" s="185" t="e">
        <f t="shared" si="5"/>
        <v>#VALUE!</v>
      </c>
      <c r="Z60" s="124">
        <f>SUM('GP1 April 25'!AJ64+'GP1 May 25'!AJ64+'GP1 June 25'!AJ64+'GP1 July 25'!AJ64+'GP1 Aug 25'!AJ64+'GP1 Sep 25'!AJ64+'GP1 Oct 25'!AJ64+'GP1 Nov 25'!AJ64+'GP1 Dec 25'!AJ64+'GP1 Jan 26'!AJ64+'GP1 Feb 26'!AJ64+'GP1 Mar 26'!AJ64)</f>
        <v>0</v>
      </c>
      <c r="AA60" s="86" t="e">
        <f>(((IF('GP1 April 25'!O64=1,'GP1 April 25'!G64,0))+
(IF('GP1 May 25'!O64=1,'GP1 May 25'!G64,0))+
(IF('GP1 June 25'!O64=1,'GP1 June 25'!G64,0))+
(IF('GP1 July 25'!O64=1,'GP1 July 25'!G64,0))+
(IF('GP1 Aug 25'!O64=1,'GP1 Aug 25'!G64,0))+
(IF('GP1 Sep 25'!O64=1,'GP1 Sep 25'!G64,0))+
(IF('GP1 Oct 25'!O64=1,'GP1 Oct 25'!G64,0))+
(IF('GP1 Nov 25'!O64=1,'GP1 Nov 25'!G64,0))+
(IF('GP1 Dec 25'!O64=1,'GP1 Dec 25'!G64,0))+
(IF('GP1 Jan 26'!O64=1,'GP1 Jan 26'!G64,0))+
(IF('GP1 Feb 26'!O64=1,'GP1 Feb 26'!G64,0))+
(IF('GP1 Mar 26'!O64=1,'GP1 Mar 26'!G64,0)))/AB60)</f>
        <v>#DIV/0!</v>
      </c>
      <c r="AB60" s="86">
        <f>SUM('GP1 April 25'!O64,'GP1 May 25'!O64,'GP1 June 25'!O64,'GP1 July 25'!O64,'GP1 Aug 25'!O64,'GP1 Sep 25'!O64,'GP1 Oct 25'!O64,'GP1 Nov 25'!O64,'GP1 Dec 25'!O64,'GP1 Jan 26'!O64,'GP1 Feb 26'!O64,'GP1 Mar 26'!O64)</f>
        <v>0</v>
      </c>
      <c r="AC60" s="86">
        <f>'GP1 April 25'!H64</f>
        <v>0</v>
      </c>
      <c r="AD60" s="86">
        <f>'GP1 Mar 26'!H64</f>
        <v>0</v>
      </c>
      <c r="AE60" s="86" t="str">
        <f t="shared" si="6"/>
        <v/>
      </c>
      <c r="AF60" s="86" t="b">
        <f>IF(OR('Member Info'!N61="",'Member Info'!F61&gt;'GP1 Totals'!$V$2),TRUE,FALSE)</f>
        <v>1</v>
      </c>
      <c r="AG60" s="86" t="e">
        <f t="shared" ca="1" si="7"/>
        <v>#REF!</v>
      </c>
      <c r="AH60" s="86" t="e">
        <f ca="1">ROUND(IF(AF60=TRUE,('Member Info'!M61*52.14)/365*'GP1 Totals'!AG60,'Member Info'!M61*52.14),2)</f>
        <v>#REF!</v>
      </c>
      <c r="AI60" s="420">
        <f>'Member Info'!F61</f>
        <v>0</v>
      </c>
      <c r="AJ60" s="420">
        <f>IF('Member Info'!N61="",'GP1 Totals'!$V$3,'Member Info'!N61)</f>
        <v>46112</v>
      </c>
    </row>
    <row r="61" spans="1:36" x14ac:dyDescent="0.25">
      <c r="A61" s="4">
        <v>34</v>
      </c>
      <c r="B61" s="164">
        <f>'Member Info'!D62</f>
        <v>0</v>
      </c>
      <c r="C61" s="164">
        <f>'Member Info'!E62</f>
        <v>0</v>
      </c>
      <c r="D61" s="164" t="str">
        <f>'Member Info'!G62</f>
        <v/>
      </c>
      <c r="E61" s="164"/>
      <c r="F61" s="165">
        <f>'Member Info'!B62</f>
        <v>0</v>
      </c>
      <c r="G61" s="165">
        <f>'GP1 April 25'!F65+'GP1 May 25'!F65+'GP1 June 25'!F65+'GP1 July 25'!F65+'GP1 Aug 25'!F65+'GP1 Sep 25'!F65+'GP1 Oct 25'!F65+'GP1 Nov 25'!F65+'GP1 Dec 25'!F65+'GP1 Jan 26'!F65+'GP1 Feb 26'!F65+'GP1 Mar 26'!F65+'Error Corrections'!F62</f>
        <v>0</v>
      </c>
      <c r="H61" s="166" t="str">
        <f>IF('Member Info'!O62="", 'Member Info'!K62, "CHANGED MID YEAR")</f>
        <v/>
      </c>
      <c r="I61" s="165"/>
      <c r="J61" s="165"/>
      <c r="K61" s="165"/>
      <c r="L61" s="165"/>
      <c r="M61" s="165">
        <f>'GP1 April 25'!I65+'GP1 May 25'!I65+'GP1 June 25'!I65+'GP1 July 25'!I65+'GP1 Aug 25'!I65+'GP1 Sep 25'!I65+'GP1 Oct 25'!I65+'GP1 Nov 25'!I65+'GP1 Dec 25'!I65+'GP1 Jan 26'!I65+'GP1 Feb 26'!I65+'GP1 Mar 26'!I65+'Error Corrections'!M62</f>
        <v>0</v>
      </c>
      <c r="N61" s="165">
        <f>'GP1 April 25'!J65+'GP1 May 25'!J65+'GP1 June 25'!J65+'GP1 July 25'!J65+'GP1 Aug 25'!J65+'GP1 Sep 25'!J65+'GP1 Oct 25'!J65+'GP1 Nov 25'!J65+'GP1 Dec 25'!J65+'GP1 Jan 26'!J65+'GP1 Feb 26'!J65+'GP1 Mar 26'!J65+'Error Corrections'!M62</f>
        <v>0</v>
      </c>
      <c r="O61" s="165">
        <f>'GP1 April 25'!K65+'GP1 May 25'!K65+'GP1 June 25'!K65+'GP1 July 25'!K65+'GP1 Aug 25'!K65+'GP1 Sep 25'!K65+'GP1 Oct 25'!K65+'GP1 Nov 25'!K65+'GP1 Dec 25'!K65+'GP1 Jan 26'!K65+'GP1 Feb 26'!K65+'GP1 Mar 26'!K65+'Error Corrections'!N62</f>
        <v>0</v>
      </c>
      <c r="P61" s="213" t="str">
        <f>IF('Error Corrections'!AA62=TRUE, "TRUE", "")</f>
        <v/>
      </c>
      <c r="Q61" s="211">
        <f>'Member Info'!Q62</f>
        <v>0</v>
      </c>
      <c r="R61" s="147">
        <f t="shared" si="0"/>
        <v>0</v>
      </c>
      <c r="S61" s="85">
        <f t="shared" si="1"/>
        <v>0</v>
      </c>
      <c r="T61" s="182">
        <f>(G61/100*'Member Info'!$W$2)</f>
        <v>0</v>
      </c>
      <c r="U61" s="183" t="e">
        <f>G61/100*('Member Info'!K62+'Member Info'!L62)</f>
        <v>#VALUE!</v>
      </c>
      <c r="V61" s="182" t="e">
        <f t="shared" si="2"/>
        <v>#DIV/0!</v>
      </c>
      <c r="W61" s="182" t="e">
        <f t="shared" si="3"/>
        <v>#VALUE!</v>
      </c>
      <c r="X61" s="184" t="e">
        <f t="shared" si="4"/>
        <v>#DIV/0!</v>
      </c>
      <c r="Y61" s="185" t="e">
        <f t="shared" si="5"/>
        <v>#VALUE!</v>
      </c>
      <c r="Z61" s="124">
        <f>SUM('GP1 April 25'!AJ65+'GP1 May 25'!AJ65+'GP1 June 25'!AJ65+'GP1 July 25'!AJ65+'GP1 Aug 25'!AJ65+'GP1 Sep 25'!AJ65+'GP1 Oct 25'!AJ65+'GP1 Nov 25'!AJ65+'GP1 Dec 25'!AJ65+'GP1 Jan 26'!AJ65+'GP1 Feb 26'!AJ65+'GP1 Mar 26'!AJ65)</f>
        <v>0</v>
      </c>
      <c r="AA61" s="86" t="e">
        <f>(((IF('GP1 April 25'!O65=1,'GP1 April 25'!G65,0))+
(IF('GP1 May 25'!O65=1,'GP1 May 25'!G65,0))+
(IF('GP1 June 25'!O65=1,'GP1 June 25'!G65,0))+
(IF('GP1 July 25'!O65=1,'GP1 July 25'!G65,0))+
(IF('GP1 Aug 25'!O65=1,'GP1 Aug 25'!G65,0))+
(IF('GP1 Sep 25'!O65=1,'GP1 Sep 25'!G65,0))+
(IF('GP1 Oct 25'!O65=1,'GP1 Oct 25'!G65,0))+
(IF('GP1 Nov 25'!O65=1,'GP1 Nov 25'!G65,0))+
(IF('GP1 Dec 25'!O65=1,'GP1 Dec 25'!G65,0))+
(IF('GP1 Jan 26'!O65=1,'GP1 Jan 26'!G65,0))+
(IF('GP1 Feb 26'!O65=1,'GP1 Feb 26'!G65,0))+
(IF('GP1 Mar 26'!O65=1,'GP1 Mar 26'!G65,0)))/AB61)</f>
        <v>#DIV/0!</v>
      </c>
      <c r="AB61" s="86">
        <f>SUM('GP1 April 25'!O65,'GP1 May 25'!O65,'GP1 June 25'!O65,'GP1 July 25'!O65,'GP1 Aug 25'!O65,'GP1 Sep 25'!O65,'GP1 Oct 25'!O65,'GP1 Nov 25'!O65,'GP1 Dec 25'!O65,'GP1 Jan 26'!O65,'GP1 Feb 26'!O65,'GP1 Mar 26'!O65)</f>
        <v>0</v>
      </c>
      <c r="AC61" s="86">
        <f>'GP1 April 25'!H65</f>
        <v>0</v>
      </c>
      <c r="AD61" s="86">
        <f>'GP1 Mar 26'!H65</f>
        <v>0</v>
      </c>
      <c r="AE61" s="86" t="str">
        <f t="shared" si="6"/>
        <v/>
      </c>
      <c r="AF61" s="86" t="b">
        <f>IF(OR('Member Info'!N62="",'Member Info'!F62&gt;'GP1 Totals'!$V$2),TRUE,FALSE)</f>
        <v>1</v>
      </c>
      <c r="AG61" s="86" t="e">
        <f t="shared" ca="1" si="7"/>
        <v>#REF!</v>
      </c>
      <c r="AH61" s="86" t="e">
        <f ca="1">ROUND(IF(AF61=TRUE,('Member Info'!M62*52.14)/365*'GP1 Totals'!AG61,'Member Info'!M62*52.14),2)</f>
        <v>#REF!</v>
      </c>
      <c r="AI61" s="420">
        <f>'Member Info'!F62</f>
        <v>0</v>
      </c>
      <c r="AJ61" s="420">
        <f>IF('Member Info'!N62="",'GP1 Totals'!$V$3,'Member Info'!N62)</f>
        <v>46112</v>
      </c>
    </row>
    <row r="62" spans="1:36" x14ac:dyDescent="0.25">
      <c r="A62" s="4">
        <v>35</v>
      </c>
      <c r="B62" s="164">
        <f>'Member Info'!D63</f>
        <v>0</v>
      </c>
      <c r="C62" s="164">
        <f>'Member Info'!E63</f>
        <v>0</v>
      </c>
      <c r="D62" s="164" t="str">
        <f>'Member Info'!G63</f>
        <v/>
      </c>
      <c r="E62" s="164"/>
      <c r="F62" s="165">
        <f>'Member Info'!B63</f>
        <v>0</v>
      </c>
      <c r="G62" s="165">
        <f>'GP1 April 25'!F66+'GP1 May 25'!F66+'GP1 June 25'!F66+'GP1 July 25'!F66+'GP1 Aug 25'!F66+'GP1 Sep 25'!F66+'GP1 Oct 25'!F66+'GP1 Nov 25'!F66+'GP1 Dec 25'!F66+'GP1 Jan 26'!F66+'GP1 Feb 26'!F66+'GP1 Mar 26'!F66+'Error Corrections'!F63</f>
        <v>0</v>
      </c>
      <c r="H62" s="166" t="str">
        <f>IF('Member Info'!O63="", 'Member Info'!K63, "CHANGED MID YEAR")</f>
        <v/>
      </c>
      <c r="I62" s="165"/>
      <c r="J62" s="165"/>
      <c r="K62" s="165"/>
      <c r="L62" s="165"/>
      <c r="M62" s="165">
        <f>'GP1 April 25'!I66+'GP1 May 25'!I66+'GP1 June 25'!I66+'GP1 July 25'!I66+'GP1 Aug 25'!I66+'GP1 Sep 25'!I66+'GP1 Oct 25'!I66+'GP1 Nov 25'!I66+'GP1 Dec 25'!I66+'GP1 Jan 26'!I66+'GP1 Feb 26'!I66+'GP1 Mar 26'!I66+'Error Corrections'!M63</f>
        <v>0</v>
      </c>
      <c r="N62" s="165">
        <f>'GP1 April 25'!J66+'GP1 May 25'!J66+'GP1 June 25'!J66+'GP1 July 25'!J66+'GP1 Aug 25'!J66+'GP1 Sep 25'!J66+'GP1 Oct 25'!J66+'GP1 Nov 25'!J66+'GP1 Dec 25'!J66+'GP1 Jan 26'!J66+'GP1 Feb 26'!J66+'GP1 Mar 26'!J66+'Error Corrections'!M63</f>
        <v>0</v>
      </c>
      <c r="O62" s="165">
        <f>'GP1 April 25'!K66+'GP1 May 25'!K66+'GP1 June 25'!K66+'GP1 July 25'!K66+'GP1 Aug 25'!K66+'GP1 Sep 25'!K66+'GP1 Oct 25'!K66+'GP1 Nov 25'!K66+'GP1 Dec 25'!K66+'GP1 Jan 26'!K66+'GP1 Feb 26'!K66+'GP1 Mar 26'!K66+'Error Corrections'!N63</f>
        <v>0</v>
      </c>
      <c r="P62" s="213" t="str">
        <f>IF('Error Corrections'!AA63=TRUE, "TRUE", "")</f>
        <v/>
      </c>
      <c r="Q62" s="211">
        <f>'Member Info'!Q63</f>
        <v>0</v>
      </c>
      <c r="R62" s="147">
        <f t="shared" si="0"/>
        <v>0</v>
      </c>
      <c r="S62" s="85">
        <f t="shared" si="1"/>
        <v>0</v>
      </c>
      <c r="T62" s="182">
        <f>(G62/100*'Member Info'!$W$2)</f>
        <v>0</v>
      </c>
      <c r="U62" s="183" t="e">
        <f>G62/100*('Member Info'!K63+'Member Info'!L63)</f>
        <v>#VALUE!</v>
      </c>
      <c r="V62" s="182" t="e">
        <f t="shared" si="2"/>
        <v>#DIV/0!</v>
      </c>
      <c r="W62" s="182" t="e">
        <f t="shared" si="3"/>
        <v>#VALUE!</v>
      </c>
      <c r="X62" s="184" t="e">
        <f t="shared" si="4"/>
        <v>#DIV/0!</v>
      </c>
      <c r="Y62" s="185" t="e">
        <f t="shared" si="5"/>
        <v>#VALUE!</v>
      </c>
      <c r="Z62" s="124">
        <f>SUM('GP1 April 25'!AJ66+'GP1 May 25'!AJ66+'GP1 June 25'!AJ66+'GP1 July 25'!AJ66+'GP1 Aug 25'!AJ66+'GP1 Sep 25'!AJ66+'GP1 Oct 25'!AJ66+'GP1 Nov 25'!AJ66+'GP1 Dec 25'!AJ66+'GP1 Jan 26'!AJ66+'GP1 Feb 26'!AJ66+'GP1 Mar 26'!AJ66)</f>
        <v>0</v>
      </c>
      <c r="AA62" s="86" t="e">
        <f>(((IF('GP1 April 25'!O66=1,'GP1 April 25'!G66,0))+
(IF('GP1 May 25'!O66=1,'GP1 May 25'!G66,0))+
(IF('GP1 June 25'!O66=1,'GP1 June 25'!G66,0))+
(IF('GP1 July 25'!O66=1,'GP1 July 25'!G66,0))+
(IF('GP1 Aug 25'!O66=1,'GP1 Aug 25'!G66,0))+
(IF('GP1 Sep 25'!O66=1,'GP1 Sep 25'!G66,0))+
(IF('GP1 Oct 25'!O66=1,'GP1 Oct 25'!G66,0))+
(IF('GP1 Nov 25'!O66=1,'GP1 Nov 25'!G66,0))+
(IF('GP1 Dec 25'!O66=1,'GP1 Dec 25'!G66,0))+
(IF('GP1 Jan 26'!O66=1,'GP1 Jan 26'!G66,0))+
(IF('GP1 Feb 26'!O66=1,'GP1 Feb 26'!G66,0))+
(IF('GP1 Mar 26'!O66=1,'GP1 Mar 26'!G66,0)))/AB62)</f>
        <v>#DIV/0!</v>
      </c>
      <c r="AB62" s="86">
        <f>SUM('GP1 April 25'!O66,'GP1 May 25'!O66,'GP1 June 25'!O66,'GP1 July 25'!O66,'GP1 Aug 25'!O66,'GP1 Sep 25'!O66,'GP1 Oct 25'!O66,'GP1 Nov 25'!O66,'GP1 Dec 25'!O66,'GP1 Jan 26'!O66,'GP1 Feb 26'!O66,'GP1 Mar 26'!O66)</f>
        <v>0</v>
      </c>
      <c r="AC62" s="86">
        <f>'GP1 April 25'!H66</f>
        <v>0</v>
      </c>
      <c r="AD62" s="86">
        <f>'GP1 Mar 26'!H66</f>
        <v>0</v>
      </c>
      <c r="AE62" s="86" t="str">
        <f t="shared" si="6"/>
        <v/>
      </c>
      <c r="AF62" s="86" t="b">
        <f>IF(OR('Member Info'!N63="",'Member Info'!F63&gt;'GP1 Totals'!$V$2),TRUE,FALSE)</f>
        <v>1</v>
      </c>
      <c r="AG62" s="86" t="e">
        <f t="shared" ca="1" si="7"/>
        <v>#REF!</v>
      </c>
      <c r="AH62" s="86" t="e">
        <f ca="1">ROUND(IF(AF62=TRUE,('Member Info'!M63*52.14)/365*'GP1 Totals'!AG62,'Member Info'!M63*52.14),2)</f>
        <v>#REF!</v>
      </c>
      <c r="AI62" s="420">
        <f>'Member Info'!F63</f>
        <v>0</v>
      </c>
      <c r="AJ62" s="420">
        <f>IF('Member Info'!N63="",'GP1 Totals'!$V$3,'Member Info'!N63)</f>
        <v>46112</v>
      </c>
    </row>
    <row r="63" spans="1:36" x14ac:dyDescent="0.25">
      <c r="A63" s="4">
        <v>36</v>
      </c>
      <c r="B63" s="164">
        <f>'Member Info'!D64</f>
        <v>0</v>
      </c>
      <c r="C63" s="164">
        <f>'Member Info'!E64</f>
        <v>0</v>
      </c>
      <c r="D63" s="164" t="str">
        <f>'Member Info'!G64</f>
        <v/>
      </c>
      <c r="E63" s="164"/>
      <c r="F63" s="165">
        <f>'Member Info'!B64</f>
        <v>0</v>
      </c>
      <c r="G63" s="165">
        <f>'GP1 April 25'!F67+'GP1 May 25'!F67+'GP1 June 25'!F67+'GP1 July 25'!F67+'GP1 Aug 25'!F67+'GP1 Sep 25'!F67+'GP1 Oct 25'!F67+'GP1 Nov 25'!F67+'GP1 Dec 25'!F67+'GP1 Jan 26'!F67+'GP1 Feb 26'!F67+'GP1 Mar 26'!F67+'Error Corrections'!F64</f>
        <v>0</v>
      </c>
      <c r="H63" s="166" t="str">
        <f>IF('Member Info'!O64="", 'Member Info'!K64, "CHANGED MID YEAR")</f>
        <v/>
      </c>
      <c r="I63" s="165"/>
      <c r="J63" s="165"/>
      <c r="K63" s="165"/>
      <c r="L63" s="165"/>
      <c r="M63" s="165">
        <f>'GP1 April 25'!I67+'GP1 May 25'!I67+'GP1 June 25'!I67+'GP1 July 25'!I67+'GP1 Aug 25'!I67+'GP1 Sep 25'!I67+'GP1 Oct 25'!I67+'GP1 Nov 25'!I67+'GP1 Dec 25'!I67+'GP1 Jan 26'!I67+'GP1 Feb 26'!I67+'GP1 Mar 26'!I67+'Error Corrections'!M64</f>
        <v>0</v>
      </c>
      <c r="N63" s="165">
        <f>'GP1 April 25'!J67+'GP1 May 25'!J67+'GP1 June 25'!J67+'GP1 July 25'!J67+'GP1 Aug 25'!J67+'GP1 Sep 25'!J67+'GP1 Oct 25'!J67+'GP1 Nov 25'!J67+'GP1 Dec 25'!J67+'GP1 Jan 26'!J67+'GP1 Feb 26'!J67+'GP1 Mar 26'!J67+'Error Corrections'!M64</f>
        <v>0</v>
      </c>
      <c r="O63" s="165">
        <f>'GP1 April 25'!K67+'GP1 May 25'!K67+'GP1 June 25'!K67+'GP1 July 25'!K67+'GP1 Aug 25'!K67+'GP1 Sep 25'!K67+'GP1 Oct 25'!K67+'GP1 Nov 25'!K67+'GP1 Dec 25'!K67+'GP1 Jan 26'!K67+'GP1 Feb 26'!K67+'GP1 Mar 26'!K67+'Error Corrections'!N64</f>
        <v>0</v>
      </c>
      <c r="P63" s="213" t="str">
        <f>IF('Error Corrections'!AA64=TRUE, "TRUE", "")</f>
        <v/>
      </c>
      <c r="Q63" s="211">
        <f>'Member Info'!Q64</f>
        <v>0</v>
      </c>
      <c r="R63" s="147">
        <f t="shared" si="0"/>
        <v>0</v>
      </c>
      <c r="S63" s="85">
        <f t="shared" si="1"/>
        <v>0</v>
      </c>
      <c r="T63" s="182">
        <f>(G63/100*'Member Info'!$W$2)</f>
        <v>0</v>
      </c>
      <c r="U63" s="183" t="e">
        <f>G63/100*('Member Info'!K64+'Member Info'!L64)</f>
        <v>#VALUE!</v>
      </c>
      <c r="V63" s="182" t="e">
        <f t="shared" si="2"/>
        <v>#DIV/0!</v>
      </c>
      <c r="W63" s="182" t="e">
        <f t="shared" si="3"/>
        <v>#VALUE!</v>
      </c>
      <c r="X63" s="184" t="e">
        <f t="shared" si="4"/>
        <v>#DIV/0!</v>
      </c>
      <c r="Y63" s="185" t="e">
        <f t="shared" si="5"/>
        <v>#VALUE!</v>
      </c>
      <c r="Z63" s="124">
        <f>SUM('GP1 April 25'!AJ67+'GP1 May 25'!AJ67+'GP1 June 25'!AJ67+'GP1 July 25'!AJ67+'GP1 Aug 25'!AJ67+'GP1 Sep 25'!AJ67+'GP1 Oct 25'!AJ67+'GP1 Nov 25'!AJ67+'GP1 Dec 25'!AJ67+'GP1 Jan 26'!AJ67+'GP1 Feb 26'!AJ67+'GP1 Mar 26'!AJ67)</f>
        <v>0</v>
      </c>
      <c r="AA63" s="86" t="e">
        <f>(((IF('GP1 April 25'!O67=1,'GP1 April 25'!G67,0))+
(IF('GP1 May 25'!O67=1,'GP1 May 25'!G67,0))+
(IF('GP1 June 25'!O67=1,'GP1 June 25'!G67,0))+
(IF('GP1 July 25'!O67=1,'GP1 July 25'!G67,0))+
(IF('GP1 Aug 25'!O67=1,'GP1 Aug 25'!G67,0))+
(IF('GP1 Sep 25'!O67=1,'GP1 Sep 25'!G67,0))+
(IF('GP1 Oct 25'!O67=1,'GP1 Oct 25'!G67,0))+
(IF('GP1 Nov 25'!O67=1,'GP1 Nov 25'!G67,0))+
(IF('GP1 Dec 25'!O67=1,'GP1 Dec 25'!G67,0))+
(IF('GP1 Jan 26'!O67=1,'GP1 Jan 26'!G67,0))+
(IF('GP1 Feb 26'!O67=1,'GP1 Feb 26'!G67,0))+
(IF('GP1 Mar 26'!O67=1,'GP1 Mar 26'!G67,0)))/AB63)</f>
        <v>#DIV/0!</v>
      </c>
      <c r="AB63" s="86">
        <f>SUM('GP1 April 25'!O67,'GP1 May 25'!O67,'GP1 June 25'!O67,'GP1 July 25'!O67,'GP1 Aug 25'!O67,'GP1 Sep 25'!O67,'GP1 Oct 25'!O67,'GP1 Nov 25'!O67,'GP1 Dec 25'!O67,'GP1 Jan 26'!O67,'GP1 Feb 26'!O67,'GP1 Mar 26'!O67)</f>
        <v>0</v>
      </c>
      <c r="AC63" s="86">
        <f>'GP1 April 25'!H67</f>
        <v>0</v>
      </c>
      <c r="AD63" s="86">
        <f>'GP1 Mar 26'!H67</f>
        <v>0</v>
      </c>
      <c r="AE63" s="86" t="str">
        <f t="shared" si="6"/>
        <v/>
      </c>
      <c r="AF63" s="86" t="b">
        <f>IF(OR('Member Info'!N64="",'Member Info'!F64&gt;'GP1 Totals'!$V$2),TRUE,FALSE)</f>
        <v>1</v>
      </c>
      <c r="AG63" s="86" t="e">
        <f t="shared" ca="1" si="7"/>
        <v>#REF!</v>
      </c>
      <c r="AH63" s="86" t="e">
        <f ca="1">ROUND(IF(AF63=TRUE,('Member Info'!M64*52.14)/365*'GP1 Totals'!AG63,'Member Info'!M64*52.14),2)</f>
        <v>#REF!</v>
      </c>
      <c r="AI63" s="420">
        <f>'Member Info'!F64</f>
        <v>0</v>
      </c>
      <c r="AJ63" s="420">
        <f>IF('Member Info'!N64="",'GP1 Totals'!$V$3,'Member Info'!N64)</f>
        <v>46112</v>
      </c>
    </row>
    <row r="64" spans="1:36" x14ac:dyDescent="0.25">
      <c r="A64" s="4">
        <v>37</v>
      </c>
      <c r="B64" s="164">
        <f>'Member Info'!D65</f>
        <v>0</v>
      </c>
      <c r="C64" s="164">
        <f>'Member Info'!E65</f>
        <v>0</v>
      </c>
      <c r="D64" s="164" t="str">
        <f>'Member Info'!G65</f>
        <v/>
      </c>
      <c r="E64" s="164"/>
      <c r="F64" s="165">
        <f>'Member Info'!B65</f>
        <v>0</v>
      </c>
      <c r="G64" s="165">
        <f>'GP1 April 25'!F68+'GP1 May 25'!F68+'GP1 June 25'!F68+'GP1 July 25'!F68+'GP1 Aug 25'!F68+'GP1 Sep 25'!F68+'GP1 Oct 25'!F68+'GP1 Nov 25'!F68+'GP1 Dec 25'!F68+'GP1 Jan 26'!F68+'GP1 Feb 26'!F68+'GP1 Mar 26'!F68+'Error Corrections'!F65</f>
        <v>0</v>
      </c>
      <c r="H64" s="166" t="str">
        <f>IF('Member Info'!O65="", 'Member Info'!K65, "CHANGED MID YEAR")</f>
        <v/>
      </c>
      <c r="I64" s="165"/>
      <c r="J64" s="165"/>
      <c r="K64" s="165"/>
      <c r="L64" s="165"/>
      <c r="M64" s="165">
        <f>'GP1 April 25'!I68+'GP1 May 25'!I68+'GP1 June 25'!I68+'GP1 July 25'!I68+'GP1 Aug 25'!I68+'GP1 Sep 25'!I68+'GP1 Oct 25'!I68+'GP1 Nov 25'!I68+'GP1 Dec 25'!I68+'GP1 Jan 26'!I68+'GP1 Feb 26'!I68+'GP1 Mar 26'!I68+'Error Corrections'!M65</f>
        <v>0</v>
      </c>
      <c r="N64" s="165">
        <f>'GP1 April 25'!J68+'GP1 May 25'!J68+'GP1 June 25'!J68+'GP1 July 25'!J68+'GP1 Aug 25'!J68+'GP1 Sep 25'!J68+'GP1 Oct 25'!J68+'GP1 Nov 25'!J68+'GP1 Dec 25'!J68+'GP1 Jan 26'!J68+'GP1 Feb 26'!J68+'GP1 Mar 26'!J68+'Error Corrections'!M65</f>
        <v>0</v>
      </c>
      <c r="O64" s="165">
        <f>'GP1 April 25'!K68+'GP1 May 25'!K68+'GP1 June 25'!K68+'GP1 July 25'!K68+'GP1 Aug 25'!K68+'GP1 Sep 25'!K68+'GP1 Oct 25'!K68+'GP1 Nov 25'!K68+'GP1 Dec 25'!K68+'GP1 Jan 26'!K68+'GP1 Feb 26'!K68+'GP1 Mar 26'!K68+'Error Corrections'!N65</f>
        <v>0</v>
      </c>
      <c r="P64" s="213" t="str">
        <f>IF('Error Corrections'!AA65=TRUE, "TRUE", "")</f>
        <v/>
      </c>
      <c r="Q64" s="211">
        <f>'Member Info'!Q65</f>
        <v>0</v>
      </c>
      <c r="R64" s="147">
        <f t="shared" si="0"/>
        <v>0</v>
      </c>
      <c r="S64" s="85">
        <f t="shared" si="1"/>
        <v>0</v>
      </c>
      <c r="T64" s="182">
        <f>(G64/100*'Member Info'!$W$2)</f>
        <v>0</v>
      </c>
      <c r="U64" s="183" t="e">
        <f>G64/100*('Member Info'!K65+'Member Info'!L65)</f>
        <v>#VALUE!</v>
      </c>
      <c r="V64" s="182" t="e">
        <f t="shared" si="2"/>
        <v>#DIV/0!</v>
      </c>
      <c r="W64" s="182" t="e">
        <f t="shared" si="3"/>
        <v>#VALUE!</v>
      </c>
      <c r="X64" s="184" t="e">
        <f t="shared" si="4"/>
        <v>#DIV/0!</v>
      </c>
      <c r="Y64" s="185" t="e">
        <f t="shared" si="5"/>
        <v>#VALUE!</v>
      </c>
      <c r="Z64" s="124">
        <f>SUM('GP1 April 25'!AJ68+'GP1 May 25'!AJ68+'GP1 June 25'!AJ68+'GP1 July 25'!AJ68+'GP1 Aug 25'!AJ68+'GP1 Sep 25'!AJ68+'GP1 Oct 25'!AJ68+'GP1 Nov 25'!AJ68+'GP1 Dec 25'!AJ68+'GP1 Jan 26'!AJ68+'GP1 Feb 26'!AJ68+'GP1 Mar 26'!AJ68)</f>
        <v>0</v>
      </c>
      <c r="AA64" s="86" t="e">
        <f>(((IF('GP1 April 25'!O68=1,'GP1 April 25'!G68,0))+
(IF('GP1 May 25'!O68=1,'GP1 May 25'!G68,0))+
(IF('GP1 June 25'!O68=1,'GP1 June 25'!G68,0))+
(IF('GP1 July 25'!O68=1,'GP1 July 25'!G68,0))+
(IF('GP1 Aug 25'!O68=1,'GP1 Aug 25'!G68,0))+
(IF('GP1 Sep 25'!O68=1,'GP1 Sep 25'!G68,0))+
(IF('GP1 Oct 25'!O68=1,'GP1 Oct 25'!G68,0))+
(IF('GP1 Nov 25'!O68=1,'GP1 Nov 25'!G68,0))+
(IF('GP1 Dec 25'!O68=1,'GP1 Dec 25'!G68,0))+
(IF('GP1 Jan 26'!O68=1,'GP1 Jan 26'!G68,0))+
(IF('GP1 Feb 26'!O68=1,'GP1 Feb 26'!G68,0))+
(IF('GP1 Mar 26'!O68=1,'GP1 Mar 26'!G68,0)))/AB64)</f>
        <v>#DIV/0!</v>
      </c>
      <c r="AB64" s="86">
        <f>SUM('GP1 April 25'!O68,'GP1 May 25'!O68,'GP1 June 25'!O68,'GP1 July 25'!O68,'GP1 Aug 25'!O68,'GP1 Sep 25'!O68,'GP1 Oct 25'!O68,'GP1 Nov 25'!O68,'GP1 Dec 25'!O68,'GP1 Jan 26'!O68,'GP1 Feb 26'!O68,'GP1 Mar 26'!O68)</f>
        <v>0</v>
      </c>
      <c r="AC64" s="86">
        <f>'GP1 April 25'!H68</f>
        <v>0</v>
      </c>
      <c r="AD64" s="86">
        <f>'GP1 Mar 26'!H68</f>
        <v>0</v>
      </c>
      <c r="AE64" s="86" t="str">
        <f t="shared" si="6"/>
        <v/>
      </c>
      <c r="AF64" s="86" t="b">
        <f>IF(OR('Member Info'!N65="",'Member Info'!F65&gt;'GP1 Totals'!$V$2),TRUE,FALSE)</f>
        <v>1</v>
      </c>
      <c r="AG64" s="86" t="e">
        <f t="shared" ca="1" si="7"/>
        <v>#REF!</v>
      </c>
      <c r="AH64" s="86" t="e">
        <f ca="1">ROUND(IF(AF64=TRUE,('Member Info'!M65*52.14)/365*'GP1 Totals'!AG64,'Member Info'!M65*52.14),2)</f>
        <v>#REF!</v>
      </c>
      <c r="AI64" s="420">
        <f>'Member Info'!F65</f>
        <v>0</v>
      </c>
      <c r="AJ64" s="420">
        <f>IF('Member Info'!N65="",'GP1 Totals'!$V$3,'Member Info'!N65)</f>
        <v>46112</v>
      </c>
    </row>
    <row r="65" spans="1:36" x14ac:dyDescent="0.25">
      <c r="A65" s="4">
        <v>38</v>
      </c>
      <c r="B65" s="164">
        <f>'Member Info'!D66</f>
        <v>0</v>
      </c>
      <c r="C65" s="164">
        <f>'Member Info'!E66</f>
        <v>0</v>
      </c>
      <c r="D65" s="164" t="str">
        <f>'Member Info'!G66</f>
        <v/>
      </c>
      <c r="E65" s="164"/>
      <c r="F65" s="165">
        <f>'Member Info'!B66</f>
        <v>0</v>
      </c>
      <c r="G65" s="165">
        <f>'GP1 April 25'!F69+'GP1 May 25'!F69+'GP1 June 25'!F69+'GP1 July 25'!F69+'GP1 Aug 25'!F69+'GP1 Sep 25'!F69+'GP1 Oct 25'!F69+'GP1 Nov 25'!F69+'GP1 Dec 25'!F69+'GP1 Jan 26'!F69+'GP1 Feb 26'!F69+'GP1 Mar 26'!F69+'Error Corrections'!F66</f>
        <v>0</v>
      </c>
      <c r="H65" s="166" t="str">
        <f>IF('Member Info'!O66="", 'Member Info'!K66, "CHANGED MID YEAR")</f>
        <v/>
      </c>
      <c r="I65" s="165"/>
      <c r="J65" s="165"/>
      <c r="K65" s="165"/>
      <c r="L65" s="165"/>
      <c r="M65" s="165">
        <f>'GP1 April 25'!I69+'GP1 May 25'!I69+'GP1 June 25'!I69+'GP1 July 25'!I69+'GP1 Aug 25'!I69+'GP1 Sep 25'!I69+'GP1 Oct 25'!I69+'GP1 Nov 25'!I69+'GP1 Dec 25'!I69+'GP1 Jan 26'!I69+'GP1 Feb 26'!I69+'GP1 Mar 26'!I69+'Error Corrections'!M66</f>
        <v>0</v>
      </c>
      <c r="N65" s="165">
        <f>'GP1 April 25'!J69+'GP1 May 25'!J69+'GP1 June 25'!J69+'GP1 July 25'!J69+'GP1 Aug 25'!J69+'GP1 Sep 25'!J69+'GP1 Oct 25'!J69+'GP1 Nov 25'!J69+'GP1 Dec 25'!J69+'GP1 Jan 26'!J69+'GP1 Feb 26'!J69+'GP1 Mar 26'!J69+'Error Corrections'!M66</f>
        <v>0</v>
      </c>
      <c r="O65" s="165">
        <f>'GP1 April 25'!K69+'GP1 May 25'!K69+'GP1 June 25'!K69+'GP1 July 25'!K69+'GP1 Aug 25'!K69+'GP1 Sep 25'!K69+'GP1 Oct 25'!K69+'GP1 Nov 25'!K69+'GP1 Dec 25'!K69+'GP1 Jan 26'!K69+'GP1 Feb 26'!K69+'GP1 Mar 26'!K69+'Error Corrections'!N66</f>
        <v>0</v>
      </c>
      <c r="P65" s="213" t="str">
        <f>IF('Error Corrections'!AA66=TRUE, "TRUE", "")</f>
        <v/>
      </c>
      <c r="Q65" s="211">
        <f>'Member Info'!Q66</f>
        <v>0</v>
      </c>
      <c r="R65" s="147">
        <f t="shared" si="0"/>
        <v>0</v>
      </c>
      <c r="S65" s="85">
        <f t="shared" si="1"/>
        <v>0</v>
      </c>
      <c r="T65" s="182">
        <f>(G65/100*'Member Info'!$W$2)</f>
        <v>0</v>
      </c>
      <c r="U65" s="183" t="e">
        <f>G65/100*('Member Info'!K66+'Member Info'!L66)</f>
        <v>#VALUE!</v>
      </c>
      <c r="V65" s="182" t="e">
        <f t="shared" si="2"/>
        <v>#DIV/0!</v>
      </c>
      <c r="W65" s="182" t="e">
        <f t="shared" si="3"/>
        <v>#VALUE!</v>
      </c>
      <c r="X65" s="184" t="e">
        <f t="shared" si="4"/>
        <v>#DIV/0!</v>
      </c>
      <c r="Y65" s="185" t="e">
        <f t="shared" si="5"/>
        <v>#VALUE!</v>
      </c>
      <c r="Z65" s="124">
        <f>SUM('GP1 April 25'!AJ69+'GP1 May 25'!AJ69+'GP1 June 25'!AJ69+'GP1 July 25'!AJ69+'GP1 Aug 25'!AJ69+'GP1 Sep 25'!AJ69+'GP1 Oct 25'!AJ69+'GP1 Nov 25'!AJ69+'GP1 Dec 25'!AJ69+'GP1 Jan 26'!AJ69+'GP1 Feb 26'!AJ69+'GP1 Mar 26'!AJ69)</f>
        <v>0</v>
      </c>
      <c r="AA65" s="86" t="e">
        <f>(((IF('GP1 April 25'!O69=1,'GP1 April 25'!G69,0))+
(IF('GP1 May 25'!O69=1,'GP1 May 25'!G69,0))+
(IF('GP1 June 25'!O69=1,'GP1 June 25'!G69,0))+
(IF('GP1 July 25'!O69=1,'GP1 July 25'!G69,0))+
(IF('GP1 Aug 25'!O69=1,'GP1 Aug 25'!G69,0))+
(IF('GP1 Sep 25'!O69=1,'GP1 Sep 25'!G69,0))+
(IF('GP1 Oct 25'!O69=1,'GP1 Oct 25'!G69,0))+
(IF('GP1 Nov 25'!O69=1,'GP1 Nov 25'!G69,0))+
(IF('GP1 Dec 25'!O69=1,'GP1 Dec 25'!G69,0))+
(IF('GP1 Jan 26'!O69=1,'GP1 Jan 26'!G69,0))+
(IF('GP1 Feb 26'!O69=1,'GP1 Feb 26'!G69,0))+
(IF('GP1 Mar 26'!O69=1,'GP1 Mar 26'!G69,0)))/AB65)</f>
        <v>#DIV/0!</v>
      </c>
      <c r="AB65" s="86">
        <f>SUM('GP1 April 25'!O69,'GP1 May 25'!O69,'GP1 June 25'!O69,'GP1 July 25'!O69,'GP1 Aug 25'!O69,'GP1 Sep 25'!O69,'GP1 Oct 25'!O69,'GP1 Nov 25'!O69,'GP1 Dec 25'!O69,'GP1 Jan 26'!O69,'GP1 Feb 26'!O69,'GP1 Mar 26'!O69)</f>
        <v>0</v>
      </c>
      <c r="AC65" s="86">
        <f>'GP1 April 25'!H69</f>
        <v>0</v>
      </c>
      <c r="AD65" s="86">
        <f>'GP1 Mar 26'!H69</f>
        <v>0</v>
      </c>
      <c r="AE65" s="86" t="str">
        <f t="shared" si="6"/>
        <v/>
      </c>
      <c r="AF65" s="86" t="b">
        <f>IF(OR('Member Info'!N66="",'Member Info'!F66&gt;'GP1 Totals'!$V$2),TRUE,FALSE)</f>
        <v>1</v>
      </c>
      <c r="AG65" s="86" t="e">
        <f t="shared" ca="1" si="7"/>
        <v>#REF!</v>
      </c>
      <c r="AH65" s="86" t="e">
        <f ca="1">ROUND(IF(AF65=TRUE,('Member Info'!M66*52.14)/365*'GP1 Totals'!AG65,'Member Info'!M66*52.14),2)</f>
        <v>#REF!</v>
      </c>
      <c r="AI65" s="420">
        <f>'Member Info'!F66</f>
        <v>0</v>
      </c>
      <c r="AJ65" s="420">
        <f>IF('Member Info'!N66="",'GP1 Totals'!$V$3,'Member Info'!N66)</f>
        <v>46112</v>
      </c>
    </row>
    <row r="66" spans="1:36" s="2" customFormat="1" x14ac:dyDescent="0.25">
      <c r="A66" s="4">
        <v>39</v>
      </c>
      <c r="B66" s="164">
        <f>'Member Info'!D67</f>
        <v>0</v>
      </c>
      <c r="C66" s="164">
        <f>'Member Info'!E67</f>
        <v>0</v>
      </c>
      <c r="D66" s="164" t="str">
        <f>'Member Info'!G67</f>
        <v/>
      </c>
      <c r="E66" s="164"/>
      <c r="F66" s="165">
        <f>'Member Info'!B67</f>
        <v>0</v>
      </c>
      <c r="G66" s="165">
        <f>'GP1 April 25'!F70+'GP1 May 25'!F70+'GP1 June 25'!F70+'GP1 July 25'!F70+'GP1 Aug 25'!F70+'GP1 Sep 25'!F70+'GP1 Oct 25'!F70+'GP1 Nov 25'!F70+'GP1 Dec 25'!F70+'GP1 Jan 26'!F70+'GP1 Feb 26'!F70+'GP1 Mar 26'!F70+'Error Corrections'!F67</f>
        <v>0</v>
      </c>
      <c r="H66" s="166" t="str">
        <f>IF('Member Info'!O67="", 'Member Info'!K67, "CHANGED MID YEAR")</f>
        <v/>
      </c>
      <c r="I66" s="165"/>
      <c r="J66" s="165"/>
      <c r="K66" s="165"/>
      <c r="L66" s="165"/>
      <c r="M66" s="165">
        <f>'GP1 April 25'!I70+'GP1 May 25'!I70+'GP1 June 25'!I70+'GP1 July 25'!I70+'GP1 Aug 25'!I70+'GP1 Sep 25'!I70+'GP1 Oct 25'!I70+'GP1 Nov 25'!I70+'GP1 Dec 25'!I70+'GP1 Jan 26'!I70+'GP1 Feb 26'!I70+'GP1 Mar 26'!I70+'Error Corrections'!M67</f>
        <v>0</v>
      </c>
      <c r="N66" s="165">
        <f>'GP1 April 25'!J70+'GP1 May 25'!J70+'GP1 June 25'!J70+'GP1 July 25'!J70+'GP1 Aug 25'!J70+'GP1 Sep 25'!J70+'GP1 Oct 25'!J70+'GP1 Nov 25'!J70+'GP1 Dec 25'!J70+'GP1 Jan 26'!J70+'GP1 Feb 26'!J70+'GP1 Mar 26'!J70+'Error Corrections'!M67</f>
        <v>0</v>
      </c>
      <c r="O66" s="165">
        <f>'GP1 April 25'!K70+'GP1 May 25'!K70+'GP1 June 25'!K70+'GP1 July 25'!K70+'GP1 Aug 25'!K70+'GP1 Sep 25'!K70+'GP1 Oct 25'!K70+'GP1 Nov 25'!K70+'GP1 Dec 25'!K70+'GP1 Jan 26'!K70+'GP1 Feb 26'!K70+'GP1 Mar 26'!K70+'Error Corrections'!N67</f>
        <v>0</v>
      </c>
      <c r="P66" s="213" t="str">
        <f>IF('Error Corrections'!AA67=TRUE, "TRUE", "")</f>
        <v/>
      </c>
      <c r="Q66" s="211">
        <f>'Member Info'!Q67</f>
        <v>0</v>
      </c>
      <c r="R66" s="147">
        <f t="shared" si="0"/>
        <v>0</v>
      </c>
      <c r="S66" s="85">
        <f t="shared" si="1"/>
        <v>0</v>
      </c>
      <c r="T66" s="182">
        <f>(G66/100*'Member Info'!$W$2)</f>
        <v>0</v>
      </c>
      <c r="U66" s="183" t="e">
        <f>G66/100*('Member Info'!K67+'Member Info'!L67)</f>
        <v>#VALUE!</v>
      </c>
      <c r="V66" s="182" t="e">
        <f t="shared" si="2"/>
        <v>#DIV/0!</v>
      </c>
      <c r="W66" s="182" t="e">
        <f t="shared" si="3"/>
        <v>#VALUE!</v>
      </c>
      <c r="X66" s="184" t="e">
        <f t="shared" si="4"/>
        <v>#DIV/0!</v>
      </c>
      <c r="Y66" s="185" t="e">
        <f t="shared" si="5"/>
        <v>#VALUE!</v>
      </c>
      <c r="Z66" s="124">
        <f>SUM('GP1 April 25'!AJ70+'GP1 May 25'!AJ70+'GP1 June 25'!AJ70+'GP1 July 25'!AJ70+'GP1 Aug 25'!AJ70+'GP1 Sep 25'!AJ70+'GP1 Oct 25'!AJ70+'GP1 Nov 25'!AJ70+'GP1 Dec 25'!AJ70+'GP1 Jan 26'!AJ70+'GP1 Feb 26'!AJ70+'GP1 Mar 26'!AJ70)</f>
        <v>0</v>
      </c>
      <c r="AA66" s="86" t="e">
        <f>(((IF('GP1 April 25'!O70=1,'GP1 April 25'!G70,0))+
(IF('GP1 May 25'!O70=1,'GP1 May 25'!G70,0))+
(IF('GP1 June 25'!O70=1,'GP1 June 25'!G70,0))+
(IF('GP1 July 25'!O70=1,'GP1 July 25'!G70,0))+
(IF('GP1 Aug 25'!O70=1,'GP1 Aug 25'!G70,0))+
(IF('GP1 Sep 25'!O70=1,'GP1 Sep 25'!G70,0))+
(IF('GP1 Oct 25'!O70=1,'GP1 Oct 25'!G70,0))+
(IF('GP1 Nov 25'!O70=1,'GP1 Nov 25'!G70,0))+
(IF('GP1 Dec 25'!O70=1,'GP1 Dec 25'!G70,0))+
(IF('GP1 Jan 26'!O70=1,'GP1 Jan 26'!G70,0))+
(IF('GP1 Feb 26'!O70=1,'GP1 Feb 26'!G70,0))+
(IF('GP1 Mar 26'!O70=1,'GP1 Mar 26'!G70,0)))/AB66)</f>
        <v>#DIV/0!</v>
      </c>
      <c r="AB66" s="86">
        <f>SUM('GP1 April 25'!O70,'GP1 May 25'!O70,'GP1 June 25'!O70,'GP1 July 25'!O70,'GP1 Aug 25'!O70,'GP1 Sep 25'!O70,'GP1 Oct 25'!O70,'GP1 Nov 25'!O70,'GP1 Dec 25'!O70,'GP1 Jan 26'!O70,'GP1 Feb 26'!O70,'GP1 Mar 26'!O70)</f>
        <v>0</v>
      </c>
      <c r="AC66" s="86">
        <f>'GP1 April 25'!H70</f>
        <v>0</v>
      </c>
      <c r="AD66" s="86">
        <f>'GP1 Mar 26'!H70</f>
        <v>0</v>
      </c>
      <c r="AE66" s="86" t="str">
        <f t="shared" si="6"/>
        <v/>
      </c>
      <c r="AF66" s="86" t="b">
        <f>IF(OR('Member Info'!N67="",'Member Info'!F67&gt;'GP1 Totals'!$V$2),TRUE,FALSE)</f>
        <v>1</v>
      </c>
      <c r="AG66" s="86" t="e">
        <f t="shared" ca="1" si="7"/>
        <v>#REF!</v>
      </c>
      <c r="AH66" s="86" t="e">
        <f ca="1">ROUND(IF(AF66=TRUE,('Member Info'!M67*52.14)/365*'GP1 Totals'!AG66,'Member Info'!M67*52.14),2)</f>
        <v>#REF!</v>
      </c>
      <c r="AI66" s="420">
        <f>'Member Info'!F67</f>
        <v>0</v>
      </c>
      <c r="AJ66" s="420">
        <f>IF('Member Info'!N67="",'GP1 Totals'!$V$3,'Member Info'!N67)</f>
        <v>46112</v>
      </c>
    </row>
    <row r="67" spans="1:36" s="2" customFormat="1" x14ac:dyDescent="0.25">
      <c r="A67" s="4">
        <v>40</v>
      </c>
      <c r="B67" s="164">
        <f>'Member Info'!D68</f>
        <v>0</v>
      </c>
      <c r="C67" s="164">
        <f>'Member Info'!E68</f>
        <v>0</v>
      </c>
      <c r="D67" s="164" t="str">
        <f>'Member Info'!G68</f>
        <v/>
      </c>
      <c r="E67" s="164"/>
      <c r="F67" s="165">
        <f>'Member Info'!B68</f>
        <v>0</v>
      </c>
      <c r="G67" s="165">
        <f>'GP1 April 25'!F71+'GP1 May 25'!F71+'GP1 June 25'!F71+'GP1 July 25'!F71+'GP1 Aug 25'!F71+'GP1 Sep 25'!F71+'GP1 Oct 25'!F71+'GP1 Nov 25'!F71+'GP1 Dec 25'!F71+'GP1 Jan 26'!F71+'GP1 Feb 26'!F71+'GP1 Mar 26'!F71+'Error Corrections'!F68</f>
        <v>0</v>
      </c>
      <c r="H67" s="166" t="str">
        <f>IF('Member Info'!O68="", 'Member Info'!K68, "CHANGED MID YEAR")</f>
        <v/>
      </c>
      <c r="I67" s="165"/>
      <c r="J67" s="165"/>
      <c r="K67" s="165"/>
      <c r="L67" s="165"/>
      <c r="M67" s="165">
        <f>'GP1 April 25'!I71+'GP1 May 25'!I71+'GP1 June 25'!I71+'GP1 July 25'!I71+'GP1 Aug 25'!I71+'GP1 Sep 25'!I71+'GP1 Oct 25'!I71+'GP1 Nov 25'!I71+'GP1 Dec 25'!I71+'GP1 Jan 26'!I71+'GP1 Feb 26'!I71+'GP1 Mar 26'!I71+'Error Corrections'!M68</f>
        <v>0</v>
      </c>
      <c r="N67" s="165">
        <f>'GP1 April 25'!J71+'GP1 May 25'!J71+'GP1 June 25'!J71+'GP1 July 25'!J71+'GP1 Aug 25'!J71+'GP1 Sep 25'!J71+'GP1 Oct 25'!J71+'GP1 Nov 25'!J71+'GP1 Dec 25'!J71+'GP1 Jan 26'!J71+'GP1 Feb 26'!J71+'GP1 Mar 26'!J71+'Error Corrections'!M68</f>
        <v>0</v>
      </c>
      <c r="O67" s="165">
        <f>'GP1 April 25'!K71+'GP1 May 25'!K71+'GP1 June 25'!K71+'GP1 July 25'!K71+'GP1 Aug 25'!K71+'GP1 Sep 25'!K71+'GP1 Oct 25'!K71+'GP1 Nov 25'!K71+'GP1 Dec 25'!K71+'GP1 Jan 26'!K71+'GP1 Feb 26'!K71+'GP1 Mar 26'!K71+'Error Corrections'!N68</f>
        <v>0</v>
      </c>
      <c r="P67" s="213" t="str">
        <f>IF('Error Corrections'!AA68=TRUE, "TRUE", "")</f>
        <v/>
      </c>
      <c r="Q67" s="211">
        <f>'Member Info'!Q68</f>
        <v>0</v>
      </c>
      <c r="R67" s="147">
        <f t="shared" si="0"/>
        <v>0</v>
      </c>
      <c r="S67" s="85">
        <f t="shared" si="1"/>
        <v>0</v>
      </c>
      <c r="T67" s="182">
        <f>(G67/100*'Member Info'!$W$2)</f>
        <v>0</v>
      </c>
      <c r="U67" s="183" t="e">
        <f>G67/100*('Member Info'!K68+'Member Info'!L68)</f>
        <v>#VALUE!</v>
      </c>
      <c r="V67" s="182" t="e">
        <f t="shared" si="2"/>
        <v>#DIV/0!</v>
      </c>
      <c r="W67" s="182" t="e">
        <f t="shared" si="3"/>
        <v>#VALUE!</v>
      </c>
      <c r="X67" s="184" t="e">
        <f t="shared" si="4"/>
        <v>#DIV/0!</v>
      </c>
      <c r="Y67" s="185" t="e">
        <f t="shared" si="5"/>
        <v>#VALUE!</v>
      </c>
      <c r="Z67" s="124">
        <f>SUM('GP1 April 25'!AJ71+'GP1 May 25'!AJ71+'GP1 June 25'!AJ71+'GP1 July 25'!AJ71+'GP1 Aug 25'!AJ71+'GP1 Sep 25'!AJ71+'GP1 Oct 25'!AJ71+'GP1 Nov 25'!AJ71+'GP1 Dec 25'!AJ71+'GP1 Jan 26'!AJ71+'GP1 Feb 26'!AJ71+'GP1 Mar 26'!AJ71)</f>
        <v>0</v>
      </c>
      <c r="AA67" s="86" t="e">
        <f>(((IF('GP1 April 25'!O71=1,'GP1 April 25'!G71,0))+
(IF('GP1 May 25'!O71=1,'GP1 May 25'!G71,0))+
(IF('GP1 June 25'!O71=1,'GP1 June 25'!G71,0))+
(IF('GP1 July 25'!O71=1,'GP1 July 25'!G71,0))+
(IF('GP1 Aug 25'!O71=1,'GP1 Aug 25'!G71,0))+
(IF('GP1 Sep 25'!O71=1,'GP1 Sep 25'!G71,0))+
(IF('GP1 Oct 25'!O71=1,'GP1 Oct 25'!G71,0))+
(IF('GP1 Nov 25'!O71=1,'GP1 Nov 25'!G71,0))+
(IF('GP1 Dec 25'!O71=1,'GP1 Dec 25'!G71,0))+
(IF('GP1 Jan 26'!O71=1,'GP1 Jan 26'!G71,0))+
(IF('GP1 Feb 26'!O71=1,'GP1 Feb 26'!G71,0))+
(IF('GP1 Mar 26'!O71=1,'GP1 Mar 26'!G71,0)))/AB67)</f>
        <v>#DIV/0!</v>
      </c>
      <c r="AB67" s="86">
        <f>SUM('GP1 April 25'!O71,'GP1 May 25'!O71,'GP1 June 25'!O71,'GP1 July 25'!O71,'GP1 Aug 25'!O71,'GP1 Sep 25'!O71,'GP1 Oct 25'!O71,'GP1 Nov 25'!O71,'GP1 Dec 25'!O71,'GP1 Jan 26'!O71,'GP1 Feb 26'!O71,'GP1 Mar 26'!O71)</f>
        <v>0</v>
      </c>
      <c r="AC67" s="86">
        <f>'GP1 April 25'!H71</f>
        <v>0</v>
      </c>
      <c r="AD67" s="86">
        <f>'GP1 Mar 26'!H71</f>
        <v>0</v>
      </c>
      <c r="AE67" s="86" t="str">
        <f t="shared" si="6"/>
        <v/>
      </c>
      <c r="AF67" s="86" t="b">
        <f>IF(OR('Member Info'!N68="",'Member Info'!F68&gt;'GP1 Totals'!$V$2),TRUE,FALSE)</f>
        <v>1</v>
      </c>
      <c r="AG67" s="86" t="e">
        <f t="shared" ca="1" si="7"/>
        <v>#REF!</v>
      </c>
      <c r="AH67" s="86" t="e">
        <f ca="1">ROUND(IF(AF67=TRUE,('Member Info'!M68*52.14)/365*'GP1 Totals'!AG67,'Member Info'!M68*52.14),2)</f>
        <v>#REF!</v>
      </c>
      <c r="AI67" s="420">
        <f>'Member Info'!F68</f>
        <v>0</v>
      </c>
      <c r="AJ67" s="420">
        <f>IF('Member Info'!N68="",'GP1 Totals'!$V$3,'Member Info'!N68)</f>
        <v>46112</v>
      </c>
    </row>
    <row r="68" spans="1:36" s="2" customFormat="1" x14ac:dyDescent="0.25">
      <c r="A68" s="4">
        <v>41</v>
      </c>
      <c r="B68" s="164">
        <f>'Member Info'!D69</f>
        <v>0</v>
      </c>
      <c r="C68" s="164">
        <f>'Member Info'!E69</f>
        <v>0</v>
      </c>
      <c r="D68" s="164" t="str">
        <f>'Member Info'!G69</f>
        <v/>
      </c>
      <c r="E68" s="164"/>
      <c r="F68" s="165">
        <f>'Member Info'!B69</f>
        <v>0</v>
      </c>
      <c r="G68" s="165">
        <f>'GP1 April 25'!F72+'GP1 May 25'!F72+'GP1 June 25'!F72+'GP1 July 25'!F72+'GP1 Aug 25'!F72+'GP1 Sep 25'!F72+'GP1 Oct 25'!F72+'GP1 Nov 25'!F72+'GP1 Dec 25'!F72+'GP1 Jan 26'!F72+'GP1 Feb 26'!F72+'GP1 Mar 26'!F72+'Error Corrections'!F69</f>
        <v>0</v>
      </c>
      <c r="H68" s="166" t="str">
        <f>IF('Member Info'!O69="", 'Member Info'!K69, "CHANGED MID YEAR")</f>
        <v/>
      </c>
      <c r="I68" s="165"/>
      <c r="J68" s="165"/>
      <c r="K68" s="165"/>
      <c r="L68" s="165"/>
      <c r="M68" s="165">
        <f>'GP1 April 25'!I72+'GP1 May 25'!I72+'GP1 June 25'!I72+'GP1 July 25'!I72+'GP1 Aug 25'!I72+'GP1 Sep 25'!I72+'GP1 Oct 25'!I72+'GP1 Nov 25'!I72+'GP1 Dec 25'!I72+'GP1 Jan 26'!I72+'GP1 Feb 26'!I72+'GP1 Mar 26'!I72+'Error Corrections'!M69</f>
        <v>0</v>
      </c>
      <c r="N68" s="165">
        <f>'GP1 April 25'!J72+'GP1 May 25'!J72+'GP1 June 25'!J72+'GP1 July 25'!J72+'GP1 Aug 25'!J72+'GP1 Sep 25'!J72+'GP1 Oct 25'!J72+'GP1 Nov 25'!J72+'GP1 Dec 25'!J72+'GP1 Jan 26'!J72+'GP1 Feb 26'!J72+'GP1 Mar 26'!J72+'Error Corrections'!M69</f>
        <v>0</v>
      </c>
      <c r="O68" s="165">
        <f>'GP1 April 25'!K72+'GP1 May 25'!K72+'GP1 June 25'!K72+'GP1 July 25'!K72+'GP1 Aug 25'!K72+'GP1 Sep 25'!K72+'GP1 Oct 25'!K72+'GP1 Nov 25'!K72+'GP1 Dec 25'!K72+'GP1 Jan 26'!K72+'GP1 Feb 26'!K72+'GP1 Mar 26'!K72+'Error Corrections'!N69</f>
        <v>0</v>
      </c>
      <c r="P68" s="213" t="str">
        <f>IF('Error Corrections'!AA69=TRUE, "TRUE", "")</f>
        <v/>
      </c>
      <c r="Q68" s="211">
        <f>'Member Info'!Q69</f>
        <v>0</v>
      </c>
      <c r="R68" s="147">
        <f t="shared" si="0"/>
        <v>0</v>
      </c>
      <c r="S68" s="85">
        <f t="shared" si="1"/>
        <v>0</v>
      </c>
      <c r="T68" s="182">
        <f>(G68/100*'Member Info'!$W$2)</f>
        <v>0</v>
      </c>
      <c r="U68" s="183" t="e">
        <f>G68/100*('Member Info'!K69+'Member Info'!L69)</f>
        <v>#VALUE!</v>
      </c>
      <c r="V68" s="182" t="e">
        <f t="shared" si="2"/>
        <v>#DIV/0!</v>
      </c>
      <c r="W68" s="182" t="e">
        <f t="shared" si="3"/>
        <v>#VALUE!</v>
      </c>
      <c r="X68" s="184" t="e">
        <f t="shared" si="4"/>
        <v>#DIV/0!</v>
      </c>
      <c r="Y68" s="185" t="e">
        <f t="shared" si="5"/>
        <v>#VALUE!</v>
      </c>
      <c r="Z68" s="124">
        <f>SUM('GP1 April 25'!AJ72+'GP1 May 25'!AJ72+'GP1 June 25'!AJ72+'GP1 July 25'!AJ72+'GP1 Aug 25'!AJ72+'GP1 Sep 25'!AJ72+'GP1 Oct 25'!AJ72+'GP1 Nov 25'!AJ72+'GP1 Dec 25'!AJ72+'GP1 Jan 26'!AJ72+'GP1 Feb 26'!AJ72+'GP1 Mar 26'!AJ72)</f>
        <v>0</v>
      </c>
      <c r="AA68" s="86" t="e">
        <f>(((IF('GP1 April 25'!O72=1,'GP1 April 25'!G72,0))+
(IF('GP1 May 25'!O72=1,'GP1 May 25'!G72,0))+
(IF('GP1 June 25'!O72=1,'GP1 June 25'!G72,0))+
(IF('GP1 July 25'!O72=1,'GP1 July 25'!G72,0))+
(IF('GP1 Aug 25'!O72=1,'GP1 Aug 25'!G72,0))+
(IF('GP1 Sep 25'!O72=1,'GP1 Sep 25'!G72,0))+
(IF('GP1 Oct 25'!O72=1,'GP1 Oct 25'!G72,0))+
(IF('GP1 Nov 25'!O72=1,'GP1 Nov 25'!G72,0))+
(IF('GP1 Dec 25'!O72=1,'GP1 Dec 25'!G72,0))+
(IF('GP1 Jan 26'!O72=1,'GP1 Jan 26'!G72,0))+
(IF('GP1 Feb 26'!O72=1,'GP1 Feb 26'!G72,0))+
(IF('GP1 Mar 26'!O72=1,'GP1 Mar 26'!G72,0)))/AB68)</f>
        <v>#DIV/0!</v>
      </c>
      <c r="AB68" s="86">
        <f>SUM('GP1 April 25'!O72,'GP1 May 25'!O72,'GP1 June 25'!O72,'GP1 July 25'!O72,'GP1 Aug 25'!O72,'GP1 Sep 25'!O72,'GP1 Oct 25'!O72,'GP1 Nov 25'!O72,'GP1 Dec 25'!O72,'GP1 Jan 26'!O72,'GP1 Feb 26'!O72,'GP1 Mar 26'!O72)</f>
        <v>0</v>
      </c>
      <c r="AC68" s="86">
        <f>'GP1 April 25'!H72</f>
        <v>0</v>
      </c>
      <c r="AD68" s="86">
        <f>'GP1 Mar 26'!H72</f>
        <v>0</v>
      </c>
      <c r="AE68" s="86" t="str">
        <f t="shared" si="6"/>
        <v/>
      </c>
      <c r="AF68" s="86" t="b">
        <f>IF(OR('Member Info'!N69="",'Member Info'!F69&gt;'GP1 Totals'!$V$2),TRUE,FALSE)</f>
        <v>1</v>
      </c>
      <c r="AG68" s="86" t="e">
        <f t="shared" ca="1" si="7"/>
        <v>#REF!</v>
      </c>
      <c r="AH68" s="86" t="e">
        <f ca="1">ROUND(IF(AF68=TRUE,('Member Info'!M69*52.14)/365*'GP1 Totals'!AG68,'Member Info'!M69*52.14),2)</f>
        <v>#REF!</v>
      </c>
      <c r="AI68" s="420">
        <f>'Member Info'!F69</f>
        <v>0</v>
      </c>
      <c r="AJ68" s="420">
        <f>IF('Member Info'!N69="",'GP1 Totals'!$V$3,'Member Info'!N69)</f>
        <v>46112</v>
      </c>
    </row>
    <row r="69" spans="1:36" s="2" customFormat="1" x14ac:dyDescent="0.25">
      <c r="A69" s="4">
        <v>42</v>
      </c>
      <c r="B69" s="164">
        <f>'Member Info'!D70</f>
        <v>0</v>
      </c>
      <c r="C69" s="164">
        <f>'Member Info'!E70</f>
        <v>0</v>
      </c>
      <c r="D69" s="164" t="str">
        <f>'Member Info'!G70</f>
        <v/>
      </c>
      <c r="E69" s="164"/>
      <c r="F69" s="165">
        <f>'Member Info'!B70</f>
        <v>0</v>
      </c>
      <c r="G69" s="165">
        <f>'GP1 April 25'!F73+'GP1 May 25'!F73+'GP1 June 25'!F73+'GP1 July 25'!F73+'GP1 Aug 25'!F73+'GP1 Sep 25'!F73+'GP1 Oct 25'!F73+'GP1 Nov 25'!F73+'GP1 Dec 25'!F73+'GP1 Jan 26'!F73+'GP1 Feb 26'!F73+'GP1 Mar 26'!F73+'Error Corrections'!F70</f>
        <v>0</v>
      </c>
      <c r="H69" s="166" t="str">
        <f>IF('Member Info'!O70="", 'Member Info'!K70, "CHANGED MID YEAR")</f>
        <v/>
      </c>
      <c r="I69" s="165"/>
      <c r="J69" s="165"/>
      <c r="K69" s="165"/>
      <c r="L69" s="165"/>
      <c r="M69" s="165">
        <f>'GP1 April 25'!I73+'GP1 May 25'!I73+'GP1 June 25'!I73+'GP1 July 25'!I73+'GP1 Aug 25'!I73+'GP1 Sep 25'!I73+'GP1 Oct 25'!I73+'GP1 Nov 25'!I73+'GP1 Dec 25'!I73+'GP1 Jan 26'!I73+'GP1 Feb 26'!I73+'GP1 Mar 26'!I73+'Error Corrections'!M70</f>
        <v>0</v>
      </c>
      <c r="N69" s="165">
        <f>'GP1 April 25'!J73+'GP1 May 25'!J73+'GP1 June 25'!J73+'GP1 July 25'!J73+'GP1 Aug 25'!J73+'GP1 Sep 25'!J73+'GP1 Oct 25'!J73+'GP1 Nov 25'!J73+'GP1 Dec 25'!J73+'GP1 Jan 26'!J73+'GP1 Feb 26'!J73+'GP1 Mar 26'!J73+'Error Corrections'!M70</f>
        <v>0</v>
      </c>
      <c r="O69" s="165">
        <f>'GP1 April 25'!K73+'GP1 May 25'!K73+'GP1 June 25'!K73+'GP1 July 25'!K73+'GP1 Aug 25'!K73+'GP1 Sep 25'!K73+'GP1 Oct 25'!K73+'GP1 Nov 25'!K73+'GP1 Dec 25'!K73+'GP1 Jan 26'!K73+'GP1 Feb 26'!K73+'GP1 Mar 26'!K73+'Error Corrections'!N70</f>
        <v>0</v>
      </c>
      <c r="P69" s="213" t="str">
        <f>IF('Error Corrections'!AA70=TRUE, "TRUE", "")</f>
        <v/>
      </c>
      <c r="Q69" s="211">
        <f>'Member Info'!Q70</f>
        <v>0</v>
      </c>
      <c r="R69" s="147">
        <f t="shared" si="0"/>
        <v>0</v>
      </c>
      <c r="S69" s="85">
        <f t="shared" si="1"/>
        <v>0</v>
      </c>
      <c r="T69" s="182">
        <f>(G69/100*'Member Info'!$W$2)</f>
        <v>0</v>
      </c>
      <c r="U69" s="183" t="e">
        <f>G69/100*('Member Info'!K70+'Member Info'!L70)</f>
        <v>#VALUE!</v>
      </c>
      <c r="V69" s="182" t="e">
        <f t="shared" si="2"/>
        <v>#DIV/0!</v>
      </c>
      <c r="W69" s="182" t="e">
        <f t="shared" si="3"/>
        <v>#VALUE!</v>
      </c>
      <c r="X69" s="184" t="e">
        <f t="shared" si="4"/>
        <v>#DIV/0!</v>
      </c>
      <c r="Y69" s="185" t="e">
        <f t="shared" si="5"/>
        <v>#VALUE!</v>
      </c>
      <c r="Z69" s="124">
        <f>SUM('GP1 April 25'!AJ73+'GP1 May 25'!AJ73+'GP1 June 25'!AJ73+'GP1 July 25'!AJ73+'GP1 Aug 25'!AJ73+'GP1 Sep 25'!AJ73+'GP1 Oct 25'!AJ73+'GP1 Nov 25'!AJ73+'GP1 Dec 25'!AJ73+'GP1 Jan 26'!AJ73+'GP1 Feb 26'!AJ73+'GP1 Mar 26'!AJ73)</f>
        <v>0</v>
      </c>
      <c r="AA69" s="86" t="e">
        <f>(((IF('GP1 April 25'!O73=1,'GP1 April 25'!G73,0))+
(IF('GP1 May 25'!O73=1,'GP1 May 25'!G73,0))+
(IF('GP1 June 25'!O73=1,'GP1 June 25'!G73,0))+
(IF('GP1 July 25'!O73=1,'GP1 July 25'!G73,0))+
(IF('GP1 Aug 25'!O73=1,'GP1 Aug 25'!G73,0))+
(IF('GP1 Sep 25'!O73=1,'GP1 Sep 25'!G73,0))+
(IF('GP1 Oct 25'!O73=1,'GP1 Oct 25'!G73,0))+
(IF('GP1 Nov 25'!O73=1,'GP1 Nov 25'!G73,0))+
(IF('GP1 Dec 25'!O73=1,'GP1 Dec 25'!G73,0))+
(IF('GP1 Jan 26'!O73=1,'GP1 Jan 26'!G73,0))+
(IF('GP1 Feb 26'!O73=1,'GP1 Feb 26'!G73,0))+
(IF('GP1 Mar 26'!O73=1,'GP1 Mar 26'!G73,0)))/AB69)</f>
        <v>#DIV/0!</v>
      </c>
      <c r="AB69" s="86">
        <f>SUM('GP1 April 25'!O73,'GP1 May 25'!O73,'GP1 June 25'!O73,'GP1 July 25'!O73,'GP1 Aug 25'!O73,'GP1 Sep 25'!O73,'GP1 Oct 25'!O73,'GP1 Nov 25'!O73,'GP1 Dec 25'!O73,'GP1 Jan 26'!O73,'GP1 Feb 26'!O73,'GP1 Mar 26'!O73)</f>
        <v>0</v>
      </c>
      <c r="AC69" s="86">
        <f>'GP1 April 25'!H73</f>
        <v>0</v>
      </c>
      <c r="AD69" s="86">
        <f>'GP1 Mar 26'!H73</f>
        <v>0</v>
      </c>
      <c r="AE69" s="86" t="str">
        <f t="shared" si="6"/>
        <v/>
      </c>
      <c r="AF69" s="86" t="b">
        <f>IF(OR('Member Info'!N70="",'Member Info'!F70&gt;'GP1 Totals'!$V$2),TRUE,FALSE)</f>
        <v>1</v>
      </c>
      <c r="AG69" s="86" t="e">
        <f t="shared" ca="1" si="7"/>
        <v>#REF!</v>
      </c>
      <c r="AH69" s="86" t="e">
        <f ca="1">ROUND(IF(AF69=TRUE,('Member Info'!M70*52.14)/365*'GP1 Totals'!AG69,'Member Info'!M70*52.14),2)</f>
        <v>#REF!</v>
      </c>
      <c r="AI69" s="420">
        <f>'Member Info'!F70</f>
        <v>0</v>
      </c>
      <c r="AJ69" s="420">
        <f>IF('Member Info'!N70="",'GP1 Totals'!$V$3,'Member Info'!N70)</f>
        <v>46112</v>
      </c>
    </row>
    <row r="70" spans="1:36" s="2" customFormat="1" x14ac:dyDescent="0.25">
      <c r="A70" s="4">
        <v>43</v>
      </c>
      <c r="B70" s="164">
        <f>'Member Info'!D71</f>
        <v>0</v>
      </c>
      <c r="C70" s="164">
        <f>'Member Info'!E71</f>
        <v>0</v>
      </c>
      <c r="D70" s="164" t="str">
        <f>'Member Info'!G71</f>
        <v/>
      </c>
      <c r="E70" s="164"/>
      <c r="F70" s="165">
        <f>'Member Info'!B71</f>
        <v>0</v>
      </c>
      <c r="G70" s="165">
        <f>'GP1 April 25'!F74+'GP1 May 25'!F74+'GP1 June 25'!F74+'GP1 July 25'!F74+'GP1 Aug 25'!F74+'GP1 Sep 25'!F74+'GP1 Oct 25'!F74+'GP1 Nov 25'!F74+'GP1 Dec 25'!F74+'GP1 Jan 26'!F74+'GP1 Feb 26'!F74+'GP1 Mar 26'!F74+'Error Corrections'!F71</f>
        <v>0</v>
      </c>
      <c r="H70" s="166" t="str">
        <f>IF('Member Info'!O71="", 'Member Info'!K71, "CHANGED MID YEAR")</f>
        <v/>
      </c>
      <c r="I70" s="165"/>
      <c r="J70" s="165"/>
      <c r="K70" s="165"/>
      <c r="L70" s="165"/>
      <c r="M70" s="165">
        <f>'GP1 April 25'!I74+'GP1 May 25'!I74+'GP1 June 25'!I74+'GP1 July 25'!I74+'GP1 Aug 25'!I74+'GP1 Sep 25'!I74+'GP1 Oct 25'!I74+'GP1 Nov 25'!I74+'GP1 Dec 25'!I74+'GP1 Jan 26'!I74+'GP1 Feb 26'!I74+'GP1 Mar 26'!I74+'Error Corrections'!M71</f>
        <v>0</v>
      </c>
      <c r="N70" s="165">
        <f>'GP1 April 25'!J74+'GP1 May 25'!J74+'GP1 June 25'!J74+'GP1 July 25'!J74+'GP1 Aug 25'!J74+'GP1 Sep 25'!J74+'GP1 Oct 25'!J74+'GP1 Nov 25'!J74+'GP1 Dec 25'!J74+'GP1 Jan 26'!J74+'GP1 Feb 26'!J74+'GP1 Mar 26'!J74+'Error Corrections'!M71</f>
        <v>0</v>
      </c>
      <c r="O70" s="165">
        <f>'GP1 April 25'!K74+'GP1 May 25'!K74+'GP1 June 25'!K74+'GP1 July 25'!K74+'GP1 Aug 25'!K74+'GP1 Sep 25'!K74+'GP1 Oct 25'!K74+'GP1 Nov 25'!K74+'GP1 Dec 25'!K74+'GP1 Jan 26'!K74+'GP1 Feb 26'!K74+'GP1 Mar 26'!K74+'Error Corrections'!N71</f>
        <v>0</v>
      </c>
      <c r="P70" s="213" t="str">
        <f>IF('Error Corrections'!AA71=TRUE, "TRUE", "")</f>
        <v/>
      </c>
      <c r="Q70" s="211">
        <f>'Member Info'!Q71</f>
        <v>0</v>
      </c>
      <c r="R70" s="147">
        <f t="shared" si="0"/>
        <v>0</v>
      </c>
      <c r="S70" s="85">
        <f t="shared" si="1"/>
        <v>0</v>
      </c>
      <c r="T70" s="182">
        <f>(G70/100*'Member Info'!$W$2)</f>
        <v>0</v>
      </c>
      <c r="U70" s="183" t="e">
        <f>G70/100*('Member Info'!K71+'Member Info'!L71)</f>
        <v>#VALUE!</v>
      </c>
      <c r="V70" s="182" t="e">
        <f t="shared" si="2"/>
        <v>#DIV/0!</v>
      </c>
      <c r="W70" s="182" t="e">
        <f t="shared" si="3"/>
        <v>#VALUE!</v>
      </c>
      <c r="X70" s="184" t="e">
        <f t="shared" si="4"/>
        <v>#DIV/0!</v>
      </c>
      <c r="Y70" s="185" t="e">
        <f t="shared" si="5"/>
        <v>#VALUE!</v>
      </c>
      <c r="Z70" s="124">
        <f>SUM('GP1 April 25'!AJ74+'GP1 May 25'!AJ74+'GP1 June 25'!AJ74+'GP1 July 25'!AJ74+'GP1 Aug 25'!AJ74+'GP1 Sep 25'!AJ74+'GP1 Oct 25'!AJ74+'GP1 Nov 25'!AJ74+'GP1 Dec 25'!AJ74+'GP1 Jan 26'!AJ74+'GP1 Feb 26'!AJ74+'GP1 Mar 26'!AJ74)</f>
        <v>0</v>
      </c>
      <c r="AA70" s="86" t="e">
        <f>(((IF('GP1 April 25'!O74=1,'GP1 April 25'!G74,0))+
(IF('GP1 May 25'!O74=1,'GP1 May 25'!G74,0))+
(IF('GP1 June 25'!O74=1,'GP1 June 25'!G74,0))+
(IF('GP1 July 25'!O74=1,'GP1 July 25'!G74,0))+
(IF('GP1 Aug 25'!O74=1,'GP1 Aug 25'!G74,0))+
(IF('GP1 Sep 25'!O74=1,'GP1 Sep 25'!G74,0))+
(IF('GP1 Oct 25'!O74=1,'GP1 Oct 25'!G74,0))+
(IF('GP1 Nov 25'!O74=1,'GP1 Nov 25'!G74,0))+
(IF('GP1 Dec 25'!O74=1,'GP1 Dec 25'!G74,0))+
(IF('GP1 Jan 26'!O74=1,'GP1 Jan 26'!G74,0))+
(IF('GP1 Feb 26'!O74=1,'GP1 Feb 26'!G74,0))+
(IF('GP1 Mar 26'!O74=1,'GP1 Mar 26'!G74,0)))/AB70)</f>
        <v>#DIV/0!</v>
      </c>
      <c r="AB70" s="86">
        <f>SUM('GP1 April 25'!O74,'GP1 May 25'!O74,'GP1 June 25'!O74,'GP1 July 25'!O74,'GP1 Aug 25'!O74,'GP1 Sep 25'!O74,'GP1 Oct 25'!O74,'GP1 Nov 25'!O74,'GP1 Dec 25'!O74,'GP1 Jan 26'!O74,'GP1 Feb 26'!O74,'GP1 Mar 26'!O74)</f>
        <v>0</v>
      </c>
      <c r="AC70" s="86">
        <f>'GP1 April 25'!H74</f>
        <v>0</v>
      </c>
      <c r="AD70" s="86">
        <f>'GP1 Mar 26'!H74</f>
        <v>0</v>
      </c>
      <c r="AE70" s="86" t="str">
        <f t="shared" si="6"/>
        <v/>
      </c>
      <c r="AF70" s="86" t="b">
        <f>IF(OR('Member Info'!N71="",'Member Info'!F71&gt;'GP1 Totals'!$V$2),TRUE,FALSE)</f>
        <v>1</v>
      </c>
      <c r="AG70" s="86" t="e">
        <f t="shared" ca="1" si="7"/>
        <v>#REF!</v>
      </c>
      <c r="AH70" s="86" t="e">
        <f ca="1">ROUND(IF(AF70=TRUE,('Member Info'!M71*52.14)/365*'GP1 Totals'!AG70,'Member Info'!M71*52.14),2)</f>
        <v>#REF!</v>
      </c>
      <c r="AI70" s="420">
        <f>'Member Info'!F71</f>
        <v>0</v>
      </c>
      <c r="AJ70" s="420">
        <f>IF('Member Info'!N71="",'GP1 Totals'!$V$3,'Member Info'!N71)</f>
        <v>46112</v>
      </c>
    </row>
    <row r="71" spans="1:36" s="2" customFormat="1" x14ac:dyDescent="0.25">
      <c r="A71" s="4">
        <v>44</v>
      </c>
      <c r="B71" s="164">
        <f>'Member Info'!D72</f>
        <v>0</v>
      </c>
      <c r="C71" s="164">
        <f>'Member Info'!E72</f>
        <v>0</v>
      </c>
      <c r="D71" s="164" t="str">
        <f>'Member Info'!G72</f>
        <v/>
      </c>
      <c r="E71" s="164"/>
      <c r="F71" s="165">
        <f>'Member Info'!B72</f>
        <v>0</v>
      </c>
      <c r="G71" s="165">
        <f>'GP1 April 25'!F75+'GP1 May 25'!F75+'GP1 June 25'!F75+'GP1 July 25'!F75+'GP1 Aug 25'!F75+'GP1 Sep 25'!F75+'GP1 Oct 25'!F75+'GP1 Nov 25'!F75+'GP1 Dec 25'!F75+'GP1 Jan 26'!F75+'GP1 Feb 26'!F75+'GP1 Mar 26'!F75+'Error Corrections'!F72</f>
        <v>0</v>
      </c>
      <c r="H71" s="166" t="str">
        <f>IF('Member Info'!O72="", 'Member Info'!K72, "CHANGED MID YEAR")</f>
        <v/>
      </c>
      <c r="I71" s="165"/>
      <c r="J71" s="165"/>
      <c r="K71" s="165"/>
      <c r="L71" s="165"/>
      <c r="M71" s="165">
        <f>'GP1 April 25'!I75+'GP1 May 25'!I75+'GP1 June 25'!I75+'GP1 July 25'!I75+'GP1 Aug 25'!I75+'GP1 Sep 25'!I75+'GP1 Oct 25'!I75+'GP1 Nov 25'!I75+'GP1 Dec 25'!I75+'GP1 Jan 26'!I75+'GP1 Feb 26'!I75+'GP1 Mar 26'!I75+'Error Corrections'!M72</f>
        <v>0</v>
      </c>
      <c r="N71" s="165">
        <f>'GP1 April 25'!J75+'GP1 May 25'!J75+'GP1 June 25'!J75+'GP1 July 25'!J75+'GP1 Aug 25'!J75+'GP1 Sep 25'!J75+'GP1 Oct 25'!J75+'GP1 Nov 25'!J75+'GP1 Dec 25'!J75+'GP1 Jan 26'!J75+'GP1 Feb 26'!J75+'GP1 Mar 26'!J75+'Error Corrections'!M72</f>
        <v>0</v>
      </c>
      <c r="O71" s="165">
        <f>'GP1 April 25'!K75+'GP1 May 25'!K75+'GP1 June 25'!K75+'GP1 July 25'!K75+'GP1 Aug 25'!K75+'GP1 Sep 25'!K75+'GP1 Oct 25'!K75+'GP1 Nov 25'!K75+'GP1 Dec 25'!K75+'GP1 Jan 26'!K75+'GP1 Feb 26'!K75+'GP1 Mar 26'!K75+'Error Corrections'!N72</f>
        <v>0</v>
      </c>
      <c r="P71" s="213" t="str">
        <f>IF('Error Corrections'!AA72=TRUE, "TRUE", "")</f>
        <v/>
      </c>
      <c r="Q71" s="211">
        <f>'Member Info'!Q72</f>
        <v>0</v>
      </c>
      <c r="R71" s="147">
        <f t="shared" si="0"/>
        <v>0</v>
      </c>
      <c r="S71" s="85">
        <f t="shared" si="1"/>
        <v>0</v>
      </c>
      <c r="T71" s="182">
        <f>(G71/100*'Member Info'!$W$2)</f>
        <v>0</v>
      </c>
      <c r="U71" s="183" t="e">
        <f>G71/100*('Member Info'!K72+'Member Info'!L72)</f>
        <v>#VALUE!</v>
      </c>
      <c r="V71" s="182" t="e">
        <f t="shared" si="2"/>
        <v>#DIV/0!</v>
      </c>
      <c r="W71" s="182" t="e">
        <f t="shared" si="3"/>
        <v>#VALUE!</v>
      </c>
      <c r="X71" s="184" t="e">
        <f t="shared" si="4"/>
        <v>#DIV/0!</v>
      </c>
      <c r="Y71" s="185" t="e">
        <f t="shared" si="5"/>
        <v>#VALUE!</v>
      </c>
      <c r="Z71" s="124">
        <f>SUM('GP1 April 25'!AJ75+'GP1 May 25'!AJ75+'GP1 June 25'!AJ75+'GP1 July 25'!AJ75+'GP1 Aug 25'!AJ75+'GP1 Sep 25'!AJ75+'GP1 Oct 25'!AJ75+'GP1 Nov 25'!AJ75+'GP1 Dec 25'!AJ75+'GP1 Jan 26'!AJ75+'GP1 Feb 26'!AJ75+'GP1 Mar 26'!AJ75)</f>
        <v>0</v>
      </c>
      <c r="AA71" s="86" t="e">
        <f>(((IF('GP1 April 25'!O75=1,'GP1 April 25'!G75,0))+
(IF('GP1 May 25'!O75=1,'GP1 May 25'!G75,0))+
(IF('GP1 June 25'!O75=1,'GP1 June 25'!G75,0))+
(IF('GP1 July 25'!O75=1,'GP1 July 25'!G75,0))+
(IF('GP1 Aug 25'!O75=1,'GP1 Aug 25'!G75,0))+
(IF('GP1 Sep 25'!O75=1,'GP1 Sep 25'!G75,0))+
(IF('GP1 Oct 25'!O75=1,'GP1 Oct 25'!G75,0))+
(IF('GP1 Nov 25'!O75=1,'GP1 Nov 25'!G75,0))+
(IF('GP1 Dec 25'!O75=1,'GP1 Dec 25'!G75,0))+
(IF('GP1 Jan 26'!O75=1,'GP1 Jan 26'!G75,0))+
(IF('GP1 Feb 26'!O75=1,'GP1 Feb 26'!G75,0))+
(IF('GP1 Mar 26'!O75=1,'GP1 Mar 26'!G75,0)))/AB71)</f>
        <v>#DIV/0!</v>
      </c>
      <c r="AB71" s="86">
        <f>SUM('GP1 April 25'!O75,'GP1 May 25'!O75,'GP1 June 25'!O75,'GP1 July 25'!O75,'GP1 Aug 25'!O75,'GP1 Sep 25'!O75,'GP1 Oct 25'!O75,'GP1 Nov 25'!O75,'GP1 Dec 25'!O75,'GP1 Jan 26'!O75,'GP1 Feb 26'!O75,'GP1 Mar 26'!O75)</f>
        <v>0</v>
      </c>
      <c r="AC71" s="86">
        <f>'GP1 April 25'!H75</f>
        <v>0</v>
      </c>
      <c r="AD71" s="86">
        <f>'GP1 Mar 26'!H75</f>
        <v>0</v>
      </c>
      <c r="AE71" s="86" t="str">
        <f t="shared" si="6"/>
        <v/>
      </c>
      <c r="AF71" s="86" t="b">
        <f>IF(OR('Member Info'!N72="",'Member Info'!F72&gt;'GP1 Totals'!$V$2),TRUE,FALSE)</f>
        <v>1</v>
      </c>
      <c r="AG71" s="86" t="e">
        <f t="shared" ca="1" si="7"/>
        <v>#REF!</v>
      </c>
      <c r="AH71" s="86" t="e">
        <f ca="1">ROUND(IF(AF71=TRUE,('Member Info'!M72*52.14)/365*'GP1 Totals'!AG71,'Member Info'!M72*52.14),2)</f>
        <v>#REF!</v>
      </c>
      <c r="AI71" s="420">
        <f>'Member Info'!F72</f>
        <v>0</v>
      </c>
      <c r="AJ71" s="420">
        <f>IF('Member Info'!N72="",'GP1 Totals'!$V$3,'Member Info'!N72)</f>
        <v>46112</v>
      </c>
    </row>
    <row r="72" spans="1:36" s="2" customFormat="1" x14ac:dyDescent="0.25">
      <c r="A72" s="4">
        <v>45</v>
      </c>
      <c r="B72" s="164">
        <f>'Member Info'!D73</f>
        <v>0</v>
      </c>
      <c r="C72" s="164">
        <f>'Member Info'!E73</f>
        <v>0</v>
      </c>
      <c r="D72" s="164" t="str">
        <f>'Member Info'!G73</f>
        <v/>
      </c>
      <c r="E72" s="164"/>
      <c r="F72" s="165">
        <f>'Member Info'!B73</f>
        <v>0</v>
      </c>
      <c r="G72" s="165">
        <f>'GP1 April 25'!F76+'GP1 May 25'!F76+'GP1 June 25'!F76+'GP1 July 25'!F76+'GP1 Aug 25'!F76+'GP1 Sep 25'!F76+'GP1 Oct 25'!F76+'GP1 Nov 25'!F76+'GP1 Dec 25'!F76+'GP1 Jan 26'!F76+'GP1 Feb 26'!F76+'GP1 Mar 26'!F76+'Error Corrections'!F73</f>
        <v>0</v>
      </c>
      <c r="H72" s="166" t="str">
        <f>IF('Member Info'!O73="", 'Member Info'!K73, "CHANGED MID YEAR")</f>
        <v/>
      </c>
      <c r="I72" s="165"/>
      <c r="J72" s="165"/>
      <c r="K72" s="165"/>
      <c r="L72" s="165"/>
      <c r="M72" s="165">
        <f>'GP1 April 25'!I76+'GP1 May 25'!I76+'GP1 June 25'!I76+'GP1 July 25'!I76+'GP1 Aug 25'!I76+'GP1 Sep 25'!I76+'GP1 Oct 25'!I76+'GP1 Nov 25'!I76+'GP1 Dec 25'!I76+'GP1 Jan 26'!I76+'GP1 Feb 26'!I76+'GP1 Mar 26'!I76+'Error Corrections'!M73</f>
        <v>0</v>
      </c>
      <c r="N72" s="165">
        <f>'GP1 April 25'!J76+'GP1 May 25'!J76+'GP1 June 25'!J76+'GP1 July 25'!J76+'GP1 Aug 25'!J76+'GP1 Sep 25'!J76+'GP1 Oct 25'!J76+'GP1 Nov 25'!J76+'GP1 Dec 25'!J76+'GP1 Jan 26'!J76+'GP1 Feb 26'!J76+'GP1 Mar 26'!J76+'Error Corrections'!M73</f>
        <v>0</v>
      </c>
      <c r="O72" s="165">
        <f>'GP1 April 25'!K76+'GP1 May 25'!K76+'GP1 June 25'!K76+'GP1 July 25'!K76+'GP1 Aug 25'!K76+'GP1 Sep 25'!K76+'GP1 Oct 25'!K76+'GP1 Nov 25'!K76+'GP1 Dec 25'!K76+'GP1 Jan 26'!K76+'GP1 Feb 26'!K76+'GP1 Mar 26'!K76+'Error Corrections'!N73</f>
        <v>0</v>
      </c>
      <c r="P72" s="213" t="str">
        <f>IF('Error Corrections'!AA73=TRUE, "TRUE", "")</f>
        <v/>
      </c>
      <c r="Q72" s="211">
        <f>'Member Info'!Q73</f>
        <v>0</v>
      </c>
      <c r="R72" s="147">
        <f t="shared" si="0"/>
        <v>0</v>
      </c>
      <c r="S72" s="85">
        <f t="shared" si="1"/>
        <v>0</v>
      </c>
      <c r="T72" s="182">
        <f>(G72/100*'Member Info'!$W$2)</f>
        <v>0</v>
      </c>
      <c r="U72" s="183" t="e">
        <f>G72/100*('Member Info'!K73+'Member Info'!L73)</f>
        <v>#VALUE!</v>
      </c>
      <c r="V72" s="182" t="e">
        <f t="shared" si="2"/>
        <v>#DIV/0!</v>
      </c>
      <c r="W72" s="182" t="e">
        <f t="shared" si="3"/>
        <v>#VALUE!</v>
      </c>
      <c r="X72" s="184" t="e">
        <f t="shared" si="4"/>
        <v>#DIV/0!</v>
      </c>
      <c r="Y72" s="185" t="e">
        <f t="shared" si="5"/>
        <v>#VALUE!</v>
      </c>
      <c r="Z72" s="124">
        <f>SUM('GP1 April 25'!AJ76+'GP1 May 25'!AJ76+'GP1 June 25'!AJ76+'GP1 July 25'!AJ76+'GP1 Aug 25'!AJ76+'GP1 Sep 25'!AJ76+'GP1 Oct 25'!AJ76+'GP1 Nov 25'!AJ76+'GP1 Dec 25'!AJ76+'GP1 Jan 26'!AJ76+'GP1 Feb 26'!AJ76+'GP1 Mar 26'!AJ76)</f>
        <v>0</v>
      </c>
      <c r="AA72" s="86" t="e">
        <f>(((IF('GP1 April 25'!O76=1,'GP1 April 25'!G76,0))+
(IF('GP1 May 25'!O76=1,'GP1 May 25'!G76,0))+
(IF('GP1 June 25'!O76=1,'GP1 June 25'!G76,0))+
(IF('GP1 July 25'!O76=1,'GP1 July 25'!G76,0))+
(IF('GP1 Aug 25'!O76=1,'GP1 Aug 25'!G76,0))+
(IF('GP1 Sep 25'!O76=1,'GP1 Sep 25'!G76,0))+
(IF('GP1 Oct 25'!O76=1,'GP1 Oct 25'!G76,0))+
(IF('GP1 Nov 25'!O76=1,'GP1 Nov 25'!G76,0))+
(IF('GP1 Dec 25'!O76=1,'GP1 Dec 25'!G76,0))+
(IF('GP1 Jan 26'!O76=1,'GP1 Jan 26'!G76,0))+
(IF('GP1 Feb 26'!O76=1,'GP1 Feb 26'!G76,0))+
(IF('GP1 Mar 26'!O76=1,'GP1 Mar 26'!G76,0)))/AB72)</f>
        <v>#DIV/0!</v>
      </c>
      <c r="AB72" s="86">
        <f>SUM('GP1 April 25'!O76,'GP1 May 25'!O76,'GP1 June 25'!O76,'GP1 July 25'!O76,'GP1 Aug 25'!O76,'GP1 Sep 25'!O76,'GP1 Oct 25'!O76,'GP1 Nov 25'!O76,'GP1 Dec 25'!O76,'GP1 Jan 26'!O76,'GP1 Feb 26'!O76,'GP1 Mar 26'!O76)</f>
        <v>0</v>
      </c>
      <c r="AC72" s="86">
        <f>'GP1 April 25'!H76</f>
        <v>0</v>
      </c>
      <c r="AD72" s="86">
        <f>'GP1 Mar 26'!H76</f>
        <v>0</v>
      </c>
      <c r="AE72" s="86" t="str">
        <f t="shared" si="6"/>
        <v/>
      </c>
      <c r="AF72" s="86" t="b">
        <f>IF(OR('Member Info'!N73="",'Member Info'!F73&gt;'GP1 Totals'!$V$2),TRUE,FALSE)</f>
        <v>1</v>
      </c>
      <c r="AG72" s="86" t="e">
        <f t="shared" ca="1" si="7"/>
        <v>#REF!</v>
      </c>
      <c r="AH72" s="86" t="e">
        <f ca="1">ROUND(IF(AF72=TRUE,('Member Info'!M73*52.14)/365*'GP1 Totals'!AG72,'Member Info'!M73*52.14),2)</f>
        <v>#REF!</v>
      </c>
      <c r="AI72" s="420">
        <f>'Member Info'!F73</f>
        <v>0</v>
      </c>
      <c r="AJ72" s="420">
        <f>IF('Member Info'!N73="",'GP1 Totals'!$V$3,'Member Info'!N73)</f>
        <v>46112</v>
      </c>
    </row>
    <row r="73" spans="1:36" s="2" customFormat="1" x14ac:dyDescent="0.25">
      <c r="A73" s="4">
        <v>46</v>
      </c>
      <c r="B73" s="164">
        <f>'Member Info'!D74</f>
        <v>0</v>
      </c>
      <c r="C73" s="164">
        <f>'Member Info'!E74</f>
        <v>0</v>
      </c>
      <c r="D73" s="164" t="str">
        <f>'Member Info'!G74</f>
        <v/>
      </c>
      <c r="E73" s="164"/>
      <c r="F73" s="165">
        <f>'Member Info'!B74</f>
        <v>0</v>
      </c>
      <c r="G73" s="165">
        <f>'GP1 April 25'!F77+'GP1 May 25'!F77+'GP1 June 25'!F77+'GP1 July 25'!F77+'GP1 Aug 25'!F77+'GP1 Sep 25'!F77+'GP1 Oct 25'!F77+'GP1 Nov 25'!F77+'GP1 Dec 25'!F77+'GP1 Jan 26'!F77+'GP1 Feb 26'!F77+'GP1 Mar 26'!F77+'Error Corrections'!F74</f>
        <v>0</v>
      </c>
      <c r="H73" s="166" t="str">
        <f>IF('Member Info'!O74="", 'Member Info'!K74, "CHANGED MID YEAR")</f>
        <v/>
      </c>
      <c r="I73" s="165"/>
      <c r="J73" s="165"/>
      <c r="K73" s="165"/>
      <c r="L73" s="165"/>
      <c r="M73" s="165">
        <f>'GP1 April 25'!I77+'GP1 May 25'!I77+'GP1 June 25'!I77+'GP1 July 25'!I77+'GP1 Aug 25'!I77+'GP1 Sep 25'!I77+'GP1 Oct 25'!I77+'GP1 Nov 25'!I77+'GP1 Dec 25'!I77+'GP1 Jan 26'!I77+'GP1 Feb 26'!I77+'GP1 Mar 26'!I77+'Error Corrections'!M74</f>
        <v>0</v>
      </c>
      <c r="N73" s="165">
        <f>'GP1 April 25'!J77+'GP1 May 25'!J77+'GP1 June 25'!J77+'GP1 July 25'!J77+'GP1 Aug 25'!J77+'GP1 Sep 25'!J77+'GP1 Oct 25'!J77+'GP1 Nov 25'!J77+'GP1 Dec 25'!J77+'GP1 Jan 26'!J77+'GP1 Feb 26'!J77+'GP1 Mar 26'!J77+'Error Corrections'!M74</f>
        <v>0</v>
      </c>
      <c r="O73" s="165">
        <f>'GP1 April 25'!K77+'GP1 May 25'!K77+'GP1 June 25'!K77+'GP1 July 25'!K77+'GP1 Aug 25'!K77+'GP1 Sep 25'!K77+'GP1 Oct 25'!K77+'GP1 Nov 25'!K77+'GP1 Dec 25'!K77+'GP1 Jan 26'!K77+'GP1 Feb 26'!K77+'GP1 Mar 26'!K77+'Error Corrections'!N74</f>
        <v>0</v>
      </c>
      <c r="P73" s="213" t="str">
        <f>IF('Error Corrections'!AA74=TRUE, "TRUE", "")</f>
        <v/>
      </c>
      <c r="Q73" s="211">
        <f>'Member Info'!Q74</f>
        <v>0</v>
      </c>
      <c r="R73" s="147">
        <f t="shared" si="0"/>
        <v>0</v>
      </c>
      <c r="S73" s="85">
        <f t="shared" si="1"/>
        <v>0</v>
      </c>
      <c r="T73" s="182">
        <f>(G73/100*'Member Info'!$W$2)</f>
        <v>0</v>
      </c>
      <c r="U73" s="183" t="e">
        <f>G73/100*('Member Info'!K74+'Member Info'!L74)</f>
        <v>#VALUE!</v>
      </c>
      <c r="V73" s="182" t="e">
        <f t="shared" si="2"/>
        <v>#DIV/0!</v>
      </c>
      <c r="W73" s="182" t="e">
        <f t="shared" si="3"/>
        <v>#VALUE!</v>
      </c>
      <c r="X73" s="184" t="e">
        <f t="shared" si="4"/>
        <v>#DIV/0!</v>
      </c>
      <c r="Y73" s="185" t="e">
        <f t="shared" si="5"/>
        <v>#VALUE!</v>
      </c>
      <c r="Z73" s="124">
        <f>SUM('GP1 April 25'!AJ77+'GP1 May 25'!AJ77+'GP1 June 25'!AJ77+'GP1 July 25'!AJ77+'GP1 Aug 25'!AJ77+'GP1 Sep 25'!AJ77+'GP1 Oct 25'!AJ77+'GP1 Nov 25'!AJ77+'GP1 Dec 25'!AJ77+'GP1 Jan 26'!AJ77+'GP1 Feb 26'!AJ77+'GP1 Mar 26'!AJ77)</f>
        <v>0</v>
      </c>
      <c r="AA73" s="86" t="e">
        <f>(((IF('GP1 April 25'!O77=1,'GP1 April 25'!G77,0))+
(IF('GP1 May 25'!O77=1,'GP1 May 25'!G77,0))+
(IF('GP1 June 25'!O77=1,'GP1 June 25'!G77,0))+
(IF('GP1 July 25'!O77=1,'GP1 July 25'!G77,0))+
(IF('GP1 Aug 25'!O77=1,'GP1 Aug 25'!G77,0))+
(IF('GP1 Sep 25'!O77=1,'GP1 Sep 25'!G77,0))+
(IF('GP1 Oct 25'!O77=1,'GP1 Oct 25'!G77,0))+
(IF('GP1 Nov 25'!O77=1,'GP1 Nov 25'!G77,0))+
(IF('GP1 Dec 25'!O77=1,'GP1 Dec 25'!G77,0))+
(IF('GP1 Jan 26'!O77=1,'GP1 Jan 26'!G77,0))+
(IF('GP1 Feb 26'!O77=1,'GP1 Feb 26'!G77,0))+
(IF('GP1 Mar 26'!O77=1,'GP1 Mar 26'!G77,0)))/AB73)</f>
        <v>#DIV/0!</v>
      </c>
      <c r="AB73" s="86">
        <f>SUM('GP1 April 25'!O77,'GP1 May 25'!O77,'GP1 June 25'!O77,'GP1 July 25'!O77,'GP1 Aug 25'!O77,'GP1 Sep 25'!O77,'GP1 Oct 25'!O77,'GP1 Nov 25'!O77,'GP1 Dec 25'!O77,'GP1 Jan 26'!O77,'GP1 Feb 26'!O77,'GP1 Mar 26'!O77)</f>
        <v>0</v>
      </c>
      <c r="AC73" s="86">
        <f>'GP1 April 25'!H77</f>
        <v>0</v>
      </c>
      <c r="AD73" s="86">
        <f>'GP1 Mar 26'!H77</f>
        <v>0</v>
      </c>
      <c r="AE73" s="86" t="str">
        <f t="shared" si="6"/>
        <v/>
      </c>
      <c r="AF73" s="86" t="b">
        <f>IF(OR('Member Info'!N74="",'Member Info'!F74&gt;'GP1 Totals'!$V$2),TRUE,FALSE)</f>
        <v>1</v>
      </c>
      <c r="AG73" s="86" t="e">
        <f t="shared" ca="1" si="7"/>
        <v>#REF!</v>
      </c>
      <c r="AH73" s="86" t="e">
        <f ca="1">ROUND(IF(AF73=TRUE,('Member Info'!M74*52.14)/365*'GP1 Totals'!AG73,'Member Info'!M74*52.14),2)</f>
        <v>#REF!</v>
      </c>
      <c r="AI73" s="420">
        <f>'Member Info'!F74</f>
        <v>0</v>
      </c>
      <c r="AJ73" s="420">
        <f>IF('Member Info'!N74="",'GP1 Totals'!$V$3,'Member Info'!N74)</f>
        <v>46112</v>
      </c>
    </row>
    <row r="74" spans="1:36" s="2" customFormat="1" x14ac:dyDescent="0.25">
      <c r="A74" s="4">
        <v>47</v>
      </c>
      <c r="B74" s="164">
        <f>'Member Info'!D75</f>
        <v>0</v>
      </c>
      <c r="C74" s="164">
        <f>'Member Info'!E75</f>
        <v>0</v>
      </c>
      <c r="D74" s="164" t="str">
        <f>'Member Info'!G75</f>
        <v/>
      </c>
      <c r="E74" s="164"/>
      <c r="F74" s="165">
        <f>'Member Info'!B75</f>
        <v>0</v>
      </c>
      <c r="G74" s="165">
        <f>'GP1 April 25'!F78+'GP1 May 25'!F78+'GP1 June 25'!F78+'GP1 July 25'!F78+'GP1 Aug 25'!F78+'GP1 Sep 25'!F78+'GP1 Oct 25'!F78+'GP1 Nov 25'!F78+'GP1 Dec 25'!F78+'GP1 Jan 26'!F78+'GP1 Feb 26'!F78+'GP1 Mar 26'!F78+'Error Corrections'!F75</f>
        <v>0</v>
      </c>
      <c r="H74" s="166" t="str">
        <f>IF('Member Info'!O75="", 'Member Info'!K75, "CHANGED MID YEAR")</f>
        <v/>
      </c>
      <c r="I74" s="165"/>
      <c r="J74" s="165"/>
      <c r="K74" s="165"/>
      <c r="L74" s="165"/>
      <c r="M74" s="165">
        <f>'GP1 April 25'!I78+'GP1 May 25'!I78+'GP1 June 25'!I78+'GP1 July 25'!I78+'GP1 Aug 25'!I78+'GP1 Sep 25'!I78+'GP1 Oct 25'!I78+'GP1 Nov 25'!I78+'GP1 Dec 25'!I78+'GP1 Jan 26'!I78+'GP1 Feb 26'!I78+'GP1 Mar 26'!I78+'Error Corrections'!M75</f>
        <v>0</v>
      </c>
      <c r="N74" s="165">
        <f>'GP1 April 25'!J78+'GP1 May 25'!J78+'GP1 June 25'!J78+'GP1 July 25'!J78+'GP1 Aug 25'!J78+'GP1 Sep 25'!J78+'GP1 Oct 25'!J78+'GP1 Nov 25'!J78+'GP1 Dec 25'!J78+'GP1 Jan 26'!J78+'GP1 Feb 26'!J78+'GP1 Mar 26'!J78+'Error Corrections'!M75</f>
        <v>0</v>
      </c>
      <c r="O74" s="165">
        <f>'GP1 April 25'!K78+'GP1 May 25'!K78+'GP1 June 25'!K78+'GP1 July 25'!K78+'GP1 Aug 25'!K78+'GP1 Sep 25'!K78+'GP1 Oct 25'!K78+'GP1 Nov 25'!K78+'GP1 Dec 25'!K78+'GP1 Jan 26'!K78+'GP1 Feb 26'!K78+'GP1 Mar 26'!K78+'Error Corrections'!N75</f>
        <v>0</v>
      </c>
      <c r="P74" s="213" t="str">
        <f>IF('Error Corrections'!AA75=TRUE, "TRUE", "")</f>
        <v/>
      </c>
      <c r="Q74" s="211">
        <f>'Member Info'!Q75</f>
        <v>0</v>
      </c>
      <c r="R74" s="147">
        <f t="shared" si="0"/>
        <v>0</v>
      </c>
      <c r="S74" s="85">
        <f t="shared" si="1"/>
        <v>0</v>
      </c>
      <c r="T74" s="182">
        <f>(G74/100*'Member Info'!$W$2)</f>
        <v>0</v>
      </c>
      <c r="U74" s="183" t="e">
        <f>G74/100*('Member Info'!K75+'Member Info'!L75)</f>
        <v>#VALUE!</v>
      </c>
      <c r="V74" s="182" t="e">
        <f t="shared" si="2"/>
        <v>#DIV/0!</v>
      </c>
      <c r="W74" s="182" t="e">
        <f t="shared" si="3"/>
        <v>#VALUE!</v>
      </c>
      <c r="X74" s="184" t="e">
        <f t="shared" si="4"/>
        <v>#DIV/0!</v>
      </c>
      <c r="Y74" s="185" t="e">
        <f t="shared" si="5"/>
        <v>#VALUE!</v>
      </c>
      <c r="Z74" s="124">
        <f>SUM('GP1 April 25'!AJ78+'GP1 May 25'!AJ78+'GP1 June 25'!AJ78+'GP1 July 25'!AJ78+'GP1 Aug 25'!AJ78+'GP1 Sep 25'!AJ78+'GP1 Oct 25'!AJ78+'GP1 Nov 25'!AJ78+'GP1 Dec 25'!AJ78+'GP1 Jan 26'!AJ78+'GP1 Feb 26'!AJ78+'GP1 Mar 26'!AJ78)</f>
        <v>0</v>
      </c>
      <c r="AA74" s="86" t="e">
        <f>(((IF('GP1 April 25'!O78=1,'GP1 April 25'!G78,0))+
(IF('GP1 May 25'!O78=1,'GP1 May 25'!G78,0))+
(IF('GP1 June 25'!O78=1,'GP1 June 25'!G78,0))+
(IF('GP1 July 25'!O78=1,'GP1 July 25'!G78,0))+
(IF('GP1 Aug 25'!O78=1,'GP1 Aug 25'!G78,0))+
(IF('GP1 Sep 25'!O78=1,'GP1 Sep 25'!G78,0))+
(IF('GP1 Oct 25'!O78=1,'GP1 Oct 25'!G78,0))+
(IF('GP1 Nov 25'!O78=1,'GP1 Nov 25'!G78,0))+
(IF('GP1 Dec 25'!O78=1,'GP1 Dec 25'!G78,0))+
(IF('GP1 Jan 26'!O78=1,'GP1 Jan 26'!G78,0))+
(IF('GP1 Feb 26'!O78=1,'GP1 Feb 26'!G78,0))+
(IF('GP1 Mar 26'!O78=1,'GP1 Mar 26'!G78,0)))/AB74)</f>
        <v>#DIV/0!</v>
      </c>
      <c r="AB74" s="86">
        <f>SUM('GP1 April 25'!O78,'GP1 May 25'!O78,'GP1 June 25'!O78,'GP1 July 25'!O78,'GP1 Aug 25'!O78,'GP1 Sep 25'!O78,'GP1 Oct 25'!O78,'GP1 Nov 25'!O78,'GP1 Dec 25'!O78,'GP1 Jan 26'!O78,'GP1 Feb 26'!O78,'GP1 Mar 26'!O78)</f>
        <v>0</v>
      </c>
      <c r="AC74" s="86">
        <f>'GP1 April 25'!H78</f>
        <v>0</v>
      </c>
      <c r="AD74" s="86">
        <f>'GP1 Mar 26'!H78</f>
        <v>0</v>
      </c>
      <c r="AE74" s="86" t="str">
        <f t="shared" si="6"/>
        <v/>
      </c>
      <c r="AF74" s="86" t="b">
        <f>IF(OR('Member Info'!N75="",'Member Info'!F75&gt;'GP1 Totals'!$V$2),TRUE,FALSE)</f>
        <v>1</v>
      </c>
      <c r="AG74" s="86" t="e">
        <f t="shared" ca="1" si="7"/>
        <v>#REF!</v>
      </c>
      <c r="AH74" s="86" t="e">
        <f ca="1">ROUND(IF(AF74=TRUE,('Member Info'!M75*52.14)/365*'GP1 Totals'!AG74,'Member Info'!M75*52.14),2)</f>
        <v>#REF!</v>
      </c>
      <c r="AI74" s="420">
        <f>'Member Info'!F75</f>
        <v>0</v>
      </c>
      <c r="AJ74" s="420">
        <f>IF('Member Info'!N75="",'GP1 Totals'!$V$3,'Member Info'!N75)</f>
        <v>46112</v>
      </c>
    </row>
    <row r="75" spans="1:36" s="2" customFormat="1" x14ac:dyDescent="0.25">
      <c r="A75" s="4">
        <v>48</v>
      </c>
      <c r="B75" s="164">
        <f>'Member Info'!D76</f>
        <v>0</v>
      </c>
      <c r="C75" s="164">
        <f>'Member Info'!E76</f>
        <v>0</v>
      </c>
      <c r="D75" s="164" t="str">
        <f>'Member Info'!G76</f>
        <v/>
      </c>
      <c r="E75" s="164"/>
      <c r="F75" s="165">
        <f>'Member Info'!B76</f>
        <v>0</v>
      </c>
      <c r="G75" s="165">
        <f>'GP1 April 25'!F79+'GP1 May 25'!F79+'GP1 June 25'!F79+'GP1 July 25'!F79+'GP1 Aug 25'!F79+'GP1 Sep 25'!F79+'GP1 Oct 25'!F79+'GP1 Nov 25'!F79+'GP1 Dec 25'!F79+'GP1 Jan 26'!F79+'GP1 Feb 26'!F79+'GP1 Mar 26'!F79+'Error Corrections'!F76</f>
        <v>0</v>
      </c>
      <c r="H75" s="166" t="str">
        <f>IF('Member Info'!O76="", 'Member Info'!K76, "CHANGED MID YEAR")</f>
        <v/>
      </c>
      <c r="I75" s="165"/>
      <c r="J75" s="165"/>
      <c r="K75" s="165"/>
      <c r="L75" s="165"/>
      <c r="M75" s="165">
        <f>'GP1 April 25'!I79+'GP1 May 25'!I79+'GP1 June 25'!I79+'GP1 July 25'!I79+'GP1 Aug 25'!I79+'GP1 Sep 25'!I79+'GP1 Oct 25'!I79+'GP1 Nov 25'!I79+'GP1 Dec 25'!I79+'GP1 Jan 26'!I79+'GP1 Feb 26'!I79+'GP1 Mar 26'!I79+'Error Corrections'!M76</f>
        <v>0</v>
      </c>
      <c r="N75" s="165">
        <f>'GP1 April 25'!J79+'GP1 May 25'!J79+'GP1 June 25'!J79+'GP1 July 25'!J79+'GP1 Aug 25'!J79+'GP1 Sep 25'!J79+'GP1 Oct 25'!J79+'GP1 Nov 25'!J79+'GP1 Dec 25'!J79+'GP1 Jan 26'!J79+'GP1 Feb 26'!J79+'GP1 Mar 26'!J79+'Error Corrections'!M76</f>
        <v>0</v>
      </c>
      <c r="O75" s="165">
        <f>'GP1 April 25'!K79+'GP1 May 25'!K79+'GP1 June 25'!K79+'GP1 July 25'!K79+'GP1 Aug 25'!K79+'GP1 Sep 25'!K79+'GP1 Oct 25'!K79+'GP1 Nov 25'!K79+'GP1 Dec 25'!K79+'GP1 Jan 26'!K79+'GP1 Feb 26'!K79+'GP1 Mar 26'!K79+'Error Corrections'!N76</f>
        <v>0</v>
      </c>
      <c r="P75" s="213" t="str">
        <f>IF('Error Corrections'!AA76=TRUE, "TRUE", "")</f>
        <v/>
      </c>
      <c r="Q75" s="211">
        <f>'Member Info'!Q76</f>
        <v>0</v>
      </c>
      <c r="R75" s="147">
        <f t="shared" si="0"/>
        <v>0</v>
      </c>
      <c r="S75" s="85">
        <f t="shared" si="1"/>
        <v>0</v>
      </c>
      <c r="T75" s="182">
        <f>(G75/100*'Member Info'!$W$2)</f>
        <v>0</v>
      </c>
      <c r="U75" s="183" t="e">
        <f>G75/100*('Member Info'!K76+'Member Info'!L76)</f>
        <v>#VALUE!</v>
      </c>
      <c r="V75" s="182" t="e">
        <f t="shared" si="2"/>
        <v>#DIV/0!</v>
      </c>
      <c r="W75" s="182" t="e">
        <f t="shared" si="3"/>
        <v>#VALUE!</v>
      </c>
      <c r="X75" s="184" t="e">
        <f t="shared" si="4"/>
        <v>#DIV/0!</v>
      </c>
      <c r="Y75" s="185" t="e">
        <f t="shared" si="5"/>
        <v>#VALUE!</v>
      </c>
      <c r="Z75" s="124">
        <f>SUM('GP1 April 25'!AJ79+'GP1 May 25'!AJ79+'GP1 June 25'!AJ79+'GP1 July 25'!AJ79+'GP1 Aug 25'!AJ79+'GP1 Sep 25'!AJ79+'GP1 Oct 25'!AJ79+'GP1 Nov 25'!AJ79+'GP1 Dec 25'!AJ79+'GP1 Jan 26'!AJ79+'GP1 Feb 26'!AJ79+'GP1 Mar 26'!AJ79)</f>
        <v>0</v>
      </c>
      <c r="AA75" s="86" t="e">
        <f>(((IF('GP1 April 25'!O79=1,'GP1 April 25'!G79,0))+
(IF('GP1 May 25'!O79=1,'GP1 May 25'!G79,0))+
(IF('GP1 June 25'!O79=1,'GP1 June 25'!G79,0))+
(IF('GP1 July 25'!O79=1,'GP1 July 25'!G79,0))+
(IF('GP1 Aug 25'!O79=1,'GP1 Aug 25'!G79,0))+
(IF('GP1 Sep 25'!O79=1,'GP1 Sep 25'!G79,0))+
(IF('GP1 Oct 25'!O79=1,'GP1 Oct 25'!G79,0))+
(IF('GP1 Nov 25'!O79=1,'GP1 Nov 25'!G79,0))+
(IF('GP1 Dec 25'!O79=1,'GP1 Dec 25'!G79,0))+
(IF('GP1 Jan 26'!O79=1,'GP1 Jan 26'!G79,0))+
(IF('GP1 Feb 26'!O79=1,'GP1 Feb 26'!G79,0))+
(IF('GP1 Mar 26'!O79=1,'GP1 Mar 26'!G79,0)))/AB75)</f>
        <v>#DIV/0!</v>
      </c>
      <c r="AB75" s="86">
        <f>SUM('GP1 April 25'!O79,'GP1 May 25'!O79,'GP1 June 25'!O79,'GP1 July 25'!O79,'GP1 Aug 25'!O79,'GP1 Sep 25'!O79,'GP1 Oct 25'!O79,'GP1 Nov 25'!O79,'GP1 Dec 25'!O79,'GP1 Jan 26'!O79,'GP1 Feb 26'!O79,'GP1 Mar 26'!O79)</f>
        <v>0</v>
      </c>
      <c r="AC75" s="86">
        <f>'GP1 April 25'!H79</f>
        <v>0</v>
      </c>
      <c r="AD75" s="86">
        <f>'GP1 Mar 26'!H79</f>
        <v>0</v>
      </c>
      <c r="AE75" s="86" t="str">
        <f t="shared" si="6"/>
        <v/>
      </c>
      <c r="AF75" s="86" t="b">
        <f>IF(OR('Member Info'!N76="",'Member Info'!F76&gt;'GP1 Totals'!$V$2),TRUE,FALSE)</f>
        <v>1</v>
      </c>
      <c r="AG75" s="86" t="e">
        <f t="shared" ca="1" si="7"/>
        <v>#REF!</v>
      </c>
      <c r="AH75" s="86" t="e">
        <f ca="1">ROUND(IF(AF75=TRUE,('Member Info'!M76*52.14)/365*'GP1 Totals'!AG75,'Member Info'!M76*52.14),2)</f>
        <v>#REF!</v>
      </c>
      <c r="AI75" s="420">
        <f>'Member Info'!F76</f>
        <v>0</v>
      </c>
      <c r="AJ75" s="420">
        <f>IF('Member Info'!N76="",'GP1 Totals'!$V$3,'Member Info'!N76)</f>
        <v>46112</v>
      </c>
    </row>
    <row r="76" spans="1:36" s="2" customFormat="1" x14ac:dyDescent="0.25">
      <c r="A76" s="4">
        <v>49</v>
      </c>
      <c r="B76" s="164">
        <f>'Member Info'!D77</f>
        <v>0</v>
      </c>
      <c r="C76" s="164">
        <f>'Member Info'!E77</f>
        <v>0</v>
      </c>
      <c r="D76" s="164" t="str">
        <f>'Member Info'!G77</f>
        <v/>
      </c>
      <c r="E76" s="164"/>
      <c r="F76" s="165">
        <f>'Member Info'!B77</f>
        <v>0</v>
      </c>
      <c r="G76" s="165">
        <f>'GP1 April 25'!F80+'GP1 May 25'!F80+'GP1 June 25'!F80+'GP1 July 25'!F80+'GP1 Aug 25'!F80+'GP1 Sep 25'!F80+'GP1 Oct 25'!F80+'GP1 Nov 25'!F80+'GP1 Dec 25'!F80+'GP1 Jan 26'!F80+'GP1 Feb 26'!F80+'GP1 Mar 26'!F80+'Error Corrections'!F77</f>
        <v>0</v>
      </c>
      <c r="H76" s="166" t="str">
        <f>IF('Member Info'!O77="", 'Member Info'!K77, "CHANGED MID YEAR")</f>
        <v/>
      </c>
      <c r="I76" s="165"/>
      <c r="J76" s="165"/>
      <c r="K76" s="165"/>
      <c r="L76" s="165"/>
      <c r="M76" s="165">
        <f>'GP1 April 25'!I80+'GP1 May 25'!I80+'GP1 June 25'!I80+'GP1 July 25'!I80+'GP1 Aug 25'!I80+'GP1 Sep 25'!I80+'GP1 Oct 25'!I80+'GP1 Nov 25'!I80+'GP1 Dec 25'!I80+'GP1 Jan 26'!I80+'GP1 Feb 26'!I80+'GP1 Mar 26'!I80+'Error Corrections'!M77</f>
        <v>0</v>
      </c>
      <c r="N76" s="165">
        <f>'GP1 April 25'!J80+'GP1 May 25'!J80+'GP1 June 25'!J80+'GP1 July 25'!J80+'GP1 Aug 25'!J80+'GP1 Sep 25'!J80+'GP1 Oct 25'!J80+'GP1 Nov 25'!J80+'GP1 Dec 25'!J80+'GP1 Jan 26'!J80+'GP1 Feb 26'!J80+'GP1 Mar 26'!J80+'Error Corrections'!M77</f>
        <v>0</v>
      </c>
      <c r="O76" s="165">
        <f>'GP1 April 25'!K80+'GP1 May 25'!K80+'GP1 June 25'!K80+'GP1 July 25'!K80+'GP1 Aug 25'!K80+'GP1 Sep 25'!K80+'GP1 Oct 25'!K80+'GP1 Nov 25'!K80+'GP1 Dec 25'!K80+'GP1 Jan 26'!K80+'GP1 Feb 26'!K80+'GP1 Mar 26'!K80+'Error Corrections'!N77</f>
        <v>0</v>
      </c>
      <c r="P76" s="213" t="str">
        <f>IF('Error Corrections'!AA77=TRUE, "TRUE", "")</f>
        <v/>
      </c>
      <c r="Q76" s="211">
        <f>'Member Info'!Q77</f>
        <v>0</v>
      </c>
      <c r="R76" s="147">
        <f t="shared" si="0"/>
        <v>0</v>
      </c>
      <c r="S76" s="85">
        <f t="shared" si="1"/>
        <v>0</v>
      </c>
      <c r="T76" s="182">
        <f>(G76/100*'Member Info'!$W$2)</f>
        <v>0</v>
      </c>
      <c r="U76" s="183" t="e">
        <f>G76/100*('Member Info'!K77+'Member Info'!L77)</f>
        <v>#VALUE!</v>
      </c>
      <c r="V76" s="182" t="e">
        <f t="shared" si="2"/>
        <v>#DIV/0!</v>
      </c>
      <c r="W76" s="182" t="e">
        <f t="shared" si="3"/>
        <v>#VALUE!</v>
      </c>
      <c r="X76" s="184" t="e">
        <f t="shared" si="4"/>
        <v>#DIV/0!</v>
      </c>
      <c r="Y76" s="185" t="e">
        <f t="shared" si="5"/>
        <v>#VALUE!</v>
      </c>
      <c r="Z76" s="124">
        <f>SUM('GP1 April 25'!AJ80+'GP1 May 25'!AJ80+'GP1 June 25'!AJ80+'GP1 July 25'!AJ80+'GP1 Aug 25'!AJ80+'GP1 Sep 25'!AJ80+'GP1 Oct 25'!AJ80+'GP1 Nov 25'!AJ80+'GP1 Dec 25'!AJ80+'GP1 Jan 26'!AJ80+'GP1 Feb 26'!AJ80+'GP1 Mar 26'!AJ80)</f>
        <v>0</v>
      </c>
      <c r="AA76" s="86" t="e">
        <f>(((IF('GP1 April 25'!O80=1,'GP1 April 25'!G80,0))+
(IF('GP1 May 25'!O80=1,'GP1 May 25'!G80,0))+
(IF('GP1 June 25'!O80=1,'GP1 June 25'!G80,0))+
(IF('GP1 July 25'!O80=1,'GP1 July 25'!G80,0))+
(IF('GP1 Aug 25'!O80=1,'GP1 Aug 25'!G80,0))+
(IF('GP1 Sep 25'!O80=1,'GP1 Sep 25'!G80,0))+
(IF('GP1 Oct 25'!O80=1,'GP1 Oct 25'!G80,0))+
(IF('GP1 Nov 25'!O80=1,'GP1 Nov 25'!G80,0))+
(IF('GP1 Dec 25'!O80=1,'GP1 Dec 25'!G80,0))+
(IF('GP1 Jan 26'!O80=1,'GP1 Jan 26'!G80,0))+
(IF('GP1 Feb 26'!O80=1,'GP1 Feb 26'!G80,0))+
(IF('GP1 Mar 26'!O80=1,'GP1 Mar 26'!G80,0)))/AB76)</f>
        <v>#DIV/0!</v>
      </c>
      <c r="AB76" s="86">
        <f>SUM('GP1 April 25'!O80,'GP1 May 25'!O80,'GP1 June 25'!O80,'GP1 July 25'!O80,'GP1 Aug 25'!O80,'GP1 Sep 25'!O80,'GP1 Oct 25'!O80,'GP1 Nov 25'!O80,'GP1 Dec 25'!O80,'GP1 Jan 26'!O80,'GP1 Feb 26'!O80,'GP1 Mar 26'!O80)</f>
        <v>0</v>
      </c>
      <c r="AC76" s="86">
        <f>'GP1 April 25'!H80</f>
        <v>0</v>
      </c>
      <c r="AD76" s="86">
        <f>'GP1 Mar 26'!H80</f>
        <v>0</v>
      </c>
      <c r="AE76" s="86" t="str">
        <f t="shared" si="6"/>
        <v/>
      </c>
      <c r="AF76" s="86" t="b">
        <f>IF(OR('Member Info'!N77="",'Member Info'!F77&gt;'GP1 Totals'!$V$2),TRUE,FALSE)</f>
        <v>1</v>
      </c>
      <c r="AG76" s="86" t="e">
        <f t="shared" ca="1" si="7"/>
        <v>#REF!</v>
      </c>
      <c r="AH76" s="86" t="e">
        <f ca="1">ROUND(IF(AF76=TRUE,('Member Info'!M77*52.14)/365*'GP1 Totals'!AG76,'Member Info'!M77*52.14),2)</f>
        <v>#REF!</v>
      </c>
      <c r="AI76" s="420">
        <f>'Member Info'!F77</f>
        <v>0</v>
      </c>
      <c r="AJ76" s="420">
        <f>IF('Member Info'!N77="",'GP1 Totals'!$V$3,'Member Info'!N77)</f>
        <v>46112</v>
      </c>
    </row>
    <row r="77" spans="1:36" s="2" customFormat="1" x14ac:dyDescent="0.25">
      <c r="A77" s="4">
        <v>50</v>
      </c>
      <c r="B77" s="164">
        <f>'Member Info'!D78</f>
        <v>0</v>
      </c>
      <c r="C77" s="164">
        <f>'Member Info'!E78</f>
        <v>0</v>
      </c>
      <c r="D77" s="164" t="str">
        <f>'Member Info'!G78</f>
        <v/>
      </c>
      <c r="E77" s="164"/>
      <c r="F77" s="165">
        <f>'Member Info'!B78</f>
        <v>0</v>
      </c>
      <c r="G77" s="165">
        <f>'GP1 April 25'!F81+'GP1 May 25'!F81+'GP1 June 25'!F81+'GP1 July 25'!F81+'GP1 Aug 25'!F81+'GP1 Sep 25'!F81+'GP1 Oct 25'!F81+'GP1 Nov 25'!F81+'GP1 Dec 25'!F81+'GP1 Jan 26'!F81+'GP1 Feb 26'!F81+'GP1 Mar 26'!F81+'Error Corrections'!F78</f>
        <v>0</v>
      </c>
      <c r="H77" s="166" t="str">
        <f>IF('Member Info'!O78="", 'Member Info'!K78, "CHANGED MID YEAR")</f>
        <v/>
      </c>
      <c r="I77" s="165"/>
      <c r="J77" s="165"/>
      <c r="K77" s="165"/>
      <c r="L77" s="165"/>
      <c r="M77" s="165">
        <f>'GP1 April 25'!I81+'GP1 May 25'!I81+'GP1 June 25'!I81+'GP1 July 25'!I81+'GP1 Aug 25'!I81+'GP1 Sep 25'!I81+'GP1 Oct 25'!I81+'GP1 Nov 25'!I81+'GP1 Dec 25'!I81+'GP1 Jan 26'!I81+'GP1 Feb 26'!I81+'GP1 Mar 26'!I81+'Error Corrections'!M78</f>
        <v>0</v>
      </c>
      <c r="N77" s="165">
        <f>'GP1 April 25'!J81+'GP1 May 25'!J81+'GP1 June 25'!J81+'GP1 July 25'!J81+'GP1 Aug 25'!J81+'GP1 Sep 25'!J81+'GP1 Oct 25'!J81+'GP1 Nov 25'!J81+'GP1 Dec 25'!J81+'GP1 Jan 26'!J81+'GP1 Feb 26'!J81+'GP1 Mar 26'!J81+'Error Corrections'!M78</f>
        <v>0</v>
      </c>
      <c r="O77" s="165">
        <f>'GP1 April 25'!K81+'GP1 May 25'!K81+'GP1 June 25'!K81+'GP1 July 25'!K81+'GP1 Aug 25'!K81+'GP1 Sep 25'!K81+'GP1 Oct 25'!K81+'GP1 Nov 25'!K81+'GP1 Dec 25'!K81+'GP1 Jan 26'!K81+'GP1 Feb 26'!K81+'GP1 Mar 26'!K81+'Error Corrections'!N78</f>
        <v>0</v>
      </c>
      <c r="P77" s="213" t="str">
        <f>IF('Error Corrections'!AA78=TRUE, "TRUE", "")</f>
        <v/>
      </c>
      <c r="Q77" s="211">
        <f>'Member Info'!Q78</f>
        <v>0</v>
      </c>
      <c r="R77" s="147">
        <f t="shared" si="0"/>
        <v>0</v>
      </c>
      <c r="S77" s="85">
        <f t="shared" si="1"/>
        <v>0</v>
      </c>
      <c r="T77" s="182">
        <f>(G77/100*'Member Info'!$W$2)</f>
        <v>0</v>
      </c>
      <c r="U77" s="183" t="e">
        <f>G77/100*('Member Info'!K78+'Member Info'!L78)</f>
        <v>#VALUE!</v>
      </c>
      <c r="V77" s="182" t="e">
        <f t="shared" si="2"/>
        <v>#DIV/0!</v>
      </c>
      <c r="W77" s="182" t="e">
        <f t="shared" si="3"/>
        <v>#VALUE!</v>
      </c>
      <c r="X77" s="184" t="e">
        <f t="shared" si="4"/>
        <v>#DIV/0!</v>
      </c>
      <c r="Y77" s="185" t="e">
        <f t="shared" si="5"/>
        <v>#VALUE!</v>
      </c>
      <c r="Z77" s="124">
        <f>SUM('GP1 April 25'!AJ81+'GP1 May 25'!AJ81+'GP1 June 25'!AJ81+'GP1 July 25'!AJ81+'GP1 Aug 25'!AJ81+'GP1 Sep 25'!AJ81+'GP1 Oct 25'!AJ81+'GP1 Nov 25'!AJ81+'GP1 Dec 25'!AJ81+'GP1 Jan 26'!AJ81+'GP1 Feb 26'!AJ81+'GP1 Mar 26'!AJ81)</f>
        <v>0</v>
      </c>
      <c r="AA77" s="86" t="e">
        <f>(((IF('GP1 April 25'!O81=1,'GP1 April 25'!G81,0))+
(IF('GP1 May 25'!O81=1,'GP1 May 25'!G81,0))+
(IF('GP1 June 25'!O81=1,'GP1 June 25'!G81,0))+
(IF('GP1 July 25'!O81=1,'GP1 July 25'!G81,0))+
(IF('GP1 Aug 25'!O81=1,'GP1 Aug 25'!G81,0))+
(IF('GP1 Sep 25'!O81=1,'GP1 Sep 25'!G81,0))+
(IF('GP1 Oct 25'!O81=1,'GP1 Oct 25'!G81,0))+
(IF('GP1 Nov 25'!O81=1,'GP1 Nov 25'!G81,0))+
(IF('GP1 Dec 25'!O81=1,'GP1 Dec 25'!G81,0))+
(IF('GP1 Jan 26'!O81=1,'GP1 Jan 26'!G81,0))+
(IF('GP1 Feb 26'!O81=1,'GP1 Feb 26'!G81,0))+
(IF('GP1 Mar 26'!O81=1,'GP1 Mar 26'!G81,0)))/AB77)</f>
        <v>#DIV/0!</v>
      </c>
      <c r="AB77" s="86">
        <f>SUM('GP1 April 25'!O81,'GP1 May 25'!O81,'GP1 June 25'!O81,'GP1 July 25'!O81,'GP1 Aug 25'!O81,'GP1 Sep 25'!O81,'GP1 Oct 25'!O81,'GP1 Nov 25'!O81,'GP1 Dec 25'!O81,'GP1 Jan 26'!O81,'GP1 Feb 26'!O81,'GP1 Mar 26'!O81)</f>
        <v>0</v>
      </c>
      <c r="AC77" s="86">
        <f>'GP1 April 25'!H81</f>
        <v>0</v>
      </c>
      <c r="AD77" s="86">
        <f>'GP1 Mar 26'!H81</f>
        <v>0</v>
      </c>
      <c r="AE77" s="86" t="str">
        <f t="shared" si="6"/>
        <v/>
      </c>
      <c r="AF77" s="86" t="b">
        <f>IF(OR('Member Info'!N78="",'Member Info'!F78&gt;'GP1 Totals'!$V$2),TRUE,FALSE)</f>
        <v>1</v>
      </c>
      <c r="AG77" s="86" t="e">
        <f t="shared" ca="1" si="7"/>
        <v>#REF!</v>
      </c>
      <c r="AH77" s="86" t="e">
        <f ca="1">ROUND(IF(AF77=TRUE,('Member Info'!M78*52.14)/365*'GP1 Totals'!AG77,'Member Info'!M78*52.14),2)</f>
        <v>#REF!</v>
      </c>
      <c r="AI77" s="420">
        <f>'Member Info'!F78</f>
        <v>0</v>
      </c>
      <c r="AJ77" s="420">
        <f>IF('Member Info'!N78="",'GP1 Totals'!$V$3,'Member Info'!N78)</f>
        <v>46112</v>
      </c>
    </row>
    <row r="78" spans="1:36" s="2" customFormat="1" x14ac:dyDescent="0.25">
      <c r="A78" s="4">
        <v>51</v>
      </c>
      <c r="B78" s="164">
        <f>'Member Info'!D79</f>
        <v>0</v>
      </c>
      <c r="C78" s="164">
        <f>'Member Info'!E79</f>
        <v>0</v>
      </c>
      <c r="D78" s="164" t="str">
        <f>'Member Info'!G79</f>
        <v/>
      </c>
      <c r="E78" s="164"/>
      <c r="F78" s="165">
        <f>'Member Info'!B79</f>
        <v>0</v>
      </c>
      <c r="G78" s="165">
        <f>'GP1 April 25'!F82+'GP1 May 25'!F82+'GP1 June 25'!F82+'GP1 July 25'!F82+'GP1 Aug 25'!F82+'GP1 Sep 25'!F82+'GP1 Oct 25'!F82+'GP1 Nov 25'!F82+'GP1 Dec 25'!F82+'GP1 Jan 26'!F82+'GP1 Feb 26'!F82+'GP1 Mar 26'!F82+'Error Corrections'!F79</f>
        <v>0</v>
      </c>
      <c r="H78" s="166" t="str">
        <f>IF('Member Info'!O79="", 'Member Info'!K79, "CHANGED MID YEAR")</f>
        <v/>
      </c>
      <c r="I78" s="165"/>
      <c r="J78" s="165"/>
      <c r="K78" s="165"/>
      <c r="L78" s="165"/>
      <c r="M78" s="165">
        <f>'GP1 April 25'!I82+'GP1 May 25'!I82+'GP1 June 25'!I82+'GP1 July 25'!I82+'GP1 Aug 25'!I82+'GP1 Sep 25'!I82+'GP1 Oct 25'!I82+'GP1 Nov 25'!I82+'GP1 Dec 25'!I82+'GP1 Jan 26'!I82+'GP1 Feb 26'!I82+'GP1 Mar 26'!I82+'Error Corrections'!M79</f>
        <v>0</v>
      </c>
      <c r="N78" s="165">
        <f>'GP1 April 25'!J82+'GP1 May 25'!J82+'GP1 June 25'!J82+'GP1 July 25'!J82+'GP1 Aug 25'!J82+'GP1 Sep 25'!J82+'GP1 Oct 25'!J82+'GP1 Nov 25'!J82+'GP1 Dec 25'!J82+'GP1 Jan 26'!J82+'GP1 Feb 26'!J82+'GP1 Mar 26'!J82+'Error Corrections'!M79</f>
        <v>0</v>
      </c>
      <c r="O78" s="165">
        <f>'GP1 April 25'!K82+'GP1 May 25'!K82+'GP1 June 25'!K82+'GP1 July 25'!K82+'GP1 Aug 25'!K82+'GP1 Sep 25'!K82+'GP1 Oct 25'!K82+'GP1 Nov 25'!K82+'GP1 Dec 25'!K82+'GP1 Jan 26'!K82+'GP1 Feb 26'!K82+'GP1 Mar 26'!K82+'Error Corrections'!N79</f>
        <v>0</v>
      </c>
      <c r="P78" s="213" t="str">
        <f>IF('Error Corrections'!AA79=TRUE, "TRUE", "")</f>
        <v/>
      </c>
      <c r="Q78" s="211">
        <f>'Member Info'!Q79</f>
        <v>0</v>
      </c>
      <c r="R78" s="147">
        <f t="shared" si="0"/>
        <v>0</v>
      </c>
      <c r="S78" s="85">
        <f t="shared" si="1"/>
        <v>0</v>
      </c>
      <c r="T78" s="182">
        <f>(G78/100*'Member Info'!$W$2)</f>
        <v>0</v>
      </c>
      <c r="U78" s="183" t="e">
        <f>G78/100*('Member Info'!K79+'Member Info'!L79)</f>
        <v>#VALUE!</v>
      </c>
      <c r="V78" s="182" t="e">
        <f t="shared" si="2"/>
        <v>#DIV/0!</v>
      </c>
      <c r="W78" s="182" t="e">
        <f t="shared" si="3"/>
        <v>#VALUE!</v>
      </c>
      <c r="X78" s="184" t="e">
        <f t="shared" si="4"/>
        <v>#DIV/0!</v>
      </c>
      <c r="Y78" s="185" t="e">
        <f t="shared" si="5"/>
        <v>#VALUE!</v>
      </c>
      <c r="Z78" s="124">
        <f>SUM('GP1 April 25'!AJ82+'GP1 May 25'!AJ82+'GP1 June 25'!AJ82+'GP1 July 25'!AJ82+'GP1 Aug 25'!AJ82+'GP1 Sep 25'!AJ82+'GP1 Oct 25'!AJ82+'GP1 Nov 25'!AJ82+'GP1 Dec 25'!AJ82+'GP1 Jan 26'!AJ82+'GP1 Feb 26'!AJ82+'GP1 Mar 26'!AJ82)</f>
        <v>0</v>
      </c>
      <c r="AA78" s="86" t="e">
        <f>(((IF('GP1 April 25'!O82=1,'GP1 April 25'!G82,0))+
(IF('GP1 May 25'!O82=1,'GP1 May 25'!G82,0))+
(IF('GP1 June 25'!O82=1,'GP1 June 25'!G82,0))+
(IF('GP1 July 25'!O82=1,'GP1 July 25'!G82,0))+
(IF('GP1 Aug 25'!O82=1,'GP1 Aug 25'!G82,0))+
(IF('GP1 Sep 25'!O82=1,'GP1 Sep 25'!G82,0))+
(IF('GP1 Oct 25'!O82=1,'GP1 Oct 25'!G82,0))+
(IF('GP1 Nov 25'!O82=1,'GP1 Nov 25'!G82,0))+
(IF('GP1 Dec 25'!O82=1,'GP1 Dec 25'!G82,0))+
(IF('GP1 Jan 26'!O82=1,'GP1 Jan 26'!G82,0))+
(IF('GP1 Feb 26'!O82=1,'GP1 Feb 26'!G82,0))+
(IF('GP1 Mar 26'!O82=1,'GP1 Mar 26'!G82,0)))/AB78)</f>
        <v>#DIV/0!</v>
      </c>
      <c r="AB78" s="86">
        <f>SUM('GP1 April 25'!O82,'GP1 May 25'!O82,'GP1 June 25'!O82,'GP1 July 25'!O82,'GP1 Aug 25'!O82,'GP1 Sep 25'!O82,'GP1 Oct 25'!O82,'GP1 Nov 25'!O82,'GP1 Dec 25'!O82,'GP1 Jan 26'!O82,'GP1 Feb 26'!O82,'GP1 Mar 26'!O82)</f>
        <v>0</v>
      </c>
      <c r="AC78" s="86">
        <f>'GP1 April 25'!H82</f>
        <v>0</v>
      </c>
      <c r="AD78" s="86">
        <f>'GP1 Mar 26'!H82</f>
        <v>0</v>
      </c>
      <c r="AE78" s="86" t="str">
        <f t="shared" si="6"/>
        <v/>
      </c>
      <c r="AF78" s="86" t="b">
        <f>IF(OR('Member Info'!N79="",'Member Info'!F79&gt;'GP1 Totals'!$V$2),TRUE,FALSE)</f>
        <v>1</v>
      </c>
      <c r="AG78" s="86" t="e">
        <f t="shared" ca="1" si="7"/>
        <v>#REF!</v>
      </c>
      <c r="AH78" s="86" t="e">
        <f ca="1">ROUND(IF(AF78=TRUE,('Member Info'!M79*52.14)/365*'GP1 Totals'!AG78,'Member Info'!M79*52.14),2)</f>
        <v>#REF!</v>
      </c>
      <c r="AI78" s="420">
        <f>'Member Info'!F79</f>
        <v>0</v>
      </c>
      <c r="AJ78" s="420">
        <f>IF('Member Info'!N79="",'GP1 Totals'!$V$3,'Member Info'!N79)</f>
        <v>46112</v>
      </c>
    </row>
    <row r="79" spans="1:36" s="2" customFormat="1" x14ac:dyDescent="0.25">
      <c r="A79" s="4">
        <v>52</v>
      </c>
      <c r="B79" s="164">
        <f>'Member Info'!D80</f>
        <v>0</v>
      </c>
      <c r="C79" s="164">
        <f>'Member Info'!E80</f>
        <v>0</v>
      </c>
      <c r="D79" s="164" t="str">
        <f>'Member Info'!G80</f>
        <v/>
      </c>
      <c r="E79" s="164"/>
      <c r="F79" s="165">
        <f>'Member Info'!B80</f>
        <v>0</v>
      </c>
      <c r="G79" s="165">
        <f>'GP1 April 25'!F83+'GP1 May 25'!F83+'GP1 June 25'!F83+'GP1 July 25'!F83+'GP1 Aug 25'!F83+'GP1 Sep 25'!F83+'GP1 Oct 25'!F83+'GP1 Nov 25'!F83+'GP1 Dec 25'!F83+'GP1 Jan 26'!F83+'GP1 Feb 26'!F83+'GP1 Mar 26'!F83+'Error Corrections'!F80</f>
        <v>0</v>
      </c>
      <c r="H79" s="166" t="str">
        <f>IF('Member Info'!O80="", 'Member Info'!K80, "CHANGED MID YEAR")</f>
        <v/>
      </c>
      <c r="I79" s="165"/>
      <c r="J79" s="165"/>
      <c r="K79" s="165"/>
      <c r="L79" s="165"/>
      <c r="M79" s="165">
        <f>'GP1 April 25'!I83+'GP1 May 25'!I83+'GP1 June 25'!I83+'GP1 July 25'!I83+'GP1 Aug 25'!I83+'GP1 Sep 25'!I83+'GP1 Oct 25'!I83+'GP1 Nov 25'!I83+'GP1 Dec 25'!I83+'GP1 Jan 26'!I83+'GP1 Feb 26'!I83+'GP1 Mar 26'!I83+'Error Corrections'!M80</f>
        <v>0</v>
      </c>
      <c r="N79" s="165">
        <f>'GP1 April 25'!J83+'GP1 May 25'!J83+'GP1 June 25'!J83+'GP1 July 25'!J83+'GP1 Aug 25'!J83+'GP1 Sep 25'!J83+'GP1 Oct 25'!J83+'GP1 Nov 25'!J83+'GP1 Dec 25'!J83+'GP1 Jan 26'!J83+'GP1 Feb 26'!J83+'GP1 Mar 26'!J83+'Error Corrections'!M80</f>
        <v>0</v>
      </c>
      <c r="O79" s="165">
        <f>'GP1 April 25'!K83+'GP1 May 25'!K83+'GP1 June 25'!K83+'GP1 July 25'!K83+'GP1 Aug 25'!K83+'GP1 Sep 25'!K83+'GP1 Oct 25'!K83+'GP1 Nov 25'!K83+'GP1 Dec 25'!K83+'GP1 Jan 26'!K83+'GP1 Feb 26'!K83+'GP1 Mar 26'!K83+'Error Corrections'!N80</f>
        <v>0</v>
      </c>
      <c r="P79" s="213" t="str">
        <f>IF('Error Corrections'!AA80=TRUE, "TRUE", "")</f>
        <v/>
      </c>
      <c r="Q79" s="211">
        <f>'Member Info'!Q80</f>
        <v>0</v>
      </c>
      <c r="R79" s="147">
        <f t="shared" si="0"/>
        <v>0</v>
      </c>
      <c r="S79" s="85">
        <f t="shared" si="1"/>
        <v>0</v>
      </c>
      <c r="T79" s="182">
        <f>(G79/100*'Member Info'!$W$2)</f>
        <v>0</v>
      </c>
      <c r="U79" s="183" t="e">
        <f>G79/100*('Member Info'!K80+'Member Info'!L80)</f>
        <v>#VALUE!</v>
      </c>
      <c r="V79" s="182" t="e">
        <f t="shared" si="2"/>
        <v>#DIV/0!</v>
      </c>
      <c r="W79" s="182" t="e">
        <f t="shared" si="3"/>
        <v>#VALUE!</v>
      </c>
      <c r="X79" s="184" t="e">
        <f t="shared" si="4"/>
        <v>#DIV/0!</v>
      </c>
      <c r="Y79" s="185" t="e">
        <f t="shared" si="5"/>
        <v>#VALUE!</v>
      </c>
      <c r="Z79" s="124">
        <f>SUM('GP1 April 25'!AJ83+'GP1 May 25'!AJ83+'GP1 June 25'!AJ83+'GP1 July 25'!AJ83+'GP1 Aug 25'!AJ83+'GP1 Sep 25'!AJ83+'GP1 Oct 25'!AJ83+'GP1 Nov 25'!AJ83+'GP1 Dec 25'!AJ83+'GP1 Jan 26'!AJ83+'GP1 Feb 26'!AJ83+'GP1 Mar 26'!AJ83)</f>
        <v>0</v>
      </c>
      <c r="AA79" s="86" t="e">
        <f>(((IF('GP1 April 25'!O83=1,'GP1 April 25'!G83,0))+
(IF('GP1 May 25'!O83=1,'GP1 May 25'!G83,0))+
(IF('GP1 June 25'!O83=1,'GP1 June 25'!G83,0))+
(IF('GP1 July 25'!O83=1,'GP1 July 25'!G83,0))+
(IF('GP1 Aug 25'!O83=1,'GP1 Aug 25'!G83,0))+
(IF('GP1 Sep 25'!O83=1,'GP1 Sep 25'!G83,0))+
(IF('GP1 Oct 25'!O83=1,'GP1 Oct 25'!G83,0))+
(IF('GP1 Nov 25'!O83=1,'GP1 Nov 25'!G83,0))+
(IF('GP1 Dec 25'!O83=1,'GP1 Dec 25'!G83,0))+
(IF('GP1 Jan 26'!O83=1,'GP1 Jan 26'!G83,0))+
(IF('GP1 Feb 26'!O83=1,'GP1 Feb 26'!G83,0))+
(IF('GP1 Mar 26'!O83=1,'GP1 Mar 26'!G83,0)))/AB79)</f>
        <v>#DIV/0!</v>
      </c>
      <c r="AB79" s="86">
        <f>SUM('GP1 April 25'!O83,'GP1 May 25'!O83,'GP1 June 25'!O83,'GP1 July 25'!O83,'GP1 Aug 25'!O83,'GP1 Sep 25'!O83,'GP1 Oct 25'!O83,'GP1 Nov 25'!O83,'GP1 Dec 25'!O83,'GP1 Jan 26'!O83,'GP1 Feb 26'!O83,'GP1 Mar 26'!O83)</f>
        <v>0</v>
      </c>
      <c r="AC79" s="86">
        <f>'GP1 April 25'!H83</f>
        <v>0</v>
      </c>
      <c r="AD79" s="86">
        <f>'GP1 Mar 26'!H83</f>
        <v>0</v>
      </c>
      <c r="AE79" s="86" t="str">
        <f t="shared" si="6"/>
        <v/>
      </c>
      <c r="AF79" s="86" t="b">
        <f>IF(OR('Member Info'!N80="",'Member Info'!F80&gt;'GP1 Totals'!$V$2),TRUE,FALSE)</f>
        <v>1</v>
      </c>
      <c r="AG79" s="86" t="e">
        <f t="shared" ca="1" si="7"/>
        <v>#REF!</v>
      </c>
      <c r="AH79" s="86" t="e">
        <f ca="1">ROUND(IF(AF79=TRUE,('Member Info'!M80*52.14)/365*'GP1 Totals'!AG79,'Member Info'!M80*52.14),2)</f>
        <v>#REF!</v>
      </c>
      <c r="AI79" s="420">
        <f>'Member Info'!F80</f>
        <v>0</v>
      </c>
      <c r="AJ79" s="420">
        <f>IF('Member Info'!N80="",'GP1 Totals'!$V$3,'Member Info'!N80)</f>
        <v>46112</v>
      </c>
    </row>
    <row r="80" spans="1:36" s="2" customFormat="1" ht="15" customHeight="1" x14ac:dyDescent="0.25">
      <c r="A80" s="4">
        <v>53</v>
      </c>
      <c r="B80" s="164">
        <f>'Member Info'!D81</f>
        <v>0</v>
      </c>
      <c r="C80" s="164">
        <f>'Member Info'!E81</f>
        <v>0</v>
      </c>
      <c r="D80" s="164" t="str">
        <f>'Member Info'!G81</f>
        <v/>
      </c>
      <c r="E80" s="164"/>
      <c r="F80" s="165">
        <f>'Member Info'!B81</f>
        <v>0</v>
      </c>
      <c r="G80" s="165">
        <f>'GP1 April 25'!F84+'GP1 May 25'!F84+'GP1 June 25'!F84+'GP1 July 25'!F84+'GP1 Aug 25'!F84+'GP1 Sep 25'!F84+'GP1 Oct 25'!F84+'GP1 Nov 25'!F84+'GP1 Dec 25'!F84+'GP1 Jan 26'!F84+'GP1 Feb 26'!F84+'GP1 Mar 26'!F84+'Error Corrections'!F81</f>
        <v>0</v>
      </c>
      <c r="H80" s="166" t="str">
        <f>IF('Member Info'!O81="", 'Member Info'!K81, "CHANGED MID YEAR")</f>
        <v/>
      </c>
      <c r="I80" s="165"/>
      <c r="J80" s="165"/>
      <c r="K80" s="165"/>
      <c r="L80" s="165"/>
      <c r="M80" s="165">
        <f>'GP1 April 25'!I84+'GP1 May 25'!I84+'GP1 June 25'!I84+'GP1 July 25'!I84+'GP1 Aug 25'!I84+'GP1 Sep 25'!I84+'GP1 Oct 25'!I84+'GP1 Nov 25'!I84+'GP1 Dec 25'!I84+'GP1 Jan 26'!I84+'GP1 Feb 26'!I84+'GP1 Mar 26'!I84+'Error Corrections'!M81</f>
        <v>0</v>
      </c>
      <c r="N80" s="165">
        <f>'GP1 April 25'!J84+'GP1 May 25'!J84+'GP1 June 25'!J84+'GP1 July 25'!J84+'GP1 Aug 25'!J84+'GP1 Sep 25'!J84+'GP1 Oct 25'!J84+'GP1 Nov 25'!J84+'GP1 Dec 25'!J84+'GP1 Jan 26'!J84+'GP1 Feb 26'!J84+'GP1 Mar 26'!J84+'Error Corrections'!M81</f>
        <v>0</v>
      </c>
      <c r="O80" s="165">
        <f>'GP1 April 25'!K84+'GP1 May 25'!K84+'GP1 June 25'!K84+'GP1 July 25'!K84+'GP1 Aug 25'!K84+'GP1 Sep 25'!K84+'GP1 Oct 25'!K84+'GP1 Nov 25'!K84+'GP1 Dec 25'!K84+'GP1 Jan 26'!K84+'GP1 Feb 26'!K84+'GP1 Mar 26'!K84+'Error Corrections'!N81</f>
        <v>0</v>
      </c>
      <c r="P80" s="213" t="str">
        <f>IF('Error Corrections'!AA81=TRUE, "TRUE", "")</f>
        <v/>
      </c>
      <c r="Q80" s="211">
        <f>'Member Info'!Q81</f>
        <v>0</v>
      </c>
      <c r="R80" s="147">
        <f t="shared" si="0"/>
        <v>0</v>
      </c>
      <c r="S80" s="85">
        <f t="shared" si="1"/>
        <v>0</v>
      </c>
      <c r="T80" s="182">
        <f>(G80/100*'Member Info'!$W$2)</f>
        <v>0</v>
      </c>
      <c r="U80" s="183" t="e">
        <f>G80/100*('Member Info'!K81+'Member Info'!L81)</f>
        <v>#VALUE!</v>
      </c>
      <c r="V80" s="182" t="e">
        <f t="shared" si="2"/>
        <v>#DIV/0!</v>
      </c>
      <c r="W80" s="182" t="e">
        <f t="shared" si="3"/>
        <v>#VALUE!</v>
      </c>
      <c r="X80" s="184" t="e">
        <f t="shared" si="4"/>
        <v>#DIV/0!</v>
      </c>
      <c r="Y80" s="185" t="e">
        <f t="shared" si="5"/>
        <v>#VALUE!</v>
      </c>
      <c r="Z80" s="124">
        <f>SUM('GP1 April 25'!AJ84+'GP1 May 25'!AJ84+'GP1 June 25'!AJ84+'GP1 July 25'!AJ84+'GP1 Aug 25'!AJ84+'GP1 Sep 25'!AJ84+'GP1 Oct 25'!AJ84+'GP1 Nov 25'!AJ84+'GP1 Dec 25'!AJ84+'GP1 Jan 26'!AJ84+'GP1 Feb 26'!AJ84+'GP1 Mar 26'!AJ84)</f>
        <v>0</v>
      </c>
      <c r="AA80" s="86" t="e">
        <f>(((IF('GP1 April 25'!O84=1,'GP1 April 25'!G84,0))+
(IF('GP1 May 25'!O84=1,'GP1 May 25'!G84,0))+
(IF('GP1 June 25'!O84=1,'GP1 June 25'!G84,0))+
(IF('GP1 July 25'!O84=1,'GP1 July 25'!G84,0))+
(IF('GP1 Aug 25'!O84=1,'GP1 Aug 25'!G84,0))+
(IF('GP1 Sep 25'!O84=1,'GP1 Sep 25'!G84,0))+
(IF('GP1 Oct 25'!O84=1,'GP1 Oct 25'!G84,0))+
(IF('GP1 Nov 25'!O84=1,'GP1 Nov 25'!G84,0))+
(IF('GP1 Dec 25'!O84=1,'GP1 Dec 25'!G84,0))+
(IF('GP1 Jan 26'!O84=1,'GP1 Jan 26'!G84,0))+
(IF('GP1 Feb 26'!O84=1,'GP1 Feb 26'!G84,0))+
(IF('GP1 Mar 26'!O84=1,'GP1 Mar 26'!G84,0)))/AB80)</f>
        <v>#DIV/0!</v>
      </c>
      <c r="AB80" s="86">
        <f>SUM('GP1 April 25'!O84,'GP1 May 25'!O84,'GP1 June 25'!O84,'GP1 July 25'!O84,'GP1 Aug 25'!O84,'GP1 Sep 25'!O84,'GP1 Oct 25'!O84,'GP1 Nov 25'!O84,'GP1 Dec 25'!O84,'GP1 Jan 26'!O84,'GP1 Feb 26'!O84,'GP1 Mar 26'!O84)</f>
        <v>0</v>
      </c>
      <c r="AC80" s="86">
        <f>'GP1 April 25'!H84</f>
        <v>0</v>
      </c>
      <c r="AD80" s="86">
        <f>'GP1 Mar 26'!H84</f>
        <v>0</v>
      </c>
      <c r="AE80" s="86" t="str">
        <f t="shared" si="6"/>
        <v/>
      </c>
      <c r="AF80" s="86" t="b">
        <f>IF(OR('Member Info'!N81="",'Member Info'!F81&gt;'GP1 Totals'!$V$2),TRUE,FALSE)</f>
        <v>1</v>
      </c>
      <c r="AG80" s="86" t="e">
        <f t="shared" ca="1" si="7"/>
        <v>#REF!</v>
      </c>
      <c r="AH80" s="86" t="e">
        <f ca="1">ROUND(IF(AF80=TRUE,('Member Info'!M81*52.14)/365*'GP1 Totals'!AG80,'Member Info'!M81*52.14),2)</f>
        <v>#REF!</v>
      </c>
      <c r="AI80" s="420">
        <f>'Member Info'!F81</f>
        <v>0</v>
      </c>
      <c r="AJ80" s="420">
        <f>IF('Member Info'!N81="",'GP1 Totals'!$V$3,'Member Info'!N81)</f>
        <v>46112</v>
      </c>
    </row>
    <row r="81" spans="1:36" s="2" customFormat="1" x14ac:dyDescent="0.25">
      <c r="A81" s="4">
        <v>54</v>
      </c>
      <c r="B81" s="164">
        <f>'Member Info'!D82</f>
        <v>0</v>
      </c>
      <c r="C81" s="164">
        <f>'Member Info'!E82</f>
        <v>0</v>
      </c>
      <c r="D81" s="164" t="str">
        <f>'Member Info'!G82</f>
        <v/>
      </c>
      <c r="E81" s="164"/>
      <c r="F81" s="165">
        <f>'Member Info'!B82</f>
        <v>0</v>
      </c>
      <c r="G81" s="165">
        <f>'GP1 April 25'!F85+'GP1 May 25'!F85+'GP1 June 25'!F85+'GP1 July 25'!F85+'GP1 Aug 25'!F85+'GP1 Sep 25'!F85+'GP1 Oct 25'!F85+'GP1 Nov 25'!F85+'GP1 Dec 25'!F85+'GP1 Jan 26'!F85+'GP1 Feb 26'!F85+'GP1 Mar 26'!F85+'Error Corrections'!F82</f>
        <v>0</v>
      </c>
      <c r="H81" s="166" t="str">
        <f>IF('Member Info'!O82="", 'Member Info'!K82, "CHANGED MID YEAR")</f>
        <v/>
      </c>
      <c r="I81" s="165"/>
      <c r="J81" s="165"/>
      <c r="K81" s="165"/>
      <c r="L81" s="165"/>
      <c r="M81" s="165">
        <f>'GP1 April 25'!I85+'GP1 May 25'!I85+'GP1 June 25'!I85+'GP1 July 25'!I85+'GP1 Aug 25'!I85+'GP1 Sep 25'!I85+'GP1 Oct 25'!I85+'GP1 Nov 25'!I85+'GP1 Dec 25'!I85+'GP1 Jan 26'!I85+'GP1 Feb 26'!I85+'GP1 Mar 26'!I85+'Error Corrections'!M82</f>
        <v>0</v>
      </c>
      <c r="N81" s="165">
        <f>'GP1 April 25'!J85+'GP1 May 25'!J85+'GP1 June 25'!J85+'GP1 July 25'!J85+'GP1 Aug 25'!J85+'GP1 Sep 25'!J85+'GP1 Oct 25'!J85+'GP1 Nov 25'!J85+'GP1 Dec 25'!J85+'GP1 Jan 26'!J85+'GP1 Feb 26'!J85+'GP1 Mar 26'!J85+'Error Corrections'!M82</f>
        <v>0</v>
      </c>
      <c r="O81" s="165">
        <f>'GP1 April 25'!K85+'GP1 May 25'!K85+'GP1 June 25'!K85+'GP1 July 25'!K85+'GP1 Aug 25'!K85+'GP1 Sep 25'!K85+'GP1 Oct 25'!K85+'GP1 Nov 25'!K85+'GP1 Dec 25'!K85+'GP1 Jan 26'!K85+'GP1 Feb 26'!K85+'GP1 Mar 26'!K85+'Error Corrections'!N82</f>
        <v>0</v>
      </c>
      <c r="P81" s="213" t="str">
        <f>IF('Error Corrections'!AA82=TRUE, "TRUE", "")</f>
        <v/>
      </c>
      <c r="Q81" s="211">
        <f>'Member Info'!Q82</f>
        <v>0</v>
      </c>
      <c r="R81" s="147">
        <f t="shared" si="0"/>
        <v>0</v>
      </c>
      <c r="S81" s="85">
        <f t="shared" si="1"/>
        <v>0</v>
      </c>
      <c r="T81" s="182">
        <f>(G81/100*'Member Info'!$W$2)</f>
        <v>0</v>
      </c>
      <c r="U81" s="183" t="e">
        <f>G81/100*('Member Info'!K82+'Member Info'!L82)</f>
        <v>#VALUE!</v>
      </c>
      <c r="V81" s="182" t="e">
        <f t="shared" si="2"/>
        <v>#DIV/0!</v>
      </c>
      <c r="W81" s="182" t="e">
        <f t="shared" si="3"/>
        <v>#VALUE!</v>
      </c>
      <c r="X81" s="184" t="e">
        <f t="shared" si="4"/>
        <v>#DIV/0!</v>
      </c>
      <c r="Y81" s="185" t="e">
        <f t="shared" si="5"/>
        <v>#VALUE!</v>
      </c>
      <c r="Z81" s="124">
        <f>SUM('GP1 April 25'!AJ85+'GP1 May 25'!AJ85+'GP1 June 25'!AJ85+'GP1 July 25'!AJ85+'GP1 Aug 25'!AJ85+'GP1 Sep 25'!AJ85+'GP1 Oct 25'!AJ85+'GP1 Nov 25'!AJ85+'GP1 Dec 25'!AJ85+'GP1 Jan 26'!AJ85+'GP1 Feb 26'!AJ85+'GP1 Mar 26'!AJ85)</f>
        <v>0</v>
      </c>
      <c r="AA81" s="86" t="e">
        <f>(((IF('GP1 April 25'!O85=1,'GP1 April 25'!G85,0))+
(IF('GP1 May 25'!O85=1,'GP1 May 25'!G85,0))+
(IF('GP1 June 25'!O85=1,'GP1 June 25'!G85,0))+
(IF('GP1 July 25'!O85=1,'GP1 July 25'!G85,0))+
(IF('GP1 Aug 25'!O85=1,'GP1 Aug 25'!G85,0))+
(IF('GP1 Sep 25'!O85=1,'GP1 Sep 25'!G85,0))+
(IF('GP1 Oct 25'!O85=1,'GP1 Oct 25'!G85,0))+
(IF('GP1 Nov 25'!O85=1,'GP1 Nov 25'!G85,0))+
(IF('GP1 Dec 25'!O85=1,'GP1 Dec 25'!G85,0))+
(IF('GP1 Jan 26'!O85=1,'GP1 Jan 26'!G85,0))+
(IF('GP1 Feb 26'!O85=1,'GP1 Feb 26'!G85,0))+
(IF('GP1 Mar 26'!O85=1,'GP1 Mar 26'!G85,0)))/AB81)</f>
        <v>#DIV/0!</v>
      </c>
      <c r="AB81" s="86">
        <f>SUM('GP1 April 25'!O85,'GP1 May 25'!O85,'GP1 June 25'!O85,'GP1 July 25'!O85,'GP1 Aug 25'!O85,'GP1 Sep 25'!O85,'GP1 Oct 25'!O85,'GP1 Nov 25'!O85,'GP1 Dec 25'!O85,'GP1 Jan 26'!O85,'GP1 Feb 26'!O85,'GP1 Mar 26'!O85)</f>
        <v>0</v>
      </c>
      <c r="AC81" s="86">
        <f>'GP1 April 25'!H85</f>
        <v>0</v>
      </c>
      <c r="AD81" s="86">
        <f>'GP1 Mar 26'!H85</f>
        <v>0</v>
      </c>
      <c r="AE81" s="86" t="str">
        <f t="shared" si="6"/>
        <v/>
      </c>
      <c r="AF81" s="86" t="b">
        <f>IF(OR('Member Info'!N82="",'Member Info'!F82&gt;'GP1 Totals'!$V$2),TRUE,FALSE)</f>
        <v>1</v>
      </c>
      <c r="AG81" s="86" t="e">
        <f t="shared" ca="1" si="7"/>
        <v>#REF!</v>
      </c>
      <c r="AH81" s="86" t="e">
        <f ca="1">ROUND(IF(AF81=TRUE,('Member Info'!M82*52.14)/365*'GP1 Totals'!AG81,'Member Info'!M82*52.14),2)</f>
        <v>#REF!</v>
      </c>
      <c r="AI81" s="420">
        <f>'Member Info'!F82</f>
        <v>0</v>
      </c>
      <c r="AJ81" s="420">
        <f>IF('Member Info'!N82="",'GP1 Totals'!$V$3,'Member Info'!N82)</f>
        <v>46112</v>
      </c>
    </row>
    <row r="82" spans="1:36" s="2" customFormat="1" x14ac:dyDescent="0.25">
      <c r="A82" s="4">
        <v>55</v>
      </c>
      <c r="B82" s="164">
        <f>'Member Info'!D83</f>
        <v>0</v>
      </c>
      <c r="C82" s="164">
        <f>'Member Info'!E83</f>
        <v>0</v>
      </c>
      <c r="D82" s="164" t="str">
        <f>'Member Info'!G83</f>
        <v/>
      </c>
      <c r="E82" s="164"/>
      <c r="F82" s="165">
        <f>'Member Info'!B83</f>
        <v>0</v>
      </c>
      <c r="G82" s="165">
        <f>'GP1 April 25'!F86+'GP1 May 25'!F86+'GP1 June 25'!F86+'GP1 July 25'!F86+'GP1 Aug 25'!F86+'GP1 Sep 25'!F86+'GP1 Oct 25'!F86+'GP1 Nov 25'!F86+'GP1 Dec 25'!F86+'GP1 Jan 26'!F86+'GP1 Feb 26'!F86+'GP1 Mar 26'!F86+'Error Corrections'!F83</f>
        <v>0</v>
      </c>
      <c r="H82" s="166" t="str">
        <f>IF('Member Info'!O83="", 'Member Info'!K83, "CHANGED MID YEAR")</f>
        <v/>
      </c>
      <c r="I82" s="165"/>
      <c r="J82" s="165"/>
      <c r="K82" s="165"/>
      <c r="L82" s="165"/>
      <c r="M82" s="165">
        <f>'GP1 April 25'!I86+'GP1 May 25'!I86+'GP1 June 25'!I86+'GP1 July 25'!I86+'GP1 Aug 25'!I86+'GP1 Sep 25'!I86+'GP1 Oct 25'!I86+'GP1 Nov 25'!I86+'GP1 Dec 25'!I86+'GP1 Jan 26'!I86+'GP1 Feb 26'!I86+'GP1 Mar 26'!I86+'Error Corrections'!M83</f>
        <v>0</v>
      </c>
      <c r="N82" s="165">
        <f>'GP1 April 25'!J86+'GP1 May 25'!J86+'GP1 June 25'!J86+'GP1 July 25'!J86+'GP1 Aug 25'!J86+'GP1 Sep 25'!J86+'GP1 Oct 25'!J86+'GP1 Nov 25'!J86+'GP1 Dec 25'!J86+'GP1 Jan 26'!J86+'GP1 Feb 26'!J86+'GP1 Mar 26'!J86+'Error Corrections'!M83</f>
        <v>0</v>
      </c>
      <c r="O82" s="165">
        <f>'GP1 April 25'!K86+'GP1 May 25'!K86+'GP1 June 25'!K86+'GP1 July 25'!K86+'GP1 Aug 25'!K86+'GP1 Sep 25'!K86+'GP1 Oct 25'!K86+'GP1 Nov 25'!K86+'GP1 Dec 25'!K86+'GP1 Jan 26'!K86+'GP1 Feb 26'!K86+'GP1 Mar 26'!K86+'Error Corrections'!N83</f>
        <v>0</v>
      </c>
      <c r="P82" s="213" t="str">
        <f>IF('Error Corrections'!AA83=TRUE, "TRUE", "")</f>
        <v/>
      </c>
      <c r="Q82" s="211">
        <f>'Member Info'!Q83</f>
        <v>0</v>
      </c>
      <c r="R82" s="147">
        <f t="shared" si="0"/>
        <v>0</v>
      </c>
      <c r="S82" s="85">
        <f t="shared" si="1"/>
        <v>0</v>
      </c>
      <c r="T82" s="182">
        <f>(G82/100*'Member Info'!$W$2)</f>
        <v>0</v>
      </c>
      <c r="U82" s="183" t="e">
        <f>G82/100*('Member Info'!K83+'Member Info'!L83)</f>
        <v>#VALUE!</v>
      </c>
      <c r="V82" s="182" t="e">
        <f t="shared" si="2"/>
        <v>#DIV/0!</v>
      </c>
      <c r="W82" s="182" t="e">
        <f t="shared" si="3"/>
        <v>#VALUE!</v>
      </c>
      <c r="X82" s="184" t="e">
        <f t="shared" si="4"/>
        <v>#DIV/0!</v>
      </c>
      <c r="Y82" s="185" t="e">
        <f t="shared" si="5"/>
        <v>#VALUE!</v>
      </c>
      <c r="Z82" s="124">
        <f>SUM('GP1 April 25'!AJ86+'GP1 May 25'!AJ86+'GP1 June 25'!AJ86+'GP1 July 25'!AJ86+'GP1 Aug 25'!AJ86+'GP1 Sep 25'!AJ86+'GP1 Oct 25'!AJ86+'GP1 Nov 25'!AJ86+'GP1 Dec 25'!AJ86+'GP1 Jan 26'!AJ86+'GP1 Feb 26'!AJ86+'GP1 Mar 26'!AJ86)</f>
        <v>0</v>
      </c>
      <c r="AA82" s="86" t="e">
        <f>(((IF('GP1 April 25'!O86=1,'GP1 April 25'!G86,0))+
(IF('GP1 May 25'!O86=1,'GP1 May 25'!G86,0))+
(IF('GP1 June 25'!O86=1,'GP1 June 25'!G86,0))+
(IF('GP1 July 25'!O86=1,'GP1 July 25'!G86,0))+
(IF('GP1 Aug 25'!O86=1,'GP1 Aug 25'!G86,0))+
(IF('GP1 Sep 25'!O86=1,'GP1 Sep 25'!G86,0))+
(IF('GP1 Oct 25'!O86=1,'GP1 Oct 25'!G86,0))+
(IF('GP1 Nov 25'!O86=1,'GP1 Nov 25'!G86,0))+
(IF('GP1 Dec 25'!O86=1,'GP1 Dec 25'!G86,0))+
(IF('GP1 Jan 26'!O86=1,'GP1 Jan 26'!G86,0))+
(IF('GP1 Feb 26'!O86=1,'GP1 Feb 26'!G86,0))+
(IF('GP1 Mar 26'!O86=1,'GP1 Mar 26'!G86,0)))/AB82)</f>
        <v>#DIV/0!</v>
      </c>
      <c r="AB82" s="86">
        <f>SUM('GP1 April 25'!O86,'GP1 May 25'!O86,'GP1 June 25'!O86,'GP1 July 25'!O86,'GP1 Aug 25'!O86,'GP1 Sep 25'!O86,'GP1 Oct 25'!O86,'GP1 Nov 25'!O86,'GP1 Dec 25'!O86,'GP1 Jan 26'!O86,'GP1 Feb 26'!O86,'GP1 Mar 26'!O86)</f>
        <v>0</v>
      </c>
      <c r="AC82" s="86">
        <f>'GP1 April 25'!H86</f>
        <v>0</v>
      </c>
      <c r="AD82" s="86">
        <f>'GP1 Mar 26'!H86</f>
        <v>0</v>
      </c>
      <c r="AE82" s="86" t="str">
        <f t="shared" si="6"/>
        <v/>
      </c>
      <c r="AF82" s="86" t="b">
        <f>IF(OR('Member Info'!N83="",'Member Info'!F83&gt;'GP1 Totals'!$V$2),TRUE,FALSE)</f>
        <v>1</v>
      </c>
      <c r="AG82" s="86" t="e">
        <f t="shared" ca="1" si="7"/>
        <v>#REF!</v>
      </c>
      <c r="AH82" s="86" t="e">
        <f ca="1">ROUND(IF(AF82=TRUE,('Member Info'!M83*52.14)/365*'GP1 Totals'!AG82,'Member Info'!M83*52.14),2)</f>
        <v>#REF!</v>
      </c>
      <c r="AI82" s="420">
        <f>'Member Info'!F83</f>
        <v>0</v>
      </c>
      <c r="AJ82" s="420">
        <f>IF('Member Info'!N83="",'GP1 Totals'!$V$3,'Member Info'!N83)</f>
        <v>46112</v>
      </c>
    </row>
    <row r="83" spans="1:36" s="2" customFormat="1" ht="15.75" customHeight="1" x14ac:dyDescent="0.25">
      <c r="A83" s="4">
        <v>56</v>
      </c>
      <c r="B83" s="164">
        <f>'Member Info'!D84</f>
        <v>0</v>
      </c>
      <c r="C83" s="164">
        <f>'Member Info'!E84</f>
        <v>0</v>
      </c>
      <c r="D83" s="164" t="str">
        <f>'Member Info'!G84</f>
        <v/>
      </c>
      <c r="E83" s="164"/>
      <c r="F83" s="165">
        <f>'Member Info'!B84</f>
        <v>0</v>
      </c>
      <c r="G83" s="165">
        <f>'GP1 April 25'!F87+'GP1 May 25'!F87+'GP1 June 25'!F87+'GP1 July 25'!F87+'GP1 Aug 25'!F87+'GP1 Sep 25'!F87+'GP1 Oct 25'!F87+'GP1 Nov 25'!F87+'GP1 Dec 25'!F87+'GP1 Jan 26'!F87+'GP1 Feb 26'!F87+'GP1 Mar 26'!F87+'Error Corrections'!F84</f>
        <v>0</v>
      </c>
      <c r="H83" s="166" t="str">
        <f>IF('Member Info'!O84="", 'Member Info'!K84, "CHANGED MID YEAR")</f>
        <v/>
      </c>
      <c r="I83" s="165"/>
      <c r="J83" s="165"/>
      <c r="K83" s="165"/>
      <c r="L83" s="165"/>
      <c r="M83" s="165">
        <f>'GP1 April 25'!I87+'GP1 May 25'!I87+'GP1 June 25'!I87+'GP1 July 25'!I87+'GP1 Aug 25'!I87+'GP1 Sep 25'!I87+'GP1 Oct 25'!I87+'GP1 Nov 25'!I87+'GP1 Dec 25'!I87+'GP1 Jan 26'!I87+'GP1 Feb 26'!I87+'GP1 Mar 26'!I87+'Error Corrections'!M84</f>
        <v>0</v>
      </c>
      <c r="N83" s="165">
        <f>'GP1 April 25'!J87+'GP1 May 25'!J87+'GP1 June 25'!J87+'GP1 July 25'!J87+'GP1 Aug 25'!J87+'GP1 Sep 25'!J87+'GP1 Oct 25'!J87+'GP1 Nov 25'!J87+'GP1 Dec 25'!J87+'GP1 Jan 26'!J87+'GP1 Feb 26'!J87+'GP1 Mar 26'!J87+'Error Corrections'!M84</f>
        <v>0</v>
      </c>
      <c r="O83" s="165">
        <f>'GP1 April 25'!K87+'GP1 May 25'!K87+'GP1 June 25'!K87+'GP1 July 25'!K87+'GP1 Aug 25'!K87+'GP1 Sep 25'!K87+'GP1 Oct 25'!K87+'GP1 Nov 25'!K87+'GP1 Dec 25'!K87+'GP1 Jan 26'!K87+'GP1 Feb 26'!K87+'GP1 Mar 26'!K87+'Error Corrections'!N84</f>
        <v>0</v>
      </c>
      <c r="P83" s="213" t="str">
        <f>IF('Error Corrections'!AA84=TRUE, "TRUE", "")</f>
        <v/>
      </c>
      <c r="Q83" s="211">
        <f>'Member Info'!Q84</f>
        <v>0</v>
      </c>
      <c r="R83" s="147">
        <f t="shared" si="0"/>
        <v>0</v>
      </c>
      <c r="S83" s="85">
        <f t="shared" si="1"/>
        <v>0</v>
      </c>
      <c r="T83" s="182">
        <f>(G83/100*'Member Info'!$W$2)</f>
        <v>0</v>
      </c>
      <c r="U83" s="183" t="e">
        <f>G83/100*('Member Info'!K84+'Member Info'!L84)</f>
        <v>#VALUE!</v>
      </c>
      <c r="V83" s="182" t="e">
        <f t="shared" si="2"/>
        <v>#DIV/0!</v>
      </c>
      <c r="W83" s="182" t="e">
        <f t="shared" si="3"/>
        <v>#VALUE!</v>
      </c>
      <c r="X83" s="184" t="e">
        <f t="shared" si="4"/>
        <v>#DIV/0!</v>
      </c>
      <c r="Y83" s="185" t="e">
        <f t="shared" si="5"/>
        <v>#VALUE!</v>
      </c>
      <c r="Z83" s="124">
        <f>SUM('GP1 April 25'!AJ87+'GP1 May 25'!AJ87+'GP1 June 25'!AJ87+'GP1 July 25'!AJ87+'GP1 Aug 25'!AJ87+'GP1 Sep 25'!AJ87+'GP1 Oct 25'!AJ87+'GP1 Nov 25'!AJ87+'GP1 Dec 25'!AJ87+'GP1 Jan 26'!AJ87+'GP1 Feb 26'!AJ87+'GP1 Mar 26'!AJ87)</f>
        <v>0</v>
      </c>
      <c r="AA83" s="86" t="e">
        <f>(((IF('GP1 April 25'!O87=1,'GP1 April 25'!G87,0))+
(IF('GP1 May 25'!O87=1,'GP1 May 25'!G87,0))+
(IF('GP1 June 25'!O87=1,'GP1 June 25'!G87,0))+
(IF('GP1 July 25'!O87=1,'GP1 July 25'!G87,0))+
(IF('GP1 Aug 25'!O87=1,'GP1 Aug 25'!G87,0))+
(IF('GP1 Sep 25'!O87=1,'GP1 Sep 25'!G87,0))+
(IF('GP1 Oct 25'!O87=1,'GP1 Oct 25'!G87,0))+
(IF('GP1 Nov 25'!O87=1,'GP1 Nov 25'!G87,0))+
(IF('GP1 Dec 25'!O87=1,'GP1 Dec 25'!G87,0))+
(IF('GP1 Jan 26'!O87=1,'GP1 Jan 26'!G87,0))+
(IF('GP1 Feb 26'!O87=1,'GP1 Feb 26'!G87,0))+
(IF('GP1 Mar 26'!O87=1,'GP1 Mar 26'!G87,0)))/AB83)</f>
        <v>#DIV/0!</v>
      </c>
      <c r="AB83" s="86">
        <f>SUM('GP1 April 25'!O87,'GP1 May 25'!O87,'GP1 June 25'!O87,'GP1 July 25'!O87,'GP1 Aug 25'!O87,'GP1 Sep 25'!O87,'GP1 Oct 25'!O87,'GP1 Nov 25'!O87,'GP1 Dec 25'!O87,'GP1 Jan 26'!O87,'GP1 Feb 26'!O87,'GP1 Mar 26'!O87)</f>
        <v>0</v>
      </c>
      <c r="AC83" s="86">
        <f>'GP1 April 25'!H87</f>
        <v>0</v>
      </c>
      <c r="AD83" s="86">
        <f>'GP1 Mar 26'!H87</f>
        <v>0</v>
      </c>
      <c r="AE83" s="86" t="str">
        <f t="shared" si="6"/>
        <v/>
      </c>
      <c r="AF83" s="86" t="b">
        <f>IF(OR('Member Info'!N84="",'Member Info'!F84&gt;'GP1 Totals'!$V$2),TRUE,FALSE)</f>
        <v>1</v>
      </c>
      <c r="AG83" s="86" t="e">
        <f t="shared" ca="1" si="7"/>
        <v>#REF!</v>
      </c>
      <c r="AH83" s="86" t="e">
        <f ca="1">ROUND(IF(AF83=TRUE,('Member Info'!M84*52.14)/365*'GP1 Totals'!AG83,'Member Info'!M84*52.14),2)</f>
        <v>#REF!</v>
      </c>
      <c r="AI83" s="420">
        <f>'Member Info'!F84</f>
        <v>0</v>
      </c>
      <c r="AJ83" s="420">
        <f>IF('Member Info'!N84="",'GP1 Totals'!$V$3,'Member Info'!N84)</f>
        <v>46112</v>
      </c>
    </row>
    <row r="84" spans="1:36" s="2" customFormat="1" x14ac:dyDescent="0.25">
      <c r="A84" s="4">
        <v>57</v>
      </c>
      <c r="B84" s="164">
        <f>'Member Info'!D85</f>
        <v>0</v>
      </c>
      <c r="C84" s="164">
        <f>'Member Info'!E85</f>
        <v>0</v>
      </c>
      <c r="D84" s="164" t="str">
        <f>'Member Info'!G85</f>
        <v/>
      </c>
      <c r="E84" s="164"/>
      <c r="F84" s="165">
        <f>'Member Info'!B85</f>
        <v>0</v>
      </c>
      <c r="G84" s="165">
        <f>'GP1 April 25'!F88+'GP1 May 25'!F88+'GP1 June 25'!F88+'GP1 July 25'!F88+'GP1 Aug 25'!F88+'GP1 Sep 25'!F88+'GP1 Oct 25'!F88+'GP1 Nov 25'!F88+'GP1 Dec 25'!F88+'GP1 Jan 26'!F88+'GP1 Feb 26'!F88+'GP1 Mar 26'!F88+'Error Corrections'!F85</f>
        <v>0</v>
      </c>
      <c r="H84" s="166" t="str">
        <f>IF('Member Info'!O85="", 'Member Info'!K85, "CHANGED MID YEAR")</f>
        <v/>
      </c>
      <c r="I84" s="165"/>
      <c r="J84" s="165"/>
      <c r="K84" s="165"/>
      <c r="L84" s="165"/>
      <c r="M84" s="165">
        <f>'GP1 April 25'!I88+'GP1 May 25'!I88+'GP1 June 25'!I88+'GP1 July 25'!I88+'GP1 Aug 25'!I88+'GP1 Sep 25'!I88+'GP1 Oct 25'!I88+'GP1 Nov 25'!I88+'GP1 Dec 25'!I88+'GP1 Jan 26'!I88+'GP1 Feb 26'!I88+'GP1 Mar 26'!I88+'Error Corrections'!M85</f>
        <v>0</v>
      </c>
      <c r="N84" s="165">
        <f>'GP1 April 25'!J88+'GP1 May 25'!J88+'GP1 June 25'!J88+'GP1 July 25'!J88+'GP1 Aug 25'!J88+'GP1 Sep 25'!J88+'GP1 Oct 25'!J88+'GP1 Nov 25'!J88+'GP1 Dec 25'!J88+'GP1 Jan 26'!J88+'GP1 Feb 26'!J88+'GP1 Mar 26'!J88+'Error Corrections'!M85</f>
        <v>0</v>
      </c>
      <c r="O84" s="165">
        <f>'GP1 April 25'!K88+'GP1 May 25'!K88+'GP1 June 25'!K88+'GP1 July 25'!K88+'GP1 Aug 25'!K88+'GP1 Sep 25'!K88+'GP1 Oct 25'!K88+'GP1 Nov 25'!K88+'GP1 Dec 25'!K88+'GP1 Jan 26'!K88+'GP1 Feb 26'!K88+'GP1 Mar 26'!K88+'Error Corrections'!N85</f>
        <v>0</v>
      </c>
      <c r="P84" s="213" t="str">
        <f>IF('Error Corrections'!AA85=TRUE, "TRUE", "")</f>
        <v/>
      </c>
      <c r="Q84" s="211">
        <f>'Member Info'!Q85</f>
        <v>0</v>
      </c>
      <c r="R84" s="147">
        <f t="shared" si="0"/>
        <v>0</v>
      </c>
      <c r="S84" s="85">
        <f t="shared" si="1"/>
        <v>0</v>
      </c>
      <c r="T84" s="182">
        <f>(G84/100*'Member Info'!$W$2)</f>
        <v>0</v>
      </c>
      <c r="U84" s="183" t="e">
        <f>G84/100*('Member Info'!K85+'Member Info'!L85)</f>
        <v>#VALUE!</v>
      </c>
      <c r="V84" s="182" t="e">
        <f t="shared" si="2"/>
        <v>#DIV/0!</v>
      </c>
      <c r="W84" s="182" t="e">
        <f t="shared" si="3"/>
        <v>#VALUE!</v>
      </c>
      <c r="X84" s="184" t="e">
        <f t="shared" si="4"/>
        <v>#DIV/0!</v>
      </c>
      <c r="Y84" s="185" t="e">
        <f t="shared" si="5"/>
        <v>#VALUE!</v>
      </c>
      <c r="Z84" s="124">
        <f>SUM('GP1 April 25'!AJ88+'GP1 May 25'!AJ88+'GP1 June 25'!AJ88+'GP1 July 25'!AJ88+'GP1 Aug 25'!AJ88+'GP1 Sep 25'!AJ88+'GP1 Oct 25'!AJ88+'GP1 Nov 25'!AJ88+'GP1 Dec 25'!AJ88+'GP1 Jan 26'!AJ88+'GP1 Feb 26'!AJ88+'GP1 Mar 26'!AJ88)</f>
        <v>0</v>
      </c>
      <c r="AA84" s="86" t="e">
        <f>(((IF('GP1 April 25'!O88=1,'GP1 April 25'!G88,0))+
(IF('GP1 May 25'!O88=1,'GP1 May 25'!G88,0))+
(IF('GP1 June 25'!O88=1,'GP1 June 25'!G88,0))+
(IF('GP1 July 25'!O88=1,'GP1 July 25'!G88,0))+
(IF('GP1 Aug 25'!O88=1,'GP1 Aug 25'!G88,0))+
(IF('GP1 Sep 25'!O88=1,'GP1 Sep 25'!G88,0))+
(IF('GP1 Oct 25'!O88=1,'GP1 Oct 25'!G88,0))+
(IF('GP1 Nov 25'!O88=1,'GP1 Nov 25'!G88,0))+
(IF('GP1 Dec 25'!O88=1,'GP1 Dec 25'!G88,0))+
(IF('GP1 Jan 26'!O88=1,'GP1 Jan 26'!G88,0))+
(IF('GP1 Feb 26'!O88=1,'GP1 Feb 26'!G88,0))+
(IF('GP1 Mar 26'!O88=1,'GP1 Mar 26'!G88,0)))/AB84)</f>
        <v>#DIV/0!</v>
      </c>
      <c r="AB84" s="86">
        <f>SUM('GP1 April 25'!O88,'GP1 May 25'!O88,'GP1 June 25'!O88,'GP1 July 25'!O88,'GP1 Aug 25'!O88,'GP1 Sep 25'!O88,'GP1 Oct 25'!O88,'GP1 Nov 25'!O88,'GP1 Dec 25'!O88,'GP1 Jan 26'!O88,'GP1 Feb 26'!O88,'GP1 Mar 26'!O88)</f>
        <v>0</v>
      </c>
      <c r="AC84" s="86">
        <f>'GP1 April 25'!H88</f>
        <v>0</v>
      </c>
      <c r="AD84" s="86">
        <f>'GP1 Mar 26'!H88</f>
        <v>0</v>
      </c>
      <c r="AE84" s="86" t="str">
        <f t="shared" si="6"/>
        <v/>
      </c>
      <c r="AF84" s="86" t="b">
        <f>IF(OR('Member Info'!N85="",'Member Info'!F85&gt;'GP1 Totals'!$V$2),TRUE,FALSE)</f>
        <v>1</v>
      </c>
      <c r="AG84" s="86" t="e">
        <f t="shared" ca="1" si="7"/>
        <v>#REF!</v>
      </c>
      <c r="AH84" s="86" t="e">
        <f ca="1">ROUND(IF(AF84=TRUE,('Member Info'!M85*52.14)/365*'GP1 Totals'!AG84,'Member Info'!M85*52.14),2)</f>
        <v>#REF!</v>
      </c>
      <c r="AI84" s="420">
        <f>'Member Info'!F85</f>
        <v>0</v>
      </c>
      <c r="AJ84" s="420">
        <f>IF('Member Info'!N85="",'GP1 Totals'!$V$3,'Member Info'!N85)</f>
        <v>46112</v>
      </c>
    </row>
    <row r="85" spans="1:36" s="2" customFormat="1" x14ac:dyDescent="0.25">
      <c r="A85" s="4">
        <v>58</v>
      </c>
      <c r="B85" s="164">
        <f>'Member Info'!D86</f>
        <v>0</v>
      </c>
      <c r="C85" s="164">
        <f>'Member Info'!E86</f>
        <v>0</v>
      </c>
      <c r="D85" s="164" t="str">
        <f>'Member Info'!G86</f>
        <v/>
      </c>
      <c r="E85" s="164"/>
      <c r="F85" s="165">
        <f>'Member Info'!B86</f>
        <v>0</v>
      </c>
      <c r="G85" s="165">
        <f>'GP1 April 25'!F89+'GP1 May 25'!F89+'GP1 June 25'!F89+'GP1 July 25'!F89+'GP1 Aug 25'!F89+'GP1 Sep 25'!F89+'GP1 Oct 25'!F89+'GP1 Nov 25'!F89+'GP1 Dec 25'!F89+'GP1 Jan 26'!F89+'GP1 Feb 26'!F89+'GP1 Mar 26'!F89+'Error Corrections'!F86</f>
        <v>0</v>
      </c>
      <c r="H85" s="166" t="str">
        <f>IF('Member Info'!O86="", 'Member Info'!K86, "CHANGED MID YEAR")</f>
        <v/>
      </c>
      <c r="I85" s="165"/>
      <c r="J85" s="165"/>
      <c r="K85" s="165"/>
      <c r="L85" s="165"/>
      <c r="M85" s="165">
        <f>'GP1 April 25'!I89+'GP1 May 25'!I89+'GP1 June 25'!I89+'GP1 July 25'!I89+'GP1 Aug 25'!I89+'GP1 Sep 25'!I89+'GP1 Oct 25'!I89+'GP1 Nov 25'!I89+'GP1 Dec 25'!I89+'GP1 Jan 26'!I89+'GP1 Feb 26'!I89+'GP1 Mar 26'!I89+'Error Corrections'!M86</f>
        <v>0</v>
      </c>
      <c r="N85" s="165">
        <f>'GP1 April 25'!J89+'GP1 May 25'!J89+'GP1 June 25'!J89+'GP1 July 25'!J89+'GP1 Aug 25'!J89+'GP1 Sep 25'!J89+'GP1 Oct 25'!J89+'GP1 Nov 25'!J89+'GP1 Dec 25'!J89+'GP1 Jan 26'!J89+'GP1 Feb 26'!J89+'GP1 Mar 26'!J89+'Error Corrections'!M86</f>
        <v>0</v>
      </c>
      <c r="O85" s="165">
        <f>'GP1 April 25'!K89+'GP1 May 25'!K89+'GP1 June 25'!K89+'GP1 July 25'!K89+'GP1 Aug 25'!K89+'GP1 Sep 25'!K89+'GP1 Oct 25'!K89+'GP1 Nov 25'!K89+'GP1 Dec 25'!K89+'GP1 Jan 26'!K89+'GP1 Feb 26'!K89+'GP1 Mar 26'!K89+'Error Corrections'!N86</f>
        <v>0</v>
      </c>
      <c r="P85" s="213" t="str">
        <f>IF('Error Corrections'!AA86=TRUE, "TRUE", "")</f>
        <v/>
      </c>
      <c r="Q85" s="211">
        <f>'Member Info'!Q86</f>
        <v>0</v>
      </c>
      <c r="R85" s="147">
        <f t="shared" si="0"/>
        <v>0</v>
      </c>
      <c r="S85" s="85">
        <f t="shared" si="1"/>
        <v>0</v>
      </c>
      <c r="T85" s="182">
        <f>(G85/100*'Member Info'!$W$2)</f>
        <v>0</v>
      </c>
      <c r="U85" s="183" t="e">
        <f>G85/100*('Member Info'!K86+'Member Info'!L86)</f>
        <v>#VALUE!</v>
      </c>
      <c r="V85" s="182" t="e">
        <f t="shared" si="2"/>
        <v>#DIV/0!</v>
      </c>
      <c r="W85" s="182" t="e">
        <f t="shared" si="3"/>
        <v>#VALUE!</v>
      </c>
      <c r="X85" s="184" t="e">
        <f t="shared" si="4"/>
        <v>#DIV/0!</v>
      </c>
      <c r="Y85" s="185" t="e">
        <f t="shared" si="5"/>
        <v>#VALUE!</v>
      </c>
      <c r="Z85" s="124">
        <f>SUM('GP1 April 25'!AJ89+'GP1 May 25'!AJ89+'GP1 June 25'!AJ89+'GP1 July 25'!AJ89+'GP1 Aug 25'!AJ89+'GP1 Sep 25'!AJ89+'GP1 Oct 25'!AJ89+'GP1 Nov 25'!AJ89+'GP1 Dec 25'!AJ89+'GP1 Jan 26'!AJ89+'GP1 Feb 26'!AJ89+'GP1 Mar 26'!AJ89)</f>
        <v>0</v>
      </c>
      <c r="AA85" s="86" t="e">
        <f>(((IF('GP1 April 25'!O89=1,'GP1 April 25'!G89,0))+
(IF('GP1 May 25'!O89=1,'GP1 May 25'!G89,0))+
(IF('GP1 June 25'!O89=1,'GP1 June 25'!G89,0))+
(IF('GP1 July 25'!O89=1,'GP1 July 25'!G89,0))+
(IF('GP1 Aug 25'!O89=1,'GP1 Aug 25'!G89,0))+
(IF('GP1 Sep 25'!O89=1,'GP1 Sep 25'!G89,0))+
(IF('GP1 Oct 25'!O89=1,'GP1 Oct 25'!G89,0))+
(IF('GP1 Nov 25'!O89=1,'GP1 Nov 25'!G89,0))+
(IF('GP1 Dec 25'!O89=1,'GP1 Dec 25'!G89,0))+
(IF('GP1 Jan 26'!O89=1,'GP1 Jan 26'!G89,0))+
(IF('GP1 Feb 26'!O89=1,'GP1 Feb 26'!G89,0))+
(IF('GP1 Mar 26'!O89=1,'GP1 Mar 26'!G89,0)))/AB85)</f>
        <v>#DIV/0!</v>
      </c>
      <c r="AB85" s="86">
        <f>SUM('GP1 April 25'!O89,'GP1 May 25'!O89,'GP1 June 25'!O89,'GP1 July 25'!O89,'GP1 Aug 25'!O89,'GP1 Sep 25'!O89,'GP1 Oct 25'!O89,'GP1 Nov 25'!O89,'GP1 Dec 25'!O89,'GP1 Jan 26'!O89,'GP1 Feb 26'!O89,'GP1 Mar 26'!O89)</f>
        <v>0</v>
      </c>
      <c r="AC85" s="86">
        <f>'GP1 April 25'!H89</f>
        <v>0</v>
      </c>
      <c r="AD85" s="86">
        <f>'GP1 Mar 26'!H89</f>
        <v>0</v>
      </c>
      <c r="AE85" s="86" t="str">
        <f t="shared" si="6"/>
        <v/>
      </c>
      <c r="AF85" s="86" t="b">
        <f>IF(OR('Member Info'!N86="",'Member Info'!F86&gt;'GP1 Totals'!$V$2),TRUE,FALSE)</f>
        <v>1</v>
      </c>
      <c r="AG85" s="86" t="e">
        <f t="shared" ca="1" si="7"/>
        <v>#REF!</v>
      </c>
      <c r="AH85" s="86" t="e">
        <f ca="1">ROUND(IF(AF85=TRUE,('Member Info'!M86*52.14)/365*'GP1 Totals'!AG85,'Member Info'!M86*52.14),2)</f>
        <v>#REF!</v>
      </c>
      <c r="AI85" s="420">
        <f>'Member Info'!F86</f>
        <v>0</v>
      </c>
      <c r="AJ85" s="420">
        <f>IF('Member Info'!N86="",'GP1 Totals'!$V$3,'Member Info'!N86)</f>
        <v>46112</v>
      </c>
    </row>
    <row r="86" spans="1:36" s="2" customFormat="1" ht="15.75" customHeight="1" x14ac:dyDescent="0.25">
      <c r="A86" s="4">
        <v>59</v>
      </c>
      <c r="B86" s="164">
        <f>'Member Info'!D87</f>
        <v>0</v>
      </c>
      <c r="C86" s="164">
        <f>'Member Info'!E87</f>
        <v>0</v>
      </c>
      <c r="D86" s="164" t="str">
        <f>'Member Info'!G87</f>
        <v/>
      </c>
      <c r="E86" s="164"/>
      <c r="F86" s="165">
        <f>'Member Info'!B87</f>
        <v>0</v>
      </c>
      <c r="G86" s="165">
        <f>'GP1 April 25'!F90+'GP1 May 25'!F90+'GP1 June 25'!F90+'GP1 July 25'!F90+'GP1 Aug 25'!F90+'GP1 Sep 25'!F90+'GP1 Oct 25'!F90+'GP1 Nov 25'!F90+'GP1 Dec 25'!F90+'GP1 Jan 26'!F90+'GP1 Feb 26'!F90+'GP1 Mar 26'!F90+'Error Corrections'!F87</f>
        <v>0</v>
      </c>
      <c r="H86" s="166" t="str">
        <f>IF('Member Info'!O87="", 'Member Info'!K87, "CHANGED MID YEAR")</f>
        <v/>
      </c>
      <c r="I86" s="165"/>
      <c r="J86" s="165"/>
      <c r="K86" s="165"/>
      <c r="L86" s="165"/>
      <c r="M86" s="165">
        <f>'GP1 April 25'!I90+'GP1 May 25'!I90+'GP1 June 25'!I90+'GP1 July 25'!I90+'GP1 Aug 25'!I90+'GP1 Sep 25'!I90+'GP1 Oct 25'!I90+'GP1 Nov 25'!I90+'GP1 Dec 25'!I90+'GP1 Jan 26'!I90+'GP1 Feb 26'!I90+'GP1 Mar 26'!I90+'Error Corrections'!M87</f>
        <v>0</v>
      </c>
      <c r="N86" s="165">
        <f>'GP1 April 25'!J90+'GP1 May 25'!J90+'GP1 June 25'!J90+'GP1 July 25'!J90+'GP1 Aug 25'!J90+'GP1 Sep 25'!J90+'GP1 Oct 25'!J90+'GP1 Nov 25'!J90+'GP1 Dec 25'!J90+'GP1 Jan 26'!J90+'GP1 Feb 26'!J90+'GP1 Mar 26'!J90+'Error Corrections'!M87</f>
        <v>0</v>
      </c>
      <c r="O86" s="165">
        <f>'GP1 April 25'!K90+'GP1 May 25'!K90+'GP1 June 25'!K90+'GP1 July 25'!K90+'GP1 Aug 25'!K90+'GP1 Sep 25'!K90+'GP1 Oct 25'!K90+'GP1 Nov 25'!K90+'GP1 Dec 25'!K90+'GP1 Jan 26'!K90+'GP1 Feb 26'!K90+'GP1 Mar 26'!K90+'Error Corrections'!N87</f>
        <v>0</v>
      </c>
      <c r="P86" s="213" t="str">
        <f>IF('Error Corrections'!AA87=TRUE, "TRUE", "")</f>
        <v/>
      </c>
      <c r="Q86" s="211">
        <f>'Member Info'!Q87</f>
        <v>0</v>
      </c>
      <c r="R86" s="147">
        <f t="shared" si="0"/>
        <v>0</v>
      </c>
      <c r="S86" s="85">
        <f t="shared" si="1"/>
        <v>0</v>
      </c>
      <c r="T86" s="182">
        <f>(G86/100*'Member Info'!$W$2)</f>
        <v>0</v>
      </c>
      <c r="U86" s="183" t="e">
        <f>G86/100*('Member Info'!K87+'Member Info'!L87)</f>
        <v>#VALUE!</v>
      </c>
      <c r="V86" s="182" t="e">
        <f t="shared" si="2"/>
        <v>#DIV/0!</v>
      </c>
      <c r="W86" s="182" t="e">
        <f t="shared" si="3"/>
        <v>#VALUE!</v>
      </c>
      <c r="X86" s="184" t="e">
        <f t="shared" si="4"/>
        <v>#DIV/0!</v>
      </c>
      <c r="Y86" s="185" t="e">
        <f t="shared" si="5"/>
        <v>#VALUE!</v>
      </c>
      <c r="Z86" s="124">
        <f>SUM('GP1 April 25'!AJ90+'GP1 May 25'!AJ90+'GP1 June 25'!AJ90+'GP1 July 25'!AJ90+'GP1 Aug 25'!AJ90+'GP1 Sep 25'!AJ90+'GP1 Oct 25'!AJ90+'GP1 Nov 25'!AJ90+'GP1 Dec 25'!AJ90+'GP1 Jan 26'!AJ90+'GP1 Feb 26'!AJ90+'GP1 Mar 26'!AJ90)</f>
        <v>0</v>
      </c>
      <c r="AA86" s="86" t="e">
        <f>(((IF('GP1 April 25'!O90=1,'GP1 April 25'!G90,0))+
(IF('GP1 May 25'!O90=1,'GP1 May 25'!G90,0))+
(IF('GP1 June 25'!O90=1,'GP1 June 25'!G90,0))+
(IF('GP1 July 25'!O90=1,'GP1 July 25'!G90,0))+
(IF('GP1 Aug 25'!O90=1,'GP1 Aug 25'!G90,0))+
(IF('GP1 Sep 25'!O90=1,'GP1 Sep 25'!G90,0))+
(IF('GP1 Oct 25'!O90=1,'GP1 Oct 25'!G90,0))+
(IF('GP1 Nov 25'!O90=1,'GP1 Nov 25'!G90,0))+
(IF('GP1 Dec 25'!O90=1,'GP1 Dec 25'!G90,0))+
(IF('GP1 Jan 26'!O90=1,'GP1 Jan 26'!G90,0))+
(IF('GP1 Feb 26'!O90=1,'GP1 Feb 26'!G90,0))+
(IF('GP1 Mar 26'!O90=1,'GP1 Mar 26'!G90,0)))/AB86)</f>
        <v>#DIV/0!</v>
      </c>
      <c r="AB86" s="86">
        <f>SUM('GP1 April 25'!O90,'GP1 May 25'!O90,'GP1 June 25'!O90,'GP1 July 25'!O90,'GP1 Aug 25'!O90,'GP1 Sep 25'!O90,'GP1 Oct 25'!O90,'GP1 Nov 25'!O90,'GP1 Dec 25'!O90,'GP1 Jan 26'!O90,'GP1 Feb 26'!O90,'GP1 Mar 26'!O90)</f>
        <v>0</v>
      </c>
      <c r="AC86" s="86">
        <f>'GP1 April 25'!H90</f>
        <v>0</v>
      </c>
      <c r="AD86" s="86">
        <f>'GP1 Mar 26'!H90</f>
        <v>0</v>
      </c>
      <c r="AE86" s="86" t="str">
        <f t="shared" si="6"/>
        <v/>
      </c>
      <c r="AF86" s="86" t="b">
        <f>IF(OR('Member Info'!N87="",'Member Info'!F87&gt;'GP1 Totals'!$V$2),TRUE,FALSE)</f>
        <v>1</v>
      </c>
      <c r="AG86" s="86" t="e">
        <f t="shared" ca="1" si="7"/>
        <v>#REF!</v>
      </c>
      <c r="AH86" s="86" t="e">
        <f ca="1">ROUND(IF(AF86=TRUE,('Member Info'!M87*52.14)/365*'GP1 Totals'!AG86,'Member Info'!M87*52.14),2)</f>
        <v>#REF!</v>
      </c>
      <c r="AI86" s="420">
        <f>'Member Info'!F87</f>
        <v>0</v>
      </c>
      <c r="AJ86" s="420">
        <f>IF('Member Info'!N87="",'GP1 Totals'!$V$3,'Member Info'!N87)</f>
        <v>46112</v>
      </c>
    </row>
    <row r="87" spans="1:36" s="2" customFormat="1" x14ac:dyDescent="0.25">
      <c r="A87" s="4">
        <v>60</v>
      </c>
      <c r="B87" s="164">
        <f>'Member Info'!D88</f>
        <v>0</v>
      </c>
      <c r="C87" s="164">
        <f>'Member Info'!E88</f>
        <v>0</v>
      </c>
      <c r="D87" s="164" t="str">
        <f>'Member Info'!G88</f>
        <v/>
      </c>
      <c r="E87" s="164"/>
      <c r="F87" s="165">
        <f>'Member Info'!B88</f>
        <v>0</v>
      </c>
      <c r="G87" s="165">
        <f>'GP1 April 25'!F91+'GP1 May 25'!F91+'GP1 June 25'!F91+'GP1 July 25'!F91+'GP1 Aug 25'!F91+'GP1 Sep 25'!F91+'GP1 Oct 25'!F91+'GP1 Nov 25'!F91+'GP1 Dec 25'!F91+'GP1 Jan 26'!F91+'GP1 Feb 26'!F91+'GP1 Mar 26'!F91+'Error Corrections'!F88</f>
        <v>0</v>
      </c>
      <c r="H87" s="166" t="str">
        <f>IF('Member Info'!O88="", 'Member Info'!K88, "CHANGED MID YEAR")</f>
        <v/>
      </c>
      <c r="I87" s="165"/>
      <c r="J87" s="165"/>
      <c r="K87" s="165"/>
      <c r="L87" s="165"/>
      <c r="M87" s="165">
        <f>'GP1 April 25'!I91+'GP1 May 25'!I91+'GP1 June 25'!I91+'GP1 July 25'!I91+'GP1 Aug 25'!I91+'GP1 Sep 25'!I91+'GP1 Oct 25'!I91+'GP1 Nov 25'!I91+'GP1 Dec 25'!I91+'GP1 Jan 26'!I91+'GP1 Feb 26'!I91+'GP1 Mar 26'!I91+'Error Corrections'!M88</f>
        <v>0</v>
      </c>
      <c r="N87" s="165">
        <f>'GP1 April 25'!J91+'GP1 May 25'!J91+'GP1 June 25'!J91+'GP1 July 25'!J91+'GP1 Aug 25'!J91+'GP1 Sep 25'!J91+'GP1 Oct 25'!J91+'GP1 Nov 25'!J91+'GP1 Dec 25'!J91+'GP1 Jan 26'!J91+'GP1 Feb 26'!J91+'GP1 Mar 26'!J91+'Error Corrections'!M88</f>
        <v>0</v>
      </c>
      <c r="O87" s="165">
        <f>'GP1 April 25'!K91+'GP1 May 25'!K91+'GP1 June 25'!K91+'GP1 July 25'!K91+'GP1 Aug 25'!K91+'GP1 Sep 25'!K91+'GP1 Oct 25'!K91+'GP1 Nov 25'!K91+'GP1 Dec 25'!K91+'GP1 Jan 26'!K91+'GP1 Feb 26'!K91+'GP1 Mar 26'!K91+'Error Corrections'!N88</f>
        <v>0</v>
      </c>
      <c r="P87" s="213" t="str">
        <f>IF('Error Corrections'!AA88=TRUE, "TRUE", "")</f>
        <v/>
      </c>
      <c r="Q87" s="211">
        <f>'Member Info'!Q88</f>
        <v>0</v>
      </c>
      <c r="R87" s="147">
        <f t="shared" si="0"/>
        <v>0</v>
      </c>
      <c r="S87" s="85">
        <f t="shared" si="1"/>
        <v>0</v>
      </c>
      <c r="T87" s="182">
        <f>(G87/100*'Member Info'!$W$2)</f>
        <v>0</v>
      </c>
      <c r="U87" s="183" t="e">
        <f>G87/100*('Member Info'!K88+'Member Info'!L88)</f>
        <v>#VALUE!</v>
      </c>
      <c r="V87" s="182" t="e">
        <f t="shared" si="2"/>
        <v>#DIV/0!</v>
      </c>
      <c r="W87" s="182" t="e">
        <f t="shared" si="3"/>
        <v>#VALUE!</v>
      </c>
      <c r="X87" s="184" t="e">
        <f t="shared" si="4"/>
        <v>#DIV/0!</v>
      </c>
      <c r="Y87" s="185" t="e">
        <f t="shared" si="5"/>
        <v>#VALUE!</v>
      </c>
      <c r="Z87" s="124">
        <f>SUM('GP1 April 25'!AJ91+'GP1 May 25'!AJ91+'GP1 June 25'!AJ91+'GP1 July 25'!AJ91+'GP1 Aug 25'!AJ91+'GP1 Sep 25'!AJ91+'GP1 Oct 25'!AJ91+'GP1 Nov 25'!AJ91+'GP1 Dec 25'!AJ91+'GP1 Jan 26'!AJ91+'GP1 Feb 26'!AJ91+'GP1 Mar 26'!AJ91)</f>
        <v>0</v>
      </c>
      <c r="AA87" s="86" t="e">
        <f>(((IF('GP1 April 25'!O91=1,'GP1 April 25'!G91,0))+
(IF('GP1 May 25'!O91=1,'GP1 May 25'!G91,0))+
(IF('GP1 June 25'!O91=1,'GP1 June 25'!G91,0))+
(IF('GP1 July 25'!O91=1,'GP1 July 25'!G91,0))+
(IF('GP1 Aug 25'!O91=1,'GP1 Aug 25'!G91,0))+
(IF('GP1 Sep 25'!O91=1,'GP1 Sep 25'!G91,0))+
(IF('GP1 Oct 25'!O91=1,'GP1 Oct 25'!G91,0))+
(IF('GP1 Nov 25'!O91=1,'GP1 Nov 25'!G91,0))+
(IF('GP1 Dec 25'!O91=1,'GP1 Dec 25'!G91,0))+
(IF('GP1 Jan 26'!O91=1,'GP1 Jan 26'!G91,0))+
(IF('GP1 Feb 26'!O91=1,'GP1 Feb 26'!G91,0))+
(IF('GP1 Mar 26'!O91=1,'GP1 Mar 26'!G91,0)))/AB87)</f>
        <v>#DIV/0!</v>
      </c>
      <c r="AB87" s="86">
        <f>SUM('GP1 April 25'!O91,'GP1 May 25'!O91,'GP1 June 25'!O91,'GP1 July 25'!O91,'GP1 Aug 25'!O91,'GP1 Sep 25'!O91,'GP1 Oct 25'!O91,'GP1 Nov 25'!O91,'GP1 Dec 25'!O91,'GP1 Jan 26'!O91,'GP1 Feb 26'!O91,'GP1 Mar 26'!O91)</f>
        <v>0</v>
      </c>
      <c r="AC87" s="86">
        <f>'GP1 April 25'!H91</f>
        <v>0</v>
      </c>
      <c r="AD87" s="86">
        <f>'GP1 Mar 26'!H91</f>
        <v>0</v>
      </c>
      <c r="AE87" s="86" t="str">
        <f t="shared" si="6"/>
        <v/>
      </c>
      <c r="AF87" s="86" t="b">
        <f>IF(OR('Member Info'!N88="",'Member Info'!F88&gt;'GP1 Totals'!$V$2),TRUE,FALSE)</f>
        <v>1</v>
      </c>
      <c r="AG87" s="86" t="e">
        <f t="shared" ca="1" si="7"/>
        <v>#REF!</v>
      </c>
      <c r="AH87" s="86" t="e">
        <f ca="1">ROUND(IF(AF87=TRUE,('Member Info'!M88*52.14)/365*'GP1 Totals'!AG87,'Member Info'!M88*52.14),2)</f>
        <v>#REF!</v>
      </c>
      <c r="AI87" s="420">
        <f>'Member Info'!F88</f>
        <v>0</v>
      </c>
      <c r="AJ87" s="420">
        <f>IF('Member Info'!N88="",'GP1 Totals'!$V$3,'Member Info'!N88)</f>
        <v>46112</v>
      </c>
    </row>
    <row r="88" spans="1:36" s="2" customFormat="1" x14ac:dyDescent="0.25">
      <c r="A88" s="4">
        <v>61</v>
      </c>
      <c r="B88" s="164">
        <f>'Member Info'!D89</f>
        <v>0</v>
      </c>
      <c r="C88" s="164">
        <f>'Member Info'!E89</f>
        <v>0</v>
      </c>
      <c r="D88" s="164" t="str">
        <f>'Member Info'!G89</f>
        <v/>
      </c>
      <c r="E88" s="164"/>
      <c r="F88" s="165">
        <f>'Member Info'!B89</f>
        <v>0</v>
      </c>
      <c r="G88" s="165">
        <f>'GP1 April 25'!F92+'GP1 May 25'!F92+'GP1 June 25'!F92+'GP1 July 25'!F92+'GP1 Aug 25'!F92+'GP1 Sep 25'!F92+'GP1 Oct 25'!F92+'GP1 Nov 25'!F92+'GP1 Dec 25'!F92+'GP1 Jan 26'!F92+'GP1 Feb 26'!F92+'GP1 Mar 26'!F92+'Error Corrections'!F89</f>
        <v>0</v>
      </c>
      <c r="H88" s="166" t="str">
        <f>IF('Member Info'!O89="", 'Member Info'!K89, "CHANGED MID YEAR")</f>
        <v/>
      </c>
      <c r="I88" s="165"/>
      <c r="J88" s="165"/>
      <c r="K88" s="165"/>
      <c r="L88" s="165"/>
      <c r="M88" s="165">
        <f>'GP1 April 25'!I92+'GP1 May 25'!I92+'GP1 June 25'!I92+'GP1 July 25'!I92+'GP1 Aug 25'!I92+'GP1 Sep 25'!I92+'GP1 Oct 25'!I92+'GP1 Nov 25'!I92+'GP1 Dec 25'!I92+'GP1 Jan 26'!I92+'GP1 Feb 26'!I92+'GP1 Mar 26'!I92+'Error Corrections'!M89</f>
        <v>0</v>
      </c>
      <c r="N88" s="165">
        <f>'GP1 April 25'!J92+'GP1 May 25'!J92+'GP1 June 25'!J92+'GP1 July 25'!J92+'GP1 Aug 25'!J92+'GP1 Sep 25'!J92+'GP1 Oct 25'!J92+'GP1 Nov 25'!J92+'GP1 Dec 25'!J92+'GP1 Jan 26'!J92+'GP1 Feb 26'!J92+'GP1 Mar 26'!J92+'Error Corrections'!M89</f>
        <v>0</v>
      </c>
      <c r="O88" s="165">
        <f>'GP1 April 25'!K92+'GP1 May 25'!K92+'GP1 June 25'!K92+'GP1 July 25'!K92+'GP1 Aug 25'!K92+'GP1 Sep 25'!K92+'GP1 Oct 25'!K92+'GP1 Nov 25'!K92+'GP1 Dec 25'!K92+'GP1 Jan 26'!K92+'GP1 Feb 26'!K92+'GP1 Mar 26'!K92+'Error Corrections'!N89</f>
        <v>0</v>
      </c>
      <c r="P88" s="213" t="str">
        <f>IF('Error Corrections'!AA89=TRUE, "TRUE", "")</f>
        <v/>
      </c>
      <c r="Q88" s="211">
        <f>'Member Info'!Q89</f>
        <v>0</v>
      </c>
      <c r="R88" s="147">
        <f t="shared" si="0"/>
        <v>0</v>
      </c>
      <c r="S88" s="85">
        <f t="shared" si="1"/>
        <v>0</v>
      </c>
      <c r="T88" s="182">
        <f>(G88/100*'Member Info'!$W$2)</f>
        <v>0</v>
      </c>
      <c r="U88" s="183" t="e">
        <f>G88/100*('Member Info'!K89+'Member Info'!L89)</f>
        <v>#VALUE!</v>
      </c>
      <c r="V88" s="182" t="e">
        <f t="shared" si="2"/>
        <v>#DIV/0!</v>
      </c>
      <c r="W88" s="182" t="e">
        <f t="shared" si="3"/>
        <v>#VALUE!</v>
      </c>
      <c r="X88" s="184" t="e">
        <f t="shared" si="4"/>
        <v>#DIV/0!</v>
      </c>
      <c r="Y88" s="185" t="e">
        <f t="shared" si="5"/>
        <v>#VALUE!</v>
      </c>
      <c r="Z88" s="124">
        <f>SUM('GP1 April 25'!AJ92+'GP1 May 25'!AJ92+'GP1 June 25'!AJ92+'GP1 July 25'!AJ92+'GP1 Aug 25'!AJ92+'GP1 Sep 25'!AJ92+'GP1 Oct 25'!AJ92+'GP1 Nov 25'!AJ92+'GP1 Dec 25'!AJ92+'GP1 Jan 26'!AJ92+'GP1 Feb 26'!AJ92+'GP1 Mar 26'!AJ92)</f>
        <v>0</v>
      </c>
      <c r="AA88" s="86" t="e">
        <f>(((IF('GP1 April 25'!O92=1,'GP1 April 25'!G92,0))+
(IF('GP1 May 25'!O92=1,'GP1 May 25'!G92,0))+
(IF('GP1 June 25'!O92=1,'GP1 June 25'!G92,0))+
(IF('GP1 July 25'!O92=1,'GP1 July 25'!G92,0))+
(IF('GP1 Aug 25'!O92=1,'GP1 Aug 25'!G92,0))+
(IF('GP1 Sep 25'!O92=1,'GP1 Sep 25'!G92,0))+
(IF('GP1 Oct 25'!O92=1,'GP1 Oct 25'!G92,0))+
(IF('GP1 Nov 25'!O92=1,'GP1 Nov 25'!G92,0))+
(IF('GP1 Dec 25'!O92=1,'GP1 Dec 25'!G92,0))+
(IF('GP1 Jan 26'!O92=1,'GP1 Jan 26'!G92,0))+
(IF('GP1 Feb 26'!O92=1,'GP1 Feb 26'!G92,0))+
(IF('GP1 Mar 26'!O92=1,'GP1 Mar 26'!G92,0)))/AB88)</f>
        <v>#DIV/0!</v>
      </c>
      <c r="AB88" s="86">
        <f>SUM('GP1 April 25'!O92,'GP1 May 25'!O92,'GP1 June 25'!O92,'GP1 July 25'!O92,'GP1 Aug 25'!O92,'GP1 Sep 25'!O92,'GP1 Oct 25'!O92,'GP1 Nov 25'!O92,'GP1 Dec 25'!O92,'GP1 Jan 26'!O92,'GP1 Feb 26'!O92,'GP1 Mar 26'!O92)</f>
        <v>0</v>
      </c>
      <c r="AC88" s="86">
        <f>'GP1 April 25'!H92</f>
        <v>0</v>
      </c>
      <c r="AD88" s="86">
        <f>'GP1 Mar 26'!H92</f>
        <v>0</v>
      </c>
      <c r="AE88" s="86" t="str">
        <f t="shared" si="6"/>
        <v/>
      </c>
      <c r="AF88" s="86" t="b">
        <f>IF(OR('Member Info'!N89="",'Member Info'!F89&gt;'GP1 Totals'!$V$2),TRUE,FALSE)</f>
        <v>1</v>
      </c>
      <c r="AG88" s="86" t="e">
        <f t="shared" ca="1" si="7"/>
        <v>#REF!</v>
      </c>
      <c r="AH88" s="86" t="e">
        <f ca="1">ROUND(IF(AF88=TRUE,('Member Info'!M89*52.14)/365*'GP1 Totals'!AG88,'Member Info'!M89*52.14),2)</f>
        <v>#REF!</v>
      </c>
      <c r="AI88" s="420">
        <f>'Member Info'!F89</f>
        <v>0</v>
      </c>
      <c r="AJ88" s="420">
        <f>IF('Member Info'!N89="",'GP1 Totals'!$V$3,'Member Info'!N89)</f>
        <v>46112</v>
      </c>
    </row>
    <row r="89" spans="1:36" s="2" customFormat="1" ht="15.75" customHeight="1" x14ac:dyDescent="0.25">
      <c r="A89" s="4">
        <v>62</v>
      </c>
      <c r="B89" s="164">
        <f>'Member Info'!D90</f>
        <v>0</v>
      </c>
      <c r="C89" s="164">
        <f>'Member Info'!E90</f>
        <v>0</v>
      </c>
      <c r="D89" s="164" t="str">
        <f>'Member Info'!G90</f>
        <v/>
      </c>
      <c r="E89" s="164"/>
      <c r="F89" s="165">
        <f>'Member Info'!B90</f>
        <v>0</v>
      </c>
      <c r="G89" s="165">
        <f>'GP1 April 25'!F93+'GP1 May 25'!F93+'GP1 June 25'!F93+'GP1 July 25'!F93+'GP1 Aug 25'!F93+'GP1 Sep 25'!F93+'GP1 Oct 25'!F93+'GP1 Nov 25'!F93+'GP1 Dec 25'!F93+'GP1 Jan 26'!F93+'GP1 Feb 26'!F93+'GP1 Mar 26'!F93+'Error Corrections'!F90</f>
        <v>0</v>
      </c>
      <c r="H89" s="166" t="str">
        <f>IF('Member Info'!O90="", 'Member Info'!K90, "CHANGED MID YEAR")</f>
        <v/>
      </c>
      <c r="I89" s="165"/>
      <c r="J89" s="165"/>
      <c r="K89" s="165"/>
      <c r="L89" s="165"/>
      <c r="M89" s="165">
        <f>'GP1 April 25'!I93+'GP1 May 25'!I93+'GP1 June 25'!I93+'GP1 July 25'!I93+'GP1 Aug 25'!I93+'GP1 Sep 25'!I93+'GP1 Oct 25'!I93+'GP1 Nov 25'!I93+'GP1 Dec 25'!I93+'GP1 Jan 26'!I93+'GP1 Feb 26'!I93+'GP1 Mar 26'!I93+'Error Corrections'!M90</f>
        <v>0</v>
      </c>
      <c r="N89" s="165">
        <f>'GP1 April 25'!J93+'GP1 May 25'!J93+'GP1 June 25'!J93+'GP1 July 25'!J93+'GP1 Aug 25'!J93+'GP1 Sep 25'!J93+'GP1 Oct 25'!J93+'GP1 Nov 25'!J93+'GP1 Dec 25'!J93+'GP1 Jan 26'!J93+'GP1 Feb 26'!J93+'GP1 Mar 26'!J93+'Error Corrections'!M90</f>
        <v>0</v>
      </c>
      <c r="O89" s="165">
        <f>'GP1 April 25'!K93+'GP1 May 25'!K93+'GP1 June 25'!K93+'GP1 July 25'!K93+'GP1 Aug 25'!K93+'GP1 Sep 25'!K93+'GP1 Oct 25'!K93+'GP1 Nov 25'!K93+'GP1 Dec 25'!K93+'GP1 Jan 26'!K93+'GP1 Feb 26'!K93+'GP1 Mar 26'!K93+'Error Corrections'!N90</f>
        <v>0</v>
      </c>
      <c r="P89" s="213" t="str">
        <f>IF('Error Corrections'!AA90=TRUE, "TRUE", "")</f>
        <v/>
      </c>
      <c r="Q89" s="211">
        <f>'Member Info'!Q90</f>
        <v>0</v>
      </c>
      <c r="R89" s="147">
        <f t="shared" si="0"/>
        <v>0</v>
      </c>
      <c r="S89" s="85">
        <f t="shared" si="1"/>
        <v>0</v>
      </c>
      <c r="T89" s="182">
        <f>(G89/100*'Member Info'!$W$2)</f>
        <v>0</v>
      </c>
      <c r="U89" s="183" t="e">
        <f>G89/100*('Member Info'!K90+'Member Info'!L90)</f>
        <v>#VALUE!</v>
      </c>
      <c r="V89" s="182" t="e">
        <f t="shared" si="2"/>
        <v>#DIV/0!</v>
      </c>
      <c r="W89" s="182" t="e">
        <f t="shared" si="3"/>
        <v>#VALUE!</v>
      </c>
      <c r="X89" s="184" t="e">
        <f t="shared" si="4"/>
        <v>#DIV/0!</v>
      </c>
      <c r="Y89" s="185" t="e">
        <f t="shared" si="5"/>
        <v>#VALUE!</v>
      </c>
      <c r="Z89" s="124">
        <f>SUM('GP1 April 25'!AJ93+'GP1 May 25'!AJ93+'GP1 June 25'!AJ93+'GP1 July 25'!AJ93+'GP1 Aug 25'!AJ93+'GP1 Sep 25'!AJ93+'GP1 Oct 25'!AJ93+'GP1 Nov 25'!AJ93+'GP1 Dec 25'!AJ93+'GP1 Jan 26'!AJ93+'GP1 Feb 26'!AJ93+'GP1 Mar 26'!AJ93)</f>
        <v>0</v>
      </c>
      <c r="AA89" s="86" t="e">
        <f>(((IF('GP1 April 25'!O93=1,'GP1 April 25'!G93,0))+
(IF('GP1 May 25'!O93=1,'GP1 May 25'!G93,0))+
(IF('GP1 June 25'!O93=1,'GP1 June 25'!G93,0))+
(IF('GP1 July 25'!O93=1,'GP1 July 25'!G93,0))+
(IF('GP1 Aug 25'!O93=1,'GP1 Aug 25'!G93,0))+
(IF('GP1 Sep 25'!O93=1,'GP1 Sep 25'!G93,0))+
(IF('GP1 Oct 25'!O93=1,'GP1 Oct 25'!G93,0))+
(IF('GP1 Nov 25'!O93=1,'GP1 Nov 25'!G93,0))+
(IF('GP1 Dec 25'!O93=1,'GP1 Dec 25'!G93,0))+
(IF('GP1 Jan 26'!O93=1,'GP1 Jan 26'!G93,0))+
(IF('GP1 Feb 26'!O93=1,'GP1 Feb 26'!G93,0))+
(IF('GP1 Mar 26'!O93=1,'GP1 Mar 26'!G93,0)))/AB89)</f>
        <v>#DIV/0!</v>
      </c>
      <c r="AB89" s="86">
        <f>SUM('GP1 April 25'!O93,'GP1 May 25'!O93,'GP1 June 25'!O93,'GP1 July 25'!O93,'GP1 Aug 25'!O93,'GP1 Sep 25'!O93,'GP1 Oct 25'!O93,'GP1 Nov 25'!O93,'GP1 Dec 25'!O93,'GP1 Jan 26'!O93,'GP1 Feb 26'!O93,'GP1 Mar 26'!O93)</f>
        <v>0</v>
      </c>
      <c r="AC89" s="86">
        <f>'GP1 April 25'!H93</f>
        <v>0</v>
      </c>
      <c r="AD89" s="86">
        <f>'GP1 Mar 26'!H93</f>
        <v>0</v>
      </c>
      <c r="AE89" s="86" t="str">
        <f t="shared" si="6"/>
        <v/>
      </c>
      <c r="AF89" s="86" t="b">
        <f>IF(OR('Member Info'!N90="",'Member Info'!F90&gt;'GP1 Totals'!$V$2),TRUE,FALSE)</f>
        <v>1</v>
      </c>
      <c r="AG89" s="86" t="e">
        <f t="shared" ca="1" si="7"/>
        <v>#REF!</v>
      </c>
      <c r="AH89" s="86" t="e">
        <f ca="1">ROUND(IF(AF89=TRUE,('Member Info'!M90*52.14)/365*'GP1 Totals'!AG89,'Member Info'!M90*52.14),2)</f>
        <v>#REF!</v>
      </c>
      <c r="AI89" s="420">
        <f>'Member Info'!F90</f>
        <v>0</v>
      </c>
      <c r="AJ89" s="420">
        <f>IF('Member Info'!N90="",'GP1 Totals'!$V$3,'Member Info'!N90)</f>
        <v>46112</v>
      </c>
    </row>
    <row r="90" spans="1:36" s="2" customFormat="1" x14ac:dyDescent="0.25">
      <c r="A90" s="4">
        <v>63</v>
      </c>
      <c r="B90" s="164">
        <f>'Member Info'!D91</f>
        <v>0</v>
      </c>
      <c r="C90" s="164">
        <f>'Member Info'!E91</f>
        <v>0</v>
      </c>
      <c r="D90" s="164" t="str">
        <f>'Member Info'!G91</f>
        <v/>
      </c>
      <c r="E90" s="164"/>
      <c r="F90" s="165">
        <f>'Member Info'!B91</f>
        <v>0</v>
      </c>
      <c r="G90" s="165">
        <f>'GP1 April 25'!F94+'GP1 May 25'!F94+'GP1 June 25'!F94+'GP1 July 25'!F94+'GP1 Aug 25'!F94+'GP1 Sep 25'!F94+'GP1 Oct 25'!F94+'GP1 Nov 25'!F94+'GP1 Dec 25'!F94+'GP1 Jan 26'!F94+'GP1 Feb 26'!F94+'GP1 Mar 26'!F94+'Error Corrections'!F91</f>
        <v>0</v>
      </c>
      <c r="H90" s="166" t="str">
        <f>IF('Member Info'!O91="", 'Member Info'!K91, "CHANGED MID YEAR")</f>
        <v/>
      </c>
      <c r="I90" s="165"/>
      <c r="J90" s="165"/>
      <c r="K90" s="165"/>
      <c r="L90" s="165"/>
      <c r="M90" s="165">
        <f>'GP1 April 25'!I94+'GP1 May 25'!I94+'GP1 June 25'!I94+'GP1 July 25'!I94+'GP1 Aug 25'!I94+'GP1 Sep 25'!I94+'GP1 Oct 25'!I94+'GP1 Nov 25'!I94+'GP1 Dec 25'!I94+'GP1 Jan 26'!I94+'GP1 Feb 26'!I94+'GP1 Mar 26'!I94+'Error Corrections'!M91</f>
        <v>0</v>
      </c>
      <c r="N90" s="165">
        <f>'GP1 April 25'!J94+'GP1 May 25'!J94+'GP1 June 25'!J94+'GP1 July 25'!J94+'GP1 Aug 25'!J94+'GP1 Sep 25'!J94+'GP1 Oct 25'!J94+'GP1 Nov 25'!J94+'GP1 Dec 25'!J94+'GP1 Jan 26'!J94+'GP1 Feb 26'!J94+'GP1 Mar 26'!J94+'Error Corrections'!M91</f>
        <v>0</v>
      </c>
      <c r="O90" s="165">
        <f>'GP1 April 25'!K94+'GP1 May 25'!K94+'GP1 June 25'!K94+'GP1 July 25'!K94+'GP1 Aug 25'!K94+'GP1 Sep 25'!K94+'GP1 Oct 25'!K94+'GP1 Nov 25'!K94+'GP1 Dec 25'!K94+'GP1 Jan 26'!K94+'GP1 Feb 26'!K94+'GP1 Mar 26'!K94+'Error Corrections'!N91</f>
        <v>0</v>
      </c>
      <c r="P90" s="213" t="str">
        <f>IF('Error Corrections'!AA91=TRUE, "TRUE", "")</f>
        <v/>
      </c>
      <c r="Q90" s="211">
        <f>'Member Info'!Q91</f>
        <v>0</v>
      </c>
      <c r="R90" s="147">
        <f t="shared" si="0"/>
        <v>0</v>
      </c>
      <c r="S90" s="85">
        <f t="shared" si="1"/>
        <v>0</v>
      </c>
      <c r="T90" s="182">
        <f>(G90/100*'Member Info'!$W$2)</f>
        <v>0</v>
      </c>
      <c r="U90" s="183" t="e">
        <f>G90/100*('Member Info'!K91+'Member Info'!L91)</f>
        <v>#VALUE!</v>
      </c>
      <c r="V90" s="182" t="e">
        <f t="shared" si="2"/>
        <v>#DIV/0!</v>
      </c>
      <c r="W90" s="182" t="e">
        <f t="shared" si="3"/>
        <v>#VALUE!</v>
      </c>
      <c r="X90" s="184" t="e">
        <f t="shared" si="4"/>
        <v>#DIV/0!</v>
      </c>
      <c r="Y90" s="185" t="e">
        <f t="shared" si="5"/>
        <v>#VALUE!</v>
      </c>
      <c r="Z90" s="124">
        <f>SUM('GP1 April 25'!AJ94+'GP1 May 25'!AJ94+'GP1 June 25'!AJ94+'GP1 July 25'!AJ94+'GP1 Aug 25'!AJ94+'GP1 Sep 25'!AJ94+'GP1 Oct 25'!AJ94+'GP1 Nov 25'!AJ94+'GP1 Dec 25'!AJ94+'GP1 Jan 26'!AJ94+'GP1 Feb 26'!AJ94+'GP1 Mar 26'!AJ94)</f>
        <v>0</v>
      </c>
      <c r="AA90" s="86" t="e">
        <f>(((IF('GP1 April 25'!O94=1,'GP1 April 25'!G94,0))+
(IF('GP1 May 25'!O94=1,'GP1 May 25'!G94,0))+
(IF('GP1 June 25'!O94=1,'GP1 June 25'!G94,0))+
(IF('GP1 July 25'!O94=1,'GP1 July 25'!G94,0))+
(IF('GP1 Aug 25'!O94=1,'GP1 Aug 25'!G94,0))+
(IF('GP1 Sep 25'!O94=1,'GP1 Sep 25'!G94,0))+
(IF('GP1 Oct 25'!O94=1,'GP1 Oct 25'!G94,0))+
(IF('GP1 Nov 25'!O94=1,'GP1 Nov 25'!G94,0))+
(IF('GP1 Dec 25'!O94=1,'GP1 Dec 25'!G94,0))+
(IF('GP1 Jan 26'!O94=1,'GP1 Jan 26'!G94,0))+
(IF('GP1 Feb 26'!O94=1,'GP1 Feb 26'!G94,0))+
(IF('GP1 Mar 26'!O94=1,'GP1 Mar 26'!G94,0)))/AB90)</f>
        <v>#DIV/0!</v>
      </c>
      <c r="AB90" s="86">
        <f>SUM('GP1 April 25'!O94,'GP1 May 25'!O94,'GP1 June 25'!O94,'GP1 July 25'!O94,'GP1 Aug 25'!O94,'GP1 Sep 25'!O94,'GP1 Oct 25'!O94,'GP1 Nov 25'!O94,'GP1 Dec 25'!O94,'GP1 Jan 26'!O94,'GP1 Feb 26'!O94,'GP1 Mar 26'!O94)</f>
        <v>0</v>
      </c>
      <c r="AC90" s="86">
        <f>'GP1 April 25'!H94</f>
        <v>0</v>
      </c>
      <c r="AD90" s="86">
        <f>'GP1 Mar 26'!H94</f>
        <v>0</v>
      </c>
      <c r="AE90" s="86" t="str">
        <f t="shared" si="6"/>
        <v/>
      </c>
      <c r="AF90" s="86" t="b">
        <f>IF(OR('Member Info'!N91="",'Member Info'!F91&gt;'GP1 Totals'!$V$2),TRUE,FALSE)</f>
        <v>1</v>
      </c>
      <c r="AG90" s="86" t="e">
        <f t="shared" ca="1" si="7"/>
        <v>#REF!</v>
      </c>
      <c r="AH90" s="86" t="e">
        <f ca="1">ROUND(IF(AF90=TRUE,('Member Info'!M91*52.14)/365*'GP1 Totals'!AG90,'Member Info'!M91*52.14),2)</f>
        <v>#REF!</v>
      </c>
      <c r="AI90" s="420">
        <f>'Member Info'!F91</f>
        <v>0</v>
      </c>
      <c r="AJ90" s="420">
        <f>IF('Member Info'!N91="",'GP1 Totals'!$V$3,'Member Info'!N91)</f>
        <v>46112</v>
      </c>
    </row>
    <row r="91" spans="1:36" s="2" customFormat="1" x14ac:dyDescent="0.25">
      <c r="A91" s="4">
        <v>64</v>
      </c>
      <c r="B91" s="164">
        <f>'Member Info'!D92</f>
        <v>0</v>
      </c>
      <c r="C91" s="164">
        <f>'Member Info'!E92</f>
        <v>0</v>
      </c>
      <c r="D91" s="164" t="str">
        <f>'Member Info'!G92</f>
        <v/>
      </c>
      <c r="E91" s="164"/>
      <c r="F91" s="165">
        <f>'Member Info'!B92</f>
        <v>0</v>
      </c>
      <c r="G91" s="165">
        <f>'GP1 April 25'!F95+'GP1 May 25'!F95+'GP1 June 25'!F95+'GP1 July 25'!F95+'GP1 Aug 25'!F95+'GP1 Sep 25'!F95+'GP1 Oct 25'!F95+'GP1 Nov 25'!F95+'GP1 Dec 25'!F95+'GP1 Jan 26'!F95+'GP1 Feb 26'!F95+'GP1 Mar 26'!F95+'Error Corrections'!F92</f>
        <v>0</v>
      </c>
      <c r="H91" s="166" t="str">
        <f>IF('Member Info'!O92="", 'Member Info'!K92, "CHANGED MID YEAR")</f>
        <v/>
      </c>
      <c r="I91" s="165"/>
      <c r="J91" s="165"/>
      <c r="K91" s="165"/>
      <c r="L91" s="165"/>
      <c r="M91" s="165">
        <f>'GP1 April 25'!I95+'GP1 May 25'!I95+'GP1 June 25'!I95+'GP1 July 25'!I95+'GP1 Aug 25'!I95+'GP1 Sep 25'!I95+'GP1 Oct 25'!I95+'GP1 Nov 25'!I95+'GP1 Dec 25'!I95+'GP1 Jan 26'!I95+'GP1 Feb 26'!I95+'GP1 Mar 26'!I95+'Error Corrections'!M92</f>
        <v>0</v>
      </c>
      <c r="N91" s="165">
        <f>'GP1 April 25'!J95+'GP1 May 25'!J95+'GP1 June 25'!J95+'GP1 July 25'!J95+'GP1 Aug 25'!J95+'GP1 Sep 25'!J95+'GP1 Oct 25'!J95+'GP1 Nov 25'!J95+'GP1 Dec 25'!J95+'GP1 Jan 26'!J95+'GP1 Feb 26'!J95+'GP1 Mar 26'!J95+'Error Corrections'!M92</f>
        <v>0</v>
      </c>
      <c r="O91" s="165">
        <f>'GP1 April 25'!K95+'GP1 May 25'!K95+'GP1 June 25'!K95+'GP1 July 25'!K95+'GP1 Aug 25'!K95+'GP1 Sep 25'!K95+'GP1 Oct 25'!K95+'GP1 Nov 25'!K95+'GP1 Dec 25'!K95+'GP1 Jan 26'!K95+'GP1 Feb 26'!K95+'GP1 Mar 26'!K95+'Error Corrections'!N92</f>
        <v>0</v>
      </c>
      <c r="P91" s="213" t="str">
        <f>IF('Error Corrections'!AA92=TRUE, "TRUE", "")</f>
        <v/>
      </c>
      <c r="Q91" s="211">
        <f>'Member Info'!Q92</f>
        <v>0</v>
      </c>
      <c r="R91" s="147">
        <f t="shared" si="0"/>
        <v>0</v>
      </c>
      <c r="S91" s="85">
        <f t="shared" si="1"/>
        <v>0</v>
      </c>
      <c r="T91" s="182">
        <f>(G91/100*'Member Info'!$W$2)</f>
        <v>0</v>
      </c>
      <c r="U91" s="183" t="e">
        <f>G91/100*('Member Info'!K92+'Member Info'!L92)</f>
        <v>#VALUE!</v>
      </c>
      <c r="V91" s="182" t="e">
        <f t="shared" si="2"/>
        <v>#DIV/0!</v>
      </c>
      <c r="W91" s="182" t="e">
        <f t="shared" si="3"/>
        <v>#VALUE!</v>
      </c>
      <c r="X91" s="184" t="e">
        <f t="shared" si="4"/>
        <v>#DIV/0!</v>
      </c>
      <c r="Y91" s="185" t="e">
        <f t="shared" si="5"/>
        <v>#VALUE!</v>
      </c>
      <c r="Z91" s="124">
        <f>SUM('GP1 April 25'!AJ95+'GP1 May 25'!AJ95+'GP1 June 25'!AJ95+'GP1 July 25'!AJ95+'GP1 Aug 25'!AJ95+'GP1 Sep 25'!AJ95+'GP1 Oct 25'!AJ95+'GP1 Nov 25'!AJ95+'GP1 Dec 25'!AJ95+'GP1 Jan 26'!AJ95+'GP1 Feb 26'!AJ95+'GP1 Mar 26'!AJ95)</f>
        <v>0</v>
      </c>
      <c r="AA91" s="86" t="e">
        <f>(((IF('GP1 April 25'!O95=1,'GP1 April 25'!G95,0))+
(IF('GP1 May 25'!O95=1,'GP1 May 25'!G95,0))+
(IF('GP1 June 25'!O95=1,'GP1 June 25'!G95,0))+
(IF('GP1 July 25'!O95=1,'GP1 July 25'!G95,0))+
(IF('GP1 Aug 25'!O95=1,'GP1 Aug 25'!G95,0))+
(IF('GP1 Sep 25'!O95=1,'GP1 Sep 25'!G95,0))+
(IF('GP1 Oct 25'!O95=1,'GP1 Oct 25'!G95,0))+
(IF('GP1 Nov 25'!O95=1,'GP1 Nov 25'!G95,0))+
(IF('GP1 Dec 25'!O95=1,'GP1 Dec 25'!G95,0))+
(IF('GP1 Jan 26'!O95=1,'GP1 Jan 26'!G95,0))+
(IF('GP1 Feb 26'!O95=1,'GP1 Feb 26'!G95,0))+
(IF('GP1 Mar 26'!O95=1,'GP1 Mar 26'!G95,0)))/AB91)</f>
        <v>#DIV/0!</v>
      </c>
      <c r="AB91" s="86">
        <f>SUM('GP1 April 25'!O95,'GP1 May 25'!O95,'GP1 June 25'!O95,'GP1 July 25'!O95,'GP1 Aug 25'!O95,'GP1 Sep 25'!O95,'GP1 Oct 25'!O95,'GP1 Nov 25'!O95,'GP1 Dec 25'!O95,'GP1 Jan 26'!O95,'GP1 Feb 26'!O95,'GP1 Mar 26'!O95)</f>
        <v>0</v>
      </c>
      <c r="AC91" s="86">
        <f>'GP1 April 25'!H95</f>
        <v>0</v>
      </c>
      <c r="AD91" s="86">
        <f>'GP1 Mar 26'!H95</f>
        <v>0</v>
      </c>
      <c r="AE91" s="86" t="str">
        <f t="shared" si="6"/>
        <v/>
      </c>
      <c r="AF91" s="86" t="b">
        <f>IF(OR('Member Info'!N92="",'Member Info'!F92&gt;'GP1 Totals'!$V$2),TRUE,FALSE)</f>
        <v>1</v>
      </c>
      <c r="AG91" s="86" t="e">
        <f t="shared" ca="1" si="7"/>
        <v>#REF!</v>
      </c>
      <c r="AH91" s="86" t="e">
        <f ca="1">ROUND(IF(AF91=TRUE,('Member Info'!M92*52.14)/365*'GP1 Totals'!AG91,'Member Info'!M92*52.14),2)</f>
        <v>#REF!</v>
      </c>
      <c r="AI91" s="420">
        <f>'Member Info'!F92</f>
        <v>0</v>
      </c>
      <c r="AJ91" s="420">
        <f>IF('Member Info'!N92="",'GP1 Totals'!$V$3,'Member Info'!N92)</f>
        <v>46112</v>
      </c>
    </row>
    <row r="92" spans="1:36" s="2" customFormat="1" x14ac:dyDescent="0.25">
      <c r="A92" s="4">
        <v>65</v>
      </c>
      <c r="B92" s="164">
        <f>'Member Info'!D93</f>
        <v>0</v>
      </c>
      <c r="C92" s="164">
        <f>'Member Info'!E93</f>
        <v>0</v>
      </c>
      <c r="D92" s="164" t="str">
        <f>'Member Info'!G93</f>
        <v/>
      </c>
      <c r="E92" s="164"/>
      <c r="F92" s="165">
        <f>'Member Info'!B93</f>
        <v>0</v>
      </c>
      <c r="G92" s="165">
        <f>'GP1 April 25'!F96+'GP1 May 25'!F96+'GP1 June 25'!F96+'GP1 July 25'!F96+'GP1 Aug 25'!F96+'GP1 Sep 25'!F96+'GP1 Oct 25'!F96+'GP1 Nov 25'!F96+'GP1 Dec 25'!F96+'GP1 Jan 26'!F96+'GP1 Feb 26'!F96+'GP1 Mar 26'!F96+'Error Corrections'!F93</f>
        <v>0</v>
      </c>
      <c r="H92" s="166" t="str">
        <f>IF('Member Info'!O93="", 'Member Info'!K93, "CHANGED MID YEAR")</f>
        <v/>
      </c>
      <c r="I92" s="165"/>
      <c r="J92" s="165"/>
      <c r="K92" s="165"/>
      <c r="L92" s="165"/>
      <c r="M92" s="165">
        <f>'GP1 April 25'!I96+'GP1 May 25'!I96+'GP1 June 25'!I96+'GP1 July 25'!I96+'GP1 Aug 25'!I96+'GP1 Sep 25'!I96+'GP1 Oct 25'!I96+'GP1 Nov 25'!I96+'GP1 Dec 25'!I96+'GP1 Jan 26'!I96+'GP1 Feb 26'!I96+'GP1 Mar 26'!I96+'Error Corrections'!M93</f>
        <v>0</v>
      </c>
      <c r="N92" s="165">
        <f>'GP1 April 25'!J96+'GP1 May 25'!J96+'GP1 June 25'!J96+'GP1 July 25'!J96+'GP1 Aug 25'!J96+'GP1 Sep 25'!J96+'GP1 Oct 25'!J96+'GP1 Nov 25'!J96+'GP1 Dec 25'!J96+'GP1 Jan 26'!J96+'GP1 Feb 26'!J96+'GP1 Mar 26'!J96+'Error Corrections'!M93</f>
        <v>0</v>
      </c>
      <c r="O92" s="165">
        <f>'GP1 April 25'!K96+'GP1 May 25'!K96+'GP1 June 25'!K96+'GP1 July 25'!K96+'GP1 Aug 25'!K96+'GP1 Sep 25'!K96+'GP1 Oct 25'!K96+'GP1 Nov 25'!K96+'GP1 Dec 25'!K96+'GP1 Jan 26'!K96+'GP1 Feb 26'!K96+'GP1 Mar 26'!K96+'Error Corrections'!N93</f>
        <v>0</v>
      </c>
      <c r="P92" s="213" t="str">
        <f>IF('Error Corrections'!AA93=TRUE, "TRUE", "")</f>
        <v/>
      </c>
      <c r="Q92" s="211">
        <f>'Member Info'!Q93</f>
        <v>0</v>
      </c>
      <c r="R92" s="147">
        <f t="shared" si="0"/>
        <v>0</v>
      </c>
      <c r="S92" s="85">
        <f t="shared" si="1"/>
        <v>0</v>
      </c>
      <c r="T92" s="182">
        <f>(G92/100*'Member Info'!$W$2)</f>
        <v>0</v>
      </c>
      <c r="U92" s="183" t="e">
        <f>G92/100*('Member Info'!K93+'Member Info'!L93)</f>
        <v>#VALUE!</v>
      </c>
      <c r="V92" s="182" t="e">
        <f t="shared" si="2"/>
        <v>#DIV/0!</v>
      </c>
      <c r="W92" s="182" t="e">
        <f t="shared" si="3"/>
        <v>#VALUE!</v>
      </c>
      <c r="X92" s="184" t="e">
        <f t="shared" si="4"/>
        <v>#DIV/0!</v>
      </c>
      <c r="Y92" s="185" t="e">
        <f t="shared" si="5"/>
        <v>#VALUE!</v>
      </c>
      <c r="Z92" s="124">
        <f>SUM('GP1 April 25'!AJ96+'GP1 May 25'!AJ96+'GP1 June 25'!AJ96+'GP1 July 25'!AJ96+'GP1 Aug 25'!AJ96+'GP1 Sep 25'!AJ96+'GP1 Oct 25'!AJ96+'GP1 Nov 25'!AJ96+'GP1 Dec 25'!AJ96+'GP1 Jan 26'!AJ96+'GP1 Feb 26'!AJ96+'GP1 Mar 26'!AJ96)</f>
        <v>0</v>
      </c>
      <c r="AA92" s="86" t="e">
        <f>(((IF('GP1 April 25'!O96=1,'GP1 April 25'!G96,0))+
(IF('GP1 May 25'!O96=1,'GP1 May 25'!G96,0))+
(IF('GP1 June 25'!O96=1,'GP1 June 25'!G96,0))+
(IF('GP1 July 25'!O96=1,'GP1 July 25'!G96,0))+
(IF('GP1 Aug 25'!O96=1,'GP1 Aug 25'!G96,0))+
(IF('GP1 Sep 25'!O96=1,'GP1 Sep 25'!G96,0))+
(IF('GP1 Oct 25'!O96=1,'GP1 Oct 25'!G96,0))+
(IF('GP1 Nov 25'!O96=1,'GP1 Nov 25'!G96,0))+
(IF('GP1 Dec 25'!O96=1,'GP1 Dec 25'!G96,0))+
(IF('GP1 Jan 26'!O96=1,'GP1 Jan 26'!G96,0))+
(IF('GP1 Feb 26'!O96=1,'GP1 Feb 26'!G96,0))+
(IF('GP1 Mar 26'!O96=1,'GP1 Mar 26'!G96,0)))/AB92)</f>
        <v>#DIV/0!</v>
      </c>
      <c r="AB92" s="86">
        <f>SUM('GP1 April 25'!O96,'GP1 May 25'!O96,'GP1 June 25'!O96,'GP1 July 25'!O96,'GP1 Aug 25'!O96,'GP1 Sep 25'!O96,'GP1 Oct 25'!O96,'GP1 Nov 25'!O96,'GP1 Dec 25'!O96,'GP1 Jan 26'!O96,'GP1 Feb 26'!O96,'GP1 Mar 26'!O96)</f>
        <v>0</v>
      </c>
      <c r="AC92" s="86">
        <f>'GP1 April 25'!H96</f>
        <v>0</v>
      </c>
      <c r="AD92" s="86">
        <f>'GP1 Mar 26'!H96</f>
        <v>0</v>
      </c>
      <c r="AE92" s="86" t="str">
        <f t="shared" si="6"/>
        <v/>
      </c>
      <c r="AF92" s="86" t="b">
        <f>IF(OR('Member Info'!N93="",'Member Info'!F93&gt;'GP1 Totals'!$V$2),TRUE,FALSE)</f>
        <v>1</v>
      </c>
      <c r="AG92" s="86" t="e">
        <f t="shared" ca="1" si="7"/>
        <v>#REF!</v>
      </c>
      <c r="AH92" s="86" t="e">
        <f ca="1">ROUND(IF(AF92=TRUE,('Member Info'!M93*52.14)/365*'GP1 Totals'!AG92,'Member Info'!M93*52.14),2)</f>
        <v>#REF!</v>
      </c>
      <c r="AI92" s="420">
        <f>'Member Info'!F93</f>
        <v>0</v>
      </c>
      <c r="AJ92" s="420">
        <f>IF('Member Info'!N93="",'GP1 Totals'!$V$3,'Member Info'!N93)</f>
        <v>46112</v>
      </c>
    </row>
    <row r="93" spans="1:36" s="2" customFormat="1" x14ac:dyDescent="0.25">
      <c r="A93" s="4">
        <v>66</v>
      </c>
      <c r="B93" s="164">
        <f>'Member Info'!D94</f>
        <v>0</v>
      </c>
      <c r="C93" s="164">
        <f>'Member Info'!E94</f>
        <v>0</v>
      </c>
      <c r="D93" s="164" t="str">
        <f>'Member Info'!G94</f>
        <v/>
      </c>
      <c r="E93" s="164"/>
      <c r="F93" s="165">
        <f>'Member Info'!B94</f>
        <v>0</v>
      </c>
      <c r="G93" s="165">
        <f>'GP1 April 25'!F97+'GP1 May 25'!F97+'GP1 June 25'!F97+'GP1 July 25'!F97+'GP1 Aug 25'!F97+'GP1 Sep 25'!F97+'GP1 Oct 25'!F97+'GP1 Nov 25'!F97+'GP1 Dec 25'!F97+'GP1 Jan 26'!F97+'GP1 Feb 26'!F97+'GP1 Mar 26'!F97+'Error Corrections'!F94</f>
        <v>0</v>
      </c>
      <c r="H93" s="166" t="str">
        <f>IF('Member Info'!O94="", 'Member Info'!K94, "CHANGED MID YEAR")</f>
        <v/>
      </c>
      <c r="I93" s="165"/>
      <c r="J93" s="165"/>
      <c r="K93" s="165"/>
      <c r="L93" s="165"/>
      <c r="M93" s="165">
        <f>'GP1 April 25'!I97+'GP1 May 25'!I97+'GP1 June 25'!I97+'GP1 July 25'!I97+'GP1 Aug 25'!I97+'GP1 Sep 25'!I97+'GP1 Oct 25'!I97+'GP1 Nov 25'!I97+'GP1 Dec 25'!I97+'GP1 Jan 26'!I97+'GP1 Feb 26'!I97+'GP1 Mar 26'!I97+'Error Corrections'!M94</f>
        <v>0</v>
      </c>
      <c r="N93" s="165">
        <f>'GP1 April 25'!J97+'GP1 May 25'!J97+'GP1 June 25'!J97+'GP1 July 25'!J97+'GP1 Aug 25'!J97+'GP1 Sep 25'!J97+'GP1 Oct 25'!J97+'GP1 Nov 25'!J97+'GP1 Dec 25'!J97+'GP1 Jan 26'!J97+'GP1 Feb 26'!J97+'GP1 Mar 26'!J97+'Error Corrections'!M94</f>
        <v>0</v>
      </c>
      <c r="O93" s="165">
        <f>'GP1 April 25'!K97+'GP1 May 25'!K97+'GP1 June 25'!K97+'GP1 July 25'!K97+'GP1 Aug 25'!K97+'GP1 Sep 25'!K97+'GP1 Oct 25'!K97+'GP1 Nov 25'!K97+'GP1 Dec 25'!K97+'GP1 Jan 26'!K97+'GP1 Feb 26'!K97+'GP1 Mar 26'!K97+'Error Corrections'!N94</f>
        <v>0</v>
      </c>
      <c r="P93" s="213" t="str">
        <f>IF('Error Corrections'!AA94=TRUE, "TRUE", "")</f>
        <v/>
      </c>
      <c r="Q93" s="211">
        <f>'Member Info'!Q94</f>
        <v>0</v>
      </c>
      <c r="R93" s="147">
        <f t="shared" ref="R93:R156" si="8">N93+K93+I93</f>
        <v>0</v>
      </c>
      <c r="S93" s="85">
        <f t="shared" ref="S93:S156" si="9">O93+L93+J93</f>
        <v>0</v>
      </c>
      <c r="T93" s="182">
        <f>(G93/100*'Member Info'!$W$2)</f>
        <v>0</v>
      </c>
      <c r="U93" s="183" t="e">
        <f>G93/100*('Member Info'!K94+'Member Info'!L94)</f>
        <v>#VALUE!</v>
      </c>
      <c r="V93" s="182" t="e">
        <f t="shared" ref="V93:V156" si="10">(100-(R93/T93*100))</f>
        <v>#DIV/0!</v>
      </c>
      <c r="W93" s="182" t="e">
        <f t="shared" ref="W93:W156" si="11">(100-(S93/U93*100))</f>
        <v>#VALUE!</v>
      </c>
      <c r="X93" s="184" t="e">
        <f t="shared" ref="X93:X156" si="12">IF(V93&gt;4.99,1,IF(V93&lt;-4.99,1,0))</f>
        <v>#DIV/0!</v>
      </c>
      <c r="Y93" s="185" t="e">
        <f t="shared" ref="Y93:Y156" si="13">IF(W93&gt;4.99,1,IF(W93&lt;-4.99,1,0))</f>
        <v>#VALUE!</v>
      </c>
      <c r="Z93" s="124">
        <f>SUM('GP1 April 25'!AJ97+'GP1 May 25'!AJ97+'GP1 June 25'!AJ97+'GP1 July 25'!AJ97+'GP1 Aug 25'!AJ97+'GP1 Sep 25'!AJ97+'GP1 Oct 25'!AJ97+'GP1 Nov 25'!AJ97+'GP1 Dec 25'!AJ97+'GP1 Jan 26'!AJ97+'GP1 Feb 26'!AJ97+'GP1 Mar 26'!AJ97)</f>
        <v>0</v>
      </c>
      <c r="AA93" s="86" t="e">
        <f>(((IF('GP1 April 25'!O97=1,'GP1 April 25'!G97,0))+
(IF('GP1 May 25'!O97=1,'GP1 May 25'!G97,0))+
(IF('GP1 June 25'!O97=1,'GP1 June 25'!G97,0))+
(IF('GP1 July 25'!O97=1,'GP1 July 25'!G97,0))+
(IF('GP1 Aug 25'!O97=1,'GP1 Aug 25'!G97,0))+
(IF('GP1 Sep 25'!O97=1,'GP1 Sep 25'!G97,0))+
(IF('GP1 Oct 25'!O97=1,'GP1 Oct 25'!G97,0))+
(IF('GP1 Nov 25'!O97=1,'GP1 Nov 25'!G97,0))+
(IF('GP1 Dec 25'!O97=1,'GP1 Dec 25'!G97,0))+
(IF('GP1 Jan 26'!O97=1,'GP1 Jan 26'!G97,0))+
(IF('GP1 Feb 26'!O97=1,'GP1 Feb 26'!G97,0))+
(IF('GP1 Mar 26'!O97=1,'GP1 Mar 26'!G97,0)))/AB93)</f>
        <v>#DIV/0!</v>
      </c>
      <c r="AB93" s="86">
        <f>SUM('GP1 April 25'!O97,'GP1 May 25'!O97,'GP1 June 25'!O97,'GP1 July 25'!O97,'GP1 Aug 25'!O97,'GP1 Sep 25'!O97,'GP1 Oct 25'!O97,'GP1 Nov 25'!O97,'GP1 Dec 25'!O97,'GP1 Jan 26'!O97,'GP1 Feb 26'!O97,'GP1 Mar 26'!O97)</f>
        <v>0</v>
      </c>
      <c r="AC93" s="86">
        <f>'GP1 April 25'!H97</f>
        <v>0</v>
      </c>
      <c r="AD93" s="86">
        <f>'GP1 Mar 26'!H97</f>
        <v>0</v>
      </c>
      <c r="AE93" s="86" t="str">
        <f t="shared" ref="AE93:AE156" si="14">IF(F93=0,"",IF(AC93=AD93,"no change", "Change"))</f>
        <v/>
      </c>
      <c r="AF93" s="86" t="b">
        <f>IF(OR('Member Info'!N94="",'Member Info'!F94&gt;'GP1 Totals'!$V$2),TRUE,FALSE)</f>
        <v>1</v>
      </c>
      <c r="AG93" s="86" t="e">
        <f t="shared" ref="AG93:AG156" ca="1" si="15">IF(AF93=FALSE,"",(AJ93-AI93-SUMPRODUCT((MONTH(ROW(INDIRECT(AI93&amp;":"&amp;AJ93)))=2)*(DAY(ROW( INDIRECT(AI93&amp;":"&amp;AJ93)))=29)))+1)</f>
        <v>#REF!</v>
      </c>
      <c r="AH93" s="86" t="e">
        <f ca="1">ROUND(IF(AF93=TRUE,('Member Info'!M94*52.14)/365*'GP1 Totals'!AG93,'Member Info'!M94*52.14),2)</f>
        <v>#REF!</v>
      </c>
      <c r="AI93" s="420">
        <f>'Member Info'!F94</f>
        <v>0</v>
      </c>
      <c r="AJ93" s="420">
        <f>IF('Member Info'!N94="",'GP1 Totals'!$V$3,'Member Info'!N94)</f>
        <v>46112</v>
      </c>
    </row>
    <row r="94" spans="1:36" s="2" customFormat="1" x14ac:dyDescent="0.25">
      <c r="A94" s="4">
        <v>67</v>
      </c>
      <c r="B94" s="164">
        <f>'Member Info'!D95</f>
        <v>0</v>
      </c>
      <c r="C94" s="164">
        <f>'Member Info'!E95</f>
        <v>0</v>
      </c>
      <c r="D94" s="164" t="str">
        <f>'Member Info'!G95</f>
        <v/>
      </c>
      <c r="E94" s="164"/>
      <c r="F94" s="165">
        <f>'Member Info'!B95</f>
        <v>0</v>
      </c>
      <c r="G94" s="165">
        <f>'GP1 April 25'!F98+'GP1 May 25'!F98+'GP1 June 25'!F98+'GP1 July 25'!F98+'GP1 Aug 25'!F98+'GP1 Sep 25'!F98+'GP1 Oct 25'!F98+'GP1 Nov 25'!F98+'GP1 Dec 25'!F98+'GP1 Jan 26'!F98+'GP1 Feb 26'!F98+'GP1 Mar 26'!F98+'Error Corrections'!F95</f>
        <v>0</v>
      </c>
      <c r="H94" s="166" t="str">
        <f>IF('Member Info'!O95="", 'Member Info'!K95, "CHANGED MID YEAR")</f>
        <v/>
      </c>
      <c r="I94" s="165"/>
      <c r="J94" s="165"/>
      <c r="K94" s="165"/>
      <c r="L94" s="165"/>
      <c r="M94" s="165">
        <f>'GP1 April 25'!I98+'GP1 May 25'!I98+'GP1 June 25'!I98+'GP1 July 25'!I98+'GP1 Aug 25'!I98+'GP1 Sep 25'!I98+'GP1 Oct 25'!I98+'GP1 Nov 25'!I98+'GP1 Dec 25'!I98+'GP1 Jan 26'!I98+'GP1 Feb 26'!I98+'GP1 Mar 26'!I98+'Error Corrections'!M95</f>
        <v>0</v>
      </c>
      <c r="N94" s="165">
        <f>'GP1 April 25'!J98+'GP1 May 25'!J98+'GP1 June 25'!J98+'GP1 July 25'!J98+'GP1 Aug 25'!J98+'GP1 Sep 25'!J98+'GP1 Oct 25'!J98+'GP1 Nov 25'!J98+'GP1 Dec 25'!J98+'GP1 Jan 26'!J98+'GP1 Feb 26'!J98+'GP1 Mar 26'!J98+'Error Corrections'!M95</f>
        <v>0</v>
      </c>
      <c r="O94" s="165">
        <f>'GP1 April 25'!K98+'GP1 May 25'!K98+'GP1 June 25'!K98+'GP1 July 25'!K98+'GP1 Aug 25'!K98+'GP1 Sep 25'!K98+'GP1 Oct 25'!K98+'GP1 Nov 25'!K98+'GP1 Dec 25'!K98+'GP1 Jan 26'!K98+'GP1 Feb 26'!K98+'GP1 Mar 26'!K98+'Error Corrections'!N95</f>
        <v>0</v>
      </c>
      <c r="P94" s="213" t="str">
        <f>IF('Error Corrections'!AA95=TRUE, "TRUE", "")</f>
        <v/>
      </c>
      <c r="Q94" s="211">
        <f>'Member Info'!Q95</f>
        <v>0</v>
      </c>
      <c r="R94" s="147">
        <f t="shared" si="8"/>
        <v>0</v>
      </c>
      <c r="S94" s="85">
        <f t="shared" si="9"/>
        <v>0</v>
      </c>
      <c r="T94" s="182">
        <f>(G94/100*'Member Info'!$W$2)</f>
        <v>0</v>
      </c>
      <c r="U94" s="183" t="e">
        <f>G94/100*('Member Info'!K95+'Member Info'!L95)</f>
        <v>#VALUE!</v>
      </c>
      <c r="V94" s="182" t="e">
        <f t="shared" si="10"/>
        <v>#DIV/0!</v>
      </c>
      <c r="W94" s="182" t="e">
        <f t="shared" si="11"/>
        <v>#VALUE!</v>
      </c>
      <c r="X94" s="184" t="e">
        <f t="shared" si="12"/>
        <v>#DIV/0!</v>
      </c>
      <c r="Y94" s="185" t="e">
        <f t="shared" si="13"/>
        <v>#VALUE!</v>
      </c>
      <c r="Z94" s="124">
        <f>SUM('GP1 April 25'!AJ98+'GP1 May 25'!AJ98+'GP1 June 25'!AJ98+'GP1 July 25'!AJ98+'GP1 Aug 25'!AJ98+'GP1 Sep 25'!AJ98+'GP1 Oct 25'!AJ98+'GP1 Nov 25'!AJ98+'GP1 Dec 25'!AJ98+'GP1 Jan 26'!AJ98+'GP1 Feb 26'!AJ98+'GP1 Mar 26'!AJ98)</f>
        <v>0</v>
      </c>
      <c r="AA94" s="86" t="e">
        <f>(((IF('GP1 April 25'!O98=1,'GP1 April 25'!G98,0))+
(IF('GP1 May 25'!O98=1,'GP1 May 25'!G98,0))+
(IF('GP1 June 25'!O98=1,'GP1 June 25'!G98,0))+
(IF('GP1 July 25'!O98=1,'GP1 July 25'!G98,0))+
(IF('GP1 Aug 25'!O98=1,'GP1 Aug 25'!G98,0))+
(IF('GP1 Sep 25'!O98=1,'GP1 Sep 25'!G98,0))+
(IF('GP1 Oct 25'!O98=1,'GP1 Oct 25'!G98,0))+
(IF('GP1 Nov 25'!O98=1,'GP1 Nov 25'!G98,0))+
(IF('GP1 Dec 25'!O98=1,'GP1 Dec 25'!G98,0))+
(IF('GP1 Jan 26'!O98=1,'GP1 Jan 26'!G98,0))+
(IF('GP1 Feb 26'!O98=1,'GP1 Feb 26'!G98,0))+
(IF('GP1 Mar 26'!O98=1,'GP1 Mar 26'!G98,0)))/AB94)</f>
        <v>#DIV/0!</v>
      </c>
      <c r="AB94" s="86">
        <f>SUM('GP1 April 25'!O98,'GP1 May 25'!O98,'GP1 June 25'!O98,'GP1 July 25'!O98,'GP1 Aug 25'!O98,'GP1 Sep 25'!O98,'GP1 Oct 25'!O98,'GP1 Nov 25'!O98,'GP1 Dec 25'!O98,'GP1 Jan 26'!O98,'GP1 Feb 26'!O98,'GP1 Mar 26'!O98)</f>
        <v>0</v>
      </c>
      <c r="AC94" s="86">
        <f>'GP1 April 25'!H98</f>
        <v>0</v>
      </c>
      <c r="AD94" s="86">
        <f>'GP1 Mar 26'!H98</f>
        <v>0</v>
      </c>
      <c r="AE94" s="86" t="str">
        <f t="shared" si="14"/>
        <v/>
      </c>
      <c r="AF94" s="86" t="b">
        <f>IF(OR('Member Info'!N95="",'Member Info'!F95&gt;'GP1 Totals'!$V$2),TRUE,FALSE)</f>
        <v>1</v>
      </c>
      <c r="AG94" s="86" t="e">
        <f t="shared" ca="1" si="15"/>
        <v>#REF!</v>
      </c>
      <c r="AH94" s="86" t="e">
        <f ca="1">ROUND(IF(AF94=TRUE,('Member Info'!M95*52.14)/365*'GP1 Totals'!AG94,'Member Info'!M95*52.14),2)</f>
        <v>#REF!</v>
      </c>
      <c r="AI94" s="420">
        <f>'Member Info'!F95</f>
        <v>0</v>
      </c>
      <c r="AJ94" s="420">
        <f>IF('Member Info'!N95="",'GP1 Totals'!$V$3,'Member Info'!N95)</f>
        <v>46112</v>
      </c>
    </row>
    <row r="95" spans="1:36" s="2" customFormat="1" ht="15" customHeight="1" x14ac:dyDescent="0.25">
      <c r="A95" s="4">
        <v>68</v>
      </c>
      <c r="B95" s="164">
        <f>'Member Info'!D96</f>
        <v>0</v>
      </c>
      <c r="C95" s="164">
        <f>'Member Info'!E96</f>
        <v>0</v>
      </c>
      <c r="D95" s="164" t="str">
        <f>'Member Info'!G96</f>
        <v/>
      </c>
      <c r="E95" s="164"/>
      <c r="F95" s="165">
        <f>'Member Info'!B96</f>
        <v>0</v>
      </c>
      <c r="G95" s="165">
        <f>'GP1 April 25'!F99+'GP1 May 25'!F99+'GP1 June 25'!F99+'GP1 July 25'!F99+'GP1 Aug 25'!F99+'GP1 Sep 25'!F99+'GP1 Oct 25'!F99+'GP1 Nov 25'!F99+'GP1 Dec 25'!F99+'GP1 Jan 26'!F99+'GP1 Feb 26'!F99+'GP1 Mar 26'!F99+'Error Corrections'!F96</f>
        <v>0</v>
      </c>
      <c r="H95" s="166" t="str">
        <f>IF('Member Info'!O96="", 'Member Info'!K96, "CHANGED MID YEAR")</f>
        <v/>
      </c>
      <c r="I95" s="165"/>
      <c r="J95" s="165"/>
      <c r="K95" s="165"/>
      <c r="L95" s="165"/>
      <c r="M95" s="165">
        <f>'GP1 April 25'!I99+'GP1 May 25'!I99+'GP1 June 25'!I99+'GP1 July 25'!I99+'GP1 Aug 25'!I99+'GP1 Sep 25'!I99+'GP1 Oct 25'!I99+'GP1 Nov 25'!I99+'GP1 Dec 25'!I99+'GP1 Jan 26'!I99+'GP1 Feb 26'!I99+'GP1 Mar 26'!I99+'Error Corrections'!M96</f>
        <v>0</v>
      </c>
      <c r="N95" s="165">
        <f>'GP1 April 25'!J99+'GP1 May 25'!J99+'GP1 June 25'!J99+'GP1 July 25'!J99+'GP1 Aug 25'!J99+'GP1 Sep 25'!J99+'GP1 Oct 25'!J99+'GP1 Nov 25'!J99+'GP1 Dec 25'!J99+'GP1 Jan 26'!J99+'GP1 Feb 26'!J99+'GP1 Mar 26'!J99+'Error Corrections'!M96</f>
        <v>0</v>
      </c>
      <c r="O95" s="165">
        <f>'GP1 April 25'!K99+'GP1 May 25'!K99+'GP1 June 25'!K99+'GP1 July 25'!K99+'GP1 Aug 25'!K99+'GP1 Sep 25'!K99+'GP1 Oct 25'!K99+'GP1 Nov 25'!K99+'GP1 Dec 25'!K99+'GP1 Jan 26'!K99+'GP1 Feb 26'!K99+'GP1 Mar 26'!K99+'Error Corrections'!N96</f>
        <v>0</v>
      </c>
      <c r="P95" s="213" t="str">
        <f>IF('Error Corrections'!AA96=TRUE, "TRUE", "")</f>
        <v/>
      </c>
      <c r="Q95" s="211">
        <f>'Member Info'!Q96</f>
        <v>0</v>
      </c>
      <c r="R95" s="147">
        <f t="shared" si="8"/>
        <v>0</v>
      </c>
      <c r="S95" s="85">
        <f t="shared" si="9"/>
        <v>0</v>
      </c>
      <c r="T95" s="182">
        <f>(G95/100*'Member Info'!$W$2)</f>
        <v>0</v>
      </c>
      <c r="U95" s="183" t="e">
        <f>G95/100*('Member Info'!K96+'Member Info'!L96)</f>
        <v>#VALUE!</v>
      </c>
      <c r="V95" s="182" t="e">
        <f t="shared" si="10"/>
        <v>#DIV/0!</v>
      </c>
      <c r="W95" s="182" t="e">
        <f t="shared" si="11"/>
        <v>#VALUE!</v>
      </c>
      <c r="X95" s="184" t="e">
        <f t="shared" si="12"/>
        <v>#DIV/0!</v>
      </c>
      <c r="Y95" s="185" t="e">
        <f t="shared" si="13"/>
        <v>#VALUE!</v>
      </c>
      <c r="Z95" s="124">
        <f>SUM('GP1 April 25'!AJ99+'GP1 May 25'!AJ99+'GP1 June 25'!AJ99+'GP1 July 25'!AJ99+'GP1 Aug 25'!AJ99+'GP1 Sep 25'!AJ99+'GP1 Oct 25'!AJ99+'GP1 Nov 25'!AJ99+'GP1 Dec 25'!AJ99+'GP1 Jan 26'!AJ99+'GP1 Feb 26'!AJ99+'GP1 Mar 26'!AJ99)</f>
        <v>0</v>
      </c>
      <c r="AA95" s="86" t="e">
        <f>(((IF('GP1 April 25'!O99=1,'GP1 April 25'!G99,0))+
(IF('GP1 May 25'!O99=1,'GP1 May 25'!G99,0))+
(IF('GP1 June 25'!O99=1,'GP1 June 25'!G99,0))+
(IF('GP1 July 25'!O99=1,'GP1 July 25'!G99,0))+
(IF('GP1 Aug 25'!O99=1,'GP1 Aug 25'!G99,0))+
(IF('GP1 Sep 25'!O99=1,'GP1 Sep 25'!G99,0))+
(IF('GP1 Oct 25'!O99=1,'GP1 Oct 25'!G99,0))+
(IF('GP1 Nov 25'!O99=1,'GP1 Nov 25'!G99,0))+
(IF('GP1 Dec 25'!O99=1,'GP1 Dec 25'!G99,0))+
(IF('GP1 Jan 26'!O99=1,'GP1 Jan 26'!G99,0))+
(IF('GP1 Feb 26'!O99=1,'GP1 Feb 26'!G99,0))+
(IF('GP1 Mar 26'!O99=1,'GP1 Mar 26'!G99,0)))/AB95)</f>
        <v>#DIV/0!</v>
      </c>
      <c r="AB95" s="86">
        <f>SUM('GP1 April 25'!O99,'GP1 May 25'!O99,'GP1 June 25'!O99,'GP1 July 25'!O99,'GP1 Aug 25'!O99,'GP1 Sep 25'!O99,'GP1 Oct 25'!O99,'GP1 Nov 25'!O99,'GP1 Dec 25'!O99,'GP1 Jan 26'!O99,'GP1 Feb 26'!O99,'GP1 Mar 26'!O99)</f>
        <v>0</v>
      </c>
      <c r="AC95" s="86">
        <f>'GP1 April 25'!H99</f>
        <v>0</v>
      </c>
      <c r="AD95" s="86">
        <f>'GP1 Mar 26'!H99</f>
        <v>0</v>
      </c>
      <c r="AE95" s="86" t="str">
        <f t="shared" si="14"/>
        <v/>
      </c>
      <c r="AF95" s="86" t="b">
        <f>IF(OR('Member Info'!N96="",'Member Info'!F96&gt;'GP1 Totals'!$V$2),TRUE,FALSE)</f>
        <v>1</v>
      </c>
      <c r="AG95" s="86" t="e">
        <f t="shared" ca="1" si="15"/>
        <v>#REF!</v>
      </c>
      <c r="AH95" s="86" t="e">
        <f ca="1">ROUND(IF(AF95=TRUE,('Member Info'!M96*52.14)/365*'GP1 Totals'!AG95,'Member Info'!M96*52.14),2)</f>
        <v>#REF!</v>
      </c>
      <c r="AI95" s="420">
        <f>'Member Info'!F96</f>
        <v>0</v>
      </c>
      <c r="AJ95" s="420">
        <f>IF('Member Info'!N96="",'GP1 Totals'!$V$3,'Member Info'!N96)</f>
        <v>46112</v>
      </c>
    </row>
    <row r="96" spans="1:36" s="2" customFormat="1" x14ac:dyDescent="0.25">
      <c r="A96" s="4">
        <v>69</v>
      </c>
      <c r="B96" s="164">
        <f>'Member Info'!D97</f>
        <v>0</v>
      </c>
      <c r="C96" s="164">
        <f>'Member Info'!E97</f>
        <v>0</v>
      </c>
      <c r="D96" s="164" t="str">
        <f>'Member Info'!G97</f>
        <v/>
      </c>
      <c r="E96" s="164"/>
      <c r="F96" s="165">
        <f>'Member Info'!B97</f>
        <v>0</v>
      </c>
      <c r="G96" s="165">
        <f>'GP1 April 25'!F100+'GP1 May 25'!F100+'GP1 June 25'!F100+'GP1 July 25'!F100+'GP1 Aug 25'!F100+'GP1 Sep 25'!F100+'GP1 Oct 25'!F100+'GP1 Nov 25'!F100+'GP1 Dec 25'!F100+'GP1 Jan 26'!F100+'GP1 Feb 26'!F100+'GP1 Mar 26'!F100+'Error Corrections'!F97</f>
        <v>0</v>
      </c>
      <c r="H96" s="166" t="str">
        <f>IF('Member Info'!O97="", 'Member Info'!K97, "CHANGED MID YEAR")</f>
        <v/>
      </c>
      <c r="I96" s="165"/>
      <c r="J96" s="165"/>
      <c r="K96" s="165"/>
      <c r="L96" s="165"/>
      <c r="M96" s="165">
        <f>'GP1 April 25'!I100+'GP1 May 25'!I100+'GP1 June 25'!I100+'GP1 July 25'!I100+'GP1 Aug 25'!I100+'GP1 Sep 25'!I100+'GP1 Oct 25'!I100+'GP1 Nov 25'!I100+'GP1 Dec 25'!I100+'GP1 Jan 26'!I100+'GP1 Feb 26'!I100+'GP1 Mar 26'!I100+'Error Corrections'!M97</f>
        <v>0</v>
      </c>
      <c r="N96" s="165">
        <f>'GP1 April 25'!J100+'GP1 May 25'!J100+'GP1 June 25'!J100+'GP1 July 25'!J100+'GP1 Aug 25'!J100+'GP1 Sep 25'!J100+'GP1 Oct 25'!J100+'GP1 Nov 25'!J100+'GP1 Dec 25'!J100+'GP1 Jan 26'!J100+'GP1 Feb 26'!J100+'GP1 Mar 26'!J100+'Error Corrections'!M97</f>
        <v>0</v>
      </c>
      <c r="O96" s="165">
        <f>'GP1 April 25'!K100+'GP1 May 25'!K100+'GP1 June 25'!K100+'GP1 July 25'!K100+'GP1 Aug 25'!K100+'GP1 Sep 25'!K100+'GP1 Oct 25'!K100+'GP1 Nov 25'!K100+'GP1 Dec 25'!K100+'GP1 Jan 26'!K100+'GP1 Feb 26'!K100+'GP1 Mar 26'!K100+'Error Corrections'!N97</f>
        <v>0</v>
      </c>
      <c r="P96" s="213" t="str">
        <f>IF('Error Corrections'!AA97=TRUE, "TRUE", "")</f>
        <v/>
      </c>
      <c r="Q96" s="211">
        <f>'Member Info'!Q97</f>
        <v>0</v>
      </c>
      <c r="R96" s="147">
        <f t="shared" si="8"/>
        <v>0</v>
      </c>
      <c r="S96" s="85">
        <f t="shared" si="9"/>
        <v>0</v>
      </c>
      <c r="T96" s="182">
        <f>(G96/100*'Member Info'!$W$2)</f>
        <v>0</v>
      </c>
      <c r="U96" s="183" t="e">
        <f>G96/100*('Member Info'!K97+'Member Info'!L97)</f>
        <v>#VALUE!</v>
      </c>
      <c r="V96" s="182" t="e">
        <f t="shared" si="10"/>
        <v>#DIV/0!</v>
      </c>
      <c r="W96" s="182" t="e">
        <f t="shared" si="11"/>
        <v>#VALUE!</v>
      </c>
      <c r="X96" s="184" t="e">
        <f t="shared" si="12"/>
        <v>#DIV/0!</v>
      </c>
      <c r="Y96" s="185" t="e">
        <f t="shared" si="13"/>
        <v>#VALUE!</v>
      </c>
      <c r="Z96" s="124">
        <f>SUM('GP1 April 25'!AJ100+'GP1 May 25'!AJ100+'GP1 June 25'!AJ100+'GP1 July 25'!AJ100+'GP1 Aug 25'!AJ100+'GP1 Sep 25'!AJ100+'GP1 Oct 25'!AJ100+'GP1 Nov 25'!AJ100+'GP1 Dec 25'!AJ100+'GP1 Jan 26'!AJ100+'GP1 Feb 26'!AJ100+'GP1 Mar 26'!AJ100)</f>
        <v>0</v>
      </c>
      <c r="AA96" s="86" t="e">
        <f>(((IF('GP1 April 25'!O100=1,'GP1 April 25'!G100,0))+
(IF('GP1 May 25'!O100=1,'GP1 May 25'!G100,0))+
(IF('GP1 June 25'!O100=1,'GP1 June 25'!G100,0))+
(IF('GP1 July 25'!O100=1,'GP1 July 25'!G100,0))+
(IF('GP1 Aug 25'!O100=1,'GP1 Aug 25'!G100,0))+
(IF('GP1 Sep 25'!O100=1,'GP1 Sep 25'!G100,0))+
(IF('GP1 Oct 25'!O100=1,'GP1 Oct 25'!G100,0))+
(IF('GP1 Nov 25'!O100=1,'GP1 Nov 25'!G100,0))+
(IF('GP1 Dec 25'!O100=1,'GP1 Dec 25'!G100,0))+
(IF('GP1 Jan 26'!O100=1,'GP1 Jan 26'!G100,0))+
(IF('GP1 Feb 26'!O100=1,'GP1 Feb 26'!G100,0))+
(IF('GP1 Mar 26'!O100=1,'GP1 Mar 26'!G100,0)))/AB96)</f>
        <v>#DIV/0!</v>
      </c>
      <c r="AB96" s="86">
        <f>SUM('GP1 April 25'!O100,'GP1 May 25'!O100,'GP1 June 25'!O100,'GP1 July 25'!O100,'GP1 Aug 25'!O100,'GP1 Sep 25'!O100,'GP1 Oct 25'!O100,'GP1 Nov 25'!O100,'GP1 Dec 25'!O100,'GP1 Jan 26'!O100,'GP1 Feb 26'!O100,'GP1 Mar 26'!O100)</f>
        <v>0</v>
      </c>
      <c r="AC96" s="86">
        <f>'GP1 April 25'!H100</f>
        <v>0</v>
      </c>
      <c r="AD96" s="86">
        <f>'GP1 Mar 26'!H100</f>
        <v>0</v>
      </c>
      <c r="AE96" s="86" t="str">
        <f t="shared" si="14"/>
        <v/>
      </c>
      <c r="AF96" s="86" t="b">
        <f>IF(OR('Member Info'!N97="",'Member Info'!F97&gt;'GP1 Totals'!$V$2),TRUE,FALSE)</f>
        <v>1</v>
      </c>
      <c r="AG96" s="86" t="e">
        <f t="shared" ca="1" si="15"/>
        <v>#REF!</v>
      </c>
      <c r="AH96" s="86" t="e">
        <f ca="1">ROUND(IF(AF96=TRUE,('Member Info'!M97*52.14)/365*'GP1 Totals'!AG96,'Member Info'!M97*52.14),2)</f>
        <v>#REF!</v>
      </c>
      <c r="AI96" s="420">
        <f>'Member Info'!F97</f>
        <v>0</v>
      </c>
      <c r="AJ96" s="420">
        <f>IF('Member Info'!N97="",'GP1 Totals'!$V$3,'Member Info'!N97)</f>
        <v>46112</v>
      </c>
    </row>
    <row r="97" spans="1:36" s="2" customFormat="1" x14ac:dyDescent="0.25">
      <c r="A97" s="4">
        <v>70</v>
      </c>
      <c r="B97" s="164">
        <f>'Member Info'!D98</f>
        <v>0</v>
      </c>
      <c r="C97" s="164">
        <f>'Member Info'!E98</f>
        <v>0</v>
      </c>
      <c r="D97" s="164" t="str">
        <f>'Member Info'!G98</f>
        <v/>
      </c>
      <c r="E97" s="164"/>
      <c r="F97" s="165">
        <f>'Member Info'!B98</f>
        <v>0</v>
      </c>
      <c r="G97" s="165">
        <f>'GP1 April 25'!F101+'GP1 May 25'!F101+'GP1 June 25'!F101+'GP1 July 25'!F101+'GP1 Aug 25'!F101+'GP1 Sep 25'!F101+'GP1 Oct 25'!F101+'GP1 Nov 25'!F101+'GP1 Dec 25'!F101+'GP1 Jan 26'!F101+'GP1 Feb 26'!F101+'GP1 Mar 26'!F101+'Error Corrections'!F98</f>
        <v>0</v>
      </c>
      <c r="H97" s="166" t="str">
        <f>IF('Member Info'!O98="", 'Member Info'!K98, "CHANGED MID YEAR")</f>
        <v/>
      </c>
      <c r="I97" s="165"/>
      <c r="J97" s="165"/>
      <c r="K97" s="165"/>
      <c r="L97" s="165"/>
      <c r="M97" s="165">
        <f>'GP1 April 25'!I101+'GP1 May 25'!I101+'GP1 June 25'!I101+'GP1 July 25'!I101+'GP1 Aug 25'!I101+'GP1 Sep 25'!I101+'GP1 Oct 25'!I101+'GP1 Nov 25'!I101+'GP1 Dec 25'!I101+'GP1 Jan 26'!I101+'GP1 Feb 26'!I101+'GP1 Mar 26'!I101+'Error Corrections'!M98</f>
        <v>0</v>
      </c>
      <c r="N97" s="165">
        <f>'GP1 April 25'!J101+'GP1 May 25'!J101+'GP1 June 25'!J101+'GP1 July 25'!J101+'GP1 Aug 25'!J101+'GP1 Sep 25'!J101+'GP1 Oct 25'!J101+'GP1 Nov 25'!J101+'GP1 Dec 25'!J101+'GP1 Jan 26'!J101+'GP1 Feb 26'!J101+'GP1 Mar 26'!J101+'Error Corrections'!M98</f>
        <v>0</v>
      </c>
      <c r="O97" s="165">
        <f>'GP1 April 25'!K101+'GP1 May 25'!K101+'GP1 June 25'!K101+'GP1 July 25'!K101+'GP1 Aug 25'!K101+'GP1 Sep 25'!K101+'GP1 Oct 25'!K101+'GP1 Nov 25'!K101+'GP1 Dec 25'!K101+'GP1 Jan 26'!K101+'GP1 Feb 26'!K101+'GP1 Mar 26'!K101+'Error Corrections'!N98</f>
        <v>0</v>
      </c>
      <c r="P97" s="213" t="str">
        <f>IF('Error Corrections'!AA98=TRUE, "TRUE", "")</f>
        <v/>
      </c>
      <c r="Q97" s="211">
        <f>'Member Info'!Q98</f>
        <v>0</v>
      </c>
      <c r="R97" s="147">
        <f t="shared" si="8"/>
        <v>0</v>
      </c>
      <c r="S97" s="85">
        <f t="shared" si="9"/>
        <v>0</v>
      </c>
      <c r="T97" s="182">
        <f>(G97/100*'Member Info'!$W$2)</f>
        <v>0</v>
      </c>
      <c r="U97" s="183" t="e">
        <f>G97/100*('Member Info'!K98+'Member Info'!L98)</f>
        <v>#VALUE!</v>
      </c>
      <c r="V97" s="182" t="e">
        <f t="shared" si="10"/>
        <v>#DIV/0!</v>
      </c>
      <c r="W97" s="182" t="e">
        <f t="shared" si="11"/>
        <v>#VALUE!</v>
      </c>
      <c r="X97" s="184" t="e">
        <f t="shared" si="12"/>
        <v>#DIV/0!</v>
      </c>
      <c r="Y97" s="185" t="e">
        <f t="shared" si="13"/>
        <v>#VALUE!</v>
      </c>
      <c r="Z97" s="124">
        <f>SUM('GP1 April 25'!AJ101+'GP1 May 25'!AJ101+'GP1 June 25'!AJ101+'GP1 July 25'!AJ101+'GP1 Aug 25'!AJ101+'GP1 Sep 25'!AJ101+'GP1 Oct 25'!AJ101+'GP1 Nov 25'!AJ101+'GP1 Dec 25'!AJ101+'GP1 Jan 26'!AJ101+'GP1 Feb 26'!AJ101+'GP1 Mar 26'!AJ101)</f>
        <v>0</v>
      </c>
      <c r="AA97" s="86" t="e">
        <f>(((IF('GP1 April 25'!O101=1,'GP1 April 25'!G101,0))+
(IF('GP1 May 25'!O101=1,'GP1 May 25'!G101,0))+
(IF('GP1 June 25'!O101=1,'GP1 June 25'!G101,0))+
(IF('GP1 July 25'!O101=1,'GP1 July 25'!G101,0))+
(IF('GP1 Aug 25'!O101=1,'GP1 Aug 25'!G101,0))+
(IF('GP1 Sep 25'!O101=1,'GP1 Sep 25'!G101,0))+
(IF('GP1 Oct 25'!O101=1,'GP1 Oct 25'!G101,0))+
(IF('GP1 Nov 25'!O101=1,'GP1 Nov 25'!G101,0))+
(IF('GP1 Dec 25'!O101=1,'GP1 Dec 25'!G101,0))+
(IF('GP1 Jan 26'!O101=1,'GP1 Jan 26'!G101,0))+
(IF('GP1 Feb 26'!O101=1,'GP1 Feb 26'!G101,0))+
(IF('GP1 Mar 26'!O101=1,'GP1 Mar 26'!G101,0)))/AB97)</f>
        <v>#DIV/0!</v>
      </c>
      <c r="AB97" s="86">
        <f>SUM('GP1 April 25'!O101,'GP1 May 25'!O101,'GP1 June 25'!O101,'GP1 July 25'!O101,'GP1 Aug 25'!O101,'GP1 Sep 25'!O101,'GP1 Oct 25'!O101,'GP1 Nov 25'!O101,'GP1 Dec 25'!O101,'GP1 Jan 26'!O101,'GP1 Feb 26'!O101,'GP1 Mar 26'!O101)</f>
        <v>0</v>
      </c>
      <c r="AC97" s="86">
        <f>'GP1 April 25'!H101</f>
        <v>0</v>
      </c>
      <c r="AD97" s="86">
        <f>'GP1 Mar 26'!H101</f>
        <v>0</v>
      </c>
      <c r="AE97" s="86" t="str">
        <f t="shared" si="14"/>
        <v/>
      </c>
      <c r="AF97" s="86" t="b">
        <f>IF(OR('Member Info'!N98="",'Member Info'!F98&gt;'GP1 Totals'!$V$2),TRUE,FALSE)</f>
        <v>1</v>
      </c>
      <c r="AG97" s="86" t="e">
        <f t="shared" ca="1" si="15"/>
        <v>#REF!</v>
      </c>
      <c r="AH97" s="86" t="e">
        <f ca="1">ROUND(IF(AF97=TRUE,('Member Info'!M98*52.14)/365*'GP1 Totals'!AG97,'Member Info'!M98*52.14),2)</f>
        <v>#REF!</v>
      </c>
      <c r="AI97" s="420">
        <f>'Member Info'!F98</f>
        <v>0</v>
      </c>
      <c r="AJ97" s="420">
        <f>IF('Member Info'!N98="",'GP1 Totals'!$V$3,'Member Info'!N98)</f>
        <v>46112</v>
      </c>
    </row>
    <row r="98" spans="1:36" s="2" customFormat="1" x14ac:dyDescent="0.25">
      <c r="A98" s="4">
        <v>71</v>
      </c>
      <c r="B98" s="164">
        <f>'Member Info'!D99</f>
        <v>0</v>
      </c>
      <c r="C98" s="164">
        <f>'Member Info'!E99</f>
        <v>0</v>
      </c>
      <c r="D98" s="164" t="str">
        <f>'Member Info'!G99</f>
        <v/>
      </c>
      <c r="E98" s="164"/>
      <c r="F98" s="165">
        <f>'Member Info'!B99</f>
        <v>0</v>
      </c>
      <c r="G98" s="165">
        <f>'GP1 April 25'!F102+'GP1 May 25'!F102+'GP1 June 25'!F102+'GP1 July 25'!F102+'GP1 Aug 25'!F102+'GP1 Sep 25'!F102+'GP1 Oct 25'!F102+'GP1 Nov 25'!F102+'GP1 Dec 25'!F102+'GP1 Jan 26'!F102+'GP1 Feb 26'!F102+'GP1 Mar 26'!F102+'Error Corrections'!F99</f>
        <v>0</v>
      </c>
      <c r="H98" s="166" t="str">
        <f>IF('Member Info'!O99="", 'Member Info'!K99, "CHANGED MID YEAR")</f>
        <v/>
      </c>
      <c r="I98" s="165"/>
      <c r="J98" s="165"/>
      <c r="K98" s="165"/>
      <c r="L98" s="165"/>
      <c r="M98" s="165">
        <f>'GP1 April 25'!I102+'GP1 May 25'!I102+'GP1 June 25'!I102+'GP1 July 25'!I102+'GP1 Aug 25'!I102+'GP1 Sep 25'!I102+'GP1 Oct 25'!I102+'GP1 Nov 25'!I102+'GP1 Dec 25'!I102+'GP1 Jan 26'!I102+'GP1 Feb 26'!I102+'GP1 Mar 26'!I102+'Error Corrections'!M99</f>
        <v>0</v>
      </c>
      <c r="N98" s="165">
        <f>'GP1 April 25'!J102+'GP1 May 25'!J102+'GP1 June 25'!J102+'GP1 July 25'!J102+'GP1 Aug 25'!J102+'GP1 Sep 25'!J102+'GP1 Oct 25'!J102+'GP1 Nov 25'!J102+'GP1 Dec 25'!J102+'GP1 Jan 26'!J102+'GP1 Feb 26'!J102+'GP1 Mar 26'!J102+'Error Corrections'!M99</f>
        <v>0</v>
      </c>
      <c r="O98" s="165">
        <f>'GP1 April 25'!K102+'GP1 May 25'!K102+'GP1 June 25'!K102+'GP1 July 25'!K102+'GP1 Aug 25'!K102+'GP1 Sep 25'!K102+'GP1 Oct 25'!K102+'GP1 Nov 25'!K102+'GP1 Dec 25'!K102+'GP1 Jan 26'!K102+'GP1 Feb 26'!K102+'GP1 Mar 26'!K102+'Error Corrections'!N99</f>
        <v>0</v>
      </c>
      <c r="P98" s="213" t="str">
        <f>IF('Error Corrections'!AA99=TRUE, "TRUE", "")</f>
        <v/>
      </c>
      <c r="Q98" s="211">
        <f>'Member Info'!Q99</f>
        <v>0</v>
      </c>
      <c r="R98" s="147">
        <f t="shared" si="8"/>
        <v>0</v>
      </c>
      <c r="S98" s="85">
        <f t="shared" si="9"/>
        <v>0</v>
      </c>
      <c r="T98" s="182">
        <f>(G98/100*'Member Info'!$W$2)</f>
        <v>0</v>
      </c>
      <c r="U98" s="183" t="e">
        <f>G98/100*('Member Info'!K99+'Member Info'!L99)</f>
        <v>#VALUE!</v>
      </c>
      <c r="V98" s="182" t="e">
        <f t="shared" si="10"/>
        <v>#DIV/0!</v>
      </c>
      <c r="W98" s="182" t="e">
        <f t="shared" si="11"/>
        <v>#VALUE!</v>
      </c>
      <c r="X98" s="184" t="e">
        <f t="shared" si="12"/>
        <v>#DIV/0!</v>
      </c>
      <c r="Y98" s="185" t="e">
        <f t="shared" si="13"/>
        <v>#VALUE!</v>
      </c>
      <c r="Z98" s="124">
        <f>SUM('GP1 April 25'!AJ102+'GP1 May 25'!AJ102+'GP1 June 25'!AJ102+'GP1 July 25'!AJ102+'GP1 Aug 25'!AJ102+'GP1 Sep 25'!AJ102+'GP1 Oct 25'!AJ102+'GP1 Nov 25'!AJ102+'GP1 Dec 25'!AJ102+'GP1 Jan 26'!AJ102+'GP1 Feb 26'!AJ102+'GP1 Mar 26'!AJ102)</f>
        <v>0</v>
      </c>
      <c r="AA98" s="86" t="e">
        <f>(((IF('GP1 April 25'!O102=1,'GP1 April 25'!G102,0))+
(IF('GP1 May 25'!O102=1,'GP1 May 25'!G102,0))+
(IF('GP1 June 25'!O102=1,'GP1 June 25'!G102,0))+
(IF('GP1 July 25'!O102=1,'GP1 July 25'!G102,0))+
(IF('GP1 Aug 25'!O102=1,'GP1 Aug 25'!G102,0))+
(IF('GP1 Sep 25'!O102=1,'GP1 Sep 25'!G102,0))+
(IF('GP1 Oct 25'!O102=1,'GP1 Oct 25'!G102,0))+
(IF('GP1 Nov 25'!O102=1,'GP1 Nov 25'!G102,0))+
(IF('GP1 Dec 25'!O102=1,'GP1 Dec 25'!G102,0))+
(IF('GP1 Jan 26'!O102=1,'GP1 Jan 26'!G102,0))+
(IF('GP1 Feb 26'!O102=1,'GP1 Feb 26'!G102,0))+
(IF('GP1 Mar 26'!O102=1,'GP1 Mar 26'!G102,0)))/AB98)</f>
        <v>#DIV/0!</v>
      </c>
      <c r="AB98" s="86">
        <f>SUM('GP1 April 25'!O102,'GP1 May 25'!O102,'GP1 June 25'!O102,'GP1 July 25'!O102,'GP1 Aug 25'!O102,'GP1 Sep 25'!O102,'GP1 Oct 25'!O102,'GP1 Nov 25'!O102,'GP1 Dec 25'!O102,'GP1 Jan 26'!O102,'GP1 Feb 26'!O102,'GP1 Mar 26'!O102)</f>
        <v>0</v>
      </c>
      <c r="AC98" s="86">
        <f>'GP1 April 25'!H102</f>
        <v>0</v>
      </c>
      <c r="AD98" s="86">
        <f>'GP1 Mar 26'!H102</f>
        <v>0</v>
      </c>
      <c r="AE98" s="86" t="str">
        <f t="shared" si="14"/>
        <v/>
      </c>
      <c r="AF98" s="86" t="b">
        <f>IF(OR('Member Info'!N99="",'Member Info'!F99&gt;'GP1 Totals'!$V$2),TRUE,FALSE)</f>
        <v>1</v>
      </c>
      <c r="AG98" s="86" t="e">
        <f t="shared" ca="1" si="15"/>
        <v>#REF!</v>
      </c>
      <c r="AH98" s="86" t="e">
        <f ca="1">ROUND(IF(AF98=TRUE,('Member Info'!M99*52.14)/365*'GP1 Totals'!AG98,'Member Info'!M99*52.14),2)</f>
        <v>#REF!</v>
      </c>
      <c r="AI98" s="420">
        <f>'Member Info'!F99</f>
        <v>0</v>
      </c>
      <c r="AJ98" s="420">
        <f>IF('Member Info'!N99="",'GP1 Totals'!$V$3,'Member Info'!N99)</f>
        <v>46112</v>
      </c>
    </row>
    <row r="99" spans="1:36" s="2" customFormat="1" x14ac:dyDescent="0.25">
      <c r="A99" s="4">
        <v>72</v>
      </c>
      <c r="B99" s="164">
        <f>'Member Info'!D100</f>
        <v>0</v>
      </c>
      <c r="C99" s="164">
        <f>'Member Info'!E100</f>
        <v>0</v>
      </c>
      <c r="D99" s="164" t="str">
        <f>'Member Info'!G100</f>
        <v/>
      </c>
      <c r="E99" s="164"/>
      <c r="F99" s="165">
        <f>'Member Info'!B100</f>
        <v>0</v>
      </c>
      <c r="G99" s="165">
        <f>'GP1 April 25'!F103+'GP1 May 25'!F103+'GP1 June 25'!F103+'GP1 July 25'!F103+'GP1 Aug 25'!F103+'GP1 Sep 25'!F103+'GP1 Oct 25'!F103+'GP1 Nov 25'!F103+'GP1 Dec 25'!F103+'GP1 Jan 26'!F103+'GP1 Feb 26'!F103+'GP1 Mar 26'!F103+'Error Corrections'!F100</f>
        <v>0</v>
      </c>
      <c r="H99" s="166" t="str">
        <f>IF('Member Info'!O100="", 'Member Info'!K100, "CHANGED MID YEAR")</f>
        <v/>
      </c>
      <c r="I99" s="165"/>
      <c r="J99" s="165"/>
      <c r="K99" s="165"/>
      <c r="L99" s="165"/>
      <c r="M99" s="165">
        <f>'GP1 April 25'!I103+'GP1 May 25'!I103+'GP1 June 25'!I103+'GP1 July 25'!I103+'GP1 Aug 25'!I103+'GP1 Sep 25'!I103+'GP1 Oct 25'!I103+'GP1 Nov 25'!I103+'GP1 Dec 25'!I103+'GP1 Jan 26'!I103+'GP1 Feb 26'!I103+'GP1 Mar 26'!I103+'Error Corrections'!M100</f>
        <v>0</v>
      </c>
      <c r="N99" s="165">
        <f>'GP1 April 25'!J103+'GP1 May 25'!J103+'GP1 June 25'!J103+'GP1 July 25'!J103+'GP1 Aug 25'!J103+'GP1 Sep 25'!J103+'GP1 Oct 25'!J103+'GP1 Nov 25'!J103+'GP1 Dec 25'!J103+'GP1 Jan 26'!J103+'GP1 Feb 26'!J103+'GP1 Mar 26'!J103+'Error Corrections'!M100</f>
        <v>0</v>
      </c>
      <c r="O99" s="165">
        <f>'GP1 April 25'!K103+'GP1 May 25'!K103+'GP1 June 25'!K103+'GP1 July 25'!K103+'GP1 Aug 25'!K103+'GP1 Sep 25'!K103+'GP1 Oct 25'!K103+'GP1 Nov 25'!K103+'GP1 Dec 25'!K103+'GP1 Jan 26'!K103+'GP1 Feb 26'!K103+'GP1 Mar 26'!K103+'Error Corrections'!N100</f>
        <v>0</v>
      </c>
      <c r="P99" s="213" t="str">
        <f>IF('Error Corrections'!AA100=TRUE, "TRUE", "")</f>
        <v/>
      </c>
      <c r="Q99" s="211">
        <f>'Member Info'!Q100</f>
        <v>0</v>
      </c>
      <c r="R99" s="147">
        <f t="shared" si="8"/>
        <v>0</v>
      </c>
      <c r="S99" s="85">
        <f t="shared" si="9"/>
        <v>0</v>
      </c>
      <c r="T99" s="182">
        <f>(G99/100*'Member Info'!$W$2)</f>
        <v>0</v>
      </c>
      <c r="U99" s="183" t="e">
        <f>G99/100*('Member Info'!K100+'Member Info'!L100)</f>
        <v>#VALUE!</v>
      </c>
      <c r="V99" s="182" t="e">
        <f t="shared" si="10"/>
        <v>#DIV/0!</v>
      </c>
      <c r="W99" s="182" t="e">
        <f t="shared" si="11"/>
        <v>#VALUE!</v>
      </c>
      <c r="X99" s="184" t="e">
        <f t="shared" si="12"/>
        <v>#DIV/0!</v>
      </c>
      <c r="Y99" s="185" t="e">
        <f t="shared" si="13"/>
        <v>#VALUE!</v>
      </c>
      <c r="Z99" s="124">
        <f>SUM('GP1 April 25'!AJ103+'GP1 May 25'!AJ103+'GP1 June 25'!AJ103+'GP1 July 25'!AJ103+'GP1 Aug 25'!AJ103+'GP1 Sep 25'!AJ103+'GP1 Oct 25'!AJ103+'GP1 Nov 25'!AJ103+'GP1 Dec 25'!AJ103+'GP1 Jan 26'!AJ103+'GP1 Feb 26'!AJ103+'GP1 Mar 26'!AJ103)</f>
        <v>0</v>
      </c>
      <c r="AA99" s="86" t="e">
        <f>(((IF('GP1 April 25'!O103=1,'GP1 April 25'!G103,0))+
(IF('GP1 May 25'!O103=1,'GP1 May 25'!G103,0))+
(IF('GP1 June 25'!O103=1,'GP1 June 25'!G103,0))+
(IF('GP1 July 25'!O103=1,'GP1 July 25'!G103,0))+
(IF('GP1 Aug 25'!O103=1,'GP1 Aug 25'!G103,0))+
(IF('GP1 Sep 25'!O103=1,'GP1 Sep 25'!G103,0))+
(IF('GP1 Oct 25'!O103=1,'GP1 Oct 25'!G103,0))+
(IF('GP1 Nov 25'!O103=1,'GP1 Nov 25'!G103,0))+
(IF('GP1 Dec 25'!O103=1,'GP1 Dec 25'!G103,0))+
(IF('GP1 Jan 26'!O103=1,'GP1 Jan 26'!G103,0))+
(IF('GP1 Feb 26'!O103=1,'GP1 Feb 26'!G103,0))+
(IF('GP1 Mar 26'!O103=1,'GP1 Mar 26'!G103,0)))/AB99)</f>
        <v>#DIV/0!</v>
      </c>
      <c r="AB99" s="86">
        <f>SUM('GP1 April 25'!O103,'GP1 May 25'!O103,'GP1 June 25'!O103,'GP1 July 25'!O103,'GP1 Aug 25'!O103,'GP1 Sep 25'!O103,'GP1 Oct 25'!O103,'GP1 Nov 25'!O103,'GP1 Dec 25'!O103,'GP1 Jan 26'!O103,'GP1 Feb 26'!O103,'GP1 Mar 26'!O103)</f>
        <v>0</v>
      </c>
      <c r="AC99" s="86">
        <f>'GP1 April 25'!H103</f>
        <v>0</v>
      </c>
      <c r="AD99" s="86">
        <f>'GP1 Mar 26'!H103</f>
        <v>0</v>
      </c>
      <c r="AE99" s="86" t="str">
        <f t="shared" si="14"/>
        <v/>
      </c>
      <c r="AF99" s="86" t="b">
        <f>IF(OR('Member Info'!N100="",'Member Info'!F100&gt;'GP1 Totals'!$V$2),TRUE,FALSE)</f>
        <v>1</v>
      </c>
      <c r="AG99" s="86" t="e">
        <f t="shared" ca="1" si="15"/>
        <v>#REF!</v>
      </c>
      <c r="AH99" s="86" t="e">
        <f ca="1">ROUND(IF(AF99=TRUE,('Member Info'!M100*52.14)/365*'GP1 Totals'!AG99,'Member Info'!M100*52.14),2)</f>
        <v>#REF!</v>
      </c>
      <c r="AI99" s="420">
        <f>'Member Info'!F100</f>
        <v>0</v>
      </c>
      <c r="AJ99" s="420">
        <f>IF('Member Info'!N100="",'GP1 Totals'!$V$3,'Member Info'!N100)</f>
        <v>46112</v>
      </c>
    </row>
    <row r="100" spans="1:36" s="2" customFormat="1" ht="15" customHeight="1" x14ac:dyDescent="0.25">
      <c r="A100" s="4">
        <v>73</v>
      </c>
      <c r="B100" s="164">
        <f>'Member Info'!D101</f>
        <v>0</v>
      </c>
      <c r="C100" s="164">
        <f>'Member Info'!E101</f>
        <v>0</v>
      </c>
      <c r="D100" s="164" t="str">
        <f>'Member Info'!G101</f>
        <v/>
      </c>
      <c r="E100" s="164"/>
      <c r="F100" s="165">
        <f>'Member Info'!B101</f>
        <v>0</v>
      </c>
      <c r="G100" s="165">
        <f>'GP1 April 25'!F104+'GP1 May 25'!F104+'GP1 June 25'!F104+'GP1 July 25'!F104+'GP1 Aug 25'!F104+'GP1 Sep 25'!F104+'GP1 Oct 25'!F104+'GP1 Nov 25'!F104+'GP1 Dec 25'!F104+'GP1 Jan 26'!F104+'GP1 Feb 26'!F104+'GP1 Mar 26'!F104+'Error Corrections'!F101</f>
        <v>0</v>
      </c>
      <c r="H100" s="166" t="str">
        <f>IF('Member Info'!O101="", 'Member Info'!K101, "CHANGED MID YEAR")</f>
        <v/>
      </c>
      <c r="I100" s="165"/>
      <c r="J100" s="165"/>
      <c r="K100" s="165"/>
      <c r="L100" s="165"/>
      <c r="M100" s="165">
        <f>'GP1 April 25'!I104+'GP1 May 25'!I104+'GP1 June 25'!I104+'GP1 July 25'!I104+'GP1 Aug 25'!I104+'GP1 Sep 25'!I104+'GP1 Oct 25'!I104+'GP1 Nov 25'!I104+'GP1 Dec 25'!I104+'GP1 Jan 26'!I104+'GP1 Feb 26'!I104+'GP1 Mar 26'!I104+'Error Corrections'!M101</f>
        <v>0</v>
      </c>
      <c r="N100" s="165">
        <f>'GP1 April 25'!J104+'GP1 May 25'!J104+'GP1 June 25'!J104+'GP1 July 25'!J104+'GP1 Aug 25'!J104+'GP1 Sep 25'!J104+'GP1 Oct 25'!J104+'GP1 Nov 25'!J104+'GP1 Dec 25'!J104+'GP1 Jan 26'!J104+'GP1 Feb 26'!J104+'GP1 Mar 26'!J104+'Error Corrections'!M101</f>
        <v>0</v>
      </c>
      <c r="O100" s="165">
        <f>'GP1 April 25'!K104+'GP1 May 25'!K104+'GP1 June 25'!K104+'GP1 July 25'!K104+'GP1 Aug 25'!K104+'GP1 Sep 25'!K104+'GP1 Oct 25'!K104+'GP1 Nov 25'!K104+'GP1 Dec 25'!K104+'GP1 Jan 26'!K104+'GP1 Feb 26'!K104+'GP1 Mar 26'!K104+'Error Corrections'!N101</f>
        <v>0</v>
      </c>
      <c r="P100" s="213" t="str">
        <f>IF('Error Corrections'!AA101=TRUE, "TRUE", "")</f>
        <v/>
      </c>
      <c r="Q100" s="211">
        <f>'Member Info'!Q101</f>
        <v>0</v>
      </c>
      <c r="R100" s="147">
        <f t="shared" si="8"/>
        <v>0</v>
      </c>
      <c r="S100" s="85">
        <f t="shared" si="9"/>
        <v>0</v>
      </c>
      <c r="T100" s="182">
        <f>(G100/100*'Member Info'!$W$2)</f>
        <v>0</v>
      </c>
      <c r="U100" s="183" t="e">
        <f>G100/100*('Member Info'!K101+'Member Info'!L101)</f>
        <v>#VALUE!</v>
      </c>
      <c r="V100" s="182" t="e">
        <f t="shared" si="10"/>
        <v>#DIV/0!</v>
      </c>
      <c r="W100" s="182" t="e">
        <f t="shared" si="11"/>
        <v>#VALUE!</v>
      </c>
      <c r="X100" s="184" t="e">
        <f t="shared" si="12"/>
        <v>#DIV/0!</v>
      </c>
      <c r="Y100" s="185" t="e">
        <f t="shared" si="13"/>
        <v>#VALUE!</v>
      </c>
      <c r="Z100" s="124">
        <f>SUM('GP1 April 25'!AJ104+'GP1 May 25'!AJ104+'GP1 June 25'!AJ104+'GP1 July 25'!AJ104+'GP1 Aug 25'!AJ104+'GP1 Sep 25'!AJ104+'GP1 Oct 25'!AJ104+'GP1 Nov 25'!AJ104+'GP1 Dec 25'!AJ104+'GP1 Jan 26'!AJ104+'GP1 Feb 26'!AJ104+'GP1 Mar 26'!AJ104)</f>
        <v>0</v>
      </c>
      <c r="AA100" s="86" t="e">
        <f>(((IF('GP1 April 25'!O104=1,'GP1 April 25'!G104,0))+
(IF('GP1 May 25'!O104=1,'GP1 May 25'!G104,0))+
(IF('GP1 June 25'!O104=1,'GP1 June 25'!G104,0))+
(IF('GP1 July 25'!O104=1,'GP1 July 25'!G104,0))+
(IF('GP1 Aug 25'!O104=1,'GP1 Aug 25'!G104,0))+
(IF('GP1 Sep 25'!O104=1,'GP1 Sep 25'!G104,0))+
(IF('GP1 Oct 25'!O104=1,'GP1 Oct 25'!G104,0))+
(IF('GP1 Nov 25'!O104=1,'GP1 Nov 25'!G104,0))+
(IF('GP1 Dec 25'!O104=1,'GP1 Dec 25'!G104,0))+
(IF('GP1 Jan 26'!O104=1,'GP1 Jan 26'!G104,0))+
(IF('GP1 Feb 26'!O104=1,'GP1 Feb 26'!G104,0))+
(IF('GP1 Mar 26'!O104=1,'GP1 Mar 26'!G104,0)))/AB100)</f>
        <v>#DIV/0!</v>
      </c>
      <c r="AB100" s="86">
        <f>SUM('GP1 April 25'!O104,'GP1 May 25'!O104,'GP1 June 25'!O104,'GP1 July 25'!O104,'GP1 Aug 25'!O104,'GP1 Sep 25'!O104,'GP1 Oct 25'!O104,'GP1 Nov 25'!O104,'GP1 Dec 25'!O104,'GP1 Jan 26'!O104,'GP1 Feb 26'!O104,'GP1 Mar 26'!O104)</f>
        <v>0</v>
      </c>
      <c r="AC100" s="86">
        <f>'GP1 April 25'!H104</f>
        <v>0</v>
      </c>
      <c r="AD100" s="86">
        <f>'GP1 Mar 26'!H104</f>
        <v>0</v>
      </c>
      <c r="AE100" s="86" t="str">
        <f t="shared" si="14"/>
        <v/>
      </c>
      <c r="AF100" s="86" t="b">
        <f>IF(OR('Member Info'!N101="",'Member Info'!F101&gt;'GP1 Totals'!$V$2),TRUE,FALSE)</f>
        <v>1</v>
      </c>
      <c r="AG100" s="86" t="e">
        <f t="shared" ca="1" si="15"/>
        <v>#REF!</v>
      </c>
      <c r="AH100" s="86" t="e">
        <f ca="1">ROUND(IF(AF100=TRUE,('Member Info'!M101*52.14)/365*'GP1 Totals'!AG100,'Member Info'!M101*52.14),2)</f>
        <v>#REF!</v>
      </c>
      <c r="AI100" s="420">
        <f>'Member Info'!F101</f>
        <v>0</v>
      </c>
      <c r="AJ100" s="420">
        <f>IF('Member Info'!N101="",'GP1 Totals'!$V$3,'Member Info'!N101)</f>
        <v>46112</v>
      </c>
    </row>
    <row r="101" spans="1:36" s="2" customFormat="1" x14ac:dyDescent="0.25">
      <c r="A101" s="4">
        <v>74</v>
      </c>
      <c r="B101" s="164">
        <f>'Member Info'!D102</f>
        <v>0</v>
      </c>
      <c r="C101" s="164">
        <f>'Member Info'!E102</f>
        <v>0</v>
      </c>
      <c r="D101" s="164" t="str">
        <f>'Member Info'!G102</f>
        <v/>
      </c>
      <c r="E101" s="164"/>
      <c r="F101" s="165">
        <f>'Member Info'!B102</f>
        <v>0</v>
      </c>
      <c r="G101" s="165">
        <f>'GP1 April 25'!F105+'GP1 May 25'!F105+'GP1 June 25'!F105+'GP1 July 25'!F105+'GP1 Aug 25'!F105+'GP1 Sep 25'!F105+'GP1 Oct 25'!F105+'GP1 Nov 25'!F105+'GP1 Dec 25'!F105+'GP1 Jan 26'!F105+'GP1 Feb 26'!F105+'GP1 Mar 26'!F105+'Error Corrections'!F102</f>
        <v>0</v>
      </c>
      <c r="H101" s="166" t="str">
        <f>IF('Member Info'!O102="", 'Member Info'!K102, "CHANGED MID YEAR")</f>
        <v/>
      </c>
      <c r="I101" s="165"/>
      <c r="J101" s="165"/>
      <c r="K101" s="165"/>
      <c r="L101" s="165"/>
      <c r="M101" s="165">
        <f>'GP1 April 25'!I105+'GP1 May 25'!I105+'GP1 June 25'!I105+'GP1 July 25'!I105+'GP1 Aug 25'!I105+'GP1 Sep 25'!I105+'GP1 Oct 25'!I105+'GP1 Nov 25'!I105+'GP1 Dec 25'!I105+'GP1 Jan 26'!I105+'GP1 Feb 26'!I105+'GP1 Mar 26'!I105+'Error Corrections'!M102</f>
        <v>0</v>
      </c>
      <c r="N101" s="165">
        <f>'GP1 April 25'!J105+'GP1 May 25'!J105+'GP1 June 25'!J105+'GP1 July 25'!J105+'GP1 Aug 25'!J105+'GP1 Sep 25'!J105+'GP1 Oct 25'!J105+'GP1 Nov 25'!J105+'GP1 Dec 25'!J105+'GP1 Jan 26'!J105+'GP1 Feb 26'!J105+'GP1 Mar 26'!J105+'Error Corrections'!M102</f>
        <v>0</v>
      </c>
      <c r="O101" s="165">
        <f>'GP1 April 25'!K105+'GP1 May 25'!K105+'GP1 June 25'!K105+'GP1 July 25'!K105+'GP1 Aug 25'!K105+'GP1 Sep 25'!K105+'GP1 Oct 25'!K105+'GP1 Nov 25'!K105+'GP1 Dec 25'!K105+'GP1 Jan 26'!K105+'GP1 Feb 26'!K105+'GP1 Mar 26'!K105+'Error Corrections'!N102</f>
        <v>0</v>
      </c>
      <c r="P101" s="213" t="str">
        <f>IF('Error Corrections'!AA102=TRUE, "TRUE", "")</f>
        <v/>
      </c>
      <c r="Q101" s="211">
        <f>'Member Info'!Q102</f>
        <v>0</v>
      </c>
      <c r="R101" s="147">
        <f t="shared" si="8"/>
        <v>0</v>
      </c>
      <c r="S101" s="85">
        <f t="shared" si="9"/>
        <v>0</v>
      </c>
      <c r="T101" s="182">
        <f>(G101/100*'Member Info'!$W$2)</f>
        <v>0</v>
      </c>
      <c r="U101" s="183" t="e">
        <f>G101/100*('Member Info'!K102+'Member Info'!L102)</f>
        <v>#VALUE!</v>
      </c>
      <c r="V101" s="182" t="e">
        <f t="shared" si="10"/>
        <v>#DIV/0!</v>
      </c>
      <c r="W101" s="182" t="e">
        <f t="shared" si="11"/>
        <v>#VALUE!</v>
      </c>
      <c r="X101" s="184" t="e">
        <f t="shared" si="12"/>
        <v>#DIV/0!</v>
      </c>
      <c r="Y101" s="185" t="e">
        <f t="shared" si="13"/>
        <v>#VALUE!</v>
      </c>
      <c r="Z101" s="124">
        <f>SUM('GP1 April 25'!AJ105+'GP1 May 25'!AJ105+'GP1 June 25'!AJ105+'GP1 July 25'!AJ105+'GP1 Aug 25'!AJ105+'GP1 Sep 25'!AJ105+'GP1 Oct 25'!AJ105+'GP1 Nov 25'!AJ105+'GP1 Dec 25'!AJ105+'GP1 Jan 26'!AJ105+'GP1 Feb 26'!AJ105+'GP1 Mar 26'!AJ105)</f>
        <v>0</v>
      </c>
      <c r="AA101" s="86" t="e">
        <f>(((IF('GP1 April 25'!O105=1,'GP1 April 25'!G105,0))+
(IF('GP1 May 25'!O105=1,'GP1 May 25'!G105,0))+
(IF('GP1 June 25'!O105=1,'GP1 June 25'!G105,0))+
(IF('GP1 July 25'!O105=1,'GP1 July 25'!G105,0))+
(IF('GP1 Aug 25'!O105=1,'GP1 Aug 25'!G105,0))+
(IF('GP1 Sep 25'!O105=1,'GP1 Sep 25'!G105,0))+
(IF('GP1 Oct 25'!O105=1,'GP1 Oct 25'!G105,0))+
(IF('GP1 Nov 25'!O105=1,'GP1 Nov 25'!G105,0))+
(IF('GP1 Dec 25'!O105=1,'GP1 Dec 25'!G105,0))+
(IF('GP1 Jan 26'!O105=1,'GP1 Jan 26'!G105,0))+
(IF('GP1 Feb 26'!O105=1,'GP1 Feb 26'!G105,0))+
(IF('GP1 Mar 26'!O105=1,'GP1 Mar 26'!G105,0)))/AB101)</f>
        <v>#DIV/0!</v>
      </c>
      <c r="AB101" s="86">
        <f>SUM('GP1 April 25'!O105,'GP1 May 25'!O105,'GP1 June 25'!O105,'GP1 July 25'!O105,'GP1 Aug 25'!O105,'GP1 Sep 25'!O105,'GP1 Oct 25'!O105,'GP1 Nov 25'!O105,'GP1 Dec 25'!O105,'GP1 Jan 26'!O105,'GP1 Feb 26'!O105,'GP1 Mar 26'!O105)</f>
        <v>0</v>
      </c>
      <c r="AC101" s="86">
        <f>'GP1 April 25'!H105</f>
        <v>0</v>
      </c>
      <c r="AD101" s="86">
        <f>'GP1 Mar 26'!H105</f>
        <v>0</v>
      </c>
      <c r="AE101" s="86" t="str">
        <f t="shared" si="14"/>
        <v/>
      </c>
      <c r="AF101" s="86" t="b">
        <f>IF(OR('Member Info'!N102="",'Member Info'!F102&gt;'GP1 Totals'!$V$2),TRUE,FALSE)</f>
        <v>1</v>
      </c>
      <c r="AG101" s="86" t="e">
        <f t="shared" ca="1" si="15"/>
        <v>#REF!</v>
      </c>
      <c r="AH101" s="86" t="e">
        <f ca="1">ROUND(IF(AF101=TRUE,('Member Info'!M102*52.14)/365*'GP1 Totals'!AG101,'Member Info'!M102*52.14),2)</f>
        <v>#REF!</v>
      </c>
      <c r="AI101" s="420">
        <f>'Member Info'!F102</f>
        <v>0</v>
      </c>
      <c r="AJ101" s="420">
        <f>IF('Member Info'!N102="",'GP1 Totals'!$V$3,'Member Info'!N102)</f>
        <v>46112</v>
      </c>
    </row>
    <row r="102" spans="1:36" s="2" customFormat="1" x14ac:dyDescent="0.25">
      <c r="A102" s="4">
        <v>75</v>
      </c>
      <c r="B102" s="164">
        <f>'Member Info'!D103</f>
        <v>0</v>
      </c>
      <c r="C102" s="164">
        <f>'Member Info'!E103</f>
        <v>0</v>
      </c>
      <c r="D102" s="164" t="str">
        <f>'Member Info'!G103</f>
        <v/>
      </c>
      <c r="E102" s="164"/>
      <c r="F102" s="165">
        <f>'Member Info'!B103</f>
        <v>0</v>
      </c>
      <c r="G102" s="165">
        <f>'GP1 April 25'!F106+'GP1 May 25'!F106+'GP1 June 25'!F106+'GP1 July 25'!F106+'GP1 Aug 25'!F106+'GP1 Sep 25'!F106+'GP1 Oct 25'!F106+'GP1 Nov 25'!F106+'GP1 Dec 25'!F106+'GP1 Jan 26'!F106+'GP1 Feb 26'!F106+'GP1 Mar 26'!F106+'Error Corrections'!F103</f>
        <v>0</v>
      </c>
      <c r="H102" s="166" t="str">
        <f>IF('Member Info'!O103="", 'Member Info'!K103, "CHANGED MID YEAR")</f>
        <v/>
      </c>
      <c r="I102" s="165"/>
      <c r="J102" s="165"/>
      <c r="K102" s="165"/>
      <c r="L102" s="165"/>
      <c r="M102" s="165">
        <f>'GP1 April 25'!I106+'GP1 May 25'!I106+'GP1 June 25'!I106+'GP1 July 25'!I106+'GP1 Aug 25'!I106+'GP1 Sep 25'!I106+'GP1 Oct 25'!I106+'GP1 Nov 25'!I106+'GP1 Dec 25'!I106+'GP1 Jan 26'!I106+'GP1 Feb 26'!I106+'GP1 Mar 26'!I106+'Error Corrections'!M103</f>
        <v>0</v>
      </c>
      <c r="N102" s="165">
        <f>'GP1 April 25'!J106+'GP1 May 25'!J106+'GP1 June 25'!J106+'GP1 July 25'!J106+'GP1 Aug 25'!J106+'GP1 Sep 25'!J106+'GP1 Oct 25'!J106+'GP1 Nov 25'!J106+'GP1 Dec 25'!J106+'GP1 Jan 26'!J106+'GP1 Feb 26'!J106+'GP1 Mar 26'!J106+'Error Corrections'!M103</f>
        <v>0</v>
      </c>
      <c r="O102" s="165">
        <f>'GP1 April 25'!K106+'GP1 May 25'!K106+'GP1 June 25'!K106+'GP1 July 25'!K106+'GP1 Aug 25'!K106+'GP1 Sep 25'!K106+'GP1 Oct 25'!K106+'GP1 Nov 25'!K106+'GP1 Dec 25'!K106+'GP1 Jan 26'!K106+'GP1 Feb 26'!K106+'GP1 Mar 26'!K106+'Error Corrections'!N103</f>
        <v>0</v>
      </c>
      <c r="P102" s="213" t="str">
        <f>IF('Error Corrections'!AA103=TRUE, "TRUE", "")</f>
        <v/>
      </c>
      <c r="Q102" s="211">
        <f>'Member Info'!Q103</f>
        <v>0</v>
      </c>
      <c r="R102" s="147">
        <f t="shared" si="8"/>
        <v>0</v>
      </c>
      <c r="S102" s="85">
        <f t="shared" si="9"/>
        <v>0</v>
      </c>
      <c r="T102" s="182">
        <f>(G102/100*'Member Info'!$W$2)</f>
        <v>0</v>
      </c>
      <c r="U102" s="183" t="e">
        <f>G102/100*('Member Info'!K103+'Member Info'!L103)</f>
        <v>#VALUE!</v>
      </c>
      <c r="V102" s="182" t="e">
        <f t="shared" si="10"/>
        <v>#DIV/0!</v>
      </c>
      <c r="W102" s="182" t="e">
        <f t="shared" si="11"/>
        <v>#VALUE!</v>
      </c>
      <c r="X102" s="184" t="e">
        <f t="shared" si="12"/>
        <v>#DIV/0!</v>
      </c>
      <c r="Y102" s="185" t="e">
        <f t="shared" si="13"/>
        <v>#VALUE!</v>
      </c>
      <c r="Z102" s="124">
        <f>SUM('GP1 April 25'!AJ106+'GP1 May 25'!AJ106+'GP1 June 25'!AJ106+'GP1 July 25'!AJ106+'GP1 Aug 25'!AJ106+'GP1 Sep 25'!AJ106+'GP1 Oct 25'!AJ106+'GP1 Nov 25'!AJ106+'GP1 Dec 25'!AJ106+'GP1 Jan 26'!AJ106+'GP1 Feb 26'!AJ106+'GP1 Mar 26'!AJ106)</f>
        <v>0</v>
      </c>
      <c r="AA102" s="86" t="e">
        <f>(((IF('GP1 April 25'!O106=1,'GP1 April 25'!G106,0))+
(IF('GP1 May 25'!O106=1,'GP1 May 25'!G106,0))+
(IF('GP1 June 25'!O106=1,'GP1 June 25'!G106,0))+
(IF('GP1 July 25'!O106=1,'GP1 July 25'!G106,0))+
(IF('GP1 Aug 25'!O106=1,'GP1 Aug 25'!G106,0))+
(IF('GP1 Sep 25'!O106=1,'GP1 Sep 25'!G106,0))+
(IF('GP1 Oct 25'!O106=1,'GP1 Oct 25'!G106,0))+
(IF('GP1 Nov 25'!O106=1,'GP1 Nov 25'!G106,0))+
(IF('GP1 Dec 25'!O106=1,'GP1 Dec 25'!G106,0))+
(IF('GP1 Jan 26'!O106=1,'GP1 Jan 26'!G106,0))+
(IF('GP1 Feb 26'!O106=1,'GP1 Feb 26'!G106,0))+
(IF('GP1 Mar 26'!O106=1,'GP1 Mar 26'!G106,0)))/AB102)</f>
        <v>#DIV/0!</v>
      </c>
      <c r="AB102" s="86">
        <f>SUM('GP1 April 25'!O106,'GP1 May 25'!O106,'GP1 June 25'!O106,'GP1 July 25'!O106,'GP1 Aug 25'!O106,'GP1 Sep 25'!O106,'GP1 Oct 25'!O106,'GP1 Nov 25'!O106,'GP1 Dec 25'!O106,'GP1 Jan 26'!O106,'GP1 Feb 26'!O106,'GP1 Mar 26'!O106)</f>
        <v>0</v>
      </c>
      <c r="AC102" s="86">
        <f>'GP1 April 25'!H106</f>
        <v>0</v>
      </c>
      <c r="AD102" s="86">
        <f>'GP1 Mar 26'!H106</f>
        <v>0</v>
      </c>
      <c r="AE102" s="86" t="str">
        <f t="shared" si="14"/>
        <v/>
      </c>
      <c r="AF102" s="86" t="b">
        <f>IF(OR('Member Info'!N103="",'Member Info'!F103&gt;'GP1 Totals'!$V$2),TRUE,FALSE)</f>
        <v>1</v>
      </c>
      <c r="AG102" s="86" t="e">
        <f t="shared" ca="1" si="15"/>
        <v>#REF!</v>
      </c>
      <c r="AH102" s="86" t="e">
        <f ca="1">ROUND(IF(AF102=TRUE,('Member Info'!M103*52.14)/365*'GP1 Totals'!AG102,'Member Info'!M103*52.14),2)</f>
        <v>#REF!</v>
      </c>
      <c r="AI102" s="420">
        <f>'Member Info'!F103</f>
        <v>0</v>
      </c>
      <c r="AJ102" s="420">
        <f>IF('Member Info'!N103="",'GP1 Totals'!$V$3,'Member Info'!N103)</f>
        <v>46112</v>
      </c>
    </row>
    <row r="103" spans="1:36" s="2" customFormat="1" x14ac:dyDescent="0.25">
      <c r="A103" s="4">
        <v>76</v>
      </c>
      <c r="B103" s="164">
        <f>'Member Info'!D104</f>
        <v>0</v>
      </c>
      <c r="C103" s="164">
        <f>'Member Info'!E104</f>
        <v>0</v>
      </c>
      <c r="D103" s="164" t="str">
        <f>'Member Info'!G104</f>
        <v/>
      </c>
      <c r="E103" s="164"/>
      <c r="F103" s="165">
        <f>'Member Info'!B104</f>
        <v>0</v>
      </c>
      <c r="G103" s="165">
        <f>'GP1 April 25'!F107+'GP1 May 25'!F107+'GP1 June 25'!F107+'GP1 July 25'!F107+'GP1 Aug 25'!F107+'GP1 Sep 25'!F107+'GP1 Oct 25'!F107+'GP1 Nov 25'!F107+'GP1 Dec 25'!F107+'GP1 Jan 26'!F107+'GP1 Feb 26'!F107+'GP1 Mar 26'!F107+'Error Corrections'!F104</f>
        <v>0</v>
      </c>
      <c r="H103" s="166" t="str">
        <f>IF('Member Info'!O104="", 'Member Info'!K104, "CHANGED MID YEAR")</f>
        <v/>
      </c>
      <c r="I103" s="165"/>
      <c r="J103" s="165"/>
      <c r="K103" s="165"/>
      <c r="L103" s="165"/>
      <c r="M103" s="165">
        <f>'GP1 April 25'!I107+'GP1 May 25'!I107+'GP1 June 25'!I107+'GP1 July 25'!I107+'GP1 Aug 25'!I107+'GP1 Sep 25'!I107+'GP1 Oct 25'!I107+'GP1 Nov 25'!I107+'GP1 Dec 25'!I107+'GP1 Jan 26'!I107+'GP1 Feb 26'!I107+'GP1 Mar 26'!I107+'Error Corrections'!M104</f>
        <v>0</v>
      </c>
      <c r="N103" s="165">
        <f>'GP1 April 25'!J107+'GP1 May 25'!J107+'GP1 June 25'!J107+'GP1 July 25'!J107+'GP1 Aug 25'!J107+'GP1 Sep 25'!J107+'GP1 Oct 25'!J107+'GP1 Nov 25'!J107+'GP1 Dec 25'!J107+'GP1 Jan 26'!J107+'GP1 Feb 26'!J107+'GP1 Mar 26'!J107+'Error Corrections'!M104</f>
        <v>0</v>
      </c>
      <c r="O103" s="165">
        <f>'GP1 April 25'!K107+'GP1 May 25'!K107+'GP1 June 25'!K107+'GP1 July 25'!K107+'GP1 Aug 25'!K107+'GP1 Sep 25'!K107+'GP1 Oct 25'!K107+'GP1 Nov 25'!K107+'GP1 Dec 25'!K107+'GP1 Jan 26'!K107+'GP1 Feb 26'!K107+'GP1 Mar 26'!K107+'Error Corrections'!N104</f>
        <v>0</v>
      </c>
      <c r="P103" s="213" t="str">
        <f>IF('Error Corrections'!AA104=TRUE, "TRUE", "")</f>
        <v/>
      </c>
      <c r="Q103" s="211">
        <f>'Member Info'!Q104</f>
        <v>0</v>
      </c>
      <c r="R103" s="147">
        <f t="shared" si="8"/>
        <v>0</v>
      </c>
      <c r="S103" s="85">
        <f t="shared" si="9"/>
        <v>0</v>
      </c>
      <c r="T103" s="182">
        <f>(G103/100*'Member Info'!$W$2)</f>
        <v>0</v>
      </c>
      <c r="U103" s="183" t="e">
        <f>G103/100*('Member Info'!K104+'Member Info'!L104)</f>
        <v>#VALUE!</v>
      </c>
      <c r="V103" s="182" t="e">
        <f t="shared" si="10"/>
        <v>#DIV/0!</v>
      </c>
      <c r="W103" s="182" t="e">
        <f t="shared" si="11"/>
        <v>#VALUE!</v>
      </c>
      <c r="X103" s="184" t="e">
        <f t="shared" si="12"/>
        <v>#DIV/0!</v>
      </c>
      <c r="Y103" s="185" t="e">
        <f t="shared" si="13"/>
        <v>#VALUE!</v>
      </c>
      <c r="Z103" s="124">
        <f>SUM('GP1 April 25'!AJ107+'GP1 May 25'!AJ107+'GP1 June 25'!AJ107+'GP1 July 25'!AJ107+'GP1 Aug 25'!AJ107+'GP1 Sep 25'!AJ107+'GP1 Oct 25'!AJ107+'GP1 Nov 25'!AJ107+'GP1 Dec 25'!AJ107+'GP1 Jan 26'!AJ107+'GP1 Feb 26'!AJ107+'GP1 Mar 26'!AJ107)</f>
        <v>0</v>
      </c>
      <c r="AA103" s="86" t="e">
        <f>(((IF('GP1 April 25'!O107=1,'GP1 April 25'!G107,0))+
(IF('GP1 May 25'!O107=1,'GP1 May 25'!G107,0))+
(IF('GP1 June 25'!O107=1,'GP1 June 25'!G107,0))+
(IF('GP1 July 25'!O107=1,'GP1 July 25'!G107,0))+
(IF('GP1 Aug 25'!O107=1,'GP1 Aug 25'!G107,0))+
(IF('GP1 Sep 25'!O107=1,'GP1 Sep 25'!G107,0))+
(IF('GP1 Oct 25'!O107=1,'GP1 Oct 25'!G107,0))+
(IF('GP1 Nov 25'!O107=1,'GP1 Nov 25'!G107,0))+
(IF('GP1 Dec 25'!O107=1,'GP1 Dec 25'!G107,0))+
(IF('GP1 Jan 26'!O107=1,'GP1 Jan 26'!G107,0))+
(IF('GP1 Feb 26'!O107=1,'GP1 Feb 26'!G107,0))+
(IF('GP1 Mar 26'!O107=1,'GP1 Mar 26'!G107,0)))/AB103)</f>
        <v>#DIV/0!</v>
      </c>
      <c r="AB103" s="86">
        <f>SUM('GP1 April 25'!O107,'GP1 May 25'!O107,'GP1 June 25'!O107,'GP1 July 25'!O107,'GP1 Aug 25'!O107,'GP1 Sep 25'!O107,'GP1 Oct 25'!O107,'GP1 Nov 25'!O107,'GP1 Dec 25'!O107,'GP1 Jan 26'!O107,'GP1 Feb 26'!O107,'GP1 Mar 26'!O107)</f>
        <v>0</v>
      </c>
      <c r="AC103" s="86">
        <f>'GP1 April 25'!H107</f>
        <v>0</v>
      </c>
      <c r="AD103" s="86">
        <f>'GP1 Mar 26'!H107</f>
        <v>0</v>
      </c>
      <c r="AE103" s="86" t="str">
        <f t="shared" si="14"/>
        <v/>
      </c>
      <c r="AF103" s="86" t="b">
        <f>IF(OR('Member Info'!N104="",'Member Info'!F104&gt;'GP1 Totals'!$V$2),TRUE,FALSE)</f>
        <v>1</v>
      </c>
      <c r="AG103" s="86" t="e">
        <f t="shared" ca="1" si="15"/>
        <v>#REF!</v>
      </c>
      <c r="AH103" s="86" t="e">
        <f ca="1">ROUND(IF(AF103=TRUE,('Member Info'!M104*52.14)/365*'GP1 Totals'!AG103,'Member Info'!M104*52.14),2)</f>
        <v>#REF!</v>
      </c>
      <c r="AI103" s="420">
        <f>'Member Info'!F104</f>
        <v>0</v>
      </c>
      <c r="AJ103" s="420">
        <f>IF('Member Info'!N104="",'GP1 Totals'!$V$3,'Member Info'!N104)</f>
        <v>46112</v>
      </c>
    </row>
    <row r="104" spans="1:36" s="2" customFormat="1" x14ac:dyDescent="0.25">
      <c r="A104" s="4">
        <v>77</v>
      </c>
      <c r="B104" s="164">
        <f>'Member Info'!D105</f>
        <v>0</v>
      </c>
      <c r="C104" s="164">
        <f>'Member Info'!E105</f>
        <v>0</v>
      </c>
      <c r="D104" s="164" t="str">
        <f>'Member Info'!G105</f>
        <v/>
      </c>
      <c r="E104" s="164"/>
      <c r="F104" s="165">
        <f>'Member Info'!B105</f>
        <v>0</v>
      </c>
      <c r="G104" s="165">
        <f>'GP1 April 25'!F108+'GP1 May 25'!F108+'GP1 June 25'!F108+'GP1 July 25'!F108+'GP1 Aug 25'!F108+'GP1 Sep 25'!F108+'GP1 Oct 25'!F108+'GP1 Nov 25'!F108+'GP1 Dec 25'!F108+'GP1 Jan 26'!F108+'GP1 Feb 26'!F108+'GP1 Mar 26'!F108+'Error Corrections'!F105</f>
        <v>0</v>
      </c>
      <c r="H104" s="166" t="str">
        <f>IF('Member Info'!O105="", 'Member Info'!K105, "CHANGED MID YEAR")</f>
        <v/>
      </c>
      <c r="I104" s="165"/>
      <c r="J104" s="165"/>
      <c r="K104" s="165"/>
      <c r="L104" s="165"/>
      <c r="M104" s="165">
        <f>'GP1 April 25'!I108+'GP1 May 25'!I108+'GP1 June 25'!I108+'GP1 July 25'!I108+'GP1 Aug 25'!I108+'GP1 Sep 25'!I108+'GP1 Oct 25'!I108+'GP1 Nov 25'!I108+'GP1 Dec 25'!I108+'GP1 Jan 26'!I108+'GP1 Feb 26'!I108+'GP1 Mar 26'!I108+'Error Corrections'!M105</f>
        <v>0</v>
      </c>
      <c r="N104" s="165">
        <f>'GP1 April 25'!J108+'GP1 May 25'!J108+'GP1 June 25'!J108+'GP1 July 25'!J108+'GP1 Aug 25'!J108+'GP1 Sep 25'!J108+'GP1 Oct 25'!J108+'GP1 Nov 25'!J108+'GP1 Dec 25'!J108+'GP1 Jan 26'!J108+'GP1 Feb 26'!J108+'GP1 Mar 26'!J108+'Error Corrections'!M105</f>
        <v>0</v>
      </c>
      <c r="O104" s="165">
        <f>'GP1 April 25'!K108+'GP1 May 25'!K108+'GP1 June 25'!K108+'GP1 July 25'!K108+'GP1 Aug 25'!K108+'GP1 Sep 25'!K108+'GP1 Oct 25'!K108+'GP1 Nov 25'!K108+'GP1 Dec 25'!K108+'GP1 Jan 26'!K108+'GP1 Feb 26'!K108+'GP1 Mar 26'!K108+'Error Corrections'!N105</f>
        <v>0</v>
      </c>
      <c r="P104" s="213" t="str">
        <f>IF('Error Corrections'!AA105=TRUE, "TRUE", "")</f>
        <v/>
      </c>
      <c r="Q104" s="211">
        <f>'Member Info'!Q105</f>
        <v>0</v>
      </c>
      <c r="R104" s="147">
        <f t="shared" si="8"/>
        <v>0</v>
      </c>
      <c r="S104" s="85">
        <f t="shared" si="9"/>
        <v>0</v>
      </c>
      <c r="T104" s="182">
        <f>(G104/100*'Member Info'!$W$2)</f>
        <v>0</v>
      </c>
      <c r="U104" s="183" t="e">
        <f>G104/100*('Member Info'!K105+'Member Info'!L105)</f>
        <v>#VALUE!</v>
      </c>
      <c r="V104" s="182" t="e">
        <f t="shared" si="10"/>
        <v>#DIV/0!</v>
      </c>
      <c r="W104" s="182" t="e">
        <f t="shared" si="11"/>
        <v>#VALUE!</v>
      </c>
      <c r="X104" s="184" t="e">
        <f t="shared" si="12"/>
        <v>#DIV/0!</v>
      </c>
      <c r="Y104" s="185" t="e">
        <f t="shared" si="13"/>
        <v>#VALUE!</v>
      </c>
      <c r="Z104" s="124">
        <f>SUM('GP1 April 25'!AJ108+'GP1 May 25'!AJ108+'GP1 June 25'!AJ108+'GP1 July 25'!AJ108+'GP1 Aug 25'!AJ108+'GP1 Sep 25'!AJ108+'GP1 Oct 25'!AJ108+'GP1 Nov 25'!AJ108+'GP1 Dec 25'!AJ108+'GP1 Jan 26'!AJ108+'GP1 Feb 26'!AJ108+'GP1 Mar 26'!AJ108)</f>
        <v>0</v>
      </c>
      <c r="AA104" s="86" t="e">
        <f>(((IF('GP1 April 25'!O108=1,'GP1 April 25'!G108,0))+
(IF('GP1 May 25'!O108=1,'GP1 May 25'!G108,0))+
(IF('GP1 June 25'!O108=1,'GP1 June 25'!G108,0))+
(IF('GP1 July 25'!O108=1,'GP1 July 25'!G108,0))+
(IF('GP1 Aug 25'!O108=1,'GP1 Aug 25'!G108,0))+
(IF('GP1 Sep 25'!O108=1,'GP1 Sep 25'!G108,0))+
(IF('GP1 Oct 25'!O108=1,'GP1 Oct 25'!G108,0))+
(IF('GP1 Nov 25'!O108=1,'GP1 Nov 25'!G108,0))+
(IF('GP1 Dec 25'!O108=1,'GP1 Dec 25'!G108,0))+
(IF('GP1 Jan 26'!O108=1,'GP1 Jan 26'!G108,0))+
(IF('GP1 Feb 26'!O108=1,'GP1 Feb 26'!G108,0))+
(IF('GP1 Mar 26'!O108=1,'GP1 Mar 26'!G108,0)))/AB104)</f>
        <v>#DIV/0!</v>
      </c>
      <c r="AB104" s="86">
        <f>SUM('GP1 April 25'!O108,'GP1 May 25'!O108,'GP1 June 25'!O108,'GP1 July 25'!O108,'GP1 Aug 25'!O108,'GP1 Sep 25'!O108,'GP1 Oct 25'!O108,'GP1 Nov 25'!O108,'GP1 Dec 25'!O108,'GP1 Jan 26'!O108,'GP1 Feb 26'!O108,'GP1 Mar 26'!O108)</f>
        <v>0</v>
      </c>
      <c r="AC104" s="86">
        <f>'GP1 April 25'!H108</f>
        <v>0</v>
      </c>
      <c r="AD104" s="86">
        <f>'GP1 Mar 26'!H108</f>
        <v>0</v>
      </c>
      <c r="AE104" s="86" t="str">
        <f t="shared" si="14"/>
        <v/>
      </c>
      <c r="AF104" s="86" t="b">
        <f>IF(OR('Member Info'!N105="",'Member Info'!F105&gt;'GP1 Totals'!$V$2),TRUE,FALSE)</f>
        <v>1</v>
      </c>
      <c r="AG104" s="86" t="e">
        <f t="shared" ca="1" si="15"/>
        <v>#REF!</v>
      </c>
      <c r="AH104" s="86" t="e">
        <f ca="1">ROUND(IF(AF104=TRUE,('Member Info'!M105*52.14)/365*'GP1 Totals'!AG104,'Member Info'!M105*52.14),2)</f>
        <v>#REF!</v>
      </c>
      <c r="AI104" s="420">
        <f>'Member Info'!F105</f>
        <v>0</v>
      </c>
      <c r="AJ104" s="420">
        <f>IF('Member Info'!N105="",'GP1 Totals'!$V$3,'Member Info'!N105)</f>
        <v>46112</v>
      </c>
    </row>
    <row r="105" spans="1:36" s="2" customFormat="1" x14ac:dyDescent="0.25">
      <c r="A105" s="4">
        <v>78</v>
      </c>
      <c r="B105" s="164">
        <f>'Member Info'!D106</f>
        <v>0</v>
      </c>
      <c r="C105" s="164">
        <f>'Member Info'!E106</f>
        <v>0</v>
      </c>
      <c r="D105" s="164" t="str">
        <f>'Member Info'!G106</f>
        <v/>
      </c>
      <c r="E105" s="164"/>
      <c r="F105" s="165">
        <f>'Member Info'!B106</f>
        <v>0</v>
      </c>
      <c r="G105" s="165">
        <f>'GP1 April 25'!F109+'GP1 May 25'!F109+'GP1 June 25'!F109+'GP1 July 25'!F109+'GP1 Aug 25'!F109+'GP1 Sep 25'!F109+'GP1 Oct 25'!F109+'GP1 Nov 25'!F109+'GP1 Dec 25'!F109+'GP1 Jan 26'!F109+'GP1 Feb 26'!F109+'GP1 Mar 26'!F109+'Error Corrections'!F106</f>
        <v>0</v>
      </c>
      <c r="H105" s="166" t="str">
        <f>IF('Member Info'!O106="", 'Member Info'!K106, "CHANGED MID YEAR")</f>
        <v/>
      </c>
      <c r="I105" s="165"/>
      <c r="J105" s="165"/>
      <c r="K105" s="165"/>
      <c r="L105" s="165"/>
      <c r="M105" s="165">
        <f>'GP1 April 25'!I109+'GP1 May 25'!I109+'GP1 June 25'!I109+'GP1 July 25'!I109+'GP1 Aug 25'!I109+'GP1 Sep 25'!I109+'GP1 Oct 25'!I109+'GP1 Nov 25'!I109+'GP1 Dec 25'!I109+'GP1 Jan 26'!I109+'GP1 Feb 26'!I109+'GP1 Mar 26'!I109+'Error Corrections'!M106</f>
        <v>0</v>
      </c>
      <c r="N105" s="165">
        <f>'GP1 April 25'!J109+'GP1 May 25'!J109+'GP1 June 25'!J109+'GP1 July 25'!J109+'GP1 Aug 25'!J109+'GP1 Sep 25'!J109+'GP1 Oct 25'!J109+'GP1 Nov 25'!J109+'GP1 Dec 25'!J109+'GP1 Jan 26'!J109+'GP1 Feb 26'!J109+'GP1 Mar 26'!J109+'Error Corrections'!M106</f>
        <v>0</v>
      </c>
      <c r="O105" s="165">
        <f>'GP1 April 25'!K109+'GP1 May 25'!K109+'GP1 June 25'!K109+'GP1 July 25'!K109+'GP1 Aug 25'!K109+'GP1 Sep 25'!K109+'GP1 Oct 25'!K109+'GP1 Nov 25'!K109+'GP1 Dec 25'!K109+'GP1 Jan 26'!K109+'GP1 Feb 26'!K109+'GP1 Mar 26'!K109+'Error Corrections'!N106</f>
        <v>0</v>
      </c>
      <c r="P105" s="213" t="str">
        <f>IF('Error Corrections'!AA106=TRUE, "TRUE", "")</f>
        <v/>
      </c>
      <c r="Q105" s="211">
        <f>'Member Info'!Q106</f>
        <v>0</v>
      </c>
      <c r="R105" s="147">
        <f t="shared" si="8"/>
        <v>0</v>
      </c>
      <c r="S105" s="85">
        <f t="shared" si="9"/>
        <v>0</v>
      </c>
      <c r="T105" s="182">
        <f>(G105/100*'Member Info'!$W$2)</f>
        <v>0</v>
      </c>
      <c r="U105" s="183" t="e">
        <f>G105/100*('Member Info'!K106+'Member Info'!L106)</f>
        <v>#VALUE!</v>
      </c>
      <c r="V105" s="182" t="e">
        <f t="shared" si="10"/>
        <v>#DIV/0!</v>
      </c>
      <c r="W105" s="182" t="e">
        <f t="shared" si="11"/>
        <v>#VALUE!</v>
      </c>
      <c r="X105" s="184" t="e">
        <f t="shared" si="12"/>
        <v>#DIV/0!</v>
      </c>
      <c r="Y105" s="185" t="e">
        <f t="shared" si="13"/>
        <v>#VALUE!</v>
      </c>
      <c r="Z105" s="124">
        <f>SUM('GP1 April 25'!AJ109+'GP1 May 25'!AJ109+'GP1 June 25'!AJ109+'GP1 July 25'!AJ109+'GP1 Aug 25'!AJ109+'GP1 Sep 25'!AJ109+'GP1 Oct 25'!AJ109+'GP1 Nov 25'!AJ109+'GP1 Dec 25'!AJ109+'GP1 Jan 26'!AJ109+'GP1 Feb 26'!AJ109+'GP1 Mar 26'!AJ109)</f>
        <v>0</v>
      </c>
      <c r="AA105" s="86" t="e">
        <f>(((IF('GP1 April 25'!O109=1,'GP1 April 25'!G109,0))+
(IF('GP1 May 25'!O109=1,'GP1 May 25'!G109,0))+
(IF('GP1 June 25'!O109=1,'GP1 June 25'!G109,0))+
(IF('GP1 July 25'!O109=1,'GP1 July 25'!G109,0))+
(IF('GP1 Aug 25'!O109=1,'GP1 Aug 25'!G109,0))+
(IF('GP1 Sep 25'!O109=1,'GP1 Sep 25'!G109,0))+
(IF('GP1 Oct 25'!O109=1,'GP1 Oct 25'!G109,0))+
(IF('GP1 Nov 25'!O109=1,'GP1 Nov 25'!G109,0))+
(IF('GP1 Dec 25'!O109=1,'GP1 Dec 25'!G109,0))+
(IF('GP1 Jan 26'!O109=1,'GP1 Jan 26'!G109,0))+
(IF('GP1 Feb 26'!O109=1,'GP1 Feb 26'!G109,0))+
(IF('GP1 Mar 26'!O109=1,'GP1 Mar 26'!G109,0)))/AB105)</f>
        <v>#DIV/0!</v>
      </c>
      <c r="AB105" s="86">
        <f>SUM('GP1 April 25'!O109,'GP1 May 25'!O109,'GP1 June 25'!O109,'GP1 July 25'!O109,'GP1 Aug 25'!O109,'GP1 Sep 25'!O109,'GP1 Oct 25'!O109,'GP1 Nov 25'!O109,'GP1 Dec 25'!O109,'GP1 Jan 26'!O109,'GP1 Feb 26'!O109,'GP1 Mar 26'!O109)</f>
        <v>0</v>
      </c>
      <c r="AC105" s="86">
        <f>'GP1 April 25'!H109</f>
        <v>0</v>
      </c>
      <c r="AD105" s="86">
        <f>'GP1 Mar 26'!H109</f>
        <v>0</v>
      </c>
      <c r="AE105" s="86" t="str">
        <f t="shared" si="14"/>
        <v/>
      </c>
      <c r="AF105" s="86" t="b">
        <f>IF(OR('Member Info'!N106="",'Member Info'!F106&gt;'GP1 Totals'!$V$2),TRUE,FALSE)</f>
        <v>1</v>
      </c>
      <c r="AG105" s="86" t="e">
        <f t="shared" ca="1" si="15"/>
        <v>#REF!</v>
      </c>
      <c r="AH105" s="86" t="e">
        <f ca="1">ROUND(IF(AF105=TRUE,('Member Info'!M106*52.14)/365*'GP1 Totals'!AG105,'Member Info'!M106*52.14),2)</f>
        <v>#REF!</v>
      </c>
      <c r="AI105" s="420">
        <f>'Member Info'!F106</f>
        <v>0</v>
      </c>
      <c r="AJ105" s="420">
        <f>IF('Member Info'!N106="",'GP1 Totals'!$V$3,'Member Info'!N106)</f>
        <v>46112</v>
      </c>
    </row>
    <row r="106" spans="1:36" s="2" customFormat="1" x14ac:dyDescent="0.25">
      <c r="A106" s="4">
        <v>79</v>
      </c>
      <c r="B106" s="164">
        <f>'Member Info'!D107</f>
        <v>0</v>
      </c>
      <c r="C106" s="164">
        <f>'Member Info'!E107</f>
        <v>0</v>
      </c>
      <c r="D106" s="164" t="str">
        <f>'Member Info'!G107</f>
        <v/>
      </c>
      <c r="E106" s="164"/>
      <c r="F106" s="165">
        <f>'Member Info'!B107</f>
        <v>0</v>
      </c>
      <c r="G106" s="165">
        <f>'GP1 April 25'!F110+'GP1 May 25'!F110+'GP1 June 25'!F110+'GP1 July 25'!F110+'GP1 Aug 25'!F110+'GP1 Sep 25'!F110+'GP1 Oct 25'!F110+'GP1 Nov 25'!F110+'GP1 Dec 25'!F110+'GP1 Jan 26'!F110+'GP1 Feb 26'!F110+'GP1 Mar 26'!F110+'Error Corrections'!F107</f>
        <v>0</v>
      </c>
      <c r="H106" s="166" t="str">
        <f>IF('Member Info'!O107="", 'Member Info'!K107, "CHANGED MID YEAR")</f>
        <v/>
      </c>
      <c r="I106" s="165"/>
      <c r="J106" s="165"/>
      <c r="K106" s="165"/>
      <c r="L106" s="165"/>
      <c r="M106" s="165">
        <f>'GP1 April 25'!I110+'GP1 May 25'!I110+'GP1 June 25'!I110+'GP1 July 25'!I110+'GP1 Aug 25'!I110+'GP1 Sep 25'!I110+'GP1 Oct 25'!I110+'GP1 Nov 25'!I110+'GP1 Dec 25'!I110+'GP1 Jan 26'!I110+'GP1 Feb 26'!I110+'GP1 Mar 26'!I110+'Error Corrections'!M107</f>
        <v>0</v>
      </c>
      <c r="N106" s="165">
        <f>'GP1 April 25'!J110+'GP1 May 25'!J110+'GP1 June 25'!J110+'GP1 July 25'!J110+'GP1 Aug 25'!J110+'GP1 Sep 25'!J110+'GP1 Oct 25'!J110+'GP1 Nov 25'!J110+'GP1 Dec 25'!J110+'GP1 Jan 26'!J110+'GP1 Feb 26'!J110+'GP1 Mar 26'!J110+'Error Corrections'!M107</f>
        <v>0</v>
      </c>
      <c r="O106" s="165">
        <f>'GP1 April 25'!K110+'GP1 May 25'!K110+'GP1 June 25'!K110+'GP1 July 25'!K110+'GP1 Aug 25'!K110+'GP1 Sep 25'!K110+'GP1 Oct 25'!K110+'GP1 Nov 25'!K110+'GP1 Dec 25'!K110+'GP1 Jan 26'!K110+'GP1 Feb 26'!K110+'GP1 Mar 26'!K110+'Error Corrections'!N107</f>
        <v>0</v>
      </c>
      <c r="P106" s="213" t="str">
        <f>IF('Error Corrections'!AA107=TRUE, "TRUE", "")</f>
        <v/>
      </c>
      <c r="Q106" s="211">
        <f>'Member Info'!Q107</f>
        <v>0</v>
      </c>
      <c r="R106" s="147">
        <f t="shared" si="8"/>
        <v>0</v>
      </c>
      <c r="S106" s="85">
        <f t="shared" si="9"/>
        <v>0</v>
      </c>
      <c r="T106" s="182">
        <f>(G106/100*'Member Info'!$W$2)</f>
        <v>0</v>
      </c>
      <c r="U106" s="183" t="e">
        <f>G106/100*('Member Info'!K107+'Member Info'!L107)</f>
        <v>#VALUE!</v>
      </c>
      <c r="V106" s="182" t="e">
        <f t="shared" si="10"/>
        <v>#DIV/0!</v>
      </c>
      <c r="W106" s="182" t="e">
        <f t="shared" si="11"/>
        <v>#VALUE!</v>
      </c>
      <c r="X106" s="184" t="e">
        <f t="shared" si="12"/>
        <v>#DIV/0!</v>
      </c>
      <c r="Y106" s="185" t="e">
        <f t="shared" si="13"/>
        <v>#VALUE!</v>
      </c>
      <c r="Z106" s="124">
        <f>SUM('GP1 April 25'!AJ110+'GP1 May 25'!AJ110+'GP1 June 25'!AJ110+'GP1 July 25'!AJ110+'GP1 Aug 25'!AJ110+'GP1 Sep 25'!AJ110+'GP1 Oct 25'!AJ110+'GP1 Nov 25'!AJ110+'GP1 Dec 25'!AJ110+'GP1 Jan 26'!AJ110+'GP1 Feb 26'!AJ110+'GP1 Mar 26'!AJ110)</f>
        <v>0</v>
      </c>
      <c r="AA106" s="86" t="e">
        <f>(((IF('GP1 April 25'!O110=1,'GP1 April 25'!G110,0))+
(IF('GP1 May 25'!O110=1,'GP1 May 25'!G110,0))+
(IF('GP1 June 25'!O110=1,'GP1 June 25'!G110,0))+
(IF('GP1 July 25'!O110=1,'GP1 July 25'!G110,0))+
(IF('GP1 Aug 25'!O110=1,'GP1 Aug 25'!G110,0))+
(IF('GP1 Sep 25'!O110=1,'GP1 Sep 25'!G110,0))+
(IF('GP1 Oct 25'!O110=1,'GP1 Oct 25'!G110,0))+
(IF('GP1 Nov 25'!O110=1,'GP1 Nov 25'!G110,0))+
(IF('GP1 Dec 25'!O110=1,'GP1 Dec 25'!G110,0))+
(IF('GP1 Jan 26'!O110=1,'GP1 Jan 26'!G110,0))+
(IF('GP1 Feb 26'!O110=1,'GP1 Feb 26'!G110,0))+
(IF('GP1 Mar 26'!O110=1,'GP1 Mar 26'!G110,0)))/AB106)</f>
        <v>#DIV/0!</v>
      </c>
      <c r="AB106" s="86">
        <f>SUM('GP1 April 25'!O110,'GP1 May 25'!O110,'GP1 June 25'!O110,'GP1 July 25'!O110,'GP1 Aug 25'!O110,'GP1 Sep 25'!O110,'GP1 Oct 25'!O110,'GP1 Nov 25'!O110,'GP1 Dec 25'!O110,'GP1 Jan 26'!O110,'GP1 Feb 26'!O110,'GP1 Mar 26'!O110)</f>
        <v>0</v>
      </c>
      <c r="AC106" s="86">
        <f>'GP1 April 25'!H110</f>
        <v>0</v>
      </c>
      <c r="AD106" s="86">
        <f>'GP1 Mar 26'!H110</f>
        <v>0</v>
      </c>
      <c r="AE106" s="86" t="str">
        <f t="shared" si="14"/>
        <v/>
      </c>
      <c r="AF106" s="86" t="b">
        <f>IF(OR('Member Info'!N107="",'Member Info'!F107&gt;'GP1 Totals'!$V$2),TRUE,FALSE)</f>
        <v>1</v>
      </c>
      <c r="AG106" s="86" t="e">
        <f t="shared" ca="1" si="15"/>
        <v>#REF!</v>
      </c>
      <c r="AH106" s="86" t="e">
        <f ca="1">ROUND(IF(AF106=TRUE,('Member Info'!M107*52.14)/365*'GP1 Totals'!AG106,'Member Info'!M107*52.14),2)</f>
        <v>#REF!</v>
      </c>
      <c r="AI106" s="420">
        <f>'Member Info'!F107</f>
        <v>0</v>
      </c>
      <c r="AJ106" s="420">
        <f>IF('Member Info'!N107="",'GP1 Totals'!$V$3,'Member Info'!N107)</f>
        <v>46112</v>
      </c>
    </row>
    <row r="107" spans="1:36" s="2" customFormat="1" x14ac:dyDescent="0.25">
      <c r="A107" s="4">
        <v>80</v>
      </c>
      <c r="B107" s="164">
        <f>'Member Info'!D108</f>
        <v>0</v>
      </c>
      <c r="C107" s="164">
        <f>'Member Info'!E108</f>
        <v>0</v>
      </c>
      <c r="D107" s="164" t="str">
        <f>'Member Info'!G108</f>
        <v/>
      </c>
      <c r="E107" s="164"/>
      <c r="F107" s="165">
        <f>'Member Info'!B108</f>
        <v>0</v>
      </c>
      <c r="G107" s="165">
        <f>'GP1 April 25'!F111+'GP1 May 25'!F111+'GP1 June 25'!F111+'GP1 July 25'!F111+'GP1 Aug 25'!F111+'GP1 Sep 25'!F111+'GP1 Oct 25'!F111+'GP1 Nov 25'!F111+'GP1 Dec 25'!F111+'GP1 Jan 26'!F111+'GP1 Feb 26'!F111+'GP1 Mar 26'!F111+'Error Corrections'!F108</f>
        <v>0</v>
      </c>
      <c r="H107" s="166" t="str">
        <f>IF('Member Info'!O108="", 'Member Info'!K108, "CHANGED MID YEAR")</f>
        <v/>
      </c>
      <c r="I107" s="165"/>
      <c r="J107" s="165"/>
      <c r="K107" s="165"/>
      <c r="L107" s="165"/>
      <c r="M107" s="165">
        <f>'GP1 April 25'!I111+'GP1 May 25'!I111+'GP1 June 25'!I111+'GP1 July 25'!I111+'GP1 Aug 25'!I111+'GP1 Sep 25'!I111+'GP1 Oct 25'!I111+'GP1 Nov 25'!I111+'GP1 Dec 25'!I111+'GP1 Jan 26'!I111+'GP1 Feb 26'!I111+'GP1 Mar 26'!I111+'Error Corrections'!M108</f>
        <v>0</v>
      </c>
      <c r="N107" s="165">
        <f>'GP1 April 25'!J111+'GP1 May 25'!J111+'GP1 June 25'!J111+'GP1 July 25'!J111+'GP1 Aug 25'!J111+'GP1 Sep 25'!J111+'GP1 Oct 25'!J111+'GP1 Nov 25'!J111+'GP1 Dec 25'!J111+'GP1 Jan 26'!J111+'GP1 Feb 26'!J111+'GP1 Mar 26'!J111+'Error Corrections'!M108</f>
        <v>0</v>
      </c>
      <c r="O107" s="165">
        <f>'GP1 April 25'!K111+'GP1 May 25'!K111+'GP1 June 25'!K111+'GP1 July 25'!K111+'GP1 Aug 25'!K111+'GP1 Sep 25'!K111+'GP1 Oct 25'!K111+'GP1 Nov 25'!K111+'GP1 Dec 25'!K111+'GP1 Jan 26'!K111+'GP1 Feb 26'!K111+'GP1 Mar 26'!K111+'Error Corrections'!N108</f>
        <v>0</v>
      </c>
      <c r="P107" s="213" t="str">
        <f>IF('Error Corrections'!AA108=TRUE, "TRUE", "")</f>
        <v/>
      </c>
      <c r="Q107" s="211">
        <f>'Member Info'!Q108</f>
        <v>0</v>
      </c>
      <c r="R107" s="147">
        <f t="shared" si="8"/>
        <v>0</v>
      </c>
      <c r="S107" s="85">
        <f t="shared" si="9"/>
        <v>0</v>
      </c>
      <c r="T107" s="182">
        <f>(G107/100*'Member Info'!$W$2)</f>
        <v>0</v>
      </c>
      <c r="U107" s="183" t="e">
        <f>G107/100*('Member Info'!K108+'Member Info'!L108)</f>
        <v>#VALUE!</v>
      </c>
      <c r="V107" s="182" t="e">
        <f t="shared" si="10"/>
        <v>#DIV/0!</v>
      </c>
      <c r="W107" s="182" t="e">
        <f t="shared" si="11"/>
        <v>#VALUE!</v>
      </c>
      <c r="X107" s="184" t="e">
        <f t="shared" si="12"/>
        <v>#DIV/0!</v>
      </c>
      <c r="Y107" s="185" t="e">
        <f t="shared" si="13"/>
        <v>#VALUE!</v>
      </c>
      <c r="Z107" s="124">
        <f>SUM('GP1 April 25'!AJ111+'GP1 May 25'!AJ111+'GP1 June 25'!AJ111+'GP1 July 25'!AJ111+'GP1 Aug 25'!AJ111+'GP1 Sep 25'!AJ111+'GP1 Oct 25'!AJ111+'GP1 Nov 25'!AJ111+'GP1 Dec 25'!AJ111+'GP1 Jan 26'!AJ111+'GP1 Feb 26'!AJ111+'GP1 Mar 26'!AJ111)</f>
        <v>0</v>
      </c>
      <c r="AA107" s="86" t="e">
        <f>(((IF('GP1 April 25'!O111=1,'GP1 April 25'!G111,0))+
(IF('GP1 May 25'!O111=1,'GP1 May 25'!G111,0))+
(IF('GP1 June 25'!O111=1,'GP1 June 25'!G111,0))+
(IF('GP1 July 25'!O111=1,'GP1 July 25'!G111,0))+
(IF('GP1 Aug 25'!O111=1,'GP1 Aug 25'!G111,0))+
(IF('GP1 Sep 25'!O111=1,'GP1 Sep 25'!G111,0))+
(IF('GP1 Oct 25'!O111=1,'GP1 Oct 25'!G111,0))+
(IF('GP1 Nov 25'!O111=1,'GP1 Nov 25'!G111,0))+
(IF('GP1 Dec 25'!O111=1,'GP1 Dec 25'!G111,0))+
(IF('GP1 Jan 26'!O111=1,'GP1 Jan 26'!G111,0))+
(IF('GP1 Feb 26'!O111=1,'GP1 Feb 26'!G111,0))+
(IF('GP1 Mar 26'!O111=1,'GP1 Mar 26'!G111,0)))/AB107)</f>
        <v>#DIV/0!</v>
      </c>
      <c r="AB107" s="86">
        <f>SUM('GP1 April 25'!O111,'GP1 May 25'!O111,'GP1 June 25'!O111,'GP1 July 25'!O111,'GP1 Aug 25'!O111,'GP1 Sep 25'!O111,'GP1 Oct 25'!O111,'GP1 Nov 25'!O111,'GP1 Dec 25'!O111,'GP1 Jan 26'!O111,'GP1 Feb 26'!O111,'GP1 Mar 26'!O111)</f>
        <v>0</v>
      </c>
      <c r="AC107" s="86">
        <f>'GP1 April 25'!H111</f>
        <v>0</v>
      </c>
      <c r="AD107" s="86">
        <f>'GP1 Mar 26'!H111</f>
        <v>0</v>
      </c>
      <c r="AE107" s="86" t="str">
        <f t="shared" si="14"/>
        <v/>
      </c>
      <c r="AF107" s="86" t="b">
        <f>IF(OR('Member Info'!N108="",'Member Info'!F108&gt;'GP1 Totals'!$V$2),TRUE,FALSE)</f>
        <v>1</v>
      </c>
      <c r="AG107" s="86" t="e">
        <f t="shared" ca="1" si="15"/>
        <v>#REF!</v>
      </c>
      <c r="AH107" s="86" t="e">
        <f ca="1">ROUND(IF(AF107=TRUE,('Member Info'!M108*52.14)/365*'GP1 Totals'!AG107,'Member Info'!M108*52.14),2)</f>
        <v>#REF!</v>
      </c>
      <c r="AI107" s="420">
        <f>'Member Info'!F108</f>
        <v>0</v>
      </c>
      <c r="AJ107" s="420">
        <f>IF('Member Info'!N108="",'GP1 Totals'!$V$3,'Member Info'!N108)</f>
        <v>46112</v>
      </c>
    </row>
    <row r="108" spans="1:36" s="2" customFormat="1" x14ac:dyDescent="0.25">
      <c r="A108" s="4">
        <v>81</v>
      </c>
      <c r="B108" s="164">
        <f>'Member Info'!D109</f>
        <v>0</v>
      </c>
      <c r="C108" s="164">
        <f>'Member Info'!E109</f>
        <v>0</v>
      </c>
      <c r="D108" s="164" t="str">
        <f>'Member Info'!G109</f>
        <v/>
      </c>
      <c r="E108" s="164"/>
      <c r="F108" s="165">
        <f>'Member Info'!B109</f>
        <v>0</v>
      </c>
      <c r="G108" s="165">
        <f>'GP1 April 25'!F112+'GP1 May 25'!F112+'GP1 June 25'!F112+'GP1 July 25'!F112+'GP1 Aug 25'!F112+'GP1 Sep 25'!F112+'GP1 Oct 25'!F112+'GP1 Nov 25'!F112+'GP1 Dec 25'!F112+'GP1 Jan 26'!F112+'GP1 Feb 26'!F112+'GP1 Mar 26'!F112+'Error Corrections'!F109</f>
        <v>0</v>
      </c>
      <c r="H108" s="166" t="str">
        <f>IF('Member Info'!O109="", 'Member Info'!K109, "CHANGED MID YEAR")</f>
        <v/>
      </c>
      <c r="I108" s="165"/>
      <c r="J108" s="165"/>
      <c r="K108" s="165"/>
      <c r="L108" s="165"/>
      <c r="M108" s="165">
        <f>'GP1 April 25'!I112+'GP1 May 25'!I112+'GP1 June 25'!I112+'GP1 July 25'!I112+'GP1 Aug 25'!I112+'GP1 Sep 25'!I112+'GP1 Oct 25'!I112+'GP1 Nov 25'!I112+'GP1 Dec 25'!I112+'GP1 Jan 26'!I112+'GP1 Feb 26'!I112+'GP1 Mar 26'!I112+'Error Corrections'!M109</f>
        <v>0</v>
      </c>
      <c r="N108" s="165">
        <f>'GP1 April 25'!J112+'GP1 May 25'!J112+'GP1 June 25'!J112+'GP1 July 25'!J112+'GP1 Aug 25'!J112+'GP1 Sep 25'!J112+'GP1 Oct 25'!J112+'GP1 Nov 25'!J112+'GP1 Dec 25'!J112+'GP1 Jan 26'!J112+'GP1 Feb 26'!J112+'GP1 Mar 26'!J112+'Error Corrections'!M109</f>
        <v>0</v>
      </c>
      <c r="O108" s="165">
        <f>'GP1 April 25'!K112+'GP1 May 25'!K112+'GP1 June 25'!K112+'GP1 July 25'!K112+'GP1 Aug 25'!K112+'GP1 Sep 25'!K112+'GP1 Oct 25'!K112+'GP1 Nov 25'!K112+'GP1 Dec 25'!K112+'GP1 Jan 26'!K112+'GP1 Feb 26'!K112+'GP1 Mar 26'!K112+'Error Corrections'!N109</f>
        <v>0</v>
      </c>
      <c r="P108" s="213" t="str">
        <f>IF('Error Corrections'!AA109=TRUE, "TRUE", "")</f>
        <v/>
      </c>
      <c r="Q108" s="211">
        <f>'Member Info'!Q109</f>
        <v>0</v>
      </c>
      <c r="R108" s="147">
        <f t="shared" si="8"/>
        <v>0</v>
      </c>
      <c r="S108" s="85">
        <f t="shared" si="9"/>
        <v>0</v>
      </c>
      <c r="T108" s="182">
        <f>(G108/100*'Member Info'!$W$2)</f>
        <v>0</v>
      </c>
      <c r="U108" s="183" t="e">
        <f>G108/100*('Member Info'!K109+'Member Info'!L109)</f>
        <v>#VALUE!</v>
      </c>
      <c r="V108" s="182" t="e">
        <f t="shared" si="10"/>
        <v>#DIV/0!</v>
      </c>
      <c r="W108" s="182" t="e">
        <f t="shared" si="11"/>
        <v>#VALUE!</v>
      </c>
      <c r="X108" s="184" t="e">
        <f t="shared" si="12"/>
        <v>#DIV/0!</v>
      </c>
      <c r="Y108" s="185" t="e">
        <f t="shared" si="13"/>
        <v>#VALUE!</v>
      </c>
      <c r="Z108" s="124">
        <f>SUM('GP1 April 25'!AJ112+'GP1 May 25'!AJ112+'GP1 June 25'!AJ112+'GP1 July 25'!AJ112+'GP1 Aug 25'!AJ112+'GP1 Sep 25'!AJ112+'GP1 Oct 25'!AJ112+'GP1 Nov 25'!AJ112+'GP1 Dec 25'!AJ112+'GP1 Jan 26'!AJ112+'GP1 Feb 26'!AJ112+'GP1 Mar 26'!AJ112)</f>
        <v>0</v>
      </c>
      <c r="AA108" s="86" t="e">
        <f>(((IF('GP1 April 25'!O112=1,'GP1 April 25'!G112,0))+
(IF('GP1 May 25'!O112=1,'GP1 May 25'!G112,0))+
(IF('GP1 June 25'!O112=1,'GP1 June 25'!G112,0))+
(IF('GP1 July 25'!O112=1,'GP1 July 25'!G112,0))+
(IF('GP1 Aug 25'!O112=1,'GP1 Aug 25'!G112,0))+
(IF('GP1 Sep 25'!O112=1,'GP1 Sep 25'!G112,0))+
(IF('GP1 Oct 25'!O112=1,'GP1 Oct 25'!G112,0))+
(IF('GP1 Nov 25'!O112=1,'GP1 Nov 25'!G112,0))+
(IF('GP1 Dec 25'!O112=1,'GP1 Dec 25'!G112,0))+
(IF('GP1 Jan 26'!O112=1,'GP1 Jan 26'!G112,0))+
(IF('GP1 Feb 26'!O112=1,'GP1 Feb 26'!G112,0))+
(IF('GP1 Mar 26'!O112=1,'GP1 Mar 26'!G112,0)))/AB108)</f>
        <v>#DIV/0!</v>
      </c>
      <c r="AB108" s="86">
        <f>SUM('GP1 April 25'!O112,'GP1 May 25'!O112,'GP1 June 25'!O112,'GP1 July 25'!O112,'GP1 Aug 25'!O112,'GP1 Sep 25'!O112,'GP1 Oct 25'!O112,'GP1 Nov 25'!O112,'GP1 Dec 25'!O112,'GP1 Jan 26'!O112,'GP1 Feb 26'!O112,'GP1 Mar 26'!O112)</f>
        <v>0</v>
      </c>
      <c r="AC108" s="86">
        <f>'GP1 April 25'!H112</f>
        <v>0</v>
      </c>
      <c r="AD108" s="86">
        <f>'GP1 Mar 26'!H112</f>
        <v>0</v>
      </c>
      <c r="AE108" s="86" t="str">
        <f t="shared" si="14"/>
        <v/>
      </c>
      <c r="AF108" s="86" t="b">
        <f>IF(OR('Member Info'!N109="",'Member Info'!F109&gt;'GP1 Totals'!$V$2),TRUE,FALSE)</f>
        <v>1</v>
      </c>
      <c r="AG108" s="86" t="e">
        <f t="shared" ca="1" si="15"/>
        <v>#REF!</v>
      </c>
      <c r="AH108" s="86" t="e">
        <f ca="1">ROUND(IF(AF108=TRUE,('Member Info'!M109*52.14)/365*'GP1 Totals'!AG108,'Member Info'!M109*52.14),2)</f>
        <v>#REF!</v>
      </c>
      <c r="AI108" s="420">
        <f>'Member Info'!F109</f>
        <v>0</v>
      </c>
      <c r="AJ108" s="420">
        <f>IF('Member Info'!N109="",'GP1 Totals'!$V$3,'Member Info'!N109)</f>
        <v>46112</v>
      </c>
    </row>
    <row r="109" spans="1:36" s="2" customFormat="1" x14ac:dyDescent="0.25">
      <c r="A109" s="4">
        <v>82</v>
      </c>
      <c r="B109" s="164">
        <f>'Member Info'!D110</f>
        <v>0</v>
      </c>
      <c r="C109" s="164">
        <f>'Member Info'!E110</f>
        <v>0</v>
      </c>
      <c r="D109" s="164" t="str">
        <f>'Member Info'!G110</f>
        <v/>
      </c>
      <c r="E109" s="164"/>
      <c r="F109" s="165">
        <f>'Member Info'!B110</f>
        <v>0</v>
      </c>
      <c r="G109" s="165">
        <f>'GP1 April 25'!F113+'GP1 May 25'!F113+'GP1 June 25'!F113+'GP1 July 25'!F113+'GP1 Aug 25'!F113+'GP1 Sep 25'!F113+'GP1 Oct 25'!F113+'GP1 Nov 25'!F113+'GP1 Dec 25'!F113+'GP1 Jan 26'!F113+'GP1 Feb 26'!F113+'GP1 Mar 26'!F113+'Error Corrections'!F110</f>
        <v>0</v>
      </c>
      <c r="H109" s="166" t="str">
        <f>IF('Member Info'!O110="", 'Member Info'!K110, "CHANGED MID YEAR")</f>
        <v/>
      </c>
      <c r="I109" s="165"/>
      <c r="J109" s="165"/>
      <c r="K109" s="165"/>
      <c r="L109" s="165"/>
      <c r="M109" s="165">
        <f>'GP1 April 25'!I113+'GP1 May 25'!I113+'GP1 June 25'!I113+'GP1 July 25'!I113+'GP1 Aug 25'!I113+'GP1 Sep 25'!I113+'GP1 Oct 25'!I113+'GP1 Nov 25'!I113+'GP1 Dec 25'!I113+'GP1 Jan 26'!I113+'GP1 Feb 26'!I113+'GP1 Mar 26'!I113+'Error Corrections'!M110</f>
        <v>0</v>
      </c>
      <c r="N109" s="165">
        <f>'GP1 April 25'!J113+'GP1 May 25'!J113+'GP1 June 25'!J113+'GP1 July 25'!J113+'GP1 Aug 25'!J113+'GP1 Sep 25'!J113+'GP1 Oct 25'!J113+'GP1 Nov 25'!J113+'GP1 Dec 25'!J113+'GP1 Jan 26'!J113+'GP1 Feb 26'!J113+'GP1 Mar 26'!J113+'Error Corrections'!M110</f>
        <v>0</v>
      </c>
      <c r="O109" s="165">
        <f>'GP1 April 25'!K113+'GP1 May 25'!K113+'GP1 June 25'!K113+'GP1 July 25'!K113+'GP1 Aug 25'!K113+'GP1 Sep 25'!K113+'GP1 Oct 25'!K113+'GP1 Nov 25'!K113+'GP1 Dec 25'!K113+'GP1 Jan 26'!K113+'GP1 Feb 26'!K113+'GP1 Mar 26'!K113+'Error Corrections'!N110</f>
        <v>0</v>
      </c>
      <c r="P109" s="213" t="str">
        <f>IF('Error Corrections'!AA110=TRUE, "TRUE", "")</f>
        <v/>
      </c>
      <c r="Q109" s="211">
        <f>'Member Info'!Q110</f>
        <v>0</v>
      </c>
      <c r="R109" s="147">
        <f t="shared" si="8"/>
        <v>0</v>
      </c>
      <c r="S109" s="85">
        <f t="shared" si="9"/>
        <v>0</v>
      </c>
      <c r="T109" s="182">
        <f>(G109/100*'Member Info'!$W$2)</f>
        <v>0</v>
      </c>
      <c r="U109" s="183" t="e">
        <f>G109/100*('Member Info'!K110+'Member Info'!L110)</f>
        <v>#VALUE!</v>
      </c>
      <c r="V109" s="182" t="e">
        <f t="shared" si="10"/>
        <v>#DIV/0!</v>
      </c>
      <c r="W109" s="182" t="e">
        <f t="shared" si="11"/>
        <v>#VALUE!</v>
      </c>
      <c r="X109" s="184" t="e">
        <f t="shared" si="12"/>
        <v>#DIV/0!</v>
      </c>
      <c r="Y109" s="185" t="e">
        <f t="shared" si="13"/>
        <v>#VALUE!</v>
      </c>
      <c r="Z109" s="124">
        <f>SUM('GP1 April 25'!AJ113+'GP1 May 25'!AJ113+'GP1 June 25'!AJ113+'GP1 July 25'!AJ113+'GP1 Aug 25'!AJ113+'GP1 Sep 25'!AJ113+'GP1 Oct 25'!AJ113+'GP1 Nov 25'!AJ113+'GP1 Dec 25'!AJ113+'GP1 Jan 26'!AJ113+'GP1 Feb 26'!AJ113+'GP1 Mar 26'!AJ113)</f>
        <v>0</v>
      </c>
      <c r="AA109" s="86" t="e">
        <f>(((IF('GP1 April 25'!O113=1,'GP1 April 25'!G113,0))+
(IF('GP1 May 25'!O113=1,'GP1 May 25'!G113,0))+
(IF('GP1 June 25'!O113=1,'GP1 June 25'!G113,0))+
(IF('GP1 July 25'!O113=1,'GP1 July 25'!G113,0))+
(IF('GP1 Aug 25'!O113=1,'GP1 Aug 25'!G113,0))+
(IF('GP1 Sep 25'!O113=1,'GP1 Sep 25'!G113,0))+
(IF('GP1 Oct 25'!O113=1,'GP1 Oct 25'!G113,0))+
(IF('GP1 Nov 25'!O113=1,'GP1 Nov 25'!G113,0))+
(IF('GP1 Dec 25'!O113=1,'GP1 Dec 25'!G113,0))+
(IF('GP1 Jan 26'!O113=1,'GP1 Jan 26'!G113,0))+
(IF('GP1 Feb 26'!O113=1,'GP1 Feb 26'!G113,0))+
(IF('GP1 Mar 26'!O113=1,'GP1 Mar 26'!G113,0)))/AB109)</f>
        <v>#DIV/0!</v>
      </c>
      <c r="AB109" s="86">
        <f>SUM('GP1 April 25'!O113,'GP1 May 25'!O113,'GP1 June 25'!O113,'GP1 July 25'!O113,'GP1 Aug 25'!O113,'GP1 Sep 25'!O113,'GP1 Oct 25'!O113,'GP1 Nov 25'!O113,'GP1 Dec 25'!O113,'GP1 Jan 26'!O113,'GP1 Feb 26'!O113,'GP1 Mar 26'!O113)</f>
        <v>0</v>
      </c>
      <c r="AC109" s="86">
        <f>'GP1 April 25'!H113</f>
        <v>0</v>
      </c>
      <c r="AD109" s="86">
        <f>'GP1 Mar 26'!H113</f>
        <v>0</v>
      </c>
      <c r="AE109" s="86" t="str">
        <f t="shared" si="14"/>
        <v/>
      </c>
      <c r="AF109" s="86" t="b">
        <f>IF(OR('Member Info'!N110="",'Member Info'!F110&gt;'GP1 Totals'!$V$2),TRUE,FALSE)</f>
        <v>1</v>
      </c>
      <c r="AG109" s="86" t="e">
        <f t="shared" ca="1" si="15"/>
        <v>#REF!</v>
      </c>
      <c r="AH109" s="86" t="e">
        <f ca="1">ROUND(IF(AF109=TRUE,('Member Info'!M110*52.14)/365*'GP1 Totals'!AG109,'Member Info'!M110*52.14),2)</f>
        <v>#REF!</v>
      </c>
      <c r="AI109" s="420">
        <f>'Member Info'!F110</f>
        <v>0</v>
      </c>
      <c r="AJ109" s="420">
        <f>IF('Member Info'!N110="",'GP1 Totals'!$V$3,'Member Info'!N110)</f>
        <v>46112</v>
      </c>
    </row>
    <row r="110" spans="1:36" s="2" customFormat="1" x14ac:dyDescent="0.25">
      <c r="A110" s="4">
        <v>83</v>
      </c>
      <c r="B110" s="164">
        <f>'Member Info'!D111</f>
        <v>0</v>
      </c>
      <c r="C110" s="164">
        <f>'Member Info'!E111</f>
        <v>0</v>
      </c>
      <c r="D110" s="164" t="str">
        <f>'Member Info'!G111</f>
        <v/>
      </c>
      <c r="E110" s="164"/>
      <c r="F110" s="165">
        <f>'Member Info'!B111</f>
        <v>0</v>
      </c>
      <c r="G110" s="165">
        <f>'GP1 April 25'!F114+'GP1 May 25'!F114+'GP1 June 25'!F114+'GP1 July 25'!F114+'GP1 Aug 25'!F114+'GP1 Sep 25'!F114+'GP1 Oct 25'!F114+'GP1 Nov 25'!F114+'GP1 Dec 25'!F114+'GP1 Jan 26'!F114+'GP1 Feb 26'!F114+'GP1 Mar 26'!F114+'Error Corrections'!F111</f>
        <v>0</v>
      </c>
      <c r="H110" s="166" t="str">
        <f>IF('Member Info'!O111="", 'Member Info'!K111, "CHANGED MID YEAR")</f>
        <v/>
      </c>
      <c r="I110" s="165"/>
      <c r="J110" s="165"/>
      <c r="K110" s="165"/>
      <c r="L110" s="165"/>
      <c r="M110" s="165">
        <f>'GP1 April 25'!I114+'GP1 May 25'!I114+'GP1 June 25'!I114+'GP1 July 25'!I114+'GP1 Aug 25'!I114+'GP1 Sep 25'!I114+'GP1 Oct 25'!I114+'GP1 Nov 25'!I114+'GP1 Dec 25'!I114+'GP1 Jan 26'!I114+'GP1 Feb 26'!I114+'GP1 Mar 26'!I114+'Error Corrections'!M111</f>
        <v>0</v>
      </c>
      <c r="N110" s="165">
        <f>'GP1 April 25'!J114+'GP1 May 25'!J114+'GP1 June 25'!J114+'GP1 July 25'!J114+'GP1 Aug 25'!J114+'GP1 Sep 25'!J114+'GP1 Oct 25'!J114+'GP1 Nov 25'!J114+'GP1 Dec 25'!J114+'GP1 Jan 26'!J114+'GP1 Feb 26'!J114+'GP1 Mar 26'!J114+'Error Corrections'!M111</f>
        <v>0</v>
      </c>
      <c r="O110" s="165">
        <f>'GP1 April 25'!K114+'GP1 May 25'!K114+'GP1 June 25'!K114+'GP1 July 25'!K114+'GP1 Aug 25'!K114+'GP1 Sep 25'!K114+'GP1 Oct 25'!K114+'GP1 Nov 25'!K114+'GP1 Dec 25'!K114+'GP1 Jan 26'!K114+'GP1 Feb 26'!K114+'GP1 Mar 26'!K114+'Error Corrections'!N111</f>
        <v>0</v>
      </c>
      <c r="P110" s="213" t="str">
        <f>IF('Error Corrections'!AA111=TRUE, "TRUE", "")</f>
        <v/>
      </c>
      <c r="Q110" s="211">
        <f>'Member Info'!Q111</f>
        <v>0</v>
      </c>
      <c r="R110" s="147">
        <f t="shared" si="8"/>
        <v>0</v>
      </c>
      <c r="S110" s="85">
        <f t="shared" si="9"/>
        <v>0</v>
      </c>
      <c r="T110" s="182">
        <f>(G110/100*'Member Info'!$W$2)</f>
        <v>0</v>
      </c>
      <c r="U110" s="183" t="e">
        <f>G110/100*('Member Info'!K111+'Member Info'!L111)</f>
        <v>#VALUE!</v>
      </c>
      <c r="V110" s="182" t="e">
        <f t="shared" si="10"/>
        <v>#DIV/0!</v>
      </c>
      <c r="W110" s="182" t="e">
        <f t="shared" si="11"/>
        <v>#VALUE!</v>
      </c>
      <c r="X110" s="184" t="e">
        <f t="shared" si="12"/>
        <v>#DIV/0!</v>
      </c>
      <c r="Y110" s="185" t="e">
        <f t="shared" si="13"/>
        <v>#VALUE!</v>
      </c>
      <c r="Z110" s="124">
        <f>SUM('GP1 April 25'!AJ114+'GP1 May 25'!AJ114+'GP1 June 25'!AJ114+'GP1 July 25'!AJ114+'GP1 Aug 25'!AJ114+'GP1 Sep 25'!AJ114+'GP1 Oct 25'!AJ114+'GP1 Nov 25'!AJ114+'GP1 Dec 25'!AJ114+'GP1 Jan 26'!AJ114+'GP1 Feb 26'!AJ114+'GP1 Mar 26'!AJ114)</f>
        <v>0</v>
      </c>
      <c r="AA110" s="86" t="e">
        <f>(((IF('GP1 April 25'!O114=1,'GP1 April 25'!G114,0))+
(IF('GP1 May 25'!O114=1,'GP1 May 25'!G114,0))+
(IF('GP1 June 25'!O114=1,'GP1 June 25'!G114,0))+
(IF('GP1 July 25'!O114=1,'GP1 July 25'!G114,0))+
(IF('GP1 Aug 25'!O114=1,'GP1 Aug 25'!G114,0))+
(IF('GP1 Sep 25'!O114=1,'GP1 Sep 25'!G114,0))+
(IF('GP1 Oct 25'!O114=1,'GP1 Oct 25'!G114,0))+
(IF('GP1 Nov 25'!O114=1,'GP1 Nov 25'!G114,0))+
(IF('GP1 Dec 25'!O114=1,'GP1 Dec 25'!G114,0))+
(IF('GP1 Jan 26'!O114=1,'GP1 Jan 26'!G114,0))+
(IF('GP1 Feb 26'!O114=1,'GP1 Feb 26'!G114,0))+
(IF('GP1 Mar 26'!O114=1,'GP1 Mar 26'!G114,0)))/AB110)</f>
        <v>#DIV/0!</v>
      </c>
      <c r="AB110" s="86">
        <f>SUM('GP1 April 25'!O114,'GP1 May 25'!O114,'GP1 June 25'!O114,'GP1 July 25'!O114,'GP1 Aug 25'!O114,'GP1 Sep 25'!O114,'GP1 Oct 25'!O114,'GP1 Nov 25'!O114,'GP1 Dec 25'!O114,'GP1 Jan 26'!O114,'GP1 Feb 26'!O114,'GP1 Mar 26'!O114)</f>
        <v>0</v>
      </c>
      <c r="AC110" s="86">
        <f>'GP1 April 25'!H114</f>
        <v>0</v>
      </c>
      <c r="AD110" s="86">
        <f>'GP1 Mar 26'!H114</f>
        <v>0</v>
      </c>
      <c r="AE110" s="86" t="str">
        <f t="shared" si="14"/>
        <v/>
      </c>
      <c r="AF110" s="86" t="b">
        <f>IF(OR('Member Info'!N111="",'Member Info'!F111&gt;'GP1 Totals'!$V$2),TRUE,FALSE)</f>
        <v>1</v>
      </c>
      <c r="AG110" s="86" t="e">
        <f t="shared" ca="1" si="15"/>
        <v>#REF!</v>
      </c>
      <c r="AH110" s="86" t="e">
        <f ca="1">ROUND(IF(AF110=TRUE,('Member Info'!M111*52.14)/365*'GP1 Totals'!AG110,'Member Info'!M111*52.14),2)</f>
        <v>#REF!</v>
      </c>
      <c r="AI110" s="420">
        <f>'Member Info'!F111</f>
        <v>0</v>
      </c>
      <c r="AJ110" s="420">
        <f>IF('Member Info'!N111="",'GP1 Totals'!$V$3,'Member Info'!N111)</f>
        <v>46112</v>
      </c>
    </row>
    <row r="111" spans="1:36" s="2" customFormat="1" x14ac:dyDescent="0.25">
      <c r="A111" s="4">
        <v>84</v>
      </c>
      <c r="B111" s="164">
        <f>'Member Info'!D112</f>
        <v>0</v>
      </c>
      <c r="C111" s="164">
        <f>'Member Info'!E112</f>
        <v>0</v>
      </c>
      <c r="D111" s="164" t="str">
        <f>'Member Info'!G112</f>
        <v/>
      </c>
      <c r="E111" s="164"/>
      <c r="F111" s="165">
        <f>'Member Info'!B112</f>
        <v>0</v>
      </c>
      <c r="G111" s="165">
        <f>'GP1 April 25'!F115+'GP1 May 25'!F115+'GP1 June 25'!F115+'GP1 July 25'!F115+'GP1 Aug 25'!F115+'GP1 Sep 25'!F115+'GP1 Oct 25'!F115+'GP1 Nov 25'!F115+'GP1 Dec 25'!F115+'GP1 Jan 26'!F115+'GP1 Feb 26'!F115+'GP1 Mar 26'!F115+'Error Corrections'!F112</f>
        <v>0</v>
      </c>
      <c r="H111" s="166" t="str">
        <f>IF('Member Info'!O112="", 'Member Info'!K112, "CHANGED MID YEAR")</f>
        <v/>
      </c>
      <c r="I111" s="165"/>
      <c r="J111" s="165"/>
      <c r="K111" s="165"/>
      <c r="L111" s="165"/>
      <c r="M111" s="165">
        <f>'GP1 April 25'!I115+'GP1 May 25'!I115+'GP1 June 25'!I115+'GP1 July 25'!I115+'GP1 Aug 25'!I115+'GP1 Sep 25'!I115+'GP1 Oct 25'!I115+'GP1 Nov 25'!I115+'GP1 Dec 25'!I115+'GP1 Jan 26'!I115+'GP1 Feb 26'!I115+'GP1 Mar 26'!I115+'Error Corrections'!M112</f>
        <v>0</v>
      </c>
      <c r="N111" s="165">
        <f>'GP1 April 25'!J115+'GP1 May 25'!J115+'GP1 June 25'!J115+'GP1 July 25'!J115+'GP1 Aug 25'!J115+'GP1 Sep 25'!J115+'GP1 Oct 25'!J115+'GP1 Nov 25'!J115+'GP1 Dec 25'!J115+'GP1 Jan 26'!J115+'GP1 Feb 26'!J115+'GP1 Mar 26'!J115+'Error Corrections'!M112</f>
        <v>0</v>
      </c>
      <c r="O111" s="165">
        <f>'GP1 April 25'!K115+'GP1 May 25'!K115+'GP1 June 25'!K115+'GP1 July 25'!K115+'GP1 Aug 25'!K115+'GP1 Sep 25'!K115+'GP1 Oct 25'!K115+'GP1 Nov 25'!K115+'GP1 Dec 25'!K115+'GP1 Jan 26'!K115+'GP1 Feb 26'!K115+'GP1 Mar 26'!K115+'Error Corrections'!N112</f>
        <v>0</v>
      </c>
      <c r="P111" s="213" t="str">
        <f>IF('Error Corrections'!AA112=TRUE, "TRUE", "")</f>
        <v/>
      </c>
      <c r="Q111" s="211">
        <f>'Member Info'!Q112</f>
        <v>0</v>
      </c>
      <c r="R111" s="147">
        <f t="shared" si="8"/>
        <v>0</v>
      </c>
      <c r="S111" s="85">
        <f t="shared" si="9"/>
        <v>0</v>
      </c>
      <c r="T111" s="182">
        <f>(G111/100*'Member Info'!$W$2)</f>
        <v>0</v>
      </c>
      <c r="U111" s="183" t="e">
        <f>G111/100*('Member Info'!K112+'Member Info'!L112)</f>
        <v>#VALUE!</v>
      </c>
      <c r="V111" s="182" t="e">
        <f t="shared" si="10"/>
        <v>#DIV/0!</v>
      </c>
      <c r="W111" s="182" t="e">
        <f t="shared" si="11"/>
        <v>#VALUE!</v>
      </c>
      <c r="X111" s="184" t="e">
        <f t="shared" si="12"/>
        <v>#DIV/0!</v>
      </c>
      <c r="Y111" s="185" t="e">
        <f t="shared" si="13"/>
        <v>#VALUE!</v>
      </c>
      <c r="Z111" s="124">
        <f>SUM('GP1 April 25'!AJ115+'GP1 May 25'!AJ115+'GP1 June 25'!AJ115+'GP1 July 25'!AJ115+'GP1 Aug 25'!AJ115+'GP1 Sep 25'!AJ115+'GP1 Oct 25'!AJ115+'GP1 Nov 25'!AJ115+'GP1 Dec 25'!AJ115+'GP1 Jan 26'!AJ115+'GP1 Feb 26'!AJ115+'GP1 Mar 26'!AJ115)</f>
        <v>0</v>
      </c>
      <c r="AA111" s="86" t="e">
        <f>(((IF('GP1 April 25'!O115=1,'GP1 April 25'!G115,0))+
(IF('GP1 May 25'!O115=1,'GP1 May 25'!G115,0))+
(IF('GP1 June 25'!O115=1,'GP1 June 25'!G115,0))+
(IF('GP1 July 25'!O115=1,'GP1 July 25'!G115,0))+
(IF('GP1 Aug 25'!O115=1,'GP1 Aug 25'!G115,0))+
(IF('GP1 Sep 25'!O115=1,'GP1 Sep 25'!G115,0))+
(IF('GP1 Oct 25'!O115=1,'GP1 Oct 25'!G115,0))+
(IF('GP1 Nov 25'!O115=1,'GP1 Nov 25'!G115,0))+
(IF('GP1 Dec 25'!O115=1,'GP1 Dec 25'!G115,0))+
(IF('GP1 Jan 26'!O115=1,'GP1 Jan 26'!G115,0))+
(IF('GP1 Feb 26'!O115=1,'GP1 Feb 26'!G115,0))+
(IF('GP1 Mar 26'!O115=1,'GP1 Mar 26'!G115,0)))/AB111)</f>
        <v>#DIV/0!</v>
      </c>
      <c r="AB111" s="86">
        <f>SUM('GP1 April 25'!O115,'GP1 May 25'!O115,'GP1 June 25'!O115,'GP1 July 25'!O115,'GP1 Aug 25'!O115,'GP1 Sep 25'!O115,'GP1 Oct 25'!O115,'GP1 Nov 25'!O115,'GP1 Dec 25'!O115,'GP1 Jan 26'!O115,'GP1 Feb 26'!O115,'GP1 Mar 26'!O115)</f>
        <v>0</v>
      </c>
      <c r="AC111" s="86">
        <f>'GP1 April 25'!H115</f>
        <v>0</v>
      </c>
      <c r="AD111" s="86">
        <f>'GP1 Mar 26'!H115</f>
        <v>0</v>
      </c>
      <c r="AE111" s="86" t="str">
        <f t="shared" si="14"/>
        <v/>
      </c>
      <c r="AF111" s="86" t="b">
        <f>IF(OR('Member Info'!N112="",'Member Info'!F112&gt;'GP1 Totals'!$V$2),TRUE,FALSE)</f>
        <v>1</v>
      </c>
      <c r="AG111" s="86" t="e">
        <f t="shared" ca="1" si="15"/>
        <v>#REF!</v>
      </c>
      <c r="AH111" s="86" t="e">
        <f ca="1">ROUND(IF(AF111=TRUE,('Member Info'!M112*52.14)/365*'GP1 Totals'!AG111,'Member Info'!M112*52.14),2)</f>
        <v>#REF!</v>
      </c>
      <c r="AI111" s="420">
        <f>'Member Info'!F112</f>
        <v>0</v>
      </c>
      <c r="AJ111" s="420">
        <f>IF('Member Info'!N112="",'GP1 Totals'!$V$3,'Member Info'!N112)</f>
        <v>46112</v>
      </c>
    </row>
    <row r="112" spans="1:36" s="2" customFormat="1" x14ac:dyDescent="0.25">
      <c r="A112" s="4">
        <v>85</v>
      </c>
      <c r="B112" s="164">
        <f>'Member Info'!D113</f>
        <v>0</v>
      </c>
      <c r="C112" s="164">
        <f>'Member Info'!E113</f>
        <v>0</v>
      </c>
      <c r="D112" s="164" t="str">
        <f>'Member Info'!G113</f>
        <v/>
      </c>
      <c r="E112" s="164"/>
      <c r="F112" s="165">
        <f>'Member Info'!B113</f>
        <v>0</v>
      </c>
      <c r="G112" s="165">
        <f>'GP1 April 25'!F116+'GP1 May 25'!F116+'GP1 June 25'!F116+'GP1 July 25'!F116+'GP1 Aug 25'!F116+'GP1 Sep 25'!F116+'GP1 Oct 25'!F116+'GP1 Nov 25'!F116+'GP1 Dec 25'!F116+'GP1 Jan 26'!F116+'GP1 Feb 26'!F116+'GP1 Mar 26'!F116+'Error Corrections'!F113</f>
        <v>0</v>
      </c>
      <c r="H112" s="166" t="str">
        <f>IF('Member Info'!O113="", 'Member Info'!K113, "CHANGED MID YEAR")</f>
        <v/>
      </c>
      <c r="I112" s="165"/>
      <c r="J112" s="165"/>
      <c r="K112" s="165"/>
      <c r="L112" s="165"/>
      <c r="M112" s="165">
        <f>'GP1 April 25'!I116+'GP1 May 25'!I116+'GP1 June 25'!I116+'GP1 July 25'!I116+'GP1 Aug 25'!I116+'GP1 Sep 25'!I116+'GP1 Oct 25'!I116+'GP1 Nov 25'!I116+'GP1 Dec 25'!I116+'GP1 Jan 26'!I116+'GP1 Feb 26'!I116+'GP1 Mar 26'!I116+'Error Corrections'!M113</f>
        <v>0</v>
      </c>
      <c r="N112" s="165">
        <f>'GP1 April 25'!J116+'GP1 May 25'!J116+'GP1 June 25'!J116+'GP1 July 25'!J116+'GP1 Aug 25'!J116+'GP1 Sep 25'!J116+'GP1 Oct 25'!J116+'GP1 Nov 25'!J116+'GP1 Dec 25'!J116+'GP1 Jan 26'!J116+'GP1 Feb 26'!J116+'GP1 Mar 26'!J116+'Error Corrections'!M113</f>
        <v>0</v>
      </c>
      <c r="O112" s="165">
        <f>'GP1 April 25'!K116+'GP1 May 25'!K116+'GP1 June 25'!K116+'GP1 July 25'!K116+'GP1 Aug 25'!K116+'GP1 Sep 25'!K116+'GP1 Oct 25'!K116+'GP1 Nov 25'!K116+'GP1 Dec 25'!K116+'GP1 Jan 26'!K116+'GP1 Feb 26'!K116+'GP1 Mar 26'!K116+'Error Corrections'!N113</f>
        <v>0</v>
      </c>
      <c r="P112" s="213" t="str">
        <f>IF('Error Corrections'!AA113=TRUE, "TRUE", "")</f>
        <v/>
      </c>
      <c r="Q112" s="211">
        <f>'Member Info'!Q113</f>
        <v>0</v>
      </c>
      <c r="R112" s="147">
        <f t="shared" si="8"/>
        <v>0</v>
      </c>
      <c r="S112" s="85">
        <f t="shared" si="9"/>
        <v>0</v>
      </c>
      <c r="T112" s="182">
        <f>(G112/100*'Member Info'!$W$2)</f>
        <v>0</v>
      </c>
      <c r="U112" s="183" t="e">
        <f>G112/100*('Member Info'!K113+'Member Info'!L113)</f>
        <v>#VALUE!</v>
      </c>
      <c r="V112" s="182" t="e">
        <f t="shared" si="10"/>
        <v>#DIV/0!</v>
      </c>
      <c r="W112" s="182" t="e">
        <f t="shared" si="11"/>
        <v>#VALUE!</v>
      </c>
      <c r="X112" s="184" t="e">
        <f t="shared" si="12"/>
        <v>#DIV/0!</v>
      </c>
      <c r="Y112" s="185" t="e">
        <f t="shared" si="13"/>
        <v>#VALUE!</v>
      </c>
      <c r="Z112" s="124">
        <f>SUM('GP1 April 25'!AJ116+'GP1 May 25'!AJ116+'GP1 June 25'!AJ116+'GP1 July 25'!AJ116+'GP1 Aug 25'!AJ116+'GP1 Sep 25'!AJ116+'GP1 Oct 25'!AJ116+'GP1 Nov 25'!AJ116+'GP1 Dec 25'!AJ116+'GP1 Jan 26'!AJ116+'GP1 Feb 26'!AJ116+'GP1 Mar 26'!AJ116)</f>
        <v>0</v>
      </c>
      <c r="AA112" s="86" t="e">
        <f>(((IF('GP1 April 25'!O116=1,'GP1 April 25'!G116,0))+
(IF('GP1 May 25'!O116=1,'GP1 May 25'!G116,0))+
(IF('GP1 June 25'!O116=1,'GP1 June 25'!G116,0))+
(IF('GP1 July 25'!O116=1,'GP1 July 25'!G116,0))+
(IF('GP1 Aug 25'!O116=1,'GP1 Aug 25'!G116,0))+
(IF('GP1 Sep 25'!O116=1,'GP1 Sep 25'!G116,0))+
(IF('GP1 Oct 25'!O116=1,'GP1 Oct 25'!G116,0))+
(IF('GP1 Nov 25'!O116=1,'GP1 Nov 25'!G116,0))+
(IF('GP1 Dec 25'!O116=1,'GP1 Dec 25'!G116,0))+
(IF('GP1 Jan 26'!O116=1,'GP1 Jan 26'!G116,0))+
(IF('GP1 Feb 26'!O116=1,'GP1 Feb 26'!G116,0))+
(IF('GP1 Mar 26'!O116=1,'GP1 Mar 26'!G116,0)))/AB112)</f>
        <v>#DIV/0!</v>
      </c>
      <c r="AB112" s="86">
        <f>SUM('GP1 April 25'!O116,'GP1 May 25'!O116,'GP1 June 25'!O116,'GP1 July 25'!O116,'GP1 Aug 25'!O116,'GP1 Sep 25'!O116,'GP1 Oct 25'!O116,'GP1 Nov 25'!O116,'GP1 Dec 25'!O116,'GP1 Jan 26'!O116,'GP1 Feb 26'!O116,'GP1 Mar 26'!O116)</f>
        <v>0</v>
      </c>
      <c r="AC112" s="86">
        <f>'GP1 April 25'!H116</f>
        <v>0</v>
      </c>
      <c r="AD112" s="86">
        <f>'GP1 Mar 26'!H116</f>
        <v>0</v>
      </c>
      <c r="AE112" s="86" t="str">
        <f t="shared" si="14"/>
        <v/>
      </c>
      <c r="AF112" s="86" t="b">
        <f>IF(OR('Member Info'!N113="",'Member Info'!F113&gt;'GP1 Totals'!$V$2),TRUE,FALSE)</f>
        <v>1</v>
      </c>
      <c r="AG112" s="86" t="e">
        <f t="shared" ca="1" si="15"/>
        <v>#REF!</v>
      </c>
      <c r="AH112" s="86" t="e">
        <f ca="1">ROUND(IF(AF112=TRUE,('Member Info'!M113*52.14)/365*'GP1 Totals'!AG112,'Member Info'!M113*52.14),2)</f>
        <v>#REF!</v>
      </c>
      <c r="AI112" s="420">
        <f>'Member Info'!F113</f>
        <v>0</v>
      </c>
      <c r="AJ112" s="420">
        <f>IF('Member Info'!N113="",'GP1 Totals'!$V$3,'Member Info'!N113)</f>
        <v>46112</v>
      </c>
    </row>
    <row r="113" spans="1:36" s="2" customFormat="1" x14ac:dyDescent="0.25">
      <c r="A113" s="4">
        <v>86</v>
      </c>
      <c r="B113" s="164">
        <f>'Member Info'!D114</f>
        <v>0</v>
      </c>
      <c r="C113" s="164">
        <f>'Member Info'!E114</f>
        <v>0</v>
      </c>
      <c r="D113" s="164" t="str">
        <f>'Member Info'!G114</f>
        <v/>
      </c>
      <c r="E113" s="164"/>
      <c r="F113" s="165">
        <f>'Member Info'!B114</f>
        <v>0</v>
      </c>
      <c r="G113" s="165">
        <f>'GP1 April 25'!F117+'GP1 May 25'!F117+'GP1 June 25'!F117+'GP1 July 25'!F117+'GP1 Aug 25'!F117+'GP1 Sep 25'!F117+'GP1 Oct 25'!F117+'GP1 Nov 25'!F117+'GP1 Dec 25'!F117+'GP1 Jan 26'!F117+'GP1 Feb 26'!F117+'GP1 Mar 26'!F117+'Error Corrections'!F114</f>
        <v>0</v>
      </c>
      <c r="H113" s="166" t="str">
        <f>IF('Member Info'!O114="", 'Member Info'!K114, "CHANGED MID YEAR")</f>
        <v/>
      </c>
      <c r="I113" s="165"/>
      <c r="J113" s="165"/>
      <c r="K113" s="165"/>
      <c r="L113" s="165"/>
      <c r="M113" s="165">
        <f>'GP1 April 25'!I117+'GP1 May 25'!I117+'GP1 June 25'!I117+'GP1 July 25'!I117+'GP1 Aug 25'!I117+'GP1 Sep 25'!I117+'GP1 Oct 25'!I117+'GP1 Nov 25'!I117+'GP1 Dec 25'!I117+'GP1 Jan 26'!I117+'GP1 Feb 26'!I117+'GP1 Mar 26'!I117+'Error Corrections'!M114</f>
        <v>0</v>
      </c>
      <c r="N113" s="165">
        <f>'GP1 April 25'!J117+'GP1 May 25'!J117+'GP1 June 25'!J117+'GP1 July 25'!J117+'GP1 Aug 25'!J117+'GP1 Sep 25'!J117+'GP1 Oct 25'!J117+'GP1 Nov 25'!J117+'GP1 Dec 25'!J117+'GP1 Jan 26'!J117+'GP1 Feb 26'!J117+'GP1 Mar 26'!J117+'Error Corrections'!M114</f>
        <v>0</v>
      </c>
      <c r="O113" s="165">
        <f>'GP1 April 25'!K117+'GP1 May 25'!K117+'GP1 June 25'!K117+'GP1 July 25'!K117+'GP1 Aug 25'!K117+'GP1 Sep 25'!K117+'GP1 Oct 25'!K117+'GP1 Nov 25'!K117+'GP1 Dec 25'!K117+'GP1 Jan 26'!K117+'GP1 Feb 26'!K117+'GP1 Mar 26'!K117+'Error Corrections'!N114</f>
        <v>0</v>
      </c>
      <c r="P113" s="213" t="str">
        <f>IF('Error Corrections'!AA114=TRUE, "TRUE", "")</f>
        <v/>
      </c>
      <c r="Q113" s="211">
        <f>'Member Info'!Q114</f>
        <v>0</v>
      </c>
      <c r="R113" s="147">
        <f t="shared" si="8"/>
        <v>0</v>
      </c>
      <c r="S113" s="85">
        <f t="shared" si="9"/>
        <v>0</v>
      </c>
      <c r="T113" s="182">
        <f>(G113/100*'Member Info'!$W$2)</f>
        <v>0</v>
      </c>
      <c r="U113" s="183" t="e">
        <f>G113/100*('Member Info'!K114+'Member Info'!L114)</f>
        <v>#VALUE!</v>
      </c>
      <c r="V113" s="182" t="e">
        <f t="shared" si="10"/>
        <v>#DIV/0!</v>
      </c>
      <c r="W113" s="182" t="e">
        <f t="shared" si="11"/>
        <v>#VALUE!</v>
      </c>
      <c r="X113" s="184" t="e">
        <f t="shared" si="12"/>
        <v>#DIV/0!</v>
      </c>
      <c r="Y113" s="185" t="e">
        <f t="shared" si="13"/>
        <v>#VALUE!</v>
      </c>
      <c r="Z113" s="124">
        <f>SUM('GP1 April 25'!AJ117+'GP1 May 25'!AJ117+'GP1 June 25'!AJ117+'GP1 July 25'!AJ117+'GP1 Aug 25'!AJ117+'GP1 Sep 25'!AJ117+'GP1 Oct 25'!AJ117+'GP1 Nov 25'!AJ117+'GP1 Dec 25'!AJ117+'GP1 Jan 26'!AJ117+'GP1 Feb 26'!AJ117+'GP1 Mar 26'!AJ117)</f>
        <v>0</v>
      </c>
      <c r="AA113" s="86" t="e">
        <f>(((IF('GP1 April 25'!O117=1,'GP1 April 25'!G117,0))+
(IF('GP1 May 25'!O117=1,'GP1 May 25'!G117,0))+
(IF('GP1 June 25'!O117=1,'GP1 June 25'!G117,0))+
(IF('GP1 July 25'!O117=1,'GP1 July 25'!G117,0))+
(IF('GP1 Aug 25'!O117=1,'GP1 Aug 25'!G117,0))+
(IF('GP1 Sep 25'!O117=1,'GP1 Sep 25'!G117,0))+
(IF('GP1 Oct 25'!O117=1,'GP1 Oct 25'!G117,0))+
(IF('GP1 Nov 25'!O117=1,'GP1 Nov 25'!G117,0))+
(IF('GP1 Dec 25'!O117=1,'GP1 Dec 25'!G117,0))+
(IF('GP1 Jan 26'!O117=1,'GP1 Jan 26'!G117,0))+
(IF('GP1 Feb 26'!O117=1,'GP1 Feb 26'!G117,0))+
(IF('GP1 Mar 26'!O117=1,'GP1 Mar 26'!G117,0)))/AB113)</f>
        <v>#DIV/0!</v>
      </c>
      <c r="AB113" s="86">
        <f>SUM('GP1 April 25'!O117,'GP1 May 25'!O117,'GP1 June 25'!O117,'GP1 July 25'!O117,'GP1 Aug 25'!O117,'GP1 Sep 25'!O117,'GP1 Oct 25'!O117,'GP1 Nov 25'!O117,'GP1 Dec 25'!O117,'GP1 Jan 26'!O117,'GP1 Feb 26'!O117,'GP1 Mar 26'!O117)</f>
        <v>0</v>
      </c>
      <c r="AC113" s="86">
        <f>'GP1 April 25'!H117</f>
        <v>0</v>
      </c>
      <c r="AD113" s="86">
        <f>'GP1 Mar 26'!H117</f>
        <v>0</v>
      </c>
      <c r="AE113" s="86" t="str">
        <f t="shared" si="14"/>
        <v/>
      </c>
      <c r="AF113" s="86" t="b">
        <f>IF(OR('Member Info'!N114="",'Member Info'!F114&gt;'GP1 Totals'!$V$2),TRUE,FALSE)</f>
        <v>1</v>
      </c>
      <c r="AG113" s="86" t="e">
        <f t="shared" ca="1" si="15"/>
        <v>#REF!</v>
      </c>
      <c r="AH113" s="86" t="e">
        <f ca="1">ROUND(IF(AF113=TRUE,('Member Info'!M114*52.14)/365*'GP1 Totals'!AG113,'Member Info'!M114*52.14),2)</f>
        <v>#REF!</v>
      </c>
      <c r="AI113" s="420">
        <f>'Member Info'!F114</f>
        <v>0</v>
      </c>
      <c r="AJ113" s="420">
        <f>IF('Member Info'!N114="",'GP1 Totals'!$V$3,'Member Info'!N114)</f>
        <v>46112</v>
      </c>
    </row>
    <row r="114" spans="1:36" s="2" customFormat="1" x14ac:dyDescent="0.25">
      <c r="A114" s="4">
        <v>87</v>
      </c>
      <c r="B114" s="164">
        <f>'Member Info'!D115</f>
        <v>0</v>
      </c>
      <c r="C114" s="164">
        <f>'Member Info'!E115</f>
        <v>0</v>
      </c>
      <c r="D114" s="164" t="str">
        <f>'Member Info'!G115</f>
        <v/>
      </c>
      <c r="E114" s="164"/>
      <c r="F114" s="165">
        <f>'Member Info'!B115</f>
        <v>0</v>
      </c>
      <c r="G114" s="165">
        <f>'GP1 April 25'!F118+'GP1 May 25'!F118+'GP1 June 25'!F118+'GP1 July 25'!F118+'GP1 Aug 25'!F118+'GP1 Sep 25'!F118+'GP1 Oct 25'!F118+'GP1 Nov 25'!F118+'GP1 Dec 25'!F118+'GP1 Jan 26'!F118+'GP1 Feb 26'!F118+'GP1 Mar 26'!F118+'Error Corrections'!F115</f>
        <v>0</v>
      </c>
      <c r="H114" s="166" t="str">
        <f>IF('Member Info'!O115="", 'Member Info'!K115, "CHANGED MID YEAR")</f>
        <v/>
      </c>
      <c r="I114" s="165"/>
      <c r="J114" s="165"/>
      <c r="K114" s="165"/>
      <c r="L114" s="165"/>
      <c r="M114" s="165">
        <f>'GP1 April 25'!I118+'GP1 May 25'!I118+'GP1 June 25'!I118+'GP1 July 25'!I118+'GP1 Aug 25'!I118+'GP1 Sep 25'!I118+'GP1 Oct 25'!I118+'GP1 Nov 25'!I118+'GP1 Dec 25'!I118+'GP1 Jan 26'!I118+'GP1 Feb 26'!I118+'GP1 Mar 26'!I118+'Error Corrections'!M115</f>
        <v>0</v>
      </c>
      <c r="N114" s="165">
        <f>'GP1 April 25'!J118+'GP1 May 25'!J118+'GP1 June 25'!J118+'GP1 July 25'!J118+'GP1 Aug 25'!J118+'GP1 Sep 25'!J118+'GP1 Oct 25'!J118+'GP1 Nov 25'!J118+'GP1 Dec 25'!J118+'GP1 Jan 26'!J118+'GP1 Feb 26'!J118+'GP1 Mar 26'!J118+'Error Corrections'!M115</f>
        <v>0</v>
      </c>
      <c r="O114" s="165">
        <f>'GP1 April 25'!K118+'GP1 May 25'!K118+'GP1 June 25'!K118+'GP1 July 25'!K118+'GP1 Aug 25'!K118+'GP1 Sep 25'!K118+'GP1 Oct 25'!K118+'GP1 Nov 25'!K118+'GP1 Dec 25'!K118+'GP1 Jan 26'!K118+'GP1 Feb 26'!K118+'GP1 Mar 26'!K118+'Error Corrections'!N115</f>
        <v>0</v>
      </c>
      <c r="P114" s="213" t="str">
        <f>IF('Error Corrections'!AA115=TRUE, "TRUE", "")</f>
        <v/>
      </c>
      <c r="Q114" s="211">
        <f>'Member Info'!Q115</f>
        <v>0</v>
      </c>
      <c r="R114" s="147">
        <f t="shared" si="8"/>
        <v>0</v>
      </c>
      <c r="S114" s="85">
        <f t="shared" si="9"/>
        <v>0</v>
      </c>
      <c r="T114" s="182">
        <f>(G114/100*'Member Info'!$W$2)</f>
        <v>0</v>
      </c>
      <c r="U114" s="183" t="e">
        <f>G114/100*('Member Info'!K115+'Member Info'!L115)</f>
        <v>#VALUE!</v>
      </c>
      <c r="V114" s="182" t="e">
        <f t="shared" si="10"/>
        <v>#DIV/0!</v>
      </c>
      <c r="W114" s="182" t="e">
        <f t="shared" si="11"/>
        <v>#VALUE!</v>
      </c>
      <c r="X114" s="184" t="e">
        <f t="shared" si="12"/>
        <v>#DIV/0!</v>
      </c>
      <c r="Y114" s="185" t="e">
        <f t="shared" si="13"/>
        <v>#VALUE!</v>
      </c>
      <c r="Z114" s="124">
        <f>SUM('GP1 April 25'!AJ118+'GP1 May 25'!AJ118+'GP1 June 25'!AJ118+'GP1 July 25'!AJ118+'GP1 Aug 25'!AJ118+'GP1 Sep 25'!AJ118+'GP1 Oct 25'!AJ118+'GP1 Nov 25'!AJ118+'GP1 Dec 25'!AJ118+'GP1 Jan 26'!AJ118+'GP1 Feb 26'!AJ118+'GP1 Mar 26'!AJ118)</f>
        <v>0</v>
      </c>
      <c r="AA114" s="86" t="e">
        <f>(((IF('GP1 April 25'!O118=1,'GP1 April 25'!G118,0))+
(IF('GP1 May 25'!O118=1,'GP1 May 25'!G118,0))+
(IF('GP1 June 25'!O118=1,'GP1 June 25'!G118,0))+
(IF('GP1 July 25'!O118=1,'GP1 July 25'!G118,0))+
(IF('GP1 Aug 25'!O118=1,'GP1 Aug 25'!G118,0))+
(IF('GP1 Sep 25'!O118=1,'GP1 Sep 25'!G118,0))+
(IF('GP1 Oct 25'!O118=1,'GP1 Oct 25'!G118,0))+
(IF('GP1 Nov 25'!O118=1,'GP1 Nov 25'!G118,0))+
(IF('GP1 Dec 25'!O118=1,'GP1 Dec 25'!G118,0))+
(IF('GP1 Jan 26'!O118=1,'GP1 Jan 26'!G118,0))+
(IF('GP1 Feb 26'!O118=1,'GP1 Feb 26'!G118,0))+
(IF('GP1 Mar 26'!O118=1,'GP1 Mar 26'!G118,0)))/AB114)</f>
        <v>#DIV/0!</v>
      </c>
      <c r="AB114" s="86">
        <f>SUM('GP1 April 25'!O118,'GP1 May 25'!O118,'GP1 June 25'!O118,'GP1 July 25'!O118,'GP1 Aug 25'!O118,'GP1 Sep 25'!O118,'GP1 Oct 25'!O118,'GP1 Nov 25'!O118,'GP1 Dec 25'!O118,'GP1 Jan 26'!O118,'GP1 Feb 26'!O118,'GP1 Mar 26'!O118)</f>
        <v>0</v>
      </c>
      <c r="AC114" s="86">
        <f>'GP1 April 25'!H118</f>
        <v>0</v>
      </c>
      <c r="AD114" s="86">
        <f>'GP1 Mar 26'!H118</f>
        <v>0</v>
      </c>
      <c r="AE114" s="86" t="str">
        <f t="shared" si="14"/>
        <v/>
      </c>
      <c r="AF114" s="86" t="b">
        <f>IF(OR('Member Info'!N115="",'Member Info'!F115&gt;'GP1 Totals'!$V$2),TRUE,FALSE)</f>
        <v>1</v>
      </c>
      <c r="AG114" s="86" t="e">
        <f t="shared" ca="1" si="15"/>
        <v>#REF!</v>
      </c>
      <c r="AH114" s="86" t="e">
        <f ca="1">ROUND(IF(AF114=TRUE,('Member Info'!M115*52.14)/365*'GP1 Totals'!AG114,'Member Info'!M115*52.14),2)</f>
        <v>#REF!</v>
      </c>
      <c r="AI114" s="420">
        <f>'Member Info'!F115</f>
        <v>0</v>
      </c>
      <c r="AJ114" s="420">
        <f>IF('Member Info'!N115="",'GP1 Totals'!$V$3,'Member Info'!N115)</f>
        <v>46112</v>
      </c>
    </row>
    <row r="115" spans="1:36" s="2" customFormat="1" x14ac:dyDescent="0.25">
      <c r="A115" s="4">
        <v>88</v>
      </c>
      <c r="B115" s="164">
        <f>'Member Info'!D116</f>
        <v>0</v>
      </c>
      <c r="C115" s="164">
        <f>'Member Info'!E116</f>
        <v>0</v>
      </c>
      <c r="D115" s="164" t="str">
        <f>'Member Info'!G116</f>
        <v/>
      </c>
      <c r="E115" s="164"/>
      <c r="F115" s="165">
        <f>'Member Info'!B116</f>
        <v>0</v>
      </c>
      <c r="G115" s="165">
        <f>'GP1 April 25'!F119+'GP1 May 25'!F119+'GP1 June 25'!F119+'GP1 July 25'!F119+'GP1 Aug 25'!F119+'GP1 Sep 25'!F119+'GP1 Oct 25'!F119+'GP1 Nov 25'!F119+'GP1 Dec 25'!F119+'GP1 Jan 26'!F119+'GP1 Feb 26'!F119+'GP1 Mar 26'!F119+'Error Corrections'!F116</f>
        <v>0</v>
      </c>
      <c r="H115" s="166" t="str">
        <f>IF('Member Info'!O116="", 'Member Info'!K116, "CHANGED MID YEAR")</f>
        <v/>
      </c>
      <c r="I115" s="165"/>
      <c r="J115" s="165"/>
      <c r="K115" s="165"/>
      <c r="L115" s="165"/>
      <c r="M115" s="165">
        <f>'GP1 April 25'!I119+'GP1 May 25'!I119+'GP1 June 25'!I119+'GP1 July 25'!I119+'GP1 Aug 25'!I119+'GP1 Sep 25'!I119+'GP1 Oct 25'!I119+'GP1 Nov 25'!I119+'GP1 Dec 25'!I119+'GP1 Jan 26'!I119+'GP1 Feb 26'!I119+'GP1 Mar 26'!I119+'Error Corrections'!M116</f>
        <v>0</v>
      </c>
      <c r="N115" s="165">
        <f>'GP1 April 25'!J119+'GP1 May 25'!J119+'GP1 June 25'!J119+'GP1 July 25'!J119+'GP1 Aug 25'!J119+'GP1 Sep 25'!J119+'GP1 Oct 25'!J119+'GP1 Nov 25'!J119+'GP1 Dec 25'!J119+'GP1 Jan 26'!J119+'GP1 Feb 26'!J119+'GP1 Mar 26'!J119+'Error Corrections'!M116</f>
        <v>0</v>
      </c>
      <c r="O115" s="165">
        <f>'GP1 April 25'!K119+'GP1 May 25'!K119+'GP1 June 25'!K119+'GP1 July 25'!K119+'GP1 Aug 25'!K119+'GP1 Sep 25'!K119+'GP1 Oct 25'!K119+'GP1 Nov 25'!K119+'GP1 Dec 25'!K119+'GP1 Jan 26'!K119+'GP1 Feb 26'!K119+'GP1 Mar 26'!K119+'Error Corrections'!N116</f>
        <v>0</v>
      </c>
      <c r="P115" s="213" t="str">
        <f>IF('Error Corrections'!AA116=TRUE, "TRUE", "")</f>
        <v/>
      </c>
      <c r="Q115" s="211">
        <f>'Member Info'!Q116</f>
        <v>0</v>
      </c>
      <c r="R115" s="147">
        <f t="shared" si="8"/>
        <v>0</v>
      </c>
      <c r="S115" s="85">
        <f t="shared" si="9"/>
        <v>0</v>
      </c>
      <c r="T115" s="182">
        <f>(G115/100*'Member Info'!$W$2)</f>
        <v>0</v>
      </c>
      <c r="U115" s="183" t="e">
        <f>G115/100*('Member Info'!K116+'Member Info'!L116)</f>
        <v>#VALUE!</v>
      </c>
      <c r="V115" s="182" t="e">
        <f t="shared" si="10"/>
        <v>#DIV/0!</v>
      </c>
      <c r="W115" s="182" t="e">
        <f t="shared" si="11"/>
        <v>#VALUE!</v>
      </c>
      <c r="X115" s="184" t="e">
        <f t="shared" si="12"/>
        <v>#DIV/0!</v>
      </c>
      <c r="Y115" s="185" t="e">
        <f t="shared" si="13"/>
        <v>#VALUE!</v>
      </c>
      <c r="Z115" s="124">
        <f>SUM('GP1 April 25'!AJ119+'GP1 May 25'!AJ119+'GP1 June 25'!AJ119+'GP1 July 25'!AJ119+'GP1 Aug 25'!AJ119+'GP1 Sep 25'!AJ119+'GP1 Oct 25'!AJ119+'GP1 Nov 25'!AJ119+'GP1 Dec 25'!AJ119+'GP1 Jan 26'!AJ119+'GP1 Feb 26'!AJ119+'GP1 Mar 26'!AJ119)</f>
        <v>0</v>
      </c>
      <c r="AA115" s="86" t="e">
        <f>(((IF('GP1 April 25'!O119=1,'GP1 April 25'!G119,0))+
(IF('GP1 May 25'!O119=1,'GP1 May 25'!G119,0))+
(IF('GP1 June 25'!O119=1,'GP1 June 25'!G119,0))+
(IF('GP1 July 25'!O119=1,'GP1 July 25'!G119,0))+
(IF('GP1 Aug 25'!O119=1,'GP1 Aug 25'!G119,0))+
(IF('GP1 Sep 25'!O119=1,'GP1 Sep 25'!G119,0))+
(IF('GP1 Oct 25'!O119=1,'GP1 Oct 25'!G119,0))+
(IF('GP1 Nov 25'!O119=1,'GP1 Nov 25'!G119,0))+
(IF('GP1 Dec 25'!O119=1,'GP1 Dec 25'!G119,0))+
(IF('GP1 Jan 26'!O119=1,'GP1 Jan 26'!G119,0))+
(IF('GP1 Feb 26'!O119=1,'GP1 Feb 26'!G119,0))+
(IF('GP1 Mar 26'!O119=1,'GP1 Mar 26'!G119,0)))/AB115)</f>
        <v>#DIV/0!</v>
      </c>
      <c r="AB115" s="86">
        <f>SUM('GP1 April 25'!O119,'GP1 May 25'!O119,'GP1 June 25'!O119,'GP1 July 25'!O119,'GP1 Aug 25'!O119,'GP1 Sep 25'!O119,'GP1 Oct 25'!O119,'GP1 Nov 25'!O119,'GP1 Dec 25'!O119,'GP1 Jan 26'!O119,'GP1 Feb 26'!O119,'GP1 Mar 26'!O119)</f>
        <v>0</v>
      </c>
      <c r="AC115" s="86">
        <f>'GP1 April 25'!H119</f>
        <v>0</v>
      </c>
      <c r="AD115" s="86">
        <f>'GP1 Mar 26'!H119</f>
        <v>0</v>
      </c>
      <c r="AE115" s="86" t="str">
        <f t="shared" si="14"/>
        <v/>
      </c>
      <c r="AF115" s="86" t="b">
        <f>IF(OR('Member Info'!N116="",'Member Info'!F116&gt;'GP1 Totals'!$V$2),TRUE,FALSE)</f>
        <v>1</v>
      </c>
      <c r="AG115" s="86" t="e">
        <f t="shared" ca="1" si="15"/>
        <v>#REF!</v>
      </c>
      <c r="AH115" s="86" t="e">
        <f ca="1">ROUND(IF(AF115=TRUE,('Member Info'!M116*52.14)/365*'GP1 Totals'!AG115,'Member Info'!M116*52.14),2)</f>
        <v>#REF!</v>
      </c>
      <c r="AI115" s="420">
        <f>'Member Info'!F116</f>
        <v>0</v>
      </c>
      <c r="AJ115" s="420">
        <f>IF('Member Info'!N116="",'GP1 Totals'!$V$3,'Member Info'!N116)</f>
        <v>46112</v>
      </c>
    </row>
    <row r="116" spans="1:36" s="2" customFormat="1" x14ac:dyDescent="0.25">
      <c r="A116" s="4">
        <v>89</v>
      </c>
      <c r="B116" s="164">
        <f>'Member Info'!D117</f>
        <v>0</v>
      </c>
      <c r="C116" s="164">
        <f>'Member Info'!E117</f>
        <v>0</v>
      </c>
      <c r="D116" s="164" t="str">
        <f>'Member Info'!G117</f>
        <v/>
      </c>
      <c r="E116" s="164"/>
      <c r="F116" s="165">
        <f>'Member Info'!B117</f>
        <v>0</v>
      </c>
      <c r="G116" s="165">
        <f>'GP1 April 25'!F120+'GP1 May 25'!F120+'GP1 June 25'!F120+'GP1 July 25'!F120+'GP1 Aug 25'!F120+'GP1 Sep 25'!F120+'GP1 Oct 25'!F120+'GP1 Nov 25'!F120+'GP1 Dec 25'!F120+'GP1 Jan 26'!F120+'GP1 Feb 26'!F120+'GP1 Mar 26'!F120+'Error Corrections'!F117</f>
        <v>0</v>
      </c>
      <c r="H116" s="166" t="str">
        <f>IF('Member Info'!O117="", 'Member Info'!K117, "CHANGED MID YEAR")</f>
        <v/>
      </c>
      <c r="I116" s="165"/>
      <c r="J116" s="165"/>
      <c r="K116" s="165"/>
      <c r="L116" s="165"/>
      <c r="M116" s="165">
        <f>'GP1 April 25'!I120+'GP1 May 25'!I120+'GP1 June 25'!I120+'GP1 July 25'!I120+'GP1 Aug 25'!I120+'GP1 Sep 25'!I120+'GP1 Oct 25'!I120+'GP1 Nov 25'!I120+'GP1 Dec 25'!I120+'GP1 Jan 26'!I120+'GP1 Feb 26'!I120+'GP1 Mar 26'!I120+'Error Corrections'!M117</f>
        <v>0</v>
      </c>
      <c r="N116" s="165">
        <f>'GP1 April 25'!J120+'GP1 May 25'!J120+'GP1 June 25'!J120+'GP1 July 25'!J120+'GP1 Aug 25'!J120+'GP1 Sep 25'!J120+'GP1 Oct 25'!J120+'GP1 Nov 25'!J120+'GP1 Dec 25'!J120+'GP1 Jan 26'!J120+'GP1 Feb 26'!J120+'GP1 Mar 26'!J120+'Error Corrections'!M117</f>
        <v>0</v>
      </c>
      <c r="O116" s="165">
        <f>'GP1 April 25'!K120+'GP1 May 25'!K120+'GP1 June 25'!K120+'GP1 July 25'!K120+'GP1 Aug 25'!K120+'GP1 Sep 25'!K120+'GP1 Oct 25'!K120+'GP1 Nov 25'!K120+'GP1 Dec 25'!K120+'GP1 Jan 26'!K120+'GP1 Feb 26'!K120+'GP1 Mar 26'!K120+'Error Corrections'!N117</f>
        <v>0</v>
      </c>
      <c r="P116" s="213" t="str">
        <f>IF('Error Corrections'!AA117=TRUE, "TRUE", "")</f>
        <v/>
      </c>
      <c r="Q116" s="211">
        <f>'Member Info'!Q117</f>
        <v>0</v>
      </c>
      <c r="R116" s="147">
        <f t="shared" si="8"/>
        <v>0</v>
      </c>
      <c r="S116" s="85">
        <f t="shared" si="9"/>
        <v>0</v>
      </c>
      <c r="T116" s="182">
        <f>(G116/100*'Member Info'!$W$2)</f>
        <v>0</v>
      </c>
      <c r="U116" s="183" t="e">
        <f>G116/100*('Member Info'!K117+'Member Info'!L117)</f>
        <v>#VALUE!</v>
      </c>
      <c r="V116" s="182" t="e">
        <f t="shared" si="10"/>
        <v>#DIV/0!</v>
      </c>
      <c r="W116" s="182" t="e">
        <f t="shared" si="11"/>
        <v>#VALUE!</v>
      </c>
      <c r="X116" s="184" t="e">
        <f t="shared" si="12"/>
        <v>#DIV/0!</v>
      </c>
      <c r="Y116" s="185" t="e">
        <f t="shared" si="13"/>
        <v>#VALUE!</v>
      </c>
      <c r="Z116" s="124">
        <f>SUM('GP1 April 25'!AJ120+'GP1 May 25'!AJ120+'GP1 June 25'!AJ120+'GP1 July 25'!AJ120+'GP1 Aug 25'!AJ120+'GP1 Sep 25'!AJ120+'GP1 Oct 25'!AJ120+'GP1 Nov 25'!AJ120+'GP1 Dec 25'!AJ120+'GP1 Jan 26'!AJ120+'GP1 Feb 26'!AJ120+'GP1 Mar 26'!AJ120)</f>
        <v>0</v>
      </c>
      <c r="AA116" s="86" t="e">
        <f>(((IF('GP1 April 25'!O120=1,'GP1 April 25'!G120,0))+
(IF('GP1 May 25'!O120=1,'GP1 May 25'!G120,0))+
(IF('GP1 June 25'!O120=1,'GP1 June 25'!G120,0))+
(IF('GP1 July 25'!O120=1,'GP1 July 25'!G120,0))+
(IF('GP1 Aug 25'!O120=1,'GP1 Aug 25'!G120,0))+
(IF('GP1 Sep 25'!O120=1,'GP1 Sep 25'!G120,0))+
(IF('GP1 Oct 25'!O120=1,'GP1 Oct 25'!G120,0))+
(IF('GP1 Nov 25'!O120=1,'GP1 Nov 25'!G120,0))+
(IF('GP1 Dec 25'!O120=1,'GP1 Dec 25'!G120,0))+
(IF('GP1 Jan 26'!O120=1,'GP1 Jan 26'!G120,0))+
(IF('GP1 Feb 26'!O120=1,'GP1 Feb 26'!G120,0))+
(IF('GP1 Mar 26'!O120=1,'GP1 Mar 26'!G120,0)))/AB116)</f>
        <v>#DIV/0!</v>
      </c>
      <c r="AB116" s="86">
        <f>SUM('GP1 April 25'!O120,'GP1 May 25'!O120,'GP1 June 25'!O120,'GP1 July 25'!O120,'GP1 Aug 25'!O120,'GP1 Sep 25'!O120,'GP1 Oct 25'!O120,'GP1 Nov 25'!O120,'GP1 Dec 25'!O120,'GP1 Jan 26'!O120,'GP1 Feb 26'!O120,'GP1 Mar 26'!O120)</f>
        <v>0</v>
      </c>
      <c r="AC116" s="86">
        <f>'GP1 April 25'!H120</f>
        <v>0</v>
      </c>
      <c r="AD116" s="86">
        <f>'GP1 Mar 26'!H120</f>
        <v>0</v>
      </c>
      <c r="AE116" s="86" t="str">
        <f t="shared" si="14"/>
        <v/>
      </c>
      <c r="AF116" s="86" t="b">
        <f>IF(OR('Member Info'!N117="",'Member Info'!F117&gt;'GP1 Totals'!$V$2),TRUE,FALSE)</f>
        <v>1</v>
      </c>
      <c r="AG116" s="86" t="e">
        <f t="shared" ca="1" si="15"/>
        <v>#REF!</v>
      </c>
      <c r="AH116" s="86" t="e">
        <f ca="1">ROUND(IF(AF116=TRUE,('Member Info'!M117*52.14)/365*'GP1 Totals'!AG116,'Member Info'!M117*52.14),2)</f>
        <v>#REF!</v>
      </c>
      <c r="AI116" s="420">
        <f>'Member Info'!F117</f>
        <v>0</v>
      </c>
      <c r="AJ116" s="420">
        <f>IF('Member Info'!N117="",'GP1 Totals'!$V$3,'Member Info'!N117)</f>
        <v>46112</v>
      </c>
    </row>
    <row r="117" spans="1:36" s="2" customFormat="1" x14ac:dyDescent="0.25">
      <c r="A117" s="4">
        <v>90</v>
      </c>
      <c r="B117" s="164">
        <f>'Member Info'!D118</f>
        <v>0</v>
      </c>
      <c r="C117" s="164">
        <f>'Member Info'!E118</f>
        <v>0</v>
      </c>
      <c r="D117" s="164" t="str">
        <f>'Member Info'!G118</f>
        <v/>
      </c>
      <c r="E117" s="164"/>
      <c r="F117" s="165">
        <f>'Member Info'!B118</f>
        <v>0</v>
      </c>
      <c r="G117" s="165">
        <f>'GP1 April 25'!F121+'GP1 May 25'!F121+'GP1 June 25'!F121+'GP1 July 25'!F121+'GP1 Aug 25'!F121+'GP1 Sep 25'!F121+'GP1 Oct 25'!F121+'GP1 Nov 25'!F121+'GP1 Dec 25'!F121+'GP1 Jan 26'!F121+'GP1 Feb 26'!F121+'GP1 Mar 26'!F121+'Error Corrections'!F118</f>
        <v>0</v>
      </c>
      <c r="H117" s="166" t="str">
        <f>IF('Member Info'!O118="", 'Member Info'!K118, "CHANGED MID YEAR")</f>
        <v/>
      </c>
      <c r="I117" s="165"/>
      <c r="J117" s="165"/>
      <c r="K117" s="165"/>
      <c r="L117" s="165"/>
      <c r="M117" s="165">
        <f>'GP1 April 25'!I121+'GP1 May 25'!I121+'GP1 June 25'!I121+'GP1 July 25'!I121+'GP1 Aug 25'!I121+'GP1 Sep 25'!I121+'GP1 Oct 25'!I121+'GP1 Nov 25'!I121+'GP1 Dec 25'!I121+'GP1 Jan 26'!I121+'GP1 Feb 26'!I121+'GP1 Mar 26'!I121+'Error Corrections'!M118</f>
        <v>0</v>
      </c>
      <c r="N117" s="165">
        <f>'GP1 April 25'!J121+'GP1 May 25'!J121+'GP1 June 25'!J121+'GP1 July 25'!J121+'GP1 Aug 25'!J121+'GP1 Sep 25'!J121+'GP1 Oct 25'!J121+'GP1 Nov 25'!J121+'GP1 Dec 25'!J121+'GP1 Jan 26'!J121+'GP1 Feb 26'!J121+'GP1 Mar 26'!J121+'Error Corrections'!M118</f>
        <v>0</v>
      </c>
      <c r="O117" s="165">
        <f>'GP1 April 25'!K121+'GP1 May 25'!K121+'GP1 June 25'!K121+'GP1 July 25'!K121+'GP1 Aug 25'!K121+'GP1 Sep 25'!K121+'GP1 Oct 25'!K121+'GP1 Nov 25'!K121+'GP1 Dec 25'!K121+'GP1 Jan 26'!K121+'GP1 Feb 26'!K121+'GP1 Mar 26'!K121+'Error Corrections'!N118</f>
        <v>0</v>
      </c>
      <c r="P117" s="213" t="str">
        <f>IF('Error Corrections'!AA118=TRUE, "TRUE", "")</f>
        <v/>
      </c>
      <c r="Q117" s="211">
        <f>'Member Info'!Q118</f>
        <v>0</v>
      </c>
      <c r="R117" s="147">
        <f t="shared" si="8"/>
        <v>0</v>
      </c>
      <c r="S117" s="85">
        <f t="shared" si="9"/>
        <v>0</v>
      </c>
      <c r="T117" s="182">
        <f>(G117/100*'Member Info'!$W$2)</f>
        <v>0</v>
      </c>
      <c r="U117" s="183" t="e">
        <f>G117/100*('Member Info'!K118+'Member Info'!L118)</f>
        <v>#VALUE!</v>
      </c>
      <c r="V117" s="182" t="e">
        <f t="shared" si="10"/>
        <v>#DIV/0!</v>
      </c>
      <c r="W117" s="182" t="e">
        <f t="shared" si="11"/>
        <v>#VALUE!</v>
      </c>
      <c r="X117" s="184" t="e">
        <f t="shared" si="12"/>
        <v>#DIV/0!</v>
      </c>
      <c r="Y117" s="185" t="e">
        <f t="shared" si="13"/>
        <v>#VALUE!</v>
      </c>
      <c r="Z117" s="124">
        <f>SUM('GP1 April 25'!AJ121+'GP1 May 25'!AJ121+'GP1 June 25'!AJ121+'GP1 July 25'!AJ121+'GP1 Aug 25'!AJ121+'GP1 Sep 25'!AJ121+'GP1 Oct 25'!AJ121+'GP1 Nov 25'!AJ121+'GP1 Dec 25'!AJ121+'GP1 Jan 26'!AJ121+'GP1 Feb 26'!AJ121+'GP1 Mar 26'!AJ121)</f>
        <v>0</v>
      </c>
      <c r="AA117" s="86" t="e">
        <f>(((IF('GP1 April 25'!O121=1,'GP1 April 25'!G121,0))+
(IF('GP1 May 25'!O121=1,'GP1 May 25'!G121,0))+
(IF('GP1 June 25'!O121=1,'GP1 June 25'!G121,0))+
(IF('GP1 July 25'!O121=1,'GP1 July 25'!G121,0))+
(IF('GP1 Aug 25'!O121=1,'GP1 Aug 25'!G121,0))+
(IF('GP1 Sep 25'!O121=1,'GP1 Sep 25'!G121,0))+
(IF('GP1 Oct 25'!O121=1,'GP1 Oct 25'!G121,0))+
(IF('GP1 Nov 25'!O121=1,'GP1 Nov 25'!G121,0))+
(IF('GP1 Dec 25'!O121=1,'GP1 Dec 25'!G121,0))+
(IF('GP1 Jan 26'!O121=1,'GP1 Jan 26'!G121,0))+
(IF('GP1 Feb 26'!O121=1,'GP1 Feb 26'!G121,0))+
(IF('GP1 Mar 26'!O121=1,'GP1 Mar 26'!G121,0)))/AB117)</f>
        <v>#DIV/0!</v>
      </c>
      <c r="AB117" s="86">
        <f>SUM('GP1 April 25'!O121,'GP1 May 25'!O121,'GP1 June 25'!O121,'GP1 July 25'!O121,'GP1 Aug 25'!O121,'GP1 Sep 25'!O121,'GP1 Oct 25'!O121,'GP1 Nov 25'!O121,'GP1 Dec 25'!O121,'GP1 Jan 26'!O121,'GP1 Feb 26'!O121,'GP1 Mar 26'!O121)</f>
        <v>0</v>
      </c>
      <c r="AC117" s="86">
        <f>'GP1 April 25'!H121</f>
        <v>0</v>
      </c>
      <c r="AD117" s="86">
        <f>'GP1 Mar 26'!H121</f>
        <v>0</v>
      </c>
      <c r="AE117" s="86" t="str">
        <f t="shared" si="14"/>
        <v/>
      </c>
      <c r="AF117" s="86" t="b">
        <f>IF(OR('Member Info'!N118="",'Member Info'!F118&gt;'GP1 Totals'!$V$2),TRUE,FALSE)</f>
        <v>1</v>
      </c>
      <c r="AG117" s="86" t="e">
        <f t="shared" ca="1" si="15"/>
        <v>#REF!</v>
      </c>
      <c r="AH117" s="86" t="e">
        <f ca="1">ROUND(IF(AF117=TRUE,('Member Info'!M118*52.14)/365*'GP1 Totals'!AG117,'Member Info'!M118*52.14),2)</f>
        <v>#REF!</v>
      </c>
      <c r="AI117" s="420">
        <f>'Member Info'!F118</f>
        <v>0</v>
      </c>
      <c r="AJ117" s="420">
        <f>IF('Member Info'!N118="",'GP1 Totals'!$V$3,'Member Info'!N118)</f>
        <v>46112</v>
      </c>
    </row>
    <row r="118" spans="1:36" s="2" customFormat="1" x14ac:dyDescent="0.25">
      <c r="A118" s="4">
        <v>91</v>
      </c>
      <c r="B118" s="164">
        <f>'Member Info'!D119</f>
        <v>0</v>
      </c>
      <c r="C118" s="164">
        <f>'Member Info'!E119</f>
        <v>0</v>
      </c>
      <c r="D118" s="164" t="str">
        <f>'Member Info'!G119</f>
        <v/>
      </c>
      <c r="E118" s="164"/>
      <c r="F118" s="165">
        <f>'Member Info'!B119</f>
        <v>0</v>
      </c>
      <c r="G118" s="165">
        <f>'GP1 April 25'!F122+'GP1 May 25'!F122+'GP1 June 25'!F122+'GP1 July 25'!F122+'GP1 Aug 25'!F122+'GP1 Sep 25'!F122+'GP1 Oct 25'!F122+'GP1 Nov 25'!F122+'GP1 Dec 25'!F122+'GP1 Jan 26'!F122+'GP1 Feb 26'!F122+'GP1 Mar 26'!F122+'Error Corrections'!F119</f>
        <v>0</v>
      </c>
      <c r="H118" s="166" t="str">
        <f>IF('Member Info'!O119="", 'Member Info'!K119, "CHANGED MID YEAR")</f>
        <v/>
      </c>
      <c r="I118" s="165"/>
      <c r="J118" s="165"/>
      <c r="K118" s="165"/>
      <c r="L118" s="165"/>
      <c r="M118" s="165">
        <f>'GP1 April 25'!I122+'GP1 May 25'!I122+'GP1 June 25'!I122+'GP1 July 25'!I122+'GP1 Aug 25'!I122+'GP1 Sep 25'!I122+'GP1 Oct 25'!I122+'GP1 Nov 25'!I122+'GP1 Dec 25'!I122+'GP1 Jan 26'!I122+'GP1 Feb 26'!I122+'GP1 Mar 26'!I122+'Error Corrections'!M119</f>
        <v>0</v>
      </c>
      <c r="N118" s="165">
        <f>'GP1 April 25'!J122+'GP1 May 25'!J122+'GP1 June 25'!J122+'GP1 July 25'!J122+'GP1 Aug 25'!J122+'GP1 Sep 25'!J122+'GP1 Oct 25'!J122+'GP1 Nov 25'!J122+'GP1 Dec 25'!J122+'GP1 Jan 26'!J122+'GP1 Feb 26'!J122+'GP1 Mar 26'!J122+'Error Corrections'!M119</f>
        <v>0</v>
      </c>
      <c r="O118" s="165">
        <f>'GP1 April 25'!K122+'GP1 May 25'!K122+'GP1 June 25'!K122+'GP1 July 25'!K122+'GP1 Aug 25'!K122+'GP1 Sep 25'!K122+'GP1 Oct 25'!K122+'GP1 Nov 25'!K122+'GP1 Dec 25'!K122+'GP1 Jan 26'!K122+'GP1 Feb 26'!K122+'GP1 Mar 26'!K122+'Error Corrections'!N119</f>
        <v>0</v>
      </c>
      <c r="P118" s="213" t="str">
        <f>IF('Error Corrections'!AA119=TRUE, "TRUE", "")</f>
        <v/>
      </c>
      <c r="Q118" s="211">
        <f>'Member Info'!Q119</f>
        <v>0</v>
      </c>
      <c r="R118" s="147">
        <f t="shared" si="8"/>
        <v>0</v>
      </c>
      <c r="S118" s="85">
        <f t="shared" si="9"/>
        <v>0</v>
      </c>
      <c r="T118" s="182">
        <f>(G118/100*'Member Info'!$W$2)</f>
        <v>0</v>
      </c>
      <c r="U118" s="183" t="e">
        <f>G118/100*('Member Info'!K119+'Member Info'!L119)</f>
        <v>#VALUE!</v>
      </c>
      <c r="V118" s="182" t="e">
        <f t="shared" si="10"/>
        <v>#DIV/0!</v>
      </c>
      <c r="W118" s="182" t="e">
        <f t="shared" si="11"/>
        <v>#VALUE!</v>
      </c>
      <c r="X118" s="184" t="e">
        <f t="shared" si="12"/>
        <v>#DIV/0!</v>
      </c>
      <c r="Y118" s="185" t="e">
        <f t="shared" si="13"/>
        <v>#VALUE!</v>
      </c>
      <c r="Z118" s="124">
        <f>SUM('GP1 April 25'!AJ122+'GP1 May 25'!AJ122+'GP1 June 25'!AJ122+'GP1 July 25'!AJ122+'GP1 Aug 25'!AJ122+'GP1 Sep 25'!AJ122+'GP1 Oct 25'!AJ122+'GP1 Nov 25'!AJ122+'GP1 Dec 25'!AJ122+'GP1 Jan 26'!AJ122+'GP1 Feb 26'!AJ122+'GP1 Mar 26'!AJ122)</f>
        <v>0</v>
      </c>
      <c r="AA118" s="86" t="e">
        <f>(((IF('GP1 April 25'!O122=1,'GP1 April 25'!G122,0))+
(IF('GP1 May 25'!O122=1,'GP1 May 25'!G122,0))+
(IF('GP1 June 25'!O122=1,'GP1 June 25'!G122,0))+
(IF('GP1 July 25'!O122=1,'GP1 July 25'!G122,0))+
(IF('GP1 Aug 25'!O122=1,'GP1 Aug 25'!G122,0))+
(IF('GP1 Sep 25'!O122=1,'GP1 Sep 25'!G122,0))+
(IF('GP1 Oct 25'!O122=1,'GP1 Oct 25'!G122,0))+
(IF('GP1 Nov 25'!O122=1,'GP1 Nov 25'!G122,0))+
(IF('GP1 Dec 25'!O122=1,'GP1 Dec 25'!G122,0))+
(IF('GP1 Jan 26'!O122=1,'GP1 Jan 26'!G122,0))+
(IF('GP1 Feb 26'!O122=1,'GP1 Feb 26'!G122,0))+
(IF('GP1 Mar 26'!O122=1,'GP1 Mar 26'!G122,0)))/AB118)</f>
        <v>#DIV/0!</v>
      </c>
      <c r="AB118" s="86">
        <f>SUM('GP1 April 25'!O122,'GP1 May 25'!O122,'GP1 June 25'!O122,'GP1 July 25'!O122,'GP1 Aug 25'!O122,'GP1 Sep 25'!O122,'GP1 Oct 25'!O122,'GP1 Nov 25'!O122,'GP1 Dec 25'!O122,'GP1 Jan 26'!O122,'GP1 Feb 26'!O122,'GP1 Mar 26'!O122)</f>
        <v>0</v>
      </c>
      <c r="AC118" s="86">
        <f>'GP1 April 25'!H122</f>
        <v>0</v>
      </c>
      <c r="AD118" s="86">
        <f>'GP1 Mar 26'!H122</f>
        <v>0</v>
      </c>
      <c r="AE118" s="86" t="str">
        <f t="shared" si="14"/>
        <v/>
      </c>
      <c r="AF118" s="86" t="b">
        <f>IF(OR('Member Info'!N119="",'Member Info'!F119&gt;'GP1 Totals'!$V$2),TRUE,FALSE)</f>
        <v>1</v>
      </c>
      <c r="AG118" s="86" t="e">
        <f t="shared" ca="1" si="15"/>
        <v>#REF!</v>
      </c>
      <c r="AH118" s="86" t="e">
        <f ca="1">ROUND(IF(AF118=TRUE,('Member Info'!M119*52.14)/365*'GP1 Totals'!AG118,'Member Info'!M119*52.14),2)</f>
        <v>#REF!</v>
      </c>
      <c r="AI118" s="420">
        <f>'Member Info'!F119</f>
        <v>0</v>
      </c>
      <c r="AJ118" s="420">
        <f>IF('Member Info'!N119="",'GP1 Totals'!$V$3,'Member Info'!N119)</f>
        <v>46112</v>
      </c>
    </row>
    <row r="119" spans="1:36" s="2" customFormat="1" x14ac:dyDescent="0.25">
      <c r="A119" s="4">
        <v>92</v>
      </c>
      <c r="B119" s="164">
        <f>'Member Info'!D120</f>
        <v>0</v>
      </c>
      <c r="C119" s="164">
        <f>'Member Info'!E120</f>
        <v>0</v>
      </c>
      <c r="D119" s="164" t="str">
        <f>'Member Info'!G120</f>
        <v/>
      </c>
      <c r="E119" s="164"/>
      <c r="F119" s="165">
        <f>'Member Info'!B120</f>
        <v>0</v>
      </c>
      <c r="G119" s="165">
        <f>'GP1 April 25'!F123+'GP1 May 25'!F123+'GP1 June 25'!F123+'GP1 July 25'!F123+'GP1 Aug 25'!F123+'GP1 Sep 25'!F123+'GP1 Oct 25'!F123+'GP1 Nov 25'!F123+'GP1 Dec 25'!F123+'GP1 Jan 26'!F123+'GP1 Feb 26'!F123+'GP1 Mar 26'!F123+'Error Corrections'!F120</f>
        <v>0</v>
      </c>
      <c r="H119" s="166" t="str">
        <f>IF('Member Info'!O120="", 'Member Info'!K120, "CHANGED MID YEAR")</f>
        <v/>
      </c>
      <c r="I119" s="165"/>
      <c r="J119" s="165"/>
      <c r="K119" s="165"/>
      <c r="L119" s="165"/>
      <c r="M119" s="165">
        <f>'GP1 April 25'!I123+'GP1 May 25'!I123+'GP1 June 25'!I123+'GP1 July 25'!I123+'GP1 Aug 25'!I123+'GP1 Sep 25'!I123+'GP1 Oct 25'!I123+'GP1 Nov 25'!I123+'GP1 Dec 25'!I123+'GP1 Jan 26'!I123+'GP1 Feb 26'!I123+'GP1 Mar 26'!I123+'Error Corrections'!M120</f>
        <v>0</v>
      </c>
      <c r="N119" s="165">
        <f>'GP1 April 25'!J123+'GP1 May 25'!J123+'GP1 June 25'!J123+'GP1 July 25'!J123+'GP1 Aug 25'!J123+'GP1 Sep 25'!J123+'GP1 Oct 25'!J123+'GP1 Nov 25'!J123+'GP1 Dec 25'!J123+'GP1 Jan 26'!J123+'GP1 Feb 26'!J123+'GP1 Mar 26'!J123+'Error Corrections'!M120</f>
        <v>0</v>
      </c>
      <c r="O119" s="165">
        <f>'GP1 April 25'!K123+'GP1 May 25'!K123+'GP1 June 25'!K123+'GP1 July 25'!K123+'GP1 Aug 25'!K123+'GP1 Sep 25'!K123+'GP1 Oct 25'!K123+'GP1 Nov 25'!K123+'GP1 Dec 25'!K123+'GP1 Jan 26'!K123+'GP1 Feb 26'!K123+'GP1 Mar 26'!K123+'Error Corrections'!N120</f>
        <v>0</v>
      </c>
      <c r="P119" s="213" t="str">
        <f>IF('Error Corrections'!AA120=TRUE, "TRUE", "")</f>
        <v/>
      </c>
      <c r="Q119" s="211">
        <f>'Member Info'!Q120</f>
        <v>0</v>
      </c>
      <c r="R119" s="147">
        <f t="shared" si="8"/>
        <v>0</v>
      </c>
      <c r="S119" s="85">
        <f t="shared" si="9"/>
        <v>0</v>
      </c>
      <c r="T119" s="182">
        <f>(G119/100*'Member Info'!$W$2)</f>
        <v>0</v>
      </c>
      <c r="U119" s="183" t="e">
        <f>G119/100*('Member Info'!K120+'Member Info'!L120)</f>
        <v>#VALUE!</v>
      </c>
      <c r="V119" s="182" t="e">
        <f t="shared" si="10"/>
        <v>#DIV/0!</v>
      </c>
      <c r="W119" s="182" t="e">
        <f t="shared" si="11"/>
        <v>#VALUE!</v>
      </c>
      <c r="X119" s="184" t="e">
        <f t="shared" si="12"/>
        <v>#DIV/0!</v>
      </c>
      <c r="Y119" s="185" t="e">
        <f t="shared" si="13"/>
        <v>#VALUE!</v>
      </c>
      <c r="Z119" s="124">
        <f>SUM('GP1 April 25'!AJ123+'GP1 May 25'!AJ123+'GP1 June 25'!AJ123+'GP1 July 25'!AJ123+'GP1 Aug 25'!AJ123+'GP1 Sep 25'!AJ123+'GP1 Oct 25'!AJ123+'GP1 Nov 25'!AJ123+'GP1 Dec 25'!AJ123+'GP1 Jan 26'!AJ123+'GP1 Feb 26'!AJ123+'GP1 Mar 26'!AJ123)</f>
        <v>0</v>
      </c>
      <c r="AA119" s="86" t="e">
        <f>(((IF('GP1 April 25'!O123=1,'GP1 April 25'!G123,0))+
(IF('GP1 May 25'!O123=1,'GP1 May 25'!G123,0))+
(IF('GP1 June 25'!O123=1,'GP1 June 25'!G123,0))+
(IF('GP1 July 25'!O123=1,'GP1 July 25'!G123,0))+
(IF('GP1 Aug 25'!O123=1,'GP1 Aug 25'!G123,0))+
(IF('GP1 Sep 25'!O123=1,'GP1 Sep 25'!G123,0))+
(IF('GP1 Oct 25'!O123=1,'GP1 Oct 25'!G123,0))+
(IF('GP1 Nov 25'!O123=1,'GP1 Nov 25'!G123,0))+
(IF('GP1 Dec 25'!O123=1,'GP1 Dec 25'!G123,0))+
(IF('GP1 Jan 26'!O123=1,'GP1 Jan 26'!G123,0))+
(IF('GP1 Feb 26'!O123=1,'GP1 Feb 26'!G123,0))+
(IF('GP1 Mar 26'!O123=1,'GP1 Mar 26'!G123,0)))/AB119)</f>
        <v>#DIV/0!</v>
      </c>
      <c r="AB119" s="86">
        <f>SUM('GP1 April 25'!O123,'GP1 May 25'!O123,'GP1 June 25'!O123,'GP1 July 25'!O123,'GP1 Aug 25'!O123,'GP1 Sep 25'!O123,'GP1 Oct 25'!O123,'GP1 Nov 25'!O123,'GP1 Dec 25'!O123,'GP1 Jan 26'!O123,'GP1 Feb 26'!O123,'GP1 Mar 26'!O123)</f>
        <v>0</v>
      </c>
      <c r="AC119" s="86">
        <f>'GP1 April 25'!H123</f>
        <v>0</v>
      </c>
      <c r="AD119" s="86">
        <f>'GP1 Mar 26'!H123</f>
        <v>0</v>
      </c>
      <c r="AE119" s="86" t="str">
        <f t="shared" si="14"/>
        <v/>
      </c>
      <c r="AF119" s="86" t="b">
        <f>IF(OR('Member Info'!N120="",'Member Info'!F120&gt;'GP1 Totals'!$V$2),TRUE,FALSE)</f>
        <v>1</v>
      </c>
      <c r="AG119" s="86" t="e">
        <f t="shared" ca="1" si="15"/>
        <v>#REF!</v>
      </c>
      <c r="AH119" s="86" t="e">
        <f ca="1">ROUND(IF(AF119=TRUE,('Member Info'!M120*52.14)/365*'GP1 Totals'!AG119,'Member Info'!M120*52.14),2)</f>
        <v>#REF!</v>
      </c>
      <c r="AI119" s="420">
        <f>'Member Info'!F120</f>
        <v>0</v>
      </c>
      <c r="AJ119" s="420">
        <f>IF('Member Info'!N120="",'GP1 Totals'!$V$3,'Member Info'!N120)</f>
        <v>46112</v>
      </c>
    </row>
    <row r="120" spans="1:36" s="2" customFormat="1" x14ac:dyDescent="0.25">
      <c r="A120" s="4">
        <v>93</v>
      </c>
      <c r="B120" s="164">
        <f>'Member Info'!D121</f>
        <v>0</v>
      </c>
      <c r="C120" s="164">
        <f>'Member Info'!E121</f>
        <v>0</v>
      </c>
      <c r="D120" s="164" t="str">
        <f>'Member Info'!G121</f>
        <v/>
      </c>
      <c r="E120" s="164"/>
      <c r="F120" s="165">
        <f>'Member Info'!B121</f>
        <v>0</v>
      </c>
      <c r="G120" s="165">
        <f>'GP1 April 25'!F124+'GP1 May 25'!F124+'GP1 June 25'!F124+'GP1 July 25'!F124+'GP1 Aug 25'!F124+'GP1 Sep 25'!F124+'GP1 Oct 25'!F124+'GP1 Nov 25'!F124+'GP1 Dec 25'!F124+'GP1 Jan 26'!F124+'GP1 Feb 26'!F124+'GP1 Mar 26'!F124+'Error Corrections'!F121</f>
        <v>0</v>
      </c>
      <c r="H120" s="166" t="str">
        <f>IF('Member Info'!O121="", 'Member Info'!K121, "CHANGED MID YEAR")</f>
        <v/>
      </c>
      <c r="I120" s="165"/>
      <c r="J120" s="165"/>
      <c r="K120" s="165"/>
      <c r="L120" s="165"/>
      <c r="M120" s="165">
        <f>'GP1 April 25'!I124+'GP1 May 25'!I124+'GP1 June 25'!I124+'GP1 July 25'!I124+'GP1 Aug 25'!I124+'GP1 Sep 25'!I124+'GP1 Oct 25'!I124+'GP1 Nov 25'!I124+'GP1 Dec 25'!I124+'GP1 Jan 26'!I124+'GP1 Feb 26'!I124+'GP1 Mar 26'!I124+'Error Corrections'!M121</f>
        <v>0</v>
      </c>
      <c r="N120" s="165">
        <f>'GP1 April 25'!J124+'GP1 May 25'!J124+'GP1 June 25'!J124+'GP1 July 25'!J124+'GP1 Aug 25'!J124+'GP1 Sep 25'!J124+'GP1 Oct 25'!J124+'GP1 Nov 25'!J124+'GP1 Dec 25'!J124+'GP1 Jan 26'!J124+'GP1 Feb 26'!J124+'GP1 Mar 26'!J124+'Error Corrections'!M121</f>
        <v>0</v>
      </c>
      <c r="O120" s="165">
        <f>'GP1 April 25'!K124+'GP1 May 25'!K124+'GP1 June 25'!K124+'GP1 July 25'!K124+'GP1 Aug 25'!K124+'GP1 Sep 25'!K124+'GP1 Oct 25'!K124+'GP1 Nov 25'!K124+'GP1 Dec 25'!K124+'GP1 Jan 26'!K124+'GP1 Feb 26'!K124+'GP1 Mar 26'!K124+'Error Corrections'!N121</f>
        <v>0</v>
      </c>
      <c r="P120" s="213" t="str">
        <f>IF('Error Corrections'!AA121=TRUE, "TRUE", "")</f>
        <v/>
      </c>
      <c r="Q120" s="211">
        <f>'Member Info'!Q121</f>
        <v>0</v>
      </c>
      <c r="R120" s="147">
        <f t="shared" si="8"/>
        <v>0</v>
      </c>
      <c r="S120" s="85">
        <f t="shared" si="9"/>
        <v>0</v>
      </c>
      <c r="T120" s="182">
        <f>(G120/100*'Member Info'!$W$2)</f>
        <v>0</v>
      </c>
      <c r="U120" s="183" t="e">
        <f>G120/100*('Member Info'!K121+'Member Info'!L121)</f>
        <v>#VALUE!</v>
      </c>
      <c r="V120" s="182" t="e">
        <f t="shared" si="10"/>
        <v>#DIV/0!</v>
      </c>
      <c r="W120" s="182" t="e">
        <f t="shared" si="11"/>
        <v>#VALUE!</v>
      </c>
      <c r="X120" s="184" t="e">
        <f t="shared" si="12"/>
        <v>#DIV/0!</v>
      </c>
      <c r="Y120" s="185" t="e">
        <f t="shared" si="13"/>
        <v>#VALUE!</v>
      </c>
      <c r="Z120" s="124">
        <f>SUM('GP1 April 25'!AJ124+'GP1 May 25'!AJ124+'GP1 June 25'!AJ124+'GP1 July 25'!AJ124+'GP1 Aug 25'!AJ124+'GP1 Sep 25'!AJ124+'GP1 Oct 25'!AJ124+'GP1 Nov 25'!AJ124+'GP1 Dec 25'!AJ124+'GP1 Jan 26'!AJ124+'GP1 Feb 26'!AJ124+'GP1 Mar 26'!AJ124)</f>
        <v>0</v>
      </c>
      <c r="AA120" s="86" t="e">
        <f>(((IF('GP1 April 25'!O124=1,'GP1 April 25'!G124,0))+
(IF('GP1 May 25'!O124=1,'GP1 May 25'!G124,0))+
(IF('GP1 June 25'!O124=1,'GP1 June 25'!G124,0))+
(IF('GP1 July 25'!O124=1,'GP1 July 25'!G124,0))+
(IF('GP1 Aug 25'!O124=1,'GP1 Aug 25'!G124,0))+
(IF('GP1 Sep 25'!O124=1,'GP1 Sep 25'!G124,0))+
(IF('GP1 Oct 25'!O124=1,'GP1 Oct 25'!G124,0))+
(IF('GP1 Nov 25'!O124=1,'GP1 Nov 25'!G124,0))+
(IF('GP1 Dec 25'!O124=1,'GP1 Dec 25'!G124,0))+
(IF('GP1 Jan 26'!O124=1,'GP1 Jan 26'!G124,0))+
(IF('GP1 Feb 26'!O124=1,'GP1 Feb 26'!G124,0))+
(IF('GP1 Mar 26'!O124=1,'GP1 Mar 26'!G124,0)))/AB120)</f>
        <v>#DIV/0!</v>
      </c>
      <c r="AB120" s="86">
        <f>SUM('GP1 April 25'!O124,'GP1 May 25'!O124,'GP1 June 25'!O124,'GP1 July 25'!O124,'GP1 Aug 25'!O124,'GP1 Sep 25'!O124,'GP1 Oct 25'!O124,'GP1 Nov 25'!O124,'GP1 Dec 25'!O124,'GP1 Jan 26'!O124,'GP1 Feb 26'!O124,'GP1 Mar 26'!O124)</f>
        <v>0</v>
      </c>
      <c r="AC120" s="86">
        <f>'GP1 April 25'!H124</f>
        <v>0</v>
      </c>
      <c r="AD120" s="86">
        <f>'GP1 Mar 26'!H124</f>
        <v>0</v>
      </c>
      <c r="AE120" s="86" t="str">
        <f t="shared" si="14"/>
        <v/>
      </c>
      <c r="AF120" s="86" t="b">
        <f>IF(OR('Member Info'!N121="",'Member Info'!F121&gt;'GP1 Totals'!$V$2),TRUE,FALSE)</f>
        <v>1</v>
      </c>
      <c r="AG120" s="86" t="e">
        <f t="shared" ca="1" si="15"/>
        <v>#REF!</v>
      </c>
      <c r="AH120" s="86" t="e">
        <f ca="1">ROUND(IF(AF120=TRUE,('Member Info'!M121*52.14)/365*'GP1 Totals'!AG120,'Member Info'!M121*52.14),2)</f>
        <v>#REF!</v>
      </c>
      <c r="AI120" s="420">
        <f>'Member Info'!F121</f>
        <v>0</v>
      </c>
      <c r="AJ120" s="420">
        <f>IF('Member Info'!N121="",'GP1 Totals'!$V$3,'Member Info'!N121)</f>
        <v>46112</v>
      </c>
    </row>
    <row r="121" spans="1:36" s="2" customFormat="1" x14ac:dyDescent="0.25">
      <c r="A121" s="4">
        <v>94</v>
      </c>
      <c r="B121" s="164">
        <f>'Member Info'!D122</f>
        <v>0</v>
      </c>
      <c r="C121" s="164">
        <f>'Member Info'!E122</f>
        <v>0</v>
      </c>
      <c r="D121" s="164" t="str">
        <f>'Member Info'!G122</f>
        <v/>
      </c>
      <c r="E121" s="164"/>
      <c r="F121" s="165">
        <f>'Member Info'!B122</f>
        <v>0</v>
      </c>
      <c r="G121" s="165">
        <f>'GP1 April 25'!F125+'GP1 May 25'!F125+'GP1 June 25'!F125+'GP1 July 25'!F125+'GP1 Aug 25'!F125+'GP1 Sep 25'!F125+'GP1 Oct 25'!F125+'GP1 Nov 25'!F125+'GP1 Dec 25'!F125+'GP1 Jan 26'!F125+'GP1 Feb 26'!F125+'GP1 Mar 26'!F125+'Error Corrections'!F122</f>
        <v>0</v>
      </c>
      <c r="H121" s="166" t="str">
        <f>IF('Member Info'!O122="", 'Member Info'!K122, "CHANGED MID YEAR")</f>
        <v/>
      </c>
      <c r="I121" s="165"/>
      <c r="J121" s="165"/>
      <c r="K121" s="165"/>
      <c r="L121" s="165"/>
      <c r="M121" s="165">
        <f>'GP1 April 25'!I125+'GP1 May 25'!I125+'GP1 June 25'!I125+'GP1 July 25'!I125+'GP1 Aug 25'!I125+'GP1 Sep 25'!I125+'GP1 Oct 25'!I125+'GP1 Nov 25'!I125+'GP1 Dec 25'!I125+'GP1 Jan 26'!I125+'GP1 Feb 26'!I125+'GP1 Mar 26'!I125+'Error Corrections'!M122</f>
        <v>0</v>
      </c>
      <c r="N121" s="165">
        <f>'GP1 April 25'!J125+'GP1 May 25'!J125+'GP1 June 25'!J125+'GP1 July 25'!J125+'GP1 Aug 25'!J125+'GP1 Sep 25'!J125+'GP1 Oct 25'!J125+'GP1 Nov 25'!J125+'GP1 Dec 25'!J125+'GP1 Jan 26'!J125+'GP1 Feb 26'!J125+'GP1 Mar 26'!J125+'Error Corrections'!M122</f>
        <v>0</v>
      </c>
      <c r="O121" s="165">
        <f>'GP1 April 25'!K125+'GP1 May 25'!K125+'GP1 June 25'!K125+'GP1 July 25'!K125+'GP1 Aug 25'!K125+'GP1 Sep 25'!K125+'GP1 Oct 25'!K125+'GP1 Nov 25'!K125+'GP1 Dec 25'!K125+'GP1 Jan 26'!K125+'GP1 Feb 26'!K125+'GP1 Mar 26'!K125+'Error Corrections'!N122</f>
        <v>0</v>
      </c>
      <c r="P121" s="213" t="str">
        <f>IF('Error Corrections'!AA122=TRUE, "TRUE", "")</f>
        <v/>
      </c>
      <c r="Q121" s="211">
        <f>'Member Info'!Q122</f>
        <v>0</v>
      </c>
      <c r="R121" s="147">
        <f t="shared" si="8"/>
        <v>0</v>
      </c>
      <c r="S121" s="85">
        <f t="shared" si="9"/>
        <v>0</v>
      </c>
      <c r="T121" s="182">
        <f>(G121/100*'Member Info'!$W$2)</f>
        <v>0</v>
      </c>
      <c r="U121" s="183" t="e">
        <f>G121/100*('Member Info'!K122+'Member Info'!L122)</f>
        <v>#VALUE!</v>
      </c>
      <c r="V121" s="182" t="e">
        <f t="shared" si="10"/>
        <v>#DIV/0!</v>
      </c>
      <c r="W121" s="182" t="e">
        <f t="shared" si="11"/>
        <v>#VALUE!</v>
      </c>
      <c r="X121" s="184" t="e">
        <f t="shared" si="12"/>
        <v>#DIV/0!</v>
      </c>
      <c r="Y121" s="185" t="e">
        <f t="shared" si="13"/>
        <v>#VALUE!</v>
      </c>
      <c r="Z121" s="124">
        <f>SUM('GP1 April 25'!AJ125+'GP1 May 25'!AJ125+'GP1 June 25'!AJ125+'GP1 July 25'!AJ125+'GP1 Aug 25'!AJ125+'GP1 Sep 25'!AJ125+'GP1 Oct 25'!AJ125+'GP1 Nov 25'!AJ125+'GP1 Dec 25'!AJ125+'GP1 Jan 26'!AJ125+'GP1 Feb 26'!AJ125+'GP1 Mar 26'!AJ125)</f>
        <v>0</v>
      </c>
      <c r="AA121" s="86" t="e">
        <f>(((IF('GP1 April 25'!O125=1,'GP1 April 25'!G125,0))+
(IF('GP1 May 25'!O125=1,'GP1 May 25'!G125,0))+
(IF('GP1 June 25'!O125=1,'GP1 June 25'!G125,0))+
(IF('GP1 July 25'!O125=1,'GP1 July 25'!G125,0))+
(IF('GP1 Aug 25'!O125=1,'GP1 Aug 25'!G125,0))+
(IF('GP1 Sep 25'!O125=1,'GP1 Sep 25'!G125,0))+
(IF('GP1 Oct 25'!O125=1,'GP1 Oct 25'!G125,0))+
(IF('GP1 Nov 25'!O125=1,'GP1 Nov 25'!G125,0))+
(IF('GP1 Dec 25'!O125=1,'GP1 Dec 25'!G125,0))+
(IF('GP1 Jan 26'!O125=1,'GP1 Jan 26'!G125,0))+
(IF('GP1 Feb 26'!O125=1,'GP1 Feb 26'!G125,0))+
(IF('GP1 Mar 26'!O125=1,'GP1 Mar 26'!G125,0)))/AB121)</f>
        <v>#DIV/0!</v>
      </c>
      <c r="AB121" s="86">
        <f>SUM('GP1 April 25'!O125,'GP1 May 25'!O125,'GP1 June 25'!O125,'GP1 July 25'!O125,'GP1 Aug 25'!O125,'GP1 Sep 25'!O125,'GP1 Oct 25'!O125,'GP1 Nov 25'!O125,'GP1 Dec 25'!O125,'GP1 Jan 26'!O125,'GP1 Feb 26'!O125,'GP1 Mar 26'!O125)</f>
        <v>0</v>
      </c>
      <c r="AC121" s="86">
        <f>'GP1 April 25'!H125</f>
        <v>0</v>
      </c>
      <c r="AD121" s="86">
        <f>'GP1 Mar 26'!H125</f>
        <v>0</v>
      </c>
      <c r="AE121" s="86" t="str">
        <f t="shared" si="14"/>
        <v/>
      </c>
      <c r="AF121" s="86" t="b">
        <f>IF(OR('Member Info'!N122="",'Member Info'!F122&gt;'GP1 Totals'!$V$2),TRUE,FALSE)</f>
        <v>1</v>
      </c>
      <c r="AG121" s="86" t="e">
        <f t="shared" ca="1" si="15"/>
        <v>#REF!</v>
      </c>
      <c r="AH121" s="86" t="e">
        <f ca="1">ROUND(IF(AF121=TRUE,('Member Info'!M122*52.14)/365*'GP1 Totals'!AG121,'Member Info'!M122*52.14),2)</f>
        <v>#REF!</v>
      </c>
      <c r="AI121" s="420">
        <f>'Member Info'!F122</f>
        <v>0</v>
      </c>
      <c r="AJ121" s="420">
        <f>IF('Member Info'!N122="",'GP1 Totals'!$V$3,'Member Info'!N122)</f>
        <v>46112</v>
      </c>
    </row>
    <row r="122" spans="1:36" s="2" customFormat="1" x14ac:dyDescent="0.25">
      <c r="A122" s="4">
        <v>95</v>
      </c>
      <c r="B122" s="164">
        <f>'Member Info'!D123</f>
        <v>0</v>
      </c>
      <c r="C122" s="164">
        <f>'Member Info'!E123</f>
        <v>0</v>
      </c>
      <c r="D122" s="164" t="str">
        <f>'Member Info'!G123</f>
        <v/>
      </c>
      <c r="E122" s="164"/>
      <c r="F122" s="165">
        <f>'Member Info'!B123</f>
        <v>0</v>
      </c>
      <c r="G122" s="165">
        <f>'GP1 April 25'!F126+'GP1 May 25'!F126+'GP1 June 25'!F126+'GP1 July 25'!F126+'GP1 Aug 25'!F126+'GP1 Sep 25'!F126+'GP1 Oct 25'!F126+'GP1 Nov 25'!F126+'GP1 Dec 25'!F126+'GP1 Jan 26'!F126+'GP1 Feb 26'!F126+'GP1 Mar 26'!F126+'Error Corrections'!F123</f>
        <v>0</v>
      </c>
      <c r="H122" s="166" t="str">
        <f>IF('Member Info'!O123="", 'Member Info'!K123, "CHANGED MID YEAR")</f>
        <v/>
      </c>
      <c r="I122" s="165"/>
      <c r="J122" s="165"/>
      <c r="K122" s="165"/>
      <c r="L122" s="165"/>
      <c r="M122" s="165">
        <f>'GP1 April 25'!I126+'GP1 May 25'!I126+'GP1 June 25'!I126+'GP1 July 25'!I126+'GP1 Aug 25'!I126+'GP1 Sep 25'!I126+'GP1 Oct 25'!I126+'GP1 Nov 25'!I126+'GP1 Dec 25'!I126+'GP1 Jan 26'!I126+'GP1 Feb 26'!I126+'GP1 Mar 26'!I126+'Error Corrections'!M123</f>
        <v>0</v>
      </c>
      <c r="N122" s="165">
        <f>'GP1 April 25'!J126+'GP1 May 25'!J126+'GP1 June 25'!J126+'GP1 July 25'!J126+'GP1 Aug 25'!J126+'GP1 Sep 25'!J126+'GP1 Oct 25'!J126+'GP1 Nov 25'!J126+'GP1 Dec 25'!J126+'GP1 Jan 26'!J126+'GP1 Feb 26'!J126+'GP1 Mar 26'!J126+'Error Corrections'!M123</f>
        <v>0</v>
      </c>
      <c r="O122" s="165">
        <f>'GP1 April 25'!K126+'GP1 May 25'!K126+'GP1 June 25'!K126+'GP1 July 25'!K126+'GP1 Aug 25'!K126+'GP1 Sep 25'!K126+'GP1 Oct 25'!K126+'GP1 Nov 25'!K126+'GP1 Dec 25'!K126+'GP1 Jan 26'!K126+'GP1 Feb 26'!K126+'GP1 Mar 26'!K126+'Error Corrections'!N123</f>
        <v>0</v>
      </c>
      <c r="P122" s="213" t="str">
        <f>IF('Error Corrections'!AA123=TRUE, "TRUE", "")</f>
        <v/>
      </c>
      <c r="Q122" s="211">
        <f>'Member Info'!Q123</f>
        <v>0</v>
      </c>
      <c r="R122" s="147">
        <f t="shared" si="8"/>
        <v>0</v>
      </c>
      <c r="S122" s="85">
        <f t="shared" si="9"/>
        <v>0</v>
      </c>
      <c r="T122" s="182">
        <f>(G122/100*'Member Info'!$W$2)</f>
        <v>0</v>
      </c>
      <c r="U122" s="183" t="e">
        <f>G122/100*('Member Info'!K123+'Member Info'!L123)</f>
        <v>#VALUE!</v>
      </c>
      <c r="V122" s="182" t="e">
        <f t="shared" si="10"/>
        <v>#DIV/0!</v>
      </c>
      <c r="W122" s="182" t="e">
        <f t="shared" si="11"/>
        <v>#VALUE!</v>
      </c>
      <c r="X122" s="184" t="e">
        <f t="shared" si="12"/>
        <v>#DIV/0!</v>
      </c>
      <c r="Y122" s="185" t="e">
        <f t="shared" si="13"/>
        <v>#VALUE!</v>
      </c>
      <c r="Z122" s="124">
        <f>SUM('GP1 April 25'!AJ126+'GP1 May 25'!AJ126+'GP1 June 25'!AJ126+'GP1 July 25'!AJ126+'GP1 Aug 25'!AJ126+'GP1 Sep 25'!AJ126+'GP1 Oct 25'!AJ126+'GP1 Nov 25'!AJ126+'GP1 Dec 25'!AJ126+'GP1 Jan 26'!AJ126+'GP1 Feb 26'!AJ126+'GP1 Mar 26'!AJ126)</f>
        <v>0</v>
      </c>
      <c r="AA122" s="86" t="e">
        <f>(((IF('GP1 April 25'!O126=1,'GP1 April 25'!G126,0))+
(IF('GP1 May 25'!O126=1,'GP1 May 25'!G126,0))+
(IF('GP1 June 25'!O126=1,'GP1 June 25'!G126,0))+
(IF('GP1 July 25'!O126=1,'GP1 July 25'!G126,0))+
(IF('GP1 Aug 25'!O126=1,'GP1 Aug 25'!G126,0))+
(IF('GP1 Sep 25'!O126=1,'GP1 Sep 25'!G126,0))+
(IF('GP1 Oct 25'!O126=1,'GP1 Oct 25'!G126,0))+
(IF('GP1 Nov 25'!O126=1,'GP1 Nov 25'!G126,0))+
(IF('GP1 Dec 25'!O126=1,'GP1 Dec 25'!G126,0))+
(IF('GP1 Jan 26'!O126=1,'GP1 Jan 26'!G126,0))+
(IF('GP1 Feb 26'!O126=1,'GP1 Feb 26'!G126,0))+
(IF('GP1 Mar 26'!O126=1,'GP1 Mar 26'!G126,0)))/AB122)</f>
        <v>#DIV/0!</v>
      </c>
      <c r="AB122" s="86">
        <f>SUM('GP1 April 25'!O126,'GP1 May 25'!O126,'GP1 June 25'!O126,'GP1 July 25'!O126,'GP1 Aug 25'!O126,'GP1 Sep 25'!O126,'GP1 Oct 25'!O126,'GP1 Nov 25'!O126,'GP1 Dec 25'!O126,'GP1 Jan 26'!O126,'GP1 Feb 26'!O126,'GP1 Mar 26'!O126)</f>
        <v>0</v>
      </c>
      <c r="AC122" s="86">
        <f>'GP1 April 25'!H126</f>
        <v>0</v>
      </c>
      <c r="AD122" s="86">
        <f>'GP1 Mar 26'!H126</f>
        <v>0</v>
      </c>
      <c r="AE122" s="86" t="str">
        <f t="shared" si="14"/>
        <v/>
      </c>
      <c r="AF122" s="86" t="b">
        <f>IF(OR('Member Info'!N123="",'Member Info'!F123&gt;'GP1 Totals'!$V$2),TRUE,FALSE)</f>
        <v>1</v>
      </c>
      <c r="AG122" s="86" t="e">
        <f t="shared" ca="1" si="15"/>
        <v>#REF!</v>
      </c>
      <c r="AH122" s="86" t="e">
        <f ca="1">ROUND(IF(AF122=TRUE,('Member Info'!M123*52.14)/365*'GP1 Totals'!AG122,'Member Info'!M123*52.14),2)</f>
        <v>#REF!</v>
      </c>
      <c r="AI122" s="420">
        <f>'Member Info'!F123</f>
        <v>0</v>
      </c>
      <c r="AJ122" s="420">
        <f>IF('Member Info'!N123="",'GP1 Totals'!$V$3,'Member Info'!N123)</f>
        <v>46112</v>
      </c>
    </row>
    <row r="123" spans="1:36" s="2" customFormat="1" x14ac:dyDescent="0.25">
      <c r="A123" s="4">
        <v>96</v>
      </c>
      <c r="B123" s="164">
        <f>'Member Info'!D124</f>
        <v>0</v>
      </c>
      <c r="C123" s="164">
        <f>'Member Info'!E124</f>
        <v>0</v>
      </c>
      <c r="D123" s="164" t="str">
        <f>'Member Info'!G124</f>
        <v/>
      </c>
      <c r="E123" s="164"/>
      <c r="F123" s="165">
        <f>'Member Info'!B124</f>
        <v>0</v>
      </c>
      <c r="G123" s="165">
        <f>'GP1 April 25'!F127+'GP1 May 25'!F127+'GP1 June 25'!F127+'GP1 July 25'!F127+'GP1 Aug 25'!F127+'GP1 Sep 25'!F127+'GP1 Oct 25'!F127+'GP1 Nov 25'!F127+'GP1 Dec 25'!F127+'GP1 Jan 26'!F127+'GP1 Feb 26'!F127+'GP1 Mar 26'!F127+'Error Corrections'!F124</f>
        <v>0</v>
      </c>
      <c r="H123" s="166" t="str">
        <f>IF('Member Info'!O124="", 'Member Info'!K124, "CHANGED MID YEAR")</f>
        <v/>
      </c>
      <c r="I123" s="165"/>
      <c r="J123" s="165"/>
      <c r="K123" s="165"/>
      <c r="L123" s="165"/>
      <c r="M123" s="165">
        <f>'GP1 April 25'!I127+'GP1 May 25'!I127+'GP1 June 25'!I127+'GP1 July 25'!I127+'GP1 Aug 25'!I127+'GP1 Sep 25'!I127+'GP1 Oct 25'!I127+'GP1 Nov 25'!I127+'GP1 Dec 25'!I127+'GP1 Jan 26'!I127+'GP1 Feb 26'!I127+'GP1 Mar 26'!I127+'Error Corrections'!M124</f>
        <v>0</v>
      </c>
      <c r="N123" s="165">
        <f>'GP1 April 25'!J127+'GP1 May 25'!J127+'GP1 June 25'!J127+'GP1 July 25'!J127+'GP1 Aug 25'!J127+'GP1 Sep 25'!J127+'GP1 Oct 25'!J127+'GP1 Nov 25'!J127+'GP1 Dec 25'!J127+'GP1 Jan 26'!J127+'GP1 Feb 26'!J127+'GP1 Mar 26'!J127+'Error Corrections'!M124</f>
        <v>0</v>
      </c>
      <c r="O123" s="165">
        <f>'GP1 April 25'!K127+'GP1 May 25'!K127+'GP1 June 25'!K127+'GP1 July 25'!K127+'GP1 Aug 25'!K127+'GP1 Sep 25'!K127+'GP1 Oct 25'!K127+'GP1 Nov 25'!K127+'GP1 Dec 25'!K127+'GP1 Jan 26'!K127+'GP1 Feb 26'!K127+'GP1 Mar 26'!K127+'Error Corrections'!N124</f>
        <v>0</v>
      </c>
      <c r="P123" s="213" t="str">
        <f>IF('Error Corrections'!AA124=TRUE, "TRUE", "")</f>
        <v/>
      </c>
      <c r="Q123" s="211">
        <f>'Member Info'!Q124</f>
        <v>0</v>
      </c>
      <c r="R123" s="147">
        <f t="shared" si="8"/>
        <v>0</v>
      </c>
      <c r="S123" s="85">
        <f t="shared" si="9"/>
        <v>0</v>
      </c>
      <c r="T123" s="182">
        <f>(G123/100*'Member Info'!$W$2)</f>
        <v>0</v>
      </c>
      <c r="U123" s="183" t="e">
        <f>G123/100*('Member Info'!K124+'Member Info'!L124)</f>
        <v>#VALUE!</v>
      </c>
      <c r="V123" s="182" t="e">
        <f t="shared" si="10"/>
        <v>#DIV/0!</v>
      </c>
      <c r="W123" s="182" t="e">
        <f t="shared" si="11"/>
        <v>#VALUE!</v>
      </c>
      <c r="X123" s="184" t="e">
        <f t="shared" si="12"/>
        <v>#DIV/0!</v>
      </c>
      <c r="Y123" s="185" t="e">
        <f t="shared" si="13"/>
        <v>#VALUE!</v>
      </c>
      <c r="Z123" s="124">
        <f>SUM('GP1 April 25'!AJ127+'GP1 May 25'!AJ127+'GP1 June 25'!AJ127+'GP1 July 25'!AJ127+'GP1 Aug 25'!AJ127+'GP1 Sep 25'!AJ127+'GP1 Oct 25'!AJ127+'GP1 Nov 25'!AJ127+'GP1 Dec 25'!AJ127+'GP1 Jan 26'!AJ127+'GP1 Feb 26'!AJ127+'GP1 Mar 26'!AJ127)</f>
        <v>0</v>
      </c>
      <c r="AA123" s="86" t="e">
        <f>(((IF('GP1 April 25'!O127=1,'GP1 April 25'!G127,0))+
(IF('GP1 May 25'!O127=1,'GP1 May 25'!G127,0))+
(IF('GP1 June 25'!O127=1,'GP1 June 25'!G127,0))+
(IF('GP1 July 25'!O127=1,'GP1 July 25'!G127,0))+
(IF('GP1 Aug 25'!O127=1,'GP1 Aug 25'!G127,0))+
(IF('GP1 Sep 25'!O127=1,'GP1 Sep 25'!G127,0))+
(IF('GP1 Oct 25'!O127=1,'GP1 Oct 25'!G127,0))+
(IF('GP1 Nov 25'!O127=1,'GP1 Nov 25'!G127,0))+
(IF('GP1 Dec 25'!O127=1,'GP1 Dec 25'!G127,0))+
(IF('GP1 Jan 26'!O127=1,'GP1 Jan 26'!G127,0))+
(IF('GP1 Feb 26'!O127=1,'GP1 Feb 26'!G127,0))+
(IF('GP1 Mar 26'!O127=1,'GP1 Mar 26'!G127,0)))/AB123)</f>
        <v>#DIV/0!</v>
      </c>
      <c r="AB123" s="86">
        <f>SUM('GP1 April 25'!O127,'GP1 May 25'!O127,'GP1 June 25'!O127,'GP1 July 25'!O127,'GP1 Aug 25'!O127,'GP1 Sep 25'!O127,'GP1 Oct 25'!O127,'GP1 Nov 25'!O127,'GP1 Dec 25'!O127,'GP1 Jan 26'!O127,'GP1 Feb 26'!O127,'GP1 Mar 26'!O127)</f>
        <v>0</v>
      </c>
      <c r="AC123" s="86">
        <f>'GP1 April 25'!H127</f>
        <v>0</v>
      </c>
      <c r="AD123" s="86">
        <f>'GP1 Mar 26'!H127</f>
        <v>0</v>
      </c>
      <c r="AE123" s="86" t="str">
        <f t="shared" si="14"/>
        <v/>
      </c>
      <c r="AF123" s="86" t="b">
        <f>IF(OR('Member Info'!N124="",'Member Info'!F124&gt;'GP1 Totals'!$V$2),TRUE,FALSE)</f>
        <v>1</v>
      </c>
      <c r="AG123" s="86" t="e">
        <f t="shared" ca="1" si="15"/>
        <v>#REF!</v>
      </c>
      <c r="AH123" s="86" t="e">
        <f ca="1">ROUND(IF(AF123=TRUE,('Member Info'!M124*52.14)/365*'GP1 Totals'!AG123,'Member Info'!M124*52.14),2)</f>
        <v>#REF!</v>
      </c>
      <c r="AI123" s="420">
        <f>'Member Info'!F124</f>
        <v>0</v>
      </c>
      <c r="AJ123" s="420">
        <f>IF('Member Info'!N124="",'GP1 Totals'!$V$3,'Member Info'!N124)</f>
        <v>46112</v>
      </c>
    </row>
    <row r="124" spans="1:36" s="2" customFormat="1" x14ac:dyDescent="0.25">
      <c r="A124" s="4">
        <v>97</v>
      </c>
      <c r="B124" s="164">
        <f>'Member Info'!D125</f>
        <v>0</v>
      </c>
      <c r="C124" s="164">
        <f>'Member Info'!E125</f>
        <v>0</v>
      </c>
      <c r="D124" s="164" t="str">
        <f>'Member Info'!G125</f>
        <v/>
      </c>
      <c r="E124" s="164"/>
      <c r="F124" s="165">
        <f>'Member Info'!B125</f>
        <v>0</v>
      </c>
      <c r="G124" s="165">
        <f>'GP1 April 25'!F128+'GP1 May 25'!F128+'GP1 June 25'!F128+'GP1 July 25'!F128+'GP1 Aug 25'!F128+'GP1 Sep 25'!F128+'GP1 Oct 25'!F128+'GP1 Nov 25'!F128+'GP1 Dec 25'!F128+'GP1 Jan 26'!F128+'GP1 Feb 26'!F128+'GP1 Mar 26'!F128+'Error Corrections'!F125</f>
        <v>0</v>
      </c>
      <c r="H124" s="166" t="str">
        <f>IF('Member Info'!O125="", 'Member Info'!K125, "CHANGED MID YEAR")</f>
        <v/>
      </c>
      <c r="I124" s="165"/>
      <c r="J124" s="165"/>
      <c r="K124" s="165"/>
      <c r="L124" s="165"/>
      <c r="M124" s="165">
        <f>'GP1 April 25'!I128+'GP1 May 25'!I128+'GP1 June 25'!I128+'GP1 July 25'!I128+'GP1 Aug 25'!I128+'GP1 Sep 25'!I128+'GP1 Oct 25'!I128+'GP1 Nov 25'!I128+'GP1 Dec 25'!I128+'GP1 Jan 26'!I128+'GP1 Feb 26'!I128+'GP1 Mar 26'!I128+'Error Corrections'!M125</f>
        <v>0</v>
      </c>
      <c r="N124" s="165">
        <f>'GP1 April 25'!J128+'GP1 May 25'!J128+'GP1 June 25'!J128+'GP1 July 25'!J128+'GP1 Aug 25'!J128+'GP1 Sep 25'!J128+'GP1 Oct 25'!J128+'GP1 Nov 25'!J128+'GP1 Dec 25'!J128+'GP1 Jan 26'!J128+'GP1 Feb 26'!J128+'GP1 Mar 26'!J128+'Error Corrections'!M125</f>
        <v>0</v>
      </c>
      <c r="O124" s="165">
        <f>'GP1 April 25'!K128+'GP1 May 25'!K128+'GP1 June 25'!K128+'GP1 July 25'!K128+'GP1 Aug 25'!K128+'GP1 Sep 25'!K128+'GP1 Oct 25'!K128+'GP1 Nov 25'!K128+'GP1 Dec 25'!K128+'GP1 Jan 26'!K128+'GP1 Feb 26'!K128+'GP1 Mar 26'!K128+'Error Corrections'!N125</f>
        <v>0</v>
      </c>
      <c r="P124" s="213" t="str">
        <f>IF('Error Corrections'!AA125=TRUE, "TRUE", "")</f>
        <v/>
      </c>
      <c r="Q124" s="211">
        <f>'Member Info'!Q125</f>
        <v>0</v>
      </c>
      <c r="R124" s="147">
        <f t="shared" si="8"/>
        <v>0</v>
      </c>
      <c r="S124" s="85">
        <f t="shared" si="9"/>
        <v>0</v>
      </c>
      <c r="T124" s="182">
        <f>(G124/100*'Member Info'!$W$2)</f>
        <v>0</v>
      </c>
      <c r="U124" s="183" t="e">
        <f>G124/100*('Member Info'!K125+'Member Info'!L125)</f>
        <v>#VALUE!</v>
      </c>
      <c r="V124" s="182" t="e">
        <f t="shared" si="10"/>
        <v>#DIV/0!</v>
      </c>
      <c r="W124" s="182" t="e">
        <f t="shared" si="11"/>
        <v>#VALUE!</v>
      </c>
      <c r="X124" s="184" t="e">
        <f t="shared" si="12"/>
        <v>#DIV/0!</v>
      </c>
      <c r="Y124" s="185" t="e">
        <f t="shared" si="13"/>
        <v>#VALUE!</v>
      </c>
      <c r="Z124" s="124">
        <f>SUM('GP1 April 25'!AJ128+'GP1 May 25'!AJ128+'GP1 June 25'!AJ128+'GP1 July 25'!AJ128+'GP1 Aug 25'!AJ128+'GP1 Sep 25'!AJ128+'GP1 Oct 25'!AJ128+'GP1 Nov 25'!AJ128+'GP1 Dec 25'!AJ128+'GP1 Jan 26'!AJ128+'GP1 Feb 26'!AJ128+'GP1 Mar 26'!AJ128)</f>
        <v>0</v>
      </c>
      <c r="AA124" s="86" t="e">
        <f>(((IF('GP1 April 25'!O128=1,'GP1 April 25'!G128,0))+
(IF('GP1 May 25'!O128=1,'GP1 May 25'!G128,0))+
(IF('GP1 June 25'!O128=1,'GP1 June 25'!G128,0))+
(IF('GP1 July 25'!O128=1,'GP1 July 25'!G128,0))+
(IF('GP1 Aug 25'!O128=1,'GP1 Aug 25'!G128,0))+
(IF('GP1 Sep 25'!O128=1,'GP1 Sep 25'!G128,0))+
(IF('GP1 Oct 25'!O128=1,'GP1 Oct 25'!G128,0))+
(IF('GP1 Nov 25'!O128=1,'GP1 Nov 25'!G128,0))+
(IF('GP1 Dec 25'!O128=1,'GP1 Dec 25'!G128,0))+
(IF('GP1 Jan 26'!O128=1,'GP1 Jan 26'!G128,0))+
(IF('GP1 Feb 26'!O128=1,'GP1 Feb 26'!G128,0))+
(IF('GP1 Mar 26'!O128=1,'GP1 Mar 26'!G128,0)))/AB124)</f>
        <v>#DIV/0!</v>
      </c>
      <c r="AB124" s="86">
        <f>SUM('GP1 April 25'!O128,'GP1 May 25'!O128,'GP1 June 25'!O128,'GP1 July 25'!O128,'GP1 Aug 25'!O128,'GP1 Sep 25'!O128,'GP1 Oct 25'!O128,'GP1 Nov 25'!O128,'GP1 Dec 25'!O128,'GP1 Jan 26'!O128,'GP1 Feb 26'!O128,'GP1 Mar 26'!O128)</f>
        <v>0</v>
      </c>
      <c r="AC124" s="86">
        <f>'GP1 April 25'!H128</f>
        <v>0</v>
      </c>
      <c r="AD124" s="86">
        <f>'GP1 Mar 26'!H128</f>
        <v>0</v>
      </c>
      <c r="AE124" s="86" t="str">
        <f t="shared" si="14"/>
        <v/>
      </c>
      <c r="AF124" s="86" t="b">
        <f>IF(OR('Member Info'!N125="",'Member Info'!F125&gt;'GP1 Totals'!$V$2),TRUE,FALSE)</f>
        <v>1</v>
      </c>
      <c r="AG124" s="86" t="e">
        <f t="shared" ca="1" si="15"/>
        <v>#REF!</v>
      </c>
      <c r="AH124" s="86" t="e">
        <f ca="1">ROUND(IF(AF124=TRUE,('Member Info'!M125*52.14)/365*'GP1 Totals'!AG124,'Member Info'!M125*52.14),2)</f>
        <v>#REF!</v>
      </c>
      <c r="AI124" s="420">
        <f>'Member Info'!F125</f>
        <v>0</v>
      </c>
      <c r="AJ124" s="420">
        <f>IF('Member Info'!N125="",'GP1 Totals'!$V$3,'Member Info'!N125)</f>
        <v>46112</v>
      </c>
    </row>
    <row r="125" spans="1:36" s="2" customFormat="1" x14ac:dyDescent="0.25">
      <c r="A125" s="4">
        <v>98</v>
      </c>
      <c r="B125" s="164">
        <f>'Member Info'!D126</f>
        <v>0</v>
      </c>
      <c r="C125" s="164">
        <f>'Member Info'!E126</f>
        <v>0</v>
      </c>
      <c r="D125" s="164" t="str">
        <f>'Member Info'!G126</f>
        <v/>
      </c>
      <c r="E125" s="164"/>
      <c r="F125" s="165">
        <f>'Member Info'!B126</f>
        <v>0</v>
      </c>
      <c r="G125" s="165">
        <f>'GP1 April 25'!F129+'GP1 May 25'!F129+'GP1 June 25'!F129+'GP1 July 25'!F129+'GP1 Aug 25'!F129+'GP1 Sep 25'!F129+'GP1 Oct 25'!F129+'GP1 Nov 25'!F129+'GP1 Dec 25'!F129+'GP1 Jan 26'!F129+'GP1 Feb 26'!F129+'GP1 Mar 26'!F129+'Error Corrections'!F126</f>
        <v>0</v>
      </c>
      <c r="H125" s="166" t="str">
        <f>IF('Member Info'!O126="", 'Member Info'!K126, "CHANGED MID YEAR")</f>
        <v/>
      </c>
      <c r="I125" s="165"/>
      <c r="J125" s="165"/>
      <c r="K125" s="165"/>
      <c r="L125" s="165"/>
      <c r="M125" s="165">
        <f>'GP1 April 25'!I129+'GP1 May 25'!I129+'GP1 June 25'!I129+'GP1 July 25'!I129+'GP1 Aug 25'!I129+'GP1 Sep 25'!I129+'GP1 Oct 25'!I129+'GP1 Nov 25'!I129+'GP1 Dec 25'!I129+'GP1 Jan 26'!I129+'GP1 Feb 26'!I129+'GP1 Mar 26'!I129+'Error Corrections'!M126</f>
        <v>0</v>
      </c>
      <c r="N125" s="165">
        <f>'GP1 April 25'!J129+'GP1 May 25'!J129+'GP1 June 25'!J129+'GP1 July 25'!J129+'GP1 Aug 25'!J129+'GP1 Sep 25'!J129+'GP1 Oct 25'!J129+'GP1 Nov 25'!J129+'GP1 Dec 25'!J129+'GP1 Jan 26'!J129+'GP1 Feb 26'!J129+'GP1 Mar 26'!J129+'Error Corrections'!M126</f>
        <v>0</v>
      </c>
      <c r="O125" s="165">
        <f>'GP1 April 25'!K129+'GP1 May 25'!K129+'GP1 June 25'!K129+'GP1 July 25'!K129+'GP1 Aug 25'!K129+'GP1 Sep 25'!K129+'GP1 Oct 25'!K129+'GP1 Nov 25'!K129+'GP1 Dec 25'!K129+'GP1 Jan 26'!K129+'GP1 Feb 26'!K129+'GP1 Mar 26'!K129+'Error Corrections'!N126</f>
        <v>0</v>
      </c>
      <c r="P125" s="213" t="str">
        <f>IF('Error Corrections'!AA126=TRUE, "TRUE", "")</f>
        <v/>
      </c>
      <c r="Q125" s="211">
        <f>'Member Info'!Q126</f>
        <v>0</v>
      </c>
      <c r="R125" s="147">
        <f t="shared" si="8"/>
        <v>0</v>
      </c>
      <c r="S125" s="85">
        <f t="shared" si="9"/>
        <v>0</v>
      </c>
      <c r="T125" s="182">
        <f>(G125/100*'Member Info'!$W$2)</f>
        <v>0</v>
      </c>
      <c r="U125" s="183" t="e">
        <f>G125/100*('Member Info'!K126+'Member Info'!L126)</f>
        <v>#VALUE!</v>
      </c>
      <c r="V125" s="182" t="e">
        <f t="shared" si="10"/>
        <v>#DIV/0!</v>
      </c>
      <c r="W125" s="182" t="e">
        <f t="shared" si="11"/>
        <v>#VALUE!</v>
      </c>
      <c r="X125" s="184" t="e">
        <f t="shared" si="12"/>
        <v>#DIV/0!</v>
      </c>
      <c r="Y125" s="185" t="e">
        <f t="shared" si="13"/>
        <v>#VALUE!</v>
      </c>
      <c r="Z125" s="124">
        <f>SUM('GP1 April 25'!AJ129+'GP1 May 25'!AJ129+'GP1 June 25'!AJ129+'GP1 July 25'!AJ129+'GP1 Aug 25'!AJ129+'GP1 Sep 25'!AJ129+'GP1 Oct 25'!AJ129+'GP1 Nov 25'!AJ129+'GP1 Dec 25'!AJ129+'GP1 Jan 26'!AJ129+'GP1 Feb 26'!AJ129+'GP1 Mar 26'!AJ129)</f>
        <v>0</v>
      </c>
      <c r="AA125" s="86" t="e">
        <f>(((IF('GP1 April 25'!O129=1,'GP1 April 25'!G129,0))+
(IF('GP1 May 25'!O129=1,'GP1 May 25'!G129,0))+
(IF('GP1 June 25'!O129=1,'GP1 June 25'!G129,0))+
(IF('GP1 July 25'!O129=1,'GP1 July 25'!G129,0))+
(IF('GP1 Aug 25'!O129=1,'GP1 Aug 25'!G129,0))+
(IF('GP1 Sep 25'!O129=1,'GP1 Sep 25'!G129,0))+
(IF('GP1 Oct 25'!O129=1,'GP1 Oct 25'!G129,0))+
(IF('GP1 Nov 25'!O129=1,'GP1 Nov 25'!G129,0))+
(IF('GP1 Dec 25'!O129=1,'GP1 Dec 25'!G129,0))+
(IF('GP1 Jan 26'!O129=1,'GP1 Jan 26'!G129,0))+
(IF('GP1 Feb 26'!O129=1,'GP1 Feb 26'!G129,0))+
(IF('GP1 Mar 26'!O129=1,'GP1 Mar 26'!G129,0)))/AB125)</f>
        <v>#DIV/0!</v>
      </c>
      <c r="AB125" s="86">
        <f>SUM('GP1 April 25'!O129,'GP1 May 25'!O129,'GP1 June 25'!O129,'GP1 July 25'!O129,'GP1 Aug 25'!O129,'GP1 Sep 25'!O129,'GP1 Oct 25'!O129,'GP1 Nov 25'!O129,'GP1 Dec 25'!O129,'GP1 Jan 26'!O129,'GP1 Feb 26'!O129,'GP1 Mar 26'!O129)</f>
        <v>0</v>
      </c>
      <c r="AC125" s="86">
        <f>'GP1 April 25'!H129</f>
        <v>0</v>
      </c>
      <c r="AD125" s="86">
        <f>'GP1 Mar 26'!H129</f>
        <v>0</v>
      </c>
      <c r="AE125" s="86" t="str">
        <f t="shared" si="14"/>
        <v/>
      </c>
      <c r="AF125" s="86" t="b">
        <f>IF(OR('Member Info'!N126="",'Member Info'!F126&gt;'GP1 Totals'!$V$2),TRUE,FALSE)</f>
        <v>1</v>
      </c>
      <c r="AG125" s="86" t="e">
        <f t="shared" ca="1" si="15"/>
        <v>#REF!</v>
      </c>
      <c r="AH125" s="86" t="e">
        <f ca="1">ROUND(IF(AF125=TRUE,('Member Info'!M126*52.14)/365*'GP1 Totals'!AG125,'Member Info'!M126*52.14),2)</f>
        <v>#REF!</v>
      </c>
      <c r="AI125" s="420">
        <f>'Member Info'!F126</f>
        <v>0</v>
      </c>
      <c r="AJ125" s="420">
        <f>IF('Member Info'!N126="",'GP1 Totals'!$V$3,'Member Info'!N126)</f>
        <v>46112</v>
      </c>
    </row>
    <row r="126" spans="1:36" s="2" customFormat="1" x14ac:dyDescent="0.25">
      <c r="A126" s="4">
        <v>99</v>
      </c>
      <c r="B126" s="164">
        <f>'Member Info'!D127</f>
        <v>0</v>
      </c>
      <c r="C126" s="164">
        <f>'Member Info'!E127</f>
        <v>0</v>
      </c>
      <c r="D126" s="164" t="str">
        <f>'Member Info'!G127</f>
        <v/>
      </c>
      <c r="E126" s="164"/>
      <c r="F126" s="165">
        <f>'Member Info'!B127</f>
        <v>0</v>
      </c>
      <c r="G126" s="165">
        <f>'GP1 April 25'!F130+'GP1 May 25'!F130+'GP1 June 25'!F130+'GP1 July 25'!F130+'GP1 Aug 25'!F130+'GP1 Sep 25'!F130+'GP1 Oct 25'!F130+'GP1 Nov 25'!F130+'GP1 Dec 25'!F130+'GP1 Jan 26'!F130+'GP1 Feb 26'!F130+'GP1 Mar 26'!F130+'Error Corrections'!F127</f>
        <v>0</v>
      </c>
      <c r="H126" s="166" t="str">
        <f>IF('Member Info'!O127="", 'Member Info'!K127, "CHANGED MID YEAR")</f>
        <v/>
      </c>
      <c r="I126" s="165"/>
      <c r="J126" s="165"/>
      <c r="K126" s="165"/>
      <c r="L126" s="165"/>
      <c r="M126" s="165">
        <f>'GP1 April 25'!I130+'GP1 May 25'!I130+'GP1 June 25'!I130+'GP1 July 25'!I130+'GP1 Aug 25'!I130+'GP1 Sep 25'!I130+'GP1 Oct 25'!I130+'GP1 Nov 25'!I130+'GP1 Dec 25'!I130+'GP1 Jan 26'!I130+'GP1 Feb 26'!I130+'GP1 Mar 26'!I130+'Error Corrections'!M127</f>
        <v>0</v>
      </c>
      <c r="N126" s="165">
        <f>'GP1 April 25'!J130+'GP1 May 25'!J130+'GP1 June 25'!J130+'GP1 July 25'!J130+'GP1 Aug 25'!J130+'GP1 Sep 25'!J130+'GP1 Oct 25'!J130+'GP1 Nov 25'!J130+'GP1 Dec 25'!J130+'GP1 Jan 26'!J130+'GP1 Feb 26'!J130+'GP1 Mar 26'!J130+'Error Corrections'!M127</f>
        <v>0</v>
      </c>
      <c r="O126" s="165">
        <f>'GP1 April 25'!K130+'GP1 May 25'!K130+'GP1 June 25'!K130+'GP1 July 25'!K130+'GP1 Aug 25'!K130+'GP1 Sep 25'!K130+'GP1 Oct 25'!K130+'GP1 Nov 25'!K130+'GP1 Dec 25'!K130+'GP1 Jan 26'!K130+'GP1 Feb 26'!K130+'GP1 Mar 26'!K130+'Error Corrections'!N127</f>
        <v>0</v>
      </c>
      <c r="P126" s="213" t="str">
        <f>IF('Error Corrections'!AA127=TRUE, "TRUE", "")</f>
        <v/>
      </c>
      <c r="Q126" s="211">
        <f>'Member Info'!Q127</f>
        <v>0</v>
      </c>
      <c r="R126" s="147">
        <f t="shared" si="8"/>
        <v>0</v>
      </c>
      <c r="S126" s="85">
        <f t="shared" si="9"/>
        <v>0</v>
      </c>
      <c r="T126" s="182">
        <f>(G126/100*'Member Info'!$W$2)</f>
        <v>0</v>
      </c>
      <c r="U126" s="183" t="e">
        <f>G126/100*('Member Info'!K127+'Member Info'!L127)</f>
        <v>#VALUE!</v>
      </c>
      <c r="V126" s="182" t="e">
        <f t="shared" si="10"/>
        <v>#DIV/0!</v>
      </c>
      <c r="W126" s="182" t="e">
        <f t="shared" si="11"/>
        <v>#VALUE!</v>
      </c>
      <c r="X126" s="184" t="e">
        <f t="shared" si="12"/>
        <v>#DIV/0!</v>
      </c>
      <c r="Y126" s="185" t="e">
        <f t="shared" si="13"/>
        <v>#VALUE!</v>
      </c>
      <c r="Z126" s="124">
        <f>SUM('GP1 April 25'!AJ130+'GP1 May 25'!AJ130+'GP1 June 25'!AJ130+'GP1 July 25'!AJ130+'GP1 Aug 25'!AJ130+'GP1 Sep 25'!AJ130+'GP1 Oct 25'!AJ130+'GP1 Nov 25'!AJ130+'GP1 Dec 25'!AJ130+'GP1 Jan 26'!AJ130+'GP1 Feb 26'!AJ130+'GP1 Mar 26'!AJ130)</f>
        <v>0</v>
      </c>
      <c r="AA126" s="86" t="e">
        <f>(((IF('GP1 April 25'!O130=1,'GP1 April 25'!G130,0))+
(IF('GP1 May 25'!O130=1,'GP1 May 25'!G130,0))+
(IF('GP1 June 25'!O130=1,'GP1 June 25'!G130,0))+
(IF('GP1 July 25'!O130=1,'GP1 July 25'!G130,0))+
(IF('GP1 Aug 25'!O130=1,'GP1 Aug 25'!G130,0))+
(IF('GP1 Sep 25'!O130=1,'GP1 Sep 25'!G130,0))+
(IF('GP1 Oct 25'!O130=1,'GP1 Oct 25'!G130,0))+
(IF('GP1 Nov 25'!O130=1,'GP1 Nov 25'!G130,0))+
(IF('GP1 Dec 25'!O130=1,'GP1 Dec 25'!G130,0))+
(IF('GP1 Jan 26'!O130=1,'GP1 Jan 26'!G130,0))+
(IF('GP1 Feb 26'!O130=1,'GP1 Feb 26'!G130,0))+
(IF('GP1 Mar 26'!O130=1,'GP1 Mar 26'!G130,0)))/AB126)</f>
        <v>#DIV/0!</v>
      </c>
      <c r="AB126" s="86">
        <f>SUM('GP1 April 25'!O130,'GP1 May 25'!O130,'GP1 June 25'!O130,'GP1 July 25'!O130,'GP1 Aug 25'!O130,'GP1 Sep 25'!O130,'GP1 Oct 25'!O130,'GP1 Nov 25'!O130,'GP1 Dec 25'!O130,'GP1 Jan 26'!O130,'GP1 Feb 26'!O130,'GP1 Mar 26'!O130)</f>
        <v>0</v>
      </c>
      <c r="AC126" s="86">
        <f>'GP1 April 25'!H130</f>
        <v>0</v>
      </c>
      <c r="AD126" s="86">
        <f>'GP1 Mar 26'!H130</f>
        <v>0</v>
      </c>
      <c r="AE126" s="86" t="str">
        <f t="shared" si="14"/>
        <v/>
      </c>
      <c r="AF126" s="86" t="b">
        <f>IF(OR('Member Info'!N127="",'Member Info'!F127&gt;'GP1 Totals'!$V$2),TRUE,FALSE)</f>
        <v>1</v>
      </c>
      <c r="AG126" s="86" t="e">
        <f t="shared" ca="1" si="15"/>
        <v>#REF!</v>
      </c>
      <c r="AH126" s="86" t="e">
        <f ca="1">ROUND(IF(AF126=TRUE,('Member Info'!M127*52.14)/365*'GP1 Totals'!AG126,'Member Info'!M127*52.14),2)</f>
        <v>#REF!</v>
      </c>
      <c r="AI126" s="420">
        <f>'Member Info'!F127</f>
        <v>0</v>
      </c>
      <c r="AJ126" s="420">
        <f>IF('Member Info'!N127="",'GP1 Totals'!$V$3,'Member Info'!N127)</f>
        <v>46112</v>
      </c>
    </row>
    <row r="127" spans="1:36" s="2" customFormat="1" x14ac:dyDescent="0.25">
      <c r="A127" s="4">
        <v>100</v>
      </c>
      <c r="B127" s="164">
        <f>'Member Info'!D128</f>
        <v>0</v>
      </c>
      <c r="C127" s="164">
        <f>'Member Info'!E128</f>
        <v>0</v>
      </c>
      <c r="D127" s="164" t="str">
        <f>'Member Info'!G128</f>
        <v/>
      </c>
      <c r="E127" s="164"/>
      <c r="F127" s="165">
        <f>'Member Info'!B128</f>
        <v>0</v>
      </c>
      <c r="G127" s="165">
        <f>'GP1 April 25'!F131+'GP1 May 25'!F131+'GP1 June 25'!F131+'GP1 July 25'!F131+'GP1 Aug 25'!F131+'GP1 Sep 25'!F131+'GP1 Oct 25'!F131+'GP1 Nov 25'!F131+'GP1 Dec 25'!F131+'GP1 Jan 26'!F131+'GP1 Feb 26'!F131+'GP1 Mar 26'!F131+'Error Corrections'!F128</f>
        <v>0</v>
      </c>
      <c r="H127" s="166" t="str">
        <f>IF('Member Info'!O128="", 'Member Info'!K128, "CHANGED MID YEAR")</f>
        <v/>
      </c>
      <c r="I127" s="165"/>
      <c r="J127" s="165"/>
      <c r="K127" s="165"/>
      <c r="L127" s="165"/>
      <c r="M127" s="165">
        <f>'GP1 April 25'!I131+'GP1 May 25'!I131+'GP1 June 25'!I131+'GP1 July 25'!I131+'GP1 Aug 25'!I131+'GP1 Sep 25'!I131+'GP1 Oct 25'!I131+'GP1 Nov 25'!I131+'GP1 Dec 25'!I131+'GP1 Jan 26'!I131+'GP1 Feb 26'!I131+'GP1 Mar 26'!I131+'Error Corrections'!M128</f>
        <v>0</v>
      </c>
      <c r="N127" s="165">
        <f>'GP1 April 25'!J131+'GP1 May 25'!J131+'GP1 June 25'!J131+'GP1 July 25'!J131+'GP1 Aug 25'!J131+'GP1 Sep 25'!J131+'GP1 Oct 25'!J131+'GP1 Nov 25'!J131+'GP1 Dec 25'!J131+'GP1 Jan 26'!J131+'GP1 Feb 26'!J131+'GP1 Mar 26'!J131+'Error Corrections'!M128</f>
        <v>0</v>
      </c>
      <c r="O127" s="165">
        <f>'GP1 April 25'!K131+'GP1 May 25'!K131+'GP1 June 25'!K131+'GP1 July 25'!K131+'GP1 Aug 25'!K131+'GP1 Sep 25'!K131+'GP1 Oct 25'!K131+'GP1 Nov 25'!K131+'GP1 Dec 25'!K131+'GP1 Jan 26'!K131+'GP1 Feb 26'!K131+'GP1 Mar 26'!K131+'Error Corrections'!N128</f>
        <v>0</v>
      </c>
      <c r="P127" s="213" t="str">
        <f>IF('Error Corrections'!AA128=TRUE, "TRUE", "")</f>
        <v/>
      </c>
      <c r="Q127" s="211">
        <f>'Member Info'!Q128</f>
        <v>0</v>
      </c>
      <c r="R127" s="147">
        <f t="shared" si="8"/>
        <v>0</v>
      </c>
      <c r="S127" s="85">
        <f t="shared" si="9"/>
        <v>0</v>
      </c>
      <c r="T127" s="182">
        <f>(G127/100*'Member Info'!$W$2)</f>
        <v>0</v>
      </c>
      <c r="U127" s="183" t="e">
        <f>G127/100*('Member Info'!K128+'Member Info'!L128)</f>
        <v>#VALUE!</v>
      </c>
      <c r="V127" s="182" t="e">
        <f t="shared" si="10"/>
        <v>#DIV/0!</v>
      </c>
      <c r="W127" s="182" t="e">
        <f t="shared" si="11"/>
        <v>#VALUE!</v>
      </c>
      <c r="X127" s="184" t="e">
        <f t="shared" si="12"/>
        <v>#DIV/0!</v>
      </c>
      <c r="Y127" s="185" t="e">
        <f t="shared" si="13"/>
        <v>#VALUE!</v>
      </c>
      <c r="Z127" s="124">
        <f>SUM('GP1 April 25'!AJ131+'GP1 May 25'!AJ131+'GP1 June 25'!AJ131+'GP1 July 25'!AJ131+'GP1 Aug 25'!AJ131+'GP1 Sep 25'!AJ131+'GP1 Oct 25'!AJ131+'GP1 Nov 25'!AJ131+'GP1 Dec 25'!AJ131+'GP1 Jan 26'!AJ131+'GP1 Feb 26'!AJ131+'GP1 Mar 26'!AJ131)</f>
        <v>0</v>
      </c>
      <c r="AA127" s="86" t="e">
        <f>(((IF('GP1 April 25'!O131=1,'GP1 April 25'!G131,0))+
(IF('GP1 May 25'!O131=1,'GP1 May 25'!G131,0))+
(IF('GP1 June 25'!O131=1,'GP1 June 25'!G131,0))+
(IF('GP1 July 25'!O131=1,'GP1 July 25'!G131,0))+
(IF('GP1 Aug 25'!O131=1,'GP1 Aug 25'!G131,0))+
(IF('GP1 Sep 25'!O131=1,'GP1 Sep 25'!G131,0))+
(IF('GP1 Oct 25'!O131=1,'GP1 Oct 25'!G131,0))+
(IF('GP1 Nov 25'!O131=1,'GP1 Nov 25'!G131,0))+
(IF('GP1 Dec 25'!O131=1,'GP1 Dec 25'!G131,0))+
(IF('GP1 Jan 26'!O131=1,'GP1 Jan 26'!G131,0))+
(IF('GP1 Feb 26'!O131=1,'GP1 Feb 26'!G131,0))+
(IF('GP1 Mar 26'!O131=1,'GP1 Mar 26'!G131,0)))/AB127)</f>
        <v>#DIV/0!</v>
      </c>
      <c r="AB127" s="86">
        <f>SUM('GP1 April 25'!O131,'GP1 May 25'!O131,'GP1 June 25'!O131,'GP1 July 25'!O131,'GP1 Aug 25'!O131,'GP1 Sep 25'!O131,'GP1 Oct 25'!O131,'GP1 Nov 25'!O131,'GP1 Dec 25'!O131,'GP1 Jan 26'!O131,'GP1 Feb 26'!O131,'GP1 Mar 26'!O131)</f>
        <v>0</v>
      </c>
      <c r="AC127" s="86">
        <f>'GP1 April 25'!H131</f>
        <v>0</v>
      </c>
      <c r="AD127" s="86">
        <f>'GP1 Mar 26'!H131</f>
        <v>0</v>
      </c>
      <c r="AE127" s="86" t="str">
        <f t="shared" si="14"/>
        <v/>
      </c>
      <c r="AF127" s="86" t="b">
        <f>IF(OR('Member Info'!N128="",'Member Info'!F128&gt;'GP1 Totals'!$V$2),TRUE,FALSE)</f>
        <v>1</v>
      </c>
      <c r="AG127" s="86" t="e">
        <f t="shared" ca="1" si="15"/>
        <v>#REF!</v>
      </c>
      <c r="AH127" s="86" t="e">
        <f ca="1">ROUND(IF(AF127=TRUE,('Member Info'!M128*52.14)/365*'GP1 Totals'!AG127,'Member Info'!M128*52.14),2)</f>
        <v>#REF!</v>
      </c>
      <c r="AI127" s="420">
        <f>'Member Info'!F128</f>
        <v>0</v>
      </c>
      <c r="AJ127" s="420">
        <f>IF('Member Info'!N128="",'GP1 Totals'!$V$3,'Member Info'!N128)</f>
        <v>46112</v>
      </c>
    </row>
    <row r="128" spans="1:36" s="2" customFormat="1" x14ac:dyDescent="0.25">
      <c r="A128" s="4">
        <v>101</v>
      </c>
      <c r="B128" s="164">
        <f>'Member Info'!D129</f>
        <v>0</v>
      </c>
      <c r="C128" s="164">
        <f>'Member Info'!E129</f>
        <v>0</v>
      </c>
      <c r="D128" s="164" t="str">
        <f>'Member Info'!G129</f>
        <v/>
      </c>
      <c r="E128" s="164"/>
      <c r="F128" s="165">
        <f>'Member Info'!B129</f>
        <v>0</v>
      </c>
      <c r="G128" s="165">
        <f>'GP1 April 25'!F132+'GP1 May 25'!F132+'GP1 June 25'!F132+'GP1 July 25'!F132+'GP1 Aug 25'!F132+'GP1 Sep 25'!F132+'GP1 Oct 25'!F132+'GP1 Nov 25'!F132+'GP1 Dec 25'!F132+'GP1 Jan 26'!F132+'GP1 Feb 26'!F132+'GP1 Mar 26'!F132+'Error Corrections'!F129</f>
        <v>0</v>
      </c>
      <c r="H128" s="166" t="str">
        <f>IF('Member Info'!O129="", 'Member Info'!K129, "CHANGED MID YEAR")</f>
        <v/>
      </c>
      <c r="I128" s="165"/>
      <c r="J128" s="165"/>
      <c r="K128" s="165"/>
      <c r="L128" s="165"/>
      <c r="M128" s="165">
        <f>'GP1 April 25'!I132+'GP1 May 25'!I132+'GP1 June 25'!I132+'GP1 July 25'!I132+'GP1 Aug 25'!I132+'GP1 Sep 25'!I132+'GP1 Oct 25'!I132+'GP1 Nov 25'!I132+'GP1 Dec 25'!I132+'GP1 Jan 26'!I132+'GP1 Feb 26'!I132+'GP1 Mar 26'!I132+'Error Corrections'!M129</f>
        <v>0</v>
      </c>
      <c r="N128" s="165">
        <f>'GP1 April 25'!J132+'GP1 May 25'!J132+'GP1 June 25'!J132+'GP1 July 25'!J132+'GP1 Aug 25'!J132+'GP1 Sep 25'!J132+'GP1 Oct 25'!J132+'GP1 Nov 25'!J132+'GP1 Dec 25'!J132+'GP1 Jan 26'!J132+'GP1 Feb 26'!J132+'GP1 Mar 26'!J132+'Error Corrections'!M129</f>
        <v>0</v>
      </c>
      <c r="O128" s="165">
        <f>'GP1 April 25'!K132+'GP1 May 25'!K132+'GP1 June 25'!K132+'GP1 July 25'!K132+'GP1 Aug 25'!K132+'GP1 Sep 25'!K132+'GP1 Oct 25'!K132+'GP1 Nov 25'!K132+'GP1 Dec 25'!K132+'GP1 Jan 26'!K132+'GP1 Feb 26'!K132+'GP1 Mar 26'!K132+'Error Corrections'!N129</f>
        <v>0</v>
      </c>
      <c r="P128" s="213" t="str">
        <f>IF('Error Corrections'!AA129=TRUE, "TRUE", "")</f>
        <v/>
      </c>
      <c r="Q128" s="211">
        <f>'Member Info'!Q129</f>
        <v>0</v>
      </c>
      <c r="R128" s="147">
        <f t="shared" si="8"/>
        <v>0</v>
      </c>
      <c r="S128" s="85">
        <f t="shared" si="9"/>
        <v>0</v>
      </c>
      <c r="T128" s="182">
        <f>(G128/100*'Member Info'!$W$2)</f>
        <v>0</v>
      </c>
      <c r="U128" s="183" t="e">
        <f>G128/100*('Member Info'!K129+'Member Info'!L129)</f>
        <v>#VALUE!</v>
      </c>
      <c r="V128" s="182" t="e">
        <f t="shared" si="10"/>
        <v>#DIV/0!</v>
      </c>
      <c r="W128" s="182" t="e">
        <f t="shared" si="11"/>
        <v>#VALUE!</v>
      </c>
      <c r="X128" s="184" t="e">
        <f t="shared" si="12"/>
        <v>#DIV/0!</v>
      </c>
      <c r="Y128" s="185" t="e">
        <f t="shared" si="13"/>
        <v>#VALUE!</v>
      </c>
      <c r="Z128" s="124">
        <f>SUM('GP1 April 25'!AJ132+'GP1 May 25'!AJ132+'GP1 June 25'!AJ132+'GP1 July 25'!AJ132+'GP1 Aug 25'!AJ132+'GP1 Sep 25'!AJ132+'GP1 Oct 25'!AJ132+'GP1 Nov 25'!AJ132+'GP1 Dec 25'!AJ132+'GP1 Jan 26'!AJ132+'GP1 Feb 26'!AJ132+'GP1 Mar 26'!AJ132)</f>
        <v>0</v>
      </c>
      <c r="AA128" s="86" t="e">
        <f>(((IF('GP1 April 25'!O132=1,'GP1 April 25'!G132,0))+
(IF('GP1 May 25'!O132=1,'GP1 May 25'!G132,0))+
(IF('GP1 June 25'!O132=1,'GP1 June 25'!G132,0))+
(IF('GP1 July 25'!O132=1,'GP1 July 25'!G132,0))+
(IF('GP1 Aug 25'!O132=1,'GP1 Aug 25'!G132,0))+
(IF('GP1 Sep 25'!O132=1,'GP1 Sep 25'!G132,0))+
(IF('GP1 Oct 25'!O132=1,'GP1 Oct 25'!G132,0))+
(IF('GP1 Nov 25'!O132=1,'GP1 Nov 25'!G132,0))+
(IF('GP1 Dec 25'!O132=1,'GP1 Dec 25'!G132,0))+
(IF('GP1 Jan 26'!O132=1,'GP1 Jan 26'!G132,0))+
(IF('GP1 Feb 26'!O132=1,'GP1 Feb 26'!G132,0))+
(IF('GP1 Mar 26'!O132=1,'GP1 Mar 26'!G132,0)))/AB128)</f>
        <v>#DIV/0!</v>
      </c>
      <c r="AB128" s="86">
        <f>SUM('GP1 April 25'!O132,'GP1 May 25'!O132,'GP1 June 25'!O132,'GP1 July 25'!O132,'GP1 Aug 25'!O132,'GP1 Sep 25'!O132,'GP1 Oct 25'!O132,'GP1 Nov 25'!O132,'GP1 Dec 25'!O132,'GP1 Jan 26'!O132,'GP1 Feb 26'!O132,'GP1 Mar 26'!O132)</f>
        <v>0</v>
      </c>
      <c r="AC128" s="86">
        <f>'GP1 April 25'!H132</f>
        <v>0</v>
      </c>
      <c r="AD128" s="86">
        <f>'GP1 Mar 26'!H132</f>
        <v>0</v>
      </c>
      <c r="AE128" s="86" t="str">
        <f t="shared" si="14"/>
        <v/>
      </c>
      <c r="AF128" s="86" t="b">
        <f>IF(OR('Member Info'!N129="",'Member Info'!F129&gt;'GP1 Totals'!$V$2),TRUE,FALSE)</f>
        <v>1</v>
      </c>
      <c r="AG128" s="86" t="e">
        <f t="shared" ca="1" si="15"/>
        <v>#REF!</v>
      </c>
      <c r="AH128" s="86" t="e">
        <f ca="1">ROUND(IF(AF128=TRUE,('Member Info'!M129*52.14)/365*'GP1 Totals'!AG128,'Member Info'!M129*52.14),2)</f>
        <v>#REF!</v>
      </c>
      <c r="AI128" s="420">
        <f>'Member Info'!F129</f>
        <v>0</v>
      </c>
      <c r="AJ128" s="420">
        <f>IF('Member Info'!N129="",'GP1 Totals'!$V$3,'Member Info'!N129)</f>
        <v>46112</v>
      </c>
    </row>
    <row r="129" spans="1:36" s="2" customFormat="1" x14ac:dyDescent="0.25">
      <c r="A129" s="4">
        <v>102</v>
      </c>
      <c r="B129" s="164">
        <f>'Member Info'!D130</f>
        <v>0</v>
      </c>
      <c r="C129" s="164">
        <f>'Member Info'!E130</f>
        <v>0</v>
      </c>
      <c r="D129" s="164" t="str">
        <f>'Member Info'!G130</f>
        <v/>
      </c>
      <c r="E129" s="164"/>
      <c r="F129" s="165">
        <f>'Member Info'!B130</f>
        <v>0</v>
      </c>
      <c r="G129" s="165">
        <f>'GP1 April 25'!F133+'GP1 May 25'!F133+'GP1 June 25'!F133+'GP1 July 25'!F133+'GP1 Aug 25'!F133+'GP1 Sep 25'!F133+'GP1 Oct 25'!F133+'GP1 Nov 25'!F133+'GP1 Dec 25'!F133+'GP1 Jan 26'!F133+'GP1 Feb 26'!F133+'GP1 Mar 26'!F133+'Error Corrections'!F130</f>
        <v>0</v>
      </c>
      <c r="H129" s="166" t="str">
        <f>IF('Member Info'!O130="", 'Member Info'!K130, "CHANGED MID YEAR")</f>
        <v/>
      </c>
      <c r="I129" s="165"/>
      <c r="J129" s="165"/>
      <c r="K129" s="165"/>
      <c r="L129" s="165"/>
      <c r="M129" s="165">
        <f>'GP1 April 25'!I133+'GP1 May 25'!I133+'GP1 June 25'!I133+'GP1 July 25'!I133+'GP1 Aug 25'!I133+'GP1 Sep 25'!I133+'GP1 Oct 25'!I133+'GP1 Nov 25'!I133+'GP1 Dec 25'!I133+'GP1 Jan 26'!I133+'GP1 Feb 26'!I133+'GP1 Mar 26'!I133+'Error Corrections'!M130</f>
        <v>0</v>
      </c>
      <c r="N129" s="165">
        <f>'GP1 April 25'!J133+'GP1 May 25'!J133+'GP1 June 25'!J133+'GP1 July 25'!J133+'GP1 Aug 25'!J133+'GP1 Sep 25'!J133+'GP1 Oct 25'!J133+'GP1 Nov 25'!J133+'GP1 Dec 25'!J133+'GP1 Jan 26'!J133+'GP1 Feb 26'!J133+'GP1 Mar 26'!J133+'Error Corrections'!M130</f>
        <v>0</v>
      </c>
      <c r="O129" s="165">
        <f>'GP1 April 25'!K133+'GP1 May 25'!K133+'GP1 June 25'!K133+'GP1 July 25'!K133+'GP1 Aug 25'!K133+'GP1 Sep 25'!K133+'GP1 Oct 25'!K133+'GP1 Nov 25'!K133+'GP1 Dec 25'!K133+'GP1 Jan 26'!K133+'GP1 Feb 26'!K133+'GP1 Mar 26'!K133+'Error Corrections'!N130</f>
        <v>0</v>
      </c>
      <c r="P129" s="213" t="str">
        <f>IF('Error Corrections'!AA130=TRUE, "TRUE", "")</f>
        <v/>
      </c>
      <c r="Q129" s="211">
        <f>'Member Info'!Q130</f>
        <v>0</v>
      </c>
      <c r="R129" s="147">
        <f t="shared" si="8"/>
        <v>0</v>
      </c>
      <c r="S129" s="85">
        <f t="shared" si="9"/>
        <v>0</v>
      </c>
      <c r="T129" s="182">
        <f>(G129/100*'Member Info'!$W$2)</f>
        <v>0</v>
      </c>
      <c r="U129" s="183" t="e">
        <f>G129/100*('Member Info'!K130+'Member Info'!L130)</f>
        <v>#VALUE!</v>
      </c>
      <c r="V129" s="182" t="e">
        <f t="shared" si="10"/>
        <v>#DIV/0!</v>
      </c>
      <c r="W129" s="182" t="e">
        <f t="shared" si="11"/>
        <v>#VALUE!</v>
      </c>
      <c r="X129" s="184" t="e">
        <f t="shared" si="12"/>
        <v>#DIV/0!</v>
      </c>
      <c r="Y129" s="185" t="e">
        <f t="shared" si="13"/>
        <v>#VALUE!</v>
      </c>
      <c r="Z129" s="124">
        <f>SUM('GP1 April 25'!AJ133+'GP1 May 25'!AJ133+'GP1 June 25'!AJ133+'GP1 July 25'!AJ133+'GP1 Aug 25'!AJ133+'GP1 Sep 25'!AJ133+'GP1 Oct 25'!AJ133+'GP1 Nov 25'!AJ133+'GP1 Dec 25'!AJ133+'GP1 Jan 26'!AJ133+'GP1 Feb 26'!AJ133+'GP1 Mar 26'!AJ133)</f>
        <v>0</v>
      </c>
      <c r="AA129" s="86" t="e">
        <f>(((IF('GP1 April 25'!O133=1,'GP1 April 25'!G133,0))+
(IF('GP1 May 25'!O133=1,'GP1 May 25'!G133,0))+
(IF('GP1 June 25'!O133=1,'GP1 June 25'!G133,0))+
(IF('GP1 July 25'!O133=1,'GP1 July 25'!G133,0))+
(IF('GP1 Aug 25'!O133=1,'GP1 Aug 25'!G133,0))+
(IF('GP1 Sep 25'!O133=1,'GP1 Sep 25'!G133,0))+
(IF('GP1 Oct 25'!O133=1,'GP1 Oct 25'!G133,0))+
(IF('GP1 Nov 25'!O133=1,'GP1 Nov 25'!G133,0))+
(IF('GP1 Dec 25'!O133=1,'GP1 Dec 25'!G133,0))+
(IF('GP1 Jan 26'!O133=1,'GP1 Jan 26'!G133,0))+
(IF('GP1 Feb 26'!O133=1,'GP1 Feb 26'!G133,0))+
(IF('GP1 Mar 26'!O133=1,'GP1 Mar 26'!G133,0)))/AB129)</f>
        <v>#DIV/0!</v>
      </c>
      <c r="AB129" s="86">
        <f>SUM('GP1 April 25'!O133,'GP1 May 25'!O133,'GP1 June 25'!O133,'GP1 July 25'!O133,'GP1 Aug 25'!O133,'GP1 Sep 25'!O133,'GP1 Oct 25'!O133,'GP1 Nov 25'!O133,'GP1 Dec 25'!O133,'GP1 Jan 26'!O133,'GP1 Feb 26'!O133,'GP1 Mar 26'!O133)</f>
        <v>0</v>
      </c>
      <c r="AC129" s="86">
        <f>'GP1 April 25'!H133</f>
        <v>0</v>
      </c>
      <c r="AD129" s="86">
        <f>'GP1 Mar 26'!H133</f>
        <v>0</v>
      </c>
      <c r="AE129" s="86" t="str">
        <f t="shared" si="14"/>
        <v/>
      </c>
      <c r="AF129" s="86" t="b">
        <f>IF(OR('Member Info'!N130="",'Member Info'!F130&gt;'GP1 Totals'!$V$2),TRUE,FALSE)</f>
        <v>1</v>
      </c>
      <c r="AG129" s="86" t="e">
        <f t="shared" ca="1" si="15"/>
        <v>#REF!</v>
      </c>
      <c r="AH129" s="86" t="e">
        <f ca="1">ROUND(IF(AF129=TRUE,('Member Info'!M130*52.14)/365*'GP1 Totals'!AG129,'Member Info'!M130*52.14),2)</f>
        <v>#REF!</v>
      </c>
      <c r="AI129" s="420">
        <f>'Member Info'!F130</f>
        <v>0</v>
      </c>
      <c r="AJ129" s="420">
        <f>IF('Member Info'!N130="",'GP1 Totals'!$V$3,'Member Info'!N130)</f>
        <v>46112</v>
      </c>
    </row>
    <row r="130" spans="1:36" s="2" customFormat="1" x14ac:dyDescent="0.25">
      <c r="A130" s="4">
        <v>103</v>
      </c>
      <c r="B130" s="164">
        <f>'Member Info'!D131</f>
        <v>0</v>
      </c>
      <c r="C130" s="164">
        <f>'Member Info'!E131</f>
        <v>0</v>
      </c>
      <c r="D130" s="164" t="str">
        <f>'Member Info'!G131</f>
        <v/>
      </c>
      <c r="E130" s="164"/>
      <c r="F130" s="165">
        <f>'Member Info'!B131</f>
        <v>0</v>
      </c>
      <c r="G130" s="165">
        <f>'GP1 April 25'!F134+'GP1 May 25'!F134+'GP1 June 25'!F134+'GP1 July 25'!F134+'GP1 Aug 25'!F134+'GP1 Sep 25'!F134+'GP1 Oct 25'!F134+'GP1 Nov 25'!F134+'GP1 Dec 25'!F134+'GP1 Jan 26'!F134+'GP1 Feb 26'!F134+'GP1 Mar 26'!F134+'Error Corrections'!F131</f>
        <v>0</v>
      </c>
      <c r="H130" s="166" t="str">
        <f>IF('Member Info'!O131="", 'Member Info'!K131, "CHANGED MID YEAR")</f>
        <v/>
      </c>
      <c r="I130" s="165"/>
      <c r="J130" s="165"/>
      <c r="K130" s="165"/>
      <c r="L130" s="165"/>
      <c r="M130" s="165">
        <f>'GP1 April 25'!I134+'GP1 May 25'!I134+'GP1 June 25'!I134+'GP1 July 25'!I134+'GP1 Aug 25'!I134+'GP1 Sep 25'!I134+'GP1 Oct 25'!I134+'GP1 Nov 25'!I134+'GP1 Dec 25'!I134+'GP1 Jan 26'!I134+'GP1 Feb 26'!I134+'GP1 Mar 26'!I134+'Error Corrections'!M131</f>
        <v>0</v>
      </c>
      <c r="N130" s="165">
        <f>'GP1 April 25'!J134+'GP1 May 25'!J134+'GP1 June 25'!J134+'GP1 July 25'!J134+'GP1 Aug 25'!J134+'GP1 Sep 25'!J134+'GP1 Oct 25'!J134+'GP1 Nov 25'!J134+'GP1 Dec 25'!J134+'GP1 Jan 26'!J134+'GP1 Feb 26'!J134+'GP1 Mar 26'!J134+'Error Corrections'!M131</f>
        <v>0</v>
      </c>
      <c r="O130" s="165">
        <f>'GP1 April 25'!K134+'GP1 May 25'!K134+'GP1 June 25'!K134+'GP1 July 25'!K134+'GP1 Aug 25'!K134+'GP1 Sep 25'!K134+'GP1 Oct 25'!K134+'GP1 Nov 25'!K134+'GP1 Dec 25'!K134+'GP1 Jan 26'!K134+'GP1 Feb 26'!K134+'GP1 Mar 26'!K134+'Error Corrections'!N131</f>
        <v>0</v>
      </c>
      <c r="P130" s="213" t="str">
        <f>IF('Error Corrections'!AA131=TRUE, "TRUE", "")</f>
        <v/>
      </c>
      <c r="Q130" s="211">
        <f>'Member Info'!Q131</f>
        <v>0</v>
      </c>
      <c r="R130" s="147">
        <f t="shared" si="8"/>
        <v>0</v>
      </c>
      <c r="S130" s="85">
        <f t="shared" si="9"/>
        <v>0</v>
      </c>
      <c r="T130" s="182">
        <f>(G130/100*'Member Info'!$W$2)</f>
        <v>0</v>
      </c>
      <c r="U130" s="183" t="e">
        <f>G130/100*('Member Info'!K131+'Member Info'!L131)</f>
        <v>#VALUE!</v>
      </c>
      <c r="V130" s="182" t="e">
        <f t="shared" si="10"/>
        <v>#DIV/0!</v>
      </c>
      <c r="W130" s="182" t="e">
        <f t="shared" si="11"/>
        <v>#VALUE!</v>
      </c>
      <c r="X130" s="184" t="e">
        <f t="shared" si="12"/>
        <v>#DIV/0!</v>
      </c>
      <c r="Y130" s="185" t="e">
        <f t="shared" si="13"/>
        <v>#VALUE!</v>
      </c>
      <c r="Z130" s="124">
        <f>SUM('GP1 April 25'!AJ134+'GP1 May 25'!AJ134+'GP1 June 25'!AJ134+'GP1 July 25'!AJ134+'GP1 Aug 25'!AJ134+'GP1 Sep 25'!AJ134+'GP1 Oct 25'!AJ134+'GP1 Nov 25'!AJ134+'GP1 Dec 25'!AJ134+'GP1 Jan 26'!AJ134+'GP1 Feb 26'!AJ134+'GP1 Mar 26'!AJ134)</f>
        <v>0</v>
      </c>
      <c r="AA130" s="86" t="e">
        <f>(((IF('GP1 April 25'!O134=1,'GP1 April 25'!G134,0))+
(IF('GP1 May 25'!O134=1,'GP1 May 25'!G134,0))+
(IF('GP1 June 25'!O134=1,'GP1 June 25'!G134,0))+
(IF('GP1 July 25'!O134=1,'GP1 July 25'!G134,0))+
(IF('GP1 Aug 25'!O134=1,'GP1 Aug 25'!G134,0))+
(IF('GP1 Sep 25'!O134=1,'GP1 Sep 25'!G134,0))+
(IF('GP1 Oct 25'!O134=1,'GP1 Oct 25'!G134,0))+
(IF('GP1 Nov 25'!O134=1,'GP1 Nov 25'!G134,0))+
(IF('GP1 Dec 25'!O134=1,'GP1 Dec 25'!G134,0))+
(IF('GP1 Jan 26'!O134=1,'GP1 Jan 26'!G134,0))+
(IF('GP1 Feb 26'!O134=1,'GP1 Feb 26'!G134,0))+
(IF('GP1 Mar 26'!O134=1,'GP1 Mar 26'!G134,0)))/AB130)</f>
        <v>#DIV/0!</v>
      </c>
      <c r="AB130" s="86">
        <f>SUM('GP1 April 25'!O134,'GP1 May 25'!O134,'GP1 June 25'!O134,'GP1 July 25'!O134,'GP1 Aug 25'!O134,'GP1 Sep 25'!O134,'GP1 Oct 25'!O134,'GP1 Nov 25'!O134,'GP1 Dec 25'!O134,'GP1 Jan 26'!O134,'GP1 Feb 26'!O134,'GP1 Mar 26'!O134)</f>
        <v>0</v>
      </c>
      <c r="AC130" s="86">
        <f>'GP1 April 25'!H134</f>
        <v>0</v>
      </c>
      <c r="AD130" s="86">
        <f>'GP1 Mar 26'!H134</f>
        <v>0</v>
      </c>
      <c r="AE130" s="86" t="str">
        <f t="shared" si="14"/>
        <v/>
      </c>
      <c r="AF130" s="86" t="b">
        <f>IF(OR('Member Info'!N131="",'Member Info'!F131&gt;'GP1 Totals'!$V$2),TRUE,FALSE)</f>
        <v>1</v>
      </c>
      <c r="AG130" s="86" t="e">
        <f t="shared" ca="1" si="15"/>
        <v>#REF!</v>
      </c>
      <c r="AH130" s="86" t="e">
        <f ca="1">ROUND(IF(AF130=TRUE,('Member Info'!M131*52.14)/365*'GP1 Totals'!AG130,'Member Info'!M131*52.14),2)</f>
        <v>#REF!</v>
      </c>
      <c r="AI130" s="420">
        <f>'Member Info'!F131</f>
        <v>0</v>
      </c>
      <c r="AJ130" s="420">
        <f>IF('Member Info'!N131="",'GP1 Totals'!$V$3,'Member Info'!N131)</f>
        <v>46112</v>
      </c>
    </row>
    <row r="131" spans="1:36" s="2" customFormat="1" x14ac:dyDescent="0.25">
      <c r="A131" s="4">
        <v>104</v>
      </c>
      <c r="B131" s="164">
        <f>'Member Info'!D132</f>
        <v>0</v>
      </c>
      <c r="C131" s="164">
        <f>'Member Info'!E132</f>
        <v>0</v>
      </c>
      <c r="D131" s="164" t="str">
        <f>'Member Info'!G132</f>
        <v/>
      </c>
      <c r="E131" s="164"/>
      <c r="F131" s="165">
        <f>'Member Info'!B132</f>
        <v>0</v>
      </c>
      <c r="G131" s="165">
        <f>'GP1 April 25'!F135+'GP1 May 25'!F135+'GP1 June 25'!F135+'GP1 July 25'!F135+'GP1 Aug 25'!F135+'GP1 Sep 25'!F135+'GP1 Oct 25'!F135+'GP1 Nov 25'!F135+'GP1 Dec 25'!F135+'GP1 Jan 26'!F135+'GP1 Feb 26'!F135+'GP1 Mar 26'!F135+'Error Corrections'!F132</f>
        <v>0</v>
      </c>
      <c r="H131" s="166" t="str">
        <f>IF('Member Info'!O132="", 'Member Info'!K132, "CHANGED MID YEAR")</f>
        <v/>
      </c>
      <c r="I131" s="165"/>
      <c r="J131" s="165"/>
      <c r="K131" s="165"/>
      <c r="L131" s="165"/>
      <c r="M131" s="165">
        <f>'GP1 April 25'!I135+'GP1 May 25'!I135+'GP1 June 25'!I135+'GP1 July 25'!I135+'GP1 Aug 25'!I135+'GP1 Sep 25'!I135+'GP1 Oct 25'!I135+'GP1 Nov 25'!I135+'GP1 Dec 25'!I135+'GP1 Jan 26'!I135+'GP1 Feb 26'!I135+'GP1 Mar 26'!I135+'Error Corrections'!M132</f>
        <v>0</v>
      </c>
      <c r="N131" s="165">
        <f>'GP1 April 25'!J135+'GP1 May 25'!J135+'GP1 June 25'!J135+'GP1 July 25'!J135+'GP1 Aug 25'!J135+'GP1 Sep 25'!J135+'GP1 Oct 25'!J135+'GP1 Nov 25'!J135+'GP1 Dec 25'!J135+'GP1 Jan 26'!J135+'GP1 Feb 26'!J135+'GP1 Mar 26'!J135+'Error Corrections'!M132</f>
        <v>0</v>
      </c>
      <c r="O131" s="165">
        <f>'GP1 April 25'!K135+'GP1 May 25'!K135+'GP1 June 25'!K135+'GP1 July 25'!K135+'GP1 Aug 25'!K135+'GP1 Sep 25'!K135+'GP1 Oct 25'!K135+'GP1 Nov 25'!K135+'GP1 Dec 25'!K135+'GP1 Jan 26'!K135+'GP1 Feb 26'!K135+'GP1 Mar 26'!K135+'Error Corrections'!N132</f>
        <v>0</v>
      </c>
      <c r="P131" s="213" t="str">
        <f>IF('Error Corrections'!AA132=TRUE, "TRUE", "")</f>
        <v/>
      </c>
      <c r="Q131" s="211">
        <f>'Member Info'!Q132</f>
        <v>0</v>
      </c>
      <c r="R131" s="147">
        <f t="shared" si="8"/>
        <v>0</v>
      </c>
      <c r="S131" s="85">
        <f t="shared" si="9"/>
        <v>0</v>
      </c>
      <c r="T131" s="182">
        <f>(G131/100*'Member Info'!$W$2)</f>
        <v>0</v>
      </c>
      <c r="U131" s="183" t="e">
        <f>G131/100*('Member Info'!K132+'Member Info'!L132)</f>
        <v>#VALUE!</v>
      </c>
      <c r="V131" s="182" t="e">
        <f t="shared" si="10"/>
        <v>#DIV/0!</v>
      </c>
      <c r="W131" s="182" t="e">
        <f t="shared" si="11"/>
        <v>#VALUE!</v>
      </c>
      <c r="X131" s="184" t="e">
        <f t="shared" si="12"/>
        <v>#DIV/0!</v>
      </c>
      <c r="Y131" s="185" t="e">
        <f t="shared" si="13"/>
        <v>#VALUE!</v>
      </c>
      <c r="Z131" s="124">
        <f>SUM('GP1 April 25'!AJ135+'GP1 May 25'!AJ135+'GP1 June 25'!AJ135+'GP1 July 25'!AJ135+'GP1 Aug 25'!AJ135+'GP1 Sep 25'!AJ135+'GP1 Oct 25'!AJ135+'GP1 Nov 25'!AJ135+'GP1 Dec 25'!AJ135+'GP1 Jan 26'!AJ135+'GP1 Feb 26'!AJ135+'GP1 Mar 26'!AJ135)</f>
        <v>0</v>
      </c>
      <c r="AA131" s="86" t="e">
        <f>(((IF('GP1 April 25'!O135=1,'GP1 April 25'!G135,0))+
(IF('GP1 May 25'!O135=1,'GP1 May 25'!G135,0))+
(IF('GP1 June 25'!O135=1,'GP1 June 25'!G135,0))+
(IF('GP1 July 25'!O135=1,'GP1 July 25'!G135,0))+
(IF('GP1 Aug 25'!O135=1,'GP1 Aug 25'!G135,0))+
(IF('GP1 Sep 25'!O135=1,'GP1 Sep 25'!G135,0))+
(IF('GP1 Oct 25'!O135=1,'GP1 Oct 25'!G135,0))+
(IF('GP1 Nov 25'!O135=1,'GP1 Nov 25'!G135,0))+
(IF('GP1 Dec 25'!O135=1,'GP1 Dec 25'!G135,0))+
(IF('GP1 Jan 26'!O135=1,'GP1 Jan 26'!G135,0))+
(IF('GP1 Feb 26'!O135=1,'GP1 Feb 26'!G135,0))+
(IF('GP1 Mar 26'!O135=1,'GP1 Mar 26'!G135,0)))/AB131)</f>
        <v>#DIV/0!</v>
      </c>
      <c r="AB131" s="86">
        <f>SUM('GP1 April 25'!O135,'GP1 May 25'!O135,'GP1 June 25'!O135,'GP1 July 25'!O135,'GP1 Aug 25'!O135,'GP1 Sep 25'!O135,'GP1 Oct 25'!O135,'GP1 Nov 25'!O135,'GP1 Dec 25'!O135,'GP1 Jan 26'!O135,'GP1 Feb 26'!O135,'GP1 Mar 26'!O135)</f>
        <v>0</v>
      </c>
      <c r="AC131" s="86">
        <f>'GP1 April 25'!H135</f>
        <v>0</v>
      </c>
      <c r="AD131" s="86">
        <f>'GP1 Mar 26'!H135</f>
        <v>0</v>
      </c>
      <c r="AE131" s="86" t="str">
        <f t="shared" si="14"/>
        <v/>
      </c>
      <c r="AF131" s="86" t="b">
        <f>IF(OR('Member Info'!N132="",'Member Info'!F132&gt;'GP1 Totals'!$V$2),TRUE,FALSE)</f>
        <v>1</v>
      </c>
      <c r="AG131" s="86" t="e">
        <f t="shared" ca="1" si="15"/>
        <v>#REF!</v>
      </c>
      <c r="AH131" s="86" t="e">
        <f ca="1">ROUND(IF(AF131=TRUE,('Member Info'!M132*52.14)/365*'GP1 Totals'!AG131,'Member Info'!M132*52.14),2)</f>
        <v>#REF!</v>
      </c>
      <c r="AI131" s="420">
        <f>'Member Info'!F132</f>
        <v>0</v>
      </c>
      <c r="AJ131" s="420">
        <f>IF('Member Info'!N132="",'GP1 Totals'!$V$3,'Member Info'!N132)</f>
        <v>46112</v>
      </c>
    </row>
    <row r="132" spans="1:36" s="2" customFormat="1" x14ac:dyDescent="0.25">
      <c r="A132" s="4">
        <v>105</v>
      </c>
      <c r="B132" s="164">
        <f>'Member Info'!D133</f>
        <v>0</v>
      </c>
      <c r="C132" s="164">
        <f>'Member Info'!E133</f>
        <v>0</v>
      </c>
      <c r="D132" s="164" t="str">
        <f>'Member Info'!G133</f>
        <v/>
      </c>
      <c r="E132" s="164"/>
      <c r="F132" s="165">
        <f>'Member Info'!B133</f>
        <v>0</v>
      </c>
      <c r="G132" s="165">
        <f>'GP1 April 25'!F136+'GP1 May 25'!F136+'GP1 June 25'!F136+'GP1 July 25'!F136+'GP1 Aug 25'!F136+'GP1 Sep 25'!F136+'GP1 Oct 25'!F136+'GP1 Nov 25'!F136+'GP1 Dec 25'!F136+'GP1 Jan 26'!F136+'GP1 Feb 26'!F136+'GP1 Mar 26'!F136+'Error Corrections'!F133</f>
        <v>0</v>
      </c>
      <c r="H132" s="166" t="str">
        <f>IF('Member Info'!O133="", 'Member Info'!K133, "CHANGED MID YEAR")</f>
        <v/>
      </c>
      <c r="I132" s="165"/>
      <c r="J132" s="165"/>
      <c r="K132" s="165"/>
      <c r="L132" s="165"/>
      <c r="M132" s="165">
        <f>'GP1 April 25'!I136+'GP1 May 25'!I136+'GP1 June 25'!I136+'GP1 July 25'!I136+'GP1 Aug 25'!I136+'GP1 Sep 25'!I136+'GP1 Oct 25'!I136+'GP1 Nov 25'!I136+'GP1 Dec 25'!I136+'GP1 Jan 26'!I136+'GP1 Feb 26'!I136+'GP1 Mar 26'!I136+'Error Corrections'!M133</f>
        <v>0</v>
      </c>
      <c r="N132" s="165">
        <f>'GP1 April 25'!J136+'GP1 May 25'!J136+'GP1 June 25'!J136+'GP1 July 25'!J136+'GP1 Aug 25'!J136+'GP1 Sep 25'!J136+'GP1 Oct 25'!J136+'GP1 Nov 25'!J136+'GP1 Dec 25'!J136+'GP1 Jan 26'!J136+'GP1 Feb 26'!J136+'GP1 Mar 26'!J136+'Error Corrections'!M133</f>
        <v>0</v>
      </c>
      <c r="O132" s="165">
        <f>'GP1 April 25'!K136+'GP1 May 25'!K136+'GP1 June 25'!K136+'GP1 July 25'!K136+'GP1 Aug 25'!K136+'GP1 Sep 25'!K136+'GP1 Oct 25'!K136+'GP1 Nov 25'!K136+'GP1 Dec 25'!K136+'GP1 Jan 26'!K136+'GP1 Feb 26'!K136+'GP1 Mar 26'!K136+'Error Corrections'!N133</f>
        <v>0</v>
      </c>
      <c r="P132" s="213" t="str">
        <f>IF('Error Corrections'!AA133=TRUE, "TRUE", "")</f>
        <v/>
      </c>
      <c r="Q132" s="211">
        <f>'Member Info'!Q133</f>
        <v>0</v>
      </c>
      <c r="R132" s="147">
        <f t="shared" si="8"/>
        <v>0</v>
      </c>
      <c r="S132" s="85">
        <f t="shared" si="9"/>
        <v>0</v>
      </c>
      <c r="T132" s="182">
        <f>(G132/100*'Member Info'!$W$2)</f>
        <v>0</v>
      </c>
      <c r="U132" s="183" t="e">
        <f>G132/100*('Member Info'!K133+'Member Info'!L133)</f>
        <v>#VALUE!</v>
      </c>
      <c r="V132" s="182" t="e">
        <f t="shared" si="10"/>
        <v>#DIV/0!</v>
      </c>
      <c r="W132" s="182" t="e">
        <f t="shared" si="11"/>
        <v>#VALUE!</v>
      </c>
      <c r="X132" s="184" t="e">
        <f t="shared" si="12"/>
        <v>#DIV/0!</v>
      </c>
      <c r="Y132" s="185" t="e">
        <f t="shared" si="13"/>
        <v>#VALUE!</v>
      </c>
      <c r="Z132" s="124">
        <f>SUM('GP1 April 25'!AJ136+'GP1 May 25'!AJ136+'GP1 June 25'!AJ136+'GP1 July 25'!AJ136+'GP1 Aug 25'!AJ136+'GP1 Sep 25'!AJ136+'GP1 Oct 25'!AJ136+'GP1 Nov 25'!AJ136+'GP1 Dec 25'!AJ136+'GP1 Jan 26'!AJ136+'GP1 Feb 26'!AJ136+'GP1 Mar 26'!AJ136)</f>
        <v>0</v>
      </c>
      <c r="AA132" s="86" t="e">
        <f>(((IF('GP1 April 25'!O136=1,'GP1 April 25'!G136,0))+
(IF('GP1 May 25'!O136=1,'GP1 May 25'!G136,0))+
(IF('GP1 June 25'!O136=1,'GP1 June 25'!G136,0))+
(IF('GP1 July 25'!O136=1,'GP1 July 25'!G136,0))+
(IF('GP1 Aug 25'!O136=1,'GP1 Aug 25'!G136,0))+
(IF('GP1 Sep 25'!O136=1,'GP1 Sep 25'!G136,0))+
(IF('GP1 Oct 25'!O136=1,'GP1 Oct 25'!G136,0))+
(IF('GP1 Nov 25'!O136=1,'GP1 Nov 25'!G136,0))+
(IF('GP1 Dec 25'!O136=1,'GP1 Dec 25'!G136,0))+
(IF('GP1 Jan 26'!O136=1,'GP1 Jan 26'!G136,0))+
(IF('GP1 Feb 26'!O136=1,'GP1 Feb 26'!G136,0))+
(IF('GP1 Mar 26'!O136=1,'GP1 Mar 26'!G136,0)))/AB132)</f>
        <v>#DIV/0!</v>
      </c>
      <c r="AB132" s="86">
        <f>SUM('GP1 April 25'!O136,'GP1 May 25'!O136,'GP1 June 25'!O136,'GP1 July 25'!O136,'GP1 Aug 25'!O136,'GP1 Sep 25'!O136,'GP1 Oct 25'!O136,'GP1 Nov 25'!O136,'GP1 Dec 25'!O136,'GP1 Jan 26'!O136,'GP1 Feb 26'!O136,'GP1 Mar 26'!O136)</f>
        <v>0</v>
      </c>
      <c r="AC132" s="86">
        <f>'GP1 April 25'!H136</f>
        <v>0</v>
      </c>
      <c r="AD132" s="86">
        <f>'GP1 Mar 26'!H136</f>
        <v>0</v>
      </c>
      <c r="AE132" s="86" t="str">
        <f t="shared" si="14"/>
        <v/>
      </c>
      <c r="AF132" s="86" t="b">
        <f>IF(OR('Member Info'!N133="",'Member Info'!F133&gt;'GP1 Totals'!$V$2),TRUE,FALSE)</f>
        <v>1</v>
      </c>
      <c r="AG132" s="86" t="e">
        <f t="shared" ca="1" si="15"/>
        <v>#REF!</v>
      </c>
      <c r="AH132" s="86" t="e">
        <f ca="1">ROUND(IF(AF132=TRUE,('Member Info'!M133*52.14)/365*'GP1 Totals'!AG132,'Member Info'!M133*52.14),2)</f>
        <v>#REF!</v>
      </c>
      <c r="AI132" s="420">
        <f>'Member Info'!F133</f>
        <v>0</v>
      </c>
      <c r="AJ132" s="420">
        <f>IF('Member Info'!N133="",'GP1 Totals'!$V$3,'Member Info'!N133)</f>
        <v>46112</v>
      </c>
    </row>
    <row r="133" spans="1:36" s="2" customFormat="1" x14ac:dyDescent="0.25">
      <c r="A133" s="4">
        <v>106</v>
      </c>
      <c r="B133" s="164">
        <f>'Member Info'!D134</f>
        <v>0</v>
      </c>
      <c r="C133" s="164">
        <f>'Member Info'!E134</f>
        <v>0</v>
      </c>
      <c r="D133" s="164" t="str">
        <f>'Member Info'!G134</f>
        <v/>
      </c>
      <c r="E133" s="164"/>
      <c r="F133" s="165">
        <f>'Member Info'!B134</f>
        <v>0</v>
      </c>
      <c r="G133" s="165">
        <f>'GP1 April 25'!F137+'GP1 May 25'!F137+'GP1 June 25'!F137+'GP1 July 25'!F137+'GP1 Aug 25'!F137+'GP1 Sep 25'!F137+'GP1 Oct 25'!F137+'GP1 Nov 25'!F137+'GP1 Dec 25'!F137+'GP1 Jan 26'!F137+'GP1 Feb 26'!F137+'GP1 Mar 26'!F137+'Error Corrections'!F134</f>
        <v>0</v>
      </c>
      <c r="H133" s="166" t="str">
        <f>IF('Member Info'!O134="", 'Member Info'!K134, "CHANGED MID YEAR")</f>
        <v/>
      </c>
      <c r="I133" s="165"/>
      <c r="J133" s="165"/>
      <c r="K133" s="165"/>
      <c r="L133" s="165"/>
      <c r="M133" s="165">
        <f>'GP1 April 25'!I137+'GP1 May 25'!I137+'GP1 June 25'!I137+'GP1 July 25'!I137+'GP1 Aug 25'!I137+'GP1 Sep 25'!I137+'GP1 Oct 25'!I137+'GP1 Nov 25'!I137+'GP1 Dec 25'!I137+'GP1 Jan 26'!I137+'GP1 Feb 26'!I137+'GP1 Mar 26'!I137+'Error Corrections'!M134</f>
        <v>0</v>
      </c>
      <c r="N133" s="165">
        <f>'GP1 April 25'!J137+'GP1 May 25'!J137+'GP1 June 25'!J137+'GP1 July 25'!J137+'GP1 Aug 25'!J137+'GP1 Sep 25'!J137+'GP1 Oct 25'!J137+'GP1 Nov 25'!J137+'GP1 Dec 25'!J137+'GP1 Jan 26'!J137+'GP1 Feb 26'!J137+'GP1 Mar 26'!J137+'Error Corrections'!M134</f>
        <v>0</v>
      </c>
      <c r="O133" s="165">
        <f>'GP1 April 25'!K137+'GP1 May 25'!K137+'GP1 June 25'!K137+'GP1 July 25'!K137+'GP1 Aug 25'!K137+'GP1 Sep 25'!K137+'GP1 Oct 25'!K137+'GP1 Nov 25'!K137+'GP1 Dec 25'!K137+'GP1 Jan 26'!K137+'GP1 Feb 26'!K137+'GP1 Mar 26'!K137+'Error Corrections'!N134</f>
        <v>0</v>
      </c>
      <c r="P133" s="213" t="str">
        <f>IF('Error Corrections'!AA134=TRUE, "TRUE", "")</f>
        <v/>
      </c>
      <c r="Q133" s="211">
        <f>'Member Info'!Q134</f>
        <v>0</v>
      </c>
      <c r="R133" s="147">
        <f t="shared" si="8"/>
        <v>0</v>
      </c>
      <c r="S133" s="85">
        <f t="shared" si="9"/>
        <v>0</v>
      </c>
      <c r="T133" s="182">
        <f>(G133/100*'Member Info'!$W$2)</f>
        <v>0</v>
      </c>
      <c r="U133" s="183" t="e">
        <f>G133/100*('Member Info'!K134+'Member Info'!L134)</f>
        <v>#VALUE!</v>
      </c>
      <c r="V133" s="182" t="e">
        <f t="shared" si="10"/>
        <v>#DIV/0!</v>
      </c>
      <c r="W133" s="182" t="e">
        <f t="shared" si="11"/>
        <v>#VALUE!</v>
      </c>
      <c r="X133" s="184" t="e">
        <f t="shared" si="12"/>
        <v>#DIV/0!</v>
      </c>
      <c r="Y133" s="185" t="e">
        <f t="shared" si="13"/>
        <v>#VALUE!</v>
      </c>
      <c r="Z133" s="124">
        <f>SUM('GP1 April 25'!AJ137+'GP1 May 25'!AJ137+'GP1 June 25'!AJ137+'GP1 July 25'!AJ137+'GP1 Aug 25'!AJ137+'GP1 Sep 25'!AJ137+'GP1 Oct 25'!AJ137+'GP1 Nov 25'!AJ137+'GP1 Dec 25'!AJ137+'GP1 Jan 26'!AJ137+'GP1 Feb 26'!AJ137+'GP1 Mar 26'!AJ137)</f>
        <v>0</v>
      </c>
      <c r="AA133" s="86" t="e">
        <f>(((IF('GP1 April 25'!O137=1,'GP1 April 25'!G137,0))+
(IF('GP1 May 25'!O137=1,'GP1 May 25'!G137,0))+
(IF('GP1 June 25'!O137=1,'GP1 June 25'!G137,0))+
(IF('GP1 July 25'!O137=1,'GP1 July 25'!G137,0))+
(IF('GP1 Aug 25'!O137=1,'GP1 Aug 25'!G137,0))+
(IF('GP1 Sep 25'!O137=1,'GP1 Sep 25'!G137,0))+
(IF('GP1 Oct 25'!O137=1,'GP1 Oct 25'!G137,0))+
(IF('GP1 Nov 25'!O137=1,'GP1 Nov 25'!G137,0))+
(IF('GP1 Dec 25'!O137=1,'GP1 Dec 25'!G137,0))+
(IF('GP1 Jan 26'!O137=1,'GP1 Jan 26'!G137,0))+
(IF('GP1 Feb 26'!O137=1,'GP1 Feb 26'!G137,0))+
(IF('GP1 Mar 26'!O137=1,'GP1 Mar 26'!G137,0)))/AB133)</f>
        <v>#DIV/0!</v>
      </c>
      <c r="AB133" s="86">
        <f>SUM('GP1 April 25'!O137,'GP1 May 25'!O137,'GP1 June 25'!O137,'GP1 July 25'!O137,'GP1 Aug 25'!O137,'GP1 Sep 25'!O137,'GP1 Oct 25'!O137,'GP1 Nov 25'!O137,'GP1 Dec 25'!O137,'GP1 Jan 26'!O137,'GP1 Feb 26'!O137,'GP1 Mar 26'!O137)</f>
        <v>0</v>
      </c>
      <c r="AC133" s="86">
        <f>'GP1 April 25'!H137</f>
        <v>0</v>
      </c>
      <c r="AD133" s="86">
        <f>'GP1 Mar 26'!H137</f>
        <v>0</v>
      </c>
      <c r="AE133" s="86" t="str">
        <f t="shared" si="14"/>
        <v/>
      </c>
      <c r="AF133" s="86" t="b">
        <f>IF(OR('Member Info'!N134="",'Member Info'!F134&gt;'GP1 Totals'!$V$2),TRUE,FALSE)</f>
        <v>1</v>
      </c>
      <c r="AG133" s="86" t="e">
        <f t="shared" ca="1" si="15"/>
        <v>#REF!</v>
      </c>
      <c r="AH133" s="86" t="e">
        <f ca="1">ROUND(IF(AF133=TRUE,('Member Info'!M134*52.14)/365*'GP1 Totals'!AG133,'Member Info'!M134*52.14),2)</f>
        <v>#REF!</v>
      </c>
      <c r="AI133" s="420">
        <f>'Member Info'!F134</f>
        <v>0</v>
      </c>
      <c r="AJ133" s="420">
        <f>IF('Member Info'!N134="",'GP1 Totals'!$V$3,'Member Info'!N134)</f>
        <v>46112</v>
      </c>
    </row>
    <row r="134" spans="1:36" s="2" customFormat="1" x14ac:dyDescent="0.25">
      <c r="A134" s="4">
        <v>107</v>
      </c>
      <c r="B134" s="164">
        <f>'Member Info'!D135</f>
        <v>0</v>
      </c>
      <c r="C134" s="164">
        <f>'Member Info'!E135</f>
        <v>0</v>
      </c>
      <c r="D134" s="164" t="str">
        <f>'Member Info'!G135</f>
        <v/>
      </c>
      <c r="E134" s="164"/>
      <c r="F134" s="165">
        <f>'Member Info'!B135</f>
        <v>0</v>
      </c>
      <c r="G134" s="165">
        <f>'GP1 April 25'!F138+'GP1 May 25'!F138+'GP1 June 25'!F138+'GP1 July 25'!F138+'GP1 Aug 25'!F138+'GP1 Sep 25'!F138+'GP1 Oct 25'!F138+'GP1 Nov 25'!F138+'GP1 Dec 25'!F138+'GP1 Jan 26'!F138+'GP1 Feb 26'!F138+'GP1 Mar 26'!F138+'Error Corrections'!F135</f>
        <v>0</v>
      </c>
      <c r="H134" s="166" t="str">
        <f>IF('Member Info'!O135="", 'Member Info'!K135, "CHANGED MID YEAR")</f>
        <v/>
      </c>
      <c r="I134" s="165"/>
      <c r="J134" s="165"/>
      <c r="K134" s="165"/>
      <c r="L134" s="165"/>
      <c r="M134" s="165">
        <f>'GP1 April 25'!I138+'GP1 May 25'!I138+'GP1 June 25'!I138+'GP1 July 25'!I138+'GP1 Aug 25'!I138+'GP1 Sep 25'!I138+'GP1 Oct 25'!I138+'GP1 Nov 25'!I138+'GP1 Dec 25'!I138+'GP1 Jan 26'!I138+'GP1 Feb 26'!I138+'GP1 Mar 26'!I138+'Error Corrections'!M135</f>
        <v>0</v>
      </c>
      <c r="N134" s="165">
        <f>'GP1 April 25'!J138+'GP1 May 25'!J138+'GP1 June 25'!J138+'GP1 July 25'!J138+'GP1 Aug 25'!J138+'GP1 Sep 25'!J138+'GP1 Oct 25'!J138+'GP1 Nov 25'!J138+'GP1 Dec 25'!J138+'GP1 Jan 26'!J138+'GP1 Feb 26'!J138+'GP1 Mar 26'!J138+'Error Corrections'!M135</f>
        <v>0</v>
      </c>
      <c r="O134" s="165">
        <f>'GP1 April 25'!K138+'GP1 May 25'!K138+'GP1 June 25'!K138+'GP1 July 25'!K138+'GP1 Aug 25'!K138+'GP1 Sep 25'!K138+'GP1 Oct 25'!K138+'GP1 Nov 25'!K138+'GP1 Dec 25'!K138+'GP1 Jan 26'!K138+'GP1 Feb 26'!K138+'GP1 Mar 26'!K138+'Error Corrections'!N135</f>
        <v>0</v>
      </c>
      <c r="P134" s="213" t="str">
        <f>IF('Error Corrections'!AA135=TRUE, "TRUE", "")</f>
        <v/>
      </c>
      <c r="Q134" s="211">
        <f>'Member Info'!Q135</f>
        <v>0</v>
      </c>
      <c r="R134" s="147">
        <f t="shared" si="8"/>
        <v>0</v>
      </c>
      <c r="S134" s="85">
        <f t="shared" si="9"/>
        <v>0</v>
      </c>
      <c r="T134" s="182">
        <f>(G134/100*'Member Info'!$W$2)</f>
        <v>0</v>
      </c>
      <c r="U134" s="183" t="e">
        <f>G134/100*('Member Info'!K135+'Member Info'!L135)</f>
        <v>#VALUE!</v>
      </c>
      <c r="V134" s="182" t="e">
        <f t="shared" si="10"/>
        <v>#DIV/0!</v>
      </c>
      <c r="W134" s="182" t="e">
        <f t="shared" si="11"/>
        <v>#VALUE!</v>
      </c>
      <c r="X134" s="184" t="e">
        <f t="shared" si="12"/>
        <v>#DIV/0!</v>
      </c>
      <c r="Y134" s="185" t="e">
        <f t="shared" si="13"/>
        <v>#VALUE!</v>
      </c>
      <c r="Z134" s="124">
        <f>SUM('GP1 April 25'!AJ138+'GP1 May 25'!AJ138+'GP1 June 25'!AJ138+'GP1 July 25'!AJ138+'GP1 Aug 25'!AJ138+'GP1 Sep 25'!AJ138+'GP1 Oct 25'!AJ138+'GP1 Nov 25'!AJ138+'GP1 Dec 25'!AJ138+'GP1 Jan 26'!AJ138+'GP1 Feb 26'!AJ138+'GP1 Mar 26'!AJ138)</f>
        <v>0</v>
      </c>
      <c r="AA134" s="86" t="e">
        <f>(((IF('GP1 April 25'!O138=1,'GP1 April 25'!G138,0))+
(IF('GP1 May 25'!O138=1,'GP1 May 25'!G138,0))+
(IF('GP1 June 25'!O138=1,'GP1 June 25'!G138,0))+
(IF('GP1 July 25'!O138=1,'GP1 July 25'!G138,0))+
(IF('GP1 Aug 25'!O138=1,'GP1 Aug 25'!G138,0))+
(IF('GP1 Sep 25'!O138=1,'GP1 Sep 25'!G138,0))+
(IF('GP1 Oct 25'!O138=1,'GP1 Oct 25'!G138,0))+
(IF('GP1 Nov 25'!O138=1,'GP1 Nov 25'!G138,0))+
(IF('GP1 Dec 25'!O138=1,'GP1 Dec 25'!G138,0))+
(IF('GP1 Jan 26'!O138=1,'GP1 Jan 26'!G138,0))+
(IF('GP1 Feb 26'!O138=1,'GP1 Feb 26'!G138,0))+
(IF('GP1 Mar 26'!O138=1,'GP1 Mar 26'!G138,0)))/AB134)</f>
        <v>#DIV/0!</v>
      </c>
      <c r="AB134" s="86">
        <f>SUM('GP1 April 25'!O138,'GP1 May 25'!O138,'GP1 June 25'!O138,'GP1 July 25'!O138,'GP1 Aug 25'!O138,'GP1 Sep 25'!O138,'GP1 Oct 25'!O138,'GP1 Nov 25'!O138,'GP1 Dec 25'!O138,'GP1 Jan 26'!O138,'GP1 Feb 26'!O138,'GP1 Mar 26'!O138)</f>
        <v>0</v>
      </c>
      <c r="AC134" s="86">
        <f>'GP1 April 25'!H138</f>
        <v>0</v>
      </c>
      <c r="AD134" s="86">
        <f>'GP1 Mar 26'!H138</f>
        <v>0</v>
      </c>
      <c r="AE134" s="86" t="str">
        <f t="shared" si="14"/>
        <v/>
      </c>
      <c r="AF134" s="86" t="b">
        <f>IF(OR('Member Info'!N135="",'Member Info'!F135&gt;'GP1 Totals'!$V$2),TRUE,FALSE)</f>
        <v>1</v>
      </c>
      <c r="AG134" s="86" t="e">
        <f t="shared" ca="1" si="15"/>
        <v>#REF!</v>
      </c>
      <c r="AH134" s="86" t="e">
        <f ca="1">ROUND(IF(AF134=TRUE,('Member Info'!M135*52.14)/365*'GP1 Totals'!AG134,'Member Info'!M135*52.14),2)</f>
        <v>#REF!</v>
      </c>
      <c r="AI134" s="420">
        <f>'Member Info'!F135</f>
        <v>0</v>
      </c>
      <c r="AJ134" s="420">
        <f>IF('Member Info'!N135="",'GP1 Totals'!$V$3,'Member Info'!N135)</f>
        <v>46112</v>
      </c>
    </row>
    <row r="135" spans="1:36" s="2" customFormat="1" x14ac:dyDescent="0.25">
      <c r="A135" s="4">
        <v>108</v>
      </c>
      <c r="B135" s="164">
        <f>'Member Info'!D136</f>
        <v>0</v>
      </c>
      <c r="C135" s="164">
        <f>'Member Info'!E136</f>
        <v>0</v>
      </c>
      <c r="D135" s="164" t="str">
        <f>'Member Info'!G136</f>
        <v/>
      </c>
      <c r="E135" s="164"/>
      <c r="F135" s="165">
        <f>'Member Info'!B136</f>
        <v>0</v>
      </c>
      <c r="G135" s="165">
        <f>'GP1 April 25'!F139+'GP1 May 25'!F139+'GP1 June 25'!F139+'GP1 July 25'!F139+'GP1 Aug 25'!F139+'GP1 Sep 25'!F139+'GP1 Oct 25'!F139+'GP1 Nov 25'!F139+'GP1 Dec 25'!F139+'GP1 Jan 26'!F139+'GP1 Feb 26'!F139+'GP1 Mar 26'!F139+'Error Corrections'!F136</f>
        <v>0</v>
      </c>
      <c r="H135" s="166" t="str">
        <f>IF('Member Info'!O136="", 'Member Info'!K136, "CHANGED MID YEAR")</f>
        <v/>
      </c>
      <c r="I135" s="165"/>
      <c r="J135" s="165"/>
      <c r="K135" s="165"/>
      <c r="L135" s="165"/>
      <c r="M135" s="165">
        <f>'GP1 April 25'!I139+'GP1 May 25'!I139+'GP1 June 25'!I139+'GP1 July 25'!I139+'GP1 Aug 25'!I139+'GP1 Sep 25'!I139+'GP1 Oct 25'!I139+'GP1 Nov 25'!I139+'GP1 Dec 25'!I139+'GP1 Jan 26'!I139+'GP1 Feb 26'!I139+'GP1 Mar 26'!I139+'Error Corrections'!M136</f>
        <v>0</v>
      </c>
      <c r="N135" s="165">
        <f>'GP1 April 25'!J139+'GP1 May 25'!J139+'GP1 June 25'!J139+'GP1 July 25'!J139+'GP1 Aug 25'!J139+'GP1 Sep 25'!J139+'GP1 Oct 25'!J139+'GP1 Nov 25'!J139+'GP1 Dec 25'!J139+'GP1 Jan 26'!J139+'GP1 Feb 26'!J139+'GP1 Mar 26'!J139+'Error Corrections'!M136</f>
        <v>0</v>
      </c>
      <c r="O135" s="165">
        <f>'GP1 April 25'!K139+'GP1 May 25'!K139+'GP1 June 25'!K139+'GP1 July 25'!K139+'GP1 Aug 25'!K139+'GP1 Sep 25'!K139+'GP1 Oct 25'!K139+'GP1 Nov 25'!K139+'GP1 Dec 25'!K139+'GP1 Jan 26'!K139+'GP1 Feb 26'!K139+'GP1 Mar 26'!K139+'Error Corrections'!N136</f>
        <v>0</v>
      </c>
      <c r="P135" s="213" t="str">
        <f>IF('Error Corrections'!AA136=TRUE, "TRUE", "")</f>
        <v/>
      </c>
      <c r="Q135" s="211">
        <f>'Member Info'!Q136</f>
        <v>0</v>
      </c>
      <c r="R135" s="147">
        <f t="shared" si="8"/>
        <v>0</v>
      </c>
      <c r="S135" s="85">
        <f t="shared" si="9"/>
        <v>0</v>
      </c>
      <c r="T135" s="182">
        <f>(G135/100*'Member Info'!$W$2)</f>
        <v>0</v>
      </c>
      <c r="U135" s="183" t="e">
        <f>G135/100*('Member Info'!K136+'Member Info'!L136)</f>
        <v>#VALUE!</v>
      </c>
      <c r="V135" s="182" t="e">
        <f t="shared" si="10"/>
        <v>#DIV/0!</v>
      </c>
      <c r="W135" s="182" t="e">
        <f t="shared" si="11"/>
        <v>#VALUE!</v>
      </c>
      <c r="X135" s="184" t="e">
        <f t="shared" si="12"/>
        <v>#DIV/0!</v>
      </c>
      <c r="Y135" s="185" t="e">
        <f t="shared" si="13"/>
        <v>#VALUE!</v>
      </c>
      <c r="Z135" s="124">
        <f>SUM('GP1 April 25'!AJ139+'GP1 May 25'!AJ139+'GP1 June 25'!AJ139+'GP1 July 25'!AJ139+'GP1 Aug 25'!AJ139+'GP1 Sep 25'!AJ139+'GP1 Oct 25'!AJ139+'GP1 Nov 25'!AJ139+'GP1 Dec 25'!AJ139+'GP1 Jan 26'!AJ139+'GP1 Feb 26'!AJ139+'GP1 Mar 26'!AJ139)</f>
        <v>0</v>
      </c>
      <c r="AA135" s="86" t="e">
        <f>(((IF('GP1 April 25'!O139=1,'GP1 April 25'!G139,0))+
(IF('GP1 May 25'!O139=1,'GP1 May 25'!G139,0))+
(IF('GP1 June 25'!O139=1,'GP1 June 25'!G139,0))+
(IF('GP1 July 25'!O139=1,'GP1 July 25'!G139,0))+
(IF('GP1 Aug 25'!O139=1,'GP1 Aug 25'!G139,0))+
(IF('GP1 Sep 25'!O139=1,'GP1 Sep 25'!G139,0))+
(IF('GP1 Oct 25'!O139=1,'GP1 Oct 25'!G139,0))+
(IF('GP1 Nov 25'!O139=1,'GP1 Nov 25'!G139,0))+
(IF('GP1 Dec 25'!O139=1,'GP1 Dec 25'!G139,0))+
(IF('GP1 Jan 26'!O139=1,'GP1 Jan 26'!G139,0))+
(IF('GP1 Feb 26'!O139=1,'GP1 Feb 26'!G139,0))+
(IF('GP1 Mar 26'!O139=1,'GP1 Mar 26'!G139,0)))/AB135)</f>
        <v>#DIV/0!</v>
      </c>
      <c r="AB135" s="86">
        <f>SUM('GP1 April 25'!O139,'GP1 May 25'!O139,'GP1 June 25'!O139,'GP1 July 25'!O139,'GP1 Aug 25'!O139,'GP1 Sep 25'!O139,'GP1 Oct 25'!O139,'GP1 Nov 25'!O139,'GP1 Dec 25'!O139,'GP1 Jan 26'!O139,'GP1 Feb 26'!O139,'GP1 Mar 26'!O139)</f>
        <v>0</v>
      </c>
      <c r="AC135" s="86">
        <f>'GP1 April 25'!H139</f>
        <v>0</v>
      </c>
      <c r="AD135" s="86">
        <f>'GP1 Mar 26'!H139</f>
        <v>0</v>
      </c>
      <c r="AE135" s="86" t="str">
        <f t="shared" si="14"/>
        <v/>
      </c>
      <c r="AF135" s="86" t="b">
        <f>IF(OR('Member Info'!N136="",'Member Info'!F136&gt;'GP1 Totals'!$V$2),TRUE,FALSE)</f>
        <v>1</v>
      </c>
      <c r="AG135" s="86" t="e">
        <f t="shared" ca="1" si="15"/>
        <v>#REF!</v>
      </c>
      <c r="AH135" s="86" t="e">
        <f ca="1">ROUND(IF(AF135=TRUE,('Member Info'!M136*52.14)/365*'GP1 Totals'!AG135,'Member Info'!M136*52.14),2)</f>
        <v>#REF!</v>
      </c>
      <c r="AI135" s="420">
        <f>'Member Info'!F136</f>
        <v>0</v>
      </c>
      <c r="AJ135" s="420">
        <f>IF('Member Info'!N136="",'GP1 Totals'!$V$3,'Member Info'!N136)</f>
        <v>46112</v>
      </c>
    </row>
    <row r="136" spans="1:36" s="2" customFormat="1" x14ac:dyDescent="0.25">
      <c r="A136" s="4">
        <v>109</v>
      </c>
      <c r="B136" s="164">
        <f>'Member Info'!D137</f>
        <v>0</v>
      </c>
      <c r="C136" s="164">
        <f>'Member Info'!E137</f>
        <v>0</v>
      </c>
      <c r="D136" s="164" t="str">
        <f>'Member Info'!G137</f>
        <v/>
      </c>
      <c r="E136" s="164"/>
      <c r="F136" s="165">
        <f>'Member Info'!B137</f>
        <v>0</v>
      </c>
      <c r="G136" s="165">
        <f>'GP1 April 25'!F140+'GP1 May 25'!F140+'GP1 June 25'!F140+'GP1 July 25'!F140+'GP1 Aug 25'!F140+'GP1 Sep 25'!F140+'GP1 Oct 25'!F140+'GP1 Nov 25'!F140+'GP1 Dec 25'!F140+'GP1 Jan 26'!F140+'GP1 Feb 26'!F140+'GP1 Mar 26'!F140+'Error Corrections'!F137</f>
        <v>0</v>
      </c>
      <c r="H136" s="166" t="str">
        <f>IF('Member Info'!O137="", 'Member Info'!K137, "CHANGED MID YEAR")</f>
        <v/>
      </c>
      <c r="I136" s="165"/>
      <c r="J136" s="165"/>
      <c r="K136" s="165"/>
      <c r="L136" s="165"/>
      <c r="M136" s="165">
        <f>'GP1 April 25'!I140+'GP1 May 25'!I140+'GP1 June 25'!I140+'GP1 July 25'!I140+'GP1 Aug 25'!I140+'GP1 Sep 25'!I140+'GP1 Oct 25'!I140+'GP1 Nov 25'!I140+'GP1 Dec 25'!I140+'GP1 Jan 26'!I140+'GP1 Feb 26'!I140+'GP1 Mar 26'!I140+'Error Corrections'!M137</f>
        <v>0</v>
      </c>
      <c r="N136" s="165">
        <f>'GP1 April 25'!J140+'GP1 May 25'!J140+'GP1 June 25'!J140+'GP1 July 25'!J140+'GP1 Aug 25'!J140+'GP1 Sep 25'!J140+'GP1 Oct 25'!J140+'GP1 Nov 25'!J140+'GP1 Dec 25'!J140+'GP1 Jan 26'!J140+'GP1 Feb 26'!J140+'GP1 Mar 26'!J140+'Error Corrections'!M137</f>
        <v>0</v>
      </c>
      <c r="O136" s="165">
        <f>'GP1 April 25'!K140+'GP1 May 25'!K140+'GP1 June 25'!K140+'GP1 July 25'!K140+'GP1 Aug 25'!K140+'GP1 Sep 25'!K140+'GP1 Oct 25'!K140+'GP1 Nov 25'!K140+'GP1 Dec 25'!K140+'GP1 Jan 26'!K140+'GP1 Feb 26'!K140+'GP1 Mar 26'!K140+'Error Corrections'!N137</f>
        <v>0</v>
      </c>
      <c r="P136" s="213" t="str">
        <f>IF('Error Corrections'!AA137=TRUE, "TRUE", "")</f>
        <v/>
      </c>
      <c r="Q136" s="211">
        <f>'Member Info'!Q137</f>
        <v>0</v>
      </c>
      <c r="R136" s="147">
        <f t="shared" si="8"/>
        <v>0</v>
      </c>
      <c r="S136" s="85">
        <f t="shared" si="9"/>
        <v>0</v>
      </c>
      <c r="T136" s="182">
        <f>(G136/100*'Member Info'!$W$2)</f>
        <v>0</v>
      </c>
      <c r="U136" s="183" t="e">
        <f>G136/100*('Member Info'!K137+'Member Info'!L137)</f>
        <v>#VALUE!</v>
      </c>
      <c r="V136" s="182" t="e">
        <f t="shared" si="10"/>
        <v>#DIV/0!</v>
      </c>
      <c r="W136" s="182" t="e">
        <f t="shared" si="11"/>
        <v>#VALUE!</v>
      </c>
      <c r="X136" s="184" t="e">
        <f t="shared" si="12"/>
        <v>#DIV/0!</v>
      </c>
      <c r="Y136" s="185" t="e">
        <f t="shared" si="13"/>
        <v>#VALUE!</v>
      </c>
      <c r="Z136" s="124">
        <f>SUM('GP1 April 25'!AJ140+'GP1 May 25'!AJ140+'GP1 June 25'!AJ140+'GP1 July 25'!AJ140+'GP1 Aug 25'!AJ140+'GP1 Sep 25'!AJ140+'GP1 Oct 25'!AJ140+'GP1 Nov 25'!AJ140+'GP1 Dec 25'!AJ140+'GP1 Jan 26'!AJ140+'GP1 Feb 26'!AJ140+'GP1 Mar 26'!AJ140)</f>
        <v>0</v>
      </c>
      <c r="AA136" s="86" t="e">
        <f>(((IF('GP1 April 25'!O140=1,'GP1 April 25'!G140,0))+
(IF('GP1 May 25'!O140=1,'GP1 May 25'!G140,0))+
(IF('GP1 June 25'!O140=1,'GP1 June 25'!G140,0))+
(IF('GP1 July 25'!O140=1,'GP1 July 25'!G140,0))+
(IF('GP1 Aug 25'!O140=1,'GP1 Aug 25'!G140,0))+
(IF('GP1 Sep 25'!O140=1,'GP1 Sep 25'!G140,0))+
(IF('GP1 Oct 25'!O140=1,'GP1 Oct 25'!G140,0))+
(IF('GP1 Nov 25'!O140=1,'GP1 Nov 25'!G140,0))+
(IF('GP1 Dec 25'!O140=1,'GP1 Dec 25'!G140,0))+
(IF('GP1 Jan 26'!O140=1,'GP1 Jan 26'!G140,0))+
(IF('GP1 Feb 26'!O140=1,'GP1 Feb 26'!G140,0))+
(IF('GP1 Mar 26'!O140=1,'GP1 Mar 26'!G140,0)))/AB136)</f>
        <v>#DIV/0!</v>
      </c>
      <c r="AB136" s="86">
        <f>SUM('GP1 April 25'!O140,'GP1 May 25'!O140,'GP1 June 25'!O140,'GP1 July 25'!O140,'GP1 Aug 25'!O140,'GP1 Sep 25'!O140,'GP1 Oct 25'!O140,'GP1 Nov 25'!O140,'GP1 Dec 25'!O140,'GP1 Jan 26'!O140,'GP1 Feb 26'!O140,'GP1 Mar 26'!O140)</f>
        <v>0</v>
      </c>
      <c r="AC136" s="86">
        <f>'GP1 April 25'!H140</f>
        <v>0</v>
      </c>
      <c r="AD136" s="86">
        <f>'GP1 Mar 26'!H140</f>
        <v>0</v>
      </c>
      <c r="AE136" s="86" t="str">
        <f t="shared" si="14"/>
        <v/>
      </c>
      <c r="AF136" s="86" t="b">
        <f>IF(OR('Member Info'!N137="",'Member Info'!F137&gt;'GP1 Totals'!$V$2),TRUE,FALSE)</f>
        <v>1</v>
      </c>
      <c r="AG136" s="86" t="e">
        <f t="shared" ca="1" si="15"/>
        <v>#REF!</v>
      </c>
      <c r="AH136" s="86" t="e">
        <f ca="1">ROUND(IF(AF136=TRUE,('Member Info'!M137*52.14)/365*'GP1 Totals'!AG136,'Member Info'!M137*52.14),2)</f>
        <v>#REF!</v>
      </c>
      <c r="AI136" s="420">
        <f>'Member Info'!F137</f>
        <v>0</v>
      </c>
      <c r="AJ136" s="420">
        <f>IF('Member Info'!N137="",'GP1 Totals'!$V$3,'Member Info'!N137)</f>
        <v>46112</v>
      </c>
    </row>
    <row r="137" spans="1:36" s="2" customFormat="1" x14ac:dyDescent="0.25">
      <c r="A137" s="4">
        <v>110</v>
      </c>
      <c r="B137" s="164">
        <f>'Member Info'!D138</f>
        <v>0</v>
      </c>
      <c r="C137" s="164">
        <f>'Member Info'!E138</f>
        <v>0</v>
      </c>
      <c r="D137" s="164" t="str">
        <f>'Member Info'!G138</f>
        <v/>
      </c>
      <c r="E137" s="164"/>
      <c r="F137" s="165">
        <f>'Member Info'!B138</f>
        <v>0</v>
      </c>
      <c r="G137" s="165">
        <f>'GP1 April 25'!F141+'GP1 May 25'!F141+'GP1 June 25'!F141+'GP1 July 25'!F141+'GP1 Aug 25'!F141+'GP1 Sep 25'!F141+'GP1 Oct 25'!F141+'GP1 Nov 25'!F141+'GP1 Dec 25'!F141+'GP1 Jan 26'!F141+'GP1 Feb 26'!F141+'GP1 Mar 26'!F141+'Error Corrections'!F138</f>
        <v>0</v>
      </c>
      <c r="H137" s="166" t="str">
        <f>IF('Member Info'!O138="", 'Member Info'!K138, "CHANGED MID YEAR")</f>
        <v/>
      </c>
      <c r="I137" s="165"/>
      <c r="J137" s="165"/>
      <c r="K137" s="165"/>
      <c r="L137" s="165"/>
      <c r="M137" s="165">
        <f>'GP1 April 25'!I141+'GP1 May 25'!I141+'GP1 June 25'!I141+'GP1 July 25'!I141+'GP1 Aug 25'!I141+'GP1 Sep 25'!I141+'GP1 Oct 25'!I141+'GP1 Nov 25'!I141+'GP1 Dec 25'!I141+'GP1 Jan 26'!I141+'GP1 Feb 26'!I141+'GP1 Mar 26'!I141+'Error Corrections'!M138</f>
        <v>0</v>
      </c>
      <c r="N137" s="165">
        <f>'GP1 April 25'!J141+'GP1 May 25'!J141+'GP1 June 25'!J141+'GP1 July 25'!J141+'GP1 Aug 25'!J141+'GP1 Sep 25'!J141+'GP1 Oct 25'!J141+'GP1 Nov 25'!J141+'GP1 Dec 25'!J141+'GP1 Jan 26'!J141+'GP1 Feb 26'!J141+'GP1 Mar 26'!J141+'Error Corrections'!M138</f>
        <v>0</v>
      </c>
      <c r="O137" s="165">
        <f>'GP1 April 25'!K141+'GP1 May 25'!K141+'GP1 June 25'!K141+'GP1 July 25'!K141+'GP1 Aug 25'!K141+'GP1 Sep 25'!K141+'GP1 Oct 25'!K141+'GP1 Nov 25'!K141+'GP1 Dec 25'!K141+'GP1 Jan 26'!K141+'GP1 Feb 26'!K141+'GP1 Mar 26'!K141+'Error Corrections'!N138</f>
        <v>0</v>
      </c>
      <c r="P137" s="213" t="str">
        <f>IF('Error Corrections'!AA138=TRUE, "TRUE", "")</f>
        <v/>
      </c>
      <c r="Q137" s="211">
        <f>'Member Info'!Q138</f>
        <v>0</v>
      </c>
      <c r="R137" s="147">
        <f t="shared" si="8"/>
        <v>0</v>
      </c>
      <c r="S137" s="85">
        <f t="shared" si="9"/>
        <v>0</v>
      </c>
      <c r="T137" s="182">
        <f>(G137/100*'Member Info'!$W$2)</f>
        <v>0</v>
      </c>
      <c r="U137" s="183" t="e">
        <f>G137/100*('Member Info'!K138+'Member Info'!L138)</f>
        <v>#VALUE!</v>
      </c>
      <c r="V137" s="182" t="e">
        <f t="shared" si="10"/>
        <v>#DIV/0!</v>
      </c>
      <c r="W137" s="182" t="e">
        <f t="shared" si="11"/>
        <v>#VALUE!</v>
      </c>
      <c r="X137" s="184" t="e">
        <f t="shared" si="12"/>
        <v>#DIV/0!</v>
      </c>
      <c r="Y137" s="185" t="e">
        <f t="shared" si="13"/>
        <v>#VALUE!</v>
      </c>
      <c r="Z137" s="124">
        <f>SUM('GP1 April 25'!AJ141+'GP1 May 25'!AJ141+'GP1 June 25'!AJ141+'GP1 July 25'!AJ141+'GP1 Aug 25'!AJ141+'GP1 Sep 25'!AJ141+'GP1 Oct 25'!AJ141+'GP1 Nov 25'!AJ141+'GP1 Dec 25'!AJ141+'GP1 Jan 26'!AJ141+'GP1 Feb 26'!AJ141+'GP1 Mar 26'!AJ141)</f>
        <v>0</v>
      </c>
      <c r="AA137" s="86" t="e">
        <f>(((IF('GP1 April 25'!O141=1,'GP1 April 25'!G141,0))+
(IF('GP1 May 25'!O141=1,'GP1 May 25'!G141,0))+
(IF('GP1 June 25'!O141=1,'GP1 June 25'!G141,0))+
(IF('GP1 July 25'!O141=1,'GP1 July 25'!G141,0))+
(IF('GP1 Aug 25'!O141=1,'GP1 Aug 25'!G141,0))+
(IF('GP1 Sep 25'!O141=1,'GP1 Sep 25'!G141,0))+
(IF('GP1 Oct 25'!O141=1,'GP1 Oct 25'!G141,0))+
(IF('GP1 Nov 25'!O141=1,'GP1 Nov 25'!G141,0))+
(IF('GP1 Dec 25'!O141=1,'GP1 Dec 25'!G141,0))+
(IF('GP1 Jan 26'!O141=1,'GP1 Jan 26'!G141,0))+
(IF('GP1 Feb 26'!O141=1,'GP1 Feb 26'!G141,0))+
(IF('GP1 Mar 26'!O141=1,'GP1 Mar 26'!G141,0)))/AB137)</f>
        <v>#DIV/0!</v>
      </c>
      <c r="AB137" s="86">
        <f>SUM('GP1 April 25'!O141,'GP1 May 25'!O141,'GP1 June 25'!O141,'GP1 July 25'!O141,'GP1 Aug 25'!O141,'GP1 Sep 25'!O141,'GP1 Oct 25'!O141,'GP1 Nov 25'!O141,'GP1 Dec 25'!O141,'GP1 Jan 26'!O141,'GP1 Feb 26'!O141,'GP1 Mar 26'!O141)</f>
        <v>0</v>
      </c>
      <c r="AC137" s="86">
        <f>'GP1 April 25'!H141</f>
        <v>0</v>
      </c>
      <c r="AD137" s="86">
        <f>'GP1 Mar 26'!H141</f>
        <v>0</v>
      </c>
      <c r="AE137" s="86" t="str">
        <f t="shared" si="14"/>
        <v/>
      </c>
      <c r="AF137" s="86" t="b">
        <f>IF(OR('Member Info'!N138="",'Member Info'!F138&gt;'GP1 Totals'!$V$2),TRUE,FALSE)</f>
        <v>1</v>
      </c>
      <c r="AG137" s="86" t="e">
        <f t="shared" ca="1" si="15"/>
        <v>#REF!</v>
      </c>
      <c r="AH137" s="86" t="e">
        <f ca="1">ROUND(IF(AF137=TRUE,('Member Info'!M138*52.14)/365*'GP1 Totals'!AG137,'Member Info'!M138*52.14),2)</f>
        <v>#REF!</v>
      </c>
      <c r="AI137" s="420">
        <f>'Member Info'!F138</f>
        <v>0</v>
      </c>
      <c r="AJ137" s="420">
        <f>IF('Member Info'!N138="",'GP1 Totals'!$V$3,'Member Info'!N138)</f>
        <v>46112</v>
      </c>
    </row>
    <row r="138" spans="1:36" s="2" customFormat="1" x14ac:dyDescent="0.25">
      <c r="A138" s="4">
        <v>111</v>
      </c>
      <c r="B138" s="164">
        <f>'Member Info'!D139</f>
        <v>0</v>
      </c>
      <c r="C138" s="164">
        <f>'Member Info'!E139</f>
        <v>0</v>
      </c>
      <c r="D138" s="164" t="str">
        <f>'Member Info'!G139</f>
        <v/>
      </c>
      <c r="E138" s="164"/>
      <c r="F138" s="165">
        <f>'Member Info'!B139</f>
        <v>0</v>
      </c>
      <c r="G138" s="165">
        <f>'GP1 April 25'!F142+'GP1 May 25'!F142+'GP1 June 25'!F142+'GP1 July 25'!F142+'GP1 Aug 25'!F142+'GP1 Sep 25'!F142+'GP1 Oct 25'!F142+'GP1 Nov 25'!F142+'GP1 Dec 25'!F142+'GP1 Jan 26'!F142+'GP1 Feb 26'!F142+'GP1 Mar 26'!F142+'Error Corrections'!F139</f>
        <v>0</v>
      </c>
      <c r="H138" s="166" t="str">
        <f>IF('Member Info'!O139="", 'Member Info'!K139, "CHANGED MID YEAR")</f>
        <v/>
      </c>
      <c r="I138" s="165"/>
      <c r="J138" s="165"/>
      <c r="K138" s="165"/>
      <c r="L138" s="165"/>
      <c r="M138" s="165">
        <f>'GP1 April 25'!I142+'GP1 May 25'!I142+'GP1 June 25'!I142+'GP1 July 25'!I142+'GP1 Aug 25'!I142+'GP1 Sep 25'!I142+'GP1 Oct 25'!I142+'GP1 Nov 25'!I142+'GP1 Dec 25'!I142+'GP1 Jan 26'!I142+'GP1 Feb 26'!I142+'GP1 Mar 26'!I142+'Error Corrections'!M139</f>
        <v>0</v>
      </c>
      <c r="N138" s="165">
        <f>'GP1 April 25'!J142+'GP1 May 25'!J142+'GP1 June 25'!J142+'GP1 July 25'!J142+'GP1 Aug 25'!J142+'GP1 Sep 25'!J142+'GP1 Oct 25'!J142+'GP1 Nov 25'!J142+'GP1 Dec 25'!J142+'GP1 Jan 26'!J142+'GP1 Feb 26'!J142+'GP1 Mar 26'!J142+'Error Corrections'!M139</f>
        <v>0</v>
      </c>
      <c r="O138" s="165">
        <f>'GP1 April 25'!K142+'GP1 May 25'!K142+'GP1 June 25'!K142+'GP1 July 25'!K142+'GP1 Aug 25'!K142+'GP1 Sep 25'!K142+'GP1 Oct 25'!K142+'GP1 Nov 25'!K142+'GP1 Dec 25'!K142+'GP1 Jan 26'!K142+'GP1 Feb 26'!K142+'GP1 Mar 26'!K142+'Error Corrections'!N139</f>
        <v>0</v>
      </c>
      <c r="P138" s="213" t="str">
        <f>IF('Error Corrections'!AA139=TRUE, "TRUE", "")</f>
        <v/>
      </c>
      <c r="Q138" s="211">
        <f>'Member Info'!Q139</f>
        <v>0</v>
      </c>
      <c r="R138" s="147">
        <f t="shared" si="8"/>
        <v>0</v>
      </c>
      <c r="S138" s="85">
        <f t="shared" si="9"/>
        <v>0</v>
      </c>
      <c r="T138" s="182">
        <f>(G138/100*'Member Info'!$W$2)</f>
        <v>0</v>
      </c>
      <c r="U138" s="183" t="e">
        <f>G138/100*('Member Info'!K139+'Member Info'!L139)</f>
        <v>#VALUE!</v>
      </c>
      <c r="V138" s="182" t="e">
        <f t="shared" si="10"/>
        <v>#DIV/0!</v>
      </c>
      <c r="W138" s="182" t="e">
        <f t="shared" si="11"/>
        <v>#VALUE!</v>
      </c>
      <c r="X138" s="184" t="e">
        <f t="shared" si="12"/>
        <v>#DIV/0!</v>
      </c>
      <c r="Y138" s="185" t="e">
        <f t="shared" si="13"/>
        <v>#VALUE!</v>
      </c>
      <c r="Z138" s="124">
        <f>SUM('GP1 April 25'!AJ142+'GP1 May 25'!AJ142+'GP1 June 25'!AJ142+'GP1 July 25'!AJ142+'GP1 Aug 25'!AJ142+'GP1 Sep 25'!AJ142+'GP1 Oct 25'!AJ142+'GP1 Nov 25'!AJ142+'GP1 Dec 25'!AJ142+'GP1 Jan 26'!AJ142+'GP1 Feb 26'!AJ142+'GP1 Mar 26'!AJ142)</f>
        <v>0</v>
      </c>
      <c r="AA138" s="86" t="e">
        <f>(((IF('GP1 April 25'!O142=1,'GP1 April 25'!G142,0))+
(IF('GP1 May 25'!O142=1,'GP1 May 25'!G142,0))+
(IF('GP1 June 25'!O142=1,'GP1 June 25'!G142,0))+
(IF('GP1 July 25'!O142=1,'GP1 July 25'!G142,0))+
(IF('GP1 Aug 25'!O142=1,'GP1 Aug 25'!G142,0))+
(IF('GP1 Sep 25'!O142=1,'GP1 Sep 25'!G142,0))+
(IF('GP1 Oct 25'!O142=1,'GP1 Oct 25'!G142,0))+
(IF('GP1 Nov 25'!O142=1,'GP1 Nov 25'!G142,0))+
(IF('GP1 Dec 25'!O142=1,'GP1 Dec 25'!G142,0))+
(IF('GP1 Jan 26'!O142=1,'GP1 Jan 26'!G142,0))+
(IF('GP1 Feb 26'!O142=1,'GP1 Feb 26'!G142,0))+
(IF('GP1 Mar 26'!O142=1,'GP1 Mar 26'!G142,0)))/AB138)</f>
        <v>#DIV/0!</v>
      </c>
      <c r="AB138" s="86">
        <f>SUM('GP1 April 25'!O142,'GP1 May 25'!O142,'GP1 June 25'!O142,'GP1 July 25'!O142,'GP1 Aug 25'!O142,'GP1 Sep 25'!O142,'GP1 Oct 25'!O142,'GP1 Nov 25'!O142,'GP1 Dec 25'!O142,'GP1 Jan 26'!O142,'GP1 Feb 26'!O142,'GP1 Mar 26'!O142)</f>
        <v>0</v>
      </c>
      <c r="AC138" s="86">
        <f>'GP1 April 25'!H142</f>
        <v>0</v>
      </c>
      <c r="AD138" s="86">
        <f>'GP1 Mar 26'!H142</f>
        <v>0</v>
      </c>
      <c r="AE138" s="86" t="str">
        <f t="shared" si="14"/>
        <v/>
      </c>
      <c r="AF138" s="86" t="b">
        <f>IF(OR('Member Info'!N139="",'Member Info'!F139&gt;'GP1 Totals'!$V$2),TRUE,FALSE)</f>
        <v>1</v>
      </c>
      <c r="AG138" s="86" t="e">
        <f t="shared" ca="1" si="15"/>
        <v>#REF!</v>
      </c>
      <c r="AH138" s="86" t="e">
        <f ca="1">ROUND(IF(AF138=TRUE,('Member Info'!M139*52.14)/365*'GP1 Totals'!AG138,'Member Info'!M139*52.14),2)</f>
        <v>#REF!</v>
      </c>
      <c r="AI138" s="420">
        <f>'Member Info'!F139</f>
        <v>0</v>
      </c>
      <c r="AJ138" s="420">
        <f>IF('Member Info'!N139="",'GP1 Totals'!$V$3,'Member Info'!N139)</f>
        <v>46112</v>
      </c>
    </row>
    <row r="139" spans="1:36" s="2" customFormat="1" x14ac:dyDescent="0.25">
      <c r="A139" s="4">
        <v>112</v>
      </c>
      <c r="B139" s="164">
        <f>'Member Info'!D140</f>
        <v>0</v>
      </c>
      <c r="C139" s="164">
        <f>'Member Info'!E140</f>
        <v>0</v>
      </c>
      <c r="D139" s="164" t="str">
        <f>'Member Info'!G140</f>
        <v/>
      </c>
      <c r="E139" s="164"/>
      <c r="F139" s="165">
        <f>'Member Info'!B140</f>
        <v>0</v>
      </c>
      <c r="G139" s="165">
        <f>'GP1 April 25'!F143+'GP1 May 25'!F143+'GP1 June 25'!F143+'GP1 July 25'!F143+'GP1 Aug 25'!F143+'GP1 Sep 25'!F143+'GP1 Oct 25'!F143+'GP1 Nov 25'!F143+'GP1 Dec 25'!F143+'GP1 Jan 26'!F143+'GP1 Feb 26'!F143+'GP1 Mar 26'!F143+'Error Corrections'!F140</f>
        <v>0</v>
      </c>
      <c r="H139" s="166" t="str">
        <f>IF('Member Info'!O140="", 'Member Info'!K140, "CHANGED MID YEAR")</f>
        <v/>
      </c>
      <c r="I139" s="165"/>
      <c r="J139" s="165"/>
      <c r="K139" s="165"/>
      <c r="L139" s="165"/>
      <c r="M139" s="165">
        <f>'GP1 April 25'!I143+'GP1 May 25'!I143+'GP1 June 25'!I143+'GP1 July 25'!I143+'GP1 Aug 25'!I143+'GP1 Sep 25'!I143+'GP1 Oct 25'!I143+'GP1 Nov 25'!I143+'GP1 Dec 25'!I143+'GP1 Jan 26'!I143+'GP1 Feb 26'!I143+'GP1 Mar 26'!I143+'Error Corrections'!M140</f>
        <v>0</v>
      </c>
      <c r="N139" s="165">
        <f>'GP1 April 25'!J143+'GP1 May 25'!J143+'GP1 June 25'!J143+'GP1 July 25'!J143+'GP1 Aug 25'!J143+'GP1 Sep 25'!J143+'GP1 Oct 25'!J143+'GP1 Nov 25'!J143+'GP1 Dec 25'!J143+'GP1 Jan 26'!J143+'GP1 Feb 26'!J143+'GP1 Mar 26'!J143+'Error Corrections'!M140</f>
        <v>0</v>
      </c>
      <c r="O139" s="165">
        <f>'GP1 April 25'!K143+'GP1 May 25'!K143+'GP1 June 25'!K143+'GP1 July 25'!K143+'GP1 Aug 25'!K143+'GP1 Sep 25'!K143+'GP1 Oct 25'!K143+'GP1 Nov 25'!K143+'GP1 Dec 25'!K143+'GP1 Jan 26'!K143+'GP1 Feb 26'!K143+'GP1 Mar 26'!K143+'Error Corrections'!N140</f>
        <v>0</v>
      </c>
      <c r="P139" s="213" t="str">
        <f>IF('Error Corrections'!AA140=TRUE, "TRUE", "")</f>
        <v/>
      </c>
      <c r="Q139" s="211">
        <f>'Member Info'!Q140</f>
        <v>0</v>
      </c>
      <c r="R139" s="147">
        <f t="shared" si="8"/>
        <v>0</v>
      </c>
      <c r="S139" s="85">
        <f t="shared" si="9"/>
        <v>0</v>
      </c>
      <c r="T139" s="182">
        <f>(G139/100*'Member Info'!$W$2)</f>
        <v>0</v>
      </c>
      <c r="U139" s="183" t="e">
        <f>G139/100*('Member Info'!K140+'Member Info'!L140)</f>
        <v>#VALUE!</v>
      </c>
      <c r="V139" s="182" t="e">
        <f t="shared" si="10"/>
        <v>#DIV/0!</v>
      </c>
      <c r="W139" s="182" t="e">
        <f t="shared" si="11"/>
        <v>#VALUE!</v>
      </c>
      <c r="X139" s="184" t="e">
        <f t="shared" si="12"/>
        <v>#DIV/0!</v>
      </c>
      <c r="Y139" s="185" t="e">
        <f t="shared" si="13"/>
        <v>#VALUE!</v>
      </c>
      <c r="Z139" s="124">
        <f>SUM('GP1 April 25'!AJ143+'GP1 May 25'!AJ143+'GP1 June 25'!AJ143+'GP1 July 25'!AJ143+'GP1 Aug 25'!AJ143+'GP1 Sep 25'!AJ143+'GP1 Oct 25'!AJ143+'GP1 Nov 25'!AJ143+'GP1 Dec 25'!AJ143+'GP1 Jan 26'!AJ143+'GP1 Feb 26'!AJ143+'GP1 Mar 26'!AJ143)</f>
        <v>0</v>
      </c>
      <c r="AA139" s="86" t="e">
        <f>(((IF('GP1 April 25'!O143=1,'GP1 April 25'!G143,0))+
(IF('GP1 May 25'!O143=1,'GP1 May 25'!G143,0))+
(IF('GP1 June 25'!O143=1,'GP1 June 25'!G143,0))+
(IF('GP1 July 25'!O143=1,'GP1 July 25'!G143,0))+
(IF('GP1 Aug 25'!O143=1,'GP1 Aug 25'!G143,0))+
(IF('GP1 Sep 25'!O143=1,'GP1 Sep 25'!G143,0))+
(IF('GP1 Oct 25'!O143=1,'GP1 Oct 25'!G143,0))+
(IF('GP1 Nov 25'!O143=1,'GP1 Nov 25'!G143,0))+
(IF('GP1 Dec 25'!O143=1,'GP1 Dec 25'!G143,0))+
(IF('GP1 Jan 26'!O143=1,'GP1 Jan 26'!G143,0))+
(IF('GP1 Feb 26'!O143=1,'GP1 Feb 26'!G143,0))+
(IF('GP1 Mar 26'!O143=1,'GP1 Mar 26'!G143,0)))/AB139)</f>
        <v>#DIV/0!</v>
      </c>
      <c r="AB139" s="86">
        <f>SUM('GP1 April 25'!O143,'GP1 May 25'!O143,'GP1 June 25'!O143,'GP1 July 25'!O143,'GP1 Aug 25'!O143,'GP1 Sep 25'!O143,'GP1 Oct 25'!O143,'GP1 Nov 25'!O143,'GP1 Dec 25'!O143,'GP1 Jan 26'!O143,'GP1 Feb 26'!O143,'GP1 Mar 26'!O143)</f>
        <v>0</v>
      </c>
      <c r="AC139" s="86">
        <f>'GP1 April 25'!H143</f>
        <v>0</v>
      </c>
      <c r="AD139" s="86">
        <f>'GP1 Mar 26'!H143</f>
        <v>0</v>
      </c>
      <c r="AE139" s="86" t="str">
        <f t="shared" si="14"/>
        <v/>
      </c>
      <c r="AF139" s="86" t="b">
        <f>IF(OR('Member Info'!N140="",'Member Info'!F140&gt;'GP1 Totals'!$V$2),TRUE,FALSE)</f>
        <v>1</v>
      </c>
      <c r="AG139" s="86" t="e">
        <f t="shared" ca="1" si="15"/>
        <v>#REF!</v>
      </c>
      <c r="AH139" s="86" t="e">
        <f ca="1">ROUND(IF(AF139=TRUE,('Member Info'!M140*52.14)/365*'GP1 Totals'!AG139,'Member Info'!M140*52.14),2)</f>
        <v>#REF!</v>
      </c>
      <c r="AI139" s="420">
        <f>'Member Info'!F140</f>
        <v>0</v>
      </c>
      <c r="AJ139" s="420">
        <f>IF('Member Info'!N140="",'GP1 Totals'!$V$3,'Member Info'!N140)</f>
        <v>46112</v>
      </c>
    </row>
    <row r="140" spans="1:36" s="2" customFormat="1" x14ac:dyDescent="0.25">
      <c r="A140" s="4">
        <v>113</v>
      </c>
      <c r="B140" s="164">
        <f>'Member Info'!D141</f>
        <v>0</v>
      </c>
      <c r="C140" s="164">
        <f>'Member Info'!E141</f>
        <v>0</v>
      </c>
      <c r="D140" s="164" t="str">
        <f>'Member Info'!G141</f>
        <v/>
      </c>
      <c r="E140" s="164"/>
      <c r="F140" s="165">
        <f>'Member Info'!B141</f>
        <v>0</v>
      </c>
      <c r="G140" s="165">
        <f>'GP1 April 25'!F144+'GP1 May 25'!F144+'GP1 June 25'!F144+'GP1 July 25'!F144+'GP1 Aug 25'!F144+'GP1 Sep 25'!F144+'GP1 Oct 25'!F144+'GP1 Nov 25'!F144+'GP1 Dec 25'!F144+'GP1 Jan 26'!F144+'GP1 Feb 26'!F144+'GP1 Mar 26'!F144+'Error Corrections'!F141</f>
        <v>0</v>
      </c>
      <c r="H140" s="166" t="str">
        <f>IF('Member Info'!O141="", 'Member Info'!K141, "CHANGED MID YEAR")</f>
        <v/>
      </c>
      <c r="I140" s="165"/>
      <c r="J140" s="165"/>
      <c r="K140" s="165"/>
      <c r="L140" s="165"/>
      <c r="M140" s="165">
        <f>'GP1 April 25'!I144+'GP1 May 25'!I144+'GP1 June 25'!I144+'GP1 July 25'!I144+'GP1 Aug 25'!I144+'GP1 Sep 25'!I144+'GP1 Oct 25'!I144+'GP1 Nov 25'!I144+'GP1 Dec 25'!I144+'GP1 Jan 26'!I144+'GP1 Feb 26'!I144+'GP1 Mar 26'!I144+'Error Corrections'!M141</f>
        <v>0</v>
      </c>
      <c r="N140" s="165">
        <f>'GP1 April 25'!J144+'GP1 May 25'!J144+'GP1 June 25'!J144+'GP1 July 25'!J144+'GP1 Aug 25'!J144+'GP1 Sep 25'!J144+'GP1 Oct 25'!J144+'GP1 Nov 25'!J144+'GP1 Dec 25'!J144+'GP1 Jan 26'!J144+'GP1 Feb 26'!J144+'GP1 Mar 26'!J144+'Error Corrections'!M141</f>
        <v>0</v>
      </c>
      <c r="O140" s="165">
        <f>'GP1 April 25'!K144+'GP1 May 25'!K144+'GP1 June 25'!K144+'GP1 July 25'!K144+'GP1 Aug 25'!K144+'GP1 Sep 25'!K144+'GP1 Oct 25'!K144+'GP1 Nov 25'!K144+'GP1 Dec 25'!K144+'GP1 Jan 26'!K144+'GP1 Feb 26'!K144+'GP1 Mar 26'!K144+'Error Corrections'!N141</f>
        <v>0</v>
      </c>
      <c r="P140" s="213" t="str">
        <f>IF('Error Corrections'!AA141=TRUE, "TRUE", "")</f>
        <v/>
      </c>
      <c r="Q140" s="211">
        <f>'Member Info'!Q141</f>
        <v>0</v>
      </c>
      <c r="R140" s="147">
        <f t="shared" si="8"/>
        <v>0</v>
      </c>
      <c r="S140" s="85">
        <f t="shared" si="9"/>
        <v>0</v>
      </c>
      <c r="T140" s="182">
        <f>(G140/100*'Member Info'!$W$2)</f>
        <v>0</v>
      </c>
      <c r="U140" s="183" t="e">
        <f>G140/100*('Member Info'!K141+'Member Info'!L141)</f>
        <v>#VALUE!</v>
      </c>
      <c r="V140" s="182" t="e">
        <f t="shared" si="10"/>
        <v>#DIV/0!</v>
      </c>
      <c r="W140" s="182" t="e">
        <f t="shared" si="11"/>
        <v>#VALUE!</v>
      </c>
      <c r="X140" s="184" t="e">
        <f t="shared" si="12"/>
        <v>#DIV/0!</v>
      </c>
      <c r="Y140" s="185" t="e">
        <f t="shared" si="13"/>
        <v>#VALUE!</v>
      </c>
      <c r="Z140" s="124">
        <f>SUM('GP1 April 25'!AJ144+'GP1 May 25'!AJ144+'GP1 June 25'!AJ144+'GP1 July 25'!AJ144+'GP1 Aug 25'!AJ144+'GP1 Sep 25'!AJ144+'GP1 Oct 25'!AJ144+'GP1 Nov 25'!AJ144+'GP1 Dec 25'!AJ144+'GP1 Jan 26'!AJ144+'GP1 Feb 26'!AJ144+'GP1 Mar 26'!AJ144)</f>
        <v>0</v>
      </c>
      <c r="AA140" s="86" t="e">
        <f>(((IF('GP1 April 25'!O144=1,'GP1 April 25'!G144,0))+
(IF('GP1 May 25'!O144=1,'GP1 May 25'!G144,0))+
(IF('GP1 June 25'!O144=1,'GP1 June 25'!G144,0))+
(IF('GP1 July 25'!O144=1,'GP1 July 25'!G144,0))+
(IF('GP1 Aug 25'!O144=1,'GP1 Aug 25'!G144,0))+
(IF('GP1 Sep 25'!O144=1,'GP1 Sep 25'!G144,0))+
(IF('GP1 Oct 25'!O144=1,'GP1 Oct 25'!G144,0))+
(IF('GP1 Nov 25'!O144=1,'GP1 Nov 25'!G144,0))+
(IF('GP1 Dec 25'!O144=1,'GP1 Dec 25'!G144,0))+
(IF('GP1 Jan 26'!O144=1,'GP1 Jan 26'!G144,0))+
(IF('GP1 Feb 26'!O144=1,'GP1 Feb 26'!G144,0))+
(IF('GP1 Mar 26'!O144=1,'GP1 Mar 26'!G144,0)))/AB140)</f>
        <v>#DIV/0!</v>
      </c>
      <c r="AB140" s="86">
        <f>SUM('GP1 April 25'!O144,'GP1 May 25'!O144,'GP1 June 25'!O144,'GP1 July 25'!O144,'GP1 Aug 25'!O144,'GP1 Sep 25'!O144,'GP1 Oct 25'!O144,'GP1 Nov 25'!O144,'GP1 Dec 25'!O144,'GP1 Jan 26'!O144,'GP1 Feb 26'!O144,'GP1 Mar 26'!O144)</f>
        <v>0</v>
      </c>
      <c r="AC140" s="86">
        <f>'GP1 April 25'!H144</f>
        <v>0</v>
      </c>
      <c r="AD140" s="86">
        <f>'GP1 Mar 26'!H144</f>
        <v>0</v>
      </c>
      <c r="AE140" s="86" t="str">
        <f t="shared" si="14"/>
        <v/>
      </c>
      <c r="AF140" s="86" t="b">
        <f>IF(OR('Member Info'!N141="",'Member Info'!F141&gt;'GP1 Totals'!$V$2),TRUE,FALSE)</f>
        <v>1</v>
      </c>
      <c r="AG140" s="86" t="e">
        <f t="shared" ca="1" si="15"/>
        <v>#REF!</v>
      </c>
      <c r="AH140" s="86" t="e">
        <f ca="1">ROUND(IF(AF140=TRUE,('Member Info'!M141*52.14)/365*'GP1 Totals'!AG140,'Member Info'!M141*52.14),2)</f>
        <v>#REF!</v>
      </c>
      <c r="AI140" s="420">
        <f>'Member Info'!F141</f>
        <v>0</v>
      </c>
      <c r="AJ140" s="420">
        <f>IF('Member Info'!N141="",'GP1 Totals'!$V$3,'Member Info'!N141)</f>
        <v>46112</v>
      </c>
    </row>
    <row r="141" spans="1:36" s="2" customFormat="1" x14ac:dyDescent="0.25">
      <c r="A141" s="4">
        <v>114</v>
      </c>
      <c r="B141" s="164">
        <f>'Member Info'!D142</f>
        <v>0</v>
      </c>
      <c r="C141" s="164">
        <f>'Member Info'!E142</f>
        <v>0</v>
      </c>
      <c r="D141" s="164" t="str">
        <f>'Member Info'!G142</f>
        <v/>
      </c>
      <c r="E141" s="164"/>
      <c r="F141" s="165">
        <f>'Member Info'!B142</f>
        <v>0</v>
      </c>
      <c r="G141" s="165">
        <f>'GP1 April 25'!F145+'GP1 May 25'!F145+'GP1 June 25'!F145+'GP1 July 25'!F145+'GP1 Aug 25'!F145+'GP1 Sep 25'!F145+'GP1 Oct 25'!F145+'GP1 Nov 25'!F145+'GP1 Dec 25'!F145+'GP1 Jan 26'!F145+'GP1 Feb 26'!F145+'GP1 Mar 26'!F145+'Error Corrections'!F142</f>
        <v>0</v>
      </c>
      <c r="H141" s="166" t="str">
        <f>IF('Member Info'!O142="", 'Member Info'!K142, "CHANGED MID YEAR")</f>
        <v/>
      </c>
      <c r="I141" s="165"/>
      <c r="J141" s="165"/>
      <c r="K141" s="165"/>
      <c r="L141" s="165"/>
      <c r="M141" s="165">
        <f>'GP1 April 25'!I145+'GP1 May 25'!I145+'GP1 June 25'!I145+'GP1 July 25'!I145+'GP1 Aug 25'!I145+'GP1 Sep 25'!I145+'GP1 Oct 25'!I145+'GP1 Nov 25'!I145+'GP1 Dec 25'!I145+'GP1 Jan 26'!I145+'GP1 Feb 26'!I145+'GP1 Mar 26'!I145+'Error Corrections'!M142</f>
        <v>0</v>
      </c>
      <c r="N141" s="165">
        <f>'GP1 April 25'!J145+'GP1 May 25'!J145+'GP1 June 25'!J145+'GP1 July 25'!J145+'GP1 Aug 25'!J145+'GP1 Sep 25'!J145+'GP1 Oct 25'!J145+'GP1 Nov 25'!J145+'GP1 Dec 25'!J145+'GP1 Jan 26'!J145+'GP1 Feb 26'!J145+'GP1 Mar 26'!J145+'Error Corrections'!M142</f>
        <v>0</v>
      </c>
      <c r="O141" s="165">
        <f>'GP1 April 25'!K145+'GP1 May 25'!K145+'GP1 June 25'!K145+'GP1 July 25'!K145+'GP1 Aug 25'!K145+'GP1 Sep 25'!K145+'GP1 Oct 25'!K145+'GP1 Nov 25'!K145+'GP1 Dec 25'!K145+'GP1 Jan 26'!K145+'GP1 Feb 26'!K145+'GP1 Mar 26'!K145+'Error Corrections'!N142</f>
        <v>0</v>
      </c>
      <c r="P141" s="213" t="str">
        <f>IF('Error Corrections'!AA142=TRUE, "TRUE", "")</f>
        <v/>
      </c>
      <c r="Q141" s="211">
        <f>'Member Info'!Q142</f>
        <v>0</v>
      </c>
      <c r="R141" s="147">
        <f t="shared" si="8"/>
        <v>0</v>
      </c>
      <c r="S141" s="85">
        <f t="shared" si="9"/>
        <v>0</v>
      </c>
      <c r="T141" s="182">
        <f>(G141/100*'Member Info'!$W$2)</f>
        <v>0</v>
      </c>
      <c r="U141" s="183" t="e">
        <f>G141/100*('Member Info'!K142+'Member Info'!L142)</f>
        <v>#VALUE!</v>
      </c>
      <c r="V141" s="182" t="e">
        <f t="shared" si="10"/>
        <v>#DIV/0!</v>
      </c>
      <c r="W141" s="182" t="e">
        <f t="shared" si="11"/>
        <v>#VALUE!</v>
      </c>
      <c r="X141" s="184" t="e">
        <f t="shared" si="12"/>
        <v>#DIV/0!</v>
      </c>
      <c r="Y141" s="185" t="e">
        <f t="shared" si="13"/>
        <v>#VALUE!</v>
      </c>
      <c r="Z141" s="124">
        <f>SUM('GP1 April 25'!AJ145+'GP1 May 25'!AJ145+'GP1 June 25'!AJ145+'GP1 July 25'!AJ145+'GP1 Aug 25'!AJ145+'GP1 Sep 25'!AJ145+'GP1 Oct 25'!AJ145+'GP1 Nov 25'!AJ145+'GP1 Dec 25'!AJ145+'GP1 Jan 26'!AJ145+'GP1 Feb 26'!AJ145+'GP1 Mar 26'!AJ145)</f>
        <v>0</v>
      </c>
      <c r="AA141" s="86" t="e">
        <f>(((IF('GP1 April 25'!O145=1,'GP1 April 25'!G145,0))+
(IF('GP1 May 25'!O145=1,'GP1 May 25'!G145,0))+
(IF('GP1 June 25'!O145=1,'GP1 June 25'!G145,0))+
(IF('GP1 July 25'!O145=1,'GP1 July 25'!G145,0))+
(IF('GP1 Aug 25'!O145=1,'GP1 Aug 25'!G145,0))+
(IF('GP1 Sep 25'!O145=1,'GP1 Sep 25'!G145,0))+
(IF('GP1 Oct 25'!O145=1,'GP1 Oct 25'!G145,0))+
(IF('GP1 Nov 25'!O145=1,'GP1 Nov 25'!G145,0))+
(IF('GP1 Dec 25'!O145=1,'GP1 Dec 25'!G145,0))+
(IF('GP1 Jan 26'!O145=1,'GP1 Jan 26'!G145,0))+
(IF('GP1 Feb 26'!O145=1,'GP1 Feb 26'!G145,0))+
(IF('GP1 Mar 26'!O145=1,'GP1 Mar 26'!G145,0)))/AB141)</f>
        <v>#DIV/0!</v>
      </c>
      <c r="AB141" s="86">
        <f>SUM('GP1 April 25'!O145,'GP1 May 25'!O145,'GP1 June 25'!O145,'GP1 July 25'!O145,'GP1 Aug 25'!O145,'GP1 Sep 25'!O145,'GP1 Oct 25'!O145,'GP1 Nov 25'!O145,'GP1 Dec 25'!O145,'GP1 Jan 26'!O145,'GP1 Feb 26'!O145,'GP1 Mar 26'!O145)</f>
        <v>0</v>
      </c>
      <c r="AC141" s="86">
        <f>'GP1 April 25'!H145</f>
        <v>0</v>
      </c>
      <c r="AD141" s="86">
        <f>'GP1 Mar 26'!H145</f>
        <v>0</v>
      </c>
      <c r="AE141" s="86" t="str">
        <f t="shared" si="14"/>
        <v/>
      </c>
      <c r="AF141" s="86" t="b">
        <f>IF(OR('Member Info'!N142="",'Member Info'!F142&gt;'GP1 Totals'!$V$2),TRUE,FALSE)</f>
        <v>1</v>
      </c>
      <c r="AG141" s="86" t="e">
        <f t="shared" ca="1" si="15"/>
        <v>#REF!</v>
      </c>
      <c r="AH141" s="86" t="e">
        <f ca="1">ROUND(IF(AF141=TRUE,('Member Info'!M142*52.14)/365*'GP1 Totals'!AG141,'Member Info'!M142*52.14),2)</f>
        <v>#REF!</v>
      </c>
      <c r="AI141" s="420">
        <f>'Member Info'!F142</f>
        <v>0</v>
      </c>
      <c r="AJ141" s="420">
        <f>IF('Member Info'!N142="",'GP1 Totals'!$V$3,'Member Info'!N142)</f>
        <v>46112</v>
      </c>
    </row>
    <row r="142" spans="1:36" s="2" customFormat="1" x14ac:dyDescent="0.25">
      <c r="A142" s="4">
        <v>115</v>
      </c>
      <c r="B142" s="164">
        <f>'Member Info'!D143</f>
        <v>0</v>
      </c>
      <c r="C142" s="164">
        <f>'Member Info'!E143</f>
        <v>0</v>
      </c>
      <c r="D142" s="164" t="str">
        <f>'Member Info'!G143</f>
        <v/>
      </c>
      <c r="E142" s="164"/>
      <c r="F142" s="165">
        <f>'Member Info'!B143</f>
        <v>0</v>
      </c>
      <c r="G142" s="165">
        <f>'GP1 April 25'!F146+'GP1 May 25'!F146+'GP1 June 25'!F146+'GP1 July 25'!F146+'GP1 Aug 25'!F146+'GP1 Sep 25'!F146+'GP1 Oct 25'!F146+'GP1 Nov 25'!F146+'GP1 Dec 25'!F146+'GP1 Jan 26'!F146+'GP1 Feb 26'!F146+'GP1 Mar 26'!F146+'Error Corrections'!F143</f>
        <v>0</v>
      </c>
      <c r="H142" s="166" t="str">
        <f>IF('Member Info'!O143="", 'Member Info'!K143, "CHANGED MID YEAR")</f>
        <v/>
      </c>
      <c r="I142" s="165"/>
      <c r="J142" s="165"/>
      <c r="K142" s="165"/>
      <c r="L142" s="165"/>
      <c r="M142" s="165">
        <f>'GP1 April 25'!I146+'GP1 May 25'!I146+'GP1 June 25'!I146+'GP1 July 25'!I146+'GP1 Aug 25'!I146+'GP1 Sep 25'!I146+'GP1 Oct 25'!I146+'GP1 Nov 25'!I146+'GP1 Dec 25'!I146+'GP1 Jan 26'!I146+'GP1 Feb 26'!I146+'GP1 Mar 26'!I146+'Error Corrections'!M143</f>
        <v>0</v>
      </c>
      <c r="N142" s="165">
        <f>'GP1 April 25'!J146+'GP1 May 25'!J146+'GP1 June 25'!J146+'GP1 July 25'!J146+'GP1 Aug 25'!J146+'GP1 Sep 25'!J146+'GP1 Oct 25'!J146+'GP1 Nov 25'!J146+'GP1 Dec 25'!J146+'GP1 Jan 26'!J146+'GP1 Feb 26'!J146+'GP1 Mar 26'!J146+'Error Corrections'!M143</f>
        <v>0</v>
      </c>
      <c r="O142" s="165">
        <f>'GP1 April 25'!K146+'GP1 May 25'!K146+'GP1 June 25'!K146+'GP1 July 25'!K146+'GP1 Aug 25'!K146+'GP1 Sep 25'!K146+'GP1 Oct 25'!K146+'GP1 Nov 25'!K146+'GP1 Dec 25'!K146+'GP1 Jan 26'!K146+'GP1 Feb 26'!K146+'GP1 Mar 26'!K146+'Error Corrections'!N143</f>
        <v>0</v>
      </c>
      <c r="P142" s="213" t="str">
        <f>IF('Error Corrections'!AA143=TRUE, "TRUE", "")</f>
        <v/>
      </c>
      <c r="Q142" s="211">
        <f>'Member Info'!Q143</f>
        <v>0</v>
      </c>
      <c r="R142" s="147">
        <f t="shared" si="8"/>
        <v>0</v>
      </c>
      <c r="S142" s="85">
        <f t="shared" si="9"/>
        <v>0</v>
      </c>
      <c r="T142" s="182">
        <f>(G142/100*'Member Info'!$W$2)</f>
        <v>0</v>
      </c>
      <c r="U142" s="183" t="e">
        <f>G142/100*('Member Info'!K143+'Member Info'!L143)</f>
        <v>#VALUE!</v>
      </c>
      <c r="V142" s="182" t="e">
        <f t="shared" si="10"/>
        <v>#DIV/0!</v>
      </c>
      <c r="W142" s="182" t="e">
        <f t="shared" si="11"/>
        <v>#VALUE!</v>
      </c>
      <c r="X142" s="184" t="e">
        <f t="shared" si="12"/>
        <v>#DIV/0!</v>
      </c>
      <c r="Y142" s="185" t="e">
        <f t="shared" si="13"/>
        <v>#VALUE!</v>
      </c>
      <c r="Z142" s="124">
        <f>SUM('GP1 April 25'!AJ146+'GP1 May 25'!AJ146+'GP1 June 25'!AJ146+'GP1 July 25'!AJ146+'GP1 Aug 25'!AJ146+'GP1 Sep 25'!AJ146+'GP1 Oct 25'!AJ146+'GP1 Nov 25'!AJ146+'GP1 Dec 25'!AJ146+'GP1 Jan 26'!AJ146+'GP1 Feb 26'!AJ146+'GP1 Mar 26'!AJ146)</f>
        <v>0</v>
      </c>
      <c r="AA142" s="86" t="e">
        <f>(((IF('GP1 April 25'!O146=1,'GP1 April 25'!G146,0))+
(IF('GP1 May 25'!O146=1,'GP1 May 25'!G146,0))+
(IF('GP1 June 25'!O146=1,'GP1 June 25'!G146,0))+
(IF('GP1 July 25'!O146=1,'GP1 July 25'!G146,0))+
(IF('GP1 Aug 25'!O146=1,'GP1 Aug 25'!G146,0))+
(IF('GP1 Sep 25'!O146=1,'GP1 Sep 25'!G146,0))+
(IF('GP1 Oct 25'!O146=1,'GP1 Oct 25'!G146,0))+
(IF('GP1 Nov 25'!O146=1,'GP1 Nov 25'!G146,0))+
(IF('GP1 Dec 25'!O146=1,'GP1 Dec 25'!G146,0))+
(IF('GP1 Jan 26'!O146=1,'GP1 Jan 26'!G146,0))+
(IF('GP1 Feb 26'!O146=1,'GP1 Feb 26'!G146,0))+
(IF('GP1 Mar 26'!O146=1,'GP1 Mar 26'!G146,0)))/AB142)</f>
        <v>#DIV/0!</v>
      </c>
      <c r="AB142" s="86">
        <f>SUM('GP1 April 25'!O146,'GP1 May 25'!O146,'GP1 June 25'!O146,'GP1 July 25'!O146,'GP1 Aug 25'!O146,'GP1 Sep 25'!O146,'GP1 Oct 25'!O146,'GP1 Nov 25'!O146,'GP1 Dec 25'!O146,'GP1 Jan 26'!O146,'GP1 Feb 26'!O146,'GP1 Mar 26'!O146)</f>
        <v>0</v>
      </c>
      <c r="AC142" s="86">
        <f>'GP1 April 25'!H146</f>
        <v>0</v>
      </c>
      <c r="AD142" s="86">
        <f>'GP1 Mar 26'!H146</f>
        <v>0</v>
      </c>
      <c r="AE142" s="86" t="str">
        <f t="shared" si="14"/>
        <v/>
      </c>
      <c r="AF142" s="86" t="b">
        <f>IF(OR('Member Info'!N143="",'Member Info'!F143&gt;'GP1 Totals'!$V$2),TRUE,FALSE)</f>
        <v>1</v>
      </c>
      <c r="AG142" s="86" t="e">
        <f t="shared" ca="1" si="15"/>
        <v>#REF!</v>
      </c>
      <c r="AH142" s="86" t="e">
        <f ca="1">ROUND(IF(AF142=TRUE,('Member Info'!M143*52.14)/365*'GP1 Totals'!AG142,'Member Info'!M143*52.14),2)</f>
        <v>#REF!</v>
      </c>
      <c r="AI142" s="420">
        <f>'Member Info'!F143</f>
        <v>0</v>
      </c>
      <c r="AJ142" s="420">
        <f>IF('Member Info'!N143="",'GP1 Totals'!$V$3,'Member Info'!N143)</f>
        <v>46112</v>
      </c>
    </row>
    <row r="143" spans="1:36" s="2" customFormat="1" x14ac:dyDescent="0.25">
      <c r="A143" s="4">
        <v>116</v>
      </c>
      <c r="B143" s="164">
        <f>'Member Info'!D144</f>
        <v>0</v>
      </c>
      <c r="C143" s="164">
        <f>'Member Info'!E144</f>
        <v>0</v>
      </c>
      <c r="D143" s="164" t="str">
        <f>'Member Info'!G144</f>
        <v/>
      </c>
      <c r="E143" s="164"/>
      <c r="F143" s="165">
        <f>'Member Info'!B144</f>
        <v>0</v>
      </c>
      <c r="G143" s="165">
        <f>'GP1 April 25'!F147+'GP1 May 25'!F147+'GP1 June 25'!F147+'GP1 July 25'!F147+'GP1 Aug 25'!F147+'GP1 Sep 25'!F147+'GP1 Oct 25'!F147+'GP1 Nov 25'!F147+'GP1 Dec 25'!F147+'GP1 Jan 26'!F147+'GP1 Feb 26'!F147+'GP1 Mar 26'!F147+'Error Corrections'!F144</f>
        <v>0</v>
      </c>
      <c r="H143" s="166" t="str">
        <f>IF('Member Info'!O144="", 'Member Info'!K144, "CHANGED MID YEAR")</f>
        <v/>
      </c>
      <c r="I143" s="165"/>
      <c r="J143" s="165"/>
      <c r="K143" s="165"/>
      <c r="L143" s="165"/>
      <c r="M143" s="165">
        <f>'GP1 April 25'!I147+'GP1 May 25'!I147+'GP1 June 25'!I147+'GP1 July 25'!I147+'GP1 Aug 25'!I147+'GP1 Sep 25'!I147+'GP1 Oct 25'!I147+'GP1 Nov 25'!I147+'GP1 Dec 25'!I147+'GP1 Jan 26'!I147+'GP1 Feb 26'!I147+'GP1 Mar 26'!I147+'Error Corrections'!M144</f>
        <v>0</v>
      </c>
      <c r="N143" s="165">
        <f>'GP1 April 25'!J147+'GP1 May 25'!J147+'GP1 June 25'!J147+'GP1 July 25'!J147+'GP1 Aug 25'!J147+'GP1 Sep 25'!J147+'GP1 Oct 25'!J147+'GP1 Nov 25'!J147+'GP1 Dec 25'!J147+'GP1 Jan 26'!J147+'GP1 Feb 26'!J147+'GP1 Mar 26'!J147+'Error Corrections'!M144</f>
        <v>0</v>
      </c>
      <c r="O143" s="165">
        <f>'GP1 April 25'!K147+'GP1 May 25'!K147+'GP1 June 25'!K147+'GP1 July 25'!K147+'GP1 Aug 25'!K147+'GP1 Sep 25'!K147+'GP1 Oct 25'!K147+'GP1 Nov 25'!K147+'GP1 Dec 25'!K147+'GP1 Jan 26'!K147+'GP1 Feb 26'!K147+'GP1 Mar 26'!K147+'Error Corrections'!N144</f>
        <v>0</v>
      </c>
      <c r="P143" s="213" t="str">
        <f>IF('Error Corrections'!AA144=TRUE, "TRUE", "")</f>
        <v/>
      </c>
      <c r="Q143" s="211">
        <f>'Member Info'!Q144</f>
        <v>0</v>
      </c>
      <c r="R143" s="147">
        <f t="shared" si="8"/>
        <v>0</v>
      </c>
      <c r="S143" s="85">
        <f t="shared" si="9"/>
        <v>0</v>
      </c>
      <c r="T143" s="182">
        <f>(G143/100*'Member Info'!$W$2)</f>
        <v>0</v>
      </c>
      <c r="U143" s="183" t="e">
        <f>G143/100*('Member Info'!K144+'Member Info'!L144)</f>
        <v>#VALUE!</v>
      </c>
      <c r="V143" s="182" t="e">
        <f t="shared" si="10"/>
        <v>#DIV/0!</v>
      </c>
      <c r="W143" s="182" t="e">
        <f t="shared" si="11"/>
        <v>#VALUE!</v>
      </c>
      <c r="X143" s="184" t="e">
        <f t="shared" si="12"/>
        <v>#DIV/0!</v>
      </c>
      <c r="Y143" s="185" t="e">
        <f t="shared" si="13"/>
        <v>#VALUE!</v>
      </c>
      <c r="Z143" s="124">
        <f>SUM('GP1 April 25'!AJ147+'GP1 May 25'!AJ147+'GP1 June 25'!AJ147+'GP1 July 25'!AJ147+'GP1 Aug 25'!AJ147+'GP1 Sep 25'!AJ147+'GP1 Oct 25'!AJ147+'GP1 Nov 25'!AJ147+'GP1 Dec 25'!AJ147+'GP1 Jan 26'!AJ147+'GP1 Feb 26'!AJ147+'GP1 Mar 26'!AJ147)</f>
        <v>0</v>
      </c>
      <c r="AA143" s="86" t="e">
        <f>(((IF('GP1 April 25'!O147=1,'GP1 April 25'!G147,0))+
(IF('GP1 May 25'!O147=1,'GP1 May 25'!G147,0))+
(IF('GP1 June 25'!O147=1,'GP1 June 25'!G147,0))+
(IF('GP1 July 25'!O147=1,'GP1 July 25'!G147,0))+
(IF('GP1 Aug 25'!O147=1,'GP1 Aug 25'!G147,0))+
(IF('GP1 Sep 25'!O147=1,'GP1 Sep 25'!G147,0))+
(IF('GP1 Oct 25'!O147=1,'GP1 Oct 25'!G147,0))+
(IF('GP1 Nov 25'!O147=1,'GP1 Nov 25'!G147,0))+
(IF('GP1 Dec 25'!O147=1,'GP1 Dec 25'!G147,0))+
(IF('GP1 Jan 26'!O147=1,'GP1 Jan 26'!G147,0))+
(IF('GP1 Feb 26'!O147=1,'GP1 Feb 26'!G147,0))+
(IF('GP1 Mar 26'!O147=1,'GP1 Mar 26'!G147,0)))/AB143)</f>
        <v>#DIV/0!</v>
      </c>
      <c r="AB143" s="86">
        <f>SUM('GP1 April 25'!O147,'GP1 May 25'!O147,'GP1 June 25'!O147,'GP1 July 25'!O147,'GP1 Aug 25'!O147,'GP1 Sep 25'!O147,'GP1 Oct 25'!O147,'GP1 Nov 25'!O147,'GP1 Dec 25'!O147,'GP1 Jan 26'!O147,'GP1 Feb 26'!O147,'GP1 Mar 26'!O147)</f>
        <v>0</v>
      </c>
      <c r="AC143" s="86">
        <f>'GP1 April 25'!H147</f>
        <v>0</v>
      </c>
      <c r="AD143" s="86">
        <f>'GP1 Mar 26'!H147</f>
        <v>0</v>
      </c>
      <c r="AE143" s="86" t="str">
        <f t="shared" si="14"/>
        <v/>
      </c>
      <c r="AF143" s="86" t="b">
        <f>IF(OR('Member Info'!N144="",'Member Info'!F144&gt;'GP1 Totals'!$V$2),TRUE,FALSE)</f>
        <v>1</v>
      </c>
      <c r="AG143" s="86" t="e">
        <f t="shared" ca="1" si="15"/>
        <v>#REF!</v>
      </c>
      <c r="AH143" s="86" t="e">
        <f ca="1">ROUND(IF(AF143=TRUE,('Member Info'!M144*52.14)/365*'GP1 Totals'!AG143,'Member Info'!M144*52.14),2)</f>
        <v>#REF!</v>
      </c>
      <c r="AI143" s="420">
        <f>'Member Info'!F144</f>
        <v>0</v>
      </c>
      <c r="AJ143" s="420">
        <f>IF('Member Info'!N144="",'GP1 Totals'!$V$3,'Member Info'!N144)</f>
        <v>46112</v>
      </c>
    </row>
    <row r="144" spans="1:36" s="2" customFormat="1" x14ac:dyDescent="0.25">
      <c r="A144" s="4">
        <v>117</v>
      </c>
      <c r="B144" s="164">
        <f>'Member Info'!D145</f>
        <v>0</v>
      </c>
      <c r="C144" s="164">
        <f>'Member Info'!E145</f>
        <v>0</v>
      </c>
      <c r="D144" s="164" t="str">
        <f>'Member Info'!G145</f>
        <v/>
      </c>
      <c r="E144" s="164"/>
      <c r="F144" s="165">
        <f>'Member Info'!B145</f>
        <v>0</v>
      </c>
      <c r="G144" s="165">
        <f>'GP1 April 25'!F148+'GP1 May 25'!F148+'GP1 June 25'!F148+'GP1 July 25'!F148+'GP1 Aug 25'!F148+'GP1 Sep 25'!F148+'GP1 Oct 25'!F148+'GP1 Nov 25'!F148+'GP1 Dec 25'!F148+'GP1 Jan 26'!F148+'GP1 Feb 26'!F148+'GP1 Mar 26'!F148+'Error Corrections'!F145</f>
        <v>0</v>
      </c>
      <c r="H144" s="166" t="str">
        <f>IF('Member Info'!O145="", 'Member Info'!K145, "CHANGED MID YEAR")</f>
        <v/>
      </c>
      <c r="I144" s="165"/>
      <c r="J144" s="165"/>
      <c r="K144" s="165"/>
      <c r="L144" s="165"/>
      <c r="M144" s="165">
        <f>'GP1 April 25'!I148+'GP1 May 25'!I148+'GP1 June 25'!I148+'GP1 July 25'!I148+'GP1 Aug 25'!I148+'GP1 Sep 25'!I148+'GP1 Oct 25'!I148+'GP1 Nov 25'!I148+'GP1 Dec 25'!I148+'GP1 Jan 26'!I148+'GP1 Feb 26'!I148+'GP1 Mar 26'!I148+'Error Corrections'!M145</f>
        <v>0</v>
      </c>
      <c r="N144" s="165">
        <f>'GP1 April 25'!J148+'GP1 May 25'!J148+'GP1 June 25'!J148+'GP1 July 25'!J148+'GP1 Aug 25'!J148+'GP1 Sep 25'!J148+'GP1 Oct 25'!J148+'GP1 Nov 25'!J148+'GP1 Dec 25'!J148+'GP1 Jan 26'!J148+'GP1 Feb 26'!J148+'GP1 Mar 26'!J148+'Error Corrections'!M145</f>
        <v>0</v>
      </c>
      <c r="O144" s="165">
        <f>'GP1 April 25'!K148+'GP1 May 25'!K148+'GP1 June 25'!K148+'GP1 July 25'!K148+'GP1 Aug 25'!K148+'GP1 Sep 25'!K148+'GP1 Oct 25'!K148+'GP1 Nov 25'!K148+'GP1 Dec 25'!K148+'GP1 Jan 26'!K148+'GP1 Feb 26'!K148+'GP1 Mar 26'!K148+'Error Corrections'!N145</f>
        <v>0</v>
      </c>
      <c r="P144" s="213" t="str">
        <f>IF('Error Corrections'!AA145=TRUE, "TRUE", "")</f>
        <v/>
      </c>
      <c r="Q144" s="211">
        <f>'Member Info'!Q145</f>
        <v>0</v>
      </c>
      <c r="R144" s="147">
        <f t="shared" si="8"/>
        <v>0</v>
      </c>
      <c r="S144" s="85">
        <f t="shared" si="9"/>
        <v>0</v>
      </c>
      <c r="T144" s="182">
        <f>(G144/100*'Member Info'!$W$2)</f>
        <v>0</v>
      </c>
      <c r="U144" s="183" t="e">
        <f>G144/100*('Member Info'!K145+'Member Info'!L145)</f>
        <v>#VALUE!</v>
      </c>
      <c r="V144" s="182" t="e">
        <f t="shared" si="10"/>
        <v>#DIV/0!</v>
      </c>
      <c r="W144" s="182" t="e">
        <f t="shared" si="11"/>
        <v>#VALUE!</v>
      </c>
      <c r="X144" s="184" t="e">
        <f t="shared" si="12"/>
        <v>#DIV/0!</v>
      </c>
      <c r="Y144" s="185" t="e">
        <f t="shared" si="13"/>
        <v>#VALUE!</v>
      </c>
      <c r="Z144" s="124">
        <f>SUM('GP1 April 25'!AJ148+'GP1 May 25'!AJ148+'GP1 June 25'!AJ148+'GP1 July 25'!AJ148+'GP1 Aug 25'!AJ148+'GP1 Sep 25'!AJ148+'GP1 Oct 25'!AJ148+'GP1 Nov 25'!AJ148+'GP1 Dec 25'!AJ148+'GP1 Jan 26'!AJ148+'GP1 Feb 26'!AJ148+'GP1 Mar 26'!AJ148)</f>
        <v>0</v>
      </c>
      <c r="AA144" s="86" t="e">
        <f>(((IF('GP1 April 25'!O148=1,'GP1 April 25'!G148,0))+
(IF('GP1 May 25'!O148=1,'GP1 May 25'!G148,0))+
(IF('GP1 June 25'!O148=1,'GP1 June 25'!G148,0))+
(IF('GP1 July 25'!O148=1,'GP1 July 25'!G148,0))+
(IF('GP1 Aug 25'!O148=1,'GP1 Aug 25'!G148,0))+
(IF('GP1 Sep 25'!O148=1,'GP1 Sep 25'!G148,0))+
(IF('GP1 Oct 25'!O148=1,'GP1 Oct 25'!G148,0))+
(IF('GP1 Nov 25'!O148=1,'GP1 Nov 25'!G148,0))+
(IF('GP1 Dec 25'!O148=1,'GP1 Dec 25'!G148,0))+
(IF('GP1 Jan 26'!O148=1,'GP1 Jan 26'!G148,0))+
(IF('GP1 Feb 26'!O148=1,'GP1 Feb 26'!G148,0))+
(IF('GP1 Mar 26'!O148=1,'GP1 Mar 26'!G148,0)))/AB144)</f>
        <v>#DIV/0!</v>
      </c>
      <c r="AB144" s="86">
        <f>SUM('GP1 April 25'!O148,'GP1 May 25'!O148,'GP1 June 25'!O148,'GP1 July 25'!O148,'GP1 Aug 25'!O148,'GP1 Sep 25'!O148,'GP1 Oct 25'!O148,'GP1 Nov 25'!O148,'GP1 Dec 25'!O148,'GP1 Jan 26'!O148,'GP1 Feb 26'!O148,'GP1 Mar 26'!O148)</f>
        <v>0</v>
      </c>
      <c r="AC144" s="86">
        <f>'GP1 April 25'!H148</f>
        <v>0</v>
      </c>
      <c r="AD144" s="86">
        <f>'GP1 Mar 26'!H148</f>
        <v>0</v>
      </c>
      <c r="AE144" s="86" t="str">
        <f t="shared" si="14"/>
        <v/>
      </c>
      <c r="AF144" s="86" t="b">
        <f>IF(OR('Member Info'!N145="",'Member Info'!F145&gt;'GP1 Totals'!$V$2),TRUE,FALSE)</f>
        <v>1</v>
      </c>
      <c r="AG144" s="86" t="e">
        <f t="shared" ca="1" si="15"/>
        <v>#REF!</v>
      </c>
      <c r="AH144" s="86" t="e">
        <f ca="1">ROUND(IF(AF144=TRUE,('Member Info'!M145*52.14)/365*'GP1 Totals'!AG144,'Member Info'!M145*52.14),2)</f>
        <v>#REF!</v>
      </c>
      <c r="AI144" s="420">
        <f>'Member Info'!F145</f>
        <v>0</v>
      </c>
      <c r="AJ144" s="420">
        <f>IF('Member Info'!N145="",'GP1 Totals'!$V$3,'Member Info'!N145)</f>
        <v>46112</v>
      </c>
    </row>
    <row r="145" spans="1:36" s="2" customFormat="1" x14ac:dyDescent="0.25">
      <c r="A145" s="4">
        <v>118</v>
      </c>
      <c r="B145" s="164">
        <f>'Member Info'!D146</f>
        <v>0</v>
      </c>
      <c r="C145" s="164">
        <f>'Member Info'!E146</f>
        <v>0</v>
      </c>
      <c r="D145" s="164" t="str">
        <f>'Member Info'!G146</f>
        <v/>
      </c>
      <c r="E145" s="164"/>
      <c r="F145" s="165">
        <f>'Member Info'!B146</f>
        <v>0</v>
      </c>
      <c r="G145" s="165">
        <f>'GP1 April 25'!F149+'GP1 May 25'!F149+'GP1 June 25'!F149+'GP1 July 25'!F149+'GP1 Aug 25'!F149+'GP1 Sep 25'!F149+'GP1 Oct 25'!F149+'GP1 Nov 25'!F149+'GP1 Dec 25'!F149+'GP1 Jan 26'!F149+'GP1 Feb 26'!F149+'GP1 Mar 26'!F149+'Error Corrections'!F146</f>
        <v>0</v>
      </c>
      <c r="H145" s="166" t="str">
        <f>IF('Member Info'!O146="", 'Member Info'!K146, "CHANGED MID YEAR")</f>
        <v/>
      </c>
      <c r="I145" s="165"/>
      <c r="J145" s="165"/>
      <c r="K145" s="165"/>
      <c r="L145" s="165"/>
      <c r="M145" s="165">
        <f>'GP1 April 25'!I149+'GP1 May 25'!I149+'GP1 June 25'!I149+'GP1 July 25'!I149+'GP1 Aug 25'!I149+'GP1 Sep 25'!I149+'GP1 Oct 25'!I149+'GP1 Nov 25'!I149+'GP1 Dec 25'!I149+'GP1 Jan 26'!I149+'GP1 Feb 26'!I149+'GP1 Mar 26'!I149+'Error Corrections'!M146</f>
        <v>0</v>
      </c>
      <c r="N145" s="165">
        <f>'GP1 April 25'!J149+'GP1 May 25'!J149+'GP1 June 25'!J149+'GP1 July 25'!J149+'GP1 Aug 25'!J149+'GP1 Sep 25'!J149+'GP1 Oct 25'!J149+'GP1 Nov 25'!J149+'GP1 Dec 25'!J149+'GP1 Jan 26'!J149+'GP1 Feb 26'!J149+'GP1 Mar 26'!J149+'Error Corrections'!M146</f>
        <v>0</v>
      </c>
      <c r="O145" s="165">
        <f>'GP1 April 25'!K149+'GP1 May 25'!K149+'GP1 June 25'!K149+'GP1 July 25'!K149+'GP1 Aug 25'!K149+'GP1 Sep 25'!K149+'GP1 Oct 25'!K149+'GP1 Nov 25'!K149+'GP1 Dec 25'!K149+'GP1 Jan 26'!K149+'GP1 Feb 26'!K149+'GP1 Mar 26'!K149+'Error Corrections'!N146</f>
        <v>0</v>
      </c>
      <c r="P145" s="213" t="str">
        <f>IF('Error Corrections'!AA146=TRUE, "TRUE", "")</f>
        <v/>
      </c>
      <c r="Q145" s="211">
        <f>'Member Info'!Q146</f>
        <v>0</v>
      </c>
      <c r="R145" s="147">
        <f t="shared" si="8"/>
        <v>0</v>
      </c>
      <c r="S145" s="85">
        <f t="shared" si="9"/>
        <v>0</v>
      </c>
      <c r="T145" s="182">
        <f>(G145/100*'Member Info'!$W$2)</f>
        <v>0</v>
      </c>
      <c r="U145" s="183" t="e">
        <f>G145/100*('Member Info'!K146+'Member Info'!L146)</f>
        <v>#VALUE!</v>
      </c>
      <c r="V145" s="182" t="e">
        <f t="shared" si="10"/>
        <v>#DIV/0!</v>
      </c>
      <c r="W145" s="182" t="e">
        <f t="shared" si="11"/>
        <v>#VALUE!</v>
      </c>
      <c r="X145" s="184" t="e">
        <f t="shared" si="12"/>
        <v>#DIV/0!</v>
      </c>
      <c r="Y145" s="185" t="e">
        <f t="shared" si="13"/>
        <v>#VALUE!</v>
      </c>
      <c r="Z145" s="124">
        <f>SUM('GP1 April 25'!AJ149+'GP1 May 25'!AJ149+'GP1 June 25'!AJ149+'GP1 July 25'!AJ149+'GP1 Aug 25'!AJ149+'GP1 Sep 25'!AJ149+'GP1 Oct 25'!AJ149+'GP1 Nov 25'!AJ149+'GP1 Dec 25'!AJ149+'GP1 Jan 26'!AJ149+'GP1 Feb 26'!AJ149+'GP1 Mar 26'!AJ149)</f>
        <v>0</v>
      </c>
      <c r="AA145" s="86" t="e">
        <f>(((IF('GP1 April 25'!O149=1,'GP1 April 25'!G149,0))+
(IF('GP1 May 25'!O149=1,'GP1 May 25'!G149,0))+
(IF('GP1 June 25'!O149=1,'GP1 June 25'!G149,0))+
(IF('GP1 July 25'!O149=1,'GP1 July 25'!G149,0))+
(IF('GP1 Aug 25'!O149=1,'GP1 Aug 25'!G149,0))+
(IF('GP1 Sep 25'!O149=1,'GP1 Sep 25'!G149,0))+
(IF('GP1 Oct 25'!O149=1,'GP1 Oct 25'!G149,0))+
(IF('GP1 Nov 25'!O149=1,'GP1 Nov 25'!G149,0))+
(IF('GP1 Dec 25'!O149=1,'GP1 Dec 25'!G149,0))+
(IF('GP1 Jan 26'!O149=1,'GP1 Jan 26'!G149,0))+
(IF('GP1 Feb 26'!O149=1,'GP1 Feb 26'!G149,0))+
(IF('GP1 Mar 26'!O149=1,'GP1 Mar 26'!G149,0)))/AB145)</f>
        <v>#DIV/0!</v>
      </c>
      <c r="AB145" s="86">
        <f>SUM('GP1 April 25'!O149,'GP1 May 25'!O149,'GP1 June 25'!O149,'GP1 July 25'!O149,'GP1 Aug 25'!O149,'GP1 Sep 25'!O149,'GP1 Oct 25'!O149,'GP1 Nov 25'!O149,'GP1 Dec 25'!O149,'GP1 Jan 26'!O149,'GP1 Feb 26'!O149,'GP1 Mar 26'!O149)</f>
        <v>0</v>
      </c>
      <c r="AC145" s="86">
        <f>'GP1 April 25'!H149</f>
        <v>0</v>
      </c>
      <c r="AD145" s="86">
        <f>'GP1 Mar 26'!H149</f>
        <v>0</v>
      </c>
      <c r="AE145" s="86" t="str">
        <f t="shared" si="14"/>
        <v/>
      </c>
      <c r="AF145" s="86" t="b">
        <f>IF(OR('Member Info'!N146="",'Member Info'!F146&gt;'GP1 Totals'!$V$2),TRUE,FALSE)</f>
        <v>1</v>
      </c>
      <c r="AG145" s="86" t="e">
        <f t="shared" ca="1" si="15"/>
        <v>#REF!</v>
      </c>
      <c r="AH145" s="86" t="e">
        <f ca="1">ROUND(IF(AF145=TRUE,('Member Info'!M146*52.14)/365*'GP1 Totals'!AG145,'Member Info'!M146*52.14),2)</f>
        <v>#REF!</v>
      </c>
      <c r="AI145" s="420">
        <f>'Member Info'!F146</f>
        <v>0</v>
      </c>
      <c r="AJ145" s="420">
        <f>IF('Member Info'!N146="",'GP1 Totals'!$V$3,'Member Info'!N146)</f>
        <v>46112</v>
      </c>
    </row>
    <row r="146" spans="1:36" s="2" customFormat="1" x14ac:dyDescent="0.25">
      <c r="A146" s="4">
        <v>119</v>
      </c>
      <c r="B146" s="164">
        <f>'Member Info'!D147</f>
        <v>0</v>
      </c>
      <c r="C146" s="164">
        <f>'Member Info'!E147</f>
        <v>0</v>
      </c>
      <c r="D146" s="164" t="str">
        <f>'Member Info'!G147</f>
        <v/>
      </c>
      <c r="E146" s="164"/>
      <c r="F146" s="165">
        <f>'Member Info'!B147</f>
        <v>0</v>
      </c>
      <c r="G146" s="165">
        <f>'GP1 April 25'!F150+'GP1 May 25'!F150+'GP1 June 25'!F150+'GP1 July 25'!F150+'GP1 Aug 25'!F150+'GP1 Sep 25'!F150+'GP1 Oct 25'!F150+'GP1 Nov 25'!F150+'GP1 Dec 25'!F150+'GP1 Jan 26'!F150+'GP1 Feb 26'!F150+'GP1 Mar 26'!F150+'Error Corrections'!F147</f>
        <v>0</v>
      </c>
      <c r="H146" s="166" t="str">
        <f>IF('Member Info'!O147="", 'Member Info'!K147, "CHANGED MID YEAR")</f>
        <v/>
      </c>
      <c r="I146" s="165"/>
      <c r="J146" s="165"/>
      <c r="K146" s="165"/>
      <c r="L146" s="165"/>
      <c r="M146" s="165">
        <f>'GP1 April 25'!I150+'GP1 May 25'!I150+'GP1 June 25'!I150+'GP1 July 25'!I150+'GP1 Aug 25'!I150+'GP1 Sep 25'!I150+'GP1 Oct 25'!I150+'GP1 Nov 25'!I150+'GP1 Dec 25'!I150+'GP1 Jan 26'!I150+'GP1 Feb 26'!I150+'GP1 Mar 26'!I150+'Error Corrections'!M147</f>
        <v>0</v>
      </c>
      <c r="N146" s="165">
        <f>'GP1 April 25'!J150+'GP1 May 25'!J150+'GP1 June 25'!J150+'GP1 July 25'!J150+'GP1 Aug 25'!J150+'GP1 Sep 25'!J150+'GP1 Oct 25'!J150+'GP1 Nov 25'!J150+'GP1 Dec 25'!J150+'GP1 Jan 26'!J150+'GP1 Feb 26'!J150+'GP1 Mar 26'!J150+'Error Corrections'!M147</f>
        <v>0</v>
      </c>
      <c r="O146" s="165">
        <f>'GP1 April 25'!K150+'GP1 May 25'!K150+'GP1 June 25'!K150+'GP1 July 25'!K150+'GP1 Aug 25'!K150+'GP1 Sep 25'!K150+'GP1 Oct 25'!K150+'GP1 Nov 25'!K150+'GP1 Dec 25'!K150+'GP1 Jan 26'!K150+'GP1 Feb 26'!K150+'GP1 Mar 26'!K150+'Error Corrections'!N147</f>
        <v>0</v>
      </c>
      <c r="P146" s="213" t="str">
        <f>IF('Error Corrections'!AA147=TRUE, "TRUE", "")</f>
        <v/>
      </c>
      <c r="Q146" s="211">
        <f>'Member Info'!Q147</f>
        <v>0</v>
      </c>
      <c r="R146" s="147">
        <f t="shared" si="8"/>
        <v>0</v>
      </c>
      <c r="S146" s="85">
        <f t="shared" si="9"/>
        <v>0</v>
      </c>
      <c r="T146" s="182">
        <f>(G146/100*'Member Info'!$W$2)</f>
        <v>0</v>
      </c>
      <c r="U146" s="183" t="e">
        <f>G146/100*('Member Info'!K147+'Member Info'!L147)</f>
        <v>#VALUE!</v>
      </c>
      <c r="V146" s="182" t="e">
        <f t="shared" si="10"/>
        <v>#DIV/0!</v>
      </c>
      <c r="W146" s="182" t="e">
        <f t="shared" si="11"/>
        <v>#VALUE!</v>
      </c>
      <c r="X146" s="184" t="e">
        <f t="shared" si="12"/>
        <v>#DIV/0!</v>
      </c>
      <c r="Y146" s="185" t="e">
        <f t="shared" si="13"/>
        <v>#VALUE!</v>
      </c>
      <c r="Z146" s="124">
        <f>SUM('GP1 April 25'!AJ150+'GP1 May 25'!AJ150+'GP1 June 25'!AJ150+'GP1 July 25'!AJ150+'GP1 Aug 25'!AJ150+'GP1 Sep 25'!AJ150+'GP1 Oct 25'!AJ150+'GP1 Nov 25'!AJ150+'GP1 Dec 25'!AJ150+'GP1 Jan 26'!AJ150+'GP1 Feb 26'!AJ150+'GP1 Mar 26'!AJ150)</f>
        <v>0</v>
      </c>
      <c r="AA146" s="86" t="e">
        <f>(((IF('GP1 April 25'!O150=1,'GP1 April 25'!G150,0))+
(IF('GP1 May 25'!O150=1,'GP1 May 25'!G150,0))+
(IF('GP1 June 25'!O150=1,'GP1 June 25'!G150,0))+
(IF('GP1 July 25'!O150=1,'GP1 July 25'!G150,0))+
(IF('GP1 Aug 25'!O150=1,'GP1 Aug 25'!G150,0))+
(IF('GP1 Sep 25'!O150=1,'GP1 Sep 25'!G150,0))+
(IF('GP1 Oct 25'!O150=1,'GP1 Oct 25'!G150,0))+
(IF('GP1 Nov 25'!O150=1,'GP1 Nov 25'!G150,0))+
(IF('GP1 Dec 25'!O150=1,'GP1 Dec 25'!G150,0))+
(IF('GP1 Jan 26'!O150=1,'GP1 Jan 26'!G150,0))+
(IF('GP1 Feb 26'!O150=1,'GP1 Feb 26'!G150,0))+
(IF('GP1 Mar 26'!O150=1,'GP1 Mar 26'!G150,0)))/AB146)</f>
        <v>#DIV/0!</v>
      </c>
      <c r="AB146" s="86">
        <f>SUM('GP1 April 25'!O150,'GP1 May 25'!O150,'GP1 June 25'!O150,'GP1 July 25'!O150,'GP1 Aug 25'!O150,'GP1 Sep 25'!O150,'GP1 Oct 25'!O150,'GP1 Nov 25'!O150,'GP1 Dec 25'!O150,'GP1 Jan 26'!O150,'GP1 Feb 26'!O150,'GP1 Mar 26'!O150)</f>
        <v>0</v>
      </c>
      <c r="AC146" s="86">
        <f>'GP1 April 25'!H150</f>
        <v>0</v>
      </c>
      <c r="AD146" s="86">
        <f>'GP1 Mar 26'!H150</f>
        <v>0</v>
      </c>
      <c r="AE146" s="86" t="str">
        <f t="shared" si="14"/>
        <v/>
      </c>
      <c r="AF146" s="86" t="b">
        <f>IF(OR('Member Info'!N147="",'Member Info'!F147&gt;'GP1 Totals'!$V$2),TRUE,FALSE)</f>
        <v>1</v>
      </c>
      <c r="AG146" s="86" t="e">
        <f t="shared" ca="1" si="15"/>
        <v>#REF!</v>
      </c>
      <c r="AH146" s="86" t="e">
        <f ca="1">ROUND(IF(AF146=TRUE,('Member Info'!M147*52.14)/365*'GP1 Totals'!AG146,'Member Info'!M147*52.14),2)</f>
        <v>#REF!</v>
      </c>
      <c r="AI146" s="420">
        <f>'Member Info'!F147</f>
        <v>0</v>
      </c>
      <c r="AJ146" s="420">
        <f>IF('Member Info'!N147="",'GP1 Totals'!$V$3,'Member Info'!N147)</f>
        <v>46112</v>
      </c>
    </row>
    <row r="147" spans="1:36" s="2" customFormat="1" x14ac:dyDescent="0.25">
      <c r="A147" s="4">
        <v>120</v>
      </c>
      <c r="B147" s="164">
        <f>'Member Info'!D148</f>
        <v>0</v>
      </c>
      <c r="C147" s="164">
        <f>'Member Info'!E148</f>
        <v>0</v>
      </c>
      <c r="D147" s="164" t="str">
        <f>'Member Info'!G148</f>
        <v/>
      </c>
      <c r="E147" s="164"/>
      <c r="F147" s="165">
        <f>'Member Info'!B148</f>
        <v>0</v>
      </c>
      <c r="G147" s="165">
        <f>'GP1 April 25'!F151+'GP1 May 25'!F151+'GP1 June 25'!F151+'GP1 July 25'!F151+'GP1 Aug 25'!F151+'GP1 Sep 25'!F151+'GP1 Oct 25'!F151+'GP1 Nov 25'!F151+'GP1 Dec 25'!F151+'GP1 Jan 26'!F151+'GP1 Feb 26'!F151+'GP1 Mar 26'!F151+'Error Corrections'!F148</f>
        <v>0</v>
      </c>
      <c r="H147" s="166" t="str">
        <f>IF('Member Info'!O148="", 'Member Info'!K148, "CHANGED MID YEAR")</f>
        <v/>
      </c>
      <c r="I147" s="165"/>
      <c r="J147" s="165"/>
      <c r="K147" s="165"/>
      <c r="L147" s="165"/>
      <c r="M147" s="165">
        <f>'GP1 April 25'!I151+'GP1 May 25'!I151+'GP1 June 25'!I151+'GP1 July 25'!I151+'GP1 Aug 25'!I151+'GP1 Sep 25'!I151+'GP1 Oct 25'!I151+'GP1 Nov 25'!I151+'GP1 Dec 25'!I151+'GP1 Jan 26'!I151+'GP1 Feb 26'!I151+'GP1 Mar 26'!I151+'Error Corrections'!M148</f>
        <v>0</v>
      </c>
      <c r="N147" s="165">
        <f>'GP1 April 25'!J151+'GP1 May 25'!J151+'GP1 June 25'!J151+'GP1 July 25'!J151+'GP1 Aug 25'!J151+'GP1 Sep 25'!J151+'GP1 Oct 25'!J151+'GP1 Nov 25'!J151+'GP1 Dec 25'!J151+'GP1 Jan 26'!J151+'GP1 Feb 26'!J151+'GP1 Mar 26'!J151+'Error Corrections'!M148</f>
        <v>0</v>
      </c>
      <c r="O147" s="165">
        <f>'GP1 April 25'!K151+'GP1 May 25'!K151+'GP1 June 25'!K151+'GP1 July 25'!K151+'GP1 Aug 25'!K151+'GP1 Sep 25'!K151+'GP1 Oct 25'!K151+'GP1 Nov 25'!K151+'GP1 Dec 25'!K151+'GP1 Jan 26'!K151+'GP1 Feb 26'!K151+'GP1 Mar 26'!K151+'Error Corrections'!N148</f>
        <v>0</v>
      </c>
      <c r="P147" s="213" t="str">
        <f>IF('Error Corrections'!AA148=TRUE, "TRUE", "")</f>
        <v/>
      </c>
      <c r="Q147" s="211">
        <f>'Member Info'!Q148</f>
        <v>0</v>
      </c>
      <c r="R147" s="147">
        <f t="shared" si="8"/>
        <v>0</v>
      </c>
      <c r="S147" s="85">
        <f t="shared" si="9"/>
        <v>0</v>
      </c>
      <c r="T147" s="182">
        <f>(G147/100*'Member Info'!$W$2)</f>
        <v>0</v>
      </c>
      <c r="U147" s="183" t="e">
        <f>G147/100*('Member Info'!K148+'Member Info'!L148)</f>
        <v>#VALUE!</v>
      </c>
      <c r="V147" s="182" t="e">
        <f t="shared" si="10"/>
        <v>#DIV/0!</v>
      </c>
      <c r="W147" s="182" t="e">
        <f t="shared" si="11"/>
        <v>#VALUE!</v>
      </c>
      <c r="X147" s="184" t="e">
        <f t="shared" si="12"/>
        <v>#DIV/0!</v>
      </c>
      <c r="Y147" s="185" t="e">
        <f t="shared" si="13"/>
        <v>#VALUE!</v>
      </c>
      <c r="Z147" s="124">
        <f>SUM('GP1 April 25'!AJ151+'GP1 May 25'!AJ151+'GP1 June 25'!AJ151+'GP1 July 25'!AJ151+'GP1 Aug 25'!AJ151+'GP1 Sep 25'!AJ151+'GP1 Oct 25'!AJ151+'GP1 Nov 25'!AJ151+'GP1 Dec 25'!AJ151+'GP1 Jan 26'!AJ151+'GP1 Feb 26'!AJ151+'GP1 Mar 26'!AJ151)</f>
        <v>0</v>
      </c>
      <c r="AA147" s="86" t="e">
        <f>(((IF('GP1 April 25'!O151=1,'GP1 April 25'!G151,0))+
(IF('GP1 May 25'!O151=1,'GP1 May 25'!G151,0))+
(IF('GP1 June 25'!O151=1,'GP1 June 25'!G151,0))+
(IF('GP1 July 25'!O151=1,'GP1 July 25'!G151,0))+
(IF('GP1 Aug 25'!O151=1,'GP1 Aug 25'!G151,0))+
(IF('GP1 Sep 25'!O151=1,'GP1 Sep 25'!G151,0))+
(IF('GP1 Oct 25'!O151=1,'GP1 Oct 25'!G151,0))+
(IF('GP1 Nov 25'!O151=1,'GP1 Nov 25'!G151,0))+
(IF('GP1 Dec 25'!O151=1,'GP1 Dec 25'!G151,0))+
(IF('GP1 Jan 26'!O151=1,'GP1 Jan 26'!G151,0))+
(IF('GP1 Feb 26'!O151=1,'GP1 Feb 26'!G151,0))+
(IF('GP1 Mar 26'!O151=1,'GP1 Mar 26'!G151,0)))/AB147)</f>
        <v>#DIV/0!</v>
      </c>
      <c r="AB147" s="86">
        <f>SUM('GP1 April 25'!O151,'GP1 May 25'!O151,'GP1 June 25'!O151,'GP1 July 25'!O151,'GP1 Aug 25'!O151,'GP1 Sep 25'!O151,'GP1 Oct 25'!O151,'GP1 Nov 25'!O151,'GP1 Dec 25'!O151,'GP1 Jan 26'!O151,'GP1 Feb 26'!O151,'GP1 Mar 26'!O151)</f>
        <v>0</v>
      </c>
      <c r="AC147" s="86">
        <f>'GP1 April 25'!H151</f>
        <v>0</v>
      </c>
      <c r="AD147" s="86">
        <f>'GP1 Mar 26'!H151</f>
        <v>0</v>
      </c>
      <c r="AE147" s="86" t="str">
        <f t="shared" si="14"/>
        <v/>
      </c>
      <c r="AF147" s="86" t="b">
        <f>IF(OR('Member Info'!N148="",'Member Info'!F148&gt;'GP1 Totals'!$V$2),TRUE,FALSE)</f>
        <v>1</v>
      </c>
      <c r="AG147" s="86" t="e">
        <f t="shared" ca="1" si="15"/>
        <v>#REF!</v>
      </c>
      <c r="AH147" s="86" t="e">
        <f ca="1">ROUND(IF(AF147=TRUE,('Member Info'!M148*52.14)/365*'GP1 Totals'!AG147,'Member Info'!M148*52.14),2)</f>
        <v>#REF!</v>
      </c>
      <c r="AI147" s="420">
        <f>'Member Info'!F148</f>
        <v>0</v>
      </c>
      <c r="AJ147" s="420">
        <f>IF('Member Info'!N148="",'GP1 Totals'!$V$3,'Member Info'!N148)</f>
        <v>46112</v>
      </c>
    </row>
    <row r="148" spans="1:36" s="2" customFormat="1" x14ac:dyDescent="0.25">
      <c r="A148" s="4">
        <v>121</v>
      </c>
      <c r="B148" s="164">
        <f>'Member Info'!D149</f>
        <v>0</v>
      </c>
      <c r="C148" s="164">
        <f>'Member Info'!E149</f>
        <v>0</v>
      </c>
      <c r="D148" s="164" t="str">
        <f>'Member Info'!G149</f>
        <v/>
      </c>
      <c r="E148" s="164"/>
      <c r="F148" s="165">
        <f>'Member Info'!B149</f>
        <v>0</v>
      </c>
      <c r="G148" s="165">
        <f>'GP1 April 25'!F152+'GP1 May 25'!F152+'GP1 June 25'!F152+'GP1 July 25'!F152+'GP1 Aug 25'!F152+'GP1 Sep 25'!F152+'GP1 Oct 25'!F152+'GP1 Nov 25'!F152+'GP1 Dec 25'!F152+'GP1 Jan 26'!F152+'GP1 Feb 26'!F152+'GP1 Mar 26'!F152+'Error Corrections'!F149</f>
        <v>0</v>
      </c>
      <c r="H148" s="166" t="str">
        <f>IF('Member Info'!O149="", 'Member Info'!K149, "CHANGED MID YEAR")</f>
        <v/>
      </c>
      <c r="I148" s="165"/>
      <c r="J148" s="165"/>
      <c r="K148" s="165"/>
      <c r="L148" s="165"/>
      <c r="M148" s="165">
        <f>'GP1 April 25'!I152+'GP1 May 25'!I152+'GP1 June 25'!I152+'GP1 July 25'!I152+'GP1 Aug 25'!I152+'GP1 Sep 25'!I152+'GP1 Oct 25'!I152+'GP1 Nov 25'!I152+'GP1 Dec 25'!I152+'GP1 Jan 26'!I152+'GP1 Feb 26'!I152+'GP1 Mar 26'!I152+'Error Corrections'!M149</f>
        <v>0</v>
      </c>
      <c r="N148" s="165">
        <f>'GP1 April 25'!J152+'GP1 May 25'!J152+'GP1 June 25'!J152+'GP1 July 25'!J152+'GP1 Aug 25'!J152+'GP1 Sep 25'!J152+'GP1 Oct 25'!J152+'GP1 Nov 25'!J152+'GP1 Dec 25'!J152+'GP1 Jan 26'!J152+'GP1 Feb 26'!J152+'GP1 Mar 26'!J152+'Error Corrections'!M149</f>
        <v>0</v>
      </c>
      <c r="O148" s="165">
        <f>'GP1 April 25'!K152+'GP1 May 25'!K152+'GP1 June 25'!K152+'GP1 July 25'!K152+'GP1 Aug 25'!K152+'GP1 Sep 25'!K152+'GP1 Oct 25'!K152+'GP1 Nov 25'!K152+'GP1 Dec 25'!K152+'GP1 Jan 26'!K152+'GP1 Feb 26'!K152+'GP1 Mar 26'!K152+'Error Corrections'!N149</f>
        <v>0</v>
      </c>
      <c r="P148" s="213" t="str">
        <f>IF('Error Corrections'!AA149=TRUE, "TRUE", "")</f>
        <v/>
      </c>
      <c r="Q148" s="211">
        <f>'Member Info'!Q149</f>
        <v>0</v>
      </c>
      <c r="R148" s="147">
        <f t="shared" si="8"/>
        <v>0</v>
      </c>
      <c r="S148" s="85">
        <f t="shared" si="9"/>
        <v>0</v>
      </c>
      <c r="T148" s="182">
        <f>(G148/100*'Member Info'!$W$2)</f>
        <v>0</v>
      </c>
      <c r="U148" s="183" t="e">
        <f>G148/100*('Member Info'!K149+'Member Info'!L149)</f>
        <v>#VALUE!</v>
      </c>
      <c r="V148" s="182" t="e">
        <f t="shared" si="10"/>
        <v>#DIV/0!</v>
      </c>
      <c r="W148" s="182" t="e">
        <f t="shared" si="11"/>
        <v>#VALUE!</v>
      </c>
      <c r="X148" s="184" t="e">
        <f t="shared" si="12"/>
        <v>#DIV/0!</v>
      </c>
      <c r="Y148" s="185" t="e">
        <f t="shared" si="13"/>
        <v>#VALUE!</v>
      </c>
      <c r="Z148" s="124">
        <f>SUM('GP1 April 25'!AJ152+'GP1 May 25'!AJ152+'GP1 June 25'!AJ152+'GP1 July 25'!AJ152+'GP1 Aug 25'!AJ152+'GP1 Sep 25'!AJ152+'GP1 Oct 25'!AJ152+'GP1 Nov 25'!AJ152+'GP1 Dec 25'!AJ152+'GP1 Jan 26'!AJ152+'GP1 Feb 26'!AJ152+'GP1 Mar 26'!AJ152)</f>
        <v>0</v>
      </c>
      <c r="AA148" s="86" t="e">
        <f>(((IF('GP1 April 25'!O152=1,'GP1 April 25'!G152,0))+
(IF('GP1 May 25'!O152=1,'GP1 May 25'!G152,0))+
(IF('GP1 June 25'!O152=1,'GP1 June 25'!G152,0))+
(IF('GP1 July 25'!O152=1,'GP1 July 25'!G152,0))+
(IF('GP1 Aug 25'!O152=1,'GP1 Aug 25'!G152,0))+
(IF('GP1 Sep 25'!O152=1,'GP1 Sep 25'!G152,0))+
(IF('GP1 Oct 25'!O152=1,'GP1 Oct 25'!G152,0))+
(IF('GP1 Nov 25'!O152=1,'GP1 Nov 25'!G152,0))+
(IF('GP1 Dec 25'!O152=1,'GP1 Dec 25'!G152,0))+
(IF('GP1 Jan 26'!O152=1,'GP1 Jan 26'!G152,0))+
(IF('GP1 Feb 26'!O152=1,'GP1 Feb 26'!G152,0))+
(IF('GP1 Mar 26'!O152=1,'GP1 Mar 26'!G152,0)))/AB148)</f>
        <v>#DIV/0!</v>
      </c>
      <c r="AB148" s="86">
        <f>SUM('GP1 April 25'!O152,'GP1 May 25'!O152,'GP1 June 25'!O152,'GP1 July 25'!O152,'GP1 Aug 25'!O152,'GP1 Sep 25'!O152,'GP1 Oct 25'!O152,'GP1 Nov 25'!O152,'GP1 Dec 25'!O152,'GP1 Jan 26'!O152,'GP1 Feb 26'!O152,'GP1 Mar 26'!O152)</f>
        <v>0</v>
      </c>
      <c r="AC148" s="86">
        <f>'GP1 April 25'!H152</f>
        <v>0</v>
      </c>
      <c r="AD148" s="86">
        <f>'GP1 Mar 26'!H152</f>
        <v>0</v>
      </c>
      <c r="AE148" s="86" t="str">
        <f t="shared" si="14"/>
        <v/>
      </c>
      <c r="AF148" s="86" t="b">
        <f>IF(OR('Member Info'!N149="",'Member Info'!F149&gt;'GP1 Totals'!$V$2),TRUE,FALSE)</f>
        <v>1</v>
      </c>
      <c r="AG148" s="86" t="e">
        <f t="shared" ca="1" si="15"/>
        <v>#REF!</v>
      </c>
      <c r="AH148" s="86" t="e">
        <f ca="1">ROUND(IF(AF148=TRUE,('Member Info'!M149*52.14)/365*'GP1 Totals'!AG148,'Member Info'!M149*52.14),2)</f>
        <v>#REF!</v>
      </c>
      <c r="AI148" s="420">
        <f>'Member Info'!F149</f>
        <v>0</v>
      </c>
      <c r="AJ148" s="420">
        <f>IF('Member Info'!N149="",'GP1 Totals'!$V$3,'Member Info'!N149)</f>
        <v>46112</v>
      </c>
    </row>
    <row r="149" spans="1:36" s="2" customFormat="1" x14ac:dyDescent="0.25">
      <c r="A149" s="4">
        <v>122</v>
      </c>
      <c r="B149" s="164">
        <f>'Member Info'!D150</f>
        <v>0</v>
      </c>
      <c r="C149" s="164">
        <f>'Member Info'!E150</f>
        <v>0</v>
      </c>
      <c r="D149" s="164" t="str">
        <f>'Member Info'!G150</f>
        <v/>
      </c>
      <c r="E149" s="164"/>
      <c r="F149" s="165">
        <f>'Member Info'!B150</f>
        <v>0</v>
      </c>
      <c r="G149" s="165">
        <f>'GP1 April 25'!F153+'GP1 May 25'!F153+'GP1 June 25'!F153+'GP1 July 25'!F153+'GP1 Aug 25'!F153+'GP1 Sep 25'!F153+'GP1 Oct 25'!F153+'GP1 Nov 25'!F153+'GP1 Dec 25'!F153+'GP1 Jan 26'!F153+'GP1 Feb 26'!F153+'GP1 Mar 26'!F153+'Error Corrections'!F150</f>
        <v>0</v>
      </c>
      <c r="H149" s="166" t="str">
        <f>IF('Member Info'!O150="", 'Member Info'!K150, "CHANGED MID YEAR")</f>
        <v/>
      </c>
      <c r="I149" s="165"/>
      <c r="J149" s="165"/>
      <c r="K149" s="165"/>
      <c r="L149" s="165"/>
      <c r="M149" s="165">
        <f>'GP1 April 25'!I153+'GP1 May 25'!I153+'GP1 June 25'!I153+'GP1 July 25'!I153+'GP1 Aug 25'!I153+'GP1 Sep 25'!I153+'GP1 Oct 25'!I153+'GP1 Nov 25'!I153+'GP1 Dec 25'!I153+'GP1 Jan 26'!I153+'GP1 Feb 26'!I153+'GP1 Mar 26'!I153+'Error Corrections'!M150</f>
        <v>0</v>
      </c>
      <c r="N149" s="165">
        <f>'GP1 April 25'!J153+'GP1 May 25'!J153+'GP1 June 25'!J153+'GP1 July 25'!J153+'GP1 Aug 25'!J153+'GP1 Sep 25'!J153+'GP1 Oct 25'!J153+'GP1 Nov 25'!J153+'GP1 Dec 25'!J153+'GP1 Jan 26'!J153+'GP1 Feb 26'!J153+'GP1 Mar 26'!J153+'Error Corrections'!M150</f>
        <v>0</v>
      </c>
      <c r="O149" s="165">
        <f>'GP1 April 25'!K153+'GP1 May 25'!K153+'GP1 June 25'!K153+'GP1 July 25'!K153+'GP1 Aug 25'!K153+'GP1 Sep 25'!K153+'GP1 Oct 25'!K153+'GP1 Nov 25'!K153+'GP1 Dec 25'!K153+'GP1 Jan 26'!K153+'GP1 Feb 26'!K153+'GP1 Mar 26'!K153+'Error Corrections'!N150</f>
        <v>0</v>
      </c>
      <c r="P149" s="213" t="str">
        <f>IF('Error Corrections'!AA150=TRUE, "TRUE", "")</f>
        <v/>
      </c>
      <c r="Q149" s="211">
        <f>'Member Info'!Q150</f>
        <v>0</v>
      </c>
      <c r="R149" s="147">
        <f t="shared" si="8"/>
        <v>0</v>
      </c>
      <c r="S149" s="85">
        <f t="shared" si="9"/>
        <v>0</v>
      </c>
      <c r="T149" s="182">
        <f>(G149/100*'Member Info'!$W$2)</f>
        <v>0</v>
      </c>
      <c r="U149" s="183" t="e">
        <f>G149/100*('Member Info'!K150+'Member Info'!L150)</f>
        <v>#VALUE!</v>
      </c>
      <c r="V149" s="182" t="e">
        <f t="shared" si="10"/>
        <v>#DIV/0!</v>
      </c>
      <c r="W149" s="182" t="e">
        <f t="shared" si="11"/>
        <v>#VALUE!</v>
      </c>
      <c r="X149" s="184" t="e">
        <f t="shared" si="12"/>
        <v>#DIV/0!</v>
      </c>
      <c r="Y149" s="185" t="e">
        <f t="shared" si="13"/>
        <v>#VALUE!</v>
      </c>
      <c r="Z149" s="124">
        <f>SUM('GP1 April 25'!AJ153+'GP1 May 25'!AJ153+'GP1 June 25'!AJ153+'GP1 July 25'!AJ153+'GP1 Aug 25'!AJ153+'GP1 Sep 25'!AJ153+'GP1 Oct 25'!AJ153+'GP1 Nov 25'!AJ153+'GP1 Dec 25'!AJ153+'GP1 Jan 26'!AJ153+'GP1 Feb 26'!AJ153+'GP1 Mar 26'!AJ153)</f>
        <v>0</v>
      </c>
      <c r="AA149" s="86" t="e">
        <f>(((IF('GP1 April 25'!O153=1,'GP1 April 25'!G153,0))+
(IF('GP1 May 25'!O153=1,'GP1 May 25'!G153,0))+
(IF('GP1 June 25'!O153=1,'GP1 June 25'!G153,0))+
(IF('GP1 July 25'!O153=1,'GP1 July 25'!G153,0))+
(IF('GP1 Aug 25'!O153=1,'GP1 Aug 25'!G153,0))+
(IF('GP1 Sep 25'!O153=1,'GP1 Sep 25'!G153,0))+
(IF('GP1 Oct 25'!O153=1,'GP1 Oct 25'!G153,0))+
(IF('GP1 Nov 25'!O153=1,'GP1 Nov 25'!G153,0))+
(IF('GP1 Dec 25'!O153=1,'GP1 Dec 25'!G153,0))+
(IF('GP1 Jan 26'!O153=1,'GP1 Jan 26'!G153,0))+
(IF('GP1 Feb 26'!O153=1,'GP1 Feb 26'!G153,0))+
(IF('GP1 Mar 26'!O153=1,'GP1 Mar 26'!G153,0)))/AB149)</f>
        <v>#DIV/0!</v>
      </c>
      <c r="AB149" s="86">
        <f>SUM('GP1 April 25'!O153,'GP1 May 25'!O153,'GP1 June 25'!O153,'GP1 July 25'!O153,'GP1 Aug 25'!O153,'GP1 Sep 25'!O153,'GP1 Oct 25'!O153,'GP1 Nov 25'!O153,'GP1 Dec 25'!O153,'GP1 Jan 26'!O153,'GP1 Feb 26'!O153,'GP1 Mar 26'!O153)</f>
        <v>0</v>
      </c>
      <c r="AC149" s="86">
        <f>'GP1 April 25'!H153</f>
        <v>0</v>
      </c>
      <c r="AD149" s="86">
        <f>'GP1 Mar 26'!H153</f>
        <v>0</v>
      </c>
      <c r="AE149" s="86" t="str">
        <f t="shared" si="14"/>
        <v/>
      </c>
      <c r="AF149" s="86" t="b">
        <f>IF(OR('Member Info'!N150="",'Member Info'!F150&gt;'GP1 Totals'!$V$2),TRUE,FALSE)</f>
        <v>1</v>
      </c>
      <c r="AG149" s="86" t="e">
        <f t="shared" ca="1" si="15"/>
        <v>#REF!</v>
      </c>
      <c r="AH149" s="86" t="e">
        <f ca="1">ROUND(IF(AF149=TRUE,('Member Info'!M150*52.14)/365*'GP1 Totals'!AG149,'Member Info'!M150*52.14),2)</f>
        <v>#REF!</v>
      </c>
      <c r="AI149" s="420">
        <f>'Member Info'!F150</f>
        <v>0</v>
      </c>
      <c r="AJ149" s="420">
        <f>IF('Member Info'!N150="",'GP1 Totals'!$V$3,'Member Info'!N150)</f>
        <v>46112</v>
      </c>
    </row>
    <row r="150" spans="1:36" s="2" customFormat="1" x14ac:dyDescent="0.25">
      <c r="A150" s="4">
        <v>123</v>
      </c>
      <c r="B150" s="164">
        <f>'Member Info'!D151</f>
        <v>0</v>
      </c>
      <c r="C150" s="164">
        <f>'Member Info'!E151</f>
        <v>0</v>
      </c>
      <c r="D150" s="164" t="str">
        <f>'Member Info'!G151</f>
        <v/>
      </c>
      <c r="E150" s="164"/>
      <c r="F150" s="165">
        <f>'Member Info'!B151</f>
        <v>0</v>
      </c>
      <c r="G150" s="165">
        <f>'GP1 April 25'!F154+'GP1 May 25'!F154+'GP1 June 25'!F154+'GP1 July 25'!F154+'GP1 Aug 25'!F154+'GP1 Sep 25'!F154+'GP1 Oct 25'!F154+'GP1 Nov 25'!F154+'GP1 Dec 25'!F154+'GP1 Jan 26'!F154+'GP1 Feb 26'!F154+'GP1 Mar 26'!F154+'Error Corrections'!F151</f>
        <v>0</v>
      </c>
      <c r="H150" s="166" t="str">
        <f>IF('Member Info'!O151="", 'Member Info'!K151, "CHANGED MID YEAR")</f>
        <v/>
      </c>
      <c r="I150" s="165"/>
      <c r="J150" s="165"/>
      <c r="K150" s="165"/>
      <c r="L150" s="165"/>
      <c r="M150" s="165">
        <f>'GP1 April 25'!I154+'GP1 May 25'!I154+'GP1 June 25'!I154+'GP1 July 25'!I154+'GP1 Aug 25'!I154+'GP1 Sep 25'!I154+'GP1 Oct 25'!I154+'GP1 Nov 25'!I154+'GP1 Dec 25'!I154+'GP1 Jan 26'!I154+'GP1 Feb 26'!I154+'GP1 Mar 26'!I154+'Error Corrections'!M151</f>
        <v>0</v>
      </c>
      <c r="N150" s="165">
        <f>'GP1 April 25'!J154+'GP1 May 25'!J154+'GP1 June 25'!J154+'GP1 July 25'!J154+'GP1 Aug 25'!J154+'GP1 Sep 25'!J154+'GP1 Oct 25'!J154+'GP1 Nov 25'!J154+'GP1 Dec 25'!J154+'GP1 Jan 26'!J154+'GP1 Feb 26'!J154+'GP1 Mar 26'!J154+'Error Corrections'!M151</f>
        <v>0</v>
      </c>
      <c r="O150" s="165">
        <f>'GP1 April 25'!K154+'GP1 May 25'!K154+'GP1 June 25'!K154+'GP1 July 25'!K154+'GP1 Aug 25'!K154+'GP1 Sep 25'!K154+'GP1 Oct 25'!K154+'GP1 Nov 25'!K154+'GP1 Dec 25'!K154+'GP1 Jan 26'!K154+'GP1 Feb 26'!K154+'GP1 Mar 26'!K154+'Error Corrections'!N151</f>
        <v>0</v>
      </c>
      <c r="P150" s="213" t="str">
        <f>IF('Error Corrections'!AA151=TRUE, "TRUE", "")</f>
        <v/>
      </c>
      <c r="Q150" s="211">
        <f>'Member Info'!Q151</f>
        <v>0</v>
      </c>
      <c r="R150" s="147">
        <f t="shared" si="8"/>
        <v>0</v>
      </c>
      <c r="S150" s="85">
        <f t="shared" si="9"/>
        <v>0</v>
      </c>
      <c r="T150" s="182">
        <f>(G150/100*'Member Info'!$W$2)</f>
        <v>0</v>
      </c>
      <c r="U150" s="183" t="e">
        <f>G150/100*('Member Info'!K151+'Member Info'!L151)</f>
        <v>#VALUE!</v>
      </c>
      <c r="V150" s="182" t="e">
        <f t="shared" si="10"/>
        <v>#DIV/0!</v>
      </c>
      <c r="W150" s="182" t="e">
        <f t="shared" si="11"/>
        <v>#VALUE!</v>
      </c>
      <c r="X150" s="184" t="e">
        <f t="shared" si="12"/>
        <v>#DIV/0!</v>
      </c>
      <c r="Y150" s="185" t="e">
        <f t="shared" si="13"/>
        <v>#VALUE!</v>
      </c>
      <c r="Z150" s="124">
        <f>SUM('GP1 April 25'!AJ154+'GP1 May 25'!AJ154+'GP1 June 25'!AJ154+'GP1 July 25'!AJ154+'GP1 Aug 25'!AJ154+'GP1 Sep 25'!AJ154+'GP1 Oct 25'!AJ154+'GP1 Nov 25'!AJ154+'GP1 Dec 25'!AJ154+'GP1 Jan 26'!AJ154+'GP1 Feb 26'!AJ154+'GP1 Mar 26'!AJ154)</f>
        <v>0</v>
      </c>
      <c r="AA150" s="86" t="e">
        <f>(((IF('GP1 April 25'!O154=1,'GP1 April 25'!G154,0))+
(IF('GP1 May 25'!O154=1,'GP1 May 25'!G154,0))+
(IF('GP1 June 25'!O154=1,'GP1 June 25'!G154,0))+
(IF('GP1 July 25'!O154=1,'GP1 July 25'!G154,0))+
(IF('GP1 Aug 25'!O154=1,'GP1 Aug 25'!G154,0))+
(IF('GP1 Sep 25'!O154=1,'GP1 Sep 25'!G154,0))+
(IF('GP1 Oct 25'!O154=1,'GP1 Oct 25'!G154,0))+
(IF('GP1 Nov 25'!O154=1,'GP1 Nov 25'!G154,0))+
(IF('GP1 Dec 25'!O154=1,'GP1 Dec 25'!G154,0))+
(IF('GP1 Jan 26'!O154=1,'GP1 Jan 26'!G154,0))+
(IF('GP1 Feb 26'!O154=1,'GP1 Feb 26'!G154,0))+
(IF('GP1 Mar 26'!O154=1,'GP1 Mar 26'!G154,0)))/AB150)</f>
        <v>#DIV/0!</v>
      </c>
      <c r="AB150" s="86">
        <f>SUM('GP1 April 25'!O154,'GP1 May 25'!O154,'GP1 June 25'!O154,'GP1 July 25'!O154,'GP1 Aug 25'!O154,'GP1 Sep 25'!O154,'GP1 Oct 25'!O154,'GP1 Nov 25'!O154,'GP1 Dec 25'!O154,'GP1 Jan 26'!O154,'GP1 Feb 26'!O154,'GP1 Mar 26'!O154)</f>
        <v>0</v>
      </c>
      <c r="AC150" s="86">
        <f>'GP1 April 25'!H154</f>
        <v>0</v>
      </c>
      <c r="AD150" s="86">
        <f>'GP1 Mar 26'!H154</f>
        <v>0</v>
      </c>
      <c r="AE150" s="86" t="str">
        <f t="shared" si="14"/>
        <v/>
      </c>
      <c r="AF150" s="86" t="b">
        <f>IF(OR('Member Info'!N151="",'Member Info'!F151&gt;'GP1 Totals'!$V$2),TRUE,FALSE)</f>
        <v>1</v>
      </c>
      <c r="AG150" s="86" t="e">
        <f t="shared" ca="1" si="15"/>
        <v>#REF!</v>
      </c>
      <c r="AH150" s="86" t="e">
        <f ca="1">ROUND(IF(AF150=TRUE,('Member Info'!M151*52.14)/365*'GP1 Totals'!AG150,'Member Info'!M151*52.14),2)</f>
        <v>#REF!</v>
      </c>
      <c r="AI150" s="420">
        <f>'Member Info'!F151</f>
        <v>0</v>
      </c>
      <c r="AJ150" s="420">
        <f>IF('Member Info'!N151="",'GP1 Totals'!$V$3,'Member Info'!N151)</f>
        <v>46112</v>
      </c>
    </row>
    <row r="151" spans="1:36" s="2" customFormat="1" x14ac:dyDescent="0.25">
      <c r="A151" s="4">
        <v>124</v>
      </c>
      <c r="B151" s="164">
        <f>'Member Info'!D152</f>
        <v>0</v>
      </c>
      <c r="C151" s="164">
        <f>'Member Info'!E152</f>
        <v>0</v>
      </c>
      <c r="D151" s="164" t="str">
        <f>'Member Info'!G152</f>
        <v/>
      </c>
      <c r="E151" s="164"/>
      <c r="F151" s="165">
        <f>'Member Info'!B152</f>
        <v>0</v>
      </c>
      <c r="G151" s="165">
        <f>'GP1 April 25'!F155+'GP1 May 25'!F155+'GP1 June 25'!F155+'GP1 July 25'!F155+'GP1 Aug 25'!F155+'GP1 Sep 25'!F155+'GP1 Oct 25'!F155+'GP1 Nov 25'!F155+'GP1 Dec 25'!F155+'GP1 Jan 26'!F155+'GP1 Feb 26'!F155+'GP1 Mar 26'!F155+'Error Corrections'!F152</f>
        <v>0</v>
      </c>
      <c r="H151" s="166" t="str">
        <f>IF('Member Info'!O152="", 'Member Info'!K152, "CHANGED MID YEAR")</f>
        <v/>
      </c>
      <c r="I151" s="165"/>
      <c r="J151" s="165"/>
      <c r="K151" s="165"/>
      <c r="L151" s="165"/>
      <c r="M151" s="165">
        <f>'GP1 April 25'!I155+'GP1 May 25'!I155+'GP1 June 25'!I155+'GP1 July 25'!I155+'GP1 Aug 25'!I155+'GP1 Sep 25'!I155+'GP1 Oct 25'!I155+'GP1 Nov 25'!I155+'GP1 Dec 25'!I155+'GP1 Jan 26'!I155+'GP1 Feb 26'!I155+'GP1 Mar 26'!I155+'Error Corrections'!M152</f>
        <v>0</v>
      </c>
      <c r="N151" s="165">
        <f>'GP1 April 25'!J155+'GP1 May 25'!J155+'GP1 June 25'!J155+'GP1 July 25'!J155+'GP1 Aug 25'!J155+'GP1 Sep 25'!J155+'GP1 Oct 25'!J155+'GP1 Nov 25'!J155+'GP1 Dec 25'!J155+'GP1 Jan 26'!J155+'GP1 Feb 26'!J155+'GP1 Mar 26'!J155+'Error Corrections'!M152</f>
        <v>0</v>
      </c>
      <c r="O151" s="165">
        <f>'GP1 April 25'!K155+'GP1 May 25'!K155+'GP1 June 25'!K155+'GP1 July 25'!K155+'GP1 Aug 25'!K155+'GP1 Sep 25'!K155+'GP1 Oct 25'!K155+'GP1 Nov 25'!K155+'GP1 Dec 25'!K155+'GP1 Jan 26'!K155+'GP1 Feb 26'!K155+'GP1 Mar 26'!K155+'Error Corrections'!N152</f>
        <v>0</v>
      </c>
      <c r="P151" s="213" t="str">
        <f>IF('Error Corrections'!AA152=TRUE, "TRUE", "")</f>
        <v/>
      </c>
      <c r="Q151" s="211">
        <f>'Member Info'!Q152</f>
        <v>0</v>
      </c>
      <c r="R151" s="147">
        <f t="shared" si="8"/>
        <v>0</v>
      </c>
      <c r="S151" s="85">
        <f t="shared" si="9"/>
        <v>0</v>
      </c>
      <c r="T151" s="182">
        <f>(G151/100*'Member Info'!$W$2)</f>
        <v>0</v>
      </c>
      <c r="U151" s="183" t="e">
        <f>G151/100*('Member Info'!K152+'Member Info'!L152)</f>
        <v>#VALUE!</v>
      </c>
      <c r="V151" s="182" t="e">
        <f t="shared" si="10"/>
        <v>#DIV/0!</v>
      </c>
      <c r="W151" s="182" t="e">
        <f t="shared" si="11"/>
        <v>#VALUE!</v>
      </c>
      <c r="X151" s="184" t="e">
        <f t="shared" si="12"/>
        <v>#DIV/0!</v>
      </c>
      <c r="Y151" s="185" t="e">
        <f t="shared" si="13"/>
        <v>#VALUE!</v>
      </c>
      <c r="Z151" s="124">
        <f>SUM('GP1 April 25'!AJ155+'GP1 May 25'!AJ155+'GP1 June 25'!AJ155+'GP1 July 25'!AJ155+'GP1 Aug 25'!AJ155+'GP1 Sep 25'!AJ155+'GP1 Oct 25'!AJ155+'GP1 Nov 25'!AJ155+'GP1 Dec 25'!AJ155+'GP1 Jan 26'!AJ155+'GP1 Feb 26'!AJ155+'GP1 Mar 26'!AJ155)</f>
        <v>0</v>
      </c>
      <c r="AA151" s="86" t="e">
        <f>(((IF('GP1 April 25'!O155=1,'GP1 April 25'!G155,0))+
(IF('GP1 May 25'!O155=1,'GP1 May 25'!G155,0))+
(IF('GP1 June 25'!O155=1,'GP1 June 25'!G155,0))+
(IF('GP1 July 25'!O155=1,'GP1 July 25'!G155,0))+
(IF('GP1 Aug 25'!O155=1,'GP1 Aug 25'!G155,0))+
(IF('GP1 Sep 25'!O155=1,'GP1 Sep 25'!G155,0))+
(IF('GP1 Oct 25'!O155=1,'GP1 Oct 25'!G155,0))+
(IF('GP1 Nov 25'!O155=1,'GP1 Nov 25'!G155,0))+
(IF('GP1 Dec 25'!O155=1,'GP1 Dec 25'!G155,0))+
(IF('GP1 Jan 26'!O155=1,'GP1 Jan 26'!G155,0))+
(IF('GP1 Feb 26'!O155=1,'GP1 Feb 26'!G155,0))+
(IF('GP1 Mar 26'!O155=1,'GP1 Mar 26'!G155,0)))/AB151)</f>
        <v>#DIV/0!</v>
      </c>
      <c r="AB151" s="86">
        <f>SUM('GP1 April 25'!O155,'GP1 May 25'!O155,'GP1 June 25'!O155,'GP1 July 25'!O155,'GP1 Aug 25'!O155,'GP1 Sep 25'!O155,'GP1 Oct 25'!O155,'GP1 Nov 25'!O155,'GP1 Dec 25'!O155,'GP1 Jan 26'!O155,'GP1 Feb 26'!O155,'GP1 Mar 26'!O155)</f>
        <v>0</v>
      </c>
      <c r="AC151" s="86">
        <f>'GP1 April 25'!H155</f>
        <v>0</v>
      </c>
      <c r="AD151" s="86">
        <f>'GP1 Mar 26'!H155</f>
        <v>0</v>
      </c>
      <c r="AE151" s="86" t="str">
        <f t="shared" si="14"/>
        <v/>
      </c>
      <c r="AF151" s="86" t="b">
        <f>IF(OR('Member Info'!N152="",'Member Info'!F152&gt;'GP1 Totals'!$V$2),TRUE,FALSE)</f>
        <v>1</v>
      </c>
      <c r="AG151" s="86" t="e">
        <f t="shared" ca="1" si="15"/>
        <v>#REF!</v>
      </c>
      <c r="AH151" s="86" t="e">
        <f ca="1">ROUND(IF(AF151=TRUE,('Member Info'!M152*52.14)/365*'GP1 Totals'!AG151,'Member Info'!M152*52.14),2)</f>
        <v>#REF!</v>
      </c>
      <c r="AI151" s="420">
        <f>'Member Info'!F152</f>
        <v>0</v>
      </c>
      <c r="AJ151" s="420">
        <f>IF('Member Info'!N152="",'GP1 Totals'!$V$3,'Member Info'!N152)</f>
        <v>46112</v>
      </c>
    </row>
    <row r="152" spans="1:36" s="2" customFormat="1" x14ac:dyDescent="0.25">
      <c r="A152" s="4">
        <v>125</v>
      </c>
      <c r="B152" s="164">
        <f>'Member Info'!D153</f>
        <v>0</v>
      </c>
      <c r="C152" s="164">
        <f>'Member Info'!E153</f>
        <v>0</v>
      </c>
      <c r="D152" s="164" t="str">
        <f>'Member Info'!G153</f>
        <v/>
      </c>
      <c r="E152" s="164"/>
      <c r="F152" s="165">
        <f>'Member Info'!B153</f>
        <v>0</v>
      </c>
      <c r="G152" s="165">
        <f>'GP1 April 25'!F156+'GP1 May 25'!F156+'GP1 June 25'!F156+'GP1 July 25'!F156+'GP1 Aug 25'!F156+'GP1 Sep 25'!F156+'GP1 Oct 25'!F156+'GP1 Nov 25'!F156+'GP1 Dec 25'!F156+'GP1 Jan 26'!F156+'GP1 Feb 26'!F156+'GP1 Mar 26'!F156+'Error Corrections'!F153</f>
        <v>0</v>
      </c>
      <c r="H152" s="166" t="str">
        <f>IF('Member Info'!O153="", 'Member Info'!K153, "CHANGED MID YEAR")</f>
        <v/>
      </c>
      <c r="I152" s="165"/>
      <c r="J152" s="165"/>
      <c r="K152" s="165"/>
      <c r="L152" s="165"/>
      <c r="M152" s="165">
        <f>'GP1 April 25'!I156+'GP1 May 25'!I156+'GP1 June 25'!I156+'GP1 July 25'!I156+'GP1 Aug 25'!I156+'GP1 Sep 25'!I156+'GP1 Oct 25'!I156+'GP1 Nov 25'!I156+'GP1 Dec 25'!I156+'GP1 Jan 26'!I156+'GP1 Feb 26'!I156+'GP1 Mar 26'!I156+'Error Corrections'!M153</f>
        <v>0</v>
      </c>
      <c r="N152" s="165">
        <f>'GP1 April 25'!J156+'GP1 May 25'!J156+'GP1 June 25'!J156+'GP1 July 25'!J156+'GP1 Aug 25'!J156+'GP1 Sep 25'!J156+'GP1 Oct 25'!J156+'GP1 Nov 25'!J156+'GP1 Dec 25'!J156+'GP1 Jan 26'!J156+'GP1 Feb 26'!J156+'GP1 Mar 26'!J156+'Error Corrections'!M153</f>
        <v>0</v>
      </c>
      <c r="O152" s="165">
        <f>'GP1 April 25'!K156+'GP1 May 25'!K156+'GP1 June 25'!K156+'GP1 July 25'!K156+'GP1 Aug 25'!K156+'GP1 Sep 25'!K156+'GP1 Oct 25'!K156+'GP1 Nov 25'!K156+'GP1 Dec 25'!K156+'GP1 Jan 26'!K156+'GP1 Feb 26'!K156+'GP1 Mar 26'!K156+'Error Corrections'!N153</f>
        <v>0</v>
      </c>
      <c r="P152" s="213" t="str">
        <f>IF('Error Corrections'!AA153=TRUE, "TRUE", "")</f>
        <v/>
      </c>
      <c r="Q152" s="211">
        <f>'Member Info'!Q153</f>
        <v>0</v>
      </c>
      <c r="R152" s="147">
        <f t="shared" si="8"/>
        <v>0</v>
      </c>
      <c r="S152" s="85">
        <f t="shared" si="9"/>
        <v>0</v>
      </c>
      <c r="T152" s="182">
        <f>(G152/100*'Member Info'!$W$2)</f>
        <v>0</v>
      </c>
      <c r="U152" s="183" t="e">
        <f>G152/100*('Member Info'!K153+'Member Info'!L153)</f>
        <v>#VALUE!</v>
      </c>
      <c r="V152" s="182" t="e">
        <f t="shared" si="10"/>
        <v>#DIV/0!</v>
      </c>
      <c r="W152" s="182" t="e">
        <f t="shared" si="11"/>
        <v>#VALUE!</v>
      </c>
      <c r="X152" s="184" t="e">
        <f t="shared" si="12"/>
        <v>#DIV/0!</v>
      </c>
      <c r="Y152" s="185" t="e">
        <f t="shared" si="13"/>
        <v>#VALUE!</v>
      </c>
      <c r="Z152" s="124">
        <f>SUM('GP1 April 25'!AJ156+'GP1 May 25'!AJ156+'GP1 June 25'!AJ156+'GP1 July 25'!AJ156+'GP1 Aug 25'!AJ156+'GP1 Sep 25'!AJ156+'GP1 Oct 25'!AJ156+'GP1 Nov 25'!AJ156+'GP1 Dec 25'!AJ156+'GP1 Jan 26'!AJ156+'GP1 Feb 26'!AJ156+'GP1 Mar 26'!AJ156)</f>
        <v>0</v>
      </c>
      <c r="AA152" s="86" t="e">
        <f>(((IF('GP1 April 25'!O156=1,'GP1 April 25'!G156,0))+
(IF('GP1 May 25'!O156=1,'GP1 May 25'!G156,0))+
(IF('GP1 June 25'!O156=1,'GP1 June 25'!G156,0))+
(IF('GP1 July 25'!O156=1,'GP1 July 25'!G156,0))+
(IF('GP1 Aug 25'!O156=1,'GP1 Aug 25'!G156,0))+
(IF('GP1 Sep 25'!O156=1,'GP1 Sep 25'!G156,0))+
(IF('GP1 Oct 25'!O156=1,'GP1 Oct 25'!G156,0))+
(IF('GP1 Nov 25'!O156=1,'GP1 Nov 25'!G156,0))+
(IF('GP1 Dec 25'!O156=1,'GP1 Dec 25'!G156,0))+
(IF('GP1 Jan 26'!O156=1,'GP1 Jan 26'!G156,0))+
(IF('GP1 Feb 26'!O156=1,'GP1 Feb 26'!G156,0))+
(IF('GP1 Mar 26'!O156=1,'GP1 Mar 26'!G156,0)))/AB152)</f>
        <v>#DIV/0!</v>
      </c>
      <c r="AB152" s="86">
        <f>SUM('GP1 April 25'!O156,'GP1 May 25'!O156,'GP1 June 25'!O156,'GP1 July 25'!O156,'GP1 Aug 25'!O156,'GP1 Sep 25'!O156,'GP1 Oct 25'!O156,'GP1 Nov 25'!O156,'GP1 Dec 25'!O156,'GP1 Jan 26'!O156,'GP1 Feb 26'!O156,'GP1 Mar 26'!O156)</f>
        <v>0</v>
      </c>
      <c r="AC152" s="86">
        <f>'GP1 April 25'!H156</f>
        <v>0</v>
      </c>
      <c r="AD152" s="86">
        <f>'GP1 Mar 26'!H156</f>
        <v>0</v>
      </c>
      <c r="AE152" s="86" t="str">
        <f t="shared" si="14"/>
        <v/>
      </c>
      <c r="AF152" s="86" t="b">
        <f>IF(OR('Member Info'!N153="",'Member Info'!F153&gt;'GP1 Totals'!$V$2),TRUE,FALSE)</f>
        <v>1</v>
      </c>
      <c r="AG152" s="86" t="e">
        <f t="shared" ca="1" si="15"/>
        <v>#REF!</v>
      </c>
      <c r="AH152" s="86" t="e">
        <f ca="1">ROUND(IF(AF152=TRUE,('Member Info'!M153*52.14)/365*'GP1 Totals'!AG152,'Member Info'!M153*52.14),2)</f>
        <v>#REF!</v>
      </c>
      <c r="AI152" s="420">
        <f>'Member Info'!F153</f>
        <v>0</v>
      </c>
      <c r="AJ152" s="420">
        <f>IF('Member Info'!N153="",'GP1 Totals'!$V$3,'Member Info'!N153)</f>
        <v>46112</v>
      </c>
    </row>
    <row r="153" spans="1:36" s="2" customFormat="1" x14ac:dyDescent="0.25">
      <c r="A153" s="4">
        <v>126</v>
      </c>
      <c r="B153" s="164">
        <f>'Member Info'!D154</f>
        <v>0</v>
      </c>
      <c r="C153" s="164">
        <f>'Member Info'!E154</f>
        <v>0</v>
      </c>
      <c r="D153" s="164" t="str">
        <f>'Member Info'!G154</f>
        <v/>
      </c>
      <c r="E153" s="164"/>
      <c r="F153" s="165">
        <f>'Member Info'!B154</f>
        <v>0</v>
      </c>
      <c r="G153" s="165">
        <f>'GP1 April 25'!F157+'GP1 May 25'!F157+'GP1 June 25'!F157+'GP1 July 25'!F157+'GP1 Aug 25'!F157+'GP1 Sep 25'!F157+'GP1 Oct 25'!F157+'GP1 Nov 25'!F157+'GP1 Dec 25'!F157+'GP1 Jan 26'!F157+'GP1 Feb 26'!F157+'GP1 Mar 26'!F157+'Error Corrections'!F154</f>
        <v>0</v>
      </c>
      <c r="H153" s="166" t="str">
        <f>IF('Member Info'!O154="", 'Member Info'!K154, "CHANGED MID YEAR")</f>
        <v/>
      </c>
      <c r="I153" s="165"/>
      <c r="J153" s="165"/>
      <c r="K153" s="165"/>
      <c r="L153" s="165"/>
      <c r="M153" s="165">
        <f>'GP1 April 25'!I157+'GP1 May 25'!I157+'GP1 June 25'!I157+'GP1 July 25'!I157+'GP1 Aug 25'!I157+'GP1 Sep 25'!I157+'GP1 Oct 25'!I157+'GP1 Nov 25'!I157+'GP1 Dec 25'!I157+'GP1 Jan 26'!I157+'GP1 Feb 26'!I157+'GP1 Mar 26'!I157+'Error Corrections'!M154</f>
        <v>0</v>
      </c>
      <c r="N153" s="165">
        <f>'GP1 April 25'!J157+'GP1 May 25'!J157+'GP1 June 25'!J157+'GP1 July 25'!J157+'GP1 Aug 25'!J157+'GP1 Sep 25'!J157+'GP1 Oct 25'!J157+'GP1 Nov 25'!J157+'GP1 Dec 25'!J157+'GP1 Jan 26'!J157+'GP1 Feb 26'!J157+'GP1 Mar 26'!J157+'Error Corrections'!M154</f>
        <v>0</v>
      </c>
      <c r="O153" s="165">
        <f>'GP1 April 25'!K157+'GP1 May 25'!K157+'GP1 June 25'!K157+'GP1 July 25'!K157+'GP1 Aug 25'!K157+'GP1 Sep 25'!K157+'GP1 Oct 25'!K157+'GP1 Nov 25'!K157+'GP1 Dec 25'!K157+'GP1 Jan 26'!K157+'GP1 Feb 26'!K157+'GP1 Mar 26'!K157+'Error Corrections'!N154</f>
        <v>0</v>
      </c>
      <c r="P153" s="213" t="str">
        <f>IF('Error Corrections'!AA154=TRUE, "TRUE", "")</f>
        <v/>
      </c>
      <c r="Q153" s="211">
        <f>'Member Info'!Q154</f>
        <v>0</v>
      </c>
      <c r="R153" s="147">
        <f t="shared" si="8"/>
        <v>0</v>
      </c>
      <c r="S153" s="85">
        <f t="shared" si="9"/>
        <v>0</v>
      </c>
      <c r="T153" s="182">
        <f>(G153/100*'Member Info'!$W$2)</f>
        <v>0</v>
      </c>
      <c r="U153" s="183" t="e">
        <f>G153/100*('Member Info'!K154+'Member Info'!L154)</f>
        <v>#VALUE!</v>
      </c>
      <c r="V153" s="182" t="e">
        <f t="shared" si="10"/>
        <v>#DIV/0!</v>
      </c>
      <c r="W153" s="182" t="e">
        <f t="shared" si="11"/>
        <v>#VALUE!</v>
      </c>
      <c r="X153" s="184" t="e">
        <f t="shared" si="12"/>
        <v>#DIV/0!</v>
      </c>
      <c r="Y153" s="185" t="e">
        <f t="shared" si="13"/>
        <v>#VALUE!</v>
      </c>
      <c r="Z153" s="124">
        <f>SUM('GP1 April 25'!AJ157+'GP1 May 25'!AJ157+'GP1 June 25'!AJ157+'GP1 July 25'!AJ157+'GP1 Aug 25'!AJ157+'GP1 Sep 25'!AJ157+'GP1 Oct 25'!AJ157+'GP1 Nov 25'!AJ157+'GP1 Dec 25'!AJ157+'GP1 Jan 26'!AJ157+'GP1 Feb 26'!AJ157+'GP1 Mar 26'!AJ157)</f>
        <v>0</v>
      </c>
      <c r="AA153" s="86" t="e">
        <f>(((IF('GP1 April 25'!O157=1,'GP1 April 25'!G157,0))+
(IF('GP1 May 25'!O157=1,'GP1 May 25'!G157,0))+
(IF('GP1 June 25'!O157=1,'GP1 June 25'!G157,0))+
(IF('GP1 July 25'!O157=1,'GP1 July 25'!G157,0))+
(IF('GP1 Aug 25'!O157=1,'GP1 Aug 25'!G157,0))+
(IF('GP1 Sep 25'!O157=1,'GP1 Sep 25'!G157,0))+
(IF('GP1 Oct 25'!O157=1,'GP1 Oct 25'!G157,0))+
(IF('GP1 Nov 25'!O157=1,'GP1 Nov 25'!G157,0))+
(IF('GP1 Dec 25'!O157=1,'GP1 Dec 25'!G157,0))+
(IF('GP1 Jan 26'!O157=1,'GP1 Jan 26'!G157,0))+
(IF('GP1 Feb 26'!O157=1,'GP1 Feb 26'!G157,0))+
(IF('GP1 Mar 26'!O157=1,'GP1 Mar 26'!G157,0)))/AB153)</f>
        <v>#DIV/0!</v>
      </c>
      <c r="AB153" s="86">
        <f>SUM('GP1 April 25'!O157,'GP1 May 25'!O157,'GP1 June 25'!O157,'GP1 July 25'!O157,'GP1 Aug 25'!O157,'GP1 Sep 25'!O157,'GP1 Oct 25'!O157,'GP1 Nov 25'!O157,'GP1 Dec 25'!O157,'GP1 Jan 26'!O157,'GP1 Feb 26'!O157,'GP1 Mar 26'!O157)</f>
        <v>0</v>
      </c>
      <c r="AC153" s="86">
        <f>'GP1 April 25'!H157</f>
        <v>0</v>
      </c>
      <c r="AD153" s="86">
        <f>'GP1 Mar 26'!H157</f>
        <v>0</v>
      </c>
      <c r="AE153" s="86" t="str">
        <f t="shared" si="14"/>
        <v/>
      </c>
      <c r="AF153" s="86" t="b">
        <f>IF(OR('Member Info'!N154="",'Member Info'!F154&gt;'GP1 Totals'!$V$2),TRUE,FALSE)</f>
        <v>1</v>
      </c>
      <c r="AG153" s="86" t="e">
        <f t="shared" ca="1" si="15"/>
        <v>#REF!</v>
      </c>
      <c r="AH153" s="86" t="e">
        <f ca="1">ROUND(IF(AF153=TRUE,('Member Info'!M154*52.14)/365*'GP1 Totals'!AG153,'Member Info'!M154*52.14),2)</f>
        <v>#REF!</v>
      </c>
      <c r="AI153" s="420">
        <f>'Member Info'!F154</f>
        <v>0</v>
      </c>
      <c r="AJ153" s="420">
        <f>IF('Member Info'!N154="",'GP1 Totals'!$V$3,'Member Info'!N154)</f>
        <v>46112</v>
      </c>
    </row>
    <row r="154" spans="1:36" s="2" customFormat="1" x14ac:dyDescent="0.25">
      <c r="A154" s="4">
        <v>127</v>
      </c>
      <c r="B154" s="164">
        <f>'Member Info'!D155</f>
        <v>0</v>
      </c>
      <c r="C154" s="164">
        <f>'Member Info'!E155</f>
        <v>0</v>
      </c>
      <c r="D154" s="164" t="str">
        <f>'Member Info'!G155</f>
        <v/>
      </c>
      <c r="E154" s="164"/>
      <c r="F154" s="165">
        <f>'Member Info'!B155</f>
        <v>0</v>
      </c>
      <c r="G154" s="165">
        <f>'GP1 April 25'!F158+'GP1 May 25'!F158+'GP1 June 25'!F158+'GP1 July 25'!F158+'GP1 Aug 25'!F158+'GP1 Sep 25'!F158+'GP1 Oct 25'!F158+'GP1 Nov 25'!F158+'GP1 Dec 25'!F158+'GP1 Jan 26'!F158+'GP1 Feb 26'!F158+'GP1 Mar 26'!F158+'Error Corrections'!F155</f>
        <v>0</v>
      </c>
      <c r="H154" s="166" t="str">
        <f>IF('Member Info'!O155="", 'Member Info'!K155, "CHANGED MID YEAR")</f>
        <v/>
      </c>
      <c r="I154" s="165"/>
      <c r="J154" s="165"/>
      <c r="K154" s="165"/>
      <c r="L154" s="165"/>
      <c r="M154" s="165">
        <f>'GP1 April 25'!I158+'GP1 May 25'!I158+'GP1 June 25'!I158+'GP1 July 25'!I158+'GP1 Aug 25'!I158+'GP1 Sep 25'!I158+'GP1 Oct 25'!I158+'GP1 Nov 25'!I158+'GP1 Dec 25'!I158+'GP1 Jan 26'!I158+'GP1 Feb 26'!I158+'GP1 Mar 26'!I158+'Error Corrections'!M155</f>
        <v>0</v>
      </c>
      <c r="N154" s="165">
        <f>'GP1 April 25'!J158+'GP1 May 25'!J158+'GP1 June 25'!J158+'GP1 July 25'!J158+'GP1 Aug 25'!J158+'GP1 Sep 25'!J158+'GP1 Oct 25'!J158+'GP1 Nov 25'!J158+'GP1 Dec 25'!J158+'GP1 Jan 26'!J158+'GP1 Feb 26'!J158+'GP1 Mar 26'!J158+'Error Corrections'!M155</f>
        <v>0</v>
      </c>
      <c r="O154" s="165">
        <f>'GP1 April 25'!K158+'GP1 May 25'!K158+'GP1 June 25'!K158+'GP1 July 25'!K158+'GP1 Aug 25'!K158+'GP1 Sep 25'!K158+'GP1 Oct 25'!K158+'GP1 Nov 25'!K158+'GP1 Dec 25'!K158+'GP1 Jan 26'!K158+'GP1 Feb 26'!K158+'GP1 Mar 26'!K158+'Error Corrections'!N155</f>
        <v>0</v>
      </c>
      <c r="P154" s="213" t="str">
        <f>IF('Error Corrections'!AA155=TRUE, "TRUE", "")</f>
        <v/>
      </c>
      <c r="Q154" s="211">
        <f>'Member Info'!Q155</f>
        <v>0</v>
      </c>
      <c r="R154" s="147">
        <f t="shared" si="8"/>
        <v>0</v>
      </c>
      <c r="S154" s="85">
        <f t="shared" si="9"/>
        <v>0</v>
      </c>
      <c r="T154" s="182">
        <f>(G154/100*'Member Info'!$W$2)</f>
        <v>0</v>
      </c>
      <c r="U154" s="183" t="e">
        <f>G154/100*('Member Info'!K155+'Member Info'!L155)</f>
        <v>#VALUE!</v>
      </c>
      <c r="V154" s="182" t="e">
        <f t="shared" si="10"/>
        <v>#DIV/0!</v>
      </c>
      <c r="W154" s="182" t="e">
        <f t="shared" si="11"/>
        <v>#VALUE!</v>
      </c>
      <c r="X154" s="184" t="e">
        <f t="shared" si="12"/>
        <v>#DIV/0!</v>
      </c>
      <c r="Y154" s="185" t="e">
        <f t="shared" si="13"/>
        <v>#VALUE!</v>
      </c>
      <c r="Z154" s="124">
        <f>SUM('GP1 April 25'!AJ158+'GP1 May 25'!AJ158+'GP1 June 25'!AJ158+'GP1 July 25'!AJ158+'GP1 Aug 25'!AJ158+'GP1 Sep 25'!AJ158+'GP1 Oct 25'!AJ158+'GP1 Nov 25'!AJ158+'GP1 Dec 25'!AJ158+'GP1 Jan 26'!AJ158+'GP1 Feb 26'!AJ158+'GP1 Mar 26'!AJ158)</f>
        <v>0</v>
      </c>
      <c r="AA154" s="86" t="e">
        <f>(((IF('GP1 April 25'!O158=1,'GP1 April 25'!G158,0))+
(IF('GP1 May 25'!O158=1,'GP1 May 25'!G158,0))+
(IF('GP1 June 25'!O158=1,'GP1 June 25'!G158,0))+
(IF('GP1 July 25'!O158=1,'GP1 July 25'!G158,0))+
(IF('GP1 Aug 25'!O158=1,'GP1 Aug 25'!G158,0))+
(IF('GP1 Sep 25'!O158=1,'GP1 Sep 25'!G158,0))+
(IF('GP1 Oct 25'!O158=1,'GP1 Oct 25'!G158,0))+
(IF('GP1 Nov 25'!O158=1,'GP1 Nov 25'!G158,0))+
(IF('GP1 Dec 25'!O158=1,'GP1 Dec 25'!G158,0))+
(IF('GP1 Jan 26'!O158=1,'GP1 Jan 26'!G158,0))+
(IF('GP1 Feb 26'!O158=1,'GP1 Feb 26'!G158,0))+
(IF('GP1 Mar 26'!O158=1,'GP1 Mar 26'!G158,0)))/AB154)</f>
        <v>#DIV/0!</v>
      </c>
      <c r="AB154" s="86">
        <f>SUM('GP1 April 25'!O158,'GP1 May 25'!O158,'GP1 June 25'!O158,'GP1 July 25'!O158,'GP1 Aug 25'!O158,'GP1 Sep 25'!O158,'GP1 Oct 25'!O158,'GP1 Nov 25'!O158,'GP1 Dec 25'!O158,'GP1 Jan 26'!O158,'GP1 Feb 26'!O158,'GP1 Mar 26'!O158)</f>
        <v>0</v>
      </c>
      <c r="AC154" s="86">
        <f>'GP1 April 25'!H158</f>
        <v>0</v>
      </c>
      <c r="AD154" s="86">
        <f>'GP1 Mar 26'!H158</f>
        <v>0</v>
      </c>
      <c r="AE154" s="86" t="str">
        <f t="shared" si="14"/>
        <v/>
      </c>
      <c r="AF154" s="86" t="b">
        <f>IF(OR('Member Info'!N155="",'Member Info'!F155&gt;'GP1 Totals'!$V$2),TRUE,FALSE)</f>
        <v>1</v>
      </c>
      <c r="AG154" s="86" t="e">
        <f t="shared" ca="1" si="15"/>
        <v>#REF!</v>
      </c>
      <c r="AH154" s="86" t="e">
        <f ca="1">ROUND(IF(AF154=TRUE,('Member Info'!M155*52.14)/365*'GP1 Totals'!AG154,'Member Info'!M155*52.14),2)</f>
        <v>#REF!</v>
      </c>
      <c r="AI154" s="420">
        <f>'Member Info'!F155</f>
        <v>0</v>
      </c>
      <c r="AJ154" s="420">
        <f>IF('Member Info'!N155="",'GP1 Totals'!$V$3,'Member Info'!N155)</f>
        <v>46112</v>
      </c>
    </row>
    <row r="155" spans="1:36" s="2" customFormat="1" x14ac:dyDescent="0.25">
      <c r="A155" s="4">
        <v>128</v>
      </c>
      <c r="B155" s="164">
        <f>'Member Info'!D156</f>
        <v>0</v>
      </c>
      <c r="C155" s="164">
        <f>'Member Info'!E156</f>
        <v>0</v>
      </c>
      <c r="D155" s="164" t="str">
        <f>'Member Info'!G156</f>
        <v/>
      </c>
      <c r="E155" s="164"/>
      <c r="F155" s="165">
        <f>'Member Info'!B156</f>
        <v>0</v>
      </c>
      <c r="G155" s="165">
        <f>'GP1 April 25'!F159+'GP1 May 25'!F159+'GP1 June 25'!F159+'GP1 July 25'!F159+'GP1 Aug 25'!F159+'GP1 Sep 25'!F159+'GP1 Oct 25'!F159+'GP1 Nov 25'!F159+'GP1 Dec 25'!F159+'GP1 Jan 26'!F159+'GP1 Feb 26'!F159+'GP1 Mar 26'!F159+'Error Corrections'!F156</f>
        <v>0</v>
      </c>
      <c r="H155" s="166" t="str">
        <f>IF('Member Info'!O156="", 'Member Info'!K156, "CHANGED MID YEAR")</f>
        <v/>
      </c>
      <c r="I155" s="165"/>
      <c r="J155" s="165"/>
      <c r="K155" s="165"/>
      <c r="L155" s="165"/>
      <c r="M155" s="165">
        <f>'GP1 April 25'!I159+'GP1 May 25'!I159+'GP1 June 25'!I159+'GP1 July 25'!I159+'GP1 Aug 25'!I159+'GP1 Sep 25'!I159+'GP1 Oct 25'!I159+'GP1 Nov 25'!I159+'GP1 Dec 25'!I159+'GP1 Jan 26'!I159+'GP1 Feb 26'!I159+'GP1 Mar 26'!I159+'Error Corrections'!M156</f>
        <v>0</v>
      </c>
      <c r="N155" s="165">
        <f>'GP1 April 25'!J159+'GP1 May 25'!J159+'GP1 June 25'!J159+'GP1 July 25'!J159+'GP1 Aug 25'!J159+'GP1 Sep 25'!J159+'GP1 Oct 25'!J159+'GP1 Nov 25'!J159+'GP1 Dec 25'!J159+'GP1 Jan 26'!J159+'GP1 Feb 26'!J159+'GP1 Mar 26'!J159+'Error Corrections'!M156</f>
        <v>0</v>
      </c>
      <c r="O155" s="165">
        <f>'GP1 April 25'!K159+'GP1 May 25'!K159+'GP1 June 25'!K159+'GP1 July 25'!K159+'GP1 Aug 25'!K159+'GP1 Sep 25'!K159+'GP1 Oct 25'!K159+'GP1 Nov 25'!K159+'GP1 Dec 25'!K159+'GP1 Jan 26'!K159+'GP1 Feb 26'!K159+'GP1 Mar 26'!K159+'Error Corrections'!N156</f>
        <v>0</v>
      </c>
      <c r="P155" s="213" t="str">
        <f>IF('Error Corrections'!AA156=TRUE, "TRUE", "")</f>
        <v/>
      </c>
      <c r="Q155" s="211">
        <f>'Member Info'!Q156</f>
        <v>0</v>
      </c>
      <c r="R155" s="147">
        <f t="shared" si="8"/>
        <v>0</v>
      </c>
      <c r="S155" s="85">
        <f t="shared" si="9"/>
        <v>0</v>
      </c>
      <c r="T155" s="182">
        <f>(G155/100*'Member Info'!$W$2)</f>
        <v>0</v>
      </c>
      <c r="U155" s="183" t="e">
        <f>G155/100*('Member Info'!K156+'Member Info'!L156)</f>
        <v>#VALUE!</v>
      </c>
      <c r="V155" s="182" t="e">
        <f t="shared" si="10"/>
        <v>#DIV/0!</v>
      </c>
      <c r="W155" s="182" t="e">
        <f t="shared" si="11"/>
        <v>#VALUE!</v>
      </c>
      <c r="X155" s="184" t="e">
        <f t="shared" si="12"/>
        <v>#DIV/0!</v>
      </c>
      <c r="Y155" s="185" t="e">
        <f t="shared" si="13"/>
        <v>#VALUE!</v>
      </c>
      <c r="Z155" s="124">
        <f>SUM('GP1 April 25'!AJ159+'GP1 May 25'!AJ159+'GP1 June 25'!AJ159+'GP1 July 25'!AJ159+'GP1 Aug 25'!AJ159+'GP1 Sep 25'!AJ159+'GP1 Oct 25'!AJ159+'GP1 Nov 25'!AJ159+'GP1 Dec 25'!AJ159+'GP1 Jan 26'!AJ159+'GP1 Feb 26'!AJ159+'GP1 Mar 26'!AJ159)</f>
        <v>0</v>
      </c>
      <c r="AA155" s="86" t="e">
        <f>(((IF('GP1 April 25'!O159=1,'GP1 April 25'!G159,0))+
(IF('GP1 May 25'!O159=1,'GP1 May 25'!G159,0))+
(IF('GP1 June 25'!O159=1,'GP1 June 25'!G159,0))+
(IF('GP1 July 25'!O159=1,'GP1 July 25'!G159,0))+
(IF('GP1 Aug 25'!O159=1,'GP1 Aug 25'!G159,0))+
(IF('GP1 Sep 25'!O159=1,'GP1 Sep 25'!G159,0))+
(IF('GP1 Oct 25'!O159=1,'GP1 Oct 25'!G159,0))+
(IF('GP1 Nov 25'!O159=1,'GP1 Nov 25'!G159,0))+
(IF('GP1 Dec 25'!O159=1,'GP1 Dec 25'!G159,0))+
(IF('GP1 Jan 26'!O159=1,'GP1 Jan 26'!G159,0))+
(IF('GP1 Feb 26'!O159=1,'GP1 Feb 26'!G159,0))+
(IF('GP1 Mar 26'!O159=1,'GP1 Mar 26'!G159,0)))/AB155)</f>
        <v>#DIV/0!</v>
      </c>
      <c r="AB155" s="86">
        <f>SUM('GP1 April 25'!O159,'GP1 May 25'!O159,'GP1 June 25'!O159,'GP1 July 25'!O159,'GP1 Aug 25'!O159,'GP1 Sep 25'!O159,'GP1 Oct 25'!O159,'GP1 Nov 25'!O159,'GP1 Dec 25'!O159,'GP1 Jan 26'!O159,'GP1 Feb 26'!O159,'GP1 Mar 26'!O159)</f>
        <v>0</v>
      </c>
      <c r="AC155" s="86">
        <f>'GP1 April 25'!H159</f>
        <v>0</v>
      </c>
      <c r="AD155" s="86">
        <f>'GP1 Mar 26'!H159</f>
        <v>0</v>
      </c>
      <c r="AE155" s="86" t="str">
        <f t="shared" si="14"/>
        <v/>
      </c>
      <c r="AF155" s="86" t="b">
        <f>IF(OR('Member Info'!N156="",'Member Info'!F156&gt;'GP1 Totals'!$V$2),TRUE,FALSE)</f>
        <v>1</v>
      </c>
      <c r="AG155" s="86" t="e">
        <f t="shared" ca="1" si="15"/>
        <v>#REF!</v>
      </c>
      <c r="AH155" s="86" t="e">
        <f ca="1">ROUND(IF(AF155=TRUE,('Member Info'!M156*52.14)/365*'GP1 Totals'!AG155,'Member Info'!M156*52.14),2)</f>
        <v>#REF!</v>
      </c>
      <c r="AI155" s="420">
        <f>'Member Info'!F156</f>
        <v>0</v>
      </c>
      <c r="AJ155" s="420">
        <f>IF('Member Info'!N156="",'GP1 Totals'!$V$3,'Member Info'!N156)</f>
        <v>46112</v>
      </c>
    </row>
    <row r="156" spans="1:36" s="2" customFormat="1" x14ac:dyDescent="0.25">
      <c r="A156" s="4">
        <v>129</v>
      </c>
      <c r="B156" s="164">
        <f>'Member Info'!D157</f>
        <v>0</v>
      </c>
      <c r="C156" s="164">
        <f>'Member Info'!E157</f>
        <v>0</v>
      </c>
      <c r="D156" s="164" t="str">
        <f>'Member Info'!G157</f>
        <v/>
      </c>
      <c r="E156" s="164"/>
      <c r="F156" s="165">
        <f>'Member Info'!B157</f>
        <v>0</v>
      </c>
      <c r="G156" s="165">
        <f>'GP1 April 25'!F160+'GP1 May 25'!F160+'GP1 June 25'!F160+'GP1 July 25'!F160+'GP1 Aug 25'!F160+'GP1 Sep 25'!F160+'GP1 Oct 25'!F160+'GP1 Nov 25'!F160+'GP1 Dec 25'!F160+'GP1 Jan 26'!F160+'GP1 Feb 26'!F160+'GP1 Mar 26'!F160+'Error Corrections'!F157</f>
        <v>0</v>
      </c>
      <c r="H156" s="166" t="str">
        <f>IF('Member Info'!O157="", 'Member Info'!K157, "CHANGED MID YEAR")</f>
        <v/>
      </c>
      <c r="I156" s="165"/>
      <c r="J156" s="165"/>
      <c r="K156" s="165"/>
      <c r="L156" s="165"/>
      <c r="M156" s="165">
        <f>'GP1 April 25'!I160+'GP1 May 25'!I160+'GP1 June 25'!I160+'GP1 July 25'!I160+'GP1 Aug 25'!I160+'GP1 Sep 25'!I160+'GP1 Oct 25'!I160+'GP1 Nov 25'!I160+'GP1 Dec 25'!I160+'GP1 Jan 26'!I160+'GP1 Feb 26'!I160+'GP1 Mar 26'!I160+'Error Corrections'!M157</f>
        <v>0</v>
      </c>
      <c r="N156" s="165">
        <f>'GP1 April 25'!J160+'GP1 May 25'!J160+'GP1 June 25'!J160+'GP1 July 25'!J160+'GP1 Aug 25'!J160+'GP1 Sep 25'!J160+'GP1 Oct 25'!J160+'GP1 Nov 25'!J160+'GP1 Dec 25'!J160+'GP1 Jan 26'!J160+'GP1 Feb 26'!J160+'GP1 Mar 26'!J160+'Error Corrections'!M157</f>
        <v>0</v>
      </c>
      <c r="O156" s="165">
        <f>'GP1 April 25'!K160+'GP1 May 25'!K160+'GP1 June 25'!K160+'GP1 July 25'!K160+'GP1 Aug 25'!K160+'GP1 Sep 25'!K160+'GP1 Oct 25'!K160+'GP1 Nov 25'!K160+'GP1 Dec 25'!K160+'GP1 Jan 26'!K160+'GP1 Feb 26'!K160+'GP1 Mar 26'!K160+'Error Corrections'!N157</f>
        <v>0</v>
      </c>
      <c r="P156" s="213" t="str">
        <f>IF('Error Corrections'!AA157=TRUE, "TRUE", "")</f>
        <v/>
      </c>
      <c r="Q156" s="211">
        <f>'Member Info'!Q157</f>
        <v>0</v>
      </c>
      <c r="R156" s="147">
        <f t="shared" si="8"/>
        <v>0</v>
      </c>
      <c r="S156" s="85">
        <f t="shared" si="9"/>
        <v>0</v>
      </c>
      <c r="T156" s="182">
        <f>(G156/100*'Member Info'!$W$2)</f>
        <v>0</v>
      </c>
      <c r="U156" s="183" t="e">
        <f>G156/100*('Member Info'!K157+'Member Info'!L157)</f>
        <v>#VALUE!</v>
      </c>
      <c r="V156" s="182" t="e">
        <f t="shared" si="10"/>
        <v>#DIV/0!</v>
      </c>
      <c r="W156" s="182" t="e">
        <f t="shared" si="11"/>
        <v>#VALUE!</v>
      </c>
      <c r="X156" s="184" t="e">
        <f t="shared" si="12"/>
        <v>#DIV/0!</v>
      </c>
      <c r="Y156" s="185" t="e">
        <f t="shared" si="13"/>
        <v>#VALUE!</v>
      </c>
      <c r="Z156" s="124">
        <f>SUM('GP1 April 25'!AJ160+'GP1 May 25'!AJ160+'GP1 June 25'!AJ160+'GP1 July 25'!AJ160+'GP1 Aug 25'!AJ160+'GP1 Sep 25'!AJ160+'GP1 Oct 25'!AJ160+'GP1 Nov 25'!AJ160+'GP1 Dec 25'!AJ160+'GP1 Jan 26'!AJ160+'GP1 Feb 26'!AJ160+'GP1 Mar 26'!AJ160)</f>
        <v>0</v>
      </c>
      <c r="AA156" s="86" t="e">
        <f>(((IF('GP1 April 25'!O160=1,'GP1 April 25'!G160,0))+
(IF('GP1 May 25'!O160=1,'GP1 May 25'!G160,0))+
(IF('GP1 June 25'!O160=1,'GP1 June 25'!G160,0))+
(IF('GP1 July 25'!O160=1,'GP1 July 25'!G160,0))+
(IF('GP1 Aug 25'!O160=1,'GP1 Aug 25'!G160,0))+
(IF('GP1 Sep 25'!O160=1,'GP1 Sep 25'!G160,0))+
(IF('GP1 Oct 25'!O160=1,'GP1 Oct 25'!G160,0))+
(IF('GP1 Nov 25'!O160=1,'GP1 Nov 25'!G160,0))+
(IF('GP1 Dec 25'!O160=1,'GP1 Dec 25'!G160,0))+
(IF('GP1 Jan 26'!O160=1,'GP1 Jan 26'!G160,0))+
(IF('GP1 Feb 26'!O160=1,'GP1 Feb 26'!G160,0))+
(IF('GP1 Mar 26'!O160=1,'GP1 Mar 26'!G160,0)))/AB156)</f>
        <v>#DIV/0!</v>
      </c>
      <c r="AB156" s="86">
        <f>SUM('GP1 April 25'!O160,'GP1 May 25'!O160,'GP1 June 25'!O160,'GP1 July 25'!O160,'GP1 Aug 25'!O160,'GP1 Sep 25'!O160,'GP1 Oct 25'!O160,'GP1 Nov 25'!O160,'GP1 Dec 25'!O160,'GP1 Jan 26'!O160,'GP1 Feb 26'!O160,'GP1 Mar 26'!O160)</f>
        <v>0</v>
      </c>
      <c r="AC156" s="86">
        <f>'GP1 April 25'!H160</f>
        <v>0</v>
      </c>
      <c r="AD156" s="86">
        <f>'GP1 Mar 26'!H160</f>
        <v>0</v>
      </c>
      <c r="AE156" s="86" t="str">
        <f t="shared" si="14"/>
        <v/>
      </c>
      <c r="AF156" s="86" t="b">
        <f>IF(OR('Member Info'!N157="",'Member Info'!F157&gt;'GP1 Totals'!$V$2),TRUE,FALSE)</f>
        <v>1</v>
      </c>
      <c r="AG156" s="86" t="e">
        <f t="shared" ca="1" si="15"/>
        <v>#REF!</v>
      </c>
      <c r="AH156" s="86" t="e">
        <f ca="1">ROUND(IF(AF156=TRUE,('Member Info'!M157*52.14)/365*'GP1 Totals'!AG156,'Member Info'!M157*52.14),2)</f>
        <v>#REF!</v>
      </c>
      <c r="AI156" s="420">
        <f>'Member Info'!F157</f>
        <v>0</v>
      </c>
      <c r="AJ156" s="420">
        <f>IF('Member Info'!N157="",'GP1 Totals'!$V$3,'Member Info'!N157)</f>
        <v>46112</v>
      </c>
    </row>
    <row r="157" spans="1:36" s="2" customFormat="1" x14ac:dyDescent="0.25">
      <c r="A157" s="4">
        <v>130</v>
      </c>
      <c r="B157" s="164">
        <f>'Member Info'!D158</f>
        <v>0</v>
      </c>
      <c r="C157" s="164">
        <f>'Member Info'!E158</f>
        <v>0</v>
      </c>
      <c r="D157" s="164" t="str">
        <f>'Member Info'!G158</f>
        <v/>
      </c>
      <c r="E157" s="164"/>
      <c r="F157" s="165">
        <f>'Member Info'!B158</f>
        <v>0</v>
      </c>
      <c r="G157" s="165">
        <f>'GP1 April 25'!F161+'GP1 May 25'!F161+'GP1 June 25'!F161+'GP1 July 25'!F161+'GP1 Aug 25'!F161+'GP1 Sep 25'!F161+'GP1 Oct 25'!F161+'GP1 Nov 25'!F161+'GP1 Dec 25'!F161+'GP1 Jan 26'!F161+'GP1 Feb 26'!F161+'GP1 Mar 26'!F161+'Error Corrections'!F158</f>
        <v>0</v>
      </c>
      <c r="H157" s="166" t="str">
        <f>IF('Member Info'!O158="", 'Member Info'!K158, "CHANGED MID YEAR")</f>
        <v/>
      </c>
      <c r="I157" s="165"/>
      <c r="J157" s="165"/>
      <c r="K157" s="165"/>
      <c r="L157" s="165"/>
      <c r="M157" s="165">
        <f>'GP1 April 25'!I161+'GP1 May 25'!I161+'GP1 June 25'!I161+'GP1 July 25'!I161+'GP1 Aug 25'!I161+'GP1 Sep 25'!I161+'GP1 Oct 25'!I161+'GP1 Nov 25'!I161+'GP1 Dec 25'!I161+'GP1 Jan 26'!I161+'GP1 Feb 26'!I161+'GP1 Mar 26'!I161+'Error Corrections'!M158</f>
        <v>0</v>
      </c>
      <c r="N157" s="165">
        <f>'GP1 April 25'!J161+'GP1 May 25'!J161+'GP1 June 25'!J161+'GP1 July 25'!J161+'GP1 Aug 25'!J161+'GP1 Sep 25'!J161+'GP1 Oct 25'!J161+'GP1 Nov 25'!J161+'GP1 Dec 25'!J161+'GP1 Jan 26'!J161+'GP1 Feb 26'!J161+'GP1 Mar 26'!J161+'Error Corrections'!M158</f>
        <v>0</v>
      </c>
      <c r="O157" s="165">
        <f>'GP1 April 25'!K161+'GP1 May 25'!K161+'GP1 June 25'!K161+'GP1 July 25'!K161+'GP1 Aug 25'!K161+'GP1 Sep 25'!K161+'GP1 Oct 25'!K161+'GP1 Nov 25'!K161+'GP1 Dec 25'!K161+'GP1 Jan 26'!K161+'GP1 Feb 26'!K161+'GP1 Mar 26'!K161+'Error Corrections'!N158</f>
        <v>0</v>
      </c>
      <c r="P157" s="213" t="str">
        <f>IF('Error Corrections'!AA158=TRUE, "TRUE", "")</f>
        <v/>
      </c>
      <c r="Q157" s="211">
        <f>'Member Info'!Q158</f>
        <v>0</v>
      </c>
      <c r="R157" s="147">
        <f t="shared" ref="R157:R177" si="16">N157+K157+I157</f>
        <v>0</v>
      </c>
      <c r="S157" s="85">
        <f t="shared" ref="S157:S177" si="17">O157+L157+J157</f>
        <v>0</v>
      </c>
      <c r="T157" s="182">
        <f>(G157/100*'Member Info'!$W$2)</f>
        <v>0</v>
      </c>
      <c r="U157" s="183" t="e">
        <f>G157/100*('Member Info'!K158+'Member Info'!L158)</f>
        <v>#VALUE!</v>
      </c>
      <c r="V157" s="182" t="e">
        <f t="shared" ref="V157:V177" si="18">(100-(R157/T157*100))</f>
        <v>#DIV/0!</v>
      </c>
      <c r="W157" s="182" t="e">
        <f t="shared" ref="W157:W177" si="19">(100-(S157/U157*100))</f>
        <v>#VALUE!</v>
      </c>
      <c r="X157" s="184" t="e">
        <f t="shared" ref="X157:X177" si="20">IF(V157&gt;4.99,1,IF(V157&lt;-4.99,1,0))</f>
        <v>#DIV/0!</v>
      </c>
      <c r="Y157" s="185" t="e">
        <f t="shared" ref="Y157:Y177" si="21">IF(W157&gt;4.99,1,IF(W157&lt;-4.99,1,0))</f>
        <v>#VALUE!</v>
      </c>
      <c r="Z157" s="124">
        <f>SUM('GP1 April 25'!AJ161+'GP1 May 25'!AJ161+'GP1 June 25'!AJ161+'GP1 July 25'!AJ161+'GP1 Aug 25'!AJ161+'GP1 Sep 25'!AJ161+'GP1 Oct 25'!AJ161+'GP1 Nov 25'!AJ161+'GP1 Dec 25'!AJ161+'GP1 Jan 26'!AJ161+'GP1 Feb 26'!AJ161+'GP1 Mar 26'!AJ161)</f>
        <v>0</v>
      </c>
      <c r="AA157" s="86" t="e">
        <f>(((IF('GP1 April 25'!O161=1,'GP1 April 25'!G161,0))+
(IF('GP1 May 25'!O161=1,'GP1 May 25'!G161,0))+
(IF('GP1 June 25'!O161=1,'GP1 June 25'!G161,0))+
(IF('GP1 July 25'!O161=1,'GP1 July 25'!G161,0))+
(IF('GP1 Aug 25'!O161=1,'GP1 Aug 25'!G161,0))+
(IF('GP1 Sep 25'!O161=1,'GP1 Sep 25'!G161,0))+
(IF('GP1 Oct 25'!O161=1,'GP1 Oct 25'!G161,0))+
(IF('GP1 Nov 25'!O161=1,'GP1 Nov 25'!G161,0))+
(IF('GP1 Dec 25'!O161=1,'GP1 Dec 25'!G161,0))+
(IF('GP1 Jan 26'!O161=1,'GP1 Jan 26'!G161,0))+
(IF('GP1 Feb 26'!O161=1,'GP1 Feb 26'!G161,0))+
(IF('GP1 Mar 26'!O161=1,'GP1 Mar 26'!G161,0)))/AB157)</f>
        <v>#DIV/0!</v>
      </c>
      <c r="AB157" s="86">
        <f>SUM('GP1 April 25'!O161,'GP1 May 25'!O161,'GP1 June 25'!O161,'GP1 July 25'!O161,'GP1 Aug 25'!O161,'GP1 Sep 25'!O161,'GP1 Oct 25'!O161,'GP1 Nov 25'!O161,'GP1 Dec 25'!O161,'GP1 Jan 26'!O161,'GP1 Feb 26'!O161,'GP1 Mar 26'!O161)</f>
        <v>0</v>
      </c>
      <c r="AC157" s="86">
        <f>'GP1 April 25'!H161</f>
        <v>0</v>
      </c>
      <c r="AD157" s="86">
        <f>'GP1 Mar 26'!H161</f>
        <v>0</v>
      </c>
      <c r="AE157" s="86" t="str">
        <f t="shared" ref="AE157:AE177" si="22">IF(F157=0,"",IF(AC157=AD157,"no change", "Change"))</f>
        <v/>
      </c>
      <c r="AF157" s="86" t="b">
        <f>IF(OR('Member Info'!N158="",'Member Info'!F158&gt;'GP1 Totals'!$V$2),TRUE,FALSE)</f>
        <v>1</v>
      </c>
      <c r="AG157" s="86" t="e">
        <f t="shared" ref="AG157:AG177" ca="1" si="23">IF(AF157=FALSE,"",(AJ157-AI157-SUMPRODUCT((MONTH(ROW(INDIRECT(AI157&amp;":"&amp;AJ157)))=2)*(DAY(ROW( INDIRECT(AI157&amp;":"&amp;AJ157)))=29)))+1)</f>
        <v>#REF!</v>
      </c>
      <c r="AH157" s="86" t="e">
        <f ca="1">ROUND(IF(AF157=TRUE,('Member Info'!M158*52.14)/365*'GP1 Totals'!AG157,'Member Info'!M158*52.14),2)</f>
        <v>#REF!</v>
      </c>
      <c r="AI157" s="420">
        <f>'Member Info'!F158</f>
        <v>0</v>
      </c>
      <c r="AJ157" s="420">
        <f>IF('Member Info'!N158="",'GP1 Totals'!$V$3,'Member Info'!N158)</f>
        <v>46112</v>
      </c>
    </row>
    <row r="158" spans="1:36" s="2" customFormat="1" x14ac:dyDescent="0.25">
      <c r="A158" s="4">
        <v>131</v>
      </c>
      <c r="B158" s="164">
        <f>'Member Info'!D159</f>
        <v>0</v>
      </c>
      <c r="C158" s="164">
        <f>'Member Info'!E159</f>
        <v>0</v>
      </c>
      <c r="D158" s="164" t="str">
        <f>'Member Info'!G159</f>
        <v/>
      </c>
      <c r="E158" s="164"/>
      <c r="F158" s="165">
        <f>'Member Info'!B159</f>
        <v>0</v>
      </c>
      <c r="G158" s="165">
        <f>'GP1 April 25'!F162+'GP1 May 25'!F162+'GP1 June 25'!F162+'GP1 July 25'!F162+'GP1 Aug 25'!F162+'GP1 Sep 25'!F162+'GP1 Oct 25'!F162+'GP1 Nov 25'!F162+'GP1 Dec 25'!F162+'GP1 Jan 26'!F162+'GP1 Feb 26'!F162+'GP1 Mar 26'!F162+'Error Corrections'!F159</f>
        <v>0</v>
      </c>
      <c r="H158" s="166" t="str">
        <f>IF('Member Info'!O159="", 'Member Info'!K159, "CHANGED MID YEAR")</f>
        <v/>
      </c>
      <c r="I158" s="165"/>
      <c r="J158" s="165"/>
      <c r="K158" s="165"/>
      <c r="L158" s="165"/>
      <c r="M158" s="165">
        <f>'GP1 April 25'!I162+'GP1 May 25'!I162+'GP1 June 25'!I162+'GP1 July 25'!I162+'GP1 Aug 25'!I162+'GP1 Sep 25'!I162+'GP1 Oct 25'!I162+'GP1 Nov 25'!I162+'GP1 Dec 25'!I162+'GP1 Jan 26'!I162+'GP1 Feb 26'!I162+'GP1 Mar 26'!I162+'Error Corrections'!M159</f>
        <v>0</v>
      </c>
      <c r="N158" s="165">
        <f>'GP1 April 25'!J162+'GP1 May 25'!J162+'GP1 June 25'!J162+'GP1 July 25'!J162+'GP1 Aug 25'!J162+'GP1 Sep 25'!J162+'GP1 Oct 25'!J162+'GP1 Nov 25'!J162+'GP1 Dec 25'!J162+'GP1 Jan 26'!J162+'GP1 Feb 26'!J162+'GP1 Mar 26'!J162+'Error Corrections'!M159</f>
        <v>0</v>
      </c>
      <c r="O158" s="165">
        <f>'GP1 April 25'!K162+'GP1 May 25'!K162+'GP1 June 25'!K162+'GP1 July 25'!K162+'GP1 Aug 25'!K162+'GP1 Sep 25'!K162+'GP1 Oct 25'!K162+'GP1 Nov 25'!K162+'GP1 Dec 25'!K162+'GP1 Jan 26'!K162+'GP1 Feb 26'!K162+'GP1 Mar 26'!K162+'Error Corrections'!N159</f>
        <v>0</v>
      </c>
      <c r="P158" s="213" t="str">
        <f>IF('Error Corrections'!AA159=TRUE, "TRUE", "")</f>
        <v/>
      </c>
      <c r="Q158" s="211">
        <f>'Member Info'!Q159</f>
        <v>0</v>
      </c>
      <c r="R158" s="147">
        <f t="shared" si="16"/>
        <v>0</v>
      </c>
      <c r="S158" s="85">
        <f t="shared" si="17"/>
        <v>0</v>
      </c>
      <c r="T158" s="182">
        <f>(G158/100*'Member Info'!$W$2)</f>
        <v>0</v>
      </c>
      <c r="U158" s="183" t="e">
        <f>G158/100*('Member Info'!K159+'Member Info'!L159)</f>
        <v>#VALUE!</v>
      </c>
      <c r="V158" s="182" t="e">
        <f t="shared" si="18"/>
        <v>#DIV/0!</v>
      </c>
      <c r="W158" s="182" t="e">
        <f t="shared" si="19"/>
        <v>#VALUE!</v>
      </c>
      <c r="X158" s="184" t="e">
        <f t="shared" si="20"/>
        <v>#DIV/0!</v>
      </c>
      <c r="Y158" s="185" t="e">
        <f t="shared" si="21"/>
        <v>#VALUE!</v>
      </c>
      <c r="Z158" s="124">
        <f>SUM('GP1 April 25'!AJ162+'GP1 May 25'!AJ162+'GP1 June 25'!AJ162+'GP1 July 25'!AJ162+'GP1 Aug 25'!AJ162+'GP1 Sep 25'!AJ162+'GP1 Oct 25'!AJ162+'GP1 Nov 25'!AJ162+'GP1 Dec 25'!AJ162+'GP1 Jan 26'!AJ162+'GP1 Feb 26'!AJ162+'GP1 Mar 26'!AJ162)</f>
        <v>0</v>
      </c>
      <c r="AA158" s="86" t="e">
        <f>(((IF('GP1 April 25'!O162=1,'GP1 April 25'!G162,0))+
(IF('GP1 May 25'!O162=1,'GP1 May 25'!G162,0))+
(IF('GP1 June 25'!O162=1,'GP1 June 25'!G162,0))+
(IF('GP1 July 25'!O162=1,'GP1 July 25'!G162,0))+
(IF('GP1 Aug 25'!O162=1,'GP1 Aug 25'!G162,0))+
(IF('GP1 Sep 25'!O162=1,'GP1 Sep 25'!G162,0))+
(IF('GP1 Oct 25'!O162=1,'GP1 Oct 25'!G162,0))+
(IF('GP1 Nov 25'!O162=1,'GP1 Nov 25'!G162,0))+
(IF('GP1 Dec 25'!O162=1,'GP1 Dec 25'!G162,0))+
(IF('GP1 Jan 26'!O162=1,'GP1 Jan 26'!G162,0))+
(IF('GP1 Feb 26'!O162=1,'GP1 Feb 26'!G162,0))+
(IF('GP1 Mar 26'!O162=1,'GP1 Mar 26'!G162,0)))/AB158)</f>
        <v>#DIV/0!</v>
      </c>
      <c r="AB158" s="86">
        <f>SUM('GP1 April 25'!O162,'GP1 May 25'!O162,'GP1 June 25'!O162,'GP1 July 25'!O162,'GP1 Aug 25'!O162,'GP1 Sep 25'!O162,'GP1 Oct 25'!O162,'GP1 Nov 25'!O162,'GP1 Dec 25'!O162,'GP1 Jan 26'!O162,'GP1 Feb 26'!O162,'GP1 Mar 26'!O162)</f>
        <v>0</v>
      </c>
      <c r="AC158" s="86">
        <f>'GP1 April 25'!H162</f>
        <v>0</v>
      </c>
      <c r="AD158" s="86">
        <f>'GP1 Mar 26'!H162</f>
        <v>0</v>
      </c>
      <c r="AE158" s="86" t="str">
        <f t="shared" si="22"/>
        <v/>
      </c>
      <c r="AF158" s="86" t="b">
        <f>IF(OR('Member Info'!N159="",'Member Info'!F159&gt;'GP1 Totals'!$V$2),TRUE,FALSE)</f>
        <v>1</v>
      </c>
      <c r="AG158" s="86" t="e">
        <f t="shared" ca="1" si="23"/>
        <v>#REF!</v>
      </c>
      <c r="AH158" s="86" t="e">
        <f ca="1">ROUND(IF(AF158=TRUE,('Member Info'!M159*52.14)/365*'GP1 Totals'!AG158,'Member Info'!M159*52.14),2)</f>
        <v>#REF!</v>
      </c>
      <c r="AI158" s="420">
        <f>'Member Info'!F159</f>
        <v>0</v>
      </c>
      <c r="AJ158" s="420">
        <f>IF('Member Info'!N159="",'GP1 Totals'!$V$3,'Member Info'!N159)</f>
        <v>46112</v>
      </c>
    </row>
    <row r="159" spans="1:36" s="2" customFormat="1" x14ac:dyDescent="0.25">
      <c r="A159" s="4">
        <v>132</v>
      </c>
      <c r="B159" s="164">
        <f>'Member Info'!D160</f>
        <v>0</v>
      </c>
      <c r="C159" s="164">
        <f>'Member Info'!E160</f>
        <v>0</v>
      </c>
      <c r="D159" s="164" t="str">
        <f>'Member Info'!G160</f>
        <v/>
      </c>
      <c r="E159" s="164"/>
      <c r="F159" s="165">
        <f>'Member Info'!B160</f>
        <v>0</v>
      </c>
      <c r="G159" s="165">
        <f>'GP1 April 25'!F163+'GP1 May 25'!F163+'GP1 June 25'!F163+'GP1 July 25'!F163+'GP1 Aug 25'!F163+'GP1 Sep 25'!F163+'GP1 Oct 25'!F163+'GP1 Nov 25'!F163+'GP1 Dec 25'!F163+'GP1 Jan 26'!F163+'GP1 Feb 26'!F163+'GP1 Mar 26'!F163+'Error Corrections'!F160</f>
        <v>0</v>
      </c>
      <c r="H159" s="166" t="str">
        <f>IF('Member Info'!O160="", 'Member Info'!K160, "CHANGED MID YEAR")</f>
        <v/>
      </c>
      <c r="I159" s="165"/>
      <c r="J159" s="165"/>
      <c r="K159" s="165"/>
      <c r="L159" s="165"/>
      <c r="M159" s="165">
        <f>'GP1 April 25'!I163+'GP1 May 25'!I163+'GP1 June 25'!I163+'GP1 July 25'!I163+'GP1 Aug 25'!I163+'GP1 Sep 25'!I163+'GP1 Oct 25'!I163+'GP1 Nov 25'!I163+'GP1 Dec 25'!I163+'GP1 Jan 26'!I163+'GP1 Feb 26'!I163+'GP1 Mar 26'!I163+'Error Corrections'!M160</f>
        <v>0</v>
      </c>
      <c r="N159" s="165">
        <f>'GP1 April 25'!J163+'GP1 May 25'!J163+'GP1 June 25'!J163+'GP1 July 25'!J163+'GP1 Aug 25'!J163+'GP1 Sep 25'!J163+'GP1 Oct 25'!J163+'GP1 Nov 25'!J163+'GP1 Dec 25'!J163+'GP1 Jan 26'!J163+'GP1 Feb 26'!J163+'GP1 Mar 26'!J163+'Error Corrections'!M160</f>
        <v>0</v>
      </c>
      <c r="O159" s="165">
        <f>'GP1 April 25'!K163+'GP1 May 25'!K163+'GP1 June 25'!K163+'GP1 July 25'!K163+'GP1 Aug 25'!K163+'GP1 Sep 25'!K163+'GP1 Oct 25'!K163+'GP1 Nov 25'!K163+'GP1 Dec 25'!K163+'GP1 Jan 26'!K163+'GP1 Feb 26'!K163+'GP1 Mar 26'!K163+'Error Corrections'!N160</f>
        <v>0</v>
      </c>
      <c r="P159" s="213" t="str">
        <f>IF('Error Corrections'!AA160=TRUE, "TRUE", "")</f>
        <v/>
      </c>
      <c r="Q159" s="211">
        <f>'Member Info'!Q160</f>
        <v>0</v>
      </c>
      <c r="R159" s="147">
        <f t="shared" si="16"/>
        <v>0</v>
      </c>
      <c r="S159" s="85">
        <f t="shared" si="17"/>
        <v>0</v>
      </c>
      <c r="T159" s="182">
        <f>(G159/100*'Member Info'!$W$2)</f>
        <v>0</v>
      </c>
      <c r="U159" s="183" t="e">
        <f>G159/100*('Member Info'!K160+'Member Info'!L160)</f>
        <v>#VALUE!</v>
      </c>
      <c r="V159" s="182" t="e">
        <f t="shared" si="18"/>
        <v>#DIV/0!</v>
      </c>
      <c r="W159" s="182" t="e">
        <f t="shared" si="19"/>
        <v>#VALUE!</v>
      </c>
      <c r="X159" s="184" t="e">
        <f t="shared" si="20"/>
        <v>#DIV/0!</v>
      </c>
      <c r="Y159" s="185" t="e">
        <f t="shared" si="21"/>
        <v>#VALUE!</v>
      </c>
      <c r="Z159" s="124">
        <f>SUM('GP1 April 25'!AJ163+'GP1 May 25'!AJ163+'GP1 June 25'!AJ163+'GP1 July 25'!AJ163+'GP1 Aug 25'!AJ163+'GP1 Sep 25'!AJ163+'GP1 Oct 25'!AJ163+'GP1 Nov 25'!AJ163+'GP1 Dec 25'!AJ163+'GP1 Jan 26'!AJ163+'GP1 Feb 26'!AJ163+'GP1 Mar 26'!AJ163)</f>
        <v>0</v>
      </c>
      <c r="AA159" s="86" t="e">
        <f>(((IF('GP1 April 25'!O163=1,'GP1 April 25'!G163,0))+
(IF('GP1 May 25'!O163=1,'GP1 May 25'!G163,0))+
(IF('GP1 June 25'!O163=1,'GP1 June 25'!G163,0))+
(IF('GP1 July 25'!O163=1,'GP1 July 25'!G163,0))+
(IF('GP1 Aug 25'!O163=1,'GP1 Aug 25'!G163,0))+
(IF('GP1 Sep 25'!O163=1,'GP1 Sep 25'!G163,0))+
(IF('GP1 Oct 25'!O163=1,'GP1 Oct 25'!G163,0))+
(IF('GP1 Nov 25'!O163=1,'GP1 Nov 25'!G163,0))+
(IF('GP1 Dec 25'!O163=1,'GP1 Dec 25'!G163,0))+
(IF('GP1 Jan 26'!O163=1,'GP1 Jan 26'!G163,0))+
(IF('GP1 Feb 26'!O163=1,'GP1 Feb 26'!G163,0))+
(IF('GP1 Mar 26'!O163=1,'GP1 Mar 26'!G163,0)))/AB159)</f>
        <v>#DIV/0!</v>
      </c>
      <c r="AB159" s="86">
        <f>SUM('GP1 April 25'!O163,'GP1 May 25'!O163,'GP1 June 25'!O163,'GP1 July 25'!O163,'GP1 Aug 25'!O163,'GP1 Sep 25'!O163,'GP1 Oct 25'!O163,'GP1 Nov 25'!O163,'GP1 Dec 25'!O163,'GP1 Jan 26'!O163,'GP1 Feb 26'!O163,'GP1 Mar 26'!O163)</f>
        <v>0</v>
      </c>
      <c r="AC159" s="86">
        <f>'GP1 April 25'!H163</f>
        <v>0</v>
      </c>
      <c r="AD159" s="86">
        <f>'GP1 Mar 26'!H163</f>
        <v>0</v>
      </c>
      <c r="AE159" s="86" t="str">
        <f t="shared" si="22"/>
        <v/>
      </c>
      <c r="AF159" s="86" t="b">
        <f>IF(OR('Member Info'!N160="",'Member Info'!F160&gt;'GP1 Totals'!$V$2),TRUE,FALSE)</f>
        <v>1</v>
      </c>
      <c r="AG159" s="86" t="e">
        <f t="shared" ca="1" si="23"/>
        <v>#REF!</v>
      </c>
      <c r="AH159" s="86" t="e">
        <f ca="1">ROUND(IF(AF159=TRUE,('Member Info'!M160*52.14)/365*'GP1 Totals'!AG159,'Member Info'!M160*52.14),2)</f>
        <v>#REF!</v>
      </c>
      <c r="AI159" s="420">
        <f>'Member Info'!F160</f>
        <v>0</v>
      </c>
      <c r="AJ159" s="420">
        <f>IF('Member Info'!N160="",'GP1 Totals'!$V$3,'Member Info'!N160)</f>
        <v>46112</v>
      </c>
    </row>
    <row r="160" spans="1:36" s="2" customFormat="1" x14ac:dyDescent="0.25">
      <c r="A160" s="4">
        <v>133</v>
      </c>
      <c r="B160" s="164">
        <f>'Member Info'!D161</f>
        <v>0</v>
      </c>
      <c r="C160" s="164">
        <f>'Member Info'!E161</f>
        <v>0</v>
      </c>
      <c r="D160" s="164" t="str">
        <f>'Member Info'!G161</f>
        <v/>
      </c>
      <c r="E160" s="164"/>
      <c r="F160" s="165">
        <f>'Member Info'!B161</f>
        <v>0</v>
      </c>
      <c r="G160" s="165">
        <f>'GP1 April 25'!F164+'GP1 May 25'!F164+'GP1 June 25'!F164+'GP1 July 25'!F164+'GP1 Aug 25'!F164+'GP1 Sep 25'!F164+'GP1 Oct 25'!F164+'GP1 Nov 25'!F164+'GP1 Dec 25'!F164+'GP1 Jan 26'!F164+'GP1 Feb 26'!F164+'GP1 Mar 26'!F164+'Error Corrections'!F161</f>
        <v>0</v>
      </c>
      <c r="H160" s="166" t="str">
        <f>IF('Member Info'!O161="", 'Member Info'!K161, "CHANGED MID YEAR")</f>
        <v/>
      </c>
      <c r="I160" s="165"/>
      <c r="J160" s="165"/>
      <c r="K160" s="165"/>
      <c r="L160" s="165"/>
      <c r="M160" s="165">
        <f>'GP1 April 25'!I164+'GP1 May 25'!I164+'GP1 June 25'!I164+'GP1 July 25'!I164+'GP1 Aug 25'!I164+'GP1 Sep 25'!I164+'GP1 Oct 25'!I164+'GP1 Nov 25'!I164+'GP1 Dec 25'!I164+'GP1 Jan 26'!I164+'GP1 Feb 26'!I164+'GP1 Mar 26'!I164+'Error Corrections'!M161</f>
        <v>0</v>
      </c>
      <c r="N160" s="165">
        <f>'GP1 April 25'!J164+'GP1 May 25'!J164+'GP1 June 25'!J164+'GP1 July 25'!J164+'GP1 Aug 25'!J164+'GP1 Sep 25'!J164+'GP1 Oct 25'!J164+'GP1 Nov 25'!J164+'GP1 Dec 25'!J164+'GP1 Jan 26'!J164+'GP1 Feb 26'!J164+'GP1 Mar 26'!J164+'Error Corrections'!M161</f>
        <v>0</v>
      </c>
      <c r="O160" s="165">
        <f>'GP1 April 25'!K164+'GP1 May 25'!K164+'GP1 June 25'!K164+'GP1 July 25'!K164+'GP1 Aug 25'!K164+'GP1 Sep 25'!K164+'GP1 Oct 25'!K164+'GP1 Nov 25'!K164+'GP1 Dec 25'!K164+'GP1 Jan 26'!K164+'GP1 Feb 26'!K164+'GP1 Mar 26'!K164+'Error Corrections'!N161</f>
        <v>0</v>
      </c>
      <c r="P160" s="213" t="str">
        <f>IF('Error Corrections'!AA161=TRUE, "TRUE", "")</f>
        <v/>
      </c>
      <c r="Q160" s="211">
        <f>'Member Info'!Q161</f>
        <v>0</v>
      </c>
      <c r="R160" s="147">
        <f t="shared" si="16"/>
        <v>0</v>
      </c>
      <c r="S160" s="85">
        <f t="shared" si="17"/>
        <v>0</v>
      </c>
      <c r="T160" s="182">
        <f>(G160/100*'Member Info'!$W$2)</f>
        <v>0</v>
      </c>
      <c r="U160" s="183" t="e">
        <f>G160/100*('Member Info'!K161+'Member Info'!L161)</f>
        <v>#VALUE!</v>
      </c>
      <c r="V160" s="182" t="e">
        <f t="shared" si="18"/>
        <v>#DIV/0!</v>
      </c>
      <c r="W160" s="182" t="e">
        <f t="shared" si="19"/>
        <v>#VALUE!</v>
      </c>
      <c r="X160" s="184" t="e">
        <f t="shared" si="20"/>
        <v>#DIV/0!</v>
      </c>
      <c r="Y160" s="185" t="e">
        <f t="shared" si="21"/>
        <v>#VALUE!</v>
      </c>
      <c r="Z160" s="124">
        <f>SUM('GP1 April 25'!AJ164+'GP1 May 25'!AJ164+'GP1 June 25'!AJ164+'GP1 July 25'!AJ164+'GP1 Aug 25'!AJ164+'GP1 Sep 25'!AJ164+'GP1 Oct 25'!AJ164+'GP1 Nov 25'!AJ164+'GP1 Dec 25'!AJ164+'GP1 Jan 26'!AJ164+'GP1 Feb 26'!AJ164+'GP1 Mar 26'!AJ164)</f>
        <v>0</v>
      </c>
      <c r="AA160" s="86" t="e">
        <f>(((IF('GP1 April 25'!O164=1,'GP1 April 25'!G164,0))+
(IF('GP1 May 25'!O164=1,'GP1 May 25'!G164,0))+
(IF('GP1 June 25'!O164=1,'GP1 June 25'!G164,0))+
(IF('GP1 July 25'!O164=1,'GP1 July 25'!G164,0))+
(IF('GP1 Aug 25'!O164=1,'GP1 Aug 25'!G164,0))+
(IF('GP1 Sep 25'!O164=1,'GP1 Sep 25'!G164,0))+
(IF('GP1 Oct 25'!O164=1,'GP1 Oct 25'!G164,0))+
(IF('GP1 Nov 25'!O164=1,'GP1 Nov 25'!G164,0))+
(IF('GP1 Dec 25'!O164=1,'GP1 Dec 25'!G164,0))+
(IF('GP1 Jan 26'!O164=1,'GP1 Jan 26'!G164,0))+
(IF('GP1 Feb 26'!O164=1,'GP1 Feb 26'!G164,0))+
(IF('GP1 Mar 26'!O164=1,'GP1 Mar 26'!G164,0)))/AB160)</f>
        <v>#DIV/0!</v>
      </c>
      <c r="AB160" s="86">
        <f>SUM('GP1 April 25'!O164,'GP1 May 25'!O164,'GP1 June 25'!O164,'GP1 July 25'!O164,'GP1 Aug 25'!O164,'GP1 Sep 25'!O164,'GP1 Oct 25'!O164,'GP1 Nov 25'!O164,'GP1 Dec 25'!O164,'GP1 Jan 26'!O164,'GP1 Feb 26'!O164,'GP1 Mar 26'!O164)</f>
        <v>0</v>
      </c>
      <c r="AC160" s="86">
        <f>'GP1 April 25'!H164</f>
        <v>0</v>
      </c>
      <c r="AD160" s="86">
        <f>'GP1 Mar 26'!H164</f>
        <v>0</v>
      </c>
      <c r="AE160" s="86" t="str">
        <f t="shared" si="22"/>
        <v/>
      </c>
      <c r="AF160" s="86" t="b">
        <f>IF(OR('Member Info'!N161="",'Member Info'!F161&gt;'GP1 Totals'!$V$2),TRUE,FALSE)</f>
        <v>1</v>
      </c>
      <c r="AG160" s="86" t="e">
        <f t="shared" ca="1" si="23"/>
        <v>#REF!</v>
      </c>
      <c r="AH160" s="86" t="e">
        <f ca="1">ROUND(IF(AF160=TRUE,('Member Info'!M161*52.14)/365*'GP1 Totals'!AG160,'Member Info'!M161*52.14),2)</f>
        <v>#REF!</v>
      </c>
      <c r="AI160" s="420">
        <f>'Member Info'!F161</f>
        <v>0</v>
      </c>
      <c r="AJ160" s="420">
        <f>IF('Member Info'!N161="",'GP1 Totals'!$V$3,'Member Info'!N161)</f>
        <v>46112</v>
      </c>
    </row>
    <row r="161" spans="1:36" s="2" customFormat="1" x14ac:dyDescent="0.25">
      <c r="A161" s="4">
        <v>134</v>
      </c>
      <c r="B161" s="164">
        <f>'Member Info'!D162</f>
        <v>0</v>
      </c>
      <c r="C161" s="164">
        <f>'Member Info'!E162</f>
        <v>0</v>
      </c>
      <c r="D161" s="164" t="str">
        <f>'Member Info'!G162</f>
        <v/>
      </c>
      <c r="E161" s="164"/>
      <c r="F161" s="165">
        <f>'Member Info'!B162</f>
        <v>0</v>
      </c>
      <c r="G161" s="165">
        <f>'GP1 April 25'!F165+'GP1 May 25'!F165+'GP1 June 25'!F165+'GP1 July 25'!F165+'GP1 Aug 25'!F165+'GP1 Sep 25'!F165+'GP1 Oct 25'!F165+'GP1 Nov 25'!F165+'GP1 Dec 25'!F165+'GP1 Jan 26'!F165+'GP1 Feb 26'!F165+'GP1 Mar 26'!F165+'Error Corrections'!F162</f>
        <v>0</v>
      </c>
      <c r="H161" s="166" t="str">
        <f>IF('Member Info'!O162="", 'Member Info'!K162, "CHANGED MID YEAR")</f>
        <v/>
      </c>
      <c r="I161" s="165"/>
      <c r="J161" s="165"/>
      <c r="K161" s="165"/>
      <c r="L161" s="165"/>
      <c r="M161" s="165">
        <f>'GP1 April 25'!I165+'GP1 May 25'!I165+'GP1 June 25'!I165+'GP1 July 25'!I165+'GP1 Aug 25'!I165+'GP1 Sep 25'!I165+'GP1 Oct 25'!I165+'GP1 Nov 25'!I165+'GP1 Dec 25'!I165+'GP1 Jan 26'!I165+'GP1 Feb 26'!I165+'GP1 Mar 26'!I165+'Error Corrections'!M162</f>
        <v>0</v>
      </c>
      <c r="N161" s="165">
        <f>'GP1 April 25'!J165+'GP1 May 25'!J165+'GP1 June 25'!J165+'GP1 July 25'!J165+'GP1 Aug 25'!J165+'GP1 Sep 25'!J165+'GP1 Oct 25'!J165+'GP1 Nov 25'!J165+'GP1 Dec 25'!J165+'GP1 Jan 26'!J165+'GP1 Feb 26'!J165+'GP1 Mar 26'!J165+'Error Corrections'!M162</f>
        <v>0</v>
      </c>
      <c r="O161" s="165">
        <f>'GP1 April 25'!K165+'GP1 May 25'!K165+'GP1 June 25'!K165+'GP1 July 25'!K165+'GP1 Aug 25'!K165+'GP1 Sep 25'!K165+'GP1 Oct 25'!K165+'GP1 Nov 25'!K165+'GP1 Dec 25'!K165+'GP1 Jan 26'!K165+'GP1 Feb 26'!K165+'GP1 Mar 26'!K165+'Error Corrections'!N162</f>
        <v>0</v>
      </c>
      <c r="P161" s="213" t="str">
        <f>IF('Error Corrections'!AA162=TRUE, "TRUE", "")</f>
        <v/>
      </c>
      <c r="Q161" s="211">
        <f>'Member Info'!Q162</f>
        <v>0</v>
      </c>
      <c r="R161" s="147">
        <f t="shared" si="16"/>
        <v>0</v>
      </c>
      <c r="S161" s="85">
        <f t="shared" si="17"/>
        <v>0</v>
      </c>
      <c r="T161" s="182">
        <f>(G161/100*'Member Info'!$W$2)</f>
        <v>0</v>
      </c>
      <c r="U161" s="183" t="e">
        <f>G161/100*('Member Info'!K162+'Member Info'!L162)</f>
        <v>#VALUE!</v>
      </c>
      <c r="V161" s="182" t="e">
        <f t="shared" si="18"/>
        <v>#DIV/0!</v>
      </c>
      <c r="W161" s="182" t="e">
        <f t="shared" si="19"/>
        <v>#VALUE!</v>
      </c>
      <c r="X161" s="184" t="e">
        <f t="shared" si="20"/>
        <v>#DIV/0!</v>
      </c>
      <c r="Y161" s="185" t="e">
        <f t="shared" si="21"/>
        <v>#VALUE!</v>
      </c>
      <c r="Z161" s="124">
        <f>SUM('GP1 April 25'!AJ165+'GP1 May 25'!AJ165+'GP1 June 25'!AJ165+'GP1 July 25'!AJ165+'GP1 Aug 25'!AJ165+'GP1 Sep 25'!AJ165+'GP1 Oct 25'!AJ165+'GP1 Nov 25'!AJ165+'GP1 Dec 25'!AJ165+'GP1 Jan 26'!AJ165+'GP1 Feb 26'!AJ165+'GP1 Mar 26'!AJ165)</f>
        <v>0</v>
      </c>
      <c r="AA161" s="86" t="e">
        <f>(((IF('GP1 April 25'!O165=1,'GP1 April 25'!G165,0))+
(IF('GP1 May 25'!O165=1,'GP1 May 25'!G165,0))+
(IF('GP1 June 25'!O165=1,'GP1 June 25'!G165,0))+
(IF('GP1 July 25'!O165=1,'GP1 July 25'!G165,0))+
(IF('GP1 Aug 25'!O165=1,'GP1 Aug 25'!G165,0))+
(IF('GP1 Sep 25'!O165=1,'GP1 Sep 25'!G165,0))+
(IF('GP1 Oct 25'!O165=1,'GP1 Oct 25'!G165,0))+
(IF('GP1 Nov 25'!O165=1,'GP1 Nov 25'!G165,0))+
(IF('GP1 Dec 25'!O165=1,'GP1 Dec 25'!G165,0))+
(IF('GP1 Jan 26'!O165=1,'GP1 Jan 26'!G165,0))+
(IF('GP1 Feb 26'!O165=1,'GP1 Feb 26'!G165,0))+
(IF('GP1 Mar 26'!O165=1,'GP1 Mar 26'!G165,0)))/AB161)</f>
        <v>#DIV/0!</v>
      </c>
      <c r="AB161" s="86">
        <f>SUM('GP1 April 25'!O165,'GP1 May 25'!O165,'GP1 June 25'!O165,'GP1 July 25'!O165,'GP1 Aug 25'!O165,'GP1 Sep 25'!O165,'GP1 Oct 25'!O165,'GP1 Nov 25'!O165,'GP1 Dec 25'!O165,'GP1 Jan 26'!O165,'GP1 Feb 26'!O165,'GP1 Mar 26'!O165)</f>
        <v>0</v>
      </c>
      <c r="AC161" s="86">
        <f>'GP1 April 25'!H165</f>
        <v>0</v>
      </c>
      <c r="AD161" s="86">
        <f>'GP1 Mar 26'!H165</f>
        <v>0</v>
      </c>
      <c r="AE161" s="86" t="str">
        <f t="shared" si="22"/>
        <v/>
      </c>
      <c r="AF161" s="86" t="b">
        <f>IF(OR('Member Info'!N162="",'Member Info'!F162&gt;'GP1 Totals'!$V$2),TRUE,FALSE)</f>
        <v>1</v>
      </c>
      <c r="AG161" s="86" t="e">
        <f t="shared" ca="1" si="23"/>
        <v>#REF!</v>
      </c>
      <c r="AH161" s="86" t="e">
        <f ca="1">ROUND(IF(AF161=TRUE,('Member Info'!M162*52.14)/365*'GP1 Totals'!AG161,'Member Info'!M162*52.14),2)</f>
        <v>#REF!</v>
      </c>
      <c r="AI161" s="420">
        <f>'Member Info'!F162</f>
        <v>0</v>
      </c>
      <c r="AJ161" s="420">
        <f>IF('Member Info'!N162="",'GP1 Totals'!$V$3,'Member Info'!N162)</f>
        <v>46112</v>
      </c>
    </row>
    <row r="162" spans="1:36" s="2" customFormat="1" x14ac:dyDescent="0.25">
      <c r="A162" s="4">
        <v>135</v>
      </c>
      <c r="B162" s="164">
        <f>'Member Info'!D163</f>
        <v>0</v>
      </c>
      <c r="C162" s="164">
        <f>'Member Info'!E163</f>
        <v>0</v>
      </c>
      <c r="D162" s="164" t="str">
        <f>'Member Info'!G163</f>
        <v/>
      </c>
      <c r="E162" s="164"/>
      <c r="F162" s="165">
        <f>'Member Info'!B163</f>
        <v>0</v>
      </c>
      <c r="G162" s="165">
        <f>'GP1 April 25'!F166+'GP1 May 25'!F166+'GP1 June 25'!F166+'GP1 July 25'!F166+'GP1 Aug 25'!F166+'GP1 Sep 25'!F166+'GP1 Oct 25'!F166+'GP1 Nov 25'!F166+'GP1 Dec 25'!F166+'GP1 Jan 26'!F166+'GP1 Feb 26'!F166+'GP1 Mar 26'!F166+'Error Corrections'!F163</f>
        <v>0</v>
      </c>
      <c r="H162" s="166" t="str">
        <f>IF('Member Info'!O163="", 'Member Info'!K163, "CHANGED MID YEAR")</f>
        <v/>
      </c>
      <c r="I162" s="165"/>
      <c r="J162" s="165"/>
      <c r="K162" s="165"/>
      <c r="L162" s="165"/>
      <c r="M162" s="165">
        <f>'GP1 April 25'!I166+'GP1 May 25'!I166+'GP1 June 25'!I166+'GP1 July 25'!I166+'GP1 Aug 25'!I166+'GP1 Sep 25'!I166+'GP1 Oct 25'!I166+'GP1 Nov 25'!I166+'GP1 Dec 25'!I166+'GP1 Jan 26'!I166+'GP1 Feb 26'!I166+'GP1 Mar 26'!I166+'Error Corrections'!M163</f>
        <v>0</v>
      </c>
      <c r="N162" s="165">
        <f>'GP1 April 25'!J166+'GP1 May 25'!J166+'GP1 June 25'!J166+'GP1 July 25'!J166+'GP1 Aug 25'!J166+'GP1 Sep 25'!J166+'GP1 Oct 25'!J166+'GP1 Nov 25'!J166+'GP1 Dec 25'!J166+'GP1 Jan 26'!J166+'GP1 Feb 26'!J166+'GP1 Mar 26'!J166+'Error Corrections'!M163</f>
        <v>0</v>
      </c>
      <c r="O162" s="165">
        <f>'GP1 April 25'!K166+'GP1 May 25'!K166+'GP1 June 25'!K166+'GP1 July 25'!K166+'GP1 Aug 25'!K166+'GP1 Sep 25'!K166+'GP1 Oct 25'!K166+'GP1 Nov 25'!K166+'GP1 Dec 25'!K166+'GP1 Jan 26'!K166+'GP1 Feb 26'!K166+'GP1 Mar 26'!K166+'Error Corrections'!N163</f>
        <v>0</v>
      </c>
      <c r="P162" s="213" t="str">
        <f>IF('Error Corrections'!AA163=TRUE, "TRUE", "")</f>
        <v/>
      </c>
      <c r="Q162" s="211">
        <f>'Member Info'!Q163</f>
        <v>0</v>
      </c>
      <c r="R162" s="147">
        <f t="shared" si="16"/>
        <v>0</v>
      </c>
      <c r="S162" s="85">
        <f t="shared" si="17"/>
        <v>0</v>
      </c>
      <c r="T162" s="182">
        <f>(G162/100*'Member Info'!$W$2)</f>
        <v>0</v>
      </c>
      <c r="U162" s="183" t="e">
        <f>G162/100*('Member Info'!K163+'Member Info'!L163)</f>
        <v>#VALUE!</v>
      </c>
      <c r="V162" s="182" t="e">
        <f t="shared" si="18"/>
        <v>#DIV/0!</v>
      </c>
      <c r="W162" s="182" t="e">
        <f t="shared" si="19"/>
        <v>#VALUE!</v>
      </c>
      <c r="X162" s="184" t="e">
        <f t="shared" si="20"/>
        <v>#DIV/0!</v>
      </c>
      <c r="Y162" s="185" t="e">
        <f t="shared" si="21"/>
        <v>#VALUE!</v>
      </c>
      <c r="Z162" s="124">
        <f>SUM('GP1 April 25'!AJ166+'GP1 May 25'!AJ166+'GP1 June 25'!AJ166+'GP1 July 25'!AJ166+'GP1 Aug 25'!AJ166+'GP1 Sep 25'!AJ166+'GP1 Oct 25'!AJ166+'GP1 Nov 25'!AJ166+'GP1 Dec 25'!AJ166+'GP1 Jan 26'!AJ166+'GP1 Feb 26'!AJ166+'GP1 Mar 26'!AJ166)</f>
        <v>0</v>
      </c>
      <c r="AA162" s="86" t="e">
        <f>(((IF('GP1 April 25'!O166=1,'GP1 April 25'!G166,0))+
(IF('GP1 May 25'!O166=1,'GP1 May 25'!G166,0))+
(IF('GP1 June 25'!O166=1,'GP1 June 25'!G166,0))+
(IF('GP1 July 25'!O166=1,'GP1 July 25'!G166,0))+
(IF('GP1 Aug 25'!O166=1,'GP1 Aug 25'!G166,0))+
(IF('GP1 Sep 25'!O166=1,'GP1 Sep 25'!G166,0))+
(IF('GP1 Oct 25'!O166=1,'GP1 Oct 25'!G166,0))+
(IF('GP1 Nov 25'!O166=1,'GP1 Nov 25'!G166,0))+
(IF('GP1 Dec 25'!O166=1,'GP1 Dec 25'!G166,0))+
(IF('GP1 Jan 26'!O166=1,'GP1 Jan 26'!G166,0))+
(IF('GP1 Feb 26'!O166=1,'GP1 Feb 26'!G166,0))+
(IF('GP1 Mar 26'!O166=1,'GP1 Mar 26'!G166,0)))/AB162)</f>
        <v>#DIV/0!</v>
      </c>
      <c r="AB162" s="86">
        <f>SUM('GP1 April 25'!O166,'GP1 May 25'!O166,'GP1 June 25'!O166,'GP1 July 25'!O166,'GP1 Aug 25'!O166,'GP1 Sep 25'!O166,'GP1 Oct 25'!O166,'GP1 Nov 25'!O166,'GP1 Dec 25'!O166,'GP1 Jan 26'!O166,'GP1 Feb 26'!O166,'GP1 Mar 26'!O166)</f>
        <v>0</v>
      </c>
      <c r="AC162" s="86">
        <f>'GP1 April 25'!H166</f>
        <v>0</v>
      </c>
      <c r="AD162" s="86">
        <f>'GP1 Mar 26'!H166</f>
        <v>0</v>
      </c>
      <c r="AE162" s="86" t="str">
        <f t="shared" si="22"/>
        <v/>
      </c>
      <c r="AF162" s="86" t="b">
        <f>IF(OR('Member Info'!N163="",'Member Info'!F163&gt;'GP1 Totals'!$V$2),TRUE,FALSE)</f>
        <v>1</v>
      </c>
      <c r="AG162" s="86" t="e">
        <f t="shared" ca="1" si="23"/>
        <v>#REF!</v>
      </c>
      <c r="AH162" s="86" t="e">
        <f ca="1">ROUND(IF(AF162=TRUE,('Member Info'!M163*52.14)/365*'GP1 Totals'!AG162,'Member Info'!M163*52.14),2)</f>
        <v>#REF!</v>
      </c>
      <c r="AI162" s="420">
        <f>'Member Info'!F163</f>
        <v>0</v>
      </c>
      <c r="AJ162" s="420">
        <f>IF('Member Info'!N163="",'GP1 Totals'!$V$3,'Member Info'!N163)</f>
        <v>46112</v>
      </c>
    </row>
    <row r="163" spans="1:36" s="2" customFormat="1" x14ac:dyDescent="0.25">
      <c r="A163" s="4">
        <v>136</v>
      </c>
      <c r="B163" s="164">
        <f>'Member Info'!D164</f>
        <v>0</v>
      </c>
      <c r="C163" s="164">
        <f>'Member Info'!E164</f>
        <v>0</v>
      </c>
      <c r="D163" s="164" t="str">
        <f>'Member Info'!G164</f>
        <v/>
      </c>
      <c r="E163" s="164"/>
      <c r="F163" s="165">
        <f>'Member Info'!B164</f>
        <v>0</v>
      </c>
      <c r="G163" s="165">
        <f>'GP1 April 25'!F167+'GP1 May 25'!F167+'GP1 June 25'!F167+'GP1 July 25'!F167+'GP1 Aug 25'!F167+'GP1 Sep 25'!F167+'GP1 Oct 25'!F167+'GP1 Nov 25'!F167+'GP1 Dec 25'!F167+'GP1 Jan 26'!F167+'GP1 Feb 26'!F167+'GP1 Mar 26'!F167+'Error Corrections'!F164</f>
        <v>0</v>
      </c>
      <c r="H163" s="166" t="str">
        <f>IF('Member Info'!O164="", 'Member Info'!K164, "CHANGED MID YEAR")</f>
        <v/>
      </c>
      <c r="I163" s="165"/>
      <c r="J163" s="165"/>
      <c r="K163" s="165"/>
      <c r="L163" s="165"/>
      <c r="M163" s="165">
        <f>'GP1 April 25'!I167+'GP1 May 25'!I167+'GP1 June 25'!I167+'GP1 July 25'!I167+'GP1 Aug 25'!I167+'GP1 Sep 25'!I167+'GP1 Oct 25'!I167+'GP1 Nov 25'!I167+'GP1 Dec 25'!I167+'GP1 Jan 26'!I167+'GP1 Feb 26'!I167+'GP1 Mar 26'!I167+'Error Corrections'!M164</f>
        <v>0</v>
      </c>
      <c r="N163" s="165">
        <f>'GP1 April 25'!J167+'GP1 May 25'!J167+'GP1 June 25'!J167+'GP1 July 25'!J167+'GP1 Aug 25'!J167+'GP1 Sep 25'!J167+'GP1 Oct 25'!J167+'GP1 Nov 25'!J167+'GP1 Dec 25'!J167+'GP1 Jan 26'!J167+'GP1 Feb 26'!J167+'GP1 Mar 26'!J167+'Error Corrections'!M164</f>
        <v>0</v>
      </c>
      <c r="O163" s="165">
        <f>'GP1 April 25'!K167+'GP1 May 25'!K167+'GP1 June 25'!K167+'GP1 July 25'!K167+'GP1 Aug 25'!K167+'GP1 Sep 25'!K167+'GP1 Oct 25'!K167+'GP1 Nov 25'!K167+'GP1 Dec 25'!K167+'GP1 Jan 26'!K167+'GP1 Feb 26'!K167+'GP1 Mar 26'!K167+'Error Corrections'!N164</f>
        <v>0</v>
      </c>
      <c r="P163" s="213" t="str">
        <f>IF('Error Corrections'!AA164=TRUE, "TRUE", "")</f>
        <v/>
      </c>
      <c r="Q163" s="211">
        <f>'Member Info'!Q164</f>
        <v>0</v>
      </c>
      <c r="R163" s="147">
        <f t="shared" si="16"/>
        <v>0</v>
      </c>
      <c r="S163" s="85">
        <f t="shared" si="17"/>
        <v>0</v>
      </c>
      <c r="T163" s="182">
        <f>(G163/100*'Member Info'!$W$2)</f>
        <v>0</v>
      </c>
      <c r="U163" s="183" t="e">
        <f>G163/100*('Member Info'!K164+'Member Info'!L164)</f>
        <v>#VALUE!</v>
      </c>
      <c r="V163" s="182" t="e">
        <f t="shared" si="18"/>
        <v>#DIV/0!</v>
      </c>
      <c r="W163" s="182" t="e">
        <f t="shared" si="19"/>
        <v>#VALUE!</v>
      </c>
      <c r="X163" s="184" t="e">
        <f t="shared" si="20"/>
        <v>#DIV/0!</v>
      </c>
      <c r="Y163" s="185" t="e">
        <f t="shared" si="21"/>
        <v>#VALUE!</v>
      </c>
      <c r="Z163" s="124">
        <f>SUM('GP1 April 25'!AJ167+'GP1 May 25'!AJ167+'GP1 June 25'!AJ167+'GP1 July 25'!AJ167+'GP1 Aug 25'!AJ167+'GP1 Sep 25'!AJ167+'GP1 Oct 25'!AJ167+'GP1 Nov 25'!AJ167+'GP1 Dec 25'!AJ167+'GP1 Jan 26'!AJ167+'GP1 Feb 26'!AJ167+'GP1 Mar 26'!AJ167)</f>
        <v>0</v>
      </c>
      <c r="AA163" s="86" t="e">
        <f>(((IF('GP1 April 25'!O167=1,'GP1 April 25'!G167,0))+
(IF('GP1 May 25'!O167=1,'GP1 May 25'!G167,0))+
(IF('GP1 June 25'!O167=1,'GP1 June 25'!G167,0))+
(IF('GP1 July 25'!O167=1,'GP1 July 25'!G167,0))+
(IF('GP1 Aug 25'!O167=1,'GP1 Aug 25'!G167,0))+
(IF('GP1 Sep 25'!O167=1,'GP1 Sep 25'!G167,0))+
(IF('GP1 Oct 25'!O167=1,'GP1 Oct 25'!G167,0))+
(IF('GP1 Nov 25'!O167=1,'GP1 Nov 25'!G167,0))+
(IF('GP1 Dec 25'!O167=1,'GP1 Dec 25'!G167,0))+
(IF('GP1 Jan 26'!O167=1,'GP1 Jan 26'!G167,0))+
(IF('GP1 Feb 26'!O167=1,'GP1 Feb 26'!G167,0))+
(IF('GP1 Mar 26'!O167=1,'GP1 Mar 26'!G167,0)))/AB163)</f>
        <v>#DIV/0!</v>
      </c>
      <c r="AB163" s="86">
        <f>SUM('GP1 April 25'!O167,'GP1 May 25'!O167,'GP1 June 25'!O167,'GP1 July 25'!O167,'GP1 Aug 25'!O167,'GP1 Sep 25'!O167,'GP1 Oct 25'!O167,'GP1 Nov 25'!O167,'GP1 Dec 25'!O167,'GP1 Jan 26'!O167,'GP1 Feb 26'!O167,'GP1 Mar 26'!O167)</f>
        <v>0</v>
      </c>
      <c r="AC163" s="86">
        <f>'GP1 April 25'!H167</f>
        <v>0</v>
      </c>
      <c r="AD163" s="86">
        <f>'GP1 Mar 26'!H167</f>
        <v>0</v>
      </c>
      <c r="AE163" s="86" t="str">
        <f t="shared" si="22"/>
        <v/>
      </c>
      <c r="AF163" s="86" t="b">
        <f>IF(OR('Member Info'!N164="",'Member Info'!F164&gt;'GP1 Totals'!$V$2),TRUE,FALSE)</f>
        <v>1</v>
      </c>
      <c r="AG163" s="86" t="e">
        <f t="shared" ca="1" si="23"/>
        <v>#REF!</v>
      </c>
      <c r="AH163" s="86" t="e">
        <f ca="1">ROUND(IF(AF163=TRUE,('Member Info'!M164*52.14)/365*'GP1 Totals'!AG163,'Member Info'!M164*52.14),2)</f>
        <v>#REF!</v>
      </c>
      <c r="AI163" s="420">
        <f>'Member Info'!F164</f>
        <v>0</v>
      </c>
      <c r="AJ163" s="420">
        <f>IF('Member Info'!N164="",'GP1 Totals'!$V$3,'Member Info'!N164)</f>
        <v>46112</v>
      </c>
    </row>
    <row r="164" spans="1:36" s="2" customFormat="1" x14ac:dyDescent="0.25">
      <c r="A164" s="4">
        <v>137</v>
      </c>
      <c r="B164" s="164">
        <f>'Member Info'!D165</f>
        <v>0</v>
      </c>
      <c r="C164" s="164">
        <f>'Member Info'!E165</f>
        <v>0</v>
      </c>
      <c r="D164" s="164" t="str">
        <f>'Member Info'!G165</f>
        <v/>
      </c>
      <c r="E164" s="164"/>
      <c r="F164" s="165">
        <f>'Member Info'!B165</f>
        <v>0</v>
      </c>
      <c r="G164" s="165">
        <f>'GP1 April 25'!F168+'GP1 May 25'!F168+'GP1 June 25'!F168+'GP1 July 25'!F168+'GP1 Aug 25'!F168+'GP1 Sep 25'!F168+'GP1 Oct 25'!F168+'GP1 Nov 25'!F168+'GP1 Dec 25'!F168+'GP1 Jan 26'!F168+'GP1 Feb 26'!F168+'GP1 Mar 26'!F168+'Error Corrections'!F165</f>
        <v>0</v>
      </c>
      <c r="H164" s="166" t="str">
        <f>IF('Member Info'!O165="", 'Member Info'!K165, "CHANGED MID YEAR")</f>
        <v/>
      </c>
      <c r="I164" s="165"/>
      <c r="J164" s="165"/>
      <c r="K164" s="165"/>
      <c r="L164" s="165"/>
      <c r="M164" s="165">
        <f>'GP1 April 25'!I168+'GP1 May 25'!I168+'GP1 June 25'!I168+'GP1 July 25'!I168+'GP1 Aug 25'!I168+'GP1 Sep 25'!I168+'GP1 Oct 25'!I168+'GP1 Nov 25'!I168+'GP1 Dec 25'!I168+'GP1 Jan 26'!I168+'GP1 Feb 26'!I168+'GP1 Mar 26'!I168+'Error Corrections'!M165</f>
        <v>0</v>
      </c>
      <c r="N164" s="165">
        <f>'GP1 April 25'!J168+'GP1 May 25'!J168+'GP1 June 25'!J168+'GP1 July 25'!J168+'GP1 Aug 25'!J168+'GP1 Sep 25'!J168+'GP1 Oct 25'!J168+'GP1 Nov 25'!J168+'GP1 Dec 25'!J168+'GP1 Jan 26'!J168+'GP1 Feb 26'!J168+'GP1 Mar 26'!J168+'Error Corrections'!M165</f>
        <v>0</v>
      </c>
      <c r="O164" s="165">
        <f>'GP1 April 25'!K168+'GP1 May 25'!K168+'GP1 June 25'!K168+'GP1 July 25'!K168+'GP1 Aug 25'!K168+'GP1 Sep 25'!K168+'GP1 Oct 25'!K168+'GP1 Nov 25'!K168+'GP1 Dec 25'!K168+'GP1 Jan 26'!K168+'GP1 Feb 26'!K168+'GP1 Mar 26'!K168+'Error Corrections'!N165</f>
        <v>0</v>
      </c>
      <c r="P164" s="213" t="str">
        <f>IF('Error Corrections'!AA165=TRUE, "TRUE", "")</f>
        <v/>
      </c>
      <c r="Q164" s="211">
        <f>'Member Info'!Q165</f>
        <v>0</v>
      </c>
      <c r="R164" s="147">
        <f t="shared" si="16"/>
        <v>0</v>
      </c>
      <c r="S164" s="85">
        <f t="shared" si="17"/>
        <v>0</v>
      </c>
      <c r="T164" s="182">
        <f>(G164/100*'Member Info'!$W$2)</f>
        <v>0</v>
      </c>
      <c r="U164" s="183" t="e">
        <f>G164/100*('Member Info'!K165+'Member Info'!L165)</f>
        <v>#VALUE!</v>
      </c>
      <c r="V164" s="182" t="e">
        <f t="shared" si="18"/>
        <v>#DIV/0!</v>
      </c>
      <c r="W164" s="182" t="e">
        <f t="shared" si="19"/>
        <v>#VALUE!</v>
      </c>
      <c r="X164" s="184" t="e">
        <f t="shared" si="20"/>
        <v>#DIV/0!</v>
      </c>
      <c r="Y164" s="185" t="e">
        <f t="shared" si="21"/>
        <v>#VALUE!</v>
      </c>
      <c r="Z164" s="124">
        <f>SUM('GP1 April 25'!AJ168+'GP1 May 25'!AJ168+'GP1 June 25'!AJ168+'GP1 July 25'!AJ168+'GP1 Aug 25'!AJ168+'GP1 Sep 25'!AJ168+'GP1 Oct 25'!AJ168+'GP1 Nov 25'!AJ168+'GP1 Dec 25'!AJ168+'GP1 Jan 26'!AJ168+'GP1 Feb 26'!AJ168+'GP1 Mar 26'!AJ168)</f>
        <v>0</v>
      </c>
      <c r="AA164" s="86" t="e">
        <f>(((IF('GP1 April 25'!O168=1,'GP1 April 25'!G168,0))+
(IF('GP1 May 25'!O168=1,'GP1 May 25'!G168,0))+
(IF('GP1 June 25'!O168=1,'GP1 June 25'!G168,0))+
(IF('GP1 July 25'!O168=1,'GP1 July 25'!G168,0))+
(IF('GP1 Aug 25'!O168=1,'GP1 Aug 25'!G168,0))+
(IF('GP1 Sep 25'!O168=1,'GP1 Sep 25'!G168,0))+
(IF('GP1 Oct 25'!O168=1,'GP1 Oct 25'!G168,0))+
(IF('GP1 Nov 25'!O168=1,'GP1 Nov 25'!G168,0))+
(IF('GP1 Dec 25'!O168=1,'GP1 Dec 25'!G168,0))+
(IF('GP1 Jan 26'!O168=1,'GP1 Jan 26'!G168,0))+
(IF('GP1 Feb 26'!O168=1,'GP1 Feb 26'!G168,0))+
(IF('GP1 Mar 26'!O168=1,'GP1 Mar 26'!G168,0)))/AB164)</f>
        <v>#DIV/0!</v>
      </c>
      <c r="AB164" s="86">
        <f>SUM('GP1 April 25'!O168,'GP1 May 25'!O168,'GP1 June 25'!O168,'GP1 July 25'!O168,'GP1 Aug 25'!O168,'GP1 Sep 25'!O168,'GP1 Oct 25'!O168,'GP1 Nov 25'!O168,'GP1 Dec 25'!O168,'GP1 Jan 26'!O168,'GP1 Feb 26'!O168,'GP1 Mar 26'!O168)</f>
        <v>0</v>
      </c>
      <c r="AC164" s="86">
        <f>'GP1 April 25'!H168</f>
        <v>0</v>
      </c>
      <c r="AD164" s="86">
        <f>'GP1 Mar 26'!H168</f>
        <v>0</v>
      </c>
      <c r="AE164" s="86" t="str">
        <f t="shared" si="22"/>
        <v/>
      </c>
      <c r="AF164" s="86" t="b">
        <f>IF(OR('Member Info'!N165="",'Member Info'!F165&gt;'GP1 Totals'!$V$2),TRUE,FALSE)</f>
        <v>1</v>
      </c>
      <c r="AG164" s="86" t="e">
        <f t="shared" ca="1" si="23"/>
        <v>#REF!</v>
      </c>
      <c r="AH164" s="86" t="e">
        <f ca="1">ROUND(IF(AF164=TRUE,('Member Info'!M165*52.14)/365*'GP1 Totals'!AG164,'Member Info'!M165*52.14),2)</f>
        <v>#REF!</v>
      </c>
      <c r="AI164" s="420">
        <f>'Member Info'!F165</f>
        <v>0</v>
      </c>
      <c r="AJ164" s="420">
        <f>IF('Member Info'!N165="",'GP1 Totals'!$V$3,'Member Info'!N165)</f>
        <v>46112</v>
      </c>
    </row>
    <row r="165" spans="1:36" s="2" customFormat="1" x14ac:dyDescent="0.25">
      <c r="A165" s="4">
        <v>138</v>
      </c>
      <c r="B165" s="164">
        <f>'Member Info'!D166</f>
        <v>0</v>
      </c>
      <c r="C165" s="164">
        <f>'Member Info'!E166</f>
        <v>0</v>
      </c>
      <c r="D165" s="164" t="str">
        <f>'Member Info'!G166</f>
        <v/>
      </c>
      <c r="E165" s="164"/>
      <c r="F165" s="165">
        <f>'Member Info'!B166</f>
        <v>0</v>
      </c>
      <c r="G165" s="165">
        <f>'GP1 April 25'!F169+'GP1 May 25'!F169+'GP1 June 25'!F169+'GP1 July 25'!F169+'GP1 Aug 25'!F169+'GP1 Sep 25'!F169+'GP1 Oct 25'!F169+'GP1 Nov 25'!F169+'GP1 Dec 25'!F169+'GP1 Jan 26'!F169+'GP1 Feb 26'!F169+'GP1 Mar 26'!F169+'Error Corrections'!F166</f>
        <v>0</v>
      </c>
      <c r="H165" s="166" t="str">
        <f>IF('Member Info'!O166="", 'Member Info'!K166, "CHANGED MID YEAR")</f>
        <v/>
      </c>
      <c r="I165" s="165"/>
      <c r="J165" s="165"/>
      <c r="K165" s="165"/>
      <c r="L165" s="165"/>
      <c r="M165" s="165">
        <f>'GP1 April 25'!I169+'GP1 May 25'!I169+'GP1 June 25'!I169+'GP1 July 25'!I169+'GP1 Aug 25'!I169+'GP1 Sep 25'!I169+'GP1 Oct 25'!I169+'GP1 Nov 25'!I169+'GP1 Dec 25'!I169+'GP1 Jan 26'!I169+'GP1 Feb 26'!I169+'GP1 Mar 26'!I169+'Error Corrections'!M166</f>
        <v>0</v>
      </c>
      <c r="N165" s="165">
        <f>'GP1 April 25'!J169+'GP1 May 25'!J169+'GP1 June 25'!J169+'GP1 July 25'!J169+'GP1 Aug 25'!J169+'GP1 Sep 25'!J169+'GP1 Oct 25'!J169+'GP1 Nov 25'!J169+'GP1 Dec 25'!J169+'GP1 Jan 26'!J169+'GP1 Feb 26'!J169+'GP1 Mar 26'!J169+'Error Corrections'!M166</f>
        <v>0</v>
      </c>
      <c r="O165" s="165">
        <f>'GP1 April 25'!K169+'GP1 May 25'!K169+'GP1 June 25'!K169+'GP1 July 25'!K169+'GP1 Aug 25'!K169+'GP1 Sep 25'!K169+'GP1 Oct 25'!K169+'GP1 Nov 25'!K169+'GP1 Dec 25'!K169+'GP1 Jan 26'!K169+'GP1 Feb 26'!K169+'GP1 Mar 26'!K169+'Error Corrections'!N166</f>
        <v>0</v>
      </c>
      <c r="P165" s="213" t="str">
        <f>IF('Error Corrections'!AA166=TRUE, "TRUE", "")</f>
        <v/>
      </c>
      <c r="Q165" s="211">
        <f>'Member Info'!Q166</f>
        <v>0</v>
      </c>
      <c r="R165" s="147">
        <f t="shared" si="16"/>
        <v>0</v>
      </c>
      <c r="S165" s="85">
        <f t="shared" si="17"/>
        <v>0</v>
      </c>
      <c r="T165" s="182">
        <f>(G165/100*'Member Info'!$W$2)</f>
        <v>0</v>
      </c>
      <c r="U165" s="183" t="e">
        <f>G165/100*('Member Info'!K166+'Member Info'!L166)</f>
        <v>#VALUE!</v>
      </c>
      <c r="V165" s="182" t="e">
        <f t="shared" si="18"/>
        <v>#DIV/0!</v>
      </c>
      <c r="W165" s="182" t="e">
        <f t="shared" si="19"/>
        <v>#VALUE!</v>
      </c>
      <c r="X165" s="184" t="e">
        <f t="shared" si="20"/>
        <v>#DIV/0!</v>
      </c>
      <c r="Y165" s="185" t="e">
        <f t="shared" si="21"/>
        <v>#VALUE!</v>
      </c>
      <c r="Z165" s="124">
        <f>SUM('GP1 April 25'!AJ169+'GP1 May 25'!AJ169+'GP1 June 25'!AJ169+'GP1 July 25'!AJ169+'GP1 Aug 25'!AJ169+'GP1 Sep 25'!AJ169+'GP1 Oct 25'!AJ169+'GP1 Nov 25'!AJ169+'GP1 Dec 25'!AJ169+'GP1 Jan 26'!AJ169+'GP1 Feb 26'!AJ169+'GP1 Mar 26'!AJ169)</f>
        <v>0</v>
      </c>
      <c r="AA165" s="86" t="e">
        <f>(((IF('GP1 April 25'!O169=1,'GP1 April 25'!G169,0))+
(IF('GP1 May 25'!O169=1,'GP1 May 25'!G169,0))+
(IF('GP1 June 25'!O169=1,'GP1 June 25'!G169,0))+
(IF('GP1 July 25'!O169=1,'GP1 July 25'!G169,0))+
(IF('GP1 Aug 25'!O169=1,'GP1 Aug 25'!G169,0))+
(IF('GP1 Sep 25'!O169=1,'GP1 Sep 25'!G169,0))+
(IF('GP1 Oct 25'!O169=1,'GP1 Oct 25'!G169,0))+
(IF('GP1 Nov 25'!O169=1,'GP1 Nov 25'!G169,0))+
(IF('GP1 Dec 25'!O169=1,'GP1 Dec 25'!G169,0))+
(IF('GP1 Jan 26'!O169=1,'GP1 Jan 26'!G169,0))+
(IF('GP1 Feb 26'!O169=1,'GP1 Feb 26'!G169,0))+
(IF('GP1 Mar 26'!O169=1,'GP1 Mar 26'!G169,0)))/AB165)</f>
        <v>#DIV/0!</v>
      </c>
      <c r="AB165" s="86">
        <f>SUM('GP1 April 25'!O169,'GP1 May 25'!O169,'GP1 June 25'!O169,'GP1 July 25'!O169,'GP1 Aug 25'!O169,'GP1 Sep 25'!O169,'GP1 Oct 25'!O169,'GP1 Nov 25'!O169,'GP1 Dec 25'!O169,'GP1 Jan 26'!O169,'GP1 Feb 26'!O169,'GP1 Mar 26'!O169)</f>
        <v>0</v>
      </c>
      <c r="AC165" s="86">
        <f>'GP1 April 25'!H169</f>
        <v>0</v>
      </c>
      <c r="AD165" s="86">
        <f>'GP1 Mar 26'!H169</f>
        <v>0</v>
      </c>
      <c r="AE165" s="86" t="str">
        <f t="shared" si="22"/>
        <v/>
      </c>
      <c r="AF165" s="86" t="b">
        <f>IF(OR('Member Info'!N166="",'Member Info'!F166&gt;'GP1 Totals'!$V$2),TRUE,FALSE)</f>
        <v>1</v>
      </c>
      <c r="AG165" s="86" t="e">
        <f t="shared" ca="1" si="23"/>
        <v>#REF!</v>
      </c>
      <c r="AH165" s="86" t="e">
        <f ca="1">ROUND(IF(AF165=TRUE,('Member Info'!M166*52.14)/365*'GP1 Totals'!AG165,'Member Info'!M166*52.14),2)</f>
        <v>#REF!</v>
      </c>
      <c r="AI165" s="420">
        <f>'Member Info'!F166</f>
        <v>0</v>
      </c>
      <c r="AJ165" s="420">
        <f>IF('Member Info'!N166="",'GP1 Totals'!$V$3,'Member Info'!N166)</f>
        <v>46112</v>
      </c>
    </row>
    <row r="166" spans="1:36" s="2" customFormat="1" x14ac:dyDescent="0.25">
      <c r="A166" s="4">
        <v>139</v>
      </c>
      <c r="B166" s="164">
        <f>'Member Info'!D167</f>
        <v>0</v>
      </c>
      <c r="C166" s="164">
        <f>'Member Info'!E167</f>
        <v>0</v>
      </c>
      <c r="D166" s="164" t="str">
        <f>'Member Info'!G167</f>
        <v/>
      </c>
      <c r="E166" s="164"/>
      <c r="F166" s="165">
        <f>'Member Info'!B167</f>
        <v>0</v>
      </c>
      <c r="G166" s="165">
        <f>'GP1 April 25'!F170+'GP1 May 25'!F170+'GP1 June 25'!F170+'GP1 July 25'!F170+'GP1 Aug 25'!F170+'GP1 Sep 25'!F170+'GP1 Oct 25'!F170+'GP1 Nov 25'!F170+'GP1 Dec 25'!F170+'GP1 Jan 26'!F170+'GP1 Feb 26'!F170+'GP1 Mar 26'!F170+'Error Corrections'!F167</f>
        <v>0</v>
      </c>
      <c r="H166" s="166" t="str">
        <f>IF('Member Info'!O167="", 'Member Info'!K167, "CHANGED MID YEAR")</f>
        <v/>
      </c>
      <c r="I166" s="165"/>
      <c r="J166" s="165"/>
      <c r="K166" s="165"/>
      <c r="L166" s="165"/>
      <c r="M166" s="165">
        <f>'GP1 April 25'!I170+'GP1 May 25'!I170+'GP1 June 25'!I170+'GP1 July 25'!I170+'GP1 Aug 25'!I170+'GP1 Sep 25'!I170+'GP1 Oct 25'!I170+'GP1 Nov 25'!I170+'GP1 Dec 25'!I170+'GP1 Jan 26'!I170+'GP1 Feb 26'!I170+'GP1 Mar 26'!I170+'Error Corrections'!M167</f>
        <v>0</v>
      </c>
      <c r="N166" s="165">
        <f>'GP1 April 25'!J170+'GP1 May 25'!J170+'GP1 June 25'!J170+'GP1 July 25'!J170+'GP1 Aug 25'!J170+'GP1 Sep 25'!J170+'GP1 Oct 25'!J170+'GP1 Nov 25'!J170+'GP1 Dec 25'!J170+'GP1 Jan 26'!J170+'GP1 Feb 26'!J170+'GP1 Mar 26'!J170+'Error Corrections'!M167</f>
        <v>0</v>
      </c>
      <c r="O166" s="165">
        <f>'GP1 April 25'!K170+'GP1 May 25'!K170+'GP1 June 25'!K170+'GP1 July 25'!K170+'GP1 Aug 25'!K170+'GP1 Sep 25'!K170+'GP1 Oct 25'!K170+'GP1 Nov 25'!K170+'GP1 Dec 25'!K170+'GP1 Jan 26'!K170+'GP1 Feb 26'!K170+'GP1 Mar 26'!K170+'Error Corrections'!N167</f>
        <v>0</v>
      </c>
      <c r="P166" s="213" t="str">
        <f>IF('Error Corrections'!AA167=TRUE, "TRUE", "")</f>
        <v/>
      </c>
      <c r="Q166" s="211">
        <f>'Member Info'!Q167</f>
        <v>0</v>
      </c>
      <c r="R166" s="147">
        <f t="shared" si="16"/>
        <v>0</v>
      </c>
      <c r="S166" s="85">
        <f t="shared" si="17"/>
        <v>0</v>
      </c>
      <c r="T166" s="182">
        <f>(G166/100*'Member Info'!$W$2)</f>
        <v>0</v>
      </c>
      <c r="U166" s="183" t="e">
        <f>G166/100*('Member Info'!K167+'Member Info'!L167)</f>
        <v>#VALUE!</v>
      </c>
      <c r="V166" s="182" t="e">
        <f t="shared" si="18"/>
        <v>#DIV/0!</v>
      </c>
      <c r="W166" s="182" t="e">
        <f t="shared" si="19"/>
        <v>#VALUE!</v>
      </c>
      <c r="X166" s="184" t="e">
        <f t="shared" si="20"/>
        <v>#DIV/0!</v>
      </c>
      <c r="Y166" s="185" t="e">
        <f t="shared" si="21"/>
        <v>#VALUE!</v>
      </c>
      <c r="Z166" s="124">
        <f>SUM('GP1 April 25'!AJ170+'GP1 May 25'!AJ170+'GP1 June 25'!AJ170+'GP1 July 25'!AJ170+'GP1 Aug 25'!AJ170+'GP1 Sep 25'!AJ170+'GP1 Oct 25'!AJ170+'GP1 Nov 25'!AJ170+'GP1 Dec 25'!AJ170+'GP1 Jan 26'!AJ170+'GP1 Feb 26'!AJ170+'GP1 Mar 26'!AJ170)</f>
        <v>0</v>
      </c>
      <c r="AA166" s="86" t="e">
        <f>(((IF('GP1 April 25'!O170=1,'GP1 April 25'!G170,0))+
(IF('GP1 May 25'!O170=1,'GP1 May 25'!G170,0))+
(IF('GP1 June 25'!O170=1,'GP1 June 25'!G170,0))+
(IF('GP1 July 25'!O170=1,'GP1 July 25'!G170,0))+
(IF('GP1 Aug 25'!O170=1,'GP1 Aug 25'!G170,0))+
(IF('GP1 Sep 25'!O170=1,'GP1 Sep 25'!G170,0))+
(IF('GP1 Oct 25'!O170=1,'GP1 Oct 25'!G170,0))+
(IF('GP1 Nov 25'!O170=1,'GP1 Nov 25'!G170,0))+
(IF('GP1 Dec 25'!O170=1,'GP1 Dec 25'!G170,0))+
(IF('GP1 Jan 26'!O170=1,'GP1 Jan 26'!G170,0))+
(IF('GP1 Feb 26'!O170=1,'GP1 Feb 26'!G170,0))+
(IF('GP1 Mar 26'!O170=1,'GP1 Mar 26'!G170,0)))/AB166)</f>
        <v>#DIV/0!</v>
      </c>
      <c r="AB166" s="86">
        <f>SUM('GP1 April 25'!O170,'GP1 May 25'!O170,'GP1 June 25'!O170,'GP1 July 25'!O170,'GP1 Aug 25'!O170,'GP1 Sep 25'!O170,'GP1 Oct 25'!O170,'GP1 Nov 25'!O170,'GP1 Dec 25'!O170,'GP1 Jan 26'!O170,'GP1 Feb 26'!O170,'GP1 Mar 26'!O170)</f>
        <v>0</v>
      </c>
      <c r="AC166" s="86">
        <f>'GP1 April 25'!H170</f>
        <v>0</v>
      </c>
      <c r="AD166" s="86">
        <f>'GP1 Mar 26'!H170</f>
        <v>0</v>
      </c>
      <c r="AE166" s="86" t="str">
        <f t="shared" si="22"/>
        <v/>
      </c>
      <c r="AF166" s="86" t="b">
        <f>IF(OR('Member Info'!N167="",'Member Info'!F167&gt;'GP1 Totals'!$V$2),TRUE,FALSE)</f>
        <v>1</v>
      </c>
      <c r="AG166" s="86" t="e">
        <f t="shared" ca="1" si="23"/>
        <v>#REF!</v>
      </c>
      <c r="AH166" s="86" t="e">
        <f ca="1">ROUND(IF(AF166=TRUE,('Member Info'!M167*52.14)/365*'GP1 Totals'!AG166,'Member Info'!M167*52.14),2)</f>
        <v>#REF!</v>
      </c>
      <c r="AI166" s="420">
        <f>'Member Info'!F167</f>
        <v>0</v>
      </c>
      <c r="AJ166" s="420">
        <f>IF('Member Info'!N167="",'GP1 Totals'!$V$3,'Member Info'!N167)</f>
        <v>46112</v>
      </c>
    </row>
    <row r="167" spans="1:36" s="2" customFormat="1" x14ac:dyDescent="0.25">
      <c r="A167" s="4">
        <v>140</v>
      </c>
      <c r="B167" s="164">
        <f>'Member Info'!D168</f>
        <v>0</v>
      </c>
      <c r="C167" s="164">
        <f>'Member Info'!E168</f>
        <v>0</v>
      </c>
      <c r="D167" s="164" t="str">
        <f>'Member Info'!G168</f>
        <v/>
      </c>
      <c r="E167" s="164"/>
      <c r="F167" s="165">
        <f>'Member Info'!B168</f>
        <v>0</v>
      </c>
      <c r="G167" s="165">
        <f>'GP1 April 25'!F171+'GP1 May 25'!F171+'GP1 June 25'!F171+'GP1 July 25'!F171+'GP1 Aug 25'!F171+'GP1 Sep 25'!F171+'GP1 Oct 25'!F171+'GP1 Nov 25'!F171+'GP1 Dec 25'!F171+'GP1 Jan 26'!F171+'GP1 Feb 26'!F171+'GP1 Mar 26'!F171+'Error Corrections'!F168</f>
        <v>0</v>
      </c>
      <c r="H167" s="166" t="str">
        <f>IF('Member Info'!O168="", 'Member Info'!K168, "CHANGED MID YEAR")</f>
        <v/>
      </c>
      <c r="I167" s="165"/>
      <c r="J167" s="165"/>
      <c r="K167" s="165"/>
      <c r="L167" s="165"/>
      <c r="M167" s="165">
        <f>'GP1 April 25'!I171+'GP1 May 25'!I171+'GP1 June 25'!I171+'GP1 July 25'!I171+'GP1 Aug 25'!I171+'GP1 Sep 25'!I171+'GP1 Oct 25'!I171+'GP1 Nov 25'!I171+'GP1 Dec 25'!I171+'GP1 Jan 26'!I171+'GP1 Feb 26'!I171+'GP1 Mar 26'!I171+'Error Corrections'!M168</f>
        <v>0</v>
      </c>
      <c r="N167" s="165">
        <f>'GP1 April 25'!J171+'GP1 May 25'!J171+'GP1 June 25'!J171+'GP1 July 25'!J171+'GP1 Aug 25'!J171+'GP1 Sep 25'!J171+'GP1 Oct 25'!J171+'GP1 Nov 25'!J171+'GP1 Dec 25'!J171+'GP1 Jan 26'!J171+'GP1 Feb 26'!J171+'GP1 Mar 26'!J171+'Error Corrections'!M168</f>
        <v>0</v>
      </c>
      <c r="O167" s="165">
        <f>'GP1 April 25'!K171+'GP1 May 25'!K171+'GP1 June 25'!K171+'GP1 July 25'!K171+'GP1 Aug 25'!K171+'GP1 Sep 25'!K171+'GP1 Oct 25'!K171+'GP1 Nov 25'!K171+'GP1 Dec 25'!K171+'GP1 Jan 26'!K171+'GP1 Feb 26'!K171+'GP1 Mar 26'!K171+'Error Corrections'!N168</f>
        <v>0</v>
      </c>
      <c r="P167" s="213" t="str">
        <f>IF('Error Corrections'!AA168=TRUE, "TRUE", "")</f>
        <v/>
      </c>
      <c r="Q167" s="211">
        <f>'Member Info'!Q168</f>
        <v>0</v>
      </c>
      <c r="R167" s="147">
        <f t="shared" si="16"/>
        <v>0</v>
      </c>
      <c r="S167" s="85">
        <f t="shared" si="17"/>
        <v>0</v>
      </c>
      <c r="T167" s="182">
        <f>(G167/100*'Member Info'!$W$2)</f>
        <v>0</v>
      </c>
      <c r="U167" s="183" t="e">
        <f>G167/100*('Member Info'!K168+'Member Info'!L168)</f>
        <v>#VALUE!</v>
      </c>
      <c r="V167" s="182" t="e">
        <f t="shared" si="18"/>
        <v>#DIV/0!</v>
      </c>
      <c r="W167" s="182" t="e">
        <f t="shared" si="19"/>
        <v>#VALUE!</v>
      </c>
      <c r="X167" s="184" t="e">
        <f t="shared" si="20"/>
        <v>#DIV/0!</v>
      </c>
      <c r="Y167" s="185" t="e">
        <f t="shared" si="21"/>
        <v>#VALUE!</v>
      </c>
      <c r="Z167" s="124">
        <f>SUM('GP1 April 25'!AJ171+'GP1 May 25'!AJ171+'GP1 June 25'!AJ171+'GP1 July 25'!AJ171+'GP1 Aug 25'!AJ171+'GP1 Sep 25'!AJ171+'GP1 Oct 25'!AJ171+'GP1 Nov 25'!AJ171+'GP1 Dec 25'!AJ171+'GP1 Jan 26'!AJ171+'GP1 Feb 26'!AJ171+'GP1 Mar 26'!AJ171)</f>
        <v>0</v>
      </c>
      <c r="AA167" s="86" t="e">
        <f>(((IF('GP1 April 25'!O171=1,'GP1 April 25'!G171,0))+
(IF('GP1 May 25'!O171=1,'GP1 May 25'!G171,0))+
(IF('GP1 June 25'!O171=1,'GP1 June 25'!G171,0))+
(IF('GP1 July 25'!O171=1,'GP1 July 25'!G171,0))+
(IF('GP1 Aug 25'!O171=1,'GP1 Aug 25'!G171,0))+
(IF('GP1 Sep 25'!O171=1,'GP1 Sep 25'!G171,0))+
(IF('GP1 Oct 25'!O171=1,'GP1 Oct 25'!G171,0))+
(IF('GP1 Nov 25'!O171=1,'GP1 Nov 25'!G171,0))+
(IF('GP1 Dec 25'!O171=1,'GP1 Dec 25'!G171,0))+
(IF('GP1 Jan 26'!O171=1,'GP1 Jan 26'!G171,0))+
(IF('GP1 Feb 26'!O171=1,'GP1 Feb 26'!G171,0))+
(IF('GP1 Mar 26'!O171=1,'GP1 Mar 26'!G171,0)))/AB167)</f>
        <v>#DIV/0!</v>
      </c>
      <c r="AB167" s="86">
        <f>SUM('GP1 April 25'!O171,'GP1 May 25'!O171,'GP1 June 25'!O171,'GP1 July 25'!O171,'GP1 Aug 25'!O171,'GP1 Sep 25'!O171,'GP1 Oct 25'!O171,'GP1 Nov 25'!O171,'GP1 Dec 25'!O171,'GP1 Jan 26'!O171,'GP1 Feb 26'!O171,'GP1 Mar 26'!O171)</f>
        <v>0</v>
      </c>
      <c r="AC167" s="86">
        <f>'GP1 April 25'!H171</f>
        <v>0</v>
      </c>
      <c r="AD167" s="86">
        <f>'GP1 Mar 26'!H171</f>
        <v>0</v>
      </c>
      <c r="AE167" s="86" t="str">
        <f t="shared" si="22"/>
        <v/>
      </c>
      <c r="AF167" s="86" t="b">
        <f>IF(OR('Member Info'!N168="",'Member Info'!F168&gt;'GP1 Totals'!$V$2),TRUE,FALSE)</f>
        <v>1</v>
      </c>
      <c r="AG167" s="86" t="e">
        <f t="shared" ca="1" si="23"/>
        <v>#REF!</v>
      </c>
      <c r="AH167" s="86" t="e">
        <f ca="1">ROUND(IF(AF167=TRUE,('Member Info'!M168*52.14)/365*'GP1 Totals'!AG167,'Member Info'!M168*52.14),2)</f>
        <v>#REF!</v>
      </c>
      <c r="AI167" s="420">
        <f>'Member Info'!F168</f>
        <v>0</v>
      </c>
      <c r="AJ167" s="420">
        <f>IF('Member Info'!N168="",'GP1 Totals'!$V$3,'Member Info'!N168)</f>
        <v>46112</v>
      </c>
    </row>
    <row r="168" spans="1:36" s="2" customFormat="1" x14ac:dyDescent="0.25">
      <c r="A168" s="4">
        <v>141</v>
      </c>
      <c r="B168" s="164">
        <f>'Member Info'!D169</f>
        <v>0</v>
      </c>
      <c r="C168" s="164">
        <f>'Member Info'!E169</f>
        <v>0</v>
      </c>
      <c r="D168" s="164" t="str">
        <f>'Member Info'!G169</f>
        <v/>
      </c>
      <c r="E168" s="164"/>
      <c r="F168" s="165">
        <f>'Member Info'!B169</f>
        <v>0</v>
      </c>
      <c r="G168" s="165">
        <f>'GP1 April 25'!F172+'GP1 May 25'!F172+'GP1 June 25'!F172+'GP1 July 25'!F172+'GP1 Aug 25'!F172+'GP1 Sep 25'!F172+'GP1 Oct 25'!F172+'GP1 Nov 25'!F172+'GP1 Dec 25'!F172+'GP1 Jan 26'!F172+'GP1 Feb 26'!F172+'GP1 Mar 26'!F172+'Error Corrections'!F169</f>
        <v>0</v>
      </c>
      <c r="H168" s="166" t="str">
        <f>IF('Member Info'!O169="", 'Member Info'!K169, "CHANGED MID YEAR")</f>
        <v/>
      </c>
      <c r="I168" s="165"/>
      <c r="J168" s="165"/>
      <c r="K168" s="165"/>
      <c r="L168" s="165"/>
      <c r="M168" s="165">
        <f>'GP1 April 25'!I172+'GP1 May 25'!I172+'GP1 June 25'!I172+'GP1 July 25'!I172+'GP1 Aug 25'!I172+'GP1 Sep 25'!I172+'GP1 Oct 25'!I172+'GP1 Nov 25'!I172+'GP1 Dec 25'!I172+'GP1 Jan 26'!I172+'GP1 Feb 26'!I172+'GP1 Mar 26'!I172+'Error Corrections'!M169</f>
        <v>0</v>
      </c>
      <c r="N168" s="165">
        <f>'GP1 April 25'!J172+'GP1 May 25'!J172+'GP1 June 25'!J172+'GP1 July 25'!J172+'GP1 Aug 25'!J172+'GP1 Sep 25'!J172+'GP1 Oct 25'!J172+'GP1 Nov 25'!J172+'GP1 Dec 25'!J172+'GP1 Jan 26'!J172+'GP1 Feb 26'!J172+'GP1 Mar 26'!J172+'Error Corrections'!M169</f>
        <v>0</v>
      </c>
      <c r="O168" s="165">
        <f>'GP1 April 25'!K172+'GP1 May 25'!K172+'GP1 June 25'!K172+'GP1 July 25'!K172+'GP1 Aug 25'!K172+'GP1 Sep 25'!K172+'GP1 Oct 25'!K172+'GP1 Nov 25'!K172+'GP1 Dec 25'!K172+'GP1 Jan 26'!K172+'GP1 Feb 26'!K172+'GP1 Mar 26'!K172+'Error Corrections'!N169</f>
        <v>0</v>
      </c>
      <c r="P168" s="213" t="str">
        <f>IF('Error Corrections'!AA169=TRUE, "TRUE", "")</f>
        <v/>
      </c>
      <c r="Q168" s="211">
        <f>'Member Info'!Q169</f>
        <v>0</v>
      </c>
      <c r="R168" s="147">
        <f t="shared" si="16"/>
        <v>0</v>
      </c>
      <c r="S168" s="85">
        <f t="shared" si="17"/>
        <v>0</v>
      </c>
      <c r="T168" s="182">
        <f>(G168/100*'Member Info'!$W$2)</f>
        <v>0</v>
      </c>
      <c r="U168" s="183" t="e">
        <f>G168/100*('Member Info'!K169+'Member Info'!L169)</f>
        <v>#VALUE!</v>
      </c>
      <c r="V168" s="182" t="e">
        <f t="shared" si="18"/>
        <v>#DIV/0!</v>
      </c>
      <c r="W168" s="182" t="e">
        <f t="shared" si="19"/>
        <v>#VALUE!</v>
      </c>
      <c r="X168" s="184" t="e">
        <f t="shared" si="20"/>
        <v>#DIV/0!</v>
      </c>
      <c r="Y168" s="185" t="e">
        <f t="shared" si="21"/>
        <v>#VALUE!</v>
      </c>
      <c r="Z168" s="124">
        <f>SUM('GP1 April 25'!AJ172+'GP1 May 25'!AJ172+'GP1 June 25'!AJ172+'GP1 July 25'!AJ172+'GP1 Aug 25'!AJ172+'GP1 Sep 25'!AJ172+'GP1 Oct 25'!AJ172+'GP1 Nov 25'!AJ172+'GP1 Dec 25'!AJ172+'GP1 Jan 26'!AJ172+'GP1 Feb 26'!AJ172+'GP1 Mar 26'!AJ172)</f>
        <v>0</v>
      </c>
      <c r="AA168" s="86" t="e">
        <f>(((IF('GP1 April 25'!O172=1,'GP1 April 25'!G172,0))+
(IF('GP1 May 25'!O172=1,'GP1 May 25'!G172,0))+
(IF('GP1 June 25'!O172=1,'GP1 June 25'!G172,0))+
(IF('GP1 July 25'!O172=1,'GP1 July 25'!G172,0))+
(IF('GP1 Aug 25'!O172=1,'GP1 Aug 25'!G172,0))+
(IF('GP1 Sep 25'!O172=1,'GP1 Sep 25'!G172,0))+
(IF('GP1 Oct 25'!O172=1,'GP1 Oct 25'!G172,0))+
(IF('GP1 Nov 25'!O172=1,'GP1 Nov 25'!G172,0))+
(IF('GP1 Dec 25'!O172=1,'GP1 Dec 25'!G172,0))+
(IF('GP1 Jan 26'!O172=1,'GP1 Jan 26'!G172,0))+
(IF('GP1 Feb 26'!O172=1,'GP1 Feb 26'!G172,0))+
(IF('GP1 Mar 26'!O172=1,'GP1 Mar 26'!G172,0)))/AB168)</f>
        <v>#DIV/0!</v>
      </c>
      <c r="AB168" s="86">
        <f>SUM('GP1 April 25'!O172,'GP1 May 25'!O172,'GP1 June 25'!O172,'GP1 July 25'!O172,'GP1 Aug 25'!O172,'GP1 Sep 25'!O172,'GP1 Oct 25'!O172,'GP1 Nov 25'!O172,'GP1 Dec 25'!O172,'GP1 Jan 26'!O172,'GP1 Feb 26'!O172,'GP1 Mar 26'!O172)</f>
        <v>0</v>
      </c>
      <c r="AC168" s="86">
        <f>'GP1 April 25'!H172</f>
        <v>0</v>
      </c>
      <c r="AD168" s="86">
        <f>'GP1 Mar 26'!H172</f>
        <v>0</v>
      </c>
      <c r="AE168" s="86" t="str">
        <f t="shared" si="22"/>
        <v/>
      </c>
      <c r="AF168" s="86" t="b">
        <f>IF(OR('Member Info'!N169="",'Member Info'!F169&gt;'GP1 Totals'!$V$2),TRUE,FALSE)</f>
        <v>1</v>
      </c>
      <c r="AG168" s="86" t="e">
        <f t="shared" ca="1" si="23"/>
        <v>#REF!</v>
      </c>
      <c r="AH168" s="86" t="e">
        <f ca="1">ROUND(IF(AF168=TRUE,('Member Info'!M169*52.14)/365*'GP1 Totals'!AG168,'Member Info'!M169*52.14),2)</f>
        <v>#REF!</v>
      </c>
      <c r="AI168" s="420">
        <f>'Member Info'!F169</f>
        <v>0</v>
      </c>
      <c r="AJ168" s="420">
        <f>IF('Member Info'!N169="",'GP1 Totals'!$V$3,'Member Info'!N169)</f>
        <v>46112</v>
      </c>
    </row>
    <row r="169" spans="1:36" s="2" customFormat="1" x14ac:dyDescent="0.25">
      <c r="A169" s="4">
        <v>142</v>
      </c>
      <c r="B169" s="164">
        <f>'Member Info'!D170</f>
        <v>0</v>
      </c>
      <c r="C169" s="164">
        <f>'Member Info'!E170</f>
        <v>0</v>
      </c>
      <c r="D169" s="164" t="str">
        <f>'Member Info'!G170</f>
        <v/>
      </c>
      <c r="E169" s="164"/>
      <c r="F169" s="165">
        <f>'Member Info'!B170</f>
        <v>0</v>
      </c>
      <c r="G169" s="165">
        <f>'GP1 April 25'!F173+'GP1 May 25'!F173+'GP1 June 25'!F173+'GP1 July 25'!F173+'GP1 Aug 25'!F173+'GP1 Sep 25'!F173+'GP1 Oct 25'!F173+'GP1 Nov 25'!F173+'GP1 Dec 25'!F173+'GP1 Jan 26'!F173+'GP1 Feb 26'!F173+'GP1 Mar 26'!F173+'Error Corrections'!F170</f>
        <v>0</v>
      </c>
      <c r="H169" s="166" t="str">
        <f>IF('Member Info'!O170="", 'Member Info'!K170, "CHANGED MID YEAR")</f>
        <v/>
      </c>
      <c r="I169" s="165"/>
      <c r="J169" s="165"/>
      <c r="K169" s="165"/>
      <c r="L169" s="165"/>
      <c r="M169" s="165">
        <f>'GP1 April 25'!I173+'GP1 May 25'!I173+'GP1 June 25'!I173+'GP1 July 25'!I173+'GP1 Aug 25'!I173+'GP1 Sep 25'!I173+'GP1 Oct 25'!I173+'GP1 Nov 25'!I173+'GP1 Dec 25'!I173+'GP1 Jan 26'!I173+'GP1 Feb 26'!I173+'GP1 Mar 26'!I173+'Error Corrections'!M170</f>
        <v>0</v>
      </c>
      <c r="N169" s="165">
        <f>'GP1 April 25'!J173+'GP1 May 25'!J173+'GP1 June 25'!J173+'GP1 July 25'!J173+'GP1 Aug 25'!J173+'GP1 Sep 25'!J173+'GP1 Oct 25'!J173+'GP1 Nov 25'!J173+'GP1 Dec 25'!J173+'GP1 Jan 26'!J173+'GP1 Feb 26'!J173+'GP1 Mar 26'!J173+'Error Corrections'!M170</f>
        <v>0</v>
      </c>
      <c r="O169" s="165">
        <f>'GP1 April 25'!K173+'GP1 May 25'!K173+'GP1 June 25'!K173+'GP1 July 25'!K173+'GP1 Aug 25'!K173+'GP1 Sep 25'!K173+'GP1 Oct 25'!K173+'GP1 Nov 25'!K173+'GP1 Dec 25'!K173+'GP1 Jan 26'!K173+'GP1 Feb 26'!K173+'GP1 Mar 26'!K173+'Error Corrections'!N170</f>
        <v>0</v>
      </c>
      <c r="P169" s="213" t="str">
        <f>IF('Error Corrections'!AA170=TRUE, "TRUE", "")</f>
        <v/>
      </c>
      <c r="Q169" s="211">
        <f>'Member Info'!Q170</f>
        <v>0</v>
      </c>
      <c r="R169" s="147">
        <f t="shared" si="16"/>
        <v>0</v>
      </c>
      <c r="S169" s="85">
        <f t="shared" si="17"/>
        <v>0</v>
      </c>
      <c r="T169" s="182">
        <f>(G169/100*'Member Info'!$W$2)</f>
        <v>0</v>
      </c>
      <c r="U169" s="183" t="e">
        <f>G169/100*('Member Info'!K170+'Member Info'!L170)</f>
        <v>#VALUE!</v>
      </c>
      <c r="V169" s="182" t="e">
        <f t="shared" si="18"/>
        <v>#DIV/0!</v>
      </c>
      <c r="W169" s="182" t="e">
        <f t="shared" si="19"/>
        <v>#VALUE!</v>
      </c>
      <c r="X169" s="184" t="e">
        <f t="shared" si="20"/>
        <v>#DIV/0!</v>
      </c>
      <c r="Y169" s="185" t="e">
        <f t="shared" si="21"/>
        <v>#VALUE!</v>
      </c>
      <c r="Z169" s="124">
        <f>SUM('GP1 April 25'!AJ173+'GP1 May 25'!AJ173+'GP1 June 25'!AJ173+'GP1 July 25'!AJ173+'GP1 Aug 25'!AJ173+'GP1 Sep 25'!AJ173+'GP1 Oct 25'!AJ173+'GP1 Nov 25'!AJ173+'GP1 Dec 25'!AJ173+'GP1 Jan 26'!AJ173+'GP1 Feb 26'!AJ173+'GP1 Mar 26'!AJ173)</f>
        <v>0</v>
      </c>
      <c r="AA169" s="86" t="e">
        <f>(((IF('GP1 April 25'!O173=1,'GP1 April 25'!G173,0))+
(IF('GP1 May 25'!O173=1,'GP1 May 25'!G173,0))+
(IF('GP1 June 25'!O173=1,'GP1 June 25'!G173,0))+
(IF('GP1 July 25'!O173=1,'GP1 July 25'!G173,0))+
(IF('GP1 Aug 25'!O173=1,'GP1 Aug 25'!G173,0))+
(IF('GP1 Sep 25'!O173=1,'GP1 Sep 25'!G173,0))+
(IF('GP1 Oct 25'!O173=1,'GP1 Oct 25'!G173,0))+
(IF('GP1 Nov 25'!O173=1,'GP1 Nov 25'!G173,0))+
(IF('GP1 Dec 25'!O173=1,'GP1 Dec 25'!G173,0))+
(IF('GP1 Jan 26'!O173=1,'GP1 Jan 26'!G173,0))+
(IF('GP1 Feb 26'!O173=1,'GP1 Feb 26'!G173,0))+
(IF('GP1 Mar 26'!O173=1,'GP1 Mar 26'!G173,0)))/AB169)</f>
        <v>#DIV/0!</v>
      </c>
      <c r="AB169" s="86">
        <f>SUM('GP1 April 25'!O173,'GP1 May 25'!O173,'GP1 June 25'!O173,'GP1 July 25'!O173,'GP1 Aug 25'!O173,'GP1 Sep 25'!O173,'GP1 Oct 25'!O173,'GP1 Nov 25'!O173,'GP1 Dec 25'!O173,'GP1 Jan 26'!O173,'GP1 Feb 26'!O173,'GP1 Mar 26'!O173)</f>
        <v>0</v>
      </c>
      <c r="AC169" s="86">
        <f>'GP1 April 25'!H173</f>
        <v>0</v>
      </c>
      <c r="AD169" s="86">
        <f>'GP1 Mar 26'!H173</f>
        <v>0</v>
      </c>
      <c r="AE169" s="86" t="str">
        <f t="shared" si="22"/>
        <v/>
      </c>
      <c r="AF169" s="86" t="b">
        <f>IF(OR('Member Info'!N170="",'Member Info'!F170&gt;'GP1 Totals'!$V$2),TRUE,FALSE)</f>
        <v>1</v>
      </c>
      <c r="AG169" s="86" t="e">
        <f t="shared" ca="1" si="23"/>
        <v>#REF!</v>
      </c>
      <c r="AH169" s="86" t="e">
        <f ca="1">ROUND(IF(AF169=TRUE,('Member Info'!M170*52.14)/365*'GP1 Totals'!AG169,'Member Info'!M170*52.14),2)</f>
        <v>#REF!</v>
      </c>
      <c r="AI169" s="420">
        <f>'Member Info'!F170</f>
        <v>0</v>
      </c>
      <c r="AJ169" s="420">
        <f>IF('Member Info'!N170="",'GP1 Totals'!$V$3,'Member Info'!N170)</f>
        <v>46112</v>
      </c>
    </row>
    <row r="170" spans="1:36" s="2" customFormat="1" x14ac:dyDescent="0.25">
      <c r="A170" s="4">
        <v>143</v>
      </c>
      <c r="B170" s="164">
        <f>'Member Info'!D171</f>
        <v>0</v>
      </c>
      <c r="C170" s="164">
        <f>'Member Info'!E171</f>
        <v>0</v>
      </c>
      <c r="D170" s="164" t="str">
        <f>'Member Info'!G171</f>
        <v/>
      </c>
      <c r="E170" s="164"/>
      <c r="F170" s="165">
        <f>'Member Info'!B171</f>
        <v>0</v>
      </c>
      <c r="G170" s="165">
        <f>'GP1 April 25'!F174+'GP1 May 25'!F174+'GP1 June 25'!F174+'GP1 July 25'!F174+'GP1 Aug 25'!F174+'GP1 Sep 25'!F174+'GP1 Oct 25'!F174+'GP1 Nov 25'!F174+'GP1 Dec 25'!F174+'GP1 Jan 26'!F174+'GP1 Feb 26'!F174+'GP1 Mar 26'!F174+'Error Corrections'!F171</f>
        <v>0</v>
      </c>
      <c r="H170" s="166" t="str">
        <f>IF('Member Info'!O171="", 'Member Info'!K171, "CHANGED MID YEAR")</f>
        <v/>
      </c>
      <c r="I170" s="165"/>
      <c r="J170" s="165"/>
      <c r="K170" s="165"/>
      <c r="L170" s="165"/>
      <c r="M170" s="165">
        <f>'GP1 April 25'!I174+'GP1 May 25'!I174+'GP1 June 25'!I174+'GP1 July 25'!I174+'GP1 Aug 25'!I174+'GP1 Sep 25'!I174+'GP1 Oct 25'!I174+'GP1 Nov 25'!I174+'GP1 Dec 25'!I174+'GP1 Jan 26'!I174+'GP1 Feb 26'!I174+'GP1 Mar 26'!I174+'Error Corrections'!M171</f>
        <v>0</v>
      </c>
      <c r="N170" s="165">
        <f>'GP1 April 25'!J174+'GP1 May 25'!J174+'GP1 June 25'!J174+'GP1 July 25'!J174+'GP1 Aug 25'!J174+'GP1 Sep 25'!J174+'GP1 Oct 25'!J174+'GP1 Nov 25'!J174+'GP1 Dec 25'!J174+'GP1 Jan 26'!J174+'GP1 Feb 26'!J174+'GP1 Mar 26'!J174+'Error Corrections'!M171</f>
        <v>0</v>
      </c>
      <c r="O170" s="165">
        <f>'GP1 April 25'!K174+'GP1 May 25'!K174+'GP1 June 25'!K174+'GP1 July 25'!K174+'GP1 Aug 25'!K174+'GP1 Sep 25'!K174+'GP1 Oct 25'!K174+'GP1 Nov 25'!K174+'GP1 Dec 25'!K174+'GP1 Jan 26'!K174+'GP1 Feb 26'!K174+'GP1 Mar 26'!K174+'Error Corrections'!N171</f>
        <v>0</v>
      </c>
      <c r="P170" s="213" t="str">
        <f>IF('Error Corrections'!AA171=TRUE, "TRUE", "")</f>
        <v/>
      </c>
      <c r="Q170" s="211">
        <f>'Member Info'!Q171</f>
        <v>0</v>
      </c>
      <c r="R170" s="147">
        <f t="shared" si="16"/>
        <v>0</v>
      </c>
      <c r="S170" s="85">
        <f t="shared" si="17"/>
        <v>0</v>
      </c>
      <c r="T170" s="182">
        <f>(G170/100*'Member Info'!$W$2)</f>
        <v>0</v>
      </c>
      <c r="U170" s="183" t="e">
        <f>G170/100*('Member Info'!K171+'Member Info'!L171)</f>
        <v>#VALUE!</v>
      </c>
      <c r="V170" s="182" t="e">
        <f t="shared" si="18"/>
        <v>#DIV/0!</v>
      </c>
      <c r="W170" s="182" t="e">
        <f t="shared" si="19"/>
        <v>#VALUE!</v>
      </c>
      <c r="X170" s="184" t="e">
        <f t="shared" si="20"/>
        <v>#DIV/0!</v>
      </c>
      <c r="Y170" s="185" t="e">
        <f t="shared" si="21"/>
        <v>#VALUE!</v>
      </c>
      <c r="Z170" s="124">
        <f>SUM('GP1 April 25'!AJ174+'GP1 May 25'!AJ174+'GP1 June 25'!AJ174+'GP1 July 25'!AJ174+'GP1 Aug 25'!AJ174+'GP1 Sep 25'!AJ174+'GP1 Oct 25'!AJ174+'GP1 Nov 25'!AJ174+'GP1 Dec 25'!AJ174+'GP1 Jan 26'!AJ174+'GP1 Feb 26'!AJ174+'GP1 Mar 26'!AJ174)</f>
        <v>0</v>
      </c>
      <c r="AA170" s="86" t="e">
        <f>(((IF('GP1 April 25'!O174=1,'GP1 April 25'!G174,0))+
(IF('GP1 May 25'!O174=1,'GP1 May 25'!G174,0))+
(IF('GP1 June 25'!O174=1,'GP1 June 25'!G174,0))+
(IF('GP1 July 25'!O174=1,'GP1 July 25'!G174,0))+
(IF('GP1 Aug 25'!O174=1,'GP1 Aug 25'!G174,0))+
(IF('GP1 Sep 25'!O174=1,'GP1 Sep 25'!G174,0))+
(IF('GP1 Oct 25'!O174=1,'GP1 Oct 25'!G174,0))+
(IF('GP1 Nov 25'!O174=1,'GP1 Nov 25'!G174,0))+
(IF('GP1 Dec 25'!O174=1,'GP1 Dec 25'!G174,0))+
(IF('GP1 Jan 26'!O174=1,'GP1 Jan 26'!G174,0))+
(IF('GP1 Feb 26'!O174=1,'GP1 Feb 26'!G174,0))+
(IF('GP1 Mar 26'!O174=1,'GP1 Mar 26'!G174,0)))/AB170)</f>
        <v>#DIV/0!</v>
      </c>
      <c r="AB170" s="86">
        <f>SUM('GP1 April 25'!O174,'GP1 May 25'!O174,'GP1 June 25'!O174,'GP1 July 25'!O174,'GP1 Aug 25'!O174,'GP1 Sep 25'!O174,'GP1 Oct 25'!O174,'GP1 Nov 25'!O174,'GP1 Dec 25'!O174,'GP1 Jan 26'!O174,'GP1 Feb 26'!O174,'GP1 Mar 26'!O174)</f>
        <v>0</v>
      </c>
      <c r="AC170" s="86">
        <f>'GP1 April 25'!H174</f>
        <v>0</v>
      </c>
      <c r="AD170" s="86">
        <f>'GP1 Mar 26'!H174</f>
        <v>0</v>
      </c>
      <c r="AE170" s="86" t="str">
        <f t="shared" si="22"/>
        <v/>
      </c>
      <c r="AF170" s="86" t="b">
        <f>IF(OR('Member Info'!N171="",'Member Info'!F171&gt;'GP1 Totals'!$V$2),TRUE,FALSE)</f>
        <v>1</v>
      </c>
      <c r="AG170" s="86" t="e">
        <f t="shared" ca="1" si="23"/>
        <v>#REF!</v>
      </c>
      <c r="AH170" s="86" t="e">
        <f ca="1">ROUND(IF(AF170=TRUE,('Member Info'!M171*52.14)/365*'GP1 Totals'!AG170,'Member Info'!M171*52.14),2)</f>
        <v>#REF!</v>
      </c>
      <c r="AI170" s="420">
        <f>'Member Info'!F171</f>
        <v>0</v>
      </c>
      <c r="AJ170" s="420">
        <f>IF('Member Info'!N171="",'GP1 Totals'!$V$3,'Member Info'!N171)</f>
        <v>46112</v>
      </c>
    </row>
    <row r="171" spans="1:36" s="2" customFormat="1" x14ac:dyDescent="0.25">
      <c r="A171" s="4">
        <v>144</v>
      </c>
      <c r="B171" s="164">
        <f>'Member Info'!D172</f>
        <v>0</v>
      </c>
      <c r="C171" s="164">
        <f>'Member Info'!E172</f>
        <v>0</v>
      </c>
      <c r="D171" s="164" t="str">
        <f>'Member Info'!G172</f>
        <v/>
      </c>
      <c r="E171" s="164"/>
      <c r="F171" s="165">
        <f>'Member Info'!B172</f>
        <v>0</v>
      </c>
      <c r="G171" s="165">
        <f>'GP1 April 25'!F175+'GP1 May 25'!F175+'GP1 June 25'!F175+'GP1 July 25'!F175+'GP1 Aug 25'!F175+'GP1 Sep 25'!F175+'GP1 Oct 25'!F175+'GP1 Nov 25'!F175+'GP1 Dec 25'!F175+'GP1 Jan 26'!F175+'GP1 Feb 26'!F175+'GP1 Mar 26'!F175+'Error Corrections'!F172</f>
        <v>0</v>
      </c>
      <c r="H171" s="166" t="str">
        <f>IF('Member Info'!O172="", 'Member Info'!K172, "CHANGED MID YEAR")</f>
        <v/>
      </c>
      <c r="I171" s="165"/>
      <c r="J171" s="165"/>
      <c r="K171" s="165"/>
      <c r="L171" s="165"/>
      <c r="M171" s="165">
        <f>'GP1 April 25'!I175+'GP1 May 25'!I175+'GP1 June 25'!I175+'GP1 July 25'!I175+'GP1 Aug 25'!I175+'GP1 Sep 25'!I175+'GP1 Oct 25'!I175+'GP1 Nov 25'!I175+'GP1 Dec 25'!I175+'GP1 Jan 26'!I175+'GP1 Feb 26'!I175+'GP1 Mar 26'!I175+'Error Corrections'!M172</f>
        <v>0</v>
      </c>
      <c r="N171" s="165">
        <f>'GP1 April 25'!J175+'GP1 May 25'!J175+'GP1 June 25'!J175+'GP1 July 25'!J175+'GP1 Aug 25'!J175+'GP1 Sep 25'!J175+'GP1 Oct 25'!J175+'GP1 Nov 25'!J175+'GP1 Dec 25'!J175+'GP1 Jan 26'!J175+'GP1 Feb 26'!J175+'GP1 Mar 26'!J175+'Error Corrections'!M172</f>
        <v>0</v>
      </c>
      <c r="O171" s="165">
        <f>'GP1 April 25'!K175+'GP1 May 25'!K175+'GP1 June 25'!K175+'GP1 July 25'!K175+'GP1 Aug 25'!K175+'GP1 Sep 25'!K175+'GP1 Oct 25'!K175+'GP1 Nov 25'!K175+'GP1 Dec 25'!K175+'GP1 Jan 26'!K175+'GP1 Feb 26'!K175+'GP1 Mar 26'!K175+'Error Corrections'!N172</f>
        <v>0</v>
      </c>
      <c r="P171" s="213" t="str">
        <f>IF('Error Corrections'!AA172=TRUE, "TRUE", "")</f>
        <v/>
      </c>
      <c r="Q171" s="211">
        <f>'Member Info'!Q172</f>
        <v>0</v>
      </c>
      <c r="R171" s="147">
        <f t="shared" si="16"/>
        <v>0</v>
      </c>
      <c r="S171" s="85">
        <f t="shared" si="17"/>
        <v>0</v>
      </c>
      <c r="T171" s="182">
        <f>(G171/100*'Member Info'!$W$2)</f>
        <v>0</v>
      </c>
      <c r="U171" s="183" t="e">
        <f>G171/100*('Member Info'!K172+'Member Info'!L172)</f>
        <v>#VALUE!</v>
      </c>
      <c r="V171" s="182" t="e">
        <f t="shared" si="18"/>
        <v>#DIV/0!</v>
      </c>
      <c r="W171" s="182" t="e">
        <f t="shared" si="19"/>
        <v>#VALUE!</v>
      </c>
      <c r="X171" s="184" t="e">
        <f t="shared" si="20"/>
        <v>#DIV/0!</v>
      </c>
      <c r="Y171" s="185" t="e">
        <f t="shared" si="21"/>
        <v>#VALUE!</v>
      </c>
      <c r="Z171" s="124">
        <f>SUM('GP1 April 25'!AJ175+'GP1 May 25'!AJ175+'GP1 June 25'!AJ175+'GP1 July 25'!AJ175+'GP1 Aug 25'!AJ175+'GP1 Sep 25'!AJ175+'GP1 Oct 25'!AJ175+'GP1 Nov 25'!AJ175+'GP1 Dec 25'!AJ175+'GP1 Jan 26'!AJ175+'GP1 Feb 26'!AJ175+'GP1 Mar 26'!AJ175)</f>
        <v>0</v>
      </c>
      <c r="AA171" s="86" t="e">
        <f>(((IF('GP1 April 25'!O175=1,'GP1 April 25'!G175,0))+
(IF('GP1 May 25'!O175=1,'GP1 May 25'!G175,0))+
(IF('GP1 June 25'!O175=1,'GP1 June 25'!G175,0))+
(IF('GP1 July 25'!O175=1,'GP1 July 25'!G175,0))+
(IF('GP1 Aug 25'!O175=1,'GP1 Aug 25'!G175,0))+
(IF('GP1 Sep 25'!O175=1,'GP1 Sep 25'!G175,0))+
(IF('GP1 Oct 25'!O175=1,'GP1 Oct 25'!G175,0))+
(IF('GP1 Nov 25'!O175=1,'GP1 Nov 25'!G175,0))+
(IF('GP1 Dec 25'!O175=1,'GP1 Dec 25'!G175,0))+
(IF('GP1 Jan 26'!O175=1,'GP1 Jan 26'!G175,0))+
(IF('GP1 Feb 26'!O175=1,'GP1 Feb 26'!G175,0))+
(IF('GP1 Mar 26'!O175=1,'GP1 Mar 26'!G175,0)))/AB171)</f>
        <v>#DIV/0!</v>
      </c>
      <c r="AB171" s="86">
        <f>SUM('GP1 April 25'!O175,'GP1 May 25'!O175,'GP1 June 25'!O175,'GP1 July 25'!O175,'GP1 Aug 25'!O175,'GP1 Sep 25'!O175,'GP1 Oct 25'!O175,'GP1 Nov 25'!O175,'GP1 Dec 25'!O175,'GP1 Jan 26'!O175,'GP1 Feb 26'!O175,'GP1 Mar 26'!O175)</f>
        <v>0</v>
      </c>
      <c r="AC171" s="86">
        <f>'GP1 April 25'!H175</f>
        <v>0</v>
      </c>
      <c r="AD171" s="86">
        <f>'GP1 Mar 26'!H175</f>
        <v>0</v>
      </c>
      <c r="AE171" s="86" t="str">
        <f t="shared" si="22"/>
        <v/>
      </c>
      <c r="AF171" s="86" t="b">
        <f>IF(OR('Member Info'!N172="",'Member Info'!F172&gt;'GP1 Totals'!$V$2),TRUE,FALSE)</f>
        <v>1</v>
      </c>
      <c r="AG171" s="86" t="e">
        <f t="shared" ca="1" si="23"/>
        <v>#REF!</v>
      </c>
      <c r="AH171" s="86" t="e">
        <f ca="1">ROUND(IF(AF171=TRUE,('Member Info'!M172*52.14)/365*'GP1 Totals'!AG171,'Member Info'!M172*52.14),2)</f>
        <v>#REF!</v>
      </c>
      <c r="AI171" s="420">
        <f>'Member Info'!F172</f>
        <v>0</v>
      </c>
      <c r="AJ171" s="420">
        <f>IF('Member Info'!N172="",'GP1 Totals'!$V$3,'Member Info'!N172)</f>
        <v>46112</v>
      </c>
    </row>
    <row r="172" spans="1:36" s="2" customFormat="1" x14ac:dyDescent="0.25">
      <c r="A172" s="4">
        <v>145</v>
      </c>
      <c r="B172" s="164">
        <f>'Member Info'!D173</f>
        <v>0</v>
      </c>
      <c r="C172" s="164">
        <f>'Member Info'!E173</f>
        <v>0</v>
      </c>
      <c r="D172" s="164" t="str">
        <f>'Member Info'!G173</f>
        <v/>
      </c>
      <c r="E172" s="164"/>
      <c r="F172" s="165">
        <f>'Member Info'!B173</f>
        <v>0</v>
      </c>
      <c r="G172" s="165">
        <f>'GP1 April 25'!F176+'GP1 May 25'!F176+'GP1 June 25'!F176+'GP1 July 25'!F176+'GP1 Aug 25'!F176+'GP1 Sep 25'!F176+'GP1 Oct 25'!F176+'GP1 Nov 25'!F176+'GP1 Dec 25'!F176+'GP1 Jan 26'!F176+'GP1 Feb 26'!F176+'GP1 Mar 26'!F176+'Error Corrections'!F173</f>
        <v>0</v>
      </c>
      <c r="H172" s="166" t="str">
        <f>IF('Member Info'!O173="", 'Member Info'!K173, "CHANGED MID YEAR")</f>
        <v/>
      </c>
      <c r="I172" s="165"/>
      <c r="J172" s="165"/>
      <c r="K172" s="165"/>
      <c r="L172" s="165"/>
      <c r="M172" s="165">
        <f>'GP1 April 25'!I176+'GP1 May 25'!I176+'GP1 June 25'!I176+'GP1 July 25'!I176+'GP1 Aug 25'!I176+'GP1 Sep 25'!I176+'GP1 Oct 25'!I176+'GP1 Nov 25'!I176+'GP1 Dec 25'!I176+'GP1 Jan 26'!I176+'GP1 Feb 26'!I176+'GP1 Mar 26'!I176+'Error Corrections'!M173</f>
        <v>0</v>
      </c>
      <c r="N172" s="165">
        <f>'GP1 April 25'!J176+'GP1 May 25'!J176+'GP1 June 25'!J176+'GP1 July 25'!J176+'GP1 Aug 25'!J176+'GP1 Sep 25'!J176+'GP1 Oct 25'!J176+'GP1 Nov 25'!J176+'GP1 Dec 25'!J176+'GP1 Jan 26'!J176+'GP1 Feb 26'!J176+'GP1 Mar 26'!J176+'Error Corrections'!M173</f>
        <v>0</v>
      </c>
      <c r="O172" s="165">
        <f>'GP1 April 25'!K176+'GP1 May 25'!K176+'GP1 June 25'!K176+'GP1 July 25'!K176+'GP1 Aug 25'!K176+'GP1 Sep 25'!K176+'GP1 Oct 25'!K176+'GP1 Nov 25'!K176+'GP1 Dec 25'!K176+'GP1 Jan 26'!K176+'GP1 Feb 26'!K176+'GP1 Mar 26'!K176+'Error Corrections'!N173</f>
        <v>0</v>
      </c>
      <c r="P172" s="213" t="str">
        <f>IF('Error Corrections'!AA173=TRUE, "TRUE", "")</f>
        <v/>
      </c>
      <c r="Q172" s="211">
        <f>'Member Info'!Q173</f>
        <v>0</v>
      </c>
      <c r="R172" s="147">
        <f t="shared" si="16"/>
        <v>0</v>
      </c>
      <c r="S172" s="85">
        <f t="shared" si="17"/>
        <v>0</v>
      </c>
      <c r="T172" s="182">
        <f>(G172/100*'Member Info'!$W$2)</f>
        <v>0</v>
      </c>
      <c r="U172" s="183" t="e">
        <f>G172/100*('Member Info'!K173+'Member Info'!L173)</f>
        <v>#VALUE!</v>
      </c>
      <c r="V172" s="182" t="e">
        <f t="shared" si="18"/>
        <v>#DIV/0!</v>
      </c>
      <c r="W172" s="182" t="e">
        <f t="shared" si="19"/>
        <v>#VALUE!</v>
      </c>
      <c r="X172" s="184" t="e">
        <f t="shared" si="20"/>
        <v>#DIV/0!</v>
      </c>
      <c r="Y172" s="185" t="e">
        <f t="shared" si="21"/>
        <v>#VALUE!</v>
      </c>
      <c r="Z172" s="124">
        <f>SUM('GP1 April 25'!AJ176+'GP1 May 25'!AJ176+'GP1 June 25'!AJ176+'GP1 July 25'!AJ176+'GP1 Aug 25'!AJ176+'GP1 Sep 25'!AJ176+'GP1 Oct 25'!AJ176+'GP1 Nov 25'!AJ176+'GP1 Dec 25'!AJ176+'GP1 Jan 26'!AJ176+'GP1 Feb 26'!AJ176+'GP1 Mar 26'!AJ176)</f>
        <v>0</v>
      </c>
      <c r="AA172" s="86" t="e">
        <f>(((IF('GP1 April 25'!O176=1,'GP1 April 25'!G176,0))+
(IF('GP1 May 25'!O176=1,'GP1 May 25'!G176,0))+
(IF('GP1 June 25'!O176=1,'GP1 June 25'!G176,0))+
(IF('GP1 July 25'!O176=1,'GP1 July 25'!G176,0))+
(IF('GP1 Aug 25'!O176=1,'GP1 Aug 25'!G176,0))+
(IF('GP1 Sep 25'!O176=1,'GP1 Sep 25'!G176,0))+
(IF('GP1 Oct 25'!O176=1,'GP1 Oct 25'!G176,0))+
(IF('GP1 Nov 25'!O176=1,'GP1 Nov 25'!G176,0))+
(IF('GP1 Dec 25'!O176=1,'GP1 Dec 25'!G176,0))+
(IF('GP1 Jan 26'!O176=1,'GP1 Jan 26'!G176,0))+
(IF('GP1 Feb 26'!O176=1,'GP1 Feb 26'!G176,0))+
(IF('GP1 Mar 26'!O176=1,'GP1 Mar 26'!G176,0)))/AB172)</f>
        <v>#DIV/0!</v>
      </c>
      <c r="AB172" s="86">
        <f>SUM('GP1 April 25'!O176,'GP1 May 25'!O176,'GP1 June 25'!O176,'GP1 July 25'!O176,'GP1 Aug 25'!O176,'GP1 Sep 25'!O176,'GP1 Oct 25'!O176,'GP1 Nov 25'!O176,'GP1 Dec 25'!O176,'GP1 Jan 26'!O176,'GP1 Feb 26'!O176,'GP1 Mar 26'!O176)</f>
        <v>0</v>
      </c>
      <c r="AC172" s="86">
        <f>'GP1 April 25'!H176</f>
        <v>0</v>
      </c>
      <c r="AD172" s="86">
        <f>'GP1 Mar 26'!H176</f>
        <v>0</v>
      </c>
      <c r="AE172" s="86" t="str">
        <f t="shared" si="22"/>
        <v/>
      </c>
      <c r="AF172" s="86" t="b">
        <f>IF(OR('Member Info'!N173="",'Member Info'!F173&gt;'GP1 Totals'!$V$2),TRUE,FALSE)</f>
        <v>1</v>
      </c>
      <c r="AG172" s="86" t="e">
        <f t="shared" ca="1" si="23"/>
        <v>#REF!</v>
      </c>
      <c r="AH172" s="86" t="e">
        <f ca="1">ROUND(IF(AF172=TRUE,('Member Info'!M173*52.14)/365*'GP1 Totals'!AG172,'Member Info'!M173*52.14),2)</f>
        <v>#REF!</v>
      </c>
      <c r="AI172" s="420">
        <f>'Member Info'!F173</f>
        <v>0</v>
      </c>
      <c r="AJ172" s="420">
        <f>IF('Member Info'!N173="",'GP1 Totals'!$V$3,'Member Info'!N173)</f>
        <v>46112</v>
      </c>
    </row>
    <row r="173" spans="1:36" s="2" customFormat="1" x14ac:dyDescent="0.25">
      <c r="A173" s="4">
        <v>146</v>
      </c>
      <c r="B173" s="164">
        <f>'Member Info'!D174</f>
        <v>0</v>
      </c>
      <c r="C173" s="164">
        <f>'Member Info'!E174</f>
        <v>0</v>
      </c>
      <c r="D173" s="164" t="str">
        <f>'Member Info'!G174</f>
        <v/>
      </c>
      <c r="E173" s="164"/>
      <c r="F173" s="165">
        <f>'Member Info'!B174</f>
        <v>0</v>
      </c>
      <c r="G173" s="165">
        <f>'GP1 April 25'!F177+'GP1 May 25'!F177+'GP1 June 25'!F177+'GP1 July 25'!F177+'GP1 Aug 25'!F177+'GP1 Sep 25'!F177+'GP1 Oct 25'!F177+'GP1 Nov 25'!F177+'GP1 Dec 25'!F177+'GP1 Jan 26'!F177+'GP1 Feb 26'!F177+'GP1 Mar 26'!F177+'Error Corrections'!F174</f>
        <v>0</v>
      </c>
      <c r="H173" s="166" t="str">
        <f>IF('Member Info'!O174="", 'Member Info'!K174, "CHANGED MID YEAR")</f>
        <v/>
      </c>
      <c r="I173" s="165"/>
      <c r="J173" s="165"/>
      <c r="K173" s="165"/>
      <c r="L173" s="165"/>
      <c r="M173" s="165">
        <f>'GP1 April 25'!I177+'GP1 May 25'!I177+'GP1 June 25'!I177+'GP1 July 25'!I177+'GP1 Aug 25'!I177+'GP1 Sep 25'!I177+'GP1 Oct 25'!I177+'GP1 Nov 25'!I177+'GP1 Dec 25'!I177+'GP1 Jan 26'!I177+'GP1 Feb 26'!I177+'GP1 Mar 26'!I177+'Error Corrections'!M174</f>
        <v>0</v>
      </c>
      <c r="N173" s="165">
        <f>'GP1 April 25'!J177+'GP1 May 25'!J177+'GP1 June 25'!J177+'GP1 July 25'!J177+'GP1 Aug 25'!J177+'GP1 Sep 25'!J177+'GP1 Oct 25'!J177+'GP1 Nov 25'!J177+'GP1 Dec 25'!J177+'GP1 Jan 26'!J177+'GP1 Feb 26'!J177+'GP1 Mar 26'!J177+'Error Corrections'!M174</f>
        <v>0</v>
      </c>
      <c r="O173" s="165">
        <f>'GP1 April 25'!K177+'GP1 May 25'!K177+'GP1 June 25'!K177+'GP1 July 25'!K177+'GP1 Aug 25'!K177+'GP1 Sep 25'!K177+'GP1 Oct 25'!K177+'GP1 Nov 25'!K177+'GP1 Dec 25'!K177+'GP1 Jan 26'!K177+'GP1 Feb 26'!K177+'GP1 Mar 26'!K177+'Error Corrections'!N174</f>
        <v>0</v>
      </c>
      <c r="P173" s="213" t="str">
        <f>IF('Error Corrections'!AA174=TRUE, "TRUE", "")</f>
        <v/>
      </c>
      <c r="Q173" s="211">
        <f>'Member Info'!Q174</f>
        <v>0</v>
      </c>
      <c r="R173" s="147">
        <f t="shared" si="16"/>
        <v>0</v>
      </c>
      <c r="S173" s="85">
        <f t="shared" si="17"/>
        <v>0</v>
      </c>
      <c r="T173" s="182">
        <f>(G173/100*'Member Info'!$W$2)</f>
        <v>0</v>
      </c>
      <c r="U173" s="183" t="e">
        <f>G173/100*('Member Info'!K174+'Member Info'!L174)</f>
        <v>#VALUE!</v>
      </c>
      <c r="V173" s="182" t="e">
        <f t="shared" si="18"/>
        <v>#DIV/0!</v>
      </c>
      <c r="W173" s="182" t="e">
        <f t="shared" si="19"/>
        <v>#VALUE!</v>
      </c>
      <c r="X173" s="184" t="e">
        <f t="shared" si="20"/>
        <v>#DIV/0!</v>
      </c>
      <c r="Y173" s="185" t="e">
        <f t="shared" si="21"/>
        <v>#VALUE!</v>
      </c>
      <c r="Z173" s="124">
        <f>SUM('GP1 April 25'!AJ177+'GP1 May 25'!AJ177+'GP1 June 25'!AJ177+'GP1 July 25'!AJ177+'GP1 Aug 25'!AJ177+'GP1 Sep 25'!AJ177+'GP1 Oct 25'!AJ177+'GP1 Nov 25'!AJ177+'GP1 Dec 25'!AJ177+'GP1 Jan 26'!AJ177+'GP1 Feb 26'!AJ177+'GP1 Mar 26'!AJ177)</f>
        <v>0</v>
      </c>
      <c r="AA173" s="86" t="e">
        <f>(((IF('GP1 April 25'!O177=1,'GP1 April 25'!G177,0))+
(IF('GP1 May 25'!O177=1,'GP1 May 25'!G177,0))+
(IF('GP1 June 25'!O177=1,'GP1 June 25'!G177,0))+
(IF('GP1 July 25'!O177=1,'GP1 July 25'!G177,0))+
(IF('GP1 Aug 25'!O177=1,'GP1 Aug 25'!G177,0))+
(IF('GP1 Sep 25'!O177=1,'GP1 Sep 25'!G177,0))+
(IF('GP1 Oct 25'!O177=1,'GP1 Oct 25'!G177,0))+
(IF('GP1 Nov 25'!O177=1,'GP1 Nov 25'!G177,0))+
(IF('GP1 Dec 25'!O177=1,'GP1 Dec 25'!G177,0))+
(IF('GP1 Jan 26'!O177=1,'GP1 Jan 26'!G177,0))+
(IF('GP1 Feb 26'!O177=1,'GP1 Feb 26'!G177,0))+
(IF('GP1 Mar 26'!O177=1,'GP1 Mar 26'!G177,0)))/AB173)</f>
        <v>#DIV/0!</v>
      </c>
      <c r="AB173" s="86">
        <f>SUM('GP1 April 25'!O177,'GP1 May 25'!O177,'GP1 June 25'!O177,'GP1 July 25'!O177,'GP1 Aug 25'!O177,'GP1 Sep 25'!O177,'GP1 Oct 25'!O177,'GP1 Nov 25'!O177,'GP1 Dec 25'!O177,'GP1 Jan 26'!O177,'GP1 Feb 26'!O177,'GP1 Mar 26'!O177)</f>
        <v>0</v>
      </c>
      <c r="AC173" s="86">
        <f>'GP1 April 25'!H177</f>
        <v>0</v>
      </c>
      <c r="AD173" s="86">
        <f>'GP1 Mar 26'!H177</f>
        <v>0</v>
      </c>
      <c r="AE173" s="86" t="str">
        <f t="shared" si="22"/>
        <v/>
      </c>
      <c r="AF173" s="86" t="b">
        <f>IF(OR('Member Info'!N174="",'Member Info'!F174&gt;'GP1 Totals'!$V$2),TRUE,FALSE)</f>
        <v>1</v>
      </c>
      <c r="AG173" s="86" t="e">
        <f t="shared" ca="1" si="23"/>
        <v>#REF!</v>
      </c>
      <c r="AH173" s="86" t="e">
        <f ca="1">ROUND(IF(AF173=TRUE,('Member Info'!M174*52.14)/365*'GP1 Totals'!AG173,'Member Info'!M174*52.14),2)</f>
        <v>#REF!</v>
      </c>
      <c r="AI173" s="420">
        <f>'Member Info'!F174</f>
        <v>0</v>
      </c>
      <c r="AJ173" s="420">
        <f>IF('Member Info'!N174="",'GP1 Totals'!$V$3,'Member Info'!N174)</f>
        <v>46112</v>
      </c>
    </row>
    <row r="174" spans="1:36" s="2" customFormat="1" x14ac:dyDescent="0.25">
      <c r="A174" s="4">
        <v>147</v>
      </c>
      <c r="B174" s="164">
        <f>'Member Info'!D175</f>
        <v>0</v>
      </c>
      <c r="C174" s="164">
        <f>'Member Info'!E175</f>
        <v>0</v>
      </c>
      <c r="D174" s="164" t="str">
        <f>'Member Info'!G175</f>
        <v/>
      </c>
      <c r="E174" s="164"/>
      <c r="F174" s="165">
        <f>'Member Info'!B175</f>
        <v>0</v>
      </c>
      <c r="G174" s="165">
        <f>'GP1 April 25'!F178+'GP1 May 25'!F178+'GP1 June 25'!F178+'GP1 July 25'!F178+'GP1 Aug 25'!F178+'GP1 Sep 25'!F178+'GP1 Oct 25'!F178+'GP1 Nov 25'!F178+'GP1 Dec 25'!F178+'GP1 Jan 26'!F178+'GP1 Feb 26'!F178+'GP1 Mar 26'!F178+'Error Corrections'!F175</f>
        <v>0</v>
      </c>
      <c r="H174" s="166" t="str">
        <f>IF('Member Info'!O175="", 'Member Info'!K175, "CHANGED MID YEAR")</f>
        <v/>
      </c>
      <c r="I174" s="165"/>
      <c r="J174" s="165"/>
      <c r="K174" s="165"/>
      <c r="L174" s="165"/>
      <c r="M174" s="165">
        <f>'GP1 April 25'!I178+'GP1 May 25'!I178+'GP1 June 25'!I178+'GP1 July 25'!I178+'GP1 Aug 25'!I178+'GP1 Sep 25'!I178+'GP1 Oct 25'!I178+'GP1 Nov 25'!I178+'GP1 Dec 25'!I178+'GP1 Jan 26'!I178+'GP1 Feb 26'!I178+'GP1 Mar 26'!I178+'Error Corrections'!M175</f>
        <v>0</v>
      </c>
      <c r="N174" s="165">
        <f>'GP1 April 25'!J178+'GP1 May 25'!J178+'GP1 June 25'!J178+'GP1 July 25'!J178+'GP1 Aug 25'!J178+'GP1 Sep 25'!J178+'GP1 Oct 25'!J178+'GP1 Nov 25'!J178+'GP1 Dec 25'!J178+'GP1 Jan 26'!J178+'GP1 Feb 26'!J178+'GP1 Mar 26'!J178+'Error Corrections'!M175</f>
        <v>0</v>
      </c>
      <c r="O174" s="165">
        <f>'GP1 April 25'!K178+'GP1 May 25'!K178+'GP1 June 25'!K178+'GP1 July 25'!K178+'GP1 Aug 25'!K178+'GP1 Sep 25'!K178+'GP1 Oct 25'!K178+'GP1 Nov 25'!K178+'GP1 Dec 25'!K178+'GP1 Jan 26'!K178+'GP1 Feb 26'!K178+'GP1 Mar 26'!K178+'Error Corrections'!N175</f>
        <v>0</v>
      </c>
      <c r="P174" s="213" t="str">
        <f>IF('Error Corrections'!AA175=TRUE, "TRUE", "")</f>
        <v/>
      </c>
      <c r="Q174" s="211">
        <f>'Member Info'!Q175</f>
        <v>0</v>
      </c>
      <c r="R174" s="147">
        <f t="shared" si="16"/>
        <v>0</v>
      </c>
      <c r="S174" s="85">
        <f t="shared" si="17"/>
        <v>0</v>
      </c>
      <c r="T174" s="182">
        <f>(G174/100*'Member Info'!$W$2)</f>
        <v>0</v>
      </c>
      <c r="U174" s="183" t="e">
        <f>G174/100*('Member Info'!K175+'Member Info'!L175)</f>
        <v>#VALUE!</v>
      </c>
      <c r="V174" s="182" t="e">
        <f t="shared" si="18"/>
        <v>#DIV/0!</v>
      </c>
      <c r="W174" s="182" t="e">
        <f t="shared" si="19"/>
        <v>#VALUE!</v>
      </c>
      <c r="X174" s="184" t="e">
        <f t="shared" si="20"/>
        <v>#DIV/0!</v>
      </c>
      <c r="Y174" s="185" t="e">
        <f t="shared" si="21"/>
        <v>#VALUE!</v>
      </c>
      <c r="Z174" s="124">
        <f>SUM('GP1 April 25'!AJ178+'GP1 May 25'!AJ178+'GP1 June 25'!AJ178+'GP1 July 25'!AJ178+'GP1 Aug 25'!AJ178+'GP1 Sep 25'!AJ178+'GP1 Oct 25'!AJ178+'GP1 Nov 25'!AJ178+'GP1 Dec 25'!AJ178+'GP1 Jan 26'!AJ178+'GP1 Feb 26'!AJ178+'GP1 Mar 26'!AJ178)</f>
        <v>0</v>
      </c>
      <c r="AA174" s="86" t="e">
        <f>(((IF('GP1 April 25'!O178=1,'GP1 April 25'!G178,0))+
(IF('GP1 May 25'!O178=1,'GP1 May 25'!G178,0))+
(IF('GP1 June 25'!O178=1,'GP1 June 25'!G178,0))+
(IF('GP1 July 25'!O178=1,'GP1 July 25'!G178,0))+
(IF('GP1 Aug 25'!O178=1,'GP1 Aug 25'!G178,0))+
(IF('GP1 Sep 25'!O178=1,'GP1 Sep 25'!G178,0))+
(IF('GP1 Oct 25'!O178=1,'GP1 Oct 25'!G178,0))+
(IF('GP1 Nov 25'!O178=1,'GP1 Nov 25'!G178,0))+
(IF('GP1 Dec 25'!O178=1,'GP1 Dec 25'!G178,0))+
(IF('GP1 Jan 26'!O178=1,'GP1 Jan 26'!G178,0))+
(IF('GP1 Feb 26'!O178=1,'GP1 Feb 26'!G178,0))+
(IF('GP1 Mar 26'!O178=1,'GP1 Mar 26'!G178,0)))/AB174)</f>
        <v>#DIV/0!</v>
      </c>
      <c r="AB174" s="86">
        <f>SUM('GP1 April 25'!O178,'GP1 May 25'!O178,'GP1 June 25'!O178,'GP1 July 25'!O178,'GP1 Aug 25'!O178,'GP1 Sep 25'!O178,'GP1 Oct 25'!O178,'GP1 Nov 25'!O178,'GP1 Dec 25'!O178,'GP1 Jan 26'!O178,'GP1 Feb 26'!O178,'GP1 Mar 26'!O178)</f>
        <v>0</v>
      </c>
      <c r="AC174" s="86">
        <f>'GP1 April 25'!H178</f>
        <v>0</v>
      </c>
      <c r="AD174" s="86">
        <f>'GP1 Mar 26'!H178</f>
        <v>0</v>
      </c>
      <c r="AE174" s="86" t="str">
        <f t="shared" si="22"/>
        <v/>
      </c>
      <c r="AF174" s="86" t="b">
        <f>IF(OR('Member Info'!N175="",'Member Info'!F175&gt;'GP1 Totals'!$V$2),TRUE,FALSE)</f>
        <v>1</v>
      </c>
      <c r="AG174" s="86" t="e">
        <f t="shared" ca="1" si="23"/>
        <v>#REF!</v>
      </c>
      <c r="AH174" s="86" t="e">
        <f ca="1">ROUND(IF(AF174=TRUE,('Member Info'!M175*52.14)/365*'GP1 Totals'!AG174,'Member Info'!M175*52.14),2)</f>
        <v>#REF!</v>
      </c>
      <c r="AI174" s="420">
        <f>'Member Info'!F175</f>
        <v>0</v>
      </c>
      <c r="AJ174" s="420">
        <f>IF('Member Info'!N175="",'GP1 Totals'!$V$3,'Member Info'!N175)</f>
        <v>46112</v>
      </c>
    </row>
    <row r="175" spans="1:36" s="2" customFormat="1" x14ac:dyDescent="0.25">
      <c r="A175" s="4">
        <v>148</v>
      </c>
      <c r="B175" s="164">
        <f>'Member Info'!D176</f>
        <v>0</v>
      </c>
      <c r="C175" s="164">
        <f>'Member Info'!E176</f>
        <v>0</v>
      </c>
      <c r="D175" s="164" t="str">
        <f>'Member Info'!G176</f>
        <v/>
      </c>
      <c r="E175" s="164"/>
      <c r="F175" s="165">
        <f>'Member Info'!B176</f>
        <v>0</v>
      </c>
      <c r="G175" s="165">
        <f>'GP1 April 25'!F179+'GP1 May 25'!F179+'GP1 June 25'!F179+'GP1 July 25'!F179+'GP1 Aug 25'!F179+'GP1 Sep 25'!F179+'GP1 Oct 25'!F179+'GP1 Nov 25'!F179+'GP1 Dec 25'!F179+'GP1 Jan 26'!F179+'GP1 Feb 26'!F179+'GP1 Mar 26'!F179+'Error Corrections'!F176</f>
        <v>0</v>
      </c>
      <c r="H175" s="166" t="str">
        <f>IF('Member Info'!O176="", 'Member Info'!K176, "CHANGED MID YEAR")</f>
        <v/>
      </c>
      <c r="I175" s="165"/>
      <c r="J175" s="165"/>
      <c r="K175" s="165"/>
      <c r="L175" s="165"/>
      <c r="M175" s="165">
        <f>'GP1 April 25'!I179+'GP1 May 25'!I179+'GP1 June 25'!I179+'GP1 July 25'!I179+'GP1 Aug 25'!I179+'GP1 Sep 25'!I179+'GP1 Oct 25'!I179+'GP1 Nov 25'!I179+'GP1 Dec 25'!I179+'GP1 Jan 26'!I179+'GP1 Feb 26'!I179+'GP1 Mar 26'!I179+'Error Corrections'!M176</f>
        <v>0</v>
      </c>
      <c r="N175" s="165">
        <f>'GP1 April 25'!J179+'GP1 May 25'!J179+'GP1 June 25'!J179+'GP1 July 25'!J179+'GP1 Aug 25'!J179+'GP1 Sep 25'!J179+'GP1 Oct 25'!J179+'GP1 Nov 25'!J179+'GP1 Dec 25'!J179+'GP1 Jan 26'!J179+'GP1 Feb 26'!J179+'GP1 Mar 26'!J179+'Error Corrections'!M176</f>
        <v>0</v>
      </c>
      <c r="O175" s="165">
        <f>'GP1 April 25'!K179+'GP1 May 25'!K179+'GP1 June 25'!K179+'GP1 July 25'!K179+'GP1 Aug 25'!K179+'GP1 Sep 25'!K179+'GP1 Oct 25'!K179+'GP1 Nov 25'!K179+'GP1 Dec 25'!K179+'GP1 Jan 26'!K179+'GP1 Feb 26'!K179+'GP1 Mar 26'!K179+'Error Corrections'!N176</f>
        <v>0</v>
      </c>
      <c r="P175" s="213" t="str">
        <f>IF('Error Corrections'!AA176=TRUE, "TRUE", "")</f>
        <v/>
      </c>
      <c r="Q175" s="211">
        <f>'Member Info'!Q176</f>
        <v>0</v>
      </c>
      <c r="R175" s="147">
        <f t="shared" si="16"/>
        <v>0</v>
      </c>
      <c r="S175" s="85">
        <f t="shared" si="17"/>
        <v>0</v>
      </c>
      <c r="T175" s="182">
        <f>(G175/100*'Member Info'!$W$2)</f>
        <v>0</v>
      </c>
      <c r="U175" s="183" t="e">
        <f>G175/100*('Member Info'!K176+'Member Info'!L176)</f>
        <v>#VALUE!</v>
      </c>
      <c r="V175" s="182" t="e">
        <f t="shared" si="18"/>
        <v>#DIV/0!</v>
      </c>
      <c r="W175" s="182" t="e">
        <f t="shared" si="19"/>
        <v>#VALUE!</v>
      </c>
      <c r="X175" s="184" t="e">
        <f t="shared" si="20"/>
        <v>#DIV/0!</v>
      </c>
      <c r="Y175" s="185" t="e">
        <f t="shared" si="21"/>
        <v>#VALUE!</v>
      </c>
      <c r="Z175" s="124">
        <f>SUM('GP1 April 25'!AJ179+'GP1 May 25'!AJ179+'GP1 June 25'!AJ179+'GP1 July 25'!AJ179+'GP1 Aug 25'!AJ179+'GP1 Sep 25'!AJ179+'GP1 Oct 25'!AJ179+'GP1 Nov 25'!AJ179+'GP1 Dec 25'!AJ179+'GP1 Jan 26'!AJ179+'GP1 Feb 26'!AJ179+'GP1 Mar 26'!AJ179)</f>
        <v>0</v>
      </c>
      <c r="AA175" s="86" t="e">
        <f>(((IF('GP1 April 25'!O179=1,'GP1 April 25'!G179,0))+
(IF('GP1 May 25'!O179=1,'GP1 May 25'!G179,0))+
(IF('GP1 June 25'!O179=1,'GP1 June 25'!G179,0))+
(IF('GP1 July 25'!O179=1,'GP1 July 25'!G179,0))+
(IF('GP1 Aug 25'!O179=1,'GP1 Aug 25'!G179,0))+
(IF('GP1 Sep 25'!O179=1,'GP1 Sep 25'!G179,0))+
(IF('GP1 Oct 25'!O179=1,'GP1 Oct 25'!G179,0))+
(IF('GP1 Nov 25'!O179=1,'GP1 Nov 25'!G179,0))+
(IF('GP1 Dec 25'!O179=1,'GP1 Dec 25'!G179,0))+
(IF('GP1 Jan 26'!O179=1,'GP1 Jan 26'!G179,0))+
(IF('GP1 Feb 26'!O179=1,'GP1 Feb 26'!G179,0))+
(IF('GP1 Mar 26'!O179=1,'GP1 Mar 26'!G179,0)))/AB175)</f>
        <v>#DIV/0!</v>
      </c>
      <c r="AB175" s="86">
        <f>SUM('GP1 April 25'!O179,'GP1 May 25'!O179,'GP1 June 25'!O179,'GP1 July 25'!O179,'GP1 Aug 25'!O179,'GP1 Sep 25'!O179,'GP1 Oct 25'!O179,'GP1 Nov 25'!O179,'GP1 Dec 25'!O179,'GP1 Jan 26'!O179,'GP1 Feb 26'!O179,'GP1 Mar 26'!O179)</f>
        <v>0</v>
      </c>
      <c r="AC175" s="86">
        <f>'GP1 April 25'!H179</f>
        <v>0</v>
      </c>
      <c r="AD175" s="86">
        <f>'GP1 Mar 26'!H179</f>
        <v>0</v>
      </c>
      <c r="AE175" s="86" t="str">
        <f t="shared" si="22"/>
        <v/>
      </c>
      <c r="AF175" s="86" t="b">
        <f>IF(OR('Member Info'!N176="",'Member Info'!F176&gt;'GP1 Totals'!$V$2),TRUE,FALSE)</f>
        <v>1</v>
      </c>
      <c r="AG175" s="86" t="e">
        <f t="shared" ca="1" si="23"/>
        <v>#REF!</v>
      </c>
      <c r="AH175" s="86" t="e">
        <f ca="1">ROUND(IF(AF175=TRUE,('Member Info'!M176*52.14)/365*'GP1 Totals'!AG175,'Member Info'!M176*52.14),2)</f>
        <v>#REF!</v>
      </c>
      <c r="AI175" s="420">
        <f>'Member Info'!F176</f>
        <v>0</v>
      </c>
      <c r="AJ175" s="420">
        <f>IF('Member Info'!N176="",'GP1 Totals'!$V$3,'Member Info'!N176)</f>
        <v>46112</v>
      </c>
    </row>
    <row r="176" spans="1:36" s="2" customFormat="1" x14ac:dyDescent="0.25">
      <c r="A176" s="4">
        <v>149</v>
      </c>
      <c r="B176" s="164">
        <f>'Member Info'!D177</f>
        <v>0</v>
      </c>
      <c r="C176" s="164">
        <f>'Member Info'!E177</f>
        <v>0</v>
      </c>
      <c r="D176" s="164" t="str">
        <f>'Member Info'!G177</f>
        <v/>
      </c>
      <c r="E176" s="164"/>
      <c r="F176" s="165">
        <f>'Member Info'!B177</f>
        <v>0</v>
      </c>
      <c r="G176" s="165">
        <f>'GP1 April 25'!F180+'GP1 May 25'!F180+'GP1 June 25'!F180+'GP1 July 25'!F180+'GP1 Aug 25'!F180+'GP1 Sep 25'!F180+'GP1 Oct 25'!F180+'GP1 Nov 25'!F180+'GP1 Dec 25'!F180+'GP1 Jan 26'!F180+'GP1 Feb 26'!F180+'GP1 Mar 26'!F180+'Error Corrections'!F177</f>
        <v>0</v>
      </c>
      <c r="H176" s="166" t="str">
        <f>IF('Member Info'!O177="", 'Member Info'!K177, "CHANGED MID YEAR")</f>
        <v/>
      </c>
      <c r="I176" s="165"/>
      <c r="J176" s="165"/>
      <c r="K176" s="165"/>
      <c r="L176" s="165"/>
      <c r="M176" s="165">
        <f>'GP1 April 25'!I180+'GP1 May 25'!I180+'GP1 June 25'!I180+'GP1 July 25'!I180+'GP1 Aug 25'!I180+'GP1 Sep 25'!I180+'GP1 Oct 25'!I180+'GP1 Nov 25'!I180+'GP1 Dec 25'!I180+'GP1 Jan 26'!I180+'GP1 Feb 26'!I180+'GP1 Mar 26'!I180+'Error Corrections'!M177</f>
        <v>0</v>
      </c>
      <c r="N176" s="165">
        <f>'GP1 April 25'!J180+'GP1 May 25'!J180+'GP1 June 25'!J180+'GP1 July 25'!J180+'GP1 Aug 25'!J180+'GP1 Sep 25'!J180+'GP1 Oct 25'!J180+'GP1 Nov 25'!J180+'GP1 Dec 25'!J180+'GP1 Jan 26'!J180+'GP1 Feb 26'!J180+'GP1 Mar 26'!J180+'Error Corrections'!M177</f>
        <v>0</v>
      </c>
      <c r="O176" s="165">
        <f>'GP1 April 25'!K180+'GP1 May 25'!K180+'GP1 June 25'!K180+'GP1 July 25'!K180+'GP1 Aug 25'!K180+'GP1 Sep 25'!K180+'GP1 Oct 25'!K180+'GP1 Nov 25'!K180+'GP1 Dec 25'!K180+'GP1 Jan 26'!K180+'GP1 Feb 26'!K180+'GP1 Mar 26'!K180+'Error Corrections'!N177</f>
        <v>0</v>
      </c>
      <c r="P176" s="213" t="str">
        <f>IF('Error Corrections'!AA177=TRUE, "TRUE", "")</f>
        <v/>
      </c>
      <c r="Q176" s="211">
        <f>'Member Info'!Q177</f>
        <v>0</v>
      </c>
      <c r="R176" s="147">
        <f t="shared" si="16"/>
        <v>0</v>
      </c>
      <c r="S176" s="85">
        <f t="shared" si="17"/>
        <v>0</v>
      </c>
      <c r="T176" s="182">
        <f>(G176/100*'Member Info'!$W$2)</f>
        <v>0</v>
      </c>
      <c r="U176" s="183" t="e">
        <f>G176/100*('Member Info'!K177+'Member Info'!L177)</f>
        <v>#VALUE!</v>
      </c>
      <c r="V176" s="182" t="e">
        <f t="shared" si="18"/>
        <v>#DIV/0!</v>
      </c>
      <c r="W176" s="182" t="e">
        <f t="shared" si="19"/>
        <v>#VALUE!</v>
      </c>
      <c r="X176" s="184" t="e">
        <f t="shared" si="20"/>
        <v>#DIV/0!</v>
      </c>
      <c r="Y176" s="185" t="e">
        <f t="shared" si="21"/>
        <v>#VALUE!</v>
      </c>
      <c r="Z176" s="124">
        <f>SUM('GP1 April 25'!AJ180+'GP1 May 25'!AJ180+'GP1 June 25'!AJ180+'GP1 July 25'!AJ180+'GP1 Aug 25'!AJ180+'GP1 Sep 25'!AJ180+'GP1 Oct 25'!AJ180+'GP1 Nov 25'!AJ180+'GP1 Dec 25'!AJ180+'GP1 Jan 26'!AJ180+'GP1 Feb 26'!AJ180+'GP1 Mar 26'!AJ180)</f>
        <v>0</v>
      </c>
      <c r="AA176" s="86" t="e">
        <f>(((IF('GP1 April 25'!O180=1,'GP1 April 25'!G180,0))+
(IF('GP1 May 25'!O180=1,'GP1 May 25'!G180,0))+
(IF('GP1 June 25'!O180=1,'GP1 June 25'!G180,0))+
(IF('GP1 July 25'!O180=1,'GP1 July 25'!G180,0))+
(IF('GP1 Aug 25'!O180=1,'GP1 Aug 25'!G180,0))+
(IF('GP1 Sep 25'!O180=1,'GP1 Sep 25'!G180,0))+
(IF('GP1 Oct 25'!O180=1,'GP1 Oct 25'!G180,0))+
(IF('GP1 Nov 25'!O180=1,'GP1 Nov 25'!G180,0))+
(IF('GP1 Dec 25'!O180=1,'GP1 Dec 25'!G180,0))+
(IF('GP1 Jan 26'!O180=1,'GP1 Jan 26'!G180,0))+
(IF('GP1 Feb 26'!O180=1,'GP1 Feb 26'!G180,0))+
(IF('GP1 Mar 26'!O180=1,'GP1 Mar 26'!G180,0)))/AB176)</f>
        <v>#DIV/0!</v>
      </c>
      <c r="AB176" s="86">
        <f>SUM('GP1 April 25'!O180,'GP1 May 25'!O180,'GP1 June 25'!O180,'GP1 July 25'!O180,'GP1 Aug 25'!O180,'GP1 Sep 25'!O180,'GP1 Oct 25'!O180,'GP1 Nov 25'!O180,'GP1 Dec 25'!O180,'GP1 Jan 26'!O180,'GP1 Feb 26'!O180,'GP1 Mar 26'!O180)</f>
        <v>0</v>
      </c>
      <c r="AC176" s="86">
        <f>'GP1 April 25'!H180</f>
        <v>0</v>
      </c>
      <c r="AD176" s="86">
        <f>'GP1 Mar 26'!H180</f>
        <v>0</v>
      </c>
      <c r="AE176" s="86" t="str">
        <f t="shared" si="22"/>
        <v/>
      </c>
      <c r="AF176" s="86" t="b">
        <f>IF(OR('Member Info'!N177="",'Member Info'!F177&gt;'GP1 Totals'!$V$2),TRUE,FALSE)</f>
        <v>1</v>
      </c>
      <c r="AG176" s="86" t="e">
        <f t="shared" ca="1" si="23"/>
        <v>#REF!</v>
      </c>
      <c r="AH176" s="86" t="e">
        <f ca="1">ROUND(IF(AF176=TRUE,('Member Info'!M177*52.14)/365*'GP1 Totals'!AG176,'Member Info'!M177*52.14),2)</f>
        <v>#REF!</v>
      </c>
      <c r="AI176" s="420">
        <f>'Member Info'!F177</f>
        <v>0</v>
      </c>
      <c r="AJ176" s="420">
        <f>IF('Member Info'!N177="",'GP1 Totals'!$V$3,'Member Info'!N177)</f>
        <v>46112</v>
      </c>
    </row>
    <row r="177" spans="1:36" s="2" customFormat="1" x14ac:dyDescent="0.25">
      <c r="A177" s="4">
        <v>150</v>
      </c>
      <c r="B177" s="164">
        <f>'Member Info'!D178</f>
        <v>0</v>
      </c>
      <c r="C177" s="164">
        <f>'Member Info'!E178</f>
        <v>0</v>
      </c>
      <c r="D177" s="164" t="str">
        <f>'Member Info'!G178</f>
        <v/>
      </c>
      <c r="E177" s="164"/>
      <c r="F177" s="165">
        <f>'Member Info'!B178</f>
        <v>0</v>
      </c>
      <c r="G177" s="165">
        <f>'GP1 April 25'!F181+'GP1 May 25'!F181+'GP1 June 25'!F181+'GP1 July 25'!F181+'GP1 Aug 25'!F181+'GP1 Sep 25'!F181+'GP1 Oct 25'!F181+'GP1 Nov 25'!F181+'GP1 Dec 25'!F181+'GP1 Jan 26'!F181+'GP1 Feb 26'!F181+'GP1 Mar 26'!F181+'Error Corrections'!F178</f>
        <v>0</v>
      </c>
      <c r="H177" s="166" t="str">
        <f>IF('Member Info'!O178="", 'Member Info'!K178, "CHANGED MID YEAR")</f>
        <v/>
      </c>
      <c r="I177" s="165"/>
      <c r="J177" s="165"/>
      <c r="K177" s="165"/>
      <c r="L177" s="165"/>
      <c r="M177" s="165">
        <f>'GP1 April 25'!I181+'GP1 May 25'!I181+'GP1 June 25'!I181+'GP1 July 25'!I181+'GP1 Aug 25'!I181+'GP1 Sep 25'!I181+'GP1 Oct 25'!I181+'GP1 Nov 25'!I181+'GP1 Dec 25'!I181+'GP1 Jan 26'!I181+'GP1 Feb 26'!I181+'GP1 Mar 26'!I181+'Error Corrections'!M178</f>
        <v>0</v>
      </c>
      <c r="N177" s="165">
        <f>'GP1 April 25'!J181+'GP1 May 25'!J181+'GP1 June 25'!J181+'GP1 July 25'!J181+'GP1 Aug 25'!J181+'GP1 Sep 25'!J181+'GP1 Oct 25'!J181+'GP1 Nov 25'!J181+'GP1 Dec 25'!J181+'GP1 Jan 26'!J181+'GP1 Feb 26'!J181+'GP1 Mar 26'!J181+'Error Corrections'!M178</f>
        <v>0</v>
      </c>
      <c r="O177" s="165">
        <f>'GP1 April 25'!K181+'GP1 May 25'!K181+'GP1 June 25'!K181+'GP1 July 25'!K181+'GP1 Aug 25'!K181+'GP1 Sep 25'!K181+'GP1 Oct 25'!K181+'GP1 Nov 25'!K181+'GP1 Dec 25'!K181+'GP1 Jan 26'!K181+'GP1 Feb 26'!K181+'GP1 Mar 26'!K181+'Error Corrections'!N178</f>
        <v>0</v>
      </c>
      <c r="P177" s="213" t="str">
        <f>IF('Error Corrections'!AA178=TRUE, "TRUE", "")</f>
        <v/>
      </c>
      <c r="Q177" s="211">
        <f>'Member Info'!Q178</f>
        <v>0</v>
      </c>
      <c r="R177" s="147">
        <f t="shared" si="16"/>
        <v>0</v>
      </c>
      <c r="S177" s="85">
        <f t="shared" si="17"/>
        <v>0</v>
      </c>
      <c r="T177" s="182">
        <f>(G177/100*'Member Info'!$W$2)</f>
        <v>0</v>
      </c>
      <c r="U177" s="183" t="e">
        <f>G177/100*('Member Info'!K178+'Member Info'!L178)</f>
        <v>#VALUE!</v>
      </c>
      <c r="V177" s="182" t="e">
        <f t="shared" si="18"/>
        <v>#DIV/0!</v>
      </c>
      <c r="W177" s="182" t="e">
        <f t="shared" si="19"/>
        <v>#VALUE!</v>
      </c>
      <c r="X177" s="184" t="e">
        <f t="shared" si="20"/>
        <v>#DIV/0!</v>
      </c>
      <c r="Y177" s="185" t="e">
        <f t="shared" si="21"/>
        <v>#VALUE!</v>
      </c>
      <c r="Z177" s="124">
        <f>SUM('GP1 April 25'!AJ181+'GP1 May 25'!AJ181+'GP1 June 25'!AJ181+'GP1 July 25'!AJ181+'GP1 Aug 25'!AJ181+'GP1 Sep 25'!AJ181+'GP1 Oct 25'!AJ181+'GP1 Nov 25'!AJ181+'GP1 Dec 25'!AJ181+'GP1 Jan 26'!AJ181+'GP1 Feb 26'!AJ181+'GP1 Mar 26'!AJ181)</f>
        <v>0</v>
      </c>
      <c r="AA177" s="86" t="e">
        <f>(((IF('GP1 April 25'!O181=1,'GP1 April 25'!G181,0))+
(IF('GP1 May 25'!O181=1,'GP1 May 25'!G181,0))+
(IF('GP1 June 25'!O181=1,'GP1 June 25'!G181,0))+
(IF('GP1 July 25'!O181=1,'GP1 July 25'!G181,0))+
(IF('GP1 Aug 25'!O181=1,'GP1 Aug 25'!G181,0))+
(IF('GP1 Sep 25'!O181=1,'GP1 Sep 25'!G181,0))+
(IF('GP1 Oct 25'!O181=1,'GP1 Oct 25'!G181,0))+
(IF('GP1 Nov 25'!O181=1,'GP1 Nov 25'!G181,0))+
(IF('GP1 Dec 25'!O181=1,'GP1 Dec 25'!G181,0))+
(IF('GP1 Jan 26'!O181=1,'GP1 Jan 26'!G181,0))+
(IF('GP1 Feb 26'!O181=1,'GP1 Feb 26'!G181,0))+
(IF('GP1 Mar 26'!O181=1,'GP1 Mar 26'!G181,0)))/AB177)</f>
        <v>#DIV/0!</v>
      </c>
      <c r="AB177" s="86">
        <f>SUM('GP1 April 25'!O181,'GP1 May 25'!O181,'GP1 June 25'!O181,'GP1 July 25'!O181,'GP1 Aug 25'!O181,'GP1 Sep 25'!O181,'GP1 Oct 25'!O181,'GP1 Nov 25'!O181,'GP1 Dec 25'!O181,'GP1 Jan 26'!O181,'GP1 Feb 26'!O181,'GP1 Mar 26'!O181)</f>
        <v>0</v>
      </c>
      <c r="AC177" s="86">
        <f>'GP1 April 25'!H181</f>
        <v>0</v>
      </c>
      <c r="AD177" s="86">
        <f>'GP1 Mar 26'!H181</f>
        <v>0</v>
      </c>
      <c r="AE177" s="86" t="str">
        <f t="shared" si="22"/>
        <v/>
      </c>
      <c r="AF177" s="86" t="b">
        <f>IF(OR('Member Info'!N178="",'Member Info'!F178&gt;'GP1 Totals'!$V$2),TRUE,FALSE)</f>
        <v>1</v>
      </c>
      <c r="AG177" s="86" t="e">
        <f t="shared" ca="1" si="23"/>
        <v>#REF!</v>
      </c>
      <c r="AH177" s="86" t="e">
        <f ca="1">ROUND(IF(AF177=TRUE,('Member Info'!M178*52.14)/365*'GP1 Totals'!AG177,'Member Info'!M178*52.14),2)</f>
        <v>#REF!</v>
      </c>
      <c r="AI177" s="420">
        <f>'Member Info'!F178</f>
        <v>0</v>
      </c>
      <c r="AJ177" s="420">
        <f>IF('Member Info'!N178="",'GP1 Totals'!$V$3,'Member Info'!N178)</f>
        <v>46112</v>
      </c>
    </row>
    <row r="178" spans="1:36" s="2" customFormat="1" x14ac:dyDescent="0.25">
      <c r="M178" s="124"/>
    </row>
    <row r="179" spans="1:36" s="2" customFormat="1" x14ac:dyDescent="0.25">
      <c r="M179" s="124"/>
    </row>
    <row r="180" spans="1:36" s="2" customFormat="1" x14ac:dyDescent="0.25">
      <c r="M180" s="124"/>
    </row>
    <row r="181" spans="1:36" s="2" customFormat="1" x14ac:dyDescent="0.25">
      <c r="M181" s="124"/>
    </row>
    <row r="182" spans="1:36" s="2" customFormat="1" x14ac:dyDescent="0.25">
      <c r="M182" s="124"/>
    </row>
    <row r="183" spans="1:36" s="2" customFormat="1" x14ac:dyDescent="0.25">
      <c r="M183" s="124"/>
    </row>
    <row r="184" spans="1:36" s="2" customFormat="1" x14ac:dyDescent="0.25">
      <c r="M184" s="124"/>
    </row>
    <row r="185" spans="1:36" s="2" customFormat="1" x14ac:dyDescent="0.25">
      <c r="M185" s="124"/>
    </row>
    <row r="186" spans="1:36" s="2" customFormat="1" x14ac:dyDescent="0.25">
      <c r="M186" s="124"/>
    </row>
    <row r="187" spans="1:36" s="2" customFormat="1" x14ac:dyDescent="0.25">
      <c r="M187" s="124"/>
    </row>
    <row r="188" spans="1:36" s="2" customFormat="1" x14ac:dyDescent="0.25">
      <c r="M188" s="124"/>
    </row>
    <row r="189" spans="1:36" s="2" customFormat="1" x14ac:dyDescent="0.25">
      <c r="M189" s="124"/>
    </row>
    <row r="190" spans="1:36" s="2" customFormat="1" x14ac:dyDescent="0.25">
      <c r="M190" s="124"/>
    </row>
    <row r="191" spans="1:36" s="2" customFormat="1" x14ac:dyDescent="0.25">
      <c r="M191" s="124"/>
    </row>
    <row r="192" spans="1:36" s="2" customFormat="1" x14ac:dyDescent="0.25">
      <c r="M192" s="124"/>
    </row>
    <row r="193" spans="13:13" s="2" customFormat="1" x14ac:dyDescent="0.25">
      <c r="M193" s="124"/>
    </row>
    <row r="194" spans="13:13" s="2" customFormat="1" x14ac:dyDescent="0.25">
      <c r="M194" s="124"/>
    </row>
    <row r="195" spans="13:13" s="2" customFormat="1" x14ac:dyDescent="0.25">
      <c r="M195" s="124"/>
    </row>
    <row r="196" spans="13:13" s="2" customFormat="1" x14ac:dyDescent="0.25">
      <c r="M196" s="124"/>
    </row>
    <row r="197" spans="13:13" s="2" customFormat="1" x14ac:dyDescent="0.25">
      <c r="M197" s="124"/>
    </row>
    <row r="198" spans="13:13" s="2" customFormat="1" x14ac:dyDescent="0.25">
      <c r="M198" s="124"/>
    </row>
    <row r="199" spans="13:13" s="2" customFormat="1" x14ac:dyDescent="0.25">
      <c r="M199" s="124"/>
    </row>
    <row r="200" spans="13:13" s="2" customFormat="1" x14ac:dyDescent="0.25">
      <c r="M200" s="124"/>
    </row>
    <row r="201" spans="13:13" s="2" customFormat="1" x14ac:dyDescent="0.25">
      <c r="M201" s="124"/>
    </row>
    <row r="202" spans="13:13" s="2" customFormat="1" x14ac:dyDescent="0.25">
      <c r="M202" s="124"/>
    </row>
    <row r="203" spans="13:13" s="2" customFormat="1" x14ac:dyDescent="0.25">
      <c r="M203" s="124"/>
    </row>
    <row r="204" spans="13:13" s="2" customFormat="1" x14ac:dyDescent="0.25">
      <c r="M204" s="124"/>
    </row>
    <row r="205" spans="13:13" s="2" customFormat="1" x14ac:dyDescent="0.25">
      <c r="M205" s="124"/>
    </row>
    <row r="206" spans="13:13" s="2" customFormat="1" x14ac:dyDescent="0.25">
      <c r="M206" s="124"/>
    </row>
    <row r="207" spans="13:13" s="2" customFormat="1" x14ac:dyDescent="0.25">
      <c r="M207" s="124"/>
    </row>
    <row r="208" spans="13:13" s="2" customFormat="1" x14ac:dyDescent="0.25">
      <c r="M208" s="124"/>
    </row>
    <row r="209" spans="13:13" s="2" customFormat="1" x14ac:dyDescent="0.25">
      <c r="M209" s="124"/>
    </row>
    <row r="210" spans="13:13" s="2" customFormat="1" x14ac:dyDescent="0.25">
      <c r="M210" s="124"/>
    </row>
    <row r="211" spans="13:13" s="2" customFormat="1" x14ac:dyDescent="0.25">
      <c r="M211" s="124"/>
    </row>
    <row r="212" spans="13:13" s="2" customFormat="1" x14ac:dyDescent="0.25">
      <c r="M212" s="124"/>
    </row>
    <row r="213" spans="13:13" s="2" customFormat="1" x14ac:dyDescent="0.25">
      <c r="M213" s="124"/>
    </row>
    <row r="214" spans="13:13" s="2" customFormat="1" x14ac:dyDescent="0.25">
      <c r="M214" s="124"/>
    </row>
    <row r="215" spans="13:13" s="2" customFormat="1" x14ac:dyDescent="0.25">
      <c r="M215" s="124"/>
    </row>
    <row r="216" spans="13:13" s="2" customFormat="1" x14ac:dyDescent="0.25">
      <c r="M216" s="124"/>
    </row>
    <row r="217" spans="13:13" s="2" customFormat="1" x14ac:dyDescent="0.25">
      <c r="M217" s="124"/>
    </row>
    <row r="218" spans="13:13" s="2" customFormat="1" x14ac:dyDescent="0.25">
      <c r="M218" s="124"/>
    </row>
    <row r="219" spans="13:13" s="2" customFormat="1" x14ac:dyDescent="0.25">
      <c r="M219" s="124"/>
    </row>
    <row r="220" spans="13:13" s="2" customFormat="1" x14ac:dyDescent="0.25">
      <c r="M220" s="124"/>
    </row>
    <row r="221" spans="13:13" s="2" customFormat="1" x14ac:dyDescent="0.25">
      <c r="M221" s="124"/>
    </row>
    <row r="222" spans="13:13" s="2" customFormat="1" x14ac:dyDescent="0.25">
      <c r="M222" s="124"/>
    </row>
    <row r="223" spans="13:13" s="2" customFormat="1" x14ac:dyDescent="0.25">
      <c r="M223" s="124"/>
    </row>
    <row r="224" spans="13:13" s="2" customFormat="1" x14ac:dyDescent="0.25">
      <c r="M224" s="124"/>
    </row>
    <row r="225" spans="13:13" s="2" customFormat="1" x14ac:dyDescent="0.25">
      <c r="M225" s="124"/>
    </row>
    <row r="226" spans="13:13" s="2" customFormat="1" x14ac:dyDescent="0.25">
      <c r="M226" s="124"/>
    </row>
    <row r="227" spans="13:13" s="2" customFormat="1" x14ac:dyDescent="0.25">
      <c r="M227" s="124"/>
    </row>
    <row r="228" spans="13:13" s="2" customFormat="1" x14ac:dyDescent="0.25">
      <c r="M228" s="124"/>
    </row>
    <row r="229" spans="13:13" s="2" customFormat="1" x14ac:dyDescent="0.25">
      <c r="M229" s="124"/>
    </row>
    <row r="230" spans="13:13" s="2" customFormat="1" x14ac:dyDescent="0.25">
      <c r="M230" s="124"/>
    </row>
    <row r="231" spans="13:13" s="2" customFormat="1" x14ac:dyDescent="0.25">
      <c r="M231" s="124"/>
    </row>
    <row r="232" spans="13:13" s="2" customFormat="1" x14ac:dyDescent="0.25">
      <c r="M232" s="124"/>
    </row>
    <row r="233" spans="13:13" s="2" customFormat="1" x14ac:dyDescent="0.25">
      <c r="M233" s="124"/>
    </row>
    <row r="234" spans="13:13" s="2" customFormat="1" x14ac:dyDescent="0.25">
      <c r="M234" s="124"/>
    </row>
    <row r="235" spans="13:13" s="2" customFormat="1" x14ac:dyDescent="0.25">
      <c r="M235" s="124"/>
    </row>
    <row r="236" spans="13:13" s="2" customFormat="1" x14ac:dyDescent="0.25">
      <c r="M236" s="124"/>
    </row>
    <row r="237" spans="13:13" s="2" customFormat="1" x14ac:dyDescent="0.25">
      <c r="M237" s="124"/>
    </row>
    <row r="238" spans="13:13" s="2" customFormat="1" x14ac:dyDescent="0.25">
      <c r="M238" s="124"/>
    </row>
    <row r="239" spans="13:13" s="2" customFormat="1" x14ac:dyDescent="0.25">
      <c r="M239" s="124"/>
    </row>
    <row r="240" spans="13:13" s="2" customFormat="1" x14ac:dyDescent="0.25">
      <c r="M240" s="124"/>
    </row>
    <row r="241" spans="13:13" s="2" customFormat="1" x14ac:dyDescent="0.25">
      <c r="M241" s="124"/>
    </row>
    <row r="242" spans="13:13" s="2" customFormat="1" x14ac:dyDescent="0.25">
      <c r="M242" s="124"/>
    </row>
    <row r="243" spans="13:13" s="2" customFormat="1" x14ac:dyDescent="0.25">
      <c r="M243" s="124"/>
    </row>
    <row r="244" spans="13:13" s="2" customFormat="1" x14ac:dyDescent="0.25">
      <c r="M244" s="124"/>
    </row>
    <row r="245" spans="13:13" s="2" customFormat="1" x14ac:dyDescent="0.25">
      <c r="M245" s="124"/>
    </row>
    <row r="246" spans="13:13" s="2" customFormat="1" x14ac:dyDescent="0.25">
      <c r="M246" s="124"/>
    </row>
    <row r="247" spans="13:13" s="2" customFormat="1" x14ac:dyDescent="0.25">
      <c r="M247" s="124"/>
    </row>
    <row r="248" spans="13:13" s="2" customFormat="1" x14ac:dyDescent="0.25">
      <c r="M248" s="124"/>
    </row>
    <row r="249" spans="13:13" s="2" customFormat="1" x14ac:dyDescent="0.25">
      <c r="M249" s="124"/>
    </row>
    <row r="250" spans="13:13" s="2" customFormat="1" x14ac:dyDescent="0.25">
      <c r="M250" s="124"/>
    </row>
    <row r="251" spans="13:13" s="2" customFormat="1" x14ac:dyDescent="0.25">
      <c r="M251" s="124"/>
    </row>
    <row r="252" spans="13:13" s="2" customFormat="1" x14ac:dyDescent="0.25">
      <c r="M252" s="124"/>
    </row>
    <row r="253" spans="13:13" s="2" customFormat="1" x14ac:dyDescent="0.25">
      <c r="M253" s="124"/>
    </row>
    <row r="254" spans="13:13" s="2" customFormat="1" x14ac:dyDescent="0.25">
      <c r="M254" s="124"/>
    </row>
    <row r="255" spans="13:13" s="2" customFormat="1" x14ac:dyDescent="0.25">
      <c r="M255" s="124"/>
    </row>
    <row r="256" spans="13:13" s="2" customFormat="1" x14ac:dyDescent="0.25">
      <c r="M256" s="124"/>
    </row>
    <row r="257" spans="13:13" s="2" customFormat="1" x14ac:dyDescent="0.25">
      <c r="M257" s="124"/>
    </row>
    <row r="258" spans="13:13" s="2" customFormat="1" x14ac:dyDescent="0.25">
      <c r="M258" s="124"/>
    </row>
    <row r="259" spans="13:13" s="2" customFormat="1" x14ac:dyDescent="0.25">
      <c r="M259" s="124"/>
    </row>
    <row r="260" spans="13:13" s="2" customFormat="1" x14ac:dyDescent="0.25">
      <c r="M260" s="124"/>
    </row>
    <row r="261" spans="13:13" s="2" customFormat="1" x14ac:dyDescent="0.25">
      <c r="M261" s="124"/>
    </row>
    <row r="262" spans="13:13" s="2" customFormat="1" x14ac:dyDescent="0.25">
      <c r="M262" s="124"/>
    </row>
    <row r="263" spans="13:13" s="2" customFormat="1" x14ac:dyDescent="0.25">
      <c r="M263" s="124"/>
    </row>
    <row r="264" spans="13:13" s="2" customFormat="1" x14ac:dyDescent="0.25">
      <c r="M264" s="124"/>
    </row>
    <row r="265" spans="13:13" s="2" customFormat="1" x14ac:dyDescent="0.25">
      <c r="M265" s="124"/>
    </row>
    <row r="266" spans="13:13" s="2" customFormat="1" x14ac:dyDescent="0.25">
      <c r="M266" s="124"/>
    </row>
    <row r="267" spans="13:13" s="2" customFormat="1" x14ac:dyDescent="0.25">
      <c r="M267" s="124"/>
    </row>
    <row r="268" spans="13:13" s="2" customFormat="1" x14ac:dyDescent="0.25">
      <c r="M268" s="124"/>
    </row>
    <row r="269" spans="13:13" s="2" customFormat="1" x14ac:dyDescent="0.25">
      <c r="M269" s="124"/>
    </row>
    <row r="270" spans="13:13" s="2" customFormat="1" x14ac:dyDescent="0.25">
      <c r="M270" s="124"/>
    </row>
    <row r="271" spans="13:13" s="2" customFormat="1" x14ac:dyDescent="0.25">
      <c r="M271" s="124"/>
    </row>
    <row r="272" spans="13:13" s="2" customFormat="1" x14ac:dyDescent="0.25">
      <c r="M272" s="124"/>
    </row>
    <row r="273" spans="13:13" s="2" customFormat="1" x14ac:dyDescent="0.25">
      <c r="M273" s="124"/>
    </row>
    <row r="274" spans="13:13" s="2" customFormat="1" x14ac:dyDescent="0.25">
      <c r="M274" s="124"/>
    </row>
    <row r="275" spans="13:13" s="2" customFormat="1" x14ac:dyDescent="0.25">
      <c r="M275" s="124"/>
    </row>
    <row r="276" spans="13:13" s="2" customFormat="1" x14ac:dyDescent="0.25">
      <c r="M276" s="124"/>
    </row>
    <row r="277" spans="13:13" s="2" customFormat="1" x14ac:dyDescent="0.25">
      <c r="M277" s="124"/>
    </row>
    <row r="278" spans="13:13" s="2" customFormat="1" x14ac:dyDescent="0.25">
      <c r="M278" s="124"/>
    </row>
    <row r="279" spans="13:13" s="2" customFormat="1" x14ac:dyDescent="0.25">
      <c r="M279" s="124"/>
    </row>
    <row r="280" spans="13:13" s="2" customFormat="1" x14ac:dyDescent="0.25">
      <c r="M280" s="124"/>
    </row>
    <row r="281" spans="13:13" s="2" customFormat="1" x14ac:dyDescent="0.25">
      <c r="M281" s="124"/>
    </row>
    <row r="282" spans="13:13" s="2" customFormat="1" x14ac:dyDescent="0.25">
      <c r="M282" s="124"/>
    </row>
    <row r="283" spans="13:13" s="2" customFormat="1" x14ac:dyDescent="0.25">
      <c r="M283" s="124"/>
    </row>
    <row r="284" spans="13:13" s="2" customFormat="1" x14ac:dyDescent="0.25">
      <c r="M284" s="124"/>
    </row>
    <row r="285" spans="13:13" s="2" customFormat="1" x14ac:dyDescent="0.25">
      <c r="M285" s="124"/>
    </row>
    <row r="286" spans="13:13" s="2" customFormat="1" x14ac:dyDescent="0.25">
      <c r="M286" s="124"/>
    </row>
    <row r="287" spans="13:13" s="2" customFormat="1" x14ac:dyDescent="0.25">
      <c r="M287" s="124"/>
    </row>
    <row r="288" spans="13:13" s="2" customFormat="1" x14ac:dyDescent="0.25">
      <c r="M288" s="124"/>
    </row>
    <row r="289" spans="13:13" s="2" customFormat="1" x14ac:dyDescent="0.25">
      <c r="M289" s="124"/>
    </row>
    <row r="290" spans="13:13" s="2" customFormat="1" x14ac:dyDescent="0.25">
      <c r="M290" s="124"/>
    </row>
    <row r="291" spans="13:13" s="2" customFormat="1" x14ac:dyDescent="0.25">
      <c r="M291" s="124"/>
    </row>
    <row r="292" spans="13:13" s="2" customFormat="1" x14ac:dyDescent="0.25">
      <c r="M292" s="124"/>
    </row>
    <row r="293" spans="13:13" s="2" customFormat="1" x14ac:dyDescent="0.25">
      <c r="M293" s="124"/>
    </row>
    <row r="294" spans="13:13" s="2" customFormat="1" x14ac:dyDescent="0.25">
      <c r="M294" s="124"/>
    </row>
    <row r="295" spans="13:13" s="2" customFormat="1" x14ac:dyDescent="0.25">
      <c r="M295" s="124"/>
    </row>
    <row r="296" spans="13:13" s="2" customFormat="1" x14ac:dyDescent="0.25">
      <c r="M296" s="124"/>
    </row>
    <row r="297" spans="13:13" s="2" customFormat="1" x14ac:dyDescent="0.25">
      <c r="M297" s="124"/>
    </row>
    <row r="298" spans="13:13" s="2" customFormat="1" x14ac:dyDescent="0.25">
      <c r="M298" s="124"/>
    </row>
    <row r="299" spans="13:13" s="2" customFormat="1" x14ac:dyDescent="0.25">
      <c r="M299" s="124"/>
    </row>
    <row r="300" spans="13:13" s="2" customFormat="1" x14ac:dyDescent="0.25">
      <c r="M300" s="124"/>
    </row>
    <row r="301" spans="13:13" s="2" customFormat="1" x14ac:dyDescent="0.25">
      <c r="M301" s="124"/>
    </row>
    <row r="302" spans="13:13" s="2" customFormat="1" x14ac:dyDescent="0.25">
      <c r="M302" s="124"/>
    </row>
    <row r="303" spans="13:13" s="2" customFormat="1" x14ac:dyDescent="0.25">
      <c r="M303" s="124"/>
    </row>
    <row r="304" spans="13:13" s="2" customFormat="1" x14ac:dyDescent="0.25">
      <c r="M304" s="124"/>
    </row>
    <row r="305" spans="13:13" s="2" customFormat="1" x14ac:dyDescent="0.25">
      <c r="M305" s="124"/>
    </row>
    <row r="306" spans="13:13" s="2" customFormat="1" x14ac:dyDescent="0.25">
      <c r="M306" s="124"/>
    </row>
    <row r="307" spans="13:13" s="2" customFormat="1" x14ac:dyDescent="0.25">
      <c r="M307" s="124"/>
    </row>
    <row r="308" spans="13:13" s="2" customFormat="1" x14ac:dyDescent="0.25">
      <c r="M308" s="124"/>
    </row>
    <row r="309" spans="13:13" s="2" customFormat="1" x14ac:dyDescent="0.25">
      <c r="M309" s="124"/>
    </row>
    <row r="310" spans="13:13" s="2" customFormat="1" x14ac:dyDescent="0.25">
      <c r="M310" s="124"/>
    </row>
    <row r="311" spans="13:13" s="2" customFormat="1" x14ac:dyDescent="0.25">
      <c r="M311" s="124"/>
    </row>
    <row r="312" spans="13:13" s="2" customFormat="1" x14ac:dyDescent="0.25">
      <c r="M312" s="124"/>
    </row>
    <row r="313" spans="13:13" s="2" customFormat="1" x14ac:dyDescent="0.25">
      <c r="M313" s="124"/>
    </row>
    <row r="314" spans="13:13" s="2" customFormat="1" x14ac:dyDescent="0.25">
      <c r="M314" s="124"/>
    </row>
    <row r="315" spans="13:13" s="2" customFormat="1" x14ac:dyDescent="0.25">
      <c r="M315" s="124"/>
    </row>
    <row r="316" spans="13:13" s="2" customFormat="1" x14ac:dyDescent="0.25">
      <c r="M316" s="124"/>
    </row>
    <row r="317" spans="13:13" s="2" customFormat="1" x14ac:dyDescent="0.25">
      <c r="M317" s="124"/>
    </row>
    <row r="318" spans="13:13" s="2" customFormat="1" x14ac:dyDescent="0.25">
      <c r="M318" s="124"/>
    </row>
    <row r="319" spans="13:13" s="2" customFormat="1" x14ac:dyDescent="0.25">
      <c r="M319" s="124"/>
    </row>
    <row r="320" spans="13:13" s="2" customFormat="1" x14ac:dyDescent="0.25">
      <c r="M320" s="124"/>
    </row>
    <row r="321" spans="13:13" s="2" customFormat="1" x14ac:dyDescent="0.25">
      <c r="M321" s="124"/>
    </row>
    <row r="322" spans="13:13" s="2" customFormat="1" x14ac:dyDescent="0.25">
      <c r="M322" s="124"/>
    </row>
    <row r="323" spans="13:13" s="2" customFormat="1" x14ac:dyDescent="0.25">
      <c r="M323" s="124"/>
    </row>
    <row r="324" spans="13:13" s="2" customFormat="1" x14ac:dyDescent="0.25">
      <c r="M324" s="124"/>
    </row>
    <row r="325" spans="13:13" s="2" customFormat="1" x14ac:dyDescent="0.25">
      <c r="M325" s="124"/>
    </row>
    <row r="326" spans="13:13" s="2" customFormat="1" x14ac:dyDescent="0.25">
      <c r="M326" s="124"/>
    </row>
    <row r="327" spans="13:13" s="2" customFormat="1" x14ac:dyDescent="0.25">
      <c r="M327" s="124"/>
    </row>
    <row r="328" spans="13:13" s="2" customFormat="1" x14ac:dyDescent="0.25">
      <c r="M328" s="124"/>
    </row>
    <row r="329" spans="13:13" s="2" customFormat="1" x14ac:dyDescent="0.25">
      <c r="M329" s="124"/>
    </row>
    <row r="330" spans="13:13" s="2" customFormat="1" x14ac:dyDescent="0.25">
      <c r="M330" s="124"/>
    </row>
    <row r="331" spans="13:13" s="2" customFormat="1" x14ac:dyDescent="0.25">
      <c r="M331" s="124"/>
    </row>
    <row r="332" spans="13:13" s="2" customFormat="1" x14ac:dyDescent="0.25">
      <c r="M332" s="124"/>
    </row>
    <row r="333" spans="13:13" s="2" customFormat="1" x14ac:dyDescent="0.25">
      <c r="M333" s="124"/>
    </row>
    <row r="334" spans="13:13" s="2" customFormat="1" x14ac:dyDescent="0.25">
      <c r="M334" s="124"/>
    </row>
    <row r="335" spans="13:13" s="2" customFormat="1" x14ac:dyDescent="0.25">
      <c r="M335" s="124"/>
    </row>
    <row r="336" spans="13:13" s="2" customFormat="1" x14ac:dyDescent="0.25">
      <c r="M336" s="124"/>
    </row>
    <row r="337" spans="13:13" s="2" customFormat="1" x14ac:dyDescent="0.25">
      <c r="M337" s="124"/>
    </row>
    <row r="338" spans="13:13" s="2" customFormat="1" x14ac:dyDescent="0.25">
      <c r="M338" s="124"/>
    </row>
    <row r="339" spans="13:13" s="2" customFormat="1" x14ac:dyDescent="0.25">
      <c r="M339" s="124"/>
    </row>
    <row r="340" spans="13:13" s="2" customFormat="1" x14ac:dyDescent="0.25">
      <c r="M340" s="124"/>
    </row>
    <row r="341" spans="13:13" s="2" customFormat="1" x14ac:dyDescent="0.25">
      <c r="M341" s="124"/>
    </row>
    <row r="342" spans="13:13" s="2" customFormat="1" x14ac:dyDescent="0.25">
      <c r="M342" s="124"/>
    </row>
    <row r="343" spans="13:13" s="2" customFormat="1" x14ac:dyDescent="0.25">
      <c r="M343" s="124"/>
    </row>
    <row r="344" spans="13:13" s="2" customFormat="1" x14ac:dyDescent="0.25">
      <c r="M344" s="124"/>
    </row>
    <row r="345" spans="13:13" s="2" customFormat="1" x14ac:dyDescent="0.25">
      <c r="M345" s="124"/>
    </row>
    <row r="346" spans="13:13" s="2" customFormat="1" x14ac:dyDescent="0.25">
      <c r="M346" s="124"/>
    </row>
    <row r="347" spans="13:13" s="2" customFormat="1" x14ac:dyDescent="0.25">
      <c r="M347" s="124"/>
    </row>
    <row r="348" spans="13:13" s="2" customFormat="1" x14ac:dyDescent="0.25">
      <c r="M348" s="124"/>
    </row>
    <row r="349" spans="13:13" s="2" customFormat="1" x14ac:dyDescent="0.25">
      <c r="M349" s="124"/>
    </row>
    <row r="350" spans="13:13" s="2" customFormat="1" x14ac:dyDescent="0.25">
      <c r="M350" s="124"/>
    </row>
    <row r="351" spans="13:13" s="2" customFormat="1" x14ac:dyDescent="0.25">
      <c r="M351" s="124"/>
    </row>
    <row r="352" spans="13:13" s="2" customFormat="1" x14ac:dyDescent="0.25">
      <c r="M352" s="124"/>
    </row>
    <row r="353" spans="13:13" s="2" customFormat="1" x14ac:dyDescent="0.25">
      <c r="M353" s="124"/>
    </row>
    <row r="354" spans="13:13" s="2" customFormat="1" x14ac:dyDescent="0.25">
      <c r="M354" s="124"/>
    </row>
    <row r="355" spans="13:13" s="2" customFormat="1" x14ac:dyDescent="0.25">
      <c r="M355" s="124"/>
    </row>
    <row r="356" spans="13:13" s="2" customFormat="1" x14ac:dyDescent="0.25">
      <c r="M356" s="124"/>
    </row>
    <row r="357" spans="13:13" s="2" customFormat="1" x14ac:dyDescent="0.25">
      <c r="M357" s="124"/>
    </row>
    <row r="358" spans="13:13" s="2" customFormat="1" x14ac:dyDescent="0.25">
      <c r="M358" s="124"/>
    </row>
    <row r="359" spans="13:13" s="2" customFormat="1" x14ac:dyDescent="0.25">
      <c r="M359" s="124"/>
    </row>
    <row r="360" spans="13:13" s="2" customFormat="1" x14ac:dyDescent="0.25">
      <c r="M360" s="124"/>
    </row>
    <row r="361" spans="13:13" s="2" customFormat="1" x14ac:dyDescent="0.25">
      <c r="M361" s="124"/>
    </row>
    <row r="362" spans="13:13" s="2" customFormat="1" x14ac:dyDescent="0.25">
      <c r="M362" s="124"/>
    </row>
    <row r="363" spans="13:13" s="2" customFormat="1" x14ac:dyDescent="0.25">
      <c r="M363" s="124"/>
    </row>
    <row r="364" spans="13:13" s="2" customFormat="1" x14ac:dyDescent="0.25">
      <c r="M364" s="124"/>
    </row>
    <row r="365" spans="13:13" s="2" customFormat="1" x14ac:dyDescent="0.25">
      <c r="M365" s="124"/>
    </row>
    <row r="366" spans="13:13" s="2" customFormat="1" x14ac:dyDescent="0.25">
      <c r="M366" s="124"/>
    </row>
    <row r="367" spans="13:13" s="2" customFormat="1" x14ac:dyDescent="0.25">
      <c r="M367" s="124"/>
    </row>
    <row r="368" spans="13:13" s="2" customFormat="1" x14ac:dyDescent="0.25">
      <c r="M368" s="124"/>
    </row>
    <row r="369" spans="13:13" s="2" customFormat="1" x14ac:dyDescent="0.25">
      <c r="M369" s="124"/>
    </row>
    <row r="370" spans="13:13" s="2" customFormat="1" x14ac:dyDescent="0.25">
      <c r="M370" s="124"/>
    </row>
    <row r="371" spans="13:13" s="2" customFormat="1" x14ac:dyDescent="0.25">
      <c r="M371" s="124"/>
    </row>
    <row r="372" spans="13:13" s="2" customFormat="1" x14ac:dyDescent="0.25">
      <c r="M372" s="124"/>
    </row>
    <row r="373" spans="13:13" s="2" customFormat="1" x14ac:dyDescent="0.25">
      <c r="M373" s="124"/>
    </row>
    <row r="374" spans="13:13" s="2" customFormat="1" x14ac:dyDescent="0.25">
      <c r="M374" s="124"/>
    </row>
    <row r="375" spans="13:13" s="2" customFormat="1" x14ac:dyDescent="0.25">
      <c r="M375" s="124"/>
    </row>
    <row r="376" spans="13:13" s="2" customFormat="1" x14ac:dyDescent="0.25">
      <c r="M376" s="124"/>
    </row>
    <row r="377" spans="13:13" s="2" customFormat="1" x14ac:dyDescent="0.25">
      <c r="M377" s="124"/>
    </row>
    <row r="378" spans="13:13" s="2" customFormat="1" x14ac:dyDescent="0.25">
      <c r="M378" s="124"/>
    </row>
    <row r="379" spans="13:13" s="2" customFormat="1" x14ac:dyDescent="0.25">
      <c r="M379" s="124"/>
    </row>
    <row r="380" spans="13:13" s="2" customFormat="1" x14ac:dyDescent="0.25">
      <c r="M380" s="124"/>
    </row>
    <row r="381" spans="13:13" s="2" customFormat="1" x14ac:dyDescent="0.25">
      <c r="M381" s="124"/>
    </row>
    <row r="382" spans="13:13" s="2" customFormat="1" x14ac:dyDescent="0.25">
      <c r="M382" s="124"/>
    </row>
    <row r="383" spans="13:13" s="2" customFormat="1" x14ac:dyDescent="0.25">
      <c r="M383" s="124"/>
    </row>
    <row r="384" spans="13:13" s="2" customFormat="1" x14ac:dyDescent="0.25">
      <c r="M384" s="124"/>
    </row>
    <row r="385" spans="13:13" s="2" customFormat="1" x14ac:dyDescent="0.25">
      <c r="M385" s="124"/>
    </row>
    <row r="386" spans="13:13" s="2" customFormat="1" x14ac:dyDescent="0.25">
      <c r="M386" s="124"/>
    </row>
    <row r="387" spans="13:13" s="2" customFormat="1" x14ac:dyDescent="0.25">
      <c r="M387" s="124"/>
    </row>
    <row r="388" spans="13:13" s="2" customFormat="1" x14ac:dyDescent="0.25">
      <c r="M388" s="124"/>
    </row>
    <row r="389" spans="13:13" s="2" customFormat="1" x14ac:dyDescent="0.25">
      <c r="M389" s="124"/>
    </row>
    <row r="390" spans="13:13" s="2" customFormat="1" x14ac:dyDescent="0.25">
      <c r="M390" s="124"/>
    </row>
    <row r="391" spans="13:13" s="2" customFormat="1" x14ac:dyDescent="0.25">
      <c r="M391" s="124"/>
    </row>
    <row r="392" spans="13:13" s="2" customFormat="1" x14ac:dyDescent="0.25">
      <c r="M392" s="124"/>
    </row>
    <row r="393" spans="13:13" s="2" customFormat="1" x14ac:dyDescent="0.25">
      <c r="M393" s="124"/>
    </row>
    <row r="394" spans="13:13" s="2" customFormat="1" x14ac:dyDescent="0.25">
      <c r="M394" s="124"/>
    </row>
    <row r="395" spans="13:13" s="2" customFormat="1" x14ac:dyDescent="0.25">
      <c r="M395" s="124"/>
    </row>
    <row r="396" spans="13:13" s="2" customFormat="1" x14ac:dyDescent="0.25">
      <c r="M396" s="124"/>
    </row>
    <row r="397" spans="13:13" s="2" customFormat="1" x14ac:dyDescent="0.25">
      <c r="M397" s="124"/>
    </row>
    <row r="398" spans="13:13" s="2" customFormat="1" x14ac:dyDescent="0.25">
      <c r="M398" s="124"/>
    </row>
    <row r="399" spans="13:13" s="2" customFormat="1" x14ac:dyDescent="0.25">
      <c r="M399" s="124"/>
    </row>
    <row r="400" spans="13:13" s="2" customFormat="1" x14ac:dyDescent="0.25">
      <c r="M400" s="124"/>
    </row>
    <row r="401" spans="13:13" s="2" customFormat="1" x14ac:dyDescent="0.25">
      <c r="M401" s="124"/>
    </row>
    <row r="402" spans="13:13" s="2" customFormat="1" x14ac:dyDescent="0.25">
      <c r="M402" s="124"/>
    </row>
    <row r="403" spans="13:13" s="2" customFormat="1" x14ac:dyDescent="0.25">
      <c r="M403" s="124"/>
    </row>
    <row r="404" spans="13:13" s="2" customFormat="1" x14ac:dyDescent="0.25">
      <c r="M404" s="124"/>
    </row>
    <row r="405" spans="13:13" s="2" customFormat="1" x14ac:dyDescent="0.25">
      <c r="M405" s="124"/>
    </row>
    <row r="406" spans="13:13" s="2" customFormat="1" x14ac:dyDescent="0.25">
      <c r="M406" s="124"/>
    </row>
    <row r="407" spans="13:13" s="2" customFormat="1" x14ac:dyDescent="0.25">
      <c r="M407" s="124"/>
    </row>
    <row r="408" spans="13:13" s="2" customFormat="1" x14ac:dyDescent="0.25">
      <c r="M408" s="124"/>
    </row>
    <row r="409" spans="13:13" s="2" customFormat="1" x14ac:dyDescent="0.25">
      <c r="M409" s="124"/>
    </row>
    <row r="410" spans="13:13" s="2" customFormat="1" x14ac:dyDescent="0.25">
      <c r="M410" s="124"/>
    </row>
    <row r="411" spans="13:13" s="2" customFormat="1" x14ac:dyDescent="0.25">
      <c r="M411" s="124"/>
    </row>
    <row r="412" spans="13:13" s="2" customFormat="1" x14ac:dyDescent="0.25">
      <c r="M412" s="124"/>
    </row>
    <row r="413" spans="13:13" s="2" customFormat="1" x14ac:dyDescent="0.25">
      <c r="M413" s="124"/>
    </row>
    <row r="414" spans="13:13" s="2" customFormat="1" x14ac:dyDescent="0.25">
      <c r="M414" s="124"/>
    </row>
    <row r="415" spans="13:13" s="2" customFormat="1" x14ac:dyDescent="0.25">
      <c r="M415" s="124"/>
    </row>
    <row r="416" spans="13:13" s="2" customFormat="1" x14ac:dyDescent="0.25">
      <c r="M416" s="124"/>
    </row>
    <row r="417" spans="13:13" s="2" customFormat="1" x14ac:dyDescent="0.25">
      <c r="M417" s="124"/>
    </row>
    <row r="418" spans="13:13" s="2" customFormat="1" x14ac:dyDescent="0.25">
      <c r="M418" s="124"/>
    </row>
    <row r="419" spans="13:13" s="2" customFormat="1" x14ac:dyDescent="0.25">
      <c r="M419" s="124"/>
    </row>
    <row r="420" spans="13:13" s="2" customFormat="1" x14ac:dyDescent="0.25">
      <c r="M420" s="124"/>
    </row>
    <row r="421" spans="13:13" s="2" customFormat="1" x14ac:dyDescent="0.25">
      <c r="M421" s="124"/>
    </row>
    <row r="422" spans="13:13" s="2" customFormat="1" x14ac:dyDescent="0.25">
      <c r="M422" s="124"/>
    </row>
    <row r="423" spans="13:13" s="2" customFormat="1" x14ac:dyDescent="0.25">
      <c r="M423" s="124"/>
    </row>
    <row r="424" spans="13:13" s="2" customFormat="1" x14ac:dyDescent="0.25">
      <c r="M424" s="124"/>
    </row>
    <row r="425" spans="13:13" s="2" customFormat="1" x14ac:dyDescent="0.25">
      <c r="M425" s="124"/>
    </row>
    <row r="426" spans="13:13" s="2" customFormat="1" x14ac:dyDescent="0.25">
      <c r="M426" s="124"/>
    </row>
    <row r="427" spans="13:13" s="2" customFormat="1" x14ac:dyDescent="0.25">
      <c r="M427" s="124"/>
    </row>
    <row r="428" spans="13:13" s="2" customFormat="1" x14ac:dyDescent="0.25">
      <c r="M428" s="124"/>
    </row>
    <row r="429" spans="13:13" s="2" customFormat="1" x14ac:dyDescent="0.25">
      <c r="M429" s="124"/>
    </row>
    <row r="430" spans="13:13" s="2" customFormat="1" x14ac:dyDescent="0.25">
      <c r="M430" s="124"/>
    </row>
    <row r="431" spans="13:13" s="2" customFormat="1" x14ac:dyDescent="0.25">
      <c r="M431" s="124"/>
    </row>
    <row r="432" spans="13:13" s="2" customFormat="1" x14ac:dyDescent="0.25">
      <c r="M432" s="124"/>
    </row>
    <row r="433" spans="13:13" s="2" customFormat="1" x14ac:dyDescent="0.25">
      <c r="M433" s="124"/>
    </row>
    <row r="434" spans="13:13" s="2" customFormat="1" x14ac:dyDescent="0.25">
      <c r="M434" s="124"/>
    </row>
    <row r="435" spans="13:13" s="2" customFormat="1" x14ac:dyDescent="0.25">
      <c r="M435" s="124"/>
    </row>
    <row r="436" spans="13:13" s="2" customFormat="1" x14ac:dyDescent="0.25">
      <c r="M436" s="124"/>
    </row>
    <row r="437" spans="13:13" s="2" customFormat="1" x14ac:dyDescent="0.25">
      <c r="M437" s="124"/>
    </row>
    <row r="438" spans="13:13" s="2" customFormat="1" x14ac:dyDescent="0.25">
      <c r="M438" s="124"/>
    </row>
    <row r="439" spans="13:13" s="2" customFormat="1" x14ac:dyDescent="0.25">
      <c r="M439" s="124"/>
    </row>
    <row r="440" spans="13:13" s="2" customFormat="1" x14ac:dyDescent="0.25">
      <c r="M440" s="124"/>
    </row>
    <row r="441" spans="13:13" s="2" customFormat="1" x14ac:dyDescent="0.25">
      <c r="M441" s="124"/>
    </row>
    <row r="442" spans="13:13" s="2" customFormat="1" x14ac:dyDescent="0.25">
      <c r="M442" s="124"/>
    </row>
    <row r="443" spans="13:13" s="2" customFormat="1" x14ac:dyDescent="0.25">
      <c r="M443" s="124"/>
    </row>
    <row r="444" spans="13:13" s="2" customFormat="1" x14ac:dyDescent="0.25">
      <c r="M444" s="124"/>
    </row>
    <row r="445" spans="13:13" s="2" customFormat="1" x14ac:dyDescent="0.25">
      <c r="M445" s="124"/>
    </row>
    <row r="446" spans="13:13" s="2" customFormat="1" x14ac:dyDescent="0.25">
      <c r="M446" s="124"/>
    </row>
    <row r="447" spans="13:13" s="2" customFormat="1" x14ac:dyDescent="0.25">
      <c r="M447" s="124"/>
    </row>
    <row r="448" spans="13:13" s="2" customFormat="1" x14ac:dyDescent="0.25">
      <c r="M448" s="124"/>
    </row>
    <row r="449" spans="13:13" s="2" customFormat="1" x14ac:dyDescent="0.25">
      <c r="M449" s="124"/>
    </row>
    <row r="450" spans="13:13" s="2" customFormat="1" x14ac:dyDescent="0.25">
      <c r="M450" s="124"/>
    </row>
    <row r="451" spans="13:13" s="2" customFormat="1" x14ac:dyDescent="0.25">
      <c r="M451" s="124"/>
    </row>
    <row r="452" spans="13:13" s="2" customFormat="1" x14ac:dyDescent="0.25">
      <c r="M452" s="124"/>
    </row>
    <row r="453" spans="13:13" s="2" customFormat="1" x14ac:dyDescent="0.25">
      <c r="M453" s="124"/>
    </row>
    <row r="454" spans="13:13" s="2" customFormat="1" x14ac:dyDescent="0.25">
      <c r="M454" s="124"/>
    </row>
    <row r="455" spans="13:13" s="2" customFormat="1" x14ac:dyDescent="0.25">
      <c r="M455" s="124"/>
    </row>
    <row r="456" spans="13:13" s="2" customFormat="1" x14ac:dyDescent="0.25">
      <c r="M456" s="124"/>
    </row>
    <row r="457" spans="13:13" s="2" customFormat="1" x14ac:dyDescent="0.25">
      <c r="M457" s="124"/>
    </row>
    <row r="458" spans="13:13" s="2" customFormat="1" x14ac:dyDescent="0.25">
      <c r="M458" s="124"/>
    </row>
    <row r="459" spans="13:13" s="2" customFormat="1" x14ac:dyDescent="0.25">
      <c r="M459" s="124"/>
    </row>
    <row r="460" spans="13:13" s="2" customFormat="1" x14ac:dyDescent="0.25">
      <c r="M460" s="124"/>
    </row>
    <row r="461" spans="13:13" s="2" customFormat="1" x14ac:dyDescent="0.25">
      <c r="M461" s="124"/>
    </row>
    <row r="462" spans="13:13" s="2" customFormat="1" x14ac:dyDescent="0.25">
      <c r="M462" s="124"/>
    </row>
    <row r="463" spans="13:13" s="2" customFormat="1" x14ac:dyDescent="0.25">
      <c r="M463" s="124"/>
    </row>
    <row r="464" spans="13:13" s="2" customFormat="1" x14ac:dyDescent="0.25">
      <c r="M464" s="124"/>
    </row>
    <row r="465" spans="13:13" s="2" customFormat="1" x14ac:dyDescent="0.25">
      <c r="M465" s="124"/>
    </row>
    <row r="466" spans="13:13" s="2" customFormat="1" x14ac:dyDescent="0.25">
      <c r="M466" s="124"/>
    </row>
    <row r="467" spans="13:13" s="2" customFormat="1" x14ac:dyDescent="0.25">
      <c r="M467" s="124"/>
    </row>
    <row r="468" spans="13:13" s="2" customFormat="1" x14ac:dyDescent="0.25">
      <c r="M468" s="124"/>
    </row>
    <row r="469" spans="13:13" s="2" customFormat="1" x14ac:dyDescent="0.25">
      <c r="M469" s="124"/>
    </row>
    <row r="470" spans="13:13" s="2" customFormat="1" x14ac:dyDescent="0.25">
      <c r="M470" s="124"/>
    </row>
    <row r="471" spans="13:13" s="2" customFormat="1" x14ac:dyDescent="0.25">
      <c r="M471" s="124"/>
    </row>
    <row r="472" spans="13:13" s="2" customFormat="1" x14ac:dyDescent="0.25">
      <c r="M472" s="124"/>
    </row>
    <row r="473" spans="13:13" s="2" customFormat="1" x14ac:dyDescent="0.25">
      <c r="M473" s="124"/>
    </row>
    <row r="474" spans="13:13" s="2" customFormat="1" x14ac:dyDescent="0.25">
      <c r="M474" s="124"/>
    </row>
    <row r="475" spans="13:13" s="2" customFormat="1" x14ac:dyDescent="0.25">
      <c r="M475" s="124"/>
    </row>
    <row r="476" spans="13:13" s="2" customFormat="1" x14ac:dyDescent="0.25">
      <c r="M476" s="124"/>
    </row>
    <row r="477" spans="13:13" s="2" customFormat="1" x14ac:dyDescent="0.25">
      <c r="M477" s="124"/>
    </row>
    <row r="478" spans="13:13" s="2" customFormat="1" x14ac:dyDescent="0.25">
      <c r="M478" s="124"/>
    </row>
    <row r="479" spans="13:13" s="2" customFormat="1" x14ac:dyDescent="0.25">
      <c r="M479" s="124"/>
    </row>
    <row r="480" spans="13:13" s="2" customFormat="1" x14ac:dyDescent="0.25">
      <c r="M480" s="124"/>
    </row>
    <row r="481" spans="13:13" s="2" customFormat="1" x14ac:dyDescent="0.25">
      <c r="M481" s="124"/>
    </row>
    <row r="482" spans="13:13" s="2" customFormat="1" x14ac:dyDescent="0.25">
      <c r="M482" s="124"/>
    </row>
    <row r="483" spans="13:13" s="2" customFormat="1" x14ac:dyDescent="0.25">
      <c r="M483" s="124"/>
    </row>
    <row r="484" spans="13:13" s="2" customFormat="1" x14ac:dyDescent="0.25">
      <c r="M484" s="124"/>
    </row>
    <row r="485" spans="13:13" s="2" customFormat="1" x14ac:dyDescent="0.25">
      <c r="M485" s="124"/>
    </row>
    <row r="486" spans="13:13" s="2" customFormat="1" x14ac:dyDescent="0.25">
      <c r="M486" s="124"/>
    </row>
    <row r="487" spans="13:13" s="2" customFormat="1" x14ac:dyDescent="0.25">
      <c r="M487" s="124"/>
    </row>
    <row r="488" spans="13:13" s="2" customFormat="1" x14ac:dyDescent="0.25">
      <c r="M488" s="124"/>
    </row>
    <row r="489" spans="13:13" s="2" customFormat="1" x14ac:dyDescent="0.25">
      <c r="M489" s="124"/>
    </row>
    <row r="490" spans="13:13" s="2" customFormat="1" x14ac:dyDescent="0.25">
      <c r="M490" s="124"/>
    </row>
    <row r="491" spans="13:13" s="2" customFormat="1" x14ac:dyDescent="0.25">
      <c r="M491" s="124"/>
    </row>
    <row r="492" spans="13:13" s="2" customFormat="1" x14ac:dyDescent="0.25">
      <c r="M492" s="124"/>
    </row>
    <row r="493" spans="13:13" s="2" customFormat="1" x14ac:dyDescent="0.25">
      <c r="M493" s="124"/>
    </row>
    <row r="494" spans="13:13" s="2" customFormat="1" x14ac:dyDescent="0.25">
      <c r="M494" s="124"/>
    </row>
    <row r="495" spans="13:13" s="2" customFormat="1" x14ac:dyDescent="0.25">
      <c r="M495" s="124"/>
    </row>
    <row r="496" spans="13:13" s="2" customFormat="1" x14ac:dyDescent="0.25">
      <c r="M496" s="124"/>
    </row>
    <row r="497" spans="13:13" s="2" customFormat="1" x14ac:dyDescent="0.25">
      <c r="M497" s="124"/>
    </row>
    <row r="498" spans="13:13" s="2" customFormat="1" x14ac:dyDescent="0.25">
      <c r="M498" s="124"/>
    </row>
    <row r="499" spans="13:13" s="2" customFormat="1" x14ac:dyDescent="0.25">
      <c r="M499" s="124"/>
    </row>
    <row r="500" spans="13:13" s="2" customFormat="1" x14ac:dyDescent="0.25">
      <c r="M500" s="124"/>
    </row>
    <row r="501" spans="13:13" s="2" customFormat="1" x14ac:dyDescent="0.25">
      <c r="M501" s="124"/>
    </row>
    <row r="502" spans="13:13" s="2" customFormat="1" x14ac:dyDescent="0.25">
      <c r="M502" s="124"/>
    </row>
    <row r="503" spans="13:13" s="2" customFormat="1" x14ac:dyDescent="0.25">
      <c r="M503" s="124"/>
    </row>
    <row r="504" spans="13:13" s="2" customFormat="1" x14ac:dyDescent="0.25">
      <c r="M504" s="124"/>
    </row>
    <row r="505" spans="13:13" s="2" customFormat="1" x14ac:dyDescent="0.25">
      <c r="M505" s="124"/>
    </row>
    <row r="506" spans="13:13" s="2" customFormat="1" x14ac:dyDescent="0.25">
      <c r="M506" s="124"/>
    </row>
    <row r="507" spans="13:13" s="2" customFormat="1" x14ac:dyDescent="0.25">
      <c r="M507" s="124"/>
    </row>
    <row r="508" spans="13:13" s="2" customFormat="1" x14ac:dyDescent="0.25">
      <c r="M508" s="124"/>
    </row>
    <row r="509" spans="13:13" s="2" customFormat="1" x14ac:dyDescent="0.25">
      <c r="M509" s="124"/>
    </row>
    <row r="510" spans="13:13" s="2" customFormat="1" x14ac:dyDescent="0.25">
      <c r="M510" s="124"/>
    </row>
    <row r="511" spans="13:13" s="2" customFormat="1" x14ac:dyDescent="0.25">
      <c r="M511" s="124"/>
    </row>
    <row r="512" spans="13:13" s="2" customFormat="1" x14ac:dyDescent="0.25">
      <c r="M512" s="124"/>
    </row>
    <row r="513" spans="13:13" s="2" customFormat="1" x14ac:dyDescent="0.25">
      <c r="M513" s="124"/>
    </row>
    <row r="514" spans="13:13" s="2" customFormat="1" x14ac:dyDescent="0.25">
      <c r="M514" s="124"/>
    </row>
    <row r="515" spans="13:13" s="2" customFormat="1" x14ac:dyDescent="0.25">
      <c r="M515" s="124"/>
    </row>
    <row r="516" spans="13:13" s="2" customFormat="1" x14ac:dyDescent="0.25">
      <c r="M516" s="124"/>
    </row>
    <row r="517" spans="13:13" s="2" customFormat="1" x14ac:dyDescent="0.25">
      <c r="M517" s="124"/>
    </row>
    <row r="518" spans="13:13" s="2" customFormat="1" x14ac:dyDescent="0.25">
      <c r="M518" s="124"/>
    </row>
    <row r="519" spans="13:13" s="2" customFormat="1" x14ac:dyDescent="0.25">
      <c r="M519" s="124"/>
    </row>
    <row r="520" spans="13:13" s="2" customFormat="1" x14ac:dyDescent="0.25">
      <c r="M520" s="124"/>
    </row>
    <row r="521" spans="13:13" s="2" customFormat="1" x14ac:dyDescent="0.25">
      <c r="M521" s="124"/>
    </row>
    <row r="522" spans="13:13" s="2" customFormat="1" x14ac:dyDescent="0.25">
      <c r="M522" s="124"/>
    </row>
    <row r="523" spans="13:13" s="2" customFormat="1" x14ac:dyDescent="0.25">
      <c r="M523" s="124"/>
    </row>
    <row r="524" spans="13:13" s="2" customFormat="1" x14ac:dyDescent="0.25">
      <c r="M524" s="124"/>
    </row>
    <row r="525" spans="13:13" s="2" customFormat="1" x14ac:dyDescent="0.25">
      <c r="M525" s="124"/>
    </row>
    <row r="526" spans="13:13" s="2" customFormat="1" x14ac:dyDescent="0.25">
      <c r="M526" s="124"/>
    </row>
    <row r="527" spans="13:13" s="2" customFormat="1" x14ac:dyDescent="0.25">
      <c r="M527" s="124"/>
    </row>
    <row r="528" spans="13:13" s="2" customFormat="1" x14ac:dyDescent="0.25">
      <c r="M528" s="124"/>
    </row>
    <row r="529" spans="13:13" s="2" customFormat="1" x14ac:dyDescent="0.25">
      <c r="M529" s="124"/>
    </row>
    <row r="530" spans="13:13" s="2" customFormat="1" x14ac:dyDescent="0.25">
      <c r="M530" s="124"/>
    </row>
    <row r="531" spans="13:13" s="2" customFormat="1" x14ac:dyDescent="0.25">
      <c r="M531" s="124"/>
    </row>
    <row r="532" spans="13:13" s="2" customFormat="1" x14ac:dyDescent="0.25">
      <c r="M532" s="124"/>
    </row>
    <row r="533" spans="13:13" s="2" customFormat="1" x14ac:dyDescent="0.25">
      <c r="M533" s="124"/>
    </row>
    <row r="534" spans="13:13" s="2" customFormat="1" x14ac:dyDescent="0.25">
      <c r="M534" s="124"/>
    </row>
    <row r="535" spans="13:13" s="2" customFormat="1" x14ac:dyDescent="0.25">
      <c r="M535" s="124"/>
    </row>
    <row r="536" spans="13:13" s="2" customFormat="1" x14ac:dyDescent="0.25">
      <c r="M536" s="124"/>
    </row>
    <row r="537" spans="13:13" s="2" customFormat="1" x14ac:dyDescent="0.25">
      <c r="M537" s="124"/>
    </row>
    <row r="538" spans="13:13" s="2" customFormat="1" x14ac:dyDescent="0.25">
      <c r="M538" s="124"/>
    </row>
    <row r="539" spans="13:13" s="2" customFormat="1" x14ac:dyDescent="0.25">
      <c r="M539" s="124"/>
    </row>
    <row r="540" spans="13:13" s="2" customFormat="1" x14ac:dyDescent="0.25">
      <c r="M540" s="124"/>
    </row>
    <row r="541" spans="13:13" s="2" customFormat="1" x14ac:dyDescent="0.25">
      <c r="M541" s="124"/>
    </row>
    <row r="542" spans="13:13" s="2" customFormat="1" x14ac:dyDescent="0.25">
      <c r="M542" s="124"/>
    </row>
    <row r="543" spans="13:13" s="2" customFormat="1" x14ac:dyDescent="0.25">
      <c r="M543" s="124"/>
    </row>
    <row r="544" spans="13:13" s="2" customFormat="1" x14ac:dyDescent="0.25">
      <c r="M544" s="124"/>
    </row>
    <row r="545" spans="13:13" s="2" customFormat="1" x14ac:dyDescent="0.25">
      <c r="M545" s="124"/>
    </row>
    <row r="546" spans="13:13" s="2" customFormat="1" x14ac:dyDescent="0.25">
      <c r="M546" s="124"/>
    </row>
    <row r="547" spans="13:13" s="2" customFormat="1" x14ac:dyDescent="0.25">
      <c r="M547" s="124"/>
    </row>
    <row r="548" spans="13:13" s="2" customFormat="1" x14ac:dyDescent="0.25">
      <c r="M548" s="124"/>
    </row>
    <row r="549" spans="13:13" s="2" customFormat="1" x14ac:dyDescent="0.25">
      <c r="M549" s="124"/>
    </row>
    <row r="550" spans="13:13" s="2" customFormat="1" x14ac:dyDescent="0.25">
      <c r="M550" s="124"/>
    </row>
    <row r="551" spans="13:13" s="2" customFormat="1" x14ac:dyDescent="0.25">
      <c r="M551" s="124"/>
    </row>
    <row r="552" spans="13:13" s="2" customFormat="1" x14ac:dyDescent="0.25">
      <c r="M552" s="124"/>
    </row>
    <row r="553" spans="13:13" s="2" customFormat="1" x14ac:dyDescent="0.25">
      <c r="M553" s="124"/>
    </row>
    <row r="554" spans="13:13" s="2" customFormat="1" x14ac:dyDescent="0.25">
      <c r="M554" s="124"/>
    </row>
    <row r="555" spans="13:13" s="2" customFormat="1" x14ac:dyDescent="0.25">
      <c r="M555" s="124"/>
    </row>
    <row r="556" spans="13:13" s="2" customFormat="1" x14ac:dyDescent="0.25">
      <c r="M556" s="124"/>
    </row>
    <row r="557" spans="13:13" s="2" customFormat="1" x14ac:dyDescent="0.25">
      <c r="M557" s="124"/>
    </row>
    <row r="558" spans="13:13" s="2" customFormat="1" x14ac:dyDescent="0.25">
      <c r="M558" s="124"/>
    </row>
    <row r="559" spans="13:13" s="2" customFormat="1" x14ac:dyDescent="0.25">
      <c r="M559" s="124"/>
    </row>
    <row r="560" spans="13:13" s="2" customFormat="1" x14ac:dyDescent="0.25">
      <c r="M560" s="124"/>
    </row>
    <row r="561" spans="13:13" s="2" customFormat="1" x14ac:dyDescent="0.25">
      <c r="M561" s="124"/>
    </row>
    <row r="562" spans="13:13" s="2" customFormat="1" x14ac:dyDescent="0.25">
      <c r="M562" s="124"/>
    </row>
    <row r="563" spans="13:13" s="2" customFormat="1" x14ac:dyDescent="0.25">
      <c r="M563" s="124"/>
    </row>
    <row r="564" spans="13:13" s="2" customFormat="1" x14ac:dyDescent="0.25">
      <c r="M564" s="124"/>
    </row>
    <row r="565" spans="13:13" s="2" customFormat="1" x14ac:dyDescent="0.25">
      <c r="M565" s="124"/>
    </row>
    <row r="566" spans="13:13" s="2" customFormat="1" x14ac:dyDescent="0.25">
      <c r="M566" s="124"/>
    </row>
    <row r="567" spans="13:13" s="2" customFormat="1" x14ac:dyDescent="0.25">
      <c r="M567" s="124"/>
    </row>
    <row r="568" spans="13:13" s="2" customFormat="1" x14ac:dyDescent="0.25">
      <c r="M568" s="124"/>
    </row>
    <row r="569" spans="13:13" s="2" customFormat="1" x14ac:dyDescent="0.25">
      <c r="M569" s="124"/>
    </row>
    <row r="570" spans="13:13" s="2" customFormat="1" x14ac:dyDescent="0.25">
      <c r="M570" s="124"/>
    </row>
    <row r="571" spans="13:13" s="2" customFormat="1" x14ac:dyDescent="0.25">
      <c r="M571" s="124"/>
    </row>
    <row r="572" spans="13:13" s="2" customFormat="1" x14ac:dyDescent="0.25">
      <c r="M572" s="124"/>
    </row>
    <row r="573" spans="13:13" s="2" customFormat="1" x14ac:dyDescent="0.25">
      <c r="M573" s="124"/>
    </row>
    <row r="574" spans="13:13" s="2" customFormat="1" x14ac:dyDescent="0.25">
      <c r="M574" s="124"/>
    </row>
    <row r="575" spans="13:13" s="2" customFormat="1" x14ac:dyDescent="0.25">
      <c r="M575" s="124"/>
    </row>
    <row r="576" spans="13:13" s="2" customFormat="1" x14ac:dyDescent="0.25">
      <c r="M576" s="124"/>
    </row>
    <row r="577" spans="13:13" s="2" customFormat="1" x14ac:dyDescent="0.25">
      <c r="M577" s="124"/>
    </row>
    <row r="578" spans="13:13" s="2" customFormat="1" x14ac:dyDescent="0.25">
      <c r="M578" s="124"/>
    </row>
    <row r="579" spans="13:13" s="2" customFormat="1" x14ac:dyDescent="0.25">
      <c r="M579" s="124"/>
    </row>
    <row r="580" spans="13:13" s="2" customFormat="1" x14ac:dyDescent="0.25">
      <c r="M580" s="124"/>
    </row>
    <row r="581" spans="13:13" s="2" customFormat="1" x14ac:dyDescent="0.25">
      <c r="M581" s="124"/>
    </row>
    <row r="582" spans="13:13" s="2" customFormat="1" x14ac:dyDescent="0.25">
      <c r="M582" s="124"/>
    </row>
    <row r="583" spans="13:13" s="2" customFormat="1" x14ac:dyDescent="0.25">
      <c r="M583" s="124"/>
    </row>
    <row r="584" spans="13:13" s="2" customFormat="1" x14ac:dyDescent="0.25">
      <c r="M584" s="124"/>
    </row>
    <row r="585" spans="13:13" s="2" customFormat="1" x14ac:dyDescent="0.25">
      <c r="M585" s="124"/>
    </row>
    <row r="586" spans="13:13" s="2" customFormat="1" x14ac:dyDescent="0.25">
      <c r="M586" s="124"/>
    </row>
    <row r="587" spans="13:13" s="2" customFormat="1" x14ac:dyDescent="0.25">
      <c r="M587" s="124"/>
    </row>
    <row r="588" spans="13:13" s="2" customFormat="1" x14ac:dyDescent="0.25">
      <c r="M588" s="124"/>
    </row>
    <row r="589" spans="13:13" s="2" customFormat="1" x14ac:dyDescent="0.25">
      <c r="M589" s="124"/>
    </row>
    <row r="590" spans="13:13" s="2" customFormat="1" x14ac:dyDescent="0.25">
      <c r="M590" s="124"/>
    </row>
    <row r="591" spans="13:13" s="2" customFormat="1" x14ac:dyDescent="0.25">
      <c r="M591" s="124"/>
    </row>
    <row r="592" spans="13:13" s="2" customFormat="1" x14ac:dyDescent="0.25">
      <c r="M592" s="124"/>
    </row>
    <row r="593" spans="13:13" s="2" customFormat="1" x14ac:dyDescent="0.25">
      <c r="M593" s="124"/>
    </row>
    <row r="594" spans="13:13" s="2" customFormat="1" x14ac:dyDescent="0.25">
      <c r="M594" s="124"/>
    </row>
    <row r="595" spans="13:13" s="2" customFormat="1" x14ac:dyDescent="0.25">
      <c r="M595" s="124"/>
    </row>
    <row r="596" spans="13:13" s="2" customFormat="1" x14ac:dyDescent="0.25">
      <c r="M596" s="124"/>
    </row>
    <row r="597" spans="13:13" s="2" customFormat="1" x14ac:dyDescent="0.25">
      <c r="M597" s="124"/>
    </row>
    <row r="598" spans="13:13" s="2" customFormat="1" x14ac:dyDescent="0.25">
      <c r="M598" s="124"/>
    </row>
    <row r="599" spans="13:13" s="2" customFormat="1" x14ac:dyDescent="0.25">
      <c r="M599" s="124"/>
    </row>
    <row r="600" spans="13:13" s="2" customFormat="1" x14ac:dyDescent="0.25">
      <c r="M600" s="124"/>
    </row>
    <row r="601" spans="13:13" s="2" customFormat="1" x14ac:dyDescent="0.25">
      <c r="M601" s="124"/>
    </row>
    <row r="602" spans="13:13" s="2" customFormat="1" x14ac:dyDescent="0.25">
      <c r="M602" s="124"/>
    </row>
    <row r="603" spans="13:13" s="2" customFormat="1" x14ac:dyDescent="0.25">
      <c r="M603" s="124"/>
    </row>
    <row r="604" spans="13:13" s="2" customFormat="1" x14ac:dyDescent="0.25">
      <c r="M604" s="124"/>
    </row>
    <row r="605" spans="13:13" s="2" customFormat="1" x14ac:dyDescent="0.25">
      <c r="M605" s="124"/>
    </row>
    <row r="606" spans="13:13" s="2" customFormat="1" x14ac:dyDescent="0.25">
      <c r="M606" s="124"/>
    </row>
    <row r="607" spans="13:13" s="2" customFormat="1" x14ac:dyDescent="0.25">
      <c r="M607" s="124"/>
    </row>
    <row r="608" spans="13:13" s="2" customFormat="1" x14ac:dyDescent="0.25">
      <c r="M608" s="124"/>
    </row>
    <row r="609" spans="13:13" s="2" customFormat="1" x14ac:dyDescent="0.25">
      <c r="M609" s="124"/>
    </row>
    <row r="610" spans="13:13" s="2" customFormat="1" x14ac:dyDescent="0.25">
      <c r="M610" s="124"/>
    </row>
    <row r="611" spans="13:13" s="2" customFormat="1" x14ac:dyDescent="0.25">
      <c r="M611" s="124"/>
    </row>
    <row r="612" spans="13:13" s="2" customFormat="1" x14ac:dyDescent="0.25">
      <c r="M612" s="124"/>
    </row>
    <row r="613" spans="13:13" s="2" customFormat="1" x14ac:dyDescent="0.25">
      <c r="M613" s="124"/>
    </row>
    <row r="614" spans="13:13" s="2" customFormat="1" x14ac:dyDescent="0.25">
      <c r="M614" s="124"/>
    </row>
    <row r="615" spans="13:13" s="2" customFormat="1" x14ac:dyDescent="0.25">
      <c r="M615" s="124"/>
    </row>
    <row r="616" spans="13:13" s="2" customFormat="1" x14ac:dyDescent="0.25">
      <c r="M616" s="124"/>
    </row>
    <row r="617" spans="13:13" s="2" customFormat="1" x14ac:dyDescent="0.25">
      <c r="M617" s="124"/>
    </row>
    <row r="618" spans="13:13" s="2" customFormat="1" x14ac:dyDescent="0.25">
      <c r="M618" s="124"/>
    </row>
    <row r="619" spans="13:13" s="2" customFormat="1" x14ac:dyDescent="0.25">
      <c r="M619" s="124"/>
    </row>
    <row r="620" spans="13:13" s="2" customFormat="1" x14ac:dyDescent="0.25">
      <c r="M620" s="124"/>
    </row>
    <row r="621" spans="13:13" s="2" customFormat="1" x14ac:dyDescent="0.25">
      <c r="M621" s="124"/>
    </row>
    <row r="622" spans="13:13" s="2" customFormat="1" x14ac:dyDescent="0.25">
      <c r="M622" s="124"/>
    </row>
    <row r="623" spans="13:13" s="2" customFormat="1" x14ac:dyDescent="0.25">
      <c r="M623" s="124"/>
    </row>
    <row r="624" spans="13:13" s="2" customFormat="1" x14ac:dyDescent="0.25">
      <c r="M624" s="124"/>
    </row>
    <row r="625" spans="13:13" s="2" customFormat="1" x14ac:dyDescent="0.25">
      <c r="M625" s="124"/>
    </row>
    <row r="626" spans="13:13" s="2" customFormat="1" x14ac:dyDescent="0.25">
      <c r="M626" s="124"/>
    </row>
    <row r="627" spans="13:13" s="2" customFormat="1" x14ac:dyDescent="0.25">
      <c r="M627" s="124"/>
    </row>
    <row r="628" spans="13:13" s="2" customFormat="1" x14ac:dyDescent="0.25">
      <c r="M628" s="124"/>
    </row>
    <row r="629" spans="13:13" s="2" customFormat="1" x14ac:dyDescent="0.25">
      <c r="M629" s="124"/>
    </row>
    <row r="630" spans="13:13" s="2" customFormat="1" x14ac:dyDescent="0.25">
      <c r="M630" s="124"/>
    </row>
    <row r="631" spans="13:13" s="2" customFormat="1" x14ac:dyDescent="0.25">
      <c r="M631" s="124"/>
    </row>
    <row r="632" spans="13:13" s="2" customFormat="1" x14ac:dyDescent="0.25">
      <c r="M632" s="124"/>
    </row>
    <row r="633" spans="13:13" s="2" customFormat="1" x14ac:dyDescent="0.25">
      <c r="M633" s="124"/>
    </row>
    <row r="634" spans="13:13" s="2" customFormat="1" x14ac:dyDescent="0.25">
      <c r="M634" s="124"/>
    </row>
    <row r="635" spans="13:13" s="2" customFormat="1" x14ac:dyDescent="0.25">
      <c r="M635" s="124"/>
    </row>
    <row r="636" spans="13:13" s="2" customFormat="1" x14ac:dyDescent="0.25">
      <c r="M636" s="124"/>
    </row>
    <row r="637" spans="13:13" s="2" customFormat="1" x14ac:dyDescent="0.25">
      <c r="M637" s="124"/>
    </row>
    <row r="638" spans="13:13" s="2" customFormat="1" x14ac:dyDescent="0.25">
      <c r="M638" s="124"/>
    </row>
    <row r="639" spans="13:13" s="2" customFormat="1" x14ac:dyDescent="0.25">
      <c r="M639" s="124"/>
    </row>
    <row r="640" spans="13:13" s="2" customFormat="1" x14ac:dyDescent="0.25">
      <c r="M640" s="124"/>
    </row>
    <row r="641" spans="13:13" s="2" customFormat="1" x14ac:dyDescent="0.25">
      <c r="M641" s="124"/>
    </row>
    <row r="642" spans="13:13" s="2" customFormat="1" x14ac:dyDescent="0.25">
      <c r="M642" s="124"/>
    </row>
    <row r="643" spans="13:13" s="2" customFormat="1" x14ac:dyDescent="0.25">
      <c r="M643" s="124"/>
    </row>
    <row r="644" spans="13:13" s="2" customFormat="1" x14ac:dyDescent="0.25">
      <c r="M644" s="124"/>
    </row>
    <row r="645" spans="13:13" s="2" customFormat="1" x14ac:dyDescent="0.25">
      <c r="M645" s="124"/>
    </row>
    <row r="646" spans="13:13" s="2" customFormat="1" x14ac:dyDescent="0.25">
      <c r="M646" s="124"/>
    </row>
    <row r="647" spans="13:13" s="2" customFormat="1" x14ac:dyDescent="0.25">
      <c r="M647" s="124"/>
    </row>
    <row r="648" spans="13:13" s="2" customFormat="1" x14ac:dyDescent="0.25">
      <c r="M648" s="124"/>
    </row>
    <row r="649" spans="13:13" s="2" customFormat="1" x14ac:dyDescent="0.25">
      <c r="M649" s="124"/>
    </row>
    <row r="650" spans="13:13" s="2" customFormat="1" x14ac:dyDescent="0.25">
      <c r="M650" s="124"/>
    </row>
    <row r="651" spans="13:13" s="2" customFormat="1" x14ac:dyDescent="0.25">
      <c r="M651" s="124"/>
    </row>
    <row r="652" spans="13:13" s="2" customFormat="1" x14ac:dyDescent="0.25">
      <c r="M652" s="124"/>
    </row>
    <row r="653" spans="13:13" s="2" customFormat="1" x14ac:dyDescent="0.25">
      <c r="M653" s="124"/>
    </row>
    <row r="654" spans="13:13" s="2" customFormat="1" x14ac:dyDescent="0.25">
      <c r="M654" s="124"/>
    </row>
    <row r="655" spans="13:13" s="2" customFormat="1" x14ac:dyDescent="0.25">
      <c r="M655" s="124"/>
    </row>
    <row r="656" spans="13:13" s="2" customFormat="1" x14ac:dyDescent="0.25">
      <c r="M656" s="124"/>
    </row>
    <row r="657" spans="13:13" s="2" customFormat="1" x14ac:dyDescent="0.25">
      <c r="M657" s="124"/>
    </row>
    <row r="658" spans="13:13" s="2" customFormat="1" x14ac:dyDescent="0.25">
      <c r="M658" s="124"/>
    </row>
    <row r="659" spans="13:13" s="2" customFormat="1" x14ac:dyDescent="0.25">
      <c r="M659" s="124"/>
    </row>
    <row r="660" spans="13:13" s="2" customFormat="1" x14ac:dyDescent="0.25">
      <c r="M660" s="124"/>
    </row>
    <row r="661" spans="13:13" s="2" customFormat="1" x14ac:dyDescent="0.25">
      <c r="M661" s="124"/>
    </row>
    <row r="662" spans="13:13" s="2" customFormat="1" x14ac:dyDescent="0.25">
      <c r="M662" s="124"/>
    </row>
    <row r="663" spans="13:13" s="2" customFormat="1" x14ac:dyDescent="0.25">
      <c r="M663" s="124"/>
    </row>
    <row r="664" spans="13:13" s="2" customFormat="1" x14ac:dyDescent="0.25">
      <c r="M664" s="124"/>
    </row>
    <row r="665" spans="13:13" s="2" customFormat="1" x14ac:dyDescent="0.25">
      <c r="M665" s="124"/>
    </row>
    <row r="666" spans="13:13" s="2" customFormat="1" x14ac:dyDescent="0.25">
      <c r="M666" s="124"/>
    </row>
    <row r="667" spans="13:13" s="2" customFormat="1" x14ac:dyDescent="0.25">
      <c r="M667" s="124"/>
    </row>
    <row r="668" spans="13:13" s="2" customFormat="1" x14ac:dyDescent="0.25">
      <c r="M668" s="124"/>
    </row>
    <row r="669" spans="13:13" s="2" customFormat="1" x14ac:dyDescent="0.25">
      <c r="M669" s="124"/>
    </row>
    <row r="670" spans="13:13" s="2" customFormat="1" x14ac:dyDescent="0.25">
      <c r="M670" s="124"/>
    </row>
    <row r="671" spans="13:13" s="2" customFormat="1" x14ac:dyDescent="0.25">
      <c r="M671" s="124"/>
    </row>
    <row r="672" spans="13:13" s="2" customFormat="1" x14ac:dyDescent="0.25">
      <c r="M672" s="124"/>
    </row>
    <row r="673" spans="13:13" s="2" customFormat="1" x14ac:dyDescent="0.25">
      <c r="M673" s="124"/>
    </row>
    <row r="674" spans="13:13" s="2" customFormat="1" x14ac:dyDescent="0.25">
      <c r="M674" s="124"/>
    </row>
    <row r="675" spans="13:13" s="2" customFormat="1" x14ac:dyDescent="0.25">
      <c r="M675" s="124"/>
    </row>
    <row r="676" spans="13:13" s="2" customFormat="1" x14ac:dyDescent="0.25">
      <c r="M676" s="124"/>
    </row>
    <row r="677" spans="13:13" s="2" customFormat="1" x14ac:dyDescent="0.25">
      <c r="M677" s="124"/>
    </row>
    <row r="678" spans="13:13" s="2" customFormat="1" x14ac:dyDescent="0.25">
      <c r="M678" s="124"/>
    </row>
    <row r="679" spans="13:13" s="2" customFormat="1" x14ac:dyDescent="0.25">
      <c r="M679" s="124"/>
    </row>
    <row r="680" spans="13:13" s="2" customFormat="1" x14ac:dyDescent="0.25">
      <c r="M680" s="124"/>
    </row>
    <row r="681" spans="13:13" s="2" customFormat="1" x14ac:dyDescent="0.25">
      <c r="M681" s="124"/>
    </row>
    <row r="682" spans="13:13" s="2" customFormat="1" x14ac:dyDescent="0.25">
      <c r="M682" s="124"/>
    </row>
    <row r="683" spans="13:13" s="2" customFormat="1" x14ac:dyDescent="0.25">
      <c r="M683" s="124"/>
    </row>
    <row r="684" spans="13:13" s="2" customFormat="1" x14ac:dyDescent="0.25">
      <c r="M684" s="124"/>
    </row>
    <row r="685" spans="13:13" s="2" customFormat="1" x14ac:dyDescent="0.25">
      <c r="M685" s="124"/>
    </row>
    <row r="686" spans="13:13" s="2" customFormat="1" x14ac:dyDescent="0.25">
      <c r="M686" s="124"/>
    </row>
    <row r="687" spans="13:13" s="2" customFormat="1" x14ac:dyDescent="0.25">
      <c r="M687" s="124"/>
    </row>
    <row r="688" spans="13:13" s="2" customFormat="1" x14ac:dyDescent="0.25">
      <c r="M688" s="124"/>
    </row>
    <row r="689" spans="13:13" s="2" customFormat="1" x14ac:dyDescent="0.25">
      <c r="M689" s="124"/>
    </row>
    <row r="690" spans="13:13" s="2" customFormat="1" x14ac:dyDescent="0.25">
      <c r="M690" s="124"/>
    </row>
    <row r="691" spans="13:13" s="2" customFormat="1" x14ac:dyDescent="0.25">
      <c r="M691" s="124"/>
    </row>
    <row r="692" spans="13:13" s="2" customFormat="1" x14ac:dyDescent="0.25">
      <c r="M692" s="124"/>
    </row>
    <row r="693" spans="13:13" s="2" customFormat="1" x14ac:dyDescent="0.25">
      <c r="M693" s="124"/>
    </row>
    <row r="694" spans="13:13" s="2" customFormat="1" x14ac:dyDescent="0.25">
      <c r="M694" s="124"/>
    </row>
    <row r="695" spans="13:13" s="2" customFormat="1" x14ac:dyDescent="0.25">
      <c r="M695" s="124"/>
    </row>
    <row r="696" spans="13:13" s="2" customFormat="1" x14ac:dyDescent="0.25">
      <c r="M696" s="124"/>
    </row>
    <row r="697" spans="13:13" s="2" customFormat="1" x14ac:dyDescent="0.25">
      <c r="M697" s="124"/>
    </row>
    <row r="698" spans="13:13" s="2" customFormat="1" x14ac:dyDescent="0.25">
      <c r="M698" s="124"/>
    </row>
    <row r="699" spans="13:13" s="2" customFormat="1" x14ac:dyDescent="0.25">
      <c r="M699" s="124"/>
    </row>
    <row r="700" spans="13:13" s="2" customFormat="1" x14ac:dyDescent="0.25">
      <c r="M700" s="124"/>
    </row>
    <row r="701" spans="13:13" s="2" customFormat="1" x14ac:dyDescent="0.25">
      <c r="M701" s="124"/>
    </row>
    <row r="702" spans="13:13" s="2" customFormat="1" x14ac:dyDescent="0.25">
      <c r="M702" s="124"/>
    </row>
    <row r="703" spans="13:13" s="2" customFormat="1" x14ac:dyDescent="0.25">
      <c r="M703" s="124"/>
    </row>
    <row r="704" spans="13:13" s="2" customFormat="1" x14ac:dyDescent="0.25">
      <c r="M704" s="124"/>
    </row>
    <row r="705" spans="13:13" s="2" customFormat="1" x14ac:dyDescent="0.25">
      <c r="M705" s="124"/>
    </row>
    <row r="706" spans="13:13" s="2" customFormat="1" x14ac:dyDescent="0.25">
      <c r="M706" s="124"/>
    </row>
    <row r="707" spans="13:13" s="2" customFormat="1" x14ac:dyDescent="0.25">
      <c r="M707" s="124"/>
    </row>
    <row r="708" spans="13:13" s="2" customFormat="1" x14ac:dyDescent="0.25">
      <c r="M708" s="124"/>
    </row>
    <row r="709" spans="13:13" s="2" customFormat="1" x14ac:dyDescent="0.25">
      <c r="M709" s="124"/>
    </row>
    <row r="710" spans="13:13" s="2" customFormat="1" x14ac:dyDescent="0.25">
      <c r="M710" s="124"/>
    </row>
    <row r="711" spans="13:13" s="2" customFormat="1" x14ac:dyDescent="0.25">
      <c r="M711" s="124"/>
    </row>
    <row r="712" spans="13:13" s="2" customFormat="1" x14ac:dyDescent="0.25">
      <c r="M712" s="124"/>
    </row>
    <row r="713" spans="13:13" s="2" customFormat="1" x14ac:dyDescent="0.25">
      <c r="M713" s="124"/>
    </row>
    <row r="714" spans="13:13" s="2" customFormat="1" x14ac:dyDescent="0.25">
      <c r="M714" s="124"/>
    </row>
    <row r="715" spans="13:13" s="2" customFormat="1" x14ac:dyDescent="0.25">
      <c r="M715" s="124"/>
    </row>
    <row r="716" spans="13:13" s="2" customFormat="1" x14ac:dyDescent="0.25">
      <c r="M716" s="124"/>
    </row>
    <row r="717" spans="13:13" s="2" customFormat="1" x14ac:dyDescent="0.25">
      <c r="M717" s="124"/>
    </row>
    <row r="718" spans="13:13" s="2" customFormat="1" x14ac:dyDescent="0.25">
      <c r="M718" s="124"/>
    </row>
    <row r="719" spans="13:13" s="2" customFormat="1" x14ac:dyDescent="0.25">
      <c r="M719" s="124"/>
    </row>
    <row r="720" spans="13:13" s="2" customFormat="1" x14ac:dyDescent="0.25">
      <c r="M720" s="124"/>
    </row>
    <row r="721" spans="13:13" s="2" customFormat="1" x14ac:dyDescent="0.25">
      <c r="M721" s="124"/>
    </row>
    <row r="722" spans="13:13" s="2" customFormat="1" x14ac:dyDescent="0.25">
      <c r="M722" s="124"/>
    </row>
    <row r="723" spans="13:13" s="2" customFormat="1" x14ac:dyDescent="0.25">
      <c r="M723" s="124"/>
    </row>
    <row r="724" spans="13:13" s="2" customFormat="1" x14ac:dyDescent="0.25">
      <c r="M724" s="124"/>
    </row>
    <row r="725" spans="13:13" s="2" customFormat="1" x14ac:dyDescent="0.25">
      <c r="M725" s="124"/>
    </row>
    <row r="726" spans="13:13" s="2" customFormat="1" x14ac:dyDescent="0.25">
      <c r="M726" s="124"/>
    </row>
    <row r="727" spans="13:13" s="2" customFormat="1" x14ac:dyDescent="0.25">
      <c r="M727" s="124"/>
    </row>
    <row r="728" spans="13:13" s="2" customFormat="1" x14ac:dyDescent="0.25">
      <c r="M728" s="124"/>
    </row>
    <row r="729" spans="13:13" s="2" customFormat="1" x14ac:dyDescent="0.25">
      <c r="M729" s="124"/>
    </row>
    <row r="730" spans="13:13" s="2" customFormat="1" x14ac:dyDescent="0.25">
      <c r="M730" s="124"/>
    </row>
    <row r="731" spans="13:13" s="2" customFormat="1" x14ac:dyDescent="0.25">
      <c r="M731" s="124"/>
    </row>
    <row r="732" spans="13:13" s="2" customFormat="1" x14ac:dyDescent="0.25">
      <c r="M732" s="124"/>
    </row>
    <row r="733" spans="13:13" s="2" customFormat="1" x14ac:dyDescent="0.25">
      <c r="M733" s="124"/>
    </row>
    <row r="734" spans="13:13" s="2" customFormat="1" x14ac:dyDescent="0.25">
      <c r="M734" s="124"/>
    </row>
    <row r="735" spans="13:13" s="2" customFormat="1" x14ac:dyDescent="0.25">
      <c r="M735" s="124"/>
    </row>
    <row r="736" spans="13:13" s="2" customFormat="1" x14ac:dyDescent="0.25">
      <c r="M736" s="124"/>
    </row>
    <row r="737" spans="13:13" s="2" customFormat="1" x14ac:dyDescent="0.25">
      <c r="M737" s="124"/>
    </row>
    <row r="738" spans="13:13" s="2" customFormat="1" x14ac:dyDescent="0.25">
      <c r="M738" s="124"/>
    </row>
    <row r="739" spans="13:13" s="2" customFormat="1" x14ac:dyDescent="0.25">
      <c r="M739" s="124"/>
    </row>
    <row r="740" spans="13:13" s="2" customFormat="1" x14ac:dyDescent="0.25">
      <c r="M740" s="124"/>
    </row>
    <row r="741" spans="13:13" s="2" customFormat="1" x14ac:dyDescent="0.25">
      <c r="M741" s="124"/>
    </row>
    <row r="742" spans="13:13" s="2" customFormat="1" x14ac:dyDescent="0.25">
      <c r="M742" s="124"/>
    </row>
    <row r="743" spans="13:13" s="2" customFormat="1" x14ac:dyDescent="0.25">
      <c r="M743" s="124"/>
    </row>
    <row r="744" spans="13:13" s="2" customFormat="1" x14ac:dyDescent="0.25">
      <c r="M744" s="124"/>
    </row>
    <row r="745" spans="13:13" s="2" customFormat="1" x14ac:dyDescent="0.25">
      <c r="M745" s="124"/>
    </row>
    <row r="746" spans="13:13" s="2" customFormat="1" x14ac:dyDescent="0.25">
      <c r="M746" s="124"/>
    </row>
    <row r="747" spans="13:13" s="2" customFormat="1" x14ac:dyDescent="0.25">
      <c r="M747" s="124"/>
    </row>
    <row r="748" spans="13:13" s="2" customFormat="1" x14ac:dyDescent="0.25">
      <c r="M748" s="124"/>
    </row>
    <row r="749" spans="13:13" s="2" customFormat="1" x14ac:dyDescent="0.25">
      <c r="M749" s="124"/>
    </row>
    <row r="750" spans="13:13" s="2" customFormat="1" x14ac:dyDescent="0.25">
      <c r="M750" s="124"/>
    </row>
    <row r="751" spans="13:13" s="2" customFormat="1" x14ac:dyDescent="0.25">
      <c r="M751" s="124"/>
    </row>
    <row r="752" spans="13:13" s="2" customFormat="1" x14ac:dyDescent="0.25">
      <c r="M752" s="124"/>
    </row>
    <row r="753" spans="13:13" s="2" customFormat="1" x14ac:dyDescent="0.25">
      <c r="M753" s="124"/>
    </row>
    <row r="754" spans="13:13" s="2" customFormat="1" x14ac:dyDescent="0.25">
      <c r="M754" s="124"/>
    </row>
    <row r="755" spans="13:13" s="2" customFormat="1" x14ac:dyDescent="0.25">
      <c r="M755" s="124"/>
    </row>
    <row r="756" spans="13:13" s="2" customFormat="1" x14ac:dyDescent="0.25">
      <c r="M756" s="124"/>
    </row>
    <row r="757" spans="13:13" s="2" customFormat="1" x14ac:dyDescent="0.25">
      <c r="M757" s="124"/>
    </row>
    <row r="758" spans="13:13" s="2" customFormat="1" x14ac:dyDescent="0.25">
      <c r="M758" s="124"/>
    </row>
    <row r="759" spans="13:13" s="2" customFormat="1" x14ac:dyDescent="0.25">
      <c r="M759" s="124"/>
    </row>
    <row r="760" spans="13:13" s="2" customFormat="1" x14ac:dyDescent="0.25">
      <c r="M760" s="124"/>
    </row>
    <row r="761" spans="13:13" s="2" customFormat="1" x14ac:dyDescent="0.25">
      <c r="M761" s="124"/>
    </row>
    <row r="762" spans="13:13" s="2" customFormat="1" x14ac:dyDescent="0.25">
      <c r="M762" s="124"/>
    </row>
    <row r="763" spans="13:13" s="2" customFormat="1" x14ac:dyDescent="0.25">
      <c r="M763" s="124"/>
    </row>
    <row r="764" spans="13:13" s="2" customFormat="1" x14ac:dyDescent="0.25">
      <c r="M764" s="124"/>
    </row>
    <row r="765" spans="13:13" s="2" customFormat="1" x14ac:dyDescent="0.25">
      <c r="M765" s="124"/>
    </row>
    <row r="766" spans="13:13" s="2" customFormat="1" x14ac:dyDescent="0.25">
      <c r="M766" s="124"/>
    </row>
    <row r="767" spans="13:13" s="2" customFormat="1" x14ac:dyDescent="0.25">
      <c r="M767" s="124"/>
    </row>
    <row r="768" spans="13:13" s="2" customFormat="1" x14ac:dyDescent="0.25">
      <c r="M768" s="124"/>
    </row>
    <row r="769" spans="13:13" s="2" customFormat="1" x14ac:dyDescent="0.25">
      <c r="M769" s="124"/>
    </row>
    <row r="770" spans="13:13" s="2" customFormat="1" x14ac:dyDescent="0.25">
      <c r="M770" s="124"/>
    </row>
    <row r="771" spans="13:13" s="2" customFormat="1" x14ac:dyDescent="0.25">
      <c r="M771" s="124"/>
    </row>
    <row r="772" spans="13:13" s="2" customFormat="1" x14ac:dyDescent="0.25">
      <c r="M772" s="124"/>
    </row>
    <row r="773" spans="13:13" s="2" customFormat="1" x14ac:dyDescent="0.25">
      <c r="M773" s="124"/>
    </row>
    <row r="774" spans="13:13" s="2" customFormat="1" x14ac:dyDescent="0.25">
      <c r="M774" s="124"/>
    </row>
    <row r="775" spans="13:13" s="2" customFormat="1" x14ac:dyDescent="0.25">
      <c r="M775" s="124"/>
    </row>
    <row r="776" spans="13:13" s="2" customFormat="1" x14ac:dyDescent="0.25">
      <c r="M776" s="124"/>
    </row>
    <row r="777" spans="13:13" s="2" customFormat="1" x14ac:dyDescent="0.25">
      <c r="M777" s="124"/>
    </row>
    <row r="778" spans="13:13" s="2" customFormat="1" x14ac:dyDescent="0.25">
      <c r="M778" s="124"/>
    </row>
    <row r="779" spans="13:13" s="2" customFormat="1" x14ac:dyDescent="0.25">
      <c r="M779" s="124"/>
    </row>
    <row r="780" spans="13:13" s="2" customFormat="1" x14ac:dyDescent="0.25">
      <c r="M780" s="124"/>
    </row>
    <row r="781" spans="13:13" s="2" customFormat="1" x14ac:dyDescent="0.25">
      <c r="M781" s="124"/>
    </row>
    <row r="782" spans="13:13" s="2" customFormat="1" x14ac:dyDescent="0.25">
      <c r="M782" s="124"/>
    </row>
    <row r="783" spans="13:13" s="2" customFormat="1" x14ac:dyDescent="0.25">
      <c r="M783" s="124"/>
    </row>
    <row r="784" spans="13:13" s="2" customFormat="1" x14ac:dyDescent="0.25">
      <c r="M784" s="124"/>
    </row>
    <row r="785" spans="13:13" s="2" customFormat="1" x14ac:dyDescent="0.25">
      <c r="M785" s="124"/>
    </row>
    <row r="786" spans="13:13" s="2" customFormat="1" x14ac:dyDescent="0.25">
      <c r="M786" s="124"/>
    </row>
    <row r="787" spans="13:13" s="2" customFormat="1" x14ac:dyDescent="0.25">
      <c r="M787" s="124"/>
    </row>
    <row r="788" spans="13:13" s="2" customFormat="1" x14ac:dyDescent="0.25">
      <c r="M788" s="124"/>
    </row>
    <row r="789" spans="13:13" s="2" customFormat="1" x14ac:dyDescent="0.25">
      <c r="M789" s="124"/>
    </row>
    <row r="790" spans="13:13" s="2" customFormat="1" x14ac:dyDescent="0.25">
      <c r="M790" s="124"/>
    </row>
    <row r="791" spans="13:13" s="2" customFormat="1" x14ac:dyDescent="0.25">
      <c r="M791" s="124"/>
    </row>
    <row r="792" spans="13:13" s="2" customFormat="1" x14ac:dyDescent="0.25">
      <c r="M792" s="124"/>
    </row>
    <row r="793" spans="13:13" s="2" customFormat="1" x14ac:dyDescent="0.25">
      <c r="M793" s="124"/>
    </row>
    <row r="794" spans="13:13" s="2" customFormat="1" x14ac:dyDescent="0.25">
      <c r="M794" s="124"/>
    </row>
    <row r="795" spans="13:13" s="2" customFormat="1" x14ac:dyDescent="0.25">
      <c r="M795" s="124"/>
    </row>
    <row r="796" spans="13:13" s="2" customFormat="1" x14ac:dyDescent="0.25">
      <c r="M796" s="124"/>
    </row>
    <row r="797" spans="13:13" s="2" customFormat="1" x14ac:dyDescent="0.25">
      <c r="M797" s="124"/>
    </row>
    <row r="798" spans="13:13" s="2" customFormat="1" x14ac:dyDescent="0.25">
      <c r="M798" s="124"/>
    </row>
    <row r="799" spans="13:13" s="2" customFormat="1" x14ac:dyDescent="0.25">
      <c r="M799" s="124"/>
    </row>
    <row r="800" spans="13:13" s="2" customFormat="1" x14ac:dyDescent="0.25">
      <c r="M800" s="124"/>
    </row>
    <row r="801" spans="13:13" s="2" customFormat="1" x14ac:dyDescent="0.25">
      <c r="M801" s="124"/>
    </row>
    <row r="802" spans="13:13" s="2" customFormat="1" x14ac:dyDescent="0.25">
      <c r="M802" s="124"/>
    </row>
    <row r="803" spans="13:13" s="2" customFormat="1" x14ac:dyDescent="0.25">
      <c r="M803" s="124"/>
    </row>
    <row r="804" spans="13:13" s="2" customFormat="1" x14ac:dyDescent="0.25">
      <c r="M804" s="124"/>
    </row>
    <row r="805" spans="13:13" s="2" customFormat="1" x14ac:dyDescent="0.25">
      <c r="M805" s="124"/>
    </row>
    <row r="806" spans="13:13" s="2" customFormat="1" x14ac:dyDescent="0.25">
      <c r="M806" s="124"/>
    </row>
    <row r="807" spans="13:13" s="2" customFormat="1" x14ac:dyDescent="0.25">
      <c r="M807" s="124"/>
    </row>
    <row r="808" spans="13:13" s="2" customFormat="1" x14ac:dyDescent="0.25">
      <c r="M808" s="124"/>
    </row>
    <row r="809" spans="13:13" s="2" customFormat="1" x14ac:dyDescent="0.25">
      <c r="M809" s="124"/>
    </row>
    <row r="810" spans="13:13" s="2" customFormat="1" x14ac:dyDescent="0.25">
      <c r="M810" s="124"/>
    </row>
    <row r="811" spans="13:13" s="2" customFormat="1" x14ac:dyDescent="0.25">
      <c r="M811" s="124"/>
    </row>
    <row r="812" spans="13:13" s="2" customFormat="1" x14ac:dyDescent="0.25">
      <c r="M812" s="124"/>
    </row>
    <row r="813" spans="13:13" s="2" customFormat="1" x14ac:dyDescent="0.25">
      <c r="M813" s="124"/>
    </row>
    <row r="814" spans="13:13" s="2" customFormat="1" x14ac:dyDescent="0.25">
      <c r="M814" s="124"/>
    </row>
    <row r="815" spans="13:13" s="2" customFormat="1" x14ac:dyDescent="0.25">
      <c r="M815" s="124"/>
    </row>
    <row r="816" spans="13:13" s="2" customFormat="1" x14ac:dyDescent="0.25">
      <c r="M816" s="124"/>
    </row>
    <row r="817" spans="13:13" s="2" customFormat="1" x14ac:dyDescent="0.25">
      <c r="M817" s="124"/>
    </row>
    <row r="818" spans="13:13" s="2" customFormat="1" x14ac:dyDescent="0.25">
      <c r="M818" s="124"/>
    </row>
    <row r="819" spans="13:13" s="2" customFormat="1" x14ac:dyDescent="0.25">
      <c r="M819" s="124"/>
    </row>
    <row r="820" spans="13:13" s="2" customFormat="1" x14ac:dyDescent="0.25">
      <c r="M820" s="124"/>
    </row>
    <row r="821" spans="13:13" s="2" customFormat="1" x14ac:dyDescent="0.25">
      <c r="M821" s="124"/>
    </row>
    <row r="822" spans="13:13" s="2" customFormat="1" x14ac:dyDescent="0.25">
      <c r="M822" s="124"/>
    </row>
    <row r="823" spans="13:13" s="2" customFormat="1" x14ac:dyDescent="0.25">
      <c r="M823" s="124"/>
    </row>
    <row r="824" spans="13:13" s="2" customFormat="1" x14ac:dyDescent="0.25">
      <c r="M824" s="124"/>
    </row>
    <row r="825" spans="13:13" s="2" customFormat="1" x14ac:dyDescent="0.25">
      <c r="M825" s="124"/>
    </row>
    <row r="826" spans="13:13" s="2" customFormat="1" x14ac:dyDescent="0.25">
      <c r="M826" s="124"/>
    </row>
    <row r="827" spans="13:13" s="2" customFormat="1" x14ac:dyDescent="0.25">
      <c r="M827" s="124"/>
    </row>
    <row r="828" spans="13:13" s="2" customFormat="1" x14ac:dyDescent="0.25">
      <c r="M828" s="124"/>
    </row>
    <row r="829" spans="13:13" s="2" customFormat="1" x14ac:dyDescent="0.25">
      <c r="M829" s="124"/>
    </row>
    <row r="830" spans="13:13" s="2" customFormat="1" x14ac:dyDescent="0.25">
      <c r="M830" s="124"/>
    </row>
    <row r="831" spans="13:13" s="2" customFormat="1" x14ac:dyDescent="0.25">
      <c r="M831" s="124"/>
    </row>
    <row r="832" spans="13:13" s="2" customFormat="1" x14ac:dyDescent="0.25">
      <c r="M832" s="124"/>
    </row>
    <row r="833" spans="13:13" s="2" customFormat="1" x14ac:dyDescent="0.25">
      <c r="M833" s="124"/>
    </row>
    <row r="834" spans="13:13" s="2" customFormat="1" x14ac:dyDescent="0.25">
      <c r="M834" s="124"/>
    </row>
    <row r="835" spans="13:13" s="2" customFormat="1" x14ac:dyDescent="0.25">
      <c r="M835" s="124"/>
    </row>
    <row r="836" spans="13:13" s="2" customFormat="1" x14ac:dyDescent="0.25">
      <c r="M836" s="124"/>
    </row>
    <row r="837" spans="13:13" s="2" customFormat="1" x14ac:dyDescent="0.25">
      <c r="M837" s="124"/>
    </row>
    <row r="838" spans="13:13" s="2" customFormat="1" x14ac:dyDescent="0.25">
      <c r="M838" s="124"/>
    </row>
    <row r="839" spans="13:13" s="2" customFormat="1" x14ac:dyDescent="0.25">
      <c r="M839" s="124"/>
    </row>
    <row r="840" spans="13:13" s="2" customFormat="1" x14ac:dyDescent="0.25">
      <c r="M840" s="124"/>
    </row>
    <row r="841" spans="13:13" s="2" customFormat="1" x14ac:dyDescent="0.25">
      <c r="M841" s="124"/>
    </row>
    <row r="842" spans="13:13" s="2" customFormat="1" x14ac:dyDescent="0.25">
      <c r="M842" s="124"/>
    </row>
    <row r="843" spans="13:13" s="2" customFormat="1" x14ac:dyDescent="0.25">
      <c r="M843" s="124"/>
    </row>
    <row r="844" spans="13:13" s="2" customFormat="1" x14ac:dyDescent="0.25">
      <c r="M844" s="124"/>
    </row>
    <row r="845" spans="13:13" s="2" customFormat="1" x14ac:dyDescent="0.25">
      <c r="M845" s="124"/>
    </row>
    <row r="846" spans="13:13" s="2" customFormat="1" x14ac:dyDescent="0.25">
      <c r="M846" s="124"/>
    </row>
    <row r="847" spans="13:13" s="2" customFormat="1" x14ac:dyDescent="0.25">
      <c r="M847" s="124"/>
    </row>
    <row r="848" spans="13:13" s="2" customFormat="1" x14ac:dyDescent="0.25">
      <c r="M848" s="124"/>
    </row>
    <row r="849" spans="13:13" s="2" customFormat="1" x14ac:dyDescent="0.25">
      <c r="M849" s="124"/>
    </row>
    <row r="850" spans="13:13" s="2" customFormat="1" x14ac:dyDescent="0.25">
      <c r="M850" s="124"/>
    </row>
    <row r="851" spans="13:13" s="2" customFormat="1" x14ac:dyDescent="0.25">
      <c r="M851" s="124"/>
    </row>
    <row r="852" spans="13:13" s="2" customFormat="1" x14ac:dyDescent="0.25">
      <c r="M852" s="124"/>
    </row>
    <row r="853" spans="13:13" s="2" customFormat="1" x14ac:dyDescent="0.25">
      <c r="M853" s="124"/>
    </row>
    <row r="854" spans="13:13" s="2" customFormat="1" x14ac:dyDescent="0.25">
      <c r="M854" s="124"/>
    </row>
    <row r="855" spans="13:13" s="2" customFormat="1" x14ac:dyDescent="0.25">
      <c r="M855" s="124"/>
    </row>
    <row r="856" spans="13:13" s="2" customFormat="1" x14ac:dyDescent="0.25">
      <c r="M856" s="124"/>
    </row>
    <row r="857" spans="13:13" s="2" customFormat="1" x14ac:dyDescent="0.25">
      <c r="M857" s="124"/>
    </row>
    <row r="858" spans="13:13" s="2" customFormat="1" x14ac:dyDescent="0.25">
      <c r="M858" s="124"/>
    </row>
    <row r="859" spans="13:13" s="2" customFormat="1" x14ac:dyDescent="0.25">
      <c r="M859" s="124"/>
    </row>
    <row r="860" spans="13:13" s="2" customFormat="1" x14ac:dyDescent="0.25">
      <c r="M860" s="124"/>
    </row>
    <row r="861" spans="13:13" s="2" customFormat="1" x14ac:dyDescent="0.25">
      <c r="M861" s="124"/>
    </row>
    <row r="862" spans="13:13" s="2" customFormat="1" x14ac:dyDescent="0.25">
      <c r="M862" s="124"/>
    </row>
    <row r="863" spans="13:13" s="2" customFormat="1" x14ac:dyDescent="0.25">
      <c r="M863" s="124"/>
    </row>
    <row r="864" spans="13:13" s="2" customFormat="1" x14ac:dyDescent="0.25">
      <c r="M864" s="124"/>
    </row>
    <row r="865" spans="13:13" s="2" customFormat="1" x14ac:dyDescent="0.25">
      <c r="M865" s="124"/>
    </row>
    <row r="866" spans="13:13" s="2" customFormat="1" x14ac:dyDescent="0.25">
      <c r="M866" s="124"/>
    </row>
    <row r="867" spans="13:13" s="2" customFormat="1" x14ac:dyDescent="0.25">
      <c r="M867" s="124"/>
    </row>
    <row r="868" spans="13:13" s="2" customFormat="1" x14ac:dyDescent="0.25">
      <c r="M868" s="124"/>
    </row>
    <row r="869" spans="13:13" s="2" customFormat="1" x14ac:dyDescent="0.25">
      <c r="M869" s="124"/>
    </row>
    <row r="870" spans="13:13" s="2" customFormat="1" x14ac:dyDescent="0.25">
      <c r="M870" s="124"/>
    </row>
    <row r="871" spans="13:13" s="2" customFormat="1" x14ac:dyDescent="0.25">
      <c r="M871" s="124"/>
    </row>
    <row r="872" spans="13:13" s="2" customFormat="1" x14ac:dyDescent="0.25">
      <c r="M872" s="124"/>
    </row>
    <row r="873" spans="13:13" s="2" customFormat="1" x14ac:dyDescent="0.25">
      <c r="M873" s="124"/>
    </row>
    <row r="874" spans="13:13" s="2" customFormat="1" x14ac:dyDescent="0.25">
      <c r="M874" s="124"/>
    </row>
    <row r="875" spans="13:13" s="2" customFormat="1" x14ac:dyDescent="0.25">
      <c r="M875" s="124"/>
    </row>
    <row r="876" spans="13:13" s="2" customFormat="1" x14ac:dyDescent="0.25">
      <c r="M876" s="124"/>
    </row>
    <row r="877" spans="13:13" s="2" customFormat="1" x14ac:dyDescent="0.25">
      <c r="M877" s="124"/>
    </row>
    <row r="878" spans="13:13" s="2" customFormat="1" x14ac:dyDescent="0.25">
      <c r="M878" s="124"/>
    </row>
    <row r="879" spans="13:13" s="2" customFormat="1" x14ac:dyDescent="0.25">
      <c r="M879" s="124"/>
    </row>
    <row r="880" spans="13:13" s="2" customFormat="1" x14ac:dyDescent="0.25">
      <c r="M880" s="124"/>
    </row>
    <row r="881" spans="13:13" s="2" customFormat="1" x14ac:dyDescent="0.25">
      <c r="M881" s="124"/>
    </row>
    <row r="882" spans="13:13" s="2" customFormat="1" x14ac:dyDescent="0.25">
      <c r="M882" s="124"/>
    </row>
    <row r="883" spans="13:13" s="2" customFormat="1" x14ac:dyDescent="0.25">
      <c r="M883" s="124"/>
    </row>
    <row r="884" spans="13:13" s="2" customFormat="1" x14ac:dyDescent="0.25">
      <c r="M884" s="124"/>
    </row>
    <row r="885" spans="13:13" s="2" customFormat="1" x14ac:dyDescent="0.25">
      <c r="M885" s="124"/>
    </row>
    <row r="886" spans="13:13" s="2" customFormat="1" x14ac:dyDescent="0.25">
      <c r="M886" s="124"/>
    </row>
    <row r="887" spans="13:13" s="2" customFormat="1" x14ac:dyDescent="0.25">
      <c r="M887" s="124"/>
    </row>
    <row r="888" spans="13:13" s="2" customFormat="1" x14ac:dyDescent="0.25">
      <c r="M888" s="124"/>
    </row>
    <row r="889" spans="13:13" s="2" customFormat="1" x14ac:dyDescent="0.25">
      <c r="M889" s="124"/>
    </row>
    <row r="890" spans="13:13" s="2" customFormat="1" x14ac:dyDescent="0.25">
      <c r="M890" s="124"/>
    </row>
    <row r="891" spans="13:13" s="2" customFormat="1" x14ac:dyDescent="0.25">
      <c r="M891" s="124"/>
    </row>
    <row r="892" spans="13:13" s="2" customFormat="1" x14ac:dyDescent="0.25">
      <c r="M892" s="124"/>
    </row>
    <row r="893" spans="13:13" s="2" customFormat="1" x14ac:dyDescent="0.25">
      <c r="M893" s="124"/>
    </row>
    <row r="894" spans="13:13" s="2" customFormat="1" x14ac:dyDescent="0.25">
      <c r="M894" s="124"/>
    </row>
    <row r="895" spans="13:13" s="2" customFormat="1" x14ac:dyDescent="0.25">
      <c r="M895" s="124"/>
    </row>
    <row r="896" spans="13:13" s="2" customFormat="1" x14ac:dyDescent="0.25">
      <c r="M896" s="124"/>
    </row>
    <row r="897" spans="13:13" s="2" customFormat="1" x14ac:dyDescent="0.25">
      <c r="M897" s="124"/>
    </row>
    <row r="898" spans="13:13" s="2" customFormat="1" x14ac:dyDescent="0.25">
      <c r="M898" s="124"/>
    </row>
    <row r="899" spans="13:13" s="2" customFormat="1" x14ac:dyDescent="0.25">
      <c r="M899" s="124"/>
    </row>
    <row r="900" spans="13:13" s="2" customFormat="1" x14ac:dyDescent="0.25">
      <c r="M900" s="124"/>
    </row>
    <row r="901" spans="13:13" s="2" customFormat="1" x14ac:dyDescent="0.25">
      <c r="M901" s="124"/>
    </row>
    <row r="902" spans="13:13" s="2" customFormat="1" x14ac:dyDescent="0.25">
      <c r="M902" s="124"/>
    </row>
    <row r="903" spans="13:13" s="2" customFormat="1" x14ac:dyDescent="0.25">
      <c r="M903" s="124"/>
    </row>
    <row r="904" spans="13:13" s="2" customFormat="1" x14ac:dyDescent="0.25">
      <c r="M904" s="124"/>
    </row>
    <row r="905" spans="13:13" s="2" customFormat="1" x14ac:dyDescent="0.25">
      <c r="M905" s="124"/>
    </row>
    <row r="906" spans="13:13" s="2" customFormat="1" x14ac:dyDescent="0.25">
      <c r="M906" s="124"/>
    </row>
    <row r="907" spans="13:13" s="2" customFormat="1" x14ac:dyDescent="0.25">
      <c r="M907" s="124"/>
    </row>
    <row r="908" spans="13:13" s="2" customFormat="1" x14ac:dyDescent="0.25">
      <c r="M908" s="124"/>
    </row>
    <row r="909" spans="13:13" s="2" customFormat="1" x14ac:dyDescent="0.25">
      <c r="M909" s="124"/>
    </row>
    <row r="910" spans="13:13" s="2" customFormat="1" x14ac:dyDescent="0.25">
      <c r="M910" s="124"/>
    </row>
    <row r="911" spans="13:13" s="2" customFormat="1" x14ac:dyDescent="0.25">
      <c r="M911" s="124"/>
    </row>
    <row r="912" spans="13:13" s="2" customFormat="1" x14ac:dyDescent="0.25">
      <c r="M912" s="124"/>
    </row>
    <row r="913" spans="13:13" s="2" customFormat="1" x14ac:dyDescent="0.25">
      <c r="M913" s="124"/>
    </row>
    <row r="914" spans="13:13" s="2" customFormat="1" x14ac:dyDescent="0.25">
      <c r="M914" s="124"/>
    </row>
    <row r="915" spans="13:13" s="2" customFormat="1" x14ac:dyDescent="0.25">
      <c r="M915" s="124"/>
    </row>
    <row r="916" spans="13:13" s="2" customFormat="1" x14ac:dyDescent="0.25">
      <c r="M916" s="124"/>
    </row>
    <row r="917" spans="13:13" s="2" customFormat="1" x14ac:dyDescent="0.25">
      <c r="M917" s="124"/>
    </row>
    <row r="918" spans="13:13" s="2" customFormat="1" x14ac:dyDescent="0.25">
      <c r="M918" s="124"/>
    </row>
    <row r="919" spans="13:13" s="2" customFormat="1" x14ac:dyDescent="0.25">
      <c r="M919" s="124"/>
    </row>
    <row r="920" spans="13:13" s="2" customFormat="1" x14ac:dyDescent="0.25">
      <c r="M920" s="124"/>
    </row>
    <row r="921" spans="13:13" s="2" customFormat="1" x14ac:dyDescent="0.25">
      <c r="M921" s="124"/>
    </row>
    <row r="922" spans="13:13" s="2" customFormat="1" x14ac:dyDescent="0.25">
      <c r="M922" s="124"/>
    </row>
    <row r="923" spans="13:13" s="2" customFormat="1" x14ac:dyDescent="0.25">
      <c r="M923" s="124"/>
    </row>
    <row r="924" spans="13:13" s="2" customFormat="1" x14ac:dyDescent="0.25">
      <c r="M924" s="124"/>
    </row>
    <row r="925" spans="13:13" s="2" customFormat="1" x14ac:dyDescent="0.25">
      <c r="M925" s="124"/>
    </row>
    <row r="926" spans="13:13" s="2" customFormat="1" x14ac:dyDescent="0.25">
      <c r="M926" s="124"/>
    </row>
    <row r="927" spans="13:13" s="2" customFormat="1" x14ac:dyDescent="0.25">
      <c r="M927" s="124"/>
    </row>
    <row r="928" spans="13:13" s="2" customFormat="1" x14ac:dyDescent="0.25">
      <c r="M928" s="124"/>
    </row>
    <row r="929" spans="13:13" s="2" customFormat="1" x14ac:dyDescent="0.25">
      <c r="M929" s="124"/>
    </row>
    <row r="930" spans="13:13" s="2" customFormat="1" x14ac:dyDescent="0.25">
      <c r="M930" s="124"/>
    </row>
    <row r="931" spans="13:13" s="2" customFormat="1" x14ac:dyDescent="0.25">
      <c r="M931" s="124"/>
    </row>
    <row r="932" spans="13:13" s="2" customFormat="1" x14ac:dyDescent="0.25">
      <c r="M932" s="124"/>
    </row>
    <row r="933" spans="13:13" s="2" customFormat="1" x14ac:dyDescent="0.25">
      <c r="M933" s="124"/>
    </row>
    <row r="934" spans="13:13" s="2" customFormat="1" x14ac:dyDescent="0.25">
      <c r="M934" s="124"/>
    </row>
    <row r="935" spans="13:13" s="2" customFormat="1" x14ac:dyDescent="0.25">
      <c r="M935" s="124"/>
    </row>
    <row r="936" spans="13:13" s="2" customFormat="1" x14ac:dyDescent="0.25">
      <c r="M936" s="124"/>
    </row>
    <row r="937" spans="13:13" s="2" customFormat="1" x14ac:dyDescent="0.25">
      <c r="M937" s="124"/>
    </row>
    <row r="938" spans="13:13" s="2" customFormat="1" x14ac:dyDescent="0.25">
      <c r="M938" s="124"/>
    </row>
    <row r="939" spans="13:13" s="2" customFormat="1" x14ac:dyDescent="0.25">
      <c r="M939" s="124"/>
    </row>
    <row r="940" spans="13:13" s="2" customFormat="1" x14ac:dyDescent="0.25">
      <c r="M940" s="124"/>
    </row>
    <row r="941" spans="13:13" s="2" customFormat="1" x14ac:dyDescent="0.25">
      <c r="M941" s="124"/>
    </row>
    <row r="942" spans="13:13" s="2" customFormat="1" x14ac:dyDescent="0.25">
      <c r="M942" s="124"/>
    </row>
    <row r="943" spans="13:13" s="2" customFormat="1" x14ac:dyDescent="0.25">
      <c r="M943" s="124"/>
    </row>
    <row r="944" spans="13:13" s="2" customFormat="1" x14ac:dyDescent="0.25">
      <c r="M944" s="124"/>
    </row>
    <row r="945" spans="13:13" s="2" customFormat="1" x14ac:dyDescent="0.25">
      <c r="M945" s="124"/>
    </row>
    <row r="946" spans="13:13" s="2" customFormat="1" x14ac:dyDescent="0.25">
      <c r="M946" s="124"/>
    </row>
    <row r="947" spans="13:13" s="2" customFormat="1" x14ac:dyDescent="0.25">
      <c r="M947" s="124"/>
    </row>
    <row r="948" spans="13:13" s="2" customFormat="1" x14ac:dyDescent="0.25">
      <c r="M948" s="124"/>
    </row>
    <row r="949" spans="13:13" s="2" customFormat="1" x14ac:dyDescent="0.25">
      <c r="M949" s="124"/>
    </row>
    <row r="950" spans="13:13" s="2" customFormat="1" x14ac:dyDescent="0.25">
      <c r="M950" s="124"/>
    </row>
    <row r="951" spans="13:13" s="2" customFormat="1" x14ac:dyDescent="0.25">
      <c r="M951" s="124"/>
    </row>
    <row r="952" spans="13:13" s="2" customFormat="1" x14ac:dyDescent="0.25">
      <c r="M952" s="124"/>
    </row>
    <row r="953" spans="13:13" s="2" customFormat="1" x14ac:dyDescent="0.25">
      <c r="M953" s="124"/>
    </row>
    <row r="954" spans="13:13" s="2" customFormat="1" x14ac:dyDescent="0.25">
      <c r="M954" s="124"/>
    </row>
    <row r="955" spans="13:13" s="2" customFormat="1" x14ac:dyDescent="0.25">
      <c r="M955" s="124"/>
    </row>
    <row r="956" spans="13:13" s="2" customFormat="1" x14ac:dyDescent="0.25">
      <c r="M956" s="124"/>
    </row>
    <row r="957" spans="13:13" s="2" customFormat="1" x14ac:dyDescent="0.25">
      <c r="M957" s="124"/>
    </row>
    <row r="958" spans="13:13" s="2" customFormat="1" x14ac:dyDescent="0.25">
      <c r="M958" s="124"/>
    </row>
    <row r="959" spans="13:13" s="2" customFormat="1" x14ac:dyDescent="0.25">
      <c r="M959" s="124"/>
    </row>
    <row r="960" spans="13:13" s="2" customFormat="1" x14ac:dyDescent="0.25">
      <c r="M960" s="124"/>
    </row>
    <row r="961" spans="13:13" s="2" customFormat="1" x14ac:dyDescent="0.25">
      <c r="M961" s="124"/>
    </row>
    <row r="962" spans="13:13" s="2" customFormat="1" x14ac:dyDescent="0.25">
      <c r="M962" s="124"/>
    </row>
    <row r="963" spans="13:13" s="2" customFormat="1" x14ac:dyDescent="0.25">
      <c r="M963" s="124"/>
    </row>
    <row r="964" spans="13:13" s="2" customFormat="1" x14ac:dyDescent="0.25">
      <c r="M964" s="124"/>
    </row>
    <row r="965" spans="13:13" s="2" customFormat="1" x14ac:dyDescent="0.25">
      <c r="M965" s="124"/>
    </row>
    <row r="966" spans="13:13" s="2" customFormat="1" x14ac:dyDescent="0.25">
      <c r="M966" s="124"/>
    </row>
    <row r="967" spans="13:13" s="2" customFormat="1" x14ac:dyDescent="0.25">
      <c r="M967" s="124"/>
    </row>
    <row r="968" spans="13:13" s="2" customFormat="1" x14ac:dyDescent="0.25">
      <c r="M968" s="124"/>
    </row>
    <row r="969" spans="13:13" s="2" customFormat="1" x14ac:dyDescent="0.25">
      <c r="M969" s="124"/>
    </row>
    <row r="970" spans="13:13" s="2" customFormat="1" x14ac:dyDescent="0.25">
      <c r="M970" s="124"/>
    </row>
    <row r="971" spans="13:13" s="2" customFormat="1" x14ac:dyDescent="0.25">
      <c r="M971" s="124"/>
    </row>
    <row r="972" spans="13:13" s="2" customFormat="1" x14ac:dyDescent="0.25">
      <c r="M972" s="124"/>
    </row>
    <row r="973" spans="13:13" s="2" customFormat="1" x14ac:dyDescent="0.25">
      <c r="M973" s="124"/>
    </row>
    <row r="974" spans="13:13" s="2" customFormat="1" x14ac:dyDescent="0.25">
      <c r="M974" s="124"/>
    </row>
    <row r="975" spans="13:13" s="2" customFormat="1" x14ac:dyDescent="0.25">
      <c r="M975" s="124"/>
    </row>
    <row r="976" spans="13:13" s="2" customFormat="1" x14ac:dyDescent="0.25">
      <c r="M976" s="124"/>
    </row>
    <row r="977" spans="13:13" s="2" customFormat="1" x14ac:dyDescent="0.25">
      <c r="M977" s="124"/>
    </row>
    <row r="978" spans="13:13" s="2" customFormat="1" x14ac:dyDescent="0.25">
      <c r="M978" s="124"/>
    </row>
    <row r="979" spans="13:13" s="2" customFormat="1" x14ac:dyDescent="0.25">
      <c r="M979" s="124"/>
    </row>
    <row r="980" spans="13:13" s="2" customFormat="1" x14ac:dyDescent="0.25">
      <c r="M980" s="124"/>
    </row>
    <row r="981" spans="13:13" s="2" customFormat="1" x14ac:dyDescent="0.25">
      <c r="M981" s="124"/>
    </row>
    <row r="982" spans="13:13" s="2" customFormat="1" x14ac:dyDescent="0.25">
      <c r="M982" s="124"/>
    </row>
    <row r="983" spans="13:13" s="2" customFormat="1" x14ac:dyDescent="0.25">
      <c r="M983" s="124"/>
    </row>
    <row r="984" spans="13:13" s="2" customFormat="1" x14ac:dyDescent="0.25">
      <c r="M984" s="124"/>
    </row>
    <row r="985" spans="13:13" s="2" customFormat="1" x14ac:dyDescent="0.25">
      <c r="M985" s="124"/>
    </row>
    <row r="986" spans="13:13" s="2" customFormat="1" x14ac:dyDescent="0.25">
      <c r="M986" s="124"/>
    </row>
    <row r="987" spans="13:13" s="2" customFormat="1" x14ac:dyDescent="0.25">
      <c r="M987" s="124"/>
    </row>
    <row r="988" spans="13:13" s="2" customFormat="1" x14ac:dyDescent="0.25">
      <c r="M988" s="124"/>
    </row>
    <row r="989" spans="13:13" s="2" customFormat="1" x14ac:dyDescent="0.25">
      <c r="M989" s="124"/>
    </row>
    <row r="990" spans="13:13" s="2" customFormat="1" x14ac:dyDescent="0.25">
      <c r="M990" s="124"/>
    </row>
    <row r="991" spans="13:13" s="2" customFormat="1" x14ac:dyDescent="0.25">
      <c r="M991" s="124"/>
    </row>
    <row r="992" spans="13:13" s="2" customFormat="1" x14ac:dyDescent="0.25">
      <c r="M992" s="124"/>
    </row>
    <row r="993" spans="13:13" s="2" customFormat="1" x14ac:dyDescent="0.25">
      <c r="M993" s="124"/>
    </row>
    <row r="994" spans="13:13" s="2" customFormat="1" x14ac:dyDescent="0.25">
      <c r="M994" s="124"/>
    </row>
    <row r="995" spans="13:13" s="2" customFormat="1" x14ac:dyDescent="0.25">
      <c r="M995" s="124"/>
    </row>
    <row r="996" spans="13:13" s="2" customFormat="1" x14ac:dyDescent="0.25">
      <c r="M996" s="124"/>
    </row>
    <row r="997" spans="13:13" s="2" customFormat="1" x14ac:dyDescent="0.25">
      <c r="M997" s="124"/>
    </row>
    <row r="998" spans="13:13" s="2" customFormat="1" x14ac:dyDescent="0.25">
      <c r="M998" s="124"/>
    </row>
    <row r="999" spans="13:13" s="2" customFormat="1" x14ac:dyDescent="0.25">
      <c r="M999" s="124"/>
    </row>
    <row r="1000" spans="13:13" s="2" customFormat="1" x14ac:dyDescent="0.25">
      <c r="M1000" s="124"/>
    </row>
    <row r="1001" spans="13:13" s="2" customFormat="1" x14ac:dyDescent="0.25">
      <c r="M1001" s="124"/>
    </row>
    <row r="1002" spans="13:13" s="2" customFormat="1" x14ac:dyDescent="0.25">
      <c r="M1002" s="124"/>
    </row>
    <row r="1003" spans="13:13" s="2" customFormat="1" x14ac:dyDescent="0.25">
      <c r="M1003" s="124"/>
    </row>
    <row r="1004" spans="13:13" s="2" customFormat="1" x14ac:dyDescent="0.25">
      <c r="M1004" s="124"/>
    </row>
    <row r="1005" spans="13:13" s="2" customFormat="1" x14ac:dyDescent="0.25">
      <c r="M1005" s="124"/>
    </row>
    <row r="1006" spans="13:13" s="2" customFormat="1" x14ac:dyDescent="0.25">
      <c r="M1006" s="124"/>
    </row>
    <row r="1007" spans="13:13" s="2" customFormat="1" x14ac:dyDescent="0.25">
      <c r="M1007" s="124"/>
    </row>
    <row r="1008" spans="13:13" s="2" customFormat="1" x14ac:dyDescent="0.25">
      <c r="M1008" s="124"/>
    </row>
    <row r="1009" spans="13:13" s="2" customFormat="1" x14ac:dyDescent="0.25">
      <c r="M1009" s="124"/>
    </row>
    <row r="1010" spans="13:13" s="2" customFormat="1" x14ac:dyDescent="0.25">
      <c r="M1010" s="124"/>
    </row>
    <row r="1011" spans="13:13" s="2" customFormat="1" x14ac:dyDescent="0.25">
      <c r="M1011" s="124"/>
    </row>
    <row r="1012" spans="13:13" s="2" customFormat="1" x14ac:dyDescent="0.25">
      <c r="M1012" s="124"/>
    </row>
    <row r="1013" spans="13:13" s="2" customFormat="1" x14ac:dyDescent="0.25">
      <c r="M1013" s="124"/>
    </row>
    <row r="1014" spans="13:13" s="2" customFormat="1" x14ac:dyDescent="0.25">
      <c r="M1014" s="124"/>
    </row>
    <row r="1015" spans="13:13" s="2" customFormat="1" x14ac:dyDescent="0.25">
      <c r="M1015" s="124"/>
    </row>
    <row r="1016" spans="13:13" s="2" customFormat="1" x14ac:dyDescent="0.25">
      <c r="M1016" s="124"/>
    </row>
    <row r="1017" spans="13:13" s="2" customFormat="1" x14ac:dyDescent="0.25">
      <c r="M1017" s="124"/>
    </row>
    <row r="1018" spans="13:13" s="2" customFormat="1" x14ac:dyDescent="0.25">
      <c r="M1018" s="124"/>
    </row>
    <row r="1019" spans="13:13" s="2" customFormat="1" x14ac:dyDescent="0.25">
      <c r="M1019" s="124"/>
    </row>
    <row r="1020" spans="13:13" s="2" customFormat="1" x14ac:dyDescent="0.25">
      <c r="M1020" s="124"/>
    </row>
    <row r="1021" spans="13:13" s="2" customFormat="1" x14ac:dyDescent="0.25">
      <c r="M1021" s="124"/>
    </row>
    <row r="1022" spans="13:13" s="2" customFormat="1" x14ac:dyDescent="0.25">
      <c r="M1022" s="124"/>
    </row>
    <row r="1023" spans="13:13" s="2" customFormat="1" x14ac:dyDescent="0.25">
      <c r="M1023" s="124"/>
    </row>
    <row r="1024" spans="13:13" s="2" customFormat="1" x14ac:dyDescent="0.25">
      <c r="M1024" s="124"/>
    </row>
    <row r="1025" spans="13:13" s="2" customFormat="1" x14ac:dyDescent="0.25">
      <c r="M1025" s="124"/>
    </row>
    <row r="1026" spans="13:13" s="2" customFormat="1" x14ac:dyDescent="0.25">
      <c r="M1026" s="124"/>
    </row>
    <row r="1027" spans="13:13" s="2" customFormat="1" x14ac:dyDescent="0.25">
      <c r="M1027" s="124"/>
    </row>
    <row r="1028" spans="13:13" s="2" customFormat="1" x14ac:dyDescent="0.25">
      <c r="M1028" s="124"/>
    </row>
    <row r="1029" spans="13:13" s="2" customFormat="1" x14ac:dyDescent="0.25">
      <c r="M1029" s="124"/>
    </row>
    <row r="1030" spans="13:13" s="2" customFormat="1" x14ac:dyDescent="0.25">
      <c r="M1030" s="124"/>
    </row>
    <row r="1031" spans="13:13" s="2" customFormat="1" x14ac:dyDescent="0.25">
      <c r="M1031" s="124"/>
    </row>
    <row r="1032" spans="13:13" s="2" customFormat="1" x14ac:dyDescent="0.25">
      <c r="M1032" s="124"/>
    </row>
    <row r="1033" spans="13:13" s="2" customFormat="1" x14ac:dyDescent="0.25">
      <c r="M1033" s="124"/>
    </row>
    <row r="1034" spans="13:13" s="2" customFormat="1" x14ac:dyDescent="0.25">
      <c r="M1034" s="124"/>
    </row>
    <row r="1035" spans="13:13" s="2" customFormat="1" x14ac:dyDescent="0.25">
      <c r="M1035" s="124"/>
    </row>
    <row r="1036" spans="13:13" s="2" customFormat="1" x14ac:dyDescent="0.25">
      <c r="M1036" s="124"/>
    </row>
    <row r="1037" spans="13:13" s="2" customFormat="1" x14ac:dyDescent="0.25">
      <c r="M1037" s="124"/>
    </row>
    <row r="1038" spans="13:13" s="2" customFormat="1" x14ac:dyDescent="0.25">
      <c r="M1038" s="124"/>
    </row>
    <row r="1039" spans="13:13" s="2" customFormat="1" x14ac:dyDescent="0.25">
      <c r="M1039" s="124"/>
    </row>
    <row r="1040" spans="13:13" s="2" customFormat="1" x14ac:dyDescent="0.25">
      <c r="M1040" s="124"/>
    </row>
    <row r="1041" spans="13:13" s="2" customFormat="1" x14ac:dyDescent="0.25">
      <c r="M1041" s="124"/>
    </row>
    <row r="1042" spans="13:13" s="2" customFormat="1" x14ac:dyDescent="0.25">
      <c r="M1042" s="124"/>
    </row>
    <row r="1043" spans="13:13" s="2" customFormat="1" x14ac:dyDescent="0.25">
      <c r="M1043" s="124"/>
    </row>
    <row r="1044" spans="13:13" s="2" customFormat="1" x14ac:dyDescent="0.25">
      <c r="M1044" s="124"/>
    </row>
    <row r="1045" spans="13:13" s="2" customFormat="1" x14ac:dyDescent="0.25">
      <c r="M1045" s="124"/>
    </row>
    <row r="1046" spans="13:13" s="2" customFormat="1" x14ac:dyDescent="0.25">
      <c r="M1046" s="124"/>
    </row>
    <row r="1047" spans="13:13" s="2" customFormat="1" x14ac:dyDescent="0.25">
      <c r="M1047" s="124"/>
    </row>
    <row r="1048" spans="13:13" s="2" customFormat="1" x14ac:dyDescent="0.25">
      <c r="M1048" s="124"/>
    </row>
    <row r="1049" spans="13:13" s="2" customFormat="1" x14ac:dyDescent="0.25">
      <c r="M1049" s="124"/>
    </row>
    <row r="1050" spans="13:13" s="2" customFormat="1" x14ac:dyDescent="0.25">
      <c r="M1050" s="124"/>
    </row>
    <row r="1051" spans="13:13" s="2" customFormat="1" x14ac:dyDescent="0.25">
      <c r="M1051" s="124"/>
    </row>
    <row r="1052" spans="13:13" s="2" customFormat="1" x14ac:dyDescent="0.25">
      <c r="M1052" s="124"/>
    </row>
    <row r="1053" spans="13:13" s="2" customFormat="1" x14ac:dyDescent="0.25">
      <c r="M1053" s="124"/>
    </row>
    <row r="1054" spans="13:13" s="2" customFormat="1" x14ac:dyDescent="0.25">
      <c r="M1054" s="124"/>
    </row>
    <row r="1055" spans="13:13" s="2" customFormat="1" x14ac:dyDescent="0.25">
      <c r="M1055" s="124"/>
    </row>
    <row r="1056" spans="13:13" s="2" customFormat="1" x14ac:dyDescent="0.25">
      <c r="M1056" s="124"/>
    </row>
    <row r="1057" spans="13:13" s="2" customFormat="1" x14ac:dyDescent="0.25">
      <c r="M1057" s="124"/>
    </row>
    <row r="1058" spans="13:13" s="2" customFormat="1" x14ac:dyDescent="0.25">
      <c r="M1058" s="124"/>
    </row>
    <row r="1059" spans="13:13" s="2" customFormat="1" x14ac:dyDescent="0.25">
      <c r="M1059" s="124"/>
    </row>
    <row r="1060" spans="13:13" s="2" customFormat="1" x14ac:dyDescent="0.25">
      <c r="M1060" s="124"/>
    </row>
    <row r="1061" spans="13:13" s="2" customFormat="1" x14ac:dyDescent="0.25">
      <c r="M1061" s="124"/>
    </row>
    <row r="1062" spans="13:13" s="2" customFormat="1" x14ac:dyDescent="0.25">
      <c r="M1062" s="124"/>
    </row>
    <row r="1063" spans="13:13" s="2" customFormat="1" x14ac:dyDescent="0.25">
      <c r="M1063" s="124"/>
    </row>
    <row r="1064" spans="13:13" s="2" customFormat="1" x14ac:dyDescent="0.25">
      <c r="M1064" s="124"/>
    </row>
    <row r="1065" spans="13:13" s="2" customFormat="1" x14ac:dyDescent="0.25">
      <c r="M1065" s="124"/>
    </row>
    <row r="1066" spans="13:13" s="2" customFormat="1" x14ac:dyDescent="0.25">
      <c r="M1066" s="124"/>
    </row>
    <row r="1067" spans="13:13" s="2" customFormat="1" x14ac:dyDescent="0.25">
      <c r="M1067" s="124"/>
    </row>
    <row r="1068" spans="13:13" s="2" customFormat="1" x14ac:dyDescent="0.25">
      <c r="M1068" s="124"/>
    </row>
    <row r="1069" spans="13:13" s="2" customFormat="1" x14ac:dyDescent="0.25">
      <c r="M1069" s="124"/>
    </row>
    <row r="1070" spans="13:13" s="2" customFormat="1" x14ac:dyDescent="0.25">
      <c r="M1070" s="124"/>
    </row>
    <row r="1071" spans="13:13" s="2" customFormat="1" x14ac:dyDescent="0.25">
      <c r="M1071" s="124"/>
    </row>
    <row r="1072" spans="13:13" s="2" customFormat="1" x14ac:dyDescent="0.25">
      <c r="M1072" s="124"/>
    </row>
    <row r="1073" spans="13:13" s="2" customFormat="1" x14ac:dyDescent="0.25">
      <c r="M1073" s="124"/>
    </row>
    <row r="1074" spans="13:13" s="2" customFormat="1" x14ac:dyDescent="0.25">
      <c r="M1074" s="124"/>
    </row>
    <row r="1075" spans="13:13" s="2" customFormat="1" x14ac:dyDescent="0.25">
      <c r="M1075" s="124"/>
    </row>
    <row r="1076" spans="13:13" s="2" customFormat="1" x14ac:dyDescent="0.25">
      <c r="M1076" s="124"/>
    </row>
    <row r="1077" spans="13:13" s="2" customFormat="1" x14ac:dyDescent="0.25">
      <c r="M1077" s="124"/>
    </row>
    <row r="1078" spans="13:13" s="2" customFormat="1" x14ac:dyDescent="0.25">
      <c r="M1078" s="124"/>
    </row>
    <row r="1079" spans="13:13" s="2" customFormat="1" x14ac:dyDescent="0.25">
      <c r="M1079" s="124"/>
    </row>
    <row r="1080" spans="13:13" s="2" customFormat="1" x14ac:dyDescent="0.25">
      <c r="M1080" s="124"/>
    </row>
    <row r="1081" spans="13:13" s="2" customFormat="1" x14ac:dyDescent="0.25">
      <c r="M1081" s="124"/>
    </row>
    <row r="1082" spans="13:13" s="2" customFormat="1" x14ac:dyDescent="0.25">
      <c r="M1082" s="124"/>
    </row>
    <row r="1083" spans="13:13" s="2" customFormat="1" x14ac:dyDescent="0.25">
      <c r="M1083" s="124"/>
    </row>
    <row r="1084" spans="13:13" s="2" customFormat="1" x14ac:dyDescent="0.25">
      <c r="M1084" s="124"/>
    </row>
    <row r="1085" spans="13:13" s="2" customFormat="1" x14ac:dyDescent="0.25">
      <c r="M1085" s="124"/>
    </row>
    <row r="1086" spans="13:13" s="2" customFormat="1" x14ac:dyDescent="0.25">
      <c r="M1086" s="124"/>
    </row>
    <row r="1087" spans="13:13" s="2" customFormat="1" x14ac:dyDescent="0.25">
      <c r="M1087" s="124"/>
    </row>
    <row r="1088" spans="13:13" s="2" customFormat="1" x14ac:dyDescent="0.25">
      <c r="M1088" s="124"/>
    </row>
    <row r="1089" spans="13:13" s="2" customFormat="1" x14ac:dyDescent="0.25">
      <c r="M1089" s="124"/>
    </row>
    <row r="1090" spans="13:13" s="2" customFormat="1" x14ac:dyDescent="0.25">
      <c r="M1090" s="124"/>
    </row>
    <row r="1091" spans="13:13" s="2" customFormat="1" x14ac:dyDescent="0.25">
      <c r="M1091" s="124"/>
    </row>
    <row r="1092" spans="13:13" s="2" customFormat="1" x14ac:dyDescent="0.25">
      <c r="M1092" s="124"/>
    </row>
    <row r="1093" spans="13:13" s="2" customFormat="1" x14ac:dyDescent="0.25">
      <c r="M1093" s="124"/>
    </row>
    <row r="1094" spans="13:13" s="2" customFormat="1" x14ac:dyDescent="0.25">
      <c r="M1094" s="124"/>
    </row>
    <row r="1095" spans="13:13" s="2" customFormat="1" x14ac:dyDescent="0.25">
      <c r="M1095" s="124"/>
    </row>
    <row r="1096" spans="13:13" s="2" customFormat="1" x14ac:dyDescent="0.25">
      <c r="M1096" s="124"/>
    </row>
    <row r="1097" spans="13:13" s="2" customFormat="1" x14ac:dyDescent="0.25">
      <c r="M1097" s="124"/>
    </row>
    <row r="1098" spans="13:13" s="2" customFormat="1" x14ac:dyDescent="0.25">
      <c r="M1098" s="124"/>
    </row>
    <row r="1099" spans="13:13" s="2" customFormat="1" x14ac:dyDescent="0.25">
      <c r="M1099" s="124"/>
    </row>
    <row r="1100" spans="13:13" s="2" customFormat="1" x14ac:dyDescent="0.25">
      <c r="M1100" s="124"/>
    </row>
    <row r="1101" spans="13:13" s="2" customFormat="1" x14ac:dyDescent="0.25">
      <c r="M1101" s="124"/>
    </row>
    <row r="1102" spans="13:13" s="2" customFormat="1" x14ac:dyDescent="0.25">
      <c r="M1102" s="124"/>
    </row>
    <row r="1103" spans="13:13" s="2" customFormat="1" x14ac:dyDescent="0.25">
      <c r="M1103" s="124"/>
    </row>
    <row r="1104" spans="13:13" s="2" customFormat="1" x14ac:dyDescent="0.25">
      <c r="M1104" s="124"/>
    </row>
    <row r="1105" spans="13:13" s="2" customFormat="1" x14ac:dyDescent="0.25">
      <c r="M1105" s="124"/>
    </row>
    <row r="1106" spans="13:13" s="2" customFormat="1" x14ac:dyDescent="0.25">
      <c r="M1106" s="124"/>
    </row>
    <row r="1107" spans="13:13" s="2" customFormat="1" x14ac:dyDescent="0.25">
      <c r="M1107" s="124"/>
    </row>
    <row r="1108" spans="13:13" s="2" customFormat="1" x14ac:dyDescent="0.25">
      <c r="M1108" s="124"/>
    </row>
    <row r="1109" spans="13:13" s="2" customFormat="1" x14ac:dyDescent="0.25">
      <c r="M1109" s="124"/>
    </row>
    <row r="1110" spans="13:13" s="2" customFormat="1" x14ac:dyDescent="0.25">
      <c r="M1110" s="124"/>
    </row>
    <row r="1111" spans="13:13" s="2" customFormat="1" x14ac:dyDescent="0.25">
      <c r="M1111" s="124"/>
    </row>
    <row r="1112" spans="13:13" s="2" customFormat="1" x14ac:dyDescent="0.25">
      <c r="M1112" s="124"/>
    </row>
    <row r="1113" spans="13:13" s="2" customFormat="1" x14ac:dyDescent="0.25">
      <c r="M1113" s="124"/>
    </row>
    <row r="1114" spans="13:13" s="2" customFormat="1" x14ac:dyDescent="0.25">
      <c r="M1114" s="124"/>
    </row>
    <row r="1115" spans="13:13" s="2" customFormat="1" x14ac:dyDescent="0.25">
      <c r="M1115" s="124"/>
    </row>
    <row r="1116" spans="13:13" s="2" customFormat="1" x14ac:dyDescent="0.25">
      <c r="M1116" s="124"/>
    </row>
    <row r="1117" spans="13:13" s="2" customFormat="1" x14ac:dyDescent="0.25">
      <c r="M1117" s="124"/>
    </row>
    <row r="1118" spans="13:13" s="2" customFormat="1" x14ac:dyDescent="0.25">
      <c r="M1118" s="124"/>
    </row>
    <row r="1119" spans="13:13" s="2" customFormat="1" x14ac:dyDescent="0.25">
      <c r="M1119" s="124"/>
    </row>
    <row r="1120" spans="13:13" s="2" customFormat="1" x14ac:dyDescent="0.25">
      <c r="M1120" s="124"/>
    </row>
    <row r="1121" spans="13:13" s="2" customFormat="1" x14ac:dyDescent="0.25">
      <c r="M1121" s="124"/>
    </row>
    <row r="1122" spans="13:13" s="2" customFormat="1" x14ac:dyDescent="0.25">
      <c r="M1122" s="124"/>
    </row>
    <row r="1123" spans="13:13" s="2" customFormat="1" x14ac:dyDescent="0.25">
      <c r="M1123" s="124"/>
    </row>
    <row r="1124" spans="13:13" s="2" customFormat="1" x14ac:dyDescent="0.25">
      <c r="M1124" s="124"/>
    </row>
    <row r="1125" spans="13:13" s="2" customFormat="1" x14ac:dyDescent="0.25">
      <c r="M1125" s="124"/>
    </row>
    <row r="1126" spans="13:13" s="2" customFormat="1" x14ac:dyDescent="0.25">
      <c r="M1126" s="124"/>
    </row>
    <row r="1127" spans="13:13" s="2" customFormat="1" x14ac:dyDescent="0.25">
      <c r="M1127" s="124"/>
    </row>
    <row r="1128" spans="13:13" s="2" customFormat="1" x14ac:dyDescent="0.25">
      <c r="M1128" s="124"/>
    </row>
    <row r="1129" spans="13:13" s="2" customFormat="1" x14ac:dyDescent="0.25">
      <c r="M1129" s="124"/>
    </row>
    <row r="1130" spans="13:13" s="2" customFormat="1" x14ac:dyDescent="0.25">
      <c r="M1130" s="124"/>
    </row>
    <row r="1131" spans="13:13" s="2" customFormat="1" x14ac:dyDescent="0.25">
      <c r="M1131" s="124"/>
    </row>
    <row r="1132" spans="13:13" s="2" customFormat="1" x14ac:dyDescent="0.25">
      <c r="M1132" s="124"/>
    </row>
    <row r="1133" spans="13:13" s="2" customFormat="1" x14ac:dyDescent="0.25">
      <c r="M1133" s="124"/>
    </row>
    <row r="1134" spans="13:13" s="2" customFormat="1" x14ac:dyDescent="0.25">
      <c r="M1134" s="124"/>
    </row>
    <row r="1135" spans="13:13" s="2" customFormat="1" x14ac:dyDescent="0.25">
      <c r="M1135" s="124"/>
    </row>
    <row r="1136" spans="13:13" s="2" customFormat="1" x14ac:dyDescent="0.25">
      <c r="M1136" s="124"/>
    </row>
    <row r="1137" spans="13:13" s="2" customFormat="1" x14ac:dyDescent="0.25">
      <c r="M1137" s="124"/>
    </row>
    <row r="1138" spans="13:13" s="2" customFormat="1" x14ac:dyDescent="0.25">
      <c r="M1138" s="124"/>
    </row>
    <row r="1139" spans="13:13" s="2" customFormat="1" x14ac:dyDescent="0.25">
      <c r="M1139" s="124"/>
    </row>
    <row r="1140" spans="13:13" s="2" customFormat="1" x14ac:dyDescent="0.25">
      <c r="M1140" s="124"/>
    </row>
    <row r="1141" spans="13:13" s="2" customFormat="1" x14ac:dyDescent="0.25">
      <c r="M1141" s="124"/>
    </row>
    <row r="1142" spans="13:13" s="2" customFormat="1" x14ac:dyDescent="0.25">
      <c r="M1142" s="124"/>
    </row>
    <row r="1143" spans="13:13" s="2" customFormat="1" x14ac:dyDescent="0.25">
      <c r="M1143" s="124"/>
    </row>
    <row r="1144" spans="13:13" s="2" customFormat="1" x14ac:dyDescent="0.25">
      <c r="M1144" s="124"/>
    </row>
    <row r="1145" spans="13:13" s="2" customFormat="1" x14ac:dyDescent="0.25">
      <c r="M1145" s="124"/>
    </row>
    <row r="1146" spans="13:13" s="2" customFormat="1" x14ac:dyDescent="0.25">
      <c r="M1146" s="124"/>
    </row>
    <row r="1147" spans="13:13" s="2" customFormat="1" x14ac:dyDescent="0.25">
      <c r="M1147" s="124"/>
    </row>
    <row r="1148" spans="13:13" s="2" customFormat="1" x14ac:dyDescent="0.25">
      <c r="M1148" s="124"/>
    </row>
    <row r="1149" spans="13:13" s="2" customFormat="1" x14ac:dyDescent="0.25">
      <c r="M1149" s="124"/>
    </row>
    <row r="1150" spans="13:13" s="2" customFormat="1" x14ac:dyDescent="0.25">
      <c r="M1150" s="124"/>
    </row>
    <row r="1151" spans="13:13" s="2" customFormat="1" x14ac:dyDescent="0.25">
      <c r="M1151" s="124"/>
    </row>
    <row r="1152" spans="13:13" s="2" customFormat="1" x14ac:dyDescent="0.25">
      <c r="M1152" s="124"/>
    </row>
    <row r="1153" spans="13:13" s="2" customFormat="1" x14ac:dyDescent="0.25">
      <c r="M1153" s="124"/>
    </row>
    <row r="1154" spans="13:13" s="2" customFormat="1" x14ac:dyDescent="0.25">
      <c r="M1154" s="124"/>
    </row>
    <row r="1155" spans="13:13" s="2" customFormat="1" x14ac:dyDescent="0.25">
      <c r="M1155" s="124"/>
    </row>
    <row r="1156" spans="13:13" s="2" customFormat="1" x14ac:dyDescent="0.25">
      <c r="M1156" s="124"/>
    </row>
    <row r="1157" spans="13:13" s="2" customFormat="1" x14ac:dyDescent="0.25">
      <c r="M1157" s="124"/>
    </row>
    <row r="1158" spans="13:13" s="2" customFormat="1" x14ac:dyDescent="0.25">
      <c r="M1158" s="124"/>
    </row>
    <row r="1159" spans="13:13" s="2" customFormat="1" x14ac:dyDescent="0.25">
      <c r="M1159" s="124"/>
    </row>
    <row r="1160" spans="13:13" s="2" customFormat="1" x14ac:dyDescent="0.25">
      <c r="M1160" s="124"/>
    </row>
    <row r="1161" spans="13:13" s="2" customFormat="1" x14ac:dyDescent="0.25">
      <c r="M1161" s="124"/>
    </row>
    <row r="1162" spans="13:13" s="2" customFormat="1" x14ac:dyDescent="0.25">
      <c r="M1162" s="124"/>
    </row>
    <row r="1163" spans="13:13" s="2" customFormat="1" x14ac:dyDescent="0.25">
      <c r="M1163" s="124"/>
    </row>
    <row r="1164" spans="13:13" s="2" customFormat="1" x14ac:dyDescent="0.25">
      <c r="M1164" s="124"/>
    </row>
    <row r="1165" spans="13:13" s="2" customFormat="1" x14ac:dyDescent="0.25">
      <c r="M1165" s="124"/>
    </row>
    <row r="1166" spans="13:13" s="2" customFormat="1" x14ac:dyDescent="0.25">
      <c r="M1166" s="124"/>
    </row>
    <row r="1167" spans="13:13" s="2" customFormat="1" x14ac:dyDescent="0.25">
      <c r="M1167" s="124"/>
    </row>
    <row r="1168" spans="13:13" s="2" customFormat="1" x14ac:dyDescent="0.25">
      <c r="M1168" s="124"/>
    </row>
    <row r="1169" spans="13:13" s="2" customFormat="1" x14ac:dyDescent="0.25">
      <c r="M1169" s="124"/>
    </row>
    <row r="1170" spans="13:13" s="2" customFormat="1" x14ac:dyDescent="0.25">
      <c r="M1170" s="124"/>
    </row>
    <row r="1171" spans="13:13" s="2" customFormat="1" x14ac:dyDescent="0.25">
      <c r="M1171" s="124"/>
    </row>
    <row r="1172" spans="13:13" s="2" customFormat="1" x14ac:dyDescent="0.25">
      <c r="M1172" s="124"/>
    </row>
    <row r="1173" spans="13:13" s="2" customFormat="1" x14ac:dyDescent="0.25">
      <c r="M1173" s="124"/>
    </row>
    <row r="1174" spans="13:13" s="2" customFormat="1" x14ac:dyDescent="0.25">
      <c r="M1174" s="124"/>
    </row>
    <row r="1175" spans="13:13" s="2" customFormat="1" x14ac:dyDescent="0.25">
      <c r="M1175" s="124"/>
    </row>
    <row r="1176" spans="13:13" s="2" customFormat="1" x14ac:dyDescent="0.25">
      <c r="M1176" s="124"/>
    </row>
    <row r="1177" spans="13:13" s="2" customFormat="1" x14ac:dyDescent="0.25">
      <c r="M1177" s="124"/>
    </row>
    <row r="1178" spans="13:13" s="2" customFormat="1" x14ac:dyDescent="0.25">
      <c r="M1178" s="124"/>
    </row>
    <row r="1179" spans="13:13" s="2" customFormat="1" x14ac:dyDescent="0.25">
      <c r="M1179" s="124"/>
    </row>
    <row r="1180" spans="13:13" s="2" customFormat="1" x14ac:dyDescent="0.25">
      <c r="M1180" s="124"/>
    </row>
    <row r="1181" spans="13:13" s="2" customFormat="1" x14ac:dyDescent="0.25">
      <c r="M1181" s="124"/>
    </row>
    <row r="1182" spans="13:13" s="2" customFormat="1" x14ac:dyDescent="0.25">
      <c r="M1182" s="124"/>
    </row>
    <row r="1183" spans="13:13" s="2" customFormat="1" x14ac:dyDescent="0.25">
      <c r="M1183" s="124"/>
    </row>
    <row r="1184" spans="13:13" s="2" customFormat="1" x14ac:dyDescent="0.25">
      <c r="M1184" s="124"/>
    </row>
    <row r="1185" spans="13:13" s="2" customFormat="1" x14ac:dyDescent="0.25">
      <c r="M1185" s="124"/>
    </row>
    <row r="1186" spans="13:13" s="2" customFormat="1" x14ac:dyDescent="0.25">
      <c r="M1186" s="124"/>
    </row>
    <row r="1187" spans="13:13" s="2" customFormat="1" x14ac:dyDescent="0.25">
      <c r="M1187" s="124"/>
    </row>
    <row r="1188" spans="13:13" s="2" customFormat="1" x14ac:dyDescent="0.25">
      <c r="M1188" s="124"/>
    </row>
    <row r="1189" spans="13:13" s="2" customFormat="1" x14ac:dyDescent="0.25">
      <c r="M1189" s="124"/>
    </row>
    <row r="1190" spans="13:13" s="2" customFormat="1" x14ac:dyDescent="0.25">
      <c r="M1190" s="124"/>
    </row>
    <row r="1191" spans="13:13" s="2" customFormat="1" x14ac:dyDescent="0.25">
      <c r="M1191" s="124"/>
    </row>
    <row r="1192" spans="13:13" s="2" customFormat="1" x14ac:dyDescent="0.25">
      <c r="M1192" s="124"/>
    </row>
    <row r="1193" spans="13:13" s="2" customFormat="1" x14ac:dyDescent="0.25">
      <c r="M1193" s="124"/>
    </row>
    <row r="1194" spans="13:13" s="2" customFormat="1" x14ac:dyDescent="0.25">
      <c r="M1194" s="124"/>
    </row>
    <row r="1195" spans="13:13" s="2" customFormat="1" x14ac:dyDescent="0.25">
      <c r="M1195" s="124"/>
    </row>
    <row r="1196" spans="13:13" s="2" customFormat="1" x14ac:dyDescent="0.25">
      <c r="M1196" s="124"/>
    </row>
    <row r="1197" spans="13:13" s="2" customFormat="1" x14ac:dyDescent="0.25">
      <c r="M1197" s="124"/>
    </row>
    <row r="1198" spans="13:13" s="2" customFormat="1" x14ac:dyDescent="0.25">
      <c r="M1198" s="124"/>
    </row>
    <row r="1199" spans="13:13" s="2" customFormat="1" x14ac:dyDescent="0.25">
      <c r="M1199" s="124"/>
    </row>
    <row r="1200" spans="13:13" s="2" customFormat="1" x14ac:dyDescent="0.25">
      <c r="M1200" s="124"/>
    </row>
    <row r="1201" spans="13:13" s="2" customFormat="1" x14ac:dyDescent="0.25">
      <c r="M1201" s="124"/>
    </row>
    <row r="1202" spans="13:13" s="2" customFormat="1" x14ac:dyDescent="0.25">
      <c r="M1202" s="124"/>
    </row>
    <row r="1203" spans="13:13" s="2" customFormat="1" x14ac:dyDescent="0.25">
      <c r="M1203" s="124"/>
    </row>
    <row r="1204" spans="13:13" s="2" customFormat="1" x14ac:dyDescent="0.25">
      <c r="M1204" s="124"/>
    </row>
    <row r="1205" spans="13:13" s="2" customFormat="1" x14ac:dyDescent="0.25">
      <c r="M1205" s="124"/>
    </row>
    <row r="1206" spans="13:13" s="2" customFormat="1" x14ac:dyDescent="0.25">
      <c r="M1206" s="124"/>
    </row>
    <row r="1207" spans="13:13" s="2" customFormat="1" x14ac:dyDescent="0.25">
      <c r="M1207" s="124"/>
    </row>
    <row r="1208" spans="13:13" s="2" customFormat="1" x14ac:dyDescent="0.25">
      <c r="M1208" s="124"/>
    </row>
    <row r="1209" spans="13:13" s="2" customFormat="1" x14ac:dyDescent="0.25">
      <c r="M1209" s="124"/>
    </row>
    <row r="1210" spans="13:13" s="2" customFormat="1" x14ac:dyDescent="0.25">
      <c r="M1210" s="124"/>
    </row>
    <row r="1211" spans="13:13" s="2" customFormat="1" x14ac:dyDescent="0.25">
      <c r="M1211" s="124"/>
    </row>
    <row r="1212" spans="13:13" s="2" customFormat="1" x14ac:dyDescent="0.25">
      <c r="M1212" s="124"/>
    </row>
    <row r="1213" spans="13:13" s="2" customFormat="1" x14ac:dyDescent="0.25">
      <c r="M1213" s="124"/>
    </row>
    <row r="1214" spans="13:13" s="2" customFormat="1" x14ac:dyDescent="0.25">
      <c r="M1214" s="124"/>
    </row>
    <row r="1215" spans="13:13" s="2" customFormat="1" x14ac:dyDescent="0.25">
      <c r="M1215" s="124"/>
    </row>
    <row r="1216" spans="13:13" s="2" customFormat="1" x14ac:dyDescent="0.25">
      <c r="M1216" s="124"/>
    </row>
    <row r="1217" spans="13:13" s="2" customFormat="1" x14ac:dyDescent="0.25">
      <c r="M1217" s="124"/>
    </row>
    <row r="1218" spans="13:13" s="2" customFormat="1" x14ac:dyDescent="0.25">
      <c r="M1218" s="124"/>
    </row>
    <row r="1219" spans="13:13" s="2" customFormat="1" x14ac:dyDescent="0.25">
      <c r="M1219" s="124"/>
    </row>
    <row r="1220" spans="13:13" s="2" customFormat="1" x14ac:dyDescent="0.25">
      <c r="M1220" s="124"/>
    </row>
    <row r="1221" spans="13:13" s="2" customFormat="1" x14ac:dyDescent="0.25">
      <c r="M1221" s="124"/>
    </row>
    <row r="1222" spans="13:13" s="2" customFormat="1" x14ac:dyDescent="0.25">
      <c r="M1222" s="124"/>
    </row>
    <row r="1223" spans="13:13" s="2" customFormat="1" x14ac:dyDescent="0.25">
      <c r="M1223" s="124"/>
    </row>
    <row r="1224" spans="13:13" s="2" customFormat="1" x14ac:dyDescent="0.25">
      <c r="M1224" s="124"/>
    </row>
    <row r="1225" spans="13:13" s="2" customFormat="1" x14ac:dyDescent="0.25">
      <c r="M1225" s="124"/>
    </row>
    <row r="1226" spans="13:13" s="2" customFormat="1" x14ac:dyDescent="0.25">
      <c r="M1226" s="124"/>
    </row>
    <row r="1227" spans="13:13" s="2" customFormat="1" x14ac:dyDescent="0.25">
      <c r="M1227" s="124"/>
    </row>
    <row r="1228" spans="13:13" s="2" customFormat="1" x14ac:dyDescent="0.25">
      <c r="M1228" s="124"/>
    </row>
    <row r="1229" spans="13:13" s="2" customFormat="1" x14ac:dyDescent="0.25">
      <c r="M1229" s="124"/>
    </row>
    <row r="1230" spans="13:13" s="2" customFormat="1" x14ac:dyDescent="0.25">
      <c r="M1230" s="124"/>
    </row>
    <row r="1231" spans="13:13" s="2" customFormat="1" x14ac:dyDescent="0.25">
      <c r="M1231" s="124"/>
    </row>
    <row r="1232" spans="13:13" s="2" customFormat="1" x14ac:dyDescent="0.25">
      <c r="M1232" s="124"/>
    </row>
    <row r="1233" spans="13:13" s="2" customFormat="1" x14ac:dyDescent="0.25">
      <c r="M1233" s="124"/>
    </row>
    <row r="1234" spans="13:13" s="2" customFormat="1" x14ac:dyDescent="0.25">
      <c r="M1234" s="124"/>
    </row>
    <row r="1235" spans="13:13" s="2" customFormat="1" x14ac:dyDescent="0.25">
      <c r="M1235" s="124"/>
    </row>
    <row r="1236" spans="13:13" s="2" customFormat="1" x14ac:dyDescent="0.25">
      <c r="M1236" s="124"/>
    </row>
    <row r="1237" spans="13:13" s="2" customFormat="1" x14ac:dyDescent="0.25">
      <c r="M1237" s="124"/>
    </row>
    <row r="1238" spans="13:13" s="2" customFormat="1" x14ac:dyDescent="0.25">
      <c r="M1238" s="124"/>
    </row>
    <row r="1239" spans="13:13" s="2" customFormat="1" x14ac:dyDescent="0.25">
      <c r="M1239" s="124"/>
    </row>
    <row r="1240" spans="13:13" s="2" customFormat="1" x14ac:dyDescent="0.25">
      <c r="M1240" s="124"/>
    </row>
    <row r="1241" spans="13:13" s="2" customFormat="1" x14ac:dyDescent="0.25">
      <c r="M1241" s="124"/>
    </row>
    <row r="1242" spans="13:13" s="2" customFormat="1" x14ac:dyDescent="0.25">
      <c r="M1242" s="124"/>
    </row>
    <row r="1243" spans="13:13" s="2" customFormat="1" x14ac:dyDescent="0.25">
      <c r="M1243" s="124"/>
    </row>
    <row r="1244" spans="13:13" s="2" customFormat="1" x14ac:dyDescent="0.25">
      <c r="M1244" s="124"/>
    </row>
    <row r="1245" spans="13:13" s="2" customFormat="1" x14ac:dyDescent="0.25">
      <c r="M1245" s="124"/>
    </row>
    <row r="1246" spans="13:13" s="2" customFormat="1" x14ac:dyDescent="0.25">
      <c r="M1246" s="124"/>
    </row>
    <row r="1247" spans="13:13" s="2" customFormat="1" x14ac:dyDescent="0.25">
      <c r="M1247" s="124"/>
    </row>
    <row r="1248" spans="13:13" s="2" customFormat="1" x14ac:dyDescent="0.25">
      <c r="M1248" s="124"/>
    </row>
    <row r="1249" spans="13:13" s="2" customFormat="1" x14ac:dyDescent="0.25">
      <c r="M1249" s="124"/>
    </row>
    <row r="1250" spans="13:13" s="2" customFormat="1" x14ac:dyDescent="0.25">
      <c r="M1250" s="124"/>
    </row>
    <row r="1251" spans="13:13" s="2" customFormat="1" x14ac:dyDescent="0.25">
      <c r="M1251" s="124"/>
    </row>
    <row r="1252" spans="13:13" s="2" customFormat="1" x14ac:dyDescent="0.25">
      <c r="M1252" s="124"/>
    </row>
    <row r="1253" spans="13:13" s="2" customFormat="1" x14ac:dyDescent="0.25">
      <c r="M1253" s="124"/>
    </row>
    <row r="1254" spans="13:13" s="2" customFormat="1" x14ac:dyDescent="0.25">
      <c r="M1254" s="124"/>
    </row>
    <row r="1255" spans="13:13" s="2" customFormat="1" x14ac:dyDescent="0.25">
      <c r="M1255" s="124"/>
    </row>
    <row r="1256" spans="13:13" s="2" customFormat="1" x14ac:dyDescent="0.25">
      <c r="M1256" s="124"/>
    </row>
    <row r="1257" spans="13:13" s="2" customFormat="1" x14ac:dyDescent="0.25">
      <c r="M1257" s="124"/>
    </row>
    <row r="1258" spans="13:13" s="2" customFormat="1" x14ac:dyDescent="0.25">
      <c r="M1258" s="124"/>
    </row>
    <row r="1259" spans="13:13" s="2" customFormat="1" x14ac:dyDescent="0.25">
      <c r="M1259" s="124"/>
    </row>
    <row r="1260" spans="13:13" s="2" customFormat="1" x14ac:dyDescent="0.25">
      <c r="M1260" s="124"/>
    </row>
    <row r="1261" spans="13:13" s="2" customFormat="1" x14ac:dyDescent="0.25">
      <c r="M1261" s="124"/>
    </row>
    <row r="1262" spans="13:13" s="2" customFormat="1" x14ac:dyDescent="0.25">
      <c r="M1262" s="124"/>
    </row>
    <row r="1263" spans="13:13" s="2" customFormat="1" x14ac:dyDescent="0.25">
      <c r="M1263" s="124"/>
    </row>
    <row r="1264" spans="13:13" s="2" customFormat="1" x14ac:dyDescent="0.25">
      <c r="M1264" s="124"/>
    </row>
    <row r="1265" spans="13:13" s="2" customFormat="1" x14ac:dyDescent="0.25">
      <c r="M1265" s="124"/>
    </row>
    <row r="1266" spans="13:13" s="2" customFormat="1" x14ac:dyDescent="0.25">
      <c r="M1266" s="124"/>
    </row>
    <row r="1267" spans="13:13" s="2" customFormat="1" x14ac:dyDescent="0.25">
      <c r="M1267" s="124"/>
    </row>
    <row r="1268" spans="13:13" s="2" customFormat="1" x14ac:dyDescent="0.25">
      <c r="M1268" s="124"/>
    </row>
    <row r="1269" spans="13:13" s="2" customFormat="1" x14ac:dyDescent="0.25">
      <c r="M1269" s="124"/>
    </row>
    <row r="1270" spans="13:13" s="2" customFormat="1" x14ac:dyDescent="0.25">
      <c r="M1270" s="124"/>
    </row>
    <row r="1271" spans="13:13" s="2" customFormat="1" x14ac:dyDescent="0.25">
      <c r="M1271" s="124"/>
    </row>
    <row r="1272" spans="13:13" s="2" customFormat="1" x14ac:dyDescent="0.25">
      <c r="M1272" s="124"/>
    </row>
    <row r="1273" spans="13:13" s="2" customFormat="1" x14ac:dyDescent="0.25">
      <c r="M1273" s="124"/>
    </row>
    <row r="1274" spans="13:13" s="2" customFormat="1" x14ac:dyDescent="0.25">
      <c r="M1274" s="124"/>
    </row>
    <row r="1275" spans="13:13" s="2" customFormat="1" x14ac:dyDescent="0.25">
      <c r="M1275" s="124"/>
    </row>
    <row r="1276" spans="13:13" s="2" customFormat="1" x14ac:dyDescent="0.25">
      <c r="M1276" s="124"/>
    </row>
    <row r="1277" spans="13:13" s="2" customFormat="1" x14ac:dyDescent="0.25">
      <c r="M1277" s="124"/>
    </row>
    <row r="1278" spans="13:13" s="2" customFormat="1" x14ac:dyDescent="0.25">
      <c r="M1278" s="124"/>
    </row>
    <row r="1279" spans="13:13" s="2" customFormat="1" x14ac:dyDescent="0.25">
      <c r="M1279" s="124"/>
    </row>
    <row r="1280" spans="13:13" s="2" customFormat="1" x14ac:dyDescent="0.25">
      <c r="M1280" s="124"/>
    </row>
    <row r="1281" spans="13:13" s="2" customFormat="1" x14ac:dyDescent="0.25">
      <c r="M1281" s="124"/>
    </row>
    <row r="1282" spans="13:13" s="2" customFormat="1" x14ac:dyDescent="0.25">
      <c r="M1282" s="124"/>
    </row>
    <row r="1283" spans="13:13" s="2" customFormat="1" x14ac:dyDescent="0.25">
      <c r="M1283" s="124"/>
    </row>
    <row r="1284" spans="13:13" s="2" customFormat="1" x14ac:dyDescent="0.25">
      <c r="M1284" s="124"/>
    </row>
    <row r="1285" spans="13:13" s="2" customFormat="1" x14ac:dyDescent="0.25">
      <c r="M1285" s="124"/>
    </row>
    <row r="1286" spans="13:13" s="2" customFormat="1" x14ac:dyDescent="0.25">
      <c r="M1286" s="124"/>
    </row>
    <row r="1287" spans="13:13" s="2" customFormat="1" x14ac:dyDescent="0.25">
      <c r="M1287" s="124"/>
    </row>
    <row r="1288" spans="13:13" s="2" customFormat="1" x14ac:dyDescent="0.25">
      <c r="M1288" s="124"/>
    </row>
    <row r="1289" spans="13:13" s="2" customFormat="1" x14ac:dyDescent="0.25">
      <c r="M1289" s="124"/>
    </row>
    <row r="1290" spans="13:13" s="2" customFormat="1" x14ac:dyDescent="0.25">
      <c r="M1290" s="124"/>
    </row>
    <row r="1291" spans="13:13" s="2" customFormat="1" x14ac:dyDescent="0.25">
      <c r="M1291" s="124"/>
    </row>
    <row r="1292" spans="13:13" s="2" customFormat="1" x14ac:dyDescent="0.25">
      <c r="M1292" s="124"/>
    </row>
    <row r="1293" spans="13:13" s="2" customFormat="1" x14ac:dyDescent="0.25">
      <c r="M1293" s="124"/>
    </row>
    <row r="1294" spans="13:13" s="2" customFormat="1" x14ac:dyDescent="0.25">
      <c r="M1294" s="124"/>
    </row>
    <row r="1295" spans="13:13" s="2" customFormat="1" x14ac:dyDescent="0.25">
      <c r="M1295" s="124"/>
    </row>
    <row r="1296" spans="13:13" s="2" customFormat="1" x14ac:dyDescent="0.25">
      <c r="M1296" s="124"/>
    </row>
    <row r="1297" spans="13:13" s="2" customFormat="1" x14ac:dyDescent="0.25">
      <c r="M1297" s="124"/>
    </row>
    <row r="1298" spans="13:13" s="2" customFormat="1" x14ac:dyDescent="0.25">
      <c r="M1298" s="124"/>
    </row>
    <row r="1299" spans="13:13" s="2" customFormat="1" x14ac:dyDescent="0.25">
      <c r="M1299" s="124"/>
    </row>
    <row r="1300" spans="13:13" s="2" customFormat="1" x14ac:dyDescent="0.25">
      <c r="M1300" s="124"/>
    </row>
    <row r="1301" spans="13:13" s="2" customFormat="1" x14ac:dyDescent="0.25">
      <c r="M1301" s="124"/>
    </row>
    <row r="1302" spans="13:13" s="2" customFormat="1" x14ac:dyDescent="0.25">
      <c r="M1302" s="124"/>
    </row>
    <row r="1303" spans="13:13" s="2" customFormat="1" x14ac:dyDescent="0.25">
      <c r="M1303" s="124"/>
    </row>
    <row r="1304" spans="13:13" s="2" customFormat="1" x14ac:dyDescent="0.25">
      <c r="M1304" s="124"/>
    </row>
    <row r="1305" spans="13:13" s="2" customFormat="1" x14ac:dyDescent="0.25">
      <c r="M1305" s="124"/>
    </row>
    <row r="1306" spans="13:13" s="2" customFormat="1" x14ac:dyDescent="0.25">
      <c r="M1306" s="124"/>
    </row>
    <row r="1307" spans="13:13" s="2" customFormat="1" x14ac:dyDescent="0.25">
      <c r="M1307" s="124"/>
    </row>
    <row r="1308" spans="13:13" s="2" customFormat="1" x14ac:dyDescent="0.25">
      <c r="M1308" s="124"/>
    </row>
    <row r="1309" spans="13:13" s="2" customFormat="1" x14ac:dyDescent="0.25">
      <c r="M1309" s="124"/>
    </row>
    <row r="1310" spans="13:13" s="2" customFormat="1" x14ac:dyDescent="0.25">
      <c r="M1310" s="124"/>
    </row>
    <row r="1311" spans="13:13" s="2" customFormat="1" x14ac:dyDescent="0.25">
      <c r="M1311" s="124"/>
    </row>
    <row r="1312" spans="13:13" s="2" customFormat="1" x14ac:dyDescent="0.25">
      <c r="M1312" s="124"/>
    </row>
    <row r="1313" spans="13:13" s="2" customFormat="1" x14ac:dyDescent="0.25">
      <c r="M1313" s="124"/>
    </row>
    <row r="1314" spans="13:13" s="2" customFormat="1" x14ac:dyDescent="0.25">
      <c r="M1314" s="124"/>
    </row>
    <row r="1315" spans="13:13" s="2" customFormat="1" x14ac:dyDescent="0.25">
      <c r="M1315" s="124"/>
    </row>
    <row r="1316" spans="13:13" s="2" customFormat="1" x14ac:dyDescent="0.25">
      <c r="M1316" s="124"/>
    </row>
    <row r="1317" spans="13:13" s="2" customFormat="1" x14ac:dyDescent="0.25">
      <c r="M1317" s="124"/>
    </row>
    <row r="1318" spans="13:13" s="2" customFormat="1" x14ac:dyDescent="0.25">
      <c r="M1318" s="124"/>
    </row>
    <row r="1319" spans="13:13" s="2" customFormat="1" x14ac:dyDescent="0.25">
      <c r="M1319" s="124"/>
    </row>
    <row r="1320" spans="13:13" s="2" customFormat="1" x14ac:dyDescent="0.25">
      <c r="M1320" s="124"/>
    </row>
    <row r="1321" spans="13:13" s="2" customFormat="1" x14ac:dyDescent="0.25">
      <c r="M1321" s="124"/>
    </row>
    <row r="1322" spans="13:13" s="2" customFormat="1" x14ac:dyDescent="0.25">
      <c r="M1322" s="124"/>
    </row>
    <row r="1323" spans="13:13" s="2" customFormat="1" x14ac:dyDescent="0.25">
      <c r="M1323" s="124"/>
    </row>
    <row r="1324" spans="13:13" s="2" customFormat="1" x14ac:dyDescent="0.25">
      <c r="M1324" s="124"/>
    </row>
    <row r="1325" spans="13:13" s="2" customFormat="1" x14ac:dyDescent="0.25">
      <c r="M1325" s="124"/>
    </row>
    <row r="1326" spans="13:13" s="2" customFormat="1" x14ac:dyDescent="0.25">
      <c r="M1326" s="124"/>
    </row>
    <row r="1327" spans="13:13" s="2" customFormat="1" x14ac:dyDescent="0.25">
      <c r="M1327" s="124"/>
    </row>
    <row r="1328" spans="13:13" s="2" customFormat="1" x14ac:dyDescent="0.25">
      <c r="M1328" s="124"/>
    </row>
    <row r="1329" spans="13:13" s="2" customFormat="1" x14ac:dyDescent="0.25">
      <c r="M1329" s="124"/>
    </row>
    <row r="1330" spans="13:13" s="2" customFormat="1" x14ac:dyDescent="0.25">
      <c r="M1330" s="124"/>
    </row>
    <row r="1331" spans="13:13" s="2" customFormat="1" x14ac:dyDescent="0.25">
      <c r="M1331" s="124"/>
    </row>
    <row r="1332" spans="13:13" s="2" customFormat="1" x14ac:dyDescent="0.25">
      <c r="M1332" s="124"/>
    </row>
    <row r="1333" spans="13:13" s="2" customFormat="1" x14ac:dyDescent="0.25">
      <c r="M1333" s="124"/>
    </row>
    <row r="1334" spans="13:13" s="2" customFormat="1" x14ac:dyDescent="0.25">
      <c r="M1334" s="124"/>
    </row>
    <row r="1335" spans="13:13" s="2" customFormat="1" x14ac:dyDescent="0.25">
      <c r="M1335" s="124"/>
    </row>
    <row r="1336" spans="13:13" s="2" customFormat="1" x14ac:dyDescent="0.25">
      <c r="M1336" s="124"/>
    </row>
    <row r="1337" spans="13:13" s="2" customFormat="1" x14ac:dyDescent="0.25">
      <c r="M1337" s="124"/>
    </row>
    <row r="1338" spans="13:13" s="2" customFormat="1" x14ac:dyDescent="0.25">
      <c r="M1338" s="124"/>
    </row>
    <row r="1339" spans="13:13" s="2" customFormat="1" x14ac:dyDescent="0.25">
      <c r="M1339" s="124"/>
    </row>
    <row r="1340" spans="13:13" s="2" customFormat="1" x14ac:dyDescent="0.25">
      <c r="M1340" s="124"/>
    </row>
    <row r="1341" spans="13:13" s="2" customFormat="1" x14ac:dyDescent="0.25">
      <c r="M1341" s="124"/>
    </row>
    <row r="1342" spans="13:13" s="2" customFormat="1" x14ac:dyDescent="0.25">
      <c r="M1342" s="124"/>
    </row>
    <row r="1343" spans="13:13" s="2" customFormat="1" x14ac:dyDescent="0.25">
      <c r="M1343" s="124"/>
    </row>
    <row r="1344" spans="13:13" s="2" customFormat="1" x14ac:dyDescent="0.25">
      <c r="M1344" s="124"/>
    </row>
    <row r="1345" spans="13:13" s="2" customFormat="1" x14ac:dyDescent="0.25">
      <c r="M1345" s="124"/>
    </row>
    <row r="1346" spans="13:13" s="2" customFormat="1" x14ac:dyDescent="0.25">
      <c r="M1346" s="124"/>
    </row>
    <row r="1347" spans="13:13" s="2" customFormat="1" x14ac:dyDescent="0.25">
      <c r="M1347" s="124"/>
    </row>
    <row r="1348" spans="13:13" s="2" customFormat="1" x14ac:dyDescent="0.25">
      <c r="M1348" s="124"/>
    </row>
    <row r="1349" spans="13:13" s="2" customFormat="1" x14ac:dyDescent="0.25">
      <c r="M1349" s="124"/>
    </row>
    <row r="1350" spans="13:13" s="2" customFormat="1" x14ac:dyDescent="0.25">
      <c r="M1350" s="124"/>
    </row>
    <row r="1351" spans="13:13" s="2" customFormat="1" x14ac:dyDescent="0.25">
      <c r="M1351" s="124"/>
    </row>
    <row r="1352" spans="13:13" s="2" customFormat="1" x14ac:dyDescent="0.25">
      <c r="M1352" s="124"/>
    </row>
    <row r="1353" spans="13:13" s="2" customFormat="1" x14ac:dyDescent="0.25">
      <c r="M1353" s="124"/>
    </row>
    <row r="1354" spans="13:13" s="2" customFormat="1" x14ac:dyDescent="0.25">
      <c r="M1354" s="124"/>
    </row>
    <row r="1355" spans="13:13" s="2" customFormat="1" x14ac:dyDescent="0.25">
      <c r="M1355" s="124"/>
    </row>
    <row r="1356" spans="13:13" s="2" customFormat="1" x14ac:dyDescent="0.25">
      <c r="M1356" s="124"/>
    </row>
    <row r="1357" spans="13:13" s="2" customFormat="1" x14ac:dyDescent="0.25">
      <c r="M1357" s="124"/>
    </row>
    <row r="1358" spans="13:13" s="2" customFormat="1" x14ac:dyDescent="0.25">
      <c r="M1358" s="124"/>
    </row>
    <row r="1359" spans="13:13" s="2" customFormat="1" x14ac:dyDescent="0.25">
      <c r="M1359" s="124"/>
    </row>
    <row r="1360" spans="13:13" s="2" customFormat="1" x14ac:dyDescent="0.25">
      <c r="M1360" s="124"/>
    </row>
    <row r="1361" spans="13:13" s="2" customFormat="1" x14ac:dyDescent="0.25">
      <c r="M1361" s="124"/>
    </row>
    <row r="1362" spans="13:13" s="2" customFormat="1" x14ac:dyDescent="0.25">
      <c r="M1362" s="124"/>
    </row>
    <row r="1363" spans="13:13" s="2" customFormat="1" x14ac:dyDescent="0.25">
      <c r="M1363" s="124"/>
    </row>
    <row r="1364" spans="13:13" s="2" customFormat="1" x14ac:dyDescent="0.25">
      <c r="M1364" s="124"/>
    </row>
    <row r="1365" spans="13:13" s="2" customFormat="1" x14ac:dyDescent="0.25">
      <c r="M1365" s="124"/>
    </row>
    <row r="1366" spans="13:13" s="2" customFormat="1" x14ac:dyDescent="0.25">
      <c r="M1366" s="124"/>
    </row>
    <row r="1367" spans="13:13" s="2" customFormat="1" x14ac:dyDescent="0.25">
      <c r="M1367" s="124"/>
    </row>
    <row r="1368" spans="13:13" s="2" customFormat="1" x14ac:dyDescent="0.25">
      <c r="M1368" s="124"/>
    </row>
    <row r="1369" spans="13:13" s="2" customFormat="1" x14ac:dyDescent="0.25">
      <c r="M1369" s="124"/>
    </row>
    <row r="1370" spans="13:13" s="2" customFormat="1" x14ac:dyDescent="0.25">
      <c r="M1370" s="124"/>
    </row>
    <row r="1371" spans="13:13" s="2" customFormat="1" x14ac:dyDescent="0.25">
      <c r="M1371" s="124"/>
    </row>
    <row r="1372" spans="13:13" s="2" customFormat="1" x14ac:dyDescent="0.25">
      <c r="M1372" s="124"/>
    </row>
    <row r="1373" spans="13:13" s="2" customFormat="1" x14ac:dyDescent="0.25">
      <c r="M1373" s="124"/>
    </row>
    <row r="1374" spans="13:13" s="2" customFormat="1" x14ac:dyDescent="0.25">
      <c r="M1374" s="124"/>
    </row>
    <row r="1375" spans="13:13" s="2" customFormat="1" x14ac:dyDescent="0.25">
      <c r="M1375" s="124"/>
    </row>
    <row r="1376" spans="13:13" s="2" customFormat="1" x14ac:dyDescent="0.25">
      <c r="M1376" s="124"/>
    </row>
    <row r="1377" spans="13:13" s="2" customFormat="1" x14ac:dyDescent="0.25">
      <c r="M1377" s="124"/>
    </row>
    <row r="1378" spans="13:13" s="2" customFormat="1" x14ac:dyDescent="0.25">
      <c r="M1378" s="124"/>
    </row>
    <row r="1379" spans="13:13" s="2" customFormat="1" x14ac:dyDescent="0.25">
      <c r="M1379" s="124"/>
    </row>
    <row r="1380" spans="13:13" s="2" customFormat="1" x14ac:dyDescent="0.25">
      <c r="M1380" s="124"/>
    </row>
    <row r="1381" spans="13:13" s="2" customFormat="1" x14ac:dyDescent="0.25">
      <c r="M1381" s="124"/>
    </row>
    <row r="1382" spans="13:13" s="2" customFormat="1" x14ac:dyDescent="0.25">
      <c r="M1382" s="124"/>
    </row>
    <row r="1383" spans="13:13" s="2" customFormat="1" x14ac:dyDescent="0.25">
      <c r="M1383" s="124"/>
    </row>
    <row r="1384" spans="13:13" s="2" customFormat="1" x14ac:dyDescent="0.25">
      <c r="M1384" s="124"/>
    </row>
    <row r="1385" spans="13:13" s="2" customFormat="1" x14ac:dyDescent="0.25">
      <c r="M1385" s="124"/>
    </row>
    <row r="1386" spans="13:13" s="2" customFormat="1" x14ac:dyDescent="0.25">
      <c r="M1386" s="124"/>
    </row>
    <row r="1387" spans="13:13" s="2" customFormat="1" x14ac:dyDescent="0.25">
      <c r="M1387" s="124"/>
    </row>
    <row r="1388" spans="13:13" s="2" customFormat="1" x14ac:dyDescent="0.25">
      <c r="M1388" s="124"/>
    </row>
    <row r="1389" spans="13:13" s="2" customFormat="1" x14ac:dyDescent="0.25">
      <c r="M1389" s="124"/>
    </row>
    <row r="1390" spans="13:13" s="2" customFormat="1" x14ac:dyDescent="0.25">
      <c r="M1390" s="124"/>
    </row>
    <row r="1391" spans="13:13" s="2" customFormat="1" x14ac:dyDescent="0.25">
      <c r="M1391" s="124"/>
    </row>
    <row r="1392" spans="13:13" s="2" customFormat="1" x14ac:dyDescent="0.25">
      <c r="M1392" s="124"/>
    </row>
    <row r="1393" spans="13:13" s="2" customFormat="1" x14ac:dyDescent="0.25">
      <c r="M1393" s="124"/>
    </row>
    <row r="1394" spans="13:13" s="2" customFormat="1" x14ac:dyDescent="0.25">
      <c r="M1394" s="124"/>
    </row>
    <row r="1395" spans="13:13" s="2" customFormat="1" x14ac:dyDescent="0.25">
      <c r="M1395" s="124"/>
    </row>
    <row r="1396" spans="13:13" s="2" customFormat="1" x14ac:dyDescent="0.25">
      <c r="M1396" s="124"/>
    </row>
    <row r="1397" spans="13:13" s="2" customFormat="1" x14ac:dyDescent="0.25">
      <c r="M1397" s="124"/>
    </row>
    <row r="1398" spans="13:13" s="2" customFormat="1" x14ac:dyDescent="0.25">
      <c r="M1398" s="124"/>
    </row>
    <row r="1399" spans="13:13" s="2" customFormat="1" x14ac:dyDescent="0.25">
      <c r="M1399" s="124"/>
    </row>
    <row r="1400" spans="13:13" s="2" customFormat="1" x14ac:dyDescent="0.25">
      <c r="M1400" s="124"/>
    </row>
    <row r="1401" spans="13:13" s="2" customFormat="1" x14ac:dyDescent="0.25">
      <c r="M1401" s="124"/>
    </row>
    <row r="1402" spans="13:13" s="2" customFormat="1" x14ac:dyDescent="0.25">
      <c r="M1402" s="124"/>
    </row>
    <row r="1403" spans="13:13" s="2" customFormat="1" x14ac:dyDescent="0.25">
      <c r="M1403" s="124"/>
    </row>
    <row r="1404" spans="13:13" s="2" customFormat="1" x14ac:dyDescent="0.25">
      <c r="M1404" s="124"/>
    </row>
    <row r="1405" spans="13:13" s="2" customFormat="1" x14ac:dyDescent="0.25">
      <c r="M1405" s="124"/>
    </row>
    <row r="1406" spans="13:13" s="2" customFormat="1" x14ac:dyDescent="0.25">
      <c r="M1406" s="124"/>
    </row>
    <row r="1407" spans="13:13" s="2" customFormat="1" x14ac:dyDescent="0.25">
      <c r="M1407" s="124"/>
    </row>
    <row r="1408" spans="13:13" s="2" customFormat="1" x14ac:dyDescent="0.25">
      <c r="M1408" s="124"/>
    </row>
    <row r="1409" spans="13:13" s="2" customFormat="1" x14ac:dyDescent="0.25">
      <c r="M1409" s="124"/>
    </row>
    <row r="1410" spans="13:13" s="2" customFormat="1" x14ac:dyDescent="0.25">
      <c r="M1410" s="124"/>
    </row>
    <row r="1411" spans="13:13" s="2" customFormat="1" x14ac:dyDescent="0.25">
      <c r="M1411" s="124"/>
    </row>
    <row r="1412" spans="13:13" s="2" customFormat="1" x14ac:dyDescent="0.25">
      <c r="M1412" s="124"/>
    </row>
    <row r="1413" spans="13:13" s="2" customFormat="1" x14ac:dyDescent="0.25">
      <c r="M1413" s="124"/>
    </row>
    <row r="1414" spans="13:13" s="2" customFormat="1" x14ac:dyDescent="0.25">
      <c r="M1414" s="124"/>
    </row>
    <row r="1415" spans="13:13" s="2" customFormat="1" x14ac:dyDescent="0.25">
      <c r="M1415" s="124"/>
    </row>
    <row r="1416" spans="13:13" s="2" customFormat="1" x14ac:dyDescent="0.25">
      <c r="M1416" s="124"/>
    </row>
    <row r="1417" spans="13:13" s="2" customFormat="1" x14ac:dyDescent="0.25">
      <c r="M1417" s="124"/>
    </row>
    <row r="1418" spans="13:13" s="2" customFormat="1" x14ac:dyDescent="0.25">
      <c r="M1418" s="124"/>
    </row>
    <row r="1419" spans="13:13" s="2" customFormat="1" x14ac:dyDescent="0.25">
      <c r="M1419" s="124"/>
    </row>
    <row r="1420" spans="13:13" s="2" customFormat="1" x14ac:dyDescent="0.25">
      <c r="M1420" s="124"/>
    </row>
    <row r="1421" spans="13:13" s="2" customFormat="1" x14ac:dyDescent="0.25">
      <c r="M1421" s="124"/>
    </row>
    <row r="1422" spans="13:13" s="2" customFormat="1" x14ac:dyDescent="0.25">
      <c r="M1422" s="124"/>
    </row>
    <row r="1423" spans="13:13" s="2" customFormat="1" x14ac:dyDescent="0.25">
      <c r="M1423" s="124"/>
    </row>
    <row r="1424" spans="13:13" s="2" customFormat="1" x14ac:dyDescent="0.25">
      <c r="M1424" s="124"/>
    </row>
    <row r="1425" spans="13:13" s="2" customFormat="1" x14ac:dyDescent="0.25">
      <c r="M1425" s="124"/>
    </row>
    <row r="1426" spans="13:13" s="2" customFormat="1" x14ac:dyDescent="0.25">
      <c r="M1426" s="124"/>
    </row>
    <row r="1427" spans="13:13" s="2" customFormat="1" x14ac:dyDescent="0.25">
      <c r="M1427" s="124"/>
    </row>
    <row r="1428" spans="13:13" s="2" customFormat="1" x14ac:dyDescent="0.25">
      <c r="M1428" s="124"/>
    </row>
    <row r="1429" spans="13:13" s="2" customFormat="1" x14ac:dyDescent="0.25">
      <c r="M1429" s="124"/>
    </row>
    <row r="1430" spans="13:13" s="2" customFormat="1" x14ac:dyDescent="0.25">
      <c r="M1430" s="124"/>
    </row>
    <row r="1431" spans="13:13" s="2" customFormat="1" x14ac:dyDescent="0.25">
      <c r="M1431" s="124"/>
    </row>
    <row r="1432" spans="13:13" s="2" customFormat="1" x14ac:dyDescent="0.25">
      <c r="M1432" s="124"/>
    </row>
    <row r="1433" spans="13:13" s="2" customFormat="1" x14ac:dyDescent="0.25">
      <c r="M1433" s="124"/>
    </row>
    <row r="1434" spans="13:13" s="2" customFormat="1" x14ac:dyDescent="0.25">
      <c r="M1434" s="124"/>
    </row>
    <row r="1435" spans="13:13" s="2" customFormat="1" x14ac:dyDescent="0.25">
      <c r="M1435" s="124"/>
    </row>
    <row r="1436" spans="13:13" s="2" customFormat="1" x14ac:dyDescent="0.25">
      <c r="M1436" s="124"/>
    </row>
    <row r="1437" spans="13:13" s="2" customFormat="1" x14ac:dyDescent="0.25">
      <c r="M1437" s="124"/>
    </row>
    <row r="1438" spans="13:13" s="2" customFormat="1" x14ac:dyDescent="0.25">
      <c r="M1438" s="124"/>
    </row>
    <row r="1439" spans="13:13" s="2" customFormat="1" x14ac:dyDescent="0.25">
      <c r="M1439" s="124"/>
    </row>
    <row r="1440" spans="13:13" s="2" customFormat="1" x14ac:dyDescent="0.25">
      <c r="M1440" s="124"/>
    </row>
    <row r="1441" spans="13:13" s="2" customFormat="1" x14ac:dyDescent="0.25">
      <c r="M1441" s="124"/>
    </row>
    <row r="1442" spans="13:13" s="2" customFormat="1" x14ac:dyDescent="0.25">
      <c r="M1442" s="124"/>
    </row>
    <row r="1443" spans="13:13" s="2" customFormat="1" x14ac:dyDescent="0.25">
      <c r="M1443" s="124"/>
    </row>
    <row r="1444" spans="13:13" s="2" customFormat="1" x14ac:dyDescent="0.25">
      <c r="M1444" s="124"/>
    </row>
    <row r="1445" spans="13:13" s="2" customFormat="1" x14ac:dyDescent="0.25">
      <c r="M1445" s="124"/>
    </row>
    <row r="1446" spans="13:13" s="2" customFormat="1" x14ac:dyDescent="0.25">
      <c r="M1446" s="124"/>
    </row>
    <row r="1447" spans="13:13" s="2" customFormat="1" x14ac:dyDescent="0.25">
      <c r="M1447" s="124"/>
    </row>
    <row r="1448" spans="13:13" s="2" customFormat="1" x14ac:dyDescent="0.25">
      <c r="M1448" s="124"/>
    </row>
    <row r="1449" spans="13:13" s="2" customFormat="1" x14ac:dyDescent="0.25">
      <c r="M1449" s="124"/>
    </row>
    <row r="1450" spans="13:13" s="2" customFormat="1" x14ac:dyDescent="0.25">
      <c r="M1450" s="124"/>
    </row>
    <row r="1451" spans="13:13" s="2" customFormat="1" x14ac:dyDescent="0.25">
      <c r="M1451" s="124"/>
    </row>
    <row r="1452" spans="13:13" s="2" customFormat="1" x14ac:dyDescent="0.25">
      <c r="M1452" s="124"/>
    </row>
    <row r="1453" spans="13:13" s="2" customFormat="1" x14ac:dyDescent="0.25">
      <c r="M1453" s="124"/>
    </row>
    <row r="1454" spans="13:13" s="2" customFormat="1" x14ac:dyDescent="0.25">
      <c r="M1454" s="124"/>
    </row>
    <row r="1455" spans="13:13" s="2" customFormat="1" x14ac:dyDescent="0.25">
      <c r="M1455" s="124"/>
    </row>
    <row r="1456" spans="13:13" s="2" customFormat="1" x14ac:dyDescent="0.25">
      <c r="M1456" s="124"/>
    </row>
    <row r="1457" spans="13:13" s="2" customFormat="1" x14ac:dyDescent="0.25">
      <c r="M1457" s="124"/>
    </row>
    <row r="1458" spans="13:13" s="2" customFormat="1" x14ac:dyDescent="0.25">
      <c r="M1458" s="124"/>
    </row>
    <row r="1459" spans="13:13" s="2" customFormat="1" x14ac:dyDescent="0.25">
      <c r="M1459" s="124"/>
    </row>
    <row r="1460" spans="13:13" s="2" customFormat="1" x14ac:dyDescent="0.25">
      <c r="M1460" s="124"/>
    </row>
    <row r="1461" spans="13:13" s="2" customFormat="1" x14ac:dyDescent="0.25">
      <c r="M1461" s="124"/>
    </row>
    <row r="1462" spans="13:13" s="2" customFormat="1" x14ac:dyDescent="0.25">
      <c r="M1462" s="124"/>
    </row>
    <row r="1463" spans="13:13" s="2" customFormat="1" x14ac:dyDescent="0.25">
      <c r="M1463" s="124"/>
    </row>
    <row r="1464" spans="13:13" s="2" customFormat="1" x14ac:dyDescent="0.25">
      <c r="M1464" s="124"/>
    </row>
    <row r="1465" spans="13:13" s="2" customFormat="1" x14ac:dyDescent="0.25">
      <c r="M1465" s="124"/>
    </row>
    <row r="1466" spans="13:13" s="2" customFormat="1" x14ac:dyDescent="0.25">
      <c r="M1466" s="124"/>
    </row>
    <row r="1467" spans="13:13" s="2" customFormat="1" x14ac:dyDescent="0.25">
      <c r="M1467" s="124"/>
    </row>
    <row r="1468" spans="13:13" s="2" customFormat="1" x14ac:dyDescent="0.25">
      <c r="M1468" s="124"/>
    </row>
    <row r="1469" spans="13:13" s="2" customFormat="1" x14ac:dyDescent="0.25">
      <c r="M1469" s="124"/>
    </row>
    <row r="1470" spans="13:13" s="2" customFormat="1" x14ac:dyDescent="0.25">
      <c r="M1470" s="124"/>
    </row>
    <row r="1471" spans="13:13" s="2" customFormat="1" x14ac:dyDescent="0.25">
      <c r="M1471" s="124"/>
    </row>
    <row r="1472" spans="13:13" s="2" customFormat="1" x14ac:dyDescent="0.25">
      <c r="M1472" s="124"/>
    </row>
    <row r="1473" spans="13:13" s="2" customFormat="1" x14ac:dyDescent="0.25">
      <c r="M1473" s="124"/>
    </row>
    <row r="1474" spans="13:13" s="2" customFormat="1" x14ac:dyDescent="0.25">
      <c r="M1474" s="124"/>
    </row>
    <row r="1475" spans="13:13" s="2" customFormat="1" x14ac:dyDescent="0.25">
      <c r="M1475" s="124"/>
    </row>
    <row r="1476" spans="13:13" s="2" customFormat="1" x14ac:dyDescent="0.25">
      <c r="M1476" s="124"/>
    </row>
    <row r="1477" spans="13:13" s="2" customFormat="1" x14ac:dyDescent="0.25">
      <c r="M1477" s="124"/>
    </row>
    <row r="1478" spans="13:13" s="2" customFormat="1" x14ac:dyDescent="0.25">
      <c r="M1478" s="124"/>
    </row>
    <row r="1479" spans="13:13" s="2" customFormat="1" x14ac:dyDescent="0.25">
      <c r="M1479" s="124"/>
    </row>
    <row r="1480" spans="13:13" s="2" customFormat="1" x14ac:dyDescent="0.25">
      <c r="M1480" s="124"/>
    </row>
    <row r="1481" spans="13:13" s="2" customFormat="1" x14ac:dyDescent="0.25">
      <c r="M1481" s="124"/>
    </row>
    <row r="1482" spans="13:13" s="2" customFormat="1" x14ac:dyDescent="0.25">
      <c r="M1482" s="124"/>
    </row>
    <row r="1483" spans="13:13" s="2" customFormat="1" x14ac:dyDescent="0.25">
      <c r="M1483" s="124"/>
    </row>
    <row r="1484" spans="13:13" s="2" customFormat="1" x14ac:dyDescent="0.25">
      <c r="M1484" s="124"/>
    </row>
    <row r="1485" spans="13:13" s="2" customFormat="1" x14ac:dyDescent="0.25">
      <c r="M1485" s="124"/>
    </row>
    <row r="1486" spans="13:13" s="2" customFormat="1" x14ac:dyDescent="0.25">
      <c r="M1486" s="124"/>
    </row>
    <row r="1487" spans="13:13" s="2" customFormat="1" x14ac:dyDescent="0.25">
      <c r="M1487" s="124"/>
    </row>
    <row r="1488" spans="13:13" s="2" customFormat="1" x14ac:dyDescent="0.25">
      <c r="M1488" s="124"/>
    </row>
    <row r="1489" spans="13:13" s="2" customFormat="1" x14ac:dyDescent="0.25">
      <c r="M1489" s="124"/>
    </row>
    <row r="1490" spans="13:13" s="2" customFormat="1" x14ac:dyDescent="0.25">
      <c r="M1490" s="124"/>
    </row>
    <row r="1491" spans="13:13" s="2" customFormat="1" x14ac:dyDescent="0.25">
      <c r="M1491" s="124"/>
    </row>
    <row r="1492" spans="13:13" s="2" customFormat="1" x14ac:dyDescent="0.25">
      <c r="M1492" s="124"/>
    </row>
    <row r="1493" spans="13:13" s="2" customFormat="1" x14ac:dyDescent="0.25">
      <c r="M1493" s="124"/>
    </row>
    <row r="1494" spans="13:13" s="2" customFormat="1" x14ac:dyDescent="0.25">
      <c r="M1494" s="124"/>
    </row>
    <row r="1495" spans="13:13" s="2" customFormat="1" x14ac:dyDescent="0.25">
      <c r="M1495" s="124"/>
    </row>
    <row r="1496" spans="13:13" s="2" customFormat="1" x14ac:dyDescent="0.25">
      <c r="M1496" s="124"/>
    </row>
    <row r="1497" spans="13:13" s="2" customFormat="1" x14ac:dyDescent="0.25">
      <c r="M1497" s="124"/>
    </row>
    <row r="1498" spans="13:13" s="2" customFormat="1" x14ac:dyDescent="0.25">
      <c r="M1498" s="124"/>
    </row>
    <row r="1499" spans="13:13" s="2" customFormat="1" x14ac:dyDescent="0.25">
      <c r="M1499" s="124"/>
    </row>
    <row r="1500" spans="13:13" s="2" customFormat="1" x14ac:dyDescent="0.25">
      <c r="M1500" s="124"/>
    </row>
    <row r="1501" spans="13:13" s="2" customFormat="1" x14ac:dyDescent="0.25">
      <c r="M1501" s="124"/>
    </row>
    <row r="1502" spans="13:13" s="2" customFormat="1" x14ac:dyDescent="0.25">
      <c r="M1502" s="124"/>
    </row>
    <row r="1503" spans="13:13" s="2" customFormat="1" x14ac:dyDescent="0.25">
      <c r="M1503" s="124"/>
    </row>
    <row r="1504" spans="13:13" s="2" customFormat="1" x14ac:dyDescent="0.25">
      <c r="M1504" s="124"/>
    </row>
    <row r="1505" spans="13:13" s="2" customFormat="1" x14ac:dyDescent="0.25">
      <c r="M1505" s="124"/>
    </row>
    <row r="1506" spans="13:13" s="2" customFormat="1" x14ac:dyDescent="0.25">
      <c r="M1506" s="124"/>
    </row>
    <row r="1507" spans="13:13" s="2" customFormat="1" x14ac:dyDescent="0.25">
      <c r="M1507" s="124"/>
    </row>
    <row r="1508" spans="13:13" s="2" customFormat="1" x14ac:dyDescent="0.25">
      <c r="M1508" s="124"/>
    </row>
    <row r="1509" spans="13:13" s="2" customFormat="1" x14ac:dyDescent="0.25">
      <c r="M1509" s="124"/>
    </row>
    <row r="1510" spans="13:13" s="2" customFormat="1" x14ac:dyDescent="0.25">
      <c r="M1510" s="124"/>
    </row>
    <row r="1511" spans="13:13" s="2" customFormat="1" x14ac:dyDescent="0.25">
      <c r="M1511" s="124"/>
    </row>
    <row r="1512" spans="13:13" s="2" customFormat="1" x14ac:dyDescent="0.25">
      <c r="M1512" s="124"/>
    </row>
    <row r="1513" spans="13:13" s="2" customFormat="1" x14ac:dyDescent="0.25">
      <c r="M1513" s="124"/>
    </row>
    <row r="1514" spans="13:13" s="2" customFormat="1" x14ac:dyDescent="0.25">
      <c r="M1514" s="124"/>
    </row>
    <row r="1515" spans="13:13" s="2" customFormat="1" x14ac:dyDescent="0.25">
      <c r="M1515" s="124"/>
    </row>
    <row r="1516" spans="13:13" s="2" customFormat="1" x14ac:dyDescent="0.25">
      <c r="M1516" s="124"/>
    </row>
    <row r="1517" spans="13:13" s="2" customFormat="1" x14ac:dyDescent="0.25">
      <c r="M1517" s="124"/>
    </row>
    <row r="1518" spans="13:13" s="2" customFormat="1" x14ac:dyDescent="0.25">
      <c r="M1518" s="124"/>
    </row>
    <row r="1519" spans="13:13" s="2" customFormat="1" x14ac:dyDescent="0.25">
      <c r="M1519" s="124"/>
    </row>
    <row r="1520" spans="13:13" s="2" customFormat="1" x14ac:dyDescent="0.25">
      <c r="M1520" s="124"/>
    </row>
    <row r="1521" spans="13:13" s="2" customFormat="1" x14ac:dyDescent="0.25">
      <c r="M1521" s="124"/>
    </row>
    <row r="1522" spans="13:13" s="2" customFormat="1" x14ac:dyDescent="0.25">
      <c r="M1522" s="124"/>
    </row>
    <row r="1523" spans="13:13" s="2" customFormat="1" x14ac:dyDescent="0.25">
      <c r="M1523" s="124"/>
    </row>
    <row r="1524" spans="13:13" s="2" customFormat="1" x14ac:dyDescent="0.25">
      <c r="M1524" s="124"/>
    </row>
    <row r="1525" spans="13:13" s="2" customFormat="1" x14ac:dyDescent="0.25">
      <c r="M1525" s="124"/>
    </row>
    <row r="1526" spans="13:13" s="2" customFormat="1" x14ac:dyDescent="0.25">
      <c r="M1526" s="124"/>
    </row>
    <row r="1527" spans="13:13" s="2" customFormat="1" x14ac:dyDescent="0.25">
      <c r="M1527" s="124"/>
    </row>
    <row r="1528" spans="13:13" s="2" customFormat="1" x14ac:dyDescent="0.25">
      <c r="M1528" s="124"/>
    </row>
    <row r="1529" spans="13:13" s="2" customFormat="1" x14ac:dyDescent="0.25">
      <c r="M1529" s="124"/>
    </row>
    <row r="1530" spans="13:13" s="2" customFormat="1" x14ac:dyDescent="0.25">
      <c r="M1530" s="124"/>
    </row>
    <row r="1531" spans="13:13" s="2" customFormat="1" x14ac:dyDescent="0.25">
      <c r="M1531" s="124"/>
    </row>
    <row r="1532" spans="13:13" s="2" customFormat="1" x14ac:dyDescent="0.25">
      <c r="M1532" s="124"/>
    </row>
    <row r="1533" spans="13:13" s="2" customFormat="1" x14ac:dyDescent="0.25">
      <c r="M1533" s="124"/>
    </row>
    <row r="1534" spans="13:13" s="2" customFormat="1" x14ac:dyDescent="0.25">
      <c r="M1534" s="124"/>
    </row>
    <row r="1535" spans="13:13" s="2" customFormat="1" x14ac:dyDescent="0.25">
      <c r="M1535" s="124"/>
    </row>
    <row r="1536" spans="13:13" s="2" customFormat="1" x14ac:dyDescent="0.25">
      <c r="M1536" s="124"/>
    </row>
    <row r="1537" spans="13:13" s="2" customFormat="1" x14ac:dyDescent="0.25">
      <c r="M1537" s="124"/>
    </row>
    <row r="1538" spans="13:13" s="2" customFormat="1" x14ac:dyDescent="0.25">
      <c r="M1538" s="124"/>
    </row>
    <row r="1539" spans="13:13" s="2" customFormat="1" x14ac:dyDescent="0.25">
      <c r="M1539" s="124"/>
    </row>
    <row r="1540" spans="13:13" s="2" customFormat="1" x14ac:dyDescent="0.25">
      <c r="M1540" s="124"/>
    </row>
    <row r="1541" spans="13:13" s="2" customFormat="1" x14ac:dyDescent="0.25">
      <c r="M1541" s="124"/>
    </row>
    <row r="1542" spans="13:13" s="2" customFormat="1" x14ac:dyDescent="0.25">
      <c r="M1542" s="124"/>
    </row>
    <row r="1543" spans="13:13" s="2" customFormat="1" x14ac:dyDescent="0.25">
      <c r="M1543" s="124"/>
    </row>
    <row r="1544" spans="13:13" s="2" customFormat="1" x14ac:dyDescent="0.25">
      <c r="M1544" s="124"/>
    </row>
    <row r="1545" spans="13:13" s="2" customFormat="1" x14ac:dyDescent="0.25">
      <c r="M1545" s="124"/>
    </row>
    <row r="1546" spans="13:13" s="2" customFormat="1" x14ac:dyDescent="0.25">
      <c r="M1546" s="124"/>
    </row>
    <row r="1547" spans="13:13" s="2" customFormat="1" x14ac:dyDescent="0.25">
      <c r="M1547" s="124"/>
    </row>
    <row r="1548" spans="13:13" s="2" customFormat="1" x14ac:dyDescent="0.25">
      <c r="M1548" s="124"/>
    </row>
    <row r="1549" spans="13:13" s="2" customFormat="1" x14ac:dyDescent="0.25">
      <c r="M1549" s="124"/>
    </row>
    <row r="1550" spans="13:13" s="2" customFormat="1" x14ac:dyDescent="0.25">
      <c r="M1550" s="124"/>
    </row>
    <row r="1551" spans="13:13" s="2" customFormat="1" x14ac:dyDescent="0.25">
      <c r="M1551" s="124"/>
    </row>
    <row r="1552" spans="13:13" s="2" customFormat="1" x14ac:dyDescent="0.25">
      <c r="M1552" s="124"/>
    </row>
    <row r="1553" spans="13:13" s="2" customFormat="1" x14ac:dyDescent="0.25">
      <c r="M1553" s="124"/>
    </row>
    <row r="1554" spans="13:13" s="2" customFormat="1" x14ac:dyDescent="0.25">
      <c r="M1554" s="124"/>
    </row>
    <row r="1555" spans="13:13" s="2" customFormat="1" x14ac:dyDescent="0.25">
      <c r="M1555" s="124"/>
    </row>
    <row r="1556" spans="13:13" s="2" customFormat="1" x14ac:dyDescent="0.25">
      <c r="M1556" s="124"/>
    </row>
    <row r="1557" spans="13:13" s="2" customFormat="1" x14ac:dyDescent="0.25">
      <c r="M1557" s="124"/>
    </row>
    <row r="1558" spans="13:13" s="2" customFormat="1" x14ac:dyDescent="0.25">
      <c r="M1558" s="124"/>
    </row>
    <row r="1559" spans="13:13" s="2" customFormat="1" x14ac:dyDescent="0.25">
      <c r="M1559" s="124"/>
    </row>
    <row r="1560" spans="13:13" s="2" customFormat="1" x14ac:dyDescent="0.25">
      <c r="M1560" s="124"/>
    </row>
    <row r="1561" spans="13:13" s="2" customFormat="1" x14ac:dyDescent="0.25">
      <c r="M1561" s="124"/>
    </row>
    <row r="1562" spans="13:13" s="2" customFormat="1" x14ac:dyDescent="0.25">
      <c r="M1562" s="124"/>
    </row>
    <row r="1563" spans="13:13" s="2" customFormat="1" x14ac:dyDescent="0.25">
      <c r="M1563" s="124"/>
    </row>
    <row r="1564" spans="13:13" s="2" customFormat="1" x14ac:dyDescent="0.25">
      <c r="M1564" s="124"/>
    </row>
    <row r="1565" spans="13:13" s="2" customFormat="1" x14ac:dyDescent="0.25">
      <c r="M1565" s="124"/>
    </row>
    <row r="1566" spans="13:13" s="2" customFormat="1" x14ac:dyDescent="0.25">
      <c r="M1566" s="124"/>
    </row>
    <row r="1567" spans="13:13" s="2" customFormat="1" x14ac:dyDescent="0.25">
      <c r="M1567" s="124"/>
    </row>
    <row r="1568" spans="13:13" s="2" customFormat="1" x14ac:dyDescent="0.25">
      <c r="M1568" s="124"/>
    </row>
    <row r="1569" spans="13:13" s="2" customFormat="1" x14ac:dyDescent="0.25">
      <c r="M1569" s="124"/>
    </row>
    <row r="1570" spans="13:13" s="2" customFormat="1" x14ac:dyDescent="0.25">
      <c r="M1570" s="124"/>
    </row>
    <row r="1571" spans="13:13" s="2" customFormat="1" x14ac:dyDescent="0.25">
      <c r="M1571" s="124"/>
    </row>
    <row r="1572" spans="13:13" s="2" customFormat="1" x14ac:dyDescent="0.25">
      <c r="M1572" s="124"/>
    </row>
    <row r="1573" spans="13:13" s="2" customFormat="1" x14ac:dyDescent="0.25">
      <c r="M1573" s="124"/>
    </row>
    <row r="1574" spans="13:13" s="2" customFormat="1" x14ac:dyDescent="0.25">
      <c r="M1574" s="124"/>
    </row>
    <row r="1575" spans="13:13" s="2" customFormat="1" x14ac:dyDescent="0.25">
      <c r="M1575" s="124"/>
    </row>
    <row r="1576" spans="13:13" s="2" customFormat="1" x14ac:dyDescent="0.25">
      <c r="M1576" s="124"/>
    </row>
    <row r="1577" spans="13:13" s="2" customFormat="1" x14ac:dyDescent="0.25">
      <c r="M1577" s="124"/>
    </row>
    <row r="1578" spans="13:13" s="2" customFormat="1" x14ac:dyDescent="0.25">
      <c r="M1578" s="124"/>
    </row>
    <row r="1579" spans="13:13" s="2" customFormat="1" x14ac:dyDescent="0.25">
      <c r="M1579" s="124"/>
    </row>
    <row r="1580" spans="13:13" s="2" customFormat="1" x14ac:dyDescent="0.25">
      <c r="M1580" s="124"/>
    </row>
    <row r="1581" spans="13:13" s="2" customFormat="1" x14ac:dyDescent="0.25">
      <c r="M1581" s="124"/>
    </row>
    <row r="1582" spans="13:13" s="2" customFormat="1" x14ac:dyDescent="0.25">
      <c r="M1582" s="124"/>
    </row>
    <row r="1583" spans="13:13" s="2" customFormat="1" x14ac:dyDescent="0.25">
      <c r="M1583" s="124"/>
    </row>
    <row r="1584" spans="13:13" s="2" customFormat="1" x14ac:dyDescent="0.25">
      <c r="M1584" s="124"/>
    </row>
    <row r="1585" spans="13:13" s="2" customFormat="1" x14ac:dyDescent="0.25">
      <c r="M1585" s="124"/>
    </row>
    <row r="1586" spans="13:13" s="2" customFormat="1" x14ac:dyDescent="0.25">
      <c r="M1586" s="124"/>
    </row>
    <row r="1587" spans="13:13" s="2" customFormat="1" x14ac:dyDescent="0.25">
      <c r="M1587" s="124"/>
    </row>
    <row r="1588" spans="13:13" s="2" customFormat="1" x14ac:dyDescent="0.25">
      <c r="M1588" s="124"/>
    </row>
    <row r="1589" spans="13:13" s="2" customFormat="1" x14ac:dyDescent="0.25">
      <c r="M1589" s="124"/>
    </row>
    <row r="1590" spans="13:13" s="2" customFormat="1" x14ac:dyDescent="0.25">
      <c r="M1590" s="124"/>
    </row>
    <row r="1591" spans="13:13" s="2" customFormat="1" x14ac:dyDescent="0.25">
      <c r="M1591" s="124"/>
    </row>
    <row r="1592" spans="13:13" s="2" customFormat="1" x14ac:dyDescent="0.25">
      <c r="M1592" s="124"/>
    </row>
    <row r="1593" spans="13:13" s="2" customFormat="1" x14ac:dyDescent="0.25">
      <c r="M1593" s="124"/>
    </row>
    <row r="1594" spans="13:13" s="2" customFormat="1" x14ac:dyDescent="0.25">
      <c r="M1594" s="124"/>
    </row>
    <row r="1595" spans="13:13" s="2" customFormat="1" x14ac:dyDescent="0.25">
      <c r="M1595" s="124"/>
    </row>
    <row r="1596" spans="13:13" s="2" customFormat="1" x14ac:dyDescent="0.25">
      <c r="M1596" s="124"/>
    </row>
    <row r="1597" spans="13:13" s="2" customFormat="1" x14ac:dyDescent="0.25">
      <c r="M1597" s="124"/>
    </row>
    <row r="1598" spans="13:13" s="2" customFormat="1" x14ac:dyDescent="0.25">
      <c r="M1598" s="124"/>
    </row>
    <row r="1599" spans="13:13" s="2" customFormat="1" x14ac:dyDescent="0.25">
      <c r="M1599" s="124"/>
    </row>
    <row r="1600" spans="13:13" s="2" customFormat="1" x14ac:dyDescent="0.25">
      <c r="M1600" s="124"/>
    </row>
    <row r="1601" spans="13:13" s="2" customFormat="1" x14ac:dyDescent="0.25">
      <c r="M1601" s="124"/>
    </row>
    <row r="1602" spans="13:13" s="2" customFormat="1" x14ac:dyDescent="0.25">
      <c r="M1602" s="124"/>
    </row>
    <row r="1603" spans="13:13" s="2" customFormat="1" x14ac:dyDescent="0.25">
      <c r="M1603" s="124"/>
    </row>
    <row r="1604" spans="13:13" s="2" customFormat="1" x14ac:dyDescent="0.25">
      <c r="M1604" s="124"/>
    </row>
    <row r="1605" spans="13:13" s="2" customFormat="1" x14ac:dyDescent="0.25">
      <c r="M1605" s="124"/>
    </row>
    <row r="1606" spans="13:13" s="2" customFormat="1" x14ac:dyDescent="0.25">
      <c r="M1606" s="124"/>
    </row>
    <row r="1607" spans="13:13" s="2" customFormat="1" x14ac:dyDescent="0.25">
      <c r="M1607" s="124"/>
    </row>
    <row r="1608" spans="13:13" s="2" customFormat="1" x14ac:dyDescent="0.25">
      <c r="M1608" s="124"/>
    </row>
    <row r="1609" spans="13:13" s="2" customFormat="1" x14ac:dyDescent="0.25">
      <c r="M1609" s="124"/>
    </row>
    <row r="1610" spans="13:13" s="2" customFormat="1" x14ac:dyDescent="0.25">
      <c r="M1610" s="124"/>
    </row>
    <row r="1611" spans="13:13" s="2" customFormat="1" x14ac:dyDescent="0.25">
      <c r="M1611" s="124"/>
    </row>
    <row r="1612" spans="13:13" s="2" customFormat="1" x14ac:dyDescent="0.25">
      <c r="M1612" s="124"/>
    </row>
    <row r="1613" spans="13:13" s="2" customFormat="1" x14ac:dyDescent="0.25">
      <c r="M1613" s="124"/>
    </row>
    <row r="1614" spans="13:13" s="2" customFormat="1" x14ac:dyDescent="0.25">
      <c r="M1614" s="124"/>
    </row>
    <row r="1615" spans="13:13" s="2" customFormat="1" x14ac:dyDescent="0.25">
      <c r="M1615" s="124"/>
    </row>
    <row r="1616" spans="13:13" s="2" customFormat="1" x14ac:dyDescent="0.25">
      <c r="M1616" s="124"/>
    </row>
    <row r="1617" spans="13:13" s="2" customFormat="1" x14ac:dyDescent="0.25">
      <c r="M1617" s="124"/>
    </row>
    <row r="1618" spans="13:13" s="2" customFormat="1" x14ac:dyDescent="0.25">
      <c r="M1618" s="124"/>
    </row>
    <row r="1619" spans="13:13" s="2" customFormat="1" x14ac:dyDescent="0.25">
      <c r="M1619" s="124"/>
    </row>
    <row r="1620" spans="13:13" s="2" customFormat="1" x14ac:dyDescent="0.25">
      <c r="M1620" s="124"/>
    </row>
    <row r="1621" spans="13:13" s="2" customFormat="1" x14ac:dyDescent="0.25">
      <c r="M1621" s="124"/>
    </row>
    <row r="1622" spans="13:13" s="2" customFormat="1" x14ac:dyDescent="0.25">
      <c r="M1622" s="124"/>
    </row>
    <row r="1623" spans="13:13" s="2" customFormat="1" x14ac:dyDescent="0.25">
      <c r="M1623" s="124"/>
    </row>
    <row r="1624" spans="13:13" s="2" customFormat="1" x14ac:dyDescent="0.25">
      <c r="M1624" s="124"/>
    </row>
    <row r="1625" spans="13:13" s="2" customFormat="1" x14ac:dyDescent="0.25">
      <c r="M1625" s="124"/>
    </row>
    <row r="1626" spans="13:13" s="2" customFormat="1" x14ac:dyDescent="0.25">
      <c r="M1626" s="124"/>
    </row>
    <row r="1627" spans="13:13" s="2" customFormat="1" x14ac:dyDescent="0.25">
      <c r="M1627" s="124"/>
    </row>
    <row r="1628" spans="13:13" s="2" customFormat="1" x14ac:dyDescent="0.25">
      <c r="M1628" s="124"/>
    </row>
    <row r="1629" spans="13:13" s="2" customFormat="1" x14ac:dyDescent="0.25">
      <c r="M1629" s="124"/>
    </row>
    <row r="1630" spans="13:13" s="2" customFormat="1" x14ac:dyDescent="0.25">
      <c r="M1630" s="124"/>
    </row>
    <row r="1631" spans="13:13" s="2" customFormat="1" x14ac:dyDescent="0.25">
      <c r="M1631" s="124"/>
    </row>
    <row r="1632" spans="13:13" s="2" customFormat="1" x14ac:dyDescent="0.25">
      <c r="M1632" s="124"/>
    </row>
    <row r="1633" spans="13:13" s="2" customFormat="1" x14ac:dyDescent="0.25">
      <c r="M1633" s="124"/>
    </row>
    <row r="1634" spans="13:13" s="2" customFormat="1" x14ac:dyDescent="0.25">
      <c r="M1634" s="124"/>
    </row>
    <row r="1635" spans="13:13" s="2" customFormat="1" x14ac:dyDescent="0.25">
      <c r="M1635" s="124"/>
    </row>
    <row r="1636" spans="13:13" s="2" customFormat="1" x14ac:dyDescent="0.25">
      <c r="M1636" s="124"/>
    </row>
    <row r="1637" spans="13:13" s="2" customFormat="1" x14ac:dyDescent="0.25">
      <c r="M1637" s="124"/>
    </row>
    <row r="1638" spans="13:13" s="2" customFormat="1" x14ac:dyDescent="0.25">
      <c r="M1638" s="124"/>
    </row>
    <row r="1639" spans="13:13" s="2" customFormat="1" x14ac:dyDescent="0.25">
      <c r="M1639" s="124"/>
    </row>
    <row r="1640" spans="13:13" s="2" customFormat="1" x14ac:dyDescent="0.25">
      <c r="M1640" s="124"/>
    </row>
    <row r="1641" spans="13:13" s="2" customFormat="1" x14ac:dyDescent="0.25">
      <c r="M1641" s="124"/>
    </row>
    <row r="1642" spans="13:13" s="2" customFormat="1" x14ac:dyDescent="0.25">
      <c r="M1642" s="124"/>
    </row>
    <row r="1643" spans="13:13" s="2" customFormat="1" x14ac:dyDescent="0.25">
      <c r="M1643" s="124"/>
    </row>
    <row r="1644" spans="13:13" s="2" customFormat="1" x14ac:dyDescent="0.25">
      <c r="M1644" s="124"/>
    </row>
    <row r="1645" spans="13:13" s="2" customFormat="1" x14ac:dyDescent="0.25">
      <c r="M1645" s="124"/>
    </row>
    <row r="1646" spans="13:13" s="2" customFormat="1" x14ac:dyDescent="0.25">
      <c r="M1646" s="124"/>
    </row>
    <row r="1647" spans="13:13" s="2" customFormat="1" x14ac:dyDescent="0.25">
      <c r="M1647" s="124"/>
    </row>
    <row r="1648" spans="13:13" s="2" customFormat="1" x14ac:dyDescent="0.25">
      <c r="M1648" s="124"/>
    </row>
    <row r="1649" spans="13:13" s="2" customFormat="1" x14ac:dyDescent="0.25">
      <c r="M1649" s="124"/>
    </row>
    <row r="1650" spans="13:13" s="2" customFormat="1" x14ac:dyDescent="0.25">
      <c r="M1650" s="124"/>
    </row>
    <row r="1651" spans="13:13" s="2" customFormat="1" x14ac:dyDescent="0.25">
      <c r="M1651" s="124"/>
    </row>
    <row r="1652" spans="13:13" s="2" customFormat="1" x14ac:dyDescent="0.25">
      <c r="M1652" s="124"/>
    </row>
    <row r="1653" spans="13:13" s="2" customFormat="1" x14ac:dyDescent="0.25">
      <c r="M1653" s="124"/>
    </row>
    <row r="1654" spans="13:13" s="2" customFormat="1" x14ac:dyDescent="0.25">
      <c r="M1654" s="124"/>
    </row>
    <row r="1655" spans="13:13" s="2" customFormat="1" x14ac:dyDescent="0.25">
      <c r="M1655" s="124"/>
    </row>
    <row r="1656" spans="13:13" s="2" customFormat="1" x14ac:dyDescent="0.25">
      <c r="M1656" s="124"/>
    </row>
    <row r="1657" spans="13:13" s="2" customFormat="1" x14ac:dyDescent="0.25">
      <c r="M1657" s="124"/>
    </row>
    <row r="1658" spans="13:13" s="2" customFormat="1" x14ac:dyDescent="0.25">
      <c r="M1658" s="124"/>
    </row>
    <row r="1659" spans="13:13" s="2" customFormat="1" x14ac:dyDescent="0.25">
      <c r="M1659" s="124"/>
    </row>
    <row r="1660" spans="13:13" s="2" customFormat="1" x14ac:dyDescent="0.25">
      <c r="M1660" s="124"/>
    </row>
    <row r="1661" spans="13:13" s="2" customFormat="1" x14ac:dyDescent="0.25">
      <c r="M1661" s="124"/>
    </row>
    <row r="1662" spans="13:13" s="2" customFormat="1" x14ac:dyDescent="0.25">
      <c r="M1662" s="124"/>
    </row>
    <row r="1663" spans="13:13" s="2" customFormat="1" x14ac:dyDescent="0.25">
      <c r="M1663" s="124"/>
    </row>
    <row r="1664" spans="13:13" s="2" customFormat="1" x14ac:dyDescent="0.25">
      <c r="M1664" s="124"/>
    </row>
    <row r="1665" spans="13:13" s="2" customFormat="1" x14ac:dyDescent="0.25">
      <c r="M1665" s="124"/>
    </row>
    <row r="1666" spans="13:13" s="2" customFormat="1" x14ac:dyDescent="0.25">
      <c r="M1666" s="124"/>
    </row>
    <row r="1667" spans="13:13" s="2" customFormat="1" x14ac:dyDescent="0.25">
      <c r="M1667" s="124"/>
    </row>
    <row r="1668" spans="13:13" s="2" customFormat="1" x14ac:dyDescent="0.25">
      <c r="M1668" s="124"/>
    </row>
    <row r="1669" spans="13:13" s="2" customFormat="1" x14ac:dyDescent="0.25">
      <c r="M1669" s="124"/>
    </row>
    <row r="1670" spans="13:13" s="2" customFormat="1" x14ac:dyDescent="0.25">
      <c r="M1670" s="124"/>
    </row>
    <row r="1671" spans="13:13" s="2" customFormat="1" x14ac:dyDescent="0.25">
      <c r="M1671" s="124"/>
    </row>
    <row r="1672" spans="13:13" s="2" customFormat="1" x14ac:dyDescent="0.25">
      <c r="M1672" s="124"/>
    </row>
    <row r="1673" spans="13:13" s="2" customFormat="1" x14ac:dyDescent="0.25">
      <c r="M1673" s="124"/>
    </row>
    <row r="1674" spans="13:13" s="2" customFormat="1" x14ac:dyDescent="0.25">
      <c r="M1674" s="124"/>
    </row>
    <row r="1675" spans="13:13" s="2" customFormat="1" x14ac:dyDescent="0.25">
      <c r="M1675" s="124"/>
    </row>
    <row r="1676" spans="13:13" s="2" customFormat="1" x14ac:dyDescent="0.25">
      <c r="M1676" s="124"/>
    </row>
    <row r="1677" spans="13:13" s="2" customFormat="1" x14ac:dyDescent="0.25">
      <c r="M1677" s="124"/>
    </row>
    <row r="1678" spans="13:13" s="2" customFormat="1" x14ac:dyDescent="0.25">
      <c r="M1678" s="124"/>
    </row>
    <row r="1679" spans="13:13" s="2" customFormat="1" x14ac:dyDescent="0.25">
      <c r="M1679" s="124"/>
    </row>
    <row r="1680" spans="13:13" s="2" customFormat="1" x14ac:dyDescent="0.25">
      <c r="M1680" s="124"/>
    </row>
    <row r="1681" spans="13:13" s="2" customFormat="1" x14ac:dyDescent="0.25">
      <c r="M1681" s="124"/>
    </row>
    <row r="1682" spans="13:13" s="2" customFormat="1" x14ac:dyDescent="0.25">
      <c r="M1682" s="124"/>
    </row>
    <row r="1683" spans="13:13" s="2" customFormat="1" x14ac:dyDescent="0.25">
      <c r="M1683" s="124"/>
    </row>
    <row r="1684" spans="13:13" s="2" customFormat="1" x14ac:dyDescent="0.25">
      <c r="M1684" s="124"/>
    </row>
    <row r="1685" spans="13:13" s="2" customFormat="1" x14ac:dyDescent="0.25">
      <c r="M1685" s="124"/>
    </row>
    <row r="1686" spans="13:13" s="2" customFormat="1" x14ac:dyDescent="0.25">
      <c r="M1686" s="124"/>
    </row>
    <row r="1687" spans="13:13" s="2" customFormat="1" x14ac:dyDescent="0.25">
      <c r="M1687" s="124"/>
    </row>
    <row r="1688" spans="13:13" s="2" customFormat="1" x14ac:dyDescent="0.25">
      <c r="M1688" s="124"/>
    </row>
    <row r="1689" spans="13:13" s="2" customFormat="1" x14ac:dyDescent="0.25">
      <c r="M1689" s="124"/>
    </row>
    <row r="1690" spans="13:13" s="2" customFormat="1" x14ac:dyDescent="0.25">
      <c r="M1690" s="124"/>
    </row>
    <row r="1691" spans="13:13" s="2" customFormat="1" x14ac:dyDescent="0.25">
      <c r="M1691" s="124"/>
    </row>
    <row r="1692" spans="13:13" s="2" customFormat="1" x14ac:dyDescent="0.25">
      <c r="M1692" s="124"/>
    </row>
    <row r="1693" spans="13:13" s="2" customFormat="1" x14ac:dyDescent="0.25">
      <c r="M1693" s="124"/>
    </row>
    <row r="1694" spans="13:13" s="2" customFormat="1" x14ac:dyDescent="0.25">
      <c r="M1694" s="124"/>
    </row>
    <row r="1695" spans="13:13" s="2" customFormat="1" x14ac:dyDescent="0.25">
      <c r="M1695" s="124"/>
    </row>
    <row r="1696" spans="13:13" s="2" customFormat="1" x14ac:dyDescent="0.25">
      <c r="M1696" s="124"/>
    </row>
    <row r="1697" spans="13:13" s="2" customFormat="1" x14ac:dyDescent="0.25">
      <c r="M1697" s="124"/>
    </row>
    <row r="1698" spans="13:13" s="2" customFormat="1" x14ac:dyDescent="0.25">
      <c r="M1698" s="124"/>
    </row>
    <row r="1699" spans="13:13" s="2" customFormat="1" x14ac:dyDescent="0.25">
      <c r="M1699" s="124"/>
    </row>
    <row r="1700" spans="13:13" s="2" customFormat="1" x14ac:dyDescent="0.25">
      <c r="M1700" s="124"/>
    </row>
    <row r="1701" spans="13:13" s="2" customFormat="1" x14ac:dyDescent="0.25">
      <c r="M1701" s="124"/>
    </row>
    <row r="1702" spans="13:13" s="2" customFormat="1" x14ac:dyDescent="0.25">
      <c r="M1702" s="124"/>
    </row>
    <row r="1703" spans="13:13" s="2" customFormat="1" x14ac:dyDescent="0.25">
      <c r="M1703" s="124"/>
    </row>
    <row r="1704" spans="13:13" s="2" customFormat="1" x14ac:dyDescent="0.25">
      <c r="M1704" s="124"/>
    </row>
    <row r="1705" spans="13:13" s="2" customFormat="1" x14ac:dyDescent="0.25">
      <c r="M1705" s="124"/>
    </row>
    <row r="1706" spans="13:13" s="2" customFormat="1" x14ac:dyDescent="0.25">
      <c r="M1706" s="124"/>
    </row>
    <row r="1707" spans="13:13" s="2" customFormat="1" x14ac:dyDescent="0.25">
      <c r="M1707" s="124"/>
    </row>
    <row r="1708" spans="13:13" s="2" customFormat="1" x14ac:dyDescent="0.25">
      <c r="M1708" s="124"/>
    </row>
    <row r="1709" spans="13:13" s="2" customFormat="1" x14ac:dyDescent="0.25">
      <c r="M1709" s="124"/>
    </row>
    <row r="1710" spans="13:13" s="2" customFormat="1" x14ac:dyDescent="0.25">
      <c r="M1710" s="124"/>
    </row>
    <row r="1711" spans="13:13" s="2" customFormat="1" x14ac:dyDescent="0.25">
      <c r="M1711" s="124"/>
    </row>
    <row r="1712" spans="13:13" s="2" customFormat="1" x14ac:dyDescent="0.25">
      <c r="M1712" s="124"/>
    </row>
    <row r="1713" spans="13:13" s="2" customFormat="1" x14ac:dyDescent="0.25">
      <c r="M1713" s="124"/>
    </row>
    <row r="1714" spans="13:13" s="2" customFormat="1" x14ac:dyDescent="0.25">
      <c r="M1714" s="124"/>
    </row>
    <row r="1715" spans="13:13" s="2" customFormat="1" x14ac:dyDescent="0.25">
      <c r="M1715" s="124"/>
    </row>
    <row r="1716" spans="13:13" s="2" customFormat="1" x14ac:dyDescent="0.25">
      <c r="M1716" s="124"/>
    </row>
    <row r="1717" spans="13:13" s="2" customFormat="1" x14ac:dyDescent="0.25">
      <c r="M1717" s="124"/>
    </row>
    <row r="1718" spans="13:13" s="2" customFormat="1" x14ac:dyDescent="0.25">
      <c r="M1718" s="124"/>
    </row>
    <row r="1719" spans="13:13" s="2" customFormat="1" x14ac:dyDescent="0.25">
      <c r="M1719" s="124"/>
    </row>
    <row r="1720" spans="13:13" s="2" customFormat="1" x14ac:dyDescent="0.25">
      <c r="M1720" s="124"/>
    </row>
    <row r="1721" spans="13:13" s="2" customFormat="1" x14ac:dyDescent="0.25">
      <c r="M1721" s="124"/>
    </row>
    <row r="1722" spans="13:13" s="2" customFormat="1" x14ac:dyDescent="0.25">
      <c r="M1722" s="124"/>
    </row>
    <row r="1723" spans="13:13" s="2" customFormat="1" x14ac:dyDescent="0.25">
      <c r="M1723" s="124"/>
    </row>
    <row r="1724" spans="13:13" s="2" customFormat="1" x14ac:dyDescent="0.25">
      <c r="M1724" s="124"/>
    </row>
    <row r="1725" spans="13:13" s="2" customFormat="1" x14ac:dyDescent="0.25">
      <c r="M1725" s="124"/>
    </row>
    <row r="1726" spans="13:13" s="2" customFormat="1" x14ac:dyDescent="0.25">
      <c r="M1726" s="124"/>
    </row>
    <row r="1727" spans="13:13" s="2" customFormat="1" x14ac:dyDescent="0.25">
      <c r="M1727" s="124"/>
    </row>
    <row r="1728" spans="13:13" s="2" customFormat="1" x14ac:dyDescent="0.25">
      <c r="M1728" s="124"/>
    </row>
    <row r="1729" spans="13:13" s="2" customFormat="1" x14ac:dyDescent="0.25">
      <c r="M1729" s="124"/>
    </row>
    <row r="1730" spans="13:13" s="2" customFormat="1" x14ac:dyDescent="0.25">
      <c r="M1730" s="124"/>
    </row>
    <row r="1731" spans="13:13" s="2" customFormat="1" x14ac:dyDescent="0.25">
      <c r="M1731" s="124"/>
    </row>
    <row r="1732" spans="13:13" s="2" customFormat="1" x14ac:dyDescent="0.25">
      <c r="M1732" s="124"/>
    </row>
    <row r="1733" spans="13:13" s="2" customFormat="1" x14ac:dyDescent="0.25">
      <c r="M1733" s="124"/>
    </row>
    <row r="1734" spans="13:13" s="2" customFormat="1" x14ac:dyDescent="0.25">
      <c r="M1734" s="124"/>
    </row>
    <row r="1735" spans="13:13" s="2" customFormat="1" x14ac:dyDescent="0.25">
      <c r="M1735" s="124"/>
    </row>
    <row r="1736" spans="13:13" s="2" customFormat="1" x14ac:dyDescent="0.25">
      <c r="M1736" s="124"/>
    </row>
    <row r="1737" spans="13:13" s="2" customFormat="1" x14ac:dyDescent="0.25">
      <c r="M1737" s="124"/>
    </row>
    <row r="1738" spans="13:13" s="2" customFormat="1" x14ac:dyDescent="0.25">
      <c r="M1738" s="124"/>
    </row>
    <row r="1739" spans="13:13" s="2" customFormat="1" x14ac:dyDescent="0.25">
      <c r="M1739" s="124"/>
    </row>
    <row r="1740" spans="13:13" s="2" customFormat="1" x14ac:dyDescent="0.25">
      <c r="M1740" s="124"/>
    </row>
    <row r="1741" spans="13:13" s="2" customFormat="1" x14ac:dyDescent="0.25">
      <c r="M1741" s="124"/>
    </row>
    <row r="1742" spans="13:13" s="2" customFormat="1" x14ac:dyDescent="0.25">
      <c r="M1742" s="124"/>
    </row>
    <row r="1743" spans="13:13" s="2" customFormat="1" x14ac:dyDescent="0.25">
      <c r="M1743" s="124"/>
    </row>
    <row r="1744" spans="13:13" s="2" customFormat="1" x14ac:dyDescent="0.25">
      <c r="M1744" s="124"/>
    </row>
    <row r="1745" spans="13:13" s="2" customFormat="1" x14ac:dyDescent="0.25">
      <c r="M1745" s="124"/>
    </row>
    <row r="1746" spans="13:13" s="2" customFormat="1" x14ac:dyDescent="0.25">
      <c r="M1746" s="124"/>
    </row>
    <row r="1747" spans="13:13" s="2" customFormat="1" x14ac:dyDescent="0.25">
      <c r="M1747" s="124"/>
    </row>
    <row r="1748" spans="13:13" s="2" customFormat="1" x14ac:dyDescent="0.25">
      <c r="M1748" s="124"/>
    </row>
    <row r="1749" spans="13:13" s="2" customFormat="1" x14ac:dyDescent="0.25">
      <c r="M1749" s="124"/>
    </row>
    <row r="1750" spans="13:13" s="2" customFormat="1" x14ac:dyDescent="0.25">
      <c r="M1750" s="124"/>
    </row>
    <row r="1751" spans="13:13" s="2" customFormat="1" x14ac:dyDescent="0.25">
      <c r="M1751" s="124"/>
    </row>
    <row r="1752" spans="13:13" s="2" customFormat="1" x14ac:dyDescent="0.25">
      <c r="M1752" s="124"/>
    </row>
    <row r="1753" spans="13:13" s="2" customFormat="1" x14ac:dyDescent="0.25">
      <c r="M1753" s="124"/>
    </row>
    <row r="1754" spans="13:13" s="2" customFormat="1" x14ac:dyDescent="0.25">
      <c r="M1754" s="124"/>
    </row>
    <row r="1755" spans="13:13" s="2" customFormat="1" x14ac:dyDescent="0.25">
      <c r="M1755" s="124"/>
    </row>
    <row r="1756" spans="13:13" s="2" customFormat="1" x14ac:dyDescent="0.25">
      <c r="M1756" s="124"/>
    </row>
    <row r="1757" spans="13:13" s="2" customFormat="1" x14ac:dyDescent="0.25">
      <c r="M1757" s="124"/>
    </row>
    <row r="1758" spans="13:13" s="2" customFormat="1" x14ac:dyDescent="0.25">
      <c r="M1758" s="124"/>
    </row>
    <row r="1759" spans="13:13" s="2" customFormat="1" x14ac:dyDescent="0.25">
      <c r="M1759" s="124"/>
    </row>
    <row r="1760" spans="13:13" s="2" customFormat="1" x14ac:dyDescent="0.25">
      <c r="M1760" s="124"/>
    </row>
    <row r="1761" spans="13:13" s="2" customFormat="1" x14ac:dyDescent="0.25">
      <c r="M1761" s="124"/>
    </row>
    <row r="1762" spans="13:13" s="2" customFormat="1" x14ac:dyDescent="0.25">
      <c r="M1762" s="124"/>
    </row>
    <row r="1763" spans="13:13" s="2" customFormat="1" x14ac:dyDescent="0.25">
      <c r="M1763" s="124"/>
    </row>
    <row r="1764" spans="13:13" s="2" customFormat="1" x14ac:dyDescent="0.25">
      <c r="M1764" s="124"/>
    </row>
    <row r="1765" spans="13:13" s="2" customFormat="1" x14ac:dyDescent="0.25">
      <c r="M1765" s="124"/>
    </row>
    <row r="1766" spans="13:13" s="2" customFormat="1" x14ac:dyDescent="0.25">
      <c r="M1766" s="124"/>
    </row>
    <row r="1767" spans="13:13" s="2" customFormat="1" x14ac:dyDescent="0.25">
      <c r="M1767" s="124"/>
    </row>
    <row r="1768" spans="13:13" s="2" customFormat="1" x14ac:dyDescent="0.25">
      <c r="M1768" s="124"/>
    </row>
    <row r="1769" spans="13:13" s="2" customFormat="1" x14ac:dyDescent="0.25">
      <c r="M1769" s="124"/>
    </row>
    <row r="1770" spans="13:13" s="2" customFormat="1" x14ac:dyDescent="0.25">
      <c r="M1770" s="124"/>
    </row>
    <row r="1771" spans="13:13" s="2" customFormat="1" x14ac:dyDescent="0.25">
      <c r="M1771" s="124"/>
    </row>
    <row r="1772" spans="13:13" s="2" customFormat="1" x14ac:dyDescent="0.25">
      <c r="M1772" s="124"/>
    </row>
    <row r="1773" spans="13:13" s="2" customFormat="1" x14ac:dyDescent="0.25">
      <c r="M1773" s="124"/>
    </row>
    <row r="1774" spans="13:13" s="2" customFormat="1" x14ac:dyDescent="0.25">
      <c r="M1774" s="124"/>
    </row>
    <row r="1775" spans="13:13" s="2" customFormat="1" x14ac:dyDescent="0.25">
      <c r="M1775" s="124"/>
    </row>
    <row r="1776" spans="13:13" s="2" customFormat="1" x14ac:dyDescent="0.25">
      <c r="M1776" s="124"/>
    </row>
    <row r="1777" spans="13:13" s="2" customFormat="1" x14ac:dyDescent="0.25">
      <c r="M1777" s="124"/>
    </row>
    <row r="1778" spans="13:13" s="2" customFormat="1" x14ac:dyDescent="0.25">
      <c r="M1778" s="124"/>
    </row>
    <row r="1779" spans="13:13" s="2" customFormat="1" x14ac:dyDescent="0.25">
      <c r="M1779" s="124"/>
    </row>
    <row r="1780" spans="13:13" s="2" customFormat="1" x14ac:dyDescent="0.25">
      <c r="M1780" s="124"/>
    </row>
    <row r="1781" spans="13:13" s="2" customFormat="1" x14ac:dyDescent="0.25">
      <c r="M1781" s="124"/>
    </row>
    <row r="1782" spans="13:13" s="2" customFormat="1" x14ac:dyDescent="0.25">
      <c r="M1782" s="124"/>
    </row>
    <row r="1783" spans="13:13" s="2" customFormat="1" x14ac:dyDescent="0.25">
      <c r="M1783" s="124"/>
    </row>
    <row r="1784" spans="13:13" s="2" customFormat="1" x14ac:dyDescent="0.25">
      <c r="M1784" s="124"/>
    </row>
    <row r="1785" spans="13:13" s="2" customFormat="1" x14ac:dyDescent="0.25">
      <c r="M1785" s="124"/>
    </row>
    <row r="1786" spans="13:13" s="2" customFormat="1" x14ac:dyDescent="0.25">
      <c r="M1786" s="124"/>
    </row>
    <row r="1787" spans="13:13" s="2" customFormat="1" x14ac:dyDescent="0.25">
      <c r="M1787" s="124"/>
    </row>
    <row r="1788" spans="13:13" s="2" customFormat="1" x14ac:dyDescent="0.25">
      <c r="M1788" s="124"/>
    </row>
    <row r="1789" spans="13:13" s="2" customFormat="1" x14ac:dyDescent="0.25">
      <c r="M1789" s="124"/>
    </row>
    <row r="1790" spans="13:13" s="2" customFormat="1" x14ac:dyDescent="0.25">
      <c r="M1790" s="124"/>
    </row>
    <row r="1791" spans="13:13" s="2" customFormat="1" x14ac:dyDescent="0.25">
      <c r="M1791" s="124"/>
    </row>
    <row r="1792" spans="13:13" s="2" customFormat="1" x14ac:dyDescent="0.25">
      <c r="M1792" s="124"/>
    </row>
    <row r="1793" spans="13:13" s="2" customFormat="1" x14ac:dyDescent="0.25">
      <c r="M1793" s="124"/>
    </row>
    <row r="1794" spans="13:13" s="2" customFormat="1" x14ac:dyDescent="0.25">
      <c r="M1794" s="124"/>
    </row>
    <row r="1795" spans="13:13" s="2" customFormat="1" x14ac:dyDescent="0.25">
      <c r="M1795" s="124"/>
    </row>
    <row r="1796" spans="13:13" s="2" customFormat="1" x14ac:dyDescent="0.25">
      <c r="M1796" s="124"/>
    </row>
    <row r="1797" spans="13:13" s="2" customFormat="1" x14ac:dyDescent="0.25">
      <c r="M1797" s="124"/>
    </row>
    <row r="1798" spans="13:13" s="2" customFormat="1" x14ac:dyDescent="0.25">
      <c r="M1798" s="124"/>
    </row>
    <row r="1799" spans="13:13" s="2" customFormat="1" x14ac:dyDescent="0.25">
      <c r="M1799" s="124"/>
    </row>
    <row r="1800" spans="13:13" s="2" customFormat="1" x14ac:dyDescent="0.25">
      <c r="M1800" s="124"/>
    </row>
    <row r="1801" spans="13:13" s="2" customFormat="1" x14ac:dyDescent="0.25">
      <c r="M1801" s="124"/>
    </row>
    <row r="1802" spans="13:13" s="2" customFormat="1" x14ac:dyDescent="0.25">
      <c r="M1802" s="124"/>
    </row>
    <row r="1803" spans="13:13" s="2" customFormat="1" x14ac:dyDescent="0.25">
      <c r="M1803" s="124"/>
    </row>
    <row r="1804" spans="13:13" s="2" customFormat="1" x14ac:dyDescent="0.25">
      <c r="M1804" s="124"/>
    </row>
    <row r="1805" spans="13:13" s="2" customFormat="1" x14ac:dyDescent="0.25">
      <c r="M1805" s="124"/>
    </row>
    <row r="1806" spans="13:13" s="2" customFormat="1" x14ac:dyDescent="0.25">
      <c r="M1806" s="124"/>
    </row>
    <row r="1807" spans="13:13" s="2" customFormat="1" x14ac:dyDescent="0.25">
      <c r="M1807" s="124"/>
    </row>
    <row r="1808" spans="13:13" s="2" customFormat="1" x14ac:dyDescent="0.25">
      <c r="M1808" s="124"/>
    </row>
    <row r="1809" spans="13:13" s="2" customFormat="1" x14ac:dyDescent="0.25">
      <c r="M1809" s="124"/>
    </row>
    <row r="1810" spans="13:13" s="2" customFormat="1" x14ac:dyDescent="0.25">
      <c r="M1810" s="124"/>
    </row>
    <row r="1811" spans="13:13" s="2" customFormat="1" x14ac:dyDescent="0.25">
      <c r="M1811" s="124"/>
    </row>
    <row r="1812" spans="13:13" s="2" customFormat="1" x14ac:dyDescent="0.25">
      <c r="M1812" s="124"/>
    </row>
    <row r="1813" spans="13:13" s="2" customFormat="1" x14ac:dyDescent="0.25">
      <c r="M1813" s="124"/>
    </row>
    <row r="1814" spans="13:13" s="2" customFormat="1" x14ac:dyDescent="0.25">
      <c r="M1814" s="124"/>
    </row>
    <row r="1815" spans="13:13" s="2" customFormat="1" x14ac:dyDescent="0.25">
      <c r="M1815" s="124"/>
    </row>
    <row r="1816" spans="13:13" s="2" customFormat="1" x14ac:dyDescent="0.25">
      <c r="M1816" s="124"/>
    </row>
    <row r="1817" spans="13:13" s="2" customFormat="1" x14ac:dyDescent="0.25">
      <c r="M1817" s="124"/>
    </row>
    <row r="1818" spans="13:13" s="2" customFormat="1" x14ac:dyDescent="0.25">
      <c r="M1818" s="124"/>
    </row>
    <row r="1819" spans="13:13" s="2" customFormat="1" x14ac:dyDescent="0.25">
      <c r="M1819" s="124"/>
    </row>
    <row r="1820" spans="13:13" s="2" customFormat="1" x14ac:dyDescent="0.25">
      <c r="M1820" s="124"/>
    </row>
    <row r="1821" spans="13:13" s="2" customFormat="1" x14ac:dyDescent="0.25">
      <c r="M1821" s="124"/>
    </row>
    <row r="1822" spans="13:13" s="2" customFormat="1" x14ac:dyDescent="0.25">
      <c r="M1822" s="124"/>
    </row>
    <row r="1823" spans="13:13" s="2" customFormat="1" x14ac:dyDescent="0.25">
      <c r="M1823" s="124"/>
    </row>
    <row r="1824" spans="13:13" s="2" customFormat="1" x14ac:dyDescent="0.25">
      <c r="M1824" s="124"/>
    </row>
    <row r="1825" spans="13:13" s="2" customFormat="1" x14ac:dyDescent="0.25">
      <c r="M1825" s="124"/>
    </row>
    <row r="1826" spans="13:13" s="2" customFormat="1" x14ac:dyDescent="0.25">
      <c r="M1826" s="124"/>
    </row>
    <row r="1827" spans="13:13" s="2" customFormat="1" x14ac:dyDescent="0.25">
      <c r="M1827" s="124"/>
    </row>
    <row r="1828" spans="13:13" s="2" customFormat="1" x14ac:dyDescent="0.25">
      <c r="M1828" s="124"/>
    </row>
    <row r="1829" spans="13:13" s="2" customFormat="1" x14ac:dyDescent="0.25">
      <c r="M1829" s="124"/>
    </row>
    <row r="1830" spans="13:13" s="2" customFormat="1" x14ac:dyDescent="0.25">
      <c r="M1830" s="124"/>
    </row>
    <row r="1831" spans="13:13" s="2" customFormat="1" x14ac:dyDescent="0.25">
      <c r="M1831" s="124"/>
    </row>
    <row r="1832" spans="13:13" s="2" customFormat="1" x14ac:dyDescent="0.25">
      <c r="M1832" s="124"/>
    </row>
    <row r="1833" spans="13:13" s="2" customFormat="1" x14ac:dyDescent="0.25">
      <c r="M1833" s="124"/>
    </row>
    <row r="1834" spans="13:13" s="2" customFormat="1" x14ac:dyDescent="0.25">
      <c r="M1834" s="124"/>
    </row>
    <row r="1835" spans="13:13" s="2" customFormat="1" x14ac:dyDescent="0.25">
      <c r="M1835" s="124"/>
    </row>
    <row r="1836" spans="13:13" s="2" customFormat="1" x14ac:dyDescent="0.25">
      <c r="M1836" s="124"/>
    </row>
    <row r="1837" spans="13:13" s="2" customFormat="1" x14ac:dyDescent="0.25">
      <c r="M1837" s="124"/>
    </row>
    <row r="1838" spans="13:13" s="2" customFormat="1" x14ac:dyDescent="0.25">
      <c r="M1838" s="124"/>
    </row>
    <row r="1839" spans="13:13" s="2" customFormat="1" x14ac:dyDescent="0.25">
      <c r="M1839" s="124"/>
    </row>
    <row r="1840" spans="13:13" s="2" customFormat="1" x14ac:dyDescent="0.25">
      <c r="M1840" s="124"/>
    </row>
    <row r="1841" spans="13:13" s="2" customFormat="1" x14ac:dyDescent="0.25">
      <c r="M1841" s="124"/>
    </row>
    <row r="1842" spans="13:13" s="2" customFormat="1" x14ac:dyDescent="0.25">
      <c r="M1842" s="124"/>
    </row>
    <row r="1843" spans="13:13" s="2" customFormat="1" x14ac:dyDescent="0.25">
      <c r="M1843" s="124"/>
    </row>
    <row r="1844" spans="13:13" s="2" customFormat="1" x14ac:dyDescent="0.25">
      <c r="M1844" s="124"/>
    </row>
    <row r="1845" spans="13:13" s="2" customFormat="1" x14ac:dyDescent="0.25">
      <c r="M1845" s="124"/>
    </row>
    <row r="1846" spans="13:13" s="2" customFormat="1" x14ac:dyDescent="0.25">
      <c r="M1846" s="124"/>
    </row>
    <row r="1847" spans="13:13" s="2" customFormat="1" x14ac:dyDescent="0.25">
      <c r="M1847" s="124"/>
    </row>
    <row r="1848" spans="13:13" s="2" customFormat="1" x14ac:dyDescent="0.25">
      <c r="M1848" s="124"/>
    </row>
    <row r="1849" spans="13:13" s="2" customFormat="1" x14ac:dyDescent="0.25">
      <c r="M1849" s="124"/>
    </row>
    <row r="1850" spans="13:13" s="2" customFormat="1" x14ac:dyDescent="0.25">
      <c r="M1850" s="124"/>
    </row>
    <row r="1851" spans="13:13" s="2" customFormat="1" x14ac:dyDescent="0.25">
      <c r="M1851" s="124"/>
    </row>
    <row r="1852" spans="13:13" s="2" customFormat="1" x14ac:dyDescent="0.25">
      <c r="M1852" s="124"/>
    </row>
    <row r="1853" spans="13:13" s="2" customFormat="1" x14ac:dyDescent="0.25">
      <c r="M1853" s="124"/>
    </row>
    <row r="1854" spans="13:13" s="2" customFormat="1" x14ac:dyDescent="0.25">
      <c r="M1854" s="124"/>
    </row>
    <row r="1855" spans="13:13" s="2" customFormat="1" x14ac:dyDescent="0.25">
      <c r="M1855" s="124"/>
    </row>
    <row r="1856" spans="13:13" s="2" customFormat="1" x14ac:dyDescent="0.25">
      <c r="M1856" s="124"/>
    </row>
    <row r="1857" spans="13:13" s="2" customFormat="1" x14ac:dyDescent="0.25">
      <c r="M1857" s="124"/>
    </row>
    <row r="1858" spans="13:13" s="2" customFormat="1" x14ac:dyDescent="0.25">
      <c r="M1858" s="124"/>
    </row>
    <row r="1859" spans="13:13" s="2" customFormat="1" x14ac:dyDescent="0.25">
      <c r="M1859" s="124"/>
    </row>
    <row r="1860" spans="13:13" s="2" customFormat="1" x14ac:dyDescent="0.25">
      <c r="M1860" s="124"/>
    </row>
    <row r="1861" spans="13:13" s="2" customFormat="1" x14ac:dyDescent="0.25">
      <c r="M1861" s="124"/>
    </row>
    <row r="1862" spans="13:13" s="2" customFormat="1" x14ac:dyDescent="0.25">
      <c r="M1862" s="124"/>
    </row>
    <row r="1863" spans="13:13" s="2" customFormat="1" x14ac:dyDescent="0.25">
      <c r="M1863" s="124"/>
    </row>
    <row r="1864" spans="13:13" s="2" customFormat="1" x14ac:dyDescent="0.25">
      <c r="M1864" s="124"/>
    </row>
    <row r="1865" spans="13:13" s="2" customFormat="1" x14ac:dyDescent="0.25">
      <c r="M1865" s="124"/>
    </row>
    <row r="1866" spans="13:13" s="2" customFormat="1" x14ac:dyDescent="0.25">
      <c r="M1866" s="124"/>
    </row>
    <row r="1867" spans="13:13" s="2" customFormat="1" x14ac:dyDescent="0.25">
      <c r="M1867" s="124"/>
    </row>
    <row r="1868" spans="13:13" s="2" customFormat="1" x14ac:dyDescent="0.25">
      <c r="M1868" s="124"/>
    </row>
    <row r="1869" spans="13:13" s="2" customFormat="1" x14ac:dyDescent="0.25">
      <c r="M1869" s="124"/>
    </row>
    <row r="1870" spans="13:13" s="2" customFormat="1" x14ac:dyDescent="0.25">
      <c r="M1870" s="124"/>
    </row>
    <row r="1871" spans="13:13" s="2" customFormat="1" x14ac:dyDescent="0.25">
      <c r="M1871" s="124"/>
    </row>
    <row r="1872" spans="13:13" s="2" customFormat="1" x14ac:dyDescent="0.25">
      <c r="M1872" s="124"/>
    </row>
    <row r="1873" spans="13:13" s="2" customFormat="1" x14ac:dyDescent="0.25">
      <c r="M1873" s="124"/>
    </row>
    <row r="1874" spans="13:13" s="2" customFormat="1" x14ac:dyDescent="0.25">
      <c r="M1874" s="124"/>
    </row>
    <row r="1875" spans="13:13" s="2" customFormat="1" x14ac:dyDescent="0.25">
      <c r="M1875" s="124"/>
    </row>
    <row r="1876" spans="13:13" s="2" customFormat="1" x14ac:dyDescent="0.25">
      <c r="M1876" s="124"/>
    </row>
    <row r="1877" spans="13:13" s="2" customFormat="1" x14ac:dyDescent="0.25">
      <c r="M1877" s="124"/>
    </row>
    <row r="1878" spans="13:13" s="2" customFormat="1" x14ac:dyDescent="0.25">
      <c r="M1878" s="124"/>
    </row>
    <row r="1879" spans="13:13" s="2" customFormat="1" x14ac:dyDescent="0.25">
      <c r="M1879" s="124"/>
    </row>
    <row r="1880" spans="13:13" s="2" customFormat="1" x14ac:dyDescent="0.25">
      <c r="M1880" s="124"/>
    </row>
    <row r="1881" spans="13:13" s="2" customFormat="1" x14ac:dyDescent="0.25">
      <c r="M1881" s="124"/>
    </row>
    <row r="1882" spans="13:13" s="2" customFormat="1" x14ac:dyDescent="0.25">
      <c r="M1882" s="124"/>
    </row>
    <row r="1883" spans="13:13" s="2" customFormat="1" x14ac:dyDescent="0.25">
      <c r="M1883" s="124"/>
    </row>
    <row r="1884" spans="13:13" s="2" customFormat="1" x14ac:dyDescent="0.25">
      <c r="M1884" s="124"/>
    </row>
    <row r="1885" spans="13:13" s="2" customFormat="1" x14ac:dyDescent="0.25">
      <c r="M1885" s="124"/>
    </row>
    <row r="1886" spans="13:13" s="2" customFormat="1" x14ac:dyDescent="0.25">
      <c r="M1886" s="124"/>
    </row>
    <row r="1887" spans="13:13" s="2" customFormat="1" x14ac:dyDescent="0.25">
      <c r="M1887" s="124"/>
    </row>
    <row r="1888" spans="13:13" s="2" customFormat="1" x14ac:dyDescent="0.25">
      <c r="M1888" s="124"/>
    </row>
    <row r="1889" spans="13:13" s="2" customFormat="1" x14ac:dyDescent="0.25">
      <c r="M1889" s="124"/>
    </row>
    <row r="1890" spans="13:13" s="2" customFormat="1" x14ac:dyDescent="0.25">
      <c r="M1890" s="124"/>
    </row>
    <row r="1891" spans="13:13" s="2" customFormat="1" x14ac:dyDescent="0.25">
      <c r="M1891" s="124"/>
    </row>
    <row r="1892" spans="13:13" s="2" customFormat="1" x14ac:dyDescent="0.25">
      <c r="M1892" s="124"/>
    </row>
    <row r="1893" spans="13:13" s="2" customFormat="1" x14ac:dyDescent="0.25">
      <c r="M1893" s="124"/>
    </row>
    <row r="1894" spans="13:13" s="2" customFormat="1" x14ac:dyDescent="0.25">
      <c r="M1894" s="124"/>
    </row>
    <row r="1895" spans="13:13" s="2" customFormat="1" x14ac:dyDescent="0.25">
      <c r="M1895" s="124"/>
    </row>
    <row r="1896" spans="13:13" s="2" customFormat="1" x14ac:dyDescent="0.25">
      <c r="M1896" s="124"/>
    </row>
    <row r="1897" spans="13:13" s="2" customFormat="1" x14ac:dyDescent="0.25">
      <c r="M1897" s="124"/>
    </row>
    <row r="1898" spans="13:13" s="2" customFormat="1" x14ac:dyDescent="0.25">
      <c r="M1898" s="124"/>
    </row>
    <row r="1899" spans="13:13" s="2" customFormat="1" x14ac:dyDescent="0.25">
      <c r="M1899" s="124"/>
    </row>
    <row r="1900" spans="13:13" s="2" customFormat="1" x14ac:dyDescent="0.25">
      <c r="M1900" s="124"/>
    </row>
    <row r="1901" spans="13:13" s="2" customFormat="1" x14ac:dyDescent="0.25">
      <c r="M1901" s="124"/>
    </row>
    <row r="1902" spans="13:13" s="2" customFormat="1" x14ac:dyDescent="0.25">
      <c r="M1902" s="124"/>
    </row>
    <row r="1903" spans="13:13" s="2" customFormat="1" x14ac:dyDescent="0.25">
      <c r="M1903" s="124"/>
    </row>
    <row r="1904" spans="13:13" s="2" customFormat="1" x14ac:dyDescent="0.25">
      <c r="M1904" s="124"/>
    </row>
    <row r="1905" spans="13:13" s="2" customFormat="1" x14ac:dyDescent="0.25">
      <c r="M1905" s="124"/>
    </row>
    <row r="1906" spans="13:13" s="2" customFormat="1" x14ac:dyDescent="0.25">
      <c r="M1906" s="124"/>
    </row>
    <row r="1907" spans="13:13" s="2" customFormat="1" x14ac:dyDescent="0.25">
      <c r="M1907" s="124"/>
    </row>
    <row r="1908" spans="13:13" s="2" customFormat="1" x14ac:dyDescent="0.25">
      <c r="M1908" s="124"/>
    </row>
    <row r="1909" spans="13:13" s="2" customFormat="1" x14ac:dyDescent="0.25">
      <c r="M1909" s="124"/>
    </row>
    <row r="1910" spans="13:13" s="2" customFormat="1" x14ac:dyDescent="0.25">
      <c r="M1910" s="124"/>
    </row>
    <row r="1911" spans="13:13" s="2" customFormat="1" x14ac:dyDescent="0.25">
      <c r="M1911" s="124"/>
    </row>
    <row r="1912" spans="13:13" s="2" customFormat="1" x14ac:dyDescent="0.25">
      <c r="M1912" s="124"/>
    </row>
    <row r="1913" spans="13:13" s="2" customFormat="1" x14ac:dyDescent="0.25">
      <c r="M1913" s="124"/>
    </row>
    <row r="1914" spans="13:13" s="2" customFormat="1" x14ac:dyDescent="0.25">
      <c r="M1914" s="124"/>
    </row>
    <row r="1915" spans="13:13" s="2" customFormat="1" x14ac:dyDescent="0.25">
      <c r="M1915" s="124"/>
    </row>
    <row r="1916" spans="13:13" s="2" customFormat="1" x14ac:dyDescent="0.25">
      <c r="M1916" s="124"/>
    </row>
    <row r="1917" spans="13:13" s="2" customFormat="1" x14ac:dyDescent="0.25">
      <c r="M1917" s="124"/>
    </row>
    <row r="1918" spans="13:13" s="2" customFormat="1" x14ac:dyDescent="0.25">
      <c r="M1918" s="124"/>
    </row>
    <row r="1919" spans="13:13" s="2" customFormat="1" x14ac:dyDescent="0.25">
      <c r="M1919" s="124"/>
    </row>
    <row r="1920" spans="13:13" s="2" customFormat="1" x14ac:dyDescent="0.25">
      <c r="M1920" s="124"/>
    </row>
    <row r="1921" spans="13:13" s="2" customFormat="1" x14ac:dyDescent="0.25">
      <c r="M1921" s="124"/>
    </row>
    <row r="1922" spans="13:13" s="2" customFormat="1" x14ac:dyDescent="0.25">
      <c r="M1922" s="124"/>
    </row>
    <row r="1923" spans="13:13" s="2" customFormat="1" x14ac:dyDescent="0.25">
      <c r="M1923" s="124"/>
    </row>
    <row r="1924" spans="13:13" s="2" customFormat="1" x14ac:dyDescent="0.25">
      <c r="M1924" s="124"/>
    </row>
    <row r="1925" spans="13:13" s="2" customFormat="1" x14ac:dyDescent="0.25">
      <c r="M1925" s="124"/>
    </row>
    <row r="1926" spans="13:13" s="2" customFormat="1" x14ac:dyDescent="0.25">
      <c r="M1926" s="124"/>
    </row>
    <row r="1927" spans="13:13" s="2" customFormat="1" x14ac:dyDescent="0.25">
      <c r="M1927" s="124"/>
    </row>
    <row r="1928" spans="13:13" s="2" customFormat="1" x14ac:dyDescent="0.25">
      <c r="M1928" s="124"/>
    </row>
    <row r="1929" spans="13:13" s="2" customFormat="1" x14ac:dyDescent="0.25">
      <c r="M1929" s="124"/>
    </row>
    <row r="1930" spans="13:13" s="2" customFormat="1" x14ac:dyDescent="0.25">
      <c r="M1930" s="124"/>
    </row>
    <row r="1931" spans="13:13" s="2" customFormat="1" x14ac:dyDescent="0.25">
      <c r="M1931" s="124"/>
    </row>
    <row r="1932" spans="13:13" s="2" customFormat="1" x14ac:dyDescent="0.25">
      <c r="M1932" s="124"/>
    </row>
    <row r="1933" spans="13:13" s="2" customFormat="1" x14ac:dyDescent="0.25">
      <c r="M1933" s="124"/>
    </row>
    <row r="1934" spans="13:13" s="2" customFormat="1" x14ac:dyDescent="0.25">
      <c r="M1934" s="124"/>
    </row>
    <row r="1935" spans="13:13" s="2" customFormat="1" x14ac:dyDescent="0.25">
      <c r="M1935" s="124"/>
    </row>
    <row r="1936" spans="13:13" s="2" customFormat="1" x14ac:dyDescent="0.25">
      <c r="M1936" s="124"/>
    </row>
    <row r="1937" spans="13:13" s="2" customFormat="1" x14ac:dyDescent="0.25">
      <c r="M1937" s="124"/>
    </row>
    <row r="1938" spans="13:13" s="2" customFormat="1" x14ac:dyDescent="0.25">
      <c r="M1938" s="124"/>
    </row>
    <row r="1939" spans="13:13" s="2" customFormat="1" x14ac:dyDescent="0.25">
      <c r="M1939" s="124"/>
    </row>
    <row r="1940" spans="13:13" s="2" customFormat="1" x14ac:dyDescent="0.25">
      <c r="M1940" s="124"/>
    </row>
    <row r="1941" spans="13:13" s="2" customFormat="1" x14ac:dyDescent="0.25">
      <c r="M1941" s="124"/>
    </row>
    <row r="1942" spans="13:13" s="2" customFormat="1" x14ac:dyDescent="0.25">
      <c r="M1942" s="124"/>
    </row>
    <row r="1943" spans="13:13" s="2" customFormat="1" x14ac:dyDescent="0.25">
      <c r="M1943" s="124"/>
    </row>
    <row r="1944" spans="13:13" s="2" customFormat="1" x14ac:dyDescent="0.25">
      <c r="M1944" s="124"/>
    </row>
    <row r="1945" spans="13:13" s="2" customFormat="1" x14ac:dyDescent="0.25">
      <c r="M1945" s="124"/>
    </row>
    <row r="1946" spans="13:13" s="2" customFormat="1" x14ac:dyDescent="0.25">
      <c r="M1946" s="124"/>
    </row>
    <row r="1947" spans="13:13" s="2" customFormat="1" x14ac:dyDescent="0.25">
      <c r="M1947" s="124"/>
    </row>
    <row r="1948" spans="13:13" s="2" customFormat="1" x14ac:dyDescent="0.25">
      <c r="M1948" s="124"/>
    </row>
    <row r="1949" spans="13:13" s="2" customFormat="1" x14ac:dyDescent="0.25">
      <c r="M1949" s="124"/>
    </row>
    <row r="1950" spans="13:13" s="2" customFormat="1" x14ac:dyDescent="0.25">
      <c r="M1950" s="124"/>
    </row>
    <row r="1951" spans="13:13" s="2" customFormat="1" x14ac:dyDescent="0.25">
      <c r="M1951" s="124"/>
    </row>
    <row r="1952" spans="13:13" s="2" customFormat="1" x14ac:dyDescent="0.25">
      <c r="M1952" s="124"/>
    </row>
    <row r="1953" spans="13:13" s="2" customFormat="1" x14ac:dyDescent="0.25">
      <c r="M1953" s="124"/>
    </row>
    <row r="1954" spans="13:13" s="2" customFormat="1" x14ac:dyDescent="0.25">
      <c r="M1954" s="124"/>
    </row>
    <row r="1955" spans="13:13" s="2" customFormat="1" x14ac:dyDescent="0.25">
      <c r="M1955" s="124"/>
    </row>
    <row r="1956" spans="13:13" s="2" customFormat="1" x14ac:dyDescent="0.25">
      <c r="M1956" s="124"/>
    </row>
    <row r="1957" spans="13:13" s="2" customFormat="1" x14ac:dyDescent="0.25">
      <c r="M1957" s="124"/>
    </row>
    <row r="1958" spans="13:13" s="2" customFormat="1" x14ac:dyDescent="0.25">
      <c r="M1958" s="124"/>
    </row>
    <row r="1959" spans="13:13" s="2" customFormat="1" x14ac:dyDescent="0.25">
      <c r="M1959" s="124"/>
    </row>
    <row r="1960" spans="13:13" s="2" customFormat="1" x14ac:dyDescent="0.25">
      <c r="M1960" s="124"/>
    </row>
    <row r="1961" spans="13:13" s="2" customFormat="1" x14ac:dyDescent="0.25">
      <c r="M1961" s="124"/>
    </row>
    <row r="1962" spans="13:13" s="2" customFormat="1" x14ac:dyDescent="0.25">
      <c r="M1962" s="124"/>
    </row>
    <row r="1963" spans="13:13" s="2" customFormat="1" x14ac:dyDescent="0.25">
      <c r="M1963" s="124"/>
    </row>
    <row r="1964" spans="13:13" s="2" customFormat="1" x14ac:dyDescent="0.25">
      <c r="M1964" s="124"/>
    </row>
    <row r="1965" spans="13:13" s="2" customFormat="1" x14ac:dyDescent="0.25">
      <c r="M1965" s="124"/>
    </row>
    <row r="1966" spans="13:13" s="2" customFormat="1" x14ac:dyDescent="0.25">
      <c r="M1966" s="124"/>
    </row>
    <row r="1967" spans="13:13" s="2" customFormat="1" x14ac:dyDescent="0.25">
      <c r="M1967" s="124"/>
    </row>
    <row r="1968" spans="13:13" s="2" customFormat="1" x14ac:dyDescent="0.25">
      <c r="M1968" s="124"/>
    </row>
    <row r="1969" spans="13:13" s="2" customFormat="1" x14ac:dyDescent="0.25">
      <c r="M1969" s="124"/>
    </row>
    <row r="1970" spans="13:13" s="2" customFormat="1" x14ac:dyDescent="0.25">
      <c r="M1970" s="124"/>
    </row>
    <row r="1971" spans="13:13" s="2" customFormat="1" x14ac:dyDescent="0.25">
      <c r="M1971" s="124"/>
    </row>
    <row r="1972" spans="13:13" s="2" customFormat="1" x14ac:dyDescent="0.25">
      <c r="M1972" s="124"/>
    </row>
    <row r="1973" spans="13:13" s="2" customFormat="1" x14ac:dyDescent="0.25">
      <c r="M1973" s="124"/>
    </row>
    <row r="1974" spans="13:13" s="2" customFormat="1" x14ac:dyDescent="0.25">
      <c r="M1974" s="124"/>
    </row>
    <row r="1975" spans="13:13" s="2" customFormat="1" x14ac:dyDescent="0.25">
      <c r="M1975" s="124"/>
    </row>
    <row r="1976" spans="13:13" s="2" customFormat="1" x14ac:dyDescent="0.25">
      <c r="M1976" s="124"/>
    </row>
    <row r="1977" spans="13:13" s="2" customFormat="1" x14ac:dyDescent="0.25">
      <c r="M1977" s="124"/>
    </row>
    <row r="1978" spans="13:13" s="2" customFormat="1" x14ac:dyDescent="0.25">
      <c r="M1978" s="124"/>
    </row>
    <row r="1979" spans="13:13" s="2" customFormat="1" x14ac:dyDescent="0.25">
      <c r="M1979" s="124"/>
    </row>
    <row r="1980" spans="13:13" s="2" customFormat="1" x14ac:dyDescent="0.25">
      <c r="M1980" s="124"/>
    </row>
    <row r="1981" spans="13:13" s="2" customFormat="1" x14ac:dyDescent="0.25">
      <c r="M1981" s="124"/>
    </row>
    <row r="1982" spans="13:13" s="2" customFormat="1" x14ac:dyDescent="0.25">
      <c r="M1982" s="124"/>
    </row>
    <row r="1983" spans="13:13" s="2" customFormat="1" x14ac:dyDescent="0.25">
      <c r="M1983" s="124"/>
    </row>
    <row r="1984" spans="13:13" s="2" customFormat="1" x14ac:dyDescent="0.25">
      <c r="M1984" s="124"/>
    </row>
    <row r="1985" spans="13:13" s="2" customFormat="1" x14ac:dyDescent="0.25">
      <c r="M1985" s="124"/>
    </row>
    <row r="1986" spans="13:13" s="2" customFormat="1" x14ac:dyDescent="0.25">
      <c r="M1986" s="124"/>
    </row>
    <row r="1987" spans="13:13" s="2" customFormat="1" x14ac:dyDescent="0.25">
      <c r="M1987" s="124"/>
    </row>
    <row r="1988" spans="13:13" s="2" customFormat="1" x14ac:dyDescent="0.25">
      <c r="M1988" s="124"/>
    </row>
    <row r="1989" spans="13:13" s="2" customFormat="1" x14ac:dyDescent="0.25">
      <c r="M1989" s="124"/>
    </row>
    <row r="1990" spans="13:13" s="2" customFormat="1" x14ac:dyDescent="0.25">
      <c r="M1990" s="124"/>
    </row>
    <row r="1991" spans="13:13" s="2" customFormat="1" x14ac:dyDescent="0.25">
      <c r="M1991" s="124"/>
    </row>
    <row r="1992" spans="13:13" s="2" customFormat="1" x14ac:dyDescent="0.25">
      <c r="M1992" s="124"/>
    </row>
    <row r="1993" spans="13:13" s="2" customFormat="1" x14ac:dyDescent="0.25">
      <c r="M1993" s="124"/>
    </row>
    <row r="1994" spans="13:13" s="2" customFormat="1" x14ac:dyDescent="0.25">
      <c r="M1994" s="124"/>
    </row>
    <row r="1995" spans="13:13" s="2" customFormat="1" x14ac:dyDescent="0.25">
      <c r="M1995" s="124"/>
    </row>
    <row r="1996" spans="13:13" s="2" customFormat="1" x14ac:dyDescent="0.25">
      <c r="M1996" s="124"/>
    </row>
    <row r="1997" spans="13:13" s="2" customFormat="1" x14ac:dyDescent="0.25">
      <c r="M1997" s="124"/>
    </row>
    <row r="1998" spans="13:13" s="2" customFormat="1" x14ac:dyDescent="0.25">
      <c r="M1998" s="124"/>
    </row>
    <row r="1999" spans="13:13" s="2" customFormat="1" x14ac:dyDescent="0.25">
      <c r="M1999" s="124"/>
    </row>
    <row r="2000" spans="13:13" s="2" customFormat="1" x14ac:dyDescent="0.25">
      <c r="M2000" s="124"/>
    </row>
    <row r="2001" spans="13:13" s="2" customFormat="1" x14ac:dyDescent="0.25">
      <c r="M2001" s="124"/>
    </row>
    <row r="2002" spans="13:13" s="2" customFormat="1" x14ac:dyDescent="0.25">
      <c r="M2002" s="124"/>
    </row>
    <row r="2003" spans="13:13" s="2" customFormat="1" x14ac:dyDescent="0.25">
      <c r="M2003" s="124"/>
    </row>
    <row r="2004" spans="13:13" s="2" customFormat="1" x14ac:dyDescent="0.25">
      <c r="M2004" s="124"/>
    </row>
    <row r="2005" spans="13:13" s="2" customFormat="1" x14ac:dyDescent="0.25">
      <c r="M2005" s="124"/>
    </row>
    <row r="2006" spans="13:13" s="2" customFormat="1" x14ac:dyDescent="0.25">
      <c r="M2006" s="124"/>
    </row>
    <row r="2007" spans="13:13" s="2" customFormat="1" x14ac:dyDescent="0.25">
      <c r="M2007" s="124"/>
    </row>
    <row r="2008" spans="13:13" s="2" customFormat="1" x14ac:dyDescent="0.25">
      <c r="M2008" s="124"/>
    </row>
    <row r="2009" spans="13:13" s="2" customFormat="1" x14ac:dyDescent="0.25">
      <c r="M2009" s="124"/>
    </row>
    <row r="2010" spans="13:13" s="2" customFormat="1" x14ac:dyDescent="0.25">
      <c r="M2010" s="124"/>
    </row>
    <row r="2011" spans="13:13" s="2" customFormat="1" x14ac:dyDescent="0.25">
      <c r="M2011" s="124"/>
    </row>
    <row r="2012" spans="13:13" s="2" customFormat="1" x14ac:dyDescent="0.25">
      <c r="M2012" s="124"/>
    </row>
    <row r="2013" spans="13:13" s="2" customFormat="1" x14ac:dyDescent="0.25">
      <c r="M2013" s="124"/>
    </row>
    <row r="2014" spans="13:13" s="2" customFormat="1" x14ac:dyDescent="0.25">
      <c r="M2014" s="124"/>
    </row>
    <row r="2015" spans="13:13" s="2" customFormat="1" x14ac:dyDescent="0.25">
      <c r="M2015" s="124"/>
    </row>
    <row r="2016" spans="13:13" s="2" customFormat="1" x14ac:dyDescent="0.25">
      <c r="M2016" s="124"/>
    </row>
    <row r="2017" spans="13:13" s="2" customFormat="1" x14ac:dyDescent="0.25">
      <c r="M2017" s="124"/>
    </row>
    <row r="2018" spans="13:13" s="2" customFormat="1" x14ac:dyDescent="0.25">
      <c r="M2018" s="124"/>
    </row>
    <row r="2019" spans="13:13" s="2" customFormat="1" x14ac:dyDescent="0.25">
      <c r="M2019" s="124"/>
    </row>
    <row r="2020" spans="13:13" s="2" customFormat="1" x14ac:dyDescent="0.25">
      <c r="M2020" s="124"/>
    </row>
    <row r="2021" spans="13:13" s="2" customFormat="1" x14ac:dyDescent="0.25">
      <c r="M2021" s="124"/>
    </row>
    <row r="2022" spans="13:13" s="2" customFormat="1" x14ac:dyDescent="0.25">
      <c r="M2022" s="124"/>
    </row>
    <row r="2023" spans="13:13" s="2" customFormat="1" x14ac:dyDescent="0.25">
      <c r="M2023" s="124"/>
    </row>
    <row r="2024" spans="13:13" s="2" customFormat="1" x14ac:dyDescent="0.25">
      <c r="M2024" s="124"/>
    </row>
    <row r="2025" spans="13:13" s="2" customFormat="1" x14ac:dyDescent="0.25">
      <c r="M2025" s="124"/>
    </row>
    <row r="2026" spans="13:13" s="2" customFormat="1" x14ac:dyDescent="0.25">
      <c r="M2026" s="124"/>
    </row>
    <row r="2027" spans="13:13" s="2" customFormat="1" x14ac:dyDescent="0.25">
      <c r="M2027" s="124"/>
    </row>
    <row r="2028" spans="13:13" s="2" customFormat="1" x14ac:dyDescent="0.25">
      <c r="M2028" s="124"/>
    </row>
    <row r="2029" spans="13:13" s="2" customFormat="1" x14ac:dyDescent="0.25">
      <c r="M2029" s="124"/>
    </row>
    <row r="2030" spans="13:13" s="2" customFormat="1" x14ac:dyDescent="0.25">
      <c r="M2030" s="124"/>
    </row>
    <row r="2031" spans="13:13" s="2" customFormat="1" x14ac:dyDescent="0.25">
      <c r="M2031" s="124"/>
    </row>
    <row r="2032" spans="13:13" s="2" customFormat="1" x14ac:dyDescent="0.25">
      <c r="M2032" s="124"/>
    </row>
    <row r="2033" spans="13:13" s="2" customFormat="1" x14ac:dyDescent="0.25">
      <c r="M2033" s="124"/>
    </row>
    <row r="2034" spans="13:13" s="2" customFormat="1" x14ac:dyDescent="0.25">
      <c r="M2034" s="124"/>
    </row>
    <row r="2035" spans="13:13" s="2" customFormat="1" x14ac:dyDescent="0.25">
      <c r="M2035" s="124"/>
    </row>
    <row r="2036" spans="13:13" s="2" customFormat="1" x14ac:dyDescent="0.25">
      <c r="M2036" s="124"/>
    </row>
    <row r="2037" spans="13:13" s="2" customFormat="1" x14ac:dyDescent="0.25">
      <c r="M2037" s="124"/>
    </row>
    <row r="2038" spans="13:13" s="2" customFormat="1" x14ac:dyDescent="0.25">
      <c r="M2038" s="124"/>
    </row>
    <row r="2039" spans="13:13" s="2" customFormat="1" x14ac:dyDescent="0.25">
      <c r="M2039" s="124"/>
    </row>
    <row r="2040" spans="13:13" s="2" customFormat="1" x14ac:dyDescent="0.25">
      <c r="M2040" s="124"/>
    </row>
    <row r="2041" spans="13:13" s="2" customFormat="1" x14ac:dyDescent="0.25">
      <c r="M2041" s="124"/>
    </row>
    <row r="2042" spans="13:13" s="2" customFormat="1" x14ac:dyDescent="0.25">
      <c r="M2042" s="124"/>
    </row>
    <row r="2043" spans="13:13" s="2" customFormat="1" x14ac:dyDescent="0.25">
      <c r="M2043" s="124"/>
    </row>
    <row r="2044" spans="13:13" s="2" customFormat="1" x14ac:dyDescent="0.25">
      <c r="M2044" s="124"/>
    </row>
    <row r="2045" spans="13:13" s="2" customFormat="1" x14ac:dyDescent="0.25">
      <c r="M2045" s="124"/>
    </row>
    <row r="2046" spans="13:13" s="2" customFormat="1" x14ac:dyDescent="0.25">
      <c r="M2046" s="124"/>
    </row>
    <row r="2047" spans="13:13" s="2" customFormat="1" x14ac:dyDescent="0.25">
      <c r="M2047" s="124"/>
    </row>
    <row r="2048" spans="13:13" s="2" customFormat="1" x14ac:dyDescent="0.25">
      <c r="M2048" s="124"/>
    </row>
    <row r="2049" spans="13:13" s="2" customFormat="1" x14ac:dyDescent="0.25">
      <c r="M2049" s="124"/>
    </row>
    <row r="2050" spans="13:13" s="2" customFormat="1" x14ac:dyDescent="0.25">
      <c r="M2050" s="124"/>
    </row>
    <row r="2051" spans="13:13" s="2" customFormat="1" x14ac:dyDescent="0.25">
      <c r="M2051" s="124"/>
    </row>
    <row r="2052" spans="13:13" s="2" customFormat="1" x14ac:dyDescent="0.25">
      <c r="M2052" s="124"/>
    </row>
    <row r="2053" spans="13:13" s="2" customFormat="1" x14ac:dyDescent="0.25">
      <c r="M2053" s="124"/>
    </row>
    <row r="2054" spans="13:13" s="2" customFormat="1" x14ac:dyDescent="0.25">
      <c r="M2054" s="124"/>
    </row>
    <row r="2055" spans="13:13" s="2" customFormat="1" x14ac:dyDescent="0.25">
      <c r="M2055" s="124"/>
    </row>
    <row r="2056" spans="13:13" s="2" customFormat="1" x14ac:dyDescent="0.25">
      <c r="M2056" s="124"/>
    </row>
    <row r="2057" spans="13:13" s="2" customFormat="1" x14ac:dyDescent="0.25">
      <c r="M2057" s="124"/>
    </row>
    <row r="2058" spans="13:13" s="2" customFormat="1" x14ac:dyDescent="0.25">
      <c r="M2058" s="124"/>
    </row>
    <row r="2059" spans="13:13" s="2" customFormat="1" x14ac:dyDescent="0.25">
      <c r="M2059" s="124"/>
    </row>
    <row r="2060" spans="13:13" s="2" customFormat="1" x14ac:dyDescent="0.25">
      <c r="M2060" s="124"/>
    </row>
    <row r="2061" spans="13:13" s="2" customFormat="1" x14ac:dyDescent="0.25">
      <c r="M2061" s="124"/>
    </row>
    <row r="2062" spans="13:13" s="2" customFormat="1" x14ac:dyDescent="0.25">
      <c r="M2062" s="124"/>
    </row>
    <row r="2063" spans="13:13" s="2" customFormat="1" x14ac:dyDescent="0.25">
      <c r="M2063" s="124"/>
    </row>
    <row r="2064" spans="13:13" s="2" customFormat="1" x14ac:dyDescent="0.25">
      <c r="M2064" s="124"/>
    </row>
    <row r="2065" spans="13:13" s="2" customFormat="1" x14ac:dyDescent="0.25">
      <c r="M2065" s="124"/>
    </row>
    <row r="2066" spans="13:13" s="2" customFormat="1" x14ac:dyDescent="0.25">
      <c r="M2066" s="124"/>
    </row>
    <row r="2067" spans="13:13" s="2" customFormat="1" x14ac:dyDescent="0.25">
      <c r="M2067" s="124"/>
    </row>
    <row r="2068" spans="13:13" s="2" customFormat="1" x14ac:dyDescent="0.25">
      <c r="M2068" s="124"/>
    </row>
    <row r="2069" spans="13:13" s="2" customFormat="1" x14ac:dyDescent="0.25">
      <c r="M2069" s="124"/>
    </row>
    <row r="2070" spans="13:13" s="2" customFormat="1" x14ac:dyDescent="0.25">
      <c r="M2070" s="124"/>
    </row>
    <row r="2071" spans="13:13" s="2" customFormat="1" x14ac:dyDescent="0.25">
      <c r="M2071" s="124"/>
    </row>
    <row r="2072" spans="13:13" s="2" customFormat="1" x14ac:dyDescent="0.25">
      <c r="M2072" s="124"/>
    </row>
    <row r="2073" spans="13:13" s="2" customFormat="1" x14ac:dyDescent="0.25">
      <c r="M2073" s="124"/>
    </row>
    <row r="2074" spans="13:13" s="2" customFormat="1" x14ac:dyDescent="0.25">
      <c r="M2074" s="124"/>
    </row>
    <row r="2075" spans="13:13" s="2" customFormat="1" x14ac:dyDescent="0.25">
      <c r="M2075" s="124"/>
    </row>
    <row r="2076" spans="13:13" s="2" customFormat="1" x14ac:dyDescent="0.25">
      <c r="M2076" s="124"/>
    </row>
    <row r="2077" spans="13:13" s="2" customFormat="1" x14ac:dyDescent="0.25">
      <c r="M2077" s="124"/>
    </row>
    <row r="2078" spans="13:13" s="2" customFormat="1" x14ac:dyDescent="0.25">
      <c r="M2078" s="124"/>
    </row>
    <row r="2079" spans="13:13" s="2" customFormat="1" x14ac:dyDescent="0.25">
      <c r="M2079" s="124"/>
    </row>
    <row r="2080" spans="13:13" s="2" customFormat="1" x14ac:dyDescent="0.25">
      <c r="M2080" s="124"/>
    </row>
    <row r="2081" spans="13:13" s="2" customFormat="1" x14ac:dyDescent="0.25">
      <c r="M2081" s="124"/>
    </row>
    <row r="2082" spans="13:13" s="2" customFormat="1" x14ac:dyDescent="0.25">
      <c r="M2082" s="124"/>
    </row>
    <row r="2083" spans="13:13" s="2" customFormat="1" x14ac:dyDescent="0.25">
      <c r="M2083" s="124"/>
    </row>
    <row r="2084" spans="13:13" s="2" customFormat="1" x14ac:dyDescent="0.25">
      <c r="M2084" s="124"/>
    </row>
    <row r="2085" spans="13:13" s="2" customFormat="1" x14ac:dyDescent="0.25">
      <c r="M2085" s="124"/>
    </row>
    <row r="2086" spans="13:13" s="2" customFormat="1" x14ac:dyDescent="0.25">
      <c r="M2086" s="124"/>
    </row>
    <row r="2087" spans="13:13" s="2" customFormat="1" x14ac:dyDescent="0.25">
      <c r="M2087" s="124"/>
    </row>
    <row r="2088" spans="13:13" s="2" customFormat="1" x14ac:dyDescent="0.25">
      <c r="M2088" s="124"/>
    </row>
    <row r="2089" spans="13:13" s="2" customFormat="1" x14ac:dyDescent="0.25">
      <c r="M2089" s="124"/>
    </row>
    <row r="2090" spans="13:13" s="2" customFormat="1" x14ac:dyDescent="0.25">
      <c r="M2090" s="124"/>
    </row>
    <row r="2091" spans="13:13" s="2" customFormat="1" x14ac:dyDescent="0.25">
      <c r="M2091" s="124"/>
    </row>
    <row r="2092" spans="13:13" s="2" customFormat="1" x14ac:dyDescent="0.25">
      <c r="M2092" s="124"/>
    </row>
    <row r="2093" spans="13:13" s="2" customFormat="1" x14ac:dyDescent="0.25">
      <c r="M2093" s="124"/>
    </row>
    <row r="2094" spans="13:13" s="2" customFormat="1" x14ac:dyDescent="0.25">
      <c r="M2094" s="124"/>
    </row>
    <row r="2095" spans="13:13" s="2" customFormat="1" x14ac:dyDescent="0.25">
      <c r="M2095" s="124"/>
    </row>
    <row r="2096" spans="13:13" s="2" customFormat="1" x14ac:dyDescent="0.25">
      <c r="M2096" s="124"/>
    </row>
    <row r="2097" spans="13:13" s="2" customFormat="1" x14ac:dyDescent="0.25">
      <c r="M2097" s="124"/>
    </row>
    <row r="2098" spans="13:13" s="2" customFormat="1" x14ac:dyDescent="0.25">
      <c r="M2098" s="124"/>
    </row>
    <row r="2099" spans="13:13" s="2" customFormat="1" x14ac:dyDescent="0.25">
      <c r="M2099" s="124"/>
    </row>
    <row r="2100" spans="13:13" s="2" customFormat="1" x14ac:dyDescent="0.25">
      <c r="M2100" s="124"/>
    </row>
    <row r="2101" spans="13:13" s="2" customFormat="1" x14ac:dyDescent="0.25">
      <c r="M2101" s="124"/>
    </row>
    <row r="2102" spans="13:13" s="2" customFormat="1" x14ac:dyDescent="0.25">
      <c r="M2102" s="124"/>
    </row>
    <row r="2103" spans="13:13" s="2" customFormat="1" x14ac:dyDescent="0.25">
      <c r="M2103" s="124"/>
    </row>
    <row r="2104" spans="13:13" s="2" customFormat="1" x14ac:dyDescent="0.25">
      <c r="M2104" s="124"/>
    </row>
    <row r="2105" spans="13:13" s="2" customFormat="1" x14ac:dyDescent="0.25">
      <c r="M2105" s="124"/>
    </row>
    <row r="2106" spans="13:13" s="2" customFormat="1" x14ac:dyDescent="0.25">
      <c r="M2106" s="124"/>
    </row>
    <row r="2107" spans="13:13" s="2" customFormat="1" x14ac:dyDescent="0.25">
      <c r="M2107" s="124"/>
    </row>
    <row r="2108" spans="13:13" s="2" customFormat="1" x14ac:dyDescent="0.25">
      <c r="M2108" s="124"/>
    </row>
    <row r="2109" spans="13:13" s="2" customFormat="1" x14ac:dyDescent="0.25">
      <c r="M2109" s="124"/>
    </row>
    <row r="2110" spans="13:13" s="2" customFormat="1" x14ac:dyDescent="0.25">
      <c r="M2110" s="124"/>
    </row>
    <row r="2111" spans="13:13" s="2" customFormat="1" x14ac:dyDescent="0.25">
      <c r="M2111" s="124"/>
    </row>
    <row r="2112" spans="13:13" s="2" customFormat="1" x14ac:dyDescent="0.25">
      <c r="M2112" s="124"/>
    </row>
    <row r="2113" spans="13:13" s="2" customFormat="1" x14ac:dyDescent="0.25">
      <c r="M2113" s="124"/>
    </row>
    <row r="2114" spans="13:13" s="2" customFormat="1" x14ac:dyDescent="0.25">
      <c r="M2114" s="124"/>
    </row>
    <row r="2115" spans="13:13" s="2" customFormat="1" x14ac:dyDescent="0.25">
      <c r="M2115" s="124"/>
    </row>
    <row r="2116" spans="13:13" s="2" customFormat="1" x14ac:dyDescent="0.25">
      <c r="M2116" s="124"/>
    </row>
    <row r="2117" spans="13:13" s="2" customFormat="1" x14ac:dyDescent="0.25">
      <c r="M2117" s="124"/>
    </row>
    <row r="2118" spans="13:13" s="2" customFormat="1" x14ac:dyDescent="0.25">
      <c r="M2118" s="124"/>
    </row>
    <row r="2119" spans="13:13" s="2" customFormat="1" x14ac:dyDescent="0.25">
      <c r="M2119" s="124"/>
    </row>
    <row r="2120" spans="13:13" s="2" customFormat="1" x14ac:dyDescent="0.25">
      <c r="M2120" s="124"/>
    </row>
    <row r="2121" spans="13:13" s="2" customFormat="1" x14ac:dyDescent="0.25">
      <c r="M2121" s="124"/>
    </row>
    <row r="2122" spans="13:13" s="2" customFormat="1" x14ac:dyDescent="0.25">
      <c r="M2122" s="124"/>
    </row>
    <row r="2123" spans="13:13" s="2" customFormat="1" x14ac:dyDescent="0.25">
      <c r="M2123" s="124"/>
    </row>
    <row r="2124" spans="13:13" s="2" customFormat="1" x14ac:dyDescent="0.25">
      <c r="M2124" s="124"/>
    </row>
    <row r="2125" spans="13:13" s="2" customFormat="1" x14ac:dyDescent="0.25">
      <c r="M2125" s="124"/>
    </row>
    <row r="2126" spans="13:13" s="2" customFormat="1" x14ac:dyDescent="0.25">
      <c r="M2126" s="124"/>
    </row>
    <row r="2127" spans="13:13" s="2" customFormat="1" x14ac:dyDescent="0.25">
      <c r="M2127" s="124"/>
    </row>
    <row r="2128" spans="13:13" s="2" customFormat="1" x14ac:dyDescent="0.25">
      <c r="M2128" s="124"/>
    </row>
    <row r="2129" spans="13:13" s="2" customFormat="1" x14ac:dyDescent="0.25">
      <c r="M2129" s="124"/>
    </row>
    <row r="2130" spans="13:13" s="2" customFormat="1" x14ac:dyDescent="0.25">
      <c r="M2130" s="124"/>
    </row>
    <row r="2131" spans="13:13" s="2" customFormat="1" x14ac:dyDescent="0.25">
      <c r="M2131" s="124"/>
    </row>
    <row r="2132" spans="13:13" s="2" customFormat="1" x14ac:dyDescent="0.25">
      <c r="M2132" s="124"/>
    </row>
    <row r="2133" spans="13:13" s="2" customFormat="1" x14ac:dyDescent="0.25">
      <c r="M2133" s="124"/>
    </row>
    <row r="2134" spans="13:13" s="2" customFormat="1" x14ac:dyDescent="0.25">
      <c r="M2134" s="124"/>
    </row>
    <row r="2135" spans="13:13" s="2" customFormat="1" x14ac:dyDescent="0.25">
      <c r="M2135" s="124"/>
    </row>
    <row r="2136" spans="13:13" s="2" customFormat="1" x14ac:dyDescent="0.25">
      <c r="M2136" s="124"/>
    </row>
    <row r="2137" spans="13:13" s="2" customFormat="1" x14ac:dyDescent="0.25">
      <c r="M2137" s="124"/>
    </row>
    <row r="2138" spans="13:13" s="2" customFormat="1" x14ac:dyDescent="0.25">
      <c r="M2138" s="124"/>
    </row>
    <row r="2139" spans="13:13" s="2" customFormat="1" x14ac:dyDescent="0.25">
      <c r="M2139" s="124"/>
    </row>
    <row r="2140" spans="13:13" s="2" customFormat="1" x14ac:dyDescent="0.25">
      <c r="M2140" s="124"/>
    </row>
    <row r="2141" spans="13:13" s="2" customFormat="1" x14ac:dyDescent="0.25">
      <c r="M2141" s="124"/>
    </row>
    <row r="2142" spans="13:13" s="2" customFormat="1" x14ac:dyDescent="0.25">
      <c r="M2142" s="124"/>
    </row>
    <row r="2143" spans="13:13" s="2" customFormat="1" x14ac:dyDescent="0.25">
      <c r="M2143" s="124"/>
    </row>
    <row r="2144" spans="13:13" s="2" customFormat="1" x14ac:dyDescent="0.25">
      <c r="M2144" s="124"/>
    </row>
    <row r="2145" spans="13:13" s="2" customFormat="1" x14ac:dyDescent="0.25">
      <c r="M2145" s="124"/>
    </row>
    <row r="2146" spans="13:13" s="2" customFormat="1" x14ac:dyDescent="0.25">
      <c r="M2146" s="124"/>
    </row>
    <row r="2147" spans="13:13" s="2" customFormat="1" x14ac:dyDescent="0.25">
      <c r="M2147" s="124"/>
    </row>
    <row r="2148" spans="13:13" s="2" customFormat="1" x14ac:dyDescent="0.25">
      <c r="M2148" s="124"/>
    </row>
    <row r="2149" spans="13:13" s="2" customFormat="1" x14ac:dyDescent="0.25">
      <c r="M2149" s="124"/>
    </row>
    <row r="2150" spans="13:13" s="2" customFormat="1" x14ac:dyDescent="0.25">
      <c r="M2150" s="124"/>
    </row>
    <row r="2151" spans="13:13" s="2" customFormat="1" x14ac:dyDescent="0.25">
      <c r="M2151" s="124"/>
    </row>
    <row r="2152" spans="13:13" s="2" customFormat="1" x14ac:dyDescent="0.25">
      <c r="M2152" s="124"/>
    </row>
    <row r="2153" spans="13:13" s="2" customFormat="1" x14ac:dyDescent="0.25">
      <c r="M2153" s="124"/>
    </row>
    <row r="2154" spans="13:13" s="2" customFormat="1" x14ac:dyDescent="0.25">
      <c r="M2154" s="124"/>
    </row>
    <row r="2155" spans="13:13" s="2" customFormat="1" x14ac:dyDescent="0.25">
      <c r="M2155" s="124"/>
    </row>
    <row r="2156" spans="13:13" s="2" customFormat="1" x14ac:dyDescent="0.25">
      <c r="M2156" s="124"/>
    </row>
    <row r="2157" spans="13:13" s="2" customFormat="1" x14ac:dyDescent="0.25">
      <c r="M2157" s="124"/>
    </row>
    <row r="2158" spans="13:13" s="2" customFormat="1" x14ac:dyDescent="0.25">
      <c r="M2158" s="124"/>
    </row>
    <row r="2159" spans="13:13" s="2" customFormat="1" x14ac:dyDescent="0.25">
      <c r="M2159" s="124"/>
    </row>
    <row r="2160" spans="13:13" s="2" customFormat="1" x14ac:dyDescent="0.25">
      <c r="M2160" s="124"/>
    </row>
    <row r="2161" spans="13:13" s="2" customFormat="1" x14ac:dyDescent="0.25">
      <c r="M2161" s="124"/>
    </row>
    <row r="2162" spans="13:13" s="2" customFormat="1" x14ac:dyDescent="0.25">
      <c r="M2162" s="124"/>
    </row>
    <row r="2163" spans="13:13" s="2" customFormat="1" x14ac:dyDescent="0.25">
      <c r="M2163" s="124"/>
    </row>
    <row r="2164" spans="13:13" s="2" customFormat="1" x14ac:dyDescent="0.25">
      <c r="M2164" s="124"/>
    </row>
    <row r="2165" spans="13:13" s="2" customFormat="1" x14ac:dyDescent="0.25">
      <c r="M2165" s="124"/>
    </row>
    <row r="2166" spans="13:13" s="2" customFormat="1" x14ac:dyDescent="0.25">
      <c r="M2166" s="124"/>
    </row>
    <row r="2167" spans="13:13" s="2" customFormat="1" x14ac:dyDescent="0.25">
      <c r="M2167" s="124"/>
    </row>
    <row r="2168" spans="13:13" s="2" customFormat="1" x14ac:dyDescent="0.25">
      <c r="M2168" s="124"/>
    </row>
    <row r="2169" spans="13:13" s="2" customFormat="1" x14ac:dyDescent="0.25">
      <c r="M2169" s="124"/>
    </row>
    <row r="2170" spans="13:13" s="2" customFormat="1" x14ac:dyDescent="0.25">
      <c r="M2170" s="124"/>
    </row>
    <row r="2171" spans="13:13" s="2" customFormat="1" x14ac:dyDescent="0.25">
      <c r="M2171" s="124"/>
    </row>
    <row r="2172" spans="13:13" s="2" customFormat="1" x14ac:dyDescent="0.25">
      <c r="M2172" s="124"/>
    </row>
    <row r="2173" spans="13:13" s="2" customFormat="1" x14ac:dyDescent="0.25">
      <c r="M2173" s="124"/>
    </row>
    <row r="2174" spans="13:13" s="2" customFormat="1" x14ac:dyDescent="0.25">
      <c r="M2174" s="124"/>
    </row>
    <row r="2175" spans="13:13" s="2" customFormat="1" x14ac:dyDescent="0.25">
      <c r="M2175" s="124"/>
    </row>
    <row r="2176" spans="13:13" s="2" customFormat="1" x14ac:dyDescent="0.25">
      <c r="M2176" s="124"/>
    </row>
    <row r="2177" spans="13:13" s="2" customFormat="1" x14ac:dyDescent="0.25">
      <c r="M2177" s="124"/>
    </row>
    <row r="2178" spans="13:13" s="2" customFormat="1" x14ac:dyDescent="0.25">
      <c r="M2178" s="124"/>
    </row>
    <row r="2179" spans="13:13" s="2" customFormat="1" x14ac:dyDescent="0.25">
      <c r="M2179" s="124"/>
    </row>
    <row r="2180" spans="13:13" s="2" customFormat="1" x14ac:dyDescent="0.25">
      <c r="M2180" s="124"/>
    </row>
    <row r="2181" spans="13:13" s="2" customFormat="1" x14ac:dyDescent="0.25">
      <c r="M2181" s="124"/>
    </row>
    <row r="2182" spans="13:13" s="2" customFormat="1" x14ac:dyDescent="0.25">
      <c r="M2182" s="124"/>
    </row>
    <row r="2183" spans="13:13" s="2" customFormat="1" x14ac:dyDescent="0.25">
      <c r="M2183" s="124"/>
    </row>
    <row r="2184" spans="13:13" s="2" customFormat="1" x14ac:dyDescent="0.25">
      <c r="M2184" s="124"/>
    </row>
    <row r="2185" spans="13:13" s="2" customFormat="1" x14ac:dyDescent="0.25">
      <c r="M2185" s="124"/>
    </row>
    <row r="2186" spans="13:13" s="2" customFormat="1" x14ac:dyDescent="0.25">
      <c r="M2186" s="124"/>
    </row>
    <row r="2187" spans="13:13" s="2" customFormat="1" x14ac:dyDescent="0.25">
      <c r="M2187" s="124"/>
    </row>
    <row r="2188" spans="13:13" s="2" customFormat="1" x14ac:dyDescent="0.25">
      <c r="M2188" s="124"/>
    </row>
    <row r="2189" spans="13:13" s="2" customFormat="1" x14ac:dyDescent="0.25">
      <c r="M2189" s="124"/>
    </row>
    <row r="2190" spans="13:13" s="2" customFormat="1" x14ac:dyDescent="0.25">
      <c r="M2190" s="124"/>
    </row>
    <row r="2191" spans="13:13" s="2" customFormat="1" x14ac:dyDescent="0.25">
      <c r="M2191" s="124"/>
    </row>
    <row r="2192" spans="13:13" s="2" customFormat="1" x14ac:dyDescent="0.25">
      <c r="M2192" s="124"/>
    </row>
    <row r="2193" spans="13:13" s="2" customFormat="1" x14ac:dyDescent="0.25">
      <c r="M2193" s="124"/>
    </row>
    <row r="2194" spans="13:13" s="2" customFormat="1" x14ac:dyDescent="0.25">
      <c r="M2194" s="124"/>
    </row>
    <row r="2195" spans="13:13" s="2" customFormat="1" x14ac:dyDescent="0.25">
      <c r="M2195" s="124"/>
    </row>
    <row r="2196" spans="13:13" s="2" customFormat="1" x14ac:dyDescent="0.25">
      <c r="M2196" s="124"/>
    </row>
    <row r="2197" spans="13:13" s="2" customFormat="1" x14ac:dyDescent="0.25">
      <c r="M2197" s="124"/>
    </row>
    <row r="2198" spans="13:13" s="2" customFormat="1" x14ac:dyDescent="0.25">
      <c r="M2198" s="124"/>
    </row>
    <row r="2199" spans="13:13" s="2" customFormat="1" x14ac:dyDescent="0.25">
      <c r="M2199" s="124"/>
    </row>
    <row r="2200" spans="13:13" s="2" customFormat="1" x14ac:dyDescent="0.25">
      <c r="M2200" s="124"/>
    </row>
    <row r="2201" spans="13:13" s="2" customFormat="1" x14ac:dyDescent="0.25">
      <c r="M2201" s="124"/>
    </row>
    <row r="2202" spans="13:13" s="2" customFormat="1" x14ac:dyDescent="0.25">
      <c r="M2202" s="124"/>
    </row>
    <row r="2203" spans="13:13" s="2" customFormat="1" x14ac:dyDescent="0.25">
      <c r="M2203" s="124"/>
    </row>
    <row r="2204" spans="13:13" s="2" customFormat="1" x14ac:dyDescent="0.25">
      <c r="M2204" s="124"/>
    </row>
    <row r="2205" spans="13:13" s="2" customFormat="1" x14ac:dyDescent="0.25">
      <c r="M2205" s="124"/>
    </row>
    <row r="2206" spans="13:13" s="2" customFormat="1" x14ac:dyDescent="0.25">
      <c r="M2206" s="124"/>
    </row>
    <row r="2207" spans="13:13" s="2" customFormat="1" x14ac:dyDescent="0.25">
      <c r="M2207" s="124"/>
    </row>
    <row r="2208" spans="13:13" s="2" customFormat="1" x14ac:dyDescent="0.25">
      <c r="M2208" s="124"/>
    </row>
    <row r="2209" spans="13:13" s="2" customFormat="1" x14ac:dyDescent="0.25">
      <c r="M2209" s="124"/>
    </row>
    <row r="2210" spans="13:13" s="2" customFormat="1" x14ac:dyDescent="0.25">
      <c r="M2210" s="124"/>
    </row>
    <row r="2211" spans="13:13" s="2" customFormat="1" x14ac:dyDescent="0.25">
      <c r="M2211" s="124"/>
    </row>
    <row r="2212" spans="13:13" s="2" customFormat="1" x14ac:dyDescent="0.25">
      <c r="M2212" s="124"/>
    </row>
    <row r="2213" spans="13:13" s="2" customFormat="1" x14ac:dyDescent="0.25">
      <c r="M2213" s="124"/>
    </row>
    <row r="2214" spans="13:13" s="2" customFormat="1" x14ac:dyDescent="0.25">
      <c r="M2214" s="124"/>
    </row>
    <row r="2215" spans="13:13" s="2" customFormat="1" x14ac:dyDescent="0.25">
      <c r="M2215" s="124"/>
    </row>
    <row r="2216" spans="13:13" s="2" customFormat="1" x14ac:dyDescent="0.25">
      <c r="M2216" s="124"/>
    </row>
    <row r="2217" spans="13:13" s="2" customFormat="1" x14ac:dyDescent="0.25">
      <c r="M2217" s="124"/>
    </row>
    <row r="2218" spans="13:13" s="2" customFormat="1" x14ac:dyDescent="0.25">
      <c r="M2218" s="124"/>
    </row>
    <row r="2219" spans="13:13" s="2" customFormat="1" x14ac:dyDescent="0.25">
      <c r="M2219" s="124"/>
    </row>
    <row r="2220" spans="13:13" s="2" customFormat="1" x14ac:dyDescent="0.25">
      <c r="M2220" s="124"/>
    </row>
    <row r="2221" spans="13:13" s="2" customFormat="1" x14ac:dyDescent="0.25">
      <c r="M2221" s="124"/>
    </row>
    <row r="2222" spans="13:13" s="2" customFormat="1" x14ac:dyDescent="0.25">
      <c r="M2222" s="124"/>
    </row>
    <row r="2223" spans="13:13" s="2" customFormat="1" x14ac:dyDescent="0.25">
      <c r="M2223" s="124"/>
    </row>
    <row r="2224" spans="13:13" s="2" customFormat="1" x14ac:dyDescent="0.25">
      <c r="M2224" s="124"/>
    </row>
    <row r="2225" spans="13:13" s="2" customFormat="1" x14ac:dyDescent="0.25">
      <c r="M2225" s="124"/>
    </row>
    <row r="2226" spans="13:13" s="2" customFormat="1" x14ac:dyDescent="0.25">
      <c r="M2226" s="124"/>
    </row>
    <row r="2227" spans="13:13" s="2" customFormat="1" x14ac:dyDescent="0.25">
      <c r="M2227" s="124"/>
    </row>
    <row r="2228" spans="13:13" s="2" customFormat="1" x14ac:dyDescent="0.25">
      <c r="M2228" s="124"/>
    </row>
    <row r="2229" spans="13:13" s="2" customFormat="1" x14ac:dyDescent="0.25">
      <c r="M2229" s="124"/>
    </row>
    <row r="2230" spans="13:13" s="2" customFormat="1" x14ac:dyDescent="0.25">
      <c r="M2230" s="124"/>
    </row>
    <row r="2231" spans="13:13" s="2" customFormat="1" x14ac:dyDescent="0.25">
      <c r="M2231" s="124"/>
    </row>
    <row r="2232" spans="13:13" s="2" customFormat="1" x14ac:dyDescent="0.25">
      <c r="M2232" s="124"/>
    </row>
    <row r="2233" spans="13:13" s="2" customFormat="1" x14ac:dyDescent="0.25">
      <c r="M2233" s="124"/>
    </row>
    <row r="2234" spans="13:13" s="2" customFormat="1" x14ac:dyDescent="0.25">
      <c r="M2234" s="124"/>
    </row>
    <row r="2235" spans="13:13" s="2" customFormat="1" x14ac:dyDescent="0.25">
      <c r="M2235" s="124"/>
    </row>
    <row r="2236" spans="13:13" s="2" customFormat="1" x14ac:dyDescent="0.25">
      <c r="M2236" s="124"/>
    </row>
    <row r="2237" spans="13:13" s="2" customFormat="1" x14ac:dyDescent="0.25">
      <c r="M2237" s="124"/>
    </row>
    <row r="2238" spans="13:13" s="2" customFormat="1" x14ac:dyDescent="0.25">
      <c r="M2238" s="124"/>
    </row>
    <row r="2239" spans="13:13" s="2" customFormat="1" x14ac:dyDescent="0.25">
      <c r="M2239" s="124"/>
    </row>
    <row r="2240" spans="13:13" s="2" customFormat="1" x14ac:dyDescent="0.25">
      <c r="M2240" s="124"/>
    </row>
    <row r="2241" spans="13:13" s="2" customFormat="1" x14ac:dyDescent="0.25">
      <c r="M2241" s="124"/>
    </row>
    <row r="2242" spans="13:13" s="2" customFormat="1" x14ac:dyDescent="0.25">
      <c r="M2242" s="124"/>
    </row>
    <row r="2243" spans="13:13" s="2" customFormat="1" x14ac:dyDescent="0.25">
      <c r="M2243" s="124"/>
    </row>
    <row r="2244" spans="13:13" s="2" customFormat="1" x14ac:dyDescent="0.25">
      <c r="M2244" s="124"/>
    </row>
    <row r="2245" spans="13:13" s="2" customFormat="1" x14ac:dyDescent="0.25">
      <c r="M2245" s="124"/>
    </row>
    <row r="2246" spans="13:13" s="2" customFormat="1" x14ac:dyDescent="0.25">
      <c r="M2246" s="124"/>
    </row>
    <row r="2247" spans="13:13" s="2" customFormat="1" x14ac:dyDescent="0.25">
      <c r="M2247" s="124"/>
    </row>
    <row r="2248" spans="13:13" s="2" customFormat="1" x14ac:dyDescent="0.25">
      <c r="M2248" s="124"/>
    </row>
    <row r="2249" spans="13:13" s="2" customFormat="1" x14ac:dyDescent="0.25">
      <c r="M2249" s="124"/>
    </row>
    <row r="2250" spans="13:13" s="2" customFormat="1" x14ac:dyDescent="0.25">
      <c r="M2250" s="124"/>
    </row>
    <row r="2251" spans="13:13" s="2" customFormat="1" x14ac:dyDescent="0.25">
      <c r="M2251" s="124"/>
    </row>
    <row r="2252" spans="13:13" s="2" customFormat="1" x14ac:dyDescent="0.25">
      <c r="M2252" s="124"/>
    </row>
    <row r="2253" spans="13:13" s="2" customFormat="1" x14ac:dyDescent="0.25">
      <c r="M2253" s="124"/>
    </row>
    <row r="2254" spans="13:13" s="2" customFormat="1" x14ac:dyDescent="0.25">
      <c r="M2254" s="124"/>
    </row>
    <row r="2255" spans="13:13" s="2" customFormat="1" x14ac:dyDescent="0.25">
      <c r="M2255" s="124"/>
    </row>
    <row r="2256" spans="13:13" s="2" customFormat="1" x14ac:dyDescent="0.25">
      <c r="M2256" s="124"/>
    </row>
    <row r="2257" spans="13:13" s="2" customFormat="1" x14ac:dyDescent="0.25">
      <c r="M2257" s="124"/>
    </row>
    <row r="2258" spans="13:13" s="2" customFormat="1" x14ac:dyDescent="0.25">
      <c r="M2258" s="124"/>
    </row>
    <row r="2259" spans="13:13" s="2" customFormat="1" x14ac:dyDescent="0.25">
      <c r="M2259" s="124"/>
    </row>
    <row r="2260" spans="13:13" s="2" customFormat="1" x14ac:dyDescent="0.25">
      <c r="M2260" s="124"/>
    </row>
    <row r="2261" spans="13:13" s="2" customFormat="1" x14ac:dyDescent="0.25">
      <c r="M2261" s="124"/>
    </row>
    <row r="2262" spans="13:13" s="2" customFormat="1" x14ac:dyDescent="0.25">
      <c r="M2262" s="124"/>
    </row>
    <row r="2263" spans="13:13" s="2" customFormat="1" x14ac:dyDescent="0.25">
      <c r="M2263" s="124"/>
    </row>
    <row r="2264" spans="13:13" s="2" customFormat="1" x14ac:dyDescent="0.25">
      <c r="M2264" s="124"/>
    </row>
    <row r="2265" spans="13:13" s="2" customFormat="1" x14ac:dyDescent="0.25">
      <c r="M2265" s="124"/>
    </row>
    <row r="2266" spans="13:13" s="2" customFormat="1" x14ac:dyDescent="0.25">
      <c r="M2266" s="124"/>
    </row>
    <row r="2267" spans="13:13" s="2" customFormat="1" x14ac:dyDescent="0.25">
      <c r="M2267" s="124"/>
    </row>
    <row r="2268" spans="13:13" s="2" customFormat="1" x14ac:dyDescent="0.25">
      <c r="M2268" s="124"/>
    </row>
    <row r="2269" spans="13:13" s="2" customFormat="1" x14ac:dyDescent="0.25">
      <c r="M2269" s="124"/>
    </row>
    <row r="2270" spans="13:13" s="2" customFormat="1" x14ac:dyDescent="0.25">
      <c r="M2270" s="124"/>
    </row>
    <row r="2271" spans="13:13" s="2" customFormat="1" x14ac:dyDescent="0.25">
      <c r="M2271" s="124"/>
    </row>
    <row r="2272" spans="13:13" s="2" customFormat="1" x14ac:dyDescent="0.25">
      <c r="M2272" s="124"/>
    </row>
    <row r="2273" spans="13:13" s="2" customFormat="1" x14ac:dyDescent="0.25">
      <c r="M2273" s="124"/>
    </row>
    <row r="2274" spans="13:13" s="2" customFormat="1" x14ac:dyDescent="0.25">
      <c r="M2274" s="124"/>
    </row>
    <row r="2275" spans="13:13" s="2" customFormat="1" x14ac:dyDescent="0.25">
      <c r="M2275" s="124"/>
    </row>
    <row r="2276" spans="13:13" s="2" customFormat="1" x14ac:dyDescent="0.25">
      <c r="M2276" s="124"/>
    </row>
    <row r="2277" spans="13:13" s="2" customFormat="1" x14ac:dyDescent="0.25">
      <c r="M2277" s="124"/>
    </row>
    <row r="2278" spans="13:13" s="2" customFormat="1" x14ac:dyDescent="0.25">
      <c r="M2278" s="124"/>
    </row>
    <row r="2279" spans="13:13" s="2" customFormat="1" x14ac:dyDescent="0.25">
      <c r="M2279" s="124"/>
    </row>
    <row r="2280" spans="13:13" s="2" customFormat="1" x14ac:dyDescent="0.25">
      <c r="M2280" s="124"/>
    </row>
    <row r="2281" spans="13:13" s="2" customFormat="1" x14ac:dyDescent="0.25">
      <c r="M2281" s="124"/>
    </row>
    <row r="2282" spans="13:13" s="2" customFormat="1" x14ac:dyDescent="0.25">
      <c r="M2282" s="124"/>
    </row>
    <row r="2283" spans="13:13" s="2" customFormat="1" x14ac:dyDescent="0.25">
      <c r="M2283" s="124"/>
    </row>
    <row r="2284" spans="13:13" s="2" customFormat="1" x14ac:dyDescent="0.25">
      <c r="M2284" s="124"/>
    </row>
    <row r="2285" spans="13:13" s="2" customFormat="1" x14ac:dyDescent="0.25">
      <c r="M2285" s="124"/>
    </row>
    <row r="2286" spans="13:13" s="2" customFormat="1" x14ac:dyDescent="0.25">
      <c r="M2286" s="124"/>
    </row>
    <row r="2287" spans="13:13" s="2" customFormat="1" x14ac:dyDescent="0.25">
      <c r="M2287" s="124"/>
    </row>
    <row r="2288" spans="13:13" s="2" customFormat="1" x14ac:dyDescent="0.25">
      <c r="M2288" s="124"/>
    </row>
    <row r="2289" spans="13:13" s="2" customFormat="1" x14ac:dyDescent="0.25">
      <c r="M2289" s="124"/>
    </row>
    <row r="2290" spans="13:13" s="2" customFormat="1" x14ac:dyDescent="0.25">
      <c r="M2290" s="124"/>
    </row>
    <row r="2291" spans="13:13" s="2" customFormat="1" x14ac:dyDescent="0.25">
      <c r="M2291" s="124"/>
    </row>
    <row r="2292" spans="13:13" s="2" customFormat="1" x14ac:dyDescent="0.25">
      <c r="M2292" s="124"/>
    </row>
    <row r="2293" spans="13:13" s="2" customFormat="1" x14ac:dyDescent="0.25">
      <c r="M2293" s="124"/>
    </row>
    <row r="2294" spans="13:13" s="2" customFormat="1" x14ac:dyDescent="0.25">
      <c r="M2294" s="124"/>
    </row>
    <row r="2295" spans="13:13" s="2" customFormat="1" x14ac:dyDescent="0.25">
      <c r="M2295" s="124"/>
    </row>
    <row r="2296" spans="13:13" s="2" customFormat="1" x14ac:dyDescent="0.25">
      <c r="M2296" s="124"/>
    </row>
    <row r="2297" spans="13:13" s="2" customFormat="1" x14ac:dyDescent="0.25">
      <c r="M2297" s="124"/>
    </row>
    <row r="2298" spans="13:13" s="2" customFormat="1" x14ac:dyDescent="0.25">
      <c r="M2298" s="124"/>
    </row>
    <row r="2299" spans="13:13" s="2" customFormat="1" x14ac:dyDescent="0.25">
      <c r="M2299" s="124"/>
    </row>
    <row r="2300" spans="13:13" s="2" customFormat="1" x14ac:dyDescent="0.25">
      <c r="M2300" s="124"/>
    </row>
    <row r="2301" spans="13:13" s="2" customFormat="1" x14ac:dyDescent="0.25">
      <c r="M2301" s="124"/>
    </row>
    <row r="2302" spans="13:13" s="2" customFormat="1" x14ac:dyDescent="0.25">
      <c r="M2302" s="124"/>
    </row>
    <row r="2303" spans="13:13" s="2" customFormat="1" x14ac:dyDescent="0.25">
      <c r="M2303" s="124"/>
    </row>
    <row r="2304" spans="13:13" s="2" customFormat="1" x14ac:dyDescent="0.25">
      <c r="M2304" s="124"/>
    </row>
    <row r="2305" spans="13:13" s="2" customFormat="1" x14ac:dyDescent="0.25">
      <c r="M2305" s="124"/>
    </row>
    <row r="2306" spans="13:13" s="2" customFormat="1" x14ac:dyDescent="0.25">
      <c r="M2306" s="124"/>
    </row>
    <row r="2307" spans="13:13" s="2" customFormat="1" x14ac:dyDescent="0.25">
      <c r="M2307" s="124"/>
    </row>
    <row r="2308" spans="13:13" s="2" customFormat="1" x14ac:dyDescent="0.25">
      <c r="M2308" s="124"/>
    </row>
    <row r="2309" spans="13:13" s="2" customFormat="1" x14ac:dyDescent="0.25">
      <c r="M2309" s="124"/>
    </row>
    <row r="2310" spans="13:13" s="2" customFormat="1" x14ac:dyDescent="0.25">
      <c r="M2310" s="124"/>
    </row>
    <row r="2311" spans="13:13" s="2" customFormat="1" x14ac:dyDescent="0.25">
      <c r="M2311" s="124"/>
    </row>
    <row r="2312" spans="13:13" s="2" customFormat="1" x14ac:dyDescent="0.25">
      <c r="M2312" s="124"/>
    </row>
    <row r="2313" spans="13:13" s="2" customFormat="1" x14ac:dyDescent="0.25">
      <c r="M2313" s="124"/>
    </row>
    <row r="2314" spans="13:13" s="2" customFormat="1" x14ac:dyDescent="0.25">
      <c r="M2314" s="124"/>
    </row>
    <row r="2315" spans="13:13" s="2" customFormat="1" x14ac:dyDescent="0.25">
      <c r="M2315" s="124"/>
    </row>
    <row r="2316" spans="13:13" s="2" customFormat="1" x14ac:dyDescent="0.25">
      <c r="M2316" s="124"/>
    </row>
    <row r="2317" spans="13:13" s="2" customFormat="1" x14ac:dyDescent="0.25">
      <c r="M2317" s="124"/>
    </row>
    <row r="2318" spans="13:13" s="2" customFormat="1" x14ac:dyDescent="0.25">
      <c r="M2318" s="124"/>
    </row>
    <row r="2319" spans="13:13" s="2" customFormat="1" x14ac:dyDescent="0.25">
      <c r="M2319" s="124"/>
    </row>
    <row r="2320" spans="13:13" s="2" customFormat="1" x14ac:dyDescent="0.25">
      <c r="M2320" s="124"/>
    </row>
    <row r="2321" spans="13:13" s="2" customFormat="1" x14ac:dyDescent="0.25">
      <c r="M2321" s="124"/>
    </row>
    <row r="2322" spans="13:13" s="2" customFormat="1" x14ac:dyDescent="0.25">
      <c r="M2322" s="124"/>
    </row>
    <row r="2323" spans="13:13" s="2" customFormat="1" x14ac:dyDescent="0.25">
      <c r="M2323" s="124"/>
    </row>
    <row r="2324" spans="13:13" s="2" customFormat="1" x14ac:dyDescent="0.25">
      <c r="M2324" s="124"/>
    </row>
    <row r="2325" spans="13:13" s="2" customFormat="1" x14ac:dyDescent="0.25">
      <c r="M2325" s="124"/>
    </row>
    <row r="2326" spans="13:13" s="2" customFormat="1" x14ac:dyDescent="0.25">
      <c r="M2326" s="124"/>
    </row>
    <row r="2327" spans="13:13" s="2" customFormat="1" x14ac:dyDescent="0.25">
      <c r="M2327" s="124"/>
    </row>
    <row r="2328" spans="13:13" s="2" customFormat="1" x14ac:dyDescent="0.25">
      <c r="M2328" s="124"/>
    </row>
    <row r="2329" spans="13:13" s="2" customFormat="1" x14ac:dyDescent="0.25">
      <c r="M2329" s="124"/>
    </row>
    <row r="2330" spans="13:13" s="2" customFormat="1" x14ac:dyDescent="0.25">
      <c r="M2330" s="124"/>
    </row>
    <row r="2331" spans="13:13" s="2" customFormat="1" x14ac:dyDescent="0.25">
      <c r="M2331" s="124"/>
    </row>
    <row r="2332" spans="13:13" s="2" customFormat="1" x14ac:dyDescent="0.25">
      <c r="M2332" s="124"/>
    </row>
    <row r="2333" spans="13:13" s="2" customFormat="1" x14ac:dyDescent="0.25">
      <c r="M2333" s="124"/>
    </row>
    <row r="2334" spans="13:13" s="2" customFormat="1" x14ac:dyDescent="0.25">
      <c r="M2334" s="124"/>
    </row>
    <row r="2335" spans="13:13" s="2" customFormat="1" x14ac:dyDescent="0.25">
      <c r="M2335" s="124"/>
    </row>
    <row r="2336" spans="13:13" s="2" customFormat="1" x14ac:dyDescent="0.25">
      <c r="M2336" s="124"/>
    </row>
    <row r="2337" spans="13:13" s="2" customFormat="1" x14ac:dyDescent="0.25">
      <c r="M2337" s="124"/>
    </row>
    <row r="2338" spans="13:13" s="2" customFormat="1" x14ac:dyDescent="0.25">
      <c r="M2338" s="124"/>
    </row>
    <row r="2339" spans="13:13" s="2" customFormat="1" x14ac:dyDescent="0.25">
      <c r="M2339" s="124"/>
    </row>
    <row r="2340" spans="13:13" s="2" customFormat="1" x14ac:dyDescent="0.25">
      <c r="M2340" s="124"/>
    </row>
    <row r="2341" spans="13:13" s="2" customFormat="1" x14ac:dyDescent="0.25">
      <c r="M2341" s="124"/>
    </row>
    <row r="2342" spans="13:13" s="2" customFormat="1" x14ac:dyDescent="0.25">
      <c r="M2342" s="124"/>
    </row>
    <row r="2343" spans="13:13" s="2" customFormat="1" x14ac:dyDescent="0.25">
      <c r="M2343" s="124"/>
    </row>
    <row r="2344" spans="13:13" s="2" customFormat="1" x14ac:dyDescent="0.25">
      <c r="M2344" s="124"/>
    </row>
    <row r="2345" spans="13:13" s="2" customFormat="1" x14ac:dyDescent="0.25">
      <c r="M2345" s="124"/>
    </row>
    <row r="2346" spans="13:13" s="2" customFormat="1" x14ac:dyDescent="0.25">
      <c r="M2346" s="124"/>
    </row>
    <row r="2347" spans="13:13" s="2" customFormat="1" x14ac:dyDescent="0.25">
      <c r="M2347" s="124"/>
    </row>
    <row r="2348" spans="13:13" s="2" customFormat="1" x14ac:dyDescent="0.25">
      <c r="M2348" s="124"/>
    </row>
    <row r="2349" spans="13:13" s="2" customFormat="1" x14ac:dyDescent="0.25">
      <c r="M2349" s="124"/>
    </row>
    <row r="2350" spans="13:13" s="2" customFormat="1" x14ac:dyDescent="0.25">
      <c r="M2350" s="124"/>
    </row>
    <row r="2351" spans="13:13" s="2" customFormat="1" x14ac:dyDescent="0.25">
      <c r="M2351" s="124"/>
    </row>
    <row r="2352" spans="13:13" s="2" customFormat="1" x14ac:dyDescent="0.25">
      <c r="M2352" s="124"/>
    </row>
    <row r="2353" spans="13:13" s="2" customFormat="1" x14ac:dyDescent="0.25">
      <c r="M2353" s="124"/>
    </row>
    <row r="2354" spans="13:13" s="2" customFormat="1" x14ac:dyDescent="0.25">
      <c r="M2354" s="124"/>
    </row>
    <row r="2355" spans="13:13" s="2" customFormat="1" x14ac:dyDescent="0.25">
      <c r="M2355" s="124"/>
    </row>
    <row r="2356" spans="13:13" s="2" customFormat="1" x14ac:dyDescent="0.25">
      <c r="M2356" s="124"/>
    </row>
    <row r="2357" spans="13:13" s="2" customFormat="1" x14ac:dyDescent="0.25">
      <c r="M2357" s="124"/>
    </row>
    <row r="2358" spans="13:13" s="2" customFormat="1" x14ac:dyDescent="0.25">
      <c r="M2358" s="124"/>
    </row>
    <row r="2359" spans="13:13" s="2" customFormat="1" x14ac:dyDescent="0.25">
      <c r="M2359" s="124"/>
    </row>
    <row r="2360" spans="13:13" s="2" customFormat="1" x14ac:dyDescent="0.25">
      <c r="M2360" s="124"/>
    </row>
    <row r="2361" spans="13:13" s="2" customFormat="1" x14ac:dyDescent="0.25">
      <c r="M2361" s="124"/>
    </row>
    <row r="2362" spans="13:13" s="2" customFormat="1" x14ac:dyDescent="0.25">
      <c r="M2362" s="124"/>
    </row>
    <row r="2363" spans="13:13" s="2" customFormat="1" x14ac:dyDescent="0.25">
      <c r="M2363" s="124"/>
    </row>
    <row r="2364" spans="13:13" s="2" customFormat="1" x14ac:dyDescent="0.25">
      <c r="M2364" s="124"/>
    </row>
    <row r="2365" spans="13:13" s="2" customFormat="1" x14ac:dyDescent="0.25">
      <c r="M2365" s="124"/>
    </row>
    <row r="2366" spans="13:13" s="2" customFormat="1" x14ac:dyDescent="0.25">
      <c r="M2366" s="124"/>
    </row>
    <row r="2367" spans="13:13" s="2" customFormat="1" x14ac:dyDescent="0.25">
      <c r="M2367" s="124"/>
    </row>
    <row r="2368" spans="13:13" s="2" customFormat="1" x14ac:dyDescent="0.25">
      <c r="M2368" s="124"/>
    </row>
    <row r="2369" spans="13:13" s="2" customFormat="1" x14ac:dyDescent="0.25">
      <c r="M2369" s="124"/>
    </row>
    <row r="2370" spans="13:13" s="2" customFormat="1" x14ac:dyDescent="0.25">
      <c r="M2370" s="124"/>
    </row>
    <row r="2371" spans="13:13" s="2" customFormat="1" x14ac:dyDescent="0.25">
      <c r="M2371" s="124"/>
    </row>
    <row r="2372" spans="13:13" s="2" customFormat="1" x14ac:dyDescent="0.25">
      <c r="M2372" s="124"/>
    </row>
    <row r="2373" spans="13:13" s="2" customFormat="1" x14ac:dyDescent="0.25">
      <c r="M2373" s="124"/>
    </row>
    <row r="2374" spans="13:13" s="2" customFormat="1" x14ac:dyDescent="0.25">
      <c r="M2374" s="124"/>
    </row>
    <row r="2375" spans="13:13" s="2" customFormat="1" x14ac:dyDescent="0.25">
      <c r="M2375" s="124"/>
    </row>
    <row r="2376" spans="13:13" s="2" customFormat="1" x14ac:dyDescent="0.25">
      <c r="M2376" s="124"/>
    </row>
    <row r="2377" spans="13:13" s="2" customFormat="1" x14ac:dyDescent="0.25">
      <c r="M2377" s="124"/>
    </row>
    <row r="2378" spans="13:13" s="2" customFormat="1" x14ac:dyDescent="0.25">
      <c r="M2378" s="124"/>
    </row>
    <row r="2379" spans="13:13" s="2" customFormat="1" x14ac:dyDescent="0.25">
      <c r="M2379" s="124"/>
    </row>
    <row r="2380" spans="13:13" s="2" customFormat="1" x14ac:dyDescent="0.25">
      <c r="M2380" s="124"/>
    </row>
    <row r="2381" spans="13:13" s="2" customFormat="1" x14ac:dyDescent="0.25">
      <c r="M2381" s="124"/>
    </row>
    <row r="2382" spans="13:13" s="2" customFormat="1" x14ac:dyDescent="0.25">
      <c r="M2382" s="124"/>
    </row>
    <row r="2383" spans="13:13" s="2" customFormat="1" x14ac:dyDescent="0.25">
      <c r="M2383" s="124"/>
    </row>
    <row r="2384" spans="13:13" s="2" customFormat="1" x14ac:dyDescent="0.25">
      <c r="M2384" s="124"/>
    </row>
    <row r="2385" spans="13:13" s="2" customFormat="1" x14ac:dyDescent="0.25">
      <c r="M2385" s="124"/>
    </row>
    <row r="2386" spans="13:13" s="2" customFormat="1" x14ac:dyDescent="0.25">
      <c r="M2386" s="124"/>
    </row>
    <row r="2387" spans="13:13" s="2" customFormat="1" x14ac:dyDescent="0.25">
      <c r="M2387" s="124"/>
    </row>
    <row r="2388" spans="13:13" s="2" customFormat="1" x14ac:dyDescent="0.25">
      <c r="M2388" s="124"/>
    </row>
    <row r="2389" spans="13:13" s="2" customFormat="1" x14ac:dyDescent="0.25">
      <c r="M2389" s="124"/>
    </row>
    <row r="2390" spans="13:13" s="2" customFormat="1" x14ac:dyDescent="0.25">
      <c r="M2390" s="124"/>
    </row>
    <row r="2391" spans="13:13" s="2" customFormat="1" x14ac:dyDescent="0.25">
      <c r="M2391" s="124"/>
    </row>
    <row r="2392" spans="13:13" s="2" customFormat="1" x14ac:dyDescent="0.25">
      <c r="M2392" s="124"/>
    </row>
    <row r="2393" spans="13:13" s="2" customFormat="1" x14ac:dyDescent="0.25">
      <c r="M2393" s="124"/>
    </row>
    <row r="2394" spans="13:13" s="2" customFormat="1" x14ac:dyDescent="0.25">
      <c r="M2394" s="124"/>
    </row>
    <row r="2395" spans="13:13" s="2" customFormat="1" x14ac:dyDescent="0.25">
      <c r="M2395" s="124"/>
    </row>
    <row r="2396" spans="13:13" s="2" customFormat="1" x14ac:dyDescent="0.25">
      <c r="M2396" s="124"/>
    </row>
    <row r="2397" spans="13:13" s="2" customFormat="1" x14ac:dyDescent="0.25">
      <c r="M2397" s="124"/>
    </row>
    <row r="2398" spans="13:13" s="2" customFormat="1" x14ac:dyDescent="0.25">
      <c r="M2398" s="124"/>
    </row>
    <row r="2399" spans="13:13" s="2" customFormat="1" x14ac:dyDescent="0.25">
      <c r="M2399" s="124"/>
    </row>
    <row r="2400" spans="13:13" s="2" customFormat="1" x14ac:dyDescent="0.25">
      <c r="M2400" s="124"/>
    </row>
    <row r="2401" spans="13:13" s="2" customFormat="1" x14ac:dyDescent="0.25">
      <c r="M2401" s="124"/>
    </row>
    <row r="2402" spans="13:13" s="2" customFormat="1" x14ac:dyDescent="0.25">
      <c r="M2402" s="124"/>
    </row>
    <row r="2403" spans="13:13" s="2" customFormat="1" x14ac:dyDescent="0.25">
      <c r="M2403" s="124"/>
    </row>
    <row r="2404" spans="13:13" s="2" customFormat="1" x14ac:dyDescent="0.25">
      <c r="M2404" s="124"/>
    </row>
    <row r="2405" spans="13:13" s="2" customFormat="1" x14ac:dyDescent="0.25">
      <c r="M2405" s="124"/>
    </row>
    <row r="2406" spans="13:13" s="2" customFormat="1" x14ac:dyDescent="0.25">
      <c r="M2406" s="124"/>
    </row>
    <row r="2407" spans="13:13" s="2" customFormat="1" x14ac:dyDescent="0.25">
      <c r="M2407" s="124"/>
    </row>
    <row r="2408" spans="13:13" s="2" customFormat="1" x14ac:dyDescent="0.25">
      <c r="M2408" s="124"/>
    </row>
    <row r="2409" spans="13:13" s="2" customFormat="1" x14ac:dyDescent="0.25">
      <c r="M2409" s="124"/>
    </row>
    <row r="2410" spans="13:13" s="2" customFormat="1" x14ac:dyDescent="0.25">
      <c r="M2410" s="124"/>
    </row>
    <row r="2411" spans="13:13" s="2" customFormat="1" x14ac:dyDescent="0.25">
      <c r="M2411" s="124"/>
    </row>
    <row r="2412" spans="13:13" s="2" customFormat="1" x14ac:dyDescent="0.25">
      <c r="M2412" s="124"/>
    </row>
    <row r="2413" spans="13:13" s="2" customFormat="1" x14ac:dyDescent="0.25">
      <c r="M2413" s="124"/>
    </row>
    <row r="2414" spans="13:13" s="2" customFormat="1" x14ac:dyDescent="0.25">
      <c r="M2414" s="124"/>
    </row>
    <row r="2415" spans="13:13" s="2" customFormat="1" x14ac:dyDescent="0.25">
      <c r="M2415" s="124"/>
    </row>
    <row r="2416" spans="13:13" s="2" customFormat="1" x14ac:dyDescent="0.25">
      <c r="M2416" s="124"/>
    </row>
    <row r="2417" spans="13:13" s="2" customFormat="1" x14ac:dyDescent="0.25">
      <c r="M2417" s="124"/>
    </row>
    <row r="2418" spans="13:13" s="2" customFormat="1" x14ac:dyDescent="0.25">
      <c r="M2418" s="124"/>
    </row>
    <row r="2419" spans="13:13" s="2" customFormat="1" x14ac:dyDescent="0.25">
      <c r="M2419" s="124"/>
    </row>
    <row r="2420" spans="13:13" s="2" customFormat="1" x14ac:dyDescent="0.25">
      <c r="M2420" s="124"/>
    </row>
    <row r="2421" spans="13:13" s="2" customFormat="1" x14ac:dyDescent="0.25">
      <c r="M2421" s="124"/>
    </row>
    <row r="2422" spans="13:13" s="2" customFormat="1" x14ac:dyDescent="0.25">
      <c r="M2422" s="124"/>
    </row>
    <row r="2423" spans="13:13" s="2" customFormat="1" x14ac:dyDescent="0.25">
      <c r="M2423" s="124"/>
    </row>
    <row r="2424" spans="13:13" s="2" customFormat="1" x14ac:dyDescent="0.25">
      <c r="M2424" s="124"/>
    </row>
    <row r="2425" spans="13:13" s="2" customFormat="1" x14ac:dyDescent="0.25">
      <c r="M2425" s="124"/>
    </row>
    <row r="2426" spans="13:13" s="2" customFormat="1" x14ac:dyDescent="0.25">
      <c r="M2426" s="124"/>
    </row>
    <row r="2427" spans="13:13" s="2" customFormat="1" x14ac:dyDescent="0.25">
      <c r="M2427" s="124"/>
    </row>
    <row r="2428" spans="13:13" s="2" customFormat="1" x14ac:dyDescent="0.25">
      <c r="M2428" s="124"/>
    </row>
    <row r="2429" spans="13:13" s="2" customFormat="1" x14ac:dyDescent="0.25">
      <c r="M2429" s="124"/>
    </row>
    <row r="2430" spans="13:13" s="2" customFormat="1" x14ac:dyDescent="0.25">
      <c r="M2430" s="124"/>
    </row>
    <row r="2431" spans="13:13" s="2" customFormat="1" x14ac:dyDescent="0.25">
      <c r="M2431" s="124"/>
    </row>
    <row r="2432" spans="13:13" s="2" customFormat="1" x14ac:dyDescent="0.25">
      <c r="M2432" s="124"/>
    </row>
    <row r="2433" spans="13:13" s="2" customFormat="1" x14ac:dyDescent="0.25">
      <c r="M2433" s="124"/>
    </row>
    <row r="2434" spans="13:13" s="2" customFormat="1" x14ac:dyDescent="0.25">
      <c r="M2434" s="124"/>
    </row>
    <row r="2435" spans="13:13" s="2" customFormat="1" x14ac:dyDescent="0.25">
      <c r="M2435" s="124"/>
    </row>
    <row r="2436" spans="13:13" s="2" customFormat="1" x14ac:dyDescent="0.25">
      <c r="M2436" s="124"/>
    </row>
    <row r="2437" spans="13:13" s="2" customFormat="1" x14ac:dyDescent="0.25">
      <c r="M2437" s="124"/>
    </row>
    <row r="2438" spans="13:13" s="2" customFormat="1" x14ac:dyDescent="0.25">
      <c r="M2438" s="124"/>
    </row>
    <row r="2439" spans="13:13" s="2" customFormat="1" x14ac:dyDescent="0.25">
      <c r="M2439" s="124"/>
    </row>
    <row r="2440" spans="13:13" s="2" customFormat="1" x14ac:dyDescent="0.25">
      <c r="M2440" s="124"/>
    </row>
    <row r="2441" spans="13:13" s="2" customFormat="1" x14ac:dyDescent="0.25">
      <c r="M2441" s="124"/>
    </row>
    <row r="2442" spans="13:13" s="2" customFormat="1" x14ac:dyDescent="0.25">
      <c r="M2442" s="124"/>
    </row>
    <row r="2443" spans="13:13" s="2" customFormat="1" x14ac:dyDescent="0.25">
      <c r="M2443" s="124"/>
    </row>
    <row r="2444" spans="13:13" s="2" customFormat="1" x14ac:dyDescent="0.25">
      <c r="M2444" s="124"/>
    </row>
    <row r="2445" spans="13:13" s="2" customFormat="1" x14ac:dyDescent="0.25">
      <c r="M2445" s="124"/>
    </row>
    <row r="2446" spans="13:13" s="2" customFormat="1" x14ac:dyDescent="0.25">
      <c r="M2446" s="124"/>
    </row>
    <row r="2447" spans="13:13" s="2" customFormat="1" x14ac:dyDescent="0.25">
      <c r="M2447" s="124"/>
    </row>
    <row r="2448" spans="13:13" s="2" customFormat="1" x14ac:dyDescent="0.25">
      <c r="M2448" s="124"/>
    </row>
    <row r="2449" spans="13:13" s="2" customFormat="1" x14ac:dyDescent="0.25">
      <c r="M2449" s="124"/>
    </row>
    <row r="2450" spans="13:13" s="2" customFormat="1" x14ac:dyDescent="0.25">
      <c r="M2450" s="124"/>
    </row>
    <row r="2451" spans="13:13" s="2" customFormat="1" x14ac:dyDescent="0.25">
      <c r="M2451" s="124"/>
    </row>
    <row r="2452" spans="13:13" s="2" customFormat="1" x14ac:dyDescent="0.25">
      <c r="M2452" s="124"/>
    </row>
    <row r="2453" spans="13:13" s="2" customFormat="1" x14ac:dyDescent="0.25">
      <c r="M2453" s="124"/>
    </row>
    <row r="2454" spans="13:13" s="2" customFormat="1" x14ac:dyDescent="0.25">
      <c r="M2454" s="124"/>
    </row>
    <row r="2455" spans="13:13" s="2" customFormat="1" x14ac:dyDescent="0.25">
      <c r="M2455" s="124"/>
    </row>
    <row r="2456" spans="13:13" s="2" customFormat="1" x14ac:dyDescent="0.25">
      <c r="M2456" s="124"/>
    </row>
    <row r="2457" spans="13:13" s="2" customFormat="1" x14ac:dyDescent="0.25">
      <c r="M2457" s="124"/>
    </row>
    <row r="2458" spans="13:13" s="2" customFormat="1" x14ac:dyDescent="0.25">
      <c r="M2458" s="124"/>
    </row>
    <row r="2459" spans="13:13" s="2" customFormat="1" x14ac:dyDescent="0.25">
      <c r="M2459" s="124"/>
    </row>
    <row r="2460" spans="13:13" s="2" customFormat="1" x14ac:dyDescent="0.25">
      <c r="M2460" s="124"/>
    </row>
    <row r="2461" spans="13:13" s="2" customFormat="1" x14ac:dyDescent="0.25">
      <c r="M2461" s="124"/>
    </row>
    <row r="2462" spans="13:13" s="2" customFormat="1" x14ac:dyDescent="0.25">
      <c r="M2462" s="124"/>
    </row>
    <row r="2463" spans="13:13" s="2" customFormat="1" x14ac:dyDescent="0.25">
      <c r="M2463" s="124"/>
    </row>
    <row r="2464" spans="13:13" s="2" customFormat="1" x14ac:dyDescent="0.25">
      <c r="M2464" s="124"/>
    </row>
    <row r="2465" spans="13:13" s="2" customFormat="1" x14ac:dyDescent="0.25">
      <c r="M2465" s="124"/>
    </row>
    <row r="2466" spans="13:13" s="2" customFormat="1" x14ac:dyDescent="0.25">
      <c r="M2466" s="124"/>
    </row>
    <row r="2467" spans="13:13" s="2" customFormat="1" x14ac:dyDescent="0.25">
      <c r="M2467" s="124"/>
    </row>
    <row r="2468" spans="13:13" s="2" customFormat="1" x14ac:dyDescent="0.25">
      <c r="M2468" s="124"/>
    </row>
    <row r="2469" spans="13:13" s="2" customFormat="1" x14ac:dyDescent="0.25">
      <c r="M2469" s="124"/>
    </row>
    <row r="2470" spans="13:13" s="2" customFormat="1" x14ac:dyDescent="0.25">
      <c r="M2470" s="124"/>
    </row>
    <row r="2471" spans="13:13" s="2" customFormat="1" x14ac:dyDescent="0.25">
      <c r="M2471" s="124"/>
    </row>
    <row r="2472" spans="13:13" s="2" customFormat="1" x14ac:dyDescent="0.25">
      <c r="M2472" s="124"/>
    </row>
    <row r="2473" spans="13:13" s="2" customFormat="1" x14ac:dyDescent="0.25">
      <c r="M2473" s="124"/>
    </row>
    <row r="2474" spans="13:13" s="2" customFormat="1" x14ac:dyDescent="0.25">
      <c r="M2474" s="124"/>
    </row>
    <row r="2475" spans="13:13" s="2" customFormat="1" x14ac:dyDescent="0.25">
      <c r="M2475" s="124"/>
    </row>
    <row r="2476" spans="13:13" s="2" customFormat="1" x14ac:dyDescent="0.25">
      <c r="M2476" s="124"/>
    </row>
    <row r="2477" spans="13:13" s="2" customFormat="1" x14ac:dyDescent="0.25">
      <c r="M2477" s="124"/>
    </row>
    <row r="2478" spans="13:13" s="2" customFormat="1" x14ac:dyDescent="0.25">
      <c r="M2478" s="124"/>
    </row>
    <row r="2479" spans="13:13" s="2" customFormat="1" x14ac:dyDescent="0.25">
      <c r="M2479" s="124"/>
    </row>
    <row r="2480" spans="13:13" s="2" customFormat="1" x14ac:dyDescent="0.25">
      <c r="M2480" s="124"/>
    </row>
    <row r="2481" spans="13:13" s="2" customFormat="1" x14ac:dyDescent="0.25">
      <c r="M2481" s="124"/>
    </row>
    <row r="2482" spans="13:13" s="2" customFormat="1" x14ac:dyDescent="0.25">
      <c r="M2482" s="124"/>
    </row>
    <row r="2483" spans="13:13" s="2" customFormat="1" x14ac:dyDescent="0.25">
      <c r="M2483" s="124"/>
    </row>
    <row r="2484" spans="13:13" s="2" customFormat="1" x14ac:dyDescent="0.25">
      <c r="M2484" s="124"/>
    </row>
    <row r="2485" spans="13:13" s="2" customFormat="1" x14ac:dyDescent="0.25">
      <c r="M2485" s="124"/>
    </row>
    <row r="2486" spans="13:13" s="2" customFormat="1" x14ac:dyDescent="0.25">
      <c r="M2486" s="124"/>
    </row>
    <row r="2487" spans="13:13" s="2" customFormat="1" x14ac:dyDescent="0.25">
      <c r="M2487" s="124"/>
    </row>
    <row r="2488" spans="13:13" s="2" customFormat="1" x14ac:dyDescent="0.25">
      <c r="M2488" s="124"/>
    </row>
    <row r="2489" spans="13:13" s="2" customFormat="1" x14ac:dyDescent="0.25">
      <c r="M2489" s="124"/>
    </row>
    <row r="2490" spans="13:13" s="2" customFormat="1" x14ac:dyDescent="0.25">
      <c r="M2490" s="124"/>
    </row>
    <row r="2491" spans="13:13" s="2" customFormat="1" x14ac:dyDescent="0.25">
      <c r="M2491" s="124"/>
    </row>
    <row r="2492" spans="13:13" s="2" customFormat="1" x14ac:dyDescent="0.25">
      <c r="M2492" s="124"/>
    </row>
    <row r="2493" spans="13:13" s="2" customFormat="1" x14ac:dyDescent="0.25">
      <c r="M2493" s="124"/>
    </row>
    <row r="2494" spans="13:13" s="2" customFormat="1" x14ac:dyDescent="0.25">
      <c r="M2494" s="124"/>
    </row>
    <row r="2495" spans="13:13" s="2" customFormat="1" x14ac:dyDescent="0.25">
      <c r="M2495" s="124"/>
    </row>
    <row r="2496" spans="13:13" s="2" customFormat="1" x14ac:dyDescent="0.25">
      <c r="M2496" s="124"/>
    </row>
    <row r="2497" spans="13:13" s="2" customFormat="1" x14ac:dyDescent="0.25">
      <c r="M2497" s="124"/>
    </row>
    <row r="2498" spans="13:13" s="2" customFormat="1" x14ac:dyDescent="0.25">
      <c r="M2498" s="124"/>
    </row>
    <row r="2499" spans="13:13" s="2" customFormat="1" x14ac:dyDescent="0.25">
      <c r="M2499" s="124"/>
    </row>
    <row r="2500" spans="13:13" s="2" customFormat="1" x14ac:dyDescent="0.25">
      <c r="M2500" s="124"/>
    </row>
    <row r="2501" spans="13:13" s="2" customFormat="1" x14ac:dyDescent="0.25">
      <c r="M2501" s="124"/>
    </row>
    <row r="2502" spans="13:13" s="2" customFormat="1" x14ac:dyDescent="0.25">
      <c r="M2502" s="124"/>
    </row>
    <row r="2503" spans="13:13" s="2" customFormat="1" x14ac:dyDescent="0.25">
      <c r="M2503" s="124"/>
    </row>
    <row r="2504" spans="13:13" s="2" customFormat="1" x14ac:dyDescent="0.25">
      <c r="M2504" s="124"/>
    </row>
    <row r="2505" spans="13:13" s="2" customFormat="1" x14ac:dyDescent="0.25">
      <c r="M2505" s="124"/>
    </row>
    <row r="2506" spans="13:13" s="2" customFormat="1" x14ac:dyDescent="0.25">
      <c r="M2506" s="124"/>
    </row>
    <row r="2507" spans="13:13" s="2" customFormat="1" x14ac:dyDescent="0.25">
      <c r="M2507" s="124"/>
    </row>
    <row r="2508" spans="13:13" s="2" customFormat="1" x14ac:dyDescent="0.25">
      <c r="M2508" s="124"/>
    </row>
    <row r="2509" spans="13:13" s="2" customFormat="1" x14ac:dyDescent="0.25">
      <c r="M2509" s="124"/>
    </row>
    <row r="2510" spans="13:13" s="2" customFormat="1" x14ac:dyDescent="0.25">
      <c r="M2510" s="124"/>
    </row>
    <row r="2511" spans="13:13" s="2" customFormat="1" x14ac:dyDescent="0.25">
      <c r="M2511" s="124"/>
    </row>
    <row r="2512" spans="13:13" s="2" customFormat="1" x14ac:dyDescent="0.25">
      <c r="M2512" s="124"/>
    </row>
    <row r="2513" spans="13:13" s="2" customFormat="1" x14ac:dyDescent="0.25">
      <c r="M2513" s="124"/>
    </row>
    <row r="2514" spans="13:13" s="2" customFormat="1" x14ac:dyDescent="0.25">
      <c r="M2514" s="124"/>
    </row>
    <row r="2515" spans="13:13" s="2" customFormat="1" x14ac:dyDescent="0.25">
      <c r="M2515" s="124"/>
    </row>
    <row r="2516" spans="13:13" s="2" customFormat="1" x14ac:dyDescent="0.25">
      <c r="M2516" s="124"/>
    </row>
    <row r="2517" spans="13:13" s="2" customFormat="1" x14ac:dyDescent="0.25">
      <c r="M2517" s="124"/>
    </row>
    <row r="2518" spans="13:13" s="2" customFormat="1" x14ac:dyDescent="0.25">
      <c r="M2518" s="124"/>
    </row>
    <row r="2519" spans="13:13" s="2" customFormat="1" x14ac:dyDescent="0.25">
      <c r="M2519" s="124"/>
    </row>
    <row r="2520" spans="13:13" s="2" customFormat="1" x14ac:dyDescent="0.25">
      <c r="M2520" s="124"/>
    </row>
    <row r="2521" spans="13:13" s="2" customFormat="1" x14ac:dyDescent="0.25">
      <c r="M2521" s="124"/>
    </row>
    <row r="2522" spans="13:13" s="2" customFormat="1" x14ac:dyDescent="0.25">
      <c r="M2522" s="124"/>
    </row>
    <row r="2523" spans="13:13" s="2" customFormat="1" x14ac:dyDescent="0.25">
      <c r="M2523" s="124"/>
    </row>
    <row r="2524" spans="13:13" s="2" customFormat="1" x14ac:dyDescent="0.25">
      <c r="M2524" s="124"/>
    </row>
    <row r="2525" spans="13:13" s="2" customFormat="1" x14ac:dyDescent="0.25">
      <c r="M2525" s="124"/>
    </row>
    <row r="2526" spans="13:13" s="2" customFormat="1" x14ac:dyDescent="0.25">
      <c r="M2526" s="124"/>
    </row>
    <row r="2527" spans="13:13" s="2" customFormat="1" x14ac:dyDescent="0.25">
      <c r="M2527" s="124"/>
    </row>
    <row r="2528" spans="13:13" s="2" customFormat="1" x14ac:dyDescent="0.25">
      <c r="M2528" s="124"/>
    </row>
    <row r="2529" spans="13:13" s="2" customFormat="1" x14ac:dyDescent="0.25">
      <c r="M2529" s="124"/>
    </row>
    <row r="2530" spans="13:13" s="2" customFormat="1" x14ac:dyDescent="0.25">
      <c r="M2530" s="124"/>
    </row>
    <row r="2531" spans="13:13" s="2" customFormat="1" x14ac:dyDescent="0.25">
      <c r="M2531" s="124"/>
    </row>
    <row r="2532" spans="13:13" s="2" customFormat="1" x14ac:dyDescent="0.25">
      <c r="M2532" s="124"/>
    </row>
    <row r="2533" spans="13:13" s="2" customFormat="1" x14ac:dyDescent="0.25">
      <c r="M2533" s="124"/>
    </row>
    <row r="2534" spans="13:13" s="2" customFormat="1" x14ac:dyDescent="0.25">
      <c r="M2534" s="124"/>
    </row>
    <row r="2535" spans="13:13" s="2" customFormat="1" x14ac:dyDescent="0.25">
      <c r="M2535" s="124"/>
    </row>
    <row r="2536" spans="13:13" s="2" customFormat="1" x14ac:dyDescent="0.25">
      <c r="M2536" s="124"/>
    </row>
    <row r="2537" spans="13:13" s="2" customFormat="1" x14ac:dyDescent="0.25">
      <c r="M2537" s="124"/>
    </row>
    <row r="2538" spans="13:13" s="2" customFormat="1" x14ac:dyDescent="0.25">
      <c r="M2538" s="124"/>
    </row>
    <row r="2539" spans="13:13" s="2" customFormat="1" x14ac:dyDescent="0.25">
      <c r="M2539" s="124"/>
    </row>
    <row r="2540" spans="13:13" s="2" customFormat="1" x14ac:dyDescent="0.25">
      <c r="M2540" s="124"/>
    </row>
    <row r="2541" spans="13:13" s="2" customFormat="1" x14ac:dyDescent="0.25">
      <c r="M2541" s="124"/>
    </row>
    <row r="2542" spans="13:13" s="2" customFormat="1" x14ac:dyDescent="0.25">
      <c r="M2542" s="124"/>
    </row>
    <row r="2543" spans="13:13" s="2" customFormat="1" x14ac:dyDescent="0.25">
      <c r="M2543" s="124"/>
    </row>
    <row r="2544" spans="13:13" s="2" customFormat="1" x14ac:dyDescent="0.25">
      <c r="M2544" s="124"/>
    </row>
    <row r="2545" spans="13:13" s="2" customFormat="1" x14ac:dyDescent="0.25">
      <c r="M2545" s="124"/>
    </row>
    <row r="2546" spans="13:13" s="2" customFormat="1" x14ac:dyDescent="0.25">
      <c r="M2546" s="124"/>
    </row>
    <row r="2547" spans="13:13" s="2" customFormat="1" x14ac:dyDescent="0.25">
      <c r="M2547" s="124"/>
    </row>
    <row r="2548" spans="13:13" s="2" customFormat="1" x14ac:dyDescent="0.25">
      <c r="M2548" s="124"/>
    </row>
    <row r="2549" spans="13:13" s="2" customFormat="1" x14ac:dyDescent="0.25">
      <c r="M2549" s="124"/>
    </row>
    <row r="2550" spans="13:13" s="2" customFormat="1" x14ac:dyDescent="0.25">
      <c r="M2550" s="124"/>
    </row>
    <row r="2551" spans="13:13" s="2" customFormat="1" x14ac:dyDescent="0.25">
      <c r="M2551" s="124"/>
    </row>
    <row r="2552" spans="13:13" s="2" customFormat="1" x14ac:dyDescent="0.25">
      <c r="M2552" s="124"/>
    </row>
    <row r="2553" spans="13:13" s="2" customFormat="1" x14ac:dyDescent="0.25">
      <c r="M2553" s="124"/>
    </row>
    <row r="2554" spans="13:13" s="2" customFormat="1" x14ac:dyDescent="0.25">
      <c r="M2554" s="124"/>
    </row>
    <row r="2555" spans="13:13" s="2" customFormat="1" x14ac:dyDescent="0.25">
      <c r="M2555" s="124"/>
    </row>
    <row r="2556" spans="13:13" s="2" customFormat="1" x14ac:dyDescent="0.25">
      <c r="M2556" s="124"/>
    </row>
    <row r="2557" spans="13:13" s="2" customFormat="1" x14ac:dyDescent="0.25">
      <c r="M2557" s="124"/>
    </row>
    <row r="2558" spans="13:13" s="2" customFormat="1" x14ac:dyDescent="0.25">
      <c r="M2558" s="124"/>
    </row>
    <row r="2559" spans="13:13" s="2" customFormat="1" x14ac:dyDescent="0.25">
      <c r="M2559" s="124"/>
    </row>
    <row r="2560" spans="13:13" s="2" customFormat="1" x14ac:dyDescent="0.25">
      <c r="M2560" s="124"/>
    </row>
    <row r="2561" spans="13:13" s="2" customFormat="1" x14ac:dyDescent="0.25">
      <c r="M2561" s="124"/>
    </row>
    <row r="2562" spans="13:13" s="2" customFormat="1" x14ac:dyDescent="0.25">
      <c r="M2562" s="124"/>
    </row>
    <row r="2563" spans="13:13" s="2" customFormat="1" x14ac:dyDescent="0.25">
      <c r="M2563" s="124"/>
    </row>
    <row r="2564" spans="13:13" s="2" customFormat="1" x14ac:dyDescent="0.25">
      <c r="M2564" s="124"/>
    </row>
    <row r="2565" spans="13:13" s="2" customFormat="1" x14ac:dyDescent="0.25">
      <c r="M2565" s="124"/>
    </row>
    <row r="2566" spans="13:13" s="2" customFormat="1" x14ac:dyDescent="0.25">
      <c r="M2566" s="124"/>
    </row>
    <row r="2567" spans="13:13" s="2" customFormat="1" x14ac:dyDescent="0.25">
      <c r="M2567" s="124"/>
    </row>
    <row r="2568" spans="13:13" s="2" customFormat="1" x14ac:dyDescent="0.25">
      <c r="M2568" s="124"/>
    </row>
    <row r="2569" spans="13:13" s="2" customFormat="1" x14ac:dyDescent="0.25">
      <c r="M2569" s="124"/>
    </row>
    <row r="2570" spans="13:13" s="2" customFormat="1" x14ac:dyDescent="0.25">
      <c r="M2570" s="124"/>
    </row>
    <row r="2571" spans="13:13" s="2" customFormat="1" x14ac:dyDescent="0.25">
      <c r="M2571" s="124"/>
    </row>
    <row r="2572" spans="13:13" s="2" customFormat="1" x14ac:dyDescent="0.25">
      <c r="M2572" s="124"/>
    </row>
    <row r="2573" spans="13:13" s="2" customFormat="1" x14ac:dyDescent="0.25">
      <c r="M2573" s="124"/>
    </row>
    <row r="2574" spans="13:13" s="2" customFormat="1" x14ac:dyDescent="0.25">
      <c r="M2574" s="124"/>
    </row>
    <row r="2575" spans="13:13" s="2" customFormat="1" x14ac:dyDescent="0.25">
      <c r="M2575" s="124"/>
    </row>
    <row r="2576" spans="13:13" s="2" customFormat="1" x14ac:dyDescent="0.25">
      <c r="M2576" s="124"/>
    </row>
    <row r="2577" spans="13:13" s="2" customFormat="1" x14ac:dyDescent="0.25">
      <c r="M2577" s="124"/>
    </row>
    <row r="2578" spans="13:13" s="2" customFormat="1" x14ac:dyDescent="0.25">
      <c r="M2578" s="124"/>
    </row>
    <row r="2579" spans="13:13" s="2" customFormat="1" x14ac:dyDescent="0.25">
      <c r="M2579" s="124"/>
    </row>
    <row r="2580" spans="13:13" s="2" customFormat="1" x14ac:dyDescent="0.25">
      <c r="M2580" s="124"/>
    </row>
    <row r="2581" spans="13:13" s="2" customFormat="1" x14ac:dyDescent="0.25">
      <c r="M2581" s="124"/>
    </row>
    <row r="2582" spans="13:13" s="2" customFormat="1" x14ac:dyDescent="0.25">
      <c r="M2582" s="124"/>
    </row>
    <row r="2583" spans="13:13" s="2" customFormat="1" x14ac:dyDescent="0.25">
      <c r="M2583" s="124"/>
    </row>
    <row r="2584" spans="13:13" s="2" customFormat="1" x14ac:dyDescent="0.25">
      <c r="M2584" s="124"/>
    </row>
    <row r="2585" spans="13:13" s="2" customFormat="1" x14ac:dyDescent="0.25">
      <c r="M2585" s="124"/>
    </row>
    <row r="2586" spans="13:13" s="2" customFormat="1" x14ac:dyDescent="0.25">
      <c r="M2586" s="124"/>
    </row>
    <row r="2587" spans="13:13" s="2" customFormat="1" x14ac:dyDescent="0.25">
      <c r="M2587" s="124"/>
    </row>
    <row r="2588" spans="13:13" s="2" customFormat="1" x14ac:dyDescent="0.25">
      <c r="M2588" s="124"/>
    </row>
    <row r="2589" spans="13:13" s="2" customFormat="1" x14ac:dyDescent="0.25">
      <c r="M2589" s="124"/>
    </row>
    <row r="2590" spans="13:13" s="2" customFormat="1" x14ac:dyDescent="0.25">
      <c r="M2590" s="124"/>
    </row>
    <row r="2591" spans="13:13" s="2" customFormat="1" x14ac:dyDescent="0.25">
      <c r="M2591" s="124"/>
    </row>
    <row r="2592" spans="13:13" s="2" customFormat="1" x14ac:dyDescent="0.25">
      <c r="M2592" s="124"/>
    </row>
    <row r="2593" spans="13:13" s="2" customFormat="1" x14ac:dyDescent="0.25">
      <c r="M2593" s="124"/>
    </row>
    <row r="2594" spans="13:13" s="2" customFormat="1" x14ac:dyDescent="0.25">
      <c r="M2594" s="124"/>
    </row>
    <row r="2595" spans="13:13" s="2" customFormat="1" x14ac:dyDescent="0.25">
      <c r="M2595" s="124"/>
    </row>
    <row r="2596" spans="13:13" s="2" customFormat="1" x14ac:dyDescent="0.25">
      <c r="M2596" s="124"/>
    </row>
    <row r="2597" spans="13:13" s="2" customFormat="1" x14ac:dyDescent="0.25">
      <c r="M2597" s="124"/>
    </row>
    <row r="2598" spans="13:13" s="2" customFormat="1" x14ac:dyDescent="0.25">
      <c r="M2598" s="124"/>
    </row>
    <row r="2599" spans="13:13" s="2" customFormat="1" x14ac:dyDescent="0.25">
      <c r="M2599" s="124"/>
    </row>
    <row r="2600" spans="13:13" s="2" customFormat="1" x14ac:dyDescent="0.25">
      <c r="M2600" s="124"/>
    </row>
    <row r="2601" spans="13:13" s="2" customFormat="1" x14ac:dyDescent="0.25">
      <c r="M2601" s="124"/>
    </row>
    <row r="2602" spans="13:13" s="2" customFormat="1" x14ac:dyDescent="0.25">
      <c r="M2602" s="124"/>
    </row>
    <row r="2603" spans="13:13" s="2" customFormat="1" x14ac:dyDescent="0.25">
      <c r="M2603" s="124"/>
    </row>
    <row r="2604" spans="13:13" s="2" customFormat="1" x14ac:dyDescent="0.25">
      <c r="M2604" s="124"/>
    </row>
    <row r="2605" spans="13:13" s="2" customFormat="1" x14ac:dyDescent="0.25">
      <c r="M2605" s="124"/>
    </row>
    <row r="2606" spans="13:13" s="2" customFormat="1" x14ac:dyDescent="0.25">
      <c r="M2606" s="124"/>
    </row>
    <row r="2607" spans="13:13" s="2" customFormat="1" x14ac:dyDescent="0.25">
      <c r="M2607" s="124"/>
    </row>
    <row r="2608" spans="13:13" s="2" customFormat="1" x14ac:dyDescent="0.25">
      <c r="M2608" s="124"/>
    </row>
    <row r="2609" spans="13:13" s="2" customFormat="1" x14ac:dyDescent="0.25">
      <c r="M2609" s="124"/>
    </row>
    <row r="2610" spans="13:13" s="2" customFormat="1" x14ac:dyDescent="0.25">
      <c r="M2610" s="124"/>
    </row>
    <row r="2611" spans="13:13" s="2" customFormat="1" x14ac:dyDescent="0.25">
      <c r="M2611" s="124"/>
    </row>
    <row r="2612" spans="13:13" s="2" customFormat="1" x14ac:dyDescent="0.25">
      <c r="M2612" s="124"/>
    </row>
    <row r="2613" spans="13:13" s="2" customFormat="1" x14ac:dyDescent="0.25">
      <c r="M2613" s="124"/>
    </row>
    <row r="2614" spans="13:13" s="2" customFormat="1" x14ac:dyDescent="0.25">
      <c r="M2614" s="124"/>
    </row>
    <row r="2615" spans="13:13" s="2" customFormat="1" x14ac:dyDescent="0.25">
      <c r="M2615" s="124"/>
    </row>
    <row r="2616" spans="13:13" s="2" customFormat="1" x14ac:dyDescent="0.25">
      <c r="M2616" s="124"/>
    </row>
    <row r="2617" spans="13:13" s="2" customFormat="1" x14ac:dyDescent="0.25">
      <c r="M2617" s="124"/>
    </row>
    <row r="2618" spans="13:13" s="2" customFormat="1" x14ac:dyDescent="0.25">
      <c r="M2618" s="124"/>
    </row>
    <row r="2619" spans="13:13" s="2" customFormat="1" x14ac:dyDescent="0.25">
      <c r="M2619" s="124"/>
    </row>
    <row r="2620" spans="13:13" s="2" customFormat="1" x14ac:dyDescent="0.25">
      <c r="M2620" s="124"/>
    </row>
    <row r="2621" spans="13:13" s="2" customFormat="1" x14ac:dyDescent="0.25">
      <c r="M2621" s="124"/>
    </row>
    <row r="2622" spans="13:13" s="2" customFormat="1" x14ac:dyDescent="0.25">
      <c r="M2622" s="124"/>
    </row>
    <row r="2623" spans="13:13" s="2" customFormat="1" x14ac:dyDescent="0.25">
      <c r="M2623" s="124"/>
    </row>
    <row r="2624" spans="13:13" s="2" customFormat="1" x14ac:dyDescent="0.25">
      <c r="M2624" s="124"/>
    </row>
    <row r="2625" spans="13:13" s="2" customFormat="1" x14ac:dyDescent="0.25">
      <c r="M2625" s="124"/>
    </row>
    <row r="2626" spans="13:13" s="2" customFormat="1" x14ac:dyDescent="0.25">
      <c r="M2626" s="124"/>
    </row>
    <row r="2627" spans="13:13" s="2" customFormat="1" x14ac:dyDescent="0.25">
      <c r="M2627" s="124"/>
    </row>
    <row r="2628" spans="13:13" s="2" customFormat="1" x14ac:dyDescent="0.25">
      <c r="M2628" s="124"/>
    </row>
    <row r="2629" spans="13:13" s="2" customFormat="1" x14ac:dyDescent="0.25">
      <c r="M2629" s="124"/>
    </row>
    <row r="2630" spans="13:13" s="2" customFormat="1" x14ac:dyDescent="0.25">
      <c r="M2630" s="124"/>
    </row>
    <row r="2631" spans="13:13" s="2" customFormat="1" x14ac:dyDescent="0.25">
      <c r="M2631" s="124"/>
    </row>
    <row r="2632" spans="13:13" s="2" customFormat="1" x14ac:dyDescent="0.25">
      <c r="M2632" s="124"/>
    </row>
    <row r="2633" spans="13:13" s="2" customFormat="1" x14ac:dyDescent="0.25">
      <c r="M2633" s="124"/>
    </row>
    <row r="2634" spans="13:13" s="2" customFormat="1" x14ac:dyDescent="0.25">
      <c r="M2634" s="124"/>
    </row>
    <row r="2635" spans="13:13" s="2" customFormat="1" x14ac:dyDescent="0.25">
      <c r="M2635" s="124"/>
    </row>
    <row r="2636" spans="13:13" s="2" customFormat="1" x14ac:dyDescent="0.25">
      <c r="M2636" s="124"/>
    </row>
    <row r="2637" spans="13:13" s="2" customFormat="1" x14ac:dyDescent="0.25">
      <c r="M2637" s="124"/>
    </row>
    <row r="2638" spans="13:13" s="2" customFormat="1" x14ac:dyDescent="0.25">
      <c r="M2638" s="124"/>
    </row>
    <row r="2639" spans="13:13" s="2" customFormat="1" x14ac:dyDescent="0.25">
      <c r="M2639" s="124"/>
    </row>
    <row r="2640" spans="13:13" s="2" customFormat="1" x14ac:dyDescent="0.25">
      <c r="M2640" s="124"/>
    </row>
    <row r="2641" spans="13:13" s="2" customFormat="1" x14ac:dyDescent="0.25">
      <c r="M2641" s="124"/>
    </row>
    <row r="2642" spans="13:13" s="2" customFormat="1" x14ac:dyDescent="0.25">
      <c r="M2642" s="124"/>
    </row>
    <row r="2643" spans="13:13" s="2" customFormat="1" x14ac:dyDescent="0.25">
      <c r="M2643" s="124"/>
    </row>
    <row r="2644" spans="13:13" s="2" customFormat="1" x14ac:dyDescent="0.25">
      <c r="M2644" s="124"/>
    </row>
    <row r="2645" spans="13:13" s="2" customFormat="1" x14ac:dyDescent="0.25">
      <c r="M2645" s="124"/>
    </row>
    <row r="2646" spans="13:13" s="2" customFormat="1" x14ac:dyDescent="0.25">
      <c r="M2646" s="124"/>
    </row>
    <row r="2647" spans="13:13" s="2" customFormat="1" x14ac:dyDescent="0.25">
      <c r="M2647" s="124"/>
    </row>
    <row r="2648" spans="13:13" s="2" customFormat="1" x14ac:dyDescent="0.25">
      <c r="M2648" s="124"/>
    </row>
    <row r="2649" spans="13:13" s="2" customFormat="1" x14ac:dyDescent="0.25">
      <c r="M2649" s="124"/>
    </row>
    <row r="2650" spans="13:13" s="2" customFormat="1" x14ac:dyDescent="0.25">
      <c r="M2650" s="124"/>
    </row>
    <row r="2651" spans="13:13" s="2" customFormat="1" x14ac:dyDescent="0.25">
      <c r="M2651" s="124"/>
    </row>
    <row r="2652" spans="13:13" s="2" customFormat="1" x14ac:dyDescent="0.25">
      <c r="M2652" s="124"/>
    </row>
    <row r="2653" spans="13:13" s="2" customFormat="1" x14ac:dyDescent="0.25">
      <c r="M2653" s="124"/>
    </row>
    <row r="2654" spans="13:13" s="2" customFormat="1" x14ac:dyDescent="0.25">
      <c r="M2654" s="124"/>
    </row>
    <row r="2655" spans="13:13" s="2" customFormat="1" x14ac:dyDescent="0.25">
      <c r="M2655" s="124"/>
    </row>
    <row r="2656" spans="13:13" s="2" customFormat="1" x14ac:dyDescent="0.25">
      <c r="M2656" s="124"/>
    </row>
    <row r="2657" spans="13:13" s="2" customFormat="1" x14ac:dyDescent="0.25">
      <c r="M2657" s="124"/>
    </row>
    <row r="2658" spans="13:13" s="2" customFormat="1" x14ac:dyDescent="0.25">
      <c r="M2658" s="124"/>
    </row>
    <row r="2659" spans="13:13" s="2" customFormat="1" x14ac:dyDescent="0.25">
      <c r="M2659" s="124"/>
    </row>
    <row r="2660" spans="13:13" s="2" customFormat="1" x14ac:dyDescent="0.25">
      <c r="M2660" s="124"/>
    </row>
    <row r="2661" spans="13:13" s="2" customFormat="1" x14ac:dyDescent="0.25">
      <c r="M2661" s="124"/>
    </row>
    <row r="2662" spans="13:13" s="2" customFormat="1" x14ac:dyDescent="0.25">
      <c r="M2662" s="124"/>
    </row>
    <row r="2663" spans="13:13" s="2" customFormat="1" x14ac:dyDescent="0.25">
      <c r="M2663" s="124"/>
    </row>
    <row r="2664" spans="13:13" s="2" customFormat="1" x14ac:dyDescent="0.25">
      <c r="M2664" s="124"/>
    </row>
    <row r="2665" spans="13:13" s="2" customFormat="1" x14ac:dyDescent="0.25">
      <c r="M2665" s="124"/>
    </row>
    <row r="2666" spans="13:13" s="2" customFormat="1" x14ac:dyDescent="0.25">
      <c r="M2666" s="124"/>
    </row>
    <row r="2667" spans="13:13" s="2" customFormat="1" x14ac:dyDescent="0.25">
      <c r="M2667" s="124"/>
    </row>
    <row r="2668" spans="13:13" s="2" customFormat="1" x14ac:dyDescent="0.25">
      <c r="M2668" s="124"/>
    </row>
    <row r="2669" spans="13:13" s="2" customFormat="1" x14ac:dyDescent="0.25">
      <c r="M2669" s="124"/>
    </row>
    <row r="2670" spans="13:13" s="2" customFormat="1" x14ac:dyDescent="0.25">
      <c r="M2670" s="124"/>
    </row>
    <row r="2671" spans="13:13" s="2" customFormat="1" x14ac:dyDescent="0.25">
      <c r="M2671" s="124"/>
    </row>
    <row r="2672" spans="13:13" s="2" customFormat="1" x14ac:dyDescent="0.25">
      <c r="M2672" s="124"/>
    </row>
    <row r="2673" spans="13:13" s="2" customFormat="1" x14ac:dyDescent="0.25">
      <c r="M2673" s="124"/>
    </row>
    <row r="2674" spans="13:13" s="2" customFormat="1" x14ac:dyDescent="0.25">
      <c r="M2674" s="124"/>
    </row>
    <row r="2675" spans="13:13" s="2" customFormat="1" x14ac:dyDescent="0.25">
      <c r="M2675" s="124"/>
    </row>
    <row r="2676" spans="13:13" s="2" customFormat="1" x14ac:dyDescent="0.25">
      <c r="M2676" s="124"/>
    </row>
    <row r="2677" spans="13:13" s="2" customFormat="1" x14ac:dyDescent="0.25">
      <c r="M2677" s="124"/>
    </row>
    <row r="2678" spans="13:13" s="2" customFormat="1" x14ac:dyDescent="0.25">
      <c r="M2678" s="124"/>
    </row>
    <row r="2679" spans="13:13" s="2" customFormat="1" x14ac:dyDescent="0.25">
      <c r="M2679" s="124"/>
    </row>
    <row r="2680" spans="13:13" s="2" customFormat="1" x14ac:dyDescent="0.25">
      <c r="M2680" s="124"/>
    </row>
    <row r="2681" spans="13:13" s="2" customFormat="1" x14ac:dyDescent="0.25">
      <c r="M2681" s="124"/>
    </row>
    <row r="2682" spans="13:13" s="2" customFormat="1" x14ac:dyDescent="0.25">
      <c r="M2682" s="124"/>
    </row>
    <row r="2683" spans="13:13" s="2" customFormat="1" x14ac:dyDescent="0.25">
      <c r="M2683" s="124"/>
    </row>
    <row r="2684" spans="13:13" s="2" customFormat="1" x14ac:dyDescent="0.25">
      <c r="M2684" s="124"/>
    </row>
    <row r="2685" spans="13:13" s="2" customFormat="1" x14ac:dyDescent="0.25">
      <c r="M2685" s="124"/>
    </row>
    <row r="2686" spans="13:13" s="2" customFormat="1" x14ac:dyDescent="0.25">
      <c r="M2686" s="124"/>
    </row>
    <row r="2687" spans="13:13" s="2" customFormat="1" x14ac:dyDescent="0.25">
      <c r="M2687" s="124"/>
    </row>
    <row r="2688" spans="13:13" s="2" customFormat="1" x14ac:dyDescent="0.25">
      <c r="M2688" s="124"/>
    </row>
    <row r="2689" spans="13:13" s="2" customFormat="1" x14ac:dyDescent="0.25">
      <c r="M2689" s="124"/>
    </row>
    <row r="2690" spans="13:13" s="2" customFormat="1" x14ac:dyDescent="0.25">
      <c r="M2690" s="124"/>
    </row>
    <row r="2691" spans="13:13" s="2" customFormat="1" x14ac:dyDescent="0.25">
      <c r="M2691" s="124"/>
    </row>
    <row r="2692" spans="13:13" s="2" customFormat="1" x14ac:dyDescent="0.25">
      <c r="M2692" s="124"/>
    </row>
    <row r="2693" spans="13:13" s="2" customFormat="1" x14ac:dyDescent="0.25">
      <c r="M2693" s="124"/>
    </row>
    <row r="2694" spans="13:13" s="2" customFormat="1" x14ac:dyDescent="0.25">
      <c r="M2694" s="124"/>
    </row>
    <row r="2695" spans="13:13" s="2" customFormat="1" x14ac:dyDescent="0.25">
      <c r="M2695" s="124"/>
    </row>
    <row r="2696" spans="13:13" s="2" customFormat="1" x14ac:dyDescent="0.25">
      <c r="M2696" s="124"/>
    </row>
    <row r="2697" spans="13:13" s="2" customFormat="1" x14ac:dyDescent="0.25">
      <c r="M2697" s="124"/>
    </row>
    <row r="2698" spans="13:13" s="2" customFormat="1" x14ac:dyDescent="0.25">
      <c r="M2698" s="124"/>
    </row>
    <row r="2699" spans="13:13" s="2" customFormat="1" x14ac:dyDescent="0.25">
      <c r="M2699" s="124"/>
    </row>
    <row r="2700" spans="13:13" s="2" customFormat="1" x14ac:dyDescent="0.25">
      <c r="M2700" s="124"/>
    </row>
    <row r="2701" spans="13:13" s="2" customFormat="1" x14ac:dyDescent="0.25">
      <c r="M2701" s="124"/>
    </row>
    <row r="2702" spans="13:13" s="2" customFormat="1" x14ac:dyDescent="0.25">
      <c r="M2702" s="124"/>
    </row>
    <row r="2703" spans="13:13" s="2" customFormat="1" x14ac:dyDescent="0.25">
      <c r="M2703" s="124"/>
    </row>
    <row r="2704" spans="13:13" s="2" customFormat="1" x14ac:dyDescent="0.25">
      <c r="M2704" s="124"/>
    </row>
    <row r="2705" spans="13:13" s="2" customFormat="1" x14ac:dyDescent="0.25">
      <c r="M2705" s="124"/>
    </row>
    <row r="2706" spans="13:13" s="2" customFormat="1" x14ac:dyDescent="0.25">
      <c r="M2706" s="124"/>
    </row>
    <row r="2707" spans="13:13" s="2" customFormat="1" x14ac:dyDescent="0.25">
      <c r="M2707" s="124"/>
    </row>
    <row r="2708" spans="13:13" s="2" customFormat="1" x14ac:dyDescent="0.25">
      <c r="M2708" s="124"/>
    </row>
    <row r="2709" spans="13:13" s="2" customFormat="1" x14ac:dyDescent="0.25">
      <c r="M2709" s="124"/>
    </row>
    <row r="2710" spans="13:13" s="2" customFormat="1" x14ac:dyDescent="0.25">
      <c r="M2710" s="124"/>
    </row>
    <row r="2711" spans="13:13" s="2" customFormat="1" x14ac:dyDescent="0.25">
      <c r="M2711" s="124"/>
    </row>
    <row r="2712" spans="13:13" s="2" customFormat="1" x14ac:dyDescent="0.25">
      <c r="M2712" s="124"/>
    </row>
    <row r="2713" spans="13:13" s="2" customFormat="1" x14ac:dyDescent="0.25">
      <c r="M2713" s="124"/>
    </row>
    <row r="2714" spans="13:13" s="2" customFormat="1" x14ac:dyDescent="0.25">
      <c r="M2714" s="124"/>
    </row>
    <row r="2715" spans="13:13" s="2" customFormat="1" x14ac:dyDescent="0.25">
      <c r="M2715" s="124"/>
    </row>
    <row r="2716" spans="13:13" s="2" customFormat="1" x14ac:dyDescent="0.25">
      <c r="M2716" s="124"/>
    </row>
    <row r="2717" spans="13:13" s="2" customFormat="1" x14ac:dyDescent="0.25">
      <c r="M2717" s="124"/>
    </row>
    <row r="2718" spans="13:13" s="2" customFormat="1" x14ac:dyDescent="0.25">
      <c r="M2718" s="124"/>
    </row>
    <row r="2719" spans="13:13" s="2" customFormat="1" x14ac:dyDescent="0.25">
      <c r="M2719" s="124"/>
    </row>
    <row r="2720" spans="13:13" s="2" customFormat="1" x14ac:dyDescent="0.25">
      <c r="M2720" s="124"/>
    </row>
    <row r="2721" spans="13:13" s="2" customFormat="1" x14ac:dyDescent="0.25">
      <c r="M2721" s="124"/>
    </row>
    <row r="2722" spans="13:13" s="2" customFormat="1" x14ac:dyDescent="0.25">
      <c r="M2722" s="124"/>
    </row>
    <row r="2723" spans="13:13" s="2" customFormat="1" x14ac:dyDescent="0.25">
      <c r="M2723" s="124"/>
    </row>
    <row r="2724" spans="13:13" s="2" customFormat="1" x14ac:dyDescent="0.25">
      <c r="M2724" s="124"/>
    </row>
    <row r="2725" spans="13:13" s="2" customFormat="1" x14ac:dyDescent="0.25">
      <c r="M2725" s="124"/>
    </row>
    <row r="2726" spans="13:13" s="2" customFormat="1" x14ac:dyDescent="0.25">
      <c r="M2726" s="124"/>
    </row>
    <row r="2727" spans="13:13" s="2" customFormat="1" x14ac:dyDescent="0.25">
      <c r="M2727" s="124"/>
    </row>
    <row r="2728" spans="13:13" s="2" customFormat="1" x14ac:dyDescent="0.25">
      <c r="M2728" s="124"/>
    </row>
    <row r="2729" spans="13:13" s="2" customFormat="1" x14ac:dyDescent="0.25">
      <c r="M2729" s="124"/>
    </row>
    <row r="2730" spans="13:13" s="2" customFormat="1" x14ac:dyDescent="0.25">
      <c r="M2730" s="124"/>
    </row>
    <row r="2731" spans="13:13" s="2" customFormat="1" x14ac:dyDescent="0.25">
      <c r="M2731" s="124"/>
    </row>
    <row r="2732" spans="13:13" s="2" customFormat="1" x14ac:dyDescent="0.25">
      <c r="M2732" s="124"/>
    </row>
    <row r="2733" spans="13:13" s="2" customFormat="1" x14ac:dyDescent="0.25">
      <c r="M2733" s="124"/>
    </row>
    <row r="2734" spans="13:13" s="2" customFormat="1" x14ac:dyDescent="0.25">
      <c r="M2734" s="124"/>
    </row>
    <row r="2735" spans="13:13" s="2" customFormat="1" x14ac:dyDescent="0.25">
      <c r="M2735" s="124"/>
    </row>
    <row r="2736" spans="13:13" s="2" customFormat="1" x14ac:dyDescent="0.25">
      <c r="M2736" s="124"/>
    </row>
    <row r="2737" spans="13:13" s="2" customFormat="1" x14ac:dyDescent="0.25">
      <c r="M2737" s="124"/>
    </row>
    <row r="2738" spans="13:13" s="2" customFormat="1" x14ac:dyDescent="0.25">
      <c r="M2738" s="124"/>
    </row>
    <row r="2739" spans="13:13" s="2" customFormat="1" x14ac:dyDescent="0.25">
      <c r="M2739" s="124"/>
    </row>
    <row r="2740" spans="13:13" s="2" customFormat="1" x14ac:dyDescent="0.25">
      <c r="M2740" s="124"/>
    </row>
    <row r="2741" spans="13:13" s="2" customFormat="1" x14ac:dyDescent="0.25">
      <c r="M2741" s="124"/>
    </row>
    <row r="2742" spans="13:13" s="2" customFormat="1" x14ac:dyDescent="0.25">
      <c r="M2742" s="124"/>
    </row>
    <row r="2743" spans="13:13" s="2" customFormat="1" x14ac:dyDescent="0.25">
      <c r="M2743" s="124"/>
    </row>
    <row r="2744" spans="13:13" s="2" customFormat="1" x14ac:dyDescent="0.25">
      <c r="M2744" s="124"/>
    </row>
    <row r="2745" spans="13:13" s="2" customFormat="1" x14ac:dyDescent="0.25">
      <c r="M2745" s="124"/>
    </row>
    <row r="2746" spans="13:13" s="2" customFormat="1" x14ac:dyDescent="0.25">
      <c r="M2746" s="124"/>
    </row>
    <row r="2747" spans="13:13" s="2" customFormat="1" x14ac:dyDescent="0.25">
      <c r="M2747" s="124"/>
    </row>
    <row r="2748" spans="13:13" s="2" customFormat="1" x14ac:dyDescent="0.25">
      <c r="M2748" s="124"/>
    </row>
    <row r="2749" spans="13:13" s="2" customFormat="1" x14ac:dyDescent="0.25">
      <c r="M2749" s="124"/>
    </row>
    <row r="2750" spans="13:13" s="2" customFormat="1" x14ac:dyDescent="0.25">
      <c r="M2750" s="124"/>
    </row>
    <row r="2751" spans="13:13" s="2" customFormat="1" x14ac:dyDescent="0.25">
      <c r="M2751" s="124"/>
    </row>
    <row r="2752" spans="13:13" s="2" customFormat="1" x14ac:dyDescent="0.25">
      <c r="M2752" s="124"/>
    </row>
    <row r="2753" spans="13:13" s="2" customFormat="1" x14ac:dyDescent="0.25">
      <c r="M2753" s="124"/>
    </row>
    <row r="2754" spans="13:13" s="2" customFormat="1" x14ac:dyDescent="0.25">
      <c r="M2754" s="124"/>
    </row>
    <row r="2755" spans="13:13" s="2" customFormat="1" x14ac:dyDescent="0.25">
      <c r="M2755" s="124"/>
    </row>
    <row r="2756" spans="13:13" s="2" customFormat="1" x14ac:dyDescent="0.25">
      <c r="M2756" s="124"/>
    </row>
    <row r="2757" spans="13:13" s="2" customFormat="1" x14ac:dyDescent="0.25">
      <c r="M2757" s="124"/>
    </row>
    <row r="2758" spans="13:13" s="2" customFormat="1" x14ac:dyDescent="0.25">
      <c r="M2758" s="124"/>
    </row>
    <row r="2759" spans="13:13" s="2" customFormat="1" x14ac:dyDescent="0.25">
      <c r="M2759" s="124"/>
    </row>
    <row r="2760" spans="13:13" s="2" customFormat="1" x14ac:dyDescent="0.25">
      <c r="M2760" s="124"/>
    </row>
    <row r="2761" spans="13:13" s="2" customFormat="1" x14ac:dyDescent="0.25">
      <c r="M2761" s="124"/>
    </row>
    <row r="2762" spans="13:13" s="2" customFormat="1" x14ac:dyDescent="0.25">
      <c r="M2762" s="124"/>
    </row>
    <row r="2763" spans="13:13" s="2" customFormat="1" x14ac:dyDescent="0.25">
      <c r="M2763" s="124"/>
    </row>
    <row r="2764" spans="13:13" s="2" customFormat="1" x14ac:dyDescent="0.25">
      <c r="M2764" s="124"/>
    </row>
    <row r="2765" spans="13:13" s="2" customFormat="1" x14ac:dyDescent="0.25">
      <c r="M2765" s="124"/>
    </row>
    <row r="2766" spans="13:13" s="2" customFormat="1" x14ac:dyDescent="0.25">
      <c r="M2766" s="124"/>
    </row>
    <row r="2767" spans="13:13" s="2" customFormat="1" x14ac:dyDescent="0.25">
      <c r="M2767" s="124"/>
    </row>
    <row r="2768" spans="13:13" s="2" customFormat="1" x14ac:dyDescent="0.25">
      <c r="M2768" s="124"/>
    </row>
    <row r="2769" spans="13:13" s="2" customFormat="1" x14ac:dyDescent="0.25">
      <c r="M2769" s="124"/>
    </row>
    <row r="2770" spans="13:13" s="2" customFormat="1" x14ac:dyDescent="0.25">
      <c r="M2770" s="124"/>
    </row>
    <row r="2771" spans="13:13" s="2" customFormat="1" x14ac:dyDescent="0.25">
      <c r="M2771" s="124"/>
    </row>
    <row r="2772" spans="13:13" s="2" customFormat="1" x14ac:dyDescent="0.25">
      <c r="M2772" s="124"/>
    </row>
    <row r="2773" spans="13:13" s="2" customFormat="1" x14ac:dyDescent="0.25">
      <c r="M2773" s="124"/>
    </row>
    <row r="2774" spans="13:13" s="2" customFormat="1" x14ac:dyDescent="0.25">
      <c r="M2774" s="124"/>
    </row>
    <row r="2775" spans="13:13" s="2" customFormat="1" x14ac:dyDescent="0.25">
      <c r="M2775" s="124"/>
    </row>
    <row r="2776" spans="13:13" s="2" customFormat="1" x14ac:dyDescent="0.25">
      <c r="M2776" s="124"/>
    </row>
    <row r="2777" spans="13:13" s="2" customFormat="1" x14ac:dyDescent="0.25">
      <c r="M2777" s="124"/>
    </row>
    <row r="2778" spans="13:13" s="2" customFormat="1" x14ac:dyDescent="0.25">
      <c r="M2778" s="124"/>
    </row>
    <row r="2779" spans="13:13" s="2" customFormat="1" x14ac:dyDescent="0.25">
      <c r="M2779" s="124"/>
    </row>
    <row r="2780" spans="13:13" s="2" customFormat="1" x14ac:dyDescent="0.25">
      <c r="M2780" s="124"/>
    </row>
    <row r="2781" spans="13:13" s="2" customFormat="1" x14ac:dyDescent="0.25">
      <c r="M2781" s="124"/>
    </row>
    <row r="2782" spans="13:13" s="2" customFormat="1" x14ac:dyDescent="0.25">
      <c r="M2782" s="124"/>
    </row>
    <row r="2783" spans="13:13" s="2" customFormat="1" x14ac:dyDescent="0.25">
      <c r="M2783" s="124"/>
    </row>
    <row r="2784" spans="13:13" s="2" customFormat="1" x14ac:dyDescent="0.25">
      <c r="M2784" s="124"/>
    </row>
    <row r="2785" spans="13:13" s="2" customFormat="1" x14ac:dyDescent="0.25">
      <c r="M2785" s="124"/>
    </row>
    <row r="2786" spans="13:13" s="2" customFormat="1" x14ac:dyDescent="0.25">
      <c r="M2786" s="124"/>
    </row>
    <row r="2787" spans="13:13" s="2" customFormat="1" x14ac:dyDescent="0.25">
      <c r="M2787" s="124"/>
    </row>
    <row r="2788" spans="13:13" s="2" customFormat="1" x14ac:dyDescent="0.25">
      <c r="M2788" s="124"/>
    </row>
    <row r="2789" spans="13:13" s="2" customFormat="1" x14ac:dyDescent="0.25">
      <c r="M2789" s="124"/>
    </row>
    <row r="2790" spans="13:13" s="2" customFormat="1" x14ac:dyDescent="0.25">
      <c r="M2790" s="124"/>
    </row>
    <row r="2791" spans="13:13" s="2" customFormat="1" x14ac:dyDescent="0.25">
      <c r="M2791" s="124"/>
    </row>
    <row r="2792" spans="13:13" s="2" customFormat="1" x14ac:dyDescent="0.25">
      <c r="M2792" s="124"/>
    </row>
    <row r="2793" spans="13:13" s="2" customFormat="1" x14ac:dyDescent="0.25">
      <c r="M2793" s="124"/>
    </row>
    <row r="2794" spans="13:13" s="2" customFormat="1" x14ac:dyDescent="0.25">
      <c r="M2794" s="124"/>
    </row>
    <row r="2795" spans="13:13" s="2" customFormat="1" x14ac:dyDescent="0.25">
      <c r="M2795" s="124"/>
    </row>
    <row r="2796" spans="13:13" s="2" customFormat="1" x14ac:dyDescent="0.25">
      <c r="M2796" s="124"/>
    </row>
    <row r="2797" spans="13:13" s="2" customFormat="1" x14ac:dyDescent="0.25">
      <c r="M2797" s="124"/>
    </row>
    <row r="2798" spans="13:13" s="2" customFormat="1" x14ac:dyDescent="0.25">
      <c r="M2798" s="124"/>
    </row>
    <row r="2799" spans="13:13" s="2" customFormat="1" x14ac:dyDescent="0.25">
      <c r="M2799" s="124"/>
    </row>
    <row r="2800" spans="13:13" s="2" customFormat="1" x14ac:dyDescent="0.25">
      <c r="M2800" s="124"/>
    </row>
    <row r="2801" spans="13:13" s="2" customFormat="1" x14ac:dyDescent="0.25">
      <c r="M2801" s="124"/>
    </row>
    <row r="2802" spans="13:13" s="2" customFormat="1" x14ac:dyDescent="0.25">
      <c r="M2802" s="124"/>
    </row>
    <row r="2803" spans="13:13" s="2" customFormat="1" x14ac:dyDescent="0.25">
      <c r="M2803" s="124"/>
    </row>
    <row r="2804" spans="13:13" s="2" customFormat="1" x14ac:dyDescent="0.25">
      <c r="M2804" s="124"/>
    </row>
    <row r="2805" spans="13:13" s="2" customFormat="1" x14ac:dyDescent="0.25">
      <c r="M2805" s="124"/>
    </row>
    <row r="2806" spans="13:13" s="2" customFormat="1" x14ac:dyDescent="0.25">
      <c r="M2806" s="124"/>
    </row>
    <row r="2807" spans="13:13" s="2" customFormat="1" x14ac:dyDescent="0.25">
      <c r="M2807" s="124"/>
    </row>
    <row r="2808" spans="13:13" s="2" customFormat="1" x14ac:dyDescent="0.25">
      <c r="M2808" s="124"/>
    </row>
    <row r="2809" spans="13:13" s="2" customFormat="1" x14ac:dyDescent="0.25">
      <c r="M2809" s="124"/>
    </row>
    <row r="2810" spans="13:13" s="2" customFormat="1" x14ac:dyDescent="0.25">
      <c r="M2810" s="124"/>
    </row>
    <row r="2811" spans="13:13" s="2" customFormat="1" x14ac:dyDescent="0.25">
      <c r="M2811" s="124"/>
    </row>
    <row r="2812" spans="13:13" s="2" customFormat="1" x14ac:dyDescent="0.25">
      <c r="M2812" s="124"/>
    </row>
    <row r="2813" spans="13:13" s="2" customFormat="1" x14ac:dyDescent="0.25">
      <c r="M2813" s="124"/>
    </row>
    <row r="2814" spans="13:13" s="2" customFormat="1" x14ac:dyDescent="0.25">
      <c r="M2814" s="124"/>
    </row>
    <row r="2815" spans="13:13" s="2" customFormat="1" x14ac:dyDescent="0.25">
      <c r="M2815" s="124"/>
    </row>
    <row r="2816" spans="13:13" s="2" customFormat="1" x14ac:dyDescent="0.25">
      <c r="M2816" s="124"/>
    </row>
    <row r="2817" spans="13:13" s="2" customFormat="1" x14ac:dyDescent="0.25">
      <c r="M2817" s="124"/>
    </row>
    <row r="2818" spans="13:13" s="2" customFormat="1" x14ac:dyDescent="0.25">
      <c r="M2818" s="124"/>
    </row>
    <row r="2819" spans="13:13" s="2" customFormat="1" x14ac:dyDescent="0.25">
      <c r="M2819" s="124"/>
    </row>
    <row r="2820" spans="13:13" s="2" customFormat="1" x14ac:dyDescent="0.25">
      <c r="M2820" s="124"/>
    </row>
    <row r="2821" spans="13:13" s="2" customFormat="1" x14ac:dyDescent="0.25">
      <c r="M2821" s="124"/>
    </row>
    <row r="2822" spans="13:13" s="2" customFormat="1" x14ac:dyDescent="0.25">
      <c r="M2822" s="124"/>
    </row>
    <row r="2823" spans="13:13" s="2" customFormat="1" x14ac:dyDescent="0.25">
      <c r="M2823" s="124"/>
    </row>
    <row r="2824" spans="13:13" s="2" customFormat="1" x14ac:dyDescent="0.25">
      <c r="M2824" s="124"/>
    </row>
    <row r="2825" spans="13:13" s="2" customFormat="1" x14ac:dyDescent="0.25">
      <c r="M2825" s="124"/>
    </row>
    <row r="2826" spans="13:13" s="2" customFormat="1" x14ac:dyDescent="0.25">
      <c r="M2826" s="124"/>
    </row>
    <row r="2827" spans="13:13" s="2" customFormat="1" x14ac:dyDescent="0.25">
      <c r="M2827" s="124"/>
    </row>
    <row r="2828" spans="13:13" s="2" customFormat="1" x14ac:dyDescent="0.25">
      <c r="M2828" s="124"/>
    </row>
    <row r="2829" spans="13:13" s="2" customFormat="1" x14ac:dyDescent="0.25">
      <c r="M2829" s="124"/>
    </row>
    <row r="2830" spans="13:13" s="2" customFormat="1" x14ac:dyDescent="0.25">
      <c r="M2830" s="124"/>
    </row>
    <row r="2831" spans="13:13" s="2" customFormat="1" x14ac:dyDescent="0.25">
      <c r="M2831" s="124"/>
    </row>
    <row r="2832" spans="13:13" s="2" customFormat="1" x14ac:dyDescent="0.25">
      <c r="M2832" s="124"/>
    </row>
    <row r="2833" spans="13:13" s="2" customFormat="1" x14ac:dyDescent="0.25">
      <c r="M2833" s="124"/>
    </row>
    <row r="2834" spans="13:13" s="2" customFormat="1" x14ac:dyDescent="0.25">
      <c r="M2834" s="124"/>
    </row>
    <row r="2835" spans="13:13" s="2" customFormat="1" x14ac:dyDescent="0.25">
      <c r="M2835" s="124"/>
    </row>
    <row r="2836" spans="13:13" s="2" customFormat="1" x14ac:dyDescent="0.25">
      <c r="M2836" s="124"/>
    </row>
    <row r="2837" spans="13:13" s="2" customFormat="1" x14ac:dyDescent="0.25">
      <c r="M2837" s="124"/>
    </row>
    <row r="2838" spans="13:13" s="2" customFormat="1" x14ac:dyDescent="0.25">
      <c r="M2838" s="124"/>
    </row>
    <row r="2839" spans="13:13" s="2" customFormat="1" x14ac:dyDescent="0.25">
      <c r="M2839" s="124"/>
    </row>
    <row r="2840" spans="13:13" s="2" customFormat="1" x14ac:dyDescent="0.25">
      <c r="M2840" s="124"/>
    </row>
    <row r="2841" spans="13:13" s="2" customFormat="1" x14ac:dyDescent="0.25">
      <c r="M2841" s="124"/>
    </row>
    <row r="2842" spans="13:13" s="2" customFormat="1" x14ac:dyDescent="0.25">
      <c r="M2842" s="124"/>
    </row>
    <row r="2843" spans="13:13" s="2" customFormat="1" x14ac:dyDescent="0.25">
      <c r="M2843" s="124"/>
    </row>
    <row r="2844" spans="13:13" s="2" customFormat="1" x14ac:dyDescent="0.25">
      <c r="M2844" s="124"/>
    </row>
    <row r="2845" spans="13:13" s="2" customFormat="1" x14ac:dyDescent="0.25">
      <c r="M2845" s="124"/>
    </row>
    <row r="2846" spans="13:13" s="2" customFormat="1" x14ac:dyDescent="0.25">
      <c r="M2846" s="124"/>
    </row>
    <row r="2847" spans="13:13" s="2" customFormat="1" x14ac:dyDescent="0.25">
      <c r="M2847" s="124"/>
    </row>
    <row r="2848" spans="13:13" s="2" customFormat="1" x14ac:dyDescent="0.25">
      <c r="M2848" s="124"/>
    </row>
    <row r="2849" spans="13:13" s="2" customFormat="1" x14ac:dyDescent="0.25">
      <c r="M2849" s="124"/>
    </row>
    <row r="2850" spans="13:13" s="2" customFormat="1" x14ac:dyDescent="0.25">
      <c r="M2850" s="124"/>
    </row>
    <row r="2851" spans="13:13" s="2" customFormat="1" x14ac:dyDescent="0.25">
      <c r="M2851" s="124"/>
    </row>
    <row r="2852" spans="13:13" s="2" customFormat="1" x14ac:dyDescent="0.25">
      <c r="M2852" s="124"/>
    </row>
    <row r="2853" spans="13:13" s="2" customFormat="1" x14ac:dyDescent="0.25">
      <c r="M2853" s="124"/>
    </row>
    <row r="2854" spans="13:13" s="2" customFormat="1" x14ac:dyDescent="0.25">
      <c r="M2854" s="124"/>
    </row>
    <row r="2855" spans="13:13" s="2" customFormat="1" x14ac:dyDescent="0.25">
      <c r="M2855" s="124"/>
    </row>
    <row r="2856" spans="13:13" s="2" customFormat="1" x14ac:dyDescent="0.25">
      <c r="M2856" s="124"/>
    </row>
    <row r="2857" spans="13:13" s="2" customFormat="1" x14ac:dyDescent="0.25">
      <c r="M2857" s="124"/>
    </row>
    <row r="2858" spans="13:13" s="2" customFormat="1" x14ac:dyDescent="0.25">
      <c r="M2858" s="124"/>
    </row>
    <row r="2859" spans="13:13" s="2" customFormat="1" x14ac:dyDescent="0.25">
      <c r="M2859" s="124"/>
    </row>
    <row r="2860" spans="13:13" s="2" customFormat="1" x14ac:dyDescent="0.25">
      <c r="M2860" s="124"/>
    </row>
    <row r="2861" spans="13:13" s="2" customFormat="1" x14ac:dyDescent="0.25">
      <c r="M2861" s="124"/>
    </row>
    <row r="2862" spans="13:13" s="2" customFormat="1" x14ac:dyDescent="0.25">
      <c r="M2862" s="124"/>
    </row>
    <row r="2863" spans="13:13" s="2" customFormat="1" x14ac:dyDescent="0.25">
      <c r="M2863" s="124"/>
    </row>
    <row r="2864" spans="13:13" s="2" customFormat="1" x14ac:dyDescent="0.25">
      <c r="M2864" s="124"/>
    </row>
    <row r="2865" spans="13:13" s="2" customFormat="1" x14ac:dyDescent="0.25">
      <c r="M2865" s="124"/>
    </row>
    <row r="2866" spans="13:13" s="2" customFormat="1" x14ac:dyDescent="0.25">
      <c r="M2866" s="124"/>
    </row>
    <row r="2867" spans="13:13" s="2" customFormat="1" x14ac:dyDescent="0.25">
      <c r="M2867" s="124"/>
    </row>
    <row r="2868" spans="13:13" s="2" customFormat="1" x14ac:dyDescent="0.25">
      <c r="M2868" s="124"/>
    </row>
    <row r="2869" spans="13:13" s="2" customFormat="1" x14ac:dyDescent="0.25">
      <c r="M2869" s="124"/>
    </row>
    <row r="2870" spans="13:13" s="2" customFormat="1" x14ac:dyDescent="0.25">
      <c r="M2870" s="124"/>
    </row>
    <row r="2871" spans="13:13" s="2" customFormat="1" x14ac:dyDescent="0.25">
      <c r="M2871" s="124"/>
    </row>
    <row r="2872" spans="13:13" s="2" customFormat="1" x14ac:dyDescent="0.25">
      <c r="M2872" s="124"/>
    </row>
    <row r="2873" spans="13:13" s="2" customFormat="1" x14ac:dyDescent="0.25">
      <c r="M2873" s="124"/>
    </row>
    <row r="2874" spans="13:13" s="2" customFormat="1" x14ac:dyDescent="0.25">
      <c r="M2874" s="124"/>
    </row>
    <row r="2875" spans="13:13" s="2" customFormat="1" x14ac:dyDescent="0.25">
      <c r="M2875" s="124"/>
    </row>
    <row r="2876" spans="13:13" s="2" customFormat="1" x14ac:dyDescent="0.25">
      <c r="M2876" s="124"/>
    </row>
    <row r="2877" spans="13:13" s="2" customFormat="1" x14ac:dyDescent="0.25">
      <c r="M2877" s="124"/>
    </row>
    <row r="2878" spans="13:13" s="2" customFormat="1" x14ac:dyDescent="0.25">
      <c r="M2878" s="124"/>
    </row>
    <row r="2879" spans="13:13" s="2" customFormat="1" x14ac:dyDescent="0.25">
      <c r="M2879" s="124"/>
    </row>
    <row r="2880" spans="13:13" s="2" customFormat="1" x14ac:dyDescent="0.25">
      <c r="M2880" s="124"/>
    </row>
    <row r="2881" spans="13:13" s="2" customFormat="1" x14ac:dyDescent="0.25">
      <c r="M2881" s="124"/>
    </row>
    <row r="2882" spans="13:13" s="2" customFormat="1" x14ac:dyDescent="0.25">
      <c r="M2882" s="124"/>
    </row>
    <row r="2883" spans="13:13" s="2" customFormat="1" x14ac:dyDescent="0.25">
      <c r="M2883" s="124"/>
    </row>
    <row r="2884" spans="13:13" s="2" customFormat="1" x14ac:dyDescent="0.25">
      <c r="M2884" s="124"/>
    </row>
    <row r="2885" spans="13:13" s="2" customFormat="1" x14ac:dyDescent="0.25">
      <c r="M2885" s="124"/>
    </row>
    <row r="2886" spans="13:13" s="2" customFormat="1" x14ac:dyDescent="0.25">
      <c r="M2886" s="124"/>
    </row>
    <row r="2887" spans="13:13" s="2" customFormat="1" x14ac:dyDescent="0.25">
      <c r="M2887" s="124"/>
    </row>
    <row r="2888" spans="13:13" s="2" customFormat="1" x14ac:dyDescent="0.25">
      <c r="M2888" s="124"/>
    </row>
    <row r="2889" spans="13:13" s="2" customFormat="1" x14ac:dyDescent="0.25">
      <c r="M2889" s="124"/>
    </row>
    <row r="2890" spans="13:13" s="2" customFormat="1" x14ac:dyDescent="0.25">
      <c r="M2890" s="124"/>
    </row>
    <row r="2891" spans="13:13" s="2" customFormat="1" x14ac:dyDescent="0.25">
      <c r="M2891" s="124"/>
    </row>
    <row r="2892" spans="13:13" s="2" customFormat="1" x14ac:dyDescent="0.25">
      <c r="M2892" s="124"/>
    </row>
    <row r="2893" spans="13:13" s="2" customFormat="1" x14ac:dyDescent="0.25">
      <c r="M2893" s="124"/>
    </row>
    <row r="2894" spans="13:13" s="2" customFormat="1" x14ac:dyDescent="0.25">
      <c r="M2894" s="124"/>
    </row>
    <row r="2895" spans="13:13" s="2" customFormat="1" x14ac:dyDescent="0.25">
      <c r="M2895" s="124"/>
    </row>
    <row r="2896" spans="13:13" s="2" customFormat="1" x14ac:dyDescent="0.25">
      <c r="M2896" s="124"/>
    </row>
    <row r="2897" spans="13:13" s="2" customFormat="1" x14ac:dyDescent="0.25">
      <c r="M2897" s="124"/>
    </row>
    <row r="2898" spans="13:13" s="2" customFormat="1" x14ac:dyDescent="0.25">
      <c r="M2898" s="124"/>
    </row>
    <row r="2899" spans="13:13" s="2" customFormat="1" x14ac:dyDescent="0.25">
      <c r="M2899" s="124"/>
    </row>
    <row r="2900" spans="13:13" s="2" customFormat="1" x14ac:dyDescent="0.25">
      <c r="M2900" s="124"/>
    </row>
    <row r="2901" spans="13:13" s="2" customFormat="1" x14ac:dyDescent="0.25">
      <c r="M2901" s="124"/>
    </row>
    <row r="2902" spans="13:13" s="2" customFormat="1" x14ac:dyDescent="0.25">
      <c r="M2902" s="124"/>
    </row>
    <row r="2903" spans="13:13" s="2" customFormat="1" x14ac:dyDescent="0.25">
      <c r="M2903" s="124"/>
    </row>
    <row r="2904" spans="13:13" s="2" customFormat="1" x14ac:dyDescent="0.25">
      <c r="M2904" s="124"/>
    </row>
    <row r="2905" spans="13:13" s="2" customFormat="1" x14ac:dyDescent="0.25">
      <c r="M2905" s="124"/>
    </row>
    <row r="2906" spans="13:13" s="2" customFormat="1" x14ac:dyDescent="0.25">
      <c r="M2906" s="124"/>
    </row>
    <row r="2907" spans="13:13" s="2" customFormat="1" x14ac:dyDescent="0.25">
      <c r="M2907" s="124"/>
    </row>
    <row r="2908" spans="13:13" s="2" customFormat="1" x14ac:dyDescent="0.25">
      <c r="M2908" s="124"/>
    </row>
    <row r="2909" spans="13:13" s="2" customFormat="1" x14ac:dyDescent="0.25">
      <c r="M2909" s="124"/>
    </row>
    <row r="2910" spans="13:13" s="2" customFormat="1" x14ac:dyDescent="0.25">
      <c r="M2910" s="124"/>
    </row>
    <row r="2911" spans="13:13" s="2" customFormat="1" x14ac:dyDescent="0.25">
      <c r="M2911" s="124"/>
    </row>
    <row r="2912" spans="13:13" s="2" customFormat="1" x14ac:dyDescent="0.25">
      <c r="M2912" s="124"/>
    </row>
    <row r="2913" spans="13:13" s="2" customFormat="1" x14ac:dyDescent="0.25">
      <c r="M2913" s="124"/>
    </row>
    <row r="2914" spans="13:13" s="2" customFormat="1" x14ac:dyDescent="0.25">
      <c r="M2914" s="124"/>
    </row>
    <row r="2915" spans="13:13" s="2" customFormat="1" x14ac:dyDescent="0.25">
      <c r="M2915" s="124"/>
    </row>
    <row r="2916" spans="13:13" s="2" customFormat="1" x14ac:dyDescent="0.25">
      <c r="M2916" s="124"/>
    </row>
    <row r="2917" spans="13:13" s="2" customFormat="1" x14ac:dyDescent="0.25">
      <c r="M2917" s="124"/>
    </row>
    <row r="2918" spans="13:13" s="2" customFormat="1" x14ac:dyDescent="0.25">
      <c r="M2918" s="124"/>
    </row>
    <row r="2919" spans="13:13" s="2" customFormat="1" x14ac:dyDescent="0.25">
      <c r="M2919" s="124"/>
    </row>
    <row r="2920" spans="13:13" s="2" customFormat="1" x14ac:dyDescent="0.25">
      <c r="M2920" s="124"/>
    </row>
    <row r="2921" spans="13:13" s="2" customFormat="1" x14ac:dyDescent="0.25">
      <c r="M2921" s="124"/>
    </row>
    <row r="2922" spans="13:13" s="2" customFormat="1" x14ac:dyDescent="0.25">
      <c r="M2922" s="124"/>
    </row>
    <row r="2923" spans="13:13" s="2" customFormat="1" x14ac:dyDescent="0.25">
      <c r="M2923" s="124"/>
    </row>
    <row r="2924" spans="13:13" s="2" customFormat="1" x14ac:dyDescent="0.25">
      <c r="M2924" s="124"/>
    </row>
    <row r="2925" spans="13:13" s="2" customFormat="1" x14ac:dyDescent="0.25">
      <c r="M2925" s="124"/>
    </row>
    <row r="2926" spans="13:13" s="2" customFormat="1" x14ac:dyDescent="0.25">
      <c r="M2926" s="124"/>
    </row>
    <row r="2927" spans="13:13" s="2" customFormat="1" x14ac:dyDescent="0.25">
      <c r="M2927" s="124"/>
    </row>
    <row r="2928" spans="13:13" s="2" customFormat="1" x14ac:dyDescent="0.25">
      <c r="M2928" s="124"/>
    </row>
    <row r="2929" spans="13:13" s="2" customFormat="1" x14ac:dyDescent="0.25">
      <c r="M2929" s="124"/>
    </row>
    <row r="2930" spans="13:13" s="2" customFormat="1" x14ac:dyDescent="0.25">
      <c r="M2930" s="124"/>
    </row>
    <row r="2931" spans="13:13" s="2" customFormat="1" x14ac:dyDescent="0.25">
      <c r="M2931" s="124"/>
    </row>
    <row r="2932" spans="13:13" s="2" customFormat="1" x14ac:dyDescent="0.25">
      <c r="M2932" s="124"/>
    </row>
    <row r="2933" spans="13:13" s="2" customFormat="1" x14ac:dyDescent="0.25">
      <c r="M2933" s="124"/>
    </row>
    <row r="2934" spans="13:13" s="2" customFormat="1" x14ac:dyDescent="0.25">
      <c r="M2934" s="124"/>
    </row>
    <row r="2935" spans="13:13" s="2" customFormat="1" x14ac:dyDescent="0.25">
      <c r="M2935" s="124"/>
    </row>
    <row r="2936" spans="13:13" s="2" customFormat="1" x14ac:dyDescent="0.25">
      <c r="M2936" s="124"/>
    </row>
    <row r="2937" spans="13:13" s="2" customFormat="1" x14ac:dyDescent="0.25">
      <c r="M2937" s="124"/>
    </row>
    <row r="2938" spans="13:13" s="2" customFormat="1" x14ac:dyDescent="0.25">
      <c r="M2938" s="124"/>
    </row>
    <row r="2939" spans="13:13" s="2" customFormat="1" x14ac:dyDescent="0.25">
      <c r="M2939" s="124"/>
    </row>
    <row r="2940" spans="13:13" s="2" customFormat="1" x14ac:dyDescent="0.25">
      <c r="M2940" s="124"/>
    </row>
    <row r="2941" spans="13:13" s="2" customFormat="1" x14ac:dyDescent="0.25">
      <c r="M2941" s="124"/>
    </row>
    <row r="2942" spans="13:13" s="2" customFormat="1" x14ac:dyDescent="0.25">
      <c r="M2942" s="124"/>
    </row>
    <row r="2943" spans="13:13" s="2" customFormat="1" x14ac:dyDescent="0.25">
      <c r="M2943" s="124"/>
    </row>
    <row r="2944" spans="13:13" s="2" customFormat="1" x14ac:dyDescent="0.25">
      <c r="M2944" s="124"/>
    </row>
    <row r="2945" spans="13:13" s="2" customFormat="1" x14ac:dyDescent="0.25">
      <c r="M2945" s="124"/>
    </row>
    <row r="2946" spans="13:13" s="2" customFormat="1" x14ac:dyDescent="0.25">
      <c r="M2946" s="124"/>
    </row>
    <row r="2947" spans="13:13" s="2" customFormat="1" x14ac:dyDescent="0.25">
      <c r="M2947" s="124"/>
    </row>
    <row r="2948" spans="13:13" s="2" customFormat="1" x14ac:dyDescent="0.25">
      <c r="M2948" s="124"/>
    </row>
    <row r="2949" spans="13:13" s="2" customFormat="1" x14ac:dyDescent="0.25">
      <c r="M2949" s="124"/>
    </row>
    <row r="2950" spans="13:13" s="2" customFormat="1" x14ac:dyDescent="0.25">
      <c r="M2950" s="124"/>
    </row>
    <row r="2951" spans="13:13" s="2" customFormat="1" x14ac:dyDescent="0.25">
      <c r="M2951" s="124"/>
    </row>
    <row r="2952" spans="13:13" s="2" customFormat="1" x14ac:dyDescent="0.25">
      <c r="M2952" s="124"/>
    </row>
    <row r="2953" spans="13:13" s="2" customFormat="1" x14ac:dyDescent="0.25">
      <c r="M2953" s="124"/>
    </row>
    <row r="2954" spans="13:13" s="2" customFormat="1" x14ac:dyDescent="0.25">
      <c r="M2954" s="124"/>
    </row>
    <row r="2955" spans="13:13" s="2" customFormat="1" x14ac:dyDescent="0.25">
      <c r="M2955" s="124"/>
    </row>
    <row r="2956" spans="13:13" s="2" customFormat="1" x14ac:dyDescent="0.25">
      <c r="M2956" s="124"/>
    </row>
    <row r="2957" spans="13:13" s="2" customFormat="1" x14ac:dyDescent="0.25">
      <c r="M2957" s="124"/>
    </row>
    <row r="2958" spans="13:13" s="2" customFormat="1" x14ac:dyDescent="0.25">
      <c r="M2958" s="124"/>
    </row>
    <row r="2959" spans="13:13" s="2" customFormat="1" x14ac:dyDescent="0.25">
      <c r="M2959" s="124"/>
    </row>
    <row r="2960" spans="13:13" s="2" customFormat="1" x14ac:dyDescent="0.25">
      <c r="M2960" s="124"/>
    </row>
    <row r="2961" spans="13:13" s="2" customFormat="1" x14ac:dyDescent="0.25">
      <c r="M2961" s="124"/>
    </row>
    <row r="2962" spans="13:13" s="2" customFormat="1" x14ac:dyDescent="0.25">
      <c r="M2962" s="124"/>
    </row>
    <row r="2963" spans="13:13" s="2" customFormat="1" x14ac:dyDescent="0.25">
      <c r="M2963" s="124"/>
    </row>
    <row r="2964" spans="13:13" s="2" customFormat="1" x14ac:dyDescent="0.25">
      <c r="M2964" s="124"/>
    </row>
    <row r="2965" spans="13:13" s="2" customFormat="1" x14ac:dyDescent="0.25">
      <c r="M2965" s="124"/>
    </row>
    <row r="2966" spans="13:13" s="2" customFormat="1" x14ac:dyDescent="0.25">
      <c r="M2966" s="124"/>
    </row>
    <row r="2967" spans="13:13" s="2" customFormat="1" x14ac:dyDescent="0.25">
      <c r="M2967" s="124"/>
    </row>
    <row r="2968" spans="13:13" s="2" customFormat="1" x14ac:dyDescent="0.25">
      <c r="M2968" s="124"/>
    </row>
    <row r="2969" spans="13:13" s="2" customFormat="1" x14ac:dyDescent="0.25">
      <c r="M2969" s="124"/>
    </row>
    <row r="2970" spans="13:13" s="2" customFormat="1" x14ac:dyDescent="0.25">
      <c r="M2970" s="124"/>
    </row>
    <row r="2971" spans="13:13" s="2" customFormat="1" x14ac:dyDescent="0.25">
      <c r="M2971" s="124"/>
    </row>
    <row r="2972" spans="13:13" s="2" customFormat="1" x14ac:dyDescent="0.25">
      <c r="M2972" s="124"/>
    </row>
    <row r="2973" spans="13:13" s="2" customFormat="1" x14ac:dyDescent="0.25">
      <c r="M2973" s="124"/>
    </row>
    <row r="2974" spans="13:13" s="2" customFormat="1" x14ac:dyDescent="0.25">
      <c r="M2974" s="124"/>
    </row>
    <row r="2975" spans="13:13" s="2" customFormat="1" x14ac:dyDescent="0.25">
      <c r="M2975" s="124"/>
    </row>
    <row r="2976" spans="13:13" s="2" customFormat="1" x14ac:dyDescent="0.25">
      <c r="M2976" s="124"/>
    </row>
    <row r="2977" spans="13:13" s="2" customFormat="1" x14ac:dyDescent="0.25">
      <c r="M2977" s="124"/>
    </row>
    <row r="2978" spans="13:13" s="2" customFormat="1" x14ac:dyDescent="0.25">
      <c r="M2978" s="124"/>
    </row>
    <row r="2979" spans="13:13" s="2" customFormat="1" x14ac:dyDescent="0.25">
      <c r="M2979" s="124"/>
    </row>
    <row r="2980" spans="13:13" s="2" customFormat="1" x14ac:dyDescent="0.25">
      <c r="M2980" s="124"/>
    </row>
    <row r="2981" spans="13:13" s="2" customFormat="1" x14ac:dyDescent="0.25">
      <c r="M2981" s="124"/>
    </row>
    <row r="2982" spans="13:13" s="2" customFormat="1" x14ac:dyDescent="0.25">
      <c r="M2982" s="124"/>
    </row>
    <row r="2983" spans="13:13" s="2" customFormat="1" x14ac:dyDescent="0.25">
      <c r="M2983" s="124"/>
    </row>
    <row r="2984" spans="13:13" s="2" customFormat="1" x14ac:dyDescent="0.25">
      <c r="M2984" s="124"/>
    </row>
    <row r="2985" spans="13:13" s="2" customFormat="1" x14ac:dyDescent="0.25">
      <c r="M2985" s="124"/>
    </row>
    <row r="2986" spans="13:13" s="2" customFormat="1" x14ac:dyDescent="0.25">
      <c r="M2986" s="124"/>
    </row>
    <row r="2987" spans="13:13" s="2" customFormat="1" x14ac:dyDescent="0.25">
      <c r="M2987" s="124"/>
    </row>
    <row r="2988" spans="13:13" s="2" customFormat="1" x14ac:dyDescent="0.25">
      <c r="M2988" s="124"/>
    </row>
    <row r="2989" spans="13:13" s="2" customFormat="1" x14ac:dyDescent="0.25">
      <c r="M2989" s="124"/>
    </row>
    <row r="2990" spans="13:13" s="2" customFormat="1" x14ac:dyDescent="0.25">
      <c r="M2990" s="124"/>
    </row>
    <row r="2991" spans="13:13" s="2" customFormat="1" x14ac:dyDescent="0.25">
      <c r="M2991" s="124"/>
    </row>
    <row r="2992" spans="13:13" s="2" customFormat="1" x14ac:dyDescent="0.25">
      <c r="M2992" s="124"/>
    </row>
    <row r="2993" spans="13:13" s="2" customFormat="1" x14ac:dyDescent="0.25">
      <c r="M2993" s="124"/>
    </row>
    <row r="2994" spans="13:13" s="2" customFormat="1" x14ac:dyDescent="0.25">
      <c r="M2994" s="124"/>
    </row>
    <row r="2995" spans="13:13" s="2" customFormat="1" x14ac:dyDescent="0.25">
      <c r="M2995" s="124"/>
    </row>
    <row r="2996" spans="13:13" s="2" customFormat="1" x14ac:dyDescent="0.25">
      <c r="M2996" s="124"/>
    </row>
    <row r="2997" spans="13:13" s="2" customFormat="1" x14ac:dyDescent="0.25">
      <c r="M2997" s="124"/>
    </row>
    <row r="2998" spans="13:13" s="2" customFormat="1" x14ac:dyDescent="0.25">
      <c r="M2998" s="124"/>
    </row>
    <row r="2999" spans="13:13" s="2" customFormat="1" x14ac:dyDescent="0.25">
      <c r="M2999" s="124"/>
    </row>
    <row r="3000" spans="13:13" s="2" customFormat="1" x14ac:dyDescent="0.25">
      <c r="M3000" s="124"/>
    </row>
    <row r="3001" spans="13:13" s="2" customFormat="1" x14ac:dyDescent="0.25">
      <c r="M3001" s="124"/>
    </row>
    <row r="3002" spans="13:13" s="2" customFormat="1" x14ac:dyDescent="0.25">
      <c r="M3002" s="124"/>
    </row>
    <row r="3003" spans="13:13" s="2" customFormat="1" x14ac:dyDescent="0.25">
      <c r="M3003" s="124"/>
    </row>
    <row r="3004" spans="13:13" s="2" customFormat="1" x14ac:dyDescent="0.25">
      <c r="M3004" s="124"/>
    </row>
    <row r="3005" spans="13:13" s="2" customFormat="1" x14ac:dyDescent="0.25">
      <c r="M3005" s="124"/>
    </row>
    <row r="3006" spans="13:13" s="2" customFormat="1" x14ac:dyDescent="0.25">
      <c r="M3006" s="124"/>
    </row>
    <row r="3007" spans="13:13" s="2" customFormat="1" x14ac:dyDescent="0.25">
      <c r="M3007" s="124"/>
    </row>
    <row r="3008" spans="13:13" s="2" customFormat="1" x14ac:dyDescent="0.25">
      <c r="M3008" s="124"/>
    </row>
    <row r="3009" spans="13:13" s="2" customFormat="1" x14ac:dyDescent="0.25">
      <c r="M3009" s="124"/>
    </row>
    <row r="3010" spans="13:13" s="2" customFormat="1" x14ac:dyDescent="0.25">
      <c r="M3010" s="124"/>
    </row>
    <row r="3011" spans="13:13" s="2" customFormat="1" x14ac:dyDescent="0.25">
      <c r="M3011" s="124"/>
    </row>
    <row r="3012" spans="13:13" s="2" customFormat="1" x14ac:dyDescent="0.25">
      <c r="M3012" s="124"/>
    </row>
    <row r="3013" spans="13:13" s="2" customFormat="1" x14ac:dyDescent="0.25">
      <c r="M3013" s="124"/>
    </row>
    <row r="3014" spans="13:13" s="2" customFormat="1" x14ac:dyDescent="0.25">
      <c r="M3014" s="124"/>
    </row>
    <row r="3015" spans="13:13" s="2" customFormat="1" x14ac:dyDescent="0.25">
      <c r="M3015" s="124"/>
    </row>
    <row r="3016" spans="13:13" s="2" customFormat="1" x14ac:dyDescent="0.25">
      <c r="M3016" s="124"/>
    </row>
    <row r="3017" spans="13:13" s="2" customFormat="1" x14ac:dyDescent="0.25">
      <c r="M3017" s="124"/>
    </row>
    <row r="3018" spans="13:13" s="2" customFormat="1" x14ac:dyDescent="0.25">
      <c r="M3018" s="124"/>
    </row>
    <row r="3019" spans="13:13" s="2" customFormat="1" x14ac:dyDescent="0.25">
      <c r="M3019" s="124"/>
    </row>
    <row r="3020" spans="13:13" s="2" customFormat="1" x14ac:dyDescent="0.25">
      <c r="M3020" s="124"/>
    </row>
    <row r="3021" spans="13:13" s="2" customFormat="1" x14ac:dyDescent="0.25">
      <c r="M3021" s="124"/>
    </row>
    <row r="3022" spans="13:13" s="2" customFormat="1" x14ac:dyDescent="0.25">
      <c r="M3022" s="124"/>
    </row>
    <row r="3023" spans="13:13" s="2" customFormat="1" x14ac:dyDescent="0.25">
      <c r="M3023" s="124"/>
    </row>
    <row r="3024" spans="13:13" s="2" customFormat="1" x14ac:dyDescent="0.25">
      <c r="M3024" s="124"/>
    </row>
    <row r="3025" spans="13:13" s="2" customFormat="1" x14ac:dyDescent="0.25">
      <c r="M3025" s="124"/>
    </row>
    <row r="3026" spans="13:13" s="2" customFormat="1" x14ac:dyDescent="0.25">
      <c r="M3026" s="124"/>
    </row>
    <row r="3027" spans="13:13" s="2" customFormat="1" x14ac:dyDescent="0.25">
      <c r="M3027" s="124"/>
    </row>
    <row r="3028" spans="13:13" s="2" customFormat="1" x14ac:dyDescent="0.25">
      <c r="M3028" s="124"/>
    </row>
    <row r="3029" spans="13:13" s="2" customFormat="1" x14ac:dyDescent="0.25">
      <c r="M3029" s="124"/>
    </row>
    <row r="3030" spans="13:13" s="2" customFormat="1" x14ac:dyDescent="0.25">
      <c r="M3030" s="124"/>
    </row>
    <row r="3031" spans="13:13" s="2" customFormat="1" x14ac:dyDescent="0.25">
      <c r="M3031" s="124"/>
    </row>
    <row r="3032" spans="13:13" s="2" customFormat="1" x14ac:dyDescent="0.25">
      <c r="M3032" s="124"/>
    </row>
    <row r="3033" spans="13:13" s="2" customFormat="1" x14ac:dyDescent="0.25">
      <c r="M3033" s="124"/>
    </row>
    <row r="3034" spans="13:13" s="2" customFormat="1" x14ac:dyDescent="0.25">
      <c r="M3034" s="124"/>
    </row>
    <row r="3035" spans="13:13" s="2" customFormat="1" x14ac:dyDescent="0.25">
      <c r="M3035" s="124"/>
    </row>
    <row r="3036" spans="13:13" s="2" customFormat="1" x14ac:dyDescent="0.25">
      <c r="M3036" s="124"/>
    </row>
    <row r="3037" spans="13:13" s="2" customFormat="1" x14ac:dyDescent="0.25">
      <c r="M3037" s="124"/>
    </row>
    <row r="3038" spans="13:13" s="2" customFormat="1" x14ac:dyDescent="0.25">
      <c r="M3038" s="124"/>
    </row>
    <row r="3039" spans="13:13" s="2" customFormat="1" x14ac:dyDescent="0.25">
      <c r="M3039" s="124"/>
    </row>
    <row r="3040" spans="13:13" s="2" customFormat="1" x14ac:dyDescent="0.25">
      <c r="M3040" s="124"/>
    </row>
    <row r="3041" spans="13:13" s="2" customFormat="1" x14ac:dyDescent="0.25">
      <c r="M3041" s="124"/>
    </row>
    <row r="3042" spans="13:13" s="2" customFormat="1" x14ac:dyDescent="0.25">
      <c r="M3042" s="124"/>
    </row>
    <row r="3043" spans="13:13" s="2" customFormat="1" x14ac:dyDescent="0.25">
      <c r="M3043" s="124"/>
    </row>
    <row r="3044" spans="13:13" s="2" customFormat="1" x14ac:dyDescent="0.25">
      <c r="M3044" s="124"/>
    </row>
    <row r="3045" spans="13:13" s="2" customFormat="1" x14ac:dyDescent="0.25">
      <c r="M3045" s="124"/>
    </row>
    <row r="3046" spans="13:13" s="2" customFormat="1" x14ac:dyDescent="0.25">
      <c r="M3046" s="124"/>
    </row>
    <row r="3047" spans="13:13" s="2" customFormat="1" x14ac:dyDescent="0.25">
      <c r="M3047" s="124"/>
    </row>
    <row r="3048" spans="13:13" s="2" customFormat="1" x14ac:dyDescent="0.25">
      <c r="M3048" s="124"/>
    </row>
    <row r="3049" spans="13:13" s="2" customFormat="1" x14ac:dyDescent="0.25">
      <c r="M3049" s="124"/>
    </row>
    <row r="3050" spans="13:13" s="2" customFormat="1" x14ac:dyDescent="0.25">
      <c r="M3050" s="124"/>
    </row>
    <row r="3051" spans="13:13" s="2" customFormat="1" x14ac:dyDescent="0.25">
      <c r="M3051" s="124"/>
    </row>
    <row r="3052" spans="13:13" s="2" customFormat="1" x14ac:dyDescent="0.25">
      <c r="M3052" s="124"/>
    </row>
    <row r="3053" spans="13:13" s="2" customFormat="1" x14ac:dyDescent="0.25">
      <c r="M3053" s="124"/>
    </row>
    <row r="3054" spans="13:13" s="2" customFormat="1" x14ac:dyDescent="0.25">
      <c r="M3054" s="124"/>
    </row>
    <row r="3055" spans="13:13" s="2" customFormat="1" x14ac:dyDescent="0.25">
      <c r="M3055" s="124"/>
    </row>
    <row r="3056" spans="13:13" s="2" customFormat="1" x14ac:dyDescent="0.25">
      <c r="M3056" s="124"/>
    </row>
    <row r="3057" spans="13:13" s="2" customFormat="1" x14ac:dyDescent="0.25">
      <c r="M3057" s="124"/>
    </row>
    <row r="3058" spans="13:13" s="2" customFormat="1" x14ac:dyDescent="0.25">
      <c r="M3058" s="124"/>
    </row>
    <row r="3059" spans="13:13" s="2" customFormat="1" x14ac:dyDescent="0.25">
      <c r="M3059" s="124"/>
    </row>
    <row r="3060" spans="13:13" s="2" customFormat="1" x14ac:dyDescent="0.25">
      <c r="M3060" s="124"/>
    </row>
    <row r="3061" spans="13:13" s="2" customFormat="1" x14ac:dyDescent="0.25">
      <c r="M3061" s="124"/>
    </row>
    <row r="3062" spans="13:13" s="2" customFormat="1" x14ac:dyDescent="0.25">
      <c r="M3062" s="124"/>
    </row>
    <row r="3063" spans="13:13" s="2" customFormat="1" x14ac:dyDescent="0.25">
      <c r="M3063" s="124"/>
    </row>
    <row r="3064" spans="13:13" s="2" customFormat="1" x14ac:dyDescent="0.25">
      <c r="M3064" s="124"/>
    </row>
    <row r="3065" spans="13:13" s="2" customFormat="1" x14ac:dyDescent="0.25">
      <c r="M3065" s="124"/>
    </row>
    <row r="3066" spans="13:13" s="2" customFormat="1" x14ac:dyDescent="0.25">
      <c r="M3066" s="124"/>
    </row>
    <row r="3067" spans="13:13" s="2" customFormat="1" x14ac:dyDescent="0.25">
      <c r="M3067" s="124"/>
    </row>
    <row r="3068" spans="13:13" s="2" customFormat="1" x14ac:dyDescent="0.25">
      <c r="M3068" s="124"/>
    </row>
    <row r="3069" spans="13:13" s="2" customFormat="1" x14ac:dyDescent="0.25">
      <c r="M3069" s="124"/>
    </row>
    <row r="3070" spans="13:13" s="2" customFormat="1" x14ac:dyDescent="0.25">
      <c r="M3070" s="124"/>
    </row>
    <row r="3071" spans="13:13" s="2" customFormat="1" x14ac:dyDescent="0.25">
      <c r="M3071" s="124"/>
    </row>
    <row r="3072" spans="13:13" s="2" customFormat="1" x14ac:dyDescent="0.25">
      <c r="M3072" s="124"/>
    </row>
    <row r="3073" spans="13:13" s="2" customFormat="1" x14ac:dyDescent="0.25">
      <c r="M3073" s="124"/>
    </row>
    <row r="3074" spans="13:13" s="2" customFormat="1" x14ac:dyDescent="0.25">
      <c r="M3074" s="124"/>
    </row>
    <row r="3075" spans="13:13" s="2" customFormat="1" x14ac:dyDescent="0.25">
      <c r="M3075" s="124"/>
    </row>
    <row r="3076" spans="13:13" s="2" customFormat="1" x14ac:dyDescent="0.25">
      <c r="M3076" s="124"/>
    </row>
    <row r="3077" spans="13:13" s="2" customFormat="1" x14ac:dyDescent="0.25">
      <c r="M3077" s="124"/>
    </row>
    <row r="3078" spans="13:13" s="2" customFormat="1" x14ac:dyDescent="0.25">
      <c r="M3078" s="124"/>
    </row>
    <row r="3079" spans="13:13" s="2" customFormat="1" x14ac:dyDescent="0.25">
      <c r="M3079" s="124"/>
    </row>
    <row r="3080" spans="13:13" s="2" customFormat="1" x14ac:dyDescent="0.25">
      <c r="M3080" s="124"/>
    </row>
    <row r="3081" spans="13:13" s="2" customFormat="1" x14ac:dyDescent="0.25">
      <c r="M3081" s="124"/>
    </row>
    <row r="3082" spans="13:13" s="2" customFormat="1" x14ac:dyDescent="0.25">
      <c r="M3082" s="124"/>
    </row>
    <row r="3083" spans="13:13" s="2" customFormat="1" x14ac:dyDescent="0.25">
      <c r="M3083" s="124"/>
    </row>
    <row r="3084" spans="13:13" s="2" customFormat="1" x14ac:dyDescent="0.25">
      <c r="M3084" s="124"/>
    </row>
    <row r="3085" spans="13:13" s="2" customFormat="1" x14ac:dyDescent="0.25">
      <c r="M3085" s="124"/>
    </row>
    <row r="3086" spans="13:13" s="2" customFormat="1" x14ac:dyDescent="0.25">
      <c r="M3086" s="124"/>
    </row>
    <row r="3087" spans="13:13" s="2" customFormat="1" x14ac:dyDescent="0.25">
      <c r="M3087" s="124"/>
    </row>
    <row r="3088" spans="13:13" s="2" customFormat="1" x14ac:dyDescent="0.25">
      <c r="M3088" s="124"/>
    </row>
    <row r="3089" spans="13:13" s="2" customFormat="1" x14ac:dyDescent="0.25">
      <c r="M3089" s="124"/>
    </row>
    <row r="3090" spans="13:13" s="2" customFormat="1" x14ac:dyDescent="0.25">
      <c r="M3090" s="124"/>
    </row>
    <row r="3091" spans="13:13" s="2" customFormat="1" x14ac:dyDescent="0.25">
      <c r="M3091" s="124"/>
    </row>
    <row r="3092" spans="13:13" s="2" customFormat="1" x14ac:dyDescent="0.25">
      <c r="M3092" s="124"/>
    </row>
    <row r="3093" spans="13:13" s="2" customFormat="1" x14ac:dyDescent="0.25">
      <c r="M3093" s="124"/>
    </row>
    <row r="3094" spans="13:13" s="2" customFormat="1" x14ac:dyDescent="0.25">
      <c r="M3094" s="124"/>
    </row>
    <row r="3095" spans="13:13" s="2" customFormat="1" x14ac:dyDescent="0.25">
      <c r="M3095" s="124"/>
    </row>
    <row r="3096" spans="13:13" s="2" customFormat="1" x14ac:dyDescent="0.25">
      <c r="M3096" s="124"/>
    </row>
    <row r="3097" spans="13:13" s="2" customFormat="1" x14ac:dyDescent="0.25">
      <c r="M3097" s="124"/>
    </row>
    <row r="3098" spans="13:13" s="2" customFormat="1" x14ac:dyDescent="0.25">
      <c r="M3098" s="124"/>
    </row>
    <row r="3099" spans="13:13" s="2" customFormat="1" x14ac:dyDescent="0.25">
      <c r="M3099" s="124"/>
    </row>
    <row r="3100" spans="13:13" s="2" customFormat="1" x14ac:dyDescent="0.25">
      <c r="M3100" s="124"/>
    </row>
    <row r="3101" spans="13:13" s="2" customFormat="1" x14ac:dyDescent="0.25">
      <c r="M3101" s="124"/>
    </row>
    <row r="3102" spans="13:13" s="2" customFormat="1" x14ac:dyDescent="0.25">
      <c r="M3102" s="124"/>
    </row>
    <row r="3103" spans="13:13" s="2" customFormat="1" x14ac:dyDescent="0.25">
      <c r="M3103" s="124"/>
    </row>
    <row r="3104" spans="13:13" s="2" customFormat="1" x14ac:dyDescent="0.25">
      <c r="M3104" s="124"/>
    </row>
    <row r="3105" spans="13:13" s="2" customFormat="1" x14ac:dyDescent="0.25">
      <c r="M3105" s="124"/>
    </row>
    <row r="3106" spans="13:13" s="2" customFormat="1" x14ac:dyDescent="0.25">
      <c r="M3106" s="124"/>
    </row>
    <row r="3107" spans="13:13" s="2" customFormat="1" x14ac:dyDescent="0.25">
      <c r="M3107" s="124"/>
    </row>
    <row r="3108" spans="13:13" s="2" customFormat="1" x14ac:dyDescent="0.25">
      <c r="M3108" s="124"/>
    </row>
    <row r="3109" spans="13:13" s="2" customFormat="1" x14ac:dyDescent="0.25">
      <c r="M3109" s="124"/>
    </row>
    <row r="3110" spans="13:13" s="2" customFormat="1" x14ac:dyDescent="0.25">
      <c r="M3110" s="124"/>
    </row>
    <row r="3111" spans="13:13" s="2" customFormat="1" x14ac:dyDescent="0.25">
      <c r="M3111" s="124"/>
    </row>
    <row r="3112" spans="13:13" s="2" customFormat="1" x14ac:dyDescent="0.25">
      <c r="M3112" s="124"/>
    </row>
    <row r="3113" spans="13:13" s="2" customFormat="1" x14ac:dyDescent="0.25">
      <c r="M3113" s="124"/>
    </row>
    <row r="3114" spans="13:13" s="2" customFormat="1" x14ac:dyDescent="0.25">
      <c r="M3114" s="124"/>
    </row>
    <row r="3115" spans="13:13" s="2" customFormat="1" x14ac:dyDescent="0.25">
      <c r="M3115" s="124"/>
    </row>
    <row r="3116" spans="13:13" s="2" customFormat="1" x14ac:dyDescent="0.25">
      <c r="M3116" s="124"/>
    </row>
    <row r="3117" spans="13:13" s="2" customFormat="1" x14ac:dyDescent="0.25">
      <c r="M3117" s="124"/>
    </row>
    <row r="3118" spans="13:13" s="2" customFormat="1" x14ac:dyDescent="0.25">
      <c r="M3118" s="124"/>
    </row>
    <row r="3119" spans="13:13" s="2" customFormat="1" x14ac:dyDescent="0.25">
      <c r="M3119" s="124"/>
    </row>
    <row r="3120" spans="13:13" s="2" customFormat="1" x14ac:dyDescent="0.25">
      <c r="M3120" s="124"/>
    </row>
    <row r="3121" spans="13:13" s="2" customFormat="1" x14ac:dyDescent="0.25">
      <c r="M3121" s="124"/>
    </row>
    <row r="3122" spans="13:13" s="2" customFormat="1" x14ac:dyDescent="0.25">
      <c r="M3122" s="124"/>
    </row>
    <row r="3123" spans="13:13" s="2" customFormat="1" x14ac:dyDescent="0.25">
      <c r="M3123" s="124"/>
    </row>
    <row r="3124" spans="13:13" s="2" customFormat="1" x14ac:dyDescent="0.25">
      <c r="M3124" s="124"/>
    </row>
    <row r="3125" spans="13:13" s="2" customFormat="1" x14ac:dyDescent="0.25">
      <c r="M3125" s="124"/>
    </row>
    <row r="3126" spans="13:13" s="2" customFormat="1" x14ac:dyDescent="0.25">
      <c r="M3126" s="124"/>
    </row>
    <row r="3127" spans="13:13" s="2" customFormat="1" x14ac:dyDescent="0.25">
      <c r="M3127" s="124"/>
    </row>
    <row r="3128" spans="13:13" s="2" customFormat="1" x14ac:dyDescent="0.25">
      <c r="M3128" s="124"/>
    </row>
    <row r="3129" spans="13:13" s="2" customFormat="1" x14ac:dyDescent="0.25">
      <c r="M3129" s="124"/>
    </row>
    <row r="3130" spans="13:13" s="2" customFormat="1" x14ac:dyDescent="0.25">
      <c r="M3130" s="124"/>
    </row>
    <row r="3131" spans="13:13" s="2" customFormat="1" x14ac:dyDescent="0.25">
      <c r="M3131" s="124"/>
    </row>
    <row r="3132" spans="13:13" s="2" customFormat="1" x14ac:dyDescent="0.25">
      <c r="M3132" s="124"/>
    </row>
    <row r="3133" spans="13:13" s="2" customFormat="1" x14ac:dyDescent="0.25">
      <c r="M3133" s="124"/>
    </row>
    <row r="3134" spans="13:13" s="2" customFormat="1" x14ac:dyDescent="0.25">
      <c r="M3134" s="124"/>
    </row>
    <row r="3135" spans="13:13" s="2" customFormat="1" x14ac:dyDescent="0.25">
      <c r="M3135" s="124"/>
    </row>
    <row r="3136" spans="13:13" s="2" customFormat="1" x14ac:dyDescent="0.25">
      <c r="M3136" s="124"/>
    </row>
    <row r="3137" spans="13:13" s="2" customFormat="1" x14ac:dyDescent="0.25">
      <c r="M3137" s="124"/>
    </row>
    <row r="3138" spans="13:13" s="2" customFormat="1" x14ac:dyDescent="0.25">
      <c r="M3138" s="124"/>
    </row>
    <row r="3139" spans="13:13" s="2" customFormat="1" x14ac:dyDescent="0.25">
      <c r="M3139" s="124"/>
    </row>
    <row r="3140" spans="13:13" s="2" customFormat="1" x14ac:dyDescent="0.25">
      <c r="M3140" s="124"/>
    </row>
    <row r="3141" spans="13:13" s="2" customFormat="1" x14ac:dyDescent="0.25">
      <c r="M3141" s="124"/>
    </row>
    <row r="3142" spans="13:13" s="2" customFormat="1" x14ac:dyDescent="0.25">
      <c r="M3142" s="124"/>
    </row>
    <row r="3143" spans="13:13" s="2" customFormat="1" x14ac:dyDescent="0.25">
      <c r="M3143" s="124"/>
    </row>
    <row r="3144" spans="13:13" s="2" customFormat="1" x14ac:dyDescent="0.25">
      <c r="M3144" s="124"/>
    </row>
    <row r="3145" spans="13:13" s="2" customFormat="1" x14ac:dyDescent="0.25">
      <c r="M3145" s="124"/>
    </row>
    <row r="3146" spans="13:13" s="2" customFormat="1" x14ac:dyDescent="0.25">
      <c r="M3146" s="124"/>
    </row>
    <row r="3147" spans="13:13" s="2" customFormat="1" x14ac:dyDescent="0.25">
      <c r="M3147" s="124"/>
    </row>
    <row r="3148" spans="13:13" s="2" customFormat="1" x14ac:dyDescent="0.25">
      <c r="M3148" s="124"/>
    </row>
    <row r="3149" spans="13:13" s="2" customFormat="1" x14ac:dyDescent="0.25">
      <c r="M3149" s="124"/>
    </row>
    <row r="3150" spans="13:13" s="2" customFormat="1" x14ac:dyDescent="0.25">
      <c r="M3150" s="124"/>
    </row>
    <row r="3151" spans="13:13" s="2" customFormat="1" x14ac:dyDescent="0.25">
      <c r="M3151" s="124"/>
    </row>
    <row r="3152" spans="13:13" s="2" customFormat="1" x14ac:dyDescent="0.25">
      <c r="M3152" s="124"/>
    </row>
    <row r="3153" spans="13:13" s="2" customFormat="1" x14ac:dyDescent="0.25">
      <c r="M3153" s="124"/>
    </row>
    <row r="3154" spans="13:13" s="2" customFormat="1" x14ac:dyDescent="0.25">
      <c r="M3154" s="124"/>
    </row>
    <row r="3155" spans="13:13" s="2" customFormat="1" x14ac:dyDescent="0.25">
      <c r="M3155" s="124"/>
    </row>
    <row r="3156" spans="13:13" s="2" customFormat="1" x14ac:dyDescent="0.25">
      <c r="M3156" s="124"/>
    </row>
    <row r="3157" spans="13:13" s="2" customFormat="1" x14ac:dyDescent="0.25">
      <c r="M3157" s="124"/>
    </row>
    <row r="3158" spans="13:13" s="2" customFormat="1" x14ac:dyDescent="0.25">
      <c r="M3158" s="124"/>
    </row>
    <row r="3159" spans="13:13" s="2" customFormat="1" x14ac:dyDescent="0.25">
      <c r="M3159" s="124"/>
    </row>
    <row r="3160" spans="13:13" s="2" customFormat="1" x14ac:dyDescent="0.25">
      <c r="M3160" s="124"/>
    </row>
    <row r="3161" spans="13:13" s="2" customFormat="1" x14ac:dyDescent="0.25">
      <c r="M3161" s="124"/>
    </row>
    <row r="3162" spans="13:13" s="2" customFormat="1" x14ac:dyDescent="0.25">
      <c r="M3162" s="124"/>
    </row>
    <row r="3163" spans="13:13" s="2" customFormat="1" x14ac:dyDescent="0.25">
      <c r="M3163" s="124"/>
    </row>
    <row r="3164" spans="13:13" s="2" customFormat="1" x14ac:dyDescent="0.25">
      <c r="M3164" s="124"/>
    </row>
    <row r="3165" spans="13:13" s="2" customFormat="1" x14ac:dyDescent="0.25">
      <c r="M3165" s="124"/>
    </row>
    <row r="3166" spans="13:13" s="2" customFormat="1" x14ac:dyDescent="0.25">
      <c r="M3166" s="124"/>
    </row>
    <row r="3167" spans="13:13" s="2" customFormat="1" x14ac:dyDescent="0.25">
      <c r="M3167" s="124"/>
    </row>
    <row r="3168" spans="13:13" s="2" customFormat="1" x14ac:dyDescent="0.25">
      <c r="M3168" s="124"/>
    </row>
    <row r="3169" spans="13:13" s="2" customFormat="1" x14ac:dyDescent="0.25">
      <c r="M3169" s="124"/>
    </row>
    <row r="3170" spans="13:13" s="2" customFormat="1" x14ac:dyDescent="0.25">
      <c r="M3170" s="124"/>
    </row>
    <row r="3171" spans="13:13" s="2" customFormat="1" x14ac:dyDescent="0.25">
      <c r="M3171" s="124"/>
    </row>
    <row r="3172" spans="13:13" s="2" customFormat="1" x14ac:dyDescent="0.25">
      <c r="M3172" s="124"/>
    </row>
    <row r="3173" spans="13:13" s="2" customFormat="1" x14ac:dyDescent="0.25">
      <c r="M3173" s="124"/>
    </row>
    <row r="3174" spans="13:13" s="2" customFormat="1" x14ac:dyDescent="0.25">
      <c r="M3174" s="124"/>
    </row>
    <row r="3175" spans="13:13" s="2" customFormat="1" x14ac:dyDescent="0.25">
      <c r="M3175" s="124"/>
    </row>
    <row r="3176" spans="13:13" s="2" customFormat="1" x14ac:dyDescent="0.25">
      <c r="M3176" s="124"/>
    </row>
    <row r="3177" spans="13:13" s="2" customFormat="1" x14ac:dyDescent="0.25">
      <c r="M3177" s="124"/>
    </row>
    <row r="3178" spans="13:13" s="2" customFormat="1" x14ac:dyDescent="0.25">
      <c r="M3178" s="124"/>
    </row>
    <row r="3179" spans="13:13" s="2" customFormat="1" x14ac:dyDescent="0.25">
      <c r="M3179" s="124"/>
    </row>
    <row r="3180" spans="13:13" s="2" customFormat="1" x14ac:dyDescent="0.25">
      <c r="M3180" s="124"/>
    </row>
    <row r="3181" spans="13:13" s="2" customFormat="1" x14ac:dyDescent="0.25">
      <c r="M3181" s="124"/>
    </row>
    <row r="3182" spans="13:13" s="2" customFormat="1" x14ac:dyDescent="0.25">
      <c r="M3182" s="124"/>
    </row>
    <row r="3183" spans="13:13" s="2" customFormat="1" x14ac:dyDescent="0.25">
      <c r="M3183" s="124"/>
    </row>
    <row r="3184" spans="13:13" s="2" customFormat="1" x14ac:dyDescent="0.25">
      <c r="M3184" s="124"/>
    </row>
    <row r="3185" spans="13:13" s="2" customFormat="1" x14ac:dyDescent="0.25">
      <c r="M3185" s="124"/>
    </row>
    <row r="3186" spans="13:13" s="2" customFormat="1" x14ac:dyDescent="0.25">
      <c r="M3186" s="124"/>
    </row>
    <row r="3187" spans="13:13" s="2" customFormat="1" x14ac:dyDescent="0.25">
      <c r="M3187" s="124"/>
    </row>
    <row r="3188" spans="13:13" s="2" customFormat="1" x14ac:dyDescent="0.25">
      <c r="M3188" s="124"/>
    </row>
    <row r="3189" spans="13:13" s="2" customFormat="1" x14ac:dyDescent="0.25">
      <c r="M3189" s="124"/>
    </row>
    <row r="3190" spans="13:13" s="2" customFormat="1" x14ac:dyDescent="0.25">
      <c r="M3190" s="124"/>
    </row>
    <row r="3191" spans="13:13" s="2" customFormat="1" x14ac:dyDescent="0.25">
      <c r="M3191" s="124"/>
    </row>
    <row r="3192" spans="13:13" s="2" customFormat="1" x14ac:dyDescent="0.25">
      <c r="M3192" s="124"/>
    </row>
    <row r="3193" spans="13:13" s="2" customFormat="1" x14ac:dyDescent="0.25">
      <c r="M3193" s="124"/>
    </row>
    <row r="3194" spans="13:13" s="2" customFormat="1" x14ac:dyDescent="0.25">
      <c r="M3194" s="124"/>
    </row>
    <row r="3195" spans="13:13" s="2" customFormat="1" x14ac:dyDescent="0.25">
      <c r="M3195" s="124"/>
    </row>
    <row r="3196" spans="13:13" s="2" customFormat="1" x14ac:dyDescent="0.25">
      <c r="M3196" s="124"/>
    </row>
    <row r="3197" spans="13:13" s="2" customFormat="1" x14ac:dyDescent="0.25">
      <c r="M3197" s="124"/>
    </row>
    <row r="3198" spans="13:13" s="2" customFormat="1" x14ac:dyDescent="0.25">
      <c r="M3198" s="124"/>
    </row>
    <row r="3199" spans="13:13" s="2" customFormat="1" x14ac:dyDescent="0.25">
      <c r="M3199" s="124"/>
    </row>
    <row r="3200" spans="13:13" s="2" customFormat="1" x14ac:dyDescent="0.25">
      <c r="M3200" s="124"/>
    </row>
    <row r="3201" spans="13:13" s="2" customFormat="1" x14ac:dyDescent="0.25">
      <c r="M3201" s="124"/>
    </row>
    <row r="3202" spans="13:13" s="2" customFormat="1" x14ac:dyDescent="0.25">
      <c r="M3202" s="124"/>
    </row>
    <row r="3203" spans="13:13" s="2" customFormat="1" x14ac:dyDescent="0.25">
      <c r="M3203" s="124"/>
    </row>
    <row r="3204" spans="13:13" s="2" customFormat="1" x14ac:dyDescent="0.25">
      <c r="M3204" s="124"/>
    </row>
    <row r="3205" spans="13:13" s="2" customFormat="1" x14ac:dyDescent="0.25">
      <c r="M3205" s="124"/>
    </row>
    <row r="3206" spans="13:13" s="2" customFormat="1" x14ac:dyDescent="0.25">
      <c r="M3206" s="124"/>
    </row>
    <row r="3207" spans="13:13" s="2" customFormat="1" x14ac:dyDescent="0.25">
      <c r="M3207" s="124"/>
    </row>
    <row r="3208" spans="13:13" s="2" customFormat="1" x14ac:dyDescent="0.25">
      <c r="M3208" s="124"/>
    </row>
    <row r="3209" spans="13:13" s="2" customFormat="1" x14ac:dyDescent="0.25">
      <c r="M3209" s="124"/>
    </row>
    <row r="3210" spans="13:13" s="2" customFormat="1" x14ac:dyDescent="0.25">
      <c r="M3210" s="124"/>
    </row>
    <row r="3211" spans="13:13" s="2" customFormat="1" x14ac:dyDescent="0.25">
      <c r="M3211" s="124"/>
    </row>
    <row r="3212" spans="13:13" s="2" customFormat="1" x14ac:dyDescent="0.25">
      <c r="M3212" s="124"/>
    </row>
    <row r="3213" spans="13:13" s="2" customFormat="1" x14ac:dyDescent="0.25">
      <c r="M3213" s="124"/>
    </row>
    <row r="3214" spans="13:13" s="2" customFormat="1" x14ac:dyDescent="0.25">
      <c r="M3214" s="124"/>
    </row>
    <row r="3215" spans="13:13" s="2" customFormat="1" x14ac:dyDescent="0.25">
      <c r="M3215" s="124"/>
    </row>
    <row r="3216" spans="13:13" s="2" customFormat="1" x14ac:dyDescent="0.25">
      <c r="M3216" s="124"/>
    </row>
    <row r="3217" spans="13:13" s="2" customFormat="1" x14ac:dyDescent="0.25">
      <c r="M3217" s="124"/>
    </row>
    <row r="3218" spans="13:13" s="2" customFormat="1" x14ac:dyDescent="0.25">
      <c r="M3218" s="124"/>
    </row>
    <row r="3219" spans="13:13" s="2" customFormat="1" x14ac:dyDescent="0.25">
      <c r="M3219" s="124"/>
    </row>
    <row r="3220" spans="13:13" s="2" customFormat="1" x14ac:dyDescent="0.25">
      <c r="M3220" s="124"/>
    </row>
    <row r="3221" spans="13:13" s="2" customFormat="1" x14ac:dyDescent="0.25">
      <c r="M3221" s="124"/>
    </row>
    <row r="3222" spans="13:13" s="2" customFormat="1" x14ac:dyDescent="0.25">
      <c r="M3222" s="124"/>
    </row>
    <row r="3223" spans="13:13" s="2" customFormat="1" x14ac:dyDescent="0.25">
      <c r="M3223" s="124"/>
    </row>
    <row r="3224" spans="13:13" s="2" customFormat="1" x14ac:dyDescent="0.25">
      <c r="M3224" s="124"/>
    </row>
    <row r="3225" spans="13:13" s="2" customFormat="1" x14ac:dyDescent="0.25">
      <c r="M3225" s="124"/>
    </row>
    <row r="3226" spans="13:13" s="2" customFormat="1" x14ac:dyDescent="0.25">
      <c r="M3226" s="124"/>
    </row>
    <row r="3227" spans="13:13" s="2" customFormat="1" x14ac:dyDescent="0.25">
      <c r="M3227" s="124"/>
    </row>
    <row r="3228" spans="13:13" s="2" customFormat="1" x14ac:dyDescent="0.25">
      <c r="M3228" s="124"/>
    </row>
    <row r="3229" spans="13:13" s="2" customFormat="1" x14ac:dyDescent="0.25">
      <c r="M3229" s="124"/>
    </row>
    <row r="3230" spans="13:13" s="2" customFormat="1" x14ac:dyDescent="0.25">
      <c r="M3230" s="124"/>
    </row>
    <row r="3231" spans="13:13" s="2" customFormat="1" x14ac:dyDescent="0.25">
      <c r="M3231" s="124"/>
    </row>
    <row r="3232" spans="13:13" s="2" customFormat="1" x14ac:dyDescent="0.25">
      <c r="M3232" s="124"/>
    </row>
    <row r="3233" spans="13:13" s="2" customFormat="1" x14ac:dyDescent="0.25">
      <c r="M3233" s="124"/>
    </row>
    <row r="3234" spans="13:13" s="2" customFormat="1" x14ac:dyDescent="0.25">
      <c r="M3234" s="124"/>
    </row>
    <row r="3235" spans="13:13" s="2" customFormat="1" x14ac:dyDescent="0.25">
      <c r="M3235" s="124"/>
    </row>
    <row r="3236" spans="13:13" s="2" customFormat="1" x14ac:dyDescent="0.25">
      <c r="M3236" s="124"/>
    </row>
    <row r="3237" spans="13:13" s="2" customFormat="1" x14ac:dyDescent="0.25">
      <c r="M3237" s="124"/>
    </row>
    <row r="3238" spans="13:13" s="2" customFormat="1" x14ac:dyDescent="0.25">
      <c r="M3238" s="124"/>
    </row>
    <row r="3239" spans="13:13" s="2" customFormat="1" x14ac:dyDescent="0.25">
      <c r="M3239" s="124"/>
    </row>
    <row r="3240" spans="13:13" s="2" customFormat="1" x14ac:dyDescent="0.25">
      <c r="M3240" s="124"/>
    </row>
    <row r="3241" spans="13:13" s="2" customFormat="1" x14ac:dyDescent="0.25">
      <c r="M3241" s="124"/>
    </row>
    <row r="3242" spans="13:13" s="2" customFormat="1" x14ac:dyDescent="0.25">
      <c r="M3242" s="124"/>
    </row>
    <row r="3243" spans="13:13" s="2" customFormat="1" x14ac:dyDescent="0.25">
      <c r="M3243" s="124"/>
    </row>
    <row r="3244" spans="13:13" s="2" customFormat="1" x14ac:dyDescent="0.25">
      <c r="M3244" s="124"/>
    </row>
    <row r="3245" spans="13:13" s="2" customFormat="1" x14ac:dyDescent="0.25">
      <c r="M3245" s="124"/>
    </row>
    <row r="3246" spans="13:13" s="2" customFormat="1" x14ac:dyDescent="0.25">
      <c r="M3246" s="124"/>
    </row>
    <row r="3247" spans="13:13" s="2" customFormat="1" x14ac:dyDescent="0.25">
      <c r="M3247" s="124"/>
    </row>
    <row r="3248" spans="13:13" s="2" customFormat="1" x14ac:dyDescent="0.25">
      <c r="M3248" s="124"/>
    </row>
    <row r="3249" spans="13:13" s="2" customFormat="1" x14ac:dyDescent="0.25">
      <c r="M3249" s="124"/>
    </row>
    <row r="3250" spans="13:13" s="2" customFormat="1" x14ac:dyDescent="0.25">
      <c r="M3250" s="124"/>
    </row>
    <row r="3251" spans="13:13" s="2" customFormat="1" x14ac:dyDescent="0.25">
      <c r="M3251" s="124"/>
    </row>
    <row r="3252" spans="13:13" s="2" customFormat="1" x14ac:dyDescent="0.25">
      <c r="M3252" s="124"/>
    </row>
    <row r="3253" spans="13:13" s="2" customFormat="1" x14ac:dyDescent="0.25">
      <c r="M3253" s="124"/>
    </row>
    <row r="3254" spans="13:13" s="2" customFormat="1" x14ac:dyDescent="0.25">
      <c r="M3254" s="124"/>
    </row>
    <row r="3255" spans="13:13" s="2" customFormat="1" x14ac:dyDescent="0.25">
      <c r="M3255" s="124"/>
    </row>
    <row r="3256" spans="13:13" s="2" customFormat="1" x14ac:dyDescent="0.25">
      <c r="M3256" s="124"/>
    </row>
    <row r="3257" spans="13:13" s="2" customFormat="1" x14ac:dyDescent="0.25">
      <c r="M3257" s="124"/>
    </row>
    <row r="3258" spans="13:13" s="2" customFormat="1" x14ac:dyDescent="0.25">
      <c r="M3258" s="124"/>
    </row>
    <row r="3259" spans="13:13" s="2" customFormat="1" x14ac:dyDescent="0.25">
      <c r="M3259" s="124"/>
    </row>
    <row r="3260" spans="13:13" s="2" customFormat="1" x14ac:dyDescent="0.25">
      <c r="M3260" s="124"/>
    </row>
    <row r="3261" spans="13:13" s="2" customFormat="1" x14ac:dyDescent="0.25">
      <c r="M3261" s="124"/>
    </row>
    <row r="3262" spans="13:13" s="2" customFormat="1" x14ac:dyDescent="0.25">
      <c r="M3262" s="124"/>
    </row>
    <row r="3263" spans="13:13" s="2" customFormat="1" x14ac:dyDescent="0.25">
      <c r="M3263" s="124"/>
    </row>
    <row r="3264" spans="13:13" s="2" customFormat="1" x14ac:dyDescent="0.25">
      <c r="M3264" s="124"/>
    </row>
    <row r="3265" spans="13:13" s="2" customFormat="1" x14ac:dyDescent="0.25">
      <c r="M3265" s="124"/>
    </row>
    <row r="3266" spans="13:13" s="2" customFormat="1" x14ac:dyDescent="0.25">
      <c r="M3266" s="124"/>
    </row>
    <row r="3267" spans="13:13" s="2" customFormat="1" x14ac:dyDescent="0.25">
      <c r="M3267" s="124"/>
    </row>
    <row r="3268" spans="13:13" s="2" customFormat="1" x14ac:dyDescent="0.25">
      <c r="M3268" s="124"/>
    </row>
    <row r="3269" spans="13:13" s="2" customFormat="1" x14ac:dyDescent="0.25">
      <c r="M3269" s="124"/>
    </row>
    <row r="3270" spans="13:13" s="2" customFormat="1" x14ac:dyDescent="0.25">
      <c r="M3270" s="124"/>
    </row>
    <row r="3271" spans="13:13" s="2" customFormat="1" x14ac:dyDescent="0.25">
      <c r="M3271" s="124"/>
    </row>
    <row r="3272" spans="13:13" s="2" customFormat="1" x14ac:dyDescent="0.25">
      <c r="M3272" s="124"/>
    </row>
    <row r="3273" spans="13:13" s="2" customFormat="1" x14ac:dyDescent="0.25">
      <c r="M3273" s="124"/>
    </row>
    <row r="3274" spans="13:13" s="2" customFormat="1" x14ac:dyDescent="0.25">
      <c r="M3274" s="124"/>
    </row>
    <row r="3275" spans="13:13" s="2" customFormat="1" x14ac:dyDescent="0.25">
      <c r="M3275" s="124"/>
    </row>
    <row r="3276" spans="13:13" s="2" customFormat="1" x14ac:dyDescent="0.25">
      <c r="M3276" s="124"/>
    </row>
    <row r="3277" spans="13:13" s="2" customFormat="1" x14ac:dyDescent="0.25">
      <c r="M3277" s="124"/>
    </row>
    <row r="3278" spans="13:13" s="2" customFormat="1" x14ac:dyDescent="0.25">
      <c r="M3278" s="124"/>
    </row>
    <row r="3279" spans="13:13" s="2" customFormat="1" x14ac:dyDescent="0.25">
      <c r="M3279" s="124"/>
    </row>
    <row r="3280" spans="13:13" s="2" customFormat="1" x14ac:dyDescent="0.25">
      <c r="M3280" s="124"/>
    </row>
    <row r="3281" spans="13:13" s="2" customFormat="1" x14ac:dyDescent="0.25">
      <c r="M3281" s="124"/>
    </row>
    <row r="3282" spans="13:13" s="2" customFormat="1" x14ac:dyDescent="0.25">
      <c r="M3282" s="124"/>
    </row>
    <row r="3283" spans="13:13" s="2" customFormat="1" x14ac:dyDescent="0.25">
      <c r="M3283" s="124"/>
    </row>
    <row r="3284" spans="13:13" s="2" customFormat="1" x14ac:dyDescent="0.25">
      <c r="M3284" s="124"/>
    </row>
    <row r="3285" spans="13:13" s="2" customFormat="1" x14ac:dyDescent="0.25">
      <c r="M3285" s="124"/>
    </row>
    <row r="3286" spans="13:13" s="2" customFormat="1" x14ac:dyDescent="0.25">
      <c r="M3286" s="124"/>
    </row>
    <row r="3287" spans="13:13" s="2" customFormat="1" x14ac:dyDescent="0.25">
      <c r="M3287" s="124"/>
    </row>
    <row r="3288" spans="13:13" s="2" customFormat="1" x14ac:dyDescent="0.25">
      <c r="M3288" s="124"/>
    </row>
    <row r="3289" spans="13:13" s="2" customFormat="1" x14ac:dyDescent="0.25">
      <c r="M3289" s="124"/>
    </row>
    <row r="3290" spans="13:13" s="2" customFormat="1" x14ac:dyDescent="0.25">
      <c r="M3290" s="124"/>
    </row>
    <row r="3291" spans="13:13" s="2" customFormat="1" x14ac:dyDescent="0.25">
      <c r="M3291" s="124"/>
    </row>
    <row r="3292" spans="13:13" s="2" customFormat="1" x14ac:dyDescent="0.25">
      <c r="M3292" s="124"/>
    </row>
    <row r="3293" spans="13:13" s="2" customFormat="1" x14ac:dyDescent="0.25">
      <c r="M3293" s="124"/>
    </row>
    <row r="3294" spans="13:13" s="2" customFormat="1" x14ac:dyDescent="0.25">
      <c r="M3294" s="124"/>
    </row>
    <row r="3295" spans="13:13" s="2" customFormat="1" x14ac:dyDescent="0.25">
      <c r="M3295" s="124"/>
    </row>
    <row r="3296" spans="13:13" s="2" customFormat="1" x14ac:dyDescent="0.25">
      <c r="M3296" s="124"/>
    </row>
    <row r="3297" spans="13:13" s="2" customFormat="1" x14ac:dyDescent="0.25">
      <c r="M3297" s="124"/>
    </row>
    <row r="3298" spans="13:13" s="2" customFormat="1" x14ac:dyDescent="0.25">
      <c r="M3298" s="124"/>
    </row>
    <row r="3299" spans="13:13" s="2" customFormat="1" x14ac:dyDescent="0.25">
      <c r="M3299" s="124"/>
    </row>
    <row r="3300" spans="13:13" s="2" customFormat="1" x14ac:dyDescent="0.25">
      <c r="M3300" s="124"/>
    </row>
    <row r="3301" spans="13:13" s="2" customFormat="1" x14ac:dyDescent="0.25">
      <c r="M3301" s="124"/>
    </row>
    <row r="3302" spans="13:13" s="2" customFormat="1" x14ac:dyDescent="0.25">
      <c r="M3302" s="124"/>
    </row>
    <row r="3303" spans="13:13" s="2" customFormat="1" x14ac:dyDescent="0.25">
      <c r="M3303" s="124"/>
    </row>
    <row r="3304" spans="13:13" s="2" customFormat="1" x14ac:dyDescent="0.25">
      <c r="M3304" s="124"/>
    </row>
    <row r="3305" spans="13:13" s="2" customFormat="1" x14ac:dyDescent="0.25">
      <c r="M3305" s="124"/>
    </row>
    <row r="3306" spans="13:13" s="2" customFormat="1" x14ac:dyDescent="0.25">
      <c r="M3306" s="124"/>
    </row>
    <row r="3307" spans="13:13" s="2" customFormat="1" x14ac:dyDescent="0.25">
      <c r="M3307" s="124"/>
    </row>
    <row r="3308" spans="13:13" s="2" customFormat="1" x14ac:dyDescent="0.25">
      <c r="M3308" s="124"/>
    </row>
    <row r="3309" spans="13:13" s="2" customFormat="1" x14ac:dyDescent="0.25">
      <c r="M3309" s="124"/>
    </row>
    <row r="3310" spans="13:13" s="2" customFormat="1" x14ac:dyDescent="0.25">
      <c r="M3310" s="124"/>
    </row>
    <row r="3311" spans="13:13" s="2" customFormat="1" x14ac:dyDescent="0.25">
      <c r="M3311" s="124"/>
    </row>
    <row r="3312" spans="13:13" s="2" customFormat="1" x14ac:dyDescent="0.25">
      <c r="M3312" s="124"/>
    </row>
    <row r="3313" spans="13:13" s="2" customFormat="1" x14ac:dyDescent="0.25">
      <c r="M3313" s="124"/>
    </row>
    <row r="3314" spans="13:13" s="2" customFormat="1" x14ac:dyDescent="0.25">
      <c r="M3314" s="124"/>
    </row>
    <row r="3315" spans="13:13" s="2" customFormat="1" x14ac:dyDescent="0.25">
      <c r="M3315" s="124"/>
    </row>
    <row r="3316" spans="13:13" s="2" customFormat="1" x14ac:dyDescent="0.25">
      <c r="M3316" s="124"/>
    </row>
    <row r="3317" spans="13:13" s="2" customFormat="1" x14ac:dyDescent="0.25">
      <c r="M3317" s="124"/>
    </row>
    <row r="3318" spans="13:13" s="2" customFormat="1" x14ac:dyDescent="0.25">
      <c r="M3318" s="124"/>
    </row>
    <row r="3319" spans="13:13" s="2" customFormat="1" x14ac:dyDescent="0.25">
      <c r="M3319" s="124"/>
    </row>
    <row r="3320" spans="13:13" s="2" customFormat="1" x14ac:dyDescent="0.25">
      <c r="M3320" s="124"/>
    </row>
    <row r="3321" spans="13:13" s="2" customFormat="1" x14ac:dyDescent="0.25">
      <c r="M3321" s="124"/>
    </row>
    <row r="3322" spans="13:13" s="2" customFormat="1" x14ac:dyDescent="0.25">
      <c r="M3322" s="124"/>
    </row>
    <row r="3323" spans="13:13" s="2" customFormat="1" x14ac:dyDescent="0.25">
      <c r="M3323" s="124"/>
    </row>
    <row r="3324" spans="13:13" s="2" customFormat="1" x14ac:dyDescent="0.25">
      <c r="M3324" s="124"/>
    </row>
    <row r="3325" spans="13:13" s="2" customFormat="1" x14ac:dyDescent="0.25">
      <c r="M3325" s="124"/>
    </row>
    <row r="3326" spans="13:13" s="2" customFormat="1" x14ac:dyDescent="0.25">
      <c r="M3326" s="124"/>
    </row>
    <row r="3327" spans="13:13" s="2" customFormat="1" x14ac:dyDescent="0.25">
      <c r="M3327" s="124"/>
    </row>
    <row r="3328" spans="13:13" s="2" customFormat="1" x14ac:dyDescent="0.25">
      <c r="M3328" s="124"/>
    </row>
    <row r="3329" spans="13:13" s="2" customFormat="1" x14ac:dyDescent="0.25">
      <c r="M3329" s="124"/>
    </row>
    <row r="3330" spans="13:13" s="2" customFormat="1" x14ac:dyDescent="0.25">
      <c r="M3330" s="124"/>
    </row>
    <row r="3331" spans="13:13" s="2" customFormat="1" x14ac:dyDescent="0.25">
      <c r="M3331" s="124"/>
    </row>
    <row r="3332" spans="13:13" s="2" customFormat="1" x14ac:dyDescent="0.25">
      <c r="M3332" s="124"/>
    </row>
    <row r="3333" spans="13:13" s="2" customFormat="1" x14ac:dyDescent="0.25">
      <c r="M3333" s="124"/>
    </row>
    <row r="3334" spans="13:13" s="2" customFormat="1" x14ac:dyDescent="0.25">
      <c r="M3334" s="124"/>
    </row>
    <row r="3335" spans="13:13" s="2" customFormat="1" x14ac:dyDescent="0.25">
      <c r="M3335" s="124"/>
    </row>
    <row r="3336" spans="13:13" s="2" customFormat="1" x14ac:dyDescent="0.25">
      <c r="M3336" s="124"/>
    </row>
    <row r="3337" spans="13:13" s="2" customFormat="1" x14ac:dyDescent="0.25">
      <c r="M3337" s="124"/>
    </row>
    <row r="3338" spans="13:13" s="2" customFormat="1" x14ac:dyDescent="0.25">
      <c r="M3338" s="124"/>
    </row>
    <row r="3339" spans="13:13" s="2" customFormat="1" x14ac:dyDescent="0.25">
      <c r="M3339" s="124"/>
    </row>
    <row r="3340" spans="13:13" s="2" customFormat="1" x14ac:dyDescent="0.25">
      <c r="M3340" s="124"/>
    </row>
    <row r="3341" spans="13:13" s="2" customFormat="1" x14ac:dyDescent="0.25">
      <c r="M3341" s="124"/>
    </row>
    <row r="3342" spans="13:13" s="2" customFormat="1" x14ac:dyDescent="0.25">
      <c r="M3342" s="124"/>
    </row>
    <row r="3343" spans="13:13" s="2" customFormat="1" x14ac:dyDescent="0.25">
      <c r="M3343" s="124"/>
    </row>
    <row r="3344" spans="13:13" s="2" customFormat="1" x14ac:dyDescent="0.25">
      <c r="M3344" s="124"/>
    </row>
    <row r="3345" spans="13:13" s="2" customFormat="1" x14ac:dyDescent="0.25">
      <c r="M3345" s="124"/>
    </row>
    <row r="3346" spans="13:13" s="2" customFormat="1" x14ac:dyDescent="0.25">
      <c r="M3346" s="124"/>
    </row>
    <row r="3347" spans="13:13" s="2" customFormat="1" x14ac:dyDescent="0.25">
      <c r="M3347" s="124"/>
    </row>
    <row r="3348" spans="13:13" s="2" customFormat="1" x14ac:dyDescent="0.25">
      <c r="M3348" s="124"/>
    </row>
    <row r="3349" spans="13:13" s="2" customFormat="1" x14ac:dyDescent="0.25">
      <c r="M3349" s="124"/>
    </row>
    <row r="3350" spans="13:13" s="2" customFormat="1" x14ac:dyDescent="0.25">
      <c r="M3350" s="124"/>
    </row>
    <row r="3351" spans="13:13" s="2" customFormat="1" x14ac:dyDescent="0.25">
      <c r="M3351" s="124"/>
    </row>
    <row r="3352" spans="13:13" s="2" customFormat="1" x14ac:dyDescent="0.25">
      <c r="M3352" s="124"/>
    </row>
    <row r="3353" spans="13:13" s="2" customFormat="1" x14ac:dyDescent="0.25">
      <c r="M3353" s="124"/>
    </row>
    <row r="3354" spans="13:13" s="2" customFormat="1" x14ac:dyDescent="0.25">
      <c r="M3354" s="124"/>
    </row>
    <row r="3355" spans="13:13" s="2" customFormat="1" x14ac:dyDescent="0.25">
      <c r="M3355" s="124"/>
    </row>
    <row r="3356" spans="13:13" s="2" customFormat="1" x14ac:dyDescent="0.25">
      <c r="M3356" s="124"/>
    </row>
    <row r="3357" spans="13:13" s="2" customFormat="1" x14ac:dyDescent="0.25">
      <c r="M3357" s="124"/>
    </row>
    <row r="3358" spans="13:13" s="2" customFormat="1" x14ac:dyDescent="0.25">
      <c r="M3358" s="124"/>
    </row>
    <row r="3359" spans="13:13" s="2" customFormat="1" x14ac:dyDescent="0.25">
      <c r="M3359" s="124"/>
    </row>
    <row r="3360" spans="13:13" s="2" customFormat="1" x14ac:dyDescent="0.25">
      <c r="M3360" s="124"/>
    </row>
    <row r="3361" spans="13:13" s="2" customFormat="1" x14ac:dyDescent="0.25">
      <c r="M3361" s="124"/>
    </row>
    <row r="3362" spans="13:13" s="2" customFormat="1" x14ac:dyDescent="0.25">
      <c r="M3362" s="124"/>
    </row>
    <row r="3363" spans="13:13" s="2" customFormat="1" x14ac:dyDescent="0.25">
      <c r="M3363" s="124"/>
    </row>
    <row r="3364" spans="13:13" s="2" customFormat="1" x14ac:dyDescent="0.25">
      <c r="M3364" s="124"/>
    </row>
    <row r="3365" spans="13:13" s="2" customFormat="1" x14ac:dyDescent="0.25">
      <c r="M3365" s="124"/>
    </row>
    <row r="3366" spans="13:13" s="2" customFormat="1" x14ac:dyDescent="0.25">
      <c r="M3366" s="124"/>
    </row>
    <row r="3367" spans="13:13" s="2" customFormat="1" x14ac:dyDescent="0.25">
      <c r="M3367" s="124"/>
    </row>
    <row r="3368" spans="13:13" s="2" customFormat="1" x14ac:dyDescent="0.25">
      <c r="M3368" s="124"/>
    </row>
    <row r="3369" spans="13:13" s="2" customFormat="1" x14ac:dyDescent="0.25">
      <c r="M3369" s="124"/>
    </row>
    <row r="3370" spans="13:13" s="2" customFormat="1" x14ac:dyDescent="0.25">
      <c r="M3370" s="124"/>
    </row>
    <row r="3371" spans="13:13" s="2" customFormat="1" x14ac:dyDescent="0.25">
      <c r="M3371" s="124"/>
    </row>
    <row r="3372" spans="13:13" s="2" customFormat="1" x14ac:dyDescent="0.25">
      <c r="M3372" s="124"/>
    </row>
    <row r="3373" spans="13:13" s="2" customFormat="1" x14ac:dyDescent="0.25">
      <c r="M3373" s="124"/>
    </row>
    <row r="3374" spans="13:13" s="2" customFormat="1" x14ac:dyDescent="0.25">
      <c r="M3374" s="124"/>
    </row>
    <row r="3375" spans="13:13" s="2" customFormat="1" x14ac:dyDescent="0.25">
      <c r="M3375" s="124"/>
    </row>
    <row r="3376" spans="13:13" s="2" customFormat="1" x14ac:dyDescent="0.25">
      <c r="M3376" s="124"/>
    </row>
    <row r="3377" spans="13:13" s="2" customFormat="1" x14ac:dyDescent="0.25">
      <c r="M3377" s="124"/>
    </row>
    <row r="3378" spans="13:13" s="2" customFormat="1" x14ac:dyDescent="0.25">
      <c r="M3378" s="124"/>
    </row>
    <row r="3379" spans="13:13" s="2" customFormat="1" x14ac:dyDescent="0.25">
      <c r="M3379" s="124"/>
    </row>
    <row r="3380" spans="13:13" s="2" customFormat="1" x14ac:dyDescent="0.25">
      <c r="M3380" s="124"/>
    </row>
    <row r="3381" spans="13:13" s="2" customFormat="1" x14ac:dyDescent="0.25">
      <c r="M3381" s="124"/>
    </row>
    <row r="3382" spans="13:13" s="2" customFormat="1" x14ac:dyDescent="0.25">
      <c r="M3382" s="124"/>
    </row>
    <row r="3383" spans="13:13" s="2" customFormat="1" x14ac:dyDescent="0.25">
      <c r="M3383" s="124"/>
    </row>
    <row r="3384" spans="13:13" s="2" customFormat="1" x14ac:dyDescent="0.25">
      <c r="M3384" s="124"/>
    </row>
    <row r="3385" spans="13:13" s="2" customFormat="1" x14ac:dyDescent="0.25">
      <c r="M3385" s="124"/>
    </row>
    <row r="3386" spans="13:13" s="2" customFormat="1" x14ac:dyDescent="0.25">
      <c r="M3386" s="124"/>
    </row>
    <row r="3387" spans="13:13" s="2" customFormat="1" x14ac:dyDescent="0.25">
      <c r="M3387" s="124"/>
    </row>
    <row r="3388" spans="13:13" s="2" customFormat="1" x14ac:dyDescent="0.25">
      <c r="M3388" s="124"/>
    </row>
    <row r="3389" spans="13:13" s="2" customFormat="1" x14ac:dyDescent="0.25">
      <c r="M3389" s="124"/>
    </row>
    <row r="3390" spans="13:13" s="2" customFormat="1" x14ac:dyDescent="0.25">
      <c r="M3390" s="124"/>
    </row>
    <row r="3391" spans="13:13" s="2" customFormat="1" x14ac:dyDescent="0.25">
      <c r="M3391" s="124"/>
    </row>
    <row r="3392" spans="13:13" s="2" customFormat="1" x14ac:dyDescent="0.25">
      <c r="M3392" s="124"/>
    </row>
    <row r="3393" spans="13:13" s="2" customFormat="1" x14ac:dyDescent="0.25">
      <c r="M3393" s="124"/>
    </row>
    <row r="3394" spans="13:13" s="2" customFormat="1" x14ac:dyDescent="0.25">
      <c r="M3394" s="124"/>
    </row>
    <row r="3395" spans="13:13" s="2" customFormat="1" x14ac:dyDescent="0.25">
      <c r="M3395" s="124"/>
    </row>
    <row r="3396" spans="13:13" s="2" customFormat="1" x14ac:dyDescent="0.25">
      <c r="M3396" s="124"/>
    </row>
    <row r="3397" spans="13:13" s="2" customFormat="1" x14ac:dyDescent="0.25">
      <c r="M3397" s="124"/>
    </row>
    <row r="3398" spans="13:13" s="2" customFormat="1" x14ac:dyDescent="0.25">
      <c r="M3398" s="124"/>
    </row>
    <row r="3399" spans="13:13" s="2" customFormat="1" x14ac:dyDescent="0.25">
      <c r="M3399" s="124"/>
    </row>
    <row r="3400" spans="13:13" s="2" customFormat="1" x14ac:dyDescent="0.25">
      <c r="M3400" s="124"/>
    </row>
    <row r="3401" spans="13:13" s="2" customFormat="1" x14ac:dyDescent="0.25">
      <c r="M3401" s="124"/>
    </row>
    <row r="3402" spans="13:13" s="2" customFormat="1" x14ac:dyDescent="0.25">
      <c r="M3402" s="124"/>
    </row>
    <row r="3403" spans="13:13" s="2" customFormat="1" x14ac:dyDescent="0.25">
      <c r="M3403" s="124"/>
    </row>
    <row r="3404" spans="13:13" s="2" customFormat="1" x14ac:dyDescent="0.25">
      <c r="M3404" s="124"/>
    </row>
    <row r="3405" spans="13:13" s="2" customFormat="1" x14ac:dyDescent="0.25">
      <c r="M3405" s="124"/>
    </row>
    <row r="3406" spans="13:13" s="2" customFormat="1" x14ac:dyDescent="0.25">
      <c r="M3406" s="124"/>
    </row>
    <row r="3407" spans="13:13" s="2" customFormat="1" x14ac:dyDescent="0.25">
      <c r="M3407" s="124"/>
    </row>
    <row r="3408" spans="13:13" s="2" customFormat="1" x14ac:dyDescent="0.25">
      <c r="M3408" s="124"/>
    </row>
    <row r="3409" spans="13:13" s="2" customFormat="1" x14ac:dyDescent="0.25">
      <c r="M3409" s="124"/>
    </row>
    <row r="3410" spans="13:13" s="2" customFormat="1" x14ac:dyDescent="0.25">
      <c r="M3410" s="124"/>
    </row>
    <row r="3411" spans="13:13" s="2" customFormat="1" x14ac:dyDescent="0.25">
      <c r="M3411" s="124"/>
    </row>
    <row r="3412" spans="13:13" s="2" customFormat="1" x14ac:dyDescent="0.25">
      <c r="M3412" s="124"/>
    </row>
    <row r="3413" spans="13:13" s="2" customFormat="1" x14ac:dyDescent="0.25">
      <c r="M3413" s="124"/>
    </row>
    <row r="3414" spans="13:13" s="2" customFormat="1" x14ac:dyDescent="0.25">
      <c r="M3414" s="124"/>
    </row>
    <row r="3415" spans="13:13" s="2" customFormat="1" x14ac:dyDescent="0.25">
      <c r="M3415" s="124"/>
    </row>
    <row r="3416" spans="13:13" s="2" customFormat="1" x14ac:dyDescent="0.25">
      <c r="M3416" s="124"/>
    </row>
    <row r="3417" spans="13:13" s="2" customFormat="1" x14ac:dyDescent="0.25">
      <c r="M3417" s="124"/>
    </row>
    <row r="3418" spans="13:13" s="2" customFormat="1" x14ac:dyDescent="0.25">
      <c r="M3418" s="124"/>
    </row>
    <row r="3419" spans="13:13" s="2" customFormat="1" x14ac:dyDescent="0.25">
      <c r="M3419" s="124"/>
    </row>
    <row r="3420" spans="13:13" s="2" customFormat="1" x14ac:dyDescent="0.25">
      <c r="M3420" s="124"/>
    </row>
    <row r="3421" spans="13:13" s="2" customFormat="1" x14ac:dyDescent="0.25">
      <c r="M3421" s="124"/>
    </row>
    <row r="3422" spans="13:13" s="2" customFormat="1" x14ac:dyDescent="0.25">
      <c r="M3422" s="124"/>
    </row>
    <row r="3423" spans="13:13" s="2" customFormat="1" x14ac:dyDescent="0.25">
      <c r="M3423" s="124"/>
    </row>
    <row r="3424" spans="13:13" s="2" customFormat="1" x14ac:dyDescent="0.25">
      <c r="M3424" s="124"/>
    </row>
    <row r="3425" spans="13:13" s="2" customFormat="1" x14ac:dyDescent="0.25">
      <c r="M3425" s="124"/>
    </row>
    <row r="3426" spans="13:13" s="2" customFormat="1" x14ac:dyDescent="0.25">
      <c r="M3426" s="124"/>
    </row>
    <row r="3427" spans="13:13" s="2" customFormat="1" x14ac:dyDescent="0.25">
      <c r="M3427" s="124"/>
    </row>
    <row r="3428" spans="13:13" s="2" customFormat="1" x14ac:dyDescent="0.25">
      <c r="M3428" s="124"/>
    </row>
    <row r="3429" spans="13:13" s="2" customFormat="1" x14ac:dyDescent="0.25">
      <c r="M3429" s="124"/>
    </row>
    <row r="3430" spans="13:13" s="2" customFormat="1" x14ac:dyDescent="0.25">
      <c r="M3430" s="124"/>
    </row>
    <row r="3431" spans="13:13" s="2" customFormat="1" x14ac:dyDescent="0.25">
      <c r="M3431" s="124"/>
    </row>
    <row r="3432" spans="13:13" s="2" customFormat="1" x14ac:dyDescent="0.25">
      <c r="M3432" s="124"/>
    </row>
    <row r="3433" spans="13:13" s="2" customFormat="1" x14ac:dyDescent="0.25">
      <c r="M3433" s="124"/>
    </row>
    <row r="3434" spans="13:13" s="2" customFormat="1" x14ac:dyDescent="0.25">
      <c r="M3434" s="124"/>
    </row>
    <row r="3435" spans="13:13" s="2" customFormat="1" x14ac:dyDescent="0.25">
      <c r="M3435" s="124"/>
    </row>
    <row r="3436" spans="13:13" s="2" customFormat="1" x14ac:dyDescent="0.25">
      <c r="M3436" s="124"/>
    </row>
    <row r="3437" spans="13:13" s="2" customFormat="1" x14ac:dyDescent="0.25">
      <c r="M3437" s="124"/>
    </row>
    <row r="3438" spans="13:13" s="2" customFormat="1" x14ac:dyDescent="0.25">
      <c r="M3438" s="124"/>
    </row>
    <row r="3439" spans="13:13" s="2" customFormat="1" x14ac:dyDescent="0.25">
      <c r="M3439" s="124"/>
    </row>
    <row r="3440" spans="13:13" s="2" customFormat="1" x14ac:dyDescent="0.25">
      <c r="M3440" s="124"/>
    </row>
    <row r="3441" spans="13:13" s="2" customFormat="1" x14ac:dyDescent="0.25">
      <c r="M3441" s="124"/>
    </row>
    <row r="3442" spans="13:13" s="2" customFormat="1" x14ac:dyDescent="0.25">
      <c r="M3442" s="124"/>
    </row>
    <row r="3443" spans="13:13" s="2" customFormat="1" x14ac:dyDescent="0.25">
      <c r="M3443" s="124"/>
    </row>
    <row r="3444" spans="13:13" s="2" customFormat="1" x14ac:dyDescent="0.25">
      <c r="M3444" s="124"/>
    </row>
    <row r="3445" spans="13:13" s="2" customFormat="1" x14ac:dyDescent="0.25">
      <c r="M3445" s="124"/>
    </row>
    <row r="3446" spans="13:13" s="2" customFormat="1" x14ac:dyDescent="0.25">
      <c r="M3446" s="124"/>
    </row>
    <row r="3447" spans="13:13" s="2" customFormat="1" x14ac:dyDescent="0.25">
      <c r="M3447" s="124"/>
    </row>
    <row r="3448" spans="13:13" s="2" customFormat="1" x14ac:dyDescent="0.25">
      <c r="M3448" s="124"/>
    </row>
    <row r="3449" spans="13:13" s="2" customFormat="1" x14ac:dyDescent="0.25">
      <c r="M3449" s="124"/>
    </row>
    <row r="3450" spans="13:13" s="2" customFormat="1" x14ac:dyDescent="0.25">
      <c r="M3450" s="124"/>
    </row>
    <row r="3451" spans="13:13" s="2" customFormat="1" x14ac:dyDescent="0.25">
      <c r="M3451" s="124"/>
    </row>
    <row r="3452" spans="13:13" s="2" customFormat="1" x14ac:dyDescent="0.25">
      <c r="M3452" s="124"/>
    </row>
    <row r="3453" spans="13:13" s="2" customFormat="1" x14ac:dyDescent="0.25">
      <c r="M3453" s="124"/>
    </row>
    <row r="3454" spans="13:13" s="2" customFormat="1" x14ac:dyDescent="0.25">
      <c r="M3454" s="124"/>
    </row>
    <row r="3455" spans="13:13" s="2" customFormat="1" x14ac:dyDescent="0.25">
      <c r="M3455" s="124"/>
    </row>
    <row r="3456" spans="13:13" s="2" customFormat="1" x14ac:dyDescent="0.25">
      <c r="M3456" s="124"/>
    </row>
    <row r="3457" spans="13:13" s="2" customFormat="1" x14ac:dyDescent="0.25">
      <c r="M3457" s="124"/>
    </row>
    <row r="3458" spans="13:13" s="2" customFormat="1" x14ac:dyDescent="0.25">
      <c r="M3458" s="124"/>
    </row>
    <row r="3459" spans="13:13" s="2" customFormat="1" x14ac:dyDescent="0.25">
      <c r="M3459" s="124"/>
    </row>
    <row r="3460" spans="13:13" s="2" customFormat="1" x14ac:dyDescent="0.25">
      <c r="M3460" s="124"/>
    </row>
    <row r="3461" spans="13:13" s="2" customFormat="1" x14ac:dyDescent="0.25">
      <c r="M3461" s="124"/>
    </row>
    <row r="3462" spans="13:13" s="2" customFormat="1" x14ac:dyDescent="0.25">
      <c r="M3462" s="124"/>
    </row>
    <row r="3463" spans="13:13" s="2" customFormat="1" x14ac:dyDescent="0.25">
      <c r="M3463" s="124"/>
    </row>
    <row r="3464" spans="13:13" s="2" customFormat="1" x14ac:dyDescent="0.25">
      <c r="M3464" s="124"/>
    </row>
    <row r="3465" spans="13:13" s="2" customFormat="1" x14ac:dyDescent="0.25">
      <c r="M3465" s="124"/>
    </row>
    <row r="3466" spans="13:13" s="2" customFormat="1" x14ac:dyDescent="0.25">
      <c r="M3466" s="124"/>
    </row>
    <row r="3467" spans="13:13" s="2" customFormat="1" x14ac:dyDescent="0.25">
      <c r="M3467" s="124"/>
    </row>
    <row r="3468" spans="13:13" s="2" customFormat="1" x14ac:dyDescent="0.25">
      <c r="M3468" s="124"/>
    </row>
    <row r="3469" spans="13:13" s="2" customFormat="1" x14ac:dyDescent="0.25">
      <c r="M3469" s="124"/>
    </row>
    <row r="3470" spans="13:13" s="2" customFormat="1" x14ac:dyDescent="0.25">
      <c r="M3470" s="124"/>
    </row>
    <row r="3471" spans="13:13" s="2" customFormat="1" x14ac:dyDescent="0.25">
      <c r="M3471" s="124"/>
    </row>
    <row r="3472" spans="13:13" s="2" customFormat="1" x14ac:dyDescent="0.25">
      <c r="M3472" s="124"/>
    </row>
    <row r="3473" spans="13:13" s="2" customFormat="1" x14ac:dyDescent="0.25">
      <c r="M3473" s="124"/>
    </row>
    <row r="3474" spans="13:13" s="2" customFormat="1" x14ac:dyDescent="0.25">
      <c r="M3474" s="124"/>
    </row>
    <row r="3475" spans="13:13" s="2" customFormat="1" x14ac:dyDescent="0.25">
      <c r="M3475" s="124"/>
    </row>
    <row r="3476" spans="13:13" s="2" customFormat="1" x14ac:dyDescent="0.25">
      <c r="M3476" s="124"/>
    </row>
    <row r="3477" spans="13:13" s="2" customFormat="1" x14ac:dyDescent="0.25">
      <c r="M3477" s="124"/>
    </row>
    <row r="3478" spans="13:13" s="2" customFormat="1" x14ac:dyDescent="0.25">
      <c r="M3478" s="124"/>
    </row>
    <row r="3479" spans="13:13" s="2" customFormat="1" x14ac:dyDescent="0.25">
      <c r="M3479" s="124"/>
    </row>
    <row r="3480" spans="13:13" s="2" customFormat="1" x14ac:dyDescent="0.25">
      <c r="M3480" s="124"/>
    </row>
    <row r="3481" spans="13:13" s="2" customFormat="1" x14ac:dyDescent="0.25">
      <c r="M3481" s="124"/>
    </row>
    <row r="3482" spans="13:13" s="2" customFormat="1" x14ac:dyDescent="0.25">
      <c r="M3482" s="124"/>
    </row>
    <row r="3483" spans="13:13" s="2" customFormat="1" x14ac:dyDescent="0.25">
      <c r="M3483" s="124"/>
    </row>
    <row r="3484" spans="13:13" s="2" customFormat="1" x14ac:dyDescent="0.25">
      <c r="M3484" s="124"/>
    </row>
    <row r="3485" spans="13:13" s="2" customFormat="1" x14ac:dyDescent="0.25">
      <c r="M3485" s="124"/>
    </row>
    <row r="3486" spans="13:13" s="2" customFormat="1" x14ac:dyDescent="0.25">
      <c r="M3486" s="124"/>
    </row>
    <row r="3487" spans="13:13" s="2" customFormat="1" x14ac:dyDescent="0.25">
      <c r="M3487" s="124"/>
    </row>
    <row r="3488" spans="13:13" s="2" customFormat="1" x14ac:dyDescent="0.25">
      <c r="M3488" s="124"/>
    </row>
    <row r="3489" spans="13:13" s="2" customFormat="1" x14ac:dyDescent="0.25">
      <c r="M3489" s="124"/>
    </row>
    <row r="3490" spans="13:13" s="2" customFormat="1" x14ac:dyDescent="0.25">
      <c r="M3490" s="124"/>
    </row>
    <row r="3491" spans="13:13" s="2" customFormat="1" x14ac:dyDescent="0.25">
      <c r="M3491" s="124"/>
    </row>
    <row r="3492" spans="13:13" s="2" customFormat="1" x14ac:dyDescent="0.25">
      <c r="M3492" s="124"/>
    </row>
    <row r="3493" spans="13:13" s="2" customFormat="1" x14ac:dyDescent="0.25">
      <c r="M3493" s="124"/>
    </row>
    <row r="3494" spans="13:13" s="2" customFormat="1" x14ac:dyDescent="0.25">
      <c r="M3494" s="124"/>
    </row>
    <row r="3495" spans="13:13" s="2" customFormat="1" x14ac:dyDescent="0.25">
      <c r="M3495" s="124"/>
    </row>
    <row r="3496" spans="13:13" s="2" customFormat="1" x14ac:dyDescent="0.25">
      <c r="M3496" s="124"/>
    </row>
    <row r="3497" spans="13:13" s="2" customFormat="1" x14ac:dyDescent="0.25">
      <c r="M3497" s="124"/>
    </row>
    <row r="3498" spans="13:13" s="2" customFormat="1" x14ac:dyDescent="0.25">
      <c r="M3498" s="124"/>
    </row>
    <row r="3499" spans="13:13" s="2" customFormat="1" x14ac:dyDescent="0.25">
      <c r="M3499" s="124"/>
    </row>
    <row r="3500" spans="13:13" s="2" customFormat="1" x14ac:dyDescent="0.25">
      <c r="M3500" s="124"/>
    </row>
    <row r="3501" spans="13:13" s="2" customFormat="1" x14ac:dyDescent="0.25">
      <c r="M3501" s="124"/>
    </row>
    <row r="3502" spans="13:13" s="2" customFormat="1" x14ac:dyDescent="0.25">
      <c r="M3502" s="124"/>
    </row>
    <row r="3503" spans="13:13" s="2" customFormat="1" x14ac:dyDescent="0.25">
      <c r="M3503" s="124"/>
    </row>
    <row r="3504" spans="13:13" s="2" customFormat="1" x14ac:dyDescent="0.25">
      <c r="M3504" s="124"/>
    </row>
    <row r="3505" spans="13:13" s="2" customFormat="1" x14ac:dyDescent="0.25">
      <c r="M3505" s="124"/>
    </row>
    <row r="3506" spans="13:13" s="2" customFormat="1" x14ac:dyDescent="0.25">
      <c r="M3506" s="124"/>
    </row>
    <row r="3507" spans="13:13" s="2" customFormat="1" x14ac:dyDescent="0.25">
      <c r="M3507" s="124"/>
    </row>
    <row r="3508" spans="13:13" s="2" customFormat="1" x14ac:dyDescent="0.25">
      <c r="M3508" s="124"/>
    </row>
    <row r="3509" spans="13:13" s="2" customFormat="1" x14ac:dyDescent="0.25">
      <c r="M3509" s="124"/>
    </row>
    <row r="3510" spans="13:13" s="2" customFormat="1" x14ac:dyDescent="0.25">
      <c r="M3510" s="124"/>
    </row>
    <row r="3511" spans="13:13" s="2" customFormat="1" x14ac:dyDescent="0.25">
      <c r="M3511" s="124"/>
    </row>
    <row r="3512" spans="13:13" s="2" customFormat="1" x14ac:dyDescent="0.25">
      <c r="M3512" s="124"/>
    </row>
    <row r="3513" spans="13:13" s="2" customFormat="1" x14ac:dyDescent="0.25">
      <c r="M3513" s="124"/>
    </row>
    <row r="3514" spans="13:13" s="2" customFormat="1" x14ac:dyDescent="0.25">
      <c r="M3514" s="124"/>
    </row>
    <row r="3515" spans="13:13" s="2" customFormat="1" x14ac:dyDescent="0.25">
      <c r="M3515" s="124"/>
    </row>
    <row r="3516" spans="13:13" s="2" customFormat="1" x14ac:dyDescent="0.25">
      <c r="M3516" s="124"/>
    </row>
    <row r="3517" spans="13:13" s="2" customFormat="1" x14ac:dyDescent="0.25">
      <c r="M3517" s="124"/>
    </row>
    <row r="3518" spans="13:13" s="2" customFormat="1" x14ac:dyDescent="0.25">
      <c r="M3518" s="124"/>
    </row>
    <row r="3519" spans="13:13" s="2" customFormat="1" x14ac:dyDescent="0.25">
      <c r="M3519" s="124"/>
    </row>
    <row r="3520" spans="13:13" s="2" customFormat="1" x14ac:dyDescent="0.25">
      <c r="M3520" s="124"/>
    </row>
    <row r="3521" spans="13:13" s="2" customFormat="1" x14ac:dyDescent="0.25">
      <c r="M3521" s="124"/>
    </row>
    <row r="3522" spans="13:13" s="2" customFormat="1" x14ac:dyDescent="0.25">
      <c r="M3522" s="124"/>
    </row>
    <row r="3523" spans="13:13" s="2" customFormat="1" x14ac:dyDescent="0.25">
      <c r="M3523" s="124"/>
    </row>
    <row r="3524" spans="13:13" s="2" customFormat="1" x14ac:dyDescent="0.25">
      <c r="M3524" s="124"/>
    </row>
    <row r="3525" spans="13:13" s="2" customFormat="1" x14ac:dyDescent="0.25">
      <c r="M3525" s="124"/>
    </row>
    <row r="3526" spans="13:13" s="2" customFormat="1" x14ac:dyDescent="0.25">
      <c r="M3526" s="124"/>
    </row>
    <row r="3527" spans="13:13" s="2" customFormat="1" x14ac:dyDescent="0.25">
      <c r="M3527" s="124"/>
    </row>
    <row r="3528" spans="13:13" s="2" customFormat="1" x14ac:dyDescent="0.25">
      <c r="M3528" s="124"/>
    </row>
    <row r="3529" spans="13:13" s="2" customFormat="1" x14ac:dyDescent="0.25">
      <c r="M3529" s="124"/>
    </row>
    <row r="3530" spans="13:13" s="2" customFormat="1" x14ac:dyDescent="0.25">
      <c r="M3530" s="124"/>
    </row>
    <row r="3531" spans="13:13" s="2" customFormat="1" x14ac:dyDescent="0.25">
      <c r="M3531" s="124"/>
    </row>
    <row r="3532" spans="13:13" s="2" customFormat="1" x14ac:dyDescent="0.25">
      <c r="M3532" s="124"/>
    </row>
    <row r="3533" spans="13:13" s="2" customFormat="1" x14ac:dyDescent="0.25">
      <c r="M3533" s="124"/>
    </row>
    <row r="3534" spans="13:13" s="2" customFormat="1" x14ac:dyDescent="0.25">
      <c r="M3534" s="124"/>
    </row>
    <row r="3535" spans="13:13" s="2" customFormat="1" x14ac:dyDescent="0.25">
      <c r="M3535" s="124"/>
    </row>
    <row r="3536" spans="13:13" s="2" customFormat="1" x14ac:dyDescent="0.25">
      <c r="M3536" s="124"/>
    </row>
    <row r="3537" spans="13:13" s="2" customFormat="1" x14ac:dyDescent="0.25">
      <c r="M3537" s="124"/>
    </row>
    <row r="3538" spans="13:13" s="2" customFormat="1" x14ac:dyDescent="0.25">
      <c r="M3538" s="124"/>
    </row>
    <row r="3539" spans="13:13" s="2" customFormat="1" x14ac:dyDescent="0.25">
      <c r="M3539" s="124"/>
    </row>
    <row r="3540" spans="13:13" s="2" customFormat="1" x14ac:dyDescent="0.25">
      <c r="M3540" s="124"/>
    </row>
    <row r="3541" spans="13:13" s="2" customFormat="1" x14ac:dyDescent="0.25">
      <c r="M3541" s="124"/>
    </row>
    <row r="3542" spans="13:13" s="2" customFormat="1" x14ac:dyDescent="0.25">
      <c r="M3542" s="124"/>
    </row>
    <row r="3543" spans="13:13" s="2" customFormat="1" x14ac:dyDescent="0.25">
      <c r="M3543" s="124"/>
    </row>
    <row r="3544" spans="13:13" s="2" customFormat="1" x14ac:dyDescent="0.25">
      <c r="M3544" s="124"/>
    </row>
    <row r="3545" spans="13:13" s="2" customFormat="1" x14ac:dyDescent="0.25">
      <c r="M3545" s="124"/>
    </row>
    <row r="3546" spans="13:13" s="2" customFormat="1" x14ac:dyDescent="0.25">
      <c r="M3546" s="124"/>
    </row>
    <row r="3547" spans="13:13" s="2" customFormat="1" x14ac:dyDescent="0.25">
      <c r="M3547" s="124"/>
    </row>
    <row r="3548" spans="13:13" s="2" customFormat="1" x14ac:dyDescent="0.25">
      <c r="M3548" s="124"/>
    </row>
    <row r="3549" spans="13:13" s="2" customFormat="1" x14ac:dyDescent="0.25">
      <c r="M3549" s="124"/>
    </row>
    <row r="3550" spans="13:13" s="2" customFormat="1" x14ac:dyDescent="0.25">
      <c r="M3550" s="124"/>
    </row>
    <row r="3551" spans="13:13" s="2" customFormat="1" x14ac:dyDescent="0.25">
      <c r="M3551" s="124"/>
    </row>
    <row r="3552" spans="13:13" s="2" customFormat="1" x14ac:dyDescent="0.25">
      <c r="M3552" s="124"/>
    </row>
    <row r="3553" spans="13:13" s="2" customFormat="1" x14ac:dyDescent="0.25">
      <c r="M3553" s="124"/>
    </row>
    <row r="3554" spans="13:13" s="2" customFormat="1" x14ac:dyDescent="0.25">
      <c r="M3554" s="124"/>
    </row>
    <row r="3555" spans="13:13" s="2" customFormat="1" x14ac:dyDescent="0.25">
      <c r="M3555" s="124"/>
    </row>
    <row r="3556" spans="13:13" s="2" customFormat="1" x14ac:dyDescent="0.25">
      <c r="M3556" s="124"/>
    </row>
    <row r="3557" spans="13:13" s="2" customFormat="1" x14ac:dyDescent="0.25">
      <c r="M3557" s="124"/>
    </row>
    <row r="3558" spans="13:13" s="2" customFormat="1" x14ac:dyDescent="0.25">
      <c r="M3558" s="124"/>
    </row>
    <row r="3559" spans="13:13" s="2" customFormat="1" x14ac:dyDescent="0.25">
      <c r="M3559" s="124"/>
    </row>
    <row r="3560" spans="13:13" s="2" customFormat="1" x14ac:dyDescent="0.25">
      <c r="M3560" s="124"/>
    </row>
    <row r="3561" spans="13:13" s="2" customFormat="1" x14ac:dyDescent="0.25">
      <c r="M3561" s="124"/>
    </row>
    <row r="3562" spans="13:13" s="2" customFormat="1" x14ac:dyDescent="0.25">
      <c r="M3562" s="124"/>
    </row>
    <row r="3563" spans="13:13" s="2" customFormat="1" x14ac:dyDescent="0.25">
      <c r="M3563" s="124"/>
    </row>
    <row r="3564" spans="13:13" s="2" customFormat="1" x14ac:dyDescent="0.25">
      <c r="M3564" s="124"/>
    </row>
    <row r="3565" spans="13:13" s="2" customFormat="1" x14ac:dyDescent="0.25">
      <c r="M3565" s="124"/>
    </row>
    <row r="3566" spans="13:13" s="2" customFormat="1" x14ac:dyDescent="0.25">
      <c r="M3566" s="124"/>
    </row>
    <row r="3567" spans="13:13" s="2" customFormat="1" x14ac:dyDescent="0.25">
      <c r="M3567" s="124"/>
    </row>
    <row r="3568" spans="13:13" s="2" customFormat="1" x14ac:dyDescent="0.25">
      <c r="M3568" s="124"/>
    </row>
    <row r="3569" spans="13:13" s="2" customFormat="1" x14ac:dyDescent="0.25">
      <c r="M3569" s="124"/>
    </row>
    <row r="3570" spans="13:13" s="2" customFormat="1" x14ac:dyDescent="0.25">
      <c r="M3570" s="124"/>
    </row>
    <row r="3571" spans="13:13" s="2" customFormat="1" x14ac:dyDescent="0.25">
      <c r="M3571" s="124"/>
    </row>
    <row r="3572" spans="13:13" s="2" customFormat="1" x14ac:dyDescent="0.25">
      <c r="M3572" s="124"/>
    </row>
    <row r="3573" spans="13:13" s="2" customFormat="1" x14ac:dyDescent="0.25">
      <c r="M3573" s="124"/>
    </row>
    <row r="3574" spans="13:13" s="2" customFormat="1" x14ac:dyDescent="0.25">
      <c r="M3574" s="124"/>
    </row>
    <row r="3575" spans="13:13" s="2" customFormat="1" x14ac:dyDescent="0.25">
      <c r="M3575" s="124"/>
    </row>
    <row r="3576" spans="13:13" s="2" customFormat="1" x14ac:dyDescent="0.25">
      <c r="M3576" s="124"/>
    </row>
    <row r="3577" spans="13:13" s="2" customFormat="1" x14ac:dyDescent="0.25">
      <c r="M3577" s="124"/>
    </row>
    <row r="3578" spans="13:13" s="2" customFormat="1" x14ac:dyDescent="0.25">
      <c r="M3578" s="124"/>
    </row>
    <row r="3579" spans="13:13" s="2" customFormat="1" x14ac:dyDescent="0.25">
      <c r="M3579" s="124"/>
    </row>
    <row r="3580" spans="13:13" s="2" customFormat="1" x14ac:dyDescent="0.25">
      <c r="M3580" s="124"/>
    </row>
    <row r="3581" spans="13:13" s="2" customFormat="1" x14ac:dyDescent="0.25">
      <c r="M3581" s="124"/>
    </row>
    <row r="3582" spans="13:13" s="2" customFormat="1" x14ac:dyDescent="0.25">
      <c r="M3582" s="124"/>
    </row>
    <row r="3583" spans="13:13" s="2" customFormat="1" x14ac:dyDescent="0.25">
      <c r="M3583" s="124"/>
    </row>
    <row r="3584" spans="13:13" s="2" customFormat="1" x14ac:dyDescent="0.25">
      <c r="M3584" s="124"/>
    </row>
    <row r="3585" spans="13:13" s="2" customFormat="1" x14ac:dyDescent="0.25">
      <c r="M3585" s="124"/>
    </row>
    <row r="3586" spans="13:13" s="2" customFormat="1" x14ac:dyDescent="0.25">
      <c r="M3586" s="124"/>
    </row>
    <row r="3587" spans="13:13" s="2" customFormat="1" x14ac:dyDescent="0.25">
      <c r="M3587" s="124"/>
    </row>
    <row r="3588" spans="13:13" s="2" customFormat="1" x14ac:dyDescent="0.25">
      <c r="M3588" s="124"/>
    </row>
    <row r="3589" spans="13:13" s="2" customFormat="1" x14ac:dyDescent="0.25">
      <c r="M3589" s="124"/>
    </row>
    <row r="3590" spans="13:13" s="2" customFormat="1" x14ac:dyDescent="0.25">
      <c r="M3590" s="124"/>
    </row>
    <row r="3591" spans="13:13" s="2" customFormat="1" x14ac:dyDescent="0.25">
      <c r="M3591" s="124"/>
    </row>
    <row r="3592" spans="13:13" s="2" customFormat="1" x14ac:dyDescent="0.25">
      <c r="M3592" s="124"/>
    </row>
    <row r="3593" spans="13:13" s="2" customFormat="1" x14ac:dyDescent="0.25">
      <c r="M3593" s="124"/>
    </row>
    <row r="3594" spans="13:13" s="2" customFormat="1" x14ac:dyDescent="0.25">
      <c r="M3594" s="124"/>
    </row>
    <row r="3595" spans="13:13" s="2" customFormat="1" x14ac:dyDescent="0.25">
      <c r="M3595" s="124"/>
    </row>
    <row r="3596" spans="13:13" s="2" customFormat="1" x14ac:dyDescent="0.25">
      <c r="M3596" s="124"/>
    </row>
    <row r="3597" spans="13:13" s="2" customFormat="1" x14ac:dyDescent="0.25">
      <c r="M3597" s="124"/>
    </row>
    <row r="3598" spans="13:13" s="2" customFormat="1" x14ac:dyDescent="0.25">
      <c r="M3598" s="124"/>
    </row>
    <row r="3599" spans="13:13" s="2" customFormat="1" x14ac:dyDescent="0.25">
      <c r="M3599" s="124"/>
    </row>
    <row r="3600" spans="13:13" s="2" customFormat="1" x14ac:dyDescent="0.25">
      <c r="M3600" s="124"/>
    </row>
    <row r="3601" spans="13:13" s="2" customFormat="1" x14ac:dyDescent="0.25">
      <c r="M3601" s="124"/>
    </row>
    <row r="3602" spans="13:13" s="2" customFormat="1" x14ac:dyDescent="0.25">
      <c r="M3602" s="124"/>
    </row>
    <row r="3603" spans="13:13" s="2" customFormat="1" x14ac:dyDescent="0.25">
      <c r="M3603" s="124"/>
    </row>
    <row r="3604" spans="13:13" s="2" customFormat="1" x14ac:dyDescent="0.25">
      <c r="M3604" s="124"/>
    </row>
    <row r="3605" spans="13:13" s="2" customFormat="1" x14ac:dyDescent="0.25">
      <c r="M3605" s="124"/>
    </row>
    <row r="3606" spans="13:13" s="2" customFormat="1" x14ac:dyDescent="0.25">
      <c r="M3606" s="124"/>
    </row>
    <row r="3607" spans="13:13" s="2" customFormat="1" x14ac:dyDescent="0.25">
      <c r="M3607" s="124"/>
    </row>
    <row r="3608" spans="13:13" s="2" customFormat="1" x14ac:dyDescent="0.25">
      <c r="M3608" s="124"/>
    </row>
    <row r="3609" spans="13:13" s="2" customFormat="1" x14ac:dyDescent="0.25">
      <c r="M3609" s="124"/>
    </row>
    <row r="3610" spans="13:13" s="2" customFormat="1" x14ac:dyDescent="0.25">
      <c r="M3610" s="124"/>
    </row>
    <row r="3611" spans="13:13" s="2" customFormat="1" x14ac:dyDescent="0.25">
      <c r="M3611" s="124"/>
    </row>
    <row r="3612" spans="13:13" s="2" customFormat="1" x14ac:dyDescent="0.25">
      <c r="M3612" s="124"/>
    </row>
    <row r="3613" spans="13:13" s="2" customFormat="1" x14ac:dyDescent="0.25">
      <c r="M3613" s="124"/>
    </row>
    <row r="3614" spans="13:13" s="2" customFormat="1" x14ac:dyDescent="0.25">
      <c r="M3614" s="124"/>
    </row>
    <row r="3615" spans="13:13" s="2" customFormat="1" x14ac:dyDescent="0.25">
      <c r="M3615" s="124"/>
    </row>
    <row r="3616" spans="13:13" s="2" customFormat="1" x14ac:dyDescent="0.25">
      <c r="M3616" s="124"/>
    </row>
    <row r="3617" spans="13:13" s="2" customFormat="1" x14ac:dyDescent="0.25">
      <c r="M3617" s="124"/>
    </row>
    <row r="3618" spans="13:13" s="2" customFormat="1" x14ac:dyDescent="0.25">
      <c r="M3618" s="124"/>
    </row>
    <row r="3619" spans="13:13" s="2" customFormat="1" x14ac:dyDescent="0.25">
      <c r="M3619" s="124"/>
    </row>
    <row r="3620" spans="13:13" s="2" customFormat="1" x14ac:dyDescent="0.25">
      <c r="M3620" s="124"/>
    </row>
    <row r="3621" spans="13:13" s="2" customFormat="1" x14ac:dyDescent="0.25">
      <c r="M3621" s="124"/>
    </row>
    <row r="3622" spans="13:13" s="2" customFormat="1" x14ac:dyDescent="0.25">
      <c r="M3622" s="124"/>
    </row>
    <row r="3623" spans="13:13" s="2" customFormat="1" x14ac:dyDescent="0.25">
      <c r="M3623" s="124"/>
    </row>
    <row r="3624" spans="13:13" s="2" customFormat="1" x14ac:dyDescent="0.25">
      <c r="M3624" s="124"/>
    </row>
    <row r="3625" spans="13:13" s="2" customFormat="1" x14ac:dyDescent="0.25">
      <c r="M3625" s="124"/>
    </row>
    <row r="3626" spans="13:13" s="2" customFormat="1" x14ac:dyDescent="0.25">
      <c r="M3626" s="124"/>
    </row>
    <row r="3627" spans="13:13" s="2" customFormat="1" x14ac:dyDescent="0.25">
      <c r="M3627" s="124"/>
    </row>
    <row r="3628" spans="13:13" s="2" customFormat="1" x14ac:dyDescent="0.25">
      <c r="M3628" s="124"/>
    </row>
    <row r="3629" spans="13:13" s="2" customFormat="1" x14ac:dyDescent="0.25">
      <c r="M3629" s="124"/>
    </row>
    <row r="3630" spans="13:13" s="2" customFormat="1" x14ac:dyDescent="0.25">
      <c r="M3630" s="124"/>
    </row>
    <row r="3631" spans="13:13" s="2" customFormat="1" x14ac:dyDescent="0.25">
      <c r="M3631" s="124"/>
    </row>
    <row r="3632" spans="13:13" s="2" customFormat="1" x14ac:dyDescent="0.25">
      <c r="M3632" s="124"/>
    </row>
    <row r="3633" spans="13:13" s="2" customFormat="1" x14ac:dyDescent="0.25">
      <c r="M3633" s="124"/>
    </row>
    <row r="3634" spans="13:13" s="2" customFormat="1" x14ac:dyDescent="0.25">
      <c r="M3634" s="124"/>
    </row>
    <row r="3635" spans="13:13" s="2" customFormat="1" x14ac:dyDescent="0.25">
      <c r="M3635" s="124"/>
    </row>
    <row r="3636" spans="13:13" s="2" customFormat="1" x14ac:dyDescent="0.25">
      <c r="M3636" s="124"/>
    </row>
    <row r="3637" spans="13:13" s="2" customFormat="1" x14ac:dyDescent="0.25">
      <c r="M3637" s="124"/>
    </row>
    <row r="3638" spans="13:13" s="2" customFormat="1" x14ac:dyDescent="0.25">
      <c r="M3638" s="124"/>
    </row>
    <row r="3639" spans="13:13" s="2" customFormat="1" x14ac:dyDescent="0.25">
      <c r="M3639" s="124"/>
    </row>
    <row r="3640" spans="13:13" s="2" customFormat="1" x14ac:dyDescent="0.25">
      <c r="M3640" s="124"/>
    </row>
    <row r="3641" spans="13:13" s="2" customFormat="1" x14ac:dyDescent="0.25">
      <c r="M3641" s="124"/>
    </row>
    <row r="3642" spans="13:13" s="2" customFormat="1" x14ac:dyDescent="0.25">
      <c r="M3642" s="124"/>
    </row>
    <row r="3643" spans="13:13" s="2" customFormat="1" x14ac:dyDescent="0.25">
      <c r="M3643" s="124"/>
    </row>
    <row r="3644" spans="13:13" s="2" customFormat="1" x14ac:dyDescent="0.25">
      <c r="M3644" s="124"/>
    </row>
    <row r="3645" spans="13:13" s="2" customFormat="1" x14ac:dyDescent="0.25">
      <c r="M3645" s="124"/>
    </row>
    <row r="3646" spans="13:13" s="2" customFormat="1" x14ac:dyDescent="0.25">
      <c r="M3646" s="124"/>
    </row>
    <row r="3647" spans="13:13" s="2" customFormat="1" x14ac:dyDescent="0.25">
      <c r="M3647" s="124"/>
    </row>
    <row r="3648" spans="13:13" s="2" customFormat="1" x14ac:dyDescent="0.25">
      <c r="M3648" s="124"/>
    </row>
    <row r="3649" spans="13:13" s="2" customFormat="1" x14ac:dyDescent="0.25">
      <c r="M3649" s="124"/>
    </row>
    <row r="3650" spans="13:13" s="2" customFormat="1" x14ac:dyDescent="0.25">
      <c r="M3650" s="124"/>
    </row>
    <row r="3651" spans="13:13" s="2" customFormat="1" x14ac:dyDescent="0.25">
      <c r="M3651" s="124"/>
    </row>
    <row r="3652" spans="13:13" s="2" customFormat="1" x14ac:dyDescent="0.25">
      <c r="M3652" s="124"/>
    </row>
    <row r="3653" spans="13:13" s="2" customFormat="1" x14ac:dyDescent="0.25">
      <c r="M3653" s="124"/>
    </row>
    <row r="3654" spans="13:13" s="2" customFormat="1" x14ac:dyDescent="0.25">
      <c r="M3654" s="124"/>
    </row>
    <row r="3655" spans="13:13" s="2" customFormat="1" x14ac:dyDescent="0.25">
      <c r="M3655" s="124"/>
    </row>
    <row r="3656" spans="13:13" s="2" customFormat="1" x14ac:dyDescent="0.25">
      <c r="M3656" s="124"/>
    </row>
    <row r="3657" spans="13:13" s="2" customFormat="1" x14ac:dyDescent="0.25">
      <c r="M3657" s="124"/>
    </row>
    <row r="3658" spans="13:13" s="2" customFormat="1" x14ac:dyDescent="0.25">
      <c r="M3658" s="124"/>
    </row>
    <row r="3659" spans="13:13" s="2" customFormat="1" x14ac:dyDescent="0.25">
      <c r="M3659" s="124"/>
    </row>
    <row r="3660" spans="13:13" s="2" customFormat="1" x14ac:dyDescent="0.25">
      <c r="M3660" s="124"/>
    </row>
    <row r="3661" spans="13:13" s="2" customFormat="1" x14ac:dyDescent="0.25">
      <c r="M3661" s="124"/>
    </row>
    <row r="3662" spans="13:13" s="2" customFormat="1" x14ac:dyDescent="0.25">
      <c r="M3662" s="124"/>
    </row>
    <row r="3663" spans="13:13" s="2" customFormat="1" x14ac:dyDescent="0.25">
      <c r="M3663" s="124"/>
    </row>
    <row r="3664" spans="13:13" s="2" customFormat="1" x14ac:dyDescent="0.25">
      <c r="M3664" s="124"/>
    </row>
    <row r="3665" spans="13:13" s="2" customFormat="1" x14ac:dyDescent="0.25">
      <c r="M3665" s="124"/>
    </row>
    <row r="3666" spans="13:13" s="2" customFormat="1" x14ac:dyDescent="0.25">
      <c r="M3666" s="124"/>
    </row>
    <row r="3667" spans="13:13" s="2" customFormat="1" x14ac:dyDescent="0.25">
      <c r="M3667" s="124"/>
    </row>
    <row r="3668" spans="13:13" s="2" customFormat="1" x14ac:dyDescent="0.25">
      <c r="M3668" s="124"/>
    </row>
    <row r="3669" spans="13:13" s="2" customFormat="1" x14ac:dyDescent="0.25">
      <c r="M3669" s="124"/>
    </row>
    <row r="3670" spans="13:13" s="2" customFormat="1" x14ac:dyDescent="0.25">
      <c r="M3670" s="124"/>
    </row>
    <row r="3671" spans="13:13" s="2" customFormat="1" x14ac:dyDescent="0.25">
      <c r="M3671" s="124"/>
    </row>
    <row r="3672" spans="13:13" s="2" customFormat="1" x14ac:dyDescent="0.25">
      <c r="M3672" s="124"/>
    </row>
    <row r="3673" spans="13:13" s="2" customFormat="1" x14ac:dyDescent="0.25">
      <c r="M3673" s="124"/>
    </row>
    <row r="3674" spans="13:13" s="2" customFormat="1" x14ac:dyDescent="0.25">
      <c r="M3674" s="124"/>
    </row>
    <row r="3675" spans="13:13" s="2" customFormat="1" x14ac:dyDescent="0.25">
      <c r="M3675" s="124"/>
    </row>
    <row r="3676" spans="13:13" s="2" customFormat="1" x14ac:dyDescent="0.25">
      <c r="M3676" s="124"/>
    </row>
    <row r="3677" spans="13:13" s="2" customFormat="1" x14ac:dyDescent="0.25">
      <c r="M3677" s="124"/>
    </row>
    <row r="3678" spans="13:13" s="2" customFormat="1" x14ac:dyDescent="0.25">
      <c r="M3678" s="124"/>
    </row>
    <row r="3679" spans="13:13" s="2" customFormat="1" x14ac:dyDescent="0.25">
      <c r="M3679" s="124"/>
    </row>
    <row r="3680" spans="13:13" s="2" customFormat="1" x14ac:dyDescent="0.25">
      <c r="M3680" s="124"/>
    </row>
    <row r="3681" spans="13:13" s="2" customFormat="1" x14ac:dyDescent="0.25">
      <c r="M3681" s="124"/>
    </row>
    <row r="3682" spans="13:13" s="2" customFormat="1" x14ac:dyDescent="0.25">
      <c r="M3682" s="124"/>
    </row>
    <row r="3683" spans="13:13" s="2" customFormat="1" x14ac:dyDescent="0.25">
      <c r="M3683" s="124"/>
    </row>
    <row r="3684" spans="13:13" s="2" customFormat="1" x14ac:dyDescent="0.25">
      <c r="M3684" s="124"/>
    </row>
    <row r="3685" spans="13:13" s="2" customFormat="1" x14ac:dyDescent="0.25">
      <c r="M3685" s="124"/>
    </row>
    <row r="3686" spans="13:13" s="2" customFormat="1" x14ac:dyDescent="0.25">
      <c r="M3686" s="124"/>
    </row>
    <row r="3687" spans="13:13" s="2" customFormat="1" x14ac:dyDescent="0.25">
      <c r="M3687" s="124"/>
    </row>
    <row r="3688" spans="13:13" s="2" customFormat="1" x14ac:dyDescent="0.25">
      <c r="M3688" s="124"/>
    </row>
    <row r="3689" spans="13:13" s="2" customFormat="1" x14ac:dyDescent="0.25">
      <c r="M3689" s="124"/>
    </row>
    <row r="3690" spans="13:13" s="2" customFormat="1" x14ac:dyDescent="0.25">
      <c r="M3690" s="124"/>
    </row>
    <row r="3691" spans="13:13" s="2" customFormat="1" x14ac:dyDescent="0.25">
      <c r="M3691" s="124"/>
    </row>
    <row r="3692" spans="13:13" s="2" customFormat="1" x14ac:dyDescent="0.25">
      <c r="M3692" s="124"/>
    </row>
    <row r="3693" spans="13:13" s="2" customFormat="1" x14ac:dyDescent="0.25">
      <c r="M3693" s="124"/>
    </row>
    <row r="3694" spans="13:13" s="2" customFormat="1" x14ac:dyDescent="0.25">
      <c r="M3694" s="124"/>
    </row>
    <row r="3695" spans="13:13" s="2" customFormat="1" x14ac:dyDescent="0.25">
      <c r="M3695" s="124"/>
    </row>
    <row r="3696" spans="13:13" s="2" customFormat="1" x14ac:dyDescent="0.25">
      <c r="M3696" s="124"/>
    </row>
    <row r="3697" spans="13:13" s="2" customFormat="1" x14ac:dyDescent="0.25">
      <c r="M3697" s="124"/>
    </row>
    <row r="3698" spans="13:13" s="2" customFormat="1" x14ac:dyDescent="0.25">
      <c r="M3698" s="124"/>
    </row>
    <row r="3699" spans="13:13" s="2" customFormat="1" x14ac:dyDescent="0.25">
      <c r="M3699" s="124"/>
    </row>
    <row r="3700" spans="13:13" s="2" customFormat="1" x14ac:dyDescent="0.25">
      <c r="M3700" s="124"/>
    </row>
    <row r="3701" spans="13:13" s="2" customFormat="1" x14ac:dyDescent="0.25">
      <c r="M3701" s="124"/>
    </row>
    <row r="3702" spans="13:13" s="2" customFormat="1" x14ac:dyDescent="0.25">
      <c r="M3702" s="124"/>
    </row>
    <row r="3703" spans="13:13" s="2" customFormat="1" x14ac:dyDescent="0.25">
      <c r="M3703" s="124"/>
    </row>
    <row r="3704" spans="13:13" s="2" customFormat="1" x14ac:dyDescent="0.25">
      <c r="M3704" s="124"/>
    </row>
    <row r="3705" spans="13:13" s="2" customFormat="1" x14ac:dyDescent="0.25">
      <c r="M3705" s="124"/>
    </row>
    <row r="3706" spans="13:13" s="2" customFormat="1" x14ac:dyDescent="0.25">
      <c r="M3706" s="124"/>
    </row>
    <row r="3707" spans="13:13" s="2" customFormat="1" x14ac:dyDescent="0.25">
      <c r="M3707" s="124"/>
    </row>
    <row r="3708" spans="13:13" s="2" customFormat="1" x14ac:dyDescent="0.25">
      <c r="M3708" s="124"/>
    </row>
    <row r="3709" spans="13:13" s="2" customFormat="1" x14ac:dyDescent="0.25">
      <c r="M3709" s="124"/>
    </row>
    <row r="3710" spans="13:13" s="2" customFormat="1" x14ac:dyDescent="0.25">
      <c r="M3710" s="124"/>
    </row>
    <row r="3711" spans="13:13" s="2" customFormat="1" x14ac:dyDescent="0.25">
      <c r="M3711" s="124"/>
    </row>
    <row r="3712" spans="13:13" s="2" customFormat="1" x14ac:dyDescent="0.25">
      <c r="M3712" s="124"/>
    </row>
    <row r="3713" spans="13:13" s="2" customFormat="1" x14ac:dyDescent="0.25">
      <c r="M3713" s="124"/>
    </row>
    <row r="3714" spans="13:13" s="2" customFormat="1" x14ac:dyDescent="0.25">
      <c r="M3714" s="124"/>
    </row>
    <row r="3715" spans="13:13" s="2" customFormat="1" x14ac:dyDescent="0.25">
      <c r="M3715" s="124"/>
    </row>
    <row r="3716" spans="13:13" s="2" customFormat="1" x14ac:dyDescent="0.25">
      <c r="M3716" s="124"/>
    </row>
    <row r="3717" spans="13:13" s="2" customFormat="1" x14ac:dyDescent="0.25">
      <c r="M3717" s="124"/>
    </row>
    <row r="3718" spans="13:13" s="2" customFormat="1" x14ac:dyDescent="0.25">
      <c r="M3718" s="124"/>
    </row>
    <row r="3719" spans="13:13" s="2" customFormat="1" x14ac:dyDescent="0.25">
      <c r="M3719" s="124"/>
    </row>
    <row r="3720" spans="13:13" s="2" customFormat="1" x14ac:dyDescent="0.25">
      <c r="M3720" s="124"/>
    </row>
    <row r="3721" spans="13:13" s="2" customFormat="1" x14ac:dyDescent="0.25">
      <c r="M3721" s="124"/>
    </row>
    <row r="3722" spans="13:13" s="2" customFormat="1" x14ac:dyDescent="0.25">
      <c r="M3722" s="124"/>
    </row>
    <row r="3723" spans="13:13" s="2" customFormat="1" x14ac:dyDescent="0.25">
      <c r="M3723" s="124"/>
    </row>
    <row r="3724" spans="13:13" s="2" customFormat="1" x14ac:dyDescent="0.25">
      <c r="M3724" s="124"/>
    </row>
    <row r="3725" spans="13:13" s="2" customFormat="1" x14ac:dyDescent="0.25">
      <c r="M3725" s="124"/>
    </row>
    <row r="3726" spans="13:13" s="2" customFormat="1" x14ac:dyDescent="0.25">
      <c r="M3726" s="124"/>
    </row>
    <row r="3727" spans="13:13" s="2" customFormat="1" x14ac:dyDescent="0.25">
      <c r="M3727" s="124"/>
    </row>
    <row r="3728" spans="13:13" s="2" customFormat="1" x14ac:dyDescent="0.25">
      <c r="M3728" s="124"/>
    </row>
    <row r="3729" spans="13:13" s="2" customFormat="1" x14ac:dyDescent="0.25">
      <c r="M3729" s="124"/>
    </row>
    <row r="3730" spans="13:13" s="2" customFormat="1" x14ac:dyDescent="0.25">
      <c r="M3730" s="124"/>
    </row>
    <row r="3731" spans="13:13" s="2" customFormat="1" x14ac:dyDescent="0.25">
      <c r="M3731" s="124"/>
    </row>
    <row r="3732" spans="13:13" s="2" customFormat="1" x14ac:dyDescent="0.25">
      <c r="M3732" s="124"/>
    </row>
    <row r="3733" spans="13:13" s="2" customFormat="1" x14ac:dyDescent="0.25">
      <c r="M3733" s="124"/>
    </row>
    <row r="3734" spans="13:13" s="2" customFormat="1" x14ac:dyDescent="0.25">
      <c r="M3734" s="124"/>
    </row>
    <row r="3735" spans="13:13" s="2" customFormat="1" x14ac:dyDescent="0.25">
      <c r="M3735" s="124"/>
    </row>
    <row r="3736" spans="13:13" s="2" customFormat="1" x14ac:dyDescent="0.25">
      <c r="M3736" s="124"/>
    </row>
    <row r="3737" spans="13:13" s="2" customFormat="1" x14ac:dyDescent="0.25">
      <c r="M3737" s="124"/>
    </row>
    <row r="3738" spans="13:13" s="2" customFormat="1" x14ac:dyDescent="0.25">
      <c r="M3738" s="124"/>
    </row>
    <row r="3739" spans="13:13" s="2" customFormat="1" x14ac:dyDescent="0.25">
      <c r="M3739" s="124"/>
    </row>
    <row r="3740" spans="13:13" s="2" customFormat="1" x14ac:dyDescent="0.25">
      <c r="M3740" s="124"/>
    </row>
    <row r="3741" spans="13:13" s="2" customFormat="1" x14ac:dyDescent="0.25">
      <c r="M3741" s="124"/>
    </row>
    <row r="3742" spans="13:13" s="2" customFormat="1" x14ac:dyDescent="0.25">
      <c r="M3742" s="124"/>
    </row>
    <row r="3743" spans="13:13" s="2" customFormat="1" x14ac:dyDescent="0.25">
      <c r="M3743" s="124"/>
    </row>
    <row r="3744" spans="13:13" s="2" customFormat="1" x14ac:dyDescent="0.25">
      <c r="M3744" s="124"/>
    </row>
    <row r="3745" spans="13:13" s="2" customFormat="1" x14ac:dyDescent="0.25">
      <c r="M3745" s="124"/>
    </row>
    <row r="3746" spans="13:13" s="2" customFormat="1" x14ac:dyDescent="0.25">
      <c r="M3746" s="124"/>
    </row>
    <row r="3747" spans="13:13" s="2" customFormat="1" x14ac:dyDescent="0.25">
      <c r="M3747" s="124"/>
    </row>
    <row r="3748" spans="13:13" s="2" customFormat="1" x14ac:dyDescent="0.25">
      <c r="M3748" s="124"/>
    </row>
    <row r="3749" spans="13:13" s="2" customFormat="1" x14ac:dyDescent="0.25">
      <c r="M3749" s="124"/>
    </row>
    <row r="3750" spans="13:13" s="2" customFormat="1" x14ac:dyDescent="0.25">
      <c r="M3750" s="124"/>
    </row>
    <row r="3751" spans="13:13" s="2" customFormat="1" x14ac:dyDescent="0.25">
      <c r="M3751" s="124"/>
    </row>
    <row r="3752" spans="13:13" s="2" customFormat="1" x14ac:dyDescent="0.25">
      <c r="M3752" s="124"/>
    </row>
    <row r="3753" spans="13:13" s="2" customFormat="1" x14ac:dyDescent="0.25">
      <c r="M3753" s="124"/>
    </row>
    <row r="3754" spans="13:13" s="2" customFormat="1" x14ac:dyDescent="0.25">
      <c r="M3754" s="124"/>
    </row>
    <row r="3755" spans="13:13" s="2" customFormat="1" x14ac:dyDescent="0.25">
      <c r="M3755" s="124"/>
    </row>
    <row r="3756" spans="13:13" s="2" customFormat="1" x14ac:dyDescent="0.25">
      <c r="M3756" s="124"/>
    </row>
    <row r="3757" spans="13:13" s="2" customFormat="1" x14ac:dyDescent="0.25">
      <c r="M3757" s="124"/>
    </row>
    <row r="3758" spans="13:13" s="2" customFormat="1" x14ac:dyDescent="0.25">
      <c r="M3758" s="124"/>
    </row>
    <row r="3759" spans="13:13" s="2" customFormat="1" x14ac:dyDescent="0.25">
      <c r="M3759" s="124"/>
    </row>
    <row r="3760" spans="13:13" s="2" customFormat="1" x14ac:dyDescent="0.25">
      <c r="M3760" s="124"/>
    </row>
    <row r="3761" spans="13:13" s="2" customFormat="1" x14ac:dyDescent="0.25">
      <c r="M3761" s="124"/>
    </row>
    <row r="3762" spans="13:13" s="2" customFormat="1" x14ac:dyDescent="0.25">
      <c r="M3762" s="124"/>
    </row>
    <row r="3763" spans="13:13" s="2" customFormat="1" x14ac:dyDescent="0.25">
      <c r="M3763" s="124"/>
    </row>
    <row r="3764" spans="13:13" s="2" customFormat="1" x14ac:dyDescent="0.25">
      <c r="M3764" s="124"/>
    </row>
    <row r="3765" spans="13:13" s="2" customFormat="1" x14ac:dyDescent="0.25">
      <c r="M3765" s="124"/>
    </row>
    <row r="3766" spans="13:13" s="2" customFormat="1" x14ac:dyDescent="0.25">
      <c r="M3766" s="124"/>
    </row>
    <row r="3767" spans="13:13" s="2" customFormat="1" x14ac:dyDescent="0.25">
      <c r="M3767" s="124"/>
    </row>
    <row r="3768" spans="13:13" s="2" customFormat="1" x14ac:dyDescent="0.25">
      <c r="M3768" s="124"/>
    </row>
    <row r="3769" spans="13:13" s="2" customFormat="1" x14ac:dyDescent="0.25">
      <c r="M3769" s="124"/>
    </row>
    <row r="3770" spans="13:13" s="2" customFormat="1" x14ac:dyDescent="0.25">
      <c r="M3770" s="124"/>
    </row>
    <row r="3771" spans="13:13" s="2" customFormat="1" x14ac:dyDescent="0.25">
      <c r="M3771" s="124"/>
    </row>
    <row r="3772" spans="13:13" s="2" customFormat="1" x14ac:dyDescent="0.25">
      <c r="M3772" s="124"/>
    </row>
    <row r="3773" spans="13:13" s="2" customFormat="1" x14ac:dyDescent="0.25">
      <c r="M3773" s="124"/>
    </row>
    <row r="3774" spans="13:13" s="2" customFormat="1" x14ac:dyDescent="0.25">
      <c r="M3774" s="124"/>
    </row>
    <row r="3775" spans="13:13" s="2" customFormat="1" x14ac:dyDescent="0.25">
      <c r="M3775" s="124"/>
    </row>
    <row r="3776" spans="13:13" s="2" customFormat="1" x14ac:dyDescent="0.25">
      <c r="M3776" s="124"/>
    </row>
    <row r="3777" spans="13:13" s="2" customFormat="1" x14ac:dyDescent="0.25">
      <c r="M3777" s="124"/>
    </row>
    <row r="3778" spans="13:13" s="2" customFormat="1" x14ac:dyDescent="0.25">
      <c r="M3778" s="124"/>
    </row>
    <row r="3779" spans="13:13" s="2" customFormat="1" x14ac:dyDescent="0.25">
      <c r="M3779" s="124"/>
    </row>
    <row r="3780" spans="13:13" s="2" customFormat="1" x14ac:dyDescent="0.25">
      <c r="M3780" s="124"/>
    </row>
    <row r="3781" spans="13:13" s="2" customFormat="1" x14ac:dyDescent="0.25">
      <c r="M3781" s="124"/>
    </row>
    <row r="3782" spans="13:13" s="2" customFormat="1" x14ac:dyDescent="0.25">
      <c r="M3782" s="124"/>
    </row>
    <row r="3783" spans="13:13" s="2" customFormat="1" x14ac:dyDescent="0.25">
      <c r="M3783" s="124"/>
    </row>
    <row r="3784" spans="13:13" s="2" customFormat="1" x14ac:dyDescent="0.25">
      <c r="M3784" s="124"/>
    </row>
    <row r="3785" spans="13:13" s="2" customFormat="1" x14ac:dyDescent="0.25">
      <c r="M3785" s="124"/>
    </row>
    <row r="3786" spans="13:13" s="2" customFormat="1" x14ac:dyDescent="0.25">
      <c r="M3786" s="124"/>
    </row>
    <row r="3787" spans="13:13" s="2" customFormat="1" x14ac:dyDescent="0.25">
      <c r="M3787" s="124"/>
    </row>
    <row r="3788" spans="13:13" s="2" customFormat="1" x14ac:dyDescent="0.25">
      <c r="M3788" s="124"/>
    </row>
    <row r="3789" spans="13:13" s="2" customFormat="1" x14ac:dyDescent="0.25">
      <c r="M3789" s="124"/>
    </row>
    <row r="3790" spans="13:13" s="2" customFormat="1" x14ac:dyDescent="0.25">
      <c r="M3790" s="124"/>
    </row>
    <row r="3791" spans="13:13" s="2" customFormat="1" x14ac:dyDescent="0.25">
      <c r="M3791" s="124"/>
    </row>
    <row r="3792" spans="13:13" s="2" customFormat="1" x14ac:dyDescent="0.25">
      <c r="M3792" s="124"/>
    </row>
    <row r="3793" spans="13:13" s="2" customFormat="1" x14ac:dyDescent="0.25">
      <c r="M3793" s="124"/>
    </row>
    <row r="3794" spans="13:13" s="2" customFormat="1" x14ac:dyDescent="0.25">
      <c r="M3794" s="124"/>
    </row>
    <row r="3795" spans="13:13" s="2" customFormat="1" x14ac:dyDescent="0.25">
      <c r="M3795" s="124"/>
    </row>
    <row r="3796" spans="13:13" s="2" customFormat="1" x14ac:dyDescent="0.25">
      <c r="M3796" s="124"/>
    </row>
    <row r="3797" spans="13:13" s="2" customFormat="1" x14ac:dyDescent="0.25">
      <c r="M3797" s="124"/>
    </row>
    <row r="3798" spans="13:13" s="2" customFormat="1" x14ac:dyDescent="0.25">
      <c r="M3798" s="124"/>
    </row>
    <row r="3799" spans="13:13" s="2" customFormat="1" x14ac:dyDescent="0.25">
      <c r="M3799" s="124"/>
    </row>
    <row r="3800" spans="13:13" s="2" customFormat="1" x14ac:dyDescent="0.25">
      <c r="M3800" s="124"/>
    </row>
    <row r="3801" spans="13:13" s="2" customFormat="1" x14ac:dyDescent="0.25">
      <c r="M3801" s="124"/>
    </row>
    <row r="3802" spans="13:13" s="2" customFormat="1" x14ac:dyDescent="0.25">
      <c r="M3802" s="124"/>
    </row>
    <row r="3803" spans="13:13" s="2" customFormat="1" x14ac:dyDescent="0.25">
      <c r="M3803" s="124"/>
    </row>
    <row r="3804" spans="13:13" s="2" customFormat="1" x14ac:dyDescent="0.25">
      <c r="M3804" s="124"/>
    </row>
    <row r="3805" spans="13:13" s="2" customFormat="1" x14ac:dyDescent="0.25">
      <c r="M3805" s="124"/>
    </row>
    <row r="3806" spans="13:13" s="2" customFormat="1" x14ac:dyDescent="0.25">
      <c r="M3806" s="124"/>
    </row>
    <row r="3807" spans="13:13" s="2" customFormat="1" x14ac:dyDescent="0.25">
      <c r="M3807" s="124"/>
    </row>
    <row r="3808" spans="13:13" s="2" customFormat="1" x14ac:dyDescent="0.25">
      <c r="M3808" s="124"/>
    </row>
    <row r="3809" spans="13:13" s="2" customFormat="1" x14ac:dyDescent="0.25">
      <c r="M3809" s="124"/>
    </row>
    <row r="3810" spans="13:13" s="2" customFormat="1" x14ac:dyDescent="0.25">
      <c r="M3810" s="124"/>
    </row>
    <row r="3811" spans="13:13" s="2" customFormat="1" x14ac:dyDescent="0.25">
      <c r="M3811" s="124"/>
    </row>
    <row r="3812" spans="13:13" s="2" customFormat="1" x14ac:dyDescent="0.25">
      <c r="M3812" s="124"/>
    </row>
    <row r="3813" spans="13:13" s="2" customFormat="1" x14ac:dyDescent="0.25">
      <c r="M3813" s="124"/>
    </row>
    <row r="3814" spans="13:13" s="2" customFormat="1" x14ac:dyDescent="0.25">
      <c r="M3814" s="124"/>
    </row>
    <row r="3815" spans="13:13" s="2" customFormat="1" x14ac:dyDescent="0.25">
      <c r="M3815" s="124"/>
    </row>
    <row r="3816" spans="13:13" s="2" customFormat="1" x14ac:dyDescent="0.25">
      <c r="M3816" s="124"/>
    </row>
    <row r="3817" spans="13:13" s="2" customFormat="1" x14ac:dyDescent="0.25">
      <c r="M3817" s="124"/>
    </row>
    <row r="3818" spans="13:13" s="2" customFormat="1" x14ac:dyDescent="0.25">
      <c r="M3818" s="124"/>
    </row>
    <row r="3819" spans="13:13" s="2" customFormat="1" x14ac:dyDescent="0.25">
      <c r="M3819" s="124"/>
    </row>
    <row r="3820" spans="13:13" s="2" customFormat="1" x14ac:dyDescent="0.25">
      <c r="M3820" s="124"/>
    </row>
    <row r="3821" spans="13:13" s="2" customFormat="1" x14ac:dyDescent="0.25">
      <c r="M3821" s="124"/>
    </row>
    <row r="3822" spans="13:13" s="2" customFormat="1" x14ac:dyDescent="0.25">
      <c r="M3822" s="124"/>
    </row>
    <row r="3823" spans="13:13" s="2" customFormat="1" x14ac:dyDescent="0.25">
      <c r="M3823" s="124"/>
    </row>
    <row r="3824" spans="13:13" s="2" customFormat="1" x14ac:dyDescent="0.25">
      <c r="M3824" s="124"/>
    </row>
    <row r="3825" spans="13:13" s="2" customFormat="1" x14ac:dyDescent="0.25">
      <c r="M3825" s="124"/>
    </row>
    <row r="3826" spans="13:13" s="2" customFormat="1" x14ac:dyDescent="0.25">
      <c r="M3826" s="124"/>
    </row>
    <row r="3827" spans="13:13" s="2" customFormat="1" x14ac:dyDescent="0.25">
      <c r="M3827" s="124"/>
    </row>
    <row r="3828" spans="13:13" s="2" customFormat="1" x14ac:dyDescent="0.25">
      <c r="M3828" s="124"/>
    </row>
    <row r="3829" spans="13:13" s="2" customFormat="1" x14ac:dyDescent="0.25">
      <c r="M3829" s="124"/>
    </row>
    <row r="3830" spans="13:13" s="2" customFormat="1" x14ac:dyDescent="0.25">
      <c r="M3830" s="124"/>
    </row>
    <row r="3831" spans="13:13" s="2" customFormat="1" x14ac:dyDescent="0.25">
      <c r="M3831" s="124"/>
    </row>
    <row r="3832" spans="13:13" s="2" customFormat="1" x14ac:dyDescent="0.25">
      <c r="M3832" s="124"/>
    </row>
    <row r="3833" spans="13:13" s="2" customFormat="1" x14ac:dyDescent="0.25">
      <c r="M3833" s="124"/>
    </row>
    <row r="3834" spans="13:13" s="2" customFormat="1" x14ac:dyDescent="0.25">
      <c r="M3834" s="124"/>
    </row>
    <row r="3835" spans="13:13" s="2" customFormat="1" x14ac:dyDescent="0.25">
      <c r="M3835" s="124"/>
    </row>
    <row r="3836" spans="13:13" s="2" customFormat="1" x14ac:dyDescent="0.25">
      <c r="M3836" s="124"/>
    </row>
    <row r="3837" spans="13:13" s="2" customFormat="1" x14ac:dyDescent="0.25">
      <c r="M3837" s="124"/>
    </row>
    <row r="3838" spans="13:13" s="2" customFormat="1" x14ac:dyDescent="0.25">
      <c r="M3838" s="124"/>
    </row>
    <row r="3839" spans="13:13" s="2" customFormat="1" x14ac:dyDescent="0.25">
      <c r="M3839" s="124"/>
    </row>
    <row r="3840" spans="13:13" s="2" customFormat="1" x14ac:dyDescent="0.25">
      <c r="M3840" s="124"/>
    </row>
    <row r="3841" spans="13:13" s="2" customFormat="1" x14ac:dyDescent="0.25">
      <c r="M3841" s="124"/>
    </row>
    <row r="3842" spans="13:13" s="2" customFormat="1" x14ac:dyDescent="0.25">
      <c r="M3842" s="124"/>
    </row>
    <row r="3843" spans="13:13" s="2" customFormat="1" x14ac:dyDescent="0.25">
      <c r="M3843" s="124"/>
    </row>
    <row r="3844" spans="13:13" s="2" customFormat="1" x14ac:dyDescent="0.25">
      <c r="M3844" s="124"/>
    </row>
    <row r="3845" spans="13:13" s="2" customFormat="1" x14ac:dyDescent="0.25">
      <c r="M3845" s="124"/>
    </row>
    <row r="3846" spans="13:13" s="2" customFormat="1" x14ac:dyDescent="0.25">
      <c r="M3846" s="124"/>
    </row>
    <row r="3847" spans="13:13" s="2" customFormat="1" x14ac:dyDescent="0.25">
      <c r="M3847" s="124"/>
    </row>
    <row r="3848" spans="13:13" s="2" customFormat="1" x14ac:dyDescent="0.25">
      <c r="M3848" s="124"/>
    </row>
    <row r="3849" spans="13:13" s="2" customFormat="1" x14ac:dyDescent="0.25">
      <c r="M3849" s="124"/>
    </row>
    <row r="3850" spans="13:13" s="2" customFormat="1" x14ac:dyDescent="0.25">
      <c r="M3850" s="124"/>
    </row>
    <row r="3851" spans="13:13" s="2" customFormat="1" x14ac:dyDescent="0.25">
      <c r="M3851" s="124"/>
    </row>
    <row r="3852" spans="13:13" s="2" customFormat="1" x14ac:dyDescent="0.25">
      <c r="M3852" s="124"/>
    </row>
    <row r="3853" spans="13:13" s="2" customFormat="1" x14ac:dyDescent="0.25">
      <c r="M3853" s="124"/>
    </row>
    <row r="3854" spans="13:13" s="2" customFormat="1" x14ac:dyDescent="0.25">
      <c r="M3854" s="124"/>
    </row>
    <row r="3855" spans="13:13" s="2" customFormat="1" x14ac:dyDescent="0.25">
      <c r="M3855" s="124"/>
    </row>
    <row r="3856" spans="13:13" s="2" customFormat="1" x14ac:dyDescent="0.25">
      <c r="M3856" s="124"/>
    </row>
    <row r="3857" spans="13:13" s="2" customFormat="1" x14ac:dyDescent="0.25">
      <c r="M3857" s="124"/>
    </row>
    <row r="3858" spans="13:13" s="2" customFormat="1" x14ac:dyDescent="0.25">
      <c r="M3858" s="124"/>
    </row>
    <row r="3859" spans="13:13" s="2" customFormat="1" x14ac:dyDescent="0.25">
      <c r="M3859" s="124"/>
    </row>
    <row r="3860" spans="13:13" s="2" customFormat="1" x14ac:dyDescent="0.25">
      <c r="M3860" s="124"/>
    </row>
    <row r="3861" spans="13:13" s="2" customFormat="1" x14ac:dyDescent="0.25">
      <c r="M3861" s="124"/>
    </row>
    <row r="3862" spans="13:13" s="2" customFormat="1" x14ac:dyDescent="0.25">
      <c r="M3862" s="124"/>
    </row>
    <row r="3863" spans="13:13" s="2" customFormat="1" x14ac:dyDescent="0.25">
      <c r="M3863" s="124"/>
    </row>
    <row r="3864" spans="13:13" s="2" customFormat="1" x14ac:dyDescent="0.25">
      <c r="M3864" s="124"/>
    </row>
    <row r="3865" spans="13:13" s="2" customFormat="1" x14ac:dyDescent="0.25">
      <c r="M3865" s="124"/>
    </row>
    <row r="3866" spans="13:13" s="2" customFormat="1" x14ac:dyDescent="0.25">
      <c r="M3866" s="124"/>
    </row>
    <row r="3867" spans="13:13" s="2" customFormat="1" x14ac:dyDescent="0.25">
      <c r="M3867" s="124"/>
    </row>
    <row r="3868" spans="13:13" s="2" customFormat="1" x14ac:dyDescent="0.25">
      <c r="M3868" s="124"/>
    </row>
    <row r="3869" spans="13:13" s="2" customFormat="1" x14ac:dyDescent="0.25">
      <c r="M3869" s="124"/>
    </row>
    <row r="3870" spans="13:13" s="2" customFormat="1" x14ac:dyDescent="0.25">
      <c r="M3870" s="124"/>
    </row>
    <row r="3871" spans="13:13" s="2" customFormat="1" x14ac:dyDescent="0.25">
      <c r="M3871" s="124"/>
    </row>
    <row r="3872" spans="13:13" s="2" customFormat="1" x14ac:dyDescent="0.25">
      <c r="M3872" s="124"/>
    </row>
    <row r="3873" spans="13:13" s="2" customFormat="1" x14ac:dyDescent="0.25">
      <c r="M3873" s="124"/>
    </row>
    <row r="3874" spans="13:13" s="2" customFormat="1" x14ac:dyDescent="0.25">
      <c r="M3874" s="124"/>
    </row>
    <row r="3875" spans="13:13" s="2" customFormat="1" x14ac:dyDescent="0.25">
      <c r="M3875" s="124"/>
    </row>
    <row r="3876" spans="13:13" s="2" customFormat="1" x14ac:dyDescent="0.25">
      <c r="M3876" s="124"/>
    </row>
    <row r="3877" spans="13:13" s="2" customFormat="1" x14ac:dyDescent="0.25">
      <c r="M3877" s="124"/>
    </row>
    <row r="3878" spans="13:13" s="2" customFormat="1" x14ac:dyDescent="0.25">
      <c r="M3878" s="124"/>
    </row>
    <row r="3879" spans="13:13" s="2" customFormat="1" x14ac:dyDescent="0.25">
      <c r="M3879" s="124"/>
    </row>
    <row r="3880" spans="13:13" s="2" customFormat="1" x14ac:dyDescent="0.25">
      <c r="M3880" s="124"/>
    </row>
    <row r="3881" spans="13:13" s="2" customFormat="1" x14ac:dyDescent="0.25">
      <c r="M3881" s="124"/>
    </row>
    <row r="3882" spans="13:13" s="2" customFormat="1" x14ac:dyDescent="0.25">
      <c r="M3882" s="124"/>
    </row>
    <row r="3883" spans="13:13" s="2" customFormat="1" x14ac:dyDescent="0.25">
      <c r="M3883" s="124"/>
    </row>
    <row r="3884" spans="13:13" s="2" customFormat="1" x14ac:dyDescent="0.25">
      <c r="M3884" s="124"/>
    </row>
    <row r="3885" spans="13:13" s="2" customFormat="1" x14ac:dyDescent="0.25">
      <c r="M3885" s="124"/>
    </row>
    <row r="3886" spans="13:13" s="2" customFormat="1" x14ac:dyDescent="0.25">
      <c r="M3886" s="124"/>
    </row>
    <row r="3887" spans="13:13" s="2" customFormat="1" x14ac:dyDescent="0.25">
      <c r="M3887" s="124"/>
    </row>
    <row r="3888" spans="13:13" s="2" customFormat="1" x14ac:dyDescent="0.25">
      <c r="M3888" s="124"/>
    </row>
    <row r="3889" spans="13:13" s="2" customFormat="1" x14ac:dyDescent="0.25">
      <c r="M3889" s="124"/>
    </row>
    <row r="3890" spans="13:13" s="2" customFormat="1" x14ac:dyDescent="0.25">
      <c r="M3890" s="124"/>
    </row>
    <row r="3891" spans="13:13" s="2" customFormat="1" x14ac:dyDescent="0.25">
      <c r="M3891" s="124"/>
    </row>
    <row r="3892" spans="13:13" s="2" customFormat="1" x14ac:dyDescent="0.25">
      <c r="M3892" s="124"/>
    </row>
    <row r="3893" spans="13:13" s="2" customFormat="1" x14ac:dyDescent="0.25">
      <c r="M3893" s="124"/>
    </row>
    <row r="3894" spans="13:13" s="2" customFormat="1" x14ac:dyDescent="0.25">
      <c r="M3894" s="124"/>
    </row>
    <row r="3895" spans="13:13" s="2" customFormat="1" x14ac:dyDescent="0.25">
      <c r="M3895" s="124"/>
    </row>
    <row r="3896" spans="13:13" s="2" customFormat="1" x14ac:dyDescent="0.25">
      <c r="M3896" s="124"/>
    </row>
    <row r="3897" spans="13:13" s="2" customFormat="1" x14ac:dyDescent="0.25">
      <c r="M3897" s="124"/>
    </row>
    <row r="3898" spans="13:13" s="2" customFormat="1" x14ac:dyDescent="0.25">
      <c r="M3898" s="124"/>
    </row>
    <row r="3899" spans="13:13" s="2" customFormat="1" x14ac:dyDescent="0.25">
      <c r="M3899" s="124"/>
    </row>
    <row r="3900" spans="13:13" s="2" customFormat="1" x14ac:dyDescent="0.25">
      <c r="M3900" s="124"/>
    </row>
    <row r="3901" spans="13:13" s="2" customFormat="1" x14ac:dyDescent="0.25">
      <c r="M3901" s="124"/>
    </row>
    <row r="3902" spans="13:13" s="2" customFormat="1" x14ac:dyDescent="0.25">
      <c r="M3902" s="124"/>
    </row>
    <row r="3903" spans="13:13" s="2" customFormat="1" x14ac:dyDescent="0.25">
      <c r="M3903" s="124"/>
    </row>
    <row r="3904" spans="13:13" s="2" customFormat="1" x14ac:dyDescent="0.25">
      <c r="M3904" s="124"/>
    </row>
    <row r="3905" spans="13:13" s="2" customFormat="1" x14ac:dyDescent="0.25">
      <c r="M3905" s="124"/>
    </row>
    <row r="3906" spans="13:13" s="2" customFormat="1" x14ac:dyDescent="0.25">
      <c r="M3906" s="124"/>
    </row>
    <row r="3907" spans="13:13" s="2" customFormat="1" x14ac:dyDescent="0.25">
      <c r="M3907" s="124"/>
    </row>
    <row r="3908" spans="13:13" s="2" customFormat="1" x14ac:dyDescent="0.25">
      <c r="M3908" s="124"/>
    </row>
    <row r="3909" spans="13:13" s="2" customFormat="1" x14ac:dyDescent="0.25">
      <c r="M3909" s="124"/>
    </row>
    <row r="3910" spans="13:13" s="2" customFormat="1" x14ac:dyDescent="0.25">
      <c r="M3910" s="124"/>
    </row>
    <row r="3911" spans="13:13" s="2" customFormat="1" x14ac:dyDescent="0.25">
      <c r="M3911" s="124"/>
    </row>
    <row r="3912" spans="13:13" s="2" customFormat="1" x14ac:dyDescent="0.25">
      <c r="M3912" s="124"/>
    </row>
    <row r="3913" spans="13:13" s="2" customFormat="1" x14ac:dyDescent="0.25">
      <c r="M3913" s="124"/>
    </row>
    <row r="3914" spans="13:13" s="2" customFormat="1" x14ac:dyDescent="0.25">
      <c r="M3914" s="124"/>
    </row>
    <row r="3915" spans="13:13" s="2" customFormat="1" x14ac:dyDescent="0.25">
      <c r="M3915" s="124"/>
    </row>
    <row r="3916" spans="13:13" s="2" customFormat="1" x14ac:dyDescent="0.25">
      <c r="M3916" s="124"/>
    </row>
    <row r="3917" spans="13:13" s="2" customFormat="1" x14ac:dyDescent="0.25">
      <c r="M3917" s="124"/>
    </row>
    <row r="3918" spans="13:13" s="2" customFormat="1" x14ac:dyDescent="0.25">
      <c r="M3918" s="124"/>
    </row>
    <row r="3919" spans="13:13" s="2" customFormat="1" x14ac:dyDescent="0.25">
      <c r="M3919" s="124"/>
    </row>
    <row r="3920" spans="13:13" s="2" customFormat="1" x14ac:dyDescent="0.25">
      <c r="M3920" s="124"/>
    </row>
    <row r="3921" spans="13:13" s="2" customFormat="1" x14ac:dyDescent="0.25">
      <c r="M3921" s="124"/>
    </row>
    <row r="3922" spans="13:13" s="2" customFormat="1" x14ac:dyDescent="0.25">
      <c r="M3922" s="124"/>
    </row>
    <row r="3923" spans="13:13" s="2" customFormat="1" x14ac:dyDescent="0.25">
      <c r="M3923" s="124"/>
    </row>
    <row r="3924" spans="13:13" s="2" customFormat="1" x14ac:dyDescent="0.25">
      <c r="M3924" s="124"/>
    </row>
    <row r="3925" spans="13:13" s="2" customFormat="1" x14ac:dyDescent="0.25">
      <c r="M3925" s="124"/>
    </row>
    <row r="3926" spans="13:13" s="2" customFormat="1" x14ac:dyDescent="0.25">
      <c r="M3926" s="124"/>
    </row>
    <row r="3927" spans="13:13" s="2" customFormat="1" x14ac:dyDescent="0.25">
      <c r="M3927" s="124"/>
    </row>
    <row r="3928" spans="13:13" s="2" customFormat="1" x14ac:dyDescent="0.25">
      <c r="M3928" s="124"/>
    </row>
    <row r="3929" spans="13:13" s="2" customFormat="1" x14ac:dyDescent="0.25">
      <c r="M3929" s="124"/>
    </row>
    <row r="3930" spans="13:13" s="2" customFormat="1" x14ac:dyDescent="0.25">
      <c r="M3930" s="124"/>
    </row>
    <row r="3931" spans="13:13" s="2" customFormat="1" x14ac:dyDescent="0.25">
      <c r="M3931" s="124"/>
    </row>
    <row r="3932" spans="13:13" s="2" customFormat="1" x14ac:dyDescent="0.25">
      <c r="M3932" s="124"/>
    </row>
    <row r="3933" spans="13:13" s="2" customFormat="1" x14ac:dyDescent="0.25">
      <c r="M3933" s="124"/>
    </row>
    <row r="3934" spans="13:13" s="2" customFormat="1" x14ac:dyDescent="0.25">
      <c r="M3934" s="124"/>
    </row>
    <row r="3935" spans="13:13" s="2" customFormat="1" x14ac:dyDescent="0.25">
      <c r="M3935" s="124"/>
    </row>
    <row r="3936" spans="13:13" s="2" customFormat="1" x14ac:dyDescent="0.25">
      <c r="M3936" s="124"/>
    </row>
    <row r="3937" spans="13:13" s="2" customFormat="1" x14ac:dyDescent="0.25">
      <c r="M3937" s="124"/>
    </row>
    <row r="3938" spans="13:13" s="2" customFormat="1" x14ac:dyDescent="0.25">
      <c r="M3938" s="124"/>
    </row>
    <row r="3939" spans="13:13" s="2" customFormat="1" x14ac:dyDescent="0.25">
      <c r="M3939" s="124"/>
    </row>
    <row r="3940" spans="13:13" s="2" customFormat="1" x14ac:dyDescent="0.25">
      <c r="M3940" s="124"/>
    </row>
    <row r="3941" spans="13:13" s="2" customFormat="1" x14ac:dyDescent="0.25">
      <c r="M3941" s="124"/>
    </row>
    <row r="3942" spans="13:13" s="2" customFormat="1" x14ac:dyDescent="0.25">
      <c r="M3942" s="124"/>
    </row>
    <row r="3943" spans="13:13" s="2" customFormat="1" x14ac:dyDescent="0.25">
      <c r="M3943" s="124"/>
    </row>
    <row r="3944" spans="13:13" s="2" customFormat="1" x14ac:dyDescent="0.25">
      <c r="M3944" s="124"/>
    </row>
    <row r="3945" spans="13:13" s="2" customFormat="1" x14ac:dyDescent="0.25">
      <c r="M3945" s="124"/>
    </row>
    <row r="3946" spans="13:13" s="2" customFormat="1" x14ac:dyDescent="0.25">
      <c r="M3946" s="124"/>
    </row>
    <row r="3947" spans="13:13" s="2" customFormat="1" x14ac:dyDescent="0.25">
      <c r="M3947" s="124"/>
    </row>
    <row r="3948" spans="13:13" s="2" customFormat="1" x14ac:dyDescent="0.25">
      <c r="M3948" s="124"/>
    </row>
    <row r="3949" spans="13:13" s="2" customFormat="1" x14ac:dyDescent="0.25">
      <c r="M3949" s="124"/>
    </row>
    <row r="3950" spans="13:13" s="2" customFormat="1" x14ac:dyDescent="0.25">
      <c r="M3950" s="124"/>
    </row>
    <row r="3951" spans="13:13" s="2" customFormat="1" x14ac:dyDescent="0.25">
      <c r="M3951" s="124"/>
    </row>
    <row r="3952" spans="13:13" s="2" customFormat="1" x14ac:dyDescent="0.25">
      <c r="M3952" s="124"/>
    </row>
    <row r="3953" spans="13:13" s="2" customFormat="1" x14ac:dyDescent="0.25">
      <c r="M3953" s="124"/>
    </row>
    <row r="3954" spans="13:13" s="2" customFormat="1" x14ac:dyDescent="0.25">
      <c r="M3954" s="124"/>
    </row>
    <row r="3955" spans="13:13" s="2" customFormat="1" x14ac:dyDescent="0.25">
      <c r="M3955" s="124"/>
    </row>
    <row r="3956" spans="13:13" s="2" customFormat="1" x14ac:dyDescent="0.25">
      <c r="M3956" s="124"/>
    </row>
    <row r="3957" spans="13:13" s="2" customFormat="1" x14ac:dyDescent="0.25">
      <c r="M3957" s="124"/>
    </row>
    <row r="3958" spans="13:13" s="2" customFormat="1" x14ac:dyDescent="0.25">
      <c r="M3958" s="124"/>
    </row>
    <row r="3959" spans="13:13" s="2" customFormat="1" x14ac:dyDescent="0.25">
      <c r="M3959" s="124"/>
    </row>
    <row r="3960" spans="13:13" s="2" customFormat="1" x14ac:dyDescent="0.25">
      <c r="M3960" s="124"/>
    </row>
    <row r="3961" spans="13:13" s="2" customFormat="1" x14ac:dyDescent="0.25">
      <c r="M3961" s="124"/>
    </row>
    <row r="3962" spans="13:13" s="2" customFormat="1" x14ac:dyDescent="0.25">
      <c r="M3962" s="124"/>
    </row>
    <row r="3963" spans="13:13" s="2" customFormat="1" x14ac:dyDescent="0.25">
      <c r="M3963" s="124"/>
    </row>
    <row r="3964" spans="13:13" s="2" customFormat="1" x14ac:dyDescent="0.25">
      <c r="M3964" s="124"/>
    </row>
    <row r="3965" spans="13:13" s="2" customFormat="1" x14ac:dyDescent="0.25">
      <c r="M3965" s="124"/>
    </row>
    <row r="3966" spans="13:13" s="2" customFormat="1" x14ac:dyDescent="0.25">
      <c r="M3966" s="124"/>
    </row>
    <row r="3967" spans="13:13" s="2" customFormat="1" x14ac:dyDescent="0.25">
      <c r="M3967" s="124"/>
    </row>
    <row r="3968" spans="13:13" s="2" customFormat="1" x14ac:dyDescent="0.25">
      <c r="M3968" s="124"/>
    </row>
    <row r="3969" spans="13:13" s="2" customFormat="1" x14ac:dyDescent="0.25">
      <c r="M3969" s="124"/>
    </row>
    <row r="3970" spans="13:13" s="2" customFormat="1" x14ac:dyDescent="0.25">
      <c r="M3970" s="124"/>
    </row>
    <row r="3971" spans="13:13" s="2" customFormat="1" x14ac:dyDescent="0.25">
      <c r="M3971" s="124"/>
    </row>
    <row r="3972" spans="13:13" s="2" customFormat="1" x14ac:dyDescent="0.25">
      <c r="M3972" s="124"/>
    </row>
    <row r="3973" spans="13:13" s="2" customFormat="1" x14ac:dyDescent="0.25">
      <c r="M3973" s="124"/>
    </row>
    <row r="3974" spans="13:13" s="2" customFormat="1" x14ac:dyDescent="0.25">
      <c r="M3974" s="124"/>
    </row>
    <row r="3975" spans="13:13" s="2" customFormat="1" x14ac:dyDescent="0.25">
      <c r="M3975" s="124"/>
    </row>
    <row r="3976" spans="13:13" s="2" customFormat="1" x14ac:dyDescent="0.25">
      <c r="M3976" s="124"/>
    </row>
    <row r="3977" spans="13:13" s="2" customFormat="1" x14ac:dyDescent="0.25">
      <c r="M3977" s="124"/>
    </row>
    <row r="3978" spans="13:13" s="2" customFormat="1" x14ac:dyDescent="0.25">
      <c r="M3978" s="124"/>
    </row>
    <row r="3979" spans="13:13" s="2" customFormat="1" x14ac:dyDescent="0.25">
      <c r="M3979" s="124"/>
    </row>
    <row r="3980" spans="13:13" s="2" customFormat="1" x14ac:dyDescent="0.25">
      <c r="M3980" s="124"/>
    </row>
    <row r="3981" spans="13:13" s="2" customFormat="1" x14ac:dyDescent="0.25">
      <c r="M3981" s="124"/>
    </row>
    <row r="3982" spans="13:13" s="2" customFormat="1" x14ac:dyDescent="0.25">
      <c r="M3982" s="124"/>
    </row>
    <row r="3983" spans="13:13" s="2" customFormat="1" x14ac:dyDescent="0.25">
      <c r="M3983" s="124"/>
    </row>
    <row r="3984" spans="13:13" s="2" customFormat="1" x14ac:dyDescent="0.25">
      <c r="M3984" s="124"/>
    </row>
    <row r="3985" spans="13:13" s="2" customFormat="1" x14ac:dyDescent="0.25">
      <c r="M3985" s="124"/>
    </row>
    <row r="3986" spans="13:13" s="2" customFormat="1" x14ac:dyDescent="0.25">
      <c r="M3986" s="124"/>
    </row>
    <row r="3987" spans="13:13" s="2" customFormat="1" x14ac:dyDescent="0.25">
      <c r="M3987" s="124"/>
    </row>
    <row r="3988" spans="13:13" s="2" customFormat="1" x14ac:dyDescent="0.25">
      <c r="M3988" s="124"/>
    </row>
    <row r="3989" spans="13:13" s="2" customFormat="1" x14ac:dyDescent="0.25">
      <c r="M3989" s="124"/>
    </row>
    <row r="3990" spans="13:13" s="2" customFormat="1" x14ac:dyDescent="0.25">
      <c r="M3990" s="124"/>
    </row>
    <row r="3991" spans="13:13" s="2" customFormat="1" x14ac:dyDescent="0.25">
      <c r="M3991" s="124"/>
    </row>
    <row r="3992" spans="13:13" s="2" customFormat="1" x14ac:dyDescent="0.25">
      <c r="M3992" s="124"/>
    </row>
    <row r="3993" spans="13:13" s="2" customFormat="1" x14ac:dyDescent="0.25">
      <c r="M3993" s="124"/>
    </row>
    <row r="3994" spans="13:13" s="2" customFormat="1" x14ac:dyDescent="0.25">
      <c r="M3994" s="124"/>
    </row>
    <row r="3995" spans="13:13" s="2" customFormat="1" x14ac:dyDescent="0.25">
      <c r="M3995" s="124"/>
    </row>
    <row r="3996" spans="13:13" s="2" customFormat="1" x14ac:dyDescent="0.25">
      <c r="M3996" s="124"/>
    </row>
    <row r="3997" spans="13:13" s="2" customFormat="1" x14ac:dyDescent="0.25">
      <c r="M3997" s="124"/>
    </row>
    <row r="3998" spans="13:13" s="2" customFormat="1" x14ac:dyDescent="0.25">
      <c r="M3998" s="124"/>
    </row>
    <row r="3999" spans="13:13" s="2" customFormat="1" x14ac:dyDescent="0.25">
      <c r="M3999" s="124"/>
    </row>
    <row r="4000" spans="13:13" s="2" customFormat="1" x14ac:dyDescent="0.25">
      <c r="M4000" s="124"/>
    </row>
    <row r="4001" spans="13:13" s="2" customFormat="1" x14ac:dyDescent="0.25">
      <c r="M4001" s="124"/>
    </row>
    <row r="4002" spans="13:13" s="2" customFormat="1" x14ac:dyDescent="0.25">
      <c r="M4002" s="124"/>
    </row>
    <row r="4003" spans="13:13" s="2" customFormat="1" x14ac:dyDescent="0.25">
      <c r="M4003" s="124"/>
    </row>
    <row r="4004" spans="13:13" s="2" customFormat="1" x14ac:dyDescent="0.25">
      <c r="M4004" s="124"/>
    </row>
    <row r="4005" spans="13:13" s="2" customFormat="1" x14ac:dyDescent="0.25">
      <c r="M4005" s="124"/>
    </row>
    <row r="4006" spans="13:13" s="2" customFormat="1" x14ac:dyDescent="0.25">
      <c r="M4006" s="124"/>
    </row>
    <row r="4007" spans="13:13" s="2" customFormat="1" x14ac:dyDescent="0.25">
      <c r="M4007" s="124"/>
    </row>
    <row r="4008" spans="13:13" s="2" customFormat="1" x14ac:dyDescent="0.25">
      <c r="M4008" s="124"/>
    </row>
    <row r="4009" spans="13:13" s="2" customFormat="1" x14ac:dyDescent="0.25">
      <c r="M4009" s="124"/>
    </row>
    <row r="4010" spans="13:13" s="2" customFormat="1" x14ac:dyDescent="0.25">
      <c r="M4010" s="124"/>
    </row>
    <row r="4011" spans="13:13" s="2" customFormat="1" x14ac:dyDescent="0.25">
      <c r="M4011" s="124"/>
    </row>
    <row r="4012" spans="13:13" s="2" customFormat="1" x14ac:dyDescent="0.25">
      <c r="M4012" s="124"/>
    </row>
    <row r="4013" spans="13:13" s="2" customFormat="1" x14ac:dyDescent="0.25">
      <c r="M4013" s="124"/>
    </row>
    <row r="4014" spans="13:13" s="2" customFormat="1" x14ac:dyDescent="0.25">
      <c r="M4014" s="124"/>
    </row>
    <row r="4015" spans="13:13" s="2" customFormat="1" x14ac:dyDescent="0.25">
      <c r="M4015" s="124"/>
    </row>
    <row r="4016" spans="13:13" s="2" customFormat="1" x14ac:dyDescent="0.25">
      <c r="M4016" s="124"/>
    </row>
    <row r="4017" spans="13:13" s="2" customFormat="1" x14ac:dyDescent="0.25">
      <c r="M4017" s="124"/>
    </row>
    <row r="4018" spans="13:13" s="2" customFormat="1" x14ac:dyDescent="0.25">
      <c r="M4018" s="124"/>
    </row>
    <row r="4019" spans="13:13" s="2" customFormat="1" x14ac:dyDescent="0.25">
      <c r="M4019" s="124"/>
    </row>
    <row r="4020" spans="13:13" s="2" customFormat="1" x14ac:dyDescent="0.25">
      <c r="M4020" s="124"/>
    </row>
    <row r="4021" spans="13:13" s="2" customFormat="1" x14ac:dyDescent="0.25">
      <c r="M4021" s="124"/>
    </row>
    <row r="4022" spans="13:13" s="2" customFormat="1" x14ac:dyDescent="0.25">
      <c r="M4022" s="124"/>
    </row>
    <row r="4023" spans="13:13" s="2" customFormat="1" x14ac:dyDescent="0.25">
      <c r="M4023" s="124"/>
    </row>
    <row r="4024" spans="13:13" s="2" customFormat="1" x14ac:dyDescent="0.25">
      <c r="M4024" s="124"/>
    </row>
    <row r="4025" spans="13:13" s="2" customFormat="1" x14ac:dyDescent="0.25">
      <c r="M4025" s="124"/>
    </row>
    <row r="4026" spans="13:13" s="2" customFormat="1" x14ac:dyDescent="0.25">
      <c r="M4026" s="124"/>
    </row>
    <row r="4027" spans="13:13" s="2" customFormat="1" x14ac:dyDescent="0.25">
      <c r="M4027" s="124"/>
    </row>
    <row r="4028" spans="13:13" s="2" customFormat="1" x14ac:dyDescent="0.25">
      <c r="M4028" s="124"/>
    </row>
    <row r="4029" spans="13:13" s="2" customFormat="1" x14ac:dyDescent="0.25">
      <c r="M4029" s="124"/>
    </row>
    <row r="4030" spans="13:13" s="2" customFormat="1" x14ac:dyDescent="0.25">
      <c r="M4030" s="124"/>
    </row>
    <row r="4031" spans="13:13" s="2" customFormat="1" x14ac:dyDescent="0.25">
      <c r="M4031" s="124"/>
    </row>
    <row r="4032" spans="13:13" s="2" customFormat="1" x14ac:dyDescent="0.25">
      <c r="M4032" s="124"/>
    </row>
    <row r="4033" spans="13:13" s="2" customFormat="1" x14ac:dyDescent="0.25">
      <c r="M4033" s="124"/>
    </row>
    <row r="4034" spans="13:13" s="2" customFormat="1" x14ac:dyDescent="0.25">
      <c r="M4034" s="124"/>
    </row>
    <row r="4035" spans="13:13" s="2" customFormat="1" x14ac:dyDescent="0.25">
      <c r="M4035" s="124"/>
    </row>
    <row r="4036" spans="13:13" s="2" customFormat="1" x14ac:dyDescent="0.25">
      <c r="M4036" s="124"/>
    </row>
    <row r="4037" spans="13:13" s="2" customFormat="1" x14ac:dyDescent="0.25">
      <c r="M4037" s="124"/>
    </row>
    <row r="4038" spans="13:13" s="2" customFormat="1" x14ac:dyDescent="0.25">
      <c r="M4038" s="124"/>
    </row>
    <row r="4039" spans="13:13" s="2" customFormat="1" x14ac:dyDescent="0.25">
      <c r="M4039" s="124"/>
    </row>
    <row r="4040" spans="13:13" s="2" customFormat="1" x14ac:dyDescent="0.25">
      <c r="M4040" s="124"/>
    </row>
    <row r="4041" spans="13:13" s="2" customFormat="1" x14ac:dyDescent="0.25">
      <c r="M4041" s="124"/>
    </row>
    <row r="4042" spans="13:13" s="2" customFormat="1" x14ac:dyDescent="0.25">
      <c r="M4042" s="124"/>
    </row>
    <row r="4043" spans="13:13" s="2" customFormat="1" x14ac:dyDescent="0.25">
      <c r="M4043" s="124"/>
    </row>
    <row r="4044" spans="13:13" s="2" customFormat="1" x14ac:dyDescent="0.25">
      <c r="M4044" s="124"/>
    </row>
    <row r="4045" spans="13:13" s="2" customFormat="1" x14ac:dyDescent="0.25">
      <c r="M4045" s="124"/>
    </row>
    <row r="4046" spans="13:13" s="2" customFormat="1" x14ac:dyDescent="0.25">
      <c r="M4046" s="124"/>
    </row>
    <row r="4047" spans="13:13" s="2" customFormat="1" x14ac:dyDescent="0.25">
      <c r="M4047" s="124"/>
    </row>
    <row r="4048" spans="13:13" s="2" customFormat="1" x14ac:dyDescent="0.25">
      <c r="M4048" s="124"/>
    </row>
    <row r="4049" spans="13:13" s="2" customFormat="1" x14ac:dyDescent="0.25">
      <c r="M4049" s="124"/>
    </row>
    <row r="4050" spans="13:13" s="2" customFormat="1" x14ac:dyDescent="0.25">
      <c r="M4050" s="124"/>
    </row>
    <row r="4051" spans="13:13" s="2" customFormat="1" x14ac:dyDescent="0.25">
      <c r="M4051" s="124"/>
    </row>
    <row r="4052" spans="13:13" s="2" customFormat="1" x14ac:dyDescent="0.25">
      <c r="M4052" s="124"/>
    </row>
    <row r="4053" spans="13:13" s="2" customFormat="1" x14ac:dyDescent="0.25">
      <c r="M4053" s="124"/>
    </row>
    <row r="4054" spans="13:13" s="2" customFormat="1" x14ac:dyDescent="0.25">
      <c r="M4054" s="124"/>
    </row>
    <row r="4055" spans="13:13" s="2" customFormat="1" x14ac:dyDescent="0.25">
      <c r="M4055" s="124"/>
    </row>
    <row r="4056" spans="13:13" s="2" customFormat="1" x14ac:dyDescent="0.25">
      <c r="M4056" s="124"/>
    </row>
    <row r="4057" spans="13:13" s="2" customFormat="1" x14ac:dyDescent="0.25">
      <c r="M4057" s="124"/>
    </row>
    <row r="4058" spans="13:13" s="2" customFormat="1" x14ac:dyDescent="0.25">
      <c r="M4058" s="124"/>
    </row>
    <row r="4059" spans="13:13" s="2" customFormat="1" x14ac:dyDescent="0.25">
      <c r="M4059" s="124"/>
    </row>
    <row r="4060" spans="13:13" s="2" customFormat="1" x14ac:dyDescent="0.25">
      <c r="M4060" s="124"/>
    </row>
    <row r="4061" spans="13:13" s="2" customFormat="1" x14ac:dyDescent="0.25">
      <c r="M4061" s="124"/>
    </row>
    <row r="4062" spans="13:13" s="2" customFormat="1" x14ac:dyDescent="0.25">
      <c r="M4062" s="124"/>
    </row>
    <row r="4063" spans="13:13" s="2" customFormat="1" x14ac:dyDescent="0.25">
      <c r="M4063" s="124"/>
    </row>
    <row r="4064" spans="13:13" s="2" customFormat="1" x14ac:dyDescent="0.25">
      <c r="M4064" s="124"/>
    </row>
    <row r="4065" spans="13:13" s="2" customFormat="1" x14ac:dyDescent="0.25">
      <c r="M4065" s="124"/>
    </row>
    <row r="4066" spans="13:13" s="2" customFormat="1" x14ac:dyDescent="0.25">
      <c r="M4066" s="124"/>
    </row>
    <row r="4067" spans="13:13" s="2" customFormat="1" x14ac:dyDescent="0.25">
      <c r="M4067" s="124"/>
    </row>
    <row r="4068" spans="13:13" s="2" customFormat="1" x14ac:dyDescent="0.25">
      <c r="M4068" s="124"/>
    </row>
    <row r="4069" spans="13:13" s="2" customFormat="1" x14ac:dyDescent="0.25">
      <c r="M4069" s="124"/>
    </row>
    <row r="4070" spans="13:13" s="2" customFormat="1" x14ac:dyDescent="0.25">
      <c r="M4070" s="124"/>
    </row>
    <row r="4071" spans="13:13" s="2" customFormat="1" x14ac:dyDescent="0.25">
      <c r="M4071" s="124"/>
    </row>
    <row r="4072" spans="13:13" s="2" customFormat="1" x14ac:dyDescent="0.25">
      <c r="M4072" s="124"/>
    </row>
    <row r="4073" spans="13:13" s="2" customFormat="1" x14ac:dyDescent="0.25">
      <c r="M4073" s="124"/>
    </row>
    <row r="4074" spans="13:13" s="2" customFormat="1" x14ac:dyDescent="0.25">
      <c r="M4074" s="124"/>
    </row>
    <row r="4075" spans="13:13" s="2" customFormat="1" x14ac:dyDescent="0.25">
      <c r="M4075" s="124"/>
    </row>
    <row r="4076" spans="13:13" s="2" customFormat="1" x14ac:dyDescent="0.25">
      <c r="M4076" s="124"/>
    </row>
    <row r="4077" spans="13:13" s="2" customFormat="1" x14ac:dyDescent="0.25">
      <c r="M4077" s="124"/>
    </row>
    <row r="4078" spans="13:13" s="2" customFormat="1" x14ac:dyDescent="0.25">
      <c r="M4078" s="124"/>
    </row>
    <row r="4079" spans="13:13" s="2" customFormat="1" x14ac:dyDescent="0.25">
      <c r="M4079" s="124"/>
    </row>
    <row r="4080" spans="13:13" s="2" customFormat="1" x14ac:dyDescent="0.25">
      <c r="M4080" s="124"/>
    </row>
    <row r="4081" spans="13:13" s="2" customFormat="1" x14ac:dyDescent="0.25">
      <c r="M4081" s="124"/>
    </row>
    <row r="4082" spans="13:13" s="2" customFormat="1" x14ac:dyDescent="0.25">
      <c r="M4082" s="124"/>
    </row>
    <row r="4083" spans="13:13" s="2" customFormat="1" x14ac:dyDescent="0.25">
      <c r="M4083" s="124"/>
    </row>
    <row r="4084" spans="13:13" s="2" customFormat="1" x14ac:dyDescent="0.25">
      <c r="M4084" s="124"/>
    </row>
    <row r="4085" spans="13:13" s="2" customFormat="1" x14ac:dyDescent="0.25">
      <c r="M4085" s="124"/>
    </row>
    <row r="4086" spans="13:13" s="2" customFormat="1" x14ac:dyDescent="0.25">
      <c r="M4086" s="124"/>
    </row>
    <row r="4087" spans="13:13" s="2" customFormat="1" x14ac:dyDescent="0.25">
      <c r="M4087" s="124"/>
    </row>
    <row r="4088" spans="13:13" s="2" customFormat="1" x14ac:dyDescent="0.25">
      <c r="M4088" s="124"/>
    </row>
    <row r="4089" spans="13:13" s="2" customFormat="1" x14ac:dyDescent="0.25">
      <c r="M4089" s="124"/>
    </row>
    <row r="4090" spans="13:13" s="2" customFormat="1" x14ac:dyDescent="0.25">
      <c r="M4090" s="124"/>
    </row>
    <row r="4091" spans="13:13" s="2" customFormat="1" x14ac:dyDescent="0.25">
      <c r="M4091" s="124"/>
    </row>
    <row r="4092" spans="13:13" s="2" customFormat="1" x14ac:dyDescent="0.25">
      <c r="M4092" s="124"/>
    </row>
    <row r="4093" spans="13:13" s="2" customFormat="1" x14ac:dyDescent="0.25">
      <c r="M4093" s="124"/>
    </row>
    <row r="4094" spans="13:13" s="2" customFormat="1" x14ac:dyDescent="0.25">
      <c r="M4094" s="124"/>
    </row>
    <row r="4095" spans="13:13" s="2" customFormat="1" x14ac:dyDescent="0.25">
      <c r="M4095" s="124"/>
    </row>
    <row r="4096" spans="13:13" s="2" customFormat="1" x14ac:dyDescent="0.25">
      <c r="M4096" s="124"/>
    </row>
    <row r="4097" spans="13:13" s="2" customFormat="1" x14ac:dyDescent="0.25">
      <c r="M4097" s="124"/>
    </row>
    <row r="4098" spans="13:13" s="2" customFormat="1" x14ac:dyDescent="0.25">
      <c r="M4098" s="124"/>
    </row>
    <row r="4099" spans="13:13" s="2" customFormat="1" x14ac:dyDescent="0.25">
      <c r="M4099" s="124"/>
    </row>
    <row r="4100" spans="13:13" s="2" customFormat="1" x14ac:dyDescent="0.25">
      <c r="M4100" s="124"/>
    </row>
    <row r="4101" spans="13:13" s="2" customFormat="1" x14ac:dyDescent="0.25">
      <c r="M4101" s="124"/>
    </row>
    <row r="4102" spans="13:13" s="2" customFormat="1" x14ac:dyDescent="0.25">
      <c r="M4102" s="124"/>
    </row>
    <row r="4103" spans="13:13" s="2" customFormat="1" x14ac:dyDescent="0.25">
      <c r="M4103" s="124"/>
    </row>
    <row r="4104" spans="13:13" s="2" customFormat="1" x14ac:dyDescent="0.25">
      <c r="M4104" s="124"/>
    </row>
    <row r="4105" spans="13:13" s="2" customFormat="1" x14ac:dyDescent="0.25">
      <c r="M4105" s="124"/>
    </row>
    <row r="4106" spans="13:13" s="2" customFormat="1" x14ac:dyDescent="0.25">
      <c r="M4106" s="124"/>
    </row>
    <row r="4107" spans="13:13" s="2" customFormat="1" x14ac:dyDescent="0.25">
      <c r="M4107" s="124"/>
    </row>
    <row r="4108" spans="13:13" s="2" customFormat="1" x14ac:dyDescent="0.25">
      <c r="M4108" s="124"/>
    </row>
    <row r="4109" spans="13:13" s="2" customFormat="1" x14ac:dyDescent="0.25">
      <c r="M4109" s="124"/>
    </row>
    <row r="4110" spans="13:13" s="2" customFormat="1" x14ac:dyDescent="0.25">
      <c r="M4110" s="124"/>
    </row>
    <row r="4111" spans="13:13" s="2" customFormat="1" x14ac:dyDescent="0.25">
      <c r="M4111" s="124"/>
    </row>
    <row r="4112" spans="13:13" s="2" customFormat="1" x14ac:dyDescent="0.25">
      <c r="M4112" s="124"/>
    </row>
    <row r="4113" spans="13:13" s="2" customFormat="1" x14ac:dyDescent="0.25">
      <c r="M4113" s="124"/>
    </row>
    <row r="4114" spans="13:13" s="2" customFormat="1" x14ac:dyDescent="0.25">
      <c r="M4114" s="124"/>
    </row>
    <row r="4115" spans="13:13" s="2" customFormat="1" x14ac:dyDescent="0.25">
      <c r="M4115" s="124"/>
    </row>
    <row r="4116" spans="13:13" s="2" customFormat="1" x14ac:dyDescent="0.25">
      <c r="M4116" s="124"/>
    </row>
    <row r="4117" spans="13:13" s="2" customFormat="1" x14ac:dyDescent="0.25">
      <c r="M4117" s="124"/>
    </row>
    <row r="4118" spans="13:13" s="2" customFormat="1" x14ac:dyDescent="0.25">
      <c r="M4118" s="124"/>
    </row>
    <row r="4119" spans="13:13" s="2" customFormat="1" x14ac:dyDescent="0.25">
      <c r="M4119" s="124"/>
    </row>
    <row r="4120" spans="13:13" s="2" customFormat="1" x14ac:dyDescent="0.25">
      <c r="M4120" s="124"/>
    </row>
    <row r="4121" spans="13:13" s="2" customFormat="1" x14ac:dyDescent="0.25">
      <c r="M4121" s="124"/>
    </row>
    <row r="4122" spans="13:13" s="2" customFormat="1" x14ac:dyDescent="0.25">
      <c r="M4122" s="124"/>
    </row>
    <row r="4123" spans="13:13" s="2" customFormat="1" x14ac:dyDescent="0.25">
      <c r="M4123" s="124"/>
    </row>
    <row r="4124" spans="13:13" s="2" customFormat="1" x14ac:dyDescent="0.25">
      <c r="M4124" s="124"/>
    </row>
    <row r="4125" spans="13:13" s="2" customFormat="1" x14ac:dyDescent="0.25">
      <c r="M4125" s="124"/>
    </row>
    <row r="4126" spans="13:13" s="2" customFormat="1" x14ac:dyDescent="0.25">
      <c r="M4126" s="124"/>
    </row>
    <row r="4127" spans="13:13" s="2" customFormat="1" x14ac:dyDescent="0.25">
      <c r="M4127" s="124"/>
    </row>
    <row r="4128" spans="13:13" s="2" customFormat="1" x14ac:dyDescent="0.25">
      <c r="M4128" s="124"/>
    </row>
    <row r="4129" spans="13:13" s="2" customFormat="1" x14ac:dyDescent="0.25">
      <c r="M4129" s="124"/>
    </row>
    <row r="4130" spans="13:13" s="2" customFormat="1" x14ac:dyDescent="0.25">
      <c r="M4130" s="124"/>
    </row>
    <row r="4131" spans="13:13" s="2" customFormat="1" x14ac:dyDescent="0.25">
      <c r="M4131" s="124"/>
    </row>
    <row r="4132" spans="13:13" s="2" customFormat="1" x14ac:dyDescent="0.25">
      <c r="M4132" s="124"/>
    </row>
    <row r="4133" spans="13:13" s="2" customFormat="1" x14ac:dyDescent="0.25">
      <c r="M4133" s="124"/>
    </row>
    <row r="4134" spans="13:13" s="2" customFormat="1" x14ac:dyDescent="0.25">
      <c r="M4134" s="124"/>
    </row>
    <row r="4135" spans="13:13" s="2" customFormat="1" x14ac:dyDescent="0.25">
      <c r="M4135" s="124"/>
    </row>
    <row r="4136" spans="13:13" s="2" customFormat="1" x14ac:dyDescent="0.25">
      <c r="M4136" s="124"/>
    </row>
    <row r="4137" spans="13:13" s="2" customFormat="1" x14ac:dyDescent="0.25">
      <c r="M4137" s="124"/>
    </row>
    <row r="4138" spans="13:13" s="2" customFormat="1" x14ac:dyDescent="0.25">
      <c r="M4138" s="124"/>
    </row>
    <row r="4139" spans="13:13" s="2" customFormat="1" x14ac:dyDescent="0.25">
      <c r="M4139" s="124"/>
    </row>
    <row r="4140" spans="13:13" s="2" customFormat="1" x14ac:dyDescent="0.25">
      <c r="M4140" s="124"/>
    </row>
    <row r="4141" spans="13:13" s="2" customFormat="1" x14ac:dyDescent="0.25">
      <c r="M4141" s="124"/>
    </row>
    <row r="4142" spans="13:13" s="2" customFormat="1" x14ac:dyDescent="0.25">
      <c r="M4142" s="124"/>
    </row>
    <row r="4143" spans="13:13" s="2" customFormat="1" x14ac:dyDescent="0.25">
      <c r="M4143" s="124"/>
    </row>
    <row r="4144" spans="13:13" s="2" customFormat="1" x14ac:dyDescent="0.25">
      <c r="M4144" s="124"/>
    </row>
    <row r="4145" spans="13:13" s="2" customFormat="1" x14ac:dyDescent="0.25">
      <c r="M4145" s="124"/>
    </row>
    <row r="4146" spans="13:13" s="2" customFormat="1" x14ac:dyDescent="0.25">
      <c r="M4146" s="124"/>
    </row>
    <row r="4147" spans="13:13" s="2" customFormat="1" x14ac:dyDescent="0.25">
      <c r="M4147" s="124"/>
    </row>
    <row r="4148" spans="13:13" s="2" customFormat="1" x14ac:dyDescent="0.25">
      <c r="M4148" s="124"/>
    </row>
    <row r="4149" spans="13:13" s="2" customFormat="1" x14ac:dyDescent="0.25">
      <c r="M4149" s="124"/>
    </row>
    <row r="4150" spans="13:13" s="2" customFormat="1" x14ac:dyDescent="0.25">
      <c r="M4150" s="124"/>
    </row>
    <row r="4151" spans="13:13" s="2" customFormat="1" x14ac:dyDescent="0.25">
      <c r="M4151" s="124"/>
    </row>
    <row r="4152" spans="13:13" s="2" customFormat="1" x14ac:dyDescent="0.25">
      <c r="M4152" s="124"/>
    </row>
    <row r="4153" spans="13:13" s="2" customFormat="1" x14ac:dyDescent="0.25">
      <c r="M4153" s="124"/>
    </row>
    <row r="4154" spans="13:13" s="2" customFormat="1" x14ac:dyDescent="0.25">
      <c r="M4154" s="124"/>
    </row>
    <row r="4155" spans="13:13" s="2" customFormat="1" x14ac:dyDescent="0.25">
      <c r="M4155" s="124"/>
    </row>
    <row r="4156" spans="13:13" s="2" customFormat="1" x14ac:dyDescent="0.25">
      <c r="M4156" s="124"/>
    </row>
    <row r="4157" spans="13:13" s="2" customFormat="1" x14ac:dyDescent="0.25">
      <c r="M4157" s="124"/>
    </row>
    <row r="4158" spans="13:13" s="2" customFormat="1" x14ac:dyDescent="0.25">
      <c r="M4158" s="124"/>
    </row>
    <row r="4159" spans="13:13" s="2" customFormat="1" x14ac:dyDescent="0.25">
      <c r="M4159" s="124"/>
    </row>
    <row r="4160" spans="13:13" s="2" customFormat="1" x14ac:dyDescent="0.25">
      <c r="M4160" s="124"/>
    </row>
    <row r="4161" spans="13:13" s="2" customFormat="1" x14ac:dyDescent="0.25">
      <c r="M4161" s="124"/>
    </row>
    <row r="4162" spans="13:13" s="2" customFormat="1" x14ac:dyDescent="0.25">
      <c r="M4162" s="124"/>
    </row>
    <row r="4163" spans="13:13" s="2" customFormat="1" x14ac:dyDescent="0.25">
      <c r="M4163" s="124"/>
    </row>
    <row r="4164" spans="13:13" s="2" customFormat="1" x14ac:dyDescent="0.25">
      <c r="M4164" s="124"/>
    </row>
    <row r="4165" spans="13:13" s="2" customFormat="1" x14ac:dyDescent="0.25">
      <c r="M4165" s="124"/>
    </row>
    <row r="4166" spans="13:13" s="2" customFormat="1" x14ac:dyDescent="0.25">
      <c r="M4166" s="124"/>
    </row>
    <row r="4167" spans="13:13" s="2" customFormat="1" x14ac:dyDescent="0.25">
      <c r="M4167" s="124"/>
    </row>
    <row r="4168" spans="13:13" s="2" customFormat="1" x14ac:dyDescent="0.25">
      <c r="M4168" s="124"/>
    </row>
    <row r="4169" spans="13:13" s="2" customFormat="1" x14ac:dyDescent="0.25">
      <c r="M4169" s="124"/>
    </row>
    <row r="4170" spans="13:13" s="2" customFormat="1" x14ac:dyDescent="0.25">
      <c r="M4170" s="124"/>
    </row>
    <row r="4171" spans="13:13" s="2" customFormat="1" x14ac:dyDescent="0.25">
      <c r="M4171" s="124"/>
    </row>
    <row r="4172" spans="13:13" s="2" customFormat="1" x14ac:dyDescent="0.25">
      <c r="M4172" s="124"/>
    </row>
    <row r="4173" spans="13:13" s="2" customFormat="1" x14ac:dyDescent="0.25">
      <c r="M4173" s="124"/>
    </row>
    <row r="4174" spans="13:13" s="2" customFormat="1" x14ac:dyDescent="0.25">
      <c r="M4174" s="124"/>
    </row>
    <row r="4175" spans="13:13" s="2" customFormat="1" x14ac:dyDescent="0.25">
      <c r="M4175" s="124"/>
    </row>
    <row r="4176" spans="13:13" s="2" customFormat="1" x14ac:dyDescent="0.25">
      <c r="M4176" s="124"/>
    </row>
    <row r="4177" spans="13:13" s="2" customFormat="1" x14ac:dyDescent="0.25">
      <c r="M4177" s="124"/>
    </row>
    <row r="4178" spans="13:13" s="2" customFormat="1" x14ac:dyDescent="0.25">
      <c r="M4178" s="124"/>
    </row>
    <row r="4179" spans="13:13" s="2" customFormat="1" x14ac:dyDescent="0.25">
      <c r="M4179" s="124"/>
    </row>
    <row r="4180" spans="13:13" s="2" customFormat="1" x14ac:dyDescent="0.25">
      <c r="M4180" s="124"/>
    </row>
    <row r="4181" spans="13:13" s="2" customFormat="1" x14ac:dyDescent="0.25">
      <c r="M4181" s="124"/>
    </row>
    <row r="4182" spans="13:13" s="2" customFormat="1" x14ac:dyDescent="0.25">
      <c r="M4182" s="124"/>
    </row>
    <row r="4183" spans="13:13" s="2" customFormat="1" x14ac:dyDescent="0.25">
      <c r="M4183" s="124"/>
    </row>
    <row r="4184" spans="13:13" s="2" customFormat="1" x14ac:dyDescent="0.25">
      <c r="M4184" s="124"/>
    </row>
    <row r="4185" spans="13:13" s="2" customFormat="1" x14ac:dyDescent="0.25">
      <c r="M4185" s="124"/>
    </row>
    <row r="4186" spans="13:13" s="2" customFormat="1" x14ac:dyDescent="0.25">
      <c r="M4186" s="124"/>
    </row>
    <row r="4187" spans="13:13" s="2" customFormat="1" x14ac:dyDescent="0.25">
      <c r="M4187" s="124"/>
    </row>
    <row r="4188" spans="13:13" s="2" customFormat="1" x14ac:dyDescent="0.25">
      <c r="M4188" s="124"/>
    </row>
    <row r="4189" spans="13:13" s="2" customFormat="1" x14ac:dyDescent="0.25">
      <c r="M4189" s="124"/>
    </row>
    <row r="4190" spans="13:13" s="2" customFormat="1" x14ac:dyDescent="0.25">
      <c r="M4190" s="124"/>
    </row>
    <row r="4191" spans="13:13" s="2" customFormat="1" x14ac:dyDescent="0.25">
      <c r="M4191" s="124"/>
    </row>
    <row r="4192" spans="13:13" s="2" customFormat="1" x14ac:dyDescent="0.25">
      <c r="M4192" s="124"/>
    </row>
    <row r="4193" spans="13:13" s="2" customFormat="1" x14ac:dyDescent="0.25">
      <c r="M4193" s="124"/>
    </row>
    <row r="4194" spans="13:13" s="2" customFormat="1" x14ac:dyDescent="0.25">
      <c r="M4194" s="124"/>
    </row>
    <row r="4195" spans="13:13" s="2" customFormat="1" x14ac:dyDescent="0.25">
      <c r="M4195" s="124"/>
    </row>
    <row r="4196" spans="13:13" s="2" customFormat="1" x14ac:dyDescent="0.25">
      <c r="M4196" s="124"/>
    </row>
    <row r="4197" spans="13:13" s="2" customFormat="1" x14ac:dyDescent="0.25">
      <c r="M4197" s="124"/>
    </row>
    <row r="4198" spans="13:13" s="2" customFormat="1" x14ac:dyDescent="0.25">
      <c r="M4198" s="124"/>
    </row>
    <row r="4199" spans="13:13" s="2" customFormat="1" x14ac:dyDescent="0.25">
      <c r="M4199" s="124"/>
    </row>
    <row r="4200" spans="13:13" s="2" customFormat="1" x14ac:dyDescent="0.25">
      <c r="M4200" s="124"/>
    </row>
    <row r="4201" spans="13:13" s="2" customFormat="1" x14ac:dyDescent="0.25">
      <c r="M4201" s="124"/>
    </row>
    <row r="4202" spans="13:13" s="2" customFormat="1" x14ac:dyDescent="0.25">
      <c r="M4202" s="124"/>
    </row>
    <row r="4203" spans="13:13" s="2" customFormat="1" x14ac:dyDescent="0.25">
      <c r="M4203" s="124"/>
    </row>
    <row r="4204" spans="13:13" s="2" customFormat="1" x14ac:dyDescent="0.25">
      <c r="M4204" s="124"/>
    </row>
    <row r="4205" spans="13:13" s="2" customFormat="1" x14ac:dyDescent="0.25">
      <c r="M4205" s="124"/>
    </row>
    <row r="4206" spans="13:13" s="2" customFormat="1" x14ac:dyDescent="0.25">
      <c r="M4206" s="124"/>
    </row>
    <row r="4207" spans="13:13" s="2" customFormat="1" x14ac:dyDescent="0.25">
      <c r="M4207" s="124"/>
    </row>
    <row r="4208" spans="13:13" s="2" customFormat="1" x14ac:dyDescent="0.25">
      <c r="M4208" s="124"/>
    </row>
    <row r="4209" spans="13:13" s="2" customFormat="1" x14ac:dyDescent="0.25">
      <c r="M4209" s="124"/>
    </row>
    <row r="4210" spans="13:13" s="2" customFormat="1" x14ac:dyDescent="0.25">
      <c r="M4210" s="124"/>
    </row>
    <row r="4211" spans="13:13" s="2" customFormat="1" x14ac:dyDescent="0.25">
      <c r="M4211" s="124"/>
    </row>
    <row r="4212" spans="13:13" s="2" customFormat="1" x14ac:dyDescent="0.25">
      <c r="M4212" s="124"/>
    </row>
    <row r="4213" spans="13:13" s="2" customFormat="1" x14ac:dyDescent="0.25">
      <c r="M4213" s="124"/>
    </row>
    <row r="4214" spans="13:13" s="2" customFormat="1" x14ac:dyDescent="0.25">
      <c r="M4214" s="124"/>
    </row>
    <row r="4215" spans="13:13" s="2" customFormat="1" x14ac:dyDescent="0.25">
      <c r="M4215" s="124"/>
    </row>
    <row r="4216" spans="13:13" s="2" customFormat="1" x14ac:dyDescent="0.25">
      <c r="M4216" s="124"/>
    </row>
    <row r="4217" spans="13:13" s="2" customFormat="1" x14ac:dyDescent="0.25">
      <c r="M4217" s="124"/>
    </row>
    <row r="4218" spans="13:13" s="2" customFormat="1" x14ac:dyDescent="0.25">
      <c r="M4218" s="124"/>
    </row>
    <row r="4219" spans="13:13" s="2" customFormat="1" x14ac:dyDescent="0.25">
      <c r="M4219" s="124"/>
    </row>
    <row r="4220" spans="13:13" s="2" customFormat="1" x14ac:dyDescent="0.25">
      <c r="M4220" s="124"/>
    </row>
    <row r="4221" spans="13:13" s="2" customFormat="1" x14ac:dyDescent="0.25">
      <c r="M4221" s="124"/>
    </row>
    <row r="4222" spans="13:13" s="2" customFormat="1" x14ac:dyDescent="0.25">
      <c r="M4222" s="124"/>
    </row>
    <row r="4223" spans="13:13" s="2" customFormat="1" x14ac:dyDescent="0.25">
      <c r="M4223" s="124"/>
    </row>
    <row r="4224" spans="13:13" s="2" customFormat="1" x14ac:dyDescent="0.25">
      <c r="M4224" s="124"/>
    </row>
    <row r="4225" spans="13:13" s="2" customFormat="1" x14ac:dyDescent="0.25">
      <c r="M4225" s="124"/>
    </row>
    <row r="4226" spans="13:13" s="2" customFormat="1" x14ac:dyDescent="0.25">
      <c r="M4226" s="124"/>
    </row>
    <row r="4227" spans="13:13" s="2" customFormat="1" x14ac:dyDescent="0.25">
      <c r="M4227" s="124"/>
    </row>
    <row r="4228" spans="13:13" s="2" customFormat="1" x14ac:dyDescent="0.25">
      <c r="M4228" s="124"/>
    </row>
    <row r="4229" spans="13:13" s="2" customFormat="1" x14ac:dyDescent="0.25">
      <c r="M4229" s="124"/>
    </row>
    <row r="4230" spans="13:13" s="2" customFormat="1" x14ac:dyDescent="0.25">
      <c r="M4230" s="124"/>
    </row>
    <row r="4231" spans="13:13" s="2" customFormat="1" x14ac:dyDescent="0.25">
      <c r="M4231" s="124"/>
    </row>
    <row r="4232" spans="13:13" s="2" customFormat="1" x14ac:dyDescent="0.25">
      <c r="M4232" s="124"/>
    </row>
    <row r="4233" spans="13:13" s="2" customFormat="1" x14ac:dyDescent="0.25">
      <c r="M4233" s="124"/>
    </row>
    <row r="4234" spans="13:13" s="2" customFormat="1" x14ac:dyDescent="0.25">
      <c r="M4234" s="124"/>
    </row>
    <row r="4235" spans="13:13" s="2" customFormat="1" x14ac:dyDescent="0.25">
      <c r="M4235" s="124"/>
    </row>
    <row r="4236" spans="13:13" s="2" customFormat="1" x14ac:dyDescent="0.25">
      <c r="M4236" s="124"/>
    </row>
    <row r="4237" spans="13:13" s="2" customFormat="1" x14ac:dyDescent="0.25">
      <c r="M4237" s="124"/>
    </row>
    <row r="4238" spans="13:13" s="2" customFormat="1" x14ac:dyDescent="0.25">
      <c r="M4238" s="124"/>
    </row>
    <row r="4239" spans="13:13" s="2" customFormat="1" x14ac:dyDescent="0.25">
      <c r="M4239" s="124"/>
    </row>
    <row r="4240" spans="13:13" s="2" customFormat="1" x14ac:dyDescent="0.25">
      <c r="M4240" s="124"/>
    </row>
    <row r="4241" spans="13:13" s="2" customFormat="1" x14ac:dyDescent="0.25">
      <c r="M4241" s="124"/>
    </row>
    <row r="4242" spans="13:13" s="2" customFormat="1" x14ac:dyDescent="0.25">
      <c r="M4242" s="124"/>
    </row>
    <row r="4243" spans="13:13" s="2" customFormat="1" x14ac:dyDescent="0.25">
      <c r="M4243" s="124"/>
    </row>
    <row r="4244" spans="13:13" s="2" customFormat="1" x14ac:dyDescent="0.25">
      <c r="M4244" s="124"/>
    </row>
    <row r="4245" spans="13:13" s="2" customFormat="1" x14ac:dyDescent="0.25">
      <c r="M4245" s="124"/>
    </row>
    <row r="4246" spans="13:13" s="2" customFormat="1" x14ac:dyDescent="0.25">
      <c r="M4246" s="124"/>
    </row>
    <row r="4247" spans="13:13" s="2" customFormat="1" x14ac:dyDescent="0.25">
      <c r="M4247" s="124"/>
    </row>
    <row r="4248" spans="13:13" s="2" customFormat="1" x14ac:dyDescent="0.25">
      <c r="M4248" s="124"/>
    </row>
    <row r="4249" spans="13:13" s="2" customFormat="1" x14ac:dyDescent="0.25">
      <c r="M4249" s="124"/>
    </row>
    <row r="4250" spans="13:13" s="2" customFormat="1" x14ac:dyDescent="0.25">
      <c r="M4250" s="124"/>
    </row>
    <row r="4251" spans="13:13" s="2" customFormat="1" x14ac:dyDescent="0.25">
      <c r="M4251" s="124"/>
    </row>
    <row r="4252" spans="13:13" s="2" customFormat="1" x14ac:dyDescent="0.25">
      <c r="M4252" s="124"/>
    </row>
    <row r="4253" spans="13:13" s="2" customFormat="1" x14ac:dyDescent="0.25">
      <c r="M4253" s="124"/>
    </row>
    <row r="4254" spans="13:13" s="2" customFormat="1" x14ac:dyDescent="0.25">
      <c r="M4254" s="124"/>
    </row>
    <row r="4255" spans="13:13" s="2" customFormat="1" x14ac:dyDescent="0.25">
      <c r="M4255" s="124"/>
    </row>
    <row r="4256" spans="13:13" s="2" customFormat="1" x14ac:dyDescent="0.25">
      <c r="M4256" s="124"/>
    </row>
    <row r="4257" spans="13:13" s="2" customFormat="1" x14ac:dyDescent="0.25">
      <c r="M4257" s="124"/>
    </row>
    <row r="4258" spans="13:13" s="2" customFormat="1" x14ac:dyDescent="0.25">
      <c r="M4258" s="124"/>
    </row>
    <row r="4259" spans="13:13" s="2" customFormat="1" x14ac:dyDescent="0.25">
      <c r="M4259" s="124"/>
    </row>
    <row r="4260" spans="13:13" s="2" customFormat="1" x14ac:dyDescent="0.25">
      <c r="M4260" s="124"/>
    </row>
    <row r="4261" spans="13:13" s="2" customFormat="1" x14ac:dyDescent="0.25">
      <c r="M4261" s="124"/>
    </row>
    <row r="4262" spans="13:13" s="2" customFormat="1" x14ac:dyDescent="0.25">
      <c r="M4262" s="124"/>
    </row>
    <row r="4263" spans="13:13" s="2" customFormat="1" x14ac:dyDescent="0.25">
      <c r="M4263" s="124"/>
    </row>
    <row r="4264" spans="13:13" s="2" customFormat="1" x14ac:dyDescent="0.25">
      <c r="M4264" s="124"/>
    </row>
    <row r="4265" spans="13:13" s="2" customFormat="1" x14ac:dyDescent="0.25">
      <c r="M4265" s="124"/>
    </row>
    <row r="4266" spans="13:13" s="2" customFormat="1" x14ac:dyDescent="0.25">
      <c r="M4266" s="124"/>
    </row>
    <row r="4267" spans="13:13" s="2" customFormat="1" x14ac:dyDescent="0.25">
      <c r="M4267" s="124"/>
    </row>
    <row r="4268" spans="13:13" s="2" customFormat="1" x14ac:dyDescent="0.25">
      <c r="M4268" s="124"/>
    </row>
    <row r="4269" spans="13:13" s="2" customFormat="1" x14ac:dyDescent="0.25">
      <c r="M4269" s="124"/>
    </row>
    <row r="4270" spans="13:13" s="2" customFormat="1" x14ac:dyDescent="0.25">
      <c r="M4270" s="124"/>
    </row>
    <row r="4271" spans="13:13" s="2" customFormat="1" x14ac:dyDescent="0.25">
      <c r="M4271" s="124"/>
    </row>
    <row r="4272" spans="13:13" s="2" customFormat="1" x14ac:dyDescent="0.25">
      <c r="M4272" s="124"/>
    </row>
    <row r="4273" spans="13:13" s="2" customFormat="1" x14ac:dyDescent="0.25">
      <c r="M4273" s="124"/>
    </row>
    <row r="4274" spans="13:13" s="2" customFormat="1" x14ac:dyDescent="0.25">
      <c r="M4274" s="124"/>
    </row>
    <row r="4275" spans="13:13" s="2" customFormat="1" x14ac:dyDescent="0.25">
      <c r="M4275" s="124"/>
    </row>
    <row r="4276" spans="13:13" s="2" customFormat="1" x14ac:dyDescent="0.25">
      <c r="M4276" s="124"/>
    </row>
    <row r="4277" spans="13:13" s="2" customFormat="1" x14ac:dyDescent="0.25">
      <c r="M4277" s="124"/>
    </row>
    <row r="4278" spans="13:13" s="2" customFormat="1" x14ac:dyDescent="0.25">
      <c r="M4278" s="124"/>
    </row>
    <row r="4279" spans="13:13" s="2" customFormat="1" x14ac:dyDescent="0.25">
      <c r="M4279" s="124"/>
    </row>
    <row r="4280" spans="13:13" s="2" customFormat="1" x14ac:dyDescent="0.25">
      <c r="M4280" s="124"/>
    </row>
    <row r="4281" spans="13:13" s="2" customFormat="1" x14ac:dyDescent="0.25">
      <c r="M4281" s="124"/>
    </row>
    <row r="4282" spans="13:13" s="2" customFormat="1" x14ac:dyDescent="0.25">
      <c r="M4282" s="124"/>
    </row>
    <row r="4283" spans="13:13" s="2" customFormat="1" x14ac:dyDescent="0.25">
      <c r="M4283" s="124"/>
    </row>
    <row r="4284" spans="13:13" s="2" customFormat="1" x14ac:dyDescent="0.25">
      <c r="M4284" s="124"/>
    </row>
    <row r="4285" spans="13:13" s="2" customFormat="1" x14ac:dyDescent="0.25">
      <c r="M4285" s="124"/>
    </row>
    <row r="4286" spans="13:13" s="2" customFormat="1" x14ac:dyDescent="0.25">
      <c r="M4286" s="124"/>
    </row>
    <row r="4287" spans="13:13" s="2" customFormat="1" x14ac:dyDescent="0.25">
      <c r="M4287" s="124"/>
    </row>
    <row r="4288" spans="13:13" s="2" customFormat="1" x14ac:dyDescent="0.25">
      <c r="M4288" s="124"/>
    </row>
    <row r="4289" spans="13:13" s="2" customFormat="1" x14ac:dyDescent="0.25">
      <c r="M4289" s="124"/>
    </row>
    <row r="4290" spans="13:13" s="2" customFormat="1" x14ac:dyDescent="0.25">
      <c r="M4290" s="124"/>
    </row>
    <row r="4291" spans="13:13" s="2" customFormat="1" x14ac:dyDescent="0.25">
      <c r="M4291" s="124"/>
    </row>
    <row r="4292" spans="13:13" s="2" customFormat="1" x14ac:dyDescent="0.25">
      <c r="M4292" s="124"/>
    </row>
    <row r="4293" spans="13:13" s="2" customFormat="1" x14ac:dyDescent="0.25">
      <c r="M4293" s="124"/>
    </row>
    <row r="4294" spans="13:13" s="2" customFormat="1" x14ac:dyDescent="0.25">
      <c r="M4294" s="124"/>
    </row>
    <row r="4295" spans="13:13" s="2" customFormat="1" x14ac:dyDescent="0.25">
      <c r="M4295" s="124"/>
    </row>
    <row r="4296" spans="13:13" s="2" customFormat="1" x14ac:dyDescent="0.25">
      <c r="M4296" s="124"/>
    </row>
    <row r="4297" spans="13:13" s="2" customFormat="1" x14ac:dyDescent="0.25">
      <c r="M4297" s="124"/>
    </row>
    <row r="4298" spans="13:13" s="2" customFormat="1" x14ac:dyDescent="0.25">
      <c r="M4298" s="124"/>
    </row>
    <row r="4299" spans="13:13" s="2" customFormat="1" x14ac:dyDescent="0.25">
      <c r="M4299" s="124"/>
    </row>
    <row r="4300" spans="13:13" s="2" customFormat="1" x14ac:dyDescent="0.25">
      <c r="M4300" s="124"/>
    </row>
    <row r="4301" spans="13:13" s="2" customFormat="1" x14ac:dyDescent="0.25">
      <c r="M4301" s="124"/>
    </row>
    <row r="4302" spans="13:13" s="2" customFormat="1" x14ac:dyDescent="0.25">
      <c r="M4302" s="124"/>
    </row>
    <row r="4303" spans="13:13" s="2" customFormat="1" x14ac:dyDescent="0.25">
      <c r="M4303" s="124"/>
    </row>
    <row r="4304" spans="13:13" s="2" customFormat="1" x14ac:dyDescent="0.25">
      <c r="M4304" s="124"/>
    </row>
    <row r="4305" spans="13:13" s="2" customFormat="1" x14ac:dyDescent="0.25">
      <c r="M4305" s="124"/>
    </row>
    <row r="4306" spans="13:13" s="2" customFormat="1" x14ac:dyDescent="0.25">
      <c r="M4306" s="124"/>
    </row>
    <row r="4307" spans="13:13" s="2" customFormat="1" x14ac:dyDescent="0.25">
      <c r="M4307" s="124"/>
    </row>
    <row r="4308" spans="13:13" s="2" customFormat="1" x14ac:dyDescent="0.25">
      <c r="M4308" s="124"/>
    </row>
    <row r="4309" spans="13:13" s="2" customFormat="1" x14ac:dyDescent="0.25">
      <c r="M4309" s="124"/>
    </row>
    <row r="4310" spans="13:13" s="2" customFormat="1" x14ac:dyDescent="0.25">
      <c r="M4310" s="124"/>
    </row>
    <row r="4311" spans="13:13" s="2" customFormat="1" x14ac:dyDescent="0.25">
      <c r="M4311" s="124"/>
    </row>
    <row r="4312" spans="13:13" s="2" customFormat="1" x14ac:dyDescent="0.25">
      <c r="M4312" s="124"/>
    </row>
    <row r="4313" spans="13:13" s="2" customFormat="1" x14ac:dyDescent="0.25">
      <c r="M4313" s="124"/>
    </row>
    <row r="4314" spans="13:13" s="2" customFormat="1" x14ac:dyDescent="0.25">
      <c r="M4314" s="124"/>
    </row>
    <row r="4315" spans="13:13" s="2" customFormat="1" x14ac:dyDescent="0.25">
      <c r="M4315" s="124"/>
    </row>
    <row r="4316" spans="13:13" s="2" customFormat="1" x14ac:dyDescent="0.25">
      <c r="M4316" s="124"/>
    </row>
    <row r="4317" spans="13:13" s="2" customFormat="1" x14ac:dyDescent="0.25">
      <c r="M4317" s="124"/>
    </row>
    <row r="4318" spans="13:13" s="2" customFormat="1" x14ac:dyDescent="0.25">
      <c r="M4318" s="124"/>
    </row>
    <row r="4319" spans="13:13" s="2" customFormat="1" x14ac:dyDescent="0.25">
      <c r="M4319" s="124"/>
    </row>
    <row r="4320" spans="13:13" s="2" customFormat="1" x14ac:dyDescent="0.25">
      <c r="M4320" s="124"/>
    </row>
    <row r="4321" spans="13:13" s="2" customFormat="1" x14ac:dyDescent="0.25">
      <c r="M4321" s="124"/>
    </row>
    <row r="4322" spans="13:13" s="2" customFormat="1" x14ac:dyDescent="0.25">
      <c r="M4322" s="124"/>
    </row>
    <row r="4323" spans="13:13" s="2" customFormat="1" x14ac:dyDescent="0.25">
      <c r="M4323" s="124"/>
    </row>
    <row r="4324" spans="13:13" s="2" customFormat="1" x14ac:dyDescent="0.25">
      <c r="M4324" s="124"/>
    </row>
    <row r="4325" spans="13:13" s="2" customFormat="1" x14ac:dyDescent="0.25">
      <c r="M4325" s="124"/>
    </row>
    <row r="4326" spans="13:13" s="2" customFormat="1" x14ac:dyDescent="0.25">
      <c r="M4326" s="124"/>
    </row>
    <row r="4327" spans="13:13" s="2" customFormat="1" x14ac:dyDescent="0.25">
      <c r="M4327" s="124"/>
    </row>
    <row r="4328" spans="13:13" s="2" customFormat="1" x14ac:dyDescent="0.25">
      <c r="M4328" s="124"/>
    </row>
    <row r="4329" spans="13:13" s="2" customFormat="1" x14ac:dyDescent="0.25">
      <c r="M4329" s="124"/>
    </row>
    <row r="4330" spans="13:13" s="2" customFormat="1" x14ac:dyDescent="0.25">
      <c r="M4330" s="124"/>
    </row>
    <row r="4331" spans="13:13" s="2" customFormat="1" x14ac:dyDescent="0.25">
      <c r="M4331" s="124"/>
    </row>
    <row r="4332" spans="13:13" s="2" customFormat="1" x14ac:dyDescent="0.25">
      <c r="M4332" s="124"/>
    </row>
    <row r="4333" spans="13:13" s="2" customFormat="1" x14ac:dyDescent="0.25">
      <c r="M4333" s="124"/>
    </row>
    <row r="4334" spans="13:13" s="2" customFormat="1" x14ac:dyDescent="0.25">
      <c r="M4334" s="124"/>
    </row>
    <row r="4335" spans="13:13" s="2" customFormat="1" x14ac:dyDescent="0.25">
      <c r="M4335" s="124"/>
    </row>
    <row r="4336" spans="13:13" s="2" customFormat="1" x14ac:dyDescent="0.25">
      <c r="M4336" s="124"/>
    </row>
    <row r="4337" spans="13:13" s="2" customFormat="1" x14ac:dyDescent="0.25">
      <c r="M4337" s="124"/>
    </row>
    <row r="4338" spans="13:13" s="2" customFormat="1" x14ac:dyDescent="0.25">
      <c r="M4338" s="124"/>
    </row>
    <row r="4339" spans="13:13" s="2" customFormat="1" x14ac:dyDescent="0.25">
      <c r="M4339" s="124"/>
    </row>
    <row r="4340" spans="13:13" s="2" customFormat="1" x14ac:dyDescent="0.25">
      <c r="M4340" s="124"/>
    </row>
    <row r="4341" spans="13:13" s="2" customFormat="1" x14ac:dyDescent="0.25">
      <c r="M4341" s="124"/>
    </row>
    <row r="4342" spans="13:13" s="2" customFormat="1" x14ac:dyDescent="0.25">
      <c r="M4342" s="124"/>
    </row>
    <row r="4343" spans="13:13" s="2" customFormat="1" x14ac:dyDescent="0.25">
      <c r="M4343" s="124"/>
    </row>
    <row r="4344" spans="13:13" s="2" customFormat="1" x14ac:dyDescent="0.25">
      <c r="M4344" s="124"/>
    </row>
    <row r="4345" spans="13:13" s="2" customFormat="1" x14ac:dyDescent="0.25">
      <c r="M4345" s="124"/>
    </row>
    <row r="4346" spans="13:13" s="2" customFormat="1" x14ac:dyDescent="0.25">
      <c r="M4346" s="124"/>
    </row>
    <row r="4347" spans="13:13" s="2" customFormat="1" x14ac:dyDescent="0.25">
      <c r="M4347" s="124"/>
    </row>
    <row r="4348" spans="13:13" s="2" customFormat="1" x14ac:dyDescent="0.25">
      <c r="M4348" s="124"/>
    </row>
    <row r="4349" spans="13:13" s="2" customFormat="1" x14ac:dyDescent="0.25">
      <c r="M4349" s="124"/>
    </row>
    <row r="4350" spans="13:13" s="2" customFormat="1" x14ac:dyDescent="0.25">
      <c r="M4350" s="124"/>
    </row>
    <row r="4351" spans="13:13" s="2" customFormat="1" x14ac:dyDescent="0.25">
      <c r="M4351" s="124"/>
    </row>
    <row r="4352" spans="13:13" s="2" customFormat="1" x14ac:dyDescent="0.25">
      <c r="M4352" s="124"/>
    </row>
    <row r="4353" spans="13:13" s="2" customFormat="1" x14ac:dyDescent="0.25">
      <c r="M4353" s="124"/>
    </row>
    <row r="4354" spans="13:13" s="2" customFormat="1" x14ac:dyDescent="0.25">
      <c r="M4354" s="124"/>
    </row>
    <row r="4355" spans="13:13" s="2" customFormat="1" x14ac:dyDescent="0.25">
      <c r="M4355" s="124"/>
    </row>
    <row r="4356" spans="13:13" s="2" customFormat="1" x14ac:dyDescent="0.25">
      <c r="M4356" s="124"/>
    </row>
    <row r="4357" spans="13:13" s="2" customFormat="1" x14ac:dyDescent="0.25">
      <c r="M4357" s="124"/>
    </row>
    <row r="4358" spans="13:13" s="2" customFormat="1" x14ac:dyDescent="0.25">
      <c r="M4358" s="124"/>
    </row>
    <row r="4359" spans="13:13" s="2" customFormat="1" x14ac:dyDescent="0.25">
      <c r="M4359" s="124"/>
    </row>
    <row r="4360" spans="13:13" s="2" customFormat="1" x14ac:dyDescent="0.25">
      <c r="M4360" s="124"/>
    </row>
    <row r="4361" spans="13:13" s="2" customFormat="1" x14ac:dyDescent="0.25">
      <c r="M4361" s="124"/>
    </row>
    <row r="4362" spans="13:13" s="2" customFormat="1" x14ac:dyDescent="0.25">
      <c r="M4362" s="124"/>
    </row>
    <row r="4363" spans="13:13" s="2" customFormat="1" x14ac:dyDescent="0.25">
      <c r="M4363" s="124"/>
    </row>
    <row r="4364" spans="13:13" s="2" customFormat="1" x14ac:dyDescent="0.25">
      <c r="M4364" s="124"/>
    </row>
    <row r="4365" spans="13:13" s="2" customFormat="1" x14ac:dyDescent="0.25">
      <c r="M4365" s="124"/>
    </row>
    <row r="4366" spans="13:13" s="2" customFormat="1" x14ac:dyDescent="0.25">
      <c r="M4366" s="124"/>
    </row>
    <row r="4367" spans="13:13" s="2" customFormat="1" x14ac:dyDescent="0.25">
      <c r="M4367" s="124"/>
    </row>
    <row r="4368" spans="13:13" s="2" customFormat="1" x14ac:dyDescent="0.25">
      <c r="M4368" s="124"/>
    </row>
    <row r="4369" spans="13:13" s="2" customFormat="1" x14ac:dyDescent="0.25">
      <c r="M4369" s="124"/>
    </row>
    <row r="4370" spans="13:13" s="2" customFormat="1" x14ac:dyDescent="0.25">
      <c r="M4370" s="124"/>
    </row>
    <row r="4371" spans="13:13" s="2" customFormat="1" x14ac:dyDescent="0.25">
      <c r="M4371" s="124"/>
    </row>
    <row r="4372" spans="13:13" s="2" customFormat="1" x14ac:dyDescent="0.25">
      <c r="M4372" s="124"/>
    </row>
    <row r="4373" spans="13:13" s="2" customFormat="1" x14ac:dyDescent="0.25">
      <c r="M4373" s="124"/>
    </row>
    <row r="4374" spans="13:13" s="2" customFormat="1" x14ac:dyDescent="0.25">
      <c r="M4374" s="124"/>
    </row>
    <row r="4375" spans="13:13" s="2" customFormat="1" x14ac:dyDescent="0.25">
      <c r="M4375" s="124"/>
    </row>
    <row r="4376" spans="13:13" s="2" customFormat="1" x14ac:dyDescent="0.25">
      <c r="M4376" s="124"/>
    </row>
    <row r="4377" spans="13:13" s="2" customFormat="1" x14ac:dyDescent="0.25">
      <c r="M4377" s="124"/>
    </row>
    <row r="4378" spans="13:13" s="2" customFormat="1" x14ac:dyDescent="0.25">
      <c r="M4378" s="124"/>
    </row>
    <row r="4379" spans="13:13" s="2" customFormat="1" x14ac:dyDescent="0.25">
      <c r="M4379" s="124"/>
    </row>
    <row r="4380" spans="13:13" s="2" customFormat="1" x14ac:dyDescent="0.25">
      <c r="M4380" s="124"/>
    </row>
    <row r="4381" spans="13:13" s="2" customFormat="1" x14ac:dyDescent="0.25">
      <c r="M4381" s="124"/>
    </row>
    <row r="4382" spans="13:13" s="2" customFormat="1" x14ac:dyDescent="0.25">
      <c r="M4382" s="124"/>
    </row>
    <row r="4383" spans="13:13" s="2" customFormat="1" x14ac:dyDescent="0.25">
      <c r="M4383" s="124"/>
    </row>
    <row r="4384" spans="13:13" s="2" customFormat="1" x14ac:dyDescent="0.25">
      <c r="M4384" s="124"/>
    </row>
    <row r="4385" spans="13:13" s="2" customFormat="1" x14ac:dyDescent="0.25">
      <c r="M4385" s="124"/>
    </row>
    <row r="4386" spans="13:13" s="2" customFormat="1" x14ac:dyDescent="0.25">
      <c r="M4386" s="124"/>
    </row>
    <row r="4387" spans="13:13" s="2" customFormat="1" x14ac:dyDescent="0.25">
      <c r="M4387" s="124"/>
    </row>
    <row r="4388" spans="13:13" s="2" customFormat="1" x14ac:dyDescent="0.25">
      <c r="M4388" s="124"/>
    </row>
    <row r="4389" spans="13:13" s="2" customFormat="1" x14ac:dyDescent="0.25">
      <c r="M4389" s="124"/>
    </row>
    <row r="4390" spans="13:13" s="2" customFormat="1" x14ac:dyDescent="0.25">
      <c r="M4390" s="124"/>
    </row>
    <row r="4391" spans="13:13" s="2" customFormat="1" x14ac:dyDescent="0.25">
      <c r="M4391" s="124"/>
    </row>
    <row r="4392" spans="13:13" s="2" customFormat="1" x14ac:dyDescent="0.25">
      <c r="M4392" s="124"/>
    </row>
    <row r="4393" spans="13:13" s="2" customFormat="1" x14ac:dyDescent="0.25">
      <c r="M4393" s="124"/>
    </row>
    <row r="4394" spans="13:13" s="2" customFormat="1" x14ac:dyDescent="0.25">
      <c r="M4394" s="124"/>
    </row>
    <row r="4395" spans="13:13" s="2" customFormat="1" x14ac:dyDescent="0.25">
      <c r="M4395" s="124"/>
    </row>
    <row r="4396" spans="13:13" s="2" customFormat="1" x14ac:dyDescent="0.25">
      <c r="M4396" s="124"/>
    </row>
    <row r="4397" spans="13:13" s="2" customFormat="1" x14ac:dyDescent="0.25">
      <c r="M4397" s="124"/>
    </row>
    <row r="4398" spans="13:13" s="2" customFormat="1" x14ac:dyDescent="0.25">
      <c r="M4398" s="124"/>
    </row>
    <row r="4399" spans="13:13" s="2" customFormat="1" x14ac:dyDescent="0.25">
      <c r="M4399" s="124"/>
    </row>
    <row r="4400" spans="13:13" s="2" customFormat="1" x14ac:dyDescent="0.25">
      <c r="M4400" s="124"/>
    </row>
    <row r="4401" spans="13:13" s="2" customFormat="1" x14ac:dyDescent="0.25">
      <c r="M4401" s="124"/>
    </row>
    <row r="4402" spans="13:13" s="2" customFormat="1" x14ac:dyDescent="0.25">
      <c r="M4402" s="124"/>
    </row>
    <row r="4403" spans="13:13" s="2" customFormat="1" x14ac:dyDescent="0.25">
      <c r="M4403" s="124"/>
    </row>
    <row r="4404" spans="13:13" s="2" customFormat="1" x14ac:dyDescent="0.25">
      <c r="M4404" s="124"/>
    </row>
    <row r="4405" spans="13:13" s="2" customFormat="1" x14ac:dyDescent="0.25">
      <c r="M4405" s="124"/>
    </row>
    <row r="4406" spans="13:13" s="2" customFormat="1" x14ac:dyDescent="0.25">
      <c r="M4406" s="124"/>
    </row>
    <row r="4407" spans="13:13" s="2" customFormat="1" x14ac:dyDescent="0.25">
      <c r="M4407" s="124"/>
    </row>
    <row r="4408" spans="13:13" s="2" customFormat="1" x14ac:dyDescent="0.25">
      <c r="M4408" s="124"/>
    </row>
    <row r="4409" spans="13:13" s="2" customFormat="1" x14ac:dyDescent="0.25">
      <c r="M4409" s="124"/>
    </row>
    <row r="4410" spans="13:13" s="2" customFormat="1" x14ac:dyDescent="0.25">
      <c r="M4410" s="124"/>
    </row>
    <row r="4411" spans="13:13" s="2" customFormat="1" x14ac:dyDescent="0.25">
      <c r="M4411" s="124"/>
    </row>
    <row r="4412" spans="13:13" s="2" customFormat="1" x14ac:dyDescent="0.25">
      <c r="M4412" s="124"/>
    </row>
    <row r="4413" spans="13:13" s="2" customFormat="1" x14ac:dyDescent="0.25">
      <c r="M4413" s="124"/>
    </row>
    <row r="4414" spans="13:13" s="2" customFormat="1" x14ac:dyDescent="0.25">
      <c r="M4414" s="124"/>
    </row>
    <row r="4415" spans="13:13" s="2" customFormat="1" x14ac:dyDescent="0.25">
      <c r="M4415" s="124"/>
    </row>
    <row r="4416" spans="13:13" s="2" customFormat="1" x14ac:dyDescent="0.25">
      <c r="M4416" s="124"/>
    </row>
    <row r="4417" spans="13:13" s="2" customFormat="1" x14ac:dyDescent="0.25">
      <c r="M4417" s="124"/>
    </row>
    <row r="4418" spans="13:13" s="2" customFormat="1" x14ac:dyDescent="0.25">
      <c r="M4418" s="124"/>
    </row>
    <row r="4419" spans="13:13" s="2" customFormat="1" x14ac:dyDescent="0.25">
      <c r="M4419" s="124"/>
    </row>
    <row r="4420" spans="13:13" s="2" customFormat="1" x14ac:dyDescent="0.25">
      <c r="M4420" s="124"/>
    </row>
    <row r="4421" spans="13:13" s="2" customFormat="1" x14ac:dyDescent="0.25">
      <c r="M4421" s="124"/>
    </row>
    <row r="4422" spans="13:13" s="2" customFormat="1" x14ac:dyDescent="0.25">
      <c r="M4422" s="124"/>
    </row>
    <row r="4423" spans="13:13" s="2" customFormat="1" x14ac:dyDescent="0.25">
      <c r="M4423" s="124"/>
    </row>
    <row r="4424" spans="13:13" s="2" customFormat="1" x14ac:dyDescent="0.25">
      <c r="M4424" s="124"/>
    </row>
    <row r="4425" spans="13:13" s="2" customFormat="1" x14ac:dyDescent="0.25">
      <c r="M4425" s="124"/>
    </row>
    <row r="4426" spans="13:13" s="2" customFormat="1" x14ac:dyDescent="0.25">
      <c r="M4426" s="124"/>
    </row>
    <row r="4427" spans="13:13" s="2" customFormat="1" x14ac:dyDescent="0.25">
      <c r="M4427" s="124"/>
    </row>
    <row r="4428" spans="13:13" s="2" customFormat="1" x14ac:dyDescent="0.25">
      <c r="M4428" s="124"/>
    </row>
    <row r="4429" spans="13:13" s="2" customFormat="1" x14ac:dyDescent="0.25">
      <c r="M4429" s="124"/>
    </row>
    <row r="4430" spans="13:13" s="2" customFormat="1" x14ac:dyDescent="0.25">
      <c r="M4430" s="124"/>
    </row>
    <row r="4431" spans="13:13" s="2" customFormat="1" x14ac:dyDescent="0.25">
      <c r="M4431" s="124"/>
    </row>
    <row r="4432" spans="13:13" s="2" customFormat="1" x14ac:dyDescent="0.25">
      <c r="M4432" s="124"/>
    </row>
    <row r="4433" spans="13:13" s="2" customFormat="1" x14ac:dyDescent="0.25">
      <c r="M4433" s="124"/>
    </row>
    <row r="4434" spans="13:13" s="2" customFormat="1" x14ac:dyDescent="0.25">
      <c r="M4434" s="124"/>
    </row>
    <row r="4435" spans="13:13" s="2" customFormat="1" x14ac:dyDescent="0.25">
      <c r="M4435" s="124"/>
    </row>
    <row r="4436" spans="13:13" s="2" customFormat="1" x14ac:dyDescent="0.25">
      <c r="M4436" s="124"/>
    </row>
    <row r="4437" spans="13:13" s="2" customFormat="1" x14ac:dyDescent="0.25">
      <c r="M4437" s="124"/>
    </row>
    <row r="4438" spans="13:13" s="2" customFormat="1" x14ac:dyDescent="0.25">
      <c r="M4438" s="124"/>
    </row>
    <row r="4439" spans="13:13" s="2" customFormat="1" x14ac:dyDescent="0.25">
      <c r="M4439" s="124"/>
    </row>
    <row r="4440" spans="13:13" s="2" customFormat="1" x14ac:dyDescent="0.25">
      <c r="M4440" s="124"/>
    </row>
    <row r="4441" spans="13:13" s="2" customFormat="1" x14ac:dyDescent="0.25">
      <c r="M4441" s="124"/>
    </row>
    <row r="4442" spans="13:13" s="2" customFormat="1" x14ac:dyDescent="0.25">
      <c r="M4442" s="124"/>
    </row>
    <row r="4443" spans="13:13" s="2" customFormat="1" x14ac:dyDescent="0.25">
      <c r="M4443" s="124"/>
    </row>
    <row r="4444" spans="13:13" s="2" customFormat="1" x14ac:dyDescent="0.25">
      <c r="M4444" s="124"/>
    </row>
    <row r="4445" spans="13:13" s="2" customFormat="1" x14ac:dyDescent="0.25">
      <c r="M4445" s="124"/>
    </row>
    <row r="4446" spans="13:13" s="2" customFormat="1" x14ac:dyDescent="0.25">
      <c r="M4446" s="124"/>
    </row>
    <row r="4447" spans="13:13" s="2" customFormat="1" x14ac:dyDescent="0.25">
      <c r="M4447" s="124"/>
    </row>
    <row r="4448" spans="13:13" s="2" customFormat="1" x14ac:dyDescent="0.25">
      <c r="M4448" s="124"/>
    </row>
    <row r="4449" spans="13:13" s="2" customFormat="1" x14ac:dyDescent="0.25">
      <c r="M4449" s="124"/>
    </row>
    <row r="4450" spans="13:13" s="2" customFormat="1" x14ac:dyDescent="0.25">
      <c r="M4450" s="124"/>
    </row>
    <row r="4451" spans="13:13" s="2" customFormat="1" x14ac:dyDescent="0.25">
      <c r="M4451" s="124"/>
    </row>
    <row r="4452" spans="13:13" s="2" customFormat="1" x14ac:dyDescent="0.25">
      <c r="M4452" s="124"/>
    </row>
    <row r="4453" spans="13:13" s="2" customFormat="1" x14ac:dyDescent="0.25">
      <c r="M4453" s="124"/>
    </row>
    <row r="4454" spans="13:13" s="2" customFormat="1" x14ac:dyDescent="0.25">
      <c r="M4454" s="124"/>
    </row>
    <row r="4455" spans="13:13" s="2" customFormat="1" x14ac:dyDescent="0.25">
      <c r="M4455" s="124"/>
    </row>
    <row r="4456" spans="13:13" s="2" customFormat="1" x14ac:dyDescent="0.25">
      <c r="M4456" s="124"/>
    </row>
    <row r="4457" spans="13:13" s="2" customFormat="1" x14ac:dyDescent="0.25">
      <c r="M4457" s="124"/>
    </row>
    <row r="4458" spans="13:13" s="2" customFormat="1" x14ac:dyDescent="0.25">
      <c r="M4458" s="124"/>
    </row>
    <row r="4459" spans="13:13" s="2" customFormat="1" x14ac:dyDescent="0.25">
      <c r="M4459" s="124"/>
    </row>
    <row r="4460" spans="13:13" s="2" customFormat="1" x14ac:dyDescent="0.25">
      <c r="M4460" s="124"/>
    </row>
    <row r="4461" spans="13:13" s="2" customFormat="1" x14ac:dyDescent="0.25">
      <c r="M4461" s="124"/>
    </row>
    <row r="4462" spans="13:13" s="2" customFormat="1" x14ac:dyDescent="0.25">
      <c r="M4462" s="124"/>
    </row>
    <row r="4463" spans="13:13" s="2" customFormat="1" x14ac:dyDescent="0.25">
      <c r="M4463" s="124"/>
    </row>
    <row r="4464" spans="13:13" s="2" customFormat="1" x14ac:dyDescent="0.25">
      <c r="M4464" s="124"/>
    </row>
    <row r="4465" spans="13:13" s="2" customFormat="1" x14ac:dyDescent="0.25">
      <c r="M4465" s="124"/>
    </row>
    <row r="4466" spans="13:13" s="2" customFormat="1" x14ac:dyDescent="0.25">
      <c r="M4466" s="124"/>
    </row>
    <row r="4467" spans="13:13" s="2" customFormat="1" x14ac:dyDescent="0.25">
      <c r="M4467" s="124"/>
    </row>
    <row r="4468" spans="13:13" s="2" customFormat="1" x14ac:dyDescent="0.25">
      <c r="M4468" s="124"/>
    </row>
    <row r="4469" spans="13:13" s="2" customFormat="1" x14ac:dyDescent="0.25">
      <c r="M4469" s="124"/>
    </row>
    <row r="4470" spans="13:13" s="2" customFormat="1" x14ac:dyDescent="0.25">
      <c r="M4470" s="124"/>
    </row>
    <row r="4471" spans="13:13" s="2" customFormat="1" x14ac:dyDescent="0.25">
      <c r="M4471" s="124"/>
    </row>
    <row r="4472" spans="13:13" s="2" customFormat="1" x14ac:dyDescent="0.25">
      <c r="M4472" s="124"/>
    </row>
    <row r="4473" spans="13:13" s="2" customFormat="1" x14ac:dyDescent="0.25">
      <c r="M4473" s="124"/>
    </row>
    <row r="4474" spans="13:13" s="2" customFormat="1" x14ac:dyDescent="0.25">
      <c r="M4474" s="124"/>
    </row>
    <row r="4475" spans="13:13" s="2" customFormat="1" x14ac:dyDescent="0.25">
      <c r="M4475" s="124"/>
    </row>
    <row r="4476" spans="13:13" s="2" customFormat="1" x14ac:dyDescent="0.25">
      <c r="M4476" s="124"/>
    </row>
    <row r="4477" spans="13:13" s="2" customFormat="1" x14ac:dyDescent="0.25">
      <c r="M4477" s="124"/>
    </row>
    <row r="4478" spans="13:13" s="2" customFormat="1" x14ac:dyDescent="0.25">
      <c r="M4478" s="124"/>
    </row>
    <row r="4479" spans="13:13" s="2" customFormat="1" x14ac:dyDescent="0.25">
      <c r="M4479" s="124"/>
    </row>
    <row r="4480" spans="13:13" s="2" customFormat="1" x14ac:dyDescent="0.25">
      <c r="M4480" s="124"/>
    </row>
    <row r="4481" spans="13:13" s="2" customFormat="1" x14ac:dyDescent="0.25">
      <c r="M4481" s="124"/>
    </row>
    <row r="4482" spans="13:13" s="2" customFormat="1" x14ac:dyDescent="0.25">
      <c r="M4482" s="124"/>
    </row>
    <row r="4483" spans="13:13" s="2" customFormat="1" x14ac:dyDescent="0.25">
      <c r="M4483" s="124"/>
    </row>
    <row r="4484" spans="13:13" s="2" customFormat="1" x14ac:dyDescent="0.25">
      <c r="M4484" s="124"/>
    </row>
    <row r="4485" spans="13:13" s="2" customFormat="1" x14ac:dyDescent="0.25">
      <c r="M4485" s="124"/>
    </row>
    <row r="4486" spans="13:13" s="2" customFormat="1" x14ac:dyDescent="0.25">
      <c r="M4486" s="124"/>
    </row>
    <row r="4487" spans="13:13" s="2" customFormat="1" x14ac:dyDescent="0.25">
      <c r="M4487" s="124"/>
    </row>
    <row r="4488" spans="13:13" s="2" customFormat="1" x14ac:dyDescent="0.25">
      <c r="M4488" s="124"/>
    </row>
    <row r="4489" spans="13:13" s="2" customFormat="1" x14ac:dyDescent="0.25">
      <c r="M4489" s="124"/>
    </row>
    <row r="4490" spans="13:13" s="2" customFormat="1" x14ac:dyDescent="0.25">
      <c r="M4490" s="124"/>
    </row>
    <row r="4491" spans="13:13" s="2" customFormat="1" x14ac:dyDescent="0.25">
      <c r="M4491" s="124"/>
    </row>
    <row r="4492" spans="13:13" s="2" customFormat="1" x14ac:dyDescent="0.25">
      <c r="M4492" s="124"/>
    </row>
    <row r="4493" spans="13:13" s="2" customFormat="1" x14ac:dyDescent="0.25">
      <c r="M4493" s="124"/>
    </row>
    <row r="4494" spans="13:13" s="2" customFormat="1" x14ac:dyDescent="0.25">
      <c r="M4494" s="124"/>
    </row>
    <row r="4495" spans="13:13" s="2" customFormat="1" x14ac:dyDescent="0.25">
      <c r="M4495" s="124"/>
    </row>
    <row r="4496" spans="13:13" s="2" customFormat="1" x14ac:dyDescent="0.25">
      <c r="M4496" s="124"/>
    </row>
    <row r="4497" spans="13:13" s="2" customFormat="1" x14ac:dyDescent="0.25">
      <c r="M4497" s="124"/>
    </row>
    <row r="4498" spans="13:13" s="2" customFormat="1" x14ac:dyDescent="0.25">
      <c r="M4498" s="124"/>
    </row>
    <row r="4499" spans="13:13" s="2" customFormat="1" x14ac:dyDescent="0.25">
      <c r="M4499" s="124"/>
    </row>
    <row r="4500" spans="13:13" s="2" customFormat="1" x14ac:dyDescent="0.25">
      <c r="M4500" s="124"/>
    </row>
    <row r="4501" spans="13:13" s="2" customFormat="1" x14ac:dyDescent="0.25">
      <c r="M4501" s="124"/>
    </row>
    <row r="4502" spans="13:13" s="2" customFormat="1" x14ac:dyDescent="0.25">
      <c r="M4502" s="124"/>
    </row>
    <row r="4503" spans="13:13" s="2" customFormat="1" x14ac:dyDescent="0.25">
      <c r="M4503" s="124"/>
    </row>
    <row r="4504" spans="13:13" s="2" customFormat="1" x14ac:dyDescent="0.25">
      <c r="M4504" s="124"/>
    </row>
    <row r="4505" spans="13:13" s="2" customFormat="1" x14ac:dyDescent="0.25">
      <c r="M4505" s="124"/>
    </row>
    <row r="4506" spans="13:13" s="2" customFormat="1" x14ac:dyDescent="0.25">
      <c r="M4506" s="124"/>
    </row>
    <row r="4507" spans="13:13" s="2" customFormat="1" x14ac:dyDescent="0.25">
      <c r="M4507" s="124"/>
    </row>
    <row r="4508" spans="13:13" s="2" customFormat="1" x14ac:dyDescent="0.25">
      <c r="M4508" s="124"/>
    </row>
    <row r="4509" spans="13:13" s="2" customFormat="1" x14ac:dyDescent="0.25">
      <c r="M4509" s="124"/>
    </row>
    <row r="4510" spans="13:13" s="2" customFormat="1" x14ac:dyDescent="0.25">
      <c r="M4510" s="124"/>
    </row>
    <row r="4511" spans="13:13" s="2" customFormat="1" x14ac:dyDescent="0.25">
      <c r="M4511" s="124"/>
    </row>
    <row r="4512" spans="13:13" s="2" customFormat="1" x14ac:dyDescent="0.25">
      <c r="M4512" s="124"/>
    </row>
    <row r="4513" spans="13:13" s="2" customFormat="1" x14ac:dyDescent="0.25">
      <c r="M4513" s="124"/>
    </row>
    <row r="4514" spans="13:13" s="2" customFormat="1" x14ac:dyDescent="0.25">
      <c r="M4514" s="124"/>
    </row>
    <row r="4515" spans="13:13" s="2" customFormat="1" x14ac:dyDescent="0.25">
      <c r="M4515" s="124"/>
    </row>
    <row r="4516" spans="13:13" s="2" customFormat="1" x14ac:dyDescent="0.25">
      <c r="M4516" s="124"/>
    </row>
    <row r="4517" spans="13:13" s="2" customFormat="1" x14ac:dyDescent="0.25">
      <c r="M4517" s="124"/>
    </row>
    <row r="4518" spans="13:13" s="2" customFormat="1" x14ac:dyDescent="0.25">
      <c r="M4518" s="124"/>
    </row>
    <row r="4519" spans="13:13" s="2" customFormat="1" x14ac:dyDescent="0.25">
      <c r="M4519" s="124"/>
    </row>
    <row r="4520" spans="13:13" s="2" customFormat="1" x14ac:dyDescent="0.25">
      <c r="M4520" s="124"/>
    </row>
    <row r="4521" spans="13:13" s="2" customFormat="1" x14ac:dyDescent="0.25">
      <c r="M4521" s="124"/>
    </row>
    <row r="4522" spans="13:13" s="2" customFormat="1" x14ac:dyDescent="0.25">
      <c r="M4522" s="124"/>
    </row>
    <row r="4523" spans="13:13" s="2" customFormat="1" x14ac:dyDescent="0.25">
      <c r="M4523" s="124"/>
    </row>
    <row r="4524" spans="13:13" s="2" customFormat="1" x14ac:dyDescent="0.25">
      <c r="M4524" s="124"/>
    </row>
    <row r="4525" spans="13:13" s="2" customFormat="1" x14ac:dyDescent="0.25">
      <c r="M4525" s="124"/>
    </row>
    <row r="4526" spans="13:13" s="2" customFormat="1" x14ac:dyDescent="0.25">
      <c r="M4526" s="124"/>
    </row>
    <row r="4527" spans="13:13" s="2" customFormat="1" x14ac:dyDescent="0.25">
      <c r="M4527" s="124"/>
    </row>
    <row r="4528" spans="13:13" s="2" customFormat="1" x14ac:dyDescent="0.25">
      <c r="M4528" s="124"/>
    </row>
    <row r="4529" spans="13:13" s="2" customFormat="1" x14ac:dyDescent="0.25">
      <c r="M4529" s="124"/>
    </row>
    <row r="4530" spans="13:13" s="2" customFormat="1" x14ac:dyDescent="0.25">
      <c r="M4530" s="124"/>
    </row>
    <row r="4531" spans="13:13" s="2" customFormat="1" x14ac:dyDescent="0.25">
      <c r="M4531" s="124"/>
    </row>
    <row r="4532" spans="13:13" s="2" customFormat="1" x14ac:dyDescent="0.25">
      <c r="M4532" s="124"/>
    </row>
    <row r="4533" spans="13:13" s="2" customFormat="1" x14ac:dyDescent="0.25">
      <c r="M4533" s="124"/>
    </row>
    <row r="4534" spans="13:13" s="2" customFormat="1" x14ac:dyDescent="0.25">
      <c r="M4534" s="124"/>
    </row>
    <row r="4535" spans="13:13" s="2" customFormat="1" x14ac:dyDescent="0.25">
      <c r="M4535" s="124"/>
    </row>
    <row r="4536" spans="13:13" s="2" customFormat="1" x14ac:dyDescent="0.25">
      <c r="M4536" s="124"/>
    </row>
    <row r="4537" spans="13:13" s="2" customFormat="1" x14ac:dyDescent="0.25">
      <c r="M4537" s="124"/>
    </row>
    <row r="4538" spans="13:13" s="2" customFormat="1" x14ac:dyDescent="0.25">
      <c r="M4538" s="124"/>
    </row>
    <row r="4539" spans="13:13" s="2" customFormat="1" x14ac:dyDescent="0.25">
      <c r="M4539" s="124"/>
    </row>
    <row r="4540" spans="13:13" s="2" customFormat="1" x14ac:dyDescent="0.25">
      <c r="M4540" s="124"/>
    </row>
    <row r="4541" spans="13:13" s="2" customFormat="1" x14ac:dyDescent="0.25">
      <c r="M4541" s="124"/>
    </row>
    <row r="4542" spans="13:13" s="2" customFormat="1" x14ac:dyDescent="0.25">
      <c r="M4542" s="124"/>
    </row>
    <row r="4543" spans="13:13" s="2" customFormat="1" x14ac:dyDescent="0.25">
      <c r="M4543" s="124"/>
    </row>
    <row r="4544" spans="13:13" s="2" customFormat="1" x14ac:dyDescent="0.25">
      <c r="M4544" s="124"/>
    </row>
    <row r="4545" spans="13:13" s="2" customFormat="1" x14ac:dyDescent="0.25">
      <c r="M4545" s="124"/>
    </row>
    <row r="4546" spans="13:13" s="2" customFormat="1" x14ac:dyDescent="0.25">
      <c r="M4546" s="124"/>
    </row>
    <row r="4547" spans="13:13" s="2" customFormat="1" x14ac:dyDescent="0.25">
      <c r="M4547" s="124"/>
    </row>
    <row r="4548" spans="13:13" s="2" customFormat="1" x14ac:dyDescent="0.25">
      <c r="M4548" s="124"/>
    </row>
    <row r="4549" spans="13:13" s="2" customFormat="1" x14ac:dyDescent="0.25">
      <c r="M4549" s="124"/>
    </row>
    <row r="4550" spans="13:13" s="2" customFormat="1" x14ac:dyDescent="0.25">
      <c r="M4550" s="124"/>
    </row>
    <row r="4551" spans="13:13" s="2" customFormat="1" x14ac:dyDescent="0.25">
      <c r="M4551" s="124"/>
    </row>
    <row r="4552" spans="13:13" s="2" customFormat="1" x14ac:dyDescent="0.25">
      <c r="M4552" s="124"/>
    </row>
    <row r="4553" spans="13:13" s="2" customFormat="1" x14ac:dyDescent="0.25">
      <c r="M4553" s="124"/>
    </row>
    <row r="4554" spans="13:13" s="2" customFormat="1" x14ac:dyDescent="0.25">
      <c r="M4554" s="124"/>
    </row>
    <row r="4555" spans="13:13" s="2" customFormat="1" x14ac:dyDescent="0.25">
      <c r="M4555" s="124"/>
    </row>
    <row r="4556" spans="13:13" s="2" customFormat="1" x14ac:dyDescent="0.25">
      <c r="M4556" s="124"/>
    </row>
    <row r="4557" spans="13:13" s="2" customFormat="1" x14ac:dyDescent="0.25">
      <c r="M4557" s="124"/>
    </row>
    <row r="4558" spans="13:13" s="2" customFormat="1" x14ac:dyDescent="0.25">
      <c r="M4558" s="124"/>
    </row>
    <row r="4559" spans="13:13" s="2" customFormat="1" x14ac:dyDescent="0.25">
      <c r="M4559" s="124"/>
    </row>
    <row r="4560" spans="13:13" s="2" customFormat="1" x14ac:dyDescent="0.25">
      <c r="M4560" s="124"/>
    </row>
    <row r="4561" spans="13:13" s="2" customFormat="1" x14ac:dyDescent="0.25">
      <c r="M4561" s="124"/>
    </row>
    <row r="4562" spans="13:13" s="2" customFormat="1" x14ac:dyDescent="0.25">
      <c r="M4562" s="124"/>
    </row>
    <row r="4563" spans="13:13" s="2" customFormat="1" x14ac:dyDescent="0.25">
      <c r="M4563" s="124"/>
    </row>
    <row r="4564" spans="13:13" s="2" customFormat="1" x14ac:dyDescent="0.25">
      <c r="M4564" s="124"/>
    </row>
    <row r="4565" spans="13:13" s="2" customFormat="1" x14ac:dyDescent="0.25">
      <c r="M4565" s="124"/>
    </row>
    <row r="4566" spans="13:13" s="2" customFormat="1" x14ac:dyDescent="0.25">
      <c r="M4566" s="124"/>
    </row>
    <row r="4567" spans="13:13" s="2" customFormat="1" x14ac:dyDescent="0.25">
      <c r="M4567" s="124"/>
    </row>
    <row r="4568" spans="13:13" s="2" customFormat="1" x14ac:dyDescent="0.25">
      <c r="M4568" s="124"/>
    </row>
    <row r="4569" spans="13:13" s="2" customFormat="1" x14ac:dyDescent="0.25">
      <c r="M4569" s="124"/>
    </row>
    <row r="4570" spans="13:13" s="2" customFormat="1" x14ac:dyDescent="0.25">
      <c r="M4570" s="124"/>
    </row>
    <row r="4571" spans="13:13" s="2" customFormat="1" x14ac:dyDescent="0.25">
      <c r="M4571" s="124"/>
    </row>
    <row r="4572" spans="13:13" s="2" customFormat="1" x14ac:dyDescent="0.25">
      <c r="M4572" s="124"/>
    </row>
    <row r="4573" spans="13:13" s="2" customFormat="1" x14ac:dyDescent="0.25">
      <c r="M4573" s="124"/>
    </row>
    <row r="4574" spans="13:13" s="2" customFormat="1" x14ac:dyDescent="0.25">
      <c r="M4574" s="124"/>
    </row>
    <row r="4575" spans="13:13" s="2" customFormat="1" x14ac:dyDescent="0.25">
      <c r="M4575" s="124"/>
    </row>
    <row r="4576" spans="13:13" s="2" customFormat="1" x14ac:dyDescent="0.25">
      <c r="M4576" s="124"/>
    </row>
    <row r="4577" spans="13:13" s="2" customFormat="1" x14ac:dyDescent="0.25">
      <c r="M4577" s="124"/>
    </row>
    <row r="4578" spans="13:13" s="2" customFormat="1" x14ac:dyDescent="0.25">
      <c r="M4578" s="124"/>
    </row>
    <row r="4579" spans="13:13" s="2" customFormat="1" x14ac:dyDescent="0.25">
      <c r="M4579" s="124"/>
    </row>
    <row r="4580" spans="13:13" s="2" customFormat="1" x14ac:dyDescent="0.25">
      <c r="M4580" s="124"/>
    </row>
    <row r="4581" spans="13:13" s="2" customFormat="1" x14ac:dyDescent="0.25">
      <c r="M4581" s="124"/>
    </row>
    <row r="4582" spans="13:13" s="2" customFormat="1" x14ac:dyDescent="0.25">
      <c r="M4582" s="124"/>
    </row>
    <row r="4583" spans="13:13" s="2" customFormat="1" x14ac:dyDescent="0.25">
      <c r="M4583" s="124"/>
    </row>
    <row r="4584" spans="13:13" s="2" customFormat="1" x14ac:dyDescent="0.25">
      <c r="M4584" s="124"/>
    </row>
    <row r="4585" spans="13:13" s="2" customFormat="1" x14ac:dyDescent="0.25">
      <c r="M4585" s="124"/>
    </row>
    <row r="4586" spans="13:13" s="2" customFormat="1" x14ac:dyDescent="0.25">
      <c r="M4586" s="124"/>
    </row>
    <row r="4587" spans="13:13" s="2" customFormat="1" x14ac:dyDescent="0.25">
      <c r="M4587" s="124"/>
    </row>
    <row r="4588" spans="13:13" s="2" customFormat="1" x14ac:dyDescent="0.25">
      <c r="M4588" s="124"/>
    </row>
    <row r="4589" spans="13:13" s="2" customFormat="1" x14ac:dyDescent="0.25">
      <c r="M4589" s="124"/>
    </row>
    <row r="4590" spans="13:13" s="2" customFormat="1" x14ac:dyDescent="0.25">
      <c r="M4590" s="124"/>
    </row>
    <row r="4591" spans="13:13" s="2" customFormat="1" x14ac:dyDescent="0.25">
      <c r="M4591" s="124"/>
    </row>
    <row r="4592" spans="13:13" s="2" customFormat="1" x14ac:dyDescent="0.25">
      <c r="M4592" s="124"/>
    </row>
    <row r="4593" spans="13:13" s="2" customFormat="1" x14ac:dyDescent="0.25">
      <c r="M4593" s="124"/>
    </row>
    <row r="4594" spans="13:13" s="2" customFormat="1" x14ac:dyDescent="0.25">
      <c r="M4594" s="124"/>
    </row>
    <row r="4595" spans="13:13" s="2" customFormat="1" x14ac:dyDescent="0.25">
      <c r="M4595" s="124"/>
    </row>
    <row r="4596" spans="13:13" s="2" customFormat="1" x14ac:dyDescent="0.25">
      <c r="M4596" s="124"/>
    </row>
    <row r="4597" spans="13:13" s="2" customFormat="1" x14ac:dyDescent="0.25">
      <c r="M4597" s="124"/>
    </row>
    <row r="4598" spans="13:13" s="2" customFormat="1" x14ac:dyDescent="0.25">
      <c r="M4598" s="124"/>
    </row>
    <row r="4599" spans="13:13" s="2" customFormat="1" x14ac:dyDescent="0.25">
      <c r="M4599" s="124"/>
    </row>
    <row r="4600" spans="13:13" s="2" customFormat="1" x14ac:dyDescent="0.25">
      <c r="M4600" s="124"/>
    </row>
    <row r="4601" spans="13:13" s="2" customFormat="1" x14ac:dyDescent="0.25">
      <c r="M4601" s="124"/>
    </row>
    <row r="4602" spans="13:13" s="2" customFormat="1" x14ac:dyDescent="0.25">
      <c r="M4602" s="124"/>
    </row>
    <row r="4603" spans="13:13" s="2" customFormat="1" x14ac:dyDescent="0.25">
      <c r="M4603" s="124"/>
    </row>
    <row r="4604" spans="13:13" s="2" customFormat="1" x14ac:dyDescent="0.25">
      <c r="M4604" s="124"/>
    </row>
    <row r="4605" spans="13:13" s="2" customFormat="1" x14ac:dyDescent="0.25">
      <c r="M4605" s="124"/>
    </row>
    <row r="4606" spans="13:13" s="2" customFormat="1" x14ac:dyDescent="0.25">
      <c r="M4606" s="124"/>
    </row>
    <row r="4607" spans="13:13" s="2" customFormat="1" x14ac:dyDescent="0.25">
      <c r="M4607" s="124"/>
    </row>
    <row r="4608" spans="13:13" s="2" customFormat="1" x14ac:dyDescent="0.25">
      <c r="M4608" s="124"/>
    </row>
    <row r="4609" spans="13:13" s="2" customFormat="1" x14ac:dyDescent="0.25">
      <c r="M4609" s="124"/>
    </row>
    <row r="4610" spans="13:13" s="2" customFormat="1" x14ac:dyDescent="0.25">
      <c r="M4610" s="124"/>
    </row>
    <row r="4611" spans="13:13" s="2" customFormat="1" x14ac:dyDescent="0.25">
      <c r="M4611" s="124"/>
    </row>
    <row r="4612" spans="13:13" s="2" customFormat="1" x14ac:dyDescent="0.25">
      <c r="M4612" s="124"/>
    </row>
    <row r="4613" spans="13:13" s="2" customFormat="1" x14ac:dyDescent="0.25">
      <c r="M4613" s="124"/>
    </row>
    <row r="4614" spans="13:13" s="2" customFormat="1" x14ac:dyDescent="0.25">
      <c r="M4614" s="124"/>
    </row>
    <row r="4615" spans="13:13" s="2" customFormat="1" x14ac:dyDescent="0.25">
      <c r="M4615" s="124"/>
    </row>
    <row r="4616" spans="13:13" s="2" customFormat="1" x14ac:dyDescent="0.25">
      <c r="M4616" s="124"/>
    </row>
    <row r="4617" spans="13:13" s="2" customFormat="1" x14ac:dyDescent="0.25">
      <c r="M4617" s="124"/>
    </row>
    <row r="4618" spans="13:13" s="2" customFormat="1" x14ac:dyDescent="0.25">
      <c r="M4618" s="124"/>
    </row>
    <row r="4619" spans="13:13" s="2" customFormat="1" x14ac:dyDescent="0.25">
      <c r="M4619" s="124"/>
    </row>
    <row r="4620" spans="13:13" s="2" customFormat="1" x14ac:dyDescent="0.25">
      <c r="M4620" s="124"/>
    </row>
    <row r="4621" spans="13:13" s="2" customFormat="1" x14ac:dyDescent="0.25">
      <c r="M4621" s="124"/>
    </row>
    <row r="4622" spans="13:13" s="2" customFormat="1" x14ac:dyDescent="0.25">
      <c r="M4622" s="124"/>
    </row>
    <row r="4623" spans="13:13" s="2" customFormat="1" x14ac:dyDescent="0.25">
      <c r="M4623" s="124"/>
    </row>
    <row r="4624" spans="13:13" s="2" customFormat="1" x14ac:dyDescent="0.25">
      <c r="M4624" s="124"/>
    </row>
    <row r="4625" spans="13:13" s="2" customFormat="1" x14ac:dyDescent="0.25">
      <c r="M4625" s="124"/>
    </row>
    <row r="4626" spans="13:13" s="2" customFormat="1" x14ac:dyDescent="0.25">
      <c r="M4626" s="124"/>
    </row>
    <row r="4627" spans="13:13" s="2" customFormat="1" x14ac:dyDescent="0.25">
      <c r="M4627" s="124"/>
    </row>
    <row r="4628" spans="13:13" s="2" customFormat="1" x14ac:dyDescent="0.25">
      <c r="M4628" s="124"/>
    </row>
    <row r="4629" spans="13:13" s="2" customFormat="1" x14ac:dyDescent="0.25">
      <c r="M4629" s="124"/>
    </row>
    <row r="4630" spans="13:13" s="2" customFormat="1" x14ac:dyDescent="0.25">
      <c r="M4630" s="124"/>
    </row>
    <row r="4631" spans="13:13" s="2" customFormat="1" x14ac:dyDescent="0.25">
      <c r="M4631" s="124"/>
    </row>
    <row r="4632" spans="13:13" s="2" customFormat="1" x14ac:dyDescent="0.25">
      <c r="M4632" s="124"/>
    </row>
    <row r="4633" spans="13:13" s="2" customFormat="1" x14ac:dyDescent="0.25">
      <c r="M4633" s="124"/>
    </row>
    <row r="4634" spans="13:13" s="2" customFormat="1" x14ac:dyDescent="0.25">
      <c r="M4634" s="124"/>
    </row>
    <row r="4635" spans="13:13" s="2" customFormat="1" x14ac:dyDescent="0.25">
      <c r="M4635" s="124"/>
    </row>
    <row r="4636" spans="13:13" s="2" customFormat="1" x14ac:dyDescent="0.25">
      <c r="M4636" s="124"/>
    </row>
    <row r="4637" spans="13:13" s="2" customFormat="1" x14ac:dyDescent="0.25">
      <c r="M4637" s="124"/>
    </row>
    <row r="4638" spans="13:13" s="2" customFormat="1" x14ac:dyDescent="0.25">
      <c r="M4638" s="124"/>
    </row>
    <row r="4639" spans="13:13" s="2" customFormat="1" x14ac:dyDescent="0.25">
      <c r="M4639" s="124"/>
    </row>
    <row r="4640" spans="13:13" s="2" customFormat="1" x14ac:dyDescent="0.25">
      <c r="M4640" s="124"/>
    </row>
    <row r="4641" spans="13:13" s="2" customFormat="1" x14ac:dyDescent="0.25">
      <c r="M4641" s="124"/>
    </row>
    <row r="4642" spans="13:13" s="2" customFormat="1" x14ac:dyDescent="0.25">
      <c r="M4642" s="124"/>
    </row>
    <row r="4643" spans="13:13" s="2" customFormat="1" x14ac:dyDescent="0.25">
      <c r="M4643" s="124"/>
    </row>
    <row r="4644" spans="13:13" s="2" customFormat="1" x14ac:dyDescent="0.25">
      <c r="M4644" s="124"/>
    </row>
    <row r="4645" spans="13:13" s="2" customFormat="1" x14ac:dyDescent="0.25">
      <c r="M4645" s="124"/>
    </row>
    <row r="4646" spans="13:13" s="2" customFormat="1" x14ac:dyDescent="0.25">
      <c r="M4646" s="124"/>
    </row>
    <row r="4647" spans="13:13" s="2" customFormat="1" x14ac:dyDescent="0.25">
      <c r="M4647" s="124"/>
    </row>
    <row r="4648" spans="13:13" s="2" customFormat="1" x14ac:dyDescent="0.25">
      <c r="M4648" s="124"/>
    </row>
    <row r="4649" spans="13:13" s="2" customFormat="1" x14ac:dyDescent="0.25">
      <c r="M4649" s="124"/>
    </row>
    <row r="4650" spans="13:13" s="2" customFormat="1" x14ac:dyDescent="0.25">
      <c r="M4650" s="124"/>
    </row>
    <row r="4651" spans="13:13" s="2" customFormat="1" x14ac:dyDescent="0.25">
      <c r="M4651" s="124"/>
    </row>
    <row r="4652" spans="13:13" s="2" customFormat="1" x14ac:dyDescent="0.25">
      <c r="M4652" s="124"/>
    </row>
    <row r="4653" spans="13:13" s="2" customFormat="1" x14ac:dyDescent="0.25">
      <c r="M4653" s="124"/>
    </row>
    <row r="4654" spans="13:13" s="2" customFormat="1" x14ac:dyDescent="0.25">
      <c r="M4654" s="124"/>
    </row>
    <row r="4655" spans="13:13" s="2" customFormat="1" x14ac:dyDescent="0.25">
      <c r="M4655" s="124"/>
    </row>
    <row r="4656" spans="13:13" s="2" customFormat="1" x14ac:dyDescent="0.25">
      <c r="M4656" s="124"/>
    </row>
    <row r="4657" spans="13:13" s="2" customFormat="1" x14ac:dyDescent="0.25">
      <c r="M4657" s="124"/>
    </row>
    <row r="4658" spans="13:13" s="2" customFormat="1" x14ac:dyDescent="0.25">
      <c r="M4658" s="124"/>
    </row>
    <row r="4659" spans="13:13" s="2" customFormat="1" x14ac:dyDescent="0.25">
      <c r="M4659" s="124"/>
    </row>
    <row r="4660" spans="13:13" s="2" customFormat="1" x14ac:dyDescent="0.25">
      <c r="M4660" s="124"/>
    </row>
    <row r="4661" spans="13:13" s="2" customFormat="1" x14ac:dyDescent="0.25">
      <c r="M4661" s="124"/>
    </row>
    <row r="4662" spans="13:13" s="2" customFormat="1" x14ac:dyDescent="0.25">
      <c r="M4662" s="124"/>
    </row>
    <row r="4663" spans="13:13" s="2" customFormat="1" x14ac:dyDescent="0.25">
      <c r="M4663" s="124"/>
    </row>
    <row r="4664" spans="13:13" s="2" customFormat="1" x14ac:dyDescent="0.25">
      <c r="M4664" s="124"/>
    </row>
    <row r="4665" spans="13:13" s="2" customFormat="1" x14ac:dyDescent="0.25">
      <c r="M4665" s="124"/>
    </row>
    <row r="4666" spans="13:13" s="2" customFormat="1" x14ac:dyDescent="0.25">
      <c r="M4666" s="124"/>
    </row>
    <row r="4667" spans="13:13" s="2" customFormat="1" x14ac:dyDescent="0.25">
      <c r="M4667" s="124"/>
    </row>
    <row r="4668" spans="13:13" s="2" customFormat="1" x14ac:dyDescent="0.25">
      <c r="M4668" s="124"/>
    </row>
    <row r="4669" spans="13:13" s="2" customFormat="1" x14ac:dyDescent="0.25">
      <c r="M4669" s="124"/>
    </row>
    <row r="4670" spans="13:13" s="2" customFormat="1" x14ac:dyDescent="0.25">
      <c r="M4670" s="124"/>
    </row>
    <row r="4671" spans="13:13" s="2" customFormat="1" x14ac:dyDescent="0.25">
      <c r="M4671" s="124"/>
    </row>
    <row r="4672" spans="13:13" s="2" customFormat="1" x14ac:dyDescent="0.25">
      <c r="M4672" s="124"/>
    </row>
    <row r="4673" spans="13:13" s="2" customFormat="1" x14ac:dyDescent="0.25">
      <c r="M4673" s="124"/>
    </row>
    <row r="4674" spans="13:13" s="2" customFormat="1" x14ac:dyDescent="0.25">
      <c r="M4674" s="124"/>
    </row>
    <row r="4675" spans="13:13" s="2" customFormat="1" x14ac:dyDescent="0.25">
      <c r="M4675" s="124"/>
    </row>
    <row r="4676" spans="13:13" s="2" customFormat="1" x14ac:dyDescent="0.25">
      <c r="M4676" s="124"/>
    </row>
    <row r="4677" spans="13:13" s="2" customFormat="1" x14ac:dyDescent="0.25">
      <c r="M4677" s="124"/>
    </row>
    <row r="4678" spans="13:13" s="2" customFormat="1" x14ac:dyDescent="0.25">
      <c r="M4678" s="124"/>
    </row>
    <row r="4679" spans="13:13" s="2" customFormat="1" x14ac:dyDescent="0.25">
      <c r="M4679" s="124"/>
    </row>
    <row r="4680" spans="13:13" s="2" customFormat="1" x14ac:dyDescent="0.25">
      <c r="M4680" s="124"/>
    </row>
    <row r="4681" spans="13:13" s="2" customFormat="1" x14ac:dyDescent="0.25">
      <c r="M4681" s="124"/>
    </row>
    <row r="4682" spans="13:13" s="2" customFormat="1" x14ac:dyDescent="0.25">
      <c r="M4682" s="124"/>
    </row>
    <row r="4683" spans="13:13" s="2" customFormat="1" x14ac:dyDescent="0.25">
      <c r="M4683" s="124"/>
    </row>
    <row r="4684" spans="13:13" s="2" customFormat="1" x14ac:dyDescent="0.25">
      <c r="M4684" s="124"/>
    </row>
    <row r="4685" spans="13:13" s="2" customFormat="1" x14ac:dyDescent="0.25">
      <c r="M4685" s="124"/>
    </row>
    <row r="4686" spans="13:13" s="2" customFormat="1" x14ac:dyDescent="0.25">
      <c r="M4686" s="124"/>
    </row>
    <row r="4687" spans="13:13" s="2" customFormat="1" x14ac:dyDescent="0.25">
      <c r="M4687" s="124"/>
    </row>
    <row r="4688" spans="13:13" s="2" customFormat="1" x14ac:dyDescent="0.25">
      <c r="M4688" s="124"/>
    </row>
    <row r="4689" spans="13:13" s="2" customFormat="1" x14ac:dyDescent="0.25">
      <c r="M4689" s="124"/>
    </row>
    <row r="4690" spans="13:13" s="2" customFormat="1" x14ac:dyDescent="0.25">
      <c r="M4690" s="124"/>
    </row>
    <row r="4691" spans="13:13" s="2" customFormat="1" x14ac:dyDescent="0.25">
      <c r="M4691" s="124"/>
    </row>
    <row r="4692" spans="13:13" s="2" customFormat="1" x14ac:dyDescent="0.25">
      <c r="M4692" s="124"/>
    </row>
    <row r="4693" spans="13:13" s="2" customFormat="1" x14ac:dyDescent="0.25">
      <c r="M4693" s="124"/>
    </row>
    <row r="4694" spans="13:13" s="2" customFormat="1" x14ac:dyDescent="0.25">
      <c r="M4694" s="124"/>
    </row>
    <row r="4695" spans="13:13" s="2" customFormat="1" x14ac:dyDescent="0.25">
      <c r="M4695" s="124"/>
    </row>
    <row r="4696" spans="13:13" s="2" customFormat="1" x14ac:dyDescent="0.25">
      <c r="M4696" s="124"/>
    </row>
    <row r="4697" spans="13:13" s="2" customFormat="1" x14ac:dyDescent="0.25">
      <c r="M4697" s="124"/>
    </row>
    <row r="4698" spans="13:13" s="2" customFormat="1" x14ac:dyDescent="0.25">
      <c r="M4698" s="124"/>
    </row>
    <row r="4699" spans="13:13" s="2" customFormat="1" x14ac:dyDescent="0.25">
      <c r="M4699" s="124"/>
    </row>
    <row r="4700" spans="13:13" s="2" customFormat="1" x14ac:dyDescent="0.25">
      <c r="M4700" s="124"/>
    </row>
    <row r="4701" spans="13:13" s="2" customFormat="1" x14ac:dyDescent="0.25">
      <c r="M4701" s="124"/>
    </row>
    <row r="4702" spans="13:13" s="2" customFormat="1" x14ac:dyDescent="0.25">
      <c r="M4702" s="124"/>
    </row>
    <row r="4703" spans="13:13" s="2" customFormat="1" x14ac:dyDescent="0.25">
      <c r="M4703" s="124"/>
    </row>
    <row r="4704" spans="13:13" s="2" customFormat="1" x14ac:dyDescent="0.25">
      <c r="M4704" s="124"/>
    </row>
    <row r="4705" spans="13:13" s="2" customFormat="1" x14ac:dyDescent="0.25">
      <c r="M4705" s="124"/>
    </row>
    <row r="4706" spans="13:13" s="2" customFormat="1" x14ac:dyDescent="0.25">
      <c r="M4706" s="124"/>
    </row>
    <row r="4707" spans="13:13" s="2" customFormat="1" x14ac:dyDescent="0.25">
      <c r="M4707" s="124"/>
    </row>
    <row r="4708" spans="13:13" s="2" customFormat="1" x14ac:dyDescent="0.25">
      <c r="M4708" s="124"/>
    </row>
    <row r="4709" spans="13:13" s="2" customFormat="1" x14ac:dyDescent="0.25">
      <c r="M4709" s="124"/>
    </row>
    <row r="4710" spans="13:13" s="2" customFormat="1" x14ac:dyDescent="0.25">
      <c r="M4710" s="124"/>
    </row>
    <row r="4711" spans="13:13" s="2" customFormat="1" x14ac:dyDescent="0.25">
      <c r="M4711" s="124"/>
    </row>
    <row r="4712" spans="13:13" s="2" customFormat="1" x14ac:dyDescent="0.25">
      <c r="M4712" s="124"/>
    </row>
    <row r="4713" spans="13:13" s="2" customFormat="1" x14ac:dyDescent="0.25">
      <c r="M4713" s="124"/>
    </row>
    <row r="4714" spans="13:13" s="2" customFormat="1" x14ac:dyDescent="0.25">
      <c r="M4714" s="124"/>
    </row>
    <row r="4715" spans="13:13" s="2" customFormat="1" x14ac:dyDescent="0.25">
      <c r="M4715" s="124"/>
    </row>
    <row r="4716" spans="13:13" s="2" customFormat="1" x14ac:dyDescent="0.25">
      <c r="M4716" s="124"/>
    </row>
    <row r="4717" spans="13:13" s="2" customFormat="1" x14ac:dyDescent="0.25">
      <c r="M4717" s="124"/>
    </row>
    <row r="4718" spans="13:13" s="2" customFormat="1" x14ac:dyDescent="0.25">
      <c r="M4718" s="124"/>
    </row>
    <row r="4719" spans="13:13" s="2" customFormat="1" x14ac:dyDescent="0.25">
      <c r="M4719" s="124"/>
    </row>
    <row r="4720" spans="13:13" s="2" customFormat="1" x14ac:dyDescent="0.25">
      <c r="M4720" s="124"/>
    </row>
    <row r="4721" spans="13:13" s="2" customFormat="1" x14ac:dyDescent="0.25">
      <c r="M4721" s="124"/>
    </row>
    <row r="4722" spans="13:13" s="2" customFormat="1" x14ac:dyDescent="0.25">
      <c r="M4722" s="124"/>
    </row>
    <row r="4723" spans="13:13" s="2" customFormat="1" x14ac:dyDescent="0.25">
      <c r="M4723" s="124"/>
    </row>
    <row r="4724" spans="13:13" s="2" customFormat="1" x14ac:dyDescent="0.25">
      <c r="M4724" s="124"/>
    </row>
    <row r="4725" spans="13:13" s="2" customFormat="1" x14ac:dyDescent="0.25">
      <c r="M4725" s="124"/>
    </row>
    <row r="4726" spans="13:13" s="2" customFormat="1" x14ac:dyDescent="0.25">
      <c r="M4726" s="124"/>
    </row>
    <row r="4727" spans="13:13" s="2" customFormat="1" x14ac:dyDescent="0.25">
      <c r="M4727" s="124"/>
    </row>
    <row r="4728" spans="13:13" s="2" customFormat="1" x14ac:dyDescent="0.25">
      <c r="M4728" s="124"/>
    </row>
    <row r="4729" spans="13:13" s="2" customFormat="1" x14ac:dyDescent="0.25">
      <c r="M4729" s="124"/>
    </row>
    <row r="4730" spans="13:13" s="2" customFormat="1" x14ac:dyDescent="0.25">
      <c r="M4730" s="124"/>
    </row>
    <row r="4731" spans="13:13" s="2" customFormat="1" x14ac:dyDescent="0.25">
      <c r="M4731" s="124"/>
    </row>
    <row r="4732" spans="13:13" s="2" customFormat="1" x14ac:dyDescent="0.25">
      <c r="M4732" s="124"/>
    </row>
    <row r="4733" spans="13:13" s="2" customFormat="1" x14ac:dyDescent="0.25">
      <c r="M4733" s="124"/>
    </row>
    <row r="4734" spans="13:13" s="2" customFormat="1" x14ac:dyDescent="0.25">
      <c r="M4734" s="124"/>
    </row>
    <row r="4735" spans="13:13" s="2" customFormat="1" x14ac:dyDescent="0.25">
      <c r="M4735" s="124"/>
    </row>
    <row r="4736" spans="13:13" s="2" customFormat="1" x14ac:dyDescent="0.25">
      <c r="M4736" s="124"/>
    </row>
    <row r="4737" spans="13:13" s="2" customFormat="1" x14ac:dyDescent="0.25">
      <c r="M4737" s="124"/>
    </row>
    <row r="4738" spans="13:13" s="2" customFormat="1" x14ac:dyDescent="0.25">
      <c r="M4738" s="124"/>
    </row>
    <row r="4739" spans="13:13" s="2" customFormat="1" x14ac:dyDescent="0.25">
      <c r="M4739" s="124"/>
    </row>
    <row r="4740" spans="13:13" s="2" customFormat="1" x14ac:dyDescent="0.25">
      <c r="M4740" s="124"/>
    </row>
    <row r="4741" spans="13:13" s="2" customFormat="1" x14ac:dyDescent="0.25">
      <c r="M4741" s="124"/>
    </row>
    <row r="4742" spans="13:13" s="2" customFormat="1" x14ac:dyDescent="0.25">
      <c r="M4742" s="124"/>
    </row>
    <row r="4743" spans="13:13" s="2" customFormat="1" x14ac:dyDescent="0.25">
      <c r="M4743" s="124"/>
    </row>
    <row r="4744" spans="13:13" s="2" customFormat="1" x14ac:dyDescent="0.25">
      <c r="M4744" s="124"/>
    </row>
    <row r="4745" spans="13:13" s="2" customFormat="1" x14ac:dyDescent="0.25">
      <c r="M4745" s="124"/>
    </row>
    <row r="4746" spans="13:13" s="2" customFormat="1" x14ac:dyDescent="0.25">
      <c r="M4746" s="124"/>
    </row>
    <row r="4747" spans="13:13" s="2" customFormat="1" x14ac:dyDescent="0.25">
      <c r="M4747" s="124"/>
    </row>
    <row r="4748" spans="13:13" s="2" customFormat="1" x14ac:dyDescent="0.25">
      <c r="M4748" s="124"/>
    </row>
    <row r="4749" spans="13:13" s="2" customFormat="1" x14ac:dyDescent="0.25">
      <c r="M4749" s="124"/>
    </row>
    <row r="4750" spans="13:13" s="2" customFormat="1" x14ac:dyDescent="0.25">
      <c r="M4750" s="124"/>
    </row>
    <row r="4751" spans="13:13" s="2" customFormat="1" x14ac:dyDescent="0.25">
      <c r="M4751" s="124"/>
    </row>
    <row r="4752" spans="13:13" s="2" customFormat="1" x14ac:dyDescent="0.25">
      <c r="M4752" s="124"/>
    </row>
    <row r="4753" spans="13:13" s="2" customFormat="1" x14ac:dyDescent="0.25">
      <c r="M4753" s="124"/>
    </row>
    <row r="4754" spans="13:13" s="2" customFormat="1" x14ac:dyDescent="0.25">
      <c r="M4754" s="124"/>
    </row>
    <row r="4755" spans="13:13" s="2" customFormat="1" x14ac:dyDescent="0.25">
      <c r="M4755" s="124"/>
    </row>
    <row r="4756" spans="13:13" s="2" customFormat="1" x14ac:dyDescent="0.25">
      <c r="M4756" s="124"/>
    </row>
    <row r="4757" spans="13:13" s="2" customFormat="1" x14ac:dyDescent="0.25">
      <c r="M4757" s="124"/>
    </row>
    <row r="4758" spans="13:13" s="2" customFormat="1" x14ac:dyDescent="0.25">
      <c r="M4758" s="124"/>
    </row>
    <row r="4759" spans="13:13" s="2" customFormat="1" x14ac:dyDescent="0.25">
      <c r="M4759" s="124"/>
    </row>
    <row r="4760" spans="13:13" s="2" customFormat="1" x14ac:dyDescent="0.25">
      <c r="M4760" s="124"/>
    </row>
    <row r="4761" spans="13:13" s="2" customFormat="1" x14ac:dyDescent="0.25">
      <c r="M4761" s="124"/>
    </row>
    <row r="4762" spans="13:13" s="2" customFormat="1" x14ac:dyDescent="0.25">
      <c r="M4762" s="124"/>
    </row>
    <row r="4763" spans="13:13" s="2" customFormat="1" x14ac:dyDescent="0.25">
      <c r="M4763" s="124"/>
    </row>
    <row r="4764" spans="13:13" s="2" customFormat="1" x14ac:dyDescent="0.25">
      <c r="M4764" s="124"/>
    </row>
    <row r="4765" spans="13:13" s="2" customFormat="1" x14ac:dyDescent="0.25">
      <c r="M4765" s="124"/>
    </row>
    <row r="4766" spans="13:13" s="2" customFormat="1" x14ac:dyDescent="0.25">
      <c r="M4766" s="124"/>
    </row>
    <row r="4767" spans="13:13" s="2" customFormat="1" x14ac:dyDescent="0.25">
      <c r="M4767" s="124"/>
    </row>
    <row r="4768" spans="13:13" s="2" customFormat="1" x14ac:dyDescent="0.25">
      <c r="M4768" s="124"/>
    </row>
    <row r="4769" spans="13:13" s="2" customFormat="1" x14ac:dyDescent="0.25">
      <c r="M4769" s="124"/>
    </row>
    <row r="4770" spans="13:13" s="2" customFormat="1" x14ac:dyDescent="0.25">
      <c r="M4770" s="124"/>
    </row>
    <row r="4771" spans="13:13" s="2" customFormat="1" x14ac:dyDescent="0.25">
      <c r="M4771" s="124"/>
    </row>
    <row r="4772" spans="13:13" s="2" customFormat="1" x14ac:dyDescent="0.25">
      <c r="M4772" s="124"/>
    </row>
    <row r="4773" spans="13:13" s="2" customFormat="1" x14ac:dyDescent="0.25">
      <c r="M4773" s="124"/>
    </row>
    <row r="4774" spans="13:13" s="2" customFormat="1" x14ac:dyDescent="0.25">
      <c r="M4774" s="124"/>
    </row>
    <row r="4775" spans="13:13" s="2" customFormat="1" x14ac:dyDescent="0.25">
      <c r="M4775" s="124"/>
    </row>
    <row r="4776" spans="13:13" s="2" customFormat="1" x14ac:dyDescent="0.25">
      <c r="M4776" s="124"/>
    </row>
    <row r="4777" spans="13:13" s="2" customFormat="1" x14ac:dyDescent="0.25">
      <c r="M4777" s="124"/>
    </row>
    <row r="4778" spans="13:13" s="2" customFormat="1" x14ac:dyDescent="0.25">
      <c r="M4778" s="124"/>
    </row>
    <row r="4779" spans="13:13" s="2" customFormat="1" x14ac:dyDescent="0.25">
      <c r="M4779" s="124"/>
    </row>
    <row r="4780" spans="13:13" s="2" customFormat="1" x14ac:dyDescent="0.25">
      <c r="M4780" s="124"/>
    </row>
    <row r="4781" spans="13:13" s="2" customFormat="1" x14ac:dyDescent="0.25">
      <c r="M4781" s="124"/>
    </row>
    <row r="4782" spans="13:13" s="2" customFormat="1" x14ac:dyDescent="0.25">
      <c r="M4782" s="124"/>
    </row>
    <row r="4783" spans="13:13" s="2" customFormat="1" x14ac:dyDescent="0.25">
      <c r="M4783" s="124"/>
    </row>
    <row r="4784" spans="13:13" s="2" customFormat="1" x14ac:dyDescent="0.25">
      <c r="M4784" s="124"/>
    </row>
    <row r="4785" spans="13:13" s="2" customFormat="1" x14ac:dyDescent="0.25">
      <c r="M4785" s="124"/>
    </row>
    <row r="4786" spans="13:13" s="2" customFormat="1" x14ac:dyDescent="0.25">
      <c r="M4786" s="124"/>
    </row>
    <row r="4787" spans="13:13" s="2" customFormat="1" x14ac:dyDescent="0.25">
      <c r="M4787" s="124"/>
    </row>
    <row r="4788" spans="13:13" s="2" customFormat="1" x14ac:dyDescent="0.25">
      <c r="M4788" s="124"/>
    </row>
    <row r="4789" spans="13:13" s="2" customFormat="1" x14ac:dyDescent="0.25">
      <c r="M4789" s="124"/>
    </row>
    <row r="4790" spans="13:13" s="2" customFormat="1" x14ac:dyDescent="0.25">
      <c r="M4790" s="124"/>
    </row>
    <row r="4791" spans="13:13" s="2" customFormat="1" x14ac:dyDescent="0.25">
      <c r="M4791" s="124"/>
    </row>
    <row r="4792" spans="13:13" s="2" customFormat="1" x14ac:dyDescent="0.25">
      <c r="M4792" s="124"/>
    </row>
    <row r="4793" spans="13:13" s="2" customFormat="1" x14ac:dyDescent="0.25">
      <c r="M4793" s="124"/>
    </row>
    <row r="4794" spans="13:13" s="2" customFormat="1" x14ac:dyDescent="0.25">
      <c r="M4794" s="124"/>
    </row>
    <row r="4795" spans="13:13" s="2" customFormat="1" x14ac:dyDescent="0.25">
      <c r="M4795" s="124"/>
    </row>
    <row r="4796" spans="13:13" s="2" customFormat="1" x14ac:dyDescent="0.25">
      <c r="M4796" s="124"/>
    </row>
    <row r="4797" spans="13:13" s="2" customFormat="1" x14ac:dyDescent="0.25">
      <c r="M4797" s="124"/>
    </row>
    <row r="4798" spans="13:13" s="2" customFormat="1" x14ac:dyDescent="0.25">
      <c r="M4798" s="124"/>
    </row>
    <row r="4799" spans="13:13" s="2" customFormat="1" x14ac:dyDescent="0.25">
      <c r="M4799" s="124"/>
    </row>
    <row r="4800" spans="13:13" s="2" customFormat="1" x14ac:dyDescent="0.25">
      <c r="M4800" s="124"/>
    </row>
    <row r="4801" spans="13:13" s="2" customFormat="1" x14ac:dyDescent="0.25">
      <c r="M4801" s="124"/>
    </row>
    <row r="4802" spans="13:13" s="2" customFormat="1" x14ac:dyDescent="0.25">
      <c r="M4802" s="124"/>
    </row>
    <row r="4803" spans="13:13" s="2" customFormat="1" x14ac:dyDescent="0.25">
      <c r="M4803" s="124"/>
    </row>
    <row r="4804" spans="13:13" s="2" customFormat="1" x14ac:dyDescent="0.25">
      <c r="M4804" s="124"/>
    </row>
    <row r="4805" spans="13:13" s="2" customFormat="1" x14ac:dyDescent="0.25">
      <c r="M4805" s="124"/>
    </row>
    <row r="4806" spans="13:13" s="2" customFormat="1" x14ac:dyDescent="0.25">
      <c r="M4806" s="124"/>
    </row>
    <row r="4807" spans="13:13" s="2" customFormat="1" x14ac:dyDescent="0.25">
      <c r="M4807" s="124"/>
    </row>
    <row r="4808" spans="13:13" s="2" customFormat="1" x14ac:dyDescent="0.25">
      <c r="M4808" s="124"/>
    </row>
    <row r="4809" spans="13:13" s="2" customFormat="1" x14ac:dyDescent="0.25">
      <c r="M4809" s="124"/>
    </row>
    <row r="4810" spans="13:13" s="2" customFormat="1" x14ac:dyDescent="0.25">
      <c r="M4810" s="124"/>
    </row>
    <row r="4811" spans="13:13" s="2" customFormat="1" x14ac:dyDescent="0.25">
      <c r="M4811" s="124"/>
    </row>
    <row r="4812" spans="13:13" s="2" customFormat="1" x14ac:dyDescent="0.25">
      <c r="M4812" s="124"/>
    </row>
    <row r="4813" spans="13:13" s="2" customFormat="1" x14ac:dyDescent="0.25">
      <c r="M4813" s="124"/>
    </row>
    <row r="4814" spans="13:13" s="2" customFormat="1" x14ac:dyDescent="0.25">
      <c r="M4814" s="124"/>
    </row>
    <row r="4815" spans="13:13" s="2" customFormat="1" x14ac:dyDescent="0.25">
      <c r="M4815" s="124"/>
    </row>
    <row r="4816" spans="13:13" s="2" customFormat="1" x14ac:dyDescent="0.25">
      <c r="M4816" s="124"/>
    </row>
    <row r="4817" spans="13:13" s="2" customFormat="1" x14ac:dyDescent="0.25">
      <c r="M4817" s="124"/>
    </row>
    <row r="4818" spans="13:13" s="2" customFormat="1" x14ac:dyDescent="0.25">
      <c r="M4818" s="124"/>
    </row>
    <row r="4819" spans="13:13" s="2" customFormat="1" x14ac:dyDescent="0.25">
      <c r="M4819" s="124"/>
    </row>
    <row r="4820" spans="13:13" s="2" customFormat="1" x14ac:dyDescent="0.25">
      <c r="M4820" s="124"/>
    </row>
    <row r="4821" spans="13:13" s="2" customFormat="1" x14ac:dyDescent="0.25">
      <c r="M4821" s="124"/>
    </row>
    <row r="4822" spans="13:13" s="2" customFormat="1" x14ac:dyDescent="0.25">
      <c r="M4822" s="124"/>
    </row>
    <row r="4823" spans="13:13" s="2" customFormat="1" x14ac:dyDescent="0.25">
      <c r="M4823" s="124"/>
    </row>
    <row r="4824" spans="13:13" s="2" customFormat="1" x14ac:dyDescent="0.25">
      <c r="M4824" s="124"/>
    </row>
    <row r="4825" spans="13:13" s="2" customFormat="1" x14ac:dyDescent="0.25">
      <c r="M4825" s="124"/>
    </row>
    <row r="4826" spans="13:13" s="2" customFormat="1" x14ac:dyDescent="0.25">
      <c r="M4826" s="124"/>
    </row>
    <row r="4827" spans="13:13" s="2" customFormat="1" x14ac:dyDescent="0.25">
      <c r="M4827" s="124"/>
    </row>
    <row r="4828" spans="13:13" s="2" customFormat="1" x14ac:dyDescent="0.25">
      <c r="M4828" s="124"/>
    </row>
    <row r="4829" spans="13:13" s="2" customFormat="1" x14ac:dyDescent="0.25">
      <c r="M4829" s="124"/>
    </row>
    <row r="4830" spans="13:13" s="2" customFormat="1" x14ac:dyDescent="0.25">
      <c r="M4830" s="124"/>
    </row>
    <row r="4831" spans="13:13" s="2" customFormat="1" x14ac:dyDescent="0.25">
      <c r="M4831" s="124"/>
    </row>
    <row r="4832" spans="13:13" s="2" customFormat="1" x14ac:dyDescent="0.25">
      <c r="M4832" s="124"/>
    </row>
    <row r="4833" spans="13:13" s="2" customFormat="1" x14ac:dyDescent="0.25">
      <c r="M4833" s="124"/>
    </row>
    <row r="4834" spans="13:13" s="2" customFormat="1" x14ac:dyDescent="0.25">
      <c r="M4834" s="124"/>
    </row>
    <row r="4835" spans="13:13" s="2" customFormat="1" x14ac:dyDescent="0.25">
      <c r="M4835" s="124"/>
    </row>
    <row r="4836" spans="13:13" s="2" customFormat="1" x14ac:dyDescent="0.25">
      <c r="M4836" s="124"/>
    </row>
    <row r="4837" spans="13:13" s="2" customFormat="1" x14ac:dyDescent="0.25">
      <c r="M4837" s="124"/>
    </row>
    <row r="4838" spans="13:13" s="2" customFormat="1" x14ac:dyDescent="0.25">
      <c r="M4838" s="124"/>
    </row>
    <row r="4839" spans="13:13" s="2" customFormat="1" x14ac:dyDescent="0.25">
      <c r="M4839" s="124"/>
    </row>
    <row r="4840" spans="13:13" s="2" customFormat="1" x14ac:dyDescent="0.25">
      <c r="M4840" s="124"/>
    </row>
    <row r="4841" spans="13:13" s="2" customFormat="1" x14ac:dyDescent="0.25">
      <c r="M4841" s="124"/>
    </row>
    <row r="4842" spans="13:13" s="2" customFormat="1" x14ac:dyDescent="0.25">
      <c r="M4842" s="124"/>
    </row>
    <row r="4843" spans="13:13" s="2" customFormat="1" x14ac:dyDescent="0.25">
      <c r="M4843" s="124"/>
    </row>
    <row r="4844" spans="13:13" s="2" customFormat="1" x14ac:dyDescent="0.25">
      <c r="M4844" s="124"/>
    </row>
    <row r="4845" spans="13:13" s="2" customFormat="1" x14ac:dyDescent="0.25">
      <c r="M4845" s="124"/>
    </row>
    <row r="4846" spans="13:13" s="2" customFormat="1" x14ac:dyDescent="0.25">
      <c r="M4846" s="124"/>
    </row>
    <row r="4847" spans="13:13" s="2" customFormat="1" x14ac:dyDescent="0.25">
      <c r="M4847" s="124"/>
    </row>
    <row r="4848" spans="13:13" s="2" customFormat="1" x14ac:dyDescent="0.25">
      <c r="M4848" s="124"/>
    </row>
    <row r="4849" spans="13:13" s="2" customFormat="1" x14ac:dyDescent="0.25">
      <c r="M4849" s="124"/>
    </row>
    <row r="4850" spans="13:13" s="2" customFormat="1" x14ac:dyDescent="0.25">
      <c r="M4850" s="124"/>
    </row>
    <row r="4851" spans="13:13" s="2" customFormat="1" x14ac:dyDescent="0.25">
      <c r="M4851" s="124"/>
    </row>
    <row r="4852" spans="13:13" s="2" customFormat="1" x14ac:dyDescent="0.25">
      <c r="M4852" s="124"/>
    </row>
    <row r="4853" spans="13:13" s="2" customFormat="1" x14ac:dyDescent="0.25">
      <c r="M4853" s="124"/>
    </row>
    <row r="4854" spans="13:13" s="2" customFormat="1" x14ac:dyDescent="0.25">
      <c r="M4854" s="124"/>
    </row>
    <row r="4855" spans="13:13" s="2" customFormat="1" x14ac:dyDescent="0.25">
      <c r="M4855" s="124"/>
    </row>
    <row r="4856" spans="13:13" s="2" customFormat="1" x14ac:dyDescent="0.25">
      <c r="M4856" s="124"/>
    </row>
    <row r="4857" spans="13:13" s="2" customFormat="1" x14ac:dyDescent="0.25">
      <c r="M4857" s="124"/>
    </row>
    <row r="4858" spans="13:13" s="2" customFormat="1" x14ac:dyDescent="0.25">
      <c r="M4858" s="124"/>
    </row>
    <row r="4859" spans="13:13" s="2" customFormat="1" x14ac:dyDescent="0.25">
      <c r="M4859" s="124"/>
    </row>
    <row r="4860" spans="13:13" s="2" customFormat="1" x14ac:dyDescent="0.25">
      <c r="M4860" s="124"/>
    </row>
    <row r="4861" spans="13:13" s="2" customFormat="1" x14ac:dyDescent="0.25">
      <c r="M4861" s="124"/>
    </row>
    <row r="4862" spans="13:13" s="2" customFormat="1" x14ac:dyDescent="0.25">
      <c r="M4862" s="124"/>
    </row>
    <row r="4863" spans="13:13" s="2" customFormat="1" x14ac:dyDescent="0.25">
      <c r="M4863" s="124"/>
    </row>
    <row r="4864" spans="13:13" s="2" customFormat="1" x14ac:dyDescent="0.25">
      <c r="M4864" s="124"/>
    </row>
    <row r="4865" spans="13:13" s="2" customFormat="1" x14ac:dyDescent="0.25">
      <c r="M4865" s="124"/>
    </row>
    <row r="4866" spans="13:13" s="2" customFormat="1" x14ac:dyDescent="0.25">
      <c r="M4866" s="124"/>
    </row>
    <row r="4867" spans="13:13" s="2" customFormat="1" x14ac:dyDescent="0.25">
      <c r="M4867" s="124"/>
    </row>
    <row r="4868" spans="13:13" s="2" customFormat="1" x14ac:dyDescent="0.25">
      <c r="M4868" s="124"/>
    </row>
    <row r="4869" spans="13:13" s="2" customFormat="1" x14ac:dyDescent="0.25">
      <c r="M4869" s="124"/>
    </row>
    <row r="4870" spans="13:13" s="2" customFormat="1" x14ac:dyDescent="0.25">
      <c r="M4870" s="124"/>
    </row>
    <row r="4871" spans="13:13" s="2" customFormat="1" x14ac:dyDescent="0.25">
      <c r="M4871" s="124"/>
    </row>
    <row r="4872" spans="13:13" s="2" customFormat="1" x14ac:dyDescent="0.25">
      <c r="M4872" s="124"/>
    </row>
    <row r="4873" spans="13:13" s="2" customFormat="1" x14ac:dyDescent="0.25">
      <c r="M4873" s="124"/>
    </row>
    <row r="4874" spans="13:13" s="2" customFormat="1" x14ac:dyDescent="0.25">
      <c r="M4874" s="124"/>
    </row>
    <row r="4875" spans="13:13" s="2" customFormat="1" x14ac:dyDescent="0.25">
      <c r="M4875" s="124"/>
    </row>
    <row r="4876" spans="13:13" s="2" customFormat="1" x14ac:dyDescent="0.25">
      <c r="M4876" s="124"/>
    </row>
    <row r="4877" spans="13:13" s="2" customFormat="1" x14ac:dyDescent="0.25">
      <c r="M4877" s="124"/>
    </row>
    <row r="4878" spans="13:13" s="2" customFormat="1" x14ac:dyDescent="0.25">
      <c r="M4878" s="124"/>
    </row>
    <row r="4879" spans="13:13" s="2" customFormat="1" x14ac:dyDescent="0.25">
      <c r="M4879" s="124"/>
    </row>
    <row r="4880" spans="13:13" s="2" customFormat="1" x14ac:dyDescent="0.25">
      <c r="M4880" s="124"/>
    </row>
    <row r="4881" spans="13:13" s="2" customFormat="1" x14ac:dyDescent="0.25">
      <c r="M4881" s="124"/>
    </row>
    <row r="4882" spans="13:13" s="2" customFormat="1" x14ac:dyDescent="0.25">
      <c r="M4882" s="124"/>
    </row>
    <row r="4883" spans="13:13" s="2" customFormat="1" x14ac:dyDescent="0.25">
      <c r="M4883" s="124"/>
    </row>
    <row r="4884" spans="13:13" s="2" customFormat="1" x14ac:dyDescent="0.25">
      <c r="M4884" s="124"/>
    </row>
    <row r="4885" spans="13:13" s="2" customFormat="1" x14ac:dyDescent="0.25">
      <c r="M4885" s="124"/>
    </row>
    <row r="4886" spans="13:13" s="2" customFormat="1" x14ac:dyDescent="0.25">
      <c r="M4886" s="124"/>
    </row>
    <row r="4887" spans="13:13" s="2" customFormat="1" x14ac:dyDescent="0.25">
      <c r="M4887" s="124"/>
    </row>
    <row r="4888" spans="13:13" s="2" customFormat="1" x14ac:dyDescent="0.25">
      <c r="M4888" s="124"/>
    </row>
    <row r="4889" spans="13:13" s="2" customFormat="1" x14ac:dyDescent="0.25">
      <c r="M4889" s="124"/>
    </row>
    <row r="4890" spans="13:13" s="2" customFormat="1" x14ac:dyDescent="0.25">
      <c r="M4890" s="124"/>
    </row>
    <row r="4891" spans="13:13" s="2" customFormat="1" x14ac:dyDescent="0.25">
      <c r="M4891" s="124"/>
    </row>
    <row r="4892" spans="13:13" s="2" customFormat="1" x14ac:dyDescent="0.25">
      <c r="M4892" s="124"/>
    </row>
    <row r="4893" spans="13:13" s="2" customFormat="1" x14ac:dyDescent="0.25">
      <c r="M4893" s="124"/>
    </row>
    <row r="4894" spans="13:13" s="2" customFormat="1" x14ac:dyDescent="0.25">
      <c r="M4894" s="124"/>
    </row>
    <row r="4895" spans="13:13" s="2" customFormat="1" x14ac:dyDescent="0.25">
      <c r="M4895" s="124"/>
    </row>
    <row r="4896" spans="13:13" s="2" customFormat="1" x14ac:dyDescent="0.25">
      <c r="M4896" s="124"/>
    </row>
    <row r="4897" spans="13:13" s="2" customFormat="1" x14ac:dyDescent="0.25">
      <c r="M4897" s="124"/>
    </row>
    <row r="4898" spans="13:13" s="2" customFormat="1" x14ac:dyDescent="0.25">
      <c r="M4898" s="124"/>
    </row>
    <row r="4899" spans="13:13" s="2" customFormat="1" x14ac:dyDescent="0.25">
      <c r="M4899" s="124"/>
    </row>
    <row r="4900" spans="13:13" s="2" customFormat="1" x14ac:dyDescent="0.25">
      <c r="M4900" s="124"/>
    </row>
    <row r="4901" spans="13:13" s="2" customFormat="1" x14ac:dyDescent="0.25">
      <c r="M4901" s="124"/>
    </row>
    <row r="4902" spans="13:13" s="2" customFormat="1" x14ac:dyDescent="0.25">
      <c r="M4902" s="124"/>
    </row>
    <row r="4903" spans="13:13" s="2" customFormat="1" x14ac:dyDescent="0.25">
      <c r="M4903" s="124"/>
    </row>
    <row r="4904" spans="13:13" s="2" customFormat="1" x14ac:dyDescent="0.25">
      <c r="M4904" s="124"/>
    </row>
    <row r="4905" spans="13:13" s="2" customFormat="1" x14ac:dyDescent="0.25">
      <c r="M4905" s="124"/>
    </row>
    <row r="4906" spans="13:13" s="2" customFormat="1" x14ac:dyDescent="0.25">
      <c r="M4906" s="124"/>
    </row>
    <row r="4907" spans="13:13" s="2" customFormat="1" x14ac:dyDescent="0.25">
      <c r="M4907" s="124"/>
    </row>
    <row r="4908" spans="13:13" s="2" customFormat="1" x14ac:dyDescent="0.25">
      <c r="M4908" s="124"/>
    </row>
    <row r="4909" spans="13:13" s="2" customFormat="1" x14ac:dyDescent="0.25">
      <c r="M4909" s="124"/>
    </row>
    <row r="4910" spans="13:13" s="2" customFormat="1" x14ac:dyDescent="0.25">
      <c r="M4910" s="124"/>
    </row>
    <row r="4911" spans="13:13" s="2" customFormat="1" x14ac:dyDescent="0.25">
      <c r="M4911" s="124"/>
    </row>
    <row r="4912" spans="13:13" s="2" customFormat="1" x14ac:dyDescent="0.25">
      <c r="M4912" s="124"/>
    </row>
    <row r="4913" spans="13:13" s="2" customFormat="1" x14ac:dyDescent="0.25">
      <c r="M4913" s="124"/>
    </row>
    <row r="4914" spans="13:13" s="2" customFormat="1" x14ac:dyDescent="0.25">
      <c r="M4914" s="124"/>
    </row>
    <row r="4915" spans="13:13" s="2" customFormat="1" x14ac:dyDescent="0.25">
      <c r="M4915" s="124"/>
    </row>
    <row r="4916" spans="13:13" s="2" customFormat="1" x14ac:dyDescent="0.25">
      <c r="M4916" s="124"/>
    </row>
    <row r="4917" spans="13:13" s="2" customFormat="1" x14ac:dyDescent="0.25">
      <c r="M4917" s="124"/>
    </row>
    <row r="4918" spans="13:13" s="2" customFormat="1" x14ac:dyDescent="0.25">
      <c r="M4918" s="124"/>
    </row>
    <row r="4919" spans="13:13" s="2" customFormat="1" x14ac:dyDescent="0.25">
      <c r="M4919" s="124"/>
    </row>
    <row r="4920" spans="13:13" s="2" customFormat="1" x14ac:dyDescent="0.25">
      <c r="M4920" s="124"/>
    </row>
    <row r="4921" spans="13:13" s="2" customFormat="1" x14ac:dyDescent="0.25">
      <c r="M4921" s="124"/>
    </row>
    <row r="4922" spans="13:13" s="2" customFormat="1" x14ac:dyDescent="0.25">
      <c r="M4922" s="124"/>
    </row>
    <row r="4923" spans="13:13" s="2" customFormat="1" x14ac:dyDescent="0.25">
      <c r="M4923" s="124"/>
    </row>
    <row r="4924" spans="13:13" s="2" customFormat="1" x14ac:dyDescent="0.25">
      <c r="M4924" s="124"/>
    </row>
    <row r="4925" spans="13:13" s="2" customFormat="1" x14ac:dyDescent="0.25">
      <c r="M4925" s="124"/>
    </row>
    <row r="4926" spans="13:13" s="2" customFormat="1" x14ac:dyDescent="0.25">
      <c r="M4926" s="124"/>
    </row>
    <row r="4927" spans="13:13" s="2" customFormat="1" x14ac:dyDescent="0.25">
      <c r="M4927" s="124"/>
    </row>
    <row r="4928" spans="13:13" s="2" customFormat="1" x14ac:dyDescent="0.25">
      <c r="M4928" s="124"/>
    </row>
    <row r="4929" spans="13:13" s="2" customFormat="1" x14ac:dyDescent="0.25">
      <c r="M4929" s="124"/>
    </row>
    <row r="4930" spans="13:13" s="2" customFormat="1" x14ac:dyDescent="0.25">
      <c r="M4930" s="124"/>
    </row>
    <row r="4931" spans="13:13" s="2" customFormat="1" x14ac:dyDescent="0.25">
      <c r="M4931" s="124"/>
    </row>
    <row r="4932" spans="13:13" s="2" customFormat="1" x14ac:dyDescent="0.25">
      <c r="M4932" s="124"/>
    </row>
    <row r="4933" spans="13:13" s="2" customFormat="1" x14ac:dyDescent="0.25">
      <c r="M4933" s="124"/>
    </row>
    <row r="4934" spans="13:13" s="2" customFormat="1" x14ac:dyDescent="0.25">
      <c r="M4934" s="124"/>
    </row>
    <row r="4935" spans="13:13" s="2" customFormat="1" x14ac:dyDescent="0.25">
      <c r="M4935" s="124"/>
    </row>
    <row r="4936" spans="13:13" s="2" customFormat="1" x14ac:dyDescent="0.25">
      <c r="M4936" s="124"/>
    </row>
    <row r="4937" spans="13:13" s="2" customFormat="1" x14ac:dyDescent="0.25">
      <c r="M4937" s="124"/>
    </row>
    <row r="4938" spans="13:13" s="2" customFormat="1" x14ac:dyDescent="0.25">
      <c r="M4938" s="124"/>
    </row>
    <row r="4939" spans="13:13" s="2" customFormat="1" x14ac:dyDescent="0.25">
      <c r="M4939" s="124"/>
    </row>
    <row r="4940" spans="13:13" s="2" customFormat="1" x14ac:dyDescent="0.25">
      <c r="M4940" s="124"/>
    </row>
    <row r="4941" spans="13:13" s="2" customFormat="1" x14ac:dyDescent="0.25">
      <c r="M4941" s="124"/>
    </row>
    <row r="4942" spans="13:13" s="2" customFormat="1" x14ac:dyDescent="0.25">
      <c r="M4942" s="124"/>
    </row>
    <row r="4943" spans="13:13" s="2" customFormat="1" x14ac:dyDescent="0.25">
      <c r="M4943" s="124"/>
    </row>
    <row r="4944" spans="13:13" s="2" customFormat="1" x14ac:dyDescent="0.25">
      <c r="M4944" s="124"/>
    </row>
    <row r="4945" spans="13:13" s="2" customFormat="1" x14ac:dyDescent="0.25">
      <c r="M4945" s="124"/>
    </row>
    <row r="4946" spans="13:13" s="2" customFormat="1" x14ac:dyDescent="0.25">
      <c r="M4946" s="124"/>
    </row>
    <row r="4947" spans="13:13" s="2" customFormat="1" x14ac:dyDescent="0.25">
      <c r="M4947" s="124"/>
    </row>
    <row r="4948" spans="13:13" s="2" customFormat="1" x14ac:dyDescent="0.25">
      <c r="M4948" s="124"/>
    </row>
    <row r="4949" spans="13:13" s="2" customFormat="1" x14ac:dyDescent="0.25">
      <c r="M4949" s="124"/>
    </row>
    <row r="4950" spans="13:13" s="2" customFormat="1" x14ac:dyDescent="0.25">
      <c r="M4950" s="124"/>
    </row>
    <row r="4951" spans="13:13" s="2" customFormat="1" x14ac:dyDescent="0.25">
      <c r="M4951" s="124"/>
    </row>
    <row r="4952" spans="13:13" s="2" customFormat="1" x14ac:dyDescent="0.25">
      <c r="M4952" s="124"/>
    </row>
    <row r="4953" spans="13:13" s="2" customFormat="1" x14ac:dyDescent="0.25">
      <c r="M4953" s="124"/>
    </row>
    <row r="4954" spans="13:13" s="2" customFormat="1" x14ac:dyDescent="0.25">
      <c r="M4954" s="124"/>
    </row>
    <row r="4955" spans="13:13" s="2" customFormat="1" x14ac:dyDescent="0.25">
      <c r="M4955" s="124"/>
    </row>
    <row r="4956" spans="13:13" s="2" customFormat="1" x14ac:dyDescent="0.25">
      <c r="M4956" s="124"/>
    </row>
    <row r="4957" spans="13:13" s="2" customFormat="1" x14ac:dyDescent="0.25">
      <c r="M4957" s="124"/>
    </row>
    <row r="4958" spans="13:13" s="2" customFormat="1" x14ac:dyDescent="0.25">
      <c r="M4958" s="124"/>
    </row>
    <row r="4959" spans="13:13" s="2" customFormat="1" x14ac:dyDescent="0.25">
      <c r="M4959" s="124"/>
    </row>
    <row r="4960" spans="13:13" s="2" customFormat="1" x14ac:dyDescent="0.25">
      <c r="M4960" s="124"/>
    </row>
    <row r="4961" spans="13:13" s="2" customFormat="1" x14ac:dyDescent="0.25">
      <c r="M4961" s="124"/>
    </row>
    <row r="4962" spans="13:13" s="2" customFormat="1" x14ac:dyDescent="0.25">
      <c r="M4962" s="124"/>
    </row>
    <row r="4963" spans="13:13" s="2" customFormat="1" x14ac:dyDescent="0.25">
      <c r="M4963" s="124"/>
    </row>
    <row r="4964" spans="13:13" s="2" customFormat="1" x14ac:dyDescent="0.25">
      <c r="M4964" s="124"/>
    </row>
    <row r="4965" spans="13:13" s="2" customFormat="1" x14ac:dyDescent="0.25">
      <c r="M4965" s="124"/>
    </row>
    <row r="4966" spans="13:13" s="2" customFormat="1" x14ac:dyDescent="0.25">
      <c r="M4966" s="124"/>
    </row>
    <row r="4967" spans="13:13" s="2" customFormat="1" x14ac:dyDescent="0.25">
      <c r="M4967" s="124"/>
    </row>
    <row r="4968" spans="13:13" s="2" customFormat="1" x14ac:dyDescent="0.25">
      <c r="M4968" s="124"/>
    </row>
    <row r="4969" spans="13:13" s="2" customFormat="1" x14ac:dyDescent="0.25">
      <c r="M4969" s="124"/>
    </row>
    <row r="4970" spans="13:13" s="2" customFormat="1" x14ac:dyDescent="0.25">
      <c r="M4970" s="124"/>
    </row>
    <row r="4971" spans="13:13" s="2" customFormat="1" x14ac:dyDescent="0.25">
      <c r="M4971" s="124"/>
    </row>
    <row r="4972" spans="13:13" s="2" customFormat="1" x14ac:dyDescent="0.25">
      <c r="M4972" s="124"/>
    </row>
    <row r="4973" spans="13:13" s="2" customFormat="1" x14ac:dyDescent="0.25">
      <c r="M4973" s="124"/>
    </row>
    <row r="4974" spans="13:13" s="2" customFormat="1" x14ac:dyDescent="0.25">
      <c r="M4974" s="124"/>
    </row>
    <row r="4975" spans="13:13" s="2" customFormat="1" x14ac:dyDescent="0.25">
      <c r="M4975" s="124"/>
    </row>
    <row r="4976" spans="13:13" s="2" customFormat="1" x14ac:dyDescent="0.25">
      <c r="M4976" s="124"/>
    </row>
    <row r="4977" spans="13:13" s="2" customFormat="1" x14ac:dyDescent="0.25">
      <c r="M4977" s="124"/>
    </row>
    <row r="4978" spans="13:13" s="2" customFormat="1" x14ac:dyDescent="0.25">
      <c r="M4978" s="124"/>
    </row>
    <row r="4979" spans="13:13" s="2" customFormat="1" x14ac:dyDescent="0.25">
      <c r="M4979" s="124"/>
    </row>
    <row r="4980" spans="13:13" s="2" customFormat="1" x14ac:dyDescent="0.25">
      <c r="M4980" s="124"/>
    </row>
    <row r="4981" spans="13:13" s="2" customFormat="1" x14ac:dyDescent="0.25">
      <c r="M4981" s="124"/>
    </row>
    <row r="4982" spans="13:13" s="2" customFormat="1" x14ac:dyDescent="0.25">
      <c r="M4982" s="124"/>
    </row>
    <row r="4983" spans="13:13" s="2" customFormat="1" x14ac:dyDescent="0.25">
      <c r="M4983" s="124"/>
    </row>
    <row r="4984" spans="13:13" s="2" customFormat="1" x14ac:dyDescent="0.25">
      <c r="M4984" s="124"/>
    </row>
    <row r="4985" spans="13:13" s="2" customFormat="1" x14ac:dyDescent="0.25">
      <c r="M4985" s="124"/>
    </row>
    <row r="4986" spans="13:13" s="2" customFormat="1" x14ac:dyDescent="0.25">
      <c r="M4986" s="124"/>
    </row>
    <row r="4987" spans="13:13" s="2" customFormat="1" x14ac:dyDescent="0.25">
      <c r="M4987" s="124"/>
    </row>
    <row r="4988" spans="13:13" s="2" customFormat="1" x14ac:dyDescent="0.25">
      <c r="M4988" s="124"/>
    </row>
    <row r="4989" spans="13:13" s="2" customFormat="1" x14ac:dyDescent="0.25">
      <c r="M4989" s="124"/>
    </row>
    <row r="4990" spans="13:13" s="2" customFormat="1" x14ac:dyDescent="0.25">
      <c r="M4990" s="124"/>
    </row>
    <row r="4991" spans="13:13" s="2" customFormat="1" x14ac:dyDescent="0.25">
      <c r="M4991" s="124"/>
    </row>
    <row r="4992" spans="13:13" s="2" customFormat="1" x14ac:dyDescent="0.25">
      <c r="M4992" s="124"/>
    </row>
    <row r="4993" spans="13:13" s="2" customFormat="1" x14ac:dyDescent="0.25">
      <c r="M4993" s="124"/>
    </row>
    <row r="4994" spans="13:13" s="2" customFormat="1" x14ac:dyDescent="0.25">
      <c r="M4994" s="124"/>
    </row>
    <row r="4995" spans="13:13" s="2" customFormat="1" x14ac:dyDescent="0.25">
      <c r="M4995" s="124"/>
    </row>
    <row r="4996" spans="13:13" s="2" customFormat="1" x14ac:dyDescent="0.25">
      <c r="M4996" s="124"/>
    </row>
    <row r="4997" spans="13:13" s="2" customFormat="1" x14ac:dyDescent="0.25">
      <c r="M4997" s="124"/>
    </row>
    <row r="4998" spans="13:13" s="2" customFormat="1" x14ac:dyDescent="0.25">
      <c r="M4998" s="124"/>
    </row>
    <row r="4999" spans="13:13" s="2" customFormat="1" x14ac:dyDescent="0.25">
      <c r="M4999" s="124"/>
    </row>
    <row r="5000" spans="13:13" s="2" customFormat="1" x14ac:dyDescent="0.25">
      <c r="M5000" s="124"/>
    </row>
    <row r="5001" spans="13:13" s="2" customFormat="1" x14ac:dyDescent="0.25">
      <c r="M5001" s="124"/>
    </row>
    <row r="5002" spans="13:13" s="2" customFormat="1" x14ac:dyDescent="0.25">
      <c r="M5002" s="124"/>
    </row>
    <row r="5003" spans="13:13" s="2" customFormat="1" x14ac:dyDescent="0.25">
      <c r="M5003" s="124"/>
    </row>
    <row r="5004" spans="13:13" s="2" customFormat="1" x14ac:dyDescent="0.25">
      <c r="M5004" s="124"/>
    </row>
    <row r="5005" spans="13:13" s="2" customFormat="1" x14ac:dyDescent="0.25">
      <c r="M5005" s="124"/>
    </row>
    <row r="5006" spans="13:13" s="2" customFormat="1" x14ac:dyDescent="0.25">
      <c r="M5006" s="124"/>
    </row>
    <row r="5007" spans="13:13" s="2" customFormat="1" x14ac:dyDescent="0.25">
      <c r="M5007" s="124"/>
    </row>
    <row r="5008" spans="13:13" s="2" customFormat="1" x14ac:dyDescent="0.25">
      <c r="M5008" s="124"/>
    </row>
    <row r="5009" spans="8:13" s="2" customFormat="1" x14ac:dyDescent="0.25">
      <c r="M5009" s="124"/>
    </row>
    <row r="5010" spans="8:13" s="2" customFormat="1" x14ac:dyDescent="0.25">
      <c r="M5010" s="124"/>
    </row>
    <row r="5011" spans="8:13" s="2" customFormat="1" x14ac:dyDescent="0.25">
      <c r="M5011" s="124"/>
    </row>
    <row r="5012" spans="8:13" s="2" customFormat="1" x14ac:dyDescent="0.25">
      <c r="M5012" s="124"/>
    </row>
    <row r="5013" spans="8:13" s="2" customFormat="1" x14ac:dyDescent="0.25">
      <c r="H5013" s="32"/>
      <c r="M5013" s="124"/>
    </row>
    <row r="5014" spans="8:13" s="2" customFormat="1" x14ac:dyDescent="0.25">
      <c r="H5014" s="32"/>
      <c r="M5014" s="124"/>
    </row>
    <row r="5015" spans="8:13" s="2" customFormat="1" x14ac:dyDescent="0.25">
      <c r="H5015" s="32"/>
      <c r="M5015" s="124"/>
    </row>
    <row r="5016" spans="8:13" s="2" customFormat="1" x14ac:dyDescent="0.25">
      <c r="H5016" s="32"/>
      <c r="M5016" s="124"/>
    </row>
    <row r="5017" spans="8:13" s="2" customFormat="1" x14ac:dyDescent="0.25">
      <c r="H5017" s="32"/>
      <c r="M5017" s="124"/>
    </row>
    <row r="5018" spans="8:13" s="2" customFormat="1" x14ac:dyDescent="0.25">
      <c r="H5018" s="32"/>
      <c r="M5018" s="124"/>
    </row>
    <row r="5019" spans="8:13" s="2" customFormat="1" x14ac:dyDescent="0.25">
      <c r="H5019" s="32"/>
      <c r="M5019" s="124"/>
    </row>
  </sheetData>
  <sheetProtection password="DA71" sheet="1" objects="1" scenarios="1" selectLockedCells="1" selectUnlockedCells="1"/>
  <mergeCells count="16">
    <mergeCell ref="D11:O11"/>
    <mergeCell ref="D2:O2"/>
    <mergeCell ref="D3:O3"/>
    <mergeCell ref="D6:O6"/>
    <mergeCell ref="D9:O9"/>
    <mergeCell ref="D10:O10"/>
    <mergeCell ref="B27:C27"/>
    <mergeCell ref="D22:I22"/>
    <mergeCell ref="B24:O24"/>
    <mergeCell ref="D12:O12"/>
    <mergeCell ref="D13:O13"/>
    <mergeCell ref="D16:I16"/>
    <mergeCell ref="G18:I18"/>
    <mergeCell ref="D19:F19"/>
    <mergeCell ref="G19:I19"/>
    <mergeCell ref="L19:O19"/>
  </mergeCells>
  <conditionalFormatting sqref="B28:O177">
    <cfRule type="expression" dxfId="77" priority="5">
      <formula>($C28=0)</formula>
    </cfRule>
  </conditionalFormatting>
  <conditionalFormatting sqref="B28:O177">
    <cfRule type="expression" dxfId="76" priority="96">
      <formula>($Q28=1)</formula>
    </cfRule>
  </conditionalFormatting>
  <dataValidations disablePrompts="1" count="3">
    <dataValidation allowBlank="1" showErrorMessage="1" promptTitle="Scheme" prompt="Please choose which scheme the member belongs to._x000a_" sqref="D28:D177" xr:uid="{00000000-0002-0000-0F00-000000000000}"/>
    <dataValidation type="list" allowBlank="1" showInputMessage="1" showErrorMessage="1" promptTitle="Scheme" prompt="Please choose which scheme the member belongs to._x000a_" sqref="E28:E177" xr:uid="{00000000-0002-0000-0F00-000001000000}">
      <formula1>$T$2:$T$4</formula1>
    </dataValidation>
    <dataValidation allowBlank="1" errorTitle="National Insurance Number." error="National Insurance Number must be 9 characters long, no spaces, please review and try again" promptTitle="National Insurance Number" prompt="Must be 9 Characters, No Spaces" sqref="F28:F177" xr:uid="{00000000-0002-0000-0F00-000002000000}"/>
  </dataValidations>
  <hyperlinks>
    <hyperlink ref="D3" r:id="rId1" xr:uid="{00000000-0004-0000-0F00-000000000000}"/>
  </hyperlinks>
  <pageMargins left="0.7" right="0.7" top="0.75" bottom="0.75" header="0.3" footer="0.3"/>
  <pageSetup paperSize="9" scale="42" orientation="portrait" r:id="rId2"/>
  <headerFooter>
    <oddFooter>&amp;LApril 2019&amp;CPage &amp;P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rgb="FF00B0F0"/>
  </sheetPr>
  <dimension ref="A1:C52"/>
  <sheetViews>
    <sheetView topLeftCell="A4" workbookViewId="0">
      <selection activeCell="E12" sqref="E12"/>
    </sheetView>
  </sheetViews>
  <sheetFormatPr defaultRowHeight="15" x14ac:dyDescent="0.25"/>
  <cols>
    <col min="1" max="1" width="33" style="2" customWidth="1"/>
    <col min="2" max="2" width="101.85546875" style="2" customWidth="1"/>
    <col min="3" max="3" width="16.7109375" style="2" bestFit="1" customWidth="1"/>
    <col min="4" max="12" width="9.28515625" style="2" customWidth="1"/>
    <col min="13" max="16384" width="9.140625" style="2"/>
  </cols>
  <sheetData>
    <row r="1" spans="1:2" ht="18" x14ac:dyDescent="0.25">
      <c r="A1" s="67" t="s">
        <v>386</v>
      </c>
      <c r="B1" s="67" t="s">
        <v>387</v>
      </c>
    </row>
    <row r="2" spans="1:2" ht="15.75" x14ac:dyDescent="0.25">
      <c r="A2" s="68" t="s">
        <v>29</v>
      </c>
      <c r="B2" s="69" t="s">
        <v>388</v>
      </c>
    </row>
    <row r="3" spans="1:2" ht="45.75" x14ac:dyDescent="0.25">
      <c r="A3" s="68" t="s">
        <v>30</v>
      </c>
      <c r="B3" s="70" t="s">
        <v>464</v>
      </c>
    </row>
    <row r="4" spans="1:2" ht="15.75" x14ac:dyDescent="0.25">
      <c r="A4" s="68" t="s">
        <v>22</v>
      </c>
      <c r="B4" s="69" t="s">
        <v>389</v>
      </c>
    </row>
    <row r="5" spans="1:2" ht="60.75" x14ac:dyDescent="0.25">
      <c r="A5" s="68" t="s">
        <v>31</v>
      </c>
      <c r="B5" s="70" t="s">
        <v>618</v>
      </c>
    </row>
    <row r="6" spans="1:2" ht="45.75" x14ac:dyDescent="0.25">
      <c r="A6" s="132" t="s">
        <v>447</v>
      </c>
      <c r="B6" s="70" t="s">
        <v>390</v>
      </c>
    </row>
    <row r="7" spans="1:2" ht="15.75" x14ac:dyDescent="0.25">
      <c r="A7" s="68" t="s">
        <v>391</v>
      </c>
      <c r="B7" s="187" t="s">
        <v>467</v>
      </c>
    </row>
    <row r="8" spans="1:2" ht="45.75" x14ac:dyDescent="0.25">
      <c r="A8" s="68" t="s">
        <v>392</v>
      </c>
      <c r="B8" s="70" t="s">
        <v>393</v>
      </c>
    </row>
    <row r="9" spans="1:2" ht="45.75" x14ac:dyDescent="0.25">
      <c r="A9" s="68" t="s">
        <v>34</v>
      </c>
      <c r="B9" s="70" t="s">
        <v>638</v>
      </c>
    </row>
    <row r="10" spans="1:2" ht="45.75" x14ac:dyDescent="0.25">
      <c r="A10" s="71" t="s">
        <v>35</v>
      </c>
      <c r="B10" s="72" t="s">
        <v>607</v>
      </c>
    </row>
    <row r="11" spans="1:2" s="124" customFormat="1" ht="30.75" thickBot="1" x14ac:dyDescent="0.3">
      <c r="A11" s="357" t="s">
        <v>589</v>
      </c>
      <c r="B11" s="358" t="s">
        <v>645</v>
      </c>
    </row>
    <row r="12" spans="1:2" s="124" customFormat="1" ht="15.75" thickBot="1" x14ac:dyDescent="0.3">
      <c r="A12" s="362" t="s">
        <v>617</v>
      </c>
      <c r="B12" s="422">
        <v>5.1999999999999998E-2</v>
      </c>
    </row>
    <row r="13" spans="1:2" s="124" customFormat="1" ht="15.75" thickBot="1" x14ac:dyDescent="0.3">
      <c r="A13" s="361" t="s">
        <v>631</v>
      </c>
      <c r="B13" s="423">
        <v>6.7000000000000004E-2</v>
      </c>
    </row>
    <row r="14" spans="1:2" s="124" customFormat="1" ht="15.75" thickBot="1" x14ac:dyDescent="0.3">
      <c r="A14" s="363" t="s">
        <v>632</v>
      </c>
      <c r="B14" s="424">
        <v>8.5000000000000006E-2</v>
      </c>
    </row>
    <row r="15" spans="1:2" s="124" customFormat="1" ht="15.75" thickBot="1" x14ac:dyDescent="0.3">
      <c r="A15" s="361" t="s">
        <v>633</v>
      </c>
      <c r="B15" s="423">
        <v>0.1</v>
      </c>
    </row>
    <row r="16" spans="1:2" s="124" customFormat="1" ht="15.75" thickBot="1" x14ac:dyDescent="0.3">
      <c r="A16" s="363" t="s">
        <v>634</v>
      </c>
      <c r="B16" s="424">
        <v>0.109</v>
      </c>
    </row>
    <row r="17" spans="1:2" s="124" customFormat="1" ht="15.75" thickBot="1" x14ac:dyDescent="0.3">
      <c r="A17" s="361" t="s">
        <v>635</v>
      </c>
      <c r="B17" s="423">
        <v>0.127</v>
      </c>
    </row>
    <row r="18" spans="1:2" s="124" customFormat="1" x14ac:dyDescent="0.25">
      <c r="A18" s="360"/>
      <c r="B18" s="359"/>
    </row>
    <row r="19" spans="1:2" ht="30.75" customHeight="1" x14ac:dyDescent="0.25">
      <c r="A19" s="68" t="s">
        <v>36</v>
      </c>
      <c r="B19" s="70" t="s">
        <v>394</v>
      </c>
    </row>
    <row r="20" spans="1:2" ht="15.75" x14ac:dyDescent="0.25">
      <c r="A20" s="68" t="s">
        <v>33</v>
      </c>
      <c r="B20" s="70" t="s">
        <v>395</v>
      </c>
    </row>
    <row r="21" spans="1:2" ht="15.75" x14ac:dyDescent="0.25">
      <c r="A21" s="68" t="s">
        <v>396</v>
      </c>
      <c r="B21" s="69" t="s">
        <v>397</v>
      </c>
    </row>
    <row r="22" spans="1:2" ht="45.75" customHeight="1" x14ac:dyDescent="0.25">
      <c r="A22" s="68" t="s">
        <v>38</v>
      </c>
      <c r="B22" s="188" t="s">
        <v>468</v>
      </c>
    </row>
    <row r="23" spans="1:2" ht="30.75" customHeight="1" x14ac:dyDescent="0.25">
      <c r="A23" s="68" t="s">
        <v>39</v>
      </c>
      <c r="B23" s="70" t="s">
        <v>465</v>
      </c>
    </row>
    <row r="24" spans="1:2" x14ac:dyDescent="0.25">
      <c r="A24" s="73" t="s">
        <v>398</v>
      </c>
      <c r="B24" s="73" t="s">
        <v>399</v>
      </c>
    </row>
    <row r="25" spans="1:2" x14ac:dyDescent="0.25">
      <c r="A25" s="73">
        <v>35</v>
      </c>
      <c r="B25" s="73">
        <f>A25*52.14</f>
        <v>1824.9</v>
      </c>
    </row>
    <row r="26" spans="1:2" x14ac:dyDescent="0.25">
      <c r="A26" s="73">
        <v>36</v>
      </c>
      <c r="B26" s="73">
        <f t="shared" ref="B26:B32" si="0">A26*52.14</f>
        <v>1877.04</v>
      </c>
    </row>
    <row r="27" spans="1:2" x14ac:dyDescent="0.25">
      <c r="A27" s="73">
        <v>36.5</v>
      </c>
      <c r="B27" s="73">
        <f t="shared" si="0"/>
        <v>1903.1100000000001</v>
      </c>
    </row>
    <row r="28" spans="1:2" x14ac:dyDescent="0.25">
      <c r="A28" s="73">
        <v>37</v>
      </c>
      <c r="B28" s="73">
        <f t="shared" si="0"/>
        <v>1929.18</v>
      </c>
    </row>
    <row r="29" spans="1:2" x14ac:dyDescent="0.25">
      <c r="A29" s="73">
        <v>37.5</v>
      </c>
      <c r="B29" s="73">
        <f t="shared" si="0"/>
        <v>1955.25</v>
      </c>
    </row>
    <row r="30" spans="1:2" x14ac:dyDescent="0.25">
      <c r="A30" s="73">
        <v>38.5</v>
      </c>
      <c r="B30" s="73">
        <f t="shared" si="0"/>
        <v>2007.39</v>
      </c>
    </row>
    <row r="31" spans="1:2" x14ac:dyDescent="0.25">
      <c r="A31" s="73">
        <v>39</v>
      </c>
      <c r="B31" s="73">
        <f t="shared" si="0"/>
        <v>2033.46</v>
      </c>
    </row>
    <row r="32" spans="1:2" x14ac:dyDescent="0.25">
      <c r="A32" s="73">
        <v>40</v>
      </c>
      <c r="B32" s="73">
        <f t="shared" si="0"/>
        <v>2085.6</v>
      </c>
    </row>
    <row r="33" spans="1:3" ht="31.5" x14ac:dyDescent="0.25">
      <c r="A33" s="132" t="s">
        <v>639</v>
      </c>
      <c r="B33" s="188" t="s">
        <v>640</v>
      </c>
      <c r="C33" s="88"/>
    </row>
    <row r="34" spans="1:3" s="124" customFormat="1" ht="30.75" x14ac:dyDescent="0.25">
      <c r="A34" s="127" t="s">
        <v>450</v>
      </c>
      <c r="B34" s="188" t="s">
        <v>469</v>
      </c>
    </row>
    <row r="35" spans="1:3" ht="30.75" customHeight="1" x14ac:dyDescent="0.25">
      <c r="A35" s="68" t="s">
        <v>40</v>
      </c>
      <c r="B35" s="70" t="s">
        <v>400</v>
      </c>
      <c r="C35" s="88"/>
    </row>
    <row r="36" spans="1:3" ht="15.75" x14ac:dyDescent="0.25">
      <c r="A36" s="68" t="s">
        <v>41</v>
      </c>
      <c r="B36" s="69" t="s">
        <v>401</v>
      </c>
      <c r="C36" s="88"/>
    </row>
    <row r="37" spans="1:3" ht="15.75" x14ac:dyDescent="0.25">
      <c r="A37" s="68" t="s">
        <v>42</v>
      </c>
      <c r="B37" s="69" t="s">
        <v>402</v>
      </c>
      <c r="C37" s="88"/>
    </row>
    <row r="38" spans="1:3" ht="15.75" x14ac:dyDescent="0.25">
      <c r="A38" s="68" t="s">
        <v>43</v>
      </c>
      <c r="B38" s="69" t="s">
        <v>403</v>
      </c>
      <c r="C38" s="88"/>
    </row>
    <row r="39" spans="1:3" ht="15.75" x14ac:dyDescent="0.25">
      <c r="A39" s="68" t="s">
        <v>44</v>
      </c>
      <c r="B39" s="69" t="s">
        <v>404</v>
      </c>
      <c r="C39" s="88"/>
    </row>
    <row r="40" spans="1:3" ht="15.75" x14ac:dyDescent="0.25">
      <c r="A40" s="68" t="s">
        <v>405</v>
      </c>
      <c r="B40" s="69" t="s">
        <v>406</v>
      </c>
      <c r="C40" s="88"/>
    </row>
    <row r="41" spans="1:3" ht="30.75" customHeight="1" x14ac:dyDescent="0.25">
      <c r="A41" s="68" t="s">
        <v>46</v>
      </c>
      <c r="B41" s="70" t="s">
        <v>559</v>
      </c>
      <c r="C41" s="88"/>
    </row>
    <row r="42" spans="1:3" ht="15.75" x14ac:dyDescent="0.25">
      <c r="A42" s="68" t="s">
        <v>47</v>
      </c>
      <c r="B42" s="69" t="s">
        <v>560</v>
      </c>
      <c r="C42" s="88"/>
    </row>
    <row r="43" spans="1:3" ht="30.75" customHeight="1" x14ac:dyDescent="0.25">
      <c r="A43" s="68" t="s">
        <v>48</v>
      </c>
      <c r="B43" s="70" t="s">
        <v>407</v>
      </c>
      <c r="C43" s="88"/>
    </row>
    <row r="44" spans="1:3" ht="31.5" thickBot="1" x14ac:dyDescent="0.3">
      <c r="A44" s="111" t="s">
        <v>408</v>
      </c>
      <c r="B44" s="186" t="s">
        <v>466</v>
      </c>
      <c r="C44" s="88"/>
    </row>
    <row r="45" spans="1:3" s="88" customFormat="1" ht="15.75" thickBot="1" x14ac:dyDescent="0.3">
      <c r="A45" s="604" t="s">
        <v>442</v>
      </c>
      <c r="B45" s="605"/>
    </row>
    <row r="46" spans="1:3" s="88" customFormat="1" ht="15.75" x14ac:dyDescent="0.25">
      <c r="A46" s="113" t="s">
        <v>443</v>
      </c>
      <c r="B46" s="116" t="s">
        <v>444</v>
      </c>
    </row>
    <row r="47" spans="1:3" ht="31.5" customHeight="1" x14ac:dyDescent="0.25">
      <c r="A47" s="112" t="s">
        <v>437</v>
      </c>
      <c r="B47" s="121" t="s">
        <v>449</v>
      </c>
      <c r="C47" s="88"/>
    </row>
    <row r="48" spans="1:3" ht="31.5" customHeight="1" x14ac:dyDescent="0.25">
      <c r="A48" s="114" t="s">
        <v>438</v>
      </c>
      <c r="B48" s="122" t="s">
        <v>452</v>
      </c>
      <c r="C48" s="109"/>
    </row>
    <row r="49" spans="1:3" ht="31.5" customHeight="1" x14ac:dyDescent="0.25">
      <c r="A49" s="114" t="s">
        <v>439</v>
      </c>
      <c r="B49" s="122" t="s">
        <v>451</v>
      </c>
      <c r="C49" s="109"/>
    </row>
    <row r="50" spans="1:3" ht="31.5" customHeight="1" x14ac:dyDescent="0.25">
      <c r="A50" s="114" t="s">
        <v>440</v>
      </c>
      <c r="B50" s="122" t="s">
        <v>591</v>
      </c>
    </row>
    <row r="51" spans="1:3" ht="31.5" customHeight="1" thickBot="1" x14ac:dyDescent="0.3">
      <c r="A51" s="115" t="s">
        <v>441</v>
      </c>
      <c r="B51" s="123" t="s">
        <v>590</v>
      </c>
    </row>
    <row r="52" spans="1:3" x14ac:dyDescent="0.25">
      <c r="A52" s="110"/>
      <c r="B52" s="109"/>
    </row>
  </sheetData>
  <sheetProtection password="DA71" sheet="1" objects="1" scenarios="1"/>
  <mergeCells count="1">
    <mergeCell ref="A45:B45"/>
  </mergeCells>
  <pageMargins left="0.7" right="0.7" top="0.75" bottom="0.75" header="0.3" footer="0.3"/>
  <pageSetup paperSize="9" orientation="portrait"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tabColor rgb="FF00B0F0"/>
  </sheetPr>
  <dimension ref="A1:CH10351"/>
  <sheetViews>
    <sheetView showZeros="0" zoomScaleNormal="100" workbookViewId="0">
      <pane ySplit="2" topLeftCell="A3" activePane="bottomLeft" state="frozen"/>
      <selection activeCell="G56" sqref="G56"/>
      <selection pane="bottomLeft" activeCell="O86" sqref="O86"/>
    </sheetView>
  </sheetViews>
  <sheetFormatPr defaultColWidth="11.140625" defaultRowHeight="15" x14ac:dyDescent="0.25"/>
  <cols>
    <col min="1" max="1" width="17.28515625" style="76" customWidth="1"/>
    <col min="2" max="2" width="11.28515625" style="53" bestFit="1" customWidth="1"/>
    <col min="3" max="3" width="18.85546875" style="53" customWidth="1"/>
    <col min="4" max="6" width="13.42578125" style="63" customWidth="1"/>
    <col min="7" max="7" width="10.5703125" style="63" customWidth="1"/>
    <col min="8" max="8" width="9.85546875" style="64" bestFit="1" customWidth="1"/>
    <col min="9" max="9" width="18.28515625" style="64" customWidth="1"/>
    <col min="10" max="10" width="12.5703125" style="64" customWidth="1"/>
    <col min="11" max="11" width="10.85546875" style="64" customWidth="1"/>
    <col min="12" max="12" width="10.5703125" style="53" bestFit="1" customWidth="1"/>
    <col min="13" max="13" width="11.28515625" style="55" customWidth="1"/>
    <col min="14" max="14" width="11.5703125" style="55" customWidth="1"/>
    <col min="15" max="15" width="13.140625" style="65" customWidth="1"/>
    <col min="16" max="16" width="21.28515625" style="126" customWidth="1"/>
    <col min="17" max="17" width="29.140625" style="53" customWidth="1"/>
    <col min="18" max="22" width="13.5703125" style="53" customWidth="1"/>
    <col min="23" max="23" width="11.140625" style="65" bestFit="1" customWidth="1"/>
    <col min="24" max="24" width="10.28515625" style="65" bestFit="1" customWidth="1"/>
    <col min="25" max="25" width="7.7109375" style="53" bestFit="1" customWidth="1"/>
    <col min="26" max="26" width="47.5703125" style="53" customWidth="1"/>
    <col min="27" max="27" width="23.28515625" style="53" customWidth="1"/>
    <col min="28" max="28" width="11.140625" style="53" hidden="1" customWidth="1"/>
    <col min="29" max="16384" width="11.140625" style="53"/>
  </cols>
  <sheetData>
    <row r="1" spans="1:86" ht="32.25" customHeight="1" x14ac:dyDescent="0.25">
      <c r="A1" s="254" t="s">
        <v>476</v>
      </c>
      <c r="B1" s="254"/>
      <c r="C1" s="254"/>
      <c r="D1" s="254"/>
      <c r="E1" s="254"/>
      <c r="F1" s="254"/>
      <c r="G1" s="254"/>
      <c r="H1" s="254"/>
      <c r="I1" s="364" t="s">
        <v>578</v>
      </c>
      <c r="J1" s="606" t="s">
        <v>577</v>
      </c>
      <c r="K1" s="606"/>
      <c r="L1" s="365">
        <f>COUNTIF(A3:A152,"&lt;&gt;0")</f>
        <v>0</v>
      </c>
      <c r="M1" s="607" t="s">
        <v>579</v>
      </c>
      <c r="N1" s="607"/>
      <c r="O1" s="417">
        <f>SUM(D3:D152)</f>
        <v>0</v>
      </c>
      <c r="P1" s="415" t="s">
        <v>610</v>
      </c>
      <c r="Q1" s="416">
        <f>O1/100*23.2</f>
        <v>0</v>
      </c>
      <c r="R1" s="220"/>
      <c r="S1" s="220"/>
      <c r="T1" s="220"/>
      <c r="U1" s="220"/>
      <c r="V1" s="220"/>
      <c r="W1" s="219"/>
      <c r="X1" s="219"/>
      <c r="Y1" s="220"/>
      <c r="Z1" s="220"/>
      <c r="AA1" s="220"/>
    </row>
    <row r="2" spans="1:86" ht="51.75" x14ac:dyDescent="0.25">
      <c r="A2" s="74" t="s">
        <v>29</v>
      </c>
      <c r="B2" s="46" t="s">
        <v>30</v>
      </c>
      <c r="C2" s="46" t="s">
        <v>22</v>
      </c>
      <c r="D2" s="47" t="s">
        <v>580</v>
      </c>
      <c r="E2" s="47" t="s">
        <v>447</v>
      </c>
      <c r="F2" s="47" t="s">
        <v>641</v>
      </c>
      <c r="G2" s="47" t="s">
        <v>33</v>
      </c>
      <c r="H2" s="48" t="s">
        <v>643</v>
      </c>
      <c r="I2" s="48" t="s">
        <v>35</v>
      </c>
      <c r="J2" s="48" t="s">
        <v>463</v>
      </c>
      <c r="K2" s="49" t="s">
        <v>33</v>
      </c>
      <c r="L2" s="46" t="s">
        <v>37</v>
      </c>
      <c r="M2" s="50" t="s">
        <v>516</v>
      </c>
      <c r="N2" s="50" t="s">
        <v>39</v>
      </c>
      <c r="O2" s="51" t="s">
        <v>518</v>
      </c>
      <c r="P2" s="128" t="s">
        <v>608</v>
      </c>
      <c r="Q2" s="46" t="s">
        <v>40</v>
      </c>
      <c r="R2" s="46" t="s">
        <v>41</v>
      </c>
      <c r="S2" s="46" t="s">
        <v>42</v>
      </c>
      <c r="T2" s="46" t="s">
        <v>43</v>
      </c>
      <c r="U2" s="46" t="s">
        <v>44</v>
      </c>
      <c r="V2" s="46" t="s">
        <v>45</v>
      </c>
      <c r="W2" s="51" t="s">
        <v>46</v>
      </c>
      <c r="X2" s="51" t="s">
        <v>47</v>
      </c>
      <c r="Y2" s="46" t="s">
        <v>48</v>
      </c>
      <c r="Z2" s="52" t="s">
        <v>49</v>
      </c>
      <c r="AA2" s="120" t="s">
        <v>448</v>
      </c>
    </row>
    <row r="3" spans="1:86" ht="16.5" customHeight="1" x14ac:dyDescent="0.25">
      <c r="A3" s="189">
        <f>'Member Info'!B29</f>
        <v>0</v>
      </c>
      <c r="B3" s="190" t="str">
        <f>IF(A3=0,"",'Member Info'!$D$16)</f>
        <v/>
      </c>
      <c r="C3" s="191">
        <f>'Member Info'!E29</f>
        <v>0</v>
      </c>
      <c r="D3" s="131">
        <f>'GP1 Totals'!G28</f>
        <v>0</v>
      </c>
      <c r="E3" s="192">
        <f>'Member Info'!I29</f>
        <v>0</v>
      </c>
      <c r="F3" s="193" t="str">
        <f>IF('GP1 Totals'!AD28="Part Time","Y","")</f>
        <v/>
      </c>
      <c r="G3" s="131">
        <f>'GP1 Totals'!S28</f>
        <v>0</v>
      </c>
      <c r="H3" s="118" t="str">
        <f>'Member Info'!K29</f>
        <v/>
      </c>
      <c r="I3" s="117"/>
      <c r="J3" s="118">
        <f>'Member Info'!L29</f>
        <v>0</v>
      </c>
      <c r="K3" s="118" t="str">
        <f>IF(A3=0,"",(H3+J3))</f>
        <v/>
      </c>
      <c r="L3" s="119"/>
      <c r="M3" s="261">
        <f>IF(F3=0,"",'GP1 Totals'!M28)</f>
        <v>0</v>
      </c>
      <c r="N3" s="261" t="str">
        <f ca="1">IF(ISERROR('GP1 Totals'!AH28),"",'GP1 Totals'!AH28)</f>
        <v/>
      </c>
      <c r="O3" s="262" t="str">
        <f>IF(A3=0,"",'Member Info'!F29)</f>
        <v/>
      </c>
      <c r="P3" s="221" t="str">
        <f>IF('GP1 Totals'!AE28="Change","Enter PT/FT start date","")</f>
        <v/>
      </c>
      <c r="Q3" s="54"/>
      <c r="R3" s="89"/>
      <c r="S3" s="89"/>
      <c r="T3" s="89"/>
      <c r="U3" s="89"/>
      <c r="V3" s="89"/>
      <c r="W3" s="221"/>
      <c r="X3" s="221"/>
      <c r="Y3" s="56"/>
      <c r="Z3" s="276"/>
      <c r="AA3" s="402"/>
      <c r="AB3" s="53">
        <f>'Member Info'!T29</f>
        <v>0</v>
      </c>
      <c r="CE3" s="53" t="s">
        <v>23</v>
      </c>
      <c r="CF3" s="55">
        <v>5</v>
      </c>
      <c r="CG3" s="53">
        <v>1824.9</v>
      </c>
      <c r="CH3" s="53" t="s">
        <v>26</v>
      </c>
    </row>
    <row r="4" spans="1:86" x14ac:dyDescent="0.25">
      <c r="A4" s="189">
        <f>'Member Info'!B30</f>
        <v>0</v>
      </c>
      <c r="B4" s="190" t="str">
        <f>IF(A4=0,"",'Member Info'!$D$16)</f>
        <v/>
      </c>
      <c r="C4" s="191">
        <f>'Member Info'!E30</f>
        <v>0</v>
      </c>
      <c r="D4" s="131">
        <f>'GP1 Totals'!G29</f>
        <v>0</v>
      </c>
      <c r="E4" s="192">
        <f>'Member Info'!I30</f>
        <v>0</v>
      </c>
      <c r="F4" s="193" t="str">
        <f>IF('GP1 Totals'!AD29="Part Time","Y","")</f>
        <v/>
      </c>
      <c r="G4" s="131">
        <f>'GP1 Totals'!S29</f>
        <v>0</v>
      </c>
      <c r="H4" s="118" t="str">
        <f>'Member Info'!K30</f>
        <v/>
      </c>
      <c r="I4" s="117"/>
      <c r="J4" s="118">
        <f>'Member Info'!L30</f>
        <v>0</v>
      </c>
      <c r="K4" s="118" t="str">
        <f t="shared" ref="K4:K67" si="0">IF(A4=0,"",(H4+J4))</f>
        <v/>
      </c>
      <c r="L4" s="119"/>
      <c r="M4" s="261">
        <f>IF(F4=0,"",'GP1 Totals'!M29)</f>
        <v>0</v>
      </c>
      <c r="N4" s="261" t="str">
        <f ca="1">IF(ISERROR('GP1 Totals'!AH29),"",'GP1 Totals'!AH29)</f>
        <v/>
      </c>
      <c r="O4" s="262" t="str">
        <f>IF(A4=0,"",'Member Info'!F30)</f>
        <v/>
      </c>
      <c r="P4" s="221" t="str">
        <f>IF('GP1 Totals'!AE29="Change","Enter PT/FT start date","")</f>
        <v/>
      </c>
      <c r="Q4" s="54"/>
      <c r="R4" s="89"/>
      <c r="S4" s="89"/>
      <c r="T4" s="89"/>
      <c r="U4" s="89"/>
      <c r="V4" s="89"/>
      <c r="W4" s="221"/>
      <c r="X4" s="221"/>
      <c r="Y4" s="56"/>
      <c r="Z4" s="276"/>
      <c r="AA4" s="402"/>
      <c r="AB4" s="53">
        <f>'Member Info'!T30</f>
        <v>0</v>
      </c>
      <c r="CE4" s="53" t="s">
        <v>24</v>
      </c>
      <c r="CF4" s="55">
        <v>5.6</v>
      </c>
      <c r="CG4" s="53">
        <v>1877.04</v>
      </c>
      <c r="CH4" s="53" t="s">
        <v>50</v>
      </c>
    </row>
    <row r="5" spans="1:86" x14ac:dyDescent="0.25">
      <c r="A5" s="189">
        <f>'Member Info'!B31</f>
        <v>0</v>
      </c>
      <c r="B5" s="190" t="str">
        <f>IF(A5=0,"",'Member Info'!$D$16)</f>
        <v/>
      </c>
      <c r="C5" s="191">
        <f>'Member Info'!E31</f>
        <v>0</v>
      </c>
      <c r="D5" s="131">
        <f>'GP1 Totals'!G30</f>
        <v>0</v>
      </c>
      <c r="E5" s="192">
        <f>'Member Info'!I31</f>
        <v>0</v>
      </c>
      <c r="F5" s="193" t="str">
        <f>IF('GP1 Totals'!AD30="Part Time","Y","")</f>
        <v/>
      </c>
      <c r="G5" s="131">
        <f>'GP1 Totals'!S30</f>
        <v>0</v>
      </c>
      <c r="H5" s="118" t="str">
        <f>'Member Info'!K31</f>
        <v/>
      </c>
      <c r="I5" s="117"/>
      <c r="J5" s="118">
        <f>'Member Info'!L31</f>
        <v>0</v>
      </c>
      <c r="K5" s="118" t="str">
        <f t="shared" si="0"/>
        <v/>
      </c>
      <c r="L5" s="119"/>
      <c r="M5" s="261">
        <f>IF(F5=0,"",'GP1 Totals'!M30)</f>
        <v>0</v>
      </c>
      <c r="N5" s="261" t="str">
        <f ca="1">IF(ISERROR('GP1 Totals'!AH30),"",'GP1 Totals'!AH30)</f>
        <v/>
      </c>
      <c r="O5" s="262" t="str">
        <f>IF(A5=0,"",'Member Info'!F31)</f>
        <v/>
      </c>
      <c r="P5" s="221" t="str">
        <f>IF('GP1 Totals'!AE30="Change","Enter PT/FT start date","")</f>
        <v/>
      </c>
      <c r="Q5" s="54"/>
      <c r="R5" s="89"/>
      <c r="S5" s="89"/>
      <c r="T5" s="89"/>
      <c r="U5" s="89"/>
      <c r="V5" s="89"/>
      <c r="W5" s="221"/>
      <c r="X5" s="221"/>
      <c r="Y5" s="56"/>
      <c r="Z5" s="276"/>
      <c r="AA5" s="402"/>
      <c r="AB5" s="53">
        <f>'Member Info'!T31</f>
        <v>0</v>
      </c>
      <c r="CE5" s="53" t="s">
        <v>25</v>
      </c>
      <c r="CF5" s="55">
        <v>7.1</v>
      </c>
      <c r="CG5" s="53">
        <v>1903.11</v>
      </c>
      <c r="CH5" s="53" t="s">
        <v>51</v>
      </c>
    </row>
    <row r="6" spans="1:86" x14ac:dyDescent="0.25">
      <c r="A6" s="189">
        <f>'Member Info'!B32</f>
        <v>0</v>
      </c>
      <c r="B6" s="190" t="str">
        <f>IF(A6=0,"",'Member Info'!$D$16)</f>
        <v/>
      </c>
      <c r="C6" s="191">
        <f>'Member Info'!E32</f>
        <v>0</v>
      </c>
      <c r="D6" s="131">
        <f>'GP1 Totals'!G31</f>
        <v>0</v>
      </c>
      <c r="E6" s="192">
        <f>'Member Info'!I32</f>
        <v>0</v>
      </c>
      <c r="F6" s="193" t="str">
        <f>IF('GP1 Totals'!AD31="Part Time","Y","")</f>
        <v/>
      </c>
      <c r="G6" s="131">
        <f>'GP1 Totals'!S31</f>
        <v>0</v>
      </c>
      <c r="H6" s="118" t="str">
        <f>'Member Info'!K32</f>
        <v/>
      </c>
      <c r="I6" s="117"/>
      <c r="J6" s="118">
        <f>'Member Info'!L32</f>
        <v>0</v>
      </c>
      <c r="K6" s="118" t="str">
        <f t="shared" si="0"/>
        <v/>
      </c>
      <c r="L6" s="119"/>
      <c r="M6" s="261">
        <f>IF(F6=0,"",'GP1 Totals'!M31)</f>
        <v>0</v>
      </c>
      <c r="N6" s="261" t="str">
        <f ca="1">IF(ISERROR('GP1 Totals'!AH31),"",'GP1 Totals'!AH31)</f>
        <v/>
      </c>
      <c r="O6" s="262" t="str">
        <f>IF(A6=0,"",'Member Info'!F32)</f>
        <v/>
      </c>
      <c r="P6" s="221" t="str">
        <f>IF('GP1 Totals'!AE31="Change","Enter PT/FT start date","")</f>
        <v/>
      </c>
      <c r="Q6" s="54"/>
      <c r="R6" s="89"/>
      <c r="S6" s="89"/>
      <c r="T6" s="89"/>
      <c r="U6" s="89"/>
      <c r="V6" s="89"/>
      <c r="W6" s="221"/>
      <c r="X6" s="221"/>
      <c r="Y6" s="56"/>
      <c r="Z6" s="276"/>
      <c r="AA6" s="402"/>
      <c r="AB6" s="53">
        <f>'Member Info'!T32</f>
        <v>0</v>
      </c>
      <c r="CF6" s="55">
        <v>9.3000000000000007</v>
      </c>
      <c r="CG6" s="53">
        <v>1929.18</v>
      </c>
      <c r="CH6" s="53" t="s">
        <v>52</v>
      </c>
    </row>
    <row r="7" spans="1:86" x14ac:dyDescent="0.25">
      <c r="A7" s="189">
        <f>'Member Info'!B33</f>
        <v>0</v>
      </c>
      <c r="B7" s="190" t="str">
        <f>IF(A7=0,"",'Member Info'!$D$16)</f>
        <v/>
      </c>
      <c r="C7" s="191">
        <f>'Member Info'!E33</f>
        <v>0</v>
      </c>
      <c r="D7" s="131">
        <f>'GP1 Totals'!G32</f>
        <v>0</v>
      </c>
      <c r="E7" s="192">
        <f>'Member Info'!I33</f>
        <v>0</v>
      </c>
      <c r="F7" s="193" t="str">
        <f>IF('GP1 Totals'!AD32="Part Time","Y","")</f>
        <v/>
      </c>
      <c r="G7" s="131">
        <f>'GP1 Totals'!S32</f>
        <v>0</v>
      </c>
      <c r="H7" s="118" t="str">
        <f>'Member Info'!K33</f>
        <v/>
      </c>
      <c r="I7" s="117"/>
      <c r="J7" s="118">
        <f>'Member Info'!L33</f>
        <v>0</v>
      </c>
      <c r="K7" s="118" t="str">
        <f t="shared" si="0"/>
        <v/>
      </c>
      <c r="L7" s="119"/>
      <c r="M7" s="261">
        <f>IF(F7=0,"",'GP1 Totals'!M32)</f>
        <v>0</v>
      </c>
      <c r="N7" s="261" t="str">
        <f ca="1">IF(ISERROR('GP1 Totals'!AH32),"",'GP1 Totals'!AH32)</f>
        <v/>
      </c>
      <c r="O7" s="262" t="str">
        <f>IF(A7=0,"",'Member Info'!F33)</f>
        <v/>
      </c>
      <c r="P7" s="221" t="str">
        <f>IF('GP1 Totals'!AE32="Change","Enter PT/FT start date","")</f>
        <v/>
      </c>
      <c r="Q7" s="54"/>
      <c r="R7" s="89"/>
      <c r="S7" s="89"/>
      <c r="T7" s="89"/>
      <c r="U7" s="89"/>
      <c r="V7" s="89"/>
      <c r="W7" s="221"/>
      <c r="X7" s="221"/>
      <c r="Y7" s="56"/>
      <c r="Z7" s="276"/>
      <c r="AA7" s="402"/>
      <c r="AB7" s="53">
        <f>'Member Info'!T33</f>
        <v>0</v>
      </c>
      <c r="CF7" s="55">
        <v>12.5</v>
      </c>
      <c r="CG7" s="53">
        <v>1955.25</v>
      </c>
      <c r="CH7" s="53" t="s">
        <v>53</v>
      </c>
    </row>
    <row r="8" spans="1:86" x14ac:dyDescent="0.25">
      <c r="A8" s="189">
        <f>'Member Info'!B34</f>
        <v>0</v>
      </c>
      <c r="B8" s="190" t="str">
        <f>IF(A8=0,"",'Member Info'!$D$16)</f>
        <v/>
      </c>
      <c r="C8" s="191">
        <f>'Member Info'!E34</f>
        <v>0</v>
      </c>
      <c r="D8" s="131">
        <f>'GP1 Totals'!G33</f>
        <v>0</v>
      </c>
      <c r="E8" s="192">
        <f>'Member Info'!I34</f>
        <v>0</v>
      </c>
      <c r="F8" s="193" t="str">
        <f>IF('GP1 Totals'!AD33="Part Time","Y","")</f>
        <v/>
      </c>
      <c r="G8" s="131">
        <f>'GP1 Totals'!S33</f>
        <v>0</v>
      </c>
      <c r="H8" s="118" t="str">
        <f>'Member Info'!K34</f>
        <v/>
      </c>
      <c r="I8" s="117"/>
      <c r="J8" s="118">
        <f>'Member Info'!L34</f>
        <v>0</v>
      </c>
      <c r="K8" s="118" t="str">
        <f t="shared" si="0"/>
        <v/>
      </c>
      <c r="L8" s="119"/>
      <c r="M8" s="261">
        <f>IF(F8=0,"",'GP1 Totals'!M33)</f>
        <v>0</v>
      </c>
      <c r="N8" s="261" t="str">
        <f ca="1">IF(ISERROR('GP1 Totals'!AH33),"",'GP1 Totals'!AH33)</f>
        <v/>
      </c>
      <c r="O8" s="262" t="str">
        <f>IF(A8=0,"",'Member Info'!F34)</f>
        <v/>
      </c>
      <c r="P8" s="221" t="str">
        <f>IF('GP1 Totals'!AE33="Change","Enter PT/FT start date","")</f>
        <v/>
      </c>
      <c r="Q8" s="54"/>
      <c r="R8" s="89"/>
      <c r="S8" s="89"/>
      <c r="T8" s="89"/>
      <c r="U8" s="89"/>
      <c r="V8" s="89"/>
      <c r="W8" s="221"/>
      <c r="X8" s="221"/>
      <c r="Y8" s="56"/>
      <c r="Z8" s="276"/>
      <c r="AA8" s="402"/>
      <c r="AB8" s="53">
        <f>'Member Info'!T34</f>
        <v>0</v>
      </c>
      <c r="CF8" s="55">
        <v>13.5</v>
      </c>
      <c r="CG8" s="53">
        <v>2007.39</v>
      </c>
      <c r="CH8" s="53" t="s">
        <v>54</v>
      </c>
    </row>
    <row r="9" spans="1:86" x14ac:dyDescent="0.25">
      <c r="A9" s="189">
        <f>'Member Info'!B35</f>
        <v>0</v>
      </c>
      <c r="B9" s="190" t="str">
        <f>IF(A9=0,"",'Member Info'!$D$16)</f>
        <v/>
      </c>
      <c r="C9" s="191">
        <f>'Member Info'!E35</f>
        <v>0</v>
      </c>
      <c r="D9" s="131">
        <f>'GP1 Totals'!G34</f>
        <v>0</v>
      </c>
      <c r="E9" s="192">
        <f>'Member Info'!I35</f>
        <v>0</v>
      </c>
      <c r="F9" s="193" t="str">
        <f>IF('GP1 Totals'!AD34="Part Time","Y","")</f>
        <v/>
      </c>
      <c r="G9" s="131">
        <f>'GP1 Totals'!S34</f>
        <v>0</v>
      </c>
      <c r="H9" s="118" t="str">
        <f>'Member Info'!K35</f>
        <v/>
      </c>
      <c r="I9" s="117"/>
      <c r="J9" s="118">
        <f>'Member Info'!L35</f>
        <v>0</v>
      </c>
      <c r="K9" s="118" t="str">
        <f t="shared" si="0"/>
        <v/>
      </c>
      <c r="L9" s="119"/>
      <c r="M9" s="261">
        <f>IF(F9=0,"",'GP1 Totals'!M34)</f>
        <v>0</v>
      </c>
      <c r="N9" s="261" t="str">
        <f ca="1">IF(ISERROR('GP1 Totals'!AH34),"",'GP1 Totals'!AH34)</f>
        <v/>
      </c>
      <c r="O9" s="262" t="str">
        <f>IF(A9=0,"",'Member Info'!F35)</f>
        <v/>
      </c>
      <c r="P9" s="221" t="str">
        <f>IF('GP1 Totals'!AE34="Change","Enter PT/FT start date","")</f>
        <v/>
      </c>
      <c r="Q9" s="54"/>
      <c r="R9" s="89"/>
      <c r="S9" s="89"/>
      <c r="T9" s="89"/>
      <c r="U9" s="89"/>
      <c r="V9" s="89"/>
      <c r="W9" s="221"/>
      <c r="X9" s="221"/>
      <c r="Y9" s="56"/>
      <c r="Z9" s="276"/>
      <c r="AA9" s="402"/>
      <c r="AB9" s="53">
        <f>'Member Info'!T35</f>
        <v>0</v>
      </c>
      <c r="CF9" s="55">
        <v>14.5</v>
      </c>
      <c r="CG9" s="53">
        <v>2033.46</v>
      </c>
      <c r="CH9" s="53" t="s">
        <v>55</v>
      </c>
    </row>
    <row r="10" spans="1:86" x14ac:dyDescent="0.25">
      <c r="A10" s="189">
        <f>'Member Info'!B36</f>
        <v>0</v>
      </c>
      <c r="B10" s="190" t="str">
        <f>IF(A10=0,"",'Member Info'!$D$16)</f>
        <v/>
      </c>
      <c r="C10" s="191">
        <f>'Member Info'!E36</f>
        <v>0</v>
      </c>
      <c r="D10" s="131">
        <f>'GP1 Totals'!G35</f>
        <v>0</v>
      </c>
      <c r="E10" s="192">
        <f>'Member Info'!I36</f>
        <v>0</v>
      </c>
      <c r="F10" s="193" t="str">
        <f>IF('GP1 Totals'!AD35="Part Time","Y","")</f>
        <v/>
      </c>
      <c r="G10" s="131">
        <f>'GP1 Totals'!S35</f>
        <v>0</v>
      </c>
      <c r="H10" s="118" t="str">
        <f>'Member Info'!K36</f>
        <v/>
      </c>
      <c r="I10" s="117"/>
      <c r="J10" s="118">
        <f>'Member Info'!L36</f>
        <v>0</v>
      </c>
      <c r="K10" s="118" t="str">
        <f t="shared" si="0"/>
        <v/>
      </c>
      <c r="L10" s="119"/>
      <c r="M10" s="261">
        <f>IF(F10=0,"",'GP1 Totals'!M35)</f>
        <v>0</v>
      </c>
      <c r="N10" s="261" t="str">
        <f ca="1">IF(ISERROR('GP1 Totals'!AH35),"",'GP1 Totals'!AH35)</f>
        <v/>
      </c>
      <c r="O10" s="262" t="str">
        <f>IF(A10=0,"",'Member Info'!F36)</f>
        <v/>
      </c>
      <c r="P10" s="221" t="str">
        <f>IF('GP1 Totals'!AE35="Change","Enter PT/FT start date","")</f>
        <v/>
      </c>
      <c r="Q10" s="54"/>
      <c r="R10" s="89"/>
      <c r="S10" s="89"/>
      <c r="T10" s="89"/>
      <c r="U10" s="89"/>
      <c r="V10" s="89"/>
      <c r="W10" s="221"/>
      <c r="X10" s="221"/>
      <c r="Y10" s="56"/>
      <c r="Z10" s="276"/>
      <c r="AA10" s="402"/>
      <c r="AB10" s="53">
        <f>'Member Info'!T36</f>
        <v>0</v>
      </c>
      <c r="CG10" s="55">
        <v>2085.6</v>
      </c>
    </row>
    <row r="11" spans="1:86" x14ac:dyDescent="0.25">
      <c r="A11" s="189">
        <f>'Member Info'!B37</f>
        <v>0</v>
      </c>
      <c r="B11" s="190" t="str">
        <f>IF(A11=0,"",'Member Info'!$D$16)</f>
        <v/>
      </c>
      <c r="C11" s="191">
        <f>'Member Info'!E37</f>
        <v>0</v>
      </c>
      <c r="D11" s="131">
        <f>'GP1 Totals'!G36</f>
        <v>0</v>
      </c>
      <c r="E11" s="192">
        <f>'Member Info'!I37</f>
        <v>0</v>
      </c>
      <c r="F11" s="193" t="str">
        <f>IF('GP1 Totals'!AD36="Part Time","Y","")</f>
        <v/>
      </c>
      <c r="G11" s="131">
        <f>'GP1 Totals'!S36</f>
        <v>0</v>
      </c>
      <c r="H11" s="118" t="str">
        <f>'Member Info'!K37</f>
        <v/>
      </c>
      <c r="I11" s="117"/>
      <c r="J11" s="118">
        <f>'Member Info'!L37</f>
        <v>0</v>
      </c>
      <c r="K11" s="118" t="str">
        <f t="shared" si="0"/>
        <v/>
      </c>
      <c r="L11" s="119"/>
      <c r="M11" s="261">
        <f>IF(F11=0,"",'GP1 Totals'!M36)</f>
        <v>0</v>
      </c>
      <c r="N11" s="261" t="str">
        <f ca="1">IF(ISERROR('GP1 Totals'!AH36),"",'GP1 Totals'!AH36)</f>
        <v/>
      </c>
      <c r="O11" s="262" t="str">
        <f>IF(A11=0,"",'Member Info'!F37)</f>
        <v/>
      </c>
      <c r="P11" s="221" t="str">
        <f>IF('GP1 Totals'!AE36="Change","Enter PT/FT start date","")</f>
        <v/>
      </c>
      <c r="Q11" s="54"/>
      <c r="R11" s="89"/>
      <c r="S11" s="89"/>
      <c r="T11" s="89"/>
      <c r="U11" s="89"/>
      <c r="V11" s="89"/>
      <c r="W11" s="221"/>
      <c r="X11" s="221"/>
      <c r="Y11" s="56"/>
      <c r="Z11" s="276"/>
      <c r="AA11" s="402"/>
      <c r="AB11" s="53">
        <f>'Member Info'!T37</f>
        <v>0</v>
      </c>
    </row>
    <row r="12" spans="1:86" x14ac:dyDescent="0.25">
      <c r="A12" s="189">
        <f>'Member Info'!B38</f>
        <v>0</v>
      </c>
      <c r="B12" s="190" t="str">
        <f>IF(A12=0,"",'Member Info'!$D$16)</f>
        <v/>
      </c>
      <c r="C12" s="191">
        <f>'Member Info'!E38</f>
        <v>0</v>
      </c>
      <c r="D12" s="131">
        <f>'GP1 Totals'!G37</f>
        <v>0</v>
      </c>
      <c r="E12" s="192">
        <f>'Member Info'!I38</f>
        <v>0</v>
      </c>
      <c r="F12" s="193" t="str">
        <f>IF('GP1 Totals'!AD37="Part Time","Y","")</f>
        <v/>
      </c>
      <c r="G12" s="131">
        <f>'GP1 Totals'!S37</f>
        <v>0</v>
      </c>
      <c r="H12" s="118" t="str">
        <f>'Member Info'!K38</f>
        <v/>
      </c>
      <c r="I12" s="117"/>
      <c r="J12" s="118">
        <f>'Member Info'!L38</f>
        <v>0</v>
      </c>
      <c r="K12" s="118" t="str">
        <f t="shared" si="0"/>
        <v/>
      </c>
      <c r="L12" s="119"/>
      <c r="M12" s="261">
        <f>IF(F12=0,"",'GP1 Totals'!M37)</f>
        <v>0</v>
      </c>
      <c r="N12" s="261" t="str">
        <f ca="1">IF(ISERROR('GP1 Totals'!AH37),"",'GP1 Totals'!AH37)</f>
        <v/>
      </c>
      <c r="O12" s="262" t="str">
        <f>IF(A12=0,"",'Member Info'!F38)</f>
        <v/>
      </c>
      <c r="P12" s="221" t="str">
        <f>IF('GP1 Totals'!AE37="Change","Enter PT/FT start date","")</f>
        <v/>
      </c>
      <c r="Q12" s="54"/>
      <c r="R12" s="89"/>
      <c r="S12" s="89"/>
      <c r="T12" s="89"/>
      <c r="U12" s="89"/>
      <c r="V12" s="89"/>
      <c r="W12" s="221"/>
      <c r="X12" s="221"/>
      <c r="Y12" s="56"/>
      <c r="Z12" s="276"/>
      <c r="AA12" s="402"/>
      <c r="AB12" s="53">
        <f>'Member Info'!T38</f>
        <v>0</v>
      </c>
    </row>
    <row r="13" spans="1:86" x14ac:dyDescent="0.25">
      <c r="A13" s="189">
        <f>'Member Info'!B39</f>
        <v>0</v>
      </c>
      <c r="B13" s="190" t="str">
        <f>IF(A13=0,"",'Member Info'!$D$16)</f>
        <v/>
      </c>
      <c r="C13" s="191">
        <f>'Member Info'!E39</f>
        <v>0</v>
      </c>
      <c r="D13" s="131">
        <f>'GP1 Totals'!G38</f>
        <v>0</v>
      </c>
      <c r="E13" s="192">
        <f>'Member Info'!I39</f>
        <v>0</v>
      </c>
      <c r="F13" s="193" t="str">
        <f>IF('GP1 Totals'!AD38="Part Time","Y","")</f>
        <v/>
      </c>
      <c r="G13" s="131">
        <f>'GP1 Totals'!S38</f>
        <v>0</v>
      </c>
      <c r="H13" s="118" t="str">
        <f>'Member Info'!K39</f>
        <v/>
      </c>
      <c r="I13" s="117"/>
      <c r="J13" s="118">
        <f>'Member Info'!L39</f>
        <v>0</v>
      </c>
      <c r="K13" s="118" t="str">
        <f t="shared" si="0"/>
        <v/>
      </c>
      <c r="L13" s="119"/>
      <c r="M13" s="261">
        <f>IF(F13=0,"",'GP1 Totals'!M38)</f>
        <v>0</v>
      </c>
      <c r="N13" s="261" t="str">
        <f ca="1">IF(ISERROR('GP1 Totals'!AH38),"",'GP1 Totals'!AH38)</f>
        <v/>
      </c>
      <c r="O13" s="262" t="str">
        <f>IF(A13=0,"",'Member Info'!F39)</f>
        <v/>
      </c>
      <c r="P13" s="221" t="str">
        <f>IF('GP1 Totals'!AE38="Change","Enter PT/FT start date","")</f>
        <v/>
      </c>
      <c r="Q13" s="54"/>
      <c r="R13" s="89"/>
      <c r="S13" s="89"/>
      <c r="T13" s="89"/>
      <c r="U13" s="89"/>
      <c r="V13" s="89"/>
      <c r="W13" s="221"/>
      <c r="X13" s="221"/>
      <c r="Y13" s="56"/>
      <c r="Z13" s="276"/>
      <c r="AA13" s="402"/>
      <c r="AB13" s="53">
        <f>'Member Info'!T39</f>
        <v>0</v>
      </c>
    </row>
    <row r="14" spans="1:86" x14ac:dyDescent="0.25">
      <c r="A14" s="189">
        <f>'Member Info'!B40</f>
        <v>0</v>
      </c>
      <c r="B14" s="190" t="str">
        <f>IF(A14=0,"",'Member Info'!$D$16)</f>
        <v/>
      </c>
      <c r="C14" s="191">
        <f>'Member Info'!E40</f>
        <v>0</v>
      </c>
      <c r="D14" s="131">
        <f>'GP1 Totals'!G39</f>
        <v>0</v>
      </c>
      <c r="E14" s="192">
        <f>'Member Info'!I40</f>
        <v>0</v>
      </c>
      <c r="F14" s="193" t="str">
        <f>IF('GP1 Totals'!AD39="Part Time","Y","")</f>
        <v/>
      </c>
      <c r="G14" s="131">
        <f>'GP1 Totals'!S39</f>
        <v>0</v>
      </c>
      <c r="H14" s="118" t="str">
        <f>'Member Info'!K40</f>
        <v/>
      </c>
      <c r="I14" s="117"/>
      <c r="J14" s="118">
        <f>'Member Info'!L40</f>
        <v>0</v>
      </c>
      <c r="K14" s="118" t="str">
        <f t="shared" si="0"/>
        <v/>
      </c>
      <c r="L14" s="119"/>
      <c r="M14" s="261">
        <f>IF(F14=0,"",'GP1 Totals'!M39)</f>
        <v>0</v>
      </c>
      <c r="N14" s="261" t="str">
        <f ca="1">IF(ISERROR('GP1 Totals'!AH39),"",'GP1 Totals'!AH39)</f>
        <v/>
      </c>
      <c r="O14" s="262" t="str">
        <f>IF(A14=0,"",'Member Info'!F40)</f>
        <v/>
      </c>
      <c r="P14" s="221" t="str">
        <f>IF('GP1 Totals'!AE39="Change","Enter PT/FT start date","")</f>
        <v/>
      </c>
      <c r="Q14" s="54"/>
      <c r="R14" s="89"/>
      <c r="S14" s="89"/>
      <c r="T14" s="89"/>
      <c r="U14" s="89"/>
      <c r="V14" s="89"/>
      <c r="W14" s="221"/>
      <c r="X14" s="221"/>
      <c r="Y14" s="56"/>
      <c r="Z14" s="276"/>
      <c r="AA14" s="402"/>
      <c r="AB14" s="53">
        <f>'Member Info'!T40</f>
        <v>0</v>
      </c>
    </row>
    <row r="15" spans="1:86" x14ac:dyDescent="0.25">
      <c r="A15" s="189">
        <f>'Member Info'!B41</f>
        <v>0</v>
      </c>
      <c r="B15" s="190" t="str">
        <f>IF(A15=0,"",'Member Info'!$D$16)</f>
        <v/>
      </c>
      <c r="C15" s="191">
        <f>'Member Info'!E41</f>
        <v>0</v>
      </c>
      <c r="D15" s="131">
        <f>'GP1 Totals'!G40</f>
        <v>0</v>
      </c>
      <c r="E15" s="192">
        <f>'Member Info'!I41</f>
        <v>0</v>
      </c>
      <c r="F15" s="193" t="str">
        <f>IF('GP1 Totals'!AD40="Part Time","Y","")</f>
        <v/>
      </c>
      <c r="G15" s="131">
        <f>'GP1 Totals'!S40</f>
        <v>0</v>
      </c>
      <c r="H15" s="118" t="str">
        <f>'Member Info'!K41</f>
        <v/>
      </c>
      <c r="I15" s="117"/>
      <c r="J15" s="118">
        <f>'Member Info'!L41</f>
        <v>0</v>
      </c>
      <c r="K15" s="118" t="str">
        <f t="shared" si="0"/>
        <v/>
      </c>
      <c r="L15" s="119"/>
      <c r="M15" s="261">
        <f>IF(F15=0,"",'GP1 Totals'!M40)</f>
        <v>0</v>
      </c>
      <c r="N15" s="261" t="str">
        <f ca="1">IF(ISERROR('GP1 Totals'!AH40),"",'GP1 Totals'!AH40)</f>
        <v/>
      </c>
      <c r="O15" s="262" t="str">
        <f>IF(A15=0,"",'Member Info'!F41)</f>
        <v/>
      </c>
      <c r="P15" s="221" t="str">
        <f>IF('GP1 Totals'!AE40="Change","Enter PT/FT start date","")</f>
        <v/>
      </c>
      <c r="Q15" s="54"/>
      <c r="R15" s="89"/>
      <c r="S15" s="89"/>
      <c r="T15" s="89"/>
      <c r="U15" s="89"/>
      <c r="V15" s="89"/>
      <c r="W15" s="221"/>
      <c r="X15" s="221"/>
      <c r="Y15" s="56"/>
      <c r="Z15" s="276"/>
      <c r="AA15" s="402"/>
      <c r="AB15" s="53">
        <f>'Member Info'!T41</f>
        <v>0</v>
      </c>
    </row>
    <row r="16" spans="1:86" x14ac:dyDescent="0.25">
      <c r="A16" s="189">
        <f>'Member Info'!B42</f>
        <v>0</v>
      </c>
      <c r="B16" s="190" t="str">
        <f>IF(A16=0,"",'Member Info'!$D$16)</f>
        <v/>
      </c>
      <c r="C16" s="191">
        <f>'Member Info'!E42</f>
        <v>0</v>
      </c>
      <c r="D16" s="131">
        <f>'GP1 Totals'!G41</f>
        <v>0</v>
      </c>
      <c r="E16" s="192">
        <f>'Member Info'!I42</f>
        <v>0</v>
      </c>
      <c r="F16" s="193" t="str">
        <f>IF('GP1 Totals'!AD41="Part Time","Y","")</f>
        <v/>
      </c>
      <c r="G16" s="131">
        <f>'GP1 Totals'!S41</f>
        <v>0</v>
      </c>
      <c r="H16" s="118" t="str">
        <f>'Member Info'!K42</f>
        <v/>
      </c>
      <c r="I16" s="117"/>
      <c r="J16" s="118">
        <f>'Member Info'!L42</f>
        <v>0</v>
      </c>
      <c r="K16" s="118" t="str">
        <f t="shared" si="0"/>
        <v/>
      </c>
      <c r="L16" s="119"/>
      <c r="M16" s="261">
        <f>IF(F16=0,"",'GP1 Totals'!M41)</f>
        <v>0</v>
      </c>
      <c r="N16" s="261" t="str">
        <f ca="1">IF(ISERROR('GP1 Totals'!AH41),"",'GP1 Totals'!AH41)</f>
        <v/>
      </c>
      <c r="O16" s="262" t="str">
        <f>IF(A16=0,"",'Member Info'!F42)</f>
        <v/>
      </c>
      <c r="P16" s="221" t="str">
        <f>IF('GP1 Totals'!AE41="Change","Enter PT/FT start date","")</f>
        <v/>
      </c>
      <c r="Q16" s="54"/>
      <c r="R16" s="89"/>
      <c r="S16" s="89"/>
      <c r="T16" s="89"/>
      <c r="U16" s="89"/>
      <c r="V16" s="89"/>
      <c r="W16" s="221"/>
      <c r="X16" s="221"/>
      <c r="Y16" s="56"/>
      <c r="Z16" s="276"/>
      <c r="AA16" s="402"/>
      <c r="AB16" s="53">
        <f>'Member Info'!T42</f>
        <v>0</v>
      </c>
    </row>
    <row r="17" spans="1:28" x14ac:dyDescent="0.25">
      <c r="A17" s="189">
        <f>'Member Info'!B43</f>
        <v>0</v>
      </c>
      <c r="B17" s="190" t="str">
        <f>IF(A17=0,"",'Member Info'!$D$16)</f>
        <v/>
      </c>
      <c r="C17" s="191">
        <f>'Member Info'!E43</f>
        <v>0</v>
      </c>
      <c r="D17" s="131">
        <f>'GP1 Totals'!G42</f>
        <v>0</v>
      </c>
      <c r="E17" s="192">
        <f>'Member Info'!I43</f>
        <v>0</v>
      </c>
      <c r="F17" s="193" t="str">
        <f>IF('GP1 Totals'!AD42="Part Time","Y","")</f>
        <v/>
      </c>
      <c r="G17" s="131">
        <f>'GP1 Totals'!S42</f>
        <v>0</v>
      </c>
      <c r="H17" s="118" t="str">
        <f>'Member Info'!K43</f>
        <v/>
      </c>
      <c r="I17" s="117"/>
      <c r="J17" s="118">
        <f>'Member Info'!L43</f>
        <v>0</v>
      </c>
      <c r="K17" s="118" t="str">
        <f t="shared" si="0"/>
        <v/>
      </c>
      <c r="L17" s="119"/>
      <c r="M17" s="261">
        <f>IF(F17=0,"",'GP1 Totals'!M42)</f>
        <v>0</v>
      </c>
      <c r="N17" s="261" t="str">
        <f ca="1">IF(ISERROR('GP1 Totals'!AH42),"",'GP1 Totals'!AH42)</f>
        <v/>
      </c>
      <c r="O17" s="262" t="str">
        <f>IF(A17=0,"",'Member Info'!F43)</f>
        <v/>
      </c>
      <c r="P17" s="221" t="str">
        <f>IF('GP1 Totals'!AE42="Change","Enter PT/FT start date","")</f>
        <v/>
      </c>
      <c r="Q17" s="54"/>
      <c r="R17" s="89"/>
      <c r="S17" s="89"/>
      <c r="T17" s="89"/>
      <c r="U17" s="89"/>
      <c r="V17" s="89"/>
      <c r="W17" s="221"/>
      <c r="X17" s="221"/>
      <c r="Y17" s="56"/>
      <c r="Z17" s="276"/>
      <c r="AA17" s="402"/>
      <c r="AB17" s="53">
        <f>'Member Info'!T43</f>
        <v>0</v>
      </c>
    </row>
    <row r="18" spans="1:28" x14ac:dyDescent="0.25">
      <c r="A18" s="189">
        <f>'Member Info'!B44</f>
        <v>0</v>
      </c>
      <c r="B18" s="190" t="str">
        <f>IF(A18=0,"",'Member Info'!$D$16)</f>
        <v/>
      </c>
      <c r="C18" s="191">
        <f>'Member Info'!E44</f>
        <v>0</v>
      </c>
      <c r="D18" s="131">
        <f>'GP1 Totals'!G43</f>
        <v>0</v>
      </c>
      <c r="E18" s="192">
        <f>'Member Info'!I44</f>
        <v>0</v>
      </c>
      <c r="F18" s="193" t="str">
        <f>IF('GP1 Totals'!AD43="Part Time","Y","")</f>
        <v/>
      </c>
      <c r="G18" s="131">
        <f>'GP1 Totals'!S43</f>
        <v>0</v>
      </c>
      <c r="H18" s="118" t="str">
        <f>'Member Info'!K44</f>
        <v/>
      </c>
      <c r="I18" s="117"/>
      <c r="J18" s="118">
        <f>'Member Info'!L44</f>
        <v>0</v>
      </c>
      <c r="K18" s="118" t="str">
        <f t="shared" si="0"/>
        <v/>
      </c>
      <c r="L18" s="119"/>
      <c r="M18" s="261">
        <f>IF(F18=0,"",'GP1 Totals'!M43)</f>
        <v>0</v>
      </c>
      <c r="N18" s="261" t="str">
        <f ca="1">IF(ISERROR('GP1 Totals'!AH43),"",'GP1 Totals'!AH43)</f>
        <v/>
      </c>
      <c r="O18" s="262" t="str">
        <f>IF(A18=0,"",'Member Info'!F44)</f>
        <v/>
      </c>
      <c r="P18" s="221" t="str">
        <f>IF('GP1 Totals'!AE43="Change","Enter PT/FT start date","")</f>
        <v/>
      </c>
      <c r="Q18" s="54"/>
      <c r="R18" s="89"/>
      <c r="S18" s="89"/>
      <c r="T18" s="89"/>
      <c r="U18" s="89"/>
      <c r="V18" s="89"/>
      <c r="W18" s="221"/>
      <c r="X18" s="221"/>
      <c r="Y18" s="56"/>
      <c r="Z18" s="276"/>
      <c r="AA18" s="402"/>
      <c r="AB18" s="53">
        <f>'Member Info'!T44</f>
        <v>0</v>
      </c>
    </row>
    <row r="19" spans="1:28" x14ac:dyDescent="0.25">
      <c r="A19" s="189">
        <f>'Member Info'!B45</f>
        <v>0</v>
      </c>
      <c r="B19" s="190" t="str">
        <f>IF(A19=0,"",'Member Info'!$D$16)</f>
        <v/>
      </c>
      <c r="C19" s="191">
        <f>'Member Info'!E45</f>
        <v>0</v>
      </c>
      <c r="D19" s="131">
        <f>'GP1 Totals'!G44</f>
        <v>0</v>
      </c>
      <c r="E19" s="192">
        <f>'Member Info'!I45</f>
        <v>0</v>
      </c>
      <c r="F19" s="193" t="str">
        <f>IF('GP1 Totals'!AD44="Part Time","Y","")</f>
        <v/>
      </c>
      <c r="G19" s="131">
        <f>'GP1 Totals'!S44</f>
        <v>0</v>
      </c>
      <c r="H19" s="118" t="str">
        <f>'Member Info'!K45</f>
        <v/>
      </c>
      <c r="I19" s="117"/>
      <c r="J19" s="118">
        <f>'Member Info'!L45</f>
        <v>0</v>
      </c>
      <c r="K19" s="118" t="str">
        <f t="shared" si="0"/>
        <v/>
      </c>
      <c r="L19" s="119"/>
      <c r="M19" s="261">
        <f>IF(F19=0,"",'GP1 Totals'!M44)</f>
        <v>0</v>
      </c>
      <c r="N19" s="261" t="str">
        <f ca="1">IF(ISERROR('GP1 Totals'!AH44),"",'GP1 Totals'!AH44)</f>
        <v/>
      </c>
      <c r="O19" s="262" t="str">
        <f>IF(A19=0,"",'Member Info'!F45)</f>
        <v/>
      </c>
      <c r="P19" s="221" t="str">
        <f>IF('GP1 Totals'!AE44="Change","Enter PT/FT start date","")</f>
        <v/>
      </c>
      <c r="Q19" s="54"/>
      <c r="R19" s="89"/>
      <c r="S19" s="89"/>
      <c r="T19" s="89"/>
      <c r="U19" s="89"/>
      <c r="V19" s="89"/>
      <c r="W19" s="221"/>
      <c r="X19" s="221"/>
      <c r="Y19" s="56"/>
      <c r="Z19" s="276"/>
      <c r="AA19" s="402"/>
      <c r="AB19" s="53">
        <f>'Member Info'!T45</f>
        <v>0</v>
      </c>
    </row>
    <row r="20" spans="1:28" x14ac:dyDescent="0.25">
      <c r="A20" s="189">
        <f>'Member Info'!B46</f>
        <v>0</v>
      </c>
      <c r="B20" s="190" t="str">
        <f>IF(A20=0,"",'Member Info'!$D$16)</f>
        <v/>
      </c>
      <c r="C20" s="191">
        <f>'Member Info'!E46</f>
        <v>0</v>
      </c>
      <c r="D20" s="131">
        <f>'GP1 Totals'!G45</f>
        <v>0</v>
      </c>
      <c r="E20" s="192">
        <f>'Member Info'!I46</f>
        <v>0</v>
      </c>
      <c r="F20" s="193" t="str">
        <f>IF('GP1 Totals'!AD45="Part Time","Y","")</f>
        <v/>
      </c>
      <c r="G20" s="131">
        <f>'GP1 Totals'!S45</f>
        <v>0</v>
      </c>
      <c r="H20" s="118" t="str">
        <f>'Member Info'!K46</f>
        <v/>
      </c>
      <c r="I20" s="117"/>
      <c r="J20" s="118">
        <f>'Member Info'!L46</f>
        <v>0</v>
      </c>
      <c r="K20" s="118" t="str">
        <f t="shared" si="0"/>
        <v/>
      </c>
      <c r="L20" s="119"/>
      <c r="M20" s="261">
        <f>IF(F20=0,"",'GP1 Totals'!M45)</f>
        <v>0</v>
      </c>
      <c r="N20" s="261" t="str">
        <f ca="1">IF(ISERROR('GP1 Totals'!AH45),"",'GP1 Totals'!AH45)</f>
        <v/>
      </c>
      <c r="O20" s="262" t="str">
        <f>IF(A20=0,"",'Member Info'!F46)</f>
        <v/>
      </c>
      <c r="P20" s="221" t="str">
        <f>IF('GP1 Totals'!AE45="Change","Enter PT/FT start date","")</f>
        <v/>
      </c>
      <c r="Q20" s="54"/>
      <c r="R20" s="89"/>
      <c r="S20" s="89"/>
      <c r="T20" s="89"/>
      <c r="U20" s="89"/>
      <c r="V20" s="89"/>
      <c r="W20" s="221"/>
      <c r="X20" s="221"/>
      <c r="Y20" s="56"/>
      <c r="Z20" s="276"/>
      <c r="AA20" s="402"/>
      <c r="AB20" s="53">
        <f>'Member Info'!T46</f>
        <v>0</v>
      </c>
    </row>
    <row r="21" spans="1:28" x14ac:dyDescent="0.25">
      <c r="A21" s="189">
        <f>'Member Info'!B47</f>
        <v>0</v>
      </c>
      <c r="B21" s="190" t="str">
        <f>IF(A21=0,"",'Member Info'!$D$16)</f>
        <v/>
      </c>
      <c r="C21" s="191">
        <f>'Member Info'!E47</f>
        <v>0</v>
      </c>
      <c r="D21" s="131">
        <f>'GP1 Totals'!G46</f>
        <v>0</v>
      </c>
      <c r="E21" s="192">
        <f>'Member Info'!I47</f>
        <v>0</v>
      </c>
      <c r="F21" s="193" t="str">
        <f>IF('GP1 Totals'!AD46="Part Time","Y","")</f>
        <v/>
      </c>
      <c r="G21" s="131">
        <f>'GP1 Totals'!S46</f>
        <v>0</v>
      </c>
      <c r="H21" s="118" t="str">
        <f>'Member Info'!K47</f>
        <v/>
      </c>
      <c r="I21" s="117"/>
      <c r="J21" s="118">
        <f>'Member Info'!L47</f>
        <v>0</v>
      </c>
      <c r="K21" s="118" t="str">
        <f t="shared" si="0"/>
        <v/>
      </c>
      <c r="L21" s="119"/>
      <c r="M21" s="261">
        <f>IF(F21=0,"",'GP1 Totals'!M46)</f>
        <v>0</v>
      </c>
      <c r="N21" s="261" t="str">
        <f ca="1">IF(ISERROR('GP1 Totals'!AH46),"",'GP1 Totals'!AH46)</f>
        <v/>
      </c>
      <c r="O21" s="262" t="str">
        <f>IF(A21=0,"",'Member Info'!F47)</f>
        <v/>
      </c>
      <c r="P21" s="221" t="str">
        <f>IF('GP1 Totals'!AE46="Change","Enter PT/FT start date","")</f>
        <v/>
      </c>
      <c r="Q21" s="54"/>
      <c r="R21" s="89"/>
      <c r="S21" s="89"/>
      <c r="T21" s="89"/>
      <c r="U21" s="89"/>
      <c r="V21" s="89"/>
      <c r="W21" s="221"/>
      <c r="X21" s="221"/>
      <c r="Y21" s="56"/>
      <c r="Z21" s="276"/>
      <c r="AA21" s="402"/>
      <c r="AB21" s="53">
        <f>'Member Info'!T47</f>
        <v>0</v>
      </c>
    </row>
    <row r="22" spans="1:28" x14ac:dyDescent="0.25">
      <c r="A22" s="189">
        <f>'Member Info'!B48</f>
        <v>0</v>
      </c>
      <c r="B22" s="190" t="str">
        <f>IF(A22=0,"",'Member Info'!$D$16)</f>
        <v/>
      </c>
      <c r="C22" s="191">
        <f>'Member Info'!E48</f>
        <v>0</v>
      </c>
      <c r="D22" s="131">
        <f>'GP1 Totals'!G47</f>
        <v>0</v>
      </c>
      <c r="E22" s="192">
        <f>'Member Info'!I48</f>
        <v>0</v>
      </c>
      <c r="F22" s="193" t="str">
        <f>IF('GP1 Totals'!AD47="Part Time","Y","")</f>
        <v/>
      </c>
      <c r="G22" s="131">
        <f>'GP1 Totals'!S47</f>
        <v>0</v>
      </c>
      <c r="H22" s="118" t="str">
        <f>'Member Info'!K48</f>
        <v/>
      </c>
      <c r="I22" s="117"/>
      <c r="J22" s="118">
        <f>'Member Info'!L48</f>
        <v>0</v>
      </c>
      <c r="K22" s="118" t="str">
        <f t="shared" si="0"/>
        <v/>
      </c>
      <c r="L22" s="119"/>
      <c r="M22" s="261">
        <f>IF(F22=0,"",'GP1 Totals'!M47)</f>
        <v>0</v>
      </c>
      <c r="N22" s="261" t="str">
        <f ca="1">IF(ISERROR('GP1 Totals'!AH47),"",'GP1 Totals'!AH47)</f>
        <v/>
      </c>
      <c r="O22" s="262" t="str">
        <f>IF(A22=0,"",'Member Info'!F48)</f>
        <v/>
      </c>
      <c r="P22" s="221" t="str">
        <f>IF('GP1 Totals'!AE47="Change","Enter PT/FT start date","")</f>
        <v/>
      </c>
      <c r="Q22" s="54"/>
      <c r="R22" s="89"/>
      <c r="S22" s="89"/>
      <c r="T22" s="89"/>
      <c r="U22" s="89"/>
      <c r="V22" s="89"/>
      <c r="W22" s="221"/>
      <c r="X22" s="221"/>
      <c r="Y22" s="56"/>
      <c r="Z22" s="276"/>
      <c r="AA22" s="402"/>
      <c r="AB22" s="53">
        <f>'Member Info'!T48</f>
        <v>0</v>
      </c>
    </row>
    <row r="23" spans="1:28" x14ac:dyDescent="0.25">
      <c r="A23" s="189">
        <f>'Member Info'!B49</f>
        <v>0</v>
      </c>
      <c r="B23" s="190" t="str">
        <f>IF(A23=0,"",'Member Info'!$D$16)</f>
        <v/>
      </c>
      <c r="C23" s="191">
        <f>'Member Info'!E49</f>
        <v>0</v>
      </c>
      <c r="D23" s="131">
        <f>'GP1 Totals'!G48</f>
        <v>0</v>
      </c>
      <c r="E23" s="192">
        <f>'Member Info'!I49</f>
        <v>0</v>
      </c>
      <c r="F23" s="193" t="str">
        <f>IF('GP1 Totals'!AD48="Part Time","Y","")</f>
        <v/>
      </c>
      <c r="G23" s="131">
        <f>'GP1 Totals'!S48</f>
        <v>0</v>
      </c>
      <c r="H23" s="118" t="str">
        <f>'Member Info'!K49</f>
        <v/>
      </c>
      <c r="I23" s="117"/>
      <c r="J23" s="118">
        <f>'Member Info'!L49</f>
        <v>0</v>
      </c>
      <c r="K23" s="118" t="str">
        <f t="shared" si="0"/>
        <v/>
      </c>
      <c r="L23" s="119"/>
      <c r="M23" s="261">
        <f>IF(F23=0,"",'GP1 Totals'!M48)</f>
        <v>0</v>
      </c>
      <c r="N23" s="261" t="str">
        <f ca="1">IF(ISERROR('GP1 Totals'!AH48),"",'GP1 Totals'!AH48)</f>
        <v/>
      </c>
      <c r="O23" s="262" t="str">
        <f>IF(A23=0,"",'Member Info'!F49)</f>
        <v/>
      </c>
      <c r="P23" s="221" t="str">
        <f>IF('GP1 Totals'!AE48="Change","Enter PT/FT start date","")</f>
        <v/>
      </c>
      <c r="Q23" s="54"/>
      <c r="R23" s="89"/>
      <c r="S23" s="89"/>
      <c r="T23" s="89"/>
      <c r="U23" s="89"/>
      <c r="V23" s="89"/>
      <c r="W23" s="221"/>
      <c r="X23" s="221"/>
      <c r="Y23" s="56"/>
      <c r="Z23" s="276"/>
      <c r="AA23" s="402"/>
      <c r="AB23" s="53">
        <f>'Member Info'!T49</f>
        <v>0</v>
      </c>
    </row>
    <row r="24" spans="1:28" x14ac:dyDescent="0.25">
      <c r="A24" s="189">
        <f>'Member Info'!B50</f>
        <v>0</v>
      </c>
      <c r="B24" s="190" t="str">
        <f>IF(A24=0,"",'Member Info'!$D$16)</f>
        <v/>
      </c>
      <c r="C24" s="191">
        <f>'Member Info'!E50</f>
        <v>0</v>
      </c>
      <c r="D24" s="131">
        <f>'GP1 Totals'!G49</f>
        <v>0</v>
      </c>
      <c r="E24" s="192">
        <f>'Member Info'!I50</f>
        <v>0</v>
      </c>
      <c r="F24" s="193" t="str">
        <f>IF('GP1 Totals'!AD49="Part Time","Y","")</f>
        <v/>
      </c>
      <c r="G24" s="131">
        <f>'GP1 Totals'!S49</f>
        <v>0</v>
      </c>
      <c r="H24" s="118" t="str">
        <f>'Member Info'!K50</f>
        <v/>
      </c>
      <c r="I24" s="117"/>
      <c r="J24" s="118">
        <f>'Member Info'!L50</f>
        <v>0</v>
      </c>
      <c r="K24" s="118" t="str">
        <f t="shared" si="0"/>
        <v/>
      </c>
      <c r="L24" s="119"/>
      <c r="M24" s="261">
        <f>IF(F24=0,"",'GP1 Totals'!M49)</f>
        <v>0</v>
      </c>
      <c r="N24" s="261" t="str">
        <f ca="1">IF(ISERROR('GP1 Totals'!AH49),"",'GP1 Totals'!AH49)</f>
        <v/>
      </c>
      <c r="O24" s="262" t="str">
        <f>IF(A24=0,"",'Member Info'!F50)</f>
        <v/>
      </c>
      <c r="P24" s="221" t="str">
        <f>IF('GP1 Totals'!AE49="Change","Enter PT/FT start date","")</f>
        <v/>
      </c>
      <c r="Q24" s="54"/>
      <c r="R24" s="89"/>
      <c r="S24" s="89"/>
      <c r="T24" s="89"/>
      <c r="U24" s="89"/>
      <c r="V24" s="89"/>
      <c r="W24" s="221"/>
      <c r="X24" s="221"/>
      <c r="Y24" s="56"/>
      <c r="Z24" s="276"/>
      <c r="AA24" s="402"/>
      <c r="AB24" s="53">
        <f>'Member Info'!T50</f>
        <v>0</v>
      </c>
    </row>
    <row r="25" spans="1:28" x14ac:dyDescent="0.25">
      <c r="A25" s="189">
        <f>'Member Info'!B51</f>
        <v>0</v>
      </c>
      <c r="B25" s="190" t="str">
        <f>IF(A25=0,"",'Member Info'!$D$16)</f>
        <v/>
      </c>
      <c r="C25" s="191">
        <f>'Member Info'!E51</f>
        <v>0</v>
      </c>
      <c r="D25" s="131">
        <f>'GP1 Totals'!G50</f>
        <v>0</v>
      </c>
      <c r="E25" s="192">
        <f>'Member Info'!I51</f>
        <v>0</v>
      </c>
      <c r="F25" s="193" t="str">
        <f>IF('GP1 Totals'!AD50="Part Time","Y","")</f>
        <v/>
      </c>
      <c r="G25" s="131">
        <f>'GP1 Totals'!S50</f>
        <v>0</v>
      </c>
      <c r="H25" s="118" t="str">
        <f>'Member Info'!K51</f>
        <v/>
      </c>
      <c r="I25" s="117"/>
      <c r="J25" s="118">
        <f>'Member Info'!L51</f>
        <v>0</v>
      </c>
      <c r="K25" s="118" t="str">
        <f t="shared" si="0"/>
        <v/>
      </c>
      <c r="L25" s="119"/>
      <c r="M25" s="261">
        <f>IF(F25=0,"",'GP1 Totals'!M50)</f>
        <v>0</v>
      </c>
      <c r="N25" s="261" t="str">
        <f ca="1">IF(ISERROR('GP1 Totals'!AH50),"",'GP1 Totals'!AH50)</f>
        <v/>
      </c>
      <c r="O25" s="262" t="str">
        <f>IF(A25=0,"",'Member Info'!F51)</f>
        <v/>
      </c>
      <c r="P25" s="221" t="str">
        <f>IF('GP1 Totals'!AE50="Change","Enter PT/FT start date","")</f>
        <v/>
      </c>
      <c r="Q25" s="54"/>
      <c r="R25" s="89"/>
      <c r="S25" s="89"/>
      <c r="T25" s="89"/>
      <c r="U25" s="89"/>
      <c r="V25" s="89"/>
      <c r="W25" s="221"/>
      <c r="X25" s="221"/>
      <c r="Y25" s="56"/>
      <c r="Z25" s="276"/>
      <c r="AA25" s="402"/>
      <c r="AB25" s="53">
        <f>'Member Info'!T51</f>
        <v>0</v>
      </c>
    </row>
    <row r="26" spans="1:28" x14ac:dyDescent="0.25">
      <c r="A26" s="189">
        <f>'Member Info'!B52</f>
        <v>0</v>
      </c>
      <c r="B26" s="190" t="str">
        <f>IF(A26=0,"",'Member Info'!$D$16)</f>
        <v/>
      </c>
      <c r="C26" s="191">
        <f>'Member Info'!E52</f>
        <v>0</v>
      </c>
      <c r="D26" s="131">
        <f>'GP1 Totals'!G51</f>
        <v>0</v>
      </c>
      <c r="E26" s="192">
        <f>'Member Info'!I52</f>
        <v>0</v>
      </c>
      <c r="F26" s="193" t="str">
        <f>IF('GP1 Totals'!AD51="Part Time","Y","")</f>
        <v/>
      </c>
      <c r="G26" s="131">
        <f>'GP1 Totals'!S51</f>
        <v>0</v>
      </c>
      <c r="H26" s="118" t="str">
        <f>'Member Info'!K52</f>
        <v/>
      </c>
      <c r="I26" s="117"/>
      <c r="J26" s="118">
        <f>'Member Info'!L52</f>
        <v>0</v>
      </c>
      <c r="K26" s="118" t="str">
        <f t="shared" si="0"/>
        <v/>
      </c>
      <c r="L26" s="119"/>
      <c r="M26" s="261">
        <f>IF(F26=0,"",'GP1 Totals'!M51)</f>
        <v>0</v>
      </c>
      <c r="N26" s="261" t="str">
        <f ca="1">IF(ISERROR('GP1 Totals'!AH51),"",'GP1 Totals'!AH51)</f>
        <v/>
      </c>
      <c r="O26" s="262" t="str">
        <f>IF(A26=0,"",'Member Info'!F52)</f>
        <v/>
      </c>
      <c r="P26" s="221" t="str">
        <f>IF('GP1 Totals'!AE51="Change","Enter PT/FT start date","")</f>
        <v/>
      </c>
      <c r="Q26" s="54"/>
      <c r="R26" s="89"/>
      <c r="S26" s="89"/>
      <c r="T26" s="89"/>
      <c r="U26" s="89"/>
      <c r="V26" s="89"/>
      <c r="W26" s="221"/>
      <c r="X26" s="221"/>
      <c r="Y26" s="56"/>
      <c r="Z26" s="276"/>
      <c r="AA26" s="402"/>
      <c r="AB26" s="53">
        <f>'Member Info'!T52</f>
        <v>0</v>
      </c>
    </row>
    <row r="27" spans="1:28" x14ac:dyDescent="0.25">
      <c r="A27" s="189">
        <f>'Member Info'!B53</f>
        <v>0</v>
      </c>
      <c r="B27" s="190" t="str">
        <f>IF(A27=0,"",'Member Info'!$D$16)</f>
        <v/>
      </c>
      <c r="C27" s="191">
        <f>'Member Info'!E53</f>
        <v>0</v>
      </c>
      <c r="D27" s="131">
        <f>'GP1 Totals'!G52</f>
        <v>0</v>
      </c>
      <c r="E27" s="192">
        <f>'Member Info'!I53</f>
        <v>0</v>
      </c>
      <c r="F27" s="193" t="str">
        <f>IF('GP1 Totals'!AD52="Part Time","Y","")</f>
        <v/>
      </c>
      <c r="G27" s="131">
        <f>'GP1 Totals'!S52</f>
        <v>0</v>
      </c>
      <c r="H27" s="118" t="str">
        <f>'Member Info'!K53</f>
        <v/>
      </c>
      <c r="I27" s="117"/>
      <c r="J27" s="118">
        <f>'Member Info'!L53</f>
        <v>0</v>
      </c>
      <c r="K27" s="118" t="str">
        <f t="shared" si="0"/>
        <v/>
      </c>
      <c r="L27" s="119"/>
      <c r="M27" s="261">
        <f>IF(F27=0,"",'GP1 Totals'!M52)</f>
        <v>0</v>
      </c>
      <c r="N27" s="261" t="str">
        <f ca="1">IF(ISERROR('GP1 Totals'!AH52),"",'GP1 Totals'!AH52)</f>
        <v/>
      </c>
      <c r="O27" s="262" t="str">
        <f>IF(A27=0,"",'Member Info'!F53)</f>
        <v/>
      </c>
      <c r="P27" s="221" t="str">
        <f>IF('GP1 Totals'!AE52="Change","Enter PT/FT start date","")</f>
        <v/>
      </c>
      <c r="Q27" s="54"/>
      <c r="R27" s="89"/>
      <c r="S27" s="89"/>
      <c r="T27" s="89"/>
      <c r="U27" s="89"/>
      <c r="V27" s="89"/>
      <c r="W27" s="221"/>
      <c r="X27" s="221"/>
      <c r="Y27" s="56"/>
      <c r="Z27" s="276"/>
      <c r="AA27" s="402"/>
      <c r="AB27" s="53">
        <f>'Member Info'!T53</f>
        <v>0</v>
      </c>
    </row>
    <row r="28" spans="1:28" x14ac:dyDescent="0.25">
      <c r="A28" s="189">
        <f>'Member Info'!B54</f>
        <v>0</v>
      </c>
      <c r="B28" s="190" t="str">
        <f>IF(A28=0,"",'Member Info'!$D$16)</f>
        <v/>
      </c>
      <c r="C28" s="191">
        <f>'Member Info'!E54</f>
        <v>0</v>
      </c>
      <c r="D28" s="131">
        <f>'GP1 Totals'!G53</f>
        <v>0</v>
      </c>
      <c r="E28" s="192">
        <f>'Member Info'!I54</f>
        <v>0</v>
      </c>
      <c r="F28" s="193" t="str">
        <f>IF('GP1 Totals'!AD53="Part Time","Y","")</f>
        <v/>
      </c>
      <c r="G28" s="131">
        <f>'GP1 Totals'!S53</f>
        <v>0</v>
      </c>
      <c r="H28" s="118" t="str">
        <f>'Member Info'!K54</f>
        <v/>
      </c>
      <c r="I28" s="117"/>
      <c r="J28" s="118">
        <f>'Member Info'!L54</f>
        <v>0</v>
      </c>
      <c r="K28" s="118" t="str">
        <f t="shared" si="0"/>
        <v/>
      </c>
      <c r="L28" s="119"/>
      <c r="M28" s="261">
        <f>IF(F28=0,"",'GP1 Totals'!M53)</f>
        <v>0</v>
      </c>
      <c r="N28" s="261" t="str">
        <f ca="1">IF(ISERROR('GP1 Totals'!AH53),"",'GP1 Totals'!AH53)</f>
        <v/>
      </c>
      <c r="O28" s="262" t="str">
        <f>IF(A28=0,"",'Member Info'!F54)</f>
        <v/>
      </c>
      <c r="P28" s="221" t="str">
        <f>IF('GP1 Totals'!AE53="Change","Enter PT/FT start date","")</f>
        <v/>
      </c>
      <c r="Q28" s="54"/>
      <c r="R28" s="89"/>
      <c r="S28" s="89"/>
      <c r="T28" s="89"/>
      <c r="U28" s="89"/>
      <c r="V28" s="89"/>
      <c r="W28" s="221"/>
      <c r="X28" s="221"/>
      <c r="Y28" s="56"/>
      <c r="Z28" s="276"/>
      <c r="AA28" s="402"/>
      <c r="AB28" s="53">
        <f>'Member Info'!T54</f>
        <v>0</v>
      </c>
    </row>
    <row r="29" spans="1:28" x14ac:dyDescent="0.25">
      <c r="A29" s="189">
        <f>'Member Info'!B55</f>
        <v>0</v>
      </c>
      <c r="B29" s="190" t="str">
        <f>IF(A29=0,"",'Member Info'!$D$16)</f>
        <v/>
      </c>
      <c r="C29" s="191">
        <f>'Member Info'!E55</f>
        <v>0</v>
      </c>
      <c r="D29" s="131">
        <f>'GP1 Totals'!G54</f>
        <v>0</v>
      </c>
      <c r="E29" s="192">
        <f>'Member Info'!I55</f>
        <v>0</v>
      </c>
      <c r="F29" s="193" t="str">
        <f>IF('GP1 Totals'!AD54="Part Time","Y","")</f>
        <v/>
      </c>
      <c r="G29" s="131">
        <f>'GP1 Totals'!S54</f>
        <v>0</v>
      </c>
      <c r="H29" s="118" t="str">
        <f>'Member Info'!K55</f>
        <v/>
      </c>
      <c r="I29" s="117"/>
      <c r="J29" s="118">
        <f>'Member Info'!L55</f>
        <v>0</v>
      </c>
      <c r="K29" s="118" t="str">
        <f t="shared" si="0"/>
        <v/>
      </c>
      <c r="L29" s="119"/>
      <c r="M29" s="261">
        <f>IF(F29=0,"",'GP1 Totals'!M54)</f>
        <v>0</v>
      </c>
      <c r="N29" s="261" t="str">
        <f ca="1">IF(ISERROR('GP1 Totals'!AH54),"",'GP1 Totals'!AH54)</f>
        <v/>
      </c>
      <c r="O29" s="262" t="str">
        <f>IF(A29=0,"",'Member Info'!F55)</f>
        <v/>
      </c>
      <c r="P29" s="221" t="str">
        <f>IF('GP1 Totals'!AE54="Change","Enter PT/FT start date","")</f>
        <v/>
      </c>
      <c r="Q29" s="54"/>
      <c r="R29" s="89"/>
      <c r="S29" s="89"/>
      <c r="T29" s="89"/>
      <c r="U29" s="89"/>
      <c r="V29" s="89"/>
      <c r="W29" s="221"/>
      <c r="X29" s="221"/>
      <c r="Y29" s="56"/>
      <c r="Z29" s="276"/>
      <c r="AA29" s="402"/>
      <c r="AB29" s="53">
        <f>'Member Info'!T55</f>
        <v>0</v>
      </c>
    </row>
    <row r="30" spans="1:28" x14ac:dyDescent="0.25">
      <c r="A30" s="189">
        <f>'Member Info'!B56</f>
        <v>0</v>
      </c>
      <c r="B30" s="190" t="str">
        <f>IF(A30=0,"",'Member Info'!$D$16)</f>
        <v/>
      </c>
      <c r="C30" s="191">
        <f>'Member Info'!E56</f>
        <v>0</v>
      </c>
      <c r="D30" s="131">
        <f>'GP1 Totals'!G55</f>
        <v>0</v>
      </c>
      <c r="E30" s="192">
        <f>'Member Info'!I56</f>
        <v>0</v>
      </c>
      <c r="F30" s="193" t="str">
        <f>IF('GP1 Totals'!AD55="Part Time","Y","")</f>
        <v/>
      </c>
      <c r="G30" s="131">
        <f>'GP1 Totals'!S55</f>
        <v>0</v>
      </c>
      <c r="H30" s="118" t="str">
        <f>'Member Info'!K56</f>
        <v/>
      </c>
      <c r="I30" s="117"/>
      <c r="J30" s="118">
        <f>'Member Info'!L56</f>
        <v>0</v>
      </c>
      <c r="K30" s="118" t="str">
        <f t="shared" si="0"/>
        <v/>
      </c>
      <c r="L30" s="119"/>
      <c r="M30" s="261">
        <f>IF(F30=0,"",'GP1 Totals'!M55)</f>
        <v>0</v>
      </c>
      <c r="N30" s="261" t="str">
        <f ca="1">IF(ISERROR('GP1 Totals'!AH55),"",'GP1 Totals'!AH55)</f>
        <v/>
      </c>
      <c r="O30" s="262" t="str">
        <f>IF(A30=0,"",'Member Info'!F56)</f>
        <v/>
      </c>
      <c r="P30" s="221" t="str">
        <f>IF('GP1 Totals'!AE55="Change","Enter PT/FT start date","")</f>
        <v/>
      </c>
      <c r="Q30" s="54"/>
      <c r="R30" s="89"/>
      <c r="S30" s="89"/>
      <c r="T30" s="89"/>
      <c r="U30" s="89"/>
      <c r="V30" s="89"/>
      <c r="W30" s="221"/>
      <c r="X30" s="221"/>
      <c r="Y30" s="56"/>
      <c r="Z30" s="276"/>
      <c r="AA30" s="402"/>
      <c r="AB30" s="53">
        <f>'Member Info'!T56</f>
        <v>0</v>
      </c>
    </row>
    <row r="31" spans="1:28" x14ac:dyDescent="0.25">
      <c r="A31" s="189">
        <f>'Member Info'!B57</f>
        <v>0</v>
      </c>
      <c r="B31" s="190" t="str">
        <f>IF(A31=0,"",'Member Info'!$D$16)</f>
        <v/>
      </c>
      <c r="C31" s="191">
        <f>'Member Info'!E57</f>
        <v>0</v>
      </c>
      <c r="D31" s="131">
        <f>'GP1 Totals'!G56</f>
        <v>0</v>
      </c>
      <c r="E31" s="192">
        <f>'Member Info'!I57</f>
        <v>0</v>
      </c>
      <c r="F31" s="193" t="str">
        <f>IF('GP1 Totals'!AD56="Part Time","Y","")</f>
        <v/>
      </c>
      <c r="G31" s="131">
        <f>'GP1 Totals'!S56</f>
        <v>0</v>
      </c>
      <c r="H31" s="118" t="str">
        <f>'Member Info'!K57</f>
        <v/>
      </c>
      <c r="I31" s="117"/>
      <c r="J31" s="118">
        <f>'Member Info'!L57</f>
        <v>0</v>
      </c>
      <c r="K31" s="118" t="str">
        <f t="shared" si="0"/>
        <v/>
      </c>
      <c r="L31" s="119"/>
      <c r="M31" s="261">
        <f>IF(F31=0,"",'GP1 Totals'!M56)</f>
        <v>0</v>
      </c>
      <c r="N31" s="261" t="str">
        <f ca="1">IF(ISERROR('GP1 Totals'!AH56),"",'GP1 Totals'!AH56)</f>
        <v/>
      </c>
      <c r="O31" s="262" t="str">
        <f>IF(A31=0,"",'Member Info'!F57)</f>
        <v/>
      </c>
      <c r="P31" s="221" t="str">
        <f>IF('GP1 Totals'!AE56="Change","Enter PT/FT start date","")</f>
        <v/>
      </c>
      <c r="Q31" s="54"/>
      <c r="R31" s="89"/>
      <c r="S31" s="89"/>
      <c r="T31" s="89"/>
      <c r="U31" s="89"/>
      <c r="V31" s="89"/>
      <c r="W31" s="221"/>
      <c r="X31" s="221"/>
      <c r="Y31" s="56"/>
      <c r="Z31" s="276"/>
      <c r="AA31" s="402"/>
      <c r="AB31" s="53">
        <f>'Member Info'!T57</f>
        <v>0</v>
      </c>
    </row>
    <row r="32" spans="1:28" x14ac:dyDescent="0.25">
      <c r="A32" s="189">
        <f>'Member Info'!B58</f>
        <v>0</v>
      </c>
      <c r="B32" s="190" t="str">
        <f>IF(A32=0,"",'Member Info'!$D$16)</f>
        <v/>
      </c>
      <c r="C32" s="191">
        <f>'Member Info'!E58</f>
        <v>0</v>
      </c>
      <c r="D32" s="131">
        <f>'GP1 Totals'!G57</f>
        <v>0</v>
      </c>
      <c r="E32" s="192">
        <f>'Member Info'!I58</f>
        <v>0</v>
      </c>
      <c r="F32" s="193" t="str">
        <f>IF('GP1 Totals'!AD57="Part Time","Y","")</f>
        <v/>
      </c>
      <c r="G32" s="131">
        <f>'GP1 Totals'!S57</f>
        <v>0</v>
      </c>
      <c r="H32" s="118" t="str">
        <f>'Member Info'!K58</f>
        <v/>
      </c>
      <c r="I32" s="117"/>
      <c r="J32" s="118">
        <f>'Member Info'!L58</f>
        <v>0</v>
      </c>
      <c r="K32" s="118" t="str">
        <f t="shared" si="0"/>
        <v/>
      </c>
      <c r="L32" s="119"/>
      <c r="M32" s="261">
        <f>IF(F32=0,"",'GP1 Totals'!M57)</f>
        <v>0</v>
      </c>
      <c r="N32" s="261" t="str">
        <f ca="1">IF(ISERROR('GP1 Totals'!AH57),"",'GP1 Totals'!AH57)</f>
        <v/>
      </c>
      <c r="O32" s="262" t="str">
        <f>IF(A32=0,"",'Member Info'!F58)</f>
        <v/>
      </c>
      <c r="P32" s="221" t="str">
        <f>IF('GP1 Totals'!AE57="Change","Enter PT/FT start date","")</f>
        <v/>
      </c>
      <c r="Q32" s="54"/>
      <c r="R32" s="89"/>
      <c r="S32" s="89"/>
      <c r="T32" s="89"/>
      <c r="U32" s="89"/>
      <c r="V32" s="89"/>
      <c r="W32" s="221"/>
      <c r="X32" s="221"/>
      <c r="Y32" s="56"/>
      <c r="Z32" s="276"/>
      <c r="AA32" s="402"/>
      <c r="AB32" s="53">
        <f>'Member Info'!T58</f>
        <v>0</v>
      </c>
    </row>
    <row r="33" spans="1:28" x14ac:dyDescent="0.25">
      <c r="A33" s="189">
        <f>'Member Info'!B59</f>
        <v>0</v>
      </c>
      <c r="B33" s="190" t="str">
        <f>IF(A33=0,"",'Member Info'!$D$16)</f>
        <v/>
      </c>
      <c r="C33" s="191">
        <f>'Member Info'!E59</f>
        <v>0</v>
      </c>
      <c r="D33" s="131">
        <f>'GP1 Totals'!G58</f>
        <v>0</v>
      </c>
      <c r="E33" s="192">
        <f>'Member Info'!I59</f>
        <v>0</v>
      </c>
      <c r="F33" s="193" t="str">
        <f>IF('GP1 Totals'!AD58="Part Time","Y","")</f>
        <v/>
      </c>
      <c r="G33" s="131">
        <f>'GP1 Totals'!S58</f>
        <v>0</v>
      </c>
      <c r="H33" s="118" t="str">
        <f>'Member Info'!K59</f>
        <v/>
      </c>
      <c r="I33" s="117"/>
      <c r="J33" s="118">
        <f>'Member Info'!L59</f>
        <v>0</v>
      </c>
      <c r="K33" s="118" t="str">
        <f t="shared" si="0"/>
        <v/>
      </c>
      <c r="L33" s="119"/>
      <c r="M33" s="261">
        <f>IF(F33=0,"",'GP1 Totals'!M58)</f>
        <v>0</v>
      </c>
      <c r="N33" s="261" t="str">
        <f ca="1">IF(ISERROR('GP1 Totals'!AH58),"",'GP1 Totals'!AH58)</f>
        <v/>
      </c>
      <c r="O33" s="262" t="str">
        <f>IF(A33=0,"",'Member Info'!F59)</f>
        <v/>
      </c>
      <c r="P33" s="221" t="str">
        <f>IF('GP1 Totals'!AE58="Change","Enter PT/FT start date","")</f>
        <v/>
      </c>
      <c r="Q33" s="54"/>
      <c r="R33" s="89"/>
      <c r="S33" s="89"/>
      <c r="T33" s="89"/>
      <c r="U33" s="89"/>
      <c r="V33" s="89"/>
      <c r="W33" s="221"/>
      <c r="X33" s="221"/>
      <c r="Y33" s="56"/>
      <c r="Z33" s="276"/>
      <c r="AA33" s="402"/>
      <c r="AB33" s="53">
        <f>'Member Info'!T59</f>
        <v>0</v>
      </c>
    </row>
    <row r="34" spans="1:28" x14ac:dyDescent="0.25">
      <c r="A34" s="189">
        <f>'Member Info'!B60</f>
        <v>0</v>
      </c>
      <c r="B34" s="190" t="str">
        <f>IF(A34=0,"",'Member Info'!$D$16)</f>
        <v/>
      </c>
      <c r="C34" s="191">
        <f>'Member Info'!E60</f>
        <v>0</v>
      </c>
      <c r="D34" s="131">
        <f>'GP1 Totals'!G59</f>
        <v>0</v>
      </c>
      <c r="E34" s="192">
        <f>'Member Info'!I60</f>
        <v>0</v>
      </c>
      <c r="F34" s="193" t="str">
        <f>IF('GP1 Totals'!AD59="Part Time","Y","")</f>
        <v/>
      </c>
      <c r="G34" s="131">
        <f>'GP1 Totals'!S59</f>
        <v>0</v>
      </c>
      <c r="H34" s="118" t="str">
        <f>'Member Info'!K60</f>
        <v/>
      </c>
      <c r="I34" s="117"/>
      <c r="J34" s="118">
        <f>'Member Info'!L60</f>
        <v>0</v>
      </c>
      <c r="K34" s="118" t="str">
        <f t="shared" si="0"/>
        <v/>
      </c>
      <c r="L34" s="119"/>
      <c r="M34" s="261">
        <f>IF(F34=0,"",'GP1 Totals'!M59)</f>
        <v>0</v>
      </c>
      <c r="N34" s="261" t="str">
        <f ca="1">IF(ISERROR('GP1 Totals'!AH59),"",'GP1 Totals'!AH59)</f>
        <v/>
      </c>
      <c r="O34" s="262" t="str">
        <f>IF(A34=0,"",'Member Info'!F60)</f>
        <v/>
      </c>
      <c r="P34" s="221" t="str">
        <f>IF('GP1 Totals'!AE59="Change","Enter PT/FT start date","")</f>
        <v/>
      </c>
      <c r="Q34" s="54"/>
      <c r="R34" s="89"/>
      <c r="S34" s="89"/>
      <c r="T34" s="89"/>
      <c r="U34" s="89"/>
      <c r="V34" s="89"/>
      <c r="W34" s="221"/>
      <c r="X34" s="221"/>
      <c r="Y34" s="56"/>
      <c r="Z34" s="276"/>
      <c r="AA34" s="402"/>
      <c r="AB34" s="53">
        <f>'Member Info'!T60</f>
        <v>0</v>
      </c>
    </row>
    <row r="35" spans="1:28" x14ac:dyDescent="0.25">
      <c r="A35" s="189">
        <f>'Member Info'!B61</f>
        <v>0</v>
      </c>
      <c r="B35" s="190" t="str">
        <f>IF(A35=0,"",'Member Info'!$D$16)</f>
        <v/>
      </c>
      <c r="C35" s="191">
        <f>'Member Info'!E61</f>
        <v>0</v>
      </c>
      <c r="D35" s="131">
        <f>'GP1 Totals'!G60</f>
        <v>0</v>
      </c>
      <c r="E35" s="192">
        <f>'Member Info'!I61</f>
        <v>0</v>
      </c>
      <c r="F35" s="193" t="str">
        <f>IF('GP1 Totals'!AD60="Part Time","Y","")</f>
        <v/>
      </c>
      <c r="G35" s="131">
        <f>'GP1 Totals'!S60</f>
        <v>0</v>
      </c>
      <c r="H35" s="118" t="str">
        <f>'Member Info'!K61</f>
        <v/>
      </c>
      <c r="I35" s="117"/>
      <c r="J35" s="118">
        <f>'Member Info'!L61</f>
        <v>0</v>
      </c>
      <c r="K35" s="118" t="str">
        <f t="shared" si="0"/>
        <v/>
      </c>
      <c r="L35" s="119"/>
      <c r="M35" s="261">
        <f>IF(F35=0,"",'GP1 Totals'!M60)</f>
        <v>0</v>
      </c>
      <c r="N35" s="261" t="str">
        <f ca="1">IF(ISERROR('GP1 Totals'!AH60),"",'GP1 Totals'!AH60)</f>
        <v/>
      </c>
      <c r="O35" s="262" t="str">
        <f>IF(A35=0,"",'Member Info'!F61)</f>
        <v/>
      </c>
      <c r="P35" s="221" t="str">
        <f>IF('GP1 Totals'!AE60="Change","Enter PT/FT start date","")</f>
        <v/>
      </c>
      <c r="Q35" s="54"/>
      <c r="R35" s="89"/>
      <c r="S35" s="89"/>
      <c r="T35" s="89"/>
      <c r="U35" s="89"/>
      <c r="V35" s="89"/>
      <c r="W35" s="221"/>
      <c r="X35" s="221"/>
      <c r="Y35" s="56"/>
      <c r="Z35" s="276"/>
      <c r="AA35" s="402"/>
      <c r="AB35" s="53">
        <f>'Member Info'!T61</f>
        <v>0</v>
      </c>
    </row>
    <row r="36" spans="1:28" x14ac:dyDescent="0.25">
      <c r="A36" s="189">
        <f>'Member Info'!B62</f>
        <v>0</v>
      </c>
      <c r="B36" s="190" t="str">
        <f>IF(A36=0,"",'Member Info'!$D$16)</f>
        <v/>
      </c>
      <c r="C36" s="191">
        <f>'Member Info'!E62</f>
        <v>0</v>
      </c>
      <c r="D36" s="131">
        <f>'GP1 Totals'!G61</f>
        <v>0</v>
      </c>
      <c r="E36" s="192">
        <f>'Member Info'!I62</f>
        <v>0</v>
      </c>
      <c r="F36" s="193" t="str">
        <f>IF('GP1 Totals'!AD61="Part Time","Y","")</f>
        <v/>
      </c>
      <c r="G36" s="131">
        <f>'GP1 Totals'!S61</f>
        <v>0</v>
      </c>
      <c r="H36" s="118" t="str">
        <f>'Member Info'!K62</f>
        <v/>
      </c>
      <c r="I36" s="117"/>
      <c r="J36" s="118">
        <f>'Member Info'!L62</f>
        <v>0</v>
      </c>
      <c r="K36" s="118" t="str">
        <f t="shared" si="0"/>
        <v/>
      </c>
      <c r="L36" s="119"/>
      <c r="M36" s="261">
        <f>IF(F36=0,"",'GP1 Totals'!M61)</f>
        <v>0</v>
      </c>
      <c r="N36" s="261" t="str">
        <f ca="1">IF(ISERROR('GP1 Totals'!AH61),"",'GP1 Totals'!AH61)</f>
        <v/>
      </c>
      <c r="O36" s="262" t="str">
        <f>IF(A36=0,"",'Member Info'!F62)</f>
        <v/>
      </c>
      <c r="P36" s="221" t="str">
        <f>IF('GP1 Totals'!AE61="Change","Enter PT/FT start date","")</f>
        <v/>
      </c>
      <c r="Q36" s="54"/>
      <c r="R36" s="89"/>
      <c r="S36" s="89"/>
      <c r="T36" s="89"/>
      <c r="U36" s="89"/>
      <c r="V36" s="89"/>
      <c r="W36" s="221"/>
      <c r="X36" s="221"/>
      <c r="Y36" s="56"/>
      <c r="Z36" s="276"/>
      <c r="AA36" s="402"/>
      <c r="AB36" s="53">
        <f>'Member Info'!T62</f>
        <v>0</v>
      </c>
    </row>
    <row r="37" spans="1:28" x14ac:dyDescent="0.25">
      <c r="A37" s="189">
        <f>'Member Info'!B63</f>
        <v>0</v>
      </c>
      <c r="B37" s="190" t="str">
        <f>IF(A37=0,"",'Member Info'!$D$16)</f>
        <v/>
      </c>
      <c r="C37" s="191">
        <f>'Member Info'!E63</f>
        <v>0</v>
      </c>
      <c r="D37" s="131">
        <f>'GP1 Totals'!G62</f>
        <v>0</v>
      </c>
      <c r="E37" s="192">
        <f>'Member Info'!I63</f>
        <v>0</v>
      </c>
      <c r="F37" s="193" t="str">
        <f>IF('GP1 Totals'!AD62="Part Time","Y","")</f>
        <v/>
      </c>
      <c r="G37" s="131">
        <f>'GP1 Totals'!S62</f>
        <v>0</v>
      </c>
      <c r="H37" s="118" t="str">
        <f>'Member Info'!K63</f>
        <v/>
      </c>
      <c r="I37" s="117"/>
      <c r="J37" s="118">
        <f>'Member Info'!L63</f>
        <v>0</v>
      </c>
      <c r="K37" s="118" t="str">
        <f t="shared" si="0"/>
        <v/>
      </c>
      <c r="L37" s="119"/>
      <c r="M37" s="261">
        <f>IF(F37=0,"",'GP1 Totals'!M62)</f>
        <v>0</v>
      </c>
      <c r="N37" s="261" t="str">
        <f ca="1">IF(ISERROR('GP1 Totals'!AH62),"",'GP1 Totals'!AH62)</f>
        <v/>
      </c>
      <c r="O37" s="262" t="str">
        <f>IF(A37=0,"",'Member Info'!F63)</f>
        <v/>
      </c>
      <c r="P37" s="221" t="str">
        <f>IF('GP1 Totals'!AE62="Change","Enter PT/FT start date","")</f>
        <v/>
      </c>
      <c r="Q37" s="54"/>
      <c r="R37" s="89"/>
      <c r="S37" s="89"/>
      <c r="T37" s="89"/>
      <c r="U37" s="89"/>
      <c r="V37" s="89"/>
      <c r="W37" s="221"/>
      <c r="X37" s="221"/>
      <c r="Y37" s="56"/>
      <c r="Z37" s="276"/>
      <c r="AA37" s="402"/>
      <c r="AB37" s="53">
        <f>'Member Info'!T63</f>
        <v>0</v>
      </c>
    </row>
    <row r="38" spans="1:28" x14ac:dyDescent="0.25">
      <c r="A38" s="189">
        <f>'Member Info'!B64</f>
        <v>0</v>
      </c>
      <c r="B38" s="190" t="str">
        <f>IF(A38=0,"",'Member Info'!$D$16)</f>
        <v/>
      </c>
      <c r="C38" s="191">
        <f>'Member Info'!E64</f>
        <v>0</v>
      </c>
      <c r="D38" s="131">
        <f>'GP1 Totals'!G63</f>
        <v>0</v>
      </c>
      <c r="E38" s="192">
        <f>'Member Info'!I64</f>
        <v>0</v>
      </c>
      <c r="F38" s="193" t="str">
        <f>IF('GP1 Totals'!AD63="Part Time","Y","")</f>
        <v/>
      </c>
      <c r="G38" s="131">
        <f>'GP1 Totals'!S63</f>
        <v>0</v>
      </c>
      <c r="H38" s="118" t="str">
        <f>'Member Info'!K64</f>
        <v/>
      </c>
      <c r="I38" s="117"/>
      <c r="J38" s="118">
        <f>'Member Info'!L64</f>
        <v>0</v>
      </c>
      <c r="K38" s="118" t="str">
        <f t="shared" si="0"/>
        <v/>
      </c>
      <c r="L38" s="119"/>
      <c r="M38" s="261">
        <f>IF(F38=0,"",'GP1 Totals'!M63)</f>
        <v>0</v>
      </c>
      <c r="N38" s="261" t="str">
        <f ca="1">IF(ISERROR('GP1 Totals'!AH63),"",'GP1 Totals'!AH63)</f>
        <v/>
      </c>
      <c r="O38" s="262" t="str">
        <f>IF(A38=0,"",'Member Info'!F64)</f>
        <v/>
      </c>
      <c r="P38" s="221" t="str">
        <f>IF('GP1 Totals'!AE63="Change","Enter PT/FT start date","")</f>
        <v/>
      </c>
      <c r="Q38" s="54"/>
      <c r="R38" s="89"/>
      <c r="S38" s="89"/>
      <c r="T38" s="89"/>
      <c r="U38" s="89"/>
      <c r="V38" s="89"/>
      <c r="W38" s="221"/>
      <c r="X38" s="221"/>
      <c r="Y38" s="56"/>
      <c r="Z38" s="276"/>
      <c r="AA38" s="402"/>
      <c r="AB38" s="53">
        <f>'Member Info'!T64</f>
        <v>0</v>
      </c>
    </row>
    <row r="39" spans="1:28" x14ac:dyDescent="0.25">
      <c r="A39" s="189">
        <f>'Member Info'!B65</f>
        <v>0</v>
      </c>
      <c r="B39" s="190" t="str">
        <f>IF(A39=0,"",'Member Info'!$D$16)</f>
        <v/>
      </c>
      <c r="C39" s="191">
        <f>'Member Info'!E65</f>
        <v>0</v>
      </c>
      <c r="D39" s="131">
        <f>'GP1 Totals'!G64</f>
        <v>0</v>
      </c>
      <c r="E39" s="192">
        <f>'Member Info'!I65</f>
        <v>0</v>
      </c>
      <c r="F39" s="193" t="str">
        <f>IF('GP1 Totals'!AD64="Part Time","Y","")</f>
        <v/>
      </c>
      <c r="G39" s="131">
        <f>'GP1 Totals'!S64</f>
        <v>0</v>
      </c>
      <c r="H39" s="118" t="str">
        <f>'Member Info'!K65</f>
        <v/>
      </c>
      <c r="I39" s="117"/>
      <c r="J39" s="118">
        <f>'Member Info'!L65</f>
        <v>0</v>
      </c>
      <c r="K39" s="118" t="str">
        <f t="shared" si="0"/>
        <v/>
      </c>
      <c r="L39" s="119"/>
      <c r="M39" s="261">
        <f>IF(F39=0,"",'GP1 Totals'!M64)</f>
        <v>0</v>
      </c>
      <c r="N39" s="261" t="str">
        <f ca="1">IF(ISERROR('GP1 Totals'!AH64),"",'GP1 Totals'!AH64)</f>
        <v/>
      </c>
      <c r="O39" s="262" t="str">
        <f>IF(A39=0,"",'Member Info'!F65)</f>
        <v/>
      </c>
      <c r="P39" s="221" t="str">
        <f>IF('GP1 Totals'!AE64="Change","Enter PT/FT start date","")</f>
        <v/>
      </c>
      <c r="Q39" s="54"/>
      <c r="R39" s="89"/>
      <c r="S39" s="89"/>
      <c r="T39" s="89"/>
      <c r="U39" s="89"/>
      <c r="V39" s="89"/>
      <c r="W39" s="221"/>
      <c r="X39" s="221"/>
      <c r="Y39" s="56"/>
      <c r="Z39" s="276"/>
      <c r="AA39" s="402"/>
      <c r="AB39" s="53">
        <f>'Member Info'!T65</f>
        <v>0</v>
      </c>
    </row>
    <row r="40" spans="1:28" x14ac:dyDescent="0.25">
      <c r="A40" s="189">
        <f>'Member Info'!B66</f>
        <v>0</v>
      </c>
      <c r="B40" s="190" t="str">
        <f>IF(A40=0,"",'Member Info'!$D$16)</f>
        <v/>
      </c>
      <c r="C40" s="191">
        <f>'Member Info'!E66</f>
        <v>0</v>
      </c>
      <c r="D40" s="131">
        <f>'GP1 Totals'!G65</f>
        <v>0</v>
      </c>
      <c r="E40" s="192">
        <f>'Member Info'!I66</f>
        <v>0</v>
      </c>
      <c r="F40" s="193" t="str">
        <f>IF('GP1 Totals'!AD65="Part Time","Y","")</f>
        <v/>
      </c>
      <c r="G40" s="131">
        <f>'GP1 Totals'!S65</f>
        <v>0</v>
      </c>
      <c r="H40" s="118" t="str">
        <f>'Member Info'!K66</f>
        <v/>
      </c>
      <c r="I40" s="117"/>
      <c r="J40" s="118">
        <f>'Member Info'!L66</f>
        <v>0</v>
      </c>
      <c r="K40" s="118" t="str">
        <f t="shared" si="0"/>
        <v/>
      </c>
      <c r="L40" s="119"/>
      <c r="M40" s="261">
        <f>IF(F40=0,"",'GP1 Totals'!M65)</f>
        <v>0</v>
      </c>
      <c r="N40" s="261" t="str">
        <f ca="1">IF(ISERROR('GP1 Totals'!AH65),"",'GP1 Totals'!AH65)</f>
        <v/>
      </c>
      <c r="O40" s="262" t="str">
        <f>IF(A40=0,"",'Member Info'!F66)</f>
        <v/>
      </c>
      <c r="P40" s="221" t="str">
        <f>IF('GP1 Totals'!AE65="Change","Enter PT/FT start date","")</f>
        <v/>
      </c>
      <c r="Q40" s="54"/>
      <c r="R40" s="89"/>
      <c r="S40" s="89"/>
      <c r="T40" s="89"/>
      <c r="U40" s="89"/>
      <c r="V40" s="89"/>
      <c r="W40" s="221"/>
      <c r="X40" s="221"/>
      <c r="Y40" s="56"/>
      <c r="Z40" s="276"/>
      <c r="AA40" s="402"/>
      <c r="AB40" s="53">
        <f>'Member Info'!T66</f>
        <v>0</v>
      </c>
    </row>
    <row r="41" spans="1:28" x14ac:dyDescent="0.25">
      <c r="A41" s="189">
        <f>'Member Info'!B67</f>
        <v>0</v>
      </c>
      <c r="B41" s="190" t="str">
        <f>IF(A41=0,"",'Member Info'!$D$16)</f>
        <v/>
      </c>
      <c r="C41" s="191">
        <f>'Member Info'!E67</f>
        <v>0</v>
      </c>
      <c r="D41" s="131">
        <f>'GP1 Totals'!G66</f>
        <v>0</v>
      </c>
      <c r="E41" s="192">
        <f>'Member Info'!I67</f>
        <v>0</v>
      </c>
      <c r="F41" s="193" t="str">
        <f>IF('GP1 Totals'!AD66="Part Time","Y","")</f>
        <v/>
      </c>
      <c r="G41" s="131">
        <f>'GP1 Totals'!S66</f>
        <v>0</v>
      </c>
      <c r="H41" s="118" t="str">
        <f>'Member Info'!K67</f>
        <v/>
      </c>
      <c r="I41" s="117"/>
      <c r="J41" s="118">
        <f>'Member Info'!L67</f>
        <v>0</v>
      </c>
      <c r="K41" s="118" t="str">
        <f t="shared" si="0"/>
        <v/>
      </c>
      <c r="L41" s="119"/>
      <c r="M41" s="261">
        <f>IF(F41=0,"",'GP1 Totals'!M66)</f>
        <v>0</v>
      </c>
      <c r="N41" s="261" t="str">
        <f ca="1">IF(ISERROR('GP1 Totals'!AH66),"",'GP1 Totals'!AH66)</f>
        <v/>
      </c>
      <c r="O41" s="262" t="str">
        <f>IF(A41=0,"",'Member Info'!F67)</f>
        <v/>
      </c>
      <c r="P41" s="221" t="str">
        <f>IF('GP1 Totals'!AE66="Change","Enter PT/FT start date","")</f>
        <v/>
      </c>
      <c r="Q41" s="54"/>
      <c r="R41" s="89"/>
      <c r="S41" s="89"/>
      <c r="T41" s="89"/>
      <c r="U41" s="89"/>
      <c r="V41" s="89"/>
      <c r="W41" s="221"/>
      <c r="X41" s="221"/>
      <c r="Y41" s="56"/>
      <c r="Z41" s="276"/>
      <c r="AA41" s="402"/>
      <c r="AB41" s="53">
        <f>'Member Info'!T67</f>
        <v>0</v>
      </c>
    </row>
    <row r="42" spans="1:28" x14ac:dyDescent="0.25">
      <c r="A42" s="189">
        <f>'Member Info'!B68</f>
        <v>0</v>
      </c>
      <c r="B42" s="190" t="str">
        <f>IF(A42=0,"",'Member Info'!$D$16)</f>
        <v/>
      </c>
      <c r="C42" s="191">
        <f>'Member Info'!E68</f>
        <v>0</v>
      </c>
      <c r="D42" s="131">
        <f>'GP1 Totals'!G67</f>
        <v>0</v>
      </c>
      <c r="E42" s="192">
        <f>'Member Info'!I68</f>
        <v>0</v>
      </c>
      <c r="F42" s="193" t="str">
        <f>IF('GP1 Totals'!AD67="Part Time","Y","")</f>
        <v/>
      </c>
      <c r="G42" s="131">
        <f>'GP1 Totals'!S67</f>
        <v>0</v>
      </c>
      <c r="H42" s="118" t="str">
        <f>'Member Info'!K68</f>
        <v/>
      </c>
      <c r="I42" s="117"/>
      <c r="J42" s="118">
        <f>'Member Info'!L68</f>
        <v>0</v>
      </c>
      <c r="K42" s="118" t="str">
        <f t="shared" si="0"/>
        <v/>
      </c>
      <c r="L42" s="119"/>
      <c r="M42" s="261">
        <f>IF(F42=0,"",'GP1 Totals'!M67)</f>
        <v>0</v>
      </c>
      <c r="N42" s="261" t="str">
        <f ca="1">IF(ISERROR('GP1 Totals'!AH67),"",'GP1 Totals'!AH67)</f>
        <v/>
      </c>
      <c r="O42" s="262" t="str">
        <f>IF(A42=0,"",'Member Info'!F68)</f>
        <v/>
      </c>
      <c r="P42" s="221" t="str">
        <f>IF('GP1 Totals'!AE67="Change","Enter PT/FT start date","")</f>
        <v/>
      </c>
      <c r="Q42" s="54"/>
      <c r="R42" s="89"/>
      <c r="S42" s="89"/>
      <c r="T42" s="89"/>
      <c r="U42" s="89"/>
      <c r="V42" s="89"/>
      <c r="W42" s="221"/>
      <c r="X42" s="221"/>
      <c r="Y42" s="56"/>
      <c r="Z42" s="276"/>
      <c r="AA42" s="402"/>
      <c r="AB42" s="53">
        <f>'Member Info'!T68</f>
        <v>0</v>
      </c>
    </row>
    <row r="43" spans="1:28" x14ac:dyDescent="0.25">
      <c r="A43" s="189">
        <f>'Member Info'!B69</f>
        <v>0</v>
      </c>
      <c r="B43" s="190" t="str">
        <f>IF(A43=0,"",'Member Info'!$D$16)</f>
        <v/>
      </c>
      <c r="C43" s="191">
        <f>'Member Info'!E69</f>
        <v>0</v>
      </c>
      <c r="D43" s="131">
        <f>'GP1 Totals'!G68</f>
        <v>0</v>
      </c>
      <c r="E43" s="192">
        <f>'Member Info'!I69</f>
        <v>0</v>
      </c>
      <c r="F43" s="193" t="str">
        <f>IF('GP1 Totals'!AD68="Part Time","Y","")</f>
        <v/>
      </c>
      <c r="G43" s="131">
        <f>'GP1 Totals'!S68</f>
        <v>0</v>
      </c>
      <c r="H43" s="118" t="str">
        <f>'Member Info'!K69</f>
        <v/>
      </c>
      <c r="I43" s="117"/>
      <c r="J43" s="118">
        <f>'Member Info'!L69</f>
        <v>0</v>
      </c>
      <c r="K43" s="118" t="str">
        <f t="shared" si="0"/>
        <v/>
      </c>
      <c r="L43" s="119"/>
      <c r="M43" s="261">
        <f>IF(F43=0,"",'GP1 Totals'!M68)</f>
        <v>0</v>
      </c>
      <c r="N43" s="261" t="str">
        <f ca="1">IF(ISERROR('GP1 Totals'!AH68),"",'GP1 Totals'!AH68)</f>
        <v/>
      </c>
      <c r="O43" s="262" t="str">
        <f>IF(A43=0,"",'Member Info'!F69)</f>
        <v/>
      </c>
      <c r="P43" s="221" t="str">
        <f>IF('GP1 Totals'!AE68="Change","Enter PT/FT start date","")</f>
        <v/>
      </c>
      <c r="Q43" s="54"/>
      <c r="R43" s="89"/>
      <c r="S43" s="89"/>
      <c r="T43" s="89"/>
      <c r="U43" s="89"/>
      <c r="V43" s="89"/>
      <c r="W43" s="221"/>
      <c r="X43" s="221"/>
      <c r="Y43" s="56"/>
      <c r="Z43" s="276"/>
      <c r="AA43" s="402"/>
      <c r="AB43" s="53">
        <f>'Member Info'!T69</f>
        <v>0</v>
      </c>
    </row>
    <row r="44" spans="1:28" x14ac:dyDescent="0.25">
      <c r="A44" s="189">
        <f>'Member Info'!B70</f>
        <v>0</v>
      </c>
      <c r="B44" s="190" t="str">
        <f>IF(A44=0,"",'Member Info'!$D$16)</f>
        <v/>
      </c>
      <c r="C44" s="191">
        <f>'Member Info'!E70</f>
        <v>0</v>
      </c>
      <c r="D44" s="131">
        <f>'GP1 Totals'!G69</f>
        <v>0</v>
      </c>
      <c r="E44" s="192">
        <f>'Member Info'!I70</f>
        <v>0</v>
      </c>
      <c r="F44" s="193" t="str">
        <f>IF('GP1 Totals'!AD69="Part Time","Y","")</f>
        <v/>
      </c>
      <c r="G44" s="131">
        <f>'GP1 Totals'!S69</f>
        <v>0</v>
      </c>
      <c r="H44" s="118" t="str">
        <f>'Member Info'!K70</f>
        <v/>
      </c>
      <c r="I44" s="117"/>
      <c r="J44" s="118">
        <f>'Member Info'!L70</f>
        <v>0</v>
      </c>
      <c r="K44" s="118" t="str">
        <f t="shared" si="0"/>
        <v/>
      </c>
      <c r="L44" s="119"/>
      <c r="M44" s="261">
        <f>IF(F44=0,"",'GP1 Totals'!M69)</f>
        <v>0</v>
      </c>
      <c r="N44" s="261" t="str">
        <f ca="1">IF(ISERROR('GP1 Totals'!AH69),"",'GP1 Totals'!AH69)</f>
        <v/>
      </c>
      <c r="O44" s="262" t="str">
        <f>IF(A44=0,"",'Member Info'!F70)</f>
        <v/>
      </c>
      <c r="P44" s="221" t="str">
        <f>IF('GP1 Totals'!AE69="Change","Enter PT/FT start date","")</f>
        <v/>
      </c>
      <c r="Q44" s="54"/>
      <c r="R44" s="89"/>
      <c r="S44" s="89"/>
      <c r="T44" s="89"/>
      <c r="U44" s="89"/>
      <c r="V44" s="89"/>
      <c r="W44" s="221"/>
      <c r="X44" s="221"/>
      <c r="Y44" s="56"/>
      <c r="Z44" s="276"/>
      <c r="AA44" s="402"/>
      <c r="AB44" s="53">
        <f>'Member Info'!T70</f>
        <v>0</v>
      </c>
    </row>
    <row r="45" spans="1:28" x14ac:dyDescent="0.25">
      <c r="A45" s="189">
        <f>'Member Info'!B71</f>
        <v>0</v>
      </c>
      <c r="B45" s="190" t="str">
        <f>IF(A45=0,"",'Member Info'!$D$16)</f>
        <v/>
      </c>
      <c r="C45" s="191">
        <f>'Member Info'!E71</f>
        <v>0</v>
      </c>
      <c r="D45" s="131">
        <f>'GP1 Totals'!G70</f>
        <v>0</v>
      </c>
      <c r="E45" s="192">
        <f>'Member Info'!I71</f>
        <v>0</v>
      </c>
      <c r="F45" s="193" t="str">
        <f>IF('GP1 Totals'!AD70="Part Time","Y","")</f>
        <v/>
      </c>
      <c r="G45" s="131">
        <f>'GP1 Totals'!S70</f>
        <v>0</v>
      </c>
      <c r="H45" s="118" t="str">
        <f>'Member Info'!K71</f>
        <v/>
      </c>
      <c r="I45" s="117"/>
      <c r="J45" s="118">
        <f>'Member Info'!L71</f>
        <v>0</v>
      </c>
      <c r="K45" s="118" t="str">
        <f t="shared" si="0"/>
        <v/>
      </c>
      <c r="L45" s="119"/>
      <c r="M45" s="261">
        <f>IF(F45=0,"",'GP1 Totals'!M70)</f>
        <v>0</v>
      </c>
      <c r="N45" s="261" t="str">
        <f ca="1">IF(ISERROR('GP1 Totals'!AH70),"",'GP1 Totals'!AH70)</f>
        <v/>
      </c>
      <c r="O45" s="262" t="str">
        <f>IF(A45=0,"",'Member Info'!F71)</f>
        <v/>
      </c>
      <c r="P45" s="221" t="str">
        <f>IF('GP1 Totals'!AE70="Change","Enter PT/FT start date","")</f>
        <v/>
      </c>
      <c r="Q45" s="54"/>
      <c r="R45" s="89"/>
      <c r="S45" s="89"/>
      <c r="T45" s="89"/>
      <c r="U45" s="89"/>
      <c r="V45" s="89"/>
      <c r="W45" s="221"/>
      <c r="X45" s="221"/>
      <c r="Y45" s="56"/>
      <c r="Z45" s="276"/>
      <c r="AA45" s="402"/>
      <c r="AB45" s="53">
        <f>'Member Info'!T71</f>
        <v>0</v>
      </c>
    </row>
    <row r="46" spans="1:28" x14ac:dyDescent="0.25">
      <c r="A46" s="189">
        <f>'Member Info'!B72</f>
        <v>0</v>
      </c>
      <c r="B46" s="190" t="str">
        <f>IF(A46=0,"",'Member Info'!$D$16)</f>
        <v/>
      </c>
      <c r="C46" s="191">
        <f>'Member Info'!E72</f>
        <v>0</v>
      </c>
      <c r="D46" s="131">
        <f>'GP1 Totals'!G71</f>
        <v>0</v>
      </c>
      <c r="E46" s="192">
        <f>'Member Info'!I72</f>
        <v>0</v>
      </c>
      <c r="F46" s="193" t="str">
        <f>IF('GP1 Totals'!AD71="Part Time","Y","")</f>
        <v/>
      </c>
      <c r="G46" s="131">
        <f>'GP1 Totals'!S71</f>
        <v>0</v>
      </c>
      <c r="H46" s="118" t="str">
        <f>'Member Info'!K72</f>
        <v/>
      </c>
      <c r="I46" s="117"/>
      <c r="J46" s="118">
        <f>'Member Info'!L72</f>
        <v>0</v>
      </c>
      <c r="K46" s="118" t="str">
        <f t="shared" si="0"/>
        <v/>
      </c>
      <c r="L46" s="119"/>
      <c r="M46" s="261">
        <f>IF(F46=0,"",'GP1 Totals'!M71)</f>
        <v>0</v>
      </c>
      <c r="N46" s="261" t="str">
        <f ca="1">IF(ISERROR('GP1 Totals'!AH71),"",'GP1 Totals'!AH71)</f>
        <v/>
      </c>
      <c r="O46" s="262" t="str">
        <f>IF(A46=0,"",'Member Info'!F72)</f>
        <v/>
      </c>
      <c r="P46" s="221" t="str">
        <f>IF('GP1 Totals'!AE71="Change","Enter PT/FT start date","")</f>
        <v/>
      </c>
      <c r="Q46" s="54"/>
      <c r="R46" s="89"/>
      <c r="S46" s="89"/>
      <c r="T46" s="89"/>
      <c r="U46" s="89"/>
      <c r="V46" s="89"/>
      <c r="W46" s="221"/>
      <c r="X46" s="221"/>
      <c r="Y46" s="56"/>
      <c r="Z46" s="276"/>
      <c r="AA46" s="402"/>
      <c r="AB46" s="53">
        <f>'Member Info'!T72</f>
        <v>0</v>
      </c>
    </row>
    <row r="47" spans="1:28" x14ac:dyDescent="0.25">
      <c r="A47" s="189">
        <f>'Member Info'!B73</f>
        <v>0</v>
      </c>
      <c r="B47" s="190" t="str">
        <f>IF(A47=0,"",'Member Info'!$D$16)</f>
        <v/>
      </c>
      <c r="C47" s="191">
        <f>'Member Info'!E73</f>
        <v>0</v>
      </c>
      <c r="D47" s="131">
        <f>'GP1 Totals'!G72</f>
        <v>0</v>
      </c>
      <c r="E47" s="192">
        <f>'Member Info'!I73</f>
        <v>0</v>
      </c>
      <c r="F47" s="193" t="str">
        <f>IF('GP1 Totals'!AD72="Part Time","Y","")</f>
        <v/>
      </c>
      <c r="G47" s="131">
        <f>'GP1 Totals'!S72</f>
        <v>0</v>
      </c>
      <c r="H47" s="118" t="str">
        <f>'Member Info'!K73</f>
        <v/>
      </c>
      <c r="I47" s="117"/>
      <c r="J47" s="118">
        <f>'Member Info'!L73</f>
        <v>0</v>
      </c>
      <c r="K47" s="118" t="str">
        <f t="shared" si="0"/>
        <v/>
      </c>
      <c r="L47" s="119"/>
      <c r="M47" s="261">
        <f>IF(F47=0,"",'GP1 Totals'!M72)</f>
        <v>0</v>
      </c>
      <c r="N47" s="261" t="str">
        <f ca="1">IF(ISERROR('GP1 Totals'!AH72),"",'GP1 Totals'!AH72)</f>
        <v/>
      </c>
      <c r="O47" s="262" t="str">
        <f>IF(A47=0,"",'Member Info'!F73)</f>
        <v/>
      </c>
      <c r="P47" s="221" t="str">
        <f>IF('GP1 Totals'!AE72="Change","Enter PT/FT start date","")</f>
        <v/>
      </c>
      <c r="Q47" s="54"/>
      <c r="R47" s="89"/>
      <c r="S47" s="89"/>
      <c r="T47" s="89"/>
      <c r="U47" s="89"/>
      <c r="V47" s="89"/>
      <c r="W47" s="221"/>
      <c r="X47" s="221"/>
      <c r="Y47" s="56"/>
      <c r="Z47" s="276"/>
      <c r="AA47" s="402"/>
      <c r="AB47" s="53">
        <f>'Member Info'!T73</f>
        <v>0</v>
      </c>
    </row>
    <row r="48" spans="1:28" x14ac:dyDescent="0.25">
      <c r="A48" s="189">
        <f>'Member Info'!B74</f>
        <v>0</v>
      </c>
      <c r="B48" s="190" t="str">
        <f>IF(A48=0,"",'Member Info'!$D$16)</f>
        <v/>
      </c>
      <c r="C48" s="191">
        <f>'Member Info'!E74</f>
        <v>0</v>
      </c>
      <c r="D48" s="131">
        <f>'GP1 Totals'!G73</f>
        <v>0</v>
      </c>
      <c r="E48" s="192">
        <f>'Member Info'!I74</f>
        <v>0</v>
      </c>
      <c r="F48" s="193" t="str">
        <f>IF('GP1 Totals'!AD73="Part Time","Y","")</f>
        <v/>
      </c>
      <c r="G48" s="131">
        <f>'GP1 Totals'!S73</f>
        <v>0</v>
      </c>
      <c r="H48" s="118" t="str">
        <f>'Member Info'!K74</f>
        <v/>
      </c>
      <c r="I48" s="117"/>
      <c r="J48" s="118">
        <f>'Member Info'!L74</f>
        <v>0</v>
      </c>
      <c r="K48" s="118" t="str">
        <f t="shared" si="0"/>
        <v/>
      </c>
      <c r="L48" s="119"/>
      <c r="M48" s="261">
        <f>IF(F48=0,"",'GP1 Totals'!M73)</f>
        <v>0</v>
      </c>
      <c r="N48" s="261" t="str">
        <f ca="1">IF(ISERROR('GP1 Totals'!AH73),"",'GP1 Totals'!AH73)</f>
        <v/>
      </c>
      <c r="O48" s="262" t="str">
        <f>IF(A48=0,"",'Member Info'!F74)</f>
        <v/>
      </c>
      <c r="P48" s="221" t="str">
        <f>IF('GP1 Totals'!AE73="Change","Enter PT/FT start date","")</f>
        <v/>
      </c>
      <c r="Q48" s="54"/>
      <c r="R48" s="89"/>
      <c r="S48" s="89"/>
      <c r="T48" s="89"/>
      <c r="U48" s="89"/>
      <c r="V48" s="89"/>
      <c r="W48" s="221"/>
      <c r="X48" s="221"/>
      <c r="Y48" s="56"/>
      <c r="Z48" s="276"/>
      <c r="AA48" s="402"/>
      <c r="AB48" s="53">
        <f>'Member Info'!T74</f>
        <v>0</v>
      </c>
    </row>
    <row r="49" spans="1:28" x14ac:dyDescent="0.25">
      <c r="A49" s="189">
        <f>'Member Info'!B75</f>
        <v>0</v>
      </c>
      <c r="B49" s="190" t="str">
        <f>IF(A49=0,"",'Member Info'!$D$16)</f>
        <v/>
      </c>
      <c r="C49" s="191">
        <f>'Member Info'!E75</f>
        <v>0</v>
      </c>
      <c r="D49" s="131">
        <f>'GP1 Totals'!G74</f>
        <v>0</v>
      </c>
      <c r="E49" s="192">
        <f>'Member Info'!I75</f>
        <v>0</v>
      </c>
      <c r="F49" s="193" t="str">
        <f>IF('GP1 Totals'!AD74="Part Time","Y","")</f>
        <v/>
      </c>
      <c r="G49" s="131">
        <f>'GP1 Totals'!S74</f>
        <v>0</v>
      </c>
      <c r="H49" s="118" t="str">
        <f>'Member Info'!K75</f>
        <v/>
      </c>
      <c r="I49" s="117"/>
      <c r="J49" s="118">
        <f>'Member Info'!L75</f>
        <v>0</v>
      </c>
      <c r="K49" s="118" t="str">
        <f t="shared" si="0"/>
        <v/>
      </c>
      <c r="L49" s="119"/>
      <c r="M49" s="261">
        <f>IF(F49=0,"",'GP1 Totals'!M74)</f>
        <v>0</v>
      </c>
      <c r="N49" s="261" t="str">
        <f ca="1">IF(ISERROR('GP1 Totals'!AH74),"",'GP1 Totals'!AH74)</f>
        <v/>
      </c>
      <c r="O49" s="262" t="str">
        <f>IF(A49=0,"",'Member Info'!F75)</f>
        <v/>
      </c>
      <c r="P49" s="221" t="str">
        <f>IF('GP1 Totals'!AE74="Change","Enter PT/FT start date","")</f>
        <v/>
      </c>
      <c r="Q49" s="54"/>
      <c r="R49" s="89"/>
      <c r="S49" s="89"/>
      <c r="T49" s="89"/>
      <c r="U49" s="89"/>
      <c r="V49" s="89"/>
      <c r="W49" s="221"/>
      <c r="X49" s="221"/>
      <c r="Y49" s="56"/>
      <c r="Z49" s="276"/>
      <c r="AA49" s="402"/>
      <c r="AB49" s="53">
        <f>'Member Info'!T75</f>
        <v>0</v>
      </c>
    </row>
    <row r="50" spans="1:28" x14ac:dyDescent="0.25">
      <c r="A50" s="189">
        <f>'Member Info'!B76</f>
        <v>0</v>
      </c>
      <c r="B50" s="190" t="str">
        <f>IF(A50=0,"",'Member Info'!$D$16)</f>
        <v/>
      </c>
      <c r="C50" s="191">
        <f>'Member Info'!E76</f>
        <v>0</v>
      </c>
      <c r="D50" s="131">
        <f>'GP1 Totals'!G75</f>
        <v>0</v>
      </c>
      <c r="E50" s="192">
        <f>'Member Info'!I76</f>
        <v>0</v>
      </c>
      <c r="F50" s="193" t="str">
        <f>IF('GP1 Totals'!AD75="Part Time","Y","")</f>
        <v/>
      </c>
      <c r="G50" s="131">
        <f>'GP1 Totals'!S75</f>
        <v>0</v>
      </c>
      <c r="H50" s="118" t="str">
        <f>'Member Info'!K76</f>
        <v/>
      </c>
      <c r="I50" s="117"/>
      <c r="J50" s="118">
        <f>'Member Info'!L76</f>
        <v>0</v>
      </c>
      <c r="K50" s="118" t="str">
        <f t="shared" si="0"/>
        <v/>
      </c>
      <c r="L50" s="119"/>
      <c r="M50" s="261">
        <f>IF(F50=0,"",'GP1 Totals'!M75)</f>
        <v>0</v>
      </c>
      <c r="N50" s="261" t="str">
        <f ca="1">IF(ISERROR('GP1 Totals'!AH75),"",'GP1 Totals'!AH75)</f>
        <v/>
      </c>
      <c r="O50" s="262" t="str">
        <f>IF(A50=0,"",'Member Info'!F76)</f>
        <v/>
      </c>
      <c r="P50" s="221" t="str">
        <f>IF('GP1 Totals'!AE75="Change","Enter PT/FT start date","")</f>
        <v/>
      </c>
      <c r="Q50" s="54"/>
      <c r="R50" s="89"/>
      <c r="S50" s="89"/>
      <c r="T50" s="89"/>
      <c r="U50" s="89"/>
      <c r="V50" s="89"/>
      <c r="W50" s="221"/>
      <c r="X50" s="221"/>
      <c r="Y50" s="56"/>
      <c r="Z50" s="276"/>
      <c r="AA50" s="402"/>
      <c r="AB50" s="53">
        <f>'Member Info'!T76</f>
        <v>0</v>
      </c>
    </row>
    <row r="51" spans="1:28" x14ac:dyDescent="0.25">
      <c r="A51" s="189">
        <f>'Member Info'!B77</f>
        <v>0</v>
      </c>
      <c r="B51" s="190" t="str">
        <f>IF(A51=0,"",'Member Info'!$D$16)</f>
        <v/>
      </c>
      <c r="C51" s="191">
        <f>'Member Info'!E77</f>
        <v>0</v>
      </c>
      <c r="D51" s="131">
        <f>'GP1 Totals'!G76</f>
        <v>0</v>
      </c>
      <c r="E51" s="192">
        <f>'Member Info'!I77</f>
        <v>0</v>
      </c>
      <c r="F51" s="193" t="str">
        <f>IF('GP1 Totals'!AD76="Part Time","Y","")</f>
        <v/>
      </c>
      <c r="G51" s="131">
        <f>'GP1 Totals'!S76</f>
        <v>0</v>
      </c>
      <c r="H51" s="118" t="str">
        <f>'Member Info'!K77</f>
        <v/>
      </c>
      <c r="I51" s="117"/>
      <c r="J51" s="118">
        <f>'Member Info'!L77</f>
        <v>0</v>
      </c>
      <c r="K51" s="118" t="str">
        <f t="shared" si="0"/>
        <v/>
      </c>
      <c r="L51" s="119"/>
      <c r="M51" s="261">
        <f>IF(F51=0,"",'GP1 Totals'!M76)</f>
        <v>0</v>
      </c>
      <c r="N51" s="261" t="str">
        <f ca="1">IF(ISERROR('GP1 Totals'!AH76),"",'GP1 Totals'!AH76)</f>
        <v/>
      </c>
      <c r="O51" s="262" t="str">
        <f>IF(A51=0,"",'Member Info'!F77)</f>
        <v/>
      </c>
      <c r="P51" s="221" t="str">
        <f>IF('GP1 Totals'!AE76="Change","Enter PT/FT start date","")</f>
        <v/>
      </c>
      <c r="Q51" s="54"/>
      <c r="R51" s="89"/>
      <c r="S51" s="89"/>
      <c r="T51" s="89"/>
      <c r="U51" s="89"/>
      <c r="V51" s="89"/>
      <c r="W51" s="221"/>
      <c r="X51" s="221"/>
      <c r="Y51" s="56"/>
      <c r="Z51" s="276"/>
      <c r="AA51" s="402"/>
      <c r="AB51" s="53">
        <f>'Member Info'!T77</f>
        <v>0</v>
      </c>
    </row>
    <row r="52" spans="1:28" x14ac:dyDescent="0.25">
      <c r="A52" s="189">
        <f>'Member Info'!B78</f>
        <v>0</v>
      </c>
      <c r="B52" s="190" t="str">
        <f>IF(A52=0,"",'Member Info'!$D$16)</f>
        <v/>
      </c>
      <c r="C52" s="191">
        <f>'Member Info'!E78</f>
        <v>0</v>
      </c>
      <c r="D52" s="131">
        <f>'GP1 Totals'!G77</f>
        <v>0</v>
      </c>
      <c r="E52" s="192">
        <f>'Member Info'!I78</f>
        <v>0</v>
      </c>
      <c r="F52" s="193" t="str">
        <f>IF('GP1 Totals'!AD77="Part Time","Y","")</f>
        <v/>
      </c>
      <c r="G52" s="131">
        <f>'GP1 Totals'!S77</f>
        <v>0</v>
      </c>
      <c r="H52" s="118" t="str">
        <f>'Member Info'!K78</f>
        <v/>
      </c>
      <c r="I52" s="117"/>
      <c r="J52" s="118">
        <f>'Member Info'!L78</f>
        <v>0</v>
      </c>
      <c r="K52" s="118" t="str">
        <f t="shared" si="0"/>
        <v/>
      </c>
      <c r="L52" s="119"/>
      <c r="M52" s="261">
        <f>IF(F52=0,"",'GP1 Totals'!M77)</f>
        <v>0</v>
      </c>
      <c r="N52" s="261" t="str">
        <f ca="1">IF(ISERROR('GP1 Totals'!AH77),"",'GP1 Totals'!AH77)</f>
        <v/>
      </c>
      <c r="O52" s="262" t="str">
        <f>IF(A52=0,"",'Member Info'!F78)</f>
        <v/>
      </c>
      <c r="P52" s="221" t="str">
        <f>IF('GP1 Totals'!AE77="Change","Enter PT/FT start date","")</f>
        <v/>
      </c>
      <c r="Q52" s="54"/>
      <c r="R52" s="89"/>
      <c r="S52" s="89"/>
      <c r="T52" s="89"/>
      <c r="U52" s="89"/>
      <c r="V52" s="89"/>
      <c r="W52" s="221"/>
      <c r="X52" s="221"/>
      <c r="Y52" s="56"/>
      <c r="Z52" s="276"/>
      <c r="AA52" s="402"/>
      <c r="AB52" s="53">
        <f>'Member Info'!T78</f>
        <v>0</v>
      </c>
    </row>
    <row r="53" spans="1:28" x14ac:dyDescent="0.25">
      <c r="A53" s="189">
        <f>'Member Info'!B79</f>
        <v>0</v>
      </c>
      <c r="B53" s="190" t="str">
        <f>IF(A53=0,"",'Member Info'!$D$16)</f>
        <v/>
      </c>
      <c r="C53" s="191">
        <f>'Member Info'!E79</f>
        <v>0</v>
      </c>
      <c r="D53" s="131">
        <f>'GP1 Totals'!G78</f>
        <v>0</v>
      </c>
      <c r="E53" s="192">
        <f>'Member Info'!I79</f>
        <v>0</v>
      </c>
      <c r="F53" s="193" t="str">
        <f>IF('GP1 Totals'!AD78="Part Time","Y","")</f>
        <v/>
      </c>
      <c r="G53" s="131">
        <f>'GP1 Totals'!S78</f>
        <v>0</v>
      </c>
      <c r="H53" s="118" t="str">
        <f>'Member Info'!K79</f>
        <v/>
      </c>
      <c r="I53" s="117"/>
      <c r="J53" s="118">
        <f>'Member Info'!L79</f>
        <v>0</v>
      </c>
      <c r="K53" s="118" t="str">
        <f t="shared" si="0"/>
        <v/>
      </c>
      <c r="L53" s="119"/>
      <c r="M53" s="261">
        <f>IF(F53=0,"",'GP1 Totals'!M78)</f>
        <v>0</v>
      </c>
      <c r="N53" s="261" t="str">
        <f ca="1">IF(ISERROR('GP1 Totals'!AH78),"",'GP1 Totals'!AH78)</f>
        <v/>
      </c>
      <c r="O53" s="262" t="str">
        <f>IF(A53=0,"",'Member Info'!F79)</f>
        <v/>
      </c>
      <c r="P53" s="221" t="str">
        <f>IF('GP1 Totals'!AE78="Change","Enter PT/FT start date","")</f>
        <v/>
      </c>
      <c r="Q53" s="54"/>
      <c r="R53" s="89"/>
      <c r="S53" s="89"/>
      <c r="T53" s="89"/>
      <c r="U53" s="89"/>
      <c r="V53" s="89"/>
      <c r="W53" s="221"/>
      <c r="X53" s="221"/>
      <c r="Y53" s="56"/>
      <c r="Z53" s="276"/>
      <c r="AA53" s="402"/>
      <c r="AB53" s="53">
        <f>'Member Info'!T79</f>
        <v>0</v>
      </c>
    </row>
    <row r="54" spans="1:28" x14ac:dyDescent="0.25">
      <c r="A54" s="189">
        <f>'Member Info'!B80</f>
        <v>0</v>
      </c>
      <c r="B54" s="190" t="str">
        <f>IF(A54=0,"",'Member Info'!$D$16)</f>
        <v/>
      </c>
      <c r="C54" s="191">
        <f>'Member Info'!E80</f>
        <v>0</v>
      </c>
      <c r="D54" s="131">
        <f>'GP1 Totals'!G79</f>
        <v>0</v>
      </c>
      <c r="E54" s="192">
        <f>'Member Info'!I80</f>
        <v>0</v>
      </c>
      <c r="F54" s="193" t="str">
        <f>IF('GP1 Totals'!AD79="Part Time","Y","")</f>
        <v/>
      </c>
      <c r="G54" s="131">
        <f>'GP1 Totals'!S79</f>
        <v>0</v>
      </c>
      <c r="H54" s="118" t="str">
        <f>'Member Info'!K80</f>
        <v/>
      </c>
      <c r="I54" s="117"/>
      <c r="J54" s="118">
        <f>'Member Info'!L80</f>
        <v>0</v>
      </c>
      <c r="K54" s="118" t="str">
        <f t="shared" si="0"/>
        <v/>
      </c>
      <c r="L54" s="119"/>
      <c r="M54" s="261">
        <f>IF(F54=0,"",'GP1 Totals'!M79)</f>
        <v>0</v>
      </c>
      <c r="N54" s="261" t="str">
        <f ca="1">IF(ISERROR('GP1 Totals'!AH79),"",'GP1 Totals'!AH79)</f>
        <v/>
      </c>
      <c r="O54" s="262" t="str">
        <f>IF(A54=0,"",'Member Info'!F80)</f>
        <v/>
      </c>
      <c r="P54" s="221" t="str">
        <f>IF('GP1 Totals'!AE79="Change","Enter PT/FT start date","")</f>
        <v/>
      </c>
      <c r="Q54" s="54"/>
      <c r="R54" s="89"/>
      <c r="S54" s="89"/>
      <c r="T54" s="89"/>
      <c r="U54" s="89"/>
      <c r="V54" s="89"/>
      <c r="W54" s="221"/>
      <c r="X54" s="221"/>
      <c r="Y54" s="56"/>
      <c r="Z54" s="276"/>
      <c r="AA54" s="402"/>
      <c r="AB54" s="53">
        <f>'Member Info'!T80</f>
        <v>0</v>
      </c>
    </row>
    <row r="55" spans="1:28" x14ac:dyDescent="0.25">
      <c r="A55" s="189">
        <f>'Member Info'!B81</f>
        <v>0</v>
      </c>
      <c r="B55" s="190" t="str">
        <f>IF(A55=0,"",'Member Info'!$D$16)</f>
        <v/>
      </c>
      <c r="C55" s="191">
        <f>'Member Info'!E81</f>
        <v>0</v>
      </c>
      <c r="D55" s="131">
        <f>'GP1 Totals'!G80</f>
        <v>0</v>
      </c>
      <c r="E55" s="192">
        <f>'Member Info'!I81</f>
        <v>0</v>
      </c>
      <c r="F55" s="193" t="str">
        <f>IF('GP1 Totals'!AD80="Part Time","Y","")</f>
        <v/>
      </c>
      <c r="G55" s="131">
        <f>'GP1 Totals'!S80</f>
        <v>0</v>
      </c>
      <c r="H55" s="118" t="str">
        <f>'Member Info'!K81</f>
        <v/>
      </c>
      <c r="I55" s="117"/>
      <c r="J55" s="118">
        <f>'Member Info'!L81</f>
        <v>0</v>
      </c>
      <c r="K55" s="118" t="str">
        <f t="shared" si="0"/>
        <v/>
      </c>
      <c r="L55" s="119"/>
      <c r="M55" s="261">
        <f>IF(F55=0,"",'GP1 Totals'!M80)</f>
        <v>0</v>
      </c>
      <c r="N55" s="261" t="str">
        <f ca="1">IF(ISERROR('GP1 Totals'!AH80),"",'GP1 Totals'!AH80)</f>
        <v/>
      </c>
      <c r="O55" s="262" t="str">
        <f>IF(A55=0,"",'Member Info'!F81)</f>
        <v/>
      </c>
      <c r="P55" s="221" t="str">
        <f>IF('GP1 Totals'!AE80="Change","Enter PT/FT start date","")</f>
        <v/>
      </c>
      <c r="Q55" s="54"/>
      <c r="R55" s="89"/>
      <c r="S55" s="89"/>
      <c r="T55" s="89"/>
      <c r="U55" s="89"/>
      <c r="V55" s="89"/>
      <c r="W55" s="221"/>
      <c r="X55" s="221"/>
      <c r="Y55" s="56"/>
      <c r="Z55" s="276"/>
      <c r="AA55" s="402"/>
      <c r="AB55" s="53">
        <f>'Member Info'!T81</f>
        <v>0</v>
      </c>
    </row>
    <row r="56" spans="1:28" x14ac:dyDescent="0.25">
      <c r="A56" s="189">
        <f>'Member Info'!B82</f>
        <v>0</v>
      </c>
      <c r="B56" s="190" t="str">
        <f>IF(A56=0,"",'Member Info'!$D$16)</f>
        <v/>
      </c>
      <c r="C56" s="191">
        <f>'Member Info'!E82</f>
        <v>0</v>
      </c>
      <c r="D56" s="131">
        <f>'GP1 Totals'!G81</f>
        <v>0</v>
      </c>
      <c r="E56" s="192">
        <f>'Member Info'!I82</f>
        <v>0</v>
      </c>
      <c r="F56" s="193" t="str">
        <f>IF('GP1 Totals'!AD81="Part Time","Y","")</f>
        <v/>
      </c>
      <c r="G56" s="131">
        <f>'GP1 Totals'!S81</f>
        <v>0</v>
      </c>
      <c r="H56" s="118" t="str">
        <f>'Member Info'!K82</f>
        <v/>
      </c>
      <c r="I56" s="117"/>
      <c r="J56" s="118">
        <f>'Member Info'!L82</f>
        <v>0</v>
      </c>
      <c r="K56" s="118" t="str">
        <f t="shared" si="0"/>
        <v/>
      </c>
      <c r="L56" s="119"/>
      <c r="M56" s="261">
        <f>IF(F56=0,"",'GP1 Totals'!M81)</f>
        <v>0</v>
      </c>
      <c r="N56" s="261" t="str">
        <f ca="1">IF(ISERROR('GP1 Totals'!AH81),"",'GP1 Totals'!AH81)</f>
        <v/>
      </c>
      <c r="O56" s="262" t="str">
        <f>IF(A56=0,"",'Member Info'!F82)</f>
        <v/>
      </c>
      <c r="P56" s="221" t="str">
        <f>IF('GP1 Totals'!AE81="Change","Enter PT/FT start date","")</f>
        <v/>
      </c>
      <c r="Q56" s="54"/>
      <c r="R56" s="89"/>
      <c r="S56" s="89"/>
      <c r="T56" s="89"/>
      <c r="U56" s="89"/>
      <c r="V56" s="89"/>
      <c r="W56" s="221"/>
      <c r="X56" s="221"/>
      <c r="Y56" s="56"/>
      <c r="Z56" s="276"/>
      <c r="AA56" s="402"/>
      <c r="AB56" s="53">
        <f>'Member Info'!T82</f>
        <v>0</v>
      </c>
    </row>
    <row r="57" spans="1:28" x14ac:dyDescent="0.25">
      <c r="A57" s="189">
        <f>'Member Info'!B83</f>
        <v>0</v>
      </c>
      <c r="B57" s="190" t="str">
        <f>IF(A57=0,"",'Member Info'!$D$16)</f>
        <v/>
      </c>
      <c r="C57" s="191">
        <f>'Member Info'!E83</f>
        <v>0</v>
      </c>
      <c r="D57" s="131">
        <f>'GP1 Totals'!G82</f>
        <v>0</v>
      </c>
      <c r="E57" s="192">
        <f>'Member Info'!I83</f>
        <v>0</v>
      </c>
      <c r="F57" s="193" t="str">
        <f>IF('GP1 Totals'!AD82="Part Time","Y","")</f>
        <v/>
      </c>
      <c r="G57" s="131">
        <f>'GP1 Totals'!S82</f>
        <v>0</v>
      </c>
      <c r="H57" s="118" t="str">
        <f>'Member Info'!K83</f>
        <v/>
      </c>
      <c r="I57" s="117"/>
      <c r="J57" s="118">
        <f>'Member Info'!L83</f>
        <v>0</v>
      </c>
      <c r="K57" s="118" t="str">
        <f t="shared" si="0"/>
        <v/>
      </c>
      <c r="L57" s="119"/>
      <c r="M57" s="261">
        <f>IF(F57=0,"",'GP1 Totals'!M82)</f>
        <v>0</v>
      </c>
      <c r="N57" s="261" t="str">
        <f ca="1">IF(ISERROR('GP1 Totals'!AH82),"",'GP1 Totals'!AH82)</f>
        <v/>
      </c>
      <c r="O57" s="262" t="str">
        <f>IF(A57=0,"",'Member Info'!F83)</f>
        <v/>
      </c>
      <c r="P57" s="221" t="str">
        <f>IF('GP1 Totals'!AE82="Change","Enter PT/FT start date","")</f>
        <v/>
      </c>
      <c r="Q57" s="54"/>
      <c r="R57" s="89"/>
      <c r="S57" s="89"/>
      <c r="T57" s="89"/>
      <c r="U57" s="89"/>
      <c r="V57" s="89"/>
      <c r="W57" s="221"/>
      <c r="X57" s="221"/>
      <c r="Y57" s="56"/>
      <c r="Z57" s="276"/>
      <c r="AA57" s="402"/>
      <c r="AB57" s="53">
        <f>'Member Info'!T83</f>
        <v>0</v>
      </c>
    </row>
    <row r="58" spans="1:28" x14ac:dyDescent="0.25">
      <c r="A58" s="189">
        <f>'Member Info'!B84</f>
        <v>0</v>
      </c>
      <c r="B58" s="190" t="str">
        <f>IF(A58=0,"",'Member Info'!$D$16)</f>
        <v/>
      </c>
      <c r="C58" s="191">
        <f>'Member Info'!E84</f>
        <v>0</v>
      </c>
      <c r="D58" s="131">
        <f>'GP1 Totals'!G83</f>
        <v>0</v>
      </c>
      <c r="E58" s="192">
        <f>'Member Info'!I84</f>
        <v>0</v>
      </c>
      <c r="F58" s="193" t="str">
        <f>IF('GP1 Totals'!AD83="Part Time","Y","")</f>
        <v/>
      </c>
      <c r="G58" s="131">
        <f>'GP1 Totals'!S83</f>
        <v>0</v>
      </c>
      <c r="H58" s="118" t="str">
        <f>'Member Info'!K84</f>
        <v/>
      </c>
      <c r="I58" s="117"/>
      <c r="J58" s="118">
        <f>'Member Info'!L84</f>
        <v>0</v>
      </c>
      <c r="K58" s="118" t="str">
        <f t="shared" si="0"/>
        <v/>
      </c>
      <c r="L58" s="119"/>
      <c r="M58" s="261">
        <f>IF(F58=0,"",'GP1 Totals'!M83)</f>
        <v>0</v>
      </c>
      <c r="N58" s="261" t="str">
        <f ca="1">IF(ISERROR('GP1 Totals'!AH83),"",'GP1 Totals'!AH83)</f>
        <v/>
      </c>
      <c r="O58" s="262" t="str">
        <f>IF(A58=0,"",'Member Info'!F84)</f>
        <v/>
      </c>
      <c r="P58" s="221" t="str">
        <f>IF('GP1 Totals'!AE83="Change","Enter PT/FT start date","")</f>
        <v/>
      </c>
      <c r="Q58" s="54"/>
      <c r="R58" s="89"/>
      <c r="S58" s="89"/>
      <c r="T58" s="89"/>
      <c r="U58" s="89"/>
      <c r="V58" s="89"/>
      <c r="W58" s="221"/>
      <c r="X58" s="221"/>
      <c r="Y58" s="56"/>
      <c r="Z58" s="276"/>
      <c r="AA58" s="402"/>
      <c r="AB58" s="53">
        <f>'Member Info'!T84</f>
        <v>0</v>
      </c>
    </row>
    <row r="59" spans="1:28" x14ac:dyDescent="0.25">
      <c r="A59" s="189">
        <f>'Member Info'!B85</f>
        <v>0</v>
      </c>
      <c r="B59" s="190" t="str">
        <f>IF(A59=0,"",'Member Info'!$D$16)</f>
        <v/>
      </c>
      <c r="C59" s="191">
        <f>'Member Info'!E85</f>
        <v>0</v>
      </c>
      <c r="D59" s="131">
        <f>'GP1 Totals'!G84</f>
        <v>0</v>
      </c>
      <c r="E59" s="192">
        <f>'Member Info'!I85</f>
        <v>0</v>
      </c>
      <c r="F59" s="193" t="str">
        <f>IF('GP1 Totals'!AD84="Part Time","Y","")</f>
        <v/>
      </c>
      <c r="G59" s="131">
        <f>'GP1 Totals'!S84</f>
        <v>0</v>
      </c>
      <c r="H59" s="118" t="str">
        <f>'Member Info'!K85</f>
        <v/>
      </c>
      <c r="I59" s="117"/>
      <c r="J59" s="118">
        <f>'Member Info'!L85</f>
        <v>0</v>
      </c>
      <c r="K59" s="118" t="str">
        <f t="shared" si="0"/>
        <v/>
      </c>
      <c r="L59" s="119"/>
      <c r="M59" s="261">
        <f>IF(F59=0,"",'GP1 Totals'!M84)</f>
        <v>0</v>
      </c>
      <c r="N59" s="261" t="str">
        <f ca="1">IF(ISERROR('GP1 Totals'!AH84),"",'GP1 Totals'!AH84)</f>
        <v/>
      </c>
      <c r="O59" s="262" t="str">
        <f>IF(A59=0,"",'Member Info'!F85)</f>
        <v/>
      </c>
      <c r="P59" s="221" t="str">
        <f>IF('GP1 Totals'!AE84="Change","Enter PT/FT start date","")</f>
        <v/>
      </c>
      <c r="Q59" s="54"/>
      <c r="R59" s="89"/>
      <c r="S59" s="89"/>
      <c r="T59" s="89"/>
      <c r="U59" s="89"/>
      <c r="V59" s="89"/>
      <c r="W59" s="221"/>
      <c r="X59" s="221"/>
      <c r="Y59" s="56"/>
      <c r="Z59" s="276"/>
      <c r="AA59" s="402"/>
      <c r="AB59" s="53">
        <f>'Member Info'!T85</f>
        <v>0</v>
      </c>
    </row>
    <row r="60" spans="1:28" x14ac:dyDescent="0.25">
      <c r="A60" s="189">
        <f>'Member Info'!B86</f>
        <v>0</v>
      </c>
      <c r="B60" s="190" t="str">
        <f>IF(A60=0,"",'Member Info'!$D$16)</f>
        <v/>
      </c>
      <c r="C60" s="191">
        <f>'Member Info'!E86</f>
        <v>0</v>
      </c>
      <c r="D60" s="131">
        <f>'GP1 Totals'!G85</f>
        <v>0</v>
      </c>
      <c r="E60" s="192">
        <f>'Member Info'!I86</f>
        <v>0</v>
      </c>
      <c r="F60" s="193" t="str">
        <f>IF('GP1 Totals'!AD85="Part Time","Y","")</f>
        <v/>
      </c>
      <c r="G60" s="131">
        <f>'GP1 Totals'!S85</f>
        <v>0</v>
      </c>
      <c r="H60" s="118" t="str">
        <f>'Member Info'!K86</f>
        <v/>
      </c>
      <c r="I60" s="117"/>
      <c r="J60" s="118">
        <f>'Member Info'!L86</f>
        <v>0</v>
      </c>
      <c r="K60" s="118" t="str">
        <f t="shared" si="0"/>
        <v/>
      </c>
      <c r="L60" s="119"/>
      <c r="M60" s="261">
        <f>IF(F60=0,"",'GP1 Totals'!M85)</f>
        <v>0</v>
      </c>
      <c r="N60" s="261" t="str">
        <f ca="1">IF(ISERROR('GP1 Totals'!AH85),"",'GP1 Totals'!AH85)</f>
        <v/>
      </c>
      <c r="O60" s="262" t="str">
        <f>IF(A60=0,"",'Member Info'!F86)</f>
        <v/>
      </c>
      <c r="P60" s="221" t="str">
        <f>IF('GP1 Totals'!AE85="Change","Enter PT/FT start date","")</f>
        <v/>
      </c>
      <c r="Q60" s="54"/>
      <c r="R60" s="89"/>
      <c r="S60" s="89"/>
      <c r="T60" s="89"/>
      <c r="U60" s="89"/>
      <c r="V60" s="89"/>
      <c r="W60" s="221"/>
      <c r="X60" s="221"/>
      <c r="Y60" s="56"/>
      <c r="Z60" s="276"/>
      <c r="AA60" s="402"/>
      <c r="AB60" s="53">
        <f>'Member Info'!T86</f>
        <v>0</v>
      </c>
    </row>
    <row r="61" spans="1:28" x14ac:dyDescent="0.25">
      <c r="A61" s="189">
        <f>'Member Info'!B87</f>
        <v>0</v>
      </c>
      <c r="B61" s="190" t="str">
        <f>IF(A61=0,"",'Member Info'!$D$16)</f>
        <v/>
      </c>
      <c r="C61" s="191">
        <f>'Member Info'!E87</f>
        <v>0</v>
      </c>
      <c r="D61" s="131">
        <f>'GP1 Totals'!G86</f>
        <v>0</v>
      </c>
      <c r="E61" s="192">
        <f>'Member Info'!I87</f>
        <v>0</v>
      </c>
      <c r="F61" s="193" t="str">
        <f>IF('GP1 Totals'!AD86="Part Time","Y","")</f>
        <v/>
      </c>
      <c r="G61" s="131">
        <f>'GP1 Totals'!S86</f>
        <v>0</v>
      </c>
      <c r="H61" s="118" t="str">
        <f>'Member Info'!K87</f>
        <v/>
      </c>
      <c r="I61" s="117"/>
      <c r="J61" s="118">
        <f>'Member Info'!L87</f>
        <v>0</v>
      </c>
      <c r="K61" s="118" t="str">
        <f t="shared" si="0"/>
        <v/>
      </c>
      <c r="L61" s="119"/>
      <c r="M61" s="261">
        <f>IF(F61=0,"",'GP1 Totals'!M86)</f>
        <v>0</v>
      </c>
      <c r="N61" s="261" t="str">
        <f ca="1">IF(ISERROR('GP1 Totals'!AH86),"",'GP1 Totals'!AH86)</f>
        <v/>
      </c>
      <c r="O61" s="262" t="str">
        <f>IF(A61=0,"",'Member Info'!F87)</f>
        <v/>
      </c>
      <c r="P61" s="221" t="str">
        <f>IF('GP1 Totals'!AE86="Change","Enter PT/FT start date","")</f>
        <v/>
      </c>
      <c r="Q61" s="54"/>
      <c r="R61" s="89"/>
      <c r="S61" s="89"/>
      <c r="T61" s="89"/>
      <c r="U61" s="89"/>
      <c r="V61" s="89"/>
      <c r="W61" s="221"/>
      <c r="X61" s="221"/>
      <c r="Y61" s="56"/>
      <c r="Z61" s="276"/>
      <c r="AA61" s="402"/>
      <c r="AB61" s="53">
        <f>'Member Info'!T87</f>
        <v>0</v>
      </c>
    </row>
    <row r="62" spans="1:28" x14ac:dyDescent="0.25">
      <c r="A62" s="189">
        <f>'Member Info'!B88</f>
        <v>0</v>
      </c>
      <c r="B62" s="190" t="str">
        <f>IF(A62=0,"",'Member Info'!$D$16)</f>
        <v/>
      </c>
      <c r="C62" s="191">
        <f>'Member Info'!E88</f>
        <v>0</v>
      </c>
      <c r="D62" s="131">
        <f>'GP1 Totals'!G87</f>
        <v>0</v>
      </c>
      <c r="E62" s="192">
        <f>'Member Info'!I88</f>
        <v>0</v>
      </c>
      <c r="F62" s="193" t="str">
        <f>IF('GP1 Totals'!AD87="Part Time","Y","")</f>
        <v/>
      </c>
      <c r="G62" s="131">
        <f>'GP1 Totals'!S87</f>
        <v>0</v>
      </c>
      <c r="H62" s="118" t="str">
        <f>'Member Info'!K88</f>
        <v/>
      </c>
      <c r="I62" s="117"/>
      <c r="J62" s="118">
        <f>'Member Info'!L88</f>
        <v>0</v>
      </c>
      <c r="K62" s="118" t="str">
        <f t="shared" si="0"/>
        <v/>
      </c>
      <c r="L62" s="119"/>
      <c r="M62" s="261">
        <f>IF(F62=0,"",'GP1 Totals'!M87)</f>
        <v>0</v>
      </c>
      <c r="N62" s="261" t="str">
        <f ca="1">IF(ISERROR('GP1 Totals'!AH87),"",'GP1 Totals'!AH87)</f>
        <v/>
      </c>
      <c r="O62" s="262" t="str">
        <f>IF(A62=0,"",'Member Info'!F88)</f>
        <v/>
      </c>
      <c r="P62" s="221" t="str">
        <f>IF('GP1 Totals'!AE87="Change","Enter PT/FT start date","")</f>
        <v/>
      </c>
      <c r="Q62" s="54"/>
      <c r="R62" s="89"/>
      <c r="S62" s="89"/>
      <c r="T62" s="89"/>
      <c r="U62" s="89"/>
      <c r="V62" s="89"/>
      <c r="W62" s="221"/>
      <c r="X62" s="221"/>
      <c r="Y62" s="56"/>
      <c r="Z62" s="276"/>
      <c r="AA62" s="402"/>
      <c r="AB62" s="53">
        <f>'Member Info'!T88</f>
        <v>0</v>
      </c>
    </row>
    <row r="63" spans="1:28" x14ac:dyDescent="0.25">
      <c r="A63" s="189">
        <f>'Member Info'!B89</f>
        <v>0</v>
      </c>
      <c r="B63" s="190" t="str">
        <f>IF(A63=0,"",'Member Info'!$D$16)</f>
        <v/>
      </c>
      <c r="C63" s="191">
        <f>'Member Info'!E89</f>
        <v>0</v>
      </c>
      <c r="D63" s="131">
        <f>'GP1 Totals'!G88</f>
        <v>0</v>
      </c>
      <c r="E63" s="192">
        <f>'Member Info'!I89</f>
        <v>0</v>
      </c>
      <c r="F63" s="193" t="str">
        <f>IF('GP1 Totals'!AD88="Part Time","Y","")</f>
        <v/>
      </c>
      <c r="G63" s="131">
        <f>'GP1 Totals'!S88</f>
        <v>0</v>
      </c>
      <c r="H63" s="118" t="str">
        <f>'Member Info'!K89</f>
        <v/>
      </c>
      <c r="I63" s="117"/>
      <c r="J63" s="118">
        <f>'Member Info'!L89</f>
        <v>0</v>
      </c>
      <c r="K63" s="118" t="str">
        <f t="shared" si="0"/>
        <v/>
      </c>
      <c r="L63" s="119"/>
      <c r="M63" s="261">
        <f>IF(F63=0,"",'GP1 Totals'!M88)</f>
        <v>0</v>
      </c>
      <c r="N63" s="261" t="str">
        <f ca="1">IF(ISERROR('GP1 Totals'!AH88),"",'GP1 Totals'!AH88)</f>
        <v/>
      </c>
      <c r="O63" s="262" t="str">
        <f>IF(A63=0,"",'Member Info'!F89)</f>
        <v/>
      </c>
      <c r="P63" s="221" t="str">
        <f>IF('GP1 Totals'!AE88="Change","Enter PT/FT start date","")</f>
        <v/>
      </c>
      <c r="Q63" s="54"/>
      <c r="R63" s="89"/>
      <c r="S63" s="89"/>
      <c r="T63" s="89"/>
      <c r="U63" s="89"/>
      <c r="V63" s="89"/>
      <c r="W63" s="221"/>
      <c r="X63" s="221"/>
      <c r="Y63" s="56"/>
      <c r="Z63" s="276"/>
      <c r="AA63" s="402"/>
      <c r="AB63" s="53">
        <f>'Member Info'!T89</f>
        <v>0</v>
      </c>
    </row>
    <row r="64" spans="1:28" x14ac:dyDescent="0.25">
      <c r="A64" s="189">
        <f>'Member Info'!B90</f>
        <v>0</v>
      </c>
      <c r="B64" s="190" t="str">
        <f>IF(A64=0,"",'Member Info'!$D$16)</f>
        <v/>
      </c>
      <c r="C64" s="191">
        <f>'Member Info'!E90</f>
        <v>0</v>
      </c>
      <c r="D64" s="131">
        <f>'GP1 Totals'!G89</f>
        <v>0</v>
      </c>
      <c r="E64" s="192">
        <f>'Member Info'!I90</f>
        <v>0</v>
      </c>
      <c r="F64" s="193" t="str">
        <f>IF('GP1 Totals'!AD89="Part Time","Y","")</f>
        <v/>
      </c>
      <c r="G64" s="131">
        <f>'GP1 Totals'!S89</f>
        <v>0</v>
      </c>
      <c r="H64" s="118" t="str">
        <f>'Member Info'!K90</f>
        <v/>
      </c>
      <c r="I64" s="117"/>
      <c r="J64" s="118">
        <f>'Member Info'!L90</f>
        <v>0</v>
      </c>
      <c r="K64" s="118" t="str">
        <f t="shared" si="0"/>
        <v/>
      </c>
      <c r="L64" s="119"/>
      <c r="M64" s="261">
        <f>IF(F64=0,"",'GP1 Totals'!M89)</f>
        <v>0</v>
      </c>
      <c r="N64" s="261" t="str">
        <f ca="1">IF(ISERROR('GP1 Totals'!AH89),"",'GP1 Totals'!AH89)</f>
        <v/>
      </c>
      <c r="O64" s="262" t="str">
        <f>IF(A64=0,"",'Member Info'!F90)</f>
        <v/>
      </c>
      <c r="P64" s="221" t="str">
        <f>IF('GP1 Totals'!AE89="Change","Enter PT/FT start date","")</f>
        <v/>
      </c>
      <c r="Q64" s="54"/>
      <c r="R64" s="89"/>
      <c r="S64" s="89"/>
      <c r="T64" s="89"/>
      <c r="U64" s="89"/>
      <c r="V64" s="89"/>
      <c r="W64" s="221"/>
      <c r="X64" s="221"/>
      <c r="Y64" s="56"/>
      <c r="Z64" s="276"/>
      <c r="AA64" s="402"/>
      <c r="AB64" s="53">
        <f>'Member Info'!T90</f>
        <v>0</v>
      </c>
    </row>
    <row r="65" spans="1:28" x14ac:dyDescent="0.25">
      <c r="A65" s="189">
        <f>'Member Info'!B91</f>
        <v>0</v>
      </c>
      <c r="B65" s="190" t="str">
        <f>IF(A65=0,"",'Member Info'!$D$16)</f>
        <v/>
      </c>
      <c r="C65" s="191">
        <f>'Member Info'!E91</f>
        <v>0</v>
      </c>
      <c r="D65" s="131">
        <f>'GP1 Totals'!G90</f>
        <v>0</v>
      </c>
      <c r="E65" s="192">
        <f>'Member Info'!I91</f>
        <v>0</v>
      </c>
      <c r="F65" s="193" t="str">
        <f>IF('GP1 Totals'!AD90="Part Time","Y","")</f>
        <v/>
      </c>
      <c r="G65" s="131">
        <f>'GP1 Totals'!S90</f>
        <v>0</v>
      </c>
      <c r="H65" s="118" t="str">
        <f>'Member Info'!K91</f>
        <v/>
      </c>
      <c r="I65" s="117"/>
      <c r="J65" s="118">
        <f>'Member Info'!L91</f>
        <v>0</v>
      </c>
      <c r="K65" s="118" t="str">
        <f t="shared" si="0"/>
        <v/>
      </c>
      <c r="L65" s="119"/>
      <c r="M65" s="261">
        <f>IF(F65=0,"",'GP1 Totals'!M90)</f>
        <v>0</v>
      </c>
      <c r="N65" s="261" t="str">
        <f ca="1">IF(ISERROR('GP1 Totals'!AH90),"",'GP1 Totals'!AH90)</f>
        <v/>
      </c>
      <c r="O65" s="262" t="str">
        <f>IF(A65=0,"",'Member Info'!F91)</f>
        <v/>
      </c>
      <c r="P65" s="221" t="str">
        <f>IF('GP1 Totals'!AE90="Change","Enter PT/FT start date","")</f>
        <v/>
      </c>
      <c r="Q65" s="54"/>
      <c r="R65" s="89"/>
      <c r="S65" s="89"/>
      <c r="T65" s="89"/>
      <c r="U65" s="89"/>
      <c r="V65" s="89"/>
      <c r="W65" s="221"/>
      <c r="X65" s="221"/>
      <c r="Y65" s="56"/>
      <c r="Z65" s="276"/>
      <c r="AA65" s="402"/>
      <c r="AB65" s="53">
        <f>'Member Info'!T91</f>
        <v>0</v>
      </c>
    </row>
    <row r="66" spans="1:28" x14ac:dyDescent="0.25">
      <c r="A66" s="189">
        <f>'Member Info'!B92</f>
        <v>0</v>
      </c>
      <c r="B66" s="190" t="str">
        <f>IF(A66=0,"",'Member Info'!$D$16)</f>
        <v/>
      </c>
      <c r="C66" s="191">
        <f>'Member Info'!E92</f>
        <v>0</v>
      </c>
      <c r="D66" s="131">
        <f>'GP1 Totals'!G91</f>
        <v>0</v>
      </c>
      <c r="E66" s="192">
        <f>'Member Info'!I92</f>
        <v>0</v>
      </c>
      <c r="F66" s="193" t="str">
        <f>IF('GP1 Totals'!AD91="Part Time","Y","")</f>
        <v/>
      </c>
      <c r="G66" s="131">
        <f>'GP1 Totals'!S91</f>
        <v>0</v>
      </c>
      <c r="H66" s="118" t="str">
        <f>'Member Info'!K92</f>
        <v/>
      </c>
      <c r="I66" s="117"/>
      <c r="J66" s="118">
        <f>'Member Info'!L92</f>
        <v>0</v>
      </c>
      <c r="K66" s="118" t="str">
        <f t="shared" si="0"/>
        <v/>
      </c>
      <c r="L66" s="119"/>
      <c r="M66" s="261">
        <f>IF(F66=0,"",'GP1 Totals'!M91)</f>
        <v>0</v>
      </c>
      <c r="N66" s="261" t="str">
        <f ca="1">IF(ISERROR('GP1 Totals'!AH91),"",'GP1 Totals'!AH91)</f>
        <v/>
      </c>
      <c r="O66" s="262" t="str">
        <f>IF(A66=0,"",'Member Info'!F92)</f>
        <v/>
      </c>
      <c r="P66" s="221" t="str">
        <f>IF('GP1 Totals'!AE91="Change","Enter PT/FT start date","")</f>
        <v/>
      </c>
      <c r="Q66" s="54"/>
      <c r="R66" s="89"/>
      <c r="S66" s="89"/>
      <c r="T66" s="89"/>
      <c r="U66" s="89"/>
      <c r="V66" s="89"/>
      <c r="W66" s="221"/>
      <c r="X66" s="221"/>
      <c r="Y66" s="56"/>
      <c r="Z66" s="276"/>
      <c r="AA66" s="402"/>
      <c r="AB66" s="53">
        <f>'Member Info'!T92</f>
        <v>0</v>
      </c>
    </row>
    <row r="67" spans="1:28" x14ac:dyDescent="0.25">
      <c r="A67" s="189">
        <f>'Member Info'!B93</f>
        <v>0</v>
      </c>
      <c r="B67" s="190" t="str">
        <f>IF(A67=0,"",'Member Info'!$D$16)</f>
        <v/>
      </c>
      <c r="C67" s="191">
        <f>'Member Info'!E93</f>
        <v>0</v>
      </c>
      <c r="D67" s="131">
        <f>'GP1 Totals'!G92</f>
        <v>0</v>
      </c>
      <c r="E67" s="192">
        <f>'Member Info'!I93</f>
        <v>0</v>
      </c>
      <c r="F67" s="193" t="str">
        <f>IF('GP1 Totals'!AD92="Part Time","Y","")</f>
        <v/>
      </c>
      <c r="G67" s="131">
        <f>'GP1 Totals'!S92</f>
        <v>0</v>
      </c>
      <c r="H67" s="118" t="str">
        <f>'Member Info'!K93</f>
        <v/>
      </c>
      <c r="I67" s="117"/>
      <c r="J67" s="118">
        <f>'Member Info'!L93</f>
        <v>0</v>
      </c>
      <c r="K67" s="118" t="str">
        <f t="shared" si="0"/>
        <v/>
      </c>
      <c r="L67" s="119"/>
      <c r="M67" s="261">
        <f>IF(F67=0,"",'GP1 Totals'!M92)</f>
        <v>0</v>
      </c>
      <c r="N67" s="261" t="str">
        <f ca="1">IF(ISERROR('GP1 Totals'!AH92),"",'GP1 Totals'!AH92)</f>
        <v/>
      </c>
      <c r="O67" s="262" t="str">
        <f>IF(A67=0,"",'Member Info'!F93)</f>
        <v/>
      </c>
      <c r="P67" s="221" t="str">
        <f>IF('GP1 Totals'!AE92="Change","Enter PT/FT start date","")</f>
        <v/>
      </c>
      <c r="Q67" s="54"/>
      <c r="R67" s="89"/>
      <c r="S67" s="89"/>
      <c r="T67" s="89"/>
      <c r="U67" s="89"/>
      <c r="V67" s="89"/>
      <c r="W67" s="221"/>
      <c r="X67" s="221"/>
      <c r="Y67" s="56"/>
      <c r="Z67" s="276"/>
      <c r="AA67" s="402"/>
      <c r="AB67" s="53">
        <f>'Member Info'!T93</f>
        <v>0</v>
      </c>
    </row>
    <row r="68" spans="1:28" x14ac:dyDescent="0.25">
      <c r="A68" s="189">
        <f>'Member Info'!B94</f>
        <v>0</v>
      </c>
      <c r="B68" s="190" t="str">
        <f>IF(A68=0,"",'Member Info'!$D$16)</f>
        <v/>
      </c>
      <c r="C68" s="191">
        <f>'Member Info'!E94</f>
        <v>0</v>
      </c>
      <c r="D68" s="131">
        <f>'GP1 Totals'!G93</f>
        <v>0</v>
      </c>
      <c r="E68" s="192">
        <f>'Member Info'!I94</f>
        <v>0</v>
      </c>
      <c r="F68" s="193" t="str">
        <f>IF('GP1 Totals'!AD93="Part Time","Y","")</f>
        <v/>
      </c>
      <c r="G68" s="131">
        <f>'GP1 Totals'!S93</f>
        <v>0</v>
      </c>
      <c r="H68" s="118" t="str">
        <f>'Member Info'!K94</f>
        <v/>
      </c>
      <c r="I68" s="117"/>
      <c r="J68" s="118">
        <f>'Member Info'!L94</f>
        <v>0</v>
      </c>
      <c r="K68" s="118" t="str">
        <f t="shared" ref="K68:K131" si="1">IF(A68=0,"",(H68+J68))</f>
        <v/>
      </c>
      <c r="L68" s="119"/>
      <c r="M68" s="261">
        <f>IF(F68=0,"",'GP1 Totals'!M93)</f>
        <v>0</v>
      </c>
      <c r="N68" s="261" t="str">
        <f ca="1">IF(ISERROR('GP1 Totals'!AH93),"",'GP1 Totals'!AH93)</f>
        <v/>
      </c>
      <c r="O68" s="262" t="str">
        <f>IF(A68=0,"",'Member Info'!F94)</f>
        <v/>
      </c>
      <c r="P68" s="221" t="str">
        <f>IF('GP1 Totals'!AE93="Change","Enter PT/FT start date","")</f>
        <v/>
      </c>
      <c r="Q68" s="54"/>
      <c r="R68" s="89"/>
      <c r="S68" s="89"/>
      <c r="T68" s="89"/>
      <c r="U68" s="89"/>
      <c r="V68" s="89"/>
      <c r="W68" s="221"/>
      <c r="X68" s="221"/>
      <c r="Y68" s="56"/>
      <c r="Z68" s="276"/>
      <c r="AA68" s="402"/>
      <c r="AB68" s="53">
        <f>'Member Info'!T94</f>
        <v>0</v>
      </c>
    </row>
    <row r="69" spans="1:28" x14ac:dyDescent="0.25">
      <c r="A69" s="189">
        <f>'Member Info'!B95</f>
        <v>0</v>
      </c>
      <c r="B69" s="190" t="str">
        <f>IF(A69=0,"",'Member Info'!$D$16)</f>
        <v/>
      </c>
      <c r="C69" s="191">
        <f>'Member Info'!E95</f>
        <v>0</v>
      </c>
      <c r="D69" s="131">
        <f>'GP1 Totals'!G94</f>
        <v>0</v>
      </c>
      <c r="E69" s="192">
        <f>'Member Info'!I95</f>
        <v>0</v>
      </c>
      <c r="F69" s="193" t="str">
        <f>IF('GP1 Totals'!AD94="Part Time","Y","")</f>
        <v/>
      </c>
      <c r="G69" s="131">
        <f>'GP1 Totals'!S94</f>
        <v>0</v>
      </c>
      <c r="H69" s="118" t="str">
        <f>'Member Info'!K95</f>
        <v/>
      </c>
      <c r="I69" s="117"/>
      <c r="J69" s="118">
        <f>'Member Info'!L95</f>
        <v>0</v>
      </c>
      <c r="K69" s="118" t="str">
        <f t="shared" si="1"/>
        <v/>
      </c>
      <c r="L69" s="119"/>
      <c r="M69" s="261">
        <f>IF(F69=0,"",'GP1 Totals'!M94)</f>
        <v>0</v>
      </c>
      <c r="N69" s="261" t="str">
        <f ca="1">IF(ISERROR('GP1 Totals'!AH94),"",'GP1 Totals'!AH94)</f>
        <v/>
      </c>
      <c r="O69" s="262" t="str">
        <f>IF(A69=0,"",'Member Info'!F95)</f>
        <v/>
      </c>
      <c r="P69" s="221" t="str">
        <f>IF('GP1 Totals'!AE94="Change","Enter PT/FT start date","")</f>
        <v/>
      </c>
      <c r="Q69" s="54"/>
      <c r="R69" s="89"/>
      <c r="S69" s="89"/>
      <c r="T69" s="89"/>
      <c r="U69" s="89"/>
      <c r="V69" s="89"/>
      <c r="W69" s="221"/>
      <c r="X69" s="221"/>
      <c r="Y69" s="56"/>
      <c r="Z69" s="276"/>
      <c r="AA69" s="402"/>
      <c r="AB69" s="53">
        <f>'Member Info'!T95</f>
        <v>0</v>
      </c>
    </row>
    <row r="70" spans="1:28" x14ac:dyDescent="0.25">
      <c r="A70" s="189">
        <f>'Member Info'!B96</f>
        <v>0</v>
      </c>
      <c r="B70" s="190" t="str">
        <f>IF(A70=0,"",'Member Info'!$D$16)</f>
        <v/>
      </c>
      <c r="C70" s="191">
        <f>'Member Info'!E96</f>
        <v>0</v>
      </c>
      <c r="D70" s="131">
        <f>'GP1 Totals'!G95</f>
        <v>0</v>
      </c>
      <c r="E70" s="192">
        <f>'Member Info'!I96</f>
        <v>0</v>
      </c>
      <c r="F70" s="193" t="str">
        <f>IF('GP1 Totals'!AD95="Part Time","Y","")</f>
        <v/>
      </c>
      <c r="G70" s="131">
        <f>'GP1 Totals'!S95</f>
        <v>0</v>
      </c>
      <c r="H70" s="118" t="str">
        <f>'Member Info'!K96</f>
        <v/>
      </c>
      <c r="I70" s="117"/>
      <c r="J70" s="118">
        <f>'Member Info'!L96</f>
        <v>0</v>
      </c>
      <c r="K70" s="118" t="str">
        <f t="shared" si="1"/>
        <v/>
      </c>
      <c r="L70" s="119"/>
      <c r="M70" s="261">
        <f>IF(F70=0,"",'GP1 Totals'!M95)</f>
        <v>0</v>
      </c>
      <c r="N70" s="261" t="str">
        <f ca="1">IF(ISERROR('GP1 Totals'!AH95),"",'GP1 Totals'!AH95)</f>
        <v/>
      </c>
      <c r="O70" s="262" t="str">
        <f>IF(A70=0,"",'Member Info'!F96)</f>
        <v/>
      </c>
      <c r="P70" s="221" t="str">
        <f>IF('GP1 Totals'!AE95="Change","Enter PT/FT start date","")</f>
        <v/>
      </c>
      <c r="Q70" s="54"/>
      <c r="R70" s="89"/>
      <c r="S70" s="89"/>
      <c r="T70" s="89"/>
      <c r="U70" s="89"/>
      <c r="V70" s="89"/>
      <c r="W70" s="221"/>
      <c r="X70" s="221"/>
      <c r="Y70" s="56"/>
      <c r="Z70" s="276"/>
      <c r="AA70" s="402"/>
      <c r="AB70" s="53">
        <f>'Member Info'!T96</f>
        <v>0</v>
      </c>
    </row>
    <row r="71" spans="1:28" x14ac:dyDescent="0.25">
      <c r="A71" s="189">
        <f>'Member Info'!B97</f>
        <v>0</v>
      </c>
      <c r="B71" s="190" t="str">
        <f>IF(A71=0,"",'Member Info'!$D$16)</f>
        <v/>
      </c>
      <c r="C71" s="191">
        <f>'Member Info'!E97</f>
        <v>0</v>
      </c>
      <c r="D71" s="131">
        <f>'GP1 Totals'!G96</f>
        <v>0</v>
      </c>
      <c r="E71" s="192">
        <f>'Member Info'!I97</f>
        <v>0</v>
      </c>
      <c r="F71" s="193" t="str">
        <f>IF('GP1 Totals'!AD96="Part Time","Y","")</f>
        <v/>
      </c>
      <c r="G71" s="131">
        <f>'GP1 Totals'!S96</f>
        <v>0</v>
      </c>
      <c r="H71" s="118" t="str">
        <f>'Member Info'!K97</f>
        <v/>
      </c>
      <c r="I71" s="117"/>
      <c r="J71" s="118">
        <f>'Member Info'!L97</f>
        <v>0</v>
      </c>
      <c r="K71" s="118" t="str">
        <f t="shared" si="1"/>
        <v/>
      </c>
      <c r="L71" s="119"/>
      <c r="M71" s="261">
        <f>IF(F71=0,"",'GP1 Totals'!M96)</f>
        <v>0</v>
      </c>
      <c r="N71" s="261" t="str">
        <f ca="1">IF(ISERROR('GP1 Totals'!AH96),"",'GP1 Totals'!AH96)</f>
        <v/>
      </c>
      <c r="O71" s="262" t="str">
        <f>IF(A71=0,"",'Member Info'!F97)</f>
        <v/>
      </c>
      <c r="P71" s="221" t="str">
        <f>IF('GP1 Totals'!AE96="Change","Enter PT/FT start date","")</f>
        <v/>
      </c>
      <c r="Q71" s="54"/>
      <c r="R71" s="89"/>
      <c r="S71" s="89"/>
      <c r="T71" s="89"/>
      <c r="U71" s="89"/>
      <c r="V71" s="89"/>
      <c r="W71" s="221"/>
      <c r="X71" s="221"/>
      <c r="Y71" s="56"/>
      <c r="Z71" s="276"/>
      <c r="AA71" s="402"/>
      <c r="AB71" s="53">
        <f>'Member Info'!T97</f>
        <v>0</v>
      </c>
    </row>
    <row r="72" spans="1:28" x14ac:dyDescent="0.25">
      <c r="A72" s="189">
        <f>'Member Info'!B98</f>
        <v>0</v>
      </c>
      <c r="B72" s="190" t="str">
        <f>IF(A72=0,"",'Member Info'!$D$16)</f>
        <v/>
      </c>
      <c r="C72" s="191">
        <f>'Member Info'!E98</f>
        <v>0</v>
      </c>
      <c r="D72" s="131">
        <f>'GP1 Totals'!G97</f>
        <v>0</v>
      </c>
      <c r="E72" s="192">
        <f>'Member Info'!I98</f>
        <v>0</v>
      </c>
      <c r="F72" s="193" t="str">
        <f>IF('GP1 Totals'!AD97="Part Time","Y","")</f>
        <v/>
      </c>
      <c r="G72" s="131">
        <f>'GP1 Totals'!S97</f>
        <v>0</v>
      </c>
      <c r="H72" s="118" t="str">
        <f>'Member Info'!K98</f>
        <v/>
      </c>
      <c r="I72" s="117"/>
      <c r="J72" s="118">
        <f>'Member Info'!L98</f>
        <v>0</v>
      </c>
      <c r="K72" s="118" t="str">
        <f t="shared" si="1"/>
        <v/>
      </c>
      <c r="L72" s="119"/>
      <c r="M72" s="261">
        <f>IF(F72=0,"",'GP1 Totals'!M97)</f>
        <v>0</v>
      </c>
      <c r="N72" s="261" t="str">
        <f ca="1">IF(ISERROR('GP1 Totals'!AH97),"",'GP1 Totals'!AH97)</f>
        <v/>
      </c>
      <c r="O72" s="262" t="str">
        <f>IF(A72=0,"",'Member Info'!F98)</f>
        <v/>
      </c>
      <c r="P72" s="221" t="str">
        <f>IF('GP1 Totals'!AE97="Change","Enter PT/FT start date","")</f>
        <v/>
      </c>
      <c r="Q72" s="54"/>
      <c r="R72" s="89"/>
      <c r="S72" s="89"/>
      <c r="T72" s="89"/>
      <c r="U72" s="89"/>
      <c r="V72" s="89"/>
      <c r="W72" s="221"/>
      <c r="X72" s="221"/>
      <c r="Y72" s="56"/>
      <c r="Z72" s="276"/>
      <c r="AA72" s="402"/>
      <c r="AB72" s="53">
        <f>'Member Info'!T98</f>
        <v>0</v>
      </c>
    </row>
    <row r="73" spans="1:28" x14ac:dyDescent="0.25">
      <c r="A73" s="189">
        <f>'Member Info'!B99</f>
        <v>0</v>
      </c>
      <c r="B73" s="190" t="str">
        <f>IF(A73=0,"",'Member Info'!$D$16)</f>
        <v/>
      </c>
      <c r="C73" s="191">
        <f>'Member Info'!E99</f>
        <v>0</v>
      </c>
      <c r="D73" s="131">
        <f>'GP1 Totals'!G98</f>
        <v>0</v>
      </c>
      <c r="E73" s="192">
        <f>'Member Info'!I99</f>
        <v>0</v>
      </c>
      <c r="F73" s="193" t="str">
        <f>IF('GP1 Totals'!AD98="Part Time","Y","")</f>
        <v/>
      </c>
      <c r="G73" s="131">
        <f>'GP1 Totals'!S98</f>
        <v>0</v>
      </c>
      <c r="H73" s="118" t="str">
        <f>'Member Info'!K99</f>
        <v/>
      </c>
      <c r="I73" s="117"/>
      <c r="J73" s="118">
        <f>'Member Info'!L99</f>
        <v>0</v>
      </c>
      <c r="K73" s="118" t="str">
        <f t="shared" si="1"/>
        <v/>
      </c>
      <c r="L73" s="119"/>
      <c r="M73" s="261">
        <f>IF(F73=0,"",'GP1 Totals'!M98)</f>
        <v>0</v>
      </c>
      <c r="N73" s="261" t="str">
        <f ca="1">IF(ISERROR('GP1 Totals'!AH98),"",'GP1 Totals'!AH98)</f>
        <v/>
      </c>
      <c r="O73" s="262" t="str">
        <f>IF(A73=0,"",'Member Info'!F99)</f>
        <v/>
      </c>
      <c r="P73" s="221" t="str">
        <f>IF('GP1 Totals'!AE98="Change","Enter PT/FT start date","")</f>
        <v/>
      </c>
      <c r="Q73" s="54"/>
      <c r="R73" s="89"/>
      <c r="S73" s="89"/>
      <c r="T73" s="89"/>
      <c r="U73" s="89"/>
      <c r="V73" s="89"/>
      <c r="W73" s="221"/>
      <c r="X73" s="221"/>
      <c r="Y73" s="56"/>
      <c r="Z73" s="276"/>
      <c r="AA73" s="402"/>
      <c r="AB73" s="53">
        <f>'Member Info'!T99</f>
        <v>0</v>
      </c>
    </row>
    <row r="74" spans="1:28" x14ac:dyDescent="0.25">
      <c r="A74" s="189">
        <f>'Member Info'!B100</f>
        <v>0</v>
      </c>
      <c r="B74" s="190" t="str">
        <f>IF(A74=0,"",'Member Info'!$D$16)</f>
        <v/>
      </c>
      <c r="C74" s="191">
        <f>'Member Info'!E100</f>
        <v>0</v>
      </c>
      <c r="D74" s="131">
        <f>'GP1 Totals'!G99</f>
        <v>0</v>
      </c>
      <c r="E74" s="192">
        <f>'Member Info'!I100</f>
        <v>0</v>
      </c>
      <c r="F74" s="193" t="str">
        <f>IF('GP1 Totals'!AD99="Part Time","Y","")</f>
        <v/>
      </c>
      <c r="G74" s="131">
        <f>'GP1 Totals'!S99</f>
        <v>0</v>
      </c>
      <c r="H74" s="118" t="str">
        <f>'Member Info'!K100</f>
        <v/>
      </c>
      <c r="I74" s="117"/>
      <c r="J74" s="118">
        <f>'Member Info'!L100</f>
        <v>0</v>
      </c>
      <c r="K74" s="118" t="str">
        <f t="shared" si="1"/>
        <v/>
      </c>
      <c r="L74" s="119"/>
      <c r="M74" s="261">
        <f>IF(F74=0,"",'GP1 Totals'!M99)</f>
        <v>0</v>
      </c>
      <c r="N74" s="261" t="str">
        <f ca="1">IF(ISERROR('GP1 Totals'!AH99),"",'GP1 Totals'!AH99)</f>
        <v/>
      </c>
      <c r="O74" s="262" t="str">
        <f>IF(A74=0,"",'Member Info'!F100)</f>
        <v/>
      </c>
      <c r="P74" s="221" t="str">
        <f>IF('GP1 Totals'!AE99="Change","Enter PT/FT start date","")</f>
        <v/>
      </c>
      <c r="Q74" s="54"/>
      <c r="R74" s="89"/>
      <c r="S74" s="89"/>
      <c r="T74" s="89"/>
      <c r="U74" s="89"/>
      <c r="V74" s="89"/>
      <c r="W74" s="221"/>
      <c r="X74" s="221"/>
      <c r="Y74" s="56"/>
      <c r="Z74" s="276"/>
      <c r="AA74" s="402"/>
      <c r="AB74" s="53">
        <f>'Member Info'!T100</f>
        <v>0</v>
      </c>
    </row>
    <row r="75" spans="1:28" x14ac:dyDescent="0.25">
      <c r="A75" s="189">
        <f>'Member Info'!B101</f>
        <v>0</v>
      </c>
      <c r="B75" s="190" t="str">
        <f>IF(A75=0,"",'Member Info'!$D$16)</f>
        <v/>
      </c>
      <c r="C75" s="191">
        <f>'Member Info'!E101</f>
        <v>0</v>
      </c>
      <c r="D75" s="131">
        <f>'GP1 Totals'!G100</f>
        <v>0</v>
      </c>
      <c r="E75" s="192">
        <f>'Member Info'!I101</f>
        <v>0</v>
      </c>
      <c r="F75" s="193" t="str">
        <f>IF('GP1 Totals'!AD100="Part Time","Y","")</f>
        <v/>
      </c>
      <c r="G75" s="131">
        <f>'GP1 Totals'!S100</f>
        <v>0</v>
      </c>
      <c r="H75" s="118" t="str">
        <f>'Member Info'!K101</f>
        <v/>
      </c>
      <c r="I75" s="117"/>
      <c r="J75" s="118">
        <f>'Member Info'!L101</f>
        <v>0</v>
      </c>
      <c r="K75" s="118" t="str">
        <f t="shared" si="1"/>
        <v/>
      </c>
      <c r="L75" s="119"/>
      <c r="M75" s="261">
        <f>IF(F75=0,"",'GP1 Totals'!M100)</f>
        <v>0</v>
      </c>
      <c r="N75" s="261" t="str">
        <f ca="1">IF(ISERROR('GP1 Totals'!AH100),"",'GP1 Totals'!AH100)</f>
        <v/>
      </c>
      <c r="O75" s="262" t="str">
        <f>IF(A75=0,"",'Member Info'!F101)</f>
        <v/>
      </c>
      <c r="P75" s="221" t="str">
        <f>IF('GP1 Totals'!AE100="Change","Enter PT/FT start date","")</f>
        <v/>
      </c>
      <c r="Q75" s="54"/>
      <c r="R75" s="89"/>
      <c r="S75" s="89"/>
      <c r="T75" s="89"/>
      <c r="U75" s="89"/>
      <c r="V75" s="89"/>
      <c r="W75" s="221"/>
      <c r="X75" s="221"/>
      <c r="Y75" s="56"/>
      <c r="Z75" s="276"/>
      <c r="AA75" s="402"/>
      <c r="AB75" s="53">
        <f>'Member Info'!T101</f>
        <v>0</v>
      </c>
    </row>
    <row r="76" spans="1:28" x14ac:dyDescent="0.25">
      <c r="A76" s="189">
        <f>'Member Info'!B102</f>
        <v>0</v>
      </c>
      <c r="B76" s="190" t="str">
        <f>IF(A76=0,"",'Member Info'!$D$16)</f>
        <v/>
      </c>
      <c r="C76" s="191">
        <f>'Member Info'!E102</f>
        <v>0</v>
      </c>
      <c r="D76" s="131">
        <f>'GP1 Totals'!G101</f>
        <v>0</v>
      </c>
      <c r="E76" s="192">
        <f>'Member Info'!I102</f>
        <v>0</v>
      </c>
      <c r="F76" s="193" t="str">
        <f>IF('GP1 Totals'!AD101="Part Time","Y","")</f>
        <v/>
      </c>
      <c r="G76" s="131">
        <f>'GP1 Totals'!S101</f>
        <v>0</v>
      </c>
      <c r="H76" s="118" t="str">
        <f>'Member Info'!K102</f>
        <v/>
      </c>
      <c r="I76" s="117"/>
      <c r="J76" s="118">
        <f>'Member Info'!L102</f>
        <v>0</v>
      </c>
      <c r="K76" s="118" t="str">
        <f t="shared" si="1"/>
        <v/>
      </c>
      <c r="L76" s="119"/>
      <c r="M76" s="261">
        <f>IF(F76=0,"",'GP1 Totals'!M101)</f>
        <v>0</v>
      </c>
      <c r="N76" s="261" t="str">
        <f ca="1">IF(ISERROR('GP1 Totals'!AH101),"",'GP1 Totals'!AH101)</f>
        <v/>
      </c>
      <c r="O76" s="262" t="str">
        <f>IF(A76=0,"",'Member Info'!F102)</f>
        <v/>
      </c>
      <c r="P76" s="221" t="str">
        <f>IF('GP1 Totals'!AE101="Change","Enter PT/FT start date","")</f>
        <v/>
      </c>
      <c r="Q76" s="54"/>
      <c r="R76" s="89"/>
      <c r="S76" s="89"/>
      <c r="T76" s="89"/>
      <c r="U76" s="89"/>
      <c r="V76" s="89"/>
      <c r="W76" s="221"/>
      <c r="X76" s="221"/>
      <c r="Y76" s="56"/>
      <c r="Z76" s="276"/>
      <c r="AA76" s="402"/>
      <c r="AB76" s="53">
        <f>'Member Info'!T102</f>
        <v>0</v>
      </c>
    </row>
    <row r="77" spans="1:28" x14ac:dyDescent="0.25">
      <c r="A77" s="189">
        <f>'Member Info'!B103</f>
        <v>0</v>
      </c>
      <c r="B77" s="190" t="str">
        <f>IF(A77=0,"",'Member Info'!$D$16)</f>
        <v/>
      </c>
      <c r="C77" s="191">
        <f>'Member Info'!E103</f>
        <v>0</v>
      </c>
      <c r="D77" s="131">
        <f>'GP1 Totals'!G102</f>
        <v>0</v>
      </c>
      <c r="E77" s="192">
        <f>'Member Info'!I103</f>
        <v>0</v>
      </c>
      <c r="F77" s="193" t="str">
        <f>IF('GP1 Totals'!AD102="Part Time","Y","")</f>
        <v/>
      </c>
      <c r="G77" s="131">
        <f>'GP1 Totals'!S102</f>
        <v>0</v>
      </c>
      <c r="H77" s="118" t="str">
        <f>'Member Info'!K103</f>
        <v/>
      </c>
      <c r="I77" s="117"/>
      <c r="J77" s="118">
        <f>'Member Info'!L103</f>
        <v>0</v>
      </c>
      <c r="K77" s="118" t="str">
        <f t="shared" si="1"/>
        <v/>
      </c>
      <c r="L77" s="119"/>
      <c r="M77" s="261">
        <f>IF(F77=0,"",'GP1 Totals'!M102)</f>
        <v>0</v>
      </c>
      <c r="N77" s="261" t="str">
        <f ca="1">IF(ISERROR('GP1 Totals'!AH102),"",'GP1 Totals'!AH102)</f>
        <v/>
      </c>
      <c r="O77" s="262" t="str">
        <f>IF(A77=0,"",'Member Info'!F103)</f>
        <v/>
      </c>
      <c r="P77" s="221" t="str">
        <f>IF('GP1 Totals'!AE102="Change","Enter PT/FT start date","")</f>
        <v/>
      </c>
      <c r="Q77" s="54"/>
      <c r="R77" s="89"/>
      <c r="S77" s="89"/>
      <c r="T77" s="89"/>
      <c r="U77" s="89"/>
      <c r="V77" s="89"/>
      <c r="W77" s="221"/>
      <c r="X77" s="221"/>
      <c r="Y77" s="56"/>
      <c r="Z77" s="276"/>
      <c r="AA77" s="402"/>
      <c r="AB77" s="53">
        <f>'Member Info'!T103</f>
        <v>0</v>
      </c>
    </row>
    <row r="78" spans="1:28" x14ac:dyDescent="0.25">
      <c r="A78" s="189">
        <f>'Member Info'!B104</f>
        <v>0</v>
      </c>
      <c r="B78" s="190" t="str">
        <f>IF(A78=0,"",'Member Info'!$D$16)</f>
        <v/>
      </c>
      <c r="C78" s="191">
        <f>'Member Info'!E104</f>
        <v>0</v>
      </c>
      <c r="D78" s="131">
        <f>'GP1 Totals'!G103</f>
        <v>0</v>
      </c>
      <c r="E78" s="192">
        <f>'Member Info'!I104</f>
        <v>0</v>
      </c>
      <c r="F78" s="193" t="str">
        <f>IF('GP1 Totals'!AD103="Part Time","Y","")</f>
        <v/>
      </c>
      <c r="G78" s="131">
        <f>'GP1 Totals'!S103</f>
        <v>0</v>
      </c>
      <c r="H78" s="118" t="str">
        <f>'Member Info'!K104</f>
        <v/>
      </c>
      <c r="I78" s="117"/>
      <c r="J78" s="118">
        <f>'Member Info'!L104</f>
        <v>0</v>
      </c>
      <c r="K78" s="118" t="str">
        <f t="shared" si="1"/>
        <v/>
      </c>
      <c r="L78" s="119"/>
      <c r="M78" s="261">
        <f>IF(F78=0,"",'GP1 Totals'!M103)</f>
        <v>0</v>
      </c>
      <c r="N78" s="261" t="str">
        <f ca="1">IF(ISERROR('GP1 Totals'!AH103),"",'GP1 Totals'!AH103)</f>
        <v/>
      </c>
      <c r="O78" s="262" t="str">
        <f>IF(A78=0,"",'Member Info'!F104)</f>
        <v/>
      </c>
      <c r="P78" s="221" t="str">
        <f>IF('GP1 Totals'!AE103="Change","Enter PT/FT start date","")</f>
        <v/>
      </c>
      <c r="Q78" s="54"/>
      <c r="R78" s="89"/>
      <c r="S78" s="89"/>
      <c r="T78" s="89"/>
      <c r="U78" s="89"/>
      <c r="V78" s="89"/>
      <c r="W78" s="221"/>
      <c r="X78" s="221"/>
      <c r="Y78" s="56"/>
      <c r="Z78" s="276"/>
      <c r="AA78" s="402"/>
      <c r="AB78" s="53">
        <f>'Member Info'!T104</f>
        <v>0</v>
      </c>
    </row>
    <row r="79" spans="1:28" x14ac:dyDescent="0.25">
      <c r="A79" s="189">
        <f>'Member Info'!B105</f>
        <v>0</v>
      </c>
      <c r="B79" s="190" t="str">
        <f>IF(A79=0,"",'Member Info'!$D$16)</f>
        <v/>
      </c>
      <c r="C79" s="191">
        <f>'Member Info'!E105</f>
        <v>0</v>
      </c>
      <c r="D79" s="131">
        <f>'GP1 Totals'!G104</f>
        <v>0</v>
      </c>
      <c r="E79" s="192">
        <f>'Member Info'!I105</f>
        <v>0</v>
      </c>
      <c r="F79" s="193" t="str">
        <f>IF('GP1 Totals'!AD104="Part Time","Y","")</f>
        <v/>
      </c>
      <c r="G79" s="131">
        <f>'GP1 Totals'!S104</f>
        <v>0</v>
      </c>
      <c r="H79" s="118" t="str">
        <f>'Member Info'!K105</f>
        <v/>
      </c>
      <c r="I79" s="117"/>
      <c r="J79" s="118">
        <f>'Member Info'!L105</f>
        <v>0</v>
      </c>
      <c r="K79" s="118" t="str">
        <f t="shared" si="1"/>
        <v/>
      </c>
      <c r="L79" s="119"/>
      <c r="M79" s="261">
        <f>IF(F79=0,"",'GP1 Totals'!M104)</f>
        <v>0</v>
      </c>
      <c r="N79" s="261" t="str">
        <f ca="1">IF(ISERROR('GP1 Totals'!AH104),"",'GP1 Totals'!AH104)</f>
        <v/>
      </c>
      <c r="O79" s="262" t="str">
        <f>IF(A79=0,"",'Member Info'!F105)</f>
        <v/>
      </c>
      <c r="P79" s="221" t="str">
        <f>IF('GP1 Totals'!AE104="Change","Enter PT/FT start date","")</f>
        <v/>
      </c>
      <c r="Q79" s="54"/>
      <c r="R79" s="89"/>
      <c r="S79" s="89"/>
      <c r="T79" s="89"/>
      <c r="U79" s="89"/>
      <c r="V79" s="89"/>
      <c r="W79" s="221"/>
      <c r="X79" s="221"/>
      <c r="Y79" s="56"/>
      <c r="Z79" s="276"/>
      <c r="AA79" s="402"/>
      <c r="AB79" s="53">
        <f>'Member Info'!T105</f>
        <v>0</v>
      </c>
    </row>
    <row r="80" spans="1:28" x14ac:dyDescent="0.25">
      <c r="A80" s="189">
        <f>'Member Info'!B106</f>
        <v>0</v>
      </c>
      <c r="B80" s="190" t="str">
        <f>IF(A80=0,"",'Member Info'!$D$16)</f>
        <v/>
      </c>
      <c r="C80" s="191">
        <f>'Member Info'!E106</f>
        <v>0</v>
      </c>
      <c r="D80" s="131">
        <f>'GP1 Totals'!G105</f>
        <v>0</v>
      </c>
      <c r="E80" s="192">
        <f>'Member Info'!I106</f>
        <v>0</v>
      </c>
      <c r="F80" s="193" t="str">
        <f>IF('GP1 Totals'!AD105="Part Time","Y","")</f>
        <v/>
      </c>
      <c r="G80" s="131">
        <f>'GP1 Totals'!S105</f>
        <v>0</v>
      </c>
      <c r="H80" s="118" t="str">
        <f>'Member Info'!K106</f>
        <v/>
      </c>
      <c r="I80" s="117"/>
      <c r="J80" s="118">
        <f>'Member Info'!L106</f>
        <v>0</v>
      </c>
      <c r="K80" s="118" t="str">
        <f t="shared" si="1"/>
        <v/>
      </c>
      <c r="L80" s="119"/>
      <c r="M80" s="261">
        <f>IF(F80=0,"",'GP1 Totals'!M105)</f>
        <v>0</v>
      </c>
      <c r="N80" s="261" t="str">
        <f ca="1">IF(ISERROR('GP1 Totals'!AH105),"",'GP1 Totals'!AH105)</f>
        <v/>
      </c>
      <c r="O80" s="262" t="str">
        <f>IF(A80=0,"",'Member Info'!F106)</f>
        <v/>
      </c>
      <c r="P80" s="221" t="str">
        <f>IF('GP1 Totals'!AE105="Change","Enter PT/FT start date","")</f>
        <v/>
      </c>
      <c r="Q80" s="54"/>
      <c r="R80" s="89"/>
      <c r="S80" s="89"/>
      <c r="T80" s="89"/>
      <c r="U80" s="89"/>
      <c r="V80" s="89"/>
      <c r="W80" s="221"/>
      <c r="X80" s="221"/>
      <c r="Y80" s="56"/>
      <c r="Z80" s="276"/>
      <c r="AA80" s="402"/>
      <c r="AB80" s="53">
        <f>'Member Info'!T106</f>
        <v>0</v>
      </c>
    </row>
    <row r="81" spans="1:28" x14ac:dyDescent="0.25">
      <c r="A81" s="189">
        <f>'Member Info'!B107</f>
        <v>0</v>
      </c>
      <c r="B81" s="190" t="str">
        <f>IF(A81=0,"",'Member Info'!$D$16)</f>
        <v/>
      </c>
      <c r="C81" s="191">
        <f>'Member Info'!E107</f>
        <v>0</v>
      </c>
      <c r="D81" s="131">
        <f>'GP1 Totals'!G106</f>
        <v>0</v>
      </c>
      <c r="E81" s="192">
        <f>'Member Info'!I107</f>
        <v>0</v>
      </c>
      <c r="F81" s="193" t="str">
        <f>IF('GP1 Totals'!AD106="Part Time","Y","")</f>
        <v/>
      </c>
      <c r="G81" s="131">
        <f>'GP1 Totals'!S106</f>
        <v>0</v>
      </c>
      <c r="H81" s="118" t="str">
        <f>'Member Info'!K107</f>
        <v/>
      </c>
      <c r="I81" s="117"/>
      <c r="J81" s="118">
        <f>'Member Info'!L107</f>
        <v>0</v>
      </c>
      <c r="K81" s="118" t="str">
        <f t="shared" si="1"/>
        <v/>
      </c>
      <c r="L81" s="119"/>
      <c r="M81" s="261">
        <f>IF(F81=0,"",'GP1 Totals'!M106)</f>
        <v>0</v>
      </c>
      <c r="N81" s="261" t="str">
        <f ca="1">IF(ISERROR('GP1 Totals'!AH106),"",'GP1 Totals'!AH106)</f>
        <v/>
      </c>
      <c r="O81" s="262" t="str">
        <f>IF(A81=0,"",'Member Info'!F107)</f>
        <v/>
      </c>
      <c r="P81" s="221" t="str">
        <f>IF('GP1 Totals'!AE106="Change","Enter PT/FT start date","")</f>
        <v/>
      </c>
      <c r="Q81" s="54"/>
      <c r="R81" s="89"/>
      <c r="S81" s="89"/>
      <c r="T81" s="89"/>
      <c r="U81" s="89"/>
      <c r="V81" s="89"/>
      <c r="W81" s="221"/>
      <c r="X81" s="221"/>
      <c r="Y81" s="56"/>
      <c r="Z81" s="276"/>
      <c r="AA81" s="402"/>
      <c r="AB81" s="53">
        <f>'Member Info'!T107</f>
        <v>0</v>
      </c>
    </row>
    <row r="82" spans="1:28" x14ac:dyDescent="0.25">
      <c r="A82" s="189">
        <f>'Member Info'!B108</f>
        <v>0</v>
      </c>
      <c r="B82" s="190" t="str">
        <f>IF(A82=0,"",'Member Info'!$D$16)</f>
        <v/>
      </c>
      <c r="C82" s="191">
        <f>'Member Info'!E108</f>
        <v>0</v>
      </c>
      <c r="D82" s="131">
        <f>'GP1 Totals'!G107</f>
        <v>0</v>
      </c>
      <c r="E82" s="192">
        <f>'Member Info'!I108</f>
        <v>0</v>
      </c>
      <c r="F82" s="193" t="str">
        <f>IF('GP1 Totals'!AD107="Part Time","Y","")</f>
        <v/>
      </c>
      <c r="G82" s="131">
        <f>'GP1 Totals'!S107</f>
        <v>0</v>
      </c>
      <c r="H82" s="118" t="str">
        <f>'Member Info'!K108</f>
        <v/>
      </c>
      <c r="I82" s="117"/>
      <c r="J82" s="118">
        <f>'Member Info'!L108</f>
        <v>0</v>
      </c>
      <c r="K82" s="118" t="str">
        <f t="shared" si="1"/>
        <v/>
      </c>
      <c r="L82" s="119"/>
      <c r="M82" s="261">
        <f>IF(F82=0,"",'GP1 Totals'!M107)</f>
        <v>0</v>
      </c>
      <c r="N82" s="261" t="str">
        <f ca="1">IF(ISERROR('GP1 Totals'!AH107),"",'GP1 Totals'!AH107)</f>
        <v/>
      </c>
      <c r="O82" s="262" t="str">
        <f>IF(A82=0,"",'Member Info'!F108)</f>
        <v/>
      </c>
      <c r="P82" s="221" t="str">
        <f>IF('GP1 Totals'!AE107="Change","Enter PT/FT start date","")</f>
        <v/>
      </c>
      <c r="Q82" s="54"/>
      <c r="R82" s="89"/>
      <c r="S82" s="89"/>
      <c r="T82" s="89"/>
      <c r="U82" s="89"/>
      <c r="V82" s="89"/>
      <c r="W82" s="221"/>
      <c r="X82" s="221"/>
      <c r="Y82" s="56"/>
      <c r="Z82" s="276"/>
      <c r="AA82" s="402"/>
      <c r="AB82" s="53">
        <f>'Member Info'!T108</f>
        <v>0</v>
      </c>
    </row>
    <row r="83" spans="1:28" x14ac:dyDescent="0.25">
      <c r="A83" s="189">
        <f>'Member Info'!B109</f>
        <v>0</v>
      </c>
      <c r="B83" s="190" t="str">
        <f>IF(A83=0,"",'Member Info'!$D$16)</f>
        <v/>
      </c>
      <c r="C83" s="191">
        <f>'Member Info'!E109</f>
        <v>0</v>
      </c>
      <c r="D83" s="131">
        <f>'GP1 Totals'!G108</f>
        <v>0</v>
      </c>
      <c r="E83" s="192">
        <f>'Member Info'!I109</f>
        <v>0</v>
      </c>
      <c r="F83" s="193" t="str">
        <f>IF('GP1 Totals'!AD108="Part Time","Y","")</f>
        <v/>
      </c>
      <c r="G83" s="131">
        <f>'GP1 Totals'!S108</f>
        <v>0</v>
      </c>
      <c r="H83" s="118" t="str">
        <f>'Member Info'!K109</f>
        <v/>
      </c>
      <c r="I83" s="117"/>
      <c r="J83" s="118">
        <f>'Member Info'!L109</f>
        <v>0</v>
      </c>
      <c r="K83" s="118" t="str">
        <f t="shared" si="1"/>
        <v/>
      </c>
      <c r="L83" s="119"/>
      <c r="M83" s="261">
        <f>IF(F83=0,"",'GP1 Totals'!M108)</f>
        <v>0</v>
      </c>
      <c r="N83" s="261" t="str">
        <f ca="1">IF(ISERROR('GP1 Totals'!AH108),"",'GP1 Totals'!AH108)</f>
        <v/>
      </c>
      <c r="O83" s="262" t="str">
        <f>IF(A83=0,"",'Member Info'!F109)</f>
        <v/>
      </c>
      <c r="P83" s="221" t="str">
        <f>IF('GP1 Totals'!AE108="Change","Enter PT/FT start date","")</f>
        <v/>
      </c>
      <c r="Q83" s="54"/>
      <c r="R83" s="89"/>
      <c r="S83" s="89"/>
      <c r="T83" s="89"/>
      <c r="U83" s="89"/>
      <c r="V83" s="89"/>
      <c r="W83" s="221"/>
      <c r="X83" s="221"/>
      <c r="Y83" s="56"/>
      <c r="Z83" s="276"/>
      <c r="AA83" s="402"/>
      <c r="AB83" s="53">
        <f>'Member Info'!T109</f>
        <v>0</v>
      </c>
    </row>
    <row r="84" spans="1:28" x14ac:dyDescent="0.25">
      <c r="A84" s="189">
        <f>'Member Info'!B110</f>
        <v>0</v>
      </c>
      <c r="B84" s="190" t="str">
        <f>IF(A84=0,"",'Member Info'!$D$16)</f>
        <v/>
      </c>
      <c r="C84" s="191">
        <f>'Member Info'!E110</f>
        <v>0</v>
      </c>
      <c r="D84" s="131">
        <f>'GP1 Totals'!G109</f>
        <v>0</v>
      </c>
      <c r="E84" s="192">
        <f>'Member Info'!I110</f>
        <v>0</v>
      </c>
      <c r="F84" s="193" t="str">
        <f>IF('GP1 Totals'!AD109="Part Time","Y","")</f>
        <v/>
      </c>
      <c r="G84" s="131">
        <f>'GP1 Totals'!S109</f>
        <v>0</v>
      </c>
      <c r="H84" s="118" t="str">
        <f>'Member Info'!K110</f>
        <v/>
      </c>
      <c r="I84" s="117"/>
      <c r="J84" s="118">
        <f>'Member Info'!L110</f>
        <v>0</v>
      </c>
      <c r="K84" s="118" t="str">
        <f t="shared" si="1"/>
        <v/>
      </c>
      <c r="L84" s="119"/>
      <c r="M84" s="261">
        <f>IF(F84=0,"",'GP1 Totals'!M109)</f>
        <v>0</v>
      </c>
      <c r="N84" s="261" t="str">
        <f ca="1">IF(ISERROR('GP1 Totals'!AH109),"",'GP1 Totals'!AH109)</f>
        <v/>
      </c>
      <c r="O84" s="262" t="str">
        <f>IF(A84=0,"",'Member Info'!F110)</f>
        <v/>
      </c>
      <c r="P84" s="221" t="str">
        <f>IF('GP1 Totals'!AE109="Change","Enter PT/FT start date","")</f>
        <v/>
      </c>
      <c r="Q84" s="54"/>
      <c r="R84" s="89"/>
      <c r="S84" s="89"/>
      <c r="T84" s="89"/>
      <c r="U84" s="89"/>
      <c r="V84" s="89"/>
      <c r="W84" s="221"/>
      <c r="X84" s="221"/>
      <c r="Y84" s="56"/>
      <c r="Z84" s="276"/>
      <c r="AA84" s="402"/>
      <c r="AB84" s="53">
        <f>'Member Info'!T110</f>
        <v>0</v>
      </c>
    </row>
    <row r="85" spans="1:28" x14ac:dyDescent="0.25">
      <c r="A85" s="189">
        <f>'Member Info'!B111</f>
        <v>0</v>
      </c>
      <c r="B85" s="190" t="str">
        <f>IF(A85=0,"",'Member Info'!$D$16)</f>
        <v/>
      </c>
      <c r="C85" s="191">
        <f>'Member Info'!E111</f>
        <v>0</v>
      </c>
      <c r="D85" s="131">
        <f>'GP1 Totals'!G110</f>
        <v>0</v>
      </c>
      <c r="E85" s="192">
        <f>'Member Info'!I111</f>
        <v>0</v>
      </c>
      <c r="F85" s="193" t="str">
        <f>IF('GP1 Totals'!AD110="Part Time","Y","")</f>
        <v/>
      </c>
      <c r="G85" s="131">
        <f>'GP1 Totals'!S110</f>
        <v>0</v>
      </c>
      <c r="H85" s="118" t="str">
        <f>'Member Info'!K111</f>
        <v/>
      </c>
      <c r="I85" s="117"/>
      <c r="J85" s="118">
        <f>'Member Info'!L111</f>
        <v>0</v>
      </c>
      <c r="K85" s="118" t="str">
        <f t="shared" si="1"/>
        <v/>
      </c>
      <c r="L85" s="119"/>
      <c r="M85" s="261">
        <f>IF(F85=0,"",'GP1 Totals'!M110)</f>
        <v>0</v>
      </c>
      <c r="N85" s="261" t="str">
        <f ca="1">IF(ISERROR('GP1 Totals'!AH110),"",'GP1 Totals'!AH110)</f>
        <v/>
      </c>
      <c r="O85" s="262" t="str">
        <f>IF(A85=0,"",'Member Info'!F111)</f>
        <v/>
      </c>
      <c r="P85" s="221" t="str">
        <f>IF('GP1 Totals'!AE110="Change","Enter PT/FT start date","")</f>
        <v/>
      </c>
      <c r="Q85" s="54"/>
      <c r="R85" s="89"/>
      <c r="S85" s="89"/>
      <c r="T85" s="89"/>
      <c r="U85" s="89"/>
      <c r="V85" s="89"/>
      <c r="W85" s="221"/>
      <c r="X85" s="221"/>
      <c r="Y85" s="56"/>
      <c r="Z85" s="276"/>
      <c r="AA85" s="402"/>
      <c r="AB85" s="53">
        <f>'Member Info'!T111</f>
        <v>0</v>
      </c>
    </row>
    <row r="86" spans="1:28" x14ac:dyDescent="0.25">
      <c r="A86" s="189">
        <f>'Member Info'!B112</f>
        <v>0</v>
      </c>
      <c r="B86" s="190" t="str">
        <f>IF(A86=0,"",'Member Info'!$D$16)</f>
        <v/>
      </c>
      <c r="C86" s="191">
        <f>'Member Info'!E112</f>
        <v>0</v>
      </c>
      <c r="D86" s="131">
        <f>'GP1 Totals'!G111</f>
        <v>0</v>
      </c>
      <c r="E86" s="192">
        <f>'Member Info'!I112</f>
        <v>0</v>
      </c>
      <c r="F86" s="193" t="str">
        <f>IF('GP1 Totals'!AD111="Part Time","Y","")</f>
        <v/>
      </c>
      <c r="G86" s="131">
        <f>'GP1 Totals'!S111</f>
        <v>0</v>
      </c>
      <c r="H86" s="118" t="str">
        <f>'Member Info'!K112</f>
        <v/>
      </c>
      <c r="I86" s="117"/>
      <c r="J86" s="118">
        <f>'Member Info'!L112</f>
        <v>0</v>
      </c>
      <c r="K86" s="118" t="str">
        <f t="shared" si="1"/>
        <v/>
      </c>
      <c r="L86" s="119"/>
      <c r="M86" s="261">
        <f>IF(F86=0,"",'GP1 Totals'!M111)</f>
        <v>0</v>
      </c>
      <c r="N86" s="261" t="str">
        <f ca="1">IF(ISERROR('GP1 Totals'!AH111),"",'GP1 Totals'!AH111)</f>
        <v/>
      </c>
      <c r="O86" s="262" t="str">
        <f>IF(A86=0,"",'Member Info'!F112)</f>
        <v/>
      </c>
      <c r="P86" s="221" t="str">
        <f>IF('GP1 Totals'!AE111="Change","Enter PT/FT start date","")</f>
        <v/>
      </c>
      <c r="Q86" s="54"/>
      <c r="R86" s="89"/>
      <c r="S86" s="89"/>
      <c r="T86" s="89"/>
      <c r="U86" s="89"/>
      <c r="V86" s="89"/>
      <c r="W86" s="221"/>
      <c r="X86" s="221"/>
      <c r="Y86" s="56"/>
      <c r="Z86" s="276"/>
      <c r="AA86" s="402"/>
      <c r="AB86" s="53">
        <f>'Member Info'!T112</f>
        <v>0</v>
      </c>
    </row>
    <row r="87" spans="1:28" x14ac:dyDescent="0.25">
      <c r="A87" s="189">
        <f>'Member Info'!B113</f>
        <v>0</v>
      </c>
      <c r="B87" s="190" t="str">
        <f>IF(A87=0,"",'Member Info'!$D$16)</f>
        <v/>
      </c>
      <c r="C87" s="191">
        <f>'Member Info'!E113</f>
        <v>0</v>
      </c>
      <c r="D87" s="131">
        <f>'GP1 Totals'!G112</f>
        <v>0</v>
      </c>
      <c r="E87" s="192">
        <f>'Member Info'!I113</f>
        <v>0</v>
      </c>
      <c r="F87" s="193" t="str">
        <f>IF('GP1 Totals'!AD112="Part Time","Y","")</f>
        <v/>
      </c>
      <c r="G87" s="131">
        <f>'GP1 Totals'!S112</f>
        <v>0</v>
      </c>
      <c r="H87" s="118" t="str">
        <f>'Member Info'!K113</f>
        <v/>
      </c>
      <c r="I87" s="117"/>
      <c r="J87" s="118">
        <f>'Member Info'!L113</f>
        <v>0</v>
      </c>
      <c r="K87" s="118" t="str">
        <f t="shared" si="1"/>
        <v/>
      </c>
      <c r="L87" s="119"/>
      <c r="M87" s="261">
        <f>IF(F87=0,"",'GP1 Totals'!M112)</f>
        <v>0</v>
      </c>
      <c r="N87" s="261" t="str">
        <f ca="1">IF(ISERROR('GP1 Totals'!AH112),"",'GP1 Totals'!AH112)</f>
        <v/>
      </c>
      <c r="O87" s="262" t="str">
        <f>IF(A87=0,"",'Member Info'!F113)</f>
        <v/>
      </c>
      <c r="P87" s="221" t="str">
        <f>IF('GP1 Totals'!AE112="Change","Enter PT/FT start date","")</f>
        <v/>
      </c>
      <c r="Q87" s="54"/>
      <c r="R87" s="89"/>
      <c r="S87" s="89"/>
      <c r="T87" s="89"/>
      <c r="U87" s="89"/>
      <c r="V87" s="89"/>
      <c r="W87" s="221"/>
      <c r="X87" s="221"/>
      <c r="Y87" s="56"/>
      <c r="Z87" s="276"/>
      <c r="AA87" s="402"/>
      <c r="AB87" s="53">
        <f>'Member Info'!T113</f>
        <v>0</v>
      </c>
    </row>
    <row r="88" spans="1:28" x14ac:dyDescent="0.25">
      <c r="A88" s="189">
        <f>'Member Info'!B114</f>
        <v>0</v>
      </c>
      <c r="B88" s="190" t="str">
        <f>IF(A88=0,"",'Member Info'!$D$16)</f>
        <v/>
      </c>
      <c r="C88" s="191">
        <f>'Member Info'!E114</f>
        <v>0</v>
      </c>
      <c r="D88" s="131">
        <f>'GP1 Totals'!G113</f>
        <v>0</v>
      </c>
      <c r="E88" s="192">
        <f>'Member Info'!I114</f>
        <v>0</v>
      </c>
      <c r="F88" s="193" t="str">
        <f>IF('GP1 Totals'!AD113="Part Time","Y","")</f>
        <v/>
      </c>
      <c r="G88" s="131">
        <f>'GP1 Totals'!S113</f>
        <v>0</v>
      </c>
      <c r="H88" s="118" t="str">
        <f>'Member Info'!K114</f>
        <v/>
      </c>
      <c r="I88" s="117"/>
      <c r="J88" s="118">
        <f>'Member Info'!L114</f>
        <v>0</v>
      </c>
      <c r="K88" s="118" t="str">
        <f t="shared" si="1"/>
        <v/>
      </c>
      <c r="L88" s="119"/>
      <c r="M88" s="261">
        <f>IF(F88=0,"",'GP1 Totals'!M113)</f>
        <v>0</v>
      </c>
      <c r="N88" s="261" t="str">
        <f ca="1">IF(ISERROR('GP1 Totals'!AH113),"",'GP1 Totals'!AH113)</f>
        <v/>
      </c>
      <c r="O88" s="262" t="str">
        <f>IF(A88=0,"",'Member Info'!F114)</f>
        <v/>
      </c>
      <c r="P88" s="221" t="str">
        <f>IF('GP1 Totals'!AE113="Change","Enter PT/FT start date","")</f>
        <v/>
      </c>
      <c r="Q88" s="54"/>
      <c r="R88" s="89"/>
      <c r="S88" s="89"/>
      <c r="T88" s="89"/>
      <c r="U88" s="89"/>
      <c r="V88" s="89"/>
      <c r="W88" s="221"/>
      <c r="X88" s="221"/>
      <c r="Y88" s="56"/>
      <c r="Z88" s="276"/>
      <c r="AA88" s="402"/>
      <c r="AB88" s="53">
        <f>'Member Info'!T114</f>
        <v>0</v>
      </c>
    </row>
    <row r="89" spans="1:28" x14ac:dyDescent="0.25">
      <c r="A89" s="189">
        <f>'Member Info'!B115</f>
        <v>0</v>
      </c>
      <c r="B89" s="190" t="str">
        <f>IF(A89=0,"",'Member Info'!$D$16)</f>
        <v/>
      </c>
      <c r="C89" s="191">
        <f>'Member Info'!E115</f>
        <v>0</v>
      </c>
      <c r="D89" s="131">
        <f>'GP1 Totals'!G114</f>
        <v>0</v>
      </c>
      <c r="E89" s="192">
        <f>'Member Info'!I115</f>
        <v>0</v>
      </c>
      <c r="F89" s="193" t="str">
        <f>IF('GP1 Totals'!AD114="Part Time","Y","")</f>
        <v/>
      </c>
      <c r="G89" s="131">
        <f>'GP1 Totals'!S114</f>
        <v>0</v>
      </c>
      <c r="H89" s="118" t="str">
        <f>'Member Info'!K115</f>
        <v/>
      </c>
      <c r="I89" s="117"/>
      <c r="J89" s="118">
        <f>'Member Info'!L115</f>
        <v>0</v>
      </c>
      <c r="K89" s="118" t="str">
        <f t="shared" si="1"/>
        <v/>
      </c>
      <c r="L89" s="119"/>
      <c r="M89" s="261">
        <f>IF(F89=0,"",'GP1 Totals'!M114)</f>
        <v>0</v>
      </c>
      <c r="N89" s="261" t="str">
        <f ca="1">IF(ISERROR('GP1 Totals'!AH114),"",'GP1 Totals'!AH114)</f>
        <v/>
      </c>
      <c r="O89" s="262" t="str">
        <f>IF(A89=0,"",'Member Info'!F115)</f>
        <v/>
      </c>
      <c r="P89" s="221" t="str">
        <f>IF('GP1 Totals'!AE114="Change","Enter PT/FT start date","")</f>
        <v/>
      </c>
      <c r="Q89" s="54"/>
      <c r="R89" s="89"/>
      <c r="S89" s="89"/>
      <c r="T89" s="89"/>
      <c r="U89" s="89"/>
      <c r="V89" s="89"/>
      <c r="W89" s="221"/>
      <c r="X89" s="221"/>
      <c r="Y89" s="56"/>
      <c r="Z89" s="276"/>
      <c r="AA89" s="402"/>
      <c r="AB89" s="53">
        <f>'Member Info'!T115</f>
        <v>0</v>
      </c>
    </row>
    <row r="90" spans="1:28" x14ac:dyDescent="0.25">
      <c r="A90" s="189">
        <f>'Member Info'!B116</f>
        <v>0</v>
      </c>
      <c r="B90" s="190" t="str">
        <f>IF(A90=0,"",'Member Info'!$D$16)</f>
        <v/>
      </c>
      <c r="C90" s="191">
        <f>'Member Info'!E116</f>
        <v>0</v>
      </c>
      <c r="D90" s="131">
        <f>'GP1 Totals'!G115</f>
        <v>0</v>
      </c>
      <c r="E90" s="192">
        <f>'Member Info'!I116</f>
        <v>0</v>
      </c>
      <c r="F90" s="193" t="str">
        <f>IF('GP1 Totals'!AD115="Part Time","Y","")</f>
        <v/>
      </c>
      <c r="G90" s="131">
        <f>'GP1 Totals'!S115</f>
        <v>0</v>
      </c>
      <c r="H90" s="118" t="str">
        <f>'Member Info'!K116</f>
        <v/>
      </c>
      <c r="I90" s="117"/>
      <c r="J90" s="118">
        <f>'Member Info'!L116</f>
        <v>0</v>
      </c>
      <c r="K90" s="118" t="str">
        <f t="shared" si="1"/>
        <v/>
      </c>
      <c r="L90" s="119"/>
      <c r="M90" s="261">
        <f>IF(F90=0,"",'GP1 Totals'!M115)</f>
        <v>0</v>
      </c>
      <c r="N90" s="261" t="str">
        <f ca="1">IF(ISERROR('GP1 Totals'!AH115),"",'GP1 Totals'!AH115)</f>
        <v/>
      </c>
      <c r="O90" s="262" t="str">
        <f>IF(A90=0,"",'Member Info'!F116)</f>
        <v/>
      </c>
      <c r="P90" s="221" t="str">
        <f>IF('GP1 Totals'!AE115="Change","Enter PT/FT start date","")</f>
        <v/>
      </c>
      <c r="Q90" s="54"/>
      <c r="R90" s="89"/>
      <c r="S90" s="89"/>
      <c r="T90" s="89"/>
      <c r="U90" s="89"/>
      <c r="V90" s="89"/>
      <c r="W90" s="221"/>
      <c r="X90" s="221"/>
      <c r="Y90" s="56"/>
      <c r="Z90" s="276"/>
      <c r="AA90" s="402"/>
      <c r="AB90" s="53">
        <f>'Member Info'!T116</f>
        <v>0</v>
      </c>
    </row>
    <row r="91" spans="1:28" x14ac:dyDescent="0.25">
      <c r="A91" s="189">
        <f>'Member Info'!B117</f>
        <v>0</v>
      </c>
      <c r="B91" s="190" t="str">
        <f>IF(A91=0,"",'Member Info'!$D$16)</f>
        <v/>
      </c>
      <c r="C91" s="191">
        <f>'Member Info'!E117</f>
        <v>0</v>
      </c>
      <c r="D91" s="131">
        <f>'GP1 Totals'!G116</f>
        <v>0</v>
      </c>
      <c r="E91" s="192">
        <f>'Member Info'!I117</f>
        <v>0</v>
      </c>
      <c r="F91" s="193" t="str">
        <f>IF('GP1 Totals'!AD116="Part Time","Y","")</f>
        <v/>
      </c>
      <c r="G91" s="131">
        <f>'GP1 Totals'!S116</f>
        <v>0</v>
      </c>
      <c r="H91" s="118" t="str">
        <f>'Member Info'!K117</f>
        <v/>
      </c>
      <c r="I91" s="117"/>
      <c r="J91" s="118">
        <f>'Member Info'!L117</f>
        <v>0</v>
      </c>
      <c r="K91" s="118" t="str">
        <f t="shared" si="1"/>
        <v/>
      </c>
      <c r="L91" s="119"/>
      <c r="M91" s="261">
        <f>IF(F91=0,"",'GP1 Totals'!M116)</f>
        <v>0</v>
      </c>
      <c r="N91" s="261" t="str">
        <f ca="1">IF(ISERROR('GP1 Totals'!AH116),"",'GP1 Totals'!AH116)</f>
        <v/>
      </c>
      <c r="O91" s="262" t="str">
        <f>IF(A91=0,"",'Member Info'!F117)</f>
        <v/>
      </c>
      <c r="P91" s="221" t="str">
        <f>IF('GP1 Totals'!AE116="Change","Enter PT/FT start date","")</f>
        <v/>
      </c>
      <c r="Q91" s="54"/>
      <c r="R91" s="89"/>
      <c r="S91" s="89"/>
      <c r="T91" s="89"/>
      <c r="U91" s="89"/>
      <c r="V91" s="89"/>
      <c r="W91" s="221"/>
      <c r="X91" s="221"/>
      <c r="Y91" s="56"/>
      <c r="Z91" s="276"/>
      <c r="AA91" s="402"/>
      <c r="AB91" s="53">
        <f>'Member Info'!T117</f>
        <v>0</v>
      </c>
    </row>
    <row r="92" spans="1:28" x14ac:dyDescent="0.25">
      <c r="A92" s="189">
        <f>'Member Info'!B118</f>
        <v>0</v>
      </c>
      <c r="B92" s="190" t="str">
        <f>IF(A92=0,"",'Member Info'!$D$16)</f>
        <v/>
      </c>
      <c r="C92" s="191">
        <f>'Member Info'!E118</f>
        <v>0</v>
      </c>
      <c r="D92" s="131">
        <f>'GP1 Totals'!G117</f>
        <v>0</v>
      </c>
      <c r="E92" s="192">
        <f>'Member Info'!I118</f>
        <v>0</v>
      </c>
      <c r="F92" s="193" t="str">
        <f>IF('GP1 Totals'!AD117="Part Time","Y","")</f>
        <v/>
      </c>
      <c r="G92" s="131">
        <f>'GP1 Totals'!S117</f>
        <v>0</v>
      </c>
      <c r="H92" s="118" t="str">
        <f>'Member Info'!K118</f>
        <v/>
      </c>
      <c r="I92" s="117"/>
      <c r="J92" s="118">
        <f>'Member Info'!L118</f>
        <v>0</v>
      </c>
      <c r="K92" s="118" t="str">
        <f t="shared" si="1"/>
        <v/>
      </c>
      <c r="L92" s="119"/>
      <c r="M92" s="261">
        <f>IF(F92=0,"",'GP1 Totals'!M117)</f>
        <v>0</v>
      </c>
      <c r="N92" s="261" t="str">
        <f ca="1">IF(ISERROR('GP1 Totals'!AH117),"",'GP1 Totals'!AH117)</f>
        <v/>
      </c>
      <c r="O92" s="262" t="str">
        <f>IF(A92=0,"",'Member Info'!F118)</f>
        <v/>
      </c>
      <c r="P92" s="221" t="str">
        <f>IF('GP1 Totals'!AE117="Change","Enter PT/FT start date","")</f>
        <v/>
      </c>
      <c r="Q92" s="54"/>
      <c r="R92" s="89"/>
      <c r="S92" s="89"/>
      <c r="T92" s="89"/>
      <c r="U92" s="89"/>
      <c r="V92" s="89"/>
      <c r="W92" s="221"/>
      <c r="X92" s="221"/>
      <c r="Y92" s="56"/>
      <c r="Z92" s="276"/>
      <c r="AA92" s="402"/>
      <c r="AB92" s="53">
        <f>'Member Info'!T118</f>
        <v>0</v>
      </c>
    </row>
    <row r="93" spans="1:28" x14ac:dyDescent="0.25">
      <c r="A93" s="189">
        <f>'Member Info'!B119</f>
        <v>0</v>
      </c>
      <c r="B93" s="190" t="str">
        <f>IF(A93=0,"",'Member Info'!$D$16)</f>
        <v/>
      </c>
      <c r="C93" s="191">
        <f>'Member Info'!E119</f>
        <v>0</v>
      </c>
      <c r="D93" s="131">
        <f>'GP1 Totals'!G118</f>
        <v>0</v>
      </c>
      <c r="E93" s="192">
        <f>'Member Info'!I119</f>
        <v>0</v>
      </c>
      <c r="F93" s="193" t="str">
        <f>IF('GP1 Totals'!AD118="Part Time","Y","")</f>
        <v/>
      </c>
      <c r="G93" s="131">
        <f>'GP1 Totals'!S118</f>
        <v>0</v>
      </c>
      <c r="H93" s="118" t="str">
        <f>'Member Info'!K119</f>
        <v/>
      </c>
      <c r="I93" s="117"/>
      <c r="J93" s="118">
        <f>'Member Info'!L119</f>
        <v>0</v>
      </c>
      <c r="K93" s="118" t="str">
        <f t="shared" si="1"/>
        <v/>
      </c>
      <c r="L93" s="119"/>
      <c r="M93" s="261">
        <f>IF(F93=0,"",'GP1 Totals'!M118)</f>
        <v>0</v>
      </c>
      <c r="N93" s="261" t="str">
        <f ca="1">IF(ISERROR('GP1 Totals'!AH118),"",'GP1 Totals'!AH118)</f>
        <v/>
      </c>
      <c r="O93" s="262" t="str">
        <f>IF(A93=0,"",'Member Info'!F119)</f>
        <v/>
      </c>
      <c r="P93" s="221" t="str">
        <f>IF('GP1 Totals'!AE118="Change","Enter PT/FT start date","")</f>
        <v/>
      </c>
      <c r="Q93" s="54"/>
      <c r="R93" s="89"/>
      <c r="S93" s="89"/>
      <c r="T93" s="89"/>
      <c r="U93" s="89"/>
      <c r="V93" s="89"/>
      <c r="W93" s="221"/>
      <c r="X93" s="221"/>
      <c r="Y93" s="56"/>
      <c r="Z93" s="276"/>
      <c r="AA93" s="402"/>
      <c r="AB93" s="53">
        <f>'Member Info'!T119</f>
        <v>0</v>
      </c>
    </row>
    <row r="94" spans="1:28" x14ac:dyDescent="0.25">
      <c r="A94" s="189">
        <f>'Member Info'!B120</f>
        <v>0</v>
      </c>
      <c r="B94" s="190" t="str">
        <f>IF(A94=0,"",'Member Info'!$D$16)</f>
        <v/>
      </c>
      <c r="C94" s="191">
        <f>'Member Info'!E120</f>
        <v>0</v>
      </c>
      <c r="D94" s="131">
        <f>'GP1 Totals'!G119</f>
        <v>0</v>
      </c>
      <c r="E94" s="192">
        <f>'Member Info'!I120</f>
        <v>0</v>
      </c>
      <c r="F94" s="193" t="str">
        <f>IF('GP1 Totals'!AD119="Part Time","Y","")</f>
        <v/>
      </c>
      <c r="G94" s="131">
        <f>'GP1 Totals'!S119</f>
        <v>0</v>
      </c>
      <c r="H94" s="118" t="str">
        <f>'Member Info'!K120</f>
        <v/>
      </c>
      <c r="I94" s="117"/>
      <c r="J94" s="118">
        <f>'Member Info'!L120</f>
        <v>0</v>
      </c>
      <c r="K94" s="118" t="str">
        <f t="shared" si="1"/>
        <v/>
      </c>
      <c r="L94" s="119"/>
      <c r="M94" s="261">
        <f>IF(F94=0,"",'GP1 Totals'!M119)</f>
        <v>0</v>
      </c>
      <c r="N94" s="261" t="str">
        <f ca="1">IF(ISERROR('GP1 Totals'!AH119),"",'GP1 Totals'!AH119)</f>
        <v/>
      </c>
      <c r="O94" s="262" t="str">
        <f>IF(A94=0,"",'Member Info'!F120)</f>
        <v/>
      </c>
      <c r="P94" s="221" t="str">
        <f>IF('GP1 Totals'!AE119="Change","Enter PT/FT start date","")</f>
        <v/>
      </c>
      <c r="Q94" s="54"/>
      <c r="R94" s="89"/>
      <c r="S94" s="89"/>
      <c r="T94" s="89"/>
      <c r="U94" s="89"/>
      <c r="V94" s="89"/>
      <c r="W94" s="221"/>
      <c r="X94" s="221"/>
      <c r="Y94" s="56"/>
      <c r="Z94" s="276"/>
      <c r="AA94" s="402"/>
      <c r="AB94" s="53">
        <f>'Member Info'!T120</f>
        <v>0</v>
      </c>
    </row>
    <row r="95" spans="1:28" x14ac:dyDescent="0.25">
      <c r="A95" s="189">
        <f>'Member Info'!B121</f>
        <v>0</v>
      </c>
      <c r="B95" s="190" t="str">
        <f>IF(A95=0,"",'Member Info'!$D$16)</f>
        <v/>
      </c>
      <c r="C95" s="191">
        <f>'Member Info'!E121</f>
        <v>0</v>
      </c>
      <c r="D95" s="131">
        <f>'GP1 Totals'!G120</f>
        <v>0</v>
      </c>
      <c r="E95" s="192">
        <f>'Member Info'!I121</f>
        <v>0</v>
      </c>
      <c r="F95" s="193" t="str">
        <f>IF('GP1 Totals'!AD120="Part Time","Y","")</f>
        <v/>
      </c>
      <c r="G95" s="131">
        <f>'GP1 Totals'!S120</f>
        <v>0</v>
      </c>
      <c r="H95" s="118" t="str">
        <f>'Member Info'!K121</f>
        <v/>
      </c>
      <c r="I95" s="117"/>
      <c r="J95" s="118">
        <f>'Member Info'!L121</f>
        <v>0</v>
      </c>
      <c r="K95" s="118" t="str">
        <f t="shared" si="1"/>
        <v/>
      </c>
      <c r="L95" s="119"/>
      <c r="M95" s="261">
        <f>IF(F95=0,"",'GP1 Totals'!M120)</f>
        <v>0</v>
      </c>
      <c r="N95" s="261" t="str">
        <f ca="1">IF(ISERROR('GP1 Totals'!AH120),"",'GP1 Totals'!AH120)</f>
        <v/>
      </c>
      <c r="O95" s="262" t="str">
        <f>IF(A95=0,"",'Member Info'!F121)</f>
        <v/>
      </c>
      <c r="P95" s="221" t="str">
        <f>IF('GP1 Totals'!AE120="Change","Enter PT/FT start date","")</f>
        <v/>
      </c>
      <c r="Q95" s="54"/>
      <c r="R95" s="89"/>
      <c r="S95" s="89"/>
      <c r="T95" s="89"/>
      <c r="U95" s="89"/>
      <c r="V95" s="89"/>
      <c r="W95" s="221"/>
      <c r="X95" s="221"/>
      <c r="Y95" s="56"/>
      <c r="Z95" s="276"/>
      <c r="AA95" s="402"/>
      <c r="AB95" s="53">
        <f>'Member Info'!T121</f>
        <v>0</v>
      </c>
    </row>
    <row r="96" spans="1:28" x14ac:dyDescent="0.25">
      <c r="A96" s="189">
        <f>'Member Info'!B122</f>
        <v>0</v>
      </c>
      <c r="B96" s="190" t="str">
        <f>IF(A96=0,"",'Member Info'!$D$16)</f>
        <v/>
      </c>
      <c r="C96" s="191">
        <f>'Member Info'!E122</f>
        <v>0</v>
      </c>
      <c r="D96" s="131">
        <f>'GP1 Totals'!G121</f>
        <v>0</v>
      </c>
      <c r="E96" s="192">
        <f>'Member Info'!I122</f>
        <v>0</v>
      </c>
      <c r="F96" s="193" t="str">
        <f>IF('GP1 Totals'!AD121="Part Time","Y","")</f>
        <v/>
      </c>
      <c r="G96" s="131">
        <f>'GP1 Totals'!S121</f>
        <v>0</v>
      </c>
      <c r="H96" s="118" t="str">
        <f>'Member Info'!K122</f>
        <v/>
      </c>
      <c r="I96" s="117"/>
      <c r="J96" s="118">
        <f>'Member Info'!L122</f>
        <v>0</v>
      </c>
      <c r="K96" s="118" t="str">
        <f t="shared" si="1"/>
        <v/>
      </c>
      <c r="L96" s="119"/>
      <c r="M96" s="261">
        <f>IF(F96=0,"",'GP1 Totals'!M121)</f>
        <v>0</v>
      </c>
      <c r="N96" s="261" t="str">
        <f ca="1">IF(ISERROR('GP1 Totals'!AH121),"",'GP1 Totals'!AH121)</f>
        <v/>
      </c>
      <c r="O96" s="262" t="str">
        <f>IF(A96=0,"",'Member Info'!F122)</f>
        <v/>
      </c>
      <c r="P96" s="221" t="str">
        <f>IF('GP1 Totals'!AE121="Change","Enter PT/FT start date","")</f>
        <v/>
      </c>
      <c r="Q96" s="54"/>
      <c r="R96" s="89"/>
      <c r="S96" s="89"/>
      <c r="T96" s="89"/>
      <c r="U96" s="89"/>
      <c r="V96" s="89"/>
      <c r="W96" s="221"/>
      <c r="X96" s="221"/>
      <c r="Y96" s="56"/>
      <c r="Z96" s="276"/>
      <c r="AA96" s="402"/>
      <c r="AB96" s="53">
        <f>'Member Info'!T122</f>
        <v>0</v>
      </c>
    </row>
    <row r="97" spans="1:28" x14ac:dyDescent="0.25">
      <c r="A97" s="189">
        <f>'Member Info'!B123</f>
        <v>0</v>
      </c>
      <c r="B97" s="190" t="str">
        <f>IF(A97=0,"",'Member Info'!$D$16)</f>
        <v/>
      </c>
      <c r="C97" s="191">
        <f>'Member Info'!E123</f>
        <v>0</v>
      </c>
      <c r="D97" s="131">
        <f>'GP1 Totals'!G122</f>
        <v>0</v>
      </c>
      <c r="E97" s="192">
        <f>'Member Info'!I123</f>
        <v>0</v>
      </c>
      <c r="F97" s="193" t="str">
        <f>IF('GP1 Totals'!AD122="Part Time","Y","")</f>
        <v/>
      </c>
      <c r="G97" s="131">
        <f>'GP1 Totals'!S122</f>
        <v>0</v>
      </c>
      <c r="H97" s="118" t="str">
        <f>'Member Info'!K123</f>
        <v/>
      </c>
      <c r="I97" s="117"/>
      <c r="J97" s="118">
        <f>'Member Info'!L123</f>
        <v>0</v>
      </c>
      <c r="K97" s="118" t="str">
        <f t="shared" si="1"/>
        <v/>
      </c>
      <c r="L97" s="119"/>
      <c r="M97" s="261">
        <f>IF(F97=0,"",'GP1 Totals'!M122)</f>
        <v>0</v>
      </c>
      <c r="N97" s="261" t="str">
        <f ca="1">IF(ISERROR('GP1 Totals'!AH122),"",'GP1 Totals'!AH122)</f>
        <v/>
      </c>
      <c r="O97" s="262" t="str">
        <f>IF(A97=0,"",'Member Info'!F123)</f>
        <v/>
      </c>
      <c r="P97" s="221" t="str">
        <f>IF('GP1 Totals'!AE122="Change","Enter PT/FT start date","")</f>
        <v/>
      </c>
      <c r="Q97" s="54"/>
      <c r="R97" s="89"/>
      <c r="S97" s="89"/>
      <c r="T97" s="89"/>
      <c r="U97" s="89"/>
      <c r="V97" s="89"/>
      <c r="W97" s="221"/>
      <c r="X97" s="221"/>
      <c r="Y97" s="56"/>
      <c r="Z97" s="276"/>
      <c r="AA97" s="402"/>
      <c r="AB97" s="53">
        <f>'Member Info'!T123</f>
        <v>0</v>
      </c>
    </row>
    <row r="98" spans="1:28" x14ac:dyDescent="0.25">
      <c r="A98" s="189">
        <f>'Member Info'!B124</f>
        <v>0</v>
      </c>
      <c r="B98" s="190" t="str">
        <f>IF(A98=0,"",'Member Info'!$D$16)</f>
        <v/>
      </c>
      <c r="C98" s="191">
        <f>'Member Info'!E124</f>
        <v>0</v>
      </c>
      <c r="D98" s="131">
        <f>'GP1 Totals'!G123</f>
        <v>0</v>
      </c>
      <c r="E98" s="192">
        <f>'Member Info'!I124</f>
        <v>0</v>
      </c>
      <c r="F98" s="193" t="str">
        <f>IF('GP1 Totals'!AD123="Part Time","Y","")</f>
        <v/>
      </c>
      <c r="G98" s="131">
        <f>'GP1 Totals'!S123</f>
        <v>0</v>
      </c>
      <c r="H98" s="118" t="str">
        <f>'Member Info'!K124</f>
        <v/>
      </c>
      <c r="I98" s="117"/>
      <c r="J98" s="118">
        <f>'Member Info'!L124</f>
        <v>0</v>
      </c>
      <c r="K98" s="118" t="str">
        <f t="shared" si="1"/>
        <v/>
      </c>
      <c r="L98" s="119"/>
      <c r="M98" s="261">
        <f>IF(F98=0,"",'GP1 Totals'!M123)</f>
        <v>0</v>
      </c>
      <c r="N98" s="261" t="str">
        <f ca="1">IF(ISERROR('GP1 Totals'!AH123),"",'GP1 Totals'!AH123)</f>
        <v/>
      </c>
      <c r="O98" s="262" t="str">
        <f>IF(A98=0,"",'Member Info'!F124)</f>
        <v/>
      </c>
      <c r="P98" s="221" t="str">
        <f>IF('GP1 Totals'!AE123="Change","Enter PT/FT start date","")</f>
        <v/>
      </c>
      <c r="Q98" s="54"/>
      <c r="R98" s="89"/>
      <c r="S98" s="89"/>
      <c r="T98" s="89"/>
      <c r="U98" s="89"/>
      <c r="V98" s="89"/>
      <c r="W98" s="221"/>
      <c r="X98" s="221"/>
      <c r="Y98" s="56"/>
      <c r="Z98" s="276"/>
      <c r="AA98" s="402"/>
      <c r="AB98" s="53">
        <f>'Member Info'!T124</f>
        <v>0</v>
      </c>
    </row>
    <row r="99" spans="1:28" x14ac:dyDescent="0.25">
      <c r="A99" s="189">
        <f>'Member Info'!B125</f>
        <v>0</v>
      </c>
      <c r="B99" s="190" t="str">
        <f>IF(A99=0,"",'Member Info'!$D$16)</f>
        <v/>
      </c>
      <c r="C99" s="191">
        <f>'Member Info'!E125</f>
        <v>0</v>
      </c>
      <c r="D99" s="131">
        <f>'GP1 Totals'!G124</f>
        <v>0</v>
      </c>
      <c r="E99" s="192">
        <f>'Member Info'!I125</f>
        <v>0</v>
      </c>
      <c r="F99" s="193" t="str">
        <f>IF('GP1 Totals'!AD124="Part Time","Y","")</f>
        <v/>
      </c>
      <c r="G99" s="131">
        <f>'GP1 Totals'!S124</f>
        <v>0</v>
      </c>
      <c r="H99" s="118" t="str">
        <f>'Member Info'!K125</f>
        <v/>
      </c>
      <c r="I99" s="117"/>
      <c r="J99" s="118">
        <f>'Member Info'!L125</f>
        <v>0</v>
      </c>
      <c r="K99" s="118" t="str">
        <f t="shared" si="1"/>
        <v/>
      </c>
      <c r="L99" s="119"/>
      <c r="M99" s="261">
        <f>IF(F99=0,"",'GP1 Totals'!M124)</f>
        <v>0</v>
      </c>
      <c r="N99" s="261" t="str">
        <f ca="1">IF(ISERROR('GP1 Totals'!AH124),"",'GP1 Totals'!AH124)</f>
        <v/>
      </c>
      <c r="O99" s="262" t="str">
        <f>IF(A99=0,"",'Member Info'!F125)</f>
        <v/>
      </c>
      <c r="P99" s="221" t="str">
        <f>IF('GP1 Totals'!AE124="Change","Enter PT/FT start date","")</f>
        <v/>
      </c>
      <c r="Q99" s="54"/>
      <c r="R99" s="89"/>
      <c r="S99" s="89"/>
      <c r="T99" s="89"/>
      <c r="U99" s="89"/>
      <c r="V99" s="89"/>
      <c r="W99" s="221"/>
      <c r="X99" s="221"/>
      <c r="Y99" s="56"/>
      <c r="Z99" s="276"/>
      <c r="AA99" s="402"/>
      <c r="AB99" s="53">
        <f>'Member Info'!T125</f>
        <v>0</v>
      </c>
    </row>
    <row r="100" spans="1:28" x14ac:dyDescent="0.25">
      <c r="A100" s="189">
        <f>'Member Info'!B126</f>
        <v>0</v>
      </c>
      <c r="B100" s="190" t="str">
        <f>IF(A100=0,"",'Member Info'!$D$16)</f>
        <v/>
      </c>
      <c r="C100" s="191">
        <f>'Member Info'!E126</f>
        <v>0</v>
      </c>
      <c r="D100" s="131">
        <f>'GP1 Totals'!G125</f>
        <v>0</v>
      </c>
      <c r="E100" s="192">
        <f>'Member Info'!I126</f>
        <v>0</v>
      </c>
      <c r="F100" s="193" t="str">
        <f>IF('GP1 Totals'!AD125="Part Time","Y","")</f>
        <v/>
      </c>
      <c r="G100" s="131">
        <f>'GP1 Totals'!S125</f>
        <v>0</v>
      </c>
      <c r="H100" s="118" t="str">
        <f>'Member Info'!K126</f>
        <v/>
      </c>
      <c r="I100" s="117"/>
      <c r="J100" s="118">
        <f>'Member Info'!L126</f>
        <v>0</v>
      </c>
      <c r="K100" s="118" t="str">
        <f t="shared" si="1"/>
        <v/>
      </c>
      <c r="L100" s="119"/>
      <c r="M100" s="261">
        <f>IF(F100=0,"",'GP1 Totals'!M125)</f>
        <v>0</v>
      </c>
      <c r="N100" s="261" t="str">
        <f ca="1">IF(ISERROR('GP1 Totals'!AH125),"",'GP1 Totals'!AH125)</f>
        <v/>
      </c>
      <c r="O100" s="262" t="str">
        <f>IF(A100=0,"",'Member Info'!F126)</f>
        <v/>
      </c>
      <c r="P100" s="221" t="str">
        <f>IF('GP1 Totals'!AE125="Change","Enter PT/FT start date","")</f>
        <v/>
      </c>
      <c r="Q100" s="54"/>
      <c r="R100" s="89"/>
      <c r="S100" s="89"/>
      <c r="T100" s="89"/>
      <c r="U100" s="89"/>
      <c r="V100" s="89"/>
      <c r="W100" s="221"/>
      <c r="X100" s="221"/>
      <c r="Y100" s="56"/>
      <c r="Z100" s="276"/>
      <c r="AA100" s="402"/>
      <c r="AB100" s="53">
        <f>'Member Info'!T126</f>
        <v>0</v>
      </c>
    </row>
    <row r="101" spans="1:28" x14ac:dyDescent="0.25">
      <c r="A101" s="189">
        <f>'Member Info'!B127</f>
        <v>0</v>
      </c>
      <c r="B101" s="190" t="str">
        <f>IF(A101=0,"",'Member Info'!$D$16)</f>
        <v/>
      </c>
      <c r="C101" s="191">
        <f>'Member Info'!E127</f>
        <v>0</v>
      </c>
      <c r="D101" s="131">
        <f>'GP1 Totals'!G126</f>
        <v>0</v>
      </c>
      <c r="E101" s="192">
        <f>'Member Info'!I127</f>
        <v>0</v>
      </c>
      <c r="F101" s="193" t="str">
        <f>IF('GP1 Totals'!AD126="Part Time","Y","")</f>
        <v/>
      </c>
      <c r="G101" s="131">
        <f>'GP1 Totals'!S126</f>
        <v>0</v>
      </c>
      <c r="H101" s="118" t="str">
        <f>'Member Info'!K127</f>
        <v/>
      </c>
      <c r="I101" s="117"/>
      <c r="J101" s="118">
        <f>'Member Info'!L127</f>
        <v>0</v>
      </c>
      <c r="K101" s="118" t="str">
        <f t="shared" si="1"/>
        <v/>
      </c>
      <c r="L101" s="119"/>
      <c r="M101" s="261">
        <f>IF(F101=0,"",'GP1 Totals'!M126)</f>
        <v>0</v>
      </c>
      <c r="N101" s="261" t="str">
        <f ca="1">IF(ISERROR('GP1 Totals'!AH126),"",'GP1 Totals'!AH126)</f>
        <v/>
      </c>
      <c r="O101" s="262" t="str">
        <f>IF(A101=0,"",'Member Info'!F127)</f>
        <v/>
      </c>
      <c r="P101" s="221" t="str">
        <f>IF('GP1 Totals'!AE126="Change","Enter PT/FT start date","")</f>
        <v/>
      </c>
      <c r="Q101" s="54"/>
      <c r="R101" s="89"/>
      <c r="S101" s="89"/>
      <c r="T101" s="89"/>
      <c r="U101" s="89"/>
      <c r="V101" s="89"/>
      <c r="W101" s="221"/>
      <c r="X101" s="221"/>
      <c r="Y101" s="56"/>
      <c r="Z101" s="276"/>
      <c r="AA101" s="402"/>
      <c r="AB101" s="53">
        <f>'Member Info'!T127</f>
        <v>0</v>
      </c>
    </row>
    <row r="102" spans="1:28" x14ac:dyDescent="0.25">
      <c r="A102" s="189">
        <f>'Member Info'!B128</f>
        <v>0</v>
      </c>
      <c r="B102" s="190" t="str">
        <f>IF(A102=0,"",'Member Info'!$D$16)</f>
        <v/>
      </c>
      <c r="C102" s="191">
        <f>'Member Info'!E128</f>
        <v>0</v>
      </c>
      <c r="D102" s="131">
        <f>'GP1 Totals'!G127</f>
        <v>0</v>
      </c>
      <c r="E102" s="192">
        <f>'Member Info'!I128</f>
        <v>0</v>
      </c>
      <c r="F102" s="193" t="str">
        <f>IF('GP1 Totals'!AD127="Part Time","Y","")</f>
        <v/>
      </c>
      <c r="G102" s="131">
        <f>'GP1 Totals'!S127</f>
        <v>0</v>
      </c>
      <c r="H102" s="118" t="str">
        <f>'Member Info'!K128</f>
        <v/>
      </c>
      <c r="I102" s="117"/>
      <c r="J102" s="118">
        <f>'Member Info'!L128</f>
        <v>0</v>
      </c>
      <c r="K102" s="118" t="str">
        <f t="shared" si="1"/>
        <v/>
      </c>
      <c r="L102" s="119"/>
      <c r="M102" s="261">
        <f>IF(F102=0,"",'GP1 Totals'!M127)</f>
        <v>0</v>
      </c>
      <c r="N102" s="261" t="str">
        <f ca="1">IF(ISERROR('GP1 Totals'!AH127),"",'GP1 Totals'!AH127)</f>
        <v/>
      </c>
      <c r="O102" s="262" t="str">
        <f>IF(A102=0,"",'Member Info'!F128)</f>
        <v/>
      </c>
      <c r="P102" s="221" t="str">
        <f>IF('GP1 Totals'!AE127="Change","Enter PT/FT start date","")</f>
        <v/>
      </c>
      <c r="Q102" s="54"/>
      <c r="R102" s="89"/>
      <c r="S102" s="89"/>
      <c r="T102" s="89"/>
      <c r="U102" s="89"/>
      <c r="V102" s="89"/>
      <c r="W102" s="221"/>
      <c r="X102" s="221"/>
      <c r="Y102" s="56"/>
      <c r="Z102" s="276"/>
      <c r="AA102" s="402"/>
      <c r="AB102" s="53">
        <f>'Member Info'!T128</f>
        <v>0</v>
      </c>
    </row>
    <row r="103" spans="1:28" x14ac:dyDescent="0.25">
      <c r="A103" s="189">
        <f>'Member Info'!B129</f>
        <v>0</v>
      </c>
      <c r="B103" s="190" t="str">
        <f>IF(A103=0,"",'Member Info'!$D$16)</f>
        <v/>
      </c>
      <c r="C103" s="191">
        <f>'Member Info'!E129</f>
        <v>0</v>
      </c>
      <c r="D103" s="131">
        <f>'GP1 Totals'!G128</f>
        <v>0</v>
      </c>
      <c r="E103" s="192">
        <f>'Member Info'!I129</f>
        <v>0</v>
      </c>
      <c r="F103" s="193" t="str">
        <f>IF('GP1 Totals'!AD128="Part Time","Y","")</f>
        <v/>
      </c>
      <c r="G103" s="131">
        <f>'GP1 Totals'!S128</f>
        <v>0</v>
      </c>
      <c r="H103" s="118" t="str">
        <f>'Member Info'!K129</f>
        <v/>
      </c>
      <c r="I103" s="117"/>
      <c r="J103" s="118">
        <f>'Member Info'!L129</f>
        <v>0</v>
      </c>
      <c r="K103" s="118" t="str">
        <f t="shared" si="1"/>
        <v/>
      </c>
      <c r="L103" s="119"/>
      <c r="M103" s="261">
        <f>IF(F103=0,"",'GP1 Totals'!M128)</f>
        <v>0</v>
      </c>
      <c r="N103" s="261" t="str">
        <f ca="1">IF(ISERROR('GP1 Totals'!AH128),"",'GP1 Totals'!AH128)</f>
        <v/>
      </c>
      <c r="O103" s="262" t="str">
        <f>IF(A103=0,"",'Member Info'!F129)</f>
        <v/>
      </c>
      <c r="P103" s="221" t="str">
        <f>IF('GP1 Totals'!AE128="Change","Enter PT/FT start date","")</f>
        <v/>
      </c>
      <c r="Q103" s="54"/>
      <c r="R103" s="89"/>
      <c r="S103" s="89"/>
      <c r="T103" s="89"/>
      <c r="U103" s="89"/>
      <c r="V103" s="89"/>
      <c r="W103" s="221"/>
      <c r="X103" s="221"/>
      <c r="Y103" s="56"/>
      <c r="Z103" s="276"/>
      <c r="AA103" s="402"/>
      <c r="AB103" s="53">
        <f>'Member Info'!T129</f>
        <v>0</v>
      </c>
    </row>
    <row r="104" spans="1:28" x14ac:dyDescent="0.25">
      <c r="A104" s="189">
        <f>'Member Info'!B130</f>
        <v>0</v>
      </c>
      <c r="B104" s="190" t="str">
        <f>IF(A104=0,"",'Member Info'!$D$16)</f>
        <v/>
      </c>
      <c r="C104" s="191">
        <f>'Member Info'!E130</f>
        <v>0</v>
      </c>
      <c r="D104" s="131">
        <f>'GP1 Totals'!G129</f>
        <v>0</v>
      </c>
      <c r="E104" s="192">
        <f>'Member Info'!I130</f>
        <v>0</v>
      </c>
      <c r="F104" s="193" t="str">
        <f>IF('GP1 Totals'!AD129="Part Time","Y","")</f>
        <v/>
      </c>
      <c r="G104" s="131">
        <f>'GP1 Totals'!S129</f>
        <v>0</v>
      </c>
      <c r="H104" s="118" t="str">
        <f>'Member Info'!K130</f>
        <v/>
      </c>
      <c r="I104" s="117"/>
      <c r="J104" s="118">
        <f>'Member Info'!L130</f>
        <v>0</v>
      </c>
      <c r="K104" s="118" t="str">
        <f t="shared" si="1"/>
        <v/>
      </c>
      <c r="L104" s="119"/>
      <c r="M104" s="261">
        <f>IF(F104=0,"",'GP1 Totals'!M129)</f>
        <v>0</v>
      </c>
      <c r="N104" s="261" t="str">
        <f ca="1">IF(ISERROR('GP1 Totals'!AH129),"",'GP1 Totals'!AH129)</f>
        <v/>
      </c>
      <c r="O104" s="262" t="str">
        <f>IF(A104=0,"",'Member Info'!F130)</f>
        <v/>
      </c>
      <c r="P104" s="221" t="str">
        <f>IF('GP1 Totals'!AE129="Change","Enter PT/FT start date","")</f>
        <v/>
      </c>
      <c r="Q104" s="54"/>
      <c r="R104" s="89"/>
      <c r="S104" s="89"/>
      <c r="T104" s="89"/>
      <c r="U104" s="89"/>
      <c r="V104" s="89"/>
      <c r="W104" s="221"/>
      <c r="X104" s="221"/>
      <c r="Y104" s="56"/>
      <c r="Z104" s="276"/>
      <c r="AA104" s="402"/>
      <c r="AB104" s="53">
        <f>'Member Info'!T130</f>
        <v>0</v>
      </c>
    </row>
    <row r="105" spans="1:28" x14ac:dyDescent="0.25">
      <c r="A105" s="189">
        <f>'Member Info'!B131</f>
        <v>0</v>
      </c>
      <c r="B105" s="190" t="str">
        <f>IF(A105=0,"",'Member Info'!$D$16)</f>
        <v/>
      </c>
      <c r="C105" s="191">
        <f>'Member Info'!E131</f>
        <v>0</v>
      </c>
      <c r="D105" s="131">
        <f>'GP1 Totals'!G130</f>
        <v>0</v>
      </c>
      <c r="E105" s="192">
        <f>'Member Info'!I131</f>
        <v>0</v>
      </c>
      <c r="F105" s="193" t="str">
        <f>IF('GP1 Totals'!AD130="Part Time","Y","")</f>
        <v/>
      </c>
      <c r="G105" s="131">
        <f>'GP1 Totals'!S130</f>
        <v>0</v>
      </c>
      <c r="H105" s="118" t="str">
        <f>'Member Info'!K131</f>
        <v/>
      </c>
      <c r="I105" s="117"/>
      <c r="J105" s="118">
        <f>'Member Info'!L131</f>
        <v>0</v>
      </c>
      <c r="K105" s="118" t="str">
        <f t="shared" si="1"/>
        <v/>
      </c>
      <c r="L105" s="119"/>
      <c r="M105" s="261">
        <f>IF(F105=0,"",'GP1 Totals'!M130)</f>
        <v>0</v>
      </c>
      <c r="N105" s="261" t="str">
        <f ca="1">IF(ISERROR('GP1 Totals'!AH130),"",'GP1 Totals'!AH130)</f>
        <v/>
      </c>
      <c r="O105" s="262" t="str">
        <f>IF(A105=0,"",'Member Info'!F131)</f>
        <v/>
      </c>
      <c r="P105" s="221" t="str">
        <f>IF('GP1 Totals'!AE130="Change","Enter PT/FT start date","")</f>
        <v/>
      </c>
      <c r="Q105" s="54"/>
      <c r="R105" s="89"/>
      <c r="S105" s="89"/>
      <c r="T105" s="89"/>
      <c r="U105" s="89"/>
      <c r="V105" s="89"/>
      <c r="W105" s="221"/>
      <c r="X105" s="221"/>
      <c r="Y105" s="56"/>
      <c r="Z105" s="276"/>
      <c r="AA105" s="402"/>
      <c r="AB105" s="53">
        <f>'Member Info'!T131</f>
        <v>0</v>
      </c>
    </row>
    <row r="106" spans="1:28" x14ac:dyDescent="0.25">
      <c r="A106" s="189">
        <f>'Member Info'!B132</f>
        <v>0</v>
      </c>
      <c r="B106" s="190" t="str">
        <f>IF(A106=0,"",'Member Info'!$D$16)</f>
        <v/>
      </c>
      <c r="C106" s="191">
        <f>'Member Info'!E132</f>
        <v>0</v>
      </c>
      <c r="D106" s="131">
        <f>'GP1 Totals'!G131</f>
        <v>0</v>
      </c>
      <c r="E106" s="192">
        <f>'Member Info'!I132</f>
        <v>0</v>
      </c>
      <c r="F106" s="193" t="str">
        <f>IF('GP1 Totals'!AD131="Part Time","Y","")</f>
        <v/>
      </c>
      <c r="G106" s="131">
        <f>'GP1 Totals'!S131</f>
        <v>0</v>
      </c>
      <c r="H106" s="118" t="str">
        <f>'Member Info'!K132</f>
        <v/>
      </c>
      <c r="I106" s="117"/>
      <c r="J106" s="118">
        <f>'Member Info'!L132</f>
        <v>0</v>
      </c>
      <c r="K106" s="118" t="str">
        <f t="shared" si="1"/>
        <v/>
      </c>
      <c r="L106" s="119"/>
      <c r="M106" s="261">
        <f>IF(F106=0,"",'GP1 Totals'!M131)</f>
        <v>0</v>
      </c>
      <c r="N106" s="261" t="str">
        <f ca="1">IF(ISERROR('GP1 Totals'!AH131),"",'GP1 Totals'!AH131)</f>
        <v/>
      </c>
      <c r="O106" s="262" t="str">
        <f>IF(A106=0,"",'Member Info'!F132)</f>
        <v/>
      </c>
      <c r="P106" s="221" t="str">
        <f>IF('GP1 Totals'!AE131="Change","Enter PT/FT start date","")</f>
        <v/>
      </c>
      <c r="Q106" s="54"/>
      <c r="R106" s="89"/>
      <c r="S106" s="89"/>
      <c r="T106" s="89"/>
      <c r="U106" s="89"/>
      <c r="V106" s="89"/>
      <c r="W106" s="221"/>
      <c r="X106" s="221"/>
      <c r="Y106" s="56"/>
      <c r="Z106" s="276"/>
      <c r="AA106" s="402"/>
      <c r="AB106" s="53">
        <f>'Member Info'!T132</f>
        <v>0</v>
      </c>
    </row>
    <row r="107" spans="1:28" x14ac:dyDescent="0.25">
      <c r="A107" s="189">
        <f>'Member Info'!B133</f>
        <v>0</v>
      </c>
      <c r="B107" s="190" t="str">
        <f>IF(A107=0,"",'Member Info'!$D$16)</f>
        <v/>
      </c>
      <c r="C107" s="191">
        <f>'Member Info'!E133</f>
        <v>0</v>
      </c>
      <c r="D107" s="131">
        <f>'GP1 Totals'!G132</f>
        <v>0</v>
      </c>
      <c r="E107" s="192">
        <f>'Member Info'!I133</f>
        <v>0</v>
      </c>
      <c r="F107" s="193" t="str">
        <f>IF('GP1 Totals'!AD132="Part Time","Y","")</f>
        <v/>
      </c>
      <c r="G107" s="131">
        <f>'GP1 Totals'!S132</f>
        <v>0</v>
      </c>
      <c r="H107" s="118" t="str">
        <f>'Member Info'!K133</f>
        <v/>
      </c>
      <c r="I107" s="117"/>
      <c r="J107" s="118">
        <f>'Member Info'!L133</f>
        <v>0</v>
      </c>
      <c r="K107" s="118" t="str">
        <f t="shared" si="1"/>
        <v/>
      </c>
      <c r="L107" s="119"/>
      <c r="M107" s="261">
        <f>IF(F107=0,"",'GP1 Totals'!M132)</f>
        <v>0</v>
      </c>
      <c r="N107" s="261" t="str">
        <f ca="1">IF(ISERROR('GP1 Totals'!AH132),"",'GP1 Totals'!AH132)</f>
        <v/>
      </c>
      <c r="O107" s="262" t="str">
        <f>IF(A107=0,"",'Member Info'!F133)</f>
        <v/>
      </c>
      <c r="P107" s="221" t="str">
        <f>IF('GP1 Totals'!AE132="Change","Enter PT/FT start date","")</f>
        <v/>
      </c>
      <c r="Q107" s="54"/>
      <c r="R107" s="89"/>
      <c r="S107" s="89"/>
      <c r="T107" s="89"/>
      <c r="U107" s="89"/>
      <c r="V107" s="89"/>
      <c r="W107" s="221"/>
      <c r="X107" s="221"/>
      <c r="Y107" s="56"/>
      <c r="Z107" s="276"/>
      <c r="AA107" s="402"/>
      <c r="AB107" s="53">
        <f>'Member Info'!T133</f>
        <v>0</v>
      </c>
    </row>
    <row r="108" spans="1:28" x14ac:dyDescent="0.25">
      <c r="A108" s="189">
        <f>'Member Info'!B134</f>
        <v>0</v>
      </c>
      <c r="B108" s="190" t="str">
        <f>IF(A108=0,"",'Member Info'!$D$16)</f>
        <v/>
      </c>
      <c r="C108" s="191">
        <f>'Member Info'!E134</f>
        <v>0</v>
      </c>
      <c r="D108" s="131">
        <f>'GP1 Totals'!G133</f>
        <v>0</v>
      </c>
      <c r="E108" s="192">
        <f>'Member Info'!I134</f>
        <v>0</v>
      </c>
      <c r="F108" s="193" t="str">
        <f>IF('GP1 Totals'!AD133="Part Time","Y","")</f>
        <v/>
      </c>
      <c r="G108" s="131">
        <f>'GP1 Totals'!S133</f>
        <v>0</v>
      </c>
      <c r="H108" s="118" t="str">
        <f>'Member Info'!K134</f>
        <v/>
      </c>
      <c r="I108" s="117"/>
      <c r="J108" s="118">
        <f>'Member Info'!L134</f>
        <v>0</v>
      </c>
      <c r="K108" s="118" t="str">
        <f t="shared" si="1"/>
        <v/>
      </c>
      <c r="L108" s="119"/>
      <c r="M108" s="261">
        <f>IF(F108=0,"",'GP1 Totals'!M133)</f>
        <v>0</v>
      </c>
      <c r="N108" s="261" t="str">
        <f ca="1">IF(ISERROR('GP1 Totals'!AH133),"",'GP1 Totals'!AH133)</f>
        <v/>
      </c>
      <c r="O108" s="262" t="str">
        <f>IF(A108=0,"",'Member Info'!F134)</f>
        <v/>
      </c>
      <c r="P108" s="221" t="str">
        <f>IF('GP1 Totals'!AE133="Change","Enter PT/FT start date","")</f>
        <v/>
      </c>
      <c r="Q108" s="54"/>
      <c r="R108" s="89"/>
      <c r="S108" s="89"/>
      <c r="T108" s="89"/>
      <c r="U108" s="89"/>
      <c r="V108" s="89"/>
      <c r="W108" s="221"/>
      <c r="X108" s="221"/>
      <c r="Y108" s="56"/>
      <c r="Z108" s="276"/>
      <c r="AA108" s="402"/>
      <c r="AB108" s="53">
        <f>'Member Info'!T134</f>
        <v>0</v>
      </c>
    </row>
    <row r="109" spans="1:28" x14ac:dyDescent="0.25">
      <c r="A109" s="189">
        <f>'Member Info'!B135</f>
        <v>0</v>
      </c>
      <c r="B109" s="190" t="str">
        <f>IF(A109=0,"",'Member Info'!$D$16)</f>
        <v/>
      </c>
      <c r="C109" s="191">
        <f>'Member Info'!E135</f>
        <v>0</v>
      </c>
      <c r="D109" s="131">
        <f>'GP1 Totals'!G134</f>
        <v>0</v>
      </c>
      <c r="E109" s="192">
        <f>'Member Info'!I135</f>
        <v>0</v>
      </c>
      <c r="F109" s="193" t="str">
        <f>IF('GP1 Totals'!AD134="Part Time","Y","")</f>
        <v/>
      </c>
      <c r="G109" s="131">
        <f>'GP1 Totals'!S134</f>
        <v>0</v>
      </c>
      <c r="H109" s="118" t="str">
        <f>'Member Info'!K135</f>
        <v/>
      </c>
      <c r="I109" s="117"/>
      <c r="J109" s="118">
        <f>'Member Info'!L135</f>
        <v>0</v>
      </c>
      <c r="K109" s="118" t="str">
        <f t="shared" si="1"/>
        <v/>
      </c>
      <c r="L109" s="119"/>
      <c r="M109" s="261">
        <f>IF(F109=0,"",'GP1 Totals'!M134)</f>
        <v>0</v>
      </c>
      <c r="N109" s="261" t="str">
        <f ca="1">IF(ISERROR('GP1 Totals'!AH134),"",'GP1 Totals'!AH134)</f>
        <v/>
      </c>
      <c r="O109" s="262" t="str">
        <f>IF(A109=0,"",'Member Info'!F135)</f>
        <v/>
      </c>
      <c r="P109" s="221" t="str">
        <f>IF('GP1 Totals'!AE134="Change","Enter PT/FT start date","")</f>
        <v/>
      </c>
      <c r="Q109" s="54"/>
      <c r="R109" s="89"/>
      <c r="S109" s="89"/>
      <c r="T109" s="89"/>
      <c r="U109" s="89"/>
      <c r="V109" s="89"/>
      <c r="W109" s="221"/>
      <c r="X109" s="221"/>
      <c r="Y109" s="56"/>
      <c r="Z109" s="276"/>
      <c r="AA109" s="402"/>
      <c r="AB109" s="53">
        <f>'Member Info'!T135</f>
        <v>0</v>
      </c>
    </row>
    <row r="110" spans="1:28" x14ac:dyDescent="0.25">
      <c r="A110" s="189">
        <f>'Member Info'!B136</f>
        <v>0</v>
      </c>
      <c r="B110" s="190" t="str">
        <f>IF(A110=0,"",'Member Info'!$D$16)</f>
        <v/>
      </c>
      <c r="C110" s="191">
        <f>'Member Info'!E136</f>
        <v>0</v>
      </c>
      <c r="D110" s="131">
        <f>'GP1 Totals'!G135</f>
        <v>0</v>
      </c>
      <c r="E110" s="192">
        <f>'Member Info'!I136</f>
        <v>0</v>
      </c>
      <c r="F110" s="193" t="str">
        <f>IF('GP1 Totals'!AD135="Part Time","Y","")</f>
        <v/>
      </c>
      <c r="G110" s="131">
        <f>'GP1 Totals'!S135</f>
        <v>0</v>
      </c>
      <c r="H110" s="118" t="str">
        <f>'Member Info'!K136</f>
        <v/>
      </c>
      <c r="I110" s="117"/>
      <c r="J110" s="118">
        <f>'Member Info'!L136</f>
        <v>0</v>
      </c>
      <c r="K110" s="118" t="str">
        <f t="shared" si="1"/>
        <v/>
      </c>
      <c r="L110" s="119"/>
      <c r="M110" s="261">
        <f>IF(F110=0,"",'GP1 Totals'!M135)</f>
        <v>0</v>
      </c>
      <c r="N110" s="261" t="str">
        <f ca="1">IF(ISERROR('GP1 Totals'!AH135),"",'GP1 Totals'!AH135)</f>
        <v/>
      </c>
      <c r="O110" s="262" t="str">
        <f>IF(A110=0,"",'Member Info'!F136)</f>
        <v/>
      </c>
      <c r="P110" s="221" t="str">
        <f>IF('GP1 Totals'!AE135="Change","Enter PT/FT start date","")</f>
        <v/>
      </c>
      <c r="Q110" s="54"/>
      <c r="R110" s="89"/>
      <c r="S110" s="89"/>
      <c r="T110" s="89"/>
      <c r="U110" s="89"/>
      <c r="V110" s="89"/>
      <c r="W110" s="221"/>
      <c r="X110" s="221"/>
      <c r="Y110" s="56"/>
      <c r="Z110" s="276"/>
      <c r="AA110" s="402"/>
      <c r="AB110" s="53">
        <f>'Member Info'!T136</f>
        <v>0</v>
      </c>
    </row>
    <row r="111" spans="1:28" x14ac:dyDescent="0.25">
      <c r="A111" s="189">
        <f>'Member Info'!B137</f>
        <v>0</v>
      </c>
      <c r="B111" s="190" t="str">
        <f>IF(A111=0,"",'Member Info'!$D$16)</f>
        <v/>
      </c>
      <c r="C111" s="191">
        <f>'Member Info'!E137</f>
        <v>0</v>
      </c>
      <c r="D111" s="131">
        <f>'GP1 Totals'!G136</f>
        <v>0</v>
      </c>
      <c r="E111" s="192">
        <f>'Member Info'!I137</f>
        <v>0</v>
      </c>
      <c r="F111" s="193" t="str">
        <f>IF('GP1 Totals'!AD136="Part Time","Y","")</f>
        <v/>
      </c>
      <c r="G111" s="131">
        <f>'GP1 Totals'!S136</f>
        <v>0</v>
      </c>
      <c r="H111" s="118" t="str">
        <f>'Member Info'!K137</f>
        <v/>
      </c>
      <c r="I111" s="117"/>
      <c r="J111" s="118">
        <f>'Member Info'!L137</f>
        <v>0</v>
      </c>
      <c r="K111" s="118" t="str">
        <f t="shared" si="1"/>
        <v/>
      </c>
      <c r="L111" s="119"/>
      <c r="M111" s="261">
        <f>IF(F111=0,"",'GP1 Totals'!M136)</f>
        <v>0</v>
      </c>
      <c r="N111" s="261" t="str">
        <f ca="1">IF(ISERROR('GP1 Totals'!AH136),"",'GP1 Totals'!AH136)</f>
        <v/>
      </c>
      <c r="O111" s="262" t="str">
        <f>IF(A111=0,"",'Member Info'!F137)</f>
        <v/>
      </c>
      <c r="P111" s="221" t="str">
        <f>IF('GP1 Totals'!AE136="Change","Enter PT/FT start date","")</f>
        <v/>
      </c>
      <c r="Q111" s="54"/>
      <c r="R111" s="89"/>
      <c r="S111" s="89"/>
      <c r="T111" s="89"/>
      <c r="U111" s="89"/>
      <c r="V111" s="89"/>
      <c r="W111" s="221"/>
      <c r="X111" s="221"/>
      <c r="Y111" s="56"/>
      <c r="Z111" s="276"/>
      <c r="AA111" s="402"/>
      <c r="AB111" s="53">
        <f>'Member Info'!T137</f>
        <v>0</v>
      </c>
    </row>
    <row r="112" spans="1:28" x14ac:dyDescent="0.25">
      <c r="A112" s="189">
        <f>'Member Info'!B138</f>
        <v>0</v>
      </c>
      <c r="B112" s="190" t="str">
        <f>IF(A112=0,"",'Member Info'!$D$16)</f>
        <v/>
      </c>
      <c r="C112" s="191">
        <f>'Member Info'!E138</f>
        <v>0</v>
      </c>
      <c r="D112" s="131">
        <f>'GP1 Totals'!G137</f>
        <v>0</v>
      </c>
      <c r="E112" s="192">
        <f>'Member Info'!I138</f>
        <v>0</v>
      </c>
      <c r="F112" s="193" t="str">
        <f>IF('GP1 Totals'!AD137="Part Time","Y","")</f>
        <v/>
      </c>
      <c r="G112" s="131">
        <f>'GP1 Totals'!S137</f>
        <v>0</v>
      </c>
      <c r="H112" s="118" t="str">
        <f>'Member Info'!K138</f>
        <v/>
      </c>
      <c r="I112" s="117"/>
      <c r="J112" s="118">
        <f>'Member Info'!L138</f>
        <v>0</v>
      </c>
      <c r="K112" s="118" t="str">
        <f t="shared" si="1"/>
        <v/>
      </c>
      <c r="L112" s="119"/>
      <c r="M112" s="261">
        <f>IF(F112=0,"",'GP1 Totals'!M137)</f>
        <v>0</v>
      </c>
      <c r="N112" s="261" t="str">
        <f ca="1">IF(ISERROR('GP1 Totals'!AH137),"",'GP1 Totals'!AH137)</f>
        <v/>
      </c>
      <c r="O112" s="262" t="str">
        <f>IF(A112=0,"",'Member Info'!F138)</f>
        <v/>
      </c>
      <c r="P112" s="221" t="str">
        <f>IF('GP1 Totals'!AE137="Change","Enter PT/FT start date","")</f>
        <v/>
      </c>
      <c r="Q112" s="54"/>
      <c r="R112" s="89"/>
      <c r="S112" s="89"/>
      <c r="T112" s="89"/>
      <c r="U112" s="89"/>
      <c r="V112" s="89"/>
      <c r="W112" s="221"/>
      <c r="X112" s="221"/>
      <c r="Y112" s="56"/>
      <c r="Z112" s="276"/>
      <c r="AA112" s="402"/>
      <c r="AB112" s="53">
        <f>'Member Info'!T138</f>
        <v>0</v>
      </c>
    </row>
    <row r="113" spans="1:28" x14ac:dyDescent="0.25">
      <c r="A113" s="189">
        <f>'Member Info'!B139</f>
        <v>0</v>
      </c>
      <c r="B113" s="190" t="str">
        <f>IF(A113=0,"",'Member Info'!$D$16)</f>
        <v/>
      </c>
      <c r="C113" s="191">
        <f>'Member Info'!E139</f>
        <v>0</v>
      </c>
      <c r="D113" s="131">
        <f>'GP1 Totals'!G138</f>
        <v>0</v>
      </c>
      <c r="E113" s="192">
        <f>'Member Info'!I139</f>
        <v>0</v>
      </c>
      <c r="F113" s="193" t="str">
        <f>IF('GP1 Totals'!AD138="Part Time","Y","")</f>
        <v/>
      </c>
      <c r="G113" s="131">
        <f>'GP1 Totals'!S138</f>
        <v>0</v>
      </c>
      <c r="H113" s="118" t="str">
        <f>'Member Info'!K139</f>
        <v/>
      </c>
      <c r="I113" s="117"/>
      <c r="J113" s="118">
        <f>'Member Info'!L139</f>
        <v>0</v>
      </c>
      <c r="K113" s="118" t="str">
        <f t="shared" si="1"/>
        <v/>
      </c>
      <c r="L113" s="119"/>
      <c r="M113" s="261">
        <f>IF(F113=0,"",'GP1 Totals'!M138)</f>
        <v>0</v>
      </c>
      <c r="N113" s="261" t="str">
        <f ca="1">IF(ISERROR('GP1 Totals'!AH138),"",'GP1 Totals'!AH138)</f>
        <v/>
      </c>
      <c r="O113" s="262" t="str">
        <f>IF(A113=0,"",'Member Info'!F139)</f>
        <v/>
      </c>
      <c r="P113" s="221" t="str">
        <f>IF('GP1 Totals'!AE138="Change","Enter PT/FT start date","")</f>
        <v/>
      </c>
      <c r="Q113" s="54"/>
      <c r="R113" s="89"/>
      <c r="S113" s="89"/>
      <c r="T113" s="89"/>
      <c r="U113" s="89"/>
      <c r="V113" s="89"/>
      <c r="W113" s="221"/>
      <c r="X113" s="221"/>
      <c r="Y113" s="56"/>
      <c r="Z113" s="276"/>
      <c r="AA113" s="402"/>
      <c r="AB113" s="53">
        <f>'Member Info'!T139</f>
        <v>0</v>
      </c>
    </row>
    <row r="114" spans="1:28" x14ac:dyDescent="0.25">
      <c r="A114" s="189">
        <f>'Member Info'!B140</f>
        <v>0</v>
      </c>
      <c r="B114" s="190" t="str">
        <f>IF(A114=0,"",'Member Info'!$D$16)</f>
        <v/>
      </c>
      <c r="C114" s="191">
        <f>'Member Info'!E140</f>
        <v>0</v>
      </c>
      <c r="D114" s="131">
        <f>'GP1 Totals'!G139</f>
        <v>0</v>
      </c>
      <c r="E114" s="192">
        <f>'Member Info'!I140</f>
        <v>0</v>
      </c>
      <c r="F114" s="193" t="str">
        <f>IF('GP1 Totals'!AD139="Part Time","Y","")</f>
        <v/>
      </c>
      <c r="G114" s="131">
        <f>'GP1 Totals'!S139</f>
        <v>0</v>
      </c>
      <c r="H114" s="118" t="str">
        <f>'Member Info'!K140</f>
        <v/>
      </c>
      <c r="I114" s="117"/>
      <c r="J114" s="118">
        <f>'Member Info'!L140</f>
        <v>0</v>
      </c>
      <c r="K114" s="118" t="str">
        <f t="shared" si="1"/>
        <v/>
      </c>
      <c r="L114" s="119"/>
      <c r="M114" s="261">
        <f>IF(F114=0,"",'GP1 Totals'!M139)</f>
        <v>0</v>
      </c>
      <c r="N114" s="261" t="str">
        <f ca="1">IF(ISERROR('GP1 Totals'!AH139),"",'GP1 Totals'!AH139)</f>
        <v/>
      </c>
      <c r="O114" s="262" t="str">
        <f>IF(A114=0,"",'Member Info'!F140)</f>
        <v/>
      </c>
      <c r="P114" s="221" t="str">
        <f>IF('GP1 Totals'!AE139="Change","Enter PT/FT start date","")</f>
        <v/>
      </c>
      <c r="Q114" s="54"/>
      <c r="R114" s="89"/>
      <c r="S114" s="89"/>
      <c r="T114" s="89"/>
      <c r="U114" s="89"/>
      <c r="V114" s="89"/>
      <c r="W114" s="221"/>
      <c r="X114" s="221"/>
      <c r="Y114" s="56"/>
      <c r="Z114" s="276"/>
      <c r="AA114" s="402"/>
      <c r="AB114" s="53">
        <f>'Member Info'!T140</f>
        <v>0</v>
      </c>
    </row>
    <row r="115" spans="1:28" x14ac:dyDescent="0.25">
      <c r="A115" s="189">
        <f>'Member Info'!B141</f>
        <v>0</v>
      </c>
      <c r="B115" s="190" t="str">
        <f>IF(A115=0,"",'Member Info'!$D$16)</f>
        <v/>
      </c>
      <c r="C115" s="191">
        <f>'Member Info'!E141</f>
        <v>0</v>
      </c>
      <c r="D115" s="131">
        <f>'GP1 Totals'!G140</f>
        <v>0</v>
      </c>
      <c r="E115" s="192">
        <f>'Member Info'!I141</f>
        <v>0</v>
      </c>
      <c r="F115" s="193" t="str">
        <f>IF('GP1 Totals'!AD140="Part Time","Y","")</f>
        <v/>
      </c>
      <c r="G115" s="131">
        <f>'GP1 Totals'!S140</f>
        <v>0</v>
      </c>
      <c r="H115" s="118" t="str">
        <f>'Member Info'!K141</f>
        <v/>
      </c>
      <c r="I115" s="117"/>
      <c r="J115" s="118">
        <f>'Member Info'!L141</f>
        <v>0</v>
      </c>
      <c r="K115" s="118" t="str">
        <f t="shared" si="1"/>
        <v/>
      </c>
      <c r="L115" s="119"/>
      <c r="M115" s="261">
        <f>IF(F115=0,"",'GP1 Totals'!M140)</f>
        <v>0</v>
      </c>
      <c r="N115" s="261" t="str">
        <f ca="1">IF(ISERROR('GP1 Totals'!AH140),"",'GP1 Totals'!AH140)</f>
        <v/>
      </c>
      <c r="O115" s="262" t="str">
        <f>IF(A115=0,"",'Member Info'!F141)</f>
        <v/>
      </c>
      <c r="P115" s="221" t="str">
        <f>IF('GP1 Totals'!AE140="Change","Enter PT/FT start date","")</f>
        <v/>
      </c>
      <c r="Q115" s="54"/>
      <c r="R115" s="89"/>
      <c r="S115" s="89"/>
      <c r="T115" s="89"/>
      <c r="U115" s="89"/>
      <c r="V115" s="89"/>
      <c r="W115" s="221"/>
      <c r="X115" s="221"/>
      <c r="Y115" s="56"/>
      <c r="Z115" s="276"/>
      <c r="AA115" s="402"/>
      <c r="AB115" s="53">
        <f>'Member Info'!T141</f>
        <v>0</v>
      </c>
    </row>
    <row r="116" spans="1:28" x14ac:dyDescent="0.25">
      <c r="A116" s="189">
        <f>'Member Info'!B142</f>
        <v>0</v>
      </c>
      <c r="B116" s="190" t="str">
        <f>IF(A116=0,"",'Member Info'!$D$16)</f>
        <v/>
      </c>
      <c r="C116" s="191">
        <f>'Member Info'!E142</f>
        <v>0</v>
      </c>
      <c r="D116" s="131">
        <f>'GP1 Totals'!G141</f>
        <v>0</v>
      </c>
      <c r="E116" s="192">
        <f>'Member Info'!I142</f>
        <v>0</v>
      </c>
      <c r="F116" s="193" t="str">
        <f>IF('GP1 Totals'!AD141="Part Time","Y","")</f>
        <v/>
      </c>
      <c r="G116" s="131">
        <f>'GP1 Totals'!S141</f>
        <v>0</v>
      </c>
      <c r="H116" s="118" t="str">
        <f>'Member Info'!K142</f>
        <v/>
      </c>
      <c r="I116" s="117"/>
      <c r="J116" s="118">
        <f>'Member Info'!L142</f>
        <v>0</v>
      </c>
      <c r="K116" s="118" t="str">
        <f t="shared" si="1"/>
        <v/>
      </c>
      <c r="L116" s="119"/>
      <c r="M116" s="261">
        <f>IF(F116=0,"",'GP1 Totals'!M141)</f>
        <v>0</v>
      </c>
      <c r="N116" s="261" t="str">
        <f ca="1">IF(ISERROR('GP1 Totals'!AH141),"",'GP1 Totals'!AH141)</f>
        <v/>
      </c>
      <c r="O116" s="262" t="str">
        <f>IF(A116=0,"",'Member Info'!F142)</f>
        <v/>
      </c>
      <c r="P116" s="221" t="str">
        <f>IF('GP1 Totals'!AE141="Change","Enter PT/FT start date","")</f>
        <v/>
      </c>
      <c r="Q116" s="54"/>
      <c r="R116" s="89"/>
      <c r="S116" s="89"/>
      <c r="T116" s="89"/>
      <c r="U116" s="89"/>
      <c r="V116" s="89"/>
      <c r="W116" s="221"/>
      <c r="X116" s="221"/>
      <c r="Y116" s="56"/>
      <c r="Z116" s="276"/>
      <c r="AA116" s="402"/>
      <c r="AB116" s="53">
        <f>'Member Info'!T142</f>
        <v>0</v>
      </c>
    </row>
    <row r="117" spans="1:28" x14ac:dyDescent="0.25">
      <c r="A117" s="189">
        <f>'Member Info'!B143</f>
        <v>0</v>
      </c>
      <c r="B117" s="190" t="str">
        <f>IF(A117=0,"",'Member Info'!$D$16)</f>
        <v/>
      </c>
      <c r="C117" s="191">
        <f>'Member Info'!E143</f>
        <v>0</v>
      </c>
      <c r="D117" s="131">
        <f>'GP1 Totals'!G142</f>
        <v>0</v>
      </c>
      <c r="E117" s="192">
        <f>'Member Info'!I143</f>
        <v>0</v>
      </c>
      <c r="F117" s="193" t="str">
        <f>IF('GP1 Totals'!AD142="Part Time","Y","")</f>
        <v/>
      </c>
      <c r="G117" s="131">
        <f>'GP1 Totals'!S142</f>
        <v>0</v>
      </c>
      <c r="H117" s="118" t="str">
        <f>'Member Info'!K143</f>
        <v/>
      </c>
      <c r="I117" s="117"/>
      <c r="J117" s="118">
        <f>'Member Info'!L143</f>
        <v>0</v>
      </c>
      <c r="K117" s="118" t="str">
        <f t="shared" si="1"/>
        <v/>
      </c>
      <c r="L117" s="119"/>
      <c r="M117" s="261">
        <f>IF(F117=0,"",'GP1 Totals'!M142)</f>
        <v>0</v>
      </c>
      <c r="N117" s="261" t="str">
        <f ca="1">IF(ISERROR('GP1 Totals'!AH142),"",'GP1 Totals'!AH142)</f>
        <v/>
      </c>
      <c r="O117" s="262" t="str">
        <f>IF(A117=0,"",'Member Info'!F143)</f>
        <v/>
      </c>
      <c r="P117" s="221" t="str">
        <f>IF('GP1 Totals'!AE142="Change","Enter PT/FT start date","")</f>
        <v/>
      </c>
      <c r="Q117" s="54"/>
      <c r="R117" s="89"/>
      <c r="S117" s="89"/>
      <c r="T117" s="89"/>
      <c r="U117" s="89"/>
      <c r="V117" s="89"/>
      <c r="W117" s="221"/>
      <c r="X117" s="221"/>
      <c r="Y117" s="56"/>
      <c r="Z117" s="276"/>
      <c r="AA117" s="402"/>
      <c r="AB117" s="53">
        <f>'Member Info'!T143</f>
        <v>0</v>
      </c>
    </row>
    <row r="118" spans="1:28" x14ac:dyDescent="0.25">
      <c r="A118" s="189">
        <f>'Member Info'!B144</f>
        <v>0</v>
      </c>
      <c r="B118" s="190" t="str">
        <f>IF(A118=0,"",'Member Info'!$D$16)</f>
        <v/>
      </c>
      <c r="C118" s="191">
        <f>'Member Info'!E144</f>
        <v>0</v>
      </c>
      <c r="D118" s="131">
        <f>'GP1 Totals'!G143</f>
        <v>0</v>
      </c>
      <c r="E118" s="192">
        <f>'Member Info'!I144</f>
        <v>0</v>
      </c>
      <c r="F118" s="193" t="str">
        <f>IF('GP1 Totals'!AD143="Part Time","Y","")</f>
        <v/>
      </c>
      <c r="G118" s="131">
        <f>'GP1 Totals'!S143</f>
        <v>0</v>
      </c>
      <c r="H118" s="118" t="str">
        <f>'Member Info'!K144</f>
        <v/>
      </c>
      <c r="I118" s="117"/>
      <c r="J118" s="118">
        <f>'Member Info'!L144</f>
        <v>0</v>
      </c>
      <c r="K118" s="118" t="str">
        <f t="shared" si="1"/>
        <v/>
      </c>
      <c r="L118" s="119"/>
      <c r="M118" s="261">
        <f>IF(F118=0,"",'GP1 Totals'!M143)</f>
        <v>0</v>
      </c>
      <c r="N118" s="261" t="str">
        <f ca="1">IF(ISERROR('GP1 Totals'!AH143),"",'GP1 Totals'!AH143)</f>
        <v/>
      </c>
      <c r="O118" s="262" t="str">
        <f>IF(A118=0,"",'Member Info'!F144)</f>
        <v/>
      </c>
      <c r="P118" s="221" t="str">
        <f>IF('GP1 Totals'!AE143="Change","Enter PT/FT start date","")</f>
        <v/>
      </c>
      <c r="Q118" s="54"/>
      <c r="R118" s="89"/>
      <c r="S118" s="89"/>
      <c r="T118" s="89"/>
      <c r="U118" s="89"/>
      <c r="V118" s="89"/>
      <c r="W118" s="221"/>
      <c r="X118" s="221"/>
      <c r="Y118" s="56"/>
      <c r="Z118" s="276"/>
      <c r="AA118" s="402"/>
      <c r="AB118" s="53">
        <f>'Member Info'!T144</f>
        <v>0</v>
      </c>
    </row>
    <row r="119" spans="1:28" x14ac:dyDescent="0.25">
      <c r="A119" s="189">
        <f>'Member Info'!B145</f>
        <v>0</v>
      </c>
      <c r="B119" s="190" t="str">
        <f>IF(A119=0,"",'Member Info'!$D$16)</f>
        <v/>
      </c>
      <c r="C119" s="191">
        <f>'Member Info'!E145</f>
        <v>0</v>
      </c>
      <c r="D119" s="131">
        <f>'GP1 Totals'!G144</f>
        <v>0</v>
      </c>
      <c r="E119" s="192">
        <f>'Member Info'!I145</f>
        <v>0</v>
      </c>
      <c r="F119" s="193" t="str">
        <f>IF('GP1 Totals'!AD144="Part Time","Y","")</f>
        <v/>
      </c>
      <c r="G119" s="131">
        <f>'GP1 Totals'!S144</f>
        <v>0</v>
      </c>
      <c r="H119" s="118" t="str">
        <f>'Member Info'!K145</f>
        <v/>
      </c>
      <c r="I119" s="117"/>
      <c r="J119" s="118">
        <f>'Member Info'!L145</f>
        <v>0</v>
      </c>
      <c r="K119" s="118" t="str">
        <f t="shared" si="1"/>
        <v/>
      </c>
      <c r="L119" s="119"/>
      <c r="M119" s="261">
        <f>IF(F119=0,"",'GP1 Totals'!M144)</f>
        <v>0</v>
      </c>
      <c r="N119" s="261" t="str">
        <f ca="1">IF(ISERROR('GP1 Totals'!AH144),"",'GP1 Totals'!AH144)</f>
        <v/>
      </c>
      <c r="O119" s="262" t="str">
        <f>IF(A119=0,"",'Member Info'!F145)</f>
        <v/>
      </c>
      <c r="P119" s="221" t="str">
        <f>IF('GP1 Totals'!AE144="Change","Enter PT/FT start date","")</f>
        <v/>
      </c>
      <c r="Q119" s="54"/>
      <c r="R119" s="89"/>
      <c r="S119" s="89"/>
      <c r="T119" s="89"/>
      <c r="U119" s="89"/>
      <c r="V119" s="89"/>
      <c r="W119" s="221"/>
      <c r="X119" s="221"/>
      <c r="Y119" s="56"/>
      <c r="Z119" s="276"/>
      <c r="AA119" s="402"/>
      <c r="AB119" s="53">
        <f>'Member Info'!T145</f>
        <v>0</v>
      </c>
    </row>
    <row r="120" spans="1:28" x14ac:dyDescent="0.25">
      <c r="A120" s="189">
        <f>'Member Info'!B146</f>
        <v>0</v>
      </c>
      <c r="B120" s="190" t="str">
        <f>IF(A120=0,"",'Member Info'!$D$16)</f>
        <v/>
      </c>
      <c r="C120" s="191">
        <f>'Member Info'!E146</f>
        <v>0</v>
      </c>
      <c r="D120" s="131">
        <f>'GP1 Totals'!G145</f>
        <v>0</v>
      </c>
      <c r="E120" s="192">
        <f>'Member Info'!I146</f>
        <v>0</v>
      </c>
      <c r="F120" s="193" t="str">
        <f>IF('GP1 Totals'!AD145="Part Time","Y","")</f>
        <v/>
      </c>
      <c r="G120" s="131">
        <f>'GP1 Totals'!S145</f>
        <v>0</v>
      </c>
      <c r="H120" s="118" t="str">
        <f>'Member Info'!K146</f>
        <v/>
      </c>
      <c r="I120" s="117"/>
      <c r="J120" s="118">
        <f>'Member Info'!L146</f>
        <v>0</v>
      </c>
      <c r="K120" s="118" t="str">
        <f t="shared" si="1"/>
        <v/>
      </c>
      <c r="L120" s="119"/>
      <c r="M120" s="261">
        <f>IF(F120=0,"",'GP1 Totals'!M145)</f>
        <v>0</v>
      </c>
      <c r="N120" s="261" t="str">
        <f ca="1">IF(ISERROR('GP1 Totals'!AH145),"",'GP1 Totals'!AH145)</f>
        <v/>
      </c>
      <c r="O120" s="262" t="str">
        <f>IF(A120=0,"",'Member Info'!F146)</f>
        <v/>
      </c>
      <c r="P120" s="221" t="str">
        <f>IF('GP1 Totals'!AE145="Change","Enter PT/FT start date","")</f>
        <v/>
      </c>
      <c r="Q120" s="54"/>
      <c r="R120" s="89"/>
      <c r="S120" s="89"/>
      <c r="T120" s="89"/>
      <c r="U120" s="89"/>
      <c r="V120" s="89"/>
      <c r="W120" s="221"/>
      <c r="X120" s="221"/>
      <c r="Y120" s="56"/>
      <c r="Z120" s="276"/>
      <c r="AA120" s="402"/>
      <c r="AB120" s="53">
        <f>'Member Info'!T146</f>
        <v>0</v>
      </c>
    </row>
    <row r="121" spans="1:28" x14ac:dyDescent="0.25">
      <c r="A121" s="189">
        <f>'Member Info'!B147</f>
        <v>0</v>
      </c>
      <c r="B121" s="190" t="str">
        <f>IF(A121=0,"",'Member Info'!$D$16)</f>
        <v/>
      </c>
      <c r="C121" s="191">
        <f>'Member Info'!E147</f>
        <v>0</v>
      </c>
      <c r="D121" s="131">
        <f>'GP1 Totals'!G146</f>
        <v>0</v>
      </c>
      <c r="E121" s="192">
        <f>'Member Info'!I147</f>
        <v>0</v>
      </c>
      <c r="F121" s="193" t="str">
        <f>IF('GP1 Totals'!AD146="Part Time","Y","")</f>
        <v/>
      </c>
      <c r="G121" s="131">
        <f>'GP1 Totals'!S146</f>
        <v>0</v>
      </c>
      <c r="H121" s="118" t="str">
        <f>'Member Info'!K147</f>
        <v/>
      </c>
      <c r="I121" s="117"/>
      <c r="J121" s="118">
        <f>'Member Info'!L147</f>
        <v>0</v>
      </c>
      <c r="K121" s="118" t="str">
        <f t="shared" si="1"/>
        <v/>
      </c>
      <c r="L121" s="119"/>
      <c r="M121" s="261">
        <f>IF(F121=0,"",'GP1 Totals'!M146)</f>
        <v>0</v>
      </c>
      <c r="N121" s="261" t="str">
        <f ca="1">IF(ISERROR('GP1 Totals'!AH146),"",'GP1 Totals'!AH146)</f>
        <v/>
      </c>
      <c r="O121" s="262" t="str">
        <f>IF(A121=0,"",'Member Info'!F147)</f>
        <v/>
      </c>
      <c r="P121" s="221" t="str">
        <f>IF('GP1 Totals'!AE146="Change","Enter PT/FT start date","")</f>
        <v/>
      </c>
      <c r="Q121" s="54"/>
      <c r="R121" s="89"/>
      <c r="S121" s="89"/>
      <c r="T121" s="89"/>
      <c r="U121" s="89"/>
      <c r="V121" s="89"/>
      <c r="W121" s="221"/>
      <c r="X121" s="221"/>
      <c r="Y121" s="56"/>
      <c r="Z121" s="276"/>
      <c r="AA121" s="402"/>
      <c r="AB121" s="53">
        <f>'Member Info'!T147</f>
        <v>0</v>
      </c>
    </row>
    <row r="122" spans="1:28" x14ac:dyDescent="0.25">
      <c r="A122" s="189">
        <f>'Member Info'!B148</f>
        <v>0</v>
      </c>
      <c r="B122" s="190" t="str">
        <f>IF(A122=0,"",'Member Info'!$D$16)</f>
        <v/>
      </c>
      <c r="C122" s="191">
        <f>'Member Info'!E148</f>
        <v>0</v>
      </c>
      <c r="D122" s="131">
        <f>'GP1 Totals'!G147</f>
        <v>0</v>
      </c>
      <c r="E122" s="192">
        <f>'Member Info'!I148</f>
        <v>0</v>
      </c>
      <c r="F122" s="193" t="str">
        <f>IF('GP1 Totals'!AD147="Part Time","Y","")</f>
        <v/>
      </c>
      <c r="G122" s="131">
        <f>'GP1 Totals'!S147</f>
        <v>0</v>
      </c>
      <c r="H122" s="118" t="str">
        <f>'Member Info'!K148</f>
        <v/>
      </c>
      <c r="I122" s="117"/>
      <c r="J122" s="118">
        <f>'Member Info'!L148</f>
        <v>0</v>
      </c>
      <c r="K122" s="118" t="str">
        <f t="shared" si="1"/>
        <v/>
      </c>
      <c r="L122" s="119"/>
      <c r="M122" s="261">
        <f>IF(F122=0,"",'GP1 Totals'!M147)</f>
        <v>0</v>
      </c>
      <c r="N122" s="261" t="str">
        <f ca="1">IF(ISERROR('GP1 Totals'!AH147),"",'GP1 Totals'!AH147)</f>
        <v/>
      </c>
      <c r="O122" s="262" t="str">
        <f>IF(A122=0,"",'Member Info'!F148)</f>
        <v/>
      </c>
      <c r="P122" s="221" t="str">
        <f>IF('GP1 Totals'!AE147="Change","Enter PT/FT start date","")</f>
        <v/>
      </c>
      <c r="Q122" s="54"/>
      <c r="R122" s="89"/>
      <c r="S122" s="89"/>
      <c r="T122" s="89"/>
      <c r="U122" s="89"/>
      <c r="V122" s="89"/>
      <c r="W122" s="221"/>
      <c r="X122" s="221"/>
      <c r="Y122" s="56"/>
      <c r="Z122" s="276"/>
      <c r="AA122" s="402"/>
      <c r="AB122" s="53">
        <f>'Member Info'!T148</f>
        <v>0</v>
      </c>
    </row>
    <row r="123" spans="1:28" x14ac:dyDescent="0.25">
      <c r="A123" s="189">
        <f>'Member Info'!B149</f>
        <v>0</v>
      </c>
      <c r="B123" s="190" t="str">
        <f>IF(A123=0,"",'Member Info'!$D$16)</f>
        <v/>
      </c>
      <c r="C123" s="191">
        <f>'Member Info'!E149</f>
        <v>0</v>
      </c>
      <c r="D123" s="131">
        <f>'GP1 Totals'!G148</f>
        <v>0</v>
      </c>
      <c r="E123" s="192">
        <f>'Member Info'!I149</f>
        <v>0</v>
      </c>
      <c r="F123" s="193" t="str">
        <f>IF('GP1 Totals'!AD148="Part Time","Y","")</f>
        <v/>
      </c>
      <c r="G123" s="131">
        <f>'GP1 Totals'!S148</f>
        <v>0</v>
      </c>
      <c r="H123" s="118" t="str">
        <f>'Member Info'!K149</f>
        <v/>
      </c>
      <c r="I123" s="117"/>
      <c r="J123" s="118">
        <f>'Member Info'!L149</f>
        <v>0</v>
      </c>
      <c r="K123" s="118" t="str">
        <f t="shared" si="1"/>
        <v/>
      </c>
      <c r="L123" s="119"/>
      <c r="M123" s="261">
        <f>IF(F123=0,"",'GP1 Totals'!M148)</f>
        <v>0</v>
      </c>
      <c r="N123" s="261" t="str">
        <f ca="1">IF(ISERROR('GP1 Totals'!AH148),"",'GP1 Totals'!AH148)</f>
        <v/>
      </c>
      <c r="O123" s="262" t="str">
        <f>IF(A123=0,"",'Member Info'!F149)</f>
        <v/>
      </c>
      <c r="P123" s="221" t="str">
        <f>IF('GP1 Totals'!AE148="Change","Enter PT/FT start date","")</f>
        <v/>
      </c>
      <c r="Q123" s="54"/>
      <c r="R123" s="89"/>
      <c r="S123" s="89"/>
      <c r="T123" s="89"/>
      <c r="U123" s="89"/>
      <c r="V123" s="89"/>
      <c r="W123" s="221"/>
      <c r="X123" s="221"/>
      <c r="Y123" s="56"/>
      <c r="Z123" s="276"/>
      <c r="AA123" s="402"/>
      <c r="AB123" s="53">
        <f>'Member Info'!T149</f>
        <v>0</v>
      </c>
    </row>
    <row r="124" spans="1:28" x14ac:dyDescent="0.25">
      <c r="A124" s="189">
        <f>'Member Info'!B150</f>
        <v>0</v>
      </c>
      <c r="B124" s="190" t="str">
        <f>IF(A124=0,"",'Member Info'!$D$16)</f>
        <v/>
      </c>
      <c r="C124" s="191">
        <f>'Member Info'!E150</f>
        <v>0</v>
      </c>
      <c r="D124" s="131">
        <f>'GP1 Totals'!G149</f>
        <v>0</v>
      </c>
      <c r="E124" s="192">
        <f>'Member Info'!I150</f>
        <v>0</v>
      </c>
      <c r="F124" s="193" t="str">
        <f>IF('GP1 Totals'!AD149="Part Time","Y","")</f>
        <v/>
      </c>
      <c r="G124" s="131">
        <f>'GP1 Totals'!S149</f>
        <v>0</v>
      </c>
      <c r="H124" s="118" t="str">
        <f>'Member Info'!K150</f>
        <v/>
      </c>
      <c r="I124" s="117"/>
      <c r="J124" s="118">
        <f>'Member Info'!L150</f>
        <v>0</v>
      </c>
      <c r="K124" s="118" t="str">
        <f t="shared" si="1"/>
        <v/>
      </c>
      <c r="L124" s="119"/>
      <c r="M124" s="261">
        <f>IF(F124=0,"",'GP1 Totals'!M149)</f>
        <v>0</v>
      </c>
      <c r="N124" s="261" t="str">
        <f ca="1">IF(ISERROR('GP1 Totals'!AH149),"",'GP1 Totals'!AH149)</f>
        <v/>
      </c>
      <c r="O124" s="262" t="str">
        <f>IF(A124=0,"",'Member Info'!F150)</f>
        <v/>
      </c>
      <c r="P124" s="221" t="str">
        <f>IF('GP1 Totals'!AE149="Change","Enter PT/FT start date","")</f>
        <v/>
      </c>
      <c r="Q124" s="54"/>
      <c r="R124" s="89"/>
      <c r="S124" s="89"/>
      <c r="T124" s="89"/>
      <c r="U124" s="89"/>
      <c r="V124" s="89"/>
      <c r="W124" s="221"/>
      <c r="X124" s="221"/>
      <c r="Y124" s="56"/>
      <c r="Z124" s="276"/>
      <c r="AA124" s="402"/>
      <c r="AB124" s="53">
        <f>'Member Info'!T150</f>
        <v>0</v>
      </c>
    </row>
    <row r="125" spans="1:28" x14ac:dyDescent="0.25">
      <c r="A125" s="189">
        <f>'Member Info'!B151</f>
        <v>0</v>
      </c>
      <c r="B125" s="190" t="str">
        <f>IF(A125=0,"",'Member Info'!$D$16)</f>
        <v/>
      </c>
      <c r="C125" s="191">
        <f>'Member Info'!E151</f>
        <v>0</v>
      </c>
      <c r="D125" s="131">
        <f>'GP1 Totals'!G150</f>
        <v>0</v>
      </c>
      <c r="E125" s="192">
        <f>'Member Info'!I151</f>
        <v>0</v>
      </c>
      <c r="F125" s="193" t="str">
        <f>IF('GP1 Totals'!AD150="Part Time","Y","")</f>
        <v/>
      </c>
      <c r="G125" s="131">
        <f>'GP1 Totals'!S150</f>
        <v>0</v>
      </c>
      <c r="H125" s="118" t="str">
        <f>'Member Info'!K151</f>
        <v/>
      </c>
      <c r="I125" s="117"/>
      <c r="J125" s="118">
        <f>'Member Info'!L151</f>
        <v>0</v>
      </c>
      <c r="K125" s="118" t="str">
        <f t="shared" si="1"/>
        <v/>
      </c>
      <c r="L125" s="119"/>
      <c r="M125" s="261">
        <f>IF(F125=0,"",'GP1 Totals'!M150)</f>
        <v>0</v>
      </c>
      <c r="N125" s="261" t="str">
        <f ca="1">IF(ISERROR('GP1 Totals'!AH150),"",'GP1 Totals'!AH150)</f>
        <v/>
      </c>
      <c r="O125" s="262" t="str">
        <f>IF(A125=0,"",'Member Info'!F151)</f>
        <v/>
      </c>
      <c r="P125" s="221" t="str">
        <f>IF('GP1 Totals'!AE150="Change","Enter PT/FT start date","")</f>
        <v/>
      </c>
      <c r="Q125" s="54"/>
      <c r="R125" s="89"/>
      <c r="S125" s="89"/>
      <c r="T125" s="89"/>
      <c r="U125" s="89"/>
      <c r="V125" s="89"/>
      <c r="W125" s="221"/>
      <c r="X125" s="221"/>
      <c r="Y125" s="56"/>
      <c r="Z125" s="276"/>
      <c r="AA125" s="402"/>
      <c r="AB125" s="53">
        <f>'Member Info'!T151</f>
        <v>0</v>
      </c>
    </row>
    <row r="126" spans="1:28" x14ac:dyDescent="0.25">
      <c r="A126" s="189">
        <f>'Member Info'!B152</f>
        <v>0</v>
      </c>
      <c r="B126" s="190" t="str">
        <f>IF(A126=0,"",'Member Info'!$D$16)</f>
        <v/>
      </c>
      <c r="C126" s="191">
        <f>'Member Info'!E152</f>
        <v>0</v>
      </c>
      <c r="D126" s="131">
        <f>'GP1 Totals'!G151</f>
        <v>0</v>
      </c>
      <c r="E126" s="192">
        <f>'Member Info'!I152</f>
        <v>0</v>
      </c>
      <c r="F126" s="193" t="str">
        <f>IF('GP1 Totals'!AD151="Part Time","Y","")</f>
        <v/>
      </c>
      <c r="G126" s="131">
        <f>'GP1 Totals'!S151</f>
        <v>0</v>
      </c>
      <c r="H126" s="118" t="str">
        <f>'Member Info'!K152</f>
        <v/>
      </c>
      <c r="I126" s="117"/>
      <c r="J126" s="118">
        <f>'Member Info'!L152</f>
        <v>0</v>
      </c>
      <c r="K126" s="118" t="str">
        <f t="shared" si="1"/>
        <v/>
      </c>
      <c r="L126" s="119"/>
      <c r="M126" s="261">
        <f>IF(F126=0,"",'GP1 Totals'!M151)</f>
        <v>0</v>
      </c>
      <c r="N126" s="261" t="str">
        <f ca="1">IF(ISERROR('GP1 Totals'!AH151),"",'GP1 Totals'!AH151)</f>
        <v/>
      </c>
      <c r="O126" s="262" t="str">
        <f>IF(A126=0,"",'Member Info'!F152)</f>
        <v/>
      </c>
      <c r="P126" s="221" t="str">
        <f>IF('GP1 Totals'!AE151="Change","Enter PT/FT start date","")</f>
        <v/>
      </c>
      <c r="Q126" s="54"/>
      <c r="R126" s="89"/>
      <c r="S126" s="89"/>
      <c r="T126" s="89"/>
      <c r="U126" s="89"/>
      <c r="V126" s="89"/>
      <c r="W126" s="221"/>
      <c r="X126" s="221"/>
      <c r="Y126" s="56"/>
      <c r="Z126" s="276"/>
      <c r="AA126" s="402"/>
      <c r="AB126" s="53">
        <f>'Member Info'!T152</f>
        <v>0</v>
      </c>
    </row>
    <row r="127" spans="1:28" x14ac:dyDescent="0.25">
      <c r="A127" s="189">
        <f>'Member Info'!B153</f>
        <v>0</v>
      </c>
      <c r="B127" s="190" t="str">
        <f>IF(A127=0,"",'Member Info'!$D$16)</f>
        <v/>
      </c>
      <c r="C127" s="191">
        <f>'Member Info'!E153</f>
        <v>0</v>
      </c>
      <c r="D127" s="131">
        <f>'GP1 Totals'!G152</f>
        <v>0</v>
      </c>
      <c r="E127" s="192">
        <f>'Member Info'!I153</f>
        <v>0</v>
      </c>
      <c r="F127" s="193" t="str">
        <f>IF('GP1 Totals'!AD152="Part Time","Y","")</f>
        <v/>
      </c>
      <c r="G127" s="131">
        <f>'GP1 Totals'!S152</f>
        <v>0</v>
      </c>
      <c r="H127" s="118" t="str">
        <f>'Member Info'!K153</f>
        <v/>
      </c>
      <c r="I127" s="117"/>
      <c r="J127" s="118">
        <f>'Member Info'!L153</f>
        <v>0</v>
      </c>
      <c r="K127" s="118" t="str">
        <f t="shared" si="1"/>
        <v/>
      </c>
      <c r="L127" s="119"/>
      <c r="M127" s="261">
        <f>IF(F127=0,"",'GP1 Totals'!M152)</f>
        <v>0</v>
      </c>
      <c r="N127" s="261" t="str">
        <f ca="1">IF(ISERROR('GP1 Totals'!AH152),"",'GP1 Totals'!AH152)</f>
        <v/>
      </c>
      <c r="O127" s="262" t="str">
        <f>IF(A127=0,"",'Member Info'!F153)</f>
        <v/>
      </c>
      <c r="P127" s="221" t="str">
        <f>IF('GP1 Totals'!AE152="Change","Enter PT/FT start date","")</f>
        <v/>
      </c>
      <c r="Q127" s="54"/>
      <c r="R127" s="89"/>
      <c r="S127" s="89"/>
      <c r="T127" s="89"/>
      <c r="U127" s="89"/>
      <c r="V127" s="89"/>
      <c r="W127" s="221"/>
      <c r="X127" s="221"/>
      <c r="Y127" s="56"/>
      <c r="Z127" s="276"/>
      <c r="AA127" s="402"/>
      <c r="AB127" s="53">
        <f>'Member Info'!T153</f>
        <v>0</v>
      </c>
    </row>
    <row r="128" spans="1:28" x14ac:dyDescent="0.25">
      <c r="A128" s="189">
        <f>'Member Info'!B154</f>
        <v>0</v>
      </c>
      <c r="B128" s="190" t="str">
        <f>IF(A128=0,"",'Member Info'!$D$16)</f>
        <v/>
      </c>
      <c r="C128" s="191">
        <f>'Member Info'!E154</f>
        <v>0</v>
      </c>
      <c r="D128" s="131">
        <f>'GP1 Totals'!G153</f>
        <v>0</v>
      </c>
      <c r="E128" s="192">
        <f>'Member Info'!I154</f>
        <v>0</v>
      </c>
      <c r="F128" s="193" t="str">
        <f>IF('GP1 Totals'!AD153="Part Time","Y","")</f>
        <v/>
      </c>
      <c r="G128" s="131">
        <f>'GP1 Totals'!S153</f>
        <v>0</v>
      </c>
      <c r="H128" s="118" t="str">
        <f>'Member Info'!K154</f>
        <v/>
      </c>
      <c r="I128" s="117"/>
      <c r="J128" s="118">
        <f>'Member Info'!L154</f>
        <v>0</v>
      </c>
      <c r="K128" s="118" t="str">
        <f t="shared" si="1"/>
        <v/>
      </c>
      <c r="L128" s="119"/>
      <c r="M128" s="261">
        <f>IF(F128=0,"",'GP1 Totals'!M153)</f>
        <v>0</v>
      </c>
      <c r="N128" s="261" t="str">
        <f ca="1">IF(ISERROR('GP1 Totals'!AH153),"",'GP1 Totals'!AH153)</f>
        <v/>
      </c>
      <c r="O128" s="262" t="str">
        <f>IF(A128=0,"",'Member Info'!F154)</f>
        <v/>
      </c>
      <c r="P128" s="221" t="str">
        <f>IF('GP1 Totals'!AE153="Change","Enter PT/FT start date","")</f>
        <v/>
      </c>
      <c r="Q128" s="54"/>
      <c r="R128" s="89"/>
      <c r="S128" s="89"/>
      <c r="T128" s="89"/>
      <c r="U128" s="89"/>
      <c r="V128" s="89"/>
      <c r="W128" s="221"/>
      <c r="X128" s="221"/>
      <c r="Y128" s="56"/>
      <c r="Z128" s="276"/>
      <c r="AA128" s="402"/>
      <c r="AB128" s="53">
        <f>'Member Info'!T154</f>
        <v>0</v>
      </c>
    </row>
    <row r="129" spans="1:28" x14ac:dyDescent="0.25">
      <c r="A129" s="189">
        <f>'Member Info'!B155</f>
        <v>0</v>
      </c>
      <c r="B129" s="190" t="str">
        <f>IF(A129=0,"",'Member Info'!$D$16)</f>
        <v/>
      </c>
      <c r="C129" s="191">
        <f>'Member Info'!E155</f>
        <v>0</v>
      </c>
      <c r="D129" s="131">
        <f>'GP1 Totals'!G154</f>
        <v>0</v>
      </c>
      <c r="E129" s="192">
        <f>'Member Info'!I155</f>
        <v>0</v>
      </c>
      <c r="F129" s="193" t="str">
        <f>IF('GP1 Totals'!AD154="Part Time","Y","")</f>
        <v/>
      </c>
      <c r="G129" s="131">
        <f>'GP1 Totals'!S154</f>
        <v>0</v>
      </c>
      <c r="H129" s="118" t="str">
        <f>'Member Info'!K155</f>
        <v/>
      </c>
      <c r="I129" s="117"/>
      <c r="J129" s="118">
        <f>'Member Info'!L155</f>
        <v>0</v>
      </c>
      <c r="K129" s="118" t="str">
        <f t="shared" si="1"/>
        <v/>
      </c>
      <c r="L129" s="119"/>
      <c r="M129" s="261">
        <f>IF(F129=0,"",'GP1 Totals'!M154)</f>
        <v>0</v>
      </c>
      <c r="N129" s="261" t="str">
        <f ca="1">IF(ISERROR('GP1 Totals'!AH154),"",'GP1 Totals'!AH154)</f>
        <v/>
      </c>
      <c r="O129" s="262" t="str">
        <f>IF(A129=0,"",'Member Info'!F155)</f>
        <v/>
      </c>
      <c r="P129" s="221" t="str">
        <f>IF('GP1 Totals'!AE154="Change","Enter PT/FT start date","")</f>
        <v/>
      </c>
      <c r="Q129" s="54"/>
      <c r="R129" s="89"/>
      <c r="S129" s="89"/>
      <c r="T129" s="89"/>
      <c r="U129" s="89"/>
      <c r="V129" s="89"/>
      <c r="W129" s="221"/>
      <c r="X129" s="221"/>
      <c r="Y129" s="56"/>
      <c r="Z129" s="276"/>
      <c r="AA129" s="402"/>
      <c r="AB129" s="53">
        <f>'Member Info'!T155</f>
        <v>0</v>
      </c>
    </row>
    <row r="130" spans="1:28" x14ac:dyDescent="0.25">
      <c r="A130" s="189">
        <f>'Member Info'!B156</f>
        <v>0</v>
      </c>
      <c r="B130" s="190" t="str">
        <f>IF(A130=0,"",'Member Info'!$D$16)</f>
        <v/>
      </c>
      <c r="C130" s="191">
        <f>'Member Info'!E156</f>
        <v>0</v>
      </c>
      <c r="D130" s="131">
        <f>'GP1 Totals'!G155</f>
        <v>0</v>
      </c>
      <c r="E130" s="192">
        <f>'Member Info'!I156</f>
        <v>0</v>
      </c>
      <c r="F130" s="193" t="str">
        <f>IF('GP1 Totals'!AD155="Part Time","Y","")</f>
        <v/>
      </c>
      <c r="G130" s="131">
        <f>'GP1 Totals'!S155</f>
        <v>0</v>
      </c>
      <c r="H130" s="118" t="str">
        <f>'Member Info'!K156</f>
        <v/>
      </c>
      <c r="I130" s="117"/>
      <c r="J130" s="118">
        <f>'Member Info'!L156</f>
        <v>0</v>
      </c>
      <c r="K130" s="118" t="str">
        <f t="shared" si="1"/>
        <v/>
      </c>
      <c r="L130" s="119"/>
      <c r="M130" s="261">
        <f>IF(F130=0,"",'GP1 Totals'!M155)</f>
        <v>0</v>
      </c>
      <c r="N130" s="261" t="str">
        <f ca="1">IF(ISERROR('GP1 Totals'!AH155),"",'GP1 Totals'!AH155)</f>
        <v/>
      </c>
      <c r="O130" s="262" t="str">
        <f>IF(A130=0,"",'Member Info'!F156)</f>
        <v/>
      </c>
      <c r="P130" s="221" t="str">
        <f>IF('GP1 Totals'!AE155="Change","Enter PT/FT start date","")</f>
        <v/>
      </c>
      <c r="Q130" s="54"/>
      <c r="R130" s="89"/>
      <c r="S130" s="89"/>
      <c r="T130" s="89"/>
      <c r="U130" s="89"/>
      <c r="V130" s="89"/>
      <c r="W130" s="221"/>
      <c r="X130" s="221"/>
      <c r="Y130" s="56"/>
      <c r="Z130" s="276"/>
      <c r="AA130" s="402"/>
      <c r="AB130" s="53">
        <f>'Member Info'!T156</f>
        <v>0</v>
      </c>
    </row>
    <row r="131" spans="1:28" x14ac:dyDescent="0.25">
      <c r="A131" s="189">
        <f>'Member Info'!B157</f>
        <v>0</v>
      </c>
      <c r="B131" s="190" t="str">
        <f>IF(A131=0,"",'Member Info'!$D$16)</f>
        <v/>
      </c>
      <c r="C131" s="191">
        <f>'Member Info'!E157</f>
        <v>0</v>
      </c>
      <c r="D131" s="131">
        <f>'GP1 Totals'!G156</f>
        <v>0</v>
      </c>
      <c r="E131" s="192">
        <f>'Member Info'!I157</f>
        <v>0</v>
      </c>
      <c r="F131" s="193" t="str">
        <f>IF('GP1 Totals'!AD156="Part Time","Y","")</f>
        <v/>
      </c>
      <c r="G131" s="131">
        <f>'GP1 Totals'!S156</f>
        <v>0</v>
      </c>
      <c r="H131" s="118" t="str">
        <f>'Member Info'!K157</f>
        <v/>
      </c>
      <c r="I131" s="117"/>
      <c r="J131" s="118">
        <f>'Member Info'!L157</f>
        <v>0</v>
      </c>
      <c r="K131" s="118" t="str">
        <f t="shared" si="1"/>
        <v/>
      </c>
      <c r="L131" s="119"/>
      <c r="M131" s="261">
        <f>IF(F131=0,"",'GP1 Totals'!M156)</f>
        <v>0</v>
      </c>
      <c r="N131" s="261" t="str">
        <f ca="1">IF(ISERROR('GP1 Totals'!AH156),"",'GP1 Totals'!AH156)</f>
        <v/>
      </c>
      <c r="O131" s="262" t="str">
        <f>IF(A131=0,"",'Member Info'!F157)</f>
        <v/>
      </c>
      <c r="P131" s="221" t="str">
        <f>IF('GP1 Totals'!AE156="Change","Enter PT/FT start date","")</f>
        <v/>
      </c>
      <c r="Q131" s="54"/>
      <c r="R131" s="89"/>
      <c r="S131" s="89"/>
      <c r="T131" s="89"/>
      <c r="U131" s="89"/>
      <c r="V131" s="89"/>
      <c r="W131" s="221"/>
      <c r="X131" s="221"/>
      <c r="Y131" s="56"/>
      <c r="Z131" s="276"/>
      <c r="AA131" s="402"/>
      <c r="AB131" s="53">
        <f>'Member Info'!T157</f>
        <v>0</v>
      </c>
    </row>
    <row r="132" spans="1:28" x14ac:dyDescent="0.25">
      <c r="A132" s="189">
        <f>'Member Info'!B158</f>
        <v>0</v>
      </c>
      <c r="B132" s="190" t="str">
        <f>IF(A132=0,"",'Member Info'!$D$16)</f>
        <v/>
      </c>
      <c r="C132" s="191">
        <f>'Member Info'!E158</f>
        <v>0</v>
      </c>
      <c r="D132" s="131">
        <f>'GP1 Totals'!G157</f>
        <v>0</v>
      </c>
      <c r="E132" s="192">
        <f>'Member Info'!I158</f>
        <v>0</v>
      </c>
      <c r="F132" s="193" t="str">
        <f>IF('GP1 Totals'!AD157="Part Time","Y","")</f>
        <v/>
      </c>
      <c r="G132" s="131">
        <f>'GP1 Totals'!S157</f>
        <v>0</v>
      </c>
      <c r="H132" s="118" t="str">
        <f>'Member Info'!K158</f>
        <v/>
      </c>
      <c r="I132" s="117"/>
      <c r="J132" s="118">
        <f>'Member Info'!L158</f>
        <v>0</v>
      </c>
      <c r="K132" s="118" t="str">
        <f t="shared" ref="K132:K152" si="2">IF(A132=0,"",(H132+J132))</f>
        <v/>
      </c>
      <c r="L132" s="119"/>
      <c r="M132" s="261">
        <f>IF(F132=0,"",'GP1 Totals'!M157)</f>
        <v>0</v>
      </c>
      <c r="N132" s="261" t="str">
        <f ca="1">IF(ISERROR('GP1 Totals'!AH157),"",'GP1 Totals'!AH157)</f>
        <v/>
      </c>
      <c r="O132" s="262" t="str">
        <f>IF(A132=0,"",'Member Info'!F158)</f>
        <v/>
      </c>
      <c r="P132" s="221" t="str">
        <f>IF('GP1 Totals'!AE157="Change","Enter PT/FT start date","")</f>
        <v/>
      </c>
      <c r="Q132" s="54"/>
      <c r="R132" s="89"/>
      <c r="S132" s="89"/>
      <c r="T132" s="89"/>
      <c r="U132" s="89"/>
      <c r="V132" s="89"/>
      <c r="W132" s="221"/>
      <c r="X132" s="221"/>
      <c r="Y132" s="56"/>
      <c r="Z132" s="276"/>
      <c r="AA132" s="402"/>
      <c r="AB132" s="53">
        <f>'Member Info'!T158</f>
        <v>0</v>
      </c>
    </row>
    <row r="133" spans="1:28" x14ac:dyDescent="0.25">
      <c r="A133" s="189">
        <f>'Member Info'!B159</f>
        <v>0</v>
      </c>
      <c r="B133" s="190" t="str">
        <f>IF(A133=0,"",'Member Info'!$D$16)</f>
        <v/>
      </c>
      <c r="C133" s="191">
        <f>'Member Info'!E159</f>
        <v>0</v>
      </c>
      <c r="D133" s="131">
        <f>'GP1 Totals'!G158</f>
        <v>0</v>
      </c>
      <c r="E133" s="192">
        <f>'Member Info'!I159</f>
        <v>0</v>
      </c>
      <c r="F133" s="193" t="str">
        <f>IF('GP1 Totals'!AD158="Part Time","Y","")</f>
        <v/>
      </c>
      <c r="G133" s="131">
        <f>'GP1 Totals'!S158</f>
        <v>0</v>
      </c>
      <c r="H133" s="118" t="str">
        <f>'Member Info'!K159</f>
        <v/>
      </c>
      <c r="I133" s="117"/>
      <c r="J133" s="118">
        <f>'Member Info'!L159</f>
        <v>0</v>
      </c>
      <c r="K133" s="118" t="str">
        <f t="shared" si="2"/>
        <v/>
      </c>
      <c r="L133" s="119"/>
      <c r="M133" s="261">
        <f>IF(F133=0,"",'GP1 Totals'!M158)</f>
        <v>0</v>
      </c>
      <c r="N133" s="261" t="str">
        <f ca="1">IF(ISERROR('GP1 Totals'!AH158),"",'GP1 Totals'!AH158)</f>
        <v/>
      </c>
      <c r="O133" s="262" t="str">
        <f>IF(A133=0,"",'Member Info'!F159)</f>
        <v/>
      </c>
      <c r="P133" s="221" t="str">
        <f>IF('GP1 Totals'!AE158="Change","Enter PT/FT start date","")</f>
        <v/>
      </c>
      <c r="Q133" s="54"/>
      <c r="R133" s="89"/>
      <c r="S133" s="89"/>
      <c r="T133" s="89"/>
      <c r="U133" s="89"/>
      <c r="V133" s="89"/>
      <c r="W133" s="221"/>
      <c r="X133" s="221"/>
      <c r="Y133" s="56"/>
      <c r="Z133" s="276"/>
      <c r="AA133" s="402"/>
      <c r="AB133" s="53">
        <f>'Member Info'!T159</f>
        <v>0</v>
      </c>
    </row>
    <row r="134" spans="1:28" x14ac:dyDescent="0.25">
      <c r="A134" s="189">
        <f>'Member Info'!B160</f>
        <v>0</v>
      </c>
      <c r="B134" s="190" t="str">
        <f>IF(A134=0,"",'Member Info'!$D$16)</f>
        <v/>
      </c>
      <c r="C134" s="191">
        <f>'Member Info'!E160</f>
        <v>0</v>
      </c>
      <c r="D134" s="131">
        <f>'GP1 Totals'!G159</f>
        <v>0</v>
      </c>
      <c r="E134" s="192">
        <f>'Member Info'!I160</f>
        <v>0</v>
      </c>
      <c r="F134" s="193" t="str">
        <f>IF('GP1 Totals'!AD159="Part Time","Y","")</f>
        <v/>
      </c>
      <c r="G134" s="131">
        <f>'GP1 Totals'!S159</f>
        <v>0</v>
      </c>
      <c r="H134" s="118" t="str">
        <f>'Member Info'!K160</f>
        <v/>
      </c>
      <c r="I134" s="117"/>
      <c r="J134" s="118">
        <f>'Member Info'!L160</f>
        <v>0</v>
      </c>
      <c r="K134" s="118" t="str">
        <f t="shared" si="2"/>
        <v/>
      </c>
      <c r="L134" s="119"/>
      <c r="M134" s="261">
        <f>IF(F134=0,"",'GP1 Totals'!M159)</f>
        <v>0</v>
      </c>
      <c r="N134" s="261" t="str">
        <f ca="1">IF(ISERROR('GP1 Totals'!AH159),"",'GP1 Totals'!AH159)</f>
        <v/>
      </c>
      <c r="O134" s="262" t="str">
        <f>IF(A134=0,"",'Member Info'!F160)</f>
        <v/>
      </c>
      <c r="P134" s="221" t="str">
        <f>IF('GP1 Totals'!AE159="Change","Enter PT/FT start date","")</f>
        <v/>
      </c>
      <c r="Q134" s="54"/>
      <c r="R134" s="89"/>
      <c r="S134" s="89"/>
      <c r="T134" s="89"/>
      <c r="U134" s="89"/>
      <c r="V134" s="89"/>
      <c r="W134" s="221"/>
      <c r="X134" s="221"/>
      <c r="Y134" s="56"/>
      <c r="Z134" s="276"/>
      <c r="AA134" s="402"/>
      <c r="AB134" s="53">
        <f>'Member Info'!T160</f>
        <v>0</v>
      </c>
    </row>
    <row r="135" spans="1:28" x14ac:dyDescent="0.25">
      <c r="A135" s="189">
        <f>'Member Info'!B161</f>
        <v>0</v>
      </c>
      <c r="B135" s="190" t="str">
        <f>IF(A135=0,"",'Member Info'!$D$16)</f>
        <v/>
      </c>
      <c r="C135" s="191">
        <f>'Member Info'!E161</f>
        <v>0</v>
      </c>
      <c r="D135" s="131">
        <f>'GP1 Totals'!G160</f>
        <v>0</v>
      </c>
      <c r="E135" s="192">
        <f>'Member Info'!I161</f>
        <v>0</v>
      </c>
      <c r="F135" s="193" t="str">
        <f>IF('GP1 Totals'!AD160="Part Time","Y","")</f>
        <v/>
      </c>
      <c r="G135" s="131">
        <f>'GP1 Totals'!S160</f>
        <v>0</v>
      </c>
      <c r="H135" s="118" t="str">
        <f>'Member Info'!K161</f>
        <v/>
      </c>
      <c r="I135" s="117"/>
      <c r="J135" s="118">
        <f>'Member Info'!L161</f>
        <v>0</v>
      </c>
      <c r="K135" s="118" t="str">
        <f t="shared" si="2"/>
        <v/>
      </c>
      <c r="L135" s="119"/>
      <c r="M135" s="261">
        <f>IF(F135=0,"",'GP1 Totals'!M160)</f>
        <v>0</v>
      </c>
      <c r="N135" s="261" t="str">
        <f ca="1">IF(ISERROR('GP1 Totals'!AH160),"",'GP1 Totals'!AH160)</f>
        <v/>
      </c>
      <c r="O135" s="262" t="str">
        <f>IF(A135=0,"",'Member Info'!F161)</f>
        <v/>
      </c>
      <c r="P135" s="221" t="str">
        <f>IF('GP1 Totals'!AE160="Change","Enter PT/FT start date","")</f>
        <v/>
      </c>
      <c r="Q135" s="54"/>
      <c r="R135" s="89"/>
      <c r="S135" s="89"/>
      <c r="T135" s="89"/>
      <c r="U135" s="89"/>
      <c r="V135" s="89"/>
      <c r="W135" s="221"/>
      <c r="X135" s="221"/>
      <c r="Y135" s="56"/>
      <c r="Z135" s="276"/>
      <c r="AA135" s="402"/>
      <c r="AB135" s="53">
        <f>'Member Info'!T161</f>
        <v>0</v>
      </c>
    </row>
    <row r="136" spans="1:28" x14ac:dyDescent="0.25">
      <c r="A136" s="189">
        <f>'Member Info'!B162</f>
        <v>0</v>
      </c>
      <c r="B136" s="190" t="str">
        <f>IF(A136=0,"",'Member Info'!$D$16)</f>
        <v/>
      </c>
      <c r="C136" s="191">
        <f>'Member Info'!E162</f>
        <v>0</v>
      </c>
      <c r="D136" s="131">
        <f>'GP1 Totals'!G161</f>
        <v>0</v>
      </c>
      <c r="E136" s="192">
        <f>'Member Info'!I162</f>
        <v>0</v>
      </c>
      <c r="F136" s="193" t="str">
        <f>IF('GP1 Totals'!AD161="Part Time","Y","")</f>
        <v/>
      </c>
      <c r="G136" s="131">
        <f>'GP1 Totals'!S161</f>
        <v>0</v>
      </c>
      <c r="H136" s="118" t="str">
        <f>'Member Info'!K162</f>
        <v/>
      </c>
      <c r="I136" s="117"/>
      <c r="J136" s="118">
        <f>'Member Info'!L162</f>
        <v>0</v>
      </c>
      <c r="K136" s="118" t="str">
        <f t="shared" si="2"/>
        <v/>
      </c>
      <c r="L136" s="119"/>
      <c r="M136" s="261">
        <f>IF(F136=0,"",'GP1 Totals'!M161)</f>
        <v>0</v>
      </c>
      <c r="N136" s="261" t="str">
        <f ca="1">IF(ISERROR('GP1 Totals'!AH161),"",'GP1 Totals'!AH161)</f>
        <v/>
      </c>
      <c r="O136" s="262" t="str">
        <f>IF(A136=0,"",'Member Info'!F162)</f>
        <v/>
      </c>
      <c r="P136" s="221" t="str">
        <f>IF('GP1 Totals'!AE161="Change","Enter PT/FT start date","")</f>
        <v/>
      </c>
      <c r="Q136" s="54"/>
      <c r="R136" s="89"/>
      <c r="S136" s="89"/>
      <c r="T136" s="89"/>
      <c r="U136" s="89"/>
      <c r="V136" s="89"/>
      <c r="W136" s="221"/>
      <c r="X136" s="221"/>
      <c r="Y136" s="56"/>
      <c r="Z136" s="276"/>
      <c r="AA136" s="402"/>
      <c r="AB136" s="53">
        <f>'Member Info'!T162</f>
        <v>0</v>
      </c>
    </row>
    <row r="137" spans="1:28" x14ac:dyDescent="0.25">
      <c r="A137" s="189">
        <f>'Member Info'!B163</f>
        <v>0</v>
      </c>
      <c r="B137" s="190" t="str">
        <f>IF(A137=0,"",'Member Info'!$D$16)</f>
        <v/>
      </c>
      <c r="C137" s="191">
        <f>'Member Info'!E163</f>
        <v>0</v>
      </c>
      <c r="D137" s="131">
        <f>'GP1 Totals'!G162</f>
        <v>0</v>
      </c>
      <c r="E137" s="192">
        <f>'Member Info'!I163</f>
        <v>0</v>
      </c>
      <c r="F137" s="193" t="str">
        <f>IF('GP1 Totals'!AD162="Part Time","Y","")</f>
        <v/>
      </c>
      <c r="G137" s="131">
        <f>'GP1 Totals'!S162</f>
        <v>0</v>
      </c>
      <c r="H137" s="118" t="str">
        <f>'Member Info'!K163</f>
        <v/>
      </c>
      <c r="I137" s="117"/>
      <c r="J137" s="118">
        <f>'Member Info'!L163</f>
        <v>0</v>
      </c>
      <c r="K137" s="118" t="str">
        <f t="shared" si="2"/>
        <v/>
      </c>
      <c r="L137" s="119"/>
      <c r="M137" s="261">
        <f>IF(F137=0,"",'GP1 Totals'!M162)</f>
        <v>0</v>
      </c>
      <c r="N137" s="261" t="str">
        <f ca="1">IF(ISERROR('GP1 Totals'!AH162),"",'GP1 Totals'!AH162)</f>
        <v/>
      </c>
      <c r="O137" s="262" t="str">
        <f>IF(A137=0,"",'Member Info'!F163)</f>
        <v/>
      </c>
      <c r="P137" s="221" t="str">
        <f>IF('GP1 Totals'!AE162="Change","Enter PT/FT start date","")</f>
        <v/>
      </c>
      <c r="Q137" s="54"/>
      <c r="R137" s="89"/>
      <c r="S137" s="89"/>
      <c r="T137" s="89"/>
      <c r="U137" s="89"/>
      <c r="V137" s="89"/>
      <c r="W137" s="221"/>
      <c r="X137" s="221"/>
      <c r="Y137" s="56"/>
      <c r="Z137" s="276"/>
      <c r="AA137" s="402"/>
      <c r="AB137" s="53">
        <f>'Member Info'!T163</f>
        <v>0</v>
      </c>
    </row>
    <row r="138" spans="1:28" x14ac:dyDescent="0.25">
      <c r="A138" s="189">
        <f>'Member Info'!B164</f>
        <v>0</v>
      </c>
      <c r="B138" s="190" t="str">
        <f>IF(A138=0,"",'Member Info'!$D$16)</f>
        <v/>
      </c>
      <c r="C138" s="191">
        <f>'Member Info'!E164</f>
        <v>0</v>
      </c>
      <c r="D138" s="131">
        <f>'GP1 Totals'!G163</f>
        <v>0</v>
      </c>
      <c r="E138" s="192">
        <f>'Member Info'!I164</f>
        <v>0</v>
      </c>
      <c r="F138" s="193" t="str">
        <f>IF('GP1 Totals'!AD163="Part Time","Y","")</f>
        <v/>
      </c>
      <c r="G138" s="131">
        <f>'GP1 Totals'!S163</f>
        <v>0</v>
      </c>
      <c r="H138" s="118" t="str">
        <f>'Member Info'!K164</f>
        <v/>
      </c>
      <c r="I138" s="117"/>
      <c r="J138" s="118">
        <f>'Member Info'!L164</f>
        <v>0</v>
      </c>
      <c r="K138" s="118" t="str">
        <f t="shared" si="2"/>
        <v/>
      </c>
      <c r="L138" s="119"/>
      <c r="M138" s="261">
        <f>IF(F138=0,"",'GP1 Totals'!M163)</f>
        <v>0</v>
      </c>
      <c r="N138" s="261" t="str">
        <f ca="1">IF(ISERROR('GP1 Totals'!AH163),"",'GP1 Totals'!AH163)</f>
        <v/>
      </c>
      <c r="O138" s="262" t="str">
        <f>IF(A138=0,"",'Member Info'!F164)</f>
        <v/>
      </c>
      <c r="P138" s="221" t="str">
        <f>IF('GP1 Totals'!AE163="Change","Enter PT/FT start date","")</f>
        <v/>
      </c>
      <c r="Q138" s="54"/>
      <c r="R138" s="89"/>
      <c r="S138" s="89"/>
      <c r="T138" s="89"/>
      <c r="U138" s="89"/>
      <c r="V138" s="89"/>
      <c r="W138" s="221"/>
      <c r="X138" s="221"/>
      <c r="Y138" s="56"/>
      <c r="Z138" s="276"/>
      <c r="AA138" s="402"/>
      <c r="AB138" s="53">
        <f>'Member Info'!T164</f>
        <v>0</v>
      </c>
    </row>
    <row r="139" spans="1:28" x14ac:dyDescent="0.25">
      <c r="A139" s="189">
        <f>'Member Info'!B165</f>
        <v>0</v>
      </c>
      <c r="B139" s="190" t="str">
        <f>IF(A139=0,"",'Member Info'!$D$16)</f>
        <v/>
      </c>
      <c r="C139" s="191">
        <f>'Member Info'!E165</f>
        <v>0</v>
      </c>
      <c r="D139" s="131">
        <f>'GP1 Totals'!G164</f>
        <v>0</v>
      </c>
      <c r="E139" s="192">
        <f>'Member Info'!I165</f>
        <v>0</v>
      </c>
      <c r="F139" s="193" t="str">
        <f>IF('GP1 Totals'!AD164="Part Time","Y","")</f>
        <v/>
      </c>
      <c r="G139" s="131">
        <f>'GP1 Totals'!S164</f>
        <v>0</v>
      </c>
      <c r="H139" s="118" t="str">
        <f>'Member Info'!K165</f>
        <v/>
      </c>
      <c r="I139" s="117"/>
      <c r="J139" s="118">
        <f>'Member Info'!L165</f>
        <v>0</v>
      </c>
      <c r="K139" s="118" t="str">
        <f t="shared" si="2"/>
        <v/>
      </c>
      <c r="L139" s="119"/>
      <c r="M139" s="261">
        <f>IF(F139=0,"",'GP1 Totals'!M164)</f>
        <v>0</v>
      </c>
      <c r="N139" s="261" t="str">
        <f ca="1">IF(ISERROR('GP1 Totals'!AH164),"",'GP1 Totals'!AH164)</f>
        <v/>
      </c>
      <c r="O139" s="262" t="str">
        <f>IF(A139=0,"",'Member Info'!F165)</f>
        <v/>
      </c>
      <c r="P139" s="221" t="str">
        <f>IF('GP1 Totals'!AE164="Change","Enter PT/FT start date","")</f>
        <v/>
      </c>
      <c r="Q139" s="54"/>
      <c r="R139" s="89"/>
      <c r="S139" s="89"/>
      <c r="T139" s="89"/>
      <c r="U139" s="89"/>
      <c r="V139" s="89"/>
      <c r="W139" s="221"/>
      <c r="X139" s="221"/>
      <c r="Y139" s="56"/>
      <c r="Z139" s="276"/>
      <c r="AA139" s="402"/>
      <c r="AB139" s="53">
        <f>'Member Info'!T165</f>
        <v>0</v>
      </c>
    </row>
    <row r="140" spans="1:28" x14ac:dyDescent="0.25">
      <c r="A140" s="189">
        <f>'Member Info'!B166</f>
        <v>0</v>
      </c>
      <c r="B140" s="190" t="str">
        <f>IF(A140=0,"",'Member Info'!$D$16)</f>
        <v/>
      </c>
      <c r="C140" s="191">
        <f>'Member Info'!E166</f>
        <v>0</v>
      </c>
      <c r="D140" s="131">
        <f>'GP1 Totals'!G165</f>
        <v>0</v>
      </c>
      <c r="E140" s="192">
        <f>'Member Info'!I166</f>
        <v>0</v>
      </c>
      <c r="F140" s="193" t="str">
        <f>IF('GP1 Totals'!AD165="Part Time","Y","")</f>
        <v/>
      </c>
      <c r="G140" s="131">
        <f>'GP1 Totals'!S165</f>
        <v>0</v>
      </c>
      <c r="H140" s="118" t="str">
        <f>'Member Info'!K166</f>
        <v/>
      </c>
      <c r="I140" s="117"/>
      <c r="J140" s="118">
        <f>'Member Info'!L166</f>
        <v>0</v>
      </c>
      <c r="K140" s="118" t="str">
        <f t="shared" si="2"/>
        <v/>
      </c>
      <c r="L140" s="119"/>
      <c r="M140" s="261">
        <f>IF(F140=0,"",'GP1 Totals'!M165)</f>
        <v>0</v>
      </c>
      <c r="N140" s="261" t="str">
        <f ca="1">IF(ISERROR('GP1 Totals'!AH165),"",'GP1 Totals'!AH165)</f>
        <v/>
      </c>
      <c r="O140" s="262" t="str">
        <f>IF(A140=0,"",'Member Info'!F166)</f>
        <v/>
      </c>
      <c r="P140" s="221" t="str">
        <f>IF('GP1 Totals'!AE165="Change","Enter PT/FT start date","")</f>
        <v/>
      </c>
      <c r="Q140" s="54"/>
      <c r="R140" s="89"/>
      <c r="S140" s="89"/>
      <c r="T140" s="89"/>
      <c r="U140" s="89"/>
      <c r="V140" s="89"/>
      <c r="W140" s="221"/>
      <c r="X140" s="221"/>
      <c r="Y140" s="56"/>
      <c r="Z140" s="276"/>
      <c r="AA140" s="402"/>
      <c r="AB140" s="53">
        <f>'Member Info'!T166</f>
        <v>0</v>
      </c>
    </row>
    <row r="141" spans="1:28" x14ac:dyDescent="0.25">
      <c r="A141" s="189">
        <f>'Member Info'!B167</f>
        <v>0</v>
      </c>
      <c r="B141" s="190" t="str">
        <f>IF(A141=0,"",'Member Info'!$D$16)</f>
        <v/>
      </c>
      <c r="C141" s="191">
        <f>'Member Info'!E167</f>
        <v>0</v>
      </c>
      <c r="D141" s="131">
        <f>'GP1 Totals'!G166</f>
        <v>0</v>
      </c>
      <c r="E141" s="192">
        <f>'Member Info'!I167</f>
        <v>0</v>
      </c>
      <c r="F141" s="193" t="str">
        <f>IF('GP1 Totals'!AD166="Part Time","Y","")</f>
        <v/>
      </c>
      <c r="G141" s="131">
        <f>'GP1 Totals'!S166</f>
        <v>0</v>
      </c>
      <c r="H141" s="118" t="str">
        <f>'Member Info'!K167</f>
        <v/>
      </c>
      <c r="I141" s="117"/>
      <c r="J141" s="118">
        <f>'Member Info'!L167</f>
        <v>0</v>
      </c>
      <c r="K141" s="118" t="str">
        <f t="shared" si="2"/>
        <v/>
      </c>
      <c r="L141" s="119"/>
      <c r="M141" s="261">
        <f>IF(F141=0,"",'GP1 Totals'!M166)</f>
        <v>0</v>
      </c>
      <c r="N141" s="261" t="str">
        <f ca="1">IF(ISERROR('GP1 Totals'!AH166),"",'GP1 Totals'!AH166)</f>
        <v/>
      </c>
      <c r="O141" s="262" t="str">
        <f>IF(A141=0,"",'Member Info'!F167)</f>
        <v/>
      </c>
      <c r="P141" s="221" t="str">
        <f>IF('GP1 Totals'!AE166="Change","Enter PT/FT start date","")</f>
        <v/>
      </c>
      <c r="Q141" s="54"/>
      <c r="R141" s="89"/>
      <c r="S141" s="89"/>
      <c r="T141" s="89"/>
      <c r="U141" s="89"/>
      <c r="V141" s="89"/>
      <c r="W141" s="221"/>
      <c r="X141" s="221"/>
      <c r="Y141" s="56"/>
      <c r="Z141" s="276"/>
      <c r="AA141" s="402"/>
      <c r="AB141" s="53">
        <f>'Member Info'!T167</f>
        <v>0</v>
      </c>
    </row>
    <row r="142" spans="1:28" x14ac:dyDescent="0.25">
      <c r="A142" s="189">
        <f>'Member Info'!B168</f>
        <v>0</v>
      </c>
      <c r="B142" s="190" t="str">
        <f>IF(A142=0,"",'Member Info'!$D$16)</f>
        <v/>
      </c>
      <c r="C142" s="191">
        <f>'Member Info'!E168</f>
        <v>0</v>
      </c>
      <c r="D142" s="131">
        <f>'GP1 Totals'!G167</f>
        <v>0</v>
      </c>
      <c r="E142" s="192">
        <f>'Member Info'!I168</f>
        <v>0</v>
      </c>
      <c r="F142" s="193" t="str">
        <f>IF('GP1 Totals'!AD167="Part Time","Y","")</f>
        <v/>
      </c>
      <c r="G142" s="131">
        <f>'GP1 Totals'!S167</f>
        <v>0</v>
      </c>
      <c r="H142" s="118" t="str">
        <f>'Member Info'!K168</f>
        <v/>
      </c>
      <c r="I142" s="117"/>
      <c r="J142" s="118">
        <f>'Member Info'!L168</f>
        <v>0</v>
      </c>
      <c r="K142" s="118" t="str">
        <f t="shared" si="2"/>
        <v/>
      </c>
      <c r="L142" s="119"/>
      <c r="M142" s="261">
        <f>IF(F142=0,"",'GP1 Totals'!M167)</f>
        <v>0</v>
      </c>
      <c r="N142" s="261" t="str">
        <f ca="1">IF(ISERROR('GP1 Totals'!AH167),"",'GP1 Totals'!AH167)</f>
        <v/>
      </c>
      <c r="O142" s="262" t="str">
        <f>IF(A142=0,"",'Member Info'!F168)</f>
        <v/>
      </c>
      <c r="P142" s="221" t="str">
        <f>IF('GP1 Totals'!AE167="Change","Enter PT/FT start date","")</f>
        <v/>
      </c>
      <c r="Q142" s="54"/>
      <c r="R142" s="89"/>
      <c r="S142" s="89"/>
      <c r="T142" s="89"/>
      <c r="U142" s="89"/>
      <c r="V142" s="89"/>
      <c r="W142" s="221"/>
      <c r="X142" s="221"/>
      <c r="Y142" s="56"/>
      <c r="Z142" s="276"/>
      <c r="AA142" s="402"/>
      <c r="AB142" s="53">
        <f>'Member Info'!T168</f>
        <v>0</v>
      </c>
    </row>
    <row r="143" spans="1:28" x14ac:dyDescent="0.25">
      <c r="A143" s="189">
        <f>'Member Info'!B169</f>
        <v>0</v>
      </c>
      <c r="B143" s="190" t="str">
        <f>IF(A143=0,"",'Member Info'!$D$16)</f>
        <v/>
      </c>
      <c r="C143" s="191">
        <f>'Member Info'!E169</f>
        <v>0</v>
      </c>
      <c r="D143" s="131">
        <f>'GP1 Totals'!G168</f>
        <v>0</v>
      </c>
      <c r="E143" s="192">
        <f>'Member Info'!I169</f>
        <v>0</v>
      </c>
      <c r="F143" s="193" t="str">
        <f>IF('GP1 Totals'!AD168="Part Time","Y","")</f>
        <v/>
      </c>
      <c r="G143" s="131">
        <f>'GP1 Totals'!S168</f>
        <v>0</v>
      </c>
      <c r="H143" s="118" t="str">
        <f>'Member Info'!K169</f>
        <v/>
      </c>
      <c r="I143" s="117"/>
      <c r="J143" s="118">
        <f>'Member Info'!L169</f>
        <v>0</v>
      </c>
      <c r="K143" s="118" t="str">
        <f t="shared" si="2"/>
        <v/>
      </c>
      <c r="L143" s="119"/>
      <c r="M143" s="261">
        <f>IF(F143=0,"",'GP1 Totals'!M168)</f>
        <v>0</v>
      </c>
      <c r="N143" s="261" t="str">
        <f ca="1">IF(ISERROR('GP1 Totals'!AH168),"",'GP1 Totals'!AH168)</f>
        <v/>
      </c>
      <c r="O143" s="262" t="str">
        <f>IF(A143=0,"",'Member Info'!F169)</f>
        <v/>
      </c>
      <c r="P143" s="221" t="str">
        <f>IF('GP1 Totals'!AE168="Change","Enter PT/FT start date","")</f>
        <v/>
      </c>
      <c r="Q143" s="54"/>
      <c r="R143" s="89"/>
      <c r="S143" s="89"/>
      <c r="T143" s="89"/>
      <c r="U143" s="89"/>
      <c r="V143" s="89"/>
      <c r="W143" s="221"/>
      <c r="X143" s="221"/>
      <c r="Y143" s="56"/>
      <c r="Z143" s="276"/>
      <c r="AA143" s="402"/>
      <c r="AB143" s="53">
        <f>'Member Info'!T169</f>
        <v>0</v>
      </c>
    </row>
    <row r="144" spans="1:28" x14ac:dyDescent="0.25">
      <c r="A144" s="189">
        <f>'Member Info'!B170</f>
        <v>0</v>
      </c>
      <c r="B144" s="190" t="str">
        <f>IF(A144=0,"",'Member Info'!$D$16)</f>
        <v/>
      </c>
      <c r="C144" s="191">
        <f>'Member Info'!E170</f>
        <v>0</v>
      </c>
      <c r="D144" s="131">
        <f>'GP1 Totals'!G169</f>
        <v>0</v>
      </c>
      <c r="E144" s="192">
        <f>'Member Info'!I170</f>
        <v>0</v>
      </c>
      <c r="F144" s="193" t="str">
        <f>IF('GP1 Totals'!AD169="Part Time","Y","")</f>
        <v/>
      </c>
      <c r="G144" s="131">
        <f>'GP1 Totals'!S169</f>
        <v>0</v>
      </c>
      <c r="H144" s="118" t="str">
        <f>'Member Info'!K170</f>
        <v/>
      </c>
      <c r="I144" s="117"/>
      <c r="J144" s="118">
        <f>'Member Info'!L170</f>
        <v>0</v>
      </c>
      <c r="K144" s="118" t="str">
        <f t="shared" si="2"/>
        <v/>
      </c>
      <c r="L144" s="119"/>
      <c r="M144" s="261">
        <f>IF(F144=0,"",'GP1 Totals'!M169)</f>
        <v>0</v>
      </c>
      <c r="N144" s="261" t="str">
        <f ca="1">IF(ISERROR('GP1 Totals'!AH169),"",'GP1 Totals'!AH169)</f>
        <v/>
      </c>
      <c r="O144" s="262" t="str">
        <f>IF(A144=0,"",'Member Info'!F170)</f>
        <v/>
      </c>
      <c r="P144" s="221" t="str">
        <f>IF('GP1 Totals'!AE169="Change","Enter PT/FT start date","")</f>
        <v/>
      </c>
      <c r="Q144" s="54"/>
      <c r="R144" s="89"/>
      <c r="S144" s="89"/>
      <c r="T144" s="89"/>
      <c r="U144" s="89"/>
      <c r="V144" s="89"/>
      <c r="W144" s="221"/>
      <c r="X144" s="221"/>
      <c r="Y144" s="56"/>
      <c r="Z144" s="276"/>
      <c r="AA144" s="402"/>
      <c r="AB144" s="53">
        <f>'Member Info'!T170</f>
        <v>0</v>
      </c>
    </row>
    <row r="145" spans="1:29" x14ac:dyDescent="0.25">
      <c r="A145" s="189">
        <f>'Member Info'!B171</f>
        <v>0</v>
      </c>
      <c r="B145" s="190" t="str">
        <f>IF(A145=0,"",'Member Info'!$D$16)</f>
        <v/>
      </c>
      <c r="C145" s="191">
        <f>'Member Info'!E171</f>
        <v>0</v>
      </c>
      <c r="D145" s="131">
        <f>'GP1 Totals'!G170</f>
        <v>0</v>
      </c>
      <c r="E145" s="192">
        <f>'Member Info'!I171</f>
        <v>0</v>
      </c>
      <c r="F145" s="193" t="str">
        <f>IF('GP1 Totals'!AD170="Part Time","Y","")</f>
        <v/>
      </c>
      <c r="G145" s="131">
        <f>'GP1 Totals'!S170</f>
        <v>0</v>
      </c>
      <c r="H145" s="118" t="str">
        <f>'Member Info'!K171</f>
        <v/>
      </c>
      <c r="I145" s="117"/>
      <c r="J145" s="118">
        <f>'Member Info'!L171</f>
        <v>0</v>
      </c>
      <c r="K145" s="118" t="str">
        <f t="shared" si="2"/>
        <v/>
      </c>
      <c r="L145" s="119"/>
      <c r="M145" s="261">
        <f>IF(F145=0,"",'GP1 Totals'!M170)</f>
        <v>0</v>
      </c>
      <c r="N145" s="261" t="str">
        <f ca="1">IF(ISERROR('GP1 Totals'!AH170),"",'GP1 Totals'!AH170)</f>
        <v/>
      </c>
      <c r="O145" s="262" t="str">
        <f>IF(A145=0,"",'Member Info'!F171)</f>
        <v/>
      </c>
      <c r="P145" s="221" t="str">
        <f>IF('GP1 Totals'!AE170="Change","Enter PT/FT start date","")</f>
        <v/>
      </c>
      <c r="Q145" s="54"/>
      <c r="R145" s="89"/>
      <c r="S145" s="89"/>
      <c r="T145" s="89"/>
      <c r="U145" s="89"/>
      <c r="V145" s="89"/>
      <c r="W145" s="221"/>
      <c r="X145" s="221"/>
      <c r="Y145" s="56"/>
      <c r="Z145" s="276"/>
      <c r="AA145" s="402"/>
      <c r="AB145" s="53">
        <f>'Member Info'!T171</f>
        <v>0</v>
      </c>
    </row>
    <row r="146" spans="1:29" x14ac:dyDescent="0.25">
      <c r="A146" s="189">
        <f>'Member Info'!B172</f>
        <v>0</v>
      </c>
      <c r="B146" s="190" t="str">
        <f>IF(A146=0,"",'Member Info'!$D$16)</f>
        <v/>
      </c>
      <c r="C146" s="191">
        <f>'Member Info'!E172</f>
        <v>0</v>
      </c>
      <c r="D146" s="131">
        <f>'GP1 Totals'!G171</f>
        <v>0</v>
      </c>
      <c r="E146" s="192">
        <f>'Member Info'!I172</f>
        <v>0</v>
      </c>
      <c r="F146" s="193" t="str">
        <f>IF('GP1 Totals'!AD171="Part Time","Y","")</f>
        <v/>
      </c>
      <c r="G146" s="131">
        <f>'GP1 Totals'!S171</f>
        <v>0</v>
      </c>
      <c r="H146" s="118" t="str">
        <f>'Member Info'!K172</f>
        <v/>
      </c>
      <c r="I146" s="117"/>
      <c r="J146" s="118">
        <f>'Member Info'!L172</f>
        <v>0</v>
      </c>
      <c r="K146" s="118" t="str">
        <f t="shared" si="2"/>
        <v/>
      </c>
      <c r="L146" s="119"/>
      <c r="M146" s="261">
        <f>IF(F146=0,"",'GP1 Totals'!M171)</f>
        <v>0</v>
      </c>
      <c r="N146" s="261" t="str">
        <f ca="1">IF(ISERROR('GP1 Totals'!AH171),"",'GP1 Totals'!AH171)</f>
        <v/>
      </c>
      <c r="O146" s="262" t="str">
        <f>IF(A146=0,"",'Member Info'!F172)</f>
        <v/>
      </c>
      <c r="P146" s="221" t="str">
        <f>IF('GP1 Totals'!AE171="Change","Enter PT/FT start date","")</f>
        <v/>
      </c>
      <c r="Q146" s="54"/>
      <c r="R146" s="89"/>
      <c r="S146" s="89"/>
      <c r="T146" s="89"/>
      <c r="U146" s="89"/>
      <c r="V146" s="89"/>
      <c r="W146" s="221"/>
      <c r="X146" s="221"/>
      <c r="Y146" s="56"/>
      <c r="Z146" s="276"/>
      <c r="AA146" s="402"/>
      <c r="AB146" s="53">
        <f>'Member Info'!T172</f>
        <v>0</v>
      </c>
    </row>
    <row r="147" spans="1:29" x14ac:dyDescent="0.25">
      <c r="A147" s="189">
        <f>'Member Info'!B173</f>
        <v>0</v>
      </c>
      <c r="B147" s="190" t="str">
        <f>IF(A147=0,"",'Member Info'!$D$16)</f>
        <v/>
      </c>
      <c r="C147" s="191">
        <f>'Member Info'!E173</f>
        <v>0</v>
      </c>
      <c r="D147" s="131">
        <f>'GP1 Totals'!G172</f>
        <v>0</v>
      </c>
      <c r="E147" s="192">
        <f>'Member Info'!I173</f>
        <v>0</v>
      </c>
      <c r="F147" s="193" t="str">
        <f>IF('GP1 Totals'!AD172="Part Time","Y","")</f>
        <v/>
      </c>
      <c r="G147" s="131">
        <f>'GP1 Totals'!S172</f>
        <v>0</v>
      </c>
      <c r="H147" s="118" t="str">
        <f>'Member Info'!K173</f>
        <v/>
      </c>
      <c r="I147" s="117"/>
      <c r="J147" s="118">
        <f>'Member Info'!L173</f>
        <v>0</v>
      </c>
      <c r="K147" s="118" t="str">
        <f t="shared" si="2"/>
        <v/>
      </c>
      <c r="L147" s="119"/>
      <c r="M147" s="261">
        <f>IF(F147=0,"",'GP1 Totals'!M172)</f>
        <v>0</v>
      </c>
      <c r="N147" s="261" t="str">
        <f ca="1">IF(ISERROR('GP1 Totals'!AH172),"",'GP1 Totals'!AH172)</f>
        <v/>
      </c>
      <c r="O147" s="262" t="str">
        <f>IF(A147=0,"",'Member Info'!F173)</f>
        <v/>
      </c>
      <c r="P147" s="221" t="str">
        <f>IF('GP1 Totals'!AE172="Change","Enter PT/FT start date","")</f>
        <v/>
      </c>
      <c r="Q147" s="54"/>
      <c r="R147" s="89"/>
      <c r="S147" s="89"/>
      <c r="T147" s="89"/>
      <c r="U147" s="89"/>
      <c r="V147" s="89"/>
      <c r="W147" s="221"/>
      <c r="X147" s="221"/>
      <c r="Y147" s="56"/>
      <c r="Z147" s="276"/>
      <c r="AA147" s="402"/>
      <c r="AB147" s="53">
        <f>'Member Info'!T173</f>
        <v>0</v>
      </c>
    </row>
    <row r="148" spans="1:29" x14ac:dyDescent="0.25">
      <c r="A148" s="189">
        <f>'Member Info'!B174</f>
        <v>0</v>
      </c>
      <c r="B148" s="190" t="str">
        <f>IF(A148=0,"",'Member Info'!$D$16)</f>
        <v/>
      </c>
      <c r="C148" s="191">
        <f>'Member Info'!E174</f>
        <v>0</v>
      </c>
      <c r="D148" s="131">
        <f>'GP1 Totals'!G173</f>
        <v>0</v>
      </c>
      <c r="E148" s="192">
        <f>'Member Info'!I174</f>
        <v>0</v>
      </c>
      <c r="F148" s="193" t="str">
        <f>IF('GP1 Totals'!AD173="Part Time","Y","")</f>
        <v/>
      </c>
      <c r="G148" s="131">
        <f>'GP1 Totals'!S173</f>
        <v>0</v>
      </c>
      <c r="H148" s="118" t="str">
        <f>'Member Info'!K174</f>
        <v/>
      </c>
      <c r="I148" s="117"/>
      <c r="J148" s="118">
        <f>'Member Info'!L174</f>
        <v>0</v>
      </c>
      <c r="K148" s="118" t="str">
        <f t="shared" si="2"/>
        <v/>
      </c>
      <c r="L148" s="119"/>
      <c r="M148" s="261">
        <f>IF(F148=0,"",'GP1 Totals'!M173)</f>
        <v>0</v>
      </c>
      <c r="N148" s="261" t="str">
        <f ca="1">IF(ISERROR('GP1 Totals'!AH173),"",'GP1 Totals'!AH173)</f>
        <v/>
      </c>
      <c r="O148" s="262" t="str">
        <f>IF(A148=0,"",'Member Info'!F174)</f>
        <v/>
      </c>
      <c r="P148" s="221" t="str">
        <f>IF('GP1 Totals'!AE173="Change","Enter PT/FT start date","")</f>
        <v/>
      </c>
      <c r="Q148" s="54"/>
      <c r="R148" s="89"/>
      <c r="S148" s="89"/>
      <c r="T148" s="89"/>
      <c r="U148" s="89"/>
      <c r="V148" s="89"/>
      <c r="W148" s="221"/>
      <c r="X148" s="221"/>
      <c r="Y148" s="56"/>
      <c r="Z148" s="276"/>
      <c r="AA148" s="402"/>
      <c r="AB148" s="53">
        <f>'Member Info'!T174</f>
        <v>0</v>
      </c>
    </row>
    <row r="149" spans="1:29" x14ac:dyDescent="0.25">
      <c r="A149" s="189">
        <f>'Member Info'!B175</f>
        <v>0</v>
      </c>
      <c r="B149" s="190" t="str">
        <f>IF(A149=0,"",'Member Info'!$D$16)</f>
        <v/>
      </c>
      <c r="C149" s="191">
        <f>'Member Info'!E175</f>
        <v>0</v>
      </c>
      <c r="D149" s="131">
        <f>'GP1 Totals'!G174</f>
        <v>0</v>
      </c>
      <c r="E149" s="192">
        <f>'Member Info'!I175</f>
        <v>0</v>
      </c>
      <c r="F149" s="193" t="str">
        <f>IF('GP1 Totals'!AD174="Part Time","Y","")</f>
        <v/>
      </c>
      <c r="G149" s="131">
        <f>'GP1 Totals'!S174</f>
        <v>0</v>
      </c>
      <c r="H149" s="118" t="str">
        <f>'Member Info'!K175</f>
        <v/>
      </c>
      <c r="I149" s="117"/>
      <c r="J149" s="118">
        <f>'Member Info'!L175</f>
        <v>0</v>
      </c>
      <c r="K149" s="118" t="str">
        <f t="shared" si="2"/>
        <v/>
      </c>
      <c r="L149" s="119"/>
      <c r="M149" s="261">
        <f>IF(F149=0,"",'GP1 Totals'!M174)</f>
        <v>0</v>
      </c>
      <c r="N149" s="261" t="str">
        <f ca="1">IF(ISERROR('GP1 Totals'!AH174),"",'GP1 Totals'!AH174)</f>
        <v/>
      </c>
      <c r="O149" s="262" t="str">
        <f>IF(A149=0,"",'Member Info'!F175)</f>
        <v/>
      </c>
      <c r="P149" s="221" t="str">
        <f>IF('GP1 Totals'!AE174="Change","Enter PT/FT start date","")</f>
        <v/>
      </c>
      <c r="Q149" s="54"/>
      <c r="R149" s="89"/>
      <c r="S149" s="89"/>
      <c r="T149" s="89"/>
      <c r="U149" s="89"/>
      <c r="V149" s="89"/>
      <c r="W149" s="221"/>
      <c r="X149" s="221"/>
      <c r="Y149" s="56"/>
      <c r="Z149" s="276"/>
      <c r="AA149" s="402"/>
      <c r="AB149" s="53">
        <f>'Member Info'!T175</f>
        <v>0</v>
      </c>
    </row>
    <row r="150" spans="1:29" x14ac:dyDescent="0.25">
      <c r="A150" s="189">
        <f>'Member Info'!B176</f>
        <v>0</v>
      </c>
      <c r="B150" s="190" t="str">
        <f>IF(A150=0,"",'Member Info'!$D$16)</f>
        <v/>
      </c>
      <c r="C150" s="191">
        <f>'Member Info'!E176</f>
        <v>0</v>
      </c>
      <c r="D150" s="131">
        <f>'GP1 Totals'!G175</f>
        <v>0</v>
      </c>
      <c r="E150" s="192">
        <f>'Member Info'!I176</f>
        <v>0</v>
      </c>
      <c r="F150" s="193" t="str">
        <f>IF('GP1 Totals'!AD175="Part Time","Y","")</f>
        <v/>
      </c>
      <c r="G150" s="131">
        <f>'GP1 Totals'!S175</f>
        <v>0</v>
      </c>
      <c r="H150" s="118" t="str">
        <f>'Member Info'!K176</f>
        <v/>
      </c>
      <c r="I150" s="117"/>
      <c r="J150" s="118">
        <f>'Member Info'!L176</f>
        <v>0</v>
      </c>
      <c r="K150" s="118" t="str">
        <f t="shared" si="2"/>
        <v/>
      </c>
      <c r="L150" s="119"/>
      <c r="M150" s="261">
        <f>IF(F150=0,"",'GP1 Totals'!M175)</f>
        <v>0</v>
      </c>
      <c r="N150" s="261" t="str">
        <f ca="1">IF(ISERROR('GP1 Totals'!AH175),"",'GP1 Totals'!AH175)</f>
        <v/>
      </c>
      <c r="O150" s="262" t="str">
        <f>IF(A150=0,"",'Member Info'!F176)</f>
        <v/>
      </c>
      <c r="P150" s="221" t="str">
        <f>IF('GP1 Totals'!AE175="Change","Enter PT/FT start date","")</f>
        <v/>
      </c>
      <c r="Q150" s="54"/>
      <c r="R150" s="89"/>
      <c r="S150" s="89"/>
      <c r="T150" s="89"/>
      <c r="U150" s="89"/>
      <c r="V150" s="89"/>
      <c r="W150" s="221"/>
      <c r="X150" s="221"/>
      <c r="Y150" s="56"/>
      <c r="Z150" s="276"/>
      <c r="AA150" s="402"/>
      <c r="AB150" s="53">
        <f>'Member Info'!T176</f>
        <v>0</v>
      </c>
    </row>
    <row r="151" spans="1:29" x14ac:dyDescent="0.25">
      <c r="A151" s="189">
        <f>'Member Info'!B177</f>
        <v>0</v>
      </c>
      <c r="B151" s="190" t="str">
        <f>IF(A151=0,"",'Member Info'!$D$16)</f>
        <v/>
      </c>
      <c r="C151" s="191">
        <f>'Member Info'!E177</f>
        <v>0</v>
      </c>
      <c r="D151" s="131">
        <f>'GP1 Totals'!G176</f>
        <v>0</v>
      </c>
      <c r="E151" s="192">
        <f>'Member Info'!I177</f>
        <v>0</v>
      </c>
      <c r="F151" s="193" t="str">
        <f>IF('GP1 Totals'!AD176="Part Time","Y","")</f>
        <v/>
      </c>
      <c r="G151" s="131">
        <f>'GP1 Totals'!S176</f>
        <v>0</v>
      </c>
      <c r="H151" s="118" t="str">
        <f>'Member Info'!K177</f>
        <v/>
      </c>
      <c r="I151" s="117"/>
      <c r="J151" s="118">
        <f>'Member Info'!L177</f>
        <v>0</v>
      </c>
      <c r="K151" s="118" t="str">
        <f t="shared" si="2"/>
        <v/>
      </c>
      <c r="L151" s="119"/>
      <c r="M151" s="261">
        <f>IF(F151=0,"",'GP1 Totals'!M176)</f>
        <v>0</v>
      </c>
      <c r="N151" s="261" t="str">
        <f ca="1">IF(ISERROR('GP1 Totals'!AH176),"",'GP1 Totals'!AH176)</f>
        <v/>
      </c>
      <c r="O151" s="262" t="str">
        <f>IF(A151=0,"",'Member Info'!F177)</f>
        <v/>
      </c>
      <c r="P151" s="221" t="str">
        <f>IF('GP1 Totals'!AE176="Change","Enter PT/FT start date","")</f>
        <v/>
      </c>
      <c r="Q151" s="54"/>
      <c r="R151" s="89"/>
      <c r="S151" s="89"/>
      <c r="T151" s="89"/>
      <c r="U151" s="89"/>
      <c r="V151" s="89"/>
      <c r="W151" s="221"/>
      <c r="X151" s="221"/>
      <c r="Y151" s="56"/>
      <c r="Z151" s="276"/>
      <c r="AA151" s="402"/>
      <c r="AB151" s="53">
        <f>'Member Info'!T177</f>
        <v>0</v>
      </c>
    </row>
    <row r="152" spans="1:29" s="57" customFormat="1" ht="15.75" thickBot="1" x14ac:dyDescent="0.3">
      <c r="A152" s="388">
        <f>'Member Info'!B178</f>
        <v>0</v>
      </c>
      <c r="B152" s="389" t="str">
        <f>IF(A152=0,"",'Member Info'!$D$16)</f>
        <v/>
      </c>
      <c r="C152" s="390">
        <f>'Member Info'!E178</f>
        <v>0</v>
      </c>
      <c r="D152" s="391">
        <f>'GP1 Totals'!G177</f>
        <v>0</v>
      </c>
      <c r="E152" s="392">
        <f>'Member Info'!I178</f>
        <v>0</v>
      </c>
      <c r="F152" s="193" t="str">
        <f>IF('GP1 Totals'!AD177="Part Time","Y","")</f>
        <v/>
      </c>
      <c r="G152" s="391">
        <f>'GP1 Totals'!S177</f>
        <v>0</v>
      </c>
      <c r="H152" s="393" t="str">
        <f>'Member Info'!K178</f>
        <v/>
      </c>
      <c r="I152" s="394"/>
      <c r="J152" s="393">
        <f>'Member Info'!L178</f>
        <v>0</v>
      </c>
      <c r="K152" s="393" t="str">
        <f t="shared" si="2"/>
        <v/>
      </c>
      <c r="L152" s="395"/>
      <c r="M152" s="261">
        <f>IF(F152=0,"",'GP1 Totals'!M177)</f>
        <v>0</v>
      </c>
      <c r="N152" s="261" t="str">
        <f ca="1">IF(ISERROR('GP1 Totals'!AH177),"",'GP1 Totals'!AH177)</f>
        <v/>
      </c>
      <c r="O152" s="262" t="str">
        <f>IF(A152=0,"",'Member Info'!F178)</f>
        <v/>
      </c>
      <c r="P152" s="396" t="str">
        <f>IF('GP1 Totals'!AE177="Change","Enter PT/FT start date","")</f>
        <v/>
      </c>
      <c r="Q152" s="397"/>
      <c r="R152" s="398"/>
      <c r="S152" s="398"/>
      <c r="T152" s="398"/>
      <c r="U152" s="398"/>
      <c r="V152" s="398"/>
      <c r="W152" s="396"/>
      <c r="X152" s="396"/>
      <c r="Y152" s="399"/>
      <c r="Z152" s="400"/>
      <c r="AA152" s="403"/>
      <c r="AB152" s="53">
        <f>'Member Info'!T178</f>
        <v>0</v>
      </c>
      <c r="AC152" s="53"/>
    </row>
    <row r="153" spans="1:29" s="57" customFormat="1" x14ac:dyDescent="0.25">
      <c r="A153" s="189"/>
      <c r="B153" s="190"/>
      <c r="C153" s="191"/>
      <c r="D153" s="131"/>
      <c r="E153" s="192"/>
      <c r="F153" s="193"/>
      <c r="G153" s="131"/>
      <c r="H153" s="118"/>
      <c r="I153" s="117"/>
      <c r="J153" s="118"/>
      <c r="K153" s="118"/>
      <c r="L153" s="119"/>
      <c r="M153" s="87"/>
      <c r="N153" s="261"/>
      <c r="O153" s="262"/>
      <c r="P153" s="221"/>
      <c r="Q153" s="54"/>
      <c r="R153" s="89"/>
      <c r="S153" s="89"/>
      <c r="T153" s="89"/>
      <c r="U153" s="89"/>
      <c r="V153" s="89"/>
      <c r="W153" s="221"/>
      <c r="X153" s="221"/>
      <c r="Y153" s="401"/>
      <c r="Z153" s="276"/>
      <c r="AA153" s="53"/>
      <c r="AB153" s="53">
        <f>'Member Info'!T179</f>
        <v>0</v>
      </c>
      <c r="AC153" s="53"/>
    </row>
    <row r="154" spans="1:29" s="57" customFormat="1" x14ac:dyDescent="0.25">
      <c r="A154" s="154"/>
      <c r="B154" s="155"/>
      <c r="C154" s="155"/>
      <c r="D154" s="156"/>
      <c r="E154" s="59"/>
      <c r="F154" s="59"/>
      <c r="G154" s="156"/>
      <c r="H154" s="157"/>
      <c r="I154" s="157"/>
      <c r="J154" s="157"/>
      <c r="K154" s="157"/>
      <c r="L154" s="155"/>
      <c r="M154" s="158"/>
      <c r="N154" s="158"/>
      <c r="O154" s="159"/>
      <c r="P154" s="159"/>
      <c r="Q154" s="155"/>
      <c r="R154" s="155"/>
      <c r="S154" s="155"/>
      <c r="T154" s="155"/>
      <c r="U154" s="155"/>
      <c r="V154" s="155"/>
      <c r="W154" s="159"/>
      <c r="X154" s="159"/>
      <c r="Y154" s="155"/>
      <c r="Z154" s="155"/>
    </row>
    <row r="155" spans="1:29" s="57" customFormat="1" x14ac:dyDescent="0.25">
      <c r="A155" s="154"/>
      <c r="B155" s="155"/>
      <c r="C155" s="155"/>
      <c r="D155" s="156"/>
      <c r="E155" s="59"/>
      <c r="F155" s="59"/>
      <c r="G155" s="156"/>
      <c r="H155" s="157"/>
      <c r="I155" s="157"/>
      <c r="J155" s="157"/>
      <c r="K155" s="157"/>
      <c r="L155" s="155"/>
      <c r="M155" s="158"/>
      <c r="N155" s="158"/>
      <c r="O155" s="159"/>
      <c r="P155" s="159"/>
      <c r="Q155" s="155"/>
      <c r="R155" s="155"/>
      <c r="S155" s="155"/>
      <c r="T155" s="155"/>
      <c r="U155" s="155"/>
      <c r="V155" s="155"/>
      <c r="W155" s="159"/>
      <c r="X155" s="159"/>
      <c r="Y155" s="155"/>
      <c r="Z155" s="155"/>
    </row>
    <row r="156" spans="1:29" s="57" customFormat="1" x14ac:dyDescent="0.25">
      <c r="A156" s="75"/>
      <c r="D156" s="58"/>
      <c r="E156" s="59"/>
      <c r="F156" s="59"/>
      <c r="G156" s="58"/>
      <c r="H156" s="60"/>
      <c r="I156" s="60"/>
      <c r="J156" s="60"/>
      <c r="K156" s="60"/>
      <c r="M156" s="61"/>
      <c r="N156" s="61"/>
      <c r="O156" s="62"/>
      <c r="P156" s="125"/>
      <c r="W156" s="62"/>
      <c r="X156" s="62"/>
    </row>
    <row r="157" spans="1:29" s="57" customFormat="1" x14ac:dyDescent="0.25">
      <c r="A157" s="75"/>
      <c r="D157" s="58"/>
      <c r="E157" s="59"/>
      <c r="F157" s="59"/>
      <c r="G157" s="58"/>
      <c r="H157" s="60"/>
      <c r="I157" s="60"/>
      <c r="J157" s="60"/>
      <c r="K157" s="60"/>
      <c r="M157" s="61"/>
      <c r="N157" s="61"/>
      <c r="O157" s="62"/>
      <c r="P157" s="125"/>
      <c r="W157" s="62"/>
      <c r="X157" s="62"/>
    </row>
    <row r="158" spans="1:29" s="57" customFormat="1" x14ac:dyDescent="0.25">
      <c r="A158" s="75"/>
      <c r="D158" s="58"/>
      <c r="E158" s="59"/>
      <c r="F158" s="59"/>
      <c r="G158" s="58"/>
      <c r="H158" s="60"/>
      <c r="I158" s="60"/>
      <c r="J158" s="60"/>
      <c r="K158" s="60"/>
      <c r="M158" s="61"/>
      <c r="N158" s="61"/>
      <c r="O158" s="62"/>
      <c r="P158" s="125"/>
      <c r="W158" s="62"/>
      <c r="X158" s="62"/>
    </row>
    <row r="159" spans="1:29" s="57" customFormat="1" x14ac:dyDescent="0.25">
      <c r="A159" s="75"/>
      <c r="D159" s="58"/>
      <c r="E159" s="59"/>
      <c r="F159" s="59"/>
      <c r="G159" s="58"/>
      <c r="H159" s="60"/>
      <c r="I159" s="60"/>
      <c r="J159" s="60"/>
      <c r="K159" s="60"/>
      <c r="M159" s="61"/>
      <c r="N159" s="61"/>
      <c r="O159" s="62"/>
      <c r="P159" s="125"/>
      <c r="W159" s="62"/>
      <c r="X159" s="62"/>
    </row>
    <row r="160" spans="1:29" s="57" customFormat="1" x14ac:dyDescent="0.25">
      <c r="A160" s="75"/>
      <c r="D160" s="58"/>
      <c r="E160" s="59"/>
      <c r="F160" s="59"/>
      <c r="G160" s="58"/>
      <c r="H160" s="60"/>
      <c r="I160" s="60"/>
      <c r="J160" s="60"/>
      <c r="K160" s="60"/>
      <c r="M160" s="61"/>
      <c r="N160" s="61"/>
      <c r="O160" s="62"/>
      <c r="P160" s="125"/>
      <c r="W160" s="62"/>
      <c r="X160" s="62"/>
    </row>
    <row r="161" spans="1:24" s="57" customFormat="1" x14ac:dyDescent="0.25">
      <c r="A161" s="75"/>
      <c r="D161" s="58"/>
      <c r="E161" s="59"/>
      <c r="F161" s="59"/>
      <c r="G161" s="58"/>
      <c r="H161" s="60"/>
      <c r="I161" s="60"/>
      <c r="J161" s="60"/>
      <c r="K161" s="60"/>
      <c r="M161" s="61"/>
      <c r="N161" s="61"/>
      <c r="O161" s="62"/>
      <c r="P161" s="125"/>
      <c r="W161" s="62"/>
      <c r="X161" s="62"/>
    </row>
    <row r="162" spans="1:24" s="57" customFormat="1" x14ac:dyDescent="0.25">
      <c r="A162" s="75"/>
      <c r="D162" s="58"/>
      <c r="E162" s="59"/>
      <c r="F162" s="59"/>
      <c r="G162" s="58"/>
      <c r="H162" s="60"/>
      <c r="I162" s="60"/>
      <c r="J162" s="60"/>
      <c r="K162" s="60"/>
      <c r="M162" s="61"/>
      <c r="N162" s="61"/>
      <c r="O162" s="62"/>
      <c r="P162" s="125"/>
      <c r="W162" s="62"/>
      <c r="X162" s="62"/>
    </row>
    <row r="163" spans="1:24" s="57" customFormat="1" x14ac:dyDescent="0.25">
      <c r="A163" s="75"/>
      <c r="D163" s="58"/>
      <c r="E163" s="59"/>
      <c r="F163" s="59"/>
      <c r="G163" s="58"/>
      <c r="H163" s="60"/>
      <c r="I163" s="60"/>
      <c r="J163" s="60"/>
      <c r="K163" s="60"/>
      <c r="M163" s="61"/>
      <c r="N163" s="61"/>
      <c r="O163" s="62"/>
      <c r="P163" s="125"/>
      <c r="W163" s="62"/>
      <c r="X163" s="62"/>
    </row>
    <row r="164" spans="1:24" s="57" customFormat="1" x14ac:dyDescent="0.25">
      <c r="A164" s="75"/>
      <c r="D164" s="58"/>
      <c r="E164" s="59"/>
      <c r="F164" s="59"/>
      <c r="G164" s="58"/>
      <c r="H164" s="60"/>
      <c r="I164" s="60"/>
      <c r="J164" s="60"/>
      <c r="K164" s="60"/>
      <c r="M164" s="61"/>
      <c r="N164" s="61"/>
      <c r="O164" s="62"/>
      <c r="P164" s="125"/>
      <c r="W164" s="62"/>
      <c r="X164" s="62"/>
    </row>
    <row r="165" spans="1:24" s="57" customFormat="1" x14ac:dyDescent="0.25">
      <c r="A165" s="75"/>
      <c r="D165" s="58"/>
      <c r="E165" s="59"/>
      <c r="F165" s="59"/>
      <c r="G165" s="58"/>
      <c r="H165" s="60"/>
      <c r="I165" s="60"/>
      <c r="J165" s="60"/>
      <c r="K165" s="60"/>
      <c r="M165" s="61"/>
      <c r="N165" s="61"/>
      <c r="O165" s="62"/>
      <c r="P165" s="125"/>
      <c r="W165" s="62"/>
      <c r="X165" s="62"/>
    </row>
    <row r="166" spans="1:24" s="57" customFormat="1" x14ac:dyDescent="0.25">
      <c r="A166" s="75"/>
      <c r="D166" s="58"/>
      <c r="E166" s="59"/>
      <c r="F166" s="59"/>
      <c r="G166" s="58"/>
      <c r="H166" s="60"/>
      <c r="I166" s="60"/>
      <c r="J166" s="60"/>
      <c r="K166" s="60"/>
      <c r="M166" s="61"/>
      <c r="N166" s="61"/>
      <c r="O166" s="62"/>
      <c r="P166" s="125"/>
      <c r="W166" s="62"/>
      <c r="X166" s="62"/>
    </row>
    <row r="167" spans="1:24" s="57" customFormat="1" x14ac:dyDescent="0.25">
      <c r="A167" s="75"/>
      <c r="D167" s="58"/>
      <c r="E167" s="59"/>
      <c r="F167" s="59"/>
      <c r="G167" s="58"/>
      <c r="H167" s="60"/>
      <c r="I167" s="60"/>
      <c r="J167" s="60"/>
      <c r="K167" s="60"/>
      <c r="M167" s="61"/>
      <c r="N167" s="61"/>
      <c r="O167" s="62"/>
      <c r="P167" s="125"/>
      <c r="W167" s="62"/>
      <c r="X167" s="62"/>
    </row>
    <row r="168" spans="1:24" s="57" customFormat="1" x14ac:dyDescent="0.25">
      <c r="A168" s="75"/>
      <c r="D168" s="58"/>
      <c r="E168" s="59"/>
      <c r="F168" s="59"/>
      <c r="G168" s="58"/>
      <c r="H168" s="60"/>
      <c r="I168" s="60"/>
      <c r="J168" s="60"/>
      <c r="K168" s="60"/>
      <c r="M168" s="61"/>
      <c r="N168" s="61"/>
      <c r="O168" s="62"/>
      <c r="P168" s="125"/>
      <c r="W168" s="62"/>
      <c r="X168" s="62"/>
    </row>
    <row r="169" spans="1:24" s="57" customFormat="1" x14ac:dyDescent="0.25">
      <c r="A169" s="75"/>
      <c r="D169" s="58"/>
      <c r="E169" s="59"/>
      <c r="F169" s="59"/>
      <c r="G169" s="58"/>
      <c r="H169" s="60"/>
      <c r="I169" s="60"/>
      <c r="J169" s="60"/>
      <c r="K169" s="60"/>
      <c r="M169" s="61"/>
      <c r="N169" s="61"/>
      <c r="O169" s="62"/>
      <c r="P169" s="125"/>
      <c r="W169" s="62"/>
      <c r="X169" s="62"/>
    </row>
    <row r="170" spans="1:24" s="57" customFormat="1" x14ac:dyDescent="0.25">
      <c r="A170" s="75"/>
      <c r="D170" s="58"/>
      <c r="E170" s="59"/>
      <c r="F170" s="59"/>
      <c r="G170" s="58"/>
      <c r="H170" s="60"/>
      <c r="I170" s="60"/>
      <c r="J170" s="60"/>
      <c r="K170" s="60"/>
      <c r="M170" s="61"/>
      <c r="N170" s="61"/>
      <c r="O170" s="62"/>
      <c r="P170" s="125"/>
      <c r="W170" s="62"/>
      <c r="X170" s="62"/>
    </row>
    <row r="171" spans="1:24" s="57" customFormat="1" x14ac:dyDescent="0.25">
      <c r="A171" s="75"/>
      <c r="D171" s="58"/>
      <c r="E171" s="59"/>
      <c r="F171" s="59"/>
      <c r="G171" s="58"/>
      <c r="H171" s="60"/>
      <c r="I171" s="60"/>
      <c r="J171" s="60"/>
      <c r="K171" s="60"/>
      <c r="M171" s="61"/>
      <c r="N171" s="61"/>
      <c r="O171" s="62"/>
      <c r="P171" s="125"/>
      <c r="W171" s="62"/>
      <c r="X171" s="62"/>
    </row>
    <row r="172" spans="1:24" s="57" customFormat="1" x14ac:dyDescent="0.25">
      <c r="A172" s="75"/>
      <c r="D172" s="58"/>
      <c r="E172" s="59"/>
      <c r="F172" s="59"/>
      <c r="G172" s="58"/>
      <c r="H172" s="60"/>
      <c r="I172" s="60"/>
      <c r="J172" s="60"/>
      <c r="K172" s="60"/>
      <c r="M172" s="61"/>
      <c r="N172" s="61"/>
      <c r="O172" s="62"/>
      <c r="P172" s="125"/>
      <c r="W172" s="62"/>
      <c r="X172" s="62"/>
    </row>
    <row r="173" spans="1:24" s="57" customFormat="1" x14ac:dyDescent="0.25">
      <c r="A173" s="75"/>
      <c r="D173" s="58"/>
      <c r="E173" s="59"/>
      <c r="F173" s="59"/>
      <c r="G173" s="58"/>
      <c r="H173" s="60"/>
      <c r="I173" s="60"/>
      <c r="J173" s="60"/>
      <c r="K173" s="60"/>
      <c r="M173" s="61"/>
      <c r="N173" s="61"/>
      <c r="O173" s="62"/>
      <c r="P173" s="125"/>
      <c r="W173" s="62"/>
      <c r="X173" s="62"/>
    </row>
    <row r="174" spans="1:24" s="57" customFormat="1" x14ac:dyDescent="0.25">
      <c r="A174" s="75"/>
      <c r="D174" s="58"/>
      <c r="E174" s="59"/>
      <c r="F174" s="59"/>
      <c r="G174" s="58"/>
      <c r="H174" s="60"/>
      <c r="I174" s="60"/>
      <c r="J174" s="60"/>
      <c r="K174" s="60"/>
      <c r="M174" s="61"/>
      <c r="N174" s="61"/>
      <c r="O174" s="62"/>
      <c r="P174" s="125"/>
      <c r="W174" s="62"/>
      <c r="X174" s="62"/>
    </row>
    <row r="175" spans="1:24" s="57" customFormat="1" x14ac:dyDescent="0.25">
      <c r="A175" s="75"/>
      <c r="D175" s="58"/>
      <c r="E175" s="59"/>
      <c r="F175" s="59"/>
      <c r="G175" s="58"/>
      <c r="H175" s="60"/>
      <c r="I175" s="60"/>
      <c r="J175" s="60"/>
      <c r="K175" s="60"/>
      <c r="M175" s="61"/>
      <c r="N175" s="61"/>
      <c r="O175" s="62"/>
      <c r="P175" s="125"/>
      <c r="W175" s="62"/>
      <c r="X175" s="62"/>
    </row>
    <row r="176" spans="1:24" s="57" customFormat="1" x14ac:dyDescent="0.25">
      <c r="A176" s="75"/>
      <c r="D176" s="58"/>
      <c r="E176" s="59"/>
      <c r="F176" s="59"/>
      <c r="G176" s="58"/>
      <c r="H176" s="60"/>
      <c r="I176" s="60"/>
      <c r="J176" s="60"/>
      <c r="K176" s="60"/>
      <c r="M176" s="61"/>
      <c r="N176" s="61"/>
      <c r="O176" s="62"/>
      <c r="P176" s="125"/>
      <c r="W176" s="62"/>
      <c r="X176" s="62"/>
    </row>
    <row r="177" spans="1:24" s="57" customFormat="1" x14ac:dyDescent="0.25">
      <c r="A177" s="75"/>
      <c r="D177" s="58"/>
      <c r="E177" s="59"/>
      <c r="F177" s="59"/>
      <c r="G177" s="58"/>
      <c r="H177" s="60"/>
      <c r="I177" s="60"/>
      <c r="J177" s="60"/>
      <c r="K177" s="60"/>
      <c r="M177" s="61"/>
      <c r="N177" s="61"/>
      <c r="O177" s="62"/>
      <c r="P177" s="125"/>
      <c r="W177" s="62"/>
      <c r="X177" s="62"/>
    </row>
    <row r="178" spans="1:24" s="57" customFormat="1" x14ac:dyDescent="0.25">
      <c r="A178" s="75"/>
      <c r="D178" s="58"/>
      <c r="E178" s="59"/>
      <c r="F178" s="59"/>
      <c r="G178" s="58"/>
      <c r="H178" s="60"/>
      <c r="I178" s="60"/>
      <c r="J178" s="60"/>
      <c r="K178" s="60"/>
      <c r="M178" s="61"/>
      <c r="N178" s="61"/>
      <c r="O178" s="62"/>
      <c r="P178" s="125"/>
      <c r="W178" s="62"/>
      <c r="X178" s="62"/>
    </row>
    <row r="179" spans="1:24" s="57" customFormat="1" x14ac:dyDescent="0.25">
      <c r="A179" s="75"/>
      <c r="D179" s="58"/>
      <c r="E179" s="59"/>
      <c r="F179" s="59"/>
      <c r="G179" s="58"/>
      <c r="H179" s="60"/>
      <c r="I179" s="60"/>
      <c r="J179" s="60"/>
      <c r="K179" s="60"/>
      <c r="M179" s="61"/>
      <c r="N179" s="61"/>
      <c r="O179" s="62"/>
      <c r="P179" s="125"/>
      <c r="W179" s="62"/>
      <c r="X179" s="62"/>
    </row>
    <row r="180" spans="1:24" s="57" customFormat="1" x14ac:dyDescent="0.25">
      <c r="A180" s="75"/>
      <c r="D180" s="58"/>
      <c r="E180" s="59"/>
      <c r="F180" s="59"/>
      <c r="G180" s="58"/>
      <c r="H180" s="60"/>
      <c r="I180" s="60"/>
      <c r="J180" s="60"/>
      <c r="K180" s="60"/>
      <c r="M180" s="61"/>
      <c r="N180" s="61"/>
      <c r="O180" s="62"/>
      <c r="P180" s="125"/>
      <c r="W180" s="62"/>
      <c r="X180" s="62"/>
    </row>
    <row r="181" spans="1:24" s="57" customFormat="1" x14ac:dyDescent="0.25">
      <c r="A181" s="75"/>
      <c r="D181" s="58"/>
      <c r="E181" s="59"/>
      <c r="F181" s="59"/>
      <c r="G181" s="58"/>
      <c r="H181" s="60"/>
      <c r="I181" s="60"/>
      <c r="J181" s="60"/>
      <c r="K181" s="60"/>
      <c r="M181" s="61"/>
      <c r="N181" s="61"/>
      <c r="O181" s="62"/>
      <c r="P181" s="125"/>
      <c r="W181" s="62"/>
      <c r="X181" s="62"/>
    </row>
    <row r="182" spans="1:24" s="57" customFormat="1" x14ac:dyDescent="0.25">
      <c r="A182" s="75"/>
      <c r="D182" s="58"/>
      <c r="E182" s="59"/>
      <c r="F182" s="59"/>
      <c r="G182" s="58"/>
      <c r="H182" s="60"/>
      <c r="I182" s="60"/>
      <c r="J182" s="60"/>
      <c r="K182" s="60"/>
      <c r="M182" s="61"/>
      <c r="N182" s="61"/>
      <c r="O182" s="62"/>
      <c r="P182" s="125"/>
      <c r="W182" s="62"/>
      <c r="X182" s="62"/>
    </row>
    <row r="183" spans="1:24" s="57" customFormat="1" x14ac:dyDescent="0.25">
      <c r="A183" s="75"/>
      <c r="D183" s="58"/>
      <c r="E183" s="59"/>
      <c r="F183" s="59"/>
      <c r="G183" s="58"/>
      <c r="H183" s="60"/>
      <c r="I183" s="60"/>
      <c r="J183" s="60"/>
      <c r="K183" s="60"/>
      <c r="M183" s="61"/>
      <c r="N183" s="61"/>
      <c r="O183" s="62"/>
      <c r="P183" s="125"/>
      <c r="W183" s="62"/>
      <c r="X183" s="62"/>
    </row>
    <row r="184" spans="1:24" s="57" customFormat="1" x14ac:dyDescent="0.25">
      <c r="A184" s="75"/>
      <c r="D184" s="58"/>
      <c r="E184" s="59"/>
      <c r="F184" s="59"/>
      <c r="G184" s="58"/>
      <c r="H184" s="60"/>
      <c r="I184" s="60"/>
      <c r="J184" s="60"/>
      <c r="K184" s="60"/>
      <c r="M184" s="61"/>
      <c r="N184" s="61"/>
      <c r="O184" s="62"/>
      <c r="P184" s="125"/>
      <c r="W184" s="62"/>
      <c r="X184" s="62"/>
    </row>
    <row r="185" spans="1:24" s="57" customFormat="1" x14ac:dyDescent="0.25">
      <c r="A185" s="75"/>
      <c r="D185" s="58"/>
      <c r="E185" s="59"/>
      <c r="F185" s="59"/>
      <c r="G185" s="58"/>
      <c r="H185" s="60"/>
      <c r="I185" s="60"/>
      <c r="J185" s="60"/>
      <c r="K185" s="60"/>
      <c r="M185" s="61"/>
      <c r="N185" s="61"/>
      <c r="O185" s="62"/>
      <c r="P185" s="125"/>
      <c r="W185" s="62"/>
      <c r="X185" s="62"/>
    </row>
    <row r="186" spans="1:24" s="57" customFormat="1" x14ac:dyDescent="0.25">
      <c r="A186" s="75"/>
      <c r="D186" s="58"/>
      <c r="E186" s="59"/>
      <c r="F186" s="59"/>
      <c r="G186" s="58"/>
      <c r="H186" s="60"/>
      <c r="I186" s="60"/>
      <c r="J186" s="60"/>
      <c r="K186" s="60"/>
      <c r="M186" s="61"/>
      <c r="N186" s="61"/>
      <c r="O186" s="62"/>
      <c r="P186" s="125"/>
      <c r="W186" s="62"/>
      <c r="X186" s="62"/>
    </row>
    <row r="187" spans="1:24" s="57" customFormat="1" x14ac:dyDescent="0.25">
      <c r="A187" s="75"/>
      <c r="D187" s="58"/>
      <c r="E187" s="59"/>
      <c r="F187" s="59"/>
      <c r="G187" s="58"/>
      <c r="H187" s="60"/>
      <c r="I187" s="60"/>
      <c r="J187" s="60"/>
      <c r="K187" s="60"/>
      <c r="M187" s="61"/>
      <c r="N187" s="61"/>
      <c r="O187" s="62"/>
      <c r="P187" s="125"/>
      <c r="W187" s="62"/>
      <c r="X187" s="62"/>
    </row>
    <row r="188" spans="1:24" s="57" customFormat="1" x14ac:dyDescent="0.25">
      <c r="A188" s="75"/>
      <c r="D188" s="58"/>
      <c r="E188" s="59"/>
      <c r="F188" s="59"/>
      <c r="G188" s="58"/>
      <c r="H188" s="60"/>
      <c r="I188" s="60"/>
      <c r="J188" s="60"/>
      <c r="K188" s="60"/>
      <c r="M188" s="61"/>
      <c r="N188" s="61"/>
      <c r="O188" s="62"/>
      <c r="P188" s="125"/>
      <c r="W188" s="62"/>
      <c r="X188" s="62"/>
    </row>
    <row r="189" spans="1:24" s="57" customFormat="1" x14ac:dyDescent="0.25">
      <c r="A189" s="75"/>
      <c r="D189" s="58"/>
      <c r="E189" s="59"/>
      <c r="F189" s="59"/>
      <c r="G189" s="58"/>
      <c r="H189" s="60"/>
      <c r="I189" s="60"/>
      <c r="J189" s="60"/>
      <c r="K189" s="60"/>
      <c r="M189" s="61"/>
      <c r="N189" s="61"/>
      <c r="O189" s="62"/>
      <c r="P189" s="125"/>
      <c r="W189" s="62"/>
      <c r="X189" s="62"/>
    </row>
    <row r="190" spans="1:24" s="57" customFormat="1" x14ac:dyDescent="0.25">
      <c r="A190" s="75"/>
      <c r="D190" s="58"/>
      <c r="E190" s="59"/>
      <c r="F190" s="59"/>
      <c r="G190" s="58"/>
      <c r="H190" s="60"/>
      <c r="I190" s="60"/>
      <c r="J190" s="60"/>
      <c r="K190" s="60"/>
      <c r="M190" s="61"/>
      <c r="N190" s="61"/>
      <c r="O190" s="62"/>
      <c r="P190" s="125"/>
      <c r="W190" s="62"/>
      <c r="X190" s="62"/>
    </row>
    <row r="191" spans="1:24" s="57" customFormat="1" x14ac:dyDescent="0.25">
      <c r="A191" s="75"/>
      <c r="D191" s="58"/>
      <c r="E191" s="59"/>
      <c r="F191" s="59"/>
      <c r="G191" s="58"/>
      <c r="H191" s="60"/>
      <c r="I191" s="60"/>
      <c r="J191" s="60"/>
      <c r="K191" s="60"/>
      <c r="M191" s="61"/>
      <c r="N191" s="61"/>
      <c r="O191" s="62"/>
      <c r="P191" s="125"/>
      <c r="W191" s="62"/>
      <c r="X191" s="62"/>
    </row>
    <row r="192" spans="1:24" s="57" customFormat="1" x14ac:dyDescent="0.25">
      <c r="A192" s="75"/>
      <c r="D192" s="58"/>
      <c r="E192" s="59"/>
      <c r="F192" s="59"/>
      <c r="G192" s="58"/>
      <c r="H192" s="60"/>
      <c r="I192" s="60"/>
      <c r="J192" s="60"/>
      <c r="K192" s="60"/>
      <c r="M192" s="61"/>
      <c r="N192" s="61"/>
      <c r="O192" s="62"/>
      <c r="P192" s="125"/>
      <c r="W192" s="62"/>
      <c r="X192" s="62"/>
    </row>
    <row r="193" spans="1:24" s="57" customFormat="1" x14ac:dyDescent="0.25">
      <c r="A193" s="75"/>
      <c r="D193" s="58"/>
      <c r="E193" s="59"/>
      <c r="F193" s="59"/>
      <c r="G193" s="58"/>
      <c r="H193" s="60"/>
      <c r="I193" s="60"/>
      <c r="J193" s="60"/>
      <c r="K193" s="60"/>
      <c r="M193" s="61"/>
      <c r="N193" s="61"/>
      <c r="O193" s="62"/>
      <c r="P193" s="125"/>
      <c r="W193" s="62"/>
      <c r="X193" s="62"/>
    </row>
    <row r="194" spans="1:24" s="57" customFormat="1" x14ac:dyDescent="0.25">
      <c r="A194" s="75"/>
      <c r="D194" s="58"/>
      <c r="E194" s="59"/>
      <c r="F194" s="59"/>
      <c r="G194" s="58"/>
      <c r="H194" s="60"/>
      <c r="I194" s="60"/>
      <c r="J194" s="60"/>
      <c r="K194" s="60"/>
      <c r="M194" s="61"/>
      <c r="N194" s="61"/>
      <c r="O194" s="62"/>
      <c r="P194" s="125"/>
      <c r="W194" s="62"/>
      <c r="X194" s="62"/>
    </row>
    <row r="195" spans="1:24" s="57" customFormat="1" x14ac:dyDescent="0.25">
      <c r="A195" s="75"/>
      <c r="D195" s="58"/>
      <c r="E195" s="59"/>
      <c r="F195" s="59"/>
      <c r="G195" s="58"/>
      <c r="H195" s="60"/>
      <c r="I195" s="60"/>
      <c r="J195" s="60"/>
      <c r="K195" s="60"/>
      <c r="M195" s="61"/>
      <c r="N195" s="61"/>
      <c r="O195" s="62"/>
      <c r="P195" s="125"/>
      <c r="W195" s="62"/>
      <c r="X195" s="62"/>
    </row>
    <row r="196" spans="1:24" s="57" customFormat="1" x14ac:dyDescent="0.25">
      <c r="A196" s="75"/>
      <c r="D196" s="58"/>
      <c r="E196" s="59"/>
      <c r="F196" s="59"/>
      <c r="G196" s="58"/>
      <c r="H196" s="60"/>
      <c r="I196" s="60"/>
      <c r="J196" s="60"/>
      <c r="K196" s="60"/>
      <c r="M196" s="61"/>
      <c r="N196" s="61"/>
      <c r="O196" s="62"/>
      <c r="P196" s="125"/>
      <c r="W196" s="62"/>
      <c r="X196" s="62"/>
    </row>
    <row r="197" spans="1:24" s="57" customFormat="1" x14ac:dyDescent="0.25">
      <c r="A197" s="75"/>
      <c r="D197" s="58"/>
      <c r="E197" s="59"/>
      <c r="F197" s="59"/>
      <c r="G197" s="58"/>
      <c r="H197" s="60"/>
      <c r="I197" s="60"/>
      <c r="J197" s="60"/>
      <c r="K197" s="60"/>
      <c r="M197" s="61"/>
      <c r="N197" s="61"/>
      <c r="O197" s="62"/>
      <c r="P197" s="125"/>
      <c r="W197" s="62"/>
      <c r="X197" s="62"/>
    </row>
    <row r="198" spans="1:24" s="57" customFormat="1" x14ac:dyDescent="0.25">
      <c r="A198" s="75"/>
      <c r="D198" s="58"/>
      <c r="E198" s="59"/>
      <c r="F198" s="59"/>
      <c r="G198" s="58"/>
      <c r="H198" s="60"/>
      <c r="I198" s="60"/>
      <c r="J198" s="60"/>
      <c r="K198" s="60"/>
      <c r="M198" s="61"/>
      <c r="N198" s="61"/>
      <c r="O198" s="62"/>
      <c r="P198" s="125"/>
      <c r="W198" s="62"/>
      <c r="X198" s="62"/>
    </row>
    <row r="199" spans="1:24" s="57" customFormat="1" x14ac:dyDescent="0.25">
      <c r="A199" s="75"/>
      <c r="D199" s="58"/>
      <c r="E199" s="59"/>
      <c r="F199" s="59"/>
      <c r="G199" s="58"/>
      <c r="H199" s="60"/>
      <c r="I199" s="60"/>
      <c r="J199" s="60"/>
      <c r="K199" s="60"/>
      <c r="M199" s="61"/>
      <c r="N199" s="61"/>
      <c r="O199" s="62"/>
      <c r="P199" s="125"/>
      <c r="W199" s="62"/>
      <c r="X199" s="62"/>
    </row>
    <row r="200" spans="1:24" s="57" customFormat="1" x14ac:dyDescent="0.25">
      <c r="A200" s="75"/>
      <c r="D200" s="58"/>
      <c r="E200" s="59"/>
      <c r="F200" s="59"/>
      <c r="G200" s="58"/>
      <c r="H200" s="60"/>
      <c r="I200" s="60"/>
      <c r="J200" s="60"/>
      <c r="K200" s="60"/>
      <c r="M200" s="61"/>
      <c r="N200" s="61"/>
      <c r="O200" s="62"/>
      <c r="P200" s="125"/>
      <c r="W200" s="62"/>
      <c r="X200" s="62"/>
    </row>
    <row r="201" spans="1:24" s="57" customFormat="1" x14ac:dyDescent="0.25">
      <c r="A201" s="75"/>
      <c r="D201" s="58"/>
      <c r="E201" s="59"/>
      <c r="F201" s="59"/>
      <c r="G201" s="58"/>
      <c r="H201" s="60"/>
      <c r="I201" s="60"/>
      <c r="J201" s="60"/>
      <c r="K201" s="60"/>
      <c r="M201" s="61"/>
      <c r="N201" s="61"/>
      <c r="O201" s="62"/>
      <c r="P201" s="125"/>
      <c r="W201" s="62"/>
      <c r="X201" s="62"/>
    </row>
    <row r="202" spans="1:24" s="57" customFormat="1" x14ac:dyDescent="0.25">
      <c r="A202" s="75"/>
      <c r="D202" s="58"/>
      <c r="E202" s="59"/>
      <c r="F202" s="59"/>
      <c r="G202" s="58"/>
      <c r="H202" s="60"/>
      <c r="I202" s="60"/>
      <c r="J202" s="60"/>
      <c r="K202" s="60"/>
      <c r="M202" s="61"/>
      <c r="N202" s="61"/>
      <c r="O202" s="62"/>
      <c r="P202" s="125"/>
      <c r="W202" s="62"/>
      <c r="X202" s="62"/>
    </row>
    <row r="203" spans="1:24" s="57" customFormat="1" x14ac:dyDescent="0.25">
      <c r="A203" s="75"/>
      <c r="D203" s="58"/>
      <c r="E203" s="59"/>
      <c r="F203" s="59"/>
      <c r="G203" s="58"/>
      <c r="H203" s="60"/>
      <c r="I203" s="60"/>
      <c r="J203" s="60"/>
      <c r="K203" s="60"/>
      <c r="M203" s="61"/>
      <c r="N203" s="61"/>
      <c r="O203" s="62"/>
      <c r="P203" s="125"/>
      <c r="W203" s="62"/>
      <c r="X203" s="62"/>
    </row>
    <row r="204" spans="1:24" s="57" customFormat="1" x14ac:dyDescent="0.25">
      <c r="A204" s="75"/>
      <c r="D204" s="58"/>
      <c r="E204" s="59"/>
      <c r="F204" s="59"/>
      <c r="G204" s="58"/>
      <c r="H204" s="60"/>
      <c r="I204" s="60"/>
      <c r="J204" s="60"/>
      <c r="K204" s="60"/>
      <c r="M204" s="61"/>
      <c r="N204" s="61"/>
      <c r="O204" s="62"/>
      <c r="P204" s="125"/>
      <c r="W204" s="62"/>
      <c r="X204" s="62"/>
    </row>
    <row r="205" spans="1:24" s="57" customFormat="1" x14ac:dyDescent="0.25">
      <c r="A205" s="75"/>
      <c r="D205" s="58"/>
      <c r="E205" s="59"/>
      <c r="F205" s="59"/>
      <c r="G205" s="58"/>
      <c r="H205" s="60"/>
      <c r="I205" s="60"/>
      <c r="J205" s="60"/>
      <c r="K205" s="60"/>
      <c r="M205" s="61"/>
      <c r="N205" s="61"/>
      <c r="O205" s="62"/>
      <c r="P205" s="125"/>
      <c r="W205" s="62"/>
      <c r="X205" s="62"/>
    </row>
    <row r="206" spans="1:24" s="57" customFormat="1" x14ac:dyDescent="0.25">
      <c r="A206" s="75"/>
      <c r="D206" s="58"/>
      <c r="E206" s="59"/>
      <c r="F206" s="59"/>
      <c r="G206" s="58"/>
      <c r="H206" s="60"/>
      <c r="I206" s="60"/>
      <c r="J206" s="60"/>
      <c r="K206" s="60"/>
      <c r="M206" s="61"/>
      <c r="N206" s="61"/>
      <c r="O206" s="62"/>
      <c r="P206" s="125"/>
      <c r="W206" s="62"/>
      <c r="X206" s="62"/>
    </row>
    <row r="207" spans="1:24" s="57" customFormat="1" x14ac:dyDescent="0.25">
      <c r="A207" s="75"/>
      <c r="D207" s="58"/>
      <c r="E207" s="59"/>
      <c r="F207" s="59"/>
      <c r="G207" s="58"/>
      <c r="H207" s="60"/>
      <c r="I207" s="60"/>
      <c r="J207" s="60"/>
      <c r="K207" s="60"/>
      <c r="M207" s="61"/>
      <c r="N207" s="61"/>
      <c r="O207" s="62"/>
      <c r="P207" s="125"/>
      <c r="W207" s="62"/>
      <c r="X207" s="62"/>
    </row>
    <row r="208" spans="1:24" s="57" customFormat="1" x14ac:dyDescent="0.25">
      <c r="A208" s="75"/>
      <c r="D208" s="58"/>
      <c r="E208" s="59"/>
      <c r="F208" s="59"/>
      <c r="G208" s="58"/>
      <c r="H208" s="60"/>
      <c r="I208" s="60"/>
      <c r="J208" s="60"/>
      <c r="K208" s="60"/>
      <c r="M208" s="61"/>
      <c r="N208" s="61"/>
      <c r="O208" s="62"/>
      <c r="P208" s="125"/>
      <c r="W208" s="62"/>
      <c r="X208" s="62"/>
    </row>
    <row r="209" spans="1:24" s="57" customFormat="1" x14ac:dyDescent="0.25">
      <c r="A209" s="75"/>
      <c r="D209" s="58"/>
      <c r="E209" s="59"/>
      <c r="F209" s="59"/>
      <c r="G209" s="58"/>
      <c r="H209" s="60"/>
      <c r="I209" s="60"/>
      <c r="J209" s="60"/>
      <c r="K209" s="60"/>
      <c r="M209" s="61"/>
      <c r="N209" s="61"/>
      <c r="O209" s="62"/>
      <c r="P209" s="125"/>
      <c r="W209" s="62"/>
      <c r="X209" s="62"/>
    </row>
    <row r="210" spans="1:24" s="57" customFormat="1" x14ac:dyDescent="0.25">
      <c r="A210" s="75"/>
      <c r="D210" s="58"/>
      <c r="E210" s="59"/>
      <c r="F210" s="59"/>
      <c r="G210" s="58"/>
      <c r="H210" s="60"/>
      <c r="I210" s="60"/>
      <c r="J210" s="60"/>
      <c r="K210" s="60"/>
      <c r="M210" s="61"/>
      <c r="N210" s="61"/>
      <c r="O210" s="62"/>
      <c r="P210" s="125"/>
      <c r="W210" s="62"/>
      <c r="X210" s="62"/>
    </row>
    <row r="211" spans="1:24" s="57" customFormat="1" x14ac:dyDescent="0.25">
      <c r="A211" s="75"/>
      <c r="D211" s="58"/>
      <c r="E211" s="59"/>
      <c r="F211" s="59"/>
      <c r="G211" s="58"/>
      <c r="H211" s="60"/>
      <c r="I211" s="60"/>
      <c r="J211" s="60"/>
      <c r="K211" s="60"/>
      <c r="M211" s="61"/>
      <c r="N211" s="61"/>
      <c r="O211" s="62"/>
      <c r="P211" s="125"/>
      <c r="W211" s="62"/>
      <c r="X211" s="62"/>
    </row>
    <row r="212" spans="1:24" s="57" customFormat="1" x14ac:dyDescent="0.25">
      <c r="A212" s="75"/>
      <c r="D212" s="58"/>
      <c r="E212" s="59"/>
      <c r="F212" s="59"/>
      <c r="G212" s="58"/>
      <c r="H212" s="60"/>
      <c r="I212" s="60"/>
      <c r="J212" s="60"/>
      <c r="K212" s="60"/>
      <c r="M212" s="61"/>
      <c r="N212" s="61"/>
      <c r="O212" s="62"/>
      <c r="P212" s="125"/>
      <c r="W212" s="62"/>
      <c r="X212" s="62"/>
    </row>
    <row r="213" spans="1:24" s="57" customFormat="1" x14ac:dyDescent="0.25">
      <c r="A213" s="75"/>
      <c r="D213" s="58"/>
      <c r="E213" s="59"/>
      <c r="F213" s="59"/>
      <c r="G213" s="58"/>
      <c r="H213" s="60"/>
      <c r="I213" s="60"/>
      <c r="J213" s="60"/>
      <c r="K213" s="60"/>
      <c r="M213" s="61"/>
      <c r="N213" s="61"/>
      <c r="O213" s="62"/>
      <c r="P213" s="125"/>
      <c r="W213" s="62"/>
      <c r="X213" s="62"/>
    </row>
    <row r="214" spans="1:24" s="57" customFormat="1" x14ac:dyDescent="0.25">
      <c r="A214" s="75"/>
      <c r="D214" s="58"/>
      <c r="E214" s="59"/>
      <c r="F214" s="59"/>
      <c r="G214" s="58"/>
      <c r="H214" s="60"/>
      <c r="I214" s="60"/>
      <c r="J214" s="60"/>
      <c r="K214" s="60"/>
      <c r="M214" s="61"/>
      <c r="N214" s="61"/>
      <c r="O214" s="62"/>
      <c r="P214" s="125"/>
      <c r="W214" s="62"/>
      <c r="X214" s="62"/>
    </row>
    <row r="215" spans="1:24" s="57" customFormat="1" x14ac:dyDescent="0.25">
      <c r="A215" s="75"/>
      <c r="D215" s="58"/>
      <c r="E215" s="59"/>
      <c r="F215" s="59"/>
      <c r="G215" s="58"/>
      <c r="H215" s="60"/>
      <c r="I215" s="60"/>
      <c r="J215" s="60"/>
      <c r="K215" s="60"/>
      <c r="M215" s="61"/>
      <c r="N215" s="61"/>
      <c r="O215" s="62"/>
      <c r="P215" s="125"/>
      <c r="W215" s="62"/>
      <c r="X215" s="62"/>
    </row>
    <row r="216" spans="1:24" s="57" customFormat="1" x14ac:dyDescent="0.25">
      <c r="A216" s="75"/>
      <c r="D216" s="58"/>
      <c r="E216" s="59"/>
      <c r="F216" s="59"/>
      <c r="G216" s="58"/>
      <c r="H216" s="60"/>
      <c r="I216" s="60"/>
      <c r="J216" s="60"/>
      <c r="K216" s="60"/>
      <c r="M216" s="61"/>
      <c r="N216" s="61"/>
      <c r="O216" s="62"/>
      <c r="P216" s="125"/>
      <c r="W216" s="62"/>
      <c r="X216" s="62"/>
    </row>
    <row r="217" spans="1:24" s="57" customFormat="1" x14ac:dyDescent="0.25">
      <c r="A217" s="75"/>
      <c r="D217" s="58"/>
      <c r="E217" s="59"/>
      <c r="F217" s="59"/>
      <c r="G217" s="58"/>
      <c r="H217" s="60"/>
      <c r="I217" s="60"/>
      <c r="J217" s="60"/>
      <c r="K217" s="60"/>
      <c r="M217" s="61"/>
      <c r="N217" s="61"/>
      <c r="O217" s="62"/>
      <c r="P217" s="125"/>
      <c r="W217" s="62"/>
      <c r="X217" s="62"/>
    </row>
    <row r="218" spans="1:24" s="57" customFormat="1" x14ac:dyDescent="0.25">
      <c r="A218" s="75"/>
      <c r="D218" s="58"/>
      <c r="E218" s="59"/>
      <c r="F218" s="59"/>
      <c r="G218" s="58"/>
      <c r="H218" s="60"/>
      <c r="I218" s="60"/>
      <c r="J218" s="60"/>
      <c r="K218" s="60"/>
      <c r="M218" s="61"/>
      <c r="N218" s="61"/>
      <c r="O218" s="62"/>
      <c r="P218" s="125"/>
      <c r="W218" s="62"/>
      <c r="X218" s="62"/>
    </row>
    <row r="219" spans="1:24" s="57" customFormat="1" x14ac:dyDescent="0.25">
      <c r="A219" s="75"/>
      <c r="D219" s="58"/>
      <c r="E219" s="59"/>
      <c r="F219" s="59"/>
      <c r="G219" s="58"/>
      <c r="H219" s="60"/>
      <c r="I219" s="60"/>
      <c r="J219" s="60"/>
      <c r="K219" s="60"/>
      <c r="M219" s="61"/>
      <c r="N219" s="61"/>
      <c r="O219" s="62"/>
      <c r="P219" s="125"/>
      <c r="W219" s="62"/>
      <c r="X219" s="62"/>
    </row>
    <row r="220" spans="1:24" s="57" customFormat="1" x14ac:dyDescent="0.25">
      <c r="A220" s="75"/>
      <c r="D220" s="58"/>
      <c r="E220" s="59"/>
      <c r="F220" s="59"/>
      <c r="G220" s="58"/>
      <c r="H220" s="60"/>
      <c r="I220" s="60"/>
      <c r="J220" s="60"/>
      <c r="K220" s="60"/>
      <c r="M220" s="61"/>
      <c r="N220" s="61"/>
      <c r="O220" s="62"/>
      <c r="P220" s="125"/>
      <c r="W220" s="62"/>
      <c r="X220" s="62"/>
    </row>
    <row r="221" spans="1:24" s="57" customFormat="1" x14ac:dyDescent="0.25">
      <c r="A221" s="75"/>
      <c r="D221" s="58"/>
      <c r="E221" s="59"/>
      <c r="F221" s="59"/>
      <c r="G221" s="58"/>
      <c r="H221" s="60"/>
      <c r="I221" s="60"/>
      <c r="J221" s="60"/>
      <c r="K221" s="60"/>
      <c r="M221" s="61"/>
      <c r="N221" s="61"/>
      <c r="O221" s="62"/>
      <c r="P221" s="125"/>
      <c r="W221" s="62"/>
      <c r="X221" s="62"/>
    </row>
    <row r="222" spans="1:24" s="57" customFormat="1" x14ac:dyDescent="0.25">
      <c r="A222" s="75"/>
      <c r="D222" s="58"/>
      <c r="E222" s="59"/>
      <c r="F222" s="59"/>
      <c r="G222" s="58"/>
      <c r="H222" s="60"/>
      <c r="I222" s="60"/>
      <c r="J222" s="60"/>
      <c r="K222" s="60"/>
      <c r="M222" s="61"/>
      <c r="N222" s="61"/>
      <c r="O222" s="62"/>
      <c r="P222" s="125"/>
      <c r="W222" s="62"/>
      <c r="X222" s="62"/>
    </row>
    <row r="223" spans="1:24" s="57" customFormat="1" x14ac:dyDescent="0.25">
      <c r="A223" s="75"/>
      <c r="D223" s="58"/>
      <c r="E223" s="59"/>
      <c r="F223" s="59"/>
      <c r="G223" s="58"/>
      <c r="H223" s="60"/>
      <c r="I223" s="60"/>
      <c r="J223" s="60"/>
      <c r="K223" s="60"/>
      <c r="M223" s="61"/>
      <c r="N223" s="61"/>
      <c r="O223" s="62"/>
      <c r="P223" s="125"/>
      <c r="W223" s="62"/>
      <c r="X223" s="62"/>
    </row>
    <row r="224" spans="1:24" s="57" customFormat="1" x14ac:dyDescent="0.25">
      <c r="A224" s="75"/>
      <c r="D224" s="58"/>
      <c r="E224" s="59"/>
      <c r="F224" s="59"/>
      <c r="G224" s="58"/>
      <c r="H224" s="60"/>
      <c r="I224" s="60"/>
      <c r="J224" s="60"/>
      <c r="K224" s="60"/>
      <c r="M224" s="61"/>
      <c r="N224" s="61"/>
      <c r="O224" s="62"/>
      <c r="P224" s="125"/>
      <c r="W224" s="62"/>
      <c r="X224" s="62"/>
    </row>
    <row r="225" spans="1:24" s="57" customFormat="1" x14ac:dyDescent="0.25">
      <c r="A225" s="75"/>
      <c r="D225" s="58"/>
      <c r="E225" s="59"/>
      <c r="F225" s="59"/>
      <c r="G225" s="58"/>
      <c r="H225" s="60"/>
      <c r="I225" s="60"/>
      <c r="J225" s="60"/>
      <c r="K225" s="60"/>
      <c r="M225" s="61"/>
      <c r="N225" s="61"/>
      <c r="O225" s="62"/>
      <c r="P225" s="125"/>
      <c r="W225" s="62"/>
      <c r="X225" s="62"/>
    </row>
    <row r="226" spans="1:24" s="57" customFormat="1" x14ac:dyDescent="0.25">
      <c r="A226" s="75"/>
      <c r="D226" s="58"/>
      <c r="E226" s="59"/>
      <c r="F226" s="59"/>
      <c r="G226" s="58"/>
      <c r="H226" s="60"/>
      <c r="I226" s="60"/>
      <c r="J226" s="60"/>
      <c r="K226" s="60"/>
      <c r="M226" s="61"/>
      <c r="N226" s="61"/>
      <c r="O226" s="62"/>
      <c r="P226" s="125"/>
      <c r="W226" s="62"/>
      <c r="X226" s="62"/>
    </row>
    <row r="227" spans="1:24" s="57" customFormat="1" x14ac:dyDescent="0.25">
      <c r="A227" s="75"/>
      <c r="D227" s="58"/>
      <c r="E227" s="59"/>
      <c r="F227" s="59"/>
      <c r="G227" s="58"/>
      <c r="H227" s="60"/>
      <c r="I227" s="60"/>
      <c r="J227" s="60"/>
      <c r="K227" s="60"/>
      <c r="M227" s="61"/>
      <c r="N227" s="61"/>
      <c r="O227" s="62"/>
      <c r="P227" s="125"/>
      <c r="W227" s="62"/>
      <c r="X227" s="62"/>
    </row>
    <row r="228" spans="1:24" s="57" customFormat="1" x14ac:dyDescent="0.25">
      <c r="A228" s="75"/>
      <c r="D228" s="58"/>
      <c r="E228" s="59"/>
      <c r="F228" s="59"/>
      <c r="G228" s="58"/>
      <c r="H228" s="60"/>
      <c r="I228" s="60"/>
      <c r="J228" s="60"/>
      <c r="K228" s="60"/>
      <c r="M228" s="61"/>
      <c r="N228" s="61"/>
      <c r="O228" s="62"/>
      <c r="P228" s="125"/>
      <c r="W228" s="62"/>
      <c r="X228" s="62"/>
    </row>
    <row r="229" spans="1:24" s="57" customFormat="1" x14ac:dyDescent="0.25">
      <c r="A229" s="75"/>
      <c r="D229" s="58"/>
      <c r="E229" s="59"/>
      <c r="F229" s="59"/>
      <c r="G229" s="58"/>
      <c r="H229" s="60"/>
      <c r="I229" s="60"/>
      <c r="J229" s="60"/>
      <c r="K229" s="60"/>
      <c r="M229" s="61"/>
      <c r="N229" s="61"/>
      <c r="O229" s="62"/>
      <c r="P229" s="125"/>
      <c r="W229" s="62"/>
      <c r="X229" s="62"/>
    </row>
    <row r="230" spans="1:24" s="57" customFormat="1" x14ac:dyDescent="0.25">
      <c r="A230" s="75"/>
      <c r="D230" s="58"/>
      <c r="E230" s="59"/>
      <c r="F230" s="59"/>
      <c r="G230" s="58"/>
      <c r="H230" s="60"/>
      <c r="I230" s="60"/>
      <c r="J230" s="60"/>
      <c r="K230" s="60"/>
      <c r="M230" s="61"/>
      <c r="N230" s="61"/>
      <c r="O230" s="62"/>
      <c r="P230" s="125"/>
      <c r="W230" s="62"/>
      <c r="X230" s="62"/>
    </row>
    <row r="231" spans="1:24" s="57" customFormat="1" x14ac:dyDescent="0.25">
      <c r="A231" s="75"/>
      <c r="D231" s="58"/>
      <c r="E231" s="59"/>
      <c r="F231" s="59"/>
      <c r="G231" s="58"/>
      <c r="H231" s="60"/>
      <c r="I231" s="60"/>
      <c r="J231" s="60"/>
      <c r="K231" s="60"/>
      <c r="M231" s="61"/>
      <c r="N231" s="61"/>
      <c r="O231" s="62"/>
      <c r="P231" s="125"/>
      <c r="W231" s="62"/>
      <c r="X231" s="62"/>
    </row>
    <row r="232" spans="1:24" s="57" customFormat="1" x14ac:dyDescent="0.25">
      <c r="A232" s="75"/>
      <c r="D232" s="58"/>
      <c r="E232" s="59"/>
      <c r="F232" s="59"/>
      <c r="G232" s="58"/>
      <c r="H232" s="60"/>
      <c r="I232" s="60"/>
      <c r="J232" s="60"/>
      <c r="K232" s="60"/>
      <c r="M232" s="61"/>
      <c r="N232" s="61"/>
      <c r="O232" s="62"/>
      <c r="P232" s="125"/>
      <c r="W232" s="62"/>
      <c r="X232" s="62"/>
    </row>
    <row r="233" spans="1:24" s="57" customFormat="1" x14ac:dyDescent="0.25">
      <c r="A233" s="75"/>
      <c r="D233" s="58"/>
      <c r="E233" s="59"/>
      <c r="F233" s="59"/>
      <c r="G233" s="58"/>
      <c r="H233" s="60"/>
      <c r="I233" s="60"/>
      <c r="J233" s="60"/>
      <c r="K233" s="60"/>
      <c r="M233" s="61"/>
      <c r="N233" s="61"/>
      <c r="O233" s="62"/>
      <c r="P233" s="125"/>
      <c r="W233" s="62"/>
      <c r="X233" s="62"/>
    </row>
    <row r="234" spans="1:24" s="57" customFormat="1" x14ac:dyDescent="0.25">
      <c r="A234" s="75"/>
      <c r="D234" s="58"/>
      <c r="E234" s="59"/>
      <c r="F234" s="59"/>
      <c r="G234" s="58"/>
      <c r="H234" s="60"/>
      <c r="I234" s="60"/>
      <c r="J234" s="60"/>
      <c r="K234" s="60"/>
      <c r="M234" s="61"/>
      <c r="N234" s="61"/>
      <c r="O234" s="62"/>
      <c r="P234" s="125"/>
      <c r="W234" s="62"/>
      <c r="X234" s="62"/>
    </row>
    <row r="235" spans="1:24" s="57" customFormat="1" x14ac:dyDescent="0.25">
      <c r="A235" s="75"/>
      <c r="D235" s="58"/>
      <c r="E235" s="59"/>
      <c r="F235" s="59"/>
      <c r="G235" s="58"/>
      <c r="H235" s="60"/>
      <c r="I235" s="60"/>
      <c r="J235" s="60"/>
      <c r="K235" s="60"/>
      <c r="M235" s="61"/>
      <c r="N235" s="61"/>
      <c r="O235" s="62"/>
      <c r="P235" s="125"/>
      <c r="W235" s="62"/>
      <c r="X235" s="62"/>
    </row>
    <row r="236" spans="1:24" s="57" customFormat="1" x14ac:dyDescent="0.25">
      <c r="A236" s="75"/>
      <c r="D236" s="58"/>
      <c r="E236" s="59"/>
      <c r="F236" s="59"/>
      <c r="G236" s="58"/>
      <c r="H236" s="60"/>
      <c r="I236" s="60"/>
      <c r="J236" s="60"/>
      <c r="K236" s="60"/>
      <c r="M236" s="61"/>
      <c r="N236" s="61"/>
      <c r="O236" s="62"/>
      <c r="P236" s="125"/>
      <c r="W236" s="62"/>
      <c r="X236" s="62"/>
    </row>
    <row r="237" spans="1:24" s="57" customFormat="1" x14ac:dyDescent="0.25">
      <c r="A237" s="75"/>
      <c r="D237" s="58"/>
      <c r="E237" s="59"/>
      <c r="F237" s="59"/>
      <c r="G237" s="58"/>
      <c r="H237" s="60"/>
      <c r="I237" s="60"/>
      <c r="J237" s="60"/>
      <c r="K237" s="60"/>
      <c r="M237" s="61"/>
      <c r="N237" s="61"/>
      <c r="O237" s="62"/>
      <c r="P237" s="125"/>
      <c r="W237" s="62"/>
      <c r="X237" s="62"/>
    </row>
    <row r="238" spans="1:24" s="57" customFormat="1" x14ac:dyDescent="0.25">
      <c r="A238" s="75"/>
      <c r="D238" s="58"/>
      <c r="E238" s="59"/>
      <c r="F238" s="59"/>
      <c r="G238" s="58"/>
      <c r="H238" s="60"/>
      <c r="I238" s="60"/>
      <c r="J238" s="60"/>
      <c r="K238" s="60"/>
      <c r="M238" s="61"/>
      <c r="N238" s="61"/>
      <c r="O238" s="62"/>
      <c r="P238" s="125"/>
      <c r="W238" s="62"/>
      <c r="X238" s="62"/>
    </row>
    <row r="239" spans="1:24" s="57" customFormat="1" x14ac:dyDescent="0.25">
      <c r="A239" s="75"/>
      <c r="D239" s="58"/>
      <c r="E239" s="59"/>
      <c r="F239" s="59"/>
      <c r="G239" s="58"/>
      <c r="H239" s="60"/>
      <c r="I239" s="60"/>
      <c r="J239" s="60"/>
      <c r="K239" s="60"/>
      <c r="M239" s="61"/>
      <c r="N239" s="61"/>
      <c r="O239" s="62"/>
      <c r="P239" s="125"/>
      <c r="W239" s="62"/>
      <c r="X239" s="62"/>
    </row>
    <row r="240" spans="1:24" s="57" customFormat="1" x14ac:dyDescent="0.25">
      <c r="A240" s="75"/>
      <c r="D240" s="58"/>
      <c r="E240" s="59"/>
      <c r="F240" s="59"/>
      <c r="G240" s="58"/>
      <c r="H240" s="60"/>
      <c r="I240" s="60"/>
      <c r="J240" s="60"/>
      <c r="K240" s="60"/>
      <c r="M240" s="61"/>
      <c r="N240" s="61"/>
      <c r="O240" s="62"/>
      <c r="P240" s="125"/>
      <c r="W240" s="62"/>
      <c r="X240" s="62"/>
    </row>
    <row r="241" spans="1:24" s="57" customFormat="1" x14ac:dyDescent="0.25">
      <c r="A241" s="75"/>
      <c r="D241" s="58"/>
      <c r="E241" s="59"/>
      <c r="F241" s="59"/>
      <c r="G241" s="58"/>
      <c r="H241" s="60"/>
      <c r="I241" s="60"/>
      <c r="J241" s="60"/>
      <c r="K241" s="60"/>
      <c r="M241" s="61"/>
      <c r="N241" s="61"/>
      <c r="O241" s="62"/>
      <c r="P241" s="125"/>
      <c r="W241" s="62"/>
      <c r="X241" s="62"/>
    </row>
    <row r="242" spans="1:24" s="57" customFormat="1" x14ac:dyDescent="0.25">
      <c r="A242" s="75"/>
      <c r="D242" s="58"/>
      <c r="E242" s="59"/>
      <c r="F242" s="59"/>
      <c r="G242" s="58"/>
      <c r="H242" s="60"/>
      <c r="I242" s="60"/>
      <c r="J242" s="60"/>
      <c r="K242" s="60"/>
      <c r="M242" s="61"/>
      <c r="N242" s="61"/>
      <c r="O242" s="62"/>
      <c r="P242" s="125"/>
      <c r="W242" s="62"/>
      <c r="X242" s="62"/>
    </row>
    <row r="243" spans="1:24" s="57" customFormat="1" x14ac:dyDescent="0.25">
      <c r="A243" s="75"/>
      <c r="D243" s="58"/>
      <c r="E243" s="59"/>
      <c r="F243" s="59"/>
      <c r="G243" s="58"/>
      <c r="H243" s="60"/>
      <c r="I243" s="60"/>
      <c r="J243" s="60"/>
      <c r="K243" s="60"/>
      <c r="M243" s="61"/>
      <c r="N243" s="61"/>
      <c r="O243" s="62"/>
      <c r="P243" s="125"/>
      <c r="W243" s="62"/>
      <c r="X243" s="62"/>
    </row>
    <row r="244" spans="1:24" s="57" customFormat="1" x14ac:dyDescent="0.25">
      <c r="A244" s="75"/>
      <c r="D244" s="58"/>
      <c r="E244" s="59"/>
      <c r="F244" s="59"/>
      <c r="G244" s="58"/>
      <c r="H244" s="60"/>
      <c r="I244" s="60"/>
      <c r="J244" s="60"/>
      <c r="K244" s="60"/>
      <c r="M244" s="61"/>
      <c r="N244" s="61"/>
      <c r="O244" s="62"/>
      <c r="P244" s="125"/>
      <c r="W244" s="62"/>
      <c r="X244" s="62"/>
    </row>
    <row r="245" spans="1:24" s="57" customFormat="1" x14ac:dyDescent="0.25">
      <c r="A245" s="75"/>
      <c r="D245" s="58"/>
      <c r="E245" s="59"/>
      <c r="F245" s="59"/>
      <c r="G245" s="58"/>
      <c r="H245" s="60"/>
      <c r="I245" s="60"/>
      <c r="J245" s="60"/>
      <c r="K245" s="60"/>
      <c r="M245" s="61"/>
      <c r="N245" s="61"/>
      <c r="O245" s="62"/>
      <c r="P245" s="125"/>
      <c r="W245" s="62"/>
      <c r="X245" s="62"/>
    </row>
    <row r="246" spans="1:24" s="57" customFormat="1" x14ac:dyDescent="0.25">
      <c r="A246" s="75"/>
      <c r="D246" s="58"/>
      <c r="E246" s="59"/>
      <c r="F246" s="59"/>
      <c r="G246" s="58"/>
      <c r="H246" s="60"/>
      <c r="I246" s="60"/>
      <c r="J246" s="60"/>
      <c r="K246" s="60"/>
      <c r="M246" s="61"/>
      <c r="N246" s="61"/>
      <c r="O246" s="62"/>
      <c r="P246" s="125"/>
      <c r="W246" s="62"/>
      <c r="X246" s="62"/>
    </row>
    <row r="247" spans="1:24" s="57" customFormat="1" x14ac:dyDescent="0.25">
      <c r="A247" s="75"/>
      <c r="D247" s="58"/>
      <c r="E247" s="59"/>
      <c r="F247" s="59"/>
      <c r="G247" s="58"/>
      <c r="H247" s="60"/>
      <c r="I247" s="60"/>
      <c r="J247" s="60"/>
      <c r="K247" s="60"/>
      <c r="M247" s="61"/>
      <c r="N247" s="61"/>
      <c r="O247" s="62"/>
      <c r="P247" s="125"/>
      <c r="W247" s="62"/>
      <c r="X247" s="62"/>
    </row>
    <row r="248" spans="1:24" s="57" customFormat="1" x14ac:dyDescent="0.25">
      <c r="A248" s="75"/>
      <c r="D248" s="58"/>
      <c r="E248" s="59"/>
      <c r="F248" s="59"/>
      <c r="G248" s="58"/>
      <c r="H248" s="60"/>
      <c r="I248" s="60"/>
      <c r="J248" s="60"/>
      <c r="K248" s="60"/>
      <c r="M248" s="61"/>
      <c r="N248" s="61"/>
      <c r="O248" s="62"/>
      <c r="P248" s="125"/>
      <c r="W248" s="62"/>
      <c r="X248" s="62"/>
    </row>
    <row r="249" spans="1:24" s="57" customFormat="1" x14ac:dyDescent="0.25">
      <c r="A249" s="75"/>
      <c r="D249" s="58"/>
      <c r="E249" s="59"/>
      <c r="F249" s="59"/>
      <c r="G249" s="58"/>
      <c r="H249" s="60"/>
      <c r="I249" s="60"/>
      <c r="J249" s="60"/>
      <c r="K249" s="60"/>
      <c r="M249" s="61"/>
      <c r="N249" s="61"/>
      <c r="O249" s="62"/>
      <c r="P249" s="125"/>
      <c r="W249" s="62"/>
      <c r="X249" s="62"/>
    </row>
    <row r="250" spans="1:24" s="57" customFormat="1" x14ac:dyDescent="0.25">
      <c r="A250" s="75"/>
      <c r="D250" s="58"/>
      <c r="E250" s="59"/>
      <c r="F250" s="59"/>
      <c r="G250" s="58"/>
      <c r="H250" s="60"/>
      <c r="I250" s="60"/>
      <c r="J250" s="60"/>
      <c r="K250" s="60"/>
      <c r="M250" s="61"/>
      <c r="N250" s="61"/>
      <c r="O250" s="62"/>
      <c r="P250" s="125"/>
      <c r="W250" s="62"/>
      <c r="X250" s="62"/>
    </row>
    <row r="251" spans="1:24" s="57" customFormat="1" x14ac:dyDescent="0.25">
      <c r="A251" s="75"/>
      <c r="D251" s="58"/>
      <c r="E251" s="59"/>
      <c r="F251" s="59"/>
      <c r="G251" s="58"/>
      <c r="H251" s="60"/>
      <c r="I251" s="60"/>
      <c r="J251" s="60"/>
      <c r="K251" s="60"/>
      <c r="M251" s="61"/>
      <c r="N251" s="61"/>
      <c r="O251" s="62"/>
      <c r="P251" s="125"/>
      <c r="W251" s="62"/>
      <c r="X251" s="62"/>
    </row>
    <row r="252" spans="1:24" s="57" customFormat="1" x14ac:dyDescent="0.25">
      <c r="A252" s="75"/>
      <c r="D252" s="58"/>
      <c r="E252" s="59"/>
      <c r="F252" s="59"/>
      <c r="G252" s="58"/>
      <c r="H252" s="60"/>
      <c r="I252" s="60"/>
      <c r="J252" s="60"/>
      <c r="K252" s="60"/>
      <c r="M252" s="61"/>
      <c r="N252" s="61"/>
      <c r="O252" s="62"/>
      <c r="P252" s="125"/>
      <c r="W252" s="62"/>
      <c r="X252" s="62"/>
    </row>
    <row r="253" spans="1:24" s="57" customFormat="1" x14ac:dyDescent="0.25">
      <c r="A253" s="75"/>
      <c r="D253" s="58"/>
      <c r="E253" s="59"/>
      <c r="F253" s="59"/>
      <c r="G253" s="58"/>
      <c r="H253" s="60"/>
      <c r="I253" s="60"/>
      <c r="J253" s="60"/>
      <c r="K253" s="60"/>
      <c r="M253" s="61"/>
      <c r="N253" s="61"/>
      <c r="O253" s="62"/>
      <c r="P253" s="125"/>
      <c r="W253" s="62"/>
      <c r="X253" s="62"/>
    </row>
    <row r="254" spans="1:24" s="57" customFormat="1" x14ac:dyDescent="0.25">
      <c r="A254" s="75"/>
      <c r="D254" s="58"/>
      <c r="E254" s="59"/>
      <c r="F254" s="59"/>
      <c r="G254" s="58"/>
      <c r="H254" s="60"/>
      <c r="I254" s="60"/>
      <c r="J254" s="60"/>
      <c r="K254" s="60"/>
      <c r="M254" s="61"/>
      <c r="N254" s="61"/>
      <c r="O254" s="62"/>
      <c r="P254" s="125"/>
      <c r="W254" s="62"/>
      <c r="X254" s="62"/>
    </row>
    <row r="255" spans="1:24" s="57" customFormat="1" x14ac:dyDescent="0.25">
      <c r="A255" s="75"/>
      <c r="D255" s="58"/>
      <c r="E255" s="59"/>
      <c r="F255" s="59"/>
      <c r="G255" s="58"/>
      <c r="H255" s="60"/>
      <c r="I255" s="60"/>
      <c r="J255" s="60"/>
      <c r="K255" s="60"/>
      <c r="M255" s="61"/>
      <c r="N255" s="61"/>
      <c r="O255" s="62"/>
      <c r="P255" s="125"/>
      <c r="W255" s="62"/>
      <c r="X255" s="62"/>
    </row>
    <row r="256" spans="1:24" s="57" customFormat="1" x14ac:dyDescent="0.25">
      <c r="A256" s="75"/>
      <c r="D256" s="58"/>
      <c r="E256" s="59"/>
      <c r="F256" s="59"/>
      <c r="G256" s="58"/>
      <c r="H256" s="60"/>
      <c r="I256" s="60"/>
      <c r="J256" s="60"/>
      <c r="K256" s="60"/>
      <c r="M256" s="61"/>
      <c r="N256" s="61"/>
      <c r="O256" s="62"/>
      <c r="P256" s="125"/>
      <c r="W256" s="62"/>
      <c r="X256" s="62"/>
    </row>
    <row r="257" spans="1:24" s="57" customFormat="1" x14ac:dyDescent="0.25">
      <c r="A257" s="75"/>
      <c r="D257" s="58"/>
      <c r="E257" s="59"/>
      <c r="F257" s="59"/>
      <c r="G257" s="58"/>
      <c r="H257" s="60"/>
      <c r="I257" s="60"/>
      <c r="J257" s="60"/>
      <c r="K257" s="60"/>
      <c r="M257" s="61"/>
      <c r="N257" s="61"/>
      <c r="O257" s="62"/>
      <c r="P257" s="125"/>
      <c r="W257" s="62"/>
      <c r="X257" s="62"/>
    </row>
    <row r="258" spans="1:24" s="57" customFormat="1" x14ac:dyDescent="0.25">
      <c r="A258" s="75"/>
      <c r="D258" s="58"/>
      <c r="E258" s="59"/>
      <c r="F258" s="59"/>
      <c r="G258" s="58"/>
      <c r="H258" s="60"/>
      <c r="I258" s="60"/>
      <c r="J258" s="60"/>
      <c r="K258" s="60"/>
      <c r="M258" s="61"/>
      <c r="N258" s="61"/>
      <c r="O258" s="62"/>
      <c r="P258" s="125"/>
      <c r="W258" s="62"/>
      <c r="X258" s="62"/>
    </row>
    <row r="259" spans="1:24" s="57" customFormat="1" x14ac:dyDescent="0.25">
      <c r="A259" s="75"/>
      <c r="D259" s="58"/>
      <c r="E259" s="59"/>
      <c r="F259" s="59"/>
      <c r="G259" s="58"/>
      <c r="H259" s="60"/>
      <c r="I259" s="60"/>
      <c r="J259" s="60"/>
      <c r="K259" s="60"/>
      <c r="M259" s="61"/>
      <c r="N259" s="61"/>
      <c r="O259" s="62"/>
      <c r="P259" s="125"/>
      <c r="W259" s="62"/>
      <c r="X259" s="62"/>
    </row>
    <row r="260" spans="1:24" s="57" customFormat="1" x14ac:dyDescent="0.25">
      <c r="A260" s="75"/>
      <c r="D260" s="58"/>
      <c r="E260" s="59"/>
      <c r="F260" s="59"/>
      <c r="G260" s="58"/>
      <c r="H260" s="60"/>
      <c r="I260" s="60"/>
      <c r="J260" s="60"/>
      <c r="K260" s="60"/>
      <c r="M260" s="61"/>
      <c r="N260" s="61"/>
      <c r="O260" s="62"/>
      <c r="P260" s="125"/>
      <c r="W260" s="62"/>
      <c r="X260" s="62"/>
    </row>
    <row r="261" spans="1:24" s="57" customFormat="1" x14ac:dyDescent="0.25">
      <c r="A261" s="75"/>
      <c r="D261" s="58"/>
      <c r="E261" s="59"/>
      <c r="F261" s="59"/>
      <c r="G261" s="58"/>
      <c r="H261" s="60"/>
      <c r="I261" s="60"/>
      <c r="J261" s="60"/>
      <c r="K261" s="60"/>
      <c r="M261" s="61"/>
      <c r="N261" s="61"/>
      <c r="O261" s="62"/>
      <c r="P261" s="125"/>
      <c r="W261" s="62"/>
      <c r="X261" s="62"/>
    </row>
    <row r="262" spans="1:24" s="57" customFormat="1" x14ac:dyDescent="0.25">
      <c r="A262" s="75"/>
      <c r="D262" s="58"/>
      <c r="E262" s="59"/>
      <c r="F262" s="59"/>
      <c r="G262" s="58"/>
      <c r="H262" s="60"/>
      <c r="I262" s="60"/>
      <c r="J262" s="60"/>
      <c r="K262" s="60"/>
      <c r="M262" s="61"/>
      <c r="N262" s="61"/>
      <c r="O262" s="62"/>
      <c r="P262" s="125"/>
      <c r="W262" s="62"/>
      <c r="X262" s="62"/>
    </row>
    <row r="263" spans="1:24" s="57" customFormat="1" x14ac:dyDescent="0.25">
      <c r="A263" s="75"/>
      <c r="D263" s="58"/>
      <c r="E263" s="59"/>
      <c r="F263" s="59"/>
      <c r="G263" s="58"/>
      <c r="H263" s="60"/>
      <c r="I263" s="60"/>
      <c r="J263" s="60"/>
      <c r="K263" s="60"/>
      <c r="M263" s="61"/>
      <c r="N263" s="61"/>
      <c r="O263" s="62"/>
      <c r="P263" s="125"/>
      <c r="W263" s="62"/>
      <c r="X263" s="62"/>
    </row>
    <row r="264" spans="1:24" s="57" customFormat="1" x14ac:dyDescent="0.25">
      <c r="A264" s="75"/>
      <c r="D264" s="58"/>
      <c r="E264" s="59"/>
      <c r="F264" s="59"/>
      <c r="G264" s="58"/>
      <c r="H264" s="60"/>
      <c r="I264" s="60"/>
      <c r="J264" s="60"/>
      <c r="K264" s="60"/>
      <c r="M264" s="61"/>
      <c r="N264" s="61"/>
      <c r="O264" s="62"/>
      <c r="P264" s="125"/>
      <c r="W264" s="62"/>
      <c r="X264" s="62"/>
    </row>
    <row r="265" spans="1:24" s="57" customFormat="1" x14ac:dyDescent="0.25">
      <c r="A265" s="75"/>
      <c r="D265" s="58"/>
      <c r="E265" s="59"/>
      <c r="F265" s="59"/>
      <c r="G265" s="58"/>
      <c r="H265" s="60"/>
      <c r="I265" s="60"/>
      <c r="J265" s="60"/>
      <c r="K265" s="60"/>
      <c r="M265" s="61"/>
      <c r="N265" s="61"/>
      <c r="O265" s="62"/>
      <c r="P265" s="125"/>
      <c r="W265" s="62"/>
      <c r="X265" s="62"/>
    </row>
    <row r="266" spans="1:24" s="57" customFormat="1" x14ac:dyDescent="0.25">
      <c r="A266" s="75"/>
      <c r="D266" s="58"/>
      <c r="E266" s="59"/>
      <c r="F266" s="59"/>
      <c r="G266" s="58"/>
      <c r="H266" s="60"/>
      <c r="I266" s="60"/>
      <c r="J266" s="60"/>
      <c r="K266" s="60"/>
      <c r="M266" s="61"/>
      <c r="N266" s="61"/>
      <c r="O266" s="62"/>
      <c r="P266" s="125"/>
      <c r="W266" s="62"/>
      <c r="X266" s="62"/>
    </row>
    <row r="267" spans="1:24" s="57" customFormat="1" x14ac:dyDescent="0.25">
      <c r="A267" s="75"/>
      <c r="D267" s="58"/>
      <c r="E267" s="59"/>
      <c r="F267" s="59"/>
      <c r="G267" s="58"/>
      <c r="H267" s="60"/>
      <c r="I267" s="60"/>
      <c r="J267" s="60"/>
      <c r="K267" s="60"/>
      <c r="M267" s="61"/>
      <c r="N267" s="61"/>
      <c r="O267" s="62"/>
      <c r="P267" s="125"/>
      <c r="W267" s="62"/>
      <c r="X267" s="62"/>
    </row>
    <row r="268" spans="1:24" s="57" customFormat="1" x14ac:dyDescent="0.25">
      <c r="A268" s="75"/>
      <c r="D268" s="58"/>
      <c r="E268" s="59"/>
      <c r="F268" s="59"/>
      <c r="G268" s="58"/>
      <c r="H268" s="60"/>
      <c r="I268" s="60"/>
      <c r="J268" s="60"/>
      <c r="K268" s="60"/>
      <c r="M268" s="61"/>
      <c r="N268" s="61"/>
      <c r="O268" s="62"/>
      <c r="P268" s="125"/>
      <c r="W268" s="62"/>
      <c r="X268" s="62"/>
    </row>
    <row r="269" spans="1:24" s="57" customFormat="1" x14ac:dyDescent="0.25">
      <c r="A269" s="75"/>
      <c r="D269" s="58"/>
      <c r="E269" s="59"/>
      <c r="F269" s="59"/>
      <c r="G269" s="58"/>
      <c r="H269" s="60"/>
      <c r="I269" s="60"/>
      <c r="J269" s="60"/>
      <c r="K269" s="60"/>
      <c r="M269" s="61"/>
      <c r="N269" s="61"/>
      <c r="O269" s="62"/>
      <c r="P269" s="125"/>
      <c r="W269" s="62"/>
      <c r="X269" s="62"/>
    </row>
    <row r="270" spans="1:24" s="57" customFormat="1" x14ac:dyDescent="0.25">
      <c r="A270" s="75"/>
      <c r="D270" s="58"/>
      <c r="E270" s="59"/>
      <c r="F270" s="59"/>
      <c r="G270" s="58"/>
      <c r="H270" s="60"/>
      <c r="I270" s="60"/>
      <c r="J270" s="60"/>
      <c r="K270" s="60"/>
      <c r="M270" s="61"/>
      <c r="N270" s="61"/>
      <c r="O270" s="62"/>
      <c r="P270" s="125"/>
      <c r="W270" s="62"/>
      <c r="X270" s="62"/>
    </row>
    <row r="271" spans="1:24" s="57" customFormat="1" x14ac:dyDescent="0.25">
      <c r="A271" s="75"/>
      <c r="D271" s="58"/>
      <c r="E271" s="59"/>
      <c r="F271" s="59"/>
      <c r="G271" s="58"/>
      <c r="H271" s="60"/>
      <c r="I271" s="60"/>
      <c r="J271" s="60"/>
      <c r="K271" s="60"/>
      <c r="M271" s="61"/>
      <c r="N271" s="61"/>
      <c r="O271" s="62"/>
      <c r="P271" s="125"/>
      <c r="W271" s="62"/>
      <c r="X271" s="62"/>
    </row>
    <row r="272" spans="1:24" s="57" customFormat="1" x14ac:dyDescent="0.25">
      <c r="A272" s="75"/>
      <c r="D272" s="58"/>
      <c r="E272" s="59"/>
      <c r="F272" s="59"/>
      <c r="G272" s="58"/>
      <c r="H272" s="60"/>
      <c r="I272" s="60"/>
      <c r="J272" s="60"/>
      <c r="K272" s="60"/>
      <c r="M272" s="61"/>
      <c r="N272" s="61"/>
      <c r="O272" s="62"/>
      <c r="P272" s="125"/>
      <c r="W272" s="62"/>
      <c r="X272" s="62"/>
    </row>
    <row r="273" spans="1:24" s="57" customFormat="1" x14ac:dyDescent="0.25">
      <c r="A273" s="75"/>
      <c r="D273" s="58"/>
      <c r="E273" s="59"/>
      <c r="F273" s="59"/>
      <c r="G273" s="58"/>
      <c r="H273" s="60"/>
      <c r="I273" s="60"/>
      <c r="J273" s="60"/>
      <c r="K273" s="60"/>
      <c r="M273" s="61"/>
      <c r="N273" s="61"/>
      <c r="O273" s="62"/>
      <c r="P273" s="125"/>
      <c r="W273" s="62"/>
      <c r="X273" s="62"/>
    </row>
    <row r="274" spans="1:24" s="57" customFormat="1" x14ac:dyDescent="0.25">
      <c r="A274" s="75"/>
      <c r="D274" s="58"/>
      <c r="E274" s="59"/>
      <c r="F274" s="59"/>
      <c r="G274" s="58"/>
      <c r="H274" s="60"/>
      <c r="I274" s="60"/>
      <c r="J274" s="60"/>
      <c r="K274" s="60"/>
      <c r="M274" s="61"/>
      <c r="N274" s="61"/>
      <c r="O274" s="62"/>
      <c r="P274" s="125"/>
      <c r="W274" s="62"/>
      <c r="X274" s="62"/>
    </row>
    <row r="275" spans="1:24" s="57" customFormat="1" x14ac:dyDescent="0.25">
      <c r="A275" s="75"/>
      <c r="D275" s="58"/>
      <c r="E275" s="59"/>
      <c r="F275" s="59"/>
      <c r="G275" s="58"/>
      <c r="H275" s="60"/>
      <c r="I275" s="60"/>
      <c r="J275" s="60"/>
      <c r="K275" s="60"/>
      <c r="M275" s="61"/>
      <c r="N275" s="61"/>
      <c r="O275" s="62"/>
      <c r="P275" s="125"/>
      <c r="W275" s="62"/>
      <c r="X275" s="62"/>
    </row>
    <row r="276" spans="1:24" s="57" customFormat="1" x14ac:dyDescent="0.25">
      <c r="A276" s="75"/>
      <c r="D276" s="58"/>
      <c r="E276" s="59"/>
      <c r="F276" s="59"/>
      <c r="G276" s="58"/>
      <c r="H276" s="60"/>
      <c r="I276" s="60"/>
      <c r="J276" s="60"/>
      <c r="K276" s="60"/>
      <c r="M276" s="61"/>
      <c r="N276" s="61"/>
      <c r="O276" s="62"/>
      <c r="P276" s="125"/>
      <c r="W276" s="62"/>
      <c r="X276" s="62"/>
    </row>
    <row r="277" spans="1:24" s="57" customFormat="1" x14ac:dyDescent="0.25">
      <c r="A277" s="75"/>
      <c r="D277" s="58"/>
      <c r="E277" s="59"/>
      <c r="F277" s="59"/>
      <c r="G277" s="58"/>
      <c r="H277" s="60"/>
      <c r="I277" s="60"/>
      <c r="J277" s="60"/>
      <c r="K277" s="60"/>
      <c r="M277" s="61"/>
      <c r="N277" s="61"/>
      <c r="O277" s="62"/>
      <c r="P277" s="125"/>
      <c r="W277" s="62"/>
      <c r="X277" s="62"/>
    </row>
    <row r="278" spans="1:24" s="57" customFormat="1" x14ac:dyDescent="0.25">
      <c r="A278" s="75"/>
      <c r="D278" s="58"/>
      <c r="E278" s="59"/>
      <c r="F278" s="59"/>
      <c r="G278" s="58"/>
      <c r="H278" s="60"/>
      <c r="I278" s="60"/>
      <c r="J278" s="60"/>
      <c r="K278" s="60"/>
      <c r="M278" s="61"/>
      <c r="N278" s="61"/>
      <c r="O278" s="62"/>
      <c r="P278" s="125"/>
      <c r="W278" s="62"/>
      <c r="X278" s="62"/>
    </row>
    <row r="279" spans="1:24" s="57" customFormat="1" x14ac:dyDescent="0.25">
      <c r="A279" s="75"/>
      <c r="D279" s="58"/>
      <c r="E279" s="59"/>
      <c r="F279" s="59"/>
      <c r="G279" s="58"/>
      <c r="H279" s="60"/>
      <c r="I279" s="60"/>
      <c r="J279" s="60"/>
      <c r="K279" s="60"/>
      <c r="M279" s="61"/>
      <c r="N279" s="61"/>
      <c r="O279" s="62"/>
      <c r="P279" s="125"/>
      <c r="W279" s="62"/>
      <c r="X279" s="62"/>
    </row>
    <row r="280" spans="1:24" s="57" customFormat="1" x14ac:dyDescent="0.25">
      <c r="A280" s="75"/>
      <c r="D280" s="58"/>
      <c r="E280" s="59"/>
      <c r="F280" s="59"/>
      <c r="G280" s="58"/>
      <c r="H280" s="60"/>
      <c r="I280" s="60"/>
      <c r="J280" s="60"/>
      <c r="K280" s="60"/>
      <c r="M280" s="61"/>
      <c r="N280" s="61"/>
      <c r="O280" s="62"/>
      <c r="P280" s="125"/>
      <c r="W280" s="62"/>
      <c r="X280" s="62"/>
    </row>
    <row r="281" spans="1:24" s="57" customFormat="1" x14ac:dyDescent="0.25">
      <c r="A281" s="75"/>
      <c r="D281" s="58"/>
      <c r="E281" s="59"/>
      <c r="F281" s="59"/>
      <c r="G281" s="58"/>
      <c r="H281" s="60"/>
      <c r="I281" s="60"/>
      <c r="J281" s="60"/>
      <c r="K281" s="60"/>
      <c r="M281" s="61"/>
      <c r="N281" s="61"/>
      <c r="O281" s="62"/>
      <c r="P281" s="125"/>
      <c r="W281" s="62"/>
      <c r="X281" s="62"/>
    </row>
    <row r="282" spans="1:24" s="57" customFormat="1" x14ac:dyDescent="0.25">
      <c r="A282" s="75"/>
      <c r="D282" s="58"/>
      <c r="E282" s="59"/>
      <c r="F282" s="59"/>
      <c r="G282" s="58"/>
      <c r="H282" s="60"/>
      <c r="I282" s="60"/>
      <c r="J282" s="60"/>
      <c r="K282" s="60"/>
      <c r="M282" s="61"/>
      <c r="N282" s="61"/>
      <c r="O282" s="62"/>
      <c r="P282" s="125"/>
      <c r="W282" s="62"/>
      <c r="X282" s="62"/>
    </row>
    <row r="283" spans="1:24" s="57" customFormat="1" x14ac:dyDescent="0.25">
      <c r="A283" s="75"/>
      <c r="D283" s="58"/>
      <c r="E283" s="59"/>
      <c r="F283" s="59"/>
      <c r="G283" s="58"/>
      <c r="H283" s="60"/>
      <c r="I283" s="60"/>
      <c r="J283" s="60"/>
      <c r="K283" s="60"/>
      <c r="M283" s="61"/>
      <c r="N283" s="61"/>
      <c r="O283" s="62"/>
      <c r="P283" s="125"/>
      <c r="W283" s="62"/>
      <c r="X283" s="62"/>
    </row>
    <row r="284" spans="1:24" s="57" customFormat="1" x14ac:dyDescent="0.25">
      <c r="A284" s="75"/>
      <c r="D284" s="58"/>
      <c r="E284" s="59"/>
      <c r="F284" s="59"/>
      <c r="G284" s="58"/>
      <c r="H284" s="60"/>
      <c r="I284" s="60"/>
      <c r="J284" s="60"/>
      <c r="K284" s="60"/>
      <c r="M284" s="61"/>
      <c r="N284" s="61"/>
      <c r="O284" s="62"/>
      <c r="P284" s="125"/>
      <c r="W284" s="62"/>
      <c r="X284" s="62"/>
    </row>
    <row r="285" spans="1:24" s="57" customFormat="1" x14ac:dyDescent="0.25">
      <c r="A285" s="75"/>
      <c r="D285" s="58"/>
      <c r="E285" s="59"/>
      <c r="F285" s="59"/>
      <c r="G285" s="58"/>
      <c r="H285" s="60"/>
      <c r="I285" s="60"/>
      <c r="J285" s="60"/>
      <c r="K285" s="60"/>
      <c r="M285" s="61"/>
      <c r="N285" s="61"/>
      <c r="O285" s="62"/>
      <c r="P285" s="125"/>
      <c r="W285" s="62"/>
      <c r="X285" s="62"/>
    </row>
    <row r="286" spans="1:24" s="57" customFormat="1" x14ac:dyDescent="0.25">
      <c r="A286" s="75"/>
      <c r="D286" s="58"/>
      <c r="E286" s="59"/>
      <c r="F286" s="59"/>
      <c r="G286" s="58"/>
      <c r="H286" s="60"/>
      <c r="I286" s="60"/>
      <c r="J286" s="60"/>
      <c r="K286" s="60"/>
      <c r="M286" s="61"/>
      <c r="N286" s="61"/>
      <c r="O286" s="62"/>
      <c r="P286" s="125"/>
      <c r="W286" s="62"/>
      <c r="X286" s="62"/>
    </row>
    <row r="287" spans="1:24" s="57" customFormat="1" x14ac:dyDescent="0.25">
      <c r="A287" s="75"/>
      <c r="D287" s="58"/>
      <c r="E287" s="59"/>
      <c r="F287" s="59"/>
      <c r="G287" s="58"/>
      <c r="H287" s="60"/>
      <c r="I287" s="60"/>
      <c r="J287" s="60"/>
      <c r="K287" s="60"/>
      <c r="M287" s="61"/>
      <c r="N287" s="61"/>
      <c r="O287" s="62"/>
      <c r="P287" s="125"/>
      <c r="W287" s="62"/>
      <c r="X287" s="62"/>
    </row>
    <row r="288" spans="1:24" s="57" customFormat="1" x14ac:dyDescent="0.25">
      <c r="A288" s="75"/>
      <c r="D288" s="58"/>
      <c r="E288" s="59"/>
      <c r="F288" s="59"/>
      <c r="G288" s="58"/>
      <c r="H288" s="60"/>
      <c r="I288" s="60"/>
      <c r="J288" s="60"/>
      <c r="K288" s="60"/>
      <c r="M288" s="61"/>
      <c r="N288" s="61"/>
      <c r="O288" s="62"/>
      <c r="P288" s="125"/>
      <c r="W288" s="62"/>
      <c r="X288" s="62"/>
    </row>
    <row r="289" spans="1:24" s="57" customFormat="1" x14ac:dyDescent="0.25">
      <c r="A289" s="75"/>
      <c r="D289" s="58"/>
      <c r="E289" s="59"/>
      <c r="F289" s="59"/>
      <c r="G289" s="58"/>
      <c r="H289" s="60"/>
      <c r="I289" s="60"/>
      <c r="J289" s="60"/>
      <c r="K289" s="60"/>
      <c r="M289" s="61"/>
      <c r="N289" s="61"/>
      <c r="O289" s="62"/>
      <c r="P289" s="125"/>
      <c r="W289" s="62"/>
      <c r="X289" s="62"/>
    </row>
    <row r="290" spans="1:24" s="57" customFormat="1" x14ac:dyDescent="0.25">
      <c r="A290" s="75"/>
      <c r="D290" s="58"/>
      <c r="E290" s="59"/>
      <c r="F290" s="59"/>
      <c r="G290" s="58"/>
      <c r="H290" s="60"/>
      <c r="I290" s="60"/>
      <c r="J290" s="60"/>
      <c r="K290" s="60"/>
      <c r="M290" s="61"/>
      <c r="N290" s="61"/>
      <c r="O290" s="62"/>
      <c r="P290" s="125"/>
      <c r="W290" s="62"/>
      <c r="X290" s="62"/>
    </row>
    <row r="291" spans="1:24" s="57" customFormat="1" x14ac:dyDescent="0.25">
      <c r="A291" s="75"/>
      <c r="D291" s="58"/>
      <c r="E291" s="59"/>
      <c r="F291" s="59"/>
      <c r="G291" s="58"/>
      <c r="H291" s="60"/>
      <c r="I291" s="60"/>
      <c r="J291" s="60"/>
      <c r="K291" s="60"/>
      <c r="M291" s="61"/>
      <c r="N291" s="61"/>
      <c r="O291" s="62"/>
      <c r="P291" s="125"/>
      <c r="W291" s="62"/>
      <c r="X291" s="62"/>
    </row>
    <row r="292" spans="1:24" s="57" customFormat="1" x14ac:dyDescent="0.25">
      <c r="A292" s="75"/>
      <c r="D292" s="58"/>
      <c r="E292" s="59"/>
      <c r="F292" s="59"/>
      <c r="G292" s="58"/>
      <c r="H292" s="60"/>
      <c r="I292" s="60"/>
      <c r="J292" s="60"/>
      <c r="K292" s="60"/>
      <c r="M292" s="61"/>
      <c r="N292" s="61"/>
      <c r="O292" s="62"/>
      <c r="P292" s="125"/>
      <c r="W292" s="62"/>
      <c r="X292" s="62"/>
    </row>
    <row r="293" spans="1:24" s="57" customFormat="1" x14ac:dyDescent="0.25">
      <c r="A293" s="75"/>
      <c r="D293" s="58"/>
      <c r="E293" s="59"/>
      <c r="F293" s="59"/>
      <c r="G293" s="58"/>
      <c r="H293" s="60"/>
      <c r="I293" s="60"/>
      <c r="J293" s="60"/>
      <c r="K293" s="60"/>
      <c r="M293" s="61"/>
      <c r="N293" s="61"/>
      <c r="O293" s="62"/>
      <c r="P293" s="125"/>
      <c r="W293" s="62"/>
      <c r="X293" s="62"/>
    </row>
    <row r="294" spans="1:24" s="57" customFormat="1" x14ac:dyDescent="0.25">
      <c r="A294" s="75"/>
      <c r="D294" s="58"/>
      <c r="E294" s="59"/>
      <c r="F294" s="59"/>
      <c r="G294" s="58"/>
      <c r="H294" s="60"/>
      <c r="I294" s="60"/>
      <c r="J294" s="60"/>
      <c r="K294" s="60"/>
      <c r="M294" s="61"/>
      <c r="N294" s="61"/>
      <c r="O294" s="62"/>
      <c r="P294" s="125"/>
      <c r="W294" s="62"/>
      <c r="X294" s="62"/>
    </row>
    <row r="295" spans="1:24" s="57" customFormat="1" x14ac:dyDescent="0.25">
      <c r="A295" s="75"/>
      <c r="D295" s="58"/>
      <c r="E295" s="59"/>
      <c r="F295" s="59"/>
      <c r="G295" s="58"/>
      <c r="H295" s="60"/>
      <c r="I295" s="60"/>
      <c r="J295" s="60"/>
      <c r="K295" s="60"/>
      <c r="M295" s="61"/>
      <c r="N295" s="61"/>
      <c r="O295" s="62"/>
      <c r="P295" s="125"/>
      <c r="W295" s="62"/>
      <c r="X295" s="62"/>
    </row>
    <row r="296" spans="1:24" s="57" customFormat="1" x14ac:dyDescent="0.25">
      <c r="A296" s="75"/>
      <c r="D296" s="58"/>
      <c r="E296" s="59"/>
      <c r="F296" s="59"/>
      <c r="G296" s="58"/>
      <c r="H296" s="60"/>
      <c r="I296" s="60"/>
      <c r="J296" s="60"/>
      <c r="K296" s="60"/>
      <c r="M296" s="61"/>
      <c r="N296" s="61"/>
      <c r="O296" s="62"/>
      <c r="P296" s="125"/>
      <c r="W296" s="62"/>
      <c r="X296" s="62"/>
    </row>
    <row r="297" spans="1:24" s="57" customFormat="1" x14ac:dyDescent="0.25">
      <c r="A297" s="75"/>
      <c r="D297" s="58"/>
      <c r="E297" s="59"/>
      <c r="F297" s="59"/>
      <c r="G297" s="58"/>
      <c r="H297" s="60"/>
      <c r="I297" s="60"/>
      <c r="J297" s="60"/>
      <c r="K297" s="60"/>
      <c r="M297" s="61"/>
      <c r="N297" s="61"/>
      <c r="O297" s="62"/>
      <c r="P297" s="125"/>
      <c r="W297" s="62"/>
      <c r="X297" s="62"/>
    </row>
    <row r="298" spans="1:24" s="57" customFormat="1" x14ac:dyDescent="0.25">
      <c r="A298" s="75"/>
      <c r="D298" s="58"/>
      <c r="E298" s="59"/>
      <c r="F298" s="59"/>
      <c r="G298" s="58"/>
      <c r="H298" s="60"/>
      <c r="I298" s="60"/>
      <c r="J298" s="60"/>
      <c r="K298" s="60"/>
      <c r="M298" s="61"/>
      <c r="N298" s="61"/>
      <c r="O298" s="62"/>
      <c r="P298" s="125"/>
      <c r="W298" s="62"/>
      <c r="X298" s="62"/>
    </row>
    <row r="299" spans="1:24" s="57" customFormat="1" x14ac:dyDescent="0.25">
      <c r="A299" s="75"/>
      <c r="D299" s="58"/>
      <c r="E299" s="59"/>
      <c r="F299" s="59"/>
      <c r="G299" s="58"/>
      <c r="H299" s="60"/>
      <c r="I299" s="60"/>
      <c r="J299" s="60"/>
      <c r="K299" s="60"/>
      <c r="M299" s="61"/>
      <c r="N299" s="61"/>
      <c r="O299" s="62"/>
      <c r="P299" s="125"/>
      <c r="W299" s="62"/>
      <c r="X299" s="62"/>
    </row>
    <row r="300" spans="1:24" s="57" customFormat="1" x14ac:dyDescent="0.25">
      <c r="A300" s="75"/>
      <c r="D300" s="58"/>
      <c r="E300" s="59"/>
      <c r="F300" s="59"/>
      <c r="G300" s="58"/>
      <c r="H300" s="60"/>
      <c r="I300" s="60"/>
      <c r="J300" s="60"/>
      <c r="K300" s="60"/>
      <c r="M300" s="61"/>
      <c r="N300" s="61"/>
      <c r="O300" s="62"/>
      <c r="P300" s="125"/>
      <c r="W300" s="62"/>
      <c r="X300" s="62"/>
    </row>
    <row r="301" spans="1:24" s="57" customFormat="1" x14ac:dyDescent="0.25">
      <c r="A301" s="75"/>
      <c r="D301" s="58"/>
      <c r="E301" s="59"/>
      <c r="F301" s="59"/>
      <c r="G301" s="58"/>
      <c r="H301" s="60"/>
      <c r="I301" s="60"/>
      <c r="J301" s="60"/>
      <c r="K301" s="60"/>
      <c r="M301" s="61"/>
      <c r="N301" s="61"/>
      <c r="O301" s="62"/>
      <c r="P301" s="125"/>
      <c r="W301" s="62"/>
      <c r="X301" s="62"/>
    </row>
    <row r="302" spans="1:24" s="57" customFormat="1" x14ac:dyDescent="0.25">
      <c r="A302" s="75"/>
      <c r="D302" s="58"/>
      <c r="E302" s="59"/>
      <c r="F302" s="59"/>
      <c r="G302" s="58"/>
      <c r="H302" s="60"/>
      <c r="I302" s="60"/>
      <c r="J302" s="60"/>
      <c r="K302" s="60"/>
      <c r="M302" s="61"/>
      <c r="N302" s="61"/>
      <c r="O302" s="62"/>
      <c r="P302" s="125"/>
      <c r="W302" s="62"/>
      <c r="X302" s="62"/>
    </row>
    <row r="303" spans="1:24" s="57" customFormat="1" x14ac:dyDescent="0.25">
      <c r="A303" s="75"/>
      <c r="D303" s="58"/>
      <c r="E303" s="59"/>
      <c r="F303" s="59"/>
      <c r="G303" s="58"/>
      <c r="H303" s="60"/>
      <c r="I303" s="60"/>
      <c r="J303" s="60"/>
      <c r="K303" s="60"/>
      <c r="M303" s="61"/>
      <c r="N303" s="61"/>
      <c r="O303" s="62"/>
      <c r="P303" s="125"/>
      <c r="W303" s="62"/>
      <c r="X303" s="62"/>
    </row>
    <row r="304" spans="1:24" s="57" customFormat="1" x14ac:dyDescent="0.25">
      <c r="A304" s="75"/>
      <c r="D304" s="58"/>
      <c r="E304" s="59"/>
      <c r="F304" s="59"/>
      <c r="G304" s="58"/>
      <c r="H304" s="60"/>
      <c r="I304" s="60"/>
      <c r="J304" s="60"/>
      <c r="K304" s="60"/>
      <c r="M304" s="61"/>
      <c r="N304" s="61"/>
      <c r="O304" s="62"/>
      <c r="P304" s="125"/>
      <c r="W304" s="62"/>
      <c r="X304" s="62"/>
    </row>
    <row r="305" spans="1:24" s="57" customFormat="1" x14ac:dyDescent="0.25">
      <c r="A305" s="75"/>
      <c r="D305" s="58"/>
      <c r="E305" s="59"/>
      <c r="F305" s="59"/>
      <c r="G305" s="58"/>
      <c r="H305" s="60"/>
      <c r="I305" s="60"/>
      <c r="J305" s="60"/>
      <c r="K305" s="60"/>
      <c r="M305" s="61"/>
      <c r="N305" s="61"/>
      <c r="O305" s="62"/>
      <c r="P305" s="125"/>
      <c r="W305" s="62"/>
      <c r="X305" s="62"/>
    </row>
    <row r="306" spans="1:24" s="57" customFormat="1" x14ac:dyDescent="0.25">
      <c r="A306" s="75"/>
      <c r="D306" s="58"/>
      <c r="E306" s="59"/>
      <c r="F306" s="59"/>
      <c r="G306" s="58"/>
      <c r="H306" s="60"/>
      <c r="I306" s="60"/>
      <c r="J306" s="60"/>
      <c r="K306" s="60"/>
      <c r="M306" s="61"/>
      <c r="N306" s="61"/>
      <c r="O306" s="62"/>
      <c r="P306" s="125"/>
      <c r="W306" s="62"/>
      <c r="X306" s="62"/>
    </row>
    <row r="307" spans="1:24" s="57" customFormat="1" x14ac:dyDescent="0.25">
      <c r="A307" s="75"/>
      <c r="D307" s="58"/>
      <c r="E307" s="59"/>
      <c r="F307" s="59"/>
      <c r="G307" s="58"/>
      <c r="H307" s="60"/>
      <c r="I307" s="60"/>
      <c r="J307" s="60"/>
      <c r="K307" s="60"/>
      <c r="M307" s="61"/>
      <c r="N307" s="61"/>
      <c r="O307" s="62"/>
      <c r="P307" s="125"/>
      <c r="W307" s="62"/>
      <c r="X307" s="62"/>
    </row>
    <row r="308" spans="1:24" s="57" customFormat="1" x14ac:dyDescent="0.25">
      <c r="A308" s="75"/>
      <c r="D308" s="58"/>
      <c r="E308" s="59"/>
      <c r="F308" s="59"/>
      <c r="G308" s="58"/>
      <c r="H308" s="60"/>
      <c r="I308" s="60"/>
      <c r="J308" s="60"/>
      <c r="K308" s="60"/>
      <c r="M308" s="61"/>
      <c r="N308" s="61"/>
      <c r="O308" s="62"/>
      <c r="P308" s="125"/>
      <c r="W308" s="62"/>
      <c r="X308" s="62"/>
    </row>
    <row r="309" spans="1:24" s="57" customFormat="1" x14ac:dyDescent="0.25">
      <c r="A309" s="75"/>
      <c r="D309" s="58"/>
      <c r="E309" s="59"/>
      <c r="F309" s="59"/>
      <c r="G309" s="58"/>
      <c r="H309" s="60"/>
      <c r="I309" s="60"/>
      <c r="J309" s="60"/>
      <c r="K309" s="60"/>
      <c r="M309" s="61"/>
      <c r="N309" s="61"/>
      <c r="O309" s="62"/>
      <c r="P309" s="125"/>
      <c r="W309" s="62"/>
      <c r="X309" s="62"/>
    </row>
    <row r="310" spans="1:24" s="57" customFormat="1" x14ac:dyDescent="0.25">
      <c r="A310" s="75"/>
      <c r="D310" s="58"/>
      <c r="E310" s="59"/>
      <c r="F310" s="59"/>
      <c r="G310" s="58"/>
      <c r="H310" s="60"/>
      <c r="I310" s="60"/>
      <c r="J310" s="60"/>
      <c r="K310" s="60"/>
      <c r="M310" s="61"/>
      <c r="N310" s="61"/>
      <c r="O310" s="62"/>
      <c r="P310" s="125"/>
      <c r="W310" s="62"/>
      <c r="X310" s="62"/>
    </row>
    <row r="311" spans="1:24" s="57" customFormat="1" x14ac:dyDescent="0.25">
      <c r="A311" s="75"/>
      <c r="D311" s="58"/>
      <c r="E311" s="59"/>
      <c r="F311" s="59"/>
      <c r="G311" s="58"/>
      <c r="H311" s="60"/>
      <c r="I311" s="60"/>
      <c r="J311" s="60"/>
      <c r="K311" s="60"/>
      <c r="M311" s="61"/>
      <c r="N311" s="61"/>
      <c r="O311" s="62"/>
      <c r="P311" s="125"/>
      <c r="W311" s="62"/>
      <c r="X311" s="62"/>
    </row>
    <row r="312" spans="1:24" s="57" customFormat="1" x14ac:dyDescent="0.25">
      <c r="A312" s="75"/>
      <c r="D312" s="58"/>
      <c r="E312" s="59"/>
      <c r="F312" s="59"/>
      <c r="G312" s="58"/>
      <c r="H312" s="60"/>
      <c r="I312" s="60"/>
      <c r="J312" s="60"/>
      <c r="K312" s="60"/>
      <c r="M312" s="61"/>
      <c r="N312" s="61"/>
      <c r="O312" s="62"/>
      <c r="P312" s="125"/>
      <c r="W312" s="62"/>
      <c r="X312" s="62"/>
    </row>
    <row r="313" spans="1:24" s="57" customFormat="1" x14ac:dyDescent="0.25">
      <c r="A313" s="75"/>
      <c r="D313" s="58"/>
      <c r="E313" s="59"/>
      <c r="F313" s="59"/>
      <c r="G313" s="58"/>
      <c r="H313" s="60"/>
      <c r="I313" s="60"/>
      <c r="J313" s="60"/>
      <c r="K313" s="60"/>
      <c r="M313" s="61"/>
      <c r="N313" s="61"/>
      <c r="O313" s="62"/>
      <c r="P313" s="125"/>
      <c r="W313" s="62"/>
      <c r="X313" s="62"/>
    </row>
    <row r="314" spans="1:24" s="57" customFormat="1" x14ac:dyDescent="0.25">
      <c r="A314" s="75"/>
      <c r="D314" s="58"/>
      <c r="E314" s="59"/>
      <c r="F314" s="59"/>
      <c r="G314" s="58"/>
      <c r="H314" s="60"/>
      <c r="I314" s="60"/>
      <c r="J314" s="60"/>
      <c r="K314" s="60"/>
      <c r="M314" s="61"/>
      <c r="N314" s="61"/>
      <c r="O314" s="62"/>
      <c r="P314" s="125"/>
      <c r="W314" s="62"/>
      <c r="X314" s="62"/>
    </row>
    <row r="315" spans="1:24" s="57" customFormat="1" x14ac:dyDescent="0.25">
      <c r="A315" s="75"/>
      <c r="D315" s="58"/>
      <c r="E315" s="59"/>
      <c r="F315" s="59"/>
      <c r="G315" s="58"/>
      <c r="H315" s="60"/>
      <c r="I315" s="60"/>
      <c r="J315" s="60"/>
      <c r="K315" s="60"/>
      <c r="M315" s="61"/>
      <c r="N315" s="61"/>
      <c r="O315" s="62"/>
      <c r="P315" s="125"/>
      <c r="W315" s="62"/>
      <c r="X315" s="62"/>
    </row>
    <row r="316" spans="1:24" s="57" customFormat="1" x14ac:dyDescent="0.25">
      <c r="A316" s="75"/>
      <c r="D316" s="58"/>
      <c r="E316" s="59"/>
      <c r="F316" s="59"/>
      <c r="G316" s="58"/>
      <c r="H316" s="60"/>
      <c r="I316" s="60"/>
      <c r="J316" s="60"/>
      <c r="K316" s="60"/>
      <c r="M316" s="61"/>
      <c r="N316" s="61"/>
      <c r="O316" s="62"/>
      <c r="P316" s="125"/>
      <c r="W316" s="62"/>
      <c r="X316" s="62"/>
    </row>
    <row r="317" spans="1:24" s="57" customFormat="1" x14ac:dyDescent="0.25">
      <c r="A317" s="75"/>
      <c r="D317" s="58"/>
      <c r="E317" s="59"/>
      <c r="F317" s="59"/>
      <c r="G317" s="58"/>
      <c r="H317" s="60"/>
      <c r="I317" s="60"/>
      <c r="J317" s="60"/>
      <c r="K317" s="60"/>
      <c r="M317" s="61"/>
      <c r="N317" s="61"/>
      <c r="O317" s="62"/>
      <c r="P317" s="125"/>
      <c r="W317" s="62"/>
      <c r="X317" s="62"/>
    </row>
    <row r="318" spans="1:24" s="57" customFormat="1" x14ac:dyDescent="0.25">
      <c r="A318" s="75"/>
      <c r="D318" s="58"/>
      <c r="E318" s="59"/>
      <c r="F318" s="59"/>
      <c r="G318" s="58"/>
      <c r="H318" s="60"/>
      <c r="I318" s="60"/>
      <c r="J318" s="60"/>
      <c r="K318" s="60"/>
      <c r="M318" s="61"/>
      <c r="N318" s="61"/>
      <c r="O318" s="62"/>
      <c r="P318" s="125"/>
      <c r="W318" s="62"/>
      <c r="X318" s="62"/>
    </row>
    <row r="319" spans="1:24" s="57" customFormat="1" x14ac:dyDescent="0.25">
      <c r="A319" s="75"/>
      <c r="D319" s="58"/>
      <c r="E319" s="59"/>
      <c r="F319" s="59"/>
      <c r="G319" s="58"/>
      <c r="H319" s="60"/>
      <c r="I319" s="60"/>
      <c r="J319" s="60"/>
      <c r="K319" s="60"/>
      <c r="M319" s="61"/>
      <c r="N319" s="61"/>
      <c r="O319" s="62"/>
      <c r="P319" s="125"/>
      <c r="W319" s="62"/>
      <c r="X319" s="62"/>
    </row>
    <row r="320" spans="1:24" s="57" customFormat="1" x14ac:dyDescent="0.25">
      <c r="A320" s="75"/>
      <c r="D320" s="58"/>
      <c r="E320" s="59"/>
      <c r="F320" s="59"/>
      <c r="G320" s="58"/>
      <c r="H320" s="60"/>
      <c r="I320" s="60"/>
      <c r="J320" s="60"/>
      <c r="K320" s="60"/>
      <c r="M320" s="61"/>
      <c r="N320" s="61"/>
      <c r="O320" s="62"/>
      <c r="P320" s="125"/>
      <c r="W320" s="62"/>
      <c r="X320" s="62"/>
    </row>
    <row r="321" spans="1:24" s="57" customFormat="1" x14ac:dyDescent="0.25">
      <c r="A321" s="75"/>
      <c r="D321" s="58"/>
      <c r="E321" s="59"/>
      <c r="F321" s="59"/>
      <c r="G321" s="58"/>
      <c r="H321" s="60"/>
      <c r="I321" s="60"/>
      <c r="J321" s="60"/>
      <c r="K321" s="60"/>
      <c r="M321" s="61"/>
      <c r="N321" s="61"/>
      <c r="O321" s="62"/>
      <c r="P321" s="125"/>
      <c r="W321" s="62"/>
      <c r="X321" s="62"/>
    </row>
    <row r="322" spans="1:24" s="57" customFormat="1" x14ac:dyDescent="0.25">
      <c r="A322" s="75"/>
      <c r="D322" s="58"/>
      <c r="E322" s="59"/>
      <c r="F322" s="59"/>
      <c r="G322" s="58"/>
      <c r="H322" s="60"/>
      <c r="I322" s="60"/>
      <c r="J322" s="60"/>
      <c r="K322" s="60"/>
      <c r="M322" s="61"/>
      <c r="N322" s="61"/>
      <c r="O322" s="62"/>
      <c r="P322" s="125"/>
      <c r="W322" s="62"/>
      <c r="X322" s="62"/>
    </row>
    <row r="323" spans="1:24" s="57" customFormat="1" x14ac:dyDescent="0.25">
      <c r="A323" s="75"/>
      <c r="D323" s="58"/>
      <c r="E323" s="59"/>
      <c r="F323" s="59"/>
      <c r="G323" s="58"/>
      <c r="H323" s="60"/>
      <c r="I323" s="60"/>
      <c r="J323" s="60"/>
      <c r="K323" s="60"/>
      <c r="M323" s="61"/>
      <c r="N323" s="61"/>
      <c r="O323" s="62"/>
      <c r="P323" s="125"/>
      <c r="W323" s="62"/>
      <c r="X323" s="62"/>
    </row>
    <row r="324" spans="1:24" s="57" customFormat="1" x14ac:dyDescent="0.25">
      <c r="A324" s="75"/>
      <c r="D324" s="58"/>
      <c r="E324" s="59"/>
      <c r="F324" s="59"/>
      <c r="G324" s="58"/>
      <c r="H324" s="60"/>
      <c r="I324" s="60"/>
      <c r="J324" s="60"/>
      <c r="K324" s="60"/>
      <c r="M324" s="61"/>
      <c r="N324" s="61"/>
      <c r="O324" s="62"/>
      <c r="P324" s="125"/>
      <c r="W324" s="62"/>
      <c r="X324" s="62"/>
    </row>
    <row r="325" spans="1:24" s="57" customFormat="1" x14ac:dyDescent="0.25">
      <c r="A325" s="75"/>
      <c r="D325" s="58"/>
      <c r="E325" s="59"/>
      <c r="F325" s="59"/>
      <c r="G325" s="58"/>
      <c r="H325" s="60"/>
      <c r="I325" s="60"/>
      <c r="J325" s="60"/>
      <c r="K325" s="60"/>
      <c r="M325" s="61"/>
      <c r="N325" s="61"/>
      <c r="O325" s="62"/>
      <c r="P325" s="125"/>
      <c r="W325" s="62"/>
      <c r="X325" s="62"/>
    </row>
    <row r="326" spans="1:24" s="57" customFormat="1" x14ac:dyDescent="0.25">
      <c r="A326" s="75"/>
      <c r="D326" s="58"/>
      <c r="E326" s="59"/>
      <c r="F326" s="59"/>
      <c r="G326" s="58"/>
      <c r="H326" s="60"/>
      <c r="I326" s="60"/>
      <c r="J326" s="60"/>
      <c r="K326" s="60"/>
      <c r="M326" s="61"/>
      <c r="N326" s="61"/>
      <c r="O326" s="62"/>
      <c r="P326" s="125"/>
      <c r="W326" s="62"/>
      <c r="X326" s="62"/>
    </row>
    <row r="327" spans="1:24" s="57" customFormat="1" x14ac:dyDescent="0.25">
      <c r="A327" s="75"/>
      <c r="D327" s="58"/>
      <c r="E327" s="59"/>
      <c r="F327" s="59"/>
      <c r="G327" s="58"/>
      <c r="H327" s="60"/>
      <c r="I327" s="60"/>
      <c r="J327" s="60"/>
      <c r="K327" s="60"/>
      <c r="M327" s="61"/>
      <c r="N327" s="61"/>
      <c r="O327" s="62"/>
      <c r="P327" s="125"/>
      <c r="W327" s="62"/>
      <c r="X327" s="62"/>
    </row>
    <row r="328" spans="1:24" s="57" customFormat="1" x14ac:dyDescent="0.25">
      <c r="A328" s="75"/>
      <c r="D328" s="58"/>
      <c r="E328" s="59"/>
      <c r="F328" s="59"/>
      <c r="G328" s="58"/>
      <c r="H328" s="60"/>
      <c r="I328" s="60"/>
      <c r="J328" s="60"/>
      <c r="K328" s="60"/>
      <c r="M328" s="61"/>
      <c r="N328" s="61"/>
      <c r="O328" s="62"/>
      <c r="P328" s="125"/>
      <c r="W328" s="62"/>
      <c r="X328" s="62"/>
    </row>
    <row r="329" spans="1:24" s="57" customFormat="1" x14ac:dyDescent="0.25">
      <c r="A329" s="75"/>
      <c r="D329" s="58"/>
      <c r="E329" s="59"/>
      <c r="F329" s="59"/>
      <c r="G329" s="58"/>
      <c r="H329" s="60"/>
      <c r="I329" s="60"/>
      <c r="J329" s="60"/>
      <c r="K329" s="60"/>
      <c r="M329" s="61"/>
      <c r="N329" s="61"/>
      <c r="O329" s="62"/>
      <c r="P329" s="125"/>
      <c r="W329" s="62"/>
      <c r="X329" s="62"/>
    </row>
    <row r="330" spans="1:24" s="57" customFormat="1" x14ac:dyDescent="0.25">
      <c r="A330" s="75"/>
      <c r="D330" s="58"/>
      <c r="E330" s="59"/>
      <c r="F330" s="59"/>
      <c r="G330" s="58"/>
      <c r="H330" s="60"/>
      <c r="I330" s="60"/>
      <c r="J330" s="60"/>
      <c r="K330" s="60"/>
      <c r="M330" s="61"/>
      <c r="N330" s="61"/>
      <c r="O330" s="62"/>
      <c r="P330" s="125"/>
      <c r="W330" s="62"/>
      <c r="X330" s="62"/>
    </row>
    <row r="331" spans="1:24" s="57" customFormat="1" x14ac:dyDescent="0.25">
      <c r="A331" s="75"/>
      <c r="D331" s="58"/>
      <c r="E331" s="59"/>
      <c r="F331" s="59"/>
      <c r="G331" s="58"/>
      <c r="H331" s="60"/>
      <c r="I331" s="60"/>
      <c r="J331" s="60"/>
      <c r="K331" s="60"/>
      <c r="M331" s="61"/>
      <c r="N331" s="61"/>
      <c r="O331" s="62"/>
      <c r="P331" s="125"/>
      <c r="W331" s="62"/>
      <c r="X331" s="62"/>
    </row>
    <row r="332" spans="1:24" s="57" customFormat="1" x14ac:dyDescent="0.25">
      <c r="A332" s="75"/>
      <c r="D332" s="58"/>
      <c r="E332" s="59"/>
      <c r="F332" s="59"/>
      <c r="G332" s="58"/>
      <c r="H332" s="60"/>
      <c r="I332" s="60"/>
      <c r="J332" s="60"/>
      <c r="K332" s="60"/>
      <c r="M332" s="61"/>
      <c r="N332" s="61"/>
      <c r="O332" s="62"/>
      <c r="P332" s="125"/>
      <c r="W332" s="62"/>
      <c r="X332" s="62"/>
    </row>
    <row r="333" spans="1:24" s="57" customFormat="1" x14ac:dyDescent="0.25">
      <c r="A333" s="75"/>
      <c r="D333" s="58"/>
      <c r="E333" s="59"/>
      <c r="F333" s="59"/>
      <c r="G333" s="58"/>
      <c r="H333" s="60"/>
      <c r="I333" s="60"/>
      <c r="J333" s="60"/>
      <c r="K333" s="60"/>
      <c r="M333" s="61"/>
      <c r="N333" s="61"/>
      <c r="O333" s="62"/>
      <c r="P333" s="125"/>
      <c r="W333" s="62"/>
      <c r="X333" s="62"/>
    </row>
    <row r="334" spans="1:24" s="57" customFormat="1" x14ac:dyDescent="0.25">
      <c r="A334" s="75"/>
      <c r="D334" s="58"/>
      <c r="E334" s="59"/>
      <c r="F334" s="59"/>
      <c r="G334" s="58"/>
      <c r="H334" s="60"/>
      <c r="I334" s="60"/>
      <c r="J334" s="60"/>
      <c r="K334" s="60"/>
      <c r="M334" s="61"/>
      <c r="N334" s="61"/>
      <c r="O334" s="62"/>
      <c r="P334" s="125"/>
      <c r="W334" s="62"/>
      <c r="X334" s="62"/>
    </row>
    <row r="335" spans="1:24" s="57" customFormat="1" x14ac:dyDescent="0.25">
      <c r="A335" s="75"/>
      <c r="D335" s="58"/>
      <c r="E335" s="59"/>
      <c r="F335" s="59"/>
      <c r="G335" s="58"/>
      <c r="H335" s="60"/>
      <c r="I335" s="60"/>
      <c r="J335" s="60"/>
      <c r="K335" s="60"/>
      <c r="M335" s="61"/>
      <c r="N335" s="61"/>
      <c r="O335" s="62"/>
      <c r="P335" s="125"/>
      <c r="W335" s="62"/>
      <c r="X335" s="62"/>
    </row>
    <row r="336" spans="1:24" s="57" customFormat="1" x14ac:dyDescent="0.25">
      <c r="A336" s="75"/>
      <c r="D336" s="58"/>
      <c r="E336" s="59"/>
      <c r="F336" s="59"/>
      <c r="G336" s="58"/>
      <c r="H336" s="60"/>
      <c r="I336" s="60"/>
      <c r="J336" s="60"/>
      <c r="K336" s="60"/>
      <c r="M336" s="61"/>
      <c r="N336" s="61"/>
      <c r="O336" s="62"/>
      <c r="P336" s="125"/>
      <c r="W336" s="62"/>
      <c r="X336" s="62"/>
    </row>
    <row r="337" spans="1:24" s="57" customFormat="1" x14ac:dyDescent="0.25">
      <c r="A337" s="75"/>
      <c r="D337" s="58"/>
      <c r="E337" s="59"/>
      <c r="F337" s="59"/>
      <c r="G337" s="58"/>
      <c r="H337" s="60"/>
      <c r="I337" s="60"/>
      <c r="J337" s="60"/>
      <c r="K337" s="60"/>
      <c r="M337" s="61"/>
      <c r="N337" s="61"/>
      <c r="O337" s="62"/>
      <c r="P337" s="125"/>
      <c r="W337" s="62"/>
      <c r="X337" s="62"/>
    </row>
    <row r="338" spans="1:24" s="57" customFormat="1" x14ac:dyDescent="0.25">
      <c r="A338" s="75"/>
      <c r="D338" s="58"/>
      <c r="E338" s="59"/>
      <c r="F338" s="59"/>
      <c r="G338" s="58"/>
      <c r="H338" s="60"/>
      <c r="I338" s="60"/>
      <c r="J338" s="60"/>
      <c r="K338" s="60"/>
      <c r="M338" s="61"/>
      <c r="N338" s="61"/>
      <c r="O338" s="62"/>
      <c r="P338" s="125"/>
      <c r="W338" s="62"/>
      <c r="X338" s="62"/>
    </row>
    <row r="339" spans="1:24" s="57" customFormat="1" x14ac:dyDescent="0.25">
      <c r="A339" s="75"/>
      <c r="D339" s="58"/>
      <c r="E339" s="59"/>
      <c r="F339" s="59"/>
      <c r="G339" s="58"/>
      <c r="H339" s="60"/>
      <c r="I339" s="60"/>
      <c r="J339" s="60"/>
      <c r="K339" s="60"/>
      <c r="M339" s="61"/>
      <c r="N339" s="61"/>
      <c r="O339" s="62"/>
      <c r="P339" s="125"/>
      <c r="W339" s="62"/>
      <c r="X339" s="62"/>
    </row>
    <row r="340" spans="1:24" s="57" customFormat="1" x14ac:dyDescent="0.25">
      <c r="A340" s="75"/>
      <c r="D340" s="58"/>
      <c r="E340" s="59"/>
      <c r="F340" s="59"/>
      <c r="G340" s="58"/>
      <c r="H340" s="60"/>
      <c r="I340" s="60"/>
      <c r="J340" s="60"/>
      <c r="K340" s="60"/>
      <c r="M340" s="61"/>
      <c r="N340" s="61"/>
      <c r="O340" s="62"/>
      <c r="P340" s="125"/>
      <c r="W340" s="62"/>
      <c r="X340" s="62"/>
    </row>
    <row r="341" spans="1:24" s="57" customFormat="1" x14ac:dyDescent="0.25">
      <c r="A341" s="75"/>
      <c r="D341" s="58"/>
      <c r="E341" s="59"/>
      <c r="F341" s="59"/>
      <c r="G341" s="58"/>
      <c r="H341" s="60"/>
      <c r="I341" s="60"/>
      <c r="J341" s="60"/>
      <c r="K341" s="60"/>
      <c r="M341" s="61"/>
      <c r="N341" s="61"/>
      <c r="O341" s="62"/>
      <c r="P341" s="125"/>
      <c r="W341" s="62"/>
      <c r="X341" s="62"/>
    </row>
    <row r="342" spans="1:24" s="57" customFormat="1" x14ac:dyDescent="0.25">
      <c r="A342" s="75"/>
      <c r="D342" s="58"/>
      <c r="E342" s="59"/>
      <c r="F342" s="59"/>
      <c r="G342" s="58"/>
      <c r="H342" s="60"/>
      <c r="I342" s="60"/>
      <c r="J342" s="60"/>
      <c r="K342" s="60"/>
      <c r="M342" s="61"/>
      <c r="N342" s="61"/>
      <c r="O342" s="62"/>
      <c r="P342" s="125"/>
      <c r="W342" s="62"/>
      <c r="X342" s="62"/>
    </row>
    <row r="343" spans="1:24" s="57" customFormat="1" x14ac:dyDescent="0.25">
      <c r="A343" s="75"/>
      <c r="D343" s="58"/>
      <c r="E343" s="59"/>
      <c r="F343" s="59"/>
      <c r="G343" s="58"/>
      <c r="H343" s="60"/>
      <c r="I343" s="60"/>
      <c r="J343" s="60"/>
      <c r="K343" s="60"/>
      <c r="M343" s="61"/>
      <c r="N343" s="61"/>
      <c r="O343" s="62"/>
      <c r="P343" s="125"/>
      <c r="W343" s="62"/>
      <c r="X343" s="62"/>
    </row>
    <row r="344" spans="1:24" s="57" customFormat="1" x14ac:dyDescent="0.25">
      <c r="A344" s="75"/>
      <c r="D344" s="58"/>
      <c r="E344" s="59"/>
      <c r="F344" s="59"/>
      <c r="G344" s="58"/>
      <c r="H344" s="60"/>
      <c r="I344" s="60"/>
      <c r="J344" s="60"/>
      <c r="K344" s="60"/>
      <c r="M344" s="61"/>
      <c r="N344" s="61"/>
      <c r="O344" s="62"/>
      <c r="P344" s="125"/>
      <c r="W344" s="62"/>
      <c r="X344" s="62"/>
    </row>
    <row r="345" spans="1:24" s="57" customFormat="1" x14ac:dyDescent="0.25">
      <c r="A345" s="75"/>
      <c r="D345" s="58"/>
      <c r="E345" s="59"/>
      <c r="F345" s="59"/>
      <c r="G345" s="58"/>
      <c r="H345" s="60"/>
      <c r="I345" s="60"/>
      <c r="J345" s="60"/>
      <c r="K345" s="60"/>
      <c r="M345" s="61"/>
      <c r="N345" s="61"/>
      <c r="O345" s="62"/>
      <c r="P345" s="125"/>
      <c r="W345" s="62"/>
      <c r="X345" s="62"/>
    </row>
    <row r="346" spans="1:24" s="57" customFormat="1" x14ac:dyDescent="0.25">
      <c r="A346" s="75"/>
      <c r="D346" s="58"/>
      <c r="E346" s="59"/>
      <c r="F346" s="59"/>
      <c r="G346" s="58"/>
      <c r="H346" s="60"/>
      <c r="I346" s="60"/>
      <c r="J346" s="60"/>
      <c r="K346" s="60"/>
      <c r="M346" s="61"/>
      <c r="N346" s="61"/>
      <c r="O346" s="62"/>
      <c r="P346" s="125"/>
      <c r="W346" s="62"/>
      <c r="X346" s="62"/>
    </row>
    <row r="347" spans="1:24" s="57" customFormat="1" x14ac:dyDescent="0.25">
      <c r="A347" s="75"/>
      <c r="D347" s="58"/>
      <c r="E347" s="59"/>
      <c r="F347" s="59"/>
      <c r="G347" s="58"/>
      <c r="H347" s="60"/>
      <c r="I347" s="60"/>
      <c r="J347" s="60"/>
      <c r="K347" s="60"/>
      <c r="M347" s="61"/>
      <c r="N347" s="61"/>
      <c r="O347" s="62"/>
      <c r="P347" s="125"/>
      <c r="W347" s="62"/>
      <c r="X347" s="62"/>
    </row>
    <row r="348" spans="1:24" s="57" customFormat="1" x14ac:dyDescent="0.25">
      <c r="A348" s="75"/>
      <c r="D348" s="58"/>
      <c r="E348" s="59"/>
      <c r="F348" s="59"/>
      <c r="G348" s="58"/>
      <c r="H348" s="60"/>
      <c r="I348" s="60"/>
      <c r="J348" s="60"/>
      <c r="K348" s="60"/>
      <c r="M348" s="61"/>
      <c r="N348" s="61"/>
      <c r="O348" s="62"/>
      <c r="P348" s="125"/>
      <c r="W348" s="62"/>
      <c r="X348" s="62"/>
    </row>
    <row r="349" spans="1:24" s="57" customFormat="1" x14ac:dyDescent="0.25">
      <c r="A349" s="75"/>
      <c r="D349" s="58"/>
      <c r="E349" s="59"/>
      <c r="F349" s="59"/>
      <c r="G349" s="58"/>
      <c r="H349" s="60"/>
      <c r="I349" s="60"/>
      <c r="J349" s="60"/>
      <c r="K349" s="60"/>
      <c r="M349" s="61"/>
      <c r="N349" s="61"/>
      <c r="O349" s="62"/>
      <c r="P349" s="125"/>
      <c r="W349" s="62"/>
      <c r="X349" s="62"/>
    </row>
    <row r="350" spans="1:24" s="57" customFormat="1" x14ac:dyDescent="0.25">
      <c r="A350" s="75"/>
      <c r="D350" s="58"/>
      <c r="E350" s="59"/>
      <c r="F350" s="59"/>
      <c r="G350" s="58"/>
      <c r="H350" s="60"/>
      <c r="I350" s="60"/>
      <c r="J350" s="60"/>
      <c r="K350" s="60"/>
      <c r="M350" s="61"/>
      <c r="N350" s="61"/>
      <c r="O350" s="62"/>
      <c r="P350" s="125"/>
      <c r="W350" s="62"/>
      <c r="X350" s="62"/>
    </row>
    <row r="351" spans="1:24" s="57" customFormat="1" x14ac:dyDescent="0.25">
      <c r="A351" s="75"/>
      <c r="D351" s="58"/>
      <c r="E351" s="59"/>
      <c r="F351" s="59"/>
      <c r="G351" s="58"/>
      <c r="H351" s="60"/>
      <c r="I351" s="60"/>
      <c r="J351" s="60"/>
      <c r="K351" s="60"/>
      <c r="M351" s="61"/>
      <c r="N351" s="61"/>
      <c r="O351" s="62"/>
      <c r="P351" s="125"/>
      <c r="W351" s="62"/>
      <c r="X351" s="62"/>
    </row>
    <row r="352" spans="1:24" s="57" customFormat="1" x14ac:dyDescent="0.25">
      <c r="A352" s="75"/>
      <c r="D352" s="58"/>
      <c r="E352" s="59"/>
      <c r="F352" s="59"/>
      <c r="G352" s="58"/>
      <c r="H352" s="60"/>
      <c r="I352" s="60"/>
      <c r="J352" s="60"/>
      <c r="K352" s="60"/>
      <c r="M352" s="61"/>
      <c r="N352" s="61"/>
      <c r="O352" s="62"/>
      <c r="P352" s="125"/>
      <c r="W352" s="62"/>
      <c r="X352" s="62"/>
    </row>
    <row r="353" spans="1:24" s="57" customFormat="1" x14ac:dyDescent="0.25">
      <c r="A353" s="75"/>
      <c r="D353" s="58"/>
      <c r="E353" s="59"/>
      <c r="F353" s="59"/>
      <c r="G353" s="58"/>
      <c r="H353" s="60"/>
      <c r="I353" s="60"/>
      <c r="J353" s="60"/>
      <c r="K353" s="60"/>
      <c r="M353" s="61"/>
      <c r="N353" s="61"/>
      <c r="O353" s="62"/>
      <c r="P353" s="125"/>
      <c r="W353" s="62"/>
      <c r="X353" s="62"/>
    </row>
    <row r="354" spans="1:24" s="57" customFormat="1" x14ac:dyDescent="0.25">
      <c r="A354" s="75"/>
      <c r="D354" s="58"/>
      <c r="E354" s="59"/>
      <c r="F354" s="59"/>
      <c r="G354" s="58"/>
      <c r="H354" s="60"/>
      <c r="I354" s="60"/>
      <c r="J354" s="60"/>
      <c r="K354" s="60"/>
      <c r="M354" s="61"/>
      <c r="N354" s="61"/>
      <c r="O354" s="62"/>
      <c r="P354" s="125"/>
      <c r="W354" s="62"/>
      <c r="X354" s="62"/>
    </row>
    <row r="355" spans="1:24" s="57" customFormat="1" x14ac:dyDescent="0.25">
      <c r="A355" s="75"/>
      <c r="D355" s="58"/>
      <c r="E355" s="59"/>
      <c r="F355" s="59"/>
      <c r="G355" s="58"/>
      <c r="H355" s="60"/>
      <c r="I355" s="60"/>
      <c r="J355" s="60"/>
      <c r="K355" s="60"/>
      <c r="M355" s="61"/>
      <c r="N355" s="61"/>
      <c r="O355" s="62"/>
      <c r="P355" s="125"/>
      <c r="W355" s="62"/>
      <c r="X355" s="62"/>
    </row>
    <row r="356" spans="1:24" s="57" customFormat="1" x14ac:dyDescent="0.25">
      <c r="A356" s="75"/>
      <c r="D356" s="58"/>
      <c r="E356" s="59"/>
      <c r="F356" s="59"/>
      <c r="G356" s="58"/>
      <c r="H356" s="60"/>
      <c r="I356" s="60"/>
      <c r="J356" s="60"/>
      <c r="K356" s="60"/>
      <c r="M356" s="61"/>
      <c r="N356" s="61"/>
      <c r="O356" s="62"/>
      <c r="P356" s="125"/>
      <c r="W356" s="62"/>
      <c r="X356" s="62"/>
    </row>
    <row r="357" spans="1:24" s="57" customFormat="1" x14ac:dyDescent="0.25">
      <c r="A357" s="75"/>
      <c r="D357" s="58"/>
      <c r="E357" s="59"/>
      <c r="F357" s="59"/>
      <c r="G357" s="58"/>
      <c r="H357" s="60"/>
      <c r="I357" s="60"/>
      <c r="J357" s="60"/>
      <c r="K357" s="60"/>
      <c r="M357" s="61"/>
      <c r="N357" s="61"/>
      <c r="O357" s="62"/>
      <c r="P357" s="125"/>
      <c r="W357" s="62"/>
      <c r="X357" s="62"/>
    </row>
    <row r="358" spans="1:24" s="57" customFormat="1" x14ac:dyDescent="0.25">
      <c r="A358" s="75"/>
      <c r="D358" s="58"/>
      <c r="E358" s="59"/>
      <c r="F358" s="59"/>
      <c r="G358" s="58"/>
      <c r="H358" s="60"/>
      <c r="I358" s="60"/>
      <c r="J358" s="60"/>
      <c r="K358" s="60"/>
      <c r="M358" s="61"/>
      <c r="N358" s="61"/>
      <c r="O358" s="62"/>
      <c r="P358" s="125"/>
      <c r="W358" s="62"/>
      <c r="X358" s="62"/>
    </row>
    <row r="359" spans="1:24" s="57" customFormat="1" x14ac:dyDescent="0.25">
      <c r="A359" s="75"/>
      <c r="D359" s="58"/>
      <c r="E359" s="59"/>
      <c r="F359" s="59"/>
      <c r="G359" s="58"/>
      <c r="H359" s="60"/>
      <c r="I359" s="60"/>
      <c r="J359" s="60"/>
      <c r="K359" s="60"/>
      <c r="M359" s="61"/>
      <c r="N359" s="61"/>
      <c r="O359" s="62"/>
      <c r="P359" s="125"/>
      <c r="W359" s="62"/>
      <c r="X359" s="62"/>
    </row>
    <row r="360" spans="1:24" s="57" customFormat="1" x14ac:dyDescent="0.25">
      <c r="A360" s="75"/>
      <c r="D360" s="58"/>
      <c r="E360" s="59"/>
      <c r="F360" s="59"/>
      <c r="G360" s="58"/>
      <c r="H360" s="60"/>
      <c r="I360" s="60"/>
      <c r="J360" s="60"/>
      <c r="K360" s="60"/>
      <c r="M360" s="61"/>
      <c r="N360" s="61"/>
      <c r="O360" s="62"/>
      <c r="P360" s="125"/>
      <c r="W360" s="62"/>
      <c r="X360" s="62"/>
    </row>
    <row r="361" spans="1:24" s="57" customFormat="1" x14ac:dyDescent="0.25">
      <c r="A361" s="75"/>
      <c r="D361" s="58"/>
      <c r="E361" s="59"/>
      <c r="F361" s="59"/>
      <c r="G361" s="58"/>
      <c r="H361" s="60"/>
      <c r="I361" s="60"/>
      <c r="J361" s="60"/>
      <c r="K361" s="60"/>
      <c r="M361" s="61"/>
      <c r="N361" s="61"/>
      <c r="O361" s="62"/>
      <c r="P361" s="125"/>
      <c r="W361" s="62"/>
      <c r="X361" s="62"/>
    </row>
    <row r="362" spans="1:24" s="57" customFormat="1" x14ac:dyDescent="0.25">
      <c r="A362" s="75"/>
      <c r="D362" s="58"/>
      <c r="E362" s="59"/>
      <c r="F362" s="59"/>
      <c r="G362" s="58"/>
      <c r="H362" s="60"/>
      <c r="I362" s="60"/>
      <c r="J362" s="60"/>
      <c r="K362" s="60"/>
      <c r="M362" s="61"/>
      <c r="N362" s="61"/>
      <c r="O362" s="62"/>
      <c r="P362" s="125"/>
      <c r="W362" s="62"/>
      <c r="X362" s="62"/>
    </row>
    <row r="363" spans="1:24" s="57" customFormat="1" x14ac:dyDescent="0.25">
      <c r="A363" s="75"/>
      <c r="D363" s="58"/>
      <c r="E363" s="59"/>
      <c r="F363" s="59"/>
      <c r="G363" s="58"/>
      <c r="H363" s="60"/>
      <c r="I363" s="60"/>
      <c r="J363" s="60"/>
      <c r="K363" s="60"/>
      <c r="M363" s="61"/>
      <c r="N363" s="61"/>
      <c r="O363" s="62"/>
      <c r="P363" s="125"/>
      <c r="W363" s="62"/>
      <c r="X363" s="62"/>
    </row>
    <row r="364" spans="1:24" s="57" customFormat="1" x14ac:dyDescent="0.25">
      <c r="A364" s="75"/>
      <c r="D364" s="58"/>
      <c r="E364" s="59"/>
      <c r="F364" s="59"/>
      <c r="G364" s="58"/>
      <c r="H364" s="60"/>
      <c r="I364" s="60"/>
      <c r="J364" s="60"/>
      <c r="K364" s="60"/>
      <c r="M364" s="61"/>
      <c r="N364" s="61"/>
      <c r="O364" s="62"/>
      <c r="P364" s="125"/>
      <c r="W364" s="62"/>
      <c r="X364" s="62"/>
    </row>
    <row r="365" spans="1:24" s="57" customFormat="1" x14ac:dyDescent="0.25">
      <c r="A365" s="75"/>
      <c r="D365" s="58"/>
      <c r="E365" s="59"/>
      <c r="F365" s="59"/>
      <c r="G365" s="58"/>
      <c r="H365" s="60"/>
      <c r="I365" s="60"/>
      <c r="J365" s="60"/>
      <c r="K365" s="60"/>
      <c r="M365" s="61"/>
      <c r="N365" s="61"/>
      <c r="O365" s="62"/>
      <c r="P365" s="125"/>
      <c r="W365" s="62"/>
      <c r="X365" s="62"/>
    </row>
    <row r="366" spans="1:24" s="57" customFormat="1" x14ac:dyDescent="0.25">
      <c r="A366" s="75"/>
      <c r="D366" s="58"/>
      <c r="E366" s="59"/>
      <c r="F366" s="59"/>
      <c r="G366" s="58"/>
      <c r="H366" s="60"/>
      <c r="I366" s="60"/>
      <c r="J366" s="60"/>
      <c r="K366" s="60"/>
      <c r="M366" s="61"/>
      <c r="N366" s="61"/>
      <c r="O366" s="62"/>
      <c r="P366" s="125"/>
      <c r="W366" s="62"/>
      <c r="X366" s="62"/>
    </row>
    <row r="367" spans="1:24" s="57" customFormat="1" x14ac:dyDescent="0.25">
      <c r="A367" s="75"/>
      <c r="D367" s="58"/>
      <c r="E367" s="59"/>
      <c r="F367" s="59"/>
      <c r="G367" s="58"/>
      <c r="H367" s="60"/>
      <c r="I367" s="60"/>
      <c r="J367" s="60"/>
      <c r="K367" s="60"/>
      <c r="M367" s="61"/>
      <c r="N367" s="61"/>
      <c r="O367" s="62"/>
      <c r="P367" s="125"/>
      <c r="W367" s="62"/>
      <c r="X367" s="62"/>
    </row>
    <row r="368" spans="1:24" s="57" customFormat="1" x14ac:dyDescent="0.25">
      <c r="A368" s="75"/>
      <c r="D368" s="58"/>
      <c r="E368" s="59"/>
      <c r="F368" s="59"/>
      <c r="G368" s="58"/>
      <c r="H368" s="60"/>
      <c r="I368" s="60"/>
      <c r="J368" s="60"/>
      <c r="K368" s="60"/>
      <c r="M368" s="61"/>
      <c r="N368" s="61"/>
      <c r="O368" s="62"/>
      <c r="P368" s="125"/>
      <c r="W368" s="62"/>
      <c r="X368" s="62"/>
    </row>
    <row r="369" spans="1:24" s="57" customFormat="1" x14ac:dyDescent="0.25">
      <c r="A369" s="75"/>
      <c r="D369" s="58"/>
      <c r="E369" s="59"/>
      <c r="F369" s="59"/>
      <c r="G369" s="58"/>
      <c r="H369" s="60"/>
      <c r="I369" s="60"/>
      <c r="J369" s="60"/>
      <c r="K369" s="60"/>
      <c r="M369" s="61"/>
      <c r="N369" s="61"/>
      <c r="O369" s="62"/>
      <c r="P369" s="125"/>
      <c r="W369" s="62"/>
      <c r="X369" s="62"/>
    </row>
    <row r="370" spans="1:24" s="57" customFormat="1" x14ac:dyDescent="0.25">
      <c r="A370" s="75"/>
      <c r="D370" s="58"/>
      <c r="E370" s="59"/>
      <c r="F370" s="59"/>
      <c r="G370" s="58"/>
      <c r="H370" s="60"/>
      <c r="I370" s="60"/>
      <c r="J370" s="60"/>
      <c r="K370" s="60"/>
      <c r="M370" s="61"/>
      <c r="N370" s="61"/>
      <c r="O370" s="62"/>
      <c r="P370" s="125"/>
      <c r="W370" s="62"/>
      <c r="X370" s="62"/>
    </row>
    <row r="371" spans="1:24" s="57" customFormat="1" x14ac:dyDescent="0.25">
      <c r="A371" s="75"/>
      <c r="D371" s="58"/>
      <c r="E371" s="59"/>
      <c r="F371" s="59"/>
      <c r="G371" s="58"/>
      <c r="H371" s="60"/>
      <c r="I371" s="60"/>
      <c r="J371" s="60"/>
      <c r="K371" s="60"/>
      <c r="M371" s="61"/>
      <c r="N371" s="61"/>
      <c r="O371" s="62"/>
      <c r="P371" s="125"/>
      <c r="W371" s="62"/>
      <c r="X371" s="62"/>
    </row>
    <row r="372" spans="1:24" s="57" customFormat="1" x14ac:dyDescent="0.25">
      <c r="A372" s="75"/>
      <c r="D372" s="58"/>
      <c r="E372" s="59"/>
      <c r="F372" s="59"/>
      <c r="G372" s="58"/>
      <c r="H372" s="60"/>
      <c r="I372" s="60"/>
      <c r="J372" s="60"/>
      <c r="K372" s="60"/>
      <c r="M372" s="61"/>
      <c r="N372" s="61"/>
      <c r="O372" s="62"/>
      <c r="P372" s="125"/>
      <c r="W372" s="62"/>
      <c r="X372" s="62"/>
    </row>
    <row r="373" spans="1:24" s="57" customFormat="1" x14ac:dyDescent="0.25">
      <c r="A373" s="75"/>
      <c r="D373" s="58"/>
      <c r="E373" s="59"/>
      <c r="F373" s="59"/>
      <c r="G373" s="58"/>
      <c r="H373" s="60"/>
      <c r="I373" s="60"/>
      <c r="J373" s="60"/>
      <c r="K373" s="60"/>
      <c r="M373" s="61"/>
      <c r="N373" s="61"/>
      <c r="O373" s="62"/>
      <c r="P373" s="125"/>
      <c r="W373" s="62"/>
      <c r="X373" s="62"/>
    </row>
    <row r="374" spans="1:24" s="57" customFormat="1" x14ac:dyDescent="0.25">
      <c r="A374" s="75"/>
      <c r="D374" s="58"/>
      <c r="E374" s="59"/>
      <c r="F374" s="59"/>
      <c r="G374" s="58"/>
      <c r="H374" s="60"/>
      <c r="I374" s="60"/>
      <c r="J374" s="60"/>
      <c r="K374" s="60"/>
      <c r="M374" s="61"/>
      <c r="N374" s="61"/>
      <c r="O374" s="62"/>
      <c r="P374" s="125"/>
      <c r="W374" s="62"/>
      <c r="X374" s="62"/>
    </row>
    <row r="375" spans="1:24" s="57" customFormat="1" x14ac:dyDescent="0.25">
      <c r="A375" s="75"/>
      <c r="D375" s="58"/>
      <c r="E375" s="59"/>
      <c r="F375" s="59"/>
      <c r="G375" s="58"/>
      <c r="H375" s="60"/>
      <c r="I375" s="60"/>
      <c r="J375" s="60"/>
      <c r="K375" s="60"/>
      <c r="M375" s="61"/>
      <c r="N375" s="61"/>
      <c r="O375" s="62"/>
      <c r="P375" s="125"/>
      <c r="W375" s="62"/>
      <c r="X375" s="62"/>
    </row>
    <row r="376" spans="1:24" s="57" customFormat="1" x14ac:dyDescent="0.25">
      <c r="A376" s="75"/>
      <c r="D376" s="58"/>
      <c r="E376" s="59"/>
      <c r="F376" s="59"/>
      <c r="G376" s="58"/>
      <c r="H376" s="60"/>
      <c r="I376" s="60"/>
      <c r="J376" s="60"/>
      <c r="K376" s="60"/>
      <c r="M376" s="61"/>
      <c r="N376" s="61"/>
      <c r="O376" s="62"/>
      <c r="P376" s="125"/>
      <c r="W376" s="62"/>
      <c r="X376" s="62"/>
    </row>
    <row r="377" spans="1:24" s="57" customFormat="1" x14ac:dyDescent="0.25">
      <c r="A377" s="75"/>
      <c r="D377" s="58"/>
      <c r="E377" s="59"/>
      <c r="F377" s="59"/>
      <c r="G377" s="58"/>
      <c r="H377" s="60"/>
      <c r="I377" s="60"/>
      <c r="J377" s="60"/>
      <c r="K377" s="60"/>
      <c r="M377" s="61"/>
      <c r="N377" s="61"/>
      <c r="O377" s="62"/>
      <c r="P377" s="125"/>
      <c r="W377" s="62"/>
      <c r="X377" s="62"/>
    </row>
    <row r="378" spans="1:24" s="57" customFormat="1" x14ac:dyDescent="0.25">
      <c r="A378" s="75"/>
      <c r="D378" s="58"/>
      <c r="E378" s="59"/>
      <c r="F378" s="59"/>
      <c r="G378" s="58"/>
      <c r="H378" s="60"/>
      <c r="I378" s="60"/>
      <c r="J378" s="60"/>
      <c r="K378" s="60"/>
      <c r="M378" s="61"/>
      <c r="N378" s="61"/>
      <c r="O378" s="62"/>
      <c r="P378" s="125"/>
      <c r="W378" s="62"/>
      <c r="X378" s="62"/>
    </row>
    <row r="379" spans="1:24" s="57" customFormat="1" x14ac:dyDescent="0.25">
      <c r="A379" s="75"/>
      <c r="D379" s="58"/>
      <c r="E379" s="59"/>
      <c r="F379" s="59"/>
      <c r="G379" s="58"/>
      <c r="H379" s="60"/>
      <c r="I379" s="60"/>
      <c r="J379" s="60"/>
      <c r="K379" s="60"/>
      <c r="M379" s="61"/>
      <c r="N379" s="61"/>
      <c r="O379" s="62"/>
      <c r="P379" s="125"/>
      <c r="W379" s="62"/>
      <c r="X379" s="62"/>
    </row>
    <row r="380" spans="1:24" s="57" customFormat="1" x14ac:dyDescent="0.25">
      <c r="A380" s="75"/>
      <c r="D380" s="58"/>
      <c r="E380" s="59"/>
      <c r="F380" s="59"/>
      <c r="G380" s="58"/>
      <c r="H380" s="60"/>
      <c r="I380" s="60"/>
      <c r="J380" s="60"/>
      <c r="K380" s="60"/>
      <c r="M380" s="61"/>
      <c r="N380" s="61"/>
      <c r="O380" s="62"/>
      <c r="P380" s="125"/>
      <c r="W380" s="62"/>
      <c r="X380" s="62"/>
    </row>
    <row r="381" spans="1:24" s="57" customFormat="1" x14ac:dyDescent="0.25">
      <c r="A381" s="75"/>
      <c r="D381" s="58"/>
      <c r="E381" s="59"/>
      <c r="F381" s="59"/>
      <c r="G381" s="58"/>
      <c r="H381" s="60"/>
      <c r="I381" s="60"/>
      <c r="J381" s="60"/>
      <c r="K381" s="60"/>
      <c r="M381" s="61"/>
      <c r="N381" s="61"/>
      <c r="O381" s="62"/>
      <c r="P381" s="125"/>
      <c r="W381" s="62"/>
      <c r="X381" s="62"/>
    </row>
    <row r="382" spans="1:24" s="57" customFormat="1" x14ac:dyDescent="0.25">
      <c r="A382" s="75"/>
      <c r="D382" s="58"/>
      <c r="E382" s="59"/>
      <c r="F382" s="59"/>
      <c r="G382" s="58"/>
      <c r="H382" s="60"/>
      <c r="I382" s="60"/>
      <c r="J382" s="60"/>
      <c r="K382" s="60"/>
      <c r="M382" s="61"/>
      <c r="N382" s="61"/>
      <c r="O382" s="62"/>
      <c r="P382" s="125"/>
      <c r="W382" s="62"/>
      <c r="X382" s="62"/>
    </row>
    <row r="383" spans="1:24" s="57" customFormat="1" x14ac:dyDescent="0.25">
      <c r="A383" s="75"/>
      <c r="D383" s="58"/>
      <c r="E383" s="59"/>
      <c r="F383" s="59"/>
      <c r="G383" s="58"/>
      <c r="H383" s="60"/>
      <c r="I383" s="60"/>
      <c r="J383" s="60"/>
      <c r="K383" s="60"/>
      <c r="M383" s="61"/>
      <c r="N383" s="61"/>
      <c r="O383" s="62"/>
      <c r="P383" s="125"/>
      <c r="W383" s="62"/>
      <c r="X383" s="62"/>
    </row>
    <row r="384" spans="1:24" s="57" customFormat="1" x14ac:dyDescent="0.25">
      <c r="A384" s="75"/>
      <c r="D384" s="58"/>
      <c r="E384" s="59"/>
      <c r="F384" s="59"/>
      <c r="G384" s="58"/>
      <c r="H384" s="60"/>
      <c r="I384" s="60"/>
      <c r="J384" s="60"/>
      <c r="K384" s="60"/>
      <c r="M384" s="61"/>
      <c r="N384" s="61"/>
      <c r="O384" s="62"/>
      <c r="P384" s="125"/>
      <c r="W384" s="62"/>
      <c r="X384" s="62"/>
    </row>
    <row r="385" spans="1:24" s="57" customFormat="1" x14ac:dyDescent="0.25">
      <c r="A385" s="75"/>
      <c r="D385" s="58"/>
      <c r="E385" s="59"/>
      <c r="F385" s="59"/>
      <c r="G385" s="58"/>
      <c r="H385" s="60"/>
      <c r="I385" s="60"/>
      <c r="J385" s="60"/>
      <c r="K385" s="60"/>
      <c r="M385" s="61"/>
      <c r="N385" s="61"/>
      <c r="O385" s="62"/>
      <c r="P385" s="125"/>
      <c r="W385" s="62"/>
      <c r="X385" s="62"/>
    </row>
    <row r="386" spans="1:24" s="57" customFormat="1" x14ac:dyDescent="0.25">
      <c r="A386" s="75"/>
      <c r="D386" s="58"/>
      <c r="E386" s="59"/>
      <c r="F386" s="59"/>
      <c r="G386" s="58"/>
      <c r="H386" s="60"/>
      <c r="I386" s="60"/>
      <c r="J386" s="60"/>
      <c r="K386" s="60"/>
      <c r="M386" s="61"/>
      <c r="N386" s="61"/>
      <c r="O386" s="62"/>
      <c r="P386" s="125"/>
      <c r="W386" s="62"/>
      <c r="X386" s="62"/>
    </row>
    <row r="387" spans="1:24" s="57" customFormat="1" x14ac:dyDescent="0.25">
      <c r="A387" s="75"/>
      <c r="D387" s="58"/>
      <c r="E387" s="59"/>
      <c r="F387" s="59"/>
      <c r="G387" s="58"/>
      <c r="H387" s="60"/>
      <c r="I387" s="60"/>
      <c r="J387" s="60"/>
      <c r="K387" s="60"/>
      <c r="M387" s="61"/>
      <c r="N387" s="61"/>
      <c r="O387" s="62"/>
      <c r="P387" s="125"/>
      <c r="W387" s="62"/>
      <c r="X387" s="62"/>
    </row>
    <row r="388" spans="1:24" s="57" customFormat="1" x14ac:dyDescent="0.25">
      <c r="A388" s="75"/>
      <c r="D388" s="58"/>
      <c r="E388" s="59"/>
      <c r="F388" s="59"/>
      <c r="G388" s="58"/>
      <c r="H388" s="60"/>
      <c r="I388" s="60"/>
      <c r="J388" s="60"/>
      <c r="K388" s="60"/>
      <c r="M388" s="61"/>
      <c r="N388" s="61"/>
      <c r="O388" s="62"/>
      <c r="P388" s="125"/>
      <c r="W388" s="62"/>
      <c r="X388" s="62"/>
    </row>
    <row r="389" spans="1:24" s="57" customFormat="1" x14ac:dyDescent="0.25">
      <c r="A389" s="75"/>
      <c r="D389" s="58"/>
      <c r="E389" s="59"/>
      <c r="F389" s="59"/>
      <c r="G389" s="58"/>
      <c r="H389" s="60"/>
      <c r="I389" s="60"/>
      <c r="J389" s="60"/>
      <c r="K389" s="60"/>
      <c r="M389" s="61"/>
      <c r="N389" s="61"/>
      <c r="O389" s="62"/>
      <c r="P389" s="125"/>
      <c r="W389" s="62"/>
      <c r="X389" s="62"/>
    </row>
    <row r="390" spans="1:24" s="57" customFormat="1" x14ac:dyDescent="0.25">
      <c r="A390" s="75"/>
      <c r="D390" s="58"/>
      <c r="E390" s="59"/>
      <c r="F390" s="59"/>
      <c r="G390" s="58"/>
      <c r="H390" s="60"/>
      <c r="I390" s="60"/>
      <c r="J390" s="60"/>
      <c r="K390" s="60"/>
      <c r="M390" s="61"/>
      <c r="N390" s="61"/>
      <c r="O390" s="62"/>
      <c r="P390" s="125"/>
      <c r="W390" s="62"/>
      <c r="X390" s="62"/>
    </row>
    <row r="391" spans="1:24" s="57" customFormat="1" x14ac:dyDescent="0.25">
      <c r="A391" s="75"/>
      <c r="D391" s="58"/>
      <c r="E391" s="59"/>
      <c r="F391" s="59"/>
      <c r="G391" s="58"/>
      <c r="H391" s="60"/>
      <c r="I391" s="60"/>
      <c r="J391" s="60"/>
      <c r="K391" s="60"/>
      <c r="M391" s="61"/>
      <c r="N391" s="61"/>
      <c r="O391" s="62"/>
      <c r="P391" s="125"/>
      <c r="W391" s="62"/>
      <c r="X391" s="62"/>
    </row>
    <row r="392" spans="1:24" s="57" customFormat="1" x14ac:dyDescent="0.25">
      <c r="A392" s="75"/>
      <c r="D392" s="58"/>
      <c r="E392" s="59"/>
      <c r="F392" s="59"/>
      <c r="G392" s="58"/>
      <c r="H392" s="60"/>
      <c r="I392" s="60"/>
      <c r="J392" s="60"/>
      <c r="K392" s="60"/>
      <c r="M392" s="61"/>
      <c r="N392" s="61"/>
      <c r="O392" s="62"/>
      <c r="P392" s="125"/>
      <c r="W392" s="62"/>
      <c r="X392" s="62"/>
    </row>
    <row r="393" spans="1:24" s="57" customFormat="1" x14ac:dyDescent="0.25">
      <c r="A393" s="75"/>
      <c r="D393" s="58"/>
      <c r="E393" s="59"/>
      <c r="F393" s="59"/>
      <c r="G393" s="58"/>
      <c r="H393" s="60"/>
      <c r="I393" s="60"/>
      <c r="J393" s="60"/>
      <c r="K393" s="60"/>
      <c r="M393" s="61"/>
      <c r="N393" s="61"/>
      <c r="O393" s="62"/>
      <c r="P393" s="125"/>
      <c r="W393" s="62"/>
      <c r="X393" s="62"/>
    </row>
    <row r="394" spans="1:24" s="57" customFormat="1" x14ac:dyDescent="0.25">
      <c r="A394" s="75"/>
      <c r="D394" s="58"/>
      <c r="E394" s="59"/>
      <c r="F394" s="59"/>
      <c r="G394" s="58"/>
      <c r="H394" s="60"/>
      <c r="I394" s="60"/>
      <c r="J394" s="60"/>
      <c r="K394" s="60"/>
      <c r="M394" s="61"/>
      <c r="N394" s="61"/>
      <c r="O394" s="62"/>
      <c r="P394" s="125"/>
      <c r="W394" s="62"/>
      <c r="X394" s="62"/>
    </row>
    <row r="395" spans="1:24" s="57" customFormat="1" x14ac:dyDescent="0.25">
      <c r="A395" s="75"/>
      <c r="D395" s="58"/>
      <c r="E395" s="59"/>
      <c r="F395" s="59"/>
      <c r="G395" s="58"/>
      <c r="H395" s="60"/>
      <c r="I395" s="60"/>
      <c r="J395" s="60"/>
      <c r="K395" s="60"/>
      <c r="M395" s="61"/>
      <c r="N395" s="61"/>
      <c r="O395" s="62"/>
      <c r="P395" s="125"/>
      <c r="W395" s="62"/>
      <c r="X395" s="62"/>
    </row>
    <row r="396" spans="1:24" s="57" customFormat="1" x14ac:dyDescent="0.25">
      <c r="A396" s="75"/>
      <c r="D396" s="58"/>
      <c r="E396" s="59"/>
      <c r="F396" s="59"/>
      <c r="G396" s="58"/>
      <c r="H396" s="60"/>
      <c r="I396" s="60"/>
      <c r="J396" s="60"/>
      <c r="K396" s="60"/>
      <c r="M396" s="61"/>
      <c r="N396" s="61"/>
      <c r="O396" s="62"/>
      <c r="P396" s="125"/>
      <c r="W396" s="62"/>
      <c r="X396" s="62"/>
    </row>
    <row r="397" spans="1:24" s="57" customFormat="1" x14ac:dyDescent="0.25">
      <c r="A397" s="75"/>
      <c r="D397" s="58"/>
      <c r="E397" s="59"/>
      <c r="F397" s="59"/>
      <c r="G397" s="58"/>
      <c r="H397" s="60"/>
      <c r="I397" s="60"/>
      <c r="J397" s="60"/>
      <c r="K397" s="60"/>
      <c r="M397" s="61"/>
      <c r="N397" s="61"/>
      <c r="O397" s="62"/>
      <c r="P397" s="125"/>
      <c r="W397" s="62"/>
      <c r="X397" s="62"/>
    </row>
    <row r="398" spans="1:24" s="57" customFormat="1" x14ac:dyDescent="0.25">
      <c r="A398" s="75"/>
      <c r="D398" s="58"/>
      <c r="E398" s="59"/>
      <c r="F398" s="59"/>
      <c r="G398" s="58"/>
      <c r="H398" s="60"/>
      <c r="I398" s="60"/>
      <c r="J398" s="60"/>
      <c r="K398" s="60"/>
      <c r="M398" s="61"/>
      <c r="N398" s="61"/>
      <c r="O398" s="62"/>
      <c r="P398" s="125"/>
      <c r="W398" s="62"/>
      <c r="X398" s="62"/>
    </row>
    <row r="399" spans="1:24" s="57" customFormat="1" x14ac:dyDescent="0.25">
      <c r="A399" s="75"/>
      <c r="D399" s="58"/>
      <c r="E399" s="59"/>
      <c r="F399" s="59"/>
      <c r="G399" s="58"/>
      <c r="H399" s="60"/>
      <c r="I399" s="60"/>
      <c r="J399" s="60"/>
      <c r="K399" s="60"/>
      <c r="M399" s="61"/>
      <c r="N399" s="61"/>
      <c r="O399" s="62"/>
      <c r="P399" s="125"/>
      <c r="W399" s="62"/>
      <c r="X399" s="62"/>
    </row>
    <row r="400" spans="1:24" s="57" customFormat="1" x14ac:dyDescent="0.25">
      <c r="A400" s="75"/>
      <c r="D400" s="58"/>
      <c r="E400" s="59"/>
      <c r="F400" s="59"/>
      <c r="G400" s="58"/>
      <c r="H400" s="60"/>
      <c r="I400" s="60"/>
      <c r="J400" s="60"/>
      <c r="K400" s="60"/>
      <c r="M400" s="61"/>
      <c r="N400" s="61"/>
      <c r="O400" s="62"/>
      <c r="P400" s="125"/>
      <c r="W400" s="62"/>
      <c r="X400" s="62"/>
    </row>
    <row r="401" spans="1:24" s="57" customFormat="1" x14ac:dyDescent="0.25">
      <c r="A401" s="75"/>
      <c r="D401" s="58"/>
      <c r="E401" s="59"/>
      <c r="F401" s="59"/>
      <c r="G401" s="58"/>
      <c r="H401" s="60"/>
      <c r="I401" s="60"/>
      <c r="J401" s="60"/>
      <c r="K401" s="60"/>
      <c r="M401" s="61"/>
      <c r="N401" s="61"/>
      <c r="O401" s="62"/>
      <c r="P401" s="125"/>
      <c r="W401" s="62"/>
      <c r="X401" s="62"/>
    </row>
    <row r="402" spans="1:24" s="57" customFormat="1" x14ac:dyDescent="0.25">
      <c r="A402" s="75"/>
      <c r="D402" s="58"/>
      <c r="E402" s="59"/>
      <c r="F402" s="59"/>
      <c r="G402" s="58"/>
      <c r="H402" s="60"/>
      <c r="I402" s="60"/>
      <c r="J402" s="60"/>
      <c r="K402" s="60"/>
      <c r="M402" s="61"/>
      <c r="N402" s="61"/>
      <c r="O402" s="62"/>
      <c r="P402" s="125"/>
      <c r="W402" s="62"/>
      <c r="X402" s="62"/>
    </row>
    <row r="403" spans="1:24" s="57" customFormat="1" x14ac:dyDescent="0.25">
      <c r="A403" s="75"/>
      <c r="D403" s="58"/>
      <c r="E403" s="59"/>
      <c r="F403" s="59"/>
      <c r="G403" s="58"/>
      <c r="H403" s="60"/>
      <c r="I403" s="60"/>
      <c r="J403" s="60"/>
      <c r="K403" s="60"/>
      <c r="M403" s="61"/>
      <c r="N403" s="61"/>
      <c r="O403" s="62"/>
      <c r="P403" s="125"/>
      <c r="W403" s="62"/>
      <c r="X403" s="62"/>
    </row>
    <row r="404" spans="1:24" s="57" customFormat="1" x14ac:dyDescent="0.25">
      <c r="A404" s="75"/>
      <c r="D404" s="58"/>
      <c r="E404" s="59"/>
      <c r="F404" s="59"/>
      <c r="G404" s="58"/>
      <c r="H404" s="60"/>
      <c r="I404" s="60"/>
      <c r="J404" s="60"/>
      <c r="K404" s="60"/>
      <c r="M404" s="61"/>
      <c r="N404" s="61"/>
      <c r="O404" s="62"/>
      <c r="P404" s="125"/>
      <c r="W404" s="62"/>
      <c r="X404" s="62"/>
    </row>
    <row r="405" spans="1:24" s="57" customFormat="1" x14ac:dyDescent="0.25">
      <c r="A405" s="75"/>
      <c r="D405" s="58"/>
      <c r="E405" s="59"/>
      <c r="F405" s="59"/>
      <c r="G405" s="58"/>
      <c r="H405" s="60"/>
      <c r="I405" s="60"/>
      <c r="J405" s="60"/>
      <c r="K405" s="60"/>
      <c r="M405" s="61"/>
      <c r="N405" s="61"/>
      <c r="O405" s="62"/>
      <c r="P405" s="125"/>
      <c r="W405" s="62"/>
      <c r="X405" s="62"/>
    </row>
    <row r="406" spans="1:24" s="57" customFormat="1" x14ac:dyDescent="0.25">
      <c r="A406" s="75"/>
      <c r="D406" s="58"/>
      <c r="E406" s="59"/>
      <c r="F406" s="59"/>
      <c r="G406" s="58"/>
      <c r="H406" s="60"/>
      <c r="I406" s="60"/>
      <c r="J406" s="60"/>
      <c r="K406" s="60"/>
      <c r="M406" s="61"/>
      <c r="N406" s="61"/>
      <c r="O406" s="62"/>
      <c r="P406" s="125"/>
      <c r="W406" s="62"/>
      <c r="X406" s="62"/>
    </row>
    <row r="407" spans="1:24" s="57" customFormat="1" x14ac:dyDescent="0.25">
      <c r="A407" s="75"/>
      <c r="D407" s="58"/>
      <c r="E407" s="59"/>
      <c r="F407" s="59"/>
      <c r="G407" s="58"/>
      <c r="H407" s="60"/>
      <c r="I407" s="60"/>
      <c r="J407" s="60"/>
      <c r="K407" s="60"/>
      <c r="M407" s="61"/>
      <c r="N407" s="61"/>
      <c r="O407" s="62"/>
      <c r="P407" s="125"/>
      <c r="W407" s="62"/>
      <c r="X407" s="62"/>
    </row>
    <row r="408" spans="1:24" s="57" customFormat="1" x14ac:dyDescent="0.25">
      <c r="A408" s="75"/>
      <c r="D408" s="58"/>
      <c r="E408" s="59"/>
      <c r="F408" s="59"/>
      <c r="G408" s="58"/>
      <c r="H408" s="60"/>
      <c r="I408" s="60"/>
      <c r="J408" s="60"/>
      <c r="K408" s="60"/>
      <c r="M408" s="61"/>
      <c r="N408" s="61"/>
      <c r="O408" s="62"/>
      <c r="P408" s="125"/>
      <c r="W408" s="62"/>
      <c r="X408" s="62"/>
    </row>
    <row r="409" spans="1:24" s="57" customFormat="1" x14ac:dyDescent="0.25">
      <c r="A409" s="75"/>
      <c r="D409" s="58"/>
      <c r="E409" s="59"/>
      <c r="F409" s="59"/>
      <c r="G409" s="58"/>
      <c r="H409" s="60"/>
      <c r="I409" s="60"/>
      <c r="J409" s="60"/>
      <c r="K409" s="60"/>
      <c r="M409" s="61"/>
      <c r="N409" s="61"/>
      <c r="O409" s="62"/>
      <c r="P409" s="125"/>
      <c r="W409" s="62"/>
      <c r="X409" s="62"/>
    </row>
    <row r="410" spans="1:24" s="57" customFormat="1" x14ac:dyDescent="0.25">
      <c r="A410" s="75"/>
      <c r="D410" s="58"/>
      <c r="E410" s="59"/>
      <c r="F410" s="59"/>
      <c r="G410" s="58"/>
      <c r="H410" s="60"/>
      <c r="I410" s="60"/>
      <c r="J410" s="60"/>
      <c r="K410" s="60"/>
      <c r="M410" s="61"/>
      <c r="N410" s="61"/>
      <c r="O410" s="62"/>
      <c r="P410" s="125"/>
      <c r="W410" s="62"/>
      <c r="X410" s="62"/>
    </row>
    <row r="411" spans="1:24" s="57" customFormat="1" x14ac:dyDescent="0.25">
      <c r="A411" s="75"/>
      <c r="D411" s="58"/>
      <c r="E411" s="59"/>
      <c r="F411" s="59"/>
      <c r="G411" s="58"/>
      <c r="H411" s="60"/>
      <c r="I411" s="60"/>
      <c r="J411" s="60"/>
      <c r="K411" s="60"/>
      <c r="M411" s="61"/>
      <c r="N411" s="61"/>
      <c r="O411" s="62"/>
      <c r="P411" s="125"/>
      <c r="W411" s="62"/>
      <c r="X411" s="62"/>
    </row>
    <row r="412" spans="1:24" s="57" customFormat="1" x14ac:dyDescent="0.25">
      <c r="A412" s="75"/>
      <c r="D412" s="58"/>
      <c r="E412" s="59"/>
      <c r="F412" s="59"/>
      <c r="G412" s="58"/>
      <c r="H412" s="60"/>
      <c r="I412" s="60"/>
      <c r="J412" s="60"/>
      <c r="K412" s="60"/>
      <c r="M412" s="61"/>
      <c r="N412" s="61"/>
      <c r="O412" s="62"/>
      <c r="P412" s="125"/>
      <c r="W412" s="62"/>
      <c r="X412" s="62"/>
    </row>
    <row r="413" spans="1:24" s="57" customFormat="1" x14ac:dyDescent="0.25">
      <c r="A413" s="75"/>
      <c r="D413" s="58"/>
      <c r="E413" s="59"/>
      <c r="F413" s="59"/>
      <c r="G413" s="58"/>
      <c r="H413" s="60"/>
      <c r="I413" s="60"/>
      <c r="J413" s="60"/>
      <c r="K413" s="60"/>
      <c r="M413" s="61"/>
      <c r="N413" s="61"/>
      <c r="O413" s="62"/>
      <c r="P413" s="125"/>
      <c r="W413" s="62"/>
      <c r="X413" s="62"/>
    </row>
    <row r="414" spans="1:24" s="57" customFormat="1" x14ac:dyDescent="0.25">
      <c r="A414" s="75"/>
      <c r="D414" s="58"/>
      <c r="E414" s="59"/>
      <c r="F414" s="59"/>
      <c r="G414" s="58"/>
      <c r="H414" s="60"/>
      <c r="I414" s="60"/>
      <c r="J414" s="60"/>
      <c r="K414" s="60"/>
      <c r="M414" s="61"/>
      <c r="N414" s="61"/>
      <c r="O414" s="62"/>
      <c r="P414" s="125"/>
      <c r="W414" s="62"/>
      <c r="X414" s="62"/>
    </row>
    <row r="415" spans="1:24" s="57" customFormat="1" x14ac:dyDescent="0.25">
      <c r="A415" s="75"/>
      <c r="D415" s="58"/>
      <c r="E415" s="59"/>
      <c r="F415" s="59"/>
      <c r="G415" s="58"/>
      <c r="H415" s="60"/>
      <c r="I415" s="60"/>
      <c r="J415" s="60"/>
      <c r="K415" s="60"/>
      <c r="M415" s="61"/>
      <c r="N415" s="61"/>
      <c r="O415" s="62"/>
      <c r="P415" s="125"/>
      <c r="W415" s="62"/>
      <c r="X415" s="62"/>
    </row>
    <row r="416" spans="1:24" s="57" customFormat="1" x14ac:dyDescent="0.25">
      <c r="A416" s="75"/>
      <c r="D416" s="58"/>
      <c r="E416" s="59"/>
      <c r="F416" s="59"/>
      <c r="G416" s="58"/>
      <c r="H416" s="60"/>
      <c r="I416" s="60"/>
      <c r="J416" s="60"/>
      <c r="K416" s="60"/>
      <c r="M416" s="61"/>
      <c r="N416" s="61"/>
      <c r="O416" s="62"/>
      <c r="P416" s="125"/>
      <c r="W416" s="62"/>
      <c r="X416" s="62"/>
    </row>
    <row r="417" spans="1:24" s="57" customFormat="1" x14ac:dyDescent="0.25">
      <c r="A417" s="75"/>
      <c r="D417" s="58"/>
      <c r="E417" s="59"/>
      <c r="F417" s="59"/>
      <c r="G417" s="58"/>
      <c r="H417" s="60"/>
      <c r="I417" s="60"/>
      <c r="J417" s="60"/>
      <c r="K417" s="60"/>
      <c r="M417" s="61"/>
      <c r="N417" s="61"/>
      <c r="O417" s="62"/>
      <c r="P417" s="125"/>
      <c r="W417" s="62"/>
      <c r="X417" s="62"/>
    </row>
    <row r="418" spans="1:24" s="57" customFormat="1" x14ac:dyDescent="0.25">
      <c r="A418" s="75"/>
      <c r="D418" s="58"/>
      <c r="E418" s="59"/>
      <c r="F418" s="59"/>
      <c r="G418" s="58"/>
      <c r="H418" s="60"/>
      <c r="I418" s="60"/>
      <c r="J418" s="60"/>
      <c r="K418" s="60"/>
      <c r="M418" s="61"/>
      <c r="N418" s="61"/>
      <c r="O418" s="62"/>
      <c r="P418" s="125"/>
      <c r="W418" s="62"/>
      <c r="X418" s="62"/>
    </row>
    <row r="419" spans="1:24" s="57" customFormat="1" x14ac:dyDescent="0.25">
      <c r="A419" s="75"/>
      <c r="D419" s="58"/>
      <c r="E419" s="59"/>
      <c r="F419" s="59"/>
      <c r="G419" s="58"/>
      <c r="H419" s="60"/>
      <c r="I419" s="60"/>
      <c r="J419" s="60"/>
      <c r="K419" s="60"/>
      <c r="M419" s="61"/>
      <c r="N419" s="61"/>
      <c r="O419" s="62"/>
      <c r="P419" s="125"/>
      <c r="W419" s="62"/>
      <c r="X419" s="62"/>
    </row>
    <row r="420" spans="1:24" s="57" customFormat="1" x14ac:dyDescent="0.25">
      <c r="A420" s="75"/>
      <c r="D420" s="58"/>
      <c r="E420" s="59"/>
      <c r="F420" s="59"/>
      <c r="G420" s="58"/>
      <c r="H420" s="60"/>
      <c r="I420" s="60"/>
      <c r="J420" s="60"/>
      <c r="K420" s="60"/>
      <c r="M420" s="61"/>
      <c r="N420" s="61"/>
      <c r="O420" s="62"/>
      <c r="P420" s="125"/>
      <c r="W420" s="62"/>
      <c r="X420" s="62"/>
    </row>
    <row r="421" spans="1:24" s="57" customFormat="1" x14ac:dyDescent="0.25">
      <c r="A421" s="75"/>
      <c r="D421" s="58"/>
      <c r="E421" s="59"/>
      <c r="F421" s="59"/>
      <c r="G421" s="58"/>
      <c r="H421" s="60"/>
      <c r="I421" s="60"/>
      <c r="J421" s="60"/>
      <c r="K421" s="60"/>
      <c r="M421" s="61"/>
      <c r="N421" s="61"/>
      <c r="O421" s="62"/>
      <c r="P421" s="125"/>
      <c r="W421" s="62"/>
      <c r="X421" s="62"/>
    </row>
    <row r="422" spans="1:24" s="57" customFormat="1" x14ac:dyDescent="0.25">
      <c r="A422" s="75"/>
      <c r="D422" s="58"/>
      <c r="E422" s="59"/>
      <c r="F422" s="59"/>
      <c r="G422" s="58"/>
      <c r="H422" s="60"/>
      <c r="I422" s="60"/>
      <c r="J422" s="60"/>
      <c r="K422" s="60"/>
      <c r="M422" s="61"/>
      <c r="N422" s="61"/>
      <c r="O422" s="62"/>
      <c r="P422" s="125"/>
      <c r="W422" s="62"/>
      <c r="X422" s="62"/>
    </row>
    <row r="423" spans="1:24" s="57" customFormat="1" x14ac:dyDescent="0.25">
      <c r="A423" s="75"/>
      <c r="D423" s="58"/>
      <c r="E423" s="59"/>
      <c r="F423" s="59"/>
      <c r="G423" s="58"/>
      <c r="H423" s="60"/>
      <c r="I423" s="60"/>
      <c r="J423" s="60"/>
      <c r="K423" s="60"/>
      <c r="M423" s="61"/>
      <c r="N423" s="61"/>
      <c r="O423" s="62"/>
      <c r="P423" s="125"/>
      <c r="W423" s="62"/>
      <c r="X423" s="62"/>
    </row>
    <row r="424" spans="1:24" s="57" customFormat="1" x14ac:dyDescent="0.25">
      <c r="A424" s="75"/>
      <c r="D424" s="58"/>
      <c r="E424" s="59"/>
      <c r="F424" s="59"/>
      <c r="G424" s="58"/>
      <c r="H424" s="60"/>
      <c r="I424" s="60"/>
      <c r="J424" s="60"/>
      <c r="K424" s="60"/>
      <c r="M424" s="61"/>
      <c r="N424" s="61"/>
      <c r="O424" s="62"/>
      <c r="P424" s="125"/>
      <c r="W424" s="62"/>
      <c r="X424" s="62"/>
    </row>
    <row r="425" spans="1:24" s="57" customFormat="1" x14ac:dyDescent="0.25">
      <c r="A425" s="75"/>
      <c r="D425" s="58"/>
      <c r="E425" s="59"/>
      <c r="F425" s="59"/>
      <c r="G425" s="58"/>
      <c r="H425" s="60"/>
      <c r="I425" s="60"/>
      <c r="J425" s="60"/>
      <c r="K425" s="60"/>
      <c r="M425" s="61"/>
      <c r="N425" s="61"/>
      <c r="O425" s="62"/>
      <c r="P425" s="125"/>
      <c r="W425" s="62"/>
      <c r="X425" s="62"/>
    </row>
    <row r="426" spans="1:24" s="57" customFormat="1" x14ac:dyDescent="0.25">
      <c r="A426" s="75"/>
      <c r="D426" s="58"/>
      <c r="E426" s="59"/>
      <c r="F426" s="59"/>
      <c r="G426" s="58"/>
      <c r="H426" s="60"/>
      <c r="I426" s="60"/>
      <c r="J426" s="60"/>
      <c r="K426" s="60"/>
      <c r="M426" s="61"/>
      <c r="N426" s="61"/>
      <c r="O426" s="62"/>
      <c r="P426" s="125"/>
      <c r="W426" s="62"/>
      <c r="X426" s="62"/>
    </row>
    <row r="427" spans="1:24" s="57" customFormat="1" x14ac:dyDescent="0.25">
      <c r="A427" s="75"/>
      <c r="D427" s="58"/>
      <c r="E427" s="59"/>
      <c r="F427" s="59"/>
      <c r="G427" s="58"/>
      <c r="H427" s="60"/>
      <c r="I427" s="60"/>
      <c r="J427" s="60"/>
      <c r="K427" s="60"/>
      <c r="M427" s="61"/>
      <c r="N427" s="61"/>
      <c r="O427" s="62"/>
      <c r="P427" s="125"/>
      <c r="W427" s="62"/>
      <c r="X427" s="62"/>
    </row>
    <row r="428" spans="1:24" s="57" customFormat="1" x14ac:dyDescent="0.25">
      <c r="A428" s="75"/>
      <c r="D428" s="58"/>
      <c r="E428" s="59"/>
      <c r="F428" s="59"/>
      <c r="G428" s="58"/>
      <c r="H428" s="60"/>
      <c r="I428" s="60"/>
      <c r="J428" s="60"/>
      <c r="K428" s="60"/>
      <c r="M428" s="61"/>
      <c r="N428" s="61"/>
      <c r="O428" s="62"/>
      <c r="P428" s="125"/>
      <c r="W428" s="62"/>
      <c r="X428" s="62"/>
    </row>
    <row r="429" spans="1:24" s="57" customFormat="1" x14ac:dyDescent="0.25">
      <c r="A429" s="75"/>
      <c r="D429" s="58"/>
      <c r="E429" s="59"/>
      <c r="F429" s="59"/>
      <c r="G429" s="58"/>
      <c r="H429" s="60"/>
      <c r="I429" s="60"/>
      <c r="J429" s="60"/>
      <c r="K429" s="60"/>
      <c r="M429" s="61"/>
      <c r="N429" s="61"/>
      <c r="O429" s="62"/>
      <c r="P429" s="125"/>
      <c r="W429" s="62"/>
      <c r="X429" s="62"/>
    </row>
    <row r="430" spans="1:24" s="57" customFormat="1" x14ac:dyDescent="0.25">
      <c r="A430" s="75"/>
      <c r="D430" s="58"/>
      <c r="E430" s="59"/>
      <c r="F430" s="59"/>
      <c r="G430" s="58"/>
      <c r="H430" s="60"/>
      <c r="I430" s="60"/>
      <c r="J430" s="60"/>
      <c r="K430" s="60"/>
      <c r="M430" s="61"/>
      <c r="N430" s="61"/>
      <c r="O430" s="62"/>
      <c r="P430" s="125"/>
      <c r="W430" s="62"/>
      <c r="X430" s="62"/>
    </row>
    <row r="431" spans="1:24" s="57" customFormat="1" x14ac:dyDescent="0.25">
      <c r="A431" s="75"/>
      <c r="D431" s="58"/>
      <c r="E431" s="59"/>
      <c r="F431" s="59"/>
      <c r="G431" s="58"/>
      <c r="H431" s="60"/>
      <c r="I431" s="60"/>
      <c r="J431" s="60"/>
      <c r="K431" s="60"/>
      <c r="M431" s="61"/>
      <c r="N431" s="61"/>
      <c r="O431" s="62"/>
      <c r="P431" s="125"/>
      <c r="W431" s="62"/>
      <c r="X431" s="62"/>
    </row>
    <row r="432" spans="1:24" s="57" customFormat="1" x14ac:dyDescent="0.25">
      <c r="A432" s="75"/>
      <c r="D432" s="58"/>
      <c r="E432" s="59"/>
      <c r="F432" s="59"/>
      <c r="G432" s="58"/>
      <c r="H432" s="60"/>
      <c r="I432" s="60"/>
      <c r="J432" s="60"/>
      <c r="K432" s="60"/>
      <c r="M432" s="61"/>
      <c r="N432" s="61"/>
      <c r="O432" s="62"/>
      <c r="P432" s="125"/>
      <c r="W432" s="62"/>
      <c r="X432" s="62"/>
    </row>
    <row r="433" spans="1:24" s="57" customFormat="1" x14ac:dyDescent="0.25">
      <c r="A433" s="75"/>
      <c r="D433" s="58"/>
      <c r="E433" s="59"/>
      <c r="F433" s="59"/>
      <c r="G433" s="58"/>
      <c r="H433" s="60"/>
      <c r="I433" s="60"/>
      <c r="J433" s="60"/>
      <c r="K433" s="60"/>
      <c r="M433" s="61"/>
      <c r="N433" s="61"/>
      <c r="O433" s="62"/>
      <c r="P433" s="125"/>
      <c r="W433" s="62"/>
      <c r="X433" s="62"/>
    </row>
    <row r="434" spans="1:24" s="57" customFormat="1" x14ac:dyDescent="0.25">
      <c r="A434" s="75"/>
      <c r="D434" s="58"/>
      <c r="E434" s="59"/>
      <c r="F434" s="59"/>
      <c r="G434" s="58"/>
      <c r="H434" s="60"/>
      <c r="I434" s="60"/>
      <c r="J434" s="60"/>
      <c r="K434" s="60"/>
      <c r="M434" s="61"/>
      <c r="N434" s="61"/>
      <c r="O434" s="62"/>
      <c r="P434" s="125"/>
      <c r="W434" s="62"/>
      <c r="X434" s="62"/>
    </row>
    <row r="435" spans="1:24" s="57" customFormat="1" x14ac:dyDescent="0.25">
      <c r="A435" s="75"/>
      <c r="D435" s="58"/>
      <c r="E435" s="59"/>
      <c r="F435" s="59"/>
      <c r="G435" s="58"/>
      <c r="H435" s="60"/>
      <c r="I435" s="60"/>
      <c r="J435" s="60"/>
      <c r="K435" s="60"/>
      <c r="M435" s="61"/>
      <c r="N435" s="61"/>
      <c r="O435" s="62"/>
      <c r="P435" s="125"/>
      <c r="W435" s="62"/>
      <c r="X435" s="62"/>
    </row>
    <row r="436" spans="1:24" s="57" customFormat="1" x14ac:dyDescent="0.25">
      <c r="A436" s="75"/>
      <c r="D436" s="58"/>
      <c r="E436" s="59"/>
      <c r="F436" s="59"/>
      <c r="G436" s="58"/>
      <c r="H436" s="60"/>
      <c r="I436" s="60"/>
      <c r="J436" s="60"/>
      <c r="K436" s="60"/>
      <c r="M436" s="61"/>
      <c r="N436" s="61"/>
      <c r="O436" s="62"/>
      <c r="P436" s="125"/>
      <c r="W436" s="62"/>
      <c r="X436" s="62"/>
    </row>
    <row r="437" spans="1:24" s="57" customFormat="1" x14ac:dyDescent="0.25">
      <c r="A437" s="75"/>
      <c r="D437" s="58"/>
      <c r="E437" s="59"/>
      <c r="F437" s="59"/>
      <c r="G437" s="58"/>
      <c r="H437" s="60"/>
      <c r="I437" s="60"/>
      <c r="J437" s="60"/>
      <c r="K437" s="60"/>
      <c r="M437" s="61"/>
      <c r="N437" s="61"/>
      <c r="O437" s="62"/>
      <c r="P437" s="125"/>
      <c r="W437" s="62"/>
      <c r="X437" s="62"/>
    </row>
    <row r="438" spans="1:24" s="57" customFormat="1" x14ac:dyDescent="0.25">
      <c r="A438" s="75"/>
      <c r="D438" s="58"/>
      <c r="E438" s="59"/>
      <c r="F438" s="59"/>
      <c r="G438" s="58"/>
      <c r="H438" s="60"/>
      <c r="I438" s="60"/>
      <c r="J438" s="60"/>
      <c r="K438" s="60"/>
      <c r="M438" s="61"/>
      <c r="N438" s="61"/>
      <c r="O438" s="62"/>
      <c r="P438" s="125"/>
      <c r="W438" s="62"/>
      <c r="X438" s="62"/>
    </row>
    <row r="439" spans="1:24" s="57" customFormat="1" x14ac:dyDescent="0.25">
      <c r="A439" s="75"/>
      <c r="D439" s="58"/>
      <c r="E439" s="59"/>
      <c r="F439" s="59"/>
      <c r="G439" s="58"/>
      <c r="H439" s="60"/>
      <c r="I439" s="60"/>
      <c r="J439" s="60"/>
      <c r="K439" s="60"/>
      <c r="M439" s="61"/>
      <c r="N439" s="61"/>
      <c r="O439" s="62"/>
      <c r="P439" s="125"/>
      <c r="W439" s="62"/>
      <c r="X439" s="62"/>
    </row>
    <row r="440" spans="1:24" s="57" customFormat="1" x14ac:dyDescent="0.25">
      <c r="A440" s="75"/>
      <c r="D440" s="58"/>
      <c r="E440" s="59"/>
      <c r="F440" s="59"/>
      <c r="G440" s="58"/>
      <c r="H440" s="60"/>
      <c r="I440" s="60"/>
      <c r="J440" s="60"/>
      <c r="K440" s="60"/>
      <c r="M440" s="61"/>
      <c r="N440" s="61"/>
      <c r="O440" s="62"/>
      <c r="P440" s="125"/>
      <c r="W440" s="62"/>
      <c r="X440" s="62"/>
    </row>
    <row r="441" spans="1:24" s="57" customFormat="1" x14ac:dyDescent="0.25">
      <c r="A441" s="75"/>
      <c r="D441" s="58"/>
      <c r="E441" s="59"/>
      <c r="F441" s="59"/>
      <c r="G441" s="58"/>
      <c r="H441" s="60"/>
      <c r="I441" s="60"/>
      <c r="J441" s="60"/>
      <c r="K441" s="60"/>
      <c r="M441" s="61"/>
      <c r="N441" s="61"/>
      <c r="O441" s="62"/>
      <c r="P441" s="125"/>
      <c r="W441" s="62"/>
      <c r="X441" s="62"/>
    </row>
    <row r="442" spans="1:24" s="57" customFormat="1" x14ac:dyDescent="0.25">
      <c r="A442" s="75"/>
      <c r="D442" s="58"/>
      <c r="E442" s="59"/>
      <c r="F442" s="59"/>
      <c r="G442" s="58"/>
      <c r="H442" s="60"/>
      <c r="I442" s="60"/>
      <c r="J442" s="60"/>
      <c r="K442" s="60"/>
      <c r="M442" s="61"/>
      <c r="N442" s="61"/>
      <c r="O442" s="62"/>
      <c r="P442" s="125"/>
      <c r="W442" s="62"/>
      <c r="X442" s="62"/>
    </row>
    <row r="443" spans="1:24" s="57" customFormat="1" x14ac:dyDescent="0.25">
      <c r="A443" s="75"/>
      <c r="D443" s="58"/>
      <c r="E443" s="59"/>
      <c r="F443" s="59"/>
      <c r="G443" s="58"/>
      <c r="H443" s="60"/>
      <c r="I443" s="60"/>
      <c r="J443" s="60"/>
      <c r="K443" s="60"/>
      <c r="M443" s="61"/>
      <c r="N443" s="61"/>
      <c r="O443" s="62"/>
      <c r="P443" s="125"/>
      <c r="W443" s="62"/>
      <c r="X443" s="62"/>
    </row>
    <row r="444" spans="1:24" s="57" customFormat="1" x14ac:dyDescent="0.25">
      <c r="A444" s="75"/>
      <c r="D444" s="58"/>
      <c r="E444" s="59"/>
      <c r="F444" s="59"/>
      <c r="G444" s="58"/>
      <c r="H444" s="60"/>
      <c r="I444" s="60"/>
      <c r="J444" s="60"/>
      <c r="K444" s="60"/>
      <c r="M444" s="61"/>
      <c r="N444" s="61"/>
      <c r="O444" s="62"/>
      <c r="P444" s="125"/>
      <c r="W444" s="62"/>
      <c r="X444" s="62"/>
    </row>
    <row r="445" spans="1:24" s="57" customFormat="1" x14ac:dyDescent="0.25">
      <c r="A445" s="75"/>
      <c r="D445" s="58"/>
      <c r="E445" s="59"/>
      <c r="F445" s="59"/>
      <c r="G445" s="58"/>
      <c r="H445" s="60"/>
      <c r="I445" s="60"/>
      <c r="J445" s="60"/>
      <c r="K445" s="60"/>
      <c r="M445" s="61"/>
      <c r="N445" s="61"/>
      <c r="O445" s="62"/>
      <c r="P445" s="125"/>
      <c r="W445" s="62"/>
      <c r="X445" s="62"/>
    </row>
    <row r="446" spans="1:24" s="57" customFormat="1" x14ac:dyDescent="0.25">
      <c r="A446" s="75"/>
      <c r="D446" s="58"/>
      <c r="E446" s="59"/>
      <c r="F446" s="59"/>
      <c r="G446" s="58"/>
      <c r="H446" s="60"/>
      <c r="I446" s="60"/>
      <c r="J446" s="60"/>
      <c r="K446" s="60"/>
      <c r="M446" s="61"/>
      <c r="N446" s="61"/>
      <c r="O446" s="62"/>
      <c r="P446" s="125"/>
      <c r="W446" s="62"/>
      <c r="X446" s="62"/>
    </row>
    <row r="447" spans="1:24" s="57" customFormat="1" x14ac:dyDescent="0.25">
      <c r="A447" s="75"/>
      <c r="D447" s="58"/>
      <c r="E447" s="59"/>
      <c r="F447" s="59"/>
      <c r="G447" s="58"/>
      <c r="H447" s="60"/>
      <c r="I447" s="60"/>
      <c r="J447" s="60"/>
      <c r="K447" s="60"/>
      <c r="M447" s="61"/>
      <c r="N447" s="61"/>
      <c r="O447" s="62"/>
      <c r="P447" s="125"/>
      <c r="W447" s="62"/>
      <c r="X447" s="62"/>
    </row>
    <row r="448" spans="1:24" s="57" customFormat="1" x14ac:dyDescent="0.25">
      <c r="A448" s="75"/>
      <c r="D448" s="58"/>
      <c r="E448" s="59"/>
      <c r="F448" s="59"/>
      <c r="G448" s="58"/>
      <c r="H448" s="60"/>
      <c r="I448" s="60"/>
      <c r="J448" s="60"/>
      <c r="K448" s="60"/>
      <c r="M448" s="61"/>
      <c r="N448" s="61"/>
      <c r="O448" s="62"/>
      <c r="P448" s="125"/>
      <c r="W448" s="62"/>
      <c r="X448" s="62"/>
    </row>
    <row r="449" spans="1:24" s="57" customFormat="1" x14ac:dyDescent="0.25">
      <c r="A449" s="75"/>
      <c r="D449" s="58"/>
      <c r="E449" s="59"/>
      <c r="F449" s="59"/>
      <c r="G449" s="58"/>
      <c r="H449" s="60"/>
      <c r="I449" s="60"/>
      <c r="J449" s="60"/>
      <c r="K449" s="60"/>
      <c r="M449" s="61"/>
      <c r="N449" s="61"/>
      <c r="O449" s="62"/>
      <c r="P449" s="125"/>
      <c r="W449" s="62"/>
      <c r="X449" s="62"/>
    </row>
    <row r="450" spans="1:24" s="57" customFormat="1" x14ac:dyDescent="0.25">
      <c r="A450" s="75"/>
      <c r="D450" s="58"/>
      <c r="E450" s="59"/>
      <c r="F450" s="59"/>
      <c r="G450" s="58"/>
      <c r="H450" s="60"/>
      <c r="I450" s="60"/>
      <c r="J450" s="60"/>
      <c r="K450" s="60"/>
      <c r="M450" s="61"/>
      <c r="N450" s="61"/>
      <c r="O450" s="62"/>
      <c r="P450" s="125"/>
      <c r="W450" s="62"/>
      <c r="X450" s="62"/>
    </row>
    <row r="451" spans="1:24" s="57" customFormat="1" x14ac:dyDescent="0.25">
      <c r="A451" s="75"/>
      <c r="D451" s="58"/>
      <c r="E451" s="59"/>
      <c r="F451" s="59"/>
      <c r="G451" s="58"/>
      <c r="H451" s="60"/>
      <c r="I451" s="60"/>
      <c r="J451" s="60"/>
      <c r="K451" s="60"/>
      <c r="M451" s="61"/>
      <c r="N451" s="61"/>
      <c r="O451" s="62"/>
      <c r="P451" s="125"/>
      <c r="W451" s="62"/>
      <c r="X451" s="62"/>
    </row>
    <row r="452" spans="1:24" s="57" customFormat="1" x14ac:dyDescent="0.25">
      <c r="A452" s="75"/>
      <c r="D452" s="58"/>
      <c r="E452" s="59"/>
      <c r="F452" s="59"/>
      <c r="G452" s="58"/>
      <c r="H452" s="60"/>
      <c r="I452" s="60"/>
      <c r="J452" s="60"/>
      <c r="K452" s="60"/>
      <c r="M452" s="61"/>
      <c r="N452" s="61"/>
      <c r="O452" s="62"/>
      <c r="P452" s="125"/>
      <c r="W452" s="62"/>
      <c r="X452" s="62"/>
    </row>
    <row r="453" spans="1:24" s="57" customFormat="1" x14ac:dyDescent="0.25">
      <c r="A453" s="75"/>
      <c r="D453" s="58"/>
      <c r="E453" s="59"/>
      <c r="F453" s="59"/>
      <c r="G453" s="58"/>
      <c r="H453" s="60"/>
      <c r="I453" s="60"/>
      <c r="J453" s="60"/>
      <c r="K453" s="60"/>
      <c r="M453" s="61"/>
      <c r="N453" s="61"/>
      <c r="O453" s="62"/>
      <c r="P453" s="125"/>
      <c r="W453" s="62"/>
      <c r="X453" s="62"/>
    </row>
    <row r="454" spans="1:24" s="57" customFormat="1" x14ac:dyDescent="0.25">
      <c r="A454" s="75"/>
      <c r="D454" s="58"/>
      <c r="E454" s="59"/>
      <c r="F454" s="59"/>
      <c r="G454" s="58"/>
      <c r="H454" s="60"/>
      <c r="I454" s="60"/>
      <c r="J454" s="60"/>
      <c r="K454" s="60"/>
      <c r="M454" s="61"/>
      <c r="N454" s="61"/>
      <c r="O454" s="62"/>
      <c r="P454" s="125"/>
      <c r="W454" s="62"/>
      <c r="X454" s="62"/>
    </row>
    <row r="455" spans="1:24" s="57" customFormat="1" x14ac:dyDescent="0.25">
      <c r="A455" s="75"/>
      <c r="D455" s="58"/>
      <c r="E455" s="59"/>
      <c r="F455" s="59"/>
      <c r="G455" s="58"/>
      <c r="H455" s="60"/>
      <c r="I455" s="60"/>
      <c r="J455" s="60"/>
      <c r="K455" s="60"/>
      <c r="M455" s="61"/>
      <c r="N455" s="61"/>
      <c r="O455" s="62"/>
      <c r="P455" s="125"/>
      <c r="W455" s="62"/>
      <c r="X455" s="62"/>
    </row>
    <row r="456" spans="1:24" s="57" customFormat="1" x14ac:dyDescent="0.25">
      <c r="A456" s="75"/>
      <c r="D456" s="58"/>
      <c r="E456" s="59"/>
      <c r="F456" s="59"/>
      <c r="G456" s="58"/>
      <c r="H456" s="60"/>
      <c r="I456" s="60"/>
      <c r="J456" s="60"/>
      <c r="K456" s="60"/>
      <c r="M456" s="61"/>
      <c r="N456" s="61"/>
      <c r="O456" s="62"/>
      <c r="P456" s="125"/>
      <c r="W456" s="62"/>
      <c r="X456" s="62"/>
    </row>
    <row r="457" spans="1:24" s="57" customFormat="1" x14ac:dyDescent="0.25">
      <c r="A457" s="75"/>
      <c r="D457" s="58"/>
      <c r="E457" s="59"/>
      <c r="F457" s="59"/>
      <c r="G457" s="58"/>
      <c r="H457" s="60"/>
      <c r="I457" s="60"/>
      <c r="J457" s="60"/>
      <c r="K457" s="60"/>
      <c r="M457" s="61"/>
      <c r="N457" s="61"/>
      <c r="O457" s="62"/>
      <c r="P457" s="125"/>
      <c r="W457" s="62"/>
      <c r="X457" s="62"/>
    </row>
    <row r="458" spans="1:24" s="57" customFormat="1" x14ac:dyDescent="0.25">
      <c r="A458" s="75"/>
      <c r="D458" s="58"/>
      <c r="E458" s="59"/>
      <c r="F458" s="59"/>
      <c r="G458" s="58"/>
      <c r="H458" s="60"/>
      <c r="I458" s="60"/>
      <c r="J458" s="60"/>
      <c r="K458" s="60"/>
      <c r="M458" s="61"/>
      <c r="N458" s="61"/>
      <c r="O458" s="62"/>
      <c r="P458" s="125"/>
      <c r="W458" s="62"/>
      <c r="X458" s="62"/>
    </row>
    <row r="459" spans="1:24" s="57" customFormat="1" x14ac:dyDescent="0.25">
      <c r="A459" s="75"/>
      <c r="D459" s="58"/>
      <c r="E459" s="59"/>
      <c r="F459" s="59"/>
      <c r="G459" s="58"/>
      <c r="H459" s="60"/>
      <c r="I459" s="60"/>
      <c r="J459" s="60"/>
      <c r="K459" s="60"/>
      <c r="M459" s="61"/>
      <c r="N459" s="61"/>
      <c r="O459" s="62"/>
      <c r="P459" s="125"/>
      <c r="W459" s="62"/>
      <c r="X459" s="62"/>
    </row>
    <row r="460" spans="1:24" s="57" customFormat="1" x14ac:dyDescent="0.25">
      <c r="A460" s="75"/>
      <c r="D460" s="58"/>
      <c r="E460" s="59"/>
      <c r="F460" s="59"/>
      <c r="G460" s="58"/>
      <c r="H460" s="60"/>
      <c r="I460" s="60"/>
      <c r="J460" s="60"/>
      <c r="K460" s="60"/>
      <c r="M460" s="61"/>
      <c r="N460" s="61"/>
      <c r="O460" s="62"/>
      <c r="P460" s="125"/>
      <c r="W460" s="62"/>
      <c r="X460" s="62"/>
    </row>
    <row r="461" spans="1:24" s="57" customFormat="1" x14ac:dyDescent="0.25">
      <c r="A461" s="75"/>
      <c r="D461" s="58"/>
      <c r="E461" s="59"/>
      <c r="F461" s="59"/>
      <c r="G461" s="58"/>
      <c r="H461" s="60"/>
      <c r="I461" s="60"/>
      <c r="J461" s="60"/>
      <c r="K461" s="60"/>
      <c r="M461" s="61"/>
      <c r="N461" s="61"/>
      <c r="O461" s="62"/>
      <c r="P461" s="125"/>
      <c r="W461" s="62"/>
      <c r="X461" s="62"/>
    </row>
    <row r="462" spans="1:24" s="57" customFormat="1" x14ac:dyDescent="0.25">
      <c r="A462" s="75"/>
      <c r="D462" s="58"/>
      <c r="E462" s="59"/>
      <c r="F462" s="59"/>
      <c r="G462" s="58"/>
      <c r="H462" s="60"/>
      <c r="I462" s="60"/>
      <c r="J462" s="60"/>
      <c r="K462" s="60"/>
      <c r="M462" s="61"/>
      <c r="N462" s="61"/>
      <c r="O462" s="62"/>
      <c r="P462" s="125"/>
      <c r="W462" s="62"/>
      <c r="X462" s="62"/>
    </row>
    <row r="463" spans="1:24" s="57" customFormat="1" x14ac:dyDescent="0.25">
      <c r="A463" s="75"/>
      <c r="D463" s="58"/>
      <c r="E463" s="59"/>
      <c r="F463" s="59"/>
      <c r="G463" s="58"/>
      <c r="H463" s="60"/>
      <c r="I463" s="60"/>
      <c r="J463" s="60"/>
      <c r="K463" s="60"/>
      <c r="M463" s="61"/>
      <c r="N463" s="61"/>
      <c r="O463" s="62"/>
      <c r="P463" s="125"/>
      <c r="W463" s="62"/>
      <c r="X463" s="62"/>
    </row>
    <row r="464" spans="1:24" s="57" customFormat="1" x14ac:dyDescent="0.25">
      <c r="A464" s="75"/>
      <c r="D464" s="58"/>
      <c r="E464" s="59"/>
      <c r="F464" s="59"/>
      <c r="G464" s="58"/>
      <c r="H464" s="60"/>
      <c r="I464" s="60"/>
      <c r="J464" s="60"/>
      <c r="K464" s="60"/>
      <c r="M464" s="61"/>
      <c r="N464" s="61"/>
      <c r="O464" s="62"/>
      <c r="P464" s="125"/>
      <c r="W464" s="62"/>
      <c r="X464" s="62"/>
    </row>
    <row r="465" spans="1:24" s="57" customFormat="1" x14ac:dyDescent="0.25">
      <c r="A465" s="75"/>
      <c r="D465" s="58"/>
      <c r="E465" s="59"/>
      <c r="F465" s="59"/>
      <c r="G465" s="58"/>
      <c r="H465" s="60"/>
      <c r="I465" s="60"/>
      <c r="J465" s="60"/>
      <c r="K465" s="60"/>
      <c r="M465" s="61"/>
      <c r="N465" s="61"/>
      <c r="O465" s="62"/>
      <c r="P465" s="125"/>
      <c r="W465" s="62"/>
      <c r="X465" s="62"/>
    </row>
    <row r="466" spans="1:24" s="57" customFormat="1" x14ac:dyDescent="0.25">
      <c r="A466" s="75"/>
      <c r="D466" s="58"/>
      <c r="E466" s="59"/>
      <c r="F466" s="59"/>
      <c r="G466" s="58"/>
      <c r="H466" s="60"/>
      <c r="I466" s="60"/>
      <c r="J466" s="60"/>
      <c r="K466" s="60"/>
      <c r="M466" s="61"/>
      <c r="N466" s="61"/>
      <c r="O466" s="62"/>
      <c r="P466" s="125"/>
      <c r="W466" s="62"/>
      <c r="X466" s="62"/>
    </row>
    <row r="467" spans="1:24" s="57" customFormat="1" x14ac:dyDescent="0.25">
      <c r="A467" s="75"/>
      <c r="D467" s="58"/>
      <c r="E467" s="59"/>
      <c r="F467" s="59"/>
      <c r="G467" s="58"/>
      <c r="H467" s="60"/>
      <c r="I467" s="60"/>
      <c r="J467" s="60"/>
      <c r="K467" s="60"/>
      <c r="M467" s="61"/>
      <c r="N467" s="61"/>
      <c r="O467" s="62"/>
      <c r="P467" s="125"/>
      <c r="W467" s="62"/>
      <c r="X467" s="62"/>
    </row>
    <row r="468" spans="1:24" s="57" customFormat="1" x14ac:dyDescent="0.25">
      <c r="A468" s="75"/>
      <c r="D468" s="58"/>
      <c r="E468" s="59"/>
      <c r="F468" s="59"/>
      <c r="G468" s="58"/>
      <c r="H468" s="60"/>
      <c r="I468" s="60"/>
      <c r="J468" s="60"/>
      <c r="K468" s="60"/>
      <c r="M468" s="61"/>
      <c r="N468" s="61"/>
      <c r="O468" s="62"/>
      <c r="P468" s="125"/>
      <c r="W468" s="62"/>
      <c r="X468" s="62"/>
    </row>
    <row r="469" spans="1:24" s="57" customFormat="1" x14ac:dyDescent="0.25">
      <c r="A469" s="75"/>
      <c r="D469" s="58"/>
      <c r="E469" s="59"/>
      <c r="F469" s="59"/>
      <c r="G469" s="58"/>
      <c r="H469" s="60"/>
      <c r="I469" s="60"/>
      <c r="J469" s="60"/>
      <c r="K469" s="60"/>
      <c r="M469" s="61"/>
      <c r="N469" s="61"/>
      <c r="O469" s="62"/>
      <c r="P469" s="125"/>
      <c r="W469" s="62"/>
      <c r="X469" s="62"/>
    </row>
    <row r="470" spans="1:24" s="57" customFormat="1" x14ac:dyDescent="0.25">
      <c r="A470" s="75"/>
      <c r="D470" s="58"/>
      <c r="E470" s="59"/>
      <c r="F470" s="59"/>
      <c r="G470" s="58"/>
      <c r="H470" s="60"/>
      <c r="I470" s="60"/>
      <c r="J470" s="60"/>
      <c r="K470" s="60"/>
      <c r="M470" s="61"/>
      <c r="N470" s="61"/>
      <c r="O470" s="62"/>
      <c r="P470" s="125"/>
      <c r="W470" s="62"/>
      <c r="X470" s="62"/>
    </row>
    <row r="471" spans="1:24" s="57" customFormat="1" x14ac:dyDescent="0.25">
      <c r="A471" s="75"/>
      <c r="D471" s="58"/>
      <c r="E471" s="59"/>
      <c r="F471" s="59"/>
      <c r="G471" s="58"/>
      <c r="H471" s="60"/>
      <c r="I471" s="60"/>
      <c r="J471" s="60"/>
      <c r="K471" s="60"/>
      <c r="M471" s="61"/>
      <c r="N471" s="61"/>
      <c r="O471" s="62"/>
      <c r="P471" s="125"/>
      <c r="W471" s="62"/>
      <c r="X471" s="62"/>
    </row>
    <row r="472" spans="1:24" s="57" customFormat="1" x14ac:dyDescent="0.25">
      <c r="A472" s="75"/>
      <c r="D472" s="58"/>
      <c r="E472" s="59"/>
      <c r="F472" s="59"/>
      <c r="G472" s="58"/>
      <c r="H472" s="60"/>
      <c r="I472" s="60"/>
      <c r="J472" s="60"/>
      <c r="K472" s="60"/>
      <c r="M472" s="61"/>
      <c r="N472" s="61"/>
      <c r="O472" s="62"/>
      <c r="P472" s="125"/>
      <c r="W472" s="62"/>
      <c r="X472" s="62"/>
    </row>
    <row r="473" spans="1:24" s="57" customFormat="1" x14ac:dyDescent="0.25">
      <c r="A473" s="75"/>
      <c r="D473" s="58"/>
      <c r="E473" s="59"/>
      <c r="F473" s="59"/>
      <c r="G473" s="58"/>
      <c r="H473" s="60"/>
      <c r="I473" s="60"/>
      <c r="J473" s="60"/>
      <c r="K473" s="60"/>
      <c r="M473" s="61"/>
      <c r="N473" s="61"/>
      <c r="O473" s="62"/>
      <c r="P473" s="125"/>
      <c r="W473" s="62"/>
      <c r="X473" s="62"/>
    </row>
    <row r="474" spans="1:24" s="57" customFormat="1" x14ac:dyDescent="0.25">
      <c r="A474" s="75"/>
      <c r="D474" s="58"/>
      <c r="E474" s="59"/>
      <c r="F474" s="59"/>
      <c r="G474" s="58"/>
      <c r="H474" s="60"/>
      <c r="I474" s="60"/>
      <c r="J474" s="60"/>
      <c r="K474" s="60"/>
      <c r="M474" s="61"/>
      <c r="N474" s="61"/>
      <c r="O474" s="62"/>
      <c r="P474" s="125"/>
      <c r="W474" s="62"/>
      <c r="X474" s="62"/>
    </row>
    <row r="475" spans="1:24" s="57" customFormat="1" x14ac:dyDescent="0.25">
      <c r="A475" s="75"/>
      <c r="D475" s="58"/>
      <c r="E475" s="59"/>
      <c r="F475" s="59"/>
      <c r="G475" s="58"/>
      <c r="H475" s="60"/>
      <c r="I475" s="60"/>
      <c r="J475" s="60"/>
      <c r="K475" s="60"/>
      <c r="M475" s="61"/>
      <c r="N475" s="61"/>
      <c r="O475" s="62"/>
      <c r="P475" s="125"/>
      <c r="W475" s="62"/>
      <c r="X475" s="62"/>
    </row>
    <row r="476" spans="1:24" s="57" customFormat="1" x14ac:dyDescent="0.25">
      <c r="A476" s="75"/>
      <c r="D476" s="58"/>
      <c r="E476" s="59"/>
      <c r="F476" s="59"/>
      <c r="G476" s="58"/>
      <c r="H476" s="60"/>
      <c r="I476" s="60"/>
      <c r="J476" s="60"/>
      <c r="K476" s="60"/>
      <c r="M476" s="61"/>
      <c r="N476" s="61"/>
      <c r="O476" s="62"/>
      <c r="P476" s="125"/>
      <c r="W476" s="62"/>
      <c r="X476" s="62"/>
    </row>
    <row r="477" spans="1:24" s="57" customFormat="1" x14ac:dyDescent="0.25">
      <c r="A477" s="75"/>
      <c r="D477" s="58"/>
      <c r="E477" s="59"/>
      <c r="F477" s="59"/>
      <c r="G477" s="58"/>
      <c r="H477" s="60"/>
      <c r="I477" s="60"/>
      <c r="J477" s="60"/>
      <c r="K477" s="60"/>
      <c r="M477" s="61"/>
      <c r="N477" s="61"/>
      <c r="O477" s="62"/>
      <c r="P477" s="125"/>
      <c r="W477" s="62"/>
      <c r="X477" s="62"/>
    </row>
    <row r="478" spans="1:24" s="57" customFormat="1" x14ac:dyDescent="0.25">
      <c r="A478" s="75"/>
      <c r="D478" s="58"/>
      <c r="E478" s="59"/>
      <c r="F478" s="59"/>
      <c r="G478" s="58"/>
      <c r="H478" s="60"/>
      <c r="I478" s="60"/>
      <c r="J478" s="60"/>
      <c r="K478" s="60"/>
      <c r="M478" s="61"/>
      <c r="N478" s="61"/>
      <c r="O478" s="62"/>
      <c r="P478" s="125"/>
      <c r="W478" s="62"/>
      <c r="X478" s="62"/>
    </row>
    <row r="479" spans="1:24" s="57" customFormat="1" x14ac:dyDescent="0.25">
      <c r="A479" s="75"/>
      <c r="D479" s="58"/>
      <c r="E479" s="59"/>
      <c r="F479" s="59"/>
      <c r="G479" s="58"/>
      <c r="H479" s="60"/>
      <c r="I479" s="60"/>
      <c r="J479" s="60"/>
      <c r="K479" s="60"/>
      <c r="M479" s="61"/>
      <c r="N479" s="61"/>
      <c r="O479" s="62"/>
      <c r="P479" s="125"/>
      <c r="W479" s="62"/>
      <c r="X479" s="62"/>
    </row>
    <row r="480" spans="1:24" s="57" customFormat="1" x14ac:dyDescent="0.25">
      <c r="A480" s="75"/>
      <c r="D480" s="58"/>
      <c r="E480" s="59"/>
      <c r="F480" s="59"/>
      <c r="G480" s="58"/>
      <c r="H480" s="60"/>
      <c r="I480" s="60"/>
      <c r="J480" s="60"/>
      <c r="K480" s="60"/>
      <c r="M480" s="61"/>
      <c r="N480" s="61"/>
      <c r="O480" s="62"/>
      <c r="P480" s="125"/>
      <c r="W480" s="62"/>
      <c r="X480" s="62"/>
    </row>
    <row r="481" spans="1:24" s="57" customFormat="1" x14ac:dyDescent="0.25">
      <c r="A481" s="75"/>
      <c r="D481" s="58"/>
      <c r="E481" s="59"/>
      <c r="F481" s="59"/>
      <c r="G481" s="58"/>
      <c r="H481" s="60"/>
      <c r="I481" s="60"/>
      <c r="J481" s="60"/>
      <c r="K481" s="60"/>
      <c r="M481" s="61"/>
      <c r="N481" s="61"/>
      <c r="O481" s="62"/>
      <c r="P481" s="125"/>
      <c r="W481" s="62"/>
      <c r="X481" s="62"/>
    </row>
    <row r="482" spans="1:24" s="57" customFormat="1" x14ac:dyDescent="0.25">
      <c r="A482" s="75"/>
      <c r="D482" s="58"/>
      <c r="E482" s="59"/>
      <c r="F482" s="59"/>
      <c r="G482" s="58"/>
      <c r="H482" s="60"/>
      <c r="I482" s="60"/>
      <c r="J482" s="60"/>
      <c r="K482" s="60"/>
      <c r="M482" s="61"/>
      <c r="N482" s="61"/>
      <c r="O482" s="62"/>
      <c r="P482" s="125"/>
      <c r="W482" s="62"/>
      <c r="X482" s="62"/>
    </row>
    <row r="483" spans="1:24" s="57" customFormat="1" x14ac:dyDescent="0.25">
      <c r="A483" s="75"/>
      <c r="D483" s="58"/>
      <c r="E483" s="59"/>
      <c r="F483" s="59"/>
      <c r="G483" s="58"/>
      <c r="H483" s="60"/>
      <c r="I483" s="60"/>
      <c r="J483" s="60"/>
      <c r="K483" s="60"/>
      <c r="M483" s="61"/>
      <c r="N483" s="61"/>
      <c r="O483" s="62"/>
      <c r="P483" s="125"/>
      <c r="W483" s="62"/>
      <c r="X483" s="62"/>
    </row>
    <row r="484" spans="1:24" s="57" customFormat="1" x14ac:dyDescent="0.25">
      <c r="A484" s="75"/>
      <c r="D484" s="58"/>
      <c r="E484" s="59"/>
      <c r="F484" s="59"/>
      <c r="G484" s="58"/>
      <c r="H484" s="60"/>
      <c r="I484" s="60"/>
      <c r="J484" s="60"/>
      <c r="K484" s="60"/>
      <c r="M484" s="61"/>
      <c r="N484" s="61"/>
      <c r="O484" s="62"/>
      <c r="P484" s="125"/>
      <c r="W484" s="62"/>
      <c r="X484" s="62"/>
    </row>
    <row r="485" spans="1:24" s="57" customFormat="1" x14ac:dyDescent="0.25">
      <c r="A485" s="75"/>
      <c r="D485" s="58"/>
      <c r="E485" s="59"/>
      <c r="F485" s="59"/>
      <c r="G485" s="58"/>
      <c r="H485" s="60"/>
      <c r="I485" s="60"/>
      <c r="J485" s="60"/>
      <c r="K485" s="60"/>
      <c r="M485" s="61"/>
      <c r="N485" s="61"/>
      <c r="O485" s="62"/>
      <c r="P485" s="125"/>
      <c r="W485" s="62"/>
      <c r="X485" s="62"/>
    </row>
    <row r="486" spans="1:24" s="57" customFormat="1" x14ac:dyDescent="0.25">
      <c r="A486" s="75"/>
      <c r="D486" s="58"/>
      <c r="E486" s="59"/>
      <c r="F486" s="59"/>
      <c r="G486" s="58"/>
      <c r="H486" s="60"/>
      <c r="I486" s="60"/>
      <c r="J486" s="60"/>
      <c r="K486" s="60"/>
      <c r="M486" s="61"/>
      <c r="N486" s="61"/>
      <c r="O486" s="62"/>
      <c r="P486" s="125"/>
      <c r="W486" s="62"/>
      <c r="X486" s="62"/>
    </row>
    <row r="487" spans="1:24" s="57" customFormat="1" x14ac:dyDescent="0.25">
      <c r="A487" s="75"/>
      <c r="D487" s="58"/>
      <c r="E487" s="59"/>
      <c r="F487" s="59"/>
      <c r="G487" s="58"/>
      <c r="H487" s="60"/>
      <c r="I487" s="60"/>
      <c r="J487" s="60"/>
      <c r="K487" s="60"/>
      <c r="M487" s="61"/>
      <c r="N487" s="61"/>
      <c r="O487" s="62"/>
      <c r="P487" s="125"/>
      <c r="W487" s="62"/>
      <c r="X487" s="62"/>
    </row>
    <row r="488" spans="1:24" s="57" customFormat="1" x14ac:dyDescent="0.25">
      <c r="A488" s="75"/>
      <c r="D488" s="58"/>
      <c r="E488" s="59"/>
      <c r="F488" s="59"/>
      <c r="G488" s="58"/>
      <c r="H488" s="60"/>
      <c r="I488" s="60"/>
      <c r="J488" s="60"/>
      <c r="K488" s="60"/>
      <c r="M488" s="61"/>
      <c r="N488" s="61"/>
      <c r="O488" s="62"/>
      <c r="P488" s="125"/>
      <c r="W488" s="62"/>
      <c r="X488" s="62"/>
    </row>
    <row r="489" spans="1:24" s="57" customFormat="1" x14ac:dyDescent="0.25">
      <c r="A489" s="75"/>
      <c r="D489" s="58"/>
      <c r="E489" s="59"/>
      <c r="F489" s="59"/>
      <c r="G489" s="58"/>
      <c r="H489" s="60"/>
      <c r="I489" s="60"/>
      <c r="J489" s="60"/>
      <c r="K489" s="60"/>
      <c r="M489" s="61"/>
      <c r="N489" s="61"/>
      <c r="O489" s="62"/>
      <c r="P489" s="125"/>
      <c r="W489" s="62"/>
      <c r="X489" s="62"/>
    </row>
    <row r="490" spans="1:24" s="57" customFormat="1" x14ac:dyDescent="0.25">
      <c r="A490" s="75"/>
      <c r="D490" s="58"/>
      <c r="E490" s="59"/>
      <c r="F490" s="59"/>
      <c r="G490" s="58"/>
      <c r="H490" s="60"/>
      <c r="I490" s="60"/>
      <c r="J490" s="60"/>
      <c r="K490" s="60"/>
      <c r="M490" s="61"/>
      <c r="N490" s="61"/>
      <c r="O490" s="62"/>
      <c r="P490" s="125"/>
      <c r="W490" s="62"/>
      <c r="X490" s="62"/>
    </row>
    <row r="491" spans="1:24" s="57" customFormat="1" x14ac:dyDescent="0.25">
      <c r="A491" s="75"/>
      <c r="D491" s="58"/>
      <c r="E491" s="59"/>
      <c r="F491" s="59"/>
      <c r="G491" s="58"/>
      <c r="H491" s="60"/>
      <c r="I491" s="60"/>
      <c r="J491" s="60"/>
      <c r="K491" s="60"/>
      <c r="M491" s="61"/>
      <c r="N491" s="61"/>
      <c r="O491" s="62"/>
      <c r="P491" s="125"/>
      <c r="W491" s="62"/>
      <c r="X491" s="62"/>
    </row>
    <row r="492" spans="1:24" s="57" customFormat="1" x14ac:dyDescent="0.25">
      <c r="A492" s="75"/>
      <c r="D492" s="58"/>
      <c r="E492" s="59"/>
      <c r="F492" s="59"/>
      <c r="G492" s="58"/>
      <c r="H492" s="60"/>
      <c r="I492" s="60"/>
      <c r="J492" s="60"/>
      <c r="K492" s="60"/>
      <c r="M492" s="61"/>
      <c r="N492" s="61"/>
      <c r="O492" s="62"/>
      <c r="P492" s="125"/>
      <c r="W492" s="62"/>
      <c r="X492" s="62"/>
    </row>
    <row r="493" spans="1:24" s="57" customFormat="1" x14ac:dyDescent="0.25">
      <c r="A493" s="75"/>
      <c r="D493" s="58"/>
      <c r="E493" s="59"/>
      <c r="F493" s="59"/>
      <c r="G493" s="58"/>
      <c r="H493" s="60"/>
      <c r="I493" s="60"/>
      <c r="J493" s="60"/>
      <c r="K493" s="60"/>
      <c r="M493" s="61"/>
      <c r="N493" s="61"/>
      <c r="O493" s="62"/>
      <c r="P493" s="125"/>
      <c r="W493" s="62"/>
      <c r="X493" s="62"/>
    </row>
    <row r="494" spans="1:24" s="57" customFormat="1" x14ac:dyDescent="0.25">
      <c r="A494" s="75"/>
      <c r="D494" s="58"/>
      <c r="E494" s="59"/>
      <c r="F494" s="59"/>
      <c r="G494" s="58"/>
      <c r="H494" s="60"/>
      <c r="I494" s="60"/>
      <c r="J494" s="60"/>
      <c r="K494" s="60"/>
      <c r="M494" s="61"/>
      <c r="N494" s="61"/>
      <c r="O494" s="62"/>
      <c r="P494" s="125"/>
      <c r="W494" s="62"/>
      <c r="X494" s="62"/>
    </row>
    <row r="495" spans="1:24" s="57" customFormat="1" x14ac:dyDescent="0.25">
      <c r="A495" s="75"/>
      <c r="D495" s="58"/>
      <c r="E495" s="59"/>
      <c r="F495" s="59"/>
      <c r="G495" s="58"/>
      <c r="H495" s="60"/>
      <c r="I495" s="60"/>
      <c r="J495" s="60"/>
      <c r="K495" s="60"/>
      <c r="M495" s="61"/>
      <c r="N495" s="61"/>
      <c r="O495" s="62"/>
      <c r="P495" s="125"/>
      <c r="W495" s="62"/>
      <c r="X495" s="62"/>
    </row>
    <row r="496" spans="1:24" s="57" customFormat="1" x14ac:dyDescent="0.25">
      <c r="A496" s="75"/>
      <c r="D496" s="58"/>
      <c r="E496" s="59"/>
      <c r="F496" s="59"/>
      <c r="G496" s="58"/>
      <c r="H496" s="60"/>
      <c r="I496" s="60"/>
      <c r="J496" s="60"/>
      <c r="K496" s="60"/>
      <c r="M496" s="61"/>
      <c r="N496" s="61"/>
      <c r="O496" s="62"/>
      <c r="P496" s="125"/>
      <c r="W496" s="62"/>
      <c r="X496" s="62"/>
    </row>
    <row r="497" spans="1:24" s="57" customFormat="1" x14ac:dyDescent="0.25">
      <c r="A497" s="75"/>
      <c r="D497" s="58"/>
      <c r="E497" s="59"/>
      <c r="F497" s="59"/>
      <c r="G497" s="58"/>
      <c r="H497" s="60"/>
      <c r="I497" s="60"/>
      <c r="J497" s="60"/>
      <c r="K497" s="60"/>
      <c r="M497" s="61"/>
      <c r="N497" s="61"/>
      <c r="O497" s="62"/>
      <c r="P497" s="125"/>
      <c r="W497" s="62"/>
      <c r="X497" s="62"/>
    </row>
    <row r="498" spans="1:24" s="57" customFormat="1" x14ac:dyDescent="0.25">
      <c r="A498" s="75"/>
      <c r="D498" s="58"/>
      <c r="E498" s="59"/>
      <c r="F498" s="59"/>
      <c r="G498" s="58"/>
      <c r="H498" s="60"/>
      <c r="I498" s="60"/>
      <c r="J498" s="60"/>
      <c r="K498" s="60"/>
      <c r="M498" s="61"/>
      <c r="N498" s="61"/>
      <c r="O498" s="62"/>
      <c r="P498" s="125"/>
      <c r="W498" s="62"/>
      <c r="X498" s="62"/>
    </row>
    <row r="499" spans="1:24" s="57" customFormat="1" x14ac:dyDescent="0.25">
      <c r="A499" s="75"/>
      <c r="D499" s="58"/>
      <c r="E499" s="59"/>
      <c r="F499" s="59"/>
      <c r="G499" s="58"/>
      <c r="H499" s="60"/>
      <c r="I499" s="60"/>
      <c r="J499" s="60"/>
      <c r="K499" s="60"/>
      <c r="M499" s="61"/>
      <c r="N499" s="61"/>
      <c r="O499" s="62"/>
      <c r="P499" s="125"/>
      <c r="W499" s="62"/>
      <c r="X499" s="62"/>
    </row>
    <row r="500" spans="1:24" s="57" customFormat="1" x14ac:dyDescent="0.25">
      <c r="A500" s="75"/>
      <c r="D500" s="58"/>
      <c r="E500" s="59"/>
      <c r="F500" s="59"/>
      <c r="G500" s="58"/>
      <c r="H500" s="60"/>
      <c r="I500" s="60"/>
      <c r="J500" s="60"/>
      <c r="K500" s="60"/>
      <c r="M500" s="61"/>
      <c r="N500" s="61"/>
      <c r="O500" s="62"/>
      <c r="P500" s="125"/>
      <c r="W500" s="62"/>
      <c r="X500" s="62"/>
    </row>
    <row r="501" spans="1:24" s="57" customFormat="1" x14ac:dyDescent="0.25">
      <c r="A501" s="75"/>
      <c r="D501" s="58"/>
      <c r="E501" s="59"/>
      <c r="F501" s="59"/>
      <c r="G501" s="58"/>
      <c r="H501" s="60"/>
      <c r="I501" s="60"/>
      <c r="J501" s="60"/>
      <c r="K501" s="60"/>
      <c r="M501" s="61"/>
      <c r="N501" s="61"/>
      <c r="O501" s="62"/>
      <c r="P501" s="125"/>
      <c r="W501" s="62"/>
      <c r="X501" s="62"/>
    </row>
    <row r="502" spans="1:24" s="57" customFormat="1" x14ac:dyDescent="0.25">
      <c r="A502" s="75"/>
      <c r="D502" s="58"/>
      <c r="E502" s="59"/>
      <c r="F502" s="59"/>
      <c r="G502" s="58"/>
      <c r="H502" s="60"/>
      <c r="I502" s="60"/>
      <c r="J502" s="60"/>
      <c r="K502" s="60"/>
      <c r="M502" s="61"/>
      <c r="N502" s="61"/>
      <c r="O502" s="62"/>
      <c r="P502" s="125"/>
      <c r="W502" s="62"/>
      <c r="X502" s="62"/>
    </row>
    <row r="503" spans="1:24" s="57" customFormat="1" x14ac:dyDescent="0.25">
      <c r="A503" s="75"/>
      <c r="D503" s="58"/>
      <c r="E503" s="59"/>
      <c r="F503" s="59"/>
      <c r="G503" s="58"/>
      <c r="H503" s="60"/>
      <c r="I503" s="60"/>
      <c r="J503" s="60"/>
      <c r="K503" s="60"/>
      <c r="M503" s="61"/>
      <c r="N503" s="61"/>
      <c r="O503" s="62"/>
      <c r="P503" s="125"/>
      <c r="W503" s="62"/>
      <c r="X503" s="62"/>
    </row>
    <row r="504" spans="1:24" s="57" customFormat="1" x14ac:dyDescent="0.25">
      <c r="A504" s="75"/>
      <c r="D504" s="58"/>
      <c r="E504" s="59"/>
      <c r="F504" s="59"/>
      <c r="G504" s="58"/>
      <c r="H504" s="60"/>
      <c r="I504" s="60"/>
      <c r="J504" s="60"/>
      <c r="K504" s="60"/>
      <c r="M504" s="61"/>
      <c r="N504" s="61"/>
      <c r="O504" s="62"/>
      <c r="P504" s="125"/>
      <c r="W504" s="62"/>
      <c r="X504" s="62"/>
    </row>
    <row r="505" spans="1:24" s="57" customFormat="1" x14ac:dyDescent="0.25">
      <c r="A505" s="75"/>
      <c r="D505" s="58"/>
      <c r="E505" s="59"/>
      <c r="F505" s="59"/>
      <c r="G505" s="58"/>
      <c r="H505" s="60"/>
      <c r="I505" s="60"/>
      <c r="J505" s="60"/>
      <c r="K505" s="60"/>
      <c r="M505" s="61"/>
      <c r="N505" s="61"/>
      <c r="O505" s="62"/>
      <c r="P505" s="125"/>
      <c r="W505" s="62"/>
      <c r="X505" s="62"/>
    </row>
    <row r="506" spans="1:24" s="57" customFormat="1" x14ac:dyDescent="0.25">
      <c r="A506" s="75"/>
      <c r="D506" s="58"/>
      <c r="E506" s="59"/>
      <c r="F506" s="59"/>
      <c r="G506" s="58"/>
      <c r="H506" s="60"/>
      <c r="I506" s="60"/>
      <c r="J506" s="60"/>
      <c r="K506" s="60"/>
      <c r="M506" s="61"/>
      <c r="N506" s="61"/>
      <c r="O506" s="62"/>
      <c r="P506" s="125"/>
      <c r="W506" s="62"/>
      <c r="X506" s="62"/>
    </row>
    <row r="507" spans="1:24" s="57" customFormat="1" x14ac:dyDescent="0.25">
      <c r="A507" s="75"/>
      <c r="D507" s="58"/>
      <c r="E507" s="59"/>
      <c r="F507" s="59"/>
      <c r="G507" s="58"/>
      <c r="H507" s="60"/>
      <c r="I507" s="60"/>
      <c r="J507" s="60"/>
      <c r="K507" s="60"/>
      <c r="M507" s="61"/>
      <c r="N507" s="61"/>
      <c r="O507" s="62"/>
      <c r="P507" s="125"/>
      <c r="W507" s="62"/>
      <c r="X507" s="62"/>
    </row>
    <row r="508" spans="1:24" s="57" customFormat="1" x14ac:dyDescent="0.25">
      <c r="A508" s="75"/>
      <c r="D508" s="58"/>
      <c r="E508" s="59"/>
      <c r="F508" s="59"/>
      <c r="G508" s="58"/>
      <c r="H508" s="60"/>
      <c r="I508" s="60"/>
      <c r="J508" s="60"/>
      <c r="K508" s="60"/>
      <c r="M508" s="61"/>
      <c r="N508" s="61"/>
      <c r="O508" s="62"/>
      <c r="P508" s="125"/>
      <c r="W508" s="62"/>
      <c r="X508" s="62"/>
    </row>
    <row r="509" spans="1:24" s="57" customFormat="1" x14ac:dyDescent="0.25">
      <c r="A509" s="75"/>
      <c r="D509" s="58"/>
      <c r="E509" s="59"/>
      <c r="F509" s="59"/>
      <c r="G509" s="58"/>
      <c r="H509" s="60"/>
      <c r="I509" s="60"/>
      <c r="J509" s="60"/>
      <c r="K509" s="60"/>
      <c r="M509" s="61"/>
      <c r="N509" s="61"/>
      <c r="O509" s="62"/>
      <c r="P509" s="125"/>
      <c r="W509" s="62"/>
      <c r="X509" s="62"/>
    </row>
    <row r="510" spans="1:24" s="57" customFormat="1" x14ac:dyDescent="0.25">
      <c r="A510" s="75"/>
      <c r="D510" s="58"/>
      <c r="E510" s="59"/>
      <c r="F510" s="59"/>
      <c r="G510" s="58"/>
      <c r="H510" s="60"/>
      <c r="I510" s="60"/>
      <c r="J510" s="60"/>
      <c r="K510" s="60"/>
      <c r="M510" s="61"/>
      <c r="N510" s="61"/>
      <c r="O510" s="62"/>
      <c r="P510" s="125"/>
      <c r="W510" s="62"/>
      <c r="X510" s="62"/>
    </row>
    <row r="511" spans="1:24" s="57" customFormat="1" x14ac:dyDescent="0.25">
      <c r="A511" s="75"/>
      <c r="D511" s="58"/>
      <c r="E511" s="59"/>
      <c r="F511" s="59"/>
      <c r="G511" s="58"/>
      <c r="H511" s="60"/>
      <c r="I511" s="60"/>
      <c r="J511" s="60"/>
      <c r="K511" s="60"/>
      <c r="M511" s="61"/>
      <c r="N511" s="61"/>
      <c r="O511" s="62"/>
      <c r="P511" s="125"/>
      <c r="W511" s="62"/>
      <c r="X511" s="62"/>
    </row>
    <row r="512" spans="1:24" s="57" customFormat="1" x14ac:dyDescent="0.25">
      <c r="A512" s="75"/>
      <c r="D512" s="58"/>
      <c r="E512" s="59"/>
      <c r="F512" s="59"/>
      <c r="G512" s="58"/>
      <c r="H512" s="60"/>
      <c r="I512" s="60"/>
      <c r="J512" s="60"/>
      <c r="K512" s="60"/>
      <c r="M512" s="61"/>
      <c r="N512" s="61"/>
      <c r="O512" s="62"/>
      <c r="P512" s="125"/>
      <c r="W512" s="62"/>
      <c r="X512" s="62"/>
    </row>
    <row r="513" spans="1:24" s="57" customFormat="1" x14ac:dyDescent="0.25">
      <c r="A513" s="75"/>
      <c r="D513" s="58"/>
      <c r="E513" s="59"/>
      <c r="F513" s="59"/>
      <c r="G513" s="58"/>
      <c r="H513" s="60"/>
      <c r="I513" s="60"/>
      <c r="J513" s="60"/>
      <c r="K513" s="60"/>
      <c r="M513" s="61"/>
      <c r="N513" s="61"/>
      <c r="O513" s="62"/>
      <c r="P513" s="125"/>
      <c r="W513" s="62"/>
      <c r="X513" s="62"/>
    </row>
    <row r="514" spans="1:24" s="57" customFormat="1" x14ac:dyDescent="0.25">
      <c r="A514" s="75"/>
      <c r="D514" s="58"/>
      <c r="E514" s="59"/>
      <c r="F514" s="59"/>
      <c r="G514" s="58"/>
      <c r="H514" s="60"/>
      <c r="I514" s="60"/>
      <c r="J514" s="60"/>
      <c r="K514" s="60"/>
      <c r="M514" s="61"/>
      <c r="N514" s="61"/>
      <c r="O514" s="62"/>
      <c r="P514" s="125"/>
      <c r="W514" s="62"/>
      <c r="X514" s="62"/>
    </row>
    <row r="515" spans="1:24" s="57" customFormat="1" x14ac:dyDescent="0.25">
      <c r="A515" s="75"/>
      <c r="D515" s="58"/>
      <c r="E515" s="59"/>
      <c r="F515" s="59"/>
      <c r="G515" s="58"/>
      <c r="H515" s="60"/>
      <c r="I515" s="60"/>
      <c r="J515" s="60"/>
      <c r="K515" s="60"/>
      <c r="M515" s="61"/>
      <c r="N515" s="61"/>
      <c r="O515" s="62"/>
      <c r="P515" s="125"/>
      <c r="W515" s="62"/>
      <c r="X515" s="62"/>
    </row>
    <row r="516" spans="1:24" s="57" customFormat="1" x14ac:dyDescent="0.25">
      <c r="A516" s="75"/>
      <c r="D516" s="58"/>
      <c r="E516" s="59"/>
      <c r="F516" s="59"/>
      <c r="G516" s="58"/>
      <c r="H516" s="60"/>
      <c r="I516" s="60"/>
      <c r="J516" s="60"/>
      <c r="K516" s="60"/>
      <c r="M516" s="61"/>
      <c r="N516" s="61"/>
      <c r="O516" s="62"/>
      <c r="P516" s="125"/>
      <c r="W516" s="62"/>
      <c r="X516" s="62"/>
    </row>
    <row r="517" spans="1:24" s="57" customFormat="1" x14ac:dyDescent="0.25">
      <c r="A517" s="75"/>
      <c r="D517" s="58"/>
      <c r="E517" s="59"/>
      <c r="F517" s="59"/>
      <c r="G517" s="58"/>
      <c r="H517" s="60"/>
      <c r="I517" s="60"/>
      <c r="J517" s="60"/>
      <c r="K517" s="60"/>
      <c r="M517" s="61"/>
      <c r="N517" s="61"/>
      <c r="O517" s="62"/>
      <c r="P517" s="125"/>
      <c r="W517" s="62"/>
      <c r="X517" s="62"/>
    </row>
    <row r="518" spans="1:24" s="57" customFormat="1" x14ac:dyDescent="0.25">
      <c r="A518" s="75"/>
      <c r="D518" s="58"/>
      <c r="E518" s="59"/>
      <c r="F518" s="59"/>
      <c r="G518" s="58"/>
      <c r="H518" s="60"/>
      <c r="I518" s="60"/>
      <c r="J518" s="60"/>
      <c r="K518" s="60"/>
      <c r="M518" s="61"/>
      <c r="N518" s="61"/>
      <c r="O518" s="62"/>
      <c r="P518" s="125"/>
      <c r="W518" s="62"/>
      <c r="X518" s="62"/>
    </row>
    <row r="519" spans="1:24" s="57" customFormat="1" x14ac:dyDescent="0.25">
      <c r="A519" s="75"/>
      <c r="D519" s="58"/>
      <c r="E519" s="59"/>
      <c r="F519" s="59"/>
      <c r="G519" s="58"/>
      <c r="H519" s="60"/>
      <c r="I519" s="60"/>
      <c r="J519" s="60"/>
      <c r="K519" s="60"/>
      <c r="M519" s="61"/>
      <c r="N519" s="61"/>
      <c r="O519" s="62"/>
      <c r="P519" s="125"/>
      <c r="W519" s="62"/>
      <c r="X519" s="62"/>
    </row>
    <row r="520" spans="1:24" s="57" customFormat="1" x14ac:dyDescent="0.25">
      <c r="A520" s="75"/>
      <c r="D520" s="58"/>
      <c r="E520" s="59"/>
      <c r="F520" s="59"/>
      <c r="G520" s="58"/>
      <c r="H520" s="60"/>
      <c r="I520" s="60"/>
      <c r="J520" s="60"/>
      <c r="K520" s="60"/>
      <c r="M520" s="61"/>
      <c r="N520" s="61"/>
      <c r="O520" s="62"/>
      <c r="P520" s="125"/>
      <c r="W520" s="62"/>
      <c r="X520" s="62"/>
    </row>
    <row r="521" spans="1:24" s="57" customFormat="1" x14ac:dyDescent="0.25">
      <c r="A521" s="75"/>
      <c r="D521" s="58"/>
      <c r="E521" s="59"/>
      <c r="F521" s="59"/>
      <c r="G521" s="58"/>
      <c r="H521" s="60"/>
      <c r="I521" s="60"/>
      <c r="J521" s="60"/>
      <c r="K521" s="60"/>
      <c r="M521" s="61"/>
      <c r="N521" s="61"/>
      <c r="O521" s="62"/>
      <c r="P521" s="125"/>
      <c r="W521" s="62"/>
      <c r="X521" s="62"/>
    </row>
    <row r="522" spans="1:24" s="57" customFormat="1" x14ac:dyDescent="0.25">
      <c r="A522" s="75"/>
      <c r="D522" s="58"/>
      <c r="E522" s="59"/>
      <c r="F522" s="59"/>
      <c r="G522" s="58"/>
      <c r="H522" s="60"/>
      <c r="I522" s="60"/>
      <c r="J522" s="60"/>
      <c r="K522" s="60"/>
      <c r="M522" s="61"/>
      <c r="N522" s="61"/>
      <c r="O522" s="62"/>
      <c r="P522" s="125"/>
      <c r="W522" s="62"/>
      <c r="X522" s="62"/>
    </row>
    <row r="523" spans="1:24" s="57" customFormat="1" x14ac:dyDescent="0.25">
      <c r="A523" s="75"/>
      <c r="D523" s="58"/>
      <c r="E523" s="59"/>
      <c r="F523" s="59"/>
      <c r="G523" s="58"/>
      <c r="H523" s="60"/>
      <c r="I523" s="60"/>
      <c r="J523" s="60"/>
      <c r="K523" s="60"/>
      <c r="M523" s="61"/>
      <c r="N523" s="61"/>
      <c r="O523" s="62"/>
      <c r="P523" s="125"/>
      <c r="W523" s="62"/>
      <c r="X523" s="62"/>
    </row>
    <row r="524" spans="1:24" s="57" customFormat="1" x14ac:dyDescent="0.25">
      <c r="A524" s="75"/>
      <c r="D524" s="58"/>
      <c r="E524" s="59"/>
      <c r="F524" s="59"/>
      <c r="G524" s="58"/>
      <c r="H524" s="60"/>
      <c r="I524" s="60"/>
      <c r="J524" s="60"/>
      <c r="K524" s="60"/>
      <c r="M524" s="61"/>
      <c r="N524" s="61"/>
      <c r="O524" s="62"/>
      <c r="P524" s="125"/>
      <c r="W524" s="62"/>
      <c r="X524" s="62"/>
    </row>
    <row r="525" spans="1:24" s="57" customFormat="1" x14ac:dyDescent="0.25">
      <c r="A525" s="75"/>
      <c r="D525" s="58"/>
      <c r="E525" s="59"/>
      <c r="F525" s="59"/>
      <c r="G525" s="58"/>
      <c r="H525" s="60"/>
      <c r="I525" s="60"/>
      <c r="J525" s="60"/>
      <c r="K525" s="60"/>
      <c r="M525" s="61"/>
      <c r="N525" s="61"/>
      <c r="O525" s="62"/>
      <c r="P525" s="125"/>
      <c r="W525" s="62"/>
      <c r="X525" s="62"/>
    </row>
    <row r="526" spans="1:24" s="57" customFormat="1" x14ac:dyDescent="0.25">
      <c r="A526" s="75"/>
      <c r="D526" s="58"/>
      <c r="E526" s="59"/>
      <c r="F526" s="59"/>
      <c r="G526" s="58"/>
      <c r="H526" s="60"/>
      <c r="I526" s="60"/>
      <c r="J526" s="60"/>
      <c r="K526" s="60"/>
      <c r="M526" s="61"/>
      <c r="N526" s="61"/>
      <c r="O526" s="62"/>
      <c r="P526" s="125"/>
      <c r="W526" s="62"/>
      <c r="X526" s="62"/>
    </row>
    <row r="527" spans="1:24" s="57" customFormat="1" x14ac:dyDescent="0.25">
      <c r="A527" s="75"/>
      <c r="D527" s="58"/>
      <c r="E527" s="59"/>
      <c r="F527" s="59"/>
      <c r="G527" s="58"/>
      <c r="H527" s="60"/>
      <c r="I527" s="60"/>
      <c r="J527" s="60"/>
      <c r="K527" s="60"/>
      <c r="M527" s="61"/>
      <c r="N527" s="61"/>
      <c r="O527" s="62"/>
      <c r="P527" s="125"/>
      <c r="W527" s="62"/>
      <c r="X527" s="62"/>
    </row>
    <row r="528" spans="1:24" s="57" customFormat="1" x14ac:dyDescent="0.25">
      <c r="A528" s="75"/>
      <c r="D528" s="58"/>
      <c r="E528" s="59"/>
      <c r="F528" s="59"/>
      <c r="G528" s="58"/>
      <c r="H528" s="60"/>
      <c r="I528" s="60"/>
      <c r="J528" s="60"/>
      <c r="K528" s="60"/>
      <c r="M528" s="61"/>
      <c r="N528" s="61"/>
      <c r="O528" s="62"/>
      <c r="P528" s="125"/>
      <c r="W528" s="62"/>
      <c r="X528" s="62"/>
    </row>
    <row r="529" spans="1:24" s="57" customFormat="1" x14ac:dyDescent="0.25">
      <c r="A529" s="75"/>
      <c r="D529" s="58"/>
      <c r="E529" s="59"/>
      <c r="F529" s="59"/>
      <c r="G529" s="58"/>
      <c r="H529" s="60"/>
      <c r="I529" s="60"/>
      <c r="J529" s="60"/>
      <c r="K529" s="60"/>
      <c r="M529" s="61"/>
      <c r="N529" s="61"/>
      <c r="O529" s="62"/>
      <c r="P529" s="125"/>
      <c r="W529" s="62"/>
      <c r="X529" s="62"/>
    </row>
    <row r="530" spans="1:24" s="57" customFormat="1" x14ac:dyDescent="0.25">
      <c r="A530" s="75"/>
      <c r="D530" s="58"/>
      <c r="E530" s="59"/>
      <c r="F530" s="59"/>
      <c r="G530" s="58"/>
      <c r="H530" s="60"/>
      <c r="I530" s="60"/>
      <c r="J530" s="60"/>
      <c r="K530" s="60"/>
      <c r="M530" s="61"/>
      <c r="N530" s="61"/>
      <c r="O530" s="62"/>
      <c r="P530" s="125"/>
      <c r="W530" s="62"/>
      <c r="X530" s="62"/>
    </row>
    <row r="531" spans="1:24" s="57" customFormat="1" x14ac:dyDescent="0.25">
      <c r="A531" s="75"/>
      <c r="D531" s="58"/>
      <c r="E531" s="59"/>
      <c r="F531" s="59"/>
      <c r="G531" s="58"/>
      <c r="H531" s="60"/>
      <c r="I531" s="60"/>
      <c r="J531" s="60"/>
      <c r="K531" s="60"/>
      <c r="M531" s="61"/>
      <c r="N531" s="61"/>
      <c r="O531" s="62"/>
      <c r="P531" s="125"/>
      <c r="W531" s="62"/>
      <c r="X531" s="62"/>
    </row>
    <row r="532" spans="1:24" s="57" customFormat="1" x14ac:dyDescent="0.25">
      <c r="A532" s="75"/>
      <c r="D532" s="58"/>
      <c r="E532" s="59"/>
      <c r="F532" s="59"/>
      <c r="G532" s="58"/>
      <c r="H532" s="60"/>
      <c r="I532" s="60"/>
      <c r="J532" s="60"/>
      <c r="K532" s="60"/>
      <c r="M532" s="61"/>
      <c r="N532" s="61"/>
      <c r="O532" s="62"/>
      <c r="P532" s="125"/>
      <c r="W532" s="62"/>
      <c r="X532" s="62"/>
    </row>
    <row r="533" spans="1:24" s="57" customFormat="1" x14ac:dyDescent="0.25">
      <c r="A533" s="75"/>
      <c r="D533" s="58"/>
      <c r="E533" s="59"/>
      <c r="F533" s="59"/>
      <c r="G533" s="58"/>
      <c r="H533" s="60"/>
      <c r="I533" s="60"/>
      <c r="J533" s="60"/>
      <c r="K533" s="60"/>
      <c r="M533" s="61"/>
      <c r="N533" s="61"/>
      <c r="O533" s="62"/>
      <c r="P533" s="125"/>
      <c r="W533" s="62"/>
      <c r="X533" s="62"/>
    </row>
    <row r="534" spans="1:24" s="57" customFormat="1" x14ac:dyDescent="0.25">
      <c r="A534" s="75"/>
      <c r="D534" s="58"/>
      <c r="E534" s="59"/>
      <c r="F534" s="59"/>
      <c r="G534" s="58"/>
      <c r="H534" s="60"/>
      <c r="I534" s="60"/>
      <c r="J534" s="60"/>
      <c r="K534" s="60"/>
      <c r="M534" s="61"/>
      <c r="N534" s="61"/>
      <c r="O534" s="62"/>
      <c r="P534" s="125"/>
      <c r="W534" s="62"/>
      <c r="X534" s="62"/>
    </row>
    <row r="535" spans="1:24" s="57" customFormat="1" x14ac:dyDescent="0.25">
      <c r="A535" s="75"/>
      <c r="D535" s="58"/>
      <c r="E535" s="59"/>
      <c r="F535" s="59"/>
      <c r="G535" s="58"/>
      <c r="H535" s="60"/>
      <c r="I535" s="60"/>
      <c r="J535" s="60"/>
      <c r="K535" s="60"/>
      <c r="M535" s="61"/>
      <c r="N535" s="61"/>
      <c r="O535" s="62"/>
      <c r="P535" s="125"/>
      <c r="W535" s="62"/>
      <c r="X535" s="62"/>
    </row>
    <row r="536" spans="1:24" s="57" customFormat="1" x14ac:dyDescent="0.25">
      <c r="A536" s="75"/>
      <c r="D536" s="58"/>
      <c r="E536" s="59"/>
      <c r="F536" s="59"/>
      <c r="G536" s="58"/>
      <c r="H536" s="60"/>
      <c r="I536" s="60"/>
      <c r="J536" s="60"/>
      <c r="K536" s="60"/>
      <c r="M536" s="61"/>
      <c r="N536" s="61"/>
      <c r="O536" s="62"/>
      <c r="P536" s="125"/>
      <c r="W536" s="62"/>
      <c r="X536" s="62"/>
    </row>
    <row r="537" spans="1:24" s="57" customFormat="1" x14ac:dyDescent="0.25">
      <c r="A537" s="75"/>
      <c r="D537" s="58"/>
      <c r="E537" s="59"/>
      <c r="F537" s="59"/>
      <c r="G537" s="58"/>
      <c r="H537" s="60"/>
      <c r="I537" s="60"/>
      <c r="J537" s="60"/>
      <c r="K537" s="60"/>
      <c r="M537" s="61"/>
      <c r="N537" s="61"/>
      <c r="O537" s="62"/>
      <c r="P537" s="125"/>
      <c r="W537" s="62"/>
      <c r="X537" s="62"/>
    </row>
    <row r="538" spans="1:24" s="57" customFormat="1" x14ac:dyDescent="0.25">
      <c r="A538" s="75"/>
      <c r="D538" s="58"/>
      <c r="E538" s="59"/>
      <c r="F538" s="59"/>
      <c r="G538" s="58"/>
      <c r="H538" s="60"/>
      <c r="I538" s="60"/>
      <c r="J538" s="60"/>
      <c r="K538" s="60"/>
      <c r="M538" s="61"/>
      <c r="N538" s="61"/>
      <c r="O538" s="62"/>
      <c r="P538" s="125"/>
      <c r="W538" s="62"/>
      <c r="X538" s="62"/>
    </row>
    <row r="539" spans="1:24" s="57" customFormat="1" x14ac:dyDescent="0.25">
      <c r="A539" s="75"/>
      <c r="D539" s="58"/>
      <c r="E539" s="59"/>
      <c r="F539" s="59"/>
      <c r="G539" s="58"/>
      <c r="H539" s="60"/>
      <c r="I539" s="60"/>
      <c r="J539" s="60"/>
      <c r="K539" s="60"/>
      <c r="M539" s="61"/>
      <c r="N539" s="61"/>
      <c r="O539" s="62"/>
      <c r="P539" s="125"/>
      <c r="W539" s="62"/>
      <c r="X539" s="62"/>
    </row>
    <row r="540" spans="1:24" s="57" customFormat="1" x14ac:dyDescent="0.25">
      <c r="A540" s="75"/>
      <c r="D540" s="58"/>
      <c r="E540" s="59"/>
      <c r="F540" s="59"/>
      <c r="G540" s="58"/>
      <c r="H540" s="60"/>
      <c r="I540" s="60"/>
      <c r="J540" s="60"/>
      <c r="K540" s="60"/>
      <c r="M540" s="61"/>
      <c r="N540" s="61"/>
      <c r="O540" s="62"/>
      <c r="P540" s="125"/>
      <c r="W540" s="62"/>
      <c r="X540" s="62"/>
    </row>
    <row r="541" spans="1:24" s="57" customFormat="1" x14ac:dyDescent="0.25">
      <c r="A541" s="75"/>
      <c r="D541" s="58"/>
      <c r="E541" s="59"/>
      <c r="F541" s="59"/>
      <c r="G541" s="58"/>
      <c r="H541" s="60"/>
      <c r="I541" s="60"/>
      <c r="J541" s="60"/>
      <c r="K541" s="60"/>
      <c r="M541" s="61"/>
      <c r="N541" s="61"/>
      <c r="O541" s="62"/>
      <c r="P541" s="125"/>
      <c r="W541" s="62"/>
      <c r="X541" s="62"/>
    </row>
    <row r="542" spans="1:24" s="57" customFormat="1" x14ac:dyDescent="0.25">
      <c r="A542" s="75"/>
      <c r="D542" s="58"/>
      <c r="E542" s="59"/>
      <c r="F542" s="59"/>
      <c r="G542" s="58"/>
      <c r="H542" s="60"/>
      <c r="I542" s="60"/>
      <c r="J542" s="60"/>
      <c r="K542" s="60"/>
      <c r="M542" s="61"/>
      <c r="N542" s="61"/>
      <c r="O542" s="62"/>
      <c r="P542" s="125"/>
      <c r="W542" s="62"/>
      <c r="X542" s="62"/>
    </row>
    <row r="543" spans="1:24" s="57" customFormat="1" x14ac:dyDescent="0.25">
      <c r="A543" s="75"/>
      <c r="D543" s="58"/>
      <c r="E543" s="59"/>
      <c r="F543" s="59"/>
      <c r="G543" s="58"/>
      <c r="H543" s="60"/>
      <c r="I543" s="60"/>
      <c r="J543" s="60"/>
      <c r="K543" s="60"/>
      <c r="M543" s="61"/>
      <c r="N543" s="61"/>
      <c r="O543" s="62"/>
      <c r="P543" s="125"/>
      <c r="W543" s="62"/>
      <c r="X543" s="62"/>
    </row>
    <row r="544" spans="1:24" s="57" customFormat="1" x14ac:dyDescent="0.25">
      <c r="A544" s="75"/>
      <c r="D544" s="58"/>
      <c r="E544" s="59"/>
      <c r="F544" s="59"/>
      <c r="G544" s="58"/>
      <c r="H544" s="60"/>
      <c r="I544" s="60"/>
      <c r="J544" s="60"/>
      <c r="K544" s="60"/>
      <c r="M544" s="61"/>
      <c r="N544" s="61"/>
      <c r="O544" s="62"/>
      <c r="P544" s="125"/>
      <c r="W544" s="62"/>
      <c r="X544" s="62"/>
    </row>
    <row r="545" spans="1:24" s="57" customFormat="1" x14ac:dyDescent="0.25">
      <c r="A545" s="75"/>
      <c r="D545" s="58"/>
      <c r="E545" s="59"/>
      <c r="F545" s="59"/>
      <c r="G545" s="58"/>
      <c r="H545" s="60"/>
      <c r="I545" s="60"/>
      <c r="J545" s="60"/>
      <c r="K545" s="60"/>
      <c r="M545" s="61"/>
      <c r="N545" s="61"/>
      <c r="O545" s="62"/>
      <c r="P545" s="125"/>
      <c r="W545" s="62"/>
      <c r="X545" s="62"/>
    </row>
    <row r="546" spans="1:24" s="57" customFormat="1" x14ac:dyDescent="0.25">
      <c r="A546" s="75"/>
      <c r="D546" s="58"/>
      <c r="E546" s="59"/>
      <c r="F546" s="59"/>
      <c r="G546" s="58"/>
      <c r="H546" s="60"/>
      <c r="I546" s="60"/>
      <c r="J546" s="60"/>
      <c r="K546" s="60"/>
      <c r="M546" s="61"/>
      <c r="N546" s="61"/>
      <c r="O546" s="62"/>
      <c r="P546" s="125"/>
      <c r="W546" s="62"/>
      <c r="X546" s="62"/>
    </row>
    <row r="547" spans="1:24" s="57" customFormat="1" x14ac:dyDescent="0.25">
      <c r="A547" s="75"/>
      <c r="D547" s="58"/>
      <c r="E547" s="59"/>
      <c r="F547" s="59"/>
      <c r="G547" s="58"/>
      <c r="H547" s="60"/>
      <c r="I547" s="60"/>
      <c r="J547" s="60"/>
      <c r="K547" s="60"/>
      <c r="M547" s="61"/>
      <c r="N547" s="61"/>
      <c r="O547" s="62"/>
      <c r="P547" s="125"/>
      <c r="W547" s="62"/>
      <c r="X547" s="62"/>
    </row>
    <row r="548" spans="1:24" s="57" customFormat="1" x14ac:dyDescent="0.25">
      <c r="A548" s="75"/>
      <c r="D548" s="58"/>
      <c r="E548" s="59"/>
      <c r="F548" s="59"/>
      <c r="G548" s="58"/>
      <c r="H548" s="60"/>
      <c r="I548" s="60"/>
      <c r="J548" s="60"/>
      <c r="K548" s="60"/>
      <c r="M548" s="61"/>
      <c r="N548" s="61"/>
      <c r="O548" s="62"/>
      <c r="P548" s="125"/>
      <c r="W548" s="62"/>
      <c r="X548" s="62"/>
    </row>
    <row r="549" spans="1:24" s="57" customFormat="1" x14ac:dyDescent="0.25">
      <c r="A549" s="75"/>
      <c r="D549" s="58"/>
      <c r="E549" s="59"/>
      <c r="F549" s="59"/>
      <c r="G549" s="58"/>
      <c r="H549" s="60"/>
      <c r="I549" s="60"/>
      <c r="J549" s="60"/>
      <c r="K549" s="60"/>
      <c r="M549" s="61"/>
      <c r="N549" s="61"/>
      <c r="O549" s="62"/>
      <c r="P549" s="125"/>
      <c r="W549" s="62"/>
      <c r="X549" s="62"/>
    </row>
    <row r="550" spans="1:24" s="57" customFormat="1" x14ac:dyDescent="0.25">
      <c r="A550" s="75"/>
      <c r="D550" s="58"/>
      <c r="E550" s="59"/>
      <c r="F550" s="59"/>
      <c r="G550" s="58"/>
      <c r="H550" s="60"/>
      <c r="I550" s="60"/>
      <c r="J550" s="60"/>
      <c r="K550" s="60"/>
      <c r="M550" s="61"/>
      <c r="N550" s="61"/>
      <c r="O550" s="62"/>
      <c r="P550" s="125"/>
      <c r="W550" s="62"/>
      <c r="X550" s="62"/>
    </row>
    <row r="551" spans="1:24" s="57" customFormat="1" x14ac:dyDescent="0.25">
      <c r="A551" s="75"/>
      <c r="D551" s="58"/>
      <c r="E551" s="59"/>
      <c r="F551" s="59"/>
      <c r="G551" s="58"/>
      <c r="H551" s="60"/>
      <c r="I551" s="60"/>
      <c r="J551" s="60"/>
      <c r="K551" s="60"/>
      <c r="M551" s="61"/>
      <c r="N551" s="61"/>
      <c r="O551" s="62"/>
      <c r="P551" s="125"/>
      <c r="W551" s="62"/>
      <c r="X551" s="62"/>
    </row>
    <row r="552" spans="1:24" s="57" customFormat="1" x14ac:dyDescent="0.25">
      <c r="A552" s="75"/>
      <c r="D552" s="58"/>
      <c r="E552" s="59"/>
      <c r="F552" s="59"/>
      <c r="G552" s="58"/>
      <c r="H552" s="60"/>
      <c r="I552" s="60"/>
      <c r="J552" s="60"/>
      <c r="K552" s="60"/>
      <c r="M552" s="61"/>
      <c r="N552" s="61"/>
      <c r="O552" s="62"/>
      <c r="P552" s="125"/>
      <c r="W552" s="62"/>
      <c r="X552" s="62"/>
    </row>
    <row r="553" spans="1:24" s="57" customFormat="1" x14ac:dyDescent="0.25">
      <c r="A553" s="75"/>
      <c r="D553" s="58"/>
      <c r="E553" s="59"/>
      <c r="F553" s="59"/>
      <c r="G553" s="58"/>
      <c r="H553" s="60"/>
      <c r="I553" s="60"/>
      <c r="J553" s="60"/>
      <c r="K553" s="60"/>
      <c r="M553" s="61"/>
      <c r="N553" s="61"/>
      <c r="O553" s="62"/>
      <c r="P553" s="125"/>
      <c r="W553" s="62"/>
      <c r="X553" s="62"/>
    </row>
    <row r="554" spans="1:24" s="57" customFormat="1" x14ac:dyDescent="0.25">
      <c r="A554" s="75"/>
      <c r="D554" s="58"/>
      <c r="E554" s="59"/>
      <c r="F554" s="59"/>
      <c r="G554" s="58"/>
      <c r="H554" s="60"/>
      <c r="I554" s="60"/>
      <c r="J554" s="60"/>
      <c r="K554" s="60"/>
      <c r="M554" s="61"/>
      <c r="N554" s="61"/>
      <c r="O554" s="62"/>
      <c r="P554" s="125"/>
      <c r="W554" s="62"/>
      <c r="X554" s="62"/>
    </row>
    <row r="555" spans="1:24" s="57" customFormat="1" x14ac:dyDescent="0.25">
      <c r="A555" s="75"/>
      <c r="D555" s="58"/>
      <c r="E555" s="59"/>
      <c r="F555" s="59"/>
      <c r="G555" s="58"/>
      <c r="H555" s="60"/>
      <c r="I555" s="60"/>
      <c r="J555" s="60"/>
      <c r="K555" s="60"/>
      <c r="M555" s="61"/>
      <c r="N555" s="61"/>
      <c r="O555" s="62"/>
      <c r="P555" s="125"/>
      <c r="W555" s="62"/>
      <c r="X555" s="62"/>
    </row>
    <row r="556" spans="1:24" s="57" customFormat="1" x14ac:dyDescent="0.25">
      <c r="A556" s="75"/>
      <c r="D556" s="58"/>
      <c r="E556" s="59"/>
      <c r="F556" s="59"/>
      <c r="G556" s="58"/>
      <c r="H556" s="60"/>
      <c r="I556" s="60"/>
      <c r="J556" s="60"/>
      <c r="K556" s="60"/>
      <c r="M556" s="61"/>
      <c r="N556" s="61"/>
      <c r="O556" s="62"/>
      <c r="P556" s="125"/>
      <c r="W556" s="62"/>
      <c r="X556" s="62"/>
    </row>
    <row r="557" spans="1:24" s="57" customFormat="1" x14ac:dyDescent="0.25">
      <c r="A557" s="75"/>
      <c r="D557" s="58"/>
      <c r="E557" s="59"/>
      <c r="F557" s="59"/>
      <c r="G557" s="58"/>
      <c r="H557" s="60"/>
      <c r="I557" s="60"/>
      <c r="J557" s="60"/>
      <c r="K557" s="60"/>
      <c r="M557" s="61"/>
      <c r="N557" s="61"/>
      <c r="O557" s="62"/>
      <c r="P557" s="125"/>
      <c r="W557" s="62"/>
      <c r="X557" s="62"/>
    </row>
    <row r="558" spans="1:24" s="57" customFormat="1" x14ac:dyDescent="0.25">
      <c r="A558" s="75"/>
      <c r="D558" s="58"/>
      <c r="E558" s="59"/>
      <c r="F558" s="59"/>
      <c r="G558" s="58"/>
      <c r="H558" s="60"/>
      <c r="I558" s="60"/>
      <c r="J558" s="60"/>
      <c r="K558" s="60"/>
      <c r="M558" s="61"/>
      <c r="N558" s="61"/>
      <c r="O558" s="62"/>
      <c r="P558" s="125"/>
      <c r="W558" s="62"/>
      <c r="X558" s="62"/>
    </row>
    <row r="559" spans="1:24" s="57" customFormat="1" x14ac:dyDescent="0.25">
      <c r="A559" s="75"/>
      <c r="D559" s="58"/>
      <c r="E559" s="59"/>
      <c r="F559" s="59"/>
      <c r="G559" s="58"/>
      <c r="H559" s="60"/>
      <c r="I559" s="60"/>
      <c r="J559" s="60"/>
      <c r="K559" s="60"/>
      <c r="M559" s="61"/>
      <c r="N559" s="61"/>
      <c r="O559" s="62"/>
      <c r="P559" s="125"/>
      <c r="W559" s="62"/>
      <c r="X559" s="62"/>
    </row>
    <row r="560" spans="1:24" s="57" customFormat="1" x14ac:dyDescent="0.25">
      <c r="A560" s="75"/>
      <c r="D560" s="58"/>
      <c r="E560" s="59"/>
      <c r="F560" s="59"/>
      <c r="G560" s="58"/>
      <c r="H560" s="60"/>
      <c r="I560" s="60"/>
      <c r="J560" s="60"/>
      <c r="K560" s="60"/>
      <c r="M560" s="61"/>
      <c r="N560" s="61"/>
      <c r="O560" s="62"/>
      <c r="P560" s="125"/>
      <c r="W560" s="62"/>
      <c r="X560" s="62"/>
    </row>
    <row r="561" spans="1:24" s="57" customFormat="1" x14ac:dyDescent="0.25">
      <c r="A561" s="75"/>
      <c r="D561" s="58"/>
      <c r="E561" s="59"/>
      <c r="F561" s="59"/>
      <c r="G561" s="58"/>
      <c r="H561" s="60"/>
      <c r="I561" s="60"/>
      <c r="J561" s="60"/>
      <c r="K561" s="60"/>
      <c r="M561" s="61"/>
      <c r="N561" s="61"/>
      <c r="O561" s="62"/>
      <c r="P561" s="125"/>
      <c r="W561" s="62"/>
      <c r="X561" s="62"/>
    </row>
    <row r="562" spans="1:24" s="57" customFormat="1" x14ac:dyDescent="0.25">
      <c r="A562" s="75"/>
      <c r="D562" s="58"/>
      <c r="E562" s="59"/>
      <c r="F562" s="59"/>
      <c r="G562" s="58"/>
      <c r="H562" s="60"/>
      <c r="I562" s="60"/>
      <c r="J562" s="60"/>
      <c r="K562" s="60"/>
      <c r="M562" s="61"/>
      <c r="N562" s="61"/>
      <c r="O562" s="62"/>
      <c r="P562" s="125"/>
      <c r="W562" s="62"/>
      <c r="X562" s="62"/>
    </row>
    <row r="563" spans="1:24" s="57" customFormat="1" x14ac:dyDescent="0.25">
      <c r="A563" s="75"/>
      <c r="D563" s="58"/>
      <c r="E563" s="59"/>
      <c r="F563" s="59"/>
      <c r="G563" s="58"/>
      <c r="H563" s="60"/>
      <c r="I563" s="60"/>
      <c r="J563" s="60"/>
      <c r="K563" s="60"/>
      <c r="M563" s="61"/>
      <c r="N563" s="61"/>
      <c r="O563" s="62"/>
      <c r="P563" s="125"/>
      <c r="W563" s="62"/>
      <c r="X563" s="62"/>
    </row>
    <row r="564" spans="1:24" s="57" customFormat="1" x14ac:dyDescent="0.25">
      <c r="A564" s="75"/>
      <c r="D564" s="58"/>
      <c r="E564" s="59"/>
      <c r="F564" s="59"/>
      <c r="G564" s="58"/>
      <c r="H564" s="60"/>
      <c r="I564" s="60"/>
      <c r="J564" s="60"/>
      <c r="K564" s="60"/>
      <c r="M564" s="61"/>
      <c r="N564" s="61"/>
      <c r="O564" s="62"/>
      <c r="P564" s="125"/>
      <c r="W564" s="62"/>
      <c r="X564" s="62"/>
    </row>
    <row r="565" spans="1:24" s="57" customFormat="1" x14ac:dyDescent="0.25">
      <c r="A565" s="75"/>
      <c r="D565" s="58"/>
      <c r="E565" s="59"/>
      <c r="F565" s="59"/>
      <c r="G565" s="58"/>
      <c r="H565" s="60"/>
      <c r="I565" s="60"/>
      <c r="J565" s="60"/>
      <c r="K565" s="60"/>
      <c r="M565" s="61"/>
      <c r="N565" s="61"/>
      <c r="O565" s="62"/>
      <c r="P565" s="125"/>
      <c r="W565" s="62"/>
      <c r="X565" s="62"/>
    </row>
    <row r="566" spans="1:24" s="57" customFormat="1" x14ac:dyDescent="0.25">
      <c r="A566" s="75"/>
      <c r="D566" s="58"/>
      <c r="E566" s="59"/>
      <c r="F566" s="59"/>
      <c r="G566" s="58"/>
      <c r="H566" s="60"/>
      <c r="I566" s="60"/>
      <c r="J566" s="60"/>
      <c r="K566" s="60"/>
      <c r="M566" s="61"/>
      <c r="N566" s="61"/>
      <c r="O566" s="62"/>
      <c r="P566" s="125"/>
      <c r="W566" s="62"/>
      <c r="X566" s="62"/>
    </row>
    <row r="567" spans="1:24" s="57" customFormat="1" x14ac:dyDescent="0.25">
      <c r="A567" s="75"/>
      <c r="D567" s="58"/>
      <c r="E567" s="59"/>
      <c r="F567" s="59"/>
      <c r="G567" s="58"/>
      <c r="H567" s="60"/>
      <c r="I567" s="60"/>
      <c r="J567" s="60"/>
      <c r="K567" s="60"/>
      <c r="M567" s="61"/>
      <c r="N567" s="61"/>
      <c r="O567" s="62"/>
      <c r="P567" s="125"/>
      <c r="W567" s="62"/>
      <c r="X567" s="62"/>
    </row>
    <row r="568" spans="1:24" s="57" customFormat="1" x14ac:dyDescent="0.25">
      <c r="A568" s="75"/>
      <c r="D568" s="58"/>
      <c r="E568" s="59"/>
      <c r="F568" s="59"/>
      <c r="G568" s="58"/>
      <c r="H568" s="60"/>
      <c r="I568" s="60"/>
      <c r="J568" s="60"/>
      <c r="K568" s="60"/>
      <c r="M568" s="61"/>
      <c r="N568" s="61"/>
      <c r="O568" s="62"/>
      <c r="P568" s="125"/>
      <c r="W568" s="62"/>
      <c r="X568" s="62"/>
    </row>
    <row r="569" spans="1:24" s="57" customFormat="1" x14ac:dyDescent="0.25">
      <c r="A569" s="75"/>
      <c r="D569" s="58"/>
      <c r="E569" s="59"/>
      <c r="F569" s="59"/>
      <c r="G569" s="58"/>
      <c r="H569" s="60"/>
      <c r="I569" s="60"/>
      <c r="J569" s="60"/>
      <c r="K569" s="60"/>
      <c r="M569" s="61"/>
      <c r="N569" s="61"/>
      <c r="O569" s="62"/>
      <c r="P569" s="125"/>
      <c r="W569" s="62"/>
      <c r="X569" s="62"/>
    </row>
    <row r="570" spans="1:24" s="57" customFormat="1" x14ac:dyDescent="0.25">
      <c r="A570" s="75"/>
      <c r="D570" s="58"/>
      <c r="E570" s="59"/>
      <c r="F570" s="59"/>
      <c r="G570" s="58"/>
      <c r="H570" s="60"/>
      <c r="I570" s="60"/>
      <c r="J570" s="60"/>
      <c r="K570" s="60"/>
      <c r="M570" s="61"/>
      <c r="N570" s="61"/>
      <c r="O570" s="62"/>
      <c r="P570" s="125"/>
      <c r="W570" s="62"/>
      <c r="X570" s="62"/>
    </row>
    <row r="571" spans="1:24" s="57" customFormat="1" x14ac:dyDescent="0.25">
      <c r="A571" s="75"/>
      <c r="D571" s="58"/>
      <c r="E571" s="59"/>
      <c r="F571" s="59"/>
      <c r="G571" s="58"/>
      <c r="H571" s="60"/>
      <c r="I571" s="60"/>
      <c r="J571" s="60"/>
      <c r="K571" s="60"/>
      <c r="M571" s="61"/>
      <c r="N571" s="61"/>
      <c r="O571" s="62"/>
      <c r="P571" s="125"/>
      <c r="W571" s="62"/>
      <c r="X571" s="62"/>
    </row>
    <row r="572" spans="1:24" s="57" customFormat="1" x14ac:dyDescent="0.25">
      <c r="A572" s="75"/>
      <c r="D572" s="58"/>
      <c r="E572" s="59"/>
      <c r="F572" s="59"/>
      <c r="G572" s="58"/>
      <c r="H572" s="60"/>
      <c r="I572" s="60"/>
      <c r="J572" s="60"/>
      <c r="K572" s="60"/>
      <c r="M572" s="61"/>
      <c r="N572" s="61"/>
      <c r="O572" s="62"/>
      <c r="P572" s="125"/>
      <c r="W572" s="62"/>
      <c r="X572" s="62"/>
    </row>
    <row r="573" spans="1:24" s="57" customFormat="1" x14ac:dyDescent="0.25">
      <c r="A573" s="75"/>
      <c r="D573" s="58"/>
      <c r="E573" s="59"/>
      <c r="F573" s="59"/>
      <c r="G573" s="58"/>
      <c r="H573" s="60"/>
      <c r="I573" s="60"/>
      <c r="J573" s="60"/>
      <c r="K573" s="60"/>
      <c r="M573" s="61"/>
      <c r="N573" s="61"/>
      <c r="O573" s="62"/>
      <c r="P573" s="125"/>
      <c r="W573" s="62"/>
      <c r="X573" s="62"/>
    </row>
    <row r="574" spans="1:24" s="57" customFormat="1" x14ac:dyDescent="0.25">
      <c r="A574" s="75"/>
      <c r="D574" s="58"/>
      <c r="E574" s="59"/>
      <c r="F574" s="59"/>
      <c r="G574" s="58"/>
      <c r="H574" s="60"/>
      <c r="I574" s="60"/>
      <c r="J574" s="60"/>
      <c r="K574" s="60"/>
      <c r="M574" s="61"/>
      <c r="N574" s="61"/>
      <c r="O574" s="62"/>
      <c r="P574" s="125"/>
      <c r="W574" s="62"/>
      <c r="X574" s="62"/>
    </row>
    <row r="575" spans="1:24" s="57" customFormat="1" x14ac:dyDescent="0.25">
      <c r="A575" s="75"/>
      <c r="D575" s="58"/>
      <c r="E575" s="59"/>
      <c r="F575" s="59"/>
      <c r="G575" s="58"/>
      <c r="H575" s="60"/>
      <c r="I575" s="60"/>
      <c r="J575" s="60"/>
      <c r="K575" s="60"/>
      <c r="M575" s="61"/>
      <c r="N575" s="61"/>
      <c r="O575" s="62"/>
      <c r="P575" s="125"/>
      <c r="W575" s="62"/>
      <c r="X575" s="62"/>
    </row>
    <row r="576" spans="1:24" s="57" customFormat="1" x14ac:dyDescent="0.25">
      <c r="A576" s="75"/>
      <c r="D576" s="58"/>
      <c r="E576" s="59"/>
      <c r="F576" s="59"/>
      <c r="G576" s="58"/>
      <c r="H576" s="60"/>
      <c r="I576" s="60"/>
      <c r="J576" s="60"/>
      <c r="K576" s="60"/>
      <c r="M576" s="61"/>
      <c r="N576" s="61"/>
      <c r="O576" s="62"/>
      <c r="P576" s="125"/>
      <c r="W576" s="62"/>
      <c r="X576" s="62"/>
    </row>
    <row r="577" spans="1:24" s="57" customFormat="1" x14ac:dyDescent="0.25">
      <c r="A577" s="75"/>
      <c r="D577" s="58"/>
      <c r="E577" s="59"/>
      <c r="F577" s="59"/>
      <c r="G577" s="58"/>
      <c r="H577" s="60"/>
      <c r="I577" s="60"/>
      <c r="J577" s="60"/>
      <c r="K577" s="60"/>
      <c r="M577" s="61"/>
      <c r="N577" s="61"/>
      <c r="O577" s="62"/>
      <c r="P577" s="125"/>
      <c r="W577" s="62"/>
      <c r="X577" s="62"/>
    </row>
    <row r="578" spans="1:24" s="57" customFormat="1" x14ac:dyDescent="0.25">
      <c r="A578" s="75"/>
      <c r="D578" s="58"/>
      <c r="E578" s="59"/>
      <c r="F578" s="59"/>
      <c r="G578" s="58"/>
      <c r="H578" s="60"/>
      <c r="I578" s="60"/>
      <c r="J578" s="60"/>
      <c r="K578" s="60"/>
      <c r="M578" s="61"/>
      <c r="N578" s="61"/>
      <c r="O578" s="62"/>
      <c r="P578" s="125"/>
      <c r="W578" s="62"/>
      <c r="X578" s="62"/>
    </row>
    <row r="579" spans="1:24" s="57" customFormat="1" x14ac:dyDescent="0.25">
      <c r="A579" s="75"/>
      <c r="D579" s="58"/>
      <c r="E579" s="59"/>
      <c r="F579" s="59"/>
      <c r="G579" s="58"/>
      <c r="H579" s="60"/>
      <c r="I579" s="60"/>
      <c r="J579" s="60"/>
      <c r="K579" s="60"/>
      <c r="M579" s="61"/>
      <c r="N579" s="61"/>
      <c r="O579" s="62"/>
      <c r="P579" s="125"/>
      <c r="W579" s="62"/>
      <c r="X579" s="62"/>
    </row>
    <row r="580" spans="1:24" s="57" customFormat="1" x14ac:dyDescent="0.25">
      <c r="A580" s="75"/>
      <c r="D580" s="58"/>
      <c r="E580" s="59"/>
      <c r="F580" s="59"/>
      <c r="G580" s="58"/>
      <c r="H580" s="60"/>
      <c r="I580" s="60"/>
      <c r="J580" s="60"/>
      <c r="K580" s="60"/>
      <c r="M580" s="61"/>
      <c r="N580" s="61"/>
      <c r="O580" s="62"/>
      <c r="P580" s="125"/>
      <c r="W580" s="62"/>
      <c r="X580" s="62"/>
    </row>
    <row r="581" spans="1:24" s="57" customFormat="1" x14ac:dyDescent="0.25">
      <c r="A581" s="75"/>
      <c r="D581" s="58"/>
      <c r="E581" s="59"/>
      <c r="F581" s="59"/>
      <c r="G581" s="58"/>
      <c r="H581" s="60"/>
      <c r="I581" s="60"/>
      <c r="J581" s="60"/>
      <c r="K581" s="60"/>
      <c r="M581" s="61"/>
      <c r="N581" s="61"/>
      <c r="O581" s="62"/>
      <c r="P581" s="125"/>
      <c r="W581" s="62"/>
      <c r="X581" s="62"/>
    </row>
    <row r="582" spans="1:24" s="57" customFormat="1" x14ac:dyDescent="0.25">
      <c r="A582" s="75"/>
      <c r="D582" s="58"/>
      <c r="E582" s="59"/>
      <c r="F582" s="59"/>
      <c r="G582" s="58"/>
      <c r="H582" s="60"/>
      <c r="I582" s="60"/>
      <c r="J582" s="60"/>
      <c r="K582" s="60"/>
      <c r="M582" s="61"/>
      <c r="N582" s="61"/>
      <c r="O582" s="62"/>
      <c r="P582" s="125"/>
      <c r="W582" s="62"/>
      <c r="X582" s="62"/>
    </row>
    <row r="583" spans="1:24" s="57" customFormat="1" x14ac:dyDescent="0.25">
      <c r="A583" s="75"/>
      <c r="D583" s="58"/>
      <c r="E583" s="59"/>
      <c r="F583" s="59"/>
      <c r="G583" s="58"/>
      <c r="H583" s="60"/>
      <c r="I583" s="60"/>
      <c r="J583" s="60"/>
      <c r="K583" s="60"/>
      <c r="M583" s="61"/>
      <c r="N583" s="61"/>
      <c r="O583" s="62"/>
      <c r="P583" s="125"/>
      <c r="W583" s="62"/>
      <c r="X583" s="62"/>
    </row>
    <row r="584" spans="1:24" s="57" customFormat="1" x14ac:dyDescent="0.25">
      <c r="A584" s="75"/>
      <c r="D584" s="58"/>
      <c r="E584" s="59"/>
      <c r="F584" s="59"/>
      <c r="G584" s="58"/>
      <c r="H584" s="60"/>
      <c r="I584" s="60"/>
      <c r="J584" s="60"/>
      <c r="K584" s="60"/>
      <c r="M584" s="61"/>
      <c r="N584" s="61"/>
      <c r="O584" s="62"/>
      <c r="P584" s="125"/>
      <c r="W584" s="62"/>
      <c r="X584" s="62"/>
    </row>
    <row r="585" spans="1:24" s="57" customFormat="1" x14ac:dyDescent="0.25">
      <c r="A585" s="75"/>
      <c r="D585" s="58"/>
      <c r="E585" s="59"/>
      <c r="F585" s="59"/>
      <c r="G585" s="58"/>
      <c r="H585" s="60"/>
      <c r="I585" s="60"/>
      <c r="J585" s="60"/>
      <c r="K585" s="60"/>
      <c r="M585" s="61"/>
      <c r="N585" s="61"/>
      <c r="O585" s="62"/>
      <c r="P585" s="125"/>
      <c r="W585" s="62"/>
      <c r="X585" s="62"/>
    </row>
    <row r="586" spans="1:24" s="57" customFormat="1" x14ac:dyDescent="0.25">
      <c r="A586" s="75"/>
      <c r="D586" s="58"/>
      <c r="E586" s="59"/>
      <c r="F586" s="59"/>
      <c r="G586" s="58"/>
      <c r="H586" s="60"/>
      <c r="I586" s="60"/>
      <c r="J586" s="60"/>
      <c r="K586" s="60"/>
      <c r="M586" s="61"/>
      <c r="N586" s="61"/>
      <c r="O586" s="62"/>
      <c r="P586" s="125"/>
      <c r="W586" s="62"/>
      <c r="X586" s="62"/>
    </row>
    <row r="587" spans="1:24" s="57" customFormat="1" x14ac:dyDescent="0.25">
      <c r="A587" s="75"/>
      <c r="D587" s="58"/>
      <c r="E587" s="59"/>
      <c r="F587" s="59"/>
      <c r="G587" s="58"/>
      <c r="H587" s="60"/>
      <c r="I587" s="60"/>
      <c r="J587" s="60"/>
      <c r="K587" s="60"/>
      <c r="M587" s="61"/>
      <c r="N587" s="61"/>
      <c r="O587" s="62"/>
      <c r="P587" s="125"/>
      <c r="W587" s="62"/>
      <c r="X587" s="62"/>
    </row>
    <row r="588" spans="1:24" s="57" customFormat="1" x14ac:dyDescent="0.25">
      <c r="A588" s="75"/>
      <c r="D588" s="58"/>
      <c r="E588" s="59"/>
      <c r="F588" s="59"/>
      <c r="G588" s="58"/>
      <c r="H588" s="60"/>
      <c r="I588" s="60"/>
      <c r="J588" s="60"/>
      <c r="K588" s="60"/>
      <c r="M588" s="61"/>
      <c r="N588" s="61"/>
      <c r="O588" s="62"/>
      <c r="P588" s="125"/>
      <c r="W588" s="62"/>
      <c r="X588" s="62"/>
    </row>
    <row r="589" spans="1:24" s="57" customFormat="1" x14ac:dyDescent="0.25">
      <c r="A589" s="75"/>
      <c r="D589" s="58"/>
      <c r="E589" s="59"/>
      <c r="F589" s="59"/>
      <c r="G589" s="58"/>
      <c r="H589" s="60"/>
      <c r="I589" s="60"/>
      <c r="J589" s="60"/>
      <c r="K589" s="60"/>
      <c r="M589" s="61"/>
      <c r="N589" s="61"/>
      <c r="O589" s="62"/>
      <c r="P589" s="125"/>
      <c r="W589" s="62"/>
      <c r="X589" s="62"/>
    </row>
    <row r="590" spans="1:24" s="57" customFormat="1" x14ac:dyDescent="0.25">
      <c r="A590" s="75"/>
      <c r="D590" s="58"/>
      <c r="E590" s="59"/>
      <c r="F590" s="59"/>
      <c r="G590" s="58"/>
      <c r="H590" s="60"/>
      <c r="I590" s="60"/>
      <c r="J590" s="60"/>
      <c r="K590" s="60"/>
      <c r="M590" s="61"/>
      <c r="N590" s="61"/>
      <c r="O590" s="62"/>
      <c r="P590" s="125"/>
      <c r="W590" s="62"/>
      <c r="X590" s="62"/>
    </row>
    <row r="591" spans="1:24" s="57" customFormat="1" x14ac:dyDescent="0.25">
      <c r="A591" s="75"/>
      <c r="D591" s="58"/>
      <c r="E591" s="59"/>
      <c r="F591" s="59"/>
      <c r="G591" s="58"/>
      <c r="H591" s="60"/>
      <c r="I591" s="60"/>
      <c r="J591" s="60"/>
      <c r="K591" s="60"/>
      <c r="M591" s="61"/>
      <c r="N591" s="61"/>
      <c r="O591" s="62"/>
      <c r="P591" s="125"/>
      <c r="W591" s="62"/>
      <c r="X591" s="62"/>
    </row>
    <row r="592" spans="1:24" s="57" customFormat="1" x14ac:dyDescent="0.25">
      <c r="A592" s="75"/>
      <c r="D592" s="58"/>
      <c r="E592" s="59"/>
      <c r="F592" s="59"/>
      <c r="G592" s="58"/>
      <c r="H592" s="60"/>
      <c r="I592" s="60"/>
      <c r="J592" s="60"/>
      <c r="K592" s="60"/>
      <c r="M592" s="61"/>
      <c r="N592" s="61"/>
      <c r="O592" s="62"/>
      <c r="P592" s="125"/>
      <c r="W592" s="62"/>
      <c r="X592" s="62"/>
    </row>
    <row r="593" spans="1:24" s="57" customFormat="1" x14ac:dyDescent="0.25">
      <c r="A593" s="75"/>
      <c r="D593" s="58"/>
      <c r="E593" s="59"/>
      <c r="F593" s="59"/>
      <c r="G593" s="58"/>
      <c r="H593" s="60"/>
      <c r="I593" s="60"/>
      <c r="J593" s="60"/>
      <c r="K593" s="60"/>
      <c r="M593" s="61"/>
      <c r="N593" s="61"/>
      <c r="O593" s="62"/>
      <c r="P593" s="125"/>
      <c r="W593" s="62"/>
      <c r="X593" s="62"/>
    </row>
    <row r="594" spans="1:24" s="57" customFormat="1" x14ac:dyDescent="0.25">
      <c r="A594" s="75"/>
      <c r="D594" s="58"/>
      <c r="E594" s="59"/>
      <c r="F594" s="59"/>
      <c r="G594" s="58"/>
      <c r="H594" s="60"/>
      <c r="I594" s="60"/>
      <c r="J594" s="60"/>
      <c r="K594" s="60"/>
      <c r="M594" s="61"/>
      <c r="N594" s="61"/>
      <c r="O594" s="62"/>
      <c r="P594" s="125"/>
      <c r="W594" s="62"/>
      <c r="X594" s="62"/>
    </row>
    <row r="595" spans="1:24" s="57" customFormat="1" x14ac:dyDescent="0.25">
      <c r="A595" s="75"/>
      <c r="D595" s="58"/>
      <c r="E595" s="59"/>
      <c r="F595" s="59"/>
      <c r="G595" s="58"/>
      <c r="H595" s="60"/>
      <c r="I595" s="60"/>
      <c r="J595" s="60"/>
      <c r="K595" s="60"/>
      <c r="M595" s="61"/>
      <c r="N595" s="61"/>
      <c r="O595" s="62"/>
      <c r="P595" s="125"/>
      <c r="W595" s="62"/>
      <c r="X595" s="62"/>
    </row>
    <row r="596" spans="1:24" s="57" customFormat="1" x14ac:dyDescent="0.25">
      <c r="A596" s="75"/>
      <c r="D596" s="58"/>
      <c r="E596" s="59"/>
      <c r="F596" s="59"/>
      <c r="G596" s="58"/>
      <c r="H596" s="60"/>
      <c r="I596" s="60"/>
      <c r="J596" s="60"/>
      <c r="K596" s="60"/>
      <c r="M596" s="61"/>
      <c r="N596" s="61"/>
      <c r="O596" s="62"/>
      <c r="P596" s="125"/>
      <c r="W596" s="62"/>
      <c r="X596" s="62"/>
    </row>
    <row r="597" spans="1:24" s="57" customFormat="1" x14ac:dyDescent="0.25">
      <c r="A597" s="75"/>
      <c r="D597" s="58"/>
      <c r="E597" s="59"/>
      <c r="F597" s="59"/>
      <c r="G597" s="58"/>
      <c r="H597" s="60"/>
      <c r="I597" s="60"/>
      <c r="J597" s="60"/>
      <c r="K597" s="60"/>
      <c r="M597" s="61"/>
      <c r="N597" s="61"/>
      <c r="O597" s="62"/>
      <c r="P597" s="125"/>
      <c r="W597" s="62"/>
      <c r="X597" s="62"/>
    </row>
    <row r="598" spans="1:24" s="57" customFormat="1" x14ac:dyDescent="0.25">
      <c r="A598" s="75"/>
      <c r="D598" s="58"/>
      <c r="E598" s="59"/>
      <c r="F598" s="59"/>
      <c r="G598" s="58"/>
      <c r="H598" s="60"/>
      <c r="I598" s="60"/>
      <c r="J598" s="60"/>
      <c r="K598" s="60"/>
      <c r="M598" s="61"/>
      <c r="N598" s="61"/>
      <c r="O598" s="62"/>
      <c r="P598" s="125"/>
      <c r="W598" s="62"/>
      <c r="X598" s="62"/>
    </row>
    <row r="599" spans="1:24" s="57" customFormat="1" x14ac:dyDescent="0.25">
      <c r="A599" s="75"/>
      <c r="D599" s="58"/>
      <c r="E599" s="59"/>
      <c r="F599" s="59"/>
      <c r="G599" s="58"/>
      <c r="H599" s="60"/>
      <c r="I599" s="60"/>
      <c r="J599" s="60"/>
      <c r="K599" s="60"/>
      <c r="M599" s="61"/>
      <c r="N599" s="61"/>
      <c r="O599" s="62"/>
      <c r="P599" s="125"/>
      <c r="W599" s="62"/>
      <c r="X599" s="62"/>
    </row>
    <row r="600" spans="1:24" s="57" customFormat="1" x14ac:dyDescent="0.25">
      <c r="A600" s="75"/>
      <c r="D600" s="58"/>
      <c r="E600" s="59"/>
      <c r="F600" s="59"/>
      <c r="G600" s="58"/>
      <c r="H600" s="60"/>
      <c r="I600" s="60"/>
      <c r="J600" s="60"/>
      <c r="K600" s="60"/>
      <c r="M600" s="61"/>
      <c r="N600" s="61"/>
      <c r="O600" s="62"/>
      <c r="P600" s="125"/>
      <c r="W600" s="62"/>
      <c r="X600" s="62"/>
    </row>
    <row r="601" spans="1:24" s="57" customFormat="1" x14ac:dyDescent="0.25">
      <c r="A601" s="75"/>
      <c r="D601" s="58"/>
      <c r="E601" s="59"/>
      <c r="F601" s="59"/>
      <c r="G601" s="58"/>
      <c r="H601" s="60"/>
      <c r="I601" s="60"/>
      <c r="J601" s="60"/>
      <c r="K601" s="60"/>
      <c r="M601" s="61"/>
      <c r="N601" s="61"/>
      <c r="O601" s="62"/>
      <c r="P601" s="125"/>
      <c r="W601" s="62"/>
      <c r="X601" s="62"/>
    </row>
    <row r="602" spans="1:24" s="57" customFormat="1" x14ac:dyDescent="0.25">
      <c r="A602" s="75"/>
      <c r="D602" s="58"/>
      <c r="E602" s="59"/>
      <c r="F602" s="59"/>
      <c r="G602" s="58"/>
      <c r="H602" s="60"/>
      <c r="I602" s="60"/>
      <c r="J602" s="60"/>
      <c r="K602" s="60"/>
      <c r="M602" s="61"/>
      <c r="N602" s="61"/>
      <c r="O602" s="62"/>
      <c r="P602" s="125"/>
      <c r="W602" s="62"/>
      <c r="X602" s="62"/>
    </row>
    <row r="603" spans="1:24" s="57" customFormat="1" x14ac:dyDescent="0.25">
      <c r="A603" s="75"/>
      <c r="D603" s="58"/>
      <c r="E603" s="59"/>
      <c r="F603" s="59"/>
      <c r="G603" s="58"/>
      <c r="H603" s="60"/>
      <c r="I603" s="60"/>
      <c r="J603" s="60"/>
      <c r="K603" s="60"/>
      <c r="M603" s="61"/>
      <c r="N603" s="61"/>
      <c r="O603" s="62"/>
      <c r="P603" s="125"/>
      <c r="W603" s="62"/>
      <c r="X603" s="62"/>
    </row>
    <row r="604" spans="1:24" s="57" customFormat="1" x14ac:dyDescent="0.25">
      <c r="A604" s="75"/>
      <c r="D604" s="58"/>
      <c r="E604" s="59"/>
      <c r="F604" s="59"/>
      <c r="G604" s="58"/>
      <c r="H604" s="60"/>
      <c r="I604" s="60"/>
      <c r="J604" s="60"/>
      <c r="K604" s="60"/>
      <c r="M604" s="61"/>
      <c r="N604" s="61"/>
      <c r="O604" s="62"/>
      <c r="P604" s="125"/>
      <c r="W604" s="62"/>
      <c r="X604" s="62"/>
    </row>
    <row r="605" spans="1:24" s="57" customFormat="1" x14ac:dyDescent="0.25">
      <c r="A605" s="75"/>
      <c r="D605" s="58"/>
      <c r="E605" s="59"/>
      <c r="F605" s="59"/>
      <c r="G605" s="58"/>
      <c r="H605" s="60"/>
      <c r="I605" s="60"/>
      <c r="J605" s="60"/>
      <c r="K605" s="60"/>
      <c r="M605" s="61"/>
      <c r="N605" s="61"/>
      <c r="O605" s="62"/>
      <c r="P605" s="125"/>
      <c r="W605" s="62"/>
      <c r="X605" s="62"/>
    </row>
    <row r="606" spans="1:24" s="57" customFormat="1" x14ac:dyDescent="0.25">
      <c r="A606" s="75"/>
      <c r="D606" s="58"/>
      <c r="E606" s="59"/>
      <c r="F606" s="59"/>
      <c r="G606" s="58"/>
      <c r="H606" s="60"/>
      <c r="I606" s="60"/>
      <c r="J606" s="60"/>
      <c r="K606" s="60"/>
      <c r="M606" s="61"/>
      <c r="N606" s="61"/>
      <c r="O606" s="62"/>
      <c r="P606" s="125"/>
      <c r="W606" s="62"/>
      <c r="X606" s="62"/>
    </row>
    <row r="607" spans="1:24" s="57" customFormat="1" x14ac:dyDescent="0.25">
      <c r="A607" s="75"/>
      <c r="D607" s="58"/>
      <c r="E607" s="59"/>
      <c r="F607" s="59"/>
      <c r="G607" s="58"/>
      <c r="H607" s="60"/>
      <c r="I607" s="60"/>
      <c r="J607" s="60"/>
      <c r="K607" s="60"/>
      <c r="M607" s="61"/>
      <c r="N607" s="61"/>
      <c r="O607" s="62"/>
      <c r="P607" s="125"/>
      <c r="W607" s="62"/>
      <c r="X607" s="62"/>
    </row>
    <row r="608" spans="1:24" s="57" customFormat="1" x14ac:dyDescent="0.25">
      <c r="A608" s="75"/>
      <c r="D608" s="58"/>
      <c r="E608" s="59"/>
      <c r="F608" s="59"/>
      <c r="G608" s="58"/>
      <c r="H608" s="60"/>
      <c r="I608" s="60"/>
      <c r="J608" s="60"/>
      <c r="K608" s="60"/>
      <c r="M608" s="61"/>
      <c r="N608" s="61"/>
      <c r="O608" s="62"/>
      <c r="P608" s="125"/>
      <c r="W608" s="62"/>
      <c r="X608" s="62"/>
    </row>
    <row r="609" spans="1:24" s="57" customFormat="1" x14ac:dyDescent="0.25">
      <c r="A609" s="75"/>
      <c r="D609" s="58"/>
      <c r="E609" s="59"/>
      <c r="F609" s="59"/>
      <c r="G609" s="58"/>
      <c r="H609" s="60"/>
      <c r="I609" s="60"/>
      <c r="J609" s="60"/>
      <c r="K609" s="60"/>
      <c r="M609" s="61"/>
      <c r="N609" s="61"/>
      <c r="O609" s="62"/>
      <c r="P609" s="125"/>
      <c r="W609" s="62"/>
      <c r="X609" s="62"/>
    </row>
    <row r="610" spans="1:24" s="57" customFormat="1" x14ac:dyDescent="0.25">
      <c r="A610" s="75"/>
      <c r="D610" s="58"/>
      <c r="E610" s="59"/>
      <c r="F610" s="59"/>
      <c r="G610" s="58"/>
      <c r="H610" s="60"/>
      <c r="I610" s="60"/>
      <c r="J610" s="60"/>
      <c r="K610" s="60"/>
      <c r="M610" s="61"/>
      <c r="N610" s="61"/>
      <c r="O610" s="62"/>
      <c r="P610" s="125"/>
      <c r="W610" s="62"/>
      <c r="X610" s="62"/>
    </row>
    <row r="611" spans="1:24" s="57" customFormat="1" x14ac:dyDescent="0.25">
      <c r="A611" s="75"/>
      <c r="D611" s="58"/>
      <c r="E611" s="59"/>
      <c r="F611" s="59"/>
      <c r="G611" s="58"/>
      <c r="H611" s="60"/>
      <c r="I611" s="60"/>
      <c r="J611" s="60"/>
      <c r="K611" s="60"/>
      <c r="M611" s="61"/>
      <c r="N611" s="61"/>
      <c r="O611" s="62"/>
      <c r="P611" s="125"/>
      <c r="W611" s="62"/>
      <c r="X611" s="62"/>
    </row>
    <row r="612" spans="1:24" s="57" customFormat="1" x14ac:dyDescent="0.25">
      <c r="A612" s="75"/>
      <c r="D612" s="58"/>
      <c r="E612" s="59"/>
      <c r="F612" s="59"/>
      <c r="G612" s="58"/>
      <c r="H612" s="60"/>
      <c r="I612" s="60"/>
      <c r="J612" s="60"/>
      <c r="K612" s="60"/>
      <c r="M612" s="61"/>
      <c r="N612" s="61"/>
      <c r="O612" s="62"/>
      <c r="P612" s="125"/>
      <c r="W612" s="62"/>
      <c r="X612" s="62"/>
    </row>
    <row r="613" spans="1:24" s="57" customFormat="1" x14ac:dyDescent="0.25">
      <c r="A613" s="75"/>
      <c r="D613" s="58"/>
      <c r="E613" s="59"/>
      <c r="F613" s="59"/>
      <c r="G613" s="58"/>
      <c r="H613" s="60"/>
      <c r="I613" s="60"/>
      <c r="J613" s="60"/>
      <c r="K613" s="60"/>
      <c r="M613" s="61"/>
      <c r="N613" s="61"/>
      <c r="O613" s="62"/>
      <c r="P613" s="125"/>
      <c r="W613" s="62"/>
      <c r="X613" s="62"/>
    </row>
    <row r="614" spans="1:24" s="57" customFormat="1" x14ac:dyDescent="0.25">
      <c r="A614" s="75"/>
      <c r="D614" s="58"/>
      <c r="E614" s="59"/>
      <c r="F614" s="59"/>
      <c r="G614" s="58"/>
      <c r="H614" s="60"/>
      <c r="I614" s="60"/>
      <c r="J614" s="60"/>
      <c r="K614" s="60"/>
      <c r="M614" s="61"/>
      <c r="N614" s="61"/>
      <c r="O614" s="62"/>
      <c r="P614" s="125"/>
      <c r="W614" s="62"/>
      <c r="X614" s="62"/>
    </row>
    <row r="615" spans="1:24" s="57" customFormat="1" x14ac:dyDescent="0.25">
      <c r="A615" s="75"/>
      <c r="D615" s="58"/>
      <c r="E615" s="59"/>
      <c r="F615" s="59"/>
      <c r="G615" s="58"/>
      <c r="H615" s="60"/>
      <c r="I615" s="60"/>
      <c r="J615" s="60"/>
      <c r="K615" s="60"/>
      <c r="M615" s="61"/>
      <c r="N615" s="61"/>
      <c r="O615" s="62"/>
      <c r="P615" s="125"/>
      <c r="W615" s="62"/>
      <c r="X615" s="62"/>
    </row>
    <row r="616" spans="1:24" s="57" customFormat="1" x14ac:dyDescent="0.25">
      <c r="A616" s="75"/>
      <c r="D616" s="58"/>
      <c r="E616" s="59"/>
      <c r="F616" s="59"/>
      <c r="G616" s="58"/>
      <c r="H616" s="60"/>
      <c r="I616" s="60"/>
      <c r="J616" s="60"/>
      <c r="K616" s="60"/>
      <c r="M616" s="61"/>
      <c r="N616" s="61"/>
      <c r="O616" s="62"/>
      <c r="P616" s="125"/>
      <c r="W616" s="62"/>
      <c r="X616" s="62"/>
    </row>
    <row r="617" spans="1:24" s="57" customFormat="1" x14ac:dyDescent="0.25">
      <c r="A617" s="75"/>
      <c r="D617" s="58"/>
      <c r="E617" s="59"/>
      <c r="F617" s="59"/>
      <c r="G617" s="58"/>
      <c r="H617" s="60"/>
      <c r="I617" s="60"/>
      <c r="J617" s="60"/>
      <c r="K617" s="60"/>
      <c r="M617" s="61"/>
      <c r="N617" s="61"/>
      <c r="O617" s="62"/>
      <c r="P617" s="125"/>
      <c r="W617" s="62"/>
      <c r="X617" s="62"/>
    </row>
    <row r="618" spans="1:24" s="57" customFormat="1" x14ac:dyDescent="0.25">
      <c r="A618" s="75"/>
      <c r="D618" s="58"/>
      <c r="E618" s="59"/>
      <c r="F618" s="59"/>
      <c r="G618" s="58"/>
      <c r="H618" s="60"/>
      <c r="I618" s="60"/>
      <c r="J618" s="60"/>
      <c r="K618" s="60"/>
      <c r="M618" s="61"/>
      <c r="N618" s="61"/>
      <c r="O618" s="62"/>
      <c r="P618" s="125"/>
      <c r="W618" s="62"/>
      <c r="X618" s="62"/>
    </row>
    <row r="619" spans="1:24" s="57" customFormat="1" x14ac:dyDescent="0.25">
      <c r="A619" s="75"/>
      <c r="D619" s="58"/>
      <c r="E619" s="59"/>
      <c r="F619" s="59"/>
      <c r="G619" s="58"/>
      <c r="H619" s="60"/>
      <c r="I619" s="60"/>
      <c r="J619" s="60"/>
      <c r="K619" s="60"/>
      <c r="M619" s="61"/>
      <c r="N619" s="61"/>
      <c r="O619" s="62"/>
      <c r="P619" s="125"/>
      <c r="W619" s="62"/>
      <c r="X619" s="62"/>
    </row>
    <row r="620" spans="1:24" s="57" customFormat="1" x14ac:dyDescent="0.25">
      <c r="A620" s="75"/>
      <c r="D620" s="58"/>
      <c r="E620" s="59"/>
      <c r="F620" s="59"/>
      <c r="G620" s="58"/>
      <c r="H620" s="60"/>
      <c r="I620" s="60"/>
      <c r="J620" s="60"/>
      <c r="K620" s="60"/>
      <c r="M620" s="61"/>
      <c r="N620" s="61"/>
      <c r="O620" s="62"/>
      <c r="P620" s="125"/>
      <c r="W620" s="62"/>
      <c r="X620" s="62"/>
    </row>
    <row r="621" spans="1:24" s="57" customFormat="1" x14ac:dyDescent="0.25">
      <c r="A621" s="75"/>
      <c r="D621" s="58"/>
      <c r="E621" s="59"/>
      <c r="F621" s="59"/>
      <c r="G621" s="58"/>
      <c r="H621" s="60"/>
      <c r="I621" s="60"/>
      <c r="J621" s="60"/>
      <c r="K621" s="60"/>
      <c r="M621" s="61"/>
      <c r="N621" s="61"/>
      <c r="O621" s="62"/>
      <c r="P621" s="125"/>
      <c r="W621" s="62"/>
      <c r="X621" s="62"/>
    </row>
    <row r="622" spans="1:24" s="57" customFormat="1" x14ac:dyDescent="0.25">
      <c r="A622" s="75"/>
      <c r="D622" s="58"/>
      <c r="E622" s="59"/>
      <c r="F622" s="59"/>
      <c r="G622" s="58"/>
      <c r="H622" s="60"/>
      <c r="I622" s="60"/>
      <c r="J622" s="60"/>
      <c r="K622" s="60"/>
      <c r="M622" s="61"/>
      <c r="N622" s="61"/>
      <c r="O622" s="62"/>
      <c r="P622" s="125"/>
      <c r="W622" s="62"/>
      <c r="X622" s="62"/>
    </row>
    <row r="623" spans="1:24" s="57" customFormat="1" x14ac:dyDescent="0.25">
      <c r="A623" s="75"/>
      <c r="D623" s="58"/>
      <c r="E623" s="59"/>
      <c r="F623" s="59"/>
      <c r="G623" s="58"/>
      <c r="H623" s="60"/>
      <c r="I623" s="60"/>
      <c r="J623" s="60"/>
      <c r="K623" s="60"/>
      <c r="M623" s="61"/>
      <c r="N623" s="61"/>
      <c r="O623" s="62"/>
      <c r="P623" s="125"/>
      <c r="W623" s="62"/>
      <c r="X623" s="62"/>
    </row>
    <row r="624" spans="1:24" s="57" customFormat="1" x14ac:dyDescent="0.25">
      <c r="A624" s="75"/>
      <c r="D624" s="58"/>
      <c r="E624" s="59"/>
      <c r="F624" s="59"/>
      <c r="G624" s="58"/>
      <c r="H624" s="60"/>
      <c r="I624" s="60"/>
      <c r="J624" s="60"/>
      <c r="K624" s="60"/>
      <c r="M624" s="61"/>
      <c r="N624" s="61"/>
      <c r="O624" s="62"/>
      <c r="P624" s="125"/>
      <c r="W624" s="62"/>
      <c r="X624" s="62"/>
    </row>
    <row r="625" spans="1:24" s="57" customFormat="1" x14ac:dyDescent="0.25">
      <c r="A625" s="75"/>
      <c r="D625" s="58"/>
      <c r="E625" s="59"/>
      <c r="F625" s="59"/>
      <c r="G625" s="58"/>
      <c r="H625" s="60"/>
      <c r="I625" s="60"/>
      <c r="J625" s="60"/>
      <c r="K625" s="60"/>
      <c r="M625" s="61"/>
      <c r="N625" s="61"/>
      <c r="O625" s="62"/>
      <c r="P625" s="125"/>
      <c r="W625" s="62"/>
      <c r="X625" s="62"/>
    </row>
    <row r="626" spans="1:24" s="57" customFormat="1" x14ac:dyDescent="0.25">
      <c r="A626" s="75"/>
      <c r="D626" s="58"/>
      <c r="E626" s="59"/>
      <c r="F626" s="59"/>
      <c r="G626" s="58"/>
      <c r="H626" s="60"/>
      <c r="I626" s="60"/>
      <c r="J626" s="60"/>
      <c r="K626" s="60"/>
      <c r="M626" s="61"/>
      <c r="N626" s="61"/>
      <c r="O626" s="62"/>
      <c r="P626" s="125"/>
      <c r="W626" s="62"/>
      <c r="X626" s="62"/>
    </row>
    <row r="627" spans="1:24" s="57" customFormat="1" x14ac:dyDescent="0.25">
      <c r="A627" s="75"/>
      <c r="D627" s="58"/>
      <c r="E627" s="59"/>
      <c r="F627" s="59"/>
      <c r="G627" s="58"/>
      <c r="H627" s="60"/>
      <c r="I627" s="60"/>
      <c r="J627" s="60"/>
      <c r="K627" s="60"/>
      <c r="M627" s="61"/>
      <c r="N627" s="61"/>
      <c r="O627" s="62"/>
      <c r="P627" s="125"/>
      <c r="W627" s="62"/>
      <c r="X627" s="62"/>
    </row>
    <row r="628" spans="1:24" s="57" customFormat="1" x14ac:dyDescent="0.25">
      <c r="A628" s="75"/>
      <c r="D628" s="58"/>
      <c r="E628" s="59"/>
      <c r="F628" s="59"/>
      <c r="G628" s="58"/>
      <c r="H628" s="60"/>
      <c r="I628" s="60"/>
      <c r="J628" s="60"/>
      <c r="K628" s="60"/>
      <c r="M628" s="61"/>
      <c r="N628" s="61"/>
      <c r="O628" s="62"/>
      <c r="P628" s="125"/>
      <c r="W628" s="62"/>
      <c r="X628" s="62"/>
    </row>
    <row r="629" spans="1:24" s="57" customFormat="1" x14ac:dyDescent="0.25">
      <c r="A629" s="75"/>
      <c r="D629" s="58"/>
      <c r="E629" s="59"/>
      <c r="F629" s="59"/>
      <c r="G629" s="58"/>
      <c r="H629" s="60"/>
      <c r="I629" s="60"/>
      <c r="J629" s="60"/>
      <c r="K629" s="60"/>
      <c r="M629" s="61"/>
      <c r="N629" s="61"/>
      <c r="O629" s="62"/>
      <c r="P629" s="125"/>
      <c r="W629" s="62"/>
      <c r="X629" s="62"/>
    </row>
    <row r="630" spans="1:24" s="57" customFormat="1" x14ac:dyDescent="0.25">
      <c r="A630" s="75"/>
      <c r="D630" s="58"/>
      <c r="E630" s="59"/>
      <c r="F630" s="59"/>
      <c r="G630" s="58"/>
      <c r="H630" s="60"/>
      <c r="I630" s="60"/>
      <c r="J630" s="60"/>
      <c r="K630" s="60"/>
      <c r="M630" s="61"/>
      <c r="N630" s="61"/>
      <c r="O630" s="62"/>
      <c r="P630" s="125"/>
      <c r="W630" s="62"/>
      <c r="X630" s="62"/>
    </row>
    <row r="631" spans="1:24" s="57" customFormat="1" x14ac:dyDescent="0.25">
      <c r="A631" s="75"/>
      <c r="D631" s="58"/>
      <c r="E631" s="59"/>
      <c r="F631" s="59"/>
      <c r="G631" s="58"/>
      <c r="H631" s="60"/>
      <c r="I631" s="60"/>
      <c r="J631" s="60"/>
      <c r="K631" s="60"/>
      <c r="M631" s="61"/>
      <c r="N631" s="61"/>
      <c r="O631" s="62"/>
      <c r="P631" s="125"/>
      <c r="W631" s="62"/>
      <c r="X631" s="62"/>
    </row>
    <row r="632" spans="1:24" s="57" customFormat="1" x14ac:dyDescent="0.25">
      <c r="A632" s="75"/>
      <c r="D632" s="58"/>
      <c r="E632" s="59"/>
      <c r="F632" s="59"/>
      <c r="G632" s="58"/>
      <c r="H632" s="60"/>
      <c r="I632" s="60"/>
      <c r="J632" s="60"/>
      <c r="K632" s="60"/>
      <c r="M632" s="61"/>
      <c r="N632" s="61"/>
      <c r="O632" s="62"/>
      <c r="P632" s="125"/>
      <c r="W632" s="62"/>
      <c r="X632" s="62"/>
    </row>
    <row r="633" spans="1:24" s="57" customFormat="1" x14ac:dyDescent="0.25">
      <c r="A633" s="75"/>
      <c r="D633" s="58"/>
      <c r="E633" s="59"/>
      <c r="F633" s="59"/>
      <c r="G633" s="58"/>
      <c r="H633" s="60"/>
      <c r="I633" s="60"/>
      <c r="J633" s="60"/>
      <c r="K633" s="60"/>
      <c r="M633" s="61"/>
      <c r="N633" s="61"/>
      <c r="O633" s="62"/>
      <c r="P633" s="125"/>
      <c r="W633" s="62"/>
      <c r="X633" s="62"/>
    </row>
    <row r="634" spans="1:24" s="57" customFormat="1" x14ac:dyDescent="0.25">
      <c r="A634" s="75"/>
      <c r="D634" s="58"/>
      <c r="E634" s="59"/>
      <c r="F634" s="59"/>
      <c r="G634" s="58"/>
      <c r="H634" s="60"/>
      <c r="I634" s="60"/>
      <c r="J634" s="60"/>
      <c r="K634" s="60"/>
      <c r="M634" s="61"/>
      <c r="N634" s="61"/>
      <c r="O634" s="62"/>
      <c r="P634" s="125"/>
      <c r="W634" s="62"/>
      <c r="X634" s="62"/>
    </row>
    <row r="635" spans="1:24" s="57" customFormat="1" x14ac:dyDescent="0.25">
      <c r="A635" s="75"/>
      <c r="D635" s="58"/>
      <c r="E635" s="59"/>
      <c r="F635" s="59"/>
      <c r="G635" s="58"/>
      <c r="H635" s="60"/>
      <c r="I635" s="60"/>
      <c r="J635" s="60"/>
      <c r="K635" s="60"/>
      <c r="M635" s="61"/>
      <c r="N635" s="61"/>
      <c r="O635" s="62"/>
      <c r="P635" s="125"/>
      <c r="W635" s="62"/>
      <c r="X635" s="62"/>
    </row>
    <row r="636" spans="1:24" s="57" customFormat="1" x14ac:dyDescent="0.25">
      <c r="A636" s="75"/>
      <c r="D636" s="58"/>
      <c r="E636" s="59"/>
      <c r="F636" s="59"/>
      <c r="G636" s="58"/>
      <c r="H636" s="60"/>
      <c r="I636" s="60"/>
      <c r="J636" s="60"/>
      <c r="K636" s="60"/>
      <c r="M636" s="61"/>
      <c r="N636" s="61"/>
      <c r="O636" s="62"/>
      <c r="P636" s="125"/>
      <c r="W636" s="62"/>
      <c r="X636" s="62"/>
    </row>
    <row r="637" spans="1:24" s="57" customFormat="1" x14ac:dyDescent="0.25">
      <c r="A637" s="75"/>
      <c r="D637" s="58"/>
      <c r="E637" s="59"/>
      <c r="F637" s="59"/>
      <c r="G637" s="58"/>
      <c r="H637" s="60"/>
      <c r="I637" s="60"/>
      <c r="J637" s="60"/>
      <c r="K637" s="60"/>
      <c r="M637" s="61"/>
      <c r="N637" s="61"/>
      <c r="O637" s="62"/>
      <c r="P637" s="125"/>
      <c r="W637" s="62"/>
      <c r="X637" s="62"/>
    </row>
    <row r="638" spans="1:24" s="57" customFormat="1" x14ac:dyDescent="0.25">
      <c r="A638" s="75"/>
      <c r="D638" s="58"/>
      <c r="E638" s="59"/>
      <c r="F638" s="59"/>
      <c r="G638" s="58"/>
      <c r="H638" s="60"/>
      <c r="I638" s="60"/>
      <c r="J638" s="60"/>
      <c r="K638" s="60"/>
      <c r="M638" s="61"/>
      <c r="N638" s="61"/>
      <c r="O638" s="62"/>
      <c r="P638" s="125"/>
      <c r="W638" s="62"/>
      <c r="X638" s="62"/>
    </row>
    <row r="639" spans="1:24" s="57" customFormat="1" x14ac:dyDescent="0.25">
      <c r="A639" s="75"/>
      <c r="D639" s="58"/>
      <c r="E639" s="59"/>
      <c r="F639" s="59"/>
      <c r="G639" s="58"/>
      <c r="H639" s="60"/>
      <c r="I639" s="60"/>
      <c r="J639" s="60"/>
      <c r="K639" s="60"/>
      <c r="M639" s="61"/>
      <c r="N639" s="61"/>
      <c r="O639" s="62"/>
      <c r="P639" s="125"/>
      <c r="W639" s="62"/>
      <c r="X639" s="62"/>
    </row>
    <row r="640" spans="1:24" s="57" customFormat="1" x14ac:dyDescent="0.25">
      <c r="A640" s="75"/>
      <c r="D640" s="58"/>
      <c r="E640" s="59"/>
      <c r="F640" s="59"/>
      <c r="G640" s="58"/>
      <c r="H640" s="60"/>
      <c r="I640" s="60"/>
      <c r="J640" s="60"/>
      <c r="K640" s="60"/>
      <c r="M640" s="61"/>
      <c r="N640" s="61"/>
      <c r="O640" s="62"/>
      <c r="P640" s="125"/>
      <c r="W640" s="62"/>
      <c r="X640" s="62"/>
    </row>
    <row r="641" spans="1:24" s="57" customFormat="1" x14ac:dyDescent="0.25">
      <c r="A641" s="75"/>
      <c r="D641" s="58"/>
      <c r="E641" s="59"/>
      <c r="F641" s="59"/>
      <c r="G641" s="58"/>
      <c r="H641" s="60"/>
      <c r="I641" s="60"/>
      <c r="J641" s="60"/>
      <c r="K641" s="60"/>
      <c r="M641" s="61"/>
      <c r="N641" s="61"/>
      <c r="O641" s="62"/>
      <c r="P641" s="125"/>
      <c r="W641" s="62"/>
      <c r="X641" s="62"/>
    </row>
    <row r="642" spans="1:24" s="57" customFormat="1" x14ac:dyDescent="0.25">
      <c r="A642" s="75"/>
      <c r="D642" s="58"/>
      <c r="E642" s="59"/>
      <c r="F642" s="59"/>
      <c r="G642" s="58"/>
      <c r="H642" s="60"/>
      <c r="I642" s="60"/>
      <c r="J642" s="60"/>
      <c r="K642" s="60"/>
      <c r="M642" s="61"/>
      <c r="N642" s="61"/>
      <c r="O642" s="62"/>
      <c r="P642" s="125"/>
      <c r="W642" s="62"/>
      <c r="X642" s="62"/>
    </row>
    <row r="643" spans="1:24" s="57" customFormat="1" x14ac:dyDescent="0.25">
      <c r="A643" s="75"/>
      <c r="D643" s="58"/>
      <c r="E643" s="59"/>
      <c r="F643" s="59"/>
      <c r="G643" s="58"/>
      <c r="H643" s="60"/>
      <c r="I643" s="60"/>
      <c r="J643" s="60"/>
      <c r="K643" s="60"/>
      <c r="M643" s="61"/>
      <c r="N643" s="61"/>
      <c r="O643" s="62"/>
      <c r="P643" s="125"/>
      <c r="W643" s="62"/>
      <c r="X643" s="62"/>
    </row>
    <row r="644" spans="1:24" s="57" customFormat="1" x14ac:dyDescent="0.25">
      <c r="A644" s="75"/>
      <c r="D644" s="58"/>
      <c r="E644" s="59"/>
      <c r="F644" s="59"/>
      <c r="G644" s="58"/>
      <c r="H644" s="60"/>
      <c r="I644" s="60"/>
      <c r="J644" s="60"/>
      <c r="K644" s="60"/>
      <c r="M644" s="61"/>
      <c r="N644" s="61"/>
      <c r="O644" s="62"/>
      <c r="P644" s="125"/>
      <c r="W644" s="62"/>
      <c r="X644" s="62"/>
    </row>
    <row r="645" spans="1:24" s="57" customFormat="1" x14ac:dyDescent="0.25">
      <c r="A645" s="75"/>
      <c r="D645" s="58"/>
      <c r="E645" s="59"/>
      <c r="F645" s="59"/>
      <c r="G645" s="58"/>
      <c r="H645" s="60"/>
      <c r="I645" s="60"/>
      <c r="J645" s="60"/>
      <c r="K645" s="60"/>
      <c r="M645" s="61"/>
      <c r="N645" s="61"/>
      <c r="O645" s="62"/>
      <c r="P645" s="125"/>
      <c r="W645" s="62"/>
      <c r="X645" s="62"/>
    </row>
    <row r="646" spans="1:24" s="57" customFormat="1" x14ac:dyDescent="0.25">
      <c r="A646" s="75"/>
      <c r="D646" s="58"/>
      <c r="E646" s="59"/>
      <c r="F646" s="59"/>
      <c r="G646" s="58"/>
      <c r="H646" s="60"/>
      <c r="I646" s="60"/>
      <c r="J646" s="60"/>
      <c r="K646" s="60"/>
      <c r="M646" s="61"/>
      <c r="N646" s="61"/>
      <c r="O646" s="62"/>
      <c r="P646" s="125"/>
      <c r="W646" s="62"/>
      <c r="X646" s="62"/>
    </row>
    <row r="647" spans="1:24" s="57" customFormat="1" x14ac:dyDescent="0.25">
      <c r="A647" s="75"/>
      <c r="D647" s="58"/>
      <c r="E647" s="59"/>
      <c r="F647" s="59"/>
      <c r="G647" s="58"/>
      <c r="H647" s="60"/>
      <c r="I647" s="60"/>
      <c r="J647" s="60"/>
      <c r="K647" s="60"/>
      <c r="M647" s="61"/>
      <c r="N647" s="61"/>
      <c r="O647" s="62"/>
      <c r="P647" s="125"/>
      <c r="W647" s="62"/>
      <c r="X647" s="62"/>
    </row>
    <row r="648" spans="1:24" s="57" customFormat="1" x14ac:dyDescent="0.25">
      <c r="A648" s="75"/>
      <c r="D648" s="58"/>
      <c r="E648" s="59"/>
      <c r="F648" s="59"/>
      <c r="G648" s="58"/>
      <c r="H648" s="60"/>
      <c r="I648" s="60"/>
      <c r="J648" s="60"/>
      <c r="K648" s="60"/>
      <c r="M648" s="61"/>
      <c r="N648" s="61"/>
      <c r="O648" s="62"/>
      <c r="P648" s="125"/>
      <c r="W648" s="62"/>
      <c r="X648" s="62"/>
    </row>
    <row r="649" spans="1:24" s="57" customFormat="1" x14ac:dyDescent="0.25">
      <c r="A649" s="75"/>
      <c r="D649" s="58"/>
      <c r="E649" s="59"/>
      <c r="F649" s="59"/>
      <c r="G649" s="58"/>
      <c r="H649" s="60"/>
      <c r="I649" s="60"/>
      <c r="J649" s="60"/>
      <c r="K649" s="60"/>
      <c r="M649" s="61"/>
      <c r="N649" s="61"/>
      <c r="O649" s="62"/>
      <c r="P649" s="125"/>
      <c r="W649" s="62"/>
      <c r="X649" s="62"/>
    </row>
    <row r="650" spans="1:24" s="57" customFormat="1" x14ac:dyDescent="0.25">
      <c r="A650" s="75"/>
      <c r="D650" s="58"/>
      <c r="E650" s="59"/>
      <c r="F650" s="59"/>
      <c r="G650" s="58"/>
      <c r="H650" s="60"/>
      <c r="I650" s="60"/>
      <c r="J650" s="60"/>
      <c r="K650" s="60"/>
      <c r="M650" s="61"/>
      <c r="N650" s="61"/>
      <c r="O650" s="62"/>
      <c r="P650" s="125"/>
      <c r="W650" s="62"/>
      <c r="X650" s="62"/>
    </row>
    <row r="651" spans="1:24" s="57" customFormat="1" x14ac:dyDescent="0.25">
      <c r="A651" s="75"/>
      <c r="D651" s="58"/>
      <c r="E651" s="59"/>
      <c r="F651" s="59"/>
      <c r="G651" s="58"/>
      <c r="H651" s="60"/>
      <c r="I651" s="60"/>
      <c r="J651" s="60"/>
      <c r="K651" s="60"/>
      <c r="M651" s="61"/>
      <c r="N651" s="61"/>
      <c r="O651" s="62"/>
      <c r="P651" s="125"/>
      <c r="W651" s="62"/>
      <c r="X651" s="62"/>
    </row>
    <row r="652" spans="1:24" s="57" customFormat="1" x14ac:dyDescent="0.25">
      <c r="A652" s="75"/>
      <c r="D652" s="58"/>
      <c r="E652" s="59"/>
      <c r="F652" s="59"/>
      <c r="G652" s="58"/>
      <c r="H652" s="60"/>
      <c r="I652" s="60"/>
      <c r="J652" s="60"/>
      <c r="K652" s="60"/>
      <c r="M652" s="61"/>
      <c r="N652" s="61"/>
      <c r="O652" s="62"/>
      <c r="P652" s="125"/>
      <c r="W652" s="62"/>
      <c r="X652" s="62"/>
    </row>
    <row r="653" spans="1:24" s="57" customFormat="1" x14ac:dyDescent="0.25">
      <c r="A653" s="75"/>
      <c r="D653" s="58"/>
      <c r="E653" s="59"/>
      <c r="F653" s="59"/>
      <c r="G653" s="58"/>
      <c r="H653" s="60"/>
      <c r="I653" s="60"/>
      <c r="J653" s="60"/>
      <c r="K653" s="60"/>
      <c r="M653" s="61"/>
      <c r="N653" s="61"/>
      <c r="O653" s="62"/>
      <c r="P653" s="125"/>
      <c r="W653" s="62"/>
      <c r="X653" s="62"/>
    </row>
    <row r="654" spans="1:24" s="57" customFormat="1" x14ac:dyDescent="0.25">
      <c r="A654" s="75"/>
      <c r="D654" s="58"/>
      <c r="E654" s="59"/>
      <c r="F654" s="59"/>
      <c r="G654" s="58"/>
      <c r="H654" s="60"/>
      <c r="I654" s="60"/>
      <c r="J654" s="60"/>
      <c r="K654" s="60"/>
      <c r="M654" s="61"/>
      <c r="N654" s="61"/>
      <c r="O654" s="62"/>
      <c r="P654" s="125"/>
      <c r="W654" s="62"/>
      <c r="X654" s="62"/>
    </row>
    <row r="655" spans="1:24" s="57" customFormat="1" x14ac:dyDescent="0.25">
      <c r="A655" s="75"/>
      <c r="D655" s="58"/>
      <c r="E655" s="59"/>
      <c r="F655" s="59"/>
      <c r="G655" s="58"/>
      <c r="H655" s="60"/>
      <c r="I655" s="60"/>
      <c r="J655" s="60"/>
      <c r="K655" s="60"/>
      <c r="M655" s="61"/>
      <c r="N655" s="61"/>
      <c r="O655" s="62"/>
      <c r="P655" s="125"/>
      <c r="W655" s="62"/>
      <c r="X655" s="62"/>
    </row>
    <row r="656" spans="1:24" s="57" customFormat="1" x14ac:dyDescent="0.25">
      <c r="A656" s="75"/>
      <c r="D656" s="58"/>
      <c r="E656" s="59"/>
      <c r="F656" s="59"/>
      <c r="G656" s="58"/>
      <c r="H656" s="60"/>
      <c r="I656" s="60"/>
      <c r="J656" s="60"/>
      <c r="K656" s="60"/>
      <c r="M656" s="61"/>
      <c r="N656" s="61"/>
      <c r="O656" s="62"/>
      <c r="P656" s="125"/>
      <c r="W656" s="62"/>
      <c r="X656" s="62"/>
    </row>
    <row r="657" spans="1:24" s="57" customFormat="1" x14ac:dyDescent="0.25">
      <c r="A657" s="75"/>
      <c r="D657" s="58"/>
      <c r="E657" s="59"/>
      <c r="F657" s="59"/>
      <c r="G657" s="58"/>
      <c r="H657" s="60"/>
      <c r="I657" s="60"/>
      <c r="J657" s="60"/>
      <c r="K657" s="60"/>
      <c r="M657" s="61"/>
      <c r="N657" s="61"/>
      <c r="O657" s="62"/>
      <c r="P657" s="125"/>
      <c r="W657" s="62"/>
      <c r="X657" s="62"/>
    </row>
    <row r="658" spans="1:24" s="57" customFormat="1" x14ac:dyDescent="0.25">
      <c r="A658" s="75"/>
      <c r="D658" s="58"/>
      <c r="E658" s="59"/>
      <c r="F658" s="59"/>
      <c r="G658" s="58"/>
      <c r="H658" s="60"/>
      <c r="I658" s="60"/>
      <c r="J658" s="60"/>
      <c r="K658" s="60"/>
      <c r="M658" s="61"/>
      <c r="N658" s="61"/>
      <c r="O658" s="62"/>
      <c r="P658" s="125"/>
      <c r="W658" s="62"/>
      <c r="X658" s="62"/>
    </row>
    <row r="659" spans="1:24" s="57" customFormat="1" x14ac:dyDescent="0.25">
      <c r="A659" s="75"/>
      <c r="D659" s="58"/>
      <c r="E659" s="59"/>
      <c r="F659" s="59"/>
      <c r="G659" s="58"/>
      <c r="H659" s="60"/>
      <c r="I659" s="60"/>
      <c r="J659" s="60"/>
      <c r="K659" s="60"/>
      <c r="M659" s="61"/>
      <c r="N659" s="61"/>
      <c r="O659" s="62"/>
      <c r="P659" s="125"/>
      <c r="W659" s="62"/>
      <c r="X659" s="62"/>
    </row>
    <row r="660" spans="1:24" s="57" customFormat="1" x14ac:dyDescent="0.25">
      <c r="A660" s="75"/>
      <c r="D660" s="58"/>
      <c r="E660" s="59"/>
      <c r="F660" s="59"/>
      <c r="G660" s="58"/>
      <c r="H660" s="60"/>
      <c r="I660" s="60"/>
      <c r="J660" s="60"/>
      <c r="K660" s="60"/>
      <c r="M660" s="61"/>
      <c r="N660" s="61"/>
      <c r="O660" s="62"/>
      <c r="P660" s="125"/>
      <c r="W660" s="62"/>
      <c r="X660" s="62"/>
    </row>
    <row r="661" spans="1:24" s="57" customFormat="1" x14ac:dyDescent="0.25">
      <c r="A661" s="75"/>
      <c r="D661" s="58"/>
      <c r="E661" s="59"/>
      <c r="F661" s="59"/>
      <c r="G661" s="58"/>
      <c r="H661" s="60"/>
      <c r="I661" s="60"/>
      <c r="J661" s="60"/>
      <c r="K661" s="60"/>
      <c r="M661" s="61"/>
      <c r="N661" s="61"/>
      <c r="O661" s="62"/>
      <c r="P661" s="125"/>
      <c r="W661" s="62"/>
      <c r="X661" s="62"/>
    </row>
    <row r="662" spans="1:24" s="57" customFormat="1" x14ac:dyDescent="0.25">
      <c r="A662" s="75"/>
      <c r="D662" s="58"/>
      <c r="E662" s="59"/>
      <c r="F662" s="59"/>
      <c r="G662" s="58"/>
      <c r="H662" s="60"/>
      <c r="I662" s="60"/>
      <c r="J662" s="60"/>
      <c r="K662" s="60"/>
      <c r="M662" s="61"/>
      <c r="N662" s="61"/>
      <c r="O662" s="62"/>
      <c r="P662" s="125"/>
      <c r="W662" s="62"/>
      <c r="X662" s="62"/>
    </row>
    <row r="663" spans="1:24" s="57" customFormat="1" x14ac:dyDescent="0.25">
      <c r="A663" s="75"/>
      <c r="D663" s="58"/>
      <c r="E663" s="59"/>
      <c r="F663" s="59"/>
      <c r="G663" s="58"/>
      <c r="H663" s="60"/>
      <c r="I663" s="60"/>
      <c r="J663" s="60"/>
      <c r="K663" s="60"/>
      <c r="M663" s="61"/>
      <c r="N663" s="61"/>
      <c r="O663" s="62"/>
      <c r="P663" s="125"/>
      <c r="W663" s="62"/>
      <c r="X663" s="62"/>
    </row>
    <row r="664" spans="1:24" s="57" customFormat="1" x14ac:dyDescent="0.25">
      <c r="A664" s="75"/>
      <c r="D664" s="58"/>
      <c r="E664" s="59"/>
      <c r="F664" s="59"/>
      <c r="G664" s="58"/>
      <c r="H664" s="60"/>
      <c r="I664" s="60"/>
      <c r="J664" s="60"/>
      <c r="K664" s="60"/>
      <c r="M664" s="61"/>
      <c r="N664" s="61"/>
      <c r="O664" s="62"/>
      <c r="P664" s="125"/>
      <c r="W664" s="62"/>
      <c r="X664" s="62"/>
    </row>
    <row r="665" spans="1:24" s="57" customFormat="1" x14ac:dyDescent="0.25">
      <c r="A665" s="75"/>
      <c r="D665" s="58"/>
      <c r="E665" s="59"/>
      <c r="F665" s="59"/>
      <c r="G665" s="58"/>
      <c r="H665" s="60"/>
      <c r="I665" s="60"/>
      <c r="J665" s="60"/>
      <c r="K665" s="60"/>
      <c r="M665" s="61"/>
      <c r="N665" s="61"/>
      <c r="O665" s="62"/>
      <c r="P665" s="125"/>
      <c r="W665" s="62"/>
      <c r="X665" s="62"/>
    </row>
    <row r="666" spans="1:24" s="57" customFormat="1" x14ac:dyDescent="0.25">
      <c r="A666" s="75"/>
      <c r="D666" s="58"/>
      <c r="E666" s="59"/>
      <c r="F666" s="59"/>
      <c r="G666" s="58"/>
      <c r="H666" s="60"/>
      <c r="I666" s="60"/>
      <c r="J666" s="60"/>
      <c r="K666" s="60"/>
      <c r="M666" s="61"/>
      <c r="N666" s="61"/>
      <c r="O666" s="62"/>
      <c r="P666" s="125"/>
      <c r="W666" s="62"/>
      <c r="X666" s="62"/>
    </row>
    <row r="667" spans="1:24" s="57" customFormat="1" x14ac:dyDescent="0.25">
      <c r="A667" s="75"/>
      <c r="D667" s="58"/>
      <c r="E667" s="59"/>
      <c r="F667" s="59"/>
      <c r="G667" s="58"/>
      <c r="H667" s="60"/>
      <c r="I667" s="60"/>
      <c r="J667" s="60"/>
      <c r="K667" s="60"/>
      <c r="M667" s="61"/>
      <c r="N667" s="61"/>
      <c r="O667" s="62"/>
      <c r="P667" s="125"/>
      <c r="W667" s="62"/>
      <c r="X667" s="62"/>
    </row>
    <row r="668" spans="1:24" s="57" customFormat="1" x14ac:dyDescent="0.25">
      <c r="A668" s="75"/>
      <c r="D668" s="58"/>
      <c r="E668" s="59"/>
      <c r="F668" s="59"/>
      <c r="G668" s="58"/>
      <c r="H668" s="60"/>
      <c r="I668" s="60"/>
      <c r="J668" s="60"/>
      <c r="K668" s="60"/>
      <c r="M668" s="61"/>
      <c r="N668" s="61"/>
      <c r="O668" s="62"/>
      <c r="P668" s="125"/>
      <c r="W668" s="62"/>
      <c r="X668" s="62"/>
    </row>
    <row r="669" spans="1:24" s="57" customFormat="1" x14ac:dyDescent="0.25">
      <c r="A669" s="75"/>
      <c r="D669" s="58"/>
      <c r="E669" s="59"/>
      <c r="F669" s="59"/>
      <c r="G669" s="58"/>
      <c r="H669" s="60"/>
      <c r="I669" s="60"/>
      <c r="J669" s="60"/>
      <c r="K669" s="60"/>
      <c r="M669" s="61"/>
      <c r="N669" s="61"/>
      <c r="O669" s="62"/>
      <c r="P669" s="125"/>
      <c r="W669" s="62"/>
      <c r="X669" s="62"/>
    </row>
    <row r="670" spans="1:24" s="57" customFormat="1" x14ac:dyDescent="0.25">
      <c r="A670" s="75"/>
      <c r="D670" s="58"/>
      <c r="E670" s="59"/>
      <c r="F670" s="59"/>
      <c r="G670" s="58"/>
      <c r="H670" s="60"/>
      <c r="I670" s="60"/>
      <c r="J670" s="60"/>
      <c r="K670" s="60"/>
      <c r="M670" s="61"/>
      <c r="N670" s="61"/>
      <c r="O670" s="62"/>
      <c r="P670" s="125"/>
      <c r="W670" s="62"/>
      <c r="X670" s="62"/>
    </row>
    <row r="671" spans="1:24" s="57" customFormat="1" x14ac:dyDescent="0.25">
      <c r="A671" s="75"/>
      <c r="D671" s="58"/>
      <c r="E671" s="59"/>
      <c r="F671" s="59"/>
      <c r="G671" s="58"/>
      <c r="H671" s="60"/>
      <c r="I671" s="60"/>
      <c r="J671" s="60"/>
      <c r="K671" s="60"/>
      <c r="M671" s="61"/>
      <c r="N671" s="61"/>
      <c r="O671" s="62"/>
      <c r="P671" s="125"/>
      <c r="W671" s="62"/>
      <c r="X671" s="62"/>
    </row>
    <row r="672" spans="1:24" s="57" customFormat="1" x14ac:dyDescent="0.25">
      <c r="A672" s="75"/>
      <c r="D672" s="58"/>
      <c r="E672" s="59"/>
      <c r="F672" s="59"/>
      <c r="G672" s="58"/>
      <c r="H672" s="60"/>
      <c r="I672" s="60"/>
      <c r="J672" s="60"/>
      <c r="K672" s="60"/>
      <c r="M672" s="61"/>
      <c r="N672" s="61"/>
      <c r="O672" s="62"/>
      <c r="P672" s="125"/>
      <c r="W672" s="62"/>
      <c r="X672" s="62"/>
    </row>
    <row r="673" spans="1:24" s="57" customFormat="1" x14ac:dyDescent="0.25">
      <c r="A673" s="75"/>
      <c r="D673" s="58"/>
      <c r="E673" s="59"/>
      <c r="F673" s="59"/>
      <c r="G673" s="58"/>
      <c r="H673" s="60"/>
      <c r="I673" s="60"/>
      <c r="J673" s="60"/>
      <c r="K673" s="60"/>
      <c r="M673" s="61"/>
      <c r="N673" s="61"/>
      <c r="O673" s="62"/>
      <c r="P673" s="125"/>
      <c r="W673" s="62"/>
      <c r="X673" s="62"/>
    </row>
    <row r="674" spans="1:24" s="57" customFormat="1" x14ac:dyDescent="0.25">
      <c r="A674" s="75"/>
      <c r="D674" s="58"/>
      <c r="E674" s="59"/>
      <c r="F674" s="59"/>
      <c r="G674" s="58"/>
      <c r="H674" s="60"/>
      <c r="I674" s="60"/>
      <c r="J674" s="60"/>
      <c r="K674" s="60"/>
      <c r="M674" s="61"/>
      <c r="N674" s="61"/>
      <c r="O674" s="62"/>
      <c r="P674" s="125"/>
      <c r="W674" s="62"/>
      <c r="X674" s="62"/>
    </row>
    <row r="675" spans="1:24" s="57" customFormat="1" x14ac:dyDescent="0.25">
      <c r="A675" s="75"/>
      <c r="D675" s="58"/>
      <c r="E675" s="59"/>
      <c r="F675" s="59"/>
      <c r="G675" s="58"/>
      <c r="H675" s="60"/>
      <c r="I675" s="60"/>
      <c r="J675" s="60"/>
      <c r="K675" s="60"/>
      <c r="M675" s="61"/>
      <c r="N675" s="61"/>
      <c r="O675" s="62"/>
      <c r="P675" s="125"/>
      <c r="W675" s="62"/>
      <c r="X675" s="62"/>
    </row>
    <row r="676" spans="1:24" s="57" customFormat="1" x14ac:dyDescent="0.25">
      <c r="A676" s="75"/>
      <c r="D676" s="58"/>
      <c r="E676" s="59"/>
      <c r="F676" s="59"/>
      <c r="G676" s="58"/>
      <c r="H676" s="60"/>
      <c r="I676" s="60"/>
      <c r="J676" s="60"/>
      <c r="K676" s="60"/>
      <c r="M676" s="61"/>
      <c r="N676" s="61"/>
      <c r="O676" s="62"/>
      <c r="P676" s="125"/>
      <c r="W676" s="62"/>
      <c r="X676" s="62"/>
    </row>
    <row r="677" spans="1:24" s="57" customFormat="1" x14ac:dyDescent="0.25">
      <c r="A677" s="75"/>
      <c r="D677" s="58"/>
      <c r="E677" s="59"/>
      <c r="F677" s="59"/>
      <c r="G677" s="58"/>
      <c r="H677" s="60"/>
      <c r="I677" s="60"/>
      <c r="J677" s="60"/>
      <c r="K677" s="60"/>
      <c r="M677" s="61"/>
      <c r="N677" s="61"/>
      <c r="O677" s="62"/>
      <c r="P677" s="125"/>
      <c r="W677" s="62"/>
      <c r="X677" s="62"/>
    </row>
    <row r="678" spans="1:24" s="57" customFormat="1" x14ac:dyDescent="0.25">
      <c r="A678" s="75"/>
      <c r="D678" s="58"/>
      <c r="E678" s="59"/>
      <c r="F678" s="59"/>
      <c r="G678" s="58"/>
      <c r="H678" s="60"/>
      <c r="I678" s="60"/>
      <c r="J678" s="60"/>
      <c r="K678" s="60"/>
      <c r="M678" s="61"/>
      <c r="N678" s="61"/>
      <c r="O678" s="62"/>
      <c r="P678" s="125"/>
      <c r="W678" s="62"/>
      <c r="X678" s="62"/>
    </row>
    <row r="679" spans="1:24" s="57" customFormat="1" x14ac:dyDescent="0.25">
      <c r="A679" s="75"/>
      <c r="D679" s="58"/>
      <c r="E679" s="59"/>
      <c r="F679" s="59"/>
      <c r="G679" s="58"/>
      <c r="H679" s="60"/>
      <c r="I679" s="60"/>
      <c r="J679" s="60"/>
      <c r="K679" s="60"/>
      <c r="M679" s="61"/>
      <c r="N679" s="61"/>
      <c r="O679" s="62"/>
      <c r="P679" s="125"/>
      <c r="W679" s="62"/>
      <c r="X679" s="62"/>
    </row>
    <row r="680" spans="1:24" s="57" customFormat="1" x14ac:dyDescent="0.25">
      <c r="A680" s="75"/>
      <c r="D680" s="58"/>
      <c r="E680" s="59"/>
      <c r="F680" s="59"/>
      <c r="G680" s="58"/>
      <c r="H680" s="60"/>
      <c r="I680" s="60"/>
      <c r="J680" s="60"/>
      <c r="K680" s="60"/>
      <c r="M680" s="61"/>
      <c r="N680" s="61"/>
      <c r="O680" s="62"/>
      <c r="P680" s="125"/>
      <c r="W680" s="62"/>
      <c r="X680" s="62"/>
    </row>
    <row r="681" spans="1:24" s="57" customFormat="1" x14ac:dyDescent="0.25">
      <c r="A681" s="75"/>
      <c r="D681" s="58"/>
      <c r="E681" s="59"/>
      <c r="F681" s="59"/>
      <c r="G681" s="58"/>
      <c r="H681" s="60"/>
      <c r="I681" s="60"/>
      <c r="J681" s="60"/>
      <c r="K681" s="60"/>
      <c r="M681" s="61"/>
      <c r="N681" s="61"/>
      <c r="O681" s="62"/>
      <c r="P681" s="125"/>
      <c r="W681" s="62"/>
      <c r="X681" s="62"/>
    </row>
    <row r="682" spans="1:24" s="57" customFormat="1" x14ac:dyDescent="0.25">
      <c r="A682" s="75"/>
      <c r="D682" s="58"/>
      <c r="E682" s="59"/>
      <c r="F682" s="59"/>
      <c r="G682" s="58"/>
      <c r="H682" s="60"/>
      <c r="I682" s="60"/>
      <c r="J682" s="60"/>
      <c r="K682" s="60"/>
      <c r="M682" s="61"/>
      <c r="N682" s="61"/>
      <c r="O682" s="62"/>
      <c r="P682" s="125"/>
      <c r="W682" s="62"/>
      <c r="X682" s="62"/>
    </row>
    <row r="683" spans="1:24" s="57" customFormat="1" x14ac:dyDescent="0.25">
      <c r="A683" s="75"/>
      <c r="D683" s="58"/>
      <c r="E683" s="59"/>
      <c r="F683" s="59"/>
      <c r="G683" s="58"/>
      <c r="H683" s="60"/>
      <c r="I683" s="60"/>
      <c r="J683" s="60"/>
      <c r="K683" s="60"/>
      <c r="M683" s="61"/>
      <c r="N683" s="61"/>
      <c r="O683" s="62"/>
      <c r="P683" s="125"/>
      <c r="W683" s="62"/>
      <c r="X683" s="62"/>
    </row>
    <row r="684" spans="1:24" s="57" customFormat="1" x14ac:dyDescent="0.25">
      <c r="A684" s="75"/>
      <c r="D684" s="58"/>
      <c r="E684" s="59"/>
      <c r="F684" s="59"/>
      <c r="G684" s="58"/>
      <c r="H684" s="60"/>
      <c r="I684" s="60"/>
      <c r="J684" s="60"/>
      <c r="K684" s="60"/>
      <c r="M684" s="61"/>
      <c r="N684" s="61"/>
      <c r="O684" s="62"/>
      <c r="P684" s="125"/>
      <c r="W684" s="62"/>
      <c r="X684" s="62"/>
    </row>
    <row r="685" spans="1:24" s="57" customFormat="1" x14ac:dyDescent="0.25">
      <c r="A685" s="75"/>
      <c r="D685" s="58"/>
      <c r="E685" s="59"/>
      <c r="F685" s="59"/>
      <c r="G685" s="58"/>
      <c r="H685" s="60"/>
      <c r="I685" s="60"/>
      <c r="J685" s="60"/>
      <c r="K685" s="60"/>
      <c r="M685" s="61"/>
      <c r="N685" s="61"/>
      <c r="O685" s="62"/>
      <c r="P685" s="125"/>
      <c r="W685" s="62"/>
      <c r="X685" s="62"/>
    </row>
    <row r="686" spans="1:24" s="57" customFormat="1" x14ac:dyDescent="0.25">
      <c r="A686" s="75"/>
      <c r="D686" s="58"/>
      <c r="E686" s="59"/>
      <c r="F686" s="59"/>
      <c r="G686" s="58"/>
      <c r="H686" s="60"/>
      <c r="I686" s="60"/>
      <c r="J686" s="60"/>
      <c r="K686" s="60"/>
      <c r="M686" s="61"/>
      <c r="N686" s="61"/>
      <c r="O686" s="62"/>
      <c r="P686" s="125"/>
      <c r="W686" s="62"/>
      <c r="X686" s="62"/>
    </row>
    <row r="687" spans="1:24" s="57" customFormat="1" x14ac:dyDescent="0.25">
      <c r="A687" s="75"/>
      <c r="D687" s="58"/>
      <c r="E687" s="59"/>
      <c r="F687" s="59"/>
      <c r="G687" s="58"/>
      <c r="H687" s="60"/>
      <c r="I687" s="60"/>
      <c r="J687" s="60"/>
      <c r="K687" s="60"/>
      <c r="M687" s="61"/>
      <c r="N687" s="61"/>
      <c r="O687" s="62"/>
      <c r="P687" s="125"/>
      <c r="W687" s="62"/>
      <c r="X687" s="62"/>
    </row>
    <row r="688" spans="1:24" s="57" customFormat="1" x14ac:dyDescent="0.25">
      <c r="A688" s="75"/>
      <c r="D688" s="58"/>
      <c r="E688" s="59"/>
      <c r="F688" s="59"/>
      <c r="G688" s="58"/>
      <c r="H688" s="60"/>
      <c r="I688" s="60"/>
      <c r="J688" s="60"/>
      <c r="K688" s="60"/>
      <c r="M688" s="61"/>
      <c r="N688" s="61"/>
      <c r="O688" s="62"/>
      <c r="P688" s="125"/>
      <c r="W688" s="62"/>
      <c r="X688" s="62"/>
    </row>
    <row r="689" spans="1:24" s="57" customFormat="1" x14ac:dyDescent="0.25">
      <c r="A689" s="75"/>
      <c r="D689" s="58"/>
      <c r="E689" s="59"/>
      <c r="F689" s="59"/>
      <c r="G689" s="58"/>
      <c r="H689" s="60"/>
      <c r="I689" s="60"/>
      <c r="J689" s="60"/>
      <c r="K689" s="60"/>
      <c r="M689" s="61"/>
      <c r="N689" s="61"/>
      <c r="O689" s="62"/>
      <c r="P689" s="125"/>
      <c r="W689" s="62"/>
      <c r="X689" s="62"/>
    </row>
    <row r="690" spans="1:24" s="57" customFormat="1" x14ac:dyDescent="0.25">
      <c r="A690" s="75"/>
      <c r="D690" s="58"/>
      <c r="E690" s="59"/>
      <c r="F690" s="59"/>
      <c r="G690" s="58"/>
      <c r="H690" s="60"/>
      <c r="I690" s="60"/>
      <c r="J690" s="60"/>
      <c r="K690" s="60"/>
      <c r="M690" s="61"/>
      <c r="N690" s="61"/>
      <c r="O690" s="62"/>
      <c r="P690" s="125"/>
      <c r="W690" s="62"/>
      <c r="X690" s="62"/>
    </row>
    <row r="691" spans="1:24" s="57" customFormat="1" x14ac:dyDescent="0.25">
      <c r="A691" s="75"/>
      <c r="D691" s="58"/>
      <c r="E691" s="59"/>
      <c r="F691" s="59"/>
      <c r="G691" s="58"/>
      <c r="H691" s="60"/>
      <c r="I691" s="60"/>
      <c r="J691" s="60"/>
      <c r="K691" s="60"/>
      <c r="M691" s="61"/>
      <c r="N691" s="61"/>
      <c r="O691" s="62"/>
      <c r="P691" s="125"/>
      <c r="W691" s="62"/>
      <c r="X691" s="62"/>
    </row>
    <row r="692" spans="1:24" s="57" customFormat="1" x14ac:dyDescent="0.25">
      <c r="A692" s="75"/>
      <c r="D692" s="58"/>
      <c r="E692" s="59"/>
      <c r="F692" s="59"/>
      <c r="G692" s="58"/>
      <c r="H692" s="60"/>
      <c r="I692" s="60"/>
      <c r="J692" s="60"/>
      <c r="K692" s="60"/>
      <c r="M692" s="61"/>
      <c r="N692" s="61"/>
      <c r="O692" s="62"/>
      <c r="P692" s="125"/>
      <c r="W692" s="62"/>
      <c r="X692" s="62"/>
    </row>
    <row r="693" spans="1:24" s="57" customFormat="1" x14ac:dyDescent="0.25">
      <c r="A693" s="75"/>
      <c r="D693" s="58"/>
      <c r="E693" s="59"/>
      <c r="F693" s="59"/>
      <c r="G693" s="58"/>
      <c r="H693" s="60"/>
      <c r="I693" s="60"/>
      <c r="J693" s="60"/>
      <c r="K693" s="60"/>
      <c r="M693" s="61"/>
      <c r="N693" s="61"/>
      <c r="O693" s="62"/>
      <c r="P693" s="125"/>
      <c r="W693" s="62"/>
      <c r="X693" s="62"/>
    </row>
    <row r="694" spans="1:24" s="57" customFormat="1" x14ac:dyDescent="0.25">
      <c r="A694" s="75"/>
      <c r="D694" s="58"/>
      <c r="E694" s="59"/>
      <c r="F694" s="59"/>
      <c r="G694" s="58"/>
      <c r="H694" s="60"/>
      <c r="I694" s="60"/>
      <c r="J694" s="60"/>
      <c r="K694" s="60"/>
      <c r="M694" s="61"/>
      <c r="N694" s="61"/>
      <c r="O694" s="62"/>
      <c r="P694" s="125"/>
      <c r="W694" s="62"/>
      <c r="X694" s="62"/>
    </row>
    <row r="695" spans="1:24" s="57" customFormat="1" x14ac:dyDescent="0.25">
      <c r="A695" s="75"/>
      <c r="D695" s="58"/>
      <c r="E695" s="59"/>
      <c r="F695" s="59"/>
      <c r="G695" s="58"/>
      <c r="H695" s="60"/>
      <c r="I695" s="60"/>
      <c r="J695" s="60"/>
      <c r="K695" s="60"/>
      <c r="M695" s="61"/>
      <c r="N695" s="61"/>
      <c r="O695" s="62"/>
      <c r="P695" s="125"/>
      <c r="W695" s="62"/>
      <c r="X695" s="62"/>
    </row>
    <row r="696" spans="1:24" s="57" customFormat="1" x14ac:dyDescent="0.25">
      <c r="A696" s="75"/>
      <c r="D696" s="58"/>
      <c r="E696" s="59"/>
      <c r="F696" s="59"/>
      <c r="G696" s="58"/>
      <c r="H696" s="60"/>
      <c r="I696" s="60"/>
      <c r="J696" s="60"/>
      <c r="K696" s="60"/>
      <c r="M696" s="61"/>
      <c r="N696" s="61"/>
      <c r="O696" s="62"/>
      <c r="P696" s="125"/>
      <c r="W696" s="62"/>
      <c r="X696" s="62"/>
    </row>
    <row r="697" spans="1:24" s="57" customFormat="1" x14ac:dyDescent="0.25">
      <c r="A697" s="75"/>
      <c r="D697" s="58"/>
      <c r="E697" s="59"/>
      <c r="F697" s="59"/>
      <c r="G697" s="58"/>
      <c r="H697" s="60"/>
      <c r="I697" s="60"/>
      <c r="J697" s="60"/>
      <c r="K697" s="60"/>
      <c r="M697" s="61"/>
      <c r="N697" s="61"/>
      <c r="O697" s="62"/>
      <c r="P697" s="125"/>
      <c r="W697" s="62"/>
      <c r="X697" s="62"/>
    </row>
    <row r="698" spans="1:24" s="57" customFormat="1" x14ac:dyDescent="0.25">
      <c r="A698" s="75"/>
      <c r="D698" s="58"/>
      <c r="E698" s="59"/>
      <c r="F698" s="59"/>
      <c r="G698" s="58"/>
      <c r="H698" s="60"/>
      <c r="I698" s="60"/>
      <c r="J698" s="60"/>
      <c r="K698" s="60"/>
      <c r="M698" s="61"/>
      <c r="N698" s="61"/>
      <c r="O698" s="62"/>
      <c r="P698" s="125"/>
      <c r="W698" s="62"/>
      <c r="X698" s="62"/>
    </row>
    <row r="699" spans="1:24" s="57" customFormat="1" x14ac:dyDescent="0.25">
      <c r="A699" s="75"/>
      <c r="D699" s="58"/>
      <c r="E699" s="59"/>
      <c r="F699" s="59"/>
      <c r="G699" s="58"/>
      <c r="H699" s="60"/>
      <c r="I699" s="60"/>
      <c r="J699" s="60"/>
      <c r="K699" s="60"/>
      <c r="M699" s="61"/>
      <c r="N699" s="61"/>
      <c r="O699" s="62"/>
      <c r="P699" s="125"/>
      <c r="W699" s="62"/>
      <c r="X699" s="62"/>
    </row>
    <row r="700" spans="1:24" s="57" customFormat="1" x14ac:dyDescent="0.25">
      <c r="A700" s="75"/>
      <c r="D700" s="58"/>
      <c r="E700" s="59"/>
      <c r="F700" s="59"/>
      <c r="G700" s="58"/>
      <c r="H700" s="60"/>
      <c r="I700" s="60"/>
      <c r="J700" s="60"/>
      <c r="K700" s="60"/>
      <c r="M700" s="61"/>
      <c r="N700" s="61"/>
      <c r="O700" s="62"/>
      <c r="P700" s="125"/>
      <c r="W700" s="62"/>
      <c r="X700" s="62"/>
    </row>
    <row r="701" spans="1:24" s="57" customFormat="1" x14ac:dyDescent="0.25">
      <c r="A701" s="75"/>
      <c r="D701" s="58"/>
      <c r="E701" s="59"/>
      <c r="F701" s="59"/>
      <c r="G701" s="58"/>
      <c r="H701" s="60"/>
      <c r="I701" s="60"/>
      <c r="J701" s="60"/>
      <c r="K701" s="60"/>
      <c r="M701" s="61"/>
      <c r="N701" s="61"/>
      <c r="O701" s="62"/>
      <c r="P701" s="125"/>
      <c r="W701" s="62"/>
      <c r="X701" s="62"/>
    </row>
    <row r="702" spans="1:24" s="57" customFormat="1" x14ac:dyDescent="0.25">
      <c r="A702" s="75"/>
      <c r="D702" s="58"/>
      <c r="E702" s="59"/>
      <c r="F702" s="59"/>
      <c r="G702" s="58"/>
      <c r="H702" s="60"/>
      <c r="I702" s="60"/>
      <c r="J702" s="60"/>
      <c r="K702" s="60"/>
      <c r="M702" s="61"/>
      <c r="N702" s="61"/>
      <c r="O702" s="62"/>
      <c r="P702" s="125"/>
      <c r="W702" s="62"/>
      <c r="X702" s="62"/>
    </row>
    <row r="703" spans="1:24" s="57" customFormat="1" x14ac:dyDescent="0.25">
      <c r="A703" s="75"/>
      <c r="D703" s="58"/>
      <c r="E703" s="59"/>
      <c r="F703" s="59"/>
      <c r="G703" s="58"/>
      <c r="H703" s="60"/>
      <c r="I703" s="60"/>
      <c r="J703" s="60"/>
      <c r="K703" s="60"/>
      <c r="M703" s="61"/>
      <c r="N703" s="61"/>
      <c r="O703" s="62"/>
      <c r="P703" s="125"/>
      <c r="W703" s="62"/>
      <c r="X703" s="62"/>
    </row>
    <row r="704" spans="1:24" s="57" customFormat="1" x14ac:dyDescent="0.25">
      <c r="A704" s="75"/>
      <c r="D704" s="58"/>
      <c r="E704" s="59"/>
      <c r="F704" s="59"/>
      <c r="G704" s="58"/>
      <c r="H704" s="60"/>
      <c r="I704" s="60"/>
      <c r="J704" s="60"/>
      <c r="K704" s="60"/>
      <c r="M704" s="61"/>
      <c r="N704" s="61"/>
      <c r="O704" s="62"/>
      <c r="P704" s="125"/>
      <c r="W704" s="62"/>
      <c r="X704" s="62"/>
    </row>
    <row r="705" spans="1:24" s="57" customFormat="1" x14ac:dyDescent="0.25">
      <c r="A705" s="75"/>
      <c r="D705" s="58"/>
      <c r="E705" s="59"/>
      <c r="F705" s="59"/>
      <c r="G705" s="58"/>
      <c r="H705" s="60"/>
      <c r="I705" s="60"/>
      <c r="J705" s="60"/>
      <c r="K705" s="60"/>
      <c r="M705" s="61"/>
      <c r="N705" s="61"/>
      <c r="O705" s="62"/>
      <c r="P705" s="125"/>
      <c r="W705" s="62"/>
      <c r="X705" s="62"/>
    </row>
    <row r="706" spans="1:24" s="57" customFormat="1" x14ac:dyDescent="0.25">
      <c r="A706" s="75"/>
      <c r="D706" s="58"/>
      <c r="E706" s="59"/>
      <c r="F706" s="59"/>
      <c r="G706" s="58"/>
      <c r="H706" s="60"/>
      <c r="I706" s="60"/>
      <c r="J706" s="60"/>
      <c r="K706" s="60"/>
      <c r="M706" s="61"/>
      <c r="N706" s="61"/>
      <c r="O706" s="62"/>
      <c r="P706" s="125"/>
      <c r="W706" s="62"/>
      <c r="X706" s="62"/>
    </row>
    <row r="707" spans="1:24" s="57" customFormat="1" x14ac:dyDescent="0.25">
      <c r="A707" s="75"/>
      <c r="D707" s="58"/>
      <c r="E707" s="59"/>
      <c r="F707" s="59"/>
      <c r="G707" s="58"/>
      <c r="H707" s="60"/>
      <c r="I707" s="60"/>
      <c r="J707" s="60"/>
      <c r="K707" s="60"/>
      <c r="M707" s="61"/>
      <c r="N707" s="61"/>
      <c r="O707" s="62"/>
      <c r="P707" s="125"/>
      <c r="W707" s="62"/>
      <c r="X707" s="62"/>
    </row>
    <row r="708" spans="1:24" s="57" customFormat="1" x14ac:dyDescent="0.25">
      <c r="A708" s="75"/>
      <c r="D708" s="58"/>
      <c r="E708" s="59"/>
      <c r="F708" s="59"/>
      <c r="G708" s="58"/>
      <c r="H708" s="60"/>
      <c r="I708" s="60"/>
      <c r="J708" s="60"/>
      <c r="K708" s="60"/>
      <c r="M708" s="61"/>
      <c r="N708" s="61"/>
      <c r="O708" s="62"/>
      <c r="P708" s="125"/>
      <c r="W708" s="62"/>
      <c r="X708" s="62"/>
    </row>
    <row r="709" spans="1:24" s="57" customFormat="1" x14ac:dyDescent="0.25">
      <c r="A709" s="75"/>
      <c r="D709" s="58"/>
      <c r="E709" s="59"/>
      <c r="F709" s="59"/>
      <c r="G709" s="58"/>
      <c r="H709" s="60"/>
      <c r="I709" s="60"/>
      <c r="J709" s="60"/>
      <c r="K709" s="60"/>
      <c r="M709" s="61"/>
      <c r="N709" s="61"/>
      <c r="O709" s="62"/>
      <c r="P709" s="125"/>
      <c r="W709" s="62"/>
      <c r="X709" s="62"/>
    </row>
    <row r="710" spans="1:24" s="57" customFormat="1" x14ac:dyDescent="0.25">
      <c r="A710" s="75"/>
      <c r="D710" s="58"/>
      <c r="E710" s="59"/>
      <c r="F710" s="59"/>
      <c r="G710" s="58"/>
      <c r="H710" s="60"/>
      <c r="I710" s="60"/>
      <c r="J710" s="60"/>
      <c r="K710" s="60"/>
      <c r="M710" s="61"/>
      <c r="N710" s="61"/>
      <c r="O710" s="62"/>
      <c r="P710" s="125"/>
      <c r="W710" s="62"/>
      <c r="X710" s="62"/>
    </row>
    <row r="711" spans="1:24" s="57" customFormat="1" x14ac:dyDescent="0.25">
      <c r="A711" s="75"/>
      <c r="D711" s="58"/>
      <c r="E711" s="59"/>
      <c r="F711" s="59"/>
      <c r="G711" s="58"/>
      <c r="H711" s="60"/>
      <c r="I711" s="60"/>
      <c r="J711" s="60"/>
      <c r="K711" s="60"/>
      <c r="M711" s="61"/>
      <c r="N711" s="61"/>
      <c r="O711" s="62"/>
      <c r="P711" s="125"/>
      <c r="W711" s="62"/>
      <c r="X711" s="62"/>
    </row>
    <row r="712" spans="1:24" s="57" customFormat="1" x14ac:dyDescent="0.25">
      <c r="A712" s="75"/>
      <c r="D712" s="58"/>
      <c r="E712" s="59"/>
      <c r="F712" s="59"/>
      <c r="G712" s="58"/>
      <c r="H712" s="60"/>
      <c r="I712" s="60"/>
      <c r="J712" s="60"/>
      <c r="K712" s="60"/>
      <c r="M712" s="61"/>
      <c r="N712" s="61"/>
      <c r="O712" s="62"/>
      <c r="P712" s="125"/>
      <c r="W712" s="62"/>
      <c r="X712" s="62"/>
    </row>
    <row r="713" spans="1:24" s="57" customFormat="1" x14ac:dyDescent="0.25">
      <c r="A713" s="75"/>
      <c r="D713" s="58"/>
      <c r="E713" s="59"/>
      <c r="F713" s="59"/>
      <c r="G713" s="58"/>
      <c r="H713" s="60"/>
      <c r="I713" s="60"/>
      <c r="J713" s="60"/>
      <c r="K713" s="60"/>
      <c r="M713" s="61"/>
      <c r="N713" s="61"/>
      <c r="O713" s="62"/>
      <c r="P713" s="125"/>
      <c r="W713" s="62"/>
      <c r="X713" s="62"/>
    </row>
    <row r="714" spans="1:24" s="57" customFormat="1" x14ac:dyDescent="0.25">
      <c r="A714" s="75"/>
      <c r="D714" s="58"/>
      <c r="E714" s="59"/>
      <c r="F714" s="59"/>
      <c r="G714" s="58"/>
      <c r="H714" s="60"/>
      <c r="I714" s="60"/>
      <c r="J714" s="60"/>
      <c r="K714" s="60"/>
      <c r="M714" s="61"/>
      <c r="N714" s="61"/>
      <c r="O714" s="62"/>
      <c r="P714" s="125"/>
      <c r="W714" s="62"/>
      <c r="X714" s="62"/>
    </row>
    <row r="715" spans="1:24" s="57" customFormat="1" x14ac:dyDescent="0.25">
      <c r="A715" s="75"/>
      <c r="D715" s="58"/>
      <c r="E715" s="59"/>
      <c r="F715" s="59"/>
      <c r="G715" s="58"/>
      <c r="H715" s="60"/>
      <c r="I715" s="60"/>
      <c r="J715" s="60"/>
      <c r="K715" s="60"/>
      <c r="M715" s="61"/>
      <c r="N715" s="61"/>
      <c r="O715" s="62"/>
      <c r="P715" s="125"/>
      <c r="W715" s="62"/>
      <c r="X715" s="62"/>
    </row>
    <row r="716" spans="1:24" s="57" customFormat="1" x14ac:dyDescent="0.25">
      <c r="A716" s="75"/>
      <c r="D716" s="58"/>
      <c r="E716" s="59"/>
      <c r="F716" s="59"/>
      <c r="G716" s="58"/>
      <c r="H716" s="60"/>
      <c r="I716" s="60"/>
      <c r="J716" s="60"/>
      <c r="K716" s="60"/>
      <c r="M716" s="61"/>
      <c r="N716" s="61"/>
      <c r="O716" s="62"/>
      <c r="P716" s="125"/>
      <c r="W716" s="62"/>
      <c r="X716" s="62"/>
    </row>
    <row r="717" spans="1:24" s="57" customFormat="1" x14ac:dyDescent="0.25">
      <c r="A717" s="75"/>
      <c r="D717" s="58"/>
      <c r="E717" s="59"/>
      <c r="F717" s="59"/>
      <c r="G717" s="58"/>
      <c r="H717" s="60"/>
      <c r="I717" s="60"/>
      <c r="J717" s="60"/>
      <c r="K717" s="60"/>
      <c r="M717" s="61"/>
      <c r="N717" s="61"/>
      <c r="O717" s="62"/>
      <c r="P717" s="125"/>
      <c r="W717" s="62"/>
      <c r="X717" s="62"/>
    </row>
    <row r="718" spans="1:24" s="57" customFormat="1" x14ac:dyDescent="0.25">
      <c r="A718" s="75"/>
      <c r="D718" s="58"/>
      <c r="E718" s="59"/>
      <c r="F718" s="59"/>
      <c r="G718" s="58"/>
      <c r="H718" s="60"/>
      <c r="I718" s="60"/>
      <c r="J718" s="60"/>
      <c r="K718" s="60"/>
      <c r="M718" s="61"/>
      <c r="N718" s="61"/>
      <c r="O718" s="62"/>
      <c r="P718" s="125"/>
      <c r="W718" s="62"/>
      <c r="X718" s="62"/>
    </row>
    <row r="719" spans="1:24" s="57" customFormat="1" x14ac:dyDescent="0.25">
      <c r="A719" s="75"/>
      <c r="D719" s="58"/>
      <c r="E719" s="59"/>
      <c r="F719" s="59"/>
      <c r="G719" s="58"/>
      <c r="H719" s="60"/>
      <c r="I719" s="60"/>
      <c r="J719" s="60"/>
      <c r="K719" s="60"/>
      <c r="M719" s="61"/>
      <c r="N719" s="61"/>
      <c r="O719" s="62"/>
      <c r="P719" s="125"/>
      <c r="W719" s="62"/>
      <c r="X719" s="62"/>
    </row>
    <row r="720" spans="1:24" s="57" customFormat="1" x14ac:dyDescent="0.25">
      <c r="A720" s="75"/>
      <c r="D720" s="58"/>
      <c r="E720" s="59"/>
      <c r="F720" s="59"/>
      <c r="G720" s="58"/>
      <c r="H720" s="60"/>
      <c r="I720" s="60"/>
      <c r="J720" s="60"/>
      <c r="K720" s="60"/>
      <c r="M720" s="61"/>
      <c r="N720" s="61"/>
      <c r="O720" s="62"/>
      <c r="P720" s="125"/>
      <c r="W720" s="62"/>
      <c r="X720" s="62"/>
    </row>
    <row r="721" spans="1:24" s="57" customFormat="1" x14ac:dyDescent="0.25">
      <c r="A721" s="75"/>
      <c r="D721" s="58"/>
      <c r="E721" s="59"/>
      <c r="F721" s="59"/>
      <c r="G721" s="58"/>
      <c r="H721" s="60"/>
      <c r="I721" s="60"/>
      <c r="J721" s="60"/>
      <c r="K721" s="60"/>
      <c r="M721" s="61"/>
      <c r="N721" s="61"/>
      <c r="O721" s="62"/>
      <c r="P721" s="125"/>
      <c r="W721" s="62"/>
      <c r="X721" s="62"/>
    </row>
    <row r="722" spans="1:24" s="57" customFormat="1" x14ac:dyDescent="0.25">
      <c r="A722" s="75"/>
      <c r="D722" s="58"/>
      <c r="E722" s="59"/>
      <c r="F722" s="59"/>
      <c r="G722" s="58"/>
      <c r="H722" s="60"/>
      <c r="I722" s="60"/>
      <c r="J722" s="60"/>
      <c r="K722" s="60"/>
      <c r="M722" s="61"/>
      <c r="N722" s="61"/>
      <c r="O722" s="62"/>
      <c r="P722" s="125"/>
      <c r="W722" s="62"/>
      <c r="X722" s="62"/>
    </row>
    <row r="723" spans="1:24" s="57" customFormat="1" x14ac:dyDescent="0.25">
      <c r="A723" s="75"/>
      <c r="D723" s="58"/>
      <c r="E723" s="59"/>
      <c r="F723" s="59"/>
      <c r="G723" s="58"/>
      <c r="H723" s="60"/>
      <c r="I723" s="60"/>
      <c r="J723" s="60"/>
      <c r="K723" s="60"/>
      <c r="M723" s="61"/>
      <c r="N723" s="61"/>
      <c r="O723" s="62"/>
      <c r="P723" s="125"/>
      <c r="W723" s="62"/>
      <c r="X723" s="62"/>
    </row>
    <row r="724" spans="1:24" s="57" customFormat="1" x14ac:dyDescent="0.25">
      <c r="A724" s="75"/>
      <c r="D724" s="58"/>
      <c r="E724" s="59"/>
      <c r="F724" s="59"/>
      <c r="G724" s="58"/>
      <c r="H724" s="60"/>
      <c r="I724" s="60"/>
      <c r="J724" s="60"/>
      <c r="K724" s="60"/>
      <c r="M724" s="61"/>
      <c r="N724" s="61"/>
      <c r="O724" s="62"/>
      <c r="P724" s="125"/>
      <c r="W724" s="62"/>
      <c r="X724" s="62"/>
    </row>
    <row r="725" spans="1:24" s="57" customFormat="1" x14ac:dyDescent="0.25">
      <c r="A725" s="75"/>
      <c r="D725" s="58"/>
      <c r="E725" s="59"/>
      <c r="F725" s="59"/>
      <c r="G725" s="58"/>
      <c r="H725" s="60"/>
      <c r="I725" s="60"/>
      <c r="J725" s="60"/>
      <c r="K725" s="60"/>
      <c r="M725" s="61"/>
      <c r="N725" s="61"/>
      <c r="O725" s="62"/>
      <c r="P725" s="125"/>
      <c r="W725" s="62"/>
      <c r="X725" s="62"/>
    </row>
    <row r="726" spans="1:24" s="57" customFormat="1" x14ac:dyDescent="0.25">
      <c r="A726" s="75"/>
      <c r="D726" s="58"/>
      <c r="E726" s="59"/>
      <c r="F726" s="59"/>
      <c r="G726" s="58"/>
      <c r="H726" s="60"/>
      <c r="I726" s="60"/>
      <c r="J726" s="60"/>
      <c r="K726" s="60"/>
      <c r="M726" s="61"/>
      <c r="N726" s="61"/>
      <c r="O726" s="62"/>
      <c r="P726" s="125"/>
      <c r="W726" s="62"/>
      <c r="X726" s="62"/>
    </row>
    <row r="727" spans="1:24" s="57" customFormat="1" x14ac:dyDescent="0.25">
      <c r="A727" s="75"/>
      <c r="D727" s="58"/>
      <c r="E727" s="59"/>
      <c r="F727" s="59"/>
      <c r="G727" s="58"/>
      <c r="H727" s="60"/>
      <c r="I727" s="60"/>
      <c r="J727" s="60"/>
      <c r="K727" s="60"/>
      <c r="M727" s="61"/>
      <c r="N727" s="61"/>
      <c r="O727" s="62"/>
      <c r="P727" s="125"/>
      <c r="W727" s="62"/>
      <c r="X727" s="62"/>
    </row>
    <row r="728" spans="1:24" s="57" customFormat="1" x14ac:dyDescent="0.25">
      <c r="A728" s="75"/>
      <c r="D728" s="58"/>
      <c r="E728" s="59"/>
      <c r="F728" s="59"/>
      <c r="G728" s="58"/>
      <c r="H728" s="60"/>
      <c r="I728" s="60"/>
      <c r="J728" s="60"/>
      <c r="K728" s="60"/>
      <c r="M728" s="61"/>
      <c r="N728" s="61"/>
      <c r="O728" s="62"/>
      <c r="P728" s="125"/>
      <c r="W728" s="62"/>
      <c r="X728" s="62"/>
    </row>
    <row r="729" spans="1:24" s="57" customFormat="1" x14ac:dyDescent="0.25">
      <c r="A729" s="75"/>
      <c r="D729" s="58"/>
      <c r="E729" s="59"/>
      <c r="F729" s="59"/>
      <c r="G729" s="58"/>
      <c r="H729" s="60"/>
      <c r="I729" s="60"/>
      <c r="J729" s="60"/>
      <c r="K729" s="60"/>
      <c r="M729" s="61"/>
      <c r="N729" s="61"/>
      <c r="O729" s="62"/>
      <c r="P729" s="125"/>
      <c r="W729" s="62"/>
      <c r="X729" s="62"/>
    </row>
    <row r="730" spans="1:24" s="57" customFormat="1" x14ac:dyDescent="0.25">
      <c r="A730" s="75"/>
      <c r="D730" s="58"/>
      <c r="E730" s="59"/>
      <c r="F730" s="59"/>
      <c r="G730" s="58"/>
      <c r="H730" s="60"/>
      <c r="I730" s="60"/>
      <c r="J730" s="60"/>
      <c r="K730" s="60"/>
      <c r="M730" s="61"/>
      <c r="N730" s="61"/>
      <c r="O730" s="62"/>
      <c r="P730" s="125"/>
      <c r="W730" s="62"/>
      <c r="X730" s="62"/>
    </row>
    <row r="731" spans="1:24" s="57" customFormat="1" x14ac:dyDescent="0.25">
      <c r="A731" s="75"/>
      <c r="D731" s="58"/>
      <c r="E731" s="59"/>
      <c r="F731" s="59"/>
      <c r="G731" s="58"/>
      <c r="H731" s="60"/>
      <c r="I731" s="60"/>
      <c r="J731" s="60"/>
      <c r="K731" s="60"/>
      <c r="M731" s="61"/>
      <c r="N731" s="61"/>
      <c r="O731" s="62"/>
      <c r="P731" s="125"/>
      <c r="W731" s="62"/>
      <c r="X731" s="62"/>
    </row>
    <row r="732" spans="1:24" s="57" customFormat="1" x14ac:dyDescent="0.25">
      <c r="A732" s="75"/>
      <c r="D732" s="58"/>
      <c r="E732" s="59"/>
      <c r="F732" s="59"/>
      <c r="G732" s="58"/>
      <c r="H732" s="60"/>
      <c r="I732" s="60"/>
      <c r="J732" s="60"/>
      <c r="K732" s="60"/>
      <c r="M732" s="61"/>
      <c r="N732" s="61"/>
      <c r="O732" s="62"/>
      <c r="P732" s="125"/>
      <c r="W732" s="62"/>
      <c r="X732" s="62"/>
    </row>
    <row r="733" spans="1:24" s="57" customFormat="1" x14ac:dyDescent="0.25">
      <c r="A733" s="75"/>
      <c r="D733" s="58"/>
      <c r="E733" s="59"/>
      <c r="F733" s="59"/>
      <c r="G733" s="58"/>
      <c r="H733" s="60"/>
      <c r="I733" s="60"/>
      <c r="J733" s="60"/>
      <c r="K733" s="60"/>
      <c r="M733" s="61"/>
      <c r="N733" s="61"/>
      <c r="O733" s="62"/>
      <c r="P733" s="125"/>
      <c r="W733" s="62"/>
      <c r="X733" s="62"/>
    </row>
    <row r="734" spans="1:24" s="57" customFormat="1" x14ac:dyDescent="0.25">
      <c r="A734" s="75"/>
      <c r="D734" s="58"/>
      <c r="E734" s="59"/>
      <c r="F734" s="59"/>
      <c r="G734" s="58"/>
      <c r="H734" s="60"/>
      <c r="I734" s="60"/>
      <c r="J734" s="60"/>
      <c r="K734" s="60"/>
      <c r="M734" s="61"/>
      <c r="N734" s="61"/>
      <c r="O734" s="62"/>
      <c r="P734" s="125"/>
      <c r="W734" s="62"/>
      <c r="X734" s="62"/>
    </row>
    <row r="735" spans="1:24" s="57" customFormat="1" x14ac:dyDescent="0.25">
      <c r="A735" s="75"/>
      <c r="D735" s="58"/>
      <c r="E735" s="59"/>
      <c r="F735" s="59"/>
      <c r="G735" s="58"/>
      <c r="H735" s="60"/>
      <c r="I735" s="60"/>
      <c r="J735" s="60"/>
      <c r="K735" s="60"/>
      <c r="M735" s="61"/>
      <c r="N735" s="61"/>
      <c r="O735" s="62"/>
      <c r="P735" s="125"/>
      <c r="W735" s="62"/>
      <c r="X735" s="62"/>
    </row>
    <row r="736" spans="1:24" s="57" customFormat="1" x14ac:dyDescent="0.25">
      <c r="A736" s="75"/>
      <c r="D736" s="58"/>
      <c r="E736" s="59"/>
      <c r="F736" s="59"/>
      <c r="G736" s="58"/>
      <c r="H736" s="60"/>
      <c r="I736" s="60"/>
      <c r="J736" s="60"/>
      <c r="K736" s="60"/>
      <c r="M736" s="61"/>
      <c r="N736" s="61"/>
      <c r="O736" s="62"/>
      <c r="P736" s="125"/>
      <c r="W736" s="62"/>
      <c r="X736" s="62"/>
    </row>
    <row r="737" spans="1:24" s="57" customFormat="1" x14ac:dyDescent="0.25">
      <c r="A737" s="75"/>
      <c r="D737" s="58"/>
      <c r="E737" s="59"/>
      <c r="F737" s="59"/>
      <c r="G737" s="58"/>
      <c r="H737" s="60"/>
      <c r="I737" s="60"/>
      <c r="J737" s="60"/>
      <c r="K737" s="60"/>
      <c r="M737" s="61"/>
      <c r="N737" s="61"/>
      <c r="O737" s="62"/>
      <c r="P737" s="125"/>
      <c r="W737" s="62"/>
      <c r="X737" s="62"/>
    </row>
    <row r="738" spans="1:24" s="57" customFormat="1" x14ac:dyDescent="0.25">
      <c r="A738" s="75"/>
      <c r="D738" s="58"/>
      <c r="E738" s="59"/>
      <c r="F738" s="59"/>
      <c r="G738" s="58"/>
      <c r="H738" s="60"/>
      <c r="I738" s="60"/>
      <c r="J738" s="60"/>
      <c r="K738" s="60"/>
      <c r="M738" s="61"/>
      <c r="N738" s="61"/>
      <c r="O738" s="62"/>
      <c r="P738" s="125"/>
      <c r="W738" s="62"/>
      <c r="X738" s="62"/>
    </row>
    <row r="739" spans="1:24" s="57" customFormat="1" x14ac:dyDescent="0.25">
      <c r="A739" s="75"/>
      <c r="D739" s="58"/>
      <c r="E739" s="59"/>
      <c r="F739" s="59"/>
      <c r="G739" s="58"/>
      <c r="H739" s="60"/>
      <c r="I739" s="60"/>
      <c r="J739" s="60"/>
      <c r="K739" s="60"/>
      <c r="M739" s="61"/>
      <c r="N739" s="61"/>
      <c r="O739" s="62"/>
      <c r="P739" s="125"/>
      <c r="W739" s="62"/>
      <c r="X739" s="62"/>
    </row>
    <row r="740" spans="1:24" s="57" customFormat="1" x14ac:dyDescent="0.25">
      <c r="A740" s="75"/>
      <c r="D740" s="58"/>
      <c r="E740" s="59"/>
      <c r="F740" s="59"/>
      <c r="G740" s="58"/>
      <c r="H740" s="60"/>
      <c r="I740" s="60"/>
      <c r="J740" s="60"/>
      <c r="K740" s="60"/>
      <c r="M740" s="61"/>
      <c r="N740" s="61"/>
      <c r="O740" s="62"/>
      <c r="P740" s="125"/>
      <c r="W740" s="62"/>
      <c r="X740" s="62"/>
    </row>
    <row r="741" spans="1:24" s="57" customFormat="1" x14ac:dyDescent="0.25">
      <c r="A741" s="75"/>
      <c r="D741" s="58"/>
      <c r="E741" s="59"/>
      <c r="F741" s="59"/>
      <c r="G741" s="58"/>
      <c r="H741" s="60"/>
      <c r="I741" s="60"/>
      <c r="J741" s="60"/>
      <c r="K741" s="60"/>
      <c r="M741" s="61"/>
      <c r="N741" s="61"/>
      <c r="O741" s="62"/>
      <c r="P741" s="125"/>
      <c r="W741" s="62"/>
      <c r="X741" s="62"/>
    </row>
    <row r="742" spans="1:24" s="57" customFormat="1" x14ac:dyDescent="0.25">
      <c r="A742" s="75"/>
      <c r="D742" s="58"/>
      <c r="E742" s="59"/>
      <c r="F742" s="59"/>
      <c r="G742" s="58"/>
      <c r="H742" s="60"/>
      <c r="I742" s="60"/>
      <c r="J742" s="60"/>
      <c r="K742" s="60"/>
      <c r="M742" s="61"/>
      <c r="N742" s="61"/>
      <c r="O742" s="62"/>
      <c r="P742" s="125"/>
      <c r="W742" s="62"/>
      <c r="X742" s="62"/>
    </row>
    <row r="743" spans="1:24" s="57" customFormat="1" x14ac:dyDescent="0.25">
      <c r="A743" s="75"/>
      <c r="D743" s="58"/>
      <c r="E743" s="59"/>
      <c r="F743" s="59"/>
      <c r="G743" s="58"/>
      <c r="H743" s="60"/>
      <c r="I743" s="60"/>
      <c r="J743" s="60"/>
      <c r="K743" s="60"/>
      <c r="M743" s="61"/>
      <c r="N743" s="61"/>
      <c r="O743" s="62"/>
      <c r="P743" s="125"/>
      <c r="W743" s="62"/>
      <c r="X743" s="62"/>
    </row>
    <row r="744" spans="1:24" s="57" customFormat="1" x14ac:dyDescent="0.25">
      <c r="A744" s="75"/>
      <c r="D744" s="58"/>
      <c r="E744" s="59"/>
      <c r="F744" s="59"/>
      <c r="G744" s="58"/>
      <c r="H744" s="60"/>
      <c r="I744" s="60"/>
      <c r="J744" s="60"/>
      <c r="K744" s="60"/>
      <c r="M744" s="61"/>
      <c r="N744" s="61"/>
      <c r="O744" s="62"/>
      <c r="P744" s="125"/>
      <c r="W744" s="62"/>
      <c r="X744" s="62"/>
    </row>
    <row r="745" spans="1:24" s="57" customFormat="1" x14ac:dyDescent="0.25">
      <c r="A745" s="75"/>
      <c r="D745" s="58"/>
      <c r="E745" s="59"/>
      <c r="F745" s="59"/>
      <c r="G745" s="58"/>
      <c r="H745" s="60"/>
      <c r="I745" s="60"/>
      <c r="J745" s="60"/>
      <c r="K745" s="60"/>
      <c r="M745" s="61"/>
      <c r="N745" s="61"/>
      <c r="O745" s="62"/>
      <c r="P745" s="125"/>
      <c r="W745" s="62"/>
      <c r="X745" s="62"/>
    </row>
    <row r="746" spans="1:24" s="57" customFormat="1" x14ac:dyDescent="0.25">
      <c r="A746" s="75"/>
      <c r="D746" s="58"/>
      <c r="E746" s="59"/>
      <c r="F746" s="59"/>
      <c r="G746" s="58"/>
      <c r="H746" s="60"/>
      <c r="I746" s="60"/>
      <c r="J746" s="60"/>
      <c r="K746" s="60"/>
      <c r="M746" s="61"/>
      <c r="N746" s="61"/>
      <c r="O746" s="62"/>
      <c r="P746" s="125"/>
      <c r="W746" s="62"/>
      <c r="X746" s="62"/>
    </row>
    <row r="747" spans="1:24" s="57" customFormat="1" x14ac:dyDescent="0.25">
      <c r="A747" s="75"/>
      <c r="D747" s="58"/>
      <c r="E747" s="59"/>
      <c r="F747" s="59"/>
      <c r="G747" s="58"/>
      <c r="H747" s="60"/>
      <c r="I747" s="60"/>
      <c r="J747" s="60"/>
      <c r="K747" s="60"/>
      <c r="M747" s="61"/>
      <c r="N747" s="61"/>
      <c r="O747" s="62"/>
      <c r="P747" s="125"/>
      <c r="W747" s="62"/>
      <c r="X747" s="62"/>
    </row>
    <row r="748" spans="1:24" s="57" customFormat="1" x14ac:dyDescent="0.25">
      <c r="A748" s="75"/>
      <c r="D748" s="58"/>
      <c r="E748" s="59"/>
      <c r="F748" s="59"/>
      <c r="G748" s="58"/>
      <c r="H748" s="60"/>
      <c r="I748" s="60"/>
      <c r="J748" s="60"/>
      <c r="K748" s="60"/>
      <c r="M748" s="61"/>
      <c r="N748" s="61"/>
      <c r="O748" s="62"/>
      <c r="P748" s="125"/>
      <c r="W748" s="62"/>
      <c r="X748" s="62"/>
    </row>
    <row r="749" spans="1:24" s="57" customFormat="1" x14ac:dyDescent="0.25">
      <c r="A749" s="75"/>
      <c r="D749" s="58"/>
      <c r="E749" s="59"/>
      <c r="F749" s="59"/>
      <c r="G749" s="58"/>
      <c r="H749" s="60"/>
      <c r="I749" s="60"/>
      <c r="J749" s="60"/>
      <c r="K749" s="60"/>
      <c r="M749" s="61"/>
      <c r="N749" s="61"/>
      <c r="O749" s="62"/>
      <c r="P749" s="125"/>
      <c r="W749" s="62"/>
      <c r="X749" s="62"/>
    </row>
    <row r="750" spans="1:24" s="57" customFormat="1" x14ac:dyDescent="0.25">
      <c r="A750" s="75"/>
      <c r="D750" s="58"/>
      <c r="E750" s="59"/>
      <c r="F750" s="59"/>
      <c r="G750" s="58"/>
      <c r="H750" s="60"/>
      <c r="I750" s="60"/>
      <c r="J750" s="60"/>
      <c r="K750" s="60"/>
      <c r="M750" s="61"/>
      <c r="N750" s="61"/>
      <c r="O750" s="62"/>
      <c r="P750" s="125"/>
      <c r="W750" s="62"/>
      <c r="X750" s="62"/>
    </row>
    <row r="751" spans="1:24" s="57" customFormat="1" x14ac:dyDescent="0.25">
      <c r="A751" s="75"/>
      <c r="D751" s="58"/>
      <c r="E751" s="59"/>
      <c r="F751" s="59"/>
      <c r="G751" s="58"/>
      <c r="H751" s="60"/>
      <c r="I751" s="60"/>
      <c r="J751" s="60"/>
      <c r="K751" s="60"/>
      <c r="M751" s="61"/>
      <c r="N751" s="61"/>
      <c r="O751" s="62"/>
      <c r="P751" s="125"/>
      <c r="W751" s="62"/>
      <c r="X751" s="62"/>
    </row>
    <row r="752" spans="1:24" s="57" customFormat="1" x14ac:dyDescent="0.25">
      <c r="A752" s="75"/>
      <c r="D752" s="58"/>
      <c r="E752" s="59"/>
      <c r="F752" s="59"/>
      <c r="G752" s="58"/>
      <c r="H752" s="60"/>
      <c r="I752" s="60"/>
      <c r="J752" s="60"/>
      <c r="K752" s="60"/>
      <c r="M752" s="61"/>
      <c r="N752" s="61"/>
      <c r="O752" s="62"/>
      <c r="P752" s="125"/>
      <c r="W752" s="62"/>
      <c r="X752" s="62"/>
    </row>
    <row r="753" spans="1:24" s="57" customFormat="1" x14ac:dyDescent="0.25">
      <c r="A753" s="75"/>
      <c r="D753" s="58"/>
      <c r="E753" s="59"/>
      <c r="F753" s="59"/>
      <c r="G753" s="58"/>
      <c r="H753" s="60"/>
      <c r="I753" s="60"/>
      <c r="J753" s="60"/>
      <c r="K753" s="60"/>
      <c r="M753" s="61"/>
      <c r="N753" s="61"/>
      <c r="O753" s="62"/>
      <c r="P753" s="125"/>
      <c r="W753" s="62"/>
      <c r="X753" s="62"/>
    </row>
    <row r="754" spans="1:24" s="57" customFormat="1" x14ac:dyDescent="0.25">
      <c r="A754" s="75"/>
      <c r="D754" s="58"/>
      <c r="E754" s="59"/>
      <c r="F754" s="59"/>
      <c r="G754" s="58"/>
      <c r="H754" s="60"/>
      <c r="I754" s="60"/>
      <c r="J754" s="60"/>
      <c r="K754" s="60"/>
      <c r="M754" s="61"/>
      <c r="N754" s="61"/>
      <c r="O754" s="62"/>
      <c r="P754" s="125"/>
      <c r="W754" s="62"/>
      <c r="X754" s="62"/>
    </row>
    <row r="755" spans="1:24" s="57" customFormat="1" x14ac:dyDescent="0.25">
      <c r="A755" s="75"/>
      <c r="D755" s="58"/>
      <c r="E755" s="59"/>
      <c r="F755" s="59"/>
      <c r="G755" s="58"/>
      <c r="H755" s="60"/>
      <c r="I755" s="60"/>
      <c r="J755" s="60"/>
      <c r="K755" s="60"/>
      <c r="M755" s="61"/>
      <c r="N755" s="61"/>
      <c r="O755" s="62"/>
      <c r="P755" s="125"/>
      <c r="W755" s="62"/>
      <c r="X755" s="62"/>
    </row>
    <row r="756" spans="1:24" s="57" customFormat="1" x14ac:dyDescent="0.25">
      <c r="A756" s="75"/>
      <c r="D756" s="58"/>
      <c r="E756" s="59"/>
      <c r="F756" s="59"/>
      <c r="G756" s="58"/>
      <c r="H756" s="60"/>
      <c r="I756" s="60"/>
      <c r="J756" s="60"/>
      <c r="K756" s="60"/>
      <c r="M756" s="61"/>
      <c r="N756" s="61"/>
      <c r="O756" s="62"/>
      <c r="P756" s="125"/>
      <c r="W756" s="62"/>
      <c r="X756" s="62"/>
    </row>
    <row r="757" spans="1:24" s="57" customFormat="1" x14ac:dyDescent="0.25">
      <c r="A757" s="75"/>
      <c r="D757" s="58"/>
      <c r="E757" s="59"/>
      <c r="F757" s="59"/>
      <c r="G757" s="58"/>
      <c r="H757" s="60"/>
      <c r="I757" s="60"/>
      <c r="J757" s="60"/>
      <c r="K757" s="60"/>
      <c r="M757" s="61"/>
      <c r="N757" s="61"/>
      <c r="O757" s="62"/>
      <c r="P757" s="125"/>
      <c r="W757" s="62"/>
      <c r="X757" s="62"/>
    </row>
    <row r="758" spans="1:24" s="57" customFormat="1" x14ac:dyDescent="0.25">
      <c r="A758" s="75"/>
      <c r="D758" s="58"/>
      <c r="E758" s="59"/>
      <c r="F758" s="59"/>
      <c r="G758" s="58"/>
      <c r="H758" s="60"/>
      <c r="I758" s="60"/>
      <c r="J758" s="60"/>
      <c r="K758" s="60"/>
      <c r="M758" s="61"/>
      <c r="N758" s="61"/>
      <c r="O758" s="62"/>
      <c r="P758" s="125"/>
      <c r="W758" s="62"/>
      <c r="X758" s="62"/>
    </row>
    <row r="759" spans="1:24" s="57" customFormat="1" x14ac:dyDescent="0.25">
      <c r="A759" s="75"/>
      <c r="D759" s="58"/>
      <c r="E759" s="59"/>
      <c r="F759" s="59"/>
      <c r="G759" s="58"/>
      <c r="H759" s="60"/>
      <c r="I759" s="60"/>
      <c r="J759" s="60"/>
      <c r="K759" s="60"/>
      <c r="M759" s="61"/>
      <c r="N759" s="61"/>
      <c r="O759" s="62"/>
      <c r="P759" s="125"/>
      <c r="W759" s="62"/>
      <c r="X759" s="62"/>
    </row>
    <row r="760" spans="1:24" s="57" customFormat="1" x14ac:dyDescent="0.25">
      <c r="A760" s="75"/>
      <c r="D760" s="58"/>
      <c r="E760" s="59"/>
      <c r="F760" s="59"/>
      <c r="G760" s="58"/>
      <c r="H760" s="60"/>
      <c r="I760" s="60"/>
      <c r="J760" s="60"/>
      <c r="K760" s="60"/>
      <c r="M760" s="61"/>
      <c r="N760" s="61"/>
      <c r="O760" s="62"/>
      <c r="P760" s="125"/>
      <c r="W760" s="62"/>
      <c r="X760" s="62"/>
    </row>
    <row r="761" spans="1:24" s="57" customFormat="1" x14ac:dyDescent="0.25">
      <c r="A761" s="75"/>
      <c r="D761" s="58"/>
      <c r="E761" s="59"/>
      <c r="F761" s="59"/>
      <c r="G761" s="58"/>
      <c r="H761" s="60"/>
      <c r="I761" s="60"/>
      <c r="J761" s="60"/>
      <c r="K761" s="60"/>
      <c r="M761" s="61"/>
      <c r="N761" s="61"/>
      <c r="O761" s="62"/>
      <c r="P761" s="125"/>
      <c r="W761" s="62"/>
      <c r="X761" s="62"/>
    </row>
    <row r="762" spans="1:24" s="57" customFormat="1" x14ac:dyDescent="0.25">
      <c r="A762" s="75"/>
      <c r="D762" s="58"/>
      <c r="E762" s="59"/>
      <c r="F762" s="59"/>
      <c r="G762" s="58"/>
      <c r="H762" s="60"/>
      <c r="I762" s="60"/>
      <c r="J762" s="60"/>
      <c r="K762" s="60"/>
      <c r="M762" s="61"/>
      <c r="N762" s="61"/>
      <c r="O762" s="62"/>
      <c r="P762" s="125"/>
      <c r="W762" s="62"/>
      <c r="X762" s="62"/>
    </row>
    <row r="763" spans="1:24" s="57" customFormat="1" x14ac:dyDescent="0.25">
      <c r="A763" s="75"/>
      <c r="D763" s="58"/>
      <c r="E763" s="59"/>
      <c r="F763" s="59"/>
      <c r="G763" s="58"/>
      <c r="H763" s="60"/>
      <c r="I763" s="60"/>
      <c r="J763" s="60"/>
      <c r="K763" s="60"/>
      <c r="M763" s="61"/>
      <c r="N763" s="61"/>
      <c r="O763" s="62"/>
      <c r="P763" s="125"/>
      <c r="W763" s="62"/>
      <c r="X763" s="62"/>
    </row>
    <row r="764" spans="1:24" s="57" customFormat="1" x14ac:dyDescent="0.25">
      <c r="A764" s="75"/>
      <c r="D764" s="58"/>
      <c r="E764" s="59"/>
      <c r="F764" s="59"/>
      <c r="G764" s="58"/>
      <c r="H764" s="60"/>
      <c r="I764" s="60"/>
      <c r="J764" s="60"/>
      <c r="K764" s="60"/>
      <c r="M764" s="61"/>
      <c r="N764" s="61"/>
      <c r="O764" s="62"/>
      <c r="P764" s="125"/>
      <c r="W764" s="62"/>
      <c r="X764" s="62"/>
    </row>
    <row r="765" spans="1:24" s="57" customFormat="1" x14ac:dyDescent="0.25">
      <c r="A765" s="75"/>
      <c r="D765" s="58"/>
      <c r="E765" s="59"/>
      <c r="F765" s="59"/>
      <c r="G765" s="58"/>
      <c r="H765" s="60"/>
      <c r="I765" s="60"/>
      <c r="J765" s="60"/>
      <c r="K765" s="60"/>
      <c r="M765" s="61"/>
      <c r="N765" s="61"/>
      <c r="O765" s="62"/>
      <c r="P765" s="125"/>
      <c r="W765" s="62"/>
      <c r="X765" s="62"/>
    </row>
    <row r="766" spans="1:24" s="57" customFormat="1" x14ac:dyDescent="0.25">
      <c r="A766" s="75"/>
      <c r="D766" s="58"/>
      <c r="E766" s="59"/>
      <c r="F766" s="59"/>
      <c r="G766" s="58"/>
      <c r="H766" s="60"/>
      <c r="I766" s="60"/>
      <c r="J766" s="60"/>
      <c r="K766" s="60"/>
      <c r="M766" s="61"/>
      <c r="N766" s="61"/>
      <c r="O766" s="62"/>
      <c r="P766" s="125"/>
      <c r="W766" s="62"/>
      <c r="X766" s="62"/>
    </row>
    <row r="767" spans="1:24" s="57" customFormat="1" x14ac:dyDescent="0.25">
      <c r="A767" s="75"/>
      <c r="D767" s="58"/>
      <c r="E767" s="59"/>
      <c r="F767" s="59"/>
      <c r="G767" s="58"/>
      <c r="H767" s="60"/>
      <c r="I767" s="60"/>
      <c r="J767" s="60"/>
      <c r="K767" s="60"/>
      <c r="M767" s="61"/>
      <c r="N767" s="61"/>
      <c r="O767" s="62"/>
      <c r="P767" s="125"/>
      <c r="W767" s="62"/>
      <c r="X767" s="62"/>
    </row>
    <row r="768" spans="1:24" s="57" customFormat="1" x14ac:dyDescent="0.25">
      <c r="A768" s="75"/>
      <c r="D768" s="58"/>
      <c r="E768" s="59"/>
      <c r="F768" s="59"/>
      <c r="G768" s="58"/>
      <c r="H768" s="60"/>
      <c r="I768" s="60"/>
      <c r="J768" s="60"/>
      <c r="K768" s="60"/>
      <c r="M768" s="61"/>
      <c r="N768" s="61"/>
      <c r="O768" s="62"/>
      <c r="P768" s="125"/>
      <c r="W768" s="62"/>
      <c r="X768" s="62"/>
    </row>
    <row r="769" spans="1:24" s="57" customFormat="1" x14ac:dyDescent="0.25">
      <c r="A769" s="75"/>
      <c r="D769" s="58"/>
      <c r="E769" s="59"/>
      <c r="F769" s="59"/>
      <c r="G769" s="58"/>
      <c r="H769" s="60"/>
      <c r="I769" s="60"/>
      <c r="J769" s="60"/>
      <c r="K769" s="60"/>
      <c r="M769" s="61"/>
      <c r="N769" s="61"/>
      <c r="O769" s="62"/>
      <c r="P769" s="125"/>
      <c r="W769" s="62"/>
      <c r="X769" s="62"/>
    </row>
    <row r="770" spans="1:24" s="57" customFormat="1" x14ac:dyDescent="0.25">
      <c r="A770" s="75"/>
      <c r="D770" s="58"/>
      <c r="E770" s="59"/>
      <c r="F770" s="59"/>
      <c r="G770" s="58"/>
      <c r="H770" s="60"/>
      <c r="I770" s="60"/>
      <c r="J770" s="60"/>
      <c r="K770" s="60"/>
      <c r="M770" s="61"/>
      <c r="N770" s="61"/>
      <c r="O770" s="62"/>
      <c r="P770" s="125"/>
      <c r="W770" s="62"/>
      <c r="X770" s="62"/>
    </row>
    <row r="771" spans="1:24" s="57" customFormat="1" x14ac:dyDescent="0.25">
      <c r="A771" s="75"/>
      <c r="D771" s="58"/>
      <c r="E771" s="59"/>
      <c r="F771" s="59"/>
      <c r="G771" s="58"/>
      <c r="H771" s="60"/>
      <c r="I771" s="60"/>
      <c r="J771" s="60"/>
      <c r="K771" s="60"/>
      <c r="M771" s="61"/>
      <c r="N771" s="61"/>
      <c r="O771" s="62"/>
      <c r="P771" s="125"/>
      <c r="W771" s="62"/>
      <c r="X771" s="62"/>
    </row>
    <row r="772" spans="1:24" s="57" customFormat="1" x14ac:dyDescent="0.25">
      <c r="A772" s="75"/>
      <c r="D772" s="58"/>
      <c r="E772" s="59"/>
      <c r="F772" s="59"/>
      <c r="G772" s="58"/>
      <c r="H772" s="60"/>
      <c r="I772" s="60"/>
      <c r="J772" s="60"/>
      <c r="K772" s="60"/>
      <c r="M772" s="61"/>
      <c r="N772" s="61"/>
      <c r="O772" s="62"/>
      <c r="P772" s="125"/>
      <c r="W772" s="62"/>
      <c r="X772" s="62"/>
    </row>
    <row r="773" spans="1:24" s="57" customFormat="1" x14ac:dyDescent="0.25">
      <c r="A773" s="75"/>
      <c r="D773" s="58"/>
      <c r="E773" s="59"/>
      <c r="F773" s="59"/>
      <c r="G773" s="58"/>
      <c r="H773" s="60"/>
      <c r="I773" s="60"/>
      <c r="J773" s="60"/>
      <c r="K773" s="60"/>
      <c r="M773" s="61"/>
      <c r="N773" s="61"/>
      <c r="O773" s="62"/>
      <c r="P773" s="125"/>
      <c r="W773" s="62"/>
      <c r="X773" s="62"/>
    </row>
    <row r="774" spans="1:24" s="57" customFormat="1" x14ac:dyDescent="0.25">
      <c r="A774" s="75"/>
      <c r="D774" s="58"/>
      <c r="E774" s="59"/>
      <c r="F774" s="59"/>
      <c r="G774" s="58"/>
      <c r="H774" s="60"/>
      <c r="I774" s="60"/>
      <c r="J774" s="60"/>
      <c r="K774" s="60"/>
      <c r="M774" s="61"/>
      <c r="N774" s="61"/>
      <c r="O774" s="62"/>
      <c r="P774" s="125"/>
      <c r="W774" s="62"/>
      <c r="X774" s="62"/>
    </row>
    <row r="775" spans="1:24" s="57" customFormat="1" x14ac:dyDescent="0.25">
      <c r="A775" s="75"/>
      <c r="D775" s="58"/>
      <c r="E775" s="59"/>
      <c r="F775" s="59"/>
      <c r="G775" s="58"/>
      <c r="H775" s="60"/>
      <c r="I775" s="60"/>
      <c r="J775" s="60"/>
      <c r="K775" s="60"/>
      <c r="M775" s="61"/>
      <c r="N775" s="61"/>
      <c r="O775" s="62"/>
      <c r="P775" s="125"/>
      <c r="W775" s="62"/>
      <c r="X775" s="62"/>
    </row>
    <row r="776" spans="1:24" s="57" customFormat="1" x14ac:dyDescent="0.25">
      <c r="A776" s="75"/>
      <c r="D776" s="58"/>
      <c r="E776" s="59"/>
      <c r="F776" s="59"/>
      <c r="G776" s="58"/>
      <c r="H776" s="60"/>
      <c r="I776" s="60"/>
      <c r="J776" s="60"/>
      <c r="K776" s="60"/>
      <c r="M776" s="61"/>
      <c r="N776" s="61"/>
      <c r="O776" s="62"/>
      <c r="P776" s="125"/>
      <c r="W776" s="62"/>
      <c r="X776" s="62"/>
    </row>
    <row r="777" spans="1:24" s="57" customFormat="1" x14ac:dyDescent="0.25">
      <c r="A777" s="75"/>
      <c r="D777" s="58"/>
      <c r="E777" s="59"/>
      <c r="F777" s="59"/>
      <c r="G777" s="58"/>
      <c r="H777" s="60"/>
      <c r="I777" s="60"/>
      <c r="J777" s="60"/>
      <c r="K777" s="60"/>
      <c r="M777" s="61"/>
      <c r="N777" s="61"/>
      <c r="O777" s="62"/>
      <c r="P777" s="125"/>
      <c r="W777" s="62"/>
      <c r="X777" s="62"/>
    </row>
    <row r="778" spans="1:24" s="57" customFormat="1" x14ac:dyDescent="0.25">
      <c r="A778" s="75"/>
      <c r="D778" s="58"/>
      <c r="E778" s="59"/>
      <c r="F778" s="59"/>
      <c r="G778" s="58"/>
      <c r="H778" s="60"/>
      <c r="I778" s="60"/>
      <c r="J778" s="60"/>
      <c r="K778" s="60"/>
      <c r="M778" s="61"/>
      <c r="N778" s="61"/>
      <c r="O778" s="62"/>
      <c r="P778" s="125"/>
      <c r="W778" s="62"/>
      <c r="X778" s="62"/>
    </row>
    <row r="779" spans="1:24" s="57" customFormat="1" x14ac:dyDescent="0.25">
      <c r="A779" s="75"/>
      <c r="D779" s="58"/>
      <c r="E779" s="59"/>
      <c r="F779" s="59"/>
      <c r="G779" s="58"/>
      <c r="H779" s="60"/>
      <c r="I779" s="60"/>
      <c r="J779" s="60"/>
      <c r="K779" s="60"/>
      <c r="M779" s="61"/>
      <c r="N779" s="61"/>
      <c r="O779" s="62"/>
      <c r="P779" s="125"/>
      <c r="W779" s="62"/>
      <c r="X779" s="62"/>
    </row>
    <row r="780" spans="1:24" s="57" customFormat="1" x14ac:dyDescent="0.25">
      <c r="A780" s="75"/>
      <c r="D780" s="58"/>
      <c r="E780" s="59"/>
      <c r="F780" s="59"/>
      <c r="G780" s="58"/>
      <c r="H780" s="60"/>
      <c r="I780" s="60"/>
      <c r="J780" s="60"/>
      <c r="K780" s="60"/>
      <c r="M780" s="61"/>
      <c r="N780" s="61"/>
      <c r="O780" s="62"/>
      <c r="P780" s="125"/>
      <c r="W780" s="62"/>
      <c r="X780" s="62"/>
    </row>
    <row r="781" spans="1:24" s="57" customFormat="1" x14ac:dyDescent="0.25">
      <c r="A781" s="75"/>
      <c r="D781" s="58"/>
      <c r="E781" s="59"/>
      <c r="F781" s="59"/>
      <c r="G781" s="58"/>
      <c r="H781" s="60"/>
      <c r="I781" s="60"/>
      <c r="J781" s="60"/>
      <c r="K781" s="60"/>
      <c r="M781" s="61"/>
      <c r="N781" s="61"/>
      <c r="O781" s="62"/>
      <c r="P781" s="125"/>
      <c r="W781" s="62"/>
      <c r="X781" s="62"/>
    </row>
    <row r="782" spans="1:24" s="57" customFormat="1" x14ac:dyDescent="0.25">
      <c r="A782" s="75"/>
      <c r="D782" s="58"/>
      <c r="E782" s="59"/>
      <c r="F782" s="59"/>
      <c r="G782" s="58"/>
      <c r="H782" s="60"/>
      <c r="I782" s="60"/>
      <c r="J782" s="60"/>
      <c r="K782" s="60"/>
      <c r="M782" s="61"/>
      <c r="N782" s="61"/>
      <c r="O782" s="62"/>
      <c r="P782" s="125"/>
      <c r="W782" s="62"/>
      <c r="X782" s="62"/>
    </row>
    <row r="783" spans="1:24" s="57" customFormat="1" x14ac:dyDescent="0.25">
      <c r="A783" s="75"/>
      <c r="D783" s="58"/>
      <c r="E783" s="59"/>
      <c r="F783" s="59"/>
      <c r="G783" s="58"/>
      <c r="H783" s="60"/>
      <c r="I783" s="60"/>
      <c r="J783" s="60"/>
      <c r="K783" s="60"/>
      <c r="M783" s="61"/>
      <c r="N783" s="61"/>
      <c r="O783" s="62"/>
      <c r="P783" s="125"/>
      <c r="W783" s="62"/>
      <c r="X783" s="62"/>
    </row>
    <row r="784" spans="1:24" s="57" customFormat="1" x14ac:dyDescent="0.25">
      <c r="A784" s="75"/>
      <c r="D784" s="58"/>
      <c r="E784" s="59"/>
      <c r="F784" s="59"/>
      <c r="G784" s="58"/>
      <c r="H784" s="60"/>
      <c r="I784" s="60"/>
      <c r="J784" s="60"/>
      <c r="K784" s="60"/>
      <c r="M784" s="61"/>
      <c r="N784" s="61"/>
      <c r="O784" s="62"/>
      <c r="P784" s="125"/>
      <c r="W784" s="62"/>
      <c r="X784" s="62"/>
    </row>
    <row r="785" spans="1:24" s="57" customFormat="1" x14ac:dyDescent="0.25">
      <c r="A785" s="75"/>
      <c r="D785" s="58"/>
      <c r="E785" s="59"/>
      <c r="F785" s="59"/>
      <c r="G785" s="58"/>
      <c r="H785" s="60"/>
      <c r="I785" s="60"/>
      <c r="J785" s="60"/>
      <c r="K785" s="60"/>
      <c r="M785" s="61"/>
      <c r="N785" s="61"/>
      <c r="O785" s="62"/>
      <c r="P785" s="125"/>
      <c r="W785" s="62"/>
      <c r="X785" s="62"/>
    </row>
    <row r="786" spans="1:24" s="57" customFormat="1" x14ac:dyDescent="0.25">
      <c r="A786" s="75"/>
      <c r="D786" s="58"/>
      <c r="E786" s="59"/>
      <c r="F786" s="59"/>
      <c r="G786" s="58"/>
      <c r="H786" s="60"/>
      <c r="I786" s="60"/>
      <c r="J786" s="60"/>
      <c r="K786" s="60"/>
      <c r="M786" s="61"/>
      <c r="N786" s="61"/>
      <c r="O786" s="62"/>
      <c r="P786" s="125"/>
      <c r="W786" s="62"/>
      <c r="X786" s="62"/>
    </row>
    <row r="787" spans="1:24" s="57" customFormat="1" x14ac:dyDescent="0.25">
      <c r="A787" s="75"/>
      <c r="D787" s="58"/>
      <c r="E787" s="59"/>
      <c r="F787" s="59"/>
      <c r="G787" s="58"/>
      <c r="H787" s="60"/>
      <c r="I787" s="60"/>
      <c r="J787" s="60"/>
      <c r="K787" s="60"/>
      <c r="M787" s="61"/>
      <c r="N787" s="61"/>
      <c r="O787" s="62"/>
      <c r="P787" s="125"/>
      <c r="W787" s="62"/>
      <c r="X787" s="62"/>
    </row>
    <row r="788" spans="1:24" s="57" customFormat="1" x14ac:dyDescent="0.25">
      <c r="A788" s="75"/>
      <c r="D788" s="58"/>
      <c r="E788" s="59"/>
      <c r="F788" s="59"/>
      <c r="G788" s="58"/>
      <c r="H788" s="60"/>
      <c r="I788" s="60"/>
      <c r="J788" s="60"/>
      <c r="K788" s="60"/>
      <c r="M788" s="61"/>
      <c r="N788" s="61"/>
      <c r="O788" s="62"/>
      <c r="P788" s="125"/>
      <c r="W788" s="62"/>
      <c r="X788" s="62"/>
    </row>
    <row r="789" spans="1:24" s="57" customFormat="1" x14ac:dyDescent="0.25">
      <c r="A789" s="75"/>
      <c r="D789" s="58"/>
      <c r="E789" s="59"/>
      <c r="F789" s="59"/>
      <c r="G789" s="58"/>
      <c r="H789" s="60"/>
      <c r="I789" s="60"/>
      <c r="J789" s="60"/>
      <c r="K789" s="60"/>
      <c r="M789" s="61"/>
      <c r="N789" s="61"/>
      <c r="O789" s="62"/>
      <c r="P789" s="125"/>
      <c r="W789" s="62"/>
      <c r="X789" s="62"/>
    </row>
    <row r="790" spans="1:24" s="57" customFormat="1" x14ac:dyDescent="0.25">
      <c r="A790" s="75"/>
      <c r="D790" s="58"/>
      <c r="E790" s="59"/>
      <c r="F790" s="59"/>
      <c r="G790" s="58"/>
      <c r="H790" s="60"/>
      <c r="I790" s="60"/>
      <c r="J790" s="60"/>
      <c r="K790" s="60"/>
      <c r="M790" s="61"/>
      <c r="N790" s="61"/>
      <c r="O790" s="62"/>
      <c r="P790" s="125"/>
      <c r="W790" s="62"/>
      <c r="X790" s="62"/>
    </row>
    <row r="791" spans="1:24" s="57" customFormat="1" x14ac:dyDescent="0.25">
      <c r="A791" s="75"/>
      <c r="D791" s="58"/>
      <c r="E791" s="59"/>
      <c r="F791" s="59"/>
      <c r="G791" s="58"/>
      <c r="H791" s="60"/>
      <c r="I791" s="60"/>
      <c r="J791" s="60"/>
      <c r="K791" s="60"/>
      <c r="M791" s="61"/>
      <c r="N791" s="61"/>
      <c r="O791" s="62"/>
      <c r="P791" s="125"/>
      <c r="W791" s="62"/>
      <c r="X791" s="62"/>
    </row>
    <row r="792" spans="1:24" s="57" customFormat="1" x14ac:dyDescent="0.25">
      <c r="A792" s="75"/>
      <c r="D792" s="58"/>
      <c r="E792" s="59"/>
      <c r="F792" s="59"/>
      <c r="G792" s="58"/>
      <c r="H792" s="60"/>
      <c r="I792" s="60"/>
      <c r="J792" s="60"/>
      <c r="K792" s="60"/>
      <c r="M792" s="61"/>
      <c r="N792" s="61"/>
      <c r="O792" s="62"/>
      <c r="P792" s="125"/>
      <c r="W792" s="62"/>
      <c r="X792" s="62"/>
    </row>
    <row r="793" spans="1:24" s="57" customFormat="1" x14ac:dyDescent="0.25">
      <c r="A793" s="75"/>
      <c r="D793" s="58"/>
      <c r="E793" s="59"/>
      <c r="F793" s="59"/>
      <c r="G793" s="58"/>
      <c r="H793" s="60"/>
      <c r="I793" s="60"/>
      <c r="J793" s="60"/>
      <c r="K793" s="60"/>
      <c r="M793" s="61"/>
      <c r="N793" s="61"/>
      <c r="O793" s="62"/>
      <c r="P793" s="125"/>
      <c r="W793" s="62"/>
      <c r="X793" s="62"/>
    </row>
    <row r="794" spans="1:24" s="57" customFormat="1" x14ac:dyDescent="0.25">
      <c r="A794" s="75"/>
      <c r="D794" s="58"/>
      <c r="E794" s="59"/>
      <c r="F794" s="59"/>
      <c r="G794" s="58"/>
      <c r="H794" s="60"/>
      <c r="I794" s="60"/>
      <c r="J794" s="60"/>
      <c r="K794" s="60"/>
      <c r="M794" s="61"/>
      <c r="N794" s="61"/>
      <c r="O794" s="62"/>
      <c r="P794" s="125"/>
      <c r="W794" s="62"/>
      <c r="X794" s="62"/>
    </row>
    <row r="795" spans="1:24" s="57" customFormat="1" x14ac:dyDescent="0.25">
      <c r="A795" s="75"/>
      <c r="D795" s="58"/>
      <c r="E795" s="59"/>
      <c r="F795" s="59"/>
      <c r="G795" s="58"/>
      <c r="H795" s="60"/>
      <c r="I795" s="60"/>
      <c r="J795" s="60"/>
      <c r="K795" s="60"/>
      <c r="M795" s="61"/>
      <c r="N795" s="61"/>
      <c r="O795" s="62"/>
      <c r="P795" s="125"/>
      <c r="W795" s="62"/>
      <c r="X795" s="62"/>
    </row>
    <row r="796" spans="1:24" s="57" customFormat="1" x14ac:dyDescent="0.25">
      <c r="A796" s="75"/>
      <c r="D796" s="58"/>
      <c r="E796" s="59"/>
      <c r="F796" s="59"/>
      <c r="G796" s="58"/>
      <c r="H796" s="60"/>
      <c r="I796" s="60"/>
      <c r="J796" s="60"/>
      <c r="K796" s="60"/>
      <c r="M796" s="61"/>
      <c r="N796" s="61"/>
      <c r="O796" s="62"/>
      <c r="P796" s="125"/>
      <c r="W796" s="62"/>
      <c r="X796" s="62"/>
    </row>
    <row r="797" spans="1:24" s="57" customFormat="1" x14ac:dyDescent="0.25">
      <c r="A797" s="75"/>
      <c r="D797" s="58"/>
      <c r="E797" s="59"/>
      <c r="F797" s="59"/>
      <c r="G797" s="58"/>
      <c r="H797" s="60"/>
      <c r="I797" s="60"/>
      <c r="J797" s="60"/>
      <c r="K797" s="60"/>
      <c r="M797" s="61"/>
      <c r="N797" s="61"/>
      <c r="O797" s="62"/>
      <c r="P797" s="125"/>
      <c r="W797" s="62"/>
      <c r="X797" s="62"/>
    </row>
    <row r="798" spans="1:24" s="57" customFormat="1" x14ac:dyDescent="0.25">
      <c r="A798" s="75"/>
      <c r="D798" s="58"/>
      <c r="E798" s="59"/>
      <c r="F798" s="59"/>
      <c r="G798" s="58"/>
      <c r="H798" s="60"/>
      <c r="I798" s="60"/>
      <c r="J798" s="60"/>
      <c r="K798" s="60"/>
      <c r="M798" s="61"/>
      <c r="N798" s="61"/>
      <c r="O798" s="62"/>
      <c r="P798" s="125"/>
      <c r="W798" s="62"/>
      <c r="X798" s="62"/>
    </row>
    <row r="799" spans="1:24" s="57" customFormat="1" x14ac:dyDescent="0.25">
      <c r="A799" s="75"/>
      <c r="D799" s="58"/>
      <c r="E799" s="59"/>
      <c r="F799" s="59"/>
      <c r="G799" s="58"/>
      <c r="H799" s="60"/>
      <c r="I799" s="60"/>
      <c r="J799" s="60"/>
      <c r="K799" s="60"/>
      <c r="M799" s="61"/>
      <c r="N799" s="61"/>
      <c r="O799" s="62"/>
      <c r="P799" s="125"/>
      <c r="W799" s="62"/>
      <c r="X799" s="62"/>
    </row>
    <row r="800" spans="1:24" s="57" customFormat="1" x14ac:dyDescent="0.25">
      <c r="A800" s="75"/>
      <c r="D800" s="58"/>
      <c r="E800" s="59"/>
      <c r="F800" s="59"/>
      <c r="G800" s="58"/>
      <c r="H800" s="60"/>
      <c r="I800" s="60"/>
      <c r="J800" s="60"/>
      <c r="K800" s="60"/>
      <c r="M800" s="61"/>
      <c r="N800" s="61"/>
      <c r="O800" s="62"/>
      <c r="P800" s="125"/>
      <c r="W800" s="62"/>
      <c r="X800" s="62"/>
    </row>
    <row r="801" spans="1:24" s="57" customFormat="1" x14ac:dyDescent="0.25">
      <c r="A801" s="75"/>
      <c r="D801" s="58"/>
      <c r="E801" s="59"/>
      <c r="F801" s="59"/>
      <c r="G801" s="58"/>
      <c r="H801" s="60"/>
      <c r="I801" s="60"/>
      <c r="J801" s="60"/>
      <c r="K801" s="60"/>
      <c r="M801" s="61"/>
      <c r="N801" s="61"/>
      <c r="O801" s="62"/>
      <c r="P801" s="125"/>
      <c r="W801" s="62"/>
      <c r="X801" s="62"/>
    </row>
    <row r="802" spans="1:24" s="57" customFormat="1" x14ac:dyDescent="0.25">
      <c r="A802" s="75"/>
      <c r="D802" s="58"/>
      <c r="E802" s="59"/>
      <c r="F802" s="59"/>
      <c r="G802" s="58"/>
      <c r="H802" s="60"/>
      <c r="I802" s="60"/>
      <c r="J802" s="60"/>
      <c r="K802" s="60"/>
      <c r="M802" s="61"/>
      <c r="N802" s="61"/>
      <c r="O802" s="62"/>
      <c r="P802" s="125"/>
      <c r="W802" s="62"/>
      <c r="X802" s="62"/>
    </row>
    <row r="803" spans="1:24" s="57" customFormat="1" x14ac:dyDescent="0.25">
      <c r="A803" s="75"/>
      <c r="D803" s="58"/>
      <c r="E803" s="59"/>
      <c r="F803" s="59"/>
      <c r="G803" s="58"/>
      <c r="H803" s="60"/>
      <c r="I803" s="60"/>
      <c r="J803" s="60"/>
      <c r="K803" s="60"/>
      <c r="M803" s="61"/>
      <c r="N803" s="61"/>
      <c r="O803" s="62"/>
      <c r="P803" s="125"/>
      <c r="W803" s="62"/>
      <c r="X803" s="62"/>
    </row>
    <row r="804" spans="1:24" s="57" customFormat="1" x14ac:dyDescent="0.25">
      <c r="A804" s="75"/>
      <c r="D804" s="58"/>
      <c r="E804" s="59"/>
      <c r="F804" s="59"/>
      <c r="G804" s="58"/>
      <c r="H804" s="60"/>
      <c r="I804" s="60"/>
      <c r="J804" s="60"/>
      <c r="K804" s="60"/>
      <c r="M804" s="61"/>
      <c r="N804" s="61"/>
      <c r="O804" s="62"/>
      <c r="P804" s="125"/>
      <c r="W804" s="62"/>
      <c r="X804" s="62"/>
    </row>
    <row r="805" spans="1:24" s="57" customFormat="1" x14ac:dyDescent="0.25">
      <c r="A805" s="75"/>
      <c r="D805" s="58"/>
      <c r="E805" s="59"/>
      <c r="F805" s="59"/>
      <c r="G805" s="58"/>
      <c r="H805" s="60"/>
      <c r="I805" s="60"/>
      <c r="J805" s="60"/>
      <c r="K805" s="60"/>
      <c r="M805" s="61"/>
      <c r="N805" s="61"/>
      <c r="O805" s="62"/>
      <c r="P805" s="125"/>
      <c r="W805" s="62"/>
      <c r="X805" s="62"/>
    </row>
    <row r="806" spans="1:24" s="57" customFormat="1" x14ac:dyDescent="0.25">
      <c r="A806" s="75"/>
      <c r="D806" s="58"/>
      <c r="E806" s="59"/>
      <c r="F806" s="59"/>
      <c r="G806" s="58"/>
      <c r="H806" s="60"/>
      <c r="I806" s="60"/>
      <c r="J806" s="60"/>
      <c r="K806" s="60"/>
      <c r="M806" s="61"/>
      <c r="N806" s="61"/>
      <c r="O806" s="62"/>
      <c r="P806" s="125"/>
      <c r="W806" s="62"/>
      <c r="X806" s="62"/>
    </row>
    <row r="807" spans="1:24" s="57" customFormat="1" x14ac:dyDescent="0.25">
      <c r="A807" s="75"/>
      <c r="D807" s="58"/>
      <c r="E807" s="59"/>
      <c r="F807" s="59"/>
      <c r="G807" s="58"/>
      <c r="H807" s="60"/>
      <c r="I807" s="60"/>
      <c r="J807" s="60"/>
      <c r="K807" s="60"/>
      <c r="M807" s="61"/>
      <c r="N807" s="61"/>
      <c r="O807" s="62"/>
      <c r="P807" s="125"/>
      <c r="W807" s="62"/>
      <c r="X807" s="62"/>
    </row>
    <row r="808" spans="1:24" s="57" customFormat="1" x14ac:dyDescent="0.25">
      <c r="A808" s="75"/>
      <c r="D808" s="58"/>
      <c r="E808" s="59"/>
      <c r="F808" s="59"/>
      <c r="G808" s="58"/>
      <c r="H808" s="60"/>
      <c r="I808" s="60"/>
      <c r="J808" s="60"/>
      <c r="K808" s="60"/>
      <c r="M808" s="61"/>
      <c r="N808" s="61"/>
      <c r="O808" s="62"/>
      <c r="P808" s="125"/>
      <c r="W808" s="62"/>
      <c r="X808" s="62"/>
    </row>
    <row r="809" spans="1:24" s="57" customFormat="1" x14ac:dyDescent="0.25">
      <c r="A809" s="75"/>
      <c r="D809" s="58"/>
      <c r="E809" s="59"/>
      <c r="F809" s="59"/>
      <c r="G809" s="58"/>
      <c r="H809" s="60"/>
      <c r="I809" s="60"/>
      <c r="J809" s="60"/>
      <c r="K809" s="60"/>
      <c r="M809" s="61"/>
      <c r="N809" s="61"/>
      <c r="O809" s="62"/>
      <c r="P809" s="125"/>
      <c r="W809" s="62"/>
      <c r="X809" s="62"/>
    </row>
    <row r="810" spans="1:24" s="57" customFormat="1" x14ac:dyDescent="0.25">
      <c r="A810" s="75"/>
      <c r="D810" s="58"/>
      <c r="E810" s="59"/>
      <c r="F810" s="59"/>
      <c r="G810" s="58"/>
      <c r="H810" s="60"/>
      <c r="I810" s="60"/>
      <c r="J810" s="60"/>
      <c r="K810" s="60"/>
      <c r="M810" s="61"/>
      <c r="N810" s="61"/>
      <c r="O810" s="62"/>
      <c r="P810" s="125"/>
      <c r="W810" s="62"/>
      <c r="X810" s="62"/>
    </row>
    <row r="811" spans="1:24" s="57" customFormat="1" x14ac:dyDescent="0.25">
      <c r="A811" s="75"/>
      <c r="D811" s="58"/>
      <c r="E811" s="59"/>
      <c r="F811" s="59"/>
      <c r="G811" s="58"/>
      <c r="H811" s="60"/>
      <c r="I811" s="60"/>
      <c r="J811" s="60"/>
      <c r="K811" s="60"/>
      <c r="M811" s="61"/>
      <c r="N811" s="61"/>
      <c r="O811" s="62"/>
      <c r="P811" s="125"/>
      <c r="W811" s="62"/>
      <c r="X811" s="62"/>
    </row>
    <row r="812" spans="1:24" s="57" customFormat="1" x14ac:dyDescent="0.25">
      <c r="A812" s="75"/>
      <c r="D812" s="58"/>
      <c r="E812" s="59"/>
      <c r="F812" s="59"/>
      <c r="G812" s="58"/>
      <c r="H812" s="60"/>
      <c r="I812" s="60"/>
      <c r="J812" s="60"/>
      <c r="K812" s="60"/>
      <c r="M812" s="61"/>
      <c r="N812" s="61"/>
      <c r="O812" s="62"/>
      <c r="P812" s="125"/>
      <c r="W812" s="62"/>
      <c r="X812" s="62"/>
    </row>
    <row r="813" spans="1:24" s="57" customFormat="1" x14ac:dyDescent="0.25">
      <c r="A813" s="75"/>
      <c r="D813" s="58"/>
      <c r="E813" s="59"/>
      <c r="F813" s="59"/>
      <c r="G813" s="58"/>
      <c r="H813" s="60"/>
      <c r="I813" s="60"/>
      <c r="J813" s="60"/>
      <c r="K813" s="60"/>
      <c r="M813" s="61"/>
      <c r="N813" s="61"/>
      <c r="O813" s="62"/>
      <c r="P813" s="125"/>
      <c r="W813" s="62"/>
      <c r="X813" s="62"/>
    </row>
    <row r="814" spans="1:24" s="57" customFormat="1" x14ac:dyDescent="0.25">
      <c r="A814" s="75"/>
      <c r="D814" s="58"/>
      <c r="E814" s="59"/>
      <c r="F814" s="59"/>
      <c r="G814" s="58"/>
      <c r="H814" s="60"/>
      <c r="I814" s="60"/>
      <c r="J814" s="60"/>
      <c r="K814" s="60"/>
      <c r="M814" s="61"/>
      <c r="N814" s="61"/>
      <c r="O814" s="62"/>
      <c r="P814" s="125"/>
      <c r="W814" s="62"/>
      <c r="X814" s="62"/>
    </row>
    <row r="815" spans="1:24" s="57" customFormat="1" x14ac:dyDescent="0.25">
      <c r="A815" s="75"/>
      <c r="D815" s="58"/>
      <c r="E815" s="59"/>
      <c r="F815" s="59"/>
      <c r="G815" s="58"/>
      <c r="H815" s="60"/>
      <c r="I815" s="60"/>
      <c r="J815" s="60"/>
      <c r="K815" s="60"/>
      <c r="M815" s="61"/>
      <c r="N815" s="61"/>
      <c r="O815" s="62"/>
      <c r="P815" s="125"/>
      <c r="W815" s="62"/>
      <c r="X815" s="62"/>
    </row>
    <row r="816" spans="1:24" s="57" customFormat="1" x14ac:dyDescent="0.25">
      <c r="A816" s="75"/>
      <c r="D816" s="58"/>
      <c r="E816" s="59"/>
      <c r="F816" s="59"/>
      <c r="G816" s="58"/>
      <c r="H816" s="60"/>
      <c r="I816" s="60"/>
      <c r="J816" s="60"/>
      <c r="K816" s="60"/>
      <c r="M816" s="61"/>
      <c r="N816" s="61"/>
      <c r="O816" s="62"/>
      <c r="P816" s="125"/>
      <c r="W816" s="62"/>
      <c r="X816" s="62"/>
    </row>
    <row r="817" spans="1:24" s="57" customFormat="1" x14ac:dyDescent="0.25">
      <c r="A817" s="75"/>
      <c r="D817" s="58"/>
      <c r="E817" s="59"/>
      <c r="F817" s="59"/>
      <c r="G817" s="58"/>
      <c r="H817" s="60"/>
      <c r="I817" s="60"/>
      <c r="J817" s="60"/>
      <c r="K817" s="60"/>
      <c r="M817" s="61"/>
      <c r="N817" s="61"/>
      <c r="O817" s="62"/>
      <c r="P817" s="125"/>
      <c r="W817" s="62"/>
      <c r="X817" s="62"/>
    </row>
    <row r="818" spans="1:24" s="57" customFormat="1" x14ac:dyDescent="0.25">
      <c r="A818" s="75"/>
      <c r="D818" s="58"/>
      <c r="E818" s="59"/>
      <c r="F818" s="59"/>
      <c r="G818" s="58"/>
      <c r="H818" s="60"/>
      <c r="I818" s="60"/>
      <c r="J818" s="60"/>
      <c r="K818" s="60"/>
      <c r="M818" s="61"/>
      <c r="N818" s="61"/>
      <c r="O818" s="62"/>
      <c r="P818" s="125"/>
      <c r="W818" s="62"/>
      <c r="X818" s="62"/>
    </row>
    <row r="819" spans="1:24" s="57" customFormat="1" x14ac:dyDescent="0.25">
      <c r="A819" s="75"/>
      <c r="D819" s="58"/>
      <c r="E819" s="59"/>
      <c r="F819" s="59"/>
      <c r="G819" s="58"/>
      <c r="H819" s="60"/>
      <c r="I819" s="60"/>
      <c r="J819" s="60"/>
      <c r="K819" s="60"/>
      <c r="M819" s="61"/>
      <c r="N819" s="61"/>
      <c r="O819" s="62"/>
      <c r="P819" s="125"/>
      <c r="W819" s="62"/>
      <c r="X819" s="62"/>
    </row>
    <row r="820" spans="1:24" s="57" customFormat="1" x14ac:dyDescent="0.25">
      <c r="A820" s="75"/>
      <c r="D820" s="58"/>
      <c r="E820" s="59"/>
      <c r="F820" s="59"/>
      <c r="G820" s="58"/>
      <c r="H820" s="60"/>
      <c r="I820" s="60"/>
      <c r="J820" s="60"/>
      <c r="K820" s="60"/>
      <c r="M820" s="61"/>
      <c r="N820" s="61"/>
      <c r="O820" s="62"/>
      <c r="P820" s="125"/>
      <c r="W820" s="62"/>
      <c r="X820" s="62"/>
    </row>
    <row r="821" spans="1:24" s="57" customFormat="1" x14ac:dyDescent="0.25">
      <c r="A821" s="75"/>
      <c r="D821" s="58"/>
      <c r="E821" s="59"/>
      <c r="F821" s="59"/>
      <c r="G821" s="58"/>
      <c r="H821" s="60"/>
      <c r="I821" s="60"/>
      <c r="J821" s="60"/>
      <c r="K821" s="60"/>
      <c r="M821" s="61"/>
      <c r="N821" s="61"/>
      <c r="O821" s="62"/>
      <c r="P821" s="125"/>
      <c r="W821" s="62"/>
      <c r="X821" s="62"/>
    </row>
    <row r="822" spans="1:24" s="57" customFormat="1" x14ac:dyDescent="0.25">
      <c r="A822" s="75"/>
      <c r="D822" s="58"/>
      <c r="E822" s="59"/>
      <c r="F822" s="59"/>
      <c r="G822" s="58"/>
      <c r="H822" s="60"/>
      <c r="I822" s="60"/>
      <c r="J822" s="60"/>
      <c r="K822" s="60"/>
      <c r="M822" s="61"/>
      <c r="N822" s="61"/>
      <c r="O822" s="62"/>
      <c r="P822" s="125"/>
      <c r="W822" s="62"/>
      <c r="X822" s="62"/>
    </row>
    <row r="823" spans="1:24" s="57" customFormat="1" x14ac:dyDescent="0.25">
      <c r="A823" s="75"/>
      <c r="D823" s="58"/>
      <c r="E823" s="59"/>
      <c r="F823" s="59"/>
      <c r="G823" s="58"/>
      <c r="H823" s="60"/>
      <c r="I823" s="60"/>
      <c r="J823" s="60"/>
      <c r="K823" s="60"/>
      <c r="M823" s="61"/>
      <c r="N823" s="61"/>
      <c r="O823" s="62"/>
      <c r="P823" s="125"/>
      <c r="W823" s="62"/>
      <c r="X823" s="62"/>
    </row>
    <row r="824" spans="1:24" s="57" customFormat="1" x14ac:dyDescent="0.25">
      <c r="A824" s="75"/>
      <c r="D824" s="58"/>
      <c r="E824" s="59"/>
      <c r="F824" s="59"/>
      <c r="G824" s="58"/>
      <c r="H824" s="60"/>
      <c r="I824" s="60"/>
      <c r="J824" s="60"/>
      <c r="K824" s="60"/>
      <c r="M824" s="61"/>
      <c r="N824" s="61"/>
      <c r="O824" s="62"/>
      <c r="P824" s="125"/>
      <c r="W824" s="62"/>
      <c r="X824" s="62"/>
    </row>
    <row r="825" spans="1:24" s="57" customFormat="1" x14ac:dyDescent="0.25">
      <c r="A825" s="75"/>
      <c r="D825" s="58"/>
      <c r="E825" s="59"/>
      <c r="F825" s="59"/>
      <c r="G825" s="58"/>
      <c r="H825" s="60"/>
      <c r="I825" s="60"/>
      <c r="J825" s="60"/>
      <c r="K825" s="60"/>
      <c r="M825" s="61"/>
      <c r="N825" s="61"/>
      <c r="O825" s="62"/>
      <c r="P825" s="125"/>
      <c r="W825" s="62"/>
      <c r="X825" s="62"/>
    </row>
    <row r="826" spans="1:24" s="57" customFormat="1" x14ac:dyDescent="0.25">
      <c r="A826" s="75"/>
      <c r="D826" s="58"/>
      <c r="E826" s="59"/>
      <c r="F826" s="59"/>
      <c r="G826" s="58"/>
      <c r="H826" s="60"/>
      <c r="I826" s="60"/>
      <c r="J826" s="60"/>
      <c r="K826" s="60"/>
      <c r="M826" s="61"/>
      <c r="N826" s="61"/>
      <c r="O826" s="62"/>
      <c r="P826" s="125"/>
      <c r="W826" s="62"/>
      <c r="X826" s="62"/>
    </row>
    <row r="827" spans="1:24" s="57" customFormat="1" x14ac:dyDescent="0.25">
      <c r="A827" s="75"/>
      <c r="D827" s="58"/>
      <c r="E827" s="59"/>
      <c r="F827" s="59"/>
      <c r="G827" s="58"/>
      <c r="H827" s="60"/>
      <c r="I827" s="60"/>
      <c r="J827" s="60"/>
      <c r="K827" s="60"/>
      <c r="M827" s="61"/>
      <c r="N827" s="61"/>
      <c r="O827" s="62"/>
      <c r="P827" s="125"/>
      <c r="W827" s="62"/>
      <c r="X827" s="62"/>
    </row>
    <row r="828" spans="1:24" s="57" customFormat="1" x14ac:dyDescent="0.25">
      <c r="A828" s="75"/>
      <c r="D828" s="58"/>
      <c r="E828" s="59"/>
      <c r="F828" s="59"/>
      <c r="G828" s="58"/>
      <c r="H828" s="60"/>
      <c r="I828" s="60"/>
      <c r="J828" s="60"/>
      <c r="K828" s="60"/>
      <c r="M828" s="61"/>
      <c r="N828" s="61"/>
      <c r="O828" s="62"/>
      <c r="P828" s="125"/>
      <c r="W828" s="62"/>
      <c r="X828" s="62"/>
    </row>
    <row r="829" spans="1:24" s="57" customFormat="1" x14ac:dyDescent="0.25">
      <c r="A829" s="75"/>
      <c r="D829" s="58"/>
      <c r="E829" s="59"/>
      <c r="F829" s="59"/>
      <c r="G829" s="58"/>
      <c r="H829" s="60"/>
      <c r="I829" s="60"/>
      <c r="J829" s="60"/>
      <c r="K829" s="60"/>
      <c r="M829" s="61"/>
      <c r="N829" s="61"/>
      <c r="O829" s="62"/>
      <c r="P829" s="125"/>
      <c r="W829" s="62"/>
      <c r="X829" s="62"/>
    </row>
    <row r="830" spans="1:24" s="57" customFormat="1" x14ac:dyDescent="0.25">
      <c r="A830" s="75"/>
      <c r="D830" s="58"/>
      <c r="E830" s="59"/>
      <c r="F830" s="59"/>
      <c r="G830" s="58"/>
      <c r="H830" s="60"/>
      <c r="I830" s="60"/>
      <c r="J830" s="60"/>
      <c r="K830" s="60"/>
      <c r="M830" s="61"/>
      <c r="N830" s="61"/>
      <c r="O830" s="62"/>
      <c r="P830" s="125"/>
      <c r="W830" s="62"/>
      <c r="X830" s="62"/>
    </row>
    <row r="831" spans="1:24" s="57" customFormat="1" x14ac:dyDescent="0.25">
      <c r="A831" s="75"/>
      <c r="D831" s="58"/>
      <c r="E831" s="59"/>
      <c r="F831" s="59"/>
      <c r="G831" s="58"/>
      <c r="H831" s="60"/>
      <c r="I831" s="60"/>
      <c r="J831" s="60"/>
      <c r="K831" s="60"/>
      <c r="M831" s="61"/>
      <c r="N831" s="61"/>
      <c r="O831" s="62"/>
      <c r="P831" s="125"/>
      <c r="W831" s="62"/>
      <c r="X831" s="62"/>
    </row>
    <row r="832" spans="1:24" s="57" customFormat="1" x14ac:dyDescent="0.25">
      <c r="A832" s="75"/>
      <c r="D832" s="58"/>
      <c r="E832" s="59"/>
      <c r="F832" s="59"/>
      <c r="G832" s="58"/>
      <c r="H832" s="60"/>
      <c r="I832" s="60"/>
      <c r="J832" s="60"/>
      <c r="K832" s="60"/>
      <c r="M832" s="61"/>
      <c r="N832" s="61"/>
      <c r="O832" s="62"/>
      <c r="P832" s="125"/>
      <c r="W832" s="62"/>
      <c r="X832" s="62"/>
    </row>
    <row r="833" spans="1:24" s="57" customFormat="1" x14ac:dyDescent="0.25">
      <c r="A833" s="75"/>
      <c r="D833" s="58"/>
      <c r="E833" s="59"/>
      <c r="F833" s="59"/>
      <c r="G833" s="58"/>
      <c r="H833" s="60"/>
      <c r="I833" s="60"/>
      <c r="J833" s="60"/>
      <c r="K833" s="60"/>
      <c r="M833" s="61"/>
      <c r="N833" s="61"/>
      <c r="O833" s="62"/>
      <c r="P833" s="125"/>
      <c r="W833" s="62"/>
      <c r="X833" s="62"/>
    </row>
    <row r="834" spans="1:24" s="57" customFormat="1" x14ac:dyDescent="0.25">
      <c r="A834" s="75"/>
      <c r="D834" s="58"/>
      <c r="E834" s="59"/>
      <c r="F834" s="59"/>
      <c r="G834" s="58"/>
      <c r="H834" s="60"/>
      <c r="I834" s="60"/>
      <c r="J834" s="60"/>
      <c r="K834" s="60"/>
      <c r="M834" s="61"/>
      <c r="N834" s="61"/>
      <c r="O834" s="62"/>
      <c r="P834" s="125"/>
      <c r="W834" s="62"/>
      <c r="X834" s="62"/>
    </row>
    <row r="835" spans="1:24" s="57" customFormat="1" x14ac:dyDescent="0.25">
      <c r="A835" s="75"/>
      <c r="D835" s="58"/>
      <c r="E835" s="59"/>
      <c r="F835" s="59"/>
      <c r="G835" s="58"/>
      <c r="H835" s="60"/>
      <c r="I835" s="60"/>
      <c r="J835" s="60"/>
      <c r="K835" s="60"/>
      <c r="M835" s="61"/>
      <c r="N835" s="61"/>
      <c r="O835" s="62"/>
      <c r="P835" s="125"/>
      <c r="W835" s="62"/>
      <c r="X835" s="62"/>
    </row>
    <row r="836" spans="1:24" s="57" customFormat="1" x14ac:dyDescent="0.25">
      <c r="A836" s="75"/>
      <c r="D836" s="58"/>
      <c r="E836" s="59"/>
      <c r="F836" s="59"/>
      <c r="G836" s="58"/>
      <c r="H836" s="60"/>
      <c r="I836" s="60"/>
      <c r="J836" s="60"/>
      <c r="K836" s="60"/>
      <c r="M836" s="61"/>
      <c r="N836" s="61"/>
      <c r="O836" s="62"/>
      <c r="P836" s="125"/>
      <c r="W836" s="62"/>
      <c r="X836" s="62"/>
    </row>
    <row r="837" spans="1:24" s="57" customFormat="1" x14ac:dyDescent="0.25">
      <c r="A837" s="75"/>
      <c r="D837" s="58"/>
      <c r="E837" s="59"/>
      <c r="F837" s="59"/>
      <c r="G837" s="58"/>
      <c r="H837" s="60"/>
      <c r="I837" s="60"/>
      <c r="J837" s="60"/>
      <c r="K837" s="60"/>
      <c r="M837" s="61"/>
      <c r="N837" s="61"/>
      <c r="O837" s="62"/>
      <c r="P837" s="125"/>
      <c r="W837" s="62"/>
      <c r="X837" s="62"/>
    </row>
    <row r="838" spans="1:24" s="57" customFormat="1" x14ac:dyDescent="0.25">
      <c r="A838" s="75"/>
      <c r="D838" s="58"/>
      <c r="E838" s="59"/>
      <c r="F838" s="59"/>
      <c r="G838" s="58"/>
      <c r="H838" s="60"/>
      <c r="I838" s="60"/>
      <c r="J838" s="60"/>
      <c r="K838" s="60"/>
      <c r="M838" s="61"/>
      <c r="N838" s="61"/>
      <c r="O838" s="62"/>
      <c r="P838" s="125"/>
      <c r="W838" s="62"/>
      <c r="X838" s="62"/>
    </row>
    <row r="839" spans="1:24" s="57" customFormat="1" x14ac:dyDescent="0.25">
      <c r="A839" s="75"/>
      <c r="D839" s="58"/>
      <c r="E839" s="59"/>
      <c r="F839" s="59"/>
      <c r="G839" s="58"/>
      <c r="H839" s="60"/>
      <c r="I839" s="60"/>
      <c r="J839" s="60"/>
      <c r="K839" s="60"/>
      <c r="M839" s="61"/>
      <c r="N839" s="61"/>
      <c r="O839" s="62"/>
      <c r="P839" s="125"/>
      <c r="W839" s="62"/>
      <c r="X839" s="62"/>
    </row>
    <row r="840" spans="1:24" s="57" customFormat="1" x14ac:dyDescent="0.25">
      <c r="A840" s="75"/>
      <c r="D840" s="58"/>
      <c r="E840" s="59"/>
      <c r="F840" s="59"/>
      <c r="G840" s="58"/>
      <c r="H840" s="60"/>
      <c r="I840" s="60"/>
      <c r="J840" s="60"/>
      <c r="K840" s="60"/>
      <c r="M840" s="61"/>
      <c r="N840" s="61"/>
      <c r="O840" s="62"/>
      <c r="P840" s="125"/>
      <c r="W840" s="62"/>
      <c r="X840" s="62"/>
    </row>
    <row r="841" spans="1:24" s="57" customFormat="1" x14ac:dyDescent="0.25">
      <c r="A841" s="75"/>
      <c r="D841" s="58"/>
      <c r="E841" s="59"/>
      <c r="F841" s="59"/>
      <c r="G841" s="58"/>
      <c r="H841" s="60"/>
      <c r="I841" s="60"/>
      <c r="J841" s="60"/>
      <c r="K841" s="60"/>
      <c r="M841" s="61"/>
      <c r="N841" s="61"/>
      <c r="O841" s="62"/>
      <c r="P841" s="125"/>
      <c r="W841" s="62"/>
      <c r="X841" s="62"/>
    </row>
    <row r="842" spans="1:24" s="57" customFormat="1" x14ac:dyDescent="0.25">
      <c r="A842" s="75"/>
      <c r="D842" s="58"/>
      <c r="E842" s="59"/>
      <c r="F842" s="59"/>
      <c r="G842" s="58"/>
      <c r="H842" s="60"/>
      <c r="I842" s="60"/>
      <c r="J842" s="60"/>
      <c r="K842" s="60"/>
      <c r="M842" s="61"/>
      <c r="N842" s="61"/>
      <c r="O842" s="62"/>
      <c r="P842" s="125"/>
      <c r="W842" s="62"/>
      <c r="X842" s="62"/>
    </row>
    <row r="843" spans="1:24" s="57" customFormat="1" x14ac:dyDescent="0.25">
      <c r="A843" s="75"/>
      <c r="D843" s="58"/>
      <c r="E843" s="59"/>
      <c r="F843" s="59"/>
      <c r="G843" s="58"/>
      <c r="H843" s="60"/>
      <c r="I843" s="60"/>
      <c r="J843" s="60"/>
      <c r="K843" s="60"/>
      <c r="M843" s="61"/>
      <c r="N843" s="61"/>
      <c r="O843" s="62"/>
      <c r="P843" s="125"/>
      <c r="W843" s="62"/>
      <c r="X843" s="62"/>
    </row>
    <row r="844" spans="1:24" s="57" customFormat="1" x14ac:dyDescent="0.25">
      <c r="A844" s="75"/>
      <c r="D844" s="58"/>
      <c r="E844" s="59"/>
      <c r="F844" s="59"/>
      <c r="G844" s="58"/>
      <c r="H844" s="60"/>
      <c r="I844" s="60"/>
      <c r="J844" s="60"/>
      <c r="K844" s="60"/>
      <c r="M844" s="61"/>
      <c r="N844" s="61"/>
      <c r="O844" s="62"/>
      <c r="P844" s="125"/>
      <c r="W844" s="62"/>
      <c r="X844" s="62"/>
    </row>
    <row r="845" spans="1:24" s="57" customFormat="1" x14ac:dyDescent="0.25">
      <c r="A845" s="75"/>
      <c r="D845" s="58"/>
      <c r="E845" s="59"/>
      <c r="F845" s="59"/>
      <c r="G845" s="58"/>
      <c r="H845" s="60"/>
      <c r="I845" s="60"/>
      <c r="J845" s="60"/>
      <c r="K845" s="60"/>
      <c r="M845" s="61"/>
      <c r="N845" s="61"/>
      <c r="O845" s="62"/>
      <c r="P845" s="125"/>
      <c r="W845" s="62"/>
      <c r="X845" s="62"/>
    </row>
    <row r="846" spans="1:24" s="57" customFormat="1" x14ac:dyDescent="0.25">
      <c r="A846" s="75"/>
      <c r="D846" s="58"/>
      <c r="E846" s="59"/>
      <c r="F846" s="59"/>
      <c r="G846" s="58"/>
      <c r="H846" s="60"/>
      <c r="I846" s="60"/>
      <c r="J846" s="60"/>
      <c r="K846" s="60"/>
      <c r="M846" s="61"/>
      <c r="N846" s="61"/>
      <c r="O846" s="62"/>
      <c r="P846" s="125"/>
      <c r="W846" s="62"/>
      <c r="X846" s="62"/>
    </row>
    <row r="847" spans="1:24" s="57" customFormat="1" x14ac:dyDescent="0.25">
      <c r="A847" s="75"/>
      <c r="D847" s="58"/>
      <c r="E847" s="59"/>
      <c r="F847" s="59"/>
      <c r="G847" s="58"/>
      <c r="H847" s="60"/>
      <c r="I847" s="60"/>
      <c r="J847" s="60"/>
      <c r="K847" s="60"/>
      <c r="M847" s="61"/>
      <c r="N847" s="61"/>
      <c r="O847" s="62"/>
      <c r="P847" s="125"/>
      <c r="W847" s="62"/>
      <c r="X847" s="62"/>
    </row>
    <row r="848" spans="1:24" s="57" customFormat="1" x14ac:dyDescent="0.25">
      <c r="A848" s="75"/>
      <c r="D848" s="58"/>
      <c r="E848" s="59"/>
      <c r="F848" s="59"/>
      <c r="G848" s="58"/>
      <c r="H848" s="60"/>
      <c r="I848" s="60"/>
      <c r="J848" s="60"/>
      <c r="K848" s="60"/>
      <c r="M848" s="61"/>
      <c r="N848" s="61"/>
      <c r="O848" s="62"/>
      <c r="P848" s="125"/>
      <c r="W848" s="62"/>
      <c r="X848" s="62"/>
    </row>
    <row r="849" spans="1:24" s="57" customFormat="1" x14ac:dyDescent="0.25">
      <c r="A849" s="75"/>
      <c r="D849" s="58"/>
      <c r="E849" s="59"/>
      <c r="F849" s="59"/>
      <c r="G849" s="58"/>
      <c r="H849" s="60"/>
      <c r="I849" s="60"/>
      <c r="J849" s="60"/>
      <c r="K849" s="60"/>
      <c r="M849" s="61"/>
      <c r="N849" s="61"/>
      <c r="O849" s="62"/>
      <c r="P849" s="125"/>
      <c r="W849" s="62"/>
      <c r="X849" s="62"/>
    </row>
    <row r="850" spans="1:24" s="57" customFormat="1" x14ac:dyDescent="0.25">
      <c r="A850" s="75"/>
      <c r="D850" s="58"/>
      <c r="E850" s="59"/>
      <c r="F850" s="59"/>
      <c r="G850" s="58"/>
      <c r="H850" s="60"/>
      <c r="I850" s="60"/>
      <c r="J850" s="60"/>
      <c r="K850" s="60"/>
      <c r="M850" s="61"/>
      <c r="N850" s="61"/>
      <c r="O850" s="62"/>
      <c r="P850" s="125"/>
      <c r="W850" s="62"/>
      <c r="X850" s="62"/>
    </row>
    <row r="851" spans="1:24" s="57" customFormat="1" x14ac:dyDescent="0.25">
      <c r="A851" s="75"/>
      <c r="D851" s="58"/>
      <c r="E851" s="59"/>
      <c r="F851" s="59"/>
      <c r="G851" s="58"/>
      <c r="H851" s="60"/>
      <c r="I851" s="60"/>
      <c r="J851" s="60"/>
      <c r="K851" s="60"/>
      <c r="M851" s="61"/>
      <c r="N851" s="61"/>
      <c r="O851" s="62"/>
      <c r="P851" s="125"/>
      <c r="W851" s="62"/>
      <c r="X851" s="62"/>
    </row>
    <row r="852" spans="1:24" s="57" customFormat="1" x14ac:dyDescent="0.25">
      <c r="A852" s="75"/>
      <c r="D852" s="58"/>
      <c r="E852" s="58"/>
      <c r="F852" s="58"/>
      <c r="G852" s="58"/>
      <c r="H852" s="60"/>
      <c r="I852" s="60"/>
      <c r="J852" s="60"/>
      <c r="K852" s="60"/>
      <c r="M852" s="61"/>
      <c r="N852" s="61"/>
      <c r="O852" s="62"/>
      <c r="P852" s="125"/>
      <c r="W852" s="62"/>
      <c r="X852" s="62"/>
    </row>
    <row r="853" spans="1:24" s="57" customFormat="1" x14ac:dyDescent="0.25">
      <c r="A853" s="75"/>
      <c r="D853" s="58"/>
      <c r="E853" s="58"/>
      <c r="F853" s="58"/>
      <c r="G853" s="58"/>
      <c r="H853" s="60"/>
      <c r="I853" s="60"/>
      <c r="J853" s="60"/>
      <c r="K853" s="60"/>
      <c r="M853" s="61"/>
      <c r="N853" s="61"/>
      <c r="O853" s="62"/>
      <c r="P853" s="125"/>
      <c r="W853" s="62"/>
      <c r="X853" s="62"/>
    </row>
    <row r="854" spans="1:24" s="57" customFormat="1" x14ac:dyDescent="0.25">
      <c r="A854" s="75"/>
      <c r="D854" s="58"/>
      <c r="E854" s="58"/>
      <c r="F854" s="58"/>
      <c r="G854" s="58"/>
      <c r="H854" s="60"/>
      <c r="I854" s="60"/>
      <c r="J854" s="60"/>
      <c r="K854" s="60"/>
      <c r="M854" s="61"/>
      <c r="N854" s="61"/>
      <c r="O854" s="62"/>
      <c r="P854" s="125"/>
      <c r="W854" s="62"/>
      <c r="X854" s="62"/>
    </row>
    <row r="855" spans="1:24" s="57" customFormat="1" x14ac:dyDescent="0.25">
      <c r="A855" s="75"/>
      <c r="D855" s="58"/>
      <c r="E855" s="58"/>
      <c r="F855" s="58"/>
      <c r="G855" s="58"/>
      <c r="H855" s="60"/>
      <c r="I855" s="60"/>
      <c r="J855" s="60"/>
      <c r="K855" s="60"/>
      <c r="M855" s="61"/>
      <c r="N855" s="61"/>
      <c r="O855" s="62"/>
      <c r="P855" s="125"/>
      <c r="W855" s="62"/>
      <c r="X855" s="62"/>
    </row>
    <row r="856" spans="1:24" s="57" customFormat="1" x14ac:dyDescent="0.25">
      <c r="A856" s="75"/>
      <c r="D856" s="58"/>
      <c r="E856" s="58"/>
      <c r="F856" s="58"/>
      <c r="G856" s="58"/>
      <c r="H856" s="60"/>
      <c r="I856" s="60"/>
      <c r="J856" s="60"/>
      <c r="K856" s="60"/>
      <c r="M856" s="61"/>
      <c r="N856" s="61"/>
      <c r="O856" s="62"/>
      <c r="P856" s="125"/>
      <c r="W856" s="62"/>
      <c r="X856" s="62"/>
    </row>
    <row r="857" spans="1:24" s="57" customFormat="1" x14ac:dyDescent="0.25">
      <c r="A857" s="75"/>
      <c r="D857" s="58"/>
      <c r="E857" s="58"/>
      <c r="F857" s="58"/>
      <c r="G857" s="58"/>
      <c r="H857" s="60"/>
      <c r="I857" s="60"/>
      <c r="J857" s="60"/>
      <c r="K857" s="60"/>
      <c r="M857" s="61"/>
      <c r="N857" s="61"/>
      <c r="O857" s="62"/>
      <c r="P857" s="125"/>
      <c r="W857" s="62"/>
      <c r="X857" s="62"/>
    </row>
    <row r="858" spans="1:24" s="57" customFormat="1" x14ac:dyDescent="0.25">
      <c r="A858" s="75"/>
      <c r="D858" s="58"/>
      <c r="E858" s="58"/>
      <c r="F858" s="58"/>
      <c r="G858" s="58"/>
      <c r="H858" s="60"/>
      <c r="I858" s="60"/>
      <c r="J858" s="60"/>
      <c r="K858" s="60"/>
      <c r="M858" s="61"/>
      <c r="N858" s="61"/>
      <c r="O858" s="62"/>
      <c r="P858" s="125"/>
      <c r="W858" s="62"/>
      <c r="X858" s="62"/>
    </row>
    <row r="859" spans="1:24" s="57" customFormat="1" x14ac:dyDescent="0.25">
      <c r="A859" s="75"/>
      <c r="D859" s="58"/>
      <c r="E859" s="58"/>
      <c r="F859" s="58"/>
      <c r="G859" s="58"/>
      <c r="H859" s="60"/>
      <c r="I859" s="60"/>
      <c r="J859" s="60"/>
      <c r="K859" s="60"/>
      <c r="M859" s="61"/>
      <c r="N859" s="61"/>
      <c r="O859" s="62"/>
      <c r="P859" s="125"/>
      <c r="W859" s="62"/>
      <c r="X859" s="62"/>
    </row>
    <row r="860" spans="1:24" s="57" customFormat="1" x14ac:dyDescent="0.25">
      <c r="A860" s="75"/>
      <c r="D860" s="58"/>
      <c r="E860" s="58"/>
      <c r="F860" s="58"/>
      <c r="G860" s="58"/>
      <c r="H860" s="60"/>
      <c r="I860" s="60"/>
      <c r="J860" s="60"/>
      <c r="K860" s="60"/>
      <c r="M860" s="61"/>
      <c r="N860" s="61"/>
      <c r="O860" s="62"/>
      <c r="P860" s="125"/>
      <c r="W860" s="62"/>
      <c r="X860" s="62"/>
    </row>
    <row r="861" spans="1:24" s="57" customFormat="1" x14ac:dyDescent="0.25">
      <c r="A861" s="75"/>
      <c r="D861" s="58"/>
      <c r="E861" s="58"/>
      <c r="F861" s="58"/>
      <c r="G861" s="58"/>
      <c r="H861" s="60"/>
      <c r="I861" s="60"/>
      <c r="J861" s="60"/>
      <c r="K861" s="60"/>
      <c r="M861" s="61"/>
      <c r="N861" s="61"/>
      <c r="O861" s="62"/>
      <c r="P861" s="125"/>
      <c r="W861" s="62"/>
      <c r="X861" s="62"/>
    </row>
    <row r="862" spans="1:24" s="57" customFormat="1" x14ac:dyDescent="0.25">
      <c r="A862" s="75"/>
      <c r="D862" s="58"/>
      <c r="E862" s="58"/>
      <c r="F862" s="58"/>
      <c r="G862" s="58"/>
      <c r="H862" s="60"/>
      <c r="I862" s="60"/>
      <c r="J862" s="60"/>
      <c r="K862" s="60"/>
      <c r="M862" s="61"/>
      <c r="N862" s="61"/>
      <c r="O862" s="62"/>
      <c r="P862" s="125"/>
      <c r="W862" s="62"/>
      <c r="X862" s="62"/>
    </row>
    <row r="863" spans="1:24" s="57" customFormat="1" x14ac:dyDescent="0.25">
      <c r="A863" s="75"/>
      <c r="D863" s="58"/>
      <c r="E863" s="58"/>
      <c r="F863" s="58"/>
      <c r="G863" s="58"/>
      <c r="H863" s="60"/>
      <c r="I863" s="60"/>
      <c r="J863" s="60"/>
      <c r="K863" s="60"/>
      <c r="M863" s="61"/>
      <c r="N863" s="61"/>
      <c r="O863" s="62"/>
      <c r="P863" s="125"/>
      <c r="W863" s="62"/>
      <c r="X863" s="62"/>
    </row>
    <row r="864" spans="1:24" s="57" customFormat="1" x14ac:dyDescent="0.25">
      <c r="A864" s="75"/>
      <c r="D864" s="58"/>
      <c r="E864" s="58"/>
      <c r="F864" s="58"/>
      <c r="G864" s="58"/>
      <c r="H864" s="60"/>
      <c r="I864" s="60"/>
      <c r="J864" s="60"/>
      <c r="K864" s="60"/>
      <c r="M864" s="61"/>
      <c r="N864" s="61"/>
      <c r="O864" s="62"/>
      <c r="P864" s="125"/>
      <c r="W864" s="62"/>
      <c r="X864" s="62"/>
    </row>
    <row r="865" spans="1:24" s="57" customFormat="1" x14ac:dyDescent="0.25">
      <c r="A865" s="75"/>
      <c r="D865" s="58"/>
      <c r="E865" s="58"/>
      <c r="F865" s="58"/>
      <c r="G865" s="58"/>
      <c r="H865" s="60"/>
      <c r="I865" s="60"/>
      <c r="J865" s="60"/>
      <c r="K865" s="60"/>
      <c r="M865" s="61"/>
      <c r="N865" s="61"/>
      <c r="O865" s="62"/>
      <c r="P865" s="125"/>
      <c r="W865" s="62"/>
      <c r="X865" s="62"/>
    </row>
    <row r="866" spans="1:24" s="57" customFormat="1" x14ac:dyDescent="0.25">
      <c r="A866" s="75"/>
      <c r="D866" s="58"/>
      <c r="E866" s="58"/>
      <c r="F866" s="58"/>
      <c r="G866" s="58"/>
      <c r="H866" s="60"/>
      <c r="I866" s="60"/>
      <c r="J866" s="60"/>
      <c r="K866" s="60"/>
      <c r="M866" s="61"/>
      <c r="N866" s="61"/>
      <c r="O866" s="62"/>
      <c r="P866" s="125"/>
      <c r="W866" s="62"/>
      <c r="X866" s="62"/>
    </row>
    <row r="867" spans="1:24" s="57" customFormat="1" x14ac:dyDescent="0.25">
      <c r="A867" s="75"/>
      <c r="D867" s="58"/>
      <c r="E867" s="58"/>
      <c r="F867" s="58"/>
      <c r="G867" s="58"/>
      <c r="H867" s="60"/>
      <c r="I867" s="60"/>
      <c r="J867" s="60"/>
      <c r="K867" s="60"/>
      <c r="M867" s="61"/>
      <c r="N867" s="61"/>
      <c r="O867" s="62"/>
      <c r="P867" s="125"/>
      <c r="W867" s="62"/>
      <c r="X867" s="62"/>
    </row>
    <row r="868" spans="1:24" s="57" customFormat="1" x14ac:dyDescent="0.25">
      <c r="A868" s="75"/>
      <c r="D868" s="58"/>
      <c r="E868" s="58"/>
      <c r="F868" s="58"/>
      <c r="G868" s="58"/>
      <c r="H868" s="60"/>
      <c r="I868" s="60"/>
      <c r="J868" s="60"/>
      <c r="K868" s="60"/>
      <c r="M868" s="61"/>
      <c r="N868" s="61"/>
      <c r="O868" s="62"/>
      <c r="P868" s="125"/>
      <c r="W868" s="62"/>
      <c r="X868" s="62"/>
    </row>
    <row r="869" spans="1:24" s="57" customFormat="1" x14ac:dyDescent="0.25">
      <c r="A869" s="75"/>
      <c r="D869" s="58"/>
      <c r="E869" s="58"/>
      <c r="F869" s="58"/>
      <c r="G869" s="58"/>
      <c r="H869" s="60"/>
      <c r="I869" s="60"/>
      <c r="J869" s="60"/>
      <c r="K869" s="60"/>
      <c r="M869" s="61"/>
      <c r="N869" s="61"/>
      <c r="O869" s="62"/>
      <c r="P869" s="125"/>
      <c r="W869" s="62"/>
      <c r="X869" s="62"/>
    </row>
    <row r="870" spans="1:24" s="57" customFormat="1" x14ac:dyDescent="0.25">
      <c r="A870" s="75"/>
      <c r="D870" s="58"/>
      <c r="E870" s="58"/>
      <c r="F870" s="58"/>
      <c r="G870" s="58"/>
      <c r="H870" s="60"/>
      <c r="I870" s="60"/>
      <c r="J870" s="60"/>
      <c r="K870" s="60"/>
      <c r="M870" s="61"/>
      <c r="N870" s="61"/>
      <c r="O870" s="62"/>
      <c r="P870" s="125"/>
      <c r="W870" s="62"/>
      <c r="X870" s="62"/>
    </row>
    <row r="871" spans="1:24" s="57" customFormat="1" x14ac:dyDescent="0.25">
      <c r="A871" s="75"/>
      <c r="D871" s="58"/>
      <c r="E871" s="58"/>
      <c r="F871" s="58"/>
      <c r="G871" s="58"/>
      <c r="H871" s="60"/>
      <c r="I871" s="60"/>
      <c r="J871" s="60"/>
      <c r="K871" s="60"/>
      <c r="M871" s="61"/>
      <c r="N871" s="61"/>
      <c r="O871" s="62"/>
      <c r="P871" s="125"/>
      <c r="W871" s="62"/>
      <c r="X871" s="62"/>
    </row>
    <row r="872" spans="1:24" s="57" customFormat="1" x14ac:dyDescent="0.25">
      <c r="A872" s="75"/>
      <c r="D872" s="58"/>
      <c r="E872" s="58"/>
      <c r="F872" s="58"/>
      <c r="G872" s="58"/>
      <c r="H872" s="60"/>
      <c r="I872" s="60"/>
      <c r="J872" s="60"/>
      <c r="K872" s="60"/>
      <c r="M872" s="61"/>
      <c r="N872" s="61"/>
      <c r="O872" s="62"/>
      <c r="P872" s="125"/>
      <c r="W872" s="62"/>
      <c r="X872" s="62"/>
    </row>
    <row r="873" spans="1:24" s="57" customFormat="1" x14ac:dyDescent="0.25">
      <c r="A873" s="75"/>
      <c r="D873" s="58"/>
      <c r="E873" s="58"/>
      <c r="F873" s="58"/>
      <c r="G873" s="58"/>
      <c r="H873" s="60"/>
      <c r="I873" s="60"/>
      <c r="J873" s="60"/>
      <c r="K873" s="60"/>
      <c r="M873" s="61"/>
      <c r="N873" s="61"/>
      <c r="O873" s="62"/>
      <c r="P873" s="125"/>
      <c r="W873" s="62"/>
      <c r="X873" s="62"/>
    </row>
    <row r="874" spans="1:24" s="57" customFormat="1" x14ac:dyDescent="0.25">
      <c r="A874" s="75"/>
      <c r="D874" s="58"/>
      <c r="E874" s="58"/>
      <c r="F874" s="58"/>
      <c r="G874" s="58"/>
      <c r="H874" s="60"/>
      <c r="I874" s="60"/>
      <c r="J874" s="60"/>
      <c r="K874" s="60"/>
      <c r="M874" s="61"/>
      <c r="N874" s="61"/>
      <c r="O874" s="62"/>
      <c r="P874" s="125"/>
      <c r="W874" s="62"/>
      <c r="X874" s="62"/>
    </row>
    <row r="875" spans="1:24" s="57" customFormat="1" x14ac:dyDescent="0.25">
      <c r="A875" s="75"/>
      <c r="D875" s="58"/>
      <c r="E875" s="58"/>
      <c r="F875" s="58"/>
      <c r="G875" s="58"/>
      <c r="H875" s="60"/>
      <c r="I875" s="60"/>
      <c r="J875" s="60"/>
      <c r="K875" s="60"/>
      <c r="M875" s="61"/>
      <c r="N875" s="61"/>
      <c r="O875" s="62"/>
      <c r="P875" s="125"/>
      <c r="W875" s="62"/>
      <c r="X875" s="62"/>
    </row>
    <row r="876" spans="1:24" s="57" customFormat="1" x14ac:dyDescent="0.25">
      <c r="A876" s="75"/>
      <c r="D876" s="58"/>
      <c r="E876" s="58"/>
      <c r="F876" s="58"/>
      <c r="G876" s="58"/>
      <c r="H876" s="60"/>
      <c r="I876" s="60"/>
      <c r="J876" s="60"/>
      <c r="K876" s="60"/>
      <c r="M876" s="61"/>
      <c r="N876" s="61"/>
      <c r="O876" s="62"/>
      <c r="P876" s="125"/>
      <c r="W876" s="62"/>
      <c r="X876" s="62"/>
    </row>
    <row r="877" spans="1:24" s="57" customFormat="1" x14ac:dyDescent="0.25">
      <c r="A877" s="75"/>
      <c r="D877" s="58"/>
      <c r="E877" s="58"/>
      <c r="F877" s="58"/>
      <c r="G877" s="58"/>
      <c r="H877" s="60"/>
      <c r="I877" s="60"/>
      <c r="J877" s="60"/>
      <c r="K877" s="60"/>
      <c r="M877" s="61"/>
      <c r="N877" s="61"/>
      <c r="O877" s="62"/>
      <c r="P877" s="125"/>
      <c r="W877" s="62"/>
      <c r="X877" s="62"/>
    </row>
    <row r="878" spans="1:24" s="57" customFormat="1" x14ac:dyDescent="0.25">
      <c r="A878" s="75"/>
      <c r="D878" s="58"/>
      <c r="E878" s="58"/>
      <c r="F878" s="58"/>
      <c r="G878" s="58"/>
      <c r="H878" s="60"/>
      <c r="I878" s="60"/>
      <c r="J878" s="60"/>
      <c r="K878" s="60"/>
      <c r="M878" s="61"/>
      <c r="N878" s="61"/>
      <c r="O878" s="62"/>
      <c r="P878" s="125"/>
      <c r="W878" s="62"/>
      <c r="X878" s="62"/>
    </row>
    <row r="879" spans="1:24" s="57" customFormat="1" x14ac:dyDescent="0.25">
      <c r="A879" s="75"/>
      <c r="D879" s="58"/>
      <c r="E879" s="58"/>
      <c r="F879" s="58"/>
      <c r="G879" s="58"/>
      <c r="H879" s="60"/>
      <c r="I879" s="60"/>
      <c r="J879" s="60"/>
      <c r="K879" s="60"/>
      <c r="M879" s="61"/>
      <c r="N879" s="61"/>
      <c r="O879" s="62"/>
      <c r="P879" s="125"/>
      <c r="W879" s="62"/>
      <c r="X879" s="62"/>
    </row>
    <row r="880" spans="1:24" s="57" customFormat="1" x14ac:dyDescent="0.25">
      <c r="A880" s="75"/>
      <c r="D880" s="58"/>
      <c r="E880" s="58"/>
      <c r="F880" s="58"/>
      <c r="G880" s="58"/>
      <c r="H880" s="60"/>
      <c r="I880" s="60"/>
      <c r="J880" s="60"/>
      <c r="K880" s="60"/>
      <c r="M880" s="61"/>
      <c r="N880" s="61"/>
      <c r="O880" s="62"/>
      <c r="P880" s="125"/>
      <c r="W880" s="62"/>
      <c r="X880" s="62"/>
    </row>
    <row r="881" spans="1:24" s="57" customFormat="1" x14ac:dyDescent="0.25">
      <c r="A881" s="75"/>
      <c r="D881" s="58"/>
      <c r="E881" s="58"/>
      <c r="F881" s="58"/>
      <c r="G881" s="58"/>
      <c r="H881" s="60"/>
      <c r="I881" s="60"/>
      <c r="J881" s="60"/>
      <c r="K881" s="60"/>
      <c r="M881" s="61"/>
      <c r="N881" s="61"/>
      <c r="O881" s="62"/>
      <c r="P881" s="125"/>
      <c r="W881" s="62"/>
      <c r="X881" s="62"/>
    </row>
    <row r="882" spans="1:24" s="57" customFormat="1" x14ac:dyDescent="0.25">
      <c r="A882" s="75"/>
      <c r="D882" s="58"/>
      <c r="E882" s="58"/>
      <c r="F882" s="58"/>
      <c r="G882" s="58"/>
      <c r="H882" s="60"/>
      <c r="I882" s="60"/>
      <c r="J882" s="60"/>
      <c r="K882" s="60"/>
      <c r="M882" s="61"/>
      <c r="N882" s="61"/>
      <c r="O882" s="62"/>
      <c r="P882" s="125"/>
      <c r="W882" s="62"/>
      <c r="X882" s="62"/>
    </row>
    <row r="883" spans="1:24" s="57" customFormat="1" x14ac:dyDescent="0.25">
      <c r="A883" s="75"/>
      <c r="D883" s="58"/>
      <c r="E883" s="58"/>
      <c r="F883" s="58"/>
      <c r="G883" s="58"/>
      <c r="H883" s="60"/>
      <c r="I883" s="60"/>
      <c r="J883" s="60"/>
      <c r="K883" s="60"/>
      <c r="M883" s="61"/>
      <c r="N883" s="61"/>
      <c r="O883" s="62"/>
      <c r="P883" s="125"/>
      <c r="W883" s="62"/>
      <c r="X883" s="62"/>
    </row>
    <row r="884" spans="1:24" s="57" customFormat="1" x14ac:dyDescent="0.25">
      <c r="A884" s="75"/>
      <c r="D884" s="58"/>
      <c r="E884" s="58"/>
      <c r="F884" s="58"/>
      <c r="G884" s="58"/>
      <c r="H884" s="60"/>
      <c r="I884" s="60"/>
      <c r="J884" s="60"/>
      <c r="K884" s="60"/>
      <c r="M884" s="61"/>
      <c r="N884" s="61"/>
      <c r="O884" s="62"/>
      <c r="P884" s="125"/>
      <c r="W884" s="62"/>
      <c r="X884" s="62"/>
    </row>
    <row r="885" spans="1:24" s="57" customFormat="1" x14ac:dyDescent="0.25">
      <c r="A885" s="75"/>
      <c r="D885" s="58"/>
      <c r="E885" s="58"/>
      <c r="F885" s="58"/>
      <c r="G885" s="58"/>
      <c r="H885" s="60"/>
      <c r="I885" s="60"/>
      <c r="J885" s="60"/>
      <c r="K885" s="60"/>
      <c r="M885" s="61"/>
      <c r="N885" s="61"/>
      <c r="O885" s="62"/>
      <c r="P885" s="125"/>
      <c r="W885" s="62"/>
      <c r="X885" s="62"/>
    </row>
    <row r="886" spans="1:24" s="57" customFormat="1" x14ac:dyDescent="0.25">
      <c r="A886" s="75"/>
      <c r="D886" s="58"/>
      <c r="E886" s="58"/>
      <c r="F886" s="58"/>
      <c r="G886" s="58"/>
      <c r="H886" s="60"/>
      <c r="I886" s="60"/>
      <c r="J886" s="60"/>
      <c r="K886" s="60"/>
      <c r="M886" s="61"/>
      <c r="N886" s="61"/>
      <c r="O886" s="62"/>
      <c r="P886" s="125"/>
      <c r="W886" s="62"/>
      <c r="X886" s="62"/>
    </row>
    <row r="887" spans="1:24" s="57" customFormat="1" x14ac:dyDescent="0.25">
      <c r="A887" s="75"/>
      <c r="D887" s="58"/>
      <c r="E887" s="58"/>
      <c r="F887" s="58"/>
      <c r="G887" s="58"/>
      <c r="H887" s="60"/>
      <c r="I887" s="60"/>
      <c r="J887" s="60"/>
      <c r="K887" s="60"/>
      <c r="M887" s="61"/>
      <c r="N887" s="61"/>
      <c r="O887" s="62"/>
      <c r="P887" s="125"/>
      <c r="W887" s="62"/>
      <c r="X887" s="62"/>
    </row>
    <row r="888" spans="1:24" s="57" customFormat="1" x14ac:dyDescent="0.25">
      <c r="A888" s="75"/>
      <c r="D888" s="58"/>
      <c r="E888" s="58"/>
      <c r="F888" s="58"/>
      <c r="G888" s="58"/>
      <c r="H888" s="60"/>
      <c r="I888" s="60"/>
      <c r="J888" s="60"/>
      <c r="K888" s="60"/>
      <c r="M888" s="61"/>
      <c r="N888" s="61"/>
      <c r="O888" s="62"/>
      <c r="P888" s="125"/>
      <c r="W888" s="62"/>
      <c r="X888" s="62"/>
    </row>
    <row r="889" spans="1:24" s="57" customFormat="1" x14ac:dyDescent="0.25">
      <c r="A889" s="75"/>
      <c r="D889" s="58"/>
      <c r="E889" s="58"/>
      <c r="F889" s="58"/>
      <c r="G889" s="58"/>
      <c r="H889" s="60"/>
      <c r="I889" s="60"/>
      <c r="J889" s="60"/>
      <c r="K889" s="60"/>
      <c r="M889" s="61"/>
      <c r="N889" s="61"/>
      <c r="O889" s="62"/>
      <c r="P889" s="125"/>
      <c r="W889" s="62"/>
      <c r="X889" s="62"/>
    </row>
    <row r="890" spans="1:24" s="57" customFormat="1" x14ac:dyDescent="0.25">
      <c r="A890" s="75"/>
      <c r="D890" s="58"/>
      <c r="E890" s="58"/>
      <c r="F890" s="58"/>
      <c r="G890" s="58"/>
      <c r="H890" s="60"/>
      <c r="I890" s="60"/>
      <c r="J890" s="60"/>
      <c r="K890" s="60"/>
      <c r="M890" s="61"/>
      <c r="N890" s="61"/>
      <c r="O890" s="62"/>
      <c r="P890" s="125"/>
      <c r="W890" s="62"/>
      <c r="X890" s="62"/>
    </row>
    <row r="891" spans="1:24" s="57" customFormat="1" x14ac:dyDescent="0.25">
      <c r="A891" s="75"/>
      <c r="D891" s="58"/>
      <c r="E891" s="58"/>
      <c r="F891" s="58"/>
      <c r="G891" s="58"/>
      <c r="H891" s="60"/>
      <c r="I891" s="60"/>
      <c r="J891" s="60"/>
      <c r="K891" s="60"/>
      <c r="M891" s="61"/>
      <c r="N891" s="61"/>
      <c r="O891" s="62"/>
      <c r="P891" s="125"/>
      <c r="W891" s="62"/>
      <c r="X891" s="62"/>
    </row>
    <row r="892" spans="1:24" s="57" customFormat="1" x14ac:dyDescent="0.25">
      <c r="A892" s="75"/>
      <c r="D892" s="58"/>
      <c r="E892" s="58"/>
      <c r="F892" s="58"/>
      <c r="G892" s="58"/>
      <c r="H892" s="60"/>
      <c r="I892" s="60"/>
      <c r="J892" s="60"/>
      <c r="K892" s="60"/>
      <c r="M892" s="61"/>
      <c r="N892" s="61"/>
      <c r="O892" s="62"/>
      <c r="P892" s="125"/>
      <c r="W892" s="62"/>
      <c r="X892" s="62"/>
    </row>
    <row r="893" spans="1:24" s="57" customFormat="1" x14ac:dyDescent="0.25">
      <c r="A893" s="75"/>
      <c r="D893" s="58"/>
      <c r="E893" s="58"/>
      <c r="F893" s="58"/>
      <c r="G893" s="58"/>
      <c r="H893" s="60"/>
      <c r="I893" s="60"/>
      <c r="J893" s="60"/>
      <c r="K893" s="60"/>
      <c r="M893" s="61"/>
      <c r="N893" s="61"/>
      <c r="O893" s="62"/>
      <c r="P893" s="125"/>
      <c r="W893" s="62"/>
      <c r="X893" s="62"/>
    </row>
    <row r="894" spans="1:24" s="57" customFormat="1" x14ac:dyDescent="0.25">
      <c r="A894" s="75"/>
      <c r="D894" s="58"/>
      <c r="E894" s="58"/>
      <c r="F894" s="58"/>
      <c r="G894" s="58"/>
      <c r="H894" s="60"/>
      <c r="I894" s="60"/>
      <c r="J894" s="60"/>
      <c r="K894" s="60"/>
      <c r="M894" s="61"/>
      <c r="N894" s="61"/>
      <c r="O894" s="62"/>
      <c r="P894" s="125"/>
      <c r="W894" s="62"/>
      <c r="X894" s="62"/>
    </row>
    <row r="895" spans="1:24" s="57" customFormat="1" x14ac:dyDescent="0.25">
      <c r="A895" s="75"/>
      <c r="D895" s="58"/>
      <c r="E895" s="58"/>
      <c r="F895" s="58"/>
      <c r="G895" s="58"/>
      <c r="H895" s="60"/>
      <c r="I895" s="60"/>
      <c r="J895" s="60"/>
      <c r="K895" s="60"/>
      <c r="M895" s="61"/>
      <c r="N895" s="61"/>
      <c r="O895" s="62"/>
      <c r="P895" s="125"/>
      <c r="W895" s="62"/>
      <c r="X895" s="62"/>
    </row>
    <row r="896" spans="1:24" s="57" customFormat="1" x14ac:dyDescent="0.25">
      <c r="A896" s="75"/>
      <c r="D896" s="58"/>
      <c r="E896" s="58"/>
      <c r="F896" s="58"/>
      <c r="G896" s="58"/>
      <c r="H896" s="60"/>
      <c r="I896" s="60"/>
      <c r="J896" s="60"/>
      <c r="K896" s="60"/>
      <c r="M896" s="61"/>
      <c r="N896" s="61"/>
      <c r="O896" s="62"/>
      <c r="P896" s="125"/>
      <c r="W896" s="62"/>
      <c r="X896" s="62"/>
    </row>
    <row r="897" spans="1:24" s="57" customFormat="1" x14ac:dyDescent="0.25">
      <c r="A897" s="75"/>
      <c r="D897" s="58"/>
      <c r="E897" s="58"/>
      <c r="F897" s="58"/>
      <c r="G897" s="58"/>
      <c r="H897" s="60"/>
      <c r="I897" s="60"/>
      <c r="J897" s="60"/>
      <c r="K897" s="60"/>
      <c r="M897" s="61"/>
      <c r="N897" s="61"/>
      <c r="O897" s="62"/>
      <c r="P897" s="125"/>
      <c r="W897" s="62"/>
      <c r="X897" s="62"/>
    </row>
    <row r="898" spans="1:24" s="57" customFormat="1" x14ac:dyDescent="0.25">
      <c r="A898" s="75"/>
      <c r="D898" s="58"/>
      <c r="E898" s="58"/>
      <c r="F898" s="58"/>
      <c r="G898" s="58"/>
      <c r="H898" s="60"/>
      <c r="I898" s="60"/>
      <c r="J898" s="60"/>
      <c r="K898" s="60"/>
      <c r="M898" s="61"/>
      <c r="N898" s="61"/>
      <c r="O898" s="62"/>
      <c r="P898" s="125"/>
      <c r="W898" s="62"/>
      <c r="X898" s="62"/>
    </row>
    <row r="899" spans="1:24" s="57" customFormat="1" x14ac:dyDescent="0.25">
      <c r="A899" s="75"/>
      <c r="D899" s="58"/>
      <c r="E899" s="58"/>
      <c r="F899" s="58"/>
      <c r="G899" s="58"/>
      <c r="H899" s="60"/>
      <c r="I899" s="60"/>
      <c r="J899" s="60"/>
      <c r="K899" s="60"/>
      <c r="M899" s="61"/>
      <c r="N899" s="61"/>
      <c r="O899" s="62"/>
      <c r="P899" s="125"/>
      <c r="W899" s="62"/>
      <c r="X899" s="62"/>
    </row>
    <row r="900" spans="1:24" s="57" customFormat="1" x14ac:dyDescent="0.25">
      <c r="A900" s="75"/>
      <c r="D900" s="58"/>
      <c r="E900" s="58"/>
      <c r="F900" s="58"/>
      <c r="G900" s="58"/>
      <c r="H900" s="60"/>
      <c r="I900" s="60"/>
      <c r="J900" s="60"/>
      <c r="K900" s="60"/>
      <c r="M900" s="61"/>
      <c r="N900" s="61"/>
      <c r="O900" s="62"/>
      <c r="P900" s="125"/>
      <c r="W900" s="62"/>
      <c r="X900" s="62"/>
    </row>
    <row r="901" spans="1:24" s="57" customFormat="1" x14ac:dyDescent="0.25">
      <c r="A901" s="75"/>
      <c r="D901" s="58"/>
      <c r="E901" s="58"/>
      <c r="F901" s="58"/>
      <c r="G901" s="58"/>
      <c r="H901" s="60"/>
      <c r="I901" s="60"/>
      <c r="J901" s="60"/>
      <c r="K901" s="60"/>
      <c r="M901" s="61"/>
      <c r="N901" s="61"/>
      <c r="O901" s="62"/>
      <c r="P901" s="125"/>
      <c r="W901" s="62"/>
      <c r="X901" s="62"/>
    </row>
    <row r="902" spans="1:24" s="57" customFormat="1" x14ac:dyDescent="0.25">
      <c r="A902" s="75"/>
      <c r="D902" s="58"/>
      <c r="E902" s="58"/>
      <c r="F902" s="58"/>
      <c r="G902" s="58"/>
      <c r="H902" s="60"/>
      <c r="I902" s="60"/>
      <c r="J902" s="60"/>
      <c r="K902" s="60"/>
      <c r="M902" s="61"/>
      <c r="N902" s="61"/>
      <c r="O902" s="62"/>
      <c r="P902" s="125"/>
      <c r="W902" s="62"/>
      <c r="X902" s="62"/>
    </row>
    <row r="903" spans="1:24" s="57" customFormat="1" x14ac:dyDescent="0.25">
      <c r="A903" s="75"/>
      <c r="D903" s="58"/>
      <c r="E903" s="58"/>
      <c r="F903" s="58"/>
      <c r="G903" s="58"/>
      <c r="H903" s="60"/>
      <c r="I903" s="60"/>
      <c r="J903" s="60"/>
      <c r="K903" s="60"/>
      <c r="M903" s="61"/>
      <c r="N903" s="61"/>
      <c r="O903" s="62"/>
      <c r="P903" s="125"/>
      <c r="W903" s="62"/>
      <c r="X903" s="62"/>
    </row>
    <row r="904" spans="1:24" s="57" customFormat="1" x14ac:dyDescent="0.25">
      <c r="A904" s="75"/>
      <c r="D904" s="58"/>
      <c r="E904" s="58"/>
      <c r="F904" s="58"/>
      <c r="G904" s="58"/>
      <c r="H904" s="60"/>
      <c r="I904" s="60"/>
      <c r="J904" s="60"/>
      <c r="K904" s="60"/>
      <c r="M904" s="61"/>
      <c r="N904" s="61"/>
      <c r="O904" s="62"/>
      <c r="P904" s="125"/>
      <c r="W904" s="62"/>
      <c r="X904" s="62"/>
    </row>
    <row r="905" spans="1:24" s="57" customFormat="1" x14ac:dyDescent="0.25">
      <c r="A905" s="75"/>
      <c r="D905" s="58"/>
      <c r="E905" s="58"/>
      <c r="F905" s="58"/>
      <c r="G905" s="58"/>
      <c r="H905" s="60"/>
      <c r="I905" s="60"/>
      <c r="J905" s="60"/>
      <c r="K905" s="60"/>
      <c r="M905" s="61"/>
      <c r="N905" s="61"/>
      <c r="O905" s="62"/>
      <c r="P905" s="125"/>
      <c r="W905" s="62"/>
      <c r="X905" s="62"/>
    </row>
    <row r="906" spans="1:24" s="57" customFormat="1" x14ac:dyDescent="0.25">
      <c r="A906" s="75"/>
      <c r="D906" s="58"/>
      <c r="E906" s="58"/>
      <c r="F906" s="58"/>
      <c r="G906" s="58"/>
      <c r="H906" s="60"/>
      <c r="I906" s="60"/>
      <c r="J906" s="60"/>
      <c r="K906" s="60"/>
      <c r="M906" s="61"/>
      <c r="N906" s="61"/>
      <c r="O906" s="62"/>
      <c r="P906" s="125"/>
      <c r="W906" s="62"/>
      <c r="X906" s="62"/>
    </row>
    <row r="907" spans="1:24" s="57" customFormat="1" x14ac:dyDescent="0.25">
      <c r="A907" s="75"/>
      <c r="D907" s="58"/>
      <c r="E907" s="58"/>
      <c r="F907" s="58"/>
      <c r="G907" s="58"/>
      <c r="H907" s="60"/>
      <c r="I907" s="60"/>
      <c r="J907" s="60"/>
      <c r="K907" s="60"/>
      <c r="M907" s="61"/>
      <c r="N907" s="61"/>
      <c r="O907" s="62"/>
      <c r="P907" s="125"/>
      <c r="W907" s="62"/>
      <c r="X907" s="62"/>
    </row>
    <row r="908" spans="1:24" s="57" customFormat="1" x14ac:dyDescent="0.25">
      <c r="A908" s="75"/>
      <c r="D908" s="58"/>
      <c r="E908" s="58"/>
      <c r="F908" s="58"/>
      <c r="G908" s="58"/>
      <c r="H908" s="60"/>
      <c r="I908" s="60"/>
      <c r="J908" s="60"/>
      <c r="K908" s="60"/>
      <c r="M908" s="61"/>
      <c r="N908" s="61"/>
      <c r="O908" s="62"/>
      <c r="P908" s="125"/>
      <c r="W908" s="62"/>
      <c r="X908" s="62"/>
    </row>
    <row r="909" spans="1:24" s="57" customFormat="1" x14ac:dyDescent="0.25">
      <c r="A909" s="75"/>
      <c r="D909" s="58"/>
      <c r="E909" s="58"/>
      <c r="F909" s="58"/>
      <c r="G909" s="58"/>
      <c r="H909" s="60"/>
      <c r="I909" s="60"/>
      <c r="J909" s="60"/>
      <c r="K909" s="60"/>
      <c r="M909" s="61"/>
      <c r="N909" s="61"/>
      <c r="O909" s="62"/>
      <c r="P909" s="125"/>
      <c r="W909" s="62"/>
      <c r="X909" s="62"/>
    </row>
    <row r="910" spans="1:24" s="57" customFormat="1" x14ac:dyDescent="0.25">
      <c r="A910" s="75"/>
      <c r="D910" s="58"/>
      <c r="E910" s="58"/>
      <c r="F910" s="58"/>
      <c r="G910" s="58"/>
      <c r="H910" s="60"/>
      <c r="I910" s="60"/>
      <c r="J910" s="60"/>
      <c r="K910" s="60"/>
      <c r="M910" s="61"/>
      <c r="N910" s="61"/>
      <c r="O910" s="62"/>
      <c r="P910" s="125"/>
      <c r="W910" s="62"/>
      <c r="X910" s="62"/>
    </row>
    <row r="911" spans="1:24" s="57" customFormat="1" x14ac:dyDescent="0.25">
      <c r="A911" s="75"/>
      <c r="D911" s="58"/>
      <c r="E911" s="58"/>
      <c r="F911" s="58"/>
      <c r="G911" s="58"/>
      <c r="H911" s="60"/>
      <c r="I911" s="60"/>
      <c r="J911" s="60"/>
      <c r="K911" s="60"/>
      <c r="M911" s="61"/>
      <c r="N911" s="61"/>
      <c r="O911" s="62"/>
      <c r="P911" s="125"/>
      <c r="W911" s="62"/>
      <c r="X911" s="62"/>
    </row>
    <row r="912" spans="1:24" s="57" customFormat="1" x14ac:dyDescent="0.25">
      <c r="A912" s="75"/>
      <c r="D912" s="58"/>
      <c r="E912" s="58"/>
      <c r="F912" s="58"/>
      <c r="G912" s="58"/>
      <c r="H912" s="60"/>
      <c r="I912" s="60"/>
      <c r="J912" s="60"/>
      <c r="K912" s="60"/>
      <c r="M912" s="61"/>
      <c r="N912" s="61"/>
      <c r="O912" s="62"/>
      <c r="P912" s="125"/>
      <c r="W912" s="62"/>
      <c r="X912" s="62"/>
    </row>
    <row r="913" spans="1:24" s="57" customFormat="1" x14ac:dyDescent="0.25">
      <c r="A913" s="75"/>
      <c r="D913" s="58"/>
      <c r="E913" s="58"/>
      <c r="F913" s="58"/>
      <c r="G913" s="58"/>
      <c r="H913" s="60"/>
      <c r="I913" s="60"/>
      <c r="J913" s="60"/>
      <c r="K913" s="60"/>
      <c r="M913" s="61"/>
      <c r="N913" s="61"/>
      <c r="O913" s="62"/>
      <c r="P913" s="125"/>
      <c r="W913" s="62"/>
      <c r="X913" s="62"/>
    </row>
    <row r="914" spans="1:24" s="57" customFormat="1" x14ac:dyDescent="0.25">
      <c r="A914" s="75"/>
      <c r="D914" s="58"/>
      <c r="E914" s="58"/>
      <c r="F914" s="58"/>
      <c r="G914" s="58"/>
      <c r="H914" s="60"/>
      <c r="I914" s="60"/>
      <c r="J914" s="60"/>
      <c r="K914" s="60"/>
      <c r="M914" s="61"/>
      <c r="N914" s="61"/>
      <c r="O914" s="62"/>
      <c r="P914" s="125"/>
      <c r="W914" s="62"/>
      <c r="X914" s="62"/>
    </row>
    <row r="915" spans="1:24" s="57" customFormat="1" x14ac:dyDescent="0.25">
      <c r="A915" s="75"/>
      <c r="D915" s="58"/>
      <c r="E915" s="58"/>
      <c r="F915" s="58"/>
      <c r="G915" s="58"/>
      <c r="H915" s="60"/>
      <c r="I915" s="60"/>
      <c r="J915" s="60"/>
      <c r="K915" s="60"/>
      <c r="M915" s="61"/>
      <c r="N915" s="61"/>
      <c r="O915" s="62"/>
      <c r="P915" s="125"/>
      <c r="W915" s="62"/>
      <c r="X915" s="62"/>
    </row>
    <row r="916" spans="1:24" s="57" customFormat="1" x14ac:dyDescent="0.25">
      <c r="A916" s="75"/>
      <c r="D916" s="58"/>
      <c r="E916" s="58"/>
      <c r="F916" s="58"/>
      <c r="G916" s="58"/>
      <c r="H916" s="60"/>
      <c r="I916" s="60"/>
      <c r="J916" s="60"/>
      <c r="K916" s="60"/>
      <c r="M916" s="61"/>
      <c r="N916" s="61"/>
      <c r="O916" s="62"/>
      <c r="P916" s="125"/>
      <c r="W916" s="62"/>
      <c r="X916" s="62"/>
    </row>
    <row r="917" spans="1:24" s="57" customFormat="1" x14ac:dyDescent="0.25">
      <c r="A917" s="75"/>
      <c r="D917" s="58"/>
      <c r="E917" s="58"/>
      <c r="F917" s="58"/>
      <c r="G917" s="58"/>
      <c r="H917" s="60"/>
      <c r="I917" s="60"/>
      <c r="J917" s="60"/>
      <c r="K917" s="60"/>
      <c r="M917" s="61"/>
      <c r="N917" s="61"/>
      <c r="O917" s="62"/>
      <c r="P917" s="125"/>
      <c r="W917" s="62"/>
      <c r="X917" s="62"/>
    </row>
    <row r="918" spans="1:24" s="57" customFormat="1" x14ac:dyDescent="0.25">
      <c r="A918" s="75"/>
      <c r="D918" s="58"/>
      <c r="E918" s="58"/>
      <c r="F918" s="58"/>
      <c r="G918" s="58"/>
      <c r="H918" s="60"/>
      <c r="I918" s="60"/>
      <c r="J918" s="60"/>
      <c r="K918" s="60"/>
      <c r="M918" s="61"/>
      <c r="N918" s="61"/>
      <c r="O918" s="62"/>
      <c r="P918" s="125"/>
      <c r="W918" s="62"/>
      <c r="X918" s="62"/>
    </row>
    <row r="919" spans="1:24" s="57" customFormat="1" x14ac:dyDescent="0.25">
      <c r="A919" s="75"/>
      <c r="D919" s="58"/>
      <c r="E919" s="58"/>
      <c r="F919" s="58"/>
      <c r="G919" s="58"/>
      <c r="H919" s="60"/>
      <c r="I919" s="60"/>
      <c r="J919" s="60"/>
      <c r="K919" s="60"/>
      <c r="M919" s="61"/>
      <c r="N919" s="61"/>
      <c r="O919" s="62"/>
      <c r="P919" s="125"/>
      <c r="W919" s="62"/>
      <c r="X919" s="62"/>
    </row>
    <row r="920" spans="1:24" s="57" customFormat="1" x14ac:dyDescent="0.25">
      <c r="A920" s="75"/>
      <c r="D920" s="58"/>
      <c r="E920" s="58"/>
      <c r="F920" s="58"/>
      <c r="G920" s="58"/>
      <c r="H920" s="60"/>
      <c r="I920" s="60"/>
      <c r="J920" s="60"/>
      <c r="K920" s="60"/>
      <c r="M920" s="61"/>
      <c r="N920" s="61"/>
      <c r="O920" s="62"/>
      <c r="P920" s="125"/>
      <c r="W920" s="62"/>
      <c r="X920" s="62"/>
    </row>
    <row r="921" spans="1:24" s="57" customFormat="1" x14ac:dyDescent="0.25">
      <c r="A921" s="75"/>
      <c r="D921" s="58"/>
      <c r="E921" s="58"/>
      <c r="F921" s="58"/>
      <c r="G921" s="58"/>
      <c r="H921" s="60"/>
      <c r="I921" s="60"/>
      <c r="J921" s="60"/>
      <c r="K921" s="60"/>
      <c r="M921" s="61"/>
      <c r="N921" s="61"/>
      <c r="O921" s="62"/>
      <c r="P921" s="125"/>
      <c r="W921" s="62"/>
      <c r="X921" s="62"/>
    </row>
    <row r="922" spans="1:24" s="57" customFormat="1" x14ac:dyDescent="0.25">
      <c r="A922" s="75"/>
      <c r="D922" s="58"/>
      <c r="E922" s="58"/>
      <c r="F922" s="58"/>
      <c r="G922" s="58"/>
      <c r="H922" s="60"/>
      <c r="I922" s="60"/>
      <c r="J922" s="60"/>
      <c r="K922" s="60"/>
      <c r="M922" s="61"/>
      <c r="N922" s="61"/>
      <c r="O922" s="62"/>
      <c r="P922" s="125"/>
      <c r="W922" s="62"/>
      <c r="X922" s="62"/>
    </row>
    <row r="923" spans="1:24" s="57" customFormat="1" x14ac:dyDescent="0.25">
      <c r="A923" s="75"/>
      <c r="D923" s="58"/>
      <c r="E923" s="58"/>
      <c r="F923" s="58"/>
      <c r="G923" s="58"/>
      <c r="H923" s="60"/>
      <c r="I923" s="60"/>
      <c r="J923" s="60"/>
      <c r="K923" s="60"/>
      <c r="M923" s="61"/>
      <c r="N923" s="61"/>
      <c r="O923" s="62"/>
      <c r="P923" s="125"/>
      <c r="W923" s="62"/>
      <c r="X923" s="62"/>
    </row>
    <row r="924" spans="1:24" s="57" customFormat="1" x14ac:dyDescent="0.25">
      <c r="A924" s="75"/>
      <c r="D924" s="58"/>
      <c r="E924" s="58"/>
      <c r="F924" s="58"/>
      <c r="G924" s="58"/>
      <c r="H924" s="60"/>
      <c r="I924" s="60"/>
      <c r="J924" s="60"/>
      <c r="K924" s="60"/>
      <c r="M924" s="61"/>
      <c r="N924" s="61"/>
      <c r="O924" s="62"/>
      <c r="P924" s="125"/>
      <c r="W924" s="62"/>
      <c r="X924" s="62"/>
    </row>
    <row r="925" spans="1:24" s="57" customFormat="1" x14ac:dyDescent="0.25">
      <c r="A925" s="75"/>
      <c r="D925" s="58"/>
      <c r="E925" s="58"/>
      <c r="F925" s="58"/>
      <c r="G925" s="58"/>
      <c r="H925" s="60"/>
      <c r="I925" s="60"/>
      <c r="J925" s="60"/>
      <c r="K925" s="60"/>
      <c r="M925" s="61"/>
      <c r="N925" s="61"/>
      <c r="O925" s="62"/>
      <c r="P925" s="125"/>
      <c r="W925" s="62"/>
      <c r="X925" s="62"/>
    </row>
    <row r="926" spans="1:24" s="57" customFormat="1" x14ac:dyDescent="0.25">
      <c r="A926" s="75"/>
      <c r="D926" s="58"/>
      <c r="E926" s="58"/>
      <c r="F926" s="58"/>
      <c r="G926" s="58"/>
      <c r="H926" s="60"/>
      <c r="I926" s="60"/>
      <c r="J926" s="60"/>
      <c r="K926" s="60"/>
      <c r="M926" s="61"/>
      <c r="N926" s="61"/>
      <c r="O926" s="62"/>
      <c r="P926" s="125"/>
      <c r="W926" s="62"/>
      <c r="X926" s="62"/>
    </row>
    <row r="927" spans="1:24" s="57" customFormat="1" x14ac:dyDescent="0.25">
      <c r="A927" s="75"/>
      <c r="D927" s="58"/>
      <c r="E927" s="58"/>
      <c r="F927" s="58"/>
      <c r="G927" s="58"/>
      <c r="H927" s="60"/>
      <c r="I927" s="60"/>
      <c r="J927" s="60"/>
      <c r="K927" s="60"/>
      <c r="M927" s="61"/>
      <c r="N927" s="61"/>
      <c r="O927" s="62"/>
      <c r="P927" s="125"/>
      <c r="W927" s="62"/>
      <c r="X927" s="62"/>
    </row>
    <row r="928" spans="1:24" s="57" customFormat="1" x14ac:dyDescent="0.25">
      <c r="A928" s="75"/>
      <c r="D928" s="58"/>
      <c r="E928" s="58"/>
      <c r="F928" s="58"/>
      <c r="G928" s="58"/>
      <c r="H928" s="60"/>
      <c r="I928" s="60"/>
      <c r="J928" s="60"/>
      <c r="K928" s="60"/>
      <c r="M928" s="61"/>
      <c r="N928" s="61"/>
      <c r="O928" s="62"/>
      <c r="P928" s="125"/>
      <c r="W928" s="62"/>
      <c r="X928" s="62"/>
    </row>
    <row r="929" spans="1:24" s="57" customFormat="1" x14ac:dyDescent="0.25">
      <c r="A929" s="75"/>
      <c r="D929" s="58"/>
      <c r="E929" s="58"/>
      <c r="F929" s="58"/>
      <c r="G929" s="58"/>
      <c r="H929" s="60"/>
      <c r="I929" s="60"/>
      <c r="J929" s="60"/>
      <c r="K929" s="60"/>
      <c r="M929" s="61"/>
      <c r="N929" s="61"/>
      <c r="O929" s="62"/>
      <c r="P929" s="125"/>
      <c r="W929" s="62"/>
      <c r="X929" s="62"/>
    </row>
    <row r="930" spans="1:24" s="57" customFormat="1" x14ac:dyDescent="0.25">
      <c r="A930" s="75"/>
      <c r="D930" s="58"/>
      <c r="E930" s="58"/>
      <c r="F930" s="58"/>
      <c r="G930" s="58"/>
      <c r="H930" s="60"/>
      <c r="I930" s="60"/>
      <c r="J930" s="60"/>
      <c r="K930" s="60"/>
      <c r="M930" s="61"/>
      <c r="N930" s="61"/>
      <c r="O930" s="62"/>
      <c r="P930" s="125"/>
      <c r="W930" s="62"/>
      <c r="X930" s="62"/>
    </row>
    <row r="931" spans="1:24" s="57" customFormat="1" x14ac:dyDescent="0.25">
      <c r="A931" s="75"/>
      <c r="D931" s="58"/>
      <c r="E931" s="58"/>
      <c r="F931" s="58"/>
      <c r="G931" s="58"/>
      <c r="H931" s="60"/>
      <c r="I931" s="60"/>
      <c r="J931" s="60"/>
      <c r="K931" s="60"/>
      <c r="M931" s="61"/>
      <c r="N931" s="61"/>
      <c r="O931" s="62"/>
      <c r="P931" s="125"/>
      <c r="W931" s="62"/>
      <c r="X931" s="62"/>
    </row>
    <row r="932" spans="1:24" s="57" customFormat="1" x14ac:dyDescent="0.25">
      <c r="A932" s="75"/>
      <c r="D932" s="58"/>
      <c r="E932" s="58"/>
      <c r="F932" s="58"/>
      <c r="G932" s="58"/>
      <c r="H932" s="60"/>
      <c r="I932" s="60"/>
      <c r="J932" s="60"/>
      <c r="K932" s="60"/>
      <c r="M932" s="61"/>
      <c r="N932" s="61"/>
      <c r="O932" s="62"/>
      <c r="P932" s="125"/>
      <c r="W932" s="62"/>
      <c r="X932" s="62"/>
    </row>
    <row r="933" spans="1:24" s="57" customFormat="1" x14ac:dyDescent="0.25">
      <c r="A933" s="75"/>
      <c r="D933" s="58"/>
      <c r="E933" s="58"/>
      <c r="F933" s="58"/>
      <c r="G933" s="58"/>
      <c r="H933" s="60"/>
      <c r="I933" s="60"/>
      <c r="J933" s="60"/>
      <c r="K933" s="60"/>
      <c r="M933" s="61"/>
      <c r="N933" s="61"/>
      <c r="O933" s="62"/>
      <c r="P933" s="125"/>
      <c r="W933" s="62"/>
      <c r="X933" s="62"/>
    </row>
    <row r="934" spans="1:24" s="57" customFormat="1" x14ac:dyDescent="0.25">
      <c r="A934" s="75"/>
      <c r="D934" s="58"/>
      <c r="E934" s="58"/>
      <c r="F934" s="58"/>
      <c r="G934" s="58"/>
      <c r="H934" s="60"/>
      <c r="I934" s="60"/>
      <c r="J934" s="60"/>
      <c r="K934" s="60"/>
      <c r="M934" s="61"/>
      <c r="N934" s="61"/>
      <c r="O934" s="62"/>
      <c r="P934" s="125"/>
      <c r="W934" s="62"/>
      <c r="X934" s="62"/>
    </row>
    <row r="935" spans="1:24" s="57" customFormat="1" x14ac:dyDescent="0.25">
      <c r="A935" s="75"/>
      <c r="D935" s="58"/>
      <c r="E935" s="58"/>
      <c r="F935" s="58"/>
      <c r="G935" s="58"/>
      <c r="H935" s="60"/>
      <c r="I935" s="60"/>
      <c r="J935" s="60"/>
      <c r="K935" s="60"/>
      <c r="M935" s="61"/>
      <c r="N935" s="61"/>
      <c r="O935" s="62"/>
      <c r="P935" s="125"/>
      <c r="W935" s="62"/>
      <c r="X935" s="62"/>
    </row>
    <row r="936" spans="1:24" s="57" customFormat="1" x14ac:dyDescent="0.25">
      <c r="A936" s="75"/>
      <c r="D936" s="58"/>
      <c r="E936" s="58"/>
      <c r="F936" s="58"/>
      <c r="G936" s="58"/>
      <c r="H936" s="60"/>
      <c r="I936" s="60"/>
      <c r="J936" s="60"/>
      <c r="K936" s="60"/>
      <c r="M936" s="61"/>
      <c r="N936" s="61"/>
      <c r="O936" s="62"/>
      <c r="P936" s="125"/>
      <c r="W936" s="62"/>
      <c r="X936" s="62"/>
    </row>
    <row r="937" spans="1:24" s="57" customFormat="1" x14ac:dyDescent="0.25">
      <c r="A937" s="75"/>
      <c r="D937" s="58"/>
      <c r="E937" s="58"/>
      <c r="F937" s="58"/>
      <c r="G937" s="58"/>
      <c r="H937" s="60"/>
      <c r="I937" s="60"/>
      <c r="J937" s="60"/>
      <c r="K937" s="60"/>
      <c r="M937" s="61"/>
      <c r="N937" s="61"/>
      <c r="O937" s="62"/>
      <c r="P937" s="125"/>
      <c r="W937" s="62"/>
      <c r="X937" s="62"/>
    </row>
    <row r="938" spans="1:24" s="57" customFormat="1" x14ac:dyDescent="0.25">
      <c r="A938" s="75"/>
      <c r="D938" s="58"/>
      <c r="E938" s="58"/>
      <c r="F938" s="58"/>
      <c r="G938" s="58"/>
      <c r="H938" s="60"/>
      <c r="I938" s="60"/>
      <c r="J938" s="60"/>
      <c r="K938" s="60"/>
      <c r="M938" s="61"/>
      <c r="N938" s="61"/>
      <c r="O938" s="62"/>
      <c r="P938" s="125"/>
      <c r="W938" s="62"/>
      <c r="X938" s="62"/>
    </row>
    <row r="939" spans="1:24" s="57" customFormat="1" x14ac:dyDescent="0.25">
      <c r="A939" s="75"/>
      <c r="D939" s="58"/>
      <c r="E939" s="58"/>
      <c r="F939" s="58"/>
      <c r="G939" s="58"/>
      <c r="H939" s="60"/>
      <c r="I939" s="60"/>
      <c r="J939" s="60"/>
      <c r="K939" s="60"/>
      <c r="M939" s="61"/>
      <c r="N939" s="61"/>
      <c r="O939" s="62"/>
      <c r="P939" s="125"/>
      <c r="W939" s="62"/>
      <c r="X939" s="62"/>
    </row>
    <row r="940" spans="1:24" s="57" customFormat="1" x14ac:dyDescent="0.25">
      <c r="A940" s="75"/>
      <c r="D940" s="58"/>
      <c r="E940" s="58"/>
      <c r="F940" s="58"/>
      <c r="G940" s="58"/>
      <c r="H940" s="60"/>
      <c r="I940" s="60"/>
      <c r="J940" s="60"/>
      <c r="K940" s="60"/>
      <c r="M940" s="61"/>
      <c r="N940" s="61"/>
      <c r="O940" s="62"/>
      <c r="P940" s="125"/>
      <c r="W940" s="62"/>
      <c r="X940" s="62"/>
    </row>
    <row r="941" spans="1:24" s="57" customFormat="1" x14ac:dyDescent="0.25">
      <c r="A941" s="75"/>
      <c r="D941" s="58"/>
      <c r="E941" s="58"/>
      <c r="F941" s="58"/>
      <c r="G941" s="58"/>
      <c r="H941" s="60"/>
      <c r="I941" s="60"/>
      <c r="J941" s="60"/>
      <c r="K941" s="60"/>
      <c r="M941" s="61"/>
      <c r="N941" s="61"/>
      <c r="O941" s="62"/>
      <c r="P941" s="125"/>
      <c r="W941" s="62"/>
      <c r="X941" s="62"/>
    </row>
    <row r="942" spans="1:24" s="57" customFormat="1" x14ac:dyDescent="0.25">
      <c r="A942" s="75"/>
      <c r="D942" s="58"/>
      <c r="E942" s="58"/>
      <c r="F942" s="58"/>
      <c r="G942" s="58"/>
      <c r="H942" s="60"/>
      <c r="I942" s="60"/>
      <c r="J942" s="60"/>
      <c r="K942" s="60"/>
      <c r="M942" s="61"/>
      <c r="N942" s="61"/>
      <c r="O942" s="62"/>
      <c r="P942" s="125"/>
      <c r="W942" s="62"/>
      <c r="X942" s="62"/>
    </row>
    <row r="943" spans="1:24" s="57" customFormat="1" x14ac:dyDescent="0.25">
      <c r="A943" s="75"/>
      <c r="D943" s="58"/>
      <c r="E943" s="58"/>
      <c r="F943" s="58"/>
      <c r="G943" s="58"/>
      <c r="H943" s="60"/>
      <c r="I943" s="60"/>
      <c r="J943" s="60"/>
      <c r="K943" s="60"/>
      <c r="M943" s="61"/>
      <c r="N943" s="61"/>
      <c r="O943" s="62"/>
      <c r="P943" s="125"/>
      <c r="W943" s="62"/>
      <c r="X943" s="62"/>
    </row>
    <row r="944" spans="1:24" s="57" customFormat="1" x14ac:dyDescent="0.25">
      <c r="A944" s="75"/>
      <c r="D944" s="58"/>
      <c r="E944" s="58"/>
      <c r="F944" s="58"/>
      <c r="G944" s="58"/>
      <c r="H944" s="60"/>
      <c r="I944" s="60"/>
      <c r="J944" s="60"/>
      <c r="K944" s="60"/>
      <c r="M944" s="61"/>
      <c r="N944" s="61"/>
      <c r="O944" s="62"/>
      <c r="P944" s="125"/>
      <c r="W944" s="62"/>
      <c r="X944" s="62"/>
    </row>
    <row r="945" spans="1:24" s="57" customFormat="1" x14ac:dyDescent="0.25">
      <c r="A945" s="75"/>
      <c r="D945" s="58"/>
      <c r="E945" s="58"/>
      <c r="F945" s="58"/>
      <c r="G945" s="58"/>
      <c r="H945" s="60"/>
      <c r="I945" s="60"/>
      <c r="J945" s="60"/>
      <c r="K945" s="60"/>
      <c r="M945" s="61"/>
      <c r="N945" s="61"/>
      <c r="O945" s="62"/>
      <c r="P945" s="125"/>
      <c r="W945" s="62"/>
      <c r="X945" s="62"/>
    </row>
    <row r="946" spans="1:24" s="57" customFormat="1" x14ac:dyDescent="0.25">
      <c r="A946" s="75"/>
      <c r="D946" s="58"/>
      <c r="E946" s="58"/>
      <c r="F946" s="58"/>
      <c r="G946" s="58"/>
      <c r="H946" s="60"/>
      <c r="I946" s="60"/>
      <c r="J946" s="60"/>
      <c r="K946" s="60"/>
      <c r="M946" s="61"/>
      <c r="N946" s="61"/>
      <c r="O946" s="62"/>
      <c r="P946" s="125"/>
      <c r="W946" s="62"/>
      <c r="X946" s="62"/>
    </row>
    <row r="947" spans="1:24" s="57" customFormat="1" x14ac:dyDescent="0.25">
      <c r="A947" s="75"/>
      <c r="D947" s="58"/>
      <c r="E947" s="58"/>
      <c r="F947" s="58"/>
      <c r="G947" s="58"/>
      <c r="H947" s="60"/>
      <c r="I947" s="60"/>
      <c r="J947" s="60"/>
      <c r="K947" s="60"/>
      <c r="M947" s="61"/>
      <c r="N947" s="61"/>
      <c r="O947" s="62"/>
      <c r="P947" s="125"/>
      <c r="W947" s="62"/>
      <c r="X947" s="62"/>
    </row>
    <row r="948" spans="1:24" s="57" customFormat="1" x14ac:dyDescent="0.25">
      <c r="A948" s="75"/>
      <c r="D948" s="58"/>
      <c r="E948" s="58"/>
      <c r="F948" s="58"/>
      <c r="G948" s="58"/>
      <c r="H948" s="60"/>
      <c r="I948" s="60"/>
      <c r="J948" s="60"/>
      <c r="K948" s="60"/>
      <c r="M948" s="61"/>
      <c r="N948" s="61"/>
      <c r="O948" s="62"/>
      <c r="P948" s="125"/>
      <c r="W948" s="62"/>
      <c r="X948" s="62"/>
    </row>
    <row r="949" spans="1:24" s="57" customFormat="1" x14ac:dyDescent="0.25">
      <c r="A949" s="75"/>
      <c r="D949" s="58"/>
      <c r="E949" s="58"/>
      <c r="F949" s="58"/>
      <c r="G949" s="58"/>
      <c r="H949" s="60"/>
      <c r="I949" s="60"/>
      <c r="J949" s="60"/>
      <c r="K949" s="60"/>
      <c r="M949" s="61"/>
      <c r="N949" s="61"/>
      <c r="O949" s="62"/>
      <c r="P949" s="125"/>
      <c r="W949" s="62"/>
      <c r="X949" s="62"/>
    </row>
    <row r="950" spans="1:24" s="57" customFormat="1" x14ac:dyDescent="0.25">
      <c r="A950" s="75"/>
      <c r="D950" s="58"/>
      <c r="E950" s="58"/>
      <c r="F950" s="58"/>
      <c r="G950" s="58"/>
      <c r="H950" s="60"/>
      <c r="I950" s="60"/>
      <c r="J950" s="60"/>
      <c r="K950" s="60"/>
      <c r="M950" s="61"/>
      <c r="N950" s="61"/>
      <c r="O950" s="62"/>
      <c r="P950" s="125"/>
      <c r="W950" s="62"/>
      <c r="X950" s="62"/>
    </row>
    <row r="951" spans="1:24" s="57" customFormat="1" x14ac:dyDescent="0.25">
      <c r="A951" s="75"/>
      <c r="D951" s="58"/>
      <c r="E951" s="58"/>
      <c r="F951" s="58"/>
      <c r="G951" s="58"/>
      <c r="H951" s="60"/>
      <c r="I951" s="60"/>
      <c r="J951" s="60"/>
      <c r="K951" s="60"/>
      <c r="M951" s="61"/>
      <c r="N951" s="61"/>
      <c r="O951" s="62"/>
      <c r="P951" s="125"/>
      <c r="W951" s="62"/>
      <c r="X951" s="62"/>
    </row>
    <row r="952" spans="1:24" s="57" customFormat="1" x14ac:dyDescent="0.25">
      <c r="A952" s="75"/>
      <c r="D952" s="58"/>
      <c r="E952" s="58"/>
      <c r="F952" s="58"/>
      <c r="G952" s="58"/>
      <c r="H952" s="60"/>
      <c r="I952" s="60"/>
      <c r="J952" s="60"/>
      <c r="K952" s="60"/>
      <c r="M952" s="61"/>
      <c r="N952" s="61"/>
      <c r="O952" s="62"/>
      <c r="P952" s="125"/>
      <c r="W952" s="62"/>
      <c r="X952" s="62"/>
    </row>
    <row r="953" spans="1:24" s="57" customFormat="1" x14ac:dyDescent="0.25">
      <c r="A953" s="75"/>
      <c r="D953" s="58"/>
      <c r="E953" s="58"/>
      <c r="F953" s="58"/>
      <c r="G953" s="58"/>
      <c r="H953" s="60"/>
      <c r="I953" s="60"/>
      <c r="J953" s="60"/>
      <c r="K953" s="60"/>
      <c r="M953" s="61"/>
      <c r="N953" s="61"/>
      <c r="O953" s="62"/>
      <c r="P953" s="125"/>
      <c r="W953" s="62"/>
      <c r="X953" s="62"/>
    </row>
    <row r="954" spans="1:24" s="57" customFormat="1" x14ac:dyDescent="0.25">
      <c r="A954" s="75"/>
      <c r="D954" s="58"/>
      <c r="E954" s="58"/>
      <c r="F954" s="58"/>
      <c r="G954" s="58"/>
      <c r="H954" s="60"/>
      <c r="I954" s="60"/>
      <c r="J954" s="60"/>
      <c r="K954" s="60"/>
      <c r="M954" s="61"/>
      <c r="N954" s="61"/>
      <c r="O954" s="62"/>
      <c r="P954" s="125"/>
      <c r="W954" s="62"/>
      <c r="X954" s="62"/>
    </row>
    <row r="955" spans="1:24" s="57" customFormat="1" x14ac:dyDescent="0.25">
      <c r="A955" s="75"/>
      <c r="D955" s="58"/>
      <c r="E955" s="58"/>
      <c r="F955" s="58"/>
      <c r="G955" s="58"/>
      <c r="H955" s="60"/>
      <c r="I955" s="60"/>
      <c r="J955" s="60"/>
      <c r="K955" s="60"/>
      <c r="M955" s="61"/>
      <c r="N955" s="61"/>
      <c r="O955" s="62"/>
      <c r="P955" s="125"/>
      <c r="W955" s="62"/>
      <c r="X955" s="62"/>
    </row>
    <row r="956" spans="1:24" s="57" customFormat="1" x14ac:dyDescent="0.25">
      <c r="A956" s="75"/>
      <c r="D956" s="58"/>
      <c r="E956" s="58"/>
      <c r="F956" s="58"/>
      <c r="G956" s="58"/>
      <c r="H956" s="60"/>
      <c r="I956" s="60"/>
      <c r="J956" s="60"/>
      <c r="K956" s="60"/>
      <c r="M956" s="61"/>
      <c r="N956" s="61"/>
      <c r="O956" s="62"/>
      <c r="P956" s="125"/>
      <c r="W956" s="62"/>
      <c r="X956" s="62"/>
    </row>
    <row r="957" spans="1:24" s="57" customFormat="1" x14ac:dyDescent="0.25">
      <c r="A957" s="75"/>
      <c r="D957" s="58"/>
      <c r="E957" s="58"/>
      <c r="F957" s="58"/>
      <c r="G957" s="58"/>
      <c r="H957" s="60"/>
      <c r="I957" s="60"/>
      <c r="J957" s="60"/>
      <c r="K957" s="60"/>
      <c r="M957" s="61"/>
      <c r="N957" s="61"/>
      <c r="O957" s="62"/>
      <c r="P957" s="125"/>
      <c r="W957" s="62"/>
      <c r="X957" s="62"/>
    </row>
    <row r="958" spans="1:24" s="57" customFormat="1" x14ac:dyDescent="0.25">
      <c r="A958" s="75"/>
      <c r="D958" s="58"/>
      <c r="E958" s="58"/>
      <c r="F958" s="58"/>
      <c r="G958" s="58"/>
      <c r="H958" s="60"/>
      <c r="I958" s="60"/>
      <c r="J958" s="60"/>
      <c r="K958" s="60"/>
      <c r="M958" s="61"/>
      <c r="N958" s="61"/>
      <c r="O958" s="62"/>
      <c r="P958" s="125"/>
      <c r="W958" s="62"/>
      <c r="X958" s="62"/>
    </row>
    <row r="959" spans="1:24" s="57" customFormat="1" x14ac:dyDescent="0.25">
      <c r="A959" s="75"/>
      <c r="D959" s="58"/>
      <c r="E959" s="58"/>
      <c r="F959" s="58"/>
      <c r="G959" s="58"/>
      <c r="H959" s="60"/>
      <c r="I959" s="60"/>
      <c r="J959" s="60"/>
      <c r="K959" s="60"/>
      <c r="M959" s="61"/>
      <c r="N959" s="61"/>
      <c r="O959" s="62"/>
      <c r="P959" s="125"/>
      <c r="W959" s="62"/>
      <c r="X959" s="62"/>
    </row>
    <row r="960" spans="1:24" s="57" customFormat="1" x14ac:dyDescent="0.25">
      <c r="A960" s="75"/>
      <c r="D960" s="58"/>
      <c r="E960" s="58"/>
      <c r="F960" s="58"/>
      <c r="G960" s="58"/>
      <c r="H960" s="60"/>
      <c r="I960" s="60"/>
      <c r="J960" s="60"/>
      <c r="K960" s="60"/>
      <c r="M960" s="61"/>
      <c r="N960" s="61"/>
      <c r="O960" s="62"/>
      <c r="P960" s="125"/>
      <c r="W960" s="62"/>
      <c r="X960" s="62"/>
    </row>
    <row r="961" spans="1:24" s="57" customFormat="1" x14ac:dyDescent="0.25">
      <c r="A961" s="75"/>
      <c r="D961" s="58"/>
      <c r="E961" s="58"/>
      <c r="F961" s="58"/>
      <c r="G961" s="58"/>
      <c r="H961" s="60"/>
      <c r="I961" s="60"/>
      <c r="J961" s="60"/>
      <c r="K961" s="60"/>
      <c r="M961" s="61"/>
      <c r="N961" s="61"/>
      <c r="O961" s="62"/>
      <c r="P961" s="125"/>
      <c r="W961" s="62"/>
      <c r="X961" s="62"/>
    </row>
    <row r="962" spans="1:24" s="57" customFormat="1" x14ac:dyDescent="0.25">
      <c r="A962" s="75"/>
      <c r="D962" s="58"/>
      <c r="E962" s="58"/>
      <c r="F962" s="58"/>
      <c r="G962" s="58"/>
      <c r="H962" s="60"/>
      <c r="I962" s="60"/>
      <c r="J962" s="60"/>
      <c r="K962" s="60"/>
      <c r="M962" s="61"/>
      <c r="N962" s="61"/>
      <c r="O962" s="62"/>
      <c r="P962" s="125"/>
      <c r="W962" s="62"/>
      <c r="X962" s="62"/>
    </row>
    <row r="963" spans="1:24" s="57" customFormat="1" x14ac:dyDescent="0.25">
      <c r="A963" s="75"/>
      <c r="D963" s="58"/>
      <c r="E963" s="58"/>
      <c r="F963" s="58"/>
      <c r="G963" s="58"/>
      <c r="H963" s="60"/>
      <c r="I963" s="60"/>
      <c r="J963" s="60"/>
      <c r="K963" s="60"/>
      <c r="M963" s="61"/>
      <c r="N963" s="61"/>
      <c r="O963" s="62"/>
      <c r="P963" s="125"/>
      <c r="W963" s="62"/>
      <c r="X963" s="62"/>
    </row>
    <row r="964" spans="1:24" s="57" customFormat="1" x14ac:dyDescent="0.25">
      <c r="A964" s="75"/>
      <c r="D964" s="58"/>
      <c r="E964" s="58"/>
      <c r="F964" s="58"/>
      <c r="G964" s="58"/>
      <c r="H964" s="60"/>
      <c r="I964" s="60"/>
      <c r="J964" s="60"/>
      <c r="K964" s="60"/>
      <c r="M964" s="61"/>
      <c r="N964" s="61"/>
      <c r="O964" s="62"/>
      <c r="P964" s="125"/>
      <c r="W964" s="62"/>
      <c r="X964" s="62"/>
    </row>
    <row r="965" spans="1:24" s="57" customFormat="1" x14ac:dyDescent="0.25">
      <c r="A965" s="75"/>
      <c r="D965" s="58"/>
      <c r="E965" s="58"/>
      <c r="F965" s="58"/>
      <c r="G965" s="58"/>
      <c r="H965" s="60"/>
      <c r="I965" s="60"/>
      <c r="J965" s="60"/>
      <c r="K965" s="60"/>
      <c r="M965" s="61"/>
      <c r="N965" s="61"/>
      <c r="O965" s="62"/>
      <c r="P965" s="125"/>
      <c r="W965" s="62"/>
      <c r="X965" s="62"/>
    </row>
    <row r="966" spans="1:24" s="57" customFormat="1" x14ac:dyDescent="0.25">
      <c r="A966" s="75"/>
      <c r="D966" s="58"/>
      <c r="E966" s="58"/>
      <c r="F966" s="58"/>
      <c r="G966" s="58"/>
      <c r="H966" s="60"/>
      <c r="I966" s="60"/>
      <c r="J966" s="60"/>
      <c r="K966" s="60"/>
      <c r="M966" s="61"/>
      <c r="N966" s="61"/>
      <c r="O966" s="62"/>
      <c r="P966" s="125"/>
      <c r="W966" s="62"/>
      <c r="X966" s="62"/>
    </row>
    <row r="967" spans="1:24" s="57" customFormat="1" x14ac:dyDescent="0.25">
      <c r="A967" s="75"/>
      <c r="D967" s="58"/>
      <c r="E967" s="58"/>
      <c r="F967" s="58"/>
      <c r="G967" s="58"/>
      <c r="H967" s="60"/>
      <c r="I967" s="60"/>
      <c r="J967" s="60"/>
      <c r="K967" s="60"/>
      <c r="M967" s="61"/>
      <c r="N967" s="61"/>
      <c r="O967" s="62"/>
      <c r="P967" s="125"/>
      <c r="W967" s="62"/>
      <c r="X967" s="62"/>
    </row>
    <row r="968" spans="1:24" s="57" customFormat="1" x14ac:dyDescent="0.25">
      <c r="A968" s="75"/>
      <c r="D968" s="58"/>
      <c r="E968" s="58"/>
      <c r="F968" s="58"/>
      <c r="G968" s="58"/>
      <c r="H968" s="60"/>
      <c r="I968" s="60"/>
      <c r="J968" s="60"/>
      <c r="K968" s="60"/>
      <c r="M968" s="61"/>
      <c r="N968" s="61"/>
      <c r="O968" s="62"/>
      <c r="P968" s="125"/>
      <c r="W968" s="62"/>
      <c r="X968" s="62"/>
    </row>
    <row r="969" spans="1:24" s="57" customFormat="1" x14ac:dyDescent="0.25">
      <c r="A969" s="75"/>
      <c r="D969" s="58"/>
      <c r="E969" s="58"/>
      <c r="F969" s="58"/>
      <c r="G969" s="58"/>
      <c r="H969" s="60"/>
      <c r="I969" s="60"/>
      <c r="J969" s="60"/>
      <c r="K969" s="60"/>
      <c r="M969" s="61"/>
      <c r="N969" s="61"/>
      <c r="O969" s="62"/>
      <c r="P969" s="125"/>
      <c r="W969" s="62"/>
      <c r="X969" s="62"/>
    </row>
    <row r="970" spans="1:24" s="57" customFormat="1" x14ac:dyDescent="0.25">
      <c r="A970" s="75"/>
      <c r="D970" s="58"/>
      <c r="E970" s="58"/>
      <c r="F970" s="58"/>
      <c r="G970" s="58"/>
      <c r="H970" s="60"/>
      <c r="I970" s="60"/>
      <c r="J970" s="60"/>
      <c r="K970" s="60"/>
      <c r="M970" s="61"/>
      <c r="N970" s="61"/>
      <c r="O970" s="62"/>
      <c r="P970" s="125"/>
      <c r="W970" s="62"/>
      <c r="X970" s="62"/>
    </row>
    <row r="971" spans="1:24" s="57" customFormat="1" x14ac:dyDescent="0.25">
      <c r="A971" s="75"/>
      <c r="D971" s="58"/>
      <c r="E971" s="58"/>
      <c r="F971" s="58"/>
      <c r="G971" s="58"/>
      <c r="H971" s="60"/>
      <c r="I971" s="60"/>
      <c r="J971" s="60"/>
      <c r="K971" s="60"/>
      <c r="M971" s="61"/>
      <c r="N971" s="61"/>
      <c r="O971" s="62"/>
      <c r="P971" s="125"/>
      <c r="W971" s="62"/>
      <c r="X971" s="62"/>
    </row>
    <row r="972" spans="1:24" s="57" customFormat="1" x14ac:dyDescent="0.25">
      <c r="A972" s="75"/>
      <c r="D972" s="58"/>
      <c r="E972" s="58"/>
      <c r="F972" s="58"/>
      <c r="G972" s="58"/>
      <c r="H972" s="60"/>
      <c r="I972" s="60"/>
      <c r="J972" s="60"/>
      <c r="K972" s="60"/>
      <c r="M972" s="61"/>
      <c r="N972" s="61"/>
      <c r="O972" s="62"/>
      <c r="P972" s="125"/>
      <c r="W972" s="62"/>
      <c r="X972" s="62"/>
    </row>
    <row r="973" spans="1:24" s="57" customFormat="1" x14ac:dyDescent="0.25">
      <c r="A973" s="75"/>
      <c r="D973" s="58"/>
      <c r="E973" s="58"/>
      <c r="F973" s="58"/>
      <c r="G973" s="58"/>
      <c r="H973" s="60"/>
      <c r="I973" s="60"/>
      <c r="J973" s="60"/>
      <c r="K973" s="60"/>
      <c r="M973" s="61"/>
      <c r="N973" s="61"/>
      <c r="O973" s="62"/>
      <c r="P973" s="125"/>
      <c r="W973" s="62"/>
      <c r="X973" s="62"/>
    </row>
    <row r="974" spans="1:24" s="57" customFormat="1" x14ac:dyDescent="0.25">
      <c r="A974" s="75"/>
      <c r="D974" s="58"/>
      <c r="E974" s="58"/>
      <c r="F974" s="58"/>
      <c r="G974" s="58"/>
      <c r="H974" s="60"/>
      <c r="I974" s="60"/>
      <c r="J974" s="60"/>
      <c r="K974" s="60"/>
      <c r="M974" s="61"/>
      <c r="N974" s="61"/>
      <c r="O974" s="62"/>
      <c r="P974" s="125"/>
      <c r="W974" s="62"/>
      <c r="X974" s="62"/>
    </row>
    <row r="975" spans="1:24" s="57" customFormat="1" x14ac:dyDescent="0.25">
      <c r="A975" s="75"/>
      <c r="D975" s="58"/>
      <c r="E975" s="58"/>
      <c r="F975" s="58"/>
      <c r="G975" s="58"/>
      <c r="H975" s="60"/>
      <c r="I975" s="60"/>
      <c r="J975" s="60"/>
      <c r="K975" s="60"/>
      <c r="M975" s="61"/>
      <c r="N975" s="61"/>
      <c r="O975" s="62"/>
      <c r="P975" s="125"/>
      <c r="W975" s="62"/>
      <c r="X975" s="62"/>
    </row>
    <row r="976" spans="1:24" s="57" customFormat="1" x14ac:dyDescent="0.25">
      <c r="A976" s="75"/>
      <c r="D976" s="58"/>
      <c r="E976" s="58"/>
      <c r="F976" s="58"/>
      <c r="G976" s="58"/>
      <c r="H976" s="60"/>
      <c r="I976" s="60"/>
      <c r="J976" s="60"/>
      <c r="K976" s="60"/>
      <c r="M976" s="61"/>
      <c r="N976" s="61"/>
      <c r="O976" s="62"/>
      <c r="P976" s="125"/>
      <c r="W976" s="62"/>
      <c r="X976" s="62"/>
    </row>
    <row r="977" spans="1:24" s="57" customFormat="1" x14ac:dyDescent="0.25">
      <c r="A977" s="75"/>
      <c r="D977" s="58"/>
      <c r="E977" s="58"/>
      <c r="F977" s="58"/>
      <c r="G977" s="58"/>
      <c r="H977" s="60"/>
      <c r="I977" s="60"/>
      <c r="J977" s="60"/>
      <c r="K977" s="60"/>
      <c r="M977" s="61"/>
      <c r="N977" s="61"/>
      <c r="O977" s="62"/>
      <c r="P977" s="125"/>
      <c r="W977" s="62"/>
      <c r="X977" s="62"/>
    </row>
    <row r="978" spans="1:24" s="57" customFormat="1" x14ac:dyDescent="0.25">
      <c r="A978" s="75"/>
      <c r="D978" s="58"/>
      <c r="E978" s="58"/>
      <c r="F978" s="58"/>
      <c r="G978" s="58"/>
      <c r="H978" s="60"/>
      <c r="I978" s="60"/>
      <c r="J978" s="60"/>
      <c r="K978" s="60"/>
      <c r="M978" s="61"/>
      <c r="N978" s="61"/>
      <c r="O978" s="62"/>
      <c r="P978" s="125"/>
      <c r="W978" s="62"/>
      <c r="X978" s="62"/>
    </row>
    <row r="979" spans="1:24" s="57" customFormat="1" x14ac:dyDescent="0.25">
      <c r="A979" s="75"/>
      <c r="D979" s="58"/>
      <c r="E979" s="58"/>
      <c r="F979" s="58"/>
      <c r="G979" s="58"/>
      <c r="H979" s="60"/>
      <c r="I979" s="60"/>
      <c r="J979" s="60"/>
      <c r="K979" s="60"/>
      <c r="M979" s="61"/>
      <c r="N979" s="61"/>
      <c r="O979" s="62"/>
      <c r="P979" s="125"/>
      <c r="W979" s="62"/>
      <c r="X979" s="62"/>
    </row>
    <row r="980" spans="1:24" s="57" customFormat="1" x14ac:dyDescent="0.25">
      <c r="A980" s="75"/>
      <c r="D980" s="58"/>
      <c r="E980" s="58"/>
      <c r="F980" s="58"/>
      <c r="G980" s="58"/>
      <c r="H980" s="60"/>
      <c r="I980" s="60"/>
      <c r="J980" s="60"/>
      <c r="K980" s="60"/>
      <c r="M980" s="61"/>
      <c r="N980" s="61"/>
      <c r="O980" s="62"/>
      <c r="P980" s="125"/>
      <c r="W980" s="62"/>
      <c r="X980" s="62"/>
    </row>
    <row r="981" spans="1:24" s="57" customFormat="1" x14ac:dyDescent="0.25">
      <c r="A981" s="75"/>
      <c r="D981" s="58"/>
      <c r="E981" s="58"/>
      <c r="F981" s="58"/>
      <c r="G981" s="58"/>
      <c r="H981" s="60"/>
      <c r="I981" s="60"/>
      <c r="J981" s="60"/>
      <c r="K981" s="60"/>
      <c r="M981" s="61"/>
      <c r="N981" s="61"/>
      <c r="O981" s="62"/>
      <c r="P981" s="125"/>
      <c r="W981" s="62"/>
      <c r="X981" s="62"/>
    </row>
    <row r="982" spans="1:24" s="57" customFormat="1" x14ac:dyDescent="0.25">
      <c r="A982" s="75"/>
      <c r="D982" s="58"/>
      <c r="E982" s="58"/>
      <c r="F982" s="58"/>
      <c r="G982" s="58"/>
      <c r="H982" s="60"/>
      <c r="I982" s="60"/>
      <c r="J982" s="60"/>
      <c r="K982" s="60"/>
      <c r="M982" s="61"/>
      <c r="N982" s="61"/>
      <c r="O982" s="62"/>
      <c r="P982" s="125"/>
      <c r="W982" s="62"/>
      <c r="X982" s="62"/>
    </row>
    <row r="983" spans="1:24" s="57" customFormat="1" x14ac:dyDescent="0.25">
      <c r="A983" s="75"/>
      <c r="D983" s="58"/>
      <c r="E983" s="58"/>
      <c r="F983" s="58"/>
      <c r="G983" s="58"/>
      <c r="H983" s="60"/>
      <c r="I983" s="60"/>
      <c r="J983" s="60"/>
      <c r="K983" s="60"/>
      <c r="M983" s="61"/>
      <c r="N983" s="61"/>
      <c r="O983" s="62"/>
      <c r="P983" s="125"/>
      <c r="W983" s="62"/>
      <c r="X983" s="62"/>
    </row>
    <row r="984" spans="1:24" s="57" customFormat="1" x14ac:dyDescent="0.25">
      <c r="A984" s="75"/>
      <c r="D984" s="58"/>
      <c r="E984" s="58"/>
      <c r="F984" s="58"/>
      <c r="G984" s="58"/>
      <c r="H984" s="60"/>
      <c r="I984" s="60"/>
      <c r="J984" s="60"/>
      <c r="K984" s="60"/>
      <c r="M984" s="61"/>
      <c r="N984" s="61"/>
      <c r="O984" s="62"/>
      <c r="P984" s="125"/>
      <c r="W984" s="62"/>
      <c r="X984" s="62"/>
    </row>
    <row r="985" spans="1:24" s="57" customFormat="1" x14ac:dyDescent="0.25">
      <c r="A985" s="75"/>
      <c r="D985" s="58"/>
      <c r="E985" s="58"/>
      <c r="F985" s="58"/>
      <c r="G985" s="58"/>
      <c r="H985" s="60"/>
      <c r="I985" s="60"/>
      <c r="J985" s="60"/>
      <c r="K985" s="60"/>
      <c r="M985" s="61"/>
      <c r="N985" s="61"/>
      <c r="O985" s="62"/>
      <c r="P985" s="125"/>
      <c r="W985" s="62"/>
      <c r="X985" s="62"/>
    </row>
    <row r="986" spans="1:24" s="57" customFormat="1" x14ac:dyDescent="0.25">
      <c r="A986" s="75"/>
      <c r="D986" s="58"/>
      <c r="E986" s="58"/>
      <c r="F986" s="58"/>
      <c r="G986" s="58"/>
      <c r="H986" s="60"/>
      <c r="I986" s="60"/>
      <c r="J986" s="60"/>
      <c r="K986" s="60"/>
      <c r="M986" s="61"/>
      <c r="N986" s="61"/>
      <c r="O986" s="62"/>
      <c r="P986" s="125"/>
      <c r="W986" s="62"/>
      <c r="X986" s="62"/>
    </row>
    <row r="987" spans="1:24" s="57" customFormat="1" x14ac:dyDescent="0.25">
      <c r="A987" s="75"/>
      <c r="D987" s="58"/>
      <c r="E987" s="58"/>
      <c r="F987" s="58"/>
      <c r="G987" s="58"/>
      <c r="H987" s="60"/>
      <c r="I987" s="60"/>
      <c r="J987" s="60"/>
      <c r="K987" s="60"/>
      <c r="M987" s="61"/>
      <c r="N987" s="61"/>
      <c r="O987" s="62"/>
      <c r="P987" s="125"/>
      <c r="W987" s="62"/>
      <c r="X987" s="62"/>
    </row>
    <row r="988" spans="1:24" s="57" customFormat="1" x14ac:dyDescent="0.25">
      <c r="A988" s="75"/>
      <c r="D988" s="58"/>
      <c r="E988" s="58"/>
      <c r="F988" s="58"/>
      <c r="G988" s="58"/>
      <c r="H988" s="60"/>
      <c r="I988" s="60"/>
      <c r="J988" s="60"/>
      <c r="K988" s="60"/>
      <c r="M988" s="61"/>
      <c r="N988" s="61"/>
      <c r="O988" s="62"/>
      <c r="P988" s="125"/>
      <c r="W988" s="62"/>
      <c r="X988" s="62"/>
    </row>
    <row r="989" spans="1:24" s="57" customFormat="1" x14ac:dyDescent="0.25">
      <c r="A989" s="75"/>
      <c r="D989" s="58"/>
      <c r="E989" s="58"/>
      <c r="F989" s="58"/>
      <c r="G989" s="58"/>
      <c r="H989" s="60"/>
      <c r="I989" s="60"/>
      <c r="J989" s="60"/>
      <c r="K989" s="60"/>
      <c r="M989" s="61"/>
      <c r="N989" s="61"/>
      <c r="O989" s="62"/>
      <c r="P989" s="125"/>
      <c r="W989" s="62"/>
      <c r="X989" s="62"/>
    </row>
    <row r="990" spans="1:24" s="57" customFormat="1" x14ac:dyDescent="0.25">
      <c r="A990" s="75"/>
      <c r="D990" s="58"/>
      <c r="E990" s="58"/>
      <c r="F990" s="58"/>
      <c r="G990" s="58"/>
      <c r="H990" s="60"/>
      <c r="I990" s="60"/>
      <c r="J990" s="60"/>
      <c r="K990" s="60"/>
      <c r="M990" s="61"/>
      <c r="N990" s="61"/>
      <c r="O990" s="62"/>
      <c r="P990" s="125"/>
      <c r="W990" s="62"/>
      <c r="X990" s="62"/>
    </row>
    <row r="991" spans="1:24" s="57" customFormat="1" x14ac:dyDescent="0.25">
      <c r="A991" s="75"/>
      <c r="D991" s="58"/>
      <c r="E991" s="58"/>
      <c r="F991" s="58"/>
      <c r="G991" s="58"/>
      <c r="H991" s="60"/>
      <c r="I991" s="60"/>
      <c r="J991" s="60"/>
      <c r="K991" s="60"/>
      <c r="M991" s="61"/>
      <c r="N991" s="61"/>
      <c r="O991" s="62"/>
      <c r="P991" s="125"/>
      <c r="W991" s="62"/>
      <c r="X991" s="62"/>
    </row>
    <row r="992" spans="1:24" s="57" customFormat="1" x14ac:dyDescent="0.25">
      <c r="A992" s="75"/>
      <c r="D992" s="58"/>
      <c r="E992" s="58"/>
      <c r="F992" s="58"/>
      <c r="G992" s="58"/>
      <c r="H992" s="60"/>
      <c r="I992" s="60"/>
      <c r="J992" s="60"/>
      <c r="K992" s="60"/>
      <c r="M992" s="61"/>
      <c r="N992" s="61"/>
      <c r="O992" s="62"/>
      <c r="P992" s="125"/>
      <c r="W992" s="62"/>
      <c r="X992" s="62"/>
    </row>
    <row r="993" spans="1:24" s="57" customFormat="1" x14ac:dyDescent="0.25">
      <c r="A993" s="75"/>
      <c r="D993" s="58"/>
      <c r="E993" s="58"/>
      <c r="F993" s="58"/>
      <c r="G993" s="58"/>
      <c r="H993" s="60"/>
      <c r="I993" s="60"/>
      <c r="J993" s="60"/>
      <c r="K993" s="60"/>
      <c r="M993" s="61"/>
      <c r="N993" s="61"/>
      <c r="O993" s="62"/>
      <c r="P993" s="125"/>
      <c r="W993" s="62"/>
      <c r="X993" s="62"/>
    </row>
    <row r="994" spans="1:24" s="57" customFormat="1" x14ac:dyDescent="0.25">
      <c r="A994" s="75"/>
      <c r="D994" s="58"/>
      <c r="E994" s="58"/>
      <c r="F994" s="58"/>
      <c r="G994" s="58"/>
      <c r="H994" s="60"/>
      <c r="I994" s="60"/>
      <c r="J994" s="60"/>
      <c r="K994" s="60"/>
      <c r="M994" s="61"/>
      <c r="N994" s="61"/>
      <c r="O994" s="62"/>
      <c r="P994" s="125"/>
      <c r="W994" s="62"/>
      <c r="X994" s="62"/>
    </row>
    <row r="995" spans="1:24" s="57" customFormat="1" x14ac:dyDescent="0.25">
      <c r="A995" s="75"/>
      <c r="D995" s="58"/>
      <c r="E995" s="58"/>
      <c r="F995" s="58"/>
      <c r="G995" s="58"/>
      <c r="H995" s="60"/>
      <c r="I995" s="60"/>
      <c r="J995" s="60"/>
      <c r="K995" s="60"/>
      <c r="M995" s="61"/>
      <c r="N995" s="61"/>
      <c r="O995" s="62"/>
      <c r="P995" s="125"/>
      <c r="W995" s="62"/>
      <c r="X995" s="62"/>
    </row>
    <row r="996" spans="1:24" s="57" customFormat="1" x14ac:dyDescent="0.25">
      <c r="A996" s="75"/>
      <c r="D996" s="58"/>
      <c r="E996" s="58"/>
      <c r="F996" s="58"/>
      <c r="G996" s="58"/>
      <c r="H996" s="60"/>
      <c r="I996" s="60"/>
      <c r="J996" s="60"/>
      <c r="K996" s="60"/>
      <c r="M996" s="61"/>
      <c r="N996" s="61"/>
      <c r="O996" s="62"/>
      <c r="P996" s="125"/>
      <c r="W996" s="62"/>
      <c r="X996" s="62"/>
    </row>
    <row r="997" spans="1:24" s="57" customFormat="1" x14ac:dyDescent="0.25">
      <c r="A997" s="75"/>
      <c r="D997" s="58"/>
      <c r="E997" s="58"/>
      <c r="F997" s="58"/>
      <c r="G997" s="58"/>
      <c r="H997" s="60"/>
      <c r="I997" s="60"/>
      <c r="J997" s="60"/>
      <c r="K997" s="60"/>
      <c r="M997" s="61"/>
      <c r="N997" s="61"/>
      <c r="O997" s="62"/>
      <c r="P997" s="125"/>
      <c r="W997" s="62"/>
      <c r="X997" s="62"/>
    </row>
    <row r="998" spans="1:24" s="57" customFormat="1" x14ac:dyDescent="0.25">
      <c r="A998" s="75"/>
      <c r="D998" s="58"/>
      <c r="E998" s="58"/>
      <c r="F998" s="58"/>
      <c r="G998" s="58"/>
      <c r="H998" s="60"/>
      <c r="I998" s="60"/>
      <c r="J998" s="60"/>
      <c r="K998" s="60"/>
      <c r="M998" s="61"/>
      <c r="N998" s="61"/>
      <c r="O998" s="62"/>
      <c r="P998" s="125"/>
      <c r="W998" s="62"/>
      <c r="X998" s="62"/>
    </row>
    <row r="999" spans="1:24" s="57" customFormat="1" x14ac:dyDescent="0.25">
      <c r="A999" s="75"/>
      <c r="D999" s="58"/>
      <c r="E999" s="58"/>
      <c r="F999" s="58"/>
      <c r="G999" s="58"/>
      <c r="H999" s="60"/>
      <c r="I999" s="60"/>
      <c r="J999" s="60"/>
      <c r="K999" s="60"/>
      <c r="M999" s="61"/>
      <c r="N999" s="61"/>
      <c r="O999" s="62"/>
      <c r="P999" s="125"/>
      <c r="W999" s="62"/>
      <c r="X999" s="62"/>
    </row>
    <row r="1000" spans="1:24" s="57" customFormat="1" x14ac:dyDescent="0.25">
      <c r="A1000" s="75"/>
      <c r="D1000" s="58"/>
      <c r="E1000" s="58"/>
      <c r="F1000" s="58"/>
      <c r="G1000" s="58"/>
      <c r="H1000" s="60"/>
      <c r="I1000" s="60"/>
      <c r="J1000" s="60"/>
      <c r="K1000" s="60"/>
      <c r="M1000" s="61"/>
      <c r="N1000" s="61"/>
      <c r="O1000" s="62"/>
      <c r="P1000" s="125"/>
      <c r="W1000" s="62"/>
      <c r="X1000" s="62"/>
    </row>
    <row r="1001" spans="1:24" s="57" customFormat="1" x14ac:dyDescent="0.25">
      <c r="A1001" s="75"/>
      <c r="D1001" s="58"/>
      <c r="E1001" s="58"/>
      <c r="F1001" s="58"/>
      <c r="G1001" s="58"/>
      <c r="H1001" s="60"/>
      <c r="I1001" s="60"/>
      <c r="J1001" s="60"/>
      <c r="K1001" s="60"/>
      <c r="M1001" s="61"/>
      <c r="N1001" s="61"/>
      <c r="O1001" s="62"/>
      <c r="P1001" s="125"/>
      <c r="W1001" s="62"/>
      <c r="X1001" s="62"/>
    </row>
    <row r="1002" spans="1:24" s="57" customFormat="1" x14ac:dyDescent="0.25">
      <c r="A1002" s="75"/>
      <c r="D1002" s="58"/>
      <c r="E1002" s="58"/>
      <c r="F1002" s="58"/>
      <c r="G1002" s="58"/>
      <c r="H1002" s="60"/>
      <c r="I1002" s="60"/>
      <c r="J1002" s="60"/>
      <c r="K1002" s="60"/>
      <c r="M1002" s="61"/>
      <c r="N1002" s="61"/>
      <c r="O1002" s="62"/>
      <c r="P1002" s="125"/>
      <c r="W1002" s="62"/>
      <c r="X1002" s="62"/>
    </row>
    <row r="1003" spans="1:24" s="57" customFormat="1" x14ac:dyDescent="0.25">
      <c r="A1003" s="75"/>
      <c r="D1003" s="58"/>
      <c r="E1003" s="58"/>
      <c r="F1003" s="58"/>
      <c r="G1003" s="58"/>
      <c r="H1003" s="60"/>
      <c r="I1003" s="60"/>
      <c r="J1003" s="60"/>
      <c r="K1003" s="60"/>
      <c r="M1003" s="61"/>
      <c r="N1003" s="61"/>
      <c r="O1003" s="62"/>
      <c r="P1003" s="125"/>
      <c r="W1003" s="62"/>
      <c r="X1003" s="62"/>
    </row>
    <row r="1004" spans="1:24" s="57" customFormat="1" x14ac:dyDescent="0.25">
      <c r="A1004" s="75"/>
      <c r="D1004" s="58"/>
      <c r="E1004" s="58"/>
      <c r="F1004" s="58"/>
      <c r="G1004" s="58"/>
      <c r="H1004" s="60"/>
      <c r="I1004" s="60"/>
      <c r="J1004" s="60"/>
      <c r="K1004" s="60"/>
      <c r="M1004" s="61"/>
      <c r="N1004" s="61"/>
      <c r="O1004" s="62"/>
      <c r="P1004" s="125"/>
      <c r="W1004" s="62"/>
      <c r="X1004" s="62"/>
    </row>
    <row r="1005" spans="1:24" s="57" customFormat="1" x14ac:dyDescent="0.25">
      <c r="A1005" s="75"/>
      <c r="D1005" s="58"/>
      <c r="E1005" s="58"/>
      <c r="F1005" s="58"/>
      <c r="G1005" s="58"/>
      <c r="H1005" s="60"/>
      <c r="I1005" s="60"/>
      <c r="J1005" s="60"/>
      <c r="K1005" s="60"/>
      <c r="M1005" s="61"/>
      <c r="N1005" s="61"/>
      <c r="O1005" s="62"/>
      <c r="P1005" s="125"/>
      <c r="W1005" s="62"/>
      <c r="X1005" s="62"/>
    </row>
    <row r="1006" spans="1:24" s="57" customFormat="1" x14ac:dyDescent="0.25">
      <c r="A1006" s="75"/>
      <c r="D1006" s="58"/>
      <c r="E1006" s="58"/>
      <c r="F1006" s="58"/>
      <c r="G1006" s="58"/>
      <c r="H1006" s="60"/>
      <c r="I1006" s="60"/>
      <c r="J1006" s="60"/>
      <c r="K1006" s="60"/>
      <c r="M1006" s="61"/>
      <c r="N1006" s="61"/>
      <c r="O1006" s="62"/>
      <c r="P1006" s="125"/>
      <c r="W1006" s="62"/>
      <c r="X1006" s="62"/>
    </row>
    <row r="1007" spans="1:24" s="57" customFormat="1" x14ac:dyDescent="0.25">
      <c r="A1007" s="75"/>
      <c r="D1007" s="58"/>
      <c r="E1007" s="58"/>
      <c r="F1007" s="58"/>
      <c r="G1007" s="58"/>
      <c r="H1007" s="60"/>
      <c r="I1007" s="60"/>
      <c r="J1007" s="60"/>
      <c r="K1007" s="60"/>
      <c r="M1007" s="61"/>
      <c r="N1007" s="61"/>
      <c r="O1007" s="62"/>
      <c r="P1007" s="125"/>
      <c r="W1007" s="62"/>
      <c r="X1007" s="62"/>
    </row>
    <row r="1008" spans="1:24" s="57" customFormat="1" x14ac:dyDescent="0.25">
      <c r="A1008" s="75"/>
      <c r="D1008" s="58"/>
      <c r="E1008" s="58"/>
      <c r="F1008" s="58"/>
      <c r="G1008" s="58"/>
      <c r="H1008" s="60"/>
      <c r="I1008" s="60"/>
      <c r="J1008" s="60"/>
      <c r="K1008" s="60"/>
      <c r="M1008" s="61"/>
      <c r="N1008" s="61"/>
      <c r="O1008" s="62"/>
      <c r="P1008" s="125"/>
      <c r="W1008" s="62"/>
      <c r="X1008" s="62"/>
    </row>
    <row r="1009" spans="1:24" s="57" customFormat="1" x14ac:dyDescent="0.25">
      <c r="A1009" s="75"/>
      <c r="D1009" s="58"/>
      <c r="E1009" s="58"/>
      <c r="F1009" s="58"/>
      <c r="G1009" s="58"/>
      <c r="H1009" s="60"/>
      <c r="I1009" s="60"/>
      <c r="J1009" s="60"/>
      <c r="K1009" s="60"/>
      <c r="M1009" s="61"/>
      <c r="N1009" s="61"/>
      <c r="O1009" s="62"/>
      <c r="P1009" s="125"/>
      <c r="W1009" s="62"/>
      <c r="X1009" s="62"/>
    </row>
    <row r="1010" spans="1:24" s="57" customFormat="1" x14ac:dyDescent="0.25">
      <c r="A1010" s="75"/>
      <c r="D1010" s="58"/>
      <c r="E1010" s="58"/>
      <c r="F1010" s="58"/>
      <c r="G1010" s="58"/>
      <c r="H1010" s="60"/>
      <c r="I1010" s="60"/>
      <c r="J1010" s="60"/>
      <c r="K1010" s="60"/>
      <c r="M1010" s="61"/>
      <c r="N1010" s="61"/>
      <c r="O1010" s="62"/>
      <c r="P1010" s="125"/>
      <c r="W1010" s="62"/>
      <c r="X1010" s="62"/>
    </row>
    <row r="1011" spans="1:24" s="57" customFormat="1" x14ac:dyDescent="0.25">
      <c r="A1011" s="75"/>
      <c r="D1011" s="58"/>
      <c r="E1011" s="58"/>
      <c r="F1011" s="58"/>
      <c r="G1011" s="58"/>
      <c r="H1011" s="60"/>
      <c r="I1011" s="60"/>
      <c r="J1011" s="60"/>
      <c r="K1011" s="60"/>
      <c r="M1011" s="61"/>
      <c r="N1011" s="61"/>
      <c r="O1011" s="62"/>
      <c r="P1011" s="125"/>
      <c r="W1011" s="62"/>
      <c r="X1011" s="62"/>
    </row>
    <row r="1012" spans="1:24" s="57" customFormat="1" x14ac:dyDescent="0.25">
      <c r="A1012" s="75"/>
      <c r="D1012" s="58"/>
      <c r="E1012" s="58"/>
      <c r="F1012" s="58"/>
      <c r="G1012" s="58"/>
      <c r="H1012" s="60"/>
      <c r="I1012" s="60"/>
      <c r="J1012" s="60"/>
      <c r="K1012" s="60"/>
      <c r="M1012" s="61"/>
      <c r="N1012" s="61"/>
      <c r="O1012" s="62"/>
      <c r="P1012" s="125"/>
      <c r="W1012" s="62"/>
      <c r="X1012" s="62"/>
    </row>
    <row r="1013" spans="1:24" s="57" customFormat="1" x14ac:dyDescent="0.25">
      <c r="A1013" s="75"/>
      <c r="D1013" s="58"/>
      <c r="E1013" s="58"/>
      <c r="F1013" s="58"/>
      <c r="G1013" s="58"/>
      <c r="H1013" s="60"/>
      <c r="I1013" s="60"/>
      <c r="J1013" s="60"/>
      <c r="K1013" s="60"/>
      <c r="M1013" s="61"/>
      <c r="N1013" s="61"/>
      <c r="O1013" s="62"/>
      <c r="P1013" s="125"/>
      <c r="W1013" s="62"/>
      <c r="X1013" s="62"/>
    </row>
    <row r="1014" spans="1:24" s="57" customFormat="1" x14ac:dyDescent="0.25">
      <c r="A1014" s="75"/>
      <c r="D1014" s="58"/>
      <c r="E1014" s="58"/>
      <c r="F1014" s="58"/>
      <c r="G1014" s="58"/>
      <c r="H1014" s="60"/>
      <c r="I1014" s="60"/>
      <c r="J1014" s="60"/>
      <c r="K1014" s="60"/>
      <c r="M1014" s="61"/>
      <c r="N1014" s="61"/>
      <c r="O1014" s="62"/>
      <c r="P1014" s="125"/>
      <c r="W1014" s="62"/>
      <c r="X1014" s="62"/>
    </row>
    <row r="1015" spans="1:24" s="57" customFormat="1" x14ac:dyDescent="0.25">
      <c r="A1015" s="75"/>
      <c r="D1015" s="58"/>
      <c r="E1015" s="58"/>
      <c r="F1015" s="58"/>
      <c r="G1015" s="58"/>
      <c r="H1015" s="60"/>
      <c r="I1015" s="60"/>
      <c r="J1015" s="60"/>
      <c r="K1015" s="60"/>
      <c r="M1015" s="61"/>
      <c r="N1015" s="61"/>
      <c r="O1015" s="62"/>
      <c r="P1015" s="125"/>
      <c r="W1015" s="62"/>
      <c r="X1015" s="62"/>
    </row>
    <row r="1016" spans="1:24" s="57" customFormat="1" x14ac:dyDescent="0.25">
      <c r="A1016" s="75"/>
      <c r="D1016" s="58"/>
      <c r="E1016" s="58"/>
      <c r="F1016" s="58"/>
      <c r="G1016" s="58"/>
      <c r="H1016" s="60"/>
      <c r="I1016" s="60"/>
      <c r="J1016" s="60"/>
      <c r="K1016" s="60"/>
      <c r="M1016" s="61"/>
      <c r="N1016" s="61"/>
      <c r="O1016" s="62"/>
      <c r="P1016" s="125"/>
      <c r="W1016" s="62"/>
      <c r="X1016" s="62"/>
    </row>
    <row r="1017" spans="1:24" s="57" customFormat="1" x14ac:dyDescent="0.25">
      <c r="A1017" s="75"/>
      <c r="D1017" s="58"/>
      <c r="E1017" s="58"/>
      <c r="F1017" s="58"/>
      <c r="G1017" s="58"/>
      <c r="H1017" s="60"/>
      <c r="I1017" s="60"/>
      <c r="J1017" s="60"/>
      <c r="K1017" s="60"/>
      <c r="M1017" s="61"/>
      <c r="N1017" s="61"/>
      <c r="O1017" s="62"/>
      <c r="P1017" s="125"/>
      <c r="W1017" s="62"/>
      <c r="X1017" s="62"/>
    </row>
    <row r="1018" spans="1:24" s="57" customFormat="1" x14ac:dyDescent="0.25">
      <c r="A1018" s="75"/>
      <c r="D1018" s="58"/>
      <c r="E1018" s="58"/>
      <c r="F1018" s="58"/>
      <c r="G1018" s="58"/>
      <c r="H1018" s="60"/>
      <c r="I1018" s="60"/>
      <c r="J1018" s="60"/>
      <c r="K1018" s="60"/>
      <c r="M1018" s="61"/>
      <c r="N1018" s="61"/>
      <c r="O1018" s="62"/>
      <c r="P1018" s="125"/>
      <c r="W1018" s="62"/>
      <c r="X1018" s="62"/>
    </row>
    <row r="1019" spans="1:24" s="57" customFormat="1" x14ac:dyDescent="0.25">
      <c r="A1019" s="75"/>
      <c r="D1019" s="58"/>
      <c r="E1019" s="58"/>
      <c r="F1019" s="58"/>
      <c r="G1019" s="58"/>
      <c r="H1019" s="60"/>
      <c r="I1019" s="60"/>
      <c r="J1019" s="60"/>
      <c r="K1019" s="60"/>
      <c r="M1019" s="61"/>
      <c r="N1019" s="61"/>
      <c r="O1019" s="62"/>
      <c r="P1019" s="125"/>
      <c r="W1019" s="62"/>
      <c r="X1019" s="62"/>
    </row>
    <row r="1020" spans="1:24" s="57" customFormat="1" x14ac:dyDescent="0.25">
      <c r="A1020" s="75"/>
      <c r="D1020" s="58"/>
      <c r="E1020" s="58"/>
      <c r="F1020" s="58"/>
      <c r="G1020" s="58"/>
      <c r="H1020" s="60"/>
      <c r="I1020" s="60"/>
      <c r="J1020" s="60"/>
      <c r="K1020" s="60"/>
      <c r="M1020" s="61"/>
      <c r="N1020" s="61"/>
      <c r="O1020" s="62"/>
      <c r="P1020" s="125"/>
      <c r="W1020" s="62"/>
      <c r="X1020" s="62"/>
    </row>
    <row r="1021" spans="1:24" s="57" customFormat="1" x14ac:dyDescent="0.25">
      <c r="A1021" s="75"/>
      <c r="D1021" s="58"/>
      <c r="E1021" s="58"/>
      <c r="F1021" s="58"/>
      <c r="G1021" s="58"/>
      <c r="H1021" s="60"/>
      <c r="I1021" s="60"/>
      <c r="J1021" s="60"/>
      <c r="K1021" s="60"/>
      <c r="M1021" s="61"/>
      <c r="N1021" s="61"/>
      <c r="O1021" s="62"/>
      <c r="P1021" s="125"/>
      <c r="W1021" s="62"/>
      <c r="X1021" s="62"/>
    </row>
    <row r="1022" spans="1:24" s="57" customFormat="1" x14ac:dyDescent="0.25">
      <c r="A1022" s="75"/>
      <c r="D1022" s="58"/>
      <c r="E1022" s="58"/>
      <c r="F1022" s="58"/>
      <c r="G1022" s="58"/>
      <c r="H1022" s="60"/>
      <c r="I1022" s="60"/>
      <c r="J1022" s="60"/>
      <c r="K1022" s="60"/>
      <c r="M1022" s="61"/>
      <c r="N1022" s="61"/>
      <c r="O1022" s="62"/>
      <c r="P1022" s="125"/>
      <c r="W1022" s="62"/>
      <c r="X1022" s="62"/>
    </row>
    <row r="1023" spans="1:24" s="57" customFormat="1" x14ac:dyDescent="0.25">
      <c r="A1023" s="75"/>
      <c r="D1023" s="58"/>
      <c r="E1023" s="58"/>
      <c r="F1023" s="58"/>
      <c r="G1023" s="58"/>
      <c r="H1023" s="60"/>
      <c r="I1023" s="60"/>
      <c r="J1023" s="60"/>
      <c r="K1023" s="60"/>
      <c r="M1023" s="61"/>
      <c r="N1023" s="61"/>
      <c r="O1023" s="62"/>
      <c r="P1023" s="125"/>
      <c r="W1023" s="62"/>
      <c r="X1023" s="62"/>
    </row>
    <row r="1024" spans="1:24" s="57" customFormat="1" x14ac:dyDescent="0.25">
      <c r="A1024" s="75"/>
      <c r="D1024" s="58"/>
      <c r="E1024" s="58"/>
      <c r="F1024" s="58"/>
      <c r="G1024" s="58"/>
      <c r="H1024" s="60"/>
      <c r="I1024" s="60"/>
      <c r="J1024" s="60"/>
      <c r="K1024" s="60"/>
      <c r="M1024" s="61"/>
      <c r="N1024" s="61"/>
      <c r="O1024" s="62"/>
      <c r="P1024" s="125"/>
      <c r="W1024" s="62"/>
      <c r="X1024" s="62"/>
    </row>
    <row r="1025" spans="1:24" s="57" customFormat="1" x14ac:dyDescent="0.25">
      <c r="A1025" s="75"/>
      <c r="D1025" s="58"/>
      <c r="E1025" s="58"/>
      <c r="F1025" s="58"/>
      <c r="G1025" s="58"/>
      <c r="H1025" s="60"/>
      <c r="I1025" s="60"/>
      <c r="J1025" s="60"/>
      <c r="K1025" s="60"/>
      <c r="M1025" s="61"/>
      <c r="N1025" s="61"/>
      <c r="O1025" s="62"/>
      <c r="P1025" s="125"/>
      <c r="W1025" s="62"/>
      <c r="X1025" s="62"/>
    </row>
    <row r="1026" spans="1:24" s="57" customFormat="1" x14ac:dyDescent="0.25">
      <c r="A1026" s="75"/>
      <c r="D1026" s="58"/>
      <c r="E1026" s="58"/>
      <c r="F1026" s="58"/>
      <c r="G1026" s="58"/>
      <c r="H1026" s="60"/>
      <c r="I1026" s="60"/>
      <c r="J1026" s="60"/>
      <c r="K1026" s="60"/>
      <c r="M1026" s="61"/>
      <c r="N1026" s="61"/>
      <c r="O1026" s="62"/>
      <c r="P1026" s="125"/>
      <c r="W1026" s="62"/>
      <c r="X1026" s="62"/>
    </row>
    <row r="1027" spans="1:24" s="57" customFormat="1" x14ac:dyDescent="0.25">
      <c r="A1027" s="75"/>
      <c r="D1027" s="58"/>
      <c r="E1027" s="58"/>
      <c r="F1027" s="58"/>
      <c r="G1027" s="58"/>
      <c r="H1027" s="60"/>
      <c r="I1027" s="60"/>
      <c r="J1027" s="60"/>
      <c r="K1027" s="60"/>
      <c r="M1027" s="61"/>
      <c r="N1027" s="61"/>
      <c r="O1027" s="62"/>
      <c r="P1027" s="125"/>
      <c r="W1027" s="62"/>
      <c r="X1027" s="62"/>
    </row>
    <row r="1028" spans="1:24" s="57" customFormat="1" x14ac:dyDescent="0.25">
      <c r="A1028" s="75"/>
      <c r="D1028" s="58"/>
      <c r="E1028" s="58"/>
      <c r="F1028" s="58"/>
      <c r="G1028" s="58"/>
      <c r="H1028" s="60"/>
      <c r="I1028" s="60"/>
      <c r="J1028" s="60"/>
      <c r="K1028" s="60"/>
      <c r="M1028" s="61"/>
      <c r="N1028" s="61"/>
      <c r="O1028" s="62"/>
      <c r="P1028" s="125"/>
      <c r="W1028" s="62"/>
      <c r="X1028" s="62"/>
    </row>
    <row r="1029" spans="1:24" s="57" customFormat="1" x14ac:dyDescent="0.25">
      <c r="A1029" s="75"/>
      <c r="D1029" s="58"/>
      <c r="E1029" s="58"/>
      <c r="F1029" s="58"/>
      <c r="G1029" s="58"/>
      <c r="H1029" s="60"/>
      <c r="I1029" s="60"/>
      <c r="J1029" s="60"/>
      <c r="K1029" s="60"/>
      <c r="M1029" s="61"/>
      <c r="N1029" s="61"/>
      <c r="O1029" s="62"/>
      <c r="P1029" s="125"/>
      <c r="W1029" s="62"/>
      <c r="X1029" s="62"/>
    </row>
    <row r="1030" spans="1:24" s="57" customFormat="1" x14ac:dyDescent="0.25">
      <c r="A1030" s="75"/>
      <c r="D1030" s="58"/>
      <c r="E1030" s="58"/>
      <c r="F1030" s="58"/>
      <c r="G1030" s="58"/>
      <c r="H1030" s="60"/>
      <c r="I1030" s="60"/>
      <c r="J1030" s="60"/>
      <c r="K1030" s="60"/>
      <c r="M1030" s="61"/>
      <c r="N1030" s="61"/>
      <c r="O1030" s="62"/>
      <c r="P1030" s="125"/>
      <c r="W1030" s="62"/>
      <c r="X1030" s="62"/>
    </row>
    <row r="1031" spans="1:24" s="57" customFormat="1" x14ac:dyDescent="0.25">
      <c r="A1031" s="75"/>
      <c r="D1031" s="58"/>
      <c r="E1031" s="58"/>
      <c r="F1031" s="58"/>
      <c r="G1031" s="58"/>
      <c r="H1031" s="60"/>
      <c r="I1031" s="60"/>
      <c r="J1031" s="60"/>
      <c r="K1031" s="60"/>
      <c r="M1031" s="61"/>
      <c r="N1031" s="61"/>
      <c r="O1031" s="62"/>
      <c r="P1031" s="125"/>
      <c r="W1031" s="62"/>
      <c r="X1031" s="62"/>
    </row>
    <row r="1032" spans="1:24" s="57" customFormat="1" x14ac:dyDescent="0.25">
      <c r="A1032" s="75"/>
      <c r="D1032" s="58"/>
      <c r="E1032" s="58"/>
      <c r="F1032" s="58"/>
      <c r="G1032" s="58"/>
      <c r="H1032" s="60"/>
      <c r="I1032" s="60"/>
      <c r="J1032" s="60"/>
      <c r="K1032" s="60"/>
      <c r="M1032" s="61"/>
      <c r="N1032" s="61"/>
      <c r="O1032" s="62"/>
      <c r="P1032" s="125"/>
      <c r="W1032" s="62"/>
      <c r="X1032" s="62"/>
    </row>
    <row r="1033" spans="1:24" s="57" customFormat="1" x14ac:dyDescent="0.25">
      <c r="A1033" s="75"/>
      <c r="D1033" s="58"/>
      <c r="E1033" s="58"/>
      <c r="F1033" s="58"/>
      <c r="G1033" s="58"/>
      <c r="H1033" s="60"/>
      <c r="I1033" s="60"/>
      <c r="J1033" s="60"/>
      <c r="K1033" s="60"/>
      <c r="M1033" s="61"/>
      <c r="N1033" s="61"/>
      <c r="O1033" s="62"/>
      <c r="P1033" s="125"/>
      <c r="W1033" s="62"/>
      <c r="X1033" s="62"/>
    </row>
    <row r="1034" spans="1:24" s="57" customFormat="1" x14ac:dyDescent="0.25">
      <c r="A1034" s="75"/>
      <c r="D1034" s="58"/>
      <c r="E1034" s="58"/>
      <c r="F1034" s="58"/>
      <c r="G1034" s="58"/>
      <c r="H1034" s="60"/>
      <c r="I1034" s="60"/>
      <c r="J1034" s="60"/>
      <c r="K1034" s="60"/>
      <c r="M1034" s="61"/>
      <c r="N1034" s="61"/>
      <c r="O1034" s="62"/>
      <c r="P1034" s="125"/>
      <c r="W1034" s="62"/>
      <c r="X1034" s="62"/>
    </row>
    <row r="1035" spans="1:24" s="57" customFormat="1" x14ac:dyDescent="0.25">
      <c r="A1035" s="75"/>
      <c r="D1035" s="58"/>
      <c r="E1035" s="58"/>
      <c r="F1035" s="58"/>
      <c r="G1035" s="58"/>
      <c r="H1035" s="60"/>
      <c r="I1035" s="60"/>
      <c r="J1035" s="60"/>
      <c r="K1035" s="60"/>
      <c r="M1035" s="61"/>
      <c r="N1035" s="61"/>
      <c r="O1035" s="62"/>
      <c r="P1035" s="125"/>
      <c r="W1035" s="62"/>
      <c r="X1035" s="62"/>
    </row>
    <row r="1036" spans="1:24" s="57" customFormat="1" x14ac:dyDescent="0.25">
      <c r="A1036" s="75"/>
      <c r="D1036" s="58"/>
      <c r="E1036" s="58"/>
      <c r="F1036" s="58"/>
      <c r="G1036" s="58"/>
      <c r="H1036" s="60"/>
      <c r="I1036" s="60"/>
      <c r="J1036" s="60"/>
      <c r="K1036" s="60"/>
      <c r="M1036" s="61"/>
      <c r="N1036" s="61"/>
      <c r="O1036" s="62"/>
      <c r="P1036" s="125"/>
      <c r="W1036" s="62"/>
      <c r="X1036" s="62"/>
    </row>
    <row r="1037" spans="1:24" s="57" customFormat="1" x14ac:dyDescent="0.25">
      <c r="A1037" s="75"/>
      <c r="D1037" s="58"/>
      <c r="E1037" s="58"/>
      <c r="F1037" s="58"/>
      <c r="G1037" s="58"/>
      <c r="H1037" s="60"/>
      <c r="I1037" s="60"/>
      <c r="J1037" s="60"/>
      <c r="K1037" s="60"/>
      <c r="M1037" s="61"/>
      <c r="N1037" s="61"/>
      <c r="O1037" s="62"/>
      <c r="P1037" s="125"/>
      <c r="W1037" s="62"/>
      <c r="X1037" s="62"/>
    </row>
    <row r="1038" spans="1:24" s="57" customFormat="1" x14ac:dyDescent="0.25">
      <c r="A1038" s="75"/>
      <c r="D1038" s="58"/>
      <c r="E1038" s="58"/>
      <c r="F1038" s="58"/>
      <c r="G1038" s="58"/>
      <c r="H1038" s="60"/>
      <c r="I1038" s="60"/>
      <c r="J1038" s="60"/>
      <c r="K1038" s="60"/>
      <c r="M1038" s="61"/>
      <c r="N1038" s="61"/>
      <c r="O1038" s="62"/>
      <c r="P1038" s="125"/>
      <c r="W1038" s="62"/>
      <c r="X1038" s="62"/>
    </row>
    <row r="1039" spans="1:24" s="57" customFormat="1" x14ac:dyDescent="0.25">
      <c r="A1039" s="75"/>
      <c r="D1039" s="58"/>
      <c r="E1039" s="58"/>
      <c r="F1039" s="58"/>
      <c r="G1039" s="58"/>
      <c r="H1039" s="60"/>
      <c r="I1039" s="60"/>
      <c r="J1039" s="60"/>
      <c r="K1039" s="60"/>
      <c r="M1039" s="61"/>
      <c r="N1039" s="61"/>
      <c r="O1039" s="62"/>
      <c r="P1039" s="125"/>
      <c r="W1039" s="62"/>
      <c r="X1039" s="62"/>
    </row>
    <row r="1040" spans="1:24" s="57" customFormat="1" x14ac:dyDescent="0.25">
      <c r="A1040" s="75"/>
      <c r="D1040" s="58"/>
      <c r="E1040" s="58"/>
      <c r="F1040" s="58"/>
      <c r="G1040" s="58"/>
      <c r="H1040" s="60"/>
      <c r="I1040" s="60"/>
      <c r="J1040" s="60"/>
      <c r="K1040" s="60"/>
      <c r="M1040" s="61"/>
      <c r="N1040" s="61"/>
      <c r="O1040" s="62"/>
      <c r="P1040" s="125"/>
      <c r="W1040" s="62"/>
      <c r="X1040" s="62"/>
    </row>
    <row r="1041" spans="1:24" s="57" customFormat="1" x14ac:dyDescent="0.25">
      <c r="A1041" s="75"/>
      <c r="D1041" s="58"/>
      <c r="E1041" s="58"/>
      <c r="F1041" s="58"/>
      <c r="G1041" s="58"/>
      <c r="H1041" s="60"/>
      <c r="I1041" s="60"/>
      <c r="J1041" s="60"/>
      <c r="K1041" s="60"/>
      <c r="M1041" s="61"/>
      <c r="N1041" s="61"/>
      <c r="O1041" s="62"/>
      <c r="P1041" s="125"/>
      <c r="W1041" s="62"/>
      <c r="X1041" s="62"/>
    </row>
    <row r="1042" spans="1:24" s="57" customFormat="1" x14ac:dyDescent="0.25">
      <c r="A1042" s="75"/>
      <c r="D1042" s="58"/>
      <c r="E1042" s="58"/>
      <c r="F1042" s="58"/>
      <c r="G1042" s="58"/>
      <c r="H1042" s="60"/>
      <c r="I1042" s="60"/>
      <c r="J1042" s="60"/>
      <c r="K1042" s="60"/>
      <c r="M1042" s="61"/>
      <c r="N1042" s="61"/>
      <c r="O1042" s="62"/>
      <c r="P1042" s="125"/>
      <c r="W1042" s="62"/>
      <c r="X1042" s="62"/>
    </row>
    <row r="1043" spans="1:24" s="57" customFormat="1" x14ac:dyDescent="0.25">
      <c r="A1043" s="75"/>
      <c r="D1043" s="58"/>
      <c r="E1043" s="58"/>
      <c r="F1043" s="58"/>
      <c r="G1043" s="58"/>
      <c r="H1043" s="60"/>
      <c r="I1043" s="60"/>
      <c r="J1043" s="60"/>
      <c r="K1043" s="60"/>
      <c r="M1043" s="61"/>
      <c r="N1043" s="61"/>
      <c r="O1043" s="62"/>
      <c r="P1043" s="125"/>
      <c r="W1043" s="62"/>
      <c r="X1043" s="62"/>
    </row>
    <row r="1044" spans="1:24" s="57" customFormat="1" x14ac:dyDescent="0.25">
      <c r="A1044" s="75"/>
      <c r="D1044" s="58"/>
      <c r="E1044" s="58"/>
      <c r="F1044" s="58"/>
      <c r="G1044" s="58"/>
      <c r="H1044" s="60"/>
      <c r="I1044" s="60"/>
      <c r="J1044" s="60"/>
      <c r="K1044" s="60"/>
      <c r="M1044" s="61"/>
      <c r="N1044" s="61"/>
      <c r="O1044" s="62"/>
      <c r="P1044" s="125"/>
      <c r="W1044" s="62"/>
      <c r="X1044" s="62"/>
    </row>
    <row r="1045" spans="1:24" s="57" customFormat="1" x14ac:dyDescent="0.25">
      <c r="A1045" s="75"/>
      <c r="D1045" s="58"/>
      <c r="E1045" s="58"/>
      <c r="F1045" s="58"/>
      <c r="G1045" s="58"/>
      <c r="H1045" s="60"/>
      <c r="I1045" s="60"/>
      <c r="J1045" s="60"/>
      <c r="K1045" s="60"/>
      <c r="M1045" s="61"/>
      <c r="N1045" s="61"/>
      <c r="O1045" s="62"/>
      <c r="P1045" s="125"/>
      <c r="W1045" s="62"/>
      <c r="X1045" s="62"/>
    </row>
    <row r="1046" spans="1:24" s="57" customFormat="1" x14ac:dyDescent="0.25">
      <c r="A1046" s="75"/>
      <c r="D1046" s="58"/>
      <c r="E1046" s="58"/>
      <c r="F1046" s="58"/>
      <c r="G1046" s="58"/>
      <c r="H1046" s="60"/>
      <c r="I1046" s="60"/>
      <c r="J1046" s="60"/>
      <c r="K1046" s="60"/>
      <c r="M1046" s="61"/>
      <c r="N1046" s="61"/>
      <c r="O1046" s="62"/>
      <c r="P1046" s="125"/>
      <c r="W1046" s="62"/>
      <c r="X1046" s="62"/>
    </row>
    <row r="1047" spans="1:24" s="57" customFormat="1" x14ac:dyDescent="0.25">
      <c r="A1047" s="75"/>
      <c r="D1047" s="58"/>
      <c r="E1047" s="58"/>
      <c r="F1047" s="58"/>
      <c r="G1047" s="58"/>
      <c r="H1047" s="60"/>
      <c r="I1047" s="60"/>
      <c r="J1047" s="60"/>
      <c r="K1047" s="60"/>
      <c r="M1047" s="61"/>
      <c r="N1047" s="61"/>
      <c r="O1047" s="62"/>
      <c r="P1047" s="125"/>
      <c r="W1047" s="62"/>
      <c r="X1047" s="62"/>
    </row>
    <row r="1048" spans="1:24" s="57" customFormat="1" x14ac:dyDescent="0.25">
      <c r="A1048" s="75"/>
      <c r="D1048" s="58"/>
      <c r="E1048" s="58"/>
      <c r="F1048" s="58"/>
      <c r="G1048" s="58"/>
      <c r="H1048" s="60"/>
      <c r="I1048" s="60"/>
      <c r="J1048" s="60"/>
      <c r="K1048" s="60"/>
      <c r="M1048" s="61"/>
      <c r="N1048" s="61"/>
      <c r="O1048" s="62"/>
      <c r="P1048" s="125"/>
      <c r="W1048" s="62"/>
      <c r="X1048" s="62"/>
    </row>
    <row r="1049" spans="1:24" s="57" customFormat="1" x14ac:dyDescent="0.25">
      <c r="A1049" s="75"/>
      <c r="D1049" s="58"/>
      <c r="E1049" s="58"/>
      <c r="F1049" s="58"/>
      <c r="G1049" s="58"/>
      <c r="H1049" s="60"/>
      <c r="I1049" s="60"/>
      <c r="J1049" s="60"/>
      <c r="K1049" s="60"/>
      <c r="M1049" s="61"/>
      <c r="N1049" s="61"/>
      <c r="O1049" s="62"/>
      <c r="P1049" s="125"/>
      <c r="W1049" s="62"/>
      <c r="X1049" s="62"/>
    </row>
    <row r="1050" spans="1:24" s="57" customFormat="1" x14ac:dyDescent="0.25">
      <c r="A1050" s="75"/>
      <c r="D1050" s="58"/>
      <c r="E1050" s="58"/>
      <c r="F1050" s="58"/>
      <c r="G1050" s="58"/>
      <c r="H1050" s="60"/>
      <c r="I1050" s="60"/>
      <c r="J1050" s="60"/>
      <c r="K1050" s="60"/>
      <c r="M1050" s="61"/>
      <c r="N1050" s="61"/>
      <c r="O1050" s="62"/>
      <c r="P1050" s="125"/>
      <c r="W1050" s="62"/>
      <c r="X1050" s="62"/>
    </row>
    <row r="1051" spans="1:24" s="57" customFormat="1" x14ac:dyDescent="0.25">
      <c r="A1051" s="75"/>
      <c r="D1051" s="58"/>
      <c r="E1051" s="58"/>
      <c r="F1051" s="58"/>
      <c r="G1051" s="58"/>
      <c r="H1051" s="60"/>
      <c r="I1051" s="60"/>
      <c r="J1051" s="60"/>
      <c r="K1051" s="60"/>
      <c r="M1051" s="61"/>
      <c r="N1051" s="61"/>
      <c r="O1051" s="62"/>
      <c r="P1051" s="125"/>
      <c r="W1051" s="62"/>
      <c r="X1051" s="62"/>
    </row>
    <row r="1052" spans="1:24" s="57" customFormat="1" x14ac:dyDescent="0.25">
      <c r="A1052" s="75"/>
      <c r="D1052" s="58"/>
      <c r="E1052" s="58"/>
      <c r="F1052" s="58"/>
      <c r="G1052" s="58"/>
      <c r="H1052" s="60"/>
      <c r="I1052" s="60"/>
      <c r="J1052" s="60"/>
      <c r="K1052" s="60"/>
      <c r="M1052" s="61"/>
      <c r="N1052" s="61"/>
      <c r="O1052" s="62"/>
      <c r="P1052" s="125"/>
      <c r="W1052" s="62"/>
      <c r="X1052" s="62"/>
    </row>
    <row r="1053" spans="1:24" s="57" customFormat="1" x14ac:dyDescent="0.25">
      <c r="A1053" s="75"/>
      <c r="D1053" s="58"/>
      <c r="E1053" s="58"/>
      <c r="F1053" s="58"/>
      <c r="G1053" s="58"/>
      <c r="H1053" s="60"/>
      <c r="I1053" s="60"/>
      <c r="J1053" s="60"/>
      <c r="K1053" s="60"/>
      <c r="M1053" s="61"/>
      <c r="N1053" s="61"/>
      <c r="O1053" s="62"/>
      <c r="P1053" s="125"/>
      <c r="W1053" s="62"/>
      <c r="X1053" s="62"/>
    </row>
    <row r="1054" spans="1:24" s="57" customFormat="1" x14ac:dyDescent="0.25">
      <c r="A1054" s="75"/>
      <c r="D1054" s="58"/>
      <c r="E1054" s="58"/>
      <c r="F1054" s="58"/>
      <c r="G1054" s="58"/>
      <c r="H1054" s="60"/>
      <c r="I1054" s="60"/>
      <c r="J1054" s="60"/>
      <c r="K1054" s="60"/>
      <c r="M1054" s="61"/>
      <c r="N1054" s="61"/>
      <c r="O1054" s="62"/>
      <c r="P1054" s="125"/>
      <c r="W1054" s="62"/>
      <c r="X1054" s="62"/>
    </row>
    <row r="1055" spans="1:24" s="57" customFormat="1" x14ac:dyDescent="0.25">
      <c r="A1055" s="75"/>
      <c r="D1055" s="58"/>
      <c r="E1055" s="58"/>
      <c r="F1055" s="58"/>
      <c r="G1055" s="58"/>
      <c r="H1055" s="60"/>
      <c r="I1055" s="60"/>
      <c r="J1055" s="60"/>
      <c r="K1055" s="60"/>
      <c r="M1055" s="61"/>
      <c r="N1055" s="61"/>
      <c r="O1055" s="62"/>
      <c r="P1055" s="125"/>
      <c r="W1055" s="62"/>
      <c r="X1055" s="62"/>
    </row>
    <row r="1056" spans="1:24" s="57" customFormat="1" x14ac:dyDescent="0.25">
      <c r="A1056" s="75"/>
      <c r="D1056" s="58"/>
      <c r="E1056" s="58"/>
      <c r="F1056" s="58"/>
      <c r="G1056" s="58"/>
      <c r="H1056" s="60"/>
      <c r="I1056" s="60"/>
      <c r="J1056" s="60"/>
      <c r="K1056" s="60"/>
      <c r="M1056" s="61"/>
      <c r="N1056" s="61"/>
      <c r="O1056" s="62"/>
      <c r="P1056" s="125"/>
      <c r="W1056" s="62"/>
      <c r="X1056" s="62"/>
    </row>
    <row r="1057" spans="1:24" s="57" customFormat="1" x14ac:dyDescent="0.25">
      <c r="A1057" s="75"/>
      <c r="D1057" s="58"/>
      <c r="E1057" s="58"/>
      <c r="F1057" s="58"/>
      <c r="G1057" s="58"/>
      <c r="H1057" s="60"/>
      <c r="I1057" s="60"/>
      <c r="J1057" s="60"/>
      <c r="K1057" s="60"/>
      <c r="M1057" s="61"/>
      <c r="N1057" s="61"/>
      <c r="O1057" s="62"/>
      <c r="P1057" s="125"/>
      <c r="W1057" s="62"/>
      <c r="X1057" s="62"/>
    </row>
    <row r="1058" spans="1:24" s="57" customFormat="1" x14ac:dyDescent="0.25">
      <c r="A1058" s="75"/>
      <c r="D1058" s="58"/>
      <c r="E1058" s="58"/>
      <c r="F1058" s="58"/>
      <c r="G1058" s="58"/>
      <c r="H1058" s="60"/>
      <c r="I1058" s="60"/>
      <c r="J1058" s="60"/>
      <c r="K1058" s="60"/>
      <c r="M1058" s="61"/>
      <c r="N1058" s="61"/>
      <c r="O1058" s="62"/>
      <c r="P1058" s="125"/>
      <c r="W1058" s="62"/>
      <c r="X1058" s="62"/>
    </row>
    <row r="1059" spans="1:24" s="57" customFormat="1" x14ac:dyDescent="0.25">
      <c r="A1059" s="75"/>
      <c r="D1059" s="58"/>
      <c r="E1059" s="58"/>
      <c r="F1059" s="58"/>
      <c r="G1059" s="58"/>
      <c r="H1059" s="60"/>
      <c r="I1059" s="60"/>
      <c r="J1059" s="60"/>
      <c r="K1059" s="60"/>
      <c r="M1059" s="61"/>
      <c r="N1059" s="61"/>
      <c r="O1059" s="62"/>
      <c r="P1059" s="125"/>
      <c r="W1059" s="62"/>
      <c r="X1059" s="62"/>
    </row>
    <row r="1060" spans="1:24" s="57" customFormat="1" x14ac:dyDescent="0.25">
      <c r="A1060" s="75"/>
      <c r="D1060" s="58"/>
      <c r="E1060" s="58"/>
      <c r="F1060" s="58"/>
      <c r="G1060" s="58"/>
      <c r="H1060" s="60"/>
      <c r="I1060" s="60"/>
      <c r="J1060" s="60"/>
      <c r="K1060" s="60"/>
      <c r="M1060" s="61"/>
      <c r="N1060" s="61"/>
      <c r="O1060" s="62"/>
      <c r="P1060" s="125"/>
      <c r="W1060" s="62"/>
      <c r="X1060" s="62"/>
    </row>
    <row r="1061" spans="1:24" s="57" customFormat="1" x14ac:dyDescent="0.25">
      <c r="A1061" s="75"/>
      <c r="D1061" s="58"/>
      <c r="E1061" s="58"/>
      <c r="F1061" s="58"/>
      <c r="G1061" s="58"/>
      <c r="H1061" s="60"/>
      <c r="I1061" s="60"/>
      <c r="J1061" s="60"/>
      <c r="K1061" s="60"/>
      <c r="M1061" s="61"/>
      <c r="N1061" s="61"/>
      <c r="O1061" s="62"/>
      <c r="P1061" s="125"/>
      <c r="W1061" s="62"/>
      <c r="X1061" s="62"/>
    </row>
    <row r="1062" spans="1:24" s="57" customFormat="1" x14ac:dyDescent="0.25">
      <c r="A1062" s="75"/>
      <c r="D1062" s="58"/>
      <c r="E1062" s="58"/>
      <c r="F1062" s="58"/>
      <c r="G1062" s="58"/>
      <c r="H1062" s="60"/>
      <c r="I1062" s="60"/>
      <c r="J1062" s="60"/>
      <c r="K1062" s="60"/>
      <c r="M1062" s="61"/>
      <c r="N1062" s="61"/>
      <c r="O1062" s="62"/>
      <c r="P1062" s="125"/>
      <c r="W1062" s="62"/>
      <c r="X1062" s="62"/>
    </row>
    <row r="1063" spans="1:24" s="57" customFormat="1" x14ac:dyDescent="0.25">
      <c r="A1063" s="75"/>
      <c r="D1063" s="58"/>
      <c r="E1063" s="58"/>
      <c r="F1063" s="58"/>
      <c r="G1063" s="58"/>
      <c r="H1063" s="60"/>
      <c r="I1063" s="60"/>
      <c r="J1063" s="60"/>
      <c r="K1063" s="60"/>
      <c r="M1063" s="61"/>
      <c r="N1063" s="61"/>
      <c r="O1063" s="62"/>
      <c r="P1063" s="125"/>
      <c r="W1063" s="62"/>
      <c r="X1063" s="62"/>
    </row>
    <row r="1064" spans="1:24" s="57" customFormat="1" x14ac:dyDescent="0.25">
      <c r="A1064" s="75"/>
      <c r="D1064" s="58"/>
      <c r="E1064" s="58"/>
      <c r="F1064" s="58"/>
      <c r="G1064" s="58"/>
      <c r="H1064" s="60"/>
      <c r="I1064" s="60"/>
      <c r="J1064" s="60"/>
      <c r="K1064" s="60"/>
      <c r="M1064" s="61"/>
      <c r="N1064" s="61"/>
      <c r="O1064" s="62"/>
      <c r="P1064" s="125"/>
      <c r="W1064" s="62"/>
      <c r="X1064" s="62"/>
    </row>
    <row r="1065" spans="1:24" s="57" customFormat="1" x14ac:dyDescent="0.25">
      <c r="A1065" s="75"/>
      <c r="D1065" s="58"/>
      <c r="E1065" s="58"/>
      <c r="F1065" s="58"/>
      <c r="G1065" s="58"/>
      <c r="H1065" s="60"/>
      <c r="I1065" s="60"/>
      <c r="J1065" s="60"/>
      <c r="K1065" s="60"/>
      <c r="M1065" s="61"/>
      <c r="N1065" s="61"/>
      <c r="O1065" s="62"/>
      <c r="P1065" s="125"/>
      <c r="W1065" s="62"/>
      <c r="X1065" s="62"/>
    </row>
    <row r="1066" spans="1:24" s="57" customFormat="1" x14ac:dyDescent="0.25">
      <c r="A1066" s="75"/>
      <c r="D1066" s="58"/>
      <c r="E1066" s="58"/>
      <c r="F1066" s="58"/>
      <c r="G1066" s="58"/>
      <c r="H1066" s="60"/>
      <c r="I1066" s="60"/>
      <c r="J1066" s="60"/>
      <c r="K1066" s="60"/>
      <c r="M1066" s="61"/>
      <c r="N1066" s="61"/>
      <c r="O1066" s="62"/>
      <c r="P1066" s="125"/>
      <c r="W1066" s="62"/>
      <c r="X1066" s="62"/>
    </row>
    <row r="1067" spans="1:24" s="57" customFormat="1" x14ac:dyDescent="0.25">
      <c r="A1067" s="75"/>
      <c r="D1067" s="58"/>
      <c r="E1067" s="58"/>
      <c r="F1067" s="58"/>
      <c r="G1067" s="58"/>
      <c r="H1067" s="60"/>
      <c r="I1067" s="60"/>
      <c r="J1067" s="60"/>
      <c r="K1067" s="60"/>
      <c r="M1067" s="61"/>
      <c r="N1067" s="61"/>
      <c r="O1067" s="62"/>
      <c r="P1067" s="125"/>
      <c r="W1067" s="62"/>
      <c r="X1067" s="62"/>
    </row>
    <row r="1068" spans="1:24" s="57" customFormat="1" x14ac:dyDescent="0.25">
      <c r="A1068" s="75"/>
      <c r="D1068" s="58"/>
      <c r="E1068" s="58"/>
      <c r="F1068" s="58"/>
      <c r="G1068" s="58"/>
      <c r="H1068" s="60"/>
      <c r="I1068" s="60"/>
      <c r="J1068" s="60"/>
      <c r="K1068" s="60"/>
      <c r="M1068" s="61"/>
      <c r="N1068" s="61"/>
      <c r="O1068" s="62"/>
      <c r="P1068" s="125"/>
      <c r="W1068" s="62"/>
      <c r="X1068" s="62"/>
    </row>
    <row r="1069" spans="1:24" s="57" customFormat="1" x14ac:dyDescent="0.25">
      <c r="A1069" s="75"/>
      <c r="D1069" s="58"/>
      <c r="E1069" s="58"/>
      <c r="F1069" s="58"/>
      <c r="G1069" s="58"/>
      <c r="H1069" s="60"/>
      <c r="I1069" s="60"/>
      <c r="J1069" s="60"/>
      <c r="K1069" s="60"/>
      <c r="M1069" s="61"/>
      <c r="N1069" s="61"/>
      <c r="O1069" s="62"/>
      <c r="P1069" s="125"/>
      <c r="W1069" s="62"/>
      <c r="X1069" s="62"/>
    </row>
    <row r="1070" spans="1:24" s="57" customFormat="1" x14ac:dyDescent="0.25">
      <c r="A1070" s="75"/>
      <c r="D1070" s="58"/>
      <c r="E1070" s="58"/>
      <c r="F1070" s="58"/>
      <c r="G1070" s="58"/>
      <c r="H1070" s="60"/>
      <c r="I1070" s="60"/>
      <c r="J1070" s="60"/>
      <c r="K1070" s="60"/>
      <c r="M1070" s="61"/>
      <c r="N1070" s="61"/>
      <c r="O1070" s="62"/>
      <c r="P1070" s="125"/>
      <c r="W1070" s="62"/>
      <c r="X1070" s="62"/>
    </row>
    <row r="1071" spans="1:24" s="57" customFormat="1" x14ac:dyDescent="0.25">
      <c r="A1071" s="75"/>
      <c r="D1071" s="58"/>
      <c r="E1071" s="58"/>
      <c r="F1071" s="58"/>
      <c r="G1071" s="58"/>
      <c r="H1071" s="60"/>
      <c r="I1071" s="60"/>
      <c r="J1071" s="60"/>
      <c r="K1071" s="60"/>
      <c r="M1071" s="61"/>
      <c r="N1071" s="61"/>
      <c r="O1071" s="62"/>
      <c r="P1071" s="125"/>
      <c r="W1071" s="62"/>
      <c r="X1071" s="62"/>
    </row>
    <row r="1072" spans="1:24" s="57" customFormat="1" x14ac:dyDescent="0.25">
      <c r="A1072" s="75"/>
      <c r="D1072" s="58"/>
      <c r="E1072" s="58"/>
      <c r="F1072" s="58"/>
      <c r="G1072" s="58"/>
      <c r="H1072" s="60"/>
      <c r="I1072" s="60"/>
      <c r="J1072" s="60"/>
      <c r="K1072" s="60"/>
      <c r="M1072" s="61"/>
      <c r="N1072" s="61"/>
      <c r="O1072" s="62"/>
      <c r="P1072" s="125"/>
      <c r="W1072" s="62"/>
      <c r="X1072" s="62"/>
    </row>
    <row r="1073" spans="1:24" s="57" customFormat="1" x14ac:dyDescent="0.25">
      <c r="A1073" s="75"/>
      <c r="D1073" s="58"/>
      <c r="E1073" s="58"/>
      <c r="F1073" s="58"/>
      <c r="G1073" s="58"/>
      <c r="H1073" s="60"/>
      <c r="I1073" s="60"/>
      <c r="J1073" s="60"/>
      <c r="K1073" s="60"/>
      <c r="M1073" s="61"/>
      <c r="N1073" s="61"/>
      <c r="O1073" s="62"/>
      <c r="P1073" s="125"/>
      <c r="W1073" s="62"/>
      <c r="X1073" s="62"/>
    </row>
    <row r="1074" spans="1:24" s="57" customFormat="1" x14ac:dyDescent="0.25">
      <c r="A1074" s="75"/>
      <c r="D1074" s="58"/>
      <c r="E1074" s="58"/>
      <c r="F1074" s="58"/>
      <c r="G1074" s="58"/>
      <c r="H1074" s="60"/>
      <c r="I1074" s="60"/>
      <c r="J1074" s="60"/>
      <c r="K1074" s="60"/>
      <c r="M1074" s="61"/>
      <c r="N1074" s="61"/>
      <c r="O1074" s="62"/>
      <c r="P1074" s="125"/>
      <c r="W1074" s="62"/>
      <c r="X1074" s="62"/>
    </row>
    <row r="1075" spans="1:24" s="57" customFormat="1" x14ac:dyDescent="0.25">
      <c r="A1075" s="75"/>
      <c r="D1075" s="58"/>
      <c r="E1075" s="58"/>
      <c r="F1075" s="58"/>
      <c r="G1075" s="58"/>
      <c r="H1075" s="60"/>
      <c r="I1075" s="60"/>
      <c r="J1075" s="60"/>
      <c r="K1075" s="60"/>
      <c r="M1075" s="61"/>
      <c r="N1075" s="61"/>
      <c r="O1075" s="62"/>
      <c r="P1075" s="125"/>
      <c r="W1075" s="62"/>
      <c r="X1075" s="62"/>
    </row>
    <row r="1076" spans="1:24" s="57" customFormat="1" x14ac:dyDescent="0.25">
      <c r="A1076" s="75"/>
      <c r="D1076" s="58"/>
      <c r="E1076" s="58"/>
      <c r="F1076" s="58"/>
      <c r="G1076" s="58"/>
      <c r="H1076" s="60"/>
      <c r="I1076" s="60"/>
      <c r="J1076" s="60"/>
      <c r="K1076" s="60"/>
      <c r="M1076" s="61"/>
      <c r="N1076" s="61"/>
      <c r="O1076" s="62"/>
      <c r="P1076" s="125"/>
      <c r="W1076" s="62"/>
      <c r="X1076" s="62"/>
    </row>
    <row r="1077" spans="1:24" s="57" customFormat="1" x14ac:dyDescent="0.25">
      <c r="A1077" s="75"/>
      <c r="D1077" s="58"/>
      <c r="E1077" s="58"/>
      <c r="F1077" s="58"/>
      <c r="G1077" s="58"/>
      <c r="H1077" s="60"/>
      <c r="I1077" s="60"/>
      <c r="J1077" s="60"/>
      <c r="K1077" s="60"/>
      <c r="M1077" s="61"/>
      <c r="N1077" s="61"/>
      <c r="O1077" s="62"/>
      <c r="P1077" s="125"/>
      <c r="W1077" s="62"/>
      <c r="X1077" s="62"/>
    </row>
    <row r="1078" spans="1:24" s="57" customFormat="1" x14ac:dyDescent="0.25">
      <c r="A1078" s="75"/>
      <c r="D1078" s="58"/>
      <c r="E1078" s="58"/>
      <c r="F1078" s="58"/>
      <c r="G1078" s="58"/>
      <c r="H1078" s="60"/>
      <c r="I1078" s="60"/>
      <c r="J1078" s="60"/>
      <c r="K1078" s="60"/>
      <c r="M1078" s="61"/>
      <c r="N1078" s="61"/>
      <c r="O1078" s="62"/>
      <c r="P1078" s="125"/>
      <c r="W1078" s="62"/>
      <c r="X1078" s="62"/>
    </row>
    <row r="1079" spans="1:24" s="57" customFormat="1" x14ac:dyDescent="0.25">
      <c r="A1079" s="75"/>
      <c r="D1079" s="58"/>
      <c r="E1079" s="58"/>
      <c r="F1079" s="58"/>
      <c r="G1079" s="58"/>
      <c r="H1079" s="60"/>
      <c r="I1079" s="60"/>
      <c r="J1079" s="60"/>
      <c r="K1079" s="60"/>
      <c r="M1079" s="61"/>
      <c r="N1079" s="61"/>
      <c r="O1079" s="62"/>
      <c r="P1079" s="125"/>
      <c r="W1079" s="62"/>
      <c r="X1079" s="62"/>
    </row>
    <row r="1080" spans="1:24" s="57" customFormat="1" x14ac:dyDescent="0.25">
      <c r="A1080" s="75"/>
      <c r="D1080" s="58"/>
      <c r="E1080" s="58"/>
      <c r="F1080" s="58"/>
      <c r="G1080" s="58"/>
      <c r="H1080" s="60"/>
      <c r="I1080" s="60"/>
      <c r="J1080" s="60"/>
      <c r="K1080" s="60"/>
      <c r="M1080" s="61"/>
      <c r="N1080" s="61"/>
      <c r="O1080" s="62"/>
      <c r="P1080" s="125"/>
      <c r="W1080" s="62"/>
      <c r="X1080" s="62"/>
    </row>
    <row r="1081" spans="1:24" s="57" customFormat="1" x14ac:dyDescent="0.25">
      <c r="A1081" s="75"/>
      <c r="D1081" s="58"/>
      <c r="E1081" s="58"/>
      <c r="F1081" s="58"/>
      <c r="G1081" s="58"/>
      <c r="H1081" s="60"/>
      <c r="I1081" s="60"/>
      <c r="J1081" s="60"/>
      <c r="K1081" s="60"/>
      <c r="M1081" s="61"/>
      <c r="N1081" s="61"/>
      <c r="O1081" s="62"/>
      <c r="P1081" s="125"/>
      <c r="W1081" s="62"/>
      <c r="X1081" s="62"/>
    </row>
    <row r="1082" spans="1:24" s="57" customFormat="1" x14ac:dyDescent="0.25">
      <c r="A1082" s="75"/>
      <c r="D1082" s="58"/>
      <c r="E1082" s="58"/>
      <c r="F1082" s="58"/>
      <c r="G1082" s="58"/>
      <c r="H1082" s="60"/>
      <c r="I1082" s="60"/>
      <c r="J1082" s="60"/>
      <c r="K1082" s="60"/>
      <c r="M1082" s="61"/>
      <c r="N1082" s="61"/>
      <c r="O1082" s="62"/>
      <c r="P1082" s="125"/>
      <c r="W1082" s="62"/>
      <c r="X1082" s="62"/>
    </row>
    <row r="1083" spans="1:24" s="57" customFormat="1" x14ac:dyDescent="0.25">
      <c r="A1083" s="75"/>
      <c r="D1083" s="58"/>
      <c r="E1083" s="58"/>
      <c r="F1083" s="58"/>
      <c r="G1083" s="58"/>
      <c r="H1083" s="60"/>
      <c r="I1083" s="60"/>
      <c r="J1083" s="60"/>
      <c r="K1083" s="60"/>
      <c r="M1083" s="61"/>
      <c r="N1083" s="61"/>
      <c r="O1083" s="62"/>
      <c r="P1083" s="125"/>
      <c r="W1083" s="62"/>
      <c r="X1083" s="62"/>
    </row>
    <row r="1084" spans="1:24" s="57" customFormat="1" x14ac:dyDescent="0.25">
      <c r="A1084" s="75"/>
      <c r="D1084" s="58"/>
      <c r="E1084" s="58"/>
      <c r="F1084" s="58"/>
      <c r="G1084" s="58"/>
      <c r="H1084" s="60"/>
      <c r="I1084" s="60"/>
      <c r="J1084" s="60"/>
      <c r="K1084" s="60"/>
      <c r="M1084" s="61"/>
      <c r="N1084" s="61"/>
      <c r="O1084" s="62"/>
      <c r="P1084" s="125"/>
      <c r="W1084" s="62"/>
      <c r="X1084" s="62"/>
    </row>
    <row r="1085" spans="1:24" s="57" customFormat="1" x14ac:dyDescent="0.25">
      <c r="A1085" s="75"/>
      <c r="D1085" s="58"/>
      <c r="E1085" s="58"/>
      <c r="F1085" s="58"/>
      <c r="G1085" s="58"/>
      <c r="H1085" s="60"/>
      <c r="I1085" s="60"/>
      <c r="J1085" s="60"/>
      <c r="K1085" s="60"/>
      <c r="M1085" s="61"/>
      <c r="N1085" s="61"/>
      <c r="O1085" s="62"/>
      <c r="P1085" s="125"/>
      <c r="W1085" s="62"/>
      <c r="X1085" s="62"/>
    </row>
    <row r="1086" spans="1:24" s="57" customFormat="1" x14ac:dyDescent="0.25">
      <c r="A1086" s="75"/>
      <c r="D1086" s="58"/>
      <c r="E1086" s="58"/>
      <c r="F1086" s="58"/>
      <c r="G1086" s="58"/>
      <c r="H1086" s="60"/>
      <c r="I1086" s="60"/>
      <c r="J1086" s="60"/>
      <c r="K1086" s="60"/>
      <c r="M1086" s="61"/>
      <c r="N1086" s="61"/>
      <c r="O1086" s="62"/>
      <c r="P1086" s="125"/>
      <c r="W1086" s="62"/>
      <c r="X1086" s="62"/>
    </row>
    <row r="1087" spans="1:24" s="57" customFormat="1" x14ac:dyDescent="0.25">
      <c r="A1087" s="75"/>
      <c r="D1087" s="58"/>
      <c r="E1087" s="58"/>
      <c r="F1087" s="58"/>
      <c r="G1087" s="58"/>
      <c r="H1087" s="60"/>
      <c r="I1087" s="60"/>
      <c r="J1087" s="60"/>
      <c r="K1087" s="60"/>
      <c r="M1087" s="61"/>
      <c r="N1087" s="61"/>
      <c r="O1087" s="62"/>
      <c r="P1087" s="125"/>
      <c r="W1087" s="62"/>
      <c r="X1087" s="62"/>
    </row>
    <row r="1088" spans="1:24" s="57" customFormat="1" x14ac:dyDescent="0.25">
      <c r="A1088" s="75"/>
      <c r="D1088" s="58"/>
      <c r="E1088" s="58"/>
      <c r="F1088" s="58"/>
      <c r="G1088" s="58"/>
      <c r="H1088" s="60"/>
      <c r="I1088" s="60"/>
      <c r="J1088" s="60"/>
      <c r="K1088" s="60"/>
      <c r="M1088" s="61"/>
      <c r="N1088" s="61"/>
      <c r="O1088" s="62"/>
      <c r="P1088" s="125"/>
      <c r="W1088" s="62"/>
      <c r="X1088" s="62"/>
    </row>
    <row r="1089" spans="1:24" s="57" customFormat="1" x14ac:dyDescent="0.25">
      <c r="A1089" s="75"/>
      <c r="D1089" s="58"/>
      <c r="E1089" s="58"/>
      <c r="F1089" s="58"/>
      <c r="G1089" s="58"/>
      <c r="H1089" s="60"/>
      <c r="I1089" s="60"/>
      <c r="J1089" s="60"/>
      <c r="K1089" s="60"/>
      <c r="M1089" s="61"/>
      <c r="N1089" s="61"/>
      <c r="O1089" s="62"/>
      <c r="P1089" s="125"/>
      <c r="W1089" s="62"/>
      <c r="X1089" s="62"/>
    </row>
    <row r="1090" spans="1:24" s="57" customFormat="1" x14ac:dyDescent="0.25">
      <c r="A1090" s="75"/>
      <c r="D1090" s="58"/>
      <c r="E1090" s="58"/>
      <c r="F1090" s="58"/>
      <c r="G1090" s="58"/>
      <c r="H1090" s="60"/>
      <c r="I1090" s="60"/>
      <c r="J1090" s="60"/>
      <c r="K1090" s="60"/>
      <c r="M1090" s="61"/>
      <c r="N1090" s="61"/>
      <c r="O1090" s="62"/>
      <c r="P1090" s="125"/>
      <c r="W1090" s="62"/>
      <c r="X1090" s="62"/>
    </row>
    <row r="1091" spans="1:24" s="57" customFormat="1" x14ac:dyDescent="0.25">
      <c r="A1091" s="75"/>
      <c r="D1091" s="58"/>
      <c r="E1091" s="58"/>
      <c r="F1091" s="58"/>
      <c r="G1091" s="58"/>
      <c r="H1091" s="60"/>
      <c r="I1091" s="60"/>
      <c r="J1091" s="60"/>
      <c r="K1091" s="60"/>
      <c r="M1091" s="61"/>
      <c r="N1091" s="61"/>
      <c r="O1091" s="62"/>
      <c r="P1091" s="125"/>
      <c r="W1091" s="62"/>
      <c r="X1091" s="62"/>
    </row>
    <row r="1092" spans="1:24" s="57" customFormat="1" x14ac:dyDescent="0.25">
      <c r="A1092" s="75"/>
      <c r="D1092" s="58"/>
      <c r="E1092" s="58"/>
      <c r="F1092" s="58"/>
      <c r="G1092" s="58"/>
      <c r="H1092" s="60"/>
      <c r="I1092" s="60"/>
      <c r="J1092" s="60"/>
      <c r="K1092" s="60"/>
      <c r="M1092" s="61"/>
      <c r="N1092" s="61"/>
      <c r="O1092" s="62"/>
      <c r="P1092" s="125"/>
      <c r="W1092" s="62"/>
      <c r="X1092" s="62"/>
    </row>
    <row r="1093" spans="1:24" s="57" customFormat="1" x14ac:dyDescent="0.25">
      <c r="A1093" s="75"/>
      <c r="D1093" s="58"/>
      <c r="E1093" s="58"/>
      <c r="F1093" s="58"/>
      <c r="G1093" s="58"/>
      <c r="H1093" s="60"/>
      <c r="I1093" s="60"/>
      <c r="J1093" s="60"/>
      <c r="K1093" s="60"/>
      <c r="M1093" s="61"/>
      <c r="N1093" s="61"/>
      <c r="O1093" s="62"/>
      <c r="P1093" s="125"/>
      <c r="W1093" s="62"/>
      <c r="X1093" s="62"/>
    </row>
    <row r="1094" spans="1:24" s="57" customFormat="1" x14ac:dyDescent="0.25">
      <c r="A1094" s="75"/>
      <c r="D1094" s="58"/>
      <c r="E1094" s="58"/>
      <c r="F1094" s="58"/>
      <c r="G1094" s="58"/>
      <c r="H1094" s="60"/>
      <c r="I1094" s="60"/>
      <c r="J1094" s="60"/>
      <c r="K1094" s="60"/>
      <c r="M1094" s="61"/>
      <c r="N1094" s="61"/>
      <c r="O1094" s="62"/>
      <c r="P1094" s="125"/>
      <c r="W1094" s="62"/>
      <c r="X1094" s="62"/>
    </row>
    <row r="1095" spans="1:24" s="57" customFormat="1" x14ac:dyDescent="0.25">
      <c r="A1095" s="75"/>
      <c r="D1095" s="58"/>
      <c r="E1095" s="58"/>
      <c r="F1095" s="58"/>
      <c r="G1095" s="58"/>
      <c r="H1095" s="60"/>
      <c r="I1095" s="60"/>
      <c r="J1095" s="60"/>
      <c r="K1095" s="60"/>
      <c r="M1095" s="61"/>
      <c r="N1095" s="61"/>
      <c r="O1095" s="62"/>
      <c r="P1095" s="125"/>
      <c r="W1095" s="62"/>
      <c r="X1095" s="62"/>
    </row>
    <row r="1096" spans="1:24" s="57" customFormat="1" x14ac:dyDescent="0.25">
      <c r="A1096" s="75"/>
      <c r="D1096" s="58"/>
      <c r="E1096" s="58"/>
      <c r="F1096" s="58"/>
      <c r="G1096" s="58"/>
      <c r="H1096" s="60"/>
      <c r="I1096" s="60"/>
      <c r="J1096" s="60"/>
      <c r="K1096" s="60"/>
      <c r="M1096" s="61"/>
      <c r="N1096" s="61"/>
      <c r="O1096" s="62"/>
      <c r="P1096" s="125"/>
      <c r="W1096" s="62"/>
      <c r="X1096" s="62"/>
    </row>
    <row r="1097" spans="1:24" s="57" customFormat="1" x14ac:dyDescent="0.25">
      <c r="A1097" s="75"/>
      <c r="D1097" s="58"/>
      <c r="E1097" s="58"/>
      <c r="F1097" s="58"/>
      <c r="G1097" s="58"/>
      <c r="H1097" s="60"/>
      <c r="I1097" s="60"/>
      <c r="J1097" s="60"/>
      <c r="K1097" s="60"/>
      <c r="M1097" s="61"/>
      <c r="N1097" s="61"/>
      <c r="O1097" s="62"/>
      <c r="P1097" s="125"/>
      <c r="W1097" s="62"/>
      <c r="X1097" s="62"/>
    </row>
    <row r="1098" spans="1:24" s="57" customFormat="1" x14ac:dyDescent="0.25">
      <c r="A1098" s="75"/>
      <c r="D1098" s="58"/>
      <c r="E1098" s="58"/>
      <c r="F1098" s="58"/>
      <c r="G1098" s="58"/>
      <c r="H1098" s="60"/>
      <c r="I1098" s="60"/>
      <c r="J1098" s="60"/>
      <c r="K1098" s="60"/>
      <c r="M1098" s="61"/>
      <c r="N1098" s="61"/>
      <c r="O1098" s="62"/>
      <c r="P1098" s="125"/>
      <c r="W1098" s="62"/>
      <c r="X1098" s="62"/>
    </row>
    <row r="1099" spans="1:24" s="57" customFormat="1" x14ac:dyDescent="0.25">
      <c r="A1099" s="75"/>
      <c r="D1099" s="58"/>
      <c r="E1099" s="58"/>
      <c r="F1099" s="58"/>
      <c r="G1099" s="58"/>
      <c r="H1099" s="60"/>
      <c r="I1099" s="60"/>
      <c r="J1099" s="60"/>
      <c r="K1099" s="60"/>
      <c r="M1099" s="61"/>
      <c r="N1099" s="61"/>
      <c r="O1099" s="62"/>
      <c r="P1099" s="125"/>
      <c r="W1099" s="62"/>
      <c r="X1099" s="62"/>
    </row>
    <row r="1100" spans="1:24" s="57" customFormat="1" x14ac:dyDescent="0.25">
      <c r="A1100" s="75"/>
      <c r="D1100" s="58"/>
      <c r="E1100" s="58"/>
      <c r="F1100" s="58"/>
      <c r="G1100" s="58"/>
      <c r="H1100" s="60"/>
      <c r="I1100" s="60"/>
      <c r="J1100" s="60"/>
      <c r="K1100" s="60"/>
      <c r="M1100" s="61"/>
      <c r="N1100" s="61"/>
      <c r="O1100" s="62"/>
      <c r="P1100" s="125"/>
      <c r="W1100" s="62"/>
      <c r="X1100" s="62"/>
    </row>
    <row r="1101" spans="1:24" s="57" customFormat="1" x14ac:dyDescent="0.25">
      <c r="A1101" s="75"/>
      <c r="D1101" s="58"/>
      <c r="E1101" s="58"/>
      <c r="F1101" s="58"/>
      <c r="G1101" s="58"/>
      <c r="H1101" s="60"/>
      <c r="I1101" s="60"/>
      <c r="J1101" s="60"/>
      <c r="K1101" s="60"/>
      <c r="M1101" s="61"/>
      <c r="N1101" s="61"/>
      <c r="O1101" s="62"/>
      <c r="P1101" s="125"/>
      <c r="W1101" s="62"/>
      <c r="X1101" s="62"/>
    </row>
    <row r="1102" spans="1:24" s="57" customFormat="1" x14ac:dyDescent="0.25">
      <c r="A1102" s="75"/>
      <c r="D1102" s="58"/>
      <c r="E1102" s="58"/>
      <c r="F1102" s="58"/>
      <c r="G1102" s="58"/>
      <c r="H1102" s="60"/>
      <c r="I1102" s="60"/>
      <c r="J1102" s="60"/>
      <c r="K1102" s="60"/>
      <c r="M1102" s="61"/>
      <c r="N1102" s="61"/>
      <c r="O1102" s="62"/>
      <c r="P1102" s="125"/>
      <c r="W1102" s="62"/>
      <c r="X1102" s="62"/>
    </row>
    <row r="1103" spans="1:24" s="57" customFormat="1" x14ac:dyDescent="0.25">
      <c r="A1103" s="75"/>
      <c r="D1103" s="58"/>
      <c r="E1103" s="58"/>
      <c r="F1103" s="58"/>
      <c r="G1103" s="58"/>
      <c r="H1103" s="60"/>
      <c r="I1103" s="60"/>
      <c r="J1103" s="60"/>
      <c r="K1103" s="60"/>
      <c r="M1103" s="61"/>
      <c r="N1103" s="61"/>
      <c r="O1103" s="62"/>
      <c r="P1103" s="125"/>
      <c r="W1103" s="62"/>
      <c r="X1103" s="62"/>
    </row>
    <row r="1104" spans="1:24" s="57" customFormat="1" x14ac:dyDescent="0.25">
      <c r="A1104" s="75"/>
      <c r="D1104" s="58"/>
      <c r="E1104" s="58"/>
      <c r="F1104" s="58"/>
      <c r="G1104" s="58"/>
      <c r="H1104" s="60"/>
      <c r="I1104" s="60"/>
      <c r="J1104" s="60"/>
      <c r="K1104" s="60"/>
      <c r="M1104" s="61"/>
      <c r="N1104" s="61"/>
      <c r="O1104" s="62"/>
      <c r="P1104" s="125"/>
      <c r="W1104" s="62"/>
      <c r="X1104" s="62"/>
    </row>
    <row r="1105" spans="1:24" s="57" customFormat="1" x14ac:dyDescent="0.25">
      <c r="A1105" s="75"/>
      <c r="D1105" s="58"/>
      <c r="E1105" s="58"/>
      <c r="F1105" s="58"/>
      <c r="G1105" s="58"/>
      <c r="H1105" s="60"/>
      <c r="I1105" s="60"/>
      <c r="J1105" s="60"/>
      <c r="K1105" s="60"/>
      <c r="M1105" s="61"/>
      <c r="N1105" s="61"/>
      <c r="O1105" s="62"/>
      <c r="P1105" s="125"/>
      <c r="W1105" s="62"/>
      <c r="X1105" s="62"/>
    </row>
    <row r="1106" spans="1:24" s="57" customFormat="1" x14ac:dyDescent="0.25">
      <c r="A1106" s="75"/>
      <c r="D1106" s="58"/>
      <c r="E1106" s="58"/>
      <c r="F1106" s="58"/>
      <c r="G1106" s="58"/>
      <c r="H1106" s="60"/>
      <c r="I1106" s="60"/>
      <c r="J1106" s="60"/>
      <c r="K1106" s="60"/>
      <c r="M1106" s="61"/>
      <c r="N1106" s="61"/>
      <c r="O1106" s="62"/>
      <c r="P1106" s="125"/>
      <c r="W1106" s="62"/>
      <c r="X1106" s="62"/>
    </row>
    <row r="1107" spans="1:24" s="57" customFormat="1" x14ac:dyDescent="0.25">
      <c r="A1107" s="75"/>
      <c r="D1107" s="58"/>
      <c r="E1107" s="58"/>
      <c r="F1107" s="58"/>
      <c r="G1107" s="58"/>
      <c r="H1107" s="60"/>
      <c r="I1107" s="60"/>
      <c r="J1107" s="60"/>
      <c r="K1107" s="60"/>
      <c r="M1107" s="61"/>
      <c r="N1107" s="61"/>
      <c r="O1107" s="62"/>
      <c r="P1107" s="125"/>
      <c r="W1107" s="62"/>
      <c r="X1107" s="62"/>
    </row>
    <row r="1108" spans="1:24" s="57" customFormat="1" x14ac:dyDescent="0.25">
      <c r="A1108" s="75"/>
      <c r="D1108" s="58"/>
      <c r="E1108" s="58"/>
      <c r="F1108" s="58"/>
      <c r="G1108" s="58"/>
      <c r="H1108" s="60"/>
      <c r="I1108" s="60"/>
      <c r="J1108" s="60"/>
      <c r="K1108" s="60"/>
      <c r="M1108" s="61"/>
      <c r="N1108" s="61"/>
      <c r="O1108" s="62"/>
      <c r="P1108" s="125"/>
      <c r="W1108" s="62"/>
      <c r="X1108" s="62"/>
    </row>
    <row r="1109" spans="1:24" s="57" customFormat="1" x14ac:dyDescent="0.25">
      <c r="A1109" s="75"/>
      <c r="D1109" s="58"/>
      <c r="E1109" s="58"/>
      <c r="F1109" s="58"/>
      <c r="G1109" s="58"/>
      <c r="H1109" s="60"/>
      <c r="I1109" s="60"/>
      <c r="J1109" s="60"/>
      <c r="K1109" s="60"/>
      <c r="M1109" s="61"/>
      <c r="N1109" s="61"/>
      <c r="O1109" s="62"/>
      <c r="P1109" s="125"/>
      <c r="W1109" s="62"/>
      <c r="X1109" s="62"/>
    </row>
    <row r="1110" spans="1:24" s="57" customFormat="1" x14ac:dyDescent="0.25">
      <c r="A1110" s="75"/>
      <c r="D1110" s="58"/>
      <c r="E1110" s="58"/>
      <c r="F1110" s="58"/>
      <c r="G1110" s="58"/>
      <c r="H1110" s="60"/>
      <c r="I1110" s="60"/>
      <c r="J1110" s="60"/>
      <c r="K1110" s="60"/>
      <c r="M1110" s="61"/>
      <c r="N1110" s="61"/>
      <c r="O1110" s="62"/>
      <c r="P1110" s="125"/>
      <c r="W1110" s="62"/>
      <c r="X1110" s="62"/>
    </row>
    <row r="1111" spans="1:24" s="57" customFormat="1" x14ac:dyDescent="0.25">
      <c r="A1111" s="75"/>
      <c r="D1111" s="58"/>
      <c r="E1111" s="58"/>
      <c r="F1111" s="58"/>
      <c r="G1111" s="58"/>
      <c r="H1111" s="60"/>
      <c r="I1111" s="60"/>
      <c r="J1111" s="60"/>
      <c r="K1111" s="60"/>
      <c r="M1111" s="61"/>
      <c r="N1111" s="61"/>
      <c r="O1111" s="62"/>
      <c r="P1111" s="125"/>
      <c r="W1111" s="62"/>
      <c r="X1111" s="62"/>
    </row>
    <row r="1112" spans="1:24" s="57" customFormat="1" x14ac:dyDescent="0.25">
      <c r="A1112" s="75"/>
      <c r="D1112" s="58"/>
      <c r="E1112" s="58"/>
      <c r="F1112" s="58"/>
      <c r="G1112" s="58"/>
      <c r="H1112" s="60"/>
      <c r="I1112" s="60"/>
      <c r="J1112" s="60"/>
      <c r="K1112" s="60"/>
      <c r="M1112" s="61"/>
      <c r="N1112" s="61"/>
      <c r="O1112" s="62"/>
      <c r="P1112" s="125"/>
      <c r="W1112" s="62"/>
      <c r="X1112" s="62"/>
    </row>
    <row r="1113" spans="1:24" s="57" customFormat="1" x14ac:dyDescent="0.25">
      <c r="A1113" s="75"/>
      <c r="D1113" s="58"/>
      <c r="E1113" s="58"/>
      <c r="F1113" s="58"/>
      <c r="G1113" s="58"/>
      <c r="H1113" s="60"/>
      <c r="I1113" s="60"/>
      <c r="J1113" s="60"/>
      <c r="K1113" s="60"/>
      <c r="M1113" s="61"/>
      <c r="N1113" s="61"/>
      <c r="O1113" s="62"/>
      <c r="P1113" s="125"/>
      <c r="W1113" s="62"/>
      <c r="X1113" s="62"/>
    </row>
    <row r="1114" spans="1:24" s="57" customFormat="1" x14ac:dyDescent="0.25">
      <c r="A1114" s="75"/>
      <c r="D1114" s="58"/>
      <c r="E1114" s="58"/>
      <c r="F1114" s="58"/>
      <c r="G1114" s="58"/>
      <c r="H1114" s="60"/>
      <c r="I1114" s="60"/>
      <c r="J1114" s="60"/>
      <c r="K1114" s="60"/>
      <c r="M1114" s="61"/>
      <c r="N1114" s="61"/>
      <c r="O1114" s="62"/>
      <c r="P1114" s="125"/>
      <c r="W1114" s="62"/>
      <c r="X1114" s="62"/>
    </row>
    <row r="1115" spans="1:24" s="57" customFormat="1" x14ac:dyDescent="0.25">
      <c r="A1115" s="75"/>
      <c r="D1115" s="58"/>
      <c r="E1115" s="58"/>
      <c r="F1115" s="58"/>
      <c r="G1115" s="58"/>
      <c r="H1115" s="60"/>
      <c r="I1115" s="60"/>
      <c r="J1115" s="60"/>
      <c r="K1115" s="60"/>
      <c r="M1115" s="61"/>
      <c r="N1115" s="61"/>
      <c r="O1115" s="62"/>
      <c r="P1115" s="125"/>
      <c r="W1115" s="62"/>
      <c r="X1115" s="62"/>
    </row>
    <row r="1116" spans="1:24" s="57" customFormat="1" x14ac:dyDescent="0.25">
      <c r="A1116" s="75"/>
      <c r="D1116" s="58"/>
      <c r="E1116" s="58"/>
      <c r="F1116" s="58"/>
      <c r="G1116" s="58"/>
      <c r="H1116" s="60"/>
      <c r="I1116" s="60"/>
      <c r="J1116" s="60"/>
      <c r="K1116" s="60"/>
      <c r="M1116" s="61"/>
      <c r="N1116" s="61"/>
      <c r="O1116" s="62"/>
      <c r="P1116" s="125"/>
      <c r="W1116" s="62"/>
      <c r="X1116" s="62"/>
    </row>
    <row r="1117" spans="1:24" s="57" customFormat="1" x14ac:dyDescent="0.25">
      <c r="A1117" s="75"/>
      <c r="D1117" s="58"/>
      <c r="E1117" s="58"/>
      <c r="F1117" s="58"/>
      <c r="G1117" s="58"/>
      <c r="H1117" s="60"/>
      <c r="I1117" s="60"/>
      <c r="J1117" s="60"/>
      <c r="K1117" s="60"/>
      <c r="M1117" s="61"/>
      <c r="N1117" s="61"/>
      <c r="O1117" s="62"/>
      <c r="P1117" s="125"/>
      <c r="W1117" s="62"/>
      <c r="X1117" s="62"/>
    </row>
    <row r="1118" spans="1:24" s="57" customFormat="1" x14ac:dyDescent="0.25">
      <c r="A1118" s="75"/>
      <c r="D1118" s="58"/>
      <c r="E1118" s="58"/>
      <c r="F1118" s="58"/>
      <c r="G1118" s="58"/>
      <c r="H1118" s="60"/>
      <c r="I1118" s="60"/>
      <c r="J1118" s="60"/>
      <c r="K1118" s="60"/>
      <c r="M1118" s="61"/>
      <c r="N1118" s="61"/>
      <c r="O1118" s="62"/>
      <c r="P1118" s="125"/>
      <c r="W1118" s="62"/>
      <c r="X1118" s="62"/>
    </row>
    <row r="1119" spans="1:24" s="57" customFormat="1" x14ac:dyDescent="0.25">
      <c r="A1119" s="75"/>
      <c r="D1119" s="58"/>
      <c r="E1119" s="58"/>
      <c r="F1119" s="58"/>
      <c r="G1119" s="58"/>
      <c r="H1119" s="60"/>
      <c r="I1119" s="60"/>
      <c r="J1119" s="60"/>
      <c r="K1119" s="60"/>
      <c r="M1119" s="61"/>
      <c r="N1119" s="61"/>
      <c r="O1119" s="62"/>
      <c r="P1119" s="125"/>
      <c r="W1119" s="62"/>
      <c r="X1119" s="62"/>
    </row>
    <row r="1120" spans="1:24" s="57" customFormat="1" x14ac:dyDescent="0.25">
      <c r="A1120" s="75"/>
      <c r="D1120" s="58"/>
      <c r="E1120" s="58"/>
      <c r="F1120" s="58"/>
      <c r="G1120" s="58"/>
      <c r="H1120" s="60"/>
      <c r="I1120" s="60"/>
      <c r="J1120" s="60"/>
      <c r="K1120" s="60"/>
      <c r="M1120" s="61"/>
      <c r="N1120" s="61"/>
      <c r="O1120" s="62"/>
      <c r="P1120" s="125"/>
      <c r="W1120" s="62"/>
      <c r="X1120" s="62"/>
    </row>
    <row r="1121" spans="1:24" s="57" customFormat="1" x14ac:dyDescent="0.25">
      <c r="A1121" s="75"/>
      <c r="D1121" s="58"/>
      <c r="E1121" s="58"/>
      <c r="F1121" s="58"/>
      <c r="G1121" s="58"/>
      <c r="H1121" s="60"/>
      <c r="I1121" s="60"/>
      <c r="J1121" s="60"/>
      <c r="K1121" s="60"/>
      <c r="M1121" s="61"/>
      <c r="N1121" s="61"/>
      <c r="O1121" s="62"/>
      <c r="P1121" s="125"/>
      <c r="W1121" s="62"/>
      <c r="X1121" s="62"/>
    </row>
    <row r="1122" spans="1:24" s="57" customFormat="1" x14ac:dyDescent="0.25">
      <c r="A1122" s="75"/>
      <c r="D1122" s="58"/>
      <c r="E1122" s="58"/>
      <c r="F1122" s="58"/>
      <c r="G1122" s="58"/>
      <c r="H1122" s="60"/>
      <c r="I1122" s="60"/>
      <c r="J1122" s="60"/>
      <c r="K1122" s="60"/>
      <c r="M1122" s="61"/>
      <c r="N1122" s="61"/>
      <c r="O1122" s="62"/>
      <c r="P1122" s="125"/>
      <c r="W1122" s="62"/>
      <c r="X1122" s="62"/>
    </row>
    <row r="1123" spans="1:24" s="57" customFormat="1" x14ac:dyDescent="0.25">
      <c r="A1123" s="75"/>
      <c r="D1123" s="58"/>
      <c r="E1123" s="58"/>
      <c r="F1123" s="58"/>
      <c r="G1123" s="58"/>
      <c r="H1123" s="60"/>
      <c r="I1123" s="60"/>
      <c r="J1123" s="60"/>
      <c r="K1123" s="60"/>
      <c r="M1123" s="61"/>
      <c r="N1123" s="61"/>
      <c r="O1123" s="62"/>
      <c r="P1123" s="125"/>
      <c r="W1123" s="62"/>
      <c r="X1123" s="62"/>
    </row>
    <row r="1124" spans="1:24" s="57" customFormat="1" x14ac:dyDescent="0.25">
      <c r="A1124" s="75"/>
      <c r="D1124" s="58"/>
      <c r="E1124" s="58"/>
      <c r="F1124" s="58"/>
      <c r="G1124" s="58"/>
      <c r="H1124" s="60"/>
      <c r="I1124" s="60"/>
      <c r="J1124" s="60"/>
      <c r="K1124" s="60"/>
      <c r="M1124" s="61"/>
      <c r="N1124" s="61"/>
      <c r="O1124" s="62"/>
      <c r="P1124" s="125"/>
      <c r="W1124" s="62"/>
      <c r="X1124" s="62"/>
    </row>
    <row r="1125" spans="1:24" s="57" customFormat="1" x14ac:dyDescent="0.25">
      <c r="A1125" s="75"/>
      <c r="D1125" s="58"/>
      <c r="E1125" s="58"/>
      <c r="F1125" s="58"/>
      <c r="G1125" s="58"/>
      <c r="H1125" s="60"/>
      <c r="I1125" s="60"/>
      <c r="J1125" s="60"/>
      <c r="K1125" s="60"/>
      <c r="M1125" s="61"/>
      <c r="N1125" s="61"/>
      <c r="O1125" s="62"/>
      <c r="P1125" s="125"/>
      <c r="W1125" s="62"/>
      <c r="X1125" s="62"/>
    </row>
    <row r="1126" spans="1:24" s="57" customFormat="1" x14ac:dyDescent="0.25">
      <c r="A1126" s="75"/>
      <c r="D1126" s="58"/>
      <c r="E1126" s="58"/>
      <c r="F1126" s="58"/>
      <c r="G1126" s="58"/>
      <c r="H1126" s="60"/>
      <c r="I1126" s="60"/>
      <c r="J1126" s="60"/>
      <c r="K1126" s="60"/>
      <c r="M1126" s="61"/>
      <c r="N1126" s="61"/>
      <c r="O1126" s="62"/>
      <c r="P1126" s="125"/>
      <c r="W1126" s="62"/>
      <c r="X1126" s="62"/>
    </row>
    <row r="1127" spans="1:24" s="57" customFormat="1" x14ac:dyDescent="0.25">
      <c r="A1127" s="75"/>
      <c r="D1127" s="58"/>
      <c r="E1127" s="58"/>
      <c r="F1127" s="58"/>
      <c r="G1127" s="58"/>
      <c r="H1127" s="60"/>
      <c r="I1127" s="60"/>
      <c r="J1127" s="60"/>
      <c r="K1127" s="60"/>
      <c r="M1127" s="61"/>
      <c r="N1127" s="61"/>
      <c r="O1127" s="62"/>
      <c r="P1127" s="125"/>
      <c r="W1127" s="62"/>
      <c r="X1127" s="62"/>
    </row>
    <row r="1128" spans="1:24" s="57" customFormat="1" x14ac:dyDescent="0.25">
      <c r="A1128" s="75"/>
      <c r="D1128" s="58"/>
      <c r="E1128" s="58"/>
      <c r="F1128" s="58"/>
      <c r="G1128" s="58"/>
      <c r="H1128" s="60"/>
      <c r="I1128" s="60"/>
      <c r="J1128" s="60"/>
      <c r="K1128" s="60"/>
      <c r="M1128" s="61"/>
      <c r="N1128" s="61"/>
      <c r="O1128" s="62"/>
      <c r="P1128" s="125"/>
      <c r="W1128" s="62"/>
      <c r="X1128" s="62"/>
    </row>
    <row r="1129" spans="1:24" s="57" customFormat="1" x14ac:dyDescent="0.25">
      <c r="A1129" s="75"/>
      <c r="D1129" s="58"/>
      <c r="E1129" s="58"/>
      <c r="F1129" s="58"/>
      <c r="G1129" s="58"/>
      <c r="H1129" s="60"/>
      <c r="I1129" s="60"/>
      <c r="J1129" s="60"/>
      <c r="K1129" s="60"/>
      <c r="M1129" s="61"/>
      <c r="N1129" s="61"/>
      <c r="O1129" s="62"/>
      <c r="P1129" s="125"/>
      <c r="W1129" s="62"/>
      <c r="X1129" s="62"/>
    </row>
    <row r="1130" spans="1:24" s="57" customFormat="1" x14ac:dyDescent="0.25">
      <c r="A1130" s="75"/>
      <c r="D1130" s="58"/>
      <c r="E1130" s="58"/>
      <c r="F1130" s="58"/>
      <c r="G1130" s="58"/>
      <c r="H1130" s="60"/>
      <c r="I1130" s="60"/>
      <c r="J1130" s="60"/>
      <c r="K1130" s="60"/>
      <c r="M1130" s="61"/>
      <c r="N1130" s="61"/>
      <c r="O1130" s="62"/>
      <c r="P1130" s="125"/>
      <c r="W1130" s="62"/>
      <c r="X1130" s="62"/>
    </row>
    <row r="1131" spans="1:24" s="57" customFormat="1" x14ac:dyDescent="0.25">
      <c r="A1131" s="75"/>
      <c r="D1131" s="58"/>
      <c r="E1131" s="58"/>
      <c r="F1131" s="58"/>
      <c r="G1131" s="58"/>
      <c r="H1131" s="60"/>
      <c r="I1131" s="60"/>
      <c r="J1131" s="60"/>
      <c r="K1131" s="60"/>
      <c r="M1131" s="61"/>
      <c r="N1131" s="61"/>
      <c r="O1131" s="62"/>
      <c r="P1131" s="125"/>
      <c r="W1131" s="62"/>
      <c r="X1131" s="62"/>
    </row>
    <row r="1132" spans="1:24" s="57" customFormat="1" x14ac:dyDescent="0.25">
      <c r="A1132" s="75"/>
      <c r="D1132" s="58"/>
      <c r="E1132" s="58"/>
      <c r="F1132" s="58"/>
      <c r="G1132" s="58"/>
      <c r="H1132" s="60"/>
      <c r="I1132" s="60"/>
      <c r="J1132" s="60"/>
      <c r="K1132" s="60"/>
      <c r="M1132" s="61"/>
      <c r="N1132" s="61"/>
      <c r="O1132" s="62"/>
      <c r="P1132" s="125"/>
      <c r="W1132" s="62"/>
      <c r="X1132" s="62"/>
    </row>
    <row r="1133" spans="1:24" s="57" customFormat="1" x14ac:dyDescent="0.25">
      <c r="A1133" s="75"/>
      <c r="D1133" s="58"/>
      <c r="E1133" s="58"/>
      <c r="F1133" s="58"/>
      <c r="G1133" s="58"/>
      <c r="H1133" s="60"/>
      <c r="I1133" s="60"/>
      <c r="J1133" s="60"/>
      <c r="K1133" s="60"/>
      <c r="M1133" s="61"/>
      <c r="N1133" s="61"/>
      <c r="O1133" s="62"/>
      <c r="P1133" s="125"/>
      <c r="W1133" s="62"/>
      <c r="X1133" s="62"/>
    </row>
    <row r="1134" spans="1:24" s="57" customFormat="1" x14ac:dyDescent="0.25">
      <c r="A1134" s="75"/>
      <c r="D1134" s="58"/>
      <c r="E1134" s="58"/>
      <c r="F1134" s="58"/>
      <c r="G1134" s="58"/>
      <c r="H1134" s="60"/>
      <c r="I1134" s="60"/>
      <c r="J1134" s="60"/>
      <c r="K1134" s="60"/>
      <c r="M1134" s="61"/>
      <c r="N1134" s="61"/>
      <c r="O1134" s="62"/>
      <c r="P1134" s="125"/>
      <c r="W1134" s="62"/>
      <c r="X1134" s="62"/>
    </row>
    <row r="1135" spans="1:24" s="57" customFormat="1" x14ac:dyDescent="0.25">
      <c r="A1135" s="75"/>
      <c r="D1135" s="58"/>
      <c r="E1135" s="58"/>
      <c r="F1135" s="58"/>
      <c r="G1135" s="58"/>
      <c r="H1135" s="60"/>
      <c r="I1135" s="60"/>
      <c r="J1135" s="60"/>
      <c r="K1135" s="60"/>
      <c r="M1135" s="61"/>
      <c r="N1135" s="61"/>
      <c r="O1135" s="62"/>
      <c r="P1135" s="125"/>
      <c r="W1135" s="62"/>
      <c r="X1135" s="62"/>
    </row>
    <row r="1136" spans="1:24" s="57" customFormat="1" x14ac:dyDescent="0.25">
      <c r="A1136" s="75"/>
      <c r="D1136" s="58"/>
      <c r="E1136" s="58"/>
      <c r="F1136" s="58"/>
      <c r="G1136" s="58"/>
      <c r="H1136" s="60"/>
      <c r="I1136" s="60"/>
      <c r="J1136" s="60"/>
      <c r="K1136" s="60"/>
      <c r="M1136" s="61"/>
      <c r="N1136" s="61"/>
      <c r="O1136" s="62"/>
      <c r="P1136" s="125"/>
      <c r="W1136" s="62"/>
      <c r="X1136" s="62"/>
    </row>
    <row r="1137" spans="1:24" s="57" customFormat="1" x14ac:dyDescent="0.25">
      <c r="A1137" s="75"/>
      <c r="D1137" s="58"/>
      <c r="E1137" s="58"/>
      <c r="F1137" s="58"/>
      <c r="G1137" s="58"/>
      <c r="H1137" s="60"/>
      <c r="I1137" s="60"/>
      <c r="J1137" s="60"/>
      <c r="K1137" s="60"/>
      <c r="M1137" s="61"/>
      <c r="N1137" s="61"/>
      <c r="O1137" s="62"/>
      <c r="P1137" s="125"/>
      <c r="W1137" s="62"/>
      <c r="X1137" s="62"/>
    </row>
    <row r="1138" spans="1:24" s="57" customFormat="1" x14ac:dyDescent="0.25">
      <c r="A1138" s="75"/>
      <c r="D1138" s="58"/>
      <c r="E1138" s="58"/>
      <c r="F1138" s="58"/>
      <c r="G1138" s="58"/>
      <c r="H1138" s="60"/>
      <c r="I1138" s="60"/>
      <c r="J1138" s="60"/>
      <c r="K1138" s="60"/>
      <c r="M1138" s="61"/>
      <c r="N1138" s="61"/>
      <c r="O1138" s="62"/>
      <c r="P1138" s="125"/>
      <c r="W1138" s="62"/>
      <c r="X1138" s="62"/>
    </row>
    <row r="1139" spans="1:24" s="57" customFormat="1" x14ac:dyDescent="0.25">
      <c r="A1139" s="75"/>
      <c r="D1139" s="58"/>
      <c r="E1139" s="58"/>
      <c r="F1139" s="58"/>
      <c r="G1139" s="58"/>
      <c r="H1139" s="60"/>
      <c r="I1139" s="60"/>
      <c r="J1139" s="60"/>
      <c r="K1139" s="60"/>
      <c r="M1139" s="61"/>
      <c r="N1139" s="61"/>
      <c r="O1139" s="62"/>
      <c r="P1139" s="125"/>
      <c r="W1139" s="62"/>
      <c r="X1139" s="62"/>
    </row>
    <row r="1140" spans="1:24" s="57" customFormat="1" x14ac:dyDescent="0.25">
      <c r="A1140" s="75"/>
      <c r="D1140" s="58"/>
      <c r="E1140" s="58"/>
      <c r="F1140" s="58"/>
      <c r="G1140" s="58"/>
      <c r="H1140" s="60"/>
      <c r="I1140" s="60"/>
      <c r="J1140" s="60"/>
      <c r="K1140" s="60"/>
      <c r="M1140" s="61"/>
      <c r="N1140" s="61"/>
      <c r="O1140" s="62"/>
      <c r="P1140" s="125"/>
      <c r="W1140" s="62"/>
      <c r="X1140" s="62"/>
    </row>
    <row r="1141" spans="1:24" s="57" customFormat="1" x14ac:dyDescent="0.25">
      <c r="A1141" s="75"/>
      <c r="D1141" s="58"/>
      <c r="E1141" s="58"/>
      <c r="F1141" s="58"/>
      <c r="G1141" s="58"/>
      <c r="H1141" s="60"/>
      <c r="I1141" s="60"/>
      <c r="J1141" s="60"/>
      <c r="K1141" s="60"/>
      <c r="M1141" s="61"/>
      <c r="N1141" s="61"/>
      <c r="O1141" s="62"/>
      <c r="P1141" s="125"/>
      <c r="W1141" s="62"/>
      <c r="X1141" s="62"/>
    </row>
    <row r="1142" spans="1:24" s="57" customFormat="1" x14ac:dyDescent="0.25">
      <c r="A1142" s="75"/>
      <c r="D1142" s="58"/>
      <c r="E1142" s="58"/>
      <c r="F1142" s="58"/>
      <c r="G1142" s="58"/>
      <c r="H1142" s="60"/>
      <c r="I1142" s="60"/>
      <c r="J1142" s="60"/>
      <c r="K1142" s="60"/>
      <c r="M1142" s="61"/>
      <c r="N1142" s="61"/>
      <c r="O1142" s="62"/>
      <c r="P1142" s="125"/>
      <c r="W1142" s="62"/>
      <c r="X1142" s="62"/>
    </row>
    <row r="1143" spans="1:24" s="57" customFormat="1" x14ac:dyDescent="0.25">
      <c r="A1143" s="75"/>
      <c r="D1143" s="58"/>
      <c r="E1143" s="58"/>
      <c r="F1143" s="58"/>
      <c r="G1143" s="58"/>
      <c r="H1143" s="60"/>
      <c r="I1143" s="60"/>
      <c r="J1143" s="60"/>
      <c r="K1143" s="60"/>
      <c r="M1143" s="61"/>
      <c r="N1143" s="61"/>
      <c r="O1143" s="62"/>
      <c r="P1143" s="125"/>
      <c r="W1143" s="62"/>
      <c r="X1143" s="62"/>
    </row>
    <row r="1144" spans="1:24" s="57" customFormat="1" x14ac:dyDescent="0.25">
      <c r="A1144" s="75"/>
      <c r="D1144" s="58"/>
      <c r="E1144" s="58"/>
      <c r="F1144" s="58"/>
      <c r="G1144" s="58"/>
      <c r="H1144" s="60"/>
      <c r="I1144" s="60"/>
      <c r="J1144" s="60"/>
      <c r="K1144" s="60"/>
      <c r="M1144" s="61"/>
      <c r="N1144" s="61"/>
      <c r="O1144" s="62"/>
      <c r="P1144" s="125"/>
      <c r="W1144" s="62"/>
      <c r="X1144" s="62"/>
    </row>
    <row r="1145" spans="1:24" s="57" customFormat="1" x14ac:dyDescent="0.25">
      <c r="A1145" s="75"/>
      <c r="D1145" s="58"/>
      <c r="E1145" s="58"/>
      <c r="F1145" s="58"/>
      <c r="G1145" s="58"/>
      <c r="H1145" s="60"/>
      <c r="I1145" s="60"/>
      <c r="J1145" s="60"/>
      <c r="K1145" s="60"/>
      <c r="M1145" s="61"/>
      <c r="N1145" s="61"/>
      <c r="O1145" s="62"/>
      <c r="P1145" s="125"/>
      <c r="W1145" s="62"/>
      <c r="X1145" s="62"/>
    </row>
    <row r="1146" spans="1:24" s="57" customFormat="1" x14ac:dyDescent="0.25">
      <c r="A1146" s="75"/>
      <c r="D1146" s="58"/>
      <c r="E1146" s="58"/>
      <c r="F1146" s="58"/>
      <c r="G1146" s="58"/>
      <c r="H1146" s="60"/>
      <c r="I1146" s="60"/>
      <c r="J1146" s="60"/>
      <c r="K1146" s="60"/>
      <c r="M1146" s="61"/>
      <c r="N1146" s="61"/>
      <c r="O1146" s="62"/>
      <c r="P1146" s="125"/>
      <c r="W1146" s="62"/>
      <c r="X1146" s="62"/>
    </row>
    <row r="1147" spans="1:24" s="57" customFormat="1" x14ac:dyDescent="0.25">
      <c r="A1147" s="75"/>
      <c r="D1147" s="58"/>
      <c r="E1147" s="58"/>
      <c r="F1147" s="58"/>
      <c r="G1147" s="58"/>
      <c r="H1147" s="60"/>
      <c r="I1147" s="60"/>
      <c r="J1147" s="60"/>
      <c r="K1147" s="60"/>
      <c r="M1147" s="61"/>
      <c r="N1147" s="61"/>
      <c r="O1147" s="62"/>
      <c r="P1147" s="125"/>
      <c r="W1147" s="62"/>
      <c r="X1147" s="62"/>
    </row>
    <row r="1148" spans="1:24" s="57" customFormat="1" x14ac:dyDescent="0.25">
      <c r="A1148" s="75"/>
      <c r="D1148" s="58"/>
      <c r="E1148" s="58"/>
      <c r="F1148" s="58"/>
      <c r="G1148" s="58"/>
      <c r="H1148" s="60"/>
      <c r="I1148" s="60"/>
      <c r="J1148" s="60"/>
      <c r="K1148" s="60"/>
      <c r="M1148" s="61"/>
      <c r="N1148" s="61"/>
      <c r="O1148" s="62"/>
      <c r="P1148" s="125"/>
      <c r="W1148" s="62"/>
      <c r="X1148" s="62"/>
    </row>
    <row r="1149" spans="1:24" s="57" customFormat="1" x14ac:dyDescent="0.25">
      <c r="A1149" s="75"/>
      <c r="D1149" s="58"/>
      <c r="E1149" s="58"/>
      <c r="F1149" s="58"/>
      <c r="G1149" s="58"/>
      <c r="H1149" s="60"/>
      <c r="I1149" s="60"/>
      <c r="J1149" s="60"/>
      <c r="K1149" s="60"/>
      <c r="M1149" s="61"/>
      <c r="N1149" s="61"/>
      <c r="O1149" s="62"/>
      <c r="P1149" s="125"/>
      <c r="W1149" s="62"/>
      <c r="X1149" s="62"/>
    </row>
    <row r="1150" spans="1:24" s="57" customFormat="1" x14ac:dyDescent="0.25">
      <c r="A1150" s="75"/>
      <c r="D1150" s="58"/>
      <c r="E1150" s="58"/>
      <c r="F1150" s="58"/>
      <c r="G1150" s="58"/>
      <c r="H1150" s="60"/>
      <c r="I1150" s="60"/>
      <c r="J1150" s="60"/>
      <c r="K1150" s="60"/>
      <c r="M1150" s="61"/>
      <c r="N1150" s="61"/>
      <c r="O1150" s="62"/>
      <c r="P1150" s="125"/>
      <c r="W1150" s="62"/>
      <c r="X1150" s="62"/>
    </row>
    <row r="1151" spans="1:24" s="57" customFormat="1" x14ac:dyDescent="0.25">
      <c r="A1151" s="75"/>
      <c r="D1151" s="58"/>
      <c r="E1151" s="58"/>
      <c r="F1151" s="58"/>
      <c r="G1151" s="58"/>
      <c r="H1151" s="60"/>
      <c r="I1151" s="60"/>
      <c r="J1151" s="60"/>
      <c r="K1151" s="60"/>
      <c r="M1151" s="61"/>
      <c r="N1151" s="61"/>
      <c r="O1151" s="62"/>
      <c r="P1151" s="125"/>
      <c r="W1151" s="62"/>
      <c r="X1151" s="62"/>
    </row>
    <row r="1152" spans="1:24" s="57" customFormat="1" x14ac:dyDescent="0.25">
      <c r="A1152" s="75"/>
      <c r="D1152" s="58"/>
      <c r="E1152" s="58"/>
      <c r="F1152" s="58"/>
      <c r="G1152" s="58"/>
      <c r="H1152" s="60"/>
      <c r="I1152" s="60"/>
      <c r="J1152" s="60"/>
      <c r="K1152" s="60"/>
      <c r="M1152" s="61"/>
      <c r="N1152" s="61"/>
      <c r="O1152" s="62"/>
      <c r="P1152" s="125"/>
      <c r="W1152" s="62"/>
      <c r="X1152" s="62"/>
    </row>
    <row r="1153" spans="1:24" s="57" customFormat="1" x14ac:dyDescent="0.25">
      <c r="A1153" s="75"/>
      <c r="D1153" s="58"/>
      <c r="E1153" s="58"/>
      <c r="F1153" s="58"/>
      <c r="G1153" s="58"/>
      <c r="H1153" s="60"/>
      <c r="I1153" s="60"/>
      <c r="J1153" s="60"/>
      <c r="K1153" s="60"/>
      <c r="M1153" s="61"/>
      <c r="N1153" s="61"/>
      <c r="O1153" s="62"/>
      <c r="P1153" s="125"/>
      <c r="W1153" s="62"/>
      <c r="X1153" s="62"/>
    </row>
    <row r="1154" spans="1:24" s="57" customFormat="1" x14ac:dyDescent="0.25">
      <c r="A1154" s="75"/>
      <c r="D1154" s="58"/>
      <c r="E1154" s="58"/>
      <c r="F1154" s="58"/>
      <c r="G1154" s="58"/>
      <c r="H1154" s="60"/>
      <c r="I1154" s="60"/>
      <c r="J1154" s="60"/>
      <c r="K1154" s="60"/>
      <c r="M1154" s="61"/>
      <c r="N1154" s="61"/>
      <c r="O1154" s="62"/>
      <c r="P1154" s="125"/>
      <c r="W1154" s="62"/>
      <c r="X1154" s="62"/>
    </row>
    <row r="1155" spans="1:24" s="57" customFormat="1" x14ac:dyDescent="0.25">
      <c r="A1155" s="75"/>
      <c r="D1155" s="58"/>
      <c r="E1155" s="58"/>
      <c r="F1155" s="58"/>
      <c r="G1155" s="58"/>
      <c r="H1155" s="60"/>
      <c r="I1155" s="60"/>
      <c r="J1155" s="60"/>
      <c r="K1155" s="60"/>
      <c r="M1155" s="61"/>
      <c r="N1155" s="61"/>
      <c r="O1155" s="62"/>
      <c r="P1155" s="125"/>
      <c r="W1155" s="62"/>
      <c r="X1155" s="62"/>
    </row>
    <row r="1156" spans="1:24" s="57" customFormat="1" x14ac:dyDescent="0.25">
      <c r="A1156" s="75"/>
      <c r="D1156" s="58"/>
      <c r="E1156" s="58"/>
      <c r="F1156" s="58"/>
      <c r="G1156" s="58"/>
      <c r="H1156" s="60"/>
      <c r="I1156" s="60"/>
      <c r="J1156" s="60"/>
      <c r="K1156" s="60"/>
      <c r="M1156" s="61"/>
      <c r="N1156" s="61"/>
      <c r="O1156" s="62"/>
      <c r="P1156" s="125"/>
      <c r="W1156" s="62"/>
      <c r="X1156" s="62"/>
    </row>
    <row r="1157" spans="1:24" s="57" customFormat="1" x14ac:dyDescent="0.25">
      <c r="A1157" s="75"/>
      <c r="D1157" s="58"/>
      <c r="E1157" s="58"/>
      <c r="F1157" s="58"/>
      <c r="G1157" s="58"/>
      <c r="H1157" s="60"/>
      <c r="I1157" s="60"/>
      <c r="J1157" s="60"/>
      <c r="K1157" s="60"/>
      <c r="M1157" s="61"/>
      <c r="N1157" s="61"/>
      <c r="O1157" s="62"/>
      <c r="P1157" s="125"/>
      <c r="W1157" s="62"/>
      <c r="X1157" s="62"/>
    </row>
    <row r="1158" spans="1:24" s="57" customFormat="1" x14ac:dyDescent="0.25">
      <c r="A1158" s="75"/>
      <c r="D1158" s="58"/>
      <c r="E1158" s="58"/>
      <c r="F1158" s="58"/>
      <c r="G1158" s="58"/>
      <c r="H1158" s="60"/>
      <c r="I1158" s="60"/>
      <c r="J1158" s="60"/>
      <c r="K1158" s="60"/>
      <c r="M1158" s="61"/>
      <c r="N1158" s="61"/>
      <c r="O1158" s="62"/>
      <c r="P1158" s="125"/>
      <c r="W1158" s="62"/>
      <c r="X1158" s="62"/>
    </row>
    <row r="1159" spans="1:24" s="57" customFormat="1" x14ac:dyDescent="0.25">
      <c r="A1159" s="75"/>
      <c r="D1159" s="58"/>
      <c r="E1159" s="58"/>
      <c r="F1159" s="58"/>
      <c r="G1159" s="58"/>
      <c r="H1159" s="60"/>
      <c r="I1159" s="60"/>
      <c r="J1159" s="60"/>
      <c r="K1159" s="60"/>
      <c r="M1159" s="61"/>
      <c r="N1159" s="61"/>
      <c r="O1159" s="62"/>
      <c r="P1159" s="125"/>
      <c r="W1159" s="62"/>
      <c r="X1159" s="62"/>
    </row>
    <row r="1160" spans="1:24" s="57" customFormat="1" x14ac:dyDescent="0.25">
      <c r="A1160" s="75"/>
      <c r="D1160" s="58"/>
      <c r="E1160" s="58"/>
      <c r="F1160" s="58"/>
      <c r="G1160" s="58"/>
      <c r="H1160" s="60"/>
      <c r="I1160" s="60"/>
      <c r="J1160" s="60"/>
      <c r="K1160" s="60"/>
      <c r="M1160" s="61"/>
      <c r="N1160" s="61"/>
      <c r="O1160" s="62"/>
      <c r="P1160" s="125"/>
      <c r="W1160" s="62"/>
      <c r="X1160" s="62"/>
    </row>
    <row r="1161" spans="1:24" s="57" customFormat="1" x14ac:dyDescent="0.25">
      <c r="A1161" s="75"/>
      <c r="D1161" s="58"/>
      <c r="E1161" s="58"/>
      <c r="F1161" s="58"/>
      <c r="G1161" s="58"/>
      <c r="H1161" s="60"/>
      <c r="I1161" s="60"/>
      <c r="J1161" s="60"/>
      <c r="K1161" s="60"/>
      <c r="M1161" s="61"/>
      <c r="N1161" s="61"/>
      <c r="O1161" s="62"/>
      <c r="P1161" s="125"/>
      <c r="W1161" s="62"/>
      <c r="X1161" s="62"/>
    </row>
    <row r="1162" spans="1:24" s="57" customFormat="1" x14ac:dyDescent="0.25">
      <c r="A1162" s="75"/>
      <c r="D1162" s="58"/>
      <c r="E1162" s="58"/>
      <c r="F1162" s="58"/>
      <c r="G1162" s="58"/>
      <c r="H1162" s="60"/>
      <c r="I1162" s="60"/>
      <c r="J1162" s="60"/>
      <c r="K1162" s="60"/>
      <c r="M1162" s="61"/>
      <c r="N1162" s="61"/>
      <c r="O1162" s="62"/>
      <c r="P1162" s="125"/>
      <c r="W1162" s="62"/>
      <c r="X1162" s="62"/>
    </row>
    <row r="1163" spans="1:24" s="57" customFormat="1" x14ac:dyDescent="0.25">
      <c r="A1163" s="75"/>
      <c r="D1163" s="58"/>
      <c r="E1163" s="58"/>
      <c r="F1163" s="58"/>
      <c r="G1163" s="58"/>
      <c r="H1163" s="60"/>
      <c r="I1163" s="60"/>
      <c r="J1163" s="60"/>
      <c r="K1163" s="60"/>
      <c r="M1163" s="61"/>
      <c r="N1163" s="61"/>
      <c r="O1163" s="62"/>
      <c r="P1163" s="125"/>
      <c r="W1163" s="62"/>
      <c r="X1163" s="62"/>
    </row>
    <row r="1164" spans="1:24" s="57" customFormat="1" x14ac:dyDescent="0.25">
      <c r="A1164" s="75"/>
      <c r="D1164" s="58"/>
      <c r="E1164" s="58"/>
      <c r="F1164" s="58"/>
      <c r="G1164" s="58"/>
      <c r="H1164" s="60"/>
      <c r="I1164" s="60"/>
      <c r="J1164" s="60"/>
      <c r="K1164" s="60"/>
      <c r="M1164" s="61"/>
      <c r="N1164" s="61"/>
      <c r="O1164" s="62"/>
      <c r="P1164" s="125"/>
      <c r="W1164" s="62"/>
      <c r="X1164" s="62"/>
    </row>
    <row r="1165" spans="1:24" s="57" customFormat="1" x14ac:dyDescent="0.25">
      <c r="A1165" s="75"/>
      <c r="D1165" s="58"/>
      <c r="E1165" s="58"/>
      <c r="F1165" s="58"/>
      <c r="G1165" s="58"/>
      <c r="H1165" s="60"/>
      <c r="I1165" s="60"/>
      <c r="J1165" s="60"/>
      <c r="K1165" s="60"/>
      <c r="M1165" s="61"/>
      <c r="N1165" s="61"/>
      <c r="O1165" s="62"/>
      <c r="P1165" s="125"/>
      <c r="W1165" s="62"/>
      <c r="X1165" s="62"/>
    </row>
    <row r="1166" spans="1:24" s="57" customFormat="1" x14ac:dyDescent="0.25">
      <c r="A1166" s="75"/>
      <c r="D1166" s="58"/>
      <c r="E1166" s="58"/>
      <c r="F1166" s="58"/>
      <c r="G1166" s="58"/>
      <c r="H1166" s="60"/>
      <c r="I1166" s="60"/>
      <c r="J1166" s="60"/>
      <c r="K1166" s="60"/>
      <c r="M1166" s="61"/>
      <c r="N1166" s="61"/>
      <c r="O1166" s="62"/>
      <c r="P1166" s="125"/>
      <c r="W1166" s="62"/>
      <c r="X1166" s="62"/>
    </row>
    <row r="1167" spans="1:24" s="57" customFormat="1" x14ac:dyDescent="0.25">
      <c r="A1167" s="75"/>
      <c r="D1167" s="58"/>
      <c r="E1167" s="58"/>
      <c r="F1167" s="58"/>
      <c r="G1167" s="58"/>
      <c r="H1167" s="60"/>
      <c r="I1167" s="60"/>
      <c r="J1167" s="60"/>
      <c r="K1167" s="60"/>
      <c r="M1167" s="61"/>
      <c r="N1167" s="61"/>
      <c r="O1167" s="62"/>
      <c r="P1167" s="125"/>
      <c r="W1167" s="62"/>
      <c r="X1167" s="62"/>
    </row>
    <row r="1168" spans="1:24" s="57" customFormat="1" x14ac:dyDescent="0.25">
      <c r="A1168" s="75"/>
      <c r="D1168" s="58"/>
      <c r="E1168" s="58"/>
      <c r="F1168" s="58"/>
      <c r="G1168" s="58"/>
      <c r="H1168" s="60"/>
      <c r="I1168" s="60"/>
      <c r="J1168" s="60"/>
      <c r="K1168" s="60"/>
      <c r="M1168" s="61"/>
      <c r="N1168" s="61"/>
      <c r="O1168" s="62"/>
      <c r="P1168" s="125"/>
      <c r="W1168" s="62"/>
      <c r="X1168" s="62"/>
    </row>
    <row r="1169" spans="1:24" s="57" customFormat="1" x14ac:dyDescent="0.25">
      <c r="A1169" s="75"/>
      <c r="D1169" s="58"/>
      <c r="E1169" s="58"/>
      <c r="F1169" s="58"/>
      <c r="G1169" s="58"/>
      <c r="H1169" s="60"/>
      <c r="I1169" s="60"/>
      <c r="J1169" s="60"/>
      <c r="K1169" s="60"/>
      <c r="M1169" s="61"/>
      <c r="N1169" s="61"/>
      <c r="O1169" s="62"/>
      <c r="P1169" s="125"/>
      <c r="W1169" s="62"/>
      <c r="X1169" s="62"/>
    </row>
    <row r="1170" spans="1:24" s="57" customFormat="1" x14ac:dyDescent="0.25">
      <c r="A1170" s="75"/>
      <c r="D1170" s="58"/>
      <c r="E1170" s="58"/>
      <c r="F1170" s="58"/>
      <c r="G1170" s="58"/>
      <c r="H1170" s="60"/>
      <c r="I1170" s="60"/>
      <c r="J1170" s="60"/>
      <c r="K1170" s="60"/>
      <c r="M1170" s="61"/>
      <c r="N1170" s="61"/>
      <c r="O1170" s="62"/>
      <c r="P1170" s="125"/>
      <c r="W1170" s="62"/>
      <c r="X1170" s="62"/>
    </row>
    <row r="1171" spans="1:24" s="57" customFormat="1" x14ac:dyDescent="0.25">
      <c r="A1171" s="75"/>
      <c r="D1171" s="58"/>
      <c r="E1171" s="58"/>
      <c r="F1171" s="58"/>
      <c r="G1171" s="58"/>
      <c r="H1171" s="60"/>
      <c r="I1171" s="60"/>
      <c r="J1171" s="60"/>
      <c r="K1171" s="60"/>
      <c r="M1171" s="61"/>
      <c r="N1171" s="61"/>
      <c r="O1171" s="62"/>
      <c r="P1171" s="125"/>
      <c r="W1171" s="62"/>
      <c r="X1171" s="62"/>
    </row>
    <row r="1172" spans="1:24" s="57" customFormat="1" x14ac:dyDescent="0.25">
      <c r="A1172" s="75"/>
      <c r="D1172" s="58"/>
      <c r="E1172" s="58"/>
      <c r="F1172" s="58"/>
      <c r="G1172" s="58"/>
      <c r="H1172" s="60"/>
      <c r="I1172" s="60"/>
      <c r="J1172" s="60"/>
      <c r="K1172" s="60"/>
      <c r="M1172" s="61"/>
      <c r="N1172" s="61"/>
      <c r="O1172" s="62"/>
      <c r="P1172" s="125"/>
      <c r="W1172" s="62"/>
      <c r="X1172" s="62"/>
    </row>
    <row r="1173" spans="1:24" s="57" customFormat="1" x14ac:dyDescent="0.25">
      <c r="A1173" s="75"/>
      <c r="D1173" s="58"/>
      <c r="E1173" s="58"/>
      <c r="F1173" s="58"/>
      <c r="G1173" s="58"/>
      <c r="H1173" s="60"/>
      <c r="I1173" s="60"/>
      <c r="J1173" s="60"/>
      <c r="K1173" s="60"/>
      <c r="M1173" s="61"/>
      <c r="N1173" s="61"/>
      <c r="O1173" s="62"/>
      <c r="P1173" s="125"/>
      <c r="W1173" s="62"/>
      <c r="X1173" s="62"/>
    </row>
    <row r="1174" spans="1:24" s="57" customFormat="1" x14ac:dyDescent="0.25">
      <c r="A1174" s="75"/>
      <c r="D1174" s="58"/>
      <c r="E1174" s="58"/>
      <c r="F1174" s="58"/>
      <c r="G1174" s="58"/>
      <c r="H1174" s="60"/>
      <c r="I1174" s="60"/>
      <c r="J1174" s="60"/>
      <c r="K1174" s="60"/>
      <c r="M1174" s="61"/>
      <c r="N1174" s="61"/>
      <c r="O1174" s="62"/>
      <c r="P1174" s="125"/>
      <c r="W1174" s="62"/>
      <c r="X1174" s="62"/>
    </row>
    <row r="1175" spans="1:24" s="57" customFormat="1" x14ac:dyDescent="0.25">
      <c r="A1175" s="75"/>
      <c r="D1175" s="58"/>
      <c r="E1175" s="58"/>
      <c r="F1175" s="58"/>
      <c r="G1175" s="58"/>
      <c r="H1175" s="60"/>
      <c r="I1175" s="60"/>
      <c r="J1175" s="60"/>
      <c r="K1175" s="60"/>
      <c r="M1175" s="61"/>
      <c r="N1175" s="61"/>
      <c r="O1175" s="62"/>
      <c r="P1175" s="125"/>
      <c r="W1175" s="62"/>
      <c r="X1175" s="62"/>
    </row>
    <row r="1176" spans="1:24" s="57" customFormat="1" x14ac:dyDescent="0.25">
      <c r="A1176" s="75"/>
      <c r="D1176" s="58"/>
      <c r="E1176" s="58"/>
      <c r="F1176" s="58"/>
      <c r="G1176" s="58"/>
      <c r="H1176" s="60"/>
      <c r="I1176" s="60"/>
      <c r="J1176" s="60"/>
      <c r="K1176" s="60"/>
      <c r="M1176" s="61"/>
      <c r="N1176" s="61"/>
      <c r="O1176" s="62"/>
      <c r="P1176" s="125"/>
      <c r="W1176" s="62"/>
      <c r="X1176" s="62"/>
    </row>
    <row r="1177" spans="1:24" s="57" customFormat="1" x14ac:dyDescent="0.25">
      <c r="A1177" s="75"/>
      <c r="D1177" s="58"/>
      <c r="E1177" s="58"/>
      <c r="F1177" s="58"/>
      <c r="G1177" s="58"/>
      <c r="H1177" s="60"/>
      <c r="I1177" s="60"/>
      <c r="J1177" s="60"/>
      <c r="K1177" s="60"/>
      <c r="M1177" s="61"/>
      <c r="N1177" s="61"/>
      <c r="O1177" s="62"/>
      <c r="P1177" s="125"/>
      <c r="W1177" s="62"/>
      <c r="X1177" s="62"/>
    </row>
    <row r="1178" spans="1:24" s="57" customFormat="1" x14ac:dyDescent="0.25">
      <c r="A1178" s="75"/>
      <c r="D1178" s="58"/>
      <c r="E1178" s="58"/>
      <c r="F1178" s="58"/>
      <c r="G1178" s="58"/>
      <c r="H1178" s="60"/>
      <c r="I1178" s="60"/>
      <c r="J1178" s="60"/>
      <c r="K1178" s="60"/>
      <c r="M1178" s="61"/>
      <c r="N1178" s="61"/>
      <c r="O1178" s="62"/>
      <c r="P1178" s="125"/>
      <c r="W1178" s="62"/>
      <c r="X1178" s="62"/>
    </row>
    <row r="1179" spans="1:24" s="57" customFormat="1" x14ac:dyDescent="0.25">
      <c r="A1179" s="75"/>
      <c r="D1179" s="58"/>
      <c r="E1179" s="58"/>
      <c r="F1179" s="58"/>
      <c r="G1179" s="58"/>
      <c r="H1179" s="60"/>
      <c r="I1179" s="60"/>
      <c r="J1179" s="60"/>
      <c r="K1179" s="60"/>
      <c r="M1179" s="61"/>
      <c r="N1179" s="61"/>
      <c r="O1179" s="62"/>
      <c r="P1179" s="125"/>
      <c r="W1179" s="62"/>
      <c r="X1179" s="62"/>
    </row>
    <row r="1180" spans="1:24" s="57" customFormat="1" x14ac:dyDescent="0.25">
      <c r="A1180" s="75"/>
      <c r="D1180" s="58"/>
      <c r="E1180" s="58"/>
      <c r="F1180" s="58"/>
      <c r="G1180" s="58"/>
      <c r="H1180" s="60"/>
      <c r="I1180" s="60"/>
      <c r="J1180" s="60"/>
      <c r="K1180" s="60"/>
      <c r="M1180" s="61"/>
      <c r="N1180" s="61"/>
      <c r="O1180" s="62"/>
      <c r="P1180" s="125"/>
      <c r="W1180" s="62"/>
      <c r="X1180" s="62"/>
    </row>
    <row r="1181" spans="1:24" s="57" customFormat="1" x14ac:dyDescent="0.25">
      <c r="A1181" s="75"/>
      <c r="D1181" s="58"/>
      <c r="E1181" s="58"/>
      <c r="F1181" s="58"/>
      <c r="G1181" s="58"/>
      <c r="H1181" s="60"/>
      <c r="I1181" s="60"/>
      <c r="J1181" s="60"/>
      <c r="K1181" s="60"/>
      <c r="M1181" s="61"/>
      <c r="N1181" s="61"/>
      <c r="O1181" s="62"/>
      <c r="P1181" s="125"/>
      <c r="W1181" s="62"/>
      <c r="X1181" s="62"/>
    </row>
    <row r="1182" spans="1:24" s="57" customFormat="1" x14ac:dyDescent="0.25">
      <c r="A1182" s="75"/>
      <c r="D1182" s="58"/>
      <c r="E1182" s="58"/>
      <c r="F1182" s="58"/>
      <c r="G1182" s="58"/>
      <c r="H1182" s="60"/>
      <c r="I1182" s="60"/>
      <c r="J1182" s="60"/>
      <c r="K1182" s="60"/>
      <c r="M1182" s="61"/>
      <c r="N1182" s="61"/>
      <c r="O1182" s="62"/>
      <c r="P1182" s="125"/>
      <c r="W1182" s="62"/>
      <c r="X1182" s="62"/>
    </row>
    <row r="1183" spans="1:24" s="57" customFormat="1" x14ac:dyDescent="0.25">
      <c r="A1183" s="75"/>
      <c r="D1183" s="58"/>
      <c r="E1183" s="58"/>
      <c r="F1183" s="58"/>
      <c r="G1183" s="58"/>
      <c r="H1183" s="60"/>
      <c r="I1183" s="60"/>
      <c r="J1183" s="60"/>
      <c r="K1183" s="60"/>
      <c r="M1183" s="61"/>
      <c r="N1183" s="61"/>
      <c r="O1183" s="62"/>
      <c r="P1183" s="125"/>
      <c r="W1183" s="62"/>
      <c r="X1183" s="62"/>
    </row>
    <row r="1184" spans="1:24" s="57" customFormat="1" x14ac:dyDescent="0.25">
      <c r="A1184" s="75"/>
      <c r="D1184" s="58"/>
      <c r="E1184" s="58"/>
      <c r="F1184" s="58"/>
      <c r="G1184" s="58"/>
      <c r="H1184" s="60"/>
      <c r="I1184" s="60"/>
      <c r="J1184" s="60"/>
      <c r="K1184" s="60"/>
      <c r="M1184" s="61"/>
      <c r="N1184" s="61"/>
      <c r="O1184" s="62"/>
      <c r="P1184" s="125"/>
      <c r="W1184" s="62"/>
      <c r="X1184" s="62"/>
    </row>
    <row r="1185" spans="1:24" s="57" customFormat="1" x14ac:dyDescent="0.25">
      <c r="A1185" s="75"/>
      <c r="D1185" s="58"/>
      <c r="E1185" s="58"/>
      <c r="F1185" s="58"/>
      <c r="G1185" s="58"/>
      <c r="H1185" s="60"/>
      <c r="I1185" s="60"/>
      <c r="J1185" s="60"/>
      <c r="K1185" s="60"/>
      <c r="M1185" s="61"/>
      <c r="N1185" s="61"/>
      <c r="O1185" s="62"/>
      <c r="P1185" s="125"/>
      <c r="W1185" s="62"/>
      <c r="X1185" s="62"/>
    </row>
    <row r="1186" spans="1:24" s="57" customFormat="1" x14ac:dyDescent="0.25">
      <c r="A1186" s="75"/>
      <c r="D1186" s="58"/>
      <c r="E1186" s="58"/>
      <c r="F1186" s="58"/>
      <c r="G1186" s="58"/>
      <c r="H1186" s="60"/>
      <c r="I1186" s="60"/>
      <c r="J1186" s="60"/>
      <c r="K1186" s="60"/>
      <c r="M1186" s="61"/>
      <c r="N1186" s="61"/>
      <c r="O1186" s="62"/>
      <c r="P1186" s="125"/>
      <c r="W1186" s="62"/>
      <c r="X1186" s="62"/>
    </row>
    <row r="1187" spans="1:24" s="57" customFormat="1" x14ac:dyDescent="0.25">
      <c r="A1187" s="75"/>
      <c r="D1187" s="58"/>
      <c r="E1187" s="58"/>
      <c r="F1187" s="58"/>
      <c r="G1187" s="58"/>
      <c r="H1187" s="60"/>
      <c r="I1187" s="60"/>
      <c r="J1187" s="60"/>
      <c r="K1187" s="60"/>
      <c r="M1187" s="61"/>
      <c r="N1187" s="61"/>
      <c r="O1187" s="62"/>
      <c r="P1187" s="125"/>
      <c r="W1187" s="62"/>
      <c r="X1187" s="62"/>
    </row>
    <row r="1188" spans="1:24" s="57" customFormat="1" x14ac:dyDescent="0.25">
      <c r="A1188" s="75"/>
      <c r="D1188" s="58"/>
      <c r="E1188" s="58"/>
      <c r="F1188" s="58"/>
      <c r="G1188" s="58"/>
      <c r="H1188" s="60"/>
      <c r="I1188" s="60"/>
      <c r="J1188" s="60"/>
      <c r="K1188" s="60"/>
      <c r="M1188" s="61"/>
      <c r="N1188" s="61"/>
      <c r="O1188" s="62"/>
      <c r="P1188" s="125"/>
      <c r="W1188" s="62"/>
      <c r="X1188" s="62"/>
    </row>
    <row r="1189" spans="1:24" s="57" customFormat="1" x14ac:dyDescent="0.25">
      <c r="A1189" s="75"/>
      <c r="D1189" s="58"/>
      <c r="E1189" s="58"/>
      <c r="F1189" s="58"/>
      <c r="G1189" s="58"/>
      <c r="H1189" s="60"/>
      <c r="I1189" s="60"/>
      <c r="J1189" s="60"/>
      <c r="K1189" s="60"/>
      <c r="M1189" s="61"/>
      <c r="N1189" s="61"/>
      <c r="O1189" s="62"/>
      <c r="P1189" s="125"/>
      <c r="W1189" s="62"/>
      <c r="X1189" s="62"/>
    </row>
    <row r="1190" spans="1:24" s="57" customFormat="1" x14ac:dyDescent="0.25">
      <c r="A1190" s="75"/>
      <c r="D1190" s="58"/>
      <c r="E1190" s="58"/>
      <c r="F1190" s="58"/>
      <c r="G1190" s="58"/>
      <c r="H1190" s="60"/>
      <c r="I1190" s="60"/>
      <c r="J1190" s="60"/>
      <c r="K1190" s="60"/>
      <c r="M1190" s="61"/>
      <c r="N1190" s="61"/>
      <c r="O1190" s="62"/>
      <c r="P1190" s="125"/>
      <c r="W1190" s="62"/>
      <c r="X1190" s="62"/>
    </row>
    <row r="1191" spans="1:24" s="57" customFormat="1" x14ac:dyDescent="0.25">
      <c r="A1191" s="75"/>
      <c r="D1191" s="58"/>
      <c r="E1191" s="58"/>
      <c r="F1191" s="58"/>
      <c r="G1191" s="58"/>
      <c r="H1191" s="60"/>
      <c r="I1191" s="60"/>
      <c r="J1191" s="60"/>
      <c r="K1191" s="60"/>
      <c r="M1191" s="61"/>
      <c r="N1191" s="61"/>
      <c r="O1191" s="62"/>
      <c r="P1191" s="125"/>
      <c r="W1191" s="62"/>
      <c r="X1191" s="62"/>
    </row>
    <row r="1192" spans="1:24" s="57" customFormat="1" x14ac:dyDescent="0.25">
      <c r="A1192" s="75"/>
      <c r="D1192" s="58"/>
      <c r="E1192" s="58"/>
      <c r="F1192" s="58"/>
      <c r="G1192" s="58"/>
      <c r="H1192" s="60"/>
      <c r="I1192" s="60"/>
      <c r="J1192" s="60"/>
      <c r="K1192" s="60"/>
      <c r="M1192" s="61"/>
      <c r="N1192" s="61"/>
      <c r="O1192" s="62"/>
      <c r="P1192" s="125"/>
      <c r="W1192" s="62"/>
      <c r="X1192" s="62"/>
    </row>
    <row r="1193" spans="1:24" s="57" customFormat="1" x14ac:dyDescent="0.25">
      <c r="A1193" s="75"/>
      <c r="D1193" s="58"/>
      <c r="E1193" s="58"/>
      <c r="F1193" s="58"/>
      <c r="G1193" s="58"/>
      <c r="H1193" s="60"/>
      <c r="I1193" s="60"/>
      <c r="J1193" s="60"/>
      <c r="K1193" s="60"/>
      <c r="M1193" s="61"/>
      <c r="N1193" s="61"/>
      <c r="O1193" s="62"/>
      <c r="P1193" s="125"/>
      <c r="W1193" s="62"/>
      <c r="X1193" s="62"/>
    </row>
    <row r="1194" spans="1:24" s="57" customFormat="1" x14ac:dyDescent="0.25">
      <c r="A1194" s="75"/>
      <c r="D1194" s="58"/>
      <c r="E1194" s="58"/>
      <c r="F1194" s="58"/>
      <c r="G1194" s="58"/>
      <c r="H1194" s="60"/>
      <c r="I1194" s="60"/>
      <c r="J1194" s="60"/>
      <c r="K1194" s="60"/>
      <c r="M1194" s="61"/>
      <c r="N1194" s="61"/>
      <c r="O1194" s="62"/>
      <c r="P1194" s="125"/>
      <c r="W1194" s="62"/>
      <c r="X1194" s="62"/>
    </row>
    <row r="1195" spans="1:24" s="57" customFormat="1" x14ac:dyDescent="0.25">
      <c r="A1195" s="75"/>
      <c r="D1195" s="58"/>
      <c r="E1195" s="58"/>
      <c r="F1195" s="58"/>
      <c r="G1195" s="58"/>
      <c r="H1195" s="60"/>
      <c r="I1195" s="60"/>
      <c r="J1195" s="60"/>
      <c r="K1195" s="60"/>
      <c r="M1195" s="61"/>
      <c r="N1195" s="61"/>
      <c r="O1195" s="62"/>
      <c r="P1195" s="125"/>
      <c r="W1195" s="62"/>
      <c r="X1195" s="62"/>
    </row>
    <row r="1196" spans="1:24" s="57" customFormat="1" x14ac:dyDescent="0.25">
      <c r="A1196" s="75"/>
      <c r="D1196" s="58"/>
      <c r="E1196" s="58"/>
      <c r="F1196" s="58"/>
      <c r="G1196" s="58"/>
      <c r="H1196" s="60"/>
      <c r="I1196" s="60"/>
      <c r="J1196" s="60"/>
      <c r="K1196" s="60"/>
      <c r="M1196" s="61"/>
      <c r="N1196" s="61"/>
      <c r="O1196" s="62"/>
      <c r="P1196" s="125"/>
      <c r="W1196" s="62"/>
      <c r="X1196" s="62"/>
    </row>
    <row r="1197" spans="1:24" s="57" customFormat="1" x14ac:dyDescent="0.25">
      <c r="A1197" s="75"/>
      <c r="D1197" s="58"/>
      <c r="E1197" s="58"/>
      <c r="F1197" s="58"/>
      <c r="G1197" s="58"/>
      <c r="H1197" s="60"/>
      <c r="I1197" s="60"/>
      <c r="J1197" s="60"/>
      <c r="K1197" s="60"/>
      <c r="M1197" s="61"/>
      <c r="N1197" s="61"/>
      <c r="O1197" s="62"/>
      <c r="P1197" s="125"/>
      <c r="W1197" s="62"/>
      <c r="X1197" s="62"/>
    </row>
    <row r="1198" spans="1:24" s="57" customFormat="1" x14ac:dyDescent="0.25">
      <c r="A1198" s="75"/>
      <c r="D1198" s="58"/>
      <c r="E1198" s="58"/>
      <c r="F1198" s="58"/>
      <c r="G1198" s="58"/>
      <c r="H1198" s="60"/>
      <c r="I1198" s="60"/>
      <c r="J1198" s="60"/>
      <c r="K1198" s="60"/>
      <c r="M1198" s="61"/>
      <c r="N1198" s="61"/>
      <c r="O1198" s="62"/>
      <c r="P1198" s="125"/>
      <c r="W1198" s="62"/>
      <c r="X1198" s="62"/>
    </row>
    <row r="1199" spans="1:24" s="57" customFormat="1" x14ac:dyDescent="0.25">
      <c r="A1199" s="75"/>
      <c r="D1199" s="58"/>
      <c r="E1199" s="58"/>
      <c r="F1199" s="58"/>
      <c r="G1199" s="58"/>
      <c r="H1199" s="60"/>
      <c r="I1199" s="60"/>
      <c r="J1199" s="60"/>
      <c r="K1199" s="60"/>
      <c r="M1199" s="61"/>
      <c r="N1199" s="61"/>
      <c r="O1199" s="62"/>
      <c r="P1199" s="125"/>
      <c r="W1199" s="62"/>
      <c r="X1199" s="62"/>
    </row>
    <row r="1200" spans="1:24" s="57" customFormat="1" x14ac:dyDescent="0.25">
      <c r="A1200" s="75"/>
      <c r="D1200" s="58"/>
      <c r="E1200" s="58"/>
      <c r="F1200" s="58"/>
      <c r="G1200" s="58"/>
      <c r="H1200" s="60"/>
      <c r="I1200" s="60"/>
      <c r="J1200" s="60"/>
      <c r="K1200" s="60"/>
      <c r="M1200" s="61"/>
      <c r="N1200" s="61"/>
      <c r="O1200" s="62"/>
      <c r="P1200" s="125"/>
      <c r="W1200" s="62"/>
      <c r="X1200" s="62"/>
    </row>
    <row r="1201" spans="1:24" s="57" customFormat="1" x14ac:dyDescent="0.25">
      <c r="A1201" s="75"/>
      <c r="D1201" s="58"/>
      <c r="E1201" s="58"/>
      <c r="F1201" s="58"/>
      <c r="G1201" s="58"/>
      <c r="H1201" s="60"/>
      <c r="I1201" s="60"/>
      <c r="J1201" s="60"/>
      <c r="K1201" s="60"/>
      <c r="M1201" s="61"/>
      <c r="N1201" s="61"/>
      <c r="O1201" s="62"/>
      <c r="P1201" s="125"/>
      <c r="W1201" s="62"/>
      <c r="X1201" s="62"/>
    </row>
    <row r="1202" spans="1:24" s="57" customFormat="1" x14ac:dyDescent="0.25">
      <c r="A1202" s="75"/>
      <c r="D1202" s="58"/>
      <c r="E1202" s="58"/>
      <c r="F1202" s="58"/>
      <c r="G1202" s="58"/>
      <c r="H1202" s="60"/>
      <c r="I1202" s="60"/>
      <c r="J1202" s="60"/>
      <c r="K1202" s="60"/>
      <c r="M1202" s="61"/>
      <c r="N1202" s="61"/>
      <c r="O1202" s="62"/>
      <c r="P1202" s="125"/>
      <c r="W1202" s="62"/>
      <c r="X1202" s="62"/>
    </row>
    <row r="1203" spans="1:24" s="57" customFormat="1" x14ac:dyDescent="0.25">
      <c r="A1203" s="75"/>
      <c r="D1203" s="58"/>
      <c r="E1203" s="58"/>
      <c r="F1203" s="58"/>
      <c r="G1203" s="58"/>
      <c r="H1203" s="60"/>
      <c r="I1203" s="60"/>
      <c r="J1203" s="60"/>
      <c r="K1203" s="60"/>
      <c r="M1203" s="61"/>
      <c r="N1203" s="61"/>
      <c r="O1203" s="62"/>
      <c r="P1203" s="125"/>
      <c r="W1203" s="62"/>
      <c r="X1203" s="62"/>
    </row>
    <row r="1204" spans="1:24" s="57" customFormat="1" x14ac:dyDescent="0.25">
      <c r="A1204" s="75"/>
      <c r="D1204" s="58"/>
      <c r="E1204" s="58"/>
      <c r="F1204" s="58"/>
      <c r="G1204" s="58"/>
      <c r="H1204" s="60"/>
      <c r="I1204" s="60"/>
      <c r="J1204" s="60"/>
      <c r="K1204" s="60"/>
      <c r="M1204" s="61"/>
      <c r="N1204" s="61"/>
      <c r="O1204" s="62"/>
      <c r="P1204" s="125"/>
      <c r="W1204" s="62"/>
      <c r="X1204" s="62"/>
    </row>
    <row r="1205" spans="1:24" s="57" customFormat="1" x14ac:dyDescent="0.25">
      <c r="A1205" s="75"/>
      <c r="D1205" s="58"/>
      <c r="E1205" s="58"/>
      <c r="F1205" s="58"/>
      <c r="G1205" s="58"/>
      <c r="H1205" s="60"/>
      <c r="I1205" s="60"/>
      <c r="J1205" s="60"/>
      <c r="K1205" s="60"/>
      <c r="M1205" s="61"/>
      <c r="N1205" s="61"/>
      <c r="O1205" s="62"/>
      <c r="P1205" s="125"/>
      <c r="W1205" s="62"/>
      <c r="X1205" s="62"/>
    </row>
    <row r="1206" spans="1:24" s="57" customFormat="1" x14ac:dyDescent="0.25">
      <c r="A1206" s="75"/>
      <c r="D1206" s="58"/>
      <c r="E1206" s="58"/>
      <c r="F1206" s="58"/>
      <c r="G1206" s="58"/>
      <c r="H1206" s="60"/>
      <c r="I1206" s="60"/>
      <c r="J1206" s="60"/>
      <c r="K1206" s="60"/>
      <c r="M1206" s="61"/>
      <c r="N1206" s="61"/>
      <c r="O1206" s="62"/>
      <c r="P1206" s="125"/>
      <c r="W1206" s="62"/>
      <c r="X1206" s="62"/>
    </row>
    <row r="1207" spans="1:24" s="57" customFormat="1" x14ac:dyDescent="0.25">
      <c r="A1207" s="75"/>
      <c r="D1207" s="58"/>
      <c r="E1207" s="58"/>
      <c r="F1207" s="58"/>
      <c r="G1207" s="58"/>
      <c r="H1207" s="60"/>
      <c r="I1207" s="60"/>
      <c r="J1207" s="60"/>
      <c r="K1207" s="60"/>
      <c r="M1207" s="61"/>
      <c r="N1207" s="61"/>
      <c r="O1207" s="62"/>
      <c r="P1207" s="125"/>
      <c r="W1207" s="62"/>
      <c r="X1207" s="62"/>
    </row>
    <row r="1208" spans="1:24" s="57" customFormat="1" x14ac:dyDescent="0.25">
      <c r="A1208" s="75"/>
      <c r="D1208" s="58"/>
      <c r="E1208" s="58"/>
      <c r="F1208" s="58"/>
      <c r="G1208" s="58"/>
      <c r="H1208" s="60"/>
      <c r="I1208" s="60"/>
      <c r="J1208" s="60"/>
      <c r="K1208" s="60"/>
      <c r="M1208" s="61"/>
      <c r="N1208" s="61"/>
      <c r="O1208" s="62"/>
      <c r="P1208" s="125"/>
      <c r="W1208" s="62"/>
      <c r="X1208" s="62"/>
    </row>
    <row r="1209" spans="1:24" s="57" customFormat="1" x14ac:dyDescent="0.25">
      <c r="A1209" s="75"/>
      <c r="D1209" s="58"/>
      <c r="E1209" s="58"/>
      <c r="F1209" s="58"/>
      <c r="G1209" s="58"/>
      <c r="H1209" s="60"/>
      <c r="I1209" s="60"/>
      <c r="J1209" s="60"/>
      <c r="K1209" s="60"/>
      <c r="M1209" s="61"/>
      <c r="N1209" s="61"/>
      <c r="O1209" s="62"/>
      <c r="P1209" s="125"/>
      <c r="W1209" s="62"/>
      <c r="X1209" s="62"/>
    </row>
    <row r="1210" spans="1:24" s="57" customFormat="1" x14ac:dyDescent="0.25">
      <c r="A1210" s="75"/>
      <c r="D1210" s="58"/>
      <c r="E1210" s="58"/>
      <c r="F1210" s="58"/>
      <c r="G1210" s="58"/>
      <c r="H1210" s="60"/>
      <c r="I1210" s="60"/>
      <c r="J1210" s="60"/>
      <c r="K1210" s="60"/>
      <c r="M1210" s="61"/>
      <c r="N1210" s="61"/>
      <c r="O1210" s="62"/>
      <c r="P1210" s="125"/>
      <c r="W1210" s="62"/>
      <c r="X1210" s="62"/>
    </row>
    <row r="1211" spans="1:24" s="57" customFormat="1" x14ac:dyDescent="0.25">
      <c r="A1211" s="75"/>
      <c r="D1211" s="58"/>
      <c r="E1211" s="58"/>
      <c r="F1211" s="58"/>
      <c r="G1211" s="58"/>
      <c r="H1211" s="60"/>
      <c r="I1211" s="60"/>
      <c r="J1211" s="60"/>
      <c r="K1211" s="60"/>
      <c r="M1211" s="61"/>
      <c r="N1211" s="61"/>
      <c r="O1211" s="62"/>
      <c r="P1211" s="125"/>
      <c r="W1211" s="62"/>
      <c r="X1211" s="62"/>
    </row>
    <row r="1212" spans="1:24" s="57" customFormat="1" x14ac:dyDescent="0.25">
      <c r="A1212" s="75"/>
      <c r="D1212" s="58"/>
      <c r="E1212" s="58"/>
      <c r="F1212" s="58"/>
      <c r="G1212" s="58"/>
      <c r="H1212" s="60"/>
      <c r="I1212" s="60"/>
      <c r="J1212" s="60"/>
      <c r="K1212" s="60"/>
      <c r="M1212" s="61"/>
      <c r="N1212" s="61"/>
      <c r="O1212" s="62"/>
      <c r="P1212" s="125"/>
      <c r="W1212" s="62"/>
      <c r="X1212" s="62"/>
    </row>
    <row r="1213" spans="1:24" s="57" customFormat="1" x14ac:dyDescent="0.25">
      <c r="A1213" s="75"/>
      <c r="D1213" s="58"/>
      <c r="E1213" s="58"/>
      <c r="F1213" s="58"/>
      <c r="G1213" s="58"/>
      <c r="H1213" s="60"/>
      <c r="I1213" s="60"/>
      <c r="J1213" s="60"/>
      <c r="K1213" s="60"/>
      <c r="M1213" s="61"/>
      <c r="N1213" s="61"/>
      <c r="O1213" s="62"/>
      <c r="P1213" s="125"/>
      <c r="W1213" s="62"/>
      <c r="X1213" s="62"/>
    </row>
    <row r="1214" spans="1:24" s="57" customFormat="1" x14ac:dyDescent="0.25">
      <c r="A1214" s="75"/>
      <c r="D1214" s="58"/>
      <c r="E1214" s="58"/>
      <c r="F1214" s="58"/>
      <c r="G1214" s="58"/>
      <c r="H1214" s="60"/>
      <c r="I1214" s="60"/>
      <c r="J1214" s="60"/>
      <c r="K1214" s="60"/>
      <c r="M1214" s="61"/>
      <c r="N1214" s="61"/>
      <c r="O1214" s="62"/>
      <c r="P1214" s="125"/>
      <c r="W1214" s="62"/>
      <c r="X1214" s="62"/>
    </row>
    <row r="1215" spans="1:24" s="57" customFormat="1" x14ac:dyDescent="0.25">
      <c r="A1215" s="75"/>
      <c r="D1215" s="58"/>
      <c r="E1215" s="58"/>
      <c r="F1215" s="58"/>
      <c r="G1215" s="58"/>
      <c r="H1215" s="60"/>
      <c r="I1215" s="60"/>
      <c r="J1215" s="60"/>
      <c r="K1215" s="60"/>
      <c r="M1215" s="61"/>
      <c r="N1215" s="61"/>
      <c r="O1215" s="62"/>
      <c r="P1215" s="125"/>
      <c r="W1215" s="62"/>
      <c r="X1215" s="62"/>
    </row>
    <row r="1216" spans="1:24" s="57" customFormat="1" x14ac:dyDescent="0.25">
      <c r="A1216" s="75"/>
      <c r="D1216" s="58"/>
      <c r="E1216" s="58"/>
      <c r="F1216" s="58"/>
      <c r="G1216" s="58"/>
      <c r="H1216" s="60"/>
      <c r="I1216" s="60"/>
      <c r="J1216" s="60"/>
      <c r="K1216" s="60"/>
      <c r="M1216" s="61"/>
      <c r="N1216" s="61"/>
      <c r="O1216" s="62"/>
      <c r="P1216" s="125"/>
      <c r="W1216" s="62"/>
      <c r="X1216" s="62"/>
    </row>
    <row r="1217" spans="1:24" s="57" customFormat="1" x14ac:dyDescent="0.25">
      <c r="A1217" s="75"/>
      <c r="D1217" s="58"/>
      <c r="E1217" s="58"/>
      <c r="F1217" s="58"/>
      <c r="G1217" s="58"/>
      <c r="H1217" s="60"/>
      <c r="I1217" s="60"/>
      <c r="J1217" s="60"/>
      <c r="K1217" s="60"/>
      <c r="M1217" s="61"/>
      <c r="N1217" s="61"/>
      <c r="O1217" s="62"/>
      <c r="P1217" s="125"/>
      <c r="W1217" s="62"/>
      <c r="X1217" s="62"/>
    </row>
    <row r="1218" spans="1:24" s="57" customFormat="1" x14ac:dyDescent="0.25">
      <c r="A1218" s="75"/>
      <c r="D1218" s="58"/>
      <c r="E1218" s="58"/>
      <c r="F1218" s="58"/>
      <c r="G1218" s="58"/>
      <c r="H1218" s="60"/>
      <c r="I1218" s="60"/>
      <c r="J1218" s="60"/>
      <c r="K1218" s="60"/>
      <c r="M1218" s="61"/>
      <c r="N1218" s="61"/>
      <c r="O1218" s="62"/>
      <c r="P1218" s="125"/>
      <c r="W1218" s="62"/>
      <c r="X1218" s="62"/>
    </row>
    <row r="1219" spans="1:24" s="57" customFormat="1" x14ac:dyDescent="0.25">
      <c r="A1219" s="75"/>
      <c r="D1219" s="58"/>
      <c r="E1219" s="58"/>
      <c r="F1219" s="58"/>
      <c r="G1219" s="58"/>
      <c r="H1219" s="60"/>
      <c r="I1219" s="60"/>
      <c r="J1219" s="60"/>
      <c r="K1219" s="60"/>
      <c r="M1219" s="61"/>
      <c r="N1219" s="61"/>
      <c r="O1219" s="62"/>
      <c r="P1219" s="125"/>
      <c r="W1219" s="62"/>
      <c r="X1219" s="62"/>
    </row>
    <row r="1220" spans="1:24" s="57" customFormat="1" x14ac:dyDescent="0.25">
      <c r="A1220" s="75"/>
      <c r="D1220" s="58"/>
      <c r="E1220" s="58"/>
      <c r="F1220" s="58"/>
      <c r="G1220" s="58"/>
      <c r="H1220" s="60"/>
      <c r="I1220" s="60"/>
      <c r="J1220" s="60"/>
      <c r="K1220" s="60"/>
      <c r="M1220" s="61"/>
      <c r="N1220" s="61"/>
      <c r="O1220" s="62"/>
      <c r="P1220" s="125"/>
      <c r="W1220" s="62"/>
      <c r="X1220" s="62"/>
    </row>
    <row r="1221" spans="1:24" s="57" customFormat="1" x14ac:dyDescent="0.25">
      <c r="A1221" s="75"/>
      <c r="D1221" s="58"/>
      <c r="E1221" s="58"/>
      <c r="F1221" s="58"/>
      <c r="G1221" s="58"/>
      <c r="H1221" s="60"/>
      <c r="I1221" s="60"/>
      <c r="J1221" s="60"/>
      <c r="K1221" s="60"/>
      <c r="M1221" s="61"/>
      <c r="N1221" s="61"/>
      <c r="O1221" s="62"/>
      <c r="P1221" s="125"/>
      <c r="W1221" s="62"/>
      <c r="X1221" s="62"/>
    </row>
    <row r="1222" spans="1:24" s="57" customFormat="1" x14ac:dyDescent="0.25">
      <c r="A1222" s="75"/>
      <c r="D1222" s="58"/>
      <c r="E1222" s="58"/>
      <c r="F1222" s="58"/>
      <c r="G1222" s="58"/>
      <c r="H1222" s="60"/>
      <c r="I1222" s="60"/>
      <c r="J1222" s="60"/>
      <c r="K1222" s="60"/>
      <c r="M1222" s="61"/>
      <c r="N1222" s="61"/>
      <c r="O1222" s="62"/>
      <c r="P1222" s="125"/>
      <c r="W1222" s="62"/>
      <c r="X1222" s="62"/>
    </row>
    <row r="1223" spans="1:24" s="57" customFormat="1" x14ac:dyDescent="0.25">
      <c r="A1223" s="75"/>
      <c r="D1223" s="58"/>
      <c r="E1223" s="58"/>
      <c r="F1223" s="58"/>
      <c r="G1223" s="58"/>
      <c r="H1223" s="60"/>
      <c r="I1223" s="60"/>
      <c r="J1223" s="60"/>
      <c r="K1223" s="60"/>
      <c r="M1223" s="61"/>
      <c r="N1223" s="61"/>
      <c r="O1223" s="62"/>
      <c r="P1223" s="125"/>
      <c r="W1223" s="62"/>
      <c r="X1223" s="62"/>
    </row>
    <row r="1224" spans="1:24" s="57" customFormat="1" x14ac:dyDescent="0.25">
      <c r="A1224" s="75"/>
      <c r="D1224" s="58"/>
      <c r="E1224" s="58"/>
      <c r="F1224" s="58"/>
      <c r="G1224" s="58"/>
      <c r="H1224" s="60"/>
      <c r="I1224" s="60"/>
      <c r="J1224" s="60"/>
      <c r="K1224" s="60"/>
      <c r="M1224" s="61"/>
      <c r="N1224" s="61"/>
      <c r="O1224" s="62"/>
      <c r="P1224" s="125"/>
      <c r="W1224" s="62"/>
      <c r="X1224" s="62"/>
    </row>
    <row r="1225" spans="1:24" s="57" customFormat="1" x14ac:dyDescent="0.25">
      <c r="A1225" s="75"/>
      <c r="D1225" s="58"/>
      <c r="E1225" s="58"/>
      <c r="F1225" s="58"/>
      <c r="G1225" s="58"/>
      <c r="H1225" s="60"/>
      <c r="I1225" s="60"/>
      <c r="J1225" s="60"/>
      <c r="K1225" s="60"/>
      <c r="M1225" s="61"/>
      <c r="N1225" s="61"/>
      <c r="O1225" s="62"/>
      <c r="P1225" s="125"/>
      <c r="W1225" s="62"/>
      <c r="X1225" s="62"/>
    </row>
    <row r="1226" spans="1:24" s="57" customFormat="1" x14ac:dyDescent="0.25">
      <c r="A1226" s="75"/>
      <c r="D1226" s="58"/>
      <c r="E1226" s="58"/>
      <c r="F1226" s="58"/>
      <c r="G1226" s="58"/>
      <c r="H1226" s="60"/>
      <c r="I1226" s="60"/>
      <c r="J1226" s="60"/>
      <c r="K1226" s="60"/>
      <c r="M1226" s="61"/>
      <c r="N1226" s="61"/>
      <c r="O1226" s="62"/>
      <c r="P1226" s="125"/>
      <c r="W1226" s="62"/>
      <c r="X1226" s="62"/>
    </row>
    <row r="1227" spans="1:24" s="57" customFormat="1" x14ac:dyDescent="0.25">
      <c r="A1227" s="75"/>
      <c r="D1227" s="58"/>
      <c r="E1227" s="58"/>
      <c r="F1227" s="58"/>
      <c r="G1227" s="58"/>
      <c r="H1227" s="60"/>
      <c r="I1227" s="60"/>
      <c r="J1227" s="60"/>
      <c r="K1227" s="60"/>
      <c r="M1227" s="61"/>
      <c r="N1227" s="61"/>
      <c r="O1227" s="62"/>
      <c r="P1227" s="125"/>
      <c r="W1227" s="62"/>
      <c r="X1227" s="62"/>
    </row>
    <row r="1228" spans="1:24" s="57" customFormat="1" x14ac:dyDescent="0.25">
      <c r="A1228" s="75"/>
      <c r="D1228" s="58"/>
      <c r="E1228" s="58"/>
      <c r="F1228" s="58"/>
      <c r="G1228" s="58"/>
      <c r="H1228" s="60"/>
      <c r="I1228" s="60"/>
      <c r="J1228" s="60"/>
      <c r="K1228" s="60"/>
      <c r="M1228" s="61"/>
      <c r="N1228" s="61"/>
      <c r="O1228" s="62"/>
      <c r="P1228" s="125"/>
      <c r="W1228" s="62"/>
      <c r="X1228" s="62"/>
    </row>
    <row r="1229" spans="1:24" s="57" customFormat="1" x14ac:dyDescent="0.25">
      <c r="A1229" s="75"/>
      <c r="D1229" s="58"/>
      <c r="E1229" s="58"/>
      <c r="F1229" s="58"/>
      <c r="G1229" s="58"/>
      <c r="H1229" s="60"/>
      <c r="I1229" s="60"/>
      <c r="J1229" s="60"/>
      <c r="K1229" s="60"/>
      <c r="M1229" s="61"/>
      <c r="N1229" s="61"/>
      <c r="O1229" s="62"/>
      <c r="P1229" s="125"/>
      <c r="W1229" s="62"/>
      <c r="X1229" s="62"/>
    </row>
    <row r="1230" spans="1:24" s="57" customFormat="1" x14ac:dyDescent="0.25">
      <c r="A1230" s="75"/>
      <c r="D1230" s="58"/>
      <c r="E1230" s="58"/>
      <c r="F1230" s="58"/>
      <c r="G1230" s="58"/>
      <c r="H1230" s="60"/>
      <c r="I1230" s="60"/>
      <c r="J1230" s="60"/>
      <c r="K1230" s="60"/>
      <c r="M1230" s="61"/>
      <c r="N1230" s="61"/>
      <c r="O1230" s="62"/>
      <c r="P1230" s="125"/>
      <c r="W1230" s="62"/>
      <c r="X1230" s="62"/>
    </row>
    <row r="1231" spans="1:24" s="57" customFormat="1" x14ac:dyDescent="0.25">
      <c r="A1231" s="75"/>
      <c r="D1231" s="58"/>
      <c r="E1231" s="58"/>
      <c r="F1231" s="58"/>
      <c r="G1231" s="58"/>
      <c r="H1231" s="60"/>
      <c r="I1231" s="60"/>
      <c r="J1231" s="60"/>
      <c r="K1231" s="60"/>
      <c r="M1231" s="61"/>
      <c r="N1231" s="61"/>
      <c r="O1231" s="62"/>
      <c r="P1231" s="125"/>
      <c r="W1231" s="62"/>
      <c r="X1231" s="62"/>
    </row>
    <row r="1232" spans="1:24" s="57" customFormat="1" x14ac:dyDescent="0.25">
      <c r="A1232" s="75"/>
      <c r="D1232" s="58"/>
      <c r="E1232" s="58"/>
      <c r="F1232" s="58"/>
      <c r="G1232" s="58"/>
      <c r="H1232" s="60"/>
      <c r="I1232" s="60"/>
      <c r="J1232" s="60"/>
      <c r="K1232" s="60"/>
      <c r="M1232" s="61"/>
      <c r="N1232" s="61"/>
      <c r="O1232" s="62"/>
      <c r="P1232" s="125"/>
      <c r="W1232" s="62"/>
      <c r="X1232" s="62"/>
    </row>
    <row r="1233" spans="1:24" s="57" customFormat="1" x14ac:dyDescent="0.25">
      <c r="A1233" s="75"/>
      <c r="D1233" s="58"/>
      <c r="E1233" s="58"/>
      <c r="F1233" s="58"/>
      <c r="G1233" s="58"/>
      <c r="H1233" s="60"/>
      <c r="I1233" s="60"/>
      <c r="J1233" s="60"/>
      <c r="K1233" s="60"/>
      <c r="M1233" s="61"/>
      <c r="N1233" s="61"/>
      <c r="O1233" s="62"/>
      <c r="P1233" s="125"/>
      <c r="W1233" s="62"/>
      <c r="X1233" s="62"/>
    </row>
    <row r="1234" spans="1:24" s="57" customFormat="1" x14ac:dyDescent="0.25">
      <c r="A1234" s="75"/>
      <c r="D1234" s="58"/>
      <c r="E1234" s="58"/>
      <c r="F1234" s="58"/>
      <c r="G1234" s="58"/>
      <c r="H1234" s="60"/>
      <c r="I1234" s="60"/>
      <c r="J1234" s="60"/>
      <c r="K1234" s="60"/>
      <c r="M1234" s="61"/>
      <c r="N1234" s="61"/>
      <c r="O1234" s="62"/>
      <c r="P1234" s="125"/>
      <c r="W1234" s="62"/>
      <c r="X1234" s="62"/>
    </row>
    <row r="1235" spans="1:24" s="57" customFormat="1" x14ac:dyDescent="0.25">
      <c r="A1235" s="75"/>
      <c r="D1235" s="58"/>
      <c r="E1235" s="58"/>
      <c r="F1235" s="58"/>
      <c r="G1235" s="58"/>
      <c r="H1235" s="60"/>
      <c r="I1235" s="60"/>
      <c r="J1235" s="60"/>
      <c r="K1235" s="60"/>
      <c r="M1235" s="61"/>
      <c r="N1235" s="61"/>
      <c r="O1235" s="62"/>
      <c r="P1235" s="125"/>
      <c r="W1235" s="62"/>
      <c r="X1235" s="62"/>
    </row>
    <row r="1236" spans="1:24" s="57" customFormat="1" x14ac:dyDescent="0.25">
      <c r="A1236" s="75"/>
      <c r="D1236" s="58"/>
      <c r="E1236" s="58"/>
      <c r="F1236" s="58"/>
      <c r="G1236" s="58"/>
      <c r="H1236" s="60"/>
      <c r="I1236" s="60"/>
      <c r="J1236" s="60"/>
      <c r="K1236" s="60"/>
      <c r="M1236" s="61"/>
      <c r="N1236" s="61"/>
      <c r="O1236" s="62"/>
      <c r="P1236" s="125"/>
      <c r="W1236" s="62"/>
      <c r="X1236" s="62"/>
    </row>
    <row r="1237" spans="1:24" s="57" customFormat="1" x14ac:dyDescent="0.25">
      <c r="A1237" s="75"/>
      <c r="D1237" s="58"/>
      <c r="E1237" s="58"/>
      <c r="F1237" s="58"/>
      <c r="G1237" s="58"/>
      <c r="H1237" s="60"/>
      <c r="I1237" s="60"/>
      <c r="J1237" s="60"/>
      <c r="K1237" s="60"/>
      <c r="M1237" s="61"/>
      <c r="N1237" s="61"/>
      <c r="O1237" s="62"/>
      <c r="P1237" s="125"/>
      <c r="W1237" s="62"/>
      <c r="X1237" s="62"/>
    </row>
    <row r="1238" spans="1:24" s="57" customFormat="1" x14ac:dyDescent="0.25">
      <c r="A1238" s="75"/>
      <c r="D1238" s="58"/>
      <c r="E1238" s="58"/>
      <c r="F1238" s="58"/>
      <c r="G1238" s="58"/>
      <c r="H1238" s="60"/>
      <c r="I1238" s="60"/>
      <c r="J1238" s="60"/>
      <c r="K1238" s="60"/>
      <c r="M1238" s="61"/>
      <c r="N1238" s="61"/>
      <c r="O1238" s="62"/>
      <c r="P1238" s="125"/>
      <c r="W1238" s="62"/>
      <c r="X1238" s="62"/>
    </row>
    <row r="1239" spans="1:24" s="57" customFormat="1" x14ac:dyDescent="0.25">
      <c r="A1239" s="75"/>
      <c r="D1239" s="58"/>
      <c r="E1239" s="58"/>
      <c r="F1239" s="58"/>
      <c r="G1239" s="58"/>
      <c r="H1239" s="60"/>
      <c r="I1239" s="60"/>
      <c r="J1239" s="60"/>
      <c r="K1239" s="60"/>
      <c r="M1239" s="61"/>
      <c r="N1239" s="61"/>
      <c r="O1239" s="62"/>
      <c r="P1239" s="125"/>
      <c r="W1239" s="62"/>
      <c r="X1239" s="62"/>
    </row>
    <row r="1240" spans="1:24" s="57" customFormat="1" x14ac:dyDescent="0.25">
      <c r="A1240" s="75"/>
      <c r="D1240" s="58"/>
      <c r="E1240" s="58"/>
      <c r="F1240" s="58"/>
      <c r="G1240" s="58"/>
      <c r="H1240" s="60"/>
      <c r="I1240" s="60"/>
      <c r="J1240" s="60"/>
      <c r="K1240" s="60"/>
      <c r="M1240" s="61"/>
      <c r="N1240" s="61"/>
      <c r="O1240" s="62"/>
      <c r="P1240" s="125"/>
      <c r="W1240" s="62"/>
      <c r="X1240" s="62"/>
    </row>
    <row r="1241" spans="1:24" s="57" customFormat="1" x14ac:dyDescent="0.25">
      <c r="A1241" s="75"/>
      <c r="D1241" s="58"/>
      <c r="E1241" s="58"/>
      <c r="F1241" s="58"/>
      <c r="G1241" s="58"/>
      <c r="H1241" s="60"/>
      <c r="I1241" s="60"/>
      <c r="J1241" s="60"/>
      <c r="K1241" s="60"/>
      <c r="M1241" s="61"/>
      <c r="N1241" s="61"/>
      <c r="O1241" s="62"/>
      <c r="P1241" s="125"/>
      <c r="W1241" s="62"/>
      <c r="X1241" s="62"/>
    </row>
    <row r="1242" spans="1:24" s="57" customFormat="1" x14ac:dyDescent="0.25">
      <c r="A1242" s="75"/>
      <c r="D1242" s="58"/>
      <c r="E1242" s="58"/>
      <c r="F1242" s="58"/>
      <c r="G1242" s="58"/>
      <c r="H1242" s="60"/>
      <c r="I1242" s="60"/>
      <c r="J1242" s="60"/>
      <c r="K1242" s="60"/>
      <c r="M1242" s="61"/>
      <c r="N1242" s="61"/>
      <c r="O1242" s="62"/>
      <c r="P1242" s="125"/>
      <c r="W1242" s="62"/>
      <c r="X1242" s="62"/>
    </row>
    <row r="1243" spans="1:24" s="57" customFormat="1" x14ac:dyDescent="0.25">
      <c r="A1243" s="75"/>
      <c r="D1243" s="58"/>
      <c r="E1243" s="58"/>
      <c r="F1243" s="58"/>
      <c r="G1243" s="58"/>
      <c r="H1243" s="60"/>
      <c r="I1243" s="60"/>
      <c r="J1243" s="60"/>
      <c r="K1243" s="60"/>
      <c r="M1243" s="61"/>
      <c r="N1243" s="61"/>
      <c r="O1243" s="62"/>
      <c r="P1243" s="125"/>
      <c r="W1243" s="62"/>
      <c r="X1243" s="62"/>
    </row>
    <row r="1244" spans="1:24" s="57" customFormat="1" x14ac:dyDescent="0.25">
      <c r="A1244" s="75"/>
      <c r="D1244" s="58"/>
      <c r="E1244" s="58"/>
      <c r="F1244" s="58"/>
      <c r="G1244" s="58"/>
      <c r="H1244" s="60"/>
      <c r="I1244" s="60"/>
      <c r="J1244" s="60"/>
      <c r="K1244" s="60"/>
      <c r="M1244" s="61"/>
      <c r="N1244" s="61"/>
      <c r="O1244" s="62"/>
      <c r="P1244" s="125"/>
      <c r="W1244" s="62"/>
      <c r="X1244" s="62"/>
    </row>
    <row r="1245" spans="1:24" s="57" customFormat="1" x14ac:dyDescent="0.25">
      <c r="A1245" s="75"/>
      <c r="D1245" s="58"/>
      <c r="E1245" s="58"/>
      <c r="F1245" s="58"/>
      <c r="G1245" s="58"/>
      <c r="H1245" s="60"/>
      <c r="I1245" s="60"/>
      <c r="J1245" s="60"/>
      <c r="K1245" s="60"/>
      <c r="M1245" s="61"/>
      <c r="N1245" s="61"/>
      <c r="O1245" s="62"/>
      <c r="P1245" s="125"/>
      <c r="W1245" s="62"/>
      <c r="X1245" s="62"/>
    </row>
    <row r="1246" spans="1:24" s="57" customFormat="1" x14ac:dyDescent="0.25">
      <c r="A1246" s="75"/>
      <c r="D1246" s="58"/>
      <c r="E1246" s="58"/>
      <c r="F1246" s="58"/>
      <c r="G1246" s="58"/>
      <c r="H1246" s="60"/>
      <c r="I1246" s="60"/>
      <c r="J1246" s="60"/>
      <c r="K1246" s="60"/>
      <c r="M1246" s="61"/>
      <c r="N1246" s="61"/>
      <c r="O1246" s="62"/>
      <c r="P1246" s="125"/>
      <c r="W1246" s="62"/>
      <c r="X1246" s="62"/>
    </row>
    <row r="1247" spans="1:24" s="57" customFormat="1" x14ac:dyDescent="0.25">
      <c r="A1247" s="75"/>
      <c r="D1247" s="58"/>
      <c r="E1247" s="58"/>
      <c r="F1247" s="58"/>
      <c r="G1247" s="58"/>
      <c r="H1247" s="60"/>
      <c r="I1247" s="60"/>
      <c r="J1247" s="60"/>
      <c r="K1247" s="60"/>
      <c r="M1247" s="61"/>
      <c r="N1247" s="61"/>
      <c r="O1247" s="62"/>
      <c r="P1247" s="125"/>
      <c r="W1247" s="62"/>
      <c r="X1247" s="62"/>
    </row>
    <row r="1248" spans="1:24" s="57" customFormat="1" x14ac:dyDescent="0.25">
      <c r="A1248" s="75"/>
      <c r="D1248" s="58"/>
      <c r="E1248" s="58"/>
      <c r="F1248" s="58"/>
      <c r="G1248" s="58"/>
      <c r="H1248" s="60"/>
      <c r="I1248" s="60"/>
      <c r="J1248" s="60"/>
      <c r="K1248" s="60"/>
      <c r="M1248" s="61"/>
      <c r="N1248" s="61"/>
      <c r="O1248" s="62"/>
      <c r="P1248" s="125"/>
      <c r="W1248" s="62"/>
      <c r="X1248" s="62"/>
    </row>
    <row r="1249" spans="1:24" s="57" customFormat="1" x14ac:dyDescent="0.25">
      <c r="A1249" s="75"/>
      <c r="D1249" s="58"/>
      <c r="E1249" s="58"/>
      <c r="F1249" s="58"/>
      <c r="G1249" s="58"/>
      <c r="H1249" s="60"/>
      <c r="I1249" s="60"/>
      <c r="J1249" s="60"/>
      <c r="K1249" s="60"/>
      <c r="M1249" s="61"/>
      <c r="N1249" s="61"/>
      <c r="O1249" s="62"/>
      <c r="P1249" s="125"/>
      <c r="W1249" s="62"/>
      <c r="X1249" s="62"/>
    </row>
    <row r="1250" spans="1:24" s="57" customFormat="1" x14ac:dyDescent="0.25">
      <c r="A1250" s="75"/>
      <c r="D1250" s="58"/>
      <c r="E1250" s="58"/>
      <c r="F1250" s="58"/>
      <c r="G1250" s="58"/>
      <c r="H1250" s="60"/>
      <c r="I1250" s="60"/>
      <c r="J1250" s="60"/>
      <c r="K1250" s="60"/>
      <c r="M1250" s="61"/>
      <c r="N1250" s="61"/>
      <c r="O1250" s="62"/>
      <c r="P1250" s="125"/>
      <c r="W1250" s="62"/>
      <c r="X1250" s="62"/>
    </row>
    <row r="1251" spans="1:24" s="57" customFormat="1" x14ac:dyDescent="0.25">
      <c r="A1251" s="75"/>
      <c r="D1251" s="58"/>
      <c r="E1251" s="58"/>
      <c r="F1251" s="58"/>
      <c r="G1251" s="58"/>
      <c r="H1251" s="60"/>
      <c r="I1251" s="60"/>
      <c r="J1251" s="60"/>
      <c r="K1251" s="60"/>
      <c r="M1251" s="61"/>
      <c r="N1251" s="61"/>
      <c r="O1251" s="62"/>
      <c r="P1251" s="125"/>
      <c r="W1251" s="62"/>
      <c r="X1251" s="62"/>
    </row>
    <row r="1252" spans="1:24" s="57" customFormat="1" x14ac:dyDescent="0.25">
      <c r="A1252" s="75"/>
      <c r="D1252" s="58"/>
      <c r="E1252" s="58"/>
      <c r="F1252" s="58"/>
      <c r="G1252" s="58"/>
      <c r="H1252" s="60"/>
      <c r="I1252" s="60"/>
      <c r="J1252" s="60"/>
      <c r="K1252" s="60"/>
      <c r="M1252" s="61"/>
      <c r="N1252" s="61"/>
      <c r="O1252" s="62"/>
      <c r="P1252" s="125"/>
      <c r="W1252" s="62"/>
      <c r="X1252" s="62"/>
    </row>
    <row r="1253" spans="1:24" s="57" customFormat="1" x14ac:dyDescent="0.25">
      <c r="A1253" s="75"/>
      <c r="D1253" s="58"/>
      <c r="E1253" s="58"/>
      <c r="F1253" s="58"/>
      <c r="G1253" s="58"/>
      <c r="H1253" s="60"/>
      <c r="I1253" s="60"/>
      <c r="J1253" s="60"/>
      <c r="K1253" s="60"/>
      <c r="M1253" s="61"/>
      <c r="N1253" s="61"/>
      <c r="O1253" s="62"/>
      <c r="P1253" s="125"/>
      <c r="W1253" s="62"/>
      <c r="X1253" s="62"/>
    </row>
    <row r="1254" spans="1:24" s="57" customFormat="1" x14ac:dyDescent="0.25">
      <c r="A1254" s="75"/>
      <c r="D1254" s="58"/>
      <c r="E1254" s="58"/>
      <c r="F1254" s="58"/>
      <c r="G1254" s="58"/>
      <c r="H1254" s="60"/>
      <c r="I1254" s="60"/>
      <c r="J1254" s="60"/>
      <c r="K1254" s="60"/>
      <c r="M1254" s="61"/>
      <c r="N1254" s="61"/>
      <c r="O1254" s="62"/>
      <c r="P1254" s="125"/>
      <c r="W1254" s="62"/>
      <c r="X1254" s="62"/>
    </row>
    <row r="1255" spans="1:24" s="57" customFormat="1" x14ac:dyDescent="0.25">
      <c r="A1255" s="75"/>
      <c r="D1255" s="58"/>
      <c r="E1255" s="58"/>
      <c r="F1255" s="58"/>
      <c r="G1255" s="58"/>
      <c r="H1255" s="60"/>
      <c r="I1255" s="60"/>
      <c r="J1255" s="60"/>
      <c r="K1255" s="60"/>
      <c r="M1255" s="61"/>
      <c r="N1255" s="61"/>
      <c r="O1255" s="62"/>
      <c r="P1255" s="125"/>
      <c r="W1255" s="62"/>
      <c r="X1255" s="62"/>
    </row>
    <row r="1256" spans="1:24" s="57" customFormat="1" x14ac:dyDescent="0.25">
      <c r="A1256" s="75"/>
      <c r="D1256" s="58"/>
      <c r="E1256" s="58"/>
      <c r="F1256" s="58"/>
      <c r="G1256" s="58"/>
      <c r="H1256" s="60"/>
      <c r="I1256" s="60"/>
      <c r="J1256" s="60"/>
      <c r="K1256" s="60"/>
      <c r="M1256" s="61"/>
      <c r="N1256" s="61"/>
      <c r="O1256" s="62"/>
      <c r="P1256" s="125"/>
      <c r="W1256" s="62"/>
      <c r="X1256" s="62"/>
    </row>
    <row r="1257" spans="1:24" s="57" customFormat="1" x14ac:dyDescent="0.25">
      <c r="A1257" s="75"/>
      <c r="D1257" s="58"/>
      <c r="E1257" s="58"/>
      <c r="F1257" s="58"/>
      <c r="G1257" s="58"/>
      <c r="H1257" s="60"/>
      <c r="I1257" s="60"/>
      <c r="J1257" s="60"/>
      <c r="K1257" s="60"/>
      <c r="M1257" s="61"/>
      <c r="N1257" s="61"/>
      <c r="O1257" s="62"/>
      <c r="P1257" s="125"/>
      <c r="W1257" s="62"/>
      <c r="X1257" s="62"/>
    </row>
    <row r="1258" spans="1:24" s="57" customFormat="1" x14ac:dyDescent="0.25">
      <c r="A1258" s="75"/>
      <c r="D1258" s="58"/>
      <c r="E1258" s="58"/>
      <c r="F1258" s="58"/>
      <c r="G1258" s="58"/>
      <c r="H1258" s="60"/>
      <c r="I1258" s="60"/>
      <c r="J1258" s="60"/>
      <c r="K1258" s="60"/>
      <c r="M1258" s="61"/>
      <c r="N1258" s="61"/>
      <c r="O1258" s="62"/>
      <c r="P1258" s="125"/>
      <c r="W1258" s="62"/>
      <c r="X1258" s="62"/>
    </row>
    <row r="1259" spans="1:24" s="57" customFormat="1" x14ac:dyDescent="0.25">
      <c r="A1259" s="75"/>
      <c r="D1259" s="58"/>
      <c r="E1259" s="58"/>
      <c r="F1259" s="58"/>
      <c r="G1259" s="58"/>
      <c r="H1259" s="60"/>
      <c r="I1259" s="60"/>
      <c r="J1259" s="60"/>
      <c r="K1259" s="60"/>
      <c r="M1259" s="61"/>
      <c r="N1259" s="61"/>
      <c r="O1259" s="62"/>
      <c r="P1259" s="125"/>
      <c r="W1259" s="62"/>
      <c r="X1259" s="62"/>
    </row>
    <row r="1260" spans="1:24" s="57" customFormat="1" x14ac:dyDescent="0.25">
      <c r="A1260" s="75"/>
      <c r="D1260" s="58"/>
      <c r="E1260" s="58"/>
      <c r="F1260" s="58"/>
      <c r="G1260" s="58"/>
      <c r="H1260" s="60"/>
      <c r="I1260" s="60"/>
      <c r="J1260" s="60"/>
      <c r="K1260" s="60"/>
      <c r="M1260" s="61"/>
      <c r="N1260" s="61"/>
      <c r="O1260" s="62"/>
      <c r="P1260" s="125"/>
      <c r="W1260" s="62"/>
      <c r="X1260" s="62"/>
    </row>
    <row r="1261" spans="1:24" s="57" customFormat="1" x14ac:dyDescent="0.25">
      <c r="A1261" s="75"/>
      <c r="D1261" s="58"/>
      <c r="E1261" s="58"/>
      <c r="F1261" s="58"/>
      <c r="G1261" s="58"/>
      <c r="H1261" s="60"/>
      <c r="I1261" s="60"/>
      <c r="J1261" s="60"/>
      <c r="K1261" s="60"/>
      <c r="M1261" s="61"/>
      <c r="N1261" s="61"/>
      <c r="O1261" s="62"/>
      <c r="P1261" s="125"/>
      <c r="W1261" s="62"/>
      <c r="X1261" s="62"/>
    </row>
    <row r="1262" spans="1:24" s="57" customFormat="1" x14ac:dyDescent="0.25">
      <c r="A1262" s="75"/>
      <c r="D1262" s="58"/>
      <c r="E1262" s="58"/>
      <c r="F1262" s="58"/>
      <c r="G1262" s="58"/>
      <c r="H1262" s="60"/>
      <c r="I1262" s="60"/>
      <c r="J1262" s="60"/>
      <c r="K1262" s="60"/>
      <c r="M1262" s="61"/>
      <c r="N1262" s="61"/>
      <c r="O1262" s="62"/>
      <c r="P1262" s="125"/>
      <c r="W1262" s="62"/>
      <c r="X1262" s="62"/>
    </row>
    <row r="1263" spans="1:24" s="57" customFormat="1" x14ac:dyDescent="0.25">
      <c r="A1263" s="75"/>
      <c r="D1263" s="58"/>
      <c r="E1263" s="58"/>
      <c r="F1263" s="58"/>
      <c r="G1263" s="58"/>
      <c r="H1263" s="60"/>
      <c r="I1263" s="60"/>
      <c r="J1263" s="60"/>
      <c r="K1263" s="60"/>
      <c r="M1263" s="61"/>
      <c r="N1263" s="61"/>
      <c r="O1263" s="62"/>
      <c r="P1263" s="125"/>
      <c r="W1263" s="62"/>
      <c r="X1263" s="62"/>
    </row>
    <row r="1264" spans="1:24" s="57" customFormat="1" x14ac:dyDescent="0.25">
      <c r="A1264" s="75"/>
      <c r="D1264" s="58"/>
      <c r="E1264" s="58"/>
      <c r="F1264" s="58"/>
      <c r="G1264" s="58"/>
      <c r="H1264" s="60"/>
      <c r="I1264" s="60"/>
      <c r="J1264" s="60"/>
      <c r="K1264" s="60"/>
      <c r="M1264" s="61"/>
      <c r="N1264" s="61"/>
      <c r="O1264" s="62"/>
      <c r="P1264" s="125"/>
      <c r="W1264" s="62"/>
      <c r="X1264" s="62"/>
    </row>
    <row r="1265" spans="1:24" s="57" customFormat="1" x14ac:dyDescent="0.25">
      <c r="A1265" s="75"/>
      <c r="D1265" s="58"/>
      <c r="E1265" s="58"/>
      <c r="F1265" s="58"/>
      <c r="G1265" s="58"/>
      <c r="H1265" s="60"/>
      <c r="I1265" s="60"/>
      <c r="J1265" s="60"/>
      <c r="K1265" s="60"/>
      <c r="M1265" s="61"/>
      <c r="N1265" s="61"/>
      <c r="O1265" s="62"/>
      <c r="P1265" s="125"/>
      <c r="W1265" s="62"/>
      <c r="X1265" s="62"/>
    </row>
    <row r="1266" spans="1:24" s="57" customFormat="1" x14ac:dyDescent="0.25">
      <c r="A1266" s="75"/>
      <c r="D1266" s="58"/>
      <c r="E1266" s="58"/>
      <c r="F1266" s="58"/>
      <c r="G1266" s="58"/>
      <c r="H1266" s="60"/>
      <c r="I1266" s="60"/>
      <c r="J1266" s="60"/>
      <c r="K1266" s="60"/>
      <c r="M1266" s="61"/>
      <c r="N1266" s="61"/>
      <c r="O1266" s="62"/>
      <c r="P1266" s="125"/>
      <c r="W1266" s="62"/>
      <c r="X1266" s="62"/>
    </row>
    <row r="1267" spans="1:24" s="57" customFormat="1" x14ac:dyDescent="0.25">
      <c r="A1267" s="75"/>
      <c r="D1267" s="58"/>
      <c r="E1267" s="58"/>
      <c r="F1267" s="58"/>
      <c r="G1267" s="58"/>
      <c r="H1267" s="60"/>
      <c r="I1267" s="60"/>
      <c r="J1267" s="60"/>
      <c r="K1267" s="60"/>
      <c r="M1267" s="61"/>
      <c r="N1267" s="61"/>
      <c r="O1267" s="62"/>
      <c r="P1267" s="125"/>
      <c r="W1267" s="62"/>
      <c r="X1267" s="62"/>
    </row>
    <row r="1268" spans="1:24" s="57" customFormat="1" x14ac:dyDescent="0.25">
      <c r="A1268" s="75"/>
      <c r="D1268" s="58"/>
      <c r="E1268" s="58"/>
      <c r="F1268" s="58"/>
      <c r="G1268" s="58"/>
      <c r="H1268" s="60"/>
      <c r="I1268" s="60"/>
      <c r="J1268" s="60"/>
      <c r="K1268" s="60"/>
      <c r="M1268" s="61"/>
      <c r="N1268" s="61"/>
      <c r="O1268" s="62"/>
      <c r="P1268" s="125"/>
      <c r="W1268" s="62"/>
      <c r="X1268" s="62"/>
    </row>
    <row r="1269" spans="1:24" s="57" customFormat="1" x14ac:dyDescent="0.25">
      <c r="A1269" s="75"/>
      <c r="D1269" s="58"/>
      <c r="E1269" s="58"/>
      <c r="F1269" s="58"/>
      <c r="G1269" s="58"/>
      <c r="H1269" s="60"/>
      <c r="I1269" s="60"/>
      <c r="J1269" s="60"/>
      <c r="K1269" s="60"/>
      <c r="M1269" s="61"/>
      <c r="N1269" s="61"/>
      <c r="O1269" s="62"/>
      <c r="P1269" s="125"/>
      <c r="W1269" s="62"/>
      <c r="X1269" s="62"/>
    </row>
    <row r="1270" spans="1:24" s="57" customFormat="1" x14ac:dyDescent="0.25">
      <c r="A1270" s="75"/>
      <c r="D1270" s="58"/>
      <c r="E1270" s="58"/>
      <c r="F1270" s="58"/>
      <c r="G1270" s="58"/>
      <c r="H1270" s="60"/>
      <c r="I1270" s="60"/>
      <c r="J1270" s="60"/>
      <c r="K1270" s="60"/>
      <c r="M1270" s="61"/>
      <c r="N1270" s="61"/>
      <c r="O1270" s="62"/>
      <c r="P1270" s="125"/>
      <c r="W1270" s="62"/>
      <c r="X1270" s="62"/>
    </row>
    <row r="1271" spans="1:24" s="57" customFormat="1" x14ac:dyDescent="0.25">
      <c r="A1271" s="75"/>
      <c r="D1271" s="58"/>
      <c r="E1271" s="58"/>
      <c r="F1271" s="58"/>
      <c r="G1271" s="58"/>
      <c r="H1271" s="60"/>
      <c r="I1271" s="60"/>
      <c r="J1271" s="60"/>
      <c r="K1271" s="60"/>
      <c r="M1271" s="61"/>
      <c r="N1271" s="61"/>
      <c r="O1271" s="62"/>
      <c r="P1271" s="125"/>
      <c r="W1271" s="62"/>
      <c r="X1271" s="62"/>
    </row>
    <row r="1272" spans="1:24" s="57" customFormat="1" x14ac:dyDescent="0.25">
      <c r="A1272" s="75"/>
      <c r="D1272" s="58"/>
      <c r="E1272" s="58"/>
      <c r="F1272" s="58"/>
      <c r="G1272" s="58"/>
      <c r="H1272" s="60"/>
      <c r="I1272" s="60"/>
      <c r="J1272" s="60"/>
      <c r="K1272" s="60"/>
      <c r="M1272" s="61"/>
      <c r="N1272" s="61"/>
      <c r="O1272" s="62"/>
      <c r="P1272" s="125"/>
      <c r="W1272" s="62"/>
      <c r="X1272" s="62"/>
    </row>
    <row r="1273" spans="1:24" s="57" customFormat="1" x14ac:dyDescent="0.25">
      <c r="A1273" s="75"/>
      <c r="D1273" s="58"/>
      <c r="E1273" s="58"/>
      <c r="F1273" s="58"/>
      <c r="G1273" s="58"/>
      <c r="H1273" s="60"/>
      <c r="I1273" s="60"/>
      <c r="J1273" s="60"/>
      <c r="K1273" s="60"/>
      <c r="M1273" s="61"/>
      <c r="N1273" s="61"/>
      <c r="O1273" s="62"/>
      <c r="P1273" s="125"/>
      <c r="W1273" s="62"/>
      <c r="X1273" s="62"/>
    </row>
    <row r="1274" spans="1:24" s="57" customFormat="1" x14ac:dyDescent="0.25">
      <c r="A1274" s="75"/>
      <c r="D1274" s="58"/>
      <c r="E1274" s="58"/>
      <c r="F1274" s="58"/>
      <c r="G1274" s="58"/>
      <c r="H1274" s="60"/>
      <c r="I1274" s="60"/>
      <c r="J1274" s="60"/>
      <c r="K1274" s="60"/>
      <c r="M1274" s="61"/>
      <c r="N1274" s="61"/>
      <c r="O1274" s="62"/>
      <c r="P1274" s="125"/>
      <c r="W1274" s="62"/>
      <c r="X1274" s="62"/>
    </row>
    <row r="1275" spans="1:24" s="57" customFormat="1" x14ac:dyDescent="0.25">
      <c r="A1275" s="75"/>
      <c r="D1275" s="58"/>
      <c r="E1275" s="58"/>
      <c r="F1275" s="58"/>
      <c r="G1275" s="58"/>
      <c r="H1275" s="60"/>
      <c r="I1275" s="60"/>
      <c r="J1275" s="60"/>
      <c r="K1275" s="60"/>
      <c r="M1275" s="61"/>
      <c r="N1275" s="61"/>
      <c r="O1275" s="62"/>
      <c r="P1275" s="125"/>
      <c r="W1275" s="62"/>
      <c r="X1275" s="62"/>
    </row>
    <row r="1276" spans="1:24" s="57" customFormat="1" x14ac:dyDescent="0.25">
      <c r="A1276" s="75"/>
      <c r="D1276" s="58"/>
      <c r="E1276" s="58"/>
      <c r="F1276" s="58"/>
      <c r="G1276" s="58"/>
      <c r="H1276" s="60"/>
      <c r="I1276" s="60"/>
      <c r="J1276" s="60"/>
      <c r="K1276" s="60"/>
      <c r="M1276" s="61"/>
      <c r="N1276" s="61"/>
      <c r="O1276" s="62"/>
      <c r="P1276" s="125"/>
      <c r="W1276" s="62"/>
      <c r="X1276" s="62"/>
    </row>
    <row r="1277" spans="1:24" s="57" customFormat="1" x14ac:dyDescent="0.25">
      <c r="A1277" s="75"/>
      <c r="D1277" s="58"/>
      <c r="E1277" s="58"/>
      <c r="F1277" s="58"/>
      <c r="G1277" s="58"/>
      <c r="H1277" s="60"/>
      <c r="I1277" s="60"/>
      <c r="J1277" s="60"/>
      <c r="K1277" s="60"/>
      <c r="M1277" s="61"/>
      <c r="N1277" s="61"/>
      <c r="O1277" s="62"/>
      <c r="P1277" s="125"/>
      <c r="W1277" s="62"/>
      <c r="X1277" s="62"/>
    </row>
    <row r="1278" spans="1:24" s="57" customFormat="1" x14ac:dyDescent="0.25">
      <c r="A1278" s="75"/>
      <c r="D1278" s="58"/>
      <c r="E1278" s="58"/>
      <c r="F1278" s="58"/>
      <c r="G1278" s="58"/>
      <c r="H1278" s="60"/>
      <c r="I1278" s="60"/>
      <c r="J1278" s="60"/>
      <c r="K1278" s="60"/>
      <c r="M1278" s="61"/>
      <c r="N1278" s="61"/>
      <c r="O1278" s="62"/>
      <c r="P1278" s="125"/>
      <c r="W1278" s="62"/>
      <c r="X1278" s="62"/>
    </row>
    <row r="1279" spans="1:24" s="57" customFormat="1" x14ac:dyDescent="0.25">
      <c r="A1279" s="75"/>
      <c r="D1279" s="58"/>
      <c r="E1279" s="58"/>
      <c r="F1279" s="58"/>
      <c r="G1279" s="58"/>
      <c r="H1279" s="60"/>
      <c r="I1279" s="60"/>
      <c r="J1279" s="60"/>
      <c r="K1279" s="60"/>
      <c r="M1279" s="61"/>
      <c r="N1279" s="61"/>
      <c r="O1279" s="62"/>
      <c r="P1279" s="125"/>
      <c r="W1279" s="62"/>
      <c r="X1279" s="62"/>
    </row>
    <row r="1280" spans="1:24" s="57" customFormat="1" x14ac:dyDescent="0.25">
      <c r="A1280" s="75"/>
      <c r="D1280" s="58"/>
      <c r="E1280" s="58"/>
      <c r="F1280" s="58"/>
      <c r="G1280" s="58"/>
      <c r="H1280" s="60"/>
      <c r="I1280" s="60"/>
      <c r="J1280" s="60"/>
      <c r="K1280" s="60"/>
      <c r="M1280" s="61"/>
      <c r="N1280" s="61"/>
      <c r="O1280" s="62"/>
      <c r="P1280" s="125"/>
      <c r="W1280" s="62"/>
      <c r="X1280" s="62"/>
    </row>
    <row r="1281" spans="1:24" s="57" customFormat="1" x14ac:dyDescent="0.25">
      <c r="A1281" s="75"/>
      <c r="D1281" s="58"/>
      <c r="E1281" s="58"/>
      <c r="F1281" s="58"/>
      <c r="G1281" s="58"/>
      <c r="H1281" s="60"/>
      <c r="I1281" s="60"/>
      <c r="J1281" s="60"/>
      <c r="K1281" s="60"/>
      <c r="M1281" s="61"/>
      <c r="N1281" s="61"/>
      <c r="O1281" s="62"/>
      <c r="P1281" s="125"/>
      <c r="W1281" s="62"/>
      <c r="X1281" s="62"/>
    </row>
    <row r="1282" spans="1:24" s="57" customFormat="1" x14ac:dyDescent="0.25">
      <c r="A1282" s="75"/>
      <c r="D1282" s="58"/>
      <c r="E1282" s="58"/>
      <c r="F1282" s="58"/>
      <c r="G1282" s="58"/>
      <c r="H1282" s="60"/>
      <c r="I1282" s="60"/>
      <c r="J1282" s="60"/>
      <c r="K1282" s="60"/>
      <c r="M1282" s="61"/>
      <c r="N1282" s="61"/>
      <c r="O1282" s="62"/>
      <c r="P1282" s="125"/>
      <c r="W1282" s="62"/>
      <c r="X1282" s="62"/>
    </row>
    <row r="1283" spans="1:24" s="57" customFormat="1" x14ac:dyDescent="0.25">
      <c r="A1283" s="75"/>
      <c r="D1283" s="58"/>
      <c r="E1283" s="58"/>
      <c r="F1283" s="58"/>
      <c r="G1283" s="58"/>
      <c r="H1283" s="60"/>
      <c r="I1283" s="60"/>
      <c r="J1283" s="60"/>
      <c r="K1283" s="60"/>
      <c r="M1283" s="61"/>
      <c r="N1283" s="61"/>
      <c r="O1283" s="62"/>
      <c r="P1283" s="125"/>
      <c r="W1283" s="62"/>
      <c r="X1283" s="62"/>
    </row>
    <row r="1284" spans="1:24" s="57" customFormat="1" x14ac:dyDescent="0.25">
      <c r="A1284" s="75"/>
      <c r="D1284" s="58"/>
      <c r="E1284" s="58"/>
      <c r="F1284" s="58"/>
      <c r="G1284" s="58"/>
      <c r="H1284" s="60"/>
      <c r="I1284" s="60"/>
      <c r="J1284" s="60"/>
      <c r="K1284" s="60"/>
      <c r="M1284" s="61"/>
      <c r="N1284" s="61"/>
      <c r="O1284" s="62"/>
      <c r="P1284" s="125"/>
      <c r="W1284" s="62"/>
      <c r="X1284" s="62"/>
    </row>
    <row r="1285" spans="1:24" s="57" customFormat="1" x14ac:dyDescent="0.25">
      <c r="A1285" s="75"/>
      <c r="D1285" s="58"/>
      <c r="E1285" s="58"/>
      <c r="F1285" s="58"/>
      <c r="G1285" s="58"/>
      <c r="H1285" s="60"/>
      <c r="I1285" s="60"/>
      <c r="J1285" s="60"/>
      <c r="K1285" s="60"/>
      <c r="M1285" s="61"/>
      <c r="N1285" s="61"/>
      <c r="O1285" s="62"/>
      <c r="P1285" s="125"/>
      <c r="W1285" s="62"/>
      <c r="X1285" s="62"/>
    </row>
    <row r="1286" spans="1:24" s="57" customFormat="1" x14ac:dyDescent="0.25">
      <c r="A1286" s="75"/>
      <c r="D1286" s="58"/>
      <c r="E1286" s="58"/>
      <c r="F1286" s="58"/>
      <c r="G1286" s="58"/>
      <c r="H1286" s="60"/>
      <c r="I1286" s="60"/>
      <c r="J1286" s="60"/>
      <c r="K1286" s="60"/>
      <c r="M1286" s="61"/>
      <c r="N1286" s="61"/>
      <c r="O1286" s="62"/>
      <c r="P1286" s="125"/>
      <c r="W1286" s="62"/>
      <c r="X1286" s="62"/>
    </row>
    <row r="1287" spans="1:24" s="57" customFormat="1" x14ac:dyDescent="0.25">
      <c r="A1287" s="75"/>
      <c r="D1287" s="58"/>
      <c r="E1287" s="58"/>
      <c r="F1287" s="58"/>
      <c r="G1287" s="58"/>
      <c r="H1287" s="60"/>
      <c r="I1287" s="60"/>
      <c r="J1287" s="60"/>
      <c r="K1287" s="60"/>
      <c r="M1287" s="61"/>
      <c r="N1287" s="61"/>
      <c r="O1287" s="62"/>
      <c r="P1287" s="125"/>
      <c r="W1287" s="62"/>
      <c r="X1287" s="62"/>
    </row>
    <row r="1288" spans="1:24" s="57" customFormat="1" x14ac:dyDescent="0.25">
      <c r="A1288" s="75"/>
      <c r="D1288" s="58"/>
      <c r="E1288" s="58"/>
      <c r="F1288" s="58"/>
      <c r="G1288" s="58"/>
      <c r="H1288" s="60"/>
      <c r="I1288" s="60"/>
      <c r="J1288" s="60"/>
      <c r="K1288" s="60"/>
      <c r="M1288" s="61"/>
      <c r="N1288" s="61"/>
      <c r="O1288" s="62"/>
      <c r="P1288" s="125"/>
      <c r="W1288" s="62"/>
      <c r="X1288" s="62"/>
    </row>
    <row r="1289" spans="1:24" s="57" customFormat="1" x14ac:dyDescent="0.25">
      <c r="A1289" s="75"/>
      <c r="D1289" s="58"/>
      <c r="E1289" s="58"/>
      <c r="F1289" s="58"/>
      <c r="G1289" s="58"/>
      <c r="H1289" s="60"/>
      <c r="I1289" s="60"/>
      <c r="J1289" s="60"/>
      <c r="K1289" s="60"/>
      <c r="M1289" s="61"/>
      <c r="N1289" s="61"/>
      <c r="O1289" s="62"/>
      <c r="P1289" s="125"/>
      <c r="W1289" s="62"/>
      <c r="X1289" s="62"/>
    </row>
    <row r="1290" spans="1:24" s="57" customFormat="1" x14ac:dyDescent="0.25">
      <c r="A1290" s="75"/>
      <c r="D1290" s="58"/>
      <c r="E1290" s="58"/>
      <c r="F1290" s="58"/>
      <c r="G1290" s="58"/>
      <c r="H1290" s="60"/>
      <c r="I1290" s="60"/>
      <c r="J1290" s="60"/>
      <c r="K1290" s="60"/>
      <c r="M1290" s="61"/>
      <c r="N1290" s="61"/>
      <c r="O1290" s="62"/>
      <c r="P1290" s="125"/>
      <c r="W1290" s="62"/>
      <c r="X1290" s="62"/>
    </row>
    <row r="1291" spans="1:24" s="57" customFormat="1" x14ac:dyDescent="0.25">
      <c r="A1291" s="75"/>
      <c r="D1291" s="58"/>
      <c r="E1291" s="58"/>
      <c r="F1291" s="58"/>
      <c r="G1291" s="58"/>
      <c r="H1291" s="60"/>
      <c r="I1291" s="60"/>
      <c r="J1291" s="60"/>
      <c r="K1291" s="60"/>
      <c r="M1291" s="61"/>
      <c r="N1291" s="61"/>
      <c r="O1291" s="62"/>
      <c r="P1291" s="125"/>
      <c r="W1291" s="62"/>
      <c r="X1291" s="62"/>
    </row>
    <row r="1292" spans="1:24" s="57" customFormat="1" x14ac:dyDescent="0.25">
      <c r="A1292" s="75"/>
      <c r="D1292" s="58"/>
      <c r="E1292" s="58"/>
      <c r="F1292" s="58"/>
      <c r="G1292" s="58"/>
      <c r="H1292" s="60"/>
      <c r="I1292" s="60"/>
      <c r="J1292" s="60"/>
      <c r="K1292" s="60"/>
      <c r="M1292" s="61"/>
      <c r="N1292" s="61"/>
      <c r="O1292" s="62"/>
      <c r="P1292" s="125"/>
      <c r="W1292" s="62"/>
      <c r="X1292" s="62"/>
    </row>
    <row r="1293" spans="1:24" s="57" customFormat="1" x14ac:dyDescent="0.25">
      <c r="A1293" s="75"/>
      <c r="D1293" s="58"/>
      <c r="E1293" s="58"/>
      <c r="F1293" s="58"/>
      <c r="G1293" s="58"/>
      <c r="H1293" s="60"/>
      <c r="I1293" s="60"/>
      <c r="J1293" s="60"/>
      <c r="K1293" s="60"/>
      <c r="M1293" s="61"/>
      <c r="N1293" s="61"/>
      <c r="O1293" s="62"/>
      <c r="P1293" s="125"/>
      <c r="W1293" s="62"/>
      <c r="X1293" s="62"/>
    </row>
    <row r="1294" spans="1:24" s="57" customFormat="1" x14ac:dyDescent="0.25">
      <c r="A1294" s="75"/>
      <c r="D1294" s="58"/>
      <c r="E1294" s="58"/>
      <c r="F1294" s="58"/>
      <c r="G1294" s="58"/>
      <c r="H1294" s="60"/>
      <c r="I1294" s="60"/>
      <c r="J1294" s="60"/>
      <c r="K1294" s="60"/>
      <c r="M1294" s="61"/>
      <c r="N1294" s="61"/>
      <c r="O1294" s="62"/>
      <c r="P1294" s="125"/>
      <c r="W1294" s="62"/>
      <c r="X1294" s="62"/>
    </row>
    <row r="1295" spans="1:24" s="57" customFormat="1" x14ac:dyDescent="0.25">
      <c r="A1295" s="75"/>
      <c r="D1295" s="58"/>
      <c r="E1295" s="58"/>
      <c r="F1295" s="58"/>
      <c r="G1295" s="58"/>
      <c r="H1295" s="60"/>
      <c r="I1295" s="60"/>
      <c r="J1295" s="60"/>
      <c r="K1295" s="60"/>
      <c r="M1295" s="61"/>
      <c r="N1295" s="61"/>
      <c r="O1295" s="62"/>
      <c r="P1295" s="125"/>
      <c r="W1295" s="62"/>
      <c r="X1295" s="62"/>
    </row>
    <row r="1296" spans="1:24" s="57" customFormat="1" x14ac:dyDescent="0.25">
      <c r="A1296" s="75"/>
      <c r="D1296" s="58"/>
      <c r="E1296" s="58"/>
      <c r="F1296" s="58"/>
      <c r="G1296" s="58"/>
      <c r="H1296" s="60"/>
      <c r="I1296" s="60"/>
      <c r="J1296" s="60"/>
      <c r="K1296" s="60"/>
      <c r="M1296" s="61"/>
      <c r="N1296" s="61"/>
      <c r="O1296" s="62"/>
      <c r="P1296" s="125"/>
      <c r="W1296" s="62"/>
      <c r="X1296" s="62"/>
    </row>
    <row r="1297" spans="1:24" s="57" customFormat="1" x14ac:dyDescent="0.25">
      <c r="A1297" s="75"/>
      <c r="D1297" s="58"/>
      <c r="E1297" s="58"/>
      <c r="F1297" s="58"/>
      <c r="G1297" s="58"/>
      <c r="H1297" s="60"/>
      <c r="I1297" s="60"/>
      <c r="J1297" s="60"/>
      <c r="K1297" s="60"/>
      <c r="M1297" s="61"/>
      <c r="N1297" s="61"/>
      <c r="O1297" s="62"/>
      <c r="P1297" s="125"/>
      <c r="W1297" s="62"/>
      <c r="X1297" s="62"/>
    </row>
    <row r="1298" spans="1:24" s="57" customFormat="1" x14ac:dyDescent="0.25">
      <c r="A1298" s="75"/>
      <c r="D1298" s="58"/>
      <c r="E1298" s="58"/>
      <c r="F1298" s="58"/>
      <c r="G1298" s="58"/>
      <c r="H1298" s="60"/>
      <c r="I1298" s="60"/>
      <c r="J1298" s="60"/>
      <c r="K1298" s="60"/>
      <c r="M1298" s="61"/>
      <c r="N1298" s="61"/>
      <c r="O1298" s="62"/>
      <c r="P1298" s="125"/>
      <c r="W1298" s="62"/>
      <c r="X1298" s="62"/>
    </row>
    <row r="1299" spans="1:24" s="57" customFormat="1" x14ac:dyDescent="0.25">
      <c r="A1299" s="75"/>
      <c r="D1299" s="58"/>
      <c r="E1299" s="58"/>
      <c r="F1299" s="58"/>
      <c r="G1299" s="58"/>
      <c r="H1299" s="60"/>
      <c r="I1299" s="60"/>
      <c r="J1299" s="60"/>
      <c r="K1299" s="60"/>
      <c r="M1299" s="61"/>
      <c r="N1299" s="61"/>
      <c r="O1299" s="62"/>
      <c r="P1299" s="125"/>
      <c r="W1299" s="62"/>
      <c r="X1299" s="62"/>
    </row>
    <row r="1300" spans="1:24" s="57" customFormat="1" x14ac:dyDescent="0.25">
      <c r="A1300" s="75"/>
      <c r="D1300" s="58"/>
      <c r="E1300" s="58"/>
      <c r="F1300" s="58"/>
      <c r="G1300" s="58"/>
      <c r="H1300" s="60"/>
      <c r="I1300" s="60"/>
      <c r="J1300" s="60"/>
      <c r="K1300" s="60"/>
      <c r="M1300" s="61"/>
      <c r="N1300" s="61"/>
      <c r="O1300" s="62"/>
      <c r="P1300" s="125"/>
      <c r="W1300" s="62"/>
      <c r="X1300" s="62"/>
    </row>
    <row r="1301" spans="1:24" s="57" customFormat="1" x14ac:dyDescent="0.25">
      <c r="A1301" s="75"/>
      <c r="D1301" s="58"/>
      <c r="E1301" s="58"/>
      <c r="F1301" s="58"/>
      <c r="G1301" s="58"/>
      <c r="H1301" s="60"/>
      <c r="I1301" s="60"/>
      <c r="J1301" s="60"/>
      <c r="K1301" s="60"/>
      <c r="M1301" s="61"/>
      <c r="N1301" s="61"/>
      <c r="O1301" s="62"/>
      <c r="P1301" s="125"/>
      <c r="W1301" s="62"/>
      <c r="X1301" s="62"/>
    </row>
    <row r="1302" spans="1:24" s="57" customFormat="1" x14ac:dyDescent="0.25">
      <c r="A1302" s="75"/>
      <c r="D1302" s="58"/>
      <c r="E1302" s="58"/>
      <c r="F1302" s="58"/>
      <c r="G1302" s="58"/>
      <c r="H1302" s="60"/>
      <c r="I1302" s="60"/>
      <c r="J1302" s="60"/>
      <c r="K1302" s="60"/>
      <c r="M1302" s="61"/>
      <c r="N1302" s="61"/>
      <c r="O1302" s="62"/>
      <c r="P1302" s="125"/>
      <c r="W1302" s="62"/>
      <c r="X1302" s="62"/>
    </row>
    <row r="1303" spans="1:24" s="57" customFormat="1" x14ac:dyDescent="0.25">
      <c r="A1303" s="75"/>
      <c r="D1303" s="58"/>
      <c r="E1303" s="58"/>
      <c r="F1303" s="58"/>
      <c r="G1303" s="58"/>
      <c r="H1303" s="60"/>
      <c r="I1303" s="60"/>
      <c r="J1303" s="60"/>
      <c r="K1303" s="60"/>
      <c r="M1303" s="61"/>
      <c r="N1303" s="61"/>
      <c r="O1303" s="62"/>
      <c r="P1303" s="125"/>
      <c r="W1303" s="62"/>
      <c r="X1303" s="62"/>
    </row>
    <row r="1304" spans="1:24" s="57" customFormat="1" x14ac:dyDescent="0.25">
      <c r="A1304" s="75"/>
      <c r="D1304" s="58"/>
      <c r="E1304" s="58"/>
      <c r="F1304" s="58"/>
      <c r="G1304" s="58"/>
      <c r="H1304" s="60"/>
      <c r="I1304" s="60"/>
      <c r="J1304" s="60"/>
      <c r="K1304" s="60"/>
      <c r="M1304" s="61"/>
      <c r="N1304" s="61"/>
      <c r="O1304" s="62"/>
      <c r="P1304" s="125"/>
      <c r="W1304" s="62"/>
      <c r="X1304" s="62"/>
    </row>
    <row r="1305" spans="1:24" s="57" customFormat="1" x14ac:dyDescent="0.25">
      <c r="A1305" s="75"/>
      <c r="D1305" s="58"/>
      <c r="E1305" s="58"/>
      <c r="F1305" s="58"/>
      <c r="G1305" s="58"/>
      <c r="H1305" s="60"/>
      <c r="I1305" s="60"/>
      <c r="J1305" s="60"/>
      <c r="K1305" s="60"/>
      <c r="M1305" s="61"/>
      <c r="N1305" s="61"/>
      <c r="O1305" s="62"/>
      <c r="P1305" s="125"/>
      <c r="W1305" s="62"/>
      <c r="X1305" s="62"/>
    </row>
    <row r="1306" spans="1:24" s="57" customFormat="1" x14ac:dyDescent="0.25">
      <c r="A1306" s="75"/>
      <c r="D1306" s="58"/>
      <c r="E1306" s="58"/>
      <c r="F1306" s="58"/>
      <c r="G1306" s="58"/>
      <c r="H1306" s="60"/>
      <c r="I1306" s="60"/>
      <c r="J1306" s="60"/>
      <c r="K1306" s="60"/>
      <c r="M1306" s="61"/>
      <c r="N1306" s="61"/>
      <c r="O1306" s="62"/>
      <c r="P1306" s="125"/>
      <c r="W1306" s="62"/>
      <c r="X1306" s="62"/>
    </row>
    <row r="1307" spans="1:24" s="57" customFormat="1" x14ac:dyDescent="0.25">
      <c r="A1307" s="75"/>
      <c r="D1307" s="58"/>
      <c r="E1307" s="58"/>
      <c r="F1307" s="58"/>
      <c r="G1307" s="58"/>
      <c r="H1307" s="60"/>
      <c r="I1307" s="60"/>
      <c r="J1307" s="60"/>
      <c r="K1307" s="60"/>
      <c r="M1307" s="61"/>
      <c r="N1307" s="61"/>
      <c r="O1307" s="62"/>
      <c r="P1307" s="125"/>
      <c r="W1307" s="62"/>
      <c r="X1307" s="62"/>
    </row>
    <row r="1308" spans="1:24" s="57" customFormat="1" x14ac:dyDescent="0.25">
      <c r="A1308" s="75"/>
      <c r="D1308" s="58"/>
      <c r="E1308" s="58"/>
      <c r="F1308" s="58"/>
      <c r="G1308" s="58"/>
      <c r="H1308" s="60"/>
      <c r="I1308" s="60"/>
      <c r="J1308" s="60"/>
      <c r="K1308" s="60"/>
      <c r="M1308" s="61"/>
      <c r="N1308" s="61"/>
      <c r="O1308" s="62"/>
      <c r="P1308" s="125"/>
      <c r="W1308" s="62"/>
      <c r="X1308" s="62"/>
    </row>
    <row r="1309" spans="1:24" s="57" customFormat="1" x14ac:dyDescent="0.25">
      <c r="A1309" s="75"/>
      <c r="D1309" s="58"/>
      <c r="E1309" s="58"/>
      <c r="F1309" s="58"/>
      <c r="G1309" s="58"/>
      <c r="H1309" s="60"/>
      <c r="I1309" s="60"/>
      <c r="J1309" s="60"/>
      <c r="K1309" s="60"/>
      <c r="M1309" s="61"/>
      <c r="N1309" s="61"/>
      <c r="O1309" s="62"/>
      <c r="P1309" s="125"/>
      <c r="W1309" s="62"/>
      <c r="X1309" s="62"/>
    </row>
    <row r="1310" spans="1:24" s="57" customFormat="1" x14ac:dyDescent="0.25">
      <c r="A1310" s="75"/>
      <c r="D1310" s="58"/>
      <c r="E1310" s="58"/>
      <c r="F1310" s="58"/>
      <c r="G1310" s="58"/>
      <c r="H1310" s="60"/>
      <c r="I1310" s="60"/>
      <c r="J1310" s="60"/>
      <c r="K1310" s="60"/>
      <c r="M1310" s="61"/>
      <c r="N1310" s="61"/>
      <c r="O1310" s="62"/>
      <c r="P1310" s="125"/>
      <c r="W1310" s="62"/>
      <c r="X1310" s="62"/>
    </row>
    <row r="1311" spans="1:24" s="57" customFormat="1" x14ac:dyDescent="0.25">
      <c r="A1311" s="75"/>
      <c r="D1311" s="58"/>
      <c r="E1311" s="58"/>
      <c r="F1311" s="58"/>
      <c r="G1311" s="58"/>
      <c r="H1311" s="60"/>
      <c r="I1311" s="60"/>
      <c r="J1311" s="60"/>
      <c r="K1311" s="60"/>
      <c r="M1311" s="61"/>
      <c r="N1311" s="61"/>
      <c r="O1311" s="62"/>
      <c r="P1311" s="125"/>
      <c r="W1311" s="62"/>
      <c r="X1311" s="62"/>
    </row>
    <row r="1312" spans="1:24" s="57" customFormat="1" x14ac:dyDescent="0.25">
      <c r="A1312" s="75"/>
      <c r="D1312" s="58"/>
      <c r="E1312" s="58"/>
      <c r="F1312" s="58"/>
      <c r="G1312" s="58"/>
      <c r="H1312" s="60"/>
      <c r="I1312" s="60"/>
      <c r="J1312" s="60"/>
      <c r="K1312" s="60"/>
      <c r="M1312" s="61"/>
      <c r="N1312" s="61"/>
      <c r="O1312" s="62"/>
      <c r="P1312" s="125"/>
      <c r="W1312" s="62"/>
      <c r="X1312" s="62"/>
    </row>
    <row r="1313" spans="1:24" s="57" customFormat="1" x14ac:dyDescent="0.25">
      <c r="A1313" s="75"/>
      <c r="D1313" s="58"/>
      <c r="E1313" s="58"/>
      <c r="F1313" s="58"/>
      <c r="G1313" s="58"/>
      <c r="H1313" s="60"/>
      <c r="I1313" s="60"/>
      <c r="J1313" s="60"/>
      <c r="K1313" s="60"/>
      <c r="M1313" s="61"/>
      <c r="N1313" s="61"/>
      <c r="O1313" s="62"/>
      <c r="P1313" s="125"/>
      <c r="W1313" s="62"/>
      <c r="X1313" s="62"/>
    </row>
    <row r="1314" spans="1:24" s="57" customFormat="1" x14ac:dyDescent="0.25">
      <c r="A1314" s="75"/>
      <c r="D1314" s="58"/>
      <c r="E1314" s="58"/>
      <c r="F1314" s="58"/>
      <c r="G1314" s="58"/>
      <c r="H1314" s="60"/>
      <c r="I1314" s="60"/>
      <c r="J1314" s="60"/>
      <c r="K1314" s="60"/>
      <c r="M1314" s="61"/>
      <c r="N1314" s="61"/>
      <c r="O1314" s="62"/>
      <c r="P1314" s="125"/>
      <c r="W1314" s="62"/>
      <c r="X1314" s="62"/>
    </row>
    <row r="1315" spans="1:24" s="57" customFormat="1" x14ac:dyDescent="0.25">
      <c r="A1315" s="75"/>
      <c r="D1315" s="58"/>
      <c r="E1315" s="58"/>
      <c r="F1315" s="58"/>
      <c r="G1315" s="58"/>
      <c r="H1315" s="60"/>
      <c r="I1315" s="60"/>
      <c r="J1315" s="60"/>
      <c r="K1315" s="60"/>
      <c r="M1315" s="61"/>
      <c r="N1315" s="61"/>
      <c r="O1315" s="62"/>
      <c r="P1315" s="125"/>
      <c r="W1315" s="62"/>
      <c r="X1315" s="62"/>
    </row>
    <row r="1316" spans="1:24" s="57" customFormat="1" x14ac:dyDescent="0.25">
      <c r="A1316" s="75"/>
      <c r="D1316" s="58"/>
      <c r="E1316" s="58"/>
      <c r="F1316" s="58"/>
      <c r="G1316" s="58"/>
      <c r="H1316" s="60"/>
      <c r="I1316" s="60"/>
      <c r="J1316" s="60"/>
      <c r="K1316" s="60"/>
      <c r="M1316" s="61"/>
      <c r="N1316" s="61"/>
      <c r="O1316" s="62"/>
      <c r="P1316" s="125"/>
      <c r="W1316" s="62"/>
      <c r="X1316" s="62"/>
    </row>
    <row r="1317" spans="1:24" s="57" customFormat="1" x14ac:dyDescent="0.25">
      <c r="A1317" s="75"/>
      <c r="D1317" s="58"/>
      <c r="E1317" s="58"/>
      <c r="F1317" s="58"/>
      <c r="G1317" s="58"/>
      <c r="H1317" s="60"/>
      <c r="I1317" s="60"/>
      <c r="J1317" s="60"/>
      <c r="K1317" s="60"/>
      <c r="M1317" s="61"/>
      <c r="N1317" s="61"/>
      <c r="O1317" s="62"/>
      <c r="P1317" s="125"/>
      <c r="W1317" s="62"/>
      <c r="X1317" s="62"/>
    </row>
    <row r="1318" spans="1:24" s="57" customFormat="1" x14ac:dyDescent="0.25">
      <c r="A1318" s="75"/>
      <c r="D1318" s="58"/>
      <c r="E1318" s="58"/>
      <c r="F1318" s="58"/>
      <c r="G1318" s="58"/>
      <c r="H1318" s="60"/>
      <c r="I1318" s="60"/>
      <c r="J1318" s="60"/>
      <c r="K1318" s="60"/>
      <c r="M1318" s="61"/>
      <c r="N1318" s="61"/>
      <c r="O1318" s="62"/>
      <c r="P1318" s="125"/>
      <c r="W1318" s="62"/>
      <c r="X1318" s="62"/>
    </row>
    <row r="1319" spans="1:24" s="57" customFormat="1" x14ac:dyDescent="0.25">
      <c r="A1319" s="75"/>
      <c r="D1319" s="58"/>
      <c r="E1319" s="58"/>
      <c r="F1319" s="58"/>
      <c r="G1319" s="58"/>
      <c r="H1319" s="60"/>
      <c r="I1319" s="60"/>
      <c r="J1319" s="60"/>
      <c r="K1319" s="60"/>
      <c r="M1319" s="61"/>
      <c r="N1319" s="61"/>
      <c r="O1319" s="62"/>
      <c r="P1319" s="125"/>
      <c r="W1319" s="62"/>
      <c r="X1319" s="62"/>
    </row>
    <row r="1320" spans="1:24" s="57" customFormat="1" x14ac:dyDescent="0.25">
      <c r="A1320" s="75"/>
      <c r="D1320" s="58"/>
      <c r="E1320" s="58"/>
      <c r="F1320" s="58"/>
      <c r="G1320" s="58"/>
      <c r="H1320" s="60"/>
      <c r="I1320" s="60"/>
      <c r="J1320" s="60"/>
      <c r="K1320" s="60"/>
      <c r="M1320" s="61"/>
      <c r="N1320" s="61"/>
      <c r="O1320" s="62"/>
      <c r="P1320" s="125"/>
      <c r="W1320" s="62"/>
      <c r="X1320" s="62"/>
    </row>
    <row r="1321" spans="1:24" s="57" customFormat="1" x14ac:dyDescent="0.25">
      <c r="A1321" s="75"/>
      <c r="D1321" s="58"/>
      <c r="E1321" s="58"/>
      <c r="F1321" s="58"/>
      <c r="G1321" s="58"/>
      <c r="H1321" s="60"/>
      <c r="I1321" s="60"/>
      <c r="J1321" s="60"/>
      <c r="K1321" s="60"/>
      <c r="M1321" s="61"/>
      <c r="N1321" s="61"/>
      <c r="O1321" s="62"/>
      <c r="P1321" s="125"/>
      <c r="W1321" s="62"/>
      <c r="X1321" s="62"/>
    </row>
    <row r="1322" spans="1:24" s="57" customFormat="1" x14ac:dyDescent="0.25">
      <c r="A1322" s="75"/>
      <c r="D1322" s="58"/>
      <c r="E1322" s="58"/>
      <c r="F1322" s="58"/>
      <c r="G1322" s="58"/>
      <c r="H1322" s="60"/>
      <c r="I1322" s="60"/>
      <c r="J1322" s="60"/>
      <c r="K1322" s="60"/>
      <c r="M1322" s="61"/>
      <c r="N1322" s="61"/>
      <c r="O1322" s="62"/>
      <c r="P1322" s="125"/>
      <c r="W1322" s="62"/>
      <c r="X1322" s="62"/>
    </row>
    <row r="1323" spans="1:24" s="57" customFormat="1" x14ac:dyDescent="0.25">
      <c r="A1323" s="75"/>
      <c r="D1323" s="58"/>
      <c r="E1323" s="58"/>
      <c r="F1323" s="58"/>
      <c r="G1323" s="58"/>
      <c r="H1323" s="60"/>
      <c r="I1323" s="60"/>
      <c r="J1323" s="60"/>
      <c r="K1323" s="60"/>
      <c r="M1323" s="61"/>
      <c r="N1323" s="61"/>
      <c r="O1323" s="62"/>
      <c r="P1323" s="125"/>
      <c r="W1323" s="62"/>
      <c r="X1323" s="62"/>
    </row>
    <row r="1324" spans="1:24" s="57" customFormat="1" x14ac:dyDescent="0.25">
      <c r="A1324" s="75"/>
      <c r="D1324" s="58"/>
      <c r="E1324" s="58"/>
      <c r="F1324" s="58"/>
      <c r="G1324" s="58"/>
      <c r="H1324" s="60"/>
      <c r="I1324" s="60"/>
      <c r="J1324" s="60"/>
      <c r="K1324" s="60"/>
      <c r="M1324" s="61"/>
      <c r="N1324" s="61"/>
      <c r="O1324" s="62"/>
      <c r="P1324" s="125"/>
      <c r="W1324" s="62"/>
      <c r="X1324" s="62"/>
    </row>
    <row r="1325" spans="1:24" s="57" customFormat="1" x14ac:dyDescent="0.25">
      <c r="A1325" s="75"/>
      <c r="D1325" s="58"/>
      <c r="E1325" s="58"/>
      <c r="F1325" s="58"/>
      <c r="G1325" s="58"/>
      <c r="H1325" s="60"/>
      <c r="I1325" s="60"/>
      <c r="J1325" s="60"/>
      <c r="K1325" s="60"/>
      <c r="M1325" s="61"/>
      <c r="N1325" s="61"/>
      <c r="O1325" s="62"/>
      <c r="P1325" s="125"/>
      <c r="W1325" s="62"/>
      <c r="X1325" s="62"/>
    </row>
    <row r="1326" spans="1:24" s="57" customFormat="1" x14ac:dyDescent="0.25">
      <c r="A1326" s="75"/>
      <c r="D1326" s="58"/>
      <c r="E1326" s="58"/>
      <c r="F1326" s="58"/>
      <c r="G1326" s="58"/>
      <c r="H1326" s="60"/>
      <c r="I1326" s="60"/>
      <c r="J1326" s="60"/>
      <c r="K1326" s="60"/>
      <c r="M1326" s="61"/>
      <c r="N1326" s="61"/>
      <c r="O1326" s="62"/>
      <c r="P1326" s="125"/>
      <c r="W1326" s="62"/>
      <c r="X1326" s="62"/>
    </row>
    <row r="1327" spans="1:24" s="57" customFormat="1" x14ac:dyDescent="0.25">
      <c r="A1327" s="75"/>
      <c r="D1327" s="58"/>
      <c r="E1327" s="58"/>
      <c r="F1327" s="58"/>
      <c r="G1327" s="58"/>
      <c r="H1327" s="60"/>
      <c r="I1327" s="60"/>
      <c r="J1327" s="60"/>
      <c r="K1327" s="60"/>
      <c r="M1327" s="61"/>
      <c r="N1327" s="61"/>
      <c r="O1327" s="62"/>
      <c r="P1327" s="125"/>
      <c r="W1327" s="62"/>
      <c r="X1327" s="62"/>
    </row>
    <row r="1328" spans="1:24" s="57" customFormat="1" x14ac:dyDescent="0.25">
      <c r="A1328" s="75"/>
      <c r="D1328" s="58"/>
      <c r="E1328" s="58"/>
      <c r="F1328" s="58"/>
      <c r="G1328" s="58"/>
      <c r="H1328" s="60"/>
      <c r="I1328" s="60"/>
      <c r="J1328" s="60"/>
      <c r="K1328" s="60"/>
      <c r="M1328" s="61"/>
      <c r="N1328" s="61"/>
      <c r="O1328" s="62"/>
      <c r="P1328" s="125"/>
      <c r="W1328" s="62"/>
      <c r="X1328" s="62"/>
    </row>
    <row r="1329" spans="1:24" s="57" customFormat="1" x14ac:dyDescent="0.25">
      <c r="A1329" s="75"/>
      <c r="D1329" s="58"/>
      <c r="E1329" s="58"/>
      <c r="F1329" s="58"/>
      <c r="G1329" s="58"/>
      <c r="H1329" s="60"/>
      <c r="I1329" s="60"/>
      <c r="J1329" s="60"/>
      <c r="K1329" s="60"/>
      <c r="M1329" s="61"/>
      <c r="N1329" s="61"/>
      <c r="O1329" s="62"/>
      <c r="P1329" s="125"/>
      <c r="W1329" s="62"/>
      <c r="X1329" s="62"/>
    </row>
    <row r="1330" spans="1:24" s="57" customFormat="1" x14ac:dyDescent="0.25">
      <c r="A1330" s="75"/>
      <c r="D1330" s="58"/>
      <c r="E1330" s="58"/>
      <c r="F1330" s="58"/>
      <c r="G1330" s="58"/>
      <c r="H1330" s="60"/>
      <c r="I1330" s="60"/>
      <c r="J1330" s="60"/>
      <c r="K1330" s="60"/>
      <c r="M1330" s="61"/>
      <c r="N1330" s="61"/>
      <c r="O1330" s="62"/>
      <c r="P1330" s="125"/>
      <c r="W1330" s="62"/>
      <c r="X1330" s="62"/>
    </row>
    <row r="1331" spans="1:24" s="57" customFormat="1" x14ac:dyDescent="0.25">
      <c r="A1331" s="75"/>
      <c r="D1331" s="58"/>
      <c r="E1331" s="58"/>
      <c r="F1331" s="58"/>
      <c r="G1331" s="58"/>
      <c r="H1331" s="60"/>
      <c r="I1331" s="60"/>
      <c r="J1331" s="60"/>
      <c r="K1331" s="60"/>
      <c r="M1331" s="61"/>
      <c r="N1331" s="61"/>
      <c r="O1331" s="62"/>
      <c r="P1331" s="125"/>
      <c r="W1331" s="62"/>
      <c r="X1331" s="62"/>
    </row>
    <row r="1332" spans="1:24" s="57" customFormat="1" x14ac:dyDescent="0.25">
      <c r="A1332" s="75"/>
      <c r="D1332" s="58"/>
      <c r="E1332" s="58"/>
      <c r="F1332" s="58"/>
      <c r="G1332" s="58"/>
      <c r="H1332" s="60"/>
      <c r="I1332" s="60"/>
      <c r="J1332" s="60"/>
      <c r="K1332" s="60"/>
      <c r="M1332" s="61"/>
      <c r="N1332" s="61"/>
      <c r="O1332" s="62"/>
      <c r="P1332" s="125"/>
      <c r="W1332" s="62"/>
      <c r="X1332" s="62"/>
    </row>
    <row r="1333" spans="1:24" s="57" customFormat="1" x14ac:dyDescent="0.25">
      <c r="A1333" s="75"/>
      <c r="D1333" s="58"/>
      <c r="E1333" s="58"/>
      <c r="F1333" s="58"/>
      <c r="G1333" s="58"/>
      <c r="H1333" s="60"/>
      <c r="I1333" s="60"/>
      <c r="J1333" s="60"/>
      <c r="K1333" s="60"/>
      <c r="M1333" s="61"/>
      <c r="N1333" s="61"/>
      <c r="O1333" s="62"/>
      <c r="P1333" s="125"/>
      <c r="W1333" s="62"/>
      <c r="X1333" s="62"/>
    </row>
    <row r="1334" spans="1:24" s="57" customFormat="1" x14ac:dyDescent="0.25">
      <c r="A1334" s="75"/>
      <c r="D1334" s="58"/>
      <c r="E1334" s="58"/>
      <c r="F1334" s="58"/>
      <c r="G1334" s="58"/>
      <c r="H1334" s="60"/>
      <c r="I1334" s="60"/>
      <c r="J1334" s="60"/>
      <c r="K1334" s="60"/>
      <c r="M1334" s="61"/>
      <c r="N1334" s="61"/>
      <c r="O1334" s="62"/>
      <c r="P1334" s="125"/>
      <c r="W1334" s="62"/>
      <c r="X1334" s="62"/>
    </row>
    <row r="1335" spans="1:24" s="57" customFormat="1" x14ac:dyDescent="0.25">
      <c r="A1335" s="75"/>
      <c r="D1335" s="58"/>
      <c r="E1335" s="58"/>
      <c r="F1335" s="58"/>
      <c r="G1335" s="58"/>
      <c r="H1335" s="60"/>
      <c r="I1335" s="60"/>
      <c r="J1335" s="60"/>
      <c r="K1335" s="60"/>
      <c r="M1335" s="61"/>
      <c r="N1335" s="61"/>
      <c r="O1335" s="62"/>
      <c r="P1335" s="125"/>
      <c r="W1335" s="62"/>
      <c r="X1335" s="62"/>
    </row>
    <row r="1336" spans="1:24" s="57" customFormat="1" x14ac:dyDescent="0.25">
      <c r="A1336" s="75"/>
      <c r="D1336" s="58"/>
      <c r="E1336" s="58"/>
      <c r="F1336" s="58"/>
      <c r="G1336" s="58"/>
      <c r="H1336" s="60"/>
      <c r="I1336" s="60"/>
      <c r="J1336" s="60"/>
      <c r="K1336" s="60"/>
      <c r="M1336" s="61"/>
      <c r="N1336" s="61"/>
      <c r="O1336" s="62"/>
      <c r="P1336" s="125"/>
      <c r="W1336" s="62"/>
      <c r="X1336" s="62"/>
    </row>
    <row r="1337" spans="1:24" s="57" customFormat="1" x14ac:dyDescent="0.25">
      <c r="A1337" s="75"/>
      <c r="D1337" s="58"/>
      <c r="E1337" s="58"/>
      <c r="F1337" s="58"/>
      <c r="G1337" s="58"/>
      <c r="H1337" s="60"/>
      <c r="I1337" s="60"/>
      <c r="J1337" s="60"/>
      <c r="K1337" s="60"/>
      <c r="M1337" s="61"/>
      <c r="N1337" s="61"/>
      <c r="O1337" s="62"/>
      <c r="P1337" s="125"/>
      <c r="W1337" s="62"/>
      <c r="X1337" s="62"/>
    </row>
    <row r="1338" spans="1:24" s="57" customFormat="1" x14ac:dyDescent="0.25">
      <c r="A1338" s="75"/>
      <c r="D1338" s="58"/>
      <c r="E1338" s="58"/>
      <c r="F1338" s="58"/>
      <c r="G1338" s="58"/>
      <c r="H1338" s="60"/>
      <c r="I1338" s="60"/>
      <c r="J1338" s="60"/>
      <c r="K1338" s="60"/>
      <c r="M1338" s="61"/>
      <c r="N1338" s="61"/>
      <c r="O1338" s="62"/>
      <c r="P1338" s="125"/>
      <c r="W1338" s="62"/>
      <c r="X1338" s="62"/>
    </row>
    <row r="1339" spans="1:24" s="57" customFormat="1" x14ac:dyDescent="0.25">
      <c r="A1339" s="75"/>
      <c r="D1339" s="58"/>
      <c r="E1339" s="58"/>
      <c r="F1339" s="58"/>
      <c r="G1339" s="58"/>
      <c r="H1339" s="60"/>
      <c r="I1339" s="60"/>
      <c r="J1339" s="60"/>
      <c r="K1339" s="60"/>
      <c r="M1339" s="61"/>
      <c r="N1339" s="61"/>
      <c r="O1339" s="62"/>
      <c r="P1339" s="125"/>
      <c r="W1339" s="62"/>
      <c r="X1339" s="62"/>
    </row>
    <row r="1340" spans="1:24" s="57" customFormat="1" x14ac:dyDescent="0.25">
      <c r="A1340" s="75"/>
      <c r="D1340" s="58"/>
      <c r="E1340" s="58"/>
      <c r="F1340" s="58"/>
      <c r="G1340" s="58"/>
      <c r="H1340" s="60"/>
      <c r="I1340" s="60"/>
      <c r="J1340" s="60"/>
      <c r="K1340" s="60"/>
      <c r="M1340" s="61"/>
      <c r="N1340" s="61"/>
      <c r="O1340" s="62"/>
      <c r="P1340" s="125"/>
      <c r="W1340" s="62"/>
      <c r="X1340" s="62"/>
    </row>
    <row r="1341" spans="1:24" s="57" customFormat="1" x14ac:dyDescent="0.25">
      <c r="A1341" s="75"/>
      <c r="D1341" s="58"/>
      <c r="E1341" s="58"/>
      <c r="F1341" s="58"/>
      <c r="G1341" s="58"/>
      <c r="H1341" s="60"/>
      <c r="I1341" s="60"/>
      <c r="J1341" s="60"/>
      <c r="K1341" s="60"/>
      <c r="M1341" s="61"/>
      <c r="N1341" s="61"/>
      <c r="O1341" s="62"/>
      <c r="P1341" s="125"/>
      <c r="W1341" s="62"/>
      <c r="X1341" s="62"/>
    </row>
    <row r="1342" spans="1:24" s="57" customFormat="1" x14ac:dyDescent="0.25">
      <c r="A1342" s="75"/>
      <c r="D1342" s="58"/>
      <c r="E1342" s="58"/>
      <c r="F1342" s="58"/>
      <c r="G1342" s="58"/>
      <c r="H1342" s="60"/>
      <c r="I1342" s="60"/>
      <c r="J1342" s="60"/>
      <c r="K1342" s="60"/>
      <c r="M1342" s="61"/>
      <c r="N1342" s="61"/>
      <c r="O1342" s="62"/>
      <c r="P1342" s="125"/>
      <c r="W1342" s="62"/>
      <c r="X1342" s="62"/>
    </row>
    <row r="1343" spans="1:24" s="57" customFormat="1" x14ac:dyDescent="0.25">
      <c r="A1343" s="75"/>
      <c r="D1343" s="58"/>
      <c r="E1343" s="58"/>
      <c r="F1343" s="58"/>
      <c r="G1343" s="58"/>
      <c r="H1343" s="60"/>
      <c r="I1343" s="60"/>
      <c r="J1343" s="60"/>
      <c r="K1343" s="60"/>
      <c r="M1343" s="61"/>
      <c r="N1343" s="61"/>
      <c r="O1343" s="62"/>
      <c r="P1343" s="125"/>
      <c r="W1343" s="62"/>
      <c r="X1343" s="62"/>
    </row>
    <row r="1344" spans="1:24" s="57" customFormat="1" x14ac:dyDescent="0.25">
      <c r="A1344" s="75"/>
      <c r="D1344" s="58"/>
      <c r="E1344" s="58"/>
      <c r="F1344" s="58"/>
      <c r="G1344" s="58"/>
      <c r="H1344" s="60"/>
      <c r="I1344" s="60"/>
      <c r="J1344" s="60"/>
      <c r="K1344" s="60"/>
      <c r="M1344" s="61"/>
      <c r="N1344" s="61"/>
      <c r="O1344" s="62"/>
      <c r="P1344" s="125"/>
      <c r="W1344" s="62"/>
      <c r="X1344" s="62"/>
    </row>
    <row r="1345" spans="1:24" s="57" customFormat="1" x14ac:dyDescent="0.25">
      <c r="A1345" s="75"/>
      <c r="D1345" s="58"/>
      <c r="E1345" s="58"/>
      <c r="F1345" s="58"/>
      <c r="G1345" s="58"/>
      <c r="H1345" s="60"/>
      <c r="I1345" s="60"/>
      <c r="J1345" s="60"/>
      <c r="K1345" s="60"/>
      <c r="M1345" s="61"/>
      <c r="N1345" s="61"/>
      <c r="O1345" s="62"/>
      <c r="P1345" s="125"/>
      <c r="W1345" s="62"/>
      <c r="X1345" s="62"/>
    </row>
    <row r="1346" spans="1:24" s="57" customFormat="1" x14ac:dyDescent="0.25">
      <c r="A1346" s="75"/>
      <c r="D1346" s="58"/>
      <c r="E1346" s="58"/>
      <c r="F1346" s="58"/>
      <c r="G1346" s="58"/>
      <c r="H1346" s="60"/>
      <c r="I1346" s="60"/>
      <c r="J1346" s="60"/>
      <c r="K1346" s="60"/>
      <c r="M1346" s="61"/>
      <c r="N1346" s="61"/>
      <c r="O1346" s="62"/>
      <c r="P1346" s="125"/>
      <c r="W1346" s="62"/>
      <c r="X1346" s="62"/>
    </row>
    <row r="1347" spans="1:24" s="57" customFormat="1" x14ac:dyDescent="0.25">
      <c r="A1347" s="75"/>
      <c r="D1347" s="58"/>
      <c r="E1347" s="58"/>
      <c r="F1347" s="58"/>
      <c r="G1347" s="58"/>
      <c r="H1347" s="60"/>
      <c r="I1347" s="60"/>
      <c r="J1347" s="60"/>
      <c r="K1347" s="60"/>
      <c r="M1347" s="61"/>
      <c r="N1347" s="61"/>
      <c r="O1347" s="62"/>
      <c r="P1347" s="125"/>
      <c r="W1347" s="62"/>
      <c r="X1347" s="62"/>
    </row>
    <row r="1348" spans="1:24" s="57" customFormat="1" x14ac:dyDescent="0.25">
      <c r="A1348" s="75"/>
      <c r="D1348" s="58"/>
      <c r="E1348" s="58"/>
      <c r="F1348" s="58"/>
      <c r="G1348" s="58"/>
      <c r="H1348" s="60"/>
      <c r="I1348" s="60"/>
      <c r="J1348" s="60"/>
      <c r="K1348" s="60"/>
      <c r="M1348" s="61"/>
      <c r="N1348" s="61"/>
      <c r="O1348" s="62"/>
      <c r="P1348" s="125"/>
      <c r="W1348" s="62"/>
      <c r="X1348" s="62"/>
    </row>
    <row r="1349" spans="1:24" s="57" customFormat="1" x14ac:dyDescent="0.25">
      <c r="A1349" s="75"/>
      <c r="D1349" s="58"/>
      <c r="E1349" s="58"/>
      <c r="F1349" s="58"/>
      <c r="G1349" s="58"/>
      <c r="H1349" s="60"/>
      <c r="I1349" s="60"/>
      <c r="J1349" s="60"/>
      <c r="K1349" s="60"/>
      <c r="M1349" s="61"/>
      <c r="N1349" s="61"/>
      <c r="O1349" s="62"/>
      <c r="P1349" s="125"/>
      <c r="W1349" s="62"/>
      <c r="X1349" s="62"/>
    </row>
    <row r="1350" spans="1:24" s="57" customFormat="1" x14ac:dyDescent="0.25">
      <c r="A1350" s="75"/>
      <c r="D1350" s="58"/>
      <c r="E1350" s="58"/>
      <c r="F1350" s="58"/>
      <c r="G1350" s="58"/>
      <c r="H1350" s="60"/>
      <c r="I1350" s="60"/>
      <c r="J1350" s="60"/>
      <c r="K1350" s="60"/>
      <c r="M1350" s="61"/>
      <c r="N1350" s="61"/>
      <c r="O1350" s="62"/>
      <c r="P1350" s="125"/>
      <c r="W1350" s="62"/>
      <c r="X1350" s="62"/>
    </row>
    <row r="1351" spans="1:24" s="57" customFormat="1" x14ac:dyDescent="0.25">
      <c r="A1351" s="75"/>
      <c r="D1351" s="58"/>
      <c r="E1351" s="58"/>
      <c r="F1351" s="58"/>
      <c r="G1351" s="58"/>
      <c r="H1351" s="60"/>
      <c r="I1351" s="60"/>
      <c r="J1351" s="60"/>
      <c r="K1351" s="60"/>
      <c r="M1351" s="61"/>
      <c r="N1351" s="61"/>
      <c r="O1351" s="62"/>
      <c r="P1351" s="125"/>
      <c r="W1351" s="62"/>
      <c r="X1351" s="62"/>
    </row>
    <row r="1352" spans="1:24" s="57" customFormat="1" x14ac:dyDescent="0.25">
      <c r="A1352" s="75"/>
      <c r="D1352" s="58"/>
      <c r="E1352" s="58"/>
      <c r="F1352" s="58"/>
      <c r="G1352" s="58"/>
      <c r="H1352" s="60"/>
      <c r="I1352" s="60"/>
      <c r="J1352" s="60"/>
      <c r="K1352" s="60"/>
      <c r="M1352" s="61"/>
      <c r="N1352" s="61"/>
      <c r="O1352" s="62"/>
      <c r="P1352" s="125"/>
      <c r="W1352" s="62"/>
      <c r="X1352" s="62"/>
    </row>
    <row r="1353" spans="1:24" s="57" customFormat="1" x14ac:dyDescent="0.25">
      <c r="A1353" s="75"/>
      <c r="D1353" s="58"/>
      <c r="E1353" s="58"/>
      <c r="F1353" s="58"/>
      <c r="G1353" s="58"/>
      <c r="H1353" s="60"/>
      <c r="I1353" s="60"/>
      <c r="J1353" s="60"/>
      <c r="K1353" s="60"/>
      <c r="M1353" s="61"/>
      <c r="N1353" s="61"/>
      <c r="O1353" s="62"/>
      <c r="P1353" s="125"/>
      <c r="W1353" s="62"/>
      <c r="X1353" s="62"/>
    </row>
    <row r="1354" spans="1:24" s="57" customFormat="1" x14ac:dyDescent="0.25">
      <c r="A1354" s="75"/>
      <c r="D1354" s="58"/>
      <c r="E1354" s="58"/>
      <c r="F1354" s="58"/>
      <c r="G1354" s="58"/>
      <c r="H1354" s="60"/>
      <c r="I1354" s="60"/>
      <c r="J1354" s="60"/>
      <c r="K1354" s="60"/>
      <c r="M1354" s="61"/>
      <c r="N1354" s="61"/>
      <c r="O1354" s="62"/>
      <c r="P1354" s="125"/>
      <c r="W1354" s="62"/>
      <c r="X1354" s="62"/>
    </row>
    <row r="1355" spans="1:24" s="57" customFormat="1" x14ac:dyDescent="0.25">
      <c r="A1355" s="75"/>
      <c r="D1355" s="58"/>
      <c r="E1355" s="58"/>
      <c r="F1355" s="58"/>
      <c r="G1355" s="58"/>
      <c r="H1355" s="60"/>
      <c r="I1355" s="60"/>
      <c r="J1355" s="60"/>
      <c r="K1355" s="60"/>
      <c r="M1355" s="61"/>
      <c r="N1355" s="61"/>
      <c r="O1355" s="62"/>
      <c r="P1355" s="125"/>
      <c r="W1355" s="62"/>
      <c r="X1355" s="62"/>
    </row>
    <row r="1356" spans="1:24" s="57" customFormat="1" x14ac:dyDescent="0.25">
      <c r="A1356" s="75"/>
      <c r="D1356" s="58"/>
      <c r="E1356" s="58"/>
      <c r="F1356" s="58"/>
      <c r="G1356" s="58"/>
      <c r="H1356" s="60"/>
      <c r="I1356" s="60"/>
      <c r="J1356" s="60"/>
      <c r="K1356" s="60"/>
      <c r="M1356" s="61"/>
      <c r="N1356" s="61"/>
      <c r="O1356" s="62"/>
      <c r="P1356" s="125"/>
      <c r="W1356" s="62"/>
      <c r="X1356" s="62"/>
    </row>
    <row r="1357" spans="1:24" s="57" customFormat="1" x14ac:dyDescent="0.25">
      <c r="A1357" s="75"/>
      <c r="D1357" s="58"/>
      <c r="E1357" s="58"/>
      <c r="F1357" s="58"/>
      <c r="G1357" s="58"/>
      <c r="H1357" s="60"/>
      <c r="I1357" s="60"/>
      <c r="J1357" s="60"/>
      <c r="K1357" s="60"/>
      <c r="M1357" s="61"/>
      <c r="N1357" s="61"/>
      <c r="O1357" s="62"/>
      <c r="P1357" s="125"/>
      <c r="W1357" s="62"/>
      <c r="X1357" s="62"/>
    </row>
    <row r="1358" spans="1:24" s="57" customFormat="1" x14ac:dyDescent="0.25">
      <c r="A1358" s="75"/>
      <c r="D1358" s="58"/>
      <c r="E1358" s="58"/>
      <c r="F1358" s="58"/>
      <c r="G1358" s="58"/>
      <c r="H1358" s="60"/>
      <c r="I1358" s="60"/>
      <c r="J1358" s="60"/>
      <c r="K1358" s="60"/>
      <c r="M1358" s="61"/>
      <c r="N1358" s="61"/>
      <c r="O1358" s="62"/>
      <c r="P1358" s="125"/>
      <c r="W1358" s="62"/>
      <c r="X1358" s="62"/>
    </row>
    <row r="1359" spans="1:24" s="57" customFormat="1" x14ac:dyDescent="0.25">
      <c r="A1359" s="75"/>
      <c r="D1359" s="58"/>
      <c r="E1359" s="58"/>
      <c r="F1359" s="58"/>
      <c r="G1359" s="58"/>
      <c r="H1359" s="60"/>
      <c r="I1359" s="60"/>
      <c r="J1359" s="60"/>
      <c r="K1359" s="60"/>
      <c r="M1359" s="61"/>
      <c r="N1359" s="61"/>
      <c r="O1359" s="62"/>
      <c r="P1359" s="125"/>
      <c r="W1359" s="62"/>
      <c r="X1359" s="62"/>
    </row>
    <row r="1360" spans="1:24" s="57" customFormat="1" x14ac:dyDescent="0.25">
      <c r="A1360" s="75"/>
      <c r="D1360" s="58"/>
      <c r="E1360" s="58"/>
      <c r="F1360" s="58"/>
      <c r="G1360" s="58"/>
      <c r="H1360" s="60"/>
      <c r="I1360" s="60"/>
      <c r="J1360" s="60"/>
      <c r="K1360" s="60"/>
      <c r="M1360" s="61"/>
      <c r="N1360" s="61"/>
      <c r="O1360" s="62"/>
      <c r="P1360" s="125"/>
      <c r="W1360" s="62"/>
      <c r="X1360" s="62"/>
    </row>
    <row r="1361" spans="1:24" s="57" customFormat="1" x14ac:dyDescent="0.25">
      <c r="A1361" s="75"/>
      <c r="D1361" s="58"/>
      <c r="E1361" s="58"/>
      <c r="F1361" s="58"/>
      <c r="G1361" s="58"/>
      <c r="H1361" s="60"/>
      <c r="I1361" s="60"/>
      <c r="J1361" s="60"/>
      <c r="K1361" s="60"/>
      <c r="M1361" s="61"/>
      <c r="N1361" s="61"/>
      <c r="O1361" s="62"/>
      <c r="P1361" s="125"/>
      <c r="W1361" s="62"/>
      <c r="X1361" s="62"/>
    </row>
    <row r="1362" spans="1:24" s="57" customFormat="1" x14ac:dyDescent="0.25">
      <c r="A1362" s="75"/>
      <c r="D1362" s="58"/>
      <c r="E1362" s="58"/>
      <c r="F1362" s="58"/>
      <c r="G1362" s="58"/>
      <c r="H1362" s="60"/>
      <c r="I1362" s="60"/>
      <c r="J1362" s="60"/>
      <c r="K1362" s="60"/>
      <c r="M1362" s="61"/>
      <c r="N1362" s="61"/>
      <c r="O1362" s="62"/>
      <c r="P1362" s="125"/>
      <c r="W1362" s="62"/>
      <c r="X1362" s="62"/>
    </row>
    <row r="1363" spans="1:24" s="57" customFormat="1" x14ac:dyDescent="0.25">
      <c r="A1363" s="75"/>
      <c r="D1363" s="58"/>
      <c r="E1363" s="58"/>
      <c r="F1363" s="58"/>
      <c r="G1363" s="58"/>
      <c r="H1363" s="60"/>
      <c r="I1363" s="60"/>
      <c r="J1363" s="60"/>
      <c r="K1363" s="60"/>
      <c r="M1363" s="61"/>
      <c r="N1363" s="61"/>
      <c r="O1363" s="62"/>
      <c r="P1363" s="125"/>
      <c r="W1363" s="62"/>
      <c r="X1363" s="62"/>
    </row>
    <row r="1364" spans="1:24" s="57" customFormat="1" x14ac:dyDescent="0.25">
      <c r="A1364" s="75"/>
      <c r="D1364" s="58"/>
      <c r="E1364" s="58"/>
      <c r="F1364" s="58"/>
      <c r="G1364" s="58"/>
      <c r="H1364" s="60"/>
      <c r="I1364" s="60"/>
      <c r="J1364" s="60"/>
      <c r="K1364" s="60"/>
      <c r="M1364" s="61"/>
      <c r="N1364" s="61"/>
      <c r="O1364" s="62"/>
      <c r="P1364" s="125"/>
      <c r="W1364" s="62"/>
      <c r="X1364" s="62"/>
    </row>
    <row r="1365" spans="1:24" s="57" customFormat="1" x14ac:dyDescent="0.25">
      <c r="A1365" s="75"/>
      <c r="D1365" s="58"/>
      <c r="E1365" s="58"/>
      <c r="F1365" s="58"/>
      <c r="G1365" s="58"/>
      <c r="H1365" s="60"/>
      <c r="I1365" s="60"/>
      <c r="J1365" s="60"/>
      <c r="K1365" s="60"/>
      <c r="M1365" s="61"/>
      <c r="N1365" s="61"/>
      <c r="O1365" s="62"/>
      <c r="P1365" s="125"/>
      <c r="W1365" s="62"/>
      <c r="X1365" s="62"/>
    </row>
    <row r="1366" spans="1:24" s="57" customFormat="1" x14ac:dyDescent="0.25">
      <c r="A1366" s="75"/>
      <c r="D1366" s="58"/>
      <c r="E1366" s="58"/>
      <c r="F1366" s="58"/>
      <c r="G1366" s="58"/>
      <c r="H1366" s="60"/>
      <c r="I1366" s="60"/>
      <c r="J1366" s="60"/>
      <c r="K1366" s="60"/>
      <c r="M1366" s="61"/>
      <c r="N1366" s="61"/>
      <c r="O1366" s="62"/>
      <c r="P1366" s="125"/>
      <c r="W1366" s="62"/>
      <c r="X1366" s="62"/>
    </row>
    <row r="1367" spans="1:24" s="57" customFormat="1" x14ac:dyDescent="0.25">
      <c r="A1367" s="75"/>
      <c r="D1367" s="58"/>
      <c r="E1367" s="58"/>
      <c r="F1367" s="58"/>
      <c r="G1367" s="58"/>
      <c r="H1367" s="60"/>
      <c r="I1367" s="60"/>
      <c r="J1367" s="60"/>
      <c r="K1367" s="60"/>
      <c r="M1367" s="61"/>
      <c r="N1367" s="61"/>
      <c r="O1367" s="62"/>
      <c r="P1367" s="125"/>
      <c r="W1367" s="62"/>
      <c r="X1367" s="62"/>
    </row>
    <row r="1368" spans="1:24" s="57" customFormat="1" x14ac:dyDescent="0.25">
      <c r="A1368" s="75"/>
      <c r="D1368" s="58"/>
      <c r="E1368" s="58"/>
      <c r="F1368" s="58"/>
      <c r="G1368" s="58"/>
      <c r="H1368" s="60"/>
      <c r="I1368" s="60"/>
      <c r="J1368" s="60"/>
      <c r="K1368" s="60"/>
      <c r="M1368" s="61"/>
      <c r="N1368" s="61"/>
      <c r="O1368" s="62"/>
      <c r="P1368" s="125"/>
      <c r="W1368" s="62"/>
      <c r="X1368" s="62"/>
    </row>
    <row r="1369" spans="1:24" s="57" customFormat="1" x14ac:dyDescent="0.25">
      <c r="A1369" s="75"/>
      <c r="D1369" s="58"/>
      <c r="E1369" s="58"/>
      <c r="F1369" s="58"/>
      <c r="G1369" s="58"/>
      <c r="H1369" s="60"/>
      <c r="I1369" s="60"/>
      <c r="J1369" s="60"/>
      <c r="K1369" s="60"/>
      <c r="M1369" s="61"/>
      <c r="N1369" s="61"/>
      <c r="O1369" s="62"/>
      <c r="P1369" s="125"/>
      <c r="W1369" s="62"/>
      <c r="X1369" s="62"/>
    </row>
    <row r="1370" spans="1:24" s="57" customFormat="1" x14ac:dyDescent="0.25">
      <c r="A1370" s="75"/>
      <c r="D1370" s="58"/>
      <c r="E1370" s="58"/>
      <c r="F1370" s="58"/>
      <c r="G1370" s="58"/>
      <c r="H1370" s="60"/>
      <c r="I1370" s="60"/>
      <c r="J1370" s="60"/>
      <c r="K1370" s="60"/>
      <c r="M1370" s="61"/>
      <c r="N1370" s="61"/>
      <c r="O1370" s="62"/>
      <c r="P1370" s="125"/>
      <c r="W1370" s="62"/>
      <c r="X1370" s="62"/>
    </row>
    <row r="1371" spans="1:24" s="57" customFormat="1" x14ac:dyDescent="0.25">
      <c r="A1371" s="75"/>
      <c r="D1371" s="58"/>
      <c r="E1371" s="58"/>
      <c r="F1371" s="58"/>
      <c r="G1371" s="58"/>
      <c r="H1371" s="60"/>
      <c r="I1371" s="60"/>
      <c r="J1371" s="60"/>
      <c r="K1371" s="60"/>
      <c r="M1371" s="61"/>
      <c r="N1371" s="61"/>
      <c r="O1371" s="62"/>
      <c r="P1371" s="125"/>
      <c r="W1371" s="62"/>
      <c r="X1371" s="62"/>
    </row>
    <row r="1372" spans="1:24" s="57" customFormat="1" x14ac:dyDescent="0.25">
      <c r="A1372" s="75"/>
      <c r="D1372" s="58"/>
      <c r="E1372" s="58"/>
      <c r="F1372" s="58"/>
      <c r="G1372" s="58"/>
      <c r="H1372" s="60"/>
      <c r="I1372" s="60"/>
      <c r="J1372" s="60"/>
      <c r="K1372" s="60"/>
      <c r="M1372" s="61"/>
      <c r="N1372" s="61"/>
      <c r="O1372" s="62"/>
      <c r="P1372" s="125"/>
      <c r="W1372" s="62"/>
      <c r="X1372" s="62"/>
    </row>
    <row r="1373" spans="1:24" s="57" customFormat="1" x14ac:dyDescent="0.25">
      <c r="A1373" s="75"/>
      <c r="D1373" s="58"/>
      <c r="E1373" s="58"/>
      <c r="F1373" s="58"/>
      <c r="G1373" s="58"/>
      <c r="H1373" s="60"/>
      <c r="I1373" s="60"/>
      <c r="J1373" s="60"/>
      <c r="K1373" s="60"/>
      <c r="M1373" s="61"/>
      <c r="N1373" s="61"/>
      <c r="O1373" s="62"/>
      <c r="P1373" s="125"/>
      <c r="W1373" s="62"/>
      <c r="X1373" s="62"/>
    </row>
    <row r="1374" spans="1:24" s="57" customFormat="1" x14ac:dyDescent="0.25">
      <c r="A1374" s="75"/>
      <c r="D1374" s="58"/>
      <c r="E1374" s="58"/>
      <c r="F1374" s="58"/>
      <c r="G1374" s="58"/>
      <c r="H1374" s="60"/>
      <c r="I1374" s="60"/>
      <c r="J1374" s="60"/>
      <c r="K1374" s="60"/>
      <c r="M1374" s="61"/>
      <c r="N1374" s="61"/>
      <c r="O1374" s="62"/>
      <c r="P1374" s="125"/>
      <c r="W1374" s="62"/>
      <c r="X1374" s="62"/>
    </row>
    <row r="1375" spans="1:24" s="57" customFormat="1" x14ac:dyDescent="0.25">
      <c r="A1375" s="75"/>
      <c r="D1375" s="58"/>
      <c r="E1375" s="58"/>
      <c r="F1375" s="58"/>
      <c r="G1375" s="58"/>
      <c r="H1375" s="60"/>
      <c r="I1375" s="60"/>
      <c r="J1375" s="60"/>
      <c r="K1375" s="60"/>
      <c r="M1375" s="61"/>
      <c r="N1375" s="61"/>
      <c r="O1375" s="62"/>
      <c r="P1375" s="125"/>
      <c r="W1375" s="62"/>
      <c r="X1375" s="62"/>
    </row>
    <row r="1376" spans="1:24" s="57" customFormat="1" x14ac:dyDescent="0.25">
      <c r="A1376" s="75"/>
      <c r="D1376" s="58"/>
      <c r="E1376" s="58"/>
      <c r="F1376" s="58"/>
      <c r="G1376" s="58"/>
      <c r="H1376" s="60"/>
      <c r="I1376" s="60"/>
      <c r="J1376" s="60"/>
      <c r="K1376" s="60"/>
      <c r="M1376" s="61"/>
      <c r="N1376" s="61"/>
      <c r="O1376" s="62"/>
      <c r="P1376" s="125"/>
      <c r="W1376" s="62"/>
      <c r="X1376" s="62"/>
    </row>
    <row r="1377" spans="1:24" s="57" customFormat="1" x14ac:dyDescent="0.25">
      <c r="A1377" s="75"/>
      <c r="D1377" s="58"/>
      <c r="E1377" s="58"/>
      <c r="F1377" s="58"/>
      <c r="G1377" s="58"/>
      <c r="H1377" s="60"/>
      <c r="I1377" s="60"/>
      <c r="J1377" s="60"/>
      <c r="K1377" s="60"/>
      <c r="M1377" s="61"/>
      <c r="N1377" s="61"/>
      <c r="O1377" s="62"/>
      <c r="P1377" s="125"/>
      <c r="W1377" s="62"/>
      <c r="X1377" s="62"/>
    </row>
    <row r="1378" spans="1:24" s="57" customFormat="1" x14ac:dyDescent="0.25">
      <c r="A1378" s="75"/>
      <c r="D1378" s="58"/>
      <c r="E1378" s="58"/>
      <c r="F1378" s="58"/>
      <c r="G1378" s="58"/>
      <c r="H1378" s="60"/>
      <c r="I1378" s="60"/>
      <c r="J1378" s="60"/>
      <c r="K1378" s="60"/>
      <c r="M1378" s="61"/>
      <c r="N1378" s="61"/>
      <c r="O1378" s="62"/>
      <c r="P1378" s="125"/>
      <c r="W1378" s="62"/>
      <c r="X1378" s="62"/>
    </row>
    <row r="1379" spans="1:24" s="57" customFormat="1" x14ac:dyDescent="0.25">
      <c r="A1379" s="75"/>
      <c r="D1379" s="58"/>
      <c r="E1379" s="58"/>
      <c r="F1379" s="58"/>
      <c r="G1379" s="58"/>
      <c r="H1379" s="60"/>
      <c r="I1379" s="60"/>
      <c r="J1379" s="60"/>
      <c r="K1379" s="60"/>
      <c r="M1379" s="61"/>
      <c r="N1379" s="61"/>
      <c r="O1379" s="62"/>
      <c r="P1379" s="125"/>
      <c r="W1379" s="62"/>
      <c r="X1379" s="62"/>
    </row>
    <row r="1380" spans="1:24" s="57" customFormat="1" x14ac:dyDescent="0.25">
      <c r="A1380" s="75"/>
      <c r="D1380" s="58"/>
      <c r="E1380" s="58"/>
      <c r="F1380" s="58"/>
      <c r="G1380" s="58"/>
      <c r="H1380" s="60"/>
      <c r="I1380" s="60"/>
      <c r="J1380" s="60"/>
      <c r="K1380" s="60"/>
      <c r="M1380" s="61"/>
      <c r="N1380" s="61"/>
      <c r="O1380" s="62"/>
      <c r="P1380" s="125"/>
      <c r="W1380" s="62"/>
      <c r="X1380" s="62"/>
    </row>
    <row r="1381" spans="1:24" s="57" customFormat="1" x14ac:dyDescent="0.25">
      <c r="A1381" s="75"/>
      <c r="D1381" s="58"/>
      <c r="E1381" s="58"/>
      <c r="F1381" s="58"/>
      <c r="G1381" s="58"/>
      <c r="H1381" s="60"/>
      <c r="I1381" s="60"/>
      <c r="J1381" s="60"/>
      <c r="K1381" s="60"/>
      <c r="M1381" s="61"/>
      <c r="N1381" s="61"/>
      <c r="O1381" s="62"/>
      <c r="P1381" s="125"/>
      <c r="W1381" s="62"/>
      <c r="X1381" s="62"/>
    </row>
    <row r="1382" spans="1:24" s="57" customFormat="1" x14ac:dyDescent="0.25">
      <c r="A1382" s="75"/>
      <c r="D1382" s="58"/>
      <c r="E1382" s="58"/>
      <c r="F1382" s="58"/>
      <c r="G1382" s="58"/>
      <c r="H1382" s="60"/>
      <c r="I1382" s="60"/>
      <c r="J1382" s="60"/>
      <c r="K1382" s="60"/>
      <c r="M1382" s="61"/>
      <c r="N1382" s="61"/>
      <c r="O1382" s="62"/>
      <c r="P1382" s="125"/>
      <c r="W1382" s="62"/>
      <c r="X1382" s="62"/>
    </row>
    <row r="1383" spans="1:24" s="57" customFormat="1" x14ac:dyDescent="0.25">
      <c r="A1383" s="75"/>
      <c r="D1383" s="58"/>
      <c r="E1383" s="58"/>
      <c r="F1383" s="58"/>
      <c r="G1383" s="58"/>
      <c r="H1383" s="60"/>
      <c r="I1383" s="60"/>
      <c r="J1383" s="60"/>
      <c r="K1383" s="60"/>
      <c r="M1383" s="61"/>
      <c r="N1383" s="61"/>
      <c r="O1383" s="62"/>
      <c r="P1383" s="125"/>
      <c r="W1383" s="62"/>
      <c r="X1383" s="62"/>
    </row>
    <row r="1384" spans="1:24" s="57" customFormat="1" x14ac:dyDescent="0.25">
      <c r="A1384" s="75"/>
      <c r="D1384" s="58"/>
      <c r="E1384" s="58"/>
      <c r="F1384" s="58"/>
      <c r="G1384" s="58"/>
      <c r="H1384" s="60"/>
      <c r="I1384" s="60"/>
      <c r="J1384" s="60"/>
      <c r="K1384" s="60"/>
      <c r="M1384" s="61"/>
      <c r="N1384" s="61"/>
      <c r="O1384" s="62"/>
      <c r="P1384" s="125"/>
      <c r="W1384" s="62"/>
      <c r="X1384" s="62"/>
    </row>
    <row r="1385" spans="1:24" s="57" customFormat="1" x14ac:dyDescent="0.25">
      <c r="A1385" s="75"/>
      <c r="D1385" s="58"/>
      <c r="E1385" s="58"/>
      <c r="F1385" s="58"/>
      <c r="G1385" s="58"/>
      <c r="H1385" s="60"/>
      <c r="I1385" s="60"/>
      <c r="J1385" s="60"/>
      <c r="K1385" s="60"/>
      <c r="M1385" s="61"/>
      <c r="N1385" s="61"/>
      <c r="O1385" s="62"/>
      <c r="P1385" s="125"/>
      <c r="W1385" s="62"/>
      <c r="X1385" s="62"/>
    </row>
    <row r="1386" spans="1:24" s="57" customFormat="1" x14ac:dyDescent="0.25">
      <c r="A1386" s="75"/>
      <c r="D1386" s="58"/>
      <c r="E1386" s="58"/>
      <c r="F1386" s="58"/>
      <c r="G1386" s="58"/>
      <c r="H1386" s="60"/>
      <c r="I1386" s="60"/>
      <c r="J1386" s="60"/>
      <c r="K1386" s="60"/>
      <c r="M1386" s="61"/>
      <c r="N1386" s="61"/>
      <c r="O1386" s="62"/>
      <c r="P1386" s="125"/>
      <c r="W1386" s="62"/>
      <c r="X1386" s="62"/>
    </row>
    <row r="1387" spans="1:24" s="57" customFormat="1" x14ac:dyDescent="0.25">
      <c r="A1387" s="75"/>
      <c r="D1387" s="58"/>
      <c r="E1387" s="58"/>
      <c r="F1387" s="58"/>
      <c r="G1387" s="58"/>
      <c r="H1387" s="60"/>
      <c r="I1387" s="60"/>
      <c r="J1387" s="60"/>
      <c r="K1387" s="60"/>
      <c r="M1387" s="61"/>
      <c r="N1387" s="61"/>
      <c r="O1387" s="62"/>
      <c r="P1387" s="125"/>
      <c r="W1387" s="62"/>
      <c r="X1387" s="62"/>
    </row>
    <row r="1388" spans="1:24" s="57" customFormat="1" x14ac:dyDescent="0.25">
      <c r="A1388" s="75"/>
      <c r="D1388" s="58"/>
      <c r="E1388" s="58"/>
      <c r="F1388" s="58"/>
      <c r="G1388" s="58"/>
      <c r="H1388" s="60"/>
      <c r="I1388" s="60"/>
      <c r="J1388" s="60"/>
      <c r="K1388" s="60"/>
      <c r="M1388" s="61"/>
      <c r="N1388" s="61"/>
      <c r="O1388" s="62"/>
      <c r="P1388" s="125"/>
      <c r="W1388" s="62"/>
      <c r="X1388" s="62"/>
    </row>
    <row r="1389" spans="1:24" s="57" customFormat="1" x14ac:dyDescent="0.25">
      <c r="A1389" s="75"/>
      <c r="D1389" s="58"/>
      <c r="E1389" s="58"/>
      <c r="F1389" s="58"/>
      <c r="G1389" s="58"/>
      <c r="H1389" s="60"/>
      <c r="I1389" s="60"/>
      <c r="J1389" s="60"/>
      <c r="K1389" s="60"/>
      <c r="M1389" s="61"/>
      <c r="N1389" s="61"/>
      <c r="O1389" s="62"/>
      <c r="P1389" s="125"/>
      <c r="W1389" s="62"/>
      <c r="X1389" s="62"/>
    </row>
    <row r="1390" spans="1:24" s="57" customFormat="1" x14ac:dyDescent="0.25">
      <c r="A1390" s="75"/>
      <c r="D1390" s="58"/>
      <c r="E1390" s="58"/>
      <c r="F1390" s="58"/>
      <c r="G1390" s="58"/>
      <c r="H1390" s="60"/>
      <c r="I1390" s="60"/>
      <c r="J1390" s="60"/>
      <c r="K1390" s="60"/>
      <c r="M1390" s="61"/>
      <c r="N1390" s="61"/>
      <c r="O1390" s="62"/>
      <c r="P1390" s="125"/>
      <c r="W1390" s="62"/>
      <c r="X1390" s="62"/>
    </row>
    <row r="1391" spans="1:24" s="57" customFormat="1" x14ac:dyDescent="0.25">
      <c r="A1391" s="75"/>
      <c r="D1391" s="58"/>
      <c r="E1391" s="58"/>
      <c r="F1391" s="58"/>
      <c r="G1391" s="58"/>
      <c r="H1391" s="60"/>
      <c r="I1391" s="60"/>
      <c r="J1391" s="60"/>
      <c r="K1391" s="60"/>
      <c r="M1391" s="61"/>
      <c r="N1391" s="61"/>
      <c r="O1391" s="62"/>
      <c r="P1391" s="125"/>
      <c r="W1391" s="62"/>
      <c r="X1391" s="62"/>
    </row>
    <row r="1392" spans="1:24" s="57" customFormat="1" x14ac:dyDescent="0.25">
      <c r="A1392" s="75"/>
      <c r="D1392" s="58"/>
      <c r="E1392" s="58"/>
      <c r="F1392" s="58"/>
      <c r="G1392" s="58"/>
      <c r="H1392" s="60"/>
      <c r="I1392" s="60"/>
      <c r="J1392" s="60"/>
      <c r="K1392" s="60"/>
      <c r="M1392" s="61"/>
      <c r="N1392" s="61"/>
      <c r="O1392" s="62"/>
      <c r="P1392" s="125"/>
      <c r="W1392" s="62"/>
      <c r="X1392" s="62"/>
    </row>
    <row r="1393" spans="1:24" s="57" customFormat="1" x14ac:dyDescent="0.25">
      <c r="A1393" s="75"/>
      <c r="D1393" s="58"/>
      <c r="E1393" s="58"/>
      <c r="F1393" s="58"/>
      <c r="G1393" s="58"/>
      <c r="H1393" s="60"/>
      <c r="I1393" s="60"/>
      <c r="J1393" s="60"/>
      <c r="K1393" s="60"/>
      <c r="M1393" s="61"/>
      <c r="N1393" s="61"/>
      <c r="O1393" s="62"/>
      <c r="P1393" s="125"/>
      <c r="W1393" s="62"/>
      <c r="X1393" s="62"/>
    </row>
    <row r="1394" spans="1:24" s="57" customFormat="1" x14ac:dyDescent="0.25">
      <c r="A1394" s="75"/>
      <c r="D1394" s="58"/>
      <c r="E1394" s="58"/>
      <c r="F1394" s="58"/>
      <c r="G1394" s="58"/>
      <c r="H1394" s="60"/>
      <c r="I1394" s="60"/>
      <c r="J1394" s="60"/>
      <c r="K1394" s="60"/>
      <c r="M1394" s="61"/>
      <c r="N1394" s="61"/>
      <c r="O1394" s="62"/>
      <c r="P1394" s="125"/>
      <c r="W1394" s="62"/>
      <c r="X1394" s="62"/>
    </row>
    <row r="1395" spans="1:24" s="57" customFormat="1" x14ac:dyDescent="0.25">
      <c r="A1395" s="75"/>
      <c r="D1395" s="58"/>
      <c r="E1395" s="58"/>
      <c r="F1395" s="58"/>
      <c r="G1395" s="58"/>
      <c r="H1395" s="60"/>
      <c r="I1395" s="60"/>
      <c r="J1395" s="60"/>
      <c r="K1395" s="60"/>
      <c r="M1395" s="61"/>
      <c r="N1395" s="61"/>
      <c r="O1395" s="62"/>
      <c r="P1395" s="125"/>
      <c r="W1395" s="62"/>
      <c r="X1395" s="62"/>
    </row>
    <row r="1396" spans="1:24" s="57" customFormat="1" x14ac:dyDescent="0.25">
      <c r="A1396" s="75"/>
      <c r="D1396" s="58"/>
      <c r="E1396" s="58"/>
      <c r="F1396" s="58"/>
      <c r="G1396" s="58"/>
      <c r="H1396" s="60"/>
      <c r="I1396" s="60"/>
      <c r="J1396" s="60"/>
      <c r="K1396" s="60"/>
      <c r="M1396" s="61"/>
      <c r="N1396" s="61"/>
      <c r="O1396" s="62"/>
      <c r="P1396" s="125"/>
      <c r="W1396" s="62"/>
      <c r="X1396" s="62"/>
    </row>
    <row r="1397" spans="1:24" s="57" customFormat="1" x14ac:dyDescent="0.25">
      <c r="A1397" s="75"/>
      <c r="D1397" s="58"/>
      <c r="E1397" s="58"/>
      <c r="F1397" s="58"/>
      <c r="G1397" s="58"/>
      <c r="H1397" s="60"/>
      <c r="I1397" s="60"/>
      <c r="J1397" s="60"/>
      <c r="K1397" s="60"/>
      <c r="M1397" s="61"/>
      <c r="N1397" s="61"/>
      <c r="O1397" s="62"/>
      <c r="P1397" s="125"/>
      <c r="W1397" s="62"/>
      <c r="X1397" s="62"/>
    </row>
    <row r="1398" spans="1:24" s="57" customFormat="1" x14ac:dyDescent="0.25">
      <c r="A1398" s="75"/>
      <c r="D1398" s="58"/>
      <c r="E1398" s="58"/>
      <c r="F1398" s="58"/>
      <c r="G1398" s="58"/>
      <c r="H1398" s="60"/>
      <c r="I1398" s="60"/>
      <c r="J1398" s="60"/>
      <c r="K1398" s="60"/>
      <c r="M1398" s="61"/>
      <c r="N1398" s="61"/>
      <c r="O1398" s="62"/>
      <c r="P1398" s="125"/>
      <c r="W1398" s="62"/>
      <c r="X1398" s="62"/>
    </row>
    <row r="1399" spans="1:24" s="57" customFormat="1" x14ac:dyDescent="0.25">
      <c r="A1399" s="75"/>
      <c r="D1399" s="58"/>
      <c r="E1399" s="58"/>
      <c r="F1399" s="58"/>
      <c r="G1399" s="58"/>
      <c r="H1399" s="60"/>
      <c r="I1399" s="60"/>
      <c r="J1399" s="60"/>
      <c r="K1399" s="60"/>
      <c r="M1399" s="61"/>
      <c r="N1399" s="61"/>
      <c r="O1399" s="62"/>
      <c r="P1399" s="125"/>
      <c r="W1399" s="62"/>
      <c r="X1399" s="62"/>
    </row>
    <row r="1400" spans="1:24" s="57" customFormat="1" x14ac:dyDescent="0.25">
      <c r="A1400" s="75"/>
      <c r="D1400" s="58"/>
      <c r="E1400" s="58"/>
      <c r="F1400" s="58"/>
      <c r="G1400" s="58"/>
      <c r="H1400" s="60"/>
      <c r="I1400" s="60"/>
      <c r="J1400" s="60"/>
      <c r="K1400" s="60"/>
      <c r="M1400" s="61"/>
      <c r="N1400" s="61"/>
      <c r="O1400" s="62"/>
      <c r="P1400" s="125"/>
      <c r="W1400" s="62"/>
      <c r="X1400" s="62"/>
    </row>
    <row r="1401" spans="1:24" s="57" customFormat="1" x14ac:dyDescent="0.25">
      <c r="A1401" s="75"/>
      <c r="D1401" s="58"/>
      <c r="E1401" s="58"/>
      <c r="F1401" s="58"/>
      <c r="G1401" s="58"/>
      <c r="H1401" s="60"/>
      <c r="I1401" s="60"/>
      <c r="J1401" s="60"/>
      <c r="K1401" s="60"/>
      <c r="M1401" s="61"/>
      <c r="N1401" s="61"/>
      <c r="O1401" s="62"/>
      <c r="P1401" s="125"/>
      <c r="W1401" s="62"/>
      <c r="X1401" s="62"/>
    </row>
    <row r="1402" spans="1:24" s="57" customFormat="1" x14ac:dyDescent="0.25">
      <c r="A1402" s="75"/>
      <c r="D1402" s="58"/>
      <c r="E1402" s="58"/>
      <c r="F1402" s="58"/>
      <c r="G1402" s="58"/>
      <c r="H1402" s="60"/>
      <c r="I1402" s="60"/>
      <c r="J1402" s="60"/>
      <c r="K1402" s="60"/>
      <c r="M1402" s="61"/>
      <c r="N1402" s="61"/>
      <c r="O1402" s="62"/>
      <c r="P1402" s="125"/>
      <c r="W1402" s="62"/>
      <c r="X1402" s="62"/>
    </row>
    <row r="1403" spans="1:24" s="57" customFormat="1" x14ac:dyDescent="0.25">
      <c r="A1403" s="75"/>
      <c r="D1403" s="58"/>
      <c r="E1403" s="58"/>
      <c r="F1403" s="58"/>
      <c r="G1403" s="58"/>
      <c r="H1403" s="60"/>
      <c r="I1403" s="60"/>
      <c r="J1403" s="60"/>
      <c r="K1403" s="60"/>
      <c r="M1403" s="61"/>
      <c r="N1403" s="61"/>
      <c r="O1403" s="62"/>
      <c r="P1403" s="125"/>
      <c r="W1403" s="62"/>
      <c r="X1403" s="62"/>
    </row>
    <row r="1404" spans="1:24" s="57" customFormat="1" x14ac:dyDescent="0.25">
      <c r="A1404" s="75"/>
      <c r="D1404" s="58"/>
      <c r="E1404" s="58"/>
      <c r="F1404" s="58"/>
      <c r="G1404" s="58"/>
      <c r="H1404" s="60"/>
      <c r="I1404" s="60"/>
      <c r="J1404" s="60"/>
      <c r="K1404" s="60"/>
      <c r="M1404" s="61"/>
      <c r="N1404" s="61"/>
      <c r="O1404" s="62"/>
      <c r="P1404" s="125"/>
      <c r="W1404" s="62"/>
      <c r="X1404" s="62"/>
    </row>
    <row r="1405" spans="1:24" s="57" customFormat="1" x14ac:dyDescent="0.25">
      <c r="A1405" s="75"/>
      <c r="D1405" s="58"/>
      <c r="E1405" s="58"/>
      <c r="F1405" s="58"/>
      <c r="G1405" s="58"/>
      <c r="H1405" s="60"/>
      <c r="I1405" s="60"/>
      <c r="J1405" s="60"/>
      <c r="K1405" s="60"/>
      <c r="M1405" s="61"/>
      <c r="N1405" s="61"/>
      <c r="O1405" s="62"/>
      <c r="P1405" s="125"/>
      <c r="W1405" s="62"/>
      <c r="X1405" s="62"/>
    </row>
    <row r="1406" spans="1:24" s="57" customFormat="1" x14ac:dyDescent="0.25">
      <c r="A1406" s="75"/>
      <c r="D1406" s="58"/>
      <c r="E1406" s="58"/>
      <c r="F1406" s="58"/>
      <c r="G1406" s="58"/>
      <c r="H1406" s="60"/>
      <c r="I1406" s="60"/>
      <c r="J1406" s="60"/>
      <c r="K1406" s="60"/>
      <c r="M1406" s="61"/>
      <c r="N1406" s="61"/>
      <c r="O1406" s="62"/>
      <c r="P1406" s="125"/>
      <c r="W1406" s="62"/>
      <c r="X1406" s="62"/>
    </row>
    <row r="1407" spans="1:24" s="57" customFormat="1" x14ac:dyDescent="0.25">
      <c r="A1407" s="75"/>
      <c r="D1407" s="58"/>
      <c r="E1407" s="58"/>
      <c r="F1407" s="58"/>
      <c r="G1407" s="58"/>
      <c r="H1407" s="60"/>
      <c r="I1407" s="60"/>
      <c r="J1407" s="60"/>
      <c r="K1407" s="60"/>
      <c r="M1407" s="61"/>
      <c r="N1407" s="61"/>
      <c r="O1407" s="62"/>
      <c r="P1407" s="125"/>
      <c r="W1407" s="62"/>
      <c r="X1407" s="62"/>
    </row>
    <row r="1408" spans="1:24" s="57" customFormat="1" x14ac:dyDescent="0.25">
      <c r="A1408" s="75"/>
      <c r="D1408" s="58"/>
      <c r="E1408" s="58"/>
      <c r="F1408" s="58"/>
      <c r="G1408" s="58"/>
      <c r="H1408" s="60"/>
      <c r="I1408" s="60"/>
      <c r="J1408" s="60"/>
      <c r="K1408" s="60"/>
      <c r="M1408" s="61"/>
      <c r="N1408" s="61"/>
      <c r="O1408" s="62"/>
      <c r="P1408" s="125"/>
      <c r="W1408" s="62"/>
      <c r="X1408" s="62"/>
    </row>
    <row r="1409" spans="1:24" s="57" customFormat="1" x14ac:dyDescent="0.25">
      <c r="A1409" s="75"/>
      <c r="D1409" s="58"/>
      <c r="E1409" s="58"/>
      <c r="F1409" s="58"/>
      <c r="G1409" s="58"/>
      <c r="H1409" s="60"/>
      <c r="I1409" s="60"/>
      <c r="J1409" s="60"/>
      <c r="K1409" s="60"/>
      <c r="M1409" s="61"/>
      <c r="N1409" s="61"/>
      <c r="O1409" s="62"/>
      <c r="P1409" s="125"/>
      <c r="W1409" s="62"/>
      <c r="X1409" s="62"/>
    </row>
    <row r="1410" spans="1:24" s="57" customFormat="1" x14ac:dyDescent="0.25">
      <c r="A1410" s="75"/>
      <c r="D1410" s="58"/>
      <c r="E1410" s="58"/>
      <c r="F1410" s="58"/>
      <c r="G1410" s="58"/>
      <c r="H1410" s="60"/>
      <c r="I1410" s="60"/>
      <c r="J1410" s="60"/>
      <c r="K1410" s="60"/>
      <c r="M1410" s="61"/>
      <c r="N1410" s="61"/>
      <c r="O1410" s="62"/>
      <c r="P1410" s="125"/>
      <c r="W1410" s="62"/>
      <c r="X1410" s="62"/>
    </row>
    <row r="1411" spans="1:24" s="57" customFormat="1" x14ac:dyDescent="0.25">
      <c r="A1411" s="75"/>
      <c r="D1411" s="58"/>
      <c r="E1411" s="58"/>
      <c r="F1411" s="58"/>
      <c r="G1411" s="58"/>
      <c r="H1411" s="60"/>
      <c r="I1411" s="60"/>
      <c r="J1411" s="60"/>
      <c r="K1411" s="60"/>
      <c r="M1411" s="61"/>
      <c r="N1411" s="61"/>
      <c r="O1411" s="62"/>
      <c r="P1411" s="125"/>
      <c r="W1411" s="62"/>
      <c r="X1411" s="62"/>
    </row>
    <row r="1412" spans="1:24" s="57" customFormat="1" x14ac:dyDescent="0.25">
      <c r="A1412" s="75"/>
      <c r="D1412" s="58"/>
      <c r="E1412" s="58"/>
      <c r="F1412" s="58"/>
      <c r="G1412" s="58"/>
      <c r="H1412" s="60"/>
      <c r="I1412" s="60"/>
      <c r="J1412" s="60"/>
      <c r="K1412" s="60"/>
      <c r="M1412" s="61"/>
      <c r="N1412" s="61"/>
      <c r="O1412" s="62"/>
      <c r="P1412" s="125"/>
      <c r="W1412" s="62"/>
      <c r="X1412" s="62"/>
    </row>
    <row r="1413" spans="1:24" s="57" customFormat="1" x14ac:dyDescent="0.25">
      <c r="A1413" s="75"/>
      <c r="D1413" s="58"/>
      <c r="E1413" s="58"/>
      <c r="F1413" s="58"/>
      <c r="G1413" s="58"/>
      <c r="H1413" s="60"/>
      <c r="I1413" s="60"/>
      <c r="J1413" s="60"/>
      <c r="K1413" s="60"/>
      <c r="M1413" s="61"/>
      <c r="N1413" s="61"/>
      <c r="O1413" s="62"/>
      <c r="P1413" s="125"/>
      <c r="W1413" s="62"/>
      <c r="X1413" s="62"/>
    </row>
    <row r="1414" spans="1:24" s="57" customFormat="1" x14ac:dyDescent="0.25">
      <c r="A1414" s="75"/>
      <c r="D1414" s="58"/>
      <c r="E1414" s="58"/>
      <c r="F1414" s="58"/>
      <c r="G1414" s="58"/>
      <c r="H1414" s="60"/>
      <c r="I1414" s="60"/>
      <c r="J1414" s="60"/>
      <c r="K1414" s="60"/>
      <c r="M1414" s="61"/>
      <c r="N1414" s="61"/>
      <c r="O1414" s="62"/>
      <c r="P1414" s="125"/>
      <c r="W1414" s="62"/>
      <c r="X1414" s="62"/>
    </row>
    <row r="1415" spans="1:24" s="57" customFormat="1" x14ac:dyDescent="0.25">
      <c r="A1415" s="75"/>
      <c r="D1415" s="58"/>
      <c r="E1415" s="58"/>
      <c r="F1415" s="58"/>
      <c r="G1415" s="58"/>
      <c r="H1415" s="60"/>
      <c r="I1415" s="60"/>
      <c r="J1415" s="60"/>
      <c r="K1415" s="60"/>
      <c r="M1415" s="61"/>
      <c r="N1415" s="61"/>
      <c r="O1415" s="62"/>
      <c r="P1415" s="125"/>
      <c r="W1415" s="62"/>
      <c r="X1415" s="62"/>
    </row>
    <row r="1416" spans="1:24" s="57" customFormat="1" x14ac:dyDescent="0.25">
      <c r="A1416" s="75"/>
      <c r="D1416" s="58"/>
      <c r="E1416" s="58"/>
      <c r="F1416" s="58"/>
      <c r="G1416" s="58"/>
      <c r="H1416" s="60"/>
      <c r="I1416" s="60"/>
      <c r="J1416" s="60"/>
      <c r="K1416" s="60"/>
      <c r="M1416" s="61"/>
      <c r="N1416" s="61"/>
      <c r="O1416" s="62"/>
      <c r="P1416" s="125"/>
      <c r="W1416" s="62"/>
      <c r="X1416" s="62"/>
    </row>
    <row r="1417" spans="1:24" s="57" customFormat="1" x14ac:dyDescent="0.25">
      <c r="A1417" s="75"/>
      <c r="D1417" s="58"/>
      <c r="E1417" s="58"/>
      <c r="F1417" s="58"/>
      <c r="G1417" s="58"/>
      <c r="H1417" s="60"/>
      <c r="I1417" s="60"/>
      <c r="J1417" s="60"/>
      <c r="K1417" s="60"/>
      <c r="M1417" s="61"/>
      <c r="N1417" s="61"/>
      <c r="O1417" s="62"/>
      <c r="P1417" s="125"/>
      <c r="W1417" s="62"/>
      <c r="X1417" s="62"/>
    </row>
    <row r="1418" spans="1:24" s="57" customFormat="1" x14ac:dyDescent="0.25">
      <c r="A1418" s="75"/>
      <c r="D1418" s="58"/>
      <c r="E1418" s="58"/>
      <c r="F1418" s="58"/>
      <c r="G1418" s="58"/>
      <c r="H1418" s="60"/>
      <c r="I1418" s="60"/>
      <c r="J1418" s="60"/>
      <c r="K1418" s="60"/>
      <c r="M1418" s="61"/>
      <c r="N1418" s="61"/>
      <c r="O1418" s="62"/>
      <c r="P1418" s="125"/>
      <c r="W1418" s="62"/>
      <c r="X1418" s="62"/>
    </row>
    <row r="1419" spans="1:24" s="57" customFormat="1" x14ac:dyDescent="0.25">
      <c r="A1419" s="75"/>
      <c r="D1419" s="58"/>
      <c r="E1419" s="58"/>
      <c r="F1419" s="58"/>
      <c r="G1419" s="58"/>
      <c r="H1419" s="60"/>
      <c r="I1419" s="60"/>
      <c r="J1419" s="60"/>
      <c r="K1419" s="60"/>
      <c r="M1419" s="61"/>
      <c r="N1419" s="61"/>
      <c r="O1419" s="62"/>
      <c r="P1419" s="125"/>
      <c r="W1419" s="62"/>
      <c r="X1419" s="62"/>
    </row>
    <row r="1420" spans="1:24" s="57" customFormat="1" x14ac:dyDescent="0.25">
      <c r="A1420" s="75"/>
      <c r="D1420" s="58"/>
      <c r="E1420" s="58"/>
      <c r="F1420" s="58"/>
      <c r="G1420" s="58"/>
      <c r="H1420" s="60"/>
      <c r="I1420" s="60"/>
      <c r="J1420" s="60"/>
      <c r="K1420" s="60"/>
      <c r="M1420" s="61"/>
      <c r="N1420" s="61"/>
      <c r="O1420" s="62"/>
      <c r="P1420" s="125"/>
      <c r="W1420" s="62"/>
      <c r="X1420" s="62"/>
    </row>
    <row r="1421" spans="1:24" s="57" customFormat="1" x14ac:dyDescent="0.25">
      <c r="A1421" s="75"/>
      <c r="D1421" s="58"/>
      <c r="E1421" s="58"/>
      <c r="F1421" s="58"/>
      <c r="G1421" s="58"/>
      <c r="H1421" s="60"/>
      <c r="I1421" s="60"/>
      <c r="J1421" s="60"/>
      <c r="K1421" s="60"/>
      <c r="M1421" s="61"/>
      <c r="N1421" s="61"/>
      <c r="O1421" s="62"/>
      <c r="P1421" s="125"/>
      <c r="W1421" s="62"/>
      <c r="X1421" s="62"/>
    </row>
    <row r="1422" spans="1:24" s="57" customFormat="1" x14ac:dyDescent="0.25">
      <c r="A1422" s="75"/>
      <c r="D1422" s="58"/>
      <c r="E1422" s="58"/>
      <c r="F1422" s="58"/>
      <c r="G1422" s="58"/>
      <c r="H1422" s="60"/>
      <c r="I1422" s="60"/>
      <c r="J1422" s="60"/>
      <c r="K1422" s="60"/>
      <c r="M1422" s="61"/>
      <c r="N1422" s="61"/>
      <c r="O1422" s="62"/>
      <c r="P1422" s="125"/>
      <c r="W1422" s="62"/>
      <c r="X1422" s="62"/>
    </row>
    <row r="1423" spans="1:24" s="57" customFormat="1" x14ac:dyDescent="0.25">
      <c r="A1423" s="75"/>
      <c r="D1423" s="58"/>
      <c r="E1423" s="58"/>
      <c r="F1423" s="58"/>
      <c r="G1423" s="58"/>
      <c r="H1423" s="60"/>
      <c r="I1423" s="60"/>
      <c r="J1423" s="60"/>
      <c r="K1423" s="60"/>
      <c r="M1423" s="61"/>
      <c r="N1423" s="61"/>
      <c r="O1423" s="62"/>
      <c r="P1423" s="125"/>
      <c r="W1423" s="62"/>
      <c r="X1423" s="62"/>
    </row>
    <row r="1424" spans="1:24" s="57" customFormat="1" x14ac:dyDescent="0.25">
      <c r="A1424" s="75"/>
      <c r="D1424" s="58"/>
      <c r="E1424" s="58"/>
      <c r="F1424" s="58"/>
      <c r="G1424" s="58"/>
      <c r="H1424" s="60"/>
      <c r="I1424" s="60"/>
      <c r="J1424" s="60"/>
      <c r="K1424" s="60"/>
      <c r="M1424" s="61"/>
      <c r="N1424" s="61"/>
      <c r="O1424" s="62"/>
      <c r="P1424" s="125"/>
      <c r="W1424" s="62"/>
      <c r="X1424" s="62"/>
    </row>
    <row r="1425" spans="1:24" s="57" customFormat="1" x14ac:dyDescent="0.25">
      <c r="A1425" s="75"/>
      <c r="D1425" s="58"/>
      <c r="E1425" s="58"/>
      <c r="F1425" s="58"/>
      <c r="G1425" s="58"/>
      <c r="H1425" s="60"/>
      <c r="I1425" s="60"/>
      <c r="J1425" s="60"/>
      <c r="K1425" s="60"/>
      <c r="M1425" s="61"/>
      <c r="N1425" s="61"/>
      <c r="O1425" s="62"/>
      <c r="P1425" s="125"/>
      <c r="W1425" s="62"/>
      <c r="X1425" s="62"/>
    </row>
    <row r="1426" spans="1:24" s="57" customFormat="1" x14ac:dyDescent="0.25">
      <c r="A1426" s="75"/>
      <c r="D1426" s="58"/>
      <c r="E1426" s="58"/>
      <c r="F1426" s="58"/>
      <c r="G1426" s="58"/>
      <c r="H1426" s="60"/>
      <c r="I1426" s="60"/>
      <c r="J1426" s="60"/>
      <c r="K1426" s="60"/>
      <c r="M1426" s="61"/>
      <c r="N1426" s="61"/>
      <c r="O1426" s="62"/>
      <c r="P1426" s="125"/>
      <c r="W1426" s="62"/>
      <c r="X1426" s="62"/>
    </row>
    <row r="1427" spans="1:24" s="57" customFormat="1" x14ac:dyDescent="0.25">
      <c r="A1427" s="75"/>
      <c r="D1427" s="58"/>
      <c r="E1427" s="58"/>
      <c r="F1427" s="58"/>
      <c r="G1427" s="58"/>
      <c r="H1427" s="60"/>
      <c r="I1427" s="60"/>
      <c r="J1427" s="60"/>
      <c r="K1427" s="60"/>
      <c r="M1427" s="61"/>
      <c r="N1427" s="61"/>
      <c r="O1427" s="62"/>
      <c r="P1427" s="125"/>
      <c r="W1427" s="62"/>
      <c r="X1427" s="62"/>
    </row>
    <row r="1428" spans="1:24" s="57" customFormat="1" x14ac:dyDescent="0.25">
      <c r="A1428" s="75"/>
      <c r="D1428" s="58"/>
      <c r="E1428" s="58"/>
      <c r="F1428" s="58"/>
      <c r="G1428" s="58"/>
      <c r="H1428" s="60"/>
      <c r="I1428" s="60"/>
      <c r="J1428" s="60"/>
      <c r="K1428" s="60"/>
      <c r="M1428" s="61"/>
      <c r="N1428" s="61"/>
      <c r="O1428" s="62"/>
      <c r="P1428" s="125"/>
      <c r="W1428" s="62"/>
      <c r="X1428" s="62"/>
    </row>
    <row r="1429" spans="1:24" s="57" customFormat="1" x14ac:dyDescent="0.25">
      <c r="A1429" s="75"/>
      <c r="D1429" s="58"/>
      <c r="E1429" s="58"/>
      <c r="F1429" s="58"/>
      <c r="G1429" s="58"/>
      <c r="H1429" s="60"/>
      <c r="I1429" s="60"/>
      <c r="J1429" s="60"/>
      <c r="K1429" s="60"/>
      <c r="M1429" s="61"/>
      <c r="N1429" s="61"/>
      <c r="O1429" s="62"/>
      <c r="P1429" s="125"/>
      <c r="W1429" s="62"/>
      <c r="X1429" s="62"/>
    </row>
    <row r="1430" spans="1:24" s="57" customFormat="1" x14ac:dyDescent="0.25">
      <c r="A1430" s="75"/>
      <c r="D1430" s="58"/>
      <c r="E1430" s="58"/>
      <c r="F1430" s="58"/>
      <c r="G1430" s="58"/>
      <c r="H1430" s="60"/>
      <c r="I1430" s="60"/>
      <c r="J1430" s="60"/>
      <c r="K1430" s="60"/>
      <c r="M1430" s="61"/>
      <c r="N1430" s="61"/>
      <c r="O1430" s="62"/>
      <c r="P1430" s="125"/>
      <c r="W1430" s="62"/>
      <c r="X1430" s="62"/>
    </row>
    <row r="1431" spans="1:24" s="57" customFormat="1" x14ac:dyDescent="0.25">
      <c r="A1431" s="75"/>
      <c r="D1431" s="58"/>
      <c r="E1431" s="58"/>
      <c r="F1431" s="58"/>
      <c r="G1431" s="58"/>
      <c r="H1431" s="60"/>
      <c r="I1431" s="60"/>
      <c r="J1431" s="60"/>
      <c r="K1431" s="60"/>
      <c r="M1431" s="61"/>
      <c r="N1431" s="61"/>
      <c r="O1431" s="62"/>
      <c r="P1431" s="125"/>
      <c r="W1431" s="62"/>
      <c r="X1431" s="62"/>
    </row>
    <row r="1432" spans="1:24" s="57" customFormat="1" x14ac:dyDescent="0.25">
      <c r="A1432" s="75"/>
      <c r="D1432" s="58"/>
      <c r="E1432" s="58"/>
      <c r="F1432" s="58"/>
      <c r="G1432" s="58"/>
      <c r="H1432" s="60"/>
      <c r="I1432" s="60"/>
      <c r="J1432" s="60"/>
      <c r="K1432" s="60"/>
      <c r="M1432" s="61"/>
      <c r="N1432" s="61"/>
      <c r="O1432" s="62"/>
      <c r="P1432" s="125"/>
      <c r="W1432" s="62"/>
      <c r="X1432" s="62"/>
    </row>
    <row r="1433" spans="1:24" s="57" customFormat="1" x14ac:dyDescent="0.25">
      <c r="A1433" s="75"/>
      <c r="D1433" s="58"/>
      <c r="E1433" s="58"/>
      <c r="F1433" s="58"/>
      <c r="G1433" s="58"/>
      <c r="H1433" s="60"/>
      <c r="I1433" s="60"/>
      <c r="J1433" s="60"/>
      <c r="K1433" s="60"/>
      <c r="M1433" s="61"/>
      <c r="N1433" s="61"/>
      <c r="O1433" s="62"/>
      <c r="P1433" s="125"/>
      <c r="W1433" s="62"/>
      <c r="X1433" s="62"/>
    </row>
    <row r="1434" spans="1:24" s="57" customFormat="1" x14ac:dyDescent="0.25">
      <c r="A1434" s="75"/>
      <c r="D1434" s="58"/>
      <c r="E1434" s="58"/>
      <c r="F1434" s="58"/>
      <c r="G1434" s="58"/>
      <c r="H1434" s="60"/>
      <c r="I1434" s="60"/>
      <c r="J1434" s="60"/>
      <c r="K1434" s="60"/>
      <c r="M1434" s="61"/>
      <c r="N1434" s="61"/>
      <c r="O1434" s="62"/>
      <c r="P1434" s="125"/>
      <c r="W1434" s="62"/>
      <c r="X1434" s="62"/>
    </row>
    <row r="1435" spans="1:24" s="57" customFormat="1" x14ac:dyDescent="0.25">
      <c r="A1435" s="75"/>
      <c r="D1435" s="58"/>
      <c r="E1435" s="58"/>
      <c r="F1435" s="58"/>
      <c r="G1435" s="58"/>
      <c r="H1435" s="60"/>
      <c r="I1435" s="60"/>
      <c r="J1435" s="60"/>
      <c r="K1435" s="60"/>
      <c r="M1435" s="61"/>
      <c r="N1435" s="61"/>
      <c r="O1435" s="62"/>
      <c r="P1435" s="125"/>
      <c r="W1435" s="62"/>
      <c r="X1435" s="62"/>
    </row>
    <row r="1436" spans="1:24" s="57" customFormat="1" x14ac:dyDescent="0.25">
      <c r="A1436" s="75"/>
      <c r="D1436" s="58"/>
      <c r="E1436" s="58"/>
      <c r="F1436" s="58"/>
      <c r="G1436" s="58"/>
      <c r="H1436" s="60"/>
      <c r="I1436" s="60"/>
      <c r="J1436" s="60"/>
      <c r="K1436" s="60"/>
      <c r="M1436" s="61"/>
      <c r="N1436" s="61"/>
      <c r="O1436" s="62"/>
      <c r="P1436" s="125"/>
      <c r="W1436" s="62"/>
      <c r="X1436" s="62"/>
    </row>
    <row r="1437" spans="1:24" s="57" customFormat="1" x14ac:dyDescent="0.25">
      <c r="A1437" s="75"/>
      <c r="D1437" s="58"/>
      <c r="E1437" s="58"/>
      <c r="F1437" s="58"/>
      <c r="G1437" s="58"/>
      <c r="H1437" s="60"/>
      <c r="I1437" s="60"/>
      <c r="J1437" s="60"/>
      <c r="K1437" s="60"/>
      <c r="M1437" s="61"/>
      <c r="N1437" s="61"/>
      <c r="O1437" s="62"/>
      <c r="P1437" s="125"/>
      <c r="W1437" s="62"/>
      <c r="X1437" s="62"/>
    </row>
    <row r="1438" spans="1:24" s="57" customFormat="1" x14ac:dyDescent="0.25">
      <c r="A1438" s="75"/>
      <c r="D1438" s="58"/>
      <c r="E1438" s="58"/>
      <c r="F1438" s="58"/>
      <c r="G1438" s="58"/>
      <c r="H1438" s="60"/>
      <c r="I1438" s="60"/>
      <c r="J1438" s="60"/>
      <c r="K1438" s="60"/>
      <c r="M1438" s="61"/>
      <c r="N1438" s="61"/>
      <c r="O1438" s="62"/>
      <c r="P1438" s="125"/>
      <c r="W1438" s="62"/>
      <c r="X1438" s="62"/>
    </row>
    <row r="1439" spans="1:24" s="57" customFormat="1" x14ac:dyDescent="0.25">
      <c r="A1439" s="75"/>
      <c r="D1439" s="58"/>
      <c r="E1439" s="58"/>
      <c r="F1439" s="58"/>
      <c r="G1439" s="58"/>
      <c r="H1439" s="60"/>
      <c r="I1439" s="60"/>
      <c r="J1439" s="60"/>
      <c r="K1439" s="60"/>
      <c r="M1439" s="61"/>
      <c r="N1439" s="61"/>
      <c r="O1439" s="62"/>
      <c r="P1439" s="125"/>
      <c r="W1439" s="62"/>
      <c r="X1439" s="62"/>
    </row>
    <row r="1440" spans="1:24" s="57" customFormat="1" x14ac:dyDescent="0.25">
      <c r="A1440" s="75"/>
      <c r="D1440" s="58"/>
      <c r="E1440" s="58"/>
      <c r="F1440" s="58"/>
      <c r="G1440" s="58"/>
      <c r="H1440" s="60"/>
      <c r="I1440" s="60"/>
      <c r="J1440" s="60"/>
      <c r="K1440" s="60"/>
      <c r="M1440" s="61"/>
      <c r="N1440" s="61"/>
      <c r="O1440" s="62"/>
      <c r="P1440" s="125"/>
      <c r="W1440" s="62"/>
      <c r="X1440" s="62"/>
    </row>
    <row r="1441" spans="1:24" s="57" customFormat="1" x14ac:dyDescent="0.25">
      <c r="A1441" s="75"/>
      <c r="D1441" s="58"/>
      <c r="E1441" s="58"/>
      <c r="F1441" s="58"/>
      <c r="G1441" s="58"/>
      <c r="H1441" s="60"/>
      <c r="I1441" s="60"/>
      <c r="J1441" s="60"/>
      <c r="K1441" s="60"/>
      <c r="M1441" s="61"/>
      <c r="N1441" s="61"/>
      <c r="O1441" s="62"/>
      <c r="P1441" s="125"/>
      <c r="W1441" s="62"/>
      <c r="X1441" s="62"/>
    </row>
    <row r="1442" spans="1:24" s="57" customFormat="1" x14ac:dyDescent="0.25">
      <c r="A1442" s="75"/>
      <c r="D1442" s="58"/>
      <c r="E1442" s="58"/>
      <c r="F1442" s="58"/>
      <c r="G1442" s="58"/>
      <c r="H1442" s="60"/>
      <c r="I1442" s="60"/>
      <c r="J1442" s="60"/>
      <c r="K1442" s="60"/>
      <c r="M1442" s="61"/>
      <c r="N1442" s="61"/>
      <c r="O1442" s="62"/>
      <c r="P1442" s="125"/>
      <c r="W1442" s="62"/>
      <c r="X1442" s="62"/>
    </row>
    <row r="1443" spans="1:24" s="57" customFormat="1" x14ac:dyDescent="0.25">
      <c r="A1443" s="75"/>
      <c r="D1443" s="58"/>
      <c r="E1443" s="58"/>
      <c r="F1443" s="58"/>
      <c r="G1443" s="58"/>
      <c r="H1443" s="60"/>
      <c r="I1443" s="60"/>
      <c r="J1443" s="60"/>
      <c r="K1443" s="60"/>
      <c r="M1443" s="61"/>
      <c r="N1443" s="61"/>
      <c r="O1443" s="62"/>
      <c r="P1443" s="125"/>
      <c r="W1443" s="62"/>
      <c r="X1443" s="62"/>
    </row>
    <row r="1444" spans="1:24" s="57" customFormat="1" x14ac:dyDescent="0.25">
      <c r="A1444" s="75"/>
      <c r="D1444" s="58"/>
      <c r="E1444" s="58"/>
      <c r="F1444" s="58"/>
      <c r="G1444" s="58"/>
      <c r="H1444" s="60"/>
      <c r="I1444" s="60"/>
      <c r="J1444" s="60"/>
      <c r="K1444" s="60"/>
      <c r="M1444" s="61"/>
      <c r="N1444" s="61"/>
      <c r="O1444" s="62"/>
      <c r="P1444" s="125"/>
      <c r="W1444" s="62"/>
      <c r="X1444" s="62"/>
    </row>
    <row r="1445" spans="1:24" s="57" customFormat="1" x14ac:dyDescent="0.25">
      <c r="A1445" s="75"/>
      <c r="D1445" s="58"/>
      <c r="E1445" s="58"/>
      <c r="F1445" s="58"/>
      <c r="G1445" s="58"/>
      <c r="H1445" s="60"/>
      <c r="I1445" s="60"/>
      <c r="J1445" s="60"/>
      <c r="K1445" s="60"/>
      <c r="M1445" s="61"/>
      <c r="N1445" s="61"/>
      <c r="O1445" s="62"/>
      <c r="P1445" s="125"/>
      <c r="W1445" s="62"/>
      <c r="X1445" s="62"/>
    </row>
    <row r="1446" spans="1:24" s="57" customFormat="1" x14ac:dyDescent="0.25">
      <c r="A1446" s="75"/>
      <c r="D1446" s="58"/>
      <c r="E1446" s="58"/>
      <c r="F1446" s="58"/>
      <c r="G1446" s="58"/>
      <c r="H1446" s="60"/>
      <c r="I1446" s="60"/>
      <c r="J1446" s="60"/>
      <c r="K1446" s="60"/>
      <c r="M1446" s="61"/>
      <c r="N1446" s="61"/>
      <c r="O1446" s="62"/>
      <c r="P1446" s="125"/>
      <c r="W1446" s="62"/>
      <c r="X1446" s="62"/>
    </row>
    <row r="1447" spans="1:24" s="57" customFormat="1" x14ac:dyDescent="0.25">
      <c r="A1447" s="75"/>
      <c r="D1447" s="58"/>
      <c r="E1447" s="58"/>
      <c r="F1447" s="58"/>
      <c r="G1447" s="58"/>
      <c r="H1447" s="60"/>
      <c r="I1447" s="60"/>
      <c r="J1447" s="60"/>
      <c r="K1447" s="60"/>
      <c r="M1447" s="61"/>
      <c r="N1447" s="61"/>
      <c r="O1447" s="62"/>
      <c r="P1447" s="125"/>
      <c r="W1447" s="62"/>
      <c r="X1447" s="62"/>
    </row>
    <row r="1448" spans="1:24" s="57" customFormat="1" x14ac:dyDescent="0.25">
      <c r="A1448" s="75"/>
      <c r="D1448" s="58"/>
      <c r="E1448" s="58"/>
      <c r="F1448" s="58"/>
      <c r="G1448" s="58"/>
      <c r="H1448" s="60"/>
      <c r="I1448" s="60"/>
      <c r="J1448" s="60"/>
      <c r="K1448" s="60"/>
      <c r="M1448" s="61"/>
      <c r="N1448" s="61"/>
      <c r="O1448" s="62"/>
      <c r="P1448" s="125"/>
      <c r="W1448" s="62"/>
      <c r="X1448" s="62"/>
    </row>
    <row r="1449" spans="1:24" s="57" customFormat="1" x14ac:dyDescent="0.25">
      <c r="A1449" s="75"/>
      <c r="D1449" s="58"/>
      <c r="E1449" s="58"/>
      <c r="F1449" s="58"/>
      <c r="G1449" s="58"/>
      <c r="H1449" s="60"/>
      <c r="I1449" s="60"/>
      <c r="J1449" s="60"/>
      <c r="K1449" s="60"/>
      <c r="M1449" s="61"/>
      <c r="N1449" s="61"/>
      <c r="O1449" s="62"/>
      <c r="P1449" s="125"/>
      <c r="W1449" s="62"/>
      <c r="X1449" s="62"/>
    </row>
    <row r="1450" spans="1:24" s="57" customFormat="1" x14ac:dyDescent="0.25">
      <c r="A1450" s="75"/>
      <c r="D1450" s="58"/>
      <c r="E1450" s="58"/>
      <c r="F1450" s="58"/>
      <c r="G1450" s="58"/>
      <c r="H1450" s="60"/>
      <c r="I1450" s="60"/>
      <c r="J1450" s="60"/>
      <c r="K1450" s="60"/>
      <c r="M1450" s="61"/>
      <c r="N1450" s="61"/>
      <c r="O1450" s="62"/>
      <c r="P1450" s="125"/>
      <c r="W1450" s="62"/>
      <c r="X1450" s="62"/>
    </row>
    <row r="1451" spans="1:24" s="57" customFormat="1" x14ac:dyDescent="0.25">
      <c r="A1451" s="75"/>
      <c r="D1451" s="58"/>
      <c r="E1451" s="58"/>
      <c r="F1451" s="58"/>
      <c r="G1451" s="58"/>
      <c r="H1451" s="60"/>
      <c r="I1451" s="60"/>
      <c r="J1451" s="60"/>
      <c r="K1451" s="60"/>
      <c r="M1451" s="61"/>
      <c r="N1451" s="61"/>
      <c r="O1451" s="62"/>
      <c r="P1451" s="125"/>
      <c r="W1451" s="62"/>
      <c r="X1451" s="62"/>
    </row>
    <row r="1452" spans="1:24" s="57" customFormat="1" x14ac:dyDescent="0.25">
      <c r="A1452" s="75"/>
      <c r="D1452" s="58"/>
      <c r="E1452" s="58"/>
      <c r="F1452" s="58"/>
      <c r="G1452" s="58"/>
      <c r="H1452" s="60"/>
      <c r="I1452" s="60"/>
      <c r="J1452" s="60"/>
      <c r="K1452" s="60"/>
      <c r="M1452" s="61"/>
      <c r="N1452" s="61"/>
      <c r="O1452" s="62"/>
      <c r="P1452" s="125"/>
      <c r="W1452" s="62"/>
      <c r="X1452" s="62"/>
    </row>
    <row r="1453" spans="1:24" s="57" customFormat="1" x14ac:dyDescent="0.25">
      <c r="A1453" s="75"/>
      <c r="D1453" s="58"/>
      <c r="E1453" s="58"/>
      <c r="F1453" s="58"/>
      <c r="G1453" s="58"/>
      <c r="H1453" s="60"/>
      <c r="I1453" s="60"/>
      <c r="J1453" s="60"/>
      <c r="K1453" s="60"/>
      <c r="M1453" s="61"/>
      <c r="N1453" s="61"/>
      <c r="O1453" s="62"/>
      <c r="P1453" s="125"/>
      <c r="W1453" s="62"/>
      <c r="X1453" s="62"/>
    </row>
    <row r="1454" spans="1:24" s="57" customFormat="1" x14ac:dyDescent="0.25">
      <c r="A1454" s="75"/>
      <c r="D1454" s="58"/>
      <c r="E1454" s="58"/>
      <c r="F1454" s="58"/>
      <c r="G1454" s="58"/>
      <c r="H1454" s="60"/>
      <c r="I1454" s="60"/>
      <c r="J1454" s="60"/>
      <c r="K1454" s="60"/>
      <c r="M1454" s="61"/>
      <c r="N1454" s="61"/>
      <c r="O1454" s="62"/>
      <c r="P1454" s="125"/>
      <c r="W1454" s="62"/>
      <c r="X1454" s="62"/>
    </row>
    <row r="1455" spans="1:24" s="57" customFormat="1" x14ac:dyDescent="0.25">
      <c r="A1455" s="75"/>
      <c r="D1455" s="58"/>
      <c r="E1455" s="58"/>
      <c r="F1455" s="58"/>
      <c r="G1455" s="58"/>
      <c r="H1455" s="60"/>
      <c r="I1455" s="60"/>
      <c r="J1455" s="60"/>
      <c r="K1455" s="60"/>
      <c r="M1455" s="61"/>
      <c r="N1455" s="61"/>
      <c r="O1455" s="62"/>
      <c r="P1455" s="125"/>
      <c r="W1455" s="62"/>
      <c r="X1455" s="62"/>
    </row>
    <row r="1456" spans="1:24" s="57" customFormat="1" x14ac:dyDescent="0.25">
      <c r="A1456" s="75"/>
      <c r="D1456" s="58"/>
      <c r="E1456" s="58"/>
      <c r="F1456" s="58"/>
      <c r="G1456" s="58"/>
      <c r="H1456" s="60"/>
      <c r="I1456" s="60"/>
      <c r="J1456" s="60"/>
      <c r="K1456" s="60"/>
      <c r="M1456" s="61"/>
      <c r="N1456" s="61"/>
      <c r="O1456" s="62"/>
      <c r="P1456" s="125"/>
      <c r="W1456" s="62"/>
      <c r="X1456" s="62"/>
    </row>
    <row r="1457" spans="1:24" s="57" customFormat="1" x14ac:dyDescent="0.25">
      <c r="A1457" s="75"/>
      <c r="D1457" s="58"/>
      <c r="E1457" s="58"/>
      <c r="F1457" s="58"/>
      <c r="G1457" s="58"/>
      <c r="H1457" s="60"/>
      <c r="I1457" s="60"/>
      <c r="J1457" s="60"/>
      <c r="K1457" s="60"/>
      <c r="M1457" s="61"/>
      <c r="N1457" s="61"/>
      <c r="O1457" s="62"/>
      <c r="P1457" s="125"/>
      <c r="W1457" s="62"/>
      <c r="X1457" s="62"/>
    </row>
    <row r="1458" spans="1:24" s="57" customFormat="1" x14ac:dyDescent="0.25">
      <c r="A1458" s="75"/>
      <c r="D1458" s="58"/>
      <c r="E1458" s="58"/>
      <c r="F1458" s="58"/>
      <c r="G1458" s="58"/>
      <c r="H1458" s="60"/>
      <c r="I1458" s="60"/>
      <c r="J1458" s="60"/>
      <c r="K1458" s="60"/>
      <c r="M1458" s="61"/>
      <c r="N1458" s="61"/>
      <c r="O1458" s="62"/>
      <c r="P1458" s="125"/>
      <c r="W1458" s="62"/>
      <c r="X1458" s="62"/>
    </row>
    <row r="1459" spans="1:24" s="57" customFormat="1" x14ac:dyDescent="0.25">
      <c r="A1459" s="75"/>
      <c r="D1459" s="58"/>
      <c r="E1459" s="58"/>
      <c r="F1459" s="58"/>
      <c r="G1459" s="58"/>
      <c r="H1459" s="60"/>
      <c r="I1459" s="60"/>
      <c r="J1459" s="60"/>
      <c r="K1459" s="60"/>
      <c r="M1459" s="61"/>
      <c r="N1459" s="61"/>
      <c r="O1459" s="62"/>
      <c r="P1459" s="125"/>
      <c r="W1459" s="62"/>
      <c r="X1459" s="62"/>
    </row>
    <row r="1460" spans="1:24" s="57" customFormat="1" x14ac:dyDescent="0.25">
      <c r="A1460" s="75"/>
      <c r="D1460" s="58"/>
      <c r="E1460" s="58"/>
      <c r="F1460" s="58"/>
      <c r="G1460" s="58"/>
      <c r="H1460" s="60"/>
      <c r="I1460" s="60"/>
      <c r="J1460" s="60"/>
      <c r="K1460" s="60"/>
      <c r="M1460" s="61"/>
      <c r="N1460" s="61"/>
      <c r="O1460" s="62"/>
      <c r="P1460" s="125"/>
      <c r="W1460" s="62"/>
      <c r="X1460" s="62"/>
    </row>
    <row r="1461" spans="1:24" s="57" customFormat="1" x14ac:dyDescent="0.25">
      <c r="A1461" s="75"/>
      <c r="D1461" s="58"/>
      <c r="E1461" s="58"/>
      <c r="F1461" s="58"/>
      <c r="G1461" s="58"/>
      <c r="H1461" s="60"/>
      <c r="I1461" s="60"/>
      <c r="J1461" s="60"/>
      <c r="K1461" s="60"/>
      <c r="M1461" s="61"/>
      <c r="N1461" s="61"/>
      <c r="O1461" s="62"/>
      <c r="P1461" s="125"/>
      <c r="W1461" s="62"/>
      <c r="X1461" s="62"/>
    </row>
    <row r="1462" spans="1:24" s="57" customFormat="1" x14ac:dyDescent="0.25">
      <c r="A1462" s="75"/>
      <c r="D1462" s="58"/>
      <c r="E1462" s="58"/>
      <c r="F1462" s="58"/>
      <c r="G1462" s="58"/>
      <c r="H1462" s="60"/>
      <c r="I1462" s="60"/>
      <c r="J1462" s="60"/>
      <c r="K1462" s="60"/>
      <c r="M1462" s="61"/>
      <c r="N1462" s="61"/>
      <c r="O1462" s="62"/>
      <c r="P1462" s="125"/>
      <c r="W1462" s="62"/>
      <c r="X1462" s="62"/>
    </row>
    <row r="1463" spans="1:24" s="57" customFormat="1" x14ac:dyDescent="0.25">
      <c r="A1463" s="75"/>
      <c r="D1463" s="58"/>
      <c r="E1463" s="58"/>
      <c r="F1463" s="58"/>
      <c r="G1463" s="58"/>
      <c r="H1463" s="60"/>
      <c r="I1463" s="60"/>
      <c r="J1463" s="60"/>
      <c r="K1463" s="60"/>
      <c r="M1463" s="61"/>
      <c r="N1463" s="61"/>
      <c r="O1463" s="62"/>
      <c r="P1463" s="125"/>
      <c r="W1463" s="62"/>
      <c r="X1463" s="62"/>
    </row>
    <row r="1464" spans="1:24" s="57" customFormat="1" x14ac:dyDescent="0.25">
      <c r="A1464" s="75"/>
      <c r="D1464" s="58"/>
      <c r="E1464" s="58"/>
      <c r="F1464" s="58"/>
      <c r="G1464" s="58"/>
      <c r="H1464" s="60"/>
      <c r="I1464" s="60"/>
      <c r="J1464" s="60"/>
      <c r="K1464" s="60"/>
      <c r="M1464" s="61"/>
      <c r="N1464" s="61"/>
      <c r="O1464" s="62"/>
      <c r="P1464" s="125"/>
      <c r="W1464" s="62"/>
      <c r="X1464" s="62"/>
    </row>
    <row r="1465" spans="1:24" s="57" customFormat="1" x14ac:dyDescent="0.25">
      <c r="A1465" s="75"/>
      <c r="D1465" s="58"/>
      <c r="E1465" s="58"/>
      <c r="F1465" s="58"/>
      <c r="G1465" s="58"/>
      <c r="H1465" s="60"/>
      <c r="I1465" s="60"/>
      <c r="J1465" s="60"/>
      <c r="K1465" s="60"/>
      <c r="M1465" s="61"/>
      <c r="N1465" s="61"/>
      <c r="O1465" s="62"/>
      <c r="P1465" s="125"/>
      <c r="W1465" s="62"/>
      <c r="X1465" s="62"/>
    </row>
    <row r="1466" spans="1:24" s="57" customFormat="1" x14ac:dyDescent="0.25">
      <c r="A1466" s="75"/>
      <c r="D1466" s="58"/>
      <c r="E1466" s="58"/>
      <c r="F1466" s="58"/>
      <c r="G1466" s="58"/>
      <c r="H1466" s="60"/>
      <c r="I1466" s="60"/>
      <c r="J1466" s="60"/>
      <c r="K1466" s="60"/>
      <c r="M1466" s="61"/>
      <c r="N1466" s="61"/>
      <c r="O1466" s="62"/>
      <c r="P1466" s="125"/>
      <c r="W1466" s="62"/>
      <c r="X1466" s="62"/>
    </row>
    <row r="1467" spans="1:24" s="57" customFormat="1" x14ac:dyDescent="0.25">
      <c r="A1467" s="75"/>
      <c r="D1467" s="58"/>
      <c r="E1467" s="58"/>
      <c r="F1467" s="58"/>
      <c r="G1467" s="58"/>
      <c r="H1467" s="60"/>
      <c r="I1467" s="60"/>
      <c r="J1467" s="60"/>
      <c r="K1467" s="60"/>
      <c r="M1467" s="61"/>
      <c r="N1467" s="61"/>
      <c r="O1467" s="62"/>
      <c r="P1467" s="125"/>
      <c r="W1467" s="62"/>
      <c r="X1467" s="62"/>
    </row>
    <row r="1468" spans="1:24" s="57" customFormat="1" x14ac:dyDescent="0.25">
      <c r="A1468" s="75"/>
      <c r="D1468" s="58"/>
      <c r="E1468" s="58"/>
      <c r="F1468" s="58"/>
      <c r="G1468" s="58"/>
      <c r="H1468" s="60"/>
      <c r="I1468" s="60"/>
      <c r="J1468" s="60"/>
      <c r="K1468" s="60"/>
      <c r="M1468" s="61"/>
      <c r="N1468" s="61"/>
      <c r="O1468" s="62"/>
      <c r="P1468" s="125"/>
      <c r="W1468" s="62"/>
      <c r="X1468" s="62"/>
    </row>
    <row r="1469" spans="1:24" s="57" customFormat="1" x14ac:dyDescent="0.25">
      <c r="A1469" s="75"/>
      <c r="D1469" s="58"/>
      <c r="E1469" s="58"/>
      <c r="F1469" s="58"/>
      <c r="G1469" s="58"/>
      <c r="H1469" s="60"/>
      <c r="I1469" s="60"/>
      <c r="J1469" s="60"/>
      <c r="K1469" s="60"/>
      <c r="M1469" s="61"/>
      <c r="N1469" s="61"/>
      <c r="O1469" s="62"/>
      <c r="P1469" s="125"/>
      <c r="W1469" s="62"/>
      <c r="X1469" s="62"/>
    </row>
    <row r="1470" spans="1:24" s="57" customFormat="1" x14ac:dyDescent="0.25">
      <c r="A1470" s="75"/>
      <c r="D1470" s="58"/>
      <c r="E1470" s="58"/>
      <c r="F1470" s="58"/>
      <c r="G1470" s="58"/>
      <c r="H1470" s="60"/>
      <c r="I1470" s="60"/>
      <c r="J1470" s="60"/>
      <c r="K1470" s="60"/>
      <c r="M1470" s="61"/>
      <c r="N1470" s="61"/>
      <c r="O1470" s="62"/>
      <c r="P1470" s="125"/>
      <c r="W1470" s="62"/>
      <c r="X1470" s="62"/>
    </row>
    <row r="1471" spans="1:24" s="57" customFormat="1" x14ac:dyDescent="0.25">
      <c r="A1471" s="75"/>
      <c r="D1471" s="58"/>
      <c r="E1471" s="58"/>
      <c r="F1471" s="58"/>
      <c r="G1471" s="58"/>
      <c r="H1471" s="60"/>
      <c r="I1471" s="60"/>
      <c r="J1471" s="60"/>
      <c r="K1471" s="60"/>
      <c r="M1471" s="61"/>
      <c r="N1471" s="61"/>
      <c r="O1471" s="62"/>
      <c r="P1471" s="125"/>
      <c r="W1471" s="62"/>
      <c r="X1471" s="62"/>
    </row>
    <row r="1472" spans="1:24" s="57" customFormat="1" x14ac:dyDescent="0.25">
      <c r="A1472" s="75"/>
      <c r="D1472" s="58"/>
      <c r="E1472" s="58"/>
      <c r="F1472" s="58"/>
      <c r="G1472" s="58"/>
      <c r="H1472" s="60"/>
      <c r="I1472" s="60"/>
      <c r="J1472" s="60"/>
      <c r="K1472" s="60"/>
      <c r="M1472" s="61"/>
      <c r="N1472" s="61"/>
      <c r="O1472" s="62"/>
      <c r="P1472" s="125"/>
      <c r="W1472" s="62"/>
      <c r="X1472" s="62"/>
    </row>
    <row r="1473" spans="1:24" s="57" customFormat="1" x14ac:dyDescent="0.25">
      <c r="A1473" s="75"/>
      <c r="D1473" s="58"/>
      <c r="E1473" s="58"/>
      <c r="F1473" s="58"/>
      <c r="G1473" s="58"/>
      <c r="H1473" s="60"/>
      <c r="I1473" s="60"/>
      <c r="J1473" s="60"/>
      <c r="K1473" s="60"/>
      <c r="M1473" s="61"/>
      <c r="N1473" s="61"/>
      <c r="O1473" s="62"/>
      <c r="P1473" s="125"/>
      <c r="W1473" s="62"/>
      <c r="X1473" s="62"/>
    </row>
    <row r="1474" spans="1:24" s="57" customFormat="1" x14ac:dyDescent="0.25">
      <c r="A1474" s="75"/>
      <c r="D1474" s="58"/>
      <c r="E1474" s="58"/>
      <c r="F1474" s="58"/>
      <c r="G1474" s="58"/>
      <c r="H1474" s="60"/>
      <c r="I1474" s="60"/>
      <c r="J1474" s="60"/>
      <c r="K1474" s="60"/>
      <c r="M1474" s="61"/>
      <c r="N1474" s="61"/>
      <c r="O1474" s="62"/>
      <c r="P1474" s="125"/>
      <c r="W1474" s="62"/>
      <c r="X1474" s="62"/>
    </row>
    <row r="1475" spans="1:24" s="57" customFormat="1" x14ac:dyDescent="0.25">
      <c r="A1475" s="75"/>
      <c r="D1475" s="58"/>
      <c r="E1475" s="58"/>
      <c r="F1475" s="58"/>
      <c r="G1475" s="58"/>
      <c r="H1475" s="60"/>
      <c r="I1475" s="60"/>
      <c r="J1475" s="60"/>
      <c r="K1475" s="60"/>
      <c r="M1475" s="61"/>
      <c r="N1475" s="61"/>
      <c r="O1475" s="62"/>
      <c r="P1475" s="125"/>
      <c r="W1475" s="62"/>
      <c r="X1475" s="62"/>
    </row>
    <row r="1476" spans="1:24" s="57" customFormat="1" x14ac:dyDescent="0.25">
      <c r="A1476" s="75"/>
      <c r="D1476" s="58"/>
      <c r="E1476" s="58"/>
      <c r="F1476" s="58"/>
      <c r="G1476" s="58"/>
      <c r="H1476" s="60"/>
      <c r="I1476" s="60"/>
      <c r="J1476" s="60"/>
      <c r="K1476" s="60"/>
      <c r="M1476" s="61"/>
      <c r="N1476" s="61"/>
      <c r="O1476" s="62"/>
      <c r="P1476" s="125"/>
      <c r="W1476" s="62"/>
      <c r="X1476" s="62"/>
    </row>
    <row r="1477" spans="1:24" s="57" customFormat="1" x14ac:dyDescent="0.25">
      <c r="A1477" s="75"/>
      <c r="D1477" s="58"/>
      <c r="E1477" s="58"/>
      <c r="F1477" s="58"/>
      <c r="G1477" s="58"/>
      <c r="H1477" s="60"/>
      <c r="I1477" s="60"/>
      <c r="J1477" s="60"/>
      <c r="K1477" s="60"/>
      <c r="M1477" s="61"/>
      <c r="N1477" s="61"/>
      <c r="O1477" s="62"/>
      <c r="P1477" s="125"/>
      <c r="W1477" s="62"/>
      <c r="X1477" s="62"/>
    </row>
    <row r="1478" spans="1:24" s="57" customFormat="1" x14ac:dyDescent="0.25">
      <c r="A1478" s="75"/>
      <c r="D1478" s="58"/>
      <c r="E1478" s="58"/>
      <c r="F1478" s="58"/>
      <c r="G1478" s="58"/>
      <c r="H1478" s="60"/>
      <c r="I1478" s="60"/>
      <c r="J1478" s="60"/>
      <c r="K1478" s="60"/>
      <c r="M1478" s="61"/>
      <c r="N1478" s="61"/>
      <c r="O1478" s="62"/>
      <c r="P1478" s="125"/>
      <c r="W1478" s="62"/>
      <c r="X1478" s="62"/>
    </row>
    <row r="1479" spans="1:24" s="57" customFormat="1" x14ac:dyDescent="0.25">
      <c r="A1479" s="75"/>
      <c r="D1479" s="58"/>
      <c r="E1479" s="58"/>
      <c r="F1479" s="58"/>
      <c r="G1479" s="58"/>
      <c r="H1479" s="60"/>
      <c r="I1479" s="60"/>
      <c r="J1479" s="60"/>
      <c r="K1479" s="60"/>
      <c r="M1479" s="61"/>
      <c r="N1479" s="61"/>
      <c r="O1479" s="62"/>
      <c r="P1479" s="125"/>
      <c r="W1479" s="62"/>
      <c r="X1479" s="62"/>
    </row>
    <row r="1480" spans="1:24" s="57" customFormat="1" x14ac:dyDescent="0.25">
      <c r="A1480" s="75"/>
      <c r="D1480" s="58"/>
      <c r="E1480" s="58"/>
      <c r="F1480" s="58"/>
      <c r="G1480" s="58"/>
      <c r="H1480" s="60"/>
      <c r="I1480" s="60"/>
      <c r="J1480" s="60"/>
      <c r="K1480" s="60"/>
      <c r="M1480" s="61"/>
      <c r="N1480" s="61"/>
      <c r="O1480" s="62"/>
      <c r="P1480" s="125"/>
      <c r="W1480" s="62"/>
      <c r="X1480" s="62"/>
    </row>
    <row r="1481" spans="1:24" s="57" customFormat="1" x14ac:dyDescent="0.25">
      <c r="A1481" s="75"/>
      <c r="D1481" s="58"/>
      <c r="E1481" s="58"/>
      <c r="F1481" s="58"/>
      <c r="G1481" s="58"/>
      <c r="H1481" s="60"/>
      <c r="I1481" s="60"/>
      <c r="J1481" s="60"/>
      <c r="K1481" s="60"/>
      <c r="M1481" s="61"/>
      <c r="N1481" s="61"/>
      <c r="O1481" s="62"/>
      <c r="P1481" s="125"/>
      <c r="W1481" s="62"/>
      <c r="X1481" s="62"/>
    </row>
    <row r="1482" spans="1:24" s="57" customFormat="1" x14ac:dyDescent="0.25">
      <c r="A1482" s="75"/>
      <c r="D1482" s="58"/>
      <c r="E1482" s="58"/>
      <c r="F1482" s="58"/>
      <c r="G1482" s="58"/>
      <c r="H1482" s="60"/>
      <c r="I1482" s="60"/>
      <c r="J1482" s="60"/>
      <c r="K1482" s="60"/>
      <c r="M1482" s="61"/>
      <c r="N1482" s="61"/>
      <c r="O1482" s="62"/>
      <c r="P1482" s="125"/>
      <c r="W1482" s="62"/>
      <c r="X1482" s="62"/>
    </row>
    <row r="1483" spans="1:24" s="57" customFormat="1" x14ac:dyDescent="0.25">
      <c r="A1483" s="75"/>
      <c r="D1483" s="58"/>
      <c r="E1483" s="58"/>
      <c r="F1483" s="58"/>
      <c r="G1483" s="58"/>
      <c r="H1483" s="60"/>
      <c r="I1483" s="60"/>
      <c r="J1483" s="60"/>
      <c r="K1483" s="60"/>
      <c r="M1483" s="61"/>
      <c r="N1483" s="61"/>
      <c r="O1483" s="62"/>
      <c r="P1483" s="125"/>
      <c r="W1483" s="62"/>
      <c r="X1483" s="62"/>
    </row>
    <row r="1484" spans="1:24" s="57" customFormat="1" x14ac:dyDescent="0.25">
      <c r="A1484" s="75"/>
      <c r="D1484" s="58"/>
      <c r="E1484" s="58"/>
      <c r="F1484" s="58"/>
      <c r="G1484" s="58"/>
      <c r="H1484" s="60"/>
      <c r="I1484" s="60"/>
      <c r="J1484" s="60"/>
      <c r="K1484" s="60"/>
      <c r="M1484" s="61"/>
      <c r="N1484" s="61"/>
      <c r="O1484" s="62"/>
      <c r="P1484" s="125"/>
      <c r="W1484" s="62"/>
      <c r="X1484" s="62"/>
    </row>
    <row r="1485" spans="1:24" s="57" customFormat="1" x14ac:dyDescent="0.25">
      <c r="A1485" s="75"/>
      <c r="D1485" s="58"/>
      <c r="E1485" s="58"/>
      <c r="F1485" s="58"/>
      <c r="G1485" s="58"/>
      <c r="H1485" s="60"/>
      <c r="I1485" s="60"/>
      <c r="J1485" s="60"/>
      <c r="K1485" s="60"/>
      <c r="M1485" s="61"/>
      <c r="N1485" s="61"/>
      <c r="O1485" s="62"/>
      <c r="P1485" s="125"/>
      <c r="W1485" s="62"/>
      <c r="X1485" s="62"/>
    </row>
    <row r="1486" spans="1:24" s="57" customFormat="1" x14ac:dyDescent="0.25">
      <c r="A1486" s="75"/>
      <c r="D1486" s="58"/>
      <c r="E1486" s="58"/>
      <c r="F1486" s="58"/>
      <c r="G1486" s="58"/>
      <c r="H1486" s="60"/>
      <c r="I1486" s="60"/>
      <c r="J1486" s="60"/>
      <c r="K1486" s="60"/>
      <c r="M1486" s="61"/>
      <c r="N1486" s="61"/>
      <c r="O1486" s="62"/>
      <c r="P1486" s="125"/>
      <c r="W1486" s="62"/>
      <c r="X1486" s="62"/>
    </row>
    <row r="1487" spans="1:24" s="57" customFormat="1" x14ac:dyDescent="0.25">
      <c r="A1487" s="75"/>
      <c r="D1487" s="58"/>
      <c r="E1487" s="58"/>
      <c r="F1487" s="58"/>
      <c r="G1487" s="58"/>
      <c r="H1487" s="60"/>
      <c r="I1487" s="60"/>
      <c r="J1487" s="60"/>
      <c r="K1487" s="60"/>
      <c r="M1487" s="61"/>
      <c r="N1487" s="61"/>
      <c r="O1487" s="62"/>
      <c r="P1487" s="125"/>
      <c r="W1487" s="62"/>
      <c r="X1487" s="62"/>
    </row>
    <row r="1488" spans="1:24" s="57" customFormat="1" x14ac:dyDescent="0.25">
      <c r="A1488" s="75"/>
      <c r="D1488" s="58"/>
      <c r="E1488" s="58"/>
      <c r="F1488" s="58"/>
      <c r="G1488" s="58"/>
      <c r="H1488" s="60"/>
      <c r="I1488" s="60"/>
      <c r="J1488" s="60"/>
      <c r="K1488" s="60"/>
      <c r="M1488" s="61"/>
      <c r="N1488" s="61"/>
      <c r="O1488" s="62"/>
      <c r="P1488" s="125"/>
      <c r="W1488" s="62"/>
      <c r="X1488" s="62"/>
    </row>
    <row r="1489" spans="1:24" s="57" customFormat="1" x14ac:dyDescent="0.25">
      <c r="A1489" s="75"/>
      <c r="D1489" s="58"/>
      <c r="E1489" s="58"/>
      <c r="F1489" s="58"/>
      <c r="G1489" s="58"/>
      <c r="H1489" s="60"/>
      <c r="I1489" s="60"/>
      <c r="J1489" s="60"/>
      <c r="K1489" s="60"/>
      <c r="M1489" s="61"/>
      <c r="N1489" s="61"/>
      <c r="O1489" s="62"/>
      <c r="P1489" s="125"/>
      <c r="W1489" s="62"/>
      <c r="X1489" s="62"/>
    </row>
    <row r="1490" spans="1:24" s="57" customFormat="1" x14ac:dyDescent="0.25">
      <c r="A1490" s="75"/>
      <c r="D1490" s="58"/>
      <c r="E1490" s="58"/>
      <c r="F1490" s="58"/>
      <c r="G1490" s="58"/>
      <c r="H1490" s="60"/>
      <c r="I1490" s="60"/>
      <c r="J1490" s="60"/>
      <c r="K1490" s="60"/>
      <c r="M1490" s="61"/>
      <c r="N1490" s="61"/>
      <c r="O1490" s="62"/>
      <c r="P1490" s="125"/>
      <c r="W1490" s="62"/>
      <c r="X1490" s="62"/>
    </row>
    <row r="1491" spans="1:24" s="57" customFormat="1" x14ac:dyDescent="0.25">
      <c r="A1491" s="75"/>
      <c r="D1491" s="58"/>
      <c r="E1491" s="58"/>
      <c r="F1491" s="58"/>
      <c r="G1491" s="58"/>
      <c r="H1491" s="60"/>
      <c r="I1491" s="60"/>
      <c r="J1491" s="60"/>
      <c r="K1491" s="60"/>
      <c r="M1491" s="61"/>
      <c r="N1491" s="61"/>
      <c r="O1491" s="62"/>
      <c r="P1491" s="125"/>
      <c r="W1491" s="62"/>
      <c r="X1491" s="62"/>
    </row>
    <row r="1492" spans="1:24" s="57" customFormat="1" x14ac:dyDescent="0.25">
      <c r="A1492" s="75"/>
      <c r="D1492" s="58"/>
      <c r="E1492" s="58"/>
      <c r="F1492" s="58"/>
      <c r="G1492" s="58"/>
      <c r="H1492" s="60"/>
      <c r="I1492" s="60"/>
      <c r="J1492" s="60"/>
      <c r="K1492" s="60"/>
      <c r="M1492" s="61"/>
      <c r="N1492" s="61"/>
      <c r="O1492" s="62"/>
      <c r="P1492" s="125"/>
      <c r="W1492" s="62"/>
      <c r="X1492" s="62"/>
    </row>
    <row r="1493" spans="1:24" s="57" customFormat="1" x14ac:dyDescent="0.25">
      <c r="A1493" s="75"/>
      <c r="D1493" s="58"/>
      <c r="E1493" s="58"/>
      <c r="F1493" s="58"/>
      <c r="G1493" s="58"/>
      <c r="H1493" s="60"/>
      <c r="I1493" s="60"/>
      <c r="J1493" s="60"/>
      <c r="K1493" s="60"/>
      <c r="M1493" s="61"/>
      <c r="N1493" s="61"/>
      <c r="O1493" s="62"/>
      <c r="P1493" s="125"/>
      <c r="W1493" s="62"/>
      <c r="X1493" s="62"/>
    </row>
    <row r="1494" spans="1:24" s="57" customFormat="1" x14ac:dyDescent="0.25">
      <c r="A1494" s="75"/>
      <c r="D1494" s="58"/>
      <c r="E1494" s="58"/>
      <c r="F1494" s="58"/>
      <c r="G1494" s="58"/>
      <c r="H1494" s="60"/>
      <c r="I1494" s="60"/>
      <c r="J1494" s="60"/>
      <c r="K1494" s="60"/>
      <c r="M1494" s="61"/>
      <c r="N1494" s="61"/>
      <c r="O1494" s="62"/>
      <c r="P1494" s="125"/>
      <c r="W1494" s="62"/>
      <c r="X1494" s="62"/>
    </row>
    <row r="1495" spans="1:24" s="57" customFormat="1" x14ac:dyDescent="0.25">
      <c r="A1495" s="75"/>
      <c r="D1495" s="58"/>
      <c r="E1495" s="58"/>
      <c r="F1495" s="58"/>
      <c r="G1495" s="58"/>
      <c r="H1495" s="60"/>
      <c r="I1495" s="60"/>
      <c r="J1495" s="60"/>
      <c r="K1495" s="60"/>
      <c r="M1495" s="61"/>
      <c r="N1495" s="61"/>
      <c r="O1495" s="62"/>
      <c r="P1495" s="125"/>
      <c r="W1495" s="62"/>
      <c r="X1495" s="62"/>
    </row>
    <row r="1496" spans="1:24" s="57" customFormat="1" x14ac:dyDescent="0.25">
      <c r="A1496" s="75"/>
      <c r="D1496" s="58"/>
      <c r="E1496" s="58"/>
      <c r="F1496" s="58"/>
      <c r="G1496" s="58"/>
      <c r="H1496" s="60"/>
      <c r="I1496" s="60"/>
      <c r="J1496" s="60"/>
      <c r="K1496" s="60"/>
      <c r="M1496" s="61"/>
      <c r="N1496" s="61"/>
      <c r="O1496" s="62"/>
      <c r="P1496" s="125"/>
      <c r="W1496" s="62"/>
      <c r="X1496" s="62"/>
    </row>
    <row r="1497" spans="1:24" s="57" customFormat="1" x14ac:dyDescent="0.25">
      <c r="A1497" s="75"/>
      <c r="D1497" s="58"/>
      <c r="E1497" s="58"/>
      <c r="F1497" s="58"/>
      <c r="G1497" s="58"/>
      <c r="H1497" s="60"/>
      <c r="I1497" s="60"/>
      <c r="J1497" s="60"/>
      <c r="K1497" s="60"/>
      <c r="M1497" s="61"/>
      <c r="N1497" s="61"/>
      <c r="O1497" s="62"/>
      <c r="P1497" s="125"/>
      <c r="W1497" s="62"/>
      <c r="X1497" s="62"/>
    </row>
    <row r="1498" spans="1:24" s="57" customFormat="1" x14ac:dyDescent="0.25">
      <c r="A1498" s="75"/>
      <c r="D1498" s="58"/>
      <c r="E1498" s="58"/>
      <c r="F1498" s="58"/>
      <c r="G1498" s="58"/>
      <c r="H1498" s="60"/>
      <c r="I1498" s="60"/>
      <c r="J1498" s="60"/>
      <c r="K1498" s="60"/>
      <c r="M1498" s="61"/>
      <c r="N1498" s="61"/>
      <c r="O1498" s="62"/>
      <c r="P1498" s="125"/>
      <c r="W1498" s="62"/>
      <c r="X1498" s="62"/>
    </row>
    <row r="1499" spans="1:24" s="57" customFormat="1" x14ac:dyDescent="0.25">
      <c r="A1499" s="75"/>
      <c r="D1499" s="58"/>
      <c r="E1499" s="58"/>
      <c r="F1499" s="58"/>
      <c r="G1499" s="58"/>
      <c r="H1499" s="60"/>
      <c r="I1499" s="60"/>
      <c r="J1499" s="60"/>
      <c r="K1499" s="60"/>
      <c r="M1499" s="61"/>
      <c r="N1499" s="61"/>
      <c r="O1499" s="62"/>
      <c r="P1499" s="125"/>
      <c r="W1499" s="62"/>
      <c r="X1499" s="62"/>
    </row>
    <row r="1500" spans="1:24" s="57" customFormat="1" x14ac:dyDescent="0.25">
      <c r="A1500" s="75"/>
      <c r="D1500" s="58"/>
      <c r="E1500" s="58"/>
      <c r="F1500" s="58"/>
      <c r="G1500" s="58"/>
      <c r="H1500" s="60"/>
      <c r="I1500" s="60"/>
      <c r="J1500" s="60"/>
      <c r="K1500" s="60"/>
      <c r="M1500" s="61"/>
      <c r="N1500" s="61"/>
      <c r="O1500" s="62"/>
      <c r="P1500" s="125"/>
      <c r="W1500" s="62"/>
      <c r="X1500" s="62"/>
    </row>
    <row r="1501" spans="1:24" s="57" customFormat="1" x14ac:dyDescent="0.25">
      <c r="A1501" s="75"/>
      <c r="D1501" s="58"/>
      <c r="E1501" s="58"/>
      <c r="F1501" s="58"/>
      <c r="G1501" s="58"/>
      <c r="H1501" s="60"/>
      <c r="I1501" s="60"/>
      <c r="J1501" s="60"/>
      <c r="K1501" s="60"/>
      <c r="M1501" s="61"/>
      <c r="N1501" s="61"/>
      <c r="O1501" s="62"/>
      <c r="P1501" s="125"/>
      <c r="W1501" s="62"/>
      <c r="X1501" s="62"/>
    </row>
    <row r="1502" spans="1:24" s="57" customFormat="1" x14ac:dyDescent="0.25">
      <c r="A1502" s="75"/>
      <c r="D1502" s="58"/>
      <c r="E1502" s="58"/>
      <c r="F1502" s="58"/>
      <c r="G1502" s="58"/>
      <c r="H1502" s="60"/>
      <c r="I1502" s="60"/>
      <c r="J1502" s="60"/>
      <c r="K1502" s="60"/>
      <c r="M1502" s="61"/>
      <c r="N1502" s="61"/>
      <c r="O1502" s="62"/>
      <c r="P1502" s="125"/>
      <c r="W1502" s="62"/>
      <c r="X1502" s="62"/>
    </row>
    <row r="1503" spans="1:24" s="57" customFormat="1" x14ac:dyDescent="0.25">
      <c r="A1503" s="75"/>
      <c r="D1503" s="58"/>
      <c r="E1503" s="58"/>
      <c r="F1503" s="58"/>
      <c r="G1503" s="58"/>
      <c r="H1503" s="60"/>
      <c r="I1503" s="60"/>
      <c r="J1503" s="60"/>
      <c r="K1503" s="60"/>
      <c r="M1503" s="61"/>
      <c r="N1503" s="61"/>
      <c r="O1503" s="62"/>
      <c r="P1503" s="125"/>
      <c r="W1503" s="62"/>
      <c r="X1503" s="62"/>
    </row>
    <row r="1504" spans="1:24" s="57" customFormat="1" x14ac:dyDescent="0.25">
      <c r="A1504" s="75"/>
      <c r="D1504" s="58"/>
      <c r="E1504" s="58"/>
      <c r="F1504" s="58"/>
      <c r="G1504" s="58"/>
      <c r="H1504" s="60"/>
      <c r="I1504" s="60"/>
      <c r="J1504" s="60"/>
      <c r="K1504" s="60"/>
      <c r="M1504" s="61"/>
      <c r="N1504" s="61"/>
      <c r="O1504" s="62"/>
      <c r="P1504" s="125"/>
      <c r="W1504" s="62"/>
      <c r="X1504" s="62"/>
    </row>
    <row r="1505" spans="1:24" s="57" customFormat="1" x14ac:dyDescent="0.25">
      <c r="A1505" s="75"/>
      <c r="D1505" s="58"/>
      <c r="E1505" s="58"/>
      <c r="F1505" s="58"/>
      <c r="G1505" s="58"/>
      <c r="H1505" s="60"/>
      <c r="I1505" s="60"/>
      <c r="J1505" s="60"/>
      <c r="K1505" s="60"/>
      <c r="M1505" s="61"/>
      <c r="N1505" s="61"/>
      <c r="O1505" s="62"/>
      <c r="P1505" s="125"/>
      <c r="W1505" s="62"/>
      <c r="X1505" s="62"/>
    </row>
    <row r="1506" spans="1:24" s="57" customFormat="1" x14ac:dyDescent="0.25">
      <c r="A1506" s="75"/>
      <c r="D1506" s="58"/>
      <c r="E1506" s="58"/>
      <c r="F1506" s="58"/>
      <c r="G1506" s="58"/>
      <c r="H1506" s="60"/>
      <c r="I1506" s="60"/>
      <c r="J1506" s="60"/>
      <c r="K1506" s="60"/>
      <c r="M1506" s="61"/>
      <c r="N1506" s="61"/>
      <c r="O1506" s="62"/>
      <c r="P1506" s="125"/>
      <c r="W1506" s="62"/>
      <c r="X1506" s="62"/>
    </row>
    <row r="1507" spans="1:24" s="57" customFormat="1" x14ac:dyDescent="0.25">
      <c r="A1507" s="75"/>
      <c r="D1507" s="58"/>
      <c r="E1507" s="58"/>
      <c r="F1507" s="58"/>
      <c r="G1507" s="58"/>
      <c r="H1507" s="60"/>
      <c r="I1507" s="60"/>
      <c r="J1507" s="60"/>
      <c r="K1507" s="60"/>
      <c r="M1507" s="61"/>
      <c r="N1507" s="61"/>
      <c r="O1507" s="62"/>
      <c r="P1507" s="125"/>
      <c r="W1507" s="62"/>
      <c r="X1507" s="62"/>
    </row>
    <row r="1508" spans="1:24" s="57" customFormat="1" x14ac:dyDescent="0.25">
      <c r="A1508" s="75"/>
      <c r="D1508" s="58"/>
      <c r="E1508" s="58"/>
      <c r="F1508" s="58"/>
      <c r="G1508" s="58"/>
      <c r="H1508" s="60"/>
      <c r="I1508" s="60"/>
      <c r="J1508" s="60"/>
      <c r="K1508" s="60"/>
      <c r="M1508" s="61"/>
      <c r="N1508" s="61"/>
      <c r="O1508" s="62"/>
      <c r="P1508" s="125"/>
      <c r="W1508" s="62"/>
      <c r="X1508" s="62"/>
    </row>
    <row r="1509" spans="1:24" s="57" customFormat="1" x14ac:dyDescent="0.25">
      <c r="A1509" s="75"/>
      <c r="D1509" s="58"/>
      <c r="E1509" s="58"/>
      <c r="F1509" s="58"/>
      <c r="G1509" s="58"/>
      <c r="H1509" s="60"/>
      <c r="I1509" s="60"/>
      <c r="J1509" s="60"/>
      <c r="K1509" s="60"/>
      <c r="M1509" s="61"/>
      <c r="N1509" s="61"/>
      <c r="O1509" s="62"/>
      <c r="P1509" s="125"/>
      <c r="W1509" s="62"/>
      <c r="X1509" s="62"/>
    </row>
    <row r="1510" spans="1:24" s="57" customFormat="1" x14ac:dyDescent="0.25">
      <c r="A1510" s="75"/>
      <c r="D1510" s="58"/>
      <c r="E1510" s="58"/>
      <c r="F1510" s="58"/>
      <c r="G1510" s="58"/>
      <c r="H1510" s="60"/>
      <c r="I1510" s="60"/>
      <c r="J1510" s="60"/>
      <c r="K1510" s="60"/>
      <c r="M1510" s="61"/>
      <c r="N1510" s="61"/>
      <c r="O1510" s="62"/>
      <c r="P1510" s="125"/>
      <c r="W1510" s="62"/>
      <c r="X1510" s="62"/>
    </row>
    <row r="1511" spans="1:24" s="57" customFormat="1" x14ac:dyDescent="0.25">
      <c r="A1511" s="75"/>
      <c r="D1511" s="58"/>
      <c r="E1511" s="58"/>
      <c r="F1511" s="58"/>
      <c r="G1511" s="58"/>
      <c r="H1511" s="60"/>
      <c r="I1511" s="60"/>
      <c r="J1511" s="60"/>
      <c r="K1511" s="60"/>
      <c r="M1511" s="61"/>
      <c r="N1511" s="61"/>
      <c r="O1511" s="62"/>
      <c r="P1511" s="125"/>
      <c r="W1511" s="62"/>
      <c r="X1511" s="62"/>
    </row>
    <row r="1512" spans="1:24" s="57" customFormat="1" x14ac:dyDescent="0.25">
      <c r="A1512" s="75"/>
      <c r="D1512" s="58"/>
      <c r="E1512" s="58"/>
      <c r="F1512" s="58"/>
      <c r="G1512" s="58"/>
      <c r="H1512" s="60"/>
      <c r="I1512" s="60"/>
      <c r="J1512" s="60"/>
      <c r="K1512" s="60"/>
      <c r="M1512" s="61"/>
      <c r="N1512" s="61"/>
      <c r="O1512" s="62"/>
      <c r="P1512" s="125"/>
      <c r="W1512" s="62"/>
      <c r="X1512" s="62"/>
    </row>
    <row r="1513" spans="1:24" s="57" customFormat="1" x14ac:dyDescent="0.25">
      <c r="A1513" s="75"/>
      <c r="D1513" s="58"/>
      <c r="E1513" s="58"/>
      <c r="F1513" s="58"/>
      <c r="G1513" s="58"/>
      <c r="H1513" s="60"/>
      <c r="I1513" s="60"/>
      <c r="J1513" s="60"/>
      <c r="K1513" s="60"/>
      <c r="M1513" s="61"/>
      <c r="N1513" s="61"/>
      <c r="O1513" s="62"/>
      <c r="P1513" s="125"/>
      <c r="W1513" s="62"/>
      <c r="X1513" s="62"/>
    </row>
    <row r="1514" spans="1:24" s="57" customFormat="1" x14ac:dyDescent="0.25">
      <c r="A1514" s="75"/>
      <c r="D1514" s="58"/>
      <c r="E1514" s="58"/>
      <c r="F1514" s="58"/>
      <c r="G1514" s="58"/>
      <c r="H1514" s="60"/>
      <c r="I1514" s="60"/>
      <c r="J1514" s="60"/>
      <c r="K1514" s="60"/>
      <c r="M1514" s="61"/>
      <c r="N1514" s="61"/>
      <c r="O1514" s="62"/>
      <c r="P1514" s="125"/>
      <c r="W1514" s="62"/>
      <c r="X1514" s="62"/>
    </row>
    <row r="1515" spans="1:24" s="57" customFormat="1" x14ac:dyDescent="0.25">
      <c r="A1515" s="75"/>
      <c r="D1515" s="58"/>
      <c r="E1515" s="58"/>
      <c r="F1515" s="58"/>
      <c r="G1515" s="58"/>
      <c r="H1515" s="60"/>
      <c r="I1515" s="60"/>
      <c r="J1515" s="60"/>
      <c r="K1515" s="60"/>
      <c r="M1515" s="61"/>
      <c r="N1515" s="61"/>
      <c r="O1515" s="62"/>
      <c r="P1515" s="125"/>
      <c r="W1515" s="62"/>
      <c r="X1515" s="62"/>
    </row>
    <row r="1516" spans="1:24" s="57" customFormat="1" x14ac:dyDescent="0.25">
      <c r="A1516" s="75"/>
      <c r="D1516" s="58"/>
      <c r="E1516" s="58"/>
      <c r="F1516" s="58"/>
      <c r="G1516" s="58"/>
      <c r="H1516" s="60"/>
      <c r="I1516" s="60"/>
      <c r="J1516" s="60"/>
      <c r="K1516" s="60"/>
      <c r="M1516" s="61"/>
      <c r="N1516" s="61"/>
      <c r="O1516" s="62"/>
      <c r="P1516" s="125"/>
      <c r="W1516" s="62"/>
      <c r="X1516" s="62"/>
    </row>
    <row r="1517" spans="1:24" s="57" customFormat="1" x14ac:dyDescent="0.25">
      <c r="A1517" s="75"/>
      <c r="D1517" s="58"/>
      <c r="E1517" s="58"/>
      <c r="F1517" s="58"/>
      <c r="G1517" s="58"/>
      <c r="H1517" s="60"/>
      <c r="I1517" s="60"/>
      <c r="J1517" s="60"/>
      <c r="K1517" s="60"/>
      <c r="M1517" s="61"/>
      <c r="N1517" s="61"/>
      <c r="O1517" s="62"/>
      <c r="P1517" s="125"/>
      <c r="W1517" s="62"/>
      <c r="X1517" s="62"/>
    </row>
    <row r="1518" spans="1:24" s="57" customFormat="1" x14ac:dyDescent="0.25">
      <c r="A1518" s="75"/>
      <c r="D1518" s="58"/>
      <c r="E1518" s="58"/>
      <c r="F1518" s="58"/>
      <c r="G1518" s="58"/>
      <c r="H1518" s="60"/>
      <c r="I1518" s="60"/>
      <c r="J1518" s="60"/>
      <c r="K1518" s="60"/>
      <c r="M1518" s="61"/>
      <c r="N1518" s="61"/>
      <c r="O1518" s="62"/>
      <c r="P1518" s="125"/>
      <c r="W1518" s="62"/>
      <c r="X1518" s="62"/>
    </row>
    <row r="1519" spans="1:24" s="57" customFormat="1" x14ac:dyDescent="0.25">
      <c r="A1519" s="75"/>
      <c r="D1519" s="58"/>
      <c r="E1519" s="58"/>
      <c r="F1519" s="58"/>
      <c r="G1519" s="58"/>
      <c r="H1519" s="60"/>
      <c r="I1519" s="60"/>
      <c r="J1519" s="60"/>
      <c r="K1519" s="60"/>
      <c r="M1519" s="61"/>
      <c r="N1519" s="61"/>
      <c r="O1519" s="62"/>
      <c r="P1519" s="125"/>
      <c r="W1519" s="62"/>
      <c r="X1519" s="62"/>
    </row>
    <row r="1520" spans="1:24" s="57" customFormat="1" x14ac:dyDescent="0.25">
      <c r="A1520" s="75"/>
      <c r="D1520" s="58"/>
      <c r="E1520" s="58"/>
      <c r="F1520" s="58"/>
      <c r="G1520" s="58"/>
      <c r="H1520" s="60"/>
      <c r="I1520" s="60"/>
      <c r="J1520" s="60"/>
      <c r="K1520" s="60"/>
      <c r="M1520" s="61"/>
      <c r="N1520" s="61"/>
      <c r="O1520" s="62"/>
      <c r="P1520" s="125"/>
      <c r="W1520" s="62"/>
      <c r="X1520" s="62"/>
    </row>
    <row r="1521" spans="1:24" s="57" customFormat="1" x14ac:dyDescent="0.25">
      <c r="A1521" s="75"/>
      <c r="D1521" s="58"/>
      <c r="E1521" s="58"/>
      <c r="F1521" s="58"/>
      <c r="G1521" s="58"/>
      <c r="H1521" s="60"/>
      <c r="I1521" s="60"/>
      <c r="J1521" s="60"/>
      <c r="K1521" s="60"/>
      <c r="M1521" s="61"/>
      <c r="N1521" s="61"/>
      <c r="O1521" s="62"/>
      <c r="P1521" s="125"/>
      <c r="W1521" s="62"/>
      <c r="X1521" s="62"/>
    </row>
    <row r="1522" spans="1:24" s="57" customFormat="1" x14ac:dyDescent="0.25">
      <c r="A1522" s="75"/>
      <c r="D1522" s="58"/>
      <c r="E1522" s="58"/>
      <c r="F1522" s="58"/>
      <c r="G1522" s="58"/>
      <c r="H1522" s="60"/>
      <c r="I1522" s="60"/>
      <c r="J1522" s="60"/>
      <c r="K1522" s="60"/>
      <c r="M1522" s="61"/>
      <c r="N1522" s="61"/>
      <c r="O1522" s="62"/>
      <c r="P1522" s="125"/>
      <c r="W1522" s="62"/>
      <c r="X1522" s="62"/>
    </row>
    <row r="1523" spans="1:24" s="57" customFormat="1" x14ac:dyDescent="0.25">
      <c r="A1523" s="75"/>
      <c r="D1523" s="58"/>
      <c r="E1523" s="58"/>
      <c r="F1523" s="58"/>
      <c r="G1523" s="58"/>
      <c r="H1523" s="60"/>
      <c r="I1523" s="60"/>
      <c r="J1523" s="60"/>
      <c r="K1523" s="60"/>
      <c r="M1523" s="61"/>
      <c r="N1523" s="61"/>
      <c r="O1523" s="62"/>
      <c r="P1523" s="125"/>
      <c r="W1523" s="62"/>
      <c r="X1523" s="62"/>
    </row>
    <row r="1524" spans="1:24" s="57" customFormat="1" x14ac:dyDescent="0.25">
      <c r="A1524" s="75"/>
      <c r="D1524" s="58"/>
      <c r="E1524" s="58"/>
      <c r="F1524" s="58"/>
      <c r="G1524" s="58"/>
      <c r="H1524" s="60"/>
      <c r="I1524" s="60"/>
      <c r="J1524" s="60"/>
      <c r="K1524" s="60"/>
      <c r="M1524" s="61"/>
      <c r="N1524" s="61"/>
      <c r="O1524" s="62"/>
      <c r="P1524" s="125"/>
      <c r="W1524" s="62"/>
      <c r="X1524" s="62"/>
    </row>
    <row r="1525" spans="1:24" s="57" customFormat="1" x14ac:dyDescent="0.25">
      <c r="A1525" s="75"/>
      <c r="D1525" s="58"/>
      <c r="E1525" s="58"/>
      <c r="F1525" s="58"/>
      <c r="G1525" s="58"/>
      <c r="H1525" s="60"/>
      <c r="I1525" s="60"/>
      <c r="J1525" s="60"/>
      <c r="K1525" s="60"/>
      <c r="M1525" s="61"/>
      <c r="N1525" s="61"/>
      <c r="O1525" s="62"/>
      <c r="P1525" s="125"/>
      <c r="W1525" s="62"/>
      <c r="X1525" s="62"/>
    </row>
    <row r="1526" spans="1:24" s="57" customFormat="1" x14ac:dyDescent="0.25">
      <c r="A1526" s="75"/>
      <c r="D1526" s="58"/>
      <c r="E1526" s="58"/>
      <c r="F1526" s="58"/>
      <c r="G1526" s="58"/>
      <c r="H1526" s="60"/>
      <c r="I1526" s="60"/>
      <c r="J1526" s="60"/>
      <c r="K1526" s="60"/>
      <c r="M1526" s="61"/>
      <c r="N1526" s="61"/>
      <c r="O1526" s="62"/>
      <c r="P1526" s="125"/>
      <c r="W1526" s="62"/>
      <c r="X1526" s="62"/>
    </row>
    <row r="1527" spans="1:24" s="57" customFormat="1" x14ac:dyDescent="0.25">
      <c r="A1527" s="75"/>
      <c r="D1527" s="58"/>
      <c r="E1527" s="58"/>
      <c r="F1527" s="58"/>
      <c r="G1527" s="58"/>
      <c r="H1527" s="60"/>
      <c r="I1527" s="60"/>
      <c r="J1527" s="60"/>
      <c r="K1527" s="60"/>
      <c r="M1527" s="61"/>
      <c r="N1527" s="61"/>
      <c r="O1527" s="62"/>
      <c r="P1527" s="125"/>
      <c r="W1527" s="62"/>
      <c r="X1527" s="62"/>
    </row>
    <row r="1528" spans="1:24" s="57" customFormat="1" x14ac:dyDescent="0.25">
      <c r="A1528" s="75"/>
      <c r="D1528" s="58"/>
      <c r="E1528" s="58"/>
      <c r="F1528" s="58"/>
      <c r="G1528" s="58"/>
      <c r="H1528" s="60"/>
      <c r="I1528" s="60"/>
      <c r="J1528" s="60"/>
      <c r="K1528" s="60"/>
      <c r="M1528" s="61"/>
      <c r="N1528" s="61"/>
      <c r="O1528" s="62"/>
      <c r="P1528" s="125"/>
      <c r="W1528" s="62"/>
      <c r="X1528" s="62"/>
    </row>
    <row r="1529" spans="1:24" s="57" customFormat="1" x14ac:dyDescent="0.25">
      <c r="A1529" s="75"/>
      <c r="D1529" s="58"/>
      <c r="E1529" s="58"/>
      <c r="F1529" s="58"/>
      <c r="G1529" s="58"/>
      <c r="H1529" s="60"/>
      <c r="I1529" s="60"/>
      <c r="J1529" s="60"/>
      <c r="K1529" s="60"/>
      <c r="M1529" s="61"/>
      <c r="N1529" s="61"/>
      <c r="O1529" s="62"/>
      <c r="P1529" s="125"/>
      <c r="W1529" s="62"/>
      <c r="X1529" s="62"/>
    </row>
    <row r="1530" spans="1:24" s="57" customFormat="1" x14ac:dyDescent="0.25">
      <c r="A1530" s="75"/>
      <c r="D1530" s="58"/>
      <c r="E1530" s="58"/>
      <c r="F1530" s="58"/>
      <c r="G1530" s="58"/>
      <c r="H1530" s="60"/>
      <c r="I1530" s="60"/>
      <c r="J1530" s="60"/>
      <c r="K1530" s="60"/>
      <c r="M1530" s="61"/>
      <c r="N1530" s="61"/>
      <c r="O1530" s="62"/>
      <c r="P1530" s="125"/>
      <c r="W1530" s="62"/>
      <c r="X1530" s="62"/>
    </row>
    <row r="1531" spans="1:24" s="57" customFormat="1" x14ac:dyDescent="0.25">
      <c r="A1531" s="75"/>
      <c r="D1531" s="58"/>
      <c r="E1531" s="58"/>
      <c r="F1531" s="58"/>
      <c r="G1531" s="58"/>
      <c r="H1531" s="60"/>
      <c r="I1531" s="60"/>
      <c r="J1531" s="60"/>
      <c r="K1531" s="60"/>
      <c r="M1531" s="61"/>
      <c r="N1531" s="61"/>
      <c r="O1531" s="62"/>
      <c r="P1531" s="125"/>
      <c r="W1531" s="62"/>
      <c r="X1531" s="62"/>
    </row>
    <row r="1532" spans="1:24" s="57" customFormat="1" x14ac:dyDescent="0.25">
      <c r="A1532" s="75"/>
      <c r="D1532" s="58"/>
      <c r="E1532" s="58"/>
      <c r="F1532" s="58"/>
      <c r="G1532" s="58"/>
      <c r="H1532" s="60"/>
      <c r="I1532" s="60"/>
      <c r="J1532" s="60"/>
      <c r="K1532" s="60"/>
      <c r="M1532" s="61"/>
      <c r="N1532" s="61"/>
      <c r="O1532" s="62"/>
      <c r="P1532" s="125"/>
      <c r="W1532" s="62"/>
      <c r="X1532" s="62"/>
    </row>
    <row r="1533" spans="1:24" s="57" customFormat="1" x14ac:dyDescent="0.25">
      <c r="A1533" s="75"/>
      <c r="D1533" s="58"/>
      <c r="E1533" s="58"/>
      <c r="F1533" s="58"/>
      <c r="G1533" s="58"/>
      <c r="H1533" s="60"/>
      <c r="I1533" s="60"/>
      <c r="J1533" s="60"/>
      <c r="K1533" s="60"/>
      <c r="M1533" s="61"/>
      <c r="N1533" s="61"/>
      <c r="O1533" s="62"/>
      <c r="P1533" s="125"/>
      <c r="W1533" s="62"/>
      <c r="X1533" s="62"/>
    </row>
    <row r="1534" spans="1:24" s="57" customFormat="1" x14ac:dyDescent="0.25">
      <c r="A1534" s="75"/>
      <c r="D1534" s="58"/>
      <c r="E1534" s="58"/>
      <c r="F1534" s="58"/>
      <c r="G1534" s="58"/>
      <c r="H1534" s="60"/>
      <c r="I1534" s="60"/>
      <c r="J1534" s="60"/>
      <c r="K1534" s="60"/>
      <c r="M1534" s="61"/>
      <c r="N1534" s="61"/>
      <c r="O1534" s="62"/>
      <c r="P1534" s="125"/>
      <c r="W1534" s="62"/>
      <c r="X1534" s="62"/>
    </row>
    <row r="1535" spans="1:24" s="57" customFormat="1" x14ac:dyDescent="0.25">
      <c r="A1535" s="75"/>
      <c r="D1535" s="58"/>
      <c r="E1535" s="58"/>
      <c r="F1535" s="58"/>
      <c r="G1535" s="58"/>
      <c r="H1535" s="60"/>
      <c r="I1535" s="60"/>
      <c r="J1535" s="60"/>
      <c r="K1535" s="60"/>
      <c r="M1535" s="61"/>
      <c r="N1535" s="61"/>
      <c r="O1535" s="62"/>
      <c r="P1535" s="125"/>
      <c r="W1535" s="62"/>
      <c r="X1535" s="62"/>
    </row>
    <row r="1536" spans="1:24" s="57" customFormat="1" x14ac:dyDescent="0.25">
      <c r="A1536" s="75"/>
      <c r="D1536" s="58"/>
      <c r="E1536" s="58"/>
      <c r="F1536" s="58"/>
      <c r="G1536" s="58"/>
      <c r="H1536" s="60"/>
      <c r="I1536" s="60"/>
      <c r="J1536" s="60"/>
      <c r="K1536" s="60"/>
      <c r="M1536" s="61"/>
      <c r="N1536" s="61"/>
      <c r="O1536" s="62"/>
      <c r="P1536" s="125"/>
      <c r="W1536" s="62"/>
      <c r="X1536" s="62"/>
    </row>
    <row r="1537" spans="1:24" s="57" customFormat="1" x14ac:dyDescent="0.25">
      <c r="A1537" s="75"/>
      <c r="D1537" s="58"/>
      <c r="E1537" s="58"/>
      <c r="F1537" s="58"/>
      <c r="G1537" s="58"/>
      <c r="H1537" s="60"/>
      <c r="I1537" s="60"/>
      <c r="J1537" s="60"/>
      <c r="K1537" s="60"/>
      <c r="M1537" s="61"/>
      <c r="N1537" s="61"/>
      <c r="O1537" s="62"/>
      <c r="P1537" s="125"/>
      <c r="W1537" s="62"/>
      <c r="X1537" s="62"/>
    </row>
    <row r="1538" spans="1:24" s="57" customFormat="1" x14ac:dyDescent="0.25">
      <c r="A1538" s="75"/>
      <c r="D1538" s="58"/>
      <c r="E1538" s="58"/>
      <c r="F1538" s="58"/>
      <c r="G1538" s="58"/>
      <c r="H1538" s="60"/>
      <c r="I1538" s="60"/>
      <c r="J1538" s="60"/>
      <c r="K1538" s="60"/>
      <c r="M1538" s="61"/>
      <c r="N1538" s="61"/>
      <c r="O1538" s="62"/>
      <c r="P1538" s="125"/>
      <c r="W1538" s="62"/>
      <c r="X1538" s="62"/>
    </row>
    <row r="1539" spans="1:24" s="57" customFormat="1" x14ac:dyDescent="0.25">
      <c r="A1539" s="75"/>
      <c r="D1539" s="58"/>
      <c r="E1539" s="58"/>
      <c r="F1539" s="58"/>
      <c r="G1539" s="58"/>
      <c r="H1539" s="60"/>
      <c r="I1539" s="60"/>
      <c r="J1539" s="60"/>
      <c r="K1539" s="60"/>
      <c r="M1539" s="61"/>
      <c r="N1539" s="61"/>
      <c r="O1539" s="62"/>
      <c r="P1539" s="125"/>
      <c r="W1539" s="62"/>
      <c r="X1539" s="62"/>
    </row>
    <row r="1540" spans="1:24" s="57" customFormat="1" x14ac:dyDescent="0.25">
      <c r="A1540" s="75"/>
      <c r="D1540" s="58"/>
      <c r="E1540" s="58"/>
      <c r="F1540" s="58"/>
      <c r="G1540" s="58"/>
      <c r="H1540" s="60"/>
      <c r="I1540" s="60"/>
      <c r="J1540" s="60"/>
      <c r="K1540" s="60"/>
      <c r="M1540" s="61"/>
      <c r="N1540" s="61"/>
      <c r="O1540" s="62"/>
      <c r="P1540" s="125"/>
      <c r="W1540" s="62"/>
      <c r="X1540" s="62"/>
    </row>
    <row r="1541" spans="1:24" s="57" customFormat="1" x14ac:dyDescent="0.25">
      <c r="A1541" s="75"/>
      <c r="D1541" s="58"/>
      <c r="E1541" s="58"/>
      <c r="F1541" s="58"/>
      <c r="G1541" s="58"/>
      <c r="H1541" s="60"/>
      <c r="I1541" s="60"/>
      <c r="J1541" s="60"/>
      <c r="K1541" s="60"/>
      <c r="M1541" s="61"/>
      <c r="N1541" s="61"/>
      <c r="O1541" s="62"/>
      <c r="P1541" s="125"/>
      <c r="W1541" s="62"/>
      <c r="X1541" s="62"/>
    </row>
    <row r="1542" spans="1:24" s="57" customFormat="1" x14ac:dyDescent="0.25">
      <c r="A1542" s="75"/>
      <c r="D1542" s="58"/>
      <c r="E1542" s="58"/>
      <c r="F1542" s="58"/>
      <c r="G1542" s="58"/>
      <c r="H1542" s="60"/>
      <c r="I1542" s="60"/>
      <c r="J1542" s="60"/>
      <c r="K1542" s="60"/>
      <c r="M1542" s="61"/>
      <c r="N1542" s="61"/>
      <c r="O1542" s="62"/>
      <c r="P1542" s="125"/>
      <c r="W1542" s="62"/>
      <c r="X1542" s="62"/>
    </row>
    <row r="1543" spans="1:24" s="57" customFormat="1" x14ac:dyDescent="0.25">
      <c r="A1543" s="75"/>
      <c r="D1543" s="58"/>
      <c r="E1543" s="58"/>
      <c r="F1543" s="58"/>
      <c r="G1543" s="58"/>
      <c r="H1543" s="60"/>
      <c r="I1543" s="60"/>
      <c r="J1543" s="60"/>
      <c r="K1543" s="60"/>
      <c r="M1543" s="61"/>
      <c r="N1543" s="61"/>
      <c r="O1543" s="62"/>
      <c r="P1543" s="125"/>
      <c r="W1543" s="62"/>
      <c r="X1543" s="62"/>
    </row>
    <row r="1544" spans="1:24" s="57" customFormat="1" x14ac:dyDescent="0.25">
      <c r="A1544" s="75"/>
      <c r="D1544" s="58"/>
      <c r="E1544" s="58"/>
      <c r="F1544" s="58"/>
      <c r="G1544" s="58"/>
      <c r="H1544" s="60"/>
      <c r="I1544" s="60"/>
      <c r="J1544" s="60"/>
      <c r="K1544" s="60"/>
      <c r="M1544" s="61"/>
      <c r="N1544" s="61"/>
      <c r="O1544" s="62"/>
      <c r="P1544" s="125"/>
      <c r="W1544" s="62"/>
      <c r="X1544" s="62"/>
    </row>
    <row r="1545" spans="1:24" s="57" customFormat="1" x14ac:dyDescent="0.25">
      <c r="A1545" s="75"/>
      <c r="D1545" s="58"/>
      <c r="E1545" s="58"/>
      <c r="F1545" s="58"/>
      <c r="G1545" s="58"/>
      <c r="H1545" s="60"/>
      <c r="I1545" s="60"/>
      <c r="J1545" s="60"/>
      <c r="K1545" s="60"/>
      <c r="M1545" s="61"/>
      <c r="N1545" s="61"/>
      <c r="O1545" s="62"/>
      <c r="P1545" s="125"/>
      <c r="W1545" s="62"/>
      <c r="X1545" s="62"/>
    </row>
    <row r="1546" spans="1:24" s="57" customFormat="1" x14ac:dyDescent="0.25">
      <c r="A1546" s="75"/>
      <c r="D1546" s="58"/>
      <c r="E1546" s="58"/>
      <c r="F1546" s="58"/>
      <c r="G1546" s="58"/>
      <c r="H1546" s="60"/>
      <c r="I1546" s="60"/>
      <c r="J1546" s="60"/>
      <c r="K1546" s="60"/>
      <c r="M1546" s="61"/>
      <c r="N1546" s="61"/>
      <c r="O1546" s="62"/>
      <c r="P1546" s="125"/>
      <c r="W1546" s="62"/>
      <c r="X1546" s="62"/>
    </row>
    <row r="1547" spans="1:24" s="57" customFormat="1" x14ac:dyDescent="0.25">
      <c r="A1547" s="75"/>
      <c r="D1547" s="58"/>
      <c r="E1547" s="58"/>
      <c r="F1547" s="58"/>
      <c r="G1547" s="58"/>
      <c r="H1547" s="60"/>
      <c r="I1547" s="60"/>
      <c r="J1547" s="60"/>
      <c r="K1547" s="60"/>
      <c r="M1547" s="61"/>
      <c r="N1547" s="61"/>
      <c r="O1547" s="62"/>
      <c r="P1547" s="125"/>
      <c r="W1547" s="62"/>
      <c r="X1547" s="62"/>
    </row>
    <row r="1548" spans="1:24" s="57" customFormat="1" x14ac:dyDescent="0.25">
      <c r="A1548" s="75"/>
      <c r="D1548" s="58"/>
      <c r="E1548" s="58"/>
      <c r="F1548" s="58"/>
      <c r="G1548" s="58"/>
      <c r="H1548" s="60"/>
      <c r="I1548" s="60"/>
      <c r="J1548" s="60"/>
      <c r="K1548" s="60"/>
      <c r="M1548" s="61"/>
      <c r="N1548" s="61"/>
      <c r="O1548" s="62"/>
      <c r="P1548" s="125"/>
      <c r="W1548" s="62"/>
      <c r="X1548" s="62"/>
    </row>
    <row r="1549" spans="1:24" s="57" customFormat="1" x14ac:dyDescent="0.25">
      <c r="A1549" s="75"/>
      <c r="D1549" s="58"/>
      <c r="E1549" s="58"/>
      <c r="F1549" s="58"/>
      <c r="G1549" s="58"/>
      <c r="H1549" s="60"/>
      <c r="I1549" s="60"/>
      <c r="J1549" s="60"/>
      <c r="K1549" s="60"/>
      <c r="M1549" s="61"/>
      <c r="N1549" s="61"/>
      <c r="O1549" s="62"/>
      <c r="P1549" s="125"/>
      <c r="W1549" s="62"/>
      <c r="X1549" s="62"/>
    </row>
    <row r="1550" spans="1:24" s="57" customFormat="1" x14ac:dyDescent="0.25">
      <c r="A1550" s="75"/>
      <c r="D1550" s="58"/>
      <c r="E1550" s="58"/>
      <c r="F1550" s="58"/>
      <c r="G1550" s="58"/>
      <c r="H1550" s="60"/>
      <c r="I1550" s="60"/>
      <c r="J1550" s="60"/>
      <c r="K1550" s="60"/>
      <c r="M1550" s="61"/>
      <c r="N1550" s="61"/>
      <c r="O1550" s="62"/>
      <c r="P1550" s="125"/>
      <c r="W1550" s="62"/>
      <c r="X1550" s="62"/>
    </row>
    <row r="1551" spans="1:24" s="57" customFormat="1" x14ac:dyDescent="0.25">
      <c r="A1551" s="75"/>
      <c r="D1551" s="58"/>
      <c r="E1551" s="58"/>
      <c r="F1551" s="58"/>
      <c r="G1551" s="58"/>
      <c r="H1551" s="60"/>
      <c r="I1551" s="60"/>
      <c r="J1551" s="60"/>
      <c r="K1551" s="60"/>
      <c r="M1551" s="61"/>
      <c r="N1551" s="61"/>
      <c r="O1551" s="62"/>
      <c r="P1551" s="125"/>
      <c r="W1551" s="62"/>
      <c r="X1551" s="62"/>
    </row>
    <row r="1552" spans="1:24" s="57" customFormat="1" x14ac:dyDescent="0.25">
      <c r="A1552" s="75"/>
      <c r="D1552" s="58"/>
      <c r="E1552" s="58"/>
      <c r="F1552" s="58"/>
      <c r="G1552" s="58"/>
      <c r="H1552" s="60"/>
      <c r="I1552" s="60"/>
      <c r="J1552" s="60"/>
      <c r="K1552" s="60"/>
      <c r="M1552" s="61"/>
      <c r="N1552" s="61"/>
      <c r="O1552" s="62"/>
      <c r="P1552" s="125"/>
      <c r="W1552" s="62"/>
      <c r="X1552" s="62"/>
    </row>
    <row r="1553" spans="1:24" s="57" customFormat="1" x14ac:dyDescent="0.25">
      <c r="A1553" s="75"/>
      <c r="D1553" s="58"/>
      <c r="E1553" s="58"/>
      <c r="F1553" s="58"/>
      <c r="G1553" s="58"/>
      <c r="H1553" s="60"/>
      <c r="I1553" s="60"/>
      <c r="J1553" s="60"/>
      <c r="K1553" s="60"/>
      <c r="M1553" s="61"/>
      <c r="N1553" s="61"/>
      <c r="O1553" s="62"/>
      <c r="P1553" s="125"/>
      <c r="W1553" s="62"/>
      <c r="X1553" s="62"/>
    </row>
    <row r="1554" spans="1:24" s="57" customFormat="1" x14ac:dyDescent="0.25">
      <c r="A1554" s="75"/>
      <c r="D1554" s="58"/>
      <c r="E1554" s="58"/>
      <c r="F1554" s="58"/>
      <c r="G1554" s="58"/>
      <c r="H1554" s="60"/>
      <c r="I1554" s="60"/>
      <c r="J1554" s="60"/>
      <c r="K1554" s="60"/>
      <c r="M1554" s="61"/>
      <c r="N1554" s="61"/>
      <c r="O1554" s="62"/>
      <c r="P1554" s="125"/>
      <c r="W1554" s="62"/>
      <c r="X1554" s="62"/>
    </row>
    <row r="1555" spans="1:24" s="57" customFormat="1" x14ac:dyDescent="0.25">
      <c r="A1555" s="75"/>
      <c r="D1555" s="58"/>
      <c r="E1555" s="58"/>
      <c r="F1555" s="58"/>
      <c r="G1555" s="58"/>
      <c r="H1555" s="60"/>
      <c r="I1555" s="60"/>
      <c r="J1555" s="60"/>
      <c r="K1555" s="60"/>
      <c r="M1555" s="61"/>
      <c r="N1555" s="61"/>
      <c r="O1555" s="62"/>
      <c r="P1555" s="125"/>
      <c r="W1555" s="62"/>
      <c r="X1555" s="62"/>
    </row>
    <row r="1556" spans="1:24" s="57" customFormat="1" x14ac:dyDescent="0.25">
      <c r="A1556" s="75"/>
      <c r="D1556" s="58"/>
      <c r="E1556" s="58"/>
      <c r="F1556" s="58"/>
      <c r="G1556" s="58"/>
      <c r="H1556" s="60"/>
      <c r="I1556" s="60"/>
      <c r="J1556" s="60"/>
      <c r="K1556" s="60"/>
      <c r="M1556" s="61"/>
      <c r="N1556" s="61"/>
      <c r="O1556" s="62"/>
      <c r="P1556" s="125"/>
      <c r="W1556" s="62"/>
      <c r="X1556" s="62"/>
    </row>
    <row r="1557" spans="1:24" s="57" customFormat="1" x14ac:dyDescent="0.25">
      <c r="A1557" s="75"/>
      <c r="D1557" s="58"/>
      <c r="E1557" s="58"/>
      <c r="F1557" s="58"/>
      <c r="G1557" s="58"/>
      <c r="H1557" s="60"/>
      <c r="I1557" s="60"/>
      <c r="J1557" s="60"/>
      <c r="K1557" s="60"/>
      <c r="M1557" s="61"/>
      <c r="N1557" s="61"/>
      <c r="O1557" s="62"/>
      <c r="P1557" s="125"/>
      <c r="W1557" s="62"/>
      <c r="X1557" s="62"/>
    </row>
    <row r="1558" spans="1:24" s="57" customFormat="1" x14ac:dyDescent="0.25">
      <c r="A1558" s="75"/>
      <c r="D1558" s="58"/>
      <c r="E1558" s="58"/>
      <c r="F1558" s="58"/>
      <c r="G1558" s="58"/>
      <c r="H1558" s="60"/>
      <c r="I1558" s="60"/>
      <c r="J1558" s="60"/>
      <c r="K1558" s="60"/>
      <c r="M1558" s="61"/>
      <c r="N1558" s="61"/>
      <c r="O1558" s="62"/>
      <c r="P1558" s="125"/>
      <c r="W1558" s="62"/>
      <c r="X1558" s="62"/>
    </row>
    <row r="1559" spans="1:24" s="57" customFormat="1" x14ac:dyDescent="0.25">
      <c r="A1559" s="75"/>
      <c r="D1559" s="58"/>
      <c r="E1559" s="58"/>
      <c r="F1559" s="58"/>
      <c r="G1559" s="58"/>
      <c r="H1559" s="60"/>
      <c r="I1559" s="60"/>
      <c r="J1559" s="60"/>
      <c r="K1559" s="60"/>
      <c r="M1559" s="61"/>
      <c r="N1559" s="61"/>
      <c r="O1559" s="62"/>
      <c r="P1559" s="125"/>
      <c r="W1559" s="62"/>
      <c r="X1559" s="62"/>
    </row>
    <row r="1560" spans="1:24" s="57" customFormat="1" x14ac:dyDescent="0.25">
      <c r="A1560" s="75"/>
      <c r="D1560" s="58"/>
      <c r="E1560" s="58"/>
      <c r="F1560" s="58"/>
      <c r="G1560" s="58"/>
      <c r="H1560" s="60"/>
      <c r="I1560" s="60"/>
      <c r="J1560" s="60"/>
      <c r="K1560" s="60"/>
      <c r="M1560" s="61"/>
      <c r="N1560" s="61"/>
      <c r="O1560" s="62"/>
      <c r="P1560" s="125"/>
      <c r="W1560" s="62"/>
      <c r="X1560" s="62"/>
    </row>
    <row r="1561" spans="1:24" s="57" customFormat="1" x14ac:dyDescent="0.25">
      <c r="A1561" s="75"/>
      <c r="D1561" s="58"/>
      <c r="E1561" s="58"/>
      <c r="F1561" s="58"/>
      <c r="G1561" s="58"/>
      <c r="H1561" s="60"/>
      <c r="I1561" s="60"/>
      <c r="J1561" s="60"/>
      <c r="K1561" s="60"/>
      <c r="M1561" s="61"/>
      <c r="N1561" s="61"/>
      <c r="O1561" s="62"/>
      <c r="P1561" s="125"/>
      <c r="W1561" s="62"/>
      <c r="X1561" s="62"/>
    </row>
    <row r="1562" spans="1:24" s="57" customFormat="1" x14ac:dyDescent="0.25">
      <c r="A1562" s="75"/>
      <c r="D1562" s="58"/>
      <c r="E1562" s="58"/>
      <c r="F1562" s="58"/>
      <c r="G1562" s="58"/>
      <c r="H1562" s="60"/>
      <c r="I1562" s="60"/>
      <c r="J1562" s="60"/>
      <c r="K1562" s="60"/>
      <c r="M1562" s="61"/>
      <c r="N1562" s="61"/>
      <c r="O1562" s="62"/>
      <c r="P1562" s="125"/>
      <c r="W1562" s="62"/>
      <c r="X1562" s="62"/>
    </row>
    <row r="1563" spans="1:24" s="57" customFormat="1" x14ac:dyDescent="0.25">
      <c r="A1563" s="75"/>
      <c r="D1563" s="58"/>
      <c r="E1563" s="58"/>
      <c r="F1563" s="58"/>
      <c r="G1563" s="58"/>
      <c r="H1563" s="60"/>
      <c r="I1563" s="60"/>
      <c r="J1563" s="60"/>
      <c r="K1563" s="60"/>
      <c r="M1563" s="61"/>
      <c r="N1563" s="61"/>
      <c r="O1563" s="62"/>
      <c r="P1563" s="125"/>
      <c r="W1563" s="62"/>
      <c r="X1563" s="62"/>
    </row>
    <row r="1564" spans="1:24" s="57" customFormat="1" x14ac:dyDescent="0.25">
      <c r="A1564" s="75"/>
      <c r="D1564" s="58"/>
      <c r="E1564" s="58"/>
      <c r="F1564" s="58"/>
      <c r="G1564" s="58"/>
      <c r="H1564" s="60"/>
      <c r="I1564" s="60"/>
      <c r="J1564" s="60"/>
      <c r="K1564" s="60"/>
      <c r="M1564" s="61"/>
      <c r="N1564" s="61"/>
      <c r="O1564" s="62"/>
      <c r="P1564" s="125"/>
      <c r="W1564" s="62"/>
      <c r="X1564" s="62"/>
    </row>
    <row r="1565" spans="1:24" s="57" customFormat="1" x14ac:dyDescent="0.25">
      <c r="A1565" s="75"/>
      <c r="D1565" s="58"/>
      <c r="E1565" s="58"/>
      <c r="F1565" s="58"/>
      <c r="G1565" s="58"/>
      <c r="H1565" s="60"/>
      <c r="I1565" s="60"/>
      <c r="J1565" s="60"/>
      <c r="K1565" s="60"/>
      <c r="M1565" s="61"/>
      <c r="N1565" s="61"/>
      <c r="O1565" s="62"/>
      <c r="P1565" s="125"/>
      <c r="W1565" s="62"/>
      <c r="X1565" s="62"/>
    </row>
    <row r="1566" spans="1:24" s="57" customFormat="1" x14ac:dyDescent="0.25">
      <c r="A1566" s="75"/>
      <c r="D1566" s="58"/>
      <c r="E1566" s="58"/>
      <c r="F1566" s="58"/>
      <c r="G1566" s="58"/>
      <c r="H1566" s="60"/>
      <c r="I1566" s="60"/>
      <c r="J1566" s="60"/>
      <c r="K1566" s="60"/>
      <c r="M1566" s="61"/>
      <c r="N1566" s="61"/>
      <c r="O1566" s="62"/>
      <c r="P1566" s="125"/>
      <c r="W1566" s="62"/>
      <c r="X1566" s="62"/>
    </row>
    <row r="1567" spans="1:24" s="57" customFormat="1" x14ac:dyDescent="0.25">
      <c r="A1567" s="75"/>
      <c r="D1567" s="58"/>
      <c r="E1567" s="58"/>
      <c r="F1567" s="58"/>
      <c r="G1567" s="58"/>
      <c r="H1567" s="60"/>
      <c r="I1567" s="60"/>
      <c r="J1567" s="60"/>
      <c r="K1567" s="60"/>
      <c r="M1567" s="61"/>
      <c r="N1567" s="61"/>
      <c r="O1567" s="62"/>
      <c r="P1567" s="125"/>
      <c r="W1567" s="62"/>
      <c r="X1567" s="62"/>
    </row>
    <row r="1568" spans="1:24" s="57" customFormat="1" x14ac:dyDescent="0.25">
      <c r="A1568" s="75"/>
      <c r="D1568" s="58"/>
      <c r="E1568" s="58"/>
      <c r="F1568" s="58"/>
      <c r="G1568" s="58"/>
      <c r="H1568" s="60"/>
      <c r="I1568" s="60"/>
      <c r="J1568" s="60"/>
      <c r="K1568" s="60"/>
      <c r="M1568" s="61"/>
      <c r="N1568" s="61"/>
      <c r="O1568" s="62"/>
      <c r="P1568" s="125"/>
      <c r="W1568" s="62"/>
      <c r="X1568" s="62"/>
    </row>
    <row r="1569" spans="1:24" s="57" customFormat="1" x14ac:dyDescent="0.25">
      <c r="A1569" s="75"/>
      <c r="D1569" s="58"/>
      <c r="E1569" s="58"/>
      <c r="F1569" s="58"/>
      <c r="G1569" s="58"/>
      <c r="H1569" s="60"/>
      <c r="I1569" s="60"/>
      <c r="J1569" s="60"/>
      <c r="K1569" s="60"/>
      <c r="M1569" s="61"/>
      <c r="N1569" s="61"/>
      <c r="O1569" s="62"/>
      <c r="P1569" s="125"/>
      <c r="W1569" s="62"/>
      <c r="X1569" s="62"/>
    </row>
    <row r="1570" spans="1:24" s="57" customFormat="1" x14ac:dyDescent="0.25">
      <c r="A1570" s="75"/>
      <c r="D1570" s="58"/>
      <c r="E1570" s="58"/>
      <c r="F1570" s="58"/>
      <c r="G1570" s="58"/>
      <c r="H1570" s="60"/>
      <c r="I1570" s="60"/>
      <c r="J1570" s="60"/>
      <c r="K1570" s="60"/>
      <c r="M1570" s="61"/>
      <c r="N1570" s="61"/>
      <c r="O1570" s="62"/>
      <c r="P1570" s="125"/>
      <c r="W1570" s="62"/>
      <c r="X1570" s="62"/>
    </row>
    <row r="1571" spans="1:24" s="57" customFormat="1" x14ac:dyDescent="0.25">
      <c r="A1571" s="75"/>
      <c r="D1571" s="58"/>
      <c r="E1571" s="58"/>
      <c r="F1571" s="58"/>
      <c r="G1571" s="58"/>
      <c r="H1571" s="60"/>
      <c r="I1571" s="60"/>
      <c r="J1571" s="60"/>
      <c r="K1571" s="60"/>
      <c r="M1571" s="61"/>
      <c r="N1571" s="61"/>
      <c r="O1571" s="62"/>
      <c r="P1571" s="125"/>
      <c r="W1571" s="62"/>
      <c r="X1571" s="62"/>
    </row>
    <row r="1572" spans="1:24" s="57" customFormat="1" x14ac:dyDescent="0.25">
      <c r="A1572" s="75"/>
      <c r="D1572" s="58"/>
      <c r="E1572" s="58"/>
      <c r="F1572" s="58"/>
      <c r="G1572" s="58"/>
      <c r="H1572" s="60"/>
      <c r="I1572" s="60"/>
      <c r="J1572" s="60"/>
      <c r="K1572" s="60"/>
      <c r="M1572" s="61"/>
      <c r="N1572" s="61"/>
      <c r="O1572" s="62"/>
      <c r="P1572" s="125"/>
      <c r="W1572" s="62"/>
      <c r="X1572" s="62"/>
    </row>
    <row r="1573" spans="1:24" s="57" customFormat="1" x14ac:dyDescent="0.25">
      <c r="A1573" s="75"/>
      <c r="D1573" s="58"/>
      <c r="E1573" s="58"/>
      <c r="F1573" s="58"/>
      <c r="G1573" s="58"/>
      <c r="H1573" s="60"/>
      <c r="I1573" s="60"/>
      <c r="J1573" s="60"/>
      <c r="K1573" s="60"/>
      <c r="M1573" s="61"/>
      <c r="N1573" s="61"/>
      <c r="O1573" s="62"/>
      <c r="P1573" s="125"/>
      <c r="W1573" s="62"/>
      <c r="X1573" s="62"/>
    </row>
    <row r="1574" spans="1:24" s="57" customFormat="1" x14ac:dyDescent="0.25">
      <c r="A1574" s="75"/>
      <c r="D1574" s="58"/>
      <c r="E1574" s="58"/>
      <c r="F1574" s="58"/>
      <c r="G1574" s="58"/>
      <c r="H1574" s="60"/>
      <c r="I1574" s="60"/>
      <c r="J1574" s="60"/>
      <c r="K1574" s="60"/>
      <c r="M1574" s="61"/>
      <c r="N1574" s="61"/>
      <c r="O1574" s="62"/>
      <c r="P1574" s="125"/>
      <c r="W1574" s="62"/>
      <c r="X1574" s="62"/>
    </row>
    <row r="1575" spans="1:24" s="57" customFormat="1" x14ac:dyDescent="0.25">
      <c r="A1575" s="75"/>
      <c r="D1575" s="58"/>
      <c r="E1575" s="58"/>
      <c r="F1575" s="58"/>
      <c r="G1575" s="58"/>
      <c r="H1575" s="60"/>
      <c r="I1575" s="60"/>
      <c r="J1575" s="60"/>
      <c r="K1575" s="60"/>
      <c r="M1575" s="61"/>
      <c r="N1575" s="61"/>
      <c r="O1575" s="62"/>
      <c r="P1575" s="125"/>
      <c r="W1575" s="62"/>
      <c r="X1575" s="62"/>
    </row>
    <row r="1576" spans="1:24" s="57" customFormat="1" x14ac:dyDescent="0.25">
      <c r="A1576" s="75"/>
      <c r="D1576" s="58"/>
      <c r="E1576" s="58"/>
      <c r="F1576" s="58"/>
      <c r="G1576" s="58"/>
      <c r="H1576" s="60"/>
      <c r="I1576" s="60"/>
      <c r="J1576" s="60"/>
      <c r="K1576" s="60"/>
      <c r="M1576" s="61"/>
      <c r="N1576" s="61"/>
      <c r="O1576" s="62"/>
      <c r="P1576" s="125"/>
      <c r="W1576" s="62"/>
      <c r="X1576" s="62"/>
    </row>
    <row r="1577" spans="1:24" s="57" customFormat="1" x14ac:dyDescent="0.25">
      <c r="A1577" s="75"/>
      <c r="D1577" s="58"/>
      <c r="E1577" s="58"/>
      <c r="F1577" s="58"/>
      <c r="G1577" s="58"/>
      <c r="H1577" s="60"/>
      <c r="I1577" s="60"/>
      <c r="J1577" s="60"/>
      <c r="K1577" s="60"/>
      <c r="M1577" s="61"/>
      <c r="N1577" s="61"/>
      <c r="O1577" s="62"/>
      <c r="P1577" s="125"/>
      <c r="W1577" s="62"/>
      <c r="X1577" s="62"/>
    </row>
    <row r="1578" spans="1:24" s="57" customFormat="1" x14ac:dyDescent="0.25">
      <c r="A1578" s="75"/>
      <c r="D1578" s="58"/>
      <c r="E1578" s="58"/>
      <c r="F1578" s="58"/>
      <c r="G1578" s="58"/>
      <c r="H1578" s="60"/>
      <c r="I1578" s="60"/>
      <c r="J1578" s="60"/>
      <c r="K1578" s="60"/>
      <c r="M1578" s="61"/>
      <c r="N1578" s="61"/>
      <c r="O1578" s="62"/>
      <c r="P1578" s="125"/>
      <c r="W1578" s="62"/>
      <c r="X1578" s="62"/>
    </row>
    <row r="1579" spans="1:24" s="57" customFormat="1" x14ac:dyDescent="0.25">
      <c r="A1579" s="75"/>
      <c r="D1579" s="58"/>
      <c r="E1579" s="58"/>
      <c r="F1579" s="58"/>
      <c r="G1579" s="58"/>
      <c r="H1579" s="60"/>
      <c r="I1579" s="60"/>
      <c r="J1579" s="60"/>
      <c r="K1579" s="60"/>
      <c r="M1579" s="61"/>
      <c r="N1579" s="61"/>
      <c r="O1579" s="62"/>
      <c r="P1579" s="125"/>
      <c r="W1579" s="62"/>
      <c r="X1579" s="62"/>
    </row>
    <row r="1580" spans="1:24" s="57" customFormat="1" x14ac:dyDescent="0.25">
      <c r="A1580" s="75"/>
      <c r="D1580" s="58"/>
      <c r="E1580" s="58"/>
      <c r="F1580" s="58"/>
      <c r="G1580" s="58"/>
      <c r="H1580" s="60"/>
      <c r="I1580" s="60"/>
      <c r="J1580" s="60"/>
      <c r="K1580" s="60"/>
      <c r="M1580" s="61"/>
      <c r="N1580" s="61"/>
      <c r="O1580" s="62"/>
      <c r="P1580" s="125"/>
      <c r="W1580" s="62"/>
      <c r="X1580" s="62"/>
    </row>
    <row r="1581" spans="1:24" s="57" customFormat="1" x14ac:dyDescent="0.25">
      <c r="A1581" s="75"/>
      <c r="D1581" s="58"/>
      <c r="E1581" s="58"/>
      <c r="F1581" s="58"/>
      <c r="G1581" s="58"/>
      <c r="H1581" s="60"/>
      <c r="I1581" s="60"/>
      <c r="J1581" s="60"/>
      <c r="K1581" s="60"/>
      <c r="M1581" s="61"/>
      <c r="N1581" s="61"/>
      <c r="O1581" s="62"/>
      <c r="P1581" s="125"/>
      <c r="W1581" s="62"/>
      <c r="X1581" s="62"/>
    </row>
    <row r="1582" spans="1:24" s="57" customFormat="1" x14ac:dyDescent="0.25">
      <c r="A1582" s="75"/>
      <c r="D1582" s="58"/>
      <c r="E1582" s="58"/>
      <c r="F1582" s="58"/>
      <c r="G1582" s="58"/>
      <c r="H1582" s="60"/>
      <c r="I1582" s="60"/>
      <c r="J1582" s="60"/>
      <c r="K1582" s="60"/>
      <c r="M1582" s="61"/>
      <c r="N1582" s="61"/>
      <c r="O1582" s="62"/>
      <c r="P1582" s="125"/>
      <c r="W1582" s="62"/>
      <c r="X1582" s="62"/>
    </row>
    <row r="1583" spans="1:24" s="57" customFormat="1" x14ac:dyDescent="0.25">
      <c r="A1583" s="75"/>
      <c r="D1583" s="58"/>
      <c r="E1583" s="58"/>
      <c r="F1583" s="58"/>
      <c r="G1583" s="58"/>
      <c r="H1583" s="60"/>
      <c r="I1583" s="60"/>
      <c r="J1583" s="60"/>
      <c r="K1583" s="60"/>
      <c r="M1583" s="61"/>
      <c r="N1583" s="61"/>
      <c r="O1583" s="62"/>
      <c r="P1583" s="125"/>
      <c r="W1583" s="62"/>
      <c r="X1583" s="62"/>
    </row>
    <row r="1584" spans="1:24" s="57" customFormat="1" x14ac:dyDescent="0.25">
      <c r="A1584" s="75"/>
      <c r="D1584" s="58"/>
      <c r="E1584" s="58"/>
      <c r="F1584" s="58"/>
      <c r="G1584" s="58"/>
      <c r="H1584" s="60"/>
      <c r="I1584" s="60"/>
      <c r="J1584" s="60"/>
      <c r="K1584" s="60"/>
      <c r="M1584" s="61"/>
      <c r="N1584" s="61"/>
      <c r="O1584" s="62"/>
      <c r="P1584" s="125"/>
      <c r="W1584" s="62"/>
      <c r="X1584" s="62"/>
    </row>
    <row r="1585" spans="1:24" s="57" customFormat="1" x14ac:dyDescent="0.25">
      <c r="A1585" s="75"/>
      <c r="D1585" s="58"/>
      <c r="E1585" s="58"/>
      <c r="F1585" s="58"/>
      <c r="G1585" s="58"/>
      <c r="H1585" s="60"/>
      <c r="I1585" s="60"/>
      <c r="J1585" s="60"/>
      <c r="K1585" s="60"/>
      <c r="M1585" s="61"/>
      <c r="N1585" s="61"/>
      <c r="O1585" s="62"/>
      <c r="P1585" s="125"/>
      <c r="W1585" s="62"/>
      <c r="X1585" s="62"/>
    </row>
    <row r="1586" spans="1:24" s="57" customFormat="1" x14ac:dyDescent="0.25">
      <c r="A1586" s="75"/>
      <c r="D1586" s="58"/>
      <c r="E1586" s="58"/>
      <c r="F1586" s="58"/>
      <c r="G1586" s="58"/>
      <c r="H1586" s="60"/>
      <c r="I1586" s="60"/>
      <c r="J1586" s="60"/>
      <c r="K1586" s="60"/>
      <c r="M1586" s="61"/>
      <c r="N1586" s="61"/>
      <c r="O1586" s="62"/>
      <c r="P1586" s="125"/>
      <c r="W1586" s="62"/>
      <c r="X1586" s="62"/>
    </row>
    <row r="1587" spans="1:24" s="57" customFormat="1" x14ac:dyDescent="0.25">
      <c r="A1587" s="75"/>
      <c r="D1587" s="58"/>
      <c r="E1587" s="58"/>
      <c r="F1587" s="58"/>
      <c r="G1587" s="58"/>
      <c r="H1587" s="60"/>
      <c r="I1587" s="60"/>
      <c r="J1587" s="60"/>
      <c r="K1587" s="60"/>
      <c r="M1587" s="61"/>
      <c r="N1587" s="61"/>
      <c r="O1587" s="62"/>
      <c r="P1587" s="125"/>
      <c r="W1587" s="62"/>
      <c r="X1587" s="62"/>
    </row>
    <row r="1588" spans="1:24" s="57" customFormat="1" x14ac:dyDescent="0.25">
      <c r="A1588" s="75"/>
      <c r="D1588" s="58"/>
      <c r="E1588" s="58"/>
      <c r="F1588" s="58"/>
      <c r="G1588" s="58"/>
      <c r="H1588" s="60"/>
      <c r="I1588" s="60"/>
      <c r="J1588" s="60"/>
      <c r="K1588" s="60"/>
      <c r="M1588" s="61"/>
      <c r="N1588" s="61"/>
      <c r="O1588" s="62"/>
      <c r="P1588" s="125"/>
      <c r="W1588" s="62"/>
      <c r="X1588" s="62"/>
    </row>
    <row r="1589" spans="1:24" s="57" customFormat="1" x14ac:dyDescent="0.25">
      <c r="A1589" s="75"/>
      <c r="D1589" s="58"/>
      <c r="E1589" s="58"/>
      <c r="F1589" s="58"/>
      <c r="G1589" s="58"/>
      <c r="H1589" s="60"/>
      <c r="I1589" s="60"/>
      <c r="J1589" s="60"/>
      <c r="K1589" s="60"/>
      <c r="M1589" s="61"/>
      <c r="N1589" s="61"/>
      <c r="O1589" s="62"/>
      <c r="P1589" s="125"/>
      <c r="W1589" s="62"/>
      <c r="X1589" s="62"/>
    </row>
    <row r="1590" spans="1:24" s="57" customFormat="1" x14ac:dyDescent="0.25">
      <c r="A1590" s="75"/>
      <c r="D1590" s="58"/>
      <c r="E1590" s="58"/>
      <c r="F1590" s="58"/>
      <c r="G1590" s="58"/>
      <c r="H1590" s="60"/>
      <c r="I1590" s="60"/>
      <c r="J1590" s="60"/>
      <c r="K1590" s="60"/>
      <c r="M1590" s="61"/>
      <c r="N1590" s="61"/>
      <c r="O1590" s="62"/>
      <c r="P1590" s="125"/>
      <c r="W1590" s="62"/>
      <c r="X1590" s="62"/>
    </row>
    <row r="1591" spans="1:24" s="57" customFormat="1" x14ac:dyDescent="0.25">
      <c r="A1591" s="75"/>
      <c r="D1591" s="58"/>
      <c r="E1591" s="58"/>
      <c r="F1591" s="58"/>
      <c r="G1591" s="58"/>
      <c r="H1591" s="60"/>
      <c r="I1591" s="60"/>
      <c r="J1591" s="60"/>
      <c r="K1591" s="60"/>
      <c r="M1591" s="61"/>
      <c r="N1591" s="61"/>
      <c r="O1591" s="62"/>
      <c r="P1591" s="125"/>
      <c r="W1591" s="62"/>
      <c r="X1591" s="62"/>
    </row>
    <row r="1592" spans="1:24" s="57" customFormat="1" x14ac:dyDescent="0.25">
      <c r="A1592" s="75"/>
      <c r="D1592" s="58"/>
      <c r="E1592" s="58"/>
      <c r="F1592" s="58"/>
      <c r="G1592" s="58"/>
      <c r="H1592" s="60"/>
      <c r="I1592" s="60"/>
      <c r="J1592" s="60"/>
      <c r="K1592" s="60"/>
      <c r="M1592" s="61"/>
      <c r="N1592" s="61"/>
      <c r="O1592" s="62"/>
      <c r="P1592" s="125"/>
      <c r="W1592" s="62"/>
      <c r="X1592" s="62"/>
    </row>
    <row r="1593" spans="1:24" s="57" customFormat="1" x14ac:dyDescent="0.25">
      <c r="A1593" s="75"/>
      <c r="D1593" s="58"/>
      <c r="E1593" s="58"/>
      <c r="F1593" s="58"/>
      <c r="G1593" s="58"/>
      <c r="H1593" s="60"/>
      <c r="I1593" s="60"/>
      <c r="J1593" s="60"/>
      <c r="K1593" s="60"/>
      <c r="M1593" s="61"/>
      <c r="N1593" s="61"/>
      <c r="O1593" s="62"/>
      <c r="P1593" s="125"/>
      <c r="W1593" s="62"/>
      <c r="X1593" s="62"/>
    </row>
    <row r="1594" spans="1:24" s="57" customFormat="1" x14ac:dyDescent="0.25">
      <c r="A1594" s="75"/>
      <c r="D1594" s="58"/>
      <c r="E1594" s="58"/>
      <c r="F1594" s="58"/>
      <c r="G1594" s="58"/>
      <c r="H1594" s="60"/>
      <c r="I1594" s="60"/>
      <c r="J1594" s="60"/>
      <c r="K1594" s="60"/>
      <c r="M1594" s="61"/>
      <c r="N1594" s="61"/>
      <c r="O1594" s="62"/>
      <c r="P1594" s="125"/>
      <c r="W1594" s="62"/>
      <c r="X1594" s="62"/>
    </row>
    <row r="1595" spans="1:24" s="57" customFormat="1" x14ac:dyDescent="0.25">
      <c r="A1595" s="75"/>
      <c r="D1595" s="58"/>
      <c r="E1595" s="58"/>
      <c r="F1595" s="58"/>
      <c r="G1595" s="58"/>
      <c r="H1595" s="60"/>
      <c r="I1595" s="60"/>
      <c r="J1595" s="60"/>
      <c r="K1595" s="60"/>
      <c r="M1595" s="61"/>
      <c r="N1595" s="61"/>
      <c r="O1595" s="62"/>
      <c r="P1595" s="125"/>
      <c r="W1595" s="62"/>
      <c r="X1595" s="62"/>
    </row>
    <row r="1596" spans="1:24" s="57" customFormat="1" x14ac:dyDescent="0.25">
      <c r="A1596" s="75"/>
      <c r="D1596" s="58"/>
      <c r="E1596" s="58"/>
      <c r="F1596" s="58"/>
      <c r="G1596" s="58"/>
      <c r="H1596" s="60"/>
      <c r="I1596" s="60"/>
      <c r="J1596" s="60"/>
      <c r="K1596" s="60"/>
      <c r="M1596" s="61"/>
      <c r="N1596" s="61"/>
      <c r="O1596" s="62"/>
      <c r="P1596" s="125"/>
      <c r="W1596" s="62"/>
      <c r="X1596" s="62"/>
    </row>
    <row r="1597" spans="1:24" s="57" customFormat="1" x14ac:dyDescent="0.25">
      <c r="A1597" s="75"/>
      <c r="D1597" s="58"/>
      <c r="E1597" s="58"/>
      <c r="F1597" s="58"/>
      <c r="G1597" s="58"/>
      <c r="H1597" s="60"/>
      <c r="I1597" s="60"/>
      <c r="J1597" s="60"/>
      <c r="K1597" s="60"/>
      <c r="M1597" s="61"/>
      <c r="N1597" s="61"/>
      <c r="O1597" s="62"/>
      <c r="P1597" s="125"/>
      <c r="W1597" s="62"/>
      <c r="X1597" s="62"/>
    </row>
    <row r="1598" spans="1:24" s="57" customFormat="1" x14ac:dyDescent="0.25">
      <c r="A1598" s="75"/>
      <c r="D1598" s="58"/>
      <c r="E1598" s="58"/>
      <c r="F1598" s="58"/>
      <c r="G1598" s="58"/>
      <c r="H1598" s="60"/>
      <c r="I1598" s="60"/>
      <c r="J1598" s="60"/>
      <c r="K1598" s="60"/>
      <c r="M1598" s="61"/>
      <c r="N1598" s="61"/>
      <c r="O1598" s="62"/>
      <c r="P1598" s="125"/>
      <c r="W1598" s="62"/>
      <c r="X1598" s="62"/>
    </row>
    <row r="1599" spans="1:24" s="57" customFormat="1" x14ac:dyDescent="0.25">
      <c r="A1599" s="75"/>
      <c r="D1599" s="58"/>
      <c r="E1599" s="58"/>
      <c r="F1599" s="58"/>
      <c r="G1599" s="58"/>
      <c r="H1599" s="60"/>
      <c r="I1599" s="60"/>
      <c r="J1599" s="60"/>
      <c r="K1599" s="60"/>
      <c r="M1599" s="61"/>
      <c r="N1599" s="61"/>
      <c r="O1599" s="62"/>
      <c r="P1599" s="125"/>
      <c r="W1599" s="62"/>
      <c r="X1599" s="62"/>
    </row>
    <row r="1600" spans="1:24" s="57" customFormat="1" x14ac:dyDescent="0.25">
      <c r="A1600" s="75"/>
      <c r="D1600" s="58"/>
      <c r="E1600" s="58"/>
      <c r="F1600" s="58"/>
      <c r="G1600" s="58"/>
      <c r="H1600" s="60"/>
      <c r="I1600" s="60"/>
      <c r="J1600" s="60"/>
      <c r="K1600" s="60"/>
      <c r="M1600" s="61"/>
      <c r="N1600" s="61"/>
      <c r="O1600" s="62"/>
      <c r="P1600" s="125"/>
      <c r="W1600" s="62"/>
      <c r="X1600" s="62"/>
    </row>
    <row r="1601" spans="1:24" s="57" customFormat="1" x14ac:dyDescent="0.25">
      <c r="A1601" s="75"/>
      <c r="D1601" s="58"/>
      <c r="E1601" s="58"/>
      <c r="F1601" s="58"/>
      <c r="G1601" s="58"/>
      <c r="H1601" s="60"/>
      <c r="I1601" s="60"/>
      <c r="J1601" s="60"/>
      <c r="K1601" s="60"/>
      <c r="M1601" s="61"/>
      <c r="N1601" s="61"/>
      <c r="O1601" s="62"/>
      <c r="P1601" s="125"/>
      <c r="W1601" s="62"/>
      <c r="X1601" s="62"/>
    </row>
    <row r="1602" spans="1:24" s="57" customFormat="1" x14ac:dyDescent="0.25">
      <c r="A1602" s="75"/>
      <c r="D1602" s="58"/>
      <c r="E1602" s="58"/>
      <c r="F1602" s="58"/>
      <c r="G1602" s="58"/>
      <c r="H1602" s="60"/>
      <c r="I1602" s="60"/>
      <c r="J1602" s="60"/>
      <c r="K1602" s="60"/>
      <c r="M1602" s="61"/>
      <c r="N1602" s="61"/>
      <c r="O1602" s="62"/>
      <c r="P1602" s="125"/>
      <c r="W1602" s="62"/>
      <c r="X1602" s="62"/>
    </row>
    <row r="1603" spans="1:24" s="57" customFormat="1" x14ac:dyDescent="0.25">
      <c r="A1603" s="75"/>
      <c r="D1603" s="58"/>
      <c r="E1603" s="58"/>
      <c r="F1603" s="58"/>
      <c r="G1603" s="58"/>
      <c r="H1603" s="60"/>
      <c r="I1603" s="60"/>
      <c r="J1603" s="60"/>
      <c r="K1603" s="60"/>
      <c r="M1603" s="61"/>
      <c r="N1603" s="61"/>
      <c r="O1603" s="62"/>
      <c r="P1603" s="125"/>
      <c r="W1603" s="62"/>
      <c r="X1603" s="62"/>
    </row>
    <row r="1604" spans="1:24" s="57" customFormat="1" x14ac:dyDescent="0.25">
      <c r="A1604" s="75"/>
      <c r="D1604" s="58"/>
      <c r="E1604" s="58"/>
      <c r="F1604" s="58"/>
      <c r="G1604" s="58"/>
      <c r="H1604" s="60"/>
      <c r="I1604" s="60"/>
      <c r="J1604" s="60"/>
      <c r="K1604" s="60"/>
      <c r="M1604" s="61"/>
      <c r="N1604" s="61"/>
      <c r="O1604" s="62"/>
      <c r="P1604" s="125"/>
      <c r="W1604" s="62"/>
      <c r="X1604" s="62"/>
    </row>
    <row r="1605" spans="1:24" s="57" customFormat="1" x14ac:dyDescent="0.25">
      <c r="A1605" s="75"/>
      <c r="D1605" s="58"/>
      <c r="E1605" s="58"/>
      <c r="F1605" s="58"/>
      <c r="G1605" s="58"/>
      <c r="H1605" s="60"/>
      <c r="I1605" s="60"/>
      <c r="J1605" s="60"/>
      <c r="K1605" s="60"/>
      <c r="M1605" s="61"/>
      <c r="N1605" s="61"/>
      <c r="O1605" s="62"/>
      <c r="P1605" s="125"/>
      <c r="W1605" s="62"/>
      <c r="X1605" s="62"/>
    </row>
    <row r="1606" spans="1:24" s="57" customFormat="1" x14ac:dyDescent="0.25">
      <c r="A1606" s="75"/>
      <c r="D1606" s="58"/>
      <c r="E1606" s="58"/>
      <c r="F1606" s="58"/>
      <c r="G1606" s="58"/>
      <c r="H1606" s="60"/>
      <c r="I1606" s="60"/>
      <c r="J1606" s="60"/>
      <c r="K1606" s="60"/>
      <c r="M1606" s="61"/>
      <c r="N1606" s="61"/>
      <c r="O1606" s="62"/>
      <c r="P1606" s="125"/>
      <c r="W1606" s="62"/>
      <c r="X1606" s="62"/>
    </row>
    <row r="1607" spans="1:24" s="57" customFormat="1" x14ac:dyDescent="0.25">
      <c r="A1607" s="75"/>
      <c r="D1607" s="58"/>
      <c r="E1607" s="58"/>
      <c r="F1607" s="58"/>
      <c r="G1607" s="58"/>
      <c r="H1607" s="60"/>
      <c r="I1607" s="60"/>
      <c r="J1607" s="60"/>
      <c r="K1607" s="60"/>
      <c r="M1607" s="61"/>
      <c r="N1607" s="61"/>
      <c r="O1607" s="62"/>
      <c r="P1607" s="125"/>
      <c r="W1607" s="62"/>
      <c r="X1607" s="62"/>
    </row>
    <row r="1608" spans="1:24" s="57" customFormat="1" x14ac:dyDescent="0.25">
      <c r="A1608" s="75"/>
      <c r="D1608" s="58"/>
      <c r="E1608" s="58"/>
      <c r="F1608" s="58"/>
      <c r="G1608" s="58"/>
      <c r="H1608" s="60"/>
      <c r="I1608" s="60"/>
      <c r="J1608" s="60"/>
      <c r="K1608" s="60"/>
      <c r="M1608" s="61"/>
      <c r="N1608" s="61"/>
      <c r="O1608" s="62"/>
      <c r="P1608" s="125"/>
      <c r="W1608" s="62"/>
      <c r="X1608" s="62"/>
    </row>
    <row r="1609" spans="1:24" s="57" customFormat="1" x14ac:dyDescent="0.25">
      <c r="A1609" s="75"/>
      <c r="D1609" s="58"/>
      <c r="E1609" s="58"/>
      <c r="F1609" s="58"/>
      <c r="G1609" s="58"/>
      <c r="H1609" s="60"/>
      <c r="I1609" s="60"/>
      <c r="J1609" s="60"/>
      <c r="K1609" s="60"/>
      <c r="M1609" s="61"/>
      <c r="N1609" s="61"/>
      <c r="O1609" s="62"/>
      <c r="P1609" s="125"/>
      <c r="W1609" s="62"/>
      <c r="X1609" s="62"/>
    </row>
    <row r="1610" spans="1:24" s="57" customFormat="1" x14ac:dyDescent="0.25">
      <c r="A1610" s="75"/>
      <c r="D1610" s="58"/>
      <c r="E1610" s="58"/>
      <c r="F1610" s="58"/>
      <c r="G1610" s="58"/>
      <c r="H1610" s="60"/>
      <c r="I1610" s="60"/>
      <c r="J1610" s="60"/>
      <c r="K1610" s="60"/>
      <c r="M1610" s="61"/>
      <c r="N1610" s="61"/>
      <c r="O1610" s="62"/>
      <c r="P1610" s="125"/>
      <c r="W1610" s="62"/>
      <c r="X1610" s="62"/>
    </row>
    <row r="1611" spans="1:24" s="57" customFormat="1" x14ac:dyDescent="0.25">
      <c r="A1611" s="75"/>
      <c r="D1611" s="58"/>
      <c r="E1611" s="58"/>
      <c r="F1611" s="58"/>
      <c r="G1611" s="58"/>
      <c r="H1611" s="60"/>
      <c r="I1611" s="60"/>
      <c r="J1611" s="60"/>
      <c r="K1611" s="60"/>
      <c r="M1611" s="61"/>
      <c r="N1611" s="61"/>
      <c r="O1611" s="62"/>
      <c r="P1611" s="125"/>
      <c r="W1611" s="62"/>
      <c r="X1611" s="62"/>
    </row>
    <row r="1612" spans="1:24" s="57" customFormat="1" x14ac:dyDescent="0.25">
      <c r="A1612" s="75"/>
      <c r="D1612" s="58"/>
      <c r="E1612" s="58"/>
      <c r="F1612" s="58"/>
      <c r="G1612" s="58"/>
      <c r="H1612" s="60"/>
      <c r="I1612" s="60"/>
      <c r="J1612" s="60"/>
      <c r="K1612" s="60"/>
      <c r="M1612" s="61"/>
      <c r="N1612" s="61"/>
      <c r="O1612" s="62"/>
      <c r="P1612" s="125"/>
      <c r="W1612" s="62"/>
      <c r="X1612" s="62"/>
    </row>
    <row r="1613" spans="1:24" s="57" customFormat="1" x14ac:dyDescent="0.25">
      <c r="A1613" s="75"/>
      <c r="D1613" s="58"/>
      <c r="E1613" s="58"/>
      <c r="F1613" s="58"/>
      <c r="G1613" s="58"/>
      <c r="H1613" s="60"/>
      <c r="I1613" s="60"/>
      <c r="J1613" s="60"/>
      <c r="K1613" s="60"/>
      <c r="M1613" s="61"/>
      <c r="N1613" s="61"/>
      <c r="O1613" s="62"/>
      <c r="P1613" s="125"/>
      <c r="W1613" s="62"/>
      <c r="X1613" s="62"/>
    </row>
    <row r="1614" spans="1:24" s="57" customFormat="1" x14ac:dyDescent="0.25">
      <c r="A1614" s="75"/>
      <c r="D1614" s="58"/>
      <c r="E1614" s="58"/>
      <c r="F1614" s="58"/>
      <c r="G1614" s="58"/>
      <c r="H1614" s="60"/>
      <c r="I1614" s="60"/>
      <c r="J1614" s="60"/>
      <c r="K1614" s="60"/>
      <c r="M1614" s="61"/>
      <c r="N1614" s="61"/>
      <c r="O1614" s="62"/>
      <c r="P1614" s="125"/>
      <c r="W1614" s="62"/>
      <c r="X1614" s="62"/>
    </row>
    <row r="1615" spans="1:24" s="57" customFormat="1" x14ac:dyDescent="0.25">
      <c r="A1615" s="75"/>
      <c r="D1615" s="58"/>
      <c r="E1615" s="58"/>
      <c r="F1615" s="58"/>
      <c r="G1615" s="58"/>
      <c r="H1615" s="60"/>
      <c r="I1615" s="60"/>
      <c r="J1615" s="60"/>
      <c r="K1615" s="60"/>
      <c r="M1615" s="61"/>
      <c r="N1615" s="61"/>
      <c r="O1615" s="62"/>
      <c r="P1615" s="125"/>
      <c r="W1615" s="62"/>
      <c r="X1615" s="62"/>
    </row>
    <row r="1616" spans="1:24" s="57" customFormat="1" x14ac:dyDescent="0.25">
      <c r="A1616" s="75"/>
      <c r="D1616" s="58"/>
      <c r="E1616" s="58"/>
      <c r="F1616" s="58"/>
      <c r="G1616" s="58"/>
      <c r="H1616" s="60"/>
      <c r="I1616" s="60"/>
      <c r="J1616" s="60"/>
      <c r="K1616" s="60"/>
      <c r="M1616" s="61"/>
      <c r="N1616" s="61"/>
      <c r="O1616" s="62"/>
      <c r="P1616" s="125"/>
      <c r="W1616" s="62"/>
      <c r="X1616" s="62"/>
    </row>
    <row r="1617" spans="1:24" s="57" customFormat="1" x14ac:dyDescent="0.25">
      <c r="A1617" s="75"/>
      <c r="D1617" s="58"/>
      <c r="E1617" s="58"/>
      <c r="F1617" s="58"/>
      <c r="G1617" s="58"/>
      <c r="H1617" s="60"/>
      <c r="I1617" s="60"/>
      <c r="J1617" s="60"/>
      <c r="K1617" s="60"/>
      <c r="M1617" s="61"/>
      <c r="N1617" s="61"/>
      <c r="O1617" s="62"/>
      <c r="P1617" s="125"/>
      <c r="W1617" s="62"/>
      <c r="X1617" s="62"/>
    </row>
    <row r="1618" spans="1:24" s="57" customFormat="1" x14ac:dyDescent="0.25">
      <c r="A1618" s="75"/>
      <c r="D1618" s="58"/>
      <c r="E1618" s="58"/>
      <c r="F1618" s="58"/>
      <c r="G1618" s="58"/>
      <c r="H1618" s="60"/>
      <c r="I1618" s="60"/>
      <c r="J1618" s="60"/>
      <c r="K1618" s="60"/>
      <c r="M1618" s="61"/>
      <c r="N1618" s="61"/>
      <c r="O1618" s="62"/>
      <c r="P1618" s="125"/>
      <c r="W1618" s="62"/>
      <c r="X1618" s="62"/>
    </row>
    <row r="1619" spans="1:24" s="57" customFormat="1" x14ac:dyDescent="0.25">
      <c r="A1619" s="75"/>
      <c r="D1619" s="58"/>
      <c r="E1619" s="58"/>
      <c r="F1619" s="58"/>
      <c r="G1619" s="58"/>
      <c r="H1619" s="60"/>
      <c r="I1619" s="60"/>
      <c r="J1619" s="60"/>
      <c r="K1619" s="60"/>
      <c r="M1619" s="61"/>
      <c r="N1619" s="61"/>
      <c r="O1619" s="62"/>
      <c r="P1619" s="125"/>
      <c r="W1619" s="62"/>
      <c r="X1619" s="62"/>
    </row>
    <row r="1620" spans="1:24" s="57" customFormat="1" x14ac:dyDescent="0.25">
      <c r="A1620" s="75"/>
      <c r="D1620" s="58"/>
      <c r="E1620" s="58"/>
      <c r="F1620" s="58"/>
      <c r="G1620" s="58"/>
      <c r="H1620" s="60"/>
      <c r="I1620" s="60"/>
      <c r="J1620" s="60"/>
      <c r="K1620" s="60"/>
      <c r="M1620" s="61"/>
      <c r="N1620" s="61"/>
      <c r="O1620" s="62"/>
      <c r="P1620" s="125"/>
      <c r="W1620" s="62"/>
      <c r="X1620" s="62"/>
    </row>
    <row r="1621" spans="1:24" s="57" customFormat="1" x14ac:dyDescent="0.25">
      <c r="A1621" s="75"/>
      <c r="D1621" s="58"/>
      <c r="E1621" s="58"/>
      <c r="F1621" s="58"/>
      <c r="G1621" s="58"/>
      <c r="H1621" s="60"/>
      <c r="I1621" s="60"/>
      <c r="J1621" s="60"/>
      <c r="K1621" s="60"/>
      <c r="M1621" s="61"/>
      <c r="N1621" s="61"/>
      <c r="O1621" s="62"/>
      <c r="P1621" s="125"/>
      <c r="W1621" s="62"/>
      <c r="X1621" s="62"/>
    </row>
    <row r="1622" spans="1:24" s="57" customFormat="1" x14ac:dyDescent="0.25">
      <c r="A1622" s="75"/>
      <c r="D1622" s="58"/>
      <c r="E1622" s="58"/>
      <c r="F1622" s="58"/>
      <c r="G1622" s="58"/>
      <c r="H1622" s="60"/>
      <c r="I1622" s="60"/>
      <c r="J1622" s="60"/>
      <c r="K1622" s="60"/>
      <c r="M1622" s="61"/>
      <c r="N1622" s="61"/>
      <c r="O1622" s="62"/>
      <c r="P1622" s="125"/>
      <c r="W1622" s="62"/>
      <c r="X1622" s="62"/>
    </row>
    <row r="1623" spans="1:24" s="57" customFormat="1" x14ac:dyDescent="0.25">
      <c r="A1623" s="75"/>
      <c r="D1623" s="58"/>
      <c r="E1623" s="58"/>
      <c r="F1623" s="58"/>
      <c r="G1623" s="58"/>
      <c r="H1623" s="60"/>
      <c r="I1623" s="60"/>
      <c r="J1623" s="60"/>
      <c r="K1623" s="60"/>
      <c r="M1623" s="61"/>
      <c r="N1623" s="61"/>
      <c r="O1623" s="62"/>
      <c r="P1623" s="125"/>
      <c r="W1623" s="62"/>
      <c r="X1623" s="62"/>
    </row>
    <row r="1624" spans="1:24" s="57" customFormat="1" x14ac:dyDescent="0.25">
      <c r="A1624" s="75"/>
      <c r="D1624" s="58"/>
      <c r="E1624" s="58"/>
      <c r="F1624" s="58"/>
      <c r="G1624" s="58"/>
      <c r="H1624" s="60"/>
      <c r="I1624" s="60"/>
      <c r="J1624" s="60"/>
      <c r="K1624" s="60"/>
      <c r="M1624" s="61"/>
      <c r="N1624" s="61"/>
      <c r="O1624" s="62"/>
      <c r="P1624" s="125"/>
      <c r="W1624" s="62"/>
      <c r="X1624" s="62"/>
    </row>
    <row r="1625" spans="1:24" s="57" customFormat="1" x14ac:dyDescent="0.25">
      <c r="A1625" s="75"/>
      <c r="D1625" s="58"/>
      <c r="E1625" s="58"/>
      <c r="F1625" s="58"/>
      <c r="G1625" s="58"/>
      <c r="H1625" s="60"/>
      <c r="I1625" s="60"/>
      <c r="J1625" s="60"/>
      <c r="K1625" s="60"/>
      <c r="M1625" s="61"/>
      <c r="N1625" s="61"/>
      <c r="O1625" s="62"/>
      <c r="P1625" s="125"/>
      <c r="W1625" s="62"/>
      <c r="X1625" s="62"/>
    </row>
    <row r="1626" spans="1:24" s="57" customFormat="1" x14ac:dyDescent="0.25">
      <c r="A1626" s="75"/>
      <c r="D1626" s="58"/>
      <c r="E1626" s="58"/>
      <c r="F1626" s="58"/>
      <c r="G1626" s="58"/>
      <c r="H1626" s="60"/>
      <c r="I1626" s="60"/>
      <c r="J1626" s="60"/>
      <c r="K1626" s="60"/>
      <c r="M1626" s="61"/>
      <c r="N1626" s="61"/>
      <c r="O1626" s="62"/>
      <c r="P1626" s="125"/>
      <c r="W1626" s="62"/>
      <c r="X1626" s="62"/>
    </row>
    <row r="1627" spans="1:24" s="57" customFormat="1" x14ac:dyDescent="0.25">
      <c r="A1627" s="75"/>
      <c r="D1627" s="58"/>
      <c r="E1627" s="58"/>
      <c r="F1627" s="58"/>
      <c r="G1627" s="58"/>
      <c r="H1627" s="60"/>
      <c r="I1627" s="60"/>
      <c r="J1627" s="60"/>
      <c r="K1627" s="60"/>
      <c r="M1627" s="61"/>
      <c r="N1627" s="61"/>
      <c r="O1627" s="62"/>
      <c r="P1627" s="125"/>
      <c r="W1627" s="62"/>
      <c r="X1627" s="62"/>
    </row>
    <row r="1628" spans="1:24" s="57" customFormat="1" x14ac:dyDescent="0.25">
      <c r="A1628" s="75"/>
      <c r="D1628" s="58"/>
      <c r="E1628" s="58"/>
      <c r="F1628" s="58"/>
      <c r="G1628" s="58"/>
      <c r="H1628" s="60"/>
      <c r="I1628" s="60"/>
      <c r="J1628" s="60"/>
      <c r="K1628" s="60"/>
      <c r="M1628" s="61"/>
      <c r="N1628" s="61"/>
      <c r="O1628" s="62"/>
      <c r="P1628" s="125"/>
      <c r="W1628" s="62"/>
      <c r="X1628" s="62"/>
    </row>
    <row r="1629" spans="1:24" s="57" customFormat="1" x14ac:dyDescent="0.25">
      <c r="A1629" s="75"/>
      <c r="D1629" s="58"/>
      <c r="E1629" s="58"/>
      <c r="F1629" s="58"/>
      <c r="G1629" s="58"/>
      <c r="H1629" s="60"/>
      <c r="I1629" s="60"/>
      <c r="J1629" s="60"/>
      <c r="K1629" s="60"/>
      <c r="M1629" s="61"/>
      <c r="N1629" s="61"/>
      <c r="O1629" s="62"/>
      <c r="P1629" s="125"/>
      <c r="W1629" s="62"/>
      <c r="X1629" s="62"/>
    </row>
    <row r="1630" spans="1:24" s="57" customFormat="1" x14ac:dyDescent="0.25">
      <c r="A1630" s="75"/>
      <c r="D1630" s="58"/>
      <c r="E1630" s="58"/>
      <c r="F1630" s="58"/>
      <c r="G1630" s="58"/>
      <c r="H1630" s="60"/>
      <c r="I1630" s="60"/>
      <c r="J1630" s="60"/>
      <c r="K1630" s="60"/>
      <c r="M1630" s="61"/>
      <c r="N1630" s="61"/>
      <c r="O1630" s="62"/>
      <c r="P1630" s="125"/>
      <c r="W1630" s="62"/>
      <c r="X1630" s="62"/>
    </row>
    <row r="1631" spans="1:24" s="57" customFormat="1" x14ac:dyDescent="0.25">
      <c r="A1631" s="75"/>
      <c r="D1631" s="58"/>
      <c r="E1631" s="58"/>
      <c r="F1631" s="58"/>
      <c r="G1631" s="58"/>
      <c r="H1631" s="60"/>
      <c r="I1631" s="60"/>
      <c r="J1631" s="60"/>
      <c r="K1631" s="60"/>
      <c r="M1631" s="61"/>
      <c r="N1631" s="61"/>
      <c r="O1631" s="62"/>
      <c r="P1631" s="125"/>
      <c r="W1631" s="62"/>
      <c r="X1631" s="62"/>
    </row>
    <row r="1632" spans="1:24" s="57" customFormat="1" x14ac:dyDescent="0.25">
      <c r="A1632" s="75"/>
      <c r="D1632" s="58"/>
      <c r="E1632" s="58"/>
      <c r="F1632" s="58"/>
      <c r="G1632" s="58"/>
      <c r="H1632" s="60"/>
      <c r="I1632" s="60"/>
      <c r="J1632" s="60"/>
      <c r="K1632" s="60"/>
      <c r="M1632" s="61"/>
      <c r="N1632" s="61"/>
      <c r="O1632" s="62"/>
      <c r="P1632" s="125"/>
      <c r="W1632" s="62"/>
      <c r="X1632" s="62"/>
    </row>
    <row r="1633" spans="1:24" s="57" customFormat="1" x14ac:dyDescent="0.25">
      <c r="A1633" s="75"/>
      <c r="D1633" s="58"/>
      <c r="E1633" s="58"/>
      <c r="F1633" s="58"/>
      <c r="G1633" s="58"/>
      <c r="H1633" s="60"/>
      <c r="I1633" s="60"/>
      <c r="J1633" s="60"/>
      <c r="K1633" s="60"/>
      <c r="M1633" s="61"/>
      <c r="N1633" s="61"/>
      <c r="O1633" s="62"/>
      <c r="P1633" s="125"/>
      <c r="W1633" s="62"/>
      <c r="X1633" s="62"/>
    </row>
    <row r="1634" spans="1:24" s="57" customFormat="1" x14ac:dyDescent="0.25">
      <c r="A1634" s="75"/>
      <c r="D1634" s="58"/>
      <c r="E1634" s="58"/>
      <c r="F1634" s="58"/>
      <c r="G1634" s="58"/>
      <c r="H1634" s="60"/>
      <c r="I1634" s="60"/>
      <c r="J1634" s="60"/>
      <c r="K1634" s="60"/>
      <c r="M1634" s="61"/>
      <c r="N1634" s="61"/>
      <c r="O1634" s="62"/>
      <c r="P1634" s="125"/>
      <c r="W1634" s="62"/>
      <c r="X1634" s="62"/>
    </row>
    <row r="1635" spans="1:24" s="57" customFormat="1" x14ac:dyDescent="0.25">
      <c r="A1635" s="75"/>
      <c r="D1635" s="58"/>
      <c r="E1635" s="58"/>
      <c r="F1635" s="58"/>
      <c r="G1635" s="58"/>
      <c r="H1635" s="60"/>
      <c r="I1635" s="60"/>
      <c r="J1635" s="60"/>
      <c r="K1635" s="60"/>
      <c r="M1635" s="61"/>
      <c r="N1635" s="61"/>
      <c r="O1635" s="62"/>
      <c r="P1635" s="125"/>
      <c r="W1635" s="62"/>
      <c r="X1635" s="62"/>
    </row>
    <row r="1636" spans="1:24" s="57" customFormat="1" x14ac:dyDescent="0.25">
      <c r="A1636" s="75"/>
      <c r="D1636" s="58"/>
      <c r="E1636" s="58"/>
      <c r="F1636" s="58"/>
      <c r="G1636" s="58"/>
      <c r="H1636" s="60"/>
      <c r="I1636" s="60"/>
      <c r="J1636" s="60"/>
      <c r="K1636" s="60"/>
      <c r="M1636" s="61"/>
      <c r="N1636" s="61"/>
      <c r="O1636" s="62"/>
      <c r="P1636" s="125"/>
      <c r="W1636" s="62"/>
      <c r="X1636" s="62"/>
    </row>
    <row r="1637" spans="1:24" s="57" customFormat="1" x14ac:dyDescent="0.25">
      <c r="A1637" s="75"/>
      <c r="D1637" s="58"/>
      <c r="E1637" s="58"/>
      <c r="F1637" s="58"/>
      <c r="G1637" s="58"/>
      <c r="H1637" s="60"/>
      <c r="I1637" s="60"/>
      <c r="J1637" s="60"/>
      <c r="K1637" s="60"/>
      <c r="M1637" s="61"/>
      <c r="N1637" s="61"/>
      <c r="O1637" s="62"/>
      <c r="P1637" s="125"/>
      <c r="W1637" s="62"/>
      <c r="X1637" s="62"/>
    </row>
    <row r="1638" spans="1:24" s="57" customFormat="1" x14ac:dyDescent="0.25">
      <c r="A1638" s="75"/>
      <c r="D1638" s="58"/>
      <c r="E1638" s="58"/>
      <c r="F1638" s="58"/>
      <c r="G1638" s="58"/>
      <c r="H1638" s="60"/>
      <c r="I1638" s="60"/>
      <c r="J1638" s="60"/>
      <c r="K1638" s="60"/>
      <c r="M1638" s="61"/>
      <c r="N1638" s="61"/>
      <c r="O1638" s="62"/>
      <c r="P1638" s="125"/>
      <c r="W1638" s="62"/>
      <c r="X1638" s="62"/>
    </row>
    <row r="1639" spans="1:24" s="57" customFormat="1" x14ac:dyDescent="0.25">
      <c r="A1639" s="75"/>
      <c r="D1639" s="58"/>
      <c r="E1639" s="58"/>
      <c r="F1639" s="58"/>
      <c r="G1639" s="58"/>
      <c r="H1639" s="60"/>
      <c r="I1639" s="60"/>
      <c r="J1639" s="60"/>
      <c r="K1639" s="60"/>
      <c r="M1639" s="61"/>
      <c r="N1639" s="61"/>
      <c r="O1639" s="62"/>
      <c r="P1639" s="125"/>
      <c r="W1639" s="62"/>
      <c r="X1639" s="62"/>
    </row>
    <row r="1640" spans="1:24" s="57" customFormat="1" x14ac:dyDescent="0.25">
      <c r="A1640" s="75"/>
      <c r="D1640" s="58"/>
      <c r="E1640" s="58"/>
      <c r="F1640" s="58"/>
      <c r="G1640" s="58"/>
      <c r="H1640" s="60"/>
      <c r="I1640" s="60"/>
      <c r="J1640" s="60"/>
      <c r="K1640" s="60"/>
      <c r="M1640" s="61"/>
      <c r="N1640" s="61"/>
      <c r="O1640" s="62"/>
      <c r="P1640" s="125"/>
      <c r="W1640" s="62"/>
      <c r="X1640" s="62"/>
    </row>
    <row r="1641" spans="1:24" s="57" customFormat="1" x14ac:dyDescent="0.25">
      <c r="A1641" s="75"/>
      <c r="D1641" s="58"/>
      <c r="E1641" s="58"/>
      <c r="F1641" s="58"/>
      <c r="G1641" s="58"/>
      <c r="H1641" s="60"/>
      <c r="I1641" s="60"/>
      <c r="J1641" s="60"/>
      <c r="K1641" s="60"/>
      <c r="M1641" s="61"/>
      <c r="N1641" s="61"/>
      <c r="O1641" s="62"/>
      <c r="P1641" s="125"/>
      <c r="W1641" s="62"/>
      <c r="X1641" s="62"/>
    </row>
    <row r="1642" spans="1:24" s="57" customFormat="1" x14ac:dyDescent="0.25">
      <c r="A1642" s="75"/>
      <c r="D1642" s="58"/>
      <c r="E1642" s="58"/>
      <c r="F1642" s="58"/>
      <c r="G1642" s="58"/>
      <c r="H1642" s="60"/>
      <c r="I1642" s="60"/>
      <c r="J1642" s="60"/>
      <c r="K1642" s="60"/>
      <c r="M1642" s="61"/>
      <c r="N1642" s="61"/>
      <c r="O1642" s="62"/>
      <c r="P1642" s="125"/>
      <c r="W1642" s="62"/>
      <c r="X1642" s="62"/>
    </row>
    <row r="1643" spans="1:24" s="57" customFormat="1" x14ac:dyDescent="0.25">
      <c r="A1643" s="75"/>
      <c r="D1643" s="58"/>
      <c r="E1643" s="58"/>
      <c r="F1643" s="58"/>
      <c r="G1643" s="58"/>
      <c r="H1643" s="60"/>
      <c r="I1643" s="60"/>
      <c r="J1643" s="60"/>
      <c r="K1643" s="60"/>
      <c r="M1643" s="61"/>
      <c r="N1643" s="61"/>
      <c r="O1643" s="62"/>
      <c r="P1643" s="125"/>
      <c r="W1643" s="62"/>
      <c r="X1643" s="62"/>
    </row>
    <row r="1644" spans="1:24" s="57" customFormat="1" x14ac:dyDescent="0.25">
      <c r="A1644" s="75"/>
      <c r="D1644" s="58"/>
      <c r="E1644" s="58"/>
      <c r="F1644" s="58"/>
      <c r="G1644" s="58"/>
      <c r="H1644" s="60"/>
      <c r="I1644" s="60"/>
      <c r="J1644" s="60"/>
      <c r="K1644" s="60"/>
      <c r="M1644" s="61"/>
      <c r="N1644" s="61"/>
      <c r="O1644" s="62"/>
      <c r="P1644" s="125"/>
      <c r="W1644" s="62"/>
      <c r="X1644" s="62"/>
    </row>
    <row r="1645" spans="1:24" s="57" customFormat="1" x14ac:dyDescent="0.25">
      <c r="A1645" s="75"/>
      <c r="D1645" s="58"/>
      <c r="E1645" s="58"/>
      <c r="F1645" s="58"/>
      <c r="G1645" s="58"/>
      <c r="H1645" s="60"/>
      <c r="I1645" s="60"/>
      <c r="J1645" s="60"/>
      <c r="K1645" s="60"/>
      <c r="M1645" s="61"/>
      <c r="N1645" s="61"/>
      <c r="O1645" s="62"/>
      <c r="P1645" s="125"/>
      <c r="W1645" s="62"/>
      <c r="X1645" s="62"/>
    </row>
    <row r="1646" spans="1:24" s="57" customFormat="1" x14ac:dyDescent="0.25">
      <c r="A1646" s="75"/>
      <c r="D1646" s="58"/>
      <c r="E1646" s="58"/>
      <c r="F1646" s="58"/>
      <c r="G1646" s="58"/>
      <c r="H1646" s="60"/>
      <c r="I1646" s="60"/>
      <c r="J1646" s="60"/>
      <c r="K1646" s="60"/>
      <c r="M1646" s="61"/>
      <c r="N1646" s="61"/>
      <c r="O1646" s="62"/>
      <c r="P1646" s="125"/>
      <c r="W1646" s="62"/>
      <c r="X1646" s="62"/>
    </row>
    <row r="1647" spans="1:24" s="57" customFormat="1" x14ac:dyDescent="0.25">
      <c r="A1647" s="75"/>
      <c r="D1647" s="58"/>
      <c r="E1647" s="58"/>
      <c r="F1647" s="58"/>
      <c r="G1647" s="58"/>
      <c r="H1647" s="60"/>
      <c r="I1647" s="60"/>
      <c r="J1647" s="60"/>
      <c r="K1647" s="60"/>
      <c r="M1647" s="61"/>
      <c r="N1647" s="61"/>
      <c r="O1647" s="62"/>
      <c r="P1647" s="125"/>
      <c r="W1647" s="62"/>
      <c r="X1647" s="62"/>
    </row>
    <row r="1648" spans="1:24" s="57" customFormat="1" x14ac:dyDescent="0.25">
      <c r="A1648" s="75"/>
      <c r="D1648" s="58"/>
      <c r="E1648" s="58"/>
      <c r="F1648" s="58"/>
      <c r="G1648" s="58"/>
      <c r="H1648" s="60"/>
      <c r="I1648" s="60"/>
      <c r="J1648" s="60"/>
      <c r="K1648" s="60"/>
      <c r="M1648" s="61"/>
      <c r="N1648" s="61"/>
      <c r="O1648" s="62"/>
      <c r="P1648" s="125"/>
      <c r="W1648" s="62"/>
      <c r="X1648" s="62"/>
    </row>
    <row r="1649" spans="1:24" s="57" customFormat="1" x14ac:dyDescent="0.25">
      <c r="A1649" s="75"/>
      <c r="D1649" s="58"/>
      <c r="E1649" s="58"/>
      <c r="F1649" s="58"/>
      <c r="G1649" s="58"/>
      <c r="H1649" s="60"/>
      <c r="I1649" s="60"/>
      <c r="J1649" s="60"/>
      <c r="K1649" s="60"/>
      <c r="M1649" s="61"/>
      <c r="N1649" s="61"/>
      <c r="O1649" s="62"/>
      <c r="P1649" s="125"/>
      <c r="W1649" s="62"/>
      <c r="X1649" s="62"/>
    </row>
    <row r="1650" spans="1:24" s="57" customFormat="1" x14ac:dyDescent="0.25">
      <c r="A1650" s="75"/>
      <c r="D1650" s="58"/>
      <c r="E1650" s="58"/>
      <c r="F1650" s="58"/>
      <c r="G1650" s="58"/>
      <c r="H1650" s="60"/>
      <c r="I1650" s="60"/>
      <c r="J1650" s="60"/>
      <c r="K1650" s="60"/>
      <c r="M1650" s="61"/>
      <c r="N1650" s="61"/>
      <c r="O1650" s="62"/>
      <c r="P1650" s="125"/>
      <c r="W1650" s="62"/>
      <c r="X1650" s="62"/>
    </row>
    <row r="1651" spans="1:24" s="57" customFormat="1" x14ac:dyDescent="0.25">
      <c r="A1651" s="75"/>
      <c r="D1651" s="58"/>
      <c r="E1651" s="58"/>
      <c r="F1651" s="58"/>
      <c r="G1651" s="58"/>
      <c r="H1651" s="60"/>
      <c r="I1651" s="60"/>
      <c r="J1651" s="60"/>
      <c r="K1651" s="60"/>
      <c r="M1651" s="61"/>
      <c r="N1651" s="61"/>
      <c r="O1651" s="62"/>
      <c r="P1651" s="125"/>
      <c r="W1651" s="62"/>
      <c r="X1651" s="62"/>
    </row>
    <row r="1652" spans="1:24" s="57" customFormat="1" x14ac:dyDescent="0.25">
      <c r="A1652" s="75"/>
      <c r="D1652" s="58"/>
      <c r="E1652" s="58"/>
      <c r="F1652" s="58"/>
      <c r="G1652" s="58"/>
      <c r="H1652" s="60"/>
      <c r="I1652" s="60"/>
      <c r="J1652" s="60"/>
      <c r="K1652" s="60"/>
      <c r="M1652" s="61"/>
      <c r="N1652" s="61"/>
      <c r="O1652" s="62"/>
      <c r="P1652" s="125"/>
      <c r="W1652" s="62"/>
      <c r="X1652" s="62"/>
    </row>
    <row r="1653" spans="1:24" s="57" customFormat="1" x14ac:dyDescent="0.25">
      <c r="A1653" s="75"/>
      <c r="D1653" s="58"/>
      <c r="E1653" s="58"/>
      <c r="F1653" s="58"/>
      <c r="G1653" s="58"/>
      <c r="H1653" s="60"/>
      <c r="I1653" s="60"/>
      <c r="J1653" s="60"/>
      <c r="K1653" s="60"/>
      <c r="M1653" s="61"/>
      <c r="N1653" s="61"/>
      <c r="O1653" s="62"/>
      <c r="P1653" s="125"/>
      <c r="W1653" s="62"/>
      <c r="X1653" s="62"/>
    </row>
    <row r="1654" spans="1:24" s="57" customFormat="1" x14ac:dyDescent="0.25">
      <c r="A1654" s="75"/>
      <c r="D1654" s="58"/>
      <c r="E1654" s="58"/>
      <c r="F1654" s="58"/>
      <c r="G1654" s="58"/>
      <c r="H1654" s="60"/>
      <c r="I1654" s="60"/>
      <c r="J1654" s="60"/>
      <c r="K1654" s="60"/>
      <c r="M1654" s="61"/>
      <c r="N1654" s="61"/>
      <c r="O1654" s="62"/>
      <c r="P1654" s="125"/>
      <c r="W1654" s="62"/>
      <c r="X1654" s="62"/>
    </row>
    <row r="1655" spans="1:24" s="57" customFormat="1" x14ac:dyDescent="0.25">
      <c r="A1655" s="75"/>
      <c r="D1655" s="58"/>
      <c r="E1655" s="58"/>
      <c r="F1655" s="58"/>
      <c r="G1655" s="58"/>
      <c r="H1655" s="60"/>
      <c r="I1655" s="60"/>
      <c r="J1655" s="60"/>
      <c r="K1655" s="60"/>
      <c r="M1655" s="61"/>
      <c r="N1655" s="61"/>
      <c r="O1655" s="62"/>
      <c r="P1655" s="125"/>
      <c r="W1655" s="62"/>
      <c r="X1655" s="62"/>
    </row>
    <row r="1656" spans="1:24" s="57" customFormat="1" x14ac:dyDescent="0.25">
      <c r="A1656" s="75"/>
      <c r="D1656" s="58"/>
      <c r="E1656" s="58"/>
      <c r="F1656" s="58"/>
      <c r="G1656" s="58"/>
      <c r="H1656" s="60"/>
      <c r="I1656" s="60"/>
      <c r="J1656" s="60"/>
      <c r="K1656" s="60"/>
      <c r="M1656" s="61"/>
      <c r="N1656" s="61"/>
      <c r="O1656" s="62"/>
      <c r="P1656" s="125"/>
      <c r="W1656" s="62"/>
      <c r="X1656" s="62"/>
    </row>
    <row r="1657" spans="1:24" s="57" customFormat="1" x14ac:dyDescent="0.25">
      <c r="A1657" s="75"/>
      <c r="D1657" s="58"/>
      <c r="E1657" s="58"/>
      <c r="F1657" s="58"/>
      <c r="G1657" s="58"/>
      <c r="H1657" s="60"/>
      <c r="I1657" s="60"/>
      <c r="J1657" s="60"/>
      <c r="K1657" s="60"/>
      <c r="M1657" s="61"/>
      <c r="N1657" s="61"/>
      <c r="O1657" s="62"/>
      <c r="P1657" s="125"/>
      <c r="W1657" s="62"/>
      <c r="X1657" s="62"/>
    </row>
    <row r="1658" spans="1:24" s="57" customFormat="1" x14ac:dyDescent="0.25">
      <c r="A1658" s="75"/>
      <c r="D1658" s="58"/>
      <c r="E1658" s="58"/>
      <c r="F1658" s="58"/>
      <c r="G1658" s="58"/>
      <c r="H1658" s="60"/>
      <c r="I1658" s="60"/>
      <c r="J1658" s="60"/>
      <c r="K1658" s="60"/>
      <c r="M1658" s="61"/>
      <c r="N1658" s="61"/>
      <c r="O1658" s="62"/>
      <c r="P1658" s="125"/>
      <c r="W1658" s="62"/>
      <c r="X1658" s="62"/>
    </row>
    <row r="1659" spans="1:24" s="57" customFormat="1" x14ac:dyDescent="0.25">
      <c r="A1659" s="75"/>
      <c r="D1659" s="58"/>
      <c r="E1659" s="58"/>
      <c r="F1659" s="58"/>
      <c r="G1659" s="58"/>
      <c r="H1659" s="60"/>
      <c r="I1659" s="60"/>
      <c r="J1659" s="60"/>
      <c r="K1659" s="60"/>
      <c r="M1659" s="61"/>
      <c r="N1659" s="61"/>
      <c r="O1659" s="62"/>
      <c r="P1659" s="125"/>
      <c r="W1659" s="62"/>
      <c r="X1659" s="62"/>
    </row>
    <row r="1660" spans="1:24" s="57" customFormat="1" x14ac:dyDescent="0.25">
      <c r="A1660" s="75"/>
      <c r="D1660" s="58"/>
      <c r="E1660" s="58"/>
      <c r="F1660" s="58"/>
      <c r="G1660" s="58"/>
      <c r="H1660" s="60"/>
      <c r="I1660" s="60"/>
      <c r="J1660" s="60"/>
      <c r="K1660" s="60"/>
      <c r="M1660" s="61"/>
      <c r="N1660" s="61"/>
      <c r="O1660" s="62"/>
      <c r="P1660" s="125"/>
      <c r="W1660" s="62"/>
      <c r="X1660" s="62"/>
    </row>
    <row r="1661" spans="1:24" s="57" customFormat="1" x14ac:dyDescent="0.25">
      <c r="A1661" s="75"/>
      <c r="D1661" s="58"/>
      <c r="E1661" s="58"/>
      <c r="F1661" s="58"/>
      <c r="G1661" s="58"/>
      <c r="H1661" s="60"/>
      <c r="I1661" s="60"/>
      <c r="J1661" s="60"/>
      <c r="K1661" s="60"/>
      <c r="M1661" s="61"/>
      <c r="N1661" s="61"/>
      <c r="O1661" s="62"/>
      <c r="P1661" s="125"/>
      <c r="W1661" s="62"/>
      <c r="X1661" s="62"/>
    </row>
    <row r="1662" spans="1:24" s="57" customFormat="1" x14ac:dyDescent="0.25">
      <c r="A1662" s="75"/>
      <c r="D1662" s="58"/>
      <c r="E1662" s="58"/>
      <c r="F1662" s="58"/>
      <c r="G1662" s="58"/>
      <c r="H1662" s="60"/>
      <c r="I1662" s="60"/>
      <c r="J1662" s="60"/>
      <c r="K1662" s="60"/>
      <c r="M1662" s="61"/>
      <c r="N1662" s="61"/>
      <c r="O1662" s="62"/>
      <c r="P1662" s="125"/>
      <c r="W1662" s="62"/>
      <c r="X1662" s="62"/>
    </row>
    <row r="1663" spans="1:24" s="57" customFormat="1" x14ac:dyDescent="0.25">
      <c r="A1663" s="75"/>
      <c r="D1663" s="58"/>
      <c r="E1663" s="58"/>
      <c r="F1663" s="58"/>
      <c r="G1663" s="58"/>
      <c r="H1663" s="60"/>
      <c r="I1663" s="60"/>
      <c r="J1663" s="60"/>
      <c r="K1663" s="60"/>
      <c r="M1663" s="61"/>
      <c r="N1663" s="61"/>
      <c r="O1663" s="62"/>
      <c r="P1663" s="125"/>
      <c r="W1663" s="62"/>
      <c r="X1663" s="62"/>
    </row>
    <row r="1664" spans="1:24" s="57" customFormat="1" x14ac:dyDescent="0.25">
      <c r="A1664" s="75"/>
      <c r="D1664" s="58"/>
      <c r="E1664" s="58"/>
      <c r="F1664" s="58"/>
      <c r="G1664" s="58"/>
      <c r="H1664" s="60"/>
      <c r="I1664" s="60"/>
      <c r="J1664" s="60"/>
      <c r="K1664" s="60"/>
      <c r="M1664" s="61"/>
      <c r="N1664" s="61"/>
      <c r="O1664" s="62"/>
      <c r="P1664" s="125"/>
      <c r="W1664" s="62"/>
      <c r="X1664" s="62"/>
    </row>
    <row r="1665" spans="1:24" s="57" customFormat="1" x14ac:dyDescent="0.25">
      <c r="A1665" s="75"/>
      <c r="D1665" s="58"/>
      <c r="E1665" s="58"/>
      <c r="F1665" s="58"/>
      <c r="G1665" s="58"/>
      <c r="H1665" s="60"/>
      <c r="I1665" s="60"/>
      <c r="J1665" s="60"/>
      <c r="K1665" s="60"/>
      <c r="M1665" s="61"/>
      <c r="N1665" s="61"/>
      <c r="O1665" s="62"/>
      <c r="P1665" s="125"/>
      <c r="W1665" s="62"/>
      <c r="X1665" s="62"/>
    </row>
    <row r="1666" spans="1:24" s="57" customFormat="1" x14ac:dyDescent="0.25">
      <c r="A1666" s="75"/>
      <c r="D1666" s="58"/>
      <c r="E1666" s="58"/>
      <c r="F1666" s="58"/>
      <c r="G1666" s="58"/>
      <c r="H1666" s="60"/>
      <c r="I1666" s="60"/>
      <c r="J1666" s="60"/>
      <c r="K1666" s="60"/>
      <c r="M1666" s="61"/>
      <c r="N1666" s="61"/>
      <c r="O1666" s="62"/>
      <c r="P1666" s="125"/>
      <c r="W1666" s="62"/>
      <c r="X1666" s="62"/>
    </row>
    <row r="1667" spans="1:24" s="57" customFormat="1" x14ac:dyDescent="0.25">
      <c r="A1667" s="75"/>
      <c r="D1667" s="58"/>
      <c r="E1667" s="58"/>
      <c r="F1667" s="58"/>
      <c r="G1667" s="58"/>
      <c r="H1667" s="60"/>
      <c r="I1667" s="60"/>
      <c r="J1667" s="60"/>
      <c r="K1667" s="60"/>
      <c r="M1667" s="61"/>
      <c r="N1667" s="61"/>
      <c r="O1667" s="62"/>
      <c r="P1667" s="125"/>
      <c r="W1667" s="62"/>
      <c r="X1667" s="62"/>
    </row>
    <row r="1668" spans="1:24" s="57" customFormat="1" x14ac:dyDescent="0.25">
      <c r="A1668" s="75"/>
      <c r="D1668" s="58"/>
      <c r="E1668" s="58"/>
      <c r="F1668" s="58"/>
      <c r="G1668" s="58"/>
      <c r="H1668" s="60"/>
      <c r="I1668" s="60"/>
      <c r="J1668" s="60"/>
      <c r="K1668" s="60"/>
      <c r="M1668" s="61"/>
      <c r="N1668" s="61"/>
      <c r="O1668" s="62"/>
      <c r="P1668" s="125"/>
      <c r="W1668" s="62"/>
      <c r="X1668" s="62"/>
    </row>
    <row r="1669" spans="1:24" s="57" customFormat="1" x14ac:dyDescent="0.25">
      <c r="A1669" s="75"/>
      <c r="D1669" s="58"/>
      <c r="E1669" s="58"/>
      <c r="F1669" s="58"/>
      <c r="G1669" s="58"/>
      <c r="H1669" s="60"/>
      <c r="I1669" s="60"/>
      <c r="J1669" s="60"/>
      <c r="K1669" s="60"/>
      <c r="M1669" s="61"/>
      <c r="N1669" s="61"/>
      <c r="O1669" s="62"/>
      <c r="P1669" s="125"/>
      <c r="W1669" s="62"/>
      <c r="X1669" s="62"/>
    </row>
    <row r="1670" spans="1:24" s="57" customFormat="1" x14ac:dyDescent="0.25">
      <c r="A1670" s="75"/>
      <c r="D1670" s="58"/>
      <c r="E1670" s="58"/>
      <c r="F1670" s="58"/>
      <c r="G1670" s="58"/>
      <c r="H1670" s="60"/>
      <c r="I1670" s="60"/>
      <c r="J1670" s="60"/>
      <c r="K1670" s="60"/>
      <c r="M1670" s="61"/>
      <c r="N1670" s="61"/>
      <c r="O1670" s="62"/>
      <c r="P1670" s="125"/>
      <c r="W1670" s="62"/>
      <c r="X1670" s="62"/>
    </row>
    <row r="1671" spans="1:24" s="57" customFormat="1" x14ac:dyDescent="0.25">
      <c r="A1671" s="75"/>
      <c r="D1671" s="58"/>
      <c r="E1671" s="58"/>
      <c r="F1671" s="58"/>
      <c r="G1671" s="58"/>
      <c r="H1671" s="60"/>
      <c r="I1671" s="60"/>
      <c r="J1671" s="60"/>
      <c r="K1671" s="60"/>
      <c r="M1671" s="61"/>
      <c r="N1671" s="61"/>
      <c r="O1671" s="62"/>
      <c r="P1671" s="125"/>
      <c r="W1671" s="62"/>
      <c r="X1671" s="62"/>
    </row>
    <row r="1672" spans="1:24" s="57" customFormat="1" x14ac:dyDescent="0.25">
      <c r="A1672" s="75"/>
      <c r="D1672" s="58"/>
      <c r="E1672" s="58"/>
      <c r="F1672" s="58"/>
      <c r="G1672" s="58"/>
      <c r="H1672" s="60"/>
      <c r="I1672" s="60"/>
      <c r="J1672" s="60"/>
      <c r="K1672" s="60"/>
      <c r="M1672" s="61"/>
      <c r="N1672" s="61"/>
      <c r="O1672" s="62"/>
      <c r="P1672" s="125"/>
      <c r="W1672" s="62"/>
      <c r="X1672" s="62"/>
    </row>
    <row r="1673" spans="1:24" s="57" customFormat="1" x14ac:dyDescent="0.25">
      <c r="A1673" s="75"/>
      <c r="D1673" s="58"/>
      <c r="E1673" s="58"/>
      <c r="F1673" s="58"/>
      <c r="G1673" s="58"/>
      <c r="H1673" s="60"/>
      <c r="I1673" s="60"/>
      <c r="J1673" s="60"/>
      <c r="K1673" s="60"/>
      <c r="M1673" s="61"/>
      <c r="N1673" s="61"/>
      <c r="O1673" s="62"/>
      <c r="P1673" s="125"/>
      <c r="W1673" s="62"/>
      <c r="X1673" s="62"/>
    </row>
    <row r="1674" spans="1:24" s="57" customFormat="1" x14ac:dyDescent="0.25">
      <c r="A1674" s="75"/>
      <c r="D1674" s="58"/>
      <c r="E1674" s="58"/>
      <c r="F1674" s="58"/>
      <c r="G1674" s="58"/>
      <c r="H1674" s="60"/>
      <c r="I1674" s="60"/>
      <c r="J1674" s="60"/>
      <c r="K1674" s="60"/>
      <c r="M1674" s="61"/>
      <c r="N1674" s="61"/>
      <c r="O1674" s="62"/>
      <c r="P1674" s="125"/>
      <c r="W1674" s="62"/>
      <c r="X1674" s="62"/>
    </row>
    <row r="1675" spans="1:24" s="57" customFormat="1" x14ac:dyDescent="0.25">
      <c r="A1675" s="75"/>
      <c r="D1675" s="58"/>
      <c r="E1675" s="58"/>
      <c r="F1675" s="58"/>
      <c r="G1675" s="58"/>
      <c r="H1675" s="60"/>
      <c r="I1675" s="60"/>
      <c r="J1675" s="60"/>
      <c r="K1675" s="60"/>
      <c r="M1675" s="61"/>
      <c r="N1675" s="61"/>
      <c r="O1675" s="62"/>
      <c r="P1675" s="125"/>
      <c r="W1675" s="62"/>
      <c r="X1675" s="62"/>
    </row>
    <row r="1676" spans="1:24" s="57" customFormat="1" x14ac:dyDescent="0.25">
      <c r="A1676" s="75"/>
      <c r="D1676" s="58"/>
      <c r="E1676" s="58"/>
      <c r="F1676" s="58"/>
      <c r="G1676" s="58"/>
      <c r="H1676" s="60"/>
      <c r="I1676" s="60"/>
      <c r="J1676" s="60"/>
      <c r="K1676" s="60"/>
      <c r="M1676" s="61"/>
      <c r="N1676" s="61"/>
      <c r="O1676" s="62"/>
      <c r="P1676" s="125"/>
      <c r="W1676" s="62"/>
      <c r="X1676" s="62"/>
    </row>
    <row r="1677" spans="1:24" s="57" customFormat="1" x14ac:dyDescent="0.25">
      <c r="A1677" s="75"/>
      <c r="D1677" s="58"/>
      <c r="E1677" s="58"/>
      <c r="F1677" s="58"/>
      <c r="G1677" s="58"/>
      <c r="H1677" s="60"/>
      <c r="I1677" s="60"/>
      <c r="J1677" s="60"/>
      <c r="K1677" s="60"/>
      <c r="M1677" s="61"/>
      <c r="N1677" s="61"/>
      <c r="O1677" s="62"/>
      <c r="P1677" s="125"/>
      <c r="W1677" s="62"/>
      <c r="X1677" s="62"/>
    </row>
    <row r="1678" spans="1:24" s="57" customFormat="1" x14ac:dyDescent="0.25">
      <c r="A1678" s="75"/>
      <c r="D1678" s="58"/>
      <c r="E1678" s="58"/>
      <c r="F1678" s="58"/>
      <c r="G1678" s="58"/>
      <c r="H1678" s="60"/>
      <c r="I1678" s="60"/>
      <c r="J1678" s="60"/>
      <c r="K1678" s="60"/>
      <c r="M1678" s="61"/>
      <c r="N1678" s="61"/>
      <c r="O1678" s="62"/>
      <c r="P1678" s="125"/>
      <c r="W1678" s="62"/>
      <c r="X1678" s="62"/>
    </row>
    <row r="1679" spans="1:24" s="57" customFormat="1" x14ac:dyDescent="0.25">
      <c r="A1679" s="75"/>
      <c r="D1679" s="58"/>
      <c r="E1679" s="58"/>
      <c r="F1679" s="58"/>
      <c r="G1679" s="58"/>
      <c r="H1679" s="60"/>
      <c r="I1679" s="60"/>
      <c r="J1679" s="60"/>
      <c r="K1679" s="60"/>
      <c r="M1679" s="61"/>
      <c r="N1679" s="61"/>
      <c r="O1679" s="62"/>
      <c r="P1679" s="125"/>
      <c r="W1679" s="62"/>
      <c r="X1679" s="62"/>
    </row>
    <row r="1680" spans="1:24" s="57" customFormat="1" x14ac:dyDescent="0.25">
      <c r="A1680" s="75"/>
      <c r="D1680" s="58"/>
      <c r="E1680" s="58"/>
      <c r="F1680" s="58"/>
      <c r="G1680" s="58"/>
      <c r="H1680" s="60"/>
      <c r="I1680" s="60"/>
      <c r="J1680" s="60"/>
      <c r="K1680" s="60"/>
      <c r="M1680" s="61"/>
      <c r="N1680" s="61"/>
      <c r="O1680" s="62"/>
      <c r="P1680" s="125"/>
      <c r="W1680" s="62"/>
      <c r="X1680" s="62"/>
    </row>
    <row r="1681" spans="1:24" s="57" customFormat="1" x14ac:dyDescent="0.25">
      <c r="A1681" s="75"/>
      <c r="D1681" s="58"/>
      <c r="E1681" s="58"/>
      <c r="F1681" s="58"/>
      <c r="G1681" s="58"/>
      <c r="H1681" s="60"/>
      <c r="I1681" s="60"/>
      <c r="J1681" s="60"/>
      <c r="K1681" s="60"/>
      <c r="M1681" s="61"/>
      <c r="N1681" s="61"/>
      <c r="O1681" s="62"/>
      <c r="P1681" s="125"/>
      <c r="W1681" s="62"/>
      <c r="X1681" s="62"/>
    </row>
    <row r="1682" spans="1:24" s="57" customFormat="1" x14ac:dyDescent="0.25">
      <c r="A1682" s="75"/>
      <c r="D1682" s="58"/>
      <c r="E1682" s="58"/>
      <c r="F1682" s="58"/>
      <c r="G1682" s="58"/>
      <c r="H1682" s="60"/>
      <c r="I1682" s="60"/>
      <c r="J1682" s="60"/>
      <c r="K1682" s="60"/>
      <c r="M1682" s="61"/>
      <c r="N1682" s="61"/>
      <c r="O1682" s="62"/>
      <c r="P1682" s="125"/>
      <c r="W1682" s="62"/>
      <c r="X1682" s="62"/>
    </row>
    <row r="1683" spans="1:24" s="57" customFormat="1" x14ac:dyDescent="0.25">
      <c r="A1683" s="75"/>
      <c r="D1683" s="58"/>
      <c r="E1683" s="58"/>
      <c r="F1683" s="58"/>
      <c r="G1683" s="58"/>
      <c r="H1683" s="60"/>
      <c r="I1683" s="60"/>
      <c r="J1683" s="60"/>
      <c r="K1683" s="60"/>
      <c r="M1683" s="61"/>
      <c r="N1683" s="61"/>
      <c r="O1683" s="62"/>
      <c r="P1683" s="125"/>
      <c r="W1683" s="62"/>
      <c r="X1683" s="62"/>
    </row>
    <row r="1684" spans="1:24" s="57" customFormat="1" x14ac:dyDescent="0.25">
      <c r="A1684" s="75"/>
      <c r="D1684" s="58"/>
      <c r="E1684" s="58"/>
      <c r="F1684" s="58"/>
      <c r="G1684" s="58"/>
      <c r="H1684" s="60"/>
      <c r="I1684" s="60"/>
      <c r="J1684" s="60"/>
      <c r="K1684" s="60"/>
      <c r="M1684" s="61"/>
      <c r="N1684" s="61"/>
      <c r="O1684" s="62"/>
      <c r="P1684" s="125"/>
      <c r="W1684" s="62"/>
      <c r="X1684" s="62"/>
    </row>
    <row r="1685" spans="1:24" s="57" customFormat="1" x14ac:dyDescent="0.25">
      <c r="A1685" s="75"/>
      <c r="D1685" s="58"/>
      <c r="E1685" s="58"/>
      <c r="F1685" s="58"/>
      <c r="G1685" s="58"/>
      <c r="H1685" s="60"/>
      <c r="I1685" s="60"/>
      <c r="J1685" s="60"/>
      <c r="K1685" s="60"/>
      <c r="M1685" s="61"/>
      <c r="N1685" s="61"/>
      <c r="O1685" s="62"/>
      <c r="P1685" s="125"/>
      <c r="W1685" s="62"/>
      <c r="X1685" s="62"/>
    </row>
    <row r="1686" spans="1:24" s="57" customFormat="1" x14ac:dyDescent="0.25">
      <c r="A1686" s="75"/>
      <c r="D1686" s="58"/>
      <c r="E1686" s="58"/>
      <c r="F1686" s="58"/>
      <c r="G1686" s="58"/>
      <c r="H1686" s="60"/>
      <c r="I1686" s="60"/>
      <c r="J1686" s="60"/>
      <c r="K1686" s="60"/>
      <c r="M1686" s="61"/>
      <c r="N1686" s="61"/>
      <c r="O1686" s="62"/>
      <c r="P1686" s="125"/>
      <c r="W1686" s="62"/>
      <c r="X1686" s="62"/>
    </row>
    <row r="1687" spans="1:24" s="57" customFormat="1" x14ac:dyDescent="0.25">
      <c r="A1687" s="75"/>
      <c r="D1687" s="58"/>
      <c r="E1687" s="58"/>
      <c r="F1687" s="58"/>
      <c r="G1687" s="58"/>
      <c r="H1687" s="60"/>
      <c r="I1687" s="60"/>
      <c r="J1687" s="60"/>
      <c r="K1687" s="60"/>
      <c r="M1687" s="61"/>
      <c r="N1687" s="61"/>
      <c r="O1687" s="62"/>
      <c r="P1687" s="125"/>
      <c r="W1687" s="62"/>
      <c r="X1687" s="62"/>
    </row>
    <row r="1688" spans="1:24" s="57" customFormat="1" x14ac:dyDescent="0.25">
      <c r="A1688" s="75"/>
      <c r="D1688" s="58"/>
      <c r="E1688" s="58"/>
      <c r="F1688" s="58"/>
      <c r="G1688" s="58"/>
      <c r="H1688" s="60"/>
      <c r="I1688" s="60"/>
      <c r="J1688" s="60"/>
      <c r="K1688" s="60"/>
      <c r="M1688" s="61"/>
      <c r="N1688" s="61"/>
      <c r="O1688" s="62"/>
      <c r="P1688" s="125"/>
      <c r="W1688" s="62"/>
      <c r="X1688" s="62"/>
    </row>
    <row r="1689" spans="1:24" s="57" customFormat="1" x14ac:dyDescent="0.25">
      <c r="A1689" s="75"/>
      <c r="D1689" s="58"/>
      <c r="E1689" s="58"/>
      <c r="F1689" s="58"/>
      <c r="G1689" s="58"/>
      <c r="H1689" s="60"/>
      <c r="I1689" s="60"/>
      <c r="J1689" s="60"/>
      <c r="K1689" s="60"/>
      <c r="M1689" s="61"/>
      <c r="N1689" s="61"/>
      <c r="O1689" s="62"/>
      <c r="P1689" s="125"/>
      <c r="W1689" s="62"/>
      <c r="X1689" s="62"/>
    </row>
    <row r="1690" spans="1:24" s="57" customFormat="1" x14ac:dyDescent="0.25">
      <c r="A1690" s="75"/>
      <c r="D1690" s="58"/>
      <c r="E1690" s="58"/>
      <c r="F1690" s="58"/>
      <c r="G1690" s="58"/>
      <c r="H1690" s="60"/>
      <c r="I1690" s="60"/>
      <c r="J1690" s="60"/>
      <c r="K1690" s="60"/>
      <c r="M1690" s="61"/>
      <c r="N1690" s="61"/>
      <c r="O1690" s="62"/>
      <c r="P1690" s="125"/>
      <c r="W1690" s="62"/>
      <c r="X1690" s="62"/>
    </row>
    <row r="1691" spans="1:24" s="57" customFormat="1" x14ac:dyDescent="0.25">
      <c r="A1691" s="75"/>
      <c r="D1691" s="58"/>
      <c r="E1691" s="58"/>
      <c r="F1691" s="58"/>
      <c r="G1691" s="58"/>
      <c r="H1691" s="60"/>
      <c r="I1691" s="60"/>
      <c r="J1691" s="60"/>
      <c r="K1691" s="60"/>
      <c r="M1691" s="61"/>
      <c r="N1691" s="61"/>
      <c r="O1691" s="62"/>
      <c r="P1691" s="125"/>
      <c r="W1691" s="62"/>
      <c r="X1691" s="62"/>
    </row>
    <row r="1692" spans="1:24" s="57" customFormat="1" x14ac:dyDescent="0.25">
      <c r="A1692" s="75"/>
      <c r="D1692" s="58"/>
      <c r="E1692" s="58"/>
      <c r="F1692" s="58"/>
      <c r="G1692" s="58"/>
      <c r="H1692" s="60"/>
      <c r="I1692" s="60"/>
      <c r="J1692" s="60"/>
      <c r="K1692" s="60"/>
      <c r="M1692" s="61"/>
      <c r="N1692" s="61"/>
      <c r="O1692" s="62"/>
      <c r="P1692" s="125"/>
      <c r="W1692" s="62"/>
      <c r="X1692" s="62"/>
    </row>
    <row r="1693" spans="1:24" s="57" customFormat="1" x14ac:dyDescent="0.25">
      <c r="A1693" s="75"/>
      <c r="D1693" s="58"/>
      <c r="E1693" s="58"/>
      <c r="F1693" s="58"/>
      <c r="G1693" s="58"/>
      <c r="H1693" s="60"/>
      <c r="I1693" s="60"/>
      <c r="J1693" s="60"/>
      <c r="K1693" s="60"/>
      <c r="M1693" s="61"/>
      <c r="N1693" s="61"/>
      <c r="O1693" s="62"/>
      <c r="P1693" s="125"/>
      <c r="W1693" s="62"/>
      <c r="X1693" s="62"/>
    </row>
    <row r="1694" spans="1:24" s="57" customFormat="1" x14ac:dyDescent="0.25">
      <c r="A1694" s="75"/>
      <c r="D1694" s="58"/>
      <c r="E1694" s="58"/>
      <c r="F1694" s="58"/>
      <c r="G1694" s="58"/>
      <c r="H1694" s="60"/>
      <c r="I1694" s="60"/>
      <c r="J1694" s="60"/>
      <c r="K1694" s="60"/>
      <c r="M1694" s="61"/>
      <c r="N1694" s="61"/>
      <c r="O1694" s="62"/>
      <c r="P1694" s="125"/>
      <c r="W1694" s="62"/>
      <c r="X1694" s="62"/>
    </row>
    <row r="1695" spans="1:24" s="57" customFormat="1" x14ac:dyDescent="0.25">
      <c r="A1695" s="75"/>
      <c r="D1695" s="58"/>
      <c r="E1695" s="58"/>
      <c r="F1695" s="58"/>
      <c r="G1695" s="58"/>
      <c r="H1695" s="60"/>
      <c r="I1695" s="60"/>
      <c r="J1695" s="60"/>
      <c r="K1695" s="60"/>
      <c r="M1695" s="61"/>
      <c r="N1695" s="61"/>
      <c r="O1695" s="62"/>
      <c r="P1695" s="125"/>
      <c r="W1695" s="62"/>
      <c r="X1695" s="62"/>
    </row>
    <row r="1696" spans="1:24" s="57" customFormat="1" x14ac:dyDescent="0.25">
      <c r="A1696" s="75"/>
      <c r="D1696" s="58"/>
      <c r="E1696" s="58"/>
      <c r="F1696" s="58"/>
      <c r="G1696" s="58"/>
      <c r="H1696" s="60"/>
      <c r="I1696" s="60"/>
      <c r="J1696" s="60"/>
      <c r="K1696" s="60"/>
      <c r="M1696" s="61"/>
      <c r="N1696" s="61"/>
      <c r="O1696" s="62"/>
      <c r="P1696" s="125"/>
      <c r="W1696" s="62"/>
      <c r="X1696" s="62"/>
    </row>
    <row r="1697" spans="1:24" s="57" customFormat="1" x14ac:dyDescent="0.25">
      <c r="A1697" s="75"/>
      <c r="D1697" s="58"/>
      <c r="E1697" s="58"/>
      <c r="F1697" s="58"/>
      <c r="G1697" s="58"/>
      <c r="H1697" s="60"/>
      <c r="I1697" s="60"/>
      <c r="J1697" s="60"/>
      <c r="K1697" s="60"/>
      <c r="M1697" s="61"/>
      <c r="N1697" s="61"/>
      <c r="O1697" s="62"/>
      <c r="P1697" s="125"/>
      <c r="W1697" s="62"/>
      <c r="X1697" s="62"/>
    </row>
    <row r="1698" spans="1:24" s="57" customFormat="1" x14ac:dyDescent="0.25">
      <c r="A1698" s="75"/>
      <c r="D1698" s="58"/>
      <c r="E1698" s="58"/>
      <c r="F1698" s="58"/>
      <c r="G1698" s="58"/>
      <c r="H1698" s="60"/>
      <c r="I1698" s="60"/>
      <c r="J1698" s="60"/>
      <c r="K1698" s="60"/>
      <c r="M1698" s="61"/>
      <c r="N1698" s="61"/>
      <c r="O1698" s="62"/>
      <c r="P1698" s="125"/>
      <c r="W1698" s="62"/>
      <c r="X1698" s="62"/>
    </row>
    <row r="1699" spans="1:24" s="57" customFormat="1" x14ac:dyDescent="0.25">
      <c r="A1699" s="75"/>
      <c r="D1699" s="58"/>
      <c r="E1699" s="58"/>
      <c r="F1699" s="58"/>
      <c r="G1699" s="58"/>
      <c r="H1699" s="60"/>
      <c r="I1699" s="60"/>
      <c r="J1699" s="60"/>
      <c r="K1699" s="60"/>
      <c r="M1699" s="61"/>
      <c r="N1699" s="61"/>
      <c r="O1699" s="62"/>
      <c r="P1699" s="125"/>
      <c r="W1699" s="62"/>
      <c r="X1699" s="62"/>
    </row>
    <row r="1700" spans="1:24" s="57" customFormat="1" x14ac:dyDescent="0.25">
      <c r="A1700" s="75"/>
      <c r="D1700" s="58"/>
      <c r="E1700" s="58"/>
      <c r="F1700" s="58"/>
      <c r="G1700" s="58"/>
      <c r="H1700" s="60"/>
      <c r="I1700" s="60"/>
      <c r="J1700" s="60"/>
      <c r="K1700" s="60"/>
      <c r="M1700" s="61"/>
      <c r="N1700" s="61"/>
      <c r="O1700" s="62"/>
      <c r="P1700" s="125"/>
      <c r="W1700" s="62"/>
      <c r="X1700" s="62"/>
    </row>
    <row r="1701" spans="1:24" s="57" customFormat="1" x14ac:dyDescent="0.25">
      <c r="A1701" s="75"/>
      <c r="D1701" s="58"/>
      <c r="E1701" s="58"/>
      <c r="F1701" s="58"/>
      <c r="G1701" s="58"/>
      <c r="H1701" s="60"/>
      <c r="I1701" s="60"/>
      <c r="J1701" s="60"/>
      <c r="K1701" s="60"/>
      <c r="M1701" s="61"/>
      <c r="N1701" s="61"/>
      <c r="O1701" s="62"/>
      <c r="P1701" s="125"/>
      <c r="W1701" s="62"/>
      <c r="X1701" s="62"/>
    </row>
    <row r="1702" spans="1:24" s="57" customFormat="1" x14ac:dyDescent="0.25">
      <c r="A1702" s="75"/>
      <c r="D1702" s="58"/>
      <c r="E1702" s="58"/>
      <c r="F1702" s="58"/>
      <c r="G1702" s="58"/>
      <c r="H1702" s="60"/>
      <c r="I1702" s="60"/>
      <c r="J1702" s="60"/>
      <c r="K1702" s="60"/>
      <c r="M1702" s="61"/>
      <c r="N1702" s="61"/>
      <c r="O1702" s="62"/>
      <c r="P1702" s="125"/>
      <c r="W1702" s="62"/>
      <c r="X1702" s="62"/>
    </row>
    <row r="1703" spans="1:24" s="57" customFormat="1" x14ac:dyDescent="0.25">
      <c r="A1703" s="75"/>
      <c r="D1703" s="58"/>
      <c r="E1703" s="58"/>
      <c r="F1703" s="58"/>
      <c r="G1703" s="58"/>
      <c r="H1703" s="60"/>
      <c r="I1703" s="60"/>
      <c r="J1703" s="60"/>
      <c r="K1703" s="60"/>
      <c r="M1703" s="61"/>
      <c r="N1703" s="61"/>
      <c r="O1703" s="62"/>
      <c r="P1703" s="125"/>
      <c r="W1703" s="62"/>
      <c r="X1703" s="62"/>
    </row>
    <row r="1704" spans="1:24" s="57" customFormat="1" x14ac:dyDescent="0.25">
      <c r="A1704" s="75"/>
      <c r="D1704" s="58"/>
      <c r="E1704" s="58"/>
      <c r="F1704" s="58"/>
      <c r="G1704" s="58"/>
      <c r="H1704" s="60"/>
      <c r="I1704" s="60"/>
      <c r="J1704" s="60"/>
      <c r="K1704" s="60"/>
      <c r="M1704" s="61"/>
      <c r="N1704" s="61"/>
      <c r="O1704" s="62"/>
      <c r="P1704" s="125"/>
      <c r="W1704" s="62"/>
      <c r="X1704" s="62"/>
    </row>
    <row r="1705" spans="1:24" s="57" customFormat="1" x14ac:dyDescent="0.25">
      <c r="A1705" s="75"/>
      <c r="D1705" s="58"/>
      <c r="E1705" s="58"/>
      <c r="F1705" s="58"/>
      <c r="G1705" s="58"/>
      <c r="H1705" s="60"/>
      <c r="I1705" s="60"/>
      <c r="J1705" s="60"/>
      <c r="K1705" s="60"/>
      <c r="M1705" s="61"/>
      <c r="N1705" s="61"/>
      <c r="O1705" s="62"/>
      <c r="P1705" s="125"/>
      <c r="W1705" s="62"/>
      <c r="X1705" s="62"/>
    </row>
    <row r="1706" spans="1:24" s="57" customFormat="1" x14ac:dyDescent="0.25">
      <c r="A1706" s="75"/>
      <c r="D1706" s="58"/>
      <c r="E1706" s="58"/>
      <c r="F1706" s="58"/>
      <c r="G1706" s="58"/>
      <c r="H1706" s="60"/>
      <c r="I1706" s="60"/>
      <c r="J1706" s="60"/>
      <c r="K1706" s="60"/>
      <c r="M1706" s="61"/>
      <c r="N1706" s="61"/>
      <c r="O1706" s="62"/>
      <c r="P1706" s="125"/>
      <c r="W1706" s="62"/>
      <c r="X1706" s="62"/>
    </row>
    <row r="1707" spans="1:24" s="57" customFormat="1" x14ac:dyDescent="0.25">
      <c r="A1707" s="75"/>
      <c r="D1707" s="58"/>
      <c r="E1707" s="58"/>
      <c r="F1707" s="58"/>
      <c r="G1707" s="58"/>
      <c r="H1707" s="60"/>
      <c r="I1707" s="60"/>
      <c r="J1707" s="60"/>
      <c r="K1707" s="60"/>
      <c r="M1707" s="61"/>
      <c r="N1707" s="61"/>
      <c r="O1707" s="62"/>
      <c r="P1707" s="125"/>
      <c r="W1707" s="62"/>
      <c r="X1707" s="62"/>
    </row>
    <row r="1708" spans="1:24" s="57" customFormat="1" x14ac:dyDescent="0.25">
      <c r="A1708" s="75"/>
      <c r="D1708" s="58"/>
      <c r="E1708" s="58"/>
      <c r="F1708" s="58"/>
      <c r="G1708" s="58"/>
      <c r="H1708" s="60"/>
      <c r="I1708" s="60"/>
      <c r="J1708" s="60"/>
      <c r="K1708" s="60"/>
      <c r="M1708" s="61"/>
      <c r="N1708" s="61"/>
      <c r="O1708" s="62"/>
      <c r="P1708" s="125"/>
      <c r="W1708" s="62"/>
      <c r="X1708" s="62"/>
    </row>
    <row r="1709" spans="1:24" s="57" customFormat="1" x14ac:dyDescent="0.25">
      <c r="A1709" s="75"/>
      <c r="D1709" s="58"/>
      <c r="E1709" s="58"/>
      <c r="F1709" s="58"/>
      <c r="G1709" s="58"/>
      <c r="H1709" s="60"/>
      <c r="I1709" s="60"/>
      <c r="J1709" s="60"/>
      <c r="K1709" s="60"/>
      <c r="M1709" s="61"/>
      <c r="N1709" s="61"/>
      <c r="O1709" s="62"/>
      <c r="P1709" s="125"/>
      <c r="W1709" s="62"/>
      <c r="X1709" s="62"/>
    </row>
    <row r="1710" spans="1:24" s="57" customFormat="1" x14ac:dyDescent="0.25">
      <c r="A1710" s="75"/>
      <c r="D1710" s="58"/>
      <c r="E1710" s="58"/>
      <c r="F1710" s="58"/>
      <c r="G1710" s="58"/>
      <c r="H1710" s="60"/>
      <c r="I1710" s="60"/>
      <c r="J1710" s="60"/>
      <c r="K1710" s="60"/>
      <c r="M1710" s="61"/>
      <c r="N1710" s="61"/>
      <c r="O1710" s="62"/>
      <c r="P1710" s="125"/>
      <c r="W1710" s="62"/>
      <c r="X1710" s="62"/>
    </row>
    <row r="1711" spans="1:24" s="57" customFormat="1" x14ac:dyDescent="0.25">
      <c r="A1711" s="75"/>
      <c r="D1711" s="58"/>
      <c r="E1711" s="58"/>
      <c r="F1711" s="58"/>
      <c r="G1711" s="58"/>
      <c r="H1711" s="60"/>
      <c r="I1711" s="60"/>
      <c r="J1711" s="60"/>
      <c r="K1711" s="60"/>
      <c r="M1711" s="61"/>
      <c r="N1711" s="61"/>
      <c r="O1711" s="62"/>
      <c r="P1711" s="125"/>
      <c r="W1711" s="62"/>
      <c r="X1711" s="62"/>
    </row>
    <row r="1712" spans="1:24" s="57" customFormat="1" x14ac:dyDescent="0.25">
      <c r="A1712" s="75"/>
      <c r="D1712" s="58"/>
      <c r="E1712" s="58"/>
      <c r="F1712" s="58"/>
      <c r="G1712" s="58"/>
      <c r="H1712" s="60"/>
      <c r="I1712" s="60"/>
      <c r="J1712" s="60"/>
      <c r="K1712" s="60"/>
      <c r="M1712" s="61"/>
      <c r="N1712" s="61"/>
      <c r="O1712" s="62"/>
      <c r="P1712" s="125"/>
      <c r="W1712" s="62"/>
      <c r="X1712" s="62"/>
    </row>
    <row r="1713" spans="1:24" s="57" customFormat="1" x14ac:dyDescent="0.25">
      <c r="A1713" s="75"/>
      <c r="D1713" s="58"/>
      <c r="E1713" s="58"/>
      <c r="F1713" s="58"/>
      <c r="G1713" s="58"/>
      <c r="H1713" s="60"/>
      <c r="I1713" s="60"/>
      <c r="J1713" s="60"/>
      <c r="K1713" s="60"/>
      <c r="M1713" s="61"/>
      <c r="N1713" s="61"/>
      <c r="O1713" s="62"/>
      <c r="P1713" s="125"/>
      <c r="W1713" s="62"/>
      <c r="X1713" s="62"/>
    </row>
    <row r="1714" spans="1:24" s="57" customFormat="1" x14ac:dyDescent="0.25">
      <c r="A1714" s="75"/>
      <c r="D1714" s="58"/>
      <c r="E1714" s="58"/>
      <c r="F1714" s="58"/>
      <c r="G1714" s="58"/>
      <c r="H1714" s="60"/>
      <c r="I1714" s="60"/>
      <c r="J1714" s="60"/>
      <c r="K1714" s="60"/>
      <c r="M1714" s="61"/>
      <c r="N1714" s="61"/>
      <c r="O1714" s="62"/>
      <c r="P1714" s="125"/>
      <c r="W1714" s="62"/>
      <c r="X1714" s="62"/>
    </row>
    <row r="1715" spans="1:24" s="57" customFormat="1" x14ac:dyDescent="0.25">
      <c r="A1715" s="75"/>
      <c r="D1715" s="58"/>
      <c r="E1715" s="58"/>
      <c r="F1715" s="58"/>
      <c r="G1715" s="58"/>
      <c r="H1715" s="60"/>
      <c r="I1715" s="60"/>
      <c r="J1715" s="60"/>
      <c r="K1715" s="60"/>
      <c r="M1715" s="61"/>
      <c r="N1715" s="61"/>
      <c r="O1715" s="62"/>
      <c r="P1715" s="125"/>
      <c r="W1715" s="62"/>
      <c r="X1715" s="62"/>
    </row>
    <row r="1716" spans="1:24" s="57" customFormat="1" x14ac:dyDescent="0.25">
      <c r="A1716" s="75"/>
      <c r="D1716" s="58"/>
      <c r="E1716" s="58"/>
      <c r="F1716" s="58"/>
      <c r="G1716" s="58"/>
      <c r="H1716" s="60"/>
      <c r="I1716" s="60"/>
      <c r="J1716" s="60"/>
      <c r="K1716" s="60"/>
      <c r="M1716" s="61"/>
      <c r="N1716" s="61"/>
      <c r="O1716" s="62"/>
      <c r="P1716" s="125"/>
      <c r="W1716" s="62"/>
      <c r="X1716" s="62"/>
    </row>
    <row r="1717" spans="1:24" s="57" customFormat="1" x14ac:dyDescent="0.25">
      <c r="A1717" s="75"/>
      <c r="D1717" s="58"/>
      <c r="E1717" s="58"/>
      <c r="F1717" s="58"/>
      <c r="G1717" s="58"/>
      <c r="H1717" s="60"/>
      <c r="I1717" s="60"/>
      <c r="J1717" s="60"/>
      <c r="K1717" s="60"/>
      <c r="M1717" s="61"/>
      <c r="N1717" s="61"/>
      <c r="O1717" s="62"/>
      <c r="P1717" s="125"/>
      <c r="W1717" s="62"/>
      <c r="X1717" s="62"/>
    </row>
    <row r="1718" spans="1:24" s="57" customFormat="1" x14ac:dyDescent="0.25">
      <c r="A1718" s="75"/>
      <c r="D1718" s="58"/>
      <c r="E1718" s="58"/>
      <c r="F1718" s="58"/>
      <c r="G1718" s="58"/>
      <c r="H1718" s="60"/>
      <c r="I1718" s="60"/>
      <c r="J1718" s="60"/>
      <c r="K1718" s="60"/>
      <c r="M1718" s="61"/>
      <c r="N1718" s="61"/>
      <c r="O1718" s="62"/>
      <c r="P1718" s="125"/>
      <c r="W1718" s="62"/>
      <c r="X1718" s="62"/>
    </row>
    <row r="1719" spans="1:24" s="57" customFormat="1" x14ac:dyDescent="0.25">
      <c r="A1719" s="75"/>
      <c r="D1719" s="58"/>
      <c r="E1719" s="58"/>
      <c r="F1719" s="58"/>
      <c r="G1719" s="58"/>
      <c r="H1719" s="60"/>
      <c r="I1719" s="60"/>
      <c r="J1719" s="60"/>
      <c r="K1719" s="60"/>
      <c r="M1719" s="61"/>
      <c r="N1719" s="61"/>
      <c r="O1719" s="62"/>
      <c r="P1719" s="125"/>
      <c r="W1719" s="62"/>
      <c r="X1719" s="62"/>
    </row>
    <row r="1720" spans="1:24" s="57" customFormat="1" x14ac:dyDescent="0.25">
      <c r="A1720" s="75"/>
      <c r="D1720" s="58"/>
      <c r="E1720" s="58"/>
      <c r="F1720" s="58"/>
      <c r="G1720" s="58"/>
      <c r="H1720" s="60"/>
      <c r="I1720" s="60"/>
      <c r="J1720" s="60"/>
      <c r="K1720" s="60"/>
      <c r="M1720" s="61"/>
      <c r="N1720" s="61"/>
      <c r="O1720" s="62"/>
      <c r="P1720" s="125"/>
      <c r="W1720" s="62"/>
      <c r="X1720" s="62"/>
    </row>
    <row r="1721" spans="1:24" s="57" customFormat="1" x14ac:dyDescent="0.25">
      <c r="A1721" s="75"/>
      <c r="D1721" s="58"/>
      <c r="E1721" s="58"/>
      <c r="F1721" s="58"/>
      <c r="G1721" s="58"/>
      <c r="H1721" s="60"/>
      <c r="I1721" s="60"/>
      <c r="J1721" s="60"/>
      <c r="K1721" s="60"/>
      <c r="M1721" s="61"/>
      <c r="N1721" s="61"/>
      <c r="O1721" s="62"/>
      <c r="P1721" s="125"/>
      <c r="W1721" s="62"/>
      <c r="X1721" s="62"/>
    </row>
    <row r="1722" spans="1:24" s="57" customFormat="1" x14ac:dyDescent="0.25">
      <c r="A1722" s="75"/>
      <c r="D1722" s="58"/>
      <c r="E1722" s="58"/>
      <c r="F1722" s="58"/>
      <c r="G1722" s="58"/>
      <c r="H1722" s="60"/>
      <c r="I1722" s="60"/>
      <c r="J1722" s="60"/>
      <c r="K1722" s="60"/>
      <c r="M1722" s="61"/>
      <c r="N1722" s="61"/>
      <c r="O1722" s="62"/>
      <c r="P1722" s="125"/>
      <c r="W1722" s="62"/>
      <c r="X1722" s="62"/>
    </row>
    <row r="1723" spans="1:24" s="57" customFormat="1" x14ac:dyDescent="0.25">
      <c r="A1723" s="75"/>
      <c r="D1723" s="58"/>
      <c r="E1723" s="58"/>
      <c r="F1723" s="58"/>
      <c r="G1723" s="58"/>
      <c r="H1723" s="60"/>
      <c r="I1723" s="60"/>
      <c r="J1723" s="60"/>
      <c r="K1723" s="60"/>
      <c r="M1723" s="61"/>
      <c r="N1723" s="61"/>
      <c r="O1723" s="62"/>
      <c r="P1723" s="125"/>
      <c r="W1723" s="62"/>
      <c r="X1723" s="62"/>
    </row>
    <row r="1724" spans="1:24" s="57" customFormat="1" x14ac:dyDescent="0.25">
      <c r="A1724" s="75"/>
      <c r="D1724" s="58"/>
      <c r="E1724" s="58"/>
      <c r="F1724" s="58"/>
      <c r="G1724" s="58"/>
      <c r="H1724" s="60"/>
      <c r="I1724" s="60"/>
      <c r="J1724" s="60"/>
      <c r="K1724" s="60"/>
      <c r="M1724" s="61"/>
      <c r="N1724" s="61"/>
      <c r="O1724" s="62"/>
      <c r="P1724" s="125"/>
      <c r="W1724" s="62"/>
      <c r="X1724" s="62"/>
    </row>
    <row r="1725" spans="1:24" s="57" customFormat="1" x14ac:dyDescent="0.25">
      <c r="A1725" s="75"/>
      <c r="D1725" s="58"/>
      <c r="E1725" s="58"/>
      <c r="F1725" s="58"/>
      <c r="G1725" s="58"/>
      <c r="H1725" s="60"/>
      <c r="I1725" s="60"/>
      <c r="J1725" s="60"/>
      <c r="K1725" s="60"/>
      <c r="M1725" s="61"/>
      <c r="N1725" s="61"/>
      <c r="O1725" s="62"/>
      <c r="P1725" s="125"/>
      <c r="W1725" s="62"/>
      <c r="X1725" s="62"/>
    </row>
    <row r="1726" spans="1:24" s="57" customFormat="1" x14ac:dyDescent="0.25">
      <c r="A1726" s="75"/>
      <c r="D1726" s="58"/>
      <c r="E1726" s="58"/>
      <c r="F1726" s="58"/>
      <c r="G1726" s="58"/>
      <c r="H1726" s="60"/>
      <c r="I1726" s="60"/>
      <c r="J1726" s="60"/>
      <c r="K1726" s="60"/>
      <c r="M1726" s="61"/>
      <c r="N1726" s="61"/>
      <c r="O1726" s="62"/>
      <c r="P1726" s="125"/>
      <c r="W1726" s="62"/>
      <c r="X1726" s="62"/>
    </row>
    <row r="1727" spans="1:24" s="57" customFormat="1" x14ac:dyDescent="0.25">
      <c r="A1727" s="75"/>
      <c r="D1727" s="58"/>
      <c r="E1727" s="58"/>
      <c r="F1727" s="58"/>
      <c r="G1727" s="58"/>
      <c r="H1727" s="60"/>
      <c r="I1727" s="60"/>
      <c r="J1727" s="60"/>
      <c r="K1727" s="60"/>
      <c r="M1727" s="61"/>
      <c r="N1727" s="61"/>
      <c r="O1727" s="62"/>
      <c r="P1727" s="125"/>
      <c r="W1727" s="62"/>
      <c r="X1727" s="62"/>
    </row>
    <row r="1728" spans="1:24" s="57" customFormat="1" x14ac:dyDescent="0.25">
      <c r="A1728" s="75"/>
      <c r="D1728" s="58"/>
      <c r="E1728" s="58"/>
      <c r="F1728" s="58"/>
      <c r="G1728" s="58"/>
      <c r="H1728" s="60"/>
      <c r="I1728" s="60"/>
      <c r="J1728" s="60"/>
      <c r="K1728" s="60"/>
      <c r="M1728" s="61"/>
      <c r="N1728" s="61"/>
      <c r="O1728" s="62"/>
      <c r="P1728" s="125"/>
      <c r="W1728" s="62"/>
      <c r="X1728" s="62"/>
    </row>
    <row r="1729" spans="1:24" s="57" customFormat="1" x14ac:dyDescent="0.25">
      <c r="A1729" s="75"/>
      <c r="D1729" s="58"/>
      <c r="E1729" s="58"/>
      <c r="F1729" s="58"/>
      <c r="G1729" s="58"/>
      <c r="H1729" s="60"/>
      <c r="I1729" s="60"/>
      <c r="J1729" s="60"/>
      <c r="K1729" s="60"/>
      <c r="M1729" s="61"/>
      <c r="N1729" s="61"/>
      <c r="O1729" s="62"/>
      <c r="P1729" s="125"/>
      <c r="W1729" s="62"/>
      <c r="X1729" s="62"/>
    </row>
    <row r="1730" spans="1:24" s="57" customFormat="1" x14ac:dyDescent="0.25">
      <c r="A1730" s="75"/>
      <c r="D1730" s="58"/>
      <c r="E1730" s="58"/>
      <c r="F1730" s="58"/>
      <c r="G1730" s="58"/>
      <c r="H1730" s="60"/>
      <c r="I1730" s="60"/>
      <c r="J1730" s="60"/>
      <c r="K1730" s="60"/>
      <c r="M1730" s="61"/>
      <c r="N1730" s="61"/>
      <c r="O1730" s="62"/>
      <c r="P1730" s="125"/>
      <c r="W1730" s="62"/>
      <c r="X1730" s="62"/>
    </row>
    <row r="1731" spans="1:24" s="57" customFormat="1" x14ac:dyDescent="0.25">
      <c r="A1731" s="75"/>
      <c r="D1731" s="58"/>
      <c r="E1731" s="58"/>
      <c r="F1731" s="58"/>
      <c r="G1731" s="58"/>
      <c r="H1731" s="60"/>
      <c r="I1731" s="60"/>
      <c r="J1731" s="60"/>
      <c r="K1731" s="60"/>
      <c r="M1731" s="61"/>
      <c r="N1731" s="61"/>
      <c r="O1731" s="62"/>
      <c r="P1731" s="125"/>
      <c r="W1731" s="62"/>
      <c r="X1731" s="62"/>
    </row>
    <row r="1732" spans="1:24" s="57" customFormat="1" x14ac:dyDescent="0.25">
      <c r="A1732" s="75"/>
      <c r="D1732" s="58"/>
      <c r="E1732" s="58"/>
      <c r="F1732" s="58"/>
      <c r="G1732" s="58"/>
      <c r="H1732" s="60"/>
      <c r="I1732" s="60"/>
      <c r="J1732" s="60"/>
      <c r="K1732" s="60"/>
      <c r="M1732" s="61"/>
      <c r="N1732" s="61"/>
      <c r="O1732" s="62"/>
      <c r="P1732" s="125"/>
      <c r="W1732" s="62"/>
      <c r="X1732" s="62"/>
    </row>
    <row r="1733" spans="1:24" s="57" customFormat="1" x14ac:dyDescent="0.25">
      <c r="A1733" s="75"/>
      <c r="D1733" s="58"/>
      <c r="E1733" s="58"/>
      <c r="F1733" s="58"/>
      <c r="G1733" s="58"/>
      <c r="H1733" s="60"/>
      <c r="I1733" s="60"/>
      <c r="J1733" s="60"/>
      <c r="K1733" s="60"/>
      <c r="M1733" s="61"/>
      <c r="N1733" s="61"/>
      <c r="O1733" s="62"/>
      <c r="P1733" s="125"/>
      <c r="W1733" s="62"/>
      <c r="X1733" s="62"/>
    </row>
    <row r="1734" spans="1:24" s="57" customFormat="1" x14ac:dyDescent="0.25">
      <c r="A1734" s="75"/>
      <c r="D1734" s="58"/>
      <c r="E1734" s="58"/>
      <c r="F1734" s="58"/>
      <c r="G1734" s="58"/>
      <c r="H1734" s="60"/>
      <c r="I1734" s="60"/>
      <c r="J1734" s="60"/>
      <c r="K1734" s="60"/>
      <c r="M1734" s="61"/>
      <c r="N1734" s="61"/>
      <c r="O1734" s="62"/>
      <c r="P1734" s="125"/>
      <c r="W1734" s="62"/>
      <c r="X1734" s="62"/>
    </row>
    <row r="1735" spans="1:24" s="57" customFormat="1" x14ac:dyDescent="0.25">
      <c r="A1735" s="75"/>
      <c r="D1735" s="58"/>
      <c r="E1735" s="58"/>
      <c r="F1735" s="58"/>
      <c r="G1735" s="58"/>
      <c r="H1735" s="60"/>
      <c r="I1735" s="60"/>
      <c r="J1735" s="60"/>
      <c r="K1735" s="60"/>
      <c r="M1735" s="61"/>
      <c r="N1735" s="61"/>
      <c r="O1735" s="62"/>
      <c r="P1735" s="125"/>
      <c r="W1735" s="62"/>
      <c r="X1735" s="62"/>
    </row>
    <row r="1736" spans="1:24" s="57" customFormat="1" x14ac:dyDescent="0.25">
      <c r="A1736" s="75"/>
      <c r="D1736" s="58"/>
      <c r="E1736" s="58"/>
      <c r="F1736" s="58"/>
      <c r="G1736" s="58"/>
      <c r="H1736" s="60"/>
      <c r="I1736" s="60"/>
      <c r="J1736" s="60"/>
      <c r="K1736" s="60"/>
      <c r="M1736" s="61"/>
      <c r="N1736" s="61"/>
      <c r="O1736" s="62"/>
      <c r="P1736" s="125"/>
      <c r="W1736" s="62"/>
      <c r="X1736" s="62"/>
    </row>
    <row r="1737" spans="1:24" s="57" customFormat="1" x14ac:dyDescent="0.25">
      <c r="A1737" s="75"/>
      <c r="D1737" s="58"/>
      <c r="E1737" s="58"/>
      <c r="F1737" s="58"/>
      <c r="G1737" s="58"/>
      <c r="H1737" s="60"/>
      <c r="I1737" s="60"/>
      <c r="J1737" s="60"/>
      <c r="K1737" s="60"/>
      <c r="M1737" s="61"/>
      <c r="N1737" s="61"/>
      <c r="O1737" s="62"/>
      <c r="P1737" s="125"/>
      <c r="W1737" s="62"/>
      <c r="X1737" s="62"/>
    </row>
    <row r="1738" spans="1:24" s="57" customFormat="1" x14ac:dyDescent="0.25">
      <c r="A1738" s="75"/>
      <c r="D1738" s="58"/>
      <c r="E1738" s="58"/>
      <c r="F1738" s="58"/>
      <c r="G1738" s="58"/>
      <c r="H1738" s="60"/>
      <c r="I1738" s="60"/>
      <c r="J1738" s="60"/>
      <c r="K1738" s="60"/>
      <c r="M1738" s="61"/>
      <c r="N1738" s="61"/>
      <c r="O1738" s="62"/>
      <c r="P1738" s="125"/>
      <c r="W1738" s="62"/>
      <c r="X1738" s="62"/>
    </row>
    <row r="1739" spans="1:24" s="57" customFormat="1" x14ac:dyDescent="0.25">
      <c r="A1739" s="75"/>
      <c r="D1739" s="58"/>
      <c r="E1739" s="58"/>
      <c r="F1739" s="58"/>
      <c r="G1739" s="58"/>
      <c r="H1739" s="60"/>
      <c r="I1739" s="60"/>
      <c r="J1739" s="60"/>
      <c r="K1739" s="60"/>
      <c r="M1739" s="61"/>
      <c r="N1739" s="61"/>
      <c r="O1739" s="62"/>
      <c r="P1739" s="125"/>
      <c r="W1739" s="62"/>
      <c r="X1739" s="62"/>
    </row>
    <row r="1740" spans="1:24" s="57" customFormat="1" x14ac:dyDescent="0.25">
      <c r="A1740" s="75"/>
      <c r="D1740" s="58"/>
      <c r="E1740" s="58"/>
      <c r="F1740" s="58"/>
      <c r="G1740" s="58"/>
      <c r="H1740" s="60"/>
      <c r="I1740" s="60"/>
      <c r="J1740" s="60"/>
      <c r="K1740" s="60"/>
      <c r="M1740" s="61"/>
      <c r="N1740" s="61"/>
      <c r="O1740" s="62"/>
      <c r="P1740" s="125"/>
      <c r="W1740" s="62"/>
      <c r="X1740" s="62"/>
    </row>
    <row r="1741" spans="1:24" s="57" customFormat="1" x14ac:dyDescent="0.25">
      <c r="A1741" s="75"/>
      <c r="D1741" s="58"/>
      <c r="E1741" s="58"/>
      <c r="F1741" s="58"/>
      <c r="G1741" s="58"/>
      <c r="H1741" s="60"/>
      <c r="I1741" s="60"/>
      <c r="J1741" s="60"/>
      <c r="K1741" s="60"/>
      <c r="M1741" s="61"/>
      <c r="N1741" s="61"/>
      <c r="O1741" s="62"/>
      <c r="P1741" s="125"/>
      <c r="W1741" s="62"/>
      <c r="X1741" s="62"/>
    </row>
    <row r="1742" spans="1:24" s="57" customFormat="1" x14ac:dyDescent="0.25">
      <c r="A1742" s="75"/>
      <c r="D1742" s="58"/>
      <c r="E1742" s="58"/>
      <c r="F1742" s="58"/>
      <c r="G1742" s="58"/>
      <c r="H1742" s="60"/>
      <c r="I1742" s="60"/>
      <c r="J1742" s="60"/>
      <c r="K1742" s="60"/>
      <c r="M1742" s="61"/>
      <c r="N1742" s="61"/>
      <c r="O1742" s="62"/>
      <c r="P1742" s="125"/>
      <c r="W1742" s="62"/>
      <c r="X1742" s="62"/>
    </row>
    <row r="1743" spans="1:24" s="57" customFormat="1" x14ac:dyDescent="0.25">
      <c r="A1743" s="75"/>
      <c r="D1743" s="58"/>
      <c r="E1743" s="58"/>
      <c r="F1743" s="58"/>
      <c r="G1743" s="58"/>
      <c r="H1743" s="60"/>
      <c r="I1743" s="60"/>
      <c r="J1743" s="60"/>
      <c r="K1743" s="60"/>
      <c r="M1743" s="61"/>
      <c r="N1743" s="61"/>
      <c r="O1743" s="62"/>
      <c r="P1743" s="125"/>
      <c r="W1743" s="62"/>
      <c r="X1743" s="62"/>
    </row>
    <row r="1744" spans="1:24" s="57" customFormat="1" x14ac:dyDescent="0.25">
      <c r="A1744" s="75"/>
      <c r="D1744" s="58"/>
      <c r="E1744" s="58"/>
      <c r="F1744" s="58"/>
      <c r="G1744" s="58"/>
      <c r="H1744" s="60"/>
      <c r="I1744" s="60"/>
      <c r="J1744" s="60"/>
      <c r="K1744" s="60"/>
      <c r="M1744" s="61"/>
      <c r="N1744" s="61"/>
      <c r="O1744" s="62"/>
      <c r="P1744" s="125"/>
      <c r="W1744" s="62"/>
      <c r="X1744" s="62"/>
    </row>
    <row r="1745" spans="1:24" s="57" customFormat="1" x14ac:dyDescent="0.25">
      <c r="A1745" s="75"/>
      <c r="D1745" s="58"/>
      <c r="E1745" s="58"/>
      <c r="F1745" s="58"/>
      <c r="G1745" s="58"/>
      <c r="H1745" s="60"/>
      <c r="I1745" s="60"/>
      <c r="J1745" s="60"/>
      <c r="K1745" s="60"/>
      <c r="M1745" s="61"/>
      <c r="N1745" s="61"/>
      <c r="O1745" s="62"/>
      <c r="P1745" s="125"/>
      <c r="W1745" s="62"/>
      <c r="X1745" s="62"/>
    </row>
    <row r="1746" spans="1:24" s="57" customFormat="1" x14ac:dyDescent="0.25">
      <c r="A1746" s="75"/>
      <c r="D1746" s="58"/>
      <c r="E1746" s="58"/>
      <c r="F1746" s="58"/>
      <c r="G1746" s="58"/>
      <c r="H1746" s="60"/>
      <c r="I1746" s="60"/>
      <c r="J1746" s="60"/>
      <c r="K1746" s="60"/>
      <c r="M1746" s="61"/>
      <c r="N1746" s="61"/>
      <c r="O1746" s="62"/>
      <c r="P1746" s="125"/>
      <c r="W1746" s="62"/>
      <c r="X1746" s="62"/>
    </row>
    <row r="1747" spans="1:24" s="57" customFormat="1" x14ac:dyDescent="0.25">
      <c r="A1747" s="75"/>
      <c r="D1747" s="58"/>
      <c r="E1747" s="58"/>
      <c r="F1747" s="58"/>
      <c r="G1747" s="58"/>
      <c r="H1747" s="60"/>
      <c r="I1747" s="60"/>
      <c r="J1747" s="60"/>
      <c r="K1747" s="60"/>
      <c r="M1747" s="61"/>
      <c r="N1747" s="61"/>
      <c r="O1747" s="62"/>
      <c r="P1747" s="125"/>
      <c r="W1747" s="62"/>
      <c r="X1747" s="62"/>
    </row>
    <row r="1748" spans="1:24" s="57" customFormat="1" x14ac:dyDescent="0.25">
      <c r="A1748" s="75"/>
      <c r="D1748" s="58"/>
      <c r="E1748" s="58"/>
      <c r="F1748" s="58"/>
      <c r="G1748" s="58"/>
      <c r="H1748" s="60"/>
      <c r="I1748" s="60"/>
      <c r="J1748" s="60"/>
      <c r="K1748" s="60"/>
      <c r="M1748" s="61"/>
      <c r="N1748" s="61"/>
      <c r="O1748" s="62"/>
      <c r="P1748" s="125"/>
      <c r="W1748" s="62"/>
      <c r="X1748" s="62"/>
    </row>
    <row r="1749" spans="1:24" s="57" customFormat="1" x14ac:dyDescent="0.25">
      <c r="A1749" s="75"/>
      <c r="D1749" s="58"/>
      <c r="E1749" s="58"/>
      <c r="F1749" s="58"/>
      <c r="G1749" s="58"/>
      <c r="H1749" s="60"/>
      <c r="I1749" s="60"/>
      <c r="J1749" s="60"/>
      <c r="K1749" s="60"/>
      <c r="M1749" s="61"/>
      <c r="N1749" s="61"/>
      <c r="O1749" s="62"/>
      <c r="P1749" s="125"/>
      <c r="W1749" s="62"/>
      <c r="X1749" s="62"/>
    </row>
    <row r="1750" spans="1:24" s="57" customFormat="1" x14ac:dyDescent="0.25">
      <c r="A1750" s="75"/>
      <c r="D1750" s="58"/>
      <c r="E1750" s="58"/>
      <c r="F1750" s="58"/>
      <c r="G1750" s="58"/>
      <c r="H1750" s="60"/>
      <c r="I1750" s="60"/>
      <c r="J1750" s="60"/>
      <c r="K1750" s="60"/>
      <c r="M1750" s="61"/>
      <c r="N1750" s="61"/>
      <c r="O1750" s="62"/>
      <c r="P1750" s="125"/>
      <c r="W1750" s="62"/>
      <c r="X1750" s="62"/>
    </row>
    <row r="1751" spans="1:24" s="57" customFormat="1" x14ac:dyDescent="0.25">
      <c r="A1751" s="75"/>
      <c r="D1751" s="58"/>
      <c r="E1751" s="58"/>
      <c r="F1751" s="58"/>
      <c r="G1751" s="58"/>
      <c r="H1751" s="60"/>
      <c r="I1751" s="60"/>
      <c r="J1751" s="60"/>
      <c r="K1751" s="60"/>
      <c r="M1751" s="61"/>
      <c r="N1751" s="61"/>
      <c r="O1751" s="62"/>
      <c r="P1751" s="125"/>
      <c r="W1751" s="62"/>
      <c r="X1751" s="62"/>
    </row>
    <row r="1752" spans="1:24" s="57" customFormat="1" x14ac:dyDescent="0.25">
      <c r="A1752" s="75"/>
      <c r="D1752" s="58"/>
      <c r="E1752" s="58"/>
      <c r="F1752" s="58"/>
      <c r="G1752" s="58"/>
      <c r="H1752" s="60"/>
      <c r="I1752" s="60"/>
      <c r="J1752" s="60"/>
      <c r="K1752" s="60"/>
      <c r="M1752" s="61"/>
      <c r="N1752" s="61"/>
      <c r="O1752" s="62"/>
      <c r="P1752" s="125"/>
      <c r="W1752" s="62"/>
      <c r="X1752" s="62"/>
    </row>
    <row r="1753" spans="1:24" s="57" customFormat="1" x14ac:dyDescent="0.25">
      <c r="A1753" s="75"/>
      <c r="D1753" s="58"/>
      <c r="E1753" s="58"/>
      <c r="F1753" s="58"/>
      <c r="G1753" s="58"/>
      <c r="H1753" s="60"/>
      <c r="I1753" s="60"/>
      <c r="J1753" s="60"/>
      <c r="K1753" s="60"/>
      <c r="M1753" s="61"/>
      <c r="N1753" s="61"/>
      <c r="O1753" s="62"/>
      <c r="P1753" s="125"/>
      <c r="W1753" s="62"/>
      <c r="X1753" s="62"/>
    </row>
    <row r="1754" spans="1:24" s="57" customFormat="1" x14ac:dyDescent="0.25">
      <c r="A1754" s="75"/>
      <c r="D1754" s="58"/>
      <c r="E1754" s="58"/>
      <c r="F1754" s="58"/>
      <c r="G1754" s="58"/>
      <c r="H1754" s="60"/>
      <c r="I1754" s="60"/>
      <c r="J1754" s="60"/>
      <c r="K1754" s="60"/>
      <c r="M1754" s="61"/>
      <c r="N1754" s="61"/>
      <c r="O1754" s="62"/>
      <c r="P1754" s="125"/>
      <c r="W1754" s="62"/>
      <c r="X1754" s="62"/>
    </row>
    <row r="1755" spans="1:24" s="57" customFormat="1" x14ac:dyDescent="0.25">
      <c r="A1755" s="75"/>
      <c r="D1755" s="58"/>
      <c r="E1755" s="58"/>
      <c r="F1755" s="58"/>
      <c r="G1755" s="58"/>
      <c r="H1755" s="60"/>
      <c r="I1755" s="60"/>
      <c r="J1755" s="60"/>
      <c r="K1755" s="60"/>
      <c r="M1755" s="61"/>
      <c r="N1755" s="61"/>
      <c r="O1755" s="62"/>
      <c r="P1755" s="125"/>
      <c r="W1755" s="62"/>
      <c r="X1755" s="62"/>
    </row>
    <row r="1756" spans="1:24" s="57" customFormat="1" x14ac:dyDescent="0.25">
      <c r="A1756" s="75"/>
      <c r="D1756" s="58"/>
      <c r="E1756" s="58"/>
      <c r="F1756" s="58"/>
      <c r="G1756" s="58"/>
      <c r="H1756" s="60"/>
      <c r="I1756" s="60"/>
      <c r="J1756" s="60"/>
      <c r="K1756" s="60"/>
      <c r="M1756" s="61"/>
      <c r="N1756" s="61"/>
      <c r="O1756" s="62"/>
      <c r="P1756" s="125"/>
      <c r="W1756" s="62"/>
      <c r="X1756" s="62"/>
    </row>
    <row r="1757" spans="1:24" s="57" customFormat="1" x14ac:dyDescent="0.25">
      <c r="A1757" s="75"/>
      <c r="D1757" s="58"/>
      <c r="E1757" s="58"/>
      <c r="F1757" s="58"/>
      <c r="G1757" s="58"/>
      <c r="H1757" s="60"/>
      <c r="I1757" s="60"/>
      <c r="J1757" s="60"/>
      <c r="K1757" s="60"/>
      <c r="M1757" s="61"/>
      <c r="N1757" s="61"/>
      <c r="O1757" s="62"/>
      <c r="P1757" s="125"/>
      <c r="W1757" s="62"/>
      <c r="X1757" s="62"/>
    </row>
    <row r="1758" spans="1:24" s="57" customFormat="1" x14ac:dyDescent="0.25">
      <c r="A1758" s="75"/>
      <c r="D1758" s="58"/>
      <c r="E1758" s="58"/>
      <c r="F1758" s="58"/>
      <c r="G1758" s="58"/>
      <c r="H1758" s="60"/>
      <c r="I1758" s="60"/>
      <c r="J1758" s="60"/>
      <c r="K1758" s="60"/>
      <c r="M1758" s="61"/>
      <c r="N1758" s="61"/>
      <c r="O1758" s="62"/>
      <c r="P1758" s="125"/>
      <c r="W1758" s="62"/>
      <c r="X1758" s="62"/>
    </row>
    <row r="1759" spans="1:24" s="57" customFormat="1" x14ac:dyDescent="0.25">
      <c r="A1759" s="75"/>
      <c r="D1759" s="58"/>
      <c r="E1759" s="58"/>
      <c r="F1759" s="58"/>
      <c r="G1759" s="58"/>
      <c r="H1759" s="60"/>
      <c r="I1759" s="60"/>
      <c r="J1759" s="60"/>
      <c r="K1759" s="60"/>
      <c r="M1759" s="61"/>
      <c r="N1759" s="61"/>
      <c r="O1759" s="62"/>
      <c r="P1759" s="125"/>
      <c r="W1759" s="62"/>
      <c r="X1759" s="62"/>
    </row>
    <row r="1760" spans="1:24" s="57" customFormat="1" x14ac:dyDescent="0.25">
      <c r="A1760" s="75"/>
      <c r="D1760" s="58"/>
      <c r="E1760" s="58"/>
      <c r="F1760" s="58"/>
      <c r="G1760" s="58"/>
      <c r="H1760" s="60"/>
      <c r="I1760" s="60"/>
      <c r="J1760" s="60"/>
      <c r="K1760" s="60"/>
      <c r="M1760" s="61"/>
      <c r="N1760" s="61"/>
      <c r="O1760" s="62"/>
      <c r="P1760" s="125"/>
      <c r="W1760" s="62"/>
      <c r="X1760" s="62"/>
    </row>
    <row r="1761" spans="1:24" s="57" customFormat="1" x14ac:dyDescent="0.25">
      <c r="A1761" s="75"/>
      <c r="D1761" s="58"/>
      <c r="E1761" s="58"/>
      <c r="F1761" s="58"/>
      <c r="G1761" s="58"/>
      <c r="H1761" s="60"/>
      <c r="I1761" s="60"/>
      <c r="J1761" s="60"/>
      <c r="K1761" s="60"/>
      <c r="M1761" s="61"/>
      <c r="N1761" s="61"/>
      <c r="O1761" s="62"/>
      <c r="P1761" s="125"/>
      <c r="W1761" s="62"/>
      <c r="X1761" s="62"/>
    </row>
    <row r="1762" spans="1:24" s="57" customFormat="1" x14ac:dyDescent="0.25">
      <c r="A1762" s="75"/>
      <c r="D1762" s="58"/>
      <c r="E1762" s="58"/>
      <c r="F1762" s="58"/>
      <c r="G1762" s="58"/>
      <c r="H1762" s="60"/>
      <c r="I1762" s="60"/>
      <c r="J1762" s="60"/>
      <c r="K1762" s="60"/>
      <c r="M1762" s="61"/>
      <c r="N1762" s="61"/>
      <c r="O1762" s="62"/>
      <c r="P1762" s="125"/>
      <c r="W1762" s="62"/>
      <c r="X1762" s="62"/>
    </row>
    <row r="1763" spans="1:24" s="57" customFormat="1" x14ac:dyDescent="0.25">
      <c r="A1763" s="75"/>
      <c r="D1763" s="58"/>
      <c r="E1763" s="58"/>
      <c r="F1763" s="58"/>
      <c r="G1763" s="58"/>
      <c r="H1763" s="60"/>
      <c r="I1763" s="60"/>
      <c r="J1763" s="60"/>
      <c r="K1763" s="60"/>
      <c r="M1763" s="61"/>
      <c r="N1763" s="61"/>
      <c r="O1763" s="62"/>
      <c r="P1763" s="125"/>
      <c r="W1763" s="62"/>
      <c r="X1763" s="62"/>
    </row>
    <row r="1764" spans="1:24" s="57" customFormat="1" x14ac:dyDescent="0.25">
      <c r="A1764" s="75"/>
      <c r="D1764" s="58"/>
      <c r="E1764" s="58"/>
      <c r="F1764" s="58"/>
      <c r="G1764" s="58"/>
      <c r="H1764" s="60"/>
      <c r="I1764" s="60"/>
      <c r="J1764" s="60"/>
      <c r="K1764" s="60"/>
      <c r="M1764" s="61"/>
      <c r="N1764" s="61"/>
      <c r="O1764" s="62"/>
      <c r="P1764" s="125"/>
      <c r="W1764" s="62"/>
      <c r="X1764" s="62"/>
    </row>
    <row r="1765" spans="1:24" s="57" customFormat="1" x14ac:dyDescent="0.25">
      <c r="A1765" s="75"/>
      <c r="D1765" s="58"/>
      <c r="E1765" s="58"/>
      <c r="F1765" s="58"/>
      <c r="G1765" s="58"/>
      <c r="H1765" s="60"/>
      <c r="I1765" s="60"/>
      <c r="J1765" s="60"/>
      <c r="K1765" s="60"/>
      <c r="M1765" s="61"/>
      <c r="N1765" s="61"/>
      <c r="O1765" s="62"/>
      <c r="P1765" s="125"/>
      <c r="W1765" s="62"/>
      <c r="X1765" s="62"/>
    </row>
    <row r="1766" spans="1:24" s="57" customFormat="1" x14ac:dyDescent="0.25">
      <c r="A1766" s="75"/>
      <c r="D1766" s="58"/>
      <c r="E1766" s="58"/>
      <c r="F1766" s="58"/>
      <c r="G1766" s="58"/>
      <c r="H1766" s="60"/>
      <c r="I1766" s="60"/>
      <c r="J1766" s="60"/>
      <c r="K1766" s="60"/>
      <c r="M1766" s="61"/>
      <c r="N1766" s="61"/>
      <c r="O1766" s="62"/>
      <c r="P1766" s="125"/>
      <c r="W1766" s="62"/>
      <c r="X1766" s="62"/>
    </row>
    <row r="1767" spans="1:24" s="57" customFormat="1" x14ac:dyDescent="0.25">
      <c r="A1767" s="75"/>
      <c r="D1767" s="58"/>
      <c r="E1767" s="58"/>
      <c r="F1767" s="58"/>
      <c r="G1767" s="58"/>
      <c r="H1767" s="60"/>
      <c r="I1767" s="60"/>
      <c r="J1767" s="60"/>
      <c r="K1767" s="60"/>
      <c r="M1767" s="61"/>
      <c r="N1767" s="61"/>
      <c r="O1767" s="62"/>
      <c r="P1767" s="125"/>
      <c r="W1767" s="62"/>
      <c r="X1767" s="62"/>
    </row>
    <row r="1768" spans="1:24" s="57" customFormat="1" x14ac:dyDescent="0.25">
      <c r="A1768" s="75"/>
      <c r="D1768" s="58"/>
      <c r="E1768" s="58"/>
      <c r="F1768" s="58"/>
      <c r="G1768" s="58"/>
      <c r="H1768" s="60"/>
      <c r="I1768" s="60"/>
      <c r="J1768" s="60"/>
      <c r="K1768" s="60"/>
      <c r="M1768" s="61"/>
      <c r="N1768" s="61"/>
      <c r="O1768" s="62"/>
      <c r="P1768" s="125"/>
      <c r="W1768" s="62"/>
      <c r="X1768" s="62"/>
    </row>
    <row r="1769" spans="1:24" s="57" customFormat="1" x14ac:dyDescent="0.25">
      <c r="A1769" s="75"/>
      <c r="D1769" s="58"/>
      <c r="E1769" s="58"/>
      <c r="F1769" s="58"/>
      <c r="G1769" s="58"/>
      <c r="H1769" s="60"/>
      <c r="I1769" s="60"/>
      <c r="J1769" s="60"/>
      <c r="K1769" s="60"/>
      <c r="M1769" s="61"/>
      <c r="N1769" s="61"/>
      <c r="O1769" s="62"/>
      <c r="P1769" s="125"/>
      <c r="W1769" s="62"/>
      <c r="X1769" s="62"/>
    </row>
    <row r="1770" spans="1:24" s="57" customFormat="1" x14ac:dyDescent="0.25">
      <c r="A1770" s="75"/>
      <c r="D1770" s="58"/>
      <c r="E1770" s="58"/>
      <c r="F1770" s="58"/>
      <c r="G1770" s="58"/>
      <c r="H1770" s="60"/>
      <c r="I1770" s="60"/>
      <c r="J1770" s="60"/>
      <c r="K1770" s="60"/>
      <c r="M1770" s="61"/>
      <c r="N1770" s="61"/>
      <c r="O1770" s="62"/>
      <c r="P1770" s="125"/>
      <c r="W1770" s="62"/>
      <c r="X1770" s="62"/>
    </row>
    <row r="1771" spans="1:24" s="57" customFormat="1" x14ac:dyDescent="0.25">
      <c r="A1771" s="75"/>
      <c r="D1771" s="58"/>
      <c r="E1771" s="58"/>
      <c r="F1771" s="58"/>
      <c r="G1771" s="58"/>
      <c r="H1771" s="60"/>
      <c r="I1771" s="60"/>
      <c r="J1771" s="60"/>
      <c r="K1771" s="60"/>
      <c r="M1771" s="61"/>
      <c r="N1771" s="61"/>
      <c r="O1771" s="62"/>
      <c r="P1771" s="125"/>
      <c r="W1771" s="62"/>
      <c r="X1771" s="62"/>
    </row>
    <row r="1772" spans="1:24" s="57" customFormat="1" x14ac:dyDescent="0.25">
      <c r="A1772" s="75"/>
      <c r="D1772" s="58"/>
      <c r="E1772" s="58"/>
      <c r="F1772" s="58"/>
      <c r="G1772" s="58"/>
      <c r="H1772" s="60"/>
      <c r="I1772" s="60"/>
      <c r="J1772" s="60"/>
      <c r="K1772" s="60"/>
      <c r="M1772" s="61"/>
      <c r="N1772" s="61"/>
      <c r="O1772" s="62"/>
      <c r="P1772" s="125"/>
      <c r="W1772" s="62"/>
      <c r="X1772" s="62"/>
    </row>
    <row r="1773" spans="1:24" s="57" customFormat="1" x14ac:dyDescent="0.25">
      <c r="A1773" s="75"/>
      <c r="D1773" s="58"/>
      <c r="E1773" s="58"/>
      <c r="F1773" s="58"/>
      <c r="G1773" s="58"/>
      <c r="H1773" s="60"/>
      <c r="I1773" s="60"/>
      <c r="J1773" s="60"/>
      <c r="K1773" s="60"/>
      <c r="M1773" s="61"/>
      <c r="N1773" s="61"/>
      <c r="O1773" s="62"/>
      <c r="P1773" s="125"/>
      <c r="W1773" s="62"/>
      <c r="X1773" s="62"/>
    </row>
    <row r="1774" spans="1:24" s="57" customFormat="1" x14ac:dyDescent="0.25">
      <c r="A1774" s="75"/>
      <c r="D1774" s="58"/>
      <c r="E1774" s="58"/>
      <c r="F1774" s="58"/>
      <c r="G1774" s="58"/>
      <c r="H1774" s="60"/>
      <c r="I1774" s="60"/>
      <c r="J1774" s="60"/>
      <c r="K1774" s="60"/>
      <c r="M1774" s="61"/>
      <c r="N1774" s="61"/>
      <c r="O1774" s="62"/>
      <c r="P1774" s="125"/>
      <c r="W1774" s="62"/>
      <c r="X1774" s="62"/>
    </row>
    <row r="1775" spans="1:24" s="57" customFormat="1" x14ac:dyDescent="0.25">
      <c r="A1775" s="75"/>
      <c r="D1775" s="58"/>
      <c r="E1775" s="58"/>
      <c r="F1775" s="58"/>
      <c r="G1775" s="58"/>
      <c r="H1775" s="60"/>
      <c r="I1775" s="60"/>
      <c r="J1775" s="60"/>
      <c r="K1775" s="60"/>
      <c r="M1775" s="61"/>
      <c r="N1775" s="61"/>
      <c r="O1775" s="62"/>
      <c r="P1775" s="125"/>
      <c r="W1775" s="62"/>
      <c r="X1775" s="62"/>
    </row>
    <row r="1776" spans="1:24" s="57" customFormat="1" x14ac:dyDescent="0.25">
      <c r="A1776" s="75"/>
      <c r="D1776" s="58"/>
      <c r="E1776" s="58"/>
      <c r="F1776" s="58"/>
      <c r="G1776" s="58"/>
      <c r="H1776" s="60"/>
      <c r="I1776" s="60"/>
      <c r="J1776" s="60"/>
      <c r="K1776" s="60"/>
      <c r="M1776" s="61"/>
      <c r="N1776" s="61"/>
      <c r="O1776" s="62"/>
      <c r="P1776" s="125"/>
      <c r="W1776" s="62"/>
      <c r="X1776" s="62"/>
    </row>
    <row r="1777" spans="1:24" s="57" customFormat="1" x14ac:dyDescent="0.25">
      <c r="A1777" s="75"/>
      <c r="D1777" s="58"/>
      <c r="E1777" s="58"/>
      <c r="F1777" s="58"/>
      <c r="G1777" s="58"/>
      <c r="H1777" s="60"/>
      <c r="I1777" s="60"/>
      <c r="J1777" s="60"/>
      <c r="K1777" s="60"/>
      <c r="M1777" s="61"/>
      <c r="N1777" s="61"/>
      <c r="O1777" s="62"/>
      <c r="P1777" s="125"/>
      <c r="W1777" s="62"/>
      <c r="X1777" s="62"/>
    </row>
    <row r="1778" spans="1:24" s="57" customFormat="1" x14ac:dyDescent="0.25">
      <c r="A1778" s="75"/>
      <c r="D1778" s="58"/>
      <c r="E1778" s="58"/>
      <c r="F1778" s="58"/>
      <c r="G1778" s="58"/>
      <c r="H1778" s="60"/>
      <c r="I1778" s="60"/>
      <c r="J1778" s="60"/>
      <c r="K1778" s="60"/>
      <c r="M1778" s="61"/>
      <c r="N1778" s="61"/>
      <c r="O1778" s="62"/>
      <c r="P1778" s="125"/>
      <c r="W1778" s="62"/>
      <c r="X1778" s="62"/>
    </row>
    <row r="1779" spans="1:24" s="57" customFormat="1" x14ac:dyDescent="0.25">
      <c r="A1779" s="75"/>
      <c r="D1779" s="58"/>
      <c r="E1779" s="58"/>
      <c r="F1779" s="58"/>
      <c r="G1779" s="58"/>
      <c r="H1779" s="60"/>
      <c r="I1779" s="60"/>
      <c r="J1779" s="60"/>
      <c r="K1779" s="60"/>
      <c r="M1779" s="61"/>
      <c r="N1779" s="61"/>
      <c r="O1779" s="62"/>
      <c r="P1779" s="125"/>
      <c r="W1779" s="62"/>
      <c r="X1779" s="62"/>
    </row>
    <row r="1780" spans="1:24" s="57" customFormat="1" x14ac:dyDescent="0.25">
      <c r="A1780" s="75"/>
      <c r="D1780" s="58"/>
      <c r="E1780" s="58"/>
      <c r="F1780" s="58"/>
      <c r="G1780" s="58"/>
      <c r="H1780" s="60"/>
      <c r="I1780" s="60"/>
      <c r="J1780" s="60"/>
      <c r="K1780" s="60"/>
      <c r="M1780" s="61"/>
      <c r="N1780" s="61"/>
      <c r="O1780" s="62"/>
      <c r="P1780" s="125"/>
      <c r="W1780" s="62"/>
      <c r="X1780" s="62"/>
    </row>
    <row r="1781" spans="1:24" s="57" customFormat="1" x14ac:dyDescent="0.25">
      <c r="A1781" s="75"/>
      <c r="D1781" s="58"/>
      <c r="E1781" s="58"/>
      <c r="F1781" s="58"/>
      <c r="G1781" s="58"/>
      <c r="H1781" s="60"/>
      <c r="I1781" s="60"/>
      <c r="J1781" s="60"/>
      <c r="K1781" s="60"/>
      <c r="M1781" s="61"/>
      <c r="N1781" s="61"/>
      <c r="O1781" s="62"/>
      <c r="P1781" s="125"/>
      <c r="W1781" s="62"/>
      <c r="X1781" s="62"/>
    </row>
    <row r="1782" spans="1:24" s="57" customFormat="1" x14ac:dyDescent="0.25">
      <c r="A1782" s="75"/>
      <c r="D1782" s="58"/>
      <c r="E1782" s="58"/>
      <c r="F1782" s="58"/>
      <c r="G1782" s="58"/>
      <c r="H1782" s="60"/>
      <c r="I1782" s="60"/>
      <c r="J1782" s="60"/>
      <c r="K1782" s="60"/>
      <c r="M1782" s="61"/>
      <c r="N1782" s="61"/>
      <c r="O1782" s="62"/>
      <c r="P1782" s="125"/>
      <c r="W1782" s="62"/>
      <c r="X1782" s="62"/>
    </row>
    <row r="1783" spans="1:24" s="57" customFormat="1" x14ac:dyDescent="0.25">
      <c r="A1783" s="75"/>
      <c r="D1783" s="58"/>
      <c r="E1783" s="58"/>
      <c r="F1783" s="58"/>
      <c r="G1783" s="58"/>
      <c r="H1783" s="60"/>
      <c r="I1783" s="60"/>
      <c r="J1783" s="60"/>
      <c r="K1783" s="60"/>
      <c r="M1783" s="61"/>
      <c r="N1783" s="61"/>
      <c r="O1783" s="62"/>
      <c r="P1783" s="125"/>
      <c r="W1783" s="62"/>
      <c r="X1783" s="62"/>
    </row>
    <row r="1784" spans="1:24" s="57" customFormat="1" x14ac:dyDescent="0.25">
      <c r="A1784" s="75"/>
      <c r="D1784" s="58"/>
      <c r="E1784" s="58"/>
      <c r="F1784" s="58"/>
      <c r="G1784" s="58"/>
      <c r="H1784" s="60"/>
      <c r="I1784" s="60"/>
      <c r="J1784" s="60"/>
      <c r="K1784" s="60"/>
      <c r="M1784" s="61"/>
      <c r="N1784" s="61"/>
      <c r="O1784" s="62"/>
      <c r="P1784" s="125"/>
      <c r="W1784" s="62"/>
      <c r="X1784" s="62"/>
    </row>
    <row r="1785" spans="1:24" s="57" customFormat="1" x14ac:dyDescent="0.25">
      <c r="A1785" s="75"/>
      <c r="D1785" s="58"/>
      <c r="E1785" s="58"/>
      <c r="F1785" s="58"/>
      <c r="G1785" s="58"/>
      <c r="H1785" s="60"/>
      <c r="I1785" s="60"/>
      <c r="J1785" s="60"/>
      <c r="K1785" s="60"/>
      <c r="M1785" s="61"/>
      <c r="N1785" s="61"/>
      <c r="O1785" s="62"/>
      <c r="P1785" s="125"/>
      <c r="W1785" s="62"/>
      <c r="X1785" s="62"/>
    </row>
    <row r="1786" spans="1:24" s="57" customFormat="1" x14ac:dyDescent="0.25">
      <c r="A1786" s="75"/>
      <c r="D1786" s="58"/>
      <c r="E1786" s="58"/>
      <c r="F1786" s="58"/>
      <c r="G1786" s="58"/>
      <c r="H1786" s="60"/>
      <c r="I1786" s="60"/>
      <c r="J1786" s="60"/>
      <c r="K1786" s="60"/>
      <c r="M1786" s="61"/>
      <c r="N1786" s="61"/>
      <c r="O1786" s="62"/>
      <c r="P1786" s="125"/>
      <c r="W1786" s="62"/>
      <c r="X1786" s="62"/>
    </row>
    <row r="1787" spans="1:24" s="57" customFormat="1" x14ac:dyDescent="0.25">
      <c r="A1787" s="75"/>
      <c r="D1787" s="58"/>
      <c r="E1787" s="58"/>
      <c r="F1787" s="58"/>
      <c r="G1787" s="58"/>
      <c r="H1787" s="60"/>
      <c r="I1787" s="60"/>
      <c r="J1787" s="60"/>
      <c r="K1787" s="60"/>
      <c r="M1787" s="61"/>
      <c r="N1787" s="61"/>
      <c r="O1787" s="62"/>
      <c r="P1787" s="125"/>
      <c r="W1787" s="62"/>
      <c r="X1787" s="62"/>
    </row>
    <row r="1788" spans="1:24" s="57" customFormat="1" x14ac:dyDescent="0.25">
      <c r="A1788" s="75"/>
      <c r="D1788" s="58"/>
      <c r="E1788" s="58"/>
      <c r="F1788" s="58"/>
      <c r="G1788" s="58"/>
      <c r="H1788" s="60"/>
      <c r="I1788" s="60"/>
      <c r="J1788" s="60"/>
      <c r="K1788" s="60"/>
      <c r="M1788" s="61"/>
      <c r="N1788" s="61"/>
      <c r="O1788" s="62"/>
      <c r="P1788" s="125"/>
      <c r="W1788" s="62"/>
      <c r="X1788" s="62"/>
    </row>
    <row r="1789" spans="1:24" s="57" customFormat="1" x14ac:dyDescent="0.25">
      <c r="A1789" s="75"/>
      <c r="D1789" s="58"/>
      <c r="E1789" s="58"/>
      <c r="F1789" s="58"/>
      <c r="G1789" s="58"/>
      <c r="H1789" s="60"/>
      <c r="I1789" s="60"/>
      <c r="J1789" s="60"/>
      <c r="K1789" s="60"/>
      <c r="M1789" s="61"/>
      <c r="N1789" s="61"/>
      <c r="O1789" s="62"/>
      <c r="P1789" s="125"/>
      <c r="W1789" s="62"/>
      <c r="X1789" s="62"/>
    </row>
    <row r="1790" spans="1:24" s="57" customFormat="1" x14ac:dyDescent="0.25">
      <c r="A1790" s="75"/>
      <c r="D1790" s="58"/>
      <c r="E1790" s="58"/>
      <c r="F1790" s="58"/>
      <c r="G1790" s="58"/>
      <c r="H1790" s="60"/>
      <c r="I1790" s="60"/>
      <c r="J1790" s="60"/>
      <c r="K1790" s="60"/>
      <c r="M1790" s="61"/>
      <c r="N1790" s="61"/>
      <c r="O1790" s="62"/>
      <c r="P1790" s="125"/>
      <c r="W1790" s="62"/>
      <c r="X1790" s="62"/>
    </row>
    <row r="1791" spans="1:24" s="57" customFormat="1" x14ac:dyDescent="0.25">
      <c r="A1791" s="75"/>
      <c r="D1791" s="58"/>
      <c r="E1791" s="58"/>
      <c r="F1791" s="58"/>
      <c r="G1791" s="58"/>
      <c r="H1791" s="60"/>
      <c r="I1791" s="60"/>
      <c r="J1791" s="60"/>
      <c r="K1791" s="60"/>
      <c r="M1791" s="61"/>
      <c r="N1791" s="61"/>
      <c r="O1791" s="62"/>
      <c r="P1791" s="125"/>
      <c r="W1791" s="62"/>
      <c r="X1791" s="62"/>
    </row>
    <row r="1792" spans="1:24" s="57" customFormat="1" x14ac:dyDescent="0.25">
      <c r="A1792" s="75"/>
      <c r="D1792" s="58"/>
      <c r="E1792" s="58"/>
      <c r="F1792" s="58"/>
      <c r="G1792" s="58"/>
      <c r="H1792" s="60"/>
      <c r="I1792" s="60"/>
      <c r="J1792" s="60"/>
      <c r="K1792" s="60"/>
      <c r="M1792" s="61"/>
      <c r="N1792" s="61"/>
      <c r="O1792" s="62"/>
      <c r="P1792" s="125"/>
      <c r="W1792" s="62"/>
      <c r="X1792" s="62"/>
    </row>
    <row r="1793" spans="1:24" s="57" customFormat="1" x14ac:dyDescent="0.25">
      <c r="A1793" s="75"/>
      <c r="D1793" s="58"/>
      <c r="E1793" s="58"/>
      <c r="F1793" s="58"/>
      <c r="G1793" s="58"/>
      <c r="H1793" s="60"/>
      <c r="I1793" s="60"/>
      <c r="J1793" s="60"/>
      <c r="K1793" s="60"/>
      <c r="M1793" s="61"/>
      <c r="N1793" s="61"/>
      <c r="O1793" s="62"/>
      <c r="P1793" s="125"/>
      <c r="W1793" s="62"/>
      <c r="X1793" s="62"/>
    </row>
    <row r="1794" spans="1:24" s="57" customFormat="1" x14ac:dyDescent="0.25">
      <c r="A1794" s="75"/>
      <c r="D1794" s="58"/>
      <c r="E1794" s="58"/>
      <c r="F1794" s="58"/>
      <c r="G1794" s="58"/>
      <c r="H1794" s="60"/>
      <c r="I1794" s="60"/>
      <c r="J1794" s="60"/>
      <c r="K1794" s="60"/>
      <c r="M1794" s="61"/>
      <c r="N1794" s="61"/>
      <c r="O1794" s="62"/>
      <c r="P1794" s="125"/>
      <c r="W1794" s="62"/>
      <c r="X1794" s="62"/>
    </row>
    <row r="1795" spans="1:24" s="57" customFormat="1" x14ac:dyDescent="0.25">
      <c r="A1795" s="75"/>
      <c r="D1795" s="58"/>
      <c r="E1795" s="58"/>
      <c r="F1795" s="58"/>
      <c r="G1795" s="58"/>
      <c r="H1795" s="60"/>
      <c r="I1795" s="60"/>
      <c r="J1795" s="60"/>
      <c r="K1795" s="60"/>
      <c r="M1795" s="61"/>
      <c r="N1795" s="61"/>
      <c r="O1795" s="62"/>
      <c r="P1795" s="125"/>
      <c r="W1795" s="62"/>
      <c r="X1795" s="62"/>
    </row>
    <row r="1796" spans="1:24" s="57" customFormat="1" x14ac:dyDescent="0.25">
      <c r="A1796" s="75"/>
      <c r="D1796" s="58"/>
      <c r="E1796" s="58"/>
      <c r="F1796" s="58"/>
      <c r="G1796" s="58"/>
      <c r="H1796" s="60"/>
      <c r="I1796" s="60"/>
      <c r="J1796" s="60"/>
      <c r="K1796" s="60"/>
      <c r="M1796" s="61"/>
      <c r="N1796" s="61"/>
      <c r="O1796" s="62"/>
      <c r="P1796" s="125"/>
      <c r="W1796" s="62"/>
      <c r="X1796" s="62"/>
    </row>
    <row r="1797" spans="1:24" s="57" customFormat="1" x14ac:dyDescent="0.25">
      <c r="A1797" s="75"/>
      <c r="D1797" s="58"/>
      <c r="E1797" s="58"/>
      <c r="F1797" s="58"/>
      <c r="G1797" s="58"/>
      <c r="H1797" s="60"/>
      <c r="I1797" s="60"/>
      <c r="J1797" s="60"/>
      <c r="K1797" s="60"/>
      <c r="M1797" s="61"/>
      <c r="N1797" s="61"/>
      <c r="O1797" s="62"/>
      <c r="P1797" s="125"/>
      <c r="W1797" s="62"/>
      <c r="X1797" s="62"/>
    </row>
    <row r="1798" spans="1:24" s="57" customFormat="1" x14ac:dyDescent="0.25">
      <c r="A1798" s="75"/>
      <c r="D1798" s="58"/>
      <c r="E1798" s="58"/>
      <c r="F1798" s="58"/>
      <c r="G1798" s="58"/>
      <c r="H1798" s="60"/>
      <c r="I1798" s="60"/>
      <c r="J1798" s="60"/>
      <c r="K1798" s="60"/>
      <c r="M1798" s="61"/>
      <c r="N1798" s="61"/>
      <c r="O1798" s="62"/>
      <c r="P1798" s="125"/>
      <c r="W1798" s="62"/>
      <c r="X1798" s="62"/>
    </row>
    <row r="1799" spans="1:24" s="57" customFormat="1" x14ac:dyDescent="0.25">
      <c r="A1799" s="75"/>
      <c r="D1799" s="58"/>
      <c r="E1799" s="58"/>
      <c r="F1799" s="58"/>
      <c r="G1799" s="58"/>
      <c r="H1799" s="60"/>
      <c r="I1799" s="60"/>
      <c r="J1799" s="60"/>
      <c r="K1799" s="60"/>
      <c r="M1799" s="61"/>
      <c r="N1799" s="61"/>
      <c r="O1799" s="62"/>
      <c r="P1799" s="125"/>
      <c r="W1799" s="62"/>
      <c r="X1799" s="62"/>
    </row>
    <row r="1800" spans="1:24" s="57" customFormat="1" x14ac:dyDescent="0.25">
      <c r="A1800" s="75"/>
      <c r="D1800" s="58"/>
      <c r="E1800" s="58"/>
      <c r="F1800" s="58"/>
      <c r="G1800" s="58"/>
      <c r="H1800" s="60"/>
      <c r="I1800" s="60"/>
      <c r="J1800" s="60"/>
      <c r="K1800" s="60"/>
      <c r="M1800" s="61"/>
      <c r="N1800" s="61"/>
      <c r="O1800" s="62"/>
      <c r="P1800" s="125"/>
      <c r="W1800" s="62"/>
      <c r="X1800" s="62"/>
    </row>
    <row r="1801" spans="1:24" s="57" customFormat="1" x14ac:dyDescent="0.25">
      <c r="A1801" s="75"/>
      <c r="D1801" s="58"/>
      <c r="E1801" s="58"/>
      <c r="F1801" s="58"/>
      <c r="G1801" s="58"/>
      <c r="H1801" s="60"/>
      <c r="I1801" s="60"/>
      <c r="J1801" s="60"/>
      <c r="K1801" s="60"/>
      <c r="M1801" s="61"/>
      <c r="N1801" s="61"/>
      <c r="O1801" s="62"/>
      <c r="P1801" s="125"/>
      <c r="W1801" s="62"/>
      <c r="X1801" s="62"/>
    </row>
    <row r="1802" spans="1:24" s="57" customFormat="1" x14ac:dyDescent="0.25">
      <c r="A1802" s="75"/>
      <c r="D1802" s="58"/>
      <c r="E1802" s="58"/>
      <c r="F1802" s="58"/>
      <c r="G1802" s="58"/>
      <c r="H1802" s="60"/>
      <c r="I1802" s="60"/>
      <c r="J1802" s="60"/>
      <c r="K1802" s="60"/>
      <c r="M1802" s="61"/>
      <c r="N1802" s="61"/>
      <c r="O1802" s="62"/>
      <c r="P1802" s="125"/>
      <c r="W1802" s="62"/>
      <c r="X1802" s="62"/>
    </row>
    <row r="1803" spans="1:24" s="57" customFormat="1" x14ac:dyDescent="0.25">
      <c r="A1803" s="75"/>
      <c r="D1803" s="58"/>
      <c r="E1803" s="58"/>
      <c r="F1803" s="58"/>
      <c r="G1803" s="58"/>
      <c r="H1803" s="60"/>
      <c r="I1803" s="60"/>
      <c r="J1803" s="60"/>
      <c r="K1803" s="60"/>
      <c r="M1803" s="61"/>
      <c r="N1803" s="61"/>
      <c r="O1803" s="62"/>
      <c r="P1803" s="125"/>
      <c r="W1803" s="62"/>
      <c r="X1803" s="62"/>
    </row>
    <row r="1804" spans="1:24" s="57" customFormat="1" x14ac:dyDescent="0.25">
      <c r="A1804" s="75"/>
      <c r="D1804" s="58"/>
      <c r="E1804" s="58"/>
      <c r="F1804" s="58"/>
      <c r="G1804" s="58"/>
      <c r="H1804" s="60"/>
      <c r="I1804" s="60"/>
      <c r="J1804" s="60"/>
      <c r="K1804" s="60"/>
      <c r="M1804" s="61"/>
      <c r="N1804" s="61"/>
      <c r="O1804" s="62"/>
      <c r="P1804" s="125"/>
      <c r="W1804" s="62"/>
      <c r="X1804" s="62"/>
    </row>
    <row r="1805" spans="1:24" s="57" customFormat="1" x14ac:dyDescent="0.25">
      <c r="A1805" s="75"/>
      <c r="D1805" s="58"/>
      <c r="E1805" s="58"/>
      <c r="F1805" s="58"/>
      <c r="G1805" s="58"/>
      <c r="H1805" s="60"/>
      <c r="I1805" s="60"/>
      <c r="J1805" s="60"/>
      <c r="K1805" s="60"/>
      <c r="M1805" s="61"/>
      <c r="N1805" s="61"/>
      <c r="O1805" s="62"/>
      <c r="P1805" s="125"/>
      <c r="W1805" s="62"/>
      <c r="X1805" s="62"/>
    </row>
    <row r="1806" spans="1:24" s="57" customFormat="1" x14ac:dyDescent="0.25">
      <c r="A1806" s="75"/>
      <c r="D1806" s="58"/>
      <c r="E1806" s="58"/>
      <c r="F1806" s="58"/>
      <c r="G1806" s="58"/>
      <c r="H1806" s="60"/>
      <c r="I1806" s="60"/>
      <c r="J1806" s="60"/>
      <c r="K1806" s="60"/>
      <c r="M1806" s="61"/>
      <c r="N1806" s="61"/>
      <c r="O1806" s="62"/>
      <c r="P1806" s="125"/>
      <c r="W1806" s="62"/>
      <c r="X1806" s="62"/>
    </row>
    <row r="1807" spans="1:24" s="57" customFormat="1" x14ac:dyDescent="0.25">
      <c r="A1807" s="75"/>
      <c r="D1807" s="58"/>
      <c r="E1807" s="58"/>
      <c r="F1807" s="58"/>
      <c r="G1807" s="58"/>
      <c r="H1807" s="60"/>
      <c r="I1807" s="60"/>
      <c r="J1807" s="60"/>
      <c r="K1807" s="60"/>
      <c r="M1807" s="61"/>
      <c r="N1807" s="61"/>
      <c r="O1807" s="62"/>
      <c r="P1807" s="125"/>
      <c r="W1807" s="62"/>
      <c r="X1807" s="62"/>
    </row>
    <row r="1808" spans="1:24" s="57" customFormat="1" x14ac:dyDescent="0.25">
      <c r="A1808" s="75"/>
      <c r="D1808" s="58"/>
      <c r="E1808" s="58"/>
      <c r="F1808" s="58"/>
      <c r="G1808" s="58"/>
      <c r="H1808" s="60"/>
      <c r="I1808" s="60"/>
      <c r="J1808" s="60"/>
      <c r="K1808" s="60"/>
      <c r="M1808" s="61"/>
      <c r="N1808" s="61"/>
      <c r="O1808" s="62"/>
      <c r="P1808" s="125"/>
      <c r="W1808" s="62"/>
      <c r="X1808" s="62"/>
    </row>
    <row r="1809" spans="1:24" s="57" customFormat="1" x14ac:dyDescent="0.25">
      <c r="A1809" s="75"/>
      <c r="D1809" s="58"/>
      <c r="E1809" s="58"/>
      <c r="F1809" s="58"/>
      <c r="G1809" s="58"/>
      <c r="H1809" s="60"/>
      <c r="I1809" s="60"/>
      <c r="J1809" s="60"/>
      <c r="K1809" s="60"/>
      <c r="M1809" s="61"/>
      <c r="N1809" s="61"/>
      <c r="O1809" s="62"/>
      <c r="P1809" s="125"/>
      <c r="W1809" s="62"/>
      <c r="X1809" s="62"/>
    </row>
    <row r="1810" spans="1:24" s="57" customFormat="1" x14ac:dyDescent="0.25">
      <c r="A1810" s="75"/>
      <c r="D1810" s="58"/>
      <c r="E1810" s="58"/>
      <c r="F1810" s="58"/>
      <c r="G1810" s="58"/>
      <c r="H1810" s="60"/>
      <c r="I1810" s="60"/>
      <c r="J1810" s="60"/>
      <c r="K1810" s="60"/>
      <c r="M1810" s="61"/>
      <c r="N1810" s="61"/>
      <c r="O1810" s="62"/>
      <c r="P1810" s="125"/>
      <c r="W1810" s="62"/>
      <c r="X1810" s="62"/>
    </row>
    <row r="1811" spans="1:24" s="57" customFormat="1" x14ac:dyDescent="0.25">
      <c r="A1811" s="75"/>
      <c r="D1811" s="58"/>
      <c r="E1811" s="58"/>
      <c r="F1811" s="58"/>
      <c r="G1811" s="58"/>
      <c r="H1811" s="60"/>
      <c r="I1811" s="60"/>
      <c r="J1811" s="60"/>
      <c r="K1811" s="60"/>
      <c r="M1811" s="61"/>
      <c r="N1811" s="61"/>
      <c r="O1811" s="62"/>
      <c r="P1811" s="125"/>
      <c r="W1811" s="62"/>
      <c r="X1811" s="62"/>
    </row>
    <row r="1812" spans="1:24" s="57" customFormat="1" x14ac:dyDescent="0.25">
      <c r="A1812" s="75"/>
      <c r="D1812" s="58"/>
      <c r="E1812" s="58"/>
      <c r="F1812" s="58"/>
      <c r="G1812" s="58"/>
      <c r="H1812" s="60"/>
      <c r="I1812" s="60"/>
      <c r="J1812" s="60"/>
      <c r="K1812" s="60"/>
      <c r="M1812" s="61"/>
      <c r="N1812" s="61"/>
      <c r="O1812" s="62"/>
      <c r="P1812" s="125"/>
      <c r="W1812" s="62"/>
      <c r="X1812" s="62"/>
    </row>
    <row r="1813" spans="1:24" s="57" customFormat="1" x14ac:dyDescent="0.25">
      <c r="A1813" s="75"/>
      <c r="D1813" s="58"/>
      <c r="E1813" s="58"/>
      <c r="F1813" s="58"/>
      <c r="G1813" s="58"/>
      <c r="H1813" s="60"/>
      <c r="I1813" s="60"/>
      <c r="J1813" s="60"/>
      <c r="K1813" s="60"/>
      <c r="M1813" s="61"/>
      <c r="N1813" s="61"/>
      <c r="O1813" s="62"/>
      <c r="P1813" s="125"/>
      <c r="W1813" s="62"/>
      <c r="X1813" s="62"/>
    </row>
    <row r="1814" spans="1:24" s="57" customFormat="1" x14ac:dyDescent="0.25">
      <c r="A1814" s="75"/>
      <c r="D1814" s="58"/>
      <c r="E1814" s="58"/>
      <c r="F1814" s="58"/>
      <c r="G1814" s="58"/>
      <c r="H1814" s="60"/>
      <c r="I1814" s="60"/>
      <c r="J1814" s="60"/>
      <c r="K1814" s="60"/>
      <c r="M1814" s="61"/>
      <c r="N1814" s="61"/>
      <c r="O1814" s="62"/>
      <c r="P1814" s="125"/>
      <c r="W1814" s="62"/>
      <c r="X1814" s="62"/>
    </row>
    <row r="1815" spans="1:24" s="57" customFormat="1" x14ac:dyDescent="0.25">
      <c r="A1815" s="75"/>
      <c r="D1815" s="58"/>
      <c r="E1815" s="58"/>
      <c r="F1815" s="58"/>
      <c r="G1815" s="58"/>
      <c r="H1815" s="60"/>
      <c r="I1815" s="60"/>
      <c r="J1815" s="60"/>
      <c r="K1815" s="60"/>
      <c r="M1815" s="61"/>
      <c r="N1815" s="61"/>
      <c r="O1815" s="62"/>
      <c r="P1815" s="125"/>
      <c r="W1815" s="62"/>
      <c r="X1815" s="62"/>
    </row>
    <row r="1816" spans="1:24" s="57" customFormat="1" x14ac:dyDescent="0.25">
      <c r="A1816" s="75"/>
      <c r="D1816" s="58"/>
      <c r="E1816" s="58"/>
      <c r="F1816" s="58"/>
      <c r="G1816" s="58"/>
      <c r="H1816" s="60"/>
      <c r="I1816" s="60"/>
      <c r="J1816" s="60"/>
      <c r="K1816" s="60"/>
      <c r="M1816" s="61"/>
      <c r="N1816" s="61"/>
      <c r="O1816" s="62"/>
      <c r="P1816" s="125"/>
      <c r="W1816" s="62"/>
      <c r="X1816" s="62"/>
    </row>
    <row r="1817" spans="1:24" s="57" customFormat="1" x14ac:dyDescent="0.25">
      <c r="A1817" s="75"/>
      <c r="D1817" s="58"/>
      <c r="E1817" s="58"/>
      <c r="F1817" s="58"/>
      <c r="G1817" s="58"/>
      <c r="H1817" s="60"/>
      <c r="I1817" s="60"/>
      <c r="J1817" s="60"/>
      <c r="K1817" s="60"/>
      <c r="M1817" s="61"/>
      <c r="N1817" s="61"/>
      <c r="O1817" s="62"/>
      <c r="P1817" s="125"/>
      <c r="W1817" s="62"/>
      <c r="X1817" s="62"/>
    </row>
    <row r="1818" spans="1:24" s="57" customFormat="1" x14ac:dyDescent="0.25">
      <c r="A1818" s="75"/>
      <c r="D1818" s="58"/>
      <c r="E1818" s="58"/>
      <c r="F1818" s="58"/>
      <c r="G1818" s="58"/>
      <c r="H1818" s="60"/>
      <c r="I1818" s="60"/>
      <c r="J1818" s="60"/>
      <c r="K1818" s="60"/>
      <c r="M1818" s="61"/>
      <c r="N1818" s="61"/>
      <c r="O1818" s="62"/>
      <c r="P1818" s="125"/>
      <c r="W1818" s="62"/>
      <c r="X1818" s="62"/>
    </row>
    <row r="1819" spans="1:24" s="57" customFormat="1" x14ac:dyDescent="0.25">
      <c r="A1819" s="75"/>
      <c r="D1819" s="58"/>
      <c r="E1819" s="58"/>
      <c r="F1819" s="58"/>
      <c r="G1819" s="58"/>
      <c r="H1819" s="60"/>
      <c r="I1819" s="60"/>
      <c r="J1819" s="60"/>
      <c r="K1819" s="60"/>
      <c r="M1819" s="61"/>
      <c r="N1819" s="61"/>
      <c r="O1819" s="62"/>
      <c r="P1819" s="125"/>
      <c r="W1819" s="62"/>
      <c r="X1819" s="62"/>
    </row>
    <row r="1820" spans="1:24" s="57" customFormat="1" x14ac:dyDescent="0.25">
      <c r="A1820" s="75"/>
      <c r="D1820" s="58"/>
      <c r="E1820" s="58"/>
      <c r="F1820" s="58"/>
      <c r="G1820" s="58"/>
      <c r="H1820" s="60"/>
      <c r="I1820" s="60"/>
      <c r="J1820" s="60"/>
      <c r="K1820" s="60"/>
      <c r="M1820" s="61"/>
      <c r="N1820" s="61"/>
      <c r="O1820" s="62"/>
      <c r="P1820" s="125"/>
      <c r="W1820" s="62"/>
      <c r="X1820" s="62"/>
    </row>
    <row r="1821" spans="1:24" s="57" customFormat="1" x14ac:dyDescent="0.25">
      <c r="A1821" s="75"/>
      <c r="D1821" s="58"/>
      <c r="E1821" s="58"/>
      <c r="F1821" s="58"/>
      <c r="G1821" s="58"/>
      <c r="H1821" s="60"/>
      <c r="I1821" s="60"/>
      <c r="J1821" s="60"/>
      <c r="K1821" s="60"/>
      <c r="M1821" s="61"/>
      <c r="N1821" s="61"/>
      <c r="O1821" s="62"/>
      <c r="P1821" s="125"/>
      <c r="W1821" s="62"/>
      <c r="X1821" s="62"/>
    </row>
    <row r="1822" spans="1:24" s="57" customFormat="1" x14ac:dyDescent="0.25">
      <c r="A1822" s="75"/>
      <c r="D1822" s="58"/>
      <c r="E1822" s="58"/>
      <c r="F1822" s="58"/>
      <c r="G1822" s="58"/>
      <c r="H1822" s="60"/>
      <c r="I1822" s="60"/>
      <c r="J1822" s="60"/>
      <c r="K1822" s="60"/>
      <c r="M1822" s="61"/>
      <c r="N1822" s="61"/>
      <c r="O1822" s="62"/>
      <c r="P1822" s="125"/>
      <c r="W1822" s="62"/>
      <c r="X1822" s="62"/>
    </row>
    <row r="1823" spans="1:24" s="57" customFormat="1" x14ac:dyDescent="0.25">
      <c r="A1823" s="75"/>
      <c r="D1823" s="58"/>
      <c r="E1823" s="58"/>
      <c r="F1823" s="58"/>
      <c r="G1823" s="58"/>
      <c r="H1823" s="60"/>
      <c r="I1823" s="60"/>
      <c r="J1823" s="60"/>
      <c r="K1823" s="60"/>
      <c r="M1823" s="61"/>
      <c r="N1823" s="61"/>
      <c r="O1823" s="62"/>
      <c r="P1823" s="125"/>
      <c r="W1823" s="62"/>
      <c r="X1823" s="62"/>
    </row>
    <row r="1824" spans="1:24" s="57" customFormat="1" x14ac:dyDescent="0.25">
      <c r="A1824" s="75"/>
      <c r="D1824" s="58"/>
      <c r="E1824" s="58"/>
      <c r="F1824" s="58"/>
      <c r="G1824" s="58"/>
      <c r="H1824" s="60"/>
      <c r="I1824" s="60"/>
      <c r="J1824" s="60"/>
      <c r="K1824" s="60"/>
      <c r="M1824" s="61"/>
      <c r="N1824" s="61"/>
      <c r="O1824" s="62"/>
      <c r="P1824" s="125"/>
      <c r="W1824" s="62"/>
      <c r="X1824" s="62"/>
    </row>
    <row r="1825" spans="1:24" s="57" customFormat="1" x14ac:dyDescent="0.25">
      <c r="A1825" s="75"/>
      <c r="D1825" s="58"/>
      <c r="E1825" s="58"/>
      <c r="F1825" s="58"/>
      <c r="G1825" s="58"/>
      <c r="H1825" s="60"/>
      <c r="I1825" s="60"/>
      <c r="J1825" s="60"/>
      <c r="K1825" s="60"/>
      <c r="M1825" s="61"/>
      <c r="N1825" s="61"/>
      <c r="O1825" s="62"/>
      <c r="P1825" s="125"/>
      <c r="W1825" s="62"/>
      <c r="X1825" s="62"/>
    </row>
    <row r="1826" spans="1:24" s="57" customFormat="1" x14ac:dyDescent="0.25">
      <c r="A1826" s="75"/>
      <c r="D1826" s="58"/>
      <c r="E1826" s="58"/>
      <c r="F1826" s="58"/>
      <c r="G1826" s="58"/>
      <c r="H1826" s="60"/>
      <c r="I1826" s="60"/>
      <c r="J1826" s="60"/>
      <c r="K1826" s="60"/>
      <c r="M1826" s="61"/>
      <c r="N1826" s="61"/>
      <c r="O1826" s="62"/>
      <c r="P1826" s="125"/>
      <c r="W1826" s="62"/>
      <c r="X1826" s="62"/>
    </row>
    <row r="1827" spans="1:24" s="57" customFormat="1" x14ac:dyDescent="0.25">
      <c r="A1827" s="75"/>
      <c r="D1827" s="58"/>
      <c r="E1827" s="58"/>
      <c r="F1827" s="58"/>
      <c r="G1827" s="58"/>
      <c r="H1827" s="60"/>
      <c r="I1827" s="60"/>
      <c r="J1827" s="60"/>
      <c r="K1827" s="60"/>
      <c r="M1827" s="61"/>
      <c r="N1827" s="61"/>
      <c r="O1827" s="62"/>
      <c r="P1827" s="125"/>
      <c r="W1827" s="62"/>
      <c r="X1827" s="62"/>
    </row>
    <row r="1828" spans="1:24" s="57" customFormat="1" x14ac:dyDescent="0.25">
      <c r="A1828" s="75"/>
      <c r="D1828" s="58"/>
      <c r="E1828" s="58"/>
      <c r="F1828" s="58"/>
      <c r="G1828" s="58"/>
      <c r="H1828" s="60"/>
      <c r="I1828" s="60"/>
      <c r="J1828" s="60"/>
      <c r="K1828" s="60"/>
      <c r="M1828" s="61"/>
      <c r="N1828" s="61"/>
      <c r="O1828" s="62"/>
      <c r="P1828" s="125"/>
      <c r="W1828" s="62"/>
      <c r="X1828" s="62"/>
    </row>
    <row r="1829" spans="1:24" s="57" customFormat="1" x14ac:dyDescent="0.25">
      <c r="A1829" s="75"/>
      <c r="D1829" s="58"/>
      <c r="E1829" s="58"/>
      <c r="F1829" s="58"/>
      <c r="G1829" s="58"/>
      <c r="H1829" s="60"/>
      <c r="I1829" s="60"/>
      <c r="J1829" s="60"/>
      <c r="K1829" s="60"/>
      <c r="M1829" s="61"/>
      <c r="N1829" s="61"/>
      <c r="O1829" s="62"/>
      <c r="P1829" s="125"/>
      <c r="W1829" s="62"/>
      <c r="X1829" s="62"/>
    </row>
    <row r="1830" spans="1:24" s="57" customFormat="1" x14ac:dyDescent="0.25">
      <c r="A1830" s="75"/>
      <c r="D1830" s="58"/>
      <c r="E1830" s="58"/>
      <c r="F1830" s="58"/>
      <c r="G1830" s="58"/>
      <c r="H1830" s="60"/>
      <c r="I1830" s="60"/>
      <c r="J1830" s="60"/>
      <c r="K1830" s="60"/>
      <c r="M1830" s="61"/>
      <c r="N1830" s="61"/>
      <c r="O1830" s="62"/>
      <c r="P1830" s="125"/>
      <c r="W1830" s="62"/>
      <c r="X1830" s="62"/>
    </row>
    <row r="1831" spans="1:24" s="57" customFormat="1" x14ac:dyDescent="0.25">
      <c r="A1831" s="75"/>
      <c r="D1831" s="58"/>
      <c r="E1831" s="58"/>
      <c r="F1831" s="58"/>
      <c r="G1831" s="58"/>
      <c r="H1831" s="60"/>
      <c r="I1831" s="60"/>
      <c r="J1831" s="60"/>
      <c r="K1831" s="60"/>
      <c r="M1831" s="61"/>
      <c r="N1831" s="61"/>
      <c r="O1831" s="62"/>
      <c r="P1831" s="125"/>
      <c r="W1831" s="62"/>
      <c r="X1831" s="62"/>
    </row>
    <row r="1832" spans="1:24" s="57" customFormat="1" x14ac:dyDescent="0.25">
      <c r="A1832" s="75"/>
      <c r="D1832" s="58"/>
      <c r="E1832" s="58"/>
      <c r="F1832" s="58"/>
      <c r="G1832" s="58"/>
      <c r="H1832" s="60"/>
      <c r="I1832" s="60"/>
      <c r="J1832" s="60"/>
      <c r="K1832" s="60"/>
      <c r="M1832" s="61"/>
      <c r="N1832" s="61"/>
      <c r="O1832" s="62"/>
      <c r="P1832" s="125"/>
      <c r="W1832" s="62"/>
      <c r="X1832" s="62"/>
    </row>
    <row r="1833" spans="1:24" s="57" customFormat="1" x14ac:dyDescent="0.25">
      <c r="A1833" s="75"/>
      <c r="D1833" s="58"/>
      <c r="E1833" s="58"/>
      <c r="F1833" s="58"/>
      <c r="G1833" s="58"/>
      <c r="H1833" s="60"/>
      <c r="I1833" s="60"/>
      <c r="J1833" s="60"/>
      <c r="K1833" s="60"/>
      <c r="M1833" s="61"/>
      <c r="N1833" s="61"/>
      <c r="O1833" s="62"/>
      <c r="P1833" s="125"/>
      <c r="W1833" s="62"/>
      <c r="X1833" s="62"/>
    </row>
    <row r="1834" spans="1:24" s="57" customFormat="1" x14ac:dyDescent="0.25">
      <c r="A1834" s="75"/>
      <c r="D1834" s="58"/>
      <c r="E1834" s="58"/>
      <c r="F1834" s="58"/>
      <c r="G1834" s="58"/>
      <c r="H1834" s="60"/>
      <c r="I1834" s="60"/>
      <c r="J1834" s="60"/>
      <c r="K1834" s="60"/>
      <c r="M1834" s="61"/>
      <c r="N1834" s="61"/>
      <c r="O1834" s="62"/>
      <c r="P1834" s="125"/>
      <c r="W1834" s="62"/>
      <c r="X1834" s="62"/>
    </row>
    <row r="1835" spans="1:24" s="57" customFormat="1" x14ac:dyDescent="0.25">
      <c r="A1835" s="75"/>
      <c r="D1835" s="58"/>
      <c r="E1835" s="58"/>
      <c r="F1835" s="58"/>
      <c r="G1835" s="58"/>
      <c r="H1835" s="60"/>
      <c r="I1835" s="60"/>
      <c r="J1835" s="60"/>
      <c r="K1835" s="60"/>
      <c r="M1835" s="61"/>
      <c r="N1835" s="61"/>
      <c r="O1835" s="62"/>
      <c r="P1835" s="125"/>
      <c r="W1835" s="62"/>
      <c r="X1835" s="62"/>
    </row>
    <row r="1836" spans="1:24" s="57" customFormat="1" x14ac:dyDescent="0.25">
      <c r="A1836" s="75"/>
      <c r="D1836" s="58"/>
      <c r="E1836" s="58"/>
      <c r="F1836" s="58"/>
      <c r="G1836" s="58"/>
      <c r="H1836" s="60"/>
      <c r="I1836" s="60"/>
      <c r="J1836" s="60"/>
      <c r="K1836" s="60"/>
      <c r="M1836" s="61"/>
      <c r="N1836" s="61"/>
      <c r="O1836" s="62"/>
      <c r="P1836" s="125"/>
      <c r="W1836" s="62"/>
      <c r="X1836" s="62"/>
    </row>
    <row r="1837" spans="1:24" s="57" customFormat="1" x14ac:dyDescent="0.25">
      <c r="A1837" s="75"/>
      <c r="D1837" s="58"/>
      <c r="E1837" s="58"/>
      <c r="F1837" s="58"/>
      <c r="G1837" s="58"/>
      <c r="H1837" s="60"/>
      <c r="I1837" s="60"/>
      <c r="J1837" s="60"/>
      <c r="K1837" s="60"/>
      <c r="M1837" s="61"/>
      <c r="N1837" s="61"/>
      <c r="O1837" s="62"/>
      <c r="P1837" s="125"/>
      <c r="W1837" s="62"/>
      <c r="X1837" s="62"/>
    </row>
    <row r="1838" spans="1:24" s="57" customFormat="1" x14ac:dyDescent="0.25">
      <c r="A1838" s="75"/>
      <c r="D1838" s="58"/>
      <c r="E1838" s="58"/>
      <c r="F1838" s="58"/>
      <c r="G1838" s="58"/>
      <c r="H1838" s="60"/>
      <c r="I1838" s="60"/>
      <c r="J1838" s="60"/>
      <c r="K1838" s="60"/>
      <c r="M1838" s="61"/>
      <c r="N1838" s="61"/>
      <c r="O1838" s="62"/>
      <c r="P1838" s="125"/>
      <c r="W1838" s="62"/>
      <c r="X1838" s="62"/>
    </row>
    <row r="1839" spans="1:24" s="57" customFormat="1" x14ac:dyDescent="0.25">
      <c r="A1839" s="75"/>
      <c r="D1839" s="58"/>
      <c r="E1839" s="58"/>
      <c r="F1839" s="58"/>
      <c r="G1839" s="58"/>
      <c r="H1839" s="60"/>
      <c r="I1839" s="60"/>
      <c r="J1839" s="60"/>
      <c r="K1839" s="60"/>
      <c r="M1839" s="61"/>
      <c r="N1839" s="61"/>
      <c r="O1839" s="62"/>
      <c r="P1839" s="125"/>
      <c r="W1839" s="62"/>
      <c r="X1839" s="62"/>
    </row>
    <row r="1840" spans="1:24" s="57" customFormat="1" x14ac:dyDescent="0.25">
      <c r="A1840" s="75"/>
      <c r="D1840" s="58"/>
      <c r="E1840" s="58"/>
      <c r="F1840" s="58"/>
      <c r="G1840" s="58"/>
      <c r="H1840" s="60"/>
      <c r="I1840" s="60"/>
      <c r="J1840" s="60"/>
      <c r="K1840" s="60"/>
      <c r="M1840" s="61"/>
      <c r="N1840" s="61"/>
      <c r="O1840" s="62"/>
      <c r="P1840" s="125"/>
      <c r="W1840" s="62"/>
      <c r="X1840" s="62"/>
    </row>
    <row r="1841" spans="1:24" s="57" customFormat="1" x14ac:dyDescent="0.25">
      <c r="A1841" s="75"/>
      <c r="D1841" s="58"/>
      <c r="E1841" s="58"/>
      <c r="F1841" s="58"/>
      <c r="G1841" s="58"/>
      <c r="H1841" s="60"/>
      <c r="I1841" s="60"/>
      <c r="J1841" s="60"/>
      <c r="K1841" s="60"/>
      <c r="M1841" s="61"/>
      <c r="N1841" s="61"/>
      <c r="O1841" s="62"/>
      <c r="P1841" s="125"/>
      <c r="W1841" s="62"/>
      <c r="X1841" s="62"/>
    </row>
    <row r="1842" spans="1:24" s="57" customFormat="1" x14ac:dyDescent="0.25">
      <c r="A1842" s="75"/>
      <c r="D1842" s="58"/>
      <c r="E1842" s="58"/>
      <c r="F1842" s="58"/>
      <c r="G1842" s="58"/>
      <c r="H1842" s="60"/>
      <c r="I1842" s="60"/>
      <c r="J1842" s="60"/>
      <c r="K1842" s="60"/>
      <c r="M1842" s="61"/>
      <c r="N1842" s="61"/>
      <c r="O1842" s="62"/>
      <c r="P1842" s="125"/>
      <c r="W1842" s="62"/>
      <c r="X1842" s="62"/>
    </row>
    <row r="1843" spans="1:24" s="57" customFormat="1" x14ac:dyDescent="0.25">
      <c r="A1843" s="75"/>
      <c r="D1843" s="58"/>
      <c r="E1843" s="58"/>
      <c r="F1843" s="58"/>
      <c r="G1843" s="58"/>
      <c r="H1843" s="60"/>
      <c r="I1843" s="60"/>
      <c r="J1843" s="60"/>
      <c r="K1843" s="60"/>
      <c r="M1843" s="61"/>
      <c r="N1843" s="61"/>
      <c r="O1843" s="62"/>
      <c r="P1843" s="125"/>
      <c r="W1843" s="62"/>
      <c r="X1843" s="62"/>
    </row>
    <row r="1844" spans="1:24" s="57" customFormat="1" x14ac:dyDescent="0.25">
      <c r="A1844" s="75"/>
      <c r="D1844" s="58"/>
      <c r="E1844" s="58"/>
      <c r="F1844" s="58"/>
      <c r="G1844" s="58"/>
      <c r="H1844" s="60"/>
      <c r="I1844" s="60"/>
      <c r="J1844" s="60"/>
      <c r="K1844" s="60"/>
      <c r="M1844" s="61"/>
      <c r="N1844" s="61"/>
      <c r="O1844" s="62"/>
      <c r="P1844" s="125"/>
      <c r="W1844" s="62"/>
      <c r="X1844" s="62"/>
    </row>
    <row r="1845" spans="1:24" s="57" customFormat="1" x14ac:dyDescent="0.25">
      <c r="A1845" s="75"/>
      <c r="D1845" s="58"/>
      <c r="E1845" s="58"/>
      <c r="F1845" s="58"/>
      <c r="G1845" s="58"/>
      <c r="H1845" s="60"/>
      <c r="I1845" s="60"/>
      <c r="J1845" s="60"/>
      <c r="K1845" s="60"/>
      <c r="M1845" s="61"/>
      <c r="N1845" s="61"/>
      <c r="O1845" s="62"/>
      <c r="P1845" s="125"/>
      <c r="W1845" s="62"/>
      <c r="X1845" s="62"/>
    </row>
    <row r="1846" spans="1:24" s="57" customFormat="1" x14ac:dyDescent="0.25">
      <c r="A1846" s="75"/>
      <c r="D1846" s="58"/>
      <c r="E1846" s="58"/>
      <c r="F1846" s="58"/>
      <c r="G1846" s="58"/>
      <c r="H1846" s="60"/>
      <c r="I1846" s="60"/>
      <c r="J1846" s="60"/>
      <c r="K1846" s="60"/>
      <c r="M1846" s="61"/>
      <c r="N1846" s="61"/>
      <c r="O1846" s="62"/>
      <c r="P1846" s="125"/>
      <c r="W1846" s="62"/>
      <c r="X1846" s="62"/>
    </row>
    <row r="1847" spans="1:24" s="57" customFormat="1" x14ac:dyDescent="0.25">
      <c r="A1847" s="75"/>
      <c r="D1847" s="58"/>
      <c r="E1847" s="58"/>
      <c r="F1847" s="58"/>
      <c r="G1847" s="58"/>
      <c r="H1847" s="60"/>
      <c r="I1847" s="60"/>
      <c r="J1847" s="60"/>
      <c r="K1847" s="60"/>
      <c r="M1847" s="61"/>
      <c r="N1847" s="61"/>
      <c r="O1847" s="62"/>
      <c r="P1847" s="125"/>
      <c r="W1847" s="62"/>
      <c r="X1847" s="62"/>
    </row>
    <row r="1848" spans="1:24" s="57" customFormat="1" x14ac:dyDescent="0.25">
      <c r="A1848" s="75"/>
      <c r="D1848" s="58"/>
      <c r="E1848" s="58"/>
      <c r="F1848" s="58"/>
      <c r="G1848" s="58"/>
      <c r="H1848" s="60"/>
      <c r="I1848" s="60"/>
      <c r="J1848" s="60"/>
      <c r="K1848" s="60"/>
      <c r="M1848" s="61"/>
      <c r="N1848" s="61"/>
      <c r="O1848" s="62"/>
      <c r="P1848" s="125"/>
      <c r="W1848" s="62"/>
      <c r="X1848" s="62"/>
    </row>
    <row r="1849" spans="1:24" s="57" customFormat="1" x14ac:dyDescent="0.25">
      <c r="A1849" s="75"/>
      <c r="D1849" s="58"/>
      <c r="E1849" s="58"/>
      <c r="F1849" s="58"/>
      <c r="G1849" s="58"/>
      <c r="H1849" s="60"/>
      <c r="I1849" s="60"/>
      <c r="J1849" s="60"/>
      <c r="K1849" s="60"/>
      <c r="M1849" s="61"/>
      <c r="N1849" s="61"/>
      <c r="O1849" s="62"/>
      <c r="P1849" s="125"/>
      <c r="W1849" s="62"/>
      <c r="X1849" s="62"/>
    </row>
    <row r="1850" spans="1:24" s="57" customFormat="1" x14ac:dyDescent="0.25">
      <c r="A1850" s="75"/>
      <c r="D1850" s="58"/>
      <c r="E1850" s="58"/>
      <c r="F1850" s="58"/>
      <c r="G1850" s="58"/>
      <c r="H1850" s="60"/>
      <c r="I1850" s="60"/>
      <c r="J1850" s="60"/>
      <c r="K1850" s="60"/>
      <c r="M1850" s="61"/>
      <c r="N1850" s="61"/>
      <c r="O1850" s="62"/>
      <c r="P1850" s="125"/>
      <c r="W1850" s="62"/>
      <c r="X1850" s="62"/>
    </row>
    <row r="1851" spans="1:24" s="57" customFormat="1" x14ac:dyDescent="0.25">
      <c r="A1851" s="75"/>
      <c r="D1851" s="58"/>
      <c r="E1851" s="58"/>
      <c r="F1851" s="58"/>
      <c r="G1851" s="58"/>
      <c r="H1851" s="60"/>
      <c r="I1851" s="60"/>
      <c r="J1851" s="60"/>
      <c r="K1851" s="60"/>
      <c r="M1851" s="61"/>
      <c r="N1851" s="61"/>
      <c r="O1851" s="62"/>
      <c r="P1851" s="125"/>
      <c r="W1851" s="62"/>
      <c r="X1851" s="62"/>
    </row>
    <row r="1852" spans="1:24" s="57" customFormat="1" x14ac:dyDescent="0.25">
      <c r="A1852" s="75"/>
      <c r="D1852" s="58"/>
      <c r="E1852" s="58"/>
      <c r="F1852" s="58"/>
      <c r="G1852" s="58"/>
      <c r="H1852" s="60"/>
      <c r="I1852" s="60"/>
      <c r="J1852" s="60"/>
      <c r="K1852" s="60"/>
      <c r="M1852" s="61"/>
      <c r="N1852" s="61"/>
      <c r="O1852" s="62"/>
      <c r="P1852" s="125"/>
      <c r="W1852" s="62"/>
      <c r="X1852" s="62"/>
    </row>
    <row r="1853" spans="1:24" s="57" customFormat="1" x14ac:dyDescent="0.25">
      <c r="A1853" s="75"/>
      <c r="D1853" s="58"/>
      <c r="E1853" s="58"/>
      <c r="F1853" s="58"/>
      <c r="G1853" s="58"/>
      <c r="H1853" s="60"/>
      <c r="I1853" s="60"/>
      <c r="J1853" s="60"/>
      <c r="K1853" s="60"/>
      <c r="M1853" s="61"/>
      <c r="N1853" s="61"/>
      <c r="O1853" s="62"/>
      <c r="P1853" s="125"/>
      <c r="W1853" s="62"/>
      <c r="X1853" s="62"/>
    </row>
    <row r="1854" spans="1:24" s="57" customFormat="1" x14ac:dyDescent="0.25">
      <c r="A1854" s="75"/>
      <c r="D1854" s="58"/>
      <c r="E1854" s="58"/>
      <c r="F1854" s="58"/>
      <c r="G1854" s="58"/>
      <c r="H1854" s="60"/>
      <c r="I1854" s="60"/>
      <c r="J1854" s="60"/>
      <c r="K1854" s="60"/>
      <c r="M1854" s="61"/>
      <c r="N1854" s="61"/>
      <c r="O1854" s="62"/>
      <c r="P1854" s="125"/>
      <c r="W1854" s="62"/>
      <c r="X1854" s="62"/>
    </row>
    <row r="1855" spans="1:24" s="57" customFormat="1" x14ac:dyDescent="0.25">
      <c r="A1855" s="75"/>
      <c r="D1855" s="58"/>
      <c r="E1855" s="58"/>
      <c r="F1855" s="58"/>
      <c r="G1855" s="58"/>
      <c r="H1855" s="60"/>
      <c r="I1855" s="60"/>
      <c r="J1855" s="60"/>
      <c r="K1855" s="60"/>
      <c r="M1855" s="61"/>
      <c r="N1855" s="61"/>
      <c r="O1855" s="62"/>
      <c r="P1855" s="125"/>
      <c r="W1855" s="62"/>
      <c r="X1855" s="62"/>
    </row>
    <row r="1856" spans="1:24" s="57" customFormat="1" x14ac:dyDescent="0.25">
      <c r="A1856" s="75"/>
      <c r="D1856" s="58"/>
      <c r="E1856" s="58"/>
      <c r="F1856" s="58"/>
      <c r="G1856" s="58"/>
      <c r="H1856" s="60"/>
      <c r="I1856" s="60"/>
      <c r="J1856" s="60"/>
      <c r="K1856" s="60"/>
      <c r="M1856" s="61"/>
      <c r="N1856" s="61"/>
      <c r="O1856" s="62"/>
      <c r="P1856" s="125"/>
      <c r="W1856" s="62"/>
      <c r="X1856" s="62"/>
    </row>
    <row r="1857" spans="1:24" s="57" customFormat="1" x14ac:dyDescent="0.25">
      <c r="A1857" s="75"/>
      <c r="D1857" s="58"/>
      <c r="E1857" s="58"/>
      <c r="F1857" s="58"/>
      <c r="G1857" s="58"/>
      <c r="H1857" s="60"/>
      <c r="I1857" s="60"/>
      <c r="J1857" s="60"/>
      <c r="K1857" s="60"/>
      <c r="M1857" s="61"/>
      <c r="N1857" s="61"/>
      <c r="O1857" s="62"/>
      <c r="P1857" s="125"/>
      <c r="W1857" s="62"/>
      <c r="X1857" s="62"/>
    </row>
    <row r="1858" spans="1:24" s="57" customFormat="1" x14ac:dyDescent="0.25">
      <c r="A1858" s="75"/>
      <c r="D1858" s="58"/>
      <c r="E1858" s="58"/>
      <c r="F1858" s="58"/>
      <c r="G1858" s="58"/>
      <c r="H1858" s="60"/>
      <c r="I1858" s="60"/>
      <c r="J1858" s="60"/>
      <c r="K1858" s="60"/>
      <c r="M1858" s="61"/>
      <c r="N1858" s="61"/>
      <c r="O1858" s="62"/>
      <c r="P1858" s="125"/>
      <c r="W1858" s="62"/>
      <c r="X1858" s="62"/>
    </row>
    <row r="1859" spans="1:24" s="57" customFormat="1" x14ac:dyDescent="0.25">
      <c r="A1859" s="75"/>
      <c r="D1859" s="58"/>
      <c r="E1859" s="58"/>
      <c r="F1859" s="58"/>
      <c r="G1859" s="58"/>
      <c r="H1859" s="60"/>
      <c r="I1859" s="60"/>
      <c r="J1859" s="60"/>
      <c r="K1859" s="60"/>
      <c r="M1859" s="61"/>
      <c r="N1859" s="61"/>
      <c r="O1859" s="62"/>
      <c r="P1859" s="125"/>
      <c r="W1859" s="62"/>
      <c r="X1859" s="62"/>
    </row>
    <row r="1860" spans="1:24" s="57" customFormat="1" x14ac:dyDescent="0.25">
      <c r="A1860" s="75"/>
      <c r="D1860" s="58"/>
      <c r="E1860" s="58"/>
      <c r="F1860" s="58"/>
      <c r="G1860" s="58"/>
      <c r="H1860" s="60"/>
      <c r="I1860" s="60"/>
      <c r="J1860" s="60"/>
      <c r="K1860" s="60"/>
      <c r="M1860" s="61"/>
      <c r="N1860" s="61"/>
      <c r="O1860" s="62"/>
      <c r="P1860" s="125"/>
      <c r="W1860" s="62"/>
      <c r="X1860" s="62"/>
    </row>
    <row r="1861" spans="1:24" s="57" customFormat="1" x14ac:dyDescent="0.25">
      <c r="A1861" s="75"/>
      <c r="D1861" s="58"/>
      <c r="E1861" s="58"/>
      <c r="F1861" s="58"/>
      <c r="G1861" s="58"/>
      <c r="H1861" s="60"/>
      <c r="I1861" s="60"/>
      <c r="J1861" s="60"/>
      <c r="K1861" s="60"/>
      <c r="M1861" s="61"/>
      <c r="N1861" s="61"/>
      <c r="O1861" s="62"/>
      <c r="P1861" s="125"/>
      <c r="W1861" s="62"/>
      <c r="X1861" s="62"/>
    </row>
    <row r="1862" spans="1:24" s="57" customFormat="1" x14ac:dyDescent="0.25">
      <c r="A1862" s="75"/>
      <c r="D1862" s="58"/>
      <c r="E1862" s="58"/>
      <c r="F1862" s="58"/>
      <c r="G1862" s="58"/>
      <c r="H1862" s="60"/>
      <c r="I1862" s="60"/>
      <c r="J1862" s="60"/>
      <c r="K1862" s="60"/>
      <c r="M1862" s="61"/>
      <c r="N1862" s="61"/>
      <c r="O1862" s="62"/>
      <c r="P1862" s="125"/>
      <c r="W1862" s="62"/>
      <c r="X1862" s="62"/>
    </row>
    <row r="1863" spans="1:24" s="57" customFormat="1" x14ac:dyDescent="0.25">
      <c r="A1863" s="75"/>
      <c r="D1863" s="58"/>
      <c r="E1863" s="58"/>
      <c r="F1863" s="58"/>
      <c r="G1863" s="58"/>
      <c r="H1863" s="60"/>
      <c r="I1863" s="60"/>
      <c r="J1863" s="60"/>
      <c r="K1863" s="60"/>
      <c r="M1863" s="61"/>
      <c r="N1863" s="61"/>
      <c r="O1863" s="62"/>
      <c r="P1863" s="125"/>
      <c r="W1863" s="62"/>
      <c r="X1863" s="62"/>
    </row>
    <row r="1864" spans="1:24" s="57" customFormat="1" x14ac:dyDescent="0.25">
      <c r="A1864" s="75"/>
      <c r="D1864" s="58"/>
      <c r="E1864" s="58"/>
      <c r="F1864" s="58"/>
      <c r="G1864" s="58"/>
      <c r="H1864" s="60"/>
      <c r="I1864" s="60"/>
      <c r="J1864" s="60"/>
      <c r="K1864" s="60"/>
      <c r="M1864" s="61"/>
      <c r="N1864" s="61"/>
      <c r="O1864" s="62"/>
      <c r="P1864" s="125"/>
      <c r="W1864" s="62"/>
      <c r="X1864" s="62"/>
    </row>
    <row r="1865" spans="1:24" s="57" customFormat="1" x14ac:dyDescent="0.25">
      <c r="A1865" s="75"/>
      <c r="D1865" s="58"/>
      <c r="E1865" s="58"/>
      <c r="F1865" s="58"/>
      <c r="G1865" s="58"/>
      <c r="H1865" s="60"/>
      <c r="I1865" s="60"/>
      <c r="J1865" s="60"/>
      <c r="K1865" s="60"/>
      <c r="M1865" s="61"/>
      <c r="N1865" s="61"/>
      <c r="O1865" s="62"/>
      <c r="P1865" s="125"/>
      <c r="W1865" s="62"/>
      <c r="X1865" s="62"/>
    </row>
    <row r="1866" spans="1:24" s="57" customFormat="1" x14ac:dyDescent="0.25">
      <c r="A1866" s="75"/>
      <c r="D1866" s="58"/>
      <c r="E1866" s="58"/>
      <c r="F1866" s="58"/>
      <c r="G1866" s="58"/>
      <c r="H1866" s="60"/>
      <c r="I1866" s="60"/>
      <c r="J1866" s="60"/>
      <c r="K1866" s="60"/>
      <c r="M1866" s="61"/>
      <c r="N1866" s="61"/>
      <c r="O1866" s="62"/>
      <c r="P1866" s="125"/>
      <c r="W1866" s="62"/>
      <c r="X1866" s="62"/>
    </row>
    <row r="1867" spans="1:24" s="57" customFormat="1" x14ac:dyDescent="0.25">
      <c r="A1867" s="75"/>
      <c r="D1867" s="58"/>
      <c r="E1867" s="58"/>
      <c r="F1867" s="58"/>
      <c r="G1867" s="58"/>
      <c r="H1867" s="60"/>
      <c r="I1867" s="60"/>
      <c r="J1867" s="60"/>
      <c r="K1867" s="60"/>
      <c r="M1867" s="61"/>
      <c r="N1867" s="61"/>
      <c r="O1867" s="62"/>
      <c r="P1867" s="125"/>
      <c r="W1867" s="62"/>
      <c r="X1867" s="62"/>
    </row>
    <row r="1868" spans="1:24" s="57" customFormat="1" x14ac:dyDescent="0.25">
      <c r="A1868" s="75"/>
      <c r="D1868" s="58"/>
      <c r="E1868" s="58"/>
      <c r="F1868" s="58"/>
      <c r="G1868" s="58"/>
      <c r="H1868" s="60"/>
      <c r="I1868" s="60"/>
      <c r="J1868" s="60"/>
      <c r="K1868" s="60"/>
      <c r="M1868" s="61"/>
      <c r="N1868" s="61"/>
      <c r="O1868" s="62"/>
      <c r="P1868" s="125"/>
      <c r="W1868" s="62"/>
      <c r="X1868" s="62"/>
    </row>
    <row r="1869" spans="1:24" s="57" customFormat="1" x14ac:dyDescent="0.25">
      <c r="A1869" s="75"/>
      <c r="D1869" s="58"/>
      <c r="E1869" s="58"/>
      <c r="F1869" s="58"/>
      <c r="G1869" s="58"/>
      <c r="H1869" s="60"/>
      <c r="I1869" s="60"/>
      <c r="J1869" s="60"/>
      <c r="K1869" s="60"/>
      <c r="M1869" s="61"/>
      <c r="N1869" s="61"/>
      <c r="O1869" s="62"/>
      <c r="P1869" s="125"/>
      <c r="W1869" s="62"/>
      <c r="X1869" s="62"/>
    </row>
    <row r="1870" spans="1:24" s="57" customFormat="1" x14ac:dyDescent="0.25">
      <c r="A1870" s="75"/>
      <c r="D1870" s="58"/>
      <c r="E1870" s="58"/>
      <c r="F1870" s="58"/>
      <c r="G1870" s="58"/>
      <c r="H1870" s="60"/>
      <c r="I1870" s="60"/>
      <c r="J1870" s="60"/>
      <c r="K1870" s="60"/>
      <c r="M1870" s="61"/>
      <c r="N1870" s="61"/>
      <c r="O1870" s="62"/>
      <c r="P1870" s="125"/>
      <c r="W1870" s="62"/>
      <c r="X1870" s="62"/>
    </row>
    <row r="1871" spans="1:24" s="57" customFormat="1" x14ac:dyDescent="0.25">
      <c r="A1871" s="75"/>
      <c r="D1871" s="58"/>
      <c r="E1871" s="58"/>
      <c r="F1871" s="58"/>
      <c r="G1871" s="58"/>
      <c r="H1871" s="60"/>
      <c r="I1871" s="60"/>
      <c r="J1871" s="60"/>
      <c r="K1871" s="60"/>
      <c r="M1871" s="61"/>
      <c r="N1871" s="61"/>
      <c r="O1871" s="62"/>
      <c r="P1871" s="125"/>
      <c r="W1871" s="62"/>
      <c r="X1871" s="62"/>
    </row>
    <row r="1872" spans="1:24" s="57" customFormat="1" x14ac:dyDescent="0.25">
      <c r="A1872" s="75"/>
      <c r="D1872" s="58"/>
      <c r="E1872" s="58"/>
      <c r="F1872" s="58"/>
      <c r="G1872" s="58"/>
      <c r="H1872" s="60"/>
      <c r="I1872" s="60"/>
      <c r="J1872" s="60"/>
      <c r="K1872" s="60"/>
      <c r="M1872" s="61"/>
      <c r="N1872" s="61"/>
      <c r="O1872" s="62"/>
      <c r="P1872" s="125"/>
      <c r="W1872" s="62"/>
      <c r="X1872" s="62"/>
    </row>
    <row r="1873" spans="1:24" s="57" customFormat="1" x14ac:dyDescent="0.25">
      <c r="A1873" s="75"/>
      <c r="D1873" s="58"/>
      <c r="E1873" s="58"/>
      <c r="F1873" s="58"/>
      <c r="G1873" s="58"/>
      <c r="H1873" s="60"/>
      <c r="I1873" s="60"/>
      <c r="J1873" s="60"/>
      <c r="K1873" s="60"/>
      <c r="M1873" s="61"/>
      <c r="N1873" s="61"/>
      <c r="O1873" s="62"/>
      <c r="P1873" s="125"/>
      <c r="W1873" s="62"/>
      <c r="X1873" s="62"/>
    </row>
    <row r="1874" spans="1:24" s="57" customFormat="1" x14ac:dyDescent="0.25">
      <c r="A1874" s="75"/>
      <c r="D1874" s="58"/>
      <c r="E1874" s="58"/>
      <c r="F1874" s="58"/>
      <c r="G1874" s="58"/>
      <c r="H1874" s="60"/>
      <c r="I1874" s="60"/>
      <c r="J1874" s="60"/>
      <c r="K1874" s="60"/>
      <c r="M1874" s="61"/>
      <c r="N1874" s="61"/>
      <c r="O1874" s="62"/>
      <c r="P1874" s="125"/>
      <c r="W1874" s="62"/>
      <c r="X1874" s="62"/>
    </row>
    <row r="1875" spans="1:24" s="57" customFormat="1" x14ac:dyDescent="0.25">
      <c r="A1875" s="75"/>
      <c r="D1875" s="58"/>
      <c r="E1875" s="58"/>
      <c r="F1875" s="58"/>
      <c r="G1875" s="58"/>
      <c r="H1875" s="60"/>
      <c r="I1875" s="60"/>
      <c r="J1875" s="60"/>
      <c r="K1875" s="60"/>
      <c r="M1875" s="61"/>
      <c r="N1875" s="61"/>
      <c r="O1875" s="62"/>
      <c r="P1875" s="125"/>
      <c r="W1875" s="62"/>
      <c r="X1875" s="62"/>
    </row>
    <row r="1876" spans="1:24" s="57" customFormat="1" x14ac:dyDescent="0.25">
      <c r="A1876" s="75"/>
      <c r="D1876" s="58"/>
      <c r="E1876" s="58"/>
      <c r="F1876" s="58"/>
      <c r="G1876" s="58"/>
      <c r="H1876" s="60"/>
      <c r="I1876" s="60"/>
      <c r="J1876" s="60"/>
      <c r="K1876" s="60"/>
      <c r="M1876" s="61"/>
      <c r="N1876" s="61"/>
      <c r="O1876" s="62"/>
      <c r="P1876" s="125"/>
      <c r="W1876" s="62"/>
      <c r="X1876" s="62"/>
    </row>
    <row r="1877" spans="1:24" s="57" customFormat="1" x14ac:dyDescent="0.25">
      <c r="A1877" s="75"/>
      <c r="D1877" s="58"/>
      <c r="E1877" s="58"/>
      <c r="F1877" s="58"/>
      <c r="G1877" s="58"/>
      <c r="H1877" s="60"/>
      <c r="I1877" s="60"/>
      <c r="J1877" s="60"/>
      <c r="K1877" s="60"/>
      <c r="M1877" s="61"/>
      <c r="N1877" s="61"/>
      <c r="O1877" s="62"/>
      <c r="P1877" s="125"/>
      <c r="W1877" s="62"/>
      <c r="X1877" s="62"/>
    </row>
    <row r="1878" spans="1:24" s="57" customFormat="1" x14ac:dyDescent="0.25">
      <c r="A1878" s="75"/>
      <c r="D1878" s="58"/>
      <c r="E1878" s="58"/>
      <c r="F1878" s="58"/>
      <c r="G1878" s="58"/>
      <c r="H1878" s="60"/>
      <c r="I1878" s="60"/>
      <c r="J1878" s="60"/>
      <c r="K1878" s="60"/>
      <c r="M1878" s="61"/>
      <c r="N1878" s="61"/>
      <c r="O1878" s="62"/>
      <c r="P1878" s="125"/>
      <c r="W1878" s="62"/>
      <c r="X1878" s="62"/>
    </row>
    <row r="1879" spans="1:24" s="57" customFormat="1" x14ac:dyDescent="0.25">
      <c r="A1879" s="75"/>
      <c r="D1879" s="58"/>
      <c r="E1879" s="58"/>
      <c r="F1879" s="58"/>
      <c r="G1879" s="58"/>
      <c r="H1879" s="60"/>
      <c r="I1879" s="60"/>
      <c r="J1879" s="60"/>
      <c r="K1879" s="60"/>
      <c r="M1879" s="61"/>
      <c r="N1879" s="61"/>
      <c r="O1879" s="62"/>
      <c r="P1879" s="125"/>
      <c r="W1879" s="62"/>
      <c r="X1879" s="62"/>
    </row>
    <row r="1880" spans="1:24" s="57" customFormat="1" x14ac:dyDescent="0.25">
      <c r="A1880" s="75"/>
      <c r="D1880" s="58"/>
      <c r="E1880" s="58"/>
      <c r="F1880" s="58"/>
      <c r="G1880" s="58"/>
      <c r="H1880" s="60"/>
      <c r="I1880" s="60"/>
      <c r="J1880" s="60"/>
      <c r="K1880" s="60"/>
      <c r="M1880" s="61"/>
      <c r="N1880" s="61"/>
      <c r="O1880" s="62"/>
      <c r="P1880" s="125"/>
      <c r="W1880" s="62"/>
      <c r="X1880" s="62"/>
    </row>
    <row r="1881" spans="1:24" s="57" customFormat="1" x14ac:dyDescent="0.25">
      <c r="A1881" s="75"/>
      <c r="D1881" s="58"/>
      <c r="E1881" s="58"/>
      <c r="F1881" s="58"/>
      <c r="G1881" s="58"/>
      <c r="H1881" s="60"/>
      <c r="I1881" s="60"/>
      <c r="J1881" s="60"/>
      <c r="K1881" s="60"/>
      <c r="M1881" s="61"/>
      <c r="N1881" s="61"/>
      <c r="O1881" s="62"/>
      <c r="P1881" s="125"/>
      <c r="W1881" s="62"/>
      <c r="X1881" s="62"/>
    </row>
    <row r="1882" spans="1:24" s="57" customFormat="1" x14ac:dyDescent="0.25">
      <c r="A1882" s="75"/>
      <c r="D1882" s="58"/>
      <c r="E1882" s="58"/>
      <c r="F1882" s="58"/>
      <c r="G1882" s="58"/>
      <c r="H1882" s="60"/>
      <c r="I1882" s="60"/>
      <c r="J1882" s="60"/>
      <c r="K1882" s="60"/>
      <c r="M1882" s="61"/>
      <c r="N1882" s="61"/>
      <c r="O1882" s="62"/>
      <c r="P1882" s="125"/>
      <c r="W1882" s="62"/>
      <c r="X1882" s="62"/>
    </row>
    <row r="1883" spans="1:24" s="57" customFormat="1" x14ac:dyDescent="0.25">
      <c r="A1883" s="75"/>
      <c r="D1883" s="58"/>
      <c r="E1883" s="58"/>
      <c r="F1883" s="58"/>
      <c r="G1883" s="58"/>
      <c r="H1883" s="60"/>
      <c r="I1883" s="60"/>
      <c r="J1883" s="60"/>
      <c r="K1883" s="60"/>
      <c r="M1883" s="61"/>
      <c r="N1883" s="61"/>
      <c r="O1883" s="62"/>
      <c r="P1883" s="125"/>
      <c r="W1883" s="62"/>
      <c r="X1883" s="62"/>
    </row>
    <row r="1884" spans="1:24" s="57" customFormat="1" x14ac:dyDescent="0.25">
      <c r="A1884" s="75"/>
      <c r="D1884" s="58"/>
      <c r="E1884" s="58"/>
      <c r="F1884" s="58"/>
      <c r="G1884" s="58"/>
      <c r="H1884" s="60"/>
      <c r="I1884" s="60"/>
      <c r="J1884" s="60"/>
      <c r="K1884" s="60"/>
      <c r="M1884" s="61"/>
      <c r="N1884" s="61"/>
      <c r="O1884" s="62"/>
      <c r="P1884" s="125"/>
      <c r="W1884" s="62"/>
      <c r="X1884" s="62"/>
    </row>
    <row r="1885" spans="1:24" s="57" customFormat="1" x14ac:dyDescent="0.25">
      <c r="A1885" s="75"/>
      <c r="D1885" s="58"/>
      <c r="E1885" s="58"/>
      <c r="F1885" s="58"/>
      <c r="G1885" s="58"/>
      <c r="H1885" s="60"/>
      <c r="I1885" s="60"/>
      <c r="J1885" s="60"/>
      <c r="K1885" s="60"/>
      <c r="M1885" s="61"/>
      <c r="N1885" s="61"/>
      <c r="O1885" s="62"/>
      <c r="P1885" s="125"/>
      <c r="W1885" s="62"/>
      <c r="X1885" s="62"/>
    </row>
    <row r="1886" spans="1:24" s="57" customFormat="1" x14ac:dyDescent="0.25">
      <c r="A1886" s="75"/>
      <c r="D1886" s="58"/>
      <c r="E1886" s="58"/>
      <c r="F1886" s="58"/>
      <c r="G1886" s="58"/>
      <c r="H1886" s="60"/>
      <c r="I1886" s="60"/>
      <c r="J1886" s="60"/>
      <c r="K1886" s="60"/>
      <c r="M1886" s="61"/>
      <c r="N1886" s="61"/>
      <c r="O1886" s="62"/>
      <c r="P1886" s="125"/>
      <c r="W1886" s="62"/>
      <c r="X1886" s="62"/>
    </row>
    <row r="1887" spans="1:24" s="57" customFormat="1" x14ac:dyDescent="0.25">
      <c r="A1887" s="75"/>
      <c r="D1887" s="58"/>
      <c r="E1887" s="58"/>
      <c r="F1887" s="58"/>
      <c r="G1887" s="58"/>
      <c r="H1887" s="60"/>
      <c r="I1887" s="60"/>
      <c r="J1887" s="60"/>
      <c r="K1887" s="60"/>
      <c r="M1887" s="61"/>
      <c r="N1887" s="61"/>
      <c r="O1887" s="62"/>
      <c r="P1887" s="125"/>
      <c r="W1887" s="62"/>
      <c r="X1887" s="62"/>
    </row>
    <row r="1888" spans="1:24" s="57" customFormat="1" x14ac:dyDescent="0.25">
      <c r="A1888" s="75"/>
      <c r="D1888" s="58"/>
      <c r="E1888" s="58"/>
      <c r="F1888" s="58"/>
      <c r="G1888" s="58"/>
      <c r="H1888" s="60"/>
      <c r="I1888" s="60"/>
      <c r="J1888" s="60"/>
      <c r="K1888" s="60"/>
      <c r="M1888" s="61"/>
      <c r="N1888" s="61"/>
      <c r="O1888" s="62"/>
      <c r="P1888" s="125"/>
      <c r="W1888" s="62"/>
      <c r="X1888" s="62"/>
    </row>
    <row r="1889" spans="1:24" s="57" customFormat="1" x14ac:dyDescent="0.25">
      <c r="A1889" s="75"/>
      <c r="D1889" s="58"/>
      <c r="E1889" s="58"/>
      <c r="F1889" s="58"/>
      <c r="G1889" s="58"/>
      <c r="H1889" s="60"/>
      <c r="I1889" s="60"/>
      <c r="J1889" s="60"/>
      <c r="K1889" s="60"/>
      <c r="M1889" s="61"/>
      <c r="N1889" s="61"/>
      <c r="O1889" s="62"/>
      <c r="P1889" s="125"/>
      <c r="W1889" s="62"/>
      <c r="X1889" s="62"/>
    </row>
    <row r="1890" spans="1:24" s="57" customFormat="1" x14ac:dyDescent="0.25">
      <c r="A1890" s="75"/>
      <c r="D1890" s="58"/>
      <c r="E1890" s="58"/>
      <c r="F1890" s="58"/>
      <c r="G1890" s="58"/>
      <c r="H1890" s="60"/>
      <c r="I1890" s="60"/>
      <c r="J1890" s="60"/>
      <c r="K1890" s="60"/>
      <c r="M1890" s="61"/>
      <c r="N1890" s="61"/>
      <c r="O1890" s="62"/>
      <c r="P1890" s="125"/>
      <c r="W1890" s="62"/>
      <c r="X1890" s="62"/>
    </row>
    <row r="1891" spans="1:24" s="57" customFormat="1" x14ac:dyDescent="0.25">
      <c r="A1891" s="75"/>
      <c r="D1891" s="58"/>
      <c r="E1891" s="58"/>
      <c r="F1891" s="58"/>
      <c r="G1891" s="58"/>
      <c r="H1891" s="60"/>
      <c r="I1891" s="60"/>
      <c r="J1891" s="60"/>
      <c r="K1891" s="60"/>
      <c r="M1891" s="61"/>
      <c r="N1891" s="61"/>
      <c r="O1891" s="62"/>
      <c r="P1891" s="125"/>
      <c r="W1891" s="62"/>
      <c r="X1891" s="62"/>
    </row>
    <row r="1892" spans="1:24" s="57" customFormat="1" x14ac:dyDescent="0.25">
      <c r="A1892" s="75"/>
      <c r="D1892" s="58"/>
      <c r="E1892" s="58"/>
      <c r="F1892" s="58"/>
      <c r="G1892" s="58"/>
      <c r="H1892" s="60"/>
      <c r="I1892" s="60"/>
      <c r="J1892" s="60"/>
      <c r="K1892" s="60"/>
      <c r="M1892" s="61"/>
      <c r="N1892" s="61"/>
      <c r="O1892" s="62"/>
      <c r="P1892" s="125"/>
      <c r="W1892" s="62"/>
      <c r="X1892" s="62"/>
    </row>
    <row r="1893" spans="1:24" s="57" customFormat="1" x14ac:dyDescent="0.25">
      <c r="A1893" s="75"/>
      <c r="D1893" s="58"/>
      <c r="E1893" s="58"/>
      <c r="F1893" s="58"/>
      <c r="G1893" s="58"/>
      <c r="H1893" s="60"/>
      <c r="I1893" s="60"/>
      <c r="J1893" s="60"/>
      <c r="K1893" s="60"/>
      <c r="M1893" s="61"/>
      <c r="N1893" s="61"/>
      <c r="O1893" s="62"/>
      <c r="P1893" s="125"/>
      <c r="W1893" s="62"/>
      <c r="X1893" s="62"/>
    </row>
    <row r="1894" spans="1:24" s="57" customFormat="1" x14ac:dyDescent="0.25">
      <c r="A1894" s="75"/>
      <c r="D1894" s="58"/>
      <c r="E1894" s="58"/>
      <c r="F1894" s="58"/>
      <c r="G1894" s="58"/>
      <c r="H1894" s="60"/>
      <c r="I1894" s="60"/>
      <c r="J1894" s="60"/>
      <c r="K1894" s="60"/>
      <c r="M1894" s="61"/>
      <c r="N1894" s="61"/>
      <c r="O1894" s="62"/>
      <c r="P1894" s="125"/>
      <c r="W1894" s="62"/>
      <c r="X1894" s="62"/>
    </row>
    <row r="1895" spans="1:24" s="57" customFormat="1" x14ac:dyDescent="0.25">
      <c r="A1895" s="75"/>
      <c r="D1895" s="58"/>
      <c r="E1895" s="58"/>
      <c r="F1895" s="58"/>
      <c r="G1895" s="58"/>
      <c r="H1895" s="60"/>
      <c r="I1895" s="60"/>
      <c r="J1895" s="60"/>
      <c r="K1895" s="60"/>
      <c r="M1895" s="61"/>
      <c r="N1895" s="61"/>
      <c r="O1895" s="62"/>
      <c r="P1895" s="125"/>
      <c r="W1895" s="62"/>
      <c r="X1895" s="62"/>
    </row>
    <row r="1896" spans="1:24" s="57" customFormat="1" x14ac:dyDescent="0.25">
      <c r="A1896" s="75"/>
      <c r="D1896" s="58"/>
      <c r="E1896" s="58"/>
      <c r="F1896" s="58"/>
      <c r="G1896" s="58"/>
      <c r="H1896" s="60"/>
      <c r="I1896" s="60"/>
      <c r="J1896" s="60"/>
      <c r="K1896" s="60"/>
      <c r="M1896" s="61"/>
      <c r="N1896" s="61"/>
      <c r="O1896" s="62"/>
      <c r="P1896" s="125"/>
      <c r="W1896" s="62"/>
      <c r="X1896" s="62"/>
    </row>
    <row r="1897" spans="1:24" s="57" customFormat="1" x14ac:dyDescent="0.25">
      <c r="A1897" s="75"/>
      <c r="D1897" s="58"/>
      <c r="E1897" s="58"/>
      <c r="F1897" s="58"/>
      <c r="G1897" s="58"/>
      <c r="H1897" s="60"/>
      <c r="I1897" s="60"/>
      <c r="J1897" s="60"/>
      <c r="K1897" s="60"/>
      <c r="M1897" s="61"/>
      <c r="N1897" s="61"/>
      <c r="O1897" s="62"/>
      <c r="P1897" s="125"/>
      <c r="W1897" s="62"/>
      <c r="X1897" s="62"/>
    </row>
    <row r="1898" spans="1:24" s="57" customFormat="1" x14ac:dyDescent="0.25">
      <c r="A1898" s="75"/>
      <c r="D1898" s="58"/>
      <c r="E1898" s="58"/>
      <c r="F1898" s="58"/>
      <c r="G1898" s="58"/>
      <c r="H1898" s="60"/>
      <c r="I1898" s="60"/>
      <c r="J1898" s="60"/>
      <c r="K1898" s="60"/>
      <c r="M1898" s="61"/>
      <c r="N1898" s="61"/>
      <c r="O1898" s="62"/>
      <c r="P1898" s="125"/>
      <c r="W1898" s="62"/>
      <c r="X1898" s="62"/>
    </row>
    <row r="1899" spans="1:24" s="57" customFormat="1" x14ac:dyDescent="0.25">
      <c r="A1899" s="75"/>
      <c r="D1899" s="58"/>
      <c r="E1899" s="58"/>
      <c r="F1899" s="58"/>
      <c r="G1899" s="58"/>
      <c r="H1899" s="60"/>
      <c r="I1899" s="60"/>
      <c r="J1899" s="60"/>
      <c r="K1899" s="60"/>
      <c r="M1899" s="61"/>
      <c r="N1899" s="61"/>
      <c r="O1899" s="62"/>
      <c r="P1899" s="125"/>
      <c r="W1899" s="62"/>
      <c r="X1899" s="62"/>
    </row>
    <row r="1900" spans="1:24" s="57" customFormat="1" x14ac:dyDescent="0.25">
      <c r="A1900" s="75"/>
      <c r="D1900" s="58"/>
      <c r="E1900" s="58"/>
      <c r="F1900" s="58"/>
      <c r="G1900" s="58"/>
      <c r="H1900" s="60"/>
      <c r="I1900" s="60"/>
      <c r="J1900" s="60"/>
      <c r="K1900" s="60"/>
      <c r="M1900" s="61"/>
      <c r="N1900" s="61"/>
      <c r="O1900" s="62"/>
      <c r="P1900" s="125"/>
      <c r="W1900" s="62"/>
      <c r="X1900" s="62"/>
    </row>
    <row r="1901" spans="1:24" s="57" customFormat="1" x14ac:dyDescent="0.25">
      <c r="A1901" s="75"/>
      <c r="D1901" s="58"/>
      <c r="E1901" s="58"/>
      <c r="F1901" s="58"/>
      <c r="G1901" s="58"/>
      <c r="H1901" s="60"/>
      <c r="I1901" s="60"/>
      <c r="J1901" s="60"/>
      <c r="K1901" s="60"/>
      <c r="M1901" s="61"/>
      <c r="N1901" s="61"/>
      <c r="O1901" s="62"/>
      <c r="P1901" s="125"/>
      <c r="W1901" s="62"/>
      <c r="X1901" s="62"/>
    </row>
    <row r="1902" spans="1:24" s="57" customFormat="1" x14ac:dyDescent="0.25">
      <c r="A1902" s="75"/>
      <c r="D1902" s="58"/>
      <c r="E1902" s="58"/>
      <c r="F1902" s="58"/>
      <c r="G1902" s="58"/>
      <c r="H1902" s="60"/>
      <c r="I1902" s="60"/>
      <c r="J1902" s="60"/>
      <c r="K1902" s="60"/>
      <c r="M1902" s="61"/>
      <c r="N1902" s="61"/>
      <c r="O1902" s="62"/>
      <c r="P1902" s="125"/>
      <c r="W1902" s="62"/>
      <c r="X1902" s="62"/>
    </row>
    <row r="1903" spans="1:24" s="57" customFormat="1" x14ac:dyDescent="0.25">
      <c r="A1903" s="75"/>
      <c r="D1903" s="58"/>
      <c r="E1903" s="58"/>
      <c r="F1903" s="58"/>
      <c r="G1903" s="58"/>
      <c r="H1903" s="60"/>
      <c r="I1903" s="60"/>
      <c r="J1903" s="60"/>
      <c r="K1903" s="60"/>
      <c r="M1903" s="61"/>
      <c r="N1903" s="61"/>
      <c r="O1903" s="62"/>
      <c r="P1903" s="125"/>
      <c r="W1903" s="62"/>
      <c r="X1903" s="62"/>
    </row>
    <row r="1904" spans="1:24" s="57" customFormat="1" x14ac:dyDescent="0.25">
      <c r="A1904" s="75"/>
      <c r="D1904" s="58"/>
      <c r="E1904" s="58"/>
      <c r="F1904" s="58"/>
      <c r="G1904" s="58"/>
      <c r="H1904" s="60"/>
      <c r="I1904" s="60"/>
      <c r="J1904" s="60"/>
      <c r="K1904" s="60"/>
      <c r="M1904" s="61"/>
      <c r="N1904" s="61"/>
      <c r="O1904" s="62"/>
      <c r="P1904" s="125"/>
      <c r="W1904" s="62"/>
      <c r="X1904" s="62"/>
    </row>
    <row r="1905" spans="1:24" s="57" customFormat="1" x14ac:dyDescent="0.25">
      <c r="A1905" s="75"/>
      <c r="D1905" s="58"/>
      <c r="E1905" s="58"/>
      <c r="F1905" s="58"/>
      <c r="G1905" s="58"/>
      <c r="H1905" s="60"/>
      <c r="I1905" s="60"/>
      <c r="J1905" s="60"/>
      <c r="K1905" s="60"/>
      <c r="M1905" s="61"/>
      <c r="N1905" s="61"/>
      <c r="O1905" s="62"/>
      <c r="P1905" s="125"/>
      <c r="W1905" s="62"/>
      <c r="X1905" s="62"/>
    </row>
    <row r="1906" spans="1:24" s="57" customFormat="1" x14ac:dyDescent="0.25">
      <c r="A1906" s="75"/>
      <c r="D1906" s="58"/>
      <c r="E1906" s="58"/>
      <c r="F1906" s="58"/>
      <c r="G1906" s="58"/>
      <c r="H1906" s="60"/>
      <c r="I1906" s="60"/>
      <c r="J1906" s="60"/>
      <c r="K1906" s="60"/>
      <c r="M1906" s="61"/>
      <c r="N1906" s="61"/>
      <c r="O1906" s="62"/>
      <c r="P1906" s="125"/>
      <c r="W1906" s="62"/>
      <c r="X1906" s="62"/>
    </row>
    <row r="1907" spans="1:24" s="57" customFormat="1" x14ac:dyDescent="0.25">
      <c r="A1907" s="75"/>
      <c r="D1907" s="58"/>
      <c r="E1907" s="58"/>
      <c r="F1907" s="58"/>
      <c r="G1907" s="58"/>
      <c r="H1907" s="60"/>
      <c r="I1907" s="60"/>
      <c r="J1907" s="60"/>
      <c r="K1907" s="60"/>
      <c r="M1907" s="61"/>
      <c r="N1907" s="61"/>
      <c r="O1907" s="62"/>
      <c r="P1907" s="125"/>
      <c r="W1907" s="62"/>
      <c r="X1907" s="62"/>
    </row>
    <row r="1908" spans="1:24" s="57" customFormat="1" x14ac:dyDescent="0.25">
      <c r="A1908" s="75"/>
      <c r="D1908" s="58"/>
      <c r="E1908" s="58"/>
      <c r="F1908" s="58"/>
      <c r="G1908" s="58"/>
      <c r="H1908" s="60"/>
      <c r="I1908" s="60"/>
      <c r="J1908" s="60"/>
      <c r="K1908" s="60"/>
      <c r="M1908" s="61"/>
      <c r="N1908" s="61"/>
      <c r="O1908" s="62"/>
      <c r="P1908" s="125"/>
      <c r="W1908" s="62"/>
      <c r="X1908" s="62"/>
    </row>
    <row r="1909" spans="1:24" s="57" customFormat="1" x14ac:dyDescent="0.25">
      <c r="A1909" s="75"/>
      <c r="D1909" s="58"/>
      <c r="E1909" s="58"/>
      <c r="F1909" s="58"/>
      <c r="G1909" s="58"/>
      <c r="H1909" s="60"/>
      <c r="I1909" s="60"/>
      <c r="J1909" s="60"/>
      <c r="K1909" s="60"/>
      <c r="M1909" s="61"/>
      <c r="N1909" s="61"/>
      <c r="O1909" s="62"/>
      <c r="P1909" s="125"/>
      <c r="W1909" s="62"/>
      <c r="X1909" s="62"/>
    </row>
    <row r="1910" spans="1:24" s="57" customFormat="1" x14ac:dyDescent="0.25">
      <c r="A1910" s="75"/>
      <c r="D1910" s="58"/>
      <c r="E1910" s="58"/>
      <c r="F1910" s="58"/>
      <c r="G1910" s="58"/>
      <c r="H1910" s="60"/>
      <c r="I1910" s="60"/>
      <c r="J1910" s="60"/>
      <c r="K1910" s="60"/>
      <c r="M1910" s="61"/>
      <c r="N1910" s="61"/>
      <c r="O1910" s="62"/>
      <c r="P1910" s="125"/>
      <c r="W1910" s="62"/>
      <c r="X1910" s="62"/>
    </row>
    <row r="1911" spans="1:24" s="57" customFormat="1" x14ac:dyDescent="0.25">
      <c r="A1911" s="75"/>
      <c r="D1911" s="58"/>
      <c r="E1911" s="58"/>
      <c r="F1911" s="58"/>
      <c r="G1911" s="58"/>
      <c r="H1911" s="60"/>
      <c r="I1911" s="60"/>
      <c r="J1911" s="60"/>
      <c r="K1911" s="60"/>
      <c r="M1911" s="61"/>
      <c r="N1911" s="61"/>
      <c r="O1911" s="62"/>
      <c r="P1911" s="125"/>
      <c r="W1911" s="62"/>
      <c r="X1911" s="62"/>
    </row>
    <row r="1912" spans="1:24" s="57" customFormat="1" x14ac:dyDescent="0.25">
      <c r="A1912" s="75"/>
      <c r="D1912" s="58"/>
      <c r="E1912" s="58"/>
      <c r="F1912" s="58"/>
      <c r="G1912" s="58"/>
      <c r="H1912" s="60"/>
      <c r="I1912" s="60"/>
      <c r="J1912" s="60"/>
      <c r="K1912" s="60"/>
      <c r="M1912" s="61"/>
      <c r="N1912" s="61"/>
      <c r="O1912" s="62"/>
      <c r="P1912" s="125"/>
      <c r="W1912" s="62"/>
      <c r="X1912" s="62"/>
    </row>
    <row r="1913" spans="1:24" s="57" customFormat="1" x14ac:dyDescent="0.25">
      <c r="A1913" s="75"/>
      <c r="D1913" s="58"/>
      <c r="E1913" s="58"/>
      <c r="F1913" s="58"/>
      <c r="G1913" s="58"/>
      <c r="H1913" s="60"/>
      <c r="I1913" s="60"/>
      <c r="J1913" s="60"/>
      <c r="K1913" s="60"/>
      <c r="M1913" s="61"/>
      <c r="N1913" s="61"/>
      <c r="O1913" s="62"/>
      <c r="P1913" s="125"/>
      <c r="W1913" s="62"/>
      <c r="X1913" s="62"/>
    </row>
    <row r="1914" spans="1:24" s="57" customFormat="1" x14ac:dyDescent="0.25">
      <c r="A1914" s="75"/>
      <c r="D1914" s="58"/>
      <c r="E1914" s="58"/>
      <c r="F1914" s="58"/>
      <c r="G1914" s="58"/>
      <c r="H1914" s="60"/>
      <c r="I1914" s="60"/>
      <c r="J1914" s="60"/>
      <c r="K1914" s="60"/>
      <c r="M1914" s="61"/>
      <c r="N1914" s="61"/>
      <c r="O1914" s="62"/>
      <c r="P1914" s="125"/>
      <c r="W1914" s="62"/>
      <c r="X1914" s="62"/>
    </row>
    <row r="1915" spans="1:24" s="57" customFormat="1" x14ac:dyDescent="0.25">
      <c r="A1915" s="75"/>
      <c r="D1915" s="58"/>
      <c r="E1915" s="58"/>
      <c r="F1915" s="58"/>
      <c r="G1915" s="58"/>
      <c r="H1915" s="60"/>
      <c r="I1915" s="60"/>
      <c r="J1915" s="60"/>
      <c r="K1915" s="60"/>
      <c r="M1915" s="61"/>
      <c r="N1915" s="61"/>
      <c r="O1915" s="62"/>
      <c r="P1915" s="125"/>
      <c r="W1915" s="62"/>
      <c r="X1915" s="62"/>
    </row>
    <row r="1916" spans="1:24" s="57" customFormat="1" x14ac:dyDescent="0.25">
      <c r="A1916" s="75"/>
      <c r="D1916" s="58"/>
      <c r="E1916" s="58"/>
      <c r="F1916" s="58"/>
      <c r="G1916" s="58"/>
      <c r="H1916" s="60"/>
      <c r="I1916" s="60"/>
      <c r="J1916" s="60"/>
      <c r="K1916" s="60"/>
      <c r="M1916" s="61"/>
      <c r="N1916" s="61"/>
      <c r="O1916" s="62"/>
      <c r="P1916" s="125"/>
      <c r="W1916" s="62"/>
      <c r="X1916" s="62"/>
    </row>
    <row r="1917" spans="1:24" s="57" customFormat="1" x14ac:dyDescent="0.25">
      <c r="A1917" s="75"/>
      <c r="D1917" s="58"/>
      <c r="E1917" s="58"/>
      <c r="F1917" s="58"/>
      <c r="G1917" s="58"/>
      <c r="H1917" s="60"/>
      <c r="I1917" s="60"/>
      <c r="J1917" s="60"/>
      <c r="K1917" s="60"/>
      <c r="M1917" s="61"/>
      <c r="N1917" s="61"/>
      <c r="O1917" s="62"/>
      <c r="P1917" s="125"/>
      <c r="W1917" s="62"/>
      <c r="X1917" s="62"/>
    </row>
    <row r="1918" spans="1:24" s="57" customFormat="1" x14ac:dyDescent="0.25">
      <c r="A1918" s="75"/>
      <c r="D1918" s="58"/>
      <c r="E1918" s="58"/>
      <c r="F1918" s="58"/>
      <c r="G1918" s="58"/>
      <c r="H1918" s="60"/>
      <c r="I1918" s="60"/>
      <c r="J1918" s="60"/>
      <c r="K1918" s="60"/>
      <c r="M1918" s="61"/>
      <c r="N1918" s="61"/>
      <c r="O1918" s="62"/>
      <c r="P1918" s="125"/>
      <c r="W1918" s="62"/>
      <c r="X1918" s="62"/>
    </row>
    <row r="1919" spans="1:24" s="57" customFormat="1" x14ac:dyDescent="0.25">
      <c r="A1919" s="75"/>
      <c r="D1919" s="58"/>
      <c r="E1919" s="58"/>
      <c r="F1919" s="58"/>
      <c r="G1919" s="58"/>
      <c r="H1919" s="60"/>
      <c r="I1919" s="60"/>
      <c r="J1919" s="60"/>
      <c r="K1919" s="60"/>
      <c r="M1919" s="61"/>
      <c r="N1919" s="61"/>
      <c r="O1919" s="62"/>
      <c r="P1919" s="125"/>
      <c r="W1919" s="62"/>
      <c r="X1919" s="62"/>
    </row>
    <row r="1920" spans="1:24" s="57" customFormat="1" x14ac:dyDescent="0.25">
      <c r="A1920" s="75"/>
      <c r="D1920" s="58"/>
      <c r="E1920" s="58"/>
      <c r="F1920" s="58"/>
      <c r="G1920" s="58"/>
      <c r="H1920" s="60"/>
      <c r="I1920" s="60"/>
      <c r="J1920" s="60"/>
      <c r="K1920" s="60"/>
      <c r="M1920" s="61"/>
      <c r="N1920" s="61"/>
      <c r="O1920" s="62"/>
      <c r="P1920" s="125"/>
      <c r="W1920" s="62"/>
      <c r="X1920" s="62"/>
    </row>
    <row r="1921" spans="1:24" s="57" customFormat="1" x14ac:dyDescent="0.25">
      <c r="A1921" s="75"/>
      <c r="D1921" s="58"/>
      <c r="E1921" s="58"/>
      <c r="F1921" s="58"/>
      <c r="G1921" s="58"/>
      <c r="H1921" s="60"/>
      <c r="I1921" s="60"/>
      <c r="J1921" s="60"/>
      <c r="K1921" s="60"/>
      <c r="M1921" s="61"/>
      <c r="N1921" s="61"/>
      <c r="O1921" s="62"/>
      <c r="P1921" s="125"/>
      <c r="W1921" s="62"/>
      <c r="X1921" s="62"/>
    </row>
    <row r="1922" spans="1:24" s="57" customFormat="1" x14ac:dyDescent="0.25">
      <c r="A1922" s="75"/>
      <c r="D1922" s="58"/>
      <c r="E1922" s="58"/>
      <c r="F1922" s="58"/>
      <c r="G1922" s="58"/>
      <c r="H1922" s="60"/>
      <c r="I1922" s="60"/>
      <c r="J1922" s="60"/>
      <c r="K1922" s="60"/>
      <c r="M1922" s="61"/>
      <c r="N1922" s="61"/>
      <c r="O1922" s="62"/>
      <c r="P1922" s="125"/>
      <c r="W1922" s="62"/>
      <c r="X1922" s="62"/>
    </row>
    <row r="1923" spans="1:24" s="57" customFormat="1" x14ac:dyDescent="0.25">
      <c r="A1923" s="75"/>
      <c r="D1923" s="58"/>
      <c r="E1923" s="58"/>
      <c r="F1923" s="58"/>
      <c r="G1923" s="58"/>
      <c r="H1923" s="60"/>
      <c r="I1923" s="60"/>
      <c r="J1923" s="60"/>
      <c r="K1923" s="60"/>
      <c r="M1923" s="61"/>
      <c r="N1923" s="61"/>
      <c r="O1923" s="62"/>
      <c r="P1923" s="125"/>
      <c r="W1923" s="62"/>
      <c r="X1923" s="62"/>
    </row>
    <row r="1924" spans="1:24" s="57" customFormat="1" x14ac:dyDescent="0.25">
      <c r="A1924" s="75"/>
      <c r="D1924" s="58"/>
      <c r="E1924" s="58"/>
      <c r="F1924" s="58"/>
      <c r="G1924" s="58"/>
      <c r="H1924" s="60"/>
      <c r="I1924" s="60"/>
      <c r="J1924" s="60"/>
      <c r="K1924" s="60"/>
      <c r="M1924" s="61"/>
      <c r="N1924" s="61"/>
      <c r="O1924" s="62"/>
      <c r="P1924" s="125"/>
      <c r="W1924" s="62"/>
      <c r="X1924" s="62"/>
    </row>
    <row r="1925" spans="1:24" s="57" customFormat="1" x14ac:dyDescent="0.25">
      <c r="A1925" s="75"/>
      <c r="D1925" s="58"/>
      <c r="E1925" s="58"/>
      <c r="F1925" s="58"/>
      <c r="G1925" s="58"/>
      <c r="H1925" s="60"/>
      <c r="I1925" s="60"/>
      <c r="J1925" s="60"/>
      <c r="K1925" s="60"/>
      <c r="M1925" s="61"/>
      <c r="N1925" s="61"/>
      <c r="O1925" s="62"/>
      <c r="P1925" s="125"/>
      <c r="W1925" s="62"/>
      <c r="X1925" s="62"/>
    </row>
    <row r="1926" spans="1:24" s="57" customFormat="1" x14ac:dyDescent="0.25">
      <c r="A1926" s="75"/>
      <c r="D1926" s="58"/>
      <c r="E1926" s="58"/>
      <c r="F1926" s="58"/>
      <c r="G1926" s="58"/>
      <c r="H1926" s="60"/>
      <c r="I1926" s="60"/>
      <c r="J1926" s="60"/>
      <c r="K1926" s="60"/>
      <c r="M1926" s="61"/>
      <c r="N1926" s="61"/>
      <c r="O1926" s="62"/>
      <c r="P1926" s="125"/>
      <c r="W1926" s="62"/>
      <c r="X1926" s="62"/>
    </row>
    <row r="1927" spans="1:24" s="57" customFormat="1" x14ac:dyDescent="0.25">
      <c r="A1927" s="75"/>
      <c r="D1927" s="58"/>
      <c r="E1927" s="58"/>
      <c r="F1927" s="58"/>
      <c r="G1927" s="58"/>
      <c r="H1927" s="60"/>
      <c r="I1927" s="60"/>
      <c r="J1927" s="60"/>
      <c r="K1927" s="60"/>
      <c r="M1927" s="61"/>
      <c r="N1927" s="61"/>
      <c r="O1927" s="62"/>
      <c r="P1927" s="125"/>
      <c r="W1927" s="62"/>
      <c r="X1927" s="62"/>
    </row>
    <row r="1928" spans="1:24" s="57" customFormat="1" x14ac:dyDescent="0.25">
      <c r="A1928" s="75"/>
      <c r="D1928" s="58"/>
      <c r="E1928" s="58"/>
      <c r="F1928" s="58"/>
      <c r="G1928" s="58"/>
      <c r="H1928" s="60"/>
      <c r="I1928" s="60"/>
      <c r="J1928" s="60"/>
      <c r="K1928" s="60"/>
      <c r="M1928" s="61"/>
      <c r="N1928" s="61"/>
      <c r="O1928" s="62"/>
      <c r="P1928" s="125"/>
      <c r="W1928" s="62"/>
      <c r="X1928" s="62"/>
    </row>
    <row r="1929" spans="1:24" s="57" customFormat="1" x14ac:dyDescent="0.25">
      <c r="A1929" s="75"/>
      <c r="D1929" s="58"/>
      <c r="E1929" s="58"/>
      <c r="F1929" s="58"/>
      <c r="G1929" s="58"/>
      <c r="H1929" s="60"/>
      <c r="I1929" s="60"/>
      <c r="J1929" s="60"/>
      <c r="K1929" s="60"/>
      <c r="M1929" s="61"/>
      <c r="N1929" s="61"/>
      <c r="O1929" s="62"/>
      <c r="P1929" s="125"/>
      <c r="W1929" s="62"/>
      <c r="X1929" s="62"/>
    </row>
    <row r="1930" spans="1:24" s="57" customFormat="1" x14ac:dyDescent="0.25">
      <c r="A1930" s="75"/>
      <c r="D1930" s="58"/>
      <c r="E1930" s="58"/>
      <c r="F1930" s="58"/>
      <c r="G1930" s="58"/>
      <c r="H1930" s="60"/>
      <c r="I1930" s="60"/>
      <c r="J1930" s="60"/>
      <c r="K1930" s="60"/>
      <c r="M1930" s="61"/>
      <c r="N1930" s="61"/>
      <c r="O1930" s="62"/>
      <c r="P1930" s="125"/>
      <c r="W1930" s="62"/>
      <c r="X1930" s="62"/>
    </row>
    <row r="1931" spans="1:24" s="57" customFormat="1" x14ac:dyDescent="0.25">
      <c r="A1931" s="75"/>
      <c r="D1931" s="58"/>
      <c r="E1931" s="58"/>
      <c r="F1931" s="58"/>
      <c r="G1931" s="58"/>
      <c r="H1931" s="60"/>
      <c r="I1931" s="60"/>
      <c r="J1931" s="60"/>
      <c r="K1931" s="60"/>
      <c r="M1931" s="61"/>
      <c r="N1931" s="61"/>
      <c r="O1931" s="62"/>
      <c r="P1931" s="125"/>
      <c r="W1931" s="62"/>
      <c r="X1931" s="62"/>
    </row>
    <row r="1932" spans="1:24" s="57" customFormat="1" x14ac:dyDescent="0.25">
      <c r="A1932" s="75"/>
      <c r="D1932" s="58"/>
      <c r="E1932" s="58"/>
      <c r="F1932" s="58"/>
      <c r="G1932" s="58"/>
      <c r="H1932" s="60"/>
      <c r="I1932" s="60"/>
      <c r="J1932" s="60"/>
      <c r="K1932" s="60"/>
      <c r="M1932" s="61"/>
      <c r="N1932" s="61"/>
      <c r="O1932" s="62"/>
      <c r="P1932" s="125"/>
      <c r="W1932" s="62"/>
      <c r="X1932" s="62"/>
    </row>
    <row r="1933" spans="1:24" s="57" customFormat="1" x14ac:dyDescent="0.25">
      <c r="A1933" s="75"/>
      <c r="D1933" s="58"/>
      <c r="E1933" s="58"/>
      <c r="F1933" s="58"/>
      <c r="G1933" s="58"/>
      <c r="H1933" s="60"/>
      <c r="I1933" s="60"/>
      <c r="J1933" s="60"/>
      <c r="K1933" s="60"/>
      <c r="M1933" s="61"/>
      <c r="N1933" s="61"/>
      <c r="O1933" s="62"/>
      <c r="P1933" s="125"/>
      <c r="W1933" s="62"/>
      <c r="X1933" s="62"/>
    </row>
    <row r="1934" spans="1:24" s="57" customFormat="1" x14ac:dyDescent="0.25">
      <c r="A1934" s="75"/>
      <c r="D1934" s="58"/>
      <c r="E1934" s="58"/>
      <c r="F1934" s="58"/>
      <c r="G1934" s="58"/>
      <c r="H1934" s="60"/>
      <c r="I1934" s="60"/>
      <c r="J1934" s="60"/>
      <c r="K1934" s="60"/>
      <c r="M1934" s="61"/>
      <c r="N1934" s="61"/>
      <c r="O1934" s="62"/>
      <c r="P1934" s="125"/>
      <c r="W1934" s="62"/>
      <c r="X1934" s="62"/>
    </row>
    <row r="1935" spans="1:24" s="57" customFormat="1" x14ac:dyDescent="0.25">
      <c r="A1935" s="75"/>
      <c r="D1935" s="58"/>
      <c r="E1935" s="58"/>
      <c r="F1935" s="58"/>
      <c r="G1935" s="58"/>
      <c r="H1935" s="60"/>
      <c r="I1935" s="60"/>
      <c r="J1935" s="60"/>
      <c r="K1935" s="60"/>
      <c r="M1935" s="61"/>
      <c r="N1935" s="61"/>
      <c r="O1935" s="62"/>
      <c r="P1935" s="125"/>
      <c r="W1935" s="62"/>
      <c r="X1935" s="62"/>
    </row>
    <row r="1936" spans="1:24" s="57" customFormat="1" x14ac:dyDescent="0.25">
      <c r="A1936" s="75"/>
      <c r="D1936" s="58"/>
      <c r="E1936" s="58"/>
      <c r="F1936" s="58"/>
      <c r="G1936" s="58"/>
      <c r="H1936" s="60"/>
      <c r="I1936" s="60"/>
      <c r="J1936" s="60"/>
      <c r="K1936" s="60"/>
      <c r="M1936" s="61"/>
      <c r="N1936" s="61"/>
      <c r="O1936" s="62"/>
      <c r="P1936" s="125"/>
      <c r="W1936" s="62"/>
      <c r="X1936" s="62"/>
    </row>
    <row r="1937" spans="1:24" s="57" customFormat="1" x14ac:dyDescent="0.25">
      <c r="A1937" s="75"/>
      <c r="D1937" s="58"/>
      <c r="E1937" s="58"/>
      <c r="F1937" s="58"/>
      <c r="G1937" s="58"/>
      <c r="H1937" s="60"/>
      <c r="I1937" s="60"/>
      <c r="J1937" s="60"/>
      <c r="K1937" s="60"/>
      <c r="M1937" s="61"/>
      <c r="N1937" s="61"/>
      <c r="O1937" s="62"/>
      <c r="P1937" s="125"/>
      <c r="W1937" s="62"/>
      <c r="X1937" s="62"/>
    </row>
    <row r="1938" spans="1:24" s="57" customFormat="1" x14ac:dyDescent="0.25">
      <c r="A1938" s="75"/>
      <c r="D1938" s="58"/>
      <c r="E1938" s="58"/>
      <c r="F1938" s="58"/>
      <c r="G1938" s="58"/>
      <c r="H1938" s="60"/>
      <c r="I1938" s="60"/>
      <c r="J1938" s="60"/>
      <c r="K1938" s="60"/>
      <c r="M1938" s="61"/>
      <c r="N1938" s="61"/>
      <c r="O1938" s="62"/>
      <c r="P1938" s="125"/>
      <c r="W1938" s="62"/>
      <c r="X1938" s="62"/>
    </row>
    <row r="1939" spans="1:24" s="57" customFormat="1" x14ac:dyDescent="0.25">
      <c r="A1939" s="75"/>
      <c r="D1939" s="58"/>
      <c r="E1939" s="58"/>
      <c r="F1939" s="58"/>
      <c r="G1939" s="58"/>
      <c r="H1939" s="60"/>
      <c r="I1939" s="60"/>
      <c r="J1939" s="60"/>
      <c r="K1939" s="60"/>
      <c r="M1939" s="61"/>
      <c r="N1939" s="61"/>
      <c r="O1939" s="62"/>
      <c r="P1939" s="125"/>
      <c r="W1939" s="62"/>
      <c r="X1939" s="62"/>
    </row>
    <row r="1940" spans="1:24" s="57" customFormat="1" x14ac:dyDescent="0.25">
      <c r="A1940" s="75"/>
      <c r="D1940" s="58"/>
      <c r="E1940" s="58"/>
      <c r="F1940" s="58"/>
      <c r="G1940" s="58"/>
      <c r="H1940" s="60"/>
      <c r="I1940" s="60"/>
      <c r="J1940" s="60"/>
      <c r="K1940" s="60"/>
      <c r="M1940" s="61"/>
      <c r="N1940" s="61"/>
      <c r="O1940" s="62"/>
      <c r="P1940" s="125"/>
      <c r="W1940" s="62"/>
      <c r="X1940" s="62"/>
    </row>
    <row r="1941" spans="1:24" s="57" customFormat="1" x14ac:dyDescent="0.25">
      <c r="A1941" s="75"/>
      <c r="D1941" s="58"/>
      <c r="E1941" s="58"/>
      <c r="F1941" s="58"/>
      <c r="G1941" s="58"/>
      <c r="H1941" s="60"/>
      <c r="I1941" s="60"/>
      <c r="J1941" s="60"/>
      <c r="K1941" s="60"/>
      <c r="M1941" s="61"/>
      <c r="N1941" s="61"/>
      <c r="O1941" s="62"/>
      <c r="P1941" s="125"/>
      <c r="W1941" s="62"/>
      <c r="X1941" s="62"/>
    </row>
    <row r="1942" spans="1:24" s="57" customFormat="1" x14ac:dyDescent="0.25">
      <c r="A1942" s="75"/>
      <c r="D1942" s="58"/>
      <c r="E1942" s="58"/>
      <c r="F1942" s="58"/>
      <c r="G1942" s="58"/>
      <c r="H1942" s="60"/>
      <c r="I1942" s="60"/>
      <c r="J1942" s="60"/>
      <c r="K1942" s="60"/>
      <c r="M1942" s="61"/>
      <c r="N1942" s="61"/>
      <c r="O1942" s="62"/>
      <c r="P1942" s="125"/>
      <c r="W1942" s="62"/>
      <c r="X1942" s="62"/>
    </row>
    <row r="1943" spans="1:24" s="57" customFormat="1" x14ac:dyDescent="0.25">
      <c r="A1943" s="75"/>
      <c r="D1943" s="58"/>
      <c r="E1943" s="58"/>
      <c r="F1943" s="58"/>
      <c r="G1943" s="58"/>
      <c r="H1943" s="60"/>
      <c r="I1943" s="60"/>
      <c r="J1943" s="60"/>
      <c r="K1943" s="60"/>
      <c r="M1943" s="61"/>
      <c r="N1943" s="61"/>
      <c r="O1943" s="62"/>
      <c r="P1943" s="125"/>
      <c r="W1943" s="62"/>
      <c r="X1943" s="62"/>
    </row>
    <row r="1944" spans="1:24" s="57" customFormat="1" x14ac:dyDescent="0.25">
      <c r="A1944" s="75"/>
      <c r="D1944" s="58"/>
      <c r="E1944" s="58"/>
      <c r="F1944" s="58"/>
      <c r="G1944" s="58"/>
      <c r="H1944" s="60"/>
      <c r="I1944" s="60"/>
      <c r="J1944" s="60"/>
      <c r="K1944" s="60"/>
      <c r="M1944" s="61"/>
      <c r="N1944" s="61"/>
      <c r="O1944" s="62"/>
      <c r="P1944" s="125"/>
      <c r="W1944" s="62"/>
      <c r="X1944" s="62"/>
    </row>
    <row r="1945" spans="1:24" s="57" customFormat="1" x14ac:dyDescent="0.25">
      <c r="A1945" s="75"/>
      <c r="D1945" s="58"/>
      <c r="E1945" s="58"/>
      <c r="F1945" s="58"/>
      <c r="G1945" s="58"/>
      <c r="H1945" s="60"/>
      <c r="I1945" s="60"/>
      <c r="J1945" s="60"/>
      <c r="K1945" s="60"/>
      <c r="M1945" s="61"/>
      <c r="N1945" s="61"/>
      <c r="O1945" s="62"/>
      <c r="P1945" s="125"/>
      <c r="W1945" s="62"/>
      <c r="X1945" s="62"/>
    </row>
    <row r="1946" spans="1:24" s="57" customFormat="1" x14ac:dyDescent="0.25">
      <c r="A1946" s="75"/>
      <c r="D1946" s="58"/>
      <c r="E1946" s="58"/>
      <c r="F1946" s="58"/>
      <c r="G1946" s="58"/>
      <c r="H1946" s="60"/>
      <c r="I1946" s="60"/>
      <c r="J1946" s="60"/>
      <c r="K1946" s="60"/>
      <c r="M1946" s="61"/>
      <c r="N1946" s="61"/>
      <c r="O1946" s="62"/>
      <c r="P1946" s="125"/>
      <c r="W1946" s="62"/>
      <c r="X1946" s="62"/>
    </row>
    <row r="1947" spans="1:24" s="57" customFormat="1" x14ac:dyDescent="0.25">
      <c r="A1947" s="75"/>
      <c r="D1947" s="58"/>
      <c r="E1947" s="58"/>
      <c r="F1947" s="58"/>
      <c r="G1947" s="58"/>
      <c r="H1947" s="60"/>
      <c r="I1947" s="60"/>
      <c r="J1947" s="60"/>
      <c r="K1947" s="60"/>
      <c r="M1947" s="61"/>
      <c r="N1947" s="61"/>
      <c r="O1947" s="62"/>
      <c r="P1947" s="125"/>
      <c r="W1947" s="62"/>
      <c r="X1947" s="62"/>
    </row>
    <row r="1948" spans="1:24" s="57" customFormat="1" x14ac:dyDescent="0.25">
      <c r="A1948" s="75"/>
      <c r="D1948" s="58"/>
      <c r="E1948" s="58"/>
      <c r="F1948" s="58"/>
      <c r="G1948" s="58"/>
      <c r="H1948" s="60"/>
      <c r="I1948" s="60"/>
      <c r="J1948" s="60"/>
      <c r="K1948" s="60"/>
      <c r="M1948" s="61"/>
      <c r="N1948" s="61"/>
      <c r="O1948" s="62"/>
      <c r="P1948" s="125"/>
      <c r="W1948" s="62"/>
      <c r="X1948" s="62"/>
    </row>
    <row r="1949" spans="1:24" s="57" customFormat="1" x14ac:dyDescent="0.25">
      <c r="A1949" s="75"/>
      <c r="D1949" s="58"/>
      <c r="E1949" s="58"/>
      <c r="F1949" s="58"/>
      <c r="G1949" s="58"/>
      <c r="H1949" s="60"/>
      <c r="I1949" s="60"/>
      <c r="J1949" s="60"/>
      <c r="K1949" s="60"/>
      <c r="M1949" s="61"/>
      <c r="N1949" s="61"/>
      <c r="O1949" s="62"/>
      <c r="P1949" s="125"/>
      <c r="W1949" s="62"/>
      <c r="X1949" s="62"/>
    </row>
    <row r="1950" spans="1:24" s="57" customFormat="1" x14ac:dyDescent="0.25">
      <c r="A1950" s="75"/>
      <c r="D1950" s="58"/>
      <c r="E1950" s="58"/>
      <c r="F1950" s="58"/>
      <c r="G1950" s="58"/>
      <c r="H1950" s="60"/>
      <c r="I1950" s="60"/>
      <c r="J1950" s="60"/>
      <c r="K1950" s="60"/>
      <c r="M1950" s="61"/>
      <c r="N1950" s="61"/>
      <c r="O1950" s="62"/>
      <c r="P1950" s="125"/>
      <c r="W1950" s="62"/>
      <c r="X1950" s="62"/>
    </row>
    <row r="1951" spans="1:24" s="57" customFormat="1" x14ac:dyDescent="0.25">
      <c r="A1951" s="75"/>
      <c r="D1951" s="58"/>
      <c r="E1951" s="58"/>
      <c r="F1951" s="58"/>
      <c r="G1951" s="58"/>
      <c r="H1951" s="60"/>
      <c r="I1951" s="60"/>
      <c r="J1951" s="60"/>
      <c r="K1951" s="60"/>
      <c r="M1951" s="61"/>
      <c r="N1951" s="61"/>
      <c r="O1951" s="62"/>
      <c r="P1951" s="125"/>
      <c r="W1951" s="62"/>
      <c r="X1951" s="62"/>
    </row>
    <row r="1952" spans="1:24" s="57" customFormat="1" x14ac:dyDescent="0.25">
      <c r="A1952" s="75"/>
      <c r="D1952" s="58"/>
      <c r="E1952" s="58"/>
      <c r="F1952" s="58"/>
      <c r="G1952" s="58"/>
      <c r="H1952" s="60"/>
      <c r="I1952" s="60"/>
      <c r="J1952" s="60"/>
      <c r="K1952" s="60"/>
      <c r="M1952" s="61"/>
      <c r="N1952" s="61"/>
      <c r="O1952" s="62"/>
      <c r="P1952" s="125"/>
      <c r="W1952" s="62"/>
      <c r="X1952" s="62"/>
    </row>
    <row r="1953" spans="1:24" s="57" customFormat="1" x14ac:dyDescent="0.25">
      <c r="A1953" s="75"/>
      <c r="D1953" s="58"/>
      <c r="E1953" s="58"/>
      <c r="F1953" s="58"/>
      <c r="G1953" s="58"/>
      <c r="H1953" s="60"/>
      <c r="I1953" s="60"/>
      <c r="J1953" s="60"/>
      <c r="K1953" s="60"/>
      <c r="M1953" s="61"/>
      <c r="N1953" s="61"/>
      <c r="O1953" s="62"/>
      <c r="P1953" s="125"/>
      <c r="W1953" s="62"/>
      <c r="X1953" s="62"/>
    </row>
    <row r="1954" spans="1:24" s="57" customFormat="1" x14ac:dyDescent="0.25">
      <c r="A1954" s="75"/>
      <c r="D1954" s="58"/>
      <c r="E1954" s="58"/>
      <c r="F1954" s="58"/>
      <c r="G1954" s="58"/>
      <c r="H1954" s="60"/>
      <c r="I1954" s="60"/>
      <c r="J1954" s="60"/>
      <c r="K1954" s="60"/>
      <c r="M1954" s="61"/>
      <c r="N1954" s="61"/>
      <c r="O1954" s="62"/>
      <c r="P1954" s="125"/>
      <c r="W1954" s="62"/>
      <c r="X1954" s="62"/>
    </row>
    <row r="1955" spans="1:24" s="57" customFormat="1" x14ac:dyDescent="0.25">
      <c r="A1955" s="75"/>
      <c r="D1955" s="58"/>
      <c r="E1955" s="58"/>
      <c r="F1955" s="58"/>
      <c r="G1955" s="58"/>
      <c r="H1955" s="60"/>
      <c r="I1955" s="60"/>
      <c r="J1955" s="60"/>
      <c r="K1955" s="60"/>
      <c r="M1955" s="61"/>
      <c r="N1955" s="61"/>
      <c r="O1955" s="62"/>
      <c r="P1955" s="125"/>
      <c r="W1955" s="62"/>
      <c r="X1955" s="62"/>
    </row>
    <row r="1956" spans="1:24" s="57" customFormat="1" x14ac:dyDescent="0.25">
      <c r="A1956" s="75"/>
      <c r="D1956" s="58"/>
      <c r="E1956" s="58"/>
      <c r="F1956" s="58"/>
      <c r="G1956" s="58"/>
      <c r="H1956" s="60"/>
      <c r="I1956" s="60"/>
      <c r="J1956" s="60"/>
      <c r="K1956" s="60"/>
      <c r="M1956" s="61"/>
      <c r="N1956" s="61"/>
      <c r="O1956" s="62"/>
      <c r="P1956" s="125"/>
      <c r="W1956" s="62"/>
      <c r="X1956" s="62"/>
    </row>
    <row r="1957" spans="1:24" s="57" customFormat="1" x14ac:dyDescent="0.25">
      <c r="A1957" s="75"/>
      <c r="D1957" s="58"/>
      <c r="E1957" s="58"/>
      <c r="F1957" s="58"/>
      <c r="G1957" s="58"/>
      <c r="H1957" s="60"/>
      <c r="I1957" s="60"/>
      <c r="J1957" s="60"/>
      <c r="K1957" s="60"/>
      <c r="M1957" s="61"/>
      <c r="N1957" s="61"/>
      <c r="O1957" s="62"/>
      <c r="P1957" s="125"/>
      <c r="W1957" s="62"/>
      <c r="X1957" s="62"/>
    </row>
    <row r="1958" spans="1:24" s="57" customFormat="1" x14ac:dyDescent="0.25">
      <c r="A1958" s="75"/>
      <c r="D1958" s="58"/>
      <c r="E1958" s="58"/>
      <c r="F1958" s="58"/>
      <c r="G1958" s="58"/>
      <c r="H1958" s="60"/>
      <c r="I1958" s="60"/>
      <c r="J1958" s="60"/>
      <c r="K1958" s="60"/>
      <c r="M1958" s="61"/>
      <c r="N1958" s="61"/>
      <c r="O1958" s="62"/>
      <c r="P1958" s="125"/>
      <c r="W1958" s="62"/>
      <c r="X1958" s="62"/>
    </row>
    <row r="1959" spans="1:24" s="57" customFormat="1" x14ac:dyDescent="0.25">
      <c r="A1959" s="75"/>
      <c r="D1959" s="58"/>
      <c r="E1959" s="58"/>
      <c r="F1959" s="58"/>
      <c r="G1959" s="58"/>
      <c r="H1959" s="60"/>
      <c r="I1959" s="60"/>
      <c r="J1959" s="60"/>
      <c r="K1959" s="60"/>
      <c r="M1959" s="61"/>
      <c r="N1959" s="61"/>
      <c r="O1959" s="62"/>
      <c r="P1959" s="125"/>
      <c r="W1959" s="62"/>
      <c r="X1959" s="62"/>
    </row>
    <row r="1960" spans="1:24" s="57" customFormat="1" x14ac:dyDescent="0.25">
      <c r="A1960" s="75"/>
      <c r="D1960" s="58"/>
      <c r="E1960" s="58"/>
      <c r="F1960" s="58"/>
      <c r="G1960" s="58"/>
      <c r="H1960" s="60"/>
      <c r="I1960" s="60"/>
      <c r="J1960" s="60"/>
      <c r="K1960" s="60"/>
      <c r="M1960" s="61"/>
      <c r="N1960" s="61"/>
      <c r="O1960" s="62"/>
      <c r="P1960" s="125"/>
      <c r="W1960" s="62"/>
      <c r="X1960" s="62"/>
    </row>
    <row r="1961" spans="1:24" s="57" customFormat="1" x14ac:dyDescent="0.25">
      <c r="A1961" s="75"/>
      <c r="D1961" s="58"/>
      <c r="E1961" s="58"/>
      <c r="F1961" s="58"/>
      <c r="G1961" s="58"/>
      <c r="H1961" s="60"/>
      <c r="I1961" s="60"/>
      <c r="J1961" s="60"/>
      <c r="K1961" s="60"/>
      <c r="M1961" s="61"/>
      <c r="N1961" s="61"/>
      <c r="O1961" s="62"/>
      <c r="P1961" s="125"/>
      <c r="W1961" s="62"/>
      <c r="X1961" s="62"/>
    </row>
    <row r="1962" spans="1:24" s="57" customFormat="1" x14ac:dyDescent="0.25">
      <c r="A1962" s="75"/>
      <c r="D1962" s="58"/>
      <c r="E1962" s="58"/>
      <c r="F1962" s="58"/>
      <c r="G1962" s="58"/>
      <c r="H1962" s="60"/>
      <c r="I1962" s="60"/>
      <c r="J1962" s="60"/>
      <c r="K1962" s="60"/>
      <c r="M1962" s="61"/>
      <c r="N1962" s="61"/>
      <c r="O1962" s="62"/>
      <c r="P1962" s="125"/>
      <c r="W1962" s="62"/>
      <c r="X1962" s="62"/>
    </row>
    <row r="1963" spans="1:24" s="57" customFormat="1" x14ac:dyDescent="0.25">
      <c r="A1963" s="75"/>
      <c r="D1963" s="58"/>
      <c r="E1963" s="58"/>
      <c r="F1963" s="58"/>
      <c r="G1963" s="58"/>
      <c r="H1963" s="60"/>
      <c r="I1963" s="60"/>
      <c r="J1963" s="60"/>
      <c r="K1963" s="60"/>
      <c r="M1963" s="61"/>
      <c r="N1963" s="61"/>
      <c r="O1963" s="62"/>
      <c r="P1963" s="125"/>
      <c r="W1963" s="62"/>
      <c r="X1963" s="62"/>
    </row>
    <row r="1964" spans="1:24" s="57" customFormat="1" x14ac:dyDescent="0.25">
      <c r="A1964" s="75"/>
      <c r="D1964" s="58"/>
      <c r="E1964" s="58"/>
      <c r="F1964" s="58"/>
      <c r="G1964" s="58"/>
      <c r="H1964" s="60"/>
      <c r="I1964" s="60"/>
      <c r="J1964" s="60"/>
      <c r="K1964" s="60"/>
      <c r="M1964" s="61"/>
      <c r="N1964" s="61"/>
      <c r="O1964" s="62"/>
      <c r="P1964" s="125"/>
      <c r="W1964" s="62"/>
      <c r="X1964" s="62"/>
    </row>
    <row r="1965" spans="1:24" s="57" customFormat="1" x14ac:dyDescent="0.25">
      <c r="A1965" s="75"/>
      <c r="D1965" s="58"/>
      <c r="E1965" s="58"/>
      <c r="F1965" s="58"/>
      <c r="G1965" s="58"/>
      <c r="H1965" s="60"/>
      <c r="I1965" s="60"/>
      <c r="J1965" s="60"/>
      <c r="K1965" s="60"/>
      <c r="M1965" s="61"/>
      <c r="N1965" s="61"/>
      <c r="O1965" s="62"/>
      <c r="P1965" s="125"/>
      <c r="W1965" s="62"/>
      <c r="X1965" s="62"/>
    </row>
    <row r="1966" spans="1:24" s="57" customFormat="1" x14ac:dyDescent="0.25">
      <c r="A1966" s="75"/>
      <c r="D1966" s="58"/>
      <c r="E1966" s="58"/>
      <c r="F1966" s="58"/>
      <c r="G1966" s="58"/>
      <c r="H1966" s="60"/>
      <c r="I1966" s="60"/>
      <c r="J1966" s="60"/>
      <c r="K1966" s="60"/>
      <c r="M1966" s="61"/>
      <c r="N1966" s="61"/>
      <c r="O1966" s="62"/>
      <c r="P1966" s="125"/>
      <c r="W1966" s="62"/>
      <c r="X1966" s="62"/>
    </row>
    <row r="1967" spans="1:24" s="57" customFormat="1" x14ac:dyDescent="0.25">
      <c r="A1967" s="75"/>
      <c r="D1967" s="58"/>
      <c r="E1967" s="58"/>
      <c r="F1967" s="58"/>
      <c r="G1967" s="58"/>
      <c r="H1967" s="60"/>
      <c r="I1967" s="60"/>
      <c r="J1967" s="60"/>
      <c r="K1967" s="60"/>
      <c r="M1967" s="61"/>
      <c r="N1967" s="61"/>
      <c r="O1967" s="62"/>
      <c r="P1967" s="125"/>
      <c r="W1967" s="62"/>
      <c r="X1967" s="62"/>
    </row>
    <row r="1968" spans="1:24" s="57" customFormat="1" x14ac:dyDescent="0.25">
      <c r="A1968" s="75"/>
      <c r="D1968" s="58"/>
      <c r="E1968" s="58"/>
      <c r="F1968" s="58"/>
      <c r="G1968" s="58"/>
      <c r="H1968" s="60"/>
      <c r="I1968" s="60"/>
      <c r="J1968" s="60"/>
      <c r="K1968" s="60"/>
      <c r="M1968" s="61"/>
      <c r="N1968" s="61"/>
      <c r="O1968" s="62"/>
      <c r="P1968" s="125"/>
      <c r="W1968" s="62"/>
      <c r="X1968" s="62"/>
    </row>
    <row r="1969" spans="1:24" s="57" customFormat="1" x14ac:dyDescent="0.25">
      <c r="A1969" s="75"/>
      <c r="D1969" s="58"/>
      <c r="E1969" s="58"/>
      <c r="F1969" s="58"/>
      <c r="G1969" s="58"/>
      <c r="H1969" s="60"/>
      <c r="I1969" s="60"/>
      <c r="J1969" s="60"/>
      <c r="K1969" s="60"/>
      <c r="M1969" s="61"/>
      <c r="N1969" s="61"/>
      <c r="O1969" s="62"/>
      <c r="P1969" s="125"/>
      <c r="W1969" s="62"/>
      <c r="X1969" s="62"/>
    </row>
    <row r="1970" spans="1:24" s="57" customFormat="1" x14ac:dyDescent="0.25">
      <c r="A1970" s="75"/>
      <c r="D1970" s="58"/>
      <c r="E1970" s="58"/>
      <c r="F1970" s="58"/>
      <c r="G1970" s="58"/>
      <c r="H1970" s="60"/>
      <c r="I1970" s="60"/>
      <c r="J1970" s="60"/>
      <c r="K1970" s="60"/>
      <c r="M1970" s="61"/>
      <c r="N1970" s="61"/>
      <c r="O1970" s="62"/>
      <c r="P1970" s="125"/>
      <c r="W1970" s="62"/>
      <c r="X1970" s="62"/>
    </row>
    <row r="1971" spans="1:24" s="57" customFormat="1" x14ac:dyDescent="0.25">
      <c r="A1971" s="75"/>
      <c r="D1971" s="58"/>
      <c r="E1971" s="58"/>
      <c r="F1971" s="58"/>
      <c r="G1971" s="58"/>
      <c r="H1971" s="60"/>
      <c r="I1971" s="60"/>
      <c r="J1971" s="60"/>
      <c r="K1971" s="60"/>
      <c r="M1971" s="61"/>
      <c r="N1971" s="61"/>
      <c r="O1971" s="62"/>
      <c r="P1971" s="125"/>
      <c r="W1971" s="62"/>
      <c r="X1971" s="62"/>
    </row>
    <row r="1972" spans="1:24" s="57" customFormat="1" x14ac:dyDescent="0.25">
      <c r="A1972" s="75"/>
      <c r="D1972" s="58"/>
      <c r="E1972" s="58"/>
      <c r="F1972" s="58"/>
      <c r="G1972" s="58"/>
      <c r="H1972" s="60"/>
      <c r="I1972" s="60"/>
      <c r="J1972" s="60"/>
      <c r="K1972" s="60"/>
      <c r="M1972" s="61"/>
      <c r="N1972" s="61"/>
      <c r="O1972" s="62"/>
      <c r="P1972" s="125"/>
      <c r="W1972" s="62"/>
      <c r="X1972" s="62"/>
    </row>
    <row r="1973" spans="1:24" s="57" customFormat="1" x14ac:dyDescent="0.25">
      <c r="A1973" s="75"/>
      <c r="D1973" s="58"/>
      <c r="E1973" s="58"/>
      <c r="F1973" s="58"/>
      <c r="G1973" s="58"/>
      <c r="H1973" s="60"/>
      <c r="I1973" s="60"/>
      <c r="J1973" s="60"/>
      <c r="K1973" s="60"/>
      <c r="M1973" s="61"/>
      <c r="N1973" s="61"/>
      <c r="O1973" s="62"/>
      <c r="P1973" s="125"/>
      <c r="W1973" s="62"/>
      <c r="X1973" s="62"/>
    </row>
    <row r="1974" spans="1:24" s="57" customFormat="1" x14ac:dyDescent="0.25">
      <c r="A1974" s="75"/>
      <c r="D1974" s="58"/>
      <c r="E1974" s="58"/>
      <c r="F1974" s="58"/>
      <c r="G1974" s="58"/>
      <c r="H1974" s="60"/>
      <c r="I1974" s="60"/>
      <c r="J1974" s="60"/>
      <c r="K1974" s="60"/>
      <c r="M1974" s="61"/>
      <c r="N1974" s="61"/>
      <c r="O1974" s="62"/>
      <c r="P1974" s="125"/>
      <c r="W1974" s="62"/>
      <c r="X1974" s="62"/>
    </row>
    <row r="1975" spans="1:24" s="57" customFormat="1" x14ac:dyDescent="0.25">
      <c r="A1975" s="75"/>
      <c r="D1975" s="58"/>
      <c r="E1975" s="58"/>
      <c r="F1975" s="58"/>
      <c r="G1975" s="58"/>
      <c r="H1975" s="60"/>
      <c r="I1975" s="60"/>
      <c r="J1975" s="60"/>
      <c r="K1975" s="60"/>
      <c r="M1975" s="61"/>
      <c r="N1975" s="61"/>
      <c r="O1975" s="62"/>
      <c r="P1975" s="125"/>
      <c r="W1975" s="62"/>
      <c r="X1975" s="62"/>
    </row>
    <row r="1976" spans="1:24" s="57" customFormat="1" x14ac:dyDescent="0.25">
      <c r="A1976" s="75"/>
      <c r="D1976" s="58"/>
      <c r="E1976" s="58"/>
      <c r="F1976" s="58"/>
      <c r="G1976" s="58"/>
      <c r="H1976" s="60"/>
      <c r="I1976" s="60"/>
      <c r="J1976" s="60"/>
      <c r="K1976" s="60"/>
      <c r="M1976" s="61"/>
      <c r="N1976" s="61"/>
      <c r="O1976" s="62"/>
      <c r="P1976" s="125"/>
      <c r="W1976" s="62"/>
      <c r="X1976" s="62"/>
    </row>
    <row r="1977" spans="1:24" s="57" customFormat="1" x14ac:dyDescent="0.25">
      <c r="A1977" s="75"/>
      <c r="D1977" s="58"/>
      <c r="E1977" s="58"/>
      <c r="F1977" s="58"/>
      <c r="G1977" s="58"/>
      <c r="H1977" s="60"/>
      <c r="I1977" s="60"/>
      <c r="J1977" s="60"/>
      <c r="K1977" s="60"/>
      <c r="M1977" s="61"/>
      <c r="N1977" s="61"/>
      <c r="O1977" s="62"/>
      <c r="P1977" s="125"/>
      <c r="W1977" s="62"/>
      <c r="X1977" s="62"/>
    </row>
    <row r="1978" spans="1:24" s="57" customFormat="1" x14ac:dyDescent="0.25">
      <c r="A1978" s="75"/>
      <c r="D1978" s="58"/>
      <c r="E1978" s="58"/>
      <c r="F1978" s="58"/>
      <c r="G1978" s="58"/>
      <c r="H1978" s="60"/>
      <c r="I1978" s="60"/>
      <c r="J1978" s="60"/>
      <c r="K1978" s="60"/>
      <c r="M1978" s="61"/>
      <c r="N1978" s="61"/>
      <c r="O1978" s="62"/>
      <c r="P1978" s="125"/>
      <c r="W1978" s="62"/>
      <c r="X1978" s="62"/>
    </row>
    <row r="1979" spans="1:24" s="57" customFormat="1" x14ac:dyDescent="0.25">
      <c r="A1979" s="75"/>
      <c r="D1979" s="58"/>
      <c r="E1979" s="58"/>
      <c r="F1979" s="58"/>
      <c r="G1979" s="58"/>
      <c r="H1979" s="60"/>
      <c r="I1979" s="60"/>
      <c r="J1979" s="60"/>
      <c r="K1979" s="60"/>
      <c r="M1979" s="61"/>
      <c r="N1979" s="61"/>
      <c r="O1979" s="62"/>
      <c r="P1979" s="125"/>
      <c r="W1979" s="62"/>
      <c r="X1979" s="62"/>
    </row>
    <row r="1980" spans="1:24" s="57" customFormat="1" x14ac:dyDescent="0.25">
      <c r="A1980" s="75"/>
      <c r="D1980" s="58"/>
      <c r="E1980" s="58"/>
      <c r="F1980" s="58"/>
      <c r="G1980" s="58"/>
      <c r="H1980" s="60"/>
      <c r="I1980" s="60"/>
      <c r="J1980" s="60"/>
      <c r="K1980" s="60"/>
      <c r="M1980" s="61"/>
      <c r="N1980" s="61"/>
      <c r="O1980" s="62"/>
      <c r="P1980" s="125"/>
      <c r="W1980" s="62"/>
      <c r="X1980" s="62"/>
    </row>
    <row r="1981" spans="1:24" s="57" customFormat="1" x14ac:dyDescent="0.25">
      <c r="A1981" s="75"/>
      <c r="D1981" s="58"/>
      <c r="E1981" s="58"/>
      <c r="F1981" s="58"/>
      <c r="G1981" s="58"/>
      <c r="H1981" s="60"/>
      <c r="I1981" s="60"/>
      <c r="J1981" s="60"/>
      <c r="K1981" s="60"/>
      <c r="M1981" s="61"/>
      <c r="N1981" s="61"/>
      <c r="O1981" s="62"/>
      <c r="P1981" s="125"/>
      <c r="W1981" s="62"/>
      <c r="X1981" s="62"/>
    </row>
    <row r="1982" spans="1:24" s="57" customFormat="1" x14ac:dyDescent="0.25">
      <c r="A1982" s="75"/>
      <c r="D1982" s="58"/>
      <c r="E1982" s="58"/>
      <c r="F1982" s="58"/>
      <c r="G1982" s="58"/>
      <c r="H1982" s="60"/>
      <c r="I1982" s="60"/>
      <c r="J1982" s="60"/>
      <c r="K1982" s="60"/>
      <c r="M1982" s="61"/>
      <c r="N1982" s="61"/>
      <c r="O1982" s="62"/>
      <c r="P1982" s="125"/>
      <c r="W1982" s="62"/>
      <c r="X1982" s="62"/>
    </row>
    <row r="1983" spans="1:24" s="57" customFormat="1" x14ac:dyDescent="0.25">
      <c r="A1983" s="75"/>
      <c r="D1983" s="58"/>
      <c r="E1983" s="58"/>
      <c r="F1983" s="58"/>
      <c r="G1983" s="58"/>
      <c r="H1983" s="60"/>
      <c r="I1983" s="60"/>
      <c r="J1983" s="60"/>
      <c r="K1983" s="60"/>
      <c r="M1983" s="61"/>
      <c r="N1983" s="61"/>
      <c r="O1983" s="62"/>
      <c r="P1983" s="125"/>
      <c r="W1983" s="62"/>
      <c r="X1983" s="62"/>
    </row>
    <row r="1984" spans="1:24" s="57" customFormat="1" x14ac:dyDescent="0.25">
      <c r="A1984" s="75"/>
      <c r="D1984" s="58"/>
      <c r="E1984" s="58"/>
      <c r="F1984" s="58"/>
      <c r="G1984" s="58"/>
      <c r="H1984" s="60"/>
      <c r="I1984" s="60"/>
      <c r="J1984" s="60"/>
      <c r="K1984" s="60"/>
      <c r="M1984" s="61"/>
      <c r="N1984" s="61"/>
      <c r="O1984" s="62"/>
      <c r="P1984" s="125"/>
      <c r="W1984" s="62"/>
      <c r="X1984" s="62"/>
    </row>
    <row r="1985" spans="1:24" s="57" customFormat="1" x14ac:dyDescent="0.25">
      <c r="A1985" s="75"/>
      <c r="D1985" s="58"/>
      <c r="E1985" s="58"/>
      <c r="F1985" s="58"/>
      <c r="G1985" s="58"/>
      <c r="H1985" s="60"/>
      <c r="I1985" s="60"/>
      <c r="J1985" s="60"/>
      <c r="K1985" s="60"/>
      <c r="M1985" s="61"/>
      <c r="N1985" s="61"/>
      <c r="O1985" s="62"/>
      <c r="P1985" s="125"/>
      <c r="W1985" s="62"/>
      <c r="X1985" s="62"/>
    </row>
    <row r="1986" spans="1:24" s="57" customFormat="1" x14ac:dyDescent="0.25">
      <c r="A1986" s="75"/>
      <c r="D1986" s="58"/>
      <c r="E1986" s="58"/>
      <c r="F1986" s="58"/>
      <c r="G1986" s="58"/>
      <c r="H1986" s="60"/>
      <c r="I1986" s="60"/>
      <c r="J1986" s="60"/>
      <c r="K1986" s="60"/>
      <c r="M1986" s="61"/>
      <c r="N1986" s="61"/>
      <c r="O1986" s="62"/>
      <c r="P1986" s="125"/>
      <c r="W1986" s="62"/>
      <c r="X1986" s="62"/>
    </row>
    <row r="1987" spans="1:24" s="57" customFormat="1" x14ac:dyDescent="0.25">
      <c r="A1987" s="75"/>
      <c r="D1987" s="58"/>
      <c r="E1987" s="58"/>
      <c r="F1987" s="58"/>
      <c r="G1987" s="58"/>
      <c r="H1987" s="60"/>
      <c r="I1987" s="60"/>
      <c r="J1987" s="60"/>
      <c r="K1987" s="60"/>
      <c r="M1987" s="61"/>
      <c r="N1987" s="61"/>
      <c r="O1987" s="62"/>
      <c r="P1987" s="125"/>
      <c r="W1987" s="62"/>
      <c r="X1987" s="62"/>
    </row>
    <row r="1988" spans="1:24" s="57" customFormat="1" x14ac:dyDescent="0.25">
      <c r="A1988" s="75"/>
      <c r="D1988" s="58"/>
      <c r="E1988" s="58"/>
      <c r="F1988" s="58"/>
      <c r="G1988" s="58"/>
      <c r="H1988" s="60"/>
      <c r="I1988" s="60"/>
      <c r="J1988" s="60"/>
      <c r="K1988" s="60"/>
      <c r="M1988" s="61"/>
      <c r="N1988" s="61"/>
      <c r="O1988" s="62"/>
      <c r="P1988" s="125"/>
      <c r="W1988" s="62"/>
      <c r="X1988" s="62"/>
    </row>
    <row r="1989" spans="1:24" s="57" customFormat="1" x14ac:dyDescent="0.25">
      <c r="A1989" s="75"/>
      <c r="D1989" s="58"/>
      <c r="E1989" s="58"/>
      <c r="F1989" s="58"/>
      <c r="G1989" s="58"/>
      <c r="H1989" s="60"/>
      <c r="I1989" s="60"/>
      <c r="J1989" s="60"/>
      <c r="K1989" s="60"/>
      <c r="M1989" s="61"/>
      <c r="N1989" s="61"/>
      <c r="O1989" s="62"/>
      <c r="P1989" s="125"/>
      <c r="W1989" s="62"/>
      <c r="X1989" s="62"/>
    </row>
    <row r="1990" spans="1:24" s="57" customFormat="1" x14ac:dyDescent="0.25">
      <c r="A1990" s="75"/>
      <c r="D1990" s="58"/>
      <c r="E1990" s="58"/>
      <c r="F1990" s="58"/>
      <c r="G1990" s="58"/>
      <c r="H1990" s="60"/>
      <c r="I1990" s="60"/>
      <c r="J1990" s="60"/>
      <c r="K1990" s="60"/>
      <c r="M1990" s="61"/>
      <c r="N1990" s="61"/>
      <c r="O1990" s="62"/>
      <c r="P1990" s="125"/>
      <c r="W1990" s="62"/>
      <c r="X1990" s="62"/>
    </row>
    <row r="1991" spans="1:24" s="57" customFormat="1" x14ac:dyDescent="0.25">
      <c r="A1991" s="75"/>
      <c r="D1991" s="58"/>
      <c r="E1991" s="58"/>
      <c r="F1991" s="58"/>
      <c r="G1991" s="58"/>
      <c r="H1991" s="60"/>
      <c r="I1991" s="60"/>
      <c r="J1991" s="60"/>
      <c r="K1991" s="60"/>
      <c r="M1991" s="61"/>
      <c r="N1991" s="61"/>
      <c r="O1991" s="62"/>
      <c r="P1991" s="125"/>
      <c r="W1991" s="62"/>
      <c r="X1991" s="62"/>
    </row>
    <row r="1992" spans="1:24" s="57" customFormat="1" x14ac:dyDescent="0.25">
      <c r="A1992" s="75"/>
      <c r="D1992" s="58"/>
      <c r="E1992" s="58"/>
      <c r="F1992" s="58"/>
      <c r="G1992" s="58"/>
      <c r="H1992" s="60"/>
      <c r="I1992" s="60"/>
      <c r="J1992" s="60"/>
      <c r="K1992" s="60"/>
      <c r="M1992" s="61"/>
      <c r="N1992" s="61"/>
      <c r="O1992" s="62"/>
      <c r="P1992" s="125"/>
      <c r="W1992" s="62"/>
      <c r="X1992" s="62"/>
    </row>
    <row r="1993" spans="1:24" s="57" customFormat="1" x14ac:dyDescent="0.25">
      <c r="A1993" s="75"/>
      <c r="D1993" s="58"/>
      <c r="E1993" s="58"/>
      <c r="F1993" s="58"/>
      <c r="G1993" s="58"/>
      <c r="H1993" s="60"/>
      <c r="I1993" s="60"/>
      <c r="J1993" s="60"/>
      <c r="K1993" s="60"/>
      <c r="M1993" s="61"/>
      <c r="N1993" s="61"/>
      <c r="O1993" s="62"/>
      <c r="P1993" s="125"/>
      <c r="W1993" s="62"/>
      <c r="X1993" s="62"/>
    </row>
    <row r="1994" spans="1:24" s="57" customFormat="1" x14ac:dyDescent="0.25">
      <c r="A1994" s="75"/>
      <c r="D1994" s="58"/>
      <c r="E1994" s="58"/>
      <c r="F1994" s="58"/>
      <c r="G1994" s="58"/>
      <c r="H1994" s="60"/>
      <c r="I1994" s="60"/>
      <c r="J1994" s="60"/>
      <c r="K1994" s="60"/>
      <c r="M1994" s="61"/>
      <c r="N1994" s="61"/>
      <c r="O1994" s="62"/>
      <c r="P1994" s="125"/>
      <c r="W1994" s="62"/>
      <c r="X1994" s="62"/>
    </row>
    <row r="1995" spans="1:24" s="57" customFormat="1" x14ac:dyDescent="0.25">
      <c r="A1995" s="75"/>
      <c r="D1995" s="58"/>
      <c r="E1995" s="58"/>
      <c r="F1995" s="58"/>
      <c r="G1995" s="58"/>
      <c r="H1995" s="60"/>
      <c r="I1995" s="60"/>
      <c r="J1995" s="60"/>
      <c r="K1995" s="60"/>
      <c r="M1995" s="61"/>
      <c r="N1995" s="61"/>
      <c r="O1995" s="62"/>
      <c r="P1995" s="125"/>
      <c r="W1995" s="62"/>
      <c r="X1995" s="62"/>
    </row>
    <row r="1996" spans="1:24" s="57" customFormat="1" x14ac:dyDescent="0.25">
      <c r="A1996" s="75"/>
      <c r="D1996" s="58"/>
      <c r="E1996" s="58"/>
      <c r="F1996" s="58"/>
      <c r="G1996" s="58"/>
      <c r="H1996" s="60"/>
      <c r="I1996" s="60"/>
      <c r="J1996" s="60"/>
      <c r="K1996" s="60"/>
      <c r="M1996" s="61"/>
      <c r="N1996" s="61"/>
      <c r="O1996" s="62"/>
      <c r="P1996" s="125"/>
      <c r="W1996" s="62"/>
      <c r="X1996" s="62"/>
    </row>
    <row r="1997" spans="1:24" s="57" customFormat="1" x14ac:dyDescent="0.25">
      <c r="A1997" s="75"/>
      <c r="D1997" s="58"/>
      <c r="E1997" s="58"/>
      <c r="F1997" s="58"/>
      <c r="G1997" s="58"/>
      <c r="H1997" s="60"/>
      <c r="I1997" s="60"/>
      <c r="J1997" s="60"/>
      <c r="K1997" s="60"/>
      <c r="M1997" s="61"/>
      <c r="N1997" s="61"/>
      <c r="O1997" s="62"/>
      <c r="P1997" s="125"/>
      <c r="W1997" s="62"/>
      <c r="X1997" s="62"/>
    </row>
    <row r="1998" spans="1:24" s="57" customFormat="1" x14ac:dyDescent="0.25">
      <c r="A1998" s="75"/>
      <c r="D1998" s="58"/>
      <c r="E1998" s="58"/>
      <c r="F1998" s="58"/>
      <c r="G1998" s="58"/>
      <c r="H1998" s="60"/>
      <c r="I1998" s="60"/>
      <c r="J1998" s="60"/>
      <c r="K1998" s="60"/>
      <c r="M1998" s="61"/>
      <c r="N1998" s="61"/>
      <c r="O1998" s="62"/>
      <c r="P1998" s="125"/>
      <c r="W1998" s="62"/>
      <c r="X1998" s="62"/>
    </row>
    <row r="1999" spans="1:24" s="57" customFormat="1" x14ac:dyDescent="0.25">
      <c r="A1999" s="75"/>
      <c r="D1999" s="58"/>
      <c r="E1999" s="58"/>
      <c r="F1999" s="58"/>
      <c r="G1999" s="58"/>
      <c r="H1999" s="60"/>
      <c r="I1999" s="60"/>
      <c r="J1999" s="60"/>
      <c r="K1999" s="60"/>
      <c r="M1999" s="61"/>
      <c r="N1999" s="61"/>
      <c r="O1999" s="62"/>
      <c r="P1999" s="125"/>
      <c r="W1999" s="62"/>
      <c r="X1999" s="62"/>
    </row>
    <row r="2000" spans="1:24" s="57" customFormat="1" x14ac:dyDescent="0.25">
      <c r="A2000" s="75"/>
      <c r="D2000" s="58"/>
      <c r="E2000" s="58"/>
      <c r="F2000" s="58"/>
      <c r="G2000" s="58"/>
      <c r="H2000" s="60"/>
      <c r="I2000" s="60"/>
      <c r="J2000" s="60"/>
      <c r="K2000" s="60"/>
      <c r="M2000" s="61"/>
      <c r="N2000" s="61"/>
      <c r="O2000" s="62"/>
      <c r="P2000" s="125"/>
      <c r="W2000" s="62"/>
      <c r="X2000" s="62"/>
    </row>
    <row r="2001" spans="1:24" s="57" customFormat="1" x14ac:dyDescent="0.25">
      <c r="A2001" s="75"/>
      <c r="D2001" s="58"/>
      <c r="E2001" s="58"/>
      <c r="F2001" s="58"/>
      <c r="G2001" s="58"/>
      <c r="H2001" s="60"/>
      <c r="I2001" s="60"/>
      <c r="J2001" s="60"/>
      <c r="K2001" s="60"/>
      <c r="M2001" s="61"/>
      <c r="N2001" s="61"/>
      <c r="O2001" s="62"/>
      <c r="P2001" s="125"/>
      <c r="W2001" s="62"/>
      <c r="X2001" s="62"/>
    </row>
    <row r="2002" spans="1:24" s="57" customFormat="1" x14ac:dyDescent="0.25">
      <c r="A2002" s="75"/>
      <c r="D2002" s="58"/>
      <c r="E2002" s="58"/>
      <c r="F2002" s="58"/>
      <c r="G2002" s="58"/>
      <c r="H2002" s="60"/>
      <c r="I2002" s="60"/>
      <c r="J2002" s="60"/>
      <c r="K2002" s="60"/>
      <c r="M2002" s="61"/>
      <c r="N2002" s="61"/>
      <c r="O2002" s="62"/>
      <c r="P2002" s="125"/>
      <c r="W2002" s="62"/>
      <c r="X2002" s="62"/>
    </row>
    <row r="2003" spans="1:24" s="57" customFormat="1" x14ac:dyDescent="0.25">
      <c r="A2003" s="75"/>
      <c r="D2003" s="58"/>
      <c r="E2003" s="58"/>
      <c r="F2003" s="58"/>
      <c r="G2003" s="58"/>
      <c r="H2003" s="60"/>
      <c r="I2003" s="60"/>
      <c r="J2003" s="60"/>
      <c r="K2003" s="60"/>
      <c r="M2003" s="61"/>
      <c r="N2003" s="61"/>
      <c r="O2003" s="62"/>
      <c r="P2003" s="125"/>
      <c r="W2003" s="62"/>
      <c r="X2003" s="62"/>
    </row>
    <row r="2004" spans="1:24" s="57" customFormat="1" x14ac:dyDescent="0.25">
      <c r="A2004" s="75"/>
      <c r="D2004" s="58"/>
      <c r="E2004" s="58"/>
      <c r="F2004" s="58"/>
      <c r="G2004" s="58"/>
      <c r="H2004" s="60"/>
      <c r="I2004" s="60"/>
      <c r="J2004" s="60"/>
      <c r="K2004" s="60"/>
      <c r="M2004" s="61"/>
      <c r="N2004" s="61"/>
      <c r="O2004" s="62"/>
      <c r="P2004" s="125"/>
      <c r="W2004" s="62"/>
      <c r="X2004" s="62"/>
    </row>
    <row r="2005" spans="1:24" s="57" customFormat="1" x14ac:dyDescent="0.25">
      <c r="A2005" s="75"/>
      <c r="D2005" s="58"/>
      <c r="E2005" s="58"/>
      <c r="F2005" s="58"/>
      <c r="G2005" s="58"/>
      <c r="H2005" s="60"/>
      <c r="I2005" s="60"/>
      <c r="J2005" s="60"/>
      <c r="K2005" s="60"/>
      <c r="M2005" s="61"/>
      <c r="N2005" s="61"/>
      <c r="O2005" s="62"/>
      <c r="P2005" s="125"/>
      <c r="W2005" s="62"/>
      <c r="X2005" s="62"/>
    </row>
    <row r="2006" spans="1:24" s="57" customFormat="1" x14ac:dyDescent="0.25">
      <c r="A2006" s="75"/>
      <c r="D2006" s="58"/>
      <c r="E2006" s="58"/>
      <c r="F2006" s="58"/>
      <c r="G2006" s="58"/>
      <c r="H2006" s="60"/>
      <c r="I2006" s="60"/>
      <c r="J2006" s="60"/>
      <c r="K2006" s="60"/>
      <c r="M2006" s="61"/>
      <c r="N2006" s="61"/>
      <c r="O2006" s="62"/>
      <c r="P2006" s="125"/>
      <c r="W2006" s="62"/>
      <c r="X2006" s="62"/>
    </row>
    <row r="2007" spans="1:24" s="57" customFormat="1" x14ac:dyDescent="0.25">
      <c r="A2007" s="75"/>
      <c r="D2007" s="58"/>
      <c r="E2007" s="58"/>
      <c r="F2007" s="58"/>
      <c r="G2007" s="58"/>
      <c r="H2007" s="60"/>
      <c r="I2007" s="60"/>
      <c r="J2007" s="60"/>
      <c r="K2007" s="60"/>
      <c r="M2007" s="61"/>
      <c r="N2007" s="61"/>
      <c r="O2007" s="62"/>
      <c r="P2007" s="125"/>
      <c r="W2007" s="62"/>
      <c r="X2007" s="62"/>
    </row>
    <row r="2008" spans="1:24" s="57" customFormat="1" x14ac:dyDescent="0.25">
      <c r="A2008" s="75"/>
      <c r="D2008" s="58"/>
      <c r="E2008" s="58"/>
      <c r="F2008" s="58"/>
      <c r="G2008" s="58"/>
      <c r="H2008" s="60"/>
      <c r="I2008" s="60"/>
      <c r="J2008" s="60"/>
      <c r="K2008" s="60"/>
      <c r="M2008" s="61"/>
      <c r="N2008" s="61"/>
      <c r="O2008" s="62"/>
      <c r="P2008" s="125"/>
      <c r="W2008" s="62"/>
      <c r="X2008" s="62"/>
    </row>
    <row r="2009" spans="1:24" s="57" customFormat="1" x14ac:dyDescent="0.25">
      <c r="A2009" s="75"/>
      <c r="D2009" s="58"/>
      <c r="E2009" s="58"/>
      <c r="F2009" s="58"/>
      <c r="G2009" s="58"/>
      <c r="H2009" s="60"/>
      <c r="I2009" s="60"/>
      <c r="J2009" s="60"/>
      <c r="K2009" s="60"/>
      <c r="M2009" s="61"/>
      <c r="N2009" s="61"/>
      <c r="O2009" s="62"/>
      <c r="P2009" s="125"/>
      <c r="W2009" s="62"/>
      <c r="X2009" s="62"/>
    </row>
    <row r="2010" spans="1:24" s="57" customFormat="1" x14ac:dyDescent="0.25">
      <c r="A2010" s="75"/>
      <c r="D2010" s="58"/>
      <c r="E2010" s="58"/>
      <c r="F2010" s="58"/>
      <c r="G2010" s="58"/>
      <c r="H2010" s="60"/>
      <c r="I2010" s="60"/>
      <c r="J2010" s="60"/>
      <c r="K2010" s="60"/>
      <c r="M2010" s="61"/>
      <c r="N2010" s="61"/>
      <c r="O2010" s="62"/>
      <c r="P2010" s="125"/>
      <c r="W2010" s="62"/>
      <c r="X2010" s="62"/>
    </row>
    <row r="2011" spans="1:24" s="57" customFormat="1" x14ac:dyDescent="0.25">
      <c r="A2011" s="75"/>
      <c r="D2011" s="58"/>
      <c r="E2011" s="58"/>
      <c r="F2011" s="58"/>
      <c r="G2011" s="58"/>
      <c r="H2011" s="60"/>
      <c r="I2011" s="60"/>
      <c r="J2011" s="60"/>
      <c r="K2011" s="60"/>
      <c r="M2011" s="61"/>
      <c r="N2011" s="61"/>
      <c r="O2011" s="62"/>
      <c r="P2011" s="125"/>
      <c r="W2011" s="62"/>
      <c r="X2011" s="62"/>
    </row>
    <row r="2012" spans="1:24" s="57" customFormat="1" x14ac:dyDescent="0.25">
      <c r="A2012" s="75"/>
      <c r="D2012" s="58"/>
      <c r="E2012" s="58"/>
      <c r="F2012" s="58"/>
      <c r="G2012" s="58"/>
      <c r="H2012" s="60"/>
      <c r="I2012" s="60"/>
      <c r="J2012" s="60"/>
      <c r="K2012" s="60"/>
      <c r="M2012" s="61"/>
      <c r="N2012" s="61"/>
      <c r="O2012" s="62"/>
      <c r="P2012" s="125"/>
      <c r="W2012" s="62"/>
      <c r="X2012" s="62"/>
    </row>
    <row r="2013" spans="1:24" s="57" customFormat="1" x14ac:dyDescent="0.25">
      <c r="A2013" s="75"/>
      <c r="D2013" s="58"/>
      <c r="E2013" s="58"/>
      <c r="F2013" s="58"/>
      <c r="G2013" s="58"/>
      <c r="H2013" s="60"/>
      <c r="I2013" s="60"/>
      <c r="J2013" s="60"/>
      <c r="K2013" s="60"/>
      <c r="M2013" s="61"/>
      <c r="N2013" s="61"/>
      <c r="O2013" s="62"/>
      <c r="P2013" s="125"/>
      <c r="W2013" s="62"/>
      <c r="X2013" s="62"/>
    </row>
    <row r="2014" spans="1:24" s="57" customFormat="1" x14ac:dyDescent="0.25">
      <c r="A2014" s="75"/>
      <c r="D2014" s="58"/>
      <c r="E2014" s="58"/>
      <c r="F2014" s="58"/>
      <c r="G2014" s="58"/>
      <c r="H2014" s="60"/>
      <c r="I2014" s="60"/>
      <c r="J2014" s="60"/>
      <c r="K2014" s="60"/>
      <c r="M2014" s="61"/>
      <c r="N2014" s="61"/>
      <c r="O2014" s="62"/>
      <c r="P2014" s="125"/>
      <c r="W2014" s="62"/>
      <c r="X2014" s="62"/>
    </row>
    <row r="2015" spans="1:24" s="57" customFormat="1" x14ac:dyDescent="0.25">
      <c r="A2015" s="75"/>
      <c r="D2015" s="58"/>
      <c r="E2015" s="58"/>
      <c r="F2015" s="58"/>
      <c r="G2015" s="58"/>
      <c r="H2015" s="60"/>
      <c r="I2015" s="60"/>
      <c r="J2015" s="60"/>
      <c r="K2015" s="60"/>
      <c r="M2015" s="61"/>
      <c r="N2015" s="61"/>
      <c r="O2015" s="62"/>
      <c r="P2015" s="125"/>
      <c r="W2015" s="62"/>
      <c r="X2015" s="62"/>
    </row>
    <row r="2016" spans="1:24" s="57" customFormat="1" x14ac:dyDescent="0.25">
      <c r="A2016" s="75"/>
      <c r="D2016" s="58"/>
      <c r="E2016" s="58"/>
      <c r="F2016" s="58"/>
      <c r="G2016" s="58"/>
      <c r="H2016" s="60"/>
      <c r="I2016" s="60"/>
      <c r="J2016" s="60"/>
      <c r="K2016" s="60"/>
      <c r="M2016" s="61"/>
      <c r="N2016" s="61"/>
      <c r="O2016" s="62"/>
      <c r="P2016" s="125"/>
      <c r="W2016" s="62"/>
      <c r="X2016" s="62"/>
    </row>
    <row r="2017" spans="1:24" s="57" customFormat="1" x14ac:dyDescent="0.25">
      <c r="A2017" s="75"/>
      <c r="D2017" s="58"/>
      <c r="E2017" s="58"/>
      <c r="F2017" s="58"/>
      <c r="G2017" s="58"/>
      <c r="H2017" s="60"/>
      <c r="I2017" s="60"/>
      <c r="J2017" s="60"/>
      <c r="K2017" s="60"/>
      <c r="M2017" s="61"/>
      <c r="N2017" s="61"/>
      <c r="O2017" s="62"/>
      <c r="P2017" s="125"/>
      <c r="W2017" s="62"/>
      <c r="X2017" s="62"/>
    </row>
    <row r="2018" spans="1:24" s="57" customFormat="1" x14ac:dyDescent="0.25">
      <c r="A2018" s="75"/>
      <c r="D2018" s="58"/>
      <c r="E2018" s="58"/>
      <c r="F2018" s="58"/>
      <c r="G2018" s="58"/>
      <c r="H2018" s="60"/>
      <c r="I2018" s="60"/>
      <c r="J2018" s="60"/>
      <c r="K2018" s="60"/>
      <c r="M2018" s="61"/>
      <c r="N2018" s="61"/>
      <c r="O2018" s="62"/>
      <c r="P2018" s="125"/>
      <c r="W2018" s="62"/>
      <c r="X2018" s="62"/>
    </row>
    <row r="2019" spans="1:24" s="57" customFormat="1" x14ac:dyDescent="0.25">
      <c r="A2019" s="75"/>
      <c r="D2019" s="58"/>
      <c r="E2019" s="58"/>
      <c r="F2019" s="58"/>
      <c r="G2019" s="58"/>
      <c r="H2019" s="60"/>
      <c r="I2019" s="60"/>
      <c r="J2019" s="60"/>
      <c r="K2019" s="60"/>
      <c r="M2019" s="61"/>
      <c r="N2019" s="61"/>
      <c r="O2019" s="62"/>
      <c r="P2019" s="125"/>
      <c r="W2019" s="62"/>
      <c r="X2019" s="62"/>
    </row>
    <row r="2020" spans="1:24" s="57" customFormat="1" x14ac:dyDescent="0.25">
      <c r="A2020" s="75"/>
      <c r="D2020" s="58"/>
      <c r="E2020" s="58"/>
      <c r="F2020" s="58"/>
      <c r="G2020" s="58"/>
      <c r="H2020" s="60"/>
      <c r="I2020" s="60"/>
      <c r="J2020" s="60"/>
      <c r="K2020" s="60"/>
      <c r="M2020" s="61"/>
      <c r="N2020" s="61"/>
      <c r="O2020" s="62"/>
      <c r="P2020" s="125"/>
      <c r="W2020" s="62"/>
      <c r="X2020" s="62"/>
    </row>
    <row r="2021" spans="1:24" s="57" customFormat="1" x14ac:dyDescent="0.25">
      <c r="A2021" s="75"/>
      <c r="D2021" s="58"/>
      <c r="E2021" s="58"/>
      <c r="F2021" s="58"/>
      <c r="G2021" s="58"/>
      <c r="H2021" s="60"/>
      <c r="I2021" s="60"/>
      <c r="J2021" s="60"/>
      <c r="K2021" s="60"/>
      <c r="M2021" s="61"/>
      <c r="N2021" s="61"/>
      <c r="O2021" s="62"/>
      <c r="P2021" s="125"/>
      <c r="W2021" s="62"/>
      <c r="X2021" s="62"/>
    </row>
    <row r="2022" spans="1:24" s="57" customFormat="1" x14ac:dyDescent="0.25">
      <c r="A2022" s="75"/>
      <c r="D2022" s="58"/>
      <c r="E2022" s="58"/>
      <c r="F2022" s="58"/>
      <c r="G2022" s="58"/>
      <c r="H2022" s="60"/>
      <c r="I2022" s="60"/>
      <c r="J2022" s="60"/>
      <c r="K2022" s="60"/>
      <c r="M2022" s="61"/>
      <c r="N2022" s="61"/>
      <c r="O2022" s="62"/>
      <c r="P2022" s="125"/>
      <c r="W2022" s="62"/>
      <c r="X2022" s="62"/>
    </row>
    <row r="2023" spans="1:24" s="57" customFormat="1" x14ac:dyDescent="0.25">
      <c r="A2023" s="75"/>
      <c r="D2023" s="58"/>
      <c r="E2023" s="58"/>
      <c r="F2023" s="58"/>
      <c r="G2023" s="58"/>
      <c r="H2023" s="60"/>
      <c r="I2023" s="60"/>
      <c r="J2023" s="60"/>
      <c r="K2023" s="60"/>
      <c r="M2023" s="61"/>
      <c r="N2023" s="61"/>
      <c r="O2023" s="62"/>
      <c r="P2023" s="125"/>
      <c r="W2023" s="62"/>
      <c r="X2023" s="62"/>
    </row>
    <row r="2024" spans="1:24" s="57" customFormat="1" x14ac:dyDescent="0.25">
      <c r="A2024" s="75"/>
      <c r="D2024" s="58"/>
      <c r="E2024" s="58"/>
      <c r="F2024" s="58"/>
      <c r="G2024" s="58"/>
      <c r="H2024" s="60"/>
      <c r="I2024" s="60"/>
      <c r="J2024" s="60"/>
      <c r="K2024" s="60"/>
      <c r="M2024" s="61"/>
      <c r="N2024" s="61"/>
      <c r="O2024" s="62"/>
      <c r="P2024" s="125"/>
      <c r="W2024" s="62"/>
      <c r="X2024" s="62"/>
    </row>
    <row r="2025" spans="1:24" s="57" customFormat="1" x14ac:dyDescent="0.25">
      <c r="A2025" s="75"/>
      <c r="D2025" s="58"/>
      <c r="E2025" s="58"/>
      <c r="F2025" s="58"/>
      <c r="G2025" s="58"/>
      <c r="H2025" s="60"/>
      <c r="I2025" s="60"/>
      <c r="J2025" s="60"/>
      <c r="K2025" s="60"/>
      <c r="M2025" s="61"/>
      <c r="N2025" s="61"/>
      <c r="O2025" s="62"/>
      <c r="P2025" s="125"/>
      <c r="W2025" s="62"/>
      <c r="X2025" s="62"/>
    </row>
    <row r="2026" spans="1:24" s="57" customFormat="1" x14ac:dyDescent="0.25">
      <c r="A2026" s="75"/>
      <c r="D2026" s="58"/>
      <c r="E2026" s="58"/>
      <c r="F2026" s="58"/>
      <c r="G2026" s="58"/>
      <c r="H2026" s="60"/>
      <c r="I2026" s="60"/>
      <c r="J2026" s="60"/>
      <c r="K2026" s="60"/>
      <c r="M2026" s="61"/>
      <c r="N2026" s="61"/>
      <c r="O2026" s="62"/>
      <c r="P2026" s="125"/>
      <c r="W2026" s="62"/>
      <c r="X2026" s="62"/>
    </row>
    <row r="2027" spans="1:24" s="57" customFormat="1" x14ac:dyDescent="0.25">
      <c r="A2027" s="75"/>
      <c r="D2027" s="58"/>
      <c r="E2027" s="58"/>
      <c r="F2027" s="58"/>
      <c r="G2027" s="58"/>
      <c r="H2027" s="60"/>
      <c r="I2027" s="60"/>
      <c r="J2027" s="60"/>
      <c r="K2027" s="60"/>
      <c r="M2027" s="61"/>
      <c r="N2027" s="61"/>
      <c r="O2027" s="62"/>
      <c r="P2027" s="125"/>
      <c r="W2027" s="62"/>
      <c r="X2027" s="62"/>
    </row>
    <row r="2028" spans="1:24" s="57" customFormat="1" x14ac:dyDescent="0.25">
      <c r="A2028" s="75"/>
      <c r="D2028" s="58"/>
      <c r="E2028" s="58"/>
      <c r="F2028" s="58"/>
      <c r="G2028" s="58"/>
      <c r="H2028" s="60"/>
      <c r="I2028" s="60"/>
      <c r="J2028" s="60"/>
      <c r="K2028" s="60"/>
      <c r="M2028" s="61"/>
      <c r="N2028" s="61"/>
      <c r="O2028" s="62"/>
      <c r="P2028" s="125"/>
      <c r="W2028" s="62"/>
      <c r="X2028" s="62"/>
    </row>
    <row r="2029" spans="1:24" s="57" customFormat="1" x14ac:dyDescent="0.25">
      <c r="A2029" s="75"/>
      <c r="D2029" s="58"/>
      <c r="E2029" s="58"/>
      <c r="F2029" s="58"/>
      <c r="G2029" s="58"/>
      <c r="H2029" s="60"/>
      <c r="I2029" s="60"/>
      <c r="J2029" s="60"/>
      <c r="K2029" s="60"/>
      <c r="M2029" s="61"/>
      <c r="N2029" s="61"/>
      <c r="O2029" s="62"/>
      <c r="P2029" s="125"/>
      <c r="W2029" s="62"/>
      <c r="X2029" s="62"/>
    </row>
    <row r="2030" spans="1:24" s="57" customFormat="1" x14ac:dyDescent="0.25">
      <c r="A2030" s="75"/>
      <c r="D2030" s="58"/>
      <c r="E2030" s="58"/>
      <c r="F2030" s="58"/>
      <c r="G2030" s="58"/>
      <c r="H2030" s="60"/>
      <c r="I2030" s="60"/>
      <c r="J2030" s="60"/>
      <c r="K2030" s="60"/>
      <c r="M2030" s="61"/>
      <c r="N2030" s="61"/>
      <c r="O2030" s="62"/>
      <c r="P2030" s="125"/>
      <c r="W2030" s="62"/>
      <c r="X2030" s="62"/>
    </row>
    <row r="2031" spans="1:24" s="57" customFormat="1" x14ac:dyDescent="0.25">
      <c r="A2031" s="75"/>
      <c r="D2031" s="58"/>
      <c r="E2031" s="58"/>
      <c r="F2031" s="58"/>
      <c r="G2031" s="58"/>
      <c r="H2031" s="60"/>
      <c r="I2031" s="60"/>
      <c r="J2031" s="60"/>
      <c r="K2031" s="60"/>
      <c r="M2031" s="61"/>
      <c r="N2031" s="61"/>
      <c r="O2031" s="62"/>
      <c r="P2031" s="125"/>
      <c r="W2031" s="62"/>
      <c r="X2031" s="62"/>
    </row>
    <row r="2032" spans="1:24" s="57" customFormat="1" x14ac:dyDescent="0.25">
      <c r="A2032" s="75"/>
      <c r="D2032" s="58"/>
      <c r="E2032" s="58"/>
      <c r="F2032" s="58"/>
      <c r="G2032" s="58"/>
      <c r="H2032" s="60"/>
      <c r="I2032" s="60"/>
      <c r="J2032" s="60"/>
      <c r="K2032" s="60"/>
      <c r="M2032" s="61"/>
      <c r="N2032" s="61"/>
      <c r="O2032" s="62"/>
      <c r="P2032" s="125"/>
      <c r="W2032" s="62"/>
      <c r="X2032" s="62"/>
    </row>
    <row r="2033" spans="1:24" s="57" customFormat="1" x14ac:dyDescent="0.25">
      <c r="A2033" s="75"/>
      <c r="D2033" s="58"/>
      <c r="E2033" s="58"/>
      <c r="F2033" s="58"/>
      <c r="G2033" s="58"/>
      <c r="H2033" s="60"/>
      <c r="I2033" s="60"/>
      <c r="J2033" s="60"/>
      <c r="K2033" s="60"/>
      <c r="M2033" s="61"/>
      <c r="N2033" s="61"/>
      <c r="O2033" s="62"/>
      <c r="P2033" s="125"/>
      <c r="W2033" s="62"/>
      <c r="X2033" s="62"/>
    </row>
    <row r="2034" spans="1:24" s="57" customFormat="1" x14ac:dyDescent="0.25">
      <c r="A2034" s="75"/>
      <c r="D2034" s="58"/>
      <c r="E2034" s="58"/>
      <c r="F2034" s="58"/>
      <c r="G2034" s="58"/>
      <c r="H2034" s="60"/>
      <c r="I2034" s="60"/>
      <c r="J2034" s="60"/>
      <c r="K2034" s="60"/>
      <c r="M2034" s="61"/>
      <c r="N2034" s="61"/>
      <c r="O2034" s="62"/>
      <c r="P2034" s="125"/>
      <c r="W2034" s="62"/>
      <c r="X2034" s="62"/>
    </row>
    <row r="2035" spans="1:24" s="57" customFormat="1" x14ac:dyDescent="0.25">
      <c r="A2035" s="75"/>
      <c r="D2035" s="58"/>
      <c r="E2035" s="58"/>
      <c r="F2035" s="58"/>
      <c r="G2035" s="58"/>
      <c r="H2035" s="60"/>
      <c r="I2035" s="60"/>
      <c r="J2035" s="60"/>
      <c r="K2035" s="60"/>
      <c r="M2035" s="61"/>
      <c r="N2035" s="61"/>
      <c r="O2035" s="62"/>
      <c r="P2035" s="125"/>
      <c r="W2035" s="62"/>
      <c r="X2035" s="62"/>
    </row>
    <row r="2036" spans="1:24" s="57" customFormat="1" x14ac:dyDescent="0.25">
      <c r="A2036" s="75"/>
      <c r="D2036" s="58"/>
      <c r="E2036" s="58"/>
      <c r="F2036" s="58"/>
      <c r="G2036" s="58"/>
      <c r="H2036" s="60"/>
      <c r="I2036" s="60"/>
      <c r="J2036" s="60"/>
      <c r="K2036" s="60"/>
      <c r="M2036" s="61"/>
      <c r="N2036" s="61"/>
      <c r="O2036" s="62"/>
      <c r="P2036" s="125"/>
      <c r="W2036" s="62"/>
      <c r="X2036" s="62"/>
    </row>
    <row r="2037" spans="1:24" s="57" customFormat="1" x14ac:dyDescent="0.25">
      <c r="A2037" s="75"/>
      <c r="D2037" s="58"/>
      <c r="E2037" s="58"/>
      <c r="F2037" s="58"/>
      <c r="G2037" s="58"/>
      <c r="H2037" s="60"/>
      <c r="I2037" s="60"/>
      <c r="J2037" s="60"/>
      <c r="K2037" s="60"/>
      <c r="M2037" s="61"/>
      <c r="N2037" s="61"/>
      <c r="O2037" s="62"/>
      <c r="P2037" s="125"/>
      <c r="W2037" s="62"/>
      <c r="X2037" s="62"/>
    </row>
    <row r="2038" spans="1:24" s="57" customFormat="1" x14ac:dyDescent="0.25">
      <c r="A2038" s="75"/>
      <c r="D2038" s="58"/>
      <c r="E2038" s="58"/>
      <c r="F2038" s="58"/>
      <c r="G2038" s="58"/>
      <c r="H2038" s="60"/>
      <c r="I2038" s="60"/>
      <c r="J2038" s="60"/>
      <c r="K2038" s="60"/>
      <c r="M2038" s="61"/>
      <c r="N2038" s="61"/>
      <c r="O2038" s="62"/>
      <c r="P2038" s="125"/>
      <c r="W2038" s="62"/>
      <c r="X2038" s="62"/>
    </row>
    <row r="2039" spans="1:24" s="57" customFormat="1" x14ac:dyDescent="0.25">
      <c r="A2039" s="75"/>
      <c r="D2039" s="58"/>
      <c r="E2039" s="58"/>
      <c r="F2039" s="58"/>
      <c r="G2039" s="58"/>
      <c r="H2039" s="60"/>
      <c r="I2039" s="60"/>
      <c r="J2039" s="60"/>
      <c r="K2039" s="60"/>
      <c r="M2039" s="61"/>
      <c r="N2039" s="61"/>
      <c r="O2039" s="62"/>
      <c r="P2039" s="125"/>
      <c r="W2039" s="62"/>
      <c r="X2039" s="62"/>
    </row>
    <row r="2040" spans="1:24" s="57" customFormat="1" x14ac:dyDescent="0.25">
      <c r="A2040" s="75"/>
      <c r="D2040" s="58"/>
      <c r="E2040" s="58"/>
      <c r="F2040" s="58"/>
      <c r="G2040" s="58"/>
      <c r="H2040" s="60"/>
      <c r="I2040" s="60"/>
      <c r="J2040" s="60"/>
      <c r="K2040" s="60"/>
      <c r="M2040" s="61"/>
      <c r="N2040" s="61"/>
      <c r="O2040" s="62"/>
      <c r="P2040" s="125"/>
      <c r="W2040" s="62"/>
      <c r="X2040" s="62"/>
    </row>
    <row r="2041" spans="1:24" s="57" customFormat="1" x14ac:dyDescent="0.25">
      <c r="A2041" s="75"/>
      <c r="D2041" s="58"/>
      <c r="E2041" s="58"/>
      <c r="F2041" s="58"/>
      <c r="G2041" s="58"/>
      <c r="H2041" s="60"/>
      <c r="I2041" s="60"/>
      <c r="J2041" s="60"/>
      <c r="K2041" s="60"/>
      <c r="M2041" s="61"/>
      <c r="N2041" s="61"/>
      <c r="O2041" s="62"/>
      <c r="P2041" s="125"/>
      <c r="W2041" s="62"/>
      <c r="X2041" s="62"/>
    </row>
    <row r="2042" spans="1:24" s="57" customFormat="1" x14ac:dyDescent="0.25">
      <c r="A2042" s="75"/>
      <c r="D2042" s="58"/>
      <c r="E2042" s="58"/>
      <c r="F2042" s="58"/>
      <c r="G2042" s="58"/>
      <c r="H2042" s="60"/>
      <c r="I2042" s="60"/>
      <c r="J2042" s="60"/>
      <c r="K2042" s="60"/>
      <c r="M2042" s="61"/>
      <c r="N2042" s="61"/>
      <c r="O2042" s="62"/>
      <c r="P2042" s="125"/>
      <c r="W2042" s="62"/>
      <c r="X2042" s="62"/>
    </row>
    <row r="2043" spans="1:24" s="57" customFormat="1" x14ac:dyDescent="0.25">
      <c r="A2043" s="75"/>
      <c r="D2043" s="58"/>
      <c r="E2043" s="58"/>
      <c r="F2043" s="58"/>
      <c r="G2043" s="58"/>
      <c r="H2043" s="60"/>
      <c r="I2043" s="60"/>
      <c r="J2043" s="60"/>
      <c r="K2043" s="60"/>
      <c r="M2043" s="61"/>
      <c r="N2043" s="61"/>
      <c r="O2043" s="62"/>
      <c r="P2043" s="125"/>
      <c r="W2043" s="62"/>
      <c r="X2043" s="62"/>
    </row>
    <row r="2044" spans="1:24" s="57" customFormat="1" x14ac:dyDescent="0.25">
      <c r="A2044" s="75"/>
      <c r="D2044" s="58"/>
      <c r="E2044" s="58"/>
      <c r="F2044" s="58"/>
      <c r="G2044" s="58"/>
      <c r="H2044" s="60"/>
      <c r="I2044" s="60"/>
      <c r="J2044" s="60"/>
      <c r="K2044" s="60"/>
      <c r="M2044" s="61"/>
      <c r="N2044" s="61"/>
      <c r="O2044" s="62"/>
      <c r="P2044" s="125"/>
      <c r="W2044" s="62"/>
      <c r="X2044" s="62"/>
    </row>
    <row r="2045" spans="1:24" s="57" customFormat="1" x14ac:dyDescent="0.25">
      <c r="A2045" s="75"/>
      <c r="D2045" s="58"/>
      <c r="E2045" s="58"/>
      <c r="F2045" s="58"/>
      <c r="G2045" s="58"/>
      <c r="H2045" s="60"/>
      <c r="I2045" s="60"/>
      <c r="J2045" s="60"/>
      <c r="K2045" s="60"/>
      <c r="M2045" s="61"/>
      <c r="N2045" s="61"/>
      <c r="O2045" s="62"/>
      <c r="P2045" s="125"/>
      <c r="W2045" s="62"/>
      <c r="X2045" s="62"/>
    </row>
    <row r="2046" spans="1:24" s="57" customFormat="1" x14ac:dyDescent="0.25">
      <c r="A2046" s="75"/>
      <c r="D2046" s="58"/>
      <c r="E2046" s="58"/>
      <c r="F2046" s="58"/>
      <c r="G2046" s="58"/>
      <c r="H2046" s="60"/>
      <c r="I2046" s="60"/>
      <c r="J2046" s="60"/>
      <c r="K2046" s="60"/>
      <c r="M2046" s="61"/>
      <c r="N2046" s="61"/>
      <c r="O2046" s="62"/>
      <c r="P2046" s="125"/>
      <c r="W2046" s="62"/>
      <c r="X2046" s="62"/>
    </row>
    <row r="2047" spans="1:24" s="57" customFormat="1" x14ac:dyDescent="0.25">
      <c r="A2047" s="75"/>
      <c r="D2047" s="58"/>
      <c r="E2047" s="58"/>
      <c r="F2047" s="58"/>
      <c r="G2047" s="58"/>
      <c r="H2047" s="60"/>
      <c r="I2047" s="60"/>
      <c r="J2047" s="60"/>
      <c r="K2047" s="60"/>
      <c r="M2047" s="61"/>
      <c r="N2047" s="61"/>
      <c r="O2047" s="62"/>
      <c r="P2047" s="125"/>
      <c r="W2047" s="62"/>
      <c r="X2047" s="62"/>
    </row>
    <row r="2048" spans="1:24" s="57" customFormat="1" x14ac:dyDescent="0.25">
      <c r="A2048" s="75"/>
      <c r="D2048" s="58"/>
      <c r="E2048" s="58"/>
      <c r="F2048" s="58"/>
      <c r="G2048" s="58"/>
      <c r="H2048" s="60"/>
      <c r="I2048" s="60"/>
      <c r="J2048" s="60"/>
      <c r="K2048" s="60"/>
      <c r="M2048" s="61"/>
      <c r="N2048" s="61"/>
      <c r="O2048" s="62"/>
      <c r="P2048" s="125"/>
      <c r="W2048" s="62"/>
      <c r="X2048" s="62"/>
    </row>
    <row r="2049" spans="1:24" s="57" customFormat="1" x14ac:dyDescent="0.25">
      <c r="A2049" s="75"/>
      <c r="D2049" s="58"/>
      <c r="E2049" s="58"/>
      <c r="F2049" s="58"/>
      <c r="G2049" s="58"/>
      <c r="H2049" s="60"/>
      <c r="I2049" s="60"/>
      <c r="J2049" s="60"/>
      <c r="K2049" s="60"/>
      <c r="M2049" s="61"/>
      <c r="N2049" s="61"/>
      <c r="O2049" s="62"/>
      <c r="P2049" s="125"/>
      <c r="W2049" s="62"/>
      <c r="X2049" s="62"/>
    </row>
    <row r="2050" spans="1:24" s="57" customFormat="1" x14ac:dyDescent="0.25">
      <c r="A2050" s="75"/>
      <c r="D2050" s="58"/>
      <c r="E2050" s="58"/>
      <c r="F2050" s="58"/>
      <c r="G2050" s="58"/>
      <c r="H2050" s="60"/>
      <c r="I2050" s="60"/>
      <c r="J2050" s="60"/>
      <c r="K2050" s="60"/>
      <c r="M2050" s="61"/>
      <c r="N2050" s="61"/>
      <c r="O2050" s="62"/>
      <c r="P2050" s="125"/>
      <c r="W2050" s="62"/>
      <c r="X2050" s="62"/>
    </row>
    <row r="2051" spans="1:24" s="57" customFormat="1" x14ac:dyDescent="0.25">
      <c r="A2051" s="75"/>
      <c r="D2051" s="58"/>
      <c r="E2051" s="58"/>
      <c r="F2051" s="58"/>
      <c r="G2051" s="58"/>
      <c r="H2051" s="60"/>
      <c r="I2051" s="60"/>
      <c r="J2051" s="60"/>
      <c r="K2051" s="60"/>
      <c r="M2051" s="61"/>
      <c r="N2051" s="61"/>
      <c r="O2051" s="62"/>
      <c r="P2051" s="125"/>
      <c r="W2051" s="62"/>
      <c r="X2051" s="62"/>
    </row>
    <row r="2052" spans="1:24" s="57" customFormat="1" x14ac:dyDescent="0.25">
      <c r="A2052" s="75"/>
      <c r="D2052" s="58"/>
      <c r="E2052" s="58"/>
      <c r="F2052" s="58"/>
      <c r="G2052" s="58"/>
      <c r="H2052" s="60"/>
      <c r="I2052" s="60"/>
      <c r="J2052" s="60"/>
      <c r="K2052" s="60"/>
      <c r="M2052" s="61"/>
      <c r="N2052" s="61"/>
      <c r="O2052" s="62"/>
      <c r="P2052" s="125"/>
      <c r="W2052" s="62"/>
      <c r="X2052" s="62"/>
    </row>
    <row r="2053" spans="1:24" s="57" customFormat="1" x14ac:dyDescent="0.25">
      <c r="A2053" s="75"/>
      <c r="D2053" s="58"/>
      <c r="E2053" s="58"/>
      <c r="F2053" s="58"/>
      <c r="G2053" s="58"/>
      <c r="H2053" s="60"/>
      <c r="I2053" s="60"/>
      <c r="J2053" s="60"/>
      <c r="K2053" s="60"/>
      <c r="M2053" s="61"/>
      <c r="N2053" s="61"/>
      <c r="O2053" s="62"/>
      <c r="P2053" s="125"/>
      <c r="W2053" s="62"/>
      <c r="X2053" s="62"/>
    </row>
    <row r="2054" spans="1:24" s="57" customFormat="1" x14ac:dyDescent="0.25">
      <c r="A2054" s="75"/>
      <c r="D2054" s="58"/>
      <c r="E2054" s="58"/>
      <c r="F2054" s="58"/>
      <c r="G2054" s="58"/>
      <c r="H2054" s="60"/>
      <c r="I2054" s="60"/>
      <c r="J2054" s="60"/>
      <c r="K2054" s="60"/>
      <c r="M2054" s="61"/>
      <c r="N2054" s="61"/>
      <c r="O2054" s="62"/>
      <c r="P2054" s="125"/>
      <c r="W2054" s="62"/>
      <c r="X2054" s="62"/>
    </row>
    <row r="2055" spans="1:24" s="57" customFormat="1" x14ac:dyDescent="0.25">
      <c r="A2055" s="75"/>
      <c r="D2055" s="58"/>
      <c r="E2055" s="58"/>
      <c r="F2055" s="58"/>
      <c r="G2055" s="58"/>
      <c r="H2055" s="60"/>
      <c r="I2055" s="60"/>
      <c r="J2055" s="60"/>
      <c r="K2055" s="60"/>
      <c r="M2055" s="61"/>
      <c r="N2055" s="61"/>
      <c r="O2055" s="62"/>
      <c r="P2055" s="125"/>
      <c r="W2055" s="62"/>
      <c r="X2055" s="62"/>
    </row>
    <row r="2056" spans="1:24" s="57" customFormat="1" x14ac:dyDescent="0.25">
      <c r="A2056" s="75"/>
      <c r="D2056" s="58"/>
      <c r="E2056" s="58"/>
      <c r="F2056" s="58"/>
      <c r="G2056" s="58"/>
      <c r="H2056" s="60"/>
      <c r="I2056" s="60"/>
      <c r="J2056" s="60"/>
      <c r="K2056" s="60"/>
      <c r="M2056" s="61"/>
      <c r="N2056" s="61"/>
      <c r="O2056" s="62"/>
      <c r="P2056" s="125"/>
      <c r="W2056" s="62"/>
      <c r="X2056" s="62"/>
    </row>
    <row r="2057" spans="1:24" s="57" customFormat="1" x14ac:dyDescent="0.25">
      <c r="A2057" s="75"/>
      <c r="D2057" s="58"/>
      <c r="E2057" s="58"/>
      <c r="F2057" s="58"/>
      <c r="G2057" s="58"/>
      <c r="H2057" s="60"/>
      <c r="I2057" s="60"/>
      <c r="J2057" s="60"/>
      <c r="K2057" s="60"/>
      <c r="M2057" s="61"/>
      <c r="N2057" s="61"/>
      <c r="O2057" s="62"/>
      <c r="P2057" s="125"/>
      <c r="W2057" s="62"/>
      <c r="X2057" s="62"/>
    </row>
    <row r="2058" spans="1:24" s="57" customFormat="1" x14ac:dyDescent="0.25">
      <c r="A2058" s="75"/>
      <c r="D2058" s="58"/>
      <c r="E2058" s="58"/>
      <c r="F2058" s="58"/>
      <c r="G2058" s="58"/>
      <c r="H2058" s="60"/>
      <c r="I2058" s="60"/>
      <c r="J2058" s="60"/>
      <c r="K2058" s="60"/>
      <c r="M2058" s="61"/>
      <c r="N2058" s="61"/>
      <c r="O2058" s="62"/>
      <c r="P2058" s="125"/>
      <c r="W2058" s="62"/>
      <c r="X2058" s="62"/>
    </row>
    <row r="2059" spans="1:24" s="57" customFormat="1" x14ac:dyDescent="0.25">
      <c r="A2059" s="75"/>
      <c r="D2059" s="58"/>
      <c r="E2059" s="58"/>
      <c r="F2059" s="58"/>
      <c r="G2059" s="58"/>
      <c r="H2059" s="60"/>
      <c r="I2059" s="60"/>
      <c r="J2059" s="60"/>
      <c r="K2059" s="60"/>
      <c r="M2059" s="61"/>
      <c r="N2059" s="61"/>
      <c r="O2059" s="62"/>
      <c r="P2059" s="125"/>
      <c r="W2059" s="62"/>
      <c r="X2059" s="62"/>
    </row>
    <row r="2060" spans="1:24" s="57" customFormat="1" x14ac:dyDescent="0.25">
      <c r="A2060" s="75"/>
      <c r="D2060" s="58"/>
      <c r="E2060" s="58"/>
      <c r="F2060" s="58"/>
      <c r="G2060" s="58"/>
      <c r="H2060" s="60"/>
      <c r="I2060" s="60"/>
      <c r="J2060" s="60"/>
      <c r="K2060" s="60"/>
      <c r="M2060" s="61"/>
      <c r="N2060" s="61"/>
      <c r="O2060" s="62"/>
      <c r="P2060" s="125"/>
      <c r="W2060" s="62"/>
      <c r="X2060" s="62"/>
    </row>
    <row r="2061" spans="1:24" s="57" customFormat="1" x14ac:dyDescent="0.25">
      <c r="A2061" s="75"/>
      <c r="D2061" s="58"/>
      <c r="E2061" s="58"/>
      <c r="F2061" s="58"/>
      <c r="G2061" s="58"/>
      <c r="H2061" s="60"/>
      <c r="I2061" s="60"/>
      <c r="J2061" s="60"/>
      <c r="K2061" s="60"/>
      <c r="M2061" s="61"/>
      <c r="N2061" s="61"/>
      <c r="O2061" s="62"/>
      <c r="P2061" s="125"/>
      <c r="W2061" s="62"/>
      <c r="X2061" s="62"/>
    </row>
    <row r="2062" spans="1:24" s="57" customFormat="1" x14ac:dyDescent="0.25">
      <c r="A2062" s="75"/>
      <c r="D2062" s="58"/>
      <c r="E2062" s="58"/>
      <c r="F2062" s="58"/>
      <c r="G2062" s="58"/>
      <c r="H2062" s="60"/>
      <c r="I2062" s="60"/>
      <c r="J2062" s="60"/>
      <c r="K2062" s="60"/>
      <c r="M2062" s="61"/>
      <c r="N2062" s="61"/>
      <c r="O2062" s="62"/>
      <c r="P2062" s="125"/>
      <c r="W2062" s="62"/>
      <c r="X2062" s="62"/>
    </row>
    <row r="2063" spans="1:24" s="57" customFormat="1" x14ac:dyDescent="0.25">
      <c r="A2063" s="75"/>
      <c r="D2063" s="58"/>
      <c r="E2063" s="58"/>
      <c r="F2063" s="58"/>
      <c r="G2063" s="58"/>
      <c r="H2063" s="60"/>
      <c r="I2063" s="60"/>
      <c r="J2063" s="60"/>
      <c r="K2063" s="60"/>
      <c r="M2063" s="61"/>
      <c r="N2063" s="61"/>
      <c r="O2063" s="62"/>
      <c r="P2063" s="125"/>
      <c r="W2063" s="62"/>
      <c r="X2063" s="62"/>
    </row>
    <row r="2064" spans="1:24" s="57" customFormat="1" x14ac:dyDescent="0.25">
      <c r="A2064" s="75"/>
      <c r="D2064" s="58"/>
      <c r="E2064" s="58"/>
      <c r="F2064" s="58"/>
      <c r="G2064" s="58"/>
      <c r="H2064" s="60"/>
      <c r="I2064" s="60"/>
      <c r="J2064" s="60"/>
      <c r="K2064" s="60"/>
      <c r="M2064" s="61"/>
      <c r="N2064" s="61"/>
      <c r="O2064" s="62"/>
      <c r="P2064" s="125"/>
      <c r="W2064" s="62"/>
      <c r="X2064" s="62"/>
    </row>
    <row r="2065" spans="1:24" s="57" customFormat="1" x14ac:dyDescent="0.25">
      <c r="A2065" s="75"/>
      <c r="D2065" s="58"/>
      <c r="E2065" s="58"/>
      <c r="F2065" s="58"/>
      <c r="G2065" s="58"/>
      <c r="H2065" s="60"/>
      <c r="I2065" s="60"/>
      <c r="J2065" s="60"/>
      <c r="K2065" s="60"/>
      <c r="M2065" s="61"/>
      <c r="N2065" s="61"/>
      <c r="O2065" s="62"/>
      <c r="P2065" s="125"/>
      <c r="W2065" s="62"/>
      <c r="X2065" s="62"/>
    </row>
    <row r="2066" spans="1:24" s="57" customFormat="1" x14ac:dyDescent="0.25">
      <c r="A2066" s="75"/>
      <c r="D2066" s="58"/>
      <c r="E2066" s="58"/>
      <c r="F2066" s="58"/>
      <c r="G2066" s="58"/>
      <c r="H2066" s="60"/>
      <c r="I2066" s="60"/>
      <c r="J2066" s="60"/>
      <c r="K2066" s="60"/>
      <c r="M2066" s="61"/>
      <c r="N2066" s="61"/>
      <c r="O2066" s="62"/>
      <c r="P2066" s="125"/>
      <c r="W2066" s="62"/>
      <c r="X2066" s="62"/>
    </row>
    <row r="2067" spans="1:24" s="57" customFormat="1" x14ac:dyDescent="0.25">
      <c r="A2067" s="75"/>
      <c r="D2067" s="58"/>
      <c r="E2067" s="58"/>
      <c r="F2067" s="58"/>
      <c r="G2067" s="58"/>
      <c r="H2067" s="60"/>
      <c r="I2067" s="60"/>
      <c r="J2067" s="60"/>
      <c r="K2067" s="60"/>
      <c r="M2067" s="61"/>
      <c r="N2067" s="61"/>
      <c r="O2067" s="62"/>
      <c r="P2067" s="125"/>
      <c r="W2067" s="62"/>
      <c r="X2067" s="62"/>
    </row>
    <row r="2068" spans="1:24" s="57" customFormat="1" x14ac:dyDescent="0.25">
      <c r="A2068" s="75"/>
      <c r="D2068" s="58"/>
      <c r="E2068" s="58"/>
      <c r="F2068" s="58"/>
      <c r="G2068" s="58"/>
      <c r="H2068" s="60"/>
      <c r="I2068" s="60"/>
      <c r="J2068" s="60"/>
      <c r="K2068" s="60"/>
      <c r="M2068" s="61"/>
      <c r="N2068" s="61"/>
      <c r="O2068" s="62"/>
      <c r="P2068" s="125"/>
      <c r="W2068" s="62"/>
      <c r="X2068" s="62"/>
    </row>
    <row r="2069" spans="1:24" s="57" customFormat="1" x14ac:dyDescent="0.25">
      <c r="A2069" s="75"/>
      <c r="D2069" s="58"/>
      <c r="E2069" s="58"/>
      <c r="F2069" s="58"/>
      <c r="G2069" s="58"/>
      <c r="H2069" s="60"/>
      <c r="I2069" s="60"/>
      <c r="J2069" s="60"/>
      <c r="K2069" s="60"/>
      <c r="M2069" s="61"/>
      <c r="N2069" s="61"/>
      <c r="O2069" s="62"/>
      <c r="P2069" s="125"/>
      <c r="W2069" s="62"/>
      <c r="X2069" s="62"/>
    </row>
    <row r="2070" spans="1:24" s="57" customFormat="1" x14ac:dyDescent="0.25">
      <c r="A2070" s="75"/>
      <c r="D2070" s="58"/>
      <c r="E2070" s="58"/>
      <c r="F2070" s="58"/>
      <c r="G2070" s="58"/>
      <c r="H2070" s="60"/>
      <c r="I2070" s="60"/>
      <c r="J2070" s="60"/>
      <c r="K2070" s="60"/>
      <c r="M2070" s="61"/>
      <c r="N2070" s="61"/>
      <c r="O2070" s="62"/>
      <c r="P2070" s="125"/>
      <c r="W2070" s="62"/>
      <c r="X2070" s="62"/>
    </row>
    <row r="2071" spans="1:24" s="57" customFormat="1" x14ac:dyDescent="0.25">
      <c r="A2071" s="75"/>
      <c r="D2071" s="58"/>
      <c r="E2071" s="58"/>
      <c r="F2071" s="58"/>
      <c r="G2071" s="58"/>
      <c r="H2071" s="60"/>
      <c r="I2071" s="60"/>
      <c r="J2071" s="60"/>
      <c r="K2071" s="60"/>
      <c r="M2071" s="61"/>
      <c r="N2071" s="61"/>
      <c r="O2071" s="62"/>
      <c r="P2071" s="125"/>
      <c r="W2071" s="62"/>
      <c r="X2071" s="62"/>
    </row>
    <row r="2072" spans="1:24" s="57" customFormat="1" x14ac:dyDescent="0.25">
      <c r="A2072" s="75"/>
      <c r="D2072" s="58"/>
      <c r="E2072" s="58"/>
      <c r="F2072" s="58"/>
      <c r="G2072" s="58"/>
      <c r="H2072" s="60"/>
      <c r="I2072" s="60"/>
      <c r="J2072" s="60"/>
      <c r="K2072" s="60"/>
      <c r="M2072" s="61"/>
      <c r="N2072" s="61"/>
      <c r="O2072" s="62"/>
      <c r="P2072" s="125"/>
      <c r="W2072" s="62"/>
      <c r="X2072" s="62"/>
    </row>
    <row r="2073" spans="1:24" s="57" customFormat="1" x14ac:dyDescent="0.25">
      <c r="A2073" s="75"/>
      <c r="D2073" s="58"/>
      <c r="E2073" s="58"/>
      <c r="F2073" s="58"/>
      <c r="G2073" s="58"/>
      <c r="H2073" s="60"/>
      <c r="I2073" s="60"/>
      <c r="J2073" s="60"/>
      <c r="K2073" s="60"/>
      <c r="M2073" s="61"/>
      <c r="N2073" s="61"/>
      <c r="O2073" s="62"/>
      <c r="P2073" s="125"/>
      <c r="W2073" s="62"/>
      <c r="X2073" s="62"/>
    </row>
    <row r="2074" spans="1:24" s="57" customFormat="1" x14ac:dyDescent="0.25">
      <c r="A2074" s="75"/>
      <c r="D2074" s="58"/>
      <c r="E2074" s="58"/>
      <c r="F2074" s="58"/>
      <c r="G2074" s="58"/>
      <c r="H2074" s="60"/>
      <c r="I2074" s="60"/>
      <c r="J2074" s="60"/>
      <c r="K2074" s="60"/>
      <c r="M2074" s="61"/>
      <c r="N2074" s="61"/>
      <c r="O2074" s="62"/>
      <c r="P2074" s="125"/>
      <c r="W2074" s="62"/>
      <c r="X2074" s="62"/>
    </row>
    <row r="2075" spans="1:24" s="57" customFormat="1" x14ac:dyDescent="0.25">
      <c r="A2075" s="75"/>
      <c r="D2075" s="58"/>
      <c r="E2075" s="58"/>
      <c r="F2075" s="58"/>
      <c r="G2075" s="58"/>
      <c r="H2075" s="60"/>
      <c r="I2075" s="60"/>
      <c r="J2075" s="60"/>
      <c r="K2075" s="60"/>
      <c r="M2075" s="61"/>
      <c r="N2075" s="61"/>
      <c r="O2075" s="62"/>
      <c r="P2075" s="125"/>
      <c r="W2075" s="62"/>
      <c r="X2075" s="62"/>
    </row>
    <row r="2076" spans="1:24" s="57" customFormat="1" x14ac:dyDescent="0.25">
      <c r="A2076" s="75"/>
      <c r="D2076" s="58"/>
      <c r="E2076" s="58"/>
      <c r="F2076" s="58"/>
      <c r="G2076" s="58"/>
      <c r="H2076" s="60"/>
      <c r="I2076" s="60"/>
      <c r="J2076" s="60"/>
      <c r="K2076" s="60"/>
      <c r="M2076" s="61"/>
      <c r="N2076" s="61"/>
      <c r="O2076" s="62"/>
      <c r="P2076" s="125"/>
      <c r="W2076" s="62"/>
      <c r="X2076" s="62"/>
    </row>
    <row r="2077" spans="1:24" s="57" customFormat="1" x14ac:dyDescent="0.25">
      <c r="A2077" s="75"/>
      <c r="D2077" s="58"/>
      <c r="E2077" s="58"/>
      <c r="F2077" s="58"/>
      <c r="G2077" s="58"/>
      <c r="H2077" s="60"/>
      <c r="I2077" s="60"/>
      <c r="J2077" s="60"/>
      <c r="K2077" s="60"/>
      <c r="M2077" s="61"/>
      <c r="N2077" s="61"/>
      <c r="O2077" s="62"/>
      <c r="P2077" s="125"/>
      <c r="W2077" s="62"/>
      <c r="X2077" s="62"/>
    </row>
    <row r="2078" spans="1:24" s="57" customFormat="1" x14ac:dyDescent="0.25">
      <c r="A2078" s="75"/>
      <c r="D2078" s="58"/>
      <c r="E2078" s="58"/>
      <c r="F2078" s="58"/>
      <c r="G2078" s="58"/>
      <c r="H2078" s="60"/>
      <c r="I2078" s="60"/>
      <c r="J2078" s="60"/>
      <c r="K2078" s="60"/>
      <c r="M2078" s="61"/>
      <c r="N2078" s="61"/>
      <c r="O2078" s="62"/>
      <c r="P2078" s="125"/>
      <c r="W2078" s="62"/>
      <c r="X2078" s="62"/>
    </row>
    <row r="2079" spans="1:24" s="57" customFormat="1" x14ac:dyDescent="0.25">
      <c r="A2079" s="75"/>
      <c r="D2079" s="58"/>
      <c r="E2079" s="58"/>
      <c r="F2079" s="58"/>
      <c r="G2079" s="58"/>
      <c r="H2079" s="60"/>
      <c r="I2079" s="60"/>
      <c r="J2079" s="60"/>
      <c r="K2079" s="60"/>
      <c r="M2079" s="61"/>
      <c r="N2079" s="61"/>
      <c r="O2079" s="62"/>
      <c r="P2079" s="125"/>
      <c r="W2079" s="62"/>
      <c r="X2079" s="62"/>
    </row>
    <row r="2080" spans="1:24" s="57" customFormat="1" x14ac:dyDescent="0.25">
      <c r="A2080" s="75"/>
      <c r="D2080" s="58"/>
      <c r="E2080" s="58"/>
      <c r="F2080" s="58"/>
      <c r="G2080" s="58"/>
      <c r="H2080" s="60"/>
      <c r="I2080" s="60"/>
      <c r="J2080" s="60"/>
      <c r="K2080" s="60"/>
      <c r="M2080" s="61"/>
      <c r="N2080" s="61"/>
      <c r="O2080" s="62"/>
      <c r="P2080" s="125"/>
      <c r="W2080" s="62"/>
      <c r="X2080" s="62"/>
    </row>
    <row r="2081" spans="1:24" s="57" customFormat="1" x14ac:dyDescent="0.25">
      <c r="A2081" s="75"/>
      <c r="D2081" s="58"/>
      <c r="E2081" s="58"/>
      <c r="F2081" s="58"/>
      <c r="G2081" s="58"/>
      <c r="H2081" s="60"/>
      <c r="I2081" s="60"/>
      <c r="J2081" s="60"/>
      <c r="K2081" s="60"/>
      <c r="M2081" s="61"/>
      <c r="N2081" s="61"/>
      <c r="O2081" s="62"/>
      <c r="P2081" s="125"/>
      <c r="W2081" s="62"/>
      <c r="X2081" s="62"/>
    </row>
    <row r="2082" spans="1:24" s="57" customFormat="1" x14ac:dyDescent="0.25">
      <c r="A2082" s="75"/>
      <c r="D2082" s="58"/>
      <c r="E2082" s="58"/>
      <c r="F2082" s="58"/>
      <c r="G2082" s="58"/>
      <c r="H2082" s="60"/>
      <c r="I2082" s="60"/>
      <c r="J2082" s="60"/>
      <c r="K2082" s="60"/>
      <c r="M2082" s="61"/>
      <c r="N2082" s="61"/>
      <c r="O2082" s="62"/>
      <c r="P2082" s="125"/>
      <c r="W2082" s="62"/>
      <c r="X2082" s="62"/>
    </row>
    <row r="2083" spans="1:24" s="57" customFormat="1" x14ac:dyDescent="0.25">
      <c r="A2083" s="75"/>
      <c r="D2083" s="58"/>
      <c r="E2083" s="58"/>
      <c r="F2083" s="58"/>
      <c r="G2083" s="58"/>
      <c r="H2083" s="60"/>
      <c r="I2083" s="60"/>
      <c r="J2083" s="60"/>
      <c r="K2083" s="60"/>
      <c r="M2083" s="61"/>
      <c r="N2083" s="61"/>
      <c r="O2083" s="62"/>
      <c r="P2083" s="125"/>
      <c r="W2083" s="62"/>
      <c r="X2083" s="62"/>
    </row>
    <row r="2084" spans="1:24" s="57" customFormat="1" x14ac:dyDescent="0.25">
      <c r="A2084" s="75"/>
      <c r="D2084" s="58"/>
      <c r="E2084" s="58"/>
      <c r="F2084" s="58"/>
      <c r="G2084" s="58"/>
      <c r="H2084" s="60"/>
      <c r="I2084" s="60"/>
      <c r="J2084" s="60"/>
      <c r="K2084" s="60"/>
      <c r="M2084" s="61"/>
      <c r="N2084" s="61"/>
      <c r="O2084" s="62"/>
      <c r="P2084" s="125"/>
      <c r="W2084" s="62"/>
      <c r="X2084" s="62"/>
    </row>
    <row r="2085" spans="1:24" s="57" customFormat="1" x14ac:dyDescent="0.25">
      <c r="A2085" s="75"/>
      <c r="D2085" s="58"/>
      <c r="E2085" s="58"/>
      <c r="F2085" s="58"/>
      <c r="G2085" s="58"/>
      <c r="H2085" s="60"/>
      <c r="I2085" s="60"/>
      <c r="J2085" s="60"/>
      <c r="K2085" s="60"/>
      <c r="M2085" s="61"/>
      <c r="N2085" s="61"/>
      <c r="O2085" s="62"/>
      <c r="P2085" s="125"/>
      <c r="W2085" s="62"/>
      <c r="X2085" s="62"/>
    </row>
    <row r="2086" spans="1:24" s="57" customFormat="1" x14ac:dyDescent="0.25">
      <c r="A2086" s="75"/>
      <c r="D2086" s="58"/>
      <c r="E2086" s="58"/>
      <c r="F2086" s="58"/>
      <c r="G2086" s="58"/>
      <c r="H2086" s="60"/>
      <c r="I2086" s="60"/>
      <c r="J2086" s="60"/>
      <c r="K2086" s="60"/>
      <c r="M2086" s="61"/>
      <c r="N2086" s="61"/>
      <c r="O2086" s="62"/>
      <c r="P2086" s="125"/>
      <c r="W2086" s="62"/>
      <c r="X2086" s="62"/>
    </row>
    <row r="2087" spans="1:24" s="57" customFormat="1" x14ac:dyDescent="0.25">
      <c r="A2087" s="75"/>
      <c r="D2087" s="58"/>
      <c r="E2087" s="58"/>
      <c r="F2087" s="58"/>
      <c r="G2087" s="58"/>
      <c r="H2087" s="60"/>
      <c r="I2087" s="60"/>
      <c r="J2087" s="60"/>
      <c r="K2087" s="60"/>
      <c r="M2087" s="61"/>
      <c r="N2087" s="61"/>
      <c r="O2087" s="62"/>
      <c r="P2087" s="125"/>
      <c r="W2087" s="62"/>
      <c r="X2087" s="62"/>
    </row>
    <row r="2088" spans="1:24" s="57" customFormat="1" x14ac:dyDescent="0.25">
      <c r="A2088" s="75"/>
      <c r="D2088" s="58"/>
      <c r="E2088" s="58"/>
      <c r="F2088" s="58"/>
      <c r="G2088" s="58"/>
      <c r="H2088" s="60"/>
      <c r="I2088" s="60"/>
      <c r="J2088" s="60"/>
      <c r="K2088" s="60"/>
      <c r="M2088" s="61"/>
      <c r="N2088" s="61"/>
      <c r="O2088" s="62"/>
      <c r="P2088" s="125"/>
      <c r="W2088" s="62"/>
      <c r="X2088" s="62"/>
    </row>
    <row r="2089" spans="1:24" s="57" customFormat="1" x14ac:dyDescent="0.25">
      <c r="A2089" s="75"/>
      <c r="D2089" s="58"/>
      <c r="E2089" s="58"/>
      <c r="F2089" s="58"/>
      <c r="G2089" s="58"/>
      <c r="H2089" s="60"/>
      <c r="I2089" s="60"/>
      <c r="J2089" s="60"/>
      <c r="K2089" s="60"/>
      <c r="M2089" s="61"/>
      <c r="N2089" s="61"/>
      <c r="O2089" s="62"/>
      <c r="P2089" s="125"/>
      <c r="W2089" s="62"/>
      <c r="X2089" s="62"/>
    </row>
    <row r="2090" spans="1:24" s="57" customFormat="1" x14ac:dyDescent="0.25">
      <c r="A2090" s="75"/>
      <c r="D2090" s="58"/>
      <c r="E2090" s="58"/>
      <c r="F2090" s="58"/>
      <c r="G2090" s="58"/>
      <c r="H2090" s="60"/>
      <c r="I2090" s="60"/>
      <c r="J2090" s="60"/>
      <c r="K2090" s="60"/>
      <c r="M2090" s="61"/>
      <c r="N2090" s="61"/>
      <c r="O2090" s="62"/>
      <c r="P2090" s="125"/>
      <c r="W2090" s="62"/>
      <c r="X2090" s="62"/>
    </row>
    <row r="2091" spans="1:24" s="57" customFormat="1" x14ac:dyDescent="0.25">
      <c r="A2091" s="75"/>
      <c r="D2091" s="58"/>
      <c r="E2091" s="58"/>
      <c r="F2091" s="58"/>
      <c r="G2091" s="58"/>
      <c r="H2091" s="60"/>
      <c r="I2091" s="60"/>
      <c r="J2091" s="60"/>
      <c r="K2091" s="60"/>
      <c r="M2091" s="61"/>
      <c r="N2091" s="61"/>
      <c r="O2091" s="62"/>
      <c r="P2091" s="125"/>
      <c r="W2091" s="62"/>
      <c r="X2091" s="62"/>
    </row>
    <row r="2092" spans="1:24" s="57" customFormat="1" x14ac:dyDescent="0.25">
      <c r="A2092" s="75"/>
      <c r="D2092" s="58"/>
      <c r="E2092" s="58"/>
      <c r="F2092" s="58"/>
      <c r="G2092" s="58"/>
      <c r="H2092" s="60"/>
      <c r="I2092" s="60"/>
      <c r="J2092" s="60"/>
      <c r="K2092" s="60"/>
      <c r="M2092" s="61"/>
      <c r="N2092" s="61"/>
      <c r="O2092" s="62"/>
      <c r="P2092" s="125"/>
      <c r="W2092" s="62"/>
      <c r="X2092" s="62"/>
    </row>
    <row r="2093" spans="1:24" s="57" customFormat="1" x14ac:dyDescent="0.25">
      <c r="A2093" s="75"/>
      <c r="D2093" s="58"/>
      <c r="E2093" s="58"/>
      <c r="F2093" s="58"/>
      <c r="G2093" s="58"/>
      <c r="H2093" s="60"/>
      <c r="I2093" s="60"/>
      <c r="J2093" s="60"/>
      <c r="K2093" s="60"/>
      <c r="M2093" s="61"/>
      <c r="N2093" s="61"/>
      <c r="O2093" s="62"/>
      <c r="P2093" s="125"/>
      <c r="W2093" s="62"/>
      <c r="X2093" s="62"/>
    </row>
    <row r="2094" spans="1:24" s="57" customFormat="1" x14ac:dyDescent="0.25">
      <c r="A2094" s="75"/>
      <c r="D2094" s="58"/>
      <c r="E2094" s="58"/>
      <c r="F2094" s="58"/>
      <c r="G2094" s="58"/>
      <c r="H2094" s="60"/>
      <c r="I2094" s="60"/>
      <c r="J2094" s="60"/>
      <c r="K2094" s="60"/>
      <c r="M2094" s="61"/>
      <c r="N2094" s="61"/>
      <c r="O2094" s="62"/>
      <c r="P2094" s="125"/>
      <c r="W2094" s="62"/>
      <c r="X2094" s="62"/>
    </row>
    <row r="2095" spans="1:24" s="57" customFormat="1" x14ac:dyDescent="0.25">
      <c r="A2095" s="75"/>
      <c r="D2095" s="58"/>
      <c r="E2095" s="58"/>
      <c r="F2095" s="58"/>
      <c r="G2095" s="58"/>
      <c r="H2095" s="60"/>
      <c r="I2095" s="60"/>
      <c r="J2095" s="60"/>
      <c r="K2095" s="60"/>
      <c r="M2095" s="61"/>
      <c r="N2095" s="61"/>
      <c r="O2095" s="62"/>
      <c r="P2095" s="125"/>
      <c r="W2095" s="62"/>
      <c r="X2095" s="62"/>
    </row>
    <row r="2096" spans="1:24" s="57" customFormat="1" x14ac:dyDescent="0.25">
      <c r="A2096" s="75"/>
      <c r="D2096" s="58"/>
      <c r="E2096" s="58"/>
      <c r="F2096" s="58"/>
      <c r="G2096" s="58"/>
      <c r="H2096" s="60"/>
      <c r="I2096" s="60"/>
      <c r="J2096" s="60"/>
      <c r="K2096" s="60"/>
      <c r="M2096" s="61"/>
      <c r="N2096" s="61"/>
      <c r="O2096" s="62"/>
      <c r="P2096" s="125"/>
      <c r="W2096" s="62"/>
      <c r="X2096" s="62"/>
    </row>
    <row r="2097" spans="1:24" s="57" customFormat="1" x14ac:dyDescent="0.25">
      <c r="A2097" s="75"/>
      <c r="D2097" s="58"/>
      <c r="E2097" s="58"/>
      <c r="F2097" s="58"/>
      <c r="G2097" s="58"/>
      <c r="H2097" s="60"/>
      <c r="I2097" s="60"/>
      <c r="J2097" s="60"/>
      <c r="K2097" s="60"/>
      <c r="M2097" s="61"/>
      <c r="N2097" s="61"/>
      <c r="O2097" s="62"/>
      <c r="P2097" s="125"/>
      <c r="W2097" s="62"/>
      <c r="X2097" s="62"/>
    </row>
    <row r="2098" spans="1:24" s="57" customFormat="1" x14ac:dyDescent="0.25">
      <c r="A2098" s="75"/>
      <c r="D2098" s="58"/>
      <c r="E2098" s="58"/>
      <c r="F2098" s="58"/>
      <c r="G2098" s="58"/>
      <c r="H2098" s="60"/>
      <c r="I2098" s="60"/>
      <c r="J2098" s="60"/>
      <c r="K2098" s="60"/>
      <c r="M2098" s="61"/>
      <c r="N2098" s="61"/>
      <c r="O2098" s="62"/>
      <c r="P2098" s="125"/>
      <c r="W2098" s="62"/>
      <c r="X2098" s="62"/>
    </row>
    <row r="2099" spans="1:24" s="57" customFormat="1" x14ac:dyDescent="0.25">
      <c r="A2099" s="75"/>
      <c r="D2099" s="58"/>
      <c r="E2099" s="58"/>
      <c r="F2099" s="58"/>
      <c r="G2099" s="58"/>
      <c r="H2099" s="60"/>
      <c r="I2099" s="60"/>
      <c r="J2099" s="60"/>
      <c r="K2099" s="60"/>
      <c r="M2099" s="61"/>
      <c r="N2099" s="61"/>
      <c r="O2099" s="62"/>
      <c r="P2099" s="125"/>
      <c r="W2099" s="62"/>
      <c r="X2099" s="62"/>
    </row>
    <row r="2100" spans="1:24" s="57" customFormat="1" x14ac:dyDescent="0.25">
      <c r="A2100" s="75"/>
      <c r="D2100" s="58"/>
      <c r="E2100" s="58"/>
      <c r="F2100" s="58"/>
      <c r="G2100" s="58"/>
      <c r="H2100" s="60"/>
      <c r="I2100" s="60"/>
      <c r="J2100" s="60"/>
      <c r="K2100" s="60"/>
      <c r="M2100" s="61"/>
      <c r="N2100" s="61"/>
      <c r="O2100" s="62"/>
      <c r="P2100" s="125"/>
      <c r="W2100" s="62"/>
      <c r="X2100" s="62"/>
    </row>
    <row r="2101" spans="1:24" s="57" customFormat="1" x14ac:dyDescent="0.25">
      <c r="A2101" s="75"/>
      <c r="D2101" s="58"/>
      <c r="E2101" s="58"/>
      <c r="F2101" s="58"/>
      <c r="G2101" s="58"/>
      <c r="H2101" s="60"/>
      <c r="I2101" s="60"/>
      <c r="J2101" s="60"/>
      <c r="K2101" s="60"/>
      <c r="M2101" s="61"/>
      <c r="N2101" s="61"/>
      <c r="O2101" s="62"/>
      <c r="P2101" s="125"/>
      <c r="W2101" s="62"/>
      <c r="X2101" s="62"/>
    </row>
    <row r="2102" spans="1:24" s="57" customFormat="1" x14ac:dyDescent="0.25">
      <c r="A2102" s="75"/>
      <c r="D2102" s="58"/>
      <c r="E2102" s="58"/>
      <c r="F2102" s="58"/>
      <c r="G2102" s="58"/>
      <c r="H2102" s="60"/>
      <c r="I2102" s="60"/>
      <c r="J2102" s="60"/>
      <c r="K2102" s="60"/>
      <c r="M2102" s="61"/>
      <c r="N2102" s="61"/>
      <c r="O2102" s="62"/>
      <c r="P2102" s="125"/>
      <c r="W2102" s="62"/>
      <c r="X2102" s="62"/>
    </row>
    <row r="2103" spans="1:24" s="57" customFormat="1" x14ac:dyDescent="0.25">
      <c r="A2103" s="75"/>
      <c r="D2103" s="58"/>
      <c r="E2103" s="58"/>
      <c r="F2103" s="58"/>
      <c r="G2103" s="58"/>
      <c r="H2103" s="60"/>
      <c r="I2103" s="60"/>
      <c r="J2103" s="60"/>
      <c r="K2103" s="60"/>
      <c r="M2103" s="61"/>
      <c r="N2103" s="61"/>
      <c r="O2103" s="62"/>
      <c r="P2103" s="125"/>
      <c r="W2103" s="62"/>
      <c r="X2103" s="62"/>
    </row>
    <row r="2104" spans="1:24" s="57" customFormat="1" x14ac:dyDescent="0.25">
      <c r="A2104" s="75"/>
      <c r="D2104" s="58"/>
      <c r="E2104" s="58"/>
      <c r="F2104" s="58"/>
      <c r="G2104" s="58"/>
      <c r="H2104" s="60"/>
      <c r="I2104" s="60"/>
      <c r="J2104" s="60"/>
      <c r="K2104" s="60"/>
      <c r="M2104" s="61"/>
      <c r="N2104" s="61"/>
      <c r="O2104" s="62"/>
      <c r="P2104" s="125"/>
      <c r="W2104" s="62"/>
      <c r="X2104" s="62"/>
    </row>
    <row r="2105" spans="1:24" s="57" customFormat="1" x14ac:dyDescent="0.25">
      <c r="A2105" s="75"/>
      <c r="D2105" s="58"/>
      <c r="E2105" s="58"/>
      <c r="F2105" s="58"/>
      <c r="G2105" s="58"/>
      <c r="H2105" s="60"/>
      <c r="I2105" s="60"/>
      <c r="J2105" s="60"/>
      <c r="K2105" s="60"/>
      <c r="M2105" s="61"/>
      <c r="N2105" s="61"/>
      <c r="O2105" s="62"/>
      <c r="P2105" s="125"/>
      <c r="W2105" s="62"/>
      <c r="X2105" s="62"/>
    </row>
    <row r="2106" spans="1:24" s="57" customFormat="1" x14ac:dyDescent="0.25">
      <c r="A2106" s="75"/>
      <c r="D2106" s="58"/>
      <c r="E2106" s="58"/>
      <c r="F2106" s="58"/>
      <c r="G2106" s="58"/>
      <c r="H2106" s="60"/>
      <c r="I2106" s="60"/>
      <c r="J2106" s="60"/>
      <c r="K2106" s="60"/>
      <c r="M2106" s="61"/>
      <c r="N2106" s="61"/>
      <c r="O2106" s="62"/>
      <c r="P2106" s="125"/>
      <c r="W2106" s="62"/>
      <c r="X2106" s="62"/>
    </row>
    <row r="2107" spans="1:24" s="57" customFormat="1" x14ac:dyDescent="0.25">
      <c r="A2107" s="75"/>
      <c r="D2107" s="58"/>
      <c r="E2107" s="58"/>
      <c r="F2107" s="58"/>
      <c r="G2107" s="58"/>
      <c r="H2107" s="60"/>
      <c r="I2107" s="60"/>
      <c r="J2107" s="60"/>
      <c r="K2107" s="60"/>
      <c r="M2107" s="61"/>
      <c r="N2107" s="61"/>
      <c r="O2107" s="62"/>
      <c r="P2107" s="125"/>
      <c r="W2107" s="62"/>
      <c r="X2107" s="62"/>
    </row>
    <row r="2108" spans="1:24" s="57" customFormat="1" x14ac:dyDescent="0.25">
      <c r="A2108" s="75"/>
      <c r="D2108" s="58"/>
      <c r="E2108" s="58"/>
      <c r="F2108" s="58"/>
      <c r="G2108" s="58"/>
      <c r="H2108" s="60"/>
      <c r="I2108" s="60"/>
      <c r="J2108" s="60"/>
      <c r="K2108" s="60"/>
      <c r="M2108" s="61"/>
      <c r="N2108" s="61"/>
      <c r="O2108" s="62"/>
      <c r="P2108" s="125"/>
      <c r="W2108" s="62"/>
      <c r="X2108" s="62"/>
    </row>
    <row r="2109" spans="1:24" s="57" customFormat="1" x14ac:dyDescent="0.25">
      <c r="A2109" s="75"/>
      <c r="D2109" s="58"/>
      <c r="E2109" s="58"/>
      <c r="F2109" s="58"/>
      <c r="G2109" s="58"/>
      <c r="H2109" s="60"/>
      <c r="I2109" s="60"/>
      <c r="J2109" s="60"/>
      <c r="K2109" s="60"/>
      <c r="M2109" s="61"/>
      <c r="N2109" s="61"/>
      <c r="O2109" s="62"/>
      <c r="P2109" s="125"/>
      <c r="W2109" s="62"/>
      <c r="X2109" s="62"/>
    </row>
    <row r="2110" spans="1:24" s="57" customFormat="1" x14ac:dyDescent="0.25">
      <c r="A2110" s="75"/>
      <c r="D2110" s="58"/>
      <c r="E2110" s="58"/>
      <c r="F2110" s="58"/>
      <c r="G2110" s="58"/>
      <c r="H2110" s="60"/>
      <c r="I2110" s="60"/>
      <c r="J2110" s="60"/>
      <c r="K2110" s="60"/>
      <c r="M2110" s="61"/>
      <c r="N2110" s="61"/>
      <c r="O2110" s="62"/>
      <c r="P2110" s="125"/>
      <c r="W2110" s="62"/>
      <c r="X2110" s="62"/>
    </row>
    <row r="2111" spans="1:24" s="57" customFormat="1" x14ac:dyDescent="0.25">
      <c r="A2111" s="75"/>
      <c r="D2111" s="58"/>
      <c r="E2111" s="58"/>
      <c r="F2111" s="58"/>
      <c r="G2111" s="58"/>
      <c r="H2111" s="60"/>
      <c r="I2111" s="60"/>
      <c r="J2111" s="60"/>
      <c r="K2111" s="60"/>
      <c r="M2111" s="61"/>
      <c r="N2111" s="61"/>
      <c r="O2111" s="62"/>
      <c r="P2111" s="125"/>
      <c r="W2111" s="62"/>
      <c r="X2111" s="62"/>
    </row>
    <row r="2112" spans="1:24" s="57" customFormat="1" x14ac:dyDescent="0.25">
      <c r="A2112" s="75"/>
      <c r="D2112" s="58"/>
      <c r="E2112" s="58"/>
      <c r="F2112" s="58"/>
      <c r="G2112" s="58"/>
      <c r="H2112" s="60"/>
      <c r="I2112" s="60"/>
      <c r="J2112" s="60"/>
      <c r="K2112" s="60"/>
      <c r="M2112" s="61"/>
      <c r="N2112" s="61"/>
      <c r="O2112" s="62"/>
      <c r="P2112" s="125"/>
      <c r="W2112" s="62"/>
      <c r="X2112" s="62"/>
    </row>
    <row r="2113" spans="1:24" s="57" customFormat="1" x14ac:dyDescent="0.25">
      <c r="A2113" s="75"/>
      <c r="D2113" s="58"/>
      <c r="E2113" s="58"/>
      <c r="F2113" s="58"/>
      <c r="G2113" s="58"/>
      <c r="H2113" s="60"/>
      <c r="I2113" s="60"/>
      <c r="J2113" s="60"/>
      <c r="K2113" s="60"/>
      <c r="M2113" s="61"/>
      <c r="N2113" s="61"/>
      <c r="O2113" s="62"/>
      <c r="P2113" s="125"/>
      <c r="W2113" s="62"/>
      <c r="X2113" s="62"/>
    </row>
    <row r="2114" spans="1:24" s="57" customFormat="1" x14ac:dyDescent="0.25">
      <c r="A2114" s="75"/>
      <c r="D2114" s="58"/>
      <c r="E2114" s="58"/>
      <c r="F2114" s="58"/>
      <c r="G2114" s="58"/>
      <c r="H2114" s="60"/>
      <c r="I2114" s="60"/>
      <c r="J2114" s="60"/>
      <c r="K2114" s="60"/>
      <c r="M2114" s="61"/>
      <c r="N2114" s="61"/>
      <c r="O2114" s="62"/>
      <c r="P2114" s="125"/>
      <c r="W2114" s="62"/>
      <c r="X2114" s="62"/>
    </row>
    <row r="2115" spans="1:24" s="57" customFormat="1" x14ac:dyDescent="0.25">
      <c r="A2115" s="75"/>
      <c r="D2115" s="58"/>
      <c r="E2115" s="58"/>
      <c r="F2115" s="58"/>
      <c r="G2115" s="58"/>
      <c r="H2115" s="60"/>
      <c r="I2115" s="60"/>
      <c r="J2115" s="60"/>
      <c r="K2115" s="60"/>
      <c r="M2115" s="61"/>
      <c r="N2115" s="61"/>
      <c r="O2115" s="62"/>
      <c r="P2115" s="125"/>
      <c r="W2115" s="62"/>
      <c r="X2115" s="62"/>
    </row>
    <row r="2116" spans="1:24" s="57" customFormat="1" x14ac:dyDescent="0.25">
      <c r="A2116" s="75"/>
      <c r="D2116" s="58"/>
      <c r="E2116" s="58"/>
      <c r="F2116" s="58"/>
      <c r="G2116" s="58"/>
      <c r="H2116" s="60"/>
      <c r="I2116" s="60"/>
      <c r="J2116" s="60"/>
      <c r="K2116" s="60"/>
      <c r="M2116" s="61"/>
      <c r="N2116" s="61"/>
      <c r="O2116" s="62"/>
      <c r="P2116" s="125"/>
      <c r="W2116" s="62"/>
      <c r="X2116" s="62"/>
    </row>
    <row r="2117" spans="1:24" s="57" customFormat="1" x14ac:dyDescent="0.25">
      <c r="A2117" s="75"/>
      <c r="D2117" s="58"/>
      <c r="E2117" s="58"/>
      <c r="F2117" s="58"/>
      <c r="G2117" s="58"/>
      <c r="H2117" s="60"/>
      <c r="I2117" s="60"/>
      <c r="J2117" s="60"/>
      <c r="K2117" s="60"/>
      <c r="M2117" s="61"/>
      <c r="N2117" s="61"/>
      <c r="O2117" s="62"/>
      <c r="P2117" s="125"/>
      <c r="W2117" s="62"/>
      <c r="X2117" s="62"/>
    </row>
    <row r="2118" spans="1:24" s="57" customFormat="1" x14ac:dyDescent="0.25">
      <c r="A2118" s="75"/>
      <c r="D2118" s="58"/>
      <c r="E2118" s="58"/>
      <c r="F2118" s="58"/>
      <c r="G2118" s="58"/>
      <c r="H2118" s="60"/>
      <c r="I2118" s="60"/>
      <c r="J2118" s="60"/>
      <c r="K2118" s="60"/>
      <c r="M2118" s="61"/>
      <c r="N2118" s="61"/>
      <c r="O2118" s="62"/>
      <c r="P2118" s="125"/>
      <c r="W2118" s="62"/>
      <c r="X2118" s="62"/>
    </row>
    <row r="2119" spans="1:24" s="57" customFormat="1" x14ac:dyDescent="0.25">
      <c r="A2119" s="75"/>
      <c r="D2119" s="58"/>
      <c r="E2119" s="58"/>
      <c r="F2119" s="58"/>
      <c r="G2119" s="58"/>
      <c r="H2119" s="60"/>
      <c r="I2119" s="60"/>
      <c r="J2119" s="60"/>
      <c r="K2119" s="60"/>
      <c r="M2119" s="61"/>
      <c r="N2119" s="61"/>
      <c r="O2119" s="62"/>
      <c r="P2119" s="125"/>
      <c r="W2119" s="62"/>
      <c r="X2119" s="62"/>
    </row>
    <row r="2120" spans="1:24" s="57" customFormat="1" x14ac:dyDescent="0.25">
      <c r="A2120" s="75"/>
      <c r="D2120" s="58"/>
      <c r="E2120" s="58"/>
      <c r="F2120" s="58"/>
      <c r="G2120" s="58"/>
      <c r="H2120" s="60"/>
      <c r="I2120" s="60"/>
      <c r="J2120" s="60"/>
      <c r="K2120" s="60"/>
      <c r="M2120" s="61"/>
      <c r="N2120" s="61"/>
      <c r="O2120" s="62"/>
      <c r="P2120" s="125"/>
      <c r="W2120" s="62"/>
      <c r="X2120" s="62"/>
    </row>
    <row r="2121" spans="1:24" s="57" customFormat="1" x14ac:dyDescent="0.25">
      <c r="A2121" s="75"/>
      <c r="D2121" s="58"/>
      <c r="E2121" s="58"/>
      <c r="F2121" s="58"/>
      <c r="G2121" s="58"/>
      <c r="H2121" s="60"/>
      <c r="I2121" s="60"/>
      <c r="J2121" s="60"/>
      <c r="K2121" s="60"/>
      <c r="M2121" s="61"/>
      <c r="N2121" s="61"/>
      <c r="O2121" s="62"/>
      <c r="P2121" s="125"/>
      <c r="W2121" s="62"/>
      <c r="X2121" s="62"/>
    </row>
    <row r="2122" spans="1:24" s="57" customFormat="1" x14ac:dyDescent="0.25">
      <c r="A2122" s="75"/>
      <c r="D2122" s="58"/>
      <c r="E2122" s="58"/>
      <c r="F2122" s="58"/>
      <c r="G2122" s="58"/>
      <c r="H2122" s="60"/>
      <c r="I2122" s="60"/>
      <c r="J2122" s="60"/>
      <c r="K2122" s="60"/>
      <c r="M2122" s="61"/>
      <c r="N2122" s="61"/>
      <c r="O2122" s="62"/>
      <c r="P2122" s="125"/>
      <c r="W2122" s="62"/>
      <c r="X2122" s="62"/>
    </row>
    <row r="2123" spans="1:24" s="57" customFormat="1" x14ac:dyDescent="0.25">
      <c r="A2123" s="75"/>
      <c r="D2123" s="58"/>
      <c r="E2123" s="58"/>
      <c r="F2123" s="58"/>
      <c r="G2123" s="58"/>
      <c r="H2123" s="60"/>
      <c r="I2123" s="60"/>
      <c r="J2123" s="60"/>
      <c r="K2123" s="60"/>
      <c r="M2123" s="61"/>
      <c r="N2123" s="61"/>
      <c r="O2123" s="62"/>
      <c r="P2123" s="125"/>
      <c r="W2123" s="62"/>
      <c r="X2123" s="62"/>
    </row>
    <row r="2124" spans="1:24" s="57" customFormat="1" x14ac:dyDescent="0.25">
      <c r="A2124" s="75"/>
      <c r="D2124" s="58"/>
      <c r="E2124" s="58"/>
      <c r="F2124" s="58"/>
      <c r="G2124" s="58"/>
      <c r="H2124" s="60"/>
      <c r="I2124" s="60"/>
      <c r="J2124" s="60"/>
      <c r="K2124" s="60"/>
      <c r="M2124" s="61"/>
      <c r="N2124" s="61"/>
      <c r="O2124" s="62"/>
      <c r="P2124" s="125"/>
      <c r="W2124" s="62"/>
      <c r="X2124" s="62"/>
    </row>
    <row r="2125" spans="1:24" s="57" customFormat="1" x14ac:dyDescent="0.25">
      <c r="A2125" s="75"/>
      <c r="D2125" s="58"/>
      <c r="E2125" s="58"/>
      <c r="F2125" s="58"/>
      <c r="G2125" s="58"/>
      <c r="H2125" s="60"/>
      <c r="I2125" s="60"/>
      <c r="J2125" s="60"/>
      <c r="K2125" s="60"/>
      <c r="M2125" s="61"/>
      <c r="N2125" s="61"/>
      <c r="O2125" s="62"/>
      <c r="P2125" s="125"/>
      <c r="W2125" s="62"/>
      <c r="X2125" s="62"/>
    </row>
    <row r="2126" spans="1:24" s="57" customFormat="1" x14ac:dyDescent="0.25">
      <c r="A2126" s="75"/>
      <c r="D2126" s="58"/>
      <c r="E2126" s="58"/>
      <c r="F2126" s="58"/>
      <c r="G2126" s="58"/>
      <c r="H2126" s="60"/>
      <c r="I2126" s="60"/>
      <c r="J2126" s="60"/>
      <c r="K2126" s="60"/>
      <c r="M2126" s="61"/>
      <c r="N2126" s="61"/>
      <c r="O2126" s="62"/>
      <c r="P2126" s="125"/>
      <c r="W2126" s="62"/>
      <c r="X2126" s="62"/>
    </row>
    <row r="2127" spans="1:24" s="57" customFormat="1" x14ac:dyDescent="0.25">
      <c r="A2127" s="75"/>
      <c r="D2127" s="58"/>
      <c r="E2127" s="58"/>
      <c r="F2127" s="58"/>
      <c r="G2127" s="58"/>
      <c r="H2127" s="60"/>
      <c r="I2127" s="60"/>
      <c r="J2127" s="60"/>
      <c r="K2127" s="60"/>
      <c r="M2127" s="61"/>
      <c r="N2127" s="61"/>
      <c r="O2127" s="62"/>
      <c r="P2127" s="125"/>
      <c r="W2127" s="62"/>
      <c r="X2127" s="62"/>
    </row>
    <row r="2128" spans="1:24" s="57" customFormat="1" x14ac:dyDescent="0.25">
      <c r="A2128" s="75"/>
      <c r="D2128" s="58"/>
      <c r="E2128" s="58"/>
      <c r="F2128" s="58"/>
      <c r="G2128" s="58"/>
      <c r="H2128" s="60"/>
      <c r="I2128" s="60"/>
      <c r="J2128" s="60"/>
      <c r="K2128" s="60"/>
      <c r="M2128" s="61"/>
      <c r="N2128" s="61"/>
      <c r="O2128" s="62"/>
      <c r="P2128" s="125"/>
      <c r="W2128" s="62"/>
      <c r="X2128" s="62"/>
    </row>
    <row r="2129" spans="1:24" s="57" customFormat="1" x14ac:dyDescent="0.25">
      <c r="A2129" s="75"/>
      <c r="D2129" s="58"/>
      <c r="E2129" s="58"/>
      <c r="F2129" s="58"/>
      <c r="G2129" s="58"/>
      <c r="H2129" s="60"/>
      <c r="I2129" s="60"/>
      <c r="J2129" s="60"/>
      <c r="K2129" s="60"/>
      <c r="M2129" s="61"/>
      <c r="N2129" s="61"/>
      <c r="O2129" s="62"/>
      <c r="P2129" s="125"/>
      <c r="W2129" s="62"/>
      <c r="X2129" s="62"/>
    </row>
    <row r="2130" spans="1:24" s="57" customFormat="1" x14ac:dyDescent="0.25">
      <c r="A2130" s="75"/>
      <c r="D2130" s="58"/>
      <c r="E2130" s="58"/>
      <c r="F2130" s="58"/>
      <c r="G2130" s="58"/>
      <c r="H2130" s="60"/>
      <c r="I2130" s="60"/>
      <c r="J2130" s="60"/>
      <c r="K2130" s="60"/>
      <c r="M2130" s="61"/>
      <c r="N2130" s="61"/>
      <c r="O2130" s="62"/>
      <c r="P2130" s="125"/>
      <c r="W2130" s="62"/>
      <c r="X2130" s="62"/>
    </row>
    <row r="2131" spans="1:24" s="57" customFormat="1" x14ac:dyDescent="0.25">
      <c r="A2131" s="75"/>
      <c r="D2131" s="58"/>
      <c r="E2131" s="58"/>
      <c r="F2131" s="58"/>
      <c r="G2131" s="58"/>
      <c r="H2131" s="60"/>
      <c r="I2131" s="60"/>
      <c r="J2131" s="60"/>
      <c r="K2131" s="60"/>
      <c r="M2131" s="61"/>
      <c r="N2131" s="61"/>
      <c r="O2131" s="62"/>
      <c r="P2131" s="125"/>
      <c r="W2131" s="62"/>
      <c r="X2131" s="62"/>
    </row>
    <row r="2132" spans="1:24" s="57" customFormat="1" x14ac:dyDescent="0.25">
      <c r="A2132" s="75"/>
      <c r="D2132" s="58"/>
      <c r="E2132" s="58"/>
      <c r="F2132" s="58"/>
      <c r="G2132" s="58"/>
      <c r="H2132" s="60"/>
      <c r="I2132" s="60"/>
      <c r="J2132" s="60"/>
      <c r="K2132" s="60"/>
      <c r="M2132" s="61"/>
      <c r="N2132" s="61"/>
      <c r="O2132" s="62"/>
      <c r="P2132" s="125"/>
      <c r="W2132" s="62"/>
      <c r="X2132" s="62"/>
    </row>
    <row r="2133" spans="1:24" s="57" customFormat="1" x14ac:dyDescent="0.25">
      <c r="A2133" s="75"/>
      <c r="D2133" s="58"/>
      <c r="E2133" s="58"/>
      <c r="F2133" s="58"/>
      <c r="G2133" s="58"/>
      <c r="H2133" s="60"/>
      <c r="I2133" s="60"/>
      <c r="J2133" s="60"/>
      <c r="K2133" s="60"/>
      <c r="M2133" s="61"/>
      <c r="N2133" s="61"/>
      <c r="O2133" s="62"/>
      <c r="P2133" s="125"/>
      <c r="W2133" s="62"/>
      <c r="X2133" s="62"/>
    </row>
    <row r="2134" spans="1:24" s="57" customFormat="1" x14ac:dyDescent="0.25">
      <c r="A2134" s="75"/>
      <c r="D2134" s="58"/>
      <c r="E2134" s="58"/>
      <c r="F2134" s="58"/>
      <c r="G2134" s="58"/>
      <c r="H2134" s="60"/>
      <c r="I2134" s="60"/>
      <c r="J2134" s="60"/>
      <c r="K2134" s="60"/>
      <c r="M2134" s="61"/>
      <c r="N2134" s="61"/>
      <c r="O2134" s="62"/>
      <c r="P2134" s="125"/>
      <c r="W2134" s="62"/>
      <c r="X2134" s="62"/>
    </row>
    <row r="2135" spans="1:24" s="57" customFormat="1" x14ac:dyDescent="0.25">
      <c r="A2135" s="75"/>
      <c r="D2135" s="58"/>
      <c r="E2135" s="58"/>
      <c r="F2135" s="58"/>
      <c r="G2135" s="58"/>
      <c r="H2135" s="60"/>
      <c r="I2135" s="60"/>
      <c r="J2135" s="60"/>
      <c r="K2135" s="60"/>
      <c r="M2135" s="61"/>
      <c r="N2135" s="61"/>
      <c r="O2135" s="62"/>
      <c r="P2135" s="125"/>
      <c r="W2135" s="62"/>
      <c r="X2135" s="62"/>
    </row>
    <row r="2136" spans="1:24" s="57" customFormat="1" x14ac:dyDescent="0.25">
      <c r="A2136" s="75"/>
      <c r="D2136" s="58"/>
      <c r="E2136" s="58"/>
      <c r="F2136" s="58"/>
      <c r="G2136" s="58"/>
      <c r="H2136" s="60"/>
      <c r="I2136" s="60"/>
      <c r="J2136" s="60"/>
      <c r="K2136" s="60"/>
      <c r="M2136" s="61"/>
      <c r="N2136" s="61"/>
      <c r="O2136" s="62"/>
      <c r="P2136" s="125"/>
      <c r="W2136" s="62"/>
      <c r="X2136" s="62"/>
    </row>
    <row r="2137" spans="1:24" s="57" customFormat="1" x14ac:dyDescent="0.25">
      <c r="A2137" s="75"/>
      <c r="D2137" s="58"/>
      <c r="E2137" s="58"/>
      <c r="F2137" s="58"/>
      <c r="G2137" s="58"/>
      <c r="H2137" s="60"/>
      <c r="I2137" s="60"/>
      <c r="J2137" s="60"/>
      <c r="K2137" s="60"/>
      <c r="M2137" s="61"/>
      <c r="N2137" s="61"/>
      <c r="O2137" s="62"/>
      <c r="P2137" s="125"/>
      <c r="W2137" s="62"/>
      <c r="X2137" s="62"/>
    </row>
    <row r="2138" spans="1:24" s="57" customFormat="1" x14ac:dyDescent="0.25">
      <c r="A2138" s="75"/>
      <c r="D2138" s="58"/>
      <c r="E2138" s="58"/>
      <c r="F2138" s="58"/>
      <c r="G2138" s="58"/>
      <c r="H2138" s="60"/>
      <c r="I2138" s="60"/>
      <c r="J2138" s="60"/>
      <c r="K2138" s="60"/>
      <c r="M2138" s="61"/>
      <c r="N2138" s="61"/>
      <c r="O2138" s="62"/>
      <c r="P2138" s="125"/>
      <c r="W2138" s="62"/>
      <c r="X2138" s="62"/>
    </row>
    <row r="2139" spans="1:24" s="57" customFormat="1" x14ac:dyDescent="0.25">
      <c r="A2139" s="75"/>
      <c r="D2139" s="58"/>
      <c r="E2139" s="58"/>
      <c r="F2139" s="58"/>
      <c r="G2139" s="58"/>
      <c r="H2139" s="60"/>
      <c r="I2139" s="60"/>
      <c r="J2139" s="60"/>
      <c r="K2139" s="60"/>
      <c r="M2139" s="61"/>
      <c r="N2139" s="61"/>
      <c r="O2139" s="62"/>
      <c r="P2139" s="125"/>
      <c r="W2139" s="62"/>
      <c r="X2139" s="62"/>
    </row>
    <row r="2140" spans="1:24" s="57" customFormat="1" x14ac:dyDescent="0.25">
      <c r="A2140" s="75"/>
      <c r="D2140" s="58"/>
      <c r="E2140" s="58"/>
      <c r="F2140" s="58"/>
      <c r="G2140" s="58"/>
      <c r="H2140" s="60"/>
      <c r="I2140" s="60"/>
      <c r="J2140" s="60"/>
      <c r="K2140" s="60"/>
      <c r="M2140" s="61"/>
      <c r="N2140" s="61"/>
      <c r="O2140" s="62"/>
      <c r="P2140" s="125"/>
      <c r="W2140" s="62"/>
      <c r="X2140" s="62"/>
    </row>
    <row r="2141" spans="1:24" s="57" customFormat="1" x14ac:dyDescent="0.25">
      <c r="A2141" s="75"/>
      <c r="D2141" s="58"/>
      <c r="E2141" s="58"/>
      <c r="F2141" s="58"/>
      <c r="G2141" s="58"/>
      <c r="H2141" s="60"/>
      <c r="I2141" s="60"/>
      <c r="J2141" s="60"/>
      <c r="K2141" s="60"/>
      <c r="M2141" s="61"/>
      <c r="N2141" s="61"/>
      <c r="O2141" s="62"/>
      <c r="P2141" s="125"/>
      <c r="W2141" s="62"/>
      <c r="X2141" s="62"/>
    </row>
    <row r="2142" spans="1:24" s="57" customFormat="1" x14ac:dyDescent="0.25">
      <c r="A2142" s="75"/>
      <c r="D2142" s="58"/>
      <c r="E2142" s="58"/>
      <c r="F2142" s="58"/>
      <c r="G2142" s="58"/>
      <c r="H2142" s="60"/>
      <c r="I2142" s="60"/>
      <c r="J2142" s="60"/>
      <c r="K2142" s="60"/>
      <c r="M2142" s="61"/>
      <c r="N2142" s="61"/>
      <c r="O2142" s="62"/>
      <c r="P2142" s="125"/>
      <c r="W2142" s="62"/>
      <c r="X2142" s="62"/>
    </row>
    <row r="2143" spans="1:24" s="57" customFormat="1" x14ac:dyDescent="0.25">
      <c r="A2143" s="75"/>
      <c r="D2143" s="58"/>
      <c r="E2143" s="58"/>
      <c r="F2143" s="58"/>
      <c r="G2143" s="58"/>
      <c r="H2143" s="60"/>
      <c r="I2143" s="60"/>
      <c r="J2143" s="60"/>
      <c r="K2143" s="60"/>
      <c r="M2143" s="61"/>
      <c r="N2143" s="61"/>
      <c r="O2143" s="62"/>
      <c r="P2143" s="125"/>
      <c r="W2143" s="62"/>
      <c r="X2143" s="62"/>
    </row>
    <row r="2144" spans="1:24" s="57" customFormat="1" x14ac:dyDescent="0.25">
      <c r="A2144" s="75"/>
      <c r="D2144" s="58"/>
      <c r="E2144" s="58"/>
      <c r="F2144" s="58"/>
      <c r="G2144" s="58"/>
      <c r="H2144" s="60"/>
      <c r="I2144" s="60"/>
      <c r="J2144" s="60"/>
      <c r="K2144" s="60"/>
      <c r="M2144" s="61"/>
      <c r="N2144" s="61"/>
      <c r="O2144" s="62"/>
      <c r="P2144" s="125"/>
      <c r="W2144" s="62"/>
      <c r="X2144" s="62"/>
    </row>
    <row r="2145" spans="1:24" s="57" customFormat="1" x14ac:dyDescent="0.25">
      <c r="A2145" s="75"/>
      <c r="D2145" s="58"/>
      <c r="E2145" s="58"/>
      <c r="F2145" s="58"/>
      <c r="G2145" s="58"/>
      <c r="H2145" s="60"/>
      <c r="I2145" s="60"/>
      <c r="J2145" s="60"/>
      <c r="K2145" s="60"/>
      <c r="M2145" s="61"/>
      <c r="N2145" s="61"/>
      <c r="O2145" s="62"/>
      <c r="P2145" s="125"/>
      <c r="W2145" s="62"/>
      <c r="X2145" s="62"/>
    </row>
    <row r="2146" spans="1:24" s="57" customFormat="1" x14ac:dyDescent="0.25">
      <c r="A2146" s="75"/>
      <c r="D2146" s="58"/>
      <c r="E2146" s="58"/>
      <c r="F2146" s="58"/>
      <c r="G2146" s="58"/>
      <c r="H2146" s="60"/>
      <c r="I2146" s="60"/>
      <c r="J2146" s="60"/>
      <c r="K2146" s="60"/>
      <c r="M2146" s="61"/>
      <c r="N2146" s="61"/>
      <c r="O2146" s="62"/>
      <c r="P2146" s="125"/>
      <c r="W2146" s="62"/>
      <c r="X2146" s="62"/>
    </row>
    <row r="2147" spans="1:24" s="57" customFormat="1" x14ac:dyDescent="0.25">
      <c r="A2147" s="75"/>
      <c r="D2147" s="58"/>
      <c r="E2147" s="58"/>
      <c r="F2147" s="58"/>
      <c r="G2147" s="58"/>
      <c r="H2147" s="60"/>
      <c r="I2147" s="60"/>
      <c r="J2147" s="60"/>
      <c r="K2147" s="60"/>
      <c r="M2147" s="61"/>
      <c r="N2147" s="61"/>
      <c r="O2147" s="62"/>
      <c r="P2147" s="125"/>
      <c r="W2147" s="62"/>
      <c r="X2147" s="62"/>
    </row>
    <row r="2148" spans="1:24" s="57" customFormat="1" x14ac:dyDescent="0.25">
      <c r="A2148" s="75"/>
      <c r="D2148" s="58"/>
      <c r="E2148" s="58"/>
      <c r="F2148" s="58"/>
      <c r="G2148" s="58"/>
      <c r="H2148" s="60"/>
      <c r="I2148" s="60"/>
      <c r="J2148" s="60"/>
      <c r="K2148" s="60"/>
      <c r="M2148" s="61"/>
      <c r="N2148" s="61"/>
      <c r="O2148" s="62"/>
      <c r="P2148" s="125"/>
      <c r="W2148" s="62"/>
      <c r="X2148" s="62"/>
    </row>
    <row r="2149" spans="1:24" s="57" customFormat="1" x14ac:dyDescent="0.25">
      <c r="A2149" s="75"/>
      <c r="D2149" s="58"/>
      <c r="E2149" s="58"/>
      <c r="F2149" s="58"/>
      <c r="G2149" s="58"/>
      <c r="H2149" s="60"/>
      <c r="I2149" s="60"/>
      <c r="J2149" s="60"/>
      <c r="K2149" s="60"/>
      <c r="M2149" s="61"/>
      <c r="N2149" s="61"/>
      <c r="O2149" s="62"/>
      <c r="P2149" s="125"/>
      <c r="W2149" s="62"/>
      <c r="X2149" s="62"/>
    </row>
    <row r="2150" spans="1:24" s="57" customFormat="1" x14ac:dyDescent="0.25">
      <c r="A2150" s="75"/>
      <c r="D2150" s="58"/>
      <c r="E2150" s="58"/>
      <c r="F2150" s="58"/>
      <c r="G2150" s="58"/>
      <c r="H2150" s="60"/>
      <c r="I2150" s="60"/>
      <c r="J2150" s="60"/>
      <c r="K2150" s="60"/>
      <c r="M2150" s="61"/>
      <c r="N2150" s="61"/>
      <c r="O2150" s="62"/>
      <c r="P2150" s="125"/>
      <c r="W2150" s="62"/>
      <c r="X2150" s="62"/>
    </row>
    <row r="2151" spans="1:24" s="57" customFormat="1" x14ac:dyDescent="0.25">
      <c r="A2151" s="75"/>
      <c r="D2151" s="58"/>
      <c r="E2151" s="58"/>
      <c r="F2151" s="58"/>
      <c r="G2151" s="58"/>
      <c r="H2151" s="60"/>
      <c r="I2151" s="60"/>
      <c r="J2151" s="60"/>
      <c r="K2151" s="60"/>
      <c r="M2151" s="61"/>
      <c r="N2151" s="61"/>
      <c r="O2151" s="62"/>
      <c r="P2151" s="125"/>
      <c r="W2151" s="62"/>
      <c r="X2151" s="62"/>
    </row>
    <row r="2152" spans="1:24" s="57" customFormat="1" x14ac:dyDescent="0.25">
      <c r="A2152" s="75"/>
      <c r="D2152" s="58"/>
      <c r="E2152" s="58"/>
      <c r="F2152" s="58"/>
      <c r="G2152" s="58"/>
      <c r="H2152" s="60"/>
      <c r="I2152" s="60"/>
      <c r="J2152" s="60"/>
      <c r="K2152" s="60"/>
      <c r="M2152" s="61"/>
      <c r="N2152" s="61"/>
      <c r="O2152" s="62"/>
      <c r="P2152" s="125"/>
      <c r="W2152" s="62"/>
      <c r="X2152" s="62"/>
    </row>
    <row r="2153" spans="1:24" s="57" customFormat="1" x14ac:dyDescent="0.25">
      <c r="A2153" s="75"/>
      <c r="D2153" s="58"/>
      <c r="E2153" s="58"/>
      <c r="F2153" s="58"/>
      <c r="G2153" s="58"/>
      <c r="H2153" s="60"/>
      <c r="I2153" s="60"/>
      <c r="J2153" s="60"/>
      <c r="K2153" s="60"/>
      <c r="M2153" s="61"/>
      <c r="N2153" s="61"/>
      <c r="O2153" s="62"/>
      <c r="P2153" s="125"/>
      <c r="W2153" s="62"/>
      <c r="X2153" s="62"/>
    </row>
    <row r="2154" spans="1:24" s="57" customFormat="1" x14ac:dyDescent="0.25">
      <c r="A2154" s="75"/>
      <c r="D2154" s="58"/>
      <c r="E2154" s="58"/>
      <c r="F2154" s="58"/>
      <c r="G2154" s="58"/>
      <c r="H2154" s="60"/>
      <c r="I2154" s="60"/>
      <c r="J2154" s="60"/>
      <c r="K2154" s="60"/>
      <c r="M2154" s="61"/>
      <c r="N2154" s="61"/>
      <c r="O2154" s="62"/>
      <c r="P2154" s="125"/>
      <c r="W2154" s="62"/>
      <c r="X2154" s="62"/>
    </row>
    <row r="2155" spans="1:24" s="57" customFormat="1" x14ac:dyDescent="0.25">
      <c r="A2155" s="75"/>
      <c r="D2155" s="58"/>
      <c r="E2155" s="58"/>
      <c r="F2155" s="58"/>
      <c r="G2155" s="58"/>
      <c r="H2155" s="60"/>
      <c r="I2155" s="60"/>
      <c r="J2155" s="60"/>
      <c r="K2155" s="60"/>
      <c r="M2155" s="61"/>
      <c r="N2155" s="61"/>
      <c r="O2155" s="62"/>
      <c r="P2155" s="125"/>
      <c r="W2155" s="62"/>
      <c r="X2155" s="62"/>
    </row>
    <row r="2156" spans="1:24" s="57" customFormat="1" x14ac:dyDescent="0.25">
      <c r="A2156" s="75"/>
      <c r="D2156" s="58"/>
      <c r="E2156" s="58"/>
      <c r="F2156" s="58"/>
      <c r="G2156" s="58"/>
      <c r="H2156" s="60"/>
      <c r="I2156" s="60"/>
      <c r="J2156" s="60"/>
      <c r="K2156" s="60"/>
      <c r="M2156" s="61"/>
      <c r="N2156" s="61"/>
      <c r="O2156" s="62"/>
      <c r="P2156" s="125"/>
      <c r="W2156" s="62"/>
      <c r="X2156" s="62"/>
    </row>
    <row r="2157" spans="1:24" s="57" customFormat="1" x14ac:dyDescent="0.25">
      <c r="A2157" s="75"/>
      <c r="D2157" s="58"/>
      <c r="E2157" s="58"/>
      <c r="F2157" s="58"/>
      <c r="G2157" s="58"/>
      <c r="H2157" s="60"/>
      <c r="I2157" s="60"/>
      <c r="J2157" s="60"/>
      <c r="K2157" s="60"/>
      <c r="M2157" s="61"/>
      <c r="N2157" s="61"/>
      <c r="O2157" s="62"/>
      <c r="P2157" s="125"/>
      <c r="W2157" s="62"/>
      <c r="X2157" s="62"/>
    </row>
    <row r="2158" spans="1:24" s="57" customFormat="1" x14ac:dyDescent="0.25">
      <c r="A2158" s="75"/>
      <c r="D2158" s="58"/>
      <c r="E2158" s="58"/>
      <c r="F2158" s="58"/>
      <c r="G2158" s="58"/>
      <c r="H2158" s="60"/>
      <c r="I2158" s="60"/>
      <c r="J2158" s="60"/>
      <c r="K2158" s="60"/>
      <c r="M2158" s="61"/>
      <c r="N2158" s="61"/>
      <c r="O2158" s="62"/>
      <c r="P2158" s="125"/>
      <c r="W2158" s="62"/>
      <c r="X2158" s="62"/>
    </row>
    <row r="2159" spans="1:24" s="57" customFormat="1" x14ac:dyDescent="0.25">
      <c r="A2159" s="75"/>
      <c r="D2159" s="58"/>
      <c r="E2159" s="58"/>
      <c r="F2159" s="58"/>
      <c r="G2159" s="58"/>
      <c r="H2159" s="60"/>
      <c r="I2159" s="60"/>
      <c r="J2159" s="60"/>
      <c r="K2159" s="60"/>
      <c r="M2159" s="61"/>
      <c r="N2159" s="61"/>
      <c r="O2159" s="62"/>
      <c r="P2159" s="125"/>
      <c r="W2159" s="62"/>
      <c r="X2159" s="62"/>
    </row>
    <row r="2160" spans="1:24" s="57" customFormat="1" x14ac:dyDescent="0.25">
      <c r="A2160" s="75"/>
      <c r="D2160" s="58"/>
      <c r="E2160" s="58"/>
      <c r="F2160" s="58"/>
      <c r="G2160" s="58"/>
      <c r="H2160" s="60"/>
      <c r="I2160" s="60"/>
      <c r="J2160" s="60"/>
      <c r="K2160" s="60"/>
      <c r="M2160" s="61"/>
      <c r="N2160" s="61"/>
      <c r="O2160" s="62"/>
      <c r="P2160" s="125"/>
      <c r="W2160" s="62"/>
      <c r="X2160" s="62"/>
    </row>
    <row r="2161" spans="1:24" s="57" customFormat="1" x14ac:dyDescent="0.25">
      <c r="A2161" s="75"/>
      <c r="D2161" s="58"/>
      <c r="E2161" s="58"/>
      <c r="F2161" s="58"/>
      <c r="G2161" s="58"/>
      <c r="H2161" s="60"/>
      <c r="I2161" s="60"/>
      <c r="J2161" s="60"/>
      <c r="K2161" s="60"/>
      <c r="M2161" s="61"/>
      <c r="N2161" s="61"/>
      <c r="O2161" s="62"/>
      <c r="P2161" s="125"/>
      <c r="W2161" s="62"/>
      <c r="X2161" s="62"/>
    </row>
    <row r="2162" spans="1:24" s="57" customFormat="1" x14ac:dyDescent="0.25">
      <c r="A2162" s="75"/>
      <c r="D2162" s="58"/>
      <c r="E2162" s="58"/>
      <c r="F2162" s="58"/>
      <c r="G2162" s="58"/>
      <c r="H2162" s="60"/>
      <c r="I2162" s="60"/>
      <c r="J2162" s="60"/>
      <c r="K2162" s="60"/>
      <c r="M2162" s="61"/>
      <c r="N2162" s="61"/>
      <c r="O2162" s="62"/>
      <c r="P2162" s="125"/>
      <c r="W2162" s="62"/>
      <c r="X2162" s="62"/>
    </row>
    <row r="2163" spans="1:24" s="57" customFormat="1" x14ac:dyDescent="0.25">
      <c r="A2163" s="75"/>
      <c r="D2163" s="58"/>
      <c r="E2163" s="58"/>
      <c r="F2163" s="58"/>
      <c r="G2163" s="58"/>
      <c r="H2163" s="60"/>
      <c r="I2163" s="60"/>
      <c r="J2163" s="60"/>
      <c r="K2163" s="60"/>
      <c r="M2163" s="61"/>
      <c r="N2163" s="61"/>
      <c r="O2163" s="62"/>
      <c r="P2163" s="125"/>
      <c r="W2163" s="62"/>
      <c r="X2163" s="62"/>
    </row>
    <row r="2164" spans="1:24" s="57" customFormat="1" x14ac:dyDescent="0.25">
      <c r="A2164" s="75"/>
      <c r="D2164" s="58"/>
      <c r="E2164" s="58"/>
      <c r="F2164" s="58"/>
      <c r="G2164" s="58"/>
      <c r="H2164" s="60"/>
      <c r="I2164" s="60"/>
      <c r="J2164" s="60"/>
      <c r="K2164" s="60"/>
      <c r="M2164" s="61"/>
      <c r="N2164" s="61"/>
      <c r="O2164" s="62"/>
      <c r="P2164" s="125"/>
      <c r="W2164" s="62"/>
      <c r="X2164" s="62"/>
    </row>
    <row r="2165" spans="1:24" s="57" customFormat="1" x14ac:dyDescent="0.25">
      <c r="A2165" s="75"/>
      <c r="D2165" s="58"/>
      <c r="E2165" s="58"/>
      <c r="F2165" s="58"/>
      <c r="G2165" s="58"/>
      <c r="H2165" s="60"/>
      <c r="I2165" s="60"/>
      <c r="J2165" s="60"/>
      <c r="K2165" s="60"/>
      <c r="M2165" s="61"/>
      <c r="N2165" s="61"/>
      <c r="O2165" s="62"/>
      <c r="P2165" s="125"/>
      <c r="W2165" s="62"/>
      <c r="X2165" s="62"/>
    </row>
    <row r="2166" spans="1:24" s="57" customFormat="1" x14ac:dyDescent="0.25">
      <c r="A2166" s="75"/>
      <c r="D2166" s="58"/>
      <c r="E2166" s="58"/>
      <c r="F2166" s="58"/>
      <c r="G2166" s="58"/>
      <c r="H2166" s="60"/>
      <c r="I2166" s="60"/>
      <c r="J2166" s="60"/>
      <c r="K2166" s="60"/>
      <c r="M2166" s="61"/>
      <c r="N2166" s="61"/>
      <c r="O2166" s="62"/>
      <c r="P2166" s="125"/>
      <c r="W2166" s="62"/>
      <c r="X2166" s="62"/>
    </row>
    <row r="2167" spans="1:24" s="57" customFormat="1" x14ac:dyDescent="0.25">
      <c r="A2167" s="75"/>
      <c r="D2167" s="58"/>
      <c r="E2167" s="58"/>
      <c r="F2167" s="58"/>
      <c r="G2167" s="58"/>
      <c r="H2167" s="60"/>
      <c r="I2167" s="60"/>
      <c r="J2167" s="60"/>
      <c r="K2167" s="60"/>
      <c r="M2167" s="61"/>
      <c r="N2167" s="61"/>
      <c r="O2167" s="62"/>
      <c r="P2167" s="125"/>
      <c r="W2167" s="62"/>
      <c r="X2167" s="62"/>
    </row>
    <row r="2168" spans="1:24" s="57" customFormat="1" x14ac:dyDescent="0.25">
      <c r="A2168" s="75"/>
      <c r="D2168" s="58"/>
      <c r="E2168" s="58"/>
      <c r="F2168" s="58"/>
      <c r="G2168" s="58"/>
      <c r="H2168" s="60"/>
      <c r="I2168" s="60"/>
      <c r="J2168" s="60"/>
      <c r="K2168" s="60"/>
      <c r="M2168" s="61"/>
      <c r="N2168" s="61"/>
      <c r="O2168" s="62"/>
      <c r="P2168" s="125"/>
      <c r="W2168" s="62"/>
      <c r="X2168" s="62"/>
    </row>
    <row r="2169" spans="1:24" s="57" customFormat="1" x14ac:dyDescent="0.25">
      <c r="A2169" s="75"/>
      <c r="D2169" s="58"/>
      <c r="E2169" s="58"/>
      <c r="F2169" s="58"/>
      <c r="G2169" s="58"/>
      <c r="H2169" s="60"/>
      <c r="I2169" s="60"/>
      <c r="J2169" s="60"/>
      <c r="K2169" s="60"/>
      <c r="M2169" s="61"/>
      <c r="N2169" s="61"/>
      <c r="O2169" s="62"/>
      <c r="P2169" s="125"/>
      <c r="W2169" s="62"/>
      <c r="X2169" s="62"/>
    </row>
    <row r="2170" spans="1:24" s="57" customFormat="1" x14ac:dyDescent="0.25">
      <c r="A2170" s="75"/>
      <c r="D2170" s="58"/>
      <c r="E2170" s="58"/>
      <c r="F2170" s="58"/>
      <c r="G2170" s="58"/>
      <c r="H2170" s="60"/>
      <c r="I2170" s="60"/>
      <c r="J2170" s="60"/>
      <c r="K2170" s="60"/>
      <c r="M2170" s="61"/>
      <c r="N2170" s="61"/>
      <c r="O2170" s="62"/>
      <c r="P2170" s="125"/>
      <c r="W2170" s="62"/>
      <c r="X2170" s="62"/>
    </row>
    <row r="2171" spans="1:24" s="57" customFormat="1" x14ac:dyDescent="0.25">
      <c r="A2171" s="75"/>
      <c r="D2171" s="58"/>
      <c r="E2171" s="58"/>
      <c r="F2171" s="58"/>
      <c r="G2171" s="58"/>
      <c r="H2171" s="60"/>
      <c r="I2171" s="60"/>
      <c r="J2171" s="60"/>
      <c r="K2171" s="60"/>
      <c r="M2171" s="61"/>
      <c r="N2171" s="61"/>
      <c r="O2171" s="62"/>
      <c r="P2171" s="125"/>
      <c r="W2171" s="62"/>
      <c r="X2171" s="62"/>
    </row>
    <row r="2172" spans="1:24" s="57" customFormat="1" x14ac:dyDescent="0.25">
      <c r="A2172" s="75"/>
      <c r="D2172" s="58"/>
      <c r="E2172" s="58"/>
      <c r="F2172" s="58"/>
      <c r="G2172" s="58"/>
      <c r="H2172" s="60"/>
      <c r="I2172" s="60"/>
      <c r="J2172" s="60"/>
      <c r="K2172" s="60"/>
      <c r="M2172" s="61"/>
      <c r="N2172" s="61"/>
      <c r="O2172" s="62"/>
      <c r="P2172" s="125"/>
      <c r="W2172" s="62"/>
      <c r="X2172" s="62"/>
    </row>
    <row r="2173" spans="1:24" s="57" customFormat="1" x14ac:dyDescent="0.25">
      <c r="A2173" s="75"/>
      <c r="D2173" s="58"/>
      <c r="E2173" s="58"/>
      <c r="F2173" s="58"/>
      <c r="G2173" s="58"/>
      <c r="H2173" s="60"/>
      <c r="I2173" s="60"/>
      <c r="J2173" s="60"/>
      <c r="K2173" s="60"/>
      <c r="M2173" s="61"/>
      <c r="N2173" s="61"/>
      <c r="O2173" s="62"/>
      <c r="P2173" s="125"/>
      <c r="W2173" s="62"/>
      <c r="X2173" s="62"/>
    </row>
    <row r="2174" spans="1:24" s="57" customFormat="1" x14ac:dyDescent="0.25">
      <c r="A2174" s="75"/>
      <c r="D2174" s="58"/>
      <c r="E2174" s="58"/>
      <c r="F2174" s="58"/>
      <c r="G2174" s="58"/>
      <c r="H2174" s="60"/>
      <c r="I2174" s="60"/>
      <c r="J2174" s="60"/>
      <c r="K2174" s="60"/>
      <c r="M2174" s="61"/>
      <c r="N2174" s="61"/>
      <c r="O2174" s="62"/>
      <c r="P2174" s="125"/>
      <c r="W2174" s="62"/>
      <c r="X2174" s="62"/>
    </row>
    <row r="2175" spans="1:24" s="57" customFormat="1" x14ac:dyDescent="0.25">
      <c r="A2175" s="75"/>
      <c r="D2175" s="58"/>
      <c r="E2175" s="58"/>
      <c r="F2175" s="58"/>
      <c r="G2175" s="58"/>
      <c r="H2175" s="60"/>
      <c r="I2175" s="60"/>
      <c r="J2175" s="60"/>
      <c r="K2175" s="60"/>
      <c r="M2175" s="61"/>
      <c r="N2175" s="61"/>
      <c r="O2175" s="62"/>
      <c r="P2175" s="125"/>
      <c r="W2175" s="62"/>
      <c r="X2175" s="62"/>
    </row>
    <row r="2176" spans="1:24" s="57" customFormat="1" x14ac:dyDescent="0.25">
      <c r="A2176" s="75"/>
      <c r="D2176" s="58"/>
      <c r="E2176" s="58"/>
      <c r="F2176" s="58"/>
      <c r="G2176" s="58"/>
      <c r="H2176" s="60"/>
      <c r="I2176" s="60"/>
      <c r="J2176" s="60"/>
      <c r="K2176" s="60"/>
      <c r="M2176" s="61"/>
      <c r="N2176" s="61"/>
      <c r="O2176" s="62"/>
      <c r="P2176" s="125"/>
      <c r="W2176" s="62"/>
      <c r="X2176" s="62"/>
    </row>
    <row r="2177" spans="1:24" s="57" customFormat="1" x14ac:dyDescent="0.25">
      <c r="A2177" s="75"/>
      <c r="D2177" s="58"/>
      <c r="E2177" s="58"/>
      <c r="F2177" s="58"/>
      <c r="G2177" s="58"/>
      <c r="H2177" s="60"/>
      <c r="I2177" s="60"/>
      <c r="J2177" s="60"/>
      <c r="K2177" s="60"/>
      <c r="M2177" s="61"/>
      <c r="N2177" s="61"/>
      <c r="O2177" s="62"/>
      <c r="P2177" s="125"/>
      <c r="W2177" s="62"/>
      <c r="X2177" s="62"/>
    </row>
    <row r="2178" spans="1:24" s="57" customFormat="1" x14ac:dyDescent="0.25">
      <c r="A2178" s="75"/>
      <c r="D2178" s="58"/>
      <c r="E2178" s="58"/>
      <c r="F2178" s="58"/>
      <c r="G2178" s="58"/>
      <c r="H2178" s="60"/>
      <c r="I2178" s="60"/>
      <c r="J2178" s="60"/>
      <c r="K2178" s="60"/>
      <c r="M2178" s="61"/>
      <c r="N2178" s="61"/>
      <c r="O2178" s="62"/>
      <c r="P2178" s="125"/>
      <c r="W2178" s="62"/>
      <c r="X2178" s="62"/>
    </row>
    <row r="2179" spans="1:24" s="57" customFormat="1" x14ac:dyDescent="0.25">
      <c r="A2179" s="75"/>
      <c r="D2179" s="58"/>
      <c r="E2179" s="58"/>
      <c r="F2179" s="58"/>
      <c r="G2179" s="58"/>
      <c r="H2179" s="60"/>
      <c r="I2179" s="60"/>
      <c r="J2179" s="60"/>
      <c r="K2179" s="60"/>
      <c r="M2179" s="61"/>
      <c r="N2179" s="61"/>
      <c r="O2179" s="62"/>
      <c r="P2179" s="125"/>
      <c r="W2179" s="62"/>
      <c r="X2179" s="62"/>
    </row>
    <row r="2180" spans="1:24" s="57" customFormat="1" x14ac:dyDescent="0.25">
      <c r="A2180" s="75"/>
      <c r="D2180" s="58"/>
      <c r="E2180" s="58"/>
      <c r="F2180" s="58"/>
      <c r="G2180" s="58"/>
      <c r="H2180" s="60"/>
      <c r="I2180" s="60"/>
      <c r="J2180" s="60"/>
      <c r="K2180" s="60"/>
      <c r="M2180" s="61"/>
      <c r="N2180" s="61"/>
      <c r="O2180" s="62"/>
      <c r="P2180" s="125"/>
      <c r="W2180" s="62"/>
      <c r="X2180" s="62"/>
    </row>
    <row r="2181" spans="1:24" s="57" customFormat="1" x14ac:dyDescent="0.25">
      <c r="A2181" s="75"/>
      <c r="D2181" s="58"/>
      <c r="E2181" s="58"/>
      <c r="F2181" s="58"/>
      <c r="G2181" s="58"/>
      <c r="H2181" s="60"/>
      <c r="I2181" s="60"/>
      <c r="J2181" s="60"/>
      <c r="K2181" s="60"/>
      <c r="M2181" s="61"/>
      <c r="N2181" s="61"/>
      <c r="O2181" s="62"/>
      <c r="P2181" s="125"/>
      <c r="W2181" s="62"/>
      <c r="X2181" s="62"/>
    </row>
    <row r="2182" spans="1:24" s="57" customFormat="1" x14ac:dyDescent="0.25">
      <c r="A2182" s="75"/>
      <c r="D2182" s="58"/>
      <c r="E2182" s="58"/>
      <c r="F2182" s="58"/>
      <c r="G2182" s="58"/>
      <c r="H2182" s="60"/>
      <c r="I2182" s="60"/>
      <c r="J2182" s="60"/>
      <c r="K2182" s="60"/>
      <c r="M2182" s="61"/>
      <c r="N2182" s="61"/>
      <c r="O2182" s="62"/>
      <c r="P2182" s="125"/>
      <c r="W2182" s="62"/>
      <c r="X2182" s="62"/>
    </row>
    <row r="2183" spans="1:24" s="57" customFormat="1" x14ac:dyDescent="0.25">
      <c r="A2183" s="75"/>
      <c r="D2183" s="58"/>
      <c r="E2183" s="58"/>
      <c r="F2183" s="58"/>
      <c r="G2183" s="58"/>
      <c r="H2183" s="60"/>
      <c r="I2183" s="60"/>
      <c r="J2183" s="60"/>
      <c r="K2183" s="60"/>
      <c r="M2183" s="61"/>
      <c r="N2183" s="61"/>
      <c r="O2183" s="62"/>
      <c r="P2183" s="125"/>
      <c r="W2183" s="62"/>
      <c r="X2183" s="62"/>
    </row>
    <row r="2184" spans="1:24" s="57" customFormat="1" x14ac:dyDescent="0.25">
      <c r="A2184" s="75"/>
      <c r="D2184" s="58"/>
      <c r="E2184" s="58"/>
      <c r="F2184" s="58"/>
      <c r="G2184" s="58"/>
      <c r="H2184" s="60"/>
      <c r="I2184" s="60"/>
      <c r="J2184" s="60"/>
      <c r="K2184" s="60"/>
      <c r="M2184" s="61"/>
      <c r="N2184" s="61"/>
      <c r="O2184" s="62"/>
      <c r="P2184" s="125"/>
      <c r="W2184" s="62"/>
      <c r="X2184" s="62"/>
    </row>
    <row r="2185" spans="1:24" s="57" customFormat="1" x14ac:dyDescent="0.25">
      <c r="A2185" s="75"/>
      <c r="D2185" s="58"/>
      <c r="E2185" s="58"/>
      <c r="F2185" s="58"/>
      <c r="G2185" s="58"/>
      <c r="H2185" s="60"/>
      <c r="I2185" s="60"/>
      <c r="J2185" s="60"/>
      <c r="K2185" s="60"/>
      <c r="M2185" s="61"/>
      <c r="N2185" s="61"/>
      <c r="O2185" s="62"/>
      <c r="P2185" s="125"/>
      <c r="W2185" s="62"/>
      <c r="X2185" s="62"/>
    </row>
    <row r="2186" spans="1:24" s="57" customFormat="1" x14ac:dyDescent="0.25">
      <c r="A2186" s="75"/>
      <c r="D2186" s="58"/>
      <c r="E2186" s="58"/>
      <c r="F2186" s="58"/>
      <c r="G2186" s="58"/>
      <c r="H2186" s="60"/>
      <c r="I2186" s="60"/>
      <c r="J2186" s="60"/>
      <c r="K2186" s="60"/>
      <c r="M2186" s="61"/>
      <c r="N2186" s="61"/>
      <c r="O2186" s="62"/>
      <c r="P2186" s="125"/>
      <c r="W2186" s="62"/>
      <c r="X2186" s="62"/>
    </row>
    <row r="2187" spans="1:24" s="57" customFormat="1" x14ac:dyDescent="0.25">
      <c r="A2187" s="75"/>
      <c r="D2187" s="58"/>
      <c r="E2187" s="58"/>
      <c r="F2187" s="58"/>
      <c r="G2187" s="58"/>
      <c r="H2187" s="60"/>
      <c r="I2187" s="60"/>
      <c r="J2187" s="60"/>
      <c r="K2187" s="60"/>
      <c r="M2187" s="61"/>
      <c r="N2187" s="61"/>
      <c r="O2187" s="62"/>
      <c r="P2187" s="125"/>
      <c r="W2187" s="62"/>
      <c r="X2187" s="62"/>
    </row>
    <row r="2188" spans="1:24" s="57" customFormat="1" x14ac:dyDescent="0.25">
      <c r="A2188" s="75"/>
      <c r="D2188" s="58"/>
      <c r="E2188" s="58"/>
      <c r="F2188" s="58"/>
      <c r="G2188" s="58"/>
      <c r="H2188" s="60"/>
      <c r="I2188" s="60"/>
      <c r="J2188" s="60"/>
      <c r="K2188" s="60"/>
      <c r="M2188" s="61"/>
      <c r="N2188" s="61"/>
      <c r="O2188" s="62"/>
      <c r="P2188" s="125"/>
      <c r="W2188" s="62"/>
      <c r="X2188" s="62"/>
    </row>
    <row r="2189" spans="1:24" s="57" customFormat="1" x14ac:dyDescent="0.25">
      <c r="A2189" s="75"/>
      <c r="D2189" s="58"/>
      <c r="E2189" s="58"/>
      <c r="F2189" s="58"/>
      <c r="G2189" s="58"/>
      <c r="H2189" s="60"/>
      <c r="I2189" s="60"/>
      <c r="J2189" s="60"/>
      <c r="K2189" s="60"/>
      <c r="M2189" s="61"/>
      <c r="N2189" s="61"/>
      <c r="O2189" s="62"/>
      <c r="P2189" s="125"/>
      <c r="W2189" s="62"/>
      <c r="X2189" s="62"/>
    </row>
    <row r="2190" spans="1:24" s="57" customFormat="1" x14ac:dyDescent="0.25">
      <c r="A2190" s="75"/>
      <c r="D2190" s="58"/>
      <c r="E2190" s="58"/>
      <c r="F2190" s="58"/>
      <c r="G2190" s="58"/>
      <c r="H2190" s="60"/>
      <c r="I2190" s="60"/>
      <c r="J2190" s="60"/>
      <c r="K2190" s="60"/>
      <c r="M2190" s="61"/>
      <c r="N2190" s="61"/>
      <c r="O2190" s="62"/>
      <c r="P2190" s="125"/>
      <c r="W2190" s="62"/>
      <c r="X2190" s="62"/>
    </row>
    <row r="2191" spans="1:24" s="57" customFormat="1" x14ac:dyDescent="0.25">
      <c r="A2191" s="75"/>
      <c r="D2191" s="58"/>
      <c r="E2191" s="58"/>
      <c r="F2191" s="58"/>
      <c r="G2191" s="58"/>
      <c r="H2191" s="60"/>
      <c r="I2191" s="60"/>
      <c r="J2191" s="60"/>
      <c r="K2191" s="60"/>
      <c r="M2191" s="61"/>
      <c r="N2191" s="61"/>
      <c r="O2191" s="62"/>
      <c r="P2191" s="125"/>
      <c r="W2191" s="62"/>
      <c r="X2191" s="62"/>
    </row>
    <row r="2192" spans="1:24" s="57" customFormat="1" x14ac:dyDescent="0.25">
      <c r="A2192" s="75"/>
      <c r="D2192" s="58"/>
      <c r="E2192" s="58"/>
      <c r="F2192" s="58"/>
      <c r="G2192" s="58"/>
      <c r="H2192" s="60"/>
      <c r="I2192" s="60"/>
      <c r="J2192" s="60"/>
      <c r="K2192" s="60"/>
      <c r="M2192" s="61"/>
      <c r="N2192" s="61"/>
      <c r="O2192" s="62"/>
      <c r="P2192" s="125"/>
      <c r="W2192" s="62"/>
      <c r="X2192" s="62"/>
    </row>
    <row r="2193" spans="1:24" s="57" customFormat="1" x14ac:dyDescent="0.25">
      <c r="A2193" s="75"/>
      <c r="D2193" s="58"/>
      <c r="E2193" s="58"/>
      <c r="F2193" s="58"/>
      <c r="G2193" s="58"/>
      <c r="H2193" s="60"/>
      <c r="I2193" s="60"/>
      <c r="J2193" s="60"/>
      <c r="K2193" s="60"/>
      <c r="M2193" s="61"/>
      <c r="N2193" s="61"/>
      <c r="O2193" s="62"/>
      <c r="P2193" s="125"/>
      <c r="W2193" s="62"/>
      <c r="X2193" s="62"/>
    </row>
    <row r="2194" spans="1:24" s="57" customFormat="1" x14ac:dyDescent="0.25">
      <c r="A2194" s="75"/>
      <c r="D2194" s="58"/>
      <c r="E2194" s="58"/>
      <c r="F2194" s="58"/>
      <c r="G2194" s="58"/>
      <c r="H2194" s="60"/>
      <c r="I2194" s="60"/>
      <c r="J2194" s="60"/>
      <c r="K2194" s="60"/>
      <c r="M2194" s="61"/>
      <c r="N2194" s="61"/>
      <c r="O2194" s="62"/>
      <c r="P2194" s="125"/>
      <c r="W2194" s="62"/>
      <c r="X2194" s="62"/>
    </row>
    <row r="2195" spans="1:24" s="57" customFormat="1" x14ac:dyDescent="0.25">
      <c r="A2195" s="75"/>
      <c r="D2195" s="58"/>
      <c r="E2195" s="58"/>
      <c r="F2195" s="58"/>
      <c r="G2195" s="58"/>
      <c r="H2195" s="60"/>
      <c r="I2195" s="60"/>
      <c r="J2195" s="60"/>
      <c r="K2195" s="60"/>
      <c r="M2195" s="61"/>
      <c r="N2195" s="61"/>
      <c r="O2195" s="62"/>
      <c r="P2195" s="125"/>
      <c r="W2195" s="62"/>
      <c r="X2195" s="62"/>
    </row>
    <row r="2196" spans="1:24" s="57" customFormat="1" x14ac:dyDescent="0.25">
      <c r="A2196" s="75"/>
      <c r="D2196" s="58"/>
      <c r="E2196" s="58"/>
      <c r="F2196" s="58"/>
      <c r="G2196" s="58"/>
      <c r="H2196" s="60"/>
      <c r="I2196" s="60"/>
      <c r="J2196" s="60"/>
      <c r="K2196" s="60"/>
      <c r="M2196" s="61"/>
      <c r="N2196" s="61"/>
      <c r="O2196" s="62"/>
      <c r="P2196" s="125"/>
      <c r="W2196" s="62"/>
      <c r="X2196" s="62"/>
    </row>
    <row r="2197" spans="1:24" s="57" customFormat="1" x14ac:dyDescent="0.25">
      <c r="A2197" s="75"/>
      <c r="D2197" s="58"/>
      <c r="E2197" s="58"/>
      <c r="F2197" s="58"/>
      <c r="G2197" s="58"/>
      <c r="H2197" s="60"/>
      <c r="I2197" s="60"/>
      <c r="J2197" s="60"/>
      <c r="K2197" s="60"/>
      <c r="M2197" s="61"/>
      <c r="N2197" s="61"/>
      <c r="O2197" s="62"/>
      <c r="P2197" s="125"/>
      <c r="W2197" s="62"/>
      <c r="X2197" s="62"/>
    </row>
    <row r="2198" spans="1:24" s="57" customFormat="1" x14ac:dyDescent="0.25">
      <c r="A2198" s="75"/>
      <c r="D2198" s="58"/>
      <c r="E2198" s="58"/>
      <c r="F2198" s="58"/>
      <c r="G2198" s="58"/>
      <c r="H2198" s="60"/>
      <c r="I2198" s="60"/>
      <c r="J2198" s="60"/>
      <c r="K2198" s="60"/>
      <c r="M2198" s="61"/>
      <c r="N2198" s="61"/>
      <c r="O2198" s="62"/>
      <c r="P2198" s="125"/>
      <c r="W2198" s="62"/>
      <c r="X2198" s="62"/>
    </row>
    <row r="2199" spans="1:24" s="57" customFormat="1" x14ac:dyDescent="0.25">
      <c r="A2199" s="75"/>
      <c r="D2199" s="58"/>
      <c r="E2199" s="58"/>
      <c r="F2199" s="58"/>
      <c r="G2199" s="58"/>
      <c r="H2199" s="60"/>
      <c r="I2199" s="60"/>
      <c r="J2199" s="60"/>
      <c r="K2199" s="60"/>
      <c r="M2199" s="61"/>
      <c r="N2199" s="61"/>
      <c r="O2199" s="62"/>
      <c r="P2199" s="125"/>
      <c r="W2199" s="62"/>
      <c r="X2199" s="62"/>
    </row>
    <row r="2200" spans="1:24" s="57" customFormat="1" x14ac:dyDescent="0.25">
      <c r="A2200" s="75"/>
      <c r="D2200" s="58"/>
      <c r="E2200" s="58"/>
      <c r="F2200" s="58"/>
      <c r="G2200" s="58"/>
      <c r="H2200" s="60"/>
      <c r="I2200" s="60"/>
      <c r="J2200" s="60"/>
      <c r="K2200" s="60"/>
      <c r="M2200" s="61"/>
      <c r="N2200" s="61"/>
      <c r="O2200" s="62"/>
      <c r="P2200" s="125"/>
      <c r="W2200" s="62"/>
      <c r="X2200" s="62"/>
    </row>
    <row r="2201" spans="1:24" s="57" customFormat="1" x14ac:dyDescent="0.25">
      <c r="A2201" s="75"/>
      <c r="D2201" s="58"/>
      <c r="E2201" s="58"/>
      <c r="F2201" s="58"/>
      <c r="G2201" s="58"/>
      <c r="H2201" s="60"/>
      <c r="I2201" s="60"/>
      <c r="J2201" s="60"/>
      <c r="K2201" s="60"/>
      <c r="M2201" s="61"/>
      <c r="N2201" s="61"/>
      <c r="O2201" s="62"/>
      <c r="P2201" s="125"/>
      <c r="W2201" s="62"/>
      <c r="X2201" s="62"/>
    </row>
    <row r="2202" spans="1:24" s="57" customFormat="1" x14ac:dyDescent="0.25">
      <c r="A2202" s="75"/>
      <c r="D2202" s="58"/>
      <c r="E2202" s="58"/>
      <c r="F2202" s="58"/>
      <c r="G2202" s="58"/>
      <c r="H2202" s="60"/>
      <c r="I2202" s="60"/>
      <c r="J2202" s="60"/>
      <c r="K2202" s="60"/>
      <c r="M2202" s="61"/>
      <c r="N2202" s="61"/>
      <c r="O2202" s="62"/>
      <c r="P2202" s="125"/>
      <c r="W2202" s="62"/>
      <c r="X2202" s="62"/>
    </row>
    <row r="2203" spans="1:24" s="57" customFormat="1" x14ac:dyDescent="0.25">
      <c r="A2203" s="75"/>
      <c r="D2203" s="58"/>
      <c r="E2203" s="58"/>
      <c r="F2203" s="58"/>
      <c r="G2203" s="58"/>
      <c r="H2203" s="60"/>
      <c r="I2203" s="60"/>
      <c r="J2203" s="60"/>
      <c r="K2203" s="60"/>
      <c r="M2203" s="61"/>
      <c r="N2203" s="61"/>
      <c r="O2203" s="62"/>
      <c r="P2203" s="125"/>
      <c r="W2203" s="62"/>
      <c r="X2203" s="62"/>
    </row>
    <row r="2204" spans="1:24" s="57" customFormat="1" x14ac:dyDescent="0.25">
      <c r="A2204" s="75"/>
      <c r="D2204" s="58"/>
      <c r="E2204" s="58"/>
      <c r="F2204" s="58"/>
      <c r="G2204" s="58"/>
      <c r="H2204" s="60"/>
      <c r="I2204" s="60"/>
      <c r="J2204" s="60"/>
      <c r="K2204" s="60"/>
      <c r="M2204" s="61"/>
      <c r="N2204" s="61"/>
      <c r="O2204" s="62"/>
      <c r="P2204" s="125"/>
      <c r="W2204" s="62"/>
      <c r="X2204" s="62"/>
    </row>
    <row r="2205" spans="1:24" s="57" customFormat="1" x14ac:dyDescent="0.25">
      <c r="A2205" s="75"/>
      <c r="D2205" s="58"/>
      <c r="E2205" s="58"/>
      <c r="F2205" s="58"/>
      <c r="G2205" s="58"/>
      <c r="H2205" s="60"/>
      <c r="I2205" s="60"/>
      <c r="J2205" s="60"/>
      <c r="K2205" s="60"/>
      <c r="M2205" s="61"/>
      <c r="N2205" s="61"/>
      <c r="O2205" s="62"/>
      <c r="P2205" s="125"/>
      <c r="W2205" s="62"/>
      <c r="X2205" s="62"/>
    </row>
    <row r="2206" spans="1:24" s="57" customFormat="1" x14ac:dyDescent="0.25">
      <c r="A2206" s="75"/>
      <c r="D2206" s="58"/>
      <c r="E2206" s="58"/>
      <c r="F2206" s="58"/>
      <c r="G2206" s="58"/>
      <c r="H2206" s="60"/>
      <c r="I2206" s="60"/>
      <c r="J2206" s="60"/>
      <c r="K2206" s="60"/>
      <c r="M2206" s="61"/>
      <c r="N2206" s="61"/>
      <c r="O2206" s="62"/>
      <c r="P2206" s="125"/>
      <c r="W2206" s="62"/>
      <c r="X2206" s="62"/>
    </row>
    <row r="2207" spans="1:24" s="57" customFormat="1" x14ac:dyDescent="0.25">
      <c r="A2207" s="75"/>
      <c r="D2207" s="58"/>
      <c r="E2207" s="58"/>
      <c r="F2207" s="58"/>
      <c r="G2207" s="58"/>
      <c r="H2207" s="60"/>
      <c r="I2207" s="60"/>
      <c r="J2207" s="60"/>
      <c r="K2207" s="60"/>
      <c r="M2207" s="61"/>
      <c r="N2207" s="61"/>
      <c r="O2207" s="62"/>
      <c r="P2207" s="125"/>
      <c r="W2207" s="62"/>
      <c r="X2207" s="62"/>
    </row>
    <row r="2208" spans="1:24" s="57" customFormat="1" x14ac:dyDescent="0.25">
      <c r="A2208" s="75"/>
      <c r="D2208" s="58"/>
      <c r="E2208" s="58"/>
      <c r="F2208" s="58"/>
      <c r="G2208" s="58"/>
      <c r="H2208" s="60"/>
      <c r="I2208" s="60"/>
      <c r="J2208" s="60"/>
      <c r="K2208" s="60"/>
      <c r="M2208" s="61"/>
      <c r="N2208" s="61"/>
      <c r="O2208" s="62"/>
      <c r="P2208" s="125"/>
      <c r="W2208" s="62"/>
      <c r="X2208" s="62"/>
    </row>
    <row r="2209" spans="1:24" s="57" customFormat="1" x14ac:dyDescent="0.25">
      <c r="A2209" s="75"/>
      <c r="D2209" s="58"/>
      <c r="E2209" s="58"/>
      <c r="F2209" s="58"/>
      <c r="G2209" s="58"/>
      <c r="H2209" s="60"/>
      <c r="I2209" s="60"/>
      <c r="J2209" s="60"/>
      <c r="K2209" s="60"/>
      <c r="M2209" s="61"/>
      <c r="N2209" s="61"/>
      <c r="O2209" s="62"/>
      <c r="P2209" s="125"/>
      <c r="W2209" s="62"/>
      <c r="X2209" s="62"/>
    </row>
    <row r="2210" spans="1:24" s="57" customFormat="1" x14ac:dyDescent="0.25">
      <c r="A2210" s="75"/>
      <c r="D2210" s="58"/>
      <c r="E2210" s="58"/>
      <c r="F2210" s="58"/>
      <c r="G2210" s="58"/>
      <c r="H2210" s="60"/>
      <c r="I2210" s="60"/>
      <c r="J2210" s="60"/>
      <c r="K2210" s="60"/>
      <c r="M2210" s="61"/>
      <c r="N2210" s="61"/>
      <c r="O2210" s="62"/>
      <c r="P2210" s="125"/>
      <c r="W2210" s="62"/>
      <c r="X2210" s="62"/>
    </row>
    <row r="2211" spans="1:24" s="57" customFormat="1" x14ac:dyDescent="0.25">
      <c r="A2211" s="75"/>
      <c r="D2211" s="58"/>
      <c r="E2211" s="58"/>
      <c r="F2211" s="58"/>
      <c r="G2211" s="58"/>
      <c r="H2211" s="60"/>
      <c r="I2211" s="60"/>
      <c r="J2211" s="60"/>
      <c r="K2211" s="60"/>
      <c r="M2211" s="61"/>
      <c r="N2211" s="61"/>
      <c r="O2211" s="62"/>
      <c r="P2211" s="125"/>
      <c r="W2211" s="62"/>
      <c r="X2211" s="62"/>
    </row>
    <row r="2212" spans="1:24" s="57" customFormat="1" x14ac:dyDescent="0.25">
      <c r="A2212" s="75"/>
      <c r="D2212" s="58"/>
      <c r="E2212" s="58"/>
      <c r="F2212" s="58"/>
      <c r="G2212" s="58"/>
      <c r="H2212" s="60"/>
      <c r="I2212" s="60"/>
      <c r="J2212" s="60"/>
      <c r="K2212" s="60"/>
      <c r="M2212" s="61"/>
      <c r="N2212" s="61"/>
      <c r="O2212" s="62"/>
      <c r="P2212" s="125"/>
      <c r="W2212" s="62"/>
      <c r="X2212" s="62"/>
    </row>
    <row r="2213" spans="1:24" s="57" customFormat="1" x14ac:dyDescent="0.25">
      <c r="A2213" s="75"/>
      <c r="D2213" s="58"/>
      <c r="E2213" s="58"/>
      <c r="F2213" s="58"/>
      <c r="G2213" s="58"/>
      <c r="H2213" s="60"/>
      <c r="I2213" s="60"/>
      <c r="J2213" s="60"/>
      <c r="K2213" s="60"/>
      <c r="M2213" s="61"/>
      <c r="N2213" s="61"/>
      <c r="O2213" s="62"/>
      <c r="P2213" s="125"/>
      <c r="W2213" s="62"/>
      <c r="X2213" s="62"/>
    </row>
    <row r="2214" spans="1:24" s="57" customFormat="1" x14ac:dyDescent="0.25">
      <c r="A2214" s="75"/>
      <c r="D2214" s="58"/>
      <c r="E2214" s="58"/>
      <c r="F2214" s="58"/>
      <c r="G2214" s="58"/>
      <c r="H2214" s="60"/>
      <c r="I2214" s="60"/>
      <c r="J2214" s="60"/>
      <c r="K2214" s="60"/>
      <c r="M2214" s="61"/>
      <c r="N2214" s="61"/>
      <c r="O2214" s="62"/>
      <c r="P2214" s="125"/>
      <c r="W2214" s="62"/>
      <c r="X2214" s="62"/>
    </row>
    <row r="2215" spans="1:24" s="57" customFormat="1" x14ac:dyDescent="0.25">
      <c r="A2215" s="75"/>
      <c r="D2215" s="58"/>
      <c r="E2215" s="58"/>
      <c r="F2215" s="58"/>
      <c r="G2215" s="58"/>
      <c r="H2215" s="60"/>
      <c r="I2215" s="60"/>
      <c r="J2215" s="60"/>
      <c r="K2215" s="60"/>
      <c r="M2215" s="61"/>
      <c r="N2215" s="61"/>
      <c r="O2215" s="62"/>
      <c r="P2215" s="125"/>
      <c r="W2215" s="62"/>
      <c r="X2215" s="62"/>
    </row>
    <row r="2216" spans="1:24" s="57" customFormat="1" x14ac:dyDescent="0.25">
      <c r="A2216" s="75"/>
      <c r="D2216" s="58"/>
      <c r="E2216" s="58"/>
      <c r="F2216" s="58"/>
      <c r="G2216" s="58"/>
      <c r="H2216" s="60"/>
      <c r="I2216" s="60"/>
      <c r="J2216" s="60"/>
      <c r="K2216" s="60"/>
      <c r="M2216" s="61"/>
      <c r="N2216" s="61"/>
      <c r="O2216" s="62"/>
      <c r="P2216" s="125"/>
      <c r="W2216" s="62"/>
      <c r="X2216" s="62"/>
    </row>
    <row r="2217" spans="1:24" s="57" customFormat="1" x14ac:dyDescent="0.25">
      <c r="A2217" s="75"/>
      <c r="D2217" s="58"/>
      <c r="E2217" s="58"/>
      <c r="F2217" s="58"/>
      <c r="G2217" s="58"/>
      <c r="H2217" s="60"/>
      <c r="I2217" s="60"/>
      <c r="J2217" s="60"/>
      <c r="K2217" s="60"/>
      <c r="M2217" s="61"/>
      <c r="N2217" s="61"/>
      <c r="O2217" s="62"/>
      <c r="P2217" s="125"/>
      <c r="W2217" s="62"/>
      <c r="X2217" s="62"/>
    </row>
    <row r="2218" spans="1:24" s="57" customFormat="1" x14ac:dyDescent="0.25">
      <c r="A2218" s="75"/>
      <c r="D2218" s="58"/>
      <c r="E2218" s="58"/>
      <c r="F2218" s="58"/>
      <c r="G2218" s="58"/>
      <c r="H2218" s="60"/>
      <c r="I2218" s="60"/>
      <c r="J2218" s="60"/>
      <c r="K2218" s="60"/>
      <c r="M2218" s="61"/>
      <c r="N2218" s="61"/>
      <c r="O2218" s="62"/>
      <c r="P2218" s="125"/>
      <c r="W2218" s="62"/>
      <c r="X2218" s="62"/>
    </row>
    <row r="2219" spans="1:24" s="57" customFormat="1" x14ac:dyDescent="0.25">
      <c r="A2219" s="75"/>
      <c r="D2219" s="58"/>
      <c r="E2219" s="58"/>
      <c r="F2219" s="58"/>
      <c r="G2219" s="58"/>
      <c r="H2219" s="60"/>
      <c r="I2219" s="60"/>
      <c r="J2219" s="60"/>
      <c r="K2219" s="60"/>
      <c r="M2219" s="61"/>
      <c r="N2219" s="61"/>
      <c r="O2219" s="62"/>
      <c r="P2219" s="125"/>
      <c r="W2219" s="62"/>
      <c r="X2219" s="62"/>
    </row>
    <row r="2220" spans="1:24" s="57" customFormat="1" x14ac:dyDescent="0.25">
      <c r="A2220" s="75"/>
      <c r="D2220" s="58"/>
      <c r="E2220" s="58"/>
      <c r="F2220" s="58"/>
      <c r="G2220" s="58"/>
      <c r="H2220" s="60"/>
      <c r="I2220" s="60"/>
      <c r="J2220" s="60"/>
      <c r="K2220" s="60"/>
      <c r="M2220" s="61"/>
      <c r="N2220" s="61"/>
      <c r="O2220" s="62"/>
      <c r="P2220" s="125"/>
      <c r="W2220" s="62"/>
      <c r="X2220" s="62"/>
    </row>
    <row r="2221" spans="1:24" s="57" customFormat="1" x14ac:dyDescent="0.25">
      <c r="A2221" s="75"/>
      <c r="D2221" s="58"/>
      <c r="E2221" s="58"/>
      <c r="F2221" s="58"/>
      <c r="G2221" s="58"/>
      <c r="H2221" s="60"/>
      <c r="I2221" s="60"/>
      <c r="J2221" s="60"/>
      <c r="K2221" s="60"/>
      <c r="M2221" s="61"/>
      <c r="N2221" s="61"/>
      <c r="O2221" s="62"/>
      <c r="P2221" s="125"/>
      <c r="W2221" s="62"/>
      <c r="X2221" s="62"/>
    </row>
    <row r="2222" spans="1:24" s="57" customFormat="1" x14ac:dyDescent="0.25">
      <c r="A2222" s="75"/>
      <c r="D2222" s="58"/>
      <c r="E2222" s="58"/>
      <c r="F2222" s="58"/>
      <c r="G2222" s="58"/>
      <c r="H2222" s="60"/>
      <c r="I2222" s="60"/>
      <c r="J2222" s="60"/>
      <c r="K2222" s="60"/>
      <c r="M2222" s="61"/>
      <c r="N2222" s="61"/>
      <c r="O2222" s="62"/>
      <c r="P2222" s="125"/>
      <c r="W2222" s="62"/>
      <c r="X2222" s="62"/>
    </row>
    <row r="2223" spans="1:24" s="57" customFormat="1" x14ac:dyDescent="0.25">
      <c r="A2223" s="75"/>
      <c r="D2223" s="58"/>
      <c r="E2223" s="58"/>
      <c r="F2223" s="58"/>
      <c r="G2223" s="58"/>
      <c r="H2223" s="60"/>
      <c r="I2223" s="60"/>
      <c r="J2223" s="60"/>
      <c r="K2223" s="60"/>
      <c r="M2223" s="61"/>
      <c r="N2223" s="61"/>
      <c r="O2223" s="62"/>
      <c r="P2223" s="125"/>
      <c r="W2223" s="62"/>
      <c r="X2223" s="62"/>
    </row>
    <row r="2224" spans="1:24" s="57" customFormat="1" x14ac:dyDescent="0.25">
      <c r="A2224" s="75"/>
      <c r="D2224" s="58"/>
      <c r="E2224" s="58"/>
      <c r="F2224" s="58"/>
      <c r="G2224" s="58"/>
      <c r="H2224" s="60"/>
      <c r="I2224" s="60"/>
      <c r="J2224" s="60"/>
      <c r="K2224" s="60"/>
      <c r="M2224" s="61"/>
      <c r="N2224" s="61"/>
      <c r="O2224" s="62"/>
      <c r="P2224" s="125"/>
      <c r="W2224" s="62"/>
      <c r="X2224" s="62"/>
    </row>
    <row r="2225" spans="1:24" s="57" customFormat="1" x14ac:dyDescent="0.25">
      <c r="A2225" s="75"/>
      <c r="D2225" s="58"/>
      <c r="E2225" s="58"/>
      <c r="F2225" s="58"/>
      <c r="G2225" s="58"/>
      <c r="H2225" s="60"/>
      <c r="I2225" s="60"/>
      <c r="J2225" s="60"/>
      <c r="K2225" s="60"/>
      <c r="M2225" s="61"/>
      <c r="N2225" s="61"/>
      <c r="O2225" s="62"/>
      <c r="P2225" s="125"/>
      <c r="W2225" s="62"/>
      <c r="X2225" s="62"/>
    </row>
    <row r="2226" spans="1:24" s="57" customFormat="1" x14ac:dyDescent="0.25">
      <c r="A2226" s="75"/>
      <c r="D2226" s="58"/>
      <c r="E2226" s="58"/>
      <c r="F2226" s="58"/>
      <c r="G2226" s="58"/>
      <c r="H2226" s="60"/>
      <c r="I2226" s="60"/>
      <c r="J2226" s="60"/>
      <c r="K2226" s="60"/>
      <c r="M2226" s="61"/>
      <c r="N2226" s="61"/>
      <c r="O2226" s="62"/>
      <c r="P2226" s="125"/>
      <c r="W2226" s="62"/>
      <c r="X2226" s="62"/>
    </row>
    <row r="2227" spans="1:24" s="57" customFormat="1" x14ac:dyDescent="0.25">
      <c r="A2227" s="75"/>
      <c r="D2227" s="58"/>
      <c r="E2227" s="58"/>
      <c r="F2227" s="58"/>
      <c r="G2227" s="58"/>
      <c r="H2227" s="60"/>
      <c r="I2227" s="60"/>
      <c r="J2227" s="60"/>
      <c r="K2227" s="60"/>
      <c r="M2227" s="61"/>
      <c r="N2227" s="61"/>
      <c r="O2227" s="62"/>
      <c r="P2227" s="125"/>
      <c r="W2227" s="62"/>
      <c r="X2227" s="62"/>
    </row>
    <row r="2228" spans="1:24" s="57" customFormat="1" x14ac:dyDescent="0.25">
      <c r="A2228" s="75"/>
      <c r="D2228" s="58"/>
      <c r="E2228" s="58"/>
      <c r="F2228" s="58"/>
      <c r="G2228" s="58"/>
      <c r="H2228" s="60"/>
      <c r="I2228" s="60"/>
      <c r="J2228" s="60"/>
      <c r="K2228" s="60"/>
      <c r="M2228" s="61"/>
      <c r="N2228" s="61"/>
      <c r="O2228" s="62"/>
      <c r="P2228" s="125"/>
      <c r="W2228" s="62"/>
      <c r="X2228" s="62"/>
    </row>
    <row r="2229" spans="1:24" s="57" customFormat="1" x14ac:dyDescent="0.25">
      <c r="A2229" s="75"/>
      <c r="D2229" s="58"/>
      <c r="E2229" s="58"/>
      <c r="F2229" s="58"/>
      <c r="G2229" s="58"/>
      <c r="H2229" s="60"/>
      <c r="I2229" s="60"/>
      <c r="J2229" s="60"/>
      <c r="K2229" s="60"/>
      <c r="M2229" s="61"/>
      <c r="N2229" s="61"/>
      <c r="O2229" s="62"/>
      <c r="P2229" s="125"/>
      <c r="W2229" s="62"/>
      <c r="X2229" s="62"/>
    </row>
    <row r="2230" spans="1:24" s="57" customFormat="1" x14ac:dyDescent="0.25">
      <c r="A2230" s="75"/>
      <c r="D2230" s="58"/>
      <c r="E2230" s="58"/>
      <c r="F2230" s="58"/>
      <c r="G2230" s="58"/>
      <c r="H2230" s="60"/>
      <c r="I2230" s="60"/>
      <c r="J2230" s="60"/>
      <c r="K2230" s="60"/>
      <c r="M2230" s="61"/>
      <c r="N2230" s="61"/>
      <c r="O2230" s="62"/>
      <c r="P2230" s="125"/>
      <c r="W2230" s="62"/>
      <c r="X2230" s="62"/>
    </row>
    <row r="2231" spans="1:24" s="57" customFormat="1" x14ac:dyDescent="0.25">
      <c r="A2231" s="75"/>
      <c r="D2231" s="58"/>
      <c r="E2231" s="58"/>
      <c r="F2231" s="58"/>
      <c r="G2231" s="58"/>
      <c r="H2231" s="60"/>
      <c r="I2231" s="60"/>
      <c r="J2231" s="60"/>
      <c r="K2231" s="60"/>
      <c r="M2231" s="61"/>
      <c r="N2231" s="61"/>
      <c r="O2231" s="62"/>
      <c r="P2231" s="125"/>
      <c r="W2231" s="62"/>
      <c r="X2231" s="62"/>
    </row>
    <row r="2232" spans="1:24" s="57" customFormat="1" x14ac:dyDescent="0.25">
      <c r="A2232" s="75"/>
      <c r="D2232" s="58"/>
      <c r="E2232" s="58"/>
      <c r="F2232" s="58"/>
      <c r="G2232" s="58"/>
      <c r="H2232" s="60"/>
      <c r="I2232" s="60"/>
      <c r="J2232" s="60"/>
      <c r="K2232" s="60"/>
      <c r="M2232" s="61"/>
      <c r="N2232" s="61"/>
      <c r="O2232" s="62"/>
      <c r="P2232" s="125"/>
      <c r="W2232" s="62"/>
      <c r="X2232" s="62"/>
    </row>
    <row r="2233" spans="1:24" s="57" customFormat="1" x14ac:dyDescent="0.25">
      <c r="A2233" s="75"/>
      <c r="D2233" s="58"/>
      <c r="E2233" s="58"/>
      <c r="F2233" s="58"/>
      <c r="G2233" s="58"/>
      <c r="H2233" s="60"/>
      <c r="I2233" s="60"/>
      <c r="J2233" s="60"/>
      <c r="K2233" s="60"/>
      <c r="M2233" s="61"/>
      <c r="N2233" s="61"/>
      <c r="O2233" s="62"/>
      <c r="P2233" s="125"/>
      <c r="W2233" s="62"/>
      <c r="X2233" s="62"/>
    </row>
    <row r="2234" spans="1:24" s="57" customFormat="1" x14ac:dyDescent="0.25">
      <c r="A2234" s="75"/>
      <c r="D2234" s="58"/>
      <c r="E2234" s="58"/>
      <c r="F2234" s="58"/>
      <c r="G2234" s="58"/>
      <c r="H2234" s="60"/>
      <c r="I2234" s="60"/>
      <c r="J2234" s="60"/>
      <c r="K2234" s="60"/>
      <c r="M2234" s="61"/>
      <c r="N2234" s="61"/>
      <c r="O2234" s="62"/>
      <c r="P2234" s="125"/>
      <c r="W2234" s="62"/>
      <c r="X2234" s="62"/>
    </row>
    <row r="2235" spans="1:24" s="57" customFormat="1" x14ac:dyDescent="0.25">
      <c r="A2235" s="75"/>
      <c r="D2235" s="58"/>
      <c r="E2235" s="58"/>
      <c r="F2235" s="58"/>
      <c r="G2235" s="58"/>
      <c r="H2235" s="60"/>
      <c r="I2235" s="60"/>
      <c r="J2235" s="60"/>
      <c r="K2235" s="60"/>
      <c r="M2235" s="61"/>
      <c r="N2235" s="61"/>
      <c r="O2235" s="62"/>
      <c r="P2235" s="125"/>
      <c r="W2235" s="62"/>
      <c r="X2235" s="62"/>
    </row>
    <row r="2236" spans="1:24" s="57" customFormat="1" x14ac:dyDescent="0.25">
      <c r="A2236" s="75"/>
      <c r="D2236" s="58"/>
      <c r="E2236" s="58"/>
      <c r="F2236" s="58"/>
      <c r="G2236" s="58"/>
      <c r="H2236" s="60"/>
      <c r="I2236" s="60"/>
      <c r="J2236" s="60"/>
      <c r="K2236" s="60"/>
      <c r="M2236" s="61"/>
      <c r="N2236" s="61"/>
      <c r="O2236" s="62"/>
      <c r="P2236" s="125"/>
      <c r="W2236" s="62"/>
      <c r="X2236" s="62"/>
    </row>
    <row r="2237" spans="1:24" s="57" customFormat="1" x14ac:dyDescent="0.25">
      <c r="A2237" s="75"/>
      <c r="D2237" s="58"/>
      <c r="E2237" s="58"/>
      <c r="F2237" s="58"/>
      <c r="G2237" s="58"/>
      <c r="H2237" s="60"/>
      <c r="I2237" s="60"/>
      <c r="J2237" s="60"/>
      <c r="K2237" s="60"/>
      <c r="M2237" s="61"/>
      <c r="N2237" s="61"/>
      <c r="O2237" s="62"/>
      <c r="P2237" s="125"/>
      <c r="W2237" s="62"/>
      <c r="X2237" s="62"/>
    </row>
    <row r="2238" spans="1:24" s="57" customFormat="1" x14ac:dyDescent="0.25">
      <c r="A2238" s="75"/>
      <c r="D2238" s="58"/>
      <c r="E2238" s="58"/>
      <c r="F2238" s="58"/>
      <c r="G2238" s="58"/>
      <c r="H2238" s="60"/>
      <c r="I2238" s="60"/>
      <c r="J2238" s="60"/>
      <c r="K2238" s="60"/>
      <c r="M2238" s="61"/>
      <c r="N2238" s="61"/>
      <c r="O2238" s="62"/>
      <c r="P2238" s="125"/>
      <c r="W2238" s="62"/>
      <c r="X2238" s="62"/>
    </row>
    <row r="2239" spans="1:24" s="57" customFormat="1" x14ac:dyDescent="0.25">
      <c r="A2239" s="75"/>
      <c r="D2239" s="58"/>
      <c r="E2239" s="58"/>
      <c r="F2239" s="58"/>
      <c r="G2239" s="58"/>
      <c r="H2239" s="60"/>
      <c r="I2239" s="60"/>
      <c r="J2239" s="60"/>
      <c r="K2239" s="60"/>
      <c r="M2239" s="61"/>
      <c r="N2239" s="61"/>
      <c r="O2239" s="62"/>
      <c r="P2239" s="125"/>
      <c r="W2239" s="62"/>
      <c r="X2239" s="62"/>
    </row>
    <row r="2240" spans="1:24" s="57" customFormat="1" x14ac:dyDescent="0.25">
      <c r="A2240" s="75"/>
      <c r="D2240" s="58"/>
      <c r="E2240" s="58"/>
      <c r="F2240" s="58"/>
      <c r="G2240" s="58"/>
      <c r="H2240" s="60"/>
      <c r="I2240" s="60"/>
      <c r="J2240" s="60"/>
      <c r="K2240" s="60"/>
      <c r="M2240" s="61"/>
      <c r="N2240" s="61"/>
      <c r="O2240" s="62"/>
      <c r="P2240" s="125"/>
      <c r="W2240" s="62"/>
      <c r="X2240" s="62"/>
    </row>
    <row r="2241" spans="1:24" s="57" customFormat="1" x14ac:dyDescent="0.25">
      <c r="A2241" s="75"/>
      <c r="D2241" s="58"/>
      <c r="E2241" s="58"/>
      <c r="F2241" s="58"/>
      <c r="G2241" s="58"/>
      <c r="H2241" s="60"/>
      <c r="I2241" s="60"/>
      <c r="J2241" s="60"/>
      <c r="K2241" s="60"/>
      <c r="M2241" s="61"/>
      <c r="N2241" s="61"/>
      <c r="O2241" s="62"/>
      <c r="P2241" s="125"/>
      <c r="W2241" s="62"/>
      <c r="X2241" s="62"/>
    </row>
    <row r="2242" spans="1:24" s="57" customFormat="1" x14ac:dyDescent="0.25">
      <c r="A2242" s="75"/>
      <c r="D2242" s="58"/>
      <c r="E2242" s="58"/>
      <c r="F2242" s="58"/>
      <c r="G2242" s="58"/>
      <c r="H2242" s="60"/>
      <c r="I2242" s="60"/>
      <c r="J2242" s="60"/>
      <c r="K2242" s="60"/>
      <c r="M2242" s="61"/>
      <c r="N2242" s="61"/>
      <c r="O2242" s="62"/>
      <c r="P2242" s="125"/>
      <c r="W2242" s="62"/>
      <c r="X2242" s="62"/>
    </row>
    <row r="2243" spans="1:24" s="57" customFormat="1" x14ac:dyDescent="0.25">
      <c r="A2243" s="75"/>
      <c r="D2243" s="58"/>
      <c r="E2243" s="58"/>
      <c r="F2243" s="58"/>
      <c r="G2243" s="58"/>
      <c r="H2243" s="60"/>
      <c r="I2243" s="60"/>
      <c r="J2243" s="60"/>
      <c r="K2243" s="60"/>
      <c r="M2243" s="61"/>
      <c r="N2243" s="61"/>
      <c r="O2243" s="62"/>
      <c r="P2243" s="125"/>
      <c r="W2243" s="62"/>
      <c r="X2243" s="62"/>
    </row>
    <row r="2244" spans="1:24" s="57" customFormat="1" x14ac:dyDescent="0.25">
      <c r="A2244" s="75"/>
      <c r="D2244" s="58"/>
      <c r="E2244" s="58"/>
      <c r="F2244" s="58"/>
      <c r="G2244" s="58"/>
      <c r="H2244" s="60"/>
      <c r="I2244" s="60"/>
      <c r="J2244" s="60"/>
      <c r="K2244" s="60"/>
      <c r="M2244" s="61"/>
      <c r="N2244" s="61"/>
      <c r="O2244" s="62"/>
      <c r="P2244" s="125"/>
      <c r="W2244" s="62"/>
      <c r="X2244" s="62"/>
    </row>
    <row r="2245" spans="1:24" s="57" customFormat="1" x14ac:dyDescent="0.25">
      <c r="A2245" s="75"/>
      <c r="D2245" s="58"/>
      <c r="E2245" s="58"/>
      <c r="F2245" s="58"/>
      <c r="G2245" s="58"/>
      <c r="H2245" s="60"/>
      <c r="I2245" s="60"/>
      <c r="J2245" s="60"/>
      <c r="K2245" s="60"/>
      <c r="M2245" s="61"/>
      <c r="N2245" s="61"/>
      <c r="O2245" s="62"/>
      <c r="P2245" s="125"/>
      <c r="W2245" s="62"/>
      <c r="X2245" s="62"/>
    </row>
    <row r="2246" spans="1:24" s="57" customFormat="1" x14ac:dyDescent="0.25">
      <c r="A2246" s="75"/>
      <c r="D2246" s="58"/>
      <c r="E2246" s="58"/>
      <c r="F2246" s="58"/>
      <c r="G2246" s="58"/>
      <c r="H2246" s="60"/>
      <c r="I2246" s="60"/>
      <c r="J2246" s="60"/>
      <c r="K2246" s="60"/>
      <c r="M2246" s="61"/>
      <c r="N2246" s="61"/>
      <c r="O2246" s="62"/>
      <c r="P2246" s="125"/>
      <c r="W2246" s="62"/>
      <c r="X2246" s="62"/>
    </row>
    <row r="2247" spans="1:24" s="57" customFormat="1" x14ac:dyDescent="0.25">
      <c r="A2247" s="75"/>
      <c r="D2247" s="58"/>
      <c r="E2247" s="58"/>
      <c r="F2247" s="58"/>
      <c r="G2247" s="58"/>
      <c r="H2247" s="60"/>
      <c r="I2247" s="60"/>
      <c r="J2247" s="60"/>
      <c r="K2247" s="60"/>
      <c r="M2247" s="61"/>
      <c r="N2247" s="61"/>
      <c r="O2247" s="62"/>
      <c r="P2247" s="125"/>
      <c r="W2247" s="62"/>
      <c r="X2247" s="62"/>
    </row>
    <row r="2248" spans="1:24" s="57" customFormat="1" x14ac:dyDescent="0.25">
      <c r="A2248" s="75"/>
      <c r="D2248" s="58"/>
      <c r="E2248" s="58"/>
      <c r="F2248" s="58"/>
      <c r="G2248" s="58"/>
      <c r="H2248" s="60"/>
      <c r="I2248" s="60"/>
      <c r="J2248" s="60"/>
      <c r="K2248" s="60"/>
      <c r="M2248" s="61"/>
      <c r="N2248" s="61"/>
      <c r="O2248" s="62"/>
      <c r="P2248" s="125"/>
      <c r="W2248" s="62"/>
      <c r="X2248" s="62"/>
    </row>
    <row r="2249" spans="1:24" s="57" customFormat="1" x14ac:dyDescent="0.25">
      <c r="A2249" s="75"/>
      <c r="D2249" s="58"/>
      <c r="E2249" s="58"/>
      <c r="F2249" s="58"/>
      <c r="G2249" s="58"/>
      <c r="H2249" s="60"/>
      <c r="I2249" s="60"/>
      <c r="J2249" s="60"/>
      <c r="K2249" s="60"/>
      <c r="M2249" s="61"/>
      <c r="N2249" s="61"/>
      <c r="O2249" s="62"/>
      <c r="P2249" s="125"/>
      <c r="W2249" s="62"/>
      <c r="X2249" s="62"/>
    </row>
    <row r="2250" spans="1:24" s="57" customFormat="1" x14ac:dyDescent="0.25">
      <c r="A2250" s="75"/>
      <c r="D2250" s="58"/>
      <c r="E2250" s="58"/>
      <c r="F2250" s="58"/>
      <c r="G2250" s="58"/>
      <c r="H2250" s="60"/>
      <c r="I2250" s="60"/>
      <c r="J2250" s="60"/>
      <c r="K2250" s="60"/>
      <c r="M2250" s="61"/>
      <c r="N2250" s="61"/>
      <c r="O2250" s="62"/>
      <c r="P2250" s="125"/>
      <c r="W2250" s="62"/>
      <c r="X2250" s="62"/>
    </row>
    <row r="2251" spans="1:24" s="57" customFormat="1" x14ac:dyDescent="0.25">
      <c r="A2251" s="75"/>
      <c r="D2251" s="58"/>
      <c r="E2251" s="58"/>
      <c r="F2251" s="58"/>
      <c r="G2251" s="58"/>
      <c r="H2251" s="60"/>
      <c r="I2251" s="60"/>
      <c r="J2251" s="60"/>
      <c r="K2251" s="60"/>
      <c r="M2251" s="61"/>
      <c r="N2251" s="61"/>
      <c r="O2251" s="62"/>
      <c r="P2251" s="125"/>
      <c r="W2251" s="62"/>
      <c r="X2251" s="62"/>
    </row>
    <row r="2252" spans="1:24" s="57" customFormat="1" x14ac:dyDescent="0.25">
      <c r="A2252" s="75"/>
      <c r="D2252" s="58"/>
      <c r="E2252" s="58"/>
      <c r="F2252" s="58"/>
      <c r="G2252" s="58"/>
      <c r="H2252" s="60"/>
      <c r="I2252" s="60"/>
      <c r="J2252" s="60"/>
      <c r="K2252" s="60"/>
      <c r="M2252" s="61"/>
      <c r="N2252" s="61"/>
      <c r="O2252" s="62"/>
      <c r="P2252" s="125"/>
      <c r="W2252" s="62"/>
      <c r="X2252" s="62"/>
    </row>
    <row r="2253" spans="1:24" s="57" customFormat="1" x14ac:dyDescent="0.25">
      <c r="A2253" s="75"/>
      <c r="D2253" s="58"/>
      <c r="E2253" s="58"/>
      <c r="F2253" s="58"/>
      <c r="G2253" s="58"/>
      <c r="H2253" s="60"/>
      <c r="I2253" s="60"/>
      <c r="J2253" s="60"/>
      <c r="K2253" s="60"/>
      <c r="M2253" s="61"/>
      <c r="N2253" s="61"/>
      <c r="O2253" s="62"/>
      <c r="P2253" s="125"/>
      <c r="W2253" s="62"/>
      <c r="X2253" s="62"/>
    </row>
    <row r="2254" spans="1:24" s="57" customFormat="1" x14ac:dyDescent="0.25">
      <c r="A2254" s="75"/>
      <c r="D2254" s="58"/>
      <c r="E2254" s="58"/>
      <c r="F2254" s="58"/>
      <c r="G2254" s="58"/>
      <c r="H2254" s="60"/>
      <c r="I2254" s="60"/>
      <c r="J2254" s="60"/>
      <c r="K2254" s="60"/>
      <c r="M2254" s="61"/>
      <c r="N2254" s="61"/>
      <c r="O2254" s="62"/>
      <c r="P2254" s="125"/>
      <c r="W2254" s="62"/>
      <c r="X2254" s="62"/>
    </row>
    <row r="2255" spans="1:24" s="57" customFormat="1" x14ac:dyDescent="0.25">
      <c r="A2255" s="75"/>
      <c r="D2255" s="58"/>
      <c r="E2255" s="58"/>
      <c r="F2255" s="58"/>
      <c r="G2255" s="58"/>
      <c r="H2255" s="60"/>
      <c r="I2255" s="60"/>
      <c r="J2255" s="60"/>
      <c r="K2255" s="60"/>
      <c r="M2255" s="61"/>
      <c r="N2255" s="61"/>
      <c r="O2255" s="62"/>
      <c r="P2255" s="125"/>
      <c r="W2255" s="62"/>
      <c r="X2255" s="62"/>
    </row>
    <row r="2256" spans="1:24" s="57" customFormat="1" x14ac:dyDescent="0.25">
      <c r="A2256" s="75"/>
      <c r="D2256" s="58"/>
      <c r="E2256" s="58"/>
      <c r="F2256" s="58"/>
      <c r="G2256" s="58"/>
      <c r="H2256" s="60"/>
      <c r="I2256" s="60"/>
      <c r="J2256" s="60"/>
      <c r="K2256" s="60"/>
      <c r="M2256" s="61"/>
      <c r="N2256" s="61"/>
      <c r="O2256" s="62"/>
      <c r="P2256" s="125"/>
      <c r="W2256" s="62"/>
      <c r="X2256" s="62"/>
    </row>
    <row r="2257" spans="1:24" s="57" customFormat="1" x14ac:dyDescent="0.25">
      <c r="A2257" s="75"/>
      <c r="D2257" s="58"/>
      <c r="E2257" s="58"/>
      <c r="F2257" s="58"/>
      <c r="G2257" s="58"/>
      <c r="H2257" s="60"/>
      <c r="I2257" s="60"/>
      <c r="J2257" s="60"/>
      <c r="K2257" s="60"/>
      <c r="M2257" s="61"/>
      <c r="N2257" s="61"/>
      <c r="O2257" s="62"/>
      <c r="P2257" s="125"/>
      <c r="W2257" s="62"/>
      <c r="X2257" s="62"/>
    </row>
    <row r="2258" spans="1:24" s="57" customFormat="1" x14ac:dyDescent="0.25">
      <c r="A2258" s="75"/>
      <c r="D2258" s="58"/>
      <c r="E2258" s="58"/>
      <c r="F2258" s="58"/>
      <c r="G2258" s="58"/>
      <c r="H2258" s="60"/>
      <c r="I2258" s="60"/>
      <c r="J2258" s="60"/>
      <c r="K2258" s="60"/>
      <c r="M2258" s="61"/>
      <c r="N2258" s="61"/>
      <c r="O2258" s="62"/>
      <c r="P2258" s="125"/>
      <c r="W2258" s="62"/>
      <c r="X2258" s="62"/>
    </row>
    <row r="2259" spans="1:24" s="57" customFormat="1" x14ac:dyDescent="0.25">
      <c r="A2259" s="75"/>
      <c r="D2259" s="58"/>
      <c r="E2259" s="58"/>
      <c r="F2259" s="58"/>
      <c r="G2259" s="58"/>
      <c r="H2259" s="60"/>
      <c r="I2259" s="60"/>
      <c r="J2259" s="60"/>
      <c r="K2259" s="60"/>
      <c r="M2259" s="61"/>
      <c r="N2259" s="61"/>
      <c r="O2259" s="62"/>
      <c r="P2259" s="125"/>
      <c r="W2259" s="62"/>
      <c r="X2259" s="62"/>
    </row>
    <row r="2260" spans="1:24" s="57" customFormat="1" x14ac:dyDescent="0.25">
      <c r="A2260" s="75"/>
      <c r="D2260" s="58"/>
      <c r="E2260" s="58"/>
      <c r="F2260" s="58"/>
      <c r="G2260" s="58"/>
      <c r="H2260" s="60"/>
      <c r="I2260" s="60"/>
      <c r="J2260" s="60"/>
      <c r="K2260" s="60"/>
      <c r="M2260" s="61"/>
      <c r="N2260" s="61"/>
      <c r="O2260" s="62"/>
      <c r="P2260" s="125"/>
      <c r="W2260" s="62"/>
      <c r="X2260" s="62"/>
    </row>
    <row r="2261" spans="1:24" s="57" customFormat="1" x14ac:dyDescent="0.25">
      <c r="A2261" s="75"/>
      <c r="D2261" s="58"/>
      <c r="E2261" s="58"/>
      <c r="F2261" s="58"/>
      <c r="G2261" s="58"/>
      <c r="H2261" s="60"/>
      <c r="I2261" s="60"/>
      <c r="J2261" s="60"/>
      <c r="K2261" s="60"/>
      <c r="M2261" s="61"/>
      <c r="N2261" s="61"/>
      <c r="O2261" s="62"/>
      <c r="P2261" s="125"/>
      <c r="W2261" s="62"/>
      <c r="X2261" s="62"/>
    </row>
    <row r="2262" spans="1:24" s="57" customFormat="1" x14ac:dyDescent="0.25">
      <c r="A2262" s="75"/>
      <c r="D2262" s="58"/>
      <c r="E2262" s="58"/>
      <c r="F2262" s="58"/>
      <c r="G2262" s="58"/>
      <c r="H2262" s="60"/>
      <c r="I2262" s="60"/>
      <c r="J2262" s="60"/>
      <c r="K2262" s="60"/>
      <c r="M2262" s="61"/>
      <c r="N2262" s="61"/>
      <c r="O2262" s="62"/>
      <c r="P2262" s="125"/>
      <c r="W2262" s="62"/>
      <c r="X2262" s="62"/>
    </row>
    <row r="2263" spans="1:24" s="57" customFormat="1" x14ac:dyDescent="0.25">
      <c r="A2263" s="75"/>
      <c r="D2263" s="58"/>
      <c r="E2263" s="58"/>
      <c r="F2263" s="58"/>
      <c r="G2263" s="58"/>
      <c r="H2263" s="60"/>
      <c r="I2263" s="60"/>
      <c r="J2263" s="60"/>
      <c r="K2263" s="60"/>
      <c r="M2263" s="61"/>
      <c r="N2263" s="61"/>
      <c r="O2263" s="62"/>
      <c r="P2263" s="125"/>
      <c r="W2263" s="62"/>
      <c r="X2263" s="62"/>
    </row>
    <row r="2264" spans="1:24" s="57" customFormat="1" x14ac:dyDescent="0.25">
      <c r="A2264" s="75"/>
      <c r="D2264" s="58"/>
      <c r="E2264" s="58"/>
      <c r="F2264" s="58"/>
      <c r="G2264" s="58"/>
      <c r="H2264" s="60"/>
      <c r="I2264" s="60"/>
      <c r="J2264" s="60"/>
      <c r="K2264" s="60"/>
      <c r="M2264" s="61"/>
      <c r="N2264" s="61"/>
      <c r="O2264" s="62"/>
      <c r="P2264" s="125"/>
      <c r="W2264" s="62"/>
      <c r="X2264" s="62"/>
    </row>
    <row r="2265" spans="1:24" s="57" customFormat="1" x14ac:dyDescent="0.25">
      <c r="A2265" s="75"/>
      <c r="D2265" s="58"/>
      <c r="E2265" s="58"/>
      <c r="F2265" s="58"/>
      <c r="G2265" s="58"/>
      <c r="H2265" s="60"/>
      <c r="I2265" s="60"/>
      <c r="J2265" s="60"/>
      <c r="K2265" s="60"/>
      <c r="M2265" s="61"/>
      <c r="N2265" s="61"/>
      <c r="O2265" s="62"/>
      <c r="P2265" s="125"/>
      <c r="W2265" s="62"/>
      <c r="X2265" s="62"/>
    </row>
    <row r="2266" spans="1:24" s="57" customFormat="1" x14ac:dyDescent="0.25">
      <c r="A2266" s="75"/>
      <c r="D2266" s="58"/>
      <c r="E2266" s="58"/>
      <c r="F2266" s="58"/>
      <c r="G2266" s="58"/>
      <c r="H2266" s="60"/>
      <c r="I2266" s="60"/>
      <c r="J2266" s="60"/>
      <c r="K2266" s="60"/>
      <c r="M2266" s="61"/>
      <c r="N2266" s="61"/>
      <c r="O2266" s="62"/>
      <c r="P2266" s="125"/>
      <c r="W2266" s="62"/>
      <c r="X2266" s="62"/>
    </row>
    <row r="2267" spans="1:24" s="57" customFormat="1" x14ac:dyDescent="0.25">
      <c r="A2267" s="75"/>
      <c r="D2267" s="58"/>
      <c r="E2267" s="58"/>
      <c r="F2267" s="58"/>
      <c r="G2267" s="58"/>
      <c r="H2267" s="60"/>
      <c r="I2267" s="60"/>
      <c r="J2267" s="60"/>
      <c r="K2267" s="60"/>
      <c r="M2267" s="61"/>
      <c r="N2267" s="61"/>
      <c r="O2267" s="62"/>
      <c r="P2267" s="125"/>
      <c r="W2267" s="62"/>
      <c r="X2267" s="62"/>
    </row>
    <row r="2268" spans="1:24" s="57" customFormat="1" x14ac:dyDescent="0.25">
      <c r="A2268" s="75"/>
      <c r="D2268" s="58"/>
      <c r="E2268" s="58"/>
      <c r="F2268" s="58"/>
      <c r="G2268" s="58"/>
      <c r="H2268" s="60"/>
      <c r="I2268" s="60"/>
      <c r="J2268" s="60"/>
      <c r="K2268" s="60"/>
      <c r="M2268" s="61"/>
      <c r="N2268" s="61"/>
      <c r="O2268" s="62"/>
      <c r="P2268" s="125"/>
      <c r="W2268" s="62"/>
      <c r="X2268" s="62"/>
    </row>
    <row r="2269" spans="1:24" s="57" customFormat="1" x14ac:dyDescent="0.25">
      <c r="A2269" s="75"/>
      <c r="D2269" s="58"/>
      <c r="E2269" s="58"/>
      <c r="F2269" s="58"/>
      <c r="G2269" s="58"/>
      <c r="H2269" s="60"/>
      <c r="I2269" s="60"/>
      <c r="J2269" s="60"/>
      <c r="K2269" s="60"/>
      <c r="M2269" s="61"/>
      <c r="N2269" s="61"/>
      <c r="O2269" s="62"/>
      <c r="P2269" s="125"/>
      <c r="W2269" s="62"/>
      <c r="X2269" s="62"/>
    </row>
    <row r="2270" spans="1:24" s="57" customFormat="1" x14ac:dyDescent="0.25">
      <c r="A2270" s="75"/>
      <c r="D2270" s="58"/>
      <c r="E2270" s="58"/>
      <c r="F2270" s="58"/>
      <c r="G2270" s="58"/>
      <c r="H2270" s="60"/>
      <c r="I2270" s="60"/>
      <c r="J2270" s="60"/>
      <c r="K2270" s="60"/>
      <c r="M2270" s="61"/>
      <c r="N2270" s="61"/>
      <c r="O2270" s="62"/>
      <c r="P2270" s="125"/>
      <c r="W2270" s="62"/>
      <c r="X2270" s="62"/>
    </row>
    <row r="2271" spans="1:24" s="57" customFormat="1" x14ac:dyDescent="0.25">
      <c r="A2271" s="75"/>
      <c r="D2271" s="58"/>
      <c r="E2271" s="58"/>
      <c r="F2271" s="58"/>
      <c r="G2271" s="58"/>
      <c r="H2271" s="60"/>
      <c r="I2271" s="60"/>
      <c r="J2271" s="60"/>
      <c r="K2271" s="60"/>
      <c r="M2271" s="61"/>
      <c r="N2271" s="61"/>
      <c r="O2271" s="62"/>
      <c r="P2271" s="125"/>
      <c r="W2271" s="62"/>
      <c r="X2271" s="62"/>
    </row>
    <row r="2272" spans="1:24" s="57" customFormat="1" x14ac:dyDescent="0.25">
      <c r="A2272" s="75"/>
      <c r="D2272" s="58"/>
      <c r="E2272" s="58"/>
      <c r="F2272" s="58"/>
      <c r="G2272" s="58"/>
      <c r="H2272" s="60"/>
      <c r="I2272" s="60"/>
      <c r="J2272" s="60"/>
      <c r="K2272" s="60"/>
      <c r="M2272" s="61"/>
      <c r="N2272" s="61"/>
      <c r="O2272" s="62"/>
      <c r="P2272" s="125"/>
      <c r="W2272" s="62"/>
      <c r="X2272" s="62"/>
    </row>
    <row r="2273" spans="1:24" s="57" customFormat="1" x14ac:dyDescent="0.25">
      <c r="A2273" s="75"/>
      <c r="D2273" s="58"/>
      <c r="E2273" s="58"/>
      <c r="F2273" s="58"/>
      <c r="G2273" s="58"/>
      <c r="H2273" s="60"/>
      <c r="I2273" s="60"/>
      <c r="J2273" s="60"/>
      <c r="K2273" s="60"/>
      <c r="M2273" s="61"/>
      <c r="N2273" s="61"/>
      <c r="O2273" s="62"/>
      <c r="P2273" s="125"/>
      <c r="W2273" s="62"/>
      <c r="X2273" s="62"/>
    </row>
    <row r="2274" spans="1:24" s="57" customFormat="1" x14ac:dyDescent="0.25">
      <c r="A2274" s="75"/>
      <c r="D2274" s="58"/>
      <c r="E2274" s="58"/>
      <c r="F2274" s="58"/>
      <c r="G2274" s="58"/>
      <c r="H2274" s="60"/>
      <c r="I2274" s="60"/>
      <c r="J2274" s="60"/>
      <c r="K2274" s="60"/>
      <c r="M2274" s="61"/>
      <c r="N2274" s="61"/>
      <c r="O2274" s="62"/>
      <c r="P2274" s="125"/>
      <c r="W2274" s="62"/>
      <c r="X2274" s="62"/>
    </row>
    <row r="2275" spans="1:24" s="57" customFormat="1" x14ac:dyDescent="0.25">
      <c r="A2275" s="75"/>
      <c r="D2275" s="58"/>
      <c r="E2275" s="58"/>
      <c r="F2275" s="58"/>
      <c r="G2275" s="58"/>
      <c r="H2275" s="60"/>
      <c r="I2275" s="60"/>
      <c r="J2275" s="60"/>
      <c r="K2275" s="60"/>
      <c r="M2275" s="61"/>
      <c r="N2275" s="61"/>
      <c r="O2275" s="62"/>
      <c r="P2275" s="125"/>
      <c r="W2275" s="62"/>
      <c r="X2275" s="62"/>
    </row>
    <row r="2276" spans="1:24" s="57" customFormat="1" x14ac:dyDescent="0.25">
      <c r="A2276" s="75"/>
      <c r="D2276" s="58"/>
      <c r="E2276" s="58"/>
      <c r="F2276" s="58"/>
      <c r="G2276" s="58"/>
      <c r="H2276" s="60"/>
      <c r="I2276" s="60"/>
      <c r="J2276" s="60"/>
      <c r="K2276" s="60"/>
      <c r="M2276" s="61"/>
      <c r="N2276" s="61"/>
      <c r="O2276" s="62"/>
      <c r="P2276" s="125"/>
      <c r="W2276" s="62"/>
      <c r="X2276" s="62"/>
    </row>
    <row r="2277" spans="1:24" s="57" customFormat="1" x14ac:dyDescent="0.25">
      <c r="A2277" s="75"/>
      <c r="D2277" s="58"/>
      <c r="E2277" s="58"/>
      <c r="F2277" s="58"/>
      <c r="G2277" s="58"/>
      <c r="H2277" s="60"/>
      <c r="I2277" s="60"/>
      <c r="J2277" s="60"/>
      <c r="K2277" s="60"/>
      <c r="M2277" s="61"/>
      <c r="N2277" s="61"/>
      <c r="O2277" s="62"/>
      <c r="P2277" s="125"/>
      <c r="W2277" s="62"/>
      <c r="X2277" s="62"/>
    </row>
    <row r="2278" spans="1:24" s="57" customFormat="1" x14ac:dyDescent="0.25">
      <c r="A2278" s="75"/>
      <c r="D2278" s="58"/>
      <c r="E2278" s="58"/>
      <c r="F2278" s="58"/>
      <c r="G2278" s="58"/>
      <c r="H2278" s="60"/>
      <c r="I2278" s="60"/>
      <c r="J2278" s="60"/>
      <c r="K2278" s="60"/>
      <c r="M2278" s="61"/>
      <c r="N2278" s="61"/>
      <c r="O2278" s="62"/>
      <c r="P2278" s="125"/>
      <c r="W2278" s="62"/>
      <c r="X2278" s="62"/>
    </row>
    <row r="2279" spans="1:24" s="57" customFormat="1" x14ac:dyDescent="0.25">
      <c r="A2279" s="75"/>
      <c r="D2279" s="58"/>
      <c r="E2279" s="58"/>
      <c r="F2279" s="58"/>
      <c r="G2279" s="58"/>
      <c r="H2279" s="60"/>
      <c r="I2279" s="60"/>
      <c r="J2279" s="60"/>
      <c r="K2279" s="60"/>
      <c r="M2279" s="61"/>
      <c r="N2279" s="61"/>
      <c r="O2279" s="62"/>
      <c r="P2279" s="125"/>
      <c r="W2279" s="62"/>
      <c r="X2279" s="62"/>
    </row>
    <row r="2280" spans="1:24" s="57" customFormat="1" x14ac:dyDescent="0.25">
      <c r="A2280" s="75"/>
      <c r="D2280" s="58"/>
      <c r="E2280" s="58"/>
      <c r="F2280" s="58"/>
      <c r="G2280" s="58"/>
      <c r="H2280" s="60"/>
      <c r="I2280" s="60"/>
      <c r="J2280" s="60"/>
      <c r="K2280" s="60"/>
      <c r="M2280" s="61"/>
      <c r="N2280" s="61"/>
      <c r="O2280" s="62"/>
      <c r="P2280" s="125"/>
      <c r="W2280" s="62"/>
      <c r="X2280" s="62"/>
    </row>
    <row r="2281" spans="1:24" s="57" customFormat="1" x14ac:dyDescent="0.25">
      <c r="A2281" s="75"/>
      <c r="D2281" s="58"/>
      <c r="E2281" s="58"/>
      <c r="F2281" s="58"/>
      <c r="G2281" s="58"/>
      <c r="H2281" s="60"/>
      <c r="I2281" s="60"/>
      <c r="J2281" s="60"/>
      <c r="K2281" s="60"/>
      <c r="M2281" s="61"/>
      <c r="N2281" s="61"/>
      <c r="O2281" s="62"/>
      <c r="P2281" s="125"/>
      <c r="W2281" s="62"/>
      <c r="X2281" s="62"/>
    </row>
    <row r="2282" spans="1:24" s="57" customFormat="1" x14ac:dyDescent="0.25">
      <c r="A2282" s="75"/>
      <c r="D2282" s="58"/>
      <c r="E2282" s="58"/>
      <c r="F2282" s="58"/>
      <c r="G2282" s="58"/>
      <c r="H2282" s="60"/>
      <c r="I2282" s="60"/>
      <c r="J2282" s="60"/>
      <c r="K2282" s="60"/>
      <c r="M2282" s="61"/>
      <c r="N2282" s="61"/>
      <c r="O2282" s="62"/>
      <c r="P2282" s="125"/>
      <c r="W2282" s="62"/>
      <c r="X2282" s="62"/>
    </row>
    <row r="2283" spans="1:24" s="57" customFormat="1" x14ac:dyDescent="0.25">
      <c r="A2283" s="75"/>
      <c r="D2283" s="58"/>
      <c r="E2283" s="58"/>
      <c r="F2283" s="58"/>
      <c r="G2283" s="58"/>
      <c r="H2283" s="60"/>
      <c r="I2283" s="60"/>
      <c r="J2283" s="60"/>
      <c r="K2283" s="60"/>
      <c r="M2283" s="61"/>
      <c r="N2283" s="61"/>
      <c r="O2283" s="62"/>
      <c r="P2283" s="125"/>
      <c r="W2283" s="62"/>
      <c r="X2283" s="62"/>
    </row>
    <row r="2284" spans="1:24" s="57" customFormat="1" x14ac:dyDescent="0.25">
      <c r="A2284" s="75"/>
      <c r="D2284" s="58"/>
      <c r="E2284" s="58"/>
      <c r="F2284" s="58"/>
      <c r="G2284" s="58"/>
      <c r="H2284" s="60"/>
      <c r="I2284" s="60"/>
      <c r="J2284" s="60"/>
      <c r="K2284" s="60"/>
      <c r="M2284" s="61"/>
      <c r="N2284" s="61"/>
      <c r="O2284" s="62"/>
      <c r="P2284" s="125"/>
      <c r="W2284" s="62"/>
      <c r="X2284" s="62"/>
    </row>
    <row r="2285" spans="1:24" s="57" customFormat="1" x14ac:dyDescent="0.25">
      <c r="A2285" s="75"/>
      <c r="D2285" s="58"/>
      <c r="E2285" s="58"/>
      <c r="F2285" s="58"/>
      <c r="G2285" s="58"/>
      <c r="H2285" s="60"/>
      <c r="I2285" s="60"/>
      <c r="J2285" s="60"/>
      <c r="K2285" s="60"/>
      <c r="M2285" s="61"/>
      <c r="N2285" s="61"/>
      <c r="O2285" s="62"/>
      <c r="P2285" s="125"/>
      <c r="W2285" s="62"/>
      <c r="X2285" s="62"/>
    </row>
    <row r="2286" spans="1:24" s="57" customFormat="1" x14ac:dyDescent="0.25">
      <c r="A2286" s="75"/>
      <c r="D2286" s="58"/>
      <c r="E2286" s="58"/>
      <c r="F2286" s="58"/>
      <c r="G2286" s="58"/>
      <c r="H2286" s="60"/>
      <c r="I2286" s="60"/>
      <c r="J2286" s="60"/>
      <c r="K2286" s="60"/>
      <c r="M2286" s="61"/>
      <c r="N2286" s="61"/>
      <c r="O2286" s="62"/>
      <c r="P2286" s="125"/>
      <c r="W2286" s="62"/>
      <c r="X2286" s="62"/>
    </row>
    <row r="2287" spans="1:24" s="57" customFormat="1" x14ac:dyDescent="0.25">
      <c r="A2287" s="75"/>
      <c r="D2287" s="58"/>
      <c r="E2287" s="58"/>
      <c r="F2287" s="58"/>
      <c r="G2287" s="58"/>
      <c r="H2287" s="60"/>
      <c r="I2287" s="60"/>
      <c r="J2287" s="60"/>
      <c r="K2287" s="60"/>
      <c r="M2287" s="61"/>
      <c r="N2287" s="61"/>
      <c r="O2287" s="62"/>
      <c r="P2287" s="125"/>
      <c r="W2287" s="62"/>
      <c r="X2287" s="62"/>
    </row>
    <row r="2288" spans="1:24" s="57" customFormat="1" x14ac:dyDescent="0.25">
      <c r="A2288" s="75"/>
      <c r="D2288" s="58"/>
      <c r="E2288" s="58"/>
      <c r="F2288" s="58"/>
      <c r="G2288" s="58"/>
      <c r="H2288" s="60"/>
      <c r="I2288" s="60"/>
      <c r="J2288" s="60"/>
      <c r="K2288" s="60"/>
      <c r="M2288" s="61"/>
      <c r="N2288" s="61"/>
      <c r="O2288" s="62"/>
      <c r="P2288" s="125"/>
      <c r="W2288" s="62"/>
      <c r="X2288" s="62"/>
    </row>
    <row r="2289" spans="1:24" s="57" customFormat="1" x14ac:dyDescent="0.25">
      <c r="A2289" s="75"/>
      <c r="D2289" s="58"/>
      <c r="E2289" s="58"/>
      <c r="F2289" s="58"/>
      <c r="G2289" s="58"/>
      <c r="H2289" s="60"/>
      <c r="I2289" s="60"/>
      <c r="J2289" s="60"/>
      <c r="K2289" s="60"/>
      <c r="M2289" s="61"/>
      <c r="N2289" s="61"/>
      <c r="O2289" s="62"/>
      <c r="P2289" s="125"/>
      <c r="W2289" s="62"/>
      <c r="X2289" s="62"/>
    </row>
    <row r="2290" spans="1:24" s="57" customFormat="1" x14ac:dyDescent="0.25">
      <c r="A2290" s="75"/>
      <c r="D2290" s="58"/>
      <c r="E2290" s="58"/>
      <c r="F2290" s="58"/>
      <c r="G2290" s="58"/>
      <c r="H2290" s="60"/>
      <c r="I2290" s="60"/>
      <c r="J2290" s="60"/>
      <c r="K2290" s="60"/>
      <c r="M2290" s="61"/>
      <c r="N2290" s="61"/>
      <c r="O2290" s="62"/>
      <c r="P2290" s="125"/>
      <c r="W2290" s="62"/>
      <c r="X2290" s="62"/>
    </row>
    <row r="2291" spans="1:24" s="57" customFormat="1" x14ac:dyDescent="0.25">
      <c r="A2291" s="75"/>
      <c r="D2291" s="58"/>
      <c r="E2291" s="58"/>
      <c r="F2291" s="58"/>
      <c r="G2291" s="58"/>
      <c r="H2291" s="60"/>
      <c r="I2291" s="60"/>
      <c r="J2291" s="60"/>
      <c r="K2291" s="60"/>
      <c r="M2291" s="61"/>
      <c r="N2291" s="61"/>
      <c r="O2291" s="62"/>
      <c r="P2291" s="125"/>
      <c r="W2291" s="62"/>
      <c r="X2291" s="62"/>
    </row>
    <row r="2292" spans="1:24" s="57" customFormat="1" x14ac:dyDescent="0.25">
      <c r="A2292" s="75"/>
      <c r="D2292" s="58"/>
      <c r="E2292" s="58"/>
      <c r="F2292" s="58"/>
      <c r="G2292" s="58"/>
      <c r="H2292" s="60"/>
      <c r="I2292" s="60"/>
      <c r="J2292" s="60"/>
      <c r="K2292" s="60"/>
      <c r="M2292" s="61"/>
      <c r="N2292" s="61"/>
      <c r="O2292" s="62"/>
      <c r="P2292" s="125"/>
      <c r="W2292" s="62"/>
      <c r="X2292" s="62"/>
    </row>
    <row r="2293" spans="1:24" s="57" customFormat="1" x14ac:dyDescent="0.25">
      <c r="A2293" s="75"/>
      <c r="D2293" s="58"/>
      <c r="E2293" s="58"/>
      <c r="F2293" s="58"/>
      <c r="G2293" s="58"/>
      <c r="H2293" s="60"/>
      <c r="I2293" s="60"/>
      <c r="J2293" s="60"/>
      <c r="K2293" s="60"/>
      <c r="M2293" s="61"/>
      <c r="N2293" s="61"/>
      <c r="O2293" s="62"/>
      <c r="P2293" s="125"/>
      <c r="W2293" s="62"/>
      <c r="X2293" s="62"/>
    </row>
    <row r="2294" spans="1:24" s="57" customFormat="1" x14ac:dyDescent="0.25">
      <c r="A2294" s="75"/>
      <c r="D2294" s="58"/>
      <c r="E2294" s="58"/>
      <c r="F2294" s="58"/>
      <c r="G2294" s="58"/>
      <c r="H2294" s="60"/>
      <c r="I2294" s="60"/>
      <c r="J2294" s="60"/>
      <c r="K2294" s="60"/>
      <c r="M2294" s="61"/>
      <c r="N2294" s="61"/>
      <c r="O2294" s="62"/>
      <c r="P2294" s="125"/>
      <c r="W2294" s="62"/>
      <c r="X2294" s="62"/>
    </row>
    <row r="2295" spans="1:24" s="57" customFormat="1" x14ac:dyDescent="0.25">
      <c r="A2295" s="75"/>
      <c r="D2295" s="58"/>
      <c r="E2295" s="58"/>
      <c r="F2295" s="58"/>
      <c r="G2295" s="58"/>
      <c r="H2295" s="60"/>
      <c r="I2295" s="60"/>
      <c r="J2295" s="60"/>
      <c r="K2295" s="60"/>
      <c r="M2295" s="61"/>
      <c r="N2295" s="61"/>
      <c r="O2295" s="62"/>
      <c r="P2295" s="125"/>
      <c r="W2295" s="62"/>
      <c r="X2295" s="62"/>
    </row>
    <row r="2296" spans="1:24" s="57" customFormat="1" x14ac:dyDescent="0.25">
      <c r="A2296" s="75"/>
      <c r="D2296" s="58"/>
      <c r="E2296" s="58"/>
      <c r="F2296" s="58"/>
      <c r="G2296" s="58"/>
      <c r="H2296" s="60"/>
      <c r="I2296" s="60"/>
      <c r="J2296" s="60"/>
      <c r="K2296" s="60"/>
      <c r="M2296" s="61"/>
      <c r="N2296" s="61"/>
      <c r="O2296" s="62"/>
      <c r="P2296" s="125"/>
      <c r="W2296" s="62"/>
      <c r="X2296" s="62"/>
    </row>
    <row r="2297" spans="1:24" s="57" customFormat="1" x14ac:dyDescent="0.25">
      <c r="A2297" s="75"/>
      <c r="D2297" s="58"/>
      <c r="E2297" s="58"/>
      <c r="F2297" s="58"/>
      <c r="G2297" s="58"/>
      <c r="H2297" s="60"/>
      <c r="I2297" s="60"/>
      <c r="J2297" s="60"/>
      <c r="K2297" s="60"/>
      <c r="M2297" s="61"/>
      <c r="N2297" s="61"/>
      <c r="O2297" s="62"/>
      <c r="P2297" s="125"/>
      <c r="W2297" s="62"/>
      <c r="X2297" s="62"/>
    </row>
    <row r="2298" spans="1:24" s="57" customFormat="1" x14ac:dyDescent="0.25">
      <c r="A2298" s="75"/>
      <c r="D2298" s="58"/>
      <c r="E2298" s="58"/>
      <c r="F2298" s="58"/>
      <c r="G2298" s="58"/>
      <c r="H2298" s="60"/>
      <c r="I2298" s="60"/>
      <c r="J2298" s="60"/>
      <c r="K2298" s="60"/>
      <c r="M2298" s="61"/>
      <c r="N2298" s="61"/>
      <c r="O2298" s="62"/>
      <c r="P2298" s="125"/>
      <c r="W2298" s="62"/>
      <c r="X2298" s="62"/>
    </row>
    <row r="2299" spans="1:24" s="57" customFormat="1" x14ac:dyDescent="0.25">
      <c r="A2299" s="75"/>
      <c r="D2299" s="58"/>
      <c r="E2299" s="58"/>
      <c r="F2299" s="58"/>
      <c r="G2299" s="58"/>
      <c r="H2299" s="60"/>
      <c r="I2299" s="60"/>
      <c r="J2299" s="60"/>
      <c r="K2299" s="60"/>
      <c r="M2299" s="61"/>
      <c r="N2299" s="61"/>
      <c r="O2299" s="62"/>
      <c r="P2299" s="125"/>
      <c r="W2299" s="62"/>
      <c r="X2299" s="62"/>
    </row>
    <row r="2300" spans="1:24" s="57" customFormat="1" x14ac:dyDescent="0.25">
      <c r="A2300" s="75"/>
      <c r="D2300" s="58"/>
      <c r="E2300" s="58"/>
      <c r="F2300" s="58"/>
      <c r="G2300" s="58"/>
      <c r="H2300" s="60"/>
      <c r="I2300" s="60"/>
      <c r="J2300" s="60"/>
      <c r="K2300" s="60"/>
      <c r="M2300" s="61"/>
      <c r="N2300" s="61"/>
      <c r="O2300" s="62"/>
      <c r="P2300" s="125"/>
      <c r="W2300" s="62"/>
      <c r="X2300" s="62"/>
    </row>
    <row r="2301" spans="1:24" s="57" customFormat="1" x14ac:dyDescent="0.25">
      <c r="A2301" s="75"/>
      <c r="D2301" s="58"/>
      <c r="E2301" s="58"/>
      <c r="F2301" s="58"/>
      <c r="G2301" s="58"/>
      <c r="H2301" s="60"/>
      <c r="I2301" s="60"/>
      <c r="J2301" s="60"/>
      <c r="K2301" s="60"/>
      <c r="M2301" s="61"/>
      <c r="N2301" s="61"/>
      <c r="O2301" s="62"/>
      <c r="P2301" s="125"/>
      <c r="W2301" s="62"/>
      <c r="X2301" s="62"/>
    </row>
    <row r="2302" spans="1:24" s="57" customFormat="1" x14ac:dyDescent="0.25">
      <c r="A2302" s="75"/>
      <c r="D2302" s="58"/>
      <c r="E2302" s="58"/>
      <c r="F2302" s="58"/>
      <c r="G2302" s="58"/>
      <c r="H2302" s="60"/>
      <c r="I2302" s="60"/>
      <c r="J2302" s="60"/>
      <c r="K2302" s="60"/>
      <c r="M2302" s="61"/>
      <c r="N2302" s="61"/>
      <c r="O2302" s="62"/>
      <c r="P2302" s="125"/>
      <c r="W2302" s="62"/>
      <c r="X2302" s="62"/>
    </row>
    <row r="2303" spans="1:24" s="57" customFormat="1" x14ac:dyDescent="0.25">
      <c r="A2303" s="75"/>
      <c r="D2303" s="58"/>
      <c r="E2303" s="58"/>
      <c r="F2303" s="58"/>
      <c r="G2303" s="58"/>
      <c r="H2303" s="60"/>
      <c r="I2303" s="60"/>
      <c r="J2303" s="60"/>
      <c r="K2303" s="60"/>
      <c r="M2303" s="61"/>
      <c r="N2303" s="61"/>
      <c r="O2303" s="62"/>
      <c r="P2303" s="125"/>
      <c r="W2303" s="62"/>
      <c r="X2303" s="62"/>
    </row>
    <row r="2304" spans="1:24" s="57" customFormat="1" x14ac:dyDescent="0.25">
      <c r="A2304" s="75"/>
      <c r="D2304" s="58"/>
      <c r="E2304" s="58"/>
      <c r="F2304" s="58"/>
      <c r="G2304" s="58"/>
      <c r="H2304" s="60"/>
      <c r="I2304" s="60"/>
      <c r="J2304" s="60"/>
      <c r="K2304" s="60"/>
      <c r="M2304" s="61"/>
      <c r="N2304" s="61"/>
      <c r="O2304" s="62"/>
      <c r="P2304" s="125"/>
      <c r="W2304" s="62"/>
      <c r="X2304" s="62"/>
    </row>
    <row r="2305" spans="1:24" s="57" customFormat="1" x14ac:dyDescent="0.25">
      <c r="A2305" s="75"/>
      <c r="D2305" s="58"/>
      <c r="E2305" s="58"/>
      <c r="F2305" s="58"/>
      <c r="G2305" s="58"/>
      <c r="H2305" s="60"/>
      <c r="I2305" s="60"/>
      <c r="J2305" s="60"/>
      <c r="K2305" s="60"/>
      <c r="M2305" s="61"/>
      <c r="N2305" s="61"/>
      <c r="O2305" s="62"/>
      <c r="P2305" s="125"/>
      <c r="W2305" s="62"/>
      <c r="X2305" s="62"/>
    </row>
    <row r="2306" spans="1:24" s="57" customFormat="1" x14ac:dyDescent="0.25">
      <c r="A2306" s="75"/>
      <c r="D2306" s="58"/>
      <c r="E2306" s="58"/>
      <c r="F2306" s="58"/>
      <c r="G2306" s="58"/>
      <c r="H2306" s="60"/>
      <c r="I2306" s="60"/>
      <c r="J2306" s="60"/>
      <c r="K2306" s="60"/>
      <c r="M2306" s="61"/>
      <c r="N2306" s="61"/>
      <c r="O2306" s="62"/>
      <c r="P2306" s="125"/>
      <c r="W2306" s="62"/>
      <c r="X2306" s="62"/>
    </row>
    <row r="2307" spans="1:24" s="57" customFormat="1" x14ac:dyDescent="0.25">
      <c r="A2307" s="75"/>
      <c r="D2307" s="58"/>
      <c r="E2307" s="58"/>
      <c r="F2307" s="58"/>
      <c r="G2307" s="58"/>
      <c r="H2307" s="60"/>
      <c r="I2307" s="60"/>
      <c r="J2307" s="60"/>
      <c r="K2307" s="60"/>
      <c r="M2307" s="61"/>
      <c r="N2307" s="61"/>
      <c r="O2307" s="62"/>
      <c r="P2307" s="125"/>
      <c r="W2307" s="62"/>
      <c r="X2307" s="62"/>
    </row>
    <row r="2308" spans="1:24" s="57" customFormat="1" x14ac:dyDescent="0.25">
      <c r="A2308" s="75"/>
      <c r="D2308" s="58"/>
      <c r="E2308" s="58"/>
      <c r="F2308" s="58"/>
      <c r="G2308" s="58"/>
      <c r="H2308" s="60"/>
      <c r="I2308" s="60"/>
      <c r="J2308" s="60"/>
      <c r="K2308" s="60"/>
      <c r="M2308" s="61"/>
      <c r="N2308" s="61"/>
      <c r="O2308" s="62"/>
      <c r="P2308" s="125"/>
      <c r="W2308" s="62"/>
      <c r="X2308" s="62"/>
    </row>
    <row r="2309" spans="1:24" s="57" customFormat="1" x14ac:dyDescent="0.25">
      <c r="A2309" s="75"/>
      <c r="D2309" s="58"/>
      <c r="E2309" s="58"/>
      <c r="F2309" s="58"/>
      <c r="G2309" s="58"/>
      <c r="H2309" s="60"/>
      <c r="I2309" s="60"/>
      <c r="J2309" s="60"/>
      <c r="K2309" s="60"/>
      <c r="M2309" s="61"/>
      <c r="N2309" s="61"/>
      <c r="O2309" s="62"/>
      <c r="P2309" s="125"/>
      <c r="W2309" s="62"/>
      <c r="X2309" s="62"/>
    </row>
    <row r="2310" spans="1:24" s="57" customFormat="1" x14ac:dyDescent="0.25">
      <c r="A2310" s="75"/>
      <c r="D2310" s="58"/>
      <c r="E2310" s="58"/>
      <c r="F2310" s="58"/>
      <c r="G2310" s="58"/>
      <c r="H2310" s="60"/>
      <c r="I2310" s="60"/>
      <c r="J2310" s="60"/>
      <c r="K2310" s="60"/>
      <c r="M2310" s="61"/>
      <c r="N2310" s="61"/>
      <c r="O2310" s="62"/>
      <c r="P2310" s="125"/>
      <c r="W2310" s="62"/>
      <c r="X2310" s="62"/>
    </row>
    <row r="2311" spans="1:24" s="57" customFormat="1" x14ac:dyDescent="0.25">
      <c r="A2311" s="75"/>
      <c r="D2311" s="58"/>
      <c r="E2311" s="58"/>
      <c r="F2311" s="58"/>
      <c r="G2311" s="58"/>
      <c r="H2311" s="60"/>
      <c r="I2311" s="60"/>
      <c r="J2311" s="60"/>
      <c r="K2311" s="60"/>
      <c r="M2311" s="61"/>
      <c r="N2311" s="61"/>
      <c r="O2311" s="62"/>
      <c r="P2311" s="125"/>
      <c r="W2311" s="62"/>
      <c r="X2311" s="62"/>
    </row>
    <row r="2312" spans="1:24" s="57" customFormat="1" x14ac:dyDescent="0.25">
      <c r="A2312" s="75"/>
      <c r="D2312" s="58"/>
      <c r="E2312" s="58"/>
      <c r="F2312" s="58"/>
      <c r="G2312" s="58"/>
      <c r="H2312" s="60"/>
      <c r="I2312" s="60"/>
      <c r="J2312" s="60"/>
      <c r="K2312" s="60"/>
      <c r="M2312" s="61"/>
      <c r="N2312" s="61"/>
      <c r="O2312" s="62"/>
      <c r="P2312" s="125"/>
      <c r="W2312" s="62"/>
      <c r="X2312" s="62"/>
    </row>
    <row r="2313" spans="1:24" s="57" customFormat="1" x14ac:dyDescent="0.25">
      <c r="A2313" s="75"/>
      <c r="D2313" s="58"/>
      <c r="E2313" s="58"/>
      <c r="F2313" s="58"/>
      <c r="G2313" s="58"/>
      <c r="H2313" s="60"/>
      <c r="I2313" s="60"/>
      <c r="J2313" s="60"/>
      <c r="K2313" s="60"/>
      <c r="M2313" s="61"/>
      <c r="N2313" s="61"/>
      <c r="O2313" s="62"/>
      <c r="P2313" s="125"/>
      <c r="W2313" s="62"/>
      <c r="X2313" s="62"/>
    </row>
    <row r="2314" spans="1:24" s="57" customFormat="1" x14ac:dyDescent="0.25">
      <c r="A2314" s="75"/>
      <c r="D2314" s="58"/>
      <c r="E2314" s="58"/>
      <c r="F2314" s="58"/>
      <c r="G2314" s="58"/>
      <c r="H2314" s="60"/>
      <c r="I2314" s="60"/>
      <c r="J2314" s="60"/>
      <c r="K2314" s="60"/>
      <c r="M2314" s="61"/>
      <c r="N2314" s="61"/>
      <c r="O2314" s="62"/>
      <c r="P2314" s="125"/>
      <c r="W2314" s="62"/>
      <c r="X2314" s="62"/>
    </row>
    <row r="2315" spans="1:24" s="57" customFormat="1" x14ac:dyDescent="0.25">
      <c r="A2315" s="75"/>
      <c r="D2315" s="58"/>
      <c r="E2315" s="58"/>
      <c r="F2315" s="58"/>
      <c r="G2315" s="58"/>
      <c r="H2315" s="60"/>
      <c r="I2315" s="60"/>
      <c r="J2315" s="60"/>
      <c r="K2315" s="60"/>
      <c r="M2315" s="61"/>
      <c r="N2315" s="61"/>
      <c r="O2315" s="62"/>
      <c r="P2315" s="125"/>
      <c r="W2315" s="62"/>
      <c r="X2315" s="62"/>
    </row>
    <row r="2316" spans="1:24" s="57" customFormat="1" x14ac:dyDescent="0.25">
      <c r="A2316" s="75"/>
      <c r="D2316" s="58"/>
      <c r="E2316" s="58"/>
      <c r="F2316" s="58"/>
      <c r="G2316" s="58"/>
      <c r="H2316" s="60"/>
      <c r="I2316" s="60"/>
      <c r="J2316" s="60"/>
      <c r="K2316" s="60"/>
      <c r="M2316" s="61"/>
      <c r="N2316" s="61"/>
      <c r="O2316" s="62"/>
      <c r="P2316" s="125"/>
      <c r="W2316" s="62"/>
      <c r="X2316" s="62"/>
    </row>
    <row r="2317" spans="1:24" s="57" customFormat="1" x14ac:dyDescent="0.25">
      <c r="A2317" s="75"/>
      <c r="D2317" s="58"/>
      <c r="E2317" s="58"/>
      <c r="F2317" s="58"/>
      <c r="G2317" s="58"/>
      <c r="H2317" s="60"/>
      <c r="I2317" s="60"/>
      <c r="J2317" s="60"/>
      <c r="K2317" s="60"/>
      <c r="M2317" s="61"/>
      <c r="N2317" s="61"/>
      <c r="O2317" s="62"/>
      <c r="P2317" s="125"/>
      <c r="W2317" s="62"/>
      <c r="X2317" s="62"/>
    </row>
    <row r="2318" spans="1:24" s="57" customFormat="1" x14ac:dyDescent="0.25">
      <c r="A2318" s="75"/>
      <c r="D2318" s="58"/>
      <c r="E2318" s="58"/>
      <c r="F2318" s="58"/>
      <c r="G2318" s="58"/>
      <c r="H2318" s="60"/>
      <c r="I2318" s="60"/>
      <c r="J2318" s="60"/>
      <c r="K2318" s="60"/>
      <c r="M2318" s="61"/>
      <c r="N2318" s="61"/>
      <c r="O2318" s="62"/>
      <c r="P2318" s="125"/>
      <c r="W2318" s="62"/>
      <c r="X2318" s="62"/>
    </row>
    <row r="2319" spans="1:24" s="57" customFormat="1" x14ac:dyDescent="0.25">
      <c r="A2319" s="75"/>
      <c r="D2319" s="58"/>
      <c r="E2319" s="58"/>
      <c r="F2319" s="58"/>
      <c r="G2319" s="58"/>
      <c r="H2319" s="60"/>
      <c r="I2319" s="60"/>
      <c r="J2319" s="60"/>
      <c r="K2319" s="60"/>
      <c r="M2319" s="61"/>
      <c r="N2319" s="61"/>
      <c r="O2319" s="62"/>
      <c r="P2319" s="125"/>
      <c r="W2319" s="62"/>
      <c r="X2319" s="62"/>
    </row>
    <row r="2320" spans="1:24" s="57" customFormat="1" x14ac:dyDescent="0.25">
      <c r="A2320" s="75"/>
      <c r="D2320" s="58"/>
      <c r="E2320" s="58"/>
      <c r="F2320" s="58"/>
      <c r="G2320" s="58"/>
      <c r="H2320" s="60"/>
      <c r="I2320" s="60"/>
      <c r="J2320" s="60"/>
      <c r="K2320" s="60"/>
      <c r="M2320" s="61"/>
      <c r="N2320" s="61"/>
      <c r="O2320" s="62"/>
      <c r="P2320" s="125"/>
      <c r="W2320" s="62"/>
      <c r="X2320" s="62"/>
    </row>
    <row r="2321" spans="1:24" s="57" customFormat="1" x14ac:dyDescent="0.25">
      <c r="A2321" s="75"/>
      <c r="D2321" s="58"/>
      <c r="E2321" s="58"/>
      <c r="F2321" s="58"/>
      <c r="G2321" s="58"/>
      <c r="H2321" s="60"/>
      <c r="I2321" s="60"/>
      <c r="J2321" s="60"/>
      <c r="K2321" s="60"/>
      <c r="M2321" s="61"/>
      <c r="N2321" s="61"/>
      <c r="O2321" s="62"/>
      <c r="P2321" s="125"/>
      <c r="W2321" s="62"/>
      <c r="X2321" s="62"/>
    </row>
    <row r="2322" spans="1:24" s="57" customFormat="1" x14ac:dyDescent="0.25">
      <c r="A2322" s="75"/>
      <c r="D2322" s="58"/>
      <c r="E2322" s="58"/>
      <c r="F2322" s="58"/>
      <c r="G2322" s="58"/>
      <c r="H2322" s="60"/>
      <c r="I2322" s="60"/>
      <c r="J2322" s="60"/>
      <c r="K2322" s="60"/>
      <c r="M2322" s="61"/>
      <c r="N2322" s="61"/>
      <c r="O2322" s="62"/>
      <c r="P2322" s="125"/>
      <c r="W2322" s="62"/>
      <c r="X2322" s="62"/>
    </row>
    <row r="2323" spans="1:24" s="57" customFormat="1" x14ac:dyDescent="0.25">
      <c r="A2323" s="75"/>
      <c r="D2323" s="58"/>
      <c r="E2323" s="58"/>
      <c r="F2323" s="58"/>
      <c r="G2323" s="58"/>
      <c r="H2323" s="60"/>
      <c r="I2323" s="60"/>
      <c r="J2323" s="60"/>
      <c r="K2323" s="60"/>
      <c r="M2323" s="61"/>
      <c r="N2323" s="61"/>
      <c r="O2323" s="62"/>
      <c r="P2323" s="125"/>
      <c r="W2323" s="62"/>
      <c r="X2323" s="62"/>
    </row>
    <row r="2324" spans="1:24" s="57" customFormat="1" x14ac:dyDescent="0.25">
      <c r="A2324" s="75"/>
      <c r="D2324" s="58"/>
      <c r="E2324" s="58"/>
      <c r="F2324" s="58"/>
      <c r="G2324" s="58"/>
      <c r="H2324" s="60"/>
      <c r="I2324" s="60"/>
      <c r="J2324" s="60"/>
      <c r="K2324" s="60"/>
      <c r="M2324" s="61"/>
      <c r="N2324" s="61"/>
      <c r="O2324" s="62"/>
      <c r="P2324" s="125"/>
      <c r="W2324" s="62"/>
      <c r="X2324" s="62"/>
    </row>
    <row r="2325" spans="1:24" s="57" customFormat="1" x14ac:dyDescent="0.25">
      <c r="A2325" s="75"/>
      <c r="D2325" s="58"/>
      <c r="E2325" s="58"/>
      <c r="F2325" s="58"/>
      <c r="G2325" s="58"/>
      <c r="H2325" s="60"/>
      <c r="I2325" s="60"/>
      <c r="J2325" s="60"/>
      <c r="K2325" s="60"/>
      <c r="M2325" s="61"/>
      <c r="N2325" s="61"/>
      <c r="O2325" s="62"/>
      <c r="P2325" s="125"/>
      <c r="W2325" s="62"/>
      <c r="X2325" s="62"/>
    </row>
    <row r="2326" spans="1:24" s="57" customFormat="1" x14ac:dyDescent="0.25">
      <c r="A2326" s="75"/>
      <c r="D2326" s="58"/>
      <c r="E2326" s="58"/>
      <c r="F2326" s="58"/>
      <c r="G2326" s="58"/>
      <c r="H2326" s="60"/>
      <c r="I2326" s="60"/>
      <c r="J2326" s="60"/>
      <c r="K2326" s="60"/>
      <c r="M2326" s="61"/>
      <c r="N2326" s="61"/>
      <c r="O2326" s="62"/>
      <c r="P2326" s="125"/>
      <c r="W2326" s="62"/>
      <c r="X2326" s="62"/>
    </row>
    <row r="2327" spans="1:24" s="57" customFormat="1" x14ac:dyDescent="0.25">
      <c r="A2327" s="75"/>
      <c r="D2327" s="58"/>
      <c r="E2327" s="58"/>
      <c r="F2327" s="58"/>
      <c r="G2327" s="58"/>
      <c r="H2327" s="60"/>
      <c r="I2327" s="60"/>
      <c r="J2327" s="60"/>
      <c r="K2327" s="60"/>
      <c r="M2327" s="61"/>
      <c r="N2327" s="61"/>
      <c r="O2327" s="62"/>
      <c r="P2327" s="125"/>
      <c r="W2327" s="62"/>
      <c r="X2327" s="62"/>
    </row>
    <row r="2328" spans="1:24" s="57" customFormat="1" x14ac:dyDescent="0.25">
      <c r="A2328" s="75"/>
      <c r="D2328" s="58"/>
      <c r="E2328" s="58"/>
      <c r="F2328" s="58"/>
      <c r="G2328" s="58"/>
      <c r="H2328" s="60"/>
      <c r="I2328" s="60"/>
      <c r="J2328" s="60"/>
      <c r="K2328" s="60"/>
      <c r="M2328" s="61"/>
      <c r="N2328" s="61"/>
      <c r="O2328" s="62"/>
      <c r="P2328" s="125"/>
      <c r="W2328" s="62"/>
      <c r="X2328" s="62"/>
    </row>
    <row r="2329" spans="1:24" s="57" customFormat="1" x14ac:dyDescent="0.25">
      <c r="A2329" s="75"/>
      <c r="D2329" s="58"/>
      <c r="E2329" s="58"/>
      <c r="F2329" s="58"/>
      <c r="G2329" s="58"/>
      <c r="H2329" s="60"/>
      <c r="I2329" s="60"/>
      <c r="J2329" s="60"/>
      <c r="K2329" s="60"/>
      <c r="M2329" s="61"/>
      <c r="N2329" s="61"/>
      <c r="O2329" s="62"/>
      <c r="P2329" s="125"/>
      <c r="W2329" s="62"/>
      <c r="X2329" s="62"/>
    </row>
    <row r="2330" spans="1:24" s="57" customFormat="1" x14ac:dyDescent="0.25">
      <c r="A2330" s="75"/>
      <c r="D2330" s="58"/>
      <c r="E2330" s="58"/>
      <c r="F2330" s="58"/>
      <c r="G2330" s="58"/>
      <c r="H2330" s="60"/>
      <c r="I2330" s="60"/>
      <c r="J2330" s="60"/>
      <c r="K2330" s="60"/>
      <c r="M2330" s="61"/>
      <c r="N2330" s="61"/>
      <c r="O2330" s="62"/>
      <c r="P2330" s="125"/>
      <c r="W2330" s="62"/>
      <c r="X2330" s="62"/>
    </row>
    <row r="2331" spans="1:24" s="57" customFormat="1" x14ac:dyDescent="0.25">
      <c r="A2331" s="75"/>
      <c r="D2331" s="58"/>
      <c r="E2331" s="58"/>
      <c r="F2331" s="58"/>
      <c r="G2331" s="58"/>
      <c r="H2331" s="60"/>
      <c r="I2331" s="60"/>
      <c r="J2331" s="60"/>
      <c r="K2331" s="60"/>
      <c r="M2331" s="61"/>
      <c r="N2331" s="61"/>
      <c r="O2331" s="62"/>
      <c r="P2331" s="125"/>
      <c r="W2331" s="62"/>
      <c r="X2331" s="62"/>
    </row>
    <row r="2332" spans="1:24" s="57" customFormat="1" x14ac:dyDescent="0.25">
      <c r="A2332" s="75"/>
      <c r="D2332" s="58"/>
      <c r="E2332" s="58"/>
      <c r="F2332" s="58"/>
      <c r="G2332" s="58"/>
      <c r="H2332" s="60"/>
      <c r="I2332" s="60"/>
      <c r="J2332" s="60"/>
      <c r="K2332" s="60"/>
      <c r="M2332" s="61"/>
      <c r="N2332" s="61"/>
      <c r="O2332" s="62"/>
      <c r="P2332" s="125"/>
      <c r="W2332" s="62"/>
      <c r="X2332" s="62"/>
    </row>
    <row r="2333" spans="1:24" s="57" customFormat="1" x14ac:dyDescent="0.25">
      <c r="A2333" s="75"/>
      <c r="D2333" s="58"/>
      <c r="E2333" s="58"/>
      <c r="F2333" s="58"/>
      <c r="G2333" s="58"/>
      <c r="H2333" s="60"/>
      <c r="I2333" s="60"/>
      <c r="J2333" s="60"/>
      <c r="K2333" s="60"/>
      <c r="M2333" s="61"/>
      <c r="N2333" s="61"/>
      <c r="O2333" s="62"/>
      <c r="P2333" s="125"/>
      <c r="W2333" s="62"/>
      <c r="X2333" s="62"/>
    </row>
    <row r="2334" spans="1:24" s="57" customFormat="1" x14ac:dyDescent="0.25">
      <c r="A2334" s="75"/>
      <c r="D2334" s="58"/>
      <c r="E2334" s="58"/>
      <c r="F2334" s="58"/>
      <c r="G2334" s="58"/>
      <c r="H2334" s="60"/>
      <c r="I2334" s="60"/>
      <c r="J2334" s="60"/>
      <c r="K2334" s="60"/>
      <c r="M2334" s="61"/>
      <c r="N2334" s="61"/>
      <c r="O2334" s="62"/>
      <c r="P2334" s="125"/>
      <c r="W2334" s="62"/>
      <c r="X2334" s="62"/>
    </row>
    <row r="2335" spans="1:24" s="57" customFormat="1" x14ac:dyDescent="0.25">
      <c r="A2335" s="75"/>
      <c r="D2335" s="58"/>
      <c r="E2335" s="58"/>
      <c r="F2335" s="58"/>
      <c r="G2335" s="58"/>
      <c r="H2335" s="60"/>
      <c r="I2335" s="60"/>
      <c r="J2335" s="60"/>
      <c r="K2335" s="60"/>
      <c r="M2335" s="61"/>
      <c r="N2335" s="61"/>
      <c r="O2335" s="62"/>
      <c r="P2335" s="125"/>
      <c r="W2335" s="62"/>
      <c r="X2335" s="62"/>
    </row>
    <row r="2336" spans="1:24" s="57" customFormat="1" x14ac:dyDescent="0.25">
      <c r="A2336" s="75"/>
      <c r="D2336" s="58"/>
      <c r="E2336" s="58"/>
      <c r="F2336" s="58"/>
      <c r="G2336" s="58"/>
      <c r="H2336" s="60"/>
      <c r="I2336" s="60"/>
      <c r="J2336" s="60"/>
      <c r="K2336" s="60"/>
      <c r="M2336" s="61"/>
      <c r="N2336" s="61"/>
      <c r="O2336" s="62"/>
      <c r="P2336" s="125"/>
      <c r="W2336" s="62"/>
      <c r="X2336" s="62"/>
    </row>
    <row r="2337" spans="1:24" s="57" customFormat="1" x14ac:dyDescent="0.25">
      <c r="A2337" s="75"/>
      <c r="D2337" s="58"/>
      <c r="E2337" s="58"/>
      <c r="F2337" s="58"/>
      <c r="G2337" s="58"/>
      <c r="H2337" s="60"/>
      <c r="I2337" s="60"/>
      <c r="J2337" s="60"/>
      <c r="K2337" s="60"/>
      <c r="M2337" s="61"/>
      <c r="N2337" s="61"/>
      <c r="O2337" s="62"/>
      <c r="P2337" s="125"/>
      <c r="W2337" s="62"/>
      <c r="X2337" s="62"/>
    </row>
    <row r="2338" spans="1:24" s="57" customFormat="1" x14ac:dyDescent="0.25">
      <c r="A2338" s="75"/>
      <c r="D2338" s="58"/>
      <c r="E2338" s="58"/>
      <c r="F2338" s="58"/>
      <c r="G2338" s="58"/>
      <c r="H2338" s="60"/>
      <c r="I2338" s="60"/>
      <c r="J2338" s="60"/>
      <c r="K2338" s="60"/>
      <c r="M2338" s="61"/>
      <c r="N2338" s="61"/>
      <c r="O2338" s="62"/>
      <c r="P2338" s="125"/>
      <c r="W2338" s="62"/>
      <c r="X2338" s="62"/>
    </row>
    <row r="2339" spans="1:24" s="57" customFormat="1" x14ac:dyDescent="0.25">
      <c r="A2339" s="75"/>
      <c r="D2339" s="58"/>
      <c r="E2339" s="58"/>
      <c r="F2339" s="58"/>
      <c r="G2339" s="58"/>
      <c r="H2339" s="60"/>
      <c r="I2339" s="60"/>
      <c r="J2339" s="60"/>
      <c r="K2339" s="60"/>
      <c r="M2339" s="61"/>
      <c r="N2339" s="61"/>
      <c r="O2339" s="62"/>
      <c r="P2339" s="125"/>
      <c r="W2339" s="62"/>
      <c r="X2339" s="62"/>
    </row>
    <row r="2340" spans="1:24" s="57" customFormat="1" x14ac:dyDescent="0.25">
      <c r="A2340" s="75"/>
      <c r="D2340" s="58"/>
      <c r="E2340" s="58"/>
      <c r="F2340" s="58"/>
      <c r="G2340" s="58"/>
      <c r="H2340" s="60"/>
      <c r="I2340" s="60"/>
      <c r="J2340" s="60"/>
      <c r="K2340" s="60"/>
      <c r="M2340" s="61"/>
      <c r="N2340" s="61"/>
      <c r="O2340" s="62"/>
      <c r="P2340" s="125"/>
      <c r="W2340" s="62"/>
      <c r="X2340" s="62"/>
    </row>
    <row r="2341" spans="1:24" s="57" customFormat="1" x14ac:dyDescent="0.25">
      <c r="A2341" s="75"/>
      <c r="D2341" s="58"/>
      <c r="E2341" s="58"/>
      <c r="F2341" s="58"/>
      <c r="G2341" s="58"/>
      <c r="H2341" s="60"/>
      <c r="I2341" s="60"/>
      <c r="J2341" s="60"/>
      <c r="K2341" s="60"/>
      <c r="M2341" s="61"/>
      <c r="N2341" s="61"/>
      <c r="O2341" s="62"/>
      <c r="P2341" s="125"/>
      <c r="W2341" s="62"/>
      <c r="X2341" s="62"/>
    </row>
    <row r="2342" spans="1:24" s="57" customFormat="1" x14ac:dyDescent="0.25">
      <c r="A2342" s="75"/>
      <c r="D2342" s="58"/>
      <c r="E2342" s="58"/>
      <c r="F2342" s="58"/>
      <c r="G2342" s="58"/>
      <c r="H2342" s="60"/>
      <c r="I2342" s="60"/>
      <c r="J2342" s="60"/>
      <c r="K2342" s="60"/>
      <c r="M2342" s="61"/>
      <c r="N2342" s="61"/>
      <c r="O2342" s="62"/>
      <c r="P2342" s="125"/>
      <c r="W2342" s="62"/>
      <c r="X2342" s="62"/>
    </row>
    <row r="2343" spans="1:24" s="57" customFormat="1" x14ac:dyDescent="0.25">
      <c r="A2343" s="75"/>
      <c r="D2343" s="58"/>
      <c r="E2343" s="58"/>
      <c r="F2343" s="58"/>
      <c r="G2343" s="58"/>
      <c r="H2343" s="60"/>
      <c r="I2343" s="60"/>
      <c r="J2343" s="60"/>
      <c r="K2343" s="60"/>
      <c r="M2343" s="61"/>
      <c r="N2343" s="61"/>
      <c r="O2343" s="62"/>
      <c r="P2343" s="125"/>
      <c r="W2343" s="62"/>
      <c r="X2343" s="62"/>
    </row>
    <row r="2344" spans="1:24" s="57" customFormat="1" x14ac:dyDescent="0.25">
      <c r="A2344" s="75"/>
      <c r="D2344" s="58"/>
      <c r="E2344" s="58"/>
      <c r="F2344" s="58"/>
      <c r="G2344" s="58"/>
      <c r="H2344" s="60"/>
      <c r="I2344" s="60"/>
      <c r="J2344" s="60"/>
      <c r="K2344" s="60"/>
      <c r="M2344" s="61"/>
      <c r="N2344" s="61"/>
      <c r="O2344" s="62"/>
      <c r="P2344" s="125"/>
      <c r="W2344" s="62"/>
      <c r="X2344" s="62"/>
    </row>
    <row r="2345" spans="1:24" s="57" customFormat="1" x14ac:dyDescent="0.25">
      <c r="A2345" s="75"/>
      <c r="D2345" s="58"/>
      <c r="E2345" s="58"/>
      <c r="F2345" s="58"/>
      <c r="G2345" s="58"/>
      <c r="H2345" s="60"/>
      <c r="I2345" s="60"/>
      <c r="J2345" s="60"/>
      <c r="K2345" s="60"/>
      <c r="M2345" s="61"/>
      <c r="N2345" s="61"/>
      <c r="O2345" s="62"/>
      <c r="P2345" s="125"/>
      <c r="W2345" s="62"/>
      <c r="X2345" s="62"/>
    </row>
    <row r="2346" spans="1:24" s="57" customFormat="1" x14ac:dyDescent="0.25">
      <c r="A2346" s="75"/>
      <c r="D2346" s="58"/>
      <c r="E2346" s="58"/>
      <c r="F2346" s="58"/>
      <c r="G2346" s="58"/>
      <c r="H2346" s="60"/>
      <c r="I2346" s="60"/>
      <c r="J2346" s="60"/>
      <c r="K2346" s="60"/>
      <c r="M2346" s="61"/>
      <c r="N2346" s="61"/>
      <c r="O2346" s="62"/>
      <c r="P2346" s="125"/>
      <c r="W2346" s="62"/>
      <c r="X2346" s="62"/>
    </row>
    <row r="2347" spans="1:24" s="57" customFormat="1" x14ac:dyDescent="0.25">
      <c r="A2347" s="75"/>
      <c r="D2347" s="58"/>
      <c r="E2347" s="58"/>
      <c r="F2347" s="58"/>
      <c r="G2347" s="58"/>
      <c r="H2347" s="60"/>
      <c r="I2347" s="60"/>
      <c r="J2347" s="60"/>
      <c r="K2347" s="60"/>
      <c r="M2347" s="61"/>
      <c r="N2347" s="61"/>
      <c r="O2347" s="62"/>
      <c r="P2347" s="125"/>
      <c r="W2347" s="62"/>
      <c r="X2347" s="62"/>
    </row>
    <row r="2348" spans="1:24" s="57" customFormat="1" x14ac:dyDescent="0.25">
      <c r="A2348" s="75"/>
      <c r="D2348" s="58"/>
      <c r="E2348" s="58"/>
      <c r="F2348" s="58"/>
      <c r="G2348" s="58"/>
      <c r="H2348" s="60"/>
      <c r="I2348" s="60"/>
      <c r="J2348" s="60"/>
      <c r="K2348" s="60"/>
      <c r="M2348" s="61"/>
      <c r="N2348" s="61"/>
      <c r="O2348" s="62"/>
      <c r="P2348" s="125"/>
      <c r="W2348" s="62"/>
      <c r="X2348" s="62"/>
    </row>
    <row r="2349" spans="1:24" s="57" customFormat="1" x14ac:dyDescent="0.25">
      <c r="A2349" s="75"/>
      <c r="D2349" s="58"/>
      <c r="E2349" s="58"/>
      <c r="F2349" s="58"/>
      <c r="G2349" s="58"/>
      <c r="H2349" s="60"/>
      <c r="I2349" s="60"/>
      <c r="J2349" s="60"/>
      <c r="K2349" s="60"/>
      <c r="M2349" s="61"/>
      <c r="N2349" s="61"/>
      <c r="O2349" s="62"/>
      <c r="P2349" s="125"/>
      <c r="W2349" s="62"/>
      <c r="X2349" s="62"/>
    </row>
    <row r="2350" spans="1:24" s="57" customFormat="1" x14ac:dyDescent="0.25">
      <c r="A2350" s="75"/>
      <c r="D2350" s="58"/>
      <c r="E2350" s="58"/>
      <c r="F2350" s="58"/>
      <c r="G2350" s="58"/>
      <c r="H2350" s="60"/>
      <c r="I2350" s="60"/>
      <c r="J2350" s="60"/>
      <c r="K2350" s="60"/>
      <c r="M2350" s="61"/>
      <c r="N2350" s="61"/>
      <c r="O2350" s="62"/>
      <c r="P2350" s="125"/>
      <c r="W2350" s="62"/>
      <c r="X2350" s="62"/>
    </row>
    <row r="2351" spans="1:24" s="57" customFormat="1" x14ac:dyDescent="0.25">
      <c r="A2351" s="75"/>
      <c r="D2351" s="58"/>
      <c r="E2351" s="58"/>
      <c r="F2351" s="58"/>
      <c r="G2351" s="58"/>
      <c r="H2351" s="60"/>
      <c r="I2351" s="60"/>
      <c r="J2351" s="60"/>
      <c r="K2351" s="60"/>
      <c r="M2351" s="61"/>
      <c r="N2351" s="61"/>
      <c r="O2351" s="62"/>
      <c r="P2351" s="125"/>
      <c r="W2351" s="62"/>
      <c r="X2351" s="62"/>
    </row>
    <row r="2352" spans="1:24" s="57" customFormat="1" x14ac:dyDescent="0.25">
      <c r="A2352" s="75"/>
      <c r="D2352" s="58"/>
      <c r="E2352" s="58"/>
      <c r="F2352" s="58"/>
      <c r="G2352" s="58"/>
      <c r="H2352" s="60"/>
      <c r="I2352" s="60"/>
      <c r="J2352" s="60"/>
      <c r="K2352" s="60"/>
      <c r="M2352" s="61"/>
      <c r="N2352" s="61"/>
      <c r="O2352" s="62"/>
      <c r="P2352" s="125"/>
      <c r="W2352" s="62"/>
      <c r="X2352" s="62"/>
    </row>
    <row r="2353" spans="1:24" s="57" customFormat="1" x14ac:dyDescent="0.25">
      <c r="A2353" s="75"/>
      <c r="D2353" s="58"/>
      <c r="E2353" s="58"/>
      <c r="F2353" s="58"/>
      <c r="G2353" s="58"/>
      <c r="H2353" s="60"/>
      <c r="I2353" s="60"/>
      <c r="J2353" s="60"/>
      <c r="K2353" s="60"/>
      <c r="M2353" s="61"/>
      <c r="N2353" s="61"/>
      <c r="O2353" s="62"/>
      <c r="P2353" s="125"/>
      <c r="W2353" s="62"/>
      <c r="X2353" s="62"/>
    </row>
    <row r="2354" spans="1:24" s="57" customFormat="1" x14ac:dyDescent="0.25">
      <c r="A2354" s="75"/>
      <c r="D2354" s="58"/>
      <c r="E2354" s="58"/>
      <c r="F2354" s="58"/>
      <c r="G2354" s="58"/>
      <c r="H2354" s="60"/>
      <c r="I2354" s="60"/>
      <c r="J2354" s="60"/>
      <c r="K2354" s="60"/>
      <c r="M2354" s="61"/>
      <c r="N2354" s="61"/>
      <c r="O2354" s="62"/>
      <c r="P2354" s="125"/>
      <c r="W2354" s="62"/>
      <c r="X2354" s="62"/>
    </row>
    <row r="2355" spans="1:24" s="57" customFormat="1" x14ac:dyDescent="0.25">
      <c r="A2355" s="75"/>
      <c r="D2355" s="58"/>
      <c r="E2355" s="58"/>
      <c r="F2355" s="58"/>
      <c r="G2355" s="58"/>
      <c r="H2355" s="60"/>
      <c r="I2355" s="60"/>
      <c r="J2355" s="60"/>
      <c r="K2355" s="60"/>
      <c r="M2355" s="61"/>
      <c r="N2355" s="61"/>
      <c r="O2355" s="62"/>
      <c r="P2355" s="125"/>
      <c r="W2355" s="62"/>
      <c r="X2355" s="62"/>
    </row>
    <row r="2356" spans="1:24" s="57" customFormat="1" x14ac:dyDescent="0.25">
      <c r="A2356" s="75"/>
      <c r="D2356" s="58"/>
      <c r="E2356" s="58"/>
      <c r="F2356" s="58"/>
      <c r="G2356" s="58"/>
      <c r="H2356" s="60"/>
      <c r="I2356" s="60"/>
      <c r="J2356" s="60"/>
      <c r="K2356" s="60"/>
      <c r="M2356" s="61"/>
      <c r="N2356" s="61"/>
      <c r="O2356" s="62"/>
      <c r="P2356" s="125"/>
      <c r="W2356" s="62"/>
      <c r="X2356" s="62"/>
    </row>
    <row r="2357" spans="1:24" s="57" customFormat="1" x14ac:dyDescent="0.25">
      <c r="A2357" s="75"/>
      <c r="D2357" s="58"/>
      <c r="E2357" s="58"/>
      <c r="F2357" s="58"/>
      <c r="G2357" s="58"/>
      <c r="H2357" s="60"/>
      <c r="I2357" s="60"/>
      <c r="J2357" s="60"/>
      <c r="K2357" s="60"/>
      <c r="M2357" s="61"/>
      <c r="N2357" s="61"/>
      <c r="O2357" s="62"/>
      <c r="P2357" s="125"/>
      <c r="W2357" s="62"/>
      <c r="X2357" s="62"/>
    </row>
    <row r="2358" spans="1:24" s="57" customFormat="1" x14ac:dyDescent="0.25">
      <c r="A2358" s="75"/>
      <c r="D2358" s="58"/>
      <c r="E2358" s="58"/>
      <c r="F2358" s="58"/>
      <c r="G2358" s="58"/>
      <c r="H2358" s="60"/>
      <c r="I2358" s="60"/>
      <c r="J2358" s="60"/>
      <c r="K2358" s="60"/>
      <c r="M2358" s="61"/>
      <c r="N2358" s="61"/>
      <c r="O2358" s="62"/>
      <c r="P2358" s="125"/>
      <c r="W2358" s="62"/>
      <c r="X2358" s="62"/>
    </row>
    <row r="2359" spans="1:24" s="57" customFormat="1" x14ac:dyDescent="0.25">
      <c r="A2359" s="75"/>
      <c r="D2359" s="58"/>
      <c r="E2359" s="58"/>
      <c r="F2359" s="58"/>
      <c r="G2359" s="58"/>
      <c r="H2359" s="60"/>
      <c r="I2359" s="60"/>
      <c r="J2359" s="60"/>
      <c r="K2359" s="60"/>
      <c r="M2359" s="61"/>
      <c r="N2359" s="61"/>
      <c r="O2359" s="62"/>
      <c r="P2359" s="125"/>
      <c r="W2359" s="62"/>
      <c r="X2359" s="62"/>
    </row>
    <row r="2360" spans="1:24" s="57" customFormat="1" x14ac:dyDescent="0.25">
      <c r="A2360" s="75"/>
      <c r="D2360" s="58"/>
      <c r="E2360" s="58"/>
      <c r="F2360" s="58"/>
      <c r="G2360" s="58"/>
      <c r="H2360" s="60"/>
      <c r="I2360" s="60"/>
      <c r="J2360" s="60"/>
      <c r="K2360" s="60"/>
      <c r="M2360" s="61"/>
      <c r="N2360" s="61"/>
      <c r="O2360" s="62"/>
      <c r="P2360" s="125"/>
      <c r="W2360" s="62"/>
      <c r="X2360" s="62"/>
    </row>
    <row r="2361" spans="1:24" s="57" customFormat="1" x14ac:dyDescent="0.25">
      <c r="A2361" s="75"/>
      <c r="D2361" s="58"/>
      <c r="E2361" s="58"/>
      <c r="F2361" s="58"/>
      <c r="G2361" s="58"/>
      <c r="H2361" s="60"/>
      <c r="I2361" s="60"/>
      <c r="J2361" s="60"/>
      <c r="K2361" s="60"/>
      <c r="M2361" s="61"/>
      <c r="N2361" s="61"/>
      <c r="O2361" s="62"/>
      <c r="P2361" s="125"/>
      <c r="W2361" s="62"/>
      <c r="X2361" s="62"/>
    </row>
    <row r="2362" spans="1:24" s="57" customFormat="1" x14ac:dyDescent="0.25">
      <c r="A2362" s="75"/>
      <c r="D2362" s="58"/>
      <c r="E2362" s="58"/>
      <c r="F2362" s="58"/>
      <c r="G2362" s="58"/>
      <c r="H2362" s="60"/>
      <c r="I2362" s="60"/>
      <c r="J2362" s="60"/>
      <c r="K2362" s="60"/>
      <c r="M2362" s="61"/>
      <c r="N2362" s="61"/>
      <c r="O2362" s="62"/>
      <c r="P2362" s="125"/>
      <c r="W2362" s="62"/>
      <c r="X2362" s="62"/>
    </row>
    <row r="2363" spans="1:24" s="57" customFormat="1" x14ac:dyDescent="0.25">
      <c r="A2363" s="75"/>
      <c r="D2363" s="58"/>
      <c r="E2363" s="58"/>
      <c r="F2363" s="58"/>
      <c r="G2363" s="58"/>
      <c r="H2363" s="60"/>
      <c r="I2363" s="60"/>
      <c r="J2363" s="60"/>
      <c r="K2363" s="60"/>
      <c r="M2363" s="61"/>
      <c r="N2363" s="61"/>
      <c r="O2363" s="62"/>
      <c r="P2363" s="125"/>
      <c r="W2363" s="62"/>
      <c r="X2363" s="62"/>
    </row>
    <row r="2364" spans="1:24" s="57" customFormat="1" x14ac:dyDescent="0.25">
      <c r="A2364" s="75"/>
      <c r="D2364" s="58"/>
      <c r="E2364" s="58"/>
      <c r="F2364" s="58"/>
      <c r="G2364" s="58"/>
      <c r="H2364" s="60"/>
      <c r="I2364" s="60"/>
      <c r="J2364" s="60"/>
      <c r="K2364" s="60"/>
      <c r="M2364" s="61"/>
      <c r="N2364" s="61"/>
      <c r="O2364" s="62"/>
      <c r="P2364" s="125"/>
      <c r="W2364" s="62"/>
      <c r="X2364" s="62"/>
    </row>
    <row r="2365" spans="1:24" s="57" customFormat="1" x14ac:dyDescent="0.25">
      <c r="A2365" s="75"/>
      <c r="D2365" s="58"/>
      <c r="E2365" s="58"/>
      <c r="F2365" s="58"/>
      <c r="G2365" s="58"/>
      <c r="H2365" s="60"/>
      <c r="I2365" s="60"/>
      <c r="J2365" s="60"/>
      <c r="K2365" s="60"/>
      <c r="M2365" s="61"/>
      <c r="N2365" s="61"/>
      <c r="O2365" s="62"/>
      <c r="P2365" s="125"/>
      <c r="W2365" s="62"/>
      <c r="X2365" s="62"/>
    </row>
    <row r="2366" spans="1:24" s="57" customFormat="1" x14ac:dyDescent="0.25">
      <c r="A2366" s="75"/>
      <c r="D2366" s="58"/>
      <c r="E2366" s="58"/>
      <c r="F2366" s="58"/>
      <c r="G2366" s="58"/>
      <c r="H2366" s="60"/>
      <c r="I2366" s="60"/>
      <c r="J2366" s="60"/>
      <c r="K2366" s="60"/>
      <c r="M2366" s="61"/>
      <c r="N2366" s="61"/>
      <c r="O2366" s="62"/>
      <c r="P2366" s="125"/>
      <c r="W2366" s="62"/>
      <c r="X2366" s="62"/>
    </row>
    <row r="2367" spans="1:24" s="57" customFormat="1" x14ac:dyDescent="0.25">
      <c r="A2367" s="75"/>
      <c r="D2367" s="58"/>
      <c r="E2367" s="58"/>
      <c r="F2367" s="58"/>
      <c r="G2367" s="58"/>
      <c r="H2367" s="60"/>
      <c r="I2367" s="60"/>
      <c r="J2367" s="60"/>
      <c r="K2367" s="60"/>
      <c r="M2367" s="61"/>
      <c r="N2367" s="61"/>
      <c r="O2367" s="62"/>
      <c r="P2367" s="125"/>
      <c r="W2367" s="62"/>
      <c r="X2367" s="62"/>
    </row>
    <row r="2368" spans="1:24" s="57" customFormat="1" x14ac:dyDescent="0.25">
      <c r="A2368" s="75"/>
      <c r="D2368" s="58"/>
      <c r="E2368" s="58"/>
      <c r="F2368" s="58"/>
      <c r="G2368" s="58"/>
      <c r="H2368" s="60"/>
      <c r="I2368" s="60"/>
      <c r="J2368" s="60"/>
      <c r="K2368" s="60"/>
      <c r="M2368" s="61"/>
      <c r="N2368" s="61"/>
      <c r="O2368" s="62"/>
      <c r="P2368" s="125"/>
      <c r="W2368" s="62"/>
      <c r="X2368" s="62"/>
    </row>
    <row r="2369" spans="1:24" s="57" customFormat="1" x14ac:dyDescent="0.25">
      <c r="A2369" s="75"/>
      <c r="D2369" s="58"/>
      <c r="E2369" s="58"/>
      <c r="F2369" s="58"/>
      <c r="G2369" s="58"/>
      <c r="H2369" s="60"/>
      <c r="I2369" s="60"/>
      <c r="J2369" s="60"/>
      <c r="K2369" s="60"/>
      <c r="M2369" s="61"/>
      <c r="N2369" s="61"/>
      <c r="O2369" s="62"/>
      <c r="P2369" s="125"/>
      <c r="W2369" s="62"/>
      <c r="X2369" s="62"/>
    </row>
    <row r="2370" spans="1:24" s="57" customFormat="1" x14ac:dyDescent="0.25">
      <c r="A2370" s="75"/>
      <c r="D2370" s="58"/>
      <c r="E2370" s="58"/>
      <c r="F2370" s="58"/>
      <c r="G2370" s="58"/>
      <c r="H2370" s="60"/>
      <c r="I2370" s="60"/>
      <c r="J2370" s="60"/>
      <c r="K2370" s="60"/>
      <c r="M2370" s="61"/>
      <c r="N2370" s="61"/>
      <c r="O2370" s="62"/>
      <c r="P2370" s="125"/>
      <c r="W2370" s="62"/>
      <c r="X2370" s="62"/>
    </row>
    <row r="2371" spans="1:24" s="57" customFormat="1" x14ac:dyDescent="0.25">
      <c r="A2371" s="75"/>
      <c r="D2371" s="58"/>
      <c r="E2371" s="58"/>
      <c r="F2371" s="58"/>
      <c r="G2371" s="58"/>
      <c r="H2371" s="60"/>
      <c r="I2371" s="60"/>
      <c r="J2371" s="60"/>
      <c r="K2371" s="60"/>
      <c r="M2371" s="61"/>
      <c r="N2371" s="61"/>
      <c r="O2371" s="62"/>
      <c r="P2371" s="125"/>
      <c r="W2371" s="62"/>
      <c r="X2371" s="62"/>
    </row>
    <row r="2372" spans="1:24" s="57" customFormat="1" x14ac:dyDescent="0.25">
      <c r="A2372" s="75"/>
      <c r="D2372" s="58"/>
      <c r="E2372" s="58"/>
      <c r="F2372" s="58"/>
      <c r="G2372" s="58"/>
      <c r="H2372" s="60"/>
      <c r="I2372" s="60"/>
      <c r="J2372" s="60"/>
      <c r="K2372" s="60"/>
      <c r="M2372" s="61"/>
      <c r="N2372" s="61"/>
      <c r="O2372" s="62"/>
      <c r="P2372" s="125"/>
      <c r="W2372" s="62"/>
      <c r="X2372" s="62"/>
    </row>
    <row r="2373" spans="1:24" s="57" customFormat="1" x14ac:dyDescent="0.25">
      <c r="A2373" s="75"/>
      <c r="D2373" s="58"/>
      <c r="E2373" s="58"/>
      <c r="F2373" s="58"/>
      <c r="G2373" s="58"/>
      <c r="H2373" s="60"/>
      <c r="I2373" s="60"/>
      <c r="J2373" s="60"/>
      <c r="K2373" s="60"/>
      <c r="M2373" s="61"/>
      <c r="N2373" s="61"/>
      <c r="O2373" s="62"/>
      <c r="P2373" s="125"/>
      <c r="W2373" s="62"/>
      <c r="X2373" s="62"/>
    </row>
    <row r="2374" spans="1:24" s="57" customFormat="1" x14ac:dyDescent="0.25">
      <c r="A2374" s="75"/>
      <c r="D2374" s="58"/>
      <c r="E2374" s="58"/>
      <c r="F2374" s="58"/>
      <c r="G2374" s="58"/>
      <c r="H2374" s="60"/>
      <c r="I2374" s="60"/>
      <c r="J2374" s="60"/>
      <c r="K2374" s="60"/>
      <c r="M2374" s="61"/>
      <c r="N2374" s="61"/>
      <c r="O2374" s="62"/>
      <c r="P2374" s="125"/>
      <c r="W2374" s="62"/>
      <c r="X2374" s="62"/>
    </row>
    <row r="2375" spans="1:24" s="57" customFormat="1" x14ac:dyDescent="0.25">
      <c r="A2375" s="75"/>
      <c r="D2375" s="58"/>
      <c r="E2375" s="58"/>
      <c r="F2375" s="58"/>
      <c r="G2375" s="58"/>
      <c r="H2375" s="60"/>
      <c r="I2375" s="60"/>
      <c r="J2375" s="60"/>
      <c r="K2375" s="60"/>
      <c r="M2375" s="61"/>
      <c r="N2375" s="61"/>
      <c r="O2375" s="62"/>
      <c r="P2375" s="125"/>
      <c r="W2375" s="62"/>
      <c r="X2375" s="62"/>
    </row>
    <row r="2376" spans="1:24" s="57" customFormat="1" x14ac:dyDescent="0.25">
      <c r="A2376" s="75"/>
      <c r="D2376" s="58"/>
      <c r="E2376" s="58"/>
      <c r="F2376" s="58"/>
      <c r="G2376" s="58"/>
      <c r="H2376" s="60"/>
      <c r="I2376" s="60"/>
      <c r="J2376" s="60"/>
      <c r="K2376" s="60"/>
      <c r="M2376" s="61"/>
      <c r="N2376" s="61"/>
      <c r="O2376" s="62"/>
      <c r="P2376" s="125"/>
      <c r="W2376" s="62"/>
      <c r="X2376" s="62"/>
    </row>
    <row r="2377" spans="1:24" s="57" customFormat="1" x14ac:dyDescent="0.25">
      <c r="A2377" s="75"/>
      <c r="D2377" s="58"/>
      <c r="E2377" s="58"/>
      <c r="F2377" s="58"/>
      <c r="G2377" s="58"/>
      <c r="H2377" s="60"/>
      <c r="I2377" s="60"/>
      <c r="J2377" s="60"/>
      <c r="K2377" s="60"/>
      <c r="M2377" s="61"/>
      <c r="N2377" s="61"/>
      <c r="O2377" s="62"/>
      <c r="P2377" s="125"/>
      <c r="W2377" s="62"/>
      <c r="X2377" s="62"/>
    </row>
    <row r="2378" spans="1:24" s="57" customFormat="1" x14ac:dyDescent="0.25">
      <c r="A2378" s="75"/>
      <c r="D2378" s="58"/>
      <c r="E2378" s="58"/>
      <c r="F2378" s="58"/>
      <c r="G2378" s="58"/>
      <c r="H2378" s="60"/>
      <c r="I2378" s="60"/>
      <c r="J2378" s="60"/>
      <c r="K2378" s="60"/>
      <c r="M2378" s="61"/>
      <c r="N2378" s="61"/>
      <c r="O2378" s="62"/>
      <c r="P2378" s="125"/>
      <c r="W2378" s="62"/>
      <c r="X2378" s="62"/>
    </row>
    <row r="2379" spans="1:24" s="57" customFormat="1" x14ac:dyDescent="0.25">
      <c r="A2379" s="75"/>
      <c r="D2379" s="58"/>
      <c r="E2379" s="58"/>
      <c r="F2379" s="58"/>
      <c r="G2379" s="58"/>
      <c r="H2379" s="60"/>
      <c r="I2379" s="60"/>
      <c r="J2379" s="60"/>
      <c r="K2379" s="60"/>
      <c r="M2379" s="61"/>
      <c r="N2379" s="61"/>
      <c r="O2379" s="62"/>
      <c r="P2379" s="125"/>
      <c r="W2379" s="62"/>
      <c r="X2379" s="62"/>
    </row>
    <row r="2380" spans="1:24" s="57" customFormat="1" x14ac:dyDescent="0.25">
      <c r="A2380" s="75"/>
      <c r="D2380" s="58"/>
      <c r="E2380" s="58"/>
      <c r="F2380" s="58"/>
      <c r="G2380" s="58"/>
      <c r="H2380" s="60"/>
      <c r="I2380" s="60"/>
      <c r="J2380" s="60"/>
      <c r="K2380" s="60"/>
      <c r="M2380" s="61"/>
      <c r="N2380" s="61"/>
      <c r="O2380" s="62"/>
      <c r="P2380" s="125"/>
      <c r="W2380" s="62"/>
      <c r="X2380" s="62"/>
    </row>
    <row r="2381" spans="1:24" s="57" customFormat="1" x14ac:dyDescent="0.25">
      <c r="A2381" s="75"/>
      <c r="D2381" s="58"/>
      <c r="E2381" s="58"/>
      <c r="F2381" s="58"/>
      <c r="G2381" s="58"/>
      <c r="H2381" s="60"/>
      <c r="I2381" s="60"/>
      <c r="J2381" s="60"/>
      <c r="K2381" s="60"/>
      <c r="M2381" s="61"/>
      <c r="N2381" s="61"/>
      <c r="O2381" s="62"/>
      <c r="P2381" s="125"/>
      <c r="W2381" s="62"/>
      <c r="X2381" s="62"/>
    </row>
    <row r="2382" spans="1:24" s="57" customFormat="1" x14ac:dyDescent="0.25">
      <c r="A2382" s="75"/>
      <c r="D2382" s="58"/>
      <c r="E2382" s="58"/>
      <c r="F2382" s="58"/>
      <c r="G2382" s="58"/>
      <c r="H2382" s="60"/>
      <c r="I2382" s="60"/>
      <c r="J2382" s="60"/>
      <c r="K2382" s="60"/>
      <c r="M2382" s="61"/>
      <c r="N2382" s="61"/>
      <c r="O2382" s="62"/>
      <c r="P2382" s="125"/>
      <c r="W2382" s="62"/>
      <c r="X2382" s="62"/>
    </row>
    <row r="2383" spans="1:24" s="57" customFormat="1" x14ac:dyDescent="0.25">
      <c r="A2383" s="75"/>
      <c r="D2383" s="58"/>
      <c r="E2383" s="58"/>
      <c r="F2383" s="58"/>
      <c r="G2383" s="58"/>
      <c r="H2383" s="60"/>
      <c r="I2383" s="60"/>
      <c r="J2383" s="60"/>
      <c r="K2383" s="60"/>
      <c r="M2383" s="61"/>
      <c r="N2383" s="61"/>
      <c r="O2383" s="62"/>
      <c r="P2383" s="125"/>
      <c r="W2383" s="62"/>
      <c r="X2383" s="62"/>
    </row>
    <row r="2384" spans="1:24" s="57" customFormat="1" x14ac:dyDescent="0.25">
      <c r="A2384" s="75"/>
      <c r="D2384" s="58"/>
      <c r="E2384" s="58"/>
      <c r="F2384" s="58"/>
      <c r="G2384" s="58"/>
      <c r="H2384" s="60"/>
      <c r="I2384" s="60"/>
      <c r="J2384" s="60"/>
      <c r="K2384" s="60"/>
      <c r="M2384" s="61"/>
      <c r="N2384" s="61"/>
      <c r="O2384" s="62"/>
      <c r="P2384" s="125"/>
      <c r="W2384" s="62"/>
      <c r="X2384" s="62"/>
    </row>
    <row r="2385" spans="1:24" s="57" customFormat="1" x14ac:dyDescent="0.25">
      <c r="A2385" s="75"/>
      <c r="D2385" s="58"/>
      <c r="E2385" s="58"/>
      <c r="F2385" s="58"/>
      <c r="G2385" s="58"/>
      <c r="H2385" s="60"/>
      <c r="I2385" s="60"/>
      <c r="J2385" s="60"/>
      <c r="K2385" s="60"/>
      <c r="M2385" s="61"/>
      <c r="N2385" s="61"/>
      <c r="O2385" s="62"/>
      <c r="P2385" s="125"/>
      <c r="W2385" s="62"/>
      <c r="X2385" s="62"/>
    </row>
    <row r="2386" spans="1:24" s="57" customFormat="1" x14ac:dyDescent="0.25">
      <c r="A2386" s="75"/>
      <c r="D2386" s="58"/>
      <c r="E2386" s="58"/>
      <c r="F2386" s="58"/>
      <c r="G2386" s="58"/>
      <c r="H2386" s="60"/>
      <c r="I2386" s="60"/>
      <c r="J2386" s="60"/>
      <c r="K2386" s="60"/>
      <c r="M2386" s="61"/>
      <c r="N2386" s="61"/>
      <c r="O2386" s="62"/>
      <c r="P2386" s="125"/>
      <c r="W2386" s="62"/>
      <c r="X2386" s="62"/>
    </row>
    <row r="2387" spans="1:24" s="57" customFormat="1" x14ac:dyDescent="0.25">
      <c r="A2387" s="75"/>
      <c r="D2387" s="58"/>
      <c r="E2387" s="58"/>
      <c r="F2387" s="58"/>
      <c r="G2387" s="58"/>
      <c r="H2387" s="60"/>
      <c r="I2387" s="60"/>
      <c r="J2387" s="60"/>
      <c r="K2387" s="60"/>
      <c r="M2387" s="61"/>
      <c r="N2387" s="61"/>
      <c r="O2387" s="62"/>
      <c r="P2387" s="125"/>
      <c r="W2387" s="62"/>
      <c r="X2387" s="62"/>
    </row>
    <row r="2388" spans="1:24" s="57" customFormat="1" x14ac:dyDescent="0.25">
      <c r="A2388" s="75"/>
      <c r="D2388" s="58"/>
      <c r="E2388" s="58"/>
      <c r="F2388" s="58"/>
      <c r="G2388" s="58"/>
      <c r="H2388" s="60"/>
      <c r="I2388" s="60"/>
      <c r="J2388" s="60"/>
      <c r="K2388" s="60"/>
      <c r="M2388" s="61"/>
      <c r="N2388" s="61"/>
      <c r="O2388" s="62"/>
      <c r="P2388" s="125"/>
      <c r="W2388" s="62"/>
      <c r="X2388" s="62"/>
    </row>
    <row r="2389" spans="1:24" s="57" customFormat="1" x14ac:dyDescent="0.25">
      <c r="A2389" s="75"/>
      <c r="D2389" s="58"/>
      <c r="E2389" s="58"/>
      <c r="F2389" s="58"/>
      <c r="G2389" s="58"/>
      <c r="H2389" s="60"/>
      <c r="I2389" s="60"/>
      <c r="J2389" s="60"/>
      <c r="K2389" s="60"/>
      <c r="M2389" s="61"/>
      <c r="N2389" s="61"/>
      <c r="O2389" s="62"/>
      <c r="P2389" s="125"/>
      <c r="W2389" s="62"/>
      <c r="X2389" s="62"/>
    </row>
    <row r="2390" spans="1:24" s="57" customFormat="1" x14ac:dyDescent="0.25">
      <c r="A2390" s="75"/>
      <c r="D2390" s="58"/>
      <c r="E2390" s="58"/>
      <c r="F2390" s="58"/>
      <c r="G2390" s="58"/>
      <c r="H2390" s="60"/>
      <c r="I2390" s="60"/>
      <c r="J2390" s="60"/>
      <c r="K2390" s="60"/>
      <c r="M2390" s="61"/>
      <c r="N2390" s="61"/>
      <c r="O2390" s="62"/>
      <c r="P2390" s="125"/>
      <c r="W2390" s="62"/>
      <c r="X2390" s="62"/>
    </row>
    <row r="2391" spans="1:24" s="57" customFormat="1" x14ac:dyDescent="0.25">
      <c r="A2391" s="75"/>
      <c r="D2391" s="58"/>
      <c r="E2391" s="58"/>
      <c r="F2391" s="58"/>
      <c r="G2391" s="58"/>
      <c r="H2391" s="60"/>
      <c r="I2391" s="60"/>
      <c r="J2391" s="60"/>
      <c r="K2391" s="60"/>
      <c r="M2391" s="61"/>
      <c r="N2391" s="61"/>
      <c r="O2391" s="62"/>
      <c r="P2391" s="125"/>
      <c r="W2391" s="62"/>
      <c r="X2391" s="62"/>
    </row>
    <row r="2392" spans="1:24" s="57" customFormat="1" x14ac:dyDescent="0.25">
      <c r="A2392" s="75"/>
      <c r="D2392" s="58"/>
      <c r="E2392" s="58"/>
      <c r="F2392" s="58"/>
      <c r="G2392" s="58"/>
      <c r="H2392" s="60"/>
      <c r="I2392" s="60"/>
      <c r="J2392" s="60"/>
      <c r="K2392" s="60"/>
      <c r="M2392" s="61"/>
      <c r="N2392" s="61"/>
      <c r="O2392" s="62"/>
      <c r="P2392" s="125"/>
      <c r="W2392" s="62"/>
      <c r="X2392" s="62"/>
    </row>
    <row r="2393" spans="1:24" s="57" customFormat="1" x14ac:dyDescent="0.25">
      <c r="A2393" s="75"/>
      <c r="D2393" s="58"/>
      <c r="E2393" s="58"/>
      <c r="F2393" s="58"/>
      <c r="G2393" s="58"/>
      <c r="H2393" s="60"/>
      <c r="I2393" s="60"/>
      <c r="J2393" s="60"/>
      <c r="K2393" s="60"/>
      <c r="M2393" s="61"/>
      <c r="N2393" s="61"/>
      <c r="O2393" s="62"/>
      <c r="P2393" s="125"/>
      <c r="W2393" s="62"/>
      <c r="X2393" s="62"/>
    </row>
    <row r="2394" spans="1:24" s="57" customFormat="1" x14ac:dyDescent="0.25">
      <c r="A2394" s="75"/>
      <c r="D2394" s="58"/>
      <c r="E2394" s="58"/>
      <c r="F2394" s="58"/>
      <c r="G2394" s="58"/>
      <c r="H2394" s="60"/>
      <c r="I2394" s="60"/>
      <c r="J2394" s="60"/>
      <c r="K2394" s="60"/>
      <c r="M2394" s="61"/>
      <c r="N2394" s="61"/>
      <c r="O2394" s="62"/>
      <c r="P2394" s="125"/>
      <c r="W2394" s="62"/>
      <c r="X2394" s="62"/>
    </row>
    <row r="2395" spans="1:24" s="57" customFormat="1" x14ac:dyDescent="0.25">
      <c r="A2395" s="75"/>
      <c r="D2395" s="58"/>
      <c r="E2395" s="58"/>
      <c r="F2395" s="58"/>
      <c r="G2395" s="58"/>
      <c r="H2395" s="60"/>
      <c r="I2395" s="60"/>
      <c r="J2395" s="60"/>
      <c r="K2395" s="60"/>
      <c r="M2395" s="61"/>
      <c r="N2395" s="61"/>
      <c r="O2395" s="62"/>
      <c r="P2395" s="125"/>
      <c r="W2395" s="62"/>
      <c r="X2395" s="62"/>
    </row>
    <row r="2396" spans="1:24" s="57" customFormat="1" x14ac:dyDescent="0.25">
      <c r="A2396" s="75"/>
      <c r="D2396" s="58"/>
      <c r="E2396" s="58"/>
      <c r="F2396" s="58"/>
      <c r="G2396" s="58"/>
      <c r="H2396" s="60"/>
      <c r="I2396" s="60"/>
      <c r="J2396" s="60"/>
      <c r="K2396" s="60"/>
      <c r="M2396" s="61"/>
      <c r="N2396" s="61"/>
      <c r="O2396" s="62"/>
      <c r="P2396" s="125"/>
      <c r="W2396" s="62"/>
      <c r="X2396" s="62"/>
    </row>
    <row r="2397" spans="1:24" s="57" customFormat="1" x14ac:dyDescent="0.25">
      <c r="A2397" s="75"/>
      <c r="D2397" s="58"/>
      <c r="E2397" s="58"/>
      <c r="F2397" s="58"/>
      <c r="G2397" s="58"/>
      <c r="H2397" s="60"/>
      <c r="I2397" s="60"/>
      <c r="J2397" s="60"/>
      <c r="K2397" s="60"/>
      <c r="M2397" s="61"/>
      <c r="N2397" s="61"/>
      <c r="O2397" s="62"/>
      <c r="P2397" s="125"/>
      <c r="W2397" s="62"/>
      <c r="X2397" s="62"/>
    </row>
    <row r="2398" spans="1:24" s="57" customFormat="1" x14ac:dyDescent="0.25">
      <c r="A2398" s="75"/>
      <c r="D2398" s="58"/>
      <c r="E2398" s="58"/>
      <c r="F2398" s="58"/>
      <c r="G2398" s="58"/>
      <c r="H2398" s="60"/>
      <c r="I2398" s="60"/>
      <c r="J2398" s="60"/>
      <c r="K2398" s="60"/>
      <c r="M2398" s="61"/>
      <c r="N2398" s="61"/>
      <c r="O2398" s="62"/>
      <c r="P2398" s="125"/>
      <c r="W2398" s="62"/>
      <c r="X2398" s="62"/>
    </row>
    <row r="2399" spans="1:24" s="57" customFormat="1" x14ac:dyDescent="0.25">
      <c r="A2399" s="75"/>
      <c r="D2399" s="58"/>
      <c r="E2399" s="58"/>
      <c r="F2399" s="58"/>
      <c r="G2399" s="58"/>
      <c r="H2399" s="60"/>
      <c r="I2399" s="60"/>
      <c r="J2399" s="60"/>
      <c r="K2399" s="60"/>
      <c r="M2399" s="61"/>
      <c r="N2399" s="61"/>
      <c r="O2399" s="62"/>
      <c r="P2399" s="125"/>
      <c r="W2399" s="62"/>
      <c r="X2399" s="62"/>
    </row>
    <row r="2400" spans="1:24" s="57" customFormat="1" x14ac:dyDescent="0.25">
      <c r="A2400" s="75"/>
      <c r="D2400" s="58"/>
      <c r="E2400" s="58"/>
      <c r="F2400" s="58"/>
      <c r="G2400" s="58"/>
      <c r="H2400" s="60"/>
      <c r="I2400" s="60"/>
      <c r="J2400" s="60"/>
      <c r="K2400" s="60"/>
      <c r="M2400" s="61"/>
      <c r="N2400" s="61"/>
      <c r="O2400" s="62"/>
      <c r="P2400" s="125"/>
      <c r="W2400" s="62"/>
      <c r="X2400" s="62"/>
    </row>
    <row r="2401" spans="1:24" s="57" customFormat="1" x14ac:dyDescent="0.25">
      <c r="A2401" s="75"/>
      <c r="D2401" s="58"/>
      <c r="E2401" s="58"/>
      <c r="F2401" s="58"/>
      <c r="G2401" s="58"/>
      <c r="H2401" s="60"/>
      <c r="I2401" s="60"/>
      <c r="J2401" s="60"/>
      <c r="K2401" s="60"/>
      <c r="M2401" s="61"/>
      <c r="N2401" s="61"/>
      <c r="O2401" s="62"/>
      <c r="P2401" s="125"/>
      <c r="W2401" s="62"/>
      <c r="X2401" s="62"/>
    </row>
    <row r="2402" spans="1:24" s="57" customFormat="1" x14ac:dyDescent="0.25">
      <c r="A2402" s="75"/>
      <c r="D2402" s="58"/>
      <c r="E2402" s="58"/>
      <c r="F2402" s="58"/>
      <c r="G2402" s="58"/>
      <c r="H2402" s="60"/>
      <c r="I2402" s="60"/>
      <c r="J2402" s="60"/>
      <c r="K2402" s="60"/>
      <c r="M2402" s="61"/>
      <c r="N2402" s="61"/>
      <c r="O2402" s="62"/>
      <c r="P2402" s="125"/>
      <c r="W2402" s="62"/>
      <c r="X2402" s="62"/>
    </row>
    <row r="2403" spans="1:24" s="57" customFormat="1" x14ac:dyDescent="0.25">
      <c r="A2403" s="75"/>
      <c r="D2403" s="58"/>
      <c r="E2403" s="58"/>
      <c r="F2403" s="58"/>
      <c r="G2403" s="58"/>
      <c r="H2403" s="60"/>
      <c r="I2403" s="60"/>
      <c r="J2403" s="60"/>
      <c r="K2403" s="60"/>
      <c r="M2403" s="61"/>
      <c r="N2403" s="61"/>
      <c r="O2403" s="62"/>
      <c r="P2403" s="125"/>
      <c r="W2403" s="62"/>
      <c r="X2403" s="62"/>
    </row>
    <row r="2404" spans="1:24" s="57" customFormat="1" x14ac:dyDescent="0.25">
      <c r="A2404" s="75"/>
      <c r="D2404" s="58"/>
      <c r="E2404" s="58"/>
      <c r="F2404" s="58"/>
      <c r="G2404" s="58"/>
      <c r="H2404" s="60"/>
      <c r="I2404" s="60"/>
      <c r="J2404" s="60"/>
      <c r="K2404" s="60"/>
      <c r="M2404" s="61"/>
      <c r="N2404" s="61"/>
      <c r="O2404" s="62"/>
      <c r="P2404" s="125"/>
      <c r="W2404" s="62"/>
      <c r="X2404" s="62"/>
    </row>
    <row r="2405" spans="1:24" s="57" customFormat="1" x14ac:dyDescent="0.25">
      <c r="A2405" s="75"/>
      <c r="D2405" s="58"/>
      <c r="E2405" s="58"/>
      <c r="F2405" s="58"/>
      <c r="G2405" s="58"/>
      <c r="H2405" s="60"/>
      <c r="I2405" s="60"/>
      <c r="J2405" s="60"/>
      <c r="K2405" s="60"/>
      <c r="M2405" s="61"/>
      <c r="N2405" s="61"/>
      <c r="O2405" s="62"/>
      <c r="P2405" s="125"/>
      <c r="W2405" s="62"/>
      <c r="X2405" s="62"/>
    </row>
    <row r="2406" spans="1:24" s="57" customFormat="1" x14ac:dyDescent="0.25">
      <c r="A2406" s="75"/>
      <c r="D2406" s="58"/>
      <c r="E2406" s="58"/>
      <c r="F2406" s="58"/>
      <c r="G2406" s="58"/>
      <c r="H2406" s="60"/>
      <c r="I2406" s="60"/>
      <c r="J2406" s="60"/>
      <c r="K2406" s="60"/>
      <c r="M2406" s="61"/>
      <c r="N2406" s="61"/>
      <c r="O2406" s="62"/>
      <c r="P2406" s="125"/>
      <c r="W2406" s="62"/>
      <c r="X2406" s="62"/>
    </row>
    <row r="2407" spans="1:24" s="57" customFormat="1" x14ac:dyDescent="0.25">
      <c r="A2407" s="75"/>
      <c r="D2407" s="58"/>
      <c r="E2407" s="58"/>
      <c r="F2407" s="58"/>
      <c r="G2407" s="58"/>
      <c r="H2407" s="60"/>
      <c r="I2407" s="60"/>
      <c r="J2407" s="60"/>
      <c r="K2407" s="60"/>
      <c r="M2407" s="61"/>
      <c r="N2407" s="61"/>
      <c r="O2407" s="62"/>
      <c r="P2407" s="125"/>
      <c r="W2407" s="62"/>
      <c r="X2407" s="62"/>
    </row>
    <row r="2408" spans="1:24" s="57" customFormat="1" x14ac:dyDescent="0.25">
      <c r="A2408" s="75"/>
      <c r="D2408" s="58"/>
      <c r="E2408" s="58"/>
      <c r="F2408" s="58"/>
      <c r="G2408" s="58"/>
      <c r="H2408" s="60"/>
      <c r="I2408" s="60"/>
      <c r="J2408" s="60"/>
      <c r="K2408" s="60"/>
      <c r="M2408" s="61"/>
      <c r="N2408" s="61"/>
      <c r="O2408" s="62"/>
      <c r="P2408" s="125"/>
      <c r="W2408" s="62"/>
      <c r="X2408" s="62"/>
    </row>
    <row r="2409" spans="1:24" s="57" customFormat="1" x14ac:dyDescent="0.25">
      <c r="A2409" s="75"/>
      <c r="D2409" s="58"/>
      <c r="E2409" s="58"/>
      <c r="F2409" s="58"/>
      <c r="G2409" s="58"/>
      <c r="H2409" s="60"/>
      <c r="I2409" s="60"/>
      <c r="J2409" s="60"/>
      <c r="K2409" s="60"/>
      <c r="M2409" s="61"/>
      <c r="N2409" s="61"/>
      <c r="O2409" s="62"/>
      <c r="P2409" s="125"/>
      <c r="W2409" s="62"/>
      <c r="X2409" s="62"/>
    </row>
    <row r="2410" spans="1:24" s="57" customFormat="1" x14ac:dyDescent="0.25">
      <c r="A2410" s="75"/>
      <c r="D2410" s="58"/>
      <c r="E2410" s="58"/>
      <c r="F2410" s="58"/>
      <c r="G2410" s="58"/>
      <c r="H2410" s="60"/>
      <c r="I2410" s="60"/>
      <c r="J2410" s="60"/>
      <c r="K2410" s="60"/>
      <c r="M2410" s="61"/>
      <c r="N2410" s="61"/>
      <c r="O2410" s="62"/>
      <c r="P2410" s="125"/>
      <c r="W2410" s="62"/>
      <c r="X2410" s="62"/>
    </row>
    <row r="2411" spans="1:24" s="57" customFormat="1" x14ac:dyDescent="0.25">
      <c r="A2411" s="75"/>
      <c r="D2411" s="58"/>
      <c r="E2411" s="58"/>
      <c r="F2411" s="58"/>
      <c r="G2411" s="58"/>
      <c r="H2411" s="60"/>
      <c r="I2411" s="60"/>
      <c r="J2411" s="60"/>
      <c r="K2411" s="60"/>
      <c r="M2411" s="61"/>
      <c r="N2411" s="61"/>
      <c r="O2411" s="62"/>
      <c r="P2411" s="125"/>
      <c r="W2411" s="62"/>
      <c r="X2411" s="62"/>
    </row>
    <row r="2412" spans="1:24" s="57" customFormat="1" x14ac:dyDescent="0.25">
      <c r="A2412" s="75"/>
      <c r="D2412" s="58"/>
      <c r="E2412" s="58"/>
      <c r="F2412" s="58"/>
      <c r="G2412" s="58"/>
      <c r="H2412" s="60"/>
      <c r="I2412" s="60"/>
      <c r="J2412" s="60"/>
      <c r="K2412" s="60"/>
      <c r="M2412" s="61"/>
      <c r="N2412" s="61"/>
      <c r="O2412" s="62"/>
      <c r="P2412" s="125"/>
      <c r="W2412" s="62"/>
      <c r="X2412" s="62"/>
    </row>
    <row r="2413" spans="1:24" s="57" customFormat="1" x14ac:dyDescent="0.25">
      <c r="A2413" s="75"/>
      <c r="D2413" s="58"/>
      <c r="E2413" s="58"/>
      <c r="F2413" s="58"/>
      <c r="G2413" s="58"/>
      <c r="H2413" s="60"/>
      <c r="I2413" s="60"/>
      <c r="J2413" s="60"/>
      <c r="K2413" s="60"/>
      <c r="M2413" s="61"/>
      <c r="N2413" s="61"/>
      <c r="O2413" s="62"/>
      <c r="P2413" s="125"/>
      <c r="W2413" s="62"/>
      <c r="X2413" s="62"/>
    </row>
    <row r="2414" spans="1:24" s="57" customFormat="1" x14ac:dyDescent="0.25">
      <c r="A2414" s="75"/>
      <c r="D2414" s="58"/>
      <c r="E2414" s="58"/>
      <c r="F2414" s="58"/>
      <c r="G2414" s="58"/>
      <c r="H2414" s="60"/>
      <c r="I2414" s="60"/>
      <c r="J2414" s="60"/>
      <c r="K2414" s="60"/>
      <c r="M2414" s="61"/>
      <c r="N2414" s="61"/>
      <c r="O2414" s="62"/>
      <c r="P2414" s="125"/>
      <c r="W2414" s="62"/>
      <c r="X2414" s="62"/>
    </row>
    <row r="2415" spans="1:24" s="57" customFormat="1" x14ac:dyDescent="0.25">
      <c r="A2415" s="75"/>
      <c r="D2415" s="58"/>
      <c r="E2415" s="58"/>
      <c r="F2415" s="58"/>
      <c r="G2415" s="58"/>
      <c r="H2415" s="60"/>
      <c r="I2415" s="60"/>
      <c r="J2415" s="60"/>
      <c r="K2415" s="60"/>
      <c r="M2415" s="61"/>
      <c r="N2415" s="61"/>
      <c r="O2415" s="62"/>
      <c r="P2415" s="125"/>
      <c r="W2415" s="62"/>
      <c r="X2415" s="62"/>
    </row>
    <row r="2416" spans="1:24" s="57" customFormat="1" x14ac:dyDescent="0.25">
      <c r="A2416" s="75"/>
      <c r="D2416" s="58"/>
      <c r="E2416" s="58"/>
      <c r="F2416" s="58"/>
      <c r="G2416" s="58"/>
      <c r="H2416" s="60"/>
      <c r="I2416" s="60"/>
      <c r="J2416" s="60"/>
      <c r="K2416" s="60"/>
      <c r="M2416" s="61"/>
      <c r="N2416" s="61"/>
      <c r="O2416" s="62"/>
      <c r="P2416" s="125"/>
      <c r="W2416" s="62"/>
      <c r="X2416" s="62"/>
    </row>
    <row r="2417" spans="1:24" s="57" customFormat="1" x14ac:dyDescent="0.25">
      <c r="A2417" s="75"/>
      <c r="D2417" s="58"/>
      <c r="E2417" s="58"/>
      <c r="F2417" s="58"/>
      <c r="G2417" s="58"/>
      <c r="H2417" s="60"/>
      <c r="I2417" s="60"/>
      <c r="J2417" s="60"/>
      <c r="K2417" s="60"/>
      <c r="M2417" s="61"/>
      <c r="N2417" s="61"/>
      <c r="O2417" s="62"/>
      <c r="P2417" s="125"/>
      <c r="W2417" s="62"/>
      <c r="X2417" s="62"/>
    </row>
    <row r="2418" spans="1:24" s="57" customFormat="1" x14ac:dyDescent="0.25">
      <c r="A2418" s="75"/>
      <c r="D2418" s="58"/>
      <c r="E2418" s="58"/>
      <c r="F2418" s="58"/>
      <c r="G2418" s="58"/>
      <c r="H2418" s="60"/>
      <c r="I2418" s="60"/>
      <c r="J2418" s="60"/>
      <c r="K2418" s="60"/>
      <c r="M2418" s="61"/>
      <c r="N2418" s="61"/>
      <c r="O2418" s="62"/>
      <c r="P2418" s="125"/>
      <c r="W2418" s="62"/>
      <c r="X2418" s="62"/>
    </row>
    <row r="2419" spans="1:24" s="57" customFormat="1" x14ac:dyDescent="0.25">
      <c r="A2419" s="75"/>
      <c r="D2419" s="58"/>
      <c r="E2419" s="58"/>
      <c r="F2419" s="58"/>
      <c r="G2419" s="58"/>
      <c r="H2419" s="60"/>
      <c r="I2419" s="60"/>
      <c r="J2419" s="60"/>
      <c r="K2419" s="60"/>
      <c r="M2419" s="61"/>
      <c r="N2419" s="61"/>
      <c r="O2419" s="62"/>
      <c r="P2419" s="125"/>
      <c r="W2419" s="62"/>
      <c r="X2419" s="62"/>
    </row>
    <row r="2420" spans="1:24" s="57" customFormat="1" x14ac:dyDescent="0.25">
      <c r="A2420" s="75"/>
      <c r="D2420" s="58"/>
      <c r="E2420" s="58"/>
      <c r="F2420" s="58"/>
      <c r="G2420" s="58"/>
      <c r="H2420" s="60"/>
      <c r="I2420" s="60"/>
      <c r="J2420" s="60"/>
      <c r="K2420" s="60"/>
      <c r="M2420" s="61"/>
      <c r="N2420" s="61"/>
      <c r="O2420" s="62"/>
      <c r="P2420" s="125"/>
      <c r="W2420" s="62"/>
      <c r="X2420" s="62"/>
    </row>
    <row r="2421" spans="1:24" s="57" customFormat="1" x14ac:dyDescent="0.25">
      <c r="A2421" s="75"/>
      <c r="D2421" s="58"/>
      <c r="E2421" s="58"/>
      <c r="F2421" s="58"/>
      <c r="G2421" s="58"/>
      <c r="H2421" s="60"/>
      <c r="I2421" s="60"/>
      <c r="J2421" s="60"/>
      <c r="K2421" s="60"/>
      <c r="M2421" s="61"/>
      <c r="N2421" s="61"/>
      <c r="O2421" s="62"/>
      <c r="P2421" s="125"/>
      <c r="W2421" s="62"/>
      <c r="X2421" s="62"/>
    </row>
    <row r="2422" spans="1:24" s="57" customFormat="1" x14ac:dyDescent="0.25">
      <c r="A2422" s="75"/>
      <c r="D2422" s="58"/>
      <c r="E2422" s="58"/>
      <c r="F2422" s="58"/>
      <c r="G2422" s="58"/>
      <c r="H2422" s="60"/>
      <c r="I2422" s="60"/>
      <c r="J2422" s="60"/>
      <c r="K2422" s="60"/>
      <c r="M2422" s="61"/>
      <c r="N2422" s="61"/>
      <c r="O2422" s="62"/>
      <c r="P2422" s="125"/>
      <c r="W2422" s="62"/>
      <c r="X2422" s="62"/>
    </row>
    <row r="2423" spans="1:24" s="57" customFormat="1" x14ac:dyDescent="0.25">
      <c r="A2423" s="75"/>
      <c r="D2423" s="58"/>
      <c r="E2423" s="58"/>
      <c r="F2423" s="58"/>
      <c r="G2423" s="58"/>
      <c r="H2423" s="60"/>
      <c r="I2423" s="60"/>
      <c r="J2423" s="60"/>
      <c r="K2423" s="60"/>
      <c r="M2423" s="61"/>
      <c r="N2423" s="61"/>
      <c r="O2423" s="62"/>
      <c r="P2423" s="125"/>
      <c r="W2423" s="62"/>
      <c r="X2423" s="62"/>
    </row>
    <row r="2424" spans="1:24" s="57" customFormat="1" x14ac:dyDescent="0.25">
      <c r="A2424" s="75"/>
      <c r="D2424" s="58"/>
      <c r="E2424" s="58"/>
      <c r="F2424" s="58"/>
      <c r="G2424" s="58"/>
      <c r="H2424" s="60"/>
      <c r="I2424" s="60"/>
      <c r="J2424" s="60"/>
      <c r="K2424" s="60"/>
      <c r="M2424" s="61"/>
      <c r="N2424" s="61"/>
      <c r="O2424" s="62"/>
      <c r="P2424" s="125"/>
      <c r="W2424" s="62"/>
      <c r="X2424" s="62"/>
    </row>
    <row r="2425" spans="1:24" s="57" customFormat="1" x14ac:dyDescent="0.25">
      <c r="A2425" s="75"/>
      <c r="D2425" s="58"/>
      <c r="E2425" s="58"/>
      <c r="F2425" s="58"/>
      <c r="G2425" s="58"/>
      <c r="H2425" s="60"/>
      <c r="I2425" s="60"/>
      <c r="J2425" s="60"/>
      <c r="K2425" s="60"/>
      <c r="M2425" s="61"/>
      <c r="N2425" s="61"/>
      <c r="O2425" s="62"/>
      <c r="P2425" s="125"/>
      <c r="W2425" s="62"/>
      <c r="X2425" s="62"/>
    </row>
    <row r="2426" spans="1:24" s="57" customFormat="1" x14ac:dyDescent="0.25">
      <c r="A2426" s="75"/>
      <c r="D2426" s="58"/>
      <c r="E2426" s="58"/>
      <c r="F2426" s="58"/>
      <c r="G2426" s="58"/>
      <c r="H2426" s="60"/>
      <c r="I2426" s="60"/>
      <c r="J2426" s="60"/>
      <c r="K2426" s="60"/>
      <c r="M2426" s="61"/>
      <c r="N2426" s="61"/>
      <c r="O2426" s="62"/>
      <c r="P2426" s="125"/>
      <c r="W2426" s="62"/>
      <c r="X2426" s="62"/>
    </row>
    <row r="2427" spans="1:24" s="57" customFormat="1" x14ac:dyDescent="0.25">
      <c r="A2427" s="75"/>
      <c r="D2427" s="58"/>
      <c r="E2427" s="58"/>
      <c r="F2427" s="58"/>
      <c r="G2427" s="58"/>
      <c r="H2427" s="60"/>
      <c r="I2427" s="60"/>
      <c r="J2427" s="60"/>
      <c r="K2427" s="60"/>
      <c r="M2427" s="61"/>
      <c r="N2427" s="61"/>
      <c r="O2427" s="62"/>
      <c r="P2427" s="125"/>
      <c r="W2427" s="62"/>
      <c r="X2427" s="62"/>
    </row>
    <row r="2428" spans="1:24" s="57" customFormat="1" x14ac:dyDescent="0.25">
      <c r="A2428" s="75"/>
      <c r="D2428" s="58"/>
      <c r="E2428" s="58"/>
      <c r="F2428" s="58"/>
      <c r="G2428" s="58"/>
      <c r="H2428" s="60"/>
      <c r="I2428" s="60"/>
      <c r="J2428" s="60"/>
      <c r="K2428" s="60"/>
      <c r="M2428" s="61"/>
      <c r="N2428" s="61"/>
      <c r="O2428" s="62"/>
      <c r="P2428" s="125"/>
      <c r="W2428" s="62"/>
      <c r="X2428" s="62"/>
    </row>
    <row r="2429" spans="1:24" s="57" customFormat="1" x14ac:dyDescent="0.25">
      <c r="A2429" s="75"/>
      <c r="D2429" s="58"/>
      <c r="E2429" s="58"/>
      <c r="F2429" s="58"/>
      <c r="G2429" s="58"/>
      <c r="H2429" s="60"/>
      <c r="I2429" s="60"/>
      <c r="J2429" s="60"/>
      <c r="K2429" s="60"/>
      <c r="M2429" s="61"/>
      <c r="N2429" s="61"/>
      <c r="O2429" s="62"/>
      <c r="P2429" s="125"/>
      <c r="W2429" s="62"/>
      <c r="X2429" s="62"/>
    </row>
    <row r="2430" spans="1:24" s="57" customFormat="1" x14ac:dyDescent="0.25">
      <c r="A2430" s="75"/>
      <c r="D2430" s="58"/>
      <c r="E2430" s="58"/>
      <c r="F2430" s="58"/>
      <c r="G2430" s="58"/>
      <c r="H2430" s="60"/>
      <c r="I2430" s="60"/>
      <c r="J2430" s="60"/>
      <c r="K2430" s="60"/>
      <c r="M2430" s="61"/>
      <c r="N2430" s="61"/>
      <c r="O2430" s="62"/>
      <c r="P2430" s="125"/>
      <c r="W2430" s="62"/>
      <c r="X2430" s="62"/>
    </row>
    <row r="2431" spans="1:24" s="57" customFormat="1" x14ac:dyDescent="0.25">
      <c r="A2431" s="75"/>
      <c r="D2431" s="58"/>
      <c r="E2431" s="58"/>
      <c r="F2431" s="58"/>
      <c r="G2431" s="58"/>
      <c r="H2431" s="60"/>
      <c r="I2431" s="60"/>
      <c r="J2431" s="60"/>
      <c r="K2431" s="60"/>
      <c r="M2431" s="61"/>
      <c r="N2431" s="61"/>
      <c r="O2431" s="62"/>
      <c r="P2431" s="125"/>
      <c r="W2431" s="62"/>
      <c r="X2431" s="62"/>
    </row>
    <row r="2432" spans="1:24" s="57" customFormat="1" x14ac:dyDescent="0.25">
      <c r="A2432" s="75"/>
      <c r="D2432" s="58"/>
      <c r="E2432" s="58"/>
      <c r="F2432" s="58"/>
      <c r="G2432" s="58"/>
      <c r="H2432" s="60"/>
      <c r="I2432" s="60"/>
      <c r="J2432" s="60"/>
      <c r="K2432" s="60"/>
      <c r="M2432" s="61"/>
      <c r="N2432" s="61"/>
      <c r="O2432" s="62"/>
      <c r="P2432" s="125"/>
      <c r="W2432" s="62"/>
      <c r="X2432" s="62"/>
    </row>
    <row r="2433" spans="1:24" s="57" customFormat="1" x14ac:dyDescent="0.25">
      <c r="A2433" s="75"/>
      <c r="D2433" s="58"/>
      <c r="E2433" s="58"/>
      <c r="F2433" s="58"/>
      <c r="G2433" s="58"/>
      <c r="H2433" s="60"/>
      <c r="I2433" s="60"/>
      <c r="J2433" s="60"/>
      <c r="K2433" s="60"/>
      <c r="M2433" s="61"/>
      <c r="N2433" s="61"/>
      <c r="O2433" s="62"/>
      <c r="P2433" s="125"/>
      <c r="W2433" s="62"/>
      <c r="X2433" s="62"/>
    </row>
    <row r="2434" spans="1:24" s="57" customFormat="1" x14ac:dyDescent="0.25">
      <c r="A2434" s="75"/>
      <c r="D2434" s="58"/>
      <c r="E2434" s="58"/>
      <c r="F2434" s="58"/>
      <c r="G2434" s="58"/>
      <c r="H2434" s="60"/>
      <c r="I2434" s="60"/>
      <c r="J2434" s="60"/>
      <c r="K2434" s="60"/>
      <c r="M2434" s="61"/>
      <c r="N2434" s="61"/>
      <c r="O2434" s="62"/>
      <c r="P2434" s="125"/>
      <c r="W2434" s="62"/>
      <c r="X2434" s="62"/>
    </row>
    <row r="2435" spans="1:24" s="57" customFormat="1" x14ac:dyDescent="0.25">
      <c r="A2435" s="75"/>
      <c r="D2435" s="58"/>
      <c r="E2435" s="58"/>
      <c r="F2435" s="58"/>
      <c r="G2435" s="58"/>
      <c r="H2435" s="60"/>
      <c r="I2435" s="60"/>
      <c r="J2435" s="60"/>
      <c r="K2435" s="60"/>
      <c r="M2435" s="61"/>
      <c r="N2435" s="61"/>
      <c r="O2435" s="62"/>
      <c r="P2435" s="125"/>
      <c r="W2435" s="62"/>
      <c r="X2435" s="62"/>
    </row>
    <row r="2436" spans="1:24" s="57" customFormat="1" x14ac:dyDescent="0.25">
      <c r="A2436" s="75"/>
      <c r="D2436" s="58"/>
      <c r="E2436" s="58"/>
      <c r="F2436" s="58"/>
      <c r="G2436" s="58"/>
      <c r="H2436" s="60"/>
      <c r="I2436" s="60"/>
      <c r="J2436" s="60"/>
      <c r="K2436" s="60"/>
      <c r="M2436" s="61"/>
      <c r="N2436" s="61"/>
      <c r="O2436" s="62"/>
      <c r="P2436" s="125"/>
      <c r="W2436" s="62"/>
      <c r="X2436" s="62"/>
    </row>
    <row r="2437" spans="1:24" s="57" customFormat="1" x14ac:dyDescent="0.25">
      <c r="A2437" s="75"/>
      <c r="D2437" s="58"/>
      <c r="E2437" s="58"/>
      <c r="F2437" s="58"/>
      <c r="G2437" s="58"/>
      <c r="H2437" s="60"/>
      <c r="I2437" s="60"/>
      <c r="J2437" s="60"/>
      <c r="K2437" s="60"/>
      <c r="M2437" s="61"/>
      <c r="N2437" s="61"/>
      <c r="O2437" s="62"/>
      <c r="P2437" s="125"/>
      <c r="W2437" s="62"/>
      <c r="X2437" s="62"/>
    </row>
    <row r="2438" spans="1:24" s="57" customFormat="1" x14ac:dyDescent="0.25">
      <c r="A2438" s="75"/>
      <c r="D2438" s="58"/>
      <c r="E2438" s="58"/>
      <c r="F2438" s="58"/>
      <c r="G2438" s="58"/>
      <c r="H2438" s="60"/>
      <c r="I2438" s="60"/>
      <c r="J2438" s="60"/>
      <c r="K2438" s="60"/>
      <c r="M2438" s="61"/>
      <c r="N2438" s="61"/>
      <c r="O2438" s="62"/>
      <c r="P2438" s="125"/>
      <c r="W2438" s="62"/>
      <c r="X2438" s="62"/>
    </row>
    <row r="2439" spans="1:24" s="57" customFormat="1" x14ac:dyDescent="0.25">
      <c r="A2439" s="75"/>
      <c r="D2439" s="58"/>
      <c r="E2439" s="58"/>
      <c r="F2439" s="58"/>
      <c r="G2439" s="58"/>
      <c r="H2439" s="60"/>
      <c r="I2439" s="60"/>
      <c r="J2439" s="60"/>
      <c r="K2439" s="60"/>
      <c r="M2439" s="61"/>
      <c r="N2439" s="61"/>
      <c r="O2439" s="62"/>
      <c r="P2439" s="125"/>
      <c r="W2439" s="62"/>
      <c r="X2439" s="62"/>
    </row>
    <row r="2440" spans="1:24" s="57" customFormat="1" x14ac:dyDescent="0.25">
      <c r="A2440" s="75"/>
      <c r="D2440" s="58"/>
      <c r="E2440" s="58"/>
      <c r="F2440" s="58"/>
      <c r="G2440" s="58"/>
      <c r="H2440" s="60"/>
      <c r="I2440" s="60"/>
      <c r="J2440" s="60"/>
      <c r="K2440" s="60"/>
      <c r="M2440" s="61"/>
      <c r="N2440" s="61"/>
      <c r="O2440" s="62"/>
      <c r="P2440" s="125"/>
      <c r="W2440" s="62"/>
      <c r="X2440" s="62"/>
    </row>
    <row r="2441" spans="1:24" s="57" customFormat="1" x14ac:dyDescent="0.25">
      <c r="A2441" s="75"/>
      <c r="D2441" s="58"/>
      <c r="E2441" s="58"/>
      <c r="F2441" s="58"/>
      <c r="G2441" s="58"/>
      <c r="H2441" s="60"/>
      <c r="I2441" s="60"/>
      <c r="J2441" s="60"/>
      <c r="K2441" s="60"/>
      <c r="M2441" s="61"/>
      <c r="N2441" s="61"/>
      <c r="O2441" s="62"/>
      <c r="P2441" s="125"/>
      <c r="W2441" s="62"/>
      <c r="X2441" s="62"/>
    </row>
    <row r="2442" spans="1:24" s="57" customFormat="1" x14ac:dyDescent="0.25">
      <c r="A2442" s="75"/>
      <c r="D2442" s="58"/>
      <c r="E2442" s="58"/>
      <c r="F2442" s="58"/>
      <c r="G2442" s="58"/>
      <c r="H2442" s="60"/>
      <c r="I2442" s="60"/>
      <c r="J2442" s="60"/>
      <c r="K2442" s="60"/>
      <c r="M2442" s="61"/>
      <c r="N2442" s="61"/>
      <c r="O2442" s="62"/>
      <c r="P2442" s="125"/>
      <c r="W2442" s="62"/>
      <c r="X2442" s="62"/>
    </row>
    <row r="2443" spans="1:24" s="57" customFormat="1" x14ac:dyDescent="0.25">
      <c r="A2443" s="75"/>
      <c r="D2443" s="58"/>
      <c r="E2443" s="58"/>
      <c r="F2443" s="58"/>
      <c r="G2443" s="58"/>
      <c r="H2443" s="60"/>
      <c r="I2443" s="60"/>
      <c r="J2443" s="60"/>
      <c r="K2443" s="60"/>
      <c r="M2443" s="61"/>
      <c r="N2443" s="61"/>
      <c r="O2443" s="62"/>
      <c r="P2443" s="125"/>
      <c r="W2443" s="62"/>
      <c r="X2443" s="62"/>
    </row>
    <row r="2444" spans="1:24" s="57" customFormat="1" x14ac:dyDescent="0.25">
      <c r="A2444" s="75"/>
      <c r="D2444" s="58"/>
      <c r="E2444" s="58"/>
      <c r="F2444" s="58"/>
      <c r="G2444" s="58"/>
      <c r="H2444" s="60"/>
      <c r="I2444" s="60"/>
      <c r="J2444" s="60"/>
      <c r="K2444" s="60"/>
      <c r="M2444" s="61"/>
      <c r="N2444" s="61"/>
      <c r="O2444" s="62"/>
      <c r="P2444" s="125"/>
      <c r="W2444" s="62"/>
      <c r="X2444" s="62"/>
    </row>
    <row r="2445" spans="1:24" s="57" customFormat="1" x14ac:dyDescent="0.25">
      <c r="A2445" s="75"/>
      <c r="D2445" s="58"/>
      <c r="E2445" s="58"/>
      <c r="F2445" s="58"/>
      <c r="G2445" s="58"/>
      <c r="H2445" s="60"/>
      <c r="I2445" s="60"/>
      <c r="J2445" s="60"/>
      <c r="K2445" s="60"/>
      <c r="M2445" s="61"/>
      <c r="N2445" s="61"/>
      <c r="O2445" s="62"/>
      <c r="P2445" s="125"/>
      <c r="W2445" s="62"/>
      <c r="X2445" s="62"/>
    </row>
    <row r="2446" spans="1:24" s="57" customFormat="1" x14ac:dyDescent="0.25">
      <c r="A2446" s="75"/>
      <c r="D2446" s="58"/>
      <c r="E2446" s="58"/>
      <c r="F2446" s="58"/>
      <c r="G2446" s="58"/>
      <c r="H2446" s="60"/>
      <c r="I2446" s="60"/>
      <c r="J2446" s="60"/>
      <c r="K2446" s="60"/>
      <c r="M2446" s="61"/>
      <c r="N2446" s="61"/>
      <c r="O2446" s="62"/>
      <c r="P2446" s="125"/>
      <c r="W2446" s="62"/>
      <c r="X2446" s="62"/>
    </row>
    <row r="2447" spans="1:24" s="57" customFormat="1" x14ac:dyDescent="0.25">
      <c r="A2447" s="75"/>
      <c r="D2447" s="58"/>
      <c r="E2447" s="58"/>
      <c r="F2447" s="58"/>
      <c r="G2447" s="58"/>
      <c r="H2447" s="60"/>
      <c r="I2447" s="60"/>
      <c r="J2447" s="60"/>
      <c r="K2447" s="60"/>
      <c r="M2447" s="61"/>
      <c r="N2447" s="61"/>
      <c r="O2447" s="62"/>
      <c r="P2447" s="125"/>
      <c r="W2447" s="62"/>
      <c r="X2447" s="62"/>
    </row>
    <row r="2448" spans="1:24" s="57" customFormat="1" x14ac:dyDescent="0.25">
      <c r="A2448" s="75"/>
      <c r="D2448" s="58"/>
      <c r="E2448" s="58"/>
      <c r="F2448" s="58"/>
      <c r="G2448" s="58"/>
      <c r="H2448" s="60"/>
      <c r="I2448" s="60"/>
      <c r="J2448" s="60"/>
      <c r="K2448" s="60"/>
      <c r="M2448" s="61"/>
      <c r="N2448" s="61"/>
      <c r="O2448" s="62"/>
      <c r="P2448" s="125"/>
      <c r="W2448" s="62"/>
      <c r="X2448" s="62"/>
    </row>
    <row r="2449" spans="1:24" s="57" customFormat="1" x14ac:dyDescent="0.25">
      <c r="A2449" s="75"/>
      <c r="D2449" s="58"/>
      <c r="E2449" s="58"/>
      <c r="F2449" s="58"/>
      <c r="G2449" s="58"/>
      <c r="H2449" s="60"/>
      <c r="I2449" s="60"/>
      <c r="J2449" s="60"/>
      <c r="K2449" s="60"/>
      <c r="M2449" s="61"/>
      <c r="N2449" s="61"/>
      <c r="O2449" s="62"/>
      <c r="P2449" s="125"/>
      <c r="W2449" s="62"/>
      <c r="X2449" s="62"/>
    </row>
    <row r="2450" spans="1:24" s="57" customFormat="1" x14ac:dyDescent="0.25">
      <c r="A2450" s="75"/>
      <c r="D2450" s="58"/>
      <c r="E2450" s="58"/>
      <c r="F2450" s="58"/>
      <c r="G2450" s="58"/>
      <c r="H2450" s="60"/>
      <c r="I2450" s="60"/>
      <c r="J2450" s="60"/>
      <c r="K2450" s="60"/>
      <c r="M2450" s="61"/>
      <c r="N2450" s="61"/>
      <c r="O2450" s="62"/>
      <c r="P2450" s="125"/>
      <c r="W2450" s="62"/>
      <c r="X2450" s="62"/>
    </row>
    <row r="2451" spans="1:24" s="57" customFormat="1" x14ac:dyDescent="0.25">
      <c r="A2451" s="75"/>
      <c r="D2451" s="58"/>
      <c r="E2451" s="58"/>
      <c r="F2451" s="58"/>
      <c r="G2451" s="58"/>
      <c r="H2451" s="60"/>
      <c r="I2451" s="60"/>
      <c r="J2451" s="60"/>
      <c r="K2451" s="60"/>
      <c r="M2451" s="61"/>
      <c r="N2451" s="61"/>
      <c r="O2451" s="62"/>
      <c r="P2451" s="125"/>
      <c r="W2451" s="62"/>
      <c r="X2451" s="62"/>
    </row>
    <row r="2452" spans="1:24" s="57" customFormat="1" x14ac:dyDescent="0.25">
      <c r="A2452" s="75"/>
      <c r="D2452" s="58"/>
      <c r="E2452" s="58"/>
      <c r="F2452" s="58"/>
      <c r="G2452" s="58"/>
      <c r="H2452" s="60"/>
      <c r="I2452" s="60"/>
      <c r="J2452" s="60"/>
      <c r="K2452" s="60"/>
      <c r="M2452" s="61"/>
      <c r="N2452" s="61"/>
      <c r="O2452" s="62"/>
      <c r="P2452" s="125"/>
      <c r="W2452" s="62"/>
      <c r="X2452" s="62"/>
    </row>
    <row r="2453" spans="1:24" s="57" customFormat="1" x14ac:dyDescent="0.25">
      <c r="A2453" s="75"/>
      <c r="D2453" s="58"/>
      <c r="E2453" s="58"/>
      <c r="F2453" s="58"/>
      <c r="G2453" s="58"/>
      <c r="H2453" s="60"/>
      <c r="I2453" s="60"/>
      <c r="J2453" s="60"/>
      <c r="K2453" s="60"/>
      <c r="M2453" s="61"/>
      <c r="N2453" s="61"/>
      <c r="O2453" s="62"/>
      <c r="P2453" s="125"/>
      <c r="W2453" s="62"/>
      <c r="X2453" s="62"/>
    </row>
    <row r="2454" spans="1:24" s="57" customFormat="1" x14ac:dyDescent="0.25">
      <c r="A2454" s="75"/>
      <c r="D2454" s="58"/>
      <c r="E2454" s="58"/>
      <c r="F2454" s="58"/>
      <c r="G2454" s="58"/>
      <c r="H2454" s="60"/>
      <c r="I2454" s="60"/>
      <c r="J2454" s="60"/>
      <c r="K2454" s="60"/>
      <c r="M2454" s="61"/>
      <c r="N2454" s="61"/>
      <c r="O2454" s="62"/>
      <c r="P2454" s="125"/>
      <c r="W2454" s="62"/>
      <c r="X2454" s="62"/>
    </row>
    <row r="2455" spans="1:24" s="57" customFormat="1" x14ac:dyDescent="0.25">
      <c r="A2455" s="75"/>
      <c r="D2455" s="58"/>
      <c r="E2455" s="58"/>
      <c r="F2455" s="58"/>
      <c r="G2455" s="58"/>
      <c r="H2455" s="60"/>
      <c r="I2455" s="60"/>
      <c r="J2455" s="60"/>
      <c r="K2455" s="60"/>
      <c r="M2455" s="61"/>
      <c r="N2455" s="61"/>
      <c r="O2455" s="62"/>
      <c r="P2455" s="125"/>
      <c r="W2455" s="62"/>
      <c r="X2455" s="62"/>
    </row>
    <row r="2456" spans="1:24" s="57" customFormat="1" x14ac:dyDescent="0.25">
      <c r="A2456" s="75"/>
      <c r="D2456" s="58"/>
      <c r="E2456" s="58"/>
      <c r="F2456" s="58"/>
      <c r="G2456" s="58"/>
      <c r="H2456" s="60"/>
      <c r="I2456" s="60"/>
      <c r="J2456" s="60"/>
      <c r="K2456" s="60"/>
      <c r="M2456" s="61"/>
      <c r="N2456" s="61"/>
      <c r="O2456" s="62"/>
      <c r="P2456" s="125"/>
      <c r="W2456" s="62"/>
      <c r="X2456" s="62"/>
    </row>
    <row r="2457" spans="1:24" s="57" customFormat="1" x14ac:dyDescent="0.25">
      <c r="A2457" s="75"/>
      <c r="D2457" s="58"/>
      <c r="E2457" s="58"/>
      <c r="F2457" s="58"/>
      <c r="G2457" s="58"/>
      <c r="H2457" s="60"/>
      <c r="I2457" s="60"/>
      <c r="J2457" s="60"/>
      <c r="K2457" s="60"/>
      <c r="M2457" s="61"/>
      <c r="N2457" s="61"/>
      <c r="O2457" s="62"/>
      <c r="P2457" s="125"/>
      <c r="W2457" s="62"/>
      <c r="X2457" s="62"/>
    </row>
    <row r="2458" spans="1:24" s="57" customFormat="1" x14ac:dyDescent="0.25">
      <c r="A2458" s="75"/>
      <c r="D2458" s="58"/>
      <c r="E2458" s="58"/>
      <c r="F2458" s="58"/>
      <c r="G2458" s="58"/>
      <c r="H2458" s="60"/>
      <c r="I2458" s="60"/>
      <c r="J2458" s="60"/>
      <c r="K2458" s="60"/>
      <c r="M2458" s="61"/>
      <c r="N2458" s="61"/>
      <c r="O2458" s="62"/>
      <c r="P2458" s="125"/>
      <c r="W2458" s="62"/>
      <c r="X2458" s="62"/>
    </row>
    <row r="2459" spans="1:24" s="57" customFormat="1" x14ac:dyDescent="0.25">
      <c r="A2459" s="75"/>
      <c r="D2459" s="58"/>
      <c r="E2459" s="58"/>
      <c r="F2459" s="58"/>
      <c r="G2459" s="58"/>
      <c r="H2459" s="60"/>
      <c r="I2459" s="60"/>
      <c r="J2459" s="60"/>
      <c r="K2459" s="60"/>
      <c r="M2459" s="61"/>
      <c r="N2459" s="61"/>
      <c r="O2459" s="62"/>
      <c r="P2459" s="125"/>
      <c r="W2459" s="62"/>
      <c r="X2459" s="62"/>
    </row>
    <row r="2460" spans="1:24" s="57" customFormat="1" x14ac:dyDescent="0.25">
      <c r="A2460" s="75"/>
      <c r="D2460" s="58"/>
      <c r="E2460" s="58"/>
      <c r="F2460" s="58"/>
      <c r="G2460" s="58"/>
      <c r="H2460" s="60"/>
      <c r="I2460" s="60"/>
      <c r="J2460" s="60"/>
      <c r="K2460" s="60"/>
      <c r="M2460" s="61"/>
      <c r="N2460" s="61"/>
      <c r="O2460" s="62"/>
      <c r="P2460" s="125"/>
      <c r="W2460" s="62"/>
      <c r="X2460" s="62"/>
    </row>
    <row r="2461" spans="1:24" s="57" customFormat="1" x14ac:dyDescent="0.25">
      <c r="A2461" s="75"/>
      <c r="D2461" s="58"/>
      <c r="E2461" s="58"/>
      <c r="F2461" s="58"/>
      <c r="G2461" s="58"/>
      <c r="H2461" s="60"/>
      <c r="I2461" s="60"/>
      <c r="J2461" s="60"/>
      <c r="K2461" s="60"/>
      <c r="M2461" s="61"/>
      <c r="N2461" s="61"/>
      <c r="O2461" s="62"/>
      <c r="P2461" s="125"/>
      <c r="W2461" s="62"/>
      <c r="X2461" s="62"/>
    </row>
    <row r="2462" spans="1:24" s="57" customFormat="1" x14ac:dyDescent="0.25">
      <c r="A2462" s="75"/>
      <c r="D2462" s="58"/>
      <c r="E2462" s="58"/>
      <c r="F2462" s="58"/>
      <c r="G2462" s="58"/>
      <c r="H2462" s="60"/>
      <c r="I2462" s="60"/>
      <c r="J2462" s="60"/>
      <c r="K2462" s="60"/>
      <c r="M2462" s="61"/>
      <c r="N2462" s="61"/>
      <c r="O2462" s="62"/>
      <c r="P2462" s="125"/>
      <c r="W2462" s="62"/>
      <c r="X2462" s="62"/>
    </row>
    <row r="2463" spans="1:24" s="57" customFormat="1" x14ac:dyDescent="0.25">
      <c r="A2463" s="75"/>
      <c r="D2463" s="58"/>
      <c r="E2463" s="58"/>
      <c r="F2463" s="58"/>
      <c r="G2463" s="58"/>
      <c r="H2463" s="60"/>
      <c r="I2463" s="60"/>
      <c r="J2463" s="60"/>
      <c r="K2463" s="60"/>
      <c r="M2463" s="61"/>
      <c r="N2463" s="61"/>
      <c r="O2463" s="62"/>
      <c r="P2463" s="125"/>
      <c r="W2463" s="62"/>
      <c r="X2463" s="62"/>
    </row>
    <row r="2464" spans="1:24" s="57" customFormat="1" x14ac:dyDescent="0.25">
      <c r="A2464" s="75"/>
      <c r="D2464" s="58"/>
      <c r="E2464" s="58"/>
      <c r="F2464" s="58"/>
      <c r="G2464" s="58"/>
      <c r="H2464" s="60"/>
      <c r="I2464" s="60"/>
      <c r="J2464" s="60"/>
      <c r="K2464" s="60"/>
      <c r="M2464" s="61"/>
      <c r="N2464" s="61"/>
      <c r="O2464" s="62"/>
      <c r="P2464" s="125"/>
      <c r="W2464" s="62"/>
      <c r="X2464" s="62"/>
    </row>
    <row r="2465" spans="1:24" s="57" customFormat="1" x14ac:dyDescent="0.25">
      <c r="A2465" s="75"/>
      <c r="D2465" s="58"/>
      <c r="E2465" s="58"/>
      <c r="F2465" s="58"/>
      <c r="G2465" s="58"/>
      <c r="H2465" s="60"/>
      <c r="I2465" s="60"/>
      <c r="J2465" s="60"/>
      <c r="K2465" s="60"/>
      <c r="M2465" s="61"/>
      <c r="N2465" s="61"/>
      <c r="O2465" s="62"/>
      <c r="P2465" s="125"/>
      <c r="W2465" s="62"/>
      <c r="X2465" s="62"/>
    </row>
    <row r="2466" spans="1:24" s="57" customFormat="1" x14ac:dyDescent="0.25">
      <c r="A2466" s="75"/>
      <c r="D2466" s="58"/>
      <c r="E2466" s="58"/>
      <c r="F2466" s="58"/>
      <c r="G2466" s="58"/>
      <c r="H2466" s="60"/>
      <c r="I2466" s="60"/>
      <c r="J2466" s="60"/>
      <c r="K2466" s="60"/>
      <c r="M2466" s="61"/>
      <c r="N2466" s="61"/>
      <c r="O2466" s="62"/>
      <c r="P2466" s="125"/>
      <c r="W2466" s="62"/>
      <c r="X2466" s="62"/>
    </row>
    <row r="2467" spans="1:24" s="57" customFormat="1" x14ac:dyDescent="0.25">
      <c r="A2467" s="75"/>
      <c r="D2467" s="58"/>
      <c r="E2467" s="58"/>
      <c r="F2467" s="58"/>
      <c r="G2467" s="58"/>
      <c r="H2467" s="60"/>
      <c r="I2467" s="60"/>
      <c r="J2467" s="60"/>
      <c r="K2467" s="60"/>
      <c r="M2467" s="61"/>
      <c r="N2467" s="61"/>
      <c r="O2467" s="62"/>
      <c r="P2467" s="125"/>
      <c r="W2467" s="62"/>
      <c r="X2467" s="62"/>
    </row>
    <row r="2468" spans="1:24" s="57" customFormat="1" x14ac:dyDescent="0.25">
      <c r="A2468" s="75"/>
      <c r="D2468" s="58"/>
      <c r="E2468" s="58"/>
      <c r="F2468" s="58"/>
      <c r="G2468" s="58"/>
      <c r="H2468" s="60"/>
      <c r="I2468" s="60"/>
      <c r="J2468" s="60"/>
      <c r="K2468" s="60"/>
      <c r="M2468" s="61"/>
      <c r="N2468" s="61"/>
      <c r="O2468" s="62"/>
      <c r="P2468" s="125"/>
      <c r="W2468" s="62"/>
      <c r="X2468" s="62"/>
    </row>
    <row r="2469" spans="1:24" s="57" customFormat="1" x14ac:dyDescent="0.25">
      <c r="A2469" s="75"/>
      <c r="D2469" s="58"/>
      <c r="E2469" s="58"/>
      <c r="F2469" s="58"/>
      <c r="G2469" s="58"/>
      <c r="H2469" s="60"/>
      <c r="I2469" s="60"/>
      <c r="J2469" s="60"/>
      <c r="K2469" s="60"/>
      <c r="M2469" s="61"/>
      <c r="N2469" s="61"/>
      <c r="O2469" s="62"/>
      <c r="P2469" s="125"/>
      <c r="W2469" s="62"/>
      <c r="X2469" s="62"/>
    </row>
    <row r="2470" spans="1:24" s="57" customFormat="1" x14ac:dyDescent="0.25">
      <c r="A2470" s="75"/>
      <c r="D2470" s="58"/>
      <c r="E2470" s="58"/>
      <c r="F2470" s="58"/>
      <c r="G2470" s="58"/>
      <c r="H2470" s="60"/>
      <c r="I2470" s="60"/>
      <c r="J2470" s="60"/>
      <c r="K2470" s="60"/>
      <c r="M2470" s="61"/>
      <c r="N2470" s="61"/>
      <c r="O2470" s="62"/>
      <c r="P2470" s="125"/>
      <c r="W2470" s="62"/>
      <c r="X2470" s="62"/>
    </row>
    <row r="2471" spans="1:24" s="57" customFormat="1" x14ac:dyDescent="0.25">
      <c r="A2471" s="75"/>
      <c r="D2471" s="58"/>
      <c r="E2471" s="58"/>
      <c r="F2471" s="58"/>
      <c r="G2471" s="58"/>
      <c r="H2471" s="60"/>
      <c r="I2471" s="60"/>
      <c r="J2471" s="60"/>
      <c r="K2471" s="60"/>
      <c r="M2471" s="61"/>
      <c r="N2471" s="61"/>
      <c r="O2471" s="62"/>
      <c r="P2471" s="125"/>
      <c r="W2471" s="62"/>
      <c r="X2471" s="62"/>
    </row>
    <row r="2472" spans="1:24" s="57" customFormat="1" x14ac:dyDescent="0.25">
      <c r="A2472" s="75"/>
      <c r="D2472" s="58"/>
      <c r="E2472" s="58"/>
      <c r="F2472" s="58"/>
      <c r="G2472" s="58"/>
      <c r="H2472" s="60"/>
      <c r="I2472" s="60"/>
      <c r="J2472" s="60"/>
      <c r="K2472" s="60"/>
      <c r="M2472" s="61"/>
      <c r="N2472" s="61"/>
      <c r="O2472" s="62"/>
      <c r="P2472" s="125"/>
      <c r="W2472" s="62"/>
      <c r="X2472" s="62"/>
    </row>
    <row r="2473" spans="1:24" s="57" customFormat="1" x14ac:dyDescent="0.25">
      <c r="A2473" s="75"/>
      <c r="D2473" s="58"/>
      <c r="E2473" s="58"/>
      <c r="F2473" s="58"/>
      <c r="G2473" s="58"/>
      <c r="H2473" s="60"/>
      <c r="I2473" s="60"/>
      <c r="J2473" s="60"/>
      <c r="K2473" s="60"/>
      <c r="M2473" s="61"/>
      <c r="N2473" s="61"/>
      <c r="O2473" s="62"/>
      <c r="P2473" s="125"/>
      <c r="W2473" s="62"/>
      <c r="X2473" s="62"/>
    </row>
    <row r="2474" spans="1:24" s="57" customFormat="1" x14ac:dyDescent="0.25">
      <c r="A2474" s="75"/>
      <c r="D2474" s="58"/>
      <c r="E2474" s="58"/>
      <c r="F2474" s="58"/>
      <c r="G2474" s="58"/>
      <c r="H2474" s="60"/>
      <c r="I2474" s="60"/>
      <c r="J2474" s="60"/>
      <c r="K2474" s="60"/>
      <c r="M2474" s="61"/>
      <c r="N2474" s="61"/>
      <c r="O2474" s="62"/>
      <c r="P2474" s="125"/>
      <c r="W2474" s="62"/>
      <c r="X2474" s="62"/>
    </row>
    <row r="2475" spans="1:24" s="57" customFormat="1" x14ac:dyDescent="0.25">
      <c r="A2475" s="75"/>
      <c r="D2475" s="58"/>
      <c r="E2475" s="58"/>
      <c r="F2475" s="58"/>
      <c r="G2475" s="58"/>
      <c r="H2475" s="60"/>
      <c r="I2475" s="60"/>
      <c r="J2475" s="60"/>
      <c r="K2475" s="60"/>
      <c r="M2475" s="61"/>
      <c r="N2475" s="61"/>
      <c r="O2475" s="62"/>
      <c r="P2475" s="125"/>
      <c r="W2475" s="62"/>
      <c r="X2475" s="62"/>
    </row>
    <row r="2476" spans="1:24" s="57" customFormat="1" x14ac:dyDescent="0.25">
      <c r="A2476" s="75"/>
      <c r="D2476" s="58"/>
      <c r="E2476" s="58"/>
      <c r="F2476" s="58"/>
      <c r="G2476" s="58"/>
      <c r="H2476" s="60"/>
      <c r="I2476" s="60"/>
      <c r="J2476" s="60"/>
      <c r="K2476" s="60"/>
      <c r="M2476" s="61"/>
      <c r="N2476" s="61"/>
      <c r="O2476" s="62"/>
      <c r="P2476" s="125"/>
      <c r="W2476" s="62"/>
      <c r="X2476" s="62"/>
    </row>
    <row r="2477" spans="1:24" s="57" customFormat="1" x14ac:dyDescent="0.25">
      <c r="A2477" s="75"/>
      <c r="D2477" s="58"/>
      <c r="E2477" s="58"/>
      <c r="F2477" s="58"/>
      <c r="G2477" s="58"/>
      <c r="H2477" s="60"/>
      <c r="I2477" s="60"/>
      <c r="J2477" s="60"/>
      <c r="K2477" s="60"/>
      <c r="M2477" s="61"/>
      <c r="N2477" s="61"/>
      <c r="O2477" s="62"/>
      <c r="P2477" s="125"/>
      <c r="W2477" s="62"/>
      <c r="X2477" s="62"/>
    </row>
    <row r="2478" spans="1:24" s="57" customFormat="1" x14ac:dyDescent="0.25">
      <c r="A2478" s="75"/>
      <c r="D2478" s="58"/>
      <c r="E2478" s="58"/>
      <c r="F2478" s="58"/>
      <c r="G2478" s="58"/>
      <c r="H2478" s="60"/>
      <c r="I2478" s="60"/>
      <c r="J2478" s="60"/>
      <c r="K2478" s="60"/>
      <c r="M2478" s="61"/>
      <c r="N2478" s="61"/>
      <c r="O2478" s="62"/>
      <c r="P2478" s="125"/>
      <c r="W2478" s="62"/>
      <c r="X2478" s="62"/>
    </row>
    <row r="2479" spans="1:24" s="57" customFormat="1" x14ac:dyDescent="0.25">
      <c r="A2479" s="75"/>
      <c r="D2479" s="58"/>
      <c r="E2479" s="58"/>
      <c r="F2479" s="58"/>
      <c r="G2479" s="58"/>
      <c r="H2479" s="60"/>
      <c r="I2479" s="60"/>
      <c r="J2479" s="60"/>
      <c r="K2479" s="60"/>
      <c r="M2479" s="61"/>
      <c r="N2479" s="61"/>
      <c r="O2479" s="62"/>
      <c r="P2479" s="125"/>
      <c r="W2479" s="62"/>
      <c r="X2479" s="62"/>
    </row>
    <row r="2480" spans="1:24" s="57" customFormat="1" x14ac:dyDescent="0.25">
      <c r="A2480" s="75"/>
      <c r="D2480" s="58"/>
      <c r="E2480" s="58"/>
      <c r="F2480" s="58"/>
      <c r="G2480" s="58"/>
      <c r="H2480" s="60"/>
      <c r="I2480" s="60"/>
      <c r="J2480" s="60"/>
      <c r="K2480" s="60"/>
      <c r="M2480" s="61"/>
      <c r="N2480" s="61"/>
      <c r="O2480" s="62"/>
      <c r="P2480" s="125"/>
      <c r="W2480" s="62"/>
      <c r="X2480" s="62"/>
    </row>
    <row r="2481" spans="1:24" s="57" customFormat="1" x14ac:dyDescent="0.25">
      <c r="A2481" s="75"/>
      <c r="D2481" s="58"/>
      <c r="E2481" s="58"/>
      <c r="F2481" s="58"/>
      <c r="G2481" s="58"/>
      <c r="H2481" s="60"/>
      <c r="I2481" s="60"/>
      <c r="J2481" s="60"/>
      <c r="K2481" s="60"/>
      <c r="M2481" s="61"/>
      <c r="N2481" s="61"/>
      <c r="O2481" s="62"/>
      <c r="P2481" s="125"/>
      <c r="W2481" s="62"/>
      <c r="X2481" s="62"/>
    </row>
    <row r="2482" spans="1:24" s="57" customFormat="1" x14ac:dyDescent="0.25">
      <c r="A2482" s="75"/>
      <c r="D2482" s="58"/>
      <c r="E2482" s="58"/>
      <c r="F2482" s="58"/>
      <c r="G2482" s="58"/>
      <c r="H2482" s="60"/>
      <c r="I2482" s="60"/>
      <c r="J2482" s="60"/>
      <c r="K2482" s="60"/>
      <c r="M2482" s="61"/>
      <c r="N2482" s="61"/>
      <c r="O2482" s="62"/>
      <c r="P2482" s="125"/>
      <c r="W2482" s="62"/>
      <c r="X2482" s="62"/>
    </row>
    <row r="2483" spans="1:24" s="57" customFormat="1" x14ac:dyDescent="0.25">
      <c r="A2483" s="75"/>
      <c r="D2483" s="58"/>
      <c r="E2483" s="58"/>
      <c r="F2483" s="58"/>
      <c r="G2483" s="58"/>
      <c r="H2483" s="60"/>
      <c r="I2483" s="60"/>
      <c r="J2483" s="60"/>
      <c r="K2483" s="60"/>
      <c r="M2483" s="61"/>
      <c r="N2483" s="61"/>
      <c r="O2483" s="62"/>
      <c r="P2483" s="125"/>
      <c r="W2483" s="62"/>
      <c r="X2483" s="62"/>
    </row>
    <row r="2484" spans="1:24" s="57" customFormat="1" x14ac:dyDescent="0.25">
      <c r="A2484" s="75"/>
      <c r="D2484" s="58"/>
      <c r="E2484" s="58"/>
      <c r="F2484" s="58"/>
      <c r="G2484" s="58"/>
      <c r="H2484" s="60"/>
      <c r="I2484" s="60"/>
      <c r="J2484" s="60"/>
      <c r="K2484" s="60"/>
      <c r="M2484" s="61"/>
      <c r="N2484" s="61"/>
      <c r="O2484" s="62"/>
      <c r="P2484" s="125"/>
      <c r="W2484" s="62"/>
      <c r="X2484" s="62"/>
    </row>
    <row r="2485" spans="1:24" s="57" customFormat="1" x14ac:dyDescent="0.25">
      <c r="A2485" s="75"/>
      <c r="D2485" s="58"/>
      <c r="E2485" s="58"/>
      <c r="F2485" s="58"/>
      <c r="G2485" s="58"/>
      <c r="H2485" s="60"/>
      <c r="I2485" s="60"/>
      <c r="J2485" s="60"/>
      <c r="K2485" s="60"/>
      <c r="M2485" s="61"/>
      <c r="N2485" s="61"/>
      <c r="O2485" s="62"/>
      <c r="P2485" s="125"/>
      <c r="W2485" s="62"/>
      <c r="X2485" s="62"/>
    </row>
    <row r="2486" spans="1:24" s="57" customFormat="1" x14ac:dyDescent="0.25">
      <c r="A2486" s="75"/>
      <c r="D2486" s="58"/>
      <c r="E2486" s="58"/>
      <c r="F2486" s="58"/>
      <c r="G2486" s="58"/>
      <c r="H2486" s="60"/>
      <c r="I2486" s="60"/>
      <c r="J2486" s="60"/>
      <c r="K2486" s="60"/>
      <c r="M2486" s="61"/>
      <c r="N2486" s="61"/>
      <c r="O2486" s="62"/>
      <c r="P2486" s="125"/>
      <c r="W2486" s="62"/>
      <c r="X2486" s="62"/>
    </row>
    <row r="2487" spans="1:24" s="57" customFormat="1" x14ac:dyDescent="0.25">
      <c r="A2487" s="75"/>
      <c r="D2487" s="58"/>
      <c r="E2487" s="58"/>
      <c r="F2487" s="58"/>
      <c r="G2487" s="58"/>
      <c r="H2487" s="60"/>
      <c r="I2487" s="60"/>
      <c r="J2487" s="60"/>
      <c r="K2487" s="60"/>
      <c r="M2487" s="61"/>
      <c r="N2487" s="61"/>
      <c r="O2487" s="62"/>
      <c r="P2487" s="125"/>
      <c r="W2487" s="62"/>
      <c r="X2487" s="62"/>
    </row>
    <row r="2488" spans="1:24" s="57" customFormat="1" x14ac:dyDescent="0.25">
      <c r="A2488" s="75"/>
      <c r="D2488" s="58"/>
      <c r="E2488" s="58"/>
      <c r="F2488" s="58"/>
      <c r="G2488" s="58"/>
      <c r="H2488" s="60"/>
      <c r="I2488" s="60"/>
      <c r="J2488" s="60"/>
      <c r="K2488" s="60"/>
      <c r="M2488" s="61"/>
      <c r="N2488" s="61"/>
      <c r="O2488" s="62"/>
      <c r="P2488" s="125"/>
      <c r="W2488" s="62"/>
      <c r="X2488" s="62"/>
    </row>
    <row r="2489" spans="1:24" s="57" customFormat="1" x14ac:dyDescent="0.25">
      <c r="A2489" s="75"/>
      <c r="D2489" s="58"/>
      <c r="E2489" s="58"/>
      <c r="F2489" s="58"/>
      <c r="G2489" s="58"/>
      <c r="H2489" s="60"/>
      <c r="I2489" s="60"/>
      <c r="J2489" s="60"/>
      <c r="K2489" s="60"/>
      <c r="M2489" s="61"/>
      <c r="N2489" s="61"/>
      <c r="O2489" s="62"/>
      <c r="P2489" s="125"/>
      <c r="W2489" s="62"/>
      <c r="X2489" s="62"/>
    </row>
    <row r="2490" spans="1:24" s="57" customFormat="1" x14ac:dyDescent="0.25">
      <c r="A2490" s="75"/>
      <c r="D2490" s="58"/>
      <c r="E2490" s="58"/>
      <c r="F2490" s="58"/>
      <c r="G2490" s="58"/>
      <c r="H2490" s="60"/>
      <c r="I2490" s="60"/>
      <c r="J2490" s="60"/>
      <c r="K2490" s="60"/>
      <c r="M2490" s="61"/>
      <c r="N2490" s="61"/>
      <c r="O2490" s="62"/>
      <c r="P2490" s="125"/>
      <c r="W2490" s="62"/>
      <c r="X2490" s="62"/>
    </row>
    <row r="2491" spans="1:24" s="57" customFormat="1" x14ac:dyDescent="0.25">
      <c r="A2491" s="75"/>
      <c r="D2491" s="58"/>
      <c r="E2491" s="58"/>
      <c r="F2491" s="58"/>
      <c r="G2491" s="58"/>
      <c r="H2491" s="60"/>
      <c r="I2491" s="60"/>
      <c r="J2491" s="60"/>
      <c r="K2491" s="60"/>
      <c r="M2491" s="61"/>
      <c r="N2491" s="61"/>
      <c r="O2491" s="62"/>
      <c r="P2491" s="125"/>
      <c r="W2491" s="62"/>
      <c r="X2491" s="62"/>
    </row>
    <row r="2492" spans="1:24" s="57" customFormat="1" x14ac:dyDescent="0.25">
      <c r="A2492" s="75"/>
      <c r="D2492" s="58"/>
      <c r="E2492" s="58"/>
      <c r="F2492" s="58"/>
      <c r="G2492" s="58"/>
      <c r="H2492" s="60"/>
      <c r="I2492" s="60"/>
      <c r="J2492" s="60"/>
      <c r="K2492" s="60"/>
      <c r="M2492" s="61"/>
      <c r="N2492" s="61"/>
      <c r="O2492" s="62"/>
      <c r="P2492" s="125"/>
      <c r="W2492" s="62"/>
      <c r="X2492" s="62"/>
    </row>
    <row r="2493" spans="1:24" s="57" customFormat="1" x14ac:dyDescent="0.25">
      <c r="A2493" s="75"/>
      <c r="D2493" s="58"/>
      <c r="E2493" s="58"/>
      <c r="F2493" s="58"/>
      <c r="G2493" s="58"/>
      <c r="H2493" s="60"/>
      <c r="I2493" s="60"/>
      <c r="J2493" s="60"/>
      <c r="K2493" s="60"/>
      <c r="M2493" s="61"/>
      <c r="N2493" s="61"/>
      <c r="O2493" s="62"/>
      <c r="P2493" s="125"/>
      <c r="W2493" s="62"/>
      <c r="X2493" s="62"/>
    </row>
    <row r="2494" spans="1:24" s="57" customFormat="1" x14ac:dyDescent="0.25">
      <c r="A2494" s="75"/>
      <c r="D2494" s="58"/>
      <c r="E2494" s="58"/>
      <c r="F2494" s="58"/>
      <c r="G2494" s="58"/>
      <c r="H2494" s="60"/>
      <c r="I2494" s="60"/>
      <c r="J2494" s="60"/>
      <c r="K2494" s="60"/>
      <c r="M2494" s="61"/>
      <c r="N2494" s="61"/>
      <c r="O2494" s="62"/>
      <c r="P2494" s="125"/>
      <c r="W2494" s="62"/>
      <c r="X2494" s="62"/>
    </row>
    <row r="2495" spans="1:24" s="57" customFormat="1" x14ac:dyDescent="0.25">
      <c r="A2495" s="75"/>
      <c r="D2495" s="58"/>
      <c r="E2495" s="58"/>
      <c r="F2495" s="58"/>
      <c r="G2495" s="58"/>
      <c r="H2495" s="60"/>
      <c r="I2495" s="60"/>
      <c r="J2495" s="60"/>
      <c r="K2495" s="60"/>
      <c r="M2495" s="61"/>
      <c r="N2495" s="61"/>
      <c r="O2495" s="62"/>
      <c r="P2495" s="125"/>
      <c r="W2495" s="62"/>
      <c r="X2495" s="62"/>
    </row>
    <row r="2496" spans="1:24" s="57" customFormat="1" x14ac:dyDescent="0.25">
      <c r="A2496" s="75"/>
      <c r="D2496" s="58"/>
      <c r="E2496" s="58"/>
      <c r="F2496" s="58"/>
      <c r="G2496" s="58"/>
      <c r="H2496" s="60"/>
      <c r="I2496" s="60"/>
      <c r="J2496" s="60"/>
      <c r="K2496" s="60"/>
      <c r="M2496" s="61"/>
      <c r="N2496" s="61"/>
      <c r="O2496" s="62"/>
      <c r="P2496" s="125"/>
      <c r="W2496" s="62"/>
      <c r="X2496" s="62"/>
    </row>
    <row r="2497" spans="1:24" s="57" customFormat="1" x14ac:dyDescent="0.25">
      <c r="A2497" s="75"/>
      <c r="D2497" s="58"/>
      <c r="E2497" s="58"/>
      <c r="F2497" s="58"/>
      <c r="G2497" s="58"/>
      <c r="H2497" s="60"/>
      <c r="I2497" s="60"/>
      <c r="J2497" s="60"/>
      <c r="K2497" s="60"/>
      <c r="M2497" s="61"/>
      <c r="N2497" s="61"/>
      <c r="O2497" s="62"/>
      <c r="P2497" s="125"/>
      <c r="W2497" s="62"/>
      <c r="X2497" s="62"/>
    </row>
    <row r="2498" spans="1:24" s="57" customFormat="1" x14ac:dyDescent="0.25">
      <c r="A2498" s="75"/>
      <c r="D2498" s="58"/>
      <c r="E2498" s="58"/>
      <c r="F2498" s="58"/>
      <c r="G2498" s="58"/>
      <c r="H2498" s="60"/>
      <c r="I2498" s="60"/>
      <c r="J2498" s="60"/>
      <c r="K2498" s="60"/>
      <c r="M2498" s="61"/>
      <c r="N2498" s="61"/>
      <c r="O2498" s="62"/>
      <c r="P2498" s="125"/>
      <c r="W2498" s="62"/>
      <c r="X2498" s="62"/>
    </row>
    <row r="2499" spans="1:24" s="57" customFormat="1" x14ac:dyDescent="0.25">
      <c r="A2499" s="75"/>
      <c r="D2499" s="58"/>
      <c r="E2499" s="58"/>
      <c r="F2499" s="58"/>
      <c r="G2499" s="58"/>
      <c r="H2499" s="60"/>
      <c r="I2499" s="60"/>
      <c r="J2499" s="60"/>
      <c r="K2499" s="60"/>
      <c r="M2499" s="61"/>
      <c r="N2499" s="61"/>
      <c r="O2499" s="62"/>
      <c r="P2499" s="125"/>
      <c r="W2499" s="62"/>
      <c r="X2499" s="62"/>
    </row>
    <row r="2500" spans="1:24" s="57" customFormat="1" x14ac:dyDescent="0.25">
      <c r="A2500" s="75"/>
      <c r="D2500" s="58"/>
      <c r="E2500" s="58"/>
      <c r="F2500" s="58"/>
      <c r="G2500" s="58"/>
      <c r="H2500" s="60"/>
      <c r="I2500" s="60"/>
      <c r="J2500" s="60"/>
      <c r="K2500" s="60"/>
      <c r="M2500" s="61"/>
      <c r="N2500" s="61"/>
      <c r="O2500" s="62"/>
      <c r="P2500" s="125"/>
      <c r="W2500" s="62"/>
      <c r="X2500" s="62"/>
    </row>
    <row r="2501" spans="1:24" s="57" customFormat="1" x14ac:dyDescent="0.25">
      <c r="A2501" s="75"/>
      <c r="D2501" s="58"/>
      <c r="E2501" s="58"/>
      <c r="F2501" s="58"/>
      <c r="G2501" s="58"/>
      <c r="H2501" s="60"/>
      <c r="I2501" s="60"/>
      <c r="J2501" s="60"/>
      <c r="K2501" s="60"/>
      <c r="M2501" s="61"/>
      <c r="N2501" s="61"/>
      <c r="O2501" s="62"/>
      <c r="P2501" s="125"/>
      <c r="W2501" s="62"/>
      <c r="X2501" s="62"/>
    </row>
    <row r="2502" spans="1:24" s="57" customFormat="1" x14ac:dyDescent="0.25">
      <c r="A2502" s="75"/>
      <c r="D2502" s="58"/>
      <c r="E2502" s="58"/>
      <c r="F2502" s="58"/>
      <c r="G2502" s="58"/>
      <c r="H2502" s="60"/>
      <c r="I2502" s="60"/>
      <c r="J2502" s="60"/>
      <c r="K2502" s="60"/>
      <c r="M2502" s="61"/>
      <c r="N2502" s="61"/>
      <c r="O2502" s="62"/>
      <c r="P2502" s="125"/>
      <c r="W2502" s="62"/>
      <c r="X2502" s="62"/>
    </row>
    <row r="2503" spans="1:24" s="57" customFormat="1" x14ac:dyDescent="0.25">
      <c r="A2503" s="75"/>
      <c r="D2503" s="58"/>
      <c r="E2503" s="58"/>
      <c r="F2503" s="58"/>
      <c r="G2503" s="58"/>
      <c r="H2503" s="60"/>
      <c r="I2503" s="60"/>
      <c r="J2503" s="60"/>
      <c r="K2503" s="60"/>
      <c r="M2503" s="61"/>
      <c r="N2503" s="61"/>
      <c r="O2503" s="62"/>
      <c r="P2503" s="125"/>
      <c r="W2503" s="62"/>
      <c r="X2503" s="62"/>
    </row>
    <row r="2504" spans="1:24" s="57" customFormat="1" x14ac:dyDescent="0.25">
      <c r="A2504" s="75"/>
      <c r="D2504" s="58"/>
      <c r="E2504" s="58"/>
      <c r="F2504" s="58"/>
      <c r="G2504" s="58"/>
      <c r="H2504" s="60"/>
      <c r="I2504" s="60"/>
      <c r="J2504" s="60"/>
      <c r="K2504" s="60"/>
      <c r="M2504" s="61"/>
      <c r="N2504" s="61"/>
      <c r="O2504" s="62"/>
      <c r="P2504" s="125"/>
      <c r="W2504" s="62"/>
      <c r="X2504" s="62"/>
    </row>
    <row r="2505" spans="1:24" s="57" customFormat="1" x14ac:dyDescent="0.25">
      <c r="A2505" s="75"/>
      <c r="D2505" s="58"/>
      <c r="E2505" s="58"/>
      <c r="F2505" s="58"/>
      <c r="G2505" s="58"/>
      <c r="H2505" s="60"/>
      <c r="I2505" s="60"/>
      <c r="J2505" s="60"/>
      <c r="K2505" s="60"/>
      <c r="M2505" s="61"/>
      <c r="N2505" s="61"/>
      <c r="O2505" s="62"/>
      <c r="P2505" s="125"/>
      <c r="W2505" s="62"/>
      <c r="X2505" s="62"/>
    </row>
    <row r="2506" spans="1:24" s="57" customFormat="1" x14ac:dyDescent="0.25">
      <c r="A2506" s="75"/>
      <c r="D2506" s="58"/>
      <c r="E2506" s="58"/>
      <c r="F2506" s="58"/>
      <c r="G2506" s="58"/>
      <c r="H2506" s="60"/>
      <c r="I2506" s="60"/>
      <c r="J2506" s="60"/>
      <c r="K2506" s="60"/>
      <c r="M2506" s="61"/>
      <c r="N2506" s="61"/>
      <c r="O2506" s="62"/>
      <c r="P2506" s="125"/>
      <c r="W2506" s="62"/>
      <c r="X2506" s="62"/>
    </row>
    <row r="2507" spans="1:24" s="57" customFormat="1" x14ac:dyDescent="0.25">
      <c r="A2507" s="75"/>
      <c r="D2507" s="58"/>
      <c r="E2507" s="58"/>
      <c r="F2507" s="58"/>
      <c r="G2507" s="58"/>
      <c r="H2507" s="60"/>
      <c r="I2507" s="60"/>
      <c r="J2507" s="60"/>
      <c r="K2507" s="60"/>
      <c r="M2507" s="61"/>
      <c r="N2507" s="61"/>
      <c r="O2507" s="62"/>
      <c r="P2507" s="125"/>
      <c r="W2507" s="62"/>
      <c r="X2507" s="62"/>
    </row>
    <row r="2508" spans="1:24" s="57" customFormat="1" x14ac:dyDescent="0.25">
      <c r="A2508" s="75"/>
      <c r="D2508" s="58"/>
      <c r="E2508" s="58"/>
      <c r="F2508" s="58"/>
      <c r="G2508" s="58"/>
      <c r="H2508" s="60"/>
      <c r="I2508" s="60"/>
      <c r="J2508" s="60"/>
      <c r="K2508" s="60"/>
      <c r="M2508" s="61"/>
      <c r="N2508" s="61"/>
      <c r="O2508" s="62"/>
      <c r="P2508" s="125"/>
      <c r="W2508" s="62"/>
      <c r="X2508" s="62"/>
    </row>
    <row r="2509" spans="1:24" s="57" customFormat="1" x14ac:dyDescent="0.25">
      <c r="A2509" s="75"/>
      <c r="D2509" s="58"/>
      <c r="E2509" s="58"/>
      <c r="F2509" s="58"/>
      <c r="G2509" s="58"/>
      <c r="H2509" s="60"/>
      <c r="I2509" s="60"/>
      <c r="J2509" s="60"/>
      <c r="K2509" s="60"/>
      <c r="M2509" s="61"/>
      <c r="N2509" s="61"/>
      <c r="O2509" s="62"/>
      <c r="P2509" s="125"/>
      <c r="W2509" s="62"/>
      <c r="X2509" s="62"/>
    </row>
    <row r="2510" spans="1:24" s="57" customFormat="1" x14ac:dyDescent="0.25">
      <c r="A2510" s="75"/>
      <c r="D2510" s="58"/>
      <c r="E2510" s="58"/>
      <c r="F2510" s="58"/>
      <c r="G2510" s="58"/>
      <c r="H2510" s="60"/>
      <c r="I2510" s="60"/>
      <c r="J2510" s="60"/>
      <c r="K2510" s="60"/>
      <c r="M2510" s="61"/>
      <c r="N2510" s="61"/>
      <c r="O2510" s="62"/>
      <c r="P2510" s="125"/>
      <c r="W2510" s="62"/>
      <c r="X2510" s="62"/>
    </row>
    <row r="2511" spans="1:24" s="57" customFormat="1" x14ac:dyDescent="0.25">
      <c r="A2511" s="75"/>
      <c r="D2511" s="58"/>
      <c r="E2511" s="58"/>
      <c r="F2511" s="58"/>
      <c r="G2511" s="58"/>
      <c r="H2511" s="60"/>
      <c r="I2511" s="60"/>
      <c r="J2511" s="60"/>
      <c r="K2511" s="60"/>
      <c r="M2511" s="61"/>
      <c r="N2511" s="61"/>
      <c r="O2511" s="62"/>
      <c r="P2511" s="125"/>
      <c r="W2511" s="62"/>
      <c r="X2511" s="62"/>
    </row>
    <row r="2512" spans="1:24" s="57" customFormat="1" x14ac:dyDescent="0.25">
      <c r="A2512" s="75"/>
      <c r="D2512" s="58"/>
      <c r="E2512" s="58"/>
      <c r="F2512" s="58"/>
      <c r="G2512" s="58"/>
      <c r="H2512" s="60"/>
      <c r="I2512" s="60"/>
      <c r="J2512" s="60"/>
      <c r="K2512" s="60"/>
      <c r="M2512" s="61"/>
      <c r="N2512" s="61"/>
      <c r="O2512" s="62"/>
      <c r="P2512" s="125"/>
      <c r="W2512" s="62"/>
      <c r="X2512" s="62"/>
    </row>
    <row r="2513" spans="1:24" s="57" customFormat="1" x14ac:dyDescent="0.25">
      <c r="A2513" s="75"/>
      <c r="D2513" s="58"/>
      <c r="E2513" s="58"/>
      <c r="F2513" s="58"/>
      <c r="G2513" s="58"/>
      <c r="H2513" s="60"/>
      <c r="I2513" s="60"/>
      <c r="J2513" s="60"/>
      <c r="K2513" s="60"/>
      <c r="M2513" s="61"/>
      <c r="N2513" s="61"/>
      <c r="O2513" s="62"/>
      <c r="P2513" s="125"/>
      <c r="W2513" s="62"/>
      <c r="X2513" s="62"/>
    </row>
    <row r="2514" spans="1:24" s="57" customFormat="1" x14ac:dyDescent="0.25">
      <c r="A2514" s="75"/>
      <c r="D2514" s="58"/>
      <c r="E2514" s="58"/>
      <c r="F2514" s="58"/>
      <c r="G2514" s="58"/>
      <c r="H2514" s="60"/>
      <c r="I2514" s="60"/>
      <c r="J2514" s="60"/>
      <c r="K2514" s="60"/>
      <c r="M2514" s="61"/>
      <c r="N2514" s="61"/>
      <c r="O2514" s="62"/>
      <c r="P2514" s="125"/>
      <c r="W2514" s="62"/>
      <c r="X2514" s="62"/>
    </row>
    <row r="2515" spans="1:24" s="57" customFormat="1" x14ac:dyDescent="0.25">
      <c r="A2515" s="75"/>
      <c r="D2515" s="58"/>
      <c r="E2515" s="58"/>
      <c r="F2515" s="58"/>
      <c r="G2515" s="58"/>
      <c r="H2515" s="60"/>
      <c r="I2515" s="60"/>
      <c r="J2515" s="60"/>
      <c r="K2515" s="60"/>
      <c r="M2515" s="61"/>
      <c r="N2515" s="61"/>
      <c r="O2515" s="62"/>
      <c r="P2515" s="125"/>
      <c r="W2515" s="62"/>
      <c r="X2515" s="62"/>
    </row>
    <row r="2516" spans="1:24" s="57" customFormat="1" x14ac:dyDescent="0.25">
      <c r="A2516" s="75"/>
      <c r="D2516" s="58"/>
      <c r="E2516" s="58"/>
      <c r="F2516" s="58"/>
      <c r="G2516" s="58"/>
      <c r="H2516" s="60"/>
      <c r="I2516" s="60"/>
      <c r="J2516" s="60"/>
      <c r="K2516" s="60"/>
      <c r="M2516" s="61"/>
      <c r="N2516" s="61"/>
      <c r="O2516" s="62"/>
      <c r="P2516" s="125"/>
      <c r="W2516" s="62"/>
      <c r="X2516" s="62"/>
    </row>
    <row r="2517" spans="1:24" s="57" customFormat="1" x14ac:dyDescent="0.25">
      <c r="A2517" s="75"/>
      <c r="D2517" s="58"/>
      <c r="E2517" s="58"/>
      <c r="F2517" s="58"/>
      <c r="G2517" s="58"/>
      <c r="H2517" s="60"/>
      <c r="I2517" s="60"/>
      <c r="J2517" s="60"/>
      <c r="K2517" s="60"/>
      <c r="M2517" s="61"/>
      <c r="N2517" s="61"/>
      <c r="O2517" s="62"/>
      <c r="P2517" s="125"/>
      <c r="W2517" s="62"/>
      <c r="X2517" s="62"/>
    </row>
    <row r="2518" spans="1:24" s="57" customFormat="1" x14ac:dyDescent="0.25">
      <c r="A2518" s="75"/>
      <c r="D2518" s="58"/>
      <c r="E2518" s="58"/>
      <c r="F2518" s="58"/>
      <c r="G2518" s="58"/>
      <c r="H2518" s="60"/>
      <c r="I2518" s="60"/>
      <c r="J2518" s="60"/>
      <c r="K2518" s="60"/>
      <c r="M2518" s="61"/>
      <c r="N2518" s="61"/>
      <c r="O2518" s="62"/>
      <c r="P2518" s="125"/>
      <c r="W2518" s="62"/>
      <c r="X2518" s="62"/>
    </row>
    <row r="2519" spans="1:24" s="57" customFormat="1" x14ac:dyDescent="0.25">
      <c r="A2519" s="75"/>
      <c r="D2519" s="58"/>
      <c r="E2519" s="58"/>
      <c r="F2519" s="58"/>
      <c r="G2519" s="58"/>
      <c r="H2519" s="60"/>
      <c r="I2519" s="60"/>
      <c r="J2519" s="60"/>
      <c r="K2519" s="60"/>
      <c r="M2519" s="61"/>
      <c r="N2519" s="61"/>
      <c r="O2519" s="62"/>
      <c r="P2519" s="125"/>
      <c r="W2519" s="62"/>
      <c r="X2519" s="62"/>
    </row>
    <row r="2520" spans="1:24" s="57" customFormat="1" x14ac:dyDescent="0.25">
      <c r="A2520" s="75"/>
      <c r="D2520" s="58"/>
      <c r="E2520" s="58"/>
      <c r="F2520" s="58"/>
      <c r="G2520" s="58"/>
      <c r="H2520" s="60"/>
      <c r="I2520" s="60"/>
      <c r="J2520" s="60"/>
      <c r="K2520" s="60"/>
      <c r="M2520" s="61"/>
      <c r="N2520" s="61"/>
      <c r="O2520" s="62"/>
      <c r="P2520" s="125"/>
      <c r="W2520" s="62"/>
      <c r="X2520" s="62"/>
    </row>
    <row r="2521" spans="1:24" s="57" customFormat="1" x14ac:dyDescent="0.25">
      <c r="A2521" s="75"/>
      <c r="D2521" s="58"/>
      <c r="E2521" s="58"/>
      <c r="F2521" s="58"/>
      <c r="G2521" s="58"/>
      <c r="H2521" s="60"/>
      <c r="I2521" s="60"/>
      <c r="J2521" s="60"/>
      <c r="K2521" s="60"/>
      <c r="M2521" s="61"/>
      <c r="N2521" s="61"/>
      <c r="O2521" s="62"/>
      <c r="P2521" s="125"/>
      <c r="W2521" s="62"/>
      <c r="X2521" s="62"/>
    </row>
    <row r="2522" spans="1:24" s="57" customFormat="1" x14ac:dyDescent="0.25">
      <c r="A2522" s="75"/>
      <c r="D2522" s="58"/>
      <c r="E2522" s="58"/>
      <c r="F2522" s="58"/>
      <c r="G2522" s="58"/>
      <c r="H2522" s="60"/>
      <c r="I2522" s="60"/>
      <c r="J2522" s="60"/>
      <c r="K2522" s="60"/>
      <c r="M2522" s="61"/>
      <c r="N2522" s="61"/>
      <c r="O2522" s="62"/>
      <c r="P2522" s="125"/>
      <c r="W2522" s="62"/>
      <c r="X2522" s="62"/>
    </row>
    <row r="2523" spans="1:24" s="57" customFormat="1" x14ac:dyDescent="0.25">
      <c r="A2523" s="75"/>
      <c r="D2523" s="58"/>
      <c r="E2523" s="58"/>
      <c r="F2523" s="58"/>
      <c r="G2523" s="58"/>
      <c r="H2523" s="60"/>
      <c r="I2523" s="60"/>
      <c r="J2523" s="60"/>
      <c r="K2523" s="60"/>
      <c r="M2523" s="61"/>
      <c r="N2523" s="61"/>
      <c r="O2523" s="62"/>
      <c r="P2523" s="125"/>
      <c r="W2523" s="62"/>
      <c r="X2523" s="62"/>
    </row>
    <row r="2524" spans="1:24" s="57" customFormat="1" x14ac:dyDescent="0.25">
      <c r="A2524" s="75"/>
      <c r="D2524" s="58"/>
      <c r="E2524" s="58"/>
      <c r="F2524" s="58"/>
      <c r="G2524" s="58"/>
      <c r="H2524" s="60"/>
      <c r="I2524" s="60"/>
      <c r="J2524" s="60"/>
      <c r="K2524" s="60"/>
      <c r="M2524" s="61"/>
      <c r="N2524" s="61"/>
      <c r="O2524" s="62"/>
      <c r="P2524" s="125"/>
      <c r="W2524" s="62"/>
      <c r="X2524" s="62"/>
    </row>
    <row r="2525" spans="1:24" s="57" customFormat="1" x14ac:dyDescent="0.25">
      <c r="A2525" s="75"/>
      <c r="D2525" s="58"/>
      <c r="E2525" s="58"/>
      <c r="F2525" s="58"/>
      <c r="G2525" s="58"/>
      <c r="H2525" s="60"/>
      <c r="I2525" s="60"/>
      <c r="J2525" s="60"/>
      <c r="K2525" s="60"/>
      <c r="M2525" s="61"/>
      <c r="N2525" s="61"/>
      <c r="O2525" s="62"/>
      <c r="P2525" s="125"/>
      <c r="W2525" s="62"/>
      <c r="X2525" s="62"/>
    </row>
    <row r="2526" spans="1:24" s="57" customFormat="1" x14ac:dyDescent="0.25">
      <c r="A2526" s="75"/>
      <c r="D2526" s="58"/>
      <c r="E2526" s="58"/>
      <c r="F2526" s="58"/>
      <c r="G2526" s="58"/>
      <c r="H2526" s="60"/>
      <c r="I2526" s="60"/>
      <c r="J2526" s="60"/>
      <c r="K2526" s="60"/>
      <c r="M2526" s="61"/>
      <c r="N2526" s="61"/>
      <c r="O2526" s="62"/>
      <c r="P2526" s="125"/>
      <c r="W2526" s="62"/>
      <c r="X2526" s="62"/>
    </row>
    <row r="2527" spans="1:24" s="57" customFormat="1" x14ac:dyDescent="0.25">
      <c r="A2527" s="75"/>
      <c r="D2527" s="58"/>
      <c r="E2527" s="58"/>
      <c r="F2527" s="58"/>
      <c r="G2527" s="58"/>
      <c r="H2527" s="60"/>
      <c r="I2527" s="60"/>
      <c r="J2527" s="60"/>
      <c r="K2527" s="60"/>
      <c r="M2527" s="61"/>
      <c r="N2527" s="61"/>
      <c r="O2527" s="62"/>
      <c r="P2527" s="125"/>
      <c r="W2527" s="62"/>
      <c r="X2527" s="62"/>
    </row>
    <row r="2528" spans="1:24" s="57" customFormat="1" x14ac:dyDescent="0.25">
      <c r="A2528" s="75"/>
      <c r="D2528" s="58"/>
      <c r="E2528" s="58"/>
      <c r="F2528" s="58"/>
      <c r="G2528" s="58"/>
      <c r="H2528" s="60"/>
      <c r="I2528" s="60"/>
      <c r="J2528" s="60"/>
      <c r="K2528" s="60"/>
      <c r="M2528" s="61"/>
      <c r="N2528" s="61"/>
      <c r="O2528" s="62"/>
      <c r="P2528" s="125"/>
      <c r="W2528" s="62"/>
      <c r="X2528" s="62"/>
    </row>
    <row r="2529" spans="1:24" s="57" customFormat="1" x14ac:dyDescent="0.25">
      <c r="A2529" s="75"/>
      <c r="D2529" s="58"/>
      <c r="E2529" s="58"/>
      <c r="F2529" s="58"/>
      <c r="G2529" s="58"/>
      <c r="H2529" s="60"/>
      <c r="I2529" s="60"/>
      <c r="J2529" s="60"/>
      <c r="K2529" s="60"/>
      <c r="M2529" s="61"/>
      <c r="N2529" s="61"/>
      <c r="O2529" s="62"/>
      <c r="P2529" s="125"/>
      <c r="W2529" s="62"/>
      <c r="X2529" s="62"/>
    </row>
    <row r="2530" spans="1:24" s="57" customFormat="1" x14ac:dyDescent="0.25">
      <c r="A2530" s="75"/>
      <c r="D2530" s="58"/>
      <c r="E2530" s="58"/>
      <c r="F2530" s="58"/>
      <c r="G2530" s="58"/>
      <c r="H2530" s="60"/>
      <c r="I2530" s="60"/>
      <c r="J2530" s="60"/>
      <c r="K2530" s="60"/>
      <c r="M2530" s="61"/>
      <c r="N2530" s="61"/>
      <c r="O2530" s="62"/>
      <c r="P2530" s="125"/>
      <c r="W2530" s="62"/>
      <c r="X2530" s="62"/>
    </row>
    <row r="2531" spans="1:24" s="57" customFormat="1" x14ac:dyDescent="0.25">
      <c r="A2531" s="75"/>
      <c r="D2531" s="58"/>
      <c r="E2531" s="58"/>
      <c r="F2531" s="58"/>
      <c r="G2531" s="58"/>
      <c r="H2531" s="60"/>
      <c r="I2531" s="60"/>
      <c r="J2531" s="60"/>
      <c r="K2531" s="60"/>
      <c r="M2531" s="61"/>
      <c r="N2531" s="61"/>
      <c r="O2531" s="62"/>
      <c r="P2531" s="125"/>
      <c r="W2531" s="62"/>
      <c r="X2531" s="62"/>
    </row>
    <row r="2532" spans="1:24" s="57" customFormat="1" x14ac:dyDescent="0.25">
      <c r="A2532" s="75"/>
      <c r="D2532" s="58"/>
      <c r="E2532" s="58"/>
      <c r="F2532" s="58"/>
      <c r="G2532" s="58"/>
      <c r="H2532" s="60"/>
      <c r="I2532" s="60"/>
      <c r="J2532" s="60"/>
      <c r="K2532" s="60"/>
      <c r="M2532" s="61"/>
      <c r="N2532" s="61"/>
      <c r="O2532" s="62"/>
      <c r="P2532" s="125"/>
      <c r="W2532" s="62"/>
      <c r="X2532" s="62"/>
    </row>
    <row r="2533" spans="1:24" s="57" customFormat="1" x14ac:dyDescent="0.25">
      <c r="A2533" s="75"/>
      <c r="D2533" s="58"/>
      <c r="E2533" s="58"/>
      <c r="F2533" s="58"/>
      <c r="G2533" s="58"/>
      <c r="H2533" s="60"/>
      <c r="I2533" s="60"/>
      <c r="J2533" s="60"/>
      <c r="K2533" s="60"/>
      <c r="M2533" s="61"/>
      <c r="N2533" s="61"/>
      <c r="O2533" s="62"/>
      <c r="P2533" s="125"/>
      <c r="W2533" s="62"/>
      <c r="X2533" s="62"/>
    </row>
    <row r="2534" spans="1:24" s="57" customFormat="1" x14ac:dyDescent="0.25">
      <c r="A2534" s="75"/>
      <c r="D2534" s="58"/>
      <c r="E2534" s="58"/>
      <c r="F2534" s="58"/>
      <c r="G2534" s="58"/>
      <c r="H2534" s="60"/>
      <c r="I2534" s="60"/>
      <c r="J2534" s="60"/>
      <c r="K2534" s="60"/>
      <c r="M2534" s="61"/>
      <c r="N2534" s="61"/>
      <c r="O2534" s="62"/>
      <c r="P2534" s="125"/>
      <c r="W2534" s="62"/>
      <c r="X2534" s="62"/>
    </row>
    <row r="2535" spans="1:24" s="57" customFormat="1" x14ac:dyDescent="0.25">
      <c r="A2535" s="75"/>
      <c r="D2535" s="58"/>
      <c r="E2535" s="58"/>
      <c r="F2535" s="58"/>
      <c r="G2535" s="58"/>
      <c r="H2535" s="60"/>
      <c r="I2535" s="60"/>
      <c r="J2535" s="60"/>
      <c r="K2535" s="60"/>
      <c r="M2535" s="61"/>
      <c r="N2535" s="61"/>
      <c r="O2535" s="62"/>
      <c r="P2535" s="125"/>
      <c r="W2535" s="62"/>
      <c r="X2535" s="62"/>
    </row>
    <row r="2536" spans="1:24" s="57" customFormat="1" x14ac:dyDescent="0.25">
      <c r="A2536" s="75"/>
      <c r="D2536" s="58"/>
      <c r="E2536" s="58"/>
      <c r="F2536" s="58"/>
      <c r="G2536" s="58"/>
      <c r="H2536" s="60"/>
      <c r="I2536" s="60"/>
      <c r="J2536" s="60"/>
      <c r="K2536" s="60"/>
      <c r="M2536" s="61"/>
      <c r="N2536" s="61"/>
      <c r="O2536" s="62"/>
      <c r="P2536" s="125"/>
      <c r="W2536" s="62"/>
      <c r="X2536" s="62"/>
    </row>
    <row r="2537" spans="1:24" s="57" customFormat="1" x14ac:dyDescent="0.25">
      <c r="A2537" s="75"/>
      <c r="D2537" s="58"/>
      <c r="E2537" s="58"/>
      <c r="F2537" s="58"/>
      <c r="G2537" s="58"/>
      <c r="H2537" s="60"/>
      <c r="I2537" s="60"/>
      <c r="J2537" s="60"/>
      <c r="K2537" s="60"/>
      <c r="M2537" s="61"/>
      <c r="N2537" s="61"/>
      <c r="O2537" s="62"/>
      <c r="P2537" s="125"/>
      <c r="W2537" s="62"/>
      <c r="X2537" s="62"/>
    </row>
    <row r="2538" spans="1:24" s="57" customFormat="1" x14ac:dyDescent="0.25">
      <c r="A2538" s="75"/>
      <c r="D2538" s="58"/>
      <c r="E2538" s="58"/>
      <c r="F2538" s="58"/>
      <c r="G2538" s="58"/>
      <c r="H2538" s="60"/>
      <c r="I2538" s="60"/>
      <c r="J2538" s="60"/>
      <c r="K2538" s="60"/>
      <c r="M2538" s="61"/>
      <c r="N2538" s="61"/>
      <c r="O2538" s="62"/>
      <c r="P2538" s="125"/>
      <c r="W2538" s="62"/>
      <c r="X2538" s="62"/>
    </row>
    <row r="2539" spans="1:24" s="57" customFormat="1" x14ac:dyDescent="0.25">
      <c r="A2539" s="75"/>
      <c r="D2539" s="58"/>
      <c r="E2539" s="58"/>
      <c r="F2539" s="58"/>
      <c r="G2539" s="58"/>
      <c r="H2539" s="60"/>
      <c r="I2539" s="60"/>
      <c r="J2539" s="60"/>
      <c r="K2539" s="60"/>
      <c r="M2539" s="61"/>
      <c r="N2539" s="61"/>
      <c r="O2539" s="62"/>
      <c r="P2539" s="125"/>
      <c r="W2539" s="62"/>
      <c r="X2539" s="62"/>
    </row>
    <row r="2540" spans="1:24" s="57" customFormat="1" x14ac:dyDescent="0.25">
      <c r="A2540" s="75"/>
      <c r="D2540" s="58"/>
      <c r="E2540" s="58"/>
      <c r="F2540" s="58"/>
      <c r="G2540" s="58"/>
      <c r="H2540" s="60"/>
      <c r="I2540" s="60"/>
      <c r="J2540" s="60"/>
      <c r="K2540" s="60"/>
      <c r="M2540" s="61"/>
      <c r="N2540" s="61"/>
      <c r="O2540" s="62"/>
      <c r="P2540" s="125"/>
      <c r="W2540" s="62"/>
      <c r="X2540" s="62"/>
    </row>
    <row r="2541" spans="1:24" s="57" customFormat="1" x14ac:dyDescent="0.25">
      <c r="A2541" s="75"/>
      <c r="D2541" s="58"/>
      <c r="E2541" s="58"/>
      <c r="F2541" s="58"/>
      <c r="G2541" s="58"/>
      <c r="H2541" s="60"/>
      <c r="I2541" s="60"/>
      <c r="J2541" s="60"/>
      <c r="K2541" s="60"/>
      <c r="M2541" s="61"/>
      <c r="N2541" s="61"/>
      <c r="O2541" s="62"/>
      <c r="P2541" s="125"/>
      <c r="W2541" s="62"/>
      <c r="X2541" s="62"/>
    </row>
    <row r="2542" spans="1:24" s="57" customFormat="1" x14ac:dyDescent="0.25">
      <c r="A2542" s="75"/>
      <c r="D2542" s="58"/>
      <c r="E2542" s="58"/>
      <c r="F2542" s="58"/>
      <c r="G2542" s="58"/>
      <c r="H2542" s="60"/>
      <c r="I2542" s="60"/>
      <c r="J2542" s="60"/>
      <c r="K2542" s="60"/>
      <c r="M2542" s="61"/>
      <c r="N2542" s="61"/>
      <c r="O2542" s="62"/>
      <c r="P2542" s="125"/>
      <c r="W2542" s="62"/>
      <c r="X2542" s="62"/>
    </row>
    <row r="2543" spans="1:24" s="57" customFormat="1" x14ac:dyDescent="0.25">
      <c r="A2543" s="75"/>
      <c r="D2543" s="58"/>
      <c r="E2543" s="58"/>
      <c r="F2543" s="58"/>
      <c r="G2543" s="58"/>
      <c r="H2543" s="60"/>
      <c r="I2543" s="60"/>
      <c r="J2543" s="60"/>
      <c r="K2543" s="60"/>
      <c r="M2543" s="61"/>
      <c r="N2543" s="61"/>
      <c r="O2543" s="62"/>
      <c r="P2543" s="125"/>
      <c r="W2543" s="62"/>
      <c r="X2543" s="62"/>
    </row>
    <row r="2544" spans="1:24" s="57" customFormat="1" x14ac:dyDescent="0.25">
      <c r="A2544" s="75"/>
      <c r="D2544" s="58"/>
      <c r="E2544" s="58"/>
      <c r="F2544" s="58"/>
      <c r="G2544" s="58"/>
      <c r="H2544" s="60"/>
      <c r="I2544" s="60"/>
      <c r="J2544" s="60"/>
      <c r="K2544" s="60"/>
      <c r="M2544" s="61"/>
      <c r="N2544" s="61"/>
      <c r="O2544" s="62"/>
      <c r="P2544" s="125"/>
      <c r="W2544" s="62"/>
      <c r="X2544" s="62"/>
    </row>
    <row r="2545" spans="1:24" s="57" customFormat="1" x14ac:dyDescent="0.25">
      <c r="A2545" s="75"/>
      <c r="D2545" s="58"/>
      <c r="E2545" s="58"/>
      <c r="F2545" s="58"/>
      <c r="G2545" s="58"/>
      <c r="H2545" s="60"/>
      <c r="I2545" s="60"/>
      <c r="J2545" s="60"/>
      <c r="K2545" s="60"/>
      <c r="M2545" s="61"/>
      <c r="N2545" s="61"/>
      <c r="O2545" s="62"/>
      <c r="P2545" s="125"/>
      <c r="W2545" s="62"/>
      <c r="X2545" s="62"/>
    </row>
    <row r="2546" spans="1:24" s="57" customFormat="1" x14ac:dyDescent="0.25">
      <c r="A2546" s="75"/>
      <c r="D2546" s="58"/>
      <c r="E2546" s="58"/>
      <c r="F2546" s="58"/>
      <c r="G2546" s="58"/>
      <c r="H2546" s="60"/>
      <c r="I2546" s="60"/>
      <c r="J2546" s="60"/>
      <c r="K2546" s="60"/>
      <c r="M2546" s="61"/>
      <c r="N2546" s="61"/>
      <c r="O2546" s="62"/>
      <c r="P2546" s="125"/>
      <c r="W2546" s="62"/>
      <c r="X2546" s="62"/>
    </row>
    <row r="2547" spans="1:24" s="57" customFormat="1" x14ac:dyDescent="0.25">
      <c r="A2547" s="75"/>
      <c r="D2547" s="58"/>
      <c r="E2547" s="58"/>
      <c r="F2547" s="58"/>
      <c r="G2547" s="58"/>
      <c r="H2547" s="60"/>
      <c r="I2547" s="60"/>
      <c r="J2547" s="60"/>
      <c r="K2547" s="60"/>
      <c r="M2547" s="61"/>
      <c r="N2547" s="61"/>
      <c r="O2547" s="62"/>
      <c r="P2547" s="125"/>
      <c r="W2547" s="62"/>
      <c r="X2547" s="62"/>
    </row>
    <row r="2548" spans="1:24" s="57" customFormat="1" x14ac:dyDescent="0.25">
      <c r="A2548" s="75"/>
      <c r="D2548" s="58"/>
      <c r="E2548" s="58"/>
      <c r="F2548" s="58"/>
      <c r="G2548" s="58"/>
      <c r="H2548" s="60"/>
      <c r="I2548" s="60"/>
      <c r="J2548" s="60"/>
      <c r="K2548" s="60"/>
      <c r="M2548" s="61"/>
      <c r="N2548" s="61"/>
      <c r="O2548" s="62"/>
      <c r="P2548" s="125"/>
      <c r="W2548" s="62"/>
      <c r="X2548" s="62"/>
    </row>
    <row r="2549" spans="1:24" s="57" customFormat="1" x14ac:dyDescent="0.25">
      <c r="A2549" s="75"/>
      <c r="D2549" s="58"/>
      <c r="E2549" s="58"/>
      <c r="F2549" s="58"/>
      <c r="G2549" s="58"/>
      <c r="H2549" s="60"/>
      <c r="I2549" s="60"/>
      <c r="J2549" s="60"/>
      <c r="K2549" s="60"/>
      <c r="M2549" s="61"/>
      <c r="N2549" s="61"/>
      <c r="O2549" s="62"/>
      <c r="P2549" s="125"/>
      <c r="W2549" s="62"/>
      <c r="X2549" s="62"/>
    </row>
    <row r="2550" spans="1:24" s="57" customFormat="1" x14ac:dyDescent="0.25">
      <c r="A2550" s="75"/>
      <c r="D2550" s="58"/>
      <c r="E2550" s="58"/>
      <c r="F2550" s="58"/>
      <c r="G2550" s="58"/>
      <c r="H2550" s="60"/>
      <c r="I2550" s="60"/>
      <c r="J2550" s="60"/>
      <c r="K2550" s="60"/>
      <c r="M2550" s="61"/>
      <c r="N2550" s="61"/>
      <c r="O2550" s="62"/>
      <c r="P2550" s="125"/>
      <c r="W2550" s="62"/>
      <c r="X2550" s="62"/>
    </row>
    <row r="2551" spans="1:24" s="57" customFormat="1" x14ac:dyDescent="0.25">
      <c r="A2551" s="75"/>
      <c r="D2551" s="58"/>
      <c r="E2551" s="58"/>
      <c r="F2551" s="58"/>
      <c r="G2551" s="58"/>
      <c r="H2551" s="60"/>
      <c r="I2551" s="60"/>
      <c r="J2551" s="60"/>
      <c r="K2551" s="60"/>
      <c r="M2551" s="61"/>
      <c r="N2551" s="61"/>
      <c r="O2551" s="62"/>
      <c r="P2551" s="125"/>
      <c r="W2551" s="62"/>
      <c r="X2551" s="62"/>
    </row>
    <row r="2552" spans="1:24" s="57" customFormat="1" x14ac:dyDescent="0.25">
      <c r="A2552" s="75"/>
      <c r="D2552" s="58"/>
      <c r="E2552" s="58"/>
      <c r="F2552" s="58"/>
      <c r="G2552" s="58"/>
      <c r="H2552" s="60"/>
      <c r="I2552" s="60"/>
      <c r="J2552" s="60"/>
      <c r="K2552" s="60"/>
      <c r="M2552" s="61"/>
      <c r="N2552" s="61"/>
      <c r="O2552" s="62"/>
      <c r="P2552" s="125"/>
      <c r="W2552" s="62"/>
      <c r="X2552" s="62"/>
    </row>
    <row r="2553" spans="1:24" s="57" customFormat="1" x14ac:dyDescent="0.25">
      <c r="A2553" s="75"/>
      <c r="D2553" s="58"/>
      <c r="E2553" s="58"/>
      <c r="F2553" s="58"/>
      <c r="G2553" s="58"/>
      <c r="H2553" s="60"/>
      <c r="I2553" s="60"/>
      <c r="J2553" s="60"/>
      <c r="K2553" s="60"/>
      <c r="M2553" s="61"/>
      <c r="N2553" s="61"/>
      <c r="O2553" s="62"/>
      <c r="P2553" s="125"/>
      <c r="W2553" s="62"/>
      <c r="X2553" s="62"/>
    </row>
    <row r="2554" spans="1:24" s="57" customFormat="1" x14ac:dyDescent="0.25">
      <c r="A2554" s="75"/>
      <c r="D2554" s="58"/>
      <c r="E2554" s="58"/>
      <c r="F2554" s="58"/>
      <c r="G2554" s="58"/>
      <c r="H2554" s="60"/>
      <c r="I2554" s="60"/>
      <c r="J2554" s="60"/>
      <c r="K2554" s="60"/>
      <c r="M2554" s="61"/>
      <c r="N2554" s="61"/>
      <c r="O2554" s="62"/>
      <c r="P2554" s="125"/>
      <c r="W2554" s="62"/>
      <c r="X2554" s="62"/>
    </row>
    <row r="2555" spans="1:24" s="57" customFormat="1" x14ac:dyDescent="0.25">
      <c r="A2555" s="75"/>
      <c r="D2555" s="58"/>
      <c r="E2555" s="58"/>
      <c r="F2555" s="58"/>
      <c r="G2555" s="58"/>
      <c r="H2555" s="60"/>
      <c r="I2555" s="60"/>
      <c r="J2555" s="60"/>
      <c r="K2555" s="60"/>
      <c r="M2555" s="61"/>
      <c r="N2555" s="61"/>
      <c r="O2555" s="62"/>
      <c r="P2555" s="125"/>
      <c r="W2555" s="62"/>
      <c r="X2555" s="62"/>
    </row>
    <row r="2556" spans="1:24" s="57" customFormat="1" x14ac:dyDescent="0.25">
      <c r="A2556" s="75"/>
      <c r="D2556" s="58"/>
      <c r="E2556" s="58"/>
      <c r="F2556" s="58"/>
      <c r="G2556" s="58"/>
      <c r="H2556" s="60"/>
      <c r="I2556" s="60"/>
      <c r="J2556" s="60"/>
      <c r="K2556" s="60"/>
      <c r="M2556" s="61"/>
      <c r="N2556" s="61"/>
      <c r="O2556" s="62"/>
      <c r="P2556" s="125"/>
      <c r="W2556" s="62"/>
      <c r="X2556" s="62"/>
    </row>
    <row r="2557" spans="1:24" s="57" customFormat="1" x14ac:dyDescent="0.25">
      <c r="A2557" s="75"/>
      <c r="D2557" s="58"/>
      <c r="E2557" s="58"/>
      <c r="F2557" s="58"/>
      <c r="G2557" s="58"/>
      <c r="H2557" s="60"/>
      <c r="I2557" s="60"/>
      <c r="J2557" s="60"/>
      <c r="K2557" s="60"/>
      <c r="M2557" s="61"/>
      <c r="N2557" s="61"/>
      <c r="O2557" s="62"/>
      <c r="P2557" s="125"/>
      <c r="W2557" s="62"/>
      <c r="X2557" s="62"/>
    </row>
    <row r="2558" spans="1:24" s="57" customFormat="1" x14ac:dyDescent="0.25">
      <c r="A2558" s="75"/>
      <c r="D2558" s="58"/>
      <c r="E2558" s="58"/>
      <c r="F2558" s="58"/>
      <c r="G2558" s="58"/>
      <c r="H2558" s="60"/>
      <c r="I2558" s="60"/>
      <c r="J2558" s="60"/>
      <c r="K2558" s="60"/>
      <c r="M2558" s="61"/>
      <c r="N2558" s="61"/>
      <c r="O2558" s="62"/>
      <c r="P2558" s="125"/>
      <c r="W2558" s="62"/>
      <c r="X2558" s="62"/>
    </row>
    <row r="2559" spans="1:24" s="57" customFormat="1" x14ac:dyDescent="0.25">
      <c r="A2559" s="75"/>
      <c r="D2559" s="58"/>
      <c r="E2559" s="58"/>
      <c r="F2559" s="58"/>
      <c r="G2559" s="58"/>
      <c r="H2559" s="60"/>
      <c r="I2559" s="60"/>
      <c r="J2559" s="60"/>
      <c r="K2559" s="60"/>
      <c r="M2559" s="61"/>
      <c r="N2559" s="61"/>
      <c r="O2559" s="62"/>
      <c r="P2559" s="125"/>
      <c r="W2559" s="62"/>
      <c r="X2559" s="62"/>
    </row>
    <row r="2560" spans="1:24" s="57" customFormat="1" x14ac:dyDescent="0.25">
      <c r="A2560" s="75"/>
      <c r="D2560" s="58"/>
      <c r="E2560" s="58"/>
      <c r="F2560" s="58"/>
      <c r="G2560" s="58"/>
      <c r="H2560" s="60"/>
      <c r="I2560" s="60"/>
      <c r="J2560" s="60"/>
      <c r="K2560" s="60"/>
      <c r="M2560" s="61"/>
      <c r="N2560" s="61"/>
      <c r="O2560" s="62"/>
      <c r="P2560" s="125"/>
      <c r="W2560" s="62"/>
      <c r="X2560" s="62"/>
    </row>
    <row r="2561" spans="1:24" s="57" customFormat="1" x14ac:dyDescent="0.25">
      <c r="A2561" s="75"/>
      <c r="D2561" s="58"/>
      <c r="E2561" s="58"/>
      <c r="F2561" s="58"/>
      <c r="G2561" s="58"/>
      <c r="H2561" s="60"/>
      <c r="I2561" s="60"/>
      <c r="J2561" s="60"/>
      <c r="K2561" s="60"/>
      <c r="M2561" s="61"/>
      <c r="N2561" s="61"/>
      <c r="O2561" s="62"/>
      <c r="P2561" s="125"/>
      <c r="W2561" s="62"/>
      <c r="X2561" s="62"/>
    </row>
    <row r="2562" spans="1:24" s="57" customFormat="1" x14ac:dyDescent="0.25">
      <c r="A2562" s="75"/>
      <c r="D2562" s="58"/>
      <c r="E2562" s="58"/>
      <c r="F2562" s="58"/>
      <c r="G2562" s="58"/>
      <c r="H2562" s="60"/>
      <c r="I2562" s="60"/>
      <c r="J2562" s="60"/>
      <c r="K2562" s="60"/>
      <c r="M2562" s="61"/>
      <c r="N2562" s="61"/>
      <c r="O2562" s="62"/>
      <c r="P2562" s="125"/>
      <c r="W2562" s="62"/>
      <c r="X2562" s="62"/>
    </row>
    <row r="2563" spans="1:24" s="57" customFormat="1" x14ac:dyDescent="0.25">
      <c r="A2563" s="75"/>
      <c r="D2563" s="58"/>
      <c r="E2563" s="58"/>
      <c r="F2563" s="58"/>
      <c r="G2563" s="58"/>
      <c r="H2563" s="60"/>
      <c r="I2563" s="60"/>
      <c r="J2563" s="60"/>
      <c r="K2563" s="60"/>
      <c r="M2563" s="61"/>
      <c r="N2563" s="61"/>
      <c r="O2563" s="62"/>
      <c r="P2563" s="125"/>
      <c r="W2563" s="62"/>
      <c r="X2563" s="62"/>
    </row>
    <row r="2564" spans="1:24" s="57" customFormat="1" x14ac:dyDescent="0.25">
      <c r="A2564" s="75"/>
      <c r="D2564" s="58"/>
      <c r="E2564" s="58"/>
      <c r="F2564" s="58"/>
      <c r="G2564" s="58"/>
      <c r="H2564" s="60"/>
      <c r="I2564" s="60"/>
      <c r="J2564" s="60"/>
      <c r="K2564" s="60"/>
      <c r="M2564" s="61"/>
      <c r="N2564" s="61"/>
      <c r="O2564" s="62"/>
      <c r="P2564" s="125"/>
      <c r="W2564" s="62"/>
      <c r="X2564" s="62"/>
    </row>
    <row r="2565" spans="1:24" s="57" customFormat="1" x14ac:dyDescent="0.25">
      <c r="A2565" s="75"/>
      <c r="D2565" s="58"/>
      <c r="E2565" s="58"/>
      <c r="F2565" s="58"/>
      <c r="G2565" s="58"/>
      <c r="H2565" s="60"/>
      <c r="I2565" s="60"/>
      <c r="J2565" s="60"/>
      <c r="K2565" s="60"/>
      <c r="M2565" s="61"/>
      <c r="N2565" s="61"/>
      <c r="O2565" s="62"/>
      <c r="P2565" s="125"/>
      <c r="W2565" s="62"/>
      <c r="X2565" s="62"/>
    </row>
    <row r="2566" spans="1:24" s="57" customFormat="1" x14ac:dyDescent="0.25">
      <c r="A2566" s="75"/>
      <c r="D2566" s="58"/>
      <c r="E2566" s="58"/>
      <c r="F2566" s="58"/>
      <c r="G2566" s="58"/>
      <c r="H2566" s="60"/>
      <c r="I2566" s="60"/>
      <c r="J2566" s="60"/>
      <c r="K2566" s="60"/>
      <c r="M2566" s="61"/>
      <c r="N2566" s="61"/>
      <c r="O2566" s="62"/>
      <c r="P2566" s="125"/>
      <c r="W2566" s="62"/>
      <c r="X2566" s="62"/>
    </row>
    <row r="2567" spans="1:24" s="57" customFormat="1" x14ac:dyDescent="0.25">
      <c r="A2567" s="75"/>
      <c r="D2567" s="58"/>
      <c r="E2567" s="58"/>
      <c r="F2567" s="58"/>
      <c r="G2567" s="58"/>
      <c r="H2567" s="60"/>
      <c r="I2567" s="60"/>
      <c r="J2567" s="60"/>
      <c r="K2567" s="60"/>
      <c r="M2567" s="61"/>
      <c r="N2567" s="61"/>
      <c r="O2567" s="62"/>
      <c r="P2567" s="125"/>
      <c r="W2567" s="62"/>
      <c r="X2567" s="62"/>
    </row>
    <row r="2568" spans="1:24" s="57" customFormat="1" x14ac:dyDescent="0.25">
      <c r="A2568" s="75"/>
      <c r="D2568" s="58"/>
      <c r="E2568" s="58"/>
      <c r="F2568" s="58"/>
      <c r="G2568" s="58"/>
      <c r="H2568" s="60"/>
      <c r="I2568" s="60"/>
      <c r="J2568" s="60"/>
      <c r="K2568" s="60"/>
      <c r="M2568" s="61"/>
      <c r="N2568" s="61"/>
      <c r="O2568" s="62"/>
      <c r="P2568" s="125"/>
      <c r="W2568" s="62"/>
      <c r="X2568" s="62"/>
    </row>
    <row r="2569" spans="1:24" s="57" customFormat="1" x14ac:dyDescent="0.25">
      <c r="A2569" s="75"/>
      <c r="D2569" s="58"/>
      <c r="E2569" s="58"/>
      <c r="F2569" s="58"/>
      <c r="G2569" s="58"/>
      <c r="H2569" s="60"/>
      <c r="I2569" s="60"/>
      <c r="J2569" s="60"/>
      <c r="K2569" s="60"/>
      <c r="M2569" s="61"/>
      <c r="N2569" s="61"/>
      <c r="O2569" s="62"/>
      <c r="P2569" s="125"/>
      <c r="W2569" s="62"/>
      <c r="X2569" s="62"/>
    </row>
    <row r="2570" spans="1:24" s="57" customFormat="1" x14ac:dyDescent="0.25">
      <c r="A2570" s="75"/>
      <c r="D2570" s="58"/>
      <c r="E2570" s="58"/>
      <c r="F2570" s="58"/>
      <c r="G2570" s="58"/>
      <c r="H2570" s="60"/>
      <c r="I2570" s="60"/>
      <c r="J2570" s="60"/>
      <c r="K2570" s="60"/>
      <c r="M2570" s="61"/>
      <c r="N2570" s="61"/>
      <c r="O2570" s="62"/>
      <c r="P2570" s="125"/>
      <c r="W2570" s="62"/>
      <c r="X2570" s="62"/>
    </row>
    <row r="2571" spans="1:24" s="57" customFormat="1" x14ac:dyDescent="0.25">
      <c r="A2571" s="75"/>
      <c r="D2571" s="58"/>
      <c r="E2571" s="58"/>
      <c r="F2571" s="58"/>
      <c r="G2571" s="58"/>
      <c r="H2571" s="60"/>
      <c r="I2571" s="60"/>
      <c r="J2571" s="60"/>
      <c r="K2571" s="60"/>
      <c r="M2571" s="61"/>
      <c r="N2571" s="61"/>
      <c r="O2571" s="62"/>
      <c r="P2571" s="125"/>
      <c r="W2571" s="62"/>
      <c r="X2571" s="62"/>
    </row>
    <row r="2572" spans="1:24" s="57" customFormat="1" x14ac:dyDescent="0.25">
      <c r="A2572" s="75"/>
      <c r="D2572" s="58"/>
      <c r="E2572" s="58"/>
      <c r="F2572" s="58"/>
      <c r="G2572" s="58"/>
      <c r="H2572" s="60"/>
      <c r="I2572" s="60"/>
      <c r="J2572" s="60"/>
      <c r="K2572" s="60"/>
      <c r="M2572" s="61"/>
      <c r="N2572" s="61"/>
      <c r="O2572" s="62"/>
      <c r="P2572" s="125"/>
      <c r="W2572" s="62"/>
      <c r="X2572" s="62"/>
    </row>
    <row r="2573" spans="1:24" s="57" customFormat="1" x14ac:dyDescent="0.25">
      <c r="A2573" s="75"/>
      <c r="D2573" s="58"/>
      <c r="E2573" s="58"/>
      <c r="F2573" s="58"/>
      <c r="G2573" s="58"/>
      <c r="H2573" s="60"/>
      <c r="I2573" s="60"/>
      <c r="J2573" s="60"/>
      <c r="K2573" s="60"/>
      <c r="M2573" s="61"/>
      <c r="N2573" s="61"/>
      <c r="O2573" s="62"/>
      <c r="P2573" s="125"/>
      <c r="W2573" s="62"/>
      <c r="X2573" s="62"/>
    </row>
    <row r="2574" spans="1:24" s="57" customFormat="1" x14ac:dyDescent="0.25">
      <c r="A2574" s="75"/>
      <c r="D2574" s="58"/>
      <c r="E2574" s="58"/>
      <c r="F2574" s="58"/>
      <c r="G2574" s="58"/>
      <c r="H2574" s="60"/>
      <c r="I2574" s="60"/>
      <c r="J2574" s="60"/>
      <c r="K2574" s="60"/>
      <c r="M2574" s="61"/>
      <c r="N2574" s="61"/>
      <c r="O2574" s="62"/>
      <c r="P2574" s="125"/>
      <c r="W2574" s="62"/>
      <c r="X2574" s="62"/>
    </row>
    <row r="2575" spans="1:24" s="57" customFormat="1" x14ac:dyDescent="0.25">
      <c r="A2575" s="75"/>
      <c r="D2575" s="58"/>
      <c r="E2575" s="58"/>
      <c r="F2575" s="58"/>
      <c r="G2575" s="58"/>
      <c r="H2575" s="60"/>
      <c r="I2575" s="60"/>
      <c r="J2575" s="60"/>
      <c r="K2575" s="60"/>
      <c r="M2575" s="61"/>
      <c r="N2575" s="61"/>
      <c r="O2575" s="62"/>
      <c r="P2575" s="125"/>
      <c r="W2575" s="62"/>
      <c r="X2575" s="62"/>
    </row>
    <row r="2576" spans="1:24" s="57" customFormat="1" x14ac:dyDescent="0.25">
      <c r="A2576" s="75"/>
      <c r="D2576" s="58"/>
      <c r="E2576" s="58"/>
      <c r="F2576" s="58"/>
      <c r="G2576" s="58"/>
      <c r="H2576" s="60"/>
      <c r="I2576" s="60"/>
      <c r="J2576" s="60"/>
      <c r="K2576" s="60"/>
      <c r="M2576" s="61"/>
      <c r="N2576" s="61"/>
      <c r="O2576" s="62"/>
      <c r="P2576" s="125"/>
      <c r="W2576" s="62"/>
      <c r="X2576" s="62"/>
    </row>
    <row r="2577" spans="1:24" s="57" customFormat="1" x14ac:dyDescent="0.25">
      <c r="A2577" s="75"/>
      <c r="D2577" s="58"/>
      <c r="E2577" s="58"/>
      <c r="F2577" s="58"/>
      <c r="G2577" s="58"/>
      <c r="H2577" s="60"/>
      <c r="I2577" s="60"/>
      <c r="J2577" s="60"/>
      <c r="K2577" s="60"/>
      <c r="M2577" s="61"/>
      <c r="N2577" s="61"/>
      <c r="O2577" s="62"/>
      <c r="P2577" s="125"/>
      <c r="W2577" s="62"/>
      <c r="X2577" s="62"/>
    </row>
    <row r="2578" spans="1:24" s="57" customFormat="1" x14ac:dyDescent="0.25">
      <c r="A2578" s="75"/>
      <c r="D2578" s="58"/>
      <c r="E2578" s="58"/>
      <c r="F2578" s="58"/>
      <c r="G2578" s="58"/>
      <c r="H2578" s="60"/>
      <c r="I2578" s="60"/>
      <c r="J2578" s="60"/>
      <c r="K2578" s="60"/>
      <c r="M2578" s="61"/>
      <c r="N2578" s="61"/>
      <c r="O2578" s="62"/>
      <c r="P2578" s="125"/>
      <c r="W2578" s="62"/>
      <c r="X2578" s="62"/>
    </row>
    <row r="2579" spans="1:24" s="57" customFormat="1" x14ac:dyDescent="0.25">
      <c r="A2579" s="75"/>
      <c r="D2579" s="58"/>
      <c r="E2579" s="58"/>
      <c r="F2579" s="58"/>
      <c r="G2579" s="58"/>
      <c r="H2579" s="60"/>
      <c r="I2579" s="60"/>
      <c r="J2579" s="60"/>
      <c r="K2579" s="60"/>
      <c r="M2579" s="61"/>
      <c r="N2579" s="61"/>
      <c r="O2579" s="62"/>
      <c r="P2579" s="125"/>
      <c r="W2579" s="62"/>
      <c r="X2579" s="62"/>
    </row>
    <row r="2580" spans="1:24" s="57" customFormat="1" x14ac:dyDescent="0.25">
      <c r="A2580" s="75"/>
      <c r="D2580" s="58"/>
      <c r="E2580" s="58"/>
      <c r="F2580" s="58"/>
      <c r="G2580" s="58"/>
      <c r="H2580" s="60"/>
      <c r="I2580" s="60"/>
      <c r="J2580" s="60"/>
      <c r="K2580" s="60"/>
      <c r="M2580" s="61"/>
      <c r="N2580" s="61"/>
      <c r="O2580" s="62"/>
      <c r="P2580" s="125"/>
      <c r="W2580" s="62"/>
      <c r="X2580" s="62"/>
    </row>
    <row r="2581" spans="1:24" s="57" customFormat="1" x14ac:dyDescent="0.25">
      <c r="A2581" s="75"/>
      <c r="D2581" s="58"/>
      <c r="E2581" s="58"/>
      <c r="F2581" s="58"/>
      <c r="G2581" s="58"/>
      <c r="H2581" s="60"/>
      <c r="I2581" s="60"/>
      <c r="J2581" s="60"/>
      <c r="K2581" s="60"/>
      <c r="M2581" s="61"/>
      <c r="N2581" s="61"/>
      <c r="O2581" s="62"/>
      <c r="P2581" s="125"/>
      <c r="W2581" s="62"/>
      <c r="X2581" s="62"/>
    </row>
    <row r="2582" spans="1:24" s="57" customFormat="1" x14ac:dyDescent="0.25">
      <c r="A2582" s="75"/>
      <c r="D2582" s="58"/>
      <c r="E2582" s="58"/>
      <c r="F2582" s="58"/>
      <c r="G2582" s="58"/>
      <c r="H2582" s="60"/>
      <c r="I2582" s="60"/>
      <c r="J2582" s="60"/>
      <c r="K2582" s="60"/>
      <c r="M2582" s="61"/>
      <c r="N2582" s="61"/>
      <c r="O2582" s="62"/>
      <c r="P2582" s="125"/>
      <c r="W2582" s="62"/>
      <c r="X2582" s="62"/>
    </row>
    <row r="2583" spans="1:24" s="57" customFormat="1" x14ac:dyDescent="0.25">
      <c r="A2583" s="75"/>
      <c r="D2583" s="58"/>
      <c r="E2583" s="58"/>
      <c r="F2583" s="58"/>
      <c r="G2583" s="58"/>
      <c r="H2583" s="60"/>
      <c r="I2583" s="60"/>
      <c r="J2583" s="60"/>
      <c r="K2583" s="60"/>
      <c r="M2583" s="61"/>
      <c r="N2583" s="61"/>
      <c r="O2583" s="62"/>
      <c r="P2583" s="125"/>
      <c r="W2583" s="62"/>
      <c r="X2583" s="62"/>
    </row>
    <row r="2584" spans="1:24" s="57" customFormat="1" x14ac:dyDescent="0.25">
      <c r="A2584" s="75"/>
      <c r="D2584" s="58"/>
      <c r="E2584" s="58"/>
      <c r="F2584" s="58"/>
      <c r="G2584" s="58"/>
      <c r="H2584" s="60"/>
      <c r="I2584" s="60"/>
      <c r="J2584" s="60"/>
      <c r="K2584" s="60"/>
      <c r="M2584" s="61"/>
      <c r="N2584" s="61"/>
      <c r="O2584" s="62"/>
      <c r="P2584" s="125"/>
      <c r="W2584" s="62"/>
      <c r="X2584" s="62"/>
    </row>
    <row r="2585" spans="1:24" s="57" customFormat="1" x14ac:dyDescent="0.25">
      <c r="A2585" s="75"/>
      <c r="D2585" s="58"/>
      <c r="E2585" s="58"/>
      <c r="F2585" s="58"/>
      <c r="G2585" s="58"/>
      <c r="H2585" s="60"/>
      <c r="I2585" s="60"/>
      <c r="J2585" s="60"/>
      <c r="K2585" s="60"/>
      <c r="M2585" s="61"/>
      <c r="N2585" s="61"/>
      <c r="O2585" s="62"/>
      <c r="P2585" s="125"/>
      <c r="W2585" s="62"/>
      <c r="X2585" s="62"/>
    </row>
    <row r="2586" spans="1:24" s="57" customFormat="1" x14ac:dyDescent="0.25">
      <c r="A2586" s="75"/>
      <c r="D2586" s="58"/>
      <c r="E2586" s="58"/>
      <c r="F2586" s="58"/>
      <c r="G2586" s="58"/>
      <c r="H2586" s="60"/>
      <c r="I2586" s="60"/>
      <c r="J2586" s="60"/>
      <c r="K2586" s="60"/>
      <c r="M2586" s="61"/>
      <c r="N2586" s="61"/>
      <c r="O2586" s="62"/>
      <c r="P2586" s="125"/>
      <c r="W2586" s="62"/>
      <c r="X2586" s="62"/>
    </row>
    <row r="2587" spans="1:24" s="57" customFormat="1" x14ac:dyDescent="0.25">
      <c r="A2587" s="75"/>
      <c r="D2587" s="58"/>
      <c r="E2587" s="58"/>
      <c r="F2587" s="58"/>
      <c r="G2587" s="58"/>
      <c r="H2587" s="60"/>
      <c r="I2587" s="60"/>
      <c r="J2587" s="60"/>
      <c r="K2587" s="60"/>
      <c r="M2587" s="61"/>
      <c r="N2587" s="61"/>
      <c r="O2587" s="62"/>
      <c r="P2587" s="125"/>
      <c r="W2587" s="62"/>
      <c r="X2587" s="62"/>
    </row>
    <row r="2588" spans="1:24" s="57" customFormat="1" x14ac:dyDescent="0.25">
      <c r="A2588" s="75"/>
      <c r="D2588" s="58"/>
      <c r="E2588" s="58"/>
      <c r="F2588" s="58"/>
      <c r="G2588" s="58"/>
      <c r="H2588" s="60"/>
      <c r="I2588" s="60"/>
      <c r="J2588" s="60"/>
      <c r="K2588" s="60"/>
      <c r="M2588" s="61"/>
      <c r="N2588" s="61"/>
      <c r="O2588" s="62"/>
      <c r="P2588" s="125"/>
      <c r="W2588" s="62"/>
      <c r="X2588" s="62"/>
    </row>
    <row r="2589" spans="1:24" s="57" customFormat="1" x14ac:dyDescent="0.25">
      <c r="A2589" s="75"/>
      <c r="D2589" s="58"/>
      <c r="E2589" s="58"/>
      <c r="F2589" s="58"/>
      <c r="G2589" s="58"/>
      <c r="H2589" s="60"/>
      <c r="I2589" s="60"/>
      <c r="J2589" s="60"/>
      <c r="K2589" s="60"/>
      <c r="M2589" s="61"/>
      <c r="N2589" s="61"/>
      <c r="O2589" s="62"/>
      <c r="P2589" s="125"/>
      <c r="W2589" s="62"/>
      <c r="X2589" s="62"/>
    </row>
    <row r="2590" spans="1:24" s="57" customFormat="1" x14ac:dyDescent="0.25">
      <c r="A2590" s="75"/>
      <c r="D2590" s="58"/>
      <c r="E2590" s="58"/>
      <c r="F2590" s="58"/>
      <c r="G2590" s="58"/>
      <c r="H2590" s="60"/>
      <c r="I2590" s="60"/>
      <c r="J2590" s="60"/>
      <c r="K2590" s="60"/>
      <c r="M2590" s="61"/>
      <c r="N2590" s="61"/>
      <c r="O2590" s="62"/>
      <c r="P2590" s="125"/>
      <c r="W2590" s="62"/>
      <c r="X2590" s="62"/>
    </row>
    <row r="2591" spans="1:24" s="57" customFormat="1" x14ac:dyDescent="0.25">
      <c r="A2591" s="75"/>
      <c r="D2591" s="58"/>
      <c r="E2591" s="58"/>
      <c r="F2591" s="58"/>
      <c r="G2591" s="58"/>
      <c r="H2591" s="60"/>
      <c r="I2591" s="60"/>
      <c r="J2591" s="60"/>
      <c r="K2591" s="60"/>
      <c r="M2591" s="61"/>
      <c r="N2591" s="61"/>
      <c r="O2591" s="62"/>
      <c r="P2591" s="125"/>
      <c r="W2591" s="62"/>
      <c r="X2591" s="62"/>
    </row>
    <row r="2592" spans="1:24" s="57" customFormat="1" x14ac:dyDescent="0.25">
      <c r="A2592" s="75"/>
      <c r="D2592" s="58"/>
      <c r="E2592" s="58"/>
      <c r="F2592" s="58"/>
      <c r="G2592" s="58"/>
      <c r="H2592" s="60"/>
      <c r="I2592" s="60"/>
      <c r="J2592" s="60"/>
      <c r="K2592" s="60"/>
      <c r="M2592" s="61"/>
      <c r="N2592" s="61"/>
      <c r="O2592" s="62"/>
      <c r="P2592" s="125"/>
      <c r="W2592" s="62"/>
      <c r="X2592" s="62"/>
    </row>
    <row r="2593" spans="1:24" s="57" customFormat="1" x14ac:dyDescent="0.25">
      <c r="A2593" s="75"/>
      <c r="D2593" s="58"/>
      <c r="E2593" s="58"/>
      <c r="F2593" s="58"/>
      <c r="G2593" s="58"/>
      <c r="H2593" s="60"/>
      <c r="I2593" s="60"/>
      <c r="J2593" s="60"/>
      <c r="K2593" s="60"/>
      <c r="M2593" s="61"/>
      <c r="N2593" s="61"/>
      <c r="O2593" s="62"/>
      <c r="P2593" s="125"/>
      <c r="W2593" s="62"/>
      <c r="X2593" s="62"/>
    </row>
    <row r="2594" spans="1:24" s="57" customFormat="1" x14ac:dyDescent="0.25">
      <c r="A2594" s="75"/>
      <c r="D2594" s="58"/>
      <c r="E2594" s="58"/>
      <c r="F2594" s="58"/>
      <c r="G2594" s="58"/>
      <c r="H2594" s="60"/>
      <c r="I2594" s="60"/>
      <c r="J2594" s="60"/>
      <c r="K2594" s="60"/>
      <c r="M2594" s="61"/>
      <c r="N2594" s="61"/>
      <c r="O2594" s="62"/>
      <c r="P2594" s="125"/>
      <c r="W2594" s="62"/>
      <c r="X2594" s="62"/>
    </row>
    <row r="2595" spans="1:24" s="57" customFormat="1" x14ac:dyDescent="0.25">
      <c r="A2595" s="75"/>
      <c r="D2595" s="58"/>
      <c r="E2595" s="58"/>
      <c r="F2595" s="58"/>
      <c r="G2595" s="58"/>
      <c r="H2595" s="60"/>
      <c r="I2595" s="60"/>
      <c r="J2595" s="60"/>
      <c r="K2595" s="60"/>
      <c r="M2595" s="61"/>
      <c r="N2595" s="61"/>
      <c r="O2595" s="62"/>
      <c r="P2595" s="125"/>
      <c r="W2595" s="62"/>
      <c r="X2595" s="62"/>
    </row>
    <row r="2596" spans="1:24" s="57" customFormat="1" x14ac:dyDescent="0.25">
      <c r="A2596" s="75"/>
      <c r="D2596" s="58"/>
      <c r="E2596" s="58"/>
      <c r="F2596" s="58"/>
      <c r="G2596" s="58"/>
      <c r="H2596" s="60"/>
      <c r="I2596" s="60"/>
      <c r="J2596" s="60"/>
      <c r="K2596" s="60"/>
      <c r="M2596" s="61"/>
      <c r="N2596" s="61"/>
      <c r="O2596" s="62"/>
      <c r="P2596" s="125"/>
      <c r="W2596" s="62"/>
      <c r="X2596" s="62"/>
    </row>
    <row r="2597" spans="1:24" s="57" customFormat="1" x14ac:dyDescent="0.25">
      <c r="A2597" s="75"/>
      <c r="D2597" s="58"/>
      <c r="E2597" s="58"/>
      <c r="F2597" s="58"/>
      <c r="G2597" s="58"/>
      <c r="H2597" s="60"/>
      <c r="I2597" s="60"/>
      <c r="J2597" s="60"/>
      <c r="K2597" s="60"/>
      <c r="M2597" s="61"/>
      <c r="N2597" s="61"/>
      <c r="O2597" s="62"/>
      <c r="P2597" s="125"/>
      <c r="W2597" s="62"/>
      <c r="X2597" s="62"/>
    </row>
    <row r="2598" spans="1:24" s="57" customFormat="1" x14ac:dyDescent="0.25">
      <c r="A2598" s="75"/>
      <c r="D2598" s="58"/>
      <c r="E2598" s="58"/>
      <c r="F2598" s="58"/>
      <c r="G2598" s="58"/>
      <c r="H2598" s="60"/>
      <c r="I2598" s="60"/>
      <c r="J2598" s="60"/>
      <c r="K2598" s="60"/>
      <c r="M2598" s="61"/>
      <c r="N2598" s="61"/>
      <c r="O2598" s="62"/>
      <c r="P2598" s="125"/>
      <c r="W2598" s="62"/>
      <c r="X2598" s="62"/>
    </row>
    <row r="2599" spans="1:24" s="57" customFormat="1" x14ac:dyDescent="0.25">
      <c r="A2599" s="75"/>
      <c r="D2599" s="58"/>
      <c r="E2599" s="58"/>
      <c r="F2599" s="58"/>
      <c r="G2599" s="58"/>
      <c r="H2599" s="60"/>
      <c r="I2599" s="60"/>
      <c r="J2599" s="60"/>
      <c r="K2599" s="60"/>
      <c r="M2599" s="61"/>
      <c r="N2599" s="61"/>
      <c r="O2599" s="62"/>
      <c r="P2599" s="125"/>
      <c r="W2599" s="62"/>
      <c r="X2599" s="62"/>
    </row>
    <row r="2600" spans="1:24" s="57" customFormat="1" x14ac:dyDescent="0.25">
      <c r="A2600" s="75"/>
      <c r="D2600" s="58"/>
      <c r="E2600" s="58"/>
      <c r="F2600" s="58"/>
      <c r="G2600" s="58"/>
      <c r="H2600" s="60"/>
      <c r="I2600" s="60"/>
      <c r="J2600" s="60"/>
      <c r="K2600" s="60"/>
      <c r="M2600" s="61"/>
      <c r="N2600" s="61"/>
      <c r="O2600" s="62"/>
      <c r="P2600" s="125"/>
      <c r="W2600" s="62"/>
      <c r="X2600" s="62"/>
    </row>
    <row r="2601" spans="1:24" s="57" customFormat="1" x14ac:dyDescent="0.25">
      <c r="A2601" s="75"/>
      <c r="D2601" s="58"/>
      <c r="E2601" s="58"/>
      <c r="F2601" s="58"/>
      <c r="G2601" s="58"/>
      <c r="H2601" s="60"/>
      <c r="I2601" s="60"/>
      <c r="J2601" s="60"/>
      <c r="K2601" s="60"/>
      <c r="M2601" s="61"/>
      <c r="N2601" s="61"/>
      <c r="O2601" s="62"/>
      <c r="P2601" s="125"/>
      <c r="W2601" s="62"/>
      <c r="X2601" s="62"/>
    </row>
    <row r="2602" spans="1:24" s="57" customFormat="1" x14ac:dyDescent="0.25">
      <c r="A2602" s="75"/>
      <c r="D2602" s="58"/>
      <c r="E2602" s="58"/>
      <c r="F2602" s="58"/>
      <c r="G2602" s="58"/>
      <c r="H2602" s="60"/>
      <c r="I2602" s="60"/>
      <c r="J2602" s="60"/>
      <c r="K2602" s="60"/>
      <c r="M2602" s="61"/>
      <c r="N2602" s="61"/>
      <c r="O2602" s="62"/>
      <c r="P2602" s="125"/>
      <c r="W2602" s="62"/>
      <c r="X2602" s="62"/>
    </row>
    <row r="2603" spans="1:24" s="57" customFormat="1" x14ac:dyDescent="0.25">
      <c r="A2603" s="75"/>
      <c r="D2603" s="58"/>
      <c r="E2603" s="58"/>
      <c r="F2603" s="58"/>
      <c r="G2603" s="58"/>
      <c r="H2603" s="60"/>
      <c r="I2603" s="60"/>
      <c r="J2603" s="60"/>
      <c r="K2603" s="60"/>
      <c r="M2603" s="61"/>
      <c r="N2603" s="61"/>
      <c r="O2603" s="62"/>
      <c r="P2603" s="125"/>
      <c r="W2603" s="62"/>
      <c r="X2603" s="62"/>
    </row>
    <row r="2604" spans="1:24" s="57" customFormat="1" x14ac:dyDescent="0.25">
      <c r="A2604" s="75"/>
      <c r="D2604" s="58"/>
      <c r="E2604" s="58"/>
      <c r="F2604" s="58"/>
      <c r="G2604" s="58"/>
      <c r="H2604" s="60"/>
      <c r="I2604" s="60"/>
      <c r="J2604" s="60"/>
      <c r="K2604" s="60"/>
      <c r="M2604" s="61"/>
      <c r="N2604" s="61"/>
      <c r="O2604" s="62"/>
      <c r="P2604" s="125"/>
      <c r="W2604" s="62"/>
      <c r="X2604" s="62"/>
    </row>
    <row r="2605" spans="1:24" s="57" customFormat="1" x14ac:dyDescent="0.25">
      <c r="A2605" s="75"/>
      <c r="D2605" s="58"/>
      <c r="E2605" s="58"/>
      <c r="F2605" s="58"/>
      <c r="G2605" s="58"/>
      <c r="H2605" s="60"/>
      <c r="I2605" s="60"/>
      <c r="J2605" s="60"/>
      <c r="K2605" s="60"/>
      <c r="M2605" s="61"/>
      <c r="N2605" s="61"/>
      <c r="O2605" s="62"/>
      <c r="P2605" s="125"/>
      <c r="W2605" s="62"/>
      <c r="X2605" s="62"/>
    </row>
    <row r="2606" spans="1:24" s="57" customFormat="1" x14ac:dyDescent="0.25">
      <c r="A2606" s="75"/>
      <c r="D2606" s="58"/>
      <c r="E2606" s="58"/>
      <c r="F2606" s="58"/>
      <c r="G2606" s="58"/>
      <c r="H2606" s="60"/>
      <c r="I2606" s="60"/>
      <c r="J2606" s="60"/>
      <c r="K2606" s="60"/>
      <c r="M2606" s="61"/>
      <c r="N2606" s="61"/>
      <c r="O2606" s="62"/>
      <c r="P2606" s="125"/>
      <c r="W2606" s="62"/>
      <c r="X2606" s="62"/>
    </row>
    <row r="2607" spans="1:24" s="57" customFormat="1" x14ac:dyDescent="0.25">
      <c r="A2607" s="75"/>
      <c r="D2607" s="58"/>
      <c r="E2607" s="58"/>
      <c r="F2607" s="58"/>
      <c r="G2607" s="58"/>
      <c r="H2607" s="60"/>
      <c r="I2607" s="60"/>
      <c r="J2607" s="60"/>
      <c r="K2607" s="60"/>
      <c r="M2607" s="61"/>
      <c r="N2607" s="61"/>
      <c r="O2607" s="62"/>
      <c r="P2607" s="125"/>
      <c r="W2607" s="62"/>
      <c r="X2607" s="62"/>
    </row>
    <row r="2608" spans="1:24" s="57" customFormat="1" x14ac:dyDescent="0.25">
      <c r="A2608" s="75"/>
      <c r="D2608" s="58"/>
      <c r="E2608" s="58"/>
      <c r="F2608" s="58"/>
      <c r="G2608" s="58"/>
      <c r="H2608" s="60"/>
      <c r="I2608" s="60"/>
      <c r="J2608" s="60"/>
      <c r="K2608" s="60"/>
      <c r="M2608" s="61"/>
      <c r="N2608" s="61"/>
      <c r="O2608" s="62"/>
      <c r="P2608" s="125"/>
      <c r="W2608" s="62"/>
      <c r="X2608" s="62"/>
    </row>
    <row r="2609" spans="1:24" s="57" customFormat="1" x14ac:dyDescent="0.25">
      <c r="A2609" s="75"/>
      <c r="D2609" s="58"/>
      <c r="E2609" s="58"/>
      <c r="F2609" s="58"/>
      <c r="G2609" s="58"/>
      <c r="H2609" s="60"/>
      <c r="I2609" s="60"/>
      <c r="J2609" s="60"/>
      <c r="K2609" s="60"/>
      <c r="M2609" s="61"/>
      <c r="N2609" s="61"/>
      <c r="O2609" s="62"/>
      <c r="P2609" s="125"/>
      <c r="W2609" s="62"/>
      <c r="X2609" s="62"/>
    </row>
    <row r="2610" spans="1:24" s="57" customFormat="1" x14ac:dyDescent="0.25">
      <c r="A2610" s="75"/>
      <c r="D2610" s="58"/>
      <c r="E2610" s="58"/>
      <c r="F2610" s="58"/>
      <c r="G2610" s="58"/>
      <c r="H2610" s="60"/>
      <c r="I2610" s="60"/>
      <c r="J2610" s="60"/>
      <c r="K2610" s="60"/>
      <c r="M2610" s="61"/>
      <c r="N2610" s="61"/>
      <c r="O2610" s="62"/>
      <c r="P2610" s="125"/>
      <c r="W2610" s="62"/>
      <c r="X2610" s="62"/>
    </row>
    <row r="2611" spans="1:24" s="57" customFormat="1" x14ac:dyDescent="0.25">
      <c r="A2611" s="75"/>
      <c r="D2611" s="58"/>
      <c r="E2611" s="58"/>
      <c r="F2611" s="58"/>
      <c r="G2611" s="58"/>
      <c r="H2611" s="60"/>
      <c r="I2611" s="60"/>
      <c r="J2611" s="60"/>
      <c r="K2611" s="60"/>
      <c r="M2611" s="61"/>
      <c r="N2611" s="61"/>
      <c r="O2611" s="62"/>
      <c r="P2611" s="125"/>
      <c r="W2611" s="62"/>
      <c r="X2611" s="62"/>
    </row>
    <row r="2612" spans="1:24" s="57" customFormat="1" x14ac:dyDescent="0.25">
      <c r="A2612" s="75"/>
      <c r="D2612" s="58"/>
      <c r="E2612" s="58"/>
      <c r="F2612" s="58"/>
      <c r="G2612" s="58"/>
      <c r="H2612" s="60"/>
      <c r="I2612" s="60"/>
      <c r="J2612" s="60"/>
      <c r="K2612" s="60"/>
      <c r="M2612" s="61"/>
      <c r="N2612" s="61"/>
      <c r="O2612" s="62"/>
      <c r="P2612" s="125"/>
      <c r="W2612" s="62"/>
      <c r="X2612" s="62"/>
    </row>
    <row r="2613" spans="1:24" s="57" customFormat="1" x14ac:dyDescent="0.25">
      <c r="A2613" s="75"/>
      <c r="D2613" s="58"/>
      <c r="E2613" s="58"/>
      <c r="F2613" s="58"/>
      <c r="G2613" s="58"/>
      <c r="H2613" s="60"/>
      <c r="I2613" s="60"/>
      <c r="J2613" s="60"/>
      <c r="K2613" s="60"/>
      <c r="M2613" s="61"/>
      <c r="N2613" s="61"/>
      <c r="O2613" s="62"/>
      <c r="P2613" s="125"/>
      <c r="W2613" s="62"/>
      <c r="X2613" s="62"/>
    </row>
    <row r="2614" spans="1:24" s="57" customFormat="1" x14ac:dyDescent="0.25">
      <c r="A2614" s="75"/>
      <c r="D2614" s="58"/>
      <c r="E2614" s="58"/>
      <c r="F2614" s="58"/>
      <c r="G2614" s="58"/>
      <c r="H2614" s="60"/>
      <c r="I2614" s="60"/>
      <c r="J2614" s="60"/>
      <c r="K2614" s="60"/>
      <c r="M2614" s="61"/>
      <c r="N2614" s="61"/>
      <c r="O2614" s="62"/>
      <c r="P2614" s="125"/>
      <c r="W2614" s="62"/>
      <c r="X2614" s="62"/>
    </row>
    <row r="2615" spans="1:24" s="57" customFormat="1" x14ac:dyDescent="0.25">
      <c r="A2615" s="75"/>
      <c r="D2615" s="58"/>
      <c r="E2615" s="58"/>
      <c r="F2615" s="58"/>
      <c r="G2615" s="58"/>
      <c r="H2615" s="60"/>
      <c r="I2615" s="60"/>
      <c r="J2615" s="60"/>
      <c r="K2615" s="60"/>
      <c r="M2615" s="61"/>
      <c r="N2615" s="61"/>
      <c r="O2615" s="62"/>
      <c r="P2615" s="125"/>
      <c r="W2615" s="62"/>
      <c r="X2615" s="62"/>
    </row>
    <row r="2616" spans="1:24" s="57" customFormat="1" x14ac:dyDescent="0.25">
      <c r="A2616" s="75"/>
      <c r="D2616" s="58"/>
      <c r="E2616" s="58"/>
      <c r="F2616" s="58"/>
      <c r="G2616" s="58"/>
      <c r="H2616" s="60"/>
      <c r="I2616" s="60"/>
      <c r="J2616" s="60"/>
      <c r="K2616" s="60"/>
      <c r="M2616" s="61"/>
      <c r="N2616" s="61"/>
      <c r="O2616" s="62"/>
      <c r="P2616" s="125"/>
      <c r="W2616" s="62"/>
      <c r="X2616" s="62"/>
    </row>
    <row r="2617" spans="1:24" s="57" customFormat="1" x14ac:dyDescent="0.25">
      <c r="A2617" s="75"/>
      <c r="D2617" s="58"/>
      <c r="E2617" s="58"/>
      <c r="F2617" s="58"/>
      <c r="G2617" s="58"/>
      <c r="H2617" s="60"/>
      <c r="I2617" s="60"/>
      <c r="J2617" s="60"/>
      <c r="K2617" s="60"/>
      <c r="M2617" s="61"/>
      <c r="N2617" s="61"/>
      <c r="O2617" s="62"/>
      <c r="P2617" s="125"/>
      <c r="W2617" s="62"/>
      <c r="X2617" s="62"/>
    </row>
    <row r="2618" spans="1:24" s="57" customFormat="1" x14ac:dyDescent="0.25">
      <c r="A2618" s="75"/>
      <c r="D2618" s="58"/>
      <c r="E2618" s="58"/>
      <c r="F2618" s="58"/>
      <c r="G2618" s="58"/>
      <c r="H2618" s="60"/>
      <c r="I2618" s="60"/>
      <c r="J2618" s="60"/>
      <c r="K2618" s="60"/>
      <c r="M2618" s="61"/>
      <c r="N2618" s="61"/>
      <c r="O2618" s="62"/>
      <c r="P2618" s="125"/>
      <c r="W2618" s="62"/>
      <c r="X2618" s="62"/>
    </row>
    <row r="2619" spans="1:24" s="57" customFormat="1" x14ac:dyDescent="0.25">
      <c r="A2619" s="75"/>
      <c r="D2619" s="58"/>
      <c r="E2619" s="58"/>
      <c r="F2619" s="58"/>
      <c r="G2619" s="58"/>
      <c r="H2619" s="60"/>
      <c r="I2619" s="60"/>
      <c r="J2619" s="60"/>
      <c r="K2619" s="60"/>
      <c r="M2619" s="61"/>
      <c r="N2619" s="61"/>
      <c r="O2619" s="62"/>
      <c r="P2619" s="125"/>
      <c r="W2619" s="62"/>
      <c r="X2619" s="62"/>
    </row>
    <row r="2620" spans="1:24" s="57" customFormat="1" x14ac:dyDescent="0.25">
      <c r="A2620" s="75"/>
      <c r="D2620" s="58"/>
      <c r="E2620" s="58"/>
      <c r="F2620" s="58"/>
      <c r="G2620" s="58"/>
      <c r="H2620" s="60"/>
      <c r="I2620" s="60"/>
      <c r="J2620" s="60"/>
      <c r="K2620" s="60"/>
      <c r="M2620" s="61"/>
      <c r="N2620" s="61"/>
      <c r="O2620" s="62"/>
      <c r="P2620" s="125"/>
      <c r="W2620" s="62"/>
      <c r="X2620" s="62"/>
    </row>
    <row r="2621" spans="1:24" s="57" customFormat="1" x14ac:dyDescent="0.25">
      <c r="A2621" s="75"/>
      <c r="D2621" s="58"/>
      <c r="E2621" s="58"/>
      <c r="F2621" s="58"/>
      <c r="G2621" s="58"/>
      <c r="H2621" s="60"/>
      <c r="I2621" s="60"/>
      <c r="J2621" s="60"/>
      <c r="K2621" s="60"/>
      <c r="M2621" s="61"/>
      <c r="N2621" s="61"/>
      <c r="O2621" s="62"/>
      <c r="P2621" s="125"/>
      <c r="W2621" s="62"/>
      <c r="X2621" s="62"/>
    </row>
    <row r="2622" spans="1:24" s="57" customFormat="1" x14ac:dyDescent="0.25">
      <c r="A2622" s="75"/>
      <c r="D2622" s="58"/>
      <c r="E2622" s="58"/>
      <c r="F2622" s="58"/>
      <c r="G2622" s="58"/>
      <c r="H2622" s="60"/>
      <c r="I2622" s="60"/>
      <c r="J2622" s="60"/>
      <c r="K2622" s="60"/>
      <c r="M2622" s="61"/>
      <c r="N2622" s="61"/>
      <c r="O2622" s="62"/>
      <c r="P2622" s="125"/>
      <c r="W2622" s="62"/>
      <c r="X2622" s="62"/>
    </row>
    <row r="2623" spans="1:24" s="57" customFormat="1" x14ac:dyDescent="0.25">
      <c r="A2623" s="75"/>
      <c r="D2623" s="58"/>
      <c r="E2623" s="58"/>
      <c r="F2623" s="58"/>
      <c r="G2623" s="58"/>
      <c r="H2623" s="60"/>
      <c r="I2623" s="60"/>
      <c r="J2623" s="60"/>
      <c r="K2623" s="60"/>
      <c r="M2623" s="61"/>
      <c r="N2623" s="61"/>
      <c r="O2623" s="62"/>
      <c r="P2623" s="125"/>
      <c r="W2623" s="62"/>
      <c r="X2623" s="62"/>
    </row>
    <row r="2624" spans="1:24" s="57" customFormat="1" x14ac:dyDescent="0.25">
      <c r="A2624" s="75"/>
      <c r="D2624" s="58"/>
      <c r="E2624" s="58"/>
      <c r="F2624" s="58"/>
      <c r="G2624" s="58"/>
      <c r="H2624" s="60"/>
      <c r="I2624" s="60"/>
      <c r="J2624" s="60"/>
      <c r="K2624" s="60"/>
      <c r="M2624" s="61"/>
      <c r="N2624" s="61"/>
      <c r="O2624" s="62"/>
      <c r="P2624" s="125"/>
      <c r="W2624" s="62"/>
      <c r="X2624" s="62"/>
    </row>
    <row r="2625" spans="1:24" s="57" customFormat="1" x14ac:dyDescent="0.25">
      <c r="A2625" s="75"/>
      <c r="D2625" s="58"/>
      <c r="E2625" s="58"/>
      <c r="F2625" s="58"/>
      <c r="G2625" s="58"/>
      <c r="H2625" s="60"/>
      <c r="I2625" s="60"/>
      <c r="J2625" s="60"/>
      <c r="K2625" s="60"/>
      <c r="M2625" s="61"/>
      <c r="N2625" s="61"/>
      <c r="O2625" s="62"/>
      <c r="P2625" s="125"/>
      <c r="W2625" s="62"/>
      <c r="X2625" s="62"/>
    </row>
    <row r="2626" spans="1:24" s="57" customFormat="1" x14ac:dyDescent="0.25">
      <c r="A2626" s="75"/>
      <c r="D2626" s="58"/>
      <c r="E2626" s="58"/>
      <c r="F2626" s="58"/>
      <c r="G2626" s="58"/>
      <c r="H2626" s="60"/>
      <c r="I2626" s="60"/>
      <c r="J2626" s="60"/>
      <c r="K2626" s="60"/>
      <c r="M2626" s="61"/>
      <c r="N2626" s="61"/>
      <c r="O2626" s="62"/>
      <c r="P2626" s="125"/>
      <c r="W2626" s="62"/>
      <c r="X2626" s="62"/>
    </row>
    <row r="2627" spans="1:24" s="57" customFormat="1" x14ac:dyDescent="0.25">
      <c r="A2627" s="75"/>
      <c r="D2627" s="58"/>
      <c r="E2627" s="58"/>
      <c r="F2627" s="58"/>
      <c r="G2627" s="58"/>
      <c r="H2627" s="60"/>
      <c r="I2627" s="60"/>
      <c r="J2627" s="60"/>
      <c r="K2627" s="60"/>
      <c r="M2627" s="61"/>
      <c r="N2627" s="61"/>
      <c r="O2627" s="62"/>
      <c r="P2627" s="125"/>
      <c r="W2627" s="62"/>
      <c r="X2627" s="62"/>
    </row>
    <row r="2628" spans="1:24" s="57" customFormat="1" x14ac:dyDescent="0.25">
      <c r="A2628" s="75"/>
      <c r="D2628" s="58"/>
      <c r="E2628" s="58"/>
      <c r="F2628" s="58"/>
      <c r="G2628" s="58"/>
      <c r="H2628" s="60"/>
      <c r="I2628" s="60"/>
      <c r="J2628" s="60"/>
      <c r="K2628" s="60"/>
      <c r="M2628" s="61"/>
      <c r="N2628" s="61"/>
      <c r="O2628" s="62"/>
      <c r="P2628" s="125"/>
      <c r="W2628" s="62"/>
      <c r="X2628" s="62"/>
    </row>
    <row r="2629" spans="1:24" s="57" customFormat="1" x14ac:dyDescent="0.25">
      <c r="A2629" s="75"/>
      <c r="D2629" s="58"/>
      <c r="E2629" s="58"/>
      <c r="F2629" s="58"/>
      <c r="G2629" s="58"/>
      <c r="H2629" s="60"/>
      <c r="I2629" s="60"/>
      <c r="J2629" s="60"/>
      <c r="K2629" s="60"/>
      <c r="M2629" s="61"/>
      <c r="N2629" s="61"/>
      <c r="O2629" s="62"/>
      <c r="P2629" s="125"/>
      <c r="W2629" s="62"/>
      <c r="X2629" s="62"/>
    </row>
    <row r="2630" spans="1:24" s="57" customFormat="1" x14ac:dyDescent="0.25">
      <c r="A2630" s="75"/>
      <c r="D2630" s="58"/>
      <c r="E2630" s="58"/>
      <c r="F2630" s="58"/>
      <c r="G2630" s="58"/>
      <c r="H2630" s="60"/>
      <c r="I2630" s="60"/>
      <c r="J2630" s="60"/>
      <c r="K2630" s="60"/>
      <c r="M2630" s="61"/>
      <c r="N2630" s="61"/>
      <c r="O2630" s="62"/>
      <c r="P2630" s="125"/>
      <c r="W2630" s="62"/>
      <c r="X2630" s="62"/>
    </row>
    <row r="2631" spans="1:24" s="57" customFormat="1" x14ac:dyDescent="0.25">
      <c r="A2631" s="75"/>
      <c r="D2631" s="58"/>
      <c r="E2631" s="58"/>
      <c r="F2631" s="58"/>
      <c r="G2631" s="58"/>
      <c r="H2631" s="60"/>
      <c r="I2631" s="60"/>
      <c r="J2631" s="60"/>
      <c r="K2631" s="60"/>
      <c r="M2631" s="61"/>
      <c r="N2631" s="61"/>
      <c r="O2631" s="62"/>
      <c r="P2631" s="125"/>
      <c r="W2631" s="62"/>
      <c r="X2631" s="62"/>
    </row>
    <row r="2632" spans="1:24" s="57" customFormat="1" x14ac:dyDescent="0.25">
      <c r="A2632" s="75"/>
      <c r="D2632" s="58"/>
      <c r="E2632" s="58"/>
      <c r="F2632" s="58"/>
      <c r="G2632" s="58"/>
      <c r="H2632" s="60"/>
      <c r="I2632" s="60"/>
      <c r="J2632" s="60"/>
      <c r="K2632" s="60"/>
      <c r="M2632" s="61"/>
      <c r="N2632" s="61"/>
      <c r="O2632" s="62"/>
      <c r="P2632" s="125"/>
      <c r="W2632" s="62"/>
      <c r="X2632" s="62"/>
    </row>
    <row r="2633" spans="1:24" s="57" customFormat="1" x14ac:dyDescent="0.25">
      <c r="A2633" s="75"/>
      <c r="D2633" s="58"/>
      <c r="E2633" s="58"/>
      <c r="F2633" s="58"/>
      <c r="G2633" s="58"/>
      <c r="H2633" s="60"/>
      <c r="I2633" s="60"/>
      <c r="J2633" s="60"/>
      <c r="K2633" s="60"/>
      <c r="M2633" s="61"/>
      <c r="N2633" s="61"/>
      <c r="O2633" s="62"/>
      <c r="P2633" s="125"/>
      <c r="W2633" s="62"/>
      <c r="X2633" s="62"/>
    </row>
    <row r="2634" spans="1:24" s="57" customFormat="1" x14ac:dyDescent="0.25">
      <c r="A2634" s="75"/>
      <c r="D2634" s="58"/>
      <c r="E2634" s="58"/>
      <c r="F2634" s="58"/>
      <c r="G2634" s="58"/>
      <c r="H2634" s="60"/>
      <c r="I2634" s="60"/>
      <c r="J2634" s="60"/>
      <c r="K2634" s="60"/>
      <c r="M2634" s="61"/>
      <c r="N2634" s="61"/>
      <c r="O2634" s="62"/>
      <c r="P2634" s="125"/>
      <c r="W2634" s="62"/>
      <c r="X2634" s="62"/>
    </row>
    <row r="2635" spans="1:24" s="57" customFormat="1" x14ac:dyDescent="0.25">
      <c r="A2635" s="75"/>
      <c r="D2635" s="58"/>
      <c r="E2635" s="58"/>
      <c r="F2635" s="58"/>
      <c r="G2635" s="58"/>
      <c r="H2635" s="60"/>
      <c r="I2635" s="60"/>
      <c r="J2635" s="60"/>
      <c r="K2635" s="60"/>
      <c r="M2635" s="61"/>
      <c r="N2635" s="61"/>
      <c r="O2635" s="62"/>
      <c r="P2635" s="125"/>
      <c r="W2635" s="62"/>
      <c r="X2635" s="62"/>
    </row>
    <row r="2636" spans="1:24" s="57" customFormat="1" x14ac:dyDescent="0.25">
      <c r="A2636" s="75"/>
      <c r="D2636" s="58"/>
      <c r="E2636" s="58"/>
      <c r="F2636" s="58"/>
      <c r="G2636" s="58"/>
      <c r="H2636" s="60"/>
      <c r="I2636" s="60"/>
      <c r="J2636" s="60"/>
      <c r="K2636" s="60"/>
      <c r="M2636" s="61"/>
      <c r="N2636" s="61"/>
      <c r="O2636" s="62"/>
      <c r="P2636" s="125"/>
      <c r="W2636" s="62"/>
      <c r="X2636" s="62"/>
    </row>
    <row r="2637" spans="1:24" s="57" customFormat="1" x14ac:dyDescent="0.25">
      <c r="A2637" s="75"/>
      <c r="D2637" s="58"/>
      <c r="E2637" s="58"/>
      <c r="F2637" s="58"/>
      <c r="G2637" s="58"/>
      <c r="H2637" s="60"/>
      <c r="I2637" s="60"/>
      <c r="J2637" s="60"/>
      <c r="K2637" s="60"/>
      <c r="M2637" s="61"/>
      <c r="N2637" s="61"/>
      <c r="O2637" s="62"/>
      <c r="P2637" s="125"/>
      <c r="W2637" s="62"/>
      <c r="X2637" s="62"/>
    </row>
    <row r="2638" spans="1:24" s="57" customFormat="1" x14ac:dyDescent="0.25">
      <c r="A2638" s="75"/>
      <c r="D2638" s="58"/>
      <c r="E2638" s="58"/>
      <c r="F2638" s="58"/>
      <c r="G2638" s="58"/>
      <c r="H2638" s="60"/>
      <c r="I2638" s="60"/>
      <c r="J2638" s="60"/>
      <c r="K2638" s="60"/>
      <c r="M2638" s="61"/>
      <c r="N2638" s="61"/>
      <c r="O2638" s="62"/>
      <c r="P2638" s="125"/>
      <c r="W2638" s="62"/>
      <c r="X2638" s="62"/>
    </row>
    <row r="2639" spans="1:24" s="57" customFormat="1" x14ac:dyDescent="0.25">
      <c r="A2639" s="75"/>
      <c r="D2639" s="58"/>
      <c r="E2639" s="58"/>
      <c r="F2639" s="58"/>
      <c r="G2639" s="58"/>
      <c r="H2639" s="60"/>
      <c r="I2639" s="60"/>
      <c r="J2639" s="60"/>
      <c r="K2639" s="60"/>
      <c r="M2639" s="61"/>
      <c r="N2639" s="61"/>
      <c r="O2639" s="62"/>
      <c r="P2639" s="125"/>
      <c r="W2639" s="62"/>
      <c r="X2639" s="62"/>
    </row>
    <row r="2640" spans="1:24" s="57" customFormat="1" x14ac:dyDescent="0.25">
      <c r="A2640" s="75"/>
      <c r="D2640" s="58"/>
      <c r="E2640" s="58"/>
      <c r="F2640" s="58"/>
      <c r="G2640" s="58"/>
      <c r="H2640" s="60"/>
      <c r="I2640" s="60"/>
      <c r="J2640" s="60"/>
      <c r="K2640" s="60"/>
      <c r="M2640" s="61"/>
      <c r="N2640" s="61"/>
      <c r="O2640" s="62"/>
      <c r="P2640" s="125"/>
      <c r="W2640" s="62"/>
      <c r="X2640" s="62"/>
    </row>
    <row r="2641" spans="1:24" s="57" customFormat="1" x14ac:dyDescent="0.25">
      <c r="A2641" s="75"/>
      <c r="D2641" s="58"/>
      <c r="E2641" s="58"/>
      <c r="F2641" s="58"/>
      <c r="G2641" s="58"/>
      <c r="H2641" s="60"/>
      <c r="I2641" s="60"/>
      <c r="J2641" s="60"/>
      <c r="K2641" s="60"/>
      <c r="M2641" s="61"/>
      <c r="N2641" s="61"/>
      <c r="O2641" s="62"/>
      <c r="P2641" s="125"/>
      <c r="W2641" s="62"/>
      <c r="X2641" s="62"/>
    </row>
    <row r="2642" spans="1:24" s="57" customFormat="1" x14ac:dyDescent="0.25">
      <c r="A2642" s="75"/>
      <c r="D2642" s="58"/>
      <c r="E2642" s="58"/>
      <c r="F2642" s="58"/>
      <c r="G2642" s="58"/>
      <c r="H2642" s="60"/>
      <c r="I2642" s="60"/>
      <c r="J2642" s="60"/>
      <c r="K2642" s="60"/>
      <c r="M2642" s="61"/>
      <c r="N2642" s="61"/>
      <c r="O2642" s="62"/>
      <c r="P2642" s="125"/>
      <c r="W2642" s="62"/>
      <c r="X2642" s="62"/>
    </row>
    <row r="2643" spans="1:24" s="57" customFormat="1" x14ac:dyDescent="0.25">
      <c r="A2643" s="75"/>
      <c r="D2643" s="58"/>
      <c r="E2643" s="58"/>
      <c r="F2643" s="58"/>
      <c r="G2643" s="58"/>
      <c r="H2643" s="60"/>
      <c r="I2643" s="60"/>
      <c r="J2643" s="60"/>
      <c r="K2643" s="60"/>
      <c r="M2643" s="61"/>
      <c r="N2643" s="61"/>
      <c r="O2643" s="62"/>
      <c r="P2643" s="125"/>
      <c r="W2643" s="62"/>
      <c r="X2643" s="62"/>
    </row>
    <row r="2644" spans="1:24" s="57" customFormat="1" x14ac:dyDescent="0.25">
      <c r="A2644" s="75"/>
      <c r="D2644" s="58"/>
      <c r="E2644" s="58"/>
      <c r="F2644" s="58"/>
      <c r="G2644" s="58"/>
      <c r="H2644" s="60"/>
      <c r="I2644" s="60"/>
      <c r="J2644" s="60"/>
      <c r="K2644" s="60"/>
      <c r="M2644" s="61"/>
      <c r="N2644" s="61"/>
      <c r="O2644" s="62"/>
      <c r="P2644" s="125"/>
      <c r="W2644" s="62"/>
      <c r="X2644" s="62"/>
    </row>
    <row r="2645" spans="1:24" s="57" customFormat="1" x14ac:dyDescent="0.25">
      <c r="A2645" s="75"/>
      <c r="D2645" s="58"/>
      <c r="E2645" s="58"/>
      <c r="F2645" s="58"/>
      <c r="G2645" s="58"/>
      <c r="H2645" s="60"/>
      <c r="I2645" s="60"/>
      <c r="J2645" s="60"/>
      <c r="K2645" s="60"/>
      <c r="M2645" s="61"/>
      <c r="N2645" s="61"/>
      <c r="O2645" s="62"/>
      <c r="P2645" s="125"/>
      <c r="W2645" s="62"/>
      <c r="X2645" s="62"/>
    </row>
    <row r="2646" spans="1:24" s="57" customFormat="1" x14ac:dyDescent="0.25">
      <c r="A2646" s="75"/>
      <c r="D2646" s="58"/>
      <c r="E2646" s="58"/>
      <c r="F2646" s="58"/>
      <c r="G2646" s="58"/>
      <c r="H2646" s="60"/>
      <c r="I2646" s="60"/>
      <c r="J2646" s="60"/>
      <c r="K2646" s="60"/>
      <c r="M2646" s="61"/>
      <c r="N2646" s="61"/>
      <c r="O2646" s="62"/>
      <c r="P2646" s="125"/>
      <c r="W2646" s="62"/>
      <c r="X2646" s="62"/>
    </row>
    <row r="2647" spans="1:24" s="57" customFormat="1" x14ac:dyDescent="0.25">
      <c r="A2647" s="75"/>
      <c r="D2647" s="58"/>
      <c r="E2647" s="58"/>
      <c r="F2647" s="58"/>
      <c r="G2647" s="58"/>
      <c r="H2647" s="60"/>
      <c r="I2647" s="60"/>
      <c r="J2647" s="60"/>
      <c r="K2647" s="60"/>
      <c r="M2647" s="61"/>
      <c r="N2647" s="61"/>
      <c r="O2647" s="62"/>
      <c r="P2647" s="125"/>
      <c r="W2647" s="62"/>
      <c r="X2647" s="62"/>
    </row>
    <row r="2648" spans="1:24" s="57" customFormat="1" x14ac:dyDescent="0.25">
      <c r="A2648" s="75"/>
      <c r="D2648" s="58"/>
      <c r="E2648" s="58"/>
      <c r="F2648" s="58"/>
      <c r="G2648" s="58"/>
      <c r="H2648" s="60"/>
      <c r="I2648" s="60"/>
      <c r="J2648" s="60"/>
      <c r="K2648" s="60"/>
      <c r="M2648" s="61"/>
      <c r="N2648" s="61"/>
      <c r="O2648" s="62"/>
      <c r="P2648" s="125"/>
      <c r="W2648" s="62"/>
      <c r="X2648" s="62"/>
    </row>
    <row r="2649" spans="1:24" s="57" customFormat="1" x14ac:dyDescent="0.25">
      <c r="A2649" s="75"/>
      <c r="D2649" s="58"/>
      <c r="E2649" s="58"/>
      <c r="F2649" s="58"/>
      <c r="G2649" s="58"/>
      <c r="H2649" s="60"/>
      <c r="I2649" s="60"/>
      <c r="J2649" s="60"/>
      <c r="K2649" s="60"/>
      <c r="M2649" s="61"/>
      <c r="N2649" s="61"/>
      <c r="O2649" s="62"/>
      <c r="P2649" s="125"/>
      <c r="W2649" s="62"/>
      <c r="X2649" s="62"/>
    </row>
    <row r="2650" spans="1:24" s="57" customFormat="1" x14ac:dyDescent="0.25">
      <c r="A2650" s="75"/>
      <c r="D2650" s="58"/>
      <c r="E2650" s="58"/>
      <c r="F2650" s="58"/>
      <c r="G2650" s="58"/>
      <c r="H2650" s="60"/>
      <c r="I2650" s="60"/>
      <c r="J2650" s="60"/>
      <c r="K2650" s="60"/>
      <c r="M2650" s="61"/>
      <c r="N2650" s="61"/>
      <c r="O2650" s="62"/>
      <c r="P2650" s="125"/>
      <c r="W2650" s="62"/>
      <c r="X2650" s="62"/>
    </row>
    <row r="2651" spans="1:24" s="57" customFormat="1" x14ac:dyDescent="0.25">
      <c r="A2651" s="75"/>
      <c r="D2651" s="58"/>
      <c r="E2651" s="58"/>
      <c r="F2651" s="58"/>
      <c r="G2651" s="58"/>
      <c r="H2651" s="60"/>
      <c r="I2651" s="60"/>
      <c r="J2651" s="60"/>
      <c r="K2651" s="60"/>
      <c r="M2651" s="61"/>
      <c r="N2651" s="61"/>
      <c r="O2651" s="62"/>
      <c r="P2651" s="125"/>
      <c r="W2651" s="62"/>
      <c r="X2651" s="62"/>
    </row>
    <row r="2652" spans="1:24" s="57" customFormat="1" x14ac:dyDescent="0.25">
      <c r="A2652" s="75"/>
      <c r="D2652" s="58"/>
      <c r="E2652" s="58"/>
      <c r="F2652" s="58"/>
      <c r="G2652" s="58"/>
      <c r="H2652" s="60"/>
      <c r="I2652" s="60"/>
      <c r="J2652" s="60"/>
      <c r="K2652" s="60"/>
      <c r="M2652" s="61"/>
      <c r="N2652" s="61"/>
      <c r="O2652" s="62"/>
      <c r="P2652" s="125"/>
      <c r="W2652" s="62"/>
      <c r="X2652" s="62"/>
    </row>
    <row r="2653" spans="1:24" s="57" customFormat="1" x14ac:dyDescent="0.25">
      <c r="A2653" s="75"/>
      <c r="D2653" s="58"/>
      <c r="E2653" s="58"/>
      <c r="F2653" s="58"/>
      <c r="G2653" s="58"/>
      <c r="H2653" s="60"/>
      <c r="I2653" s="60"/>
      <c r="J2653" s="60"/>
      <c r="K2653" s="60"/>
      <c r="M2653" s="61"/>
      <c r="N2653" s="61"/>
      <c r="O2653" s="62"/>
      <c r="P2653" s="125"/>
      <c r="W2653" s="62"/>
      <c r="X2653" s="62"/>
    </row>
    <row r="2654" spans="1:24" s="57" customFormat="1" x14ac:dyDescent="0.25">
      <c r="A2654" s="75"/>
      <c r="D2654" s="58"/>
      <c r="E2654" s="58"/>
      <c r="F2654" s="58"/>
      <c r="G2654" s="58"/>
      <c r="H2654" s="60"/>
      <c r="I2654" s="60"/>
      <c r="J2654" s="60"/>
      <c r="K2654" s="60"/>
      <c r="M2654" s="61"/>
      <c r="N2654" s="61"/>
      <c r="O2654" s="62"/>
      <c r="P2654" s="125"/>
      <c r="W2654" s="62"/>
      <c r="X2654" s="62"/>
    </row>
    <row r="2655" spans="1:24" s="57" customFormat="1" x14ac:dyDescent="0.25">
      <c r="A2655" s="75"/>
      <c r="D2655" s="58"/>
      <c r="E2655" s="58"/>
      <c r="F2655" s="58"/>
      <c r="G2655" s="58"/>
      <c r="H2655" s="60"/>
      <c r="I2655" s="60"/>
      <c r="J2655" s="60"/>
      <c r="K2655" s="60"/>
      <c r="M2655" s="61"/>
      <c r="N2655" s="61"/>
      <c r="O2655" s="62"/>
      <c r="P2655" s="125"/>
      <c r="W2655" s="62"/>
      <c r="X2655" s="62"/>
    </row>
    <row r="2656" spans="1:24" s="57" customFormat="1" x14ac:dyDescent="0.25">
      <c r="A2656" s="75"/>
      <c r="D2656" s="58"/>
      <c r="E2656" s="58"/>
      <c r="F2656" s="58"/>
      <c r="G2656" s="58"/>
      <c r="H2656" s="60"/>
      <c r="I2656" s="60"/>
      <c r="J2656" s="60"/>
      <c r="K2656" s="60"/>
      <c r="M2656" s="61"/>
      <c r="N2656" s="61"/>
      <c r="O2656" s="62"/>
      <c r="P2656" s="125"/>
      <c r="W2656" s="62"/>
      <c r="X2656" s="62"/>
    </row>
    <row r="2657" spans="1:24" s="57" customFormat="1" x14ac:dyDescent="0.25">
      <c r="A2657" s="75"/>
      <c r="D2657" s="58"/>
      <c r="E2657" s="58"/>
      <c r="F2657" s="58"/>
      <c r="G2657" s="58"/>
      <c r="H2657" s="60"/>
      <c r="I2657" s="60"/>
      <c r="J2657" s="60"/>
      <c r="K2657" s="60"/>
      <c r="M2657" s="61"/>
      <c r="N2657" s="61"/>
      <c r="O2657" s="62"/>
      <c r="P2657" s="125"/>
      <c r="W2657" s="62"/>
      <c r="X2657" s="62"/>
    </row>
    <row r="2658" spans="1:24" s="57" customFormat="1" x14ac:dyDescent="0.25">
      <c r="A2658" s="75"/>
      <c r="D2658" s="58"/>
      <c r="E2658" s="58"/>
      <c r="F2658" s="58"/>
      <c r="G2658" s="58"/>
      <c r="H2658" s="60"/>
      <c r="I2658" s="60"/>
      <c r="J2658" s="60"/>
      <c r="K2658" s="60"/>
      <c r="M2658" s="61"/>
      <c r="N2658" s="61"/>
      <c r="O2658" s="62"/>
      <c r="P2658" s="125"/>
      <c r="W2658" s="62"/>
      <c r="X2658" s="62"/>
    </row>
    <row r="2659" spans="1:24" s="57" customFormat="1" x14ac:dyDescent="0.25">
      <c r="A2659" s="75"/>
      <c r="D2659" s="58"/>
      <c r="E2659" s="58"/>
      <c r="F2659" s="58"/>
      <c r="G2659" s="58"/>
      <c r="H2659" s="60"/>
      <c r="I2659" s="60"/>
      <c r="J2659" s="60"/>
      <c r="K2659" s="60"/>
      <c r="M2659" s="61"/>
      <c r="N2659" s="61"/>
      <c r="O2659" s="62"/>
      <c r="P2659" s="125"/>
      <c r="W2659" s="62"/>
      <c r="X2659" s="62"/>
    </row>
    <row r="2660" spans="1:24" s="57" customFormat="1" x14ac:dyDescent="0.25">
      <c r="A2660" s="75"/>
      <c r="D2660" s="58"/>
      <c r="E2660" s="58"/>
      <c r="F2660" s="58"/>
      <c r="G2660" s="58"/>
      <c r="H2660" s="60"/>
      <c r="I2660" s="60"/>
      <c r="J2660" s="60"/>
      <c r="K2660" s="60"/>
      <c r="M2660" s="61"/>
      <c r="N2660" s="61"/>
      <c r="O2660" s="62"/>
      <c r="P2660" s="125"/>
      <c r="W2660" s="62"/>
      <c r="X2660" s="62"/>
    </row>
    <row r="2661" spans="1:24" s="57" customFormat="1" x14ac:dyDescent="0.25">
      <c r="A2661" s="75"/>
      <c r="D2661" s="58"/>
      <c r="E2661" s="58"/>
      <c r="F2661" s="58"/>
      <c r="G2661" s="58"/>
      <c r="H2661" s="60"/>
      <c r="I2661" s="60"/>
      <c r="J2661" s="60"/>
      <c r="K2661" s="60"/>
      <c r="M2661" s="61"/>
      <c r="N2661" s="61"/>
      <c r="O2661" s="62"/>
      <c r="P2661" s="125"/>
      <c r="W2661" s="62"/>
      <c r="X2661" s="62"/>
    </row>
    <row r="2662" spans="1:24" s="57" customFormat="1" x14ac:dyDescent="0.25">
      <c r="A2662" s="75"/>
      <c r="D2662" s="58"/>
      <c r="E2662" s="58"/>
      <c r="F2662" s="58"/>
      <c r="G2662" s="58"/>
      <c r="H2662" s="60"/>
      <c r="I2662" s="60"/>
      <c r="J2662" s="60"/>
      <c r="K2662" s="60"/>
      <c r="M2662" s="61"/>
      <c r="N2662" s="61"/>
      <c r="O2662" s="62"/>
      <c r="P2662" s="125"/>
      <c r="W2662" s="62"/>
      <c r="X2662" s="62"/>
    </row>
    <row r="2663" spans="1:24" s="57" customFormat="1" x14ac:dyDescent="0.25">
      <c r="A2663" s="75"/>
      <c r="D2663" s="58"/>
      <c r="E2663" s="58"/>
      <c r="F2663" s="58"/>
      <c r="G2663" s="58"/>
      <c r="H2663" s="60"/>
      <c r="I2663" s="60"/>
      <c r="J2663" s="60"/>
      <c r="K2663" s="60"/>
      <c r="M2663" s="61"/>
      <c r="N2663" s="61"/>
      <c r="O2663" s="62"/>
      <c r="P2663" s="125"/>
      <c r="W2663" s="62"/>
      <c r="X2663" s="62"/>
    </row>
    <row r="2664" spans="1:24" s="57" customFormat="1" x14ac:dyDescent="0.25">
      <c r="A2664" s="75"/>
      <c r="D2664" s="58"/>
      <c r="E2664" s="58"/>
      <c r="F2664" s="58"/>
      <c r="G2664" s="58"/>
      <c r="H2664" s="60"/>
      <c r="I2664" s="60"/>
      <c r="J2664" s="60"/>
      <c r="K2664" s="60"/>
      <c r="M2664" s="61"/>
      <c r="N2664" s="61"/>
      <c r="O2664" s="62"/>
      <c r="P2664" s="125"/>
      <c r="W2664" s="62"/>
      <c r="X2664" s="62"/>
    </row>
    <row r="2665" spans="1:24" s="57" customFormat="1" x14ac:dyDescent="0.25">
      <c r="A2665" s="75"/>
      <c r="D2665" s="58"/>
      <c r="E2665" s="58"/>
      <c r="F2665" s="58"/>
      <c r="G2665" s="58"/>
      <c r="H2665" s="60"/>
      <c r="I2665" s="60"/>
      <c r="J2665" s="60"/>
      <c r="K2665" s="60"/>
      <c r="M2665" s="61"/>
      <c r="N2665" s="61"/>
      <c r="O2665" s="62"/>
      <c r="P2665" s="125"/>
      <c r="W2665" s="62"/>
      <c r="X2665" s="62"/>
    </row>
    <row r="2666" spans="1:24" s="57" customFormat="1" x14ac:dyDescent="0.25">
      <c r="A2666" s="75"/>
      <c r="D2666" s="58"/>
      <c r="E2666" s="58"/>
      <c r="F2666" s="58"/>
      <c r="G2666" s="58"/>
      <c r="H2666" s="60"/>
      <c r="I2666" s="60"/>
      <c r="J2666" s="60"/>
      <c r="K2666" s="60"/>
      <c r="M2666" s="61"/>
      <c r="N2666" s="61"/>
      <c r="O2666" s="62"/>
      <c r="P2666" s="125"/>
      <c r="W2666" s="62"/>
      <c r="X2666" s="62"/>
    </row>
    <row r="2667" spans="1:24" s="57" customFormat="1" x14ac:dyDescent="0.25">
      <c r="A2667" s="75"/>
      <c r="D2667" s="58"/>
      <c r="E2667" s="58"/>
      <c r="F2667" s="58"/>
      <c r="G2667" s="58"/>
      <c r="H2667" s="60"/>
      <c r="I2667" s="60"/>
      <c r="J2667" s="60"/>
      <c r="K2667" s="60"/>
      <c r="M2667" s="61"/>
      <c r="N2667" s="61"/>
      <c r="O2667" s="62"/>
      <c r="P2667" s="125"/>
      <c r="W2667" s="62"/>
      <c r="X2667" s="62"/>
    </row>
    <row r="2668" spans="1:24" s="57" customFormat="1" x14ac:dyDescent="0.25">
      <c r="A2668" s="75"/>
      <c r="D2668" s="58"/>
      <c r="E2668" s="58"/>
      <c r="F2668" s="58"/>
      <c r="G2668" s="58"/>
      <c r="H2668" s="60"/>
      <c r="I2668" s="60"/>
      <c r="J2668" s="60"/>
      <c r="K2668" s="60"/>
      <c r="M2668" s="61"/>
      <c r="N2668" s="61"/>
      <c r="O2668" s="62"/>
      <c r="P2668" s="125"/>
      <c r="W2668" s="62"/>
      <c r="X2668" s="62"/>
    </row>
    <row r="2669" spans="1:24" s="57" customFormat="1" x14ac:dyDescent="0.25">
      <c r="A2669" s="75"/>
      <c r="D2669" s="58"/>
      <c r="E2669" s="58"/>
      <c r="F2669" s="58"/>
      <c r="G2669" s="58"/>
      <c r="H2669" s="60"/>
      <c r="I2669" s="60"/>
      <c r="J2669" s="60"/>
      <c r="K2669" s="60"/>
      <c r="M2669" s="61"/>
      <c r="N2669" s="61"/>
      <c r="O2669" s="62"/>
      <c r="P2669" s="125"/>
      <c r="W2669" s="62"/>
      <c r="X2669" s="62"/>
    </row>
    <row r="2670" spans="1:24" s="57" customFormat="1" x14ac:dyDescent="0.25">
      <c r="A2670" s="75"/>
      <c r="D2670" s="58"/>
      <c r="E2670" s="58"/>
      <c r="F2670" s="58"/>
      <c r="G2670" s="58"/>
      <c r="H2670" s="60"/>
      <c r="I2670" s="60"/>
      <c r="J2670" s="60"/>
      <c r="K2670" s="60"/>
      <c r="M2670" s="61"/>
      <c r="N2670" s="61"/>
      <c r="O2670" s="62"/>
      <c r="P2670" s="125"/>
      <c r="W2670" s="62"/>
      <c r="X2670" s="62"/>
    </row>
    <row r="2671" spans="1:24" s="57" customFormat="1" x14ac:dyDescent="0.25">
      <c r="A2671" s="75"/>
      <c r="D2671" s="58"/>
      <c r="E2671" s="58"/>
      <c r="F2671" s="58"/>
      <c r="G2671" s="58"/>
      <c r="H2671" s="60"/>
      <c r="I2671" s="60"/>
      <c r="J2671" s="60"/>
      <c r="K2671" s="60"/>
      <c r="M2671" s="61"/>
      <c r="N2671" s="61"/>
      <c r="O2671" s="62"/>
      <c r="P2671" s="125"/>
      <c r="W2671" s="62"/>
      <c r="X2671" s="62"/>
    </row>
    <row r="2672" spans="1:24" s="57" customFormat="1" x14ac:dyDescent="0.25">
      <c r="A2672" s="75"/>
      <c r="D2672" s="58"/>
      <c r="E2672" s="58"/>
      <c r="F2672" s="58"/>
      <c r="G2672" s="58"/>
      <c r="H2672" s="60"/>
      <c r="I2672" s="60"/>
      <c r="J2672" s="60"/>
      <c r="K2672" s="60"/>
      <c r="M2672" s="61"/>
      <c r="N2672" s="61"/>
      <c r="O2672" s="62"/>
      <c r="P2672" s="125"/>
      <c r="W2672" s="62"/>
      <c r="X2672" s="62"/>
    </row>
    <row r="2673" spans="1:24" s="57" customFormat="1" x14ac:dyDescent="0.25">
      <c r="A2673" s="75"/>
      <c r="D2673" s="58"/>
      <c r="E2673" s="58"/>
      <c r="F2673" s="58"/>
      <c r="G2673" s="58"/>
      <c r="H2673" s="60"/>
      <c r="I2673" s="60"/>
      <c r="J2673" s="60"/>
      <c r="K2673" s="60"/>
      <c r="M2673" s="61"/>
      <c r="N2673" s="61"/>
      <c r="O2673" s="62"/>
      <c r="P2673" s="125"/>
      <c r="W2673" s="62"/>
      <c r="X2673" s="62"/>
    </row>
    <row r="2674" spans="1:24" s="57" customFormat="1" x14ac:dyDescent="0.25">
      <c r="A2674" s="75"/>
      <c r="D2674" s="58"/>
      <c r="E2674" s="58"/>
      <c r="F2674" s="58"/>
      <c r="G2674" s="58"/>
      <c r="H2674" s="60"/>
      <c r="I2674" s="60"/>
      <c r="J2674" s="60"/>
      <c r="K2674" s="60"/>
      <c r="M2674" s="61"/>
      <c r="N2674" s="61"/>
      <c r="O2674" s="62"/>
      <c r="P2674" s="125"/>
      <c r="W2674" s="62"/>
      <c r="X2674" s="62"/>
    </row>
    <row r="2675" spans="1:24" s="57" customFormat="1" x14ac:dyDescent="0.25">
      <c r="A2675" s="75"/>
      <c r="D2675" s="58"/>
      <c r="E2675" s="58"/>
      <c r="F2675" s="58"/>
      <c r="G2675" s="58"/>
      <c r="H2675" s="60"/>
      <c r="I2675" s="60"/>
      <c r="J2675" s="60"/>
      <c r="K2675" s="60"/>
      <c r="M2675" s="61"/>
      <c r="N2675" s="61"/>
      <c r="O2675" s="62"/>
      <c r="P2675" s="125"/>
      <c r="W2675" s="62"/>
      <c r="X2675" s="62"/>
    </row>
    <row r="2676" spans="1:24" s="57" customFormat="1" x14ac:dyDescent="0.25">
      <c r="A2676" s="75"/>
      <c r="D2676" s="58"/>
      <c r="E2676" s="58"/>
      <c r="F2676" s="58"/>
      <c r="G2676" s="58"/>
      <c r="H2676" s="60"/>
      <c r="I2676" s="60"/>
      <c r="J2676" s="60"/>
      <c r="K2676" s="60"/>
      <c r="M2676" s="61"/>
      <c r="N2676" s="61"/>
      <c r="O2676" s="62"/>
      <c r="P2676" s="125"/>
      <c r="W2676" s="62"/>
      <c r="X2676" s="62"/>
    </row>
    <row r="2677" spans="1:24" s="57" customFormat="1" x14ac:dyDescent="0.25">
      <c r="A2677" s="75"/>
      <c r="D2677" s="58"/>
      <c r="E2677" s="58"/>
      <c r="F2677" s="58"/>
      <c r="G2677" s="58"/>
      <c r="H2677" s="60"/>
      <c r="I2677" s="60"/>
      <c r="J2677" s="60"/>
      <c r="K2677" s="60"/>
      <c r="M2677" s="61"/>
      <c r="N2677" s="61"/>
      <c r="O2677" s="62"/>
      <c r="P2677" s="125"/>
      <c r="W2677" s="62"/>
      <c r="X2677" s="62"/>
    </row>
    <row r="2678" spans="1:24" s="57" customFormat="1" x14ac:dyDescent="0.25">
      <c r="A2678" s="75"/>
      <c r="D2678" s="58"/>
      <c r="E2678" s="58"/>
      <c r="F2678" s="58"/>
      <c r="G2678" s="58"/>
      <c r="H2678" s="60"/>
      <c r="I2678" s="60"/>
      <c r="J2678" s="60"/>
      <c r="K2678" s="60"/>
      <c r="M2678" s="61"/>
      <c r="N2678" s="61"/>
      <c r="O2678" s="62"/>
      <c r="P2678" s="125"/>
      <c r="W2678" s="62"/>
      <c r="X2678" s="62"/>
    </row>
    <row r="2679" spans="1:24" s="57" customFormat="1" x14ac:dyDescent="0.25">
      <c r="A2679" s="75"/>
      <c r="D2679" s="58"/>
      <c r="E2679" s="58"/>
      <c r="F2679" s="58"/>
      <c r="G2679" s="58"/>
      <c r="H2679" s="60"/>
      <c r="I2679" s="60"/>
      <c r="J2679" s="60"/>
      <c r="K2679" s="60"/>
      <c r="M2679" s="61"/>
      <c r="N2679" s="61"/>
      <c r="O2679" s="62"/>
      <c r="P2679" s="125"/>
      <c r="W2679" s="62"/>
      <c r="X2679" s="62"/>
    </row>
    <row r="2680" spans="1:24" s="57" customFormat="1" x14ac:dyDescent="0.25">
      <c r="A2680" s="75"/>
      <c r="D2680" s="58"/>
      <c r="E2680" s="58"/>
      <c r="F2680" s="58"/>
      <c r="G2680" s="58"/>
      <c r="H2680" s="60"/>
      <c r="I2680" s="60"/>
      <c r="J2680" s="60"/>
      <c r="K2680" s="60"/>
      <c r="M2680" s="61"/>
      <c r="N2680" s="61"/>
      <c r="O2680" s="62"/>
      <c r="P2680" s="125"/>
      <c r="W2680" s="62"/>
      <c r="X2680" s="62"/>
    </row>
    <row r="2681" spans="1:24" s="57" customFormat="1" x14ac:dyDescent="0.25">
      <c r="A2681" s="75"/>
      <c r="D2681" s="58"/>
      <c r="E2681" s="58"/>
      <c r="F2681" s="58"/>
      <c r="G2681" s="58"/>
      <c r="H2681" s="60"/>
      <c r="I2681" s="60"/>
      <c r="J2681" s="60"/>
      <c r="K2681" s="60"/>
      <c r="M2681" s="61"/>
      <c r="N2681" s="61"/>
      <c r="O2681" s="62"/>
      <c r="P2681" s="125"/>
      <c r="W2681" s="62"/>
      <c r="X2681" s="62"/>
    </row>
    <row r="2682" spans="1:24" s="57" customFormat="1" x14ac:dyDescent="0.25">
      <c r="A2682" s="75"/>
      <c r="D2682" s="58"/>
      <c r="E2682" s="58"/>
      <c r="F2682" s="58"/>
      <c r="G2682" s="58"/>
      <c r="H2682" s="60"/>
      <c r="I2682" s="60"/>
      <c r="J2682" s="60"/>
      <c r="K2682" s="60"/>
      <c r="M2682" s="61"/>
      <c r="N2682" s="61"/>
      <c r="O2682" s="62"/>
      <c r="P2682" s="125"/>
      <c r="W2682" s="62"/>
      <c r="X2682" s="62"/>
    </row>
    <row r="2683" spans="1:24" s="57" customFormat="1" x14ac:dyDescent="0.25">
      <c r="A2683" s="75"/>
      <c r="D2683" s="58"/>
      <c r="E2683" s="58"/>
      <c r="F2683" s="58"/>
      <c r="G2683" s="58"/>
      <c r="H2683" s="60"/>
      <c r="I2683" s="60"/>
      <c r="J2683" s="60"/>
      <c r="K2683" s="60"/>
      <c r="M2683" s="61"/>
      <c r="N2683" s="61"/>
      <c r="O2683" s="62"/>
      <c r="P2683" s="125"/>
      <c r="W2683" s="62"/>
      <c r="X2683" s="62"/>
    </row>
    <row r="2684" spans="1:24" s="57" customFormat="1" x14ac:dyDescent="0.25">
      <c r="A2684" s="75"/>
      <c r="D2684" s="58"/>
      <c r="E2684" s="58"/>
      <c r="F2684" s="58"/>
      <c r="G2684" s="58"/>
      <c r="H2684" s="60"/>
      <c r="I2684" s="60"/>
      <c r="J2684" s="60"/>
      <c r="K2684" s="60"/>
      <c r="M2684" s="61"/>
      <c r="N2684" s="61"/>
      <c r="O2684" s="62"/>
      <c r="P2684" s="125"/>
      <c r="W2684" s="62"/>
      <c r="X2684" s="62"/>
    </row>
    <row r="2685" spans="1:24" s="57" customFormat="1" x14ac:dyDescent="0.25">
      <c r="A2685" s="75"/>
      <c r="D2685" s="58"/>
      <c r="E2685" s="58"/>
      <c r="F2685" s="58"/>
      <c r="G2685" s="58"/>
      <c r="H2685" s="60"/>
      <c r="I2685" s="60"/>
      <c r="J2685" s="60"/>
      <c r="K2685" s="60"/>
      <c r="M2685" s="61"/>
      <c r="N2685" s="61"/>
      <c r="O2685" s="62"/>
      <c r="P2685" s="125"/>
      <c r="W2685" s="62"/>
      <c r="X2685" s="62"/>
    </row>
    <row r="2686" spans="1:24" s="57" customFormat="1" x14ac:dyDescent="0.25">
      <c r="A2686" s="75"/>
      <c r="D2686" s="58"/>
      <c r="E2686" s="58"/>
      <c r="F2686" s="58"/>
      <c r="G2686" s="58"/>
      <c r="H2686" s="60"/>
      <c r="I2686" s="60"/>
      <c r="J2686" s="60"/>
      <c r="K2686" s="60"/>
      <c r="M2686" s="61"/>
      <c r="N2686" s="61"/>
      <c r="O2686" s="62"/>
      <c r="P2686" s="125"/>
      <c r="W2686" s="62"/>
      <c r="X2686" s="62"/>
    </row>
    <row r="2687" spans="1:24" s="57" customFormat="1" x14ac:dyDescent="0.25">
      <c r="A2687" s="75"/>
      <c r="D2687" s="58"/>
      <c r="E2687" s="58"/>
      <c r="F2687" s="58"/>
      <c r="G2687" s="58"/>
      <c r="H2687" s="60"/>
      <c r="I2687" s="60"/>
      <c r="J2687" s="60"/>
      <c r="K2687" s="60"/>
      <c r="M2687" s="61"/>
      <c r="N2687" s="61"/>
      <c r="O2687" s="62"/>
      <c r="P2687" s="125"/>
      <c r="W2687" s="62"/>
      <c r="X2687" s="62"/>
    </row>
    <row r="2688" spans="1:24" s="57" customFormat="1" x14ac:dyDescent="0.25">
      <c r="A2688" s="75"/>
      <c r="D2688" s="58"/>
      <c r="E2688" s="58"/>
      <c r="F2688" s="58"/>
      <c r="G2688" s="58"/>
      <c r="H2688" s="60"/>
      <c r="I2688" s="60"/>
      <c r="J2688" s="60"/>
      <c r="K2688" s="60"/>
      <c r="M2688" s="61"/>
      <c r="N2688" s="61"/>
      <c r="O2688" s="62"/>
      <c r="P2688" s="125"/>
      <c r="W2688" s="62"/>
      <c r="X2688" s="62"/>
    </row>
    <row r="2689" spans="1:24" s="57" customFormat="1" x14ac:dyDescent="0.25">
      <c r="A2689" s="75"/>
      <c r="D2689" s="58"/>
      <c r="E2689" s="58"/>
      <c r="F2689" s="58"/>
      <c r="G2689" s="58"/>
      <c r="H2689" s="60"/>
      <c r="I2689" s="60"/>
      <c r="J2689" s="60"/>
      <c r="K2689" s="60"/>
      <c r="M2689" s="61"/>
      <c r="N2689" s="61"/>
      <c r="O2689" s="62"/>
      <c r="P2689" s="125"/>
      <c r="W2689" s="62"/>
      <c r="X2689" s="62"/>
    </row>
    <row r="2690" spans="1:24" s="57" customFormat="1" x14ac:dyDescent="0.25">
      <c r="A2690" s="75"/>
      <c r="D2690" s="58"/>
      <c r="E2690" s="58"/>
      <c r="F2690" s="58"/>
      <c r="G2690" s="58"/>
      <c r="H2690" s="60"/>
      <c r="I2690" s="60"/>
      <c r="J2690" s="60"/>
      <c r="K2690" s="60"/>
      <c r="M2690" s="61"/>
      <c r="N2690" s="61"/>
      <c r="O2690" s="62"/>
      <c r="P2690" s="125"/>
      <c r="W2690" s="62"/>
      <c r="X2690" s="62"/>
    </row>
    <row r="2691" spans="1:24" s="57" customFormat="1" x14ac:dyDescent="0.25">
      <c r="A2691" s="75"/>
      <c r="D2691" s="58"/>
      <c r="E2691" s="58"/>
      <c r="F2691" s="58"/>
      <c r="G2691" s="58"/>
      <c r="H2691" s="60"/>
      <c r="I2691" s="60"/>
      <c r="J2691" s="60"/>
      <c r="K2691" s="60"/>
      <c r="M2691" s="61"/>
      <c r="N2691" s="61"/>
      <c r="O2691" s="62"/>
      <c r="P2691" s="125"/>
      <c r="W2691" s="62"/>
      <c r="X2691" s="62"/>
    </row>
    <row r="2692" spans="1:24" s="57" customFormat="1" x14ac:dyDescent="0.25">
      <c r="A2692" s="75"/>
      <c r="D2692" s="58"/>
      <c r="E2692" s="58"/>
      <c r="F2692" s="58"/>
      <c r="G2692" s="58"/>
      <c r="H2692" s="60"/>
      <c r="I2692" s="60"/>
      <c r="J2692" s="60"/>
      <c r="K2692" s="60"/>
      <c r="M2692" s="61"/>
      <c r="N2692" s="61"/>
      <c r="O2692" s="62"/>
      <c r="P2692" s="125"/>
      <c r="W2692" s="62"/>
      <c r="X2692" s="62"/>
    </row>
    <row r="2693" spans="1:24" s="57" customFormat="1" x14ac:dyDescent="0.25">
      <c r="A2693" s="75"/>
      <c r="D2693" s="58"/>
      <c r="E2693" s="58"/>
      <c r="F2693" s="58"/>
      <c r="G2693" s="58"/>
      <c r="H2693" s="60"/>
      <c r="I2693" s="60"/>
      <c r="J2693" s="60"/>
      <c r="K2693" s="60"/>
      <c r="M2693" s="61"/>
      <c r="N2693" s="61"/>
      <c r="O2693" s="62"/>
      <c r="P2693" s="125"/>
      <c r="W2693" s="62"/>
      <c r="X2693" s="62"/>
    </row>
    <row r="2694" spans="1:24" s="57" customFormat="1" x14ac:dyDescent="0.25">
      <c r="A2694" s="75"/>
      <c r="D2694" s="58"/>
      <c r="E2694" s="58"/>
      <c r="F2694" s="58"/>
      <c r="G2694" s="58"/>
      <c r="H2694" s="60"/>
      <c r="I2694" s="60"/>
      <c r="J2694" s="60"/>
      <c r="K2694" s="60"/>
      <c r="M2694" s="61"/>
      <c r="N2694" s="61"/>
      <c r="O2694" s="62"/>
      <c r="P2694" s="125"/>
      <c r="W2694" s="62"/>
      <c r="X2694" s="62"/>
    </row>
    <row r="2695" spans="1:24" s="57" customFormat="1" x14ac:dyDescent="0.25">
      <c r="A2695" s="75"/>
      <c r="D2695" s="58"/>
      <c r="E2695" s="58"/>
      <c r="F2695" s="58"/>
      <c r="G2695" s="58"/>
      <c r="H2695" s="60"/>
      <c r="I2695" s="60"/>
      <c r="J2695" s="60"/>
      <c r="K2695" s="60"/>
      <c r="M2695" s="61"/>
      <c r="N2695" s="61"/>
      <c r="O2695" s="62"/>
      <c r="P2695" s="125"/>
      <c r="W2695" s="62"/>
      <c r="X2695" s="62"/>
    </row>
    <row r="2696" spans="1:24" s="57" customFormat="1" x14ac:dyDescent="0.25">
      <c r="A2696" s="75"/>
      <c r="D2696" s="58"/>
      <c r="E2696" s="58"/>
      <c r="F2696" s="58"/>
      <c r="G2696" s="58"/>
      <c r="H2696" s="60"/>
      <c r="I2696" s="60"/>
      <c r="J2696" s="60"/>
      <c r="K2696" s="60"/>
      <c r="M2696" s="61"/>
      <c r="N2696" s="61"/>
      <c r="O2696" s="62"/>
      <c r="P2696" s="125"/>
      <c r="W2696" s="62"/>
      <c r="X2696" s="62"/>
    </row>
    <row r="2697" spans="1:24" s="57" customFormat="1" x14ac:dyDescent="0.25">
      <c r="A2697" s="75"/>
      <c r="D2697" s="58"/>
      <c r="E2697" s="58"/>
      <c r="F2697" s="58"/>
      <c r="G2697" s="58"/>
      <c r="H2697" s="60"/>
      <c r="I2697" s="60"/>
      <c r="J2697" s="60"/>
      <c r="K2697" s="60"/>
      <c r="M2697" s="61"/>
      <c r="N2697" s="61"/>
      <c r="O2697" s="62"/>
      <c r="P2697" s="125"/>
      <c r="W2697" s="62"/>
      <c r="X2697" s="62"/>
    </row>
    <row r="2698" spans="1:24" s="57" customFormat="1" x14ac:dyDescent="0.25">
      <c r="A2698" s="75"/>
      <c r="D2698" s="58"/>
      <c r="E2698" s="58"/>
      <c r="F2698" s="58"/>
      <c r="G2698" s="58"/>
      <c r="H2698" s="60"/>
      <c r="I2698" s="60"/>
      <c r="J2698" s="60"/>
      <c r="K2698" s="60"/>
      <c r="M2698" s="61"/>
      <c r="N2698" s="61"/>
      <c r="O2698" s="62"/>
      <c r="P2698" s="125"/>
      <c r="W2698" s="62"/>
      <c r="X2698" s="62"/>
    </row>
    <row r="2699" spans="1:24" s="57" customFormat="1" x14ac:dyDescent="0.25">
      <c r="A2699" s="75"/>
      <c r="D2699" s="58"/>
      <c r="E2699" s="58"/>
      <c r="F2699" s="58"/>
      <c r="G2699" s="58"/>
      <c r="H2699" s="60"/>
      <c r="I2699" s="60"/>
      <c r="J2699" s="60"/>
      <c r="K2699" s="60"/>
      <c r="M2699" s="61"/>
      <c r="N2699" s="61"/>
      <c r="O2699" s="62"/>
      <c r="P2699" s="125"/>
      <c r="W2699" s="62"/>
      <c r="X2699" s="62"/>
    </row>
    <row r="2700" spans="1:24" s="57" customFormat="1" x14ac:dyDescent="0.25">
      <c r="A2700" s="75"/>
      <c r="D2700" s="58"/>
      <c r="E2700" s="58"/>
      <c r="F2700" s="58"/>
      <c r="G2700" s="58"/>
      <c r="H2700" s="60"/>
      <c r="I2700" s="60"/>
      <c r="J2700" s="60"/>
      <c r="K2700" s="60"/>
      <c r="M2700" s="61"/>
      <c r="N2700" s="61"/>
      <c r="O2700" s="62"/>
      <c r="P2700" s="125"/>
      <c r="W2700" s="62"/>
      <c r="X2700" s="62"/>
    </row>
    <row r="2701" spans="1:24" s="57" customFormat="1" x14ac:dyDescent="0.25">
      <c r="A2701" s="75"/>
      <c r="D2701" s="58"/>
      <c r="E2701" s="58"/>
      <c r="F2701" s="58"/>
      <c r="G2701" s="58"/>
      <c r="H2701" s="60"/>
      <c r="I2701" s="60"/>
      <c r="J2701" s="60"/>
      <c r="K2701" s="60"/>
      <c r="M2701" s="61"/>
      <c r="N2701" s="61"/>
      <c r="O2701" s="62"/>
      <c r="P2701" s="125"/>
      <c r="W2701" s="62"/>
      <c r="X2701" s="62"/>
    </row>
    <row r="2702" spans="1:24" s="57" customFormat="1" x14ac:dyDescent="0.25">
      <c r="A2702" s="75"/>
      <c r="D2702" s="58"/>
      <c r="E2702" s="58"/>
      <c r="F2702" s="58"/>
      <c r="G2702" s="58"/>
      <c r="H2702" s="60"/>
      <c r="I2702" s="60"/>
      <c r="J2702" s="60"/>
      <c r="K2702" s="60"/>
      <c r="M2702" s="61"/>
      <c r="N2702" s="61"/>
      <c r="O2702" s="62"/>
      <c r="P2702" s="125"/>
      <c r="W2702" s="62"/>
      <c r="X2702" s="62"/>
    </row>
    <row r="2703" spans="1:24" s="57" customFormat="1" x14ac:dyDescent="0.25">
      <c r="A2703" s="75"/>
      <c r="D2703" s="58"/>
      <c r="E2703" s="58"/>
      <c r="F2703" s="58"/>
      <c r="G2703" s="58"/>
      <c r="H2703" s="60"/>
      <c r="I2703" s="60"/>
      <c r="J2703" s="60"/>
      <c r="K2703" s="60"/>
      <c r="M2703" s="61"/>
      <c r="N2703" s="61"/>
      <c r="O2703" s="62"/>
      <c r="P2703" s="125"/>
      <c r="W2703" s="62"/>
      <c r="X2703" s="62"/>
    </row>
    <row r="2704" spans="1:24" s="57" customFormat="1" x14ac:dyDescent="0.25">
      <c r="A2704" s="75"/>
      <c r="D2704" s="58"/>
      <c r="E2704" s="58"/>
      <c r="F2704" s="58"/>
      <c r="G2704" s="58"/>
      <c r="H2704" s="60"/>
      <c r="I2704" s="60"/>
      <c r="J2704" s="60"/>
      <c r="K2704" s="60"/>
      <c r="M2704" s="61"/>
      <c r="N2704" s="61"/>
      <c r="O2704" s="62"/>
      <c r="P2704" s="125"/>
      <c r="W2704" s="62"/>
      <c r="X2704" s="62"/>
    </row>
    <row r="2705" spans="1:24" s="57" customFormat="1" x14ac:dyDescent="0.25">
      <c r="A2705" s="75"/>
      <c r="D2705" s="58"/>
      <c r="E2705" s="58"/>
      <c r="F2705" s="58"/>
      <c r="G2705" s="58"/>
      <c r="H2705" s="60"/>
      <c r="I2705" s="60"/>
      <c r="J2705" s="60"/>
      <c r="K2705" s="60"/>
      <c r="M2705" s="61"/>
      <c r="N2705" s="61"/>
      <c r="O2705" s="62"/>
      <c r="P2705" s="125"/>
      <c r="W2705" s="62"/>
      <c r="X2705" s="62"/>
    </row>
    <row r="2706" spans="1:24" s="57" customFormat="1" x14ac:dyDescent="0.25">
      <c r="A2706" s="75"/>
      <c r="D2706" s="58"/>
      <c r="E2706" s="58"/>
      <c r="F2706" s="58"/>
      <c r="G2706" s="58"/>
      <c r="H2706" s="60"/>
      <c r="I2706" s="60"/>
      <c r="J2706" s="60"/>
      <c r="K2706" s="60"/>
      <c r="M2706" s="61"/>
      <c r="N2706" s="61"/>
      <c r="O2706" s="62"/>
      <c r="P2706" s="125"/>
      <c r="W2706" s="62"/>
      <c r="X2706" s="62"/>
    </row>
    <row r="2707" spans="1:24" s="57" customFormat="1" x14ac:dyDescent="0.25">
      <c r="A2707" s="75"/>
      <c r="D2707" s="58"/>
      <c r="E2707" s="58"/>
      <c r="F2707" s="58"/>
      <c r="G2707" s="58"/>
      <c r="H2707" s="60"/>
      <c r="I2707" s="60"/>
      <c r="J2707" s="60"/>
      <c r="K2707" s="60"/>
      <c r="M2707" s="61"/>
      <c r="N2707" s="61"/>
      <c r="O2707" s="62"/>
      <c r="P2707" s="125"/>
      <c r="W2707" s="62"/>
      <c r="X2707" s="62"/>
    </row>
    <row r="2708" spans="1:24" s="57" customFormat="1" x14ac:dyDescent="0.25">
      <c r="A2708" s="75"/>
      <c r="D2708" s="58"/>
      <c r="E2708" s="58"/>
      <c r="F2708" s="58"/>
      <c r="G2708" s="58"/>
      <c r="H2708" s="60"/>
      <c r="I2708" s="60"/>
      <c r="J2708" s="60"/>
      <c r="K2708" s="60"/>
      <c r="M2708" s="61"/>
      <c r="N2708" s="61"/>
      <c r="O2708" s="62"/>
      <c r="P2708" s="125"/>
      <c r="W2708" s="62"/>
      <c r="X2708" s="62"/>
    </row>
    <row r="2709" spans="1:24" s="57" customFormat="1" x14ac:dyDescent="0.25">
      <c r="A2709" s="75"/>
      <c r="D2709" s="58"/>
      <c r="E2709" s="58"/>
      <c r="F2709" s="58"/>
      <c r="G2709" s="58"/>
      <c r="H2709" s="60"/>
      <c r="I2709" s="60"/>
      <c r="J2709" s="60"/>
      <c r="K2709" s="60"/>
      <c r="M2709" s="61"/>
      <c r="N2709" s="61"/>
      <c r="O2709" s="62"/>
      <c r="P2709" s="125"/>
      <c r="W2709" s="62"/>
      <c r="X2709" s="62"/>
    </row>
    <row r="2710" spans="1:24" s="57" customFormat="1" x14ac:dyDescent="0.25">
      <c r="A2710" s="75"/>
      <c r="D2710" s="58"/>
      <c r="E2710" s="58"/>
      <c r="F2710" s="58"/>
      <c r="G2710" s="58"/>
      <c r="H2710" s="60"/>
      <c r="I2710" s="60"/>
      <c r="J2710" s="60"/>
      <c r="K2710" s="60"/>
      <c r="M2710" s="61"/>
      <c r="N2710" s="61"/>
      <c r="O2710" s="62"/>
      <c r="P2710" s="125"/>
      <c r="W2710" s="62"/>
      <c r="X2710" s="62"/>
    </row>
    <row r="2711" spans="1:24" s="57" customFormat="1" x14ac:dyDescent="0.25">
      <c r="A2711" s="75"/>
      <c r="D2711" s="58"/>
      <c r="E2711" s="58"/>
      <c r="F2711" s="58"/>
      <c r="G2711" s="58"/>
      <c r="H2711" s="60"/>
      <c r="I2711" s="60"/>
      <c r="J2711" s="60"/>
      <c r="K2711" s="60"/>
      <c r="M2711" s="61"/>
      <c r="N2711" s="61"/>
      <c r="O2711" s="62"/>
      <c r="P2711" s="125"/>
      <c r="W2711" s="62"/>
      <c r="X2711" s="62"/>
    </row>
    <row r="2712" spans="1:24" s="57" customFormat="1" x14ac:dyDescent="0.25">
      <c r="A2712" s="75"/>
      <c r="D2712" s="58"/>
      <c r="E2712" s="58"/>
      <c r="F2712" s="58"/>
      <c r="G2712" s="58"/>
      <c r="H2712" s="60"/>
      <c r="I2712" s="60"/>
      <c r="J2712" s="60"/>
      <c r="K2712" s="60"/>
      <c r="M2712" s="61"/>
      <c r="N2712" s="61"/>
      <c r="O2712" s="62"/>
      <c r="P2712" s="125"/>
      <c r="W2712" s="62"/>
      <c r="X2712" s="62"/>
    </row>
    <row r="2713" spans="1:24" s="57" customFormat="1" x14ac:dyDescent="0.25">
      <c r="A2713" s="75"/>
      <c r="D2713" s="58"/>
      <c r="E2713" s="58"/>
      <c r="F2713" s="58"/>
      <c r="G2713" s="58"/>
      <c r="H2713" s="60"/>
      <c r="I2713" s="60"/>
      <c r="J2713" s="60"/>
      <c r="K2713" s="60"/>
      <c r="M2713" s="61"/>
      <c r="N2713" s="61"/>
      <c r="O2713" s="62"/>
      <c r="P2713" s="125"/>
      <c r="W2713" s="62"/>
      <c r="X2713" s="62"/>
    </row>
    <row r="2714" spans="1:24" s="57" customFormat="1" x14ac:dyDescent="0.25">
      <c r="A2714" s="75"/>
      <c r="D2714" s="58"/>
      <c r="E2714" s="58"/>
      <c r="F2714" s="58"/>
      <c r="G2714" s="58"/>
      <c r="H2714" s="60"/>
      <c r="I2714" s="60"/>
      <c r="J2714" s="60"/>
      <c r="K2714" s="60"/>
      <c r="M2714" s="61"/>
      <c r="N2714" s="61"/>
      <c r="O2714" s="62"/>
      <c r="P2714" s="125"/>
      <c r="W2714" s="62"/>
      <c r="X2714" s="62"/>
    </row>
    <row r="2715" spans="1:24" s="57" customFormat="1" x14ac:dyDescent="0.25">
      <c r="A2715" s="75"/>
      <c r="D2715" s="58"/>
      <c r="E2715" s="58"/>
      <c r="F2715" s="58"/>
      <c r="G2715" s="58"/>
      <c r="H2715" s="60"/>
      <c r="I2715" s="60"/>
      <c r="J2715" s="60"/>
      <c r="K2715" s="60"/>
      <c r="M2715" s="61"/>
      <c r="N2715" s="61"/>
      <c r="O2715" s="62"/>
      <c r="P2715" s="125"/>
      <c r="W2715" s="62"/>
      <c r="X2715" s="62"/>
    </row>
    <row r="2716" spans="1:24" s="57" customFormat="1" x14ac:dyDescent="0.25">
      <c r="A2716" s="75"/>
      <c r="D2716" s="58"/>
      <c r="E2716" s="58"/>
      <c r="F2716" s="58"/>
      <c r="G2716" s="58"/>
      <c r="H2716" s="60"/>
      <c r="I2716" s="60"/>
      <c r="J2716" s="60"/>
      <c r="K2716" s="60"/>
      <c r="M2716" s="61"/>
      <c r="N2716" s="61"/>
      <c r="O2716" s="62"/>
      <c r="P2716" s="125"/>
      <c r="W2716" s="62"/>
      <c r="X2716" s="62"/>
    </row>
    <row r="2717" spans="1:24" s="57" customFormat="1" x14ac:dyDescent="0.25">
      <c r="A2717" s="75"/>
      <c r="D2717" s="58"/>
      <c r="E2717" s="58"/>
      <c r="F2717" s="58"/>
      <c r="G2717" s="58"/>
      <c r="H2717" s="60"/>
      <c r="I2717" s="60"/>
      <c r="J2717" s="60"/>
      <c r="K2717" s="60"/>
      <c r="M2717" s="61"/>
      <c r="N2717" s="61"/>
      <c r="O2717" s="62"/>
      <c r="P2717" s="125"/>
      <c r="W2717" s="62"/>
      <c r="X2717" s="62"/>
    </row>
    <row r="2718" spans="1:24" s="57" customFormat="1" x14ac:dyDescent="0.25">
      <c r="A2718" s="75"/>
      <c r="D2718" s="58"/>
      <c r="E2718" s="58"/>
      <c r="F2718" s="58"/>
      <c r="G2718" s="58"/>
      <c r="H2718" s="60"/>
      <c r="I2718" s="60"/>
      <c r="J2718" s="60"/>
      <c r="K2718" s="60"/>
      <c r="M2718" s="61"/>
      <c r="N2718" s="61"/>
      <c r="O2718" s="62"/>
      <c r="P2718" s="125"/>
      <c r="W2718" s="62"/>
      <c r="X2718" s="62"/>
    </row>
    <row r="2719" spans="1:24" s="57" customFormat="1" x14ac:dyDescent="0.25">
      <c r="A2719" s="75"/>
      <c r="D2719" s="58"/>
      <c r="E2719" s="58"/>
      <c r="F2719" s="58"/>
      <c r="G2719" s="58"/>
      <c r="H2719" s="60"/>
      <c r="I2719" s="60"/>
      <c r="J2719" s="60"/>
      <c r="K2719" s="60"/>
      <c r="M2719" s="61"/>
      <c r="N2719" s="61"/>
      <c r="O2719" s="62"/>
      <c r="P2719" s="125"/>
      <c r="W2719" s="62"/>
      <c r="X2719" s="62"/>
    </row>
    <row r="2720" spans="1:24" s="57" customFormat="1" x14ac:dyDescent="0.25">
      <c r="A2720" s="75"/>
      <c r="D2720" s="58"/>
      <c r="E2720" s="58"/>
      <c r="F2720" s="58"/>
      <c r="G2720" s="58"/>
      <c r="H2720" s="60"/>
      <c r="I2720" s="60"/>
      <c r="J2720" s="60"/>
      <c r="K2720" s="60"/>
      <c r="M2720" s="61"/>
      <c r="N2720" s="61"/>
      <c r="O2720" s="62"/>
      <c r="P2720" s="125"/>
      <c r="W2720" s="62"/>
      <c r="X2720" s="62"/>
    </row>
    <row r="2721" spans="1:24" s="57" customFormat="1" x14ac:dyDescent="0.25">
      <c r="A2721" s="75"/>
      <c r="D2721" s="58"/>
      <c r="E2721" s="58"/>
      <c r="F2721" s="58"/>
      <c r="G2721" s="58"/>
      <c r="H2721" s="60"/>
      <c r="I2721" s="60"/>
      <c r="J2721" s="60"/>
      <c r="K2721" s="60"/>
      <c r="M2721" s="61"/>
      <c r="N2721" s="61"/>
      <c r="O2721" s="62"/>
      <c r="P2721" s="125"/>
      <c r="W2721" s="62"/>
      <c r="X2721" s="62"/>
    </row>
    <row r="2722" spans="1:24" s="57" customFormat="1" x14ac:dyDescent="0.25">
      <c r="A2722" s="75"/>
      <c r="D2722" s="58"/>
      <c r="E2722" s="58"/>
      <c r="F2722" s="58"/>
      <c r="G2722" s="58"/>
      <c r="H2722" s="60"/>
      <c r="I2722" s="60"/>
      <c r="J2722" s="60"/>
      <c r="K2722" s="60"/>
      <c r="M2722" s="61"/>
      <c r="N2722" s="61"/>
      <c r="O2722" s="62"/>
      <c r="P2722" s="125"/>
      <c r="W2722" s="62"/>
      <c r="X2722" s="62"/>
    </row>
    <row r="2723" spans="1:24" s="57" customFormat="1" x14ac:dyDescent="0.25">
      <c r="A2723" s="75"/>
      <c r="D2723" s="58"/>
      <c r="E2723" s="58"/>
      <c r="F2723" s="58"/>
      <c r="G2723" s="58"/>
      <c r="H2723" s="60"/>
      <c r="I2723" s="60"/>
      <c r="J2723" s="60"/>
      <c r="K2723" s="60"/>
      <c r="M2723" s="61"/>
      <c r="N2723" s="61"/>
      <c r="O2723" s="62"/>
      <c r="P2723" s="125"/>
      <c r="W2723" s="62"/>
      <c r="X2723" s="62"/>
    </row>
    <row r="2724" spans="1:24" s="57" customFormat="1" x14ac:dyDescent="0.25">
      <c r="A2724" s="75"/>
      <c r="D2724" s="58"/>
      <c r="E2724" s="58"/>
      <c r="F2724" s="58"/>
      <c r="G2724" s="58"/>
      <c r="H2724" s="60"/>
      <c r="I2724" s="60"/>
      <c r="J2724" s="60"/>
      <c r="K2724" s="60"/>
      <c r="M2724" s="61"/>
      <c r="N2724" s="61"/>
      <c r="O2724" s="62"/>
      <c r="P2724" s="125"/>
      <c r="W2724" s="62"/>
      <c r="X2724" s="62"/>
    </row>
    <row r="2725" spans="1:24" s="57" customFormat="1" x14ac:dyDescent="0.25">
      <c r="A2725" s="75"/>
      <c r="D2725" s="58"/>
      <c r="E2725" s="58"/>
      <c r="F2725" s="58"/>
      <c r="G2725" s="58"/>
      <c r="H2725" s="60"/>
      <c r="I2725" s="60"/>
      <c r="J2725" s="60"/>
      <c r="K2725" s="60"/>
      <c r="M2725" s="61"/>
      <c r="N2725" s="61"/>
      <c r="O2725" s="62"/>
      <c r="P2725" s="125"/>
      <c r="W2725" s="62"/>
      <c r="X2725" s="62"/>
    </row>
    <row r="2726" spans="1:24" s="57" customFormat="1" x14ac:dyDescent="0.25">
      <c r="A2726" s="75"/>
      <c r="D2726" s="58"/>
      <c r="E2726" s="58"/>
      <c r="F2726" s="58"/>
      <c r="G2726" s="58"/>
      <c r="H2726" s="60"/>
      <c r="I2726" s="60"/>
      <c r="J2726" s="60"/>
      <c r="K2726" s="60"/>
      <c r="M2726" s="61"/>
      <c r="N2726" s="61"/>
      <c r="O2726" s="62"/>
      <c r="P2726" s="125"/>
      <c r="W2726" s="62"/>
      <c r="X2726" s="62"/>
    </row>
    <row r="2727" spans="1:24" s="57" customFormat="1" x14ac:dyDescent="0.25">
      <c r="A2727" s="75"/>
      <c r="D2727" s="58"/>
      <c r="E2727" s="58"/>
      <c r="F2727" s="58"/>
      <c r="G2727" s="58"/>
      <c r="H2727" s="60"/>
      <c r="I2727" s="60"/>
      <c r="J2727" s="60"/>
      <c r="K2727" s="60"/>
      <c r="M2727" s="61"/>
      <c r="N2727" s="61"/>
      <c r="O2727" s="62"/>
      <c r="P2727" s="125"/>
      <c r="W2727" s="62"/>
      <c r="X2727" s="62"/>
    </row>
    <row r="2728" spans="1:24" s="57" customFormat="1" x14ac:dyDescent="0.25">
      <c r="A2728" s="75"/>
      <c r="D2728" s="58"/>
      <c r="E2728" s="58"/>
      <c r="F2728" s="58"/>
      <c r="G2728" s="58"/>
      <c r="H2728" s="60"/>
      <c r="I2728" s="60"/>
      <c r="J2728" s="60"/>
      <c r="K2728" s="60"/>
      <c r="M2728" s="61"/>
      <c r="N2728" s="61"/>
      <c r="O2728" s="62"/>
      <c r="P2728" s="125"/>
      <c r="W2728" s="62"/>
      <c r="X2728" s="62"/>
    </row>
    <row r="2729" spans="1:24" s="57" customFormat="1" x14ac:dyDescent="0.25">
      <c r="A2729" s="75"/>
      <c r="D2729" s="58"/>
      <c r="E2729" s="58"/>
      <c r="F2729" s="58"/>
      <c r="G2729" s="58"/>
      <c r="H2729" s="60"/>
      <c r="I2729" s="60"/>
      <c r="J2729" s="60"/>
      <c r="K2729" s="60"/>
      <c r="M2729" s="61"/>
      <c r="N2729" s="61"/>
      <c r="O2729" s="62"/>
      <c r="P2729" s="125"/>
      <c r="W2729" s="62"/>
      <c r="X2729" s="62"/>
    </row>
    <row r="2730" spans="1:24" s="57" customFormat="1" x14ac:dyDescent="0.25">
      <c r="A2730" s="75"/>
      <c r="D2730" s="58"/>
      <c r="E2730" s="58"/>
      <c r="F2730" s="58"/>
      <c r="G2730" s="58"/>
      <c r="H2730" s="60"/>
      <c r="I2730" s="60"/>
      <c r="J2730" s="60"/>
      <c r="K2730" s="60"/>
      <c r="M2730" s="61"/>
      <c r="N2730" s="61"/>
      <c r="O2730" s="62"/>
      <c r="P2730" s="125"/>
      <c r="W2730" s="62"/>
      <c r="X2730" s="62"/>
    </row>
    <row r="2731" spans="1:24" s="57" customFormat="1" x14ac:dyDescent="0.25">
      <c r="A2731" s="75"/>
      <c r="D2731" s="58"/>
      <c r="E2731" s="58"/>
      <c r="F2731" s="58"/>
      <c r="G2731" s="58"/>
      <c r="H2731" s="60"/>
      <c r="I2731" s="60"/>
      <c r="J2731" s="60"/>
      <c r="K2731" s="60"/>
      <c r="M2731" s="61"/>
      <c r="N2731" s="61"/>
      <c r="O2731" s="62"/>
      <c r="P2731" s="125"/>
      <c r="W2731" s="62"/>
      <c r="X2731" s="62"/>
    </row>
    <row r="2732" spans="1:24" s="57" customFormat="1" x14ac:dyDescent="0.25">
      <c r="A2732" s="75"/>
      <c r="D2732" s="58"/>
      <c r="E2732" s="58"/>
      <c r="F2732" s="58"/>
      <c r="G2732" s="58"/>
      <c r="H2732" s="60"/>
      <c r="I2732" s="60"/>
      <c r="J2732" s="60"/>
      <c r="K2732" s="60"/>
      <c r="M2732" s="61"/>
      <c r="N2732" s="61"/>
      <c r="O2732" s="62"/>
      <c r="P2732" s="125"/>
      <c r="W2732" s="62"/>
      <c r="X2732" s="62"/>
    </row>
    <row r="2733" spans="1:24" s="57" customFormat="1" x14ac:dyDescent="0.25">
      <c r="A2733" s="75"/>
      <c r="D2733" s="58"/>
      <c r="E2733" s="58"/>
      <c r="F2733" s="58"/>
      <c r="G2733" s="58"/>
      <c r="H2733" s="60"/>
      <c r="I2733" s="60"/>
      <c r="J2733" s="60"/>
      <c r="K2733" s="60"/>
      <c r="M2733" s="61"/>
      <c r="N2733" s="61"/>
      <c r="O2733" s="62"/>
      <c r="P2733" s="125"/>
      <c r="W2733" s="62"/>
      <c r="X2733" s="62"/>
    </row>
    <row r="2734" spans="1:24" s="57" customFormat="1" x14ac:dyDescent="0.25">
      <c r="A2734" s="75"/>
      <c r="D2734" s="58"/>
      <c r="E2734" s="58"/>
      <c r="F2734" s="58"/>
      <c r="G2734" s="58"/>
      <c r="H2734" s="60"/>
      <c r="I2734" s="60"/>
      <c r="J2734" s="60"/>
      <c r="K2734" s="60"/>
      <c r="M2734" s="61"/>
      <c r="N2734" s="61"/>
      <c r="O2734" s="62"/>
      <c r="P2734" s="125"/>
      <c r="W2734" s="62"/>
      <c r="X2734" s="62"/>
    </row>
    <row r="2735" spans="1:24" s="57" customFormat="1" x14ac:dyDescent="0.25">
      <c r="A2735" s="75"/>
      <c r="D2735" s="58"/>
      <c r="E2735" s="58"/>
      <c r="F2735" s="58"/>
      <c r="G2735" s="58"/>
      <c r="H2735" s="60"/>
      <c r="I2735" s="60"/>
      <c r="J2735" s="60"/>
      <c r="K2735" s="60"/>
      <c r="M2735" s="61"/>
      <c r="N2735" s="61"/>
      <c r="O2735" s="62"/>
      <c r="P2735" s="125"/>
      <c r="W2735" s="62"/>
      <c r="X2735" s="62"/>
    </row>
    <row r="2736" spans="1:24" s="57" customFormat="1" x14ac:dyDescent="0.25">
      <c r="A2736" s="75"/>
      <c r="D2736" s="58"/>
      <c r="E2736" s="58"/>
      <c r="F2736" s="58"/>
      <c r="G2736" s="58"/>
      <c r="H2736" s="60"/>
      <c r="I2736" s="60"/>
      <c r="J2736" s="60"/>
      <c r="K2736" s="60"/>
      <c r="M2736" s="61"/>
      <c r="N2736" s="61"/>
      <c r="O2736" s="62"/>
      <c r="P2736" s="125"/>
      <c r="W2736" s="62"/>
      <c r="X2736" s="62"/>
    </row>
    <row r="2737" spans="1:24" s="57" customFormat="1" x14ac:dyDescent="0.25">
      <c r="A2737" s="75"/>
      <c r="D2737" s="58"/>
      <c r="E2737" s="58"/>
      <c r="F2737" s="58"/>
      <c r="G2737" s="58"/>
      <c r="H2737" s="60"/>
      <c r="I2737" s="60"/>
      <c r="J2737" s="60"/>
      <c r="K2737" s="60"/>
      <c r="M2737" s="61"/>
      <c r="N2737" s="61"/>
      <c r="O2737" s="62"/>
      <c r="P2737" s="125"/>
      <c r="W2737" s="62"/>
      <c r="X2737" s="62"/>
    </row>
    <row r="2738" spans="1:24" s="57" customFormat="1" x14ac:dyDescent="0.25">
      <c r="A2738" s="75"/>
      <c r="D2738" s="58"/>
      <c r="E2738" s="58"/>
      <c r="F2738" s="58"/>
      <c r="G2738" s="58"/>
      <c r="H2738" s="60"/>
      <c r="I2738" s="60"/>
      <c r="J2738" s="60"/>
      <c r="K2738" s="60"/>
      <c r="M2738" s="61"/>
      <c r="N2738" s="61"/>
      <c r="O2738" s="62"/>
      <c r="P2738" s="125"/>
      <c r="W2738" s="62"/>
      <c r="X2738" s="62"/>
    </row>
    <row r="2739" spans="1:24" s="57" customFormat="1" x14ac:dyDescent="0.25">
      <c r="A2739" s="75"/>
      <c r="D2739" s="58"/>
      <c r="E2739" s="58"/>
      <c r="F2739" s="58"/>
      <c r="G2739" s="58"/>
      <c r="H2739" s="60"/>
      <c r="I2739" s="60"/>
      <c r="J2739" s="60"/>
      <c r="K2739" s="60"/>
      <c r="M2739" s="61"/>
      <c r="N2739" s="61"/>
      <c r="O2739" s="62"/>
      <c r="P2739" s="125"/>
      <c r="W2739" s="62"/>
      <c r="X2739" s="62"/>
    </row>
    <row r="2740" spans="1:24" s="57" customFormat="1" x14ac:dyDescent="0.25">
      <c r="A2740" s="75"/>
      <c r="D2740" s="58"/>
      <c r="E2740" s="58"/>
      <c r="F2740" s="58"/>
      <c r="G2740" s="58"/>
      <c r="H2740" s="60"/>
      <c r="I2740" s="60"/>
      <c r="J2740" s="60"/>
      <c r="K2740" s="60"/>
      <c r="M2740" s="61"/>
      <c r="N2740" s="61"/>
      <c r="O2740" s="62"/>
      <c r="P2740" s="125"/>
      <c r="W2740" s="62"/>
      <c r="X2740" s="62"/>
    </row>
    <row r="2741" spans="1:24" s="57" customFormat="1" x14ac:dyDescent="0.25">
      <c r="A2741" s="75"/>
      <c r="D2741" s="58"/>
      <c r="E2741" s="58"/>
      <c r="F2741" s="58"/>
      <c r="G2741" s="58"/>
      <c r="H2741" s="60"/>
      <c r="I2741" s="60"/>
      <c r="J2741" s="60"/>
      <c r="K2741" s="60"/>
      <c r="M2741" s="61"/>
      <c r="N2741" s="61"/>
      <c r="O2741" s="62"/>
      <c r="P2741" s="125"/>
      <c r="W2741" s="62"/>
      <c r="X2741" s="62"/>
    </row>
    <row r="2742" spans="1:24" s="57" customFormat="1" x14ac:dyDescent="0.25">
      <c r="A2742" s="75"/>
      <c r="D2742" s="58"/>
      <c r="E2742" s="58"/>
      <c r="F2742" s="58"/>
      <c r="G2742" s="58"/>
      <c r="H2742" s="60"/>
      <c r="I2742" s="60"/>
      <c r="J2742" s="60"/>
      <c r="K2742" s="60"/>
      <c r="M2742" s="61"/>
      <c r="N2742" s="61"/>
      <c r="O2742" s="62"/>
      <c r="P2742" s="125"/>
      <c r="W2742" s="62"/>
      <c r="X2742" s="62"/>
    </row>
    <row r="2743" spans="1:24" s="57" customFormat="1" x14ac:dyDescent="0.25">
      <c r="A2743" s="75"/>
      <c r="D2743" s="58"/>
      <c r="E2743" s="58"/>
      <c r="F2743" s="58"/>
      <c r="G2743" s="58"/>
      <c r="H2743" s="60"/>
      <c r="I2743" s="60"/>
      <c r="J2743" s="60"/>
      <c r="K2743" s="60"/>
      <c r="M2743" s="61"/>
      <c r="N2743" s="61"/>
      <c r="O2743" s="62"/>
      <c r="P2743" s="125"/>
      <c r="W2743" s="62"/>
      <c r="X2743" s="62"/>
    </row>
    <row r="2744" spans="1:24" s="57" customFormat="1" x14ac:dyDescent="0.25">
      <c r="A2744" s="75"/>
      <c r="D2744" s="58"/>
      <c r="E2744" s="58"/>
      <c r="F2744" s="58"/>
      <c r="G2744" s="58"/>
      <c r="H2744" s="60"/>
      <c r="I2744" s="60"/>
      <c r="J2744" s="60"/>
      <c r="K2744" s="60"/>
      <c r="M2744" s="61"/>
      <c r="N2744" s="61"/>
      <c r="O2744" s="62"/>
      <c r="P2744" s="125"/>
      <c r="W2744" s="62"/>
      <c r="X2744" s="62"/>
    </row>
    <row r="2745" spans="1:24" s="57" customFormat="1" x14ac:dyDescent="0.25">
      <c r="A2745" s="75"/>
      <c r="D2745" s="58"/>
      <c r="E2745" s="58"/>
      <c r="F2745" s="58"/>
      <c r="G2745" s="58"/>
      <c r="H2745" s="60"/>
      <c r="I2745" s="60"/>
      <c r="J2745" s="60"/>
      <c r="K2745" s="60"/>
      <c r="M2745" s="61"/>
      <c r="N2745" s="61"/>
      <c r="O2745" s="62"/>
      <c r="P2745" s="125"/>
      <c r="W2745" s="62"/>
      <c r="X2745" s="62"/>
    </row>
    <row r="2746" spans="1:24" s="57" customFormat="1" x14ac:dyDescent="0.25">
      <c r="A2746" s="75"/>
      <c r="D2746" s="58"/>
      <c r="E2746" s="58"/>
      <c r="F2746" s="58"/>
      <c r="G2746" s="58"/>
      <c r="H2746" s="60"/>
      <c r="I2746" s="60"/>
      <c r="J2746" s="60"/>
      <c r="K2746" s="60"/>
      <c r="M2746" s="61"/>
      <c r="N2746" s="61"/>
      <c r="O2746" s="62"/>
      <c r="P2746" s="125"/>
      <c r="W2746" s="62"/>
      <c r="X2746" s="62"/>
    </row>
    <row r="2747" spans="1:24" s="57" customFormat="1" x14ac:dyDescent="0.25">
      <c r="A2747" s="75"/>
      <c r="D2747" s="58"/>
      <c r="E2747" s="58"/>
      <c r="F2747" s="58"/>
      <c r="G2747" s="58"/>
      <c r="H2747" s="60"/>
      <c r="I2747" s="60"/>
      <c r="J2747" s="60"/>
      <c r="K2747" s="60"/>
      <c r="M2747" s="61"/>
      <c r="N2747" s="61"/>
      <c r="O2747" s="62"/>
      <c r="P2747" s="125"/>
      <c r="W2747" s="62"/>
      <c r="X2747" s="62"/>
    </row>
    <row r="2748" spans="1:24" s="57" customFormat="1" x14ac:dyDescent="0.25">
      <c r="A2748" s="75"/>
      <c r="D2748" s="58"/>
      <c r="E2748" s="58"/>
      <c r="F2748" s="58"/>
      <c r="G2748" s="58"/>
      <c r="H2748" s="60"/>
      <c r="I2748" s="60"/>
      <c r="J2748" s="60"/>
      <c r="K2748" s="60"/>
      <c r="M2748" s="61"/>
      <c r="N2748" s="61"/>
      <c r="O2748" s="62"/>
      <c r="P2748" s="125"/>
      <c r="W2748" s="62"/>
      <c r="X2748" s="62"/>
    </row>
    <row r="2749" spans="1:24" s="57" customFormat="1" x14ac:dyDescent="0.25">
      <c r="A2749" s="75"/>
      <c r="D2749" s="58"/>
      <c r="E2749" s="58"/>
      <c r="F2749" s="58"/>
      <c r="G2749" s="58"/>
      <c r="H2749" s="60"/>
      <c r="I2749" s="60"/>
      <c r="J2749" s="60"/>
      <c r="K2749" s="60"/>
      <c r="M2749" s="61"/>
      <c r="N2749" s="61"/>
      <c r="O2749" s="62"/>
      <c r="P2749" s="125"/>
      <c r="W2749" s="62"/>
      <c r="X2749" s="62"/>
    </row>
    <row r="2750" spans="1:24" s="57" customFormat="1" x14ac:dyDescent="0.25">
      <c r="A2750" s="75"/>
      <c r="D2750" s="58"/>
      <c r="E2750" s="58"/>
      <c r="F2750" s="58"/>
      <c r="G2750" s="58"/>
      <c r="H2750" s="60"/>
      <c r="I2750" s="60"/>
      <c r="J2750" s="60"/>
      <c r="K2750" s="60"/>
      <c r="M2750" s="61"/>
      <c r="N2750" s="61"/>
      <c r="O2750" s="62"/>
      <c r="P2750" s="125"/>
      <c r="W2750" s="62"/>
      <c r="X2750" s="62"/>
    </row>
    <row r="2751" spans="1:24" s="57" customFormat="1" x14ac:dyDescent="0.25">
      <c r="A2751" s="75"/>
      <c r="D2751" s="58"/>
      <c r="E2751" s="58"/>
      <c r="F2751" s="58"/>
      <c r="G2751" s="58"/>
      <c r="H2751" s="60"/>
      <c r="I2751" s="60"/>
      <c r="J2751" s="60"/>
      <c r="K2751" s="60"/>
      <c r="M2751" s="61"/>
      <c r="N2751" s="61"/>
      <c r="O2751" s="62"/>
      <c r="P2751" s="125"/>
      <c r="W2751" s="62"/>
      <c r="X2751" s="62"/>
    </row>
    <row r="2752" spans="1:24" s="57" customFormat="1" x14ac:dyDescent="0.25">
      <c r="A2752" s="75"/>
      <c r="D2752" s="58"/>
      <c r="E2752" s="58"/>
      <c r="F2752" s="58"/>
      <c r="G2752" s="58"/>
      <c r="H2752" s="60"/>
      <c r="I2752" s="60"/>
      <c r="J2752" s="60"/>
      <c r="K2752" s="60"/>
      <c r="M2752" s="61"/>
      <c r="N2752" s="61"/>
      <c r="O2752" s="62"/>
      <c r="P2752" s="125"/>
      <c r="W2752" s="62"/>
      <c r="X2752" s="62"/>
    </row>
    <row r="2753" spans="1:24" s="57" customFormat="1" x14ac:dyDescent="0.25">
      <c r="A2753" s="75"/>
      <c r="D2753" s="58"/>
      <c r="E2753" s="58"/>
      <c r="F2753" s="58"/>
      <c r="G2753" s="58"/>
      <c r="H2753" s="60"/>
      <c r="I2753" s="60"/>
      <c r="J2753" s="60"/>
      <c r="K2753" s="60"/>
      <c r="M2753" s="61"/>
      <c r="N2753" s="61"/>
      <c r="O2753" s="62"/>
      <c r="P2753" s="125"/>
      <c r="W2753" s="62"/>
      <c r="X2753" s="62"/>
    </row>
    <row r="2754" spans="1:24" s="57" customFormat="1" x14ac:dyDescent="0.25">
      <c r="A2754" s="75"/>
      <c r="D2754" s="58"/>
      <c r="E2754" s="58"/>
      <c r="F2754" s="58"/>
      <c r="G2754" s="58"/>
      <c r="H2754" s="60"/>
      <c r="I2754" s="60"/>
      <c r="J2754" s="60"/>
      <c r="K2754" s="60"/>
      <c r="M2754" s="61"/>
      <c r="N2754" s="61"/>
      <c r="O2754" s="62"/>
      <c r="P2754" s="125"/>
      <c r="W2754" s="62"/>
      <c r="X2754" s="62"/>
    </row>
    <row r="2755" spans="1:24" s="57" customFormat="1" x14ac:dyDescent="0.25">
      <c r="A2755" s="75"/>
      <c r="D2755" s="58"/>
      <c r="E2755" s="58"/>
      <c r="F2755" s="58"/>
      <c r="G2755" s="58"/>
      <c r="H2755" s="60"/>
      <c r="I2755" s="60"/>
      <c r="J2755" s="60"/>
      <c r="K2755" s="60"/>
      <c r="M2755" s="61"/>
      <c r="N2755" s="61"/>
      <c r="O2755" s="62"/>
      <c r="P2755" s="125"/>
      <c r="W2755" s="62"/>
      <c r="X2755" s="62"/>
    </row>
    <row r="2756" spans="1:24" s="57" customFormat="1" x14ac:dyDescent="0.25">
      <c r="A2756" s="75"/>
      <c r="D2756" s="58"/>
      <c r="E2756" s="58"/>
      <c r="F2756" s="58"/>
      <c r="G2756" s="58"/>
      <c r="H2756" s="60"/>
      <c r="I2756" s="60"/>
      <c r="J2756" s="60"/>
      <c r="K2756" s="60"/>
      <c r="M2756" s="61"/>
      <c r="N2756" s="61"/>
      <c r="O2756" s="62"/>
      <c r="P2756" s="125"/>
      <c r="W2756" s="62"/>
      <c r="X2756" s="62"/>
    </row>
    <row r="2757" spans="1:24" s="57" customFormat="1" x14ac:dyDescent="0.25">
      <c r="A2757" s="75"/>
      <c r="D2757" s="58"/>
      <c r="E2757" s="58"/>
      <c r="F2757" s="58"/>
      <c r="G2757" s="58"/>
      <c r="H2757" s="60"/>
      <c r="I2757" s="60"/>
      <c r="J2757" s="60"/>
      <c r="K2757" s="60"/>
      <c r="M2757" s="61"/>
      <c r="N2757" s="61"/>
      <c r="O2757" s="62"/>
      <c r="P2757" s="125"/>
      <c r="W2757" s="62"/>
      <c r="X2757" s="62"/>
    </row>
    <row r="2758" spans="1:24" s="57" customFormat="1" x14ac:dyDescent="0.25">
      <c r="A2758" s="75"/>
      <c r="D2758" s="58"/>
      <c r="E2758" s="58"/>
      <c r="F2758" s="58"/>
      <c r="G2758" s="58"/>
      <c r="H2758" s="60"/>
      <c r="I2758" s="60"/>
      <c r="J2758" s="60"/>
      <c r="K2758" s="60"/>
      <c r="M2758" s="61"/>
      <c r="N2758" s="61"/>
      <c r="O2758" s="62"/>
      <c r="P2758" s="125"/>
      <c r="W2758" s="62"/>
      <c r="X2758" s="62"/>
    </row>
    <row r="2759" spans="1:24" s="57" customFormat="1" x14ac:dyDescent="0.25">
      <c r="A2759" s="75"/>
      <c r="D2759" s="58"/>
      <c r="E2759" s="58"/>
      <c r="F2759" s="58"/>
      <c r="G2759" s="58"/>
      <c r="H2759" s="60"/>
      <c r="I2759" s="60"/>
      <c r="J2759" s="60"/>
      <c r="K2759" s="60"/>
      <c r="M2759" s="61"/>
      <c r="N2759" s="61"/>
      <c r="O2759" s="62"/>
      <c r="P2759" s="125"/>
      <c r="W2759" s="62"/>
      <c r="X2759" s="62"/>
    </row>
    <row r="2760" spans="1:24" s="57" customFormat="1" x14ac:dyDescent="0.25">
      <c r="A2760" s="75"/>
      <c r="D2760" s="58"/>
      <c r="E2760" s="58"/>
      <c r="F2760" s="58"/>
      <c r="G2760" s="58"/>
      <c r="H2760" s="60"/>
      <c r="I2760" s="60"/>
      <c r="J2760" s="60"/>
      <c r="K2760" s="60"/>
      <c r="M2760" s="61"/>
      <c r="N2760" s="61"/>
      <c r="O2760" s="62"/>
      <c r="P2760" s="125"/>
      <c r="W2760" s="62"/>
      <c r="X2760" s="62"/>
    </row>
    <row r="2761" spans="1:24" s="57" customFormat="1" x14ac:dyDescent="0.25">
      <c r="A2761" s="75"/>
      <c r="D2761" s="58"/>
      <c r="E2761" s="58"/>
      <c r="F2761" s="58"/>
      <c r="G2761" s="58"/>
      <c r="H2761" s="60"/>
      <c r="I2761" s="60"/>
      <c r="J2761" s="60"/>
      <c r="K2761" s="60"/>
      <c r="M2761" s="61"/>
      <c r="N2761" s="61"/>
      <c r="O2761" s="62"/>
      <c r="P2761" s="125"/>
      <c r="W2761" s="62"/>
      <c r="X2761" s="62"/>
    </row>
    <row r="2762" spans="1:24" s="57" customFormat="1" x14ac:dyDescent="0.25">
      <c r="A2762" s="75"/>
      <c r="D2762" s="58"/>
      <c r="E2762" s="58"/>
      <c r="F2762" s="58"/>
      <c r="G2762" s="58"/>
      <c r="H2762" s="60"/>
      <c r="I2762" s="60"/>
      <c r="J2762" s="60"/>
      <c r="K2762" s="60"/>
      <c r="M2762" s="61"/>
      <c r="N2762" s="61"/>
      <c r="O2762" s="62"/>
      <c r="P2762" s="125"/>
      <c r="W2762" s="62"/>
      <c r="X2762" s="62"/>
    </row>
    <row r="2763" spans="1:24" s="57" customFormat="1" x14ac:dyDescent="0.25">
      <c r="A2763" s="75"/>
      <c r="D2763" s="58"/>
      <c r="E2763" s="58"/>
      <c r="F2763" s="58"/>
      <c r="G2763" s="58"/>
      <c r="H2763" s="60"/>
      <c r="I2763" s="60"/>
      <c r="J2763" s="60"/>
      <c r="K2763" s="60"/>
      <c r="M2763" s="61"/>
      <c r="N2763" s="61"/>
      <c r="O2763" s="62"/>
      <c r="P2763" s="125"/>
      <c r="W2763" s="62"/>
      <c r="X2763" s="62"/>
    </row>
    <row r="2764" spans="1:24" s="57" customFormat="1" x14ac:dyDescent="0.25">
      <c r="A2764" s="75"/>
      <c r="D2764" s="58"/>
      <c r="E2764" s="58"/>
      <c r="F2764" s="58"/>
      <c r="G2764" s="58"/>
      <c r="H2764" s="60"/>
      <c r="I2764" s="60"/>
      <c r="J2764" s="60"/>
      <c r="K2764" s="60"/>
      <c r="M2764" s="61"/>
      <c r="N2764" s="61"/>
      <c r="O2764" s="62"/>
      <c r="P2764" s="125"/>
      <c r="W2764" s="62"/>
      <c r="X2764" s="62"/>
    </row>
    <row r="2765" spans="1:24" s="57" customFormat="1" x14ac:dyDescent="0.25">
      <c r="A2765" s="75"/>
      <c r="D2765" s="58"/>
      <c r="E2765" s="58"/>
      <c r="F2765" s="58"/>
      <c r="G2765" s="58"/>
      <c r="H2765" s="60"/>
      <c r="I2765" s="60"/>
      <c r="J2765" s="60"/>
      <c r="K2765" s="60"/>
      <c r="M2765" s="61"/>
      <c r="N2765" s="61"/>
      <c r="O2765" s="62"/>
      <c r="P2765" s="125"/>
      <c r="W2765" s="62"/>
      <c r="X2765" s="62"/>
    </row>
    <row r="2766" spans="1:24" s="57" customFormat="1" x14ac:dyDescent="0.25">
      <c r="A2766" s="75"/>
      <c r="D2766" s="58"/>
      <c r="E2766" s="58"/>
      <c r="F2766" s="58"/>
      <c r="G2766" s="58"/>
      <c r="H2766" s="60"/>
      <c r="I2766" s="60"/>
      <c r="J2766" s="60"/>
      <c r="K2766" s="60"/>
      <c r="M2766" s="61"/>
      <c r="N2766" s="61"/>
      <c r="O2766" s="62"/>
      <c r="P2766" s="125"/>
      <c r="W2766" s="62"/>
      <c r="X2766" s="62"/>
    </row>
    <row r="2767" spans="1:24" s="57" customFormat="1" x14ac:dyDescent="0.25">
      <c r="A2767" s="75"/>
      <c r="D2767" s="58"/>
      <c r="E2767" s="58"/>
      <c r="F2767" s="58"/>
      <c r="G2767" s="58"/>
      <c r="H2767" s="60"/>
      <c r="I2767" s="60"/>
      <c r="J2767" s="60"/>
      <c r="K2767" s="60"/>
      <c r="M2767" s="61"/>
      <c r="N2767" s="61"/>
      <c r="O2767" s="62"/>
      <c r="P2767" s="125"/>
      <c r="W2767" s="62"/>
      <c r="X2767" s="62"/>
    </row>
    <row r="2768" spans="1:24" s="57" customFormat="1" x14ac:dyDescent="0.25">
      <c r="A2768" s="75"/>
      <c r="D2768" s="58"/>
      <c r="E2768" s="58"/>
      <c r="F2768" s="58"/>
      <c r="G2768" s="58"/>
      <c r="H2768" s="60"/>
      <c r="I2768" s="60"/>
      <c r="J2768" s="60"/>
      <c r="K2768" s="60"/>
      <c r="M2768" s="61"/>
      <c r="N2768" s="61"/>
      <c r="O2768" s="62"/>
      <c r="P2768" s="125"/>
      <c r="W2768" s="62"/>
      <c r="X2768" s="62"/>
    </row>
    <row r="2769" spans="1:24" s="57" customFormat="1" x14ac:dyDescent="0.25">
      <c r="A2769" s="75"/>
      <c r="D2769" s="58"/>
      <c r="E2769" s="58"/>
      <c r="F2769" s="58"/>
      <c r="G2769" s="58"/>
      <c r="H2769" s="60"/>
      <c r="I2769" s="60"/>
      <c r="J2769" s="60"/>
      <c r="K2769" s="60"/>
      <c r="M2769" s="61"/>
      <c r="N2769" s="61"/>
      <c r="O2769" s="62"/>
      <c r="P2769" s="125"/>
      <c r="W2769" s="62"/>
      <c r="X2769" s="62"/>
    </row>
    <row r="2770" spans="1:24" s="57" customFormat="1" x14ac:dyDescent="0.25">
      <c r="A2770" s="75"/>
      <c r="D2770" s="58"/>
      <c r="E2770" s="58"/>
      <c r="F2770" s="58"/>
      <c r="G2770" s="58"/>
      <c r="H2770" s="60"/>
      <c r="I2770" s="60"/>
      <c r="J2770" s="60"/>
      <c r="K2770" s="60"/>
      <c r="M2770" s="61"/>
      <c r="N2770" s="61"/>
      <c r="O2770" s="62"/>
      <c r="P2770" s="125"/>
      <c r="W2770" s="62"/>
      <c r="X2770" s="62"/>
    </row>
    <row r="2771" spans="1:24" s="57" customFormat="1" x14ac:dyDescent="0.25">
      <c r="A2771" s="75"/>
      <c r="D2771" s="58"/>
      <c r="E2771" s="58"/>
      <c r="F2771" s="58"/>
      <c r="G2771" s="58"/>
      <c r="H2771" s="60"/>
      <c r="I2771" s="60"/>
      <c r="J2771" s="60"/>
      <c r="K2771" s="60"/>
      <c r="M2771" s="61"/>
      <c r="N2771" s="61"/>
      <c r="O2771" s="62"/>
      <c r="P2771" s="125"/>
      <c r="W2771" s="62"/>
      <c r="X2771" s="62"/>
    </row>
    <row r="2772" spans="1:24" s="57" customFormat="1" x14ac:dyDescent="0.25">
      <c r="A2772" s="75"/>
      <c r="D2772" s="58"/>
      <c r="E2772" s="58"/>
      <c r="F2772" s="58"/>
      <c r="G2772" s="58"/>
      <c r="H2772" s="60"/>
      <c r="I2772" s="60"/>
      <c r="J2772" s="60"/>
      <c r="K2772" s="60"/>
      <c r="M2772" s="61"/>
      <c r="N2772" s="61"/>
      <c r="O2772" s="62"/>
      <c r="P2772" s="125"/>
      <c r="W2772" s="62"/>
      <c r="X2772" s="62"/>
    </row>
    <row r="2773" spans="1:24" s="57" customFormat="1" x14ac:dyDescent="0.25">
      <c r="A2773" s="75"/>
      <c r="D2773" s="58"/>
      <c r="E2773" s="58"/>
      <c r="F2773" s="58"/>
      <c r="G2773" s="58"/>
      <c r="H2773" s="60"/>
      <c r="I2773" s="60"/>
      <c r="J2773" s="60"/>
      <c r="K2773" s="60"/>
      <c r="M2773" s="61"/>
      <c r="N2773" s="61"/>
      <c r="O2773" s="62"/>
      <c r="P2773" s="125"/>
      <c r="W2773" s="62"/>
      <c r="X2773" s="62"/>
    </row>
    <row r="2774" spans="1:24" s="57" customFormat="1" x14ac:dyDescent="0.25">
      <c r="A2774" s="75"/>
      <c r="D2774" s="58"/>
      <c r="E2774" s="58"/>
      <c r="F2774" s="58"/>
      <c r="G2774" s="58"/>
      <c r="H2774" s="60"/>
      <c r="I2774" s="60"/>
      <c r="J2774" s="60"/>
      <c r="K2774" s="60"/>
      <c r="M2774" s="61"/>
      <c r="N2774" s="61"/>
      <c r="O2774" s="62"/>
      <c r="P2774" s="125"/>
      <c r="W2774" s="62"/>
      <c r="X2774" s="62"/>
    </row>
    <row r="2775" spans="1:24" s="57" customFormat="1" x14ac:dyDescent="0.25">
      <c r="A2775" s="75"/>
      <c r="D2775" s="58"/>
      <c r="E2775" s="58"/>
      <c r="F2775" s="58"/>
      <c r="G2775" s="58"/>
      <c r="H2775" s="60"/>
      <c r="I2775" s="60"/>
      <c r="J2775" s="60"/>
      <c r="K2775" s="60"/>
      <c r="M2775" s="61"/>
      <c r="N2775" s="61"/>
      <c r="O2775" s="62"/>
      <c r="P2775" s="125"/>
      <c r="W2775" s="62"/>
      <c r="X2775" s="62"/>
    </row>
    <row r="2776" spans="1:24" s="57" customFormat="1" x14ac:dyDescent="0.25">
      <c r="A2776" s="75"/>
      <c r="D2776" s="58"/>
      <c r="E2776" s="58"/>
      <c r="F2776" s="58"/>
      <c r="G2776" s="58"/>
      <c r="H2776" s="60"/>
      <c r="I2776" s="60"/>
      <c r="J2776" s="60"/>
      <c r="K2776" s="60"/>
      <c r="M2776" s="61"/>
      <c r="N2776" s="61"/>
      <c r="O2776" s="62"/>
      <c r="P2776" s="125"/>
      <c r="W2776" s="62"/>
      <c r="X2776" s="62"/>
    </row>
    <row r="2777" spans="1:24" s="57" customFormat="1" x14ac:dyDescent="0.25">
      <c r="A2777" s="75"/>
      <c r="D2777" s="58"/>
      <c r="E2777" s="58"/>
      <c r="F2777" s="58"/>
      <c r="G2777" s="58"/>
      <c r="H2777" s="60"/>
      <c r="I2777" s="60"/>
      <c r="J2777" s="60"/>
      <c r="K2777" s="60"/>
      <c r="M2777" s="61"/>
      <c r="N2777" s="61"/>
      <c r="O2777" s="62"/>
      <c r="P2777" s="125"/>
      <c r="W2777" s="62"/>
      <c r="X2777" s="62"/>
    </row>
    <row r="2778" spans="1:24" s="57" customFormat="1" x14ac:dyDescent="0.25">
      <c r="A2778" s="75"/>
      <c r="D2778" s="58"/>
      <c r="E2778" s="58"/>
      <c r="F2778" s="58"/>
      <c r="G2778" s="58"/>
      <c r="H2778" s="60"/>
      <c r="I2778" s="60"/>
      <c r="J2778" s="60"/>
      <c r="K2778" s="60"/>
      <c r="M2778" s="61"/>
      <c r="N2778" s="61"/>
      <c r="O2778" s="62"/>
      <c r="P2778" s="125"/>
      <c r="W2778" s="62"/>
      <c r="X2778" s="62"/>
    </row>
    <row r="2779" spans="1:24" s="57" customFormat="1" x14ac:dyDescent="0.25">
      <c r="A2779" s="75"/>
      <c r="D2779" s="58"/>
      <c r="E2779" s="58"/>
      <c r="F2779" s="58"/>
      <c r="G2779" s="58"/>
      <c r="H2779" s="60"/>
      <c r="I2779" s="60"/>
      <c r="J2779" s="60"/>
      <c r="K2779" s="60"/>
      <c r="M2779" s="61"/>
      <c r="N2779" s="61"/>
      <c r="O2779" s="62"/>
      <c r="P2779" s="125"/>
      <c r="W2779" s="62"/>
      <c r="X2779" s="62"/>
    </row>
    <row r="2780" spans="1:24" s="57" customFormat="1" x14ac:dyDescent="0.25">
      <c r="A2780" s="75"/>
      <c r="D2780" s="58"/>
      <c r="E2780" s="58"/>
      <c r="F2780" s="58"/>
      <c r="G2780" s="58"/>
      <c r="H2780" s="60"/>
      <c r="I2780" s="60"/>
      <c r="J2780" s="60"/>
      <c r="K2780" s="60"/>
      <c r="M2780" s="61"/>
      <c r="N2780" s="61"/>
      <c r="O2780" s="62"/>
      <c r="P2780" s="125"/>
      <c r="W2780" s="62"/>
      <c r="X2780" s="62"/>
    </row>
    <row r="2781" spans="1:24" s="57" customFormat="1" x14ac:dyDescent="0.25">
      <c r="A2781" s="75"/>
      <c r="D2781" s="58"/>
      <c r="E2781" s="58"/>
      <c r="F2781" s="58"/>
      <c r="G2781" s="58"/>
      <c r="H2781" s="60"/>
      <c r="I2781" s="60"/>
      <c r="J2781" s="60"/>
      <c r="K2781" s="60"/>
      <c r="M2781" s="61"/>
      <c r="N2781" s="61"/>
      <c r="O2781" s="62"/>
      <c r="P2781" s="125"/>
      <c r="W2781" s="62"/>
      <c r="X2781" s="62"/>
    </row>
    <row r="2782" spans="1:24" s="57" customFormat="1" x14ac:dyDescent="0.25">
      <c r="A2782" s="75"/>
      <c r="D2782" s="58"/>
      <c r="E2782" s="58"/>
      <c r="F2782" s="58"/>
      <c r="G2782" s="58"/>
      <c r="H2782" s="60"/>
      <c r="I2782" s="60"/>
      <c r="J2782" s="60"/>
      <c r="K2782" s="60"/>
      <c r="M2782" s="61"/>
      <c r="N2782" s="61"/>
      <c r="O2782" s="62"/>
      <c r="P2782" s="125"/>
      <c r="W2782" s="62"/>
      <c r="X2782" s="62"/>
    </row>
    <row r="2783" spans="1:24" s="57" customFormat="1" x14ac:dyDescent="0.25">
      <c r="A2783" s="75"/>
      <c r="D2783" s="58"/>
      <c r="E2783" s="58"/>
      <c r="F2783" s="58"/>
      <c r="G2783" s="58"/>
      <c r="H2783" s="60"/>
      <c r="I2783" s="60"/>
      <c r="J2783" s="60"/>
      <c r="K2783" s="60"/>
      <c r="M2783" s="61"/>
      <c r="N2783" s="61"/>
      <c r="O2783" s="62"/>
      <c r="P2783" s="125"/>
      <c r="W2783" s="62"/>
      <c r="X2783" s="62"/>
    </row>
    <row r="2784" spans="1:24" s="57" customFormat="1" x14ac:dyDescent="0.25">
      <c r="A2784" s="75"/>
      <c r="D2784" s="58"/>
      <c r="E2784" s="58"/>
      <c r="F2784" s="58"/>
      <c r="G2784" s="58"/>
      <c r="H2784" s="60"/>
      <c r="I2784" s="60"/>
      <c r="J2784" s="60"/>
      <c r="K2784" s="60"/>
      <c r="M2784" s="61"/>
      <c r="N2784" s="61"/>
      <c r="O2784" s="62"/>
      <c r="P2784" s="125"/>
      <c r="W2784" s="62"/>
      <c r="X2784" s="62"/>
    </row>
    <row r="2785" spans="1:24" s="57" customFormat="1" x14ac:dyDescent="0.25">
      <c r="A2785" s="75"/>
      <c r="D2785" s="58"/>
      <c r="E2785" s="58"/>
      <c r="F2785" s="58"/>
      <c r="G2785" s="58"/>
      <c r="H2785" s="60"/>
      <c r="I2785" s="60"/>
      <c r="J2785" s="60"/>
      <c r="K2785" s="60"/>
      <c r="M2785" s="61"/>
      <c r="N2785" s="61"/>
      <c r="O2785" s="62"/>
      <c r="P2785" s="125"/>
      <c r="W2785" s="62"/>
      <c r="X2785" s="62"/>
    </row>
    <row r="2786" spans="1:24" s="57" customFormat="1" x14ac:dyDescent="0.25">
      <c r="A2786" s="75"/>
      <c r="D2786" s="58"/>
      <c r="E2786" s="58"/>
      <c r="F2786" s="58"/>
      <c r="G2786" s="58"/>
      <c r="H2786" s="60"/>
      <c r="I2786" s="60"/>
      <c r="J2786" s="60"/>
      <c r="K2786" s="60"/>
      <c r="M2786" s="61"/>
      <c r="N2786" s="61"/>
      <c r="O2786" s="62"/>
      <c r="P2786" s="125"/>
      <c r="W2786" s="62"/>
      <c r="X2786" s="62"/>
    </row>
    <row r="2787" spans="1:24" s="57" customFormat="1" x14ac:dyDescent="0.25">
      <c r="A2787" s="75"/>
      <c r="D2787" s="58"/>
      <c r="E2787" s="58"/>
      <c r="F2787" s="58"/>
      <c r="G2787" s="58"/>
      <c r="H2787" s="60"/>
      <c r="I2787" s="60"/>
      <c r="J2787" s="60"/>
      <c r="K2787" s="60"/>
      <c r="M2787" s="61"/>
      <c r="N2787" s="61"/>
      <c r="O2787" s="62"/>
      <c r="P2787" s="125"/>
      <c r="W2787" s="62"/>
      <c r="X2787" s="62"/>
    </row>
    <row r="2788" spans="1:24" s="57" customFormat="1" x14ac:dyDescent="0.25">
      <c r="A2788" s="75"/>
      <c r="D2788" s="58"/>
      <c r="E2788" s="58"/>
      <c r="F2788" s="58"/>
      <c r="G2788" s="58"/>
      <c r="H2788" s="60"/>
      <c r="I2788" s="60"/>
      <c r="J2788" s="60"/>
      <c r="K2788" s="60"/>
      <c r="M2788" s="61"/>
      <c r="N2788" s="61"/>
      <c r="O2788" s="62"/>
      <c r="P2788" s="125"/>
      <c r="W2788" s="62"/>
      <c r="X2788" s="62"/>
    </row>
    <row r="2789" spans="1:24" s="57" customFormat="1" x14ac:dyDescent="0.25">
      <c r="A2789" s="75"/>
      <c r="D2789" s="58"/>
      <c r="E2789" s="58"/>
      <c r="F2789" s="58"/>
      <c r="G2789" s="58"/>
      <c r="H2789" s="60"/>
      <c r="I2789" s="60"/>
      <c r="J2789" s="60"/>
      <c r="K2789" s="60"/>
      <c r="M2789" s="61"/>
      <c r="N2789" s="61"/>
      <c r="O2789" s="62"/>
      <c r="P2789" s="125"/>
      <c r="W2789" s="62"/>
      <c r="X2789" s="62"/>
    </row>
    <row r="2790" spans="1:24" s="57" customFormat="1" x14ac:dyDescent="0.25">
      <c r="A2790" s="75"/>
      <c r="D2790" s="58"/>
      <c r="E2790" s="58"/>
      <c r="F2790" s="58"/>
      <c r="G2790" s="58"/>
      <c r="H2790" s="60"/>
      <c r="I2790" s="60"/>
      <c r="J2790" s="60"/>
      <c r="K2790" s="60"/>
      <c r="M2790" s="61"/>
      <c r="N2790" s="61"/>
      <c r="O2790" s="62"/>
      <c r="P2790" s="125"/>
      <c r="W2790" s="62"/>
      <c r="X2790" s="62"/>
    </row>
    <row r="2791" spans="1:24" s="57" customFormat="1" x14ac:dyDescent="0.25">
      <c r="A2791" s="75"/>
      <c r="D2791" s="58"/>
      <c r="E2791" s="58"/>
      <c r="F2791" s="58"/>
      <c r="G2791" s="58"/>
      <c r="H2791" s="60"/>
      <c r="I2791" s="60"/>
      <c r="J2791" s="60"/>
      <c r="K2791" s="60"/>
      <c r="M2791" s="61"/>
      <c r="N2791" s="61"/>
      <c r="O2791" s="62"/>
      <c r="P2791" s="125"/>
      <c r="W2791" s="62"/>
      <c r="X2791" s="62"/>
    </row>
    <row r="2792" spans="1:24" s="57" customFormat="1" x14ac:dyDescent="0.25">
      <c r="A2792" s="75"/>
      <c r="D2792" s="58"/>
      <c r="E2792" s="58"/>
      <c r="F2792" s="58"/>
      <c r="G2792" s="58"/>
      <c r="H2792" s="60"/>
      <c r="I2792" s="60"/>
      <c r="J2792" s="60"/>
      <c r="K2792" s="60"/>
      <c r="M2792" s="61"/>
      <c r="N2792" s="61"/>
      <c r="O2792" s="62"/>
      <c r="P2792" s="125"/>
      <c r="W2792" s="62"/>
      <c r="X2792" s="62"/>
    </row>
    <row r="2793" spans="1:24" s="57" customFormat="1" x14ac:dyDescent="0.25">
      <c r="A2793" s="75"/>
      <c r="D2793" s="58"/>
      <c r="E2793" s="58"/>
      <c r="F2793" s="58"/>
      <c r="G2793" s="58"/>
      <c r="H2793" s="60"/>
      <c r="I2793" s="60"/>
      <c r="J2793" s="60"/>
      <c r="K2793" s="60"/>
      <c r="M2793" s="61"/>
      <c r="N2793" s="61"/>
      <c r="O2793" s="62"/>
      <c r="P2793" s="125"/>
      <c r="W2793" s="62"/>
      <c r="X2793" s="62"/>
    </row>
    <row r="2794" spans="1:24" s="57" customFormat="1" x14ac:dyDescent="0.25">
      <c r="A2794" s="75"/>
      <c r="D2794" s="58"/>
      <c r="E2794" s="58"/>
      <c r="F2794" s="58"/>
      <c r="G2794" s="58"/>
      <c r="H2794" s="60"/>
      <c r="I2794" s="60"/>
      <c r="J2794" s="60"/>
      <c r="K2794" s="60"/>
      <c r="M2794" s="61"/>
      <c r="N2794" s="61"/>
      <c r="O2794" s="62"/>
      <c r="P2794" s="125"/>
      <c r="W2794" s="62"/>
      <c r="X2794" s="62"/>
    </row>
    <row r="2795" spans="1:24" s="57" customFormat="1" x14ac:dyDescent="0.25">
      <c r="A2795" s="75"/>
      <c r="D2795" s="58"/>
      <c r="E2795" s="58"/>
      <c r="F2795" s="58"/>
      <c r="G2795" s="58"/>
      <c r="H2795" s="60"/>
      <c r="I2795" s="60"/>
      <c r="J2795" s="60"/>
      <c r="K2795" s="60"/>
      <c r="M2795" s="61"/>
      <c r="N2795" s="61"/>
      <c r="O2795" s="62"/>
      <c r="P2795" s="125"/>
      <c r="W2795" s="62"/>
      <c r="X2795" s="62"/>
    </row>
    <row r="2796" spans="1:24" s="57" customFormat="1" x14ac:dyDescent="0.25">
      <c r="A2796" s="75"/>
      <c r="D2796" s="58"/>
      <c r="E2796" s="58"/>
      <c r="F2796" s="58"/>
      <c r="G2796" s="58"/>
      <c r="H2796" s="60"/>
      <c r="I2796" s="60"/>
      <c r="J2796" s="60"/>
      <c r="K2796" s="60"/>
      <c r="M2796" s="61"/>
      <c r="N2796" s="61"/>
      <c r="O2796" s="62"/>
      <c r="P2796" s="125"/>
      <c r="W2796" s="62"/>
      <c r="X2796" s="62"/>
    </row>
    <row r="2797" spans="1:24" s="57" customFormat="1" x14ac:dyDescent="0.25">
      <c r="A2797" s="75"/>
      <c r="D2797" s="58"/>
      <c r="E2797" s="58"/>
      <c r="F2797" s="58"/>
      <c r="G2797" s="58"/>
      <c r="H2797" s="60"/>
      <c r="I2797" s="60"/>
      <c r="J2797" s="60"/>
      <c r="K2797" s="60"/>
      <c r="M2797" s="61"/>
      <c r="N2797" s="61"/>
      <c r="O2797" s="62"/>
      <c r="P2797" s="125"/>
      <c r="W2797" s="62"/>
      <c r="X2797" s="62"/>
    </row>
    <row r="2798" spans="1:24" s="57" customFormat="1" x14ac:dyDescent="0.25">
      <c r="A2798" s="75"/>
      <c r="D2798" s="58"/>
      <c r="E2798" s="58"/>
      <c r="F2798" s="58"/>
      <c r="G2798" s="58"/>
      <c r="H2798" s="60"/>
      <c r="I2798" s="60"/>
      <c r="J2798" s="60"/>
      <c r="K2798" s="60"/>
      <c r="M2798" s="61"/>
      <c r="N2798" s="61"/>
      <c r="O2798" s="62"/>
      <c r="P2798" s="125"/>
      <c r="W2798" s="62"/>
      <c r="X2798" s="62"/>
    </row>
    <row r="2799" spans="1:24" s="57" customFormat="1" x14ac:dyDescent="0.25">
      <c r="A2799" s="75"/>
      <c r="D2799" s="58"/>
      <c r="E2799" s="58"/>
      <c r="F2799" s="58"/>
      <c r="G2799" s="58"/>
      <c r="H2799" s="60"/>
      <c r="I2799" s="60"/>
      <c r="J2799" s="60"/>
      <c r="K2799" s="60"/>
      <c r="M2799" s="61"/>
      <c r="N2799" s="61"/>
      <c r="O2799" s="62"/>
      <c r="P2799" s="125"/>
      <c r="W2799" s="62"/>
      <c r="X2799" s="62"/>
    </row>
    <row r="2800" spans="1:24" s="57" customFormat="1" x14ac:dyDescent="0.25">
      <c r="A2800" s="75"/>
      <c r="D2800" s="58"/>
      <c r="E2800" s="58"/>
      <c r="F2800" s="58"/>
      <c r="G2800" s="58"/>
      <c r="H2800" s="60"/>
      <c r="I2800" s="60"/>
      <c r="J2800" s="60"/>
      <c r="K2800" s="60"/>
      <c r="M2800" s="61"/>
      <c r="N2800" s="61"/>
      <c r="O2800" s="62"/>
      <c r="P2800" s="125"/>
      <c r="W2800" s="62"/>
      <c r="X2800" s="62"/>
    </row>
    <row r="2801" spans="1:24" s="57" customFormat="1" x14ac:dyDescent="0.25">
      <c r="A2801" s="75"/>
      <c r="D2801" s="58"/>
      <c r="E2801" s="58"/>
      <c r="F2801" s="58"/>
      <c r="G2801" s="58"/>
      <c r="H2801" s="60"/>
      <c r="I2801" s="60"/>
      <c r="J2801" s="60"/>
      <c r="K2801" s="60"/>
      <c r="M2801" s="61"/>
      <c r="N2801" s="61"/>
      <c r="O2801" s="62"/>
      <c r="P2801" s="125"/>
      <c r="W2801" s="62"/>
      <c r="X2801" s="62"/>
    </row>
    <row r="2802" spans="1:24" s="57" customFormat="1" x14ac:dyDescent="0.25">
      <c r="A2802" s="75"/>
      <c r="D2802" s="58"/>
      <c r="E2802" s="58"/>
      <c r="F2802" s="58"/>
      <c r="G2802" s="58"/>
      <c r="H2802" s="60"/>
      <c r="I2802" s="60"/>
      <c r="J2802" s="60"/>
      <c r="K2802" s="60"/>
      <c r="M2802" s="61"/>
      <c r="N2802" s="61"/>
      <c r="O2802" s="62"/>
      <c r="P2802" s="125"/>
      <c r="W2802" s="62"/>
      <c r="X2802" s="62"/>
    </row>
    <row r="2803" spans="1:24" s="57" customFormat="1" x14ac:dyDescent="0.25">
      <c r="A2803" s="75"/>
      <c r="D2803" s="58"/>
      <c r="E2803" s="58"/>
      <c r="F2803" s="58"/>
      <c r="G2803" s="58"/>
      <c r="H2803" s="60"/>
      <c r="I2803" s="60"/>
      <c r="J2803" s="60"/>
      <c r="K2803" s="60"/>
      <c r="M2803" s="61"/>
      <c r="N2803" s="61"/>
      <c r="O2803" s="62"/>
      <c r="P2803" s="125"/>
      <c r="W2803" s="62"/>
      <c r="X2803" s="62"/>
    </row>
    <row r="2804" spans="1:24" s="57" customFormat="1" x14ac:dyDescent="0.25">
      <c r="A2804" s="75"/>
      <c r="D2804" s="58"/>
      <c r="E2804" s="58"/>
      <c r="F2804" s="58"/>
      <c r="G2804" s="58"/>
      <c r="H2804" s="60"/>
      <c r="I2804" s="60"/>
      <c r="J2804" s="60"/>
      <c r="K2804" s="60"/>
      <c r="M2804" s="61"/>
      <c r="N2804" s="61"/>
      <c r="O2804" s="62"/>
      <c r="P2804" s="125"/>
      <c r="W2804" s="62"/>
      <c r="X2804" s="62"/>
    </row>
    <row r="2805" spans="1:24" s="57" customFormat="1" x14ac:dyDescent="0.25">
      <c r="A2805" s="75"/>
      <c r="D2805" s="58"/>
      <c r="E2805" s="58"/>
      <c r="F2805" s="58"/>
      <c r="G2805" s="58"/>
      <c r="H2805" s="60"/>
      <c r="I2805" s="60"/>
      <c r="J2805" s="60"/>
      <c r="K2805" s="60"/>
      <c r="M2805" s="61"/>
      <c r="N2805" s="61"/>
      <c r="O2805" s="62"/>
      <c r="P2805" s="125"/>
      <c r="W2805" s="62"/>
      <c r="X2805" s="62"/>
    </row>
    <row r="2806" spans="1:24" s="57" customFormat="1" x14ac:dyDescent="0.25">
      <c r="A2806" s="75"/>
      <c r="D2806" s="58"/>
      <c r="E2806" s="58"/>
      <c r="F2806" s="58"/>
      <c r="G2806" s="58"/>
      <c r="H2806" s="60"/>
      <c r="I2806" s="60"/>
      <c r="J2806" s="60"/>
      <c r="K2806" s="60"/>
      <c r="M2806" s="61"/>
      <c r="N2806" s="61"/>
      <c r="O2806" s="62"/>
      <c r="P2806" s="125"/>
      <c r="W2806" s="62"/>
      <c r="X2806" s="62"/>
    </row>
    <row r="2807" spans="1:24" s="57" customFormat="1" x14ac:dyDescent="0.25">
      <c r="A2807" s="75"/>
      <c r="D2807" s="58"/>
      <c r="E2807" s="58"/>
      <c r="F2807" s="58"/>
      <c r="G2807" s="58"/>
      <c r="H2807" s="60"/>
      <c r="I2807" s="60"/>
      <c r="J2807" s="60"/>
      <c r="K2807" s="60"/>
      <c r="M2807" s="61"/>
      <c r="N2807" s="61"/>
      <c r="O2807" s="62"/>
      <c r="P2807" s="125"/>
      <c r="W2807" s="62"/>
      <c r="X2807" s="62"/>
    </row>
    <row r="2808" spans="1:24" s="57" customFormat="1" x14ac:dyDescent="0.25">
      <c r="A2808" s="75"/>
      <c r="D2808" s="58"/>
      <c r="E2808" s="58"/>
      <c r="F2808" s="58"/>
      <c r="G2808" s="58"/>
      <c r="H2808" s="60"/>
      <c r="I2808" s="60"/>
      <c r="J2808" s="60"/>
      <c r="K2808" s="60"/>
      <c r="M2808" s="61"/>
      <c r="N2808" s="61"/>
      <c r="O2808" s="62"/>
      <c r="P2808" s="125"/>
      <c r="W2808" s="62"/>
      <c r="X2808" s="62"/>
    </row>
    <row r="2809" spans="1:24" s="57" customFormat="1" x14ac:dyDescent="0.25">
      <c r="A2809" s="75"/>
      <c r="D2809" s="58"/>
      <c r="E2809" s="58"/>
      <c r="F2809" s="58"/>
      <c r="G2809" s="58"/>
      <c r="H2809" s="60"/>
      <c r="I2809" s="60"/>
      <c r="J2809" s="60"/>
      <c r="K2809" s="60"/>
      <c r="M2809" s="61"/>
      <c r="N2809" s="61"/>
      <c r="O2809" s="62"/>
      <c r="P2809" s="125"/>
      <c r="W2809" s="62"/>
      <c r="X2809" s="62"/>
    </row>
    <row r="2810" spans="1:24" s="57" customFormat="1" x14ac:dyDescent="0.25">
      <c r="A2810" s="75"/>
      <c r="D2810" s="58"/>
      <c r="E2810" s="58"/>
      <c r="F2810" s="58"/>
      <c r="G2810" s="58"/>
      <c r="H2810" s="60"/>
      <c r="I2810" s="60"/>
      <c r="J2810" s="60"/>
      <c r="K2810" s="60"/>
      <c r="M2810" s="61"/>
      <c r="N2810" s="61"/>
      <c r="O2810" s="62"/>
      <c r="P2810" s="125"/>
      <c r="W2810" s="62"/>
      <c r="X2810" s="62"/>
    </row>
    <row r="2811" spans="1:24" s="57" customFormat="1" x14ac:dyDescent="0.25">
      <c r="A2811" s="75"/>
      <c r="D2811" s="58"/>
      <c r="E2811" s="58"/>
      <c r="F2811" s="58"/>
      <c r="G2811" s="58"/>
      <c r="H2811" s="60"/>
      <c r="I2811" s="60"/>
      <c r="J2811" s="60"/>
      <c r="K2811" s="60"/>
      <c r="M2811" s="61"/>
      <c r="N2811" s="61"/>
      <c r="O2811" s="62"/>
      <c r="P2811" s="125"/>
      <c r="W2811" s="62"/>
      <c r="X2811" s="62"/>
    </row>
    <row r="2812" spans="1:24" s="57" customFormat="1" x14ac:dyDescent="0.25">
      <c r="A2812" s="75"/>
      <c r="D2812" s="58"/>
      <c r="E2812" s="58"/>
      <c r="F2812" s="58"/>
      <c r="G2812" s="58"/>
      <c r="H2812" s="60"/>
      <c r="I2812" s="60"/>
      <c r="J2812" s="60"/>
      <c r="K2812" s="60"/>
      <c r="M2812" s="61"/>
      <c r="N2812" s="61"/>
      <c r="O2812" s="62"/>
      <c r="P2812" s="125"/>
      <c r="W2812" s="62"/>
      <c r="X2812" s="62"/>
    </row>
    <row r="2813" spans="1:24" s="57" customFormat="1" x14ac:dyDescent="0.25">
      <c r="A2813" s="75"/>
      <c r="D2813" s="58"/>
      <c r="E2813" s="58"/>
      <c r="F2813" s="58"/>
      <c r="G2813" s="58"/>
      <c r="H2813" s="60"/>
      <c r="I2813" s="60"/>
      <c r="J2813" s="60"/>
      <c r="K2813" s="60"/>
      <c r="M2813" s="61"/>
      <c r="N2813" s="61"/>
      <c r="O2813" s="62"/>
      <c r="P2813" s="125"/>
      <c r="W2813" s="62"/>
      <c r="X2813" s="62"/>
    </row>
    <row r="2814" spans="1:24" s="57" customFormat="1" x14ac:dyDescent="0.25">
      <c r="A2814" s="75"/>
      <c r="D2814" s="58"/>
      <c r="E2814" s="58"/>
      <c r="F2814" s="58"/>
      <c r="G2814" s="58"/>
      <c r="H2814" s="60"/>
      <c r="I2814" s="60"/>
      <c r="J2814" s="60"/>
      <c r="K2814" s="60"/>
      <c r="M2814" s="61"/>
      <c r="N2814" s="61"/>
      <c r="O2814" s="62"/>
      <c r="P2814" s="125"/>
      <c r="W2814" s="62"/>
      <c r="X2814" s="62"/>
    </row>
    <row r="2815" spans="1:24" s="57" customFormat="1" x14ac:dyDescent="0.25">
      <c r="A2815" s="75"/>
      <c r="D2815" s="58"/>
      <c r="E2815" s="58"/>
      <c r="F2815" s="58"/>
      <c r="G2815" s="58"/>
      <c r="H2815" s="60"/>
      <c r="I2815" s="60"/>
      <c r="J2815" s="60"/>
      <c r="K2815" s="60"/>
      <c r="M2815" s="61"/>
      <c r="N2815" s="61"/>
      <c r="O2815" s="62"/>
      <c r="P2815" s="125"/>
      <c r="W2815" s="62"/>
      <c r="X2815" s="62"/>
    </row>
    <row r="2816" spans="1:24" s="57" customFormat="1" x14ac:dyDescent="0.25">
      <c r="A2816" s="75"/>
      <c r="D2816" s="58"/>
      <c r="E2816" s="58"/>
      <c r="F2816" s="58"/>
      <c r="G2816" s="58"/>
      <c r="H2816" s="60"/>
      <c r="I2816" s="60"/>
      <c r="J2816" s="60"/>
      <c r="K2816" s="60"/>
      <c r="M2816" s="61"/>
      <c r="N2816" s="61"/>
      <c r="O2816" s="62"/>
      <c r="P2816" s="125"/>
      <c r="W2816" s="62"/>
      <c r="X2816" s="62"/>
    </row>
    <row r="2817" spans="1:24" s="57" customFormat="1" x14ac:dyDescent="0.25">
      <c r="A2817" s="75"/>
      <c r="D2817" s="58"/>
      <c r="E2817" s="58"/>
      <c r="F2817" s="58"/>
      <c r="G2817" s="58"/>
      <c r="H2817" s="60"/>
      <c r="I2817" s="60"/>
      <c r="J2817" s="60"/>
      <c r="K2817" s="60"/>
      <c r="M2817" s="61"/>
      <c r="N2817" s="61"/>
      <c r="O2817" s="62"/>
      <c r="P2817" s="125"/>
      <c r="W2817" s="62"/>
      <c r="X2817" s="62"/>
    </row>
    <row r="2818" spans="1:24" s="57" customFormat="1" x14ac:dyDescent="0.25">
      <c r="A2818" s="75"/>
      <c r="D2818" s="58"/>
      <c r="E2818" s="58"/>
      <c r="F2818" s="58"/>
      <c r="G2818" s="58"/>
      <c r="H2818" s="60"/>
      <c r="I2818" s="60"/>
      <c r="J2818" s="60"/>
      <c r="K2818" s="60"/>
      <c r="M2818" s="61"/>
      <c r="N2818" s="61"/>
      <c r="O2818" s="62"/>
      <c r="P2818" s="125"/>
      <c r="W2818" s="62"/>
      <c r="X2818" s="62"/>
    </row>
    <row r="2819" spans="1:24" s="57" customFormat="1" x14ac:dyDescent="0.25">
      <c r="A2819" s="75"/>
      <c r="D2819" s="58"/>
      <c r="E2819" s="58"/>
      <c r="F2819" s="58"/>
      <c r="G2819" s="58"/>
      <c r="H2819" s="60"/>
      <c r="I2819" s="60"/>
      <c r="J2819" s="60"/>
      <c r="K2819" s="60"/>
      <c r="M2819" s="61"/>
      <c r="N2819" s="61"/>
      <c r="O2819" s="62"/>
      <c r="P2819" s="125"/>
      <c r="W2819" s="62"/>
      <c r="X2819" s="62"/>
    </row>
    <row r="2820" spans="1:24" s="57" customFormat="1" x14ac:dyDescent="0.25">
      <c r="A2820" s="75"/>
      <c r="D2820" s="58"/>
      <c r="E2820" s="58"/>
      <c r="F2820" s="58"/>
      <c r="G2820" s="58"/>
      <c r="H2820" s="60"/>
      <c r="I2820" s="60"/>
      <c r="J2820" s="60"/>
      <c r="K2820" s="60"/>
      <c r="M2820" s="61"/>
      <c r="N2820" s="61"/>
      <c r="O2820" s="62"/>
      <c r="P2820" s="125"/>
      <c r="W2820" s="62"/>
      <c r="X2820" s="62"/>
    </row>
    <row r="2821" spans="1:24" s="57" customFormat="1" x14ac:dyDescent="0.25">
      <c r="A2821" s="75"/>
      <c r="D2821" s="58"/>
      <c r="E2821" s="58"/>
      <c r="F2821" s="58"/>
      <c r="G2821" s="58"/>
      <c r="H2821" s="60"/>
      <c r="I2821" s="60"/>
      <c r="J2821" s="60"/>
      <c r="K2821" s="60"/>
      <c r="M2821" s="61"/>
      <c r="N2821" s="61"/>
      <c r="O2821" s="62"/>
      <c r="P2821" s="125"/>
      <c r="W2821" s="62"/>
      <c r="X2821" s="62"/>
    </row>
    <row r="2822" spans="1:24" s="57" customFormat="1" x14ac:dyDescent="0.25">
      <c r="A2822" s="75"/>
      <c r="D2822" s="58"/>
      <c r="E2822" s="58"/>
      <c r="F2822" s="58"/>
      <c r="G2822" s="58"/>
      <c r="H2822" s="60"/>
      <c r="I2822" s="60"/>
      <c r="J2822" s="60"/>
      <c r="K2822" s="60"/>
      <c r="M2822" s="61"/>
      <c r="N2822" s="61"/>
      <c r="O2822" s="62"/>
      <c r="P2822" s="125"/>
      <c r="W2822" s="62"/>
      <c r="X2822" s="62"/>
    </row>
    <row r="2823" spans="1:24" s="57" customFormat="1" x14ac:dyDescent="0.25">
      <c r="A2823" s="75"/>
      <c r="D2823" s="58"/>
      <c r="E2823" s="58"/>
      <c r="F2823" s="58"/>
      <c r="G2823" s="58"/>
      <c r="H2823" s="60"/>
      <c r="I2823" s="60"/>
      <c r="J2823" s="60"/>
      <c r="K2823" s="60"/>
      <c r="M2823" s="61"/>
      <c r="N2823" s="61"/>
      <c r="O2823" s="62"/>
      <c r="P2823" s="125"/>
      <c r="W2823" s="62"/>
      <c r="X2823" s="62"/>
    </row>
    <row r="2824" spans="1:24" s="57" customFormat="1" x14ac:dyDescent="0.25">
      <c r="A2824" s="75"/>
      <c r="D2824" s="58"/>
      <c r="E2824" s="58"/>
      <c r="F2824" s="58"/>
      <c r="G2824" s="58"/>
      <c r="H2824" s="60"/>
      <c r="I2824" s="60"/>
      <c r="J2824" s="60"/>
      <c r="K2824" s="60"/>
      <c r="M2824" s="61"/>
      <c r="N2824" s="61"/>
      <c r="O2824" s="62"/>
      <c r="P2824" s="125"/>
      <c r="W2824" s="62"/>
      <c r="X2824" s="62"/>
    </row>
    <row r="2825" spans="1:24" s="57" customFormat="1" x14ac:dyDescent="0.25">
      <c r="A2825" s="75"/>
      <c r="D2825" s="58"/>
      <c r="E2825" s="58"/>
      <c r="F2825" s="58"/>
      <c r="G2825" s="58"/>
      <c r="H2825" s="60"/>
      <c r="I2825" s="60"/>
      <c r="J2825" s="60"/>
      <c r="K2825" s="60"/>
      <c r="M2825" s="61"/>
      <c r="N2825" s="61"/>
      <c r="O2825" s="62"/>
      <c r="P2825" s="125"/>
      <c r="W2825" s="62"/>
      <c r="X2825" s="62"/>
    </row>
    <row r="2826" spans="1:24" s="57" customFormat="1" x14ac:dyDescent="0.25">
      <c r="A2826" s="75"/>
      <c r="D2826" s="58"/>
      <c r="E2826" s="58"/>
      <c r="F2826" s="58"/>
      <c r="G2826" s="58"/>
      <c r="H2826" s="60"/>
      <c r="I2826" s="60"/>
      <c r="J2826" s="60"/>
      <c r="K2826" s="60"/>
      <c r="M2826" s="61"/>
      <c r="N2826" s="61"/>
      <c r="O2826" s="62"/>
      <c r="P2826" s="125"/>
      <c r="W2826" s="62"/>
      <c r="X2826" s="62"/>
    </row>
    <row r="2827" spans="1:24" s="57" customFormat="1" x14ac:dyDescent="0.25">
      <c r="A2827" s="75"/>
      <c r="D2827" s="58"/>
      <c r="E2827" s="58"/>
      <c r="F2827" s="58"/>
      <c r="G2827" s="58"/>
      <c r="H2827" s="60"/>
      <c r="I2827" s="60"/>
      <c r="J2827" s="60"/>
      <c r="K2827" s="60"/>
      <c r="M2827" s="61"/>
      <c r="N2827" s="61"/>
      <c r="O2827" s="62"/>
      <c r="P2827" s="125"/>
      <c r="W2827" s="62"/>
      <c r="X2827" s="62"/>
    </row>
    <row r="2828" spans="1:24" s="57" customFormat="1" x14ac:dyDescent="0.25">
      <c r="A2828" s="75"/>
      <c r="D2828" s="58"/>
      <c r="E2828" s="58"/>
      <c r="F2828" s="58"/>
      <c r="G2828" s="58"/>
      <c r="H2828" s="60"/>
      <c r="I2828" s="60"/>
      <c r="J2828" s="60"/>
      <c r="K2828" s="60"/>
      <c r="M2828" s="61"/>
      <c r="N2828" s="61"/>
      <c r="O2828" s="62"/>
      <c r="P2828" s="125"/>
      <c r="W2828" s="62"/>
      <c r="X2828" s="62"/>
    </row>
    <row r="2829" spans="1:24" s="57" customFormat="1" x14ac:dyDescent="0.25">
      <c r="A2829" s="75"/>
      <c r="D2829" s="58"/>
      <c r="E2829" s="58"/>
      <c r="F2829" s="58"/>
      <c r="G2829" s="58"/>
      <c r="H2829" s="60"/>
      <c r="I2829" s="60"/>
      <c r="J2829" s="60"/>
      <c r="K2829" s="60"/>
      <c r="M2829" s="61"/>
      <c r="N2829" s="61"/>
      <c r="O2829" s="62"/>
      <c r="P2829" s="125"/>
      <c r="W2829" s="62"/>
      <c r="X2829" s="62"/>
    </row>
    <row r="2830" spans="1:24" s="57" customFormat="1" x14ac:dyDescent="0.25">
      <c r="A2830" s="75"/>
      <c r="D2830" s="58"/>
      <c r="E2830" s="58"/>
      <c r="F2830" s="58"/>
      <c r="G2830" s="58"/>
      <c r="H2830" s="60"/>
      <c r="I2830" s="60"/>
      <c r="J2830" s="60"/>
      <c r="K2830" s="60"/>
      <c r="M2830" s="61"/>
      <c r="N2830" s="61"/>
      <c r="O2830" s="62"/>
      <c r="P2830" s="125"/>
      <c r="W2830" s="62"/>
      <c r="X2830" s="62"/>
    </row>
    <row r="2831" spans="1:24" s="57" customFormat="1" x14ac:dyDescent="0.25">
      <c r="A2831" s="75"/>
      <c r="D2831" s="58"/>
      <c r="E2831" s="58"/>
      <c r="F2831" s="58"/>
      <c r="G2831" s="58"/>
      <c r="H2831" s="60"/>
      <c r="I2831" s="60"/>
      <c r="J2831" s="60"/>
      <c r="K2831" s="60"/>
      <c r="M2831" s="61"/>
      <c r="N2831" s="61"/>
      <c r="O2831" s="62"/>
      <c r="P2831" s="125"/>
      <c r="W2831" s="62"/>
      <c r="X2831" s="62"/>
    </row>
    <row r="2832" spans="1:24" s="57" customFormat="1" x14ac:dyDescent="0.25">
      <c r="A2832" s="75"/>
      <c r="D2832" s="58"/>
      <c r="E2832" s="58"/>
      <c r="F2832" s="58"/>
      <c r="G2832" s="58"/>
      <c r="H2832" s="60"/>
      <c r="I2832" s="60"/>
      <c r="J2832" s="60"/>
      <c r="K2832" s="60"/>
      <c r="M2832" s="61"/>
      <c r="N2832" s="61"/>
      <c r="O2832" s="62"/>
      <c r="P2832" s="125"/>
      <c r="W2832" s="62"/>
      <c r="X2832" s="62"/>
    </row>
    <row r="2833" spans="1:24" s="57" customFormat="1" x14ac:dyDescent="0.25">
      <c r="A2833" s="75"/>
      <c r="D2833" s="58"/>
      <c r="E2833" s="58"/>
      <c r="F2833" s="58"/>
      <c r="G2833" s="58"/>
      <c r="H2833" s="60"/>
      <c r="I2833" s="60"/>
      <c r="J2833" s="60"/>
      <c r="K2833" s="60"/>
      <c r="M2833" s="61"/>
      <c r="N2833" s="61"/>
      <c r="O2833" s="62"/>
      <c r="P2833" s="125"/>
      <c r="W2833" s="62"/>
      <c r="X2833" s="62"/>
    </row>
    <row r="2834" spans="1:24" s="57" customFormat="1" x14ac:dyDescent="0.25">
      <c r="A2834" s="75"/>
      <c r="D2834" s="58"/>
      <c r="E2834" s="58"/>
      <c r="F2834" s="58"/>
      <c r="G2834" s="58"/>
      <c r="H2834" s="60"/>
      <c r="I2834" s="60"/>
      <c r="J2834" s="60"/>
      <c r="K2834" s="60"/>
      <c r="M2834" s="61"/>
      <c r="N2834" s="61"/>
      <c r="O2834" s="62"/>
      <c r="P2834" s="125"/>
      <c r="W2834" s="62"/>
      <c r="X2834" s="62"/>
    </row>
    <row r="2835" spans="1:24" s="57" customFormat="1" x14ac:dyDescent="0.25">
      <c r="A2835" s="75"/>
      <c r="D2835" s="58"/>
      <c r="E2835" s="58"/>
      <c r="F2835" s="58"/>
      <c r="G2835" s="58"/>
      <c r="H2835" s="60"/>
      <c r="I2835" s="60"/>
      <c r="J2835" s="60"/>
      <c r="K2835" s="60"/>
      <c r="M2835" s="61"/>
      <c r="N2835" s="61"/>
      <c r="O2835" s="62"/>
      <c r="P2835" s="125"/>
      <c r="W2835" s="62"/>
      <c r="X2835" s="62"/>
    </row>
    <row r="2836" spans="1:24" s="57" customFormat="1" x14ac:dyDescent="0.25">
      <c r="A2836" s="75"/>
      <c r="D2836" s="58"/>
      <c r="E2836" s="58"/>
      <c r="F2836" s="58"/>
      <c r="G2836" s="58"/>
      <c r="H2836" s="60"/>
      <c r="I2836" s="60"/>
      <c r="J2836" s="60"/>
      <c r="K2836" s="60"/>
      <c r="M2836" s="61"/>
      <c r="N2836" s="61"/>
      <c r="O2836" s="62"/>
      <c r="P2836" s="125"/>
      <c r="W2836" s="62"/>
      <c r="X2836" s="62"/>
    </row>
    <row r="2837" spans="1:24" s="57" customFormat="1" x14ac:dyDescent="0.25">
      <c r="A2837" s="75"/>
      <c r="D2837" s="58"/>
      <c r="E2837" s="58"/>
      <c r="F2837" s="58"/>
      <c r="G2837" s="58"/>
      <c r="H2837" s="60"/>
      <c r="I2837" s="60"/>
      <c r="J2837" s="60"/>
      <c r="K2837" s="60"/>
      <c r="M2837" s="61"/>
      <c r="N2837" s="61"/>
      <c r="O2837" s="62"/>
      <c r="P2837" s="125"/>
      <c r="W2837" s="62"/>
      <c r="X2837" s="62"/>
    </row>
    <row r="2838" spans="1:24" s="57" customFormat="1" x14ac:dyDescent="0.25">
      <c r="A2838" s="75"/>
      <c r="D2838" s="58"/>
      <c r="E2838" s="58"/>
      <c r="F2838" s="58"/>
      <c r="G2838" s="58"/>
      <c r="H2838" s="60"/>
      <c r="I2838" s="60"/>
      <c r="J2838" s="60"/>
      <c r="K2838" s="60"/>
      <c r="M2838" s="61"/>
      <c r="N2838" s="61"/>
      <c r="O2838" s="62"/>
      <c r="P2838" s="125"/>
      <c r="W2838" s="62"/>
      <c r="X2838" s="62"/>
    </row>
    <row r="2839" spans="1:24" s="57" customFormat="1" x14ac:dyDescent="0.25">
      <c r="A2839" s="75"/>
      <c r="D2839" s="58"/>
      <c r="E2839" s="58"/>
      <c r="F2839" s="58"/>
      <c r="G2839" s="58"/>
      <c r="H2839" s="60"/>
      <c r="I2839" s="60"/>
      <c r="J2839" s="60"/>
      <c r="K2839" s="60"/>
      <c r="M2839" s="61"/>
      <c r="N2839" s="61"/>
      <c r="O2839" s="62"/>
      <c r="P2839" s="125"/>
      <c r="W2839" s="62"/>
      <c r="X2839" s="62"/>
    </row>
    <row r="2840" spans="1:24" s="57" customFormat="1" x14ac:dyDescent="0.25">
      <c r="A2840" s="75"/>
      <c r="D2840" s="58"/>
      <c r="E2840" s="58"/>
      <c r="F2840" s="58"/>
      <c r="G2840" s="58"/>
      <c r="H2840" s="60"/>
      <c r="I2840" s="60"/>
      <c r="J2840" s="60"/>
      <c r="K2840" s="60"/>
      <c r="M2840" s="61"/>
      <c r="N2840" s="61"/>
      <c r="O2840" s="62"/>
      <c r="P2840" s="125"/>
      <c r="W2840" s="62"/>
      <c r="X2840" s="62"/>
    </row>
    <row r="2841" spans="1:24" s="57" customFormat="1" x14ac:dyDescent="0.25">
      <c r="A2841" s="75"/>
      <c r="D2841" s="58"/>
      <c r="E2841" s="58"/>
      <c r="F2841" s="58"/>
      <c r="G2841" s="58"/>
      <c r="H2841" s="60"/>
      <c r="I2841" s="60"/>
      <c r="J2841" s="60"/>
      <c r="K2841" s="60"/>
      <c r="M2841" s="61"/>
      <c r="N2841" s="61"/>
      <c r="O2841" s="62"/>
      <c r="P2841" s="125"/>
      <c r="W2841" s="62"/>
      <c r="X2841" s="62"/>
    </row>
    <row r="2842" spans="1:24" s="57" customFormat="1" x14ac:dyDescent="0.25">
      <c r="A2842" s="75"/>
      <c r="D2842" s="58"/>
      <c r="E2842" s="58"/>
      <c r="F2842" s="58"/>
      <c r="G2842" s="58"/>
      <c r="H2842" s="60"/>
      <c r="I2842" s="60"/>
      <c r="J2842" s="60"/>
      <c r="K2842" s="60"/>
      <c r="M2842" s="61"/>
      <c r="N2842" s="61"/>
      <c r="O2842" s="62"/>
      <c r="P2842" s="125"/>
      <c r="W2842" s="62"/>
      <c r="X2842" s="62"/>
    </row>
    <row r="2843" spans="1:24" s="57" customFormat="1" x14ac:dyDescent="0.25">
      <c r="A2843" s="75"/>
      <c r="D2843" s="58"/>
      <c r="E2843" s="58"/>
      <c r="F2843" s="58"/>
      <c r="G2843" s="58"/>
      <c r="H2843" s="60"/>
      <c r="I2843" s="60"/>
      <c r="J2843" s="60"/>
      <c r="K2843" s="60"/>
      <c r="M2843" s="61"/>
      <c r="N2843" s="61"/>
      <c r="O2843" s="62"/>
      <c r="P2843" s="125"/>
      <c r="W2843" s="62"/>
      <c r="X2843" s="62"/>
    </row>
    <row r="2844" spans="1:24" s="57" customFormat="1" x14ac:dyDescent="0.25">
      <c r="A2844" s="75"/>
      <c r="D2844" s="58"/>
      <c r="E2844" s="58"/>
      <c r="F2844" s="58"/>
      <c r="G2844" s="58"/>
      <c r="H2844" s="60"/>
      <c r="I2844" s="60"/>
      <c r="J2844" s="60"/>
      <c r="K2844" s="60"/>
      <c r="M2844" s="61"/>
      <c r="N2844" s="61"/>
      <c r="O2844" s="62"/>
      <c r="P2844" s="125"/>
      <c r="W2844" s="62"/>
      <c r="X2844" s="62"/>
    </row>
    <row r="2845" spans="1:24" s="57" customFormat="1" x14ac:dyDescent="0.25">
      <c r="A2845" s="75"/>
      <c r="D2845" s="58"/>
      <c r="E2845" s="58"/>
      <c r="F2845" s="58"/>
      <c r="G2845" s="58"/>
      <c r="H2845" s="60"/>
      <c r="I2845" s="60"/>
      <c r="J2845" s="60"/>
      <c r="K2845" s="60"/>
      <c r="M2845" s="61"/>
      <c r="N2845" s="61"/>
      <c r="O2845" s="62"/>
      <c r="P2845" s="125"/>
      <c r="W2845" s="62"/>
      <c r="X2845" s="62"/>
    </row>
    <row r="2846" spans="1:24" s="57" customFormat="1" x14ac:dyDescent="0.25">
      <c r="A2846" s="75"/>
      <c r="D2846" s="58"/>
      <c r="E2846" s="58"/>
      <c r="F2846" s="58"/>
      <c r="G2846" s="58"/>
      <c r="H2846" s="60"/>
      <c r="I2846" s="60"/>
      <c r="J2846" s="60"/>
      <c r="K2846" s="60"/>
      <c r="M2846" s="61"/>
      <c r="N2846" s="61"/>
      <c r="O2846" s="62"/>
      <c r="P2846" s="125"/>
      <c r="W2846" s="62"/>
      <c r="X2846" s="62"/>
    </row>
    <row r="2847" spans="1:24" s="57" customFormat="1" x14ac:dyDescent="0.25">
      <c r="A2847" s="75"/>
      <c r="D2847" s="58"/>
      <c r="E2847" s="58"/>
      <c r="F2847" s="58"/>
      <c r="G2847" s="58"/>
      <c r="H2847" s="60"/>
      <c r="I2847" s="60"/>
      <c r="J2847" s="60"/>
      <c r="K2847" s="60"/>
      <c r="M2847" s="61"/>
      <c r="N2847" s="61"/>
      <c r="O2847" s="62"/>
      <c r="P2847" s="125"/>
      <c r="W2847" s="62"/>
      <c r="X2847" s="62"/>
    </row>
    <row r="2848" spans="1:24" s="57" customFormat="1" x14ac:dyDescent="0.25">
      <c r="A2848" s="75"/>
      <c r="D2848" s="58"/>
      <c r="E2848" s="58"/>
      <c r="F2848" s="58"/>
      <c r="G2848" s="58"/>
      <c r="H2848" s="60"/>
      <c r="I2848" s="60"/>
      <c r="J2848" s="60"/>
      <c r="K2848" s="60"/>
      <c r="M2848" s="61"/>
      <c r="N2848" s="61"/>
      <c r="O2848" s="62"/>
      <c r="P2848" s="125"/>
      <c r="W2848" s="62"/>
      <c r="X2848" s="62"/>
    </row>
    <row r="2849" spans="1:24" s="57" customFormat="1" x14ac:dyDescent="0.25">
      <c r="A2849" s="75"/>
      <c r="D2849" s="58"/>
      <c r="E2849" s="58"/>
      <c r="F2849" s="58"/>
      <c r="G2849" s="58"/>
      <c r="H2849" s="60"/>
      <c r="I2849" s="60"/>
      <c r="J2849" s="60"/>
      <c r="K2849" s="60"/>
      <c r="M2849" s="61"/>
      <c r="N2849" s="61"/>
      <c r="O2849" s="62"/>
      <c r="P2849" s="125"/>
      <c r="W2849" s="62"/>
      <c r="X2849" s="62"/>
    </row>
    <row r="2850" spans="1:24" s="57" customFormat="1" x14ac:dyDescent="0.25">
      <c r="A2850" s="75"/>
      <c r="D2850" s="58"/>
      <c r="E2850" s="58"/>
      <c r="F2850" s="58"/>
      <c r="G2850" s="58"/>
      <c r="H2850" s="60"/>
      <c r="I2850" s="60"/>
      <c r="J2850" s="60"/>
      <c r="K2850" s="60"/>
      <c r="M2850" s="61"/>
      <c r="N2850" s="61"/>
      <c r="O2850" s="62"/>
      <c r="P2850" s="125"/>
      <c r="W2850" s="62"/>
      <c r="X2850" s="62"/>
    </row>
    <row r="2851" spans="1:24" s="57" customFormat="1" x14ac:dyDescent="0.25">
      <c r="A2851" s="75"/>
      <c r="D2851" s="58"/>
      <c r="E2851" s="58"/>
      <c r="F2851" s="58"/>
      <c r="G2851" s="58"/>
      <c r="H2851" s="60"/>
      <c r="I2851" s="60"/>
      <c r="J2851" s="60"/>
      <c r="K2851" s="60"/>
      <c r="M2851" s="61"/>
      <c r="N2851" s="61"/>
      <c r="O2851" s="62"/>
      <c r="P2851" s="125"/>
      <c r="W2851" s="62"/>
      <c r="X2851" s="62"/>
    </row>
    <row r="2852" spans="1:24" s="57" customFormat="1" x14ac:dyDescent="0.25">
      <c r="A2852" s="75"/>
      <c r="D2852" s="58"/>
      <c r="E2852" s="58"/>
      <c r="F2852" s="58"/>
      <c r="G2852" s="58"/>
      <c r="H2852" s="60"/>
      <c r="I2852" s="60"/>
      <c r="J2852" s="60"/>
      <c r="K2852" s="60"/>
      <c r="M2852" s="61"/>
      <c r="N2852" s="61"/>
      <c r="O2852" s="62"/>
      <c r="P2852" s="125"/>
      <c r="W2852" s="62"/>
      <c r="X2852" s="62"/>
    </row>
    <row r="2853" spans="1:24" s="57" customFormat="1" x14ac:dyDescent="0.25">
      <c r="A2853" s="75"/>
      <c r="D2853" s="58"/>
      <c r="E2853" s="58"/>
      <c r="F2853" s="58"/>
      <c r="G2853" s="58"/>
      <c r="H2853" s="60"/>
      <c r="I2853" s="60"/>
      <c r="J2853" s="60"/>
      <c r="K2853" s="60"/>
      <c r="M2853" s="61"/>
      <c r="N2853" s="61"/>
      <c r="O2853" s="62"/>
      <c r="P2853" s="125"/>
      <c r="W2853" s="62"/>
      <c r="X2853" s="62"/>
    </row>
    <row r="2854" spans="1:24" s="57" customFormat="1" x14ac:dyDescent="0.25">
      <c r="A2854" s="75"/>
      <c r="D2854" s="58"/>
      <c r="E2854" s="58"/>
      <c r="F2854" s="58"/>
      <c r="G2854" s="58"/>
      <c r="H2854" s="60"/>
      <c r="I2854" s="60"/>
      <c r="J2854" s="60"/>
      <c r="K2854" s="60"/>
      <c r="M2854" s="61"/>
      <c r="N2854" s="61"/>
      <c r="O2854" s="62"/>
      <c r="P2854" s="125"/>
      <c r="W2854" s="62"/>
      <c r="X2854" s="62"/>
    </row>
    <row r="2855" spans="1:24" s="57" customFormat="1" x14ac:dyDescent="0.25">
      <c r="A2855" s="75"/>
      <c r="D2855" s="58"/>
      <c r="E2855" s="58"/>
      <c r="F2855" s="58"/>
      <c r="G2855" s="58"/>
      <c r="H2855" s="60"/>
      <c r="I2855" s="60"/>
      <c r="J2855" s="60"/>
      <c r="K2855" s="60"/>
      <c r="M2855" s="61"/>
      <c r="N2855" s="61"/>
      <c r="O2855" s="62"/>
      <c r="P2855" s="125"/>
      <c r="W2855" s="62"/>
      <c r="X2855" s="62"/>
    </row>
    <row r="2856" spans="1:24" s="57" customFormat="1" x14ac:dyDescent="0.25">
      <c r="A2856" s="75"/>
      <c r="D2856" s="58"/>
      <c r="E2856" s="58"/>
      <c r="F2856" s="58"/>
      <c r="G2856" s="58"/>
      <c r="H2856" s="60"/>
      <c r="I2856" s="60"/>
      <c r="J2856" s="60"/>
      <c r="K2856" s="60"/>
      <c r="M2856" s="61"/>
      <c r="N2856" s="61"/>
      <c r="O2856" s="62"/>
      <c r="P2856" s="125"/>
      <c r="W2856" s="62"/>
      <c r="X2856" s="62"/>
    </row>
    <row r="2857" spans="1:24" s="57" customFormat="1" x14ac:dyDescent="0.25">
      <c r="A2857" s="75"/>
      <c r="D2857" s="58"/>
      <c r="E2857" s="58"/>
      <c r="F2857" s="58"/>
      <c r="G2857" s="58"/>
      <c r="H2857" s="60"/>
      <c r="I2857" s="60"/>
      <c r="J2857" s="60"/>
      <c r="K2857" s="60"/>
      <c r="M2857" s="61"/>
      <c r="N2857" s="61"/>
      <c r="O2857" s="62"/>
      <c r="P2857" s="125"/>
      <c r="W2857" s="62"/>
      <c r="X2857" s="62"/>
    </row>
    <row r="2858" spans="1:24" s="57" customFormat="1" x14ac:dyDescent="0.25">
      <c r="A2858" s="75"/>
      <c r="D2858" s="58"/>
      <c r="E2858" s="58"/>
      <c r="F2858" s="58"/>
      <c r="G2858" s="58"/>
      <c r="H2858" s="60"/>
      <c r="I2858" s="60"/>
      <c r="J2858" s="60"/>
      <c r="K2858" s="60"/>
      <c r="M2858" s="61"/>
      <c r="N2858" s="61"/>
      <c r="O2858" s="62"/>
      <c r="P2858" s="125"/>
      <c r="W2858" s="62"/>
      <c r="X2858" s="62"/>
    </row>
    <row r="2859" spans="1:24" s="57" customFormat="1" x14ac:dyDescent="0.25">
      <c r="A2859" s="75"/>
      <c r="D2859" s="58"/>
      <c r="E2859" s="58"/>
      <c r="F2859" s="58"/>
      <c r="G2859" s="58"/>
      <c r="H2859" s="60"/>
      <c r="I2859" s="60"/>
      <c r="J2859" s="60"/>
      <c r="K2859" s="60"/>
      <c r="M2859" s="61"/>
      <c r="N2859" s="61"/>
      <c r="O2859" s="62"/>
      <c r="P2859" s="125"/>
      <c r="W2859" s="62"/>
      <c r="X2859" s="62"/>
    </row>
    <row r="2860" spans="1:24" s="57" customFormat="1" x14ac:dyDescent="0.25">
      <c r="A2860" s="75"/>
      <c r="D2860" s="58"/>
      <c r="E2860" s="58"/>
      <c r="F2860" s="58"/>
      <c r="G2860" s="58"/>
      <c r="H2860" s="60"/>
      <c r="I2860" s="60"/>
      <c r="J2860" s="60"/>
      <c r="K2860" s="60"/>
      <c r="M2860" s="61"/>
      <c r="N2860" s="61"/>
      <c r="O2860" s="62"/>
      <c r="P2860" s="125"/>
      <c r="W2860" s="62"/>
      <c r="X2860" s="62"/>
    </row>
    <row r="2861" spans="1:24" s="57" customFormat="1" x14ac:dyDescent="0.25">
      <c r="A2861" s="75"/>
      <c r="D2861" s="58"/>
      <c r="E2861" s="58"/>
      <c r="F2861" s="58"/>
      <c r="G2861" s="58"/>
      <c r="H2861" s="60"/>
      <c r="I2861" s="60"/>
      <c r="J2861" s="60"/>
      <c r="K2861" s="60"/>
      <c r="M2861" s="61"/>
      <c r="N2861" s="61"/>
      <c r="O2861" s="62"/>
      <c r="P2861" s="125"/>
      <c r="W2861" s="62"/>
      <c r="X2861" s="62"/>
    </row>
    <row r="2862" spans="1:24" s="57" customFormat="1" x14ac:dyDescent="0.25">
      <c r="A2862" s="75"/>
      <c r="D2862" s="58"/>
      <c r="E2862" s="58"/>
      <c r="F2862" s="58"/>
      <c r="G2862" s="58"/>
      <c r="H2862" s="60"/>
      <c r="I2862" s="60"/>
      <c r="J2862" s="60"/>
      <c r="K2862" s="60"/>
      <c r="M2862" s="61"/>
      <c r="N2862" s="61"/>
      <c r="O2862" s="62"/>
      <c r="P2862" s="125"/>
      <c r="W2862" s="62"/>
      <c r="X2862" s="62"/>
    </row>
    <row r="2863" spans="1:24" s="57" customFormat="1" x14ac:dyDescent="0.25">
      <c r="A2863" s="75"/>
      <c r="D2863" s="58"/>
      <c r="E2863" s="58"/>
      <c r="F2863" s="58"/>
      <c r="G2863" s="58"/>
      <c r="H2863" s="60"/>
      <c r="I2863" s="60"/>
      <c r="J2863" s="60"/>
      <c r="K2863" s="60"/>
      <c r="M2863" s="61"/>
      <c r="N2863" s="61"/>
      <c r="O2863" s="62"/>
      <c r="P2863" s="125"/>
      <c r="W2863" s="62"/>
      <c r="X2863" s="62"/>
    </row>
    <row r="2864" spans="1:24" s="57" customFormat="1" x14ac:dyDescent="0.25">
      <c r="A2864" s="75"/>
      <c r="D2864" s="58"/>
      <c r="E2864" s="58"/>
      <c r="F2864" s="58"/>
      <c r="G2864" s="58"/>
      <c r="H2864" s="60"/>
      <c r="I2864" s="60"/>
      <c r="J2864" s="60"/>
      <c r="K2864" s="60"/>
      <c r="M2864" s="61"/>
      <c r="N2864" s="61"/>
      <c r="O2864" s="62"/>
      <c r="P2864" s="125"/>
      <c r="W2864" s="62"/>
      <c r="X2864" s="62"/>
    </row>
    <row r="2865" spans="1:24" s="57" customFormat="1" x14ac:dyDescent="0.25">
      <c r="A2865" s="75"/>
      <c r="D2865" s="58"/>
      <c r="E2865" s="58"/>
      <c r="F2865" s="58"/>
      <c r="G2865" s="58"/>
      <c r="H2865" s="60"/>
      <c r="I2865" s="60"/>
      <c r="J2865" s="60"/>
      <c r="K2865" s="60"/>
      <c r="M2865" s="61"/>
      <c r="N2865" s="61"/>
      <c r="O2865" s="62"/>
      <c r="P2865" s="125"/>
      <c r="W2865" s="62"/>
      <c r="X2865" s="62"/>
    </row>
    <row r="2866" spans="1:24" s="57" customFormat="1" x14ac:dyDescent="0.25">
      <c r="A2866" s="75"/>
      <c r="D2866" s="58"/>
      <c r="E2866" s="58"/>
      <c r="F2866" s="58"/>
      <c r="G2866" s="58"/>
      <c r="H2866" s="60"/>
      <c r="I2866" s="60"/>
      <c r="J2866" s="60"/>
      <c r="K2866" s="60"/>
      <c r="M2866" s="61"/>
      <c r="N2866" s="61"/>
      <c r="O2866" s="62"/>
      <c r="P2866" s="125"/>
      <c r="W2866" s="62"/>
      <c r="X2866" s="62"/>
    </row>
    <row r="2867" spans="1:24" s="57" customFormat="1" x14ac:dyDescent="0.25">
      <c r="A2867" s="75"/>
      <c r="D2867" s="58"/>
      <c r="E2867" s="58"/>
      <c r="F2867" s="58"/>
      <c r="G2867" s="58"/>
      <c r="H2867" s="60"/>
      <c r="I2867" s="60"/>
      <c r="J2867" s="60"/>
      <c r="K2867" s="60"/>
      <c r="M2867" s="61"/>
      <c r="N2867" s="61"/>
      <c r="O2867" s="62"/>
      <c r="P2867" s="125"/>
      <c r="W2867" s="62"/>
      <c r="X2867" s="62"/>
    </row>
    <row r="2868" spans="1:24" s="57" customFormat="1" x14ac:dyDescent="0.25">
      <c r="A2868" s="75"/>
      <c r="D2868" s="58"/>
      <c r="E2868" s="58"/>
      <c r="F2868" s="58"/>
      <c r="G2868" s="58"/>
      <c r="H2868" s="60"/>
      <c r="I2868" s="60"/>
      <c r="J2868" s="60"/>
      <c r="K2868" s="60"/>
      <c r="M2868" s="61"/>
      <c r="N2868" s="61"/>
      <c r="O2868" s="62"/>
      <c r="P2868" s="125"/>
      <c r="W2868" s="62"/>
      <c r="X2868" s="62"/>
    </row>
    <row r="2869" spans="1:24" s="57" customFormat="1" x14ac:dyDescent="0.25">
      <c r="A2869" s="75"/>
      <c r="D2869" s="58"/>
      <c r="E2869" s="58"/>
      <c r="F2869" s="58"/>
      <c r="G2869" s="58"/>
      <c r="H2869" s="60"/>
      <c r="I2869" s="60"/>
      <c r="J2869" s="60"/>
      <c r="K2869" s="60"/>
      <c r="M2869" s="61"/>
      <c r="N2869" s="61"/>
      <c r="O2869" s="62"/>
      <c r="P2869" s="125"/>
      <c r="W2869" s="62"/>
      <c r="X2869" s="62"/>
    </row>
    <row r="2870" spans="1:24" s="57" customFormat="1" x14ac:dyDescent="0.25">
      <c r="A2870" s="75"/>
      <c r="D2870" s="58"/>
      <c r="E2870" s="58"/>
      <c r="F2870" s="58"/>
      <c r="G2870" s="58"/>
      <c r="H2870" s="60"/>
      <c r="I2870" s="60"/>
      <c r="J2870" s="60"/>
      <c r="K2870" s="60"/>
      <c r="M2870" s="61"/>
      <c r="N2870" s="61"/>
      <c r="O2870" s="62"/>
      <c r="P2870" s="125"/>
      <c r="W2870" s="62"/>
      <c r="X2870" s="62"/>
    </row>
    <row r="2871" spans="1:24" s="57" customFormat="1" x14ac:dyDescent="0.25">
      <c r="A2871" s="75"/>
      <c r="D2871" s="58"/>
      <c r="E2871" s="58"/>
      <c r="F2871" s="58"/>
      <c r="G2871" s="58"/>
      <c r="H2871" s="60"/>
      <c r="I2871" s="60"/>
      <c r="J2871" s="60"/>
      <c r="K2871" s="60"/>
      <c r="M2871" s="61"/>
      <c r="N2871" s="61"/>
      <c r="O2871" s="62"/>
      <c r="P2871" s="125"/>
      <c r="W2871" s="62"/>
      <c r="X2871" s="62"/>
    </row>
    <row r="2872" spans="1:24" s="57" customFormat="1" x14ac:dyDescent="0.25">
      <c r="A2872" s="75"/>
      <c r="D2872" s="58"/>
      <c r="E2872" s="58"/>
      <c r="F2872" s="58"/>
      <c r="G2872" s="58"/>
      <c r="H2872" s="60"/>
      <c r="I2872" s="60"/>
      <c r="J2872" s="60"/>
      <c r="K2872" s="60"/>
      <c r="M2872" s="61"/>
      <c r="N2872" s="61"/>
      <c r="O2872" s="62"/>
      <c r="P2872" s="125"/>
      <c r="W2872" s="62"/>
      <c r="X2872" s="62"/>
    </row>
    <row r="2873" spans="1:24" s="57" customFormat="1" x14ac:dyDescent="0.25">
      <c r="A2873" s="75"/>
      <c r="D2873" s="58"/>
      <c r="E2873" s="58"/>
      <c r="F2873" s="58"/>
      <c r="G2873" s="58"/>
      <c r="H2873" s="60"/>
      <c r="I2873" s="60"/>
      <c r="J2873" s="60"/>
      <c r="K2873" s="60"/>
      <c r="M2873" s="61"/>
      <c r="N2873" s="61"/>
      <c r="O2873" s="62"/>
      <c r="P2873" s="125"/>
      <c r="W2873" s="62"/>
      <c r="X2873" s="62"/>
    </row>
    <row r="2874" spans="1:24" s="57" customFormat="1" x14ac:dyDescent="0.25">
      <c r="A2874" s="75"/>
      <c r="D2874" s="58"/>
      <c r="E2874" s="58"/>
      <c r="F2874" s="58"/>
      <c r="G2874" s="58"/>
      <c r="H2874" s="60"/>
      <c r="I2874" s="60"/>
      <c r="J2874" s="60"/>
      <c r="K2874" s="60"/>
      <c r="M2874" s="61"/>
      <c r="N2874" s="61"/>
      <c r="O2874" s="62"/>
      <c r="P2874" s="125"/>
      <c r="W2874" s="62"/>
      <c r="X2874" s="62"/>
    </row>
    <row r="2875" spans="1:24" s="57" customFormat="1" x14ac:dyDescent="0.25">
      <c r="A2875" s="75"/>
      <c r="D2875" s="58"/>
      <c r="E2875" s="58"/>
      <c r="F2875" s="58"/>
      <c r="G2875" s="58"/>
      <c r="H2875" s="60"/>
      <c r="I2875" s="60"/>
      <c r="J2875" s="60"/>
      <c r="K2875" s="60"/>
      <c r="M2875" s="61"/>
      <c r="N2875" s="61"/>
      <c r="O2875" s="62"/>
      <c r="P2875" s="125"/>
      <c r="W2875" s="62"/>
      <c r="X2875" s="62"/>
    </row>
    <row r="2876" spans="1:24" s="57" customFormat="1" x14ac:dyDescent="0.25">
      <c r="A2876" s="75"/>
      <c r="D2876" s="58"/>
      <c r="E2876" s="58"/>
      <c r="F2876" s="58"/>
      <c r="G2876" s="58"/>
      <c r="H2876" s="60"/>
      <c r="I2876" s="60"/>
      <c r="J2876" s="60"/>
      <c r="K2876" s="60"/>
      <c r="M2876" s="61"/>
      <c r="N2876" s="61"/>
      <c r="O2876" s="62"/>
      <c r="P2876" s="125"/>
      <c r="W2876" s="62"/>
      <c r="X2876" s="62"/>
    </row>
    <row r="2877" spans="1:24" s="57" customFormat="1" x14ac:dyDescent="0.25">
      <c r="A2877" s="75"/>
      <c r="D2877" s="58"/>
      <c r="E2877" s="58"/>
      <c r="F2877" s="58"/>
      <c r="G2877" s="58"/>
      <c r="H2877" s="60"/>
      <c r="I2877" s="60"/>
      <c r="J2877" s="60"/>
      <c r="K2877" s="60"/>
      <c r="M2877" s="61"/>
      <c r="N2877" s="61"/>
      <c r="O2877" s="62"/>
      <c r="P2877" s="125"/>
      <c r="W2877" s="62"/>
      <c r="X2877" s="62"/>
    </row>
    <row r="2878" spans="1:24" s="57" customFormat="1" x14ac:dyDescent="0.25">
      <c r="A2878" s="75"/>
      <c r="D2878" s="58"/>
      <c r="E2878" s="58"/>
      <c r="F2878" s="58"/>
      <c r="G2878" s="58"/>
      <c r="H2878" s="60"/>
      <c r="I2878" s="60"/>
      <c r="J2878" s="60"/>
      <c r="K2878" s="60"/>
      <c r="M2878" s="61"/>
      <c r="N2878" s="61"/>
      <c r="O2878" s="62"/>
      <c r="P2878" s="125"/>
      <c r="W2878" s="62"/>
      <c r="X2878" s="62"/>
    </row>
    <row r="2879" spans="1:24" s="57" customFormat="1" x14ac:dyDescent="0.25">
      <c r="A2879" s="75"/>
      <c r="D2879" s="58"/>
      <c r="E2879" s="58"/>
      <c r="F2879" s="58"/>
      <c r="G2879" s="58"/>
      <c r="H2879" s="60"/>
      <c r="I2879" s="60"/>
      <c r="J2879" s="60"/>
      <c r="K2879" s="60"/>
      <c r="M2879" s="61"/>
      <c r="N2879" s="61"/>
      <c r="O2879" s="62"/>
      <c r="P2879" s="125"/>
      <c r="W2879" s="62"/>
      <c r="X2879" s="62"/>
    </row>
    <row r="2880" spans="1:24" s="57" customFormat="1" x14ac:dyDescent="0.25">
      <c r="A2880" s="75"/>
      <c r="D2880" s="58"/>
      <c r="E2880" s="58"/>
      <c r="F2880" s="58"/>
      <c r="G2880" s="58"/>
      <c r="H2880" s="60"/>
      <c r="I2880" s="60"/>
      <c r="J2880" s="60"/>
      <c r="K2880" s="60"/>
      <c r="M2880" s="61"/>
      <c r="N2880" s="61"/>
      <c r="O2880" s="62"/>
      <c r="P2880" s="125"/>
      <c r="W2880" s="62"/>
      <c r="X2880" s="62"/>
    </row>
    <row r="2881" spans="1:24" s="57" customFormat="1" x14ac:dyDescent="0.25">
      <c r="A2881" s="75"/>
      <c r="D2881" s="58"/>
      <c r="E2881" s="58"/>
      <c r="F2881" s="58"/>
      <c r="G2881" s="58"/>
      <c r="H2881" s="60"/>
      <c r="I2881" s="60"/>
      <c r="J2881" s="60"/>
      <c r="K2881" s="60"/>
      <c r="M2881" s="61"/>
      <c r="N2881" s="61"/>
      <c r="O2881" s="62"/>
      <c r="P2881" s="125"/>
      <c r="W2881" s="62"/>
      <c r="X2881" s="62"/>
    </row>
    <row r="2882" spans="1:24" s="57" customFormat="1" x14ac:dyDescent="0.25">
      <c r="A2882" s="75"/>
      <c r="D2882" s="58"/>
      <c r="E2882" s="58"/>
      <c r="F2882" s="58"/>
      <c r="G2882" s="58"/>
      <c r="H2882" s="60"/>
      <c r="I2882" s="60"/>
      <c r="J2882" s="60"/>
      <c r="K2882" s="60"/>
      <c r="M2882" s="61"/>
      <c r="N2882" s="61"/>
      <c r="O2882" s="62"/>
      <c r="P2882" s="125"/>
      <c r="W2882" s="62"/>
      <c r="X2882" s="62"/>
    </row>
    <row r="2883" spans="1:24" s="57" customFormat="1" x14ac:dyDescent="0.25">
      <c r="A2883" s="75"/>
      <c r="D2883" s="58"/>
      <c r="E2883" s="58"/>
      <c r="F2883" s="58"/>
      <c r="G2883" s="58"/>
      <c r="H2883" s="60"/>
      <c r="I2883" s="60"/>
      <c r="J2883" s="60"/>
      <c r="K2883" s="60"/>
      <c r="M2883" s="61"/>
      <c r="N2883" s="61"/>
      <c r="O2883" s="62"/>
      <c r="P2883" s="125"/>
      <c r="W2883" s="62"/>
      <c r="X2883" s="62"/>
    </row>
    <row r="2884" spans="1:24" s="57" customFormat="1" x14ac:dyDescent="0.25">
      <c r="A2884" s="75"/>
      <c r="D2884" s="58"/>
      <c r="E2884" s="58"/>
      <c r="F2884" s="58"/>
      <c r="G2884" s="58"/>
      <c r="H2884" s="60"/>
      <c r="I2884" s="60"/>
      <c r="J2884" s="60"/>
      <c r="K2884" s="60"/>
      <c r="M2884" s="61"/>
      <c r="N2884" s="61"/>
      <c r="O2884" s="62"/>
      <c r="P2884" s="125"/>
      <c r="W2884" s="62"/>
      <c r="X2884" s="62"/>
    </row>
    <row r="2885" spans="1:24" s="57" customFormat="1" x14ac:dyDescent="0.25">
      <c r="A2885" s="75"/>
      <c r="D2885" s="58"/>
      <c r="E2885" s="58"/>
      <c r="F2885" s="58"/>
      <c r="G2885" s="58"/>
      <c r="H2885" s="60"/>
      <c r="I2885" s="60"/>
      <c r="J2885" s="60"/>
      <c r="K2885" s="60"/>
      <c r="M2885" s="61"/>
      <c r="N2885" s="61"/>
      <c r="O2885" s="62"/>
      <c r="P2885" s="125"/>
      <c r="W2885" s="62"/>
      <c r="X2885" s="62"/>
    </row>
    <row r="2886" spans="1:24" s="57" customFormat="1" x14ac:dyDescent="0.25">
      <c r="A2886" s="75"/>
      <c r="D2886" s="58"/>
      <c r="E2886" s="58"/>
      <c r="F2886" s="58"/>
      <c r="G2886" s="58"/>
      <c r="H2886" s="60"/>
      <c r="I2886" s="60"/>
      <c r="J2886" s="60"/>
      <c r="K2886" s="60"/>
      <c r="M2886" s="61"/>
      <c r="N2886" s="61"/>
      <c r="O2886" s="62"/>
      <c r="P2886" s="125"/>
      <c r="W2886" s="62"/>
      <c r="X2886" s="62"/>
    </row>
    <row r="2887" spans="1:24" s="57" customFormat="1" x14ac:dyDescent="0.25">
      <c r="A2887" s="75"/>
      <c r="D2887" s="58"/>
      <c r="E2887" s="58"/>
      <c r="F2887" s="58"/>
      <c r="G2887" s="58"/>
      <c r="H2887" s="60"/>
      <c r="I2887" s="60"/>
      <c r="J2887" s="60"/>
      <c r="K2887" s="60"/>
      <c r="M2887" s="61"/>
      <c r="N2887" s="61"/>
      <c r="O2887" s="62"/>
      <c r="P2887" s="125"/>
      <c r="W2887" s="62"/>
      <c r="X2887" s="62"/>
    </row>
    <row r="2888" spans="1:24" s="57" customFormat="1" x14ac:dyDescent="0.25">
      <c r="A2888" s="75"/>
      <c r="D2888" s="58"/>
      <c r="E2888" s="58"/>
      <c r="F2888" s="58"/>
      <c r="G2888" s="58"/>
      <c r="H2888" s="60"/>
      <c r="I2888" s="60"/>
      <c r="J2888" s="60"/>
      <c r="K2888" s="60"/>
      <c r="M2888" s="61"/>
      <c r="N2888" s="61"/>
      <c r="O2888" s="62"/>
      <c r="P2888" s="125"/>
      <c r="W2888" s="62"/>
      <c r="X2888" s="62"/>
    </row>
    <row r="2889" spans="1:24" s="57" customFormat="1" x14ac:dyDescent="0.25">
      <c r="A2889" s="75"/>
      <c r="D2889" s="58"/>
      <c r="E2889" s="58"/>
      <c r="F2889" s="58"/>
      <c r="G2889" s="58"/>
      <c r="H2889" s="60"/>
      <c r="I2889" s="60"/>
      <c r="J2889" s="60"/>
      <c r="K2889" s="60"/>
      <c r="M2889" s="61"/>
      <c r="N2889" s="61"/>
      <c r="O2889" s="62"/>
      <c r="P2889" s="125"/>
      <c r="W2889" s="62"/>
      <c r="X2889" s="62"/>
    </row>
    <row r="2890" spans="1:24" s="57" customFormat="1" x14ac:dyDescent="0.25">
      <c r="A2890" s="75"/>
      <c r="D2890" s="58"/>
      <c r="E2890" s="58"/>
      <c r="F2890" s="58"/>
      <c r="G2890" s="58"/>
      <c r="H2890" s="60"/>
      <c r="I2890" s="60"/>
      <c r="J2890" s="60"/>
      <c r="K2890" s="60"/>
      <c r="M2890" s="61"/>
      <c r="N2890" s="61"/>
      <c r="O2890" s="62"/>
      <c r="P2890" s="125"/>
      <c r="W2890" s="62"/>
      <c r="X2890" s="62"/>
    </row>
    <row r="2891" spans="1:24" s="57" customFormat="1" x14ac:dyDescent="0.25">
      <c r="A2891" s="75"/>
      <c r="D2891" s="58"/>
      <c r="E2891" s="58"/>
      <c r="F2891" s="58"/>
      <c r="G2891" s="58"/>
      <c r="H2891" s="60"/>
      <c r="I2891" s="60"/>
      <c r="J2891" s="60"/>
      <c r="K2891" s="60"/>
      <c r="M2891" s="61"/>
      <c r="N2891" s="61"/>
      <c r="O2891" s="62"/>
      <c r="P2891" s="125"/>
      <c r="W2891" s="62"/>
      <c r="X2891" s="62"/>
    </row>
    <row r="2892" spans="1:24" s="57" customFormat="1" x14ac:dyDescent="0.25">
      <c r="A2892" s="75"/>
      <c r="D2892" s="58"/>
      <c r="E2892" s="58"/>
      <c r="F2892" s="58"/>
      <c r="G2892" s="58"/>
      <c r="H2892" s="60"/>
      <c r="I2892" s="60"/>
      <c r="J2892" s="60"/>
      <c r="K2892" s="60"/>
      <c r="M2892" s="61"/>
      <c r="N2892" s="61"/>
      <c r="O2892" s="62"/>
      <c r="P2892" s="125"/>
      <c r="W2892" s="62"/>
      <c r="X2892" s="62"/>
    </row>
    <row r="2893" spans="1:24" s="57" customFormat="1" x14ac:dyDescent="0.25">
      <c r="A2893" s="75"/>
      <c r="D2893" s="58"/>
      <c r="E2893" s="58"/>
      <c r="F2893" s="58"/>
      <c r="G2893" s="58"/>
      <c r="H2893" s="60"/>
      <c r="I2893" s="60"/>
      <c r="J2893" s="60"/>
      <c r="K2893" s="60"/>
      <c r="M2893" s="61"/>
      <c r="N2893" s="61"/>
      <c r="O2893" s="62"/>
      <c r="P2893" s="125"/>
      <c r="W2893" s="62"/>
      <c r="X2893" s="62"/>
    </row>
    <row r="2894" spans="1:24" s="57" customFormat="1" x14ac:dyDescent="0.25">
      <c r="A2894" s="75"/>
      <c r="D2894" s="58"/>
      <c r="E2894" s="58"/>
      <c r="F2894" s="58"/>
      <c r="G2894" s="58"/>
      <c r="H2894" s="60"/>
      <c r="I2894" s="60"/>
      <c r="J2894" s="60"/>
      <c r="K2894" s="60"/>
      <c r="M2894" s="61"/>
      <c r="N2894" s="61"/>
      <c r="O2894" s="62"/>
      <c r="P2894" s="125"/>
      <c r="W2894" s="62"/>
      <c r="X2894" s="62"/>
    </row>
    <row r="2895" spans="1:24" s="57" customFormat="1" x14ac:dyDescent="0.25">
      <c r="A2895" s="75"/>
      <c r="D2895" s="58"/>
      <c r="E2895" s="58"/>
      <c r="F2895" s="58"/>
      <c r="G2895" s="58"/>
      <c r="H2895" s="60"/>
      <c r="I2895" s="60"/>
      <c r="J2895" s="60"/>
      <c r="K2895" s="60"/>
      <c r="M2895" s="61"/>
      <c r="N2895" s="61"/>
      <c r="O2895" s="62"/>
      <c r="P2895" s="125"/>
      <c r="W2895" s="62"/>
      <c r="X2895" s="62"/>
    </row>
    <row r="2896" spans="1:24" s="57" customFormat="1" x14ac:dyDescent="0.25">
      <c r="A2896" s="75"/>
      <c r="D2896" s="58"/>
      <c r="E2896" s="58"/>
      <c r="F2896" s="58"/>
      <c r="G2896" s="58"/>
      <c r="H2896" s="60"/>
      <c r="I2896" s="60"/>
      <c r="J2896" s="60"/>
      <c r="K2896" s="60"/>
      <c r="M2896" s="61"/>
      <c r="N2896" s="61"/>
      <c r="O2896" s="62"/>
      <c r="P2896" s="125"/>
      <c r="W2896" s="62"/>
      <c r="X2896" s="62"/>
    </row>
    <row r="2897" spans="1:24" s="57" customFormat="1" x14ac:dyDescent="0.25">
      <c r="A2897" s="75"/>
      <c r="D2897" s="58"/>
      <c r="E2897" s="58"/>
      <c r="F2897" s="58"/>
      <c r="G2897" s="58"/>
      <c r="H2897" s="60"/>
      <c r="I2897" s="60"/>
      <c r="J2897" s="60"/>
      <c r="K2897" s="60"/>
      <c r="M2897" s="61"/>
      <c r="N2897" s="61"/>
      <c r="O2897" s="62"/>
      <c r="P2897" s="125"/>
      <c r="W2897" s="62"/>
      <c r="X2897" s="62"/>
    </row>
    <row r="2898" spans="1:24" s="57" customFormat="1" x14ac:dyDescent="0.25">
      <c r="A2898" s="75"/>
      <c r="D2898" s="58"/>
      <c r="E2898" s="58"/>
      <c r="F2898" s="58"/>
      <c r="G2898" s="58"/>
      <c r="H2898" s="60"/>
      <c r="I2898" s="60"/>
      <c r="J2898" s="60"/>
      <c r="K2898" s="60"/>
      <c r="M2898" s="61"/>
      <c r="N2898" s="61"/>
      <c r="O2898" s="62"/>
      <c r="P2898" s="125"/>
      <c r="W2898" s="62"/>
      <c r="X2898" s="62"/>
    </row>
    <row r="2899" spans="1:24" s="57" customFormat="1" x14ac:dyDescent="0.25">
      <c r="A2899" s="75"/>
      <c r="D2899" s="58"/>
      <c r="E2899" s="58"/>
      <c r="F2899" s="58"/>
      <c r="G2899" s="58"/>
      <c r="H2899" s="60"/>
      <c r="I2899" s="60"/>
      <c r="J2899" s="60"/>
      <c r="K2899" s="60"/>
      <c r="M2899" s="61"/>
      <c r="N2899" s="61"/>
      <c r="O2899" s="62"/>
      <c r="P2899" s="125"/>
      <c r="W2899" s="62"/>
      <c r="X2899" s="62"/>
    </row>
    <row r="2900" spans="1:24" s="57" customFormat="1" x14ac:dyDescent="0.25">
      <c r="A2900" s="75"/>
      <c r="D2900" s="58"/>
      <c r="E2900" s="58"/>
      <c r="F2900" s="58"/>
      <c r="G2900" s="58"/>
      <c r="H2900" s="60"/>
      <c r="I2900" s="60"/>
      <c r="J2900" s="60"/>
      <c r="K2900" s="60"/>
      <c r="M2900" s="61"/>
      <c r="N2900" s="61"/>
      <c r="O2900" s="62"/>
      <c r="P2900" s="125"/>
      <c r="W2900" s="62"/>
      <c r="X2900" s="62"/>
    </row>
    <row r="2901" spans="1:24" s="57" customFormat="1" x14ac:dyDescent="0.25">
      <c r="A2901" s="75"/>
      <c r="D2901" s="58"/>
      <c r="E2901" s="58"/>
      <c r="F2901" s="58"/>
      <c r="G2901" s="58"/>
      <c r="H2901" s="60"/>
      <c r="I2901" s="60"/>
      <c r="J2901" s="60"/>
      <c r="K2901" s="60"/>
      <c r="M2901" s="61"/>
      <c r="N2901" s="61"/>
      <c r="O2901" s="62"/>
      <c r="P2901" s="125"/>
      <c r="W2901" s="62"/>
      <c r="X2901" s="62"/>
    </row>
    <row r="2902" spans="1:24" s="57" customFormat="1" x14ac:dyDescent="0.25">
      <c r="A2902" s="75"/>
      <c r="D2902" s="58"/>
      <c r="E2902" s="58"/>
      <c r="F2902" s="58"/>
      <c r="G2902" s="58"/>
      <c r="H2902" s="60"/>
      <c r="I2902" s="60"/>
      <c r="J2902" s="60"/>
      <c r="K2902" s="60"/>
      <c r="M2902" s="61"/>
      <c r="N2902" s="61"/>
      <c r="O2902" s="62"/>
      <c r="P2902" s="125"/>
      <c r="W2902" s="62"/>
      <c r="X2902" s="62"/>
    </row>
    <row r="2903" spans="1:24" s="57" customFormat="1" x14ac:dyDescent="0.25">
      <c r="A2903" s="75"/>
      <c r="D2903" s="58"/>
      <c r="E2903" s="58"/>
      <c r="F2903" s="58"/>
      <c r="G2903" s="58"/>
      <c r="H2903" s="60"/>
      <c r="I2903" s="60"/>
      <c r="J2903" s="60"/>
      <c r="K2903" s="60"/>
      <c r="M2903" s="61"/>
      <c r="N2903" s="61"/>
      <c r="O2903" s="62"/>
      <c r="P2903" s="125"/>
      <c r="W2903" s="62"/>
      <c r="X2903" s="62"/>
    </row>
    <row r="2904" spans="1:24" s="57" customFormat="1" x14ac:dyDescent="0.25">
      <c r="A2904" s="75"/>
      <c r="D2904" s="58"/>
      <c r="E2904" s="58"/>
      <c r="F2904" s="58"/>
      <c r="G2904" s="58"/>
      <c r="H2904" s="60"/>
      <c r="I2904" s="60"/>
      <c r="J2904" s="60"/>
      <c r="K2904" s="60"/>
      <c r="M2904" s="61"/>
      <c r="N2904" s="61"/>
      <c r="O2904" s="62"/>
      <c r="P2904" s="125"/>
      <c r="W2904" s="62"/>
      <c r="X2904" s="62"/>
    </row>
    <row r="2905" spans="1:24" s="57" customFormat="1" x14ac:dyDescent="0.25">
      <c r="A2905" s="75"/>
      <c r="D2905" s="58"/>
      <c r="E2905" s="58"/>
      <c r="F2905" s="58"/>
      <c r="G2905" s="58"/>
      <c r="H2905" s="60"/>
      <c r="I2905" s="60"/>
      <c r="J2905" s="60"/>
      <c r="K2905" s="60"/>
      <c r="M2905" s="61"/>
      <c r="N2905" s="61"/>
      <c r="O2905" s="62"/>
      <c r="P2905" s="125"/>
      <c r="W2905" s="62"/>
      <c r="X2905" s="62"/>
    </row>
    <row r="2906" spans="1:24" s="57" customFormat="1" x14ac:dyDescent="0.25">
      <c r="A2906" s="75"/>
      <c r="D2906" s="58"/>
      <c r="E2906" s="58"/>
      <c r="F2906" s="58"/>
      <c r="G2906" s="58"/>
      <c r="H2906" s="60"/>
      <c r="I2906" s="60"/>
      <c r="J2906" s="60"/>
      <c r="K2906" s="60"/>
      <c r="M2906" s="61"/>
      <c r="N2906" s="61"/>
      <c r="O2906" s="62"/>
      <c r="P2906" s="125"/>
      <c r="W2906" s="62"/>
      <c r="X2906" s="62"/>
    </row>
    <row r="2907" spans="1:24" s="57" customFormat="1" x14ac:dyDescent="0.25">
      <c r="A2907" s="75"/>
      <c r="D2907" s="58"/>
      <c r="E2907" s="58"/>
      <c r="F2907" s="58"/>
      <c r="G2907" s="58"/>
      <c r="H2907" s="60"/>
      <c r="I2907" s="60"/>
      <c r="J2907" s="60"/>
      <c r="K2907" s="60"/>
      <c r="M2907" s="61"/>
      <c r="N2907" s="61"/>
      <c r="O2907" s="62"/>
      <c r="P2907" s="125"/>
      <c r="W2907" s="62"/>
      <c r="X2907" s="62"/>
    </row>
    <row r="2908" spans="1:24" s="57" customFormat="1" x14ac:dyDescent="0.25">
      <c r="A2908" s="75"/>
      <c r="D2908" s="58"/>
      <c r="E2908" s="58"/>
      <c r="F2908" s="58"/>
      <c r="G2908" s="58"/>
      <c r="H2908" s="60"/>
      <c r="I2908" s="60"/>
      <c r="J2908" s="60"/>
      <c r="K2908" s="60"/>
      <c r="M2908" s="61"/>
      <c r="N2908" s="61"/>
      <c r="O2908" s="62"/>
      <c r="P2908" s="125"/>
      <c r="W2908" s="62"/>
      <c r="X2908" s="62"/>
    </row>
    <row r="2909" spans="1:24" s="57" customFormat="1" x14ac:dyDescent="0.25">
      <c r="A2909" s="75"/>
      <c r="D2909" s="58"/>
      <c r="E2909" s="58"/>
      <c r="F2909" s="58"/>
      <c r="G2909" s="58"/>
      <c r="H2909" s="60"/>
      <c r="I2909" s="60"/>
      <c r="J2909" s="60"/>
      <c r="K2909" s="60"/>
      <c r="M2909" s="61"/>
      <c r="N2909" s="61"/>
      <c r="O2909" s="62"/>
      <c r="P2909" s="125"/>
      <c r="W2909" s="62"/>
      <c r="X2909" s="62"/>
    </row>
    <row r="2910" spans="1:24" s="57" customFormat="1" x14ac:dyDescent="0.25">
      <c r="A2910" s="75"/>
      <c r="D2910" s="58"/>
      <c r="E2910" s="58"/>
      <c r="F2910" s="58"/>
      <c r="G2910" s="58"/>
      <c r="H2910" s="60"/>
      <c r="I2910" s="60"/>
      <c r="J2910" s="60"/>
      <c r="K2910" s="60"/>
      <c r="M2910" s="61"/>
      <c r="N2910" s="61"/>
      <c r="O2910" s="62"/>
      <c r="P2910" s="125"/>
      <c r="W2910" s="62"/>
      <c r="X2910" s="62"/>
    </row>
    <row r="2911" spans="1:24" s="57" customFormat="1" x14ac:dyDescent="0.25">
      <c r="A2911" s="75"/>
      <c r="D2911" s="58"/>
      <c r="E2911" s="58"/>
      <c r="F2911" s="58"/>
      <c r="G2911" s="58"/>
      <c r="H2911" s="60"/>
      <c r="I2911" s="60"/>
      <c r="J2911" s="60"/>
      <c r="K2911" s="60"/>
      <c r="M2911" s="61"/>
      <c r="N2911" s="61"/>
      <c r="O2911" s="62"/>
      <c r="P2911" s="125"/>
      <c r="W2911" s="62"/>
      <c r="X2911" s="62"/>
    </row>
    <row r="2912" spans="1:24" s="57" customFormat="1" x14ac:dyDescent="0.25">
      <c r="A2912" s="75"/>
      <c r="D2912" s="58"/>
      <c r="E2912" s="58"/>
      <c r="F2912" s="58"/>
      <c r="G2912" s="58"/>
      <c r="H2912" s="60"/>
      <c r="I2912" s="60"/>
      <c r="J2912" s="60"/>
      <c r="K2912" s="60"/>
      <c r="M2912" s="61"/>
      <c r="N2912" s="61"/>
      <c r="O2912" s="62"/>
      <c r="P2912" s="125"/>
      <c r="W2912" s="62"/>
      <c r="X2912" s="62"/>
    </row>
    <row r="2913" spans="1:24" s="57" customFormat="1" x14ac:dyDescent="0.25">
      <c r="A2913" s="75"/>
      <c r="D2913" s="58"/>
      <c r="E2913" s="58"/>
      <c r="F2913" s="58"/>
      <c r="G2913" s="58"/>
      <c r="H2913" s="60"/>
      <c r="I2913" s="60"/>
      <c r="J2913" s="60"/>
      <c r="K2913" s="60"/>
      <c r="M2913" s="61"/>
      <c r="N2913" s="61"/>
      <c r="O2913" s="62"/>
      <c r="P2913" s="125"/>
      <c r="W2913" s="62"/>
      <c r="X2913" s="62"/>
    </row>
    <row r="2914" spans="1:24" s="57" customFormat="1" x14ac:dyDescent="0.25">
      <c r="A2914" s="75"/>
      <c r="D2914" s="58"/>
      <c r="E2914" s="58"/>
      <c r="F2914" s="58"/>
      <c r="G2914" s="58"/>
      <c r="H2914" s="60"/>
      <c r="I2914" s="60"/>
      <c r="J2914" s="60"/>
      <c r="K2914" s="60"/>
      <c r="M2914" s="61"/>
      <c r="N2914" s="61"/>
      <c r="O2914" s="62"/>
      <c r="P2914" s="125"/>
      <c r="W2914" s="62"/>
      <c r="X2914" s="62"/>
    </row>
    <row r="2915" spans="1:24" s="57" customFormat="1" x14ac:dyDescent="0.25">
      <c r="A2915" s="75"/>
      <c r="D2915" s="58"/>
      <c r="E2915" s="58"/>
      <c r="F2915" s="58"/>
      <c r="G2915" s="58"/>
      <c r="H2915" s="60"/>
      <c r="I2915" s="60"/>
      <c r="J2915" s="60"/>
      <c r="K2915" s="60"/>
      <c r="M2915" s="61"/>
      <c r="N2915" s="61"/>
      <c r="O2915" s="62"/>
      <c r="P2915" s="125"/>
      <c r="W2915" s="62"/>
      <c r="X2915" s="62"/>
    </row>
    <row r="2916" spans="1:24" s="57" customFormat="1" x14ac:dyDescent="0.25">
      <c r="A2916" s="75"/>
      <c r="D2916" s="58"/>
      <c r="E2916" s="58"/>
      <c r="F2916" s="58"/>
      <c r="G2916" s="58"/>
      <c r="H2916" s="60"/>
      <c r="I2916" s="60"/>
      <c r="J2916" s="60"/>
      <c r="K2916" s="60"/>
      <c r="M2916" s="61"/>
      <c r="N2916" s="61"/>
      <c r="O2916" s="62"/>
      <c r="P2916" s="125"/>
      <c r="W2916" s="62"/>
      <c r="X2916" s="62"/>
    </row>
    <row r="2917" spans="1:24" s="57" customFormat="1" x14ac:dyDescent="0.25">
      <c r="A2917" s="75"/>
      <c r="D2917" s="58"/>
      <c r="E2917" s="58"/>
      <c r="F2917" s="58"/>
      <c r="G2917" s="58"/>
      <c r="H2917" s="60"/>
      <c r="I2917" s="60"/>
      <c r="J2917" s="60"/>
      <c r="K2917" s="60"/>
      <c r="M2917" s="61"/>
      <c r="N2917" s="61"/>
      <c r="O2917" s="62"/>
      <c r="P2917" s="125"/>
      <c r="W2917" s="62"/>
      <c r="X2917" s="62"/>
    </row>
    <row r="2918" spans="1:24" s="57" customFormat="1" x14ac:dyDescent="0.25">
      <c r="A2918" s="75"/>
      <c r="D2918" s="58"/>
      <c r="E2918" s="58"/>
      <c r="F2918" s="58"/>
      <c r="G2918" s="58"/>
      <c r="H2918" s="60"/>
      <c r="I2918" s="60"/>
      <c r="J2918" s="60"/>
      <c r="K2918" s="60"/>
      <c r="M2918" s="61"/>
      <c r="N2918" s="61"/>
      <c r="O2918" s="62"/>
      <c r="P2918" s="125"/>
      <c r="W2918" s="62"/>
      <c r="X2918" s="62"/>
    </row>
    <row r="2919" spans="1:24" s="57" customFormat="1" x14ac:dyDescent="0.25">
      <c r="A2919" s="75"/>
      <c r="D2919" s="58"/>
      <c r="E2919" s="58"/>
      <c r="F2919" s="58"/>
      <c r="G2919" s="58"/>
      <c r="H2919" s="60"/>
      <c r="I2919" s="60"/>
      <c r="J2919" s="60"/>
      <c r="K2919" s="60"/>
      <c r="M2919" s="61"/>
      <c r="N2919" s="61"/>
      <c r="O2919" s="62"/>
      <c r="P2919" s="125"/>
      <c r="W2919" s="62"/>
      <c r="X2919" s="62"/>
    </row>
    <row r="2920" spans="1:24" s="57" customFormat="1" x14ac:dyDescent="0.25">
      <c r="A2920" s="75"/>
      <c r="D2920" s="58"/>
      <c r="E2920" s="58"/>
      <c r="F2920" s="58"/>
      <c r="G2920" s="58"/>
      <c r="H2920" s="60"/>
      <c r="I2920" s="60"/>
      <c r="J2920" s="60"/>
      <c r="K2920" s="60"/>
      <c r="M2920" s="61"/>
      <c r="N2920" s="61"/>
      <c r="O2920" s="62"/>
      <c r="P2920" s="125"/>
      <c r="W2920" s="62"/>
      <c r="X2920" s="62"/>
    </row>
    <row r="2921" spans="1:24" s="57" customFormat="1" x14ac:dyDescent="0.25">
      <c r="A2921" s="75"/>
      <c r="D2921" s="58"/>
      <c r="E2921" s="58"/>
      <c r="F2921" s="58"/>
      <c r="G2921" s="58"/>
      <c r="H2921" s="60"/>
      <c r="I2921" s="60"/>
      <c r="J2921" s="60"/>
      <c r="K2921" s="60"/>
      <c r="M2921" s="61"/>
      <c r="N2921" s="61"/>
      <c r="O2921" s="62"/>
      <c r="P2921" s="125"/>
      <c r="W2921" s="62"/>
      <c r="X2921" s="62"/>
    </row>
    <row r="2922" spans="1:24" s="57" customFormat="1" x14ac:dyDescent="0.25">
      <c r="A2922" s="75"/>
      <c r="D2922" s="58"/>
      <c r="E2922" s="58"/>
      <c r="F2922" s="58"/>
      <c r="G2922" s="58"/>
      <c r="H2922" s="60"/>
      <c r="I2922" s="60"/>
      <c r="J2922" s="60"/>
      <c r="K2922" s="60"/>
      <c r="M2922" s="61"/>
      <c r="N2922" s="61"/>
      <c r="O2922" s="62"/>
      <c r="P2922" s="125"/>
      <c r="W2922" s="62"/>
      <c r="X2922" s="62"/>
    </row>
    <row r="2923" spans="1:24" s="57" customFormat="1" x14ac:dyDescent="0.25">
      <c r="A2923" s="75"/>
      <c r="D2923" s="58"/>
      <c r="E2923" s="58"/>
      <c r="F2923" s="58"/>
      <c r="G2923" s="58"/>
      <c r="H2923" s="60"/>
      <c r="I2923" s="60"/>
      <c r="J2923" s="60"/>
      <c r="K2923" s="60"/>
      <c r="M2923" s="61"/>
      <c r="N2923" s="61"/>
      <c r="O2923" s="62"/>
      <c r="P2923" s="125"/>
      <c r="W2923" s="62"/>
      <c r="X2923" s="62"/>
    </row>
    <row r="2924" spans="1:24" s="57" customFormat="1" x14ac:dyDescent="0.25">
      <c r="A2924" s="75"/>
      <c r="D2924" s="58"/>
      <c r="E2924" s="58"/>
      <c r="F2924" s="58"/>
      <c r="G2924" s="58"/>
      <c r="H2924" s="60"/>
      <c r="I2924" s="60"/>
      <c r="J2924" s="60"/>
      <c r="K2924" s="60"/>
      <c r="M2924" s="61"/>
      <c r="N2924" s="61"/>
      <c r="O2924" s="62"/>
      <c r="P2924" s="125"/>
      <c r="W2924" s="62"/>
      <c r="X2924" s="62"/>
    </row>
    <row r="2925" spans="1:24" s="57" customFormat="1" x14ac:dyDescent="0.25">
      <c r="A2925" s="75"/>
      <c r="D2925" s="58"/>
      <c r="E2925" s="58"/>
      <c r="F2925" s="58"/>
      <c r="G2925" s="58"/>
      <c r="H2925" s="60"/>
      <c r="I2925" s="60"/>
      <c r="J2925" s="60"/>
      <c r="K2925" s="60"/>
      <c r="M2925" s="61"/>
      <c r="N2925" s="61"/>
      <c r="O2925" s="62"/>
      <c r="P2925" s="125"/>
      <c r="W2925" s="62"/>
      <c r="X2925" s="62"/>
    </row>
    <row r="2926" spans="1:24" s="57" customFormat="1" x14ac:dyDescent="0.25">
      <c r="A2926" s="75"/>
      <c r="D2926" s="58"/>
      <c r="E2926" s="58"/>
      <c r="F2926" s="58"/>
      <c r="G2926" s="58"/>
      <c r="H2926" s="60"/>
      <c r="I2926" s="60"/>
      <c r="J2926" s="60"/>
      <c r="K2926" s="60"/>
      <c r="M2926" s="61"/>
      <c r="N2926" s="61"/>
      <c r="O2926" s="62"/>
      <c r="P2926" s="125"/>
      <c r="W2926" s="62"/>
      <c r="X2926" s="62"/>
    </row>
    <row r="2927" spans="1:24" s="57" customFormat="1" x14ac:dyDescent="0.25">
      <c r="A2927" s="75"/>
      <c r="D2927" s="58"/>
      <c r="E2927" s="58"/>
      <c r="F2927" s="58"/>
      <c r="G2927" s="58"/>
      <c r="H2927" s="60"/>
      <c r="I2927" s="60"/>
      <c r="J2927" s="60"/>
      <c r="K2927" s="60"/>
      <c r="M2927" s="61"/>
      <c r="N2927" s="61"/>
      <c r="O2927" s="62"/>
      <c r="P2927" s="125"/>
      <c r="W2927" s="62"/>
      <c r="X2927" s="62"/>
    </row>
    <row r="2928" spans="1:24" s="57" customFormat="1" x14ac:dyDescent="0.25">
      <c r="A2928" s="75"/>
      <c r="D2928" s="58"/>
      <c r="E2928" s="58"/>
      <c r="F2928" s="58"/>
      <c r="G2928" s="58"/>
      <c r="H2928" s="60"/>
      <c r="I2928" s="60"/>
      <c r="J2928" s="60"/>
      <c r="K2928" s="60"/>
      <c r="M2928" s="61"/>
      <c r="N2928" s="61"/>
      <c r="O2928" s="62"/>
      <c r="P2928" s="125"/>
      <c r="W2928" s="62"/>
      <c r="X2928" s="62"/>
    </row>
    <row r="2929" spans="1:24" s="57" customFormat="1" x14ac:dyDescent="0.25">
      <c r="A2929" s="75"/>
      <c r="D2929" s="58"/>
      <c r="E2929" s="58"/>
      <c r="F2929" s="58"/>
      <c r="G2929" s="58"/>
      <c r="H2929" s="60"/>
      <c r="I2929" s="60"/>
      <c r="J2929" s="60"/>
      <c r="K2929" s="60"/>
      <c r="M2929" s="61"/>
      <c r="N2929" s="61"/>
      <c r="O2929" s="62"/>
      <c r="P2929" s="125"/>
      <c r="W2929" s="62"/>
      <c r="X2929" s="62"/>
    </row>
    <row r="2930" spans="1:24" s="57" customFormat="1" x14ac:dyDescent="0.25">
      <c r="A2930" s="75"/>
      <c r="D2930" s="58"/>
      <c r="E2930" s="58"/>
      <c r="F2930" s="58"/>
      <c r="G2930" s="58"/>
      <c r="H2930" s="60"/>
      <c r="I2930" s="60"/>
      <c r="J2930" s="60"/>
      <c r="K2930" s="60"/>
      <c r="M2930" s="61"/>
      <c r="N2930" s="61"/>
      <c r="O2930" s="62"/>
      <c r="P2930" s="125"/>
      <c r="W2930" s="62"/>
      <c r="X2930" s="62"/>
    </row>
    <row r="2931" spans="1:24" s="57" customFormat="1" x14ac:dyDescent="0.25">
      <c r="A2931" s="75"/>
      <c r="D2931" s="58"/>
      <c r="E2931" s="58"/>
      <c r="F2931" s="58"/>
      <c r="G2931" s="58"/>
      <c r="H2931" s="60"/>
      <c r="I2931" s="60"/>
      <c r="J2931" s="60"/>
      <c r="K2931" s="60"/>
      <c r="M2931" s="61"/>
      <c r="N2931" s="61"/>
      <c r="O2931" s="62"/>
      <c r="P2931" s="125"/>
      <c r="W2931" s="62"/>
      <c r="X2931" s="62"/>
    </row>
    <row r="2932" spans="1:24" s="57" customFormat="1" x14ac:dyDescent="0.25">
      <c r="A2932" s="75"/>
      <c r="D2932" s="58"/>
      <c r="E2932" s="58"/>
      <c r="F2932" s="58"/>
      <c r="G2932" s="58"/>
      <c r="H2932" s="60"/>
      <c r="I2932" s="60"/>
      <c r="J2932" s="60"/>
      <c r="K2932" s="60"/>
      <c r="M2932" s="61"/>
      <c r="N2932" s="61"/>
      <c r="O2932" s="62"/>
      <c r="P2932" s="125"/>
      <c r="W2932" s="62"/>
      <c r="X2932" s="62"/>
    </row>
    <row r="2933" spans="1:24" s="57" customFormat="1" x14ac:dyDescent="0.25">
      <c r="A2933" s="75"/>
      <c r="D2933" s="58"/>
      <c r="E2933" s="58"/>
      <c r="F2933" s="58"/>
      <c r="G2933" s="58"/>
      <c r="H2933" s="60"/>
      <c r="I2933" s="60"/>
      <c r="J2933" s="60"/>
      <c r="K2933" s="60"/>
      <c r="M2933" s="61"/>
      <c r="N2933" s="61"/>
      <c r="O2933" s="62"/>
      <c r="P2933" s="125"/>
      <c r="W2933" s="62"/>
      <c r="X2933" s="62"/>
    </row>
    <row r="2934" spans="1:24" s="57" customFormat="1" x14ac:dyDescent="0.25">
      <c r="A2934" s="75"/>
      <c r="D2934" s="58"/>
      <c r="E2934" s="58"/>
      <c r="F2934" s="58"/>
      <c r="G2934" s="58"/>
      <c r="H2934" s="60"/>
      <c r="I2934" s="60"/>
      <c r="J2934" s="60"/>
      <c r="K2934" s="60"/>
      <c r="M2934" s="61"/>
      <c r="N2934" s="61"/>
      <c r="O2934" s="62"/>
      <c r="P2934" s="125"/>
      <c r="W2934" s="62"/>
      <c r="X2934" s="62"/>
    </row>
    <row r="2935" spans="1:24" s="57" customFormat="1" x14ac:dyDescent="0.25">
      <c r="A2935" s="75"/>
      <c r="D2935" s="58"/>
      <c r="E2935" s="58"/>
      <c r="F2935" s="58"/>
      <c r="G2935" s="58"/>
      <c r="H2935" s="60"/>
      <c r="I2935" s="60"/>
      <c r="J2935" s="60"/>
      <c r="K2935" s="60"/>
      <c r="M2935" s="61"/>
      <c r="N2935" s="61"/>
      <c r="O2935" s="62"/>
      <c r="P2935" s="125"/>
      <c r="W2935" s="62"/>
      <c r="X2935" s="62"/>
    </row>
    <row r="2936" spans="1:24" s="57" customFormat="1" x14ac:dyDescent="0.25">
      <c r="A2936" s="75"/>
      <c r="D2936" s="58"/>
      <c r="E2936" s="58"/>
      <c r="F2936" s="58"/>
      <c r="G2936" s="58"/>
      <c r="H2936" s="60"/>
      <c r="I2936" s="60"/>
      <c r="J2936" s="60"/>
      <c r="K2936" s="60"/>
      <c r="M2936" s="61"/>
      <c r="N2936" s="61"/>
      <c r="O2936" s="62"/>
      <c r="P2936" s="125"/>
      <c r="W2936" s="62"/>
      <c r="X2936" s="62"/>
    </row>
    <row r="2937" spans="1:24" s="57" customFormat="1" x14ac:dyDescent="0.25">
      <c r="A2937" s="75"/>
      <c r="D2937" s="58"/>
      <c r="E2937" s="58"/>
      <c r="F2937" s="58"/>
      <c r="G2937" s="58"/>
      <c r="H2937" s="60"/>
      <c r="I2937" s="60"/>
      <c r="J2937" s="60"/>
      <c r="K2937" s="60"/>
      <c r="M2937" s="61"/>
      <c r="N2937" s="61"/>
      <c r="O2937" s="62"/>
      <c r="P2937" s="125"/>
      <c r="W2937" s="62"/>
      <c r="X2937" s="62"/>
    </row>
    <row r="2938" spans="1:24" s="57" customFormat="1" x14ac:dyDescent="0.25">
      <c r="A2938" s="75"/>
      <c r="D2938" s="58"/>
      <c r="E2938" s="58"/>
      <c r="F2938" s="58"/>
      <c r="G2938" s="58"/>
      <c r="H2938" s="60"/>
      <c r="I2938" s="60"/>
      <c r="J2938" s="60"/>
      <c r="K2938" s="60"/>
      <c r="M2938" s="61"/>
      <c r="N2938" s="61"/>
      <c r="O2938" s="62"/>
      <c r="P2938" s="125"/>
      <c r="W2938" s="62"/>
      <c r="X2938" s="62"/>
    </row>
    <row r="2939" spans="1:24" s="57" customFormat="1" x14ac:dyDescent="0.25">
      <c r="A2939" s="75"/>
      <c r="D2939" s="58"/>
      <c r="E2939" s="58"/>
      <c r="F2939" s="58"/>
      <c r="G2939" s="58"/>
      <c r="H2939" s="60"/>
      <c r="I2939" s="60"/>
      <c r="J2939" s="60"/>
      <c r="K2939" s="60"/>
      <c r="M2939" s="61"/>
      <c r="N2939" s="61"/>
      <c r="O2939" s="62"/>
      <c r="P2939" s="125"/>
      <c r="W2939" s="62"/>
      <c r="X2939" s="62"/>
    </row>
    <row r="2940" spans="1:24" s="57" customFormat="1" x14ac:dyDescent="0.25">
      <c r="A2940" s="75"/>
      <c r="D2940" s="58"/>
      <c r="E2940" s="58"/>
      <c r="F2940" s="58"/>
      <c r="G2940" s="58"/>
      <c r="H2940" s="60"/>
      <c r="I2940" s="60"/>
      <c r="J2940" s="60"/>
      <c r="K2940" s="60"/>
      <c r="M2940" s="61"/>
      <c r="N2940" s="61"/>
      <c r="O2940" s="62"/>
      <c r="P2940" s="125"/>
      <c r="W2940" s="62"/>
      <c r="X2940" s="62"/>
    </row>
    <row r="2941" spans="1:24" s="57" customFormat="1" x14ac:dyDescent="0.25">
      <c r="A2941" s="75"/>
      <c r="D2941" s="58"/>
      <c r="E2941" s="58"/>
      <c r="F2941" s="58"/>
      <c r="G2941" s="58"/>
      <c r="H2941" s="60"/>
      <c r="I2941" s="60"/>
      <c r="J2941" s="60"/>
      <c r="K2941" s="60"/>
      <c r="M2941" s="61"/>
      <c r="N2941" s="61"/>
      <c r="O2941" s="62"/>
      <c r="P2941" s="125"/>
      <c r="W2941" s="62"/>
      <c r="X2941" s="62"/>
    </row>
    <row r="2942" spans="1:24" s="57" customFormat="1" x14ac:dyDescent="0.25">
      <c r="A2942" s="75"/>
      <c r="D2942" s="58"/>
      <c r="E2942" s="58"/>
      <c r="F2942" s="58"/>
      <c r="G2942" s="58"/>
      <c r="H2942" s="60"/>
      <c r="I2942" s="60"/>
      <c r="J2942" s="60"/>
      <c r="K2942" s="60"/>
      <c r="M2942" s="61"/>
      <c r="N2942" s="61"/>
      <c r="O2942" s="62"/>
      <c r="P2942" s="125"/>
      <c r="W2942" s="62"/>
      <c r="X2942" s="62"/>
    </row>
    <row r="2943" spans="1:24" s="57" customFormat="1" x14ac:dyDescent="0.25">
      <c r="A2943" s="75"/>
      <c r="D2943" s="58"/>
      <c r="E2943" s="58"/>
      <c r="F2943" s="58"/>
      <c r="G2943" s="58"/>
      <c r="H2943" s="60"/>
      <c r="I2943" s="60"/>
      <c r="J2943" s="60"/>
      <c r="K2943" s="60"/>
      <c r="M2943" s="61"/>
      <c r="N2943" s="61"/>
      <c r="O2943" s="62"/>
      <c r="P2943" s="125"/>
      <c r="W2943" s="62"/>
      <c r="X2943" s="62"/>
    </row>
    <row r="2944" spans="1:24" s="57" customFormat="1" x14ac:dyDescent="0.25">
      <c r="A2944" s="75"/>
      <c r="D2944" s="58"/>
      <c r="E2944" s="58"/>
      <c r="F2944" s="58"/>
      <c r="G2944" s="58"/>
      <c r="H2944" s="60"/>
      <c r="I2944" s="60"/>
      <c r="J2944" s="60"/>
      <c r="K2944" s="60"/>
      <c r="M2944" s="61"/>
      <c r="N2944" s="61"/>
      <c r="O2944" s="62"/>
      <c r="P2944" s="125"/>
      <c r="W2944" s="62"/>
      <c r="X2944" s="62"/>
    </row>
    <row r="2945" spans="1:24" s="57" customFormat="1" x14ac:dyDescent="0.25">
      <c r="A2945" s="75"/>
      <c r="D2945" s="58"/>
      <c r="E2945" s="58"/>
      <c r="F2945" s="58"/>
      <c r="G2945" s="58"/>
      <c r="H2945" s="60"/>
      <c r="I2945" s="60"/>
      <c r="J2945" s="60"/>
      <c r="K2945" s="60"/>
      <c r="M2945" s="61"/>
      <c r="N2945" s="61"/>
      <c r="O2945" s="62"/>
      <c r="P2945" s="125"/>
      <c r="W2945" s="62"/>
      <c r="X2945" s="62"/>
    </row>
    <row r="2946" spans="1:24" s="57" customFormat="1" x14ac:dyDescent="0.25">
      <c r="A2946" s="75"/>
      <c r="D2946" s="58"/>
      <c r="E2946" s="58"/>
      <c r="F2946" s="58"/>
      <c r="G2946" s="58"/>
      <c r="H2946" s="60"/>
      <c r="I2946" s="60"/>
      <c r="J2946" s="60"/>
      <c r="K2946" s="60"/>
      <c r="M2946" s="61"/>
      <c r="N2946" s="61"/>
      <c r="O2946" s="62"/>
      <c r="P2946" s="125"/>
      <c r="W2946" s="62"/>
      <c r="X2946" s="62"/>
    </row>
    <row r="2947" spans="1:24" s="57" customFormat="1" x14ac:dyDescent="0.25">
      <c r="A2947" s="75"/>
      <c r="D2947" s="58"/>
      <c r="E2947" s="58"/>
      <c r="F2947" s="58"/>
      <c r="G2947" s="58"/>
      <c r="H2947" s="60"/>
      <c r="I2947" s="60"/>
      <c r="J2947" s="60"/>
      <c r="K2947" s="60"/>
      <c r="M2947" s="61"/>
      <c r="N2947" s="61"/>
      <c r="O2947" s="62"/>
      <c r="P2947" s="125"/>
      <c r="W2947" s="62"/>
      <c r="X2947" s="62"/>
    </row>
    <row r="2948" spans="1:24" s="57" customFormat="1" x14ac:dyDescent="0.25">
      <c r="A2948" s="75"/>
      <c r="D2948" s="58"/>
      <c r="E2948" s="58"/>
      <c r="F2948" s="58"/>
      <c r="G2948" s="58"/>
      <c r="H2948" s="60"/>
      <c r="I2948" s="60"/>
      <c r="J2948" s="60"/>
      <c r="K2948" s="60"/>
      <c r="M2948" s="61"/>
      <c r="N2948" s="61"/>
      <c r="O2948" s="62"/>
      <c r="P2948" s="125"/>
      <c r="W2948" s="62"/>
      <c r="X2948" s="62"/>
    </row>
    <row r="2949" spans="1:24" s="57" customFormat="1" x14ac:dyDescent="0.25">
      <c r="A2949" s="75"/>
      <c r="D2949" s="58"/>
      <c r="E2949" s="58"/>
      <c r="F2949" s="58"/>
      <c r="G2949" s="58"/>
      <c r="H2949" s="60"/>
      <c r="I2949" s="60"/>
      <c r="J2949" s="60"/>
      <c r="K2949" s="60"/>
      <c r="M2949" s="61"/>
      <c r="N2949" s="61"/>
      <c r="O2949" s="62"/>
      <c r="P2949" s="125"/>
      <c r="W2949" s="62"/>
      <c r="X2949" s="62"/>
    </row>
    <row r="2950" spans="1:24" s="57" customFormat="1" x14ac:dyDescent="0.25">
      <c r="A2950" s="75"/>
      <c r="D2950" s="58"/>
      <c r="E2950" s="58"/>
      <c r="F2950" s="58"/>
      <c r="G2950" s="58"/>
      <c r="H2950" s="60"/>
      <c r="I2950" s="60"/>
      <c r="J2950" s="60"/>
      <c r="K2950" s="60"/>
      <c r="M2950" s="61"/>
      <c r="N2950" s="61"/>
      <c r="O2950" s="62"/>
      <c r="P2950" s="125"/>
      <c r="W2950" s="62"/>
      <c r="X2950" s="62"/>
    </row>
    <row r="2951" spans="1:24" s="57" customFormat="1" x14ac:dyDescent="0.25">
      <c r="A2951" s="75"/>
      <c r="D2951" s="58"/>
      <c r="E2951" s="58"/>
      <c r="F2951" s="58"/>
      <c r="G2951" s="58"/>
      <c r="H2951" s="60"/>
      <c r="I2951" s="60"/>
      <c r="J2951" s="60"/>
      <c r="K2951" s="60"/>
      <c r="M2951" s="61"/>
      <c r="N2951" s="61"/>
      <c r="O2951" s="62"/>
      <c r="P2951" s="125"/>
      <c r="W2951" s="62"/>
      <c r="X2951" s="62"/>
    </row>
    <row r="2952" spans="1:24" s="57" customFormat="1" x14ac:dyDescent="0.25">
      <c r="A2952" s="75"/>
      <c r="D2952" s="58"/>
      <c r="E2952" s="58"/>
      <c r="F2952" s="58"/>
      <c r="G2952" s="58"/>
      <c r="H2952" s="60"/>
      <c r="I2952" s="60"/>
      <c r="J2952" s="60"/>
      <c r="K2952" s="60"/>
      <c r="M2952" s="61"/>
      <c r="N2952" s="61"/>
      <c r="O2952" s="62"/>
      <c r="P2952" s="125"/>
      <c r="W2952" s="62"/>
      <c r="X2952" s="62"/>
    </row>
    <row r="2953" spans="1:24" s="57" customFormat="1" x14ac:dyDescent="0.25">
      <c r="A2953" s="75"/>
      <c r="D2953" s="58"/>
      <c r="E2953" s="58"/>
      <c r="F2953" s="58"/>
      <c r="G2953" s="58"/>
      <c r="H2953" s="60"/>
      <c r="I2953" s="60"/>
      <c r="J2953" s="60"/>
      <c r="K2953" s="60"/>
      <c r="M2953" s="61"/>
      <c r="N2953" s="61"/>
      <c r="O2953" s="62"/>
      <c r="P2953" s="125"/>
      <c r="W2953" s="62"/>
      <c r="X2953" s="62"/>
    </row>
    <row r="2954" spans="1:24" s="57" customFormat="1" x14ac:dyDescent="0.25">
      <c r="A2954" s="75"/>
      <c r="D2954" s="58"/>
      <c r="E2954" s="58"/>
      <c r="F2954" s="58"/>
      <c r="G2954" s="58"/>
      <c r="H2954" s="60"/>
      <c r="I2954" s="60"/>
      <c r="J2954" s="60"/>
      <c r="K2954" s="60"/>
      <c r="M2954" s="61"/>
      <c r="N2954" s="61"/>
      <c r="O2954" s="62"/>
      <c r="P2954" s="125"/>
      <c r="W2954" s="62"/>
      <c r="X2954" s="62"/>
    </row>
    <row r="2955" spans="1:24" s="57" customFormat="1" x14ac:dyDescent="0.25">
      <c r="A2955" s="75"/>
      <c r="D2955" s="58"/>
      <c r="E2955" s="58"/>
      <c r="F2955" s="58"/>
      <c r="G2955" s="58"/>
      <c r="H2955" s="60"/>
      <c r="I2955" s="60"/>
      <c r="J2955" s="60"/>
      <c r="K2955" s="60"/>
      <c r="M2955" s="61"/>
      <c r="N2955" s="61"/>
      <c r="O2955" s="62"/>
      <c r="P2955" s="125"/>
      <c r="W2955" s="62"/>
      <c r="X2955" s="62"/>
    </row>
    <row r="2956" spans="1:24" s="57" customFormat="1" x14ac:dyDescent="0.25">
      <c r="A2956" s="75"/>
      <c r="D2956" s="58"/>
      <c r="E2956" s="58"/>
      <c r="F2956" s="58"/>
      <c r="G2956" s="58"/>
      <c r="H2956" s="60"/>
      <c r="I2956" s="60"/>
      <c r="J2956" s="60"/>
      <c r="K2956" s="60"/>
      <c r="M2956" s="61"/>
      <c r="N2956" s="61"/>
      <c r="O2956" s="62"/>
      <c r="P2956" s="125"/>
      <c r="W2956" s="62"/>
      <c r="X2956" s="62"/>
    </row>
    <row r="2957" spans="1:24" s="57" customFormat="1" x14ac:dyDescent="0.25">
      <c r="A2957" s="75"/>
      <c r="D2957" s="58"/>
      <c r="E2957" s="58"/>
      <c r="F2957" s="58"/>
      <c r="G2957" s="58"/>
      <c r="H2957" s="60"/>
      <c r="I2957" s="60"/>
      <c r="J2957" s="60"/>
      <c r="K2957" s="60"/>
      <c r="M2957" s="61"/>
      <c r="N2957" s="61"/>
      <c r="O2957" s="62"/>
      <c r="P2957" s="125"/>
      <c r="W2957" s="62"/>
      <c r="X2957" s="62"/>
    </row>
    <row r="2958" spans="1:24" s="57" customFormat="1" x14ac:dyDescent="0.25">
      <c r="A2958" s="75"/>
      <c r="D2958" s="58"/>
      <c r="E2958" s="58"/>
      <c r="F2958" s="58"/>
      <c r="G2958" s="58"/>
      <c r="H2958" s="60"/>
      <c r="I2958" s="60"/>
      <c r="J2958" s="60"/>
      <c r="K2958" s="60"/>
      <c r="M2958" s="61"/>
      <c r="N2958" s="61"/>
      <c r="O2958" s="62"/>
      <c r="P2958" s="125"/>
      <c r="W2958" s="62"/>
      <c r="X2958" s="62"/>
    </row>
    <row r="2959" spans="1:24" s="57" customFormat="1" x14ac:dyDescent="0.25">
      <c r="A2959" s="75"/>
      <c r="D2959" s="58"/>
      <c r="E2959" s="58"/>
      <c r="F2959" s="58"/>
      <c r="G2959" s="58"/>
      <c r="H2959" s="60"/>
      <c r="I2959" s="60"/>
      <c r="J2959" s="60"/>
      <c r="K2959" s="60"/>
      <c r="M2959" s="61"/>
      <c r="N2959" s="61"/>
      <c r="O2959" s="62"/>
      <c r="P2959" s="125"/>
      <c r="W2959" s="62"/>
      <c r="X2959" s="62"/>
    </row>
    <row r="2960" spans="1:24" s="57" customFormat="1" x14ac:dyDescent="0.25">
      <c r="A2960" s="75"/>
      <c r="D2960" s="58"/>
      <c r="E2960" s="58"/>
      <c r="F2960" s="58"/>
      <c r="G2960" s="58"/>
      <c r="H2960" s="60"/>
      <c r="I2960" s="60"/>
      <c r="J2960" s="60"/>
      <c r="K2960" s="60"/>
      <c r="M2960" s="61"/>
      <c r="N2960" s="61"/>
      <c r="O2960" s="62"/>
      <c r="P2960" s="125"/>
      <c r="W2960" s="62"/>
      <c r="X2960" s="62"/>
    </row>
    <row r="2961" spans="1:24" s="57" customFormat="1" x14ac:dyDescent="0.25">
      <c r="A2961" s="75"/>
      <c r="D2961" s="58"/>
      <c r="E2961" s="58"/>
      <c r="F2961" s="58"/>
      <c r="G2961" s="58"/>
      <c r="H2961" s="60"/>
      <c r="I2961" s="60"/>
      <c r="J2961" s="60"/>
      <c r="K2961" s="60"/>
      <c r="M2961" s="61"/>
      <c r="N2961" s="61"/>
      <c r="O2961" s="62"/>
      <c r="P2961" s="125"/>
      <c r="W2961" s="62"/>
      <c r="X2961" s="62"/>
    </row>
    <row r="2962" spans="1:24" s="57" customFormat="1" x14ac:dyDescent="0.25">
      <c r="A2962" s="75"/>
      <c r="D2962" s="58"/>
      <c r="E2962" s="58"/>
      <c r="F2962" s="58"/>
      <c r="G2962" s="58"/>
      <c r="H2962" s="60"/>
      <c r="I2962" s="60"/>
      <c r="J2962" s="60"/>
      <c r="K2962" s="60"/>
      <c r="M2962" s="61"/>
      <c r="N2962" s="61"/>
      <c r="O2962" s="62"/>
      <c r="P2962" s="125"/>
      <c r="W2962" s="62"/>
      <c r="X2962" s="62"/>
    </row>
    <row r="2963" spans="1:24" s="57" customFormat="1" x14ac:dyDescent="0.25">
      <c r="A2963" s="75"/>
      <c r="D2963" s="58"/>
      <c r="E2963" s="58"/>
      <c r="F2963" s="58"/>
      <c r="G2963" s="58"/>
      <c r="H2963" s="60"/>
      <c r="I2963" s="60"/>
      <c r="J2963" s="60"/>
      <c r="K2963" s="60"/>
      <c r="M2963" s="61"/>
      <c r="N2963" s="61"/>
      <c r="O2963" s="62"/>
      <c r="P2963" s="125"/>
      <c r="W2963" s="62"/>
      <c r="X2963" s="62"/>
    </row>
    <row r="2964" spans="1:24" s="57" customFormat="1" x14ac:dyDescent="0.25">
      <c r="A2964" s="75"/>
      <c r="D2964" s="58"/>
      <c r="E2964" s="58"/>
      <c r="F2964" s="58"/>
      <c r="G2964" s="58"/>
      <c r="H2964" s="60"/>
      <c r="I2964" s="60"/>
      <c r="J2964" s="60"/>
      <c r="K2964" s="60"/>
      <c r="M2964" s="61"/>
      <c r="N2964" s="61"/>
      <c r="O2964" s="62"/>
      <c r="P2964" s="125"/>
      <c r="W2964" s="62"/>
      <c r="X2964" s="62"/>
    </row>
    <row r="2965" spans="1:24" s="57" customFormat="1" x14ac:dyDescent="0.25">
      <c r="A2965" s="75"/>
      <c r="D2965" s="58"/>
      <c r="E2965" s="58"/>
      <c r="F2965" s="58"/>
      <c r="G2965" s="58"/>
      <c r="H2965" s="60"/>
      <c r="I2965" s="60"/>
      <c r="J2965" s="60"/>
      <c r="K2965" s="60"/>
      <c r="M2965" s="61"/>
      <c r="N2965" s="61"/>
      <c r="O2965" s="62"/>
      <c r="P2965" s="125"/>
      <c r="W2965" s="62"/>
      <c r="X2965" s="62"/>
    </row>
    <row r="2966" spans="1:24" s="57" customFormat="1" x14ac:dyDescent="0.25">
      <c r="A2966" s="75"/>
      <c r="D2966" s="58"/>
      <c r="E2966" s="58"/>
      <c r="F2966" s="58"/>
      <c r="G2966" s="58"/>
      <c r="H2966" s="60"/>
      <c r="I2966" s="60"/>
      <c r="J2966" s="60"/>
      <c r="K2966" s="60"/>
      <c r="M2966" s="61"/>
      <c r="N2966" s="61"/>
      <c r="O2966" s="62"/>
      <c r="P2966" s="125"/>
      <c r="W2966" s="62"/>
      <c r="X2966" s="62"/>
    </row>
    <row r="2967" spans="1:24" s="57" customFormat="1" x14ac:dyDescent="0.25">
      <c r="A2967" s="75"/>
      <c r="D2967" s="58"/>
      <c r="E2967" s="58"/>
      <c r="F2967" s="58"/>
      <c r="G2967" s="58"/>
      <c r="H2967" s="60"/>
      <c r="I2967" s="60"/>
      <c r="J2967" s="60"/>
      <c r="K2967" s="60"/>
      <c r="M2967" s="61"/>
      <c r="N2967" s="61"/>
      <c r="O2967" s="62"/>
      <c r="P2967" s="125"/>
      <c r="W2967" s="62"/>
      <c r="X2967" s="62"/>
    </row>
    <row r="2968" spans="1:24" s="57" customFormat="1" x14ac:dyDescent="0.25">
      <c r="A2968" s="75"/>
      <c r="D2968" s="58"/>
      <c r="E2968" s="58"/>
      <c r="F2968" s="58"/>
      <c r="G2968" s="58"/>
      <c r="H2968" s="60"/>
      <c r="I2968" s="60"/>
      <c r="J2968" s="60"/>
      <c r="K2968" s="60"/>
      <c r="M2968" s="61"/>
      <c r="N2968" s="61"/>
      <c r="O2968" s="62"/>
      <c r="P2968" s="125"/>
      <c r="W2968" s="62"/>
      <c r="X2968" s="62"/>
    </row>
    <row r="2969" spans="1:24" s="57" customFormat="1" x14ac:dyDescent="0.25">
      <c r="A2969" s="75"/>
      <c r="D2969" s="58"/>
      <c r="E2969" s="58"/>
      <c r="F2969" s="58"/>
      <c r="G2969" s="58"/>
      <c r="H2969" s="60"/>
      <c r="I2969" s="60"/>
      <c r="J2969" s="60"/>
      <c r="K2969" s="60"/>
      <c r="M2969" s="61"/>
      <c r="N2969" s="61"/>
      <c r="O2969" s="62"/>
      <c r="P2969" s="125"/>
      <c r="W2969" s="62"/>
      <c r="X2969" s="62"/>
    </row>
    <row r="2970" spans="1:24" s="57" customFormat="1" x14ac:dyDescent="0.25">
      <c r="A2970" s="75"/>
      <c r="D2970" s="58"/>
      <c r="E2970" s="58"/>
      <c r="F2970" s="58"/>
      <c r="G2970" s="58"/>
      <c r="H2970" s="60"/>
      <c r="I2970" s="60"/>
      <c r="J2970" s="60"/>
      <c r="K2970" s="60"/>
      <c r="M2970" s="61"/>
      <c r="N2970" s="61"/>
      <c r="O2970" s="62"/>
      <c r="P2970" s="125"/>
      <c r="W2970" s="62"/>
      <c r="X2970" s="62"/>
    </row>
    <row r="2971" spans="1:24" s="57" customFormat="1" x14ac:dyDescent="0.25">
      <c r="A2971" s="75"/>
      <c r="D2971" s="58"/>
      <c r="E2971" s="58"/>
      <c r="F2971" s="58"/>
      <c r="G2971" s="58"/>
      <c r="H2971" s="60"/>
      <c r="I2971" s="60"/>
      <c r="J2971" s="60"/>
      <c r="K2971" s="60"/>
      <c r="M2971" s="61"/>
      <c r="N2971" s="61"/>
      <c r="O2971" s="62"/>
      <c r="P2971" s="125"/>
      <c r="W2971" s="62"/>
      <c r="X2971" s="62"/>
    </row>
    <row r="2972" spans="1:24" s="57" customFormat="1" x14ac:dyDescent="0.25">
      <c r="A2972" s="75"/>
      <c r="D2972" s="58"/>
      <c r="E2972" s="58"/>
      <c r="F2972" s="58"/>
      <c r="G2972" s="58"/>
      <c r="H2972" s="60"/>
      <c r="I2972" s="60"/>
      <c r="J2972" s="60"/>
      <c r="K2972" s="60"/>
      <c r="M2972" s="61"/>
      <c r="N2972" s="61"/>
      <c r="O2972" s="62"/>
      <c r="P2972" s="125"/>
      <c r="W2972" s="62"/>
      <c r="X2972" s="62"/>
    </row>
    <row r="2973" spans="1:24" s="57" customFormat="1" x14ac:dyDescent="0.25">
      <c r="A2973" s="75"/>
      <c r="D2973" s="58"/>
      <c r="E2973" s="58"/>
      <c r="F2973" s="58"/>
      <c r="G2973" s="58"/>
      <c r="H2973" s="60"/>
      <c r="I2973" s="60"/>
      <c r="J2973" s="60"/>
      <c r="K2973" s="60"/>
      <c r="M2973" s="61"/>
      <c r="N2973" s="61"/>
      <c r="O2973" s="62"/>
      <c r="P2973" s="125"/>
      <c r="W2973" s="62"/>
      <c r="X2973" s="62"/>
    </row>
    <row r="2974" spans="1:24" s="57" customFormat="1" x14ac:dyDescent="0.25">
      <c r="A2974" s="75"/>
      <c r="D2974" s="58"/>
      <c r="E2974" s="58"/>
      <c r="F2974" s="58"/>
      <c r="G2974" s="58"/>
      <c r="H2974" s="60"/>
      <c r="I2974" s="60"/>
      <c r="J2974" s="60"/>
      <c r="K2974" s="60"/>
      <c r="M2974" s="61"/>
      <c r="N2974" s="61"/>
      <c r="O2974" s="62"/>
      <c r="P2974" s="125"/>
      <c r="W2974" s="62"/>
      <c r="X2974" s="62"/>
    </row>
    <row r="2975" spans="1:24" s="57" customFormat="1" x14ac:dyDescent="0.25">
      <c r="A2975" s="75"/>
      <c r="D2975" s="58"/>
      <c r="E2975" s="58"/>
      <c r="F2975" s="58"/>
      <c r="G2975" s="58"/>
      <c r="H2975" s="60"/>
      <c r="I2975" s="60"/>
      <c r="J2975" s="60"/>
      <c r="K2975" s="60"/>
      <c r="M2975" s="61"/>
      <c r="N2975" s="61"/>
      <c r="O2975" s="62"/>
      <c r="P2975" s="125"/>
      <c r="W2975" s="62"/>
      <c r="X2975" s="62"/>
    </row>
    <row r="2976" spans="1:24" s="57" customFormat="1" x14ac:dyDescent="0.25">
      <c r="A2976" s="75"/>
      <c r="D2976" s="58"/>
      <c r="E2976" s="58"/>
      <c r="F2976" s="58"/>
      <c r="G2976" s="58"/>
      <c r="H2976" s="60"/>
      <c r="I2976" s="60"/>
      <c r="J2976" s="60"/>
      <c r="K2976" s="60"/>
      <c r="M2976" s="61"/>
      <c r="N2976" s="61"/>
      <c r="O2976" s="62"/>
      <c r="P2976" s="125"/>
      <c r="W2976" s="62"/>
      <c r="X2976" s="62"/>
    </row>
    <row r="2977" spans="1:24" s="57" customFormat="1" x14ac:dyDescent="0.25">
      <c r="A2977" s="75"/>
      <c r="D2977" s="58"/>
      <c r="E2977" s="58"/>
      <c r="F2977" s="58"/>
      <c r="G2977" s="58"/>
      <c r="H2977" s="60"/>
      <c r="I2977" s="60"/>
      <c r="J2977" s="60"/>
      <c r="K2977" s="60"/>
      <c r="M2977" s="61"/>
      <c r="N2977" s="61"/>
      <c r="O2977" s="62"/>
      <c r="P2977" s="125"/>
      <c r="W2977" s="62"/>
      <c r="X2977" s="62"/>
    </row>
    <row r="2978" spans="1:24" s="57" customFormat="1" x14ac:dyDescent="0.25">
      <c r="A2978" s="75"/>
      <c r="D2978" s="58"/>
      <c r="E2978" s="58"/>
      <c r="F2978" s="58"/>
      <c r="G2978" s="58"/>
      <c r="H2978" s="60"/>
      <c r="I2978" s="60"/>
      <c r="J2978" s="60"/>
      <c r="K2978" s="60"/>
      <c r="M2978" s="61"/>
      <c r="N2978" s="61"/>
      <c r="O2978" s="62"/>
      <c r="P2978" s="125"/>
      <c r="W2978" s="62"/>
      <c r="X2978" s="62"/>
    </row>
    <row r="2979" spans="1:24" s="57" customFormat="1" x14ac:dyDescent="0.25">
      <c r="A2979" s="75"/>
      <c r="D2979" s="58"/>
      <c r="E2979" s="58"/>
      <c r="F2979" s="58"/>
      <c r="G2979" s="58"/>
      <c r="H2979" s="60"/>
      <c r="I2979" s="60"/>
      <c r="J2979" s="60"/>
      <c r="K2979" s="60"/>
      <c r="M2979" s="61"/>
      <c r="N2979" s="61"/>
      <c r="O2979" s="62"/>
      <c r="P2979" s="125"/>
      <c r="W2979" s="62"/>
      <c r="X2979" s="62"/>
    </row>
    <row r="2980" spans="1:24" s="57" customFormat="1" x14ac:dyDescent="0.25">
      <c r="A2980" s="75"/>
      <c r="D2980" s="58"/>
      <c r="E2980" s="58"/>
      <c r="F2980" s="58"/>
      <c r="G2980" s="58"/>
      <c r="H2980" s="60"/>
      <c r="I2980" s="60"/>
      <c r="J2980" s="60"/>
      <c r="K2980" s="60"/>
      <c r="M2980" s="61"/>
      <c r="N2980" s="61"/>
      <c r="O2980" s="62"/>
      <c r="P2980" s="125"/>
      <c r="W2980" s="62"/>
      <c r="X2980" s="62"/>
    </row>
    <row r="2981" spans="1:24" s="57" customFormat="1" x14ac:dyDescent="0.25">
      <c r="A2981" s="75"/>
      <c r="D2981" s="58"/>
      <c r="E2981" s="58"/>
      <c r="F2981" s="58"/>
      <c r="G2981" s="58"/>
      <c r="H2981" s="60"/>
      <c r="I2981" s="60"/>
      <c r="J2981" s="60"/>
      <c r="K2981" s="60"/>
      <c r="M2981" s="61"/>
      <c r="N2981" s="61"/>
      <c r="O2981" s="62"/>
      <c r="P2981" s="125"/>
      <c r="W2981" s="62"/>
      <c r="X2981" s="62"/>
    </row>
    <row r="2982" spans="1:24" s="57" customFormat="1" x14ac:dyDescent="0.25">
      <c r="A2982" s="75"/>
      <c r="D2982" s="58"/>
      <c r="E2982" s="58"/>
      <c r="F2982" s="58"/>
      <c r="G2982" s="58"/>
      <c r="H2982" s="60"/>
      <c r="I2982" s="60"/>
      <c r="J2982" s="60"/>
      <c r="K2982" s="60"/>
      <c r="M2982" s="61"/>
      <c r="N2982" s="61"/>
      <c r="O2982" s="62"/>
      <c r="P2982" s="125"/>
      <c r="W2982" s="62"/>
      <c r="X2982" s="62"/>
    </row>
    <row r="2983" spans="1:24" s="57" customFormat="1" x14ac:dyDescent="0.25">
      <c r="A2983" s="75"/>
      <c r="D2983" s="58"/>
      <c r="E2983" s="58"/>
      <c r="F2983" s="58"/>
      <c r="G2983" s="58"/>
      <c r="H2983" s="60"/>
      <c r="I2983" s="60"/>
      <c r="J2983" s="60"/>
      <c r="K2983" s="60"/>
      <c r="M2983" s="61"/>
      <c r="N2983" s="61"/>
      <c r="O2983" s="62"/>
      <c r="P2983" s="125"/>
      <c r="W2983" s="62"/>
      <c r="X2983" s="62"/>
    </row>
    <row r="2984" spans="1:24" s="57" customFormat="1" x14ac:dyDescent="0.25">
      <c r="A2984" s="75"/>
      <c r="D2984" s="58"/>
      <c r="E2984" s="58"/>
      <c r="F2984" s="58"/>
      <c r="G2984" s="58"/>
      <c r="H2984" s="60"/>
      <c r="I2984" s="60"/>
      <c r="J2984" s="60"/>
      <c r="K2984" s="60"/>
      <c r="M2984" s="61"/>
      <c r="N2984" s="61"/>
      <c r="O2984" s="62"/>
      <c r="P2984" s="125"/>
      <c r="W2984" s="62"/>
      <c r="X2984" s="62"/>
    </row>
    <row r="2985" spans="1:24" s="57" customFormat="1" x14ac:dyDescent="0.25">
      <c r="A2985" s="75"/>
      <c r="D2985" s="58"/>
      <c r="E2985" s="58"/>
      <c r="F2985" s="58"/>
      <c r="G2985" s="58"/>
      <c r="H2985" s="60"/>
      <c r="I2985" s="60"/>
      <c r="J2985" s="60"/>
      <c r="K2985" s="60"/>
      <c r="M2985" s="61"/>
      <c r="N2985" s="61"/>
      <c r="O2985" s="62"/>
      <c r="P2985" s="125"/>
      <c r="W2985" s="62"/>
      <c r="X2985" s="62"/>
    </row>
    <row r="2986" spans="1:24" s="57" customFormat="1" x14ac:dyDescent="0.25">
      <c r="A2986" s="75"/>
      <c r="D2986" s="58"/>
      <c r="E2986" s="58"/>
      <c r="F2986" s="58"/>
      <c r="G2986" s="58"/>
      <c r="H2986" s="60"/>
      <c r="I2986" s="60"/>
      <c r="J2986" s="60"/>
      <c r="K2986" s="60"/>
      <c r="M2986" s="61"/>
      <c r="N2986" s="61"/>
      <c r="O2986" s="62"/>
      <c r="P2986" s="125"/>
      <c r="W2986" s="62"/>
      <c r="X2986" s="62"/>
    </row>
    <row r="2987" spans="1:24" s="57" customFormat="1" x14ac:dyDescent="0.25">
      <c r="A2987" s="75"/>
      <c r="D2987" s="58"/>
      <c r="E2987" s="58"/>
      <c r="F2987" s="58"/>
      <c r="G2987" s="58"/>
      <c r="H2987" s="60"/>
      <c r="I2987" s="60"/>
      <c r="J2987" s="60"/>
      <c r="K2987" s="60"/>
      <c r="M2987" s="61"/>
      <c r="N2987" s="61"/>
      <c r="O2987" s="62"/>
      <c r="P2987" s="125"/>
      <c r="W2987" s="62"/>
      <c r="X2987" s="62"/>
    </row>
    <row r="2988" spans="1:24" s="57" customFormat="1" x14ac:dyDescent="0.25">
      <c r="A2988" s="75"/>
      <c r="D2988" s="58"/>
      <c r="E2988" s="58"/>
      <c r="F2988" s="58"/>
      <c r="G2988" s="58"/>
      <c r="H2988" s="60"/>
      <c r="I2988" s="60"/>
      <c r="J2988" s="60"/>
      <c r="K2988" s="60"/>
      <c r="M2988" s="61"/>
      <c r="N2988" s="61"/>
      <c r="O2988" s="62"/>
      <c r="P2988" s="125"/>
      <c r="W2988" s="62"/>
      <c r="X2988" s="62"/>
    </row>
    <row r="2989" spans="1:24" s="57" customFormat="1" x14ac:dyDescent="0.25">
      <c r="A2989" s="75"/>
      <c r="D2989" s="58"/>
      <c r="E2989" s="58"/>
      <c r="F2989" s="58"/>
      <c r="G2989" s="58"/>
      <c r="H2989" s="60"/>
      <c r="I2989" s="60"/>
      <c r="J2989" s="60"/>
      <c r="K2989" s="60"/>
      <c r="M2989" s="61"/>
      <c r="N2989" s="61"/>
      <c r="O2989" s="62"/>
      <c r="P2989" s="125"/>
      <c r="W2989" s="62"/>
      <c r="X2989" s="62"/>
    </row>
    <row r="2990" spans="1:24" s="57" customFormat="1" x14ac:dyDescent="0.25">
      <c r="A2990" s="75"/>
      <c r="D2990" s="58"/>
      <c r="E2990" s="58"/>
      <c r="F2990" s="58"/>
      <c r="G2990" s="58"/>
      <c r="H2990" s="60"/>
      <c r="I2990" s="60"/>
      <c r="J2990" s="60"/>
      <c r="K2990" s="60"/>
      <c r="M2990" s="61"/>
      <c r="N2990" s="61"/>
      <c r="O2990" s="62"/>
      <c r="P2990" s="125"/>
      <c r="W2990" s="62"/>
      <c r="X2990" s="62"/>
    </row>
    <row r="2991" spans="1:24" s="57" customFormat="1" x14ac:dyDescent="0.25">
      <c r="A2991" s="75"/>
      <c r="D2991" s="58"/>
      <c r="E2991" s="58"/>
      <c r="F2991" s="58"/>
      <c r="G2991" s="58"/>
      <c r="H2991" s="60"/>
      <c r="I2991" s="60"/>
      <c r="J2991" s="60"/>
      <c r="K2991" s="60"/>
      <c r="M2991" s="61"/>
      <c r="N2991" s="61"/>
      <c r="O2991" s="62"/>
      <c r="P2991" s="125"/>
      <c r="W2991" s="62"/>
      <c r="X2991" s="62"/>
    </row>
    <row r="2992" spans="1:24" s="57" customFormat="1" x14ac:dyDescent="0.25">
      <c r="A2992" s="75"/>
      <c r="D2992" s="58"/>
      <c r="E2992" s="58"/>
      <c r="F2992" s="58"/>
      <c r="G2992" s="58"/>
      <c r="H2992" s="60"/>
      <c r="I2992" s="60"/>
      <c r="J2992" s="60"/>
      <c r="K2992" s="60"/>
      <c r="M2992" s="61"/>
      <c r="N2992" s="61"/>
      <c r="O2992" s="62"/>
      <c r="P2992" s="125"/>
      <c r="W2992" s="62"/>
      <c r="X2992" s="62"/>
    </row>
    <row r="2993" spans="1:24" s="57" customFormat="1" x14ac:dyDescent="0.25">
      <c r="A2993" s="75"/>
      <c r="D2993" s="58"/>
      <c r="E2993" s="58"/>
      <c r="F2993" s="58"/>
      <c r="G2993" s="58"/>
      <c r="H2993" s="60"/>
      <c r="I2993" s="60"/>
      <c r="J2993" s="60"/>
      <c r="K2993" s="60"/>
      <c r="M2993" s="61"/>
      <c r="N2993" s="61"/>
      <c r="O2993" s="62"/>
      <c r="P2993" s="125"/>
      <c r="W2993" s="62"/>
      <c r="X2993" s="62"/>
    </row>
    <row r="2994" spans="1:24" s="57" customFormat="1" x14ac:dyDescent="0.25">
      <c r="A2994" s="75"/>
      <c r="D2994" s="58"/>
      <c r="E2994" s="58"/>
      <c r="F2994" s="58"/>
      <c r="G2994" s="58"/>
      <c r="H2994" s="60"/>
      <c r="I2994" s="60"/>
      <c r="J2994" s="60"/>
      <c r="K2994" s="60"/>
      <c r="M2994" s="61"/>
      <c r="N2994" s="61"/>
      <c r="O2994" s="62"/>
      <c r="P2994" s="125"/>
      <c r="W2994" s="62"/>
      <c r="X2994" s="62"/>
    </row>
    <row r="2995" spans="1:24" s="57" customFormat="1" x14ac:dyDescent="0.25">
      <c r="A2995" s="75"/>
      <c r="D2995" s="58"/>
      <c r="E2995" s="58"/>
      <c r="F2995" s="58"/>
      <c r="G2995" s="58"/>
      <c r="H2995" s="60"/>
      <c r="I2995" s="60"/>
      <c r="J2995" s="60"/>
      <c r="K2995" s="60"/>
      <c r="M2995" s="61"/>
      <c r="N2995" s="61"/>
      <c r="O2995" s="62"/>
      <c r="P2995" s="125"/>
      <c r="W2995" s="62"/>
      <c r="X2995" s="62"/>
    </row>
    <row r="2996" spans="1:24" s="57" customFormat="1" x14ac:dyDescent="0.25">
      <c r="A2996" s="75"/>
      <c r="D2996" s="58"/>
      <c r="E2996" s="58"/>
      <c r="F2996" s="58"/>
      <c r="G2996" s="58"/>
      <c r="H2996" s="60"/>
      <c r="I2996" s="60"/>
      <c r="J2996" s="60"/>
      <c r="K2996" s="60"/>
      <c r="M2996" s="61"/>
      <c r="N2996" s="61"/>
      <c r="O2996" s="62"/>
      <c r="P2996" s="125"/>
      <c r="W2996" s="62"/>
      <c r="X2996" s="62"/>
    </row>
    <row r="2997" spans="1:24" s="57" customFormat="1" x14ac:dyDescent="0.25">
      <c r="A2997" s="75"/>
      <c r="D2997" s="58"/>
      <c r="E2997" s="58"/>
      <c r="F2997" s="58"/>
      <c r="G2997" s="58"/>
      <c r="H2997" s="60"/>
      <c r="I2997" s="60"/>
      <c r="J2997" s="60"/>
      <c r="K2997" s="60"/>
      <c r="M2997" s="61"/>
      <c r="N2997" s="61"/>
      <c r="O2997" s="62"/>
      <c r="P2997" s="125"/>
      <c r="W2997" s="62"/>
      <c r="X2997" s="62"/>
    </row>
    <row r="2998" spans="1:24" s="57" customFormat="1" x14ac:dyDescent="0.25">
      <c r="A2998" s="75"/>
      <c r="D2998" s="58"/>
      <c r="E2998" s="58"/>
      <c r="F2998" s="58"/>
      <c r="G2998" s="58"/>
      <c r="H2998" s="60"/>
      <c r="I2998" s="60"/>
      <c r="J2998" s="60"/>
      <c r="K2998" s="60"/>
      <c r="M2998" s="61"/>
      <c r="N2998" s="61"/>
      <c r="O2998" s="62"/>
      <c r="P2998" s="125"/>
      <c r="W2998" s="62"/>
      <c r="X2998" s="62"/>
    </row>
    <row r="2999" spans="1:24" s="57" customFormat="1" x14ac:dyDescent="0.25">
      <c r="A2999" s="75"/>
      <c r="D2999" s="58"/>
      <c r="E2999" s="58"/>
      <c r="F2999" s="58"/>
      <c r="G2999" s="58"/>
      <c r="H2999" s="60"/>
      <c r="I2999" s="60"/>
      <c r="J2999" s="60"/>
      <c r="K2999" s="60"/>
      <c r="M2999" s="61"/>
      <c r="N2999" s="61"/>
      <c r="O2999" s="62"/>
      <c r="P2999" s="125"/>
      <c r="W2999" s="62"/>
      <c r="X2999" s="62"/>
    </row>
    <row r="3000" spans="1:24" s="57" customFormat="1" x14ac:dyDescent="0.25">
      <c r="A3000" s="75"/>
      <c r="D3000" s="58"/>
      <c r="E3000" s="58"/>
      <c r="F3000" s="58"/>
      <c r="G3000" s="58"/>
      <c r="H3000" s="60"/>
      <c r="I3000" s="60"/>
      <c r="J3000" s="60"/>
      <c r="K3000" s="60"/>
      <c r="M3000" s="61"/>
      <c r="N3000" s="61"/>
      <c r="O3000" s="62"/>
      <c r="P3000" s="125"/>
      <c r="W3000" s="62"/>
      <c r="X3000" s="62"/>
    </row>
    <row r="3001" spans="1:24" s="57" customFormat="1" x14ac:dyDescent="0.25">
      <c r="A3001" s="75"/>
      <c r="D3001" s="58"/>
      <c r="E3001" s="58"/>
      <c r="F3001" s="58"/>
      <c r="G3001" s="58"/>
      <c r="H3001" s="60"/>
      <c r="I3001" s="60"/>
      <c r="J3001" s="60"/>
      <c r="K3001" s="60"/>
      <c r="M3001" s="61"/>
      <c r="N3001" s="61"/>
      <c r="O3001" s="62"/>
      <c r="P3001" s="125"/>
      <c r="W3001" s="62"/>
      <c r="X3001" s="62"/>
    </row>
    <row r="3002" spans="1:24" s="57" customFormat="1" x14ac:dyDescent="0.25">
      <c r="A3002" s="75"/>
      <c r="D3002" s="58"/>
      <c r="E3002" s="58"/>
      <c r="F3002" s="58"/>
      <c r="G3002" s="58"/>
      <c r="H3002" s="60"/>
      <c r="I3002" s="60"/>
      <c r="J3002" s="60"/>
      <c r="K3002" s="60"/>
      <c r="M3002" s="61"/>
      <c r="N3002" s="61"/>
      <c r="O3002" s="62"/>
      <c r="P3002" s="125"/>
      <c r="W3002" s="62"/>
      <c r="X3002" s="62"/>
    </row>
    <row r="3003" spans="1:24" s="57" customFormat="1" x14ac:dyDescent="0.25">
      <c r="A3003" s="75"/>
      <c r="D3003" s="58"/>
      <c r="E3003" s="58"/>
      <c r="F3003" s="58"/>
      <c r="G3003" s="58"/>
      <c r="H3003" s="60"/>
      <c r="I3003" s="60"/>
      <c r="J3003" s="60"/>
      <c r="K3003" s="60"/>
      <c r="M3003" s="61"/>
      <c r="N3003" s="61"/>
      <c r="O3003" s="62"/>
      <c r="P3003" s="125"/>
      <c r="W3003" s="62"/>
      <c r="X3003" s="62"/>
    </row>
    <row r="3004" spans="1:24" s="57" customFormat="1" x14ac:dyDescent="0.25">
      <c r="A3004" s="75"/>
      <c r="D3004" s="58"/>
      <c r="E3004" s="58"/>
      <c r="F3004" s="58"/>
      <c r="G3004" s="58"/>
      <c r="H3004" s="60"/>
      <c r="I3004" s="60"/>
      <c r="J3004" s="60"/>
      <c r="K3004" s="60"/>
      <c r="M3004" s="61"/>
      <c r="N3004" s="61"/>
      <c r="O3004" s="62"/>
      <c r="P3004" s="125"/>
      <c r="W3004" s="62"/>
      <c r="X3004" s="62"/>
    </row>
    <row r="3005" spans="1:24" s="57" customFormat="1" x14ac:dyDescent="0.25">
      <c r="A3005" s="75"/>
      <c r="D3005" s="58"/>
      <c r="E3005" s="58"/>
      <c r="F3005" s="58"/>
      <c r="G3005" s="58"/>
      <c r="H3005" s="60"/>
      <c r="I3005" s="60"/>
      <c r="J3005" s="60"/>
      <c r="K3005" s="60"/>
      <c r="M3005" s="61"/>
      <c r="N3005" s="61"/>
      <c r="O3005" s="62"/>
      <c r="P3005" s="125"/>
      <c r="W3005" s="62"/>
      <c r="X3005" s="62"/>
    </row>
    <row r="3006" spans="1:24" s="57" customFormat="1" x14ac:dyDescent="0.25">
      <c r="A3006" s="75"/>
      <c r="D3006" s="58"/>
      <c r="E3006" s="58"/>
      <c r="F3006" s="58"/>
      <c r="G3006" s="58"/>
      <c r="H3006" s="60"/>
      <c r="I3006" s="60"/>
      <c r="J3006" s="60"/>
      <c r="K3006" s="60"/>
      <c r="M3006" s="61"/>
      <c r="N3006" s="61"/>
      <c r="O3006" s="62"/>
      <c r="P3006" s="125"/>
      <c r="W3006" s="62"/>
      <c r="X3006" s="62"/>
    </row>
    <row r="3007" spans="1:24" s="57" customFormat="1" x14ac:dyDescent="0.25">
      <c r="A3007" s="75"/>
      <c r="D3007" s="58"/>
      <c r="E3007" s="58"/>
      <c r="F3007" s="58"/>
      <c r="G3007" s="58"/>
      <c r="H3007" s="60"/>
      <c r="I3007" s="60"/>
      <c r="J3007" s="60"/>
      <c r="K3007" s="60"/>
      <c r="M3007" s="61"/>
      <c r="N3007" s="61"/>
      <c r="O3007" s="62"/>
      <c r="P3007" s="125"/>
      <c r="W3007" s="62"/>
      <c r="X3007" s="62"/>
    </row>
    <row r="3008" spans="1:24" s="57" customFormat="1" x14ac:dyDescent="0.25">
      <c r="A3008" s="75"/>
      <c r="D3008" s="58"/>
      <c r="E3008" s="58"/>
      <c r="F3008" s="58"/>
      <c r="G3008" s="58"/>
      <c r="H3008" s="60"/>
      <c r="I3008" s="60"/>
      <c r="J3008" s="60"/>
      <c r="K3008" s="60"/>
      <c r="M3008" s="61"/>
      <c r="N3008" s="61"/>
      <c r="O3008" s="62"/>
      <c r="P3008" s="125"/>
      <c r="W3008" s="62"/>
      <c r="X3008" s="62"/>
    </row>
    <row r="3009" spans="1:24" s="57" customFormat="1" x14ac:dyDescent="0.25">
      <c r="A3009" s="75"/>
      <c r="D3009" s="58"/>
      <c r="E3009" s="58"/>
      <c r="F3009" s="58"/>
      <c r="G3009" s="58"/>
      <c r="H3009" s="60"/>
      <c r="I3009" s="60"/>
      <c r="J3009" s="60"/>
      <c r="K3009" s="60"/>
      <c r="M3009" s="61"/>
      <c r="N3009" s="61"/>
      <c r="O3009" s="62"/>
      <c r="P3009" s="125"/>
      <c r="W3009" s="62"/>
      <c r="X3009" s="62"/>
    </row>
    <row r="3010" spans="1:24" s="57" customFormat="1" x14ac:dyDescent="0.25">
      <c r="A3010" s="75"/>
      <c r="D3010" s="58"/>
      <c r="E3010" s="58"/>
      <c r="F3010" s="58"/>
      <c r="G3010" s="58"/>
      <c r="H3010" s="60"/>
      <c r="I3010" s="60"/>
      <c r="J3010" s="60"/>
      <c r="K3010" s="60"/>
      <c r="M3010" s="61"/>
      <c r="N3010" s="61"/>
      <c r="O3010" s="62"/>
      <c r="P3010" s="125"/>
      <c r="W3010" s="62"/>
      <c r="X3010" s="62"/>
    </row>
    <row r="3011" spans="1:24" s="57" customFormat="1" x14ac:dyDescent="0.25">
      <c r="A3011" s="75"/>
      <c r="D3011" s="58"/>
      <c r="E3011" s="58"/>
      <c r="F3011" s="58"/>
      <c r="G3011" s="58"/>
      <c r="H3011" s="60"/>
      <c r="I3011" s="60"/>
      <c r="J3011" s="60"/>
      <c r="K3011" s="60"/>
      <c r="M3011" s="61"/>
      <c r="N3011" s="61"/>
      <c r="O3011" s="62"/>
      <c r="P3011" s="125"/>
      <c r="W3011" s="62"/>
      <c r="X3011" s="62"/>
    </row>
    <row r="3012" spans="1:24" s="57" customFormat="1" x14ac:dyDescent="0.25">
      <c r="A3012" s="75"/>
      <c r="D3012" s="58"/>
      <c r="E3012" s="58"/>
      <c r="F3012" s="58"/>
      <c r="G3012" s="58"/>
      <c r="H3012" s="60"/>
      <c r="I3012" s="60"/>
      <c r="J3012" s="60"/>
      <c r="K3012" s="60"/>
      <c r="M3012" s="61"/>
      <c r="N3012" s="61"/>
      <c r="O3012" s="62"/>
      <c r="P3012" s="125"/>
      <c r="W3012" s="62"/>
      <c r="X3012" s="62"/>
    </row>
    <row r="3013" spans="1:24" s="57" customFormat="1" x14ac:dyDescent="0.25">
      <c r="A3013" s="75"/>
      <c r="D3013" s="58"/>
      <c r="E3013" s="58"/>
      <c r="F3013" s="58"/>
      <c r="G3013" s="58"/>
      <c r="H3013" s="60"/>
      <c r="I3013" s="60"/>
      <c r="J3013" s="60"/>
      <c r="K3013" s="60"/>
      <c r="M3013" s="61"/>
      <c r="N3013" s="61"/>
      <c r="O3013" s="62"/>
      <c r="P3013" s="125"/>
      <c r="W3013" s="62"/>
      <c r="X3013" s="62"/>
    </row>
    <row r="3014" spans="1:24" s="57" customFormat="1" x14ac:dyDescent="0.25">
      <c r="A3014" s="75"/>
      <c r="D3014" s="58"/>
      <c r="E3014" s="58"/>
      <c r="F3014" s="58"/>
      <c r="G3014" s="58"/>
      <c r="H3014" s="60"/>
      <c r="I3014" s="60"/>
      <c r="J3014" s="60"/>
      <c r="K3014" s="60"/>
      <c r="M3014" s="61"/>
      <c r="N3014" s="61"/>
      <c r="O3014" s="62"/>
      <c r="P3014" s="125"/>
      <c r="W3014" s="62"/>
      <c r="X3014" s="62"/>
    </row>
    <row r="3015" spans="1:24" s="57" customFormat="1" x14ac:dyDescent="0.25">
      <c r="A3015" s="75"/>
      <c r="D3015" s="58"/>
      <c r="E3015" s="58"/>
      <c r="F3015" s="58"/>
      <c r="G3015" s="58"/>
      <c r="H3015" s="60"/>
      <c r="I3015" s="60"/>
      <c r="J3015" s="60"/>
      <c r="K3015" s="60"/>
      <c r="M3015" s="61"/>
      <c r="N3015" s="61"/>
      <c r="O3015" s="62"/>
      <c r="P3015" s="125"/>
      <c r="W3015" s="62"/>
      <c r="X3015" s="62"/>
    </row>
    <row r="3016" spans="1:24" s="57" customFormat="1" x14ac:dyDescent="0.25">
      <c r="A3016" s="75"/>
      <c r="D3016" s="58"/>
      <c r="E3016" s="58"/>
      <c r="F3016" s="58"/>
      <c r="G3016" s="58"/>
      <c r="H3016" s="60"/>
      <c r="I3016" s="60"/>
      <c r="J3016" s="60"/>
      <c r="K3016" s="60"/>
      <c r="M3016" s="61"/>
      <c r="N3016" s="61"/>
      <c r="O3016" s="62"/>
      <c r="P3016" s="125"/>
      <c r="W3016" s="62"/>
      <c r="X3016" s="62"/>
    </row>
    <row r="3017" spans="1:24" s="57" customFormat="1" x14ac:dyDescent="0.25">
      <c r="A3017" s="75"/>
      <c r="D3017" s="58"/>
      <c r="E3017" s="58"/>
      <c r="F3017" s="58"/>
      <c r="G3017" s="58"/>
      <c r="H3017" s="60"/>
      <c r="I3017" s="60"/>
      <c r="J3017" s="60"/>
      <c r="K3017" s="60"/>
      <c r="M3017" s="61"/>
      <c r="N3017" s="61"/>
      <c r="O3017" s="62"/>
      <c r="P3017" s="125"/>
      <c r="W3017" s="62"/>
      <c r="X3017" s="62"/>
    </row>
    <row r="3018" spans="1:24" s="57" customFormat="1" x14ac:dyDescent="0.25">
      <c r="A3018" s="75"/>
      <c r="D3018" s="58"/>
      <c r="E3018" s="58"/>
      <c r="F3018" s="58"/>
      <c r="G3018" s="58"/>
      <c r="H3018" s="60"/>
      <c r="I3018" s="60"/>
      <c r="J3018" s="60"/>
      <c r="K3018" s="60"/>
      <c r="M3018" s="61"/>
      <c r="N3018" s="61"/>
      <c r="O3018" s="62"/>
      <c r="P3018" s="125"/>
      <c r="W3018" s="62"/>
      <c r="X3018" s="62"/>
    </row>
    <row r="3019" spans="1:24" s="57" customFormat="1" x14ac:dyDescent="0.25">
      <c r="A3019" s="75"/>
      <c r="D3019" s="58"/>
      <c r="E3019" s="58"/>
      <c r="F3019" s="58"/>
      <c r="G3019" s="58"/>
      <c r="H3019" s="60"/>
      <c r="I3019" s="60"/>
      <c r="J3019" s="60"/>
      <c r="K3019" s="60"/>
      <c r="M3019" s="61"/>
      <c r="N3019" s="61"/>
      <c r="O3019" s="62"/>
      <c r="P3019" s="125"/>
      <c r="W3019" s="62"/>
      <c r="X3019" s="62"/>
    </row>
    <row r="3020" spans="1:24" s="57" customFormat="1" x14ac:dyDescent="0.25">
      <c r="A3020" s="75"/>
      <c r="D3020" s="58"/>
      <c r="E3020" s="58"/>
      <c r="F3020" s="58"/>
      <c r="G3020" s="58"/>
      <c r="H3020" s="60"/>
      <c r="I3020" s="60"/>
      <c r="J3020" s="60"/>
      <c r="K3020" s="60"/>
      <c r="M3020" s="61"/>
      <c r="N3020" s="61"/>
      <c r="O3020" s="62"/>
      <c r="P3020" s="125"/>
      <c r="W3020" s="62"/>
      <c r="X3020" s="62"/>
    </row>
    <row r="3021" spans="1:24" s="57" customFormat="1" x14ac:dyDescent="0.25">
      <c r="A3021" s="75"/>
      <c r="D3021" s="58"/>
      <c r="E3021" s="58"/>
      <c r="F3021" s="58"/>
      <c r="G3021" s="58"/>
      <c r="H3021" s="60"/>
      <c r="I3021" s="60"/>
      <c r="J3021" s="60"/>
      <c r="K3021" s="60"/>
      <c r="M3021" s="61"/>
      <c r="N3021" s="61"/>
      <c r="O3021" s="62"/>
      <c r="P3021" s="125"/>
      <c r="W3021" s="62"/>
      <c r="X3021" s="62"/>
    </row>
    <row r="3022" spans="1:24" s="57" customFormat="1" x14ac:dyDescent="0.25">
      <c r="A3022" s="75"/>
      <c r="D3022" s="58"/>
      <c r="E3022" s="58"/>
      <c r="F3022" s="58"/>
      <c r="G3022" s="58"/>
      <c r="H3022" s="60"/>
      <c r="I3022" s="60"/>
      <c r="J3022" s="60"/>
      <c r="K3022" s="60"/>
      <c r="M3022" s="61"/>
      <c r="N3022" s="61"/>
      <c r="O3022" s="62"/>
      <c r="P3022" s="125"/>
      <c r="W3022" s="62"/>
      <c r="X3022" s="62"/>
    </row>
    <row r="3023" spans="1:24" s="57" customFormat="1" x14ac:dyDescent="0.25">
      <c r="A3023" s="75"/>
      <c r="D3023" s="58"/>
      <c r="E3023" s="58"/>
      <c r="F3023" s="58"/>
      <c r="G3023" s="58"/>
      <c r="H3023" s="60"/>
      <c r="I3023" s="60"/>
      <c r="J3023" s="60"/>
      <c r="K3023" s="60"/>
      <c r="M3023" s="61"/>
      <c r="N3023" s="61"/>
      <c r="O3023" s="62"/>
      <c r="P3023" s="125"/>
      <c r="W3023" s="62"/>
      <c r="X3023" s="62"/>
    </row>
    <row r="3024" spans="1:24" s="57" customFormat="1" x14ac:dyDescent="0.25">
      <c r="A3024" s="75"/>
      <c r="D3024" s="58"/>
      <c r="E3024" s="58"/>
      <c r="F3024" s="58"/>
      <c r="G3024" s="58"/>
      <c r="H3024" s="60"/>
      <c r="I3024" s="60"/>
      <c r="J3024" s="60"/>
      <c r="K3024" s="60"/>
      <c r="M3024" s="61"/>
      <c r="N3024" s="61"/>
      <c r="O3024" s="62"/>
      <c r="P3024" s="125"/>
      <c r="W3024" s="62"/>
      <c r="X3024" s="62"/>
    </row>
    <row r="3025" spans="1:24" s="57" customFormat="1" x14ac:dyDescent="0.25">
      <c r="A3025" s="75"/>
      <c r="D3025" s="58"/>
      <c r="E3025" s="58"/>
      <c r="F3025" s="58"/>
      <c r="G3025" s="58"/>
      <c r="H3025" s="60"/>
      <c r="I3025" s="60"/>
      <c r="J3025" s="60"/>
      <c r="K3025" s="60"/>
      <c r="M3025" s="61"/>
      <c r="N3025" s="61"/>
      <c r="O3025" s="62"/>
      <c r="P3025" s="125"/>
      <c r="W3025" s="62"/>
      <c r="X3025" s="62"/>
    </row>
    <row r="3026" spans="1:24" s="57" customFormat="1" x14ac:dyDescent="0.25">
      <c r="A3026" s="75"/>
      <c r="D3026" s="58"/>
      <c r="E3026" s="58"/>
      <c r="F3026" s="58"/>
      <c r="G3026" s="58"/>
      <c r="H3026" s="60"/>
      <c r="I3026" s="60"/>
      <c r="J3026" s="60"/>
      <c r="K3026" s="60"/>
      <c r="M3026" s="61"/>
      <c r="N3026" s="61"/>
      <c r="O3026" s="62"/>
      <c r="P3026" s="125"/>
      <c r="W3026" s="62"/>
      <c r="X3026" s="62"/>
    </row>
    <row r="3027" spans="1:24" s="57" customFormat="1" x14ac:dyDescent="0.25">
      <c r="A3027" s="75"/>
      <c r="D3027" s="58"/>
      <c r="E3027" s="58"/>
      <c r="F3027" s="58"/>
      <c r="G3027" s="58"/>
      <c r="H3027" s="60"/>
      <c r="I3027" s="60"/>
      <c r="J3027" s="60"/>
      <c r="K3027" s="60"/>
      <c r="M3027" s="61"/>
      <c r="N3027" s="61"/>
      <c r="O3027" s="62"/>
      <c r="P3027" s="125"/>
      <c r="W3027" s="62"/>
      <c r="X3027" s="62"/>
    </row>
    <row r="3028" spans="1:24" s="57" customFormat="1" x14ac:dyDescent="0.25">
      <c r="A3028" s="75"/>
      <c r="D3028" s="58"/>
      <c r="E3028" s="58"/>
      <c r="F3028" s="58"/>
      <c r="G3028" s="58"/>
      <c r="H3028" s="60"/>
      <c r="I3028" s="60"/>
      <c r="J3028" s="60"/>
      <c r="K3028" s="60"/>
      <c r="M3028" s="61"/>
      <c r="N3028" s="61"/>
      <c r="O3028" s="62"/>
      <c r="P3028" s="125"/>
      <c r="W3028" s="62"/>
      <c r="X3028" s="62"/>
    </row>
    <row r="3029" spans="1:24" s="57" customFormat="1" x14ac:dyDescent="0.25">
      <c r="A3029" s="75"/>
      <c r="D3029" s="58"/>
      <c r="E3029" s="58"/>
      <c r="F3029" s="58"/>
      <c r="G3029" s="58"/>
      <c r="H3029" s="60"/>
      <c r="I3029" s="60"/>
      <c r="J3029" s="60"/>
      <c r="K3029" s="60"/>
      <c r="M3029" s="61"/>
      <c r="N3029" s="61"/>
      <c r="O3029" s="62"/>
      <c r="P3029" s="125"/>
      <c r="W3029" s="62"/>
      <c r="X3029" s="62"/>
    </row>
    <row r="3030" spans="1:24" s="57" customFormat="1" x14ac:dyDescent="0.25">
      <c r="A3030" s="75"/>
      <c r="D3030" s="58"/>
      <c r="E3030" s="58"/>
      <c r="F3030" s="58"/>
      <c r="G3030" s="58"/>
      <c r="H3030" s="60"/>
      <c r="I3030" s="60"/>
      <c r="J3030" s="60"/>
      <c r="K3030" s="60"/>
      <c r="M3030" s="61"/>
      <c r="N3030" s="61"/>
      <c r="O3030" s="62"/>
      <c r="P3030" s="125"/>
      <c r="W3030" s="62"/>
      <c r="X3030" s="62"/>
    </row>
    <row r="3031" spans="1:24" s="57" customFormat="1" x14ac:dyDescent="0.25">
      <c r="A3031" s="75"/>
      <c r="D3031" s="58"/>
      <c r="E3031" s="58"/>
      <c r="F3031" s="58"/>
      <c r="G3031" s="58"/>
      <c r="H3031" s="60"/>
      <c r="I3031" s="60"/>
      <c r="J3031" s="60"/>
      <c r="K3031" s="60"/>
      <c r="M3031" s="61"/>
      <c r="N3031" s="61"/>
      <c r="O3031" s="62"/>
      <c r="P3031" s="125"/>
      <c r="W3031" s="62"/>
      <c r="X3031" s="62"/>
    </row>
    <row r="3032" spans="1:24" s="57" customFormat="1" x14ac:dyDescent="0.25">
      <c r="A3032" s="75"/>
      <c r="D3032" s="58"/>
      <c r="E3032" s="58"/>
      <c r="F3032" s="58"/>
      <c r="G3032" s="58"/>
      <c r="H3032" s="60"/>
      <c r="I3032" s="60"/>
      <c r="J3032" s="60"/>
      <c r="K3032" s="60"/>
      <c r="M3032" s="61"/>
      <c r="N3032" s="61"/>
      <c r="O3032" s="62"/>
      <c r="P3032" s="125"/>
      <c r="W3032" s="62"/>
      <c r="X3032" s="62"/>
    </row>
    <row r="3033" spans="1:24" s="57" customFormat="1" x14ac:dyDescent="0.25">
      <c r="A3033" s="75"/>
      <c r="D3033" s="58"/>
      <c r="E3033" s="58"/>
      <c r="F3033" s="58"/>
      <c r="G3033" s="58"/>
      <c r="H3033" s="60"/>
      <c r="I3033" s="60"/>
      <c r="J3033" s="60"/>
      <c r="K3033" s="60"/>
      <c r="M3033" s="61"/>
      <c r="N3033" s="61"/>
      <c r="O3033" s="62"/>
      <c r="P3033" s="125"/>
      <c r="W3033" s="62"/>
      <c r="X3033" s="62"/>
    </row>
    <row r="3034" spans="1:24" s="57" customFormat="1" x14ac:dyDescent="0.25">
      <c r="A3034" s="75"/>
      <c r="D3034" s="58"/>
      <c r="E3034" s="58"/>
      <c r="F3034" s="58"/>
      <c r="G3034" s="58"/>
      <c r="H3034" s="60"/>
      <c r="I3034" s="60"/>
      <c r="J3034" s="60"/>
      <c r="K3034" s="60"/>
      <c r="M3034" s="61"/>
      <c r="N3034" s="61"/>
      <c r="O3034" s="62"/>
      <c r="P3034" s="125"/>
      <c r="W3034" s="62"/>
      <c r="X3034" s="62"/>
    </row>
    <row r="3035" spans="1:24" s="57" customFormat="1" x14ac:dyDescent="0.25">
      <c r="A3035" s="75"/>
      <c r="D3035" s="58"/>
      <c r="E3035" s="58"/>
      <c r="F3035" s="58"/>
      <c r="G3035" s="58"/>
      <c r="H3035" s="60"/>
      <c r="I3035" s="60"/>
      <c r="J3035" s="60"/>
      <c r="K3035" s="60"/>
      <c r="M3035" s="61"/>
      <c r="N3035" s="61"/>
      <c r="O3035" s="62"/>
      <c r="P3035" s="125"/>
      <c r="W3035" s="62"/>
      <c r="X3035" s="62"/>
    </row>
    <row r="3036" spans="1:24" s="57" customFormat="1" x14ac:dyDescent="0.25">
      <c r="A3036" s="75"/>
      <c r="D3036" s="58"/>
      <c r="E3036" s="58"/>
      <c r="F3036" s="58"/>
      <c r="G3036" s="58"/>
      <c r="H3036" s="60"/>
      <c r="I3036" s="60"/>
      <c r="J3036" s="60"/>
      <c r="K3036" s="60"/>
      <c r="M3036" s="61"/>
      <c r="N3036" s="61"/>
      <c r="O3036" s="62"/>
      <c r="P3036" s="125"/>
      <c r="W3036" s="62"/>
      <c r="X3036" s="62"/>
    </row>
    <row r="3037" spans="1:24" s="57" customFormat="1" x14ac:dyDescent="0.25">
      <c r="A3037" s="75"/>
      <c r="D3037" s="58"/>
      <c r="E3037" s="58"/>
      <c r="F3037" s="58"/>
      <c r="G3037" s="58"/>
      <c r="H3037" s="60"/>
      <c r="I3037" s="60"/>
      <c r="J3037" s="60"/>
      <c r="K3037" s="60"/>
      <c r="M3037" s="61"/>
      <c r="N3037" s="61"/>
      <c r="O3037" s="62"/>
      <c r="P3037" s="125"/>
      <c r="W3037" s="62"/>
      <c r="X3037" s="62"/>
    </row>
    <row r="3038" spans="1:24" s="57" customFormat="1" x14ac:dyDescent="0.25">
      <c r="A3038" s="75"/>
      <c r="D3038" s="58"/>
      <c r="E3038" s="58"/>
      <c r="F3038" s="58"/>
      <c r="G3038" s="58"/>
      <c r="H3038" s="60"/>
      <c r="I3038" s="60"/>
      <c r="J3038" s="60"/>
      <c r="K3038" s="60"/>
      <c r="M3038" s="61"/>
      <c r="N3038" s="61"/>
      <c r="O3038" s="62"/>
      <c r="P3038" s="125"/>
      <c r="W3038" s="62"/>
      <c r="X3038" s="62"/>
    </row>
    <row r="3039" spans="1:24" s="57" customFormat="1" x14ac:dyDescent="0.25">
      <c r="A3039" s="75"/>
      <c r="D3039" s="58"/>
      <c r="E3039" s="58"/>
      <c r="F3039" s="58"/>
      <c r="G3039" s="58"/>
      <c r="H3039" s="60"/>
      <c r="I3039" s="60"/>
      <c r="J3039" s="60"/>
      <c r="K3039" s="60"/>
      <c r="M3039" s="61"/>
      <c r="N3039" s="61"/>
      <c r="O3039" s="62"/>
      <c r="P3039" s="125"/>
      <c r="W3039" s="62"/>
      <c r="X3039" s="62"/>
    </row>
    <row r="3040" spans="1:24" s="57" customFormat="1" x14ac:dyDescent="0.25">
      <c r="A3040" s="75"/>
      <c r="D3040" s="58"/>
      <c r="E3040" s="58"/>
      <c r="F3040" s="58"/>
      <c r="G3040" s="58"/>
      <c r="H3040" s="60"/>
      <c r="I3040" s="60"/>
      <c r="J3040" s="60"/>
      <c r="K3040" s="60"/>
      <c r="M3040" s="61"/>
      <c r="N3040" s="61"/>
      <c r="O3040" s="62"/>
      <c r="P3040" s="125"/>
      <c r="W3040" s="62"/>
      <c r="X3040" s="62"/>
    </row>
    <row r="3041" spans="1:24" s="57" customFormat="1" x14ac:dyDescent="0.25">
      <c r="A3041" s="75"/>
      <c r="D3041" s="58"/>
      <c r="E3041" s="58"/>
      <c r="F3041" s="58"/>
      <c r="G3041" s="58"/>
      <c r="H3041" s="60"/>
      <c r="I3041" s="60"/>
      <c r="J3041" s="60"/>
      <c r="K3041" s="60"/>
      <c r="M3041" s="61"/>
      <c r="N3041" s="61"/>
      <c r="O3041" s="62"/>
      <c r="P3041" s="125"/>
      <c r="W3041" s="62"/>
      <c r="X3041" s="62"/>
    </row>
    <row r="3042" spans="1:24" s="57" customFormat="1" x14ac:dyDescent="0.25">
      <c r="A3042" s="75"/>
      <c r="D3042" s="58"/>
      <c r="E3042" s="58"/>
      <c r="F3042" s="58"/>
      <c r="G3042" s="58"/>
      <c r="H3042" s="60"/>
      <c r="I3042" s="60"/>
      <c r="J3042" s="60"/>
      <c r="K3042" s="60"/>
      <c r="M3042" s="61"/>
      <c r="N3042" s="61"/>
      <c r="O3042" s="62"/>
      <c r="P3042" s="125"/>
      <c r="W3042" s="62"/>
      <c r="X3042" s="62"/>
    </row>
    <row r="3043" spans="1:24" s="57" customFormat="1" x14ac:dyDescent="0.25">
      <c r="A3043" s="75"/>
      <c r="D3043" s="58"/>
      <c r="E3043" s="58"/>
      <c r="F3043" s="58"/>
      <c r="G3043" s="58"/>
      <c r="H3043" s="60"/>
      <c r="I3043" s="60"/>
      <c r="J3043" s="60"/>
      <c r="K3043" s="60"/>
      <c r="M3043" s="61"/>
      <c r="N3043" s="61"/>
      <c r="O3043" s="62"/>
      <c r="P3043" s="125"/>
      <c r="W3043" s="62"/>
      <c r="X3043" s="62"/>
    </row>
    <row r="3044" spans="1:24" s="57" customFormat="1" x14ac:dyDescent="0.25">
      <c r="A3044" s="75"/>
      <c r="D3044" s="58"/>
      <c r="E3044" s="58"/>
      <c r="F3044" s="58"/>
      <c r="G3044" s="58"/>
      <c r="H3044" s="60"/>
      <c r="I3044" s="60"/>
      <c r="J3044" s="60"/>
      <c r="K3044" s="60"/>
      <c r="M3044" s="61"/>
      <c r="N3044" s="61"/>
      <c r="O3044" s="62"/>
      <c r="P3044" s="125"/>
      <c r="W3044" s="62"/>
      <c r="X3044" s="62"/>
    </row>
    <row r="3045" spans="1:24" s="57" customFormat="1" x14ac:dyDescent="0.25">
      <c r="A3045" s="75"/>
      <c r="D3045" s="58"/>
      <c r="E3045" s="58"/>
      <c r="F3045" s="58"/>
      <c r="G3045" s="58"/>
      <c r="H3045" s="60"/>
      <c r="I3045" s="60"/>
      <c r="J3045" s="60"/>
      <c r="K3045" s="60"/>
      <c r="M3045" s="61"/>
      <c r="N3045" s="61"/>
      <c r="O3045" s="62"/>
      <c r="P3045" s="125"/>
      <c r="W3045" s="62"/>
      <c r="X3045" s="62"/>
    </row>
    <row r="3046" spans="1:24" s="57" customFormat="1" x14ac:dyDescent="0.25">
      <c r="A3046" s="75"/>
      <c r="D3046" s="58"/>
      <c r="E3046" s="58"/>
      <c r="F3046" s="58"/>
      <c r="G3046" s="58"/>
      <c r="H3046" s="60"/>
      <c r="I3046" s="60"/>
      <c r="J3046" s="60"/>
      <c r="K3046" s="60"/>
      <c r="M3046" s="61"/>
      <c r="N3046" s="61"/>
      <c r="O3046" s="62"/>
      <c r="P3046" s="125"/>
      <c r="W3046" s="62"/>
      <c r="X3046" s="62"/>
    </row>
    <row r="3047" spans="1:24" s="57" customFormat="1" x14ac:dyDescent="0.25">
      <c r="A3047" s="75"/>
      <c r="D3047" s="58"/>
      <c r="E3047" s="58"/>
      <c r="F3047" s="58"/>
      <c r="G3047" s="58"/>
      <c r="H3047" s="60"/>
      <c r="I3047" s="60"/>
      <c r="J3047" s="60"/>
      <c r="K3047" s="60"/>
      <c r="M3047" s="61"/>
      <c r="N3047" s="61"/>
      <c r="O3047" s="62"/>
      <c r="P3047" s="125"/>
      <c r="W3047" s="62"/>
      <c r="X3047" s="62"/>
    </row>
    <row r="3048" spans="1:24" s="57" customFormat="1" x14ac:dyDescent="0.25">
      <c r="A3048" s="75"/>
      <c r="D3048" s="58"/>
      <c r="E3048" s="58"/>
      <c r="F3048" s="58"/>
      <c r="G3048" s="58"/>
      <c r="H3048" s="60"/>
      <c r="I3048" s="60"/>
      <c r="J3048" s="60"/>
      <c r="K3048" s="60"/>
      <c r="M3048" s="61"/>
      <c r="N3048" s="61"/>
      <c r="O3048" s="62"/>
      <c r="P3048" s="125"/>
      <c r="W3048" s="62"/>
      <c r="X3048" s="62"/>
    </row>
    <row r="3049" spans="1:24" s="57" customFormat="1" x14ac:dyDescent="0.25">
      <c r="A3049" s="75"/>
      <c r="D3049" s="58"/>
      <c r="E3049" s="58"/>
      <c r="F3049" s="58"/>
      <c r="G3049" s="58"/>
      <c r="H3049" s="60"/>
      <c r="I3049" s="60"/>
      <c r="J3049" s="60"/>
      <c r="K3049" s="60"/>
      <c r="M3049" s="61"/>
      <c r="N3049" s="61"/>
      <c r="O3049" s="62"/>
      <c r="P3049" s="125"/>
      <c r="W3049" s="62"/>
      <c r="X3049" s="62"/>
    </row>
    <row r="3050" spans="1:24" s="57" customFormat="1" x14ac:dyDescent="0.25">
      <c r="A3050" s="75"/>
      <c r="D3050" s="58"/>
      <c r="E3050" s="58"/>
      <c r="F3050" s="58"/>
      <c r="G3050" s="58"/>
      <c r="H3050" s="60"/>
      <c r="I3050" s="60"/>
      <c r="J3050" s="60"/>
      <c r="K3050" s="60"/>
      <c r="M3050" s="61"/>
      <c r="N3050" s="61"/>
      <c r="O3050" s="62"/>
      <c r="P3050" s="125"/>
      <c r="W3050" s="62"/>
      <c r="X3050" s="62"/>
    </row>
    <row r="3051" spans="1:24" s="57" customFormat="1" x14ac:dyDescent="0.25">
      <c r="A3051" s="75"/>
      <c r="D3051" s="58"/>
      <c r="E3051" s="58"/>
      <c r="F3051" s="58"/>
      <c r="G3051" s="58"/>
      <c r="H3051" s="60"/>
      <c r="I3051" s="60"/>
      <c r="J3051" s="60"/>
      <c r="K3051" s="60"/>
      <c r="M3051" s="61"/>
      <c r="N3051" s="61"/>
      <c r="O3051" s="62"/>
      <c r="P3051" s="125"/>
      <c r="W3051" s="62"/>
      <c r="X3051" s="62"/>
    </row>
    <row r="3052" spans="1:24" s="57" customFormat="1" x14ac:dyDescent="0.25">
      <c r="A3052" s="75"/>
      <c r="D3052" s="58"/>
      <c r="E3052" s="58"/>
      <c r="F3052" s="58"/>
      <c r="G3052" s="58"/>
      <c r="H3052" s="60"/>
      <c r="I3052" s="60"/>
      <c r="J3052" s="60"/>
      <c r="K3052" s="60"/>
      <c r="M3052" s="61"/>
      <c r="N3052" s="61"/>
      <c r="O3052" s="62"/>
      <c r="P3052" s="125"/>
      <c r="W3052" s="62"/>
      <c r="X3052" s="62"/>
    </row>
    <row r="3053" spans="1:24" s="57" customFormat="1" x14ac:dyDescent="0.25">
      <c r="A3053" s="75"/>
      <c r="D3053" s="58"/>
      <c r="E3053" s="58"/>
      <c r="F3053" s="58"/>
      <c r="G3053" s="58"/>
      <c r="H3053" s="60"/>
      <c r="I3053" s="60"/>
      <c r="J3053" s="60"/>
      <c r="K3053" s="60"/>
      <c r="M3053" s="61"/>
      <c r="N3053" s="61"/>
      <c r="O3053" s="62"/>
      <c r="P3053" s="125"/>
      <c r="W3053" s="62"/>
      <c r="X3053" s="62"/>
    </row>
    <row r="3054" spans="1:24" s="57" customFormat="1" x14ac:dyDescent="0.25">
      <c r="A3054" s="75"/>
      <c r="D3054" s="58"/>
      <c r="E3054" s="58"/>
      <c r="F3054" s="58"/>
      <c r="G3054" s="58"/>
      <c r="H3054" s="60"/>
      <c r="I3054" s="60"/>
      <c r="J3054" s="60"/>
      <c r="K3054" s="60"/>
      <c r="M3054" s="61"/>
      <c r="N3054" s="61"/>
      <c r="O3054" s="62"/>
      <c r="P3054" s="125"/>
      <c r="W3054" s="62"/>
      <c r="X3054" s="62"/>
    </row>
    <row r="3055" spans="1:24" s="57" customFormat="1" x14ac:dyDescent="0.25">
      <c r="A3055" s="75"/>
      <c r="D3055" s="58"/>
      <c r="E3055" s="58"/>
      <c r="F3055" s="58"/>
      <c r="G3055" s="58"/>
      <c r="H3055" s="60"/>
      <c r="I3055" s="60"/>
      <c r="J3055" s="60"/>
      <c r="K3055" s="60"/>
      <c r="M3055" s="61"/>
      <c r="N3055" s="61"/>
      <c r="O3055" s="62"/>
      <c r="P3055" s="125"/>
      <c r="W3055" s="62"/>
      <c r="X3055" s="62"/>
    </row>
    <row r="3056" spans="1:24" s="57" customFormat="1" x14ac:dyDescent="0.25">
      <c r="A3056" s="75"/>
      <c r="D3056" s="58"/>
      <c r="E3056" s="58"/>
      <c r="F3056" s="58"/>
      <c r="G3056" s="58"/>
      <c r="H3056" s="60"/>
      <c r="I3056" s="60"/>
      <c r="J3056" s="60"/>
      <c r="K3056" s="60"/>
      <c r="M3056" s="61"/>
      <c r="N3056" s="61"/>
      <c r="O3056" s="62"/>
      <c r="P3056" s="125"/>
      <c r="W3056" s="62"/>
      <c r="X3056" s="62"/>
    </row>
    <row r="3057" spans="1:24" s="57" customFormat="1" x14ac:dyDescent="0.25">
      <c r="A3057" s="75"/>
      <c r="D3057" s="58"/>
      <c r="E3057" s="58"/>
      <c r="F3057" s="58"/>
      <c r="G3057" s="58"/>
      <c r="H3057" s="60"/>
      <c r="I3057" s="60"/>
      <c r="J3057" s="60"/>
      <c r="K3057" s="60"/>
      <c r="M3057" s="61"/>
      <c r="N3057" s="61"/>
      <c r="O3057" s="62"/>
      <c r="P3057" s="125"/>
      <c r="W3057" s="62"/>
      <c r="X3057" s="62"/>
    </row>
    <row r="3058" spans="1:24" s="57" customFormat="1" x14ac:dyDescent="0.25">
      <c r="A3058" s="75"/>
      <c r="D3058" s="58"/>
      <c r="E3058" s="58"/>
      <c r="F3058" s="58"/>
      <c r="G3058" s="58"/>
      <c r="H3058" s="60"/>
      <c r="I3058" s="60"/>
      <c r="J3058" s="60"/>
      <c r="K3058" s="60"/>
      <c r="M3058" s="61"/>
      <c r="N3058" s="61"/>
      <c r="O3058" s="62"/>
      <c r="P3058" s="125"/>
      <c r="W3058" s="62"/>
      <c r="X3058" s="62"/>
    </row>
    <row r="3059" spans="1:24" s="57" customFormat="1" x14ac:dyDescent="0.25">
      <c r="A3059" s="75"/>
      <c r="D3059" s="58"/>
      <c r="E3059" s="58"/>
      <c r="F3059" s="58"/>
      <c r="G3059" s="58"/>
      <c r="H3059" s="60"/>
      <c r="I3059" s="60"/>
      <c r="J3059" s="60"/>
      <c r="K3059" s="60"/>
      <c r="M3059" s="61"/>
      <c r="N3059" s="61"/>
      <c r="O3059" s="62"/>
      <c r="P3059" s="125"/>
      <c r="W3059" s="62"/>
      <c r="X3059" s="62"/>
    </row>
    <row r="3060" spans="1:24" s="57" customFormat="1" x14ac:dyDescent="0.25">
      <c r="A3060" s="75"/>
      <c r="D3060" s="58"/>
      <c r="E3060" s="58"/>
      <c r="F3060" s="58"/>
      <c r="G3060" s="58"/>
      <c r="H3060" s="60"/>
      <c r="I3060" s="60"/>
      <c r="J3060" s="60"/>
      <c r="K3060" s="60"/>
      <c r="M3060" s="61"/>
      <c r="N3060" s="61"/>
      <c r="O3060" s="62"/>
      <c r="P3060" s="125"/>
      <c r="W3060" s="62"/>
      <c r="X3060" s="62"/>
    </row>
    <row r="3061" spans="1:24" s="57" customFormat="1" x14ac:dyDescent="0.25">
      <c r="A3061" s="75"/>
      <c r="D3061" s="58"/>
      <c r="E3061" s="58"/>
      <c r="F3061" s="58"/>
      <c r="G3061" s="58"/>
      <c r="H3061" s="60"/>
      <c r="I3061" s="60"/>
      <c r="J3061" s="60"/>
      <c r="K3061" s="60"/>
      <c r="M3061" s="61"/>
      <c r="N3061" s="61"/>
      <c r="O3061" s="62"/>
      <c r="P3061" s="125"/>
      <c r="W3061" s="62"/>
      <c r="X3061" s="62"/>
    </row>
    <row r="3062" spans="1:24" s="57" customFormat="1" x14ac:dyDescent="0.25">
      <c r="A3062" s="75"/>
      <c r="D3062" s="58"/>
      <c r="E3062" s="58"/>
      <c r="F3062" s="58"/>
      <c r="G3062" s="58"/>
      <c r="H3062" s="60"/>
      <c r="I3062" s="60"/>
      <c r="J3062" s="60"/>
      <c r="K3062" s="60"/>
      <c r="M3062" s="61"/>
      <c r="N3062" s="61"/>
      <c r="O3062" s="62"/>
      <c r="P3062" s="125"/>
      <c r="W3062" s="62"/>
      <c r="X3062" s="62"/>
    </row>
    <row r="3063" spans="1:24" s="57" customFormat="1" x14ac:dyDescent="0.25">
      <c r="A3063" s="75"/>
      <c r="D3063" s="58"/>
      <c r="E3063" s="58"/>
      <c r="F3063" s="58"/>
      <c r="G3063" s="58"/>
      <c r="H3063" s="60"/>
      <c r="I3063" s="60"/>
      <c r="J3063" s="60"/>
      <c r="K3063" s="60"/>
      <c r="M3063" s="61"/>
      <c r="N3063" s="61"/>
      <c r="O3063" s="62"/>
      <c r="P3063" s="125"/>
      <c r="W3063" s="62"/>
      <c r="X3063" s="62"/>
    </row>
    <row r="3064" spans="1:24" s="57" customFormat="1" x14ac:dyDescent="0.25">
      <c r="A3064" s="75"/>
      <c r="D3064" s="58"/>
      <c r="E3064" s="58"/>
      <c r="F3064" s="58"/>
      <c r="G3064" s="58"/>
      <c r="H3064" s="60"/>
      <c r="I3064" s="60"/>
      <c r="J3064" s="60"/>
      <c r="K3064" s="60"/>
      <c r="M3064" s="61"/>
      <c r="N3064" s="61"/>
      <c r="O3064" s="62"/>
      <c r="P3064" s="125"/>
      <c r="W3064" s="62"/>
      <c r="X3064" s="62"/>
    </row>
    <row r="3065" spans="1:24" s="57" customFormat="1" x14ac:dyDescent="0.25">
      <c r="A3065" s="75"/>
      <c r="D3065" s="58"/>
      <c r="E3065" s="58"/>
      <c r="F3065" s="58"/>
      <c r="G3065" s="58"/>
      <c r="H3065" s="60"/>
      <c r="I3065" s="60"/>
      <c r="J3065" s="60"/>
      <c r="K3065" s="60"/>
      <c r="M3065" s="61"/>
      <c r="N3065" s="61"/>
      <c r="O3065" s="62"/>
      <c r="P3065" s="125"/>
      <c r="W3065" s="62"/>
      <c r="X3065" s="62"/>
    </row>
    <row r="3066" spans="1:24" s="57" customFormat="1" x14ac:dyDescent="0.25">
      <c r="A3066" s="75"/>
      <c r="D3066" s="58"/>
      <c r="E3066" s="58"/>
      <c r="F3066" s="58"/>
      <c r="G3066" s="58"/>
      <c r="H3066" s="60"/>
      <c r="I3066" s="60"/>
      <c r="J3066" s="60"/>
      <c r="K3066" s="60"/>
      <c r="M3066" s="61"/>
      <c r="N3066" s="61"/>
      <c r="O3066" s="62"/>
      <c r="P3066" s="125"/>
      <c r="W3066" s="62"/>
      <c r="X3066" s="62"/>
    </row>
    <row r="3067" spans="1:24" s="57" customFormat="1" x14ac:dyDescent="0.25">
      <c r="A3067" s="75"/>
      <c r="D3067" s="58"/>
      <c r="E3067" s="58"/>
      <c r="F3067" s="58"/>
      <c r="G3067" s="58"/>
      <c r="H3067" s="60"/>
      <c r="I3067" s="60"/>
      <c r="J3067" s="60"/>
      <c r="K3067" s="60"/>
      <c r="M3067" s="61"/>
      <c r="N3067" s="61"/>
      <c r="O3067" s="62"/>
      <c r="P3067" s="125"/>
      <c r="W3067" s="62"/>
      <c r="X3067" s="62"/>
    </row>
    <row r="3068" spans="1:24" s="57" customFormat="1" x14ac:dyDescent="0.25">
      <c r="A3068" s="75"/>
      <c r="D3068" s="58"/>
      <c r="E3068" s="58"/>
      <c r="F3068" s="58"/>
      <c r="G3068" s="58"/>
      <c r="H3068" s="60"/>
      <c r="I3068" s="60"/>
      <c r="J3068" s="60"/>
      <c r="K3068" s="60"/>
      <c r="M3068" s="61"/>
      <c r="N3068" s="61"/>
      <c r="O3068" s="62"/>
      <c r="P3068" s="125"/>
      <c r="W3068" s="62"/>
      <c r="X3068" s="62"/>
    </row>
    <row r="3069" spans="1:24" s="57" customFormat="1" x14ac:dyDescent="0.25">
      <c r="A3069" s="75"/>
      <c r="D3069" s="58"/>
      <c r="E3069" s="58"/>
      <c r="F3069" s="58"/>
      <c r="G3069" s="58"/>
      <c r="H3069" s="60"/>
      <c r="I3069" s="60"/>
      <c r="J3069" s="60"/>
      <c r="K3069" s="60"/>
      <c r="M3069" s="61"/>
      <c r="N3069" s="61"/>
      <c r="O3069" s="62"/>
      <c r="P3069" s="125"/>
      <c r="W3069" s="62"/>
      <c r="X3069" s="62"/>
    </row>
    <row r="3070" spans="1:24" s="57" customFormat="1" x14ac:dyDescent="0.25">
      <c r="A3070" s="75"/>
      <c r="D3070" s="58"/>
      <c r="E3070" s="58"/>
      <c r="F3070" s="58"/>
      <c r="G3070" s="58"/>
      <c r="H3070" s="60"/>
      <c r="I3070" s="60"/>
      <c r="J3070" s="60"/>
      <c r="K3070" s="60"/>
      <c r="M3070" s="61"/>
      <c r="N3070" s="61"/>
      <c r="O3070" s="62"/>
      <c r="P3070" s="125"/>
      <c r="W3070" s="62"/>
      <c r="X3070" s="62"/>
    </row>
    <row r="3071" spans="1:24" s="57" customFormat="1" x14ac:dyDescent="0.25">
      <c r="A3071" s="75"/>
      <c r="D3071" s="58"/>
      <c r="E3071" s="58"/>
      <c r="F3071" s="58"/>
      <c r="G3071" s="58"/>
      <c r="H3071" s="60"/>
      <c r="I3071" s="60"/>
      <c r="J3071" s="60"/>
      <c r="K3071" s="60"/>
      <c r="M3071" s="61"/>
      <c r="N3071" s="61"/>
      <c r="O3071" s="62"/>
      <c r="P3071" s="125"/>
      <c r="W3071" s="62"/>
      <c r="X3071" s="62"/>
    </row>
    <row r="3072" spans="1:24" s="57" customFormat="1" x14ac:dyDescent="0.25">
      <c r="A3072" s="75"/>
      <c r="D3072" s="58"/>
      <c r="E3072" s="58"/>
      <c r="F3072" s="58"/>
      <c r="G3072" s="58"/>
      <c r="H3072" s="60"/>
      <c r="I3072" s="60"/>
      <c r="J3072" s="60"/>
      <c r="K3072" s="60"/>
      <c r="M3072" s="61"/>
      <c r="N3072" s="61"/>
      <c r="O3072" s="62"/>
      <c r="P3072" s="125"/>
      <c r="W3072" s="62"/>
      <c r="X3072" s="62"/>
    </row>
    <row r="3073" spans="1:24" s="57" customFormat="1" x14ac:dyDescent="0.25">
      <c r="A3073" s="75"/>
      <c r="D3073" s="58"/>
      <c r="E3073" s="58"/>
      <c r="F3073" s="58"/>
      <c r="G3073" s="58"/>
      <c r="H3073" s="60"/>
      <c r="I3073" s="60"/>
      <c r="J3073" s="60"/>
      <c r="K3073" s="60"/>
      <c r="M3073" s="61"/>
      <c r="N3073" s="61"/>
      <c r="O3073" s="62"/>
      <c r="P3073" s="125"/>
      <c r="W3073" s="62"/>
      <c r="X3073" s="62"/>
    </row>
    <row r="3074" spans="1:24" s="57" customFormat="1" x14ac:dyDescent="0.25">
      <c r="A3074" s="75"/>
      <c r="D3074" s="58"/>
      <c r="E3074" s="58"/>
      <c r="F3074" s="58"/>
      <c r="G3074" s="58"/>
      <c r="H3074" s="60"/>
      <c r="I3074" s="60"/>
      <c r="J3074" s="60"/>
      <c r="K3074" s="60"/>
      <c r="M3074" s="61"/>
      <c r="N3074" s="61"/>
      <c r="O3074" s="62"/>
      <c r="P3074" s="125"/>
      <c r="W3074" s="62"/>
      <c r="X3074" s="62"/>
    </row>
    <row r="3075" spans="1:24" s="57" customFormat="1" x14ac:dyDescent="0.25">
      <c r="A3075" s="75"/>
      <c r="D3075" s="58"/>
      <c r="E3075" s="58"/>
      <c r="F3075" s="58"/>
      <c r="G3075" s="58"/>
      <c r="H3075" s="60"/>
      <c r="I3075" s="60"/>
      <c r="J3075" s="60"/>
      <c r="K3075" s="60"/>
      <c r="M3075" s="61"/>
      <c r="N3075" s="61"/>
      <c r="O3075" s="62"/>
      <c r="P3075" s="125"/>
      <c r="W3075" s="62"/>
      <c r="X3075" s="62"/>
    </row>
    <row r="3076" spans="1:24" s="57" customFormat="1" x14ac:dyDescent="0.25">
      <c r="A3076" s="75"/>
      <c r="D3076" s="58"/>
      <c r="E3076" s="58"/>
      <c r="F3076" s="58"/>
      <c r="G3076" s="58"/>
      <c r="H3076" s="60"/>
      <c r="I3076" s="60"/>
      <c r="J3076" s="60"/>
      <c r="K3076" s="60"/>
      <c r="M3076" s="61"/>
      <c r="N3076" s="61"/>
      <c r="O3076" s="62"/>
      <c r="P3076" s="125"/>
      <c r="W3076" s="62"/>
      <c r="X3076" s="62"/>
    </row>
    <row r="3077" spans="1:24" s="57" customFormat="1" x14ac:dyDescent="0.25">
      <c r="A3077" s="75"/>
      <c r="D3077" s="58"/>
      <c r="E3077" s="58"/>
      <c r="F3077" s="58"/>
      <c r="G3077" s="58"/>
      <c r="H3077" s="60"/>
      <c r="I3077" s="60"/>
      <c r="J3077" s="60"/>
      <c r="K3077" s="60"/>
      <c r="M3077" s="61"/>
      <c r="N3077" s="61"/>
      <c r="O3077" s="62"/>
      <c r="P3077" s="125"/>
      <c r="W3077" s="62"/>
      <c r="X3077" s="62"/>
    </row>
    <row r="3078" spans="1:24" s="57" customFormat="1" x14ac:dyDescent="0.25">
      <c r="A3078" s="75"/>
      <c r="D3078" s="58"/>
      <c r="E3078" s="58"/>
      <c r="F3078" s="58"/>
      <c r="G3078" s="58"/>
      <c r="H3078" s="60"/>
      <c r="I3078" s="60"/>
      <c r="J3078" s="60"/>
      <c r="K3078" s="60"/>
      <c r="M3078" s="61"/>
      <c r="N3078" s="61"/>
      <c r="O3078" s="62"/>
      <c r="P3078" s="125"/>
      <c r="W3078" s="62"/>
      <c r="X3078" s="62"/>
    </row>
    <row r="3079" spans="1:24" s="57" customFormat="1" x14ac:dyDescent="0.25">
      <c r="A3079" s="75"/>
      <c r="D3079" s="58"/>
      <c r="E3079" s="58"/>
      <c r="F3079" s="58"/>
      <c r="G3079" s="58"/>
      <c r="H3079" s="60"/>
      <c r="I3079" s="60"/>
      <c r="J3079" s="60"/>
      <c r="K3079" s="60"/>
      <c r="M3079" s="61"/>
      <c r="N3079" s="61"/>
      <c r="O3079" s="62"/>
      <c r="P3079" s="125"/>
      <c r="W3079" s="62"/>
      <c r="X3079" s="62"/>
    </row>
    <row r="3080" spans="1:24" s="57" customFormat="1" x14ac:dyDescent="0.25">
      <c r="A3080" s="75"/>
      <c r="D3080" s="58"/>
      <c r="E3080" s="58"/>
      <c r="F3080" s="58"/>
      <c r="G3080" s="58"/>
      <c r="H3080" s="60"/>
      <c r="I3080" s="60"/>
      <c r="J3080" s="60"/>
      <c r="K3080" s="60"/>
      <c r="M3080" s="61"/>
      <c r="N3080" s="61"/>
      <c r="O3080" s="62"/>
      <c r="P3080" s="125"/>
      <c r="W3080" s="62"/>
      <c r="X3080" s="62"/>
    </row>
    <row r="3081" spans="1:24" s="57" customFormat="1" x14ac:dyDescent="0.25">
      <c r="A3081" s="75"/>
      <c r="D3081" s="58"/>
      <c r="E3081" s="58"/>
      <c r="F3081" s="58"/>
      <c r="G3081" s="58"/>
      <c r="H3081" s="60"/>
      <c r="I3081" s="60"/>
      <c r="J3081" s="60"/>
      <c r="K3081" s="60"/>
      <c r="M3081" s="61"/>
      <c r="N3081" s="61"/>
      <c r="O3081" s="62"/>
      <c r="P3081" s="125"/>
      <c r="W3081" s="62"/>
      <c r="X3081" s="62"/>
    </row>
    <row r="3082" spans="1:24" s="57" customFormat="1" x14ac:dyDescent="0.25">
      <c r="A3082" s="75"/>
      <c r="D3082" s="58"/>
      <c r="E3082" s="58"/>
      <c r="F3082" s="58"/>
      <c r="G3082" s="58"/>
      <c r="H3082" s="60"/>
      <c r="I3082" s="60"/>
      <c r="J3082" s="60"/>
      <c r="K3082" s="60"/>
      <c r="M3082" s="61"/>
      <c r="N3082" s="61"/>
      <c r="O3082" s="62"/>
      <c r="P3082" s="125"/>
      <c r="W3082" s="62"/>
      <c r="X3082" s="62"/>
    </row>
    <row r="3083" spans="1:24" s="57" customFormat="1" x14ac:dyDescent="0.25">
      <c r="A3083" s="75"/>
      <c r="D3083" s="58"/>
      <c r="E3083" s="58"/>
      <c r="F3083" s="58"/>
      <c r="G3083" s="58"/>
      <c r="H3083" s="60"/>
      <c r="I3083" s="60"/>
      <c r="J3083" s="60"/>
      <c r="K3083" s="60"/>
      <c r="M3083" s="61"/>
      <c r="N3083" s="61"/>
      <c r="O3083" s="62"/>
      <c r="P3083" s="125"/>
      <c r="W3083" s="62"/>
      <c r="X3083" s="62"/>
    </row>
    <row r="3084" spans="1:24" s="57" customFormat="1" x14ac:dyDescent="0.25">
      <c r="A3084" s="75"/>
      <c r="D3084" s="58"/>
      <c r="E3084" s="58"/>
      <c r="F3084" s="58"/>
      <c r="G3084" s="58"/>
      <c r="H3084" s="60"/>
      <c r="I3084" s="60"/>
      <c r="J3084" s="60"/>
      <c r="K3084" s="60"/>
      <c r="M3084" s="61"/>
      <c r="N3084" s="61"/>
      <c r="O3084" s="62"/>
      <c r="P3084" s="125"/>
      <c r="W3084" s="62"/>
      <c r="X3084" s="62"/>
    </row>
    <row r="3085" spans="1:24" s="57" customFormat="1" x14ac:dyDescent="0.25">
      <c r="A3085" s="75"/>
      <c r="D3085" s="58"/>
      <c r="E3085" s="58"/>
      <c r="F3085" s="58"/>
      <c r="G3085" s="58"/>
      <c r="H3085" s="60"/>
      <c r="I3085" s="60"/>
      <c r="J3085" s="60"/>
      <c r="K3085" s="60"/>
      <c r="M3085" s="61"/>
      <c r="N3085" s="61"/>
      <c r="O3085" s="62"/>
      <c r="P3085" s="125"/>
      <c r="W3085" s="62"/>
      <c r="X3085" s="62"/>
    </row>
    <row r="3086" spans="1:24" s="57" customFormat="1" x14ac:dyDescent="0.25">
      <c r="A3086" s="75"/>
      <c r="D3086" s="58"/>
      <c r="E3086" s="58"/>
      <c r="F3086" s="58"/>
      <c r="G3086" s="58"/>
      <c r="H3086" s="60"/>
      <c r="I3086" s="60"/>
      <c r="J3086" s="60"/>
      <c r="K3086" s="60"/>
      <c r="M3086" s="61"/>
      <c r="N3086" s="61"/>
      <c r="O3086" s="62"/>
      <c r="P3086" s="125"/>
      <c r="W3086" s="62"/>
      <c r="X3086" s="62"/>
    </row>
    <row r="3087" spans="1:24" s="57" customFormat="1" x14ac:dyDescent="0.25">
      <c r="A3087" s="75"/>
      <c r="D3087" s="58"/>
      <c r="E3087" s="58"/>
      <c r="F3087" s="58"/>
      <c r="G3087" s="58"/>
      <c r="H3087" s="60"/>
      <c r="I3087" s="60"/>
      <c r="J3087" s="60"/>
      <c r="K3087" s="60"/>
      <c r="M3087" s="61"/>
      <c r="N3087" s="61"/>
      <c r="O3087" s="62"/>
      <c r="P3087" s="125"/>
      <c r="W3087" s="62"/>
      <c r="X3087" s="62"/>
    </row>
    <row r="3088" spans="1:24" s="57" customFormat="1" x14ac:dyDescent="0.25">
      <c r="A3088" s="75"/>
      <c r="D3088" s="58"/>
      <c r="E3088" s="58"/>
      <c r="F3088" s="58"/>
      <c r="G3088" s="58"/>
      <c r="H3088" s="60"/>
      <c r="I3088" s="60"/>
      <c r="J3088" s="60"/>
      <c r="K3088" s="60"/>
      <c r="M3088" s="61"/>
      <c r="N3088" s="61"/>
      <c r="O3088" s="62"/>
      <c r="P3088" s="125"/>
      <c r="W3088" s="62"/>
      <c r="X3088" s="62"/>
    </row>
    <row r="3089" spans="1:24" s="57" customFormat="1" x14ac:dyDescent="0.25">
      <c r="A3089" s="75"/>
      <c r="D3089" s="58"/>
      <c r="E3089" s="58"/>
      <c r="F3089" s="58"/>
      <c r="G3089" s="58"/>
      <c r="H3089" s="60"/>
      <c r="I3089" s="60"/>
      <c r="J3089" s="60"/>
      <c r="K3089" s="60"/>
      <c r="M3089" s="61"/>
      <c r="N3089" s="61"/>
      <c r="O3089" s="62"/>
      <c r="P3089" s="125"/>
      <c r="W3089" s="62"/>
      <c r="X3089" s="62"/>
    </row>
    <row r="3090" spans="1:24" s="57" customFormat="1" x14ac:dyDescent="0.25">
      <c r="A3090" s="75"/>
      <c r="D3090" s="58"/>
      <c r="E3090" s="58"/>
      <c r="F3090" s="58"/>
      <c r="G3090" s="58"/>
      <c r="H3090" s="60"/>
      <c r="I3090" s="60"/>
      <c r="J3090" s="60"/>
      <c r="K3090" s="60"/>
      <c r="M3090" s="61"/>
      <c r="N3090" s="61"/>
      <c r="O3090" s="62"/>
      <c r="P3090" s="125"/>
      <c r="W3090" s="62"/>
      <c r="X3090" s="62"/>
    </row>
    <row r="3091" spans="1:24" s="57" customFormat="1" x14ac:dyDescent="0.25">
      <c r="A3091" s="75"/>
      <c r="D3091" s="58"/>
      <c r="E3091" s="58"/>
      <c r="F3091" s="58"/>
      <c r="G3091" s="58"/>
      <c r="H3091" s="60"/>
      <c r="I3091" s="60"/>
      <c r="J3091" s="60"/>
      <c r="K3091" s="60"/>
      <c r="M3091" s="61"/>
      <c r="N3091" s="61"/>
      <c r="O3091" s="62"/>
      <c r="P3091" s="125"/>
      <c r="W3091" s="62"/>
      <c r="X3091" s="62"/>
    </row>
    <row r="3092" spans="1:24" s="57" customFormat="1" x14ac:dyDescent="0.25">
      <c r="A3092" s="75"/>
      <c r="D3092" s="58"/>
      <c r="E3092" s="58"/>
      <c r="F3092" s="58"/>
      <c r="G3092" s="58"/>
      <c r="H3092" s="60"/>
      <c r="I3092" s="60"/>
      <c r="J3092" s="60"/>
      <c r="K3092" s="60"/>
      <c r="M3092" s="61"/>
      <c r="N3092" s="61"/>
      <c r="O3092" s="62"/>
      <c r="P3092" s="125"/>
      <c r="W3092" s="62"/>
      <c r="X3092" s="62"/>
    </row>
    <row r="3093" spans="1:24" s="57" customFormat="1" x14ac:dyDescent="0.25">
      <c r="A3093" s="75"/>
      <c r="D3093" s="58"/>
      <c r="E3093" s="58"/>
      <c r="F3093" s="58"/>
      <c r="G3093" s="58"/>
      <c r="H3093" s="60"/>
      <c r="I3093" s="60"/>
      <c r="J3093" s="60"/>
      <c r="K3093" s="60"/>
      <c r="M3093" s="61"/>
      <c r="N3093" s="61"/>
      <c r="O3093" s="62"/>
      <c r="P3093" s="125"/>
      <c r="W3093" s="62"/>
      <c r="X3093" s="62"/>
    </row>
    <row r="3094" spans="1:24" s="57" customFormat="1" x14ac:dyDescent="0.25">
      <c r="A3094" s="75"/>
      <c r="D3094" s="58"/>
      <c r="E3094" s="58"/>
      <c r="F3094" s="58"/>
      <c r="G3094" s="58"/>
      <c r="H3094" s="60"/>
      <c r="I3094" s="60"/>
      <c r="J3094" s="60"/>
      <c r="K3094" s="60"/>
      <c r="M3094" s="61"/>
      <c r="N3094" s="61"/>
      <c r="O3094" s="62"/>
      <c r="P3094" s="125"/>
      <c r="W3094" s="62"/>
      <c r="X3094" s="62"/>
    </row>
    <row r="3095" spans="1:24" s="57" customFormat="1" x14ac:dyDescent="0.25">
      <c r="A3095" s="75"/>
      <c r="D3095" s="58"/>
      <c r="E3095" s="58"/>
      <c r="F3095" s="58"/>
      <c r="G3095" s="58"/>
      <c r="H3095" s="60"/>
      <c r="I3095" s="60"/>
      <c r="J3095" s="60"/>
      <c r="K3095" s="60"/>
      <c r="M3095" s="61"/>
      <c r="N3095" s="61"/>
      <c r="O3095" s="62"/>
      <c r="P3095" s="125"/>
      <c r="W3095" s="62"/>
      <c r="X3095" s="62"/>
    </row>
    <row r="3096" spans="1:24" s="57" customFormat="1" x14ac:dyDescent="0.25">
      <c r="A3096" s="75"/>
      <c r="D3096" s="58"/>
      <c r="E3096" s="58"/>
      <c r="F3096" s="58"/>
      <c r="G3096" s="58"/>
      <c r="H3096" s="60"/>
      <c r="I3096" s="60"/>
      <c r="J3096" s="60"/>
      <c r="K3096" s="60"/>
      <c r="M3096" s="61"/>
      <c r="N3096" s="61"/>
      <c r="O3096" s="62"/>
      <c r="P3096" s="125"/>
      <c r="W3096" s="62"/>
      <c r="X3096" s="62"/>
    </row>
    <row r="3097" spans="1:24" s="57" customFormat="1" x14ac:dyDescent="0.25">
      <c r="A3097" s="75"/>
      <c r="D3097" s="58"/>
      <c r="E3097" s="58"/>
      <c r="F3097" s="58"/>
      <c r="G3097" s="58"/>
      <c r="H3097" s="60"/>
      <c r="I3097" s="60"/>
      <c r="J3097" s="60"/>
      <c r="K3097" s="60"/>
      <c r="M3097" s="61"/>
      <c r="N3097" s="61"/>
      <c r="O3097" s="62"/>
      <c r="P3097" s="125"/>
      <c r="W3097" s="62"/>
      <c r="X3097" s="62"/>
    </row>
    <row r="3098" spans="1:24" s="57" customFormat="1" x14ac:dyDescent="0.25">
      <c r="A3098" s="75"/>
      <c r="D3098" s="58"/>
      <c r="E3098" s="58"/>
      <c r="F3098" s="58"/>
      <c r="G3098" s="58"/>
      <c r="H3098" s="60"/>
      <c r="I3098" s="60"/>
      <c r="J3098" s="60"/>
      <c r="K3098" s="60"/>
      <c r="M3098" s="61"/>
      <c r="N3098" s="61"/>
      <c r="O3098" s="62"/>
      <c r="P3098" s="125"/>
      <c r="W3098" s="62"/>
      <c r="X3098" s="62"/>
    </row>
    <row r="3099" spans="1:24" s="57" customFormat="1" x14ac:dyDescent="0.25">
      <c r="A3099" s="75"/>
      <c r="D3099" s="58"/>
      <c r="E3099" s="58"/>
      <c r="F3099" s="58"/>
      <c r="G3099" s="58"/>
      <c r="H3099" s="60"/>
      <c r="I3099" s="60"/>
      <c r="J3099" s="60"/>
      <c r="K3099" s="60"/>
      <c r="M3099" s="61"/>
      <c r="N3099" s="61"/>
      <c r="O3099" s="62"/>
      <c r="P3099" s="125"/>
      <c r="W3099" s="62"/>
      <c r="X3099" s="62"/>
    </row>
    <row r="3100" spans="1:24" s="57" customFormat="1" x14ac:dyDescent="0.25">
      <c r="A3100" s="75"/>
      <c r="D3100" s="58"/>
      <c r="E3100" s="58"/>
      <c r="F3100" s="58"/>
      <c r="G3100" s="58"/>
      <c r="H3100" s="60"/>
      <c r="I3100" s="60"/>
      <c r="J3100" s="60"/>
      <c r="K3100" s="60"/>
      <c r="M3100" s="61"/>
      <c r="N3100" s="61"/>
      <c r="O3100" s="62"/>
      <c r="P3100" s="125"/>
      <c r="W3100" s="62"/>
      <c r="X3100" s="62"/>
    </row>
    <row r="3101" spans="1:24" s="57" customFormat="1" x14ac:dyDescent="0.25">
      <c r="A3101" s="75"/>
      <c r="D3101" s="58"/>
      <c r="E3101" s="58"/>
      <c r="F3101" s="58"/>
      <c r="G3101" s="58"/>
      <c r="H3101" s="60"/>
      <c r="I3101" s="60"/>
      <c r="J3101" s="60"/>
      <c r="K3101" s="60"/>
      <c r="M3101" s="61"/>
      <c r="N3101" s="61"/>
      <c r="O3101" s="62"/>
      <c r="P3101" s="125"/>
      <c r="W3101" s="62"/>
      <c r="X3101" s="62"/>
    </row>
    <row r="3102" spans="1:24" s="57" customFormat="1" x14ac:dyDescent="0.25">
      <c r="A3102" s="75"/>
      <c r="D3102" s="58"/>
      <c r="E3102" s="58"/>
      <c r="F3102" s="58"/>
      <c r="G3102" s="58"/>
      <c r="H3102" s="60"/>
      <c r="I3102" s="60"/>
      <c r="J3102" s="60"/>
      <c r="K3102" s="60"/>
      <c r="M3102" s="61"/>
      <c r="N3102" s="61"/>
      <c r="O3102" s="62"/>
      <c r="P3102" s="125"/>
      <c r="W3102" s="62"/>
      <c r="X3102" s="62"/>
    </row>
    <row r="3103" spans="1:24" s="57" customFormat="1" x14ac:dyDescent="0.25">
      <c r="A3103" s="75"/>
      <c r="D3103" s="58"/>
      <c r="E3103" s="58"/>
      <c r="F3103" s="58"/>
      <c r="G3103" s="58"/>
      <c r="H3103" s="60"/>
      <c r="I3103" s="60"/>
      <c r="J3103" s="60"/>
      <c r="K3103" s="60"/>
      <c r="M3103" s="61"/>
      <c r="N3103" s="61"/>
      <c r="O3103" s="62"/>
      <c r="P3103" s="125"/>
      <c r="W3103" s="62"/>
      <c r="X3103" s="62"/>
    </row>
    <row r="3104" spans="1:24" s="57" customFormat="1" x14ac:dyDescent="0.25">
      <c r="A3104" s="75"/>
      <c r="D3104" s="58"/>
      <c r="E3104" s="58"/>
      <c r="F3104" s="58"/>
      <c r="G3104" s="58"/>
      <c r="H3104" s="60"/>
      <c r="I3104" s="60"/>
      <c r="J3104" s="60"/>
      <c r="K3104" s="60"/>
      <c r="M3104" s="61"/>
      <c r="N3104" s="61"/>
      <c r="O3104" s="62"/>
      <c r="P3104" s="125"/>
      <c r="W3104" s="62"/>
      <c r="X3104" s="62"/>
    </row>
    <row r="3105" spans="1:24" s="57" customFormat="1" x14ac:dyDescent="0.25">
      <c r="A3105" s="75"/>
      <c r="D3105" s="58"/>
      <c r="E3105" s="58"/>
      <c r="F3105" s="58"/>
      <c r="G3105" s="58"/>
      <c r="H3105" s="60"/>
      <c r="I3105" s="60"/>
      <c r="J3105" s="60"/>
      <c r="K3105" s="60"/>
      <c r="M3105" s="61"/>
      <c r="N3105" s="61"/>
      <c r="O3105" s="62"/>
      <c r="P3105" s="125"/>
      <c r="W3105" s="62"/>
      <c r="X3105" s="62"/>
    </row>
    <row r="3106" spans="1:24" s="57" customFormat="1" x14ac:dyDescent="0.25">
      <c r="A3106" s="75"/>
      <c r="D3106" s="58"/>
      <c r="E3106" s="58"/>
      <c r="F3106" s="58"/>
      <c r="G3106" s="58"/>
      <c r="H3106" s="60"/>
      <c r="I3106" s="60"/>
      <c r="J3106" s="60"/>
      <c r="K3106" s="60"/>
      <c r="M3106" s="61"/>
      <c r="N3106" s="61"/>
      <c r="O3106" s="62"/>
      <c r="P3106" s="125"/>
      <c r="W3106" s="62"/>
      <c r="X3106" s="62"/>
    </row>
    <row r="3107" spans="1:24" s="57" customFormat="1" x14ac:dyDescent="0.25">
      <c r="A3107" s="75"/>
      <c r="D3107" s="58"/>
      <c r="E3107" s="58"/>
      <c r="F3107" s="58"/>
      <c r="G3107" s="58"/>
      <c r="H3107" s="60"/>
      <c r="I3107" s="60"/>
      <c r="J3107" s="60"/>
      <c r="K3107" s="60"/>
      <c r="M3107" s="61"/>
      <c r="N3107" s="61"/>
      <c r="O3107" s="62"/>
      <c r="P3107" s="125"/>
      <c r="W3107" s="62"/>
      <c r="X3107" s="62"/>
    </row>
    <row r="3108" spans="1:24" s="57" customFormat="1" x14ac:dyDescent="0.25">
      <c r="A3108" s="75"/>
      <c r="D3108" s="58"/>
      <c r="E3108" s="58"/>
      <c r="F3108" s="58"/>
      <c r="G3108" s="58"/>
      <c r="H3108" s="60"/>
      <c r="I3108" s="60"/>
      <c r="J3108" s="60"/>
      <c r="K3108" s="60"/>
      <c r="M3108" s="61"/>
      <c r="N3108" s="61"/>
      <c r="O3108" s="62"/>
      <c r="P3108" s="125"/>
      <c r="W3108" s="62"/>
      <c r="X3108" s="62"/>
    </row>
    <row r="3109" spans="1:24" s="57" customFormat="1" x14ac:dyDescent="0.25">
      <c r="A3109" s="75"/>
      <c r="D3109" s="58"/>
      <c r="E3109" s="58"/>
      <c r="F3109" s="58"/>
      <c r="G3109" s="58"/>
      <c r="H3109" s="60"/>
      <c r="I3109" s="60"/>
      <c r="J3109" s="60"/>
      <c r="K3109" s="60"/>
      <c r="M3109" s="61"/>
      <c r="N3109" s="61"/>
      <c r="O3109" s="62"/>
      <c r="P3109" s="125"/>
      <c r="W3109" s="62"/>
      <c r="X3109" s="62"/>
    </row>
    <row r="3110" spans="1:24" s="57" customFormat="1" x14ac:dyDescent="0.25">
      <c r="A3110" s="75"/>
      <c r="D3110" s="58"/>
      <c r="E3110" s="58"/>
      <c r="F3110" s="58"/>
      <c r="G3110" s="58"/>
      <c r="H3110" s="60"/>
      <c r="I3110" s="60"/>
      <c r="J3110" s="60"/>
      <c r="K3110" s="60"/>
      <c r="M3110" s="61"/>
      <c r="N3110" s="61"/>
      <c r="O3110" s="62"/>
      <c r="P3110" s="125"/>
      <c r="W3110" s="62"/>
      <c r="X3110" s="62"/>
    </row>
    <row r="3111" spans="1:24" s="57" customFormat="1" x14ac:dyDescent="0.25">
      <c r="A3111" s="75"/>
      <c r="D3111" s="58"/>
      <c r="E3111" s="58"/>
      <c r="F3111" s="58"/>
      <c r="G3111" s="58"/>
      <c r="H3111" s="60"/>
      <c r="I3111" s="60"/>
      <c r="J3111" s="60"/>
      <c r="K3111" s="60"/>
      <c r="M3111" s="61"/>
      <c r="N3111" s="61"/>
      <c r="O3111" s="62"/>
      <c r="P3111" s="125"/>
      <c r="W3111" s="62"/>
      <c r="X3111" s="62"/>
    </row>
    <row r="3112" spans="1:24" s="57" customFormat="1" x14ac:dyDescent="0.25">
      <c r="A3112" s="75"/>
      <c r="D3112" s="58"/>
      <c r="E3112" s="58"/>
      <c r="F3112" s="58"/>
      <c r="G3112" s="58"/>
      <c r="H3112" s="60"/>
      <c r="I3112" s="60"/>
      <c r="J3112" s="60"/>
      <c r="K3112" s="60"/>
      <c r="M3112" s="61"/>
      <c r="N3112" s="61"/>
      <c r="O3112" s="62"/>
      <c r="P3112" s="125"/>
      <c r="W3112" s="62"/>
      <c r="X3112" s="62"/>
    </row>
    <row r="3113" spans="1:24" s="57" customFormat="1" x14ac:dyDescent="0.25">
      <c r="A3113" s="75"/>
      <c r="D3113" s="58"/>
      <c r="E3113" s="58"/>
      <c r="F3113" s="58"/>
      <c r="G3113" s="58"/>
      <c r="H3113" s="60"/>
      <c r="I3113" s="60"/>
      <c r="J3113" s="60"/>
      <c r="K3113" s="60"/>
      <c r="M3113" s="61"/>
      <c r="N3113" s="61"/>
      <c r="O3113" s="62"/>
      <c r="P3113" s="125"/>
      <c r="W3113" s="62"/>
      <c r="X3113" s="62"/>
    </row>
    <row r="3114" spans="1:24" s="57" customFormat="1" x14ac:dyDescent="0.25">
      <c r="A3114" s="75"/>
      <c r="D3114" s="58"/>
      <c r="E3114" s="58"/>
      <c r="F3114" s="58"/>
      <c r="G3114" s="58"/>
      <c r="H3114" s="60"/>
      <c r="I3114" s="60"/>
      <c r="J3114" s="60"/>
      <c r="K3114" s="60"/>
      <c r="M3114" s="61"/>
      <c r="N3114" s="61"/>
      <c r="O3114" s="62"/>
      <c r="P3114" s="125"/>
      <c r="W3114" s="62"/>
      <c r="X3114" s="62"/>
    </row>
    <row r="3115" spans="1:24" s="57" customFormat="1" x14ac:dyDescent="0.25">
      <c r="A3115" s="75"/>
      <c r="D3115" s="58"/>
      <c r="E3115" s="58"/>
      <c r="F3115" s="58"/>
      <c r="G3115" s="58"/>
      <c r="H3115" s="60"/>
      <c r="I3115" s="60"/>
      <c r="J3115" s="60"/>
      <c r="K3115" s="60"/>
      <c r="M3115" s="61"/>
      <c r="N3115" s="61"/>
      <c r="O3115" s="62"/>
      <c r="P3115" s="125"/>
      <c r="W3115" s="62"/>
      <c r="X3115" s="62"/>
    </row>
    <row r="3116" spans="1:24" s="57" customFormat="1" x14ac:dyDescent="0.25">
      <c r="A3116" s="75"/>
      <c r="D3116" s="58"/>
      <c r="E3116" s="58"/>
      <c r="F3116" s="58"/>
      <c r="G3116" s="58"/>
      <c r="H3116" s="60"/>
      <c r="I3116" s="60"/>
      <c r="J3116" s="60"/>
      <c r="K3116" s="60"/>
      <c r="M3116" s="61"/>
      <c r="N3116" s="61"/>
      <c r="O3116" s="62"/>
      <c r="P3116" s="125"/>
      <c r="W3116" s="62"/>
      <c r="X3116" s="62"/>
    </row>
    <row r="3117" spans="1:24" s="57" customFormat="1" x14ac:dyDescent="0.25">
      <c r="A3117" s="75"/>
      <c r="D3117" s="58"/>
      <c r="E3117" s="58"/>
      <c r="F3117" s="58"/>
      <c r="G3117" s="58"/>
      <c r="H3117" s="60"/>
      <c r="I3117" s="60"/>
      <c r="J3117" s="60"/>
      <c r="K3117" s="60"/>
      <c r="M3117" s="61"/>
      <c r="N3117" s="61"/>
      <c r="O3117" s="62"/>
      <c r="P3117" s="125"/>
      <c r="W3117" s="62"/>
      <c r="X3117" s="62"/>
    </row>
    <row r="3118" spans="1:24" s="57" customFormat="1" x14ac:dyDescent="0.25">
      <c r="A3118" s="75"/>
      <c r="D3118" s="58"/>
      <c r="E3118" s="58"/>
      <c r="F3118" s="58"/>
      <c r="G3118" s="58"/>
      <c r="H3118" s="60"/>
      <c r="I3118" s="60"/>
      <c r="J3118" s="60"/>
      <c r="K3118" s="60"/>
      <c r="M3118" s="61"/>
      <c r="N3118" s="61"/>
      <c r="O3118" s="62"/>
      <c r="P3118" s="125"/>
      <c r="W3118" s="62"/>
      <c r="X3118" s="62"/>
    </row>
    <row r="3119" spans="1:24" s="57" customFormat="1" x14ac:dyDescent="0.25">
      <c r="A3119" s="75"/>
      <c r="D3119" s="58"/>
      <c r="E3119" s="58"/>
      <c r="F3119" s="58"/>
      <c r="G3119" s="58"/>
      <c r="H3119" s="60"/>
      <c r="I3119" s="60"/>
      <c r="J3119" s="60"/>
      <c r="K3119" s="60"/>
      <c r="M3119" s="61"/>
      <c r="N3119" s="61"/>
      <c r="O3119" s="62"/>
      <c r="P3119" s="125"/>
      <c r="W3119" s="62"/>
      <c r="X3119" s="62"/>
    </row>
    <row r="3120" spans="1:24" s="57" customFormat="1" x14ac:dyDescent="0.25">
      <c r="A3120" s="75"/>
      <c r="D3120" s="58"/>
      <c r="E3120" s="58"/>
      <c r="F3120" s="58"/>
      <c r="G3120" s="58"/>
      <c r="H3120" s="60"/>
      <c r="I3120" s="60"/>
      <c r="J3120" s="60"/>
      <c r="K3120" s="60"/>
      <c r="M3120" s="61"/>
      <c r="N3120" s="61"/>
      <c r="O3120" s="62"/>
      <c r="P3120" s="125"/>
      <c r="W3120" s="62"/>
      <c r="X3120" s="62"/>
    </row>
    <row r="3121" spans="1:24" s="57" customFormat="1" x14ac:dyDescent="0.25">
      <c r="A3121" s="75"/>
      <c r="D3121" s="58"/>
      <c r="E3121" s="58"/>
      <c r="F3121" s="58"/>
      <c r="G3121" s="58"/>
      <c r="H3121" s="60"/>
      <c r="I3121" s="60"/>
      <c r="J3121" s="60"/>
      <c r="K3121" s="60"/>
      <c r="M3121" s="61"/>
      <c r="N3121" s="61"/>
      <c r="O3121" s="62"/>
      <c r="P3121" s="125"/>
      <c r="W3121" s="62"/>
      <c r="X3121" s="62"/>
    </row>
    <row r="3122" spans="1:24" s="57" customFormat="1" x14ac:dyDescent="0.25">
      <c r="A3122" s="75"/>
      <c r="D3122" s="58"/>
      <c r="E3122" s="58"/>
      <c r="F3122" s="58"/>
      <c r="G3122" s="58"/>
      <c r="H3122" s="60"/>
      <c r="I3122" s="60"/>
      <c r="J3122" s="60"/>
      <c r="K3122" s="60"/>
      <c r="M3122" s="61"/>
      <c r="N3122" s="61"/>
      <c r="O3122" s="62"/>
      <c r="P3122" s="125"/>
      <c r="W3122" s="62"/>
      <c r="X3122" s="62"/>
    </row>
    <row r="3123" spans="1:24" s="57" customFormat="1" x14ac:dyDescent="0.25">
      <c r="A3123" s="75"/>
      <c r="D3123" s="58"/>
      <c r="E3123" s="58"/>
      <c r="F3123" s="58"/>
      <c r="G3123" s="58"/>
      <c r="H3123" s="60"/>
      <c r="I3123" s="60"/>
      <c r="J3123" s="60"/>
      <c r="K3123" s="60"/>
      <c r="M3123" s="61"/>
      <c r="N3123" s="61"/>
      <c r="O3123" s="62"/>
      <c r="P3123" s="125"/>
      <c r="W3123" s="62"/>
      <c r="X3123" s="62"/>
    </row>
    <row r="3124" spans="1:24" s="57" customFormat="1" x14ac:dyDescent="0.25">
      <c r="A3124" s="75"/>
      <c r="D3124" s="58"/>
      <c r="E3124" s="58"/>
      <c r="F3124" s="58"/>
      <c r="G3124" s="58"/>
      <c r="H3124" s="60"/>
      <c r="I3124" s="60"/>
      <c r="J3124" s="60"/>
      <c r="K3124" s="60"/>
      <c r="M3124" s="61"/>
      <c r="N3124" s="61"/>
      <c r="O3124" s="62"/>
      <c r="P3124" s="125"/>
      <c r="W3124" s="62"/>
      <c r="X3124" s="62"/>
    </row>
    <row r="3125" spans="1:24" s="57" customFormat="1" x14ac:dyDescent="0.25">
      <c r="A3125" s="75"/>
      <c r="D3125" s="58"/>
      <c r="E3125" s="58"/>
      <c r="F3125" s="58"/>
      <c r="G3125" s="58"/>
      <c r="H3125" s="60"/>
      <c r="I3125" s="60"/>
      <c r="J3125" s="60"/>
      <c r="K3125" s="60"/>
      <c r="M3125" s="61"/>
      <c r="N3125" s="61"/>
      <c r="O3125" s="62"/>
      <c r="P3125" s="125"/>
      <c r="W3125" s="62"/>
      <c r="X3125" s="62"/>
    </row>
    <row r="3126" spans="1:24" s="57" customFormat="1" x14ac:dyDescent="0.25">
      <c r="A3126" s="75"/>
      <c r="D3126" s="58"/>
      <c r="E3126" s="58"/>
      <c r="F3126" s="58"/>
      <c r="G3126" s="58"/>
      <c r="H3126" s="60"/>
      <c r="I3126" s="60"/>
      <c r="J3126" s="60"/>
      <c r="K3126" s="60"/>
      <c r="M3126" s="61"/>
      <c r="N3126" s="61"/>
      <c r="O3126" s="62"/>
      <c r="P3126" s="125"/>
      <c r="W3126" s="62"/>
      <c r="X3126" s="62"/>
    </row>
    <row r="3127" spans="1:24" s="57" customFormat="1" x14ac:dyDescent="0.25">
      <c r="A3127" s="75"/>
      <c r="D3127" s="58"/>
      <c r="E3127" s="58"/>
      <c r="F3127" s="58"/>
      <c r="G3127" s="58"/>
      <c r="H3127" s="60"/>
      <c r="I3127" s="60"/>
      <c r="J3127" s="60"/>
      <c r="K3127" s="60"/>
      <c r="M3127" s="61"/>
      <c r="N3127" s="61"/>
      <c r="O3127" s="62"/>
      <c r="P3127" s="125"/>
      <c r="W3127" s="62"/>
      <c r="X3127" s="62"/>
    </row>
    <row r="3128" spans="1:24" s="57" customFormat="1" x14ac:dyDescent="0.25">
      <c r="A3128" s="75"/>
      <c r="D3128" s="58"/>
      <c r="E3128" s="58"/>
      <c r="F3128" s="58"/>
      <c r="G3128" s="58"/>
      <c r="H3128" s="60"/>
      <c r="I3128" s="60"/>
      <c r="J3128" s="60"/>
      <c r="K3128" s="60"/>
      <c r="M3128" s="61"/>
      <c r="N3128" s="61"/>
      <c r="O3128" s="62"/>
      <c r="P3128" s="125"/>
      <c r="W3128" s="62"/>
      <c r="X3128" s="62"/>
    </row>
    <row r="3129" spans="1:24" s="57" customFormat="1" x14ac:dyDescent="0.25">
      <c r="A3129" s="75"/>
      <c r="D3129" s="58"/>
      <c r="E3129" s="58"/>
      <c r="F3129" s="58"/>
      <c r="G3129" s="58"/>
      <c r="H3129" s="60"/>
      <c r="I3129" s="60"/>
      <c r="J3129" s="60"/>
      <c r="K3129" s="60"/>
      <c r="M3129" s="61"/>
      <c r="N3129" s="61"/>
      <c r="O3129" s="62"/>
      <c r="P3129" s="125"/>
      <c r="W3129" s="62"/>
      <c r="X3129" s="62"/>
    </row>
    <row r="3130" spans="1:24" s="57" customFormat="1" x14ac:dyDescent="0.25">
      <c r="A3130" s="75"/>
      <c r="D3130" s="58"/>
      <c r="E3130" s="58"/>
      <c r="F3130" s="58"/>
      <c r="G3130" s="58"/>
      <c r="H3130" s="60"/>
      <c r="I3130" s="60"/>
      <c r="J3130" s="60"/>
      <c r="K3130" s="60"/>
      <c r="M3130" s="61"/>
      <c r="N3130" s="61"/>
      <c r="O3130" s="62"/>
      <c r="P3130" s="125"/>
      <c r="W3130" s="62"/>
      <c r="X3130" s="62"/>
    </row>
    <row r="3131" spans="1:24" s="57" customFormat="1" x14ac:dyDescent="0.25">
      <c r="A3131" s="75"/>
      <c r="D3131" s="58"/>
      <c r="E3131" s="58"/>
      <c r="F3131" s="58"/>
      <c r="G3131" s="58"/>
      <c r="H3131" s="60"/>
      <c r="I3131" s="60"/>
      <c r="J3131" s="60"/>
      <c r="K3131" s="60"/>
      <c r="M3131" s="61"/>
      <c r="N3131" s="61"/>
      <c r="O3131" s="62"/>
      <c r="P3131" s="125"/>
      <c r="W3131" s="62"/>
      <c r="X3131" s="62"/>
    </row>
    <row r="3132" spans="1:24" s="57" customFormat="1" x14ac:dyDescent="0.25">
      <c r="A3132" s="75"/>
      <c r="D3132" s="58"/>
      <c r="E3132" s="58"/>
      <c r="F3132" s="58"/>
      <c r="G3132" s="58"/>
      <c r="H3132" s="60"/>
      <c r="I3132" s="60"/>
      <c r="J3132" s="60"/>
      <c r="K3132" s="60"/>
      <c r="M3132" s="61"/>
      <c r="N3132" s="61"/>
      <c r="O3132" s="62"/>
      <c r="P3132" s="125"/>
      <c r="W3132" s="62"/>
      <c r="X3132" s="62"/>
    </row>
    <row r="3133" spans="1:24" s="57" customFormat="1" x14ac:dyDescent="0.25">
      <c r="A3133" s="75"/>
      <c r="D3133" s="58"/>
      <c r="E3133" s="58"/>
      <c r="F3133" s="58"/>
      <c r="G3133" s="58"/>
      <c r="H3133" s="60"/>
      <c r="I3133" s="60"/>
      <c r="J3133" s="60"/>
      <c r="K3133" s="60"/>
      <c r="M3133" s="61"/>
      <c r="N3133" s="61"/>
      <c r="O3133" s="62"/>
      <c r="P3133" s="125"/>
      <c r="W3133" s="62"/>
      <c r="X3133" s="62"/>
    </row>
    <row r="3134" spans="1:24" s="57" customFormat="1" x14ac:dyDescent="0.25">
      <c r="A3134" s="75"/>
      <c r="D3134" s="58"/>
      <c r="E3134" s="58"/>
      <c r="F3134" s="58"/>
      <c r="G3134" s="58"/>
      <c r="H3134" s="60"/>
      <c r="I3134" s="60"/>
      <c r="J3134" s="60"/>
      <c r="K3134" s="60"/>
      <c r="M3134" s="61"/>
      <c r="N3134" s="61"/>
      <c r="O3134" s="62"/>
      <c r="P3134" s="125"/>
      <c r="W3134" s="62"/>
      <c r="X3134" s="62"/>
    </row>
    <row r="3135" spans="1:24" s="57" customFormat="1" x14ac:dyDescent="0.25">
      <c r="A3135" s="75"/>
      <c r="D3135" s="58"/>
      <c r="E3135" s="58"/>
      <c r="F3135" s="58"/>
      <c r="G3135" s="58"/>
      <c r="H3135" s="60"/>
      <c r="I3135" s="60"/>
      <c r="J3135" s="60"/>
      <c r="K3135" s="60"/>
      <c r="M3135" s="61"/>
      <c r="N3135" s="61"/>
      <c r="O3135" s="62"/>
      <c r="P3135" s="125"/>
      <c r="W3135" s="62"/>
      <c r="X3135" s="62"/>
    </row>
    <row r="3136" spans="1:24" s="57" customFormat="1" x14ac:dyDescent="0.25">
      <c r="A3136" s="75"/>
      <c r="D3136" s="58"/>
      <c r="E3136" s="58"/>
      <c r="F3136" s="58"/>
      <c r="G3136" s="58"/>
      <c r="H3136" s="60"/>
      <c r="I3136" s="60"/>
      <c r="J3136" s="60"/>
      <c r="K3136" s="60"/>
      <c r="M3136" s="61"/>
      <c r="N3136" s="61"/>
      <c r="O3136" s="62"/>
      <c r="P3136" s="125"/>
      <c r="W3136" s="62"/>
      <c r="X3136" s="62"/>
    </row>
    <row r="3137" spans="1:24" s="57" customFormat="1" x14ac:dyDescent="0.25">
      <c r="A3137" s="75"/>
      <c r="D3137" s="58"/>
      <c r="E3137" s="58"/>
      <c r="F3137" s="58"/>
      <c r="G3137" s="58"/>
      <c r="H3137" s="60"/>
      <c r="I3137" s="60"/>
      <c r="J3137" s="60"/>
      <c r="K3137" s="60"/>
      <c r="M3137" s="61"/>
      <c r="N3137" s="61"/>
      <c r="O3137" s="62"/>
      <c r="P3137" s="125"/>
      <c r="W3137" s="62"/>
      <c r="X3137" s="62"/>
    </row>
    <row r="3138" spans="1:24" s="57" customFormat="1" x14ac:dyDescent="0.25">
      <c r="A3138" s="75"/>
      <c r="D3138" s="58"/>
      <c r="E3138" s="58"/>
      <c r="F3138" s="58"/>
      <c r="G3138" s="58"/>
      <c r="H3138" s="60"/>
      <c r="I3138" s="60"/>
      <c r="J3138" s="60"/>
      <c r="K3138" s="60"/>
      <c r="M3138" s="61"/>
      <c r="N3138" s="61"/>
      <c r="O3138" s="62"/>
      <c r="P3138" s="125"/>
      <c r="W3138" s="62"/>
      <c r="X3138" s="62"/>
    </row>
    <row r="3139" spans="1:24" s="57" customFormat="1" x14ac:dyDescent="0.25">
      <c r="A3139" s="75"/>
      <c r="D3139" s="58"/>
      <c r="E3139" s="58"/>
      <c r="F3139" s="58"/>
      <c r="G3139" s="58"/>
      <c r="H3139" s="60"/>
      <c r="I3139" s="60"/>
      <c r="J3139" s="60"/>
      <c r="K3139" s="60"/>
      <c r="M3139" s="61"/>
      <c r="N3139" s="61"/>
      <c r="O3139" s="62"/>
      <c r="P3139" s="125"/>
      <c r="W3139" s="62"/>
      <c r="X3139" s="62"/>
    </row>
    <row r="3140" spans="1:24" s="57" customFormat="1" x14ac:dyDescent="0.25">
      <c r="A3140" s="75"/>
      <c r="D3140" s="58"/>
      <c r="E3140" s="58"/>
      <c r="F3140" s="58"/>
      <c r="G3140" s="58"/>
      <c r="H3140" s="60"/>
      <c r="I3140" s="60"/>
      <c r="J3140" s="60"/>
      <c r="K3140" s="60"/>
      <c r="M3140" s="61"/>
      <c r="N3140" s="61"/>
      <c r="O3140" s="62"/>
      <c r="P3140" s="125"/>
      <c r="W3140" s="62"/>
      <c r="X3140" s="62"/>
    </row>
    <row r="3141" spans="1:24" s="57" customFormat="1" x14ac:dyDescent="0.25">
      <c r="A3141" s="75"/>
      <c r="D3141" s="58"/>
      <c r="E3141" s="58"/>
      <c r="F3141" s="58"/>
      <c r="G3141" s="58"/>
      <c r="H3141" s="60"/>
      <c r="I3141" s="60"/>
      <c r="J3141" s="60"/>
      <c r="K3141" s="60"/>
      <c r="M3141" s="61"/>
      <c r="N3141" s="61"/>
      <c r="O3141" s="62"/>
      <c r="P3141" s="125"/>
      <c r="W3141" s="62"/>
      <c r="X3141" s="62"/>
    </row>
    <row r="3142" spans="1:24" s="57" customFormat="1" x14ac:dyDescent="0.25">
      <c r="A3142" s="75"/>
      <c r="D3142" s="58"/>
      <c r="E3142" s="58"/>
      <c r="F3142" s="58"/>
      <c r="G3142" s="58"/>
      <c r="H3142" s="60"/>
      <c r="I3142" s="60"/>
      <c r="J3142" s="60"/>
      <c r="K3142" s="60"/>
      <c r="M3142" s="61"/>
      <c r="N3142" s="61"/>
      <c r="O3142" s="62"/>
      <c r="P3142" s="125"/>
      <c r="W3142" s="62"/>
      <c r="X3142" s="62"/>
    </row>
    <row r="3143" spans="1:24" s="57" customFormat="1" x14ac:dyDescent="0.25">
      <c r="A3143" s="75"/>
      <c r="D3143" s="58"/>
      <c r="E3143" s="58"/>
      <c r="F3143" s="58"/>
      <c r="G3143" s="58"/>
      <c r="H3143" s="60"/>
      <c r="I3143" s="60"/>
      <c r="J3143" s="60"/>
      <c r="K3143" s="60"/>
      <c r="M3143" s="61"/>
      <c r="N3143" s="61"/>
      <c r="O3143" s="62"/>
      <c r="P3143" s="125"/>
      <c r="W3143" s="62"/>
      <c r="X3143" s="62"/>
    </row>
    <row r="3144" spans="1:24" s="57" customFormat="1" x14ac:dyDescent="0.25">
      <c r="A3144" s="75"/>
      <c r="D3144" s="58"/>
      <c r="E3144" s="58"/>
      <c r="F3144" s="58"/>
      <c r="G3144" s="58"/>
      <c r="H3144" s="60"/>
      <c r="I3144" s="60"/>
      <c r="J3144" s="60"/>
      <c r="K3144" s="60"/>
      <c r="M3144" s="61"/>
      <c r="N3144" s="61"/>
      <c r="O3144" s="62"/>
      <c r="P3144" s="125"/>
      <c r="W3144" s="62"/>
      <c r="X3144" s="62"/>
    </row>
    <row r="3145" spans="1:24" s="57" customFormat="1" x14ac:dyDescent="0.25">
      <c r="A3145" s="75"/>
      <c r="D3145" s="58"/>
      <c r="E3145" s="58"/>
      <c r="F3145" s="58"/>
      <c r="G3145" s="58"/>
      <c r="H3145" s="60"/>
      <c r="I3145" s="60"/>
      <c r="J3145" s="60"/>
      <c r="K3145" s="60"/>
      <c r="M3145" s="61"/>
      <c r="N3145" s="61"/>
      <c r="O3145" s="62"/>
      <c r="P3145" s="125"/>
      <c r="W3145" s="62"/>
      <c r="X3145" s="62"/>
    </row>
    <row r="3146" spans="1:24" s="57" customFormat="1" x14ac:dyDescent="0.25">
      <c r="A3146" s="75"/>
      <c r="D3146" s="58"/>
      <c r="E3146" s="58"/>
      <c r="F3146" s="58"/>
      <c r="G3146" s="58"/>
      <c r="H3146" s="60"/>
      <c r="I3146" s="60"/>
      <c r="J3146" s="60"/>
      <c r="K3146" s="60"/>
      <c r="M3146" s="61"/>
      <c r="N3146" s="61"/>
      <c r="O3146" s="62"/>
      <c r="P3146" s="125"/>
      <c r="W3146" s="62"/>
      <c r="X3146" s="62"/>
    </row>
    <row r="3147" spans="1:24" s="57" customFormat="1" x14ac:dyDescent="0.25">
      <c r="A3147" s="75"/>
      <c r="D3147" s="58"/>
      <c r="E3147" s="58"/>
      <c r="F3147" s="58"/>
      <c r="G3147" s="58"/>
      <c r="H3147" s="60"/>
      <c r="I3147" s="60"/>
      <c r="J3147" s="60"/>
      <c r="K3147" s="60"/>
      <c r="M3147" s="61"/>
      <c r="N3147" s="61"/>
      <c r="O3147" s="62"/>
      <c r="P3147" s="125"/>
      <c r="W3147" s="62"/>
      <c r="X3147" s="62"/>
    </row>
    <row r="3148" spans="1:24" s="57" customFormat="1" x14ac:dyDescent="0.25">
      <c r="A3148" s="75"/>
      <c r="D3148" s="58"/>
      <c r="E3148" s="58"/>
      <c r="F3148" s="58"/>
      <c r="G3148" s="58"/>
      <c r="H3148" s="60"/>
      <c r="I3148" s="60"/>
      <c r="J3148" s="60"/>
      <c r="K3148" s="60"/>
      <c r="M3148" s="61"/>
      <c r="N3148" s="61"/>
      <c r="O3148" s="62"/>
      <c r="P3148" s="125"/>
      <c r="W3148" s="62"/>
      <c r="X3148" s="62"/>
    </row>
    <row r="3149" spans="1:24" s="57" customFormat="1" x14ac:dyDescent="0.25">
      <c r="A3149" s="75"/>
      <c r="D3149" s="58"/>
      <c r="E3149" s="58"/>
      <c r="F3149" s="58"/>
      <c r="G3149" s="58"/>
      <c r="H3149" s="60"/>
      <c r="I3149" s="60"/>
      <c r="J3149" s="60"/>
      <c r="K3149" s="60"/>
      <c r="M3149" s="61"/>
      <c r="N3149" s="61"/>
      <c r="O3149" s="62"/>
      <c r="P3149" s="125"/>
      <c r="W3149" s="62"/>
      <c r="X3149" s="62"/>
    </row>
    <row r="3150" spans="1:24" s="57" customFormat="1" x14ac:dyDescent="0.25">
      <c r="A3150" s="75"/>
      <c r="D3150" s="58"/>
      <c r="E3150" s="58"/>
      <c r="F3150" s="58"/>
      <c r="G3150" s="58"/>
      <c r="H3150" s="60"/>
      <c r="I3150" s="60"/>
      <c r="J3150" s="60"/>
      <c r="K3150" s="60"/>
      <c r="M3150" s="61"/>
      <c r="N3150" s="61"/>
      <c r="O3150" s="62"/>
      <c r="P3150" s="125"/>
      <c r="W3150" s="62"/>
      <c r="X3150" s="62"/>
    </row>
    <row r="3151" spans="1:24" s="57" customFormat="1" x14ac:dyDescent="0.25">
      <c r="A3151" s="75"/>
      <c r="D3151" s="58"/>
      <c r="E3151" s="58"/>
      <c r="F3151" s="58"/>
      <c r="G3151" s="58"/>
      <c r="H3151" s="60"/>
      <c r="I3151" s="60"/>
      <c r="J3151" s="60"/>
      <c r="K3151" s="60"/>
      <c r="M3151" s="61"/>
      <c r="N3151" s="61"/>
      <c r="O3151" s="62"/>
      <c r="P3151" s="125"/>
      <c r="W3151" s="62"/>
      <c r="X3151" s="62"/>
    </row>
    <row r="3152" spans="1:24" s="57" customFormat="1" x14ac:dyDescent="0.25">
      <c r="A3152" s="75"/>
      <c r="D3152" s="58"/>
      <c r="E3152" s="58"/>
      <c r="F3152" s="58"/>
      <c r="G3152" s="58"/>
      <c r="H3152" s="60"/>
      <c r="I3152" s="60"/>
      <c r="J3152" s="60"/>
      <c r="K3152" s="60"/>
      <c r="M3152" s="61"/>
      <c r="N3152" s="61"/>
      <c r="O3152" s="62"/>
      <c r="P3152" s="125"/>
      <c r="W3152" s="62"/>
      <c r="X3152" s="62"/>
    </row>
    <row r="3153" spans="1:24" s="57" customFormat="1" x14ac:dyDescent="0.25">
      <c r="A3153" s="75"/>
      <c r="D3153" s="58"/>
      <c r="E3153" s="58"/>
      <c r="F3153" s="58"/>
      <c r="G3153" s="58"/>
      <c r="H3153" s="60"/>
      <c r="I3153" s="60"/>
      <c r="J3153" s="60"/>
      <c r="K3153" s="60"/>
      <c r="M3153" s="61"/>
      <c r="N3153" s="61"/>
      <c r="O3153" s="62"/>
      <c r="P3153" s="125"/>
      <c r="W3153" s="62"/>
      <c r="X3153" s="62"/>
    </row>
    <row r="3154" spans="1:24" s="57" customFormat="1" x14ac:dyDescent="0.25">
      <c r="A3154" s="75"/>
      <c r="D3154" s="58"/>
      <c r="E3154" s="58"/>
      <c r="F3154" s="58"/>
      <c r="G3154" s="58"/>
      <c r="H3154" s="60"/>
      <c r="I3154" s="60"/>
      <c r="J3154" s="60"/>
      <c r="K3154" s="60"/>
      <c r="M3154" s="61"/>
      <c r="N3154" s="61"/>
      <c r="O3154" s="62"/>
      <c r="P3154" s="125"/>
      <c r="W3154" s="62"/>
      <c r="X3154" s="62"/>
    </row>
    <row r="3155" spans="1:24" s="57" customFormat="1" x14ac:dyDescent="0.25">
      <c r="A3155" s="75"/>
      <c r="D3155" s="58"/>
      <c r="E3155" s="58"/>
      <c r="F3155" s="58"/>
      <c r="G3155" s="58"/>
      <c r="H3155" s="60"/>
      <c r="I3155" s="60"/>
      <c r="J3155" s="60"/>
      <c r="K3155" s="60"/>
      <c r="M3155" s="61"/>
      <c r="N3155" s="61"/>
      <c r="O3155" s="62"/>
      <c r="P3155" s="125"/>
      <c r="W3155" s="62"/>
      <c r="X3155" s="62"/>
    </row>
    <row r="3156" spans="1:24" s="57" customFormat="1" x14ac:dyDescent="0.25">
      <c r="A3156" s="75"/>
      <c r="D3156" s="58"/>
      <c r="E3156" s="58"/>
      <c r="F3156" s="58"/>
      <c r="G3156" s="58"/>
      <c r="H3156" s="60"/>
      <c r="I3156" s="60"/>
      <c r="J3156" s="60"/>
      <c r="K3156" s="60"/>
      <c r="M3156" s="61"/>
      <c r="N3156" s="61"/>
      <c r="O3156" s="62"/>
      <c r="P3156" s="125"/>
      <c r="W3156" s="62"/>
      <c r="X3156" s="62"/>
    </row>
    <row r="3157" spans="1:24" s="57" customFormat="1" x14ac:dyDescent="0.25">
      <c r="A3157" s="75"/>
      <c r="D3157" s="58"/>
      <c r="E3157" s="58"/>
      <c r="F3157" s="58"/>
      <c r="G3157" s="58"/>
      <c r="H3157" s="60"/>
      <c r="I3157" s="60"/>
      <c r="J3157" s="60"/>
      <c r="K3157" s="60"/>
      <c r="M3157" s="61"/>
      <c r="N3157" s="61"/>
      <c r="O3157" s="62"/>
      <c r="P3157" s="125"/>
      <c r="W3157" s="62"/>
      <c r="X3157" s="62"/>
    </row>
    <row r="3158" spans="1:24" s="57" customFormat="1" x14ac:dyDescent="0.25">
      <c r="A3158" s="75"/>
      <c r="D3158" s="58"/>
      <c r="E3158" s="58"/>
      <c r="F3158" s="58"/>
      <c r="G3158" s="58"/>
      <c r="H3158" s="60"/>
      <c r="I3158" s="60"/>
      <c r="J3158" s="60"/>
      <c r="K3158" s="60"/>
      <c r="M3158" s="61"/>
      <c r="N3158" s="61"/>
      <c r="O3158" s="62"/>
      <c r="P3158" s="125"/>
      <c r="W3158" s="62"/>
      <c r="X3158" s="62"/>
    </row>
    <row r="3159" spans="1:24" s="57" customFormat="1" x14ac:dyDescent="0.25">
      <c r="A3159" s="75"/>
      <c r="D3159" s="58"/>
      <c r="E3159" s="58"/>
      <c r="F3159" s="58"/>
      <c r="G3159" s="58"/>
      <c r="H3159" s="60"/>
      <c r="I3159" s="60"/>
      <c r="J3159" s="60"/>
      <c r="K3159" s="60"/>
      <c r="M3159" s="61"/>
      <c r="N3159" s="61"/>
      <c r="O3159" s="62"/>
      <c r="P3159" s="125"/>
      <c r="W3159" s="62"/>
      <c r="X3159" s="62"/>
    </row>
    <row r="3160" spans="1:24" s="57" customFormat="1" x14ac:dyDescent="0.25">
      <c r="A3160" s="75"/>
      <c r="D3160" s="58"/>
      <c r="E3160" s="58"/>
      <c r="F3160" s="58"/>
      <c r="G3160" s="58"/>
      <c r="H3160" s="60"/>
      <c r="I3160" s="60"/>
      <c r="J3160" s="60"/>
      <c r="K3160" s="60"/>
      <c r="M3160" s="61"/>
      <c r="N3160" s="61"/>
      <c r="O3160" s="62"/>
      <c r="P3160" s="125"/>
      <c r="W3160" s="62"/>
      <c r="X3160" s="62"/>
    </row>
    <row r="3161" spans="1:24" s="57" customFormat="1" x14ac:dyDescent="0.25">
      <c r="A3161" s="75"/>
      <c r="D3161" s="58"/>
      <c r="E3161" s="58"/>
      <c r="F3161" s="58"/>
      <c r="G3161" s="58"/>
      <c r="H3161" s="60"/>
      <c r="I3161" s="60"/>
      <c r="J3161" s="60"/>
      <c r="K3161" s="60"/>
      <c r="M3161" s="61"/>
      <c r="N3161" s="61"/>
      <c r="O3161" s="62"/>
      <c r="P3161" s="125"/>
      <c r="W3161" s="62"/>
      <c r="X3161" s="62"/>
    </row>
    <row r="3162" spans="1:24" s="57" customFormat="1" x14ac:dyDescent="0.25">
      <c r="A3162" s="75"/>
      <c r="D3162" s="58"/>
      <c r="E3162" s="58"/>
      <c r="F3162" s="58"/>
      <c r="G3162" s="58"/>
      <c r="H3162" s="60"/>
      <c r="I3162" s="60"/>
      <c r="J3162" s="60"/>
      <c r="K3162" s="60"/>
      <c r="M3162" s="61"/>
      <c r="N3162" s="61"/>
      <c r="O3162" s="62"/>
      <c r="P3162" s="125"/>
      <c r="W3162" s="62"/>
      <c r="X3162" s="62"/>
    </row>
    <row r="3163" spans="1:24" s="57" customFormat="1" x14ac:dyDescent="0.25">
      <c r="A3163" s="75"/>
      <c r="D3163" s="58"/>
      <c r="E3163" s="58"/>
      <c r="F3163" s="58"/>
      <c r="G3163" s="58"/>
      <c r="H3163" s="60"/>
      <c r="I3163" s="60"/>
      <c r="J3163" s="60"/>
      <c r="K3163" s="60"/>
      <c r="M3163" s="61"/>
      <c r="N3163" s="61"/>
      <c r="O3163" s="62"/>
      <c r="P3163" s="125"/>
      <c r="W3163" s="62"/>
      <c r="X3163" s="62"/>
    </row>
    <row r="3164" spans="1:24" s="57" customFormat="1" x14ac:dyDescent="0.25">
      <c r="A3164" s="75"/>
      <c r="D3164" s="58"/>
      <c r="E3164" s="58"/>
      <c r="F3164" s="58"/>
      <c r="G3164" s="58"/>
      <c r="H3164" s="60"/>
      <c r="I3164" s="60"/>
      <c r="J3164" s="60"/>
      <c r="K3164" s="60"/>
      <c r="M3164" s="61"/>
      <c r="N3164" s="61"/>
      <c r="O3164" s="62"/>
      <c r="P3164" s="125"/>
      <c r="W3164" s="62"/>
      <c r="X3164" s="62"/>
    </row>
    <row r="3165" spans="1:24" s="57" customFormat="1" x14ac:dyDescent="0.25">
      <c r="A3165" s="75"/>
      <c r="D3165" s="58"/>
      <c r="E3165" s="58"/>
      <c r="F3165" s="58"/>
      <c r="G3165" s="58"/>
      <c r="H3165" s="60"/>
      <c r="I3165" s="60"/>
      <c r="J3165" s="60"/>
      <c r="K3165" s="60"/>
      <c r="M3165" s="61"/>
      <c r="N3165" s="61"/>
      <c r="O3165" s="62"/>
      <c r="P3165" s="125"/>
      <c r="W3165" s="62"/>
      <c r="X3165" s="62"/>
    </row>
    <row r="3166" spans="1:24" s="57" customFormat="1" x14ac:dyDescent="0.25">
      <c r="A3166" s="75"/>
      <c r="D3166" s="58"/>
      <c r="E3166" s="58"/>
      <c r="F3166" s="58"/>
      <c r="G3166" s="58"/>
      <c r="H3166" s="60"/>
      <c r="I3166" s="60"/>
      <c r="J3166" s="60"/>
      <c r="K3166" s="60"/>
      <c r="M3166" s="61"/>
      <c r="N3166" s="61"/>
      <c r="O3166" s="62"/>
      <c r="P3166" s="125"/>
      <c r="W3166" s="62"/>
      <c r="X3166" s="62"/>
    </row>
    <row r="3167" spans="1:24" s="57" customFormat="1" x14ac:dyDescent="0.25">
      <c r="A3167" s="75"/>
      <c r="D3167" s="58"/>
      <c r="E3167" s="58"/>
      <c r="F3167" s="58"/>
      <c r="G3167" s="58"/>
      <c r="H3167" s="60"/>
      <c r="I3167" s="60"/>
      <c r="J3167" s="60"/>
      <c r="K3167" s="60"/>
      <c r="M3167" s="61"/>
      <c r="N3167" s="61"/>
      <c r="O3167" s="62"/>
      <c r="P3167" s="125"/>
      <c r="W3167" s="62"/>
      <c r="X3167" s="62"/>
    </row>
    <row r="3168" spans="1:24" s="57" customFormat="1" x14ac:dyDescent="0.25">
      <c r="A3168" s="75"/>
      <c r="D3168" s="58"/>
      <c r="E3168" s="58"/>
      <c r="F3168" s="58"/>
      <c r="G3168" s="58"/>
      <c r="H3168" s="60"/>
      <c r="I3168" s="60"/>
      <c r="J3168" s="60"/>
      <c r="K3168" s="60"/>
      <c r="M3168" s="61"/>
      <c r="N3168" s="61"/>
      <c r="O3168" s="62"/>
      <c r="P3168" s="125"/>
      <c r="W3168" s="62"/>
      <c r="X3168" s="62"/>
    </row>
    <row r="3169" spans="1:24" s="57" customFormat="1" x14ac:dyDescent="0.25">
      <c r="A3169" s="75"/>
      <c r="D3169" s="58"/>
      <c r="E3169" s="58"/>
      <c r="F3169" s="58"/>
      <c r="G3169" s="58"/>
      <c r="H3169" s="60"/>
      <c r="I3169" s="60"/>
      <c r="J3169" s="60"/>
      <c r="K3169" s="60"/>
      <c r="M3169" s="61"/>
      <c r="N3169" s="61"/>
      <c r="O3169" s="62"/>
      <c r="P3169" s="125"/>
      <c r="W3169" s="62"/>
      <c r="X3169" s="62"/>
    </row>
    <row r="3170" spans="1:24" s="57" customFormat="1" x14ac:dyDescent="0.25">
      <c r="A3170" s="75"/>
      <c r="D3170" s="58"/>
      <c r="E3170" s="58"/>
      <c r="F3170" s="58"/>
      <c r="G3170" s="58"/>
      <c r="H3170" s="60"/>
      <c r="I3170" s="60"/>
      <c r="J3170" s="60"/>
      <c r="K3170" s="60"/>
      <c r="M3170" s="61"/>
      <c r="N3170" s="61"/>
      <c r="O3170" s="62"/>
      <c r="P3170" s="125"/>
      <c r="W3170" s="62"/>
      <c r="X3170" s="62"/>
    </row>
    <row r="3171" spans="1:24" s="57" customFormat="1" x14ac:dyDescent="0.25">
      <c r="A3171" s="75"/>
      <c r="D3171" s="58"/>
      <c r="E3171" s="58"/>
      <c r="F3171" s="58"/>
      <c r="G3171" s="58"/>
      <c r="H3171" s="60"/>
      <c r="I3171" s="60"/>
      <c r="J3171" s="60"/>
      <c r="K3171" s="60"/>
      <c r="M3171" s="61"/>
      <c r="N3171" s="61"/>
      <c r="O3171" s="62"/>
      <c r="P3171" s="125"/>
      <c r="W3171" s="62"/>
      <c r="X3171" s="62"/>
    </row>
    <row r="3172" spans="1:24" s="57" customFormat="1" x14ac:dyDescent="0.25">
      <c r="A3172" s="75"/>
      <c r="D3172" s="58"/>
      <c r="E3172" s="58"/>
      <c r="F3172" s="58"/>
      <c r="G3172" s="58"/>
      <c r="H3172" s="60"/>
      <c r="I3172" s="60"/>
      <c r="J3172" s="60"/>
      <c r="K3172" s="60"/>
      <c r="M3172" s="61"/>
      <c r="N3172" s="61"/>
      <c r="O3172" s="62"/>
      <c r="P3172" s="125"/>
      <c r="W3172" s="62"/>
      <c r="X3172" s="62"/>
    </row>
    <row r="3173" spans="1:24" s="57" customFormat="1" x14ac:dyDescent="0.25">
      <c r="A3173" s="75"/>
      <c r="D3173" s="58"/>
      <c r="E3173" s="58"/>
      <c r="F3173" s="58"/>
      <c r="G3173" s="58"/>
      <c r="H3173" s="60"/>
      <c r="I3173" s="60"/>
      <c r="J3173" s="60"/>
      <c r="K3173" s="60"/>
      <c r="M3173" s="61"/>
      <c r="N3173" s="61"/>
      <c r="O3173" s="62"/>
      <c r="P3173" s="125"/>
      <c r="W3173" s="62"/>
      <c r="X3173" s="62"/>
    </row>
    <row r="3174" spans="1:24" s="57" customFormat="1" x14ac:dyDescent="0.25">
      <c r="A3174" s="75"/>
      <c r="D3174" s="58"/>
      <c r="E3174" s="58"/>
      <c r="F3174" s="58"/>
      <c r="G3174" s="58"/>
      <c r="H3174" s="60"/>
      <c r="I3174" s="60"/>
      <c r="J3174" s="60"/>
      <c r="K3174" s="60"/>
      <c r="M3174" s="61"/>
      <c r="N3174" s="61"/>
      <c r="O3174" s="62"/>
      <c r="P3174" s="125"/>
      <c r="W3174" s="62"/>
      <c r="X3174" s="62"/>
    </row>
    <row r="3175" spans="1:24" s="57" customFormat="1" x14ac:dyDescent="0.25">
      <c r="A3175" s="75"/>
      <c r="D3175" s="58"/>
      <c r="E3175" s="58"/>
      <c r="F3175" s="58"/>
      <c r="G3175" s="58"/>
      <c r="H3175" s="60"/>
      <c r="I3175" s="60"/>
      <c r="J3175" s="60"/>
      <c r="K3175" s="60"/>
      <c r="M3175" s="61"/>
      <c r="N3175" s="61"/>
      <c r="O3175" s="62"/>
      <c r="P3175" s="125"/>
      <c r="W3175" s="62"/>
      <c r="X3175" s="62"/>
    </row>
    <row r="3176" spans="1:24" s="57" customFormat="1" x14ac:dyDescent="0.25">
      <c r="A3176" s="75"/>
      <c r="D3176" s="58"/>
      <c r="E3176" s="58"/>
      <c r="F3176" s="58"/>
      <c r="G3176" s="58"/>
      <c r="H3176" s="60"/>
      <c r="I3176" s="60"/>
      <c r="J3176" s="60"/>
      <c r="K3176" s="60"/>
      <c r="M3176" s="61"/>
      <c r="N3176" s="61"/>
      <c r="O3176" s="62"/>
      <c r="P3176" s="125"/>
      <c r="W3176" s="62"/>
      <c r="X3176" s="62"/>
    </row>
    <row r="3177" spans="1:24" s="57" customFormat="1" x14ac:dyDescent="0.25">
      <c r="A3177" s="75"/>
      <c r="D3177" s="58"/>
      <c r="E3177" s="58"/>
      <c r="F3177" s="58"/>
      <c r="G3177" s="58"/>
      <c r="H3177" s="60"/>
      <c r="I3177" s="60"/>
      <c r="J3177" s="60"/>
      <c r="K3177" s="60"/>
      <c r="M3177" s="61"/>
      <c r="N3177" s="61"/>
      <c r="O3177" s="62"/>
      <c r="P3177" s="125"/>
      <c r="W3177" s="62"/>
      <c r="X3177" s="62"/>
    </row>
    <row r="3178" spans="1:24" s="57" customFormat="1" x14ac:dyDescent="0.25">
      <c r="A3178" s="75"/>
      <c r="D3178" s="58"/>
      <c r="E3178" s="58"/>
      <c r="F3178" s="58"/>
      <c r="G3178" s="58"/>
      <c r="H3178" s="60"/>
      <c r="I3178" s="60"/>
      <c r="J3178" s="60"/>
      <c r="K3178" s="60"/>
      <c r="M3178" s="61"/>
      <c r="N3178" s="61"/>
      <c r="O3178" s="62"/>
      <c r="P3178" s="125"/>
      <c r="W3178" s="62"/>
      <c r="X3178" s="62"/>
    </row>
    <row r="3179" spans="1:24" s="57" customFormat="1" x14ac:dyDescent="0.25">
      <c r="A3179" s="75"/>
      <c r="D3179" s="58"/>
      <c r="E3179" s="58"/>
      <c r="F3179" s="58"/>
      <c r="G3179" s="58"/>
      <c r="H3179" s="60"/>
      <c r="I3179" s="60"/>
      <c r="J3179" s="60"/>
      <c r="K3179" s="60"/>
      <c r="M3179" s="61"/>
      <c r="N3179" s="61"/>
      <c r="O3179" s="62"/>
      <c r="P3179" s="125"/>
      <c r="W3179" s="62"/>
      <c r="X3179" s="62"/>
    </row>
    <row r="3180" spans="1:24" s="57" customFormat="1" x14ac:dyDescent="0.25">
      <c r="A3180" s="75"/>
      <c r="D3180" s="58"/>
      <c r="E3180" s="58"/>
      <c r="F3180" s="58"/>
      <c r="G3180" s="58"/>
      <c r="H3180" s="60"/>
      <c r="I3180" s="60"/>
      <c r="J3180" s="60"/>
      <c r="K3180" s="60"/>
      <c r="M3180" s="61"/>
      <c r="N3180" s="61"/>
      <c r="O3180" s="62"/>
      <c r="P3180" s="125"/>
      <c r="W3180" s="62"/>
      <c r="X3180" s="62"/>
    </row>
    <row r="3181" spans="1:24" s="57" customFormat="1" x14ac:dyDescent="0.25">
      <c r="A3181" s="75"/>
      <c r="D3181" s="58"/>
      <c r="E3181" s="58"/>
      <c r="F3181" s="58"/>
      <c r="G3181" s="58"/>
      <c r="H3181" s="60"/>
      <c r="I3181" s="60"/>
      <c r="J3181" s="60"/>
      <c r="K3181" s="60"/>
      <c r="M3181" s="61"/>
      <c r="N3181" s="61"/>
      <c r="O3181" s="62"/>
      <c r="P3181" s="125"/>
      <c r="W3181" s="62"/>
      <c r="X3181" s="62"/>
    </row>
    <row r="3182" spans="1:24" s="57" customFormat="1" x14ac:dyDescent="0.25">
      <c r="A3182" s="75"/>
      <c r="D3182" s="58"/>
      <c r="E3182" s="58"/>
      <c r="F3182" s="58"/>
      <c r="G3182" s="58"/>
      <c r="H3182" s="60"/>
      <c r="I3182" s="60"/>
      <c r="J3182" s="60"/>
      <c r="K3182" s="60"/>
      <c r="M3182" s="61"/>
      <c r="N3182" s="61"/>
      <c r="O3182" s="62"/>
      <c r="P3182" s="125"/>
      <c r="W3182" s="62"/>
      <c r="X3182" s="62"/>
    </row>
    <row r="3183" spans="1:24" s="57" customFormat="1" x14ac:dyDescent="0.25">
      <c r="A3183" s="75"/>
      <c r="D3183" s="58"/>
      <c r="E3183" s="58"/>
      <c r="F3183" s="58"/>
      <c r="G3183" s="58"/>
      <c r="H3183" s="60"/>
      <c r="I3183" s="60"/>
      <c r="J3183" s="60"/>
      <c r="K3183" s="60"/>
      <c r="M3183" s="61"/>
      <c r="N3183" s="61"/>
      <c r="O3183" s="62"/>
      <c r="P3183" s="125"/>
      <c r="W3183" s="62"/>
      <c r="X3183" s="62"/>
    </row>
    <row r="3184" spans="1:24" s="57" customFormat="1" x14ac:dyDescent="0.25">
      <c r="A3184" s="75"/>
      <c r="D3184" s="58"/>
      <c r="E3184" s="58"/>
      <c r="F3184" s="58"/>
      <c r="G3184" s="58"/>
      <c r="H3184" s="60"/>
      <c r="I3184" s="60"/>
      <c r="J3184" s="60"/>
      <c r="K3184" s="60"/>
      <c r="M3184" s="61"/>
      <c r="N3184" s="61"/>
      <c r="O3184" s="62"/>
      <c r="P3184" s="125"/>
      <c r="W3184" s="62"/>
      <c r="X3184" s="62"/>
    </row>
    <row r="3185" spans="1:24" s="57" customFormat="1" x14ac:dyDescent="0.25">
      <c r="A3185" s="75"/>
      <c r="D3185" s="58"/>
      <c r="E3185" s="58"/>
      <c r="F3185" s="58"/>
      <c r="G3185" s="58"/>
      <c r="H3185" s="60"/>
      <c r="I3185" s="60"/>
      <c r="J3185" s="60"/>
      <c r="K3185" s="60"/>
      <c r="M3185" s="61"/>
      <c r="N3185" s="61"/>
      <c r="O3185" s="62"/>
      <c r="P3185" s="125"/>
      <c r="W3185" s="62"/>
      <c r="X3185" s="62"/>
    </row>
    <row r="3186" spans="1:24" s="57" customFormat="1" x14ac:dyDescent="0.25">
      <c r="A3186" s="75"/>
      <c r="D3186" s="58"/>
      <c r="E3186" s="58"/>
      <c r="F3186" s="58"/>
      <c r="G3186" s="58"/>
      <c r="H3186" s="60"/>
      <c r="I3186" s="60"/>
      <c r="J3186" s="60"/>
      <c r="K3186" s="60"/>
      <c r="M3186" s="61"/>
      <c r="N3186" s="61"/>
      <c r="O3186" s="62"/>
      <c r="P3186" s="125"/>
      <c r="W3186" s="62"/>
      <c r="X3186" s="62"/>
    </row>
    <row r="3187" spans="1:24" s="57" customFormat="1" x14ac:dyDescent="0.25">
      <c r="A3187" s="75"/>
      <c r="D3187" s="58"/>
      <c r="E3187" s="58"/>
      <c r="F3187" s="58"/>
      <c r="G3187" s="58"/>
      <c r="H3187" s="60"/>
      <c r="I3187" s="60"/>
      <c r="J3187" s="60"/>
      <c r="K3187" s="60"/>
      <c r="M3187" s="61"/>
      <c r="N3187" s="61"/>
      <c r="O3187" s="62"/>
      <c r="P3187" s="125"/>
      <c r="W3187" s="62"/>
      <c r="X3187" s="62"/>
    </row>
    <row r="3188" spans="1:24" s="57" customFormat="1" x14ac:dyDescent="0.25">
      <c r="A3188" s="75"/>
      <c r="D3188" s="58"/>
      <c r="E3188" s="58"/>
      <c r="F3188" s="58"/>
      <c r="G3188" s="58"/>
      <c r="H3188" s="60"/>
      <c r="I3188" s="60"/>
      <c r="J3188" s="60"/>
      <c r="K3188" s="60"/>
      <c r="M3188" s="61"/>
      <c r="N3188" s="61"/>
      <c r="O3188" s="62"/>
      <c r="P3188" s="125"/>
      <c r="W3188" s="62"/>
      <c r="X3188" s="62"/>
    </row>
    <row r="3189" spans="1:24" s="57" customFormat="1" x14ac:dyDescent="0.25">
      <c r="A3189" s="75"/>
      <c r="D3189" s="58"/>
      <c r="E3189" s="58"/>
      <c r="F3189" s="58"/>
      <c r="G3189" s="58"/>
      <c r="H3189" s="60"/>
      <c r="I3189" s="60"/>
      <c r="J3189" s="60"/>
      <c r="K3189" s="60"/>
      <c r="M3189" s="61"/>
      <c r="N3189" s="61"/>
      <c r="O3189" s="62"/>
      <c r="P3189" s="125"/>
      <c r="W3189" s="62"/>
      <c r="X3189" s="62"/>
    </row>
    <row r="3190" spans="1:24" s="57" customFormat="1" x14ac:dyDescent="0.25">
      <c r="A3190" s="75"/>
      <c r="D3190" s="58"/>
      <c r="E3190" s="58"/>
      <c r="F3190" s="58"/>
      <c r="G3190" s="58"/>
      <c r="H3190" s="60"/>
      <c r="I3190" s="60"/>
      <c r="J3190" s="60"/>
      <c r="K3190" s="60"/>
      <c r="M3190" s="61"/>
      <c r="N3190" s="61"/>
      <c r="O3190" s="62"/>
      <c r="P3190" s="125"/>
      <c r="W3190" s="62"/>
      <c r="X3190" s="62"/>
    </row>
    <row r="3191" spans="1:24" s="57" customFormat="1" x14ac:dyDescent="0.25">
      <c r="A3191" s="75"/>
      <c r="D3191" s="58"/>
      <c r="E3191" s="58"/>
      <c r="F3191" s="58"/>
      <c r="G3191" s="58"/>
      <c r="H3191" s="60"/>
      <c r="I3191" s="60"/>
      <c r="J3191" s="60"/>
      <c r="K3191" s="60"/>
      <c r="M3191" s="61"/>
      <c r="N3191" s="61"/>
      <c r="O3191" s="62"/>
      <c r="P3191" s="125"/>
      <c r="W3191" s="62"/>
      <c r="X3191" s="62"/>
    </row>
    <row r="3192" spans="1:24" s="57" customFormat="1" x14ac:dyDescent="0.25">
      <c r="A3192" s="75"/>
      <c r="D3192" s="58"/>
      <c r="E3192" s="58"/>
      <c r="F3192" s="58"/>
      <c r="G3192" s="58"/>
      <c r="H3192" s="60"/>
      <c r="I3192" s="60"/>
      <c r="J3192" s="60"/>
      <c r="K3192" s="60"/>
      <c r="M3192" s="61"/>
      <c r="N3192" s="61"/>
      <c r="O3192" s="62"/>
      <c r="P3192" s="125"/>
      <c r="W3192" s="62"/>
      <c r="X3192" s="62"/>
    </row>
    <row r="3193" spans="1:24" s="57" customFormat="1" x14ac:dyDescent="0.25">
      <c r="A3193" s="75"/>
      <c r="D3193" s="58"/>
      <c r="E3193" s="58"/>
      <c r="F3193" s="58"/>
      <c r="G3193" s="58"/>
      <c r="H3193" s="60"/>
      <c r="I3193" s="60"/>
      <c r="J3193" s="60"/>
      <c r="K3193" s="60"/>
      <c r="M3193" s="61"/>
      <c r="N3193" s="61"/>
      <c r="O3193" s="62"/>
      <c r="P3193" s="125"/>
      <c r="W3193" s="62"/>
      <c r="X3193" s="62"/>
    </row>
    <row r="3194" spans="1:24" s="57" customFormat="1" x14ac:dyDescent="0.25">
      <c r="A3194" s="75"/>
      <c r="D3194" s="58"/>
      <c r="E3194" s="58"/>
      <c r="F3194" s="58"/>
      <c r="G3194" s="58"/>
      <c r="H3194" s="60"/>
      <c r="I3194" s="60"/>
      <c r="J3194" s="60"/>
      <c r="K3194" s="60"/>
      <c r="M3194" s="61"/>
      <c r="N3194" s="61"/>
      <c r="O3194" s="62"/>
      <c r="P3194" s="125"/>
      <c r="W3194" s="62"/>
      <c r="X3194" s="62"/>
    </row>
    <row r="3195" spans="1:24" s="57" customFormat="1" x14ac:dyDescent="0.25">
      <c r="A3195" s="75"/>
      <c r="D3195" s="58"/>
      <c r="E3195" s="58"/>
      <c r="F3195" s="58"/>
      <c r="G3195" s="58"/>
      <c r="H3195" s="60"/>
      <c r="I3195" s="60"/>
      <c r="J3195" s="60"/>
      <c r="K3195" s="60"/>
      <c r="M3195" s="61"/>
      <c r="N3195" s="61"/>
      <c r="O3195" s="62"/>
      <c r="P3195" s="125"/>
      <c r="W3195" s="62"/>
      <c r="X3195" s="62"/>
    </row>
    <row r="3196" spans="1:24" s="57" customFormat="1" x14ac:dyDescent="0.25">
      <c r="A3196" s="75"/>
      <c r="D3196" s="58"/>
      <c r="E3196" s="58"/>
      <c r="F3196" s="58"/>
      <c r="G3196" s="58"/>
      <c r="H3196" s="60"/>
      <c r="I3196" s="60"/>
      <c r="J3196" s="60"/>
      <c r="K3196" s="60"/>
      <c r="M3196" s="61"/>
      <c r="N3196" s="61"/>
      <c r="O3196" s="62"/>
      <c r="P3196" s="125"/>
      <c r="W3196" s="62"/>
      <c r="X3196" s="62"/>
    </row>
    <row r="3197" spans="1:24" s="57" customFormat="1" x14ac:dyDescent="0.25">
      <c r="A3197" s="75"/>
      <c r="D3197" s="58"/>
      <c r="E3197" s="58"/>
      <c r="F3197" s="58"/>
      <c r="G3197" s="58"/>
      <c r="H3197" s="60"/>
      <c r="I3197" s="60"/>
      <c r="J3197" s="60"/>
      <c r="K3197" s="60"/>
      <c r="M3197" s="61"/>
      <c r="N3197" s="61"/>
      <c r="O3197" s="62"/>
      <c r="P3197" s="125"/>
      <c r="W3197" s="62"/>
      <c r="X3197" s="62"/>
    </row>
    <row r="3198" spans="1:24" s="57" customFormat="1" x14ac:dyDescent="0.25">
      <c r="A3198" s="75"/>
      <c r="D3198" s="58"/>
      <c r="E3198" s="58"/>
      <c r="F3198" s="58"/>
      <c r="G3198" s="58"/>
      <c r="H3198" s="60"/>
      <c r="I3198" s="60"/>
      <c r="J3198" s="60"/>
      <c r="K3198" s="60"/>
      <c r="M3198" s="61"/>
      <c r="N3198" s="61"/>
      <c r="O3198" s="62"/>
      <c r="P3198" s="125"/>
      <c r="W3198" s="62"/>
      <c r="X3198" s="62"/>
    </row>
    <row r="3199" spans="1:24" s="57" customFormat="1" x14ac:dyDescent="0.25">
      <c r="A3199" s="75"/>
      <c r="D3199" s="58"/>
      <c r="E3199" s="58"/>
      <c r="F3199" s="58"/>
      <c r="G3199" s="58"/>
      <c r="H3199" s="60"/>
      <c r="I3199" s="60"/>
      <c r="J3199" s="60"/>
      <c r="K3199" s="60"/>
      <c r="M3199" s="61"/>
      <c r="N3199" s="61"/>
      <c r="O3199" s="62"/>
      <c r="P3199" s="125"/>
      <c r="W3199" s="62"/>
      <c r="X3199" s="62"/>
    </row>
    <row r="3200" spans="1:24" s="57" customFormat="1" x14ac:dyDescent="0.25">
      <c r="A3200" s="75"/>
      <c r="D3200" s="58"/>
      <c r="E3200" s="58"/>
      <c r="F3200" s="58"/>
      <c r="G3200" s="58"/>
      <c r="H3200" s="60"/>
      <c r="I3200" s="60"/>
      <c r="J3200" s="60"/>
      <c r="K3200" s="60"/>
      <c r="M3200" s="61"/>
      <c r="N3200" s="61"/>
      <c r="O3200" s="62"/>
      <c r="P3200" s="125"/>
      <c r="W3200" s="62"/>
      <c r="X3200" s="62"/>
    </row>
    <row r="3201" spans="1:24" s="57" customFormat="1" x14ac:dyDescent="0.25">
      <c r="A3201" s="75"/>
      <c r="D3201" s="58"/>
      <c r="E3201" s="58"/>
      <c r="F3201" s="58"/>
      <c r="G3201" s="58"/>
      <c r="H3201" s="60"/>
      <c r="I3201" s="60"/>
      <c r="J3201" s="60"/>
      <c r="K3201" s="60"/>
      <c r="M3201" s="61"/>
      <c r="N3201" s="61"/>
      <c r="O3201" s="62"/>
      <c r="P3201" s="125"/>
      <c r="W3201" s="62"/>
      <c r="X3201" s="62"/>
    </row>
    <row r="3202" spans="1:24" s="57" customFormat="1" x14ac:dyDescent="0.25">
      <c r="A3202" s="75"/>
      <c r="D3202" s="58"/>
      <c r="E3202" s="58"/>
      <c r="F3202" s="58"/>
      <c r="G3202" s="58"/>
      <c r="H3202" s="60"/>
      <c r="I3202" s="60"/>
      <c r="J3202" s="60"/>
      <c r="K3202" s="60"/>
      <c r="M3202" s="61"/>
      <c r="N3202" s="61"/>
      <c r="O3202" s="62"/>
      <c r="P3202" s="125"/>
      <c r="W3202" s="62"/>
      <c r="X3202" s="62"/>
    </row>
    <row r="3203" spans="1:24" s="57" customFormat="1" x14ac:dyDescent="0.25">
      <c r="A3203" s="75"/>
      <c r="D3203" s="58"/>
      <c r="E3203" s="58"/>
      <c r="F3203" s="58"/>
      <c r="G3203" s="58"/>
      <c r="H3203" s="60"/>
      <c r="I3203" s="60"/>
      <c r="J3203" s="60"/>
      <c r="K3203" s="60"/>
      <c r="M3203" s="61"/>
      <c r="N3203" s="61"/>
      <c r="O3203" s="62"/>
      <c r="P3203" s="125"/>
      <c r="W3203" s="62"/>
      <c r="X3203" s="62"/>
    </row>
    <row r="3204" spans="1:24" s="57" customFormat="1" x14ac:dyDescent="0.25">
      <c r="A3204" s="75"/>
      <c r="D3204" s="58"/>
      <c r="E3204" s="58"/>
      <c r="F3204" s="58"/>
      <c r="G3204" s="58"/>
      <c r="H3204" s="60"/>
      <c r="I3204" s="60"/>
      <c r="J3204" s="60"/>
      <c r="K3204" s="60"/>
      <c r="M3204" s="61"/>
      <c r="N3204" s="61"/>
      <c r="O3204" s="62"/>
      <c r="P3204" s="125"/>
      <c r="W3204" s="62"/>
      <c r="X3204" s="62"/>
    </row>
    <row r="3205" spans="1:24" s="57" customFormat="1" x14ac:dyDescent="0.25">
      <c r="A3205" s="75"/>
      <c r="D3205" s="58"/>
      <c r="E3205" s="58"/>
      <c r="F3205" s="58"/>
      <c r="G3205" s="58"/>
      <c r="H3205" s="60"/>
      <c r="I3205" s="60"/>
      <c r="J3205" s="60"/>
      <c r="K3205" s="60"/>
      <c r="M3205" s="61"/>
      <c r="N3205" s="61"/>
      <c r="O3205" s="62"/>
      <c r="P3205" s="125"/>
      <c r="W3205" s="62"/>
      <c r="X3205" s="62"/>
    </row>
    <row r="3206" spans="1:24" s="57" customFormat="1" x14ac:dyDescent="0.25">
      <c r="A3206" s="75"/>
      <c r="D3206" s="58"/>
      <c r="E3206" s="58"/>
      <c r="F3206" s="58"/>
      <c r="G3206" s="58"/>
      <c r="H3206" s="60"/>
      <c r="I3206" s="60"/>
      <c r="J3206" s="60"/>
      <c r="K3206" s="60"/>
      <c r="M3206" s="61"/>
      <c r="N3206" s="61"/>
      <c r="O3206" s="62"/>
      <c r="P3206" s="125"/>
      <c r="W3206" s="62"/>
      <c r="X3206" s="62"/>
    </row>
    <row r="3207" spans="1:24" s="57" customFormat="1" x14ac:dyDescent="0.25">
      <c r="A3207" s="75"/>
      <c r="D3207" s="58"/>
      <c r="E3207" s="58"/>
      <c r="F3207" s="58"/>
      <c r="G3207" s="58"/>
      <c r="H3207" s="60"/>
      <c r="I3207" s="60"/>
      <c r="J3207" s="60"/>
      <c r="K3207" s="60"/>
      <c r="M3207" s="61"/>
      <c r="N3207" s="61"/>
      <c r="O3207" s="62"/>
      <c r="P3207" s="125"/>
      <c r="W3207" s="62"/>
      <c r="X3207" s="62"/>
    </row>
    <row r="3208" spans="1:24" s="57" customFormat="1" x14ac:dyDescent="0.25">
      <c r="A3208" s="75"/>
      <c r="D3208" s="58"/>
      <c r="E3208" s="58"/>
      <c r="F3208" s="58"/>
      <c r="G3208" s="58"/>
      <c r="H3208" s="60"/>
      <c r="I3208" s="60"/>
      <c r="J3208" s="60"/>
      <c r="K3208" s="60"/>
      <c r="M3208" s="61"/>
      <c r="N3208" s="61"/>
      <c r="O3208" s="62"/>
      <c r="P3208" s="125"/>
      <c r="W3208" s="62"/>
      <c r="X3208" s="62"/>
    </row>
    <row r="3209" spans="1:24" s="57" customFormat="1" x14ac:dyDescent="0.25">
      <c r="A3209" s="75"/>
      <c r="D3209" s="58"/>
      <c r="E3209" s="58"/>
      <c r="F3209" s="58"/>
      <c r="G3209" s="58"/>
      <c r="H3209" s="60"/>
      <c r="I3209" s="60"/>
      <c r="J3209" s="60"/>
      <c r="K3209" s="60"/>
      <c r="M3209" s="61"/>
      <c r="N3209" s="61"/>
      <c r="O3209" s="62"/>
      <c r="P3209" s="125"/>
      <c r="W3209" s="62"/>
      <c r="X3209" s="62"/>
    </row>
    <row r="3210" spans="1:24" s="57" customFormat="1" x14ac:dyDescent="0.25">
      <c r="A3210" s="75"/>
      <c r="D3210" s="58"/>
      <c r="E3210" s="58"/>
      <c r="F3210" s="58"/>
      <c r="G3210" s="58"/>
      <c r="H3210" s="60"/>
      <c r="I3210" s="60"/>
      <c r="J3210" s="60"/>
      <c r="K3210" s="60"/>
      <c r="M3210" s="61"/>
      <c r="N3210" s="61"/>
      <c r="O3210" s="62"/>
      <c r="P3210" s="125"/>
      <c r="W3210" s="62"/>
      <c r="X3210" s="62"/>
    </row>
    <row r="3211" spans="1:24" s="57" customFormat="1" x14ac:dyDescent="0.25">
      <c r="A3211" s="75"/>
      <c r="D3211" s="58"/>
      <c r="E3211" s="58"/>
      <c r="F3211" s="58"/>
      <c r="G3211" s="58"/>
      <c r="H3211" s="60"/>
      <c r="I3211" s="60"/>
      <c r="J3211" s="60"/>
      <c r="K3211" s="60"/>
      <c r="M3211" s="61"/>
      <c r="N3211" s="61"/>
      <c r="O3211" s="62"/>
      <c r="P3211" s="125"/>
      <c r="W3211" s="62"/>
      <c r="X3211" s="62"/>
    </row>
    <row r="3212" spans="1:24" s="57" customFormat="1" x14ac:dyDescent="0.25">
      <c r="A3212" s="75"/>
      <c r="D3212" s="58"/>
      <c r="E3212" s="58"/>
      <c r="F3212" s="58"/>
      <c r="G3212" s="58"/>
      <c r="H3212" s="60"/>
      <c r="I3212" s="60"/>
      <c r="J3212" s="60"/>
      <c r="K3212" s="60"/>
      <c r="M3212" s="61"/>
      <c r="N3212" s="61"/>
      <c r="O3212" s="62"/>
      <c r="P3212" s="125"/>
      <c r="W3212" s="62"/>
      <c r="X3212" s="62"/>
    </row>
    <row r="3213" spans="1:24" s="57" customFormat="1" x14ac:dyDescent="0.25">
      <c r="A3213" s="75"/>
      <c r="D3213" s="58"/>
      <c r="E3213" s="58"/>
      <c r="F3213" s="58"/>
      <c r="G3213" s="58"/>
      <c r="H3213" s="60"/>
      <c r="I3213" s="60"/>
      <c r="J3213" s="60"/>
      <c r="K3213" s="60"/>
      <c r="M3213" s="61"/>
      <c r="N3213" s="61"/>
      <c r="O3213" s="62"/>
      <c r="P3213" s="125"/>
      <c r="W3213" s="62"/>
      <c r="X3213" s="62"/>
    </row>
    <row r="3214" spans="1:24" s="57" customFormat="1" x14ac:dyDescent="0.25">
      <c r="A3214" s="75"/>
      <c r="D3214" s="58"/>
      <c r="E3214" s="58"/>
      <c r="F3214" s="58"/>
      <c r="G3214" s="58"/>
      <c r="H3214" s="60"/>
      <c r="I3214" s="60"/>
      <c r="J3214" s="60"/>
      <c r="K3214" s="60"/>
      <c r="M3214" s="61"/>
      <c r="N3214" s="61"/>
      <c r="O3214" s="62"/>
      <c r="P3214" s="125"/>
      <c r="W3214" s="62"/>
      <c r="X3214" s="62"/>
    </row>
    <row r="3215" spans="1:24" s="57" customFormat="1" x14ac:dyDescent="0.25">
      <c r="A3215" s="75"/>
      <c r="D3215" s="58"/>
      <c r="E3215" s="58"/>
      <c r="F3215" s="58"/>
      <c r="G3215" s="58"/>
      <c r="H3215" s="60"/>
      <c r="I3215" s="60"/>
      <c r="J3215" s="60"/>
      <c r="K3215" s="60"/>
      <c r="M3215" s="61"/>
      <c r="N3215" s="61"/>
      <c r="O3215" s="62"/>
      <c r="P3215" s="125"/>
      <c r="W3215" s="62"/>
      <c r="X3215" s="62"/>
    </row>
    <row r="3216" spans="1:24" s="57" customFormat="1" x14ac:dyDescent="0.25">
      <c r="A3216" s="75"/>
      <c r="D3216" s="58"/>
      <c r="E3216" s="58"/>
      <c r="F3216" s="58"/>
      <c r="G3216" s="58"/>
      <c r="H3216" s="60"/>
      <c r="I3216" s="60"/>
      <c r="J3216" s="60"/>
      <c r="K3216" s="60"/>
      <c r="M3216" s="61"/>
      <c r="N3216" s="61"/>
      <c r="O3216" s="62"/>
      <c r="P3216" s="125"/>
      <c r="W3216" s="62"/>
      <c r="X3216" s="62"/>
    </row>
    <row r="3217" spans="1:24" s="57" customFormat="1" x14ac:dyDescent="0.25">
      <c r="A3217" s="75"/>
      <c r="D3217" s="58"/>
      <c r="E3217" s="58"/>
      <c r="F3217" s="58"/>
      <c r="G3217" s="58"/>
      <c r="H3217" s="60"/>
      <c r="I3217" s="60"/>
      <c r="J3217" s="60"/>
      <c r="K3217" s="60"/>
      <c r="M3217" s="61"/>
      <c r="N3217" s="61"/>
      <c r="O3217" s="62"/>
      <c r="P3217" s="125"/>
      <c r="W3217" s="62"/>
      <c r="X3217" s="62"/>
    </row>
    <row r="3218" spans="1:24" s="57" customFormat="1" x14ac:dyDescent="0.25">
      <c r="A3218" s="75"/>
      <c r="D3218" s="58"/>
      <c r="E3218" s="58"/>
      <c r="F3218" s="58"/>
      <c r="G3218" s="58"/>
      <c r="H3218" s="60"/>
      <c r="I3218" s="60"/>
      <c r="J3218" s="60"/>
      <c r="K3218" s="60"/>
      <c r="M3218" s="61"/>
      <c r="N3218" s="61"/>
      <c r="O3218" s="62"/>
      <c r="P3218" s="125"/>
      <c r="W3218" s="62"/>
      <c r="X3218" s="62"/>
    </row>
    <row r="3219" spans="1:24" s="57" customFormat="1" x14ac:dyDescent="0.25">
      <c r="A3219" s="75"/>
      <c r="D3219" s="58"/>
      <c r="E3219" s="58"/>
      <c r="F3219" s="58"/>
      <c r="G3219" s="58"/>
      <c r="H3219" s="60"/>
      <c r="I3219" s="60"/>
      <c r="J3219" s="60"/>
      <c r="K3219" s="60"/>
      <c r="M3219" s="61"/>
      <c r="N3219" s="61"/>
      <c r="O3219" s="62"/>
      <c r="P3219" s="125"/>
      <c r="W3219" s="62"/>
      <c r="X3219" s="62"/>
    </row>
    <row r="3220" spans="1:24" s="57" customFormat="1" x14ac:dyDescent="0.25">
      <c r="A3220" s="75"/>
      <c r="D3220" s="58"/>
      <c r="E3220" s="58"/>
      <c r="F3220" s="58"/>
      <c r="G3220" s="58"/>
      <c r="H3220" s="60"/>
      <c r="I3220" s="60"/>
      <c r="J3220" s="60"/>
      <c r="K3220" s="60"/>
      <c r="M3220" s="61"/>
      <c r="N3220" s="61"/>
      <c r="O3220" s="62"/>
      <c r="P3220" s="125"/>
      <c r="W3220" s="62"/>
      <c r="X3220" s="62"/>
    </row>
    <row r="3221" spans="1:24" s="57" customFormat="1" x14ac:dyDescent="0.25">
      <c r="A3221" s="75"/>
      <c r="D3221" s="58"/>
      <c r="E3221" s="58"/>
      <c r="F3221" s="58"/>
      <c r="G3221" s="58"/>
      <c r="H3221" s="60"/>
      <c r="I3221" s="60"/>
      <c r="J3221" s="60"/>
      <c r="K3221" s="60"/>
      <c r="M3221" s="61"/>
      <c r="N3221" s="61"/>
      <c r="O3221" s="62"/>
      <c r="P3221" s="125"/>
      <c r="W3221" s="62"/>
      <c r="X3221" s="62"/>
    </row>
    <row r="3222" spans="1:24" s="57" customFormat="1" x14ac:dyDescent="0.25">
      <c r="A3222" s="75"/>
      <c r="D3222" s="58"/>
      <c r="E3222" s="58"/>
      <c r="F3222" s="58"/>
      <c r="G3222" s="58"/>
      <c r="H3222" s="60"/>
      <c r="I3222" s="60"/>
      <c r="J3222" s="60"/>
      <c r="K3222" s="60"/>
      <c r="M3222" s="61"/>
      <c r="N3222" s="61"/>
      <c r="O3222" s="62"/>
      <c r="P3222" s="125"/>
      <c r="W3222" s="62"/>
      <c r="X3222" s="62"/>
    </row>
    <row r="3223" spans="1:24" s="57" customFormat="1" x14ac:dyDescent="0.25">
      <c r="A3223" s="75"/>
      <c r="D3223" s="58"/>
      <c r="E3223" s="58"/>
      <c r="F3223" s="58"/>
      <c r="G3223" s="58"/>
      <c r="H3223" s="60"/>
      <c r="I3223" s="60"/>
      <c r="J3223" s="60"/>
      <c r="K3223" s="60"/>
      <c r="M3223" s="61"/>
      <c r="N3223" s="61"/>
      <c r="O3223" s="62"/>
      <c r="P3223" s="125"/>
      <c r="W3223" s="62"/>
      <c r="X3223" s="62"/>
    </row>
    <row r="3224" spans="1:24" s="57" customFormat="1" x14ac:dyDescent="0.25">
      <c r="A3224" s="75"/>
      <c r="D3224" s="58"/>
      <c r="E3224" s="58"/>
      <c r="F3224" s="58"/>
      <c r="G3224" s="58"/>
      <c r="H3224" s="60"/>
      <c r="I3224" s="60"/>
      <c r="J3224" s="60"/>
      <c r="K3224" s="60"/>
      <c r="M3224" s="61"/>
      <c r="N3224" s="61"/>
      <c r="O3224" s="62"/>
      <c r="P3224" s="125"/>
      <c r="W3224" s="62"/>
      <c r="X3224" s="62"/>
    </row>
    <row r="3225" spans="1:24" s="57" customFormat="1" x14ac:dyDescent="0.25">
      <c r="A3225" s="75"/>
      <c r="D3225" s="58"/>
      <c r="E3225" s="58"/>
      <c r="F3225" s="58"/>
      <c r="G3225" s="58"/>
      <c r="H3225" s="60"/>
      <c r="I3225" s="60"/>
      <c r="J3225" s="60"/>
      <c r="K3225" s="60"/>
      <c r="M3225" s="61"/>
      <c r="N3225" s="61"/>
      <c r="O3225" s="62"/>
      <c r="P3225" s="125"/>
      <c r="W3225" s="62"/>
      <c r="X3225" s="62"/>
    </row>
    <row r="3226" spans="1:24" s="57" customFormat="1" x14ac:dyDescent="0.25">
      <c r="A3226" s="75"/>
      <c r="D3226" s="58"/>
      <c r="E3226" s="58"/>
      <c r="F3226" s="58"/>
      <c r="G3226" s="58"/>
      <c r="H3226" s="60"/>
      <c r="I3226" s="60"/>
      <c r="J3226" s="60"/>
      <c r="K3226" s="60"/>
      <c r="M3226" s="61"/>
      <c r="N3226" s="61"/>
      <c r="O3226" s="62"/>
      <c r="P3226" s="125"/>
      <c r="W3226" s="62"/>
      <c r="X3226" s="62"/>
    </row>
    <row r="3227" spans="1:24" s="57" customFormat="1" x14ac:dyDescent="0.25">
      <c r="A3227" s="75"/>
      <c r="D3227" s="58"/>
      <c r="E3227" s="58"/>
      <c r="F3227" s="58"/>
      <c r="G3227" s="58"/>
      <c r="H3227" s="60"/>
      <c r="I3227" s="60"/>
      <c r="J3227" s="60"/>
      <c r="K3227" s="60"/>
      <c r="M3227" s="61"/>
      <c r="N3227" s="61"/>
      <c r="O3227" s="62"/>
      <c r="P3227" s="125"/>
      <c r="W3227" s="62"/>
      <c r="X3227" s="62"/>
    </row>
    <row r="3228" spans="1:24" s="57" customFormat="1" x14ac:dyDescent="0.25">
      <c r="A3228" s="75"/>
      <c r="D3228" s="58"/>
      <c r="E3228" s="58"/>
      <c r="F3228" s="58"/>
      <c r="G3228" s="58"/>
      <c r="H3228" s="60"/>
      <c r="I3228" s="60"/>
      <c r="J3228" s="60"/>
      <c r="K3228" s="60"/>
      <c r="M3228" s="61"/>
      <c r="N3228" s="61"/>
      <c r="O3228" s="62"/>
      <c r="P3228" s="125"/>
      <c r="W3228" s="62"/>
      <c r="X3228" s="62"/>
    </row>
    <row r="3229" spans="1:24" s="57" customFormat="1" x14ac:dyDescent="0.25">
      <c r="A3229" s="75"/>
      <c r="D3229" s="58"/>
      <c r="E3229" s="58"/>
      <c r="F3229" s="58"/>
      <c r="G3229" s="58"/>
      <c r="H3229" s="60"/>
      <c r="I3229" s="60"/>
      <c r="J3229" s="60"/>
      <c r="K3229" s="60"/>
      <c r="M3229" s="61"/>
      <c r="N3229" s="61"/>
      <c r="O3229" s="62"/>
      <c r="P3229" s="125"/>
      <c r="W3229" s="62"/>
      <c r="X3229" s="62"/>
    </row>
    <row r="3230" spans="1:24" s="57" customFormat="1" x14ac:dyDescent="0.25">
      <c r="A3230" s="75"/>
      <c r="D3230" s="58"/>
      <c r="E3230" s="58"/>
      <c r="F3230" s="58"/>
      <c r="G3230" s="58"/>
      <c r="H3230" s="60"/>
      <c r="I3230" s="60"/>
      <c r="J3230" s="60"/>
      <c r="K3230" s="60"/>
      <c r="M3230" s="61"/>
      <c r="N3230" s="61"/>
      <c r="O3230" s="62"/>
      <c r="P3230" s="125"/>
      <c r="W3230" s="62"/>
      <c r="X3230" s="62"/>
    </row>
    <row r="3231" spans="1:24" s="57" customFormat="1" x14ac:dyDescent="0.25">
      <c r="A3231" s="75"/>
      <c r="D3231" s="58"/>
      <c r="E3231" s="58"/>
      <c r="F3231" s="58"/>
      <c r="G3231" s="58"/>
      <c r="H3231" s="60"/>
      <c r="I3231" s="60"/>
      <c r="J3231" s="60"/>
      <c r="K3231" s="60"/>
      <c r="M3231" s="61"/>
      <c r="N3231" s="61"/>
      <c r="O3231" s="62"/>
      <c r="P3231" s="125"/>
      <c r="W3231" s="62"/>
      <c r="X3231" s="62"/>
    </row>
    <row r="3232" spans="1:24" s="57" customFormat="1" x14ac:dyDescent="0.25">
      <c r="A3232" s="75"/>
      <c r="D3232" s="58"/>
      <c r="E3232" s="58"/>
      <c r="F3232" s="58"/>
      <c r="G3232" s="58"/>
      <c r="H3232" s="60"/>
      <c r="I3232" s="60"/>
      <c r="J3232" s="60"/>
      <c r="K3232" s="60"/>
      <c r="M3232" s="61"/>
      <c r="N3232" s="61"/>
      <c r="O3232" s="62"/>
      <c r="P3232" s="125"/>
      <c r="W3232" s="62"/>
      <c r="X3232" s="62"/>
    </row>
    <row r="3233" spans="1:24" s="57" customFormat="1" x14ac:dyDescent="0.25">
      <c r="A3233" s="75"/>
      <c r="D3233" s="58"/>
      <c r="E3233" s="58"/>
      <c r="F3233" s="58"/>
      <c r="G3233" s="58"/>
      <c r="H3233" s="60"/>
      <c r="I3233" s="60"/>
      <c r="J3233" s="60"/>
      <c r="K3233" s="60"/>
      <c r="M3233" s="61"/>
      <c r="N3233" s="61"/>
      <c r="O3233" s="62"/>
      <c r="P3233" s="125"/>
      <c r="W3233" s="62"/>
      <c r="X3233" s="62"/>
    </row>
    <row r="3234" spans="1:24" s="57" customFormat="1" x14ac:dyDescent="0.25">
      <c r="A3234" s="75"/>
      <c r="D3234" s="58"/>
      <c r="E3234" s="58"/>
      <c r="F3234" s="58"/>
      <c r="G3234" s="58"/>
      <c r="H3234" s="60"/>
      <c r="I3234" s="60"/>
      <c r="J3234" s="60"/>
      <c r="K3234" s="60"/>
      <c r="M3234" s="61"/>
      <c r="N3234" s="61"/>
      <c r="O3234" s="62"/>
      <c r="P3234" s="125"/>
      <c r="W3234" s="62"/>
      <c r="X3234" s="62"/>
    </row>
    <row r="3235" spans="1:24" s="57" customFormat="1" x14ac:dyDescent="0.25">
      <c r="A3235" s="75"/>
      <c r="D3235" s="58"/>
      <c r="E3235" s="58"/>
      <c r="F3235" s="58"/>
      <c r="G3235" s="58"/>
      <c r="H3235" s="60"/>
      <c r="I3235" s="60"/>
      <c r="J3235" s="60"/>
      <c r="K3235" s="60"/>
      <c r="M3235" s="61"/>
      <c r="N3235" s="61"/>
      <c r="O3235" s="62"/>
      <c r="P3235" s="125"/>
      <c r="W3235" s="62"/>
      <c r="X3235" s="62"/>
    </row>
    <row r="3236" spans="1:24" s="57" customFormat="1" x14ac:dyDescent="0.25">
      <c r="A3236" s="75"/>
      <c r="D3236" s="58"/>
      <c r="E3236" s="58"/>
      <c r="F3236" s="58"/>
      <c r="G3236" s="58"/>
      <c r="H3236" s="60"/>
      <c r="I3236" s="60"/>
      <c r="J3236" s="60"/>
      <c r="K3236" s="60"/>
      <c r="M3236" s="61"/>
      <c r="N3236" s="61"/>
      <c r="O3236" s="62"/>
      <c r="P3236" s="125"/>
      <c r="W3236" s="62"/>
      <c r="X3236" s="62"/>
    </row>
    <row r="3237" spans="1:24" s="57" customFormat="1" x14ac:dyDescent="0.25">
      <c r="A3237" s="75"/>
      <c r="D3237" s="58"/>
      <c r="E3237" s="58"/>
      <c r="F3237" s="58"/>
      <c r="G3237" s="58"/>
      <c r="H3237" s="60"/>
      <c r="I3237" s="60"/>
      <c r="J3237" s="60"/>
      <c r="K3237" s="60"/>
      <c r="M3237" s="61"/>
      <c r="N3237" s="61"/>
      <c r="O3237" s="62"/>
      <c r="P3237" s="125"/>
      <c r="W3237" s="62"/>
      <c r="X3237" s="62"/>
    </row>
    <row r="3238" spans="1:24" s="57" customFormat="1" x14ac:dyDescent="0.25">
      <c r="A3238" s="75"/>
      <c r="D3238" s="58"/>
      <c r="E3238" s="58"/>
      <c r="F3238" s="58"/>
      <c r="G3238" s="58"/>
      <c r="H3238" s="60"/>
      <c r="I3238" s="60"/>
      <c r="J3238" s="60"/>
      <c r="K3238" s="60"/>
      <c r="M3238" s="61"/>
      <c r="N3238" s="61"/>
      <c r="O3238" s="62"/>
      <c r="P3238" s="125"/>
      <c r="W3238" s="62"/>
      <c r="X3238" s="62"/>
    </row>
    <row r="3239" spans="1:24" s="57" customFormat="1" x14ac:dyDescent="0.25">
      <c r="A3239" s="75"/>
      <c r="D3239" s="58"/>
      <c r="E3239" s="58"/>
      <c r="F3239" s="58"/>
      <c r="G3239" s="58"/>
      <c r="H3239" s="60"/>
      <c r="I3239" s="60"/>
      <c r="J3239" s="60"/>
      <c r="K3239" s="60"/>
      <c r="M3239" s="61"/>
      <c r="N3239" s="61"/>
      <c r="O3239" s="62"/>
      <c r="P3239" s="125"/>
      <c r="W3239" s="62"/>
      <c r="X3239" s="62"/>
    </row>
    <row r="3240" spans="1:24" s="57" customFormat="1" x14ac:dyDescent="0.25">
      <c r="A3240" s="75"/>
      <c r="D3240" s="58"/>
      <c r="E3240" s="58"/>
      <c r="F3240" s="58"/>
      <c r="G3240" s="58"/>
      <c r="H3240" s="60"/>
      <c r="I3240" s="60"/>
      <c r="J3240" s="60"/>
      <c r="K3240" s="60"/>
      <c r="M3240" s="61"/>
      <c r="N3240" s="61"/>
      <c r="O3240" s="62"/>
      <c r="P3240" s="125"/>
      <c r="W3240" s="62"/>
      <c r="X3240" s="62"/>
    </row>
    <row r="3241" spans="1:24" s="57" customFormat="1" x14ac:dyDescent="0.25">
      <c r="A3241" s="75"/>
      <c r="D3241" s="58"/>
      <c r="E3241" s="58"/>
      <c r="F3241" s="58"/>
      <c r="G3241" s="58"/>
      <c r="H3241" s="60"/>
      <c r="I3241" s="60"/>
      <c r="J3241" s="60"/>
      <c r="K3241" s="60"/>
      <c r="M3241" s="61"/>
      <c r="N3241" s="61"/>
      <c r="O3241" s="62"/>
      <c r="P3241" s="125"/>
      <c r="W3241" s="62"/>
      <c r="X3241" s="62"/>
    </row>
    <row r="3242" spans="1:24" s="57" customFormat="1" x14ac:dyDescent="0.25">
      <c r="A3242" s="75"/>
      <c r="D3242" s="58"/>
      <c r="E3242" s="58"/>
      <c r="F3242" s="58"/>
      <c r="G3242" s="58"/>
      <c r="H3242" s="60"/>
      <c r="I3242" s="60"/>
      <c r="J3242" s="60"/>
      <c r="K3242" s="60"/>
      <c r="M3242" s="61"/>
      <c r="N3242" s="61"/>
      <c r="O3242" s="62"/>
      <c r="P3242" s="125"/>
      <c r="W3242" s="62"/>
      <c r="X3242" s="62"/>
    </row>
    <row r="3243" spans="1:24" s="57" customFormat="1" x14ac:dyDescent="0.25">
      <c r="A3243" s="75"/>
      <c r="D3243" s="58"/>
      <c r="E3243" s="58"/>
      <c r="F3243" s="58"/>
      <c r="G3243" s="58"/>
      <c r="H3243" s="60"/>
      <c r="I3243" s="60"/>
      <c r="J3243" s="60"/>
      <c r="K3243" s="60"/>
      <c r="M3243" s="61"/>
      <c r="N3243" s="61"/>
      <c r="O3243" s="62"/>
      <c r="P3243" s="125"/>
      <c r="W3243" s="62"/>
      <c r="X3243" s="62"/>
    </row>
    <row r="3244" spans="1:24" s="57" customFormat="1" x14ac:dyDescent="0.25">
      <c r="A3244" s="75"/>
      <c r="D3244" s="58"/>
      <c r="E3244" s="58"/>
      <c r="F3244" s="58"/>
      <c r="G3244" s="58"/>
      <c r="H3244" s="60"/>
      <c r="I3244" s="60"/>
      <c r="J3244" s="60"/>
      <c r="K3244" s="60"/>
      <c r="M3244" s="61"/>
      <c r="N3244" s="61"/>
      <c r="O3244" s="62"/>
      <c r="P3244" s="125"/>
      <c r="W3244" s="62"/>
      <c r="X3244" s="62"/>
    </row>
    <row r="3245" spans="1:24" s="57" customFormat="1" x14ac:dyDescent="0.25">
      <c r="A3245" s="75"/>
      <c r="D3245" s="58"/>
      <c r="E3245" s="58"/>
      <c r="F3245" s="58"/>
      <c r="G3245" s="58"/>
      <c r="H3245" s="60"/>
      <c r="I3245" s="60"/>
      <c r="J3245" s="60"/>
      <c r="K3245" s="60"/>
      <c r="M3245" s="61"/>
      <c r="N3245" s="61"/>
      <c r="O3245" s="62"/>
      <c r="P3245" s="125"/>
      <c r="W3245" s="62"/>
      <c r="X3245" s="62"/>
    </row>
    <row r="3246" spans="1:24" s="57" customFormat="1" x14ac:dyDescent="0.25">
      <c r="A3246" s="75"/>
      <c r="D3246" s="58"/>
      <c r="E3246" s="58"/>
      <c r="F3246" s="58"/>
      <c r="G3246" s="58"/>
      <c r="H3246" s="60"/>
      <c r="I3246" s="60"/>
      <c r="J3246" s="60"/>
      <c r="K3246" s="60"/>
      <c r="M3246" s="61"/>
      <c r="N3246" s="61"/>
      <c r="O3246" s="62"/>
      <c r="P3246" s="125"/>
      <c r="W3246" s="62"/>
      <c r="X3246" s="62"/>
    </row>
    <row r="3247" spans="1:24" s="57" customFormat="1" x14ac:dyDescent="0.25">
      <c r="A3247" s="75"/>
      <c r="D3247" s="58"/>
      <c r="E3247" s="58"/>
      <c r="F3247" s="58"/>
      <c r="G3247" s="58"/>
      <c r="H3247" s="60"/>
      <c r="I3247" s="60"/>
      <c r="J3247" s="60"/>
      <c r="K3247" s="60"/>
      <c r="M3247" s="61"/>
      <c r="N3247" s="61"/>
      <c r="O3247" s="62"/>
      <c r="P3247" s="125"/>
      <c r="W3247" s="62"/>
      <c r="X3247" s="62"/>
    </row>
    <row r="3248" spans="1:24" s="57" customFormat="1" x14ac:dyDescent="0.25">
      <c r="A3248" s="75"/>
      <c r="D3248" s="58"/>
      <c r="E3248" s="58"/>
      <c r="F3248" s="58"/>
      <c r="G3248" s="58"/>
      <c r="H3248" s="60"/>
      <c r="I3248" s="60"/>
      <c r="J3248" s="60"/>
      <c r="K3248" s="60"/>
      <c r="M3248" s="61"/>
      <c r="N3248" s="61"/>
      <c r="O3248" s="62"/>
      <c r="P3248" s="125"/>
      <c r="W3248" s="62"/>
      <c r="X3248" s="62"/>
    </row>
    <row r="3249" spans="1:24" s="57" customFormat="1" x14ac:dyDescent="0.25">
      <c r="A3249" s="75"/>
      <c r="D3249" s="58"/>
      <c r="E3249" s="58"/>
      <c r="F3249" s="58"/>
      <c r="G3249" s="58"/>
      <c r="H3249" s="60"/>
      <c r="I3249" s="60"/>
      <c r="J3249" s="60"/>
      <c r="K3249" s="60"/>
      <c r="M3249" s="61"/>
      <c r="N3249" s="61"/>
      <c r="O3249" s="62"/>
      <c r="P3249" s="125"/>
      <c r="W3249" s="62"/>
      <c r="X3249" s="62"/>
    </row>
    <row r="3250" spans="1:24" s="57" customFormat="1" x14ac:dyDescent="0.25">
      <c r="A3250" s="75"/>
      <c r="D3250" s="58"/>
      <c r="E3250" s="58"/>
      <c r="F3250" s="58"/>
      <c r="G3250" s="58"/>
      <c r="H3250" s="60"/>
      <c r="I3250" s="60"/>
      <c r="J3250" s="60"/>
      <c r="K3250" s="60"/>
      <c r="M3250" s="61"/>
      <c r="N3250" s="61"/>
      <c r="O3250" s="62"/>
      <c r="P3250" s="125"/>
      <c r="W3250" s="62"/>
      <c r="X3250" s="62"/>
    </row>
    <row r="3251" spans="1:24" s="57" customFormat="1" x14ac:dyDescent="0.25">
      <c r="A3251" s="75"/>
      <c r="D3251" s="58"/>
      <c r="E3251" s="58"/>
      <c r="F3251" s="58"/>
      <c r="G3251" s="58"/>
      <c r="H3251" s="60"/>
      <c r="I3251" s="60"/>
      <c r="J3251" s="60"/>
      <c r="K3251" s="60"/>
      <c r="M3251" s="61"/>
      <c r="N3251" s="61"/>
      <c r="O3251" s="62"/>
      <c r="P3251" s="125"/>
      <c r="W3251" s="62"/>
      <c r="X3251" s="62"/>
    </row>
    <row r="3252" spans="1:24" s="57" customFormat="1" x14ac:dyDescent="0.25">
      <c r="A3252" s="75"/>
      <c r="D3252" s="58"/>
      <c r="E3252" s="58"/>
      <c r="F3252" s="58"/>
      <c r="G3252" s="58"/>
      <c r="H3252" s="60"/>
      <c r="I3252" s="60"/>
      <c r="J3252" s="60"/>
      <c r="K3252" s="60"/>
      <c r="M3252" s="61"/>
      <c r="N3252" s="61"/>
      <c r="O3252" s="62"/>
      <c r="P3252" s="125"/>
      <c r="W3252" s="62"/>
      <c r="X3252" s="62"/>
    </row>
    <row r="3253" spans="1:24" s="57" customFormat="1" x14ac:dyDescent="0.25">
      <c r="A3253" s="75"/>
      <c r="D3253" s="58"/>
      <c r="E3253" s="58"/>
      <c r="F3253" s="58"/>
      <c r="G3253" s="58"/>
      <c r="H3253" s="60"/>
      <c r="I3253" s="60"/>
      <c r="J3253" s="60"/>
      <c r="K3253" s="60"/>
      <c r="M3253" s="61"/>
      <c r="N3253" s="61"/>
      <c r="O3253" s="62"/>
      <c r="P3253" s="125"/>
      <c r="W3253" s="62"/>
      <c r="X3253" s="62"/>
    </row>
    <row r="3254" spans="1:24" s="57" customFormat="1" x14ac:dyDescent="0.25">
      <c r="A3254" s="75"/>
      <c r="D3254" s="58"/>
      <c r="E3254" s="58"/>
      <c r="F3254" s="58"/>
      <c r="G3254" s="58"/>
      <c r="H3254" s="60"/>
      <c r="I3254" s="60"/>
      <c r="J3254" s="60"/>
      <c r="K3254" s="60"/>
      <c r="M3254" s="61"/>
      <c r="N3254" s="61"/>
      <c r="O3254" s="62"/>
      <c r="P3254" s="125"/>
      <c r="W3254" s="62"/>
      <c r="X3254" s="62"/>
    </row>
    <row r="3255" spans="1:24" s="57" customFormat="1" x14ac:dyDescent="0.25">
      <c r="A3255" s="75"/>
      <c r="D3255" s="58"/>
      <c r="E3255" s="58"/>
      <c r="F3255" s="58"/>
      <c r="G3255" s="58"/>
      <c r="H3255" s="60"/>
      <c r="I3255" s="60"/>
      <c r="J3255" s="60"/>
      <c r="K3255" s="60"/>
      <c r="M3255" s="61"/>
      <c r="N3255" s="61"/>
      <c r="O3255" s="62"/>
      <c r="P3255" s="125"/>
      <c r="W3255" s="62"/>
      <c r="X3255" s="62"/>
    </row>
    <row r="3256" spans="1:24" s="57" customFormat="1" x14ac:dyDescent="0.25">
      <c r="A3256" s="75"/>
      <c r="D3256" s="58"/>
      <c r="E3256" s="58"/>
      <c r="F3256" s="58"/>
      <c r="G3256" s="58"/>
      <c r="H3256" s="60"/>
      <c r="I3256" s="60"/>
      <c r="J3256" s="60"/>
      <c r="K3256" s="60"/>
      <c r="M3256" s="61"/>
      <c r="N3256" s="61"/>
      <c r="O3256" s="62"/>
      <c r="P3256" s="125"/>
      <c r="W3256" s="62"/>
      <c r="X3256" s="62"/>
    </row>
    <row r="3257" spans="1:24" s="57" customFormat="1" x14ac:dyDescent="0.25">
      <c r="A3257" s="75"/>
      <c r="D3257" s="58"/>
      <c r="E3257" s="58"/>
      <c r="F3257" s="58"/>
      <c r="G3257" s="58"/>
      <c r="H3257" s="60"/>
      <c r="I3257" s="60"/>
      <c r="J3257" s="60"/>
      <c r="K3257" s="60"/>
      <c r="M3257" s="61"/>
      <c r="N3257" s="61"/>
      <c r="O3257" s="62"/>
      <c r="P3257" s="125"/>
      <c r="W3257" s="62"/>
      <c r="X3257" s="62"/>
    </row>
    <row r="3258" spans="1:24" s="57" customFormat="1" x14ac:dyDescent="0.25">
      <c r="A3258" s="75"/>
      <c r="D3258" s="58"/>
      <c r="E3258" s="58"/>
      <c r="F3258" s="58"/>
      <c r="G3258" s="58"/>
      <c r="H3258" s="60"/>
      <c r="I3258" s="60"/>
      <c r="J3258" s="60"/>
      <c r="K3258" s="60"/>
      <c r="M3258" s="61"/>
      <c r="N3258" s="61"/>
      <c r="O3258" s="62"/>
      <c r="P3258" s="125"/>
      <c r="W3258" s="62"/>
      <c r="X3258" s="62"/>
    </row>
    <row r="3259" spans="1:24" s="57" customFormat="1" x14ac:dyDescent="0.25">
      <c r="A3259" s="75"/>
      <c r="D3259" s="58"/>
      <c r="E3259" s="58"/>
      <c r="F3259" s="58"/>
      <c r="G3259" s="58"/>
      <c r="H3259" s="60"/>
      <c r="I3259" s="60"/>
      <c r="J3259" s="60"/>
      <c r="K3259" s="60"/>
      <c r="M3259" s="61"/>
      <c r="N3259" s="61"/>
      <c r="O3259" s="62"/>
      <c r="P3259" s="125"/>
      <c r="W3259" s="62"/>
      <c r="X3259" s="62"/>
    </row>
    <row r="3260" spans="1:24" s="57" customFormat="1" x14ac:dyDescent="0.25">
      <c r="A3260" s="75"/>
      <c r="D3260" s="58"/>
      <c r="E3260" s="58"/>
      <c r="F3260" s="58"/>
      <c r="G3260" s="58"/>
      <c r="H3260" s="60"/>
      <c r="I3260" s="60"/>
      <c r="J3260" s="60"/>
      <c r="K3260" s="60"/>
      <c r="M3260" s="61"/>
      <c r="N3260" s="61"/>
      <c r="O3260" s="62"/>
      <c r="P3260" s="125"/>
      <c r="W3260" s="62"/>
      <c r="X3260" s="62"/>
    </row>
    <row r="3261" spans="1:24" s="57" customFormat="1" x14ac:dyDescent="0.25">
      <c r="A3261" s="75"/>
      <c r="D3261" s="58"/>
      <c r="E3261" s="58"/>
      <c r="F3261" s="58"/>
      <c r="G3261" s="58"/>
      <c r="H3261" s="60"/>
      <c r="I3261" s="60"/>
      <c r="J3261" s="60"/>
      <c r="K3261" s="60"/>
      <c r="M3261" s="61"/>
      <c r="N3261" s="61"/>
      <c r="O3261" s="62"/>
      <c r="P3261" s="125"/>
      <c r="W3261" s="62"/>
      <c r="X3261" s="62"/>
    </row>
    <row r="3262" spans="1:24" s="57" customFormat="1" x14ac:dyDescent="0.25">
      <c r="A3262" s="75"/>
      <c r="D3262" s="58"/>
      <c r="E3262" s="58"/>
      <c r="F3262" s="58"/>
      <c r="G3262" s="58"/>
      <c r="H3262" s="60"/>
      <c r="I3262" s="60"/>
      <c r="J3262" s="60"/>
      <c r="K3262" s="60"/>
      <c r="M3262" s="61"/>
      <c r="N3262" s="61"/>
      <c r="O3262" s="62"/>
      <c r="P3262" s="125"/>
      <c r="W3262" s="62"/>
      <c r="X3262" s="62"/>
    </row>
    <row r="3263" spans="1:24" s="57" customFormat="1" x14ac:dyDescent="0.25">
      <c r="A3263" s="75"/>
      <c r="D3263" s="58"/>
      <c r="E3263" s="58"/>
      <c r="F3263" s="58"/>
      <c r="G3263" s="58"/>
      <c r="H3263" s="60"/>
      <c r="I3263" s="60"/>
      <c r="J3263" s="60"/>
      <c r="K3263" s="60"/>
      <c r="M3263" s="61"/>
      <c r="N3263" s="61"/>
      <c r="O3263" s="62"/>
      <c r="P3263" s="125"/>
      <c r="W3263" s="62"/>
      <c r="X3263" s="62"/>
    </row>
    <row r="3264" spans="1:24" s="57" customFormat="1" x14ac:dyDescent="0.25">
      <c r="A3264" s="75"/>
      <c r="D3264" s="58"/>
      <c r="E3264" s="58"/>
      <c r="F3264" s="58"/>
      <c r="G3264" s="58"/>
      <c r="H3264" s="60"/>
      <c r="I3264" s="60"/>
      <c r="J3264" s="60"/>
      <c r="K3264" s="60"/>
      <c r="M3264" s="61"/>
      <c r="N3264" s="61"/>
      <c r="O3264" s="62"/>
      <c r="P3264" s="125"/>
      <c r="W3264" s="62"/>
      <c r="X3264" s="62"/>
    </row>
    <row r="3265" spans="1:24" s="57" customFormat="1" x14ac:dyDescent="0.25">
      <c r="A3265" s="75"/>
      <c r="D3265" s="58"/>
      <c r="E3265" s="58"/>
      <c r="F3265" s="58"/>
      <c r="G3265" s="58"/>
      <c r="H3265" s="60"/>
      <c r="I3265" s="60"/>
      <c r="J3265" s="60"/>
      <c r="K3265" s="60"/>
      <c r="M3265" s="61"/>
      <c r="N3265" s="61"/>
      <c r="O3265" s="62"/>
      <c r="P3265" s="125"/>
      <c r="W3265" s="62"/>
      <c r="X3265" s="62"/>
    </row>
    <row r="3266" spans="1:24" s="57" customFormat="1" x14ac:dyDescent="0.25">
      <c r="A3266" s="75"/>
      <c r="D3266" s="58"/>
      <c r="E3266" s="58"/>
      <c r="F3266" s="58"/>
      <c r="G3266" s="58"/>
      <c r="H3266" s="60"/>
      <c r="I3266" s="60"/>
      <c r="J3266" s="60"/>
      <c r="K3266" s="60"/>
      <c r="M3266" s="61"/>
      <c r="N3266" s="61"/>
      <c r="O3266" s="62"/>
      <c r="P3266" s="125"/>
      <c r="W3266" s="62"/>
      <c r="X3266" s="62"/>
    </row>
    <row r="3267" spans="1:24" s="57" customFormat="1" x14ac:dyDescent="0.25">
      <c r="A3267" s="75"/>
      <c r="D3267" s="58"/>
      <c r="E3267" s="58"/>
      <c r="F3267" s="58"/>
      <c r="G3267" s="58"/>
      <c r="H3267" s="60"/>
      <c r="I3267" s="60"/>
      <c r="J3267" s="60"/>
      <c r="K3267" s="60"/>
      <c r="M3267" s="61"/>
      <c r="N3267" s="61"/>
      <c r="O3267" s="62"/>
      <c r="P3267" s="125"/>
      <c r="W3267" s="62"/>
      <c r="X3267" s="62"/>
    </row>
    <row r="3268" spans="1:24" s="57" customFormat="1" x14ac:dyDescent="0.25">
      <c r="A3268" s="75"/>
      <c r="D3268" s="58"/>
      <c r="E3268" s="58"/>
      <c r="F3268" s="58"/>
      <c r="G3268" s="58"/>
      <c r="H3268" s="60"/>
      <c r="I3268" s="60"/>
      <c r="J3268" s="60"/>
      <c r="K3268" s="60"/>
      <c r="M3268" s="61"/>
      <c r="N3268" s="61"/>
      <c r="O3268" s="62"/>
      <c r="P3268" s="125"/>
      <c r="W3268" s="62"/>
      <c r="X3268" s="62"/>
    </row>
    <row r="3269" spans="1:24" s="57" customFormat="1" x14ac:dyDescent="0.25">
      <c r="A3269" s="75"/>
      <c r="D3269" s="58"/>
      <c r="E3269" s="58"/>
      <c r="F3269" s="58"/>
      <c r="G3269" s="58"/>
      <c r="H3269" s="60"/>
      <c r="I3269" s="60"/>
      <c r="J3269" s="60"/>
      <c r="K3269" s="60"/>
      <c r="M3269" s="61"/>
      <c r="N3269" s="61"/>
      <c r="O3269" s="62"/>
      <c r="P3269" s="125"/>
      <c r="W3269" s="62"/>
      <c r="X3269" s="62"/>
    </row>
    <row r="3270" spans="1:24" s="57" customFormat="1" x14ac:dyDescent="0.25">
      <c r="A3270" s="75"/>
      <c r="D3270" s="58"/>
      <c r="E3270" s="58"/>
      <c r="F3270" s="58"/>
      <c r="G3270" s="58"/>
      <c r="H3270" s="60"/>
      <c r="I3270" s="60"/>
      <c r="J3270" s="60"/>
      <c r="K3270" s="60"/>
      <c r="M3270" s="61"/>
      <c r="N3270" s="61"/>
      <c r="O3270" s="62"/>
      <c r="P3270" s="125"/>
      <c r="W3270" s="62"/>
      <c r="X3270" s="62"/>
    </row>
    <row r="3271" spans="1:24" s="57" customFormat="1" x14ac:dyDescent="0.25">
      <c r="A3271" s="75"/>
      <c r="D3271" s="58"/>
      <c r="E3271" s="58"/>
      <c r="F3271" s="58"/>
      <c r="G3271" s="58"/>
      <c r="H3271" s="60"/>
      <c r="I3271" s="60"/>
      <c r="J3271" s="60"/>
      <c r="K3271" s="60"/>
      <c r="M3271" s="61"/>
      <c r="N3271" s="61"/>
      <c r="O3271" s="62"/>
      <c r="P3271" s="125"/>
      <c r="W3271" s="62"/>
      <c r="X3271" s="62"/>
    </row>
    <row r="3272" spans="1:24" s="57" customFormat="1" x14ac:dyDescent="0.25">
      <c r="A3272" s="75"/>
      <c r="D3272" s="58"/>
      <c r="E3272" s="58"/>
      <c r="F3272" s="58"/>
      <c r="G3272" s="58"/>
      <c r="H3272" s="60"/>
      <c r="I3272" s="60"/>
      <c r="J3272" s="60"/>
      <c r="K3272" s="60"/>
      <c r="M3272" s="61"/>
      <c r="N3272" s="61"/>
      <c r="O3272" s="62"/>
      <c r="P3272" s="125"/>
      <c r="W3272" s="62"/>
      <c r="X3272" s="62"/>
    </row>
    <row r="3273" spans="1:24" s="57" customFormat="1" x14ac:dyDescent="0.25">
      <c r="A3273" s="75"/>
      <c r="D3273" s="58"/>
      <c r="E3273" s="58"/>
      <c r="F3273" s="58"/>
      <c r="G3273" s="58"/>
      <c r="H3273" s="60"/>
      <c r="I3273" s="60"/>
      <c r="J3273" s="60"/>
      <c r="K3273" s="60"/>
      <c r="M3273" s="61"/>
      <c r="N3273" s="61"/>
      <c r="O3273" s="62"/>
      <c r="P3273" s="125"/>
      <c r="W3273" s="62"/>
      <c r="X3273" s="62"/>
    </row>
    <row r="3274" spans="1:24" s="57" customFormat="1" x14ac:dyDescent="0.25">
      <c r="A3274" s="75"/>
      <c r="D3274" s="58"/>
      <c r="E3274" s="58"/>
      <c r="F3274" s="58"/>
      <c r="G3274" s="58"/>
      <c r="H3274" s="60"/>
      <c r="I3274" s="60"/>
      <c r="J3274" s="60"/>
      <c r="K3274" s="60"/>
      <c r="M3274" s="61"/>
      <c r="N3274" s="61"/>
      <c r="O3274" s="62"/>
      <c r="P3274" s="125"/>
      <c r="W3274" s="62"/>
      <c r="X3274" s="62"/>
    </row>
    <row r="3275" spans="1:24" s="57" customFormat="1" x14ac:dyDescent="0.25">
      <c r="A3275" s="75"/>
      <c r="D3275" s="58"/>
      <c r="E3275" s="58"/>
      <c r="F3275" s="58"/>
      <c r="G3275" s="58"/>
      <c r="H3275" s="60"/>
      <c r="I3275" s="60"/>
      <c r="J3275" s="60"/>
      <c r="K3275" s="60"/>
      <c r="M3275" s="61"/>
      <c r="N3275" s="61"/>
      <c r="O3275" s="62"/>
      <c r="P3275" s="125"/>
      <c r="W3275" s="62"/>
      <c r="X3275" s="62"/>
    </row>
    <row r="3276" spans="1:24" s="57" customFormat="1" x14ac:dyDescent="0.25">
      <c r="A3276" s="75"/>
      <c r="D3276" s="58"/>
      <c r="E3276" s="58"/>
      <c r="F3276" s="58"/>
      <c r="G3276" s="58"/>
      <c r="H3276" s="60"/>
      <c r="I3276" s="60"/>
      <c r="J3276" s="60"/>
      <c r="K3276" s="60"/>
      <c r="M3276" s="61"/>
      <c r="N3276" s="61"/>
      <c r="O3276" s="62"/>
      <c r="P3276" s="125"/>
      <c r="W3276" s="62"/>
      <c r="X3276" s="62"/>
    </row>
    <row r="3277" spans="1:24" s="57" customFormat="1" x14ac:dyDescent="0.25">
      <c r="A3277" s="75"/>
      <c r="D3277" s="58"/>
      <c r="E3277" s="58"/>
      <c r="F3277" s="58"/>
      <c r="G3277" s="58"/>
      <c r="H3277" s="60"/>
      <c r="I3277" s="60"/>
      <c r="J3277" s="60"/>
      <c r="K3277" s="60"/>
      <c r="M3277" s="61"/>
      <c r="N3277" s="61"/>
      <c r="O3277" s="62"/>
      <c r="P3277" s="125"/>
      <c r="W3277" s="62"/>
      <c r="X3277" s="62"/>
    </row>
    <row r="3278" spans="1:24" s="57" customFormat="1" x14ac:dyDescent="0.25">
      <c r="A3278" s="75"/>
      <c r="D3278" s="58"/>
      <c r="E3278" s="58"/>
      <c r="F3278" s="58"/>
      <c r="G3278" s="58"/>
      <c r="H3278" s="60"/>
      <c r="I3278" s="60"/>
      <c r="J3278" s="60"/>
      <c r="K3278" s="60"/>
      <c r="M3278" s="61"/>
      <c r="N3278" s="61"/>
      <c r="O3278" s="62"/>
      <c r="P3278" s="125"/>
      <c r="W3278" s="62"/>
      <c r="X3278" s="62"/>
    </row>
    <row r="3279" spans="1:24" s="57" customFormat="1" x14ac:dyDescent="0.25">
      <c r="A3279" s="75"/>
      <c r="D3279" s="58"/>
      <c r="E3279" s="58"/>
      <c r="F3279" s="58"/>
      <c r="G3279" s="58"/>
      <c r="H3279" s="60"/>
      <c r="I3279" s="60"/>
      <c r="J3279" s="60"/>
      <c r="K3279" s="60"/>
      <c r="M3279" s="61"/>
      <c r="N3279" s="61"/>
      <c r="O3279" s="62"/>
      <c r="P3279" s="125"/>
      <c r="W3279" s="62"/>
      <c r="X3279" s="62"/>
    </row>
    <row r="3280" spans="1:24" s="57" customFormat="1" x14ac:dyDescent="0.25">
      <c r="A3280" s="75"/>
      <c r="D3280" s="58"/>
      <c r="E3280" s="58"/>
      <c r="F3280" s="58"/>
      <c r="G3280" s="58"/>
      <c r="H3280" s="60"/>
      <c r="I3280" s="60"/>
      <c r="J3280" s="60"/>
      <c r="K3280" s="60"/>
      <c r="M3280" s="61"/>
      <c r="N3280" s="61"/>
      <c r="O3280" s="62"/>
      <c r="P3280" s="125"/>
      <c r="W3280" s="62"/>
      <c r="X3280" s="62"/>
    </row>
    <row r="3281" spans="1:24" s="57" customFormat="1" x14ac:dyDescent="0.25">
      <c r="A3281" s="75"/>
      <c r="D3281" s="58"/>
      <c r="E3281" s="58"/>
      <c r="F3281" s="58"/>
      <c r="G3281" s="58"/>
      <c r="H3281" s="60"/>
      <c r="I3281" s="60"/>
      <c r="J3281" s="60"/>
      <c r="K3281" s="60"/>
      <c r="M3281" s="61"/>
      <c r="N3281" s="61"/>
      <c r="O3281" s="62"/>
      <c r="P3281" s="125"/>
      <c r="W3281" s="62"/>
      <c r="X3281" s="62"/>
    </row>
    <row r="3282" spans="1:24" s="57" customFormat="1" x14ac:dyDescent="0.25">
      <c r="A3282" s="75"/>
      <c r="D3282" s="58"/>
      <c r="E3282" s="58"/>
      <c r="F3282" s="58"/>
      <c r="G3282" s="58"/>
      <c r="H3282" s="60"/>
      <c r="I3282" s="60"/>
      <c r="J3282" s="60"/>
      <c r="K3282" s="60"/>
      <c r="M3282" s="61"/>
      <c r="N3282" s="61"/>
      <c r="O3282" s="62"/>
      <c r="P3282" s="125"/>
      <c r="W3282" s="62"/>
      <c r="X3282" s="62"/>
    </row>
    <row r="3283" spans="1:24" s="57" customFormat="1" x14ac:dyDescent="0.25">
      <c r="A3283" s="75"/>
      <c r="D3283" s="58"/>
      <c r="E3283" s="58"/>
      <c r="F3283" s="58"/>
      <c r="G3283" s="58"/>
      <c r="H3283" s="60"/>
      <c r="I3283" s="60"/>
      <c r="J3283" s="60"/>
      <c r="K3283" s="60"/>
      <c r="M3283" s="61"/>
      <c r="N3283" s="61"/>
      <c r="O3283" s="62"/>
      <c r="P3283" s="125"/>
      <c r="W3283" s="62"/>
      <c r="X3283" s="62"/>
    </row>
    <row r="3284" spans="1:24" s="57" customFormat="1" x14ac:dyDescent="0.25">
      <c r="A3284" s="75"/>
      <c r="D3284" s="58"/>
      <c r="E3284" s="58"/>
      <c r="F3284" s="58"/>
      <c r="G3284" s="58"/>
      <c r="H3284" s="60"/>
      <c r="I3284" s="60"/>
      <c r="J3284" s="60"/>
      <c r="K3284" s="60"/>
      <c r="M3284" s="61"/>
      <c r="N3284" s="61"/>
      <c r="O3284" s="62"/>
      <c r="P3284" s="125"/>
      <c r="W3284" s="62"/>
      <c r="X3284" s="62"/>
    </row>
    <row r="3285" spans="1:24" s="57" customFormat="1" x14ac:dyDescent="0.25">
      <c r="A3285" s="75"/>
      <c r="D3285" s="58"/>
      <c r="E3285" s="58"/>
      <c r="F3285" s="58"/>
      <c r="G3285" s="58"/>
      <c r="H3285" s="60"/>
      <c r="I3285" s="60"/>
      <c r="J3285" s="60"/>
      <c r="K3285" s="60"/>
      <c r="M3285" s="61"/>
      <c r="N3285" s="61"/>
      <c r="O3285" s="62"/>
      <c r="P3285" s="125"/>
      <c r="W3285" s="62"/>
      <c r="X3285" s="62"/>
    </row>
    <row r="3286" spans="1:24" s="57" customFormat="1" x14ac:dyDescent="0.25">
      <c r="A3286" s="75"/>
      <c r="D3286" s="58"/>
      <c r="E3286" s="58"/>
      <c r="F3286" s="58"/>
      <c r="G3286" s="58"/>
      <c r="H3286" s="60"/>
      <c r="I3286" s="60"/>
      <c r="J3286" s="60"/>
      <c r="K3286" s="60"/>
      <c r="M3286" s="61"/>
      <c r="N3286" s="61"/>
      <c r="O3286" s="62"/>
      <c r="P3286" s="125"/>
      <c r="W3286" s="62"/>
      <c r="X3286" s="62"/>
    </row>
    <row r="3287" spans="1:24" s="57" customFormat="1" x14ac:dyDescent="0.25">
      <c r="A3287" s="75"/>
      <c r="D3287" s="58"/>
      <c r="E3287" s="58"/>
      <c r="F3287" s="58"/>
      <c r="G3287" s="58"/>
      <c r="H3287" s="60"/>
      <c r="I3287" s="60"/>
      <c r="J3287" s="60"/>
      <c r="K3287" s="60"/>
      <c r="M3287" s="61"/>
      <c r="N3287" s="61"/>
      <c r="O3287" s="62"/>
      <c r="P3287" s="125"/>
      <c r="W3287" s="62"/>
      <c r="X3287" s="62"/>
    </row>
    <row r="3288" spans="1:24" s="57" customFormat="1" x14ac:dyDescent="0.25">
      <c r="A3288" s="75"/>
      <c r="D3288" s="58"/>
      <c r="E3288" s="58"/>
      <c r="F3288" s="58"/>
      <c r="G3288" s="58"/>
      <c r="H3288" s="60"/>
      <c r="I3288" s="60"/>
      <c r="J3288" s="60"/>
      <c r="K3288" s="60"/>
      <c r="M3288" s="61"/>
      <c r="N3288" s="61"/>
      <c r="O3288" s="62"/>
      <c r="P3288" s="125"/>
      <c r="W3288" s="62"/>
      <c r="X3288" s="62"/>
    </row>
    <row r="3289" spans="1:24" s="57" customFormat="1" x14ac:dyDescent="0.25">
      <c r="A3289" s="75"/>
      <c r="D3289" s="58"/>
      <c r="E3289" s="58"/>
      <c r="F3289" s="58"/>
      <c r="G3289" s="58"/>
      <c r="H3289" s="60"/>
      <c r="I3289" s="60"/>
      <c r="J3289" s="60"/>
      <c r="K3289" s="60"/>
      <c r="M3289" s="61"/>
      <c r="N3289" s="61"/>
      <c r="O3289" s="62"/>
      <c r="P3289" s="125"/>
      <c r="W3289" s="62"/>
      <c r="X3289" s="62"/>
    </row>
    <row r="3290" spans="1:24" s="57" customFormat="1" x14ac:dyDescent="0.25">
      <c r="A3290" s="75"/>
      <c r="D3290" s="58"/>
      <c r="E3290" s="58"/>
      <c r="F3290" s="58"/>
      <c r="G3290" s="58"/>
      <c r="H3290" s="60"/>
      <c r="I3290" s="60"/>
      <c r="J3290" s="60"/>
      <c r="K3290" s="60"/>
      <c r="M3290" s="61"/>
      <c r="N3290" s="61"/>
      <c r="O3290" s="62"/>
      <c r="P3290" s="125"/>
      <c r="W3290" s="62"/>
      <c r="X3290" s="62"/>
    </row>
    <row r="3291" spans="1:24" s="57" customFormat="1" x14ac:dyDescent="0.25">
      <c r="A3291" s="75"/>
      <c r="D3291" s="58"/>
      <c r="E3291" s="58"/>
      <c r="F3291" s="58"/>
      <c r="G3291" s="58"/>
      <c r="H3291" s="60"/>
      <c r="I3291" s="60"/>
      <c r="J3291" s="60"/>
      <c r="K3291" s="60"/>
      <c r="M3291" s="61"/>
      <c r="N3291" s="61"/>
      <c r="O3291" s="62"/>
      <c r="P3291" s="125"/>
      <c r="W3291" s="62"/>
      <c r="X3291" s="62"/>
    </row>
    <row r="3292" spans="1:24" s="57" customFormat="1" x14ac:dyDescent="0.25">
      <c r="A3292" s="75"/>
      <c r="D3292" s="58"/>
      <c r="E3292" s="58"/>
      <c r="F3292" s="58"/>
      <c r="G3292" s="58"/>
      <c r="H3292" s="60"/>
      <c r="I3292" s="60"/>
      <c r="J3292" s="60"/>
      <c r="K3292" s="60"/>
      <c r="M3292" s="61"/>
      <c r="N3292" s="61"/>
      <c r="O3292" s="62"/>
      <c r="P3292" s="125"/>
      <c r="W3292" s="62"/>
      <c r="X3292" s="62"/>
    </row>
    <row r="3293" spans="1:24" s="57" customFormat="1" x14ac:dyDescent="0.25">
      <c r="A3293" s="75"/>
      <c r="D3293" s="58"/>
      <c r="E3293" s="58"/>
      <c r="F3293" s="58"/>
      <c r="G3293" s="58"/>
      <c r="H3293" s="60"/>
      <c r="I3293" s="60"/>
      <c r="J3293" s="60"/>
      <c r="K3293" s="60"/>
      <c r="M3293" s="61"/>
      <c r="N3293" s="61"/>
      <c r="O3293" s="62"/>
      <c r="P3293" s="125"/>
      <c r="W3293" s="62"/>
      <c r="X3293" s="62"/>
    </row>
    <row r="3294" spans="1:24" s="57" customFormat="1" x14ac:dyDescent="0.25">
      <c r="A3294" s="75"/>
      <c r="D3294" s="58"/>
      <c r="E3294" s="58"/>
      <c r="F3294" s="58"/>
      <c r="G3294" s="58"/>
      <c r="H3294" s="60"/>
      <c r="I3294" s="60"/>
      <c r="J3294" s="60"/>
      <c r="K3294" s="60"/>
      <c r="M3294" s="61"/>
      <c r="N3294" s="61"/>
      <c r="O3294" s="62"/>
      <c r="P3294" s="125"/>
      <c r="W3294" s="62"/>
      <c r="X3294" s="62"/>
    </row>
    <row r="3295" spans="1:24" s="57" customFormat="1" x14ac:dyDescent="0.25">
      <c r="A3295" s="75"/>
      <c r="D3295" s="58"/>
      <c r="E3295" s="58"/>
      <c r="F3295" s="58"/>
      <c r="G3295" s="58"/>
      <c r="H3295" s="60"/>
      <c r="I3295" s="60"/>
      <c r="J3295" s="60"/>
      <c r="K3295" s="60"/>
      <c r="M3295" s="61"/>
      <c r="N3295" s="61"/>
      <c r="O3295" s="62"/>
      <c r="P3295" s="125"/>
      <c r="W3295" s="62"/>
      <c r="X3295" s="62"/>
    </row>
    <row r="3296" spans="1:24" s="57" customFormat="1" x14ac:dyDescent="0.25">
      <c r="A3296" s="75"/>
      <c r="D3296" s="58"/>
      <c r="E3296" s="58"/>
      <c r="F3296" s="58"/>
      <c r="G3296" s="58"/>
      <c r="H3296" s="60"/>
      <c r="I3296" s="60"/>
      <c r="J3296" s="60"/>
      <c r="K3296" s="60"/>
      <c r="M3296" s="61"/>
      <c r="N3296" s="61"/>
      <c r="O3296" s="62"/>
      <c r="P3296" s="125"/>
      <c r="W3296" s="62"/>
      <c r="X3296" s="62"/>
    </row>
    <row r="3297" spans="1:24" s="57" customFormat="1" x14ac:dyDescent="0.25">
      <c r="A3297" s="75"/>
      <c r="D3297" s="58"/>
      <c r="E3297" s="58"/>
      <c r="F3297" s="58"/>
      <c r="G3297" s="58"/>
      <c r="H3297" s="60"/>
      <c r="I3297" s="60"/>
      <c r="J3297" s="60"/>
      <c r="K3297" s="60"/>
      <c r="M3297" s="61"/>
      <c r="N3297" s="61"/>
      <c r="O3297" s="62"/>
      <c r="P3297" s="125"/>
      <c r="W3297" s="62"/>
      <c r="X3297" s="62"/>
    </row>
    <row r="3298" spans="1:24" s="57" customFormat="1" x14ac:dyDescent="0.25">
      <c r="A3298" s="75"/>
      <c r="D3298" s="58"/>
      <c r="E3298" s="58"/>
      <c r="F3298" s="58"/>
      <c r="G3298" s="58"/>
      <c r="H3298" s="60"/>
      <c r="I3298" s="60"/>
      <c r="J3298" s="60"/>
      <c r="K3298" s="60"/>
      <c r="M3298" s="61"/>
      <c r="N3298" s="61"/>
      <c r="O3298" s="62"/>
      <c r="P3298" s="125"/>
      <c r="W3298" s="62"/>
      <c r="X3298" s="62"/>
    </row>
    <row r="3299" spans="1:24" s="57" customFormat="1" x14ac:dyDescent="0.25">
      <c r="A3299" s="75"/>
      <c r="D3299" s="58"/>
      <c r="E3299" s="58"/>
      <c r="F3299" s="58"/>
      <c r="G3299" s="58"/>
      <c r="H3299" s="60"/>
      <c r="I3299" s="60"/>
      <c r="J3299" s="60"/>
      <c r="K3299" s="60"/>
      <c r="M3299" s="61"/>
      <c r="N3299" s="61"/>
      <c r="O3299" s="62"/>
      <c r="P3299" s="125"/>
      <c r="W3299" s="62"/>
      <c r="X3299" s="62"/>
    </row>
    <row r="3300" spans="1:24" s="57" customFormat="1" x14ac:dyDescent="0.25">
      <c r="A3300" s="75"/>
      <c r="D3300" s="58"/>
      <c r="E3300" s="58"/>
      <c r="F3300" s="58"/>
      <c r="G3300" s="58"/>
      <c r="H3300" s="60"/>
      <c r="I3300" s="60"/>
      <c r="J3300" s="60"/>
      <c r="K3300" s="60"/>
      <c r="M3300" s="61"/>
      <c r="N3300" s="61"/>
      <c r="O3300" s="62"/>
      <c r="P3300" s="125"/>
      <c r="W3300" s="62"/>
      <c r="X3300" s="62"/>
    </row>
    <row r="3301" spans="1:24" s="57" customFormat="1" x14ac:dyDescent="0.25">
      <c r="A3301" s="75"/>
      <c r="D3301" s="58"/>
      <c r="E3301" s="58"/>
      <c r="F3301" s="58"/>
      <c r="G3301" s="58"/>
      <c r="H3301" s="60"/>
      <c r="I3301" s="60"/>
      <c r="J3301" s="60"/>
      <c r="K3301" s="60"/>
      <c r="M3301" s="61"/>
      <c r="N3301" s="61"/>
      <c r="O3301" s="62"/>
      <c r="P3301" s="125"/>
      <c r="W3301" s="62"/>
      <c r="X3301" s="62"/>
    </row>
    <row r="3302" spans="1:24" s="57" customFormat="1" x14ac:dyDescent="0.25">
      <c r="A3302" s="75"/>
      <c r="D3302" s="58"/>
      <c r="E3302" s="58"/>
      <c r="F3302" s="58"/>
      <c r="G3302" s="58"/>
      <c r="H3302" s="60"/>
      <c r="I3302" s="60"/>
      <c r="J3302" s="60"/>
      <c r="K3302" s="60"/>
      <c r="M3302" s="61"/>
      <c r="N3302" s="61"/>
      <c r="O3302" s="62"/>
      <c r="P3302" s="125"/>
      <c r="W3302" s="62"/>
      <c r="X3302" s="62"/>
    </row>
    <row r="3303" spans="1:24" s="57" customFormat="1" x14ac:dyDescent="0.25">
      <c r="A3303" s="75"/>
      <c r="D3303" s="58"/>
      <c r="E3303" s="58"/>
      <c r="F3303" s="58"/>
      <c r="G3303" s="58"/>
      <c r="H3303" s="60"/>
      <c r="I3303" s="60"/>
      <c r="J3303" s="60"/>
      <c r="K3303" s="60"/>
      <c r="M3303" s="61"/>
      <c r="N3303" s="61"/>
      <c r="O3303" s="62"/>
      <c r="P3303" s="125"/>
      <c r="W3303" s="62"/>
      <c r="X3303" s="62"/>
    </row>
    <row r="3304" spans="1:24" s="57" customFormat="1" x14ac:dyDescent="0.25">
      <c r="A3304" s="75"/>
      <c r="D3304" s="58"/>
      <c r="E3304" s="58"/>
      <c r="F3304" s="58"/>
      <c r="G3304" s="58"/>
      <c r="H3304" s="60"/>
      <c r="I3304" s="60"/>
      <c r="J3304" s="60"/>
      <c r="K3304" s="60"/>
      <c r="M3304" s="61"/>
      <c r="N3304" s="61"/>
      <c r="O3304" s="62"/>
      <c r="P3304" s="125"/>
      <c r="W3304" s="62"/>
      <c r="X3304" s="62"/>
    </row>
    <row r="3305" spans="1:24" s="57" customFormat="1" x14ac:dyDescent="0.25">
      <c r="A3305" s="75"/>
      <c r="D3305" s="58"/>
      <c r="E3305" s="58"/>
      <c r="F3305" s="58"/>
      <c r="G3305" s="58"/>
      <c r="H3305" s="60"/>
      <c r="I3305" s="60"/>
      <c r="J3305" s="60"/>
      <c r="K3305" s="60"/>
      <c r="M3305" s="61"/>
      <c r="N3305" s="61"/>
      <c r="O3305" s="62"/>
      <c r="P3305" s="125"/>
      <c r="W3305" s="62"/>
      <c r="X3305" s="62"/>
    </row>
    <row r="3306" spans="1:24" s="57" customFormat="1" x14ac:dyDescent="0.25">
      <c r="A3306" s="75"/>
      <c r="D3306" s="58"/>
      <c r="E3306" s="58"/>
      <c r="F3306" s="58"/>
      <c r="G3306" s="58"/>
      <c r="H3306" s="60"/>
      <c r="I3306" s="60"/>
      <c r="J3306" s="60"/>
      <c r="K3306" s="60"/>
      <c r="M3306" s="61"/>
      <c r="N3306" s="61"/>
      <c r="O3306" s="62"/>
      <c r="P3306" s="125"/>
      <c r="W3306" s="62"/>
      <c r="X3306" s="62"/>
    </row>
    <row r="3307" spans="1:24" s="57" customFormat="1" x14ac:dyDescent="0.25">
      <c r="A3307" s="75"/>
      <c r="D3307" s="58"/>
      <c r="E3307" s="58"/>
      <c r="F3307" s="58"/>
      <c r="G3307" s="58"/>
      <c r="H3307" s="60"/>
      <c r="I3307" s="60"/>
      <c r="J3307" s="60"/>
      <c r="K3307" s="60"/>
      <c r="M3307" s="61"/>
      <c r="N3307" s="61"/>
      <c r="O3307" s="62"/>
      <c r="P3307" s="125"/>
      <c r="W3307" s="62"/>
      <c r="X3307" s="62"/>
    </row>
    <row r="3308" spans="1:24" s="57" customFormat="1" x14ac:dyDescent="0.25">
      <c r="A3308" s="75"/>
      <c r="D3308" s="58"/>
      <c r="E3308" s="58"/>
      <c r="F3308" s="58"/>
      <c r="G3308" s="58"/>
      <c r="H3308" s="60"/>
      <c r="I3308" s="60"/>
      <c r="J3308" s="60"/>
      <c r="K3308" s="60"/>
      <c r="M3308" s="61"/>
      <c r="N3308" s="61"/>
      <c r="O3308" s="62"/>
      <c r="P3308" s="125"/>
      <c r="W3308" s="62"/>
      <c r="X3308" s="62"/>
    </row>
    <row r="3309" spans="1:24" s="57" customFormat="1" x14ac:dyDescent="0.25">
      <c r="A3309" s="75"/>
      <c r="D3309" s="58"/>
      <c r="E3309" s="58"/>
      <c r="F3309" s="58"/>
      <c r="G3309" s="58"/>
      <c r="H3309" s="60"/>
      <c r="I3309" s="60"/>
      <c r="J3309" s="60"/>
      <c r="K3309" s="60"/>
      <c r="M3309" s="61"/>
      <c r="N3309" s="61"/>
      <c r="O3309" s="62"/>
      <c r="P3309" s="125"/>
      <c r="W3309" s="62"/>
      <c r="X3309" s="62"/>
    </row>
    <row r="3310" spans="1:24" s="57" customFormat="1" x14ac:dyDescent="0.25">
      <c r="A3310" s="75"/>
      <c r="D3310" s="58"/>
      <c r="E3310" s="58"/>
      <c r="F3310" s="58"/>
      <c r="G3310" s="58"/>
      <c r="H3310" s="60"/>
      <c r="I3310" s="60"/>
      <c r="J3310" s="60"/>
      <c r="K3310" s="60"/>
      <c r="M3310" s="61"/>
      <c r="N3310" s="61"/>
      <c r="O3310" s="62"/>
      <c r="P3310" s="125"/>
      <c r="W3310" s="62"/>
      <c r="X3310" s="62"/>
    </row>
    <row r="3311" spans="1:24" s="57" customFormat="1" x14ac:dyDescent="0.25">
      <c r="A3311" s="75"/>
      <c r="D3311" s="58"/>
      <c r="E3311" s="58"/>
      <c r="F3311" s="58"/>
      <c r="G3311" s="58"/>
      <c r="H3311" s="60"/>
      <c r="I3311" s="60"/>
      <c r="J3311" s="60"/>
      <c r="K3311" s="60"/>
      <c r="M3311" s="61"/>
      <c r="N3311" s="61"/>
      <c r="O3311" s="62"/>
      <c r="P3311" s="125"/>
      <c r="W3311" s="62"/>
      <c r="X3311" s="62"/>
    </row>
    <row r="3312" spans="1:24" s="57" customFormat="1" x14ac:dyDescent="0.25">
      <c r="A3312" s="75"/>
      <c r="D3312" s="58"/>
      <c r="E3312" s="58"/>
      <c r="F3312" s="58"/>
      <c r="G3312" s="58"/>
      <c r="H3312" s="60"/>
      <c r="I3312" s="60"/>
      <c r="J3312" s="60"/>
      <c r="K3312" s="60"/>
      <c r="M3312" s="61"/>
      <c r="N3312" s="61"/>
      <c r="O3312" s="62"/>
      <c r="P3312" s="125"/>
      <c r="W3312" s="62"/>
      <c r="X3312" s="62"/>
    </row>
    <row r="3313" spans="1:24" s="57" customFormat="1" x14ac:dyDescent="0.25">
      <c r="A3313" s="75"/>
      <c r="D3313" s="58"/>
      <c r="E3313" s="58"/>
      <c r="F3313" s="58"/>
      <c r="G3313" s="58"/>
      <c r="H3313" s="60"/>
      <c r="I3313" s="60"/>
      <c r="J3313" s="60"/>
      <c r="K3313" s="60"/>
      <c r="M3313" s="61"/>
      <c r="N3313" s="61"/>
      <c r="O3313" s="62"/>
      <c r="P3313" s="125"/>
      <c r="W3313" s="62"/>
      <c r="X3313" s="62"/>
    </row>
    <row r="3314" spans="1:24" s="57" customFormat="1" x14ac:dyDescent="0.25">
      <c r="A3314" s="75"/>
      <c r="D3314" s="58"/>
      <c r="E3314" s="58"/>
      <c r="F3314" s="58"/>
      <c r="G3314" s="58"/>
      <c r="H3314" s="60"/>
      <c r="I3314" s="60"/>
      <c r="J3314" s="60"/>
      <c r="K3314" s="60"/>
      <c r="M3314" s="61"/>
      <c r="N3314" s="61"/>
      <c r="O3314" s="62"/>
      <c r="P3314" s="125"/>
      <c r="W3314" s="62"/>
      <c r="X3314" s="62"/>
    </row>
    <row r="3315" spans="1:24" s="57" customFormat="1" x14ac:dyDescent="0.25">
      <c r="A3315" s="75"/>
      <c r="D3315" s="58"/>
      <c r="E3315" s="58"/>
      <c r="F3315" s="58"/>
      <c r="G3315" s="58"/>
      <c r="H3315" s="60"/>
      <c r="I3315" s="60"/>
      <c r="J3315" s="60"/>
      <c r="K3315" s="60"/>
      <c r="M3315" s="61"/>
      <c r="N3315" s="61"/>
      <c r="O3315" s="62"/>
      <c r="P3315" s="125"/>
      <c r="W3315" s="62"/>
      <c r="X3315" s="62"/>
    </row>
    <row r="3316" spans="1:24" s="57" customFormat="1" x14ac:dyDescent="0.25">
      <c r="A3316" s="75"/>
      <c r="D3316" s="58"/>
      <c r="E3316" s="58"/>
      <c r="F3316" s="58"/>
      <c r="G3316" s="58"/>
      <c r="H3316" s="60"/>
      <c r="I3316" s="60"/>
      <c r="J3316" s="60"/>
      <c r="K3316" s="60"/>
      <c r="M3316" s="61"/>
      <c r="N3316" s="61"/>
      <c r="O3316" s="62"/>
      <c r="P3316" s="125"/>
      <c r="W3316" s="62"/>
      <c r="X3316" s="62"/>
    </row>
    <row r="3317" spans="1:24" s="57" customFormat="1" x14ac:dyDescent="0.25">
      <c r="A3317" s="75"/>
      <c r="D3317" s="58"/>
      <c r="E3317" s="58"/>
      <c r="F3317" s="58"/>
      <c r="G3317" s="58"/>
      <c r="H3317" s="60"/>
      <c r="I3317" s="60"/>
      <c r="J3317" s="60"/>
      <c r="K3317" s="60"/>
      <c r="M3317" s="61"/>
      <c r="N3317" s="61"/>
      <c r="O3317" s="62"/>
      <c r="P3317" s="125"/>
      <c r="W3317" s="62"/>
      <c r="X3317" s="62"/>
    </row>
    <row r="3318" spans="1:24" s="57" customFormat="1" x14ac:dyDescent="0.25">
      <c r="A3318" s="75"/>
      <c r="D3318" s="58"/>
      <c r="E3318" s="58"/>
      <c r="F3318" s="58"/>
      <c r="G3318" s="58"/>
      <c r="H3318" s="60"/>
      <c r="I3318" s="60"/>
      <c r="J3318" s="60"/>
      <c r="K3318" s="60"/>
      <c r="M3318" s="61"/>
      <c r="N3318" s="61"/>
      <c r="O3318" s="62"/>
      <c r="P3318" s="125"/>
      <c r="W3318" s="62"/>
      <c r="X3318" s="62"/>
    </row>
    <row r="3319" spans="1:24" s="57" customFormat="1" x14ac:dyDescent="0.25">
      <c r="A3319" s="75"/>
      <c r="D3319" s="58"/>
      <c r="E3319" s="58"/>
      <c r="F3319" s="58"/>
      <c r="G3319" s="58"/>
      <c r="H3319" s="60"/>
      <c r="I3319" s="60"/>
      <c r="J3319" s="60"/>
      <c r="K3319" s="60"/>
      <c r="M3319" s="61"/>
      <c r="N3319" s="61"/>
      <c r="O3319" s="62"/>
      <c r="P3319" s="125"/>
      <c r="W3319" s="62"/>
      <c r="X3319" s="62"/>
    </row>
    <row r="3320" spans="1:24" s="57" customFormat="1" x14ac:dyDescent="0.25">
      <c r="A3320" s="75"/>
      <c r="D3320" s="58"/>
      <c r="E3320" s="58"/>
      <c r="F3320" s="58"/>
      <c r="G3320" s="58"/>
      <c r="H3320" s="60"/>
      <c r="I3320" s="60"/>
      <c r="J3320" s="60"/>
      <c r="K3320" s="60"/>
      <c r="M3320" s="61"/>
      <c r="N3320" s="61"/>
      <c r="O3320" s="62"/>
      <c r="P3320" s="125"/>
      <c r="W3320" s="62"/>
      <c r="X3320" s="62"/>
    </row>
    <row r="3321" spans="1:24" s="57" customFormat="1" x14ac:dyDescent="0.25">
      <c r="A3321" s="75"/>
      <c r="D3321" s="58"/>
      <c r="E3321" s="58"/>
      <c r="F3321" s="58"/>
      <c r="G3321" s="58"/>
      <c r="H3321" s="60"/>
      <c r="I3321" s="60"/>
      <c r="J3321" s="60"/>
      <c r="K3321" s="60"/>
      <c r="M3321" s="61"/>
      <c r="N3321" s="61"/>
      <c r="O3321" s="62"/>
      <c r="P3321" s="125"/>
      <c r="W3321" s="62"/>
      <c r="X3321" s="62"/>
    </row>
    <row r="3322" spans="1:24" s="57" customFormat="1" x14ac:dyDescent="0.25">
      <c r="A3322" s="75"/>
      <c r="D3322" s="58"/>
      <c r="E3322" s="58"/>
      <c r="F3322" s="58"/>
      <c r="G3322" s="58"/>
      <c r="H3322" s="60"/>
      <c r="I3322" s="60"/>
      <c r="J3322" s="60"/>
      <c r="K3322" s="60"/>
      <c r="M3322" s="61"/>
      <c r="N3322" s="61"/>
      <c r="O3322" s="62"/>
      <c r="P3322" s="125"/>
      <c r="W3322" s="62"/>
      <c r="X3322" s="62"/>
    </row>
    <row r="3323" spans="1:24" s="57" customFormat="1" x14ac:dyDescent="0.25">
      <c r="A3323" s="75"/>
      <c r="D3323" s="58"/>
      <c r="E3323" s="58"/>
      <c r="F3323" s="58"/>
      <c r="G3323" s="58"/>
      <c r="H3323" s="60"/>
      <c r="I3323" s="60"/>
      <c r="J3323" s="60"/>
      <c r="K3323" s="60"/>
      <c r="M3323" s="61"/>
      <c r="N3323" s="61"/>
      <c r="O3323" s="62"/>
      <c r="P3323" s="125"/>
      <c r="W3323" s="62"/>
      <c r="X3323" s="62"/>
    </row>
    <row r="3324" spans="1:24" s="57" customFormat="1" x14ac:dyDescent="0.25">
      <c r="A3324" s="75"/>
      <c r="D3324" s="58"/>
      <c r="E3324" s="58"/>
      <c r="F3324" s="58"/>
      <c r="G3324" s="58"/>
      <c r="H3324" s="60"/>
      <c r="I3324" s="60"/>
      <c r="J3324" s="60"/>
      <c r="K3324" s="60"/>
      <c r="M3324" s="61"/>
      <c r="N3324" s="61"/>
      <c r="O3324" s="62"/>
      <c r="P3324" s="125"/>
      <c r="W3324" s="62"/>
      <c r="X3324" s="62"/>
    </row>
    <row r="3325" spans="1:24" s="57" customFormat="1" x14ac:dyDescent="0.25">
      <c r="A3325" s="75"/>
      <c r="D3325" s="58"/>
      <c r="E3325" s="58"/>
      <c r="F3325" s="58"/>
      <c r="G3325" s="58"/>
      <c r="H3325" s="60"/>
      <c r="I3325" s="60"/>
      <c r="J3325" s="60"/>
      <c r="K3325" s="60"/>
      <c r="M3325" s="61"/>
      <c r="N3325" s="61"/>
      <c r="O3325" s="62"/>
      <c r="P3325" s="125"/>
      <c r="W3325" s="62"/>
      <c r="X3325" s="62"/>
    </row>
    <row r="3326" spans="1:24" s="57" customFormat="1" x14ac:dyDescent="0.25">
      <c r="A3326" s="75"/>
      <c r="D3326" s="58"/>
      <c r="E3326" s="58"/>
      <c r="F3326" s="58"/>
      <c r="G3326" s="58"/>
      <c r="H3326" s="60"/>
      <c r="I3326" s="60"/>
      <c r="J3326" s="60"/>
      <c r="K3326" s="60"/>
      <c r="M3326" s="61"/>
      <c r="N3326" s="61"/>
      <c r="O3326" s="62"/>
      <c r="P3326" s="125"/>
      <c r="W3326" s="62"/>
      <c r="X3326" s="62"/>
    </row>
    <row r="3327" spans="1:24" s="57" customFormat="1" x14ac:dyDescent="0.25">
      <c r="A3327" s="75"/>
      <c r="D3327" s="58"/>
      <c r="E3327" s="58"/>
      <c r="F3327" s="58"/>
      <c r="G3327" s="58"/>
      <c r="H3327" s="60"/>
      <c r="I3327" s="60"/>
      <c r="J3327" s="60"/>
      <c r="K3327" s="60"/>
      <c r="M3327" s="61"/>
      <c r="N3327" s="61"/>
      <c r="O3327" s="62"/>
      <c r="P3327" s="125"/>
      <c r="W3327" s="62"/>
      <c r="X3327" s="62"/>
    </row>
    <row r="3328" spans="1:24" s="57" customFormat="1" x14ac:dyDescent="0.25">
      <c r="A3328" s="75"/>
      <c r="D3328" s="58"/>
      <c r="E3328" s="58"/>
      <c r="F3328" s="58"/>
      <c r="G3328" s="58"/>
      <c r="H3328" s="60"/>
      <c r="I3328" s="60"/>
      <c r="J3328" s="60"/>
      <c r="K3328" s="60"/>
      <c r="M3328" s="61"/>
      <c r="N3328" s="61"/>
      <c r="O3328" s="62"/>
      <c r="P3328" s="125"/>
      <c r="W3328" s="62"/>
      <c r="X3328" s="62"/>
    </row>
    <row r="3329" spans="1:24" s="57" customFormat="1" x14ac:dyDescent="0.25">
      <c r="A3329" s="75"/>
      <c r="D3329" s="58"/>
      <c r="E3329" s="58"/>
      <c r="F3329" s="58"/>
      <c r="G3329" s="58"/>
      <c r="H3329" s="60"/>
      <c r="I3329" s="60"/>
      <c r="J3329" s="60"/>
      <c r="K3329" s="60"/>
      <c r="M3329" s="61"/>
      <c r="N3329" s="61"/>
      <c r="O3329" s="62"/>
      <c r="P3329" s="125"/>
      <c r="W3329" s="62"/>
      <c r="X3329" s="62"/>
    </row>
    <row r="3330" spans="1:24" s="57" customFormat="1" x14ac:dyDescent="0.25">
      <c r="A3330" s="75"/>
      <c r="D3330" s="58"/>
      <c r="E3330" s="58"/>
      <c r="F3330" s="58"/>
      <c r="G3330" s="58"/>
      <c r="H3330" s="60"/>
      <c r="I3330" s="60"/>
      <c r="J3330" s="60"/>
      <c r="K3330" s="60"/>
      <c r="M3330" s="61"/>
      <c r="N3330" s="61"/>
      <c r="O3330" s="62"/>
      <c r="P3330" s="125"/>
      <c r="W3330" s="62"/>
      <c r="X3330" s="62"/>
    </row>
    <row r="3331" spans="1:24" s="57" customFormat="1" x14ac:dyDescent="0.25">
      <c r="A3331" s="75"/>
      <c r="D3331" s="58"/>
      <c r="E3331" s="58"/>
      <c r="F3331" s="58"/>
      <c r="G3331" s="58"/>
      <c r="H3331" s="60"/>
      <c r="I3331" s="60"/>
      <c r="J3331" s="60"/>
      <c r="K3331" s="60"/>
      <c r="M3331" s="61"/>
      <c r="N3331" s="61"/>
      <c r="O3331" s="62"/>
      <c r="P3331" s="125"/>
      <c r="W3331" s="62"/>
      <c r="X3331" s="62"/>
    </row>
    <row r="3332" spans="1:24" s="57" customFormat="1" x14ac:dyDescent="0.25">
      <c r="A3332" s="75"/>
      <c r="D3332" s="58"/>
      <c r="E3332" s="58"/>
      <c r="F3332" s="58"/>
      <c r="G3332" s="58"/>
      <c r="H3332" s="60"/>
      <c r="I3332" s="60"/>
      <c r="J3332" s="60"/>
      <c r="K3332" s="60"/>
      <c r="M3332" s="61"/>
      <c r="N3332" s="61"/>
      <c r="O3332" s="62"/>
      <c r="P3332" s="125"/>
      <c r="W3332" s="62"/>
      <c r="X3332" s="62"/>
    </row>
    <row r="3333" spans="1:24" s="57" customFormat="1" x14ac:dyDescent="0.25">
      <c r="A3333" s="75"/>
      <c r="D3333" s="58"/>
      <c r="E3333" s="58"/>
      <c r="F3333" s="58"/>
      <c r="G3333" s="58"/>
      <c r="H3333" s="60"/>
      <c r="I3333" s="60"/>
      <c r="J3333" s="60"/>
      <c r="K3333" s="60"/>
      <c r="M3333" s="61"/>
      <c r="N3333" s="61"/>
      <c r="O3333" s="62"/>
      <c r="P3333" s="125"/>
      <c r="W3333" s="62"/>
      <c r="X3333" s="62"/>
    </row>
    <row r="3334" spans="1:24" s="57" customFormat="1" x14ac:dyDescent="0.25">
      <c r="A3334" s="75"/>
      <c r="D3334" s="58"/>
      <c r="E3334" s="58"/>
      <c r="F3334" s="58"/>
      <c r="G3334" s="58"/>
      <c r="H3334" s="60"/>
      <c r="I3334" s="60"/>
      <c r="J3334" s="60"/>
      <c r="K3334" s="60"/>
      <c r="M3334" s="61"/>
      <c r="N3334" s="61"/>
      <c r="O3334" s="62"/>
      <c r="P3334" s="125"/>
      <c r="W3334" s="62"/>
      <c r="X3334" s="62"/>
    </row>
    <row r="3335" spans="1:24" s="57" customFormat="1" x14ac:dyDescent="0.25">
      <c r="A3335" s="75"/>
      <c r="D3335" s="58"/>
      <c r="E3335" s="58"/>
      <c r="F3335" s="58"/>
      <c r="G3335" s="58"/>
      <c r="H3335" s="60"/>
      <c r="I3335" s="60"/>
      <c r="J3335" s="60"/>
      <c r="K3335" s="60"/>
      <c r="M3335" s="61"/>
      <c r="N3335" s="61"/>
      <c r="O3335" s="62"/>
      <c r="P3335" s="125"/>
      <c r="W3335" s="62"/>
      <c r="X3335" s="62"/>
    </row>
    <row r="3336" spans="1:24" s="57" customFormat="1" x14ac:dyDescent="0.25">
      <c r="A3336" s="75"/>
      <c r="D3336" s="58"/>
      <c r="E3336" s="58"/>
      <c r="F3336" s="58"/>
      <c r="G3336" s="58"/>
      <c r="H3336" s="60"/>
      <c r="I3336" s="60"/>
      <c r="J3336" s="60"/>
      <c r="K3336" s="60"/>
      <c r="M3336" s="61"/>
      <c r="N3336" s="61"/>
      <c r="O3336" s="62"/>
      <c r="P3336" s="125"/>
      <c r="W3336" s="62"/>
      <c r="X3336" s="62"/>
    </row>
    <row r="3337" spans="1:24" s="57" customFormat="1" x14ac:dyDescent="0.25">
      <c r="A3337" s="75"/>
      <c r="D3337" s="58"/>
      <c r="E3337" s="58"/>
      <c r="F3337" s="58"/>
      <c r="G3337" s="58"/>
      <c r="H3337" s="60"/>
      <c r="I3337" s="60"/>
      <c r="J3337" s="60"/>
      <c r="K3337" s="60"/>
      <c r="M3337" s="61"/>
      <c r="N3337" s="61"/>
      <c r="O3337" s="62"/>
      <c r="P3337" s="125"/>
      <c r="W3337" s="62"/>
      <c r="X3337" s="62"/>
    </row>
    <row r="3338" spans="1:24" s="57" customFormat="1" x14ac:dyDescent="0.25">
      <c r="A3338" s="75"/>
      <c r="D3338" s="58"/>
      <c r="E3338" s="58"/>
      <c r="F3338" s="58"/>
      <c r="G3338" s="58"/>
      <c r="H3338" s="60"/>
      <c r="I3338" s="60"/>
      <c r="J3338" s="60"/>
      <c r="K3338" s="60"/>
      <c r="M3338" s="61"/>
      <c r="N3338" s="61"/>
      <c r="O3338" s="62"/>
      <c r="P3338" s="125"/>
      <c r="W3338" s="62"/>
      <c r="X3338" s="62"/>
    </row>
    <row r="3339" spans="1:24" s="57" customFormat="1" x14ac:dyDescent="0.25">
      <c r="A3339" s="75"/>
      <c r="D3339" s="58"/>
      <c r="E3339" s="58"/>
      <c r="F3339" s="58"/>
      <c r="G3339" s="58"/>
      <c r="H3339" s="60"/>
      <c r="I3339" s="60"/>
      <c r="J3339" s="60"/>
      <c r="K3339" s="60"/>
      <c r="M3339" s="61"/>
      <c r="N3339" s="61"/>
      <c r="O3339" s="62"/>
      <c r="P3339" s="125"/>
      <c r="W3339" s="62"/>
      <c r="X3339" s="62"/>
    </row>
    <row r="3340" spans="1:24" s="57" customFormat="1" x14ac:dyDescent="0.25">
      <c r="A3340" s="75"/>
      <c r="D3340" s="58"/>
      <c r="E3340" s="58"/>
      <c r="F3340" s="58"/>
      <c r="G3340" s="58"/>
      <c r="H3340" s="60"/>
      <c r="I3340" s="60"/>
      <c r="J3340" s="60"/>
      <c r="K3340" s="60"/>
      <c r="M3340" s="61"/>
      <c r="N3340" s="61"/>
      <c r="O3340" s="62"/>
      <c r="P3340" s="125"/>
      <c r="W3340" s="62"/>
      <c r="X3340" s="62"/>
    </row>
    <row r="3341" spans="1:24" s="57" customFormat="1" x14ac:dyDescent="0.25">
      <c r="A3341" s="75"/>
      <c r="D3341" s="58"/>
      <c r="E3341" s="58"/>
      <c r="F3341" s="58"/>
      <c r="G3341" s="58"/>
      <c r="H3341" s="60"/>
      <c r="I3341" s="60"/>
      <c r="J3341" s="60"/>
      <c r="K3341" s="60"/>
      <c r="M3341" s="61"/>
      <c r="N3341" s="61"/>
      <c r="O3341" s="62"/>
      <c r="P3341" s="125"/>
      <c r="W3341" s="62"/>
      <c r="X3341" s="62"/>
    </row>
    <row r="3342" spans="1:24" s="57" customFormat="1" x14ac:dyDescent="0.25">
      <c r="A3342" s="75"/>
      <c r="D3342" s="58"/>
      <c r="E3342" s="58"/>
      <c r="F3342" s="58"/>
      <c r="G3342" s="58"/>
      <c r="H3342" s="60"/>
      <c r="I3342" s="60"/>
      <c r="J3342" s="60"/>
      <c r="K3342" s="60"/>
      <c r="M3342" s="61"/>
      <c r="N3342" s="61"/>
      <c r="O3342" s="62"/>
      <c r="P3342" s="125"/>
      <c r="W3342" s="62"/>
      <c r="X3342" s="62"/>
    </row>
    <row r="3343" spans="1:24" s="57" customFormat="1" x14ac:dyDescent="0.25">
      <c r="A3343" s="75"/>
      <c r="D3343" s="58"/>
      <c r="E3343" s="58"/>
      <c r="F3343" s="58"/>
      <c r="G3343" s="58"/>
      <c r="H3343" s="60"/>
      <c r="I3343" s="60"/>
      <c r="J3343" s="60"/>
      <c r="K3343" s="60"/>
      <c r="M3343" s="61"/>
      <c r="N3343" s="61"/>
      <c r="O3343" s="62"/>
      <c r="P3343" s="125"/>
      <c r="W3343" s="62"/>
      <c r="X3343" s="62"/>
    </row>
    <row r="3344" spans="1:24" s="57" customFormat="1" x14ac:dyDescent="0.25">
      <c r="A3344" s="75"/>
      <c r="D3344" s="58"/>
      <c r="E3344" s="58"/>
      <c r="F3344" s="58"/>
      <c r="G3344" s="58"/>
      <c r="H3344" s="60"/>
      <c r="I3344" s="60"/>
      <c r="J3344" s="60"/>
      <c r="K3344" s="60"/>
      <c r="M3344" s="61"/>
      <c r="N3344" s="61"/>
      <c r="O3344" s="62"/>
      <c r="P3344" s="125"/>
      <c r="W3344" s="62"/>
      <c r="X3344" s="62"/>
    </row>
    <row r="3345" spans="1:24" s="57" customFormat="1" x14ac:dyDescent="0.25">
      <c r="A3345" s="75"/>
      <c r="D3345" s="58"/>
      <c r="E3345" s="58"/>
      <c r="F3345" s="58"/>
      <c r="G3345" s="58"/>
      <c r="H3345" s="60"/>
      <c r="I3345" s="60"/>
      <c r="J3345" s="60"/>
      <c r="K3345" s="60"/>
      <c r="M3345" s="61"/>
      <c r="N3345" s="61"/>
      <c r="O3345" s="62"/>
      <c r="P3345" s="125"/>
      <c r="W3345" s="62"/>
      <c r="X3345" s="62"/>
    </row>
    <row r="3346" spans="1:24" s="57" customFormat="1" x14ac:dyDescent="0.25">
      <c r="A3346" s="75"/>
      <c r="D3346" s="58"/>
      <c r="E3346" s="58"/>
      <c r="F3346" s="58"/>
      <c r="G3346" s="58"/>
      <c r="H3346" s="60"/>
      <c r="I3346" s="60"/>
      <c r="J3346" s="60"/>
      <c r="K3346" s="60"/>
      <c r="M3346" s="61"/>
      <c r="N3346" s="61"/>
      <c r="O3346" s="62"/>
      <c r="P3346" s="125"/>
      <c r="W3346" s="62"/>
      <c r="X3346" s="62"/>
    </row>
    <row r="3347" spans="1:24" s="57" customFormat="1" x14ac:dyDescent="0.25">
      <c r="A3347" s="75"/>
      <c r="D3347" s="58"/>
      <c r="E3347" s="58"/>
      <c r="F3347" s="58"/>
      <c r="G3347" s="58"/>
      <c r="H3347" s="60"/>
      <c r="I3347" s="60"/>
      <c r="J3347" s="60"/>
      <c r="K3347" s="60"/>
      <c r="M3347" s="61"/>
      <c r="N3347" s="61"/>
      <c r="O3347" s="62"/>
      <c r="P3347" s="125"/>
      <c r="W3347" s="62"/>
      <c r="X3347" s="62"/>
    </row>
    <row r="3348" spans="1:24" s="57" customFormat="1" x14ac:dyDescent="0.25">
      <c r="A3348" s="75"/>
      <c r="D3348" s="58"/>
      <c r="E3348" s="58"/>
      <c r="F3348" s="58"/>
      <c r="G3348" s="58"/>
      <c r="H3348" s="60"/>
      <c r="I3348" s="60"/>
      <c r="J3348" s="60"/>
      <c r="K3348" s="60"/>
      <c r="M3348" s="61"/>
      <c r="N3348" s="61"/>
      <c r="O3348" s="62"/>
      <c r="P3348" s="125"/>
      <c r="W3348" s="62"/>
      <c r="X3348" s="62"/>
    </row>
    <row r="3349" spans="1:24" s="57" customFormat="1" x14ac:dyDescent="0.25">
      <c r="A3349" s="75"/>
      <c r="D3349" s="58"/>
      <c r="E3349" s="58"/>
      <c r="F3349" s="58"/>
      <c r="G3349" s="58"/>
      <c r="H3349" s="60"/>
      <c r="I3349" s="60"/>
      <c r="J3349" s="60"/>
      <c r="K3349" s="60"/>
      <c r="M3349" s="61"/>
      <c r="N3349" s="61"/>
      <c r="O3349" s="62"/>
      <c r="P3349" s="125"/>
      <c r="W3349" s="62"/>
      <c r="X3349" s="62"/>
    </row>
    <row r="3350" spans="1:24" s="57" customFormat="1" x14ac:dyDescent="0.25">
      <c r="A3350" s="75"/>
      <c r="D3350" s="58"/>
      <c r="E3350" s="58"/>
      <c r="F3350" s="58"/>
      <c r="G3350" s="58"/>
      <c r="H3350" s="60"/>
      <c r="I3350" s="60"/>
      <c r="J3350" s="60"/>
      <c r="K3350" s="60"/>
      <c r="M3350" s="61"/>
      <c r="N3350" s="61"/>
      <c r="O3350" s="62"/>
      <c r="P3350" s="125"/>
      <c r="W3350" s="62"/>
      <c r="X3350" s="62"/>
    </row>
    <row r="3351" spans="1:24" s="57" customFormat="1" x14ac:dyDescent="0.25">
      <c r="A3351" s="75"/>
      <c r="D3351" s="58"/>
      <c r="E3351" s="58"/>
      <c r="F3351" s="58"/>
      <c r="G3351" s="58"/>
      <c r="H3351" s="60"/>
      <c r="I3351" s="60"/>
      <c r="J3351" s="60"/>
      <c r="K3351" s="60"/>
      <c r="M3351" s="61"/>
      <c r="N3351" s="61"/>
      <c r="O3351" s="62"/>
      <c r="P3351" s="125"/>
      <c r="W3351" s="62"/>
      <c r="X3351" s="62"/>
    </row>
    <row r="3352" spans="1:24" s="57" customFormat="1" x14ac:dyDescent="0.25">
      <c r="A3352" s="75"/>
      <c r="D3352" s="58"/>
      <c r="E3352" s="58"/>
      <c r="F3352" s="58"/>
      <c r="G3352" s="58"/>
      <c r="H3352" s="60"/>
      <c r="I3352" s="60"/>
      <c r="J3352" s="60"/>
      <c r="K3352" s="60"/>
      <c r="M3352" s="61"/>
      <c r="N3352" s="61"/>
      <c r="O3352" s="62"/>
      <c r="P3352" s="125"/>
      <c r="W3352" s="62"/>
      <c r="X3352" s="62"/>
    </row>
    <row r="3353" spans="1:24" s="57" customFormat="1" x14ac:dyDescent="0.25">
      <c r="A3353" s="75"/>
      <c r="D3353" s="58"/>
      <c r="E3353" s="58"/>
      <c r="F3353" s="58"/>
      <c r="G3353" s="58"/>
      <c r="H3353" s="60"/>
      <c r="I3353" s="60"/>
      <c r="J3353" s="60"/>
      <c r="K3353" s="60"/>
      <c r="M3353" s="61"/>
      <c r="N3353" s="61"/>
      <c r="O3353" s="62"/>
      <c r="P3353" s="125"/>
      <c r="W3353" s="62"/>
      <c r="X3353" s="62"/>
    </row>
    <row r="3354" spans="1:24" s="57" customFormat="1" x14ac:dyDescent="0.25">
      <c r="A3354" s="75"/>
      <c r="D3354" s="58"/>
      <c r="E3354" s="58"/>
      <c r="F3354" s="58"/>
      <c r="G3354" s="58"/>
      <c r="H3354" s="60"/>
      <c r="I3354" s="60"/>
      <c r="J3354" s="60"/>
      <c r="K3354" s="60"/>
      <c r="M3354" s="61"/>
      <c r="N3354" s="61"/>
      <c r="O3354" s="62"/>
      <c r="P3354" s="125"/>
      <c r="W3354" s="62"/>
      <c r="X3354" s="62"/>
    </row>
    <row r="3355" spans="1:24" s="57" customFormat="1" x14ac:dyDescent="0.25">
      <c r="A3355" s="75"/>
      <c r="D3355" s="58"/>
      <c r="E3355" s="58"/>
      <c r="F3355" s="58"/>
      <c r="G3355" s="58"/>
      <c r="H3355" s="60"/>
      <c r="I3355" s="60"/>
      <c r="J3355" s="60"/>
      <c r="K3355" s="60"/>
      <c r="M3355" s="61"/>
      <c r="N3355" s="61"/>
      <c r="O3355" s="62"/>
      <c r="P3355" s="125"/>
      <c r="W3355" s="62"/>
      <c r="X3355" s="62"/>
    </row>
    <row r="3356" spans="1:24" s="57" customFormat="1" x14ac:dyDescent="0.25">
      <c r="A3356" s="75"/>
      <c r="D3356" s="58"/>
      <c r="E3356" s="58"/>
      <c r="F3356" s="58"/>
      <c r="G3356" s="58"/>
      <c r="H3356" s="60"/>
      <c r="I3356" s="60"/>
      <c r="J3356" s="60"/>
      <c r="K3356" s="60"/>
      <c r="M3356" s="61"/>
      <c r="N3356" s="61"/>
      <c r="O3356" s="62"/>
      <c r="P3356" s="125"/>
      <c r="W3356" s="62"/>
      <c r="X3356" s="62"/>
    </row>
    <row r="3357" spans="1:24" s="57" customFormat="1" x14ac:dyDescent="0.25">
      <c r="A3357" s="75"/>
      <c r="D3357" s="58"/>
      <c r="E3357" s="58"/>
      <c r="F3357" s="58"/>
      <c r="G3357" s="58"/>
      <c r="H3357" s="60"/>
      <c r="I3357" s="60"/>
      <c r="J3357" s="60"/>
      <c r="K3357" s="60"/>
      <c r="M3357" s="61"/>
      <c r="N3357" s="61"/>
      <c r="O3357" s="62"/>
      <c r="P3357" s="125"/>
      <c r="W3357" s="62"/>
      <c r="X3357" s="62"/>
    </row>
    <row r="3358" spans="1:24" s="57" customFormat="1" x14ac:dyDescent="0.25">
      <c r="A3358" s="75"/>
      <c r="D3358" s="58"/>
      <c r="E3358" s="58"/>
      <c r="F3358" s="58"/>
      <c r="G3358" s="58"/>
      <c r="H3358" s="60"/>
      <c r="I3358" s="60"/>
      <c r="J3358" s="60"/>
      <c r="K3358" s="60"/>
      <c r="M3358" s="61"/>
      <c r="N3358" s="61"/>
      <c r="O3358" s="62"/>
      <c r="P3358" s="125"/>
      <c r="W3358" s="62"/>
      <c r="X3358" s="62"/>
    </row>
    <row r="3359" spans="1:24" s="57" customFormat="1" x14ac:dyDescent="0.25">
      <c r="A3359" s="75"/>
      <c r="D3359" s="58"/>
      <c r="E3359" s="58"/>
      <c r="F3359" s="58"/>
      <c r="G3359" s="58"/>
      <c r="H3359" s="60"/>
      <c r="I3359" s="60"/>
      <c r="J3359" s="60"/>
      <c r="K3359" s="60"/>
      <c r="M3359" s="61"/>
      <c r="N3359" s="61"/>
      <c r="O3359" s="62"/>
      <c r="P3359" s="125"/>
      <c r="W3359" s="62"/>
      <c r="X3359" s="62"/>
    </row>
    <row r="3360" spans="1:24" s="57" customFormat="1" x14ac:dyDescent="0.25">
      <c r="A3360" s="75"/>
      <c r="D3360" s="58"/>
      <c r="E3360" s="58"/>
      <c r="F3360" s="58"/>
      <c r="G3360" s="58"/>
      <c r="H3360" s="60"/>
      <c r="I3360" s="60"/>
      <c r="J3360" s="60"/>
      <c r="K3360" s="60"/>
      <c r="M3360" s="61"/>
      <c r="N3360" s="61"/>
      <c r="O3360" s="62"/>
      <c r="P3360" s="125"/>
      <c r="W3360" s="62"/>
      <c r="X3360" s="62"/>
    </row>
    <row r="3361" spans="1:24" s="57" customFormat="1" x14ac:dyDescent="0.25">
      <c r="A3361" s="75"/>
      <c r="D3361" s="58"/>
      <c r="E3361" s="58"/>
      <c r="F3361" s="58"/>
      <c r="G3361" s="58"/>
      <c r="H3361" s="60"/>
      <c r="I3361" s="60"/>
      <c r="J3361" s="60"/>
      <c r="K3361" s="60"/>
      <c r="M3361" s="61"/>
      <c r="N3361" s="61"/>
      <c r="O3361" s="62"/>
      <c r="P3361" s="125"/>
      <c r="W3361" s="62"/>
      <c r="X3361" s="62"/>
    </row>
    <row r="3362" spans="1:24" s="57" customFormat="1" x14ac:dyDescent="0.25">
      <c r="A3362" s="75"/>
      <c r="D3362" s="58"/>
      <c r="E3362" s="58"/>
      <c r="F3362" s="58"/>
      <c r="G3362" s="58"/>
      <c r="H3362" s="60"/>
      <c r="I3362" s="60"/>
      <c r="J3362" s="60"/>
      <c r="K3362" s="60"/>
      <c r="M3362" s="61"/>
      <c r="N3362" s="61"/>
      <c r="O3362" s="62"/>
      <c r="P3362" s="125"/>
      <c r="W3362" s="62"/>
      <c r="X3362" s="62"/>
    </row>
    <row r="3363" spans="1:24" s="57" customFormat="1" x14ac:dyDescent="0.25">
      <c r="A3363" s="75"/>
      <c r="D3363" s="58"/>
      <c r="E3363" s="58"/>
      <c r="F3363" s="58"/>
      <c r="G3363" s="58"/>
      <c r="H3363" s="60"/>
      <c r="I3363" s="60"/>
      <c r="J3363" s="60"/>
      <c r="K3363" s="60"/>
      <c r="M3363" s="61"/>
      <c r="N3363" s="61"/>
      <c r="O3363" s="62"/>
      <c r="P3363" s="125"/>
      <c r="W3363" s="62"/>
      <c r="X3363" s="62"/>
    </row>
    <row r="3364" spans="1:24" s="57" customFormat="1" x14ac:dyDescent="0.25">
      <c r="A3364" s="75"/>
      <c r="D3364" s="58"/>
      <c r="E3364" s="58"/>
      <c r="F3364" s="58"/>
      <c r="G3364" s="58"/>
      <c r="H3364" s="60"/>
      <c r="I3364" s="60"/>
      <c r="J3364" s="60"/>
      <c r="K3364" s="60"/>
      <c r="M3364" s="61"/>
      <c r="N3364" s="61"/>
      <c r="O3364" s="62"/>
      <c r="P3364" s="125"/>
      <c r="W3364" s="62"/>
      <c r="X3364" s="62"/>
    </row>
    <row r="3365" spans="1:24" s="57" customFormat="1" x14ac:dyDescent="0.25">
      <c r="A3365" s="75"/>
      <c r="D3365" s="58"/>
      <c r="E3365" s="58"/>
      <c r="F3365" s="58"/>
      <c r="G3365" s="58"/>
      <c r="H3365" s="60"/>
      <c r="I3365" s="60"/>
      <c r="J3365" s="60"/>
      <c r="K3365" s="60"/>
      <c r="M3365" s="61"/>
      <c r="N3365" s="61"/>
      <c r="O3365" s="62"/>
      <c r="P3365" s="125"/>
      <c r="W3365" s="62"/>
      <c r="X3365" s="62"/>
    </row>
    <row r="3366" spans="1:24" s="57" customFormat="1" x14ac:dyDescent="0.25">
      <c r="A3366" s="75"/>
      <c r="D3366" s="58"/>
      <c r="E3366" s="58"/>
      <c r="F3366" s="58"/>
      <c r="G3366" s="58"/>
      <c r="H3366" s="60"/>
      <c r="I3366" s="60"/>
      <c r="J3366" s="60"/>
      <c r="K3366" s="60"/>
      <c r="M3366" s="61"/>
      <c r="N3366" s="61"/>
      <c r="O3366" s="62"/>
      <c r="P3366" s="125"/>
      <c r="W3366" s="62"/>
      <c r="X3366" s="62"/>
    </row>
    <row r="3367" spans="1:24" s="57" customFormat="1" x14ac:dyDescent="0.25">
      <c r="A3367" s="75"/>
      <c r="D3367" s="58"/>
      <c r="E3367" s="58"/>
      <c r="F3367" s="58"/>
      <c r="G3367" s="58"/>
      <c r="H3367" s="60"/>
      <c r="I3367" s="60"/>
      <c r="J3367" s="60"/>
      <c r="K3367" s="60"/>
      <c r="M3367" s="61"/>
      <c r="N3367" s="61"/>
      <c r="O3367" s="62"/>
      <c r="P3367" s="125"/>
      <c r="W3367" s="62"/>
      <c r="X3367" s="62"/>
    </row>
    <row r="3368" spans="1:24" s="57" customFormat="1" x14ac:dyDescent="0.25">
      <c r="A3368" s="75"/>
      <c r="D3368" s="58"/>
      <c r="E3368" s="58"/>
      <c r="F3368" s="58"/>
      <c r="G3368" s="58"/>
      <c r="H3368" s="60"/>
      <c r="I3368" s="60"/>
      <c r="J3368" s="60"/>
      <c r="K3368" s="60"/>
      <c r="M3368" s="61"/>
      <c r="N3368" s="61"/>
      <c r="O3368" s="62"/>
      <c r="P3368" s="125"/>
      <c r="W3368" s="62"/>
      <c r="X3368" s="62"/>
    </row>
    <row r="3369" spans="1:24" s="57" customFormat="1" x14ac:dyDescent="0.25">
      <c r="A3369" s="75"/>
      <c r="D3369" s="58"/>
      <c r="E3369" s="58"/>
      <c r="F3369" s="58"/>
      <c r="G3369" s="58"/>
      <c r="H3369" s="60"/>
      <c r="I3369" s="60"/>
      <c r="J3369" s="60"/>
      <c r="K3369" s="60"/>
      <c r="M3369" s="61"/>
      <c r="N3369" s="61"/>
      <c r="O3369" s="62"/>
      <c r="P3369" s="125"/>
      <c r="W3369" s="62"/>
      <c r="X3369" s="62"/>
    </row>
    <row r="3370" spans="1:24" s="57" customFormat="1" x14ac:dyDescent="0.25">
      <c r="A3370" s="75"/>
      <c r="D3370" s="58"/>
      <c r="E3370" s="58"/>
      <c r="F3370" s="58"/>
      <c r="G3370" s="58"/>
      <c r="H3370" s="60"/>
      <c r="I3370" s="60"/>
      <c r="J3370" s="60"/>
      <c r="K3370" s="60"/>
      <c r="M3370" s="61"/>
      <c r="N3370" s="61"/>
      <c r="O3370" s="62"/>
      <c r="P3370" s="125"/>
      <c r="W3370" s="62"/>
      <c r="X3370" s="62"/>
    </row>
    <row r="3371" spans="1:24" s="57" customFormat="1" x14ac:dyDescent="0.25">
      <c r="A3371" s="75"/>
      <c r="D3371" s="58"/>
      <c r="E3371" s="58"/>
      <c r="F3371" s="58"/>
      <c r="G3371" s="58"/>
      <c r="H3371" s="60"/>
      <c r="I3371" s="60"/>
      <c r="J3371" s="60"/>
      <c r="K3371" s="60"/>
      <c r="M3371" s="61"/>
      <c r="N3371" s="61"/>
      <c r="O3371" s="62"/>
      <c r="P3371" s="125"/>
      <c r="W3371" s="62"/>
      <c r="X3371" s="62"/>
    </row>
    <row r="3372" spans="1:24" s="57" customFormat="1" x14ac:dyDescent="0.25">
      <c r="A3372" s="75"/>
      <c r="D3372" s="58"/>
      <c r="E3372" s="58"/>
      <c r="F3372" s="58"/>
      <c r="G3372" s="58"/>
      <c r="H3372" s="60"/>
      <c r="I3372" s="60"/>
      <c r="J3372" s="60"/>
      <c r="K3372" s="60"/>
      <c r="M3372" s="61"/>
      <c r="N3372" s="61"/>
      <c r="O3372" s="62"/>
      <c r="P3372" s="125"/>
      <c r="W3372" s="62"/>
      <c r="X3372" s="62"/>
    </row>
    <row r="3373" spans="1:24" s="57" customFormat="1" x14ac:dyDescent="0.25">
      <c r="A3373" s="75"/>
      <c r="D3373" s="58"/>
      <c r="E3373" s="58"/>
      <c r="F3373" s="58"/>
      <c r="G3373" s="58"/>
      <c r="H3373" s="60"/>
      <c r="I3373" s="60"/>
      <c r="J3373" s="60"/>
      <c r="K3373" s="60"/>
      <c r="M3373" s="61"/>
      <c r="N3373" s="61"/>
      <c r="O3373" s="62"/>
      <c r="P3373" s="125"/>
      <c r="W3373" s="62"/>
      <c r="X3373" s="62"/>
    </row>
    <row r="3374" spans="1:24" s="57" customFormat="1" x14ac:dyDescent="0.25">
      <c r="A3374" s="75"/>
      <c r="D3374" s="58"/>
      <c r="E3374" s="58"/>
      <c r="F3374" s="58"/>
      <c r="G3374" s="58"/>
      <c r="H3374" s="60"/>
      <c r="I3374" s="60"/>
      <c r="J3374" s="60"/>
      <c r="K3374" s="60"/>
      <c r="M3374" s="61"/>
      <c r="N3374" s="61"/>
      <c r="O3374" s="62"/>
      <c r="P3374" s="125"/>
      <c r="W3374" s="62"/>
      <c r="X3374" s="62"/>
    </row>
    <row r="3375" spans="1:24" s="57" customFormat="1" x14ac:dyDescent="0.25">
      <c r="A3375" s="75"/>
      <c r="D3375" s="58"/>
      <c r="E3375" s="58"/>
      <c r="F3375" s="58"/>
      <c r="G3375" s="58"/>
      <c r="H3375" s="60"/>
      <c r="I3375" s="60"/>
      <c r="J3375" s="60"/>
      <c r="K3375" s="60"/>
      <c r="M3375" s="61"/>
      <c r="N3375" s="61"/>
      <c r="O3375" s="62"/>
      <c r="P3375" s="125"/>
      <c r="W3375" s="62"/>
      <c r="X3375" s="62"/>
    </row>
    <row r="3376" spans="1:24" s="57" customFormat="1" x14ac:dyDescent="0.25">
      <c r="A3376" s="75"/>
      <c r="D3376" s="58"/>
      <c r="E3376" s="58"/>
      <c r="F3376" s="58"/>
      <c r="G3376" s="58"/>
      <c r="H3376" s="60"/>
      <c r="I3376" s="60"/>
      <c r="J3376" s="60"/>
      <c r="K3376" s="60"/>
      <c r="M3376" s="61"/>
      <c r="N3376" s="61"/>
      <c r="O3376" s="62"/>
      <c r="P3376" s="125"/>
      <c r="W3376" s="62"/>
      <c r="X3376" s="62"/>
    </row>
    <row r="3377" spans="1:24" s="57" customFormat="1" x14ac:dyDescent="0.25">
      <c r="A3377" s="75"/>
      <c r="D3377" s="58"/>
      <c r="E3377" s="58"/>
      <c r="F3377" s="58"/>
      <c r="G3377" s="58"/>
      <c r="H3377" s="60"/>
      <c r="I3377" s="60"/>
      <c r="J3377" s="60"/>
      <c r="K3377" s="60"/>
      <c r="M3377" s="61"/>
      <c r="N3377" s="61"/>
      <c r="O3377" s="62"/>
      <c r="P3377" s="125"/>
      <c r="W3377" s="62"/>
      <c r="X3377" s="62"/>
    </row>
    <row r="3378" spans="1:24" s="57" customFormat="1" x14ac:dyDescent="0.25">
      <c r="A3378" s="75"/>
      <c r="D3378" s="58"/>
      <c r="E3378" s="58"/>
      <c r="F3378" s="58"/>
      <c r="G3378" s="58"/>
      <c r="H3378" s="60"/>
      <c r="I3378" s="60"/>
      <c r="J3378" s="60"/>
      <c r="K3378" s="60"/>
      <c r="M3378" s="61"/>
      <c r="N3378" s="61"/>
      <c r="O3378" s="62"/>
      <c r="P3378" s="125"/>
      <c r="W3378" s="62"/>
      <c r="X3378" s="62"/>
    </row>
    <row r="3379" spans="1:24" s="57" customFormat="1" x14ac:dyDescent="0.25">
      <c r="A3379" s="75"/>
      <c r="D3379" s="58"/>
      <c r="E3379" s="58"/>
      <c r="F3379" s="58"/>
      <c r="G3379" s="58"/>
      <c r="H3379" s="60"/>
      <c r="I3379" s="60"/>
      <c r="J3379" s="60"/>
      <c r="K3379" s="60"/>
      <c r="M3379" s="61"/>
      <c r="N3379" s="61"/>
      <c r="O3379" s="62"/>
      <c r="P3379" s="125"/>
      <c r="W3379" s="62"/>
      <c r="X3379" s="62"/>
    </row>
    <row r="3380" spans="1:24" s="57" customFormat="1" x14ac:dyDescent="0.25">
      <c r="A3380" s="75"/>
      <c r="D3380" s="58"/>
      <c r="E3380" s="58"/>
      <c r="F3380" s="58"/>
      <c r="G3380" s="58"/>
      <c r="H3380" s="60"/>
      <c r="I3380" s="60"/>
      <c r="J3380" s="60"/>
      <c r="K3380" s="60"/>
      <c r="M3380" s="61"/>
      <c r="N3380" s="61"/>
      <c r="O3380" s="62"/>
      <c r="P3380" s="125"/>
      <c r="W3380" s="62"/>
      <c r="X3380" s="62"/>
    </row>
    <row r="3381" spans="1:24" s="57" customFormat="1" x14ac:dyDescent="0.25">
      <c r="A3381" s="75"/>
      <c r="D3381" s="58"/>
      <c r="E3381" s="58"/>
      <c r="F3381" s="58"/>
      <c r="G3381" s="58"/>
      <c r="H3381" s="60"/>
      <c r="I3381" s="60"/>
      <c r="J3381" s="60"/>
      <c r="K3381" s="60"/>
      <c r="M3381" s="61"/>
      <c r="N3381" s="61"/>
      <c r="O3381" s="62"/>
      <c r="P3381" s="125"/>
      <c r="W3381" s="62"/>
      <c r="X3381" s="62"/>
    </row>
    <row r="3382" spans="1:24" s="57" customFormat="1" x14ac:dyDescent="0.25">
      <c r="A3382" s="75"/>
      <c r="D3382" s="58"/>
      <c r="E3382" s="58"/>
      <c r="F3382" s="58"/>
      <c r="G3382" s="58"/>
      <c r="H3382" s="60"/>
      <c r="I3382" s="60"/>
      <c r="J3382" s="60"/>
      <c r="K3382" s="60"/>
      <c r="M3382" s="61"/>
      <c r="N3382" s="61"/>
      <c r="O3382" s="62"/>
      <c r="P3382" s="125"/>
      <c r="W3382" s="62"/>
      <c r="X3382" s="62"/>
    </row>
    <row r="3383" spans="1:24" s="57" customFormat="1" x14ac:dyDescent="0.25">
      <c r="A3383" s="75"/>
      <c r="D3383" s="58"/>
      <c r="E3383" s="58"/>
      <c r="F3383" s="58"/>
      <c r="G3383" s="58"/>
      <c r="H3383" s="60"/>
      <c r="I3383" s="60"/>
      <c r="J3383" s="60"/>
      <c r="K3383" s="60"/>
      <c r="M3383" s="61"/>
      <c r="N3383" s="61"/>
      <c r="O3383" s="62"/>
      <c r="P3383" s="125"/>
      <c r="W3383" s="62"/>
      <c r="X3383" s="62"/>
    </row>
    <row r="3384" spans="1:24" s="57" customFormat="1" x14ac:dyDescent="0.25">
      <c r="A3384" s="75"/>
      <c r="D3384" s="58"/>
      <c r="E3384" s="58"/>
      <c r="F3384" s="58"/>
      <c r="G3384" s="58"/>
      <c r="H3384" s="60"/>
      <c r="I3384" s="60"/>
      <c r="J3384" s="60"/>
      <c r="K3384" s="60"/>
      <c r="M3384" s="61"/>
      <c r="N3384" s="61"/>
      <c r="O3384" s="62"/>
      <c r="P3384" s="125"/>
      <c r="W3384" s="62"/>
      <c r="X3384" s="62"/>
    </row>
    <row r="3385" spans="1:24" s="57" customFormat="1" x14ac:dyDescent="0.25">
      <c r="A3385" s="75"/>
      <c r="D3385" s="58"/>
      <c r="E3385" s="58"/>
      <c r="F3385" s="58"/>
      <c r="G3385" s="58"/>
      <c r="H3385" s="60"/>
      <c r="I3385" s="60"/>
      <c r="J3385" s="60"/>
      <c r="K3385" s="60"/>
      <c r="M3385" s="61"/>
      <c r="N3385" s="61"/>
      <c r="O3385" s="62"/>
      <c r="P3385" s="125"/>
      <c r="W3385" s="62"/>
      <c r="X3385" s="62"/>
    </row>
    <row r="3386" spans="1:24" s="57" customFormat="1" x14ac:dyDescent="0.25">
      <c r="A3386" s="75"/>
      <c r="D3386" s="58"/>
      <c r="E3386" s="58"/>
      <c r="F3386" s="58"/>
      <c r="G3386" s="58"/>
      <c r="H3386" s="60"/>
      <c r="I3386" s="60"/>
      <c r="J3386" s="60"/>
      <c r="K3386" s="60"/>
      <c r="M3386" s="61"/>
      <c r="N3386" s="61"/>
      <c r="O3386" s="62"/>
      <c r="P3386" s="125"/>
      <c r="W3386" s="62"/>
      <c r="X3386" s="62"/>
    </row>
    <row r="3387" spans="1:24" s="57" customFormat="1" x14ac:dyDescent="0.25">
      <c r="A3387" s="75"/>
      <c r="D3387" s="58"/>
      <c r="E3387" s="58"/>
      <c r="F3387" s="58"/>
      <c r="G3387" s="58"/>
      <c r="H3387" s="60"/>
      <c r="I3387" s="60"/>
      <c r="J3387" s="60"/>
      <c r="K3387" s="60"/>
      <c r="M3387" s="61"/>
      <c r="N3387" s="61"/>
      <c r="O3387" s="62"/>
      <c r="P3387" s="125"/>
      <c r="W3387" s="62"/>
      <c r="X3387" s="62"/>
    </row>
    <row r="3388" spans="1:24" s="57" customFormat="1" x14ac:dyDescent="0.25">
      <c r="A3388" s="75"/>
      <c r="D3388" s="58"/>
      <c r="E3388" s="58"/>
      <c r="F3388" s="58"/>
      <c r="G3388" s="58"/>
      <c r="H3388" s="60"/>
      <c r="I3388" s="60"/>
      <c r="J3388" s="60"/>
      <c r="K3388" s="60"/>
      <c r="M3388" s="61"/>
      <c r="N3388" s="61"/>
      <c r="O3388" s="62"/>
      <c r="P3388" s="125"/>
      <c r="W3388" s="62"/>
      <c r="X3388" s="62"/>
    </row>
    <row r="3389" spans="1:24" s="57" customFormat="1" x14ac:dyDescent="0.25">
      <c r="A3389" s="75"/>
      <c r="D3389" s="58"/>
      <c r="E3389" s="58"/>
      <c r="F3389" s="58"/>
      <c r="G3389" s="58"/>
      <c r="H3389" s="60"/>
      <c r="I3389" s="60"/>
      <c r="J3389" s="60"/>
      <c r="K3389" s="60"/>
      <c r="M3389" s="61"/>
      <c r="N3389" s="61"/>
      <c r="O3389" s="62"/>
      <c r="P3389" s="125"/>
      <c r="W3389" s="62"/>
      <c r="X3389" s="62"/>
    </row>
    <row r="3390" spans="1:24" s="57" customFormat="1" x14ac:dyDescent="0.25">
      <c r="A3390" s="75"/>
      <c r="D3390" s="58"/>
      <c r="E3390" s="58"/>
      <c r="F3390" s="58"/>
      <c r="G3390" s="58"/>
      <c r="H3390" s="60"/>
      <c r="I3390" s="60"/>
      <c r="J3390" s="60"/>
      <c r="K3390" s="60"/>
      <c r="M3390" s="61"/>
      <c r="N3390" s="61"/>
      <c r="O3390" s="62"/>
      <c r="P3390" s="125"/>
      <c r="W3390" s="62"/>
      <c r="X3390" s="62"/>
    </row>
    <row r="3391" spans="1:24" s="57" customFormat="1" x14ac:dyDescent="0.25">
      <c r="A3391" s="75"/>
      <c r="D3391" s="58"/>
      <c r="E3391" s="58"/>
      <c r="F3391" s="58"/>
      <c r="G3391" s="58"/>
      <c r="H3391" s="60"/>
      <c r="I3391" s="60"/>
      <c r="J3391" s="60"/>
      <c r="K3391" s="60"/>
      <c r="M3391" s="61"/>
      <c r="N3391" s="61"/>
      <c r="O3391" s="62"/>
      <c r="P3391" s="125"/>
      <c r="W3391" s="62"/>
      <c r="X3391" s="62"/>
    </row>
    <row r="3392" spans="1:24" s="57" customFormat="1" x14ac:dyDescent="0.25">
      <c r="A3392" s="75"/>
      <c r="D3392" s="58"/>
      <c r="E3392" s="58"/>
      <c r="F3392" s="58"/>
      <c r="G3392" s="58"/>
      <c r="H3392" s="60"/>
      <c r="I3392" s="60"/>
      <c r="J3392" s="60"/>
      <c r="K3392" s="60"/>
      <c r="M3392" s="61"/>
      <c r="N3392" s="61"/>
      <c r="O3392" s="62"/>
      <c r="P3392" s="125"/>
      <c r="W3392" s="62"/>
      <c r="X3392" s="62"/>
    </row>
    <row r="3393" spans="1:24" s="57" customFormat="1" x14ac:dyDescent="0.25">
      <c r="A3393" s="75"/>
      <c r="D3393" s="58"/>
      <c r="E3393" s="58"/>
      <c r="F3393" s="58"/>
      <c r="G3393" s="58"/>
      <c r="H3393" s="60"/>
      <c r="I3393" s="60"/>
      <c r="J3393" s="60"/>
      <c r="K3393" s="60"/>
      <c r="M3393" s="61"/>
      <c r="N3393" s="61"/>
      <c r="O3393" s="62"/>
      <c r="P3393" s="125"/>
      <c r="W3393" s="62"/>
      <c r="X3393" s="62"/>
    </row>
    <row r="3394" spans="1:24" s="57" customFormat="1" x14ac:dyDescent="0.25">
      <c r="A3394" s="75"/>
      <c r="D3394" s="58"/>
      <c r="E3394" s="58"/>
      <c r="F3394" s="58"/>
      <c r="G3394" s="58"/>
      <c r="H3394" s="60"/>
      <c r="I3394" s="60"/>
      <c r="J3394" s="60"/>
      <c r="K3394" s="60"/>
      <c r="M3394" s="61"/>
      <c r="N3394" s="61"/>
      <c r="O3394" s="62"/>
      <c r="P3394" s="125"/>
      <c r="W3394" s="62"/>
      <c r="X3394" s="62"/>
    </row>
    <row r="3395" spans="1:24" s="57" customFormat="1" x14ac:dyDescent="0.25">
      <c r="A3395" s="75"/>
      <c r="D3395" s="58"/>
      <c r="E3395" s="58"/>
      <c r="F3395" s="58"/>
      <c r="G3395" s="58"/>
      <c r="H3395" s="60"/>
      <c r="I3395" s="60"/>
      <c r="J3395" s="60"/>
      <c r="K3395" s="60"/>
      <c r="M3395" s="61"/>
      <c r="N3395" s="61"/>
      <c r="O3395" s="62"/>
      <c r="P3395" s="125"/>
      <c r="W3395" s="62"/>
      <c r="X3395" s="62"/>
    </row>
    <row r="3396" spans="1:24" s="57" customFormat="1" x14ac:dyDescent="0.25">
      <c r="A3396" s="75"/>
      <c r="D3396" s="58"/>
      <c r="E3396" s="58"/>
      <c r="F3396" s="58"/>
      <c r="G3396" s="58"/>
      <c r="H3396" s="60"/>
      <c r="I3396" s="60"/>
      <c r="J3396" s="60"/>
      <c r="K3396" s="60"/>
      <c r="M3396" s="61"/>
      <c r="N3396" s="61"/>
      <c r="O3396" s="62"/>
      <c r="P3396" s="125"/>
      <c r="W3396" s="62"/>
      <c r="X3396" s="62"/>
    </row>
    <row r="3397" spans="1:24" s="57" customFormat="1" x14ac:dyDescent="0.25">
      <c r="A3397" s="75"/>
      <c r="D3397" s="58"/>
      <c r="E3397" s="58"/>
      <c r="F3397" s="58"/>
      <c r="G3397" s="58"/>
      <c r="H3397" s="60"/>
      <c r="I3397" s="60"/>
      <c r="J3397" s="60"/>
      <c r="K3397" s="60"/>
      <c r="M3397" s="61"/>
      <c r="N3397" s="61"/>
      <c r="O3397" s="62"/>
      <c r="P3397" s="125"/>
      <c r="W3397" s="62"/>
      <c r="X3397" s="62"/>
    </row>
    <row r="3398" spans="1:24" s="57" customFormat="1" x14ac:dyDescent="0.25">
      <c r="A3398" s="75"/>
      <c r="D3398" s="58"/>
      <c r="E3398" s="58"/>
      <c r="F3398" s="58"/>
      <c r="G3398" s="58"/>
      <c r="H3398" s="60"/>
      <c r="I3398" s="60"/>
      <c r="J3398" s="60"/>
      <c r="K3398" s="60"/>
      <c r="M3398" s="61"/>
      <c r="N3398" s="61"/>
      <c r="O3398" s="62"/>
      <c r="P3398" s="125"/>
      <c r="W3398" s="62"/>
      <c r="X3398" s="62"/>
    </row>
    <row r="3399" spans="1:24" s="57" customFormat="1" x14ac:dyDescent="0.25">
      <c r="A3399" s="75"/>
      <c r="D3399" s="58"/>
      <c r="E3399" s="58"/>
      <c r="F3399" s="58"/>
      <c r="G3399" s="58"/>
      <c r="H3399" s="60"/>
      <c r="I3399" s="60"/>
      <c r="J3399" s="60"/>
      <c r="K3399" s="60"/>
      <c r="M3399" s="61"/>
      <c r="N3399" s="61"/>
      <c r="O3399" s="62"/>
      <c r="P3399" s="125"/>
      <c r="W3399" s="62"/>
      <c r="X3399" s="62"/>
    </row>
    <row r="3400" spans="1:24" s="57" customFormat="1" x14ac:dyDescent="0.25">
      <c r="A3400" s="75"/>
      <c r="D3400" s="58"/>
      <c r="E3400" s="58"/>
      <c r="F3400" s="58"/>
      <c r="G3400" s="58"/>
      <c r="H3400" s="60"/>
      <c r="I3400" s="60"/>
      <c r="J3400" s="60"/>
      <c r="K3400" s="60"/>
      <c r="M3400" s="61"/>
      <c r="N3400" s="61"/>
      <c r="O3400" s="62"/>
      <c r="P3400" s="125"/>
      <c r="W3400" s="62"/>
      <c r="X3400" s="62"/>
    </row>
    <row r="3401" spans="1:24" s="57" customFormat="1" x14ac:dyDescent="0.25">
      <c r="A3401" s="75"/>
      <c r="D3401" s="58"/>
      <c r="E3401" s="58"/>
      <c r="F3401" s="58"/>
      <c r="G3401" s="58"/>
      <c r="H3401" s="60"/>
      <c r="I3401" s="60"/>
      <c r="J3401" s="60"/>
      <c r="K3401" s="60"/>
      <c r="M3401" s="61"/>
      <c r="N3401" s="61"/>
      <c r="O3401" s="62"/>
      <c r="P3401" s="125"/>
      <c r="W3401" s="62"/>
      <c r="X3401" s="62"/>
    </row>
    <row r="3402" spans="1:24" s="57" customFormat="1" x14ac:dyDescent="0.25">
      <c r="A3402" s="75"/>
      <c r="D3402" s="58"/>
      <c r="E3402" s="58"/>
      <c r="F3402" s="58"/>
      <c r="G3402" s="58"/>
      <c r="H3402" s="60"/>
      <c r="I3402" s="60"/>
      <c r="J3402" s="60"/>
      <c r="K3402" s="60"/>
      <c r="M3402" s="61"/>
      <c r="N3402" s="61"/>
      <c r="O3402" s="62"/>
      <c r="P3402" s="125"/>
      <c r="W3402" s="62"/>
      <c r="X3402" s="62"/>
    </row>
    <row r="3403" spans="1:24" s="57" customFormat="1" x14ac:dyDescent="0.25">
      <c r="A3403" s="75"/>
      <c r="D3403" s="58"/>
      <c r="E3403" s="58"/>
      <c r="F3403" s="58"/>
      <c r="G3403" s="58"/>
      <c r="H3403" s="60"/>
      <c r="I3403" s="60"/>
      <c r="J3403" s="60"/>
      <c r="K3403" s="60"/>
      <c r="M3403" s="61"/>
      <c r="N3403" s="61"/>
      <c r="O3403" s="62"/>
      <c r="P3403" s="125"/>
      <c r="W3403" s="62"/>
      <c r="X3403" s="62"/>
    </row>
    <row r="3404" spans="1:24" s="57" customFormat="1" x14ac:dyDescent="0.25">
      <c r="A3404" s="75"/>
      <c r="D3404" s="58"/>
      <c r="E3404" s="58"/>
      <c r="F3404" s="58"/>
      <c r="G3404" s="58"/>
      <c r="H3404" s="60"/>
      <c r="I3404" s="60"/>
      <c r="J3404" s="60"/>
      <c r="K3404" s="60"/>
      <c r="M3404" s="61"/>
      <c r="N3404" s="61"/>
      <c r="O3404" s="62"/>
      <c r="P3404" s="125"/>
      <c r="W3404" s="62"/>
      <c r="X3404" s="62"/>
    </row>
    <row r="3405" spans="1:24" s="57" customFormat="1" x14ac:dyDescent="0.25">
      <c r="A3405" s="75"/>
      <c r="D3405" s="58"/>
      <c r="E3405" s="58"/>
      <c r="F3405" s="58"/>
      <c r="G3405" s="58"/>
      <c r="H3405" s="60"/>
      <c r="I3405" s="60"/>
      <c r="J3405" s="60"/>
      <c r="K3405" s="60"/>
      <c r="M3405" s="61"/>
      <c r="N3405" s="61"/>
      <c r="O3405" s="62"/>
      <c r="P3405" s="125"/>
      <c r="W3405" s="62"/>
      <c r="X3405" s="62"/>
    </row>
    <row r="3406" spans="1:24" s="57" customFormat="1" x14ac:dyDescent="0.25">
      <c r="A3406" s="75"/>
      <c r="D3406" s="58"/>
      <c r="E3406" s="58"/>
      <c r="F3406" s="58"/>
      <c r="G3406" s="58"/>
      <c r="H3406" s="60"/>
      <c r="I3406" s="60"/>
      <c r="J3406" s="60"/>
      <c r="K3406" s="60"/>
      <c r="M3406" s="61"/>
      <c r="N3406" s="61"/>
      <c r="O3406" s="62"/>
      <c r="P3406" s="125"/>
      <c r="W3406" s="62"/>
      <c r="X3406" s="62"/>
    </row>
    <row r="3407" spans="1:24" s="57" customFormat="1" x14ac:dyDescent="0.25">
      <c r="A3407" s="75"/>
      <c r="D3407" s="58"/>
      <c r="E3407" s="58"/>
      <c r="F3407" s="58"/>
      <c r="G3407" s="58"/>
      <c r="H3407" s="60"/>
      <c r="I3407" s="60"/>
      <c r="J3407" s="60"/>
      <c r="K3407" s="60"/>
      <c r="M3407" s="61"/>
      <c r="N3407" s="61"/>
      <c r="O3407" s="62"/>
      <c r="P3407" s="125"/>
      <c r="W3407" s="62"/>
      <c r="X3407" s="62"/>
    </row>
    <row r="3408" spans="1:24" s="57" customFormat="1" x14ac:dyDescent="0.25">
      <c r="A3408" s="75"/>
      <c r="D3408" s="58"/>
      <c r="E3408" s="58"/>
      <c r="F3408" s="58"/>
      <c r="G3408" s="58"/>
      <c r="H3408" s="60"/>
      <c r="I3408" s="60"/>
      <c r="J3408" s="60"/>
      <c r="K3408" s="60"/>
      <c r="M3408" s="61"/>
      <c r="N3408" s="61"/>
      <c r="O3408" s="62"/>
      <c r="P3408" s="125"/>
      <c r="W3408" s="62"/>
      <c r="X3408" s="62"/>
    </row>
    <row r="3409" spans="1:24" s="57" customFormat="1" x14ac:dyDescent="0.25">
      <c r="A3409" s="75"/>
      <c r="D3409" s="58"/>
      <c r="E3409" s="58"/>
      <c r="F3409" s="58"/>
      <c r="G3409" s="58"/>
      <c r="H3409" s="60"/>
      <c r="I3409" s="60"/>
      <c r="J3409" s="60"/>
      <c r="K3409" s="60"/>
      <c r="M3409" s="61"/>
      <c r="N3409" s="61"/>
      <c r="O3409" s="62"/>
      <c r="P3409" s="125"/>
      <c r="W3409" s="62"/>
      <c r="X3409" s="62"/>
    </row>
    <row r="3410" spans="1:24" s="57" customFormat="1" x14ac:dyDescent="0.25">
      <c r="A3410" s="75"/>
      <c r="D3410" s="58"/>
      <c r="E3410" s="58"/>
      <c r="F3410" s="58"/>
      <c r="G3410" s="58"/>
      <c r="H3410" s="60"/>
      <c r="I3410" s="60"/>
      <c r="J3410" s="60"/>
      <c r="K3410" s="60"/>
      <c r="M3410" s="61"/>
      <c r="N3410" s="61"/>
      <c r="O3410" s="62"/>
      <c r="P3410" s="125"/>
      <c r="W3410" s="62"/>
      <c r="X3410" s="62"/>
    </row>
    <row r="3411" spans="1:24" s="57" customFormat="1" x14ac:dyDescent="0.25">
      <c r="A3411" s="75"/>
      <c r="D3411" s="58"/>
      <c r="E3411" s="58"/>
      <c r="F3411" s="58"/>
      <c r="G3411" s="58"/>
      <c r="H3411" s="60"/>
      <c r="I3411" s="60"/>
      <c r="J3411" s="60"/>
      <c r="K3411" s="60"/>
      <c r="M3411" s="61"/>
      <c r="N3411" s="61"/>
      <c r="O3411" s="62"/>
      <c r="P3411" s="125"/>
      <c r="W3411" s="62"/>
      <c r="X3411" s="62"/>
    </row>
    <row r="3412" spans="1:24" s="57" customFormat="1" x14ac:dyDescent="0.25">
      <c r="A3412" s="75"/>
      <c r="D3412" s="58"/>
      <c r="E3412" s="58"/>
      <c r="F3412" s="58"/>
      <c r="G3412" s="58"/>
      <c r="H3412" s="60"/>
      <c r="I3412" s="60"/>
      <c r="J3412" s="60"/>
      <c r="K3412" s="60"/>
      <c r="M3412" s="61"/>
      <c r="N3412" s="61"/>
      <c r="O3412" s="62"/>
      <c r="P3412" s="125"/>
      <c r="W3412" s="62"/>
      <c r="X3412" s="62"/>
    </row>
    <row r="3413" spans="1:24" s="57" customFormat="1" x14ac:dyDescent="0.25">
      <c r="A3413" s="75"/>
      <c r="D3413" s="58"/>
      <c r="E3413" s="58"/>
      <c r="F3413" s="58"/>
      <c r="G3413" s="58"/>
      <c r="H3413" s="60"/>
      <c r="I3413" s="60"/>
      <c r="J3413" s="60"/>
      <c r="K3413" s="60"/>
      <c r="M3413" s="61"/>
      <c r="N3413" s="61"/>
      <c r="O3413" s="62"/>
      <c r="P3413" s="125"/>
      <c r="W3413" s="62"/>
      <c r="X3413" s="62"/>
    </row>
    <row r="3414" spans="1:24" s="57" customFormat="1" x14ac:dyDescent="0.25">
      <c r="A3414" s="75"/>
      <c r="D3414" s="58"/>
      <c r="E3414" s="58"/>
      <c r="F3414" s="58"/>
      <c r="G3414" s="58"/>
      <c r="H3414" s="60"/>
      <c r="I3414" s="60"/>
      <c r="J3414" s="60"/>
      <c r="K3414" s="60"/>
      <c r="M3414" s="61"/>
      <c r="N3414" s="61"/>
      <c r="O3414" s="62"/>
      <c r="P3414" s="125"/>
      <c r="W3414" s="62"/>
      <c r="X3414" s="62"/>
    </row>
    <row r="3415" spans="1:24" s="57" customFormat="1" x14ac:dyDescent="0.25">
      <c r="A3415" s="75"/>
      <c r="D3415" s="58"/>
      <c r="E3415" s="58"/>
      <c r="F3415" s="58"/>
      <c r="G3415" s="58"/>
      <c r="H3415" s="60"/>
      <c r="I3415" s="60"/>
      <c r="J3415" s="60"/>
      <c r="K3415" s="60"/>
      <c r="M3415" s="61"/>
      <c r="N3415" s="61"/>
      <c r="O3415" s="62"/>
      <c r="P3415" s="125"/>
      <c r="W3415" s="62"/>
      <c r="X3415" s="62"/>
    </row>
    <row r="3416" spans="1:24" s="57" customFormat="1" x14ac:dyDescent="0.25">
      <c r="A3416" s="75"/>
      <c r="D3416" s="58"/>
      <c r="E3416" s="58"/>
      <c r="F3416" s="58"/>
      <c r="G3416" s="58"/>
      <c r="H3416" s="60"/>
      <c r="I3416" s="60"/>
      <c r="J3416" s="60"/>
      <c r="K3416" s="60"/>
      <c r="M3416" s="61"/>
      <c r="N3416" s="61"/>
      <c r="O3416" s="62"/>
      <c r="P3416" s="125"/>
      <c r="W3416" s="62"/>
      <c r="X3416" s="62"/>
    </row>
    <row r="3417" spans="1:24" s="57" customFormat="1" x14ac:dyDescent="0.25">
      <c r="A3417" s="75"/>
      <c r="D3417" s="58"/>
      <c r="E3417" s="58"/>
      <c r="F3417" s="58"/>
      <c r="G3417" s="58"/>
      <c r="H3417" s="60"/>
      <c r="I3417" s="60"/>
      <c r="J3417" s="60"/>
      <c r="K3417" s="60"/>
      <c r="M3417" s="61"/>
      <c r="N3417" s="61"/>
      <c r="O3417" s="62"/>
      <c r="P3417" s="125"/>
      <c r="W3417" s="62"/>
      <c r="X3417" s="62"/>
    </row>
    <row r="3418" spans="1:24" s="57" customFormat="1" x14ac:dyDescent="0.25">
      <c r="A3418" s="75"/>
      <c r="D3418" s="58"/>
      <c r="E3418" s="58"/>
      <c r="F3418" s="58"/>
      <c r="G3418" s="58"/>
      <c r="H3418" s="60"/>
      <c r="I3418" s="60"/>
      <c r="J3418" s="60"/>
      <c r="K3418" s="60"/>
      <c r="M3418" s="61"/>
      <c r="N3418" s="61"/>
      <c r="O3418" s="62"/>
      <c r="P3418" s="125"/>
      <c r="W3418" s="62"/>
      <c r="X3418" s="62"/>
    </row>
    <row r="3419" spans="1:24" s="57" customFormat="1" x14ac:dyDescent="0.25">
      <c r="A3419" s="75"/>
      <c r="D3419" s="58"/>
      <c r="E3419" s="58"/>
      <c r="F3419" s="58"/>
      <c r="G3419" s="58"/>
      <c r="H3419" s="60"/>
      <c r="I3419" s="60"/>
      <c r="J3419" s="60"/>
      <c r="K3419" s="60"/>
      <c r="M3419" s="61"/>
      <c r="N3419" s="61"/>
      <c r="O3419" s="62"/>
      <c r="P3419" s="125"/>
      <c r="W3419" s="62"/>
      <c r="X3419" s="62"/>
    </row>
    <row r="3420" spans="1:24" s="57" customFormat="1" x14ac:dyDescent="0.25">
      <c r="A3420" s="75"/>
      <c r="D3420" s="58"/>
      <c r="E3420" s="58"/>
      <c r="F3420" s="58"/>
      <c r="G3420" s="58"/>
      <c r="H3420" s="60"/>
      <c r="I3420" s="60"/>
      <c r="J3420" s="60"/>
      <c r="K3420" s="60"/>
      <c r="M3420" s="61"/>
      <c r="N3420" s="61"/>
      <c r="O3420" s="62"/>
      <c r="P3420" s="125"/>
      <c r="W3420" s="62"/>
      <c r="X3420" s="62"/>
    </row>
    <row r="3421" spans="1:24" s="57" customFormat="1" x14ac:dyDescent="0.25">
      <c r="A3421" s="75"/>
      <c r="D3421" s="58"/>
      <c r="E3421" s="58"/>
      <c r="F3421" s="58"/>
      <c r="G3421" s="58"/>
      <c r="H3421" s="60"/>
      <c r="I3421" s="60"/>
      <c r="J3421" s="60"/>
      <c r="K3421" s="60"/>
      <c r="M3421" s="61"/>
      <c r="N3421" s="61"/>
      <c r="O3421" s="62"/>
      <c r="P3421" s="125"/>
      <c r="W3421" s="62"/>
      <c r="X3421" s="62"/>
    </row>
    <row r="3422" spans="1:24" s="57" customFormat="1" x14ac:dyDescent="0.25">
      <c r="A3422" s="75"/>
      <c r="D3422" s="58"/>
      <c r="E3422" s="58"/>
      <c r="F3422" s="58"/>
      <c r="G3422" s="58"/>
      <c r="H3422" s="60"/>
      <c r="I3422" s="60"/>
      <c r="J3422" s="60"/>
      <c r="K3422" s="60"/>
      <c r="M3422" s="61"/>
      <c r="N3422" s="61"/>
      <c r="O3422" s="62"/>
      <c r="P3422" s="125"/>
      <c r="W3422" s="62"/>
      <c r="X3422" s="62"/>
    </row>
    <row r="3423" spans="1:24" s="57" customFormat="1" x14ac:dyDescent="0.25">
      <c r="A3423" s="75"/>
      <c r="D3423" s="58"/>
      <c r="E3423" s="58"/>
      <c r="F3423" s="58"/>
      <c r="G3423" s="58"/>
      <c r="H3423" s="60"/>
      <c r="I3423" s="60"/>
      <c r="J3423" s="60"/>
      <c r="K3423" s="60"/>
      <c r="M3423" s="61"/>
      <c r="N3423" s="61"/>
      <c r="O3423" s="62"/>
      <c r="P3423" s="125"/>
      <c r="W3423" s="62"/>
      <c r="X3423" s="62"/>
    </row>
    <row r="3424" spans="1:24" s="57" customFormat="1" x14ac:dyDescent="0.25">
      <c r="A3424" s="75"/>
      <c r="D3424" s="58"/>
      <c r="E3424" s="58"/>
      <c r="F3424" s="58"/>
      <c r="G3424" s="58"/>
      <c r="H3424" s="60"/>
      <c r="I3424" s="60"/>
      <c r="J3424" s="60"/>
      <c r="K3424" s="60"/>
      <c r="M3424" s="61"/>
      <c r="N3424" s="61"/>
      <c r="O3424" s="62"/>
      <c r="P3424" s="125"/>
      <c r="W3424" s="62"/>
      <c r="X3424" s="62"/>
    </row>
    <row r="3425" spans="1:24" s="57" customFormat="1" x14ac:dyDescent="0.25">
      <c r="A3425" s="75"/>
      <c r="D3425" s="58"/>
      <c r="E3425" s="58"/>
      <c r="F3425" s="58"/>
      <c r="G3425" s="58"/>
      <c r="H3425" s="60"/>
      <c r="I3425" s="60"/>
      <c r="J3425" s="60"/>
      <c r="K3425" s="60"/>
      <c r="M3425" s="61"/>
      <c r="N3425" s="61"/>
      <c r="O3425" s="62"/>
      <c r="P3425" s="125"/>
      <c r="W3425" s="62"/>
      <c r="X3425" s="62"/>
    </row>
    <row r="3426" spans="1:24" s="57" customFormat="1" x14ac:dyDescent="0.25">
      <c r="A3426" s="75"/>
      <c r="D3426" s="58"/>
      <c r="E3426" s="58"/>
      <c r="F3426" s="58"/>
      <c r="G3426" s="58"/>
      <c r="H3426" s="60"/>
      <c r="I3426" s="60"/>
      <c r="J3426" s="60"/>
      <c r="K3426" s="60"/>
      <c r="M3426" s="61"/>
      <c r="N3426" s="61"/>
      <c r="O3426" s="62"/>
      <c r="P3426" s="125"/>
      <c r="W3426" s="62"/>
      <c r="X3426" s="62"/>
    </row>
    <row r="3427" spans="1:24" s="57" customFormat="1" x14ac:dyDescent="0.25">
      <c r="A3427" s="75"/>
      <c r="D3427" s="58"/>
      <c r="E3427" s="58"/>
      <c r="F3427" s="58"/>
      <c r="G3427" s="58"/>
      <c r="H3427" s="60"/>
      <c r="I3427" s="60"/>
      <c r="J3427" s="60"/>
      <c r="K3427" s="60"/>
      <c r="M3427" s="61"/>
      <c r="N3427" s="61"/>
      <c r="O3427" s="62"/>
      <c r="P3427" s="125"/>
      <c r="W3427" s="62"/>
      <c r="X3427" s="62"/>
    </row>
    <row r="3428" spans="1:24" s="57" customFormat="1" x14ac:dyDescent="0.25">
      <c r="A3428" s="75"/>
      <c r="D3428" s="58"/>
      <c r="E3428" s="58"/>
      <c r="F3428" s="58"/>
      <c r="G3428" s="58"/>
      <c r="H3428" s="60"/>
      <c r="I3428" s="60"/>
      <c r="J3428" s="60"/>
      <c r="K3428" s="60"/>
      <c r="M3428" s="61"/>
      <c r="N3428" s="61"/>
      <c r="O3428" s="62"/>
      <c r="P3428" s="125"/>
      <c r="W3428" s="62"/>
      <c r="X3428" s="62"/>
    </row>
    <row r="3429" spans="1:24" s="57" customFormat="1" x14ac:dyDescent="0.25">
      <c r="A3429" s="75"/>
      <c r="D3429" s="58"/>
      <c r="E3429" s="58"/>
      <c r="F3429" s="58"/>
      <c r="G3429" s="58"/>
      <c r="H3429" s="60"/>
      <c r="I3429" s="60"/>
      <c r="J3429" s="60"/>
      <c r="K3429" s="60"/>
      <c r="M3429" s="61"/>
      <c r="N3429" s="61"/>
      <c r="O3429" s="62"/>
      <c r="P3429" s="125"/>
      <c r="W3429" s="62"/>
      <c r="X3429" s="62"/>
    </row>
    <row r="3430" spans="1:24" s="57" customFormat="1" x14ac:dyDescent="0.25">
      <c r="A3430" s="75"/>
      <c r="D3430" s="58"/>
      <c r="E3430" s="58"/>
      <c r="F3430" s="58"/>
      <c r="G3430" s="58"/>
      <c r="H3430" s="60"/>
      <c r="I3430" s="60"/>
      <c r="J3430" s="60"/>
      <c r="K3430" s="60"/>
      <c r="M3430" s="61"/>
      <c r="N3430" s="61"/>
      <c r="O3430" s="62"/>
      <c r="P3430" s="125"/>
      <c r="W3430" s="62"/>
      <c r="X3430" s="62"/>
    </row>
    <row r="3431" spans="1:24" s="57" customFormat="1" x14ac:dyDescent="0.25">
      <c r="A3431" s="75"/>
      <c r="D3431" s="58"/>
      <c r="E3431" s="58"/>
      <c r="F3431" s="58"/>
      <c r="G3431" s="58"/>
      <c r="H3431" s="60"/>
      <c r="I3431" s="60"/>
      <c r="J3431" s="60"/>
      <c r="K3431" s="60"/>
      <c r="M3431" s="61"/>
      <c r="N3431" s="61"/>
      <c r="O3431" s="62"/>
      <c r="P3431" s="125"/>
      <c r="W3431" s="62"/>
      <c r="X3431" s="62"/>
    </row>
    <row r="3432" spans="1:24" s="57" customFormat="1" x14ac:dyDescent="0.25">
      <c r="A3432" s="75"/>
      <c r="D3432" s="58"/>
      <c r="E3432" s="58"/>
      <c r="F3432" s="58"/>
      <c r="G3432" s="58"/>
      <c r="H3432" s="60"/>
      <c r="I3432" s="60"/>
      <c r="J3432" s="60"/>
      <c r="K3432" s="60"/>
      <c r="M3432" s="61"/>
      <c r="N3432" s="61"/>
      <c r="O3432" s="62"/>
      <c r="P3432" s="125"/>
      <c r="W3432" s="62"/>
      <c r="X3432" s="62"/>
    </row>
    <row r="3433" spans="1:24" s="57" customFormat="1" x14ac:dyDescent="0.25">
      <c r="A3433" s="75"/>
      <c r="D3433" s="58"/>
      <c r="E3433" s="58"/>
      <c r="F3433" s="58"/>
      <c r="G3433" s="58"/>
      <c r="H3433" s="60"/>
      <c r="I3433" s="60"/>
      <c r="J3433" s="60"/>
      <c r="K3433" s="60"/>
      <c r="M3433" s="61"/>
      <c r="N3433" s="61"/>
      <c r="O3433" s="62"/>
      <c r="P3433" s="125"/>
      <c r="W3433" s="62"/>
      <c r="X3433" s="62"/>
    </row>
    <row r="3434" spans="1:24" s="57" customFormat="1" x14ac:dyDescent="0.25">
      <c r="A3434" s="75"/>
      <c r="D3434" s="58"/>
      <c r="E3434" s="58"/>
      <c r="F3434" s="58"/>
      <c r="G3434" s="58"/>
      <c r="H3434" s="60"/>
      <c r="I3434" s="60"/>
      <c r="J3434" s="60"/>
      <c r="K3434" s="60"/>
      <c r="M3434" s="61"/>
      <c r="N3434" s="61"/>
      <c r="O3434" s="62"/>
      <c r="P3434" s="125"/>
      <c r="W3434" s="62"/>
      <c r="X3434" s="62"/>
    </row>
    <row r="3435" spans="1:24" s="57" customFormat="1" x14ac:dyDescent="0.25">
      <c r="A3435" s="75"/>
      <c r="D3435" s="58"/>
      <c r="E3435" s="58"/>
      <c r="F3435" s="58"/>
      <c r="G3435" s="58"/>
      <c r="H3435" s="60"/>
      <c r="I3435" s="60"/>
      <c r="J3435" s="60"/>
      <c r="K3435" s="60"/>
      <c r="M3435" s="61"/>
      <c r="N3435" s="61"/>
      <c r="O3435" s="62"/>
      <c r="P3435" s="125"/>
      <c r="W3435" s="62"/>
      <c r="X3435" s="62"/>
    </row>
    <row r="3436" spans="1:24" s="57" customFormat="1" x14ac:dyDescent="0.25">
      <c r="A3436" s="75"/>
      <c r="D3436" s="58"/>
      <c r="E3436" s="58"/>
      <c r="F3436" s="58"/>
      <c r="G3436" s="58"/>
      <c r="H3436" s="60"/>
      <c r="I3436" s="60"/>
      <c r="J3436" s="60"/>
      <c r="K3436" s="60"/>
      <c r="M3436" s="61"/>
      <c r="N3436" s="61"/>
      <c r="O3436" s="62"/>
      <c r="P3436" s="125"/>
      <c r="W3436" s="62"/>
      <c r="X3436" s="62"/>
    </row>
    <row r="3437" spans="1:24" s="57" customFormat="1" x14ac:dyDescent="0.25">
      <c r="A3437" s="75"/>
      <c r="D3437" s="58"/>
      <c r="E3437" s="58"/>
      <c r="F3437" s="58"/>
      <c r="G3437" s="58"/>
      <c r="H3437" s="60"/>
      <c r="I3437" s="60"/>
      <c r="J3437" s="60"/>
      <c r="K3437" s="60"/>
      <c r="M3437" s="61"/>
      <c r="N3437" s="61"/>
      <c r="O3437" s="62"/>
      <c r="P3437" s="125"/>
      <c r="W3437" s="62"/>
      <c r="X3437" s="62"/>
    </row>
    <row r="3438" spans="1:24" s="57" customFormat="1" x14ac:dyDescent="0.25">
      <c r="A3438" s="75"/>
      <c r="D3438" s="58"/>
      <c r="E3438" s="58"/>
      <c r="F3438" s="58"/>
      <c r="G3438" s="58"/>
      <c r="H3438" s="60"/>
      <c r="I3438" s="60"/>
      <c r="J3438" s="60"/>
      <c r="K3438" s="60"/>
      <c r="M3438" s="61"/>
      <c r="N3438" s="61"/>
      <c r="O3438" s="62"/>
      <c r="P3438" s="125"/>
      <c r="W3438" s="62"/>
      <c r="X3438" s="62"/>
    </row>
    <row r="3439" spans="1:24" s="57" customFormat="1" x14ac:dyDescent="0.25">
      <c r="A3439" s="75"/>
      <c r="D3439" s="58"/>
      <c r="E3439" s="58"/>
      <c r="F3439" s="58"/>
      <c r="G3439" s="58"/>
      <c r="H3439" s="60"/>
      <c r="I3439" s="60"/>
      <c r="J3439" s="60"/>
      <c r="K3439" s="60"/>
      <c r="M3439" s="61"/>
      <c r="N3439" s="61"/>
      <c r="O3439" s="62"/>
      <c r="P3439" s="125"/>
      <c r="W3439" s="62"/>
      <c r="X3439" s="62"/>
    </row>
    <row r="3440" spans="1:24" s="57" customFormat="1" x14ac:dyDescent="0.25">
      <c r="A3440" s="75"/>
      <c r="D3440" s="58"/>
      <c r="E3440" s="58"/>
      <c r="F3440" s="58"/>
      <c r="G3440" s="58"/>
      <c r="H3440" s="60"/>
      <c r="I3440" s="60"/>
      <c r="J3440" s="60"/>
      <c r="K3440" s="60"/>
      <c r="M3440" s="61"/>
      <c r="N3440" s="61"/>
      <c r="O3440" s="62"/>
      <c r="P3440" s="125"/>
      <c r="W3440" s="62"/>
      <c r="X3440" s="62"/>
    </row>
    <row r="3441" spans="1:24" s="57" customFormat="1" x14ac:dyDescent="0.25">
      <c r="A3441" s="75"/>
      <c r="D3441" s="58"/>
      <c r="E3441" s="58"/>
      <c r="F3441" s="58"/>
      <c r="G3441" s="58"/>
      <c r="H3441" s="60"/>
      <c r="I3441" s="60"/>
      <c r="J3441" s="60"/>
      <c r="K3441" s="60"/>
      <c r="M3441" s="61"/>
      <c r="N3441" s="61"/>
      <c r="O3441" s="62"/>
      <c r="P3441" s="125"/>
      <c r="W3441" s="62"/>
      <c r="X3441" s="62"/>
    </row>
    <row r="3442" spans="1:24" s="57" customFormat="1" x14ac:dyDescent="0.25">
      <c r="A3442" s="75"/>
      <c r="D3442" s="58"/>
      <c r="E3442" s="58"/>
      <c r="F3442" s="58"/>
      <c r="G3442" s="58"/>
      <c r="H3442" s="60"/>
      <c r="I3442" s="60"/>
      <c r="J3442" s="60"/>
      <c r="K3442" s="60"/>
      <c r="M3442" s="61"/>
      <c r="N3442" s="61"/>
      <c r="O3442" s="62"/>
      <c r="P3442" s="125"/>
      <c r="W3442" s="62"/>
      <c r="X3442" s="62"/>
    </row>
    <row r="3443" spans="1:24" s="57" customFormat="1" x14ac:dyDescent="0.25">
      <c r="A3443" s="75"/>
      <c r="D3443" s="58"/>
      <c r="E3443" s="58"/>
      <c r="F3443" s="58"/>
      <c r="G3443" s="58"/>
      <c r="H3443" s="60"/>
      <c r="I3443" s="60"/>
      <c r="J3443" s="60"/>
      <c r="K3443" s="60"/>
      <c r="M3443" s="61"/>
      <c r="N3443" s="61"/>
      <c r="O3443" s="62"/>
      <c r="P3443" s="125"/>
      <c r="W3443" s="62"/>
      <c r="X3443" s="62"/>
    </row>
    <row r="3444" spans="1:24" s="57" customFormat="1" x14ac:dyDescent="0.25">
      <c r="A3444" s="75"/>
      <c r="D3444" s="58"/>
      <c r="E3444" s="58"/>
      <c r="F3444" s="58"/>
      <c r="G3444" s="58"/>
      <c r="H3444" s="60"/>
      <c r="I3444" s="60"/>
      <c r="J3444" s="60"/>
      <c r="K3444" s="60"/>
      <c r="M3444" s="61"/>
      <c r="N3444" s="61"/>
      <c r="O3444" s="62"/>
      <c r="P3444" s="125"/>
      <c r="W3444" s="62"/>
      <c r="X3444" s="62"/>
    </row>
    <row r="3445" spans="1:24" s="57" customFormat="1" x14ac:dyDescent="0.25">
      <c r="A3445" s="75"/>
      <c r="D3445" s="58"/>
      <c r="E3445" s="58"/>
      <c r="F3445" s="58"/>
      <c r="G3445" s="58"/>
      <c r="H3445" s="60"/>
      <c r="I3445" s="60"/>
      <c r="J3445" s="60"/>
      <c r="K3445" s="60"/>
      <c r="M3445" s="61"/>
      <c r="N3445" s="61"/>
      <c r="O3445" s="62"/>
      <c r="P3445" s="125"/>
      <c r="W3445" s="62"/>
      <c r="X3445" s="62"/>
    </row>
    <row r="3446" spans="1:24" s="57" customFormat="1" x14ac:dyDescent="0.25">
      <c r="A3446" s="75"/>
      <c r="D3446" s="58"/>
      <c r="E3446" s="58"/>
      <c r="F3446" s="58"/>
      <c r="G3446" s="58"/>
      <c r="H3446" s="60"/>
      <c r="I3446" s="60"/>
      <c r="J3446" s="60"/>
      <c r="K3446" s="60"/>
      <c r="M3446" s="61"/>
      <c r="N3446" s="61"/>
      <c r="O3446" s="62"/>
      <c r="P3446" s="125"/>
      <c r="W3446" s="62"/>
      <c r="X3446" s="62"/>
    </row>
    <row r="3447" spans="1:24" s="57" customFormat="1" x14ac:dyDescent="0.25">
      <c r="A3447" s="75"/>
      <c r="D3447" s="58"/>
      <c r="E3447" s="58"/>
      <c r="F3447" s="58"/>
      <c r="G3447" s="58"/>
      <c r="H3447" s="60"/>
      <c r="I3447" s="60"/>
      <c r="J3447" s="60"/>
      <c r="K3447" s="60"/>
      <c r="M3447" s="61"/>
      <c r="N3447" s="61"/>
      <c r="O3447" s="62"/>
      <c r="P3447" s="125"/>
      <c r="W3447" s="62"/>
      <c r="X3447" s="62"/>
    </row>
    <row r="3448" spans="1:24" s="57" customFormat="1" x14ac:dyDescent="0.25">
      <c r="A3448" s="75"/>
      <c r="D3448" s="58"/>
      <c r="E3448" s="58"/>
      <c r="F3448" s="58"/>
      <c r="G3448" s="58"/>
      <c r="H3448" s="60"/>
      <c r="I3448" s="60"/>
      <c r="J3448" s="60"/>
      <c r="K3448" s="60"/>
      <c r="M3448" s="61"/>
      <c r="N3448" s="61"/>
      <c r="O3448" s="62"/>
      <c r="P3448" s="125"/>
      <c r="W3448" s="62"/>
      <c r="X3448" s="62"/>
    </row>
    <row r="3449" spans="1:24" s="57" customFormat="1" x14ac:dyDescent="0.25">
      <c r="A3449" s="75"/>
      <c r="D3449" s="58"/>
      <c r="E3449" s="58"/>
      <c r="F3449" s="58"/>
      <c r="G3449" s="58"/>
      <c r="H3449" s="60"/>
      <c r="I3449" s="60"/>
      <c r="J3449" s="60"/>
      <c r="K3449" s="60"/>
      <c r="M3449" s="61"/>
      <c r="N3449" s="61"/>
      <c r="O3449" s="62"/>
      <c r="P3449" s="125"/>
      <c r="W3449" s="62"/>
      <c r="X3449" s="62"/>
    </row>
    <row r="3450" spans="1:24" s="57" customFormat="1" x14ac:dyDescent="0.25">
      <c r="A3450" s="75"/>
      <c r="D3450" s="58"/>
      <c r="E3450" s="58"/>
      <c r="F3450" s="58"/>
      <c r="G3450" s="58"/>
      <c r="H3450" s="60"/>
      <c r="I3450" s="60"/>
      <c r="J3450" s="60"/>
      <c r="K3450" s="60"/>
      <c r="M3450" s="61"/>
      <c r="N3450" s="61"/>
      <c r="O3450" s="62"/>
      <c r="P3450" s="125"/>
      <c r="W3450" s="62"/>
      <c r="X3450" s="62"/>
    </row>
    <row r="3451" spans="1:24" s="57" customFormat="1" x14ac:dyDescent="0.25">
      <c r="A3451" s="75"/>
      <c r="D3451" s="58"/>
      <c r="E3451" s="58"/>
      <c r="F3451" s="58"/>
      <c r="G3451" s="58"/>
      <c r="H3451" s="60"/>
      <c r="I3451" s="60"/>
      <c r="J3451" s="60"/>
      <c r="K3451" s="60"/>
      <c r="M3451" s="61"/>
      <c r="N3451" s="61"/>
      <c r="O3451" s="62"/>
      <c r="P3451" s="125"/>
      <c r="W3451" s="62"/>
      <c r="X3451" s="62"/>
    </row>
    <row r="3452" spans="1:24" s="57" customFormat="1" x14ac:dyDescent="0.25">
      <c r="A3452" s="75"/>
      <c r="D3452" s="58"/>
      <c r="E3452" s="58"/>
      <c r="F3452" s="58"/>
      <c r="G3452" s="58"/>
      <c r="H3452" s="60"/>
      <c r="I3452" s="60"/>
      <c r="J3452" s="60"/>
      <c r="K3452" s="60"/>
      <c r="M3452" s="61"/>
      <c r="N3452" s="61"/>
      <c r="O3452" s="62"/>
      <c r="P3452" s="125"/>
      <c r="W3452" s="62"/>
      <c r="X3452" s="62"/>
    </row>
    <row r="3453" spans="1:24" s="57" customFormat="1" x14ac:dyDescent="0.25">
      <c r="A3453" s="75"/>
      <c r="D3453" s="58"/>
      <c r="E3453" s="58"/>
      <c r="F3453" s="58"/>
      <c r="G3453" s="58"/>
      <c r="H3453" s="60"/>
      <c r="I3453" s="60"/>
      <c r="J3453" s="60"/>
      <c r="K3453" s="60"/>
      <c r="M3453" s="61"/>
      <c r="N3453" s="61"/>
      <c r="O3453" s="62"/>
      <c r="P3453" s="125"/>
      <c r="W3453" s="62"/>
      <c r="X3453" s="62"/>
    </row>
    <row r="3454" spans="1:24" s="57" customFormat="1" x14ac:dyDescent="0.25">
      <c r="A3454" s="75"/>
      <c r="D3454" s="58"/>
      <c r="E3454" s="58"/>
      <c r="F3454" s="58"/>
      <c r="G3454" s="58"/>
      <c r="H3454" s="60"/>
      <c r="I3454" s="60"/>
      <c r="J3454" s="60"/>
      <c r="K3454" s="60"/>
      <c r="M3454" s="61"/>
      <c r="N3454" s="61"/>
      <c r="O3454" s="62"/>
      <c r="P3454" s="125"/>
      <c r="W3454" s="62"/>
      <c r="X3454" s="62"/>
    </row>
    <row r="3455" spans="1:24" s="57" customFormat="1" x14ac:dyDescent="0.25">
      <c r="A3455" s="75"/>
      <c r="D3455" s="58"/>
      <c r="E3455" s="58"/>
      <c r="F3455" s="58"/>
      <c r="G3455" s="58"/>
      <c r="H3455" s="60"/>
      <c r="I3455" s="60"/>
      <c r="J3455" s="60"/>
      <c r="K3455" s="60"/>
      <c r="M3455" s="61"/>
      <c r="N3455" s="61"/>
      <c r="O3455" s="62"/>
      <c r="P3455" s="125"/>
      <c r="W3455" s="62"/>
      <c r="X3455" s="62"/>
    </row>
    <row r="3456" spans="1:24" s="57" customFormat="1" x14ac:dyDescent="0.25">
      <c r="A3456" s="75"/>
      <c r="D3456" s="58"/>
      <c r="E3456" s="58"/>
      <c r="F3456" s="58"/>
      <c r="G3456" s="58"/>
      <c r="H3456" s="60"/>
      <c r="I3456" s="60"/>
      <c r="J3456" s="60"/>
      <c r="K3456" s="60"/>
      <c r="M3456" s="61"/>
      <c r="N3456" s="61"/>
      <c r="O3456" s="62"/>
      <c r="P3456" s="125"/>
      <c r="W3456" s="62"/>
      <c r="X3456" s="62"/>
    </row>
    <row r="3457" spans="1:24" s="57" customFormat="1" x14ac:dyDescent="0.25">
      <c r="A3457" s="75"/>
      <c r="D3457" s="58"/>
      <c r="E3457" s="58"/>
      <c r="F3457" s="58"/>
      <c r="G3457" s="58"/>
      <c r="H3457" s="60"/>
      <c r="I3457" s="60"/>
      <c r="J3457" s="60"/>
      <c r="K3457" s="60"/>
      <c r="M3457" s="61"/>
      <c r="N3457" s="61"/>
      <c r="O3457" s="62"/>
      <c r="P3457" s="125"/>
      <c r="W3457" s="62"/>
      <c r="X3457" s="62"/>
    </row>
    <row r="3458" spans="1:24" s="57" customFormat="1" x14ac:dyDescent="0.25">
      <c r="A3458" s="75"/>
      <c r="D3458" s="58"/>
      <c r="E3458" s="58"/>
      <c r="F3458" s="58"/>
      <c r="G3458" s="58"/>
      <c r="H3458" s="60"/>
      <c r="I3458" s="60"/>
      <c r="J3458" s="60"/>
      <c r="K3458" s="60"/>
      <c r="M3458" s="61"/>
      <c r="N3458" s="61"/>
      <c r="O3458" s="62"/>
      <c r="P3458" s="125"/>
      <c r="W3458" s="62"/>
      <c r="X3458" s="62"/>
    </row>
    <row r="3459" spans="1:24" s="57" customFormat="1" x14ac:dyDescent="0.25">
      <c r="A3459" s="75"/>
      <c r="D3459" s="58"/>
      <c r="E3459" s="58"/>
      <c r="F3459" s="58"/>
      <c r="G3459" s="58"/>
      <c r="H3459" s="60"/>
      <c r="I3459" s="60"/>
      <c r="J3459" s="60"/>
      <c r="K3459" s="60"/>
      <c r="M3459" s="61"/>
      <c r="N3459" s="61"/>
      <c r="O3459" s="62"/>
      <c r="P3459" s="125"/>
      <c r="W3459" s="62"/>
      <c r="X3459" s="62"/>
    </row>
    <row r="3460" spans="1:24" s="57" customFormat="1" x14ac:dyDescent="0.25">
      <c r="A3460" s="75"/>
      <c r="D3460" s="58"/>
      <c r="E3460" s="58"/>
      <c r="F3460" s="58"/>
      <c r="G3460" s="58"/>
      <c r="H3460" s="60"/>
      <c r="I3460" s="60"/>
      <c r="J3460" s="60"/>
      <c r="K3460" s="60"/>
      <c r="M3460" s="61"/>
      <c r="N3460" s="61"/>
      <c r="O3460" s="62"/>
      <c r="P3460" s="125"/>
      <c r="W3460" s="62"/>
      <c r="X3460" s="62"/>
    </row>
    <row r="3461" spans="1:24" s="57" customFormat="1" x14ac:dyDescent="0.25">
      <c r="A3461" s="75"/>
      <c r="D3461" s="58"/>
      <c r="E3461" s="58"/>
      <c r="F3461" s="58"/>
      <c r="G3461" s="58"/>
      <c r="H3461" s="60"/>
      <c r="I3461" s="60"/>
      <c r="J3461" s="60"/>
      <c r="K3461" s="60"/>
      <c r="M3461" s="61"/>
      <c r="N3461" s="61"/>
      <c r="O3461" s="62"/>
      <c r="P3461" s="125"/>
      <c r="W3461" s="62"/>
      <c r="X3461" s="62"/>
    </row>
    <row r="3462" spans="1:24" s="57" customFormat="1" x14ac:dyDescent="0.25">
      <c r="A3462" s="75"/>
      <c r="D3462" s="58"/>
      <c r="E3462" s="58"/>
      <c r="F3462" s="58"/>
      <c r="G3462" s="58"/>
      <c r="H3462" s="60"/>
      <c r="I3462" s="60"/>
      <c r="J3462" s="60"/>
      <c r="K3462" s="60"/>
      <c r="M3462" s="61"/>
      <c r="N3462" s="61"/>
      <c r="O3462" s="62"/>
      <c r="P3462" s="125"/>
      <c r="W3462" s="62"/>
      <c r="X3462" s="62"/>
    </row>
    <row r="3463" spans="1:24" s="57" customFormat="1" x14ac:dyDescent="0.25">
      <c r="A3463" s="75"/>
      <c r="D3463" s="58"/>
      <c r="E3463" s="58"/>
      <c r="F3463" s="58"/>
      <c r="G3463" s="58"/>
      <c r="H3463" s="60"/>
      <c r="I3463" s="60"/>
      <c r="J3463" s="60"/>
      <c r="K3463" s="60"/>
      <c r="M3463" s="61"/>
      <c r="N3463" s="61"/>
      <c r="O3463" s="62"/>
      <c r="P3463" s="125"/>
      <c r="W3463" s="62"/>
      <c r="X3463" s="62"/>
    </row>
    <row r="3464" spans="1:24" s="57" customFormat="1" x14ac:dyDescent="0.25">
      <c r="A3464" s="75"/>
      <c r="D3464" s="58"/>
      <c r="E3464" s="58"/>
      <c r="F3464" s="58"/>
      <c r="G3464" s="58"/>
      <c r="H3464" s="60"/>
      <c r="I3464" s="60"/>
      <c r="J3464" s="60"/>
      <c r="K3464" s="60"/>
      <c r="M3464" s="61"/>
      <c r="N3464" s="61"/>
      <c r="O3464" s="62"/>
      <c r="P3464" s="125"/>
      <c r="W3464" s="62"/>
      <c r="X3464" s="62"/>
    </row>
    <row r="3465" spans="1:24" s="57" customFormat="1" x14ac:dyDescent="0.25">
      <c r="A3465" s="75"/>
      <c r="D3465" s="58"/>
      <c r="E3465" s="58"/>
      <c r="F3465" s="58"/>
      <c r="G3465" s="58"/>
      <c r="H3465" s="60"/>
      <c r="I3465" s="60"/>
      <c r="J3465" s="60"/>
      <c r="K3465" s="60"/>
      <c r="M3465" s="61"/>
      <c r="N3465" s="61"/>
      <c r="O3465" s="62"/>
      <c r="P3465" s="125"/>
      <c r="W3465" s="62"/>
      <c r="X3465" s="62"/>
    </row>
    <row r="3466" spans="1:24" s="57" customFormat="1" x14ac:dyDescent="0.25">
      <c r="A3466" s="75"/>
      <c r="D3466" s="58"/>
      <c r="E3466" s="58"/>
      <c r="F3466" s="58"/>
      <c r="G3466" s="58"/>
      <c r="H3466" s="60"/>
      <c r="I3466" s="60"/>
      <c r="J3466" s="60"/>
      <c r="K3466" s="60"/>
      <c r="M3466" s="61"/>
      <c r="N3466" s="61"/>
      <c r="O3466" s="62"/>
      <c r="P3466" s="125"/>
      <c r="W3466" s="62"/>
      <c r="X3466" s="62"/>
    </row>
    <row r="3467" spans="1:24" s="57" customFormat="1" x14ac:dyDescent="0.25">
      <c r="A3467" s="75"/>
      <c r="D3467" s="58"/>
      <c r="E3467" s="58"/>
      <c r="F3467" s="58"/>
      <c r="G3467" s="58"/>
      <c r="H3467" s="60"/>
      <c r="I3467" s="60"/>
      <c r="J3467" s="60"/>
      <c r="K3467" s="60"/>
      <c r="M3467" s="61"/>
      <c r="N3467" s="61"/>
      <c r="O3467" s="62"/>
      <c r="P3467" s="125"/>
      <c r="W3467" s="62"/>
      <c r="X3467" s="62"/>
    </row>
    <row r="3468" spans="1:24" s="57" customFormat="1" x14ac:dyDescent="0.25">
      <c r="A3468" s="75"/>
      <c r="D3468" s="58"/>
      <c r="E3468" s="58"/>
      <c r="F3468" s="58"/>
      <c r="G3468" s="58"/>
      <c r="H3468" s="60"/>
      <c r="I3468" s="60"/>
      <c r="J3468" s="60"/>
      <c r="K3468" s="60"/>
      <c r="M3468" s="61"/>
      <c r="N3468" s="61"/>
      <c r="O3468" s="62"/>
      <c r="P3468" s="125"/>
      <c r="W3468" s="62"/>
      <c r="X3468" s="62"/>
    </row>
    <row r="3469" spans="1:24" s="57" customFormat="1" x14ac:dyDescent="0.25">
      <c r="A3469" s="75"/>
      <c r="D3469" s="58"/>
      <c r="E3469" s="58"/>
      <c r="F3469" s="58"/>
      <c r="G3469" s="58"/>
      <c r="H3469" s="60"/>
      <c r="I3469" s="60"/>
      <c r="J3469" s="60"/>
      <c r="K3469" s="60"/>
      <c r="M3469" s="61"/>
      <c r="N3469" s="61"/>
      <c r="O3469" s="62"/>
      <c r="P3469" s="125"/>
      <c r="W3469" s="62"/>
      <c r="X3469" s="62"/>
    </row>
    <row r="3470" spans="1:24" s="57" customFormat="1" x14ac:dyDescent="0.25">
      <c r="A3470" s="75"/>
      <c r="D3470" s="58"/>
      <c r="E3470" s="58"/>
      <c r="F3470" s="58"/>
      <c r="G3470" s="58"/>
      <c r="H3470" s="60"/>
      <c r="I3470" s="60"/>
      <c r="J3470" s="60"/>
      <c r="K3470" s="60"/>
      <c r="M3470" s="61"/>
      <c r="N3470" s="61"/>
      <c r="O3470" s="62"/>
      <c r="P3470" s="125"/>
      <c r="W3470" s="62"/>
      <c r="X3470" s="62"/>
    </row>
    <row r="3471" spans="1:24" s="57" customFormat="1" x14ac:dyDescent="0.25">
      <c r="A3471" s="75"/>
      <c r="D3471" s="58"/>
      <c r="E3471" s="58"/>
      <c r="F3471" s="58"/>
      <c r="G3471" s="58"/>
      <c r="H3471" s="60"/>
      <c r="I3471" s="60"/>
      <c r="J3471" s="60"/>
      <c r="K3471" s="60"/>
      <c r="M3471" s="61"/>
      <c r="N3471" s="61"/>
      <c r="O3471" s="62"/>
      <c r="P3471" s="125"/>
      <c r="W3471" s="62"/>
      <c r="X3471" s="62"/>
    </row>
    <row r="3472" spans="1:24" s="57" customFormat="1" x14ac:dyDescent="0.25">
      <c r="A3472" s="75"/>
      <c r="D3472" s="58"/>
      <c r="E3472" s="58"/>
      <c r="F3472" s="58"/>
      <c r="G3472" s="58"/>
      <c r="H3472" s="60"/>
      <c r="I3472" s="60"/>
      <c r="J3472" s="60"/>
      <c r="K3472" s="60"/>
      <c r="M3472" s="61"/>
      <c r="N3472" s="61"/>
      <c r="O3472" s="62"/>
      <c r="P3472" s="125"/>
      <c r="W3472" s="62"/>
      <c r="X3472" s="62"/>
    </row>
    <row r="3473" spans="1:24" s="57" customFormat="1" x14ac:dyDescent="0.25">
      <c r="A3473" s="75"/>
      <c r="D3473" s="58"/>
      <c r="E3473" s="58"/>
      <c r="F3473" s="58"/>
      <c r="G3473" s="58"/>
      <c r="H3473" s="60"/>
      <c r="I3473" s="60"/>
      <c r="J3473" s="60"/>
      <c r="K3473" s="60"/>
      <c r="M3473" s="61"/>
      <c r="N3473" s="61"/>
      <c r="O3473" s="62"/>
      <c r="P3473" s="125"/>
      <c r="W3473" s="62"/>
      <c r="X3473" s="62"/>
    </row>
    <row r="3474" spans="1:24" s="57" customFormat="1" x14ac:dyDescent="0.25">
      <c r="A3474" s="75"/>
      <c r="D3474" s="58"/>
      <c r="E3474" s="58"/>
      <c r="F3474" s="58"/>
      <c r="G3474" s="58"/>
      <c r="H3474" s="60"/>
      <c r="I3474" s="60"/>
      <c r="J3474" s="60"/>
      <c r="K3474" s="60"/>
      <c r="M3474" s="61"/>
      <c r="N3474" s="61"/>
      <c r="O3474" s="62"/>
      <c r="P3474" s="125"/>
      <c r="W3474" s="62"/>
      <c r="X3474" s="62"/>
    </row>
    <row r="3475" spans="1:24" s="57" customFormat="1" x14ac:dyDescent="0.25">
      <c r="A3475" s="75"/>
      <c r="D3475" s="58"/>
      <c r="E3475" s="58"/>
      <c r="F3475" s="58"/>
      <c r="G3475" s="58"/>
      <c r="H3475" s="60"/>
      <c r="I3475" s="60"/>
      <c r="J3475" s="60"/>
      <c r="K3475" s="60"/>
      <c r="M3475" s="61"/>
      <c r="N3475" s="61"/>
      <c r="O3475" s="62"/>
      <c r="P3475" s="125"/>
      <c r="W3475" s="62"/>
      <c r="X3475" s="62"/>
    </row>
    <row r="3476" spans="1:24" s="57" customFormat="1" x14ac:dyDescent="0.25">
      <c r="A3476" s="75"/>
      <c r="D3476" s="58"/>
      <c r="E3476" s="58"/>
      <c r="F3476" s="58"/>
      <c r="G3476" s="58"/>
      <c r="H3476" s="60"/>
      <c r="I3476" s="60"/>
      <c r="J3476" s="60"/>
      <c r="K3476" s="60"/>
      <c r="M3476" s="61"/>
      <c r="N3476" s="61"/>
      <c r="O3476" s="62"/>
      <c r="P3476" s="125"/>
      <c r="W3476" s="62"/>
      <c r="X3476" s="62"/>
    </row>
    <row r="3477" spans="1:24" s="57" customFormat="1" x14ac:dyDescent="0.25">
      <c r="A3477" s="75"/>
      <c r="D3477" s="58"/>
      <c r="E3477" s="58"/>
      <c r="F3477" s="58"/>
      <c r="G3477" s="58"/>
      <c r="H3477" s="60"/>
      <c r="I3477" s="60"/>
      <c r="J3477" s="60"/>
      <c r="K3477" s="60"/>
      <c r="M3477" s="61"/>
      <c r="N3477" s="61"/>
      <c r="O3477" s="62"/>
      <c r="P3477" s="125"/>
      <c r="W3477" s="62"/>
      <c r="X3477" s="62"/>
    </row>
    <row r="3478" spans="1:24" s="57" customFormat="1" x14ac:dyDescent="0.25">
      <c r="A3478" s="75"/>
      <c r="D3478" s="58"/>
      <c r="E3478" s="58"/>
      <c r="F3478" s="58"/>
      <c r="G3478" s="58"/>
      <c r="H3478" s="60"/>
      <c r="I3478" s="60"/>
      <c r="J3478" s="60"/>
      <c r="K3478" s="60"/>
      <c r="M3478" s="61"/>
      <c r="N3478" s="61"/>
      <c r="O3478" s="62"/>
      <c r="P3478" s="125"/>
      <c r="W3478" s="62"/>
      <c r="X3478" s="62"/>
    </row>
    <row r="3479" spans="1:24" s="57" customFormat="1" x14ac:dyDescent="0.25">
      <c r="A3479" s="75"/>
      <c r="D3479" s="58"/>
      <c r="E3479" s="58"/>
      <c r="F3479" s="58"/>
      <c r="G3479" s="58"/>
      <c r="H3479" s="60"/>
      <c r="I3479" s="60"/>
      <c r="J3479" s="60"/>
      <c r="K3479" s="60"/>
      <c r="M3479" s="61"/>
      <c r="N3479" s="61"/>
      <c r="O3479" s="62"/>
      <c r="P3479" s="125"/>
      <c r="W3479" s="62"/>
      <c r="X3479" s="62"/>
    </row>
    <row r="3480" spans="1:24" s="57" customFormat="1" x14ac:dyDescent="0.25">
      <c r="A3480" s="75"/>
      <c r="D3480" s="58"/>
      <c r="E3480" s="58"/>
      <c r="F3480" s="58"/>
      <c r="G3480" s="58"/>
      <c r="H3480" s="60"/>
      <c r="I3480" s="60"/>
      <c r="J3480" s="60"/>
      <c r="K3480" s="60"/>
      <c r="M3480" s="61"/>
      <c r="N3480" s="61"/>
      <c r="O3480" s="62"/>
      <c r="P3480" s="125"/>
      <c r="W3480" s="62"/>
      <c r="X3480" s="62"/>
    </row>
    <row r="3481" spans="1:24" s="57" customFormat="1" x14ac:dyDescent="0.25">
      <c r="A3481" s="75"/>
      <c r="D3481" s="58"/>
      <c r="E3481" s="58"/>
      <c r="F3481" s="58"/>
      <c r="G3481" s="58"/>
      <c r="H3481" s="60"/>
      <c r="I3481" s="60"/>
      <c r="J3481" s="60"/>
      <c r="K3481" s="60"/>
      <c r="M3481" s="61"/>
      <c r="N3481" s="61"/>
      <c r="O3481" s="62"/>
      <c r="P3481" s="125"/>
      <c r="W3481" s="62"/>
      <c r="X3481" s="62"/>
    </row>
    <row r="3482" spans="1:24" s="57" customFormat="1" x14ac:dyDescent="0.25">
      <c r="A3482" s="75"/>
      <c r="D3482" s="58"/>
      <c r="E3482" s="58"/>
      <c r="F3482" s="58"/>
      <c r="G3482" s="58"/>
      <c r="H3482" s="60"/>
      <c r="I3482" s="60"/>
      <c r="J3482" s="60"/>
      <c r="K3482" s="60"/>
      <c r="M3482" s="61"/>
      <c r="N3482" s="61"/>
      <c r="O3482" s="62"/>
      <c r="P3482" s="125"/>
      <c r="W3482" s="62"/>
      <c r="X3482" s="62"/>
    </row>
    <row r="3483" spans="1:24" s="57" customFormat="1" x14ac:dyDescent="0.25">
      <c r="A3483" s="75"/>
      <c r="D3483" s="58"/>
      <c r="E3483" s="58"/>
      <c r="F3483" s="58"/>
      <c r="G3483" s="58"/>
      <c r="H3483" s="60"/>
      <c r="I3483" s="60"/>
      <c r="J3483" s="60"/>
      <c r="K3483" s="60"/>
      <c r="M3483" s="61"/>
      <c r="N3483" s="61"/>
      <c r="O3483" s="62"/>
      <c r="P3483" s="125"/>
      <c r="W3483" s="62"/>
      <c r="X3483" s="62"/>
    </row>
    <row r="3484" spans="1:24" s="57" customFormat="1" x14ac:dyDescent="0.25">
      <c r="A3484" s="75"/>
      <c r="D3484" s="58"/>
      <c r="E3484" s="58"/>
      <c r="F3484" s="58"/>
      <c r="G3484" s="58"/>
      <c r="H3484" s="60"/>
      <c r="I3484" s="60"/>
      <c r="J3484" s="60"/>
      <c r="K3484" s="60"/>
      <c r="M3484" s="61"/>
      <c r="N3484" s="61"/>
      <c r="O3484" s="62"/>
      <c r="P3484" s="125"/>
      <c r="W3484" s="62"/>
      <c r="X3484" s="62"/>
    </row>
    <row r="3485" spans="1:24" s="57" customFormat="1" x14ac:dyDescent="0.25">
      <c r="A3485" s="75"/>
      <c r="D3485" s="58"/>
      <c r="E3485" s="58"/>
      <c r="F3485" s="58"/>
      <c r="G3485" s="58"/>
      <c r="H3485" s="60"/>
      <c r="I3485" s="60"/>
      <c r="J3485" s="60"/>
      <c r="K3485" s="60"/>
      <c r="M3485" s="61"/>
      <c r="N3485" s="61"/>
      <c r="O3485" s="62"/>
      <c r="P3485" s="125"/>
      <c r="W3485" s="62"/>
      <c r="X3485" s="62"/>
    </row>
    <row r="3486" spans="1:24" s="57" customFormat="1" x14ac:dyDescent="0.25">
      <c r="A3486" s="75"/>
      <c r="D3486" s="58"/>
      <c r="E3486" s="58"/>
      <c r="F3486" s="58"/>
      <c r="G3486" s="58"/>
      <c r="H3486" s="60"/>
      <c r="I3486" s="60"/>
      <c r="J3486" s="60"/>
      <c r="K3486" s="60"/>
      <c r="M3486" s="61"/>
      <c r="N3486" s="61"/>
      <c r="O3486" s="62"/>
      <c r="P3486" s="125"/>
      <c r="W3486" s="62"/>
      <c r="X3486" s="62"/>
    </row>
    <row r="3487" spans="1:24" s="57" customFormat="1" x14ac:dyDescent="0.25">
      <c r="A3487" s="75"/>
      <c r="D3487" s="58"/>
      <c r="E3487" s="58"/>
      <c r="F3487" s="58"/>
      <c r="G3487" s="58"/>
      <c r="H3487" s="60"/>
      <c r="I3487" s="60"/>
      <c r="J3487" s="60"/>
      <c r="K3487" s="60"/>
      <c r="M3487" s="61"/>
      <c r="N3487" s="61"/>
      <c r="O3487" s="62"/>
      <c r="P3487" s="125"/>
      <c r="W3487" s="62"/>
      <c r="X3487" s="62"/>
    </row>
    <row r="3488" spans="1:24" s="57" customFormat="1" x14ac:dyDescent="0.25">
      <c r="A3488" s="75"/>
      <c r="D3488" s="58"/>
      <c r="E3488" s="58"/>
      <c r="F3488" s="58"/>
      <c r="G3488" s="58"/>
      <c r="H3488" s="60"/>
      <c r="I3488" s="60"/>
      <c r="J3488" s="60"/>
      <c r="K3488" s="60"/>
      <c r="M3488" s="61"/>
      <c r="N3488" s="61"/>
      <c r="O3488" s="62"/>
      <c r="P3488" s="125"/>
      <c r="W3488" s="62"/>
      <c r="X3488" s="62"/>
    </row>
    <row r="3489" spans="1:24" s="57" customFormat="1" x14ac:dyDescent="0.25">
      <c r="A3489" s="75"/>
      <c r="D3489" s="58"/>
      <c r="E3489" s="58"/>
      <c r="F3489" s="58"/>
      <c r="G3489" s="58"/>
      <c r="H3489" s="60"/>
      <c r="I3489" s="60"/>
      <c r="J3489" s="60"/>
      <c r="K3489" s="60"/>
      <c r="M3489" s="61"/>
      <c r="N3489" s="61"/>
      <c r="O3489" s="62"/>
      <c r="P3489" s="125"/>
      <c r="W3489" s="62"/>
      <c r="X3489" s="62"/>
    </row>
    <row r="3490" spans="1:24" s="57" customFormat="1" x14ac:dyDescent="0.25">
      <c r="A3490" s="75"/>
      <c r="D3490" s="58"/>
      <c r="E3490" s="58"/>
      <c r="F3490" s="58"/>
      <c r="G3490" s="58"/>
      <c r="H3490" s="60"/>
      <c r="I3490" s="60"/>
      <c r="J3490" s="60"/>
      <c r="K3490" s="60"/>
      <c r="M3490" s="61"/>
      <c r="N3490" s="61"/>
      <c r="O3490" s="62"/>
      <c r="P3490" s="125"/>
      <c r="W3490" s="62"/>
      <c r="X3490" s="62"/>
    </row>
    <row r="3491" spans="1:24" s="57" customFormat="1" x14ac:dyDescent="0.25">
      <c r="A3491" s="75"/>
      <c r="D3491" s="58"/>
      <c r="E3491" s="58"/>
      <c r="F3491" s="58"/>
      <c r="G3491" s="58"/>
      <c r="H3491" s="60"/>
      <c r="I3491" s="60"/>
      <c r="J3491" s="60"/>
      <c r="K3491" s="60"/>
      <c r="M3491" s="61"/>
      <c r="N3491" s="61"/>
      <c r="O3491" s="62"/>
      <c r="P3491" s="125"/>
      <c r="W3491" s="62"/>
      <c r="X3491" s="62"/>
    </row>
    <row r="3492" spans="1:24" s="57" customFormat="1" x14ac:dyDescent="0.25">
      <c r="A3492" s="75"/>
      <c r="D3492" s="58"/>
      <c r="E3492" s="58"/>
      <c r="F3492" s="58"/>
      <c r="G3492" s="58"/>
      <c r="H3492" s="60"/>
      <c r="I3492" s="60"/>
      <c r="J3492" s="60"/>
      <c r="K3492" s="60"/>
      <c r="M3492" s="61"/>
      <c r="N3492" s="61"/>
      <c r="O3492" s="62"/>
      <c r="P3492" s="125"/>
      <c r="W3492" s="62"/>
      <c r="X3492" s="62"/>
    </row>
    <row r="3493" spans="1:24" s="57" customFormat="1" x14ac:dyDescent="0.25">
      <c r="A3493" s="75"/>
      <c r="D3493" s="58"/>
      <c r="E3493" s="58"/>
      <c r="F3493" s="58"/>
      <c r="G3493" s="58"/>
      <c r="H3493" s="60"/>
      <c r="I3493" s="60"/>
      <c r="J3493" s="60"/>
      <c r="K3493" s="60"/>
      <c r="M3493" s="61"/>
      <c r="N3493" s="61"/>
      <c r="O3493" s="62"/>
      <c r="P3493" s="125"/>
      <c r="W3493" s="62"/>
      <c r="X3493" s="62"/>
    </row>
    <row r="3494" spans="1:24" s="57" customFormat="1" x14ac:dyDescent="0.25">
      <c r="A3494" s="75"/>
      <c r="D3494" s="58"/>
      <c r="E3494" s="58"/>
      <c r="F3494" s="58"/>
      <c r="G3494" s="58"/>
      <c r="H3494" s="60"/>
      <c r="I3494" s="60"/>
      <c r="J3494" s="60"/>
      <c r="K3494" s="60"/>
      <c r="M3494" s="61"/>
      <c r="N3494" s="61"/>
      <c r="O3494" s="62"/>
      <c r="P3494" s="125"/>
      <c r="W3494" s="62"/>
      <c r="X3494" s="62"/>
    </row>
    <row r="3495" spans="1:24" s="57" customFormat="1" x14ac:dyDescent="0.25">
      <c r="A3495" s="75"/>
      <c r="D3495" s="58"/>
      <c r="E3495" s="58"/>
      <c r="F3495" s="58"/>
      <c r="G3495" s="58"/>
      <c r="H3495" s="60"/>
      <c r="I3495" s="60"/>
      <c r="J3495" s="60"/>
      <c r="K3495" s="60"/>
      <c r="M3495" s="61"/>
      <c r="N3495" s="61"/>
      <c r="O3495" s="62"/>
      <c r="P3495" s="125"/>
      <c r="W3495" s="62"/>
      <c r="X3495" s="62"/>
    </row>
    <row r="3496" spans="1:24" s="57" customFormat="1" x14ac:dyDescent="0.25">
      <c r="A3496" s="75"/>
      <c r="D3496" s="58"/>
      <c r="E3496" s="58"/>
      <c r="F3496" s="58"/>
      <c r="G3496" s="58"/>
      <c r="H3496" s="60"/>
      <c r="I3496" s="60"/>
      <c r="J3496" s="60"/>
      <c r="K3496" s="60"/>
      <c r="M3496" s="61"/>
      <c r="N3496" s="61"/>
      <c r="O3496" s="62"/>
      <c r="P3496" s="125"/>
      <c r="W3496" s="62"/>
      <c r="X3496" s="62"/>
    </row>
    <row r="3497" spans="1:24" s="57" customFormat="1" x14ac:dyDescent="0.25">
      <c r="A3497" s="75"/>
      <c r="D3497" s="58"/>
      <c r="E3497" s="58"/>
      <c r="F3497" s="58"/>
      <c r="G3497" s="58"/>
      <c r="H3497" s="60"/>
      <c r="I3497" s="60"/>
      <c r="J3497" s="60"/>
      <c r="K3497" s="60"/>
      <c r="M3497" s="61"/>
      <c r="N3497" s="61"/>
      <c r="O3497" s="62"/>
      <c r="P3497" s="125"/>
      <c r="W3497" s="62"/>
      <c r="X3497" s="62"/>
    </row>
    <row r="3498" spans="1:24" s="57" customFormat="1" x14ac:dyDescent="0.25">
      <c r="A3498" s="75"/>
      <c r="D3498" s="58"/>
      <c r="E3498" s="58"/>
      <c r="F3498" s="58"/>
      <c r="G3498" s="58"/>
      <c r="H3498" s="60"/>
      <c r="I3498" s="60"/>
      <c r="J3498" s="60"/>
      <c r="K3498" s="60"/>
      <c r="M3498" s="61"/>
      <c r="N3498" s="61"/>
      <c r="O3498" s="62"/>
      <c r="P3498" s="125"/>
      <c r="W3498" s="62"/>
      <c r="X3498" s="62"/>
    </row>
    <row r="3499" spans="1:24" s="57" customFormat="1" x14ac:dyDescent="0.25">
      <c r="A3499" s="75"/>
      <c r="D3499" s="58"/>
      <c r="E3499" s="58"/>
      <c r="F3499" s="58"/>
      <c r="G3499" s="58"/>
      <c r="H3499" s="60"/>
      <c r="I3499" s="60"/>
      <c r="J3499" s="60"/>
      <c r="K3499" s="60"/>
      <c r="M3499" s="61"/>
      <c r="N3499" s="61"/>
      <c r="O3499" s="62"/>
      <c r="P3499" s="125"/>
      <c r="W3499" s="62"/>
      <c r="X3499" s="62"/>
    </row>
    <row r="3500" spans="1:24" s="57" customFormat="1" x14ac:dyDescent="0.25">
      <c r="A3500" s="75"/>
      <c r="D3500" s="58"/>
      <c r="E3500" s="58"/>
      <c r="F3500" s="58"/>
      <c r="G3500" s="58"/>
      <c r="H3500" s="60"/>
      <c r="I3500" s="60"/>
      <c r="J3500" s="60"/>
      <c r="K3500" s="60"/>
      <c r="M3500" s="61"/>
      <c r="N3500" s="61"/>
      <c r="O3500" s="62"/>
      <c r="P3500" s="125"/>
      <c r="W3500" s="62"/>
      <c r="X3500" s="62"/>
    </row>
    <row r="3501" spans="1:24" s="57" customFormat="1" x14ac:dyDescent="0.25">
      <c r="A3501" s="75"/>
      <c r="D3501" s="58"/>
      <c r="E3501" s="58"/>
      <c r="F3501" s="58"/>
      <c r="G3501" s="58"/>
      <c r="H3501" s="60"/>
      <c r="I3501" s="60"/>
      <c r="J3501" s="60"/>
      <c r="K3501" s="60"/>
      <c r="M3501" s="61"/>
      <c r="N3501" s="61"/>
      <c r="O3501" s="62"/>
      <c r="P3501" s="125"/>
      <c r="W3501" s="62"/>
      <c r="X3501" s="62"/>
    </row>
    <row r="3502" spans="1:24" s="57" customFormat="1" x14ac:dyDescent="0.25">
      <c r="A3502" s="75"/>
      <c r="D3502" s="58"/>
      <c r="E3502" s="58"/>
      <c r="F3502" s="58"/>
      <c r="G3502" s="58"/>
      <c r="H3502" s="60"/>
      <c r="I3502" s="60"/>
      <c r="J3502" s="60"/>
      <c r="K3502" s="60"/>
      <c r="M3502" s="61"/>
      <c r="N3502" s="61"/>
      <c r="O3502" s="62"/>
      <c r="P3502" s="125"/>
      <c r="W3502" s="62"/>
      <c r="X3502" s="62"/>
    </row>
    <row r="3503" spans="1:24" s="57" customFormat="1" x14ac:dyDescent="0.25">
      <c r="A3503" s="75"/>
      <c r="D3503" s="58"/>
      <c r="E3503" s="58"/>
      <c r="F3503" s="58"/>
      <c r="G3503" s="58"/>
      <c r="H3503" s="60"/>
      <c r="I3503" s="60"/>
      <c r="J3503" s="60"/>
      <c r="K3503" s="60"/>
      <c r="M3503" s="61"/>
      <c r="N3503" s="61"/>
      <c r="O3503" s="62"/>
      <c r="P3503" s="125"/>
      <c r="W3503" s="62"/>
      <c r="X3503" s="62"/>
    </row>
    <row r="3504" spans="1:24" s="57" customFormat="1" x14ac:dyDescent="0.25">
      <c r="A3504" s="75"/>
      <c r="D3504" s="58"/>
      <c r="E3504" s="58"/>
      <c r="F3504" s="58"/>
      <c r="G3504" s="58"/>
      <c r="H3504" s="60"/>
      <c r="I3504" s="60"/>
      <c r="J3504" s="60"/>
      <c r="K3504" s="60"/>
      <c r="M3504" s="61"/>
      <c r="N3504" s="61"/>
      <c r="O3504" s="62"/>
      <c r="P3504" s="125"/>
      <c r="W3504" s="62"/>
      <c r="X3504" s="62"/>
    </row>
    <row r="3505" spans="1:24" s="57" customFormat="1" x14ac:dyDescent="0.25">
      <c r="A3505" s="75"/>
      <c r="D3505" s="58"/>
      <c r="E3505" s="58"/>
      <c r="F3505" s="58"/>
      <c r="G3505" s="58"/>
      <c r="H3505" s="60"/>
      <c r="I3505" s="60"/>
      <c r="J3505" s="60"/>
      <c r="K3505" s="60"/>
      <c r="M3505" s="61"/>
      <c r="N3505" s="61"/>
      <c r="O3505" s="62"/>
      <c r="P3505" s="125"/>
      <c r="W3505" s="62"/>
      <c r="X3505" s="62"/>
    </row>
    <row r="3506" spans="1:24" s="57" customFormat="1" x14ac:dyDescent="0.25">
      <c r="A3506" s="75"/>
      <c r="D3506" s="58"/>
      <c r="E3506" s="58"/>
      <c r="F3506" s="58"/>
      <c r="G3506" s="58"/>
      <c r="H3506" s="60"/>
      <c r="I3506" s="60"/>
      <c r="J3506" s="60"/>
      <c r="K3506" s="60"/>
      <c r="M3506" s="61"/>
      <c r="N3506" s="61"/>
      <c r="O3506" s="62"/>
      <c r="P3506" s="125"/>
      <c r="W3506" s="62"/>
      <c r="X3506" s="62"/>
    </row>
    <row r="3507" spans="1:24" s="57" customFormat="1" x14ac:dyDescent="0.25">
      <c r="A3507" s="75"/>
      <c r="D3507" s="58"/>
      <c r="E3507" s="58"/>
      <c r="F3507" s="58"/>
      <c r="G3507" s="58"/>
      <c r="H3507" s="60"/>
      <c r="I3507" s="60"/>
      <c r="J3507" s="60"/>
      <c r="K3507" s="60"/>
      <c r="M3507" s="61"/>
      <c r="N3507" s="61"/>
      <c r="O3507" s="62"/>
      <c r="P3507" s="125"/>
      <c r="W3507" s="62"/>
      <c r="X3507" s="62"/>
    </row>
    <row r="3508" spans="1:24" s="57" customFormat="1" x14ac:dyDescent="0.25">
      <c r="A3508" s="75"/>
      <c r="D3508" s="58"/>
      <c r="E3508" s="58"/>
      <c r="F3508" s="58"/>
      <c r="G3508" s="58"/>
      <c r="H3508" s="60"/>
      <c r="I3508" s="60"/>
      <c r="J3508" s="60"/>
      <c r="K3508" s="60"/>
      <c r="M3508" s="61"/>
      <c r="N3508" s="61"/>
      <c r="O3508" s="62"/>
      <c r="P3508" s="125"/>
      <c r="W3508" s="62"/>
      <c r="X3508" s="62"/>
    </row>
    <row r="3509" spans="1:24" s="57" customFormat="1" x14ac:dyDescent="0.25">
      <c r="A3509" s="75"/>
      <c r="D3509" s="58"/>
      <c r="E3509" s="58"/>
      <c r="F3509" s="58"/>
      <c r="G3509" s="58"/>
      <c r="H3509" s="60"/>
      <c r="I3509" s="60"/>
      <c r="J3509" s="60"/>
      <c r="K3509" s="60"/>
      <c r="M3509" s="61"/>
      <c r="N3509" s="61"/>
      <c r="O3509" s="62"/>
      <c r="P3509" s="125"/>
      <c r="W3509" s="62"/>
      <c r="X3509" s="62"/>
    </row>
    <row r="3510" spans="1:24" s="57" customFormat="1" x14ac:dyDescent="0.25">
      <c r="A3510" s="75"/>
      <c r="D3510" s="58"/>
      <c r="E3510" s="58"/>
      <c r="F3510" s="58"/>
      <c r="G3510" s="58"/>
      <c r="H3510" s="60"/>
      <c r="I3510" s="60"/>
      <c r="J3510" s="60"/>
      <c r="K3510" s="60"/>
      <c r="M3510" s="61"/>
      <c r="N3510" s="61"/>
      <c r="O3510" s="62"/>
      <c r="P3510" s="125"/>
      <c r="W3510" s="62"/>
      <c r="X3510" s="62"/>
    </row>
    <row r="3511" spans="1:24" s="57" customFormat="1" x14ac:dyDescent="0.25">
      <c r="A3511" s="75"/>
      <c r="D3511" s="58"/>
      <c r="E3511" s="58"/>
      <c r="F3511" s="58"/>
      <c r="G3511" s="58"/>
      <c r="H3511" s="60"/>
      <c r="I3511" s="60"/>
      <c r="J3511" s="60"/>
      <c r="K3511" s="60"/>
      <c r="M3511" s="61"/>
      <c r="N3511" s="61"/>
      <c r="O3511" s="62"/>
      <c r="P3511" s="125"/>
      <c r="W3511" s="62"/>
      <c r="X3511" s="62"/>
    </row>
    <row r="3512" spans="1:24" s="57" customFormat="1" x14ac:dyDescent="0.25">
      <c r="A3512" s="75"/>
      <c r="D3512" s="58"/>
      <c r="E3512" s="58"/>
      <c r="F3512" s="58"/>
      <c r="G3512" s="58"/>
      <c r="H3512" s="60"/>
      <c r="I3512" s="60"/>
      <c r="J3512" s="60"/>
      <c r="K3512" s="60"/>
      <c r="M3512" s="61"/>
      <c r="N3512" s="61"/>
      <c r="O3512" s="62"/>
      <c r="P3512" s="125"/>
      <c r="W3512" s="62"/>
      <c r="X3512" s="62"/>
    </row>
    <row r="3513" spans="1:24" s="57" customFormat="1" x14ac:dyDescent="0.25">
      <c r="A3513" s="75"/>
      <c r="D3513" s="58"/>
      <c r="E3513" s="58"/>
      <c r="F3513" s="58"/>
      <c r="G3513" s="58"/>
      <c r="H3513" s="60"/>
      <c r="I3513" s="60"/>
      <c r="J3513" s="60"/>
      <c r="K3513" s="60"/>
      <c r="M3513" s="61"/>
      <c r="N3513" s="61"/>
      <c r="O3513" s="62"/>
      <c r="P3513" s="125"/>
      <c r="W3513" s="62"/>
      <c r="X3513" s="62"/>
    </row>
    <row r="3514" spans="1:24" s="57" customFormat="1" x14ac:dyDescent="0.25">
      <c r="A3514" s="75"/>
      <c r="D3514" s="58"/>
      <c r="E3514" s="58"/>
      <c r="F3514" s="58"/>
      <c r="G3514" s="58"/>
      <c r="H3514" s="60"/>
      <c r="I3514" s="60"/>
      <c r="J3514" s="60"/>
      <c r="K3514" s="60"/>
      <c r="M3514" s="61"/>
      <c r="N3514" s="61"/>
      <c r="O3514" s="62"/>
      <c r="P3514" s="125"/>
      <c r="W3514" s="62"/>
      <c r="X3514" s="62"/>
    </row>
    <row r="3515" spans="1:24" s="57" customFormat="1" x14ac:dyDescent="0.25">
      <c r="A3515" s="75"/>
      <c r="D3515" s="58"/>
      <c r="E3515" s="58"/>
      <c r="F3515" s="58"/>
      <c r="G3515" s="58"/>
      <c r="H3515" s="60"/>
      <c r="I3515" s="60"/>
      <c r="J3515" s="60"/>
      <c r="K3515" s="60"/>
      <c r="M3515" s="61"/>
      <c r="N3515" s="61"/>
      <c r="O3515" s="62"/>
      <c r="P3515" s="125"/>
      <c r="W3515" s="62"/>
      <c r="X3515" s="62"/>
    </row>
    <row r="3516" spans="1:24" s="57" customFormat="1" x14ac:dyDescent="0.25">
      <c r="A3516" s="75"/>
      <c r="D3516" s="58"/>
      <c r="E3516" s="58"/>
      <c r="F3516" s="58"/>
      <c r="G3516" s="58"/>
      <c r="H3516" s="60"/>
      <c r="I3516" s="60"/>
      <c r="J3516" s="60"/>
      <c r="K3516" s="60"/>
      <c r="M3516" s="61"/>
      <c r="N3516" s="61"/>
      <c r="O3516" s="62"/>
      <c r="P3516" s="125"/>
      <c r="W3516" s="62"/>
      <c r="X3516" s="62"/>
    </row>
    <row r="3517" spans="1:24" s="57" customFormat="1" x14ac:dyDescent="0.25">
      <c r="A3517" s="75"/>
      <c r="D3517" s="58"/>
      <c r="E3517" s="58"/>
      <c r="F3517" s="58"/>
      <c r="G3517" s="58"/>
      <c r="H3517" s="60"/>
      <c r="I3517" s="60"/>
      <c r="J3517" s="60"/>
      <c r="K3517" s="60"/>
      <c r="M3517" s="61"/>
      <c r="N3517" s="61"/>
      <c r="O3517" s="62"/>
      <c r="P3517" s="125"/>
      <c r="W3517" s="62"/>
      <c r="X3517" s="62"/>
    </row>
    <row r="3518" spans="1:24" s="57" customFormat="1" x14ac:dyDescent="0.25">
      <c r="A3518" s="75"/>
      <c r="D3518" s="58"/>
      <c r="E3518" s="58"/>
      <c r="F3518" s="58"/>
      <c r="G3518" s="58"/>
      <c r="H3518" s="60"/>
      <c r="I3518" s="60"/>
      <c r="J3518" s="60"/>
      <c r="K3518" s="60"/>
      <c r="M3518" s="61"/>
      <c r="N3518" s="61"/>
      <c r="O3518" s="62"/>
      <c r="P3518" s="125"/>
      <c r="W3518" s="62"/>
      <c r="X3518" s="62"/>
    </row>
    <row r="3519" spans="1:24" s="57" customFormat="1" x14ac:dyDescent="0.25">
      <c r="A3519" s="75"/>
      <c r="D3519" s="58"/>
      <c r="E3519" s="58"/>
      <c r="F3519" s="58"/>
      <c r="G3519" s="58"/>
      <c r="H3519" s="60"/>
      <c r="I3519" s="60"/>
      <c r="J3519" s="60"/>
      <c r="K3519" s="60"/>
      <c r="M3519" s="61"/>
      <c r="N3519" s="61"/>
      <c r="O3519" s="62"/>
      <c r="P3519" s="125"/>
      <c r="W3519" s="62"/>
      <c r="X3519" s="62"/>
    </row>
    <row r="3520" spans="1:24" s="57" customFormat="1" x14ac:dyDescent="0.25">
      <c r="A3520" s="75"/>
      <c r="D3520" s="58"/>
      <c r="E3520" s="58"/>
      <c r="F3520" s="58"/>
      <c r="G3520" s="58"/>
      <c r="H3520" s="60"/>
      <c r="I3520" s="60"/>
      <c r="J3520" s="60"/>
      <c r="K3520" s="60"/>
      <c r="M3520" s="61"/>
      <c r="N3520" s="61"/>
      <c r="O3520" s="62"/>
      <c r="P3520" s="125"/>
      <c r="W3520" s="62"/>
      <c r="X3520" s="62"/>
    </row>
    <row r="3521" spans="1:24" s="57" customFormat="1" x14ac:dyDescent="0.25">
      <c r="A3521" s="75"/>
      <c r="D3521" s="58"/>
      <c r="E3521" s="58"/>
      <c r="F3521" s="58"/>
      <c r="G3521" s="58"/>
      <c r="H3521" s="60"/>
      <c r="I3521" s="60"/>
      <c r="J3521" s="60"/>
      <c r="K3521" s="60"/>
      <c r="M3521" s="61"/>
      <c r="N3521" s="61"/>
      <c r="O3521" s="62"/>
      <c r="P3521" s="125"/>
      <c r="W3521" s="62"/>
      <c r="X3521" s="62"/>
    </row>
    <row r="3522" spans="1:24" s="57" customFormat="1" x14ac:dyDescent="0.25">
      <c r="A3522" s="75"/>
      <c r="D3522" s="58"/>
      <c r="E3522" s="58"/>
      <c r="F3522" s="58"/>
      <c r="G3522" s="58"/>
      <c r="H3522" s="60"/>
      <c r="I3522" s="60"/>
      <c r="J3522" s="60"/>
      <c r="K3522" s="60"/>
      <c r="M3522" s="61"/>
      <c r="N3522" s="61"/>
      <c r="O3522" s="62"/>
      <c r="P3522" s="125"/>
      <c r="W3522" s="62"/>
      <c r="X3522" s="62"/>
    </row>
    <row r="3523" spans="1:24" s="57" customFormat="1" x14ac:dyDescent="0.25">
      <c r="A3523" s="75"/>
      <c r="D3523" s="58"/>
      <c r="E3523" s="58"/>
      <c r="F3523" s="58"/>
      <c r="G3523" s="58"/>
      <c r="H3523" s="60"/>
      <c r="I3523" s="60"/>
      <c r="J3523" s="60"/>
      <c r="K3523" s="60"/>
      <c r="M3523" s="61"/>
      <c r="N3523" s="61"/>
      <c r="O3523" s="62"/>
      <c r="P3523" s="125"/>
      <c r="W3523" s="62"/>
      <c r="X3523" s="62"/>
    </row>
    <row r="3524" spans="1:24" s="57" customFormat="1" x14ac:dyDescent="0.25">
      <c r="A3524" s="75"/>
      <c r="D3524" s="58"/>
      <c r="E3524" s="58"/>
      <c r="F3524" s="58"/>
      <c r="G3524" s="58"/>
      <c r="H3524" s="60"/>
      <c r="I3524" s="60"/>
      <c r="J3524" s="60"/>
      <c r="K3524" s="60"/>
      <c r="M3524" s="61"/>
      <c r="N3524" s="61"/>
      <c r="O3524" s="62"/>
      <c r="P3524" s="125"/>
      <c r="W3524" s="62"/>
      <c r="X3524" s="62"/>
    </row>
    <row r="3525" spans="1:24" s="57" customFormat="1" x14ac:dyDescent="0.25">
      <c r="A3525" s="75"/>
      <c r="D3525" s="58"/>
      <c r="E3525" s="58"/>
      <c r="F3525" s="58"/>
      <c r="G3525" s="58"/>
      <c r="H3525" s="60"/>
      <c r="I3525" s="60"/>
      <c r="J3525" s="60"/>
      <c r="K3525" s="60"/>
      <c r="M3525" s="61"/>
      <c r="N3525" s="61"/>
      <c r="O3525" s="62"/>
      <c r="P3525" s="125"/>
      <c r="W3525" s="62"/>
      <c r="X3525" s="62"/>
    </row>
    <row r="3526" spans="1:24" s="57" customFormat="1" x14ac:dyDescent="0.25">
      <c r="A3526" s="75"/>
      <c r="D3526" s="58"/>
      <c r="E3526" s="58"/>
      <c r="F3526" s="58"/>
      <c r="G3526" s="58"/>
      <c r="H3526" s="60"/>
      <c r="I3526" s="60"/>
      <c r="J3526" s="60"/>
      <c r="K3526" s="60"/>
      <c r="M3526" s="61"/>
      <c r="N3526" s="61"/>
      <c r="O3526" s="62"/>
      <c r="P3526" s="125"/>
      <c r="W3526" s="62"/>
      <c r="X3526" s="62"/>
    </row>
    <row r="3527" spans="1:24" s="57" customFormat="1" x14ac:dyDescent="0.25">
      <c r="A3527" s="75"/>
      <c r="D3527" s="58"/>
      <c r="E3527" s="58"/>
      <c r="F3527" s="58"/>
      <c r="G3527" s="58"/>
      <c r="H3527" s="60"/>
      <c r="I3527" s="60"/>
      <c r="J3527" s="60"/>
      <c r="K3527" s="60"/>
      <c r="M3527" s="61"/>
      <c r="N3527" s="61"/>
      <c r="O3527" s="62"/>
      <c r="P3527" s="125"/>
      <c r="W3527" s="62"/>
      <c r="X3527" s="62"/>
    </row>
    <row r="3528" spans="1:24" s="57" customFormat="1" x14ac:dyDescent="0.25">
      <c r="A3528" s="75"/>
      <c r="D3528" s="58"/>
      <c r="E3528" s="58"/>
      <c r="F3528" s="58"/>
      <c r="G3528" s="58"/>
      <c r="H3528" s="60"/>
      <c r="I3528" s="60"/>
      <c r="J3528" s="60"/>
      <c r="K3528" s="60"/>
      <c r="M3528" s="61"/>
      <c r="N3528" s="61"/>
      <c r="O3528" s="62"/>
      <c r="P3528" s="125"/>
      <c r="W3528" s="62"/>
      <c r="X3528" s="62"/>
    </row>
    <row r="3529" spans="1:24" s="57" customFormat="1" x14ac:dyDescent="0.25">
      <c r="A3529" s="75"/>
      <c r="D3529" s="58"/>
      <c r="E3529" s="58"/>
      <c r="F3529" s="58"/>
      <c r="G3529" s="58"/>
      <c r="H3529" s="60"/>
      <c r="I3529" s="60"/>
      <c r="J3529" s="60"/>
      <c r="K3529" s="60"/>
      <c r="M3529" s="61"/>
      <c r="N3529" s="61"/>
      <c r="O3529" s="62"/>
      <c r="P3529" s="125"/>
      <c r="W3529" s="62"/>
      <c r="X3529" s="62"/>
    </row>
    <row r="3530" spans="1:24" s="57" customFormat="1" x14ac:dyDescent="0.25">
      <c r="A3530" s="75"/>
      <c r="D3530" s="58"/>
      <c r="E3530" s="58"/>
      <c r="F3530" s="58"/>
      <c r="G3530" s="58"/>
      <c r="H3530" s="60"/>
      <c r="I3530" s="60"/>
      <c r="J3530" s="60"/>
      <c r="K3530" s="60"/>
      <c r="M3530" s="61"/>
      <c r="N3530" s="61"/>
      <c r="O3530" s="62"/>
      <c r="P3530" s="125"/>
      <c r="W3530" s="62"/>
      <c r="X3530" s="62"/>
    </row>
    <row r="3531" spans="1:24" s="57" customFormat="1" x14ac:dyDescent="0.25">
      <c r="A3531" s="75"/>
      <c r="D3531" s="58"/>
      <c r="E3531" s="58"/>
      <c r="F3531" s="58"/>
      <c r="G3531" s="58"/>
      <c r="H3531" s="60"/>
      <c r="I3531" s="60"/>
      <c r="J3531" s="60"/>
      <c r="K3531" s="60"/>
      <c r="M3531" s="61"/>
      <c r="N3531" s="61"/>
      <c r="O3531" s="62"/>
      <c r="P3531" s="125"/>
      <c r="W3531" s="62"/>
      <c r="X3531" s="62"/>
    </row>
    <row r="3532" spans="1:24" s="57" customFormat="1" x14ac:dyDescent="0.25">
      <c r="A3532" s="75"/>
      <c r="D3532" s="58"/>
      <c r="E3532" s="58"/>
      <c r="F3532" s="58"/>
      <c r="G3532" s="58"/>
      <c r="H3532" s="60"/>
      <c r="I3532" s="60"/>
      <c r="J3532" s="60"/>
      <c r="K3532" s="60"/>
      <c r="M3532" s="61"/>
      <c r="N3532" s="61"/>
      <c r="O3532" s="62"/>
      <c r="P3532" s="125"/>
      <c r="W3532" s="62"/>
      <c r="X3532" s="62"/>
    </row>
    <row r="3533" spans="1:24" s="57" customFormat="1" x14ac:dyDescent="0.25">
      <c r="A3533" s="75"/>
      <c r="D3533" s="58"/>
      <c r="E3533" s="58"/>
      <c r="F3533" s="58"/>
      <c r="G3533" s="58"/>
      <c r="H3533" s="60"/>
      <c r="I3533" s="60"/>
      <c r="J3533" s="60"/>
      <c r="K3533" s="60"/>
      <c r="M3533" s="61"/>
      <c r="N3533" s="61"/>
      <c r="O3533" s="62"/>
      <c r="P3533" s="125"/>
      <c r="W3533" s="62"/>
      <c r="X3533" s="62"/>
    </row>
    <row r="3534" spans="1:24" s="57" customFormat="1" x14ac:dyDescent="0.25">
      <c r="A3534" s="75"/>
      <c r="D3534" s="58"/>
      <c r="E3534" s="58"/>
      <c r="F3534" s="58"/>
      <c r="G3534" s="58"/>
      <c r="H3534" s="60"/>
      <c r="I3534" s="60"/>
      <c r="J3534" s="60"/>
      <c r="K3534" s="60"/>
      <c r="M3534" s="61"/>
      <c r="N3534" s="61"/>
      <c r="O3534" s="62"/>
      <c r="P3534" s="125"/>
      <c r="W3534" s="62"/>
      <c r="X3534" s="62"/>
    </row>
    <row r="3535" spans="1:24" s="57" customFormat="1" x14ac:dyDescent="0.25">
      <c r="A3535" s="75"/>
      <c r="D3535" s="58"/>
      <c r="E3535" s="58"/>
      <c r="F3535" s="58"/>
      <c r="G3535" s="58"/>
      <c r="H3535" s="60"/>
      <c r="I3535" s="60"/>
      <c r="J3535" s="60"/>
      <c r="K3535" s="60"/>
      <c r="M3535" s="61"/>
      <c r="N3535" s="61"/>
      <c r="O3535" s="62"/>
      <c r="P3535" s="125"/>
      <c r="W3535" s="62"/>
      <c r="X3535" s="62"/>
    </row>
    <row r="3536" spans="1:24" s="57" customFormat="1" x14ac:dyDescent="0.25">
      <c r="A3536" s="75"/>
      <c r="D3536" s="58"/>
      <c r="E3536" s="58"/>
      <c r="F3536" s="58"/>
      <c r="G3536" s="58"/>
      <c r="H3536" s="60"/>
      <c r="I3536" s="60"/>
      <c r="J3536" s="60"/>
      <c r="K3536" s="60"/>
      <c r="M3536" s="61"/>
      <c r="N3536" s="61"/>
      <c r="O3536" s="62"/>
      <c r="P3536" s="125"/>
      <c r="W3536" s="62"/>
      <c r="X3536" s="62"/>
    </row>
    <row r="3537" spans="1:24" s="57" customFormat="1" x14ac:dyDescent="0.25">
      <c r="A3537" s="75"/>
      <c r="D3537" s="58"/>
      <c r="E3537" s="58"/>
      <c r="F3537" s="58"/>
      <c r="G3537" s="58"/>
      <c r="H3537" s="60"/>
      <c r="I3537" s="60"/>
      <c r="J3537" s="60"/>
      <c r="K3537" s="60"/>
      <c r="M3537" s="61"/>
      <c r="N3537" s="61"/>
      <c r="O3537" s="62"/>
      <c r="P3537" s="125"/>
      <c r="W3537" s="62"/>
      <c r="X3537" s="62"/>
    </row>
    <row r="3538" spans="1:24" s="57" customFormat="1" x14ac:dyDescent="0.25">
      <c r="A3538" s="75"/>
      <c r="D3538" s="58"/>
      <c r="E3538" s="58"/>
      <c r="F3538" s="58"/>
      <c r="G3538" s="58"/>
      <c r="H3538" s="60"/>
      <c r="I3538" s="60"/>
      <c r="J3538" s="60"/>
      <c r="K3538" s="60"/>
      <c r="M3538" s="61"/>
      <c r="N3538" s="61"/>
      <c r="O3538" s="62"/>
      <c r="P3538" s="125"/>
      <c r="W3538" s="62"/>
      <c r="X3538" s="62"/>
    </row>
    <row r="3539" spans="1:24" s="57" customFormat="1" x14ac:dyDescent="0.25">
      <c r="A3539" s="75"/>
      <c r="D3539" s="58"/>
      <c r="E3539" s="58"/>
      <c r="F3539" s="58"/>
      <c r="G3539" s="58"/>
      <c r="H3539" s="60"/>
      <c r="I3539" s="60"/>
      <c r="J3539" s="60"/>
      <c r="K3539" s="60"/>
      <c r="M3539" s="61"/>
      <c r="N3539" s="61"/>
      <c r="O3539" s="62"/>
      <c r="P3539" s="125"/>
      <c r="W3539" s="62"/>
      <c r="X3539" s="62"/>
    </row>
    <row r="3540" spans="1:24" s="57" customFormat="1" x14ac:dyDescent="0.25">
      <c r="A3540" s="75"/>
      <c r="D3540" s="58"/>
      <c r="E3540" s="58"/>
      <c r="F3540" s="58"/>
      <c r="G3540" s="58"/>
      <c r="H3540" s="60"/>
      <c r="I3540" s="60"/>
      <c r="J3540" s="60"/>
      <c r="K3540" s="60"/>
      <c r="M3540" s="61"/>
      <c r="N3540" s="61"/>
      <c r="O3540" s="62"/>
      <c r="P3540" s="125"/>
      <c r="W3540" s="62"/>
      <c r="X3540" s="62"/>
    </row>
    <row r="3541" spans="1:24" s="57" customFormat="1" x14ac:dyDescent="0.25">
      <c r="A3541" s="75"/>
      <c r="D3541" s="58"/>
      <c r="E3541" s="58"/>
      <c r="F3541" s="58"/>
      <c r="G3541" s="58"/>
      <c r="H3541" s="60"/>
      <c r="I3541" s="60"/>
      <c r="J3541" s="60"/>
      <c r="K3541" s="60"/>
      <c r="M3541" s="61"/>
      <c r="N3541" s="61"/>
      <c r="O3541" s="62"/>
      <c r="P3541" s="125"/>
      <c r="W3541" s="62"/>
      <c r="X3541" s="62"/>
    </row>
    <row r="3542" spans="1:24" s="57" customFormat="1" x14ac:dyDescent="0.25">
      <c r="A3542" s="75"/>
      <c r="D3542" s="58"/>
      <c r="E3542" s="58"/>
      <c r="F3542" s="58"/>
      <c r="G3542" s="58"/>
      <c r="H3542" s="60"/>
      <c r="I3542" s="60"/>
      <c r="J3542" s="60"/>
      <c r="K3542" s="60"/>
      <c r="M3542" s="61"/>
      <c r="N3542" s="61"/>
      <c r="O3542" s="62"/>
      <c r="P3542" s="125"/>
      <c r="W3542" s="62"/>
      <c r="X3542" s="62"/>
    </row>
    <row r="3543" spans="1:24" s="57" customFormat="1" x14ac:dyDescent="0.25">
      <c r="A3543" s="75"/>
      <c r="D3543" s="58"/>
      <c r="E3543" s="58"/>
      <c r="F3543" s="58"/>
      <c r="G3543" s="58"/>
      <c r="H3543" s="60"/>
      <c r="I3543" s="60"/>
      <c r="J3543" s="60"/>
      <c r="K3543" s="60"/>
      <c r="M3543" s="61"/>
      <c r="N3543" s="61"/>
      <c r="O3543" s="62"/>
      <c r="P3543" s="125"/>
      <c r="W3543" s="62"/>
      <c r="X3543" s="62"/>
    </row>
    <row r="3544" spans="1:24" s="57" customFormat="1" x14ac:dyDescent="0.25">
      <c r="A3544" s="75"/>
      <c r="D3544" s="58"/>
      <c r="E3544" s="58"/>
      <c r="F3544" s="58"/>
      <c r="G3544" s="58"/>
      <c r="H3544" s="60"/>
      <c r="I3544" s="60"/>
      <c r="J3544" s="60"/>
      <c r="K3544" s="60"/>
      <c r="M3544" s="61"/>
      <c r="N3544" s="61"/>
      <c r="O3544" s="62"/>
      <c r="P3544" s="125"/>
      <c r="W3544" s="62"/>
      <c r="X3544" s="62"/>
    </row>
    <row r="3545" spans="1:24" s="57" customFormat="1" x14ac:dyDescent="0.25">
      <c r="A3545" s="75"/>
      <c r="D3545" s="58"/>
      <c r="E3545" s="58"/>
      <c r="F3545" s="58"/>
      <c r="G3545" s="58"/>
      <c r="H3545" s="60"/>
      <c r="I3545" s="60"/>
      <c r="J3545" s="60"/>
      <c r="K3545" s="60"/>
      <c r="M3545" s="61"/>
      <c r="N3545" s="61"/>
      <c r="O3545" s="62"/>
      <c r="P3545" s="125"/>
      <c r="W3545" s="62"/>
      <c r="X3545" s="62"/>
    </row>
    <row r="3546" spans="1:24" s="57" customFormat="1" x14ac:dyDescent="0.25">
      <c r="A3546" s="75"/>
      <c r="D3546" s="58"/>
      <c r="E3546" s="58"/>
      <c r="F3546" s="58"/>
      <c r="G3546" s="58"/>
      <c r="H3546" s="60"/>
      <c r="I3546" s="60"/>
      <c r="J3546" s="60"/>
      <c r="K3546" s="60"/>
      <c r="M3546" s="61"/>
      <c r="N3546" s="61"/>
      <c r="O3546" s="62"/>
      <c r="P3546" s="125"/>
      <c r="W3546" s="62"/>
      <c r="X3546" s="62"/>
    </row>
    <row r="3547" spans="1:24" s="57" customFormat="1" x14ac:dyDescent="0.25">
      <c r="A3547" s="75"/>
      <c r="D3547" s="58"/>
      <c r="E3547" s="58"/>
      <c r="F3547" s="58"/>
      <c r="G3547" s="58"/>
      <c r="H3547" s="60"/>
      <c r="I3547" s="60"/>
      <c r="J3547" s="60"/>
      <c r="K3547" s="60"/>
      <c r="M3547" s="61"/>
      <c r="N3547" s="61"/>
      <c r="O3547" s="62"/>
      <c r="P3547" s="125"/>
      <c r="W3547" s="62"/>
      <c r="X3547" s="62"/>
    </row>
    <row r="3548" spans="1:24" s="57" customFormat="1" x14ac:dyDescent="0.25">
      <c r="A3548" s="75"/>
      <c r="D3548" s="58"/>
      <c r="E3548" s="58"/>
      <c r="F3548" s="58"/>
      <c r="G3548" s="58"/>
      <c r="H3548" s="60"/>
      <c r="I3548" s="60"/>
      <c r="J3548" s="60"/>
      <c r="K3548" s="60"/>
      <c r="M3548" s="61"/>
      <c r="N3548" s="61"/>
      <c r="O3548" s="62"/>
      <c r="P3548" s="125"/>
      <c r="W3548" s="62"/>
      <c r="X3548" s="62"/>
    </row>
    <row r="3549" spans="1:24" s="57" customFormat="1" x14ac:dyDescent="0.25">
      <c r="A3549" s="75"/>
      <c r="D3549" s="58"/>
      <c r="E3549" s="58"/>
      <c r="F3549" s="58"/>
      <c r="G3549" s="58"/>
      <c r="H3549" s="60"/>
      <c r="I3549" s="60"/>
      <c r="J3549" s="60"/>
      <c r="K3549" s="60"/>
      <c r="M3549" s="61"/>
      <c r="N3549" s="61"/>
      <c r="O3549" s="62"/>
      <c r="P3549" s="125"/>
      <c r="W3549" s="62"/>
      <c r="X3549" s="62"/>
    </row>
    <row r="3550" spans="1:24" s="57" customFormat="1" x14ac:dyDescent="0.25">
      <c r="A3550" s="75"/>
      <c r="D3550" s="58"/>
      <c r="E3550" s="58"/>
      <c r="F3550" s="58"/>
      <c r="G3550" s="58"/>
      <c r="H3550" s="60"/>
      <c r="I3550" s="60"/>
      <c r="J3550" s="60"/>
      <c r="K3550" s="60"/>
      <c r="M3550" s="61"/>
      <c r="N3550" s="61"/>
      <c r="O3550" s="62"/>
      <c r="P3550" s="125"/>
      <c r="W3550" s="62"/>
      <c r="X3550" s="62"/>
    </row>
    <row r="3551" spans="1:24" s="57" customFormat="1" x14ac:dyDescent="0.25">
      <c r="A3551" s="75"/>
      <c r="D3551" s="58"/>
      <c r="E3551" s="58"/>
      <c r="F3551" s="58"/>
      <c r="G3551" s="58"/>
      <c r="H3551" s="60"/>
      <c r="I3551" s="60"/>
      <c r="J3551" s="60"/>
      <c r="K3551" s="60"/>
      <c r="M3551" s="61"/>
      <c r="N3551" s="61"/>
      <c r="O3551" s="62"/>
      <c r="P3551" s="125"/>
      <c r="W3551" s="62"/>
      <c r="X3551" s="62"/>
    </row>
    <row r="3552" spans="1:24" s="57" customFormat="1" x14ac:dyDescent="0.25">
      <c r="A3552" s="75"/>
      <c r="D3552" s="58"/>
      <c r="E3552" s="58"/>
      <c r="F3552" s="58"/>
      <c r="G3552" s="58"/>
      <c r="H3552" s="60"/>
      <c r="I3552" s="60"/>
      <c r="J3552" s="60"/>
      <c r="K3552" s="60"/>
      <c r="M3552" s="61"/>
      <c r="N3552" s="61"/>
      <c r="O3552" s="62"/>
      <c r="P3552" s="125"/>
      <c r="W3552" s="62"/>
      <c r="X3552" s="62"/>
    </row>
    <row r="3553" spans="1:24" s="57" customFormat="1" x14ac:dyDescent="0.25">
      <c r="A3553" s="75"/>
      <c r="D3553" s="58"/>
      <c r="E3553" s="58"/>
      <c r="F3553" s="58"/>
      <c r="G3553" s="58"/>
      <c r="H3553" s="60"/>
      <c r="I3553" s="60"/>
      <c r="J3553" s="60"/>
      <c r="K3553" s="60"/>
      <c r="M3553" s="61"/>
      <c r="N3553" s="61"/>
      <c r="O3553" s="62"/>
      <c r="P3553" s="125"/>
      <c r="W3553" s="62"/>
      <c r="X3553" s="62"/>
    </row>
    <row r="3554" spans="1:24" s="57" customFormat="1" x14ac:dyDescent="0.25">
      <c r="A3554" s="75"/>
      <c r="D3554" s="58"/>
      <c r="E3554" s="58"/>
      <c r="F3554" s="58"/>
      <c r="G3554" s="58"/>
      <c r="H3554" s="60"/>
      <c r="I3554" s="60"/>
      <c r="J3554" s="60"/>
      <c r="K3554" s="60"/>
      <c r="M3554" s="61"/>
      <c r="N3554" s="61"/>
      <c r="O3554" s="62"/>
      <c r="P3554" s="125"/>
      <c r="W3554" s="62"/>
      <c r="X3554" s="62"/>
    </row>
    <row r="3555" spans="1:24" s="57" customFormat="1" x14ac:dyDescent="0.25">
      <c r="A3555" s="75"/>
      <c r="D3555" s="58"/>
      <c r="E3555" s="58"/>
      <c r="F3555" s="58"/>
      <c r="G3555" s="58"/>
      <c r="H3555" s="60"/>
      <c r="I3555" s="60"/>
      <c r="J3555" s="60"/>
      <c r="K3555" s="60"/>
      <c r="M3555" s="61"/>
      <c r="N3555" s="61"/>
      <c r="O3555" s="62"/>
      <c r="P3555" s="125"/>
      <c r="W3555" s="62"/>
      <c r="X3555" s="62"/>
    </row>
    <row r="3556" spans="1:24" s="57" customFormat="1" x14ac:dyDescent="0.25">
      <c r="A3556" s="75"/>
      <c r="D3556" s="58"/>
      <c r="E3556" s="58"/>
      <c r="F3556" s="58"/>
      <c r="G3556" s="58"/>
      <c r="H3556" s="60"/>
      <c r="I3556" s="60"/>
      <c r="J3556" s="60"/>
      <c r="K3556" s="60"/>
      <c r="M3556" s="61"/>
      <c r="N3556" s="61"/>
      <c r="O3556" s="62"/>
      <c r="P3556" s="125"/>
      <c r="W3556" s="62"/>
      <c r="X3556" s="62"/>
    </row>
    <row r="3557" spans="1:24" s="57" customFormat="1" x14ac:dyDescent="0.25">
      <c r="A3557" s="75"/>
      <c r="D3557" s="58"/>
      <c r="E3557" s="58"/>
      <c r="F3557" s="58"/>
      <c r="G3557" s="58"/>
      <c r="H3557" s="60"/>
      <c r="I3557" s="60"/>
      <c r="J3557" s="60"/>
      <c r="K3557" s="60"/>
      <c r="M3557" s="61"/>
      <c r="N3557" s="61"/>
      <c r="O3557" s="62"/>
      <c r="P3557" s="125"/>
      <c r="W3557" s="62"/>
      <c r="X3557" s="62"/>
    </row>
    <row r="3558" spans="1:24" s="57" customFormat="1" x14ac:dyDescent="0.25">
      <c r="A3558" s="75"/>
      <c r="D3558" s="58"/>
      <c r="E3558" s="58"/>
      <c r="F3558" s="58"/>
      <c r="G3558" s="58"/>
      <c r="H3558" s="60"/>
      <c r="I3558" s="60"/>
      <c r="J3558" s="60"/>
      <c r="K3558" s="60"/>
      <c r="M3558" s="61"/>
      <c r="N3558" s="61"/>
      <c r="O3558" s="62"/>
      <c r="P3558" s="125"/>
      <c r="W3558" s="62"/>
      <c r="X3558" s="62"/>
    </row>
    <row r="3559" spans="1:24" s="57" customFormat="1" x14ac:dyDescent="0.25">
      <c r="A3559" s="75"/>
      <c r="D3559" s="58"/>
      <c r="E3559" s="58"/>
      <c r="F3559" s="58"/>
      <c r="G3559" s="58"/>
      <c r="H3559" s="60"/>
      <c r="I3559" s="60"/>
      <c r="J3559" s="60"/>
      <c r="K3559" s="60"/>
      <c r="M3559" s="61"/>
      <c r="N3559" s="61"/>
      <c r="O3559" s="62"/>
      <c r="P3559" s="125"/>
      <c r="W3559" s="62"/>
      <c r="X3559" s="62"/>
    </row>
    <row r="3560" spans="1:24" s="57" customFormat="1" x14ac:dyDescent="0.25">
      <c r="A3560" s="75"/>
      <c r="D3560" s="58"/>
      <c r="E3560" s="58"/>
      <c r="F3560" s="58"/>
      <c r="G3560" s="58"/>
      <c r="H3560" s="60"/>
      <c r="I3560" s="60"/>
      <c r="J3560" s="60"/>
      <c r="K3560" s="60"/>
      <c r="M3560" s="61"/>
      <c r="N3560" s="61"/>
      <c r="O3560" s="62"/>
      <c r="P3560" s="125"/>
      <c r="W3560" s="62"/>
      <c r="X3560" s="62"/>
    </row>
    <row r="3561" spans="1:24" s="57" customFormat="1" x14ac:dyDescent="0.25">
      <c r="A3561" s="75"/>
      <c r="D3561" s="58"/>
      <c r="E3561" s="58"/>
      <c r="F3561" s="58"/>
      <c r="G3561" s="58"/>
      <c r="H3561" s="60"/>
      <c r="I3561" s="60"/>
      <c r="J3561" s="60"/>
      <c r="K3561" s="60"/>
      <c r="M3561" s="61"/>
      <c r="N3561" s="61"/>
      <c r="O3561" s="62"/>
      <c r="P3561" s="125"/>
      <c r="W3561" s="62"/>
      <c r="X3561" s="62"/>
    </row>
    <row r="3562" spans="1:24" s="57" customFormat="1" x14ac:dyDescent="0.25">
      <c r="A3562" s="75"/>
      <c r="D3562" s="58"/>
      <c r="E3562" s="58"/>
      <c r="F3562" s="58"/>
      <c r="G3562" s="58"/>
      <c r="H3562" s="60"/>
      <c r="I3562" s="60"/>
      <c r="J3562" s="60"/>
      <c r="K3562" s="60"/>
      <c r="M3562" s="61"/>
      <c r="N3562" s="61"/>
      <c r="O3562" s="62"/>
      <c r="P3562" s="125"/>
      <c r="W3562" s="62"/>
      <c r="X3562" s="62"/>
    </row>
    <row r="3563" spans="1:24" s="57" customFormat="1" x14ac:dyDescent="0.25">
      <c r="A3563" s="75"/>
      <c r="D3563" s="58"/>
      <c r="E3563" s="58"/>
      <c r="F3563" s="58"/>
      <c r="G3563" s="58"/>
      <c r="H3563" s="60"/>
      <c r="I3563" s="60"/>
      <c r="J3563" s="60"/>
      <c r="K3563" s="60"/>
      <c r="M3563" s="61"/>
      <c r="N3563" s="61"/>
      <c r="O3563" s="62"/>
      <c r="P3563" s="125"/>
      <c r="W3563" s="62"/>
      <c r="X3563" s="62"/>
    </row>
    <row r="3564" spans="1:24" s="57" customFormat="1" x14ac:dyDescent="0.25">
      <c r="A3564" s="75"/>
      <c r="D3564" s="58"/>
      <c r="E3564" s="58"/>
      <c r="F3564" s="58"/>
      <c r="G3564" s="58"/>
      <c r="H3564" s="60"/>
      <c r="I3564" s="60"/>
      <c r="J3564" s="60"/>
      <c r="K3564" s="60"/>
      <c r="M3564" s="61"/>
      <c r="N3564" s="61"/>
      <c r="O3564" s="62"/>
      <c r="P3564" s="125"/>
      <c r="W3564" s="62"/>
      <c r="X3564" s="62"/>
    </row>
    <row r="3565" spans="1:24" s="57" customFormat="1" x14ac:dyDescent="0.25">
      <c r="A3565" s="75"/>
      <c r="D3565" s="58"/>
      <c r="E3565" s="58"/>
      <c r="F3565" s="58"/>
      <c r="G3565" s="58"/>
      <c r="H3565" s="60"/>
      <c r="I3565" s="60"/>
      <c r="J3565" s="60"/>
      <c r="K3565" s="60"/>
      <c r="M3565" s="61"/>
      <c r="N3565" s="61"/>
      <c r="O3565" s="62"/>
      <c r="P3565" s="125"/>
      <c r="W3565" s="62"/>
      <c r="X3565" s="62"/>
    </row>
    <row r="3566" spans="1:24" s="57" customFormat="1" x14ac:dyDescent="0.25">
      <c r="A3566" s="75"/>
      <c r="D3566" s="58"/>
      <c r="E3566" s="58"/>
      <c r="F3566" s="58"/>
      <c r="G3566" s="58"/>
      <c r="H3566" s="60"/>
      <c r="I3566" s="60"/>
      <c r="J3566" s="60"/>
      <c r="K3566" s="60"/>
      <c r="M3566" s="61"/>
      <c r="N3566" s="61"/>
      <c r="O3566" s="62"/>
      <c r="P3566" s="125"/>
      <c r="W3566" s="62"/>
      <c r="X3566" s="62"/>
    </row>
    <row r="3567" spans="1:24" s="57" customFormat="1" x14ac:dyDescent="0.25">
      <c r="A3567" s="75"/>
      <c r="D3567" s="58"/>
      <c r="E3567" s="58"/>
      <c r="F3567" s="58"/>
      <c r="G3567" s="58"/>
      <c r="H3567" s="60"/>
      <c r="I3567" s="60"/>
      <c r="J3567" s="60"/>
      <c r="K3567" s="60"/>
      <c r="M3567" s="61"/>
      <c r="N3567" s="61"/>
      <c r="O3567" s="62"/>
      <c r="P3567" s="125"/>
      <c r="W3567" s="62"/>
      <c r="X3567" s="62"/>
    </row>
    <row r="3568" spans="1:24" s="57" customFormat="1" x14ac:dyDescent="0.25">
      <c r="A3568" s="75"/>
      <c r="D3568" s="58"/>
      <c r="E3568" s="58"/>
      <c r="F3568" s="58"/>
      <c r="G3568" s="58"/>
      <c r="H3568" s="60"/>
      <c r="I3568" s="60"/>
      <c r="J3568" s="60"/>
      <c r="K3568" s="60"/>
      <c r="M3568" s="61"/>
      <c r="N3568" s="61"/>
      <c r="O3568" s="62"/>
      <c r="P3568" s="125"/>
      <c r="W3568" s="62"/>
      <c r="X3568" s="62"/>
    </row>
    <row r="3569" spans="1:24" s="57" customFormat="1" x14ac:dyDescent="0.25">
      <c r="A3569" s="75"/>
      <c r="D3569" s="58"/>
      <c r="E3569" s="58"/>
      <c r="F3569" s="58"/>
      <c r="G3569" s="58"/>
      <c r="H3569" s="60"/>
      <c r="I3569" s="60"/>
      <c r="J3569" s="60"/>
      <c r="K3569" s="60"/>
      <c r="M3569" s="61"/>
      <c r="N3569" s="61"/>
      <c r="O3569" s="62"/>
      <c r="P3569" s="125"/>
      <c r="W3569" s="62"/>
      <c r="X3569" s="62"/>
    </row>
    <row r="3570" spans="1:24" s="57" customFormat="1" x14ac:dyDescent="0.25">
      <c r="A3570" s="75"/>
      <c r="D3570" s="58"/>
      <c r="E3570" s="58"/>
      <c r="F3570" s="58"/>
      <c r="G3570" s="58"/>
      <c r="H3570" s="60"/>
      <c r="I3570" s="60"/>
      <c r="J3570" s="60"/>
      <c r="K3570" s="60"/>
      <c r="M3570" s="61"/>
      <c r="N3570" s="61"/>
      <c r="O3570" s="62"/>
      <c r="P3570" s="125"/>
      <c r="W3570" s="62"/>
      <c r="X3570" s="62"/>
    </row>
    <row r="3571" spans="1:24" s="57" customFormat="1" x14ac:dyDescent="0.25">
      <c r="A3571" s="75"/>
      <c r="D3571" s="58"/>
      <c r="E3571" s="58"/>
      <c r="F3571" s="58"/>
      <c r="G3571" s="58"/>
      <c r="H3571" s="60"/>
      <c r="I3571" s="60"/>
      <c r="J3571" s="60"/>
      <c r="K3571" s="60"/>
      <c r="M3571" s="61"/>
      <c r="N3571" s="61"/>
      <c r="O3571" s="62"/>
      <c r="P3571" s="125"/>
      <c r="W3571" s="62"/>
      <c r="X3571" s="62"/>
    </row>
    <row r="3572" spans="1:24" s="57" customFormat="1" x14ac:dyDescent="0.25">
      <c r="A3572" s="75"/>
      <c r="D3572" s="58"/>
      <c r="E3572" s="58"/>
      <c r="F3572" s="58"/>
      <c r="G3572" s="58"/>
      <c r="H3572" s="60"/>
      <c r="I3572" s="60"/>
      <c r="J3572" s="60"/>
      <c r="K3572" s="60"/>
      <c r="M3572" s="61"/>
      <c r="N3572" s="61"/>
      <c r="O3572" s="62"/>
      <c r="P3572" s="125"/>
      <c r="W3572" s="62"/>
      <c r="X3572" s="62"/>
    </row>
    <row r="3573" spans="1:24" s="57" customFormat="1" x14ac:dyDescent="0.25">
      <c r="A3573" s="75"/>
      <c r="D3573" s="58"/>
      <c r="E3573" s="58"/>
      <c r="F3573" s="58"/>
      <c r="G3573" s="58"/>
      <c r="H3573" s="60"/>
      <c r="I3573" s="60"/>
      <c r="J3573" s="60"/>
      <c r="K3573" s="60"/>
      <c r="M3573" s="61"/>
      <c r="N3573" s="61"/>
      <c r="O3573" s="62"/>
      <c r="P3573" s="125"/>
      <c r="W3573" s="62"/>
      <c r="X3573" s="62"/>
    </row>
    <row r="3574" spans="1:24" s="57" customFormat="1" x14ac:dyDescent="0.25">
      <c r="A3574" s="75"/>
      <c r="D3574" s="58"/>
      <c r="E3574" s="58"/>
      <c r="F3574" s="58"/>
      <c r="G3574" s="58"/>
      <c r="H3574" s="60"/>
      <c r="I3574" s="60"/>
      <c r="J3574" s="60"/>
      <c r="K3574" s="60"/>
      <c r="M3574" s="61"/>
      <c r="N3574" s="61"/>
      <c r="O3574" s="62"/>
      <c r="P3574" s="125"/>
      <c r="W3574" s="62"/>
      <c r="X3574" s="62"/>
    </row>
    <row r="3575" spans="1:24" s="57" customFormat="1" x14ac:dyDescent="0.25">
      <c r="A3575" s="75"/>
      <c r="D3575" s="58"/>
      <c r="E3575" s="58"/>
      <c r="F3575" s="58"/>
      <c r="G3575" s="58"/>
      <c r="H3575" s="60"/>
      <c r="I3575" s="60"/>
      <c r="J3575" s="60"/>
      <c r="K3575" s="60"/>
      <c r="M3575" s="61"/>
      <c r="N3575" s="61"/>
      <c r="O3575" s="62"/>
      <c r="P3575" s="125"/>
      <c r="W3575" s="62"/>
      <c r="X3575" s="62"/>
    </row>
    <row r="3576" spans="1:24" s="57" customFormat="1" x14ac:dyDescent="0.25">
      <c r="A3576" s="75"/>
      <c r="D3576" s="58"/>
      <c r="E3576" s="58"/>
      <c r="F3576" s="58"/>
      <c r="G3576" s="58"/>
      <c r="H3576" s="60"/>
      <c r="I3576" s="60"/>
      <c r="J3576" s="60"/>
      <c r="K3576" s="60"/>
      <c r="M3576" s="61"/>
      <c r="N3576" s="61"/>
      <c r="O3576" s="62"/>
      <c r="P3576" s="125"/>
      <c r="W3576" s="62"/>
      <c r="X3576" s="62"/>
    </row>
    <row r="3577" spans="1:24" s="57" customFormat="1" x14ac:dyDescent="0.25">
      <c r="A3577" s="75"/>
      <c r="D3577" s="58"/>
      <c r="E3577" s="58"/>
      <c r="F3577" s="58"/>
      <c r="G3577" s="58"/>
      <c r="H3577" s="60"/>
      <c r="I3577" s="60"/>
      <c r="J3577" s="60"/>
      <c r="K3577" s="60"/>
      <c r="M3577" s="61"/>
      <c r="N3577" s="61"/>
      <c r="O3577" s="62"/>
      <c r="P3577" s="125"/>
      <c r="W3577" s="62"/>
      <c r="X3577" s="62"/>
    </row>
    <row r="3578" spans="1:24" s="57" customFormat="1" x14ac:dyDescent="0.25">
      <c r="A3578" s="75"/>
      <c r="D3578" s="58"/>
      <c r="E3578" s="58"/>
      <c r="F3578" s="58"/>
      <c r="G3578" s="58"/>
      <c r="H3578" s="60"/>
      <c r="I3578" s="60"/>
      <c r="J3578" s="60"/>
      <c r="K3578" s="60"/>
      <c r="M3578" s="61"/>
      <c r="N3578" s="61"/>
      <c r="O3578" s="62"/>
      <c r="P3578" s="125"/>
      <c r="W3578" s="62"/>
      <c r="X3578" s="62"/>
    </row>
    <row r="3579" spans="1:24" s="57" customFormat="1" x14ac:dyDescent="0.25">
      <c r="A3579" s="75"/>
      <c r="D3579" s="58"/>
      <c r="E3579" s="58"/>
      <c r="F3579" s="58"/>
      <c r="G3579" s="58"/>
      <c r="H3579" s="60"/>
      <c r="I3579" s="60"/>
      <c r="J3579" s="60"/>
      <c r="K3579" s="60"/>
      <c r="M3579" s="61"/>
      <c r="N3579" s="61"/>
      <c r="O3579" s="62"/>
      <c r="P3579" s="125"/>
      <c r="W3579" s="62"/>
      <c r="X3579" s="62"/>
    </row>
    <row r="3580" spans="1:24" s="57" customFormat="1" x14ac:dyDescent="0.25">
      <c r="A3580" s="75"/>
      <c r="D3580" s="58"/>
      <c r="E3580" s="58"/>
      <c r="F3580" s="58"/>
      <c r="G3580" s="58"/>
      <c r="H3580" s="60"/>
      <c r="I3580" s="60"/>
      <c r="J3580" s="60"/>
      <c r="K3580" s="60"/>
      <c r="M3580" s="61"/>
      <c r="N3580" s="61"/>
      <c r="O3580" s="62"/>
      <c r="P3580" s="125"/>
      <c r="W3580" s="62"/>
      <c r="X3580" s="62"/>
    </row>
    <row r="3581" spans="1:24" s="57" customFormat="1" x14ac:dyDescent="0.25">
      <c r="A3581" s="75"/>
      <c r="D3581" s="58"/>
      <c r="E3581" s="58"/>
      <c r="F3581" s="58"/>
      <c r="G3581" s="58"/>
      <c r="H3581" s="60"/>
      <c r="I3581" s="60"/>
      <c r="J3581" s="60"/>
      <c r="K3581" s="60"/>
      <c r="M3581" s="61"/>
      <c r="N3581" s="61"/>
      <c r="O3581" s="62"/>
      <c r="P3581" s="125"/>
      <c r="W3581" s="62"/>
      <c r="X3581" s="62"/>
    </row>
    <row r="3582" spans="1:24" s="57" customFormat="1" x14ac:dyDescent="0.25">
      <c r="A3582" s="75"/>
      <c r="D3582" s="58"/>
      <c r="E3582" s="58"/>
      <c r="F3582" s="58"/>
      <c r="G3582" s="58"/>
      <c r="H3582" s="60"/>
      <c r="I3582" s="60"/>
      <c r="J3582" s="60"/>
      <c r="K3582" s="60"/>
      <c r="M3582" s="61"/>
      <c r="N3582" s="61"/>
      <c r="O3582" s="62"/>
      <c r="P3582" s="125"/>
      <c r="W3582" s="62"/>
      <c r="X3582" s="62"/>
    </row>
    <row r="3583" spans="1:24" s="57" customFormat="1" x14ac:dyDescent="0.25">
      <c r="A3583" s="75"/>
      <c r="D3583" s="58"/>
      <c r="E3583" s="58"/>
      <c r="F3583" s="58"/>
      <c r="G3583" s="58"/>
      <c r="H3583" s="60"/>
      <c r="I3583" s="60"/>
      <c r="J3583" s="60"/>
      <c r="K3583" s="60"/>
      <c r="M3583" s="61"/>
      <c r="N3583" s="61"/>
      <c r="O3583" s="62"/>
      <c r="P3583" s="125"/>
      <c r="W3583" s="62"/>
      <c r="X3583" s="62"/>
    </row>
    <row r="3584" spans="1:24" s="57" customFormat="1" x14ac:dyDescent="0.25">
      <c r="A3584" s="75"/>
      <c r="D3584" s="58"/>
      <c r="E3584" s="58"/>
      <c r="F3584" s="58"/>
      <c r="G3584" s="58"/>
      <c r="H3584" s="60"/>
      <c r="I3584" s="60"/>
      <c r="J3584" s="60"/>
      <c r="K3584" s="60"/>
      <c r="M3584" s="61"/>
      <c r="N3584" s="61"/>
      <c r="O3584" s="62"/>
      <c r="P3584" s="125"/>
      <c r="W3584" s="62"/>
      <c r="X3584" s="62"/>
    </row>
    <row r="3585" spans="1:24" s="57" customFormat="1" x14ac:dyDescent="0.25">
      <c r="A3585" s="75"/>
      <c r="D3585" s="58"/>
      <c r="E3585" s="58"/>
      <c r="F3585" s="58"/>
      <c r="G3585" s="58"/>
      <c r="H3585" s="60"/>
      <c r="I3585" s="60"/>
      <c r="J3585" s="60"/>
      <c r="K3585" s="60"/>
      <c r="M3585" s="61"/>
      <c r="N3585" s="61"/>
      <c r="O3585" s="62"/>
      <c r="P3585" s="125"/>
      <c r="W3585" s="62"/>
      <c r="X3585" s="62"/>
    </row>
    <row r="3586" spans="1:24" s="57" customFormat="1" x14ac:dyDescent="0.25">
      <c r="A3586" s="75"/>
      <c r="D3586" s="58"/>
      <c r="E3586" s="58"/>
      <c r="F3586" s="58"/>
      <c r="G3586" s="58"/>
      <c r="H3586" s="60"/>
      <c r="I3586" s="60"/>
      <c r="J3586" s="60"/>
      <c r="K3586" s="60"/>
      <c r="M3586" s="61"/>
      <c r="N3586" s="61"/>
      <c r="O3586" s="62"/>
      <c r="P3586" s="125"/>
      <c r="W3586" s="62"/>
      <c r="X3586" s="62"/>
    </row>
    <row r="3587" spans="1:24" s="57" customFormat="1" x14ac:dyDescent="0.25">
      <c r="A3587" s="75"/>
      <c r="D3587" s="58"/>
      <c r="E3587" s="58"/>
      <c r="F3587" s="58"/>
      <c r="G3587" s="58"/>
      <c r="H3587" s="60"/>
      <c r="I3587" s="60"/>
      <c r="J3587" s="60"/>
      <c r="K3587" s="60"/>
      <c r="M3587" s="61"/>
      <c r="N3587" s="61"/>
      <c r="O3587" s="62"/>
      <c r="P3587" s="125"/>
      <c r="W3587" s="62"/>
      <c r="X3587" s="62"/>
    </row>
    <row r="3588" spans="1:24" s="57" customFormat="1" x14ac:dyDescent="0.25">
      <c r="A3588" s="75"/>
      <c r="D3588" s="58"/>
      <c r="E3588" s="58"/>
      <c r="F3588" s="58"/>
      <c r="G3588" s="58"/>
      <c r="H3588" s="60"/>
      <c r="I3588" s="60"/>
      <c r="J3588" s="60"/>
      <c r="K3588" s="60"/>
      <c r="M3588" s="61"/>
      <c r="N3588" s="61"/>
      <c r="O3588" s="62"/>
      <c r="P3588" s="125"/>
      <c r="W3588" s="62"/>
      <c r="X3588" s="62"/>
    </row>
    <row r="3589" spans="1:24" s="57" customFormat="1" x14ac:dyDescent="0.25">
      <c r="A3589" s="75"/>
      <c r="D3589" s="58"/>
      <c r="E3589" s="58"/>
      <c r="F3589" s="58"/>
      <c r="G3589" s="58"/>
      <c r="H3589" s="60"/>
      <c r="I3589" s="60"/>
      <c r="J3589" s="60"/>
      <c r="K3589" s="60"/>
      <c r="M3589" s="61"/>
      <c r="N3589" s="61"/>
      <c r="O3589" s="62"/>
      <c r="P3589" s="125"/>
      <c r="W3589" s="62"/>
      <c r="X3589" s="62"/>
    </row>
    <row r="3590" spans="1:24" s="57" customFormat="1" x14ac:dyDescent="0.25">
      <c r="A3590" s="75"/>
      <c r="D3590" s="58"/>
      <c r="E3590" s="58"/>
      <c r="F3590" s="58"/>
      <c r="G3590" s="58"/>
      <c r="H3590" s="60"/>
      <c r="I3590" s="60"/>
      <c r="J3590" s="60"/>
      <c r="K3590" s="60"/>
      <c r="M3590" s="61"/>
      <c r="N3590" s="61"/>
      <c r="O3590" s="62"/>
      <c r="P3590" s="125"/>
      <c r="W3590" s="62"/>
      <c r="X3590" s="62"/>
    </row>
    <row r="3591" spans="1:24" s="57" customFormat="1" x14ac:dyDescent="0.25">
      <c r="A3591" s="75"/>
      <c r="D3591" s="58"/>
      <c r="E3591" s="58"/>
      <c r="F3591" s="58"/>
      <c r="G3591" s="58"/>
      <c r="H3591" s="60"/>
      <c r="I3591" s="60"/>
      <c r="J3591" s="60"/>
      <c r="K3591" s="60"/>
      <c r="M3591" s="61"/>
      <c r="N3591" s="61"/>
      <c r="O3591" s="62"/>
      <c r="P3591" s="125"/>
      <c r="W3591" s="62"/>
      <c r="X3591" s="62"/>
    </row>
    <row r="3592" spans="1:24" s="57" customFormat="1" x14ac:dyDescent="0.25">
      <c r="A3592" s="75"/>
      <c r="D3592" s="58"/>
      <c r="E3592" s="58"/>
      <c r="F3592" s="58"/>
      <c r="G3592" s="58"/>
      <c r="H3592" s="60"/>
      <c r="I3592" s="60"/>
      <c r="J3592" s="60"/>
      <c r="K3592" s="60"/>
      <c r="M3592" s="61"/>
      <c r="N3592" s="61"/>
      <c r="O3592" s="62"/>
      <c r="P3592" s="125"/>
      <c r="W3592" s="62"/>
      <c r="X3592" s="62"/>
    </row>
    <row r="3593" spans="1:24" s="57" customFormat="1" x14ac:dyDescent="0.25">
      <c r="A3593" s="75"/>
      <c r="D3593" s="58"/>
      <c r="E3593" s="58"/>
      <c r="F3593" s="58"/>
      <c r="G3593" s="58"/>
      <c r="H3593" s="60"/>
      <c r="I3593" s="60"/>
      <c r="J3593" s="60"/>
      <c r="K3593" s="60"/>
      <c r="M3593" s="61"/>
      <c r="N3593" s="61"/>
      <c r="O3593" s="62"/>
      <c r="P3593" s="125"/>
      <c r="W3593" s="62"/>
      <c r="X3593" s="62"/>
    </row>
    <row r="3594" spans="1:24" s="57" customFormat="1" x14ac:dyDescent="0.25">
      <c r="A3594" s="75"/>
      <c r="D3594" s="58"/>
      <c r="E3594" s="58"/>
      <c r="F3594" s="58"/>
      <c r="G3594" s="58"/>
      <c r="H3594" s="60"/>
      <c r="I3594" s="60"/>
      <c r="J3594" s="60"/>
      <c r="K3594" s="60"/>
      <c r="M3594" s="61"/>
      <c r="N3594" s="61"/>
      <c r="O3594" s="62"/>
      <c r="P3594" s="125"/>
      <c r="W3594" s="62"/>
      <c r="X3594" s="62"/>
    </row>
    <row r="3595" spans="1:24" s="57" customFormat="1" x14ac:dyDescent="0.25">
      <c r="A3595" s="75"/>
      <c r="D3595" s="58"/>
      <c r="E3595" s="58"/>
      <c r="F3595" s="58"/>
      <c r="G3595" s="58"/>
      <c r="H3595" s="60"/>
      <c r="I3595" s="60"/>
      <c r="J3595" s="60"/>
      <c r="K3595" s="60"/>
      <c r="M3595" s="61"/>
      <c r="N3595" s="61"/>
      <c r="O3595" s="62"/>
      <c r="P3595" s="125"/>
      <c r="W3595" s="62"/>
      <c r="X3595" s="62"/>
    </row>
    <row r="3596" spans="1:24" s="57" customFormat="1" x14ac:dyDescent="0.25">
      <c r="A3596" s="75"/>
      <c r="D3596" s="58"/>
      <c r="E3596" s="58"/>
      <c r="F3596" s="58"/>
      <c r="G3596" s="58"/>
      <c r="H3596" s="60"/>
      <c r="I3596" s="60"/>
      <c r="J3596" s="60"/>
      <c r="K3596" s="60"/>
      <c r="M3596" s="61"/>
      <c r="N3596" s="61"/>
      <c r="O3596" s="62"/>
      <c r="P3596" s="125"/>
      <c r="W3596" s="62"/>
      <c r="X3596" s="62"/>
    </row>
    <row r="3597" spans="1:24" s="57" customFormat="1" x14ac:dyDescent="0.25">
      <c r="A3597" s="75"/>
      <c r="D3597" s="58"/>
      <c r="E3597" s="58"/>
      <c r="F3597" s="58"/>
      <c r="G3597" s="58"/>
      <c r="H3597" s="60"/>
      <c r="I3597" s="60"/>
      <c r="J3597" s="60"/>
      <c r="K3597" s="60"/>
      <c r="M3597" s="61"/>
      <c r="N3597" s="61"/>
      <c r="O3597" s="62"/>
      <c r="P3597" s="125"/>
      <c r="W3597" s="62"/>
      <c r="X3597" s="62"/>
    </row>
    <row r="3598" spans="1:24" s="57" customFormat="1" x14ac:dyDescent="0.25">
      <c r="A3598" s="75"/>
      <c r="D3598" s="58"/>
      <c r="E3598" s="58"/>
      <c r="F3598" s="58"/>
      <c r="G3598" s="58"/>
      <c r="H3598" s="60"/>
      <c r="I3598" s="60"/>
      <c r="J3598" s="60"/>
      <c r="K3598" s="60"/>
      <c r="M3598" s="61"/>
      <c r="N3598" s="61"/>
      <c r="O3598" s="62"/>
      <c r="P3598" s="125"/>
      <c r="W3598" s="62"/>
      <c r="X3598" s="62"/>
    </row>
    <row r="3599" spans="1:24" s="57" customFormat="1" x14ac:dyDescent="0.25">
      <c r="A3599" s="75"/>
      <c r="D3599" s="58"/>
      <c r="E3599" s="58"/>
      <c r="F3599" s="58"/>
      <c r="G3599" s="58"/>
      <c r="H3599" s="60"/>
      <c r="I3599" s="60"/>
      <c r="J3599" s="60"/>
      <c r="K3599" s="60"/>
      <c r="M3599" s="61"/>
      <c r="N3599" s="61"/>
      <c r="O3599" s="62"/>
      <c r="P3599" s="125"/>
      <c r="W3599" s="62"/>
      <c r="X3599" s="62"/>
    </row>
    <row r="3600" spans="1:24" s="57" customFormat="1" x14ac:dyDescent="0.25">
      <c r="A3600" s="75"/>
      <c r="D3600" s="58"/>
      <c r="E3600" s="58"/>
      <c r="F3600" s="58"/>
      <c r="G3600" s="58"/>
      <c r="H3600" s="60"/>
      <c r="I3600" s="60"/>
      <c r="J3600" s="60"/>
      <c r="K3600" s="60"/>
      <c r="M3600" s="61"/>
      <c r="N3600" s="61"/>
      <c r="O3600" s="62"/>
      <c r="P3600" s="125"/>
      <c r="W3600" s="62"/>
      <c r="X3600" s="62"/>
    </row>
    <row r="3601" spans="1:24" s="57" customFormat="1" x14ac:dyDescent="0.25">
      <c r="A3601" s="75"/>
      <c r="D3601" s="58"/>
      <c r="E3601" s="58"/>
      <c r="F3601" s="58"/>
      <c r="G3601" s="58"/>
      <c r="H3601" s="60"/>
      <c r="I3601" s="60"/>
      <c r="J3601" s="60"/>
      <c r="K3601" s="60"/>
      <c r="M3601" s="61"/>
      <c r="N3601" s="61"/>
      <c r="O3601" s="62"/>
      <c r="P3601" s="125"/>
      <c r="W3601" s="62"/>
      <c r="X3601" s="62"/>
    </row>
    <row r="3602" spans="1:24" s="57" customFormat="1" x14ac:dyDescent="0.25">
      <c r="A3602" s="75"/>
      <c r="D3602" s="58"/>
      <c r="E3602" s="58"/>
      <c r="F3602" s="58"/>
      <c r="G3602" s="58"/>
      <c r="H3602" s="60"/>
      <c r="I3602" s="60"/>
      <c r="J3602" s="60"/>
      <c r="K3602" s="60"/>
      <c r="M3602" s="61"/>
      <c r="N3602" s="61"/>
      <c r="O3602" s="62"/>
      <c r="P3602" s="125"/>
      <c r="W3602" s="62"/>
      <c r="X3602" s="62"/>
    </row>
    <row r="3603" spans="1:24" s="57" customFormat="1" x14ac:dyDescent="0.25">
      <c r="A3603" s="75"/>
      <c r="D3603" s="58"/>
      <c r="E3603" s="58"/>
      <c r="F3603" s="58"/>
      <c r="G3603" s="58"/>
      <c r="H3603" s="60"/>
      <c r="I3603" s="60"/>
      <c r="J3603" s="60"/>
      <c r="K3603" s="60"/>
      <c r="M3603" s="61"/>
      <c r="N3603" s="61"/>
      <c r="O3603" s="62"/>
      <c r="P3603" s="125"/>
      <c r="W3603" s="62"/>
      <c r="X3603" s="62"/>
    </row>
    <row r="3604" spans="1:24" s="57" customFormat="1" x14ac:dyDescent="0.25">
      <c r="A3604" s="75"/>
      <c r="D3604" s="58"/>
      <c r="E3604" s="58"/>
      <c r="F3604" s="58"/>
      <c r="G3604" s="58"/>
      <c r="H3604" s="60"/>
      <c r="I3604" s="60"/>
      <c r="J3604" s="60"/>
      <c r="K3604" s="60"/>
      <c r="M3604" s="61"/>
      <c r="N3604" s="61"/>
      <c r="O3604" s="62"/>
      <c r="P3604" s="125"/>
      <c r="W3604" s="62"/>
      <c r="X3604" s="62"/>
    </row>
    <row r="3605" spans="1:24" s="57" customFormat="1" x14ac:dyDescent="0.25">
      <c r="A3605" s="75"/>
      <c r="D3605" s="58"/>
      <c r="E3605" s="58"/>
      <c r="F3605" s="58"/>
      <c r="G3605" s="58"/>
      <c r="H3605" s="60"/>
      <c r="I3605" s="60"/>
      <c r="J3605" s="60"/>
      <c r="K3605" s="60"/>
      <c r="M3605" s="61"/>
      <c r="N3605" s="61"/>
      <c r="O3605" s="62"/>
      <c r="P3605" s="125"/>
      <c r="W3605" s="62"/>
      <c r="X3605" s="62"/>
    </row>
    <row r="3606" spans="1:24" s="57" customFormat="1" x14ac:dyDescent="0.25">
      <c r="A3606" s="75"/>
      <c r="D3606" s="58"/>
      <c r="E3606" s="58"/>
      <c r="F3606" s="58"/>
      <c r="G3606" s="58"/>
      <c r="H3606" s="60"/>
      <c r="I3606" s="60"/>
      <c r="J3606" s="60"/>
      <c r="K3606" s="60"/>
      <c r="M3606" s="61"/>
      <c r="N3606" s="61"/>
      <c r="O3606" s="62"/>
      <c r="P3606" s="125"/>
      <c r="W3606" s="62"/>
      <c r="X3606" s="62"/>
    </row>
    <row r="3607" spans="1:24" s="57" customFormat="1" x14ac:dyDescent="0.25">
      <c r="A3607" s="75"/>
      <c r="D3607" s="58"/>
      <c r="E3607" s="58"/>
      <c r="F3607" s="58"/>
      <c r="G3607" s="58"/>
      <c r="H3607" s="60"/>
      <c r="I3607" s="60"/>
      <c r="J3607" s="60"/>
      <c r="K3607" s="60"/>
      <c r="M3607" s="61"/>
      <c r="N3607" s="61"/>
      <c r="O3607" s="62"/>
      <c r="P3607" s="125"/>
      <c r="W3607" s="62"/>
      <c r="X3607" s="62"/>
    </row>
    <row r="3608" spans="1:24" s="57" customFormat="1" x14ac:dyDescent="0.25">
      <c r="A3608" s="75"/>
      <c r="D3608" s="58"/>
      <c r="E3608" s="58"/>
      <c r="F3608" s="58"/>
      <c r="G3608" s="58"/>
      <c r="H3608" s="60"/>
      <c r="I3608" s="60"/>
      <c r="J3608" s="60"/>
      <c r="K3608" s="60"/>
      <c r="M3608" s="61"/>
      <c r="N3608" s="61"/>
      <c r="O3608" s="62"/>
      <c r="P3608" s="125"/>
      <c r="W3608" s="62"/>
      <c r="X3608" s="62"/>
    </row>
    <row r="3609" spans="1:24" s="57" customFormat="1" x14ac:dyDescent="0.25">
      <c r="A3609" s="75"/>
      <c r="D3609" s="58"/>
      <c r="E3609" s="58"/>
      <c r="F3609" s="58"/>
      <c r="G3609" s="58"/>
      <c r="H3609" s="60"/>
      <c r="I3609" s="60"/>
      <c r="J3609" s="60"/>
      <c r="K3609" s="60"/>
      <c r="M3609" s="61"/>
      <c r="N3609" s="61"/>
      <c r="O3609" s="62"/>
      <c r="P3609" s="125"/>
      <c r="W3609" s="62"/>
      <c r="X3609" s="62"/>
    </row>
    <row r="3610" spans="1:24" s="57" customFormat="1" x14ac:dyDescent="0.25">
      <c r="A3610" s="75"/>
      <c r="D3610" s="58"/>
      <c r="E3610" s="58"/>
      <c r="F3610" s="58"/>
      <c r="G3610" s="58"/>
      <c r="H3610" s="60"/>
      <c r="I3610" s="60"/>
      <c r="J3610" s="60"/>
      <c r="K3610" s="60"/>
      <c r="M3610" s="61"/>
      <c r="N3610" s="61"/>
      <c r="O3610" s="62"/>
      <c r="P3610" s="125"/>
      <c r="W3610" s="62"/>
      <c r="X3610" s="62"/>
    </row>
    <row r="3611" spans="1:24" s="57" customFormat="1" x14ac:dyDescent="0.25">
      <c r="A3611" s="75"/>
      <c r="D3611" s="58"/>
      <c r="E3611" s="58"/>
      <c r="F3611" s="58"/>
      <c r="G3611" s="58"/>
      <c r="H3611" s="60"/>
      <c r="I3611" s="60"/>
      <c r="J3611" s="60"/>
      <c r="K3611" s="60"/>
      <c r="M3611" s="61"/>
      <c r="N3611" s="61"/>
      <c r="O3611" s="62"/>
      <c r="P3611" s="125"/>
      <c r="W3611" s="62"/>
      <c r="X3611" s="62"/>
    </row>
    <row r="3612" spans="1:24" s="57" customFormat="1" x14ac:dyDescent="0.25">
      <c r="A3612" s="75"/>
      <c r="D3612" s="58"/>
      <c r="E3612" s="58"/>
      <c r="F3612" s="58"/>
      <c r="G3612" s="58"/>
      <c r="H3612" s="60"/>
      <c r="I3612" s="60"/>
      <c r="J3612" s="60"/>
      <c r="K3612" s="60"/>
      <c r="M3612" s="61"/>
      <c r="N3612" s="61"/>
      <c r="O3612" s="62"/>
      <c r="P3612" s="125"/>
      <c r="W3612" s="62"/>
      <c r="X3612" s="62"/>
    </row>
    <row r="3613" spans="1:24" s="57" customFormat="1" x14ac:dyDescent="0.25">
      <c r="A3613" s="75"/>
      <c r="D3613" s="58"/>
      <c r="E3613" s="58"/>
      <c r="F3613" s="58"/>
      <c r="G3613" s="58"/>
      <c r="H3613" s="60"/>
      <c r="I3613" s="60"/>
      <c r="J3613" s="60"/>
      <c r="K3613" s="60"/>
      <c r="M3613" s="61"/>
      <c r="N3613" s="61"/>
      <c r="O3613" s="62"/>
      <c r="P3613" s="125"/>
      <c r="W3613" s="62"/>
      <c r="X3613" s="62"/>
    </row>
    <row r="3614" spans="1:24" s="57" customFormat="1" x14ac:dyDescent="0.25">
      <c r="A3614" s="75"/>
      <c r="D3614" s="58"/>
      <c r="E3614" s="58"/>
      <c r="F3614" s="58"/>
      <c r="G3614" s="58"/>
      <c r="H3614" s="60"/>
      <c r="I3614" s="60"/>
      <c r="J3614" s="60"/>
      <c r="K3614" s="60"/>
      <c r="M3614" s="61"/>
      <c r="N3614" s="61"/>
      <c r="O3614" s="62"/>
      <c r="P3614" s="125"/>
      <c r="W3614" s="62"/>
      <c r="X3614" s="62"/>
    </row>
    <row r="3615" spans="1:24" s="57" customFormat="1" x14ac:dyDescent="0.25">
      <c r="A3615" s="75"/>
      <c r="D3615" s="58"/>
      <c r="E3615" s="58"/>
      <c r="F3615" s="58"/>
      <c r="G3615" s="58"/>
      <c r="H3615" s="60"/>
      <c r="I3615" s="60"/>
      <c r="J3615" s="60"/>
      <c r="K3615" s="60"/>
      <c r="M3615" s="61"/>
      <c r="N3615" s="61"/>
      <c r="O3615" s="62"/>
      <c r="P3615" s="125"/>
      <c r="W3615" s="62"/>
      <c r="X3615" s="62"/>
    </row>
    <row r="3616" spans="1:24" s="57" customFormat="1" x14ac:dyDescent="0.25">
      <c r="A3616" s="75"/>
      <c r="D3616" s="58"/>
      <c r="E3616" s="58"/>
      <c r="F3616" s="58"/>
      <c r="G3616" s="58"/>
      <c r="H3616" s="60"/>
      <c r="I3616" s="60"/>
      <c r="J3616" s="60"/>
      <c r="K3616" s="60"/>
      <c r="M3616" s="61"/>
      <c r="N3616" s="61"/>
      <c r="O3616" s="62"/>
      <c r="P3616" s="125"/>
      <c r="W3616" s="62"/>
      <c r="X3616" s="62"/>
    </row>
    <row r="3617" spans="1:24" s="57" customFormat="1" x14ac:dyDescent="0.25">
      <c r="A3617" s="75"/>
      <c r="D3617" s="58"/>
      <c r="E3617" s="58"/>
      <c r="F3617" s="58"/>
      <c r="G3617" s="58"/>
      <c r="H3617" s="60"/>
      <c r="I3617" s="60"/>
      <c r="J3617" s="60"/>
      <c r="K3617" s="60"/>
      <c r="M3617" s="61"/>
      <c r="N3617" s="61"/>
      <c r="O3617" s="62"/>
      <c r="P3617" s="125"/>
      <c r="W3617" s="62"/>
      <c r="X3617" s="62"/>
    </row>
    <row r="3618" spans="1:24" s="57" customFormat="1" x14ac:dyDescent="0.25">
      <c r="A3618" s="75"/>
      <c r="D3618" s="58"/>
      <c r="E3618" s="58"/>
      <c r="F3618" s="58"/>
      <c r="G3618" s="58"/>
      <c r="H3618" s="60"/>
      <c r="I3618" s="60"/>
      <c r="J3618" s="60"/>
      <c r="K3618" s="60"/>
      <c r="M3618" s="61"/>
      <c r="N3618" s="61"/>
      <c r="O3618" s="62"/>
      <c r="P3618" s="125"/>
      <c r="W3618" s="62"/>
      <c r="X3618" s="62"/>
    </row>
    <row r="3619" spans="1:24" s="57" customFormat="1" x14ac:dyDescent="0.25">
      <c r="A3619" s="75"/>
      <c r="D3619" s="58"/>
      <c r="E3619" s="58"/>
      <c r="F3619" s="58"/>
      <c r="G3619" s="58"/>
      <c r="H3619" s="60"/>
      <c r="I3619" s="60"/>
      <c r="J3619" s="60"/>
      <c r="K3619" s="60"/>
      <c r="M3619" s="61"/>
      <c r="N3619" s="61"/>
      <c r="O3619" s="62"/>
      <c r="P3619" s="125"/>
      <c r="W3619" s="62"/>
      <c r="X3619" s="62"/>
    </row>
    <row r="3620" spans="1:24" s="57" customFormat="1" x14ac:dyDescent="0.25">
      <c r="A3620" s="75"/>
      <c r="D3620" s="58"/>
      <c r="E3620" s="58"/>
      <c r="F3620" s="58"/>
      <c r="G3620" s="58"/>
      <c r="H3620" s="60"/>
      <c r="I3620" s="60"/>
      <c r="J3620" s="60"/>
      <c r="K3620" s="60"/>
      <c r="M3620" s="61"/>
      <c r="N3620" s="61"/>
      <c r="O3620" s="62"/>
      <c r="P3620" s="125"/>
      <c r="W3620" s="62"/>
      <c r="X3620" s="62"/>
    </row>
    <row r="3621" spans="1:24" s="57" customFormat="1" x14ac:dyDescent="0.25">
      <c r="A3621" s="75"/>
      <c r="D3621" s="58"/>
      <c r="E3621" s="58"/>
      <c r="F3621" s="58"/>
      <c r="G3621" s="58"/>
      <c r="H3621" s="60"/>
      <c r="I3621" s="60"/>
      <c r="J3621" s="60"/>
      <c r="K3621" s="60"/>
      <c r="M3621" s="61"/>
      <c r="N3621" s="61"/>
      <c r="O3621" s="62"/>
      <c r="P3621" s="125"/>
      <c r="W3621" s="62"/>
      <c r="X3621" s="62"/>
    </row>
    <row r="3622" spans="1:24" s="57" customFormat="1" x14ac:dyDescent="0.25">
      <c r="A3622" s="75"/>
      <c r="D3622" s="58"/>
      <c r="E3622" s="58"/>
      <c r="F3622" s="58"/>
      <c r="G3622" s="58"/>
      <c r="H3622" s="60"/>
      <c r="I3622" s="60"/>
      <c r="J3622" s="60"/>
      <c r="K3622" s="60"/>
      <c r="M3622" s="61"/>
      <c r="N3622" s="61"/>
      <c r="O3622" s="62"/>
      <c r="P3622" s="125"/>
      <c r="W3622" s="62"/>
      <c r="X3622" s="62"/>
    </row>
    <row r="3623" spans="1:24" s="57" customFormat="1" x14ac:dyDescent="0.25">
      <c r="A3623" s="75"/>
      <c r="D3623" s="58"/>
      <c r="E3623" s="58"/>
      <c r="F3623" s="58"/>
      <c r="G3623" s="58"/>
      <c r="H3623" s="60"/>
      <c r="I3623" s="60"/>
      <c r="J3623" s="60"/>
      <c r="K3623" s="60"/>
      <c r="M3623" s="61"/>
      <c r="N3623" s="61"/>
      <c r="O3623" s="62"/>
      <c r="P3623" s="125"/>
      <c r="W3623" s="62"/>
      <c r="X3623" s="62"/>
    </row>
    <row r="3624" spans="1:24" s="57" customFormat="1" x14ac:dyDescent="0.25">
      <c r="A3624" s="75"/>
      <c r="D3624" s="58"/>
      <c r="E3624" s="58"/>
      <c r="F3624" s="58"/>
      <c r="G3624" s="58"/>
      <c r="H3624" s="60"/>
      <c r="I3624" s="60"/>
      <c r="J3624" s="60"/>
      <c r="K3624" s="60"/>
      <c r="M3624" s="61"/>
      <c r="N3624" s="61"/>
      <c r="O3624" s="62"/>
      <c r="P3624" s="125"/>
      <c r="W3624" s="62"/>
      <c r="X3624" s="62"/>
    </row>
    <row r="3625" spans="1:24" s="57" customFormat="1" x14ac:dyDescent="0.25">
      <c r="A3625" s="75"/>
      <c r="D3625" s="58"/>
      <c r="E3625" s="58"/>
      <c r="F3625" s="58"/>
      <c r="G3625" s="58"/>
      <c r="H3625" s="60"/>
      <c r="I3625" s="60"/>
      <c r="J3625" s="60"/>
      <c r="K3625" s="60"/>
      <c r="M3625" s="61"/>
      <c r="N3625" s="61"/>
      <c r="O3625" s="62"/>
      <c r="P3625" s="125"/>
      <c r="W3625" s="62"/>
      <c r="X3625" s="62"/>
    </row>
    <row r="3626" spans="1:24" s="57" customFormat="1" x14ac:dyDescent="0.25">
      <c r="A3626" s="75"/>
      <c r="D3626" s="58"/>
      <c r="E3626" s="58"/>
      <c r="F3626" s="58"/>
      <c r="G3626" s="58"/>
      <c r="H3626" s="60"/>
      <c r="I3626" s="60"/>
      <c r="J3626" s="60"/>
      <c r="K3626" s="60"/>
      <c r="M3626" s="61"/>
      <c r="N3626" s="61"/>
      <c r="O3626" s="62"/>
      <c r="P3626" s="125"/>
      <c r="W3626" s="62"/>
      <c r="X3626" s="62"/>
    </row>
    <row r="3627" spans="1:24" s="57" customFormat="1" x14ac:dyDescent="0.25">
      <c r="A3627" s="75"/>
      <c r="D3627" s="58"/>
      <c r="E3627" s="58"/>
      <c r="F3627" s="58"/>
      <c r="G3627" s="58"/>
      <c r="H3627" s="60"/>
      <c r="I3627" s="60"/>
      <c r="J3627" s="60"/>
      <c r="K3627" s="60"/>
      <c r="M3627" s="61"/>
      <c r="N3627" s="61"/>
      <c r="O3627" s="62"/>
      <c r="P3627" s="125"/>
      <c r="W3627" s="62"/>
      <c r="X3627" s="62"/>
    </row>
    <row r="3628" spans="1:24" s="57" customFormat="1" x14ac:dyDescent="0.25">
      <c r="A3628" s="75"/>
      <c r="D3628" s="58"/>
      <c r="E3628" s="58"/>
      <c r="F3628" s="58"/>
      <c r="G3628" s="58"/>
      <c r="H3628" s="60"/>
      <c r="I3628" s="60"/>
      <c r="J3628" s="60"/>
      <c r="K3628" s="60"/>
      <c r="M3628" s="61"/>
      <c r="N3628" s="61"/>
      <c r="O3628" s="62"/>
      <c r="P3628" s="125"/>
      <c r="W3628" s="62"/>
      <c r="X3628" s="62"/>
    </row>
    <row r="3629" spans="1:24" s="57" customFormat="1" x14ac:dyDescent="0.25">
      <c r="A3629" s="75"/>
      <c r="D3629" s="58"/>
      <c r="E3629" s="58"/>
      <c r="F3629" s="58"/>
      <c r="G3629" s="58"/>
      <c r="H3629" s="60"/>
      <c r="I3629" s="60"/>
      <c r="J3629" s="60"/>
      <c r="K3629" s="60"/>
      <c r="M3629" s="61"/>
      <c r="N3629" s="61"/>
      <c r="O3629" s="62"/>
      <c r="P3629" s="125"/>
      <c r="W3629" s="62"/>
      <c r="X3629" s="62"/>
    </row>
    <row r="3630" spans="1:24" s="57" customFormat="1" x14ac:dyDescent="0.25">
      <c r="A3630" s="75"/>
      <c r="D3630" s="58"/>
      <c r="E3630" s="58"/>
      <c r="F3630" s="58"/>
      <c r="G3630" s="58"/>
      <c r="H3630" s="60"/>
      <c r="I3630" s="60"/>
      <c r="J3630" s="60"/>
      <c r="K3630" s="60"/>
      <c r="M3630" s="61"/>
      <c r="N3630" s="61"/>
      <c r="O3630" s="62"/>
      <c r="P3630" s="125"/>
      <c r="W3630" s="62"/>
      <c r="X3630" s="62"/>
    </row>
    <row r="3631" spans="1:24" s="57" customFormat="1" x14ac:dyDescent="0.25">
      <c r="A3631" s="75"/>
      <c r="D3631" s="58"/>
      <c r="E3631" s="58"/>
      <c r="F3631" s="58"/>
      <c r="G3631" s="58"/>
      <c r="H3631" s="60"/>
      <c r="I3631" s="60"/>
      <c r="J3631" s="60"/>
      <c r="K3631" s="60"/>
      <c r="M3631" s="61"/>
      <c r="N3631" s="61"/>
      <c r="O3631" s="62"/>
      <c r="P3631" s="125"/>
      <c r="W3631" s="62"/>
      <c r="X3631" s="62"/>
    </row>
    <row r="3632" spans="1:24" s="57" customFormat="1" x14ac:dyDescent="0.25">
      <c r="A3632" s="75"/>
      <c r="D3632" s="58"/>
      <c r="E3632" s="58"/>
      <c r="F3632" s="58"/>
      <c r="G3632" s="58"/>
      <c r="H3632" s="60"/>
      <c r="I3632" s="60"/>
      <c r="J3632" s="60"/>
      <c r="K3632" s="60"/>
      <c r="M3632" s="61"/>
      <c r="N3632" s="61"/>
      <c r="O3632" s="62"/>
      <c r="P3632" s="125"/>
      <c r="W3632" s="62"/>
      <c r="X3632" s="62"/>
    </row>
    <row r="3633" spans="1:24" s="57" customFormat="1" x14ac:dyDescent="0.25">
      <c r="A3633" s="75"/>
      <c r="D3633" s="58"/>
      <c r="E3633" s="58"/>
      <c r="F3633" s="58"/>
      <c r="G3633" s="58"/>
      <c r="H3633" s="60"/>
      <c r="I3633" s="60"/>
      <c r="J3633" s="60"/>
      <c r="K3633" s="60"/>
      <c r="M3633" s="61"/>
      <c r="N3633" s="61"/>
      <c r="O3633" s="62"/>
      <c r="P3633" s="125"/>
      <c r="W3633" s="62"/>
      <c r="X3633" s="62"/>
    </row>
    <row r="3634" spans="1:24" s="57" customFormat="1" x14ac:dyDescent="0.25">
      <c r="A3634" s="75"/>
      <c r="D3634" s="58"/>
      <c r="E3634" s="58"/>
      <c r="F3634" s="58"/>
      <c r="G3634" s="58"/>
      <c r="H3634" s="60"/>
      <c r="I3634" s="60"/>
      <c r="J3634" s="60"/>
      <c r="K3634" s="60"/>
      <c r="M3634" s="61"/>
      <c r="N3634" s="61"/>
      <c r="O3634" s="62"/>
      <c r="P3634" s="125"/>
      <c r="W3634" s="62"/>
      <c r="X3634" s="62"/>
    </row>
    <row r="3635" spans="1:24" s="57" customFormat="1" x14ac:dyDescent="0.25">
      <c r="A3635" s="75"/>
      <c r="D3635" s="58"/>
      <c r="E3635" s="58"/>
      <c r="F3635" s="58"/>
      <c r="G3635" s="58"/>
      <c r="H3635" s="60"/>
      <c r="I3635" s="60"/>
      <c r="J3635" s="60"/>
      <c r="K3635" s="60"/>
      <c r="M3635" s="61"/>
      <c r="N3635" s="61"/>
      <c r="O3635" s="62"/>
      <c r="P3635" s="125"/>
      <c r="W3635" s="62"/>
      <c r="X3635" s="62"/>
    </row>
    <row r="3636" spans="1:24" s="57" customFormat="1" x14ac:dyDescent="0.25">
      <c r="A3636" s="75"/>
      <c r="D3636" s="58"/>
      <c r="E3636" s="58"/>
      <c r="F3636" s="58"/>
      <c r="G3636" s="58"/>
      <c r="H3636" s="60"/>
      <c r="I3636" s="60"/>
      <c r="J3636" s="60"/>
      <c r="K3636" s="60"/>
      <c r="M3636" s="61"/>
      <c r="N3636" s="61"/>
      <c r="O3636" s="62"/>
      <c r="P3636" s="125"/>
      <c r="W3636" s="62"/>
      <c r="X3636" s="62"/>
    </row>
    <row r="3637" spans="1:24" s="57" customFormat="1" x14ac:dyDescent="0.25">
      <c r="A3637" s="75"/>
      <c r="D3637" s="58"/>
      <c r="E3637" s="58"/>
      <c r="F3637" s="58"/>
      <c r="G3637" s="58"/>
      <c r="H3637" s="60"/>
      <c r="I3637" s="60"/>
      <c r="J3637" s="60"/>
      <c r="K3637" s="60"/>
      <c r="M3637" s="61"/>
      <c r="N3637" s="61"/>
      <c r="O3637" s="62"/>
      <c r="P3637" s="125"/>
      <c r="W3637" s="62"/>
      <c r="X3637" s="62"/>
    </row>
    <row r="3638" spans="1:24" s="57" customFormat="1" x14ac:dyDescent="0.25">
      <c r="A3638" s="75"/>
      <c r="D3638" s="58"/>
      <c r="E3638" s="58"/>
      <c r="F3638" s="58"/>
      <c r="G3638" s="58"/>
      <c r="H3638" s="60"/>
      <c r="I3638" s="60"/>
      <c r="J3638" s="60"/>
      <c r="K3638" s="60"/>
      <c r="M3638" s="61"/>
      <c r="N3638" s="61"/>
      <c r="O3638" s="62"/>
      <c r="P3638" s="125"/>
      <c r="W3638" s="62"/>
      <c r="X3638" s="62"/>
    </row>
    <row r="3639" spans="1:24" s="57" customFormat="1" x14ac:dyDescent="0.25">
      <c r="A3639" s="75"/>
      <c r="D3639" s="58"/>
      <c r="E3639" s="58"/>
      <c r="F3639" s="58"/>
      <c r="G3639" s="58"/>
      <c r="H3639" s="60"/>
      <c r="I3639" s="60"/>
      <c r="J3639" s="60"/>
      <c r="K3639" s="60"/>
      <c r="M3639" s="61"/>
      <c r="N3639" s="61"/>
      <c r="O3639" s="62"/>
      <c r="P3639" s="125"/>
      <c r="W3639" s="62"/>
      <c r="X3639" s="62"/>
    </row>
    <row r="3640" spans="1:24" s="57" customFormat="1" x14ac:dyDescent="0.25">
      <c r="A3640" s="75"/>
      <c r="D3640" s="58"/>
      <c r="E3640" s="58"/>
      <c r="F3640" s="58"/>
      <c r="G3640" s="58"/>
      <c r="H3640" s="60"/>
      <c r="I3640" s="60"/>
      <c r="J3640" s="60"/>
      <c r="K3640" s="60"/>
      <c r="M3640" s="61"/>
      <c r="N3640" s="61"/>
      <c r="O3640" s="62"/>
      <c r="P3640" s="125"/>
      <c r="W3640" s="62"/>
      <c r="X3640" s="62"/>
    </row>
    <row r="3641" spans="1:24" s="57" customFormat="1" x14ac:dyDescent="0.25">
      <c r="A3641" s="75"/>
      <c r="D3641" s="58"/>
      <c r="E3641" s="58"/>
      <c r="F3641" s="58"/>
      <c r="G3641" s="58"/>
      <c r="H3641" s="60"/>
      <c r="I3641" s="60"/>
      <c r="J3641" s="60"/>
      <c r="K3641" s="60"/>
      <c r="M3641" s="61"/>
      <c r="N3641" s="61"/>
      <c r="O3641" s="62"/>
      <c r="P3641" s="125"/>
      <c r="W3641" s="62"/>
      <c r="X3641" s="62"/>
    </row>
    <row r="3642" spans="1:24" s="57" customFormat="1" x14ac:dyDescent="0.25">
      <c r="A3642" s="75"/>
      <c r="D3642" s="58"/>
      <c r="E3642" s="58"/>
      <c r="F3642" s="58"/>
      <c r="G3642" s="58"/>
      <c r="H3642" s="60"/>
      <c r="I3642" s="60"/>
      <c r="J3642" s="60"/>
      <c r="K3642" s="60"/>
      <c r="M3642" s="61"/>
      <c r="N3642" s="61"/>
      <c r="O3642" s="62"/>
      <c r="P3642" s="125"/>
      <c r="W3642" s="62"/>
      <c r="X3642" s="62"/>
    </row>
    <row r="3643" spans="1:24" s="57" customFormat="1" x14ac:dyDescent="0.25">
      <c r="A3643" s="75"/>
      <c r="D3643" s="58"/>
      <c r="E3643" s="58"/>
      <c r="F3643" s="58"/>
      <c r="G3643" s="58"/>
      <c r="H3643" s="60"/>
      <c r="I3643" s="60"/>
      <c r="J3643" s="60"/>
      <c r="K3643" s="60"/>
      <c r="M3643" s="61"/>
      <c r="N3643" s="61"/>
      <c r="O3643" s="62"/>
      <c r="P3643" s="125"/>
      <c r="W3643" s="62"/>
      <c r="X3643" s="62"/>
    </row>
    <row r="3644" spans="1:24" s="57" customFormat="1" x14ac:dyDescent="0.25">
      <c r="A3644" s="75"/>
      <c r="D3644" s="58"/>
      <c r="E3644" s="58"/>
      <c r="F3644" s="58"/>
      <c r="G3644" s="58"/>
      <c r="H3644" s="60"/>
      <c r="I3644" s="60"/>
      <c r="J3644" s="60"/>
      <c r="K3644" s="60"/>
      <c r="M3644" s="61"/>
      <c r="N3644" s="61"/>
      <c r="O3644" s="62"/>
      <c r="P3644" s="125"/>
      <c r="W3644" s="62"/>
      <c r="X3644" s="62"/>
    </row>
    <row r="3645" spans="1:24" s="57" customFormat="1" x14ac:dyDescent="0.25">
      <c r="A3645" s="75"/>
      <c r="D3645" s="58"/>
      <c r="E3645" s="58"/>
      <c r="F3645" s="58"/>
      <c r="G3645" s="58"/>
      <c r="H3645" s="60"/>
      <c r="I3645" s="60"/>
      <c r="J3645" s="60"/>
      <c r="K3645" s="60"/>
      <c r="M3645" s="61"/>
      <c r="N3645" s="61"/>
      <c r="O3645" s="62"/>
      <c r="P3645" s="125"/>
      <c r="W3645" s="62"/>
      <c r="X3645" s="62"/>
    </row>
    <row r="3646" spans="1:24" s="57" customFormat="1" x14ac:dyDescent="0.25">
      <c r="A3646" s="75"/>
      <c r="D3646" s="58"/>
      <c r="E3646" s="58"/>
      <c r="F3646" s="58"/>
      <c r="G3646" s="58"/>
      <c r="H3646" s="60"/>
      <c r="I3646" s="60"/>
      <c r="J3646" s="60"/>
      <c r="K3646" s="60"/>
      <c r="M3646" s="61"/>
      <c r="N3646" s="61"/>
      <c r="O3646" s="62"/>
      <c r="P3646" s="125"/>
      <c r="W3646" s="62"/>
      <c r="X3646" s="62"/>
    </row>
    <row r="3647" spans="1:24" s="57" customFormat="1" x14ac:dyDescent="0.25">
      <c r="A3647" s="75"/>
      <c r="D3647" s="58"/>
      <c r="E3647" s="58"/>
      <c r="F3647" s="58"/>
      <c r="G3647" s="58"/>
      <c r="H3647" s="60"/>
      <c r="I3647" s="60"/>
      <c r="J3647" s="60"/>
      <c r="K3647" s="60"/>
      <c r="M3647" s="61"/>
      <c r="N3647" s="61"/>
      <c r="O3647" s="62"/>
      <c r="P3647" s="125"/>
      <c r="W3647" s="62"/>
      <c r="X3647" s="62"/>
    </row>
    <row r="3648" spans="1:24" s="57" customFormat="1" x14ac:dyDescent="0.25">
      <c r="A3648" s="75"/>
      <c r="D3648" s="58"/>
      <c r="E3648" s="58"/>
      <c r="F3648" s="58"/>
      <c r="G3648" s="58"/>
      <c r="H3648" s="60"/>
      <c r="I3648" s="60"/>
      <c r="J3648" s="60"/>
      <c r="K3648" s="60"/>
      <c r="M3648" s="61"/>
      <c r="N3648" s="61"/>
      <c r="O3648" s="62"/>
      <c r="P3648" s="125"/>
      <c r="W3648" s="62"/>
      <c r="X3648" s="62"/>
    </row>
    <row r="3649" spans="1:24" s="57" customFormat="1" x14ac:dyDescent="0.25">
      <c r="A3649" s="75"/>
      <c r="D3649" s="58"/>
      <c r="E3649" s="58"/>
      <c r="F3649" s="58"/>
      <c r="G3649" s="58"/>
      <c r="H3649" s="60"/>
      <c r="I3649" s="60"/>
      <c r="J3649" s="60"/>
      <c r="K3649" s="60"/>
      <c r="M3649" s="61"/>
      <c r="N3649" s="61"/>
      <c r="O3649" s="62"/>
      <c r="P3649" s="125"/>
      <c r="W3649" s="62"/>
      <c r="X3649" s="62"/>
    </row>
    <row r="3650" spans="1:24" s="57" customFormat="1" x14ac:dyDescent="0.25">
      <c r="A3650" s="75"/>
      <c r="D3650" s="58"/>
      <c r="E3650" s="58"/>
      <c r="F3650" s="58"/>
      <c r="G3650" s="58"/>
      <c r="H3650" s="60"/>
      <c r="I3650" s="60"/>
      <c r="J3650" s="60"/>
      <c r="K3650" s="60"/>
      <c r="M3650" s="61"/>
      <c r="N3650" s="61"/>
      <c r="O3650" s="62"/>
      <c r="P3650" s="125"/>
      <c r="W3650" s="62"/>
      <c r="X3650" s="62"/>
    </row>
    <row r="3651" spans="1:24" s="57" customFormat="1" x14ac:dyDescent="0.25">
      <c r="A3651" s="75"/>
      <c r="D3651" s="58"/>
      <c r="E3651" s="58"/>
      <c r="F3651" s="58"/>
      <c r="G3651" s="58"/>
      <c r="H3651" s="60"/>
      <c r="I3651" s="60"/>
      <c r="J3651" s="60"/>
      <c r="K3651" s="60"/>
      <c r="M3651" s="61"/>
      <c r="N3651" s="61"/>
      <c r="O3651" s="62"/>
      <c r="P3651" s="125"/>
      <c r="W3651" s="62"/>
      <c r="X3651" s="62"/>
    </row>
    <row r="3652" spans="1:24" s="57" customFormat="1" x14ac:dyDescent="0.25">
      <c r="A3652" s="75"/>
      <c r="D3652" s="58"/>
      <c r="E3652" s="58"/>
      <c r="F3652" s="58"/>
      <c r="G3652" s="58"/>
      <c r="H3652" s="60"/>
      <c r="I3652" s="60"/>
      <c r="J3652" s="60"/>
      <c r="K3652" s="60"/>
      <c r="M3652" s="61"/>
      <c r="N3652" s="61"/>
      <c r="O3652" s="62"/>
      <c r="P3652" s="125"/>
      <c r="W3652" s="62"/>
      <c r="X3652" s="62"/>
    </row>
    <row r="3653" spans="1:24" s="57" customFormat="1" x14ac:dyDescent="0.25">
      <c r="A3653" s="75"/>
      <c r="D3653" s="58"/>
      <c r="E3653" s="58"/>
      <c r="F3653" s="58"/>
      <c r="G3653" s="58"/>
      <c r="H3653" s="60"/>
      <c r="I3653" s="60"/>
      <c r="J3653" s="60"/>
      <c r="K3653" s="60"/>
      <c r="M3653" s="61"/>
      <c r="N3653" s="61"/>
      <c r="O3653" s="62"/>
      <c r="P3653" s="125"/>
      <c r="W3653" s="62"/>
      <c r="X3653" s="62"/>
    </row>
    <row r="3654" spans="1:24" s="57" customFormat="1" x14ac:dyDescent="0.25">
      <c r="A3654" s="75"/>
      <c r="D3654" s="58"/>
      <c r="E3654" s="58"/>
      <c r="F3654" s="58"/>
      <c r="G3654" s="58"/>
      <c r="H3654" s="60"/>
      <c r="I3654" s="60"/>
      <c r="J3654" s="60"/>
      <c r="K3654" s="60"/>
      <c r="M3654" s="61"/>
      <c r="N3654" s="61"/>
      <c r="O3654" s="62"/>
      <c r="P3654" s="125"/>
      <c r="W3654" s="62"/>
      <c r="X3654" s="62"/>
    </row>
    <row r="3655" spans="1:24" s="57" customFormat="1" x14ac:dyDescent="0.25">
      <c r="A3655" s="75"/>
      <c r="D3655" s="58"/>
      <c r="E3655" s="58"/>
      <c r="F3655" s="58"/>
      <c r="G3655" s="58"/>
      <c r="H3655" s="60"/>
      <c r="I3655" s="60"/>
      <c r="J3655" s="60"/>
      <c r="K3655" s="60"/>
      <c r="M3655" s="61"/>
      <c r="N3655" s="61"/>
      <c r="O3655" s="62"/>
      <c r="P3655" s="125"/>
      <c r="W3655" s="62"/>
      <c r="X3655" s="62"/>
    </row>
    <row r="3656" spans="1:24" s="57" customFormat="1" x14ac:dyDescent="0.25">
      <c r="A3656" s="75"/>
      <c r="D3656" s="58"/>
      <c r="E3656" s="58"/>
      <c r="F3656" s="58"/>
      <c r="G3656" s="58"/>
      <c r="H3656" s="60"/>
      <c r="I3656" s="60"/>
      <c r="J3656" s="60"/>
      <c r="K3656" s="60"/>
      <c r="M3656" s="61"/>
      <c r="N3656" s="61"/>
      <c r="O3656" s="62"/>
      <c r="P3656" s="125"/>
      <c r="W3656" s="62"/>
      <c r="X3656" s="62"/>
    </row>
    <row r="3657" spans="1:24" s="57" customFormat="1" x14ac:dyDescent="0.25">
      <c r="A3657" s="75"/>
      <c r="D3657" s="58"/>
      <c r="E3657" s="58"/>
      <c r="F3657" s="58"/>
      <c r="G3657" s="58"/>
      <c r="H3657" s="60"/>
      <c r="I3657" s="60"/>
      <c r="J3657" s="60"/>
      <c r="K3657" s="60"/>
      <c r="M3657" s="61"/>
      <c r="N3657" s="61"/>
      <c r="O3657" s="62"/>
      <c r="P3657" s="125"/>
      <c r="W3657" s="62"/>
      <c r="X3657" s="62"/>
    </row>
    <row r="3658" spans="1:24" s="57" customFormat="1" x14ac:dyDescent="0.25">
      <c r="A3658" s="75"/>
      <c r="D3658" s="58"/>
      <c r="E3658" s="58"/>
      <c r="F3658" s="58"/>
      <c r="G3658" s="58"/>
      <c r="H3658" s="60"/>
      <c r="I3658" s="60"/>
      <c r="J3658" s="60"/>
      <c r="K3658" s="60"/>
      <c r="M3658" s="61"/>
      <c r="N3658" s="61"/>
      <c r="O3658" s="62"/>
      <c r="P3658" s="125"/>
      <c r="W3658" s="62"/>
      <c r="X3658" s="62"/>
    </row>
    <row r="3659" spans="1:24" s="57" customFormat="1" x14ac:dyDescent="0.25">
      <c r="A3659" s="75"/>
      <c r="D3659" s="58"/>
      <c r="E3659" s="58"/>
      <c r="F3659" s="58"/>
      <c r="G3659" s="58"/>
      <c r="H3659" s="60"/>
      <c r="I3659" s="60"/>
      <c r="J3659" s="60"/>
      <c r="K3659" s="60"/>
      <c r="M3659" s="61"/>
      <c r="N3659" s="61"/>
      <c r="O3659" s="62"/>
      <c r="P3659" s="125"/>
      <c r="W3659" s="62"/>
      <c r="X3659" s="62"/>
    </row>
    <row r="3660" spans="1:24" s="57" customFormat="1" x14ac:dyDescent="0.25">
      <c r="A3660" s="75"/>
      <c r="D3660" s="58"/>
      <c r="E3660" s="58"/>
      <c r="F3660" s="58"/>
      <c r="G3660" s="58"/>
      <c r="H3660" s="60"/>
      <c r="I3660" s="60"/>
      <c r="J3660" s="60"/>
      <c r="K3660" s="60"/>
      <c r="M3660" s="61"/>
      <c r="N3660" s="61"/>
      <c r="O3660" s="62"/>
      <c r="P3660" s="125"/>
      <c r="W3660" s="62"/>
      <c r="X3660" s="62"/>
    </row>
    <row r="3661" spans="1:24" s="57" customFormat="1" x14ac:dyDescent="0.25">
      <c r="A3661" s="75"/>
      <c r="D3661" s="58"/>
      <c r="E3661" s="58"/>
      <c r="F3661" s="58"/>
      <c r="G3661" s="58"/>
      <c r="H3661" s="60"/>
      <c r="I3661" s="60"/>
      <c r="J3661" s="60"/>
      <c r="K3661" s="60"/>
      <c r="M3661" s="61"/>
      <c r="N3661" s="61"/>
      <c r="O3661" s="62"/>
      <c r="P3661" s="125"/>
      <c r="W3661" s="62"/>
      <c r="X3661" s="62"/>
    </row>
    <row r="3662" spans="1:24" s="57" customFormat="1" x14ac:dyDescent="0.25">
      <c r="A3662" s="75"/>
      <c r="D3662" s="58"/>
      <c r="E3662" s="58"/>
      <c r="F3662" s="58"/>
      <c r="G3662" s="58"/>
      <c r="H3662" s="60"/>
      <c r="I3662" s="60"/>
      <c r="J3662" s="60"/>
      <c r="K3662" s="60"/>
      <c r="M3662" s="61"/>
      <c r="N3662" s="61"/>
      <c r="O3662" s="62"/>
      <c r="P3662" s="125"/>
      <c r="W3662" s="62"/>
      <c r="X3662" s="62"/>
    </row>
    <row r="3663" spans="1:24" s="57" customFormat="1" x14ac:dyDescent="0.25">
      <c r="A3663" s="75"/>
      <c r="D3663" s="58"/>
      <c r="E3663" s="58"/>
      <c r="F3663" s="58"/>
      <c r="G3663" s="58"/>
      <c r="H3663" s="60"/>
      <c r="I3663" s="60"/>
      <c r="J3663" s="60"/>
      <c r="K3663" s="60"/>
      <c r="M3663" s="61"/>
      <c r="N3663" s="61"/>
      <c r="O3663" s="62"/>
      <c r="P3663" s="125"/>
      <c r="W3663" s="62"/>
      <c r="X3663" s="62"/>
    </row>
    <row r="3664" spans="1:24" s="57" customFormat="1" x14ac:dyDescent="0.25">
      <c r="A3664" s="75"/>
      <c r="D3664" s="58"/>
      <c r="E3664" s="58"/>
      <c r="F3664" s="58"/>
      <c r="G3664" s="58"/>
      <c r="H3664" s="60"/>
      <c r="I3664" s="60"/>
      <c r="J3664" s="60"/>
      <c r="K3664" s="60"/>
      <c r="M3664" s="61"/>
      <c r="N3664" s="61"/>
      <c r="O3664" s="62"/>
      <c r="P3664" s="125"/>
      <c r="W3664" s="62"/>
      <c r="X3664" s="62"/>
    </row>
    <row r="3665" spans="1:24" s="57" customFormat="1" x14ac:dyDescent="0.25">
      <c r="A3665" s="75"/>
      <c r="D3665" s="58"/>
      <c r="E3665" s="58"/>
      <c r="F3665" s="58"/>
      <c r="G3665" s="58"/>
      <c r="H3665" s="60"/>
      <c r="I3665" s="60"/>
      <c r="J3665" s="60"/>
      <c r="K3665" s="60"/>
      <c r="M3665" s="61"/>
      <c r="N3665" s="61"/>
      <c r="O3665" s="62"/>
      <c r="P3665" s="125"/>
      <c r="W3665" s="62"/>
      <c r="X3665" s="62"/>
    </row>
    <row r="3666" spans="1:24" s="57" customFormat="1" x14ac:dyDescent="0.25">
      <c r="A3666" s="75"/>
      <c r="D3666" s="58"/>
      <c r="E3666" s="58"/>
      <c r="F3666" s="58"/>
      <c r="G3666" s="58"/>
      <c r="H3666" s="60"/>
      <c r="I3666" s="60"/>
      <c r="J3666" s="60"/>
      <c r="K3666" s="60"/>
      <c r="M3666" s="61"/>
      <c r="N3666" s="61"/>
      <c r="O3666" s="62"/>
      <c r="P3666" s="125"/>
      <c r="W3666" s="62"/>
      <c r="X3666" s="62"/>
    </row>
    <row r="3667" spans="1:24" s="57" customFormat="1" x14ac:dyDescent="0.25">
      <c r="A3667" s="75"/>
      <c r="D3667" s="58"/>
      <c r="E3667" s="58"/>
      <c r="F3667" s="58"/>
      <c r="G3667" s="58"/>
      <c r="H3667" s="60"/>
      <c r="I3667" s="60"/>
      <c r="J3667" s="60"/>
      <c r="K3667" s="60"/>
      <c r="M3667" s="61"/>
      <c r="N3667" s="61"/>
      <c r="O3667" s="62"/>
      <c r="P3667" s="125"/>
      <c r="W3667" s="62"/>
      <c r="X3667" s="62"/>
    </row>
    <row r="3668" spans="1:24" s="57" customFormat="1" x14ac:dyDescent="0.25">
      <c r="A3668" s="75"/>
      <c r="D3668" s="58"/>
      <c r="E3668" s="58"/>
      <c r="F3668" s="58"/>
      <c r="G3668" s="58"/>
      <c r="H3668" s="60"/>
      <c r="I3668" s="60"/>
      <c r="J3668" s="60"/>
      <c r="K3668" s="60"/>
      <c r="M3668" s="61"/>
      <c r="N3668" s="61"/>
      <c r="O3668" s="62"/>
      <c r="P3668" s="125"/>
      <c r="W3668" s="62"/>
      <c r="X3668" s="62"/>
    </row>
    <row r="3669" spans="1:24" s="57" customFormat="1" x14ac:dyDescent="0.25">
      <c r="A3669" s="75"/>
      <c r="D3669" s="58"/>
      <c r="E3669" s="58"/>
      <c r="F3669" s="58"/>
      <c r="G3669" s="58"/>
      <c r="H3669" s="60"/>
      <c r="I3669" s="60"/>
      <c r="J3669" s="60"/>
      <c r="K3669" s="60"/>
      <c r="M3669" s="61"/>
      <c r="N3669" s="61"/>
      <c r="O3669" s="62"/>
      <c r="P3669" s="125"/>
      <c r="W3669" s="62"/>
      <c r="X3669" s="62"/>
    </row>
    <row r="3670" spans="1:24" s="57" customFormat="1" x14ac:dyDescent="0.25">
      <c r="A3670" s="75"/>
      <c r="D3670" s="58"/>
      <c r="E3670" s="58"/>
      <c r="F3670" s="58"/>
      <c r="G3670" s="58"/>
      <c r="H3670" s="60"/>
      <c r="I3670" s="60"/>
      <c r="J3670" s="60"/>
      <c r="K3670" s="60"/>
      <c r="M3670" s="61"/>
      <c r="N3670" s="61"/>
      <c r="O3670" s="62"/>
      <c r="P3670" s="125"/>
      <c r="W3670" s="62"/>
      <c r="X3670" s="62"/>
    </row>
    <row r="3671" spans="1:24" s="57" customFormat="1" x14ac:dyDescent="0.25">
      <c r="A3671" s="75"/>
      <c r="D3671" s="58"/>
      <c r="E3671" s="58"/>
      <c r="F3671" s="58"/>
      <c r="G3671" s="58"/>
      <c r="H3671" s="60"/>
      <c r="I3671" s="60"/>
      <c r="J3671" s="60"/>
      <c r="K3671" s="60"/>
      <c r="M3671" s="61"/>
      <c r="N3671" s="61"/>
      <c r="O3671" s="62"/>
      <c r="P3671" s="125"/>
      <c r="W3671" s="62"/>
      <c r="X3671" s="62"/>
    </row>
    <row r="3672" spans="1:24" s="57" customFormat="1" x14ac:dyDescent="0.25">
      <c r="A3672" s="75"/>
      <c r="D3672" s="58"/>
      <c r="E3672" s="58"/>
      <c r="F3672" s="58"/>
      <c r="G3672" s="58"/>
      <c r="H3672" s="60"/>
      <c r="I3672" s="60"/>
      <c r="J3672" s="60"/>
      <c r="K3672" s="60"/>
      <c r="M3672" s="61"/>
      <c r="N3672" s="61"/>
      <c r="O3672" s="62"/>
      <c r="P3672" s="125"/>
      <c r="W3672" s="62"/>
      <c r="X3672" s="62"/>
    </row>
    <row r="3673" spans="1:24" s="57" customFormat="1" x14ac:dyDescent="0.25">
      <c r="A3673" s="75"/>
      <c r="D3673" s="58"/>
      <c r="E3673" s="58"/>
      <c r="F3673" s="58"/>
      <c r="G3673" s="58"/>
      <c r="H3673" s="60"/>
      <c r="I3673" s="60"/>
      <c r="J3673" s="60"/>
      <c r="K3673" s="60"/>
      <c r="M3673" s="61"/>
      <c r="N3673" s="61"/>
      <c r="O3673" s="62"/>
      <c r="P3673" s="125"/>
      <c r="W3673" s="62"/>
      <c r="X3673" s="62"/>
    </row>
    <row r="3674" spans="1:24" s="57" customFormat="1" x14ac:dyDescent="0.25">
      <c r="A3674" s="75"/>
      <c r="D3674" s="58"/>
      <c r="E3674" s="58"/>
      <c r="F3674" s="58"/>
      <c r="G3674" s="58"/>
      <c r="H3674" s="60"/>
      <c r="I3674" s="60"/>
      <c r="J3674" s="60"/>
      <c r="K3674" s="60"/>
      <c r="M3674" s="61"/>
      <c r="N3674" s="61"/>
      <c r="O3674" s="62"/>
      <c r="P3674" s="125"/>
      <c r="W3674" s="62"/>
      <c r="X3674" s="62"/>
    </row>
    <row r="3675" spans="1:24" s="57" customFormat="1" x14ac:dyDescent="0.25">
      <c r="A3675" s="75"/>
      <c r="D3675" s="58"/>
      <c r="E3675" s="58"/>
      <c r="F3675" s="58"/>
      <c r="G3675" s="58"/>
      <c r="H3675" s="60"/>
      <c r="I3675" s="60"/>
      <c r="J3675" s="60"/>
      <c r="K3675" s="60"/>
      <c r="M3675" s="61"/>
      <c r="N3675" s="61"/>
      <c r="O3675" s="62"/>
      <c r="P3675" s="125"/>
      <c r="W3675" s="62"/>
      <c r="X3675" s="62"/>
    </row>
    <row r="3676" spans="1:24" s="57" customFormat="1" x14ac:dyDescent="0.25">
      <c r="A3676" s="75"/>
      <c r="D3676" s="58"/>
      <c r="E3676" s="58"/>
      <c r="F3676" s="58"/>
      <c r="G3676" s="58"/>
      <c r="H3676" s="60"/>
      <c r="I3676" s="60"/>
      <c r="J3676" s="60"/>
      <c r="K3676" s="60"/>
      <c r="M3676" s="61"/>
      <c r="N3676" s="61"/>
      <c r="O3676" s="62"/>
      <c r="P3676" s="125"/>
      <c r="W3676" s="62"/>
      <c r="X3676" s="62"/>
    </row>
    <row r="3677" spans="1:24" s="57" customFormat="1" x14ac:dyDescent="0.25">
      <c r="A3677" s="75"/>
      <c r="D3677" s="58"/>
      <c r="E3677" s="58"/>
      <c r="F3677" s="58"/>
      <c r="G3677" s="58"/>
      <c r="H3677" s="60"/>
      <c r="I3677" s="60"/>
      <c r="J3677" s="60"/>
      <c r="K3677" s="60"/>
      <c r="M3677" s="61"/>
      <c r="N3677" s="61"/>
      <c r="O3677" s="62"/>
      <c r="P3677" s="125"/>
      <c r="W3677" s="62"/>
      <c r="X3677" s="62"/>
    </row>
    <row r="3678" spans="1:24" s="57" customFormat="1" x14ac:dyDescent="0.25">
      <c r="A3678" s="75"/>
      <c r="D3678" s="58"/>
      <c r="E3678" s="58"/>
      <c r="F3678" s="58"/>
      <c r="G3678" s="58"/>
      <c r="H3678" s="60"/>
      <c r="I3678" s="60"/>
      <c r="J3678" s="60"/>
      <c r="K3678" s="60"/>
      <c r="M3678" s="61"/>
      <c r="N3678" s="61"/>
      <c r="O3678" s="62"/>
      <c r="P3678" s="125"/>
      <c r="W3678" s="62"/>
      <c r="X3678" s="62"/>
    </row>
    <row r="3679" spans="1:24" s="57" customFormat="1" x14ac:dyDescent="0.25">
      <c r="A3679" s="75"/>
      <c r="D3679" s="58"/>
      <c r="E3679" s="58"/>
      <c r="F3679" s="58"/>
      <c r="G3679" s="58"/>
      <c r="H3679" s="60"/>
      <c r="I3679" s="60"/>
      <c r="J3679" s="60"/>
      <c r="K3679" s="60"/>
      <c r="M3679" s="61"/>
      <c r="N3679" s="61"/>
      <c r="O3679" s="62"/>
      <c r="P3679" s="125"/>
      <c r="W3679" s="62"/>
      <c r="X3679" s="62"/>
    </row>
    <row r="3680" spans="1:24" s="57" customFormat="1" x14ac:dyDescent="0.25">
      <c r="A3680" s="75"/>
      <c r="D3680" s="58"/>
      <c r="E3680" s="58"/>
      <c r="F3680" s="58"/>
      <c r="G3680" s="58"/>
      <c r="H3680" s="60"/>
      <c r="I3680" s="60"/>
      <c r="J3680" s="60"/>
      <c r="K3680" s="60"/>
      <c r="M3680" s="61"/>
      <c r="N3680" s="61"/>
      <c r="O3680" s="62"/>
      <c r="P3680" s="125"/>
      <c r="W3680" s="62"/>
      <c r="X3680" s="62"/>
    </row>
    <row r="3681" spans="1:24" s="57" customFormat="1" x14ac:dyDescent="0.25">
      <c r="A3681" s="75"/>
      <c r="D3681" s="58"/>
      <c r="E3681" s="58"/>
      <c r="F3681" s="58"/>
      <c r="G3681" s="58"/>
      <c r="H3681" s="60"/>
      <c r="I3681" s="60"/>
      <c r="J3681" s="60"/>
      <c r="K3681" s="60"/>
      <c r="M3681" s="61"/>
      <c r="N3681" s="61"/>
      <c r="O3681" s="62"/>
      <c r="P3681" s="125"/>
      <c r="W3681" s="62"/>
      <c r="X3681" s="62"/>
    </row>
    <row r="3682" spans="1:24" s="57" customFormat="1" x14ac:dyDescent="0.25">
      <c r="A3682" s="75"/>
      <c r="D3682" s="58"/>
      <c r="E3682" s="58"/>
      <c r="F3682" s="58"/>
      <c r="G3682" s="58"/>
      <c r="H3682" s="60"/>
      <c r="I3682" s="60"/>
      <c r="J3682" s="60"/>
      <c r="K3682" s="60"/>
      <c r="M3682" s="61"/>
      <c r="N3682" s="61"/>
      <c r="O3682" s="62"/>
      <c r="P3682" s="125"/>
      <c r="W3682" s="62"/>
      <c r="X3682" s="62"/>
    </row>
    <row r="3683" spans="1:24" s="57" customFormat="1" x14ac:dyDescent="0.25">
      <c r="A3683" s="75"/>
      <c r="D3683" s="58"/>
      <c r="E3683" s="58"/>
      <c r="F3683" s="58"/>
      <c r="G3683" s="58"/>
      <c r="H3683" s="60"/>
      <c r="I3683" s="60"/>
      <c r="J3683" s="60"/>
      <c r="K3683" s="60"/>
      <c r="M3683" s="61"/>
      <c r="N3683" s="61"/>
      <c r="O3683" s="62"/>
      <c r="P3683" s="125"/>
      <c r="W3683" s="62"/>
      <c r="X3683" s="62"/>
    </row>
    <row r="3684" spans="1:24" s="57" customFormat="1" x14ac:dyDescent="0.25">
      <c r="A3684" s="75"/>
      <c r="D3684" s="58"/>
      <c r="E3684" s="58"/>
      <c r="F3684" s="58"/>
      <c r="G3684" s="58"/>
      <c r="H3684" s="60"/>
      <c r="I3684" s="60"/>
      <c r="J3684" s="60"/>
      <c r="K3684" s="60"/>
      <c r="M3684" s="61"/>
      <c r="N3684" s="61"/>
      <c r="O3684" s="62"/>
      <c r="P3684" s="125"/>
      <c r="W3684" s="62"/>
      <c r="X3684" s="62"/>
    </row>
    <row r="3685" spans="1:24" s="57" customFormat="1" x14ac:dyDescent="0.25">
      <c r="A3685" s="75"/>
      <c r="D3685" s="58"/>
      <c r="E3685" s="58"/>
      <c r="F3685" s="58"/>
      <c r="G3685" s="58"/>
      <c r="H3685" s="60"/>
      <c r="I3685" s="60"/>
      <c r="J3685" s="60"/>
      <c r="K3685" s="60"/>
      <c r="M3685" s="61"/>
      <c r="N3685" s="61"/>
      <c r="O3685" s="62"/>
      <c r="P3685" s="125"/>
      <c r="W3685" s="62"/>
      <c r="X3685" s="62"/>
    </row>
    <row r="3686" spans="1:24" s="57" customFormat="1" x14ac:dyDescent="0.25">
      <c r="A3686" s="75"/>
      <c r="D3686" s="58"/>
      <c r="E3686" s="58"/>
      <c r="F3686" s="58"/>
      <c r="G3686" s="58"/>
      <c r="H3686" s="60"/>
      <c r="I3686" s="60"/>
      <c r="J3686" s="60"/>
      <c r="K3686" s="60"/>
      <c r="M3686" s="61"/>
      <c r="N3686" s="61"/>
      <c r="O3686" s="62"/>
      <c r="P3686" s="125"/>
      <c r="W3686" s="62"/>
      <c r="X3686" s="62"/>
    </row>
    <row r="3687" spans="1:24" s="57" customFormat="1" x14ac:dyDescent="0.25">
      <c r="A3687" s="75"/>
      <c r="D3687" s="58"/>
      <c r="E3687" s="58"/>
      <c r="F3687" s="58"/>
      <c r="G3687" s="58"/>
      <c r="H3687" s="60"/>
      <c r="I3687" s="60"/>
      <c r="J3687" s="60"/>
      <c r="K3687" s="60"/>
      <c r="M3687" s="61"/>
      <c r="N3687" s="61"/>
      <c r="O3687" s="62"/>
      <c r="P3687" s="125"/>
      <c r="W3687" s="62"/>
      <c r="X3687" s="62"/>
    </row>
    <row r="3688" spans="1:24" s="57" customFormat="1" x14ac:dyDescent="0.25">
      <c r="A3688" s="75"/>
      <c r="D3688" s="58"/>
      <c r="E3688" s="58"/>
      <c r="F3688" s="58"/>
      <c r="G3688" s="58"/>
      <c r="H3688" s="60"/>
      <c r="I3688" s="60"/>
      <c r="J3688" s="60"/>
      <c r="K3688" s="60"/>
      <c r="M3688" s="61"/>
      <c r="N3688" s="61"/>
      <c r="O3688" s="62"/>
      <c r="P3688" s="125"/>
      <c r="W3688" s="62"/>
      <c r="X3688" s="62"/>
    </row>
    <row r="3689" spans="1:24" s="57" customFormat="1" x14ac:dyDescent="0.25">
      <c r="A3689" s="75"/>
      <c r="D3689" s="58"/>
      <c r="E3689" s="58"/>
      <c r="F3689" s="58"/>
      <c r="G3689" s="58"/>
      <c r="H3689" s="60"/>
      <c r="I3689" s="60"/>
      <c r="J3689" s="60"/>
      <c r="K3689" s="60"/>
      <c r="M3689" s="61"/>
      <c r="N3689" s="61"/>
      <c r="O3689" s="62"/>
      <c r="P3689" s="125"/>
      <c r="W3689" s="62"/>
      <c r="X3689" s="62"/>
    </row>
    <row r="3690" spans="1:24" s="57" customFormat="1" x14ac:dyDescent="0.25">
      <c r="A3690" s="75"/>
      <c r="D3690" s="58"/>
      <c r="E3690" s="58"/>
      <c r="F3690" s="58"/>
      <c r="G3690" s="58"/>
      <c r="H3690" s="60"/>
      <c r="I3690" s="60"/>
      <c r="J3690" s="60"/>
      <c r="K3690" s="60"/>
      <c r="M3690" s="61"/>
      <c r="N3690" s="61"/>
      <c r="O3690" s="62"/>
      <c r="P3690" s="125"/>
      <c r="W3690" s="62"/>
      <c r="X3690" s="62"/>
    </row>
    <row r="3691" spans="1:24" s="57" customFormat="1" x14ac:dyDescent="0.25">
      <c r="A3691" s="75"/>
      <c r="D3691" s="58"/>
      <c r="E3691" s="58"/>
      <c r="F3691" s="58"/>
      <c r="G3691" s="58"/>
      <c r="H3691" s="60"/>
      <c r="I3691" s="60"/>
      <c r="J3691" s="60"/>
      <c r="K3691" s="60"/>
      <c r="M3691" s="61"/>
      <c r="N3691" s="61"/>
      <c r="O3691" s="62"/>
      <c r="P3691" s="125"/>
      <c r="W3691" s="62"/>
      <c r="X3691" s="62"/>
    </row>
    <row r="3692" spans="1:24" s="57" customFormat="1" x14ac:dyDescent="0.25">
      <c r="A3692" s="75"/>
      <c r="D3692" s="58"/>
      <c r="E3692" s="58"/>
      <c r="F3692" s="58"/>
      <c r="G3692" s="58"/>
      <c r="H3692" s="60"/>
      <c r="I3692" s="60"/>
      <c r="J3692" s="60"/>
      <c r="K3692" s="60"/>
      <c r="M3692" s="61"/>
      <c r="N3692" s="61"/>
      <c r="O3692" s="62"/>
      <c r="P3692" s="125"/>
      <c r="W3692" s="62"/>
      <c r="X3692" s="62"/>
    </row>
    <row r="3693" spans="1:24" s="57" customFormat="1" x14ac:dyDescent="0.25">
      <c r="A3693" s="75"/>
      <c r="D3693" s="58"/>
      <c r="E3693" s="58"/>
      <c r="F3693" s="58"/>
      <c r="G3693" s="58"/>
      <c r="H3693" s="60"/>
      <c r="I3693" s="60"/>
      <c r="J3693" s="60"/>
      <c r="K3693" s="60"/>
      <c r="M3693" s="61"/>
      <c r="N3693" s="61"/>
      <c r="O3693" s="62"/>
      <c r="P3693" s="125"/>
      <c r="W3693" s="62"/>
      <c r="X3693" s="62"/>
    </row>
    <row r="3694" spans="1:24" s="57" customFormat="1" x14ac:dyDescent="0.25">
      <c r="A3694" s="75"/>
      <c r="D3694" s="58"/>
      <c r="E3694" s="58"/>
      <c r="F3694" s="58"/>
      <c r="G3694" s="58"/>
      <c r="H3694" s="60"/>
      <c r="I3694" s="60"/>
      <c r="J3694" s="60"/>
      <c r="K3694" s="60"/>
      <c r="M3694" s="61"/>
      <c r="N3694" s="61"/>
      <c r="O3694" s="62"/>
      <c r="P3694" s="125"/>
      <c r="W3694" s="62"/>
      <c r="X3694" s="62"/>
    </row>
    <row r="3695" spans="1:24" s="57" customFormat="1" x14ac:dyDescent="0.25">
      <c r="A3695" s="75"/>
      <c r="D3695" s="58"/>
      <c r="E3695" s="58"/>
      <c r="F3695" s="58"/>
      <c r="G3695" s="58"/>
      <c r="H3695" s="60"/>
      <c r="I3695" s="60"/>
      <c r="J3695" s="60"/>
      <c r="K3695" s="60"/>
      <c r="M3695" s="61"/>
      <c r="N3695" s="61"/>
      <c r="O3695" s="62"/>
      <c r="P3695" s="125"/>
      <c r="W3695" s="62"/>
      <c r="X3695" s="62"/>
    </row>
    <row r="3696" spans="1:24" s="57" customFormat="1" x14ac:dyDescent="0.25">
      <c r="A3696" s="75"/>
      <c r="D3696" s="58"/>
      <c r="E3696" s="58"/>
      <c r="F3696" s="58"/>
      <c r="G3696" s="58"/>
      <c r="H3696" s="60"/>
      <c r="I3696" s="60"/>
      <c r="J3696" s="60"/>
      <c r="K3696" s="60"/>
      <c r="M3696" s="61"/>
      <c r="N3696" s="61"/>
      <c r="O3696" s="62"/>
      <c r="P3696" s="125"/>
      <c r="W3696" s="62"/>
      <c r="X3696" s="62"/>
    </row>
    <row r="3697" spans="1:24" s="57" customFormat="1" x14ac:dyDescent="0.25">
      <c r="A3697" s="75"/>
      <c r="D3697" s="58"/>
      <c r="E3697" s="58"/>
      <c r="F3697" s="58"/>
      <c r="G3697" s="58"/>
      <c r="H3697" s="60"/>
      <c r="I3697" s="60"/>
      <c r="J3697" s="60"/>
      <c r="K3697" s="60"/>
      <c r="M3697" s="61"/>
      <c r="N3697" s="61"/>
      <c r="O3697" s="62"/>
      <c r="P3697" s="125"/>
      <c r="W3697" s="62"/>
      <c r="X3697" s="62"/>
    </row>
    <row r="3698" spans="1:24" s="57" customFormat="1" x14ac:dyDescent="0.25">
      <c r="A3698" s="75"/>
      <c r="D3698" s="58"/>
      <c r="E3698" s="58"/>
      <c r="F3698" s="58"/>
      <c r="G3698" s="58"/>
      <c r="H3698" s="60"/>
      <c r="I3698" s="60"/>
      <c r="J3698" s="60"/>
      <c r="K3698" s="60"/>
      <c r="M3698" s="61"/>
      <c r="N3698" s="61"/>
      <c r="O3698" s="62"/>
      <c r="P3698" s="125"/>
      <c r="W3698" s="62"/>
      <c r="X3698" s="62"/>
    </row>
    <row r="3699" spans="1:24" s="57" customFormat="1" x14ac:dyDescent="0.25">
      <c r="A3699" s="75"/>
      <c r="D3699" s="58"/>
      <c r="E3699" s="58"/>
      <c r="F3699" s="58"/>
      <c r="G3699" s="58"/>
      <c r="H3699" s="60"/>
      <c r="I3699" s="60"/>
      <c r="J3699" s="60"/>
      <c r="K3699" s="60"/>
      <c r="M3699" s="61"/>
      <c r="N3699" s="61"/>
      <c r="O3699" s="62"/>
      <c r="P3699" s="125"/>
      <c r="W3699" s="62"/>
      <c r="X3699" s="62"/>
    </row>
    <row r="3700" spans="1:24" s="57" customFormat="1" x14ac:dyDescent="0.25">
      <c r="A3700" s="75"/>
      <c r="D3700" s="58"/>
      <c r="E3700" s="58"/>
      <c r="F3700" s="58"/>
      <c r="G3700" s="58"/>
      <c r="H3700" s="60"/>
      <c r="I3700" s="60"/>
      <c r="J3700" s="60"/>
      <c r="K3700" s="60"/>
      <c r="M3700" s="61"/>
      <c r="N3700" s="61"/>
      <c r="O3700" s="62"/>
      <c r="P3700" s="125"/>
      <c r="W3700" s="62"/>
      <c r="X3700" s="62"/>
    </row>
    <row r="3701" spans="1:24" s="57" customFormat="1" x14ac:dyDescent="0.25">
      <c r="A3701" s="75"/>
      <c r="D3701" s="58"/>
      <c r="E3701" s="58"/>
      <c r="F3701" s="58"/>
      <c r="G3701" s="58"/>
      <c r="H3701" s="60"/>
      <c r="I3701" s="60"/>
      <c r="J3701" s="60"/>
      <c r="K3701" s="60"/>
      <c r="M3701" s="61"/>
      <c r="N3701" s="61"/>
      <c r="O3701" s="62"/>
      <c r="P3701" s="125"/>
      <c r="W3701" s="62"/>
      <c r="X3701" s="62"/>
    </row>
    <row r="3702" spans="1:24" s="57" customFormat="1" x14ac:dyDescent="0.25">
      <c r="A3702" s="75"/>
      <c r="D3702" s="58"/>
      <c r="E3702" s="58"/>
      <c r="F3702" s="58"/>
      <c r="G3702" s="58"/>
      <c r="H3702" s="60"/>
      <c r="I3702" s="60"/>
      <c r="J3702" s="60"/>
      <c r="K3702" s="60"/>
      <c r="M3702" s="61"/>
      <c r="N3702" s="61"/>
      <c r="O3702" s="62"/>
      <c r="P3702" s="125"/>
      <c r="W3702" s="62"/>
      <c r="X3702" s="62"/>
    </row>
    <row r="3703" spans="1:24" s="57" customFormat="1" x14ac:dyDescent="0.25">
      <c r="A3703" s="75"/>
      <c r="D3703" s="58"/>
      <c r="E3703" s="58"/>
      <c r="F3703" s="58"/>
      <c r="G3703" s="58"/>
      <c r="H3703" s="60"/>
      <c r="I3703" s="60"/>
      <c r="J3703" s="60"/>
      <c r="K3703" s="60"/>
      <c r="M3703" s="61"/>
      <c r="N3703" s="61"/>
      <c r="O3703" s="62"/>
      <c r="P3703" s="125"/>
      <c r="W3703" s="62"/>
      <c r="X3703" s="62"/>
    </row>
    <row r="3704" spans="1:24" s="57" customFormat="1" x14ac:dyDescent="0.25">
      <c r="A3704" s="75"/>
      <c r="D3704" s="58"/>
      <c r="E3704" s="58"/>
      <c r="F3704" s="58"/>
      <c r="G3704" s="58"/>
      <c r="H3704" s="60"/>
      <c r="I3704" s="60"/>
      <c r="J3704" s="60"/>
      <c r="K3704" s="60"/>
      <c r="M3704" s="61"/>
      <c r="N3704" s="61"/>
      <c r="O3704" s="62"/>
      <c r="P3704" s="125"/>
      <c r="W3704" s="62"/>
      <c r="X3704" s="62"/>
    </row>
    <row r="3705" spans="1:24" s="57" customFormat="1" x14ac:dyDescent="0.25">
      <c r="A3705" s="75"/>
      <c r="D3705" s="58"/>
      <c r="E3705" s="58"/>
      <c r="F3705" s="58"/>
      <c r="G3705" s="58"/>
      <c r="H3705" s="60"/>
      <c r="I3705" s="60"/>
      <c r="J3705" s="60"/>
      <c r="K3705" s="60"/>
      <c r="M3705" s="61"/>
      <c r="N3705" s="61"/>
      <c r="O3705" s="62"/>
      <c r="P3705" s="125"/>
      <c r="W3705" s="62"/>
      <c r="X3705" s="62"/>
    </row>
    <row r="3706" spans="1:24" s="57" customFormat="1" x14ac:dyDescent="0.25">
      <c r="A3706" s="75"/>
      <c r="D3706" s="58"/>
      <c r="E3706" s="58"/>
      <c r="F3706" s="58"/>
      <c r="G3706" s="58"/>
      <c r="H3706" s="60"/>
      <c r="I3706" s="60"/>
      <c r="J3706" s="60"/>
      <c r="K3706" s="60"/>
      <c r="M3706" s="61"/>
      <c r="N3706" s="61"/>
      <c r="O3706" s="62"/>
      <c r="P3706" s="125"/>
      <c r="W3706" s="62"/>
      <c r="X3706" s="62"/>
    </row>
    <row r="3707" spans="1:24" s="57" customFormat="1" x14ac:dyDescent="0.25">
      <c r="A3707" s="75"/>
      <c r="D3707" s="58"/>
      <c r="E3707" s="58"/>
      <c r="F3707" s="58"/>
      <c r="G3707" s="58"/>
      <c r="H3707" s="60"/>
      <c r="I3707" s="60"/>
      <c r="J3707" s="60"/>
      <c r="K3707" s="60"/>
      <c r="M3707" s="61"/>
      <c r="N3707" s="61"/>
      <c r="O3707" s="62"/>
      <c r="P3707" s="125"/>
      <c r="W3707" s="62"/>
      <c r="X3707" s="62"/>
    </row>
    <row r="3708" spans="1:24" s="57" customFormat="1" x14ac:dyDescent="0.25">
      <c r="A3708" s="75"/>
      <c r="D3708" s="58"/>
      <c r="E3708" s="58"/>
      <c r="F3708" s="58"/>
      <c r="G3708" s="58"/>
      <c r="H3708" s="60"/>
      <c r="I3708" s="60"/>
      <c r="J3708" s="60"/>
      <c r="K3708" s="60"/>
      <c r="M3708" s="61"/>
      <c r="N3708" s="61"/>
      <c r="O3708" s="62"/>
      <c r="P3708" s="125"/>
      <c r="W3708" s="62"/>
      <c r="X3708" s="62"/>
    </row>
    <row r="3709" spans="1:24" s="57" customFormat="1" x14ac:dyDescent="0.25">
      <c r="A3709" s="75"/>
      <c r="D3709" s="58"/>
      <c r="E3709" s="58"/>
      <c r="F3709" s="58"/>
      <c r="G3709" s="58"/>
      <c r="H3709" s="60"/>
      <c r="I3709" s="60"/>
      <c r="J3709" s="60"/>
      <c r="K3709" s="60"/>
      <c r="M3709" s="61"/>
      <c r="N3709" s="61"/>
      <c r="O3709" s="62"/>
      <c r="P3709" s="125"/>
      <c r="W3709" s="62"/>
      <c r="X3709" s="62"/>
    </row>
    <row r="3710" spans="1:24" s="57" customFormat="1" x14ac:dyDescent="0.25">
      <c r="A3710" s="75"/>
      <c r="D3710" s="58"/>
      <c r="E3710" s="58"/>
      <c r="F3710" s="58"/>
      <c r="G3710" s="58"/>
      <c r="H3710" s="60"/>
      <c r="I3710" s="60"/>
      <c r="J3710" s="60"/>
      <c r="K3710" s="60"/>
      <c r="M3710" s="61"/>
      <c r="N3710" s="61"/>
      <c r="O3710" s="62"/>
      <c r="P3710" s="125"/>
      <c r="W3710" s="62"/>
      <c r="X3710" s="62"/>
    </row>
    <row r="3711" spans="1:24" s="57" customFormat="1" x14ac:dyDescent="0.25">
      <c r="A3711" s="75"/>
      <c r="D3711" s="58"/>
      <c r="E3711" s="58"/>
      <c r="F3711" s="58"/>
      <c r="G3711" s="58"/>
      <c r="H3711" s="60"/>
      <c r="I3711" s="60"/>
      <c r="J3711" s="60"/>
      <c r="K3711" s="60"/>
      <c r="M3711" s="61"/>
      <c r="N3711" s="61"/>
      <c r="O3711" s="62"/>
      <c r="P3711" s="125"/>
      <c r="W3711" s="62"/>
      <c r="X3711" s="62"/>
    </row>
    <row r="3712" spans="1:24" s="57" customFormat="1" x14ac:dyDescent="0.25">
      <c r="A3712" s="75"/>
      <c r="D3712" s="58"/>
      <c r="E3712" s="58"/>
      <c r="F3712" s="58"/>
      <c r="G3712" s="58"/>
      <c r="H3712" s="60"/>
      <c r="I3712" s="60"/>
      <c r="J3712" s="60"/>
      <c r="K3712" s="60"/>
      <c r="M3712" s="61"/>
      <c r="N3712" s="61"/>
      <c r="O3712" s="62"/>
      <c r="P3712" s="125"/>
      <c r="W3712" s="62"/>
      <c r="X3712" s="62"/>
    </row>
    <row r="3713" spans="1:24" s="57" customFormat="1" x14ac:dyDescent="0.25">
      <c r="A3713" s="75"/>
      <c r="D3713" s="58"/>
      <c r="E3713" s="58"/>
      <c r="F3713" s="58"/>
      <c r="G3713" s="58"/>
      <c r="H3713" s="60"/>
      <c r="I3713" s="60"/>
      <c r="J3713" s="60"/>
      <c r="K3713" s="60"/>
      <c r="M3713" s="61"/>
      <c r="N3713" s="61"/>
      <c r="O3713" s="62"/>
      <c r="P3713" s="125"/>
      <c r="W3713" s="62"/>
      <c r="X3713" s="62"/>
    </row>
    <row r="3714" spans="1:24" s="57" customFormat="1" x14ac:dyDescent="0.25">
      <c r="A3714" s="75"/>
      <c r="D3714" s="58"/>
      <c r="E3714" s="58"/>
      <c r="F3714" s="58"/>
      <c r="G3714" s="58"/>
      <c r="H3714" s="60"/>
      <c r="I3714" s="60"/>
      <c r="J3714" s="60"/>
      <c r="K3714" s="60"/>
      <c r="M3714" s="61"/>
      <c r="N3714" s="61"/>
      <c r="O3714" s="62"/>
      <c r="P3714" s="125"/>
      <c r="W3714" s="62"/>
      <c r="X3714" s="62"/>
    </row>
    <row r="3715" spans="1:24" s="57" customFormat="1" x14ac:dyDescent="0.25">
      <c r="A3715" s="75"/>
      <c r="D3715" s="58"/>
      <c r="E3715" s="58"/>
      <c r="F3715" s="58"/>
      <c r="G3715" s="58"/>
      <c r="H3715" s="60"/>
      <c r="I3715" s="60"/>
      <c r="J3715" s="60"/>
      <c r="K3715" s="60"/>
      <c r="M3715" s="61"/>
      <c r="N3715" s="61"/>
      <c r="O3715" s="62"/>
      <c r="P3715" s="125"/>
      <c r="W3715" s="62"/>
      <c r="X3715" s="62"/>
    </row>
    <row r="3716" spans="1:24" s="57" customFormat="1" x14ac:dyDescent="0.25">
      <c r="A3716" s="75"/>
      <c r="D3716" s="58"/>
      <c r="E3716" s="58"/>
      <c r="F3716" s="58"/>
      <c r="G3716" s="58"/>
      <c r="H3716" s="60"/>
      <c r="I3716" s="60"/>
      <c r="J3716" s="60"/>
      <c r="K3716" s="60"/>
      <c r="M3716" s="61"/>
      <c r="N3716" s="61"/>
      <c r="O3716" s="62"/>
      <c r="P3716" s="125"/>
      <c r="W3716" s="62"/>
      <c r="X3716" s="62"/>
    </row>
    <row r="3717" spans="1:24" s="57" customFormat="1" x14ac:dyDescent="0.25">
      <c r="A3717" s="75"/>
      <c r="D3717" s="58"/>
      <c r="E3717" s="58"/>
      <c r="F3717" s="58"/>
      <c r="G3717" s="58"/>
      <c r="H3717" s="60"/>
      <c r="I3717" s="60"/>
      <c r="J3717" s="60"/>
      <c r="K3717" s="60"/>
      <c r="M3717" s="61"/>
      <c r="N3717" s="61"/>
      <c r="O3717" s="62"/>
      <c r="P3717" s="125"/>
      <c r="W3717" s="62"/>
      <c r="X3717" s="62"/>
    </row>
    <row r="3718" spans="1:24" s="57" customFormat="1" x14ac:dyDescent="0.25">
      <c r="A3718" s="75"/>
      <c r="D3718" s="58"/>
      <c r="E3718" s="58"/>
      <c r="F3718" s="58"/>
      <c r="G3718" s="58"/>
      <c r="H3718" s="60"/>
      <c r="I3718" s="60"/>
      <c r="J3718" s="60"/>
      <c r="K3718" s="60"/>
      <c r="M3718" s="61"/>
      <c r="N3718" s="61"/>
      <c r="O3718" s="62"/>
      <c r="P3718" s="125"/>
      <c r="W3718" s="62"/>
      <c r="X3718" s="62"/>
    </row>
    <row r="3719" spans="1:24" s="57" customFormat="1" x14ac:dyDescent="0.25">
      <c r="A3719" s="75"/>
      <c r="D3719" s="58"/>
      <c r="E3719" s="58"/>
      <c r="F3719" s="58"/>
      <c r="G3719" s="58"/>
      <c r="H3719" s="60"/>
      <c r="I3719" s="60"/>
      <c r="J3719" s="60"/>
      <c r="K3719" s="60"/>
      <c r="M3719" s="61"/>
      <c r="N3719" s="61"/>
      <c r="O3719" s="62"/>
      <c r="P3719" s="125"/>
      <c r="W3719" s="62"/>
      <c r="X3719" s="62"/>
    </row>
    <row r="3720" spans="1:24" s="57" customFormat="1" x14ac:dyDescent="0.25">
      <c r="A3720" s="75"/>
      <c r="D3720" s="58"/>
      <c r="E3720" s="58"/>
      <c r="F3720" s="58"/>
      <c r="G3720" s="58"/>
      <c r="H3720" s="60"/>
      <c r="I3720" s="60"/>
      <c r="J3720" s="60"/>
      <c r="K3720" s="60"/>
      <c r="M3720" s="61"/>
      <c r="N3720" s="61"/>
      <c r="O3720" s="62"/>
      <c r="P3720" s="125"/>
      <c r="W3720" s="62"/>
      <c r="X3720" s="62"/>
    </row>
    <row r="3721" spans="1:24" s="57" customFormat="1" x14ac:dyDescent="0.25">
      <c r="A3721" s="75"/>
      <c r="D3721" s="58"/>
      <c r="E3721" s="58"/>
      <c r="F3721" s="58"/>
      <c r="G3721" s="58"/>
      <c r="H3721" s="60"/>
      <c r="I3721" s="60"/>
      <c r="J3721" s="60"/>
      <c r="K3721" s="60"/>
      <c r="M3721" s="61"/>
      <c r="N3721" s="61"/>
      <c r="O3721" s="62"/>
      <c r="P3721" s="125"/>
      <c r="W3721" s="62"/>
      <c r="X3721" s="62"/>
    </row>
    <row r="3722" spans="1:24" s="57" customFormat="1" x14ac:dyDescent="0.25">
      <c r="A3722" s="75"/>
      <c r="D3722" s="58"/>
      <c r="E3722" s="58"/>
      <c r="F3722" s="58"/>
      <c r="G3722" s="58"/>
      <c r="H3722" s="60"/>
      <c r="I3722" s="60"/>
      <c r="J3722" s="60"/>
      <c r="K3722" s="60"/>
      <c r="M3722" s="61"/>
      <c r="N3722" s="61"/>
      <c r="O3722" s="62"/>
      <c r="P3722" s="125"/>
      <c r="W3722" s="62"/>
      <c r="X3722" s="62"/>
    </row>
    <row r="3723" spans="1:24" s="57" customFormat="1" x14ac:dyDescent="0.25">
      <c r="A3723" s="75"/>
      <c r="D3723" s="58"/>
      <c r="E3723" s="58"/>
      <c r="F3723" s="58"/>
      <c r="G3723" s="58"/>
      <c r="H3723" s="60"/>
      <c r="I3723" s="60"/>
      <c r="J3723" s="60"/>
      <c r="K3723" s="60"/>
      <c r="M3723" s="61"/>
      <c r="N3723" s="61"/>
      <c r="O3723" s="62"/>
      <c r="P3723" s="125"/>
      <c r="W3723" s="62"/>
      <c r="X3723" s="62"/>
    </row>
    <row r="3724" spans="1:24" s="57" customFormat="1" x14ac:dyDescent="0.25">
      <c r="A3724" s="75"/>
      <c r="D3724" s="58"/>
      <c r="E3724" s="58"/>
      <c r="F3724" s="58"/>
      <c r="G3724" s="58"/>
      <c r="H3724" s="60"/>
      <c r="I3724" s="60"/>
      <c r="J3724" s="60"/>
      <c r="K3724" s="60"/>
      <c r="M3724" s="61"/>
      <c r="N3724" s="61"/>
      <c r="O3724" s="62"/>
      <c r="P3724" s="125"/>
      <c r="W3724" s="62"/>
      <c r="X3724" s="62"/>
    </row>
    <row r="3725" spans="1:24" s="57" customFormat="1" x14ac:dyDescent="0.25">
      <c r="A3725" s="75"/>
      <c r="D3725" s="58"/>
      <c r="E3725" s="58"/>
      <c r="F3725" s="58"/>
      <c r="G3725" s="58"/>
      <c r="H3725" s="60"/>
      <c r="I3725" s="60"/>
      <c r="J3725" s="60"/>
      <c r="K3725" s="60"/>
      <c r="M3725" s="61"/>
      <c r="N3725" s="61"/>
      <c r="O3725" s="62"/>
      <c r="P3725" s="125"/>
      <c r="W3725" s="62"/>
      <c r="X3725" s="62"/>
    </row>
    <row r="3726" spans="1:24" s="57" customFormat="1" x14ac:dyDescent="0.25">
      <c r="A3726" s="75"/>
      <c r="D3726" s="58"/>
      <c r="E3726" s="58"/>
      <c r="F3726" s="58"/>
      <c r="G3726" s="58"/>
      <c r="H3726" s="60"/>
      <c r="I3726" s="60"/>
      <c r="J3726" s="60"/>
      <c r="K3726" s="60"/>
      <c r="M3726" s="61"/>
      <c r="N3726" s="61"/>
      <c r="O3726" s="62"/>
      <c r="P3726" s="125"/>
      <c r="W3726" s="62"/>
      <c r="X3726" s="62"/>
    </row>
    <row r="3727" spans="1:24" s="57" customFormat="1" x14ac:dyDescent="0.25">
      <c r="A3727" s="75"/>
      <c r="D3727" s="58"/>
      <c r="E3727" s="58"/>
      <c r="F3727" s="58"/>
      <c r="G3727" s="58"/>
      <c r="H3727" s="60"/>
      <c r="I3727" s="60"/>
      <c r="J3727" s="60"/>
      <c r="K3727" s="60"/>
      <c r="M3727" s="61"/>
      <c r="N3727" s="61"/>
      <c r="O3727" s="62"/>
      <c r="P3727" s="125"/>
      <c r="W3727" s="62"/>
      <c r="X3727" s="62"/>
    </row>
    <row r="3728" spans="1:24" s="57" customFormat="1" x14ac:dyDescent="0.25">
      <c r="A3728" s="75"/>
      <c r="D3728" s="58"/>
      <c r="E3728" s="58"/>
      <c r="F3728" s="58"/>
      <c r="G3728" s="58"/>
      <c r="H3728" s="60"/>
      <c r="I3728" s="60"/>
      <c r="J3728" s="60"/>
      <c r="K3728" s="60"/>
      <c r="M3728" s="61"/>
      <c r="N3728" s="61"/>
      <c r="O3728" s="62"/>
      <c r="P3728" s="125"/>
      <c r="W3728" s="62"/>
      <c r="X3728" s="62"/>
    </row>
    <row r="3729" spans="1:24" s="57" customFormat="1" x14ac:dyDescent="0.25">
      <c r="A3729" s="75"/>
      <c r="D3729" s="58"/>
      <c r="E3729" s="58"/>
      <c r="F3729" s="58"/>
      <c r="G3729" s="58"/>
      <c r="H3729" s="60"/>
      <c r="I3729" s="60"/>
      <c r="J3729" s="60"/>
      <c r="K3729" s="60"/>
      <c r="M3729" s="61"/>
      <c r="N3729" s="61"/>
      <c r="O3729" s="62"/>
      <c r="P3729" s="125"/>
      <c r="W3729" s="62"/>
      <c r="X3729" s="62"/>
    </row>
    <row r="3730" spans="1:24" s="57" customFormat="1" x14ac:dyDescent="0.25">
      <c r="A3730" s="75"/>
      <c r="D3730" s="58"/>
      <c r="E3730" s="58"/>
      <c r="F3730" s="58"/>
      <c r="G3730" s="58"/>
      <c r="H3730" s="60"/>
      <c r="I3730" s="60"/>
      <c r="J3730" s="60"/>
      <c r="K3730" s="60"/>
      <c r="M3730" s="61"/>
      <c r="N3730" s="61"/>
      <c r="O3730" s="62"/>
      <c r="P3730" s="125"/>
      <c r="W3730" s="62"/>
      <c r="X3730" s="62"/>
    </row>
    <row r="3731" spans="1:24" s="57" customFormat="1" x14ac:dyDescent="0.25">
      <c r="A3731" s="75"/>
      <c r="D3731" s="58"/>
      <c r="E3731" s="58"/>
      <c r="F3731" s="58"/>
      <c r="G3731" s="58"/>
      <c r="H3731" s="60"/>
      <c r="I3731" s="60"/>
      <c r="J3731" s="60"/>
      <c r="K3731" s="60"/>
      <c r="M3731" s="61"/>
      <c r="N3731" s="61"/>
      <c r="O3731" s="62"/>
      <c r="P3731" s="125"/>
      <c r="W3731" s="62"/>
      <c r="X3731" s="62"/>
    </row>
    <row r="3732" spans="1:24" s="57" customFormat="1" x14ac:dyDescent="0.25">
      <c r="A3732" s="75"/>
      <c r="D3732" s="58"/>
      <c r="E3732" s="58"/>
      <c r="F3732" s="58"/>
      <c r="G3732" s="58"/>
      <c r="H3732" s="60"/>
      <c r="I3732" s="60"/>
      <c r="J3732" s="60"/>
      <c r="K3732" s="60"/>
      <c r="M3732" s="61"/>
      <c r="N3732" s="61"/>
      <c r="O3732" s="62"/>
      <c r="P3732" s="125"/>
      <c r="W3732" s="62"/>
      <c r="X3732" s="62"/>
    </row>
    <row r="3733" spans="1:24" s="57" customFormat="1" x14ac:dyDescent="0.25">
      <c r="A3733" s="75"/>
      <c r="D3733" s="58"/>
      <c r="E3733" s="58"/>
      <c r="F3733" s="58"/>
      <c r="G3733" s="58"/>
      <c r="H3733" s="60"/>
      <c r="I3733" s="60"/>
      <c r="J3733" s="60"/>
      <c r="K3733" s="60"/>
      <c r="M3733" s="61"/>
      <c r="N3733" s="61"/>
      <c r="O3733" s="62"/>
      <c r="P3733" s="125"/>
      <c r="W3733" s="62"/>
      <c r="X3733" s="62"/>
    </row>
    <row r="3734" spans="1:24" s="57" customFormat="1" x14ac:dyDescent="0.25">
      <c r="A3734" s="75"/>
      <c r="D3734" s="58"/>
      <c r="E3734" s="58"/>
      <c r="F3734" s="58"/>
      <c r="G3734" s="58"/>
      <c r="H3734" s="60"/>
      <c r="I3734" s="60"/>
      <c r="J3734" s="60"/>
      <c r="K3734" s="60"/>
      <c r="M3734" s="61"/>
      <c r="N3734" s="61"/>
      <c r="O3734" s="62"/>
      <c r="P3734" s="125"/>
      <c r="W3734" s="62"/>
      <c r="X3734" s="62"/>
    </row>
    <row r="3735" spans="1:24" s="57" customFormat="1" x14ac:dyDescent="0.25">
      <c r="A3735" s="75"/>
      <c r="D3735" s="58"/>
      <c r="E3735" s="58"/>
      <c r="F3735" s="58"/>
      <c r="G3735" s="58"/>
      <c r="H3735" s="60"/>
      <c r="I3735" s="60"/>
      <c r="J3735" s="60"/>
      <c r="K3735" s="60"/>
      <c r="M3735" s="61"/>
      <c r="N3735" s="61"/>
      <c r="O3735" s="62"/>
      <c r="P3735" s="125"/>
      <c r="W3735" s="62"/>
      <c r="X3735" s="62"/>
    </row>
    <row r="3736" spans="1:24" s="57" customFormat="1" x14ac:dyDescent="0.25">
      <c r="A3736" s="75"/>
      <c r="D3736" s="58"/>
      <c r="E3736" s="58"/>
      <c r="F3736" s="58"/>
      <c r="G3736" s="58"/>
      <c r="H3736" s="60"/>
      <c r="I3736" s="60"/>
      <c r="J3736" s="60"/>
      <c r="K3736" s="60"/>
      <c r="M3736" s="61"/>
      <c r="N3736" s="61"/>
      <c r="O3736" s="62"/>
      <c r="P3736" s="125"/>
      <c r="W3736" s="62"/>
      <c r="X3736" s="62"/>
    </row>
    <row r="3737" spans="1:24" s="57" customFormat="1" x14ac:dyDescent="0.25">
      <c r="A3737" s="75"/>
      <c r="D3737" s="58"/>
      <c r="E3737" s="58"/>
      <c r="F3737" s="58"/>
      <c r="G3737" s="58"/>
      <c r="H3737" s="60"/>
      <c r="I3737" s="60"/>
      <c r="J3737" s="60"/>
      <c r="K3737" s="60"/>
      <c r="M3737" s="61"/>
      <c r="N3737" s="61"/>
      <c r="O3737" s="62"/>
      <c r="P3737" s="125"/>
      <c r="W3737" s="62"/>
      <c r="X3737" s="62"/>
    </row>
    <row r="3738" spans="1:24" s="57" customFormat="1" x14ac:dyDescent="0.25">
      <c r="A3738" s="75"/>
      <c r="D3738" s="58"/>
      <c r="E3738" s="58"/>
      <c r="F3738" s="58"/>
      <c r="G3738" s="58"/>
      <c r="H3738" s="60"/>
      <c r="I3738" s="60"/>
      <c r="J3738" s="60"/>
      <c r="K3738" s="60"/>
      <c r="M3738" s="61"/>
      <c r="N3738" s="61"/>
      <c r="O3738" s="62"/>
      <c r="P3738" s="125"/>
      <c r="W3738" s="62"/>
      <c r="X3738" s="62"/>
    </row>
    <row r="3739" spans="1:24" s="57" customFormat="1" x14ac:dyDescent="0.25">
      <c r="A3739" s="75"/>
      <c r="D3739" s="58"/>
      <c r="E3739" s="58"/>
      <c r="F3739" s="58"/>
      <c r="G3739" s="58"/>
      <c r="H3739" s="60"/>
      <c r="I3739" s="60"/>
      <c r="J3739" s="60"/>
      <c r="K3739" s="60"/>
      <c r="M3739" s="61"/>
      <c r="N3739" s="61"/>
      <c r="O3739" s="62"/>
      <c r="P3739" s="125"/>
      <c r="W3739" s="62"/>
      <c r="X3739" s="62"/>
    </row>
    <row r="3740" spans="1:24" s="57" customFormat="1" x14ac:dyDescent="0.25">
      <c r="A3740" s="75"/>
      <c r="D3740" s="58"/>
      <c r="E3740" s="58"/>
      <c r="F3740" s="58"/>
      <c r="G3740" s="58"/>
      <c r="H3740" s="60"/>
      <c r="I3740" s="60"/>
      <c r="J3740" s="60"/>
      <c r="K3740" s="60"/>
      <c r="M3740" s="61"/>
      <c r="N3740" s="61"/>
      <c r="O3740" s="62"/>
      <c r="P3740" s="125"/>
      <c r="W3740" s="62"/>
      <c r="X3740" s="62"/>
    </row>
    <row r="3741" spans="1:24" s="57" customFormat="1" x14ac:dyDescent="0.25">
      <c r="A3741" s="75"/>
      <c r="D3741" s="58"/>
      <c r="E3741" s="58"/>
      <c r="F3741" s="58"/>
      <c r="G3741" s="58"/>
      <c r="H3741" s="60"/>
      <c r="I3741" s="60"/>
      <c r="J3741" s="60"/>
      <c r="K3741" s="60"/>
      <c r="M3741" s="61"/>
      <c r="N3741" s="61"/>
      <c r="O3741" s="62"/>
      <c r="P3741" s="125"/>
      <c r="W3741" s="62"/>
      <c r="X3741" s="62"/>
    </row>
    <row r="3742" spans="1:24" s="57" customFormat="1" x14ac:dyDescent="0.25">
      <c r="A3742" s="75"/>
      <c r="D3742" s="58"/>
      <c r="E3742" s="58"/>
      <c r="F3742" s="58"/>
      <c r="G3742" s="58"/>
      <c r="H3742" s="60"/>
      <c r="I3742" s="60"/>
      <c r="J3742" s="60"/>
      <c r="K3742" s="60"/>
      <c r="M3742" s="61"/>
      <c r="N3742" s="61"/>
      <c r="O3742" s="62"/>
      <c r="P3742" s="125"/>
      <c r="W3742" s="62"/>
      <c r="X3742" s="62"/>
    </row>
    <row r="3743" spans="1:24" s="57" customFormat="1" x14ac:dyDescent="0.25">
      <c r="A3743" s="75"/>
      <c r="D3743" s="58"/>
      <c r="E3743" s="58"/>
      <c r="F3743" s="58"/>
      <c r="G3743" s="58"/>
      <c r="H3743" s="60"/>
      <c r="I3743" s="60"/>
      <c r="J3743" s="60"/>
      <c r="K3743" s="60"/>
      <c r="M3743" s="61"/>
      <c r="N3743" s="61"/>
      <c r="O3743" s="62"/>
      <c r="P3743" s="125"/>
      <c r="W3743" s="62"/>
      <c r="X3743" s="62"/>
    </row>
    <row r="3744" spans="1:24" s="57" customFormat="1" x14ac:dyDescent="0.25">
      <c r="A3744" s="75"/>
      <c r="D3744" s="58"/>
      <c r="E3744" s="58"/>
      <c r="F3744" s="58"/>
      <c r="G3744" s="58"/>
      <c r="H3744" s="60"/>
      <c r="I3744" s="60"/>
      <c r="J3744" s="60"/>
      <c r="K3744" s="60"/>
      <c r="M3744" s="61"/>
      <c r="N3744" s="61"/>
      <c r="O3744" s="62"/>
      <c r="P3744" s="125"/>
      <c r="W3744" s="62"/>
      <c r="X3744" s="62"/>
    </row>
    <row r="3745" spans="1:24" s="57" customFormat="1" x14ac:dyDescent="0.25">
      <c r="A3745" s="75"/>
      <c r="D3745" s="58"/>
      <c r="E3745" s="58"/>
      <c r="F3745" s="58"/>
      <c r="G3745" s="58"/>
      <c r="H3745" s="60"/>
      <c r="I3745" s="60"/>
      <c r="J3745" s="60"/>
      <c r="K3745" s="60"/>
      <c r="M3745" s="61"/>
      <c r="N3745" s="61"/>
      <c r="O3745" s="62"/>
      <c r="P3745" s="125"/>
      <c r="W3745" s="62"/>
      <c r="X3745" s="62"/>
    </row>
    <row r="3746" spans="1:24" s="57" customFormat="1" x14ac:dyDescent="0.25">
      <c r="A3746" s="75"/>
      <c r="D3746" s="58"/>
      <c r="E3746" s="58"/>
      <c r="F3746" s="58"/>
      <c r="G3746" s="58"/>
      <c r="H3746" s="60"/>
      <c r="I3746" s="60"/>
      <c r="J3746" s="60"/>
      <c r="K3746" s="60"/>
      <c r="M3746" s="61"/>
      <c r="N3746" s="61"/>
      <c r="O3746" s="62"/>
      <c r="P3746" s="125"/>
      <c r="W3746" s="62"/>
      <c r="X3746" s="62"/>
    </row>
    <row r="3747" spans="1:24" s="57" customFormat="1" x14ac:dyDescent="0.25">
      <c r="A3747" s="75"/>
      <c r="D3747" s="58"/>
      <c r="E3747" s="58"/>
      <c r="F3747" s="58"/>
      <c r="G3747" s="58"/>
      <c r="H3747" s="60"/>
      <c r="I3747" s="60"/>
      <c r="J3747" s="60"/>
      <c r="K3747" s="60"/>
      <c r="M3747" s="61"/>
      <c r="N3747" s="61"/>
      <c r="O3747" s="62"/>
      <c r="P3747" s="125"/>
      <c r="W3747" s="62"/>
      <c r="X3747" s="62"/>
    </row>
    <row r="3748" spans="1:24" s="57" customFormat="1" x14ac:dyDescent="0.25">
      <c r="A3748" s="75"/>
      <c r="D3748" s="58"/>
      <c r="E3748" s="58"/>
      <c r="F3748" s="58"/>
      <c r="G3748" s="58"/>
      <c r="H3748" s="60"/>
      <c r="I3748" s="60"/>
      <c r="J3748" s="60"/>
      <c r="K3748" s="60"/>
      <c r="M3748" s="61"/>
      <c r="N3748" s="61"/>
      <c r="O3748" s="62"/>
      <c r="P3748" s="125"/>
      <c r="W3748" s="62"/>
      <c r="X3748" s="62"/>
    </row>
    <row r="3749" spans="1:24" s="57" customFormat="1" x14ac:dyDescent="0.25">
      <c r="A3749" s="75"/>
      <c r="D3749" s="58"/>
      <c r="E3749" s="58"/>
      <c r="F3749" s="58"/>
      <c r="G3749" s="58"/>
      <c r="H3749" s="60"/>
      <c r="I3749" s="60"/>
      <c r="J3749" s="60"/>
      <c r="K3749" s="60"/>
      <c r="M3749" s="61"/>
      <c r="N3749" s="61"/>
      <c r="O3749" s="62"/>
      <c r="P3749" s="125"/>
      <c r="W3749" s="62"/>
      <c r="X3749" s="62"/>
    </row>
    <row r="3750" spans="1:24" s="57" customFormat="1" x14ac:dyDescent="0.25">
      <c r="A3750" s="75"/>
      <c r="D3750" s="58"/>
      <c r="E3750" s="58"/>
      <c r="F3750" s="58"/>
      <c r="G3750" s="58"/>
      <c r="H3750" s="60"/>
      <c r="I3750" s="60"/>
      <c r="J3750" s="60"/>
      <c r="K3750" s="60"/>
      <c r="M3750" s="61"/>
      <c r="N3750" s="61"/>
      <c r="O3750" s="62"/>
      <c r="P3750" s="125"/>
      <c r="W3750" s="62"/>
      <c r="X3750" s="62"/>
    </row>
    <row r="3751" spans="1:24" s="57" customFormat="1" x14ac:dyDescent="0.25">
      <c r="A3751" s="75"/>
      <c r="D3751" s="58"/>
      <c r="E3751" s="58"/>
      <c r="F3751" s="58"/>
      <c r="G3751" s="58"/>
      <c r="H3751" s="60"/>
      <c r="I3751" s="60"/>
      <c r="J3751" s="60"/>
      <c r="K3751" s="60"/>
      <c r="M3751" s="61"/>
      <c r="N3751" s="61"/>
      <c r="O3751" s="62"/>
      <c r="P3751" s="125"/>
      <c r="W3751" s="62"/>
      <c r="X3751" s="62"/>
    </row>
    <row r="3752" spans="1:24" s="57" customFormat="1" x14ac:dyDescent="0.25">
      <c r="A3752" s="75"/>
      <c r="D3752" s="58"/>
      <c r="E3752" s="58"/>
      <c r="F3752" s="58"/>
      <c r="G3752" s="58"/>
      <c r="H3752" s="60"/>
      <c r="I3752" s="60"/>
      <c r="J3752" s="60"/>
      <c r="K3752" s="60"/>
      <c r="M3752" s="61"/>
      <c r="N3752" s="61"/>
      <c r="O3752" s="62"/>
      <c r="P3752" s="125"/>
      <c r="W3752" s="62"/>
      <c r="X3752" s="62"/>
    </row>
    <row r="3753" spans="1:24" s="57" customFormat="1" x14ac:dyDescent="0.25">
      <c r="A3753" s="75"/>
      <c r="D3753" s="58"/>
      <c r="E3753" s="58"/>
      <c r="F3753" s="58"/>
      <c r="G3753" s="58"/>
      <c r="H3753" s="60"/>
      <c r="I3753" s="60"/>
      <c r="J3753" s="60"/>
      <c r="K3753" s="60"/>
      <c r="M3753" s="61"/>
      <c r="N3753" s="61"/>
      <c r="O3753" s="62"/>
      <c r="P3753" s="125"/>
      <c r="W3753" s="62"/>
      <c r="X3753" s="62"/>
    </row>
    <row r="3754" spans="1:24" s="57" customFormat="1" x14ac:dyDescent="0.25">
      <c r="A3754" s="75"/>
      <c r="D3754" s="58"/>
      <c r="E3754" s="58"/>
      <c r="F3754" s="58"/>
      <c r="G3754" s="58"/>
      <c r="H3754" s="60"/>
      <c r="I3754" s="60"/>
      <c r="J3754" s="60"/>
      <c r="K3754" s="60"/>
      <c r="M3754" s="61"/>
      <c r="N3754" s="61"/>
      <c r="O3754" s="62"/>
      <c r="P3754" s="125"/>
      <c r="W3754" s="62"/>
      <c r="X3754" s="62"/>
    </row>
    <row r="3755" spans="1:24" s="57" customFormat="1" x14ac:dyDescent="0.25">
      <c r="A3755" s="75"/>
      <c r="D3755" s="58"/>
      <c r="E3755" s="58"/>
      <c r="F3755" s="58"/>
      <c r="G3755" s="58"/>
      <c r="H3755" s="60"/>
      <c r="I3755" s="60"/>
      <c r="J3755" s="60"/>
      <c r="K3755" s="60"/>
      <c r="M3755" s="61"/>
      <c r="N3755" s="61"/>
      <c r="O3755" s="62"/>
      <c r="P3755" s="125"/>
      <c r="W3755" s="62"/>
      <c r="X3755" s="62"/>
    </row>
    <row r="3756" spans="1:24" s="57" customFormat="1" x14ac:dyDescent="0.25">
      <c r="A3756" s="75"/>
      <c r="D3756" s="58"/>
      <c r="E3756" s="58"/>
      <c r="F3756" s="58"/>
      <c r="G3756" s="58"/>
      <c r="H3756" s="60"/>
      <c r="I3756" s="60"/>
      <c r="J3756" s="60"/>
      <c r="K3756" s="60"/>
      <c r="M3756" s="61"/>
      <c r="N3756" s="61"/>
      <c r="O3756" s="62"/>
      <c r="P3756" s="125"/>
      <c r="W3756" s="62"/>
      <c r="X3756" s="62"/>
    </row>
    <row r="3757" spans="1:24" s="57" customFormat="1" x14ac:dyDescent="0.25">
      <c r="A3757" s="75"/>
      <c r="D3757" s="58"/>
      <c r="E3757" s="58"/>
      <c r="F3757" s="58"/>
      <c r="G3757" s="58"/>
      <c r="H3757" s="60"/>
      <c r="I3757" s="60"/>
      <c r="J3757" s="60"/>
      <c r="K3757" s="60"/>
      <c r="M3757" s="61"/>
      <c r="N3757" s="61"/>
      <c r="O3757" s="62"/>
      <c r="P3757" s="125"/>
      <c r="W3757" s="62"/>
      <c r="X3757" s="62"/>
    </row>
    <row r="3758" spans="1:24" s="57" customFormat="1" x14ac:dyDescent="0.25">
      <c r="A3758" s="75"/>
      <c r="D3758" s="58"/>
      <c r="E3758" s="58"/>
      <c r="F3758" s="58"/>
      <c r="G3758" s="58"/>
      <c r="H3758" s="60"/>
      <c r="I3758" s="60"/>
      <c r="J3758" s="60"/>
      <c r="K3758" s="60"/>
      <c r="M3758" s="61"/>
      <c r="N3758" s="61"/>
      <c r="O3758" s="62"/>
      <c r="P3758" s="125"/>
      <c r="W3758" s="62"/>
      <c r="X3758" s="62"/>
    </row>
    <row r="3759" spans="1:24" s="57" customFormat="1" x14ac:dyDescent="0.25">
      <c r="A3759" s="75"/>
      <c r="D3759" s="58"/>
      <c r="E3759" s="58"/>
      <c r="F3759" s="58"/>
      <c r="G3759" s="58"/>
      <c r="H3759" s="60"/>
      <c r="I3759" s="60"/>
      <c r="J3759" s="60"/>
      <c r="K3759" s="60"/>
      <c r="M3759" s="61"/>
      <c r="N3759" s="61"/>
      <c r="O3759" s="62"/>
      <c r="P3759" s="125"/>
      <c r="W3759" s="62"/>
      <c r="X3759" s="62"/>
    </row>
    <row r="3760" spans="1:24" s="57" customFormat="1" x14ac:dyDescent="0.25">
      <c r="A3760" s="75"/>
      <c r="D3760" s="58"/>
      <c r="E3760" s="58"/>
      <c r="F3760" s="58"/>
      <c r="G3760" s="58"/>
      <c r="H3760" s="60"/>
      <c r="I3760" s="60"/>
      <c r="J3760" s="60"/>
      <c r="K3760" s="60"/>
      <c r="M3760" s="61"/>
      <c r="N3760" s="61"/>
      <c r="O3760" s="62"/>
      <c r="P3760" s="125"/>
      <c r="W3760" s="62"/>
      <c r="X3760" s="62"/>
    </row>
    <row r="3761" spans="1:24" s="57" customFormat="1" x14ac:dyDescent="0.25">
      <c r="A3761" s="75"/>
      <c r="D3761" s="58"/>
      <c r="E3761" s="58"/>
      <c r="F3761" s="58"/>
      <c r="G3761" s="58"/>
      <c r="H3761" s="60"/>
      <c r="I3761" s="60"/>
      <c r="J3761" s="60"/>
      <c r="K3761" s="60"/>
      <c r="M3761" s="61"/>
      <c r="N3761" s="61"/>
      <c r="O3761" s="62"/>
      <c r="P3761" s="125"/>
      <c r="W3761" s="62"/>
      <c r="X3761" s="62"/>
    </row>
    <row r="3762" spans="1:24" s="57" customFormat="1" x14ac:dyDescent="0.25">
      <c r="A3762" s="75"/>
      <c r="D3762" s="58"/>
      <c r="E3762" s="58"/>
      <c r="F3762" s="58"/>
      <c r="G3762" s="58"/>
      <c r="H3762" s="60"/>
      <c r="I3762" s="60"/>
      <c r="J3762" s="60"/>
      <c r="K3762" s="60"/>
      <c r="M3762" s="61"/>
      <c r="N3762" s="61"/>
      <c r="O3762" s="62"/>
      <c r="P3762" s="125"/>
      <c r="W3762" s="62"/>
      <c r="X3762" s="62"/>
    </row>
    <row r="3763" spans="1:24" s="57" customFormat="1" x14ac:dyDescent="0.25">
      <c r="A3763" s="75"/>
      <c r="D3763" s="58"/>
      <c r="E3763" s="58"/>
      <c r="F3763" s="58"/>
      <c r="G3763" s="58"/>
      <c r="H3763" s="60"/>
      <c r="I3763" s="60"/>
      <c r="J3763" s="60"/>
      <c r="K3763" s="60"/>
      <c r="M3763" s="61"/>
      <c r="N3763" s="61"/>
      <c r="O3763" s="62"/>
      <c r="P3763" s="125"/>
      <c r="W3763" s="62"/>
      <c r="X3763" s="62"/>
    </row>
    <row r="3764" spans="1:24" s="57" customFormat="1" x14ac:dyDescent="0.25">
      <c r="A3764" s="75"/>
      <c r="D3764" s="58"/>
      <c r="E3764" s="58"/>
      <c r="F3764" s="58"/>
      <c r="G3764" s="58"/>
      <c r="H3764" s="60"/>
      <c r="I3764" s="60"/>
      <c r="J3764" s="60"/>
      <c r="K3764" s="60"/>
      <c r="M3764" s="61"/>
      <c r="N3764" s="61"/>
      <c r="O3764" s="62"/>
      <c r="P3764" s="125"/>
      <c r="W3764" s="62"/>
      <c r="X3764" s="62"/>
    </row>
    <row r="3765" spans="1:24" s="57" customFormat="1" x14ac:dyDescent="0.25">
      <c r="A3765" s="75"/>
      <c r="D3765" s="58"/>
      <c r="E3765" s="58"/>
      <c r="F3765" s="58"/>
      <c r="G3765" s="58"/>
      <c r="H3765" s="60"/>
      <c r="I3765" s="60"/>
      <c r="J3765" s="60"/>
      <c r="K3765" s="60"/>
      <c r="M3765" s="61"/>
      <c r="N3765" s="61"/>
      <c r="O3765" s="62"/>
      <c r="P3765" s="125"/>
      <c r="W3765" s="62"/>
      <c r="X3765" s="62"/>
    </row>
    <row r="3766" spans="1:24" s="57" customFormat="1" x14ac:dyDescent="0.25">
      <c r="A3766" s="75"/>
      <c r="D3766" s="58"/>
      <c r="E3766" s="58"/>
      <c r="F3766" s="58"/>
      <c r="G3766" s="58"/>
      <c r="H3766" s="60"/>
      <c r="I3766" s="60"/>
      <c r="J3766" s="60"/>
      <c r="K3766" s="60"/>
      <c r="M3766" s="61"/>
      <c r="N3766" s="61"/>
      <c r="O3766" s="62"/>
      <c r="P3766" s="125"/>
      <c r="W3766" s="62"/>
      <c r="X3766" s="62"/>
    </row>
    <row r="3767" spans="1:24" s="57" customFormat="1" x14ac:dyDescent="0.25">
      <c r="A3767" s="75"/>
      <c r="D3767" s="58"/>
      <c r="E3767" s="58"/>
      <c r="F3767" s="58"/>
      <c r="G3767" s="58"/>
      <c r="H3767" s="60"/>
      <c r="I3767" s="60"/>
      <c r="J3767" s="60"/>
      <c r="K3767" s="60"/>
      <c r="M3767" s="61"/>
      <c r="N3767" s="61"/>
      <c r="O3767" s="62"/>
      <c r="P3767" s="125"/>
      <c r="W3767" s="62"/>
      <c r="X3767" s="62"/>
    </row>
    <row r="3768" spans="1:24" s="57" customFormat="1" x14ac:dyDescent="0.25">
      <c r="A3768" s="75"/>
      <c r="D3768" s="58"/>
      <c r="E3768" s="58"/>
      <c r="F3768" s="58"/>
      <c r="G3768" s="58"/>
      <c r="H3768" s="60"/>
      <c r="I3768" s="60"/>
      <c r="J3768" s="60"/>
      <c r="K3768" s="60"/>
      <c r="M3768" s="61"/>
      <c r="N3768" s="61"/>
      <c r="O3768" s="62"/>
      <c r="P3768" s="125"/>
      <c r="W3768" s="62"/>
      <c r="X3768" s="62"/>
    </row>
    <row r="3769" spans="1:24" s="57" customFormat="1" x14ac:dyDescent="0.25">
      <c r="A3769" s="75"/>
      <c r="D3769" s="58"/>
      <c r="E3769" s="58"/>
      <c r="F3769" s="58"/>
      <c r="G3769" s="58"/>
      <c r="H3769" s="60"/>
      <c r="I3769" s="60"/>
      <c r="J3769" s="60"/>
      <c r="K3769" s="60"/>
      <c r="M3769" s="61"/>
      <c r="N3769" s="61"/>
      <c r="O3769" s="62"/>
      <c r="P3769" s="125"/>
      <c r="W3769" s="62"/>
      <c r="X3769" s="62"/>
    </row>
    <row r="3770" spans="1:24" s="57" customFormat="1" x14ac:dyDescent="0.25">
      <c r="A3770" s="75"/>
      <c r="D3770" s="58"/>
      <c r="E3770" s="58"/>
      <c r="F3770" s="58"/>
      <c r="G3770" s="58"/>
      <c r="H3770" s="60"/>
      <c r="I3770" s="60"/>
      <c r="J3770" s="60"/>
      <c r="K3770" s="60"/>
      <c r="M3770" s="61"/>
      <c r="N3770" s="61"/>
      <c r="O3770" s="62"/>
      <c r="P3770" s="125"/>
      <c r="W3770" s="62"/>
      <c r="X3770" s="62"/>
    </row>
    <row r="3771" spans="1:24" s="57" customFormat="1" x14ac:dyDescent="0.25">
      <c r="A3771" s="75"/>
      <c r="D3771" s="58"/>
      <c r="E3771" s="58"/>
      <c r="F3771" s="58"/>
      <c r="G3771" s="58"/>
      <c r="H3771" s="60"/>
      <c r="I3771" s="60"/>
      <c r="J3771" s="60"/>
      <c r="K3771" s="60"/>
      <c r="M3771" s="61"/>
      <c r="N3771" s="61"/>
      <c r="O3771" s="62"/>
      <c r="P3771" s="125"/>
      <c r="W3771" s="62"/>
      <c r="X3771" s="62"/>
    </row>
    <row r="3772" spans="1:24" s="57" customFormat="1" x14ac:dyDescent="0.25">
      <c r="A3772" s="75"/>
      <c r="D3772" s="58"/>
      <c r="E3772" s="58"/>
      <c r="F3772" s="58"/>
      <c r="G3772" s="58"/>
      <c r="H3772" s="60"/>
      <c r="I3772" s="60"/>
      <c r="J3772" s="60"/>
      <c r="K3772" s="60"/>
      <c r="M3772" s="61"/>
      <c r="N3772" s="61"/>
      <c r="O3772" s="62"/>
      <c r="P3772" s="125"/>
      <c r="W3772" s="62"/>
      <c r="X3772" s="62"/>
    </row>
    <row r="3773" spans="1:24" s="57" customFormat="1" x14ac:dyDescent="0.25">
      <c r="A3773" s="75"/>
      <c r="D3773" s="58"/>
      <c r="E3773" s="58"/>
      <c r="F3773" s="58"/>
      <c r="G3773" s="58"/>
      <c r="H3773" s="60"/>
      <c r="I3773" s="60"/>
      <c r="J3773" s="60"/>
      <c r="K3773" s="60"/>
      <c r="M3773" s="61"/>
      <c r="N3773" s="61"/>
      <c r="O3773" s="62"/>
      <c r="P3773" s="125"/>
      <c r="W3773" s="62"/>
      <c r="X3773" s="62"/>
    </row>
    <row r="3774" spans="1:24" s="57" customFormat="1" x14ac:dyDescent="0.25">
      <c r="A3774" s="75"/>
      <c r="D3774" s="58"/>
      <c r="E3774" s="58"/>
      <c r="F3774" s="58"/>
      <c r="G3774" s="58"/>
      <c r="H3774" s="60"/>
      <c r="I3774" s="60"/>
      <c r="J3774" s="60"/>
      <c r="K3774" s="60"/>
      <c r="M3774" s="61"/>
      <c r="N3774" s="61"/>
      <c r="O3774" s="62"/>
      <c r="P3774" s="125"/>
      <c r="W3774" s="62"/>
      <c r="X3774" s="62"/>
    </row>
    <row r="3775" spans="1:24" s="57" customFormat="1" x14ac:dyDescent="0.25">
      <c r="A3775" s="75"/>
      <c r="D3775" s="58"/>
      <c r="E3775" s="58"/>
      <c r="F3775" s="58"/>
      <c r="G3775" s="58"/>
      <c r="H3775" s="60"/>
      <c r="I3775" s="60"/>
      <c r="J3775" s="60"/>
      <c r="K3775" s="60"/>
      <c r="M3775" s="61"/>
      <c r="N3775" s="61"/>
      <c r="O3775" s="62"/>
      <c r="P3775" s="125"/>
      <c r="W3775" s="62"/>
      <c r="X3775" s="62"/>
    </row>
    <row r="3776" spans="1:24" s="57" customFormat="1" x14ac:dyDescent="0.25">
      <c r="A3776" s="75"/>
      <c r="D3776" s="58"/>
      <c r="E3776" s="58"/>
      <c r="F3776" s="58"/>
      <c r="G3776" s="58"/>
      <c r="H3776" s="60"/>
      <c r="I3776" s="60"/>
      <c r="J3776" s="60"/>
      <c r="K3776" s="60"/>
      <c r="M3776" s="61"/>
      <c r="N3776" s="61"/>
      <c r="O3776" s="62"/>
      <c r="P3776" s="125"/>
      <c r="W3776" s="62"/>
      <c r="X3776" s="62"/>
    </row>
    <row r="3777" spans="1:24" s="57" customFormat="1" x14ac:dyDescent="0.25">
      <c r="A3777" s="75"/>
      <c r="D3777" s="58"/>
      <c r="E3777" s="58"/>
      <c r="F3777" s="58"/>
      <c r="G3777" s="58"/>
      <c r="H3777" s="60"/>
      <c r="I3777" s="60"/>
      <c r="J3777" s="60"/>
      <c r="K3777" s="60"/>
      <c r="M3777" s="61"/>
      <c r="N3777" s="61"/>
      <c r="O3777" s="62"/>
      <c r="P3777" s="125"/>
      <c r="W3777" s="62"/>
      <c r="X3777" s="62"/>
    </row>
    <row r="3778" spans="1:24" s="57" customFormat="1" x14ac:dyDescent="0.25">
      <c r="A3778" s="75"/>
      <c r="D3778" s="58"/>
      <c r="E3778" s="58"/>
      <c r="F3778" s="58"/>
      <c r="G3778" s="58"/>
      <c r="H3778" s="60"/>
      <c r="I3778" s="60"/>
      <c r="J3778" s="60"/>
      <c r="K3778" s="60"/>
      <c r="M3778" s="61"/>
      <c r="N3778" s="61"/>
      <c r="O3778" s="62"/>
      <c r="P3778" s="125"/>
      <c r="W3778" s="62"/>
      <c r="X3778" s="62"/>
    </row>
    <row r="3779" spans="1:24" s="57" customFormat="1" x14ac:dyDescent="0.25">
      <c r="A3779" s="75"/>
      <c r="D3779" s="58"/>
      <c r="E3779" s="58"/>
      <c r="F3779" s="58"/>
      <c r="G3779" s="58"/>
      <c r="H3779" s="60"/>
      <c r="I3779" s="60"/>
      <c r="J3779" s="60"/>
      <c r="K3779" s="60"/>
      <c r="M3779" s="61"/>
      <c r="N3779" s="61"/>
      <c r="O3779" s="62"/>
      <c r="P3779" s="125"/>
      <c r="W3779" s="62"/>
      <c r="X3779" s="62"/>
    </row>
    <row r="3780" spans="1:24" s="57" customFormat="1" x14ac:dyDescent="0.25">
      <c r="A3780" s="75"/>
      <c r="D3780" s="58"/>
      <c r="E3780" s="58"/>
      <c r="F3780" s="58"/>
      <c r="G3780" s="58"/>
      <c r="H3780" s="60"/>
      <c r="I3780" s="60"/>
      <c r="J3780" s="60"/>
      <c r="K3780" s="60"/>
      <c r="M3780" s="61"/>
      <c r="N3780" s="61"/>
      <c r="O3780" s="62"/>
      <c r="P3780" s="125"/>
      <c r="W3780" s="62"/>
      <c r="X3780" s="62"/>
    </row>
    <row r="3781" spans="1:24" s="57" customFormat="1" x14ac:dyDescent="0.25">
      <c r="A3781" s="75"/>
      <c r="D3781" s="58"/>
      <c r="E3781" s="58"/>
      <c r="F3781" s="58"/>
      <c r="G3781" s="58"/>
      <c r="H3781" s="60"/>
      <c r="I3781" s="60"/>
      <c r="J3781" s="60"/>
      <c r="K3781" s="60"/>
      <c r="M3781" s="61"/>
      <c r="N3781" s="61"/>
      <c r="O3781" s="62"/>
      <c r="P3781" s="125"/>
      <c r="W3781" s="62"/>
      <c r="X3781" s="62"/>
    </row>
    <row r="3782" spans="1:24" s="57" customFormat="1" x14ac:dyDescent="0.25">
      <c r="A3782" s="75"/>
      <c r="D3782" s="58"/>
      <c r="E3782" s="58"/>
      <c r="F3782" s="58"/>
      <c r="G3782" s="58"/>
      <c r="H3782" s="60"/>
      <c r="I3782" s="60"/>
      <c r="J3782" s="60"/>
      <c r="K3782" s="60"/>
      <c r="M3782" s="61"/>
      <c r="N3782" s="61"/>
      <c r="O3782" s="62"/>
      <c r="P3782" s="125"/>
      <c r="W3782" s="62"/>
      <c r="X3782" s="62"/>
    </row>
    <row r="3783" spans="1:24" s="57" customFormat="1" x14ac:dyDescent="0.25">
      <c r="A3783" s="75"/>
      <c r="D3783" s="58"/>
      <c r="E3783" s="58"/>
      <c r="F3783" s="58"/>
      <c r="G3783" s="58"/>
      <c r="H3783" s="60"/>
      <c r="I3783" s="60"/>
      <c r="J3783" s="60"/>
      <c r="K3783" s="60"/>
      <c r="M3783" s="61"/>
      <c r="N3783" s="61"/>
      <c r="O3783" s="62"/>
      <c r="P3783" s="125"/>
      <c r="W3783" s="62"/>
      <c r="X3783" s="62"/>
    </row>
    <row r="3784" spans="1:24" s="57" customFormat="1" x14ac:dyDescent="0.25">
      <c r="A3784" s="75"/>
      <c r="D3784" s="58"/>
      <c r="E3784" s="58"/>
      <c r="F3784" s="58"/>
      <c r="G3784" s="58"/>
      <c r="H3784" s="60"/>
      <c r="I3784" s="60"/>
      <c r="J3784" s="60"/>
      <c r="K3784" s="60"/>
      <c r="M3784" s="61"/>
      <c r="N3784" s="61"/>
      <c r="O3784" s="62"/>
      <c r="P3784" s="125"/>
      <c r="W3784" s="62"/>
      <c r="X3784" s="62"/>
    </row>
    <row r="3785" spans="1:24" s="57" customFormat="1" x14ac:dyDescent="0.25">
      <c r="A3785" s="75"/>
      <c r="D3785" s="58"/>
      <c r="E3785" s="58"/>
      <c r="F3785" s="58"/>
      <c r="G3785" s="58"/>
      <c r="H3785" s="60"/>
      <c r="I3785" s="60"/>
      <c r="J3785" s="60"/>
      <c r="K3785" s="60"/>
      <c r="M3785" s="61"/>
      <c r="N3785" s="61"/>
      <c r="O3785" s="62"/>
      <c r="P3785" s="125"/>
      <c r="W3785" s="62"/>
      <c r="X3785" s="62"/>
    </row>
    <row r="3786" spans="1:24" s="57" customFormat="1" x14ac:dyDescent="0.25">
      <c r="A3786" s="75"/>
      <c r="D3786" s="58"/>
      <c r="E3786" s="58"/>
      <c r="F3786" s="58"/>
      <c r="G3786" s="58"/>
      <c r="H3786" s="60"/>
      <c r="I3786" s="60"/>
      <c r="J3786" s="60"/>
      <c r="K3786" s="60"/>
      <c r="M3786" s="61"/>
      <c r="N3786" s="61"/>
      <c r="O3786" s="62"/>
      <c r="P3786" s="125"/>
      <c r="W3786" s="62"/>
      <c r="X3786" s="62"/>
    </row>
    <row r="3787" spans="1:24" s="57" customFormat="1" x14ac:dyDescent="0.25">
      <c r="A3787" s="75"/>
      <c r="D3787" s="58"/>
      <c r="E3787" s="58"/>
      <c r="F3787" s="58"/>
      <c r="G3787" s="58"/>
      <c r="H3787" s="60"/>
      <c r="I3787" s="60"/>
      <c r="J3787" s="60"/>
      <c r="K3787" s="60"/>
      <c r="M3787" s="61"/>
      <c r="N3787" s="61"/>
      <c r="O3787" s="62"/>
      <c r="P3787" s="125"/>
      <c r="W3787" s="62"/>
      <c r="X3787" s="62"/>
    </row>
    <row r="3788" spans="1:24" s="57" customFormat="1" x14ac:dyDescent="0.25">
      <c r="A3788" s="75"/>
      <c r="D3788" s="58"/>
      <c r="E3788" s="58"/>
      <c r="F3788" s="58"/>
      <c r="G3788" s="58"/>
      <c r="H3788" s="60"/>
      <c r="I3788" s="60"/>
      <c r="J3788" s="60"/>
      <c r="K3788" s="60"/>
      <c r="M3788" s="61"/>
      <c r="N3788" s="61"/>
      <c r="O3788" s="62"/>
      <c r="P3788" s="125"/>
      <c r="W3788" s="62"/>
      <c r="X3788" s="62"/>
    </row>
    <row r="3789" spans="1:24" s="57" customFormat="1" x14ac:dyDescent="0.25">
      <c r="A3789" s="75"/>
      <c r="D3789" s="58"/>
      <c r="E3789" s="58"/>
      <c r="F3789" s="58"/>
      <c r="G3789" s="58"/>
      <c r="H3789" s="60"/>
      <c r="I3789" s="60"/>
      <c r="J3789" s="60"/>
      <c r="K3789" s="60"/>
      <c r="M3789" s="61"/>
      <c r="N3789" s="61"/>
      <c r="O3789" s="62"/>
      <c r="P3789" s="125"/>
      <c r="W3789" s="62"/>
      <c r="X3789" s="62"/>
    </row>
    <row r="3790" spans="1:24" s="57" customFormat="1" x14ac:dyDescent="0.25">
      <c r="A3790" s="75"/>
      <c r="D3790" s="58"/>
      <c r="E3790" s="58"/>
      <c r="F3790" s="58"/>
      <c r="G3790" s="58"/>
      <c r="H3790" s="60"/>
      <c r="I3790" s="60"/>
      <c r="J3790" s="60"/>
      <c r="K3790" s="60"/>
      <c r="M3790" s="61"/>
      <c r="N3790" s="61"/>
      <c r="O3790" s="62"/>
      <c r="P3790" s="125"/>
      <c r="W3790" s="62"/>
      <c r="X3790" s="62"/>
    </row>
    <row r="3791" spans="1:24" s="57" customFormat="1" x14ac:dyDescent="0.25">
      <c r="A3791" s="75"/>
      <c r="D3791" s="58"/>
      <c r="E3791" s="58"/>
      <c r="F3791" s="58"/>
      <c r="G3791" s="58"/>
      <c r="H3791" s="60"/>
      <c r="I3791" s="60"/>
      <c r="J3791" s="60"/>
      <c r="K3791" s="60"/>
      <c r="M3791" s="61"/>
      <c r="N3791" s="61"/>
      <c r="O3791" s="62"/>
      <c r="P3791" s="125"/>
      <c r="W3791" s="62"/>
      <c r="X3791" s="62"/>
    </row>
    <row r="3792" spans="1:24" s="57" customFormat="1" x14ac:dyDescent="0.25">
      <c r="A3792" s="75"/>
      <c r="D3792" s="58"/>
      <c r="E3792" s="58"/>
      <c r="F3792" s="58"/>
      <c r="G3792" s="58"/>
      <c r="H3792" s="60"/>
      <c r="I3792" s="60"/>
      <c r="J3792" s="60"/>
      <c r="K3792" s="60"/>
      <c r="M3792" s="61"/>
      <c r="N3792" s="61"/>
      <c r="O3792" s="62"/>
      <c r="P3792" s="125"/>
      <c r="W3792" s="62"/>
      <c r="X3792" s="62"/>
    </row>
    <row r="3793" spans="1:24" s="57" customFormat="1" x14ac:dyDescent="0.25">
      <c r="A3793" s="75"/>
      <c r="D3793" s="58"/>
      <c r="E3793" s="58"/>
      <c r="F3793" s="58"/>
      <c r="G3793" s="58"/>
      <c r="H3793" s="60"/>
      <c r="I3793" s="60"/>
      <c r="J3793" s="60"/>
      <c r="K3793" s="60"/>
      <c r="M3793" s="61"/>
      <c r="N3793" s="61"/>
      <c r="O3793" s="62"/>
      <c r="P3793" s="125"/>
      <c r="W3793" s="62"/>
      <c r="X3793" s="62"/>
    </row>
    <row r="3794" spans="1:24" s="57" customFormat="1" x14ac:dyDescent="0.25">
      <c r="A3794" s="75"/>
      <c r="D3794" s="58"/>
      <c r="E3794" s="58"/>
      <c r="F3794" s="58"/>
      <c r="G3794" s="58"/>
      <c r="H3794" s="60"/>
      <c r="I3794" s="60"/>
      <c r="J3794" s="60"/>
      <c r="K3794" s="60"/>
      <c r="M3794" s="61"/>
      <c r="N3794" s="61"/>
      <c r="O3794" s="62"/>
      <c r="P3794" s="125"/>
      <c r="W3794" s="62"/>
      <c r="X3794" s="62"/>
    </row>
    <row r="3795" spans="1:24" s="57" customFormat="1" x14ac:dyDescent="0.25">
      <c r="A3795" s="75"/>
      <c r="D3795" s="58"/>
      <c r="E3795" s="58"/>
      <c r="F3795" s="58"/>
      <c r="G3795" s="58"/>
      <c r="H3795" s="60"/>
      <c r="I3795" s="60"/>
      <c r="J3795" s="60"/>
      <c r="K3795" s="60"/>
      <c r="M3795" s="61"/>
      <c r="N3795" s="61"/>
      <c r="O3795" s="62"/>
      <c r="P3795" s="125"/>
      <c r="W3795" s="62"/>
      <c r="X3795" s="62"/>
    </row>
    <row r="3796" spans="1:24" s="57" customFormat="1" x14ac:dyDescent="0.25">
      <c r="A3796" s="75"/>
      <c r="D3796" s="58"/>
      <c r="E3796" s="58"/>
      <c r="F3796" s="58"/>
      <c r="G3796" s="58"/>
      <c r="H3796" s="60"/>
      <c r="I3796" s="60"/>
      <c r="J3796" s="60"/>
      <c r="K3796" s="60"/>
      <c r="M3796" s="61"/>
      <c r="N3796" s="61"/>
      <c r="O3796" s="62"/>
      <c r="P3796" s="125"/>
      <c r="W3796" s="62"/>
      <c r="X3796" s="62"/>
    </row>
    <row r="3797" spans="1:24" s="57" customFormat="1" x14ac:dyDescent="0.25">
      <c r="A3797" s="75"/>
      <c r="D3797" s="58"/>
      <c r="E3797" s="58"/>
      <c r="F3797" s="58"/>
      <c r="G3797" s="58"/>
      <c r="H3797" s="60"/>
      <c r="I3797" s="60"/>
      <c r="J3797" s="60"/>
      <c r="K3797" s="60"/>
      <c r="M3797" s="61"/>
      <c r="N3797" s="61"/>
      <c r="O3797" s="62"/>
      <c r="P3797" s="125"/>
      <c r="W3797" s="62"/>
      <c r="X3797" s="62"/>
    </row>
    <row r="3798" spans="1:24" s="57" customFormat="1" x14ac:dyDescent="0.25">
      <c r="A3798" s="75"/>
      <c r="D3798" s="58"/>
      <c r="E3798" s="58"/>
      <c r="F3798" s="58"/>
      <c r="G3798" s="58"/>
      <c r="H3798" s="60"/>
      <c r="I3798" s="60"/>
      <c r="J3798" s="60"/>
      <c r="K3798" s="60"/>
      <c r="M3798" s="61"/>
      <c r="N3798" s="61"/>
      <c r="O3798" s="62"/>
      <c r="P3798" s="125"/>
      <c r="W3798" s="62"/>
      <c r="X3798" s="62"/>
    </row>
    <row r="3799" spans="1:24" s="57" customFormat="1" x14ac:dyDescent="0.25">
      <c r="A3799" s="75"/>
      <c r="D3799" s="58"/>
      <c r="E3799" s="58"/>
      <c r="F3799" s="58"/>
      <c r="G3799" s="58"/>
      <c r="H3799" s="60"/>
      <c r="I3799" s="60"/>
      <c r="J3799" s="60"/>
      <c r="K3799" s="60"/>
      <c r="M3799" s="61"/>
      <c r="N3799" s="61"/>
      <c r="O3799" s="62"/>
      <c r="P3799" s="125"/>
      <c r="W3799" s="62"/>
      <c r="X3799" s="62"/>
    </row>
    <row r="3800" spans="1:24" s="57" customFormat="1" x14ac:dyDescent="0.25">
      <c r="A3800" s="75"/>
      <c r="D3800" s="58"/>
      <c r="E3800" s="58"/>
      <c r="F3800" s="58"/>
      <c r="G3800" s="58"/>
      <c r="H3800" s="60"/>
      <c r="I3800" s="60"/>
      <c r="J3800" s="60"/>
      <c r="K3800" s="60"/>
      <c r="M3800" s="61"/>
      <c r="N3800" s="61"/>
      <c r="O3800" s="62"/>
      <c r="P3800" s="125"/>
      <c r="W3800" s="62"/>
      <c r="X3800" s="62"/>
    </row>
    <row r="3801" spans="1:24" s="57" customFormat="1" x14ac:dyDescent="0.25">
      <c r="A3801" s="75"/>
      <c r="D3801" s="58"/>
      <c r="E3801" s="58"/>
      <c r="F3801" s="58"/>
      <c r="G3801" s="58"/>
      <c r="H3801" s="60"/>
      <c r="I3801" s="60"/>
      <c r="J3801" s="60"/>
      <c r="K3801" s="60"/>
      <c r="M3801" s="61"/>
      <c r="N3801" s="61"/>
      <c r="O3801" s="62"/>
      <c r="P3801" s="125"/>
      <c r="W3801" s="62"/>
      <c r="X3801" s="62"/>
    </row>
    <row r="3802" spans="1:24" s="57" customFormat="1" x14ac:dyDescent="0.25">
      <c r="A3802" s="75"/>
      <c r="D3802" s="58"/>
      <c r="E3802" s="58"/>
      <c r="F3802" s="58"/>
      <c r="G3802" s="58"/>
      <c r="H3802" s="60"/>
      <c r="I3802" s="60"/>
      <c r="J3802" s="60"/>
      <c r="K3802" s="60"/>
      <c r="M3802" s="61"/>
      <c r="N3802" s="61"/>
      <c r="O3802" s="62"/>
      <c r="P3802" s="125"/>
      <c r="W3802" s="62"/>
      <c r="X3802" s="62"/>
    </row>
    <row r="3803" spans="1:24" s="57" customFormat="1" x14ac:dyDescent="0.25">
      <c r="A3803" s="75"/>
      <c r="D3803" s="58"/>
      <c r="E3803" s="58"/>
      <c r="F3803" s="58"/>
      <c r="G3803" s="58"/>
      <c r="H3803" s="60"/>
      <c r="I3803" s="60"/>
      <c r="J3803" s="60"/>
      <c r="K3803" s="60"/>
      <c r="M3803" s="61"/>
      <c r="N3803" s="61"/>
      <c r="O3803" s="62"/>
      <c r="P3803" s="125"/>
      <c r="W3803" s="62"/>
      <c r="X3803" s="62"/>
    </row>
    <row r="3804" spans="1:24" s="57" customFormat="1" x14ac:dyDescent="0.25">
      <c r="A3804" s="75"/>
      <c r="D3804" s="58"/>
      <c r="E3804" s="58"/>
      <c r="F3804" s="58"/>
      <c r="G3804" s="58"/>
      <c r="H3804" s="60"/>
      <c r="I3804" s="60"/>
      <c r="J3804" s="60"/>
      <c r="K3804" s="60"/>
      <c r="M3804" s="61"/>
      <c r="N3804" s="61"/>
      <c r="O3804" s="62"/>
      <c r="P3804" s="125"/>
      <c r="W3804" s="62"/>
      <c r="X3804" s="62"/>
    </row>
    <row r="3805" spans="1:24" s="57" customFormat="1" x14ac:dyDescent="0.25">
      <c r="A3805" s="75"/>
      <c r="D3805" s="58"/>
      <c r="E3805" s="58"/>
      <c r="F3805" s="58"/>
      <c r="G3805" s="58"/>
      <c r="H3805" s="60"/>
      <c r="I3805" s="60"/>
      <c r="J3805" s="60"/>
      <c r="K3805" s="60"/>
      <c r="M3805" s="61"/>
      <c r="N3805" s="61"/>
      <c r="O3805" s="62"/>
      <c r="P3805" s="125"/>
      <c r="W3805" s="62"/>
      <c r="X3805" s="62"/>
    </row>
    <row r="3806" spans="1:24" s="57" customFormat="1" x14ac:dyDescent="0.25">
      <c r="A3806" s="75"/>
      <c r="D3806" s="58"/>
      <c r="E3806" s="58"/>
      <c r="F3806" s="58"/>
      <c r="G3806" s="58"/>
      <c r="H3806" s="60"/>
      <c r="I3806" s="60"/>
      <c r="J3806" s="60"/>
      <c r="K3806" s="60"/>
      <c r="M3806" s="61"/>
      <c r="N3806" s="61"/>
      <c r="O3806" s="62"/>
      <c r="P3806" s="125"/>
      <c r="W3806" s="62"/>
      <c r="X3806" s="62"/>
    </row>
    <row r="3807" spans="1:24" s="57" customFormat="1" x14ac:dyDescent="0.25">
      <c r="A3807" s="75"/>
      <c r="D3807" s="58"/>
      <c r="E3807" s="58"/>
      <c r="F3807" s="58"/>
      <c r="G3807" s="58"/>
      <c r="H3807" s="60"/>
      <c r="I3807" s="60"/>
      <c r="J3807" s="60"/>
      <c r="K3807" s="60"/>
      <c r="M3807" s="61"/>
      <c r="N3807" s="61"/>
      <c r="O3807" s="62"/>
      <c r="P3807" s="125"/>
      <c r="W3807" s="62"/>
      <c r="X3807" s="62"/>
    </row>
    <row r="3808" spans="1:24" s="57" customFormat="1" x14ac:dyDescent="0.25">
      <c r="A3808" s="75"/>
      <c r="D3808" s="58"/>
      <c r="E3808" s="58"/>
      <c r="F3808" s="58"/>
      <c r="G3808" s="58"/>
      <c r="H3808" s="60"/>
      <c r="I3808" s="60"/>
      <c r="J3808" s="60"/>
      <c r="K3808" s="60"/>
      <c r="M3808" s="61"/>
      <c r="N3808" s="61"/>
      <c r="O3808" s="62"/>
      <c r="P3808" s="125"/>
      <c r="W3808" s="62"/>
      <c r="X3808" s="62"/>
    </row>
    <row r="3809" spans="1:24" s="57" customFormat="1" x14ac:dyDescent="0.25">
      <c r="A3809" s="75"/>
      <c r="D3809" s="58"/>
      <c r="E3809" s="58"/>
      <c r="F3809" s="58"/>
      <c r="G3809" s="58"/>
      <c r="H3809" s="60"/>
      <c r="I3809" s="60"/>
      <c r="J3809" s="60"/>
      <c r="K3809" s="60"/>
      <c r="M3809" s="61"/>
      <c r="N3809" s="61"/>
      <c r="O3809" s="62"/>
      <c r="P3809" s="125"/>
      <c r="W3809" s="62"/>
      <c r="X3809" s="62"/>
    </row>
    <row r="3810" spans="1:24" s="57" customFormat="1" x14ac:dyDescent="0.25">
      <c r="A3810" s="75"/>
      <c r="D3810" s="58"/>
      <c r="E3810" s="58"/>
      <c r="F3810" s="58"/>
      <c r="G3810" s="58"/>
      <c r="H3810" s="60"/>
      <c r="I3810" s="60"/>
      <c r="J3810" s="60"/>
      <c r="K3810" s="60"/>
      <c r="M3810" s="61"/>
      <c r="N3810" s="61"/>
      <c r="O3810" s="62"/>
      <c r="P3810" s="125"/>
      <c r="W3810" s="62"/>
      <c r="X3810" s="62"/>
    </row>
    <row r="3811" spans="1:24" s="57" customFormat="1" x14ac:dyDescent="0.25">
      <c r="A3811" s="75"/>
      <c r="D3811" s="58"/>
      <c r="E3811" s="58"/>
      <c r="F3811" s="58"/>
      <c r="G3811" s="58"/>
      <c r="H3811" s="60"/>
      <c r="I3811" s="60"/>
      <c r="J3811" s="60"/>
      <c r="K3811" s="60"/>
      <c r="M3811" s="61"/>
      <c r="N3811" s="61"/>
      <c r="O3811" s="62"/>
      <c r="P3811" s="125"/>
      <c r="W3811" s="62"/>
      <c r="X3811" s="62"/>
    </row>
    <row r="3812" spans="1:24" s="57" customFormat="1" x14ac:dyDescent="0.25">
      <c r="A3812" s="75"/>
      <c r="D3812" s="58"/>
      <c r="E3812" s="58"/>
      <c r="F3812" s="58"/>
      <c r="G3812" s="58"/>
      <c r="H3812" s="60"/>
      <c r="I3812" s="60"/>
      <c r="J3812" s="60"/>
      <c r="K3812" s="60"/>
      <c r="M3812" s="61"/>
      <c r="N3812" s="61"/>
      <c r="O3812" s="62"/>
      <c r="P3812" s="125"/>
      <c r="W3812" s="62"/>
      <c r="X3812" s="62"/>
    </row>
    <row r="3813" spans="1:24" s="57" customFormat="1" x14ac:dyDescent="0.25">
      <c r="A3813" s="75"/>
      <c r="D3813" s="58"/>
      <c r="E3813" s="58"/>
      <c r="F3813" s="58"/>
      <c r="G3813" s="58"/>
      <c r="H3813" s="60"/>
      <c r="I3813" s="60"/>
      <c r="J3813" s="60"/>
      <c r="K3813" s="60"/>
      <c r="M3813" s="61"/>
      <c r="N3813" s="61"/>
      <c r="O3813" s="62"/>
      <c r="P3813" s="125"/>
      <c r="W3813" s="62"/>
      <c r="X3813" s="62"/>
    </row>
    <row r="3814" spans="1:24" s="57" customFormat="1" x14ac:dyDescent="0.25">
      <c r="A3814" s="75"/>
      <c r="D3814" s="58"/>
      <c r="E3814" s="58"/>
      <c r="F3814" s="58"/>
      <c r="G3814" s="58"/>
      <c r="H3814" s="60"/>
      <c r="I3814" s="60"/>
      <c r="J3814" s="60"/>
      <c r="K3814" s="60"/>
      <c r="M3814" s="61"/>
      <c r="N3814" s="61"/>
      <c r="O3814" s="62"/>
      <c r="P3814" s="125"/>
      <c r="W3814" s="62"/>
      <c r="X3814" s="62"/>
    </row>
    <row r="3815" spans="1:24" s="57" customFormat="1" x14ac:dyDescent="0.25">
      <c r="A3815" s="75"/>
      <c r="D3815" s="58"/>
      <c r="E3815" s="58"/>
      <c r="F3815" s="58"/>
      <c r="G3815" s="58"/>
      <c r="H3815" s="60"/>
      <c r="I3815" s="60"/>
      <c r="J3815" s="60"/>
      <c r="K3815" s="60"/>
      <c r="M3815" s="61"/>
      <c r="N3815" s="61"/>
      <c r="O3815" s="62"/>
      <c r="P3815" s="125"/>
      <c r="W3815" s="62"/>
      <c r="X3815" s="62"/>
    </row>
    <row r="3816" spans="1:24" s="57" customFormat="1" x14ac:dyDescent="0.25">
      <c r="A3816" s="75"/>
      <c r="D3816" s="58"/>
      <c r="E3816" s="58"/>
      <c r="F3816" s="58"/>
      <c r="G3816" s="58"/>
      <c r="H3816" s="60"/>
      <c r="I3816" s="60"/>
      <c r="J3816" s="60"/>
      <c r="K3816" s="60"/>
      <c r="M3816" s="61"/>
      <c r="N3816" s="61"/>
      <c r="O3816" s="62"/>
      <c r="P3816" s="125"/>
      <c r="W3816" s="62"/>
      <c r="X3816" s="62"/>
    </row>
    <row r="3817" spans="1:24" s="57" customFormat="1" x14ac:dyDescent="0.25">
      <c r="A3817" s="75"/>
      <c r="D3817" s="58"/>
      <c r="E3817" s="58"/>
      <c r="F3817" s="58"/>
      <c r="G3817" s="58"/>
      <c r="H3817" s="60"/>
      <c r="I3817" s="60"/>
      <c r="J3817" s="60"/>
      <c r="K3817" s="60"/>
      <c r="M3817" s="61"/>
      <c r="N3817" s="61"/>
      <c r="O3817" s="62"/>
      <c r="P3817" s="125"/>
      <c r="W3817" s="62"/>
      <c r="X3817" s="62"/>
    </row>
    <row r="3818" spans="1:24" s="57" customFormat="1" x14ac:dyDescent="0.25">
      <c r="A3818" s="75"/>
      <c r="D3818" s="58"/>
      <c r="E3818" s="58"/>
      <c r="F3818" s="58"/>
      <c r="G3818" s="58"/>
      <c r="H3818" s="60"/>
      <c r="I3818" s="60"/>
      <c r="J3818" s="60"/>
      <c r="K3818" s="60"/>
      <c r="M3818" s="61"/>
      <c r="N3818" s="61"/>
      <c r="O3818" s="62"/>
      <c r="P3818" s="125"/>
      <c r="W3818" s="62"/>
      <c r="X3818" s="62"/>
    </row>
    <row r="3819" spans="1:24" s="57" customFormat="1" x14ac:dyDescent="0.25">
      <c r="A3819" s="75"/>
      <c r="D3819" s="58"/>
      <c r="E3819" s="58"/>
      <c r="F3819" s="58"/>
      <c r="G3819" s="58"/>
      <c r="H3819" s="60"/>
      <c r="I3819" s="60"/>
      <c r="J3819" s="60"/>
      <c r="K3819" s="60"/>
      <c r="M3819" s="61"/>
      <c r="N3819" s="61"/>
      <c r="O3819" s="62"/>
      <c r="P3819" s="125"/>
      <c r="W3819" s="62"/>
      <c r="X3819" s="62"/>
    </row>
    <row r="3820" spans="1:24" s="57" customFormat="1" x14ac:dyDescent="0.25">
      <c r="A3820" s="75"/>
      <c r="D3820" s="58"/>
      <c r="E3820" s="58"/>
      <c r="F3820" s="58"/>
      <c r="G3820" s="58"/>
      <c r="H3820" s="60"/>
      <c r="I3820" s="60"/>
      <c r="J3820" s="60"/>
      <c r="K3820" s="60"/>
      <c r="M3820" s="61"/>
      <c r="N3820" s="61"/>
      <c r="O3820" s="62"/>
      <c r="P3820" s="125"/>
      <c r="W3820" s="62"/>
      <c r="X3820" s="62"/>
    </row>
    <row r="3821" spans="1:24" s="57" customFormat="1" x14ac:dyDescent="0.25">
      <c r="A3821" s="75"/>
      <c r="D3821" s="58"/>
      <c r="E3821" s="58"/>
      <c r="F3821" s="58"/>
      <c r="G3821" s="58"/>
      <c r="H3821" s="60"/>
      <c r="I3821" s="60"/>
      <c r="J3821" s="60"/>
      <c r="K3821" s="60"/>
      <c r="M3821" s="61"/>
      <c r="N3821" s="61"/>
      <c r="O3821" s="62"/>
      <c r="P3821" s="125"/>
      <c r="W3821" s="62"/>
      <c r="X3821" s="62"/>
    </row>
    <row r="3822" spans="1:24" s="57" customFormat="1" x14ac:dyDescent="0.25">
      <c r="A3822" s="75"/>
      <c r="D3822" s="58"/>
      <c r="E3822" s="58"/>
      <c r="F3822" s="58"/>
      <c r="G3822" s="58"/>
      <c r="H3822" s="60"/>
      <c r="I3822" s="60"/>
      <c r="J3822" s="60"/>
      <c r="K3822" s="60"/>
      <c r="M3822" s="61"/>
      <c r="N3822" s="61"/>
      <c r="O3822" s="62"/>
      <c r="P3822" s="125"/>
      <c r="W3822" s="62"/>
      <c r="X3822" s="62"/>
    </row>
    <row r="3823" spans="1:24" s="57" customFormat="1" x14ac:dyDescent="0.25">
      <c r="A3823" s="75"/>
      <c r="D3823" s="58"/>
      <c r="E3823" s="58"/>
      <c r="F3823" s="58"/>
      <c r="G3823" s="58"/>
      <c r="H3823" s="60"/>
      <c r="I3823" s="60"/>
      <c r="J3823" s="60"/>
      <c r="K3823" s="60"/>
      <c r="M3823" s="61"/>
      <c r="N3823" s="61"/>
      <c r="O3823" s="62"/>
      <c r="P3823" s="125"/>
      <c r="W3823" s="62"/>
      <c r="X3823" s="62"/>
    </row>
    <row r="3824" spans="1:24" s="57" customFormat="1" x14ac:dyDescent="0.25">
      <c r="A3824" s="75"/>
      <c r="D3824" s="58"/>
      <c r="E3824" s="58"/>
      <c r="F3824" s="58"/>
      <c r="G3824" s="58"/>
      <c r="H3824" s="60"/>
      <c r="I3824" s="60"/>
      <c r="J3824" s="60"/>
      <c r="K3824" s="60"/>
      <c r="M3824" s="61"/>
      <c r="N3824" s="61"/>
      <c r="O3824" s="62"/>
      <c r="P3824" s="125"/>
      <c r="W3824" s="62"/>
      <c r="X3824" s="62"/>
    </row>
    <row r="3825" spans="1:24" s="57" customFormat="1" x14ac:dyDescent="0.25">
      <c r="A3825" s="75"/>
      <c r="D3825" s="58"/>
      <c r="E3825" s="58"/>
      <c r="F3825" s="58"/>
      <c r="G3825" s="58"/>
      <c r="H3825" s="60"/>
      <c r="I3825" s="60"/>
      <c r="J3825" s="60"/>
      <c r="K3825" s="60"/>
      <c r="M3825" s="61"/>
      <c r="N3825" s="61"/>
      <c r="O3825" s="62"/>
      <c r="P3825" s="125"/>
      <c r="W3825" s="62"/>
      <c r="X3825" s="62"/>
    </row>
    <row r="3826" spans="1:24" s="57" customFormat="1" x14ac:dyDescent="0.25">
      <c r="A3826" s="75"/>
      <c r="D3826" s="58"/>
      <c r="E3826" s="58"/>
      <c r="F3826" s="58"/>
      <c r="G3826" s="58"/>
      <c r="H3826" s="60"/>
      <c r="I3826" s="60"/>
      <c r="J3826" s="60"/>
      <c r="K3826" s="60"/>
      <c r="M3826" s="61"/>
      <c r="N3826" s="61"/>
      <c r="O3826" s="62"/>
      <c r="P3826" s="125"/>
      <c r="W3826" s="62"/>
      <c r="X3826" s="62"/>
    </row>
    <row r="3827" spans="1:24" s="57" customFormat="1" x14ac:dyDescent="0.25">
      <c r="A3827" s="75"/>
      <c r="D3827" s="58"/>
      <c r="E3827" s="58"/>
      <c r="F3827" s="58"/>
      <c r="G3827" s="58"/>
      <c r="H3827" s="60"/>
      <c r="I3827" s="60"/>
      <c r="J3827" s="60"/>
      <c r="K3827" s="60"/>
      <c r="M3827" s="61"/>
      <c r="N3827" s="61"/>
      <c r="O3827" s="62"/>
      <c r="P3827" s="125"/>
      <c r="W3827" s="62"/>
      <c r="X3827" s="62"/>
    </row>
    <row r="3828" spans="1:24" s="57" customFormat="1" x14ac:dyDescent="0.25">
      <c r="A3828" s="75"/>
      <c r="D3828" s="58"/>
      <c r="E3828" s="58"/>
      <c r="F3828" s="58"/>
      <c r="G3828" s="58"/>
      <c r="H3828" s="60"/>
      <c r="I3828" s="60"/>
      <c r="J3828" s="60"/>
      <c r="K3828" s="60"/>
      <c r="M3828" s="61"/>
      <c r="N3828" s="61"/>
      <c r="O3828" s="62"/>
      <c r="P3828" s="125"/>
      <c r="W3828" s="62"/>
      <c r="X3828" s="62"/>
    </row>
    <row r="3829" spans="1:24" s="57" customFormat="1" x14ac:dyDescent="0.25">
      <c r="A3829" s="75"/>
      <c r="D3829" s="58"/>
      <c r="E3829" s="58"/>
      <c r="F3829" s="58"/>
      <c r="G3829" s="58"/>
      <c r="H3829" s="60"/>
      <c r="I3829" s="60"/>
      <c r="J3829" s="60"/>
      <c r="K3829" s="60"/>
      <c r="M3829" s="61"/>
      <c r="N3829" s="61"/>
      <c r="O3829" s="62"/>
      <c r="P3829" s="125"/>
      <c r="W3829" s="62"/>
      <c r="X3829" s="62"/>
    </row>
    <row r="3830" spans="1:24" s="57" customFormat="1" x14ac:dyDescent="0.25">
      <c r="A3830" s="75"/>
      <c r="D3830" s="58"/>
      <c r="E3830" s="58"/>
      <c r="F3830" s="58"/>
      <c r="G3830" s="58"/>
      <c r="H3830" s="60"/>
      <c r="I3830" s="60"/>
      <c r="J3830" s="60"/>
      <c r="K3830" s="60"/>
      <c r="M3830" s="61"/>
      <c r="N3830" s="61"/>
      <c r="O3830" s="62"/>
      <c r="P3830" s="125"/>
      <c r="W3830" s="62"/>
      <c r="X3830" s="62"/>
    </row>
    <row r="3831" spans="1:24" s="57" customFormat="1" x14ac:dyDescent="0.25">
      <c r="A3831" s="75"/>
      <c r="D3831" s="58"/>
      <c r="E3831" s="58"/>
      <c r="F3831" s="58"/>
      <c r="G3831" s="58"/>
      <c r="H3831" s="60"/>
      <c r="I3831" s="60"/>
      <c r="J3831" s="60"/>
      <c r="K3831" s="60"/>
      <c r="M3831" s="61"/>
      <c r="N3831" s="61"/>
      <c r="O3831" s="62"/>
      <c r="P3831" s="125"/>
      <c r="W3831" s="62"/>
      <c r="X3831" s="62"/>
    </row>
    <row r="3832" spans="1:24" s="57" customFormat="1" x14ac:dyDescent="0.25">
      <c r="A3832" s="75"/>
      <c r="D3832" s="58"/>
      <c r="E3832" s="58"/>
      <c r="F3832" s="58"/>
      <c r="G3832" s="58"/>
      <c r="H3832" s="60"/>
      <c r="I3832" s="60"/>
      <c r="J3832" s="60"/>
      <c r="K3832" s="60"/>
      <c r="M3832" s="61"/>
      <c r="N3832" s="61"/>
      <c r="O3832" s="62"/>
      <c r="P3832" s="125"/>
      <c r="W3832" s="62"/>
      <c r="X3832" s="62"/>
    </row>
    <row r="3833" spans="1:24" s="57" customFormat="1" x14ac:dyDescent="0.25">
      <c r="A3833" s="75"/>
      <c r="D3833" s="58"/>
      <c r="E3833" s="58"/>
      <c r="F3833" s="58"/>
      <c r="G3833" s="58"/>
      <c r="H3833" s="60"/>
      <c r="I3833" s="60"/>
      <c r="J3833" s="60"/>
      <c r="K3833" s="60"/>
      <c r="M3833" s="61"/>
      <c r="N3833" s="61"/>
      <c r="O3833" s="62"/>
      <c r="P3833" s="125"/>
      <c r="W3833" s="62"/>
      <c r="X3833" s="62"/>
    </row>
    <row r="3834" spans="1:24" s="57" customFormat="1" x14ac:dyDescent="0.25">
      <c r="A3834" s="75"/>
      <c r="D3834" s="58"/>
      <c r="E3834" s="58"/>
      <c r="F3834" s="58"/>
      <c r="G3834" s="58"/>
      <c r="H3834" s="60"/>
      <c r="I3834" s="60"/>
      <c r="J3834" s="60"/>
      <c r="K3834" s="60"/>
      <c r="M3834" s="61"/>
      <c r="N3834" s="61"/>
      <c r="O3834" s="62"/>
      <c r="P3834" s="125"/>
      <c r="W3834" s="62"/>
      <c r="X3834" s="62"/>
    </row>
    <row r="3835" spans="1:24" s="57" customFormat="1" x14ac:dyDescent="0.25">
      <c r="A3835" s="75"/>
      <c r="D3835" s="58"/>
      <c r="E3835" s="58"/>
      <c r="F3835" s="58"/>
      <c r="G3835" s="58"/>
      <c r="H3835" s="60"/>
      <c r="I3835" s="60"/>
      <c r="J3835" s="60"/>
      <c r="K3835" s="60"/>
      <c r="M3835" s="61"/>
      <c r="N3835" s="61"/>
      <c r="O3835" s="62"/>
      <c r="P3835" s="125"/>
      <c r="W3835" s="62"/>
      <c r="X3835" s="62"/>
    </row>
    <row r="3836" spans="1:24" s="57" customFormat="1" x14ac:dyDescent="0.25">
      <c r="A3836" s="75"/>
      <c r="D3836" s="58"/>
      <c r="E3836" s="58"/>
      <c r="F3836" s="58"/>
      <c r="G3836" s="58"/>
      <c r="H3836" s="60"/>
      <c r="I3836" s="60"/>
      <c r="J3836" s="60"/>
      <c r="K3836" s="60"/>
      <c r="M3836" s="61"/>
      <c r="N3836" s="61"/>
      <c r="O3836" s="62"/>
      <c r="P3836" s="125"/>
      <c r="W3836" s="62"/>
      <c r="X3836" s="62"/>
    </row>
    <row r="3837" spans="1:24" s="57" customFormat="1" x14ac:dyDescent="0.25">
      <c r="A3837" s="75"/>
      <c r="D3837" s="58"/>
      <c r="E3837" s="58"/>
      <c r="F3837" s="58"/>
      <c r="G3837" s="58"/>
      <c r="H3837" s="60"/>
      <c r="I3837" s="60"/>
      <c r="J3837" s="60"/>
      <c r="K3837" s="60"/>
      <c r="M3837" s="61"/>
      <c r="N3837" s="61"/>
      <c r="O3837" s="62"/>
      <c r="P3837" s="125"/>
      <c r="W3837" s="62"/>
      <c r="X3837" s="62"/>
    </row>
    <row r="3838" spans="1:24" s="57" customFormat="1" x14ac:dyDescent="0.25">
      <c r="A3838" s="75"/>
      <c r="D3838" s="58"/>
      <c r="E3838" s="58"/>
      <c r="F3838" s="58"/>
      <c r="G3838" s="58"/>
      <c r="H3838" s="60"/>
      <c r="I3838" s="60"/>
      <c r="J3838" s="60"/>
      <c r="K3838" s="60"/>
      <c r="M3838" s="61"/>
      <c r="N3838" s="61"/>
      <c r="O3838" s="62"/>
      <c r="P3838" s="125"/>
      <c r="W3838" s="62"/>
      <c r="X3838" s="62"/>
    </row>
    <row r="3839" spans="1:24" s="57" customFormat="1" x14ac:dyDescent="0.25">
      <c r="A3839" s="75"/>
      <c r="D3839" s="58"/>
      <c r="E3839" s="58"/>
      <c r="F3839" s="58"/>
      <c r="G3839" s="58"/>
      <c r="H3839" s="60"/>
      <c r="I3839" s="60"/>
      <c r="J3839" s="60"/>
      <c r="K3839" s="60"/>
      <c r="M3839" s="61"/>
      <c r="N3839" s="61"/>
      <c r="O3839" s="62"/>
      <c r="P3839" s="125"/>
      <c r="W3839" s="62"/>
      <c r="X3839" s="62"/>
    </row>
    <row r="3840" spans="1:24" s="57" customFormat="1" x14ac:dyDescent="0.25">
      <c r="A3840" s="75"/>
      <c r="D3840" s="58"/>
      <c r="E3840" s="58"/>
      <c r="F3840" s="58"/>
      <c r="G3840" s="58"/>
      <c r="H3840" s="60"/>
      <c r="I3840" s="60"/>
      <c r="J3840" s="60"/>
      <c r="K3840" s="60"/>
      <c r="M3840" s="61"/>
      <c r="N3840" s="61"/>
      <c r="O3840" s="62"/>
      <c r="P3840" s="125"/>
      <c r="W3840" s="62"/>
      <c r="X3840" s="62"/>
    </row>
    <row r="3841" spans="1:24" s="57" customFormat="1" x14ac:dyDescent="0.25">
      <c r="A3841" s="75"/>
      <c r="D3841" s="58"/>
      <c r="E3841" s="58"/>
      <c r="F3841" s="58"/>
      <c r="G3841" s="58"/>
      <c r="H3841" s="60"/>
      <c r="I3841" s="60"/>
      <c r="J3841" s="60"/>
      <c r="K3841" s="60"/>
      <c r="M3841" s="61"/>
      <c r="N3841" s="61"/>
      <c r="O3841" s="62"/>
      <c r="P3841" s="125"/>
      <c r="W3841" s="62"/>
      <c r="X3841" s="62"/>
    </row>
    <row r="3842" spans="1:24" s="57" customFormat="1" x14ac:dyDescent="0.25">
      <c r="A3842" s="75"/>
      <c r="D3842" s="58"/>
      <c r="E3842" s="58"/>
      <c r="F3842" s="58"/>
      <c r="G3842" s="58"/>
      <c r="H3842" s="60"/>
      <c r="I3842" s="60"/>
      <c r="J3842" s="60"/>
      <c r="K3842" s="60"/>
      <c r="M3842" s="61"/>
      <c r="N3842" s="61"/>
      <c r="O3842" s="62"/>
      <c r="P3842" s="125"/>
      <c r="W3842" s="62"/>
      <c r="X3842" s="62"/>
    </row>
    <row r="3843" spans="1:24" s="57" customFormat="1" x14ac:dyDescent="0.25">
      <c r="A3843" s="75"/>
      <c r="D3843" s="58"/>
      <c r="E3843" s="58"/>
      <c r="F3843" s="58"/>
      <c r="G3843" s="58"/>
      <c r="H3843" s="60"/>
      <c r="I3843" s="60"/>
      <c r="J3843" s="60"/>
      <c r="K3843" s="60"/>
      <c r="M3843" s="61"/>
      <c r="N3843" s="61"/>
      <c r="O3843" s="62"/>
      <c r="P3843" s="125"/>
      <c r="W3843" s="62"/>
      <c r="X3843" s="62"/>
    </row>
    <row r="3844" spans="1:24" s="57" customFormat="1" x14ac:dyDescent="0.25">
      <c r="A3844" s="75"/>
      <c r="D3844" s="58"/>
      <c r="E3844" s="58"/>
      <c r="F3844" s="58"/>
      <c r="G3844" s="58"/>
      <c r="H3844" s="60"/>
      <c r="I3844" s="60"/>
      <c r="J3844" s="60"/>
      <c r="K3844" s="60"/>
      <c r="M3844" s="61"/>
      <c r="N3844" s="61"/>
      <c r="O3844" s="62"/>
      <c r="P3844" s="125"/>
      <c r="W3844" s="62"/>
      <c r="X3844" s="62"/>
    </row>
    <row r="3845" spans="1:24" s="57" customFormat="1" x14ac:dyDescent="0.25">
      <c r="A3845" s="75"/>
      <c r="D3845" s="58"/>
      <c r="E3845" s="58"/>
      <c r="F3845" s="58"/>
      <c r="G3845" s="58"/>
      <c r="H3845" s="60"/>
      <c r="I3845" s="60"/>
      <c r="J3845" s="60"/>
      <c r="K3845" s="60"/>
      <c r="M3845" s="61"/>
      <c r="N3845" s="61"/>
      <c r="O3845" s="62"/>
      <c r="P3845" s="125"/>
      <c r="W3845" s="62"/>
      <c r="X3845" s="62"/>
    </row>
    <row r="3846" spans="1:24" s="57" customFormat="1" x14ac:dyDescent="0.25">
      <c r="A3846" s="75"/>
      <c r="D3846" s="58"/>
      <c r="E3846" s="58"/>
      <c r="F3846" s="58"/>
      <c r="G3846" s="58"/>
      <c r="H3846" s="60"/>
      <c r="I3846" s="60"/>
      <c r="J3846" s="60"/>
      <c r="K3846" s="60"/>
      <c r="M3846" s="61"/>
      <c r="N3846" s="61"/>
      <c r="O3846" s="62"/>
      <c r="P3846" s="125"/>
      <c r="W3846" s="62"/>
      <c r="X3846" s="62"/>
    </row>
    <row r="3847" spans="1:24" s="57" customFormat="1" x14ac:dyDescent="0.25">
      <c r="A3847" s="75"/>
      <c r="D3847" s="58"/>
      <c r="E3847" s="58"/>
      <c r="F3847" s="58"/>
      <c r="G3847" s="58"/>
      <c r="H3847" s="60"/>
      <c r="I3847" s="60"/>
      <c r="J3847" s="60"/>
      <c r="K3847" s="60"/>
      <c r="M3847" s="61"/>
      <c r="N3847" s="61"/>
      <c r="O3847" s="62"/>
      <c r="P3847" s="125"/>
      <c r="W3847" s="62"/>
      <c r="X3847" s="62"/>
    </row>
    <row r="3848" spans="1:24" s="57" customFormat="1" x14ac:dyDescent="0.25">
      <c r="A3848" s="75"/>
      <c r="D3848" s="58"/>
      <c r="E3848" s="58"/>
      <c r="F3848" s="58"/>
      <c r="G3848" s="58"/>
      <c r="H3848" s="60"/>
      <c r="I3848" s="60"/>
      <c r="J3848" s="60"/>
      <c r="K3848" s="60"/>
      <c r="M3848" s="61"/>
      <c r="N3848" s="61"/>
      <c r="O3848" s="62"/>
      <c r="P3848" s="125"/>
      <c r="W3848" s="62"/>
      <c r="X3848" s="62"/>
    </row>
    <row r="3849" spans="1:24" s="57" customFormat="1" x14ac:dyDescent="0.25">
      <c r="A3849" s="75"/>
      <c r="D3849" s="58"/>
      <c r="E3849" s="58"/>
      <c r="F3849" s="58"/>
      <c r="G3849" s="58"/>
      <c r="H3849" s="60"/>
      <c r="I3849" s="60"/>
      <c r="J3849" s="60"/>
      <c r="K3849" s="60"/>
      <c r="M3849" s="61"/>
      <c r="N3849" s="61"/>
      <c r="O3849" s="62"/>
      <c r="P3849" s="125"/>
      <c r="W3849" s="62"/>
      <c r="X3849" s="62"/>
    </row>
    <row r="3850" spans="1:24" s="57" customFormat="1" x14ac:dyDescent="0.25">
      <c r="A3850" s="75"/>
      <c r="D3850" s="58"/>
      <c r="E3850" s="58"/>
      <c r="F3850" s="58"/>
      <c r="G3850" s="58"/>
      <c r="H3850" s="60"/>
      <c r="I3850" s="60"/>
      <c r="J3850" s="60"/>
      <c r="K3850" s="60"/>
      <c r="M3850" s="61"/>
      <c r="N3850" s="61"/>
      <c r="O3850" s="62"/>
      <c r="P3850" s="125"/>
      <c r="W3850" s="62"/>
      <c r="X3850" s="62"/>
    </row>
    <row r="3851" spans="1:24" s="57" customFormat="1" x14ac:dyDescent="0.25">
      <c r="A3851" s="75"/>
      <c r="D3851" s="58"/>
      <c r="E3851" s="58"/>
      <c r="F3851" s="58"/>
      <c r="G3851" s="58"/>
      <c r="H3851" s="60"/>
      <c r="I3851" s="60"/>
      <c r="J3851" s="60"/>
      <c r="K3851" s="60"/>
      <c r="M3851" s="61"/>
      <c r="N3851" s="61"/>
      <c r="O3851" s="62"/>
      <c r="P3851" s="125"/>
      <c r="W3851" s="62"/>
      <c r="X3851" s="62"/>
    </row>
    <row r="3852" spans="1:24" s="57" customFormat="1" x14ac:dyDescent="0.25">
      <c r="A3852" s="75"/>
      <c r="D3852" s="58"/>
      <c r="E3852" s="58"/>
      <c r="F3852" s="58"/>
      <c r="G3852" s="58"/>
      <c r="H3852" s="60"/>
      <c r="I3852" s="60"/>
      <c r="J3852" s="60"/>
      <c r="K3852" s="60"/>
      <c r="M3852" s="61"/>
      <c r="N3852" s="61"/>
      <c r="O3852" s="62"/>
      <c r="P3852" s="125"/>
      <c r="W3852" s="62"/>
      <c r="X3852" s="62"/>
    </row>
    <row r="3853" spans="1:24" s="57" customFormat="1" x14ac:dyDescent="0.25">
      <c r="A3853" s="75"/>
      <c r="D3853" s="58"/>
      <c r="E3853" s="58"/>
      <c r="F3853" s="58"/>
      <c r="G3853" s="58"/>
      <c r="H3853" s="60"/>
      <c r="I3853" s="60"/>
      <c r="J3853" s="60"/>
      <c r="K3853" s="60"/>
      <c r="M3853" s="61"/>
      <c r="N3853" s="61"/>
      <c r="O3853" s="62"/>
      <c r="P3853" s="125"/>
      <c r="W3853" s="62"/>
      <c r="X3853" s="62"/>
    </row>
    <row r="3854" spans="1:24" s="57" customFormat="1" x14ac:dyDescent="0.25">
      <c r="A3854" s="75"/>
      <c r="D3854" s="58"/>
      <c r="E3854" s="58"/>
      <c r="F3854" s="58"/>
      <c r="G3854" s="58"/>
      <c r="H3854" s="60"/>
      <c r="I3854" s="60"/>
      <c r="J3854" s="60"/>
      <c r="K3854" s="60"/>
      <c r="M3854" s="61"/>
      <c r="N3854" s="61"/>
      <c r="O3854" s="62"/>
      <c r="P3854" s="125"/>
      <c r="W3854" s="62"/>
      <c r="X3854" s="62"/>
    </row>
    <row r="3855" spans="1:24" s="57" customFormat="1" x14ac:dyDescent="0.25">
      <c r="A3855" s="75"/>
      <c r="D3855" s="58"/>
      <c r="E3855" s="58"/>
      <c r="F3855" s="58"/>
      <c r="G3855" s="58"/>
      <c r="H3855" s="60"/>
      <c r="I3855" s="60"/>
      <c r="J3855" s="60"/>
      <c r="K3855" s="60"/>
      <c r="M3855" s="61"/>
      <c r="N3855" s="61"/>
      <c r="O3855" s="62"/>
      <c r="P3855" s="125"/>
      <c r="W3855" s="62"/>
      <c r="X3855" s="62"/>
    </row>
    <row r="3856" spans="1:24" s="57" customFormat="1" x14ac:dyDescent="0.25">
      <c r="A3856" s="75"/>
      <c r="D3856" s="58"/>
      <c r="E3856" s="58"/>
      <c r="F3856" s="58"/>
      <c r="G3856" s="58"/>
      <c r="H3856" s="60"/>
      <c r="I3856" s="60"/>
      <c r="J3856" s="60"/>
      <c r="K3856" s="60"/>
      <c r="M3856" s="61"/>
      <c r="N3856" s="61"/>
      <c r="O3856" s="62"/>
      <c r="P3856" s="125"/>
      <c r="W3856" s="62"/>
      <c r="X3856" s="62"/>
    </row>
    <row r="3857" spans="1:24" s="57" customFormat="1" x14ac:dyDescent="0.25">
      <c r="A3857" s="75"/>
      <c r="D3857" s="58"/>
      <c r="E3857" s="58"/>
      <c r="F3857" s="58"/>
      <c r="G3857" s="58"/>
      <c r="H3857" s="60"/>
      <c r="I3857" s="60"/>
      <c r="J3857" s="60"/>
      <c r="K3857" s="60"/>
      <c r="M3857" s="61"/>
      <c r="N3857" s="61"/>
      <c r="O3857" s="62"/>
      <c r="P3857" s="125"/>
      <c r="W3857" s="62"/>
      <c r="X3857" s="62"/>
    </row>
    <row r="3858" spans="1:24" s="57" customFormat="1" x14ac:dyDescent="0.25">
      <c r="A3858" s="75"/>
      <c r="D3858" s="58"/>
      <c r="E3858" s="58"/>
      <c r="F3858" s="58"/>
      <c r="G3858" s="58"/>
      <c r="H3858" s="60"/>
      <c r="I3858" s="60"/>
      <c r="J3858" s="60"/>
      <c r="K3858" s="60"/>
      <c r="M3858" s="61"/>
      <c r="N3858" s="61"/>
      <c r="O3858" s="62"/>
      <c r="P3858" s="125"/>
      <c r="W3858" s="62"/>
      <c r="X3858" s="62"/>
    </row>
    <row r="3859" spans="1:24" s="57" customFormat="1" x14ac:dyDescent="0.25">
      <c r="A3859" s="75"/>
      <c r="D3859" s="58"/>
      <c r="E3859" s="58"/>
      <c r="F3859" s="58"/>
      <c r="G3859" s="58"/>
      <c r="H3859" s="60"/>
      <c r="I3859" s="60"/>
      <c r="J3859" s="60"/>
      <c r="K3859" s="60"/>
      <c r="M3859" s="61"/>
      <c r="N3859" s="61"/>
      <c r="O3859" s="62"/>
      <c r="P3859" s="125"/>
      <c r="W3859" s="62"/>
      <c r="X3859" s="62"/>
    </row>
    <row r="3860" spans="1:24" s="57" customFormat="1" x14ac:dyDescent="0.25">
      <c r="A3860" s="75"/>
      <c r="D3860" s="58"/>
      <c r="E3860" s="58"/>
      <c r="F3860" s="58"/>
      <c r="G3860" s="58"/>
      <c r="H3860" s="60"/>
      <c r="I3860" s="60"/>
      <c r="J3860" s="60"/>
      <c r="K3860" s="60"/>
      <c r="M3860" s="61"/>
      <c r="N3860" s="61"/>
      <c r="O3860" s="62"/>
      <c r="P3860" s="125"/>
      <c r="W3860" s="62"/>
      <c r="X3860" s="62"/>
    </row>
    <row r="3861" spans="1:24" s="57" customFormat="1" x14ac:dyDescent="0.25">
      <c r="A3861" s="75"/>
      <c r="D3861" s="58"/>
      <c r="E3861" s="58"/>
      <c r="F3861" s="58"/>
      <c r="G3861" s="58"/>
      <c r="H3861" s="60"/>
      <c r="I3861" s="60"/>
      <c r="J3861" s="60"/>
      <c r="K3861" s="60"/>
      <c r="M3861" s="61"/>
      <c r="N3861" s="61"/>
      <c r="O3861" s="62"/>
      <c r="P3861" s="125"/>
      <c r="W3861" s="62"/>
      <c r="X3861" s="62"/>
    </row>
    <row r="3862" spans="1:24" s="57" customFormat="1" x14ac:dyDescent="0.25">
      <c r="A3862" s="75"/>
      <c r="D3862" s="58"/>
      <c r="E3862" s="58"/>
      <c r="F3862" s="58"/>
      <c r="G3862" s="58"/>
      <c r="H3862" s="60"/>
      <c r="I3862" s="60"/>
      <c r="J3862" s="60"/>
      <c r="K3862" s="60"/>
      <c r="M3862" s="61"/>
      <c r="N3862" s="61"/>
      <c r="O3862" s="62"/>
      <c r="P3862" s="125"/>
      <c r="W3862" s="62"/>
      <c r="X3862" s="62"/>
    </row>
    <row r="3863" spans="1:24" s="57" customFormat="1" x14ac:dyDescent="0.25">
      <c r="A3863" s="75"/>
      <c r="D3863" s="58"/>
      <c r="E3863" s="58"/>
      <c r="F3863" s="58"/>
      <c r="G3863" s="58"/>
      <c r="H3863" s="60"/>
      <c r="I3863" s="60"/>
      <c r="J3863" s="60"/>
      <c r="K3863" s="60"/>
      <c r="M3863" s="61"/>
      <c r="N3863" s="61"/>
      <c r="O3863" s="62"/>
      <c r="P3863" s="125"/>
      <c r="W3863" s="62"/>
      <c r="X3863" s="62"/>
    </row>
    <row r="3864" spans="1:24" s="57" customFormat="1" x14ac:dyDescent="0.25">
      <c r="A3864" s="75"/>
      <c r="D3864" s="58"/>
      <c r="E3864" s="58"/>
      <c r="F3864" s="58"/>
      <c r="G3864" s="58"/>
      <c r="H3864" s="60"/>
      <c r="I3864" s="60"/>
      <c r="J3864" s="60"/>
      <c r="K3864" s="60"/>
      <c r="M3864" s="61"/>
      <c r="N3864" s="61"/>
      <c r="O3864" s="62"/>
      <c r="P3864" s="125"/>
      <c r="W3864" s="62"/>
      <c r="X3864" s="62"/>
    </row>
    <row r="3865" spans="1:24" s="57" customFormat="1" x14ac:dyDescent="0.25">
      <c r="A3865" s="75"/>
      <c r="D3865" s="58"/>
      <c r="E3865" s="58"/>
      <c r="F3865" s="58"/>
      <c r="G3865" s="58"/>
      <c r="H3865" s="60"/>
      <c r="I3865" s="60"/>
      <c r="J3865" s="60"/>
      <c r="K3865" s="60"/>
      <c r="M3865" s="61"/>
      <c r="N3865" s="61"/>
      <c r="O3865" s="62"/>
      <c r="P3865" s="125"/>
      <c r="W3865" s="62"/>
      <c r="X3865" s="62"/>
    </row>
    <row r="3866" spans="1:24" s="57" customFormat="1" x14ac:dyDescent="0.25">
      <c r="A3866" s="75"/>
      <c r="D3866" s="58"/>
      <c r="E3866" s="58"/>
      <c r="F3866" s="58"/>
      <c r="G3866" s="58"/>
      <c r="H3866" s="60"/>
      <c r="I3866" s="60"/>
      <c r="J3866" s="60"/>
      <c r="K3866" s="60"/>
      <c r="M3866" s="61"/>
      <c r="N3866" s="61"/>
      <c r="O3866" s="62"/>
      <c r="P3866" s="125"/>
      <c r="W3866" s="62"/>
      <c r="X3866" s="62"/>
    </row>
    <row r="3867" spans="1:24" s="57" customFormat="1" x14ac:dyDescent="0.25">
      <c r="A3867" s="75"/>
      <c r="D3867" s="58"/>
      <c r="E3867" s="58"/>
      <c r="F3867" s="58"/>
      <c r="G3867" s="58"/>
      <c r="H3867" s="60"/>
      <c r="I3867" s="60"/>
      <c r="J3867" s="60"/>
      <c r="K3867" s="60"/>
      <c r="M3867" s="61"/>
      <c r="N3867" s="61"/>
      <c r="O3867" s="62"/>
      <c r="P3867" s="125"/>
      <c r="W3867" s="62"/>
      <c r="X3867" s="62"/>
    </row>
    <row r="3868" spans="1:24" s="57" customFormat="1" x14ac:dyDescent="0.25">
      <c r="A3868" s="75"/>
      <c r="D3868" s="58"/>
      <c r="E3868" s="58"/>
      <c r="F3868" s="58"/>
      <c r="G3868" s="58"/>
      <c r="H3868" s="60"/>
      <c r="I3868" s="60"/>
      <c r="J3868" s="60"/>
      <c r="K3868" s="60"/>
      <c r="M3868" s="61"/>
      <c r="N3868" s="61"/>
      <c r="O3868" s="62"/>
      <c r="P3868" s="125"/>
      <c r="W3868" s="62"/>
      <c r="X3868" s="62"/>
    </row>
    <row r="3869" spans="1:24" s="57" customFormat="1" x14ac:dyDescent="0.25">
      <c r="A3869" s="75"/>
      <c r="D3869" s="58"/>
      <c r="E3869" s="58"/>
      <c r="F3869" s="58"/>
      <c r="G3869" s="58"/>
      <c r="H3869" s="60"/>
      <c r="I3869" s="60"/>
      <c r="J3869" s="60"/>
      <c r="K3869" s="60"/>
      <c r="M3869" s="61"/>
      <c r="N3869" s="61"/>
      <c r="O3869" s="62"/>
      <c r="P3869" s="125"/>
      <c r="W3869" s="62"/>
      <c r="X3869" s="62"/>
    </row>
    <row r="3870" spans="1:24" s="57" customFormat="1" x14ac:dyDescent="0.25">
      <c r="A3870" s="75"/>
      <c r="D3870" s="58"/>
      <c r="E3870" s="58"/>
      <c r="F3870" s="58"/>
      <c r="G3870" s="58"/>
      <c r="H3870" s="60"/>
      <c r="I3870" s="60"/>
      <c r="J3870" s="60"/>
      <c r="K3870" s="60"/>
      <c r="M3870" s="61"/>
      <c r="N3870" s="61"/>
      <c r="O3870" s="62"/>
      <c r="P3870" s="125"/>
      <c r="W3870" s="62"/>
      <c r="X3870" s="62"/>
    </row>
    <row r="3871" spans="1:24" s="57" customFormat="1" x14ac:dyDescent="0.25">
      <c r="A3871" s="75"/>
      <c r="D3871" s="58"/>
      <c r="E3871" s="58"/>
      <c r="F3871" s="58"/>
      <c r="G3871" s="58"/>
      <c r="H3871" s="60"/>
      <c r="I3871" s="60"/>
      <c r="J3871" s="60"/>
      <c r="K3871" s="60"/>
      <c r="M3871" s="61"/>
      <c r="N3871" s="61"/>
      <c r="O3871" s="62"/>
      <c r="P3871" s="125"/>
      <c r="W3871" s="62"/>
      <c r="X3871" s="62"/>
    </row>
    <row r="3872" spans="1:24" s="57" customFormat="1" x14ac:dyDescent="0.25">
      <c r="A3872" s="75"/>
      <c r="D3872" s="58"/>
      <c r="E3872" s="58"/>
      <c r="F3872" s="58"/>
      <c r="G3872" s="58"/>
      <c r="H3872" s="60"/>
      <c r="I3872" s="60"/>
      <c r="J3872" s="60"/>
      <c r="K3872" s="60"/>
      <c r="M3872" s="61"/>
      <c r="N3872" s="61"/>
      <c r="O3872" s="62"/>
      <c r="P3872" s="125"/>
      <c r="W3872" s="62"/>
      <c r="X3872" s="62"/>
    </row>
    <row r="3873" spans="1:24" s="57" customFormat="1" x14ac:dyDescent="0.25">
      <c r="A3873" s="75"/>
      <c r="D3873" s="58"/>
      <c r="E3873" s="58"/>
      <c r="F3873" s="58"/>
      <c r="G3873" s="58"/>
      <c r="H3873" s="60"/>
      <c r="I3873" s="60"/>
      <c r="J3873" s="60"/>
      <c r="K3873" s="60"/>
      <c r="M3873" s="61"/>
      <c r="N3873" s="61"/>
      <c r="O3873" s="62"/>
      <c r="P3873" s="125"/>
      <c r="W3873" s="62"/>
      <c r="X3873" s="62"/>
    </row>
    <row r="3874" spans="1:24" s="57" customFormat="1" x14ac:dyDescent="0.25">
      <c r="A3874" s="75"/>
      <c r="D3874" s="58"/>
      <c r="E3874" s="58"/>
      <c r="F3874" s="58"/>
      <c r="G3874" s="58"/>
      <c r="H3874" s="60"/>
      <c r="I3874" s="60"/>
      <c r="J3874" s="60"/>
      <c r="K3874" s="60"/>
      <c r="M3874" s="61"/>
      <c r="N3874" s="61"/>
      <c r="O3874" s="62"/>
      <c r="P3874" s="125"/>
      <c r="W3874" s="62"/>
      <c r="X3874" s="62"/>
    </row>
    <row r="3875" spans="1:24" s="57" customFormat="1" x14ac:dyDescent="0.25">
      <c r="A3875" s="75"/>
      <c r="D3875" s="58"/>
      <c r="E3875" s="58"/>
      <c r="F3875" s="58"/>
      <c r="G3875" s="58"/>
      <c r="H3875" s="60"/>
      <c r="I3875" s="60"/>
      <c r="J3875" s="60"/>
      <c r="K3875" s="60"/>
      <c r="M3875" s="61"/>
      <c r="N3875" s="61"/>
      <c r="O3875" s="62"/>
      <c r="P3875" s="125"/>
      <c r="W3875" s="62"/>
      <c r="X3875" s="62"/>
    </row>
    <row r="3876" spans="1:24" s="57" customFormat="1" x14ac:dyDescent="0.25">
      <c r="A3876" s="75"/>
      <c r="D3876" s="58"/>
      <c r="E3876" s="58"/>
      <c r="F3876" s="58"/>
      <c r="G3876" s="58"/>
      <c r="H3876" s="60"/>
      <c r="I3876" s="60"/>
      <c r="J3876" s="60"/>
      <c r="K3876" s="60"/>
      <c r="M3876" s="61"/>
      <c r="N3876" s="61"/>
      <c r="O3876" s="62"/>
      <c r="P3876" s="125"/>
      <c r="W3876" s="62"/>
      <c r="X3876" s="62"/>
    </row>
    <row r="3877" spans="1:24" s="57" customFormat="1" x14ac:dyDescent="0.25">
      <c r="A3877" s="75"/>
      <c r="D3877" s="58"/>
      <c r="E3877" s="58"/>
      <c r="F3877" s="58"/>
      <c r="G3877" s="58"/>
      <c r="H3877" s="60"/>
      <c r="I3877" s="60"/>
      <c r="J3877" s="60"/>
      <c r="K3877" s="60"/>
      <c r="M3877" s="61"/>
      <c r="N3877" s="61"/>
      <c r="O3877" s="62"/>
      <c r="P3877" s="125"/>
      <c r="W3877" s="62"/>
      <c r="X3877" s="62"/>
    </row>
    <row r="3878" spans="1:24" s="57" customFormat="1" x14ac:dyDescent="0.25">
      <c r="A3878" s="75"/>
      <c r="D3878" s="58"/>
      <c r="E3878" s="58"/>
      <c r="F3878" s="58"/>
      <c r="G3878" s="58"/>
      <c r="H3878" s="60"/>
      <c r="I3878" s="60"/>
      <c r="J3878" s="60"/>
      <c r="K3878" s="60"/>
      <c r="M3878" s="61"/>
      <c r="N3878" s="61"/>
      <c r="O3878" s="62"/>
      <c r="P3878" s="125"/>
      <c r="W3878" s="62"/>
      <c r="X3878" s="62"/>
    </row>
    <row r="3879" spans="1:24" s="57" customFormat="1" x14ac:dyDescent="0.25">
      <c r="A3879" s="75"/>
      <c r="D3879" s="58"/>
      <c r="E3879" s="58"/>
      <c r="F3879" s="58"/>
      <c r="G3879" s="58"/>
      <c r="H3879" s="60"/>
      <c r="I3879" s="60"/>
      <c r="J3879" s="60"/>
      <c r="K3879" s="60"/>
      <c r="M3879" s="61"/>
      <c r="N3879" s="61"/>
      <c r="O3879" s="62"/>
      <c r="P3879" s="125"/>
      <c r="W3879" s="62"/>
      <c r="X3879" s="62"/>
    </row>
    <row r="3880" spans="1:24" s="57" customFormat="1" x14ac:dyDescent="0.25">
      <c r="A3880" s="75"/>
      <c r="D3880" s="58"/>
      <c r="E3880" s="58"/>
      <c r="F3880" s="58"/>
      <c r="G3880" s="58"/>
      <c r="H3880" s="60"/>
      <c r="I3880" s="60"/>
      <c r="J3880" s="60"/>
      <c r="K3880" s="60"/>
      <c r="M3880" s="61"/>
      <c r="N3880" s="61"/>
      <c r="O3880" s="62"/>
      <c r="P3880" s="125"/>
      <c r="W3880" s="62"/>
      <c r="X3880" s="62"/>
    </row>
    <row r="3881" spans="1:24" s="57" customFormat="1" x14ac:dyDescent="0.25">
      <c r="A3881" s="75"/>
      <c r="D3881" s="58"/>
      <c r="E3881" s="58"/>
      <c r="F3881" s="58"/>
      <c r="G3881" s="58"/>
      <c r="H3881" s="60"/>
      <c r="I3881" s="60"/>
      <c r="J3881" s="60"/>
      <c r="K3881" s="60"/>
      <c r="M3881" s="61"/>
      <c r="N3881" s="61"/>
      <c r="O3881" s="62"/>
      <c r="P3881" s="125"/>
      <c r="W3881" s="62"/>
      <c r="X3881" s="62"/>
    </row>
    <row r="3882" spans="1:24" s="57" customFormat="1" x14ac:dyDescent="0.25">
      <c r="A3882" s="75"/>
      <c r="D3882" s="58"/>
      <c r="E3882" s="58"/>
      <c r="F3882" s="58"/>
      <c r="G3882" s="58"/>
      <c r="H3882" s="60"/>
      <c r="I3882" s="60"/>
      <c r="J3882" s="60"/>
      <c r="K3882" s="60"/>
      <c r="M3882" s="61"/>
      <c r="N3882" s="61"/>
      <c r="O3882" s="62"/>
      <c r="P3882" s="125"/>
      <c r="W3882" s="62"/>
      <c r="X3882" s="62"/>
    </row>
    <row r="3883" spans="1:24" s="57" customFormat="1" x14ac:dyDescent="0.25">
      <c r="A3883" s="75"/>
      <c r="D3883" s="58"/>
      <c r="E3883" s="58"/>
      <c r="F3883" s="58"/>
      <c r="G3883" s="58"/>
      <c r="H3883" s="60"/>
      <c r="I3883" s="60"/>
      <c r="J3883" s="60"/>
      <c r="K3883" s="60"/>
      <c r="M3883" s="61"/>
      <c r="N3883" s="61"/>
      <c r="O3883" s="62"/>
      <c r="P3883" s="125"/>
      <c r="W3883" s="62"/>
      <c r="X3883" s="62"/>
    </row>
    <row r="3884" spans="1:24" s="57" customFormat="1" x14ac:dyDescent="0.25">
      <c r="A3884" s="75"/>
      <c r="D3884" s="58"/>
      <c r="E3884" s="58"/>
      <c r="F3884" s="58"/>
      <c r="G3884" s="58"/>
      <c r="H3884" s="60"/>
      <c r="I3884" s="60"/>
      <c r="J3884" s="60"/>
      <c r="K3884" s="60"/>
      <c r="M3884" s="61"/>
      <c r="N3884" s="61"/>
      <c r="O3884" s="62"/>
      <c r="P3884" s="125"/>
      <c r="W3884" s="62"/>
      <c r="X3884" s="62"/>
    </row>
    <row r="3885" spans="1:24" s="57" customFormat="1" x14ac:dyDescent="0.25">
      <c r="A3885" s="75"/>
      <c r="D3885" s="58"/>
      <c r="E3885" s="58"/>
      <c r="F3885" s="58"/>
      <c r="G3885" s="58"/>
      <c r="H3885" s="60"/>
      <c r="I3885" s="60"/>
      <c r="J3885" s="60"/>
      <c r="K3885" s="60"/>
      <c r="M3885" s="61"/>
      <c r="N3885" s="61"/>
      <c r="O3885" s="62"/>
      <c r="P3885" s="125"/>
      <c r="W3885" s="62"/>
      <c r="X3885" s="62"/>
    </row>
    <row r="3886" spans="1:24" s="57" customFormat="1" x14ac:dyDescent="0.25">
      <c r="A3886" s="75"/>
      <c r="D3886" s="58"/>
      <c r="E3886" s="58"/>
      <c r="F3886" s="58"/>
      <c r="G3886" s="58"/>
      <c r="H3886" s="60"/>
      <c r="I3886" s="60"/>
      <c r="J3886" s="60"/>
      <c r="K3886" s="60"/>
      <c r="M3886" s="61"/>
      <c r="N3886" s="61"/>
      <c r="O3886" s="62"/>
      <c r="P3886" s="125"/>
      <c r="W3886" s="62"/>
      <c r="X3886" s="62"/>
    </row>
    <row r="3887" spans="1:24" s="57" customFormat="1" x14ac:dyDescent="0.25">
      <c r="A3887" s="75"/>
      <c r="D3887" s="58"/>
      <c r="E3887" s="58"/>
      <c r="F3887" s="58"/>
      <c r="G3887" s="58"/>
      <c r="H3887" s="60"/>
      <c r="I3887" s="60"/>
      <c r="J3887" s="60"/>
      <c r="K3887" s="60"/>
      <c r="M3887" s="61"/>
      <c r="N3887" s="61"/>
      <c r="O3887" s="62"/>
      <c r="P3887" s="125"/>
      <c r="W3887" s="62"/>
      <c r="X3887" s="62"/>
    </row>
    <row r="3888" spans="1:24" s="57" customFormat="1" x14ac:dyDescent="0.25">
      <c r="A3888" s="75"/>
      <c r="D3888" s="58"/>
      <c r="E3888" s="58"/>
      <c r="F3888" s="58"/>
      <c r="G3888" s="58"/>
      <c r="H3888" s="60"/>
      <c r="I3888" s="60"/>
      <c r="J3888" s="60"/>
      <c r="K3888" s="60"/>
      <c r="M3888" s="61"/>
      <c r="N3888" s="61"/>
      <c r="O3888" s="62"/>
      <c r="P3888" s="125"/>
      <c r="W3888" s="62"/>
      <c r="X3888" s="62"/>
    </row>
    <row r="3889" spans="1:24" s="57" customFormat="1" x14ac:dyDescent="0.25">
      <c r="A3889" s="75"/>
      <c r="D3889" s="58"/>
      <c r="E3889" s="58"/>
      <c r="F3889" s="58"/>
      <c r="G3889" s="58"/>
      <c r="H3889" s="60"/>
      <c r="I3889" s="60"/>
      <c r="J3889" s="60"/>
      <c r="K3889" s="60"/>
      <c r="M3889" s="61"/>
      <c r="N3889" s="61"/>
      <c r="O3889" s="62"/>
      <c r="P3889" s="125"/>
      <c r="W3889" s="62"/>
      <c r="X3889" s="62"/>
    </row>
    <row r="3890" spans="1:24" s="57" customFormat="1" x14ac:dyDescent="0.25">
      <c r="A3890" s="75"/>
      <c r="D3890" s="58"/>
      <c r="E3890" s="58"/>
      <c r="F3890" s="58"/>
      <c r="G3890" s="58"/>
      <c r="H3890" s="60"/>
      <c r="I3890" s="60"/>
      <c r="J3890" s="60"/>
      <c r="K3890" s="60"/>
      <c r="M3890" s="61"/>
      <c r="N3890" s="61"/>
      <c r="O3890" s="62"/>
      <c r="P3890" s="125"/>
      <c r="W3890" s="62"/>
      <c r="X3890" s="62"/>
    </row>
    <row r="3891" spans="1:24" s="57" customFormat="1" x14ac:dyDescent="0.25">
      <c r="A3891" s="75"/>
      <c r="D3891" s="58"/>
      <c r="E3891" s="58"/>
      <c r="F3891" s="58"/>
      <c r="G3891" s="58"/>
      <c r="H3891" s="60"/>
      <c r="I3891" s="60"/>
      <c r="J3891" s="60"/>
      <c r="K3891" s="60"/>
      <c r="M3891" s="61"/>
      <c r="N3891" s="61"/>
      <c r="O3891" s="62"/>
      <c r="P3891" s="125"/>
      <c r="W3891" s="62"/>
      <c r="X3891" s="62"/>
    </row>
    <row r="3892" spans="1:24" s="57" customFormat="1" x14ac:dyDescent="0.25">
      <c r="A3892" s="75"/>
      <c r="D3892" s="58"/>
      <c r="E3892" s="58"/>
      <c r="F3892" s="58"/>
      <c r="G3892" s="58"/>
      <c r="H3892" s="60"/>
      <c r="I3892" s="60"/>
      <c r="J3892" s="60"/>
      <c r="K3892" s="60"/>
      <c r="M3892" s="61"/>
      <c r="N3892" s="61"/>
      <c r="O3892" s="62"/>
      <c r="P3892" s="125"/>
      <c r="W3892" s="62"/>
      <c r="X3892" s="62"/>
    </row>
    <row r="3893" spans="1:24" s="57" customFormat="1" x14ac:dyDescent="0.25">
      <c r="A3893" s="75"/>
      <c r="D3893" s="58"/>
      <c r="E3893" s="58"/>
      <c r="F3893" s="58"/>
      <c r="G3893" s="58"/>
      <c r="H3893" s="60"/>
      <c r="I3893" s="60"/>
      <c r="J3893" s="60"/>
      <c r="K3893" s="60"/>
      <c r="M3893" s="61"/>
      <c r="N3893" s="61"/>
      <c r="O3893" s="62"/>
      <c r="P3893" s="125"/>
      <c r="W3893" s="62"/>
      <c r="X3893" s="62"/>
    </row>
    <row r="3894" spans="1:24" s="57" customFormat="1" x14ac:dyDescent="0.25">
      <c r="A3894" s="75"/>
      <c r="D3894" s="58"/>
      <c r="E3894" s="58"/>
      <c r="F3894" s="58"/>
      <c r="G3894" s="58"/>
      <c r="H3894" s="60"/>
      <c r="I3894" s="60"/>
      <c r="J3894" s="60"/>
      <c r="K3894" s="60"/>
      <c r="M3894" s="61"/>
      <c r="N3894" s="61"/>
      <c r="O3894" s="62"/>
      <c r="P3894" s="125"/>
      <c r="W3894" s="62"/>
      <c r="X3894" s="62"/>
    </row>
    <row r="3895" spans="1:24" s="57" customFormat="1" x14ac:dyDescent="0.25">
      <c r="A3895" s="75"/>
      <c r="D3895" s="58"/>
      <c r="E3895" s="58"/>
      <c r="F3895" s="58"/>
      <c r="G3895" s="58"/>
      <c r="H3895" s="60"/>
      <c r="I3895" s="60"/>
      <c r="J3895" s="60"/>
      <c r="K3895" s="60"/>
      <c r="M3895" s="61"/>
      <c r="N3895" s="61"/>
      <c r="O3895" s="62"/>
      <c r="P3895" s="125"/>
      <c r="W3895" s="62"/>
      <c r="X3895" s="62"/>
    </row>
    <row r="3896" spans="1:24" s="57" customFormat="1" x14ac:dyDescent="0.25">
      <c r="A3896" s="75"/>
      <c r="D3896" s="58"/>
      <c r="E3896" s="58"/>
      <c r="F3896" s="58"/>
      <c r="G3896" s="58"/>
      <c r="H3896" s="60"/>
      <c r="I3896" s="60"/>
      <c r="J3896" s="60"/>
      <c r="K3896" s="60"/>
      <c r="M3896" s="61"/>
      <c r="N3896" s="61"/>
      <c r="O3896" s="62"/>
      <c r="P3896" s="125"/>
      <c r="W3896" s="62"/>
      <c r="X3896" s="62"/>
    </row>
    <row r="3897" spans="1:24" s="57" customFormat="1" x14ac:dyDescent="0.25">
      <c r="A3897" s="75"/>
      <c r="D3897" s="58"/>
      <c r="E3897" s="58"/>
      <c r="F3897" s="58"/>
      <c r="G3897" s="58"/>
      <c r="H3897" s="60"/>
      <c r="I3897" s="60"/>
      <c r="J3897" s="60"/>
      <c r="K3897" s="60"/>
      <c r="M3897" s="61"/>
      <c r="N3897" s="61"/>
      <c r="O3897" s="62"/>
      <c r="P3897" s="125"/>
      <c r="W3897" s="62"/>
      <c r="X3897" s="62"/>
    </row>
    <row r="3898" spans="1:24" s="57" customFormat="1" x14ac:dyDescent="0.25">
      <c r="A3898" s="75"/>
      <c r="D3898" s="58"/>
      <c r="E3898" s="58"/>
      <c r="F3898" s="58"/>
      <c r="G3898" s="58"/>
      <c r="H3898" s="60"/>
      <c r="I3898" s="60"/>
      <c r="J3898" s="60"/>
      <c r="K3898" s="60"/>
      <c r="M3898" s="61"/>
      <c r="N3898" s="61"/>
      <c r="O3898" s="62"/>
      <c r="P3898" s="125"/>
      <c r="W3898" s="62"/>
      <c r="X3898" s="62"/>
    </row>
    <row r="3899" spans="1:24" s="57" customFormat="1" x14ac:dyDescent="0.25">
      <c r="A3899" s="75"/>
      <c r="D3899" s="58"/>
      <c r="E3899" s="58"/>
      <c r="F3899" s="58"/>
      <c r="G3899" s="58"/>
      <c r="H3899" s="60"/>
      <c r="I3899" s="60"/>
      <c r="J3899" s="60"/>
      <c r="K3899" s="60"/>
      <c r="M3899" s="61"/>
      <c r="N3899" s="61"/>
      <c r="O3899" s="62"/>
      <c r="P3899" s="125"/>
      <c r="W3899" s="62"/>
      <c r="X3899" s="62"/>
    </row>
    <row r="3900" spans="1:24" s="57" customFormat="1" x14ac:dyDescent="0.25">
      <c r="A3900" s="75"/>
      <c r="D3900" s="58"/>
      <c r="E3900" s="58"/>
      <c r="F3900" s="58"/>
      <c r="G3900" s="58"/>
      <c r="H3900" s="60"/>
      <c r="I3900" s="60"/>
      <c r="J3900" s="60"/>
      <c r="K3900" s="60"/>
      <c r="M3900" s="61"/>
      <c r="N3900" s="61"/>
      <c r="O3900" s="62"/>
      <c r="P3900" s="125"/>
      <c r="W3900" s="62"/>
      <c r="X3900" s="62"/>
    </row>
    <row r="3901" spans="1:24" s="57" customFormat="1" x14ac:dyDescent="0.25">
      <c r="A3901" s="75"/>
      <c r="D3901" s="58"/>
      <c r="E3901" s="58"/>
      <c r="F3901" s="58"/>
      <c r="G3901" s="58"/>
      <c r="H3901" s="60"/>
      <c r="I3901" s="60"/>
      <c r="J3901" s="60"/>
      <c r="K3901" s="60"/>
      <c r="M3901" s="61"/>
      <c r="N3901" s="61"/>
      <c r="O3901" s="62"/>
      <c r="P3901" s="125"/>
      <c r="W3901" s="62"/>
      <c r="X3901" s="62"/>
    </row>
    <row r="3902" spans="1:24" s="57" customFormat="1" x14ac:dyDescent="0.25">
      <c r="A3902" s="75"/>
      <c r="D3902" s="58"/>
      <c r="E3902" s="58"/>
      <c r="F3902" s="58"/>
      <c r="G3902" s="58"/>
      <c r="H3902" s="60"/>
      <c r="I3902" s="60"/>
      <c r="J3902" s="60"/>
      <c r="K3902" s="60"/>
      <c r="M3902" s="61"/>
      <c r="N3902" s="61"/>
      <c r="O3902" s="62"/>
      <c r="P3902" s="125"/>
      <c r="W3902" s="62"/>
      <c r="X3902" s="62"/>
    </row>
    <row r="3903" spans="1:24" s="57" customFormat="1" x14ac:dyDescent="0.25">
      <c r="A3903" s="75"/>
      <c r="D3903" s="58"/>
      <c r="E3903" s="58"/>
      <c r="F3903" s="58"/>
      <c r="G3903" s="58"/>
      <c r="H3903" s="60"/>
      <c r="I3903" s="60"/>
      <c r="J3903" s="60"/>
      <c r="K3903" s="60"/>
      <c r="M3903" s="61"/>
      <c r="N3903" s="61"/>
      <c r="O3903" s="62"/>
      <c r="P3903" s="125"/>
      <c r="W3903" s="62"/>
      <c r="X3903" s="62"/>
    </row>
    <row r="3904" spans="1:24" s="57" customFormat="1" x14ac:dyDescent="0.25">
      <c r="A3904" s="75"/>
      <c r="D3904" s="58"/>
      <c r="E3904" s="58"/>
      <c r="F3904" s="58"/>
      <c r="G3904" s="58"/>
      <c r="H3904" s="60"/>
      <c r="I3904" s="60"/>
      <c r="J3904" s="60"/>
      <c r="K3904" s="60"/>
      <c r="M3904" s="61"/>
      <c r="N3904" s="61"/>
      <c r="O3904" s="62"/>
      <c r="P3904" s="125"/>
      <c r="W3904" s="62"/>
      <c r="X3904" s="62"/>
    </row>
    <row r="3905" spans="1:24" s="57" customFormat="1" x14ac:dyDescent="0.25">
      <c r="A3905" s="75"/>
      <c r="D3905" s="58"/>
      <c r="E3905" s="58"/>
      <c r="F3905" s="58"/>
      <c r="G3905" s="58"/>
      <c r="H3905" s="60"/>
      <c r="I3905" s="60"/>
      <c r="J3905" s="60"/>
      <c r="K3905" s="60"/>
      <c r="M3905" s="61"/>
      <c r="N3905" s="61"/>
      <c r="O3905" s="62"/>
      <c r="P3905" s="125"/>
      <c r="W3905" s="62"/>
      <c r="X3905" s="62"/>
    </row>
    <row r="3906" spans="1:24" s="57" customFormat="1" x14ac:dyDescent="0.25">
      <c r="A3906" s="75"/>
      <c r="D3906" s="58"/>
      <c r="E3906" s="58"/>
      <c r="F3906" s="58"/>
      <c r="G3906" s="58"/>
      <c r="H3906" s="60"/>
      <c r="I3906" s="60"/>
      <c r="J3906" s="60"/>
      <c r="K3906" s="60"/>
      <c r="M3906" s="61"/>
      <c r="N3906" s="61"/>
      <c r="O3906" s="62"/>
      <c r="P3906" s="125"/>
      <c r="W3906" s="62"/>
      <c r="X3906" s="62"/>
    </row>
    <row r="3907" spans="1:24" s="57" customFormat="1" x14ac:dyDescent="0.25">
      <c r="A3907" s="75"/>
      <c r="D3907" s="58"/>
      <c r="E3907" s="58"/>
      <c r="F3907" s="58"/>
      <c r="G3907" s="58"/>
      <c r="H3907" s="60"/>
      <c r="I3907" s="60"/>
      <c r="J3907" s="60"/>
      <c r="K3907" s="60"/>
      <c r="M3907" s="61"/>
      <c r="N3907" s="61"/>
      <c r="O3907" s="62"/>
      <c r="P3907" s="125"/>
      <c r="W3907" s="62"/>
      <c r="X3907" s="62"/>
    </row>
    <row r="3908" spans="1:24" s="57" customFormat="1" x14ac:dyDescent="0.25">
      <c r="A3908" s="75"/>
      <c r="D3908" s="58"/>
      <c r="E3908" s="58"/>
      <c r="F3908" s="58"/>
      <c r="G3908" s="58"/>
      <c r="H3908" s="60"/>
      <c r="I3908" s="60"/>
      <c r="J3908" s="60"/>
      <c r="K3908" s="60"/>
      <c r="M3908" s="61"/>
      <c r="N3908" s="61"/>
      <c r="O3908" s="62"/>
      <c r="P3908" s="125"/>
      <c r="W3908" s="62"/>
      <c r="X3908" s="62"/>
    </row>
    <row r="3909" spans="1:24" s="57" customFormat="1" x14ac:dyDescent="0.25">
      <c r="A3909" s="75"/>
      <c r="D3909" s="58"/>
      <c r="E3909" s="58"/>
      <c r="F3909" s="58"/>
      <c r="G3909" s="58"/>
      <c r="H3909" s="60"/>
      <c r="I3909" s="60"/>
      <c r="J3909" s="60"/>
      <c r="K3909" s="60"/>
      <c r="M3909" s="61"/>
      <c r="N3909" s="61"/>
      <c r="O3909" s="62"/>
      <c r="P3909" s="125"/>
      <c r="W3909" s="62"/>
      <c r="X3909" s="62"/>
    </row>
    <row r="3910" spans="1:24" s="57" customFormat="1" x14ac:dyDescent="0.25">
      <c r="A3910" s="75"/>
      <c r="D3910" s="58"/>
      <c r="E3910" s="58"/>
      <c r="F3910" s="58"/>
      <c r="G3910" s="58"/>
      <c r="H3910" s="60"/>
      <c r="I3910" s="60"/>
      <c r="J3910" s="60"/>
      <c r="K3910" s="60"/>
      <c r="M3910" s="61"/>
      <c r="N3910" s="61"/>
      <c r="O3910" s="62"/>
      <c r="P3910" s="125"/>
      <c r="W3910" s="62"/>
      <c r="X3910" s="62"/>
    </row>
    <row r="3911" spans="1:24" s="57" customFormat="1" x14ac:dyDescent="0.25">
      <c r="A3911" s="75"/>
      <c r="D3911" s="58"/>
      <c r="E3911" s="58"/>
      <c r="F3911" s="58"/>
      <c r="G3911" s="58"/>
      <c r="H3911" s="60"/>
      <c r="I3911" s="60"/>
      <c r="J3911" s="60"/>
      <c r="K3911" s="60"/>
      <c r="M3911" s="61"/>
      <c r="N3911" s="61"/>
      <c r="O3911" s="62"/>
      <c r="P3911" s="125"/>
      <c r="W3911" s="62"/>
      <c r="X3911" s="62"/>
    </row>
    <row r="3912" spans="1:24" s="57" customFormat="1" x14ac:dyDescent="0.25">
      <c r="A3912" s="75"/>
      <c r="D3912" s="58"/>
      <c r="E3912" s="58"/>
      <c r="F3912" s="58"/>
      <c r="G3912" s="58"/>
      <c r="H3912" s="60"/>
      <c r="I3912" s="60"/>
      <c r="J3912" s="60"/>
      <c r="K3912" s="60"/>
      <c r="M3912" s="61"/>
      <c r="N3912" s="61"/>
      <c r="O3912" s="62"/>
      <c r="P3912" s="125"/>
      <c r="W3912" s="62"/>
      <c r="X3912" s="62"/>
    </row>
    <row r="3913" spans="1:24" s="57" customFormat="1" x14ac:dyDescent="0.25">
      <c r="A3913" s="75"/>
      <c r="D3913" s="58"/>
      <c r="E3913" s="58"/>
      <c r="F3913" s="58"/>
      <c r="G3913" s="58"/>
      <c r="H3913" s="60"/>
      <c r="I3913" s="60"/>
      <c r="J3913" s="60"/>
      <c r="K3913" s="60"/>
      <c r="M3913" s="61"/>
      <c r="N3913" s="61"/>
      <c r="O3913" s="62"/>
      <c r="P3913" s="125"/>
      <c r="W3913" s="62"/>
      <c r="X3913" s="62"/>
    </row>
    <row r="3914" spans="1:24" s="57" customFormat="1" x14ac:dyDescent="0.25">
      <c r="A3914" s="75"/>
      <c r="D3914" s="58"/>
      <c r="E3914" s="58"/>
      <c r="F3914" s="58"/>
      <c r="G3914" s="58"/>
      <c r="H3914" s="60"/>
      <c r="I3914" s="60"/>
      <c r="J3914" s="60"/>
      <c r="K3914" s="60"/>
      <c r="M3914" s="61"/>
      <c r="N3914" s="61"/>
      <c r="O3914" s="62"/>
      <c r="P3914" s="125"/>
      <c r="W3914" s="62"/>
      <c r="X3914" s="62"/>
    </row>
    <row r="3915" spans="1:24" s="57" customFormat="1" x14ac:dyDescent="0.25">
      <c r="A3915" s="75"/>
      <c r="D3915" s="58"/>
      <c r="E3915" s="58"/>
      <c r="F3915" s="58"/>
      <c r="G3915" s="58"/>
      <c r="H3915" s="60"/>
      <c r="I3915" s="60"/>
      <c r="J3915" s="60"/>
      <c r="K3915" s="60"/>
      <c r="M3915" s="61"/>
      <c r="N3915" s="61"/>
      <c r="O3915" s="62"/>
      <c r="P3915" s="125"/>
      <c r="W3915" s="62"/>
      <c r="X3915" s="62"/>
    </row>
    <row r="3916" spans="1:24" s="57" customFormat="1" x14ac:dyDescent="0.25">
      <c r="A3916" s="75"/>
      <c r="D3916" s="58"/>
      <c r="E3916" s="58"/>
      <c r="F3916" s="58"/>
      <c r="G3916" s="58"/>
      <c r="H3916" s="60"/>
      <c r="I3916" s="60"/>
      <c r="J3916" s="60"/>
      <c r="K3916" s="60"/>
      <c r="M3916" s="61"/>
      <c r="N3916" s="61"/>
      <c r="O3916" s="62"/>
      <c r="P3916" s="125"/>
      <c r="W3916" s="62"/>
      <c r="X3916" s="62"/>
    </row>
    <row r="3917" spans="1:24" s="57" customFormat="1" x14ac:dyDescent="0.25">
      <c r="A3917" s="75"/>
      <c r="D3917" s="58"/>
      <c r="E3917" s="58"/>
      <c r="F3917" s="58"/>
      <c r="G3917" s="58"/>
      <c r="H3917" s="60"/>
      <c r="I3917" s="60"/>
      <c r="J3917" s="60"/>
      <c r="K3917" s="60"/>
      <c r="M3917" s="61"/>
      <c r="N3917" s="61"/>
      <c r="O3917" s="62"/>
      <c r="P3917" s="125"/>
      <c r="W3917" s="62"/>
      <c r="X3917" s="62"/>
    </row>
    <row r="3918" spans="1:24" s="57" customFormat="1" x14ac:dyDescent="0.25">
      <c r="A3918" s="75"/>
      <c r="D3918" s="58"/>
      <c r="E3918" s="58"/>
      <c r="F3918" s="58"/>
      <c r="G3918" s="58"/>
      <c r="H3918" s="60"/>
      <c r="I3918" s="60"/>
      <c r="J3918" s="60"/>
      <c r="K3918" s="60"/>
      <c r="M3918" s="61"/>
      <c r="N3918" s="61"/>
      <c r="O3918" s="62"/>
      <c r="P3918" s="125"/>
      <c r="W3918" s="62"/>
      <c r="X3918" s="62"/>
    </row>
    <row r="3919" spans="1:24" s="57" customFormat="1" x14ac:dyDescent="0.25">
      <c r="A3919" s="75"/>
      <c r="D3919" s="58"/>
      <c r="E3919" s="58"/>
      <c r="F3919" s="58"/>
      <c r="G3919" s="58"/>
      <c r="H3919" s="60"/>
      <c r="I3919" s="60"/>
      <c r="J3919" s="60"/>
      <c r="K3919" s="60"/>
      <c r="M3919" s="61"/>
      <c r="N3919" s="61"/>
      <c r="O3919" s="62"/>
      <c r="P3919" s="125"/>
      <c r="W3919" s="62"/>
      <c r="X3919" s="62"/>
    </row>
    <row r="3920" spans="1:24" s="57" customFormat="1" x14ac:dyDescent="0.25">
      <c r="A3920" s="75"/>
      <c r="D3920" s="58"/>
      <c r="E3920" s="58"/>
      <c r="F3920" s="58"/>
      <c r="G3920" s="58"/>
      <c r="H3920" s="60"/>
      <c r="I3920" s="60"/>
      <c r="J3920" s="60"/>
      <c r="K3920" s="60"/>
      <c r="M3920" s="61"/>
      <c r="N3920" s="61"/>
      <c r="O3920" s="62"/>
      <c r="P3920" s="125"/>
      <c r="W3920" s="62"/>
      <c r="X3920" s="62"/>
    </row>
    <row r="3921" spans="1:24" s="57" customFormat="1" x14ac:dyDescent="0.25">
      <c r="A3921" s="75"/>
      <c r="D3921" s="58"/>
      <c r="E3921" s="58"/>
      <c r="F3921" s="58"/>
      <c r="G3921" s="58"/>
      <c r="H3921" s="60"/>
      <c r="I3921" s="60"/>
      <c r="J3921" s="60"/>
      <c r="K3921" s="60"/>
      <c r="M3921" s="61"/>
      <c r="N3921" s="61"/>
      <c r="O3921" s="62"/>
      <c r="P3921" s="125"/>
      <c r="W3921" s="62"/>
      <c r="X3921" s="62"/>
    </row>
    <row r="3922" spans="1:24" s="57" customFormat="1" x14ac:dyDescent="0.25">
      <c r="A3922" s="75"/>
      <c r="D3922" s="58"/>
      <c r="E3922" s="58"/>
      <c r="F3922" s="58"/>
      <c r="G3922" s="58"/>
      <c r="H3922" s="60"/>
      <c r="I3922" s="60"/>
      <c r="J3922" s="60"/>
      <c r="K3922" s="60"/>
      <c r="M3922" s="61"/>
      <c r="N3922" s="61"/>
      <c r="O3922" s="62"/>
      <c r="P3922" s="125"/>
      <c r="W3922" s="62"/>
      <c r="X3922" s="62"/>
    </row>
    <row r="3923" spans="1:24" s="57" customFormat="1" x14ac:dyDescent="0.25">
      <c r="A3923" s="75"/>
      <c r="D3923" s="58"/>
      <c r="E3923" s="58"/>
      <c r="F3923" s="58"/>
      <c r="G3923" s="58"/>
      <c r="H3923" s="60"/>
      <c r="I3923" s="60"/>
      <c r="J3923" s="60"/>
      <c r="K3923" s="60"/>
      <c r="M3923" s="61"/>
      <c r="N3923" s="61"/>
      <c r="O3923" s="62"/>
      <c r="P3923" s="125"/>
      <c r="W3923" s="62"/>
      <c r="X3923" s="62"/>
    </row>
    <row r="3924" spans="1:24" s="57" customFormat="1" x14ac:dyDescent="0.25">
      <c r="A3924" s="75"/>
      <c r="D3924" s="58"/>
      <c r="E3924" s="58"/>
      <c r="F3924" s="58"/>
      <c r="G3924" s="58"/>
      <c r="H3924" s="60"/>
      <c r="I3924" s="60"/>
      <c r="J3924" s="60"/>
      <c r="K3924" s="60"/>
      <c r="M3924" s="61"/>
      <c r="N3924" s="61"/>
      <c r="O3924" s="62"/>
      <c r="P3924" s="125"/>
      <c r="W3924" s="62"/>
      <c r="X3924" s="62"/>
    </row>
    <row r="3925" spans="1:24" s="57" customFormat="1" x14ac:dyDescent="0.25">
      <c r="A3925" s="75"/>
      <c r="D3925" s="58"/>
      <c r="E3925" s="58"/>
      <c r="F3925" s="58"/>
      <c r="G3925" s="58"/>
      <c r="H3925" s="60"/>
      <c r="I3925" s="60"/>
      <c r="J3925" s="60"/>
      <c r="K3925" s="60"/>
      <c r="M3925" s="61"/>
      <c r="N3925" s="61"/>
      <c r="O3925" s="62"/>
      <c r="P3925" s="125"/>
      <c r="W3925" s="62"/>
      <c r="X3925" s="62"/>
    </row>
    <row r="3926" spans="1:24" s="57" customFormat="1" x14ac:dyDescent="0.25">
      <c r="A3926" s="75"/>
      <c r="D3926" s="58"/>
      <c r="E3926" s="58"/>
      <c r="F3926" s="58"/>
      <c r="G3926" s="58"/>
      <c r="H3926" s="60"/>
      <c r="I3926" s="60"/>
      <c r="J3926" s="60"/>
      <c r="K3926" s="60"/>
      <c r="M3926" s="61"/>
      <c r="N3926" s="61"/>
      <c r="O3926" s="62"/>
      <c r="P3926" s="125"/>
      <c r="W3926" s="62"/>
      <c r="X3926" s="62"/>
    </row>
    <row r="3927" spans="1:24" s="57" customFormat="1" x14ac:dyDescent="0.25">
      <c r="A3927" s="75"/>
      <c r="D3927" s="58"/>
      <c r="E3927" s="58"/>
      <c r="F3927" s="58"/>
      <c r="G3927" s="58"/>
      <c r="H3927" s="60"/>
      <c r="I3927" s="60"/>
      <c r="J3927" s="60"/>
      <c r="K3927" s="60"/>
      <c r="M3927" s="61"/>
      <c r="N3927" s="61"/>
      <c r="O3927" s="62"/>
      <c r="P3927" s="125"/>
      <c r="W3927" s="62"/>
      <c r="X3927" s="62"/>
    </row>
    <row r="3928" spans="1:24" s="57" customFormat="1" x14ac:dyDescent="0.25">
      <c r="A3928" s="75"/>
      <c r="D3928" s="58"/>
      <c r="E3928" s="58"/>
      <c r="F3928" s="58"/>
      <c r="G3928" s="58"/>
      <c r="H3928" s="60"/>
      <c r="I3928" s="60"/>
      <c r="J3928" s="60"/>
      <c r="K3928" s="60"/>
      <c r="M3928" s="61"/>
      <c r="N3928" s="61"/>
      <c r="O3928" s="62"/>
      <c r="P3928" s="125"/>
      <c r="W3928" s="62"/>
      <c r="X3928" s="62"/>
    </row>
    <row r="3929" spans="1:24" s="57" customFormat="1" x14ac:dyDescent="0.25">
      <c r="A3929" s="75"/>
      <c r="D3929" s="58"/>
      <c r="E3929" s="58"/>
      <c r="F3929" s="58"/>
      <c r="G3929" s="58"/>
      <c r="H3929" s="60"/>
      <c r="I3929" s="60"/>
      <c r="J3929" s="60"/>
      <c r="K3929" s="60"/>
      <c r="M3929" s="61"/>
      <c r="N3929" s="61"/>
      <c r="O3929" s="62"/>
      <c r="P3929" s="125"/>
      <c r="W3929" s="62"/>
      <c r="X3929" s="62"/>
    </row>
    <row r="3930" spans="1:24" s="57" customFormat="1" x14ac:dyDescent="0.25">
      <c r="A3930" s="75"/>
      <c r="D3930" s="58"/>
      <c r="E3930" s="58"/>
      <c r="F3930" s="58"/>
      <c r="G3930" s="58"/>
      <c r="H3930" s="60"/>
      <c r="I3930" s="60"/>
      <c r="J3930" s="60"/>
      <c r="K3930" s="60"/>
      <c r="M3930" s="61"/>
      <c r="N3930" s="61"/>
      <c r="O3930" s="62"/>
      <c r="P3930" s="125"/>
      <c r="W3930" s="62"/>
      <c r="X3930" s="62"/>
    </row>
    <row r="3931" spans="1:24" s="57" customFormat="1" x14ac:dyDescent="0.25">
      <c r="A3931" s="75"/>
      <c r="D3931" s="58"/>
      <c r="E3931" s="58"/>
      <c r="F3931" s="58"/>
      <c r="G3931" s="58"/>
      <c r="H3931" s="60"/>
      <c r="I3931" s="60"/>
      <c r="J3931" s="60"/>
      <c r="K3931" s="60"/>
      <c r="M3931" s="61"/>
      <c r="N3931" s="61"/>
      <c r="O3931" s="62"/>
      <c r="P3931" s="125"/>
      <c r="W3931" s="62"/>
      <c r="X3931" s="62"/>
    </row>
    <row r="3932" spans="1:24" s="57" customFormat="1" x14ac:dyDescent="0.25">
      <c r="A3932" s="75"/>
      <c r="D3932" s="58"/>
      <c r="E3932" s="58"/>
      <c r="F3932" s="58"/>
      <c r="G3932" s="58"/>
      <c r="H3932" s="60"/>
      <c r="I3932" s="60"/>
      <c r="J3932" s="60"/>
      <c r="K3932" s="60"/>
      <c r="M3932" s="61"/>
      <c r="N3932" s="61"/>
      <c r="O3932" s="62"/>
      <c r="P3932" s="125"/>
      <c r="W3932" s="62"/>
      <c r="X3932" s="62"/>
    </row>
    <row r="3933" spans="1:24" s="57" customFormat="1" x14ac:dyDescent="0.25">
      <c r="A3933" s="75"/>
      <c r="D3933" s="58"/>
      <c r="E3933" s="58"/>
      <c r="F3933" s="58"/>
      <c r="G3933" s="58"/>
      <c r="H3933" s="60"/>
      <c r="I3933" s="60"/>
      <c r="J3933" s="60"/>
      <c r="K3933" s="60"/>
      <c r="M3933" s="61"/>
      <c r="N3933" s="61"/>
      <c r="O3933" s="62"/>
      <c r="P3933" s="125"/>
      <c r="W3933" s="62"/>
      <c r="X3933" s="62"/>
    </row>
    <row r="3934" spans="1:24" s="57" customFormat="1" x14ac:dyDescent="0.25">
      <c r="A3934" s="75"/>
      <c r="D3934" s="58"/>
      <c r="E3934" s="58"/>
      <c r="F3934" s="58"/>
      <c r="G3934" s="58"/>
      <c r="H3934" s="60"/>
      <c r="I3934" s="60"/>
      <c r="J3934" s="60"/>
      <c r="K3934" s="60"/>
      <c r="M3934" s="61"/>
      <c r="N3934" s="61"/>
      <c r="O3934" s="62"/>
      <c r="P3934" s="125"/>
      <c r="W3934" s="62"/>
      <c r="X3934" s="62"/>
    </row>
    <row r="3935" spans="1:24" s="57" customFormat="1" x14ac:dyDescent="0.25">
      <c r="A3935" s="75"/>
      <c r="D3935" s="58"/>
      <c r="E3935" s="58"/>
      <c r="F3935" s="58"/>
      <c r="G3935" s="58"/>
      <c r="H3935" s="60"/>
      <c r="I3935" s="60"/>
      <c r="J3935" s="60"/>
      <c r="K3935" s="60"/>
      <c r="M3935" s="61"/>
      <c r="N3935" s="61"/>
      <c r="O3935" s="62"/>
      <c r="P3935" s="125"/>
      <c r="W3935" s="62"/>
      <c r="X3935" s="62"/>
    </row>
    <row r="3936" spans="1:24" s="57" customFormat="1" x14ac:dyDescent="0.25">
      <c r="A3936" s="75"/>
      <c r="D3936" s="58"/>
      <c r="E3936" s="58"/>
      <c r="F3936" s="58"/>
      <c r="G3936" s="58"/>
      <c r="H3936" s="60"/>
      <c r="I3936" s="60"/>
      <c r="J3936" s="60"/>
      <c r="K3936" s="60"/>
      <c r="M3936" s="61"/>
      <c r="N3936" s="61"/>
      <c r="O3936" s="62"/>
      <c r="P3936" s="125"/>
      <c r="W3936" s="62"/>
      <c r="X3936" s="62"/>
    </row>
    <row r="3937" spans="1:24" s="57" customFormat="1" x14ac:dyDescent="0.25">
      <c r="A3937" s="75"/>
      <c r="D3937" s="58"/>
      <c r="E3937" s="58"/>
      <c r="F3937" s="58"/>
      <c r="G3937" s="58"/>
      <c r="H3937" s="60"/>
      <c r="I3937" s="60"/>
      <c r="J3937" s="60"/>
      <c r="K3937" s="60"/>
      <c r="M3937" s="61"/>
      <c r="N3937" s="61"/>
      <c r="O3937" s="62"/>
      <c r="P3937" s="125"/>
      <c r="W3937" s="62"/>
      <c r="X3937" s="62"/>
    </row>
    <row r="3938" spans="1:24" s="57" customFormat="1" x14ac:dyDescent="0.25">
      <c r="A3938" s="75"/>
      <c r="D3938" s="58"/>
      <c r="E3938" s="58"/>
      <c r="F3938" s="58"/>
      <c r="G3938" s="58"/>
      <c r="H3938" s="60"/>
      <c r="I3938" s="60"/>
      <c r="J3938" s="60"/>
      <c r="K3938" s="60"/>
      <c r="M3938" s="61"/>
      <c r="N3938" s="61"/>
      <c r="O3938" s="62"/>
      <c r="P3938" s="125"/>
      <c r="W3938" s="62"/>
      <c r="X3938" s="62"/>
    </row>
    <row r="3939" spans="1:24" s="57" customFormat="1" x14ac:dyDescent="0.25">
      <c r="A3939" s="75"/>
      <c r="D3939" s="58"/>
      <c r="E3939" s="58"/>
      <c r="F3939" s="58"/>
      <c r="G3939" s="58"/>
      <c r="H3939" s="60"/>
      <c r="I3939" s="60"/>
      <c r="J3939" s="60"/>
      <c r="K3939" s="60"/>
      <c r="M3939" s="61"/>
      <c r="N3939" s="61"/>
      <c r="O3939" s="62"/>
      <c r="P3939" s="125"/>
      <c r="W3939" s="62"/>
      <c r="X3939" s="62"/>
    </row>
    <row r="3940" spans="1:24" s="57" customFormat="1" x14ac:dyDescent="0.25">
      <c r="A3940" s="75"/>
      <c r="D3940" s="58"/>
      <c r="E3940" s="58"/>
      <c r="F3940" s="58"/>
      <c r="G3940" s="58"/>
      <c r="H3940" s="60"/>
      <c r="I3940" s="60"/>
      <c r="J3940" s="60"/>
      <c r="K3940" s="60"/>
      <c r="M3940" s="61"/>
      <c r="N3940" s="61"/>
      <c r="O3940" s="62"/>
      <c r="P3940" s="125"/>
      <c r="W3940" s="62"/>
      <c r="X3940" s="62"/>
    </row>
    <row r="3941" spans="1:24" s="57" customFormat="1" x14ac:dyDescent="0.25">
      <c r="A3941" s="75"/>
      <c r="D3941" s="58"/>
      <c r="E3941" s="58"/>
      <c r="F3941" s="58"/>
      <c r="G3941" s="58"/>
      <c r="H3941" s="60"/>
      <c r="I3941" s="60"/>
      <c r="J3941" s="60"/>
      <c r="K3941" s="60"/>
      <c r="M3941" s="61"/>
      <c r="N3941" s="61"/>
      <c r="O3941" s="62"/>
      <c r="P3941" s="125"/>
      <c r="W3941" s="62"/>
      <c r="X3941" s="62"/>
    </row>
    <row r="3942" spans="1:24" s="57" customFormat="1" x14ac:dyDescent="0.25">
      <c r="A3942" s="75"/>
      <c r="D3942" s="58"/>
      <c r="E3942" s="58"/>
      <c r="F3942" s="58"/>
      <c r="G3942" s="58"/>
      <c r="H3942" s="60"/>
      <c r="I3942" s="60"/>
      <c r="J3942" s="60"/>
      <c r="K3942" s="60"/>
      <c r="M3942" s="61"/>
      <c r="N3942" s="61"/>
      <c r="O3942" s="62"/>
      <c r="P3942" s="125"/>
      <c r="W3942" s="62"/>
      <c r="X3942" s="62"/>
    </row>
    <row r="3943" spans="1:24" s="57" customFormat="1" x14ac:dyDescent="0.25">
      <c r="A3943" s="75"/>
      <c r="D3943" s="58"/>
      <c r="E3943" s="58"/>
      <c r="F3943" s="58"/>
      <c r="G3943" s="58"/>
      <c r="H3943" s="60"/>
      <c r="I3943" s="60"/>
      <c r="J3943" s="60"/>
      <c r="K3943" s="60"/>
      <c r="M3943" s="61"/>
      <c r="N3943" s="61"/>
      <c r="O3943" s="62"/>
      <c r="P3943" s="125"/>
      <c r="W3943" s="62"/>
      <c r="X3943" s="62"/>
    </row>
    <row r="3944" spans="1:24" s="57" customFormat="1" x14ac:dyDescent="0.25">
      <c r="A3944" s="75"/>
      <c r="D3944" s="58"/>
      <c r="E3944" s="58"/>
      <c r="F3944" s="58"/>
      <c r="G3944" s="58"/>
      <c r="H3944" s="60"/>
      <c r="I3944" s="60"/>
      <c r="J3944" s="60"/>
      <c r="K3944" s="60"/>
      <c r="M3944" s="61"/>
      <c r="N3944" s="61"/>
      <c r="O3944" s="62"/>
      <c r="P3944" s="125"/>
      <c r="W3944" s="62"/>
      <c r="X3944" s="62"/>
    </row>
    <row r="3945" spans="1:24" s="57" customFormat="1" x14ac:dyDescent="0.25">
      <c r="A3945" s="75"/>
      <c r="D3945" s="58"/>
      <c r="E3945" s="58"/>
      <c r="F3945" s="58"/>
      <c r="G3945" s="58"/>
      <c r="H3945" s="60"/>
      <c r="I3945" s="60"/>
      <c r="J3945" s="60"/>
      <c r="K3945" s="60"/>
      <c r="M3945" s="61"/>
      <c r="N3945" s="61"/>
      <c r="O3945" s="62"/>
      <c r="P3945" s="125"/>
      <c r="W3945" s="62"/>
      <c r="X3945" s="62"/>
    </row>
    <row r="3946" spans="1:24" s="57" customFormat="1" x14ac:dyDescent="0.25">
      <c r="A3946" s="75"/>
      <c r="D3946" s="58"/>
      <c r="E3946" s="58"/>
      <c r="F3946" s="58"/>
      <c r="G3946" s="58"/>
      <c r="H3946" s="60"/>
      <c r="I3946" s="60"/>
      <c r="J3946" s="60"/>
      <c r="K3946" s="60"/>
      <c r="M3946" s="61"/>
      <c r="N3946" s="61"/>
      <c r="O3946" s="62"/>
      <c r="P3946" s="125"/>
      <c r="W3946" s="62"/>
      <c r="X3946" s="62"/>
    </row>
    <row r="3947" spans="1:24" s="57" customFormat="1" x14ac:dyDescent="0.25">
      <c r="A3947" s="75"/>
      <c r="D3947" s="58"/>
      <c r="E3947" s="58"/>
      <c r="F3947" s="58"/>
      <c r="G3947" s="58"/>
      <c r="H3947" s="60"/>
      <c r="I3947" s="60"/>
      <c r="J3947" s="60"/>
      <c r="K3947" s="60"/>
      <c r="M3947" s="61"/>
      <c r="N3947" s="61"/>
      <c r="O3947" s="62"/>
      <c r="P3947" s="125"/>
      <c r="W3947" s="62"/>
      <c r="X3947" s="62"/>
    </row>
    <row r="3948" spans="1:24" s="57" customFormat="1" x14ac:dyDescent="0.25">
      <c r="A3948" s="75"/>
      <c r="D3948" s="58"/>
      <c r="E3948" s="58"/>
      <c r="F3948" s="58"/>
      <c r="G3948" s="58"/>
      <c r="H3948" s="60"/>
      <c r="I3948" s="60"/>
      <c r="J3948" s="60"/>
      <c r="K3948" s="60"/>
      <c r="M3948" s="61"/>
      <c r="N3948" s="61"/>
      <c r="O3948" s="62"/>
      <c r="P3948" s="125"/>
      <c r="W3948" s="62"/>
      <c r="X3948" s="62"/>
    </row>
    <row r="3949" spans="1:24" s="57" customFormat="1" x14ac:dyDescent="0.25">
      <c r="A3949" s="75"/>
      <c r="D3949" s="58"/>
      <c r="E3949" s="58"/>
      <c r="F3949" s="58"/>
      <c r="G3949" s="58"/>
      <c r="H3949" s="60"/>
      <c r="I3949" s="60"/>
      <c r="J3949" s="60"/>
      <c r="K3949" s="60"/>
      <c r="M3949" s="61"/>
      <c r="N3949" s="61"/>
      <c r="O3949" s="62"/>
      <c r="P3949" s="125"/>
      <c r="W3949" s="62"/>
      <c r="X3949" s="62"/>
    </row>
    <row r="3950" spans="1:24" s="57" customFormat="1" x14ac:dyDescent="0.25">
      <c r="A3950" s="75"/>
      <c r="D3950" s="58"/>
      <c r="E3950" s="58"/>
      <c r="F3950" s="58"/>
      <c r="G3950" s="58"/>
      <c r="H3950" s="60"/>
      <c r="I3950" s="60"/>
      <c r="J3950" s="60"/>
      <c r="K3950" s="60"/>
      <c r="M3950" s="61"/>
      <c r="N3950" s="61"/>
      <c r="O3950" s="62"/>
      <c r="P3950" s="125"/>
      <c r="W3950" s="62"/>
      <c r="X3950" s="62"/>
    </row>
    <row r="3951" spans="1:24" s="57" customFormat="1" x14ac:dyDescent="0.25">
      <c r="A3951" s="75"/>
      <c r="D3951" s="58"/>
      <c r="E3951" s="58"/>
      <c r="F3951" s="58"/>
      <c r="G3951" s="58"/>
      <c r="H3951" s="60"/>
      <c r="I3951" s="60"/>
      <c r="J3951" s="60"/>
      <c r="K3951" s="60"/>
      <c r="M3951" s="61"/>
      <c r="N3951" s="61"/>
      <c r="O3951" s="62"/>
      <c r="P3951" s="125"/>
      <c r="W3951" s="62"/>
      <c r="X3951" s="62"/>
    </row>
    <row r="3952" spans="1:24" s="57" customFormat="1" x14ac:dyDescent="0.25">
      <c r="A3952" s="75"/>
      <c r="D3952" s="58"/>
      <c r="E3952" s="58"/>
      <c r="F3952" s="58"/>
      <c r="G3952" s="58"/>
      <c r="H3952" s="60"/>
      <c r="I3952" s="60"/>
      <c r="J3952" s="60"/>
      <c r="K3952" s="60"/>
      <c r="M3952" s="61"/>
      <c r="N3952" s="61"/>
      <c r="O3952" s="62"/>
      <c r="P3952" s="125"/>
      <c r="W3952" s="62"/>
      <c r="X3952" s="62"/>
    </row>
    <row r="3953" spans="1:24" s="57" customFormat="1" x14ac:dyDescent="0.25">
      <c r="A3953" s="75"/>
      <c r="D3953" s="58"/>
      <c r="E3953" s="58"/>
      <c r="F3953" s="58"/>
      <c r="G3953" s="58"/>
      <c r="H3953" s="60"/>
      <c r="I3953" s="60"/>
      <c r="J3953" s="60"/>
      <c r="K3953" s="60"/>
      <c r="M3953" s="61"/>
      <c r="N3953" s="61"/>
      <c r="O3953" s="62"/>
      <c r="P3953" s="125"/>
      <c r="W3953" s="62"/>
      <c r="X3953" s="62"/>
    </row>
    <row r="3954" spans="1:24" s="57" customFormat="1" x14ac:dyDescent="0.25">
      <c r="A3954" s="75"/>
      <c r="D3954" s="58"/>
      <c r="E3954" s="58"/>
      <c r="F3954" s="58"/>
      <c r="G3954" s="58"/>
      <c r="H3954" s="60"/>
      <c r="I3954" s="60"/>
      <c r="J3954" s="60"/>
      <c r="K3954" s="60"/>
      <c r="M3954" s="61"/>
      <c r="N3954" s="61"/>
      <c r="O3954" s="62"/>
      <c r="P3954" s="125"/>
      <c r="W3954" s="62"/>
      <c r="X3954" s="62"/>
    </row>
    <row r="3955" spans="1:24" s="57" customFormat="1" x14ac:dyDescent="0.25">
      <c r="A3955" s="75"/>
      <c r="D3955" s="58"/>
      <c r="E3955" s="58"/>
      <c r="F3955" s="58"/>
      <c r="G3955" s="58"/>
      <c r="H3955" s="60"/>
      <c r="I3955" s="60"/>
      <c r="J3955" s="60"/>
      <c r="K3955" s="60"/>
      <c r="M3955" s="61"/>
      <c r="N3955" s="61"/>
      <c r="O3955" s="62"/>
      <c r="P3955" s="125"/>
      <c r="W3955" s="62"/>
      <c r="X3955" s="62"/>
    </row>
    <row r="3956" spans="1:24" s="57" customFormat="1" x14ac:dyDescent="0.25">
      <c r="A3956" s="75"/>
      <c r="D3956" s="58"/>
      <c r="E3956" s="58"/>
      <c r="F3956" s="58"/>
      <c r="G3956" s="58"/>
      <c r="H3956" s="60"/>
      <c r="I3956" s="60"/>
      <c r="J3956" s="60"/>
      <c r="K3956" s="60"/>
      <c r="M3956" s="61"/>
      <c r="N3956" s="61"/>
      <c r="O3956" s="62"/>
      <c r="P3956" s="125"/>
      <c r="W3956" s="62"/>
      <c r="X3956" s="62"/>
    </row>
    <row r="3957" spans="1:24" s="57" customFormat="1" x14ac:dyDescent="0.25">
      <c r="A3957" s="75"/>
      <c r="D3957" s="58"/>
      <c r="E3957" s="58"/>
      <c r="F3957" s="58"/>
      <c r="G3957" s="58"/>
      <c r="H3957" s="60"/>
      <c r="I3957" s="60"/>
      <c r="J3957" s="60"/>
      <c r="K3957" s="60"/>
      <c r="M3957" s="61"/>
      <c r="N3957" s="61"/>
      <c r="O3957" s="62"/>
      <c r="P3957" s="125"/>
      <c r="W3957" s="62"/>
      <c r="X3957" s="62"/>
    </row>
    <row r="3958" spans="1:24" s="57" customFormat="1" x14ac:dyDescent="0.25">
      <c r="A3958" s="75"/>
      <c r="D3958" s="58"/>
      <c r="E3958" s="58"/>
      <c r="F3958" s="58"/>
      <c r="G3958" s="58"/>
      <c r="H3958" s="60"/>
      <c r="I3958" s="60"/>
      <c r="J3958" s="60"/>
      <c r="K3958" s="60"/>
      <c r="M3958" s="61"/>
      <c r="N3958" s="61"/>
      <c r="O3958" s="62"/>
      <c r="P3958" s="125"/>
      <c r="W3958" s="62"/>
      <c r="X3958" s="62"/>
    </row>
    <row r="3959" spans="1:24" s="57" customFormat="1" x14ac:dyDescent="0.25">
      <c r="A3959" s="75"/>
      <c r="D3959" s="58"/>
      <c r="E3959" s="58"/>
      <c r="F3959" s="58"/>
      <c r="G3959" s="58"/>
      <c r="H3959" s="60"/>
      <c r="I3959" s="60"/>
      <c r="J3959" s="60"/>
      <c r="K3959" s="60"/>
      <c r="M3959" s="61"/>
      <c r="N3959" s="61"/>
      <c r="O3959" s="62"/>
      <c r="P3959" s="125"/>
      <c r="W3959" s="62"/>
      <c r="X3959" s="62"/>
    </row>
    <row r="3960" spans="1:24" s="57" customFormat="1" x14ac:dyDescent="0.25">
      <c r="A3960" s="75"/>
      <c r="D3960" s="58"/>
      <c r="E3960" s="58"/>
      <c r="F3960" s="58"/>
      <c r="G3960" s="58"/>
      <c r="H3960" s="60"/>
      <c r="I3960" s="60"/>
      <c r="J3960" s="60"/>
      <c r="K3960" s="60"/>
      <c r="M3960" s="61"/>
      <c r="N3960" s="61"/>
      <c r="O3960" s="62"/>
      <c r="P3960" s="125"/>
      <c r="W3960" s="62"/>
      <c r="X3960" s="62"/>
    </row>
    <row r="3961" spans="1:24" s="57" customFormat="1" x14ac:dyDescent="0.25">
      <c r="A3961" s="75"/>
      <c r="D3961" s="58"/>
      <c r="E3961" s="58"/>
      <c r="F3961" s="58"/>
      <c r="G3961" s="58"/>
      <c r="H3961" s="60"/>
      <c r="I3961" s="60"/>
      <c r="J3961" s="60"/>
      <c r="K3961" s="60"/>
      <c r="M3961" s="61"/>
      <c r="N3961" s="61"/>
      <c r="O3961" s="62"/>
      <c r="P3961" s="125"/>
      <c r="W3961" s="62"/>
      <c r="X3961" s="62"/>
    </row>
    <row r="3962" spans="1:24" s="57" customFormat="1" x14ac:dyDescent="0.25">
      <c r="A3962" s="75"/>
      <c r="D3962" s="58"/>
      <c r="E3962" s="58"/>
      <c r="F3962" s="58"/>
      <c r="G3962" s="58"/>
      <c r="H3962" s="60"/>
      <c r="I3962" s="60"/>
      <c r="J3962" s="60"/>
      <c r="K3962" s="60"/>
      <c r="M3962" s="61"/>
      <c r="N3962" s="61"/>
      <c r="O3962" s="62"/>
      <c r="P3962" s="125"/>
      <c r="W3962" s="62"/>
      <c r="X3962" s="62"/>
    </row>
    <row r="3963" spans="1:24" s="57" customFormat="1" x14ac:dyDescent="0.25">
      <c r="A3963" s="75"/>
      <c r="D3963" s="58"/>
      <c r="E3963" s="58"/>
      <c r="F3963" s="58"/>
      <c r="G3963" s="58"/>
      <c r="H3963" s="60"/>
      <c r="I3963" s="60"/>
      <c r="J3963" s="60"/>
      <c r="K3963" s="60"/>
      <c r="M3963" s="61"/>
      <c r="N3963" s="61"/>
      <c r="O3963" s="62"/>
      <c r="P3963" s="125"/>
      <c r="W3963" s="62"/>
      <c r="X3963" s="62"/>
    </row>
    <row r="3964" spans="1:24" s="57" customFormat="1" x14ac:dyDescent="0.25">
      <c r="A3964" s="75"/>
      <c r="D3964" s="58"/>
      <c r="E3964" s="58"/>
      <c r="F3964" s="58"/>
      <c r="G3964" s="58"/>
      <c r="H3964" s="60"/>
      <c r="I3964" s="60"/>
      <c r="J3964" s="60"/>
      <c r="K3964" s="60"/>
      <c r="M3964" s="61"/>
      <c r="N3964" s="61"/>
      <c r="O3964" s="62"/>
      <c r="P3964" s="125"/>
      <c r="W3964" s="62"/>
      <c r="X3964" s="62"/>
    </row>
    <row r="3965" spans="1:24" s="57" customFormat="1" x14ac:dyDescent="0.25">
      <c r="A3965" s="75"/>
      <c r="D3965" s="58"/>
      <c r="E3965" s="58"/>
      <c r="F3965" s="58"/>
      <c r="G3965" s="58"/>
      <c r="H3965" s="60"/>
      <c r="I3965" s="60"/>
      <c r="J3965" s="60"/>
      <c r="K3965" s="60"/>
      <c r="M3965" s="61"/>
      <c r="N3965" s="61"/>
      <c r="O3965" s="62"/>
      <c r="P3965" s="125"/>
      <c r="W3965" s="62"/>
      <c r="X3965" s="62"/>
    </row>
    <row r="3966" spans="1:24" s="57" customFormat="1" x14ac:dyDescent="0.25">
      <c r="A3966" s="75"/>
      <c r="D3966" s="58"/>
      <c r="E3966" s="58"/>
      <c r="F3966" s="58"/>
      <c r="G3966" s="58"/>
      <c r="H3966" s="60"/>
      <c r="I3966" s="60"/>
      <c r="J3966" s="60"/>
      <c r="K3966" s="60"/>
      <c r="M3966" s="61"/>
      <c r="N3966" s="61"/>
      <c r="O3966" s="62"/>
      <c r="P3966" s="125"/>
      <c r="W3966" s="62"/>
      <c r="X3966" s="62"/>
    </row>
    <row r="3967" spans="1:24" s="57" customFormat="1" x14ac:dyDescent="0.25">
      <c r="A3967" s="75"/>
      <c r="D3967" s="58"/>
      <c r="E3967" s="58"/>
      <c r="F3967" s="58"/>
      <c r="G3967" s="58"/>
      <c r="H3967" s="60"/>
      <c r="I3967" s="60"/>
      <c r="J3967" s="60"/>
      <c r="K3967" s="60"/>
      <c r="M3967" s="61"/>
      <c r="N3967" s="61"/>
      <c r="O3967" s="62"/>
      <c r="P3967" s="125"/>
      <c r="W3967" s="62"/>
      <c r="X3967" s="62"/>
    </row>
    <row r="3968" spans="1:24" s="57" customFormat="1" x14ac:dyDescent="0.25">
      <c r="A3968" s="75"/>
      <c r="D3968" s="58"/>
      <c r="E3968" s="58"/>
      <c r="F3968" s="58"/>
      <c r="G3968" s="58"/>
      <c r="H3968" s="60"/>
      <c r="I3968" s="60"/>
      <c r="J3968" s="60"/>
      <c r="K3968" s="60"/>
      <c r="M3968" s="61"/>
      <c r="N3968" s="61"/>
      <c r="O3968" s="62"/>
      <c r="P3968" s="125"/>
      <c r="W3968" s="62"/>
      <c r="X3968" s="62"/>
    </row>
    <row r="3969" spans="1:24" s="57" customFormat="1" x14ac:dyDescent="0.25">
      <c r="A3969" s="75"/>
      <c r="D3969" s="58"/>
      <c r="E3969" s="58"/>
      <c r="F3969" s="58"/>
      <c r="G3969" s="58"/>
      <c r="H3969" s="60"/>
      <c r="I3969" s="60"/>
      <c r="J3969" s="60"/>
      <c r="K3969" s="60"/>
      <c r="M3969" s="61"/>
      <c r="N3969" s="61"/>
      <c r="O3969" s="62"/>
      <c r="P3969" s="125"/>
      <c r="W3969" s="62"/>
      <c r="X3969" s="62"/>
    </row>
    <row r="3970" spans="1:24" s="57" customFormat="1" x14ac:dyDescent="0.25">
      <c r="A3970" s="75"/>
      <c r="D3970" s="58"/>
      <c r="E3970" s="58"/>
      <c r="F3970" s="58"/>
      <c r="G3970" s="58"/>
      <c r="H3970" s="60"/>
      <c r="I3970" s="60"/>
      <c r="J3970" s="60"/>
      <c r="K3970" s="60"/>
      <c r="M3970" s="61"/>
      <c r="N3970" s="61"/>
      <c r="O3970" s="62"/>
      <c r="P3970" s="125"/>
      <c r="W3970" s="62"/>
      <c r="X3970" s="62"/>
    </row>
    <row r="3971" spans="1:24" s="57" customFormat="1" x14ac:dyDescent="0.25">
      <c r="A3971" s="75"/>
      <c r="D3971" s="58"/>
      <c r="E3971" s="58"/>
      <c r="F3971" s="58"/>
      <c r="G3971" s="58"/>
      <c r="H3971" s="60"/>
      <c r="I3971" s="60"/>
      <c r="J3971" s="60"/>
      <c r="K3971" s="60"/>
      <c r="M3971" s="61"/>
      <c r="N3971" s="61"/>
      <c r="O3971" s="62"/>
      <c r="P3971" s="125"/>
      <c r="W3971" s="62"/>
      <c r="X3971" s="62"/>
    </row>
    <row r="3972" spans="1:24" s="57" customFormat="1" x14ac:dyDescent="0.25">
      <c r="A3972" s="75"/>
      <c r="D3972" s="58"/>
      <c r="E3972" s="58"/>
      <c r="F3972" s="58"/>
      <c r="G3972" s="58"/>
      <c r="H3972" s="60"/>
      <c r="I3972" s="60"/>
      <c r="J3972" s="60"/>
      <c r="K3972" s="60"/>
      <c r="M3972" s="61"/>
      <c r="N3972" s="61"/>
      <c r="O3972" s="62"/>
      <c r="P3972" s="125"/>
      <c r="W3972" s="62"/>
      <c r="X3972" s="62"/>
    </row>
    <row r="3973" spans="1:24" s="57" customFormat="1" x14ac:dyDescent="0.25">
      <c r="A3973" s="75"/>
      <c r="D3973" s="58"/>
      <c r="E3973" s="58"/>
      <c r="F3973" s="58"/>
      <c r="G3973" s="58"/>
      <c r="H3973" s="60"/>
      <c r="I3973" s="60"/>
      <c r="J3973" s="60"/>
      <c r="K3973" s="60"/>
      <c r="M3973" s="61"/>
      <c r="N3973" s="61"/>
      <c r="O3973" s="62"/>
      <c r="P3973" s="125"/>
      <c r="W3973" s="62"/>
      <c r="X3973" s="62"/>
    </row>
    <row r="3974" spans="1:24" s="57" customFormat="1" x14ac:dyDescent="0.25">
      <c r="A3974" s="75"/>
      <c r="D3974" s="58"/>
      <c r="E3974" s="58"/>
      <c r="F3974" s="58"/>
      <c r="G3974" s="58"/>
      <c r="H3974" s="60"/>
      <c r="I3974" s="60"/>
      <c r="J3974" s="60"/>
      <c r="K3974" s="60"/>
      <c r="M3974" s="61"/>
      <c r="N3974" s="61"/>
      <c r="O3974" s="62"/>
      <c r="P3974" s="125"/>
      <c r="W3974" s="62"/>
      <c r="X3974" s="62"/>
    </row>
    <row r="3975" spans="1:24" s="57" customFormat="1" x14ac:dyDescent="0.25">
      <c r="A3975" s="75"/>
      <c r="D3975" s="58"/>
      <c r="E3975" s="58"/>
      <c r="F3975" s="58"/>
      <c r="G3975" s="58"/>
      <c r="H3975" s="60"/>
      <c r="I3975" s="60"/>
      <c r="J3975" s="60"/>
      <c r="K3975" s="60"/>
      <c r="M3975" s="61"/>
      <c r="N3975" s="61"/>
      <c r="O3975" s="62"/>
      <c r="P3975" s="125"/>
      <c r="W3975" s="62"/>
      <c r="X3975" s="62"/>
    </row>
    <row r="3976" spans="1:24" s="57" customFormat="1" x14ac:dyDescent="0.25">
      <c r="A3976" s="75"/>
      <c r="D3976" s="58"/>
      <c r="E3976" s="58"/>
      <c r="F3976" s="58"/>
      <c r="G3976" s="58"/>
      <c r="H3976" s="60"/>
      <c r="I3976" s="60"/>
      <c r="J3976" s="60"/>
      <c r="K3976" s="60"/>
      <c r="M3976" s="61"/>
      <c r="N3976" s="61"/>
      <c r="O3976" s="62"/>
      <c r="P3976" s="125"/>
      <c r="W3976" s="62"/>
      <c r="X3976" s="62"/>
    </row>
    <row r="3977" spans="1:24" s="57" customFormat="1" x14ac:dyDescent="0.25">
      <c r="A3977" s="75"/>
      <c r="D3977" s="58"/>
      <c r="E3977" s="58"/>
      <c r="F3977" s="58"/>
      <c r="G3977" s="58"/>
      <c r="H3977" s="60"/>
      <c r="I3977" s="60"/>
      <c r="J3977" s="60"/>
      <c r="K3977" s="60"/>
      <c r="M3977" s="61"/>
      <c r="N3977" s="61"/>
      <c r="O3977" s="62"/>
      <c r="P3977" s="125"/>
      <c r="W3977" s="62"/>
      <c r="X3977" s="62"/>
    </row>
    <row r="3978" spans="1:24" s="57" customFormat="1" x14ac:dyDescent="0.25">
      <c r="A3978" s="75"/>
      <c r="D3978" s="58"/>
      <c r="E3978" s="58"/>
      <c r="F3978" s="58"/>
      <c r="G3978" s="58"/>
      <c r="H3978" s="60"/>
      <c r="I3978" s="60"/>
      <c r="J3978" s="60"/>
      <c r="K3978" s="60"/>
      <c r="M3978" s="61"/>
      <c r="N3978" s="61"/>
      <c r="O3978" s="62"/>
      <c r="P3978" s="125"/>
      <c r="W3978" s="62"/>
      <c r="X3978" s="62"/>
    </row>
    <row r="3979" spans="1:24" s="57" customFormat="1" x14ac:dyDescent="0.25">
      <c r="A3979" s="75"/>
      <c r="D3979" s="58"/>
      <c r="E3979" s="58"/>
      <c r="F3979" s="58"/>
      <c r="G3979" s="58"/>
      <c r="H3979" s="60"/>
      <c r="I3979" s="60"/>
      <c r="J3979" s="60"/>
      <c r="K3979" s="60"/>
      <c r="M3979" s="61"/>
      <c r="N3979" s="61"/>
      <c r="O3979" s="62"/>
      <c r="P3979" s="125"/>
      <c r="W3979" s="62"/>
      <c r="X3979" s="62"/>
    </row>
    <row r="3980" spans="1:24" s="57" customFormat="1" x14ac:dyDescent="0.25">
      <c r="A3980" s="75"/>
      <c r="D3980" s="58"/>
      <c r="E3980" s="58"/>
      <c r="F3980" s="58"/>
      <c r="G3980" s="58"/>
      <c r="H3980" s="60"/>
      <c r="I3980" s="60"/>
      <c r="J3980" s="60"/>
      <c r="K3980" s="60"/>
      <c r="M3980" s="61"/>
      <c r="N3980" s="61"/>
      <c r="O3980" s="62"/>
      <c r="P3980" s="125"/>
      <c r="W3980" s="62"/>
      <c r="X3980" s="62"/>
    </row>
    <row r="3981" spans="1:24" s="57" customFormat="1" x14ac:dyDescent="0.25">
      <c r="A3981" s="75"/>
      <c r="D3981" s="58"/>
      <c r="E3981" s="58"/>
      <c r="F3981" s="58"/>
      <c r="G3981" s="58"/>
      <c r="H3981" s="60"/>
      <c r="I3981" s="60"/>
      <c r="J3981" s="60"/>
      <c r="K3981" s="60"/>
      <c r="M3981" s="61"/>
      <c r="N3981" s="61"/>
      <c r="O3981" s="62"/>
      <c r="P3981" s="125"/>
      <c r="W3981" s="62"/>
      <c r="X3981" s="62"/>
    </row>
    <row r="3982" spans="1:24" s="57" customFormat="1" x14ac:dyDescent="0.25">
      <c r="A3982" s="75"/>
      <c r="D3982" s="58"/>
      <c r="E3982" s="58"/>
      <c r="F3982" s="58"/>
      <c r="G3982" s="58"/>
      <c r="H3982" s="60"/>
      <c r="I3982" s="60"/>
      <c r="J3982" s="60"/>
      <c r="K3982" s="60"/>
      <c r="M3982" s="61"/>
      <c r="N3982" s="61"/>
      <c r="O3982" s="62"/>
      <c r="P3982" s="125"/>
      <c r="W3982" s="62"/>
      <c r="X3982" s="62"/>
    </row>
    <row r="3983" spans="1:24" s="57" customFormat="1" x14ac:dyDescent="0.25">
      <c r="A3983" s="75"/>
      <c r="D3983" s="58"/>
      <c r="E3983" s="58"/>
      <c r="F3983" s="58"/>
      <c r="G3983" s="58"/>
      <c r="H3983" s="60"/>
      <c r="I3983" s="60"/>
      <c r="J3983" s="60"/>
      <c r="K3983" s="60"/>
      <c r="M3983" s="61"/>
      <c r="N3983" s="61"/>
      <c r="O3983" s="62"/>
      <c r="P3983" s="125"/>
      <c r="W3983" s="62"/>
      <c r="X3983" s="62"/>
    </row>
    <row r="3984" spans="1:24" s="57" customFormat="1" x14ac:dyDescent="0.25">
      <c r="A3984" s="75"/>
      <c r="D3984" s="58"/>
      <c r="E3984" s="58"/>
      <c r="F3984" s="58"/>
      <c r="G3984" s="58"/>
      <c r="H3984" s="60"/>
      <c r="I3984" s="60"/>
      <c r="J3984" s="60"/>
      <c r="K3984" s="60"/>
      <c r="M3984" s="61"/>
      <c r="N3984" s="61"/>
      <c r="O3984" s="62"/>
      <c r="P3984" s="125"/>
      <c r="W3984" s="62"/>
      <c r="X3984" s="62"/>
    </row>
    <row r="3985" spans="1:24" s="57" customFormat="1" x14ac:dyDescent="0.25">
      <c r="A3985" s="75"/>
      <c r="D3985" s="58"/>
      <c r="E3985" s="58"/>
      <c r="F3985" s="58"/>
      <c r="G3985" s="58"/>
      <c r="H3985" s="60"/>
      <c r="I3985" s="60"/>
      <c r="J3985" s="60"/>
      <c r="K3985" s="60"/>
      <c r="M3985" s="61"/>
      <c r="N3985" s="61"/>
      <c r="O3985" s="62"/>
      <c r="P3985" s="125"/>
      <c r="W3985" s="62"/>
      <c r="X3985" s="62"/>
    </row>
    <row r="3986" spans="1:24" s="57" customFormat="1" x14ac:dyDescent="0.25">
      <c r="A3986" s="75"/>
      <c r="D3986" s="58"/>
      <c r="E3986" s="58"/>
      <c r="F3986" s="58"/>
      <c r="G3986" s="58"/>
      <c r="H3986" s="60"/>
      <c r="I3986" s="60"/>
      <c r="J3986" s="60"/>
      <c r="K3986" s="60"/>
      <c r="M3986" s="61"/>
      <c r="N3986" s="61"/>
      <c r="O3986" s="62"/>
      <c r="P3986" s="125"/>
      <c r="W3986" s="62"/>
      <c r="X3986" s="62"/>
    </row>
    <row r="3987" spans="1:24" s="57" customFormat="1" x14ac:dyDescent="0.25">
      <c r="A3987" s="75"/>
      <c r="D3987" s="58"/>
      <c r="E3987" s="58"/>
      <c r="F3987" s="58"/>
      <c r="G3987" s="58"/>
      <c r="H3987" s="60"/>
      <c r="I3987" s="60"/>
      <c r="J3987" s="60"/>
      <c r="K3987" s="60"/>
      <c r="M3987" s="61"/>
      <c r="N3987" s="61"/>
      <c r="O3987" s="62"/>
      <c r="P3987" s="125"/>
      <c r="W3987" s="62"/>
      <c r="X3987" s="62"/>
    </row>
    <row r="3988" spans="1:24" s="57" customFormat="1" x14ac:dyDescent="0.25">
      <c r="A3988" s="75"/>
      <c r="D3988" s="58"/>
      <c r="E3988" s="58"/>
      <c r="F3988" s="58"/>
      <c r="G3988" s="58"/>
      <c r="H3988" s="60"/>
      <c r="I3988" s="60"/>
      <c r="J3988" s="60"/>
      <c r="K3988" s="60"/>
      <c r="M3988" s="61"/>
      <c r="N3988" s="61"/>
      <c r="O3988" s="62"/>
      <c r="P3988" s="125"/>
      <c r="W3988" s="62"/>
      <c r="X3988" s="62"/>
    </row>
    <row r="3989" spans="1:24" s="57" customFormat="1" x14ac:dyDescent="0.25">
      <c r="A3989" s="75"/>
      <c r="D3989" s="58"/>
      <c r="E3989" s="58"/>
      <c r="F3989" s="58"/>
      <c r="G3989" s="58"/>
      <c r="H3989" s="60"/>
      <c r="I3989" s="60"/>
      <c r="J3989" s="60"/>
      <c r="K3989" s="60"/>
      <c r="M3989" s="61"/>
      <c r="N3989" s="61"/>
      <c r="O3989" s="62"/>
      <c r="P3989" s="125"/>
      <c r="W3989" s="62"/>
      <c r="X3989" s="62"/>
    </row>
    <row r="3990" spans="1:24" s="57" customFormat="1" x14ac:dyDescent="0.25">
      <c r="A3990" s="75"/>
      <c r="D3990" s="58"/>
      <c r="E3990" s="58"/>
      <c r="F3990" s="58"/>
      <c r="G3990" s="58"/>
      <c r="H3990" s="60"/>
      <c r="I3990" s="60"/>
      <c r="J3990" s="60"/>
      <c r="K3990" s="60"/>
      <c r="M3990" s="61"/>
      <c r="N3990" s="61"/>
      <c r="O3990" s="62"/>
      <c r="P3990" s="125"/>
      <c r="W3990" s="62"/>
      <c r="X3990" s="62"/>
    </row>
    <row r="3991" spans="1:24" s="57" customFormat="1" x14ac:dyDescent="0.25">
      <c r="A3991" s="75"/>
      <c r="D3991" s="58"/>
      <c r="E3991" s="58"/>
      <c r="F3991" s="58"/>
      <c r="G3991" s="58"/>
      <c r="H3991" s="60"/>
      <c r="I3991" s="60"/>
      <c r="J3991" s="60"/>
      <c r="K3991" s="60"/>
      <c r="M3991" s="61"/>
      <c r="N3991" s="61"/>
      <c r="O3991" s="62"/>
      <c r="P3991" s="125"/>
      <c r="W3991" s="62"/>
      <c r="X3991" s="62"/>
    </row>
    <row r="3992" spans="1:24" s="57" customFormat="1" x14ac:dyDescent="0.25">
      <c r="A3992" s="75"/>
      <c r="D3992" s="58"/>
      <c r="E3992" s="58"/>
      <c r="F3992" s="58"/>
      <c r="G3992" s="58"/>
      <c r="H3992" s="60"/>
      <c r="I3992" s="60"/>
      <c r="J3992" s="60"/>
      <c r="K3992" s="60"/>
      <c r="M3992" s="61"/>
      <c r="N3992" s="61"/>
      <c r="O3992" s="62"/>
      <c r="P3992" s="125"/>
      <c r="W3992" s="62"/>
      <c r="X3992" s="62"/>
    </row>
    <row r="3993" spans="1:24" s="57" customFormat="1" x14ac:dyDescent="0.25">
      <c r="A3993" s="75"/>
      <c r="D3993" s="58"/>
      <c r="E3993" s="58"/>
      <c r="F3993" s="58"/>
      <c r="G3993" s="58"/>
      <c r="H3993" s="60"/>
      <c r="I3993" s="60"/>
      <c r="J3993" s="60"/>
      <c r="K3993" s="60"/>
      <c r="M3993" s="61"/>
      <c r="N3993" s="61"/>
      <c r="O3993" s="62"/>
      <c r="P3993" s="125"/>
      <c r="W3993" s="62"/>
      <c r="X3993" s="62"/>
    </row>
    <row r="3994" spans="1:24" s="57" customFormat="1" x14ac:dyDescent="0.25">
      <c r="A3994" s="75"/>
      <c r="D3994" s="58"/>
      <c r="E3994" s="58"/>
      <c r="F3994" s="58"/>
      <c r="G3994" s="58"/>
      <c r="H3994" s="60"/>
      <c r="I3994" s="60"/>
      <c r="J3994" s="60"/>
      <c r="K3994" s="60"/>
      <c r="M3994" s="61"/>
      <c r="N3994" s="61"/>
      <c r="O3994" s="62"/>
      <c r="P3994" s="125"/>
      <c r="W3994" s="62"/>
      <c r="X3994" s="62"/>
    </row>
    <row r="3995" spans="1:24" s="57" customFormat="1" x14ac:dyDescent="0.25">
      <c r="A3995" s="75"/>
      <c r="D3995" s="58"/>
      <c r="E3995" s="58"/>
      <c r="F3995" s="58"/>
      <c r="G3995" s="58"/>
      <c r="H3995" s="60"/>
      <c r="I3995" s="60"/>
      <c r="J3995" s="60"/>
      <c r="K3995" s="60"/>
      <c r="M3995" s="61"/>
      <c r="N3995" s="61"/>
      <c r="O3995" s="62"/>
      <c r="P3995" s="125"/>
      <c r="W3995" s="62"/>
      <c r="X3995" s="62"/>
    </row>
    <row r="3996" spans="1:24" s="57" customFormat="1" x14ac:dyDescent="0.25">
      <c r="A3996" s="75"/>
      <c r="D3996" s="58"/>
      <c r="E3996" s="58"/>
      <c r="F3996" s="58"/>
      <c r="G3996" s="58"/>
      <c r="H3996" s="60"/>
      <c r="I3996" s="60"/>
      <c r="J3996" s="60"/>
      <c r="K3996" s="60"/>
      <c r="M3996" s="61"/>
      <c r="N3996" s="61"/>
      <c r="O3996" s="62"/>
      <c r="P3996" s="125"/>
      <c r="W3996" s="62"/>
      <c r="X3996" s="62"/>
    </row>
    <row r="3997" spans="1:24" s="57" customFormat="1" x14ac:dyDescent="0.25">
      <c r="A3997" s="75"/>
      <c r="D3997" s="58"/>
      <c r="E3997" s="58"/>
      <c r="F3997" s="58"/>
      <c r="G3997" s="58"/>
      <c r="H3997" s="60"/>
      <c r="I3997" s="60"/>
      <c r="J3997" s="60"/>
      <c r="K3997" s="60"/>
      <c r="M3997" s="61"/>
      <c r="N3997" s="61"/>
      <c r="O3997" s="62"/>
      <c r="P3997" s="125"/>
      <c r="W3997" s="62"/>
      <c r="X3997" s="62"/>
    </row>
    <row r="3998" spans="1:24" s="57" customFormat="1" x14ac:dyDescent="0.25">
      <c r="A3998" s="75"/>
      <c r="D3998" s="58"/>
      <c r="E3998" s="58"/>
      <c r="F3998" s="58"/>
      <c r="G3998" s="58"/>
      <c r="H3998" s="60"/>
      <c r="I3998" s="60"/>
      <c r="J3998" s="60"/>
      <c r="K3998" s="60"/>
      <c r="M3998" s="61"/>
      <c r="N3998" s="61"/>
      <c r="O3998" s="62"/>
      <c r="P3998" s="125"/>
      <c r="W3998" s="62"/>
      <c r="X3998" s="62"/>
    </row>
    <row r="3999" spans="1:24" s="57" customFormat="1" x14ac:dyDescent="0.25">
      <c r="A3999" s="75"/>
      <c r="D3999" s="58"/>
      <c r="E3999" s="58"/>
      <c r="F3999" s="58"/>
      <c r="G3999" s="58"/>
      <c r="H3999" s="60"/>
      <c r="I3999" s="60"/>
      <c r="J3999" s="60"/>
      <c r="K3999" s="60"/>
      <c r="M3999" s="61"/>
      <c r="N3999" s="61"/>
      <c r="O3999" s="62"/>
      <c r="P3999" s="125"/>
      <c r="W3999" s="62"/>
      <c r="X3999" s="62"/>
    </row>
    <row r="4000" spans="1:24" s="57" customFormat="1" x14ac:dyDescent="0.25">
      <c r="A4000" s="75"/>
      <c r="D4000" s="58"/>
      <c r="E4000" s="58"/>
      <c r="F4000" s="58"/>
      <c r="G4000" s="58"/>
      <c r="H4000" s="60"/>
      <c r="I4000" s="60"/>
      <c r="J4000" s="60"/>
      <c r="K4000" s="60"/>
      <c r="M4000" s="61"/>
      <c r="N4000" s="61"/>
      <c r="O4000" s="62"/>
      <c r="P4000" s="125"/>
      <c r="W4000" s="62"/>
      <c r="X4000" s="62"/>
    </row>
    <row r="4001" spans="1:24" s="57" customFormat="1" x14ac:dyDescent="0.25">
      <c r="A4001" s="75"/>
      <c r="D4001" s="58"/>
      <c r="E4001" s="58"/>
      <c r="F4001" s="58"/>
      <c r="G4001" s="58"/>
      <c r="H4001" s="60"/>
      <c r="I4001" s="60"/>
      <c r="J4001" s="60"/>
      <c r="K4001" s="60"/>
      <c r="M4001" s="61"/>
      <c r="N4001" s="61"/>
      <c r="O4001" s="62"/>
      <c r="P4001" s="125"/>
      <c r="W4001" s="62"/>
      <c r="X4001" s="62"/>
    </row>
    <row r="4002" spans="1:24" s="57" customFormat="1" x14ac:dyDescent="0.25">
      <c r="A4002" s="75"/>
      <c r="D4002" s="58"/>
      <c r="E4002" s="58"/>
      <c r="F4002" s="58"/>
      <c r="G4002" s="58"/>
      <c r="H4002" s="60"/>
      <c r="I4002" s="60"/>
      <c r="J4002" s="60"/>
      <c r="K4002" s="60"/>
      <c r="M4002" s="61"/>
      <c r="N4002" s="61"/>
      <c r="O4002" s="62"/>
      <c r="P4002" s="125"/>
      <c r="W4002" s="62"/>
      <c r="X4002" s="62"/>
    </row>
    <row r="4003" spans="1:24" s="57" customFormat="1" x14ac:dyDescent="0.25">
      <c r="A4003" s="75"/>
      <c r="D4003" s="58"/>
      <c r="E4003" s="58"/>
      <c r="F4003" s="58"/>
      <c r="G4003" s="58"/>
      <c r="H4003" s="60"/>
      <c r="I4003" s="60"/>
      <c r="J4003" s="60"/>
      <c r="K4003" s="60"/>
      <c r="M4003" s="61"/>
      <c r="N4003" s="61"/>
      <c r="O4003" s="62"/>
      <c r="P4003" s="125"/>
      <c r="W4003" s="62"/>
      <c r="X4003" s="62"/>
    </row>
    <row r="4004" spans="1:24" s="57" customFormat="1" x14ac:dyDescent="0.25">
      <c r="A4004" s="75"/>
      <c r="D4004" s="58"/>
      <c r="E4004" s="58"/>
      <c r="F4004" s="58"/>
      <c r="G4004" s="58"/>
      <c r="H4004" s="60"/>
      <c r="I4004" s="60"/>
      <c r="J4004" s="60"/>
      <c r="K4004" s="60"/>
      <c r="M4004" s="61"/>
      <c r="N4004" s="61"/>
      <c r="O4004" s="62"/>
      <c r="P4004" s="125"/>
      <c r="W4004" s="62"/>
      <c r="X4004" s="62"/>
    </row>
    <row r="4005" spans="1:24" s="57" customFormat="1" x14ac:dyDescent="0.25">
      <c r="A4005" s="75"/>
      <c r="D4005" s="58"/>
      <c r="E4005" s="58"/>
      <c r="F4005" s="58"/>
      <c r="G4005" s="58"/>
      <c r="H4005" s="60"/>
      <c r="I4005" s="60"/>
      <c r="J4005" s="60"/>
      <c r="K4005" s="60"/>
      <c r="M4005" s="61"/>
      <c r="N4005" s="61"/>
      <c r="O4005" s="62"/>
      <c r="P4005" s="125"/>
      <c r="W4005" s="62"/>
      <c r="X4005" s="62"/>
    </row>
    <row r="4006" spans="1:24" s="57" customFormat="1" x14ac:dyDescent="0.25">
      <c r="A4006" s="75"/>
      <c r="D4006" s="58"/>
      <c r="E4006" s="58"/>
      <c r="F4006" s="58"/>
      <c r="G4006" s="58"/>
      <c r="H4006" s="60"/>
      <c r="I4006" s="60"/>
      <c r="J4006" s="60"/>
      <c r="K4006" s="60"/>
      <c r="M4006" s="61"/>
      <c r="N4006" s="61"/>
      <c r="O4006" s="62"/>
      <c r="P4006" s="125"/>
      <c r="W4006" s="62"/>
      <c r="X4006" s="62"/>
    </row>
    <row r="4007" spans="1:24" s="57" customFormat="1" x14ac:dyDescent="0.25">
      <c r="A4007" s="75"/>
      <c r="D4007" s="58"/>
      <c r="E4007" s="58"/>
      <c r="F4007" s="58"/>
      <c r="G4007" s="58"/>
      <c r="H4007" s="60"/>
      <c r="I4007" s="60"/>
      <c r="J4007" s="60"/>
      <c r="K4007" s="60"/>
      <c r="M4007" s="61"/>
      <c r="N4007" s="61"/>
      <c r="O4007" s="62"/>
      <c r="P4007" s="125"/>
      <c r="W4007" s="62"/>
      <c r="X4007" s="62"/>
    </row>
    <row r="4008" spans="1:24" s="57" customFormat="1" x14ac:dyDescent="0.25">
      <c r="A4008" s="75"/>
      <c r="D4008" s="58"/>
      <c r="E4008" s="58"/>
      <c r="F4008" s="58"/>
      <c r="G4008" s="58"/>
      <c r="H4008" s="60"/>
      <c r="I4008" s="60"/>
      <c r="J4008" s="60"/>
      <c r="K4008" s="60"/>
      <c r="M4008" s="61"/>
      <c r="N4008" s="61"/>
      <c r="O4008" s="62"/>
      <c r="P4008" s="125"/>
      <c r="W4008" s="62"/>
      <c r="X4008" s="62"/>
    </row>
    <row r="4009" spans="1:24" s="57" customFormat="1" x14ac:dyDescent="0.25">
      <c r="A4009" s="75"/>
      <c r="D4009" s="58"/>
      <c r="E4009" s="58"/>
      <c r="F4009" s="58"/>
      <c r="G4009" s="58"/>
      <c r="H4009" s="60"/>
      <c r="I4009" s="60"/>
      <c r="J4009" s="60"/>
      <c r="K4009" s="60"/>
      <c r="M4009" s="61"/>
      <c r="N4009" s="61"/>
      <c r="O4009" s="62"/>
      <c r="P4009" s="125"/>
      <c r="W4009" s="62"/>
      <c r="X4009" s="62"/>
    </row>
    <row r="4010" spans="1:24" s="57" customFormat="1" x14ac:dyDescent="0.25">
      <c r="A4010" s="75"/>
      <c r="D4010" s="58"/>
      <c r="E4010" s="58"/>
      <c r="F4010" s="58"/>
      <c r="G4010" s="58"/>
      <c r="H4010" s="60"/>
      <c r="I4010" s="60"/>
      <c r="J4010" s="60"/>
      <c r="K4010" s="60"/>
      <c r="M4010" s="61"/>
      <c r="N4010" s="61"/>
      <c r="O4010" s="62"/>
      <c r="P4010" s="125"/>
      <c r="W4010" s="62"/>
      <c r="X4010" s="62"/>
    </row>
    <row r="4011" spans="1:24" s="57" customFormat="1" x14ac:dyDescent="0.25">
      <c r="A4011" s="75"/>
      <c r="D4011" s="58"/>
      <c r="E4011" s="58"/>
      <c r="F4011" s="58"/>
      <c r="G4011" s="58"/>
      <c r="H4011" s="60"/>
      <c r="I4011" s="60"/>
      <c r="J4011" s="60"/>
      <c r="K4011" s="60"/>
      <c r="M4011" s="61"/>
      <c r="N4011" s="61"/>
      <c r="O4011" s="62"/>
      <c r="P4011" s="125"/>
      <c r="W4011" s="62"/>
      <c r="X4011" s="62"/>
    </row>
    <row r="4012" spans="1:24" s="57" customFormat="1" x14ac:dyDescent="0.25">
      <c r="A4012" s="75"/>
      <c r="D4012" s="58"/>
      <c r="E4012" s="58"/>
      <c r="F4012" s="58"/>
      <c r="G4012" s="58"/>
      <c r="H4012" s="60"/>
      <c r="I4012" s="60"/>
      <c r="J4012" s="60"/>
      <c r="K4012" s="60"/>
      <c r="M4012" s="61"/>
      <c r="N4012" s="61"/>
      <c r="O4012" s="62"/>
      <c r="P4012" s="125"/>
      <c r="W4012" s="62"/>
      <c r="X4012" s="62"/>
    </row>
    <row r="4013" spans="1:24" s="57" customFormat="1" x14ac:dyDescent="0.25">
      <c r="A4013" s="75"/>
      <c r="D4013" s="58"/>
      <c r="E4013" s="58"/>
      <c r="F4013" s="58"/>
      <c r="G4013" s="58"/>
      <c r="H4013" s="60"/>
      <c r="I4013" s="60"/>
      <c r="J4013" s="60"/>
      <c r="K4013" s="60"/>
      <c r="M4013" s="61"/>
      <c r="N4013" s="61"/>
      <c r="O4013" s="62"/>
      <c r="P4013" s="125"/>
      <c r="W4013" s="62"/>
      <c r="X4013" s="62"/>
    </row>
    <row r="4014" spans="1:24" s="57" customFormat="1" x14ac:dyDescent="0.25">
      <c r="A4014" s="75"/>
      <c r="D4014" s="58"/>
      <c r="E4014" s="58"/>
      <c r="F4014" s="58"/>
      <c r="G4014" s="58"/>
      <c r="H4014" s="60"/>
      <c r="I4014" s="60"/>
      <c r="J4014" s="60"/>
      <c r="K4014" s="60"/>
      <c r="M4014" s="61"/>
      <c r="N4014" s="61"/>
      <c r="O4014" s="62"/>
      <c r="P4014" s="125"/>
      <c r="W4014" s="62"/>
      <c r="X4014" s="62"/>
    </row>
    <row r="4015" spans="1:24" s="57" customFormat="1" x14ac:dyDescent="0.25">
      <c r="A4015" s="75"/>
      <c r="D4015" s="58"/>
      <c r="E4015" s="58"/>
      <c r="F4015" s="58"/>
      <c r="G4015" s="58"/>
      <c r="H4015" s="60"/>
      <c r="I4015" s="60"/>
      <c r="J4015" s="60"/>
      <c r="K4015" s="60"/>
      <c r="M4015" s="61"/>
      <c r="N4015" s="61"/>
      <c r="O4015" s="62"/>
      <c r="P4015" s="125"/>
      <c r="W4015" s="62"/>
      <c r="X4015" s="62"/>
    </row>
    <row r="4016" spans="1:24" s="57" customFormat="1" x14ac:dyDescent="0.25">
      <c r="A4016" s="75"/>
      <c r="D4016" s="58"/>
      <c r="E4016" s="58"/>
      <c r="F4016" s="58"/>
      <c r="G4016" s="58"/>
      <c r="H4016" s="60"/>
      <c r="I4016" s="60"/>
      <c r="J4016" s="60"/>
      <c r="K4016" s="60"/>
      <c r="M4016" s="61"/>
      <c r="N4016" s="61"/>
      <c r="O4016" s="62"/>
      <c r="P4016" s="125"/>
      <c r="W4016" s="62"/>
      <c r="X4016" s="62"/>
    </row>
    <row r="4017" spans="1:24" s="57" customFormat="1" x14ac:dyDescent="0.25">
      <c r="A4017" s="75"/>
      <c r="D4017" s="58"/>
      <c r="E4017" s="58"/>
      <c r="F4017" s="58"/>
      <c r="G4017" s="58"/>
      <c r="H4017" s="60"/>
      <c r="I4017" s="60"/>
      <c r="J4017" s="60"/>
      <c r="K4017" s="60"/>
      <c r="M4017" s="61"/>
      <c r="N4017" s="61"/>
      <c r="O4017" s="62"/>
      <c r="P4017" s="125"/>
      <c r="W4017" s="62"/>
      <c r="X4017" s="62"/>
    </row>
    <row r="4018" spans="1:24" s="57" customFormat="1" x14ac:dyDescent="0.25">
      <c r="A4018" s="75"/>
      <c r="D4018" s="58"/>
      <c r="E4018" s="58"/>
      <c r="F4018" s="58"/>
      <c r="G4018" s="58"/>
      <c r="H4018" s="60"/>
      <c r="I4018" s="60"/>
      <c r="J4018" s="60"/>
      <c r="K4018" s="60"/>
      <c r="M4018" s="61"/>
      <c r="N4018" s="61"/>
      <c r="O4018" s="62"/>
      <c r="P4018" s="125"/>
      <c r="W4018" s="62"/>
      <c r="X4018" s="62"/>
    </row>
    <row r="4019" spans="1:24" s="57" customFormat="1" x14ac:dyDescent="0.25">
      <c r="A4019" s="75"/>
      <c r="D4019" s="58"/>
      <c r="E4019" s="58"/>
      <c r="F4019" s="58"/>
      <c r="G4019" s="58"/>
      <c r="H4019" s="60"/>
      <c r="I4019" s="60"/>
      <c r="J4019" s="60"/>
      <c r="K4019" s="60"/>
      <c r="M4019" s="61"/>
      <c r="N4019" s="61"/>
      <c r="O4019" s="62"/>
      <c r="P4019" s="125"/>
      <c r="W4019" s="62"/>
      <c r="X4019" s="62"/>
    </row>
    <row r="4020" spans="1:24" s="57" customFormat="1" x14ac:dyDescent="0.25">
      <c r="A4020" s="75"/>
      <c r="D4020" s="58"/>
      <c r="E4020" s="58"/>
      <c r="F4020" s="58"/>
      <c r="G4020" s="58"/>
      <c r="H4020" s="60"/>
      <c r="I4020" s="60"/>
      <c r="J4020" s="60"/>
      <c r="K4020" s="60"/>
      <c r="M4020" s="61"/>
      <c r="N4020" s="61"/>
      <c r="O4020" s="62"/>
      <c r="P4020" s="125"/>
      <c r="W4020" s="62"/>
      <c r="X4020" s="62"/>
    </row>
    <row r="4021" spans="1:24" s="57" customFormat="1" x14ac:dyDescent="0.25">
      <c r="A4021" s="75"/>
      <c r="D4021" s="58"/>
      <c r="E4021" s="58"/>
      <c r="F4021" s="58"/>
      <c r="G4021" s="58"/>
      <c r="H4021" s="60"/>
      <c r="I4021" s="60"/>
      <c r="J4021" s="60"/>
      <c r="K4021" s="60"/>
      <c r="M4021" s="61"/>
      <c r="N4021" s="61"/>
      <c r="O4021" s="62"/>
      <c r="P4021" s="125"/>
      <c r="W4021" s="62"/>
      <c r="X4021" s="62"/>
    </row>
    <row r="4022" spans="1:24" s="57" customFormat="1" x14ac:dyDescent="0.25">
      <c r="A4022" s="75"/>
      <c r="D4022" s="58"/>
      <c r="E4022" s="58"/>
      <c r="F4022" s="58"/>
      <c r="G4022" s="58"/>
      <c r="H4022" s="60"/>
      <c r="I4022" s="60"/>
      <c r="J4022" s="60"/>
      <c r="K4022" s="60"/>
      <c r="M4022" s="61"/>
      <c r="N4022" s="61"/>
      <c r="O4022" s="62"/>
      <c r="P4022" s="125"/>
      <c r="W4022" s="62"/>
      <c r="X4022" s="62"/>
    </row>
    <row r="4023" spans="1:24" s="57" customFormat="1" x14ac:dyDescent="0.25">
      <c r="A4023" s="75"/>
      <c r="D4023" s="58"/>
      <c r="E4023" s="58"/>
      <c r="F4023" s="58"/>
      <c r="G4023" s="58"/>
      <c r="H4023" s="60"/>
      <c r="I4023" s="60"/>
      <c r="J4023" s="60"/>
      <c r="K4023" s="60"/>
      <c r="M4023" s="61"/>
      <c r="N4023" s="61"/>
      <c r="O4023" s="62"/>
      <c r="P4023" s="125"/>
      <c r="W4023" s="62"/>
      <c r="X4023" s="62"/>
    </row>
    <row r="4024" spans="1:24" s="57" customFormat="1" x14ac:dyDescent="0.25">
      <c r="A4024" s="75"/>
      <c r="D4024" s="58"/>
      <c r="E4024" s="58"/>
      <c r="F4024" s="58"/>
      <c r="G4024" s="58"/>
      <c r="H4024" s="60"/>
      <c r="I4024" s="60"/>
      <c r="J4024" s="60"/>
      <c r="K4024" s="60"/>
      <c r="M4024" s="61"/>
      <c r="N4024" s="61"/>
      <c r="O4024" s="62"/>
      <c r="P4024" s="125"/>
      <c r="W4024" s="62"/>
      <c r="X4024" s="62"/>
    </row>
    <row r="4025" spans="1:24" s="57" customFormat="1" x14ac:dyDescent="0.25">
      <c r="A4025" s="75"/>
      <c r="D4025" s="58"/>
      <c r="E4025" s="58"/>
      <c r="F4025" s="58"/>
      <c r="G4025" s="58"/>
      <c r="H4025" s="60"/>
      <c r="I4025" s="60"/>
      <c r="J4025" s="60"/>
      <c r="K4025" s="60"/>
      <c r="M4025" s="61"/>
      <c r="N4025" s="61"/>
      <c r="O4025" s="62"/>
      <c r="P4025" s="125"/>
      <c r="W4025" s="62"/>
      <c r="X4025" s="62"/>
    </row>
    <row r="4026" spans="1:24" s="57" customFormat="1" x14ac:dyDescent="0.25">
      <c r="A4026" s="75"/>
      <c r="D4026" s="58"/>
      <c r="E4026" s="58"/>
      <c r="F4026" s="58"/>
      <c r="G4026" s="58"/>
      <c r="H4026" s="60"/>
      <c r="I4026" s="60"/>
      <c r="J4026" s="60"/>
      <c r="K4026" s="60"/>
      <c r="M4026" s="61"/>
      <c r="N4026" s="61"/>
      <c r="O4026" s="62"/>
      <c r="P4026" s="125"/>
      <c r="W4026" s="62"/>
      <c r="X4026" s="62"/>
    </row>
    <row r="4027" spans="1:24" s="57" customFormat="1" x14ac:dyDescent="0.25">
      <c r="A4027" s="75"/>
      <c r="D4027" s="58"/>
      <c r="E4027" s="58"/>
      <c r="F4027" s="58"/>
      <c r="G4027" s="58"/>
      <c r="H4027" s="60"/>
      <c r="I4027" s="60"/>
      <c r="J4027" s="60"/>
      <c r="K4027" s="60"/>
      <c r="M4027" s="61"/>
      <c r="N4027" s="61"/>
      <c r="O4027" s="62"/>
      <c r="P4027" s="125"/>
      <c r="W4027" s="62"/>
      <c r="X4027" s="62"/>
    </row>
    <row r="4028" spans="1:24" s="57" customFormat="1" x14ac:dyDescent="0.25">
      <c r="A4028" s="75"/>
      <c r="D4028" s="58"/>
      <c r="E4028" s="58"/>
      <c r="F4028" s="58"/>
      <c r="G4028" s="58"/>
      <c r="H4028" s="60"/>
      <c r="I4028" s="60"/>
      <c r="J4028" s="60"/>
      <c r="K4028" s="60"/>
      <c r="M4028" s="61"/>
      <c r="N4028" s="61"/>
      <c r="O4028" s="62"/>
      <c r="P4028" s="125"/>
      <c r="W4028" s="62"/>
      <c r="X4028" s="62"/>
    </row>
    <row r="4029" spans="1:24" s="57" customFormat="1" x14ac:dyDescent="0.25">
      <c r="A4029" s="75"/>
      <c r="D4029" s="58"/>
      <c r="E4029" s="58"/>
      <c r="F4029" s="58"/>
      <c r="G4029" s="58"/>
      <c r="H4029" s="60"/>
      <c r="I4029" s="60"/>
      <c r="J4029" s="60"/>
      <c r="K4029" s="60"/>
      <c r="M4029" s="61"/>
      <c r="N4029" s="61"/>
      <c r="O4029" s="62"/>
      <c r="P4029" s="125"/>
      <c r="W4029" s="62"/>
      <c r="X4029" s="62"/>
    </row>
    <row r="4030" spans="1:24" s="57" customFormat="1" x14ac:dyDescent="0.25">
      <c r="A4030" s="75"/>
      <c r="D4030" s="58"/>
      <c r="E4030" s="58"/>
      <c r="F4030" s="58"/>
      <c r="G4030" s="58"/>
      <c r="H4030" s="60"/>
      <c r="I4030" s="60"/>
      <c r="J4030" s="60"/>
      <c r="K4030" s="60"/>
      <c r="M4030" s="61"/>
      <c r="N4030" s="61"/>
      <c r="O4030" s="62"/>
      <c r="P4030" s="125"/>
      <c r="W4030" s="62"/>
      <c r="X4030" s="62"/>
    </row>
    <row r="4031" spans="1:24" s="57" customFormat="1" x14ac:dyDescent="0.25">
      <c r="A4031" s="75"/>
      <c r="D4031" s="58"/>
      <c r="E4031" s="58"/>
      <c r="F4031" s="58"/>
      <c r="G4031" s="58"/>
      <c r="H4031" s="60"/>
      <c r="I4031" s="60"/>
      <c r="J4031" s="60"/>
      <c r="K4031" s="60"/>
      <c r="M4031" s="61"/>
      <c r="N4031" s="61"/>
      <c r="O4031" s="62"/>
      <c r="P4031" s="125"/>
      <c r="W4031" s="62"/>
      <c r="X4031" s="62"/>
    </row>
    <row r="4032" spans="1:24" s="57" customFormat="1" x14ac:dyDescent="0.25">
      <c r="A4032" s="75"/>
      <c r="D4032" s="58"/>
      <c r="E4032" s="58"/>
      <c r="F4032" s="58"/>
      <c r="G4032" s="58"/>
      <c r="H4032" s="60"/>
      <c r="I4032" s="60"/>
      <c r="J4032" s="60"/>
      <c r="K4032" s="60"/>
      <c r="M4032" s="61"/>
      <c r="N4032" s="61"/>
      <c r="O4032" s="62"/>
      <c r="P4032" s="125"/>
      <c r="W4032" s="62"/>
      <c r="X4032" s="62"/>
    </row>
    <row r="4033" spans="1:24" s="57" customFormat="1" x14ac:dyDescent="0.25">
      <c r="A4033" s="75"/>
      <c r="D4033" s="58"/>
      <c r="E4033" s="58"/>
      <c r="F4033" s="58"/>
      <c r="G4033" s="58"/>
      <c r="H4033" s="60"/>
      <c r="I4033" s="60"/>
      <c r="J4033" s="60"/>
      <c r="K4033" s="60"/>
      <c r="M4033" s="61"/>
      <c r="N4033" s="61"/>
      <c r="O4033" s="62"/>
      <c r="P4033" s="125"/>
      <c r="W4033" s="62"/>
      <c r="X4033" s="62"/>
    </row>
    <row r="4034" spans="1:24" s="57" customFormat="1" x14ac:dyDescent="0.25">
      <c r="A4034" s="75"/>
      <c r="D4034" s="58"/>
      <c r="E4034" s="58"/>
      <c r="F4034" s="58"/>
      <c r="G4034" s="58"/>
      <c r="H4034" s="60"/>
      <c r="I4034" s="60"/>
      <c r="J4034" s="60"/>
      <c r="K4034" s="60"/>
      <c r="M4034" s="61"/>
      <c r="N4034" s="61"/>
      <c r="O4034" s="62"/>
      <c r="P4034" s="125"/>
      <c r="W4034" s="62"/>
      <c r="X4034" s="62"/>
    </row>
    <row r="4035" spans="1:24" s="57" customFormat="1" x14ac:dyDescent="0.25">
      <c r="A4035" s="75"/>
      <c r="D4035" s="58"/>
      <c r="E4035" s="58"/>
      <c r="F4035" s="58"/>
      <c r="G4035" s="58"/>
      <c r="H4035" s="60"/>
      <c r="I4035" s="60"/>
      <c r="J4035" s="60"/>
      <c r="K4035" s="60"/>
      <c r="M4035" s="61"/>
      <c r="N4035" s="61"/>
      <c r="O4035" s="62"/>
      <c r="P4035" s="125"/>
      <c r="W4035" s="62"/>
      <c r="X4035" s="62"/>
    </row>
    <row r="4036" spans="1:24" s="57" customFormat="1" x14ac:dyDescent="0.25">
      <c r="A4036" s="75"/>
      <c r="D4036" s="58"/>
      <c r="E4036" s="58"/>
      <c r="F4036" s="58"/>
      <c r="G4036" s="58"/>
      <c r="H4036" s="60"/>
      <c r="I4036" s="60"/>
      <c r="J4036" s="60"/>
      <c r="K4036" s="60"/>
      <c r="M4036" s="61"/>
      <c r="N4036" s="61"/>
      <c r="O4036" s="62"/>
      <c r="P4036" s="125"/>
      <c r="W4036" s="62"/>
      <c r="X4036" s="62"/>
    </row>
    <row r="4037" spans="1:24" s="57" customFormat="1" x14ac:dyDescent="0.25">
      <c r="A4037" s="75"/>
      <c r="D4037" s="58"/>
      <c r="E4037" s="58"/>
      <c r="F4037" s="58"/>
      <c r="G4037" s="58"/>
      <c r="H4037" s="60"/>
      <c r="I4037" s="60"/>
      <c r="J4037" s="60"/>
      <c r="K4037" s="60"/>
      <c r="M4037" s="61"/>
      <c r="N4037" s="61"/>
      <c r="O4037" s="62"/>
      <c r="P4037" s="125"/>
      <c r="W4037" s="62"/>
      <c r="X4037" s="62"/>
    </row>
    <row r="4038" spans="1:24" s="57" customFormat="1" x14ac:dyDescent="0.25">
      <c r="A4038" s="75"/>
      <c r="D4038" s="58"/>
      <c r="E4038" s="58"/>
      <c r="F4038" s="58"/>
      <c r="G4038" s="58"/>
      <c r="H4038" s="60"/>
      <c r="I4038" s="60"/>
      <c r="J4038" s="60"/>
      <c r="K4038" s="60"/>
      <c r="M4038" s="61"/>
      <c r="N4038" s="61"/>
      <c r="O4038" s="62"/>
      <c r="P4038" s="125"/>
      <c r="W4038" s="62"/>
      <c r="X4038" s="62"/>
    </row>
    <row r="4039" spans="1:24" s="57" customFormat="1" x14ac:dyDescent="0.25">
      <c r="A4039" s="75"/>
      <c r="D4039" s="58"/>
      <c r="E4039" s="58"/>
      <c r="F4039" s="58"/>
      <c r="G4039" s="58"/>
      <c r="H4039" s="60"/>
      <c r="I4039" s="60"/>
      <c r="J4039" s="60"/>
      <c r="K4039" s="60"/>
      <c r="M4039" s="61"/>
      <c r="N4039" s="61"/>
      <c r="O4039" s="62"/>
      <c r="P4039" s="125"/>
      <c r="W4039" s="62"/>
      <c r="X4039" s="62"/>
    </row>
    <row r="4040" spans="1:24" s="57" customFormat="1" x14ac:dyDescent="0.25">
      <c r="A4040" s="75"/>
      <c r="D4040" s="58"/>
      <c r="E4040" s="58"/>
      <c r="F4040" s="58"/>
      <c r="G4040" s="58"/>
      <c r="H4040" s="60"/>
      <c r="I4040" s="60"/>
      <c r="J4040" s="60"/>
      <c r="K4040" s="60"/>
      <c r="M4040" s="61"/>
      <c r="N4040" s="61"/>
      <c r="O4040" s="62"/>
      <c r="P4040" s="125"/>
      <c r="W4040" s="62"/>
      <c r="X4040" s="62"/>
    </row>
    <row r="4041" spans="1:24" s="57" customFormat="1" x14ac:dyDescent="0.25">
      <c r="A4041" s="75"/>
      <c r="D4041" s="58"/>
      <c r="E4041" s="58"/>
      <c r="F4041" s="58"/>
      <c r="G4041" s="58"/>
      <c r="H4041" s="60"/>
      <c r="I4041" s="60"/>
      <c r="J4041" s="60"/>
      <c r="K4041" s="60"/>
      <c r="M4041" s="61"/>
      <c r="N4041" s="61"/>
      <c r="O4041" s="62"/>
      <c r="P4041" s="125"/>
      <c r="W4041" s="62"/>
      <c r="X4041" s="62"/>
    </row>
    <row r="4042" spans="1:24" s="57" customFormat="1" x14ac:dyDescent="0.25">
      <c r="A4042" s="75"/>
      <c r="D4042" s="58"/>
      <c r="E4042" s="58"/>
      <c r="F4042" s="58"/>
      <c r="G4042" s="58"/>
      <c r="H4042" s="60"/>
      <c r="I4042" s="60"/>
      <c r="J4042" s="60"/>
      <c r="K4042" s="60"/>
      <c r="M4042" s="61"/>
      <c r="N4042" s="61"/>
      <c r="O4042" s="62"/>
      <c r="P4042" s="125"/>
      <c r="W4042" s="62"/>
      <c r="X4042" s="62"/>
    </row>
    <row r="4043" spans="1:24" s="57" customFormat="1" x14ac:dyDescent="0.25">
      <c r="A4043" s="75"/>
      <c r="D4043" s="58"/>
      <c r="E4043" s="58"/>
      <c r="F4043" s="58"/>
      <c r="G4043" s="58"/>
      <c r="H4043" s="60"/>
      <c r="I4043" s="60"/>
      <c r="J4043" s="60"/>
      <c r="K4043" s="60"/>
      <c r="M4043" s="61"/>
      <c r="N4043" s="61"/>
      <c r="O4043" s="62"/>
      <c r="P4043" s="125"/>
      <c r="W4043" s="62"/>
      <c r="X4043" s="62"/>
    </row>
    <row r="4044" spans="1:24" s="57" customFormat="1" x14ac:dyDescent="0.25">
      <c r="A4044" s="75"/>
      <c r="D4044" s="58"/>
      <c r="E4044" s="58"/>
      <c r="F4044" s="58"/>
      <c r="G4044" s="58"/>
      <c r="H4044" s="60"/>
      <c r="I4044" s="60"/>
      <c r="J4044" s="60"/>
      <c r="K4044" s="60"/>
      <c r="M4044" s="61"/>
      <c r="N4044" s="61"/>
      <c r="O4044" s="62"/>
      <c r="P4044" s="125"/>
      <c r="W4044" s="62"/>
      <c r="X4044" s="62"/>
    </row>
    <row r="4045" spans="1:24" s="57" customFormat="1" x14ac:dyDescent="0.25">
      <c r="A4045" s="75"/>
      <c r="D4045" s="58"/>
      <c r="E4045" s="58"/>
      <c r="F4045" s="58"/>
      <c r="G4045" s="58"/>
      <c r="H4045" s="60"/>
      <c r="I4045" s="60"/>
      <c r="J4045" s="60"/>
      <c r="K4045" s="60"/>
      <c r="M4045" s="61"/>
      <c r="N4045" s="61"/>
      <c r="O4045" s="62"/>
      <c r="P4045" s="125"/>
      <c r="W4045" s="62"/>
      <c r="X4045" s="62"/>
    </row>
    <row r="4046" spans="1:24" s="57" customFormat="1" x14ac:dyDescent="0.25">
      <c r="A4046" s="75"/>
      <c r="D4046" s="58"/>
      <c r="E4046" s="58"/>
      <c r="F4046" s="58"/>
      <c r="G4046" s="58"/>
      <c r="H4046" s="60"/>
      <c r="I4046" s="60"/>
      <c r="J4046" s="60"/>
      <c r="K4046" s="60"/>
      <c r="M4046" s="61"/>
      <c r="N4046" s="61"/>
      <c r="O4046" s="62"/>
      <c r="P4046" s="125"/>
      <c r="W4046" s="62"/>
      <c r="X4046" s="62"/>
    </row>
    <row r="4047" spans="1:24" s="57" customFormat="1" x14ac:dyDescent="0.25">
      <c r="A4047" s="75"/>
      <c r="D4047" s="58"/>
      <c r="E4047" s="58"/>
      <c r="F4047" s="58"/>
      <c r="G4047" s="58"/>
      <c r="H4047" s="60"/>
      <c r="I4047" s="60"/>
      <c r="J4047" s="60"/>
      <c r="K4047" s="60"/>
      <c r="M4047" s="61"/>
      <c r="N4047" s="61"/>
      <c r="O4047" s="62"/>
      <c r="P4047" s="125"/>
      <c r="W4047" s="62"/>
      <c r="X4047" s="62"/>
    </row>
    <row r="4048" spans="1:24" s="57" customFormat="1" x14ac:dyDescent="0.25">
      <c r="A4048" s="75"/>
      <c r="D4048" s="58"/>
      <c r="E4048" s="58"/>
      <c r="F4048" s="58"/>
      <c r="G4048" s="58"/>
      <c r="H4048" s="60"/>
      <c r="I4048" s="60"/>
      <c r="J4048" s="60"/>
      <c r="K4048" s="60"/>
      <c r="M4048" s="61"/>
      <c r="N4048" s="61"/>
      <c r="O4048" s="62"/>
      <c r="P4048" s="125"/>
      <c r="W4048" s="62"/>
      <c r="X4048" s="62"/>
    </row>
    <row r="4049" spans="1:24" s="57" customFormat="1" x14ac:dyDescent="0.25">
      <c r="A4049" s="75"/>
      <c r="D4049" s="58"/>
      <c r="E4049" s="58"/>
      <c r="F4049" s="58"/>
      <c r="G4049" s="58"/>
      <c r="H4049" s="60"/>
      <c r="I4049" s="60"/>
      <c r="J4049" s="60"/>
      <c r="K4049" s="60"/>
      <c r="M4049" s="61"/>
      <c r="N4049" s="61"/>
      <c r="O4049" s="62"/>
      <c r="P4049" s="125"/>
      <c r="W4049" s="62"/>
      <c r="X4049" s="62"/>
    </row>
    <row r="4050" spans="1:24" s="57" customFormat="1" x14ac:dyDescent="0.25">
      <c r="A4050" s="75"/>
      <c r="D4050" s="58"/>
      <c r="E4050" s="58"/>
      <c r="F4050" s="58"/>
      <c r="G4050" s="58"/>
      <c r="H4050" s="60"/>
      <c r="I4050" s="60"/>
      <c r="J4050" s="60"/>
      <c r="K4050" s="60"/>
      <c r="M4050" s="61"/>
      <c r="N4050" s="61"/>
      <c r="O4050" s="62"/>
      <c r="P4050" s="125"/>
      <c r="W4050" s="62"/>
      <c r="X4050" s="62"/>
    </row>
    <row r="4051" spans="1:24" s="57" customFormat="1" x14ac:dyDescent="0.25">
      <c r="A4051" s="75"/>
      <c r="D4051" s="58"/>
      <c r="E4051" s="58"/>
      <c r="F4051" s="58"/>
      <c r="G4051" s="58"/>
      <c r="H4051" s="60"/>
      <c r="I4051" s="60"/>
      <c r="J4051" s="60"/>
      <c r="K4051" s="60"/>
      <c r="M4051" s="61"/>
      <c r="N4051" s="61"/>
      <c r="O4051" s="62"/>
      <c r="P4051" s="125"/>
      <c r="W4051" s="62"/>
      <c r="X4051" s="62"/>
    </row>
    <row r="4052" spans="1:24" s="57" customFormat="1" x14ac:dyDescent="0.25">
      <c r="A4052" s="75"/>
      <c r="D4052" s="58"/>
      <c r="E4052" s="58"/>
      <c r="F4052" s="58"/>
      <c r="G4052" s="58"/>
      <c r="H4052" s="60"/>
      <c r="I4052" s="60"/>
      <c r="J4052" s="60"/>
      <c r="K4052" s="60"/>
      <c r="M4052" s="61"/>
      <c r="N4052" s="61"/>
      <c r="O4052" s="62"/>
      <c r="P4052" s="125"/>
      <c r="W4052" s="62"/>
      <c r="X4052" s="62"/>
    </row>
    <row r="4053" spans="1:24" s="57" customFormat="1" x14ac:dyDescent="0.25">
      <c r="A4053" s="75"/>
      <c r="D4053" s="58"/>
      <c r="E4053" s="58"/>
      <c r="F4053" s="58"/>
      <c r="G4053" s="58"/>
      <c r="H4053" s="60"/>
      <c r="I4053" s="60"/>
      <c r="J4053" s="60"/>
      <c r="K4053" s="60"/>
      <c r="M4053" s="61"/>
      <c r="N4053" s="61"/>
      <c r="O4053" s="62"/>
      <c r="P4053" s="125"/>
      <c r="W4053" s="62"/>
      <c r="X4053" s="62"/>
    </row>
    <row r="4054" spans="1:24" s="57" customFormat="1" x14ac:dyDescent="0.25">
      <c r="A4054" s="75"/>
      <c r="D4054" s="58"/>
      <c r="E4054" s="58"/>
      <c r="F4054" s="58"/>
      <c r="G4054" s="58"/>
      <c r="H4054" s="60"/>
      <c r="I4054" s="60"/>
      <c r="J4054" s="60"/>
      <c r="K4054" s="60"/>
      <c r="M4054" s="61"/>
      <c r="N4054" s="61"/>
      <c r="O4054" s="62"/>
      <c r="P4054" s="125"/>
      <c r="W4054" s="62"/>
      <c r="X4054" s="62"/>
    </row>
    <row r="4055" spans="1:24" s="57" customFormat="1" x14ac:dyDescent="0.25">
      <c r="A4055" s="75"/>
      <c r="D4055" s="58"/>
      <c r="E4055" s="58"/>
      <c r="F4055" s="58"/>
      <c r="G4055" s="58"/>
      <c r="H4055" s="60"/>
      <c r="I4055" s="60"/>
      <c r="J4055" s="60"/>
      <c r="K4055" s="60"/>
      <c r="M4055" s="61"/>
      <c r="N4055" s="61"/>
      <c r="O4055" s="62"/>
      <c r="P4055" s="125"/>
      <c r="W4055" s="62"/>
      <c r="X4055" s="62"/>
    </row>
    <row r="4056" spans="1:24" s="57" customFormat="1" x14ac:dyDescent="0.25">
      <c r="A4056" s="75"/>
      <c r="D4056" s="58"/>
      <c r="E4056" s="58"/>
      <c r="F4056" s="58"/>
      <c r="G4056" s="58"/>
      <c r="H4056" s="60"/>
      <c r="I4056" s="60"/>
      <c r="J4056" s="60"/>
      <c r="K4056" s="60"/>
      <c r="M4056" s="61"/>
      <c r="N4056" s="61"/>
      <c r="O4056" s="62"/>
      <c r="P4056" s="125"/>
      <c r="W4056" s="62"/>
      <c r="X4056" s="62"/>
    </row>
    <row r="4057" spans="1:24" s="57" customFormat="1" x14ac:dyDescent="0.25">
      <c r="A4057" s="75"/>
      <c r="D4057" s="58"/>
      <c r="E4057" s="58"/>
      <c r="F4057" s="58"/>
      <c r="G4057" s="58"/>
      <c r="H4057" s="60"/>
      <c r="I4057" s="60"/>
      <c r="J4057" s="60"/>
      <c r="K4057" s="60"/>
      <c r="M4057" s="61"/>
      <c r="N4057" s="61"/>
      <c r="O4057" s="62"/>
      <c r="P4057" s="125"/>
      <c r="W4057" s="62"/>
      <c r="X4057" s="62"/>
    </row>
    <row r="4058" spans="1:24" s="57" customFormat="1" x14ac:dyDescent="0.25">
      <c r="A4058" s="75"/>
      <c r="D4058" s="58"/>
      <c r="E4058" s="58"/>
      <c r="F4058" s="58"/>
      <c r="G4058" s="58"/>
      <c r="H4058" s="60"/>
      <c r="I4058" s="60"/>
      <c r="J4058" s="60"/>
      <c r="K4058" s="60"/>
      <c r="M4058" s="61"/>
      <c r="N4058" s="61"/>
      <c r="O4058" s="62"/>
      <c r="P4058" s="125"/>
      <c r="W4058" s="62"/>
      <c r="X4058" s="62"/>
    </row>
    <row r="4059" spans="1:24" s="57" customFormat="1" x14ac:dyDescent="0.25">
      <c r="A4059" s="75"/>
      <c r="D4059" s="58"/>
      <c r="E4059" s="58"/>
      <c r="F4059" s="58"/>
      <c r="G4059" s="58"/>
      <c r="H4059" s="60"/>
      <c r="I4059" s="60"/>
      <c r="J4059" s="60"/>
      <c r="K4059" s="60"/>
      <c r="M4059" s="61"/>
      <c r="N4059" s="61"/>
      <c r="O4059" s="62"/>
      <c r="P4059" s="125"/>
      <c r="W4059" s="62"/>
      <c r="X4059" s="62"/>
    </row>
    <row r="4060" spans="1:24" s="57" customFormat="1" x14ac:dyDescent="0.25">
      <c r="A4060" s="75"/>
      <c r="D4060" s="58"/>
      <c r="E4060" s="58"/>
      <c r="F4060" s="58"/>
      <c r="G4060" s="58"/>
      <c r="H4060" s="60"/>
      <c r="I4060" s="60"/>
      <c r="J4060" s="60"/>
      <c r="K4060" s="60"/>
      <c r="M4060" s="61"/>
      <c r="N4060" s="61"/>
      <c r="O4060" s="62"/>
      <c r="P4060" s="125"/>
      <c r="W4060" s="62"/>
      <c r="X4060" s="62"/>
    </row>
    <row r="4061" spans="1:24" s="57" customFormat="1" x14ac:dyDescent="0.25">
      <c r="A4061" s="75"/>
      <c r="D4061" s="58"/>
      <c r="E4061" s="58"/>
      <c r="F4061" s="58"/>
      <c r="G4061" s="58"/>
      <c r="H4061" s="60"/>
      <c r="I4061" s="60"/>
      <c r="J4061" s="60"/>
      <c r="K4061" s="60"/>
      <c r="M4061" s="61"/>
      <c r="N4061" s="61"/>
      <c r="O4061" s="62"/>
      <c r="P4061" s="125"/>
      <c r="W4061" s="62"/>
      <c r="X4061" s="62"/>
    </row>
    <row r="4062" spans="1:24" s="57" customFormat="1" x14ac:dyDescent="0.25">
      <c r="A4062" s="75"/>
      <c r="D4062" s="58"/>
      <c r="E4062" s="58"/>
      <c r="F4062" s="58"/>
      <c r="G4062" s="58"/>
      <c r="H4062" s="60"/>
      <c r="I4062" s="60"/>
      <c r="J4062" s="60"/>
      <c r="K4062" s="60"/>
      <c r="M4062" s="61"/>
      <c r="N4062" s="61"/>
      <c r="O4062" s="62"/>
      <c r="P4062" s="125"/>
      <c r="W4062" s="62"/>
      <c r="X4062" s="62"/>
    </row>
    <row r="4063" spans="1:24" s="57" customFormat="1" x14ac:dyDescent="0.25">
      <c r="A4063" s="75"/>
      <c r="D4063" s="58"/>
      <c r="E4063" s="58"/>
      <c r="F4063" s="58"/>
      <c r="G4063" s="58"/>
      <c r="H4063" s="60"/>
      <c r="I4063" s="60"/>
      <c r="J4063" s="60"/>
      <c r="K4063" s="60"/>
      <c r="M4063" s="61"/>
      <c r="N4063" s="61"/>
      <c r="O4063" s="62"/>
      <c r="P4063" s="125"/>
      <c r="W4063" s="62"/>
      <c r="X4063" s="62"/>
    </row>
    <row r="4064" spans="1:24" s="57" customFormat="1" x14ac:dyDescent="0.25">
      <c r="A4064" s="75"/>
      <c r="D4064" s="58"/>
      <c r="E4064" s="58"/>
      <c r="F4064" s="58"/>
      <c r="G4064" s="58"/>
      <c r="H4064" s="60"/>
      <c r="I4064" s="60"/>
      <c r="J4064" s="60"/>
      <c r="K4064" s="60"/>
      <c r="M4064" s="61"/>
      <c r="N4064" s="61"/>
      <c r="O4064" s="62"/>
      <c r="P4064" s="125"/>
      <c r="W4064" s="62"/>
      <c r="X4064" s="62"/>
    </row>
    <row r="4065" spans="1:24" s="57" customFormat="1" x14ac:dyDescent="0.25">
      <c r="A4065" s="75"/>
      <c r="D4065" s="58"/>
      <c r="E4065" s="58"/>
      <c r="F4065" s="58"/>
      <c r="G4065" s="58"/>
      <c r="H4065" s="60"/>
      <c r="I4065" s="60"/>
      <c r="J4065" s="60"/>
      <c r="K4065" s="60"/>
      <c r="M4065" s="61"/>
      <c r="N4065" s="61"/>
      <c r="O4065" s="62"/>
      <c r="P4065" s="125"/>
      <c r="W4065" s="62"/>
      <c r="X4065" s="62"/>
    </row>
    <row r="4066" spans="1:24" s="57" customFormat="1" x14ac:dyDescent="0.25">
      <c r="A4066" s="75"/>
      <c r="D4066" s="58"/>
      <c r="E4066" s="58"/>
      <c r="F4066" s="58"/>
      <c r="G4066" s="58"/>
      <c r="H4066" s="60"/>
      <c r="I4066" s="60"/>
      <c r="J4066" s="60"/>
      <c r="K4066" s="60"/>
      <c r="M4066" s="61"/>
      <c r="N4066" s="61"/>
      <c r="O4066" s="62"/>
      <c r="P4066" s="125"/>
      <c r="W4066" s="62"/>
      <c r="X4066" s="62"/>
    </row>
    <row r="4067" spans="1:24" s="57" customFormat="1" x14ac:dyDescent="0.25">
      <c r="A4067" s="75"/>
      <c r="D4067" s="58"/>
      <c r="E4067" s="58"/>
      <c r="F4067" s="58"/>
      <c r="G4067" s="58"/>
      <c r="H4067" s="60"/>
      <c r="I4067" s="60"/>
      <c r="J4067" s="60"/>
      <c r="K4067" s="60"/>
      <c r="M4067" s="61"/>
      <c r="N4067" s="61"/>
      <c r="O4067" s="62"/>
      <c r="P4067" s="125"/>
      <c r="W4067" s="62"/>
      <c r="X4067" s="62"/>
    </row>
    <row r="4068" spans="1:24" s="57" customFormat="1" x14ac:dyDescent="0.25">
      <c r="A4068" s="75"/>
      <c r="D4068" s="58"/>
      <c r="E4068" s="58"/>
      <c r="F4068" s="58"/>
      <c r="G4068" s="58"/>
      <c r="H4068" s="60"/>
      <c r="I4068" s="60"/>
      <c r="J4068" s="60"/>
      <c r="K4068" s="60"/>
      <c r="M4068" s="61"/>
      <c r="N4068" s="61"/>
      <c r="O4068" s="62"/>
      <c r="P4068" s="125"/>
      <c r="W4068" s="62"/>
      <c r="X4068" s="62"/>
    </row>
    <row r="4069" spans="1:24" s="57" customFormat="1" x14ac:dyDescent="0.25">
      <c r="A4069" s="75"/>
      <c r="D4069" s="58"/>
      <c r="E4069" s="58"/>
      <c r="F4069" s="58"/>
      <c r="G4069" s="58"/>
      <c r="H4069" s="60"/>
      <c r="I4069" s="60"/>
      <c r="J4069" s="60"/>
      <c r="K4069" s="60"/>
      <c r="M4069" s="61"/>
      <c r="N4069" s="61"/>
      <c r="O4069" s="62"/>
      <c r="P4069" s="125"/>
      <c r="W4069" s="62"/>
      <c r="X4069" s="62"/>
    </row>
    <row r="4070" spans="1:24" s="57" customFormat="1" x14ac:dyDescent="0.25">
      <c r="A4070" s="75"/>
      <c r="D4070" s="58"/>
      <c r="E4070" s="58"/>
      <c r="F4070" s="58"/>
      <c r="G4070" s="58"/>
      <c r="H4070" s="60"/>
      <c r="I4070" s="60"/>
      <c r="J4070" s="60"/>
      <c r="K4070" s="60"/>
      <c r="M4070" s="61"/>
      <c r="N4070" s="61"/>
      <c r="O4070" s="62"/>
      <c r="P4070" s="125"/>
      <c r="W4070" s="62"/>
      <c r="X4070" s="62"/>
    </row>
    <row r="4071" spans="1:24" s="57" customFormat="1" x14ac:dyDescent="0.25">
      <c r="A4071" s="75"/>
      <c r="D4071" s="58"/>
      <c r="E4071" s="58"/>
      <c r="F4071" s="58"/>
      <c r="G4071" s="58"/>
      <c r="H4071" s="60"/>
      <c r="I4071" s="60"/>
      <c r="J4071" s="60"/>
      <c r="K4071" s="60"/>
      <c r="M4071" s="61"/>
      <c r="N4071" s="61"/>
      <c r="O4071" s="62"/>
      <c r="P4071" s="125"/>
      <c r="W4071" s="62"/>
      <c r="X4071" s="62"/>
    </row>
    <row r="4072" spans="1:24" s="57" customFormat="1" x14ac:dyDescent="0.25">
      <c r="A4072" s="75"/>
      <c r="D4072" s="58"/>
      <c r="E4072" s="58"/>
      <c r="F4072" s="58"/>
      <c r="G4072" s="58"/>
      <c r="H4072" s="60"/>
      <c r="I4072" s="60"/>
      <c r="J4072" s="60"/>
      <c r="K4072" s="60"/>
      <c r="M4072" s="61"/>
      <c r="N4072" s="61"/>
      <c r="O4072" s="62"/>
      <c r="P4072" s="125"/>
      <c r="W4072" s="62"/>
      <c r="X4072" s="62"/>
    </row>
    <row r="4073" spans="1:24" s="57" customFormat="1" x14ac:dyDescent="0.25">
      <c r="A4073" s="75"/>
      <c r="D4073" s="58"/>
      <c r="E4073" s="58"/>
      <c r="F4073" s="58"/>
      <c r="G4073" s="58"/>
      <c r="H4073" s="60"/>
      <c r="I4073" s="60"/>
      <c r="J4073" s="60"/>
      <c r="K4073" s="60"/>
      <c r="M4073" s="61"/>
      <c r="N4073" s="61"/>
      <c r="O4073" s="62"/>
      <c r="P4073" s="125"/>
      <c r="W4073" s="62"/>
      <c r="X4073" s="62"/>
    </row>
    <row r="4074" spans="1:24" s="57" customFormat="1" x14ac:dyDescent="0.25">
      <c r="A4074" s="75"/>
      <c r="D4074" s="58"/>
      <c r="E4074" s="58"/>
      <c r="F4074" s="58"/>
      <c r="G4074" s="58"/>
      <c r="H4074" s="60"/>
      <c r="I4074" s="60"/>
      <c r="J4074" s="60"/>
      <c r="K4074" s="60"/>
      <c r="M4074" s="61"/>
      <c r="N4074" s="61"/>
      <c r="O4074" s="62"/>
      <c r="P4074" s="125"/>
      <c r="W4074" s="62"/>
      <c r="X4074" s="62"/>
    </row>
    <row r="4075" spans="1:24" s="57" customFormat="1" x14ac:dyDescent="0.25">
      <c r="A4075" s="75"/>
      <c r="D4075" s="58"/>
      <c r="E4075" s="58"/>
      <c r="F4075" s="58"/>
      <c r="G4075" s="58"/>
      <c r="H4075" s="60"/>
      <c r="I4075" s="60"/>
      <c r="J4075" s="60"/>
      <c r="K4075" s="60"/>
      <c r="M4075" s="61"/>
      <c r="N4075" s="61"/>
      <c r="O4075" s="62"/>
      <c r="P4075" s="125"/>
      <c r="W4075" s="62"/>
      <c r="X4075" s="62"/>
    </row>
    <row r="4076" spans="1:24" s="57" customFormat="1" x14ac:dyDescent="0.25">
      <c r="A4076" s="75"/>
      <c r="D4076" s="58"/>
      <c r="E4076" s="58"/>
      <c r="F4076" s="58"/>
      <c r="G4076" s="58"/>
      <c r="H4076" s="60"/>
      <c r="I4076" s="60"/>
      <c r="J4076" s="60"/>
      <c r="K4076" s="60"/>
      <c r="M4076" s="61"/>
      <c r="N4076" s="61"/>
      <c r="O4076" s="62"/>
      <c r="P4076" s="125"/>
      <c r="W4076" s="62"/>
      <c r="X4076" s="62"/>
    </row>
    <row r="4077" spans="1:24" s="57" customFormat="1" x14ac:dyDescent="0.25">
      <c r="A4077" s="75"/>
      <c r="D4077" s="58"/>
      <c r="E4077" s="58"/>
      <c r="F4077" s="58"/>
      <c r="G4077" s="58"/>
      <c r="H4077" s="60"/>
      <c r="I4077" s="60"/>
      <c r="J4077" s="60"/>
      <c r="K4077" s="60"/>
      <c r="M4077" s="61"/>
      <c r="N4077" s="61"/>
      <c r="O4077" s="62"/>
      <c r="P4077" s="125"/>
      <c r="W4077" s="62"/>
      <c r="X4077" s="62"/>
    </row>
    <row r="4078" spans="1:24" s="57" customFormat="1" x14ac:dyDescent="0.25">
      <c r="A4078" s="75"/>
      <c r="D4078" s="58"/>
      <c r="E4078" s="58"/>
      <c r="F4078" s="58"/>
      <c r="G4078" s="58"/>
      <c r="H4078" s="60"/>
      <c r="I4078" s="60"/>
      <c r="J4078" s="60"/>
      <c r="K4078" s="60"/>
      <c r="M4078" s="61"/>
      <c r="N4078" s="61"/>
      <c r="O4078" s="62"/>
      <c r="P4078" s="125"/>
      <c r="W4078" s="62"/>
      <c r="X4078" s="62"/>
    </row>
    <row r="4079" spans="1:24" s="57" customFormat="1" x14ac:dyDescent="0.25">
      <c r="A4079" s="75"/>
      <c r="D4079" s="58"/>
      <c r="E4079" s="58"/>
      <c r="F4079" s="58"/>
      <c r="G4079" s="58"/>
      <c r="H4079" s="60"/>
      <c r="I4079" s="60"/>
      <c r="J4079" s="60"/>
      <c r="K4079" s="60"/>
      <c r="M4079" s="61"/>
      <c r="N4079" s="61"/>
      <c r="O4079" s="62"/>
      <c r="P4079" s="125"/>
      <c r="W4079" s="62"/>
      <c r="X4079" s="62"/>
    </row>
    <row r="4080" spans="1:24" s="57" customFormat="1" x14ac:dyDescent="0.25">
      <c r="A4080" s="75"/>
      <c r="D4080" s="58"/>
      <c r="E4080" s="58"/>
      <c r="F4080" s="58"/>
      <c r="G4080" s="58"/>
      <c r="H4080" s="60"/>
      <c r="I4080" s="60"/>
      <c r="J4080" s="60"/>
      <c r="K4080" s="60"/>
      <c r="M4080" s="61"/>
      <c r="N4080" s="61"/>
      <c r="O4080" s="62"/>
      <c r="P4080" s="125"/>
      <c r="W4080" s="62"/>
      <c r="X4080" s="62"/>
    </row>
    <row r="4081" spans="1:24" s="57" customFormat="1" x14ac:dyDescent="0.25">
      <c r="A4081" s="75"/>
      <c r="D4081" s="58"/>
      <c r="E4081" s="58"/>
      <c r="F4081" s="58"/>
      <c r="G4081" s="58"/>
      <c r="H4081" s="60"/>
      <c r="I4081" s="60"/>
      <c r="J4081" s="60"/>
      <c r="K4081" s="60"/>
      <c r="M4081" s="61"/>
      <c r="N4081" s="61"/>
      <c r="O4081" s="62"/>
      <c r="P4081" s="125"/>
      <c r="W4081" s="62"/>
      <c r="X4081" s="62"/>
    </row>
    <row r="4082" spans="1:24" s="57" customFormat="1" x14ac:dyDescent="0.25">
      <c r="A4082" s="75"/>
      <c r="D4082" s="58"/>
      <c r="E4082" s="58"/>
      <c r="F4082" s="58"/>
      <c r="G4082" s="58"/>
      <c r="H4082" s="60"/>
      <c r="I4082" s="60"/>
      <c r="J4082" s="60"/>
      <c r="K4082" s="60"/>
      <c r="M4082" s="61"/>
      <c r="N4082" s="61"/>
      <c r="O4082" s="62"/>
      <c r="P4082" s="125"/>
      <c r="W4082" s="62"/>
      <c r="X4082" s="62"/>
    </row>
    <row r="4083" spans="1:24" s="57" customFormat="1" x14ac:dyDescent="0.25">
      <c r="A4083" s="75"/>
      <c r="D4083" s="58"/>
      <c r="E4083" s="58"/>
      <c r="F4083" s="58"/>
      <c r="G4083" s="58"/>
      <c r="H4083" s="60"/>
      <c r="I4083" s="60"/>
      <c r="J4083" s="60"/>
      <c r="K4083" s="60"/>
      <c r="M4083" s="61"/>
      <c r="N4083" s="61"/>
      <c r="O4083" s="62"/>
      <c r="P4083" s="125"/>
      <c r="W4083" s="62"/>
      <c r="X4083" s="62"/>
    </row>
    <row r="4084" spans="1:24" s="57" customFormat="1" x14ac:dyDescent="0.25">
      <c r="A4084" s="75"/>
      <c r="D4084" s="58"/>
      <c r="E4084" s="58"/>
      <c r="F4084" s="58"/>
      <c r="G4084" s="58"/>
      <c r="H4084" s="60"/>
      <c r="I4084" s="60"/>
      <c r="J4084" s="60"/>
      <c r="K4084" s="60"/>
      <c r="M4084" s="61"/>
      <c r="N4084" s="61"/>
      <c r="O4084" s="62"/>
      <c r="P4084" s="125"/>
      <c r="W4084" s="62"/>
      <c r="X4084" s="62"/>
    </row>
    <row r="4085" spans="1:24" s="57" customFormat="1" x14ac:dyDescent="0.25">
      <c r="A4085" s="75"/>
      <c r="D4085" s="58"/>
      <c r="E4085" s="58"/>
      <c r="F4085" s="58"/>
      <c r="G4085" s="58"/>
      <c r="H4085" s="60"/>
      <c r="I4085" s="60"/>
      <c r="J4085" s="60"/>
      <c r="K4085" s="60"/>
      <c r="M4085" s="61"/>
      <c r="N4085" s="61"/>
      <c r="O4085" s="62"/>
      <c r="P4085" s="125"/>
      <c r="W4085" s="62"/>
      <c r="X4085" s="62"/>
    </row>
    <row r="4086" spans="1:24" s="57" customFormat="1" x14ac:dyDescent="0.25">
      <c r="A4086" s="75"/>
      <c r="D4086" s="58"/>
      <c r="E4086" s="58"/>
      <c r="F4086" s="58"/>
      <c r="G4086" s="58"/>
      <c r="H4086" s="60"/>
      <c r="I4086" s="60"/>
      <c r="J4086" s="60"/>
      <c r="K4086" s="60"/>
      <c r="M4086" s="61"/>
      <c r="N4086" s="61"/>
      <c r="O4086" s="62"/>
      <c r="P4086" s="125"/>
      <c r="W4086" s="62"/>
      <c r="X4086" s="62"/>
    </row>
    <row r="4087" spans="1:24" s="57" customFormat="1" x14ac:dyDescent="0.25">
      <c r="A4087" s="75"/>
      <c r="D4087" s="58"/>
      <c r="E4087" s="58"/>
      <c r="F4087" s="58"/>
      <c r="G4087" s="58"/>
      <c r="H4087" s="60"/>
      <c r="I4087" s="60"/>
      <c r="J4087" s="60"/>
      <c r="K4087" s="60"/>
      <c r="M4087" s="61"/>
      <c r="N4087" s="61"/>
      <c r="O4087" s="62"/>
      <c r="P4087" s="125"/>
      <c r="W4087" s="62"/>
      <c r="X4087" s="62"/>
    </row>
    <row r="4088" spans="1:24" s="57" customFormat="1" x14ac:dyDescent="0.25">
      <c r="A4088" s="75"/>
      <c r="D4088" s="58"/>
      <c r="E4088" s="58"/>
      <c r="F4088" s="58"/>
      <c r="G4088" s="58"/>
      <c r="H4088" s="60"/>
      <c r="I4088" s="60"/>
      <c r="J4088" s="60"/>
      <c r="K4088" s="60"/>
      <c r="M4088" s="61"/>
      <c r="N4088" s="61"/>
      <c r="O4088" s="62"/>
      <c r="P4088" s="125"/>
      <c r="W4088" s="62"/>
      <c r="X4088" s="62"/>
    </row>
    <row r="4089" spans="1:24" s="57" customFormat="1" x14ac:dyDescent="0.25">
      <c r="A4089" s="75"/>
      <c r="D4089" s="58"/>
      <c r="E4089" s="58"/>
      <c r="F4089" s="58"/>
      <c r="G4089" s="58"/>
      <c r="H4089" s="60"/>
      <c r="I4089" s="60"/>
      <c r="J4089" s="60"/>
      <c r="K4089" s="60"/>
      <c r="M4089" s="61"/>
      <c r="N4089" s="61"/>
      <c r="O4089" s="62"/>
      <c r="P4089" s="125"/>
      <c r="W4089" s="62"/>
      <c r="X4089" s="62"/>
    </row>
    <row r="4090" spans="1:24" s="57" customFormat="1" x14ac:dyDescent="0.25">
      <c r="A4090" s="75"/>
      <c r="D4090" s="58"/>
      <c r="E4090" s="58"/>
      <c r="F4090" s="58"/>
      <c r="G4090" s="58"/>
      <c r="H4090" s="60"/>
      <c r="I4090" s="60"/>
      <c r="J4090" s="60"/>
      <c r="K4090" s="60"/>
      <c r="M4090" s="61"/>
      <c r="N4090" s="61"/>
      <c r="O4090" s="62"/>
      <c r="P4090" s="125"/>
      <c r="W4090" s="62"/>
      <c r="X4090" s="62"/>
    </row>
    <row r="4091" spans="1:24" s="57" customFormat="1" x14ac:dyDescent="0.25">
      <c r="A4091" s="75"/>
      <c r="D4091" s="58"/>
      <c r="E4091" s="58"/>
      <c r="F4091" s="58"/>
      <c r="G4091" s="58"/>
      <c r="H4091" s="60"/>
      <c r="I4091" s="60"/>
      <c r="J4091" s="60"/>
      <c r="K4091" s="60"/>
      <c r="M4091" s="61"/>
      <c r="N4091" s="61"/>
      <c r="O4091" s="62"/>
      <c r="P4091" s="125"/>
      <c r="W4091" s="62"/>
      <c r="X4091" s="62"/>
    </row>
    <row r="4092" spans="1:24" s="57" customFormat="1" x14ac:dyDescent="0.25">
      <c r="A4092" s="75"/>
      <c r="D4092" s="58"/>
      <c r="E4092" s="58"/>
      <c r="F4092" s="58"/>
      <c r="G4092" s="58"/>
      <c r="H4092" s="60"/>
      <c r="I4092" s="60"/>
      <c r="J4092" s="60"/>
      <c r="K4092" s="60"/>
      <c r="M4092" s="61"/>
      <c r="N4092" s="61"/>
      <c r="O4092" s="62"/>
      <c r="P4092" s="125"/>
      <c r="W4092" s="62"/>
      <c r="X4092" s="62"/>
    </row>
    <row r="4093" spans="1:24" s="57" customFormat="1" x14ac:dyDescent="0.25">
      <c r="A4093" s="75"/>
      <c r="D4093" s="58"/>
      <c r="E4093" s="58"/>
      <c r="F4093" s="58"/>
      <c r="G4093" s="58"/>
      <c r="H4093" s="60"/>
      <c r="I4093" s="60"/>
      <c r="J4093" s="60"/>
      <c r="K4093" s="60"/>
      <c r="M4093" s="61"/>
      <c r="N4093" s="61"/>
      <c r="O4093" s="62"/>
      <c r="P4093" s="125"/>
      <c r="W4093" s="62"/>
      <c r="X4093" s="62"/>
    </row>
    <row r="4094" spans="1:24" s="57" customFormat="1" x14ac:dyDescent="0.25">
      <c r="A4094" s="75"/>
      <c r="D4094" s="58"/>
      <c r="E4094" s="58"/>
      <c r="F4094" s="58"/>
      <c r="G4094" s="58"/>
      <c r="H4094" s="60"/>
      <c r="I4094" s="60"/>
      <c r="J4094" s="60"/>
      <c r="K4094" s="60"/>
      <c r="M4094" s="61"/>
      <c r="N4094" s="61"/>
      <c r="O4094" s="62"/>
      <c r="P4094" s="125"/>
      <c r="W4094" s="62"/>
      <c r="X4094" s="62"/>
    </row>
    <row r="4095" spans="1:24" s="57" customFormat="1" x14ac:dyDescent="0.25">
      <c r="A4095" s="75"/>
      <c r="D4095" s="58"/>
      <c r="E4095" s="58"/>
      <c r="F4095" s="58"/>
      <c r="G4095" s="58"/>
      <c r="H4095" s="60"/>
      <c r="I4095" s="60"/>
      <c r="J4095" s="60"/>
      <c r="K4095" s="60"/>
      <c r="M4095" s="61"/>
      <c r="N4095" s="61"/>
      <c r="O4095" s="62"/>
      <c r="P4095" s="125"/>
      <c r="W4095" s="62"/>
      <c r="X4095" s="62"/>
    </row>
    <row r="4096" spans="1:24" s="57" customFormat="1" x14ac:dyDescent="0.25">
      <c r="A4096" s="75"/>
      <c r="D4096" s="58"/>
      <c r="E4096" s="58"/>
      <c r="F4096" s="58"/>
      <c r="G4096" s="58"/>
      <c r="H4096" s="60"/>
      <c r="I4096" s="60"/>
      <c r="J4096" s="60"/>
      <c r="K4096" s="60"/>
      <c r="M4096" s="61"/>
      <c r="N4096" s="61"/>
      <c r="O4096" s="62"/>
      <c r="P4096" s="125"/>
      <c r="W4096" s="62"/>
      <c r="X4096" s="62"/>
    </row>
    <row r="4097" spans="1:24" s="57" customFormat="1" x14ac:dyDescent="0.25">
      <c r="A4097" s="75"/>
      <c r="D4097" s="58"/>
      <c r="E4097" s="58"/>
      <c r="F4097" s="58"/>
      <c r="G4097" s="58"/>
      <c r="H4097" s="60"/>
      <c r="I4097" s="60"/>
      <c r="J4097" s="60"/>
      <c r="K4097" s="60"/>
      <c r="M4097" s="61"/>
      <c r="N4097" s="61"/>
      <c r="O4097" s="62"/>
      <c r="P4097" s="125"/>
      <c r="W4097" s="62"/>
      <c r="X4097" s="62"/>
    </row>
    <row r="4098" spans="1:24" s="57" customFormat="1" x14ac:dyDescent="0.25">
      <c r="A4098" s="75"/>
      <c r="D4098" s="58"/>
      <c r="E4098" s="58"/>
      <c r="F4098" s="58"/>
      <c r="G4098" s="58"/>
      <c r="H4098" s="60"/>
      <c r="I4098" s="60"/>
      <c r="J4098" s="60"/>
      <c r="K4098" s="60"/>
      <c r="M4098" s="61"/>
      <c r="N4098" s="61"/>
      <c r="O4098" s="62"/>
      <c r="P4098" s="125"/>
      <c r="W4098" s="62"/>
      <c r="X4098" s="62"/>
    </row>
    <row r="4099" spans="1:24" s="57" customFormat="1" x14ac:dyDescent="0.25">
      <c r="A4099" s="75"/>
      <c r="D4099" s="58"/>
      <c r="E4099" s="58"/>
      <c r="F4099" s="58"/>
      <c r="G4099" s="58"/>
      <c r="H4099" s="60"/>
      <c r="I4099" s="60"/>
      <c r="J4099" s="60"/>
      <c r="K4099" s="60"/>
      <c r="M4099" s="61"/>
      <c r="N4099" s="61"/>
      <c r="O4099" s="62"/>
      <c r="P4099" s="125"/>
      <c r="W4099" s="62"/>
      <c r="X4099" s="62"/>
    </row>
    <row r="4100" spans="1:24" s="57" customFormat="1" x14ac:dyDescent="0.25">
      <c r="A4100" s="75"/>
      <c r="D4100" s="58"/>
      <c r="E4100" s="58"/>
      <c r="F4100" s="58"/>
      <c r="G4100" s="58"/>
      <c r="H4100" s="60"/>
      <c r="I4100" s="60"/>
      <c r="J4100" s="60"/>
      <c r="K4100" s="60"/>
      <c r="M4100" s="61"/>
      <c r="N4100" s="61"/>
      <c r="O4100" s="62"/>
      <c r="P4100" s="125"/>
      <c r="W4100" s="62"/>
      <c r="X4100" s="62"/>
    </row>
    <row r="4101" spans="1:24" s="57" customFormat="1" x14ac:dyDescent="0.25">
      <c r="A4101" s="75"/>
      <c r="D4101" s="58"/>
      <c r="E4101" s="58"/>
      <c r="F4101" s="58"/>
      <c r="G4101" s="58"/>
      <c r="H4101" s="60"/>
      <c r="I4101" s="60"/>
      <c r="J4101" s="60"/>
      <c r="K4101" s="60"/>
      <c r="M4101" s="61"/>
      <c r="N4101" s="61"/>
      <c r="O4101" s="62"/>
      <c r="P4101" s="125"/>
      <c r="W4101" s="62"/>
      <c r="X4101" s="62"/>
    </row>
    <row r="4102" spans="1:24" s="57" customFormat="1" x14ac:dyDescent="0.25">
      <c r="A4102" s="75"/>
      <c r="D4102" s="58"/>
      <c r="E4102" s="58"/>
      <c r="F4102" s="58"/>
      <c r="G4102" s="58"/>
      <c r="H4102" s="60"/>
      <c r="I4102" s="60"/>
      <c r="J4102" s="60"/>
      <c r="K4102" s="60"/>
      <c r="M4102" s="61"/>
      <c r="N4102" s="61"/>
      <c r="O4102" s="62"/>
      <c r="P4102" s="125"/>
      <c r="W4102" s="62"/>
      <c r="X4102" s="62"/>
    </row>
    <row r="4103" spans="1:24" s="57" customFormat="1" x14ac:dyDescent="0.25">
      <c r="A4103" s="75"/>
      <c r="D4103" s="58"/>
      <c r="E4103" s="58"/>
      <c r="F4103" s="58"/>
      <c r="G4103" s="58"/>
      <c r="H4103" s="60"/>
      <c r="I4103" s="60"/>
      <c r="J4103" s="60"/>
      <c r="K4103" s="60"/>
      <c r="M4103" s="61"/>
      <c r="N4103" s="61"/>
      <c r="O4103" s="62"/>
      <c r="P4103" s="125"/>
      <c r="W4103" s="62"/>
      <c r="X4103" s="62"/>
    </row>
    <row r="4104" spans="1:24" s="57" customFormat="1" x14ac:dyDescent="0.25">
      <c r="A4104" s="75"/>
      <c r="D4104" s="58"/>
      <c r="E4104" s="58"/>
      <c r="F4104" s="58"/>
      <c r="G4104" s="58"/>
      <c r="H4104" s="60"/>
      <c r="I4104" s="60"/>
      <c r="J4104" s="60"/>
      <c r="K4104" s="60"/>
      <c r="M4104" s="61"/>
      <c r="N4104" s="61"/>
      <c r="O4104" s="62"/>
      <c r="P4104" s="125"/>
      <c r="W4104" s="62"/>
      <c r="X4104" s="62"/>
    </row>
    <row r="4105" spans="1:24" s="57" customFormat="1" x14ac:dyDescent="0.25">
      <c r="A4105" s="75"/>
      <c r="D4105" s="58"/>
      <c r="E4105" s="58"/>
      <c r="F4105" s="58"/>
      <c r="G4105" s="58"/>
      <c r="H4105" s="60"/>
      <c r="I4105" s="60"/>
      <c r="J4105" s="60"/>
      <c r="K4105" s="60"/>
      <c r="M4105" s="61"/>
      <c r="N4105" s="61"/>
      <c r="O4105" s="62"/>
      <c r="P4105" s="125"/>
      <c r="W4105" s="62"/>
      <c r="X4105" s="62"/>
    </row>
    <row r="4106" spans="1:24" s="57" customFormat="1" x14ac:dyDescent="0.25">
      <c r="A4106" s="75"/>
      <c r="D4106" s="58"/>
      <c r="E4106" s="58"/>
      <c r="F4106" s="58"/>
      <c r="G4106" s="58"/>
      <c r="H4106" s="60"/>
      <c r="I4106" s="60"/>
      <c r="J4106" s="60"/>
      <c r="K4106" s="60"/>
      <c r="M4106" s="61"/>
      <c r="N4106" s="61"/>
      <c r="O4106" s="62"/>
      <c r="P4106" s="125"/>
      <c r="W4106" s="62"/>
      <c r="X4106" s="62"/>
    </row>
    <row r="4107" spans="1:24" s="57" customFormat="1" x14ac:dyDescent="0.25">
      <c r="A4107" s="75"/>
      <c r="D4107" s="58"/>
      <c r="E4107" s="58"/>
      <c r="F4107" s="58"/>
      <c r="G4107" s="58"/>
      <c r="H4107" s="60"/>
      <c r="I4107" s="60"/>
      <c r="J4107" s="60"/>
      <c r="K4107" s="60"/>
      <c r="M4107" s="61"/>
      <c r="N4107" s="61"/>
      <c r="O4107" s="62"/>
      <c r="P4107" s="125"/>
      <c r="W4107" s="62"/>
      <c r="X4107" s="62"/>
    </row>
    <row r="4108" spans="1:24" s="57" customFormat="1" x14ac:dyDescent="0.25">
      <c r="A4108" s="75"/>
      <c r="D4108" s="58"/>
      <c r="E4108" s="58"/>
      <c r="F4108" s="58"/>
      <c r="G4108" s="58"/>
      <c r="H4108" s="60"/>
      <c r="I4108" s="60"/>
      <c r="J4108" s="60"/>
      <c r="K4108" s="60"/>
      <c r="M4108" s="61"/>
      <c r="N4108" s="61"/>
      <c r="O4108" s="62"/>
      <c r="P4108" s="125"/>
      <c r="W4108" s="62"/>
      <c r="X4108" s="62"/>
    </row>
    <row r="4109" spans="1:24" s="57" customFormat="1" x14ac:dyDescent="0.25">
      <c r="A4109" s="75"/>
      <c r="D4109" s="58"/>
      <c r="E4109" s="58"/>
      <c r="F4109" s="58"/>
      <c r="G4109" s="58"/>
      <c r="H4109" s="60"/>
      <c r="I4109" s="60"/>
      <c r="J4109" s="60"/>
      <c r="K4109" s="60"/>
      <c r="M4109" s="61"/>
      <c r="N4109" s="61"/>
      <c r="O4109" s="62"/>
      <c r="P4109" s="125"/>
      <c r="W4109" s="62"/>
      <c r="X4109" s="62"/>
    </row>
    <row r="4110" spans="1:24" s="57" customFormat="1" x14ac:dyDescent="0.25">
      <c r="A4110" s="75"/>
      <c r="D4110" s="58"/>
      <c r="E4110" s="58"/>
      <c r="F4110" s="58"/>
      <c r="G4110" s="58"/>
      <c r="H4110" s="60"/>
      <c r="I4110" s="60"/>
      <c r="J4110" s="60"/>
      <c r="K4110" s="60"/>
      <c r="M4110" s="61"/>
      <c r="N4110" s="61"/>
      <c r="O4110" s="62"/>
      <c r="P4110" s="125"/>
      <c r="W4110" s="62"/>
      <c r="X4110" s="62"/>
    </row>
    <row r="4111" spans="1:24" s="57" customFormat="1" x14ac:dyDescent="0.25">
      <c r="A4111" s="75"/>
      <c r="D4111" s="58"/>
      <c r="E4111" s="58"/>
      <c r="F4111" s="58"/>
      <c r="G4111" s="58"/>
      <c r="H4111" s="60"/>
      <c r="I4111" s="60"/>
      <c r="J4111" s="60"/>
      <c r="K4111" s="60"/>
      <c r="M4111" s="61"/>
      <c r="N4111" s="61"/>
      <c r="O4111" s="62"/>
      <c r="P4111" s="125"/>
      <c r="W4111" s="62"/>
      <c r="X4111" s="62"/>
    </row>
    <row r="4112" spans="1:24" s="57" customFormat="1" x14ac:dyDescent="0.25">
      <c r="A4112" s="75"/>
      <c r="D4112" s="58"/>
      <c r="E4112" s="58"/>
      <c r="F4112" s="58"/>
      <c r="G4112" s="58"/>
      <c r="H4112" s="60"/>
      <c r="I4112" s="60"/>
      <c r="J4112" s="60"/>
      <c r="K4112" s="60"/>
      <c r="M4112" s="61"/>
      <c r="N4112" s="61"/>
      <c r="O4112" s="62"/>
      <c r="P4112" s="125"/>
      <c r="W4112" s="62"/>
      <c r="X4112" s="62"/>
    </row>
    <row r="4113" spans="1:24" s="57" customFormat="1" x14ac:dyDescent="0.25">
      <c r="A4113" s="75"/>
      <c r="D4113" s="58"/>
      <c r="E4113" s="58"/>
      <c r="F4113" s="58"/>
      <c r="G4113" s="58"/>
      <c r="H4113" s="60"/>
      <c r="I4113" s="60"/>
      <c r="J4113" s="60"/>
      <c r="K4113" s="60"/>
      <c r="M4113" s="61"/>
      <c r="N4113" s="61"/>
      <c r="O4113" s="62"/>
      <c r="P4113" s="125"/>
      <c r="W4113" s="62"/>
      <c r="X4113" s="62"/>
    </row>
    <row r="4114" spans="1:24" s="57" customFormat="1" x14ac:dyDescent="0.25">
      <c r="A4114" s="75"/>
      <c r="D4114" s="58"/>
      <c r="E4114" s="58"/>
      <c r="F4114" s="58"/>
      <c r="G4114" s="58"/>
      <c r="H4114" s="60"/>
      <c r="I4114" s="60"/>
      <c r="J4114" s="60"/>
      <c r="K4114" s="60"/>
      <c r="M4114" s="61"/>
      <c r="N4114" s="61"/>
      <c r="O4114" s="62"/>
      <c r="P4114" s="125"/>
      <c r="W4114" s="62"/>
      <c r="X4114" s="62"/>
    </row>
    <row r="4115" spans="1:24" s="57" customFormat="1" x14ac:dyDescent="0.25">
      <c r="A4115" s="75"/>
      <c r="D4115" s="58"/>
      <c r="E4115" s="58"/>
      <c r="F4115" s="58"/>
      <c r="G4115" s="58"/>
      <c r="H4115" s="60"/>
      <c r="I4115" s="60"/>
      <c r="J4115" s="60"/>
      <c r="K4115" s="60"/>
      <c r="M4115" s="61"/>
      <c r="N4115" s="61"/>
      <c r="O4115" s="62"/>
      <c r="P4115" s="125"/>
      <c r="W4115" s="62"/>
      <c r="X4115" s="62"/>
    </row>
    <row r="4116" spans="1:24" s="57" customFormat="1" x14ac:dyDescent="0.25">
      <c r="A4116" s="75"/>
      <c r="D4116" s="58"/>
      <c r="E4116" s="58"/>
      <c r="F4116" s="58"/>
      <c r="G4116" s="58"/>
      <c r="H4116" s="60"/>
      <c r="I4116" s="60"/>
      <c r="J4116" s="60"/>
      <c r="K4116" s="60"/>
      <c r="M4116" s="61"/>
      <c r="N4116" s="61"/>
      <c r="O4116" s="62"/>
      <c r="P4116" s="125"/>
      <c r="W4116" s="62"/>
      <c r="X4116" s="62"/>
    </row>
    <row r="4117" spans="1:24" s="57" customFormat="1" x14ac:dyDescent="0.25">
      <c r="A4117" s="75"/>
      <c r="D4117" s="58"/>
      <c r="E4117" s="58"/>
      <c r="F4117" s="58"/>
      <c r="G4117" s="58"/>
      <c r="H4117" s="60"/>
      <c r="I4117" s="60"/>
      <c r="J4117" s="60"/>
      <c r="K4117" s="60"/>
      <c r="M4117" s="61"/>
      <c r="N4117" s="61"/>
      <c r="O4117" s="62"/>
      <c r="P4117" s="125"/>
      <c r="W4117" s="62"/>
      <c r="X4117" s="62"/>
    </row>
    <row r="4118" spans="1:24" s="57" customFormat="1" x14ac:dyDescent="0.25">
      <c r="A4118" s="75"/>
      <c r="D4118" s="58"/>
      <c r="E4118" s="58"/>
      <c r="F4118" s="58"/>
      <c r="G4118" s="58"/>
      <c r="H4118" s="60"/>
      <c r="I4118" s="60"/>
      <c r="J4118" s="60"/>
      <c r="K4118" s="60"/>
      <c r="M4118" s="61"/>
      <c r="N4118" s="61"/>
      <c r="O4118" s="62"/>
      <c r="P4118" s="125"/>
      <c r="W4118" s="62"/>
      <c r="X4118" s="62"/>
    </row>
    <row r="4119" spans="1:24" s="57" customFormat="1" x14ac:dyDescent="0.25">
      <c r="A4119" s="75"/>
      <c r="D4119" s="58"/>
      <c r="E4119" s="58"/>
      <c r="F4119" s="58"/>
      <c r="G4119" s="58"/>
      <c r="H4119" s="60"/>
      <c r="I4119" s="60"/>
      <c r="J4119" s="60"/>
      <c r="K4119" s="60"/>
      <c r="M4119" s="61"/>
      <c r="N4119" s="61"/>
      <c r="O4119" s="62"/>
      <c r="P4119" s="125"/>
      <c r="W4119" s="62"/>
      <c r="X4119" s="62"/>
    </row>
    <row r="4120" spans="1:24" s="57" customFormat="1" x14ac:dyDescent="0.25">
      <c r="A4120" s="75"/>
      <c r="D4120" s="58"/>
      <c r="E4120" s="58"/>
      <c r="F4120" s="58"/>
      <c r="G4120" s="58"/>
      <c r="H4120" s="60"/>
      <c r="I4120" s="60"/>
      <c r="J4120" s="60"/>
      <c r="K4120" s="60"/>
      <c r="M4120" s="61"/>
      <c r="N4120" s="61"/>
      <c r="O4120" s="62"/>
      <c r="P4120" s="125"/>
      <c r="W4120" s="62"/>
      <c r="X4120" s="62"/>
    </row>
    <row r="4121" spans="1:24" s="57" customFormat="1" x14ac:dyDescent="0.25">
      <c r="A4121" s="75"/>
      <c r="D4121" s="58"/>
      <c r="E4121" s="58"/>
      <c r="F4121" s="58"/>
      <c r="G4121" s="58"/>
      <c r="H4121" s="60"/>
      <c r="I4121" s="60"/>
      <c r="J4121" s="60"/>
      <c r="K4121" s="60"/>
      <c r="M4121" s="61"/>
      <c r="N4121" s="61"/>
      <c r="O4121" s="62"/>
      <c r="P4121" s="125"/>
      <c r="W4121" s="62"/>
      <c r="X4121" s="62"/>
    </row>
    <row r="4122" spans="1:24" s="57" customFormat="1" x14ac:dyDescent="0.25">
      <c r="A4122" s="75"/>
      <c r="D4122" s="58"/>
      <c r="E4122" s="58"/>
      <c r="F4122" s="58"/>
      <c r="G4122" s="58"/>
      <c r="H4122" s="60"/>
      <c r="I4122" s="60"/>
      <c r="J4122" s="60"/>
      <c r="K4122" s="60"/>
      <c r="M4122" s="61"/>
      <c r="N4122" s="61"/>
      <c r="O4122" s="62"/>
      <c r="P4122" s="125"/>
      <c r="W4122" s="62"/>
      <c r="X4122" s="62"/>
    </row>
    <row r="4123" spans="1:24" s="57" customFormat="1" x14ac:dyDescent="0.25">
      <c r="A4123" s="75"/>
      <c r="D4123" s="58"/>
      <c r="E4123" s="58"/>
      <c r="F4123" s="58"/>
      <c r="G4123" s="58"/>
      <c r="H4123" s="60"/>
      <c r="I4123" s="60"/>
      <c r="J4123" s="60"/>
      <c r="K4123" s="60"/>
      <c r="M4123" s="61"/>
      <c r="N4123" s="61"/>
      <c r="O4123" s="62"/>
      <c r="P4123" s="125"/>
      <c r="W4123" s="62"/>
      <c r="X4123" s="62"/>
    </row>
    <row r="4124" spans="1:24" s="57" customFormat="1" x14ac:dyDescent="0.25">
      <c r="A4124" s="75"/>
      <c r="D4124" s="58"/>
      <c r="E4124" s="58"/>
      <c r="F4124" s="58"/>
      <c r="G4124" s="58"/>
      <c r="H4124" s="60"/>
      <c r="I4124" s="60"/>
      <c r="J4124" s="60"/>
      <c r="K4124" s="60"/>
      <c r="M4124" s="61"/>
      <c r="N4124" s="61"/>
      <c r="O4124" s="62"/>
      <c r="P4124" s="125"/>
      <c r="W4124" s="62"/>
      <c r="X4124" s="62"/>
    </row>
    <row r="4125" spans="1:24" s="57" customFormat="1" x14ac:dyDescent="0.25">
      <c r="A4125" s="75"/>
      <c r="D4125" s="58"/>
      <c r="E4125" s="58"/>
      <c r="F4125" s="58"/>
      <c r="G4125" s="58"/>
      <c r="H4125" s="60"/>
      <c r="I4125" s="60"/>
      <c r="J4125" s="60"/>
      <c r="K4125" s="60"/>
      <c r="M4125" s="61"/>
      <c r="N4125" s="61"/>
      <c r="O4125" s="62"/>
      <c r="P4125" s="125"/>
      <c r="W4125" s="62"/>
      <c r="X4125" s="62"/>
    </row>
    <row r="4126" spans="1:24" s="57" customFormat="1" x14ac:dyDescent="0.25">
      <c r="A4126" s="75"/>
      <c r="D4126" s="58"/>
      <c r="E4126" s="58"/>
      <c r="F4126" s="58"/>
      <c r="G4126" s="58"/>
      <c r="H4126" s="60"/>
      <c r="I4126" s="60"/>
      <c r="J4126" s="60"/>
      <c r="K4126" s="60"/>
      <c r="M4126" s="61"/>
      <c r="N4126" s="61"/>
      <c r="O4126" s="62"/>
      <c r="P4126" s="125"/>
      <c r="W4126" s="62"/>
      <c r="X4126" s="62"/>
    </row>
    <row r="4127" spans="1:24" s="57" customFormat="1" x14ac:dyDescent="0.25">
      <c r="A4127" s="75"/>
      <c r="D4127" s="58"/>
      <c r="E4127" s="58"/>
      <c r="F4127" s="58"/>
      <c r="G4127" s="58"/>
      <c r="H4127" s="60"/>
      <c r="I4127" s="60"/>
      <c r="J4127" s="60"/>
      <c r="K4127" s="60"/>
      <c r="M4127" s="61"/>
      <c r="N4127" s="61"/>
      <c r="O4127" s="62"/>
      <c r="P4127" s="125"/>
      <c r="W4127" s="62"/>
      <c r="X4127" s="62"/>
    </row>
    <row r="4128" spans="1:24" s="57" customFormat="1" x14ac:dyDescent="0.25">
      <c r="A4128" s="75"/>
      <c r="D4128" s="58"/>
      <c r="E4128" s="58"/>
      <c r="F4128" s="58"/>
      <c r="G4128" s="58"/>
      <c r="H4128" s="60"/>
      <c r="I4128" s="60"/>
      <c r="J4128" s="60"/>
      <c r="K4128" s="60"/>
      <c r="M4128" s="61"/>
      <c r="N4128" s="61"/>
      <c r="O4128" s="62"/>
      <c r="P4128" s="125"/>
      <c r="W4128" s="62"/>
      <c r="X4128" s="62"/>
    </row>
    <row r="4129" spans="1:24" s="57" customFormat="1" x14ac:dyDescent="0.25">
      <c r="A4129" s="75"/>
      <c r="D4129" s="58"/>
      <c r="E4129" s="58"/>
      <c r="F4129" s="58"/>
      <c r="G4129" s="58"/>
      <c r="H4129" s="60"/>
      <c r="I4129" s="60"/>
      <c r="J4129" s="60"/>
      <c r="K4129" s="60"/>
      <c r="M4129" s="61"/>
      <c r="N4129" s="61"/>
      <c r="O4129" s="62"/>
      <c r="P4129" s="125"/>
      <c r="W4129" s="62"/>
      <c r="X4129" s="62"/>
    </row>
    <row r="4130" spans="1:24" s="57" customFormat="1" x14ac:dyDescent="0.25">
      <c r="A4130" s="75"/>
      <c r="D4130" s="58"/>
      <c r="E4130" s="58"/>
      <c r="F4130" s="58"/>
      <c r="G4130" s="58"/>
      <c r="H4130" s="60"/>
      <c r="I4130" s="60"/>
      <c r="J4130" s="60"/>
      <c r="K4130" s="60"/>
      <c r="M4130" s="61"/>
      <c r="N4130" s="61"/>
      <c r="O4130" s="62"/>
      <c r="P4130" s="125"/>
      <c r="W4130" s="62"/>
      <c r="X4130" s="62"/>
    </row>
    <row r="4131" spans="1:24" s="57" customFormat="1" x14ac:dyDescent="0.25">
      <c r="A4131" s="75"/>
      <c r="D4131" s="58"/>
      <c r="E4131" s="58"/>
      <c r="F4131" s="58"/>
      <c r="G4131" s="58"/>
      <c r="H4131" s="60"/>
      <c r="I4131" s="60"/>
      <c r="J4131" s="60"/>
      <c r="K4131" s="60"/>
      <c r="M4131" s="61"/>
      <c r="N4131" s="61"/>
      <c r="O4131" s="62"/>
      <c r="P4131" s="125"/>
      <c r="W4131" s="62"/>
      <c r="X4131" s="62"/>
    </row>
    <row r="4132" spans="1:24" s="57" customFormat="1" x14ac:dyDescent="0.25">
      <c r="A4132" s="75"/>
      <c r="D4132" s="58"/>
      <c r="E4132" s="58"/>
      <c r="F4132" s="58"/>
      <c r="G4132" s="58"/>
      <c r="H4132" s="60"/>
      <c r="I4132" s="60"/>
      <c r="J4132" s="60"/>
      <c r="K4132" s="60"/>
      <c r="M4132" s="61"/>
      <c r="N4132" s="61"/>
      <c r="O4132" s="62"/>
      <c r="P4132" s="125"/>
      <c r="W4132" s="62"/>
      <c r="X4132" s="62"/>
    </row>
    <row r="4133" spans="1:24" s="57" customFormat="1" x14ac:dyDescent="0.25">
      <c r="A4133" s="75"/>
      <c r="D4133" s="58"/>
      <c r="E4133" s="58"/>
      <c r="F4133" s="58"/>
      <c r="G4133" s="58"/>
      <c r="H4133" s="60"/>
      <c r="I4133" s="60"/>
      <c r="J4133" s="60"/>
      <c r="K4133" s="60"/>
      <c r="M4133" s="61"/>
      <c r="N4133" s="61"/>
      <c r="O4133" s="62"/>
      <c r="P4133" s="125"/>
      <c r="W4133" s="62"/>
      <c r="X4133" s="62"/>
    </row>
    <row r="4134" spans="1:24" s="57" customFormat="1" x14ac:dyDescent="0.25">
      <c r="A4134" s="75"/>
      <c r="D4134" s="58"/>
      <c r="E4134" s="58"/>
      <c r="F4134" s="58"/>
      <c r="G4134" s="58"/>
      <c r="H4134" s="60"/>
      <c r="I4134" s="60"/>
      <c r="J4134" s="60"/>
      <c r="K4134" s="60"/>
      <c r="M4134" s="61"/>
      <c r="N4134" s="61"/>
      <c r="O4134" s="62"/>
      <c r="P4134" s="125"/>
      <c r="W4134" s="62"/>
      <c r="X4134" s="62"/>
    </row>
    <row r="4135" spans="1:24" s="57" customFormat="1" x14ac:dyDescent="0.25">
      <c r="A4135" s="75"/>
      <c r="D4135" s="58"/>
      <c r="E4135" s="58"/>
      <c r="F4135" s="58"/>
      <c r="G4135" s="58"/>
      <c r="H4135" s="60"/>
      <c r="I4135" s="60"/>
      <c r="J4135" s="60"/>
      <c r="K4135" s="60"/>
      <c r="M4135" s="61"/>
      <c r="N4135" s="61"/>
      <c r="O4135" s="62"/>
      <c r="P4135" s="125"/>
      <c r="W4135" s="62"/>
      <c r="X4135" s="62"/>
    </row>
    <row r="4136" spans="1:24" s="57" customFormat="1" x14ac:dyDescent="0.25">
      <c r="A4136" s="75"/>
      <c r="D4136" s="58"/>
      <c r="E4136" s="58"/>
      <c r="F4136" s="58"/>
      <c r="G4136" s="58"/>
      <c r="H4136" s="60"/>
      <c r="I4136" s="60"/>
      <c r="J4136" s="60"/>
      <c r="K4136" s="60"/>
      <c r="M4136" s="61"/>
      <c r="N4136" s="61"/>
      <c r="O4136" s="62"/>
      <c r="P4136" s="125"/>
      <c r="W4136" s="62"/>
      <c r="X4136" s="62"/>
    </row>
    <row r="4137" spans="1:24" s="57" customFormat="1" x14ac:dyDescent="0.25">
      <c r="A4137" s="75"/>
      <c r="D4137" s="58"/>
      <c r="E4137" s="58"/>
      <c r="F4137" s="58"/>
      <c r="G4137" s="58"/>
      <c r="H4137" s="60"/>
      <c r="I4137" s="60"/>
      <c r="J4137" s="60"/>
      <c r="K4137" s="60"/>
      <c r="M4137" s="61"/>
      <c r="N4137" s="61"/>
      <c r="O4137" s="62"/>
      <c r="P4137" s="125"/>
      <c r="W4137" s="62"/>
      <c r="X4137" s="62"/>
    </row>
    <row r="4138" spans="1:24" s="57" customFormat="1" x14ac:dyDescent="0.25">
      <c r="A4138" s="75"/>
      <c r="D4138" s="58"/>
      <c r="E4138" s="58"/>
      <c r="F4138" s="58"/>
      <c r="G4138" s="58"/>
      <c r="H4138" s="60"/>
      <c r="I4138" s="60"/>
      <c r="J4138" s="60"/>
      <c r="K4138" s="60"/>
      <c r="M4138" s="61"/>
      <c r="N4138" s="61"/>
      <c r="O4138" s="62"/>
      <c r="P4138" s="125"/>
      <c r="W4138" s="62"/>
      <c r="X4138" s="62"/>
    </row>
    <row r="4139" spans="1:24" s="57" customFormat="1" x14ac:dyDescent="0.25">
      <c r="A4139" s="75"/>
      <c r="D4139" s="58"/>
      <c r="E4139" s="58"/>
      <c r="F4139" s="58"/>
      <c r="G4139" s="58"/>
      <c r="H4139" s="60"/>
      <c r="I4139" s="60"/>
      <c r="J4139" s="60"/>
      <c r="K4139" s="60"/>
      <c r="M4139" s="61"/>
      <c r="N4139" s="61"/>
      <c r="O4139" s="62"/>
      <c r="P4139" s="125"/>
      <c r="W4139" s="62"/>
      <c r="X4139" s="62"/>
    </row>
    <row r="4140" spans="1:24" s="57" customFormat="1" x14ac:dyDescent="0.25">
      <c r="A4140" s="75"/>
      <c r="D4140" s="58"/>
      <c r="E4140" s="58"/>
      <c r="F4140" s="58"/>
      <c r="G4140" s="58"/>
      <c r="H4140" s="60"/>
      <c r="I4140" s="60"/>
      <c r="J4140" s="60"/>
      <c r="K4140" s="60"/>
      <c r="M4140" s="61"/>
      <c r="N4140" s="61"/>
      <c r="O4140" s="62"/>
      <c r="P4140" s="125"/>
      <c r="W4140" s="62"/>
      <c r="X4140" s="62"/>
    </row>
    <row r="4141" spans="1:24" s="57" customFormat="1" x14ac:dyDescent="0.25">
      <c r="A4141" s="75"/>
      <c r="D4141" s="58"/>
      <c r="E4141" s="58"/>
      <c r="F4141" s="58"/>
      <c r="G4141" s="58"/>
      <c r="H4141" s="60"/>
      <c r="I4141" s="60"/>
      <c r="J4141" s="60"/>
      <c r="K4141" s="60"/>
      <c r="M4141" s="61"/>
      <c r="N4141" s="61"/>
      <c r="O4141" s="62"/>
      <c r="P4141" s="125"/>
      <c r="W4141" s="62"/>
      <c r="X4141" s="62"/>
    </row>
    <row r="4142" spans="1:24" s="57" customFormat="1" x14ac:dyDescent="0.25">
      <c r="A4142" s="75"/>
      <c r="D4142" s="58"/>
      <c r="E4142" s="58"/>
      <c r="F4142" s="58"/>
      <c r="G4142" s="58"/>
      <c r="H4142" s="60"/>
      <c r="I4142" s="60"/>
      <c r="J4142" s="60"/>
      <c r="K4142" s="60"/>
      <c r="M4142" s="61"/>
      <c r="N4142" s="61"/>
      <c r="O4142" s="62"/>
      <c r="P4142" s="125"/>
      <c r="W4142" s="62"/>
      <c r="X4142" s="62"/>
    </row>
    <row r="4143" spans="1:24" s="57" customFormat="1" x14ac:dyDescent="0.25">
      <c r="A4143" s="75"/>
      <c r="D4143" s="58"/>
      <c r="E4143" s="58"/>
      <c r="F4143" s="58"/>
      <c r="G4143" s="58"/>
      <c r="H4143" s="60"/>
      <c r="I4143" s="60"/>
      <c r="J4143" s="60"/>
      <c r="K4143" s="60"/>
      <c r="M4143" s="61"/>
      <c r="N4143" s="61"/>
      <c r="O4143" s="62"/>
      <c r="P4143" s="125"/>
      <c r="W4143" s="62"/>
      <c r="X4143" s="62"/>
    </row>
    <row r="4144" spans="1:24" s="57" customFormat="1" x14ac:dyDescent="0.25">
      <c r="A4144" s="75"/>
      <c r="D4144" s="58"/>
      <c r="E4144" s="58"/>
      <c r="F4144" s="58"/>
      <c r="G4144" s="58"/>
      <c r="H4144" s="60"/>
      <c r="I4144" s="60"/>
      <c r="J4144" s="60"/>
      <c r="K4144" s="60"/>
      <c r="M4144" s="61"/>
      <c r="N4144" s="61"/>
      <c r="O4144" s="62"/>
      <c r="P4144" s="125"/>
      <c r="W4144" s="62"/>
      <c r="X4144" s="62"/>
    </row>
    <row r="4145" spans="1:24" s="57" customFormat="1" x14ac:dyDescent="0.25">
      <c r="A4145" s="75"/>
      <c r="D4145" s="58"/>
      <c r="E4145" s="58"/>
      <c r="F4145" s="58"/>
      <c r="G4145" s="58"/>
      <c r="H4145" s="60"/>
      <c r="I4145" s="60"/>
      <c r="J4145" s="60"/>
      <c r="K4145" s="60"/>
      <c r="M4145" s="61"/>
      <c r="N4145" s="61"/>
      <c r="O4145" s="62"/>
      <c r="P4145" s="125"/>
      <c r="W4145" s="62"/>
      <c r="X4145" s="62"/>
    </row>
    <row r="4146" spans="1:24" s="57" customFormat="1" x14ac:dyDescent="0.25">
      <c r="A4146" s="75"/>
      <c r="D4146" s="58"/>
      <c r="E4146" s="58"/>
      <c r="F4146" s="58"/>
      <c r="G4146" s="58"/>
      <c r="H4146" s="60"/>
      <c r="I4146" s="60"/>
      <c r="J4146" s="60"/>
      <c r="K4146" s="60"/>
      <c r="M4146" s="61"/>
      <c r="N4146" s="61"/>
      <c r="O4146" s="62"/>
      <c r="P4146" s="125"/>
      <c r="W4146" s="62"/>
      <c r="X4146" s="62"/>
    </row>
    <row r="4147" spans="1:24" s="57" customFormat="1" x14ac:dyDescent="0.25">
      <c r="A4147" s="75"/>
      <c r="D4147" s="58"/>
      <c r="E4147" s="58"/>
      <c r="F4147" s="58"/>
      <c r="G4147" s="58"/>
      <c r="H4147" s="60"/>
      <c r="I4147" s="60"/>
      <c r="J4147" s="60"/>
      <c r="K4147" s="60"/>
      <c r="M4147" s="61"/>
      <c r="N4147" s="61"/>
      <c r="O4147" s="62"/>
      <c r="P4147" s="125"/>
      <c r="W4147" s="62"/>
      <c r="X4147" s="62"/>
    </row>
    <row r="4148" spans="1:24" s="57" customFormat="1" x14ac:dyDescent="0.25">
      <c r="A4148" s="75"/>
      <c r="D4148" s="58"/>
      <c r="E4148" s="58"/>
      <c r="F4148" s="58"/>
      <c r="G4148" s="58"/>
      <c r="H4148" s="60"/>
      <c r="I4148" s="60"/>
      <c r="J4148" s="60"/>
      <c r="K4148" s="60"/>
      <c r="M4148" s="61"/>
      <c r="N4148" s="61"/>
      <c r="O4148" s="62"/>
      <c r="P4148" s="125"/>
      <c r="W4148" s="62"/>
      <c r="X4148" s="62"/>
    </row>
    <row r="4149" spans="1:24" s="57" customFormat="1" x14ac:dyDescent="0.25">
      <c r="A4149" s="75"/>
      <c r="D4149" s="58"/>
      <c r="E4149" s="58"/>
      <c r="F4149" s="58"/>
      <c r="G4149" s="58"/>
      <c r="H4149" s="60"/>
      <c r="I4149" s="60"/>
      <c r="J4149" s="60"/>
      <c r="K4149" s="60"/>
      <c r="M4149" s="61"/>
      <c r="N4149" s="61"/>
      <c r="O4149" s="62"/>
      <c r="P4149" s="125"/>
      <c r="W4149" s="62"/>
      <c r="X4149" s="62"/>
    </row>
    <row r="4150" spans="1:24" s="57" customFormat="1" x14ac:dyDescent="0.25">
      <c r="A4150" s="75"/>
      <c r="D4150" s="58"/>
      <c r="E4150" s="58"/>
      <c r="F4150" s="58"/>
      <c r="G4150" s="58"/>
      <c r="H4150" s="60"/>
      <c r="I4150" s="60"/>
      <c r="J4150" s="60"/>
      <c r="K4150" s="60"/>
      <c r="M4150" s="61"/>
      <c r="N4150" s="61"/>
      <c r="O4150" s="62"/>
      <c r="P4150" s="125"/>
      <c r="W4150" s="62"/>
      <c r="X4150" s="62"/>
    </row>
    <row r="4151" spans="1:24" s="57" customFormat="1" x14ac:dyDescent="0.25">
      <c r="A4151" s="75"/>
      <c r="D4151" s="58"/>
      <c r="E4151" s="58"/>
      <c r="F4151" s="58"/>
      <c r="G4151" s="58"/>
      <c r="H4151" s="60"/>
      <c r="I4151" s="60"/>
      <c r="J4151" s="60"/>
      <c r="K4151" s="60"/>
      <c r="M4151" s="61"/>
      <c r="N4151" s="61"/>
      <c r="O4151" s="62"/>
      <c r="P4151" s="125"/>
      <c r="W4151" s="62"/>
      <c r="X4151" s="62"/>
    </row>
    <row r="4152" spans="1:24" s="57" customFormat="1" x14ac:dyDescent="0.25">
      <c r="A4152" s="75"/>
      <c r="D4152" s="58"/>
      <c r="E4152" s="58"/>
      <c r="F4152" s="58"/>
      <c r="G4152" s="58"/>
      <c r="H4152" s="60"/>
      <c r="I4152" s="60"/>
      <c r="J4152" s="60"/>
      <c r="K4152" s="60"/>
      <c r="M4152" s="61"/>
      <c r="N4152" s="61"/>
      <c r="O4152" s="62"/>
      <c r="P4152" s="125"/>
      <c r="W4152" s="62"/>
      <c r="X4152" s="62"/>
    </row>
    <row r="4153" spans="1:24" s="57" customFormat="1" x14ac:dyDescent="0.25">
      <c r="A4153" s="75"/>
      <c r="D4153" s="58"/>
      <c r="E4153" s="58"/>
      <c r="F4153" s="58"/>
      <c r="G4153" s="58"/>
      <c r="H4153" s="60"/>
      <c r="I4153" s="60"/>
      <c r="J4153" s="60"/>
      <c r="K4153" s="60"/>
      <c r="M4153" s="61"/>
      <c r="N4153" s="61"/>
      <c r="O4153" s="62"/>
      <c r="P4153" s="125"/>
      <c r="W4153" s="62"/>
      <c r="X4153" s="62"/>
    </row>
    <row r="4154" spans="1:24" s="57" customFormat="1" x14ac:dyDescent="0.25">
      <c r="A4154" s="75"/>
      <c r="D4154" s="58"/>
      <c r="E4154" s="58"/>
      <c r="F4154" s="58"/>
      <c r="G4154" s="58"/>
      <c r="H4154" s="60"/>
      <c r="I4154" s="60"/>
      <c r="J4154" s="60"/>
      <c r="K4154" s="60"/>
      <c r="M4154" s="61"/>
      <c r="N4154" s="61"/>
      <c r="O4154" s="62"/>
      <c r="P4154" s="125"/>
      <c r="W4154" s="62"/>
      <c r="X4154" s="62"/>
    </row>
    <row r="4155" spans="1:24" s="57" customFormat="1" x14ac:dyDescent="0.25">
      <c r="A4155" s="75"/>
      <c r="D4155" s="58"/>
      <c r="E4155" s="58"/>
      <c r="F4155" s="58"/>
      <c r="G4155" s="58"/>
      <c r="H4155" s="60"/>
      <c r="I4155" s="60"/>
      <c r="J4155" s="60"/>
      <c r="K4155" s="60"/>
      <c r="M4155" s="61"/>
      <c r="N4155" s="61"/>
      <c r="O4155" s="62"/>
      <c r="P4155" s="125"/>
      <c r="W4155" s="62"/>
      <c r="X4155" s="62"/>
    </row>
    <row r="4156" spans="1:24" s="57" customFormat="1" x14ac:dyDescent="0.25">
      <c r="A4156" s="75"/>
      <c r="D4156" s="58"/>
      <c r="E4156" s="58"/>
      <c r="F4156" s="58"/>
      <c r="G4156" s="58"/>
      <c r="H4156" s="60"/>
      <c r="I4156" s="60"/>
      <c r="J4156" s="60"/>
      <c r="K4156" s="60"/>
      <c r="M4156" s="61"/>
      <c r="N4156" s="61"/>
      <c r="O4156" s="62"/>
      <c r="P4156" s="125"/>
      <c r="W4156" s="62"/>
      <c r="X4156" s="62"/>
    </row>
    <row r="4157" spans="1:24" s="57" customFormat="1" x14ac:dyDescent="0.25">
      <c r="A4157" s="75"/>
      <c r="D4157" s="58"/>
      <c r="E4157" s="58"/>
      <c r="F4157" s="58"/>
      <c r="G4157" s="58"/>
      <c r="H4157" s="60"/>
      <c r="I4157" s="60"/>
      <c r="J4157" s="60"/>
      <c r="K4157" s="60"/>
      <c r="M4157" s="61"/>
      <c r="N4157" s="61"/>
      <c r="O4157" s="62"/>
      <c r="P4157" s="125"/>
      <c r="W4157" s="62"/>
      <c r="X4157" s="62"/>
    </row>
    <row r="4158" spans="1:24" s="57" customFormat="1" x14ac:dyDescent="0.25">
      <c r="A4158" s="75"/>
      <c r="D4158" s="58"/>
      <c r="E4158" s="58"/>
      <c r="F4158" s="58"/>
      <c r="G4158" s="58"/>
      <c r="H4158" s="60"/>
      <c r="I4158" s="60"/>
      <c r="J4158" s="60"/>
      <c r="K4158" s="60"/>
      <c r="M4158" s="61"/>
      <c r="N4158" s="61"/>
      <c r="O4158" s="62"/>
      <c r="P4158" s="125"/>
      <c r="W4158" s="62"/>
      <c r="X4158" s="62"/>
    </row>
    <row r="4159" spans="1:24" s="57" customFormat="1" x14ac:dyDescent="0.25">
      <c r="A4159" s="75"/>
      <c r="D4159" s="58"/>
      <c r="E4159" s="58"/>
      <c r="F4159" s="58"/>
      <c r="G4159" s="58"/>
      <c r="H4159" s="60"/>
      <c r="I4159" s="60"/>
      <c r="J4159" s="60"/>
      <c r="K4159" s="60"/>
      <c r="M4159" s="61"/>
      <c r="N4159" s="61"/>
      <c r="O4159" s="62"/>
      <c r="P4159" s="125"/>
      <c r="W4159" s="62"/>
      <c r="X4159" s="62"/>
    </row>
    <row r="4160" spans="1:24" s="57" customFormat="1" x14ac:dyDescent="0.25">
      <c r="A4160" s="75"/>
      <c r="D4160" s="58"/>
      <c r="E4160" s="58"/>
      <c r="F4160" s="58"/>
      <c r="G4160" s="58"/>
      <c r="H4160" s="60"/>
      <c r="I4160" s="60"/>
      <c r="J4160" s="60"/>
      <c r="K4160" s="60"/>
      <c r="M4160" s="61"/>
      <c r="N4160" s="61"/>
      <c r="O4160" s="62"/>
      <c r="P4160" s="125"/>
      <c r="W4160" s="62"/>
      <c r="X4160" s="62"/>
    </row>
    <row r="4161" spans="1:24" s="57" customFormat="1" x14ac:dyDescent="0.25">
      <c r="A4161" s="75"/>
      <c r="D4161" s="58"/>
      <c r="E4161" s="58"/>
      <c r="F4161" s="58"/>
      <c r="G4161" s="58"/>
      <c r="H4161" s="60"/>
      <c r="I4161" s="60"/>
      <c r="J4161" s="60"/>
      <c r="K4161" s="60"/>
      <c r="M4161" s="61"/>
      <c r="N4161" s="61"/>
      <c r="O4161" s="62"/>
      <c r="P4161" s="125"/>
      <c r="W4161" s="62"/>
      <c r="X4161" s="62"/>
    </row>
    <row r="4162" spans="1:24" s="57" customFormat="1" x14ac:dyDescent="0.25">
      <c r="A4162" s="75"/>
      <c r="D4162" s="58"/>
      <c r="E4162" s="58"/>
      <c r="F4162" s="58"/>
      <c r="G4162" s="58"/>
      <c r="H4162" s="60"/>
      <c r="I4162" s="60"/>
      <c r="J4162" s="60"/>
      <c r="K4162" s="60"/>
      <c r="M4162" s="61"/>
      <c r="N4162" s="61"/>
      <c r="O4162" s="62"/>
      <c r="P4162" s="125"/>
      <c r="W4162" s="62"/>
      <c r="X4162" s="62"/>
    </row>
    <row r="4163" spans="1:24" s="57" customFormat="1" x14ac:dyDescent="0.25">
      <c r="A4163" s="75"/>
      <c r="D4163" s="58"/>
      <c r="E4163" s="58"/>
      <c r="F4163" s="58"/>
      <c r="G4163" s="58"/>
      <c r="H4163" s="60"/>
      <c r="I4163" s="60"/>
      <c r="J4163" s="60"/>
      <c r="K4163" s="60"/>
      <c r="M4163" s="61"/>
      <c r="N4163" s="61"/>
      <c r="O4163" s="62"/>
      <c r="P4163" s="125"/>
      <c r="W4163" s="62"/>
      <c r="X4163" s="62"/>
    </row>
    <row r="4164" spans="1:24" s="57" customFormat="1" x14ac:dyDescent="0.25">
      <c r="A4164" s="75"/>
      <c r="D4164" s="58"/>
      <c r="E4164" s="58"/>
      <c r="F4164" s="58"/>
      <c r="G4164" s="58"/>
      <c r="H4164" s="60"/>
      <c r="I4164" s="60"/>
      <c r="J4164" s="60"/>
      <c r="K4164" s="60"/>
      <c r="M4164" s="61"/>
      <c r="N4164" s="61"/>
      <c r="O4164" s="62"/>
      <c r="P4164" s="125"/>
      <c r="W4164" s="62"/>
      <c r="X4164" s="62"/>
    </row>
    <row r="4165" spans="1:24" s="57" customFormat="1" x14ac:dyDescent="0.25">
      <c r="A4165" s="75"/>
      <c r="D4165" s="58"/>
      <c r="E4165" s="58"/>
      <c r="F4165" s="58"/>
      <c r="G4165" s="58"/>
      <c r="H4165" s="60"/>
      <c r="I4165" s="60"/>
      <c r="J4165" s="60"/>
      <c r="K4165" s="60"/>
      <c r="M4165" s="61"/>
      <c r="N4165" s="61"/>
      <c r="O4165" s="62"/>
      <c r="P4165" s="125"/>
      <c r="W4165" s="62"/>
      <c r="X4165" s="62"/>
    </row>
    <row r="4166" spans="1:24" s="57" customFormat="1" x14ac:dyDescent="0.25">
      <c r="A4166" s="75"/>
      <c r="D4166" s="58"/>
      <c r="E4166" s="58"/>
      <c r="F4166" s="58"/>
      <c r="G4166" s="58"/>
      <c r="H4166" s="60"/>
      <c r="I4166" s="60"/>
      <c r="J4166" s="60"/>
      <c r="K4166" s="60"/>
      <c r="M4166" s="61"/>
      <c r="N4166" s="61"/>
      <c r="O4166" s="62"/>
      <c r="P4166" s="125"/>
      <c r="W4166" s="62"/>
      <c r="X4166" s="62"/>
    </row>
    <row r="4167" spans="1:24" s="57" customFormat="1" x14ac:dyDescent="0.25">
      <c r="A4167" s="75"/>
      <c r="D4167" s="58"/>
      <c r="E4167" s="58"/>
      <c r="F4167" s="58"/>
      <c r="G4167" s="58"/>
      <c r="H4167" s="60"/>
      <c r="I4167" s="60"/>
      <c r="J4167" s="60"/>
      <c r="K4167" s="60"/>
      <c r="M4167" s="61"/>
      <c r="N4167" s="61"/>
      <c r="O4167" s="62"/>
      <c r="P4167" s="125"/>
      <c r="W4167" s="62"/>
      <c r="X4167" s="62"/>
    </row>
    <row r="4168" spans="1:24" s="57" customFormat="1" x14ac:dyDescent="0.25">
      <c r="A4168" s="75"/>
      <c r="D4168" s="58"/>
      <c r="E4168" s="58"/>
      <c r="F4168" s="58"/>
      <c r="G4168" s="58"/>
      <c r="H4168" s="60"/>
      <c r="I4168" s="60"/>
      <c r="J4168" s="60"/>
      <c r="K4168" s="60"/>
      <c r="M4168" s="61"/>
      <c r="N4168" s="61"/>
      <c r="O4168" s="62"/>
      <c r="P4168" s="125"/>
      <c r="W4168" s="62"/>
      <c r="X4168" s="62"/>
    </row>
    <row r="4169" spans="1:24" s="57" customFormat="1" x14ac:dyDescent="0.25">
      <c r="A4169" s="75"/>
      <c r="D4169" s="58"/>
      <c r="E4169" s="58"/>
      <c r="F4169" s="58"/>
      <c r="G4169" s="58"/>
      <c r="H4169" s="60"/>
      <c r="I4169" s="60"/>
      <c r="J4169" s="60"/>
      <c r="K4169" s="60"/>
      <c r="M4169" s="61"/>
      <c r="N4169" s="61"/>
      <c r="O4169" s="62"/>
      <c r="P4169" s="125"/>
      <c r="W4169" s="62"/>
      <c r="X4169" s="62"/>
    </row>
    <row r="4170" spans="1:24" s="57" customFormat="1" x14ac:dyDescent="0.25">
      <c r="A4170" s="75"/>
      <c r="D4170" s="58"/>
      <c r="E4170" s="58"/>
      <c r="F4170" s="58"/>
      <c r="G4170" s="58"/>
      <c r="H4170" s="60"/>
      <c r="I4170" s="60"/>
      <c r="J4170" s="60"/>
      <c r="K4170" s="60"/>
      <c r="M4170" s="61"/>
      <c r="N4170" s="61"/>
      <c r="O4170" s="62"/>
      <c r="P4170" s="125"/>
      <c r="W4170" s="62"/>
      <c r="X4170" s="62"/>
    </row>
    <row r="4171" spans="1:24" s="57" customFormat="1" x14ac:dyDescent="0.25">
      <c r="A4171" s="75"/>
      <c r="D4171" s="58"/>
      <c r="E4171" s="58"/>
      <c r="F4171" s="58"/>
      <c r="G4171" s="58"/>
      <c r="H4171" s="60"/>
      <c r="I4171" s="60"/>
      <c r="J4171" s="60"/>
      <c r="K4171" s="60"/>
      <c r="M4171" s="61"/>
      <c r="N4171" s="61"/>
      <c r="O4171" s="62"/>
      <c r="P4171" s="125"/>
      <c r="W4171" s="62"/>
      <c r="X4171" s="62"/>
    </row>
    <row r="4172" spans="1:24" s="57" customFormat="1" x14ac:dyDescent="0.25">
      <c r="A4172" s="75"/>
      <c r="D4172" s="58"/>
      <c r="E4172" s="58"/>
      <c r="F4172" s="58"/>
      <c r="G4172" s="58"/>
      <c r="H4172" s="60"/>
      <c r="I4172" s="60"/>
      <c r="J4172" s="60"/>
      <c r="K4172" s="60"/>
      <c r="M4172" s="61"/>
      <c r="N4172" s="61"/>
      <c r="O4172" s="62"/>
      <c r="P4172" s="125"/>
      <c r="W4172" s="62"/>
      <c r="X4172" s="62"/>
    </row>
    <row r="4173" spans="1:24" s="57" customFormat="1" x14ac:dyDescent="0.25">
      <c r="A4173" s="75"/>
      <c r="D4173" s="58"/>
      <c r="E4173" s="58"/>
      <c r="F4173" s="58"/>
      <c r="G4173" s="58"/>
      <c r="H4173" s="60"/>
      <c r="I4173" s="60"/>
      <c r="J4173" s="60"/>
      <c r="K4173" s="60"/>
      <c r="M4173" s="61"/>
      <c r="N4173" s="61"/>
      <c r="O4173" s="62"/>
      <c r="P4173" s="125"/>
      <c r="W4173" s="62"/>
      <c r="X4173" s="62"/>
    </row>
    <row r="4174" spans="1:24" s="57" customFormat="1" x14ac:dyDescent="0.25">
      <c r="A4174" s="75"/>
      <c r="D4174" s="58"/>
      <c r="E4174" s="58"/>
      <c r="F4174" s="58"/>
      <c r="G4174" s="58"/>
      <c r="H4174" s="60"/>
      <c r="I4174" s="60"/>
      <c r="J4174" s="60"/>
      <c r="K4174" s="60"/>
      <c r="M4174" s="61"/>
      <c r="N4174" s="61"/>
      <c r="O4174" s="62"/>
      <c r="P4174" s="125"/>
      <c r="W4174" s="62"/>
      <c r="X4174" s="62"/>
    </row>
    <row r="4175" spans="1:24" s="57" customFormat="1" x14ac:dyDescent="0.25">
      <c r="A4175" s="75"/>
      <c r="D4175" s="58"/>
      <c r="E4175" s="58"/>
      <c r="F4175" s="58"/>
      <c r="G4175" s="58"/>
      <c r="H4175" s="60"/>
      <c r="I4175" s="60"/>
      <c r="J4175" s="60"/>
      <c r="K4175" s="60"/>
      <c r="M4175" s="61"/>
      <c r="N4175" s="61"/>
      <c r="O4175" s="62"/>
      <c r="P4175" s="125"/>
      <c r="W4175" s="62"/>
      <c r="X4175" s="62"/>
    </row>
    <row r="4176" spans="1:24" s="57" customFormat="1" x14ac:dyDescent="0.25">
      <c r="A4176" s="75"/>
      <c r="D4176" s="58"/>
      <c r="E4176" s="58"/>
      <c r="F4176" s="58"/>
      <c r="G4176" s="58"/>
      <c r="H4176" s="60"/>
      <c r="I4176" s="60"/>
      <c r="J4176" s="60"/>
      <c r="K4176" s="60"/>
      <c r="M4176" s="61"/>
      <c r="N4176" s="61"/>
      <c r="O4176" s="62"/>
      <c r="P4176" s="125"/>
      <c r="W4176" s="62"/>
      <c r="X4176" s="62"/>
    </row>
    <row r="4177" spans="1:24" s="57" customFormat="1" x14ac:dyDescent="0.25">
      <c r="A4177" s="75"/>
      <c r="D4177" s="58"/>
      <c r="E4177" s="58"/>
      <c r="F4177" s="58"/>
      <c r="G4177" s="58"/>
      <c r="H4177" s="60"/>
      <c r="I4177" s="60"/>
      <c r="J4177" s="60"/>
      <c r="K4177" s="60"/>
      <c r="M4177" s="61"/>
      <c r="N4177" s="61"/>
      <c r="O4177" s="62"/>
      <c r="P4177" s="125"/>
      <c r="W4177" s="62"/>
      <c r="X4177" s="62"/>
    </row>
    <row r="4178" spans="1:24" s="57" customFormat="1" x14ac:dyDescent="0.25">
      <c r="A4178" s="75"/>
      <c r="D4178" s="58"/>
      <c r="E4178" s="58"/>
      <c r="F4178" s="58"/>
      <c r="G4178" s="58"/>
      <c r="H4178" s="60"/>
      <c r="I4178" s="60"/>
      <c r="J4178" s="60"/>
      <c r="K4178" s="60"/>
      <c r="M4178" s="61"/>
      <c r="N4178" s="61"/>
      <c r="O4178" s="62"/>
      <c r="P4178" s="125"/>
      <c r="W4178" s="62"/>
      <c r="X4178" s="62"/>
    </row>
    <row r="4179" spans="1:24" s="57" customFormat="1" x14ac:dyDescent="0.25">
      <c r="A4179" s="75"/>
      <c r="D4179" s="58"/>
      <c r="E4179" s="58"/>
      <c r="F4179" s="58"/>
      <c r="G4179" s="58"/>
      <c r="H4179" s="60"/>
      <c r="I4179" s="60"/>
      <c r="J4179" s="60"/>
      <c r="K4179" s="60"/>
      <c r="M4179" s="61"/>
      <c r="N4179" s="61"/>
      <c r="O4179" s="62"/>
      <c r="P4179" s="125"/>
      <c r="W4179" s="62"/>
      <c r="X4179" s="62"/>
    </row>
    <row r="4180" spans="1:24" s="57" customFormat="1" x14ac:dyDescent="0.25">
      <c r="A4180" s="75"/>
      <c r="D4180" s="58"/>
      <c r="E4180" s="58"/>
      <c r="F4180" s="58"/>
      <c r="G4180" s="58"/>
      <c r="H4180" s="60"/>
      <c r="I4180" s="60"/>
      <c r="J4180" s="60"/>
      <c r="K4180" s="60"/>
      <c r="M4180" s="61"/>
      <c r="N4180" s="61"/>
      <c r="O4180" s="62"/>
      <c r="P4180" s="125"/>
      <c r="W4180" s="62"/>
      <c r="X4180" s="62"/>
    </row>
    <row r="4181" spans="1:24" s="57" customFormat="1" x14ac:dyDescent="0.25">
      <c r="A4181" s="75"/>
      <c r="D4181" s="58"/>
      <c r="E4181" s="58"/>
      <c r="F4181" s="58"/>
      <c r="G4181" s="58"/>
      <c r="H4181" s="60"/>
      <c r="I4181" s="60"/>
      <c r="J4181" s="60"/>
      <c r="K4181" s="60"/>
      <c r="M4181" s="61"/>
      <c r="N4181" s="61"/>
      <c r="O4181" s="62"/>
      <c r="P4181" s="125"/>
      <c r="W4181" s="62"/>
      <c r="X4181" s="62"/>
    </row>
    <row r="4182" spans="1:24" s="57" customFormat="1" x14ac:dyDescent="0.25">
      <c r="A4182" s="75"/>
      <c r="D4182" s="58"/>
      <c r="E4182" s="58"/>
      <c r="F4182" s="58"/>
      <c r="G4182" s="58"/>
      <c r="H4182" s="60"/>
      <c r="I4182" s="60"/>
      <c r="J4182" s="60"/>
      <c r="K4182" s="60"/>
      <c r="M4182" s="61"/>
      <c r="N4182" s="61"/>
      <c r="O4182" s="62"/>
      <c r="P4182" s="125"/>
      <c r="W4182" s="62"/>
      <c r="X4182" s="62"/>
    </row>
    <row r="4183" spans="1:24" s="57" customFormat="1" x14ac:dyDescent="0.25">
      <c r="A4183" s="75"/>
      <c r="D4183" s="58"/>
      <c r="E4183" s="58"/>
      <c r="F4183" s="58"/>
      <c r="G4183" s="58"/>
      <c r="H4183" s="60"/>
      <c r="I4183" s="60"/>
      <c r="J4183" s="60"/>
      <c r="K4183" s="60"/>
      <c r="M4183" s="61"/>
      <c r="N4183" s="61"/>
      <c r="O4183" s="62"/>
      <c r="P4183" s="125"/>
      <c r="W4183" s="62"/>
      <c r="X4183" s="62"/>
    </row>
    <row r="4184" spans="1:24" s="57" customFormat="1" x14ac:dyDescent="0.25">
      <c r="A4184" s="75"/>
      <c r="D4184" s="58"/>
      <c r="E4184" s="58"/>
      <c r="F4184" s="58"/>
      <c r="G4184" s="58"/>
      <c r="H4184" s="60"/>
      <c r="I4184" s="60"/>
      <c r="J4184" s="60"/>
      <c r="K4184" s="60"/>
      <c r="M4184" s="61"/>
      <c r="N4184" s="61"/>
      <c r="O4184" s="62"/>
      <c r="P4184" s="125"/>
      <c r="W4184" s="62"/>
      <c r="X4184" s="62"/>
    </row>
    <row r="4185" spans="1:24" s="57" customFormat="1" x14ac:dyDescent="0.25">
      <c r="A4185" s="75"/>
      <c r="D4185" s="58"/>
      <c r="E4185" s="58"/>
      <c r="F4185" s="58"/>
      <c r="G4185" s="58"/>
      <c r="H4185" s="60"/>
      <c r="I4185" s="60"/>
      <c r="J4185" s="60"/>
      <c r="K4185" s="60"/>
      <c r="M4185" s="61"/>
      <c r="N4185" s="61"/>
      <c r="O4185" s="62"/>
      <c r="P4185" s="125"/>
      <c r="W4185" s="62"/>
      <c r="X4185" s="62"/>
    </row>
    <row r="4186" spans="1:24" s="57" customFormat="1" x14ac:dyDescent="0.25">
      <c r="A4186" s="75"/>
      <c r="D4186" s="58"/>
      <c r="E4186" s="58"/>
      <c r="F4186" s="58"/>
      <c r="G4186" s="58"/>
      <c r="H4186" s="60"/>
      <c r="I4186" s="60"/>
      <c r="J4186" s="60"/>
      <c r="K4186" s="60"/>
      <c r="M4186" s="61"/>
      <c r="N4186" s="61"/>
      <c r="O4186" s="62"/>
      <c r="P4186" s="125"/>
      <c r="W4186" s="62"/>
      <c r="X4186" s="62"/>
    </row>
    <row r="4187" spans="1:24" s="57" customFormat="1" x14ac:dyDescent="0.25">
      <c r="A4187" s="75"/>
      <c r="D4187" s="58"/>
      <c r="E4187" s="58"/>
      <c r="F4187" s="58"/>
      <c r="G4187" s="58"/>
      <c r="H4187" s="60"/>
      <c r="I4187" s="60"/>
      <c r="J4187" s="60"/>
      <c r="K4187" s="60"/>
      <c r="M4187" s="61"/>
      <c r="N4187" s="61"/>
      <c r="O4187" s="62"/>
      <c r="P4187" s="125"/>
      <c r="W4187" s="62"/>
      <c r="X4187" s="62"/>
    </row>
    <row r="4188" spans="1:24" s="57" customFormat="1" x14ac:dyDescent="0.25">
      <c r="A4188" s="75"/>
      <c r="D4188" s="58"/>
      <c r="E4188" s="58"/>
      <c r="F4188" s="58"/>
      <c r="G4188" s="58"/>
      <c r="H4188" s="60"/>
      <c r="I4188" s="60"/>
      <c r="J4188" s="60"/>
      <c r="K4188" s="60"/>
      <c r="M4188" s="61"/>
      <c r="N4188" s="61"/>
      <c r="O4188" s="62"/>
      <c r="P4188" s="125"/>
      <c r="W4188" s="62"/>
      <c r="X4188" s="62"/>
    </row>
    <row r="4189" spans="1:24" s="57" customFormat="1" x14ac:dyDescent="0.25">
      <c r="A4189" s="75"/>
      <c r="D4189" s="58"/>
      <c r="E4189" s="58"/>
      <c r="F4189" s="58"/>
      <c r="G4189" s="58"/>
      <c r="H4189" s="60"/>
      <c r="I4189" s="60"/>
      <c r="J4189" s="60"/>
      <c r="K4189" s="60"/>
      <c r="M4189" s="61"/>
      <c r="N4189" s="61"/>
      <c r="O4189" s="62"/>
      <c r="P4189" s="125"/>
      <c r="W4189" s="62"/>
      <c r="X4189" s="62"/>
    </row>
    <row r="4190" spans="1:24" s="57" customFormat="1" x14ac:dyDescent="0.25">
      <c r="A4190" s="75"/>
      <c r="D4190" s="58"/>
      <c r="E4190" s="58"/>
      <c r="F4190" s="58"/>
      <c r="G4190" s="58"/>
      <c r="H4190" s="60"/>
      <c r="I4190" s="60"/>
      <c r="J4190" s="60"/>
      <c r="K4190" s="60"/>
      <c r="M4190" s="61"/>
      <c r="N4190" s="61"/>
      <c r="O4190" s="62"/>
      <c r="P4190" s="125"/>
      <c r="W4190" s="62"/>
      <c r="X4190" s="62"/>
    </row>
    <row r="4191" spans="1:24" s="57" customFormat="1" x14ac:dyDescent="0.25">
      <c r="A4191" s="75"/>
      <c r="D4191" s="58"/>
      <c r="E4191" s="58"/>
      <c r="F4191" s="58"/>
      <c r="G4191" s="58"/>
      <c r="H4191" s="60"/>
      <c r="I4191" s="60"/>
      <c r="J4191" s="60"/>
      <c r="K4191" s="60"/>
      <c r="M4191" s="61"/>
      <c r="N4191" s="61"/>
      <c r="O4191" s="62"/>
      <c r="P4191" s="125"/>
      <c r="W4191" s="62"/>
      <c r="X4191" s="62"/>
    </row>
    <row r="4192" spans="1:24" s="57" customFormat="1" x14ac:dyDescent="0.25">
      <c r="A4192" s="75"/>
      <c r="D4192" s="58"/>
      <c r="E4192" s="58"/>
      <c r="F4192" s="58"/>
      <c r="G4192" s="58"/>
      <c r="H4192" s="60"/>
      <c r="I4192" s="60"/>
      <c r="J4192" s="60"/>
      <c r="K4192" s="60"/>
      <c r="M4192" s="61"/>
      <c r="N4192" s="61"/>
      <c r="O4192" s="62"/>
      <c r="P4192" s="125"/>
      <c r="W4192" s="62"/>
      <c r="X4192" s="62"/>
    </row>
    <row r="4193" spans="1:24" s="57" customFormat="1" x14ac:dyDescent="0.25">
      <c r="A4193" s="75"/>
      <c r="D4193" s="58"/>
      <c r="E4193" s="58"/>
      <c r="F4193" s="58"/>
      <c r="G4193" s="58"/>
      <c r="H4193" s="60"/>
      <c r="I4193" s="60"/>
      <c r="J4193" s="60"/>
      <c r="K4193" s="60"/>
      <c r="M4193" s="61"/>
      <c r="N4193" s="61"/>
      <c r="O4193" s="62"/>
      <c r="P4193" s="125"/>
      <c r="W4193" s="62"/>
      <c r="X4193" s="62"/>
    </row>
    <row r="4194" spans="1:24" s="57" customFormat="1" x14ac:dyDescent="0.25">
      <c r="A4194" s="75"/>
      <c r="D4194" s="58"/>
      <c r="E4194" s="58"/>
      <c r="F4194" s="58"/>
      <c r="G4194" s="58"/>
      <c r="H4194" s="60"/>
      <c r="I4194" s="60"/>
      <c r="J4194" s="60"/>
      <c r="K4194" s="60"/>
      <c r="M4194" s="61"/>
      <c r="N4194" s="61"/>
      <c r="O4194" s="62"/>
      <c r="P4194" s="125"/>
      <c r="W4194" s="62"/>
      <c r="X4194" s="62"/>
    </row>
    <row r="4195" spans="1:24" s="57" customFormat="1" x14ac:dyDescent="0.25">
      <c r="A4195" s="75"/>
      <c r="D4195" s="58"/>
      <c r="E4195" s="58"/>
      <c r="F4195" s="58"/>
      <c r="G4195" s="58"/>
      <c r="H4195" s="60"/>
      <c r="I4195" s="60"/>
      <c r="J4195" s="60"/>
      <c r="K4195" s="60"/>
      <c r="M4195" s="61"/>
      <c r="N4195" s="61"/>
      <c r="O4195" s="62"/>
      <c r="P4195" s="125"/>
      <c r="W4195" s="62"/>
      <c r="X4195" s="62"/>
    </row>
    <row r="4196" spans="1:24" s="57" customFormat="1" x14ac:dyDescent="0.25">
      <c r="A4196" s="75"/>
      <c r="D4196" s="58"/>
      <c r="E4196" s="58"/>
      <c r="F4196" s="58"/>
      <c r="G4196" s="58"/>
      <c r="H4196" s="60"/>
      <c r="I4196" s="60"/>
      <c r="J4196" s="60"/>
      <c r="K4196" s="60"/>
      <c r="M4196" s="61"/>
      <c r="N4196" s="61"/>
      <c r="O4196" s="62"/>
      <c r="P4196" s="125"/>
      <c r="W4196" s="62"/>
      <c r="X4196" s="62"/>
    </row>
    <row r="4197" spans="1:24" s="57" customFormat="1" x14ac:dyDescent="0.25">
      <c r="A4197" s="75"/>
      <c r="D4197" s="58"/>
      <c r="E4197" s="58"/>
      <c r="F4197" s="58"/>
      <c r="G4197" s="58"/>
      <c r="H4197" s="60"/>
      <c r="I4197" s="60"/>
      <c r="J4197" s="60"/>
      <c r="K4197" s="60"/>
      <c r="M4197" s="61"/>
      <c r="N4197" s="61"/>
      <c r="O4197" s="62"/>
      <c r="P4197" s="125"/>
      <c r="W4197" s="62"/>
      <c r="X4197" s="62"/>
    </row>
    <row r="4198" spans="1:24" s="57" customFormat="1" x14ac:dyDescent="0.25">
      <c r="A4198" s="75"/>
      <c r="D4198" s="58"/>
      <c r="E4198" s="58"/>
      <c r="F4198" s="58"/>
      <c r="G4198" s="58"/>
      <c r="H4198" s="60"/>
      <c r="I4198" s="60"/>
      <c r="J4198" s="60"/>
      <c r="K4198" s="60"/>
      <c r="M4198" s="61"/>
      <c r="N4198" s="61"/>
      <c r="O4198" s="62"/>
      <c r="P4198" s="125"/>
      <c r="W4198" s="62"/>
      <c r="X4198" s="62"/>
    </row>
    <row r="4199" spans="1:24" s="57" customFormat="1" x14ac:dyDescent="0.25">
      <c r="A4199" s="75"/>
      <c r="D4199" s="58"/>
      <c r="E4199" s="58"/>
      <c r="F4199" s="58"/>
      <c r="G4199" s="58"/>
      <c r="H4199" s="60"/>
      <c r="I4199" s="60"/>
      <c r="J4199" s="60"/>
      <c r="K4199" s="60"/>
      <c r="M4199" s="61"/>
      <c r="N4199" s="61"/>
      <c r="O4199" s="62"/>
      <c r="P4199" s="125"/>
      <c r="W4199" s="62"/>
      <c r="X4199" s="62"/>
    </row>
    <row r="4200" spans="1:24" s="57" customFormat="1" x14ac:dyDescent="0.25">
      <c r="A4200" s="75"/>
      <c r="D4200" s="58"/>
      <c r="E4200" s="58"/>
      <c r="F4200" s="58"/>
      <c r="G4200" s="58"/>
      <c r="H4200" s="60"/>
      <c r="I4200" s="60"/>
      <c r="J4200" s="60"/>
      <c r="K4200" s="60"/>
      <c r="M4200" s="61"/>
      <c r="N4200" s="61"/>
      <c r="O4200" s="62"/>
      <c r="P4200" s="125"/>
      <c r="W4200" s="62"/>
      <c r="X4200" s="62"/>
    </row>
    <row r="4201" spans="1:24" s="57" customFormat="1" x14ac:dyDescent="0.25">
      <c r="A4201" s="75"/>
      <c r="D4201" s="58"/>
      <c r="E4201" s="58"/>
      <c r="F4201" s="58"/>
      <c r="G4201" s="58"/>
      <c r="H4201" s="60"/>
      <c r="I4201" s="60"/>
      <c r="J4201" s="60"/>
      <c r="K4201" s="60"/>
      <c r="M4201" s="61"/>
      <c r="N4201" s="61"/>
      <c r="O4201" s="62"/>
      <c r="P4201" s="125"/>
      <c r="W4201" s="62"/>
      <c r="X4201" s="62"/>
    </row>
    <row r="4202" spans="1:24" s="57" customFormat="1" x14ac:dyDescent="0.25">
      <c r="A4202" s="75"/>
      <c r="D4202" s="58"/>
      <c r="E4202" s="58"/>
      <c r="F4202" s="58"/>
      <c r="G4202" s="58"/>
      <c r="H4202" s="60"/>
      <c r="I4202" s="60"/>
      <c r="J4202" s="60"/>
      <c r="K4202" s="60"/>
      <c r="M4202" s="61"/>
      <c r="N4202" s="61"/>
      <c r="O4202" s="62"/>
      <c r="P4202" s="125"/>
      <c r="W4202" s="62"/>
      <c r="X4202" s="62"/>
    </row>
    <row r="4203" spans="1:24" s="57" customFormat="1" x14ac:dyDescent="0.25">
      <c r="A4203" s="75"/>
      <c r="D4203" s="58"/>
      <c r="E4203" s="58"/>
      <c r="F4203" s="58"/>
      <c r="G4203" s="58"/>
      <c r="H4203" s="60"/>
      <c r="I4203" s="60"/>
      <c r="J4203" s="60"/>
      <c r="K4203" s="60"/>
      <c r="M4203" s="61"/>
      <c r="N4203" s="61"/>
      <c r="O4203" s="62"/>
      <c r="P4203" s="125"/>
      <c r="W4203" s="62"/>
      <c r="X4203" s="62"/>
    </row>
    <row r="4204" spans="1:24" s="57" customFormat="1" x14ac:dyDescent="0.25">
      <c r="A4204" s="75"/>
      <c r="D4204" s="58"/>
      <c r="E4204" s="58"/>
      <c r="F4204" s="58"/>
      <c r="G4204" s="58"/>
      <c r="H4204" s="60"/>
      <c r="I4204" s="60"/>
      <c r="J4204" s="60"/>
      <c r="K4204" s="60"/>
      <c r="M4204" s="61"/>
      <c r="N4204" s="61"/>
      <c r="O4204" s="62"/>
      <c r="P4204" s="125"/>
      <c r="W4204" s="62"/>
      <c r="X4204" s="62"/>
    </row>
    <row r="4205" spans="1:24" s="57" customFormat="1" x14ac:dyDescent="0.25">
      <c r="A4205" s="75"/>
      <c r="D4205" s="58"/>
      <c r="E4205" s="58"/>
      <c r="F4205" s="58"/>
      <c r="G4205" s="58"/>
      <c r="H4205" s="60"/>
      <c r="I4205" s="60"/>
      <c r="J4205" s="60"/>
      <c r="K4205" s="60"/>
      <c r="M4205" s="61"/>
      <c r="N4205" s="61"/>
      <c r="O4205" s="62"/>
      <c r="P4205" s="125"/>
      <c r="W4205" s="62"/>
      <c r="X4205" s="62"/>
    </row>
    <row r="4206" spans="1:24" s="57" customFormat="1" x14ac:dyDescent="0.25">
      <c r="A4206" s="75"/>
      <c r="D4206" s="58"/>
      <c r="E4206" s="58"/>
      <c r="F4206" s="58"/>
      <c r="G4206" s="58"/>
      <c r="H4206" s="60"/>
      <c r="I4206" s="60"/>
      <c r="J4206" s="60"/>
      <c r="K4206" s="60"/>
      <c r="M4206" s="61"/>
      <c r="N4206" s="61"/>
      <c r="O4206" s="62"/>
      <c r="P4206" s="125"/>
      <c r="W4206" s="62"/>
      <c r="X4206" s="62"/>
    </row>
    <row r="4207" spans="1:24" s="57" customFormat="1" x14ac:dyDescent="0.25">
      <c r="A4207" s="75"/>
      <c r="D4207" s="58"/>
      <c r="E4207" s="58"/>
      <c r="F4207" s="58"/>
      <c r="G4207" s="58"/>
      <c r="H4207" s="60"/>
      <c r="I4207" s="60"/>
      <c r="J4207" s="60"/>
      <c r="K4207" s="60"/>
      <c r="M4207" s="61"/>
      <c r="N4207" s="61"/>
      <c r="O4207" s="62"/>
      <c r="P4207" s="125"/>
      <c r="W4207" s="62"/>
      <c r="X4207" s="62"/>
    </row>
    <row r="4208" spans="1:24" s="57" customFormat="1" x14ac:dyDescent="0.25">
      <c r="A4208" s="75"/>
      <c r="D4208" s="58"/>
      <c r="E4208" s="58"/>
      <c r="F4208" s="58"/>
      <c r="G4208" s="58"/>
      <c r="H4208" s="60"/>
      <c r="I4208" s="60"/>
      <c r="J4208" s="60"/>
      <c r="K4208" s="60"/>
      <c r="M4208" s="61"/>
      <c r="N4208" s="61"/>
      <c r="O4208" s="62"/>
      <c r="P4208" s="125"/>
      <c r="W4208" s="62"/>
      <c r="X4208" s="62"/>
    </row>
    <row r="4209" spans="1:24" s="57" customFormat="1" x14ac:dyDescent="0.25">
      <c r="A4209" s="75"/>
      <c r="D4209" s="58"/>
      <c r="E4209" s="58"/>
      <c r="F4209" s="58"/>
      <c r="G4209" s="58"/>
      <c r="H4209" s="60"/>
      <c r="I4209" s="60"/>
      <c r="J4209" s="60"/>
      <c r="K4209" s="60"/>
      <c r="M4209" s="61"/>
      <c r="N4209" s="61"/>
      <c r="O4209" s="62"/>
      <c r="P4209" s="125"/>
      <c r="W4209" s="62"/>
      <c r="X4209" s="62"/>
    </row>
    <row r="4210" spans="1:24" s="57" customFormat="1" x14ac:dyDescent="0.25">
      <c r="A4210" s="75"/>
      <c r="D4210" s="58"/>
      <c r="E4210" s="58"/>
      <c r="F4210" s="58"/>
      <c r="G4210" s="58"/>
      <c r="H4210" s="60"/>
      <c r="I4210" s="60"/>
      <c r="J4210" s="60"/>
      <c r="K4210" s="60"/>
      <c r="M4210" s="61"/>
      <c r="N4210" s="61"/>
      <c r="O4210" s="62"/>
      <c r="P4210" s="125"/>
      <c r="W4210" s="62"/>
      <c r="X4210" s="62"/>
    </row>
    <row r="4211" spans="1:24" s="57" customFormat="1" x14ac:dyDescent="0.25">
      <c r="A4211" s="75"/>
      <c r="D4211" s="58"/>
      <c r="E4211" s="58"/>
      <c r="F4211" s="58"/>
      <c r="G4211" s="58"/>
      <c r="H4211" s="60"/>
      <c r="I4211" s="60"/>
      <c r="J4211" s="60"/>
      <c r="K4211" s="60"/>
      <c r="M4211" s="61"/>
      <c r="N4211" s="61"/>
      <c r="O4211" s="62"/>
      <c r="P4211" s="125"/>
      <c r="W4211" s="62"/>
      <c r="X4211" s="62"/>
    </row>
    <row r="4212" spans="1:24" s="57" customFormat="1" x14ac:dyDescent="0.25">
      <c r="A4212" s="75"/>
      <c r="D4212" s="58"/>
      <c r="E4212" s="58"/>
      <c r="F4212" s="58"/>
      <c r="G4212" s="58"/>
      <c r="H4212" s="60"/>
      <c r="I4212" s="60"/>
      <c r="J4212" s="60"/>
      <c r="K4212" s="60"/>
      <c r="M4212" s="61"/>
      <c r="N4212" s="61"/>
      <c r="O4212" s="62"/>
      <c r="P4212" s="125"/>
      <c r="W4212" s="62"/>
      <c r="X4212" s="62"/>
    </row>
    <row r="4213" spans="1:24" s="57" customFormat="1" x14ac:dyDescent="0.25">
      <c r="A4213" s="75"/>
      <c r="D4213" s="58"/>
      <c r="E4213" s="58"/>
      <c r="F4213" s="58"/>
      <c r="G4213" s="58"/>
      <c r="H4213" s="60"/>
      <c r="I4213" s="60"/>
      <c r="J4213" s="60"/>
      <c r="K4213" s="60"/>
      <c r="M4213" s="61"/>
      <c r="N4213" s="61"/>
      <c r="O4213" s="62"/>
      <c r="P4213" s="125"/>
      <c r="W4213" s="62"/>
      <c r="X4213" s="62"/>
    </row>
    <row r="4214" spans="1:24" s="57" customFormat="1" x14ac:dyDescent="0.25">
      <c r="A4214" s="75"/>
      <c r="D4214" s="58"/>
      <c r="E4214" s="58"/>
      <c r="F4214" s="58"/>
      <c r="G4214" s="58"/>
      <c r="H4214" s="60"/>
      <c r="I4214" s="60"/>
      <c r="J4214" s="60"/>
      <c r="K4214" s="60"/>
      <c r="M4214" s="61"/>
      <c r="N4214" s="61"/>
      <c r="O4214" s="62"/>
      <c r="P4214" s="125"/>
      <c r="W4214" s="62"/>
      <c r="X4214" s="62"/>
    </row>
    <row r="4215" spans="1:24" s="57" customFormat="1" x14ac:dyDescent="0.25">
      <c r="A4215" s="75"/>
      <c r="D4215" s="58"/>
      <c r="E4215" s="58"/>
      <c r="F4215" s="58"/>
      <c r="G4215" s="58"/>
      <c r="H4215" s="60"/>
      <c r="I4215" s="60"/>
      <c r="J4215" s="60"/>
      <c r="K4215" s="60"/>
      <c r="M4215" s="61"/>
      <c r="N4215" s="61"/>
      <c r="O4215" s="62"/>
      <c r="P4215" s="125"/>
      <c r="W4215" s="62"/>
      <c r="X4215" s="62"/>
    </row>
    <row r="4216" spans="1:24" s="57" customFormat="1" x14ac:dyDescent="0.25">
      <c r="A4216" s="75"/>
      <c r="D4216" s="58"/>
      <c r="E4216" s="58"/>
      <c r="F4216" s="58"/>
      <c r="G4216" s="58"/>
      <c r="H4216" s="60"/>
      <c r="I4216" s="60"/>
      <c r="J4216" s="60"/>
      <c r="K4216" s="60"/>
      <c r="M4216" s="61"/>
      <c r="N4216" s="61"/>
      <c r="O4216" s="62"/>
      <c r="P4216" s="125"/>
      <c r="W4216" s="62"/>
      <c r="X4216" s="62"/>
    </row>
    <row r="4217" spans="1:24" s="57" customFormat="1" x14ac:dyDescent="0.25">
      <c r="A4217" s="75"/>
      <c r="D4217" s="58"/>
      <c r="E4217" s="58"/>
      <c r="F4217" s="58"/>
      <c r="G4217" s="58"/>
      <c r="H4217" s="60"/>
      <c r="I4217" s="60"/>
      <c r="J4217" s="60"/>
      <c r="K4217" s="60"/>
      <c r="M4217" s="61"/>
      <c r="N4217" s="61"/>
      <c r="O4217" s="62"/>
      <c r="P4217" s="125"/>
      <c r="W4217" s="62"/>
      <c r="X4217" s="62"/>
    </row>
    <row r="4218" spans="1:24" s="57" customFormat="1" x14ac:dyDescent="0.25">
      <c r="A4218" s="75"/>
      <c r="D4218" s="58"/>
      <c r="E4218" s="58"/>
      <c r="F4218" s="58"/>
      <c r="G4218" s="58"/>
      <c r="H4218" s="60"/>
      <c r="I4218" s="60"/>
      <c r="J4218" s="60"/>
      <c r="K4218" s="60"/>
      <c r="M4218" s="61"/>
      <c r="N4218" s="61"/>
      <c r="O4218" s="62"/>
      <c r="P4218" s="125"/>
      <c r="W4218" s="62"/>
      <c r="X4218" s="62"/>
    </row>
    <row r="4219" spans="1:24" s="57" customFormat="1" x14ac:dyDescent="0.25">
      <c r="A4219" s="75"/>
      <c r="D4219" s="58"/>
      <c r="E4219" s="58"/>
      <c r="F4219" s="58"/>
      <c r="G4219" s="58"/>
      <c r="H4219" s="60"/>
      <c r="I4219" s="60"/>
      <c r="J4219" s="60"/>
      <c r="K4219" s="60"/>
      <c r="M4219" s="61"/>
      <c r="N4219" s="61"/>
      <c r="O4219" s="62"/>
      <c r="P4219" s="125"/>
      <c r="W4219" s="62"/>
      <c r="X4219" s="62"/>
    </row>
    <row r="4220" spans="1:24" s="57" customFormat="1" x14ac:dyDescent="0.25">
      <c r="A4220" s="75"/>
      <c r="D4220" s="58"/>
      <c r="E4220" s="58"/>
      <c r="F4220" s="58"/>
      <c r="G4220" s="58"/>
      <c r="H4220" s="60"/>
      <c r="I4220" s="60"/>
      <c r="J4220" s="60"/>
      <c r="K4220" s="60"/>
      <c r="M4220" s="61"/>
      <c r="N4220" s="61"/>
      <c r="O4220" s="62"/>
      <c r="P4220" s="125"/>
      <c r="W4220" s="62"/>
      <c r="X4220" s="62"/>
    </row>
    <row r="4221" spans="1:24" s="57" customFormat="1" x14ac:dyDescent="0.25">
      <c r="A4221" s="75"/>
      <c r="D4221" s="58"/>
      <c r="E4221" s="58"/>
      <c r="F4221" s="58"/>
      <c r="G4221" s="58"/>
      <c r="H4221" s="60"/>
      <c r="I4221" s="60"/>
      <c r="J4221" s="60"/>
      <c r="K4221" s="60"/>
      <c r="M4221" s="61"/>
      <c r="N4221" s="61"/>
      <c r="O4221" s="62"/>
      <c r="P4221" s="125"/>
      <c r="W4221" s="62"/>
      <c r="X4221" s="62"/>
    </row>
    <row r="4222" spans="1:24" s="57" customFormat="1" x14ac:dyDescent="0.25">
      <c r="A4222" s="75"/>
      <c r="D4222" s="58"/>
      <c r="E4222" s="58"/>
      <c r="F4222" s="58"/>
      <c r="G4222" s="58"/>
      <c r="H4222" s="60"/>
      <c r="I4222" s="60"/>
      <c r="J4222" s="60"/>
      <c r="K4222" s="60"/>
      <c r="M4222" s="61"/>
      <c r="N4222" s="61"/>
      <c r="O4222" s="62"/>
      <c r="P4222" s="125"/>
      <c r="W4222" s="62"/>
      <c r="X4222" s="62"/>
    </row>
    <row r="4223" spans="1:24" s="57" customFormat="1" x14ac:dyDescent="0.25">
      <c r="A4223" s="75"/>
      <c r="D4223" s="58"/>
      <c r="E4223" s="58"/>
      <c r="F4223" s="58"/>
      <c r="G4223" s="58"/>
      <c r="H4223" s="60"/>
      <c r="I4223" s="60"/>
      <c r="J4223" s="60"/>
      <c r="K4223" s="60"/>
      <c r="M4223" s="61"/>
      <c r="N4223" s="61"/>
      <c r="O4223" s="62"/>
      <c r="P4223" s="125"/>
      <c r="W4223" s="62"/>
      <c r="X4223" s="62"/>
    </row>
    <row r="4224" spans="1:24" s="57" customFormat="1" x14ac:dyDescent="0.25">
      <c r="A4224" s="75"/>
      <c r="D4224" s="58"/>
      <c r="E4224" s="58"/>
      <c r="F4224" s="58"/>
      <c r="G4224" s="58"/>
      <c r="H4224" s="60"/>
      <c r="I4224" s="60"/>
      <c r="J4224" s="60"/>
      <c r="K4224" s="60"/>
      <c r="M4224" s="61"/>
      <c r="N4224" s="61"/>
      <c r="O4224" s="62"/>
      <c r="P4224" s="125"/>
      <c r="W4224" s="62"/>
      <c r="X4224" s="62"/>
    </row>
    <row r="4225" spans="1:24" s="57" customFormat="1" x14ac:dyDescent="0.25">
      <c r="A4225" s="75"/>
      <c r="D4225" s="58"/>
      <c r="E4225" s="58"/>
      <c r="F4225" s="58"/>
      <c r="G4225" s="58"/>
      <c r="H4225" s="60"/>
      <c r="I4225" s="60"/>
      <c r="J4225" s="60"/>
      <c r="K4225" s="60"/>
      <c r="M4225" s="61"/>
      <c r="N4225" s="61"/>
      <c r="O4225" s="62"/>
      <c r="P4225" s="125"/>
      <c r="W4225" s="62"/>
      <c r="X4225" s="62"/>
    </row>
    <row r="4226" spans="1:24" s="57" customFormat="1" x14ac:dyDescent="0.25">
      <c r="A4226" s="75"/>
      <c r="D4226" s="58"/>
      <c r="E4226" s="58"/>
      <c r="F4226" s="58"/>
      <c r="G4226" s="58"/>
      <c r="H4226" s="60"/>
      <c r="I4226" s="60"/>
      <c r="J4226" s="60"/>
      <c r="K4226" s="60"/>
      <c r="M4226" s="61"/>
      <c r="N4226" s="61"/>
      <c r="O4226" s="62"/>
      <c r="P4226" s="125"/>
      <c r="W4226" s="62"/>
      <c r="X4226" s="62"/>
    </row>
    <row r="4227" spans="1:24" s="57" customFormat="1" x14ac:dyDescent="0.25">
      <c r="A4227" s="75"/>
      <c r="D4227" s="58"/>
      <c r="E4227" s="58"/>
      <c r="F4227" s="58"/>
      <c r="G4227" s="58"/>
      <c r="H4227" s="60"/>
      <c r="I4227" s="60"/>
      <c r="J4227" s="60"/>
      <c r="K4227" s="60"/>
      <c r="M4227" s="61"/>
      <c r="N4227" s="61"/>
      <c r="O4227" s="62"/>
      <c r="P4227" s="125"/>
      <c r="W4227" s="62"/>
      <c r="X4227" s="62"/>
    </row>
    <row r="4228" spans="1:24" s="57" customFormat="1" x14ac:dyDescent="0.25">
      <c r="A4228" s="75"/>
      <c r="D4228" s="58"/>
      <c r="E4228" s="58"/>
      <c r="F4228" s="58"/>
      <c r="G4228" s="58"/>
      <c r="H4228" s="60"/>
      <c r="I4228" s="60"/>
      <c r="J4228" s="60"/>
      <c r="K4228" s="60"/>
      <c r="M4228" s="61"/>
      <c r="N4228" s="61"/>
      <c r="O4228" s="62"/>
      <c r="P4228" s="125"/>
      <c r="W4228" s="62"/>
      <c r="X4228" s="62"/>
    </row>
    <row r="4229" spans="1:24" s="57" customFormat="1" x14ac:dyDescent="0.25">
      <c r="A4229" s="75"/>
      <c r="D4229" s="58"/>
      <c r="E4229" s="58"/>
      <c r="F4229" s="58"/>
      <c r="G4229" s="58"/>
      <c r="H4229" s="60"/>
      <c r="I4229" s="60"/>
      <c r="J4229" s="60"/>
      <c r="K4229" s="60"/>
      <c r="M4229" s="61"/>
      <c r="N4229" s="61"/>
      <c r="O4229" s="62"/>
      <c r="P4229" s="125"/>
      <c r="W4229" s="62"/>
      <c r="X4229" s="62"/>
    </row>
    <row r="4230" spans="1:24" s="57" customFormat="1" x14ac:dyDescent="0.25">
      <c r="A4230" s="75"/>
      <c r="D4230" s="58"/>
      <c r="E4230" s="58"/>
      <c r="F4230" s="58"/>
      <c r="G4230" s="58"/>
      <c r="H4230" s="60"/>
      <c r="I4230" s="60"/>
      <c r="J4230" s="60"/>
      <c r="K4230" s="60"/>
      <c r="M4230" s="61"/>
      <c r="N4230" s="61"/>
      <c r="O4230" s="62"/>
      <c r="P4230" s="125"/>
      <c r="W4230" s="62"/>
      <c r="X4230" s="62"/>
    </row>
    <row r="4231" spans="1:24" s="57" customFormat="1" x14ac:dyDescent="0.25">
      <c r="A4231" s="75"/>
      <c r="D4231" s="58"/>
      <c r="E4231" s="58"/>
      <c r="F4231" s="58"/>
      <c r="G4231" s="58"/>
      <c r="H4231" s="60"/>
      <c r="I4231" s="60"/>
      <c r="J4231" s="60"/>
      <c r="K4231" s="60"/>
      <c r="M4231" s="61"/>
      <c r="N4231" s="61"/>
      <c r="O4231" s="62"/>
      <c r="P4231" s="125"/>
      <c r="W4231" s="62"/>
      <c r="X4231" s="62"/>
    </row>
    <row r="4232" spans="1:24" s="57" customFormat="1" x14ac:dyDescent="0.25">
      <c r="A4232" s="75"/>
      <c r="D4232" s="58"/>
      <c r="E4232" s="58"/>
      <c r="F4232" s="58"/>
      <c r="G4232" s="58"/>
      <c r="H4232" s="60"/>
      <c r="I4232" s="60"/>
      <c r="J4232" s="60"/>
      <c r="K4232" s="60"/>
      <c r="M4232" s="61"/>
      <c r="N4232" s="61"/>
      <c r="O4232" s="62"/>
      <c r="P4232" s="125"/>
      <c r="W4232" s="62"/>
      <c r="X4232" s="62"/>
    </row>
    <row r="4233" spans="1:24" s="57" customFormat="1" x14ac:dyDescent="0.25">
      <c r="A4233" s="75"/>
      <c r="D4233" s="58"/>
      <c r="E4233" s="58"/>
      <c r="F4233" s="58"/>
      <c r="G4233" s="58"/>
      <c r="H4233" s="60"/>
      <c r="I4233" s="60"/>
      <c r="J4233" s="60"/>
      <c r="K4233" s="60"/>
      <c r="M4233" s="61"/>
      <c r="N4233" s="61"/>
      <c r="O4233" s="62"/>
      <c r="P4233" s="125"/>
      <c r="W4233" s="62"/>
      <c r="X4233" s="62"/>
    </row>
    <row r="4234" spans="1:24" s="57" customFormat="1" x14ac:dyDescent="0.25">
      <c r="A4234" s="75"/>
      <c r="D4234" s="58"/>
      <c r="E4234" s="58"/>
      <c r="F4234" s="58"/>
      <c r="G4234" s="58"/>
      <c r="H4234" s="60"/>
      <c r="I4234" s="60"/>
      <c r="J4234" s="60"/>
      <c r="K4234" s="60"/>
      <c r="M4234" s="61"/>
      <c r="N4234" s="61"/>
      <c r="O4234" s="62"/>
      <c r="P4234" s="125"/>
      <c r="W4234" s="62"/>
      <c r="X4234" s="62"/>
    </row>
    <row r="4235" spans="1:24" s="57" customFormat="1" x14ac:dyDescent="0.25">
      <c r="A4235" s="75"/>
      <c r="D4235" s="58"/>
      <c r="E4235" s="58"/>
      <c r="F4235" s="58"/>
      <c r="G4235" s="58"/>
      <c r="H4235" s="60"/>
      <c r="I4235" s="60"/>
      <c r="J4235" s="60"/>
      <c r="K4235" s="60"/>
      <c r="M4235" s="61"/>
      <c r="N4235" s="61"/>
      <c r="O4235" s="62"/>
      <c r="P4235" s="125"/>
      <c r="W4235" s="62"/>
      <c r="X4235" s="62"/>
    </row>
    <row r="4236" spans="1:24" s="57" customFormat="1" x14ac:dyDescent="0.25">
      <c r="A4236" s="75"/>
      <c r="D4236" s="58"/>
      <c r="E4236" s="58"/>
      <c r="F4236" s="58"/>
      <c r="G4236" s="58"/>
      <c r="H4236" s="60"/>
      <c r="I4236" s="60"/>
      <c r="J4236" s="60"/>
      <c r="K4236" s="60"/>
      <c r="M4236" s="61"/>
      <c r="N4236" s="61"/>
      <c r="O4236" s="62"/>
      <c r="P4236" s="125"/>
      <c r="W4236" s="62"/>
      <c r="X4236" s="62"/>
    </row>
    <row r="4237" spans="1:24" s="57" customFormat="1" x14ac:dyDescent="0.25">
      <c r="A4237" s="75"/>
      <c r="D4237" s="58"/>
      <c r="E4237" s="58"/>
      <c r="F4237" s="58"/>
      <c r="G4237" s="58"/>
      <c r="H4237" s="60"/>
      <c r="I4237" s="60"/>
      <c r="J4237" s="60"/>
      <c r="K4237" s="60"/>
      <c r="M4237" s="61"/>
      <c r="N4237" s="61"/>
      <c r="O4237" s="62"/>
      <c r="P4237" s="125"/>
      <c r="W4237" s="62"/>
      <c r="X4237" s="62"/>
    </row>
    <row r="4238" spans="1:24" s="57" customFormat="1" x14ac:dyDescent="0.25">
      <c r="A4238" s="75"/>
      <c r="D4238" s="58"/>
      <c r="E4238" s="58"/>
      <c r="F4238" s="58"/>
      <c r="G4238" s="58"/>
      <c r="H4238" s="60"/>
      <c r="I4238" s="60"/>
      <c r="J4238" s="60"/>
      <c r="K4238" s="60"/>
      <c r="M4238" s="61"/>
      <c r="N4238" s="61"/>
      <c r="O4238" s="62"/>
      <c r="P4238" s="125"/>
      <c r="W4238" s="62"/>
      <c r="X4238" s="62"/>
    </row>
    <row r="4239" spans="1:24" s="57" customFormat="1" x14ac:dyDescent="0.25">
      <c r="A4239" s="75"/>
      <c r="D4239" s="58"/>
      <c r="E4239" s="58"/>
      <c r="F4239" s="58"/>
      <c r="G4239" s="58"/>
      <c r="H4239" s="60"/>
      <c r="I4239" s="60"/>
      <c r="J4239" s="60"/>
      <c r="K4239" s="60"/>
      <c r="M4239" s="61"/>
      <c r="N4239" s="61"/>
      <c r="O4239" s="62"/>
      <c r="P4239" s="125"/>
      <c r="W4239" s="62"/>
      <c r="X4239" s="62"/>
    </row>
    <row r="4240" spans="1:24" s="57" customFormat="1" x14ac:dyDescent="0.25">
      <c r="A4240" s="75"/>
      <c r="D4240" s="58"/>
      <c r="E4240" s="58"/>
      <c r="F4240" s="58"/>
      <c r="G4240" s="58"/>
      <c r="H4240" s="60"/>
      <c r="I4240" s="60"/>
      <c r="J4240" s="60"/>
      <c r="K4240" s="60"/>
      <c r="M4240" s="61"/>
      <c r="N4240" s="61"/>
      <c r="O4240" s="62"/>
      <c r="P4240" s="125"/>
      <c r="W4240" s="62"/>
      <c r="X4240" s="62"/>
    </row>
    <row r="4241" spans="1:24" s="57" customFormat="1" x14ac:dyDescent="0.25">
      <c r="A4241" s="75"/>
      <c r="D4241" s="58"/>
      <c r="E4241" s="58"/>
      <c r="F4241" s="58"/>
      <c r="G4241" s="58"/>
      <c r="H4241" s="60"/>
      <c r="I4241" s="60"/>
      <c r="J4241" s="60"/>
      <c r="K4241" s="60"/>
      <c r="M4241" s="61"/>
      <c r="N4241" s="61"/>
      <c r="O4241" s="62"/>
      <c r="P4241" s="125"/>
      <c r="W4241" s="62"/>
      <c r="X4241" s="62"/>
    </row>
    <row r="4242" spans="1:24" s="57" customFormat="1" x14ac:dyDescent="0.25">
      <c r="A4242" s="75"/>
      <c r="D4242" s="58"/>
      <c r="E4242" s="58"/>
      <c r="F4242" s="58"/>
      <c r="G4242" s="58"/>
      <c r="H4242" s="60"/>
      <c r="I4242" s="60"/>
      <c r="J4242" s="60"/>
      <c r="K4242" s="60"/>
      <c r="M4242" s="61"/>
      <c r="N4242" s="61"/>
      <c r="O4242" s="62"/>
      <c r="P4242" s="125"/>
      <c r="W4242" s="62"/>
      <c r="X4242" s="62"/>
    </row>
    <row r="4243" spans="1:24" s="57" customFormat="1" x14ac:dyDescent="0.25">
      <c r="A4243" s="75"/>
      <c r="D4243" s="58"/>
      <c r="E4243" s="58"/>
      <c r="F4243" s="58"/>
      <c r="G4243" s="58"/>
      <c r="H4243" s="60"/>
      <c r="I4243" s="60"/>
      <c r="J4243" s="60"/>
      <c r="K4243" s="60"/>
      <c r="M4243" s="61"/>
      <c r="N4243" s="61"/>
      <c r="O4243" s="62"/>
      <c r="P4243" s="125"/>
      <c r="W4243" s="62"/>
      <c r="X4243" s="62"/>
    </row>
    <row r="4244" spans="1:24" s="57" customFormat="1" x14ac:dyDescent="0.25">
      <c r="A4244" s="75"/>
      <c r="D4244" s="58"/>
      <c r="E4244" s="58"/>
      <c r="F4244" s="58"/>
      <c r="G4244" s="58"/>
      <c r="H4244" s="60"/>
      <c r="I4244" s="60"/>
      <c r="J4244" s="60"/>
      <c r="K4244" s="60"/>
      <c r="M4244" s="61"/>
      <c r="N4244" s="61"/>
      <c r="O4244" s="62"/>
      <c r="P4244" s="125"/>
      <c r="W4244" s="62"/>
      <c r="X4244" s="62"/>
    </row>
    <row r="4245" spans="1:24" s="57" customFormat="1" x14ac:dyDescent="0.25">
      <c r="A4245" s="75"/>
      <c r="D4245" s="58"/>
      <c r="E4245" s="58"/>
      <c r="F4245" s="58"/>
      <c r="G4245" s="58"/>
      <c r="H4245" s="60"/>
      <c r="I4245" s="60"/>
      <c r="J4245" s="60"/>
      <c r="K4245" s="60"/>
      <c r="M4245" s="61"/>
      <c r="N4245" s="61"/>
      <c r="O4245" s="62"/>
      <c r="P4245" s="125"/>
      <c r="W4245" s="62"/>
      <c r="X4245" s="62"/>
    </row>
    <row r="4246" spans="1:24" s="57" customFormat="1" x14ac:dyDescent="0.25">
      <c r="A4246" s="75"/>
      <c r="D4246" s="58"/>
      <c r="E4246" s="58"/>
      <c r="F4246" s="58"/>
      <c r="G4246" s="58"/>
      <c r="H4246" s="60"/>
      <c r="I4246" s="60"/>
      <c r="J4246" s="60"/>
      <c r="K4246" s="60"/>
      <c r="M4246" s="61"/>
      <c r="N4246" s="61"/>
      <c r="O4246" s="62"/>
      <c r="P4246" s="125"/>
      <c r="W4246" s="62"/>
      <c r="X4246" s="62"/>
    </row>
    <row r="4247" spans="1:24" s="57" customFormat="1" x14ac:dyDescent="0.25">
      <c r="A4247" s="75"/>
      <c r="D4247" s="58"/>
      <c r="E4247" s="58"/>
      <c r="F4247" s="58"/>
      <c r="G4247" s="58"/>
      <c r="H4247" s="60"/>
      <c r="I4247" s="60"/>
      <c r="J4247" s="60"/>
      <c r="K4247" s="60"/>
      <c r="M4247" s="61"/>
      <c r="N4247" s="61"/>
      <c r="O4247" s="62"/>
      <c r="P4247" s="125"/>
      <c r="W4247" s="62"/>
      <c r="X4247" s="62"/>
    </row>
    <row r="4248" spans="1:24" s="57" customFormat="1" x14ac:dyDescent="0.25">
      <c r="A4248" s="75"/>
      <c r="D4248" s="58"/>
      <c r="E4248" s="58"/>
      <c r="F4248" s="58"/>
      <c r="G4248" s="58"/>
      <c r="H4248" s="60"/>
      <c r="I4248" s="60"/>
      <c r="J4248" s="60"/>
      <c r="K4248" s="60"/>
      <c r="M4248" s="61"/>
      <c r="N4248" s="61"/>
      <c r="O4248" s="62"/>
      <c r="P4248" s="125"/>
      <c r="W4248" s="62"/>
      <c r="X4248" s="62"/>
    </row>
    <row r="4249" spans="1:24" s="57" customFormat="1" x14ac:dyDescent="0.25">
      <c r="A4249" s="75"/>
      <c r="D4249" s="58"/>
      <c r="E4249" s="58"/>
      <c r="F4249" s="58"/>
      <c r="G4249" s="58"/>
      <c r="H4249" s="60"/>
      <c r="I4249" s="60"/>
      <c r="J4249" s="60"/>
      <c r="K4249" s="60"/>
      <c r="M4249" s="61"/>
      <c r="N4249" s="61"/>
      <c r="O4249" s="62"/>
      <c r="P4249" s="125"/>
      <c r="W4249" s="62"/>
      <c r="X4249" s="62"/>
    </row>
    <row r="4250" spans="1:24" s="57" customFormat="1" x14ac:dyDescent="0.25">
      <c r="A4250" s="75"/>
      <c r="D4250" s="58"/>
      <c r="E4250" s="58"/>
      <c r="F4250" s="58"/>
      <c r="G4250" s="58"/>
      <c r="H4250" s="60"/>
      <c r="I4250" s="60"/>
      <c r="J4250" s="60"/>
      <c r="K4250" s="60"/>
      <c r="M4250" s="61"/>
      <c r="N4250" s="61"/>
      <c r="O4250" s="62"/>
      <c r="P4250" s="125"/>
      <c r="W4250" s="62"/>
      <c r="X4250" s="62"/>
    </row>
    <row r="4251" spans="1:24" s="57" customFormat="1" x14ac:dyDescent="0.25">
      <c r="A4251" s="75"/>
      <c r="D4251" s="58"/>
      <c r="E4251" s="58"/>
      <c r="F4251" s="58"/>
      <c r="G4251" s="58"/>
      <c r="H4251" s="60"/>
      <c r="I4251" s="60"/>
      <c r="J4251" s="60"/>
      <c r="K4251" s="60"/>
      <c r="M4251" s="61"/>
      <c r="N4251" s="61"/>
      <c r="O4251" s="62"/>
      <c r="P4251" s="125"/>
      <c r="W4251" s="62"/>
      <c r="X4251" s="62"/>
    </row>
    <row r="4252" spans="1:24" s="57" customFormat="1" x14ac:dyDescent="0.25">
      <c r="A4252" s="75"/>
      <c r="D4252" s="58"/>
      <c r="E4252" s="58"/>
      <c r="F4252" s="58"/>
      <c r="G4252" s="58"/>
      <c r="H4252" s="60"/>
      <c r="I4252" s="60"/>
      <c r="J4252" s="60"/>
      <c r="K4252" s="60"/>
      <c r="M4252" s="61"/>
      <c r="N4252" s="61"/>
      <c r="O4252" s="62"/>
      <c r="P4252" s="125"/>
      <c r="W4252" s="62"/>
      <c r="X4252" s="62"/>
    </row>
    <row r="4253" spans="1:24" s="57" customFormat="1" x14ac:dyDescent="0.25">
      <c r="A4253" s="75"/>
      <c r="D4253" s="58"/>
      <c r="E4253" s="58"/>
      <c r="F4253" s="58"/>
      <c r="G4253" s="58"/>
      <c r="H4253" s="60"/>
      <c r="I4253" s="60"/>
      <c r="J4253" s="60"/>
      <c r="K4253" s="60"/>
      <c r="M4253" s="61"/>
      <c r="N4253" s="61"/>
      <c r="O4253" s="62"/>
      <c r="P4253" s="125"/>
      <c r="W4253" s="62"/>
      <c r="X4253" s="62"/>
    </row>
    <row r="4254" spans="1:24" s="57" customFormat="1" x14ac:dyDescent="0.25">
      <c r="A4254" s="75"/>
      <c r="D4254" s="58"/>
      <c r="E4254" s="58"/>
      <c r="F4254" s="58"/>
      <c r="G4254" s="58"/>
      <c r="H4254" s="60"/>
      <c r="I4254" s="60"/>
      <c r="J4254" s="60"/>
      <c r="K4254" s="60"/>
      <c r="M4254" s="61"/>
      <c r="N4254" s="61"/>
      <c r="O4254" s="62"/>
      <c r="P4254" s="125"/>
      <c r="W4254" s="62"/>
      <c r="X4254" s="62"/>
    </row>
    <row r="4255" spans="1:24" s="57" customFormat="1" x14ac:dyDescent="0.25">
      <c r="A4255" s="75"/>
      <c r="D4255" s="58"/>
      <c r="E4255" s="58"/>
      <c r="F4255" s="58"/>
      <c r="G4255" s="58"/>
      <c r="H4255" s="60"/>
      <c r="I4255" s="60"/>
      <c r="J4255" s="60"/>
      <c r="K4255" s="60"/>
      <c r="M4255" s="61"/>
      <c r="N4255" s="61"/>
      <c r="O4255" s="62"/>
      <c r="P4255" s="125"/>
      <c r="W4255" s="62"/>
      <c r="X4255" s="62"/>
    </row>
    <row r="4256" spans="1:24" s="57" customFormat="1" x14ac:dyDescent="0.25">
      <c r="A4256" s="75"/>
      <c r="D4256" s="58"/>
      <c r="E4256" s="58"/>
      <c r="F4256" s="58"/>
      <c r="G4256" s="58"/>
      <c r="H4256" s="60"/>
      <c r="I4256" s="60"/>
      <c r="J4256" s="60"/>
      <c r="K4256" s="60"/>
      <c r="M4256" s="61"/>
      <c r="N4256" s="61"/>
      <c r="O4256" s="62"/>
      <c r="P4256" s="125"/>
      <c r="W4256" s="62"/>
      <c r="X4256" s="62"/>
    </row>
    <row r="4257" spans="1:24" s="57" customFormat="1" x14ac:dyDescent="0.25">
      <c r="A4257" s="75"/>
      <c r="D4257" s="58"/>
      <c r="E4257" s="58"/>
      <c r="F4257" s="58"/>
      <c r="G4257" s="58"/>
      <c r="H4257" s="60"/>
      <c r="I4257" s="60"/>
      <c r="J4257" s="60"/>
      <c r="K4257" s="60"/>
      <c r="M4257" s="61"/>
      <c r="N4257" s="61"/>
      <c r="O4257" s="62"/>
      <c r="P4257" s="125"/>
      <c r="W4257" s="62"/>
      <c r="X4257" s="62"/>
    </row>
    <row r="4258" spans="1:24" s="57" customFormat="1" x14ac:dyDescent="0.25">
      <c r="A4258" s="75"/>
      <c r="D4258" s="58"/>
      <c r="E4258" s="58"/>
      <c r="F4258" s="58"/>
      <c r="G4258" s="58"/>
      <c r="H4258" s="60"/>
      <c r="I4258" s="60"/>
      <c r="J4258" s="60"/>
      <c r="K4258" s="60"/>
      <c r="M4258" s="61"/>
      <c r="N4258" s="61"/>
      <c r="O4258" s="62"/>
      <c r="P4258" s="125"/>
      <c r="W4258" s="62"/>
      <c r="X4258" s="62"/>
    </row>
    <row r="4259" spans="1:24" s="57" customFormat="1" x14ac:dyDescent="0.25">
      <c r="A4259" s="75"/>
      <c r="D4259" s="58"/>
      <c r="E4259" s="58"/>
      <c r="F4259" s="58"/>
      <c r="G4259" s="58"/>
      <c r="H4259" s="60"/>
      <c r="I4259" s="60"/>
      <c r="J4259" s="60"/>
      <c r="K4259" s="60"/>
      <c r="M4259" s="61"/>
      <c r="N4259" s="61"/>
      <c r="O4259" s="62"/>
      <c r="P4259" s="125"/>
      <c r="W4259" s="62"/>
      <c r="X4259" s="62"/>
    </row>
    <row r="4260" spans="1:24" s="57" customFormat="1" x14ac:dyDescent="0.25">
      <c r="A4260" s="75"/>
      <c r="D4260" s="58"/>
      <c r="E4260" s="58"/>
      <c r="F4260" s="58"/>
      <c r="G4260" s="58"/>
      <c r="H4260" s="60"/>
      <c r="I4260" s="60"/>
      <c r="J4260" s="60"/>
      <c r="K4260" s="60"/>
      <c r="M4260" s="61"/>
      <c r="N4260" s="61"/>
      <c r="O4260" s="62"/>
      <c r="P4260" s="125"/>
      <c r="W4260" s="62"/>
      <c r="X4260" s="62"/>
    </row>
    <row r="4261" spans="1:24" s="57" customFormat="1" x14ac:dyDescent="0.25">
      <c r="A4261" s="75"/>
      <c r="D4261" s="58"/>
      <c r="E4261" s="58"/>
      <c r="F4261" s="58"/>
      <c r="G4261" s="58"/>
      <c r="H4261" s="60"/>
      <c r="I4261" s="60"/>
      <c r="J4261" s="60"/>
      <c r="K4261" s="60"/>
      <c r="M4261" s="61"/>
      <c r="N4261" s="61"/>
      <c r="O4261" s="62"/>
      <c r="P4261" s="125"/>
      <c r="W4261" s="62"/>
      <c r="X4261" s="62"/>
    </row>
    <row r="4262" spans="1:24" s="57" customFormat="1" x14ac:dyDescent="0.25">
      <c r="A4262" s="75"/>
      <c r="D4262" s="58"/>
      <c r="E4262" s="58"/>
      <c r="F4262" s="58"/>
      <c r="G4262" s="58"/>
      <c r="H4262" s="60"/>
      <c r="I4262" s="60"/>
      <c r="J4262" s="60"/>
      <c r="K4262" s="60"/>
      <c r="M4262" s="61"/>
      <c r="N4262" s="61"/>
      <c r="O4262" s="62"/>
      <c r="P4262" s="125"/>
      <c r="W4262" s="62"/>
      <c r="X4262" s="62"/>
    </row>
    <row r="4263" spans="1:24" s="57" customFormat="1" x14ac:dyDescent="0.25">
      <c r="A4263" s="75"/>
      <c r="D4263" s="58"/>
      <c r="E4263" s="58"/>
      <c r="F4263" s="58"/>
      <c r="G4263" s="58"/>
      <c r="H4263" s="60"/>
      <c r="I4263" s="60"/>
      <c r="J4263" s="60"/>
      <c r="K4263" s="60"/>
      <c r="M4263" s="61"/>
      <c r="N4263" s="61"/>
      <c r="O4263" s="62"/>
      <c r="P4263" s="125"/>
      <c r="W4263" s="62"/>
      <c r="X4263" s="62"/>
    </row>
    <row r="4264" spans="1:24" s="57" customFormat="1" x14ac:dyDescent="0.25">
      <c r="A4264" s="75"/>
      <c r="D4264" s="58"/>
      <c r="E4264" s="58"/>
      <c r="F4264" s="58"/>
      <c r="G4264" s="58"/>
      <c r="H4264" s="60"/>
      <c r="I4264" s="60"/>
      <c r="J4264" s="60"/>
      <c r="K4264" s="60"/>
      <c r="M4264" s="61"/>
      <c r="N4264" s="61"/>
      <c r="O4264" s="62"/>
      <c r="P4264" s="125"/>
      <c r="W4264" s="62"/>
      <c r="X4264" s="62"/>
    </row>
    <row r="4265" spans="1:24" s="57" customFormat="1" x14ac:dyDescent="0.25">
      <c r="A4265" s="75"/>
      <c r="D4265" s="58"/>
      <c r="E4265" s="58"/>
      <c r="F4265" s="58"/>
      <c r="G4265" s="58"/>
      <c r="H4265" s="60"/>
      <c r="I4265" s="60"/>
      <c r="J4265" s="60"/>
      <c r="K4265" s="60"/>
      <c r="M4265" s="61"/>
      <c r="N4265" s="61"/>
      <c r="O4265" s="62"/>
      <c r="P4265" s="125"/>
      <c r="W4265" s="62"/>
      <c r="X4265" s="62"/>
    </row>
    <row r="4266" spans="1:24" s="57" customFormat="1" x14ac:dyDescent="0.25">
      <c r="A4266" s="75"/>
      <c r="D4266" s="58"/>
      <c r="E4266" s="58"/>
      <c r="F4266" s="58"/>
      <c r="G4266" s="58"/>
      <c r="H4266" s="60"/>
      <c r="I4266" s="60"/>
      <c r="J4266" s="60"/>
      <c r="K4266" s="60"/>
      <c r="M4266" s="61"/>
      <c r="N4266" s="61"/>
      <c r="O4266" s="62"/>
      <c r="P4266" s="125"/>
      <c r="W4266" s="62"/>
      <c r="X4266" s="62"/>
    </row>
    <row r="4267" spans="1:24" s="57" customFormat="1" x14ac:dyDescent="0.25">
      <c r="A4267" s="75"/>
      <c r="D4267" s="58"/>
      <c r="E4267" s="58"/>
      <c r="F4267" s="58"/>
      <c r="G4267" s="58"/>
      <c r="H4267" s="60"/>
      <c r="I4267" s="60"/>
      <c r="J4267" s="60"/>
      <c r="K4267" s="60"/>
      <c r="M4267" s="61"/>
      <c r="N4267" s="61"/>
      <c r="O4267" s="62"/>
      <c r="P4267" s="125"/>
      <c r="W4267" s="62"/>
      <c r="X4267" s="62"/>
    </row>
    <row r="4268" spans="1:24" s="57" customFormat="1" x14ac:dyDescent="0.25">
      <c r="A4268" s="75"/>
      <c r="D4268" s="58"/>
      <c r="E4268" s="58"/>
      <c r="F4268" s="58"/>
      <c r="G4268" s="58"/>
      <c r="H4268" s="60"/>
      <c r="I4268" s="60"/>
      <c r="J4268" s="60"/>
      <c r="K4268" s="60"/>
      <c r="M4268" s="61"/>
      <c r="N4268" s="61"/>
      <c r="O4268" s="62"/>
      <c r="P4268" s="125"/>
      <c r="W4268" s="62"/>
      <c r="X4268" s="62"/>
    </row>
    <row r="4269" spans="1:24" s="57" customFormat="1" x14ac:dyDescent="0.25">
      <c r="A4269" s="75"/>
      <c r="D4269" s="58"/>
      <c r="E4269" s="58"/>
      <c r="F4269" s="58"/>
      <c r="G4269" s="58"/>
      <c r="H4269" s="60"/>
      <c r="I4269" s="60"/>
      <c r="J4269" s="60"/>
      <c r="K4269" s="60"/>
      <c r="M4269" s="61"/>
      <c r="N4269" s="61"/>
      <c r="O4269" s="62"/>
      <c r="P4269" s="125"/>
      <c r="W4269" s="62"/>
      <c r="X4269" s="62"/>
    </row>
    <row r="4270" spans="1:24" s="57" customFormat="1" x14ac:dyDescent="0.25">
      <c r="A4270" s="75"/>
      <c r="D4270" s="58"/>
      <c r="E4270" s="58"/>
      <c r="F4270" s="58"/>
      <c r="G4270" s="58"/>
      <c r="H4270" s="60"/>
      <c r="I4270" s="60"/>
      <c r="J4270" s="60"/>
      <c r="K4270" s="60"/>
      <c r="M4270" s="61"/>
      <c r="N4270" s="61"/>
      <c r="O4270" s="62"/>
      <c r="P4270" s="125"/>
      <c r="W4270" s="62"/>
      <c r="X4270" s="62"/>
    </row>
    <row r="4271" spans="1:24" s="57" customFormat="1" x14ac:dyDescent="0.25">
      <c r="A4271" s="75"/>
      <c r="D4271" s="58"/>
      <c r="E4271" s="58"/>
      <c r="F4271" s="58"/>
      <c r="G4271" s="58"/>
      <c r="H4271" s="60"/>
      <c r="I4271" s="60"/>
      <c r="J4271" s="60"/>
      <c r="K4271" s="60"/>
      <c r="M4271" s="61"/>
      <c r="N4271" s="61"/>
      <c r="O4271" s="62"/>
      <c r="P4271" s="125"/>
      <c r="W4271" s="62"/>
      <c r="X4271" s="62"/>
    </row>
    <row r="4272" spans="1:24" s="57" customFormat="1" x14ac:dyDescent="0.25">
      <c r="A4272" s="75"/>
      <c r="D4272" s="58"/>
      <c r="E4272" s="58"/>
      <c r="F4272" s="58"/>
      <c r="G4272" s="58"/>
      <c r="H4272" s="60"/>
      <c r="I4272" s="60"/>
      <c r="J4272" s="60"/>
      <c r="K4272" s="60"/>
      <c r="M4272" s="61"/>
      <c r="N4272" s="61"/>
      <c r="O4272" s="62"/>
      <c r="P4272" s="125"/>
      <c r="W4272" s="62"/>
      <c r="X4272" s="62"/>
    </row>
    <row r="4273" spans="1:24" s="57" customFormat="1" x14ac:dyDescent="0.25">
      <c r="A4273" s="75"/>
      <c r="D4273" s="58"/>
      <c r="E4273" s="58"/>
      <c r="F4273" s="58"/>
      <c r="G4273" s="58"/>
      <c r="H4273" s="60"/>
      <c r="I4273" s="60"/>
      <c r="J4273" s="60"/>
      <c r="K4273" s="60"/>
      <c r="M4273" s="61"/>
      <c r="N4273" s="61"/>
      <c r="O4273" s="62"/>
      <c r="P4273" s="125"/>
      <c r="W4273" s="62"/>
      <c r="X4273" s="62"/>
    </row>
    <row r="4274" spans="1:24" s="57" customFormat="1" x14ac:dyDescent="0.25">
      <c r="A4274" s="75"/>
      <c r="D4274" s="58"/>
      <c r="E4274" s="58"/>
      <c r="F4274" s="58"/>
      <c r="G4274" s="58"/>
      <c r="H4274" s="60"/>
      <c r="I4274" s="60"/>
      <c r="J4274" s="60"/>
      <c r="K4274" s="60"/>
      <c r="M4274" s="61"/>
      <c r="N4274" s="61"/>
      <c r="O4274" s="62"/>
      <c r="P4274" s="125"/>
      <c r="W4274" s="62"/>
      <c r="X4274" s="62"/>
    </row>
    <row r="4275" spans="1:24" s="57" customFormat="1" x14ac:dyDescent="0.25">
      <c r="A4275" s="75"/>
      <c r="D4275" s="58"/>
      <c r="E4275" s="58"/>
      <c r="F4275" s="58"/>
      <c r="G4275" s="58"/>
      <c r="H4275" s="60"/>
      <c r="I4275" s="60"/>
      <c r="J4275" s="60"/>
      <c r="K4275" s="60"/>
      <c r="M4275" s="61"/>
      <c r="N4275" s="61"/>
      <c r="O4275" s="62"/>
      <c r="P4275" s="125"/>
      <c r="W4275" s="62"/>
      <c r="X4275" s="62"/>
    </row>
    <row r="4276" spans="1:24" s="57" customFormat="1" x14ac:dyDescent="0.25">
      <c r="A4276" s="75"/>
      <c r="D4276" s="58"/>
      <c r="E4276" s="58"/>
      <c r="F4276" s="58"/>
      <c r="G4276" s="58"/>
      <c r="H4276" s="60"/>
      <c r="I4276" s="60"/>
      <c r="J4276" s="60"/>
      <c r="K4276" s="60"/>
      <c r="M4276" s="61"/>
      <c r="N4276" s="61"/>
      <c r="O4276" s="62"/>
      <c r="P4276" s="125"/>
      <c r="W4276" s="62"/>
      <c r="X4276" s="62"/>
    </row>
    <row r="4277" spans="1:24" s="57" customFormat="1" x14ac:dyDescent="0.25">
      <c r="A4277" s="75"/>
      <c r="D4277" s="58"/>
      <c r="E4277" s="58"/>
      <c r="F4277" s="58"/>
      <c r="G4277" s="58"/>
      <c r="H4277" s="60"/>
      <c r="I4277" s="60"/>
      <c r="J4277" s="60"/>
      <c r="K4277" s="60"/>
      <c r="M4277" s="61"/>
      <c r="N4277" s="61"/>
      <c r="O4277" s="62"/>
      <c r="P4277" s="125"/>
      <c r="W4277" s="62"/>
      <c r="X4277" s="62"/>
    </row>
    <row r="4278" spans="1:24" s="57" customFormat="1" x14ac:dyDescent="0.25">
      <c r="A4278" s="75"/>
      <c r="D4278" s="58"/>
      <c r="E4278" s="58"/>
      <c r="F4278" s="58"/>
      <c r="G4278" s="58"/>
      <c r="H4278" s="60"/>
      <c r="I4278" s="60"/>
      <c r="J4278" s="60"/>
      <c r="K4278" s="60"/>
      <c r="M4278" s="61"/>
      <c r="N4278" s="61"/>
      <c r="O4278" s="62"/>
      <c r="P4278" s="125"/>
      <c r="W4278" s="62"/>
      <c r="X4278" s="62"/>
    </row>
    <row r="4279" spans="1:24" s="57" customFormat="1" x14ac:dyDescent="0.25">
      <c r="A4279" s="75"/>
      <c r="D4279" s="58"/>
      <c r="E4279" s="58"/>
      <c r="F4279" s="58"/>
      <c r="G4279" s="58"/>
      <c r="H4279" s="60"/>
      <c r="I4279" s="60"/>
      <c r="J4279" s="60"/>
      <c r="K4279" s="60"/>
      <c r="M4279" s="61"/>
      <c r="N4279" s="61"/>
      <c r="O4279" s="62"/>
      <c r="P4279" s="125"/>
      <c r="W4279" s="62"/>
      <c r="X4279" s="62"/>
    </row>
    <row r="4280" spans="1:24" s="57" customFormat="1" x14ac:dyDescent="0.25">
      <c r="A4280" s="75"/>
      <c r="D4280" s="58"/>
      <c r="E4280" s="58"/>
      <c r="F4280" s="58"/>
      <c r="G4280" s="58"/>
      <c r="H4280" s="60"/>
      <c r="I4280" s="60"/>
      <c r="J4280" s="60"/>
      <c r="K4280" s="60"/>
      <c r="M4280" s="61"/>
      <c r="N4280" s="61"/>
      <c r="O4280" s="62"/>
      <c r="P4280" s="125"/>
      <c r="W4280" s="62"/>
      <c r="X4280" s="62"/>
    </row>
    <row r="4281" spans="1:24" s="57" customFormat="1" x14ac:dyDescent="0.25">
      <c r="A4281" s="75"/>
      <c r="D4281" s="58"/>
      <c r="E4281" s="58"/>
      <c r="F4281" s="58"/>
      <c r="G4281" s="58"/>
      <c r="H4281" s="60"/>
      <c r="I4281" s="60"/>
      <c r="J4281" s="60"/>
      <c r="K4281" s="60"/>
      <c r="M4281" s="61"/>
      <c r="N4281" s="61"/>
      <c r="O4281" s="62"/>
      <c r="P4281" s="125"/>
      <c r="W4281" s="62"/>
      <c r="X4281" s="62"/>
    </row>
    <row r="4282" spans="1:24" s="57" customFormat="1" x14ac:dyDescent="0.25">
      <c r="A4282" s="75"/>
      <c r="D4282" s="58"/>
      <c r="E4282" s="58"/>
      <c r="F4282" s="58"/>
      <c r="G4282" s="58"/>
      <c r="H4282" s="60"/>
      <c r="I4282" s="60"/>
      <c r="J4282" s="60"/>
      <c r="K4282" s="60"/>
      <c r="M4282" s="61"/>
      <c r="N4282" s="61"/>
      <c r="O4282" s="62"/>
      <c r="P4282" s="125"/>
      <c r="W4282" s="62"/>
      <c r="X4282" s="62"/>
    </row>
    <row r="4283" spans="1:24" s="57" customFormat="1" x14ac:dyDescent="0.25">
      <c r="A4283" s="75"/>
      <c r="D4283" s="58"/>
      <c r="E4283" s="58"/>
      <c r="F4283" s="58"/>
      <c r="G4283" s="58"/>
      <c r="H4283" s="60"/>
      <c r="I4283" s="60"/>
      <c r="J4283" s="60"/>
      <c r="K4283" s="60"/>
      <c r="M4283" s="61"/>
      <c r="N4283" s="61"/>
      <c r="O4283" s="62"/>
      <c r="P4283" s="125"/>
      <c r="W4283" s="62"/>
      <c r="X4283" s="62"/>
    </row>
    <row r="4284" spans="1:24" s="57" customFormat="1" x14ac:dyDescent="0.25">
      <c r="A4284" s="75"/>
      <c r="D4284" s="58"/>
      <c r="E4284" s="58"/>
      <c r="F4284" s="58"/>
      <c r="G4284" s="58"/>
      <c r="H4284" s="60"/>
      <c r="I4284" s="60"/>
      <c r="J4284" s="60"/>
      <c r="K4284" s="60"/>
      <c r="M4284" s="61"/>
      <c r="N4284" s="61"/>
      <c r="O4284" s="62"/>
      <c r="P4284" s="125"/>
      <c r="W4284" s="62"/>
      <c r="X4284" s="62"/>
    </row>
    <row r="4285" spans="1:24" s="57" customFormat="1" x14ac:dyDescent="0.25">
      <c r="A4285" s="75"/>
      <c r="D4285" s="58"/>
      <c r="E4285" s="58"/>
      <c r="F4285" s="58"/>
      <c r="G4285" s="58"/>
      <c r="H4285" s="60"/>
      <c r="I4285" s="60"/>
      <c r="J4285" s="60"/>
      <c r="K4285" s="60"/>
      <c r="M4285" s="61"/>
      <c r="N4285" s="61"/>
      <c r="O4285" s="62"/>
      <c r="P4285" s="125"/>
      <c r="W4285" s="62"/>
      <c r="X4285" s="62"/>
    </row>
    <row r="4286" spans="1:24" s="57" customFormat="1" x14ac:dyDescent="0.25">
      <c r="A4286" s="75"/>
      <c r="D4286" s="58"/>
      <c r="E4286" s="58"/>
      <c r="F4286" s="58"/>
      <c r="G4286" s="58"/>
      <c r="H4286" s="60"/>
      <c r="I4286" s="60"/>
      <c r="J4286" s="60"/>
      <c r="K4286" s="60"/>
      <c r="M4286" s="61"/>
      <c r="N4286" s="61"/>
      <c r="O4286" s="62"/>
      <c r="P4286" s="125"/>
      <c r="W4286" s="62"/>
      <c r="X4286" s="62"/>
    </row>
    <row r="4287" spans="1:24" s="57" customFormat="1" x14ac:dyDescent="0.25">
      <c r="A4287" s="75"/>
      <c r="D4287" s="58"/>
      <c r="E4287" s="58"/>
      <c r="F4287" s="58"/>
      <c r="G4287" s="58"/>
      <c r="H4287" s="60"/>
      <c r="I4287" s="60"/>
      <c r="J4287" s="60"/>
      <c r="K4287" s="60"/>
      <c r="M4287" s="61"/>
      <c r="N4287" s="61"/>
      <c r="O4287" s="62"/>
      <c r="P4287" s="125"/>
      <c r="W4287" s="62"/>
      <c r="X4287" s="62"/>
    </row>
    <row r="4288" spans="1:24" s="57" customFormat="1" x14ac:dyDescent="0.25">
      <c r="A4288" s="75"/>
      <c r="D4288" s="58"/>
      <c r="E4288" s="58"/>
      <c r="F4288" s="58"/>
      <c r="G4288" s="58"/>
      <c r="H4288" s="60"/>
      <c r="I4288" s="60"/>
      <c r="J4288" s="60"/>
      <c r="K4288" s="60"/>
      <c r="M4288" s="61"/>
      <c r="N4288" s="61"/>
      <c r="O4288" s="62"/>
      <c r="P4288" s="125"/>
      <c r="W4288" s="62"/>
      <c r="X4288" s="62"/>
    </row>
    <row r="4289" spans="1:24" s="57" customFormat="1" x14ac:dyDescent="0.25">
      <c r="A4289" s="75"/>
      <c r="D4289" s="58"/>
      <c r="E4289" s="58"/>
      <c r="F4289" s="58"/>
      <c r="G4289" s="58"/>
      <c r="H4289" s="60"/>
      <c r="I4289" s="60"/>
      <c r="J4289" s="60"/>
      <c r="K4289" s="60"/>
      <c r="M4289" s="61"/>
      <c r="N4289" s="61"/>
      <c r="O4289" s="62"/>
      <c r="P4289" s="125"/>
      <c r="W4289" s="62"/>
      <c r="X4289" s="62"/>
    </row>
    <row r="4290" spans="1:24" s="57" customFormat="1" x14ac:dyDescent="0.25">
      <c r="A4290" s="75"/>
      <c r="D4290" s="58"/>
      <c r="E4290" s="58"/>
      <c r="F4290" s="58"/>
      <c r="G4290" s="58"/>
      <c r="H4290" s="60"/>
      <c r="I4290" s="60"/>
      <c r="J4290" s="60"/>
      <c r="K4290" s="60"/>
      <c r="M4290" s="61"/>
      <c r="N4290" s="61"/>
      <c r="O4290" s="62"/>
      <c r="P4290" s="125"/>
      <c r="W4290" s="62"/>
      <c r="X4290" s="62"/>
    </row>
    <row r="4291" spans="1:24" s="57" customFormat="1" x14ac:dyDescent="0.25">
      <c r="A4291" s="75"/>
      <c r="D4291" s="58"/>
      <c r="E4291" s="58"/>
      <c r="F4291" s="58"/>
      <c r="G4291" s="58"/>
      <c r="H4291" s="60"/>
      <c r="I4291" s="60"/>
      <c r="J4291" s="60"/>
      <c r="K4291" s="60"/>
      <c r="M4291" s="61"/>
      <c r="N4291" s="61"/>
      <c r="O4291" s="62"/>
      <c r="P4291" s="125"/>
      <c r="W4291" s="62"/>
      <c r="X4291" s="62"/>
    </row>
    <row r="4292" spans="1:24" s="57" customFormat="1" x14ac:dyDescent="0.25">
      <c r="A4292" s="75"/>
      <c r="D4292" s="58"/>
      <c r="E4292" s="58"/>
      <c r="F4292" s="58"/>
      <c r="G4292" s="58"/>
      <c r="H4292" s="60"/>
      <c r="I4292" s="60"/>
      <c r="J4292" s="60"/>
      <c r="K4292" s="60"/>
      <c r="M4292" s="61"/>
      <c r="N4292" s="61"/>
      <c r="O4292" s="62"/>
      <c r="P4292" s="125"/>
      <c r="W4292" s="62"/>
      <c r="X4292" s="62"/>
    </row>
    <row r="4293" spans="1:24" s="57" customFormat="1" x14ac:dyDescent="0.25">
      <c r="A4293" s="75"/>
      <c r="D4293" s="58"/>
      <c r="E4293" s="58"/>
      <c r="F4293" s="58"/>
      <c r="G4293" s="58"/>
      <c r="H4293" s="60"/>
      <c r="I4293" s="60"/>
      <c r="J4293" s="60"/>
      <c r="K4293" s="60"/>
      <c r="M4293" s="61"/>
      <c r="N4293" s="61"/>
      <c r="O4293" s="62"/>
      <c r="P4293" s="125"/>
      <c r="W4293" s="62"/>
      <c r="X4293" s="62"/>
    </row>
    <row r="4294" spans="1:24" s="57" customFormat="1" x14ac:dyDescent="0.25">
      <c r="A4294" s="75"/>
      <c r="D4294" s="58"/>
      <c r="E4294" s="58"/>
      <c r="F4294" s="58"/>
      <c r="G4294" s="58"/>
      <c r="H4294" s="60"/>
      <c r="I4294" s="60"/>
      <c r="J4294" s="60"/>
      <c r="K4294" s="60"/>
      <c r="M4294" s="61"/>
      <c r="N4294" s="61"/>
      <c r="O4294" s="62"/>
      <c r="P4294" s="125"/>
      <c r="W4294" s="62"/>
      <c r="X4294" s="62"/>
    </row>
    <row r="4295" spans="1:24" s="57" customFormat="1" x14ac:dyDescent="0.25">
      <c r="A4295" s="75"/>
      <c r="D4295" s="58"/>
      <c r="E4295" s="58"/>
      <c r="F4295" s="58"/>
      <c r="G4295" s="58"/>
      <c r="H4295" s="60"/>
      <c r="I4295" s="60"/>
      <c r="J4295" s="60"/>
      <c r="K4295" s="60"/>
      <c r="M4295" s="61"/>
      <c r="N4295" s="61"/>
      <c r="O4295" s="62"/>
      <c r="P4295" s="125"/>
      <c r="W4295" s="62"/>
      <c r="X4295" s="62"/>
    </row>
    <row r="4296" spans="1:24" s="57" customFormat="1" x14ac:dyDescent="0.25">
      <c r="A4296" s="75"/>
      <c r="D4296" s="58"/>
      <c r="E4296" s="58"/>
      <c r="F4296" s="58"/>
      <c r="G4296" s="58"/>
      <c r="H4296" s="60"/>
      <c r="I4296" s="60"/>
      <c r="J4296" s="60"/>
      <c r="K4296" s="60"/>
      <c r="M4296" s="61"/>
      <c r="N4296" s="61"/>
      <c r="O4296" s="62"/>
      <c r="P4296" s="125"/>
      <c r="W4296" s="62"/>
      <c r="X4296" s="62"/>
    </row>
    <row r="4297" spans="1:24" s="57" customFormat="1" x14ac:dyDescent="0.25">
      <c r="A4297" s="75"/>
      <c r="D4297" s="58"/>
      <c r="E4297" s="58"/>
      <c r="F4297" s="58"/>
      <c r="G4297" s="58"/>
      <c r="H4297" s="60"/>
      <c r="I4297" s="60"/>
      <c r="J4297" s="60"/>
      <c r="K4297" s="60"/>
      <c r="M4297" s="61"/>
      <c r="N4297" s="61"/>
      <c r="O4297" s="62"/>
      <c r="P4297" s="125"/>
      <c r="W4297" s="62"/>
      <c r="X4297" s="62"/>
    </row>
    <row r="4298" spans="1:24" s="57" customFormat="1" x14ac:dyDescent="0.25">
      <c r="A4298" s="75"/>
      <c r="D4298" s="58"/>
      <c r="E4298" s="58"/>
      <c r="F4298" s="58"/>
      <c r="G4298" s="58"/>
      <c r="H4298" s="60"/>
      <c r="I4298" s="60"/>
      <c r="J4298" s="60"/>
      <c r="K4298" s="60"/>
      <c r="M4298" s="61"/>
      <c r="N4298" s="61"/>
      <c r="O4298" s="62"/>
      <c r="P4298" s="125"/>
      <c r="W4298" s="62"/>
      <c r="X4298" s="62"/>
    </row>
    <row r="4299" spans="1:24" s="57" customFormat="1" x14ac:dyDescent="0.25">
      <c r="A4299" s="75"/>
      <c r="D4299" s="58"/>
      <c r="E4299" s="58"/>
      <c r="F4299" s="58"/>
      <c r="G4299" s="58"/>
      <c r="H4299" s="60"/>
      <c r="I4299" s="60"/>
      <c r="J4299" s="60"/>
      <c r="K4299" s="60"/>
      <c r="M4299" s="61"/>
      <c r="N4299" s="61"/>
      <c r="O4299" s="62"/>
      <c r="P4299" s="125"/>
      <c r="W4299" s="62"/>
      <c r="X4299" s="62"/>
    </row>
    <row r="4300" spans="1:24" s="57" customFormat="1" x14ac:dyDescent="0.25">
      <c r="A4300" s="75"/>
      <c r="D4300" s="58"/>
      <c r="E4300" s="58"/>
      <c r="F4300" s="58"/>
      <c r="G4300" s="58"/>
      <c r="H4300" s="60"/>
      <c r="I4300" s="60"/>
      <c r="J4300" s="60"/>
      <c r="K4300" s="60"/>
      <c r="M4300" s="61"/>
      <c r="N4300" s="61"/>
      <c r="O4300" s="62"/>
      <c r="P4300" s="125"/>
      <c r="W4300" s="62"/>
      <c r="X4300" s="62"/>
    </row>
    <row r="4301" spans="1:24" s="57" customFormat="1" x14ac:dyDescent="0.25">
      <c r="A4301" s="75"/>
      <c r="D4301" s="58"/>
      <c r="E4301" s="58"/>
      <c r="F4301" s="58"/>
      <c r="G4301" s="58"/>
      <c r="H4301" s="60"/>
      <c r="I4301" s="60"/>
      <c r="J4301" s="60"/>
      <c r="K4301" s="60"/>
      <c r="M4301" s="61"/>
      <c r="N4301" s="61"/>
      <c r="O4301" s="62"/>
      <c r="P4301" s="125"/>
      <c r="W4301" s="62"/>
      <c r="X4301" s="62"/>
    </row>
    <row r="4302" spans="1:24" s="57" customFormat="1" x14ac:dyDescent="0.25">
      <c r="A4302" s="75"/>
      <c r="D4302" s="58"/>
      <c r="E4302" s="58"/>
      <c r="F4302" s="58"/>
      <c r="G4302" s="58"/>
      <c r="H4302" s="60"/>
      <c r="I4302" s="60"/>
      <c r="J4302" s="60"/>
      <c r="K4302" s="60"/>
      <c r="M4302" s="61"/>
      <c r="N4302" s="61"/>
      <c r="O4302" s="62"/>
      <c r="P4302" s="125"/>
      <c r="W4302" s="62"/>
      <c r="X4302" s="62"/>
    </row>
    <row r="4303" spans="1:24" s="57" customFormat="1" x14ac:dyDescent="0.25">
      <c r="A4303" s="75"/>
      <c r="D4303" s="58"/>
      <c r="E4303" s="58"/>
      <c r="F4303" s="58"/>
      <c r="G4303" s="58"/>
      <c r="H4303" s="60"/>
      <c r="I4303" s="60"/>
      <c r="J4303" s="60"/>
      <c r="K4303" s="60"/>
      <c r="M4303" s="61"/>
      <c r="N4303" s="61"/>
      <c r="O4303" s="62"/>
      <c r="P4303" s="125"/>
      <c r="W4303" s="62"/>
      <c r="X4303" s="62"/>
    </row>
    <row r="4304" spans="1:24" s="57" customFormat="1" x14ac:dyDescent="0.25">
      <c r="A4304" s="75"/>
      <c r="D4304" s="58"/>
      <c r="E4304" s="58"/>
      <c r="F4304" s="58"/>
      <c r="G4304" s="58"/>
      <c r="H4304" s="60"/>
      <c r="I4304" s="60"/>
      <c r="J4304" s="60"/>
      <c r="K4304" s="60"/>
      <c r="M4304" s="61"/>
      <c r="N4304" s="61"/>
      <c r="O4304" s="62"/>
      <c r="P4304" s="125"/>
      <c r="W4304" s="62"/>
      <c r="X4304" s="62"/>
    </row>
    <row r="4305" spans="1:24" s="57" customFormat="1" x14ac:dyDescent="0.25">
      <c r="A4305" s="75"/>
      <c r="D4305" s="58"/>
      <c r="E4305" s="58"/>
      <c r="F4305" s="58"/>
      <c r="G4305" s="58"/>
      <c r="H4305" s="60"/>
      <c r="I4305" s="60"/>
      <c r="J4305" s="60"/>
      <c r="K4305" s="60"/>
      <c r="M4305" s="61"/>
      <c r="N4305" s="61"/>
      <c r="O4305" s="62"/>
      <c r="P4305" s="125"/>
      <c r="W4305" s="62"/>
      <c r="X4305" s="62"/>
    </row>
    <row r="4306" spans="1:24" s="57" customFormat="1" x14ac:dyDescent="0.25">
      <c r="A4306" s="75"/>
      <c r="D4306" s="58"/>
      <c r="E4306" s="58"/>
      <c r="F4306" s="58"/>
      <c r="G4306" s="58"/>
      <c r="H4306" s="60"/>
      <c r="I4306" s="60"/>
      <c r="J4306" s="60"/>
      <c r="K4306" s="60"/>
      <c r="M4306" s="61"/>
      <c r="N4306" s="61"/>
      <c r="O4306" s="62"/>
      <c r="P4306" s="125"/>
      <c r="W4306" s="62"/>
      <c r="X4306" s="62"/>
    </row>
    <row r="4307" spans="1:24" s="57" customFormat="1" x14ac:dyDescent="0.25">
      <c r="A4307" s="75"/>
      <c r="D4307" s="58"/>
      <c r="E4307" s="58"/>
      <c r="F4307" s="58"/>
      <c r="G4307" s="58"/>
      <c r="H4307" s="60"/>
      <c r="I4307" s="60"/>
      <c r="J4307" s="60"/>
      <c r="K4307" s="60"/>
      <c r="M4307" s="61"/>
      <c r="N4307" s="61"/>
      <c r="O4307" s="62"/>
      <c r="P4307" s="125"/>
      <c r="W4307" s="62"/>
      <c r="X4307" s="62"/>
    </row>
    <row r="4308" spans="1:24" s="57" customFormat="1" x14ac:dyDescent="0.25">
      <c r="A4308" s="75"/>
      <c r="D4308" s="58"/>
      <c r="E4308" s="58"/>
      <c r="F4308" s="58"/>
      <c r="G4308" s="58"/>
      <c r="H4308" s="60"/>
      <c r="I4308" s="60"/>
      <c r="J4308" s="60"/>
      <c r="K4308" s="60"/>
      <c r="M4308" s="61"/>
      <c r="N4308" s="61"/>
      <c r="O4308" s="62"/>
      <c r="P4308" s="125"/>
      <c r="W4308" s="62"/>
      <c r="X4308" s="62"/>
    </row>
    <row r="4309" spans="1:24" s="57" customFormat="1" x14ac:dyDescent="0.25">
      <c r="A4309" s="75"/>
      <c r="D4309" s="58"/>
      <c r="E4309" s="58"/>
      <c r="F4309" s="58"/>
      <c r="G4309" s="58"/>
      <c r="H4309" s="60"/>
      <c r="I4309" s="60"/>
      <c r="J4309" s="60"/>
      <c r="K4309" s="60"/>
      <c r="M4309" s="61"/>
      <c r="N4309" s="61"/>
      <c r="O4309" s="62"/>
      <c r="P4309" s="125"/>
      <c r="W4309" s="62"/>
      <c r="X4309" s="62"/>
    </row>
    <row r="4310" spans="1:24" s="57" customFormat="1" x14ac:dyDescent="0.25">
      <c r="A4310" s="75"/>
      <c r="D4310" s="58"/>
      <c r="E4310" s="58"/>
      <c r="F4310" s="58"/>
      <c r="G4310" s="58"/>
      <c r="H4310" s="60"/>
      <c r="I4310" s="60"/>
      <c r="J4310" s="60"/>
      <c r="K4310" s="60"/>
      <c r="M4310" s="61"/>
      <c r="N4310" s="61"/>
      <c r="O4310" s="62"/>
      <c r="P4310" s="125"/>
      <c r="W4310" s="62"/>
      <c r="X4310" s="62"/>
    </row>
    <row r="4311" spans="1:24" s="57" customFormat="1" x14ac:dyDescent="0.25">
      <c r="A4311" s="75"/>
      <c r="D4311" s="58"/>
      <c r="E4311" s="58"/>
      <c r="F4311" s="58"/>
      <c r="G4311" s="58"/>
      <c r="H4311" s="60"/>
      <c r="I4311" s="60"/>
      <c r="J4311" s="60"/>
      <c r="K4311" s="60"/>
      <c r="M4311" s="61"/>
      <c r="N4311" s="61"/>
      <c r="O4311" s="62"/>
      <c r="P4311" s="125"/>
      <c r="W4311" s="62"/>
      <c r="X4311" s="62"/>
    </row>
    <row r="4312" spans="1:24" s="57" customFormat="1" x14ac:dyDescent="0.25">
      <c r="A4312" s="75"/>
      <c r="D4312" s="58"/>
      <c r="E4312" s="58"/>
      <c r="F4312" s="58"/>
      <c r="G4312" s="58"/>
      <c r="H4312" s="60"/>
      <c r="I4312" s="60"/>
      <c r="J4312" s="60"/>
      <c r="K4312" s="60"/>
      <c r="M4312" s="61"/>
      <c r="N4312" s="61"/>
      <c r="O4312" s="62"/>
      <c r="P4312" s="125"/>
      <c r="W4312" s="62"/>
      <c r="X4312" s="62"/>
    </row>
    <row r="4313" spans="1:24" s="57" customFormat="1" x14ac:dyDescent="0.25">
      <c r="A4313" s="75"/>
      <c r="D4313" s="58"/>
      <c r="E4313" s="58"/>
      <c r="F4313" s="58"/>
      <c r="G4313" s="58"/>
      <c r="H4313" s="60"/>
      <c r="I4313" s="60"/>
      <c r="J4313" s="60"/>
      <c r="K4313" s="60"/>
      <c r="M4313" s="61"/>
      <c r="N4313" s="61"/>
      <c r="O4313" s="62"/>
      <c r="P4313" s="125"/>
      <c r="W4313" s="62"/>
      <c r="X4313" s="62"/>
    </row>
    <row r="4314" spans="1:24" s="57" customFormat="1" x14ac:dyDescent="0.25">
      <c r="A4314" s="75"/>
      <c r="D4314" s="58"/>
      <c r="E4314" s="58"/>
      <c r="F4314" s="58"/>
      <c r="G4314" s="58"/>
      <c r="H4314" s="60"/>
      <c r="I4314" s="60"/>
      <c r="J4314" s="60"/>
      <c r="K4314" s="60"/>
      <c r="M4314" s="61"/>
      <c r="N4314" s="61"/>
      <c r="O4314" s="62"/>
      <c r="P4314" s="125"/>
      <c r="W4314" s="62"/>
      <c r="X4314" s="62"/>
    </row>
    <row r="4315" spans="1:24" s="57" customFormat="1" x14ac:dyDescent="0.25">
      <c r="A4315" s="75"/>
      <c r="D4315" s="58"/>
      <c r="E4315" s="58"/>
      <c r="F4315" s="58"/>
      <c r="G4315" s="58"/>
      <c r="H4315" s="60"/>
      <c r="I4315" s="60"/>
      <c r="J4315" s="60"/>
      <c r="K4315" s="60"/>
      <c r="M4315" s="61"/>
      <c r="N4315" s="61"/>
      <c r="O4315" s="62"/>
      <c r="P4315" s="125"/>
      <c r="W4315" s="62"/>
      <c r="X4315" s="62"/>
    </row>
    <row r="4316" spans="1:24" s="57" customFormat="1" x14ac:dyDescent="0.25">
      <c r="A4316" s="75"/>
      <c r="D4316" s="58"/>
      <c r="E4316" s="58"/>
      <c r="F4316" s="58"/>
      <c r="G4316" s="58"/>
      <c r="H4316" s="60"/>
      <c r="I4316" s="60"/>
      <c r="J4316" s="60"/>
      <c r="K4316" s="60"/>
      <c r="M4316" s="61"/>
      <c r="N4316" s="61"/>
      <c r="O4316" s="62"/>
      <c r="P4316" s="125"/>
      <c r="W4316" s="62"/>
      <c r="X4316" s="62"/>
    </row>
    <row r="4317" spans="1:24" s="57" customFormat="1" x14ac:dyDescent="0.25">
      <c r="A4317" s="75"/>
      <c r="D4317" s="58"/>
      <c r="E4317" s="58"/>
      <c r="F4317" s="58"/>
      <c r="G4317" s="58"/>
      <c r="H4317" s="60"/>
      <c r="I4317" s="60"/>
      <c r="J4317" s="60"/>
      <c r="K4317" s="60"/>
      <c r="M4317" s="61"/>
      <c r="N4317" s="61"/>
      <c r="O4317" s="62"/>
      <c r="P4317" s="125"/>
      <c r="W4317" s="62"/>
      <c r="X4317" s="62"/>
    </row>
    <row r="4318" spans="1:24" s="57" customFormat="1" x14ac:dyDescent="0.25">
      <c r="A4318" s="75"/>
      <c r="D4318" s="58"/>
      <c r="E4318" s="58"/>
      <c r="F4318" s="58"/>
      <c r="G4318" s="58"/>
      <c r="H4318" s="60"/>
      <c r="I4318" s="60"/>
      <c r="J4318" s="60"/>
      <c r="K4318" s="60"/>
      <c r="M4318" s="61"/>
      <c r="N4318" s="61"/>
      <c r="O4318" s="62"/>
      <c r="P4318" s="125"/>
      <c r="W4318" s="62"/>
      <c r="X4318" s="62"/>
    </row>
    <row r="4319" spans="1:24" s="57" customFormat="1" x14ac:dyDescent="0.25">
      <c r="A4319" s="75"/>
      <c r="D4319" s="58"/>
      <c r="E4319" s="58"/>
      <c r="F4319" s="58"/>
      <c r="G4319" s="58"/>
      <c r="H4319" s="60"/>
      <c r="I4319" s="60"/>
      <c r="J4319" s="60"/>
      <c r="K4319" s="60"/>
      <c r="M4319" s="61"/>
      <c r="N4319" s="61"/>
      <c r="O4319" s="62"/>
      <c r="P4319" s="125"/>
      <c r="W4319" s="62"/>
      <c r="X4319" s="62"/>
    </row>
    <row r="4320" spans="1:24" s="57" customFormat="1" x14ac:dyDescent="0.25">
      <c r="A4320" s="75"/>
      <c r="D4320" s="58"/>
      <c r="E4320" s="58"/>
      <c r="F4320" s="58"/>
      <c r="G4320" s="58"/>
      <c r="H4320" s="60"/>
      <c r="I4320" s="60"/>
      <c r="J4320" s="60"/>
      <c r="K4320" s="60"/>
      <c r="M4320" s="61"/>
      <c r="N4320" s="61"/>
      <c r="O4320" s="62"/>
      <c r="P4320" s="125"/>
      <c r="W4320" s="62"/>
      <c r="X4320" s="62"/>
    </row>
    <row r="4321" spans="1:24" s="57" customFormat="1" x14ac:dyDescent="0.25">
      <c r="A4321" s="75"/>
      <c r="D4321" s="58"/>
      <c r="E4321" s="58"/>
      <c r="F4321" s="58"/>
      <c r="G4321" s="58"/>
      <c r="H4321" s="60"/>
      <c r="I4321" s="60"/>
      <c r="J4321" s="60"/>
      <c r="K4321" s="60"/>
      <c r="M4321" s="61"/>
      <c r="N4321" s="61"/>
      <c r="O4321" s="62"/>
      <c r="P4321" s="125"/>
      <c r="W4321" s="62"/>
      <c r="X4321" s="62"/>
    </row>
    <row r="4322" spans="1:24" s="57" customFormat="1" x14ac:dyDescent="0.25">
      <c r="A4322" s="75"/>
      <c r="D4322" s="58"/>
      <c r="E4322" s="58"/>
      <c r="F4322" s="58"/>
      <c r="G4322" s="58"/>
      <c r="H4322" s="60"/>
      <c r="I4322" s="60"/>
      <c r="J4322" s="60"/>
      <c r="K4322" s="60"/>
      <c r="M4322" s="61"/>
      <c r="N4322" s="61"/>
      <c r="O4322" s="62"/>
      <c r="P4322" s="125"/>
      <c r="W4322" s="62"/>
      <c r="X4322" s="62"/>
    </row>
    <row r="4323" spans="1:24" s="57" customFormat="1" x14ac:dyDescent="0.25">
      <c r="A4323" s="75"/>
      <c r="D4323" s="58"/>
      <c r="E4323" s="58"/>
      <c r="F4323" s="58"/>
      <c r="G4323" s="58"/>
      <c r="H4323" s="60"/>
      <c r="I4323" s="60"/>
      <c r="J4323" s="60"/>
      <c r="K4323" s="60"/>
      <c r="M4323" s="61"/>
      <c r="N4323" s="61"/>
      <c r="O4323" s="62"/>
      <c r="P4323" s="125"/>
      <c r="W4323" s="62"/>
      <c r="X4323" s="62"/>
    </row>
    <row r="4324" spans="1:24" s="57" customFormat="1" x14ac:dyDescent="0.25">
      <c r="A4324" s="75"/>
      <c r="D4324" s="58"/>
      <c r="E4324" s="58"/>
      <c r="F4324" s="58"/>
      <c r="G4324" s="58"/>
      <c r="H4324" s="60"/>
      <c r="I4324" s="60"/>
      <c r="J4324" s="60"/>
      <c r="K4324" s="60"/>
      <c r="M4324" s="61"/>
      <c r="N4324" s="61"/>
      <c r="O4324" s="62"/>
      <c r="P4324" s="125"/>
      <c r="W4324" s="62"/>
      <c r="X4324" s="62"/>
    </row>
    <row r="4325" spans="1:24" s="57" customFormat="1" x14ac:dyDescent="0.25">
      <c r="A4325" s="75"/>
      <c r="D4325" s="58"/>
      <c r="E4325" s="58"/>
      <c r="F4325" s="58"/>
      <c r="G4325" s="58"/>
      <c r="H4325" s="60"/>
      <c r="I4325" s="60"/>
      <c r="J4325" s="60"/>
      <c r="K4325" s="60"/>
      <c r="M4325" s="61"/>
      <c r="N4325" s="61"/>
      <c r="O4325" s="62"/>
      <c r="P4325" s="125"/>
      <c r="W4325" s="62"/>
      <c r="X4325" s="62"/>
    </row>
    <row r="4326" spans="1:24" s="57" customFormat="1" x14ac:dyDescent="0.25">
      <c r="A4326" s="75"/>
      <c r="D4326" s="58"/>
      <c r="E4326" s="58"/>
      <c r="F4326" s="58"/>
      <c r="G4326" s="58"/>
      <c r="H4326" s="60"/>
      <c r="I4326" s="60"/>
      <c r="J4326" s="60"/>
      <c r="K4326" s="60"/>
      <c r="M4326" s="61"/>
      <c r="N4326" s="61"/>
      <c r="O4326" s="62"/>
      <c r="P4326" s="125"/>
      <c r="W4326" s="62"/>
      <c r="X4326" s="62"/>
    </row>
    <row r="4327" spans="1:24" s="57" customFormat="1" x14ac:dyDescent="0.25">
      <c r="A4327" s="75"/>
      <c r="D4327" s="58"/>
      <c r="E4327" s="58"/>
      <c r="F4327" s="58"/>
      <c r="G4327" s="58"/>
      <c r="H4327" s="60"/>
      <c r="I4327" s="60"/>
      <c r="J4327" s="60"/>
      <c r="K4327" s="60"/>
      <c r="M4327" s="61"/>
      <c r="N4327" s="61"/>
      <c r="O4327" s="62"/>
      <c r="P4327" s="125"/>
      <c r="W4327" s="62"/>
      <c r="X4327" s="62"/>
    </row>
    <row r="4328" spans="1:24" s="57" customFormat="1" x14ac:dyDescent="0.25">
      <c r="A4328" s="75"/>
      <c r="D4328" s="58"/>
      <c r="E4328" s="58"/>
      <c r="F4328" s="58"/>
      <c r="G4328" s="58"/>
      <c r="H4328" s="60"/>
      <c r="I4328" s="60"/>
      <c r="J4328" s="60"/>
      <c r="K4328" s="60"/>
      <c r="M4328" s="61"/>
      <c r="N4328" s="61"/>
      <c r="O4328" s="62"/>
      <c r="P4328" s="125"/>
      <c r="W4328" s="62"/>
      <c r="X4328" s="62"/>
    </row>
    <row r="4329" spans="1:24" s="57" customFormat="1" x14ac:dyDescent="0.25">
      <c r="A4329" s="75"/>
      <c r="D4329" s="58"/>
      <c r="E4329" s="58"/>
      <c r="F4329" s="58"/>
      <c r="G4329" s="58"/>
      <c r="H4329" s="60"/>
      <c r="I4329" s="60"/>
      <c r="J4329" s="60"/>
      <c r="K4329" s="60"/>
      <c r="M4329" s="61"/>
      <c r="N4329" s="61"/>
      <c r="O4329" s="62"/>
      <c r="P4329" s="125"/>
      <c r="W4329" s="62"/>
      <c r="X4329" s="62"/>
    </row>
    <row r="4330" spans="1:24" s="57" customFormat="1" x14ac:dyDescent="0.25">
      <c r="A4330" s="75"/>
      <c r="D4330" s="58"/>
      <c r="E4330" s="58"/>
      <c r="F4330" s="58"/>
      <c r="G4330" s="58"/>
      <c r="H4330" s="60"/>
      <c r="I4330" s="60"/>
      <c r="J4330" s="60"/>
      <c r="K4330" s="60"/>
      <c r="M4330" s="61"/>
      <c r="N4330" s="61"/>
      <c r="O4330" s="62"/>
      <c r="P4330" s="125"/>
      <c r="W4330" s="62"/>
      <c r="X4330" s="62"/>
    </row>
    <row r="4331" spans="1:24" s="57" customFormat="1" x14ac:dyDescent="0.25">
      <c r="A4331" s="75"/>
      <c r="D4331" s="58"/>
      <c r="E4331" s="58"/>
      <c r="F4331" s="58"/>
      <c r="G4331" s="58"/>
      <c r="H4331" s="60"/>
      <c r="I4331" s="60"/>
      <c r="J4331" s="60"/>
      <c r="K4331" s="60"/>
      <c r="M4331" s="61"/>
      <c r="N4331" s="61"/>
      <c r="O4331" s="62"/>
      <c r="P4331" s="125"/>
      <c r="W4331" s="62"/>
      <c r="X4331" s="62"/>
    </row>
    <row r="4332" spans="1:24" s="57" customFormat="1" x14ac:dyDescent="0.25">
      <c r="A4332" s="75"/>
      <c r="D4332" s="58"/>
      <c r="E4332" s="58"/>
      <c r="F4332" s="58"/>
      <c r="G4332" s="58"/>
      <c r="H4332" s="60"/>
      <c r="I4332" s="60"/>
      <c r="J4332" s="60"/>
      <c r="K4332" s="60"/>
      <c r="M4332" s="61"/>
      <c r="N4332" s="61"/>
      <c r="O4332" s="62"/>
      <c r="P4332" s="125"/>
      <c r="W4332" s="62"/>
      <c r="X4332" s="62"/>
    </row>
    <row r="4333" spans="1:24" s="57" customFormat="1" x14ac:dyDescent="0.25">
      <c r="A4333" s="75"/>
      <c r="D4333" s="58"/>
      <c r="E4333" s="58"/>
      <c r="F4333" s="58"/>
      <c r="G4333" s="58"/>
      <c r="H4333" s="60"/>
      <c r="I4333" s="60"/>
      <c r="J4333" s="60"/>
      <c r="K4333" s="60"/>
      <c r="M4333" s="61"/>
      <c r="N4333" s="61"/>
      <c r="O4333" s="62"/>
      <c r="P4333" s="125"/>
      <c r="W4333" s="62"/>
      <c r="X4333" s="62"/>
    </row>
    <row r="4334" spans="1:24" s="57" customFormat="1" x14ac:dyDescent="0.25">
      <c r="A4334" s="75"/>
      <c r="D4334" s="58"/>
      <c r="E4334" s="58"/>
      <c r="F4334" s="58"/>
      <c r="G4334" s="58"/>
      <c r="H4334" s="60"/>
      <c r="I4334" s="60"/>
      <c r="J4334" s="60"/>
      <c r="K4334" s="60"/>
      <c r="M4334" s="61"/>
      <c r="N4334" s="61"/>
      <c r="O4334" s="62"/>
      <c r="P4334" s="125"/>
      <c r="W4334" s="62"/>
      <c r="X4334" s="62"/>
    </row>
    <row r="4335" spans="1:24" s="57" customFormat="1" x14ac:dyDescent="0.25">
      <c r="A4335" s="75"/>
      <c r="D4335" s="58"/>
      <c r="E4335" s="58"/>
      <c r="F4335" s="58"/>
      <c r="G4335" s="58"/>
      <c r="H4335" s="60"/>
      <c r="I4335" s="60"/>
      <c r="J4335" s="60"/>
      <c r="K4335" s="60"/>
      <c r="M4335" s="61"/>
      <c r="N4335" s="61"/>
      <c r="O4335" s="62"/>
      <c r="P4335" s="125"/>
      <c r="W4335" s="62"/>
      <c r="X4335" s="62"/>
    </row>
    <row r="4336" spans="1:24" s="57" customFormat="1" x14ac:dyDescent="0.25">
      <c r="A4336" s="75"/>
      <c r="D4336" s="58"/>
      <c r="E4336" s="58"/>
      <c r="F4336" s="58"/>
      <c r="G4336" s="58"/>
      <c r="H4336" s="60"/>
      <c r="I4336" s="60"/>
      <c r="J4336" s="60"/>
      <c r="K4336" s="60"/>
      <c r="M4336" s="61"/>
      <c r="N4336" s="61"/>
      <c r="O4336" s="62"/>
      <c r="P4336" s="125"/>
      <c r="W4336" s="62"/>
      <c r="X4336" s="62"/>
    </row>
    <row r="4337" spans="1:24" s="57" customFormat="1" x14ac:dyDescent="0.25">
      <c r="A4337" s="75"/>
      <c r="D4337" s="58"/>
      <c r="E4337" s="58"/>
      <c r="F4337" s="58"/>
      <c r="G4337" s="58"/>
      <c r="H4337" s="60"/>
      <c r="I4337" s="60"/>
      <c r="J4337" s="60"/>
      <c r="K4337" s="60"/>
      <c r="M4337" s="61"/>
      <c r="N4337" s="61"/>
      <c r="O4337" s="62"/>
      <c r="P4337" s="125"/>
      <c r="W4337" s="62"/>
      <c r="X4337" s="62"/>
    </row>
    <row r="4338" spans="1:24" s="57" customFormat="1" x14ac:dyDescent="0.25">
      <c r="A4338" s="75"/>
      <c r="D4338" s="58"/>
      <c r="E4338" s="58"/>
      <c r="F4338" s="58"/>
      <c r="G4338" s="58"/>
      <c r="H4338" s="60"/>
      <c r="I4338" s="60"/>
      <c r="J4338" s="60"/>
      <c r="K4338" s="60"/>
      <c r="M4338" s="61"/>
      <c r="N4338" s="61"/>
      <c r="O4338" s="62"/>
      <c r="P4338" s="125"/>
      <c r="W4338" s="62"/>
      <c r="X4338" s="62"/>
    </row>
    <row r="4339" spans="1:24" s="57" customFormat="1" x14ac:dyDescent="0.25">
      <c r="A4339" s="75"/>
      <c r="D4339" s="58"/>
      <c r="E4339" s="58"/>
      <c r="F4339" s="58"/>
      <c r="G4339" s="58"/>
      <c r="H4339" s="60"/>
      <c r="I4339" s="60"/>
      <c r="J4339" s="60"/>
      <c r="K4339" s="60"/>
      <c r="M4339" s="61"/>
      <c r="N4339" s="61"/>
      <c r="O4339" s="62"/>
      <c r="P4339" s="125"/>
      <c r="W4339" s="62"/>
      <c r="X4339" s="62"/>
    </row>
    <row r="4340" spans="1:24" s="57" customFormat="1" x14ac:dyDescent="0.25">
      <c r="A4340" s="75"/>
      <c r="D4340" s="58"/>
      <c r="E4340" s="58"/>
      <c r="F4340" s="58"/>
      <c r="G4340" s="58"/>
      <c r="H4340" s="60"/>
      <c r="I4340" s="60"/>
      <c r="J4340" s="60"/>
      <c r="K4340" s="60"/>
      <c r="M4340" s="61"/>
      <c r="N4340" s="61"/>
      <c r="O4340" s="62"/>
      <c r="P4340" s="125"/>
      <c r="W4340" s="62"/>
      <c r="X4340" s="62"/>
    </row>
    <row r="4341" spans="1:24" s="57" customFormat="1" x14ac:dyDescent="0.25">
      <c r="A4341" s="75"/>
      <c r="D4341" s="58"/>
      <c r="E4341" s="58"/>
      <c r="F4341" s="58"/>
      <c r="G4341" s="58"/>
      <c r="H4341" s="60"/>
      <c r="I4341" s="60"/>
      <c r="J4341" s="60"/>
      <c r="K4341" s="60"/>
      <c r="M4341" s="61"/>
      <c r="N4341" s="61"/>
      <c r="O4341" s="62"/>
      <c r="P4341" s="125"/>
      <c r="W4341" s="62"/>
      <c r="X4341" s="62"/>
    </row>
    <row r="4342" spans="1:24" s="57" customFormat="1" x14ac:dyDescent="0.25">
      <c r="A4342" s="75"/>
      <c r="D4342" s="58"/>
      <c r="E4342" s="58"/>
      <c r="F4342" s="58"/>
      <c r="G4342" s="58"/>
      <c r="H4342" s="60"/>
      <c r="I4342" s="60"/>
      <c r="J4342" s="60"/>
      <c r="K4342" s="60"/>
      <c r="M4342" s="61"/>
      <c r="N4342" s="61"/>
      <c r="O4342" s="62"/>
      <c r="P4342" s="125"/>
      <c r="W4342" s="62"/>
      <c r="X4342" s="62"/>
    </row>
    <row r="4343" spans="1:24" s="57" customFormat="1" x14ac:dyDescent="0.25">
      <c r="A4343" s="75"/>
      <c r="D4343" s="58"/>
      <c r="E4343" s="58"/>
      <c r="F4343" s="58"/>
      <c r="G4343" s="58"/>
      <c r="H4343" s="60"/>
      <c r="I4343" s="60"/>
      <c r="J4343" s="60"/>
      <c r="K4343" s="60"/>
      <c r="M4343" s="61"/>
      <c r="N4343" s="61"/>
      <c r="O4343" s="62"/>
      <c r="P4343" s="125"/>
      <c r="W4343" s="62"/>
      <c r="X4343" s="62"/>
    </row>
    <row r="4344" spans="1:24" s="57" customFormat="1" x14ac:dyDescent="0.25">
      <c r="A4344" s="75"/>
      <c r="D4344" s="58"/>
      <c r="E4344" s="58"/>
      <c r="F4344" s="58"/>
      <c r="G4344" s="58"/>
      <c r="H4344" s="60"/>
      <c r="I4344" s="60"/>
      <c r="J4344" s="60"/>
      <c r="K4344" s="60"/>
      <c r="M4344" s="61"/>
      <c r="N4344" s="61"/>
      <c r="O4344" s="62"/>
      <c r="P4344" s="125"/>
      <c r="W4344" s="62"/>
      <c r="X4344" s="62"/>
    </row>
    <row r="4345" spans="1:24" s="57" customFormat="1" x14ac:dyDescent="0.25">
      <c r="A4345" s="75"/>
      <c r="D4345" s="58"/>
      <c r="E4345" s="58"/>
      <c r="F4345" s="58"/>
      <c r="G4345" s="58"/>
      <c r="H4345" s="60"/>
      <c r="I4345" s="60"/>
      <c r="J4345" s="60"/>
      <c r="K4345" s="60"/>
      <c r="M4345" s="61"/>
      <c r="N4345" s="61"/>
      <c r="O4345" s="62"/>
      <c r="P4345" s="125"/>
      <c r="W4345" s="62"/>
      <c r="X4345" s="62"/>
    </row>
    <row r="4346" spans="1:24" s="57" customFormat="1" x14ac:dyDescent="0.25">
      <c r="A4346" s="75"/>
      <c r="D4346" s="58"/>
      <c r="E4346" s="58"/>
      <c r="F4346" s="58"/>
      <c r="G4346" s="58"/>
      <c r="H4346" s="60"/>
      <c r="I4346" s="60"/>
      <c r="J4346" s="60"/>
      <c r="K4346" s="60"/>
      <c r="M4346" s="61"/>
      <c r="N4346" s="61"/>
      <c r="O4346" s="62"/>
      <c r="P4346" s="125"/>
      <c r="W4346" s="62"/>
      <c r="X4346" s="62"/>
    </row>
    <row r="4347" spans="1:24" s="57" customFormat="1" x14ac:dyDescent="0.25">
      <c r="A4347" s="75"/>
      <c r="D4347" s="58"/>
      <c r="E4347" s="58"/>
      <c r="F4347" s="58"/>
      <c r="G4347" s="58"/>
      <c r="H4347" s="60"/>
      <c r="I4347" s="60"/>
      <c r="J4347" s="60"/>
      <c r="K4347" s="60"/>
      <c r="M4347" s="61"/>
      <c r="N4347" s="61"/>
      <c r="O4347" s="62"/>
      <c r="P4347" s="125"/>
      <c r="W4347" s="62"/>
      <c r="X4347" s="62"/>
    </row>
    <row r="4348" spans="1:24" s="57" customFormat="1" x14ac:dyDescent="0.25">
      <c r="A4348" s="75"/>
      <c r="D4348" s="58"/>
      <c r="E4348" s="58"/>
      <c r="F4348" s="58"/>
      <c r="G4348" s="58"/>
      <c r="H4348" s="60"/>
      <c r="I4348" s="60"/>
      <c r="J4348" s="60"/>
      <c r="K4348" s="60"/>
      <c r="M4348" s="61"/>
      <c r="N4348" s="61"/>
      <c r="O4348" s="62"/>
      <c r="P4348" s="125"/>
      <c r="W4348" s="62"/>
      <c r="X4348" s="62"/>
    </row>
    <row r="4349" spans="1:24" s="57" customFormat="1" x14ac:dyDescent="0.25">
      <c r="A4349" s="75"/>
      <c r="D4349" s="58"/>
      <c r="E4349" s="58"/>
      <c r="F4349" s="58"/>
      <c r="G4349" s="58"/>
      <c r="H4349" s="60"/>
      <c r="I4349" s="60"/>
      <c r="J4349" s="60"/>
      <c r="K4349" s="60"/>
      <c r="M4349" s="61"/>
      <c r="N4349" s="61"/>
      <c r="O4349" s="62"/>
      <c r="P4349" s="125"/>
      <c r="W4349" s="62"/>
      <c r="X4349" s="62"/>
    </row>
    <row r="4350" spans="1:24" s="57" customFormat="1" x14ac:dyDescent="0.25">
      <c r="A4350" s="75"/>
      <c r="D4350" s="58"/>
      <c r="E4350" s="58"/>
      <c r="F4350" s="58"/>
      <c r="G4350" s="58"/>
      <c r="H4350" s="60"/>
      <c r="I4350" s="60"/>
      <c r="J4350" s="60"/>
      <c r="K4350" s="60"/>
      <c r="M4350" s="61"/>
      <c r="N4350" s="61"/>
      <c r="O4350" s="62"/>
      <c r="P4350" s="125"/>
      <c r="W4350" s="62"/>
      <c r="X4350" s="62"/>
    </row>
    <row r="4351" spans="1:24" s="57" customFormat="1" x14ac:dyDescent="0.25">
      <c r="A4351" s="75"/>
      <c r="D4351" s="58"/>
      <c r="E4351" s="58"/>
      <c r="F4351" s="58"/>
      <c r="G4351" s="58"/>
      <c r="H4351" s="60"/>
      <c r="I4351" s="60"/>
      <c r="J4351" s="60"/>
      <c r="K4351" s="60"/>
      <c r="M4351" s="61"/>
      <c r="N4351" s="61"/>
      <c r="O4351" s="62"/>
      <c r="P4351" s="125"/>
      <c r="W4351" s="62"/>
      <c r="X4351" s="62"/>
    </row>
    <row r="4352" spans="1:24" s="57" customFormat="1" x14ac:dyDescent="0.25">
      <c r="A4352" s="75"/>
      <c r="D4352" s="58"/>
      <c r="E4352" s="58"/>
      <c r="F4352" s="58"/>
      <c r="G4352" s="58"/>
      <c r="H4352" s="60"/>
      <c r="I4352" s="60"/>
      <c r="J4352" s="60"/>
      <c r="K4352" s="60"/>
      <c r="M4352" s="61"/>
      <c r="N4352" s="61"/>
      <c r="O4352" s="62"/>
      <c r="P4352" s="125"/>
      <c r="W4352" s="62"/>
      <c r="X4352" s="62"/>
    </row>
    <row r="4353" spans="1:24" s="57" customFormat="1" x14ac:dyDescent="0.25">
      <c r="A4353" s="75"/>
      <c r="D4353" s="58"/>
      <c r="E4353" s="58"/>
      <c r="F4353" s="58"/>
      <c r="G4353" s="58"/>
      <c r="H4353" s="60"/>
      <c r="I4353" s="60"/>
      <c r="J4353" s="60"/>
      <c r="K4353" s="60"/>
      <c r="M4353" s="61"/>
      <c r="N4353" s="61"/>
      <c r="O4353" s="62"/>
      <c r="P4353" s="125"/>
      <c r="W4353" s="62"/>
      <c r="X4353" s="62"/>
    </row>
    <row r="4354" spans="1:24" s="57" customFormat="1" x14ac:dyDescent="0.25">
      <c r="A4354" s="75"/>
      <c r="D4354" s="58"/>
      <c r="E4354" s="58"/>
      <c r="F4354" s="58"/>
      <c r="G4354" s="58"/>
      <c r="H4354" s="60"/>
      <c r="I4354" s="60"/>
      <c r="J4354" s="60"/>
      <c r="K4354" s="60"/>
      <c r="M4354" s="61"/>
      <c r="N4354" s="61"/>
      <c r="O4354" s="62"/>
      <c r="P4354" s="125"/>
      <c r="W4354" s="62"/>
      <c r="X4354" s="62"/>
    </row>
    <row r="4355" spans="1:24" s="57" customFormat="1" x14ac:dyDescent="0.25">
      <c r="A4355" s="75"/>
      <c r="D4355" s="58"/>
      <c r="E4355" s="58"/>
      <c r="F4355" s="58"/>
      <c r="G4355" s="58"/>
      <c r="H4355" s="60"/>
      <c r="I4355" s="60"/>
      <c r="J4355" s="60"/>
      <c r="K4355" s="60"/>
      <c r="M4355" s="61"/>
      <c r="N4355" s="61"/>
      <c r="O4355" s="62"/>
      <c r="P4355" s="125"/>
      <c r="W4355" s="62"/>
      <c r="X4355" s="62"/>
    </row>
    <row r="4356" spans="1:24" s="57" customFormat="1" x14ac:dyDescent="0.25">
      <c r="A4356" s="75"/>
      <c r="D4356" s="58"/>
      <c r="E4356" s="58"/>
      <c r="F4356" s="58"/>
      <c r="G4356" s="58"/>
      <c r="H4356" s="60"/>
      <c r="I4356" s="60"/>
      <c r="J4356" s="60"/>
      <c r="K4356" s="60"/>
      <c r="M4356" s="61"/>
      <c r="N4356" s="61"/>
      <c r="O4356" s="62"/>
      <c r="P4356" s="125"/>
      <c r="W4356" s="62"/>
      <c r="X4356" s="62"/>
    </row>
    <row r="4357" spans="1:24" s="57" customFormat="1" x14ac:dyDescent="0.25">
      <c r="A4357" s="75"/>
      <c r="D4357" s="58"/>
      <c r="E4357" s="58"/>
      <c r="F4357" s="58"/>
      <c r="G4357" s="58"/>
      <c r="H4357" s="60"/>
      <c r="I4357" s="60"/>
      <c r="J4357" s="60"/>
      <c r="K4357" s="60"/>
      <c r="M4357" s="61"/>
      <c r="N4357" s="61"/>
      <c r="O4357" s="62"/>
      <c r="P4357" s="125"/>
      <c r="W4357" s="62"/>
      <c r="X4357" s="62"/>
    </row>
    <row r="4358" spans="1:24" s="57" customFormat="1" x14ac:dyDescent="0.25">
      <c r="A4358" s="75"/>
      <c r="D4358" s="58"/>
      <c r="E4358" s="58"/>
      <c r="F4358" s="58"/>
      <c r="G4358" s="58"/>
      <c r="H4358" s="60"/>
      <c r="I4358" s="60"/>
      <c r="J4358" s="60"/>
      <c r="K4358" s="60"/>
      <c r="M4358" s="61"/>
      <c r="N4358" s="61"/>
      <c r="O4358" s="62"/>
      <c r="P4358" s="125"/>
      <c r="W4358" s="62"/>
      <c r="X4358" s="62"/>
    </row>
    <row r="4359" spans="1:24" s="57" customFormat="1" x14ac:dyDescent="0.25">
      <c r="A4359" s="75"/>
      <c r="D4359" s="58"/>
      <c r="E4359" s="58"/>
      <c r="F4359" s="58"/>
      <c r="G4359" s="58"/>
      <c r="H4359" s="60"/>
      <c r="I4359" s="60"/>
      <c r="J4359" s="60"/>
      <c r="K4359" s="60"/>
      <c r="M4359" s="61"/>
      <c r="N4359" s="61"/>
      <c r="O4359" s="62"/>
      <c r="P4359" s="125"/>
      <c r="W4359" s="62"/>
      <c r="X4359" s="62"/>
    </row>
    <row r="4360" spans="1:24" s="57" customFormat="1" x14ac:dyDescent="0.25">
      <c r="A4360" s="75"/>
      <c r="D4360" s="58"/>
      <c r="E4360" s="58"/>
      <c r="F4360" s="58"/>
      <c r="G4360" s="58"/>
      <c r="H4360" s="60"/>
      <c r="I4360" s="60"/>
      <c r="J4360" s="60"/>
      <c r="K4360" s="60"/>
      <c r="M4360" s="61"/>
      <c r="N4360" s="61"/>
      <c r="O4360" s="62"/>
      <c r="P4360" s="125"/>
      <c r="W4360" s="62"/>
      <c r="X4360" s="62"/>
    </row>
    <row r="4361" spans="1:24" s="57" customFormat="1" x14ac:dyDescent="0.25">
      <c r="A4361" s="75"/>
      <c r="D4361" s="58"/>
      <c r="E4361" s="58"/>
      <c r="F4361" s="58"/>
      <c r="G4361" s="58"/>
      <c r="H4361" s="60"/>
      <c r="I4361" s="60"/>
      <c r="J4361" s="60"/>
      <c r="K4361" s="60"/>
      <c r="M4361" s="61"/>
      <c r="N4361" s="61"/>
      <c r="O4361" s="62"/>
      <c r="P4361" s="125"/>
      <c r="W4361" s="62"/>
      <c r="X4361" s="62"/>
    </row>
    <row r="4362" spans="1:24" s="57" customFormat="1" x14ac:dyDescent="0.25">
      <c r="A4362" s="75"/>
      <c r="D4362" s="58"/>
      <c r="E4362" s="58"/>
      <c r="F4362" s="58"/>
      <c r="G4362" s="58"/>
      <c r="H4362" s="60"/>
      <c r="I4362" s="60"/>
      <c r="J4362" s="60"/>
      <c r="K4362" s="60"/>
      <c r="M4362" s="61"/>
      <c r="N4362" s="61"/>
      <c r="O4362" s="62"/>
      <c r="P4362" s="125"/>
      <c r="W4362" s="62"/>
      <c r="X4362" s="62"/>
    </row>
    <row r="4363" spans="1:24" s="57" customFormat="1" x14ac:dyDescent="0.25">
      <c r="A4363" s="75"/>
      <c r="D4363" s="58"/>
      <c r="E4363" s="58"/>
      <c r="F4363" s="58"/>
      <c r="G4363" s="58"/>
      <c r="H4363" s="60"/>
      <c r="I4363" s="60"/>
      <c r="J4363" s="60"/>
      <c r="K4363" s="60"/>
      <c r="M4363" s="61"/>
      <c r="N4363" s="61"/>
      <c r="O4363" s="62"/>
      <c r="P4363" s="125"/>
      <c r="W4363" s="62"/>
      <c r="X4363" s="62"/>
    </row>
    <row r="4364" spans="1:24" s="57" customFormat="1" x14ac:dyDescent="0.25">
      <c r="A4364" s="75"/>
      <c r="D4364" s="58"/>
      <c r="E4364" s="58"/>
      <c r="F4364" s="58"/>
      <c r="G4364" s="58"/>
      <c r="H4364" s="60"/>
      <c r="I4364" s="60"/>
      <c r="J4364" s="60"/>
      <c r="K4364" s="60"/>
      <c r="M4364" s="61"/>
      <c r="N4364" s="61"/>
      <c r="O4364" s="62"/>
      <c r="P4364" s="125"/>
      <c r="W4364" s="62"/>
      <c r="X4364" s="62"/>
    </row>
    <row r="4365" spans="1:24" s="57" customFormat="1" x14ac:dyDescent="0.25">
      <c r="A4365" s="75"/>
      <c r="D4365" s="58"/>
      <c r="E4365" s="58"/>
      <c r="F4365" s="58"/>
      <c r="G4365" s="58"/>
      <c r="H4365" s="60"/>
      <c r="I4365" s="60"/>
      <c r="J4365" s="60"/>
      <c r="K4365" s="60"/>
      <c r="M4365" s="61"/>
      <c r="N4365" s="61"/>
      <c r="O4365" s="62"/>
      <c r="P4365" s="125"/>
      <c r="W4365" s="62"/>
      <c r="X4365" s="62"/>
    </row>
    <row r="4366" spans="1:24" s="57" customFormat="1" x14ac:dyDescent="0.25">
      <c r="A4366" s="75"/>
      <c r="D4366" s="58"/>
      <c r="E4366" s="58"/>
      <c r="F4366" s="58"/>
      <c r="G4366" s="58"/>
      <c r="H4366" s="60"/>
      <c r="I4366" s="60"/>
      <c r="J4366" s="60"/>
      <c r="K4366" s="60"/>
      <c r="M4366" s="61"/>
      <c r="N4366" s="61"/>
      <c r="O4366" s="62"/>
      <c r="P4366" s="125"/>
      <c r="W4366" s="62"/>
      <c r="X4366" s="62"/>
    </row>
    <row r="4367" spans="1:24" s="57" customFormat="1" x14ac:dyDescent="0.25">
      <c r="A4367" s="75"/>
      <c r="D4367" s="58"/>
      <c r="E4367" s="58"/>
      <c r="F4367" s="58"/>
      <c r="G4367" s="58"/>
      <c r="H4367" s="60"/>
      <c r="I4367" s="60"/>
      <c r="J4367" s="60"/>
      <c r="K4367" s="60"/>
      <c r="M4367" s="61"/>
      <c r="N4367" s="61"/>
      <c r="O4367" s="62"/>
      <c r="P4367" s="125"/>
      <c r="W4367" s="62"/>
      <c r="X4367" s="62"/>
    </row>
    <row r="4368" spans="1:24" s="57" customFormat="1" x14ac:dyDescent="0.25">
      <c r="A4368" s="75"/>
      <c r="D4368" s="58"/>
      <c r="E4368" s="58"/>
      <c r="F4368" s="58"/>
      <c r="G4368" s="58"/>
      <c r="H4368" s="60"/>
      <c r="I4368" s="60"/>
      <c r="J4368" s="60"/>
      <c r="K4368" s="60"/>
      <c r="M4368" s="61"/>
      <c r="N4368" s="61"/>
      <c r="O4368" s="62"/>
      <c r="P4368" s="125"/>
      <c r="W4368" s="62"/>
      <c r="X4368" s="62"/>
    </row>
    <row r="4369" spans="1:24" s="57" customFormat="1" x14ac:dyDescent="0.25">
      <c r="A4369" s="75"/>
      <c r="D4369" s="58"/>
      <c r="E4369" s="58"/>
      <c r="F4369" s="58"/>
      <c r="G4369" s="58"/>
      <c r="H4369" s="60"/>
      <c r="I4369" s="60"/>
      <c r="J4369" s="60"/>
      <c r="K4369" s="60"/>
      <c r="M4369" s="61"/>
      <c r="N4369" s="61"/>
      <c r="O4369" s="62"/>
      <c r="P4369" s="125"/>
      <c r="W4369" s="62"/>
      <c r="X4369" s="62"/>
    </row>
    <row r="4370" spans="1:24" s="57" customFormat="1" x14ac:dyDescent="0.25">
      <c r="A4370" s="75"/>
      <c r="D4370" s="58"/>
      <c r="E4370" s="58"/>
      <c r="F4370" s="58"/>
      <c r="G4370" s="58"/>
      <c r="H4370" s="60"/>
      <c r="I4370" s="60"/>
      <c r="J4370" s="60"/>
      <c r="K4370" s="60"/>
      <c r="M4370" s="61"/>
      <c r="N4370" s="61"/>
      <c r="O4370" s="62"/>
      <c r="P4370" s="125"/>
      <c r="W4370" s="62"/>
      <c r="X4370" s="62"/>
    </row>
    <row r="4371" spans="1:24" s="57" customFormat="1" x14ac:dyDescent="0.25">
      <c r="A4371" s="75"/>
      <c r="D4371" s="58"/>
      <c r="E4371" s="58"/>
      <c r="F4371" s="58"/>
      <c r="G4371" s="58"/>
      <c r="H4371" s="60"/>
      <c r="I4371" s="60"/>
      <c r="J4371" s="60"/>
      <c r="K4371" s="60"/>
      <c r="M4371" s="61"/>
      <c r="N4371" s="61"/>
      <c r="O4371" s="62"/>
      <c r="P4371" s="125"/>
      <c r="W4371" s="62"/>
      <c r="X4371" s="62"/>
    </row>
    <row r="4372" spans="1:24" s="57" customFormat="1" x14ac:dyDescent="0.25">
      <c r="A4372" s="75"/>
      <c r="D4372" s="58"/>
      <c r="E4372" s="58"/>
      <c r="F4372" s="58"/>
      <c r="G4372" s="58"/>
      <c r="H4372" s="60"/>
      <c r="I4372" s="60"/>
      <c r="J4372" s="60"/>
      <c r="K4372" s="60"/>
      <c r="M4372" s="61"/>
      <c r="N4372" s="61"/>
      <c r="O4372" s="62"/>
      <c r="P4372" s="125"/>
      <c r="W4372" s="62"/>
      <c r="X4372" s="62"/>
    </row>
    <row r="4373" spans="1:24" s="57" customFormat="1" x14ac:dyDescent="0.25">
      <c r="A4373" s="75"/>
      <c r="D4373" s="58"/>
      <c r="E4373" s="58"/>
      <c r="F4373" s="58"/>
      <c r="G4373" s="58"/>
      <c r="H4373" s="60"/>
      <c r="I4373" s="60"/>
      <c r="J4373" s="60"/>
      <c r="K4373" s="60"/>
      <c r="M4373" s="61"/>
      <c r="N4373" s="61"/>
      <c r="O4373" s="62"/>
      <c r="P4373" s="125"/>
      <c r="W4373" s="62"/>
      <c r="X4373" s="62"/>
    </row>
    <row r="4374" spans="1:24" s="57" customFormat="1" x14ac:dyDescent="0.25">
      <c r="A4374" s="75"/>
      <c r="D4374" s="58"/>
      <c r="E4374" s="58"/>
      <c r="F4374" s="58"/>
      <c r="G4374" s="58"/>
      <c r="H4374" s="60"/>
      <c r="I4374" s="60"/>
      <c r="J4374" s="60"/>
      <c r="K4374" s="60"/>
      <c r="M4374" s="61"/>
      <c r="N4374" s="61"/>
      <c r="O4374" s="62"/>
      <c r="P4374" s="125"/>
      <c r="W4374" s="62"/>
      <c r="X4374" s="62"/>
    </row>
    <row r="4375" spans="1:24" s="57" customFormat="1" x14ac:dyDescent="0.25">
      <c r="A4375" s="75"/>
      <c r="D4375" s="58"/>
      <c r="E4375" s="58"/>
      <c r="F4375" s="58"/>
      <c r="G4375" s="58"/>
      <c r="H4375" s="60"/>
      <c r="I4375" s="60"/>
      <c r="J4375" s="60"/>
      <c r="K4375" s="60"/>
      <c r="M4375" s="61"/>
      <c r="N4375" s="61"/>
      <c r="O4375" s="62"/>
      <c r="P4375" s="125"/>
      <c r="W4375" s="62"/>
      <c r="X4375" s="62"/>
    </row>
    <row r="4376" spans="1:24" s="57" customFormat="1" x14ac:dyDescent="0.25">
      <c r="A4376" s="75"/>
      <c r="D4376" s="58"/>
      <c r="E4376" s="58"/>
      <c r="F4376" s="58"/>
      <c r="G4376" s="58"/>
      <c r="H4376" s="60"/>
      <c r="I4376" s="60"/>
      <c r="J4376" s="60"/>
      <c r="K4376" s="60"/>
      <c r="M4376" s="61"/>
      <c r="N4376" s="61"/>
      <c r="O4376" s="62"/>
      <c r="P4376" s="125"/>
      <c r="W4376" s="62"/>
      <c r="X4376" s="62"/>
    </row>
    <row r="4377" spans="1:24" s="57" customFormat="1" x14ac:dyDescent="0.25">
      <c r="A4377" s="75"/>
      <c r="D4377" s="58"/>
      <c r="E4377" s="58"/>
      <c r="F4377" s="58"/>
      <c r="G4377" s="58"/>
      <c r="H4377" s="60"/>
      <c r="I4377" s="60"/>
      <c r="J4377" s="60"/>
      <c r="K4377" s="60"/>
      <c r="M4377" s="61"/>
      <c r="N4377" s="61"/>
      <c r="O4377" s="62"/>
      <c r="P4377" s="125"/>
      <c r="W4377" s="62"/>
      <c r="X4377" s="62"/>
    </row>
    <row r="4378" spans="1:24" s="57" customFormat="1" x14ac:dyDescent="0.25">
      <c r="A4378" s="75"/>
      <c r="D4378" s="58"/>
      <c r="E4378" s="58"/>
      <c r="F4378" s="58"/>
      <c r="G4378" s="58"/>
      <c r="H4378" s="60"/>
      <c r="I4378" s="60"/>
      <c r="J4378" s="60"/>
      <c r="K4378" s="60"/>
      <c r="M4378" s="61"/>
      <c r="N4378" s="61"/>
      <c r="O4378" s="62"/>
      <c r="P4378" s="125"/>
      <c r="W4378" s="62"/>
      <c r="X4378" s="62"/>
    </row>
    <row r="4379" spans="1:24" s="57" customFormat="1" x14ac:dyDescent="0.25">
      <c r="A4379" s="75"/>
      <c r="D4379" s="58"/>
      <c r="E4379" s="58"/>
      <c r="F4379" s="58"/>
      <c r="G4379" s="58"/>
      <c r="H4379" s="60"/>
      <c r="I4379" s="60"/>
      <c r="J4379" s="60"/>
      <c r="K4379" s="60"/>
      <c r="M4379" s="61"/>
      <c r="N4379" s="61"/>
      <c r="O4379" s="62"/>
      <c r="P4379" s="125"/>
      <c r="W4379" s="62"/>
      <c r="X4379" s="62"/>
    </row>
    <row r="4380" spans="1:24" s="57" customFormat="1" x14ac:dyDescent="0.25">
      <c r="A4380" s="75"/>
      <c r="D4380" s="58"/>
      <c r="E4380" s="58"/>
      <c r="F4380" s="58"/>
      <c r="G4380" s="58"/>
      <c r="H4380" s="60"/>
      <c r="I4380" s="60"/>
      <c r="J4380" s="60"/>
      <c r="K4380" s="60"/>
      <c r="M4380" s="61"/>
      <c r="N4380" s="61"/>
      <c r="O4380" s="62"/>
      <c r="P4380" s="125"/>
      <c r="W4380" s="62"/>
      <c r="X4380" s="62"/>
    </row>
    <row r="4381" spans="1:24" s="57" customFormat="1" x14ac:dyDescent="0.25">
      <c r="A4381" s="75"/>
      <c r="D4381" s="58"/>
      <c r="E4381" s="58"/>
      <c r="F4381" s="58"/>
      <c r="G4381" s="58"/>
      <c r="H4381" s="60"/>
      <c r="I4381" s="60"/>
      <c r="J4381" s="60"/>
      <c r="K4381" s="60"/>
      <c r="M4381" s="61"/>
      <c r="N4381" s="61"/>
      <c r="O4381" s="62"/>
      <c r="P4381" s="125"/>
      <c r="W4381" s="62"/>
      <c r="X4381" s="62"/>
    </row>
    <row r="4382" spans="1:24" s="57" customFormat="1" x14ac:dyDescent="0.25">
      <c r="A4382" s="75"/>
      <c r="D4382" s="58"/>
      <c r="E4382" s="58"/>
      <c r="F4382" s="58"/>
      <c r="G4382" s="58"/>
      <c r="H4382" s="60"/>
      <c r="I4382" s="60"/>
      <c r="J4382" s="60"/>
      <c r="K4382" s="60"/>
      <c r="M4382" s="61"/>
      <c r="N4382" s="61"/>
      <c r="O4382" s="62"/>
      <c r="P4382" s="125"/>
      <c r="W4382" s="62"/>
      <c r="X4382" s="62"/>
    </row>
    <row r="4383" spans="1:24" s="57" customFormat="1" x14ac:dyDescent="0.25">
      <c r="A4383" s="75"/>
      <c r="D4383" s="58"/>
      <c r="E4383" s="58"/>
      <c r="F4383" s="58"/>
      <c r="G4383" s="58"/>
      <c r="H4383" s="60"/>
      <c r="I4383" s="60"/>
      <c r="J4383" s="60"/>
      <c r="K4383" s="60"/>
      <c r="M4383" s="61"/>
      <c r="N4383" s="61"/>
      <c r="O4383" s="62"/>
      <c r="P4383" s="125"/>
      <c r="W4383" s="62"/>
      <c r="X4383" s="62"/>
    </row>
    <row r="4384" spans="1:24" s="57" customFormat="1" x14ac:dyDescent="0.25">
      <c r="A4384" s="75"/>
      <c r="D4384" s="58"/>
      <c r="E4384" s="58"/>
      <c r="F4384" s="58"/>
      <c r="G4384" s="58"/>
      <c r="H4384" s="60"/>
      <c r="I4384" s="60"/>
      <c r="J4384" s="60"/>
      <c r="K4384" s="60"/>
      <c r="M4384" s="61"/>
      <c r="N4384" s="61"/>
      <c r="O4384" s="62"/>
      <c r="P4384" s="125"/>
      <c r="W4384" s="62"/>
      <c r="X4384" s="62"/>
    </row>
    <row r="4385" spans="1:24" s="57" customFormat="1" x14ac:dyDescent="0.25">
      <c r="A4385" s="75"/>
      <c r="D4385" s="58"/>
      <c r="E4385" s="58"/>
      <c r="F4385" s="58"/>
      <c r="G4385" s="58"/>
      <c r="H4385" s="60"/>
      <c r="I4385" s="60"/>
      <c r="J4385" s="60"/>
      <c r="K4385" s="60"/>
      <c r="M4385" s="61"/>
      <c r="N4385" s="61"/>
      <c r="O4385" s="62"/>
      <c r="P4385" s="125"/>
      <c r="W4385" s="62"/>
      <c r="X4385" s="62"/>
    </row>
    <row r="4386" spans="1:24" s="57" customFormat="1" x14ac:dyDescent="0.25">
      <c r="A4386" s="75"/>
      <c r="D4386" s="58"/>
      <c r="E4386" s="58"/>
      <c r="F4386" s="58"/>
      <c r="G4386" s="58"/>
      <c r="H4386" s="60"/>
      <c r="I4386" s="60"/>
      <c r="J4386" s="60"/>
      <c r="K4386" s="60"/>
      <c r="M4386" s="61"/>
      <c r="N4386" s="61"/>
      <c r="O4386" s="62"/>
      <c r="P4386" s="125"/>
      <c r="W4386" s="62"/>
      <c r="X4386" s="62"/>
    </row>
    <row r="4387" spans="1:24" s="57" customFormat="1" x14ac:dyDescent="0.25">
      <c r="A4387" s="75"/>
      <c r="D4387" s="58"/>
      <c r="E4387" s="58"/>
      <c r="F4387" s="58"/>
      <c r="G4387" s="58"/>
      <c r="H4387" s="60"/>
      <c r="I4387" s="60"/>
      <c r="J4387" s="60"/>
      <c r="K4387" s="60"/>
      <c r="M4387" s="61"/>
      <c r="N4387" s="61"/>
      <c r="O4387" s="62"/>
      <c r="P4387" s="125"/>
      <c r="W4387" s="62"/>
      <c r="X4387" s="62"/>
    </row>
    <row r="4388" spans="1:24" s="57" customFormat="1" x14ac:dyDescent="0.25">
      <c r="A4388" s="75"/>
      <c r="D4388" s="58"/>
      <c r="E4388" s="58"/>
      <c r="F4388" s="58"/>
      <c r="G4388" s="58"/>
      <c r="H4388" s="60"/>
      <c r="I4388" s="60"/>
      <c r="J4388" s="60"/>
      <c r="K4388" s="60"/>
      <c r="M4388" s="61"/>
      <c r="N4388" s="61"/>
      <c r="O4388" s="62"/>
      <c r="P4388" s="125"/>
      <c r="W4388" s="62"/>
      <c r="X4388" s="62"/>
    </row>
    <row r="4389" spans="1:24" s="57" customFormat="1" x14ac:dyDescent="0.25">
      <c r="A4389" s="75"/>
      <c r="D4389" s="58"/>
      <c r="E4389" s="58"/>
      <c r="F4389" s="58"/>
      <c r="G4389" s="58"/>
      <c r="H4389" s="60"/>
      <c r="I4389" s="60"/>
      <c r="J4389" s="60"/>
      <c r="K4389" s="60"/>
      <c r="M4389" s="61"/>
      <c r="N4389" s="61"/>
      <c r="O4389" s="62"/>
      <c r="P4389" s="125"/>
      <c r="W4389" s="62"/>
      <c r="X4389" s="62"/>
    </row>
    <row r="4390" spans="1:24" s="57" customFormat="1" x14ac:dyDescent="0.25">
      <c r="A4390" s="75"/>
      <c r="D4390" s="58"/>
      <c r="E4390" s="58"/>
      <c r="F4390" s="58"/>
      <c r="G4390" s="58"/>
      <c r="H4390" s="60"/>
      <c r="I4390" s="60"/>
      <c r="J4390" s="60"/>
      <c r="K4390" s="60"/>
      <c r="M4390" s="61"/>
      <c r="N4390" s="61"/>
      <c r="O4390" s="62"/>
      <c r="P4390" s="125"/>
      <c r="W4390" s="62"/>
      <c r="X4390" s="62"/>
    </row>
    <row r="4391" spans="1:24" s="57" customFormat="1" x14ac:dyDescent="0.25">
      <c r="A4391" s="75"/>
      <c r="D4391" s="58"/>
      <c r="E4391" s="58"/>
      <c r="F4391" s="58"/>
      <c r="G4391" s="58"/>
      <c r="H4391" s="60"/>
      <c r="I4391" s="60"/>
      <c r="J4391" s="60"/>
      <c r="K4391" s="60"/>
      <c r="M4391" s="61"/>
      <c r="N4391" s="61"/>
      <c r="O4391" s="62"/>
      <c r="P4391" s="125"/>
      <c r="W4391" s="62"/>
      <c r="X4391" s="62"/>
    </row>
    <row r="4392" spans="1:24" s="57" customFormat="1" x14ac:dyDescent="0.25">
      <c r="A4392" s="75"/>
      <c r="D4392" s="58"/>
      <c r="E4392" s="58"/>
      <c r="F4392" s="58"/>
      <c r="G4392" s="58"/>
      <c r="H4392" s="60"/>
      <c r="I4392" s="60"/>
      <c r="J4392" s="60"/>
      <c r="K4392" s="60"/>
      <c r="M4392" s="61"/>
      <c r="N4392" s="61"/>
      <c r="O4392" s="62"/>
      <c r="P4392" s="125"/>
      <c r="W4392" s="62"/>
      <c r="X4392" s="62"/>
    </row>
    <row r="4393" spans="1:24" s="57" customFormat="1" x14ac:dyDescent="0.25">
      <c r="A4393" s="75"/>
      <c r="D4393" s="58"/>
      <c r="E4393" s="58"/>
      <c r="F4393" s="58"/>
      <c r="G4393" s="58"/>
      <c r="H4393" s="60"/>
      <c r="I4393" s="60"/>
      <c r="J4393" s="60"/>
      <c r="K4393" s="60"/>
      <c r="M4393" s="61"/>
      <c r="N4393" s="61"/>
      <c r="O4393" s="62"/>
      <c r="P4393" s="125"/>
      <c r="W4393" s="62"/>
      <c r="X4393" s="62"/>
    </row>
    <row r="4394" spans="1:24" s="57" customFormat="1" x14ac:dyDescent="0.25">
      <c r="A4394" s="75"/>
      <c r="D4394" s="58"/>
      <c r="E4394" s="58"/>
      <c r="F4394" s="58"/>
      <c r="G4394" s="58"/>
      <c r="H4394" s="60"/>
      <c r="I4394" s="60"/>
      <c r="J4394" s="60"/>
      <c r="K4394" s="60"/>
      <c r="M4394" s="61"/>
      <c r="N4394" s="61"/>
      <c r="O4394" s="62"/>
      <c r="P4394" s="125"/>
      <c r="W4394" s="62"/>
      <c r="X4394" s="62"/>
    </row>
    <row r="4395" spans="1:24" s="57" customFormat="1" x14ac:dyDescent="0.25">
      <c r="A4395" s="75"/>
      <c r="D4395" s="58"/>
      <c r="E4395" s="58"/>
      <c r="F4395" s="58"/>
      <c r="G4395" s="58"/>
      <c r="H4395" s="60"/>
      <c r="I4395" s="60"/>
      <c r="J4395" s="60"/>
      <c r="K4395" s="60"/>
      <c r="M4395" s="61"/>
      <c r="N4395" s="61"/>
      <c r="O4395" s="62"/>
      <c r="P4395" s="125"/>
      <c r="W4395" s="62"/>
      <c r="X4395" s="62"/>
    </row>
    <row r="4396" spans="1:24" s="57" customFormat="1" x14ac:dyDescent="0.25">
      <c r="A4396" s="75"/>
      <c r="D4396" s="58"/>
      <c r="E4396" s="58"/>
      <c r="F4396" s="58"/>
      <c r="G4396" s="58"/>
      <c r="H4396" s="60"/>
      <c r="I4396" s="60"/>
      <c r="J4396" s="60"/>
      <c r="K4396" s="60"/>
      <c r="M4396" s="61"/>
      <c r="N4396" s="61"/>
      <c r="O4396" s="62"/>
      <c r="P4396" s="125"/>
      <c r="W4396" s="62"/>
      <c r="X4396" s="62"/>
    </row>
    <row r="4397" spans="1:24" s="57" customFormat="1" x14ac:dyDescent="0.25">
      <c r="A4397" s="75"/>
      <c r="D4397" s="58"/>
      <c r="E4397" s="58"/>
      <c r="F4397" s="58"/>
      <c r="G4397" s="58"/>
      <c r="H4397" s="60"/>
      <c r="I4397" s="60"/>
      <c r="J4397" s="60"/>
      <c r="K4397" s="60"/>
      <c r="M4397" s="61"/>
      <c r="N4397" s="61"/>
      <c r="O4397" s="62"/>
      <c r="P4397" s="125"/>
      <c r="W4397" s="62"/>
      <c r="X4397" s="62"/>
    </row>
    <row r="4398" spans="1:24" s="57" customFormat="1" x14ac:dyDescent="0.25">
      <c r="A4398" s="75"/>
      <c r="D4398" s="58"/>
      <c r="E4398" s="58"/>
      <c r="F4398" s="58"/>
      <c r="G4398" s="58"/>
      <c r="H4398" s="60"/>
      <c r="I4398" s="60"/>
      <c r="J4398" s="60"/>
      <c r="K4398" s="60"/>
      <c r="M4398" s="61"/>
      <c r="N4398" s="61"/>
      <c r="O4398" s="62"/>
      <c r="P4398" s="125"/>
      <c r="W4398" s="62"/>
      <c r="X4398" s="62"/>
    </row>
    <row r="4399" spans="1:24" s="57" customFormat="1" x14ac:dyDescent="0.25">
      <c r="A4399" s="75"/>
      <c r="D4399" s="58"/>
      <c r="E4399" s="58"/>
      <c r="F4399" s="58"/>
      <c r="G4399" s="58"/>
      <c r="H4399" s="60"/>
      <c r="I4399" s="60"/>
      <c r="J4399" s="60"/>
      <c r="K4399" s="60"/>
      <c r="M4399" s="61"/>
      <c r="N4399" s="61"/>
      <c r="O4399" s="62"/>
      <c r="P4399" s="125"/>
      <c r="W4399" s="62"/>
      <c r="X4399" s="62"/>
    </row>
    <row r="4400" spans="1:24" s="57" customFormat="1" x14ac:dyDescent="0.25">
      <c r="A4400" s="75"/>
      <c r="D4400" s="58"/>
      <c r="E4400" s="58"/>
      <c r="F4400" s="58"/>
      <c r="G4400" s="58"/>
      <c r="H4400" s="60"/>
      <c r="I4400" s="60"/>
      <c r="J4400" s="60"/>
      <c r="K4400" s="60"/>
      <c r="M4400" s="61"/>
      <c r="N4400" s="61"/>
      <c r="O4400" s="62"/>
      <c r="P4400" s="125"/>
      <c r="W4400" s="62"/>
      <c r="X4400" s="62"/>
    </row>
    <row r="4401" spans="1:24" s="57" customFormat="1" x14ac:dyDescent="0.25">
      <c r="A4401" s="75"/>
      <c r="D4401" s="58"/>
      <c r="E4401" s="58"/>
      <c r="F4401" s="58"/>
      <c r="G4401" s="58"/>
      <c r="H4401" s="60"/>
      <c r="I4401" s="60"/>
      <c r="J4401" s="60"/>
      <c r="K4401" s="60"/>
      <c r="M4401" s="61"/>
      <c r="N4401" s="61"/>
      <c r="O4401" s="62"/>
      <c r="P4401" s="125"/>
      <c r="W4401" s="62"/>
      <c r="X4401" s="62"/>
    </row>
    <row r="4402" spans="1:24" s="57" customFormat="1" x14ac:dyDescent="0.25">
      <c r="A4402" s="75"/>
      <c r="D4402" s="58"/>
      <c r="E4402" s="58"/>
      <c r="F4402" s="58"/>
      <c r="G4402" s="58"/>
      <c r="H4402" s="60"/>
      <c r="I4402" s="60"/>
      <c r="J4402" s="60"/>
      <c r="K4402" s="60"/>
      <c r="M4402" s="61"/>
      <c r="N4402" s="61"/>
      <c r="O4402" s="62"/>
      <c r="P4402" s="125"/>
      <c r="W4402" s="62"/>
      <c r="X4402" s="62"/>
    </row>
    <row r="4403" spans="1:24" s="57" customFormat="1" x14ac:dyDescent="0.25">
      <c r="A4403" s="75"/>
      <c r="D4403" s="58"/>
      <c r="E4403" s="58"/>
      <c r="F4403" s="58"/>
      <c r="G4403" s="58"/>
      <c r="H4403" s="60"/>
      <c r="I4403" s="60"/>
      <c r="J4403" s="60"/>
      <c r="K4403" s="60"/>
      <c r="M4403" s="61"/>
      <c r="N4403" s="61"/>
      <c r="O4403" s="62"/>
      <c r="P4403" s="125"/>
      <c r="W4403" s="62"/>
      <c r="X4403" s="62"/>
    </row>
    <row r="4404" spans="1:24" s="57" customFormat="1" x14ac:dyDescent="0.25">
      <c r="A4404" s="75"/>
      <c r="D4404" s="58"/>
      <c r="E4404" s="58"/>
      <c r="F4404" s="58"/>
      <c r="G4404" s="58"/>
      <c r="H4404" s="60"/>
      <c r="I4404" s="60"/>
      <c r="J4404" s="60"/>
      <c r="K4404" s="60"/>
      <c r="M4404" s="61"/>
      <c r="N4404" s="61"/>
      <c r="O4404" s="62"/>
      <c r="P4404" s="125"/>
      <c r="W4404" s="62"/>
      <c r="X4404" s="62"/>
    </row>
    <row r="4405" spans="1:24" s="57" customFormat="1" x14ac:dyDescent="0.25">
      <c r="A4405" s="75"/>
      <c r="D4405" s="58"/>
      <c r="E4405" s="58"/>
      <c r="F4405" s="58"/>
      <c r="G4405" s="58"/>
      <c r="H4405" s="60"/>
      <c r="I4405" s="60"/>
      <c r="J4405" s="60"/>
      <c r="K4405" s="60"/>
      <c r="M4405" s="61"/>
      <c r="N4405" s="61"/>
      <c r="O4405" s="62"/>
      <c r="P4405" s="125"/>
      <c r="W4405" s="62"/>
      <c r="X4405" s="62"/>
    </row>
    <row r="4406" spans="1:24" s="57" customFormat="1" x14ac:dyDescent="0.25">
      <c r="A4406" s="75"/>
      <c r="D4406" s="58"/>
      <c r="E4406" s="58"/>
      <c r="F4406" s="58"/>
      <c r="G4406" s="58"/>
      <c r="H4406" s="60"/>
      <c r="I4406" s="60"/>
      <c r="J4406" s="60"/>
      <c r="K4406" s="60"/>
      <c r="M4406" s="61"/>
      <c r="N4406" s="61"/>
      <c r="O4406" s="62"/>
      <c r="P4406" s="125"/>
      <c r="W4406" s="62"/>
      <c r="X4406" s="62"/>
    </row>
    <row r="4407" spans="1:24" s="57" customFormat="1" x14ac:dyDescent="0.25">
      <c r="A4407" s="75"/>
      <c r="D4407" s="58"/>
      <c r="E4407" s="58"/>
      <c r="F4407" s="58"/>
      <c r="G4407" s="58"/>
      <c r="H4407" s="60"/>
      <c r="I4407" s="60"/>
      <c r="J4407" s="60"/>
      <c r="K4407" s="60"/>
      <c r="M4407" s="61"/>
      <c r="N4407" s="61"/>
      <c r="O4407" s="62"/>
      <c r="P4407" s="125"/>
      <c r="W4407" s="62"/>
      <c r="X4407" s="62"/>
    </row>
    <row r="4408" spans="1:24" s="57" customFormat="1" x14ac:dyDescent="0.25">
      <c r="A4408" s="75"/>
      <c r="D4408" s="58"/>
      <c r="E4408" s="58"/>
      <c r="F4408" s="58"/>
      <c r="G4408" s="58"/>
      <c r="H4408" s="60"/>
      <c r="I4408" s="60"/>
      <c r="J4408" s="60"/>
      <c r="K4408" s="60"/>
      <c r="M4408" s="61"/>
      <c r="N4408" s="61"/>
      <c r="O4408" s="62"/>
      <c r="P4408" s="125"/>
      <c r="W4408" s="62"/>
      <c r="X4408" s="62"/>
    </row>
    <row r="4409" spans="1:24" s="57" customFormat="1" x14ac:dyDescent="0.25">
      <c r="A4409" s="75"/>
      <c r="D4409" s="58"/>
      <c r="E4409" s="58"/>
      <c r="F4409" s="58"/>
      <c r="G4409" s="58"/>
      <c r="H4409" s="60"/>
      <c r="I4409" s="60"/>
      <c r="J4409" s="60"/>
      <c r="K4409" s="60"/>
      <c r="M4409" s="61"/>
      <c r="N4409" s="61"/>
      <c r="O4409" s="62"/>
      <c r="P4409" s="125"/>
      <c r="W4409" s="62"/>
      <c r="X4409" s="62"/>
    </row>
    <row r="4410" spans="1:24" s="57" customFormat="1" x14ac:dyDescent="0.25">
      <c r="A4410" s="75"/>
      <c r="D4410" s="58"/>
      <c r="E4410" s="58"/>
      <c r="F4410" s="58"/>
      <c r="G4410" s="58"/>
      <c r="H4410" s="60"/>
      <c r="I4410" s="60"/>
      <c r="J4410" s="60"/>
      <c r="K4410" s="60"/>
      <c r="M4410" s="61"/>
      <c r="N4410" s="61"/>
      <c r="O4410" s="62"/>
      <c r="P4410" s="125"/>
      <c r="W4410" s="62"/>
      <c r="X4410" s="62"/>
    </row>
    <row r="4411" spans="1:24" s="57" customFormat="1" x14ac:dyDescent="0.25">
      <c r="A4411" s="75"/>
      <c r="D4411" s="58"/>
      <c r="E4411" s="58"/>
      <c r="F4411" s="58"/>
      <c r="G4411" s="58"/>
      <c r="H4411" s="60"/>
      <c r="I4411" s="60"/>
      <c r="J4411" s="60"/>
      <c r="K4411" s="60"/>
      <c r="M4411" s="61"/>
      <c r="N4411" s="61"/>
      <c r="O4411" s="62"/>
      <c r="P4411" s="125"/>
      <c r="W4411" s="62"/>
      <c r="X4411" s="62"/>
    </row>
    <row r="4412" spans="1:24" s="57" customFormat="1" x14ac:dyDescent="0.25">
      <c r="A4412" s="75"/>
      <c r="D4412" s="58"/>
      <c r="E4412" s="58"/>
      <c r="F4412" s="58"/>
      <c r="G4412" s="58"/>
      <c r="H4412" s="60"/>
      <c r="I4412" s="60"/>
      <c r="J4412" s="60"/>
      <c r="K4412" s="60"/>
      <c r="M4412" s="61"/>
      <c r="N4412" s="61"/>
      <c r="O4412" s="62"/>
      <c r="P4412" s="125"/>
      <c r="W4412" s="62"/>
      <c r="X4412" s="62"/>
    </row>
    <row r="4413" spans="1:24" s="57" customFormat="1" x14ac:dyDescent="0.25">
      <c r="A4413" s="75"/>
      <c r="D4413" s="58"/>
      <c r="E4413" s="58"/>
      <c r="F4413" s="58"/>
      <c r="G4413" s="58"/>
      <c r="H4413" s="60"/>
      <c r="I4413" s="60"/>
      <c r="J4413" s="60"/>
      <c r="K4413" s="60"/>
      <c r="M4413" s="61"/>
      <c r="N4413" s="61"/>
      <c r="O4413" s="62"/>
      <c r="P4413" s="125"/>
      <c r="W4413" s="62"/>
      <c r="X4413" s="62"/>
    </row>
    <row r="4414" spans="1:24" s="57" customFormat="1" x14ac:dyDescent="0.25">
      <c r="A4414" s="75"/>
      <c r="D4414" s="58"/>
      <c r="E4414" s="58"/>
      <c r="F4414" s="58"/>
      <c r="G4414" s="58"/>
      <c r="H4414" s="60"/>
      <c r="I4414" s="60"/>
      <c r="J4414" s="60"/>
      <c r="K4414" s="60"/>
      <c r="M4414" s="61"/>
      <c r="N4414" s="61"/>
      <c r="O4414" s="62"/>
      <c r="P4414" s="125"/>
      <c r="W4414" s="62"/>
      <c r="X4414" s="62"/>
    </row>
    <row r="4415" spans="1:24" s="57" customFormat="1" x14ac:dyDescent="0.25">
      <c r="A4415" s="75"/>
      <c r="D4415" s="58"/>
      <c r="E4415" s="58"/>
      <c r="F4415" s="58"/>
      <c r="G4415" s="58"/>
      <c r="H4415" s="60"/>
      <c r="I4415" s="60"/>
      <c r="J4415" s="60"/>
      <c r="K4415" s="60"/>
      <c r="M4415" s="61"/>
      <c r="N4415" s="61"/>
      <c r="O4415" s="62"/>
      <c r="P4415" s="125"/>
      <c r="W4415" s="62"/>
      <c r="X4415" s="62"/>
    </row>
    <row r="4416" spans="1:24" s="57" customFormat="1" x14ac:dyDescent="0.25">
      <c r="A4416" s="75"/>
      <c r="D4416" s="58"/>
      <c r="E4416" s="58"/>
      <c r="F4416" s="58"/>
      <c r="G4416" s="58"/>
      <c r="H4416" s="60"/>
      <c r="I4416" s="60"/>
      <c r="J4416" s="60"/>
      <c r="K4416" s="60"/>
      <c r="M4416" s="61"/>
      <c r="N4416" s="61"/>
      <c r="O4416" s="62"/>
      <c r="P4416" s="125"/>
      <c r="W4416" s="62"/>
      <c r="X4416" s="62"/>
    </row>
    <row r="4417" spans="1:24" s="57" customFormat="1" x14ac:dyDescent="0.25">
      <c r="A4417" s="75"/>
      <c r="D4417" s="58"/>
      <c r="E4417" s="58"/>
      <c r="F4417" s="58"/>
      <c r="G4417" s="58"/>
      <c r="H4417" s="60"/>
      <c r="I4417" s="60"/>
      <c r="J4417" s="60"/>
      <c r="K4417" s="60"/>
      <c r="M4417" s="61"/>
      <c r="N4417" s="61"/>
      <c r="O4417" s="62"/>
      <c r="P4417" s="125"/>
      <c r="W4417" s="62"/>
      <c r="X4417" s="62"/>
    </row>
    <row r="4418" spans="1:24" s="57" customFormat="1" x14ac:dyDescent="0.25">
      <c r="A4418" s="75"/>
      <c r="D4418" s="58"/>
      <c r="E4418" s="58"/>
      <c r="F4418" s="58"/>
      <c r="G4418" s="58"/>
      <c r="H4418" s="60"/>
      <c r="I4418" s="60"/>
      <c r="J4418" s="60"/>
      <c r="K4418" s="60"/>
      <c r="M4418" s="61"/>
      <c r="N4418" s="61"/>
      <c r="O4418" s="62"/>
      <c r="P4418" s="125"/>
      <c r="W4418" s="62"/>
      <c r="X4418" s="62"/>
    </row>
    <row r="4419" spans="1:24" s="57" customFormat="1" x14ac:dyDescent="0.25">
      <c r="A4419" s="75"/>
      <c r="D4419" s="58"/>
      <c r="E4419" s="58"/>
      <c r="F4419" s="58"/>
      <c r="G4419" s="58"/>
      <c r="H4419" s="60"/>
      <c r="I4419" s="60"/>
      <c r="J4419" s="60"/>
      <c r="K4419" s="60"/>
      <c r="M4419" s="61"/>
      <c r="N4419" s="61"/>
      <c r="O4419" s="62"/>
      <c r="P4419" s="125"/>
      <c r="W4419" s="62"/>
      <c r="X4419" s="62"/>
    </row>
    <row r="4420" spans="1:24" s="57" customFormat="1" x14ac:dyDescent="0.25">
      <c r="A4420" s="75"/>
      <c r="D4420" s="58"/>
      <c r="E4420" s="58"/>
      <c r="F4420" s="58"/>
      <c r="G4420" s="58"/>
      <c r="H4420" s="60"/>
      <c r="I4420" s="60"/>
      <c r="J4420" s="60"/>
      <c r="K4420" s="60"/>
      <c r="M4420" s="61"/>
      <c r="N4420" s="61"/>
      <c r="O4420" s="62"/>
      <c r="P4420" s="125"/>
      <c r="W4420" s="62"/>
      <c r="X4420" s="62"/>
    </row>
    <row r="4421" spans="1:24" s="57" customFormat="1" x14ac:dyDescent="0.25">
      <c r="A4421" s="75"/>
      <c r="D4421" s="58"/>
      <c r="E4421" s="58"/>
      <c r="F4421" s="58"/>
      <c r="G4421" s="58"/>
      <c r="H4421" s="60"/>
      <c r="I4421" s="60"/>
      <c r="J4421" s="60"/>
      <c r="K4421" s="60"/>
      <c r="M4421" s="61"/>
      <c r="N4421" s="61"/>
      <c r="O4421" s="62"/>
      <c r="P4421" s="125"/>
      <c r="W4421" s="62"/>
      <c r="X4421" s="62"/>
    </row>
    <row r="4422" spans="1:24" s="57" customFormat="1" x14ac:dyDescent="0.25">
      <c r="A4422" s="75"/>
      <c r="D4422" s="58"/>
      <c r="E4422" s="58"/>
      <c r="F4422" s="58"/>
      <c r="G4422" s="58"/>
      <c r="H4422" s="60"/>
      <c r="I4422" s="60"/>
      <c r="J4422" s="60"/>
      <c r="K4422" s="60"/>
      <c r="M4422" s="61"/>
      <c r="N4422" s="61"/>
      <c r="O4422" s="62"/>
      <c r="P4422" s="125"/>
      <c r="W4422" s="62"/>
      <c r="X4422" s="62"/>
    </row>
    <row r="4423" spans="1:24" s="57" customFormat="1" x14ac:dyDescent="0.25">
      <c r="A4423" s="75"/>
      <c r="D4423" s="58"/>
      <c r="E4423" s="58"/>
      <c r="F4423" s="58"/>
      <c r="G4423" s="58"/>
      <c r="H4423" s="60"/>
      <c r="I4423" s="60"/>
      <c r="J4423" s="60"/>
      <c r="K4423" s="60"/>
      <c r="M4423" s="61"/>
      <c r="N4423" s="61"/>
      <c r="O4423" s="62"/>
      <c r="P4423" s="125"/>
      <c r="W4423" s="62"/>
      <c r="X4423" s="62"/>
    </row>
    <row r="4424" spans="1:24" s="57" customFormat="1" x14ac:dyDescent="0.25">
      <c r="A4424" s="75"/>
      <c r="D4424" s="58"/>
      <c r="E4424" s="58"/>
      <c r="F4424" s="58"/>
      <c r="G4424" s="58"/>
      <c r="H4424" s="60"/>
      <c r="I4424" s="60"/>
      <c r="J4424" s="60"/>
      <c r="K4424" s="60"/>
      <c r="M4424" s="61"/>
      <c r="N4424" s="61"/>
      <c r="O4424" s="62"/>
      <c r="P4424" s="125"/>
      <c r="W4424" s="62"/>
      <c r="X4424" s="62"/>
    </row>
    <row r="4425" spans="1:24" s="57" customFormat="1" x14ac:dyDescent="0.25">
      <c r="A4425" s="75"/>
      <c r="D4425" s="58"/>
      <c r="E4425" s="58"/>
      <c r="F4425" s="58"/>
      <c r="G4425" s="58"/>
      <c r="H4425" s="60"/>
      <c r="I4425" s="60"/>
      <c r="J4425" s="60"/>
      <c r="K4425" s="60"/>
      <c r="M4425" s="61"/>
      <c r="N4425" s="61"/>
      <c r="O4425" s="62"/>
      <c r="P4425" s="125"/>
      <c r="W4425" s="62"/>
      <c r="X4425" s="62"/>
    </row>
    <row r="4426" spans="1:24" s="57" customFormat="1" x14ac:dyDescent="0.25">
      <c r="A4426" s="75"/>
      <c r="D4426" s="58"/>
      <c r="E4426" s="58"/>
      <c r="F4426" s="58"/>
      <c r="G4426" s="58"/>
      <c r="H4426" s="60"/>
      <c r="I4426" s="60"/>
      <c r="J4426" s="60"/>
      <c r="K4426" s="60"/>
      <c r="M4426" s="61"/>
      <c r="N4426" s="61"/>
      <c r="O4426" s="62"/>
      <c r="P4426" s="125"/>
      <c r="W4426" s="62"/>
      <c r="X4426" s="62"/>
    </row>
    <row r="4427" spans="1:24" s="57" customFormat="1" x14ac:dyDescent="0.25">
      <c r="A4427" s="75"/>
      <c r="D4427" s="58"/>
      <c r="E4427" s="58"/>
      <c r="F4427" s="58"/>
      <c r="G4427" s="58"/>
      <c r="H4427" s="60"/>
      <c r="I4427" s="60"/>
      <c r="J4427" s="60"/>
      <c r="K4427" s="60"/>
      <c r="M4427" s="61"/>
      <c r="N4427" s="61"/>
      <c r="O4427" s="62"/>
      <c r="P4427" s="125"/>
      <c r="W4427" s="62"/>
      <c r="X4427" s="62"/>
    </row>
    <row r="4428" spans="1:24" s="57" customFormat="1" x14ac:dyDescent="0.25">
      <c r="A4428" s="75"/>
      <c r="D4428" s="58"/>
      <c r="E4428" s="58"/>
      <c r="F4428" s="58"/>
      <c r="G4428" s="58"/>
      <c r="H4428" s="60"/>
      <c r="I4428" s="60"/>
      <c r="J4428" s="60"/>
      <c r="K4428" s="60"/>
      <c r="M4428" s="61"/>
      <c r="N4428" s="61"/>
      <c r="O4428" s="62"/>
      <c r="P4428" s="125"/>
      <c r="W4428" s="62"/>
      <c r="X4428" s="62"/>
    </row>
    <row r="4429" spans="1:24" s="57" customFormat="1" x14ac:dyDescent="0.25">
      <c r="A4429" s="75"/>
      <c r="D4429" s="58"/>
      <c r="E4429" s="58"/>
      <c r="F4429" s="58"/>
      <c r="G4429" s="58"/>
      <c r="H4429" s="60"/>
      <c r="I4429" s="60"/>
      <c r="J4429" s="60"/>
      <c r="K4429" s="60"/>
      <c r="M4429" s="61"/>
      <c r="N4429" s="61"/>
      <c r="O4429" s="62"/>
      <c r="P4429" s="125"/>
      <c r="W4429" s="62"/>
      <c r="X4429" s="62"/>
    </row>
    <row r="4430" spans="1:24" s="57" customFormat="1" x14ac:dyDescent="0.25">
      <c r="A4430" s="75"/>
      <c r="D4430" s="58"/>
      <c r="E4430" s="58"/>
      <c r="F4430" s="58"/>
      <c r="G4430" s="58"/>
      <c r="H4430" s="60"/>
      <c r="I4430" s="60"/>
      <c r="J4430" s="60"/>
      <c r="K4430" s="60"/>
      <c r="M4430" s="61"/>
      <c r="N4430" s="61"/>
      <c r="O4430" s="62"/>
      <c r="P4430" s="125"/>
      <c r="W4430" s="62"/>
      <c r="X4430" s="62"/>
    </row>
    <row r="4431" spans="1:24" s="57" customFormat="1" x14ac:dyDescent="0.25">
      <c r="A4431" s="75"/>
      <c r="D4431" s="58"/>
      <c r="E4431" s="58"/>
      <c r="F4431" s="58"/>
      <c r="G4431" s="58"/>
      <c r="H4431" s="60"/>
      <c r="I4431" s="60"/>
      <c r="J4431" s="60"/>
      <c r="K4431" s="60"/>
      <c r="M4431" s="61"/>
      <c r="N4431" s="61"/>
      <c r="O4431" s="62"/>
      <c r="P4431" s="125"/>
      <c r="W4431" s="62"/>
      <c r="X4431" s="62"/>
    </row>
    <row r="4432" spans="1:24" s="57" customFormat="1" x14ac:dyDescent="0.25">
      <c r="A4432" s="75"/>
      <c r="D4432" s="58"/>
      <c r="E4432" s="58"/>
      <c r="F4432" s="58"/>
      <c r="G4432" s="58"/>
      <c r="H4432" s="60"/>
      <c r="I4432" s="60"/>
      <c r="J4432" s="60"/>
      <c r="K4432" s="60"/>
      <c r="M4432" s="61"/>
      <c r="N4432" s="61"/>
      <c r="O4432" s="62"/>
      <c r="P4432" s="125"/>
      <c r="W4432" s="62"/>
      <c r="X4432" s="62"/>
    </row>
    <row r="4433" spans="1:24" s="57" customFormat="1" x14ac:dyDescent="0.25">
      <c r="A4433" s="75"/>
      <c r="D4433" s="58"/>
      <c r="E4433" s="58"/>
      <c r="F4433" s="58"/>
      <c r="G4433" s="58"/>
      <c r="H4433" s="60"/>
      <c r="I4433" s="60"/>
      <c r="J4433" s="60"/>
      <c r="K4433" s="60"/>
      <c r="M4433" s="61"/>
      <c r="N4433" s="61"/>
      <c r="O4433" s="62"/>
      <c r="P4433" s="125"/>
      <c r="W4433" s="62"/>
      <c r="X4433" s="62"/>
    </row>
    <row r="4434" spans="1:24" s="57" customFormat="1" x14ac:dyDescent="0.25">
      <c r="A4434" s="75"/>
      <c r="D4434" s="58"/>
      <c r="E4434" s="58"/>
      <c r="F4434" s="58"/>
      <c r="G4434" s="58"/>
      <c r="H4434" s="60"/>
      <c r="I4434" s="60"/>
      <c r="J4434" s="60"/>
      <c r="K4434" s="60"/>
      <c r="M4434" s="61"/>
      <c r="N4434" s="61"/>
      <c r="O4434" s="62"/>
      <c r="P4434" s="125"/>
      <c r="W4434" s="62"/>
      <c r="X4434" s="62"/>
    </row>
    <row r="4435" spans="1:24" s="57" customFormat="1" x14ac:dyDescent="0.25">
      <c r="A4435" s="75"/>
      <c r="D4435" s="58"/>
      <c r="E4435" s="58"/>
      <c r="F4435" s="58"/>
      <c r="G4435" s="58"/>
      <c r="H4435" s="60"/>
      <c r="I4435" s="60"/>
      <c r="J4435" s="60"/>
      <c r="K4435" s="60"/>
      <c r="M4435" s="61"/>
      <c r="N4435" s="61"/>
      <c r="O4435" s="62"/>
      <c r="P4435" s="125"/>
      <c r="W4435" s="62"/>
      <c r="X4435" s="62"/>
    </row>
    <row r="4436" spans="1:24" s="57" customFormat="1" x14ac:dyDescent="0.25">
      <c r="A4436" s="75"/>
      <c r="D4436" s="58"/>
      <c r="E4436" s="58"/>
      <c r="F4436" s="58"/>
      <c r="G4436" s="58"/>
      <c r="H4436" s="60"/>
      <c r="I4436" s="60"/>
      <c r="J4436" s="60"/>
      <c r="K4436" s="60"/>
      <c r="M4436" s="61"/>
      <c r="N4436" s="61"/>
      <c r="O4436" s="62"/>
      <c r="P4436" s="125"/>
      <c r="W4436" s="62"/>
      <c r="X4436" s="62"/>
    </row>
    <row r="4437" spans="1:24" s="57" customFormat="1" x14ac:dyDescent="0.25">
      <c r="A4437" s="75"/>
      <c r="D4437" s="58"/>
      <c r="E4437" s="58"/>
      <c r="F4437" s="58"/>
      <c r="G4437" s="58"/>
      <c r="H4437" s="60"/>
      <c r="I4437" s="60"/>
      <c r="J4437" s="60"/>
      <c r="K4437" s="60"/>
      <c r="M4437" s="61"/>
      <c r="N4437" s="61"/>
      <c r="O4437" s="62"/>
      <c r="P4437" s="125"/>
      <c r="W4437" s="62"/>
      <c r="X4437" s="62"/>
    </row>
    <row r="4438" spans="1:24" s="57" customFormat="1" x14ac:dyDescent="0.25">
      <c r="A4438" s="75"/>
      <c r="D4438" s="58"/>
      <c r="E4438" s="58"/>
      <c r="F4438" s="58"/>
      <c r="G4438" s="58"/>
      <c r="H4438" s="60"/>
      <c r="I4438" s="60"/>
      <c r="J4438" s="60"/>
      <c r="K4438" s="60"/>
      <c r="M4438" s="61"/>
      <c r="N4438" s="61"/>
      <c r="O4438" s="62"/>
      <c r="P4438" s="125"/>
      <c r="W4438" s="62"/>
      <c r="X4438" s="62"/>
    </row>
    <row r="4439" spans="1:24" s="57" customFormat="1" x14ac:dyDescent="0.25">
      <c r="A4439" s="75"/>
      <c r="D4439" s="58"/>
      <c r="E4439" s="58"/>
      <c r="F4439" s="58"/>
      <c r="G4439" s="58"/>
      <c r="H4439" s="60"/>
      <c r="I4439" s="60"/>
      <c r="J4439" s="60"/>
      <c r="K4439" s="60"/>
      <c r="M4439" s="61"/>
      <c r="N4439" s="61"/>
      <c r="O4439" s="62"/>
      <c r="P4439" s="125"/>
      <c r="W4439" s="62"/>
      <c r="X4439" s="62"/>
    </row>
    <row r="4440" spans="1:24" s="57" customFormat="1" x14ac:dyDescent="0.25">
      <c r="A4440" s="75"/>
      <c r="D4440" s="58"/>
      <c r="E4440" s="58"/>
      <c r="F4440" s="58"/>
      <c r="G4440" s="58"/>
      <c r="H4440" s="60"/>
      <c r="I4440" s="60"/>
      <c r="J4440" s="60"/>
      <c r="K4440" s="60"/>
      <c r="M4440" s="61"/>
      <c r="N4440" s="61"/>
      <c r="O4440" s="62"/>
      <c r="P4440" s="125"/>
      <c r="W4440" s="62"/>
      <c r="X4440" s="62"/>
    </row>
    <row r="4441" spans="1:24" s="57" customFormat="1" x14ac:dyDescent="0.25">
      <c r="A4441" s="75"/>
      <c r="D4441" s="58"/>
      <c r="E4441" s="58"/>
      <c r="F4441" s="58"/>
      <c r="G4441" s="58"/>
      <c r="H4441" s="60"/>
      <c r="I4441" s="60"/>
      <c r="J4441" s="60"/>
      <c r="K4441" s="60"/>
      <c r="M4441" s="61"/>
      <c r="N4441" s="61"/>
      <c r="O4441" s="62"/>
      <c r="P4441" s="125"/>
      <c r="W4441" s="62"/>
      <c r="X4441" s="62"/>
    </row>
    <row r="4442" spans="1:24" s="57" customFormat="1" x14ac:dyDescent="0.25">
      <c r="A4442" s="75"/>
      <c r="D4442" s="58"/>
      <c r="E4442" s="58"/>
      <c r="F4442" s="58"/>
      <c r="G4442" s="58"/>
      <c r="H4442" s="60"/>
      <c r="I4442" s="60"/>
      <c r="J4442" s="60"/>
      <c r="K4442" s="60"/>
      <c r="M4442" s="61"/>
      <c r="N4442" s="61"/>
      <c r="O4442" s="62"/>
      <c r="P4442" s="125"/>
      <c r="W4442" s="62"/>
      <c r="X4442" s="62"/>
    </row>
    <row r="4443" spans="1:24" s="57" customFormat="1" x14ac:dyDescent="0.25">
      <c r="A4443" s="75"/>
      <c r="D4443" s="58"/>
      <c r="E4443" s="58"/>
      <c r="F4443" s="58"/>
      <c r="G4443" s="58"/>
      <c r="H4443" s="60"/>
      <c r="I4443" s="60"/>
      <c r="J4443" s="60"/>
      <c r="K4443" s="60"/>
      <c r="M4443" s="61"/>
      <c r="N4443" s="61"/>
      <c r="O4443" s="62"/>
      <c r="P4443" s="125"/>
      <c r="W4443" s="62"/>
      <c r="X4443" s="62"/>
    </row>
    <row r="4444" spans="1:24" s="57" customFormat="1" x14ac:dyDescent="0.25">
      <c r="A4444" s="75"/>
      <c r="D4444" s="58"/>
      <c r="E4444" s="58"/>
      <c r="F4444" s="58"/>
      <c r="G4444" s="58"/>
      <c r="H4444" s="60"/>
      <c r="I4444" s="60"/>
      <c r="J4444" s="60"/>
      <c r="K4444" s="60"/>
      <c r="M4444" s="61"/>
      <c r="N4444" s="61"/>
      <c r="O4444" s="62"/>
      <c r="P4444" s="125"/>
      <c r="W4444" s="62"/>
      <c r="X4444" s="62"/>
    </row>
    <row r="4445" spans="1:24" s="57" customFormat="1" x14ac:dyDescent="0.25">
      <c r="A4445" s="75"/>
      <c r="D4445" s="58"/>
      <c r="E4445" s="58"/>
      <c r="F4445" s="58"/>
      <c r="G4445" s="58"/>
      <c r="H4445" s="60"/>
      <c r="I4445" s="60"/>
      <c r="J4445" s="60"/>
      <c r="K4445" s="60"/>
      <c r="M4445" s="61"/>
      <c r="N4445" s="61"/>
      <c r="O4445" s="62"/>
      <c r="P4445" s="125"/>
      <c r="W4445" s="62"/>
      <c r="X4445" s="62"/>
    </row>
    <row r="4446" spans="1:24" s="57" customFormat="1" x14ac:dyDescent="0.25">
      <c r="A4446" s="75"/>
      <c r="D4446" s="58"/>
      <c r="E4446" s="58"/>
      <c r="F4446" s="58"/>
      <c r="G4446" s="58"/>
      <c r="H4446" s="60"/>
      <c r="I4446" s="60"/>
      <c r="J4446" s="60"/>
      <c r="K4446" s="60"/>
      <c r="M4446" s="61"/>
      <c r="N4446" s="61"/>
      <c r="O4446" s="62"/>
      <c r="P4446" s="125"/>
      <c r="W4446" s="62"/>
      <c r="X4446" s="62"/>
    </row>
    <row r="4447" spans="1:24" s="57" customFormat="1" x14ac:dyDescent="0.25">
      <c r="A4447" s="75"/>
      <c r="D4447" s="58"/>
      <c r="E4447" s="58"/>
      <c r="F4447" s="58"/>
      <c r="G4447" s="58"/>
      <c r="H4447" s="60"/>
      <c r="I4447" s="60"/>
      <c r="J4447" s="60"/>
      <c r="K4447" s="60"/>
      <c r="M4447" s="61"/>
      <c r="N4447" s="61"/>
      <c r="O4447" s="62"/>
      <c r="P4447" s="125"/>
      <c r="W4447" s="62"/>
      <c r="X4447" s="62"/>
    </row>
    <row r="4448" spans="1:24" s="57" customFormat="1" x14ac:dyDescent="0.25">
      <c r="A4448" s="75"/>
      <c r="D4448" s="58"/>
      <c r="E4448" s="58"/>
      <c r="F4448" s="58"/>
      <c r="G4448" s="58"/>
      <c r="H4448" s="60"/>
      <c r="I4448" s="60"/>
      <c r="J4448" s="60"/>
      <c r="K4448" s="60"/>
      <c r="M4448" s="61"/>
      <c r="N4448" s="61"/>
      <c r="O4448" s="62"/>
      <c r="P4448" s="125"/>
      <c r="W4448" s="62"/>
      <c r="X4448" s="62"/>
    </row>
    <row r="4449" spans="1:24" s="57" customFormat="1" x14ac:dyDescent="0.25">
      <c r="A4449" s="75"/>
      <c r="D4449" s="58"/>
      <c r="E4449" s="58"/>
      <c r="F4449" s="58"/>
      <c r="G4449" s="58"/>
      <c r="H4449" s="60"/>
      <c r="I4449" s="60"/>
      <c r="J4449" s="60"/>
      <c r="K4449" s="60"/>
      <c r="M4449" s="61"/>
      <c r="N4449" s="61"/>
      <c r="O4449" s="62"/>
      <c r="P4449" s="125"/>
      <c r="W4449" s="62"/>
      <c r="X4449" s="62"/>
    </row>
    <row r="4450" spans="1:24" s="57" customFormat="1" x14ac:dyDescent="0.25">
      <c r="A4450" s="75"/>
      <c r="D4450" s="58"/>
      <c r="E4450" s="58"/>
      <c r="F4450" s="58"/>
      <c r="G4450" s="58"/>
      <c r="H4450" s="60"/>
      <c r="I4450" s="60"/>
      <c r="J4450" s="60"/>
      <c r="K4450" s="60"/>
      <c r="M4450" s="61"/>
      <c r="N4450" s="61"/>
      <c r="O4450" s="62"/>
      <c r="P4450" s="125"/>
      <c r="W4450" s="62"/>
      <c r="X4450" s="62"/>
    </row>
    <row r="4451" spans="1:24" s="57" customFormat="1" x14ac:dyDescent="0.25">
      <c r="A4451" s="75"/>
      <c r="D4451" s="58"/>
      <c r="E4451" s="58"/>
      <c r="F4451" s="58"/>
      <c r="G4451" s="58"/>
      <c r="H4451" s="60"/>
      <c r="I4451" s="60"/>
      <c r="J4451" s="60"/>
      <c r="K4451" s="60"/>
      <c r="M4451" s="61"/>
      <c r="N4451" s="61"/>
      <c r="O4451" s="62"/>
      <c r="P4451" s="125"/>
      <c r="W4451" s="62"/>
      <c r="X4451" s="62"/>
    </row>
    <row r="4452" spans="1:24" s="57" customFormat="1" x14ac:dyDescent="0.25">
      <c r="A4452" s="75"/>
      <c r="D4452" s="58"/>
      <c r="E4452" s="58"/>
      <c r="F4452" s="58"/>
      <c r="G4452" s="58"/>
      <c r="H4452" s="60"/>
      <c r="I4452" s="60"/>
      <c r="J4452" s="60"/>
      <c r="K4452" s="60"/>
      <c r="M4452" s="61"/>
      <c r="N4452" s="61"/>
      <c r="O4452" s="62"/>
      <c r="P4452" s="125"/>
      <c r="W4452" s="62"/>
      <c r="X4452" s="62"/>
    </row>
    <row r="4453" spans="1:24" s="57" customFormat="1" x14ac:dyDescent="0.25">
      <c r="A4453" s="75"/>
      <c r="D4453" s="58"/>
      <c r="E4453" s="58"/>
      <c r="F4453" s="58"/>
      <c r="G4453" s="58"/>
      <c r="H4453" s="60"/>
      <c r="I4453" s="60"/>
      <c r="J4453" s="60"/>
      <c r="K4453" s="60"/>
      <c r="M4453" s="61"/>
      <c r="N4453" s="61"/>
      <c r="O4453" s="62"/>
      <c r="P4453" s="125"/>
      <c r="W4453" s="62"/>
      <c r="X4453" s="62"/>
    </row>
    <row r="4454" spans="1:24" s="57" customFormat="1" x14ac:dyDescent="0.25">
      <c r="A4454" s="75"/>
      <c r="D4454" s="58"/>
      <c r="E4454" s="58"/>
      <c r="F4454" s="58"/>
      <c r="G4454" s="58"/>
      <c r="H4454" s="60"/>
      <c r="I4454" s="60"/>
      <c r="J4454" s="60"/>
      <c r="K4454" s="60"/>
      <c r="M4454" s="61"/>
      <c r="N4454" s="61"/>
      <c r="O4454" s="62"/>
      <c r="P4454" s="125"/>
      <c r="W4454" s="62"/>
      <c r="X4454" s="62"/>
    </row>
    <row r="4455" spans="1:24" s="57" customFormat="1" x14ac:dyDescent="0.25">
      <c r="A4455" s="75"/>
      <c r="D4455" s="58"/>
      <c r="E4455" s="58"/>
      <c r="F4455" s="58"/>
      <c r="G4455" s="58"/>
      <c r="H4455" s="60"/>
      <c r="I4455" s="60"/>
      <c r="J4455" s="60"/>
      <c r="K4455" s="60"/>
      <c r="M4455" s="61"/>
      <c r="N4455" s="61"/>
      <c r="O4455" s="62"/>
      <c r="P4455" s="125"/>
      <c r="W4455" s="62"/>
      <c r="X4455" s="62"/>
    </row>
    <row r="4456" spans="1:24" s="57" customFormat="1" x14ac:dyDescent="0.25">
      <c r="A4456" s="75"/>
      <c r="D4456" s="58"/>
      <c r="E4456" s="58"/>
      <c r="F4456" s="58"/>
      <c r="G4456" s="58"/>
      <c r="H4456" s="60"/>
      <c r="I4456" s="60"/>
      <c r="J4456" s="60"/>
      <c r="K4456" s="60"/>
      <c r="M4456" s="61"/>
      <c r="N4456" s="61"/>
      <c r="O4456" s="62"/>
      <c r="P4456" s="125"/>
      <c r="W4456" s="62"/>
      <c r="X4456" s="62"/>
    </row>
    <row r="4457" spans="1:24" s="57" customFormat="1" x14ac:dyDescent="0.25">
      <c r="A4457" s="75"/>
      <c r="D4457" s="58"/>
      <c r="E4457" s="58"/>
      <c r="F4457" s="58"/>
      <c r="G4457" s="58"/>
      <c r="H4457" s="60"/>
      <c r="I4457" s="60"/>
      <c r="J4457" s="60"/>
      <c r="K4457" s="60"/>
      <c r="M4457" s="61"/>
      <c r="N4457" s="61"/>
      <c r="O4457" s="62"/>
      <c r="P4457" s="125"/>
      <c r="W4457" s="62"/>
      <c r="X4457" s="62"/>
    </row>
    <row r="4458" spans="1:24" s="57" customFormat="1" x14ac:dyDescent="0.25">
      <c r="A4458" s="75"/>
      <c r="D4458" s="58"/>
      <c r="E4458" s="58"/>
      <c r="F4458" s="58"/>
      <c r="G4458" s="58"/>
      <c r="H4458" s="60"/>
      <c r="I4458" s="60"/>
      <c r="J4458" s="60"/>
      <c r="K4458" s="60"/>
      <c r="M4458" s="61"/>
      <c r="N4458" s="61"/>
      <c r="O4458" s="62"/>
      <c r="P4458" s="125"/>
      <c r="W4458" s="62"/>
      <c r="X4458" s="62"/>
    </row>
    <row r="4459" spans="1:24" s="57" customFormat="1" x14ac:dyDescent="0.25">
      <c r="A4459" s="75"/>
      <c r="D4459" s="58"/>
      <c r="E4459" s="58"/>
      <c r="F4459" s="58"/>
      <c r="G4459" s="58"/>
      <c r="H4459" s="60"/>
      <c r="I4459" s="60"/>
      <c r="J4459" s="60"/>
      <c r="K4459" s="60"/>
      <c r="M4459" s="61"/>
      <c r="N4459" s="61"/>
      <c r="O4459" s="62"/>
      <c r="P4459" s="125"/>
      <c r="W4459" s="62"/>
      <c r="X4459" s="62"/>
    </row>
    <row r="4460" spans="1:24" s="57" customFormat="1" x14ac:dyDescent="0.25">
      <c r="A4460" s="75"/>
      <c r="D4460" s="58"/>
      <c r="E4460" s="58"/>
      <c r="F4460" s="58"/>
      <c r="G4460" s="58"/>
      <c r="H4460" s="60"/>
      <c r="I4460" s="60"/>
      <c r="J4460" s="60"/>
      <c r="K4460" s="60"/>
      <c r="M4460" s="61"/>
      <c r="N4460" s="61"/>
      <c r="O4460" s="62"/>
      <c r="P4460" s="125"/>
      <c r="W4460" s="62"/>
      <c r="X4460" s="62"/>
    </row>
    <row r="4461" spans="1:24" s="57" customFormat="1" x14ac:dyDescent="0.25">
      <c r="A4461" s="75"/>
      <c r="D4461" s="58"/>
      <c r="E4461" s="58"/>
      <c r="F4461" s="58"/>
      <c r="G4461" s="58"/>
      <c r="H4461" s="60"/>
      <c r="I4461" s="60"/>
      <c r="J4461" s="60"/>
      <c r="K4461" s="60"/>
      <c r="M4461" s="61"/>
      <c r="N4461" s="61"/>
      <c r="O4461" s="62"/>
      <c r="P4461" s="125"/>
      <c r="W4461" s="62"/>
      <c r="X4461" s="62"/>
    </row>
    <row r="4462" spans="1:24" s="57" customFormat="1" x14ac:dyDescent="0.25">
      <c r="A4462" s="75"/>
      <c r="D4462" s="58"/>
      <c r="E4462" s="58"/>
      <c r="F4462" s="58"/>
      <c r="G4462" s="58"/>
      <c r="H4462" s="60"/>
      <c r="I4462" s="60"/>
      <c r="J4462" s="60"/>
      <c r="K4462" s="60"/>
      <c r="M4462" s="61"/>
      <c r="N4462" s="61"/>
      <c r="O4462" s="62"/>
      <c r="P4462" s="125"/>
      <c r="W4462" s="62"/>
      <c r="X4462" s="62"/>
    </row>
    <row r="4463" spans="1:24" s="57" customFormat="1" x14ac:dyDescent="0.25">
      <c r="A4463" s="75"/>
      <c r="D4463" s="58"/>
      <c r="E4463" s="58"/>
      <c r="F4463" s="58"/>
      <c r="G4463" s="58"/>
      <c r="H4463" s="60"/>
      <c r="I4463" s="60"/>
      <c r="J4463" s="60"/>
      <c r="K4463" s="60"/>
      <c r="M4463" s="61"/>
      <c r="N4463" s="61"/>
      <c r="O4463" s="62"/>
      <c r="P4463" s="125"/>
      <c r="W4463" s="62"/>
      <c r="X4463" s="62"/>
    </row>
    <row r="4464" spans="1:24" s="57" customFormat="1" x14ac:dyDescent="0.25">
      <c r="A4464" s="75"/>
      <c r="D4464" s="58"/>
      <c r="E4464" s="58"/>
      <c r="F4464" s="58"/>
      <c r="G4464" s="58"/>
      <c r="H4464" s="60"/>
      <c r="I4464" s="60"/>
      <c r="J4464" s="60"/>
      <c r="K4464" s="60"/>
      <c r="M4464" s="61"/>
      <c r="N4464" s="61"/>
      <c r="O4464" s="62"/>
      <c r="P4464" s="125"/>
      <c r="W4464" s="62"/>
      <c r="X4464" s="62"/>
    </row>
    <row r="4465" spans="1:24" s="57" customFormat="1" x14ac:dyDescent="0.25">
      <c r="A4465" s="75"/>
      <c r="D4465" s="58"/>
      <c r="E4465" s="58"/>
      <c r="F4465" s="58"/>
      <c r="G4465" s="58"/>
      <c r="H4465" s="60"/>
      <c r="I4465" s="60"/>
      <c r="J4465" s="60"/>
      <c r="K4465" s="60"/>
      <c r="M4465" s="61"/>
      <c r="N4465" s="61"/>
      <c r="O4465" s="62"/>
      <c r="P4465" s="125"/>
      <c r="W4465" s="62"/>
      <c r="X4465" s="62"/>
    </row>
    <row r="4466" spans="1:24" s="57" customFormat="1" x14ac:dyDescent="0.25">
      <c r="A4466" s="75"/>
      <c r="D4466" s="58"/>
      <c r="E4466" s="58"/>
      <c r="F4466" s="58"/>
      <c r="G4466" s="58"/>
      <c r="H4466" s="60"/>
      <c r="I4466" s="60"/>
      <c r="J4466" s="60"/>
      <c r="K4466" s="60"/>
      <c r="M4466" s="61"/>
      <c r="N4466" s="61"/>
      <c r="O4466" s="62"/>
      <c r="P4466" s="125"/>
      <c r="W4466" s="62"/>
      <c r="X4466" s="62"/>
    </row>
    <row r="4467" spans="1:24" s="57" customFormat="1" x14ac:dyDescent="0.25">
      <c r="A4467" s="75"/>
      <c r="D4467" s="58"/>
      <c r="E4467" s="58"/>
      <c r="F4467" s="58"/>
      <c r="G4467" s="58"/>
      <c r="H4467" s="60"/>
      <c r="I4467" s="60"/>
      <c r="J4467" s="60"/>
      <c r="K4467" s="60"/>
      <c r="M4467" s="61"/>
      <c r="N4467" s="61"/>
      <c r="O4467" s="62"/>
      <c r="P4467" s="125"/>
      <c r="W4467" s="62"/>
      <c r="X4467" s="62"/>
    </row>
    <row r="4468" spans="1:24" s="57" customFormat="1" x14ac:dyDescent="0.25">
      <c r="A4468" s="75"/>
      <c r="D4468" s="58"/>
      <c r="E4468" s="58"/>
      <c r="F4468" s="58"/>
      <c r="G4468" s="58"/>
      <c r="H4468" s="60"/>
      <c r="I4468" s="60"/>
      <c r="J4468" s="60"/>
      <c r="K4468" s="60"/>
      <c r="M4468" s="61"/>
      <c r="N4468" s="61"/>
      <c r="O4468" s="62"/>
      <c r="P4468" s="125"/>
      <c r="W4468" s="62"/>
      <c r="X4468" s="62"/>
    </row>
    <row r="4469" spans="1:24" s="57" customFormat="1" x14ac:dyDescent="0.25">
      <c r="A4469" s="75"/>
      <c r="D4469" s="58"/>
      <c r="E4469" s="58"/>
      <c r="F4469" s="58"/>
      <c r="G4469" s="58"/>
      <c r="H4469" s="60"/>
      <c r="I4469" s="60"/>
      <c r="J4469" s="60"/>
      <c r="K4469" s="60"/>
      <c r="M4469" s="61"/>
      <c r="N4469" s="61"/>
      <c r="O4469" s="62"/>
      <c r="P4469" s="125"/>
      <c r="W4469" s="62"/>
      <c r="X4469" s="62"/>
    </row>
    <row r="4470" spans="1:24" s="57" customFormat="1" x14ac:dyDescent="0.25">
      <c r="A4470" s="75"/>
      <c r="D4470" s="58"/>
      <c r="E4470" s="58"/>
      <c r="F4470" s="58"/>
      <c r="G4470" s="58"/>
      <c r="H4470" s="60"/>
      <c r="I4470" s="60"/>
      <c r="J4470" s="60"/>
      <c r="K4470" s="60"/>
      <c r="M4470" s="61"/>
      <c r="N4470" s="61"/>
      <c r="O4470" s="62"/>
      <c r="P4470" s="125"/>
      <c r="W4470" s="62"/>
      <c r="X4470" s="62"/>
    </row>
    <row r="4471" spans="1:24" s="57" customFormat="1" x14ac:dyDescent="0.25">
      <c r="A4471" s="75"/>
      <c r="D4471" s="58"/>
      <c r="E4471" s="58"/>
      <c r="F4471" s="58"/>
      <c r="G4471" s="58"/>
      <c r="H4471" s="60"/>
      <c r="I4471" s="60"/>
      <c r="J4471" s="60"/>
      <c r="K4471" s="60"/>
      <c r="M4471" s="61"/>
      <c r="N4471" s="61"/>
      <c r="O4471" s="62"/>
      <c r="P4471" s="125"/>
      <c r="W4471" s="62"/>
      <c r="X4471" s="62"/>
    </row>
    <row r="4472" spans="1:24" s="57" customFormat="1" x14ac:dyDescent="0.25">
      <c r="A4472" s="75"/>
      <c r="D4472" s="58"/>
      <c r="E4472" s="58"/>
      <c r="F4472" s="58"/>
      <c r="G4472" s="58"/>
      <c r="H4472" s="60"/>
      <c r="I4472" s="60"/>
      <c r="J4472" s="60"/>
      <c r="K4472" s="60"/>
      <c r="M4472" s="61"/>
      <c r="N4472" s="61"/>
      <c r="O4472" s="62"/>
      <c r="P4472" s="125"/>
      <c r="W4472" s="62"/>
      <c r="X4472" s="62"/>
    </row>
    <row r="4473" spans="1:24" s="57" customFormat="1" x14ac:dyDescent="0.25">
      <c r="A4473" s="75"/>
      <c r="D4473" s="58"/>
      <c r="E4473" s="58"/>
      <c r="F4473" s="58"/>
      <c r="G4473" s="58"/>
      <c r="H4473" s="60"/>
      <c r="I4473" s="60"/>
      <c r="J4473" s="60"/>
      <c r="K4473" s="60"/>
      <c r="M4473" s="61"/>
      <c r="N4473" s="61"/>
      <c r="O4473" s="62"/>
      <c r="P4473" s="125"/>
      <c r="W4473" s="62"/>
      <c r="X4473" s="62"/>
    </row>
    <row r="4474" spans="1:24" s="57" customFormat="1" x14ac:dyDescent="0.25">
      <c r="A4474" s="75"/>
      <c r="D4474" s="58"/>
      <c r="E4474" s="58"/>
      <c r="F4474" s="58"/>
      <c r="G4474" s="58"/>
      <c r="H4474" s="60"/>
      <c r="I4474" s="60"/>
      <c r="J4474" s="60"/>
      <c r="K4474" s="60"/>
      <c r="M4474" s="61"/>
      <c r="N4474" s="61"/>
      <c r="O4474" s="62"/>
      <c r="P4474" s="125"/>
      <c r="W4474" s="62"/>
      <c r="X4474" s="62"/>
    </row>
    <row r="4475" spans="1:24" s="57" customFormat="1" x14ac:dyDescent="0.25">
      <c r="A4475" s="75"/>
      <c r="D4475" s="58"/>
      <c r="E4475" s="58"/>
      <c r="F4475" s="58"/>
      <c r="G4475" s="58"/>
      <c r="H4475" s="60"/>
      <c r="I4475" s="60"/>
      <c r="J4475" s="60"/>
      <c r="K4475" s="60"/>
      <c r="M4475" s="61"/>
      <c r="N4475" s="61"/>
      <c r="O4475" s="62"/>
      <c r="P4475" s="125"/>
      <c r="W4475" s="62"/>
      <c r="X4475" s="62"/>
    </row>
    <row r="4476" spans="1:24" s="57" customFormat="1" x14ac:dyDescent="0.25">
      <c r="A4476" s="75"/>
      <c r="D4476" s="58"/>
      <c r="E4476" s="58"/>
      <c r="F4476" s="58"/>
      <c r="G4476" s="58"/>
      <c r="H4476" s="60"/>
      <c r="I4476" s="60"/>
      <c r="J4476" s="60"/>
      <c r="K4476" s="60"/>
      <c r="M4476" s="61"/>
      <c r="N4476" s="61"/>
      <c r="O4476" s="62"/>
      <c r="P4476" s="125"/>
      <c r="W4476" s="62"/>
      <c r="X4476" s="62"/>
    </row>
    <row r="4477" spans="1:24" s="57" customFormat="1" x14ac:dyDescent="0.25">
      <c r="A4477" s="75"/>
      <c r="D4477" s="58"/>
      <c r="E4477" s="58"/>
      <c r="F4477" s="58"/>
      <c r="G4477" s="58"/>
      <c r="H4477" s="60"/>
      <c r="I4477" s="60"/>
      <c r="J4477" s="60"/>
      <c r="K4477" s="60"/>
      <c r="M4477" s="61"/>
      <c r="N4477" s="61"/>
      <c r="O4477" s="62"/>
      <c r="P4477" s="125"/>
      <c r="W4477" s="62"/>
      <c r="X4477" s="62"/>
    </row>
    <row r="4478" spans="1:24" s="57" customFormat="1" x14ac:dyDescent="0.25">
      <c r="A4478" s="75"/>
      <c r="D4478" s="58"/>
      <c r="E4478" s="58"/>
      <c r="F4478" s="58"/>
      <c r="G4478" s="58"/>
      <c r="H4478" s="60"/>
      <c r="I4478" s="60"/>
      <c r="J4478" s="60"/>
      <c r="K4478" s="60"/>
      <c r="M4478" s="61"/>
      <c r="N4478" s="61"/>
      <c r="O4478" s="62"/>
      <c r="P4478" s="125"/>
      <c r="W4478" s="62"/>
      <c r="X4478" s="62"/>
    </row>
    <row r="4479" spans="1:24" s="57" customFormat="1" x14ac:dyDescent="0.25">
      <c r="A4479" s="75"/>
      <c r="D4479" s="58"/>
      <c r="E4479" s="58"/>
      <c r="F4479" s="58"/>
      <c r="G4479" s="58"/>
      <c r="H4479" s="60"/>
      <c r="I4479" s="60"/>
      <c r="J4479" s="60"/>
      <c r="K4479" s="60"/>
      <c r="M4479" s="61"/>
      <c r="N4479" s="61"/>
      <c r="O4479" s="62"/>
      <c r="P4479" s="125"/>
      <c r="W4479" s="62"/>
      <c r="X4479" s="62"/>
    </row>
    <row r="4480" spans="1:24" s="57" customFormat="1" x14ac:dyDescent="0.25">
      <c r="A4480" s="75"/>
      <c r="D4480" s="58"/>
      <c r="E4480" s="58"/>
      <c r="F4480" s="58"/>
      <c r="G4480" s="58"/>
      <c r="H4480" s="60"/>
      <c r="I4480" s="60"/>
      <c r="J4480" s="60"/>
      <c r="K4480" s="60"/>
      <c r="M4480" s="61"/>
      <c r="N4480" s="61"/>
      <c r="O4480" s="62"/>
      <c r="P4480" s="125"/>
      <c r="W4480" s="62"/>
      <c r="X4480" s="62"/>
    </row>
    <row r="4481" spans="1:24" s="57" customFormat="1" x14ac:dyDescent="0.25">
      <c r="A4481" s="75"/>
      <c r="D4481" s="58"/>
      <c r="E4481" s="58"/>
      <c r="F4481" s="58"/>
      <c r="G4481" s="58"/>
      <c r="H4481" s="60"/>
      <c r="I4481" s="60"/>
      <c r="J4481" s="60"/>
      <c r="K4481" s="60"/>
      <c r="M4481" s="61"/>
      <c r="N4481" s="61"/>
      <c r="O4481" s="62"/>
      <c r="P4481" s="125"/>
      <c r="W4481" s="62"/>
      <c r="X4481" s="62"/>
    </row>
    <row r="4482" spans="1:24" s="57" customFormat="1" x14ac:dyDescent="0.25">
      <c r="A4482" s="75"/>
      <c r="D4482" s="58"/>
      <c r="E4482" s="58"/>
      <c r="F4482" s="58"/>
      <c r="G4482" s="58"/>
      <c r="H4482" s="60"/>
      <c r="I4482" s="60"/>
      <c r="J4482" s="60"/>
      <c r="K4482" s="60"/>
      <c r="M4482" s="61"/>
      <c r="N4482" s="61"/>
      <c r="O4482" s="62"/>
      <c r="P4482" s="125"/>
      <c r="W4482" s="62"/>
      <c r="X4482" s="62"/>
    </row>
    <row r="4483" spans="1:24" s="57" customFormat="1" x14ac:dyDescent="0.25">
      <c r="A4483" s="75"/>
      <c r="D4483" s="58"/>
      <c r="E4483" s="58"/>
      <c r="F4483" s="58"/>
      <c r="G4483" s="58"/>
      <c r="H4483" s="60"/>
      <c r="I4483" s="60"/>
      <c r="J4483" s="60"/>
      <c r="K4483" s="60"/>
      <c r="M4483" s="61"/>
      <c r="N4483" s="61"/>
      <c r="O4483" s="62"/>
      <c r="P4483" s="125"/>
      <c r="W4483" s="62"/>
      <c r="X4483" s="62"/>
    </row>
    <row r="4484" spans="1:24" s="57" customFormat="1" x14ac:dyDescent="0.25">
      <c r="A4484" s="75"/>
      <c r="D4484" s="58"/>
      <c r="E4484" s="58"/>
      <c r="F4484" s="58"/>
      <c r="G4484" s="58"/>
      <c r="H4484" s="60"/>
      <c r="I4484" s="60"/>
      <c r="J4484" s="60"/>
      <c r="K4484" s="60"/>
      <c r="M4484" s="61"/>
      <c r="N4484" s="61"/>
      <c r="O4484" s="62"/>
      <c r="P4484" s="125"/>
      <c r="W4484" s="62"/>
      <c r="X4484" s="62"/>
    </row>
    <row r="4485" spans="1:24" s="57" customFormat="1" x14ac:dyDescent="0.25">
      <c r="A4485" s="75"/>
      <c r="D4485" s="58"/>
      <c r="E4485" s="58"/>
      <c r="F4485" s="58"/>
      <c r="G4485" s="58"/>
      <c r="H4485" s="60"/>
      <c r="I4485" s="60"/>
      <c r="J4485" s="60"/>
      <c r="K4485" s="60"/>
      <c r="M4485" s="61"/>
      <c r="N4485" s="61"/>
      <c r="O4485" s="62"/>
      <c r="P4485" s="125"/>
      <c r="W4485" s="62"/>
      <c r="X4485" s="62"/>
    </row>
    <row r="4486" spans="1:24" s="57" customFormat="1" x14ac:dyDescent="0.25">
      <c r="A4486" s="75"/>
      <c r="D4486" s="58"/>
      <c r="E4486" s="58"/>
      <c r="F4486" s="58"/>
      <c r="G4486" s="58"/>
      <c r="H4486" s="60"/>
      <c r="I4486" s="60"/>
      <c r="J4486" s="60"/>
      <c r="K4486" s="60"/>
      <c r="M4486" s="61"/>
      <c r="N4486" s="61"/>
      <c r="O4486" s="62"/>
      <c r="P4486" s="125"/>
      <c r="W4486" s="62"/>
      <c r="X4486" s="62"/>
    </row>
    <row r="4487" spans="1:24" s="57" customFormat="1" x14ac:dyDescent="0.25">
      <c r="A4487" s="75"/>
      <c r="D4487" s="58"/>
      <c r="E4487" s="58"/>
      <c r="F4487" s="58"/>
      <c r="G4487" s="58"/>
      <c r="H4487" s="60"/>
      <c r="I4487" s="60"/>
      <c r="J4487" s="60"/>
      <c r="K4487" s="60"/>
      <c r="M4487" s="61"/>
      <c r="N4487" s="61"/>
      <c r="O4487" s="62"/>
      <c r="P4487" s="125"/>
      <c r="W4487" s="62"/>
      <c r="X4487" s="62"/>
    </row>
    <row r="4488" spans="1:24" s="57" customFormat="1" x14ac:dyDescent="0.25">
      <c r="A4488" s="75"/>
      <c r="D4488" s="58"/>
      <c r="E4488" s="58"/>
      <c r="F4488" s="58"/>
      <c r="G4488" s="58"/>
      <c r="H4488" s="60"/>
      <c r="I4488" s="60"/>
      <c r="J4488" s="60"/>
      <c r="K4488" s="60"/>
      <c r="M4488" s="61"/>
      <c r="N4488" s="61"/>
      <c r="O4488" s="62"/>
      <c r="P4488" s="125"/>
      <c r="W4488" s="62"/>
      <c r="X4488" s="62"/>
    </row>
    <row r="4489" spans="1:24" s="57" customFormat="1" x14ac:dyDescent="0.25">
      <c r="A4489" s="75"/>
      <c r="D4489" s="58"/>
      <c r="E4489" s="58"/>
      <c r="F4489" s="58"/>
      <c r="G4489" s="58"/>
      <c r="H4489" s="60"/>
      <c r="I4489" s="60"/>
      <c r="J4489" s="60"/>
      <c r="K4489" s="60"/>
      <c r="M4489" s="61"/>
      <c r="N4489" s="61"/>
      <c r="O4489" s="62"/>
      <c r="P4489" s="125"/>
      <c r="W4489" s="62"/>
      <c r="X4489" s="62"/>
    </row>
    <row r="4490" spans="1:24" s="57" customFormat="1" x14ac:dyDescent="0.25">
      <c r="A4490" s="75"/>
      <c r="D4490" s="58"/>
      <c r="E4490" s="58"/>
      <c r="F4490" s="58"/>
      <c r="G4490" s="58"/>
      <c r="H4490" s="60"/>
      <c r="I4490" s="60"/>
      <c r="J4490" s="60"/>
      <c r="K4490" s="60"/>
      <c r="M4490" s="61"/>
      <c r="N4490" s="61"/>
      <c r="O4490" s="62"/>
      <c r="P4490" s="125"/>
      <c r="W4490" s="62"/>
      <c r="X4490" s="62"/>
    </row>
    <row r="4491" spans="1:24" s="57" customFormat="1" x14ac:dyDescent="0.25">
      <c r="A4491" s="75"/>
      <c r="D4491" s="58"/>
      <c r="E4491" s="58"/>
      <c r="F4491" s="58"/>
      <c r="G4491" s="58"/>
      <c r="H4491" s="60"/>
      <c r="I4491" s="60"/>
      <c r="J4491" s="60"/>
      <c r="K4491" s="60"/>
      <c r="M4491" s="61"/>
      <c r="N4491" s="61"/>
      <c r="O4491" s="62"/>
      <c r="P4491" s="125"/>
      <c r="W4491" s="62"/>
      <c r="X4491" s="62"/>
    </row>
    <row r="4492" spans="1:24" s="57" customFormat="1" x14ac:dyDescent="0.25">
      <c r="A4492" s="75"/>
      <c r="D4492" s="58"/>
      <c r="E4492" s="58"/>
      <c r="F4492" s="58"/>
      <c r="G4492" s="58"/>
      <c r="H4492" s="60"/>
      <c r="I4492" s="60"/>
      <c r="J4492" s="60"/>
      <c r="K4492" s="60"/>
      <c r="M4492" s="61"/>
      <c r="N4492" s="61"/>
      <c r="O4492" s="62"/>
      <c r="P4492" s="125"/>
      <c r="W4492" s="62"/>
      <c r="X4492" s="62"/>
    </row>
    <row r="4493" spans="1:24" s="57" customFormat="1" x14ac:dyDescent="0.25">
      <c r="A4493" s="75"/>
      <c r="D4493" s="58"/>
      <c r="E4493" s="58"/>
      <c r="F4493" s="58"/>
      <c r="G4493" s="58"/>
      <c r="H4493" s="60"/>
      <c r="I4493" s="60"/>
      <c r="J4493" s="60"/>
      <c r="K4493" s="60"/>
      <c r="M4493" s="61"/>
      <c r="N4493" s="61"/>
      <c r="O4493" s="62"/>
      <c r="P4493" s="125"/>
      <c r="W4493" s="62"/>
      <c r="X4493" s="62"/>
    </row>
    <row r="4494" spans="1:24" s="57" customFormat="1" x14ac:dyDescent="0.25">
      <c r="A4494" s="75"/>
      <c r="D4494" s="58"/>
      <c r="E4494" s="58"/>
      <c r="F4494" s="58"/>
      <c r="G4494" s="58"/>
      <c r="H4494" s="60"/>
      <c r="I4494" s="60"/>
      <c r="J4494" s="60"/>
      <c r="K4494" s="60"/>
      <c r="M4494" s="61"/>
      <c r="N4494" s="61"/>
      <c r="O4494" s="62"/>
      <c r="P4494" s="125"/>
      <c r="W4494" s="62"/>
      <c r="X4494" s="62"/>
    </row>
    <row r="4495" spans="1:24" s="57" customFormat="1" x14ac:dyDescent="0.25">
      <c r="A4495" s="75"/>
      <c r="D4495" s="58"/>
      <c r="E4495" s="58"/>
      <c r="F4495" s="58"/>
      <c r="G4495" s="58"/>
      <c r="H4495" s="60"/>
      <c r="I4495" s="60"/>
      <c r="J4495" s="60"/>
      <c r="K4495" s="60"/>
      <c r="M4495" s="61"/>
      <c r="N4495" s="61"/>
      <c r="O4495" s="62"/>
      <c r="P4495" s="125"/>
      <c r="W4495" s="62"/>
      <c r="X4495" s="62"/>
    </row>
    <row r="4496" spans="1:24" s="57" customFormat="1" x14ac:dyDescent="0.25">
      <c r="A4496" s="75"/>
      <c r="D4496" s="58"/>
      <c r="E4496" s="58"/>
      <c r="F4496" s="58"/>
      <c r="G4496" s="58"/>
      <c r="H4496" s="60"/>
      <c r="I4496" s="60"/>
      <c r="J4496" s="60"/>
      <c r="K4496" s="60"/>
      <c r="M4496" s="61"/>
      <c r="N4496" s="61"/>
      <c r="O4496" s="62"/>
      <c r="P4496" s="125"/>
      <c r="W4496" s="62"/>
      <c r="X4496" s="62"/>
    </row>
    <row r="4497" spans="1:24" s="57" customFormat="1" x14ac:dyDescent="0.25">
      <c r="A4497" s="75"/>
      <c r="D4497" s="58"/>
      <c r="E4497" s="58"/>
      <c r="F4497" s="58"/>
      <c r="G4497" s="58"/>
      <c r="H4497" s="60"/>
      <c r="I4497" s="60"/>
      <c r="J4497" s="60"/>
      <c r="K4497" s="60"/>
      <c r="M4497" s="61"/>
      <c r="N4497" s="61"/>
      <c r="O4497" s="62"/>
      <c r="P4497" s="125"/>
      <c r="W4497" s="62"/>
      <c r="X4497" s="62"/>
    </row>
    <row r="4498" spans="1:24" s="57" customFormat="1" x14ac:dyDescent="0.25">
      <c r="A4498" s="75"/>
      <c r="D4498" s="58"/>
      <c r="E4498" s="58"/>
      <c r="F4498" s="58"/>
      <c r="G4498" s="58"/>
      <c r="H4498" s="60"/>
      <c r="I4498" s="60"/>
      <c r="J4498" s="60"/>
      <c r="K4498" s="60"/>
      <c r="M4498" s="61"/>
      <c r="N4498" s="61"/>
      <c r="O4498" s="62"/>
      <c r="P4498" s="125"/>
      <c r="W4498" s="62"/>
      <c r="X4498" s="62"/>
    </row>
    <row r="4499" spans="1:24" s="57" customFormat="1" x14ac:dyDescent="0.25">
      <c r="A4499" s="75"/>
      <c r="D4499" s="58"/>
      <c r="E4499" s="58"/>
      <c r="F4499" s="58"/>
      <c r="G4499" s="58"/>
      <c r="H4499" s="60"/>
      <c r="I4499" s="60"/>
      <c r="J4499" s="60"/>
      <c r="K4499" s="60"/>
      <c r="M4499" s="61"/>
      <c r="N4499" s="61"/>
      <c r="O4499" s="62"/>
      <c r="P4499" s="125"/>
      <c r="W4499" s="62"/>
      <c r="X4499" s="62"/>
    </row>
    <row r="4500" spans="1:24" s="57" customFormat="1" x14ac:dyDescent="0.25">
      <c r="A4500" s="75"/>
      <c r="D4500" s="58"/>
      <c r="E4500" s="58"/>
      <c r="F4500" s="58"/>
      <c r="G4500" s="58"/>
      <c r="H4500" s="60"/>
      <c r="I4500" s="60"/>
      <c r="J4500" s="60"/>
      <c r="K4500" s="60"/>
      <c r="M4500" s="61"/>
      <c r="N4500" s="61"/>
      <c r="O4500" s="62"/>
      <c r="P4500" s="125"/>
      <c r="W4500" s="62"/>
      <c r="X4500" s="62"/>
    </row>
    <row r="4501" spans="1:24" s="57" customFormat="1" x14ac:dyDescent="0.25">
      <c r="A4501" s="75"/>
      <c r="D4501" s="58"/>
      <c r="E4501" s="58"/>
      <c r="F4501" s="58"/>
      <c r="G4501" s="58"/>
      <c r="H4501" s="60"/>
      <c r="I4501" s="60"/>
      <c r="J4501" s="60"/>
      <c r="K4501" s="60"/>
      <c r="M4501" s="61"/>
      <c r="N4501" s="61"/>
      <c r="O4501" s="62"/>
      <c r="P4501" s="125"/>
      <c r="W4501" s="62"/>
      <c r="X4501" s="62"/>
    </row>
    <row r="4502" spans="1:24" s="57" customFormat="1" x14ac:dyDescent="0.25">
      <c r="A4502" s="75"/>
      <c r="D4502" s="58"/>
      <c r="E4502" s="58"/>
      <c r="F4502" s="58"/>
      <c r="G4502" s="58"/>
      <c r="H4502" s="60"/>
      <c r="I4502" s="60"/>
      <c r="J4502" s="60"/>
      <c r="K4502" s="60"/>
      <c r="M4502" s="61"/>
      <c r="N4502" s="61"/>
      <c r="O4502" s="62"/>
      <c r="P4502" s="125"/>
      <c r="W4502" s="62"/>
      <c r="X4502" s="62"/>
    </row>
    <row r="4503" spans="1:24" s="57" customFormat="1" x14ac:dyDescent="0.25">
      <c r="A4503" s="75"/>
      <c r="D4503" s="58"/>
      <c r="E4503" s="58"/>
      <c r="F4503" s="58"/>
      <c r="G4503" s="58"/>
      <c r="H4503" s="60"/>
      <c r="I4503" s="60"/>
      <c r="J4503" s="60"/>
      <c r="K4503" s="60"/>
      <c r="M4503" s="61"/>
      <c r="N4503" s="61"/>
      <c r="O4503" s="62"/>
      <c r="P4503" s="125"/>
      <c r="W4503" s="62"/>
      <c r="X4503" s="62"/>
    </row>
    <row r="4504" spans="1:24" s="57" customFormat="1" x14ac:dyDescent="0.25">
      <c r="A4504" s="75"/>
      <c r="D4504" s="58"/>
      <c r="E4504" s="58"/>
      <c r="F4504" s="58"/>
      <c r="G4504" s="58"/>
      <c r="H4504" s="60"/>
      <c r="I4504" s="60"/>
      <c r="J4504" s="60"/>
      <c r="K4504" s="60"/>
      <c r="M4504" s="61"/>
      <c r="N4504" s="61"/>
      <c r="O4504" s="62"/>
      <c r="P4504" s="125"/>
      <c r="W4504" s="62"/>
      <c r="X4504" s="62"/>
    </row>
    <row r="4505" spans="1:24" s="57" customFormat="1" x14ac:dyDescent="0.25">
      <c r="A4505" s="75"/>
      <c r="D4505" s="58"/>
      <c r="E4505" s="58"/>
      <c r="F4505" s="58"/>
      <c r="G4505" s="58"/>
      <c r="H4505" s="60"/>
      <c r="I4505" s="60"/>
      <c r="J4505" s="60"/>
      <c r="K4505" s="60"/>
      <c r="M4505" s="61"/>
      <c r="N4505" s="61"/>
      <c r="O4505" s="62"/>
      <c r="P4505" s="125"/>
      <c r="W4505" s="62"/>
      <c r="X4505" s="62"/>
    </row>
    <row r="4506" spans="1:24" s="57" customFormat="1" x14ac:dyDescent="0.25">
      <c r="A4506" s="75"/>
      <c r="D4506" s="58"/>
      <c r="E4506" s="58"/>
      <c r="F4506" s="58"/>
      <c r="G4506" s="58"/>
      <c r="H4506" s="60"/>
      <c r="I4506" s="60"/>
      <c r="J4506" s="60"/>
      <c r="K4506" s="60"/>
      <c r="M4506" s="61"/>
      <c r="N4506" s="61"/>
      <c r="O4506" s="62"/>
      <c r="P4506" s="125"/>
      <c r="W4506" s="62"/>
      <c r="X4506" s="62"/>
    </row>
    <row r="4507" spans="1:24" s="57" customFormat="1" x14ac:dyDescent="0.25">
      <c r="A4507" s="75"/>
      <c r="D4507" s="58"/>
      <c r="E4507" s="58"/>
      <c r="F4507" s="58"/>
      <c r="G4507" s="58"/>
      <c r="H4507" s="60"/>
      <c r="I4507" s="60"/>
      <c r="J4507" s="60"/>
      <c r="K4507" s="60"/>
      <c r="M4507" s="61"/>
      <c r="N4507" s="61"/>
      <c r="O4507" s="62"/>
      <c r="P4507" s="125"/>
      <c r="W4507" s="62"/>
      <c r="X4507" s="62"/>
    </row>
    <row r="4508" spans="1:24" s="57" customFormat="1" x14ac:dyDescent="0.25">
      <c r="A4508" s="75"/>
      <c r="D4508" s="58"/>
      <c r="E4508" s="58"/>
      <c r="F4508" s="58"/>
      <c r="G4508" s="58"/>
      <c r="H4508" s="60"/>
      <c r="I4508" s="60"/>
      <c r="J4508" s="60"/>
      <c r="K4508" s="60"/>
      <c r="M4508" s="61"/>
      <c r="N4508" s="61"/>
      <c r="O4508" s="62"/>
      <c r="P4508" s="125"/>
      <c r="W4508" s="62"/>
      <c r="X4508" s="62"/>
    </row>
    <row r="4509" spans="1:24" s="57" customFormat="1" x14ac:dyDescent="0.25">
      <c r="A4509" s="75"/>
      <c r="D4509" s="58"/>
      <c r="E4509" s="58"/>
      <c r="F4509" s="58"/>
      <c r="G4509" s="58"/>
      <c r="H4509" s="60"/>
      <c r="I4509" s="60"/>
      <c r="J4509" s="60"/>
      <c r="K4509" s="60"/>
      <c r="M4509" s="61"/>
      <c r="N4509" s="61"/>
      <c r="O4509" s="62"/>
      <c r="P4509" s="125"/>
      <c r="W4509" s="62"/>
      <c r="X4509" s="62"/>
    </row>
    <row r="4510" spans="1:24" s="57" customFormat="1" x14ac:dyDescent="0.25">
      <c r="A4510" s="75"/>
      <c r="D4510" s="58"/>
      <c r="E4510" s="58"/>
      <c r="F4510" s="58"/>
      <c r="G4510" s="58"/>
      <c r="H4510" s="60"/>
      <c r="I4510" s="60"/>
      <c r="J4510" s="60"/>
      <c r="K4510" s="60"/>
      <c r="M4510" s="61"/>
      <c r="N4510" s="61"/>
      <c r="O4510" s="62"/>
      <c r="P4510" s="125"/>
      <c r="W4510" s="62"/>
      <c r="X4510" s="62"/>
    </row>
    <row r="4511" spans="1:24" s="57" customFormat="1" x14ac:dyDescent="0.25">
      <c r="A4511" s="75"/>
      <c r="D4511" s="58"/>
      <c r="E4511" s="58"/>
      <c r="F4511" s="58"/>
      <c r="G4511" s="58"/>
      <c r="H4511" s="60"/>
      <c r="I4511" s="60"/>
      <c r="J4511" s="60"/>
      <c r="K4511" s="60"/>
      <c r="M4511" s="61"/>
      <c r="N4511" s="61"/>
      <c r="O4511" s="62"/>
      <c r="P4511" s="125"/>
      <c r="W4511" s="62"/>
      <c r="X4511" s="62"/>
    </row>
    <row r="4512" spans="1:24" s="57" customFormat="1" x14ac:dyDescent="0.25">
      <c r="A4512" s="75"/>
      <c r="D4512" s="58"/>
      <c r="E4512" s="58"/>
      <c r="F4512" s="58"/>
      <c r="G4512" s="58"/>
      <c r="H4512" s="60"/>
      <c r="I4512" s="60"/>
      <c r="J4512" s="60"/>
      <c r="K4512" s="60"/>
      <c r="M4512" s="61"/>
      <c r="N4512" s="61"/>
      <c r="O4512" s="62"/>
      <c r="P4512" s="125"/>
      <c r="W4512" s="62"/>
      <c r="X4512" s="62"/>
    </row>
    <row r="4513" spans="1:24" s="57" customFormat="1" x14ac:dyDescent="0.25">
      <c r="A4513" s="75"/>
      <c r="D4513" s="58"/>
      <c r="E4513" s="58"/>
      <c r="F4513" s="58"/>
      <c r="G4513" s="58"/>
      <c r="H4513" s="60"/>
      <c r="I4513" s="60"/>
      <c r="J4513" s="60"/>
      <c r="K4513" s="60"/>
      <c r="M4513" s="61"/>
      <c r="N4513" s="61"/>
      <c r="O4513" s="62"/>
      <c r="P4513" s="125"/>
      <c r="W4513" s="62"/>
      <c r="X4513" s="62"/>
    </row>
    <row r="4514" spans="1:24" s="57" customFormat="1" x14ac:dyDescent="0.25">
      <c r="A4514" s="75"/>
      <c r="D4514" s="58"/>
      <c r="E4514" s="58"/>
      <c r="F4514" s="58"/>
      <c r="G4514" s="58"/>
      <c r="H4514" s="60"/>
      <c r="I4514" s="60"/>
      <c r="J4514" s="60"/>
      <c r="K4514" s="60"/>
      <c r="M4514" s="61"/>
      <c r="N4514" s="61"/>
      <c r="O4514" s="62"/>
      <c r="P4514" s="125"/>
      <c r="W4514" s="62"/>
      <c r="X4514" s="62"/>
    </row>
    <row r="4515" spans="1:24" s="57" customFormat="1" x14ac:dyDescent="0.25">
      <c r="A4515" s="75"/>
      <c r="D4515" s="58"/>
      <c r="E4515" s="58"/>
      <c r="F4515" s="58"/>
      <c r="G4515" s="58"/>
      <c r="H4515" s="60"/>
      <c r="I4515" s="60"/>
      <c r="J4515" s="60"/>
      <c r="K4515" s="60"/>
      <c r="M4515" s="61"/>
      <c r="N4515" s="61"/>
      <c r="O4515" s="62"/>
      <c r="P4515" s="125"/>
      <c r="W4515" s="62"/>
      <c r="X4515" s="62"/>
    </row>
    <row r="4516" spans="1:24" s="57" customFormat="1" x14ac:dyDescent="0.25">
      <c r="A4516" s="75"/>
      <c r="D4516" s="58"/>
      <c r="E4516" s="58"/>
      <c r="F4516" s="58"/>
      <c r="G4516" s="58"/>
      <c r="H4516" s="60"/>
      <c r="I4516" s="60"/>
      <c r="J4516" s="60"/>
      <c r="K4516" s="60"/>
      <c r="M4516" s="61"/>
      <c r="N4516" s="61"/>
      <c r="O4516" s="62"/>
      <c r="P4516" s="125"/>
      <c r="W4516" s="62"/>
      <c r="X4516" s="62"/>
    </row>
    <row r="4517" spans="1:24" s="57" customFormat="1" x14ac:dyDescent="0.25">
      <c r="A4517" s="75"/>
      <c r="D4517" s="58"/>
      <c r="E4517" s="58"/>
      <c r="F4517" s="58"/>
      <c r="G4517" s="58"/>
      <c r="H4517" s="60"/>
      <c r="I4517" s="60"/>
      <c r="J4517" s="60"/>
      <c r="K4517" s="60"/>
      <c r="M4517" s="61"/>
      <c r="N4517" s="61"/>
      <c r="O4517" s="62"/>
      <c r="P4517" s="125"/>
      <c r="W4517" s="62"/>
      <c r="X4517" s="62"/>
    </row>
    <row r="4518" spans="1:24" s="57" customFormat="1" x14ac:dyDescent="0.25">
      <c r="A4518" s="75"/>
      <c r="D4518" s="58"/>
      <c r="E4518" s="58"/>
      <c r="F4518" s="58"/>
      <c r="G4518" s="58"/>
      <c r="H4518" s="60"/>
      <c r="I4518" s="60"/>
      <c r="J4518" s="60"/>
      <c r="K4518" s="60"/>
      <c r="M4518" s="61"/>
      <c r="N4518" s="61"/>
      <c r="O4518" s="62"/>
      <c r="P4518" s="125"/>
      <c r="W4518" s="62"/>
      <c r="X4518" s="62"/>
    </row>
    <row r="4519" spans="1:24" s="57" customFormat="1" x14ac:dyDescent="0.25">
      <c r="A4519" s="75"/>
      <c r="D4519" s="58"/>
      <c r="E4519" s="58"/>
      <c r="F4519" s="58"/>
      <c r="G4519" s="58"/>
      <c r="H4519" s="60"/>
      <c r="I4519" s="60"/>
      <c r="J4519" s="60"/>
      <c r="K4519" s="60"/>
      <c r="M4519" s="61"/>
      <c r="N4519" s="61"/>
      <c r="O4519" s="62"/>
      <c r="P4519" s="125"/>
      <c r="W4519" s="62"/>
      <c r="X4519" s="62"/>
    </row>
    <row r="4520" spans="1:24" s="57" customFormat="1" x14ac:dyDescent="0.25">
      <c r="A4520" s="75"/>
      <c r="D4520" s="58"/>
      <c r="E4520" s="58"/>
      <c r="F4520" s="58"/>
      <c r="G4520" s="58"/>
      <c r="H4520" s="60"/>
      <c r="I4520" s="60"/>
      <c r="J4520" s="60"/>
      <c r="K4520" s="60"/>
      <c r="M4520" s="61"/>
      <c r="N4520" s="61"/>
      <c r="O4520" s="62"/>
      <c r="P4520" s="125"/>
      <c r="W4520" s="62"/>
      <c r="X4520" s="62"/>
    </row>
    <row r="4521" spans="1:24" s="57" customFormat="1" x14ac:dyDescent="0.25">
      <c r="A4521" s="75"/>
      <c r="D4521" s="58"/>
      <c r="E4521" s="58"/>
      <c r="F4521" s="58"/>
      <c r="G4521" s="58"/>
      <c r="H4521" s="60"/>
      <c r="I4521" s="60"/>
      <c r="J4521" s="60"/>
      <c r="K4521" s="60"/>
      <c r="M4521" s="61"/>
      <c r="N4521" s="61"/>
      <c r="O4521" s="62"/>
      <c r="P4521" s="125"/>
      <c r="W4521" s="62"/>
      <c r="X4521" s="62"/>
    </row>
    <row r="4522" spans="1:24" s="57" customFormat="1" x14ac:dyDescent="0.25">
      <c r="A4522" s="75"/>
      <c r="D4522" s="58"/>
      <c r="E4522" s="58"/>
      <c r="F4522" s="58"/>
      <c r="G4522" s="58"/>
      <c r="H4522" s="60"/>
      <c r="I4522" s="60"/>
      <c r="J4522" s="60"/>
      <c r="K4522" s="60"/>
      <c r="M4522" s="61"/>
      <c r="N4522" s="61"/>
      <c r="O4522" s="62"/>
      <c r="P4522" s="125"/>
      <c r="W4522" s="62"/>
      <c r="X4522" s="62"/>
    </row>
    <row r="4523" spans="1:24" s="57" customFormat="1" x14ac:dyDescent="0.25">
      <c r="A4523" s="75"/>
      <c r="D4523" s="58"/>
      <c r="E4523" s="58"/>
      <c r="F4523" s="58"/>
      <c r="G4523" s="58"/>
      <c r="H4523" s="60"/>
      <c r="I4523" s="60"/>
      <c r="J4523" s="60"/>
      <c r="K4523" s="60"/>
      <c r="M4523" s="61"/>
      <c r="N4523" s="61"/>
      <c r="O4523" s="62"/>
      <c r="P4523" s="125"/>
      <c r="W4523" s="62"/>
      <c r="X4523" s="62"/>
    </row>
    <row r="4524" spans="1:24" s="57" customFormat="1" x14ac:dyDescent="0.25">
      <c r="A4524" s="75"/>
      <c r="D4524" s="58"/>
      <c r="E4524" s="58"/>
      <c r="F4524" s="58"/>
      <c r="G4524" s="58"/>
      <c r="H4524" s="60"/>
      <c r="I4524" s="60"/>
      <c r="J4524" s="60"/>
      <c r="K4524" s="60"/>
      <c r="M4524" s="61"/>
      <c r="N4524" s="61"/>
      <c r="O4524" s="62"/>
      <c r="P4524" s="125"/>
      <c r="W4524" s="62"/>
      <c r="X4524" s="62"/>
    </row>
    <row r="4525" spans="1:24" s="57" customFormat="1" x14ac:dyDescent="0.25">
      <c r="A4525" s="75"/>
      <c r="D4525" s="58"/>
      <c r="E4525" s="58"/>
      <c r="F4525" s="58"/>
      <c r="G4525" s="58"/>
      <c r="H4525" s="60"/>
      <c r="I4525" s="60"/>
      <c r="J4525" s="60"/>
      <c r="K4525" s="60"/>
      <c r="M4525" s="61"/>
      <c r="N4525" s="61"/>
      <c r="O4525" s="62"/>
      <c r="P4525" s="125"/>
      <c r="W4525" s="62"/>
      <c r="X4525" s="62"/>
    </row>
    <row r="4526" spans="1:24" s="57" customFormat="1" x14ac:dyDescent="0.25">
      <c r="A4526" s="75"/>
      <c r="D4526" s="58"/>
      <c r="E4526" s="58"/>
      <c r="F4526" s="58"/>
      <c r="G4526" s="58"/>
      <c r="H4526" s="60"/>
      <c r="I4526" s="60"/>
      <c r="J4526" s="60"/>
      <c r="K4526" s="60"/>
      <c r="M4526" s="61"/>
      <c r="N4526" s="61"/>
      <c r="O4526" s="62"/>
      <c r="P4526" s="125"/>
      <c r="W4526" s="62"/>
      <c r="X4526" s="62"/>
    </row>
    <row r="4527" spans="1:24" s="57" customFormat="1" x14ac:dyDescent="0.25">
      <c r="A4527" s="75"/>
      <c r="D4527" s="58"/>
      <c r="E4527" s="58"/>
      <c r="F4527" s="58"/>
      <c r="G4527" s="58"/>
      <c r="H4527" s="60"/>
      <c r="I4527" s="60"/>
      <c r="J4527" s="60"/>
      <c r="K4527" s="60"/>
      <c r="M4527" s="61"/>
      <c r="N4527" s="61"/>
      <c r="O4527" s="62"/>
      <c r="P4527" s="125"/>
      <c r="W4527" s="62"/>
      <c r="X4527" s="62"/>
    </row>
    <row r="4528" spans="1:24" s="57" customFormat="1" x14ac:dyDescent="0.25">
      <c r="A4528" s="75"/>
      <c r="D4528" s="58"/>
      <c r="E4528" s="58"/>
      <c r="F4528" s="58"/>
      <c r="G4528" s="58"/>
      <c r="H4528" s="60"/>
      <c r="I4528" s="60"/>
      <c r="J4528" s="60"/>
      <c r="K4528" s="60"/>
      <c r="M4528" s="61"/>
      <c r="N4528" s="61"/>
      <c r="O4528" s="62"/>
      <c r="P4528" s="125"/>
      <c r="W4528" s="62"/>
      <c r="X4528" s="62"/>
    </row>
    <row r="4529" spans="1:24" s="57" customFormat="1" x14ac:dyDescent="0.25">
      <c r="A4529" s="75"/>
      <c r="D4529" s="58"/>
      <c r="E4529" s="58"/>
      <c r="F4529" s="58"/>
      <c r="G4529" s="58"/>
      <c r="H4529" s="60"/>
      <c r="I4529" s="60"/>
      <c r="J4529" s="60"/>
      <c r="K4529" s="60"/>
      <c r="M4529" s="61"/>
      <c r="N4529" s="61"/>
      <c r="O4529" s="62"/>
      <c r="P4529" s="125"/>
      <c r="W4529" s="62"/>
      <c r="X4529" s="62"/>
    </row>
    <row r="4530" spans="1:24" s="57" customFormat="1" x14ac:dyDescent="0.25">
      <c r="A4530" s="75"/>
      <c r="D4530" s="58"/>
      <c r="E4530" s="58"/>
      <c r="F4530" s="58"/>
      <c r="G4530" s="58"/>
      <c r="H4530" s="60"/>
      <c r="I4530" s="60"/>
      <c r="J4530" s="60"/>
      <c r="K4530" s="60"/>
      <c r="M4530" s="61"/>
      <c r="N4530" s="61"/>
      <c r="O4530" s="62"/>
      <c r="P4530" s="125"/>
      <c r="W4530" s="62"/>
      <c r="X4530" s="62"/>
    </row>
    <row r="4531" spans="1:24" s="57" customFormat="1" x14ac:dyDescent="0.25">
      <c r="A4531" s="75"/>
      <c r="D4531" s="58"/>
      <c r="E4531" s="58"/>
      <c r="F4531" s="58"/>
      <c r="G4531" s="58"/>
      <c r="H4531" s="60"/>
      <c r="I4531" s="60"/>
      <c r="J4531" s="60"/>
      <c r="K4531" s="60"/>
      <c r="M4531" s="61"/>
      <c r="N4531" s="61"/>
      <c r="O4531" s="62"/>
      <c r="P4531" s="125"/>
      <c r="W4531" s="62"/>
      <c r="X4531" s="62"/>
    </row>
    <row r="4532" spans="1:24" s="57" customFormat="1" x14ac:dyDescent="0.25">
      <c r="A4532" s="75"/>
      <c r="D4532" s="58"/>
      <c r="E4532" s="58"/>
      <c r="F4532" s="58"/>
      <c r="G4532" s="58"/>
      <c r="H4532" s="60"/>
      <c r="I4532" s="60"/>
      <c r="J4532" s="60"/>
      <c r="K4532" s="60"/>
      <c r="M4532" s="61"/>
      <c r="N4532" s="61"/>
      <c r="O4532" s="62"/>
      <c r="P4532" s="125"/>
      <c r="W4532" s="62"/>
      <c r="X4532" s="62"/>
    </row>
    <row r="4533" spans="1:24" s="57" customFormat="1" x14ac:dyDescent="0.25">
      <c r="A4533" s="75"/>
      <c r="D4533" s="58"/>
      <c r="E4533" s="58"/>
      <c r="F4533" s="58"/>
      <c r="G4533" s="58"/>
      <c r="H4533" s="60"/>
      <c r="I4533" s="60"/>
      <c r="J4533" s="60"/>
      <c r="K4533" s="60"/>
      <c r="M4533" s="61"/>
      <c r="N4533" s="61"/>
      <c r="O4533" s="62"/>
      <c r="P4533" s="125"/>
      <c r="W4533" s="62"/>
      <c r="X4533" s="62"/>
    </row>
    <row r="4534" spans="1:24" s="57" customFormat="1" x14ac:dyDescent="0.25">
      <c r="A4534" s="75"/>
      <c r="D4534" s="58"/>
      <c r="E4534" s="58"/>
      <c r="F4534" s="58"/>
      <c r="G4534" s="58"/>
      <c r="H4534" s="60"/>
      <c r="I4534" s="60"/>
      <c r="J4534" s="60"/>
      <c r="K4534" s="60"/>
      <c r="M4534" s="61"/>
      <c r="N4534" s="61"/>
      <c r="O4534" s="62"/>
      <c r="P4534" s="125"/>
      <c r="W4534" s="62"/>
      <c r="X4534" s="62"/>
    </row>
    <row r="4535" spans="1:24" s="57" customFormat="1" x14ac:dyDescent="0.25">
      <c r="A4535" s="75"/>
      <c r="D4535" s="58"/>
      <c r="E4535" s="58"/>
      <c r="F4535" s="58"/>
      <c r="G4535" s="58"/>
      <c r="H4535" s="60"/>
      <c r="I4535" s="60"/>
      <c r="J4535" s="60"/>
      <c r="K4535" s="60"/>
      <c r="M4535" s="61"/>
      <c r="N4535" s="61"/>
      <c r="O4535" s="62"/>
      <c r="P4535" s="125"/>
      <c r="W4535" s="62"/>
      <c r="X4535" s="62"/>
    </row>
    <row r="4536" spans="1:24" s="57" customFormat="1" x14ac:dyDescent="0.25">
      <c r="A4536" s="75"/>
      <c r="D4536" s="58"/>
      <c r="E4536" s="58"/>
      <c r="F4536" s="58"/>
      <c r="G4536" s="58"/>
      <c r="H4536" s="60"/>
      <c r="I4536" s="60"/>
      <c r="J4536" s="60"/>
      <c r="K4536" s="60"/>
      <c r="M4536" s="61"/>
      <c r="N4536" s="61"/>
      <c r="O4536" s="62"/>
      <c r="P4536" s="125"/>
      <c r="W4536" s="62"/>
      <c r="X4536" s="62"/>
    </row>
    <row r="4537" spans="1:24" s="57" customFormat="1" x14ac:dyDescent="0.25">
      <c r="A4537" s="75"/>
      <c r="D4537" s="58"/>
      <c r="E4537" s="58"/>
      <c r="F4537" s="58"/>
      <c r="G4537" s="58"/>
      <c r="H4537" s="60"/>
      <c r="I4537" s="60"/>
      <c r="J4537" s="60"/>
      <c r="K4537" s="60"/>
      <c r="M4537" s="61"/>
      <c r="N4537" s="61"/>
      <c r="O4537" s="62"/>
      <c r="P4537" s="125"/>
      <c r="W4537" s="62"/>
      <c r="X4537" s="62"/>
    </row>
    <row r="4538" spans="1:24" s="57" customFormat="1" x14ac:dyDescent="0.25">
      <c r="A4538" s="75"/>
      <c r="D4538" s="58"/>
      <c r="E4538" s="58"/>
      <c r="F4538" s="58"/>
      <c r="G4538" s="58"/>
      <c r="H4538" s="60"/>
      <c r="I4538" s="60"/>
      <c r="J4538" s="60"/>
      <c r="K4538" s="60"/>
      <c r="M4538" s="61"/>
      <c r="N4538" s="61"/>
      <c r="O4538" s="62"/>
      <c r="P4538" s="125"/>
      <c r="W4538" s="62"/>
      <c r="X4538" s="62"/>
    </row>
    <row r="4539" spans="1:24" s="57" customFormat="1" x14ac:dyDescent="0.25">
      <c r="A4539" s="75"/>
      <c r="D4539" s="58"/>
      <c r="E4539" s="58"/>
      <c r="F4539" s="58"/>
      <c r="G4539" s="58"/>
      <c r="H4539" s="60"/>
      <c r="I4539" s="60"/>
      <c r="J4539" s="60"/>
      <c r="K4539" s="60"/>
      <c r="M4539" s="61"/>
      <c r="N4539" s="61"/>
      <c r="O4539" s="62"/>
      <c r="P4539" s="125"/>
      <c r="W4539" s="62"/>
      <c r="X4539" s="62"/>
    </row>
    <row r="4540" spans="1:24" s="57" customFormat="1" x14ac:dyDescent="0.25">
      <c r="A4540" s="75"/>
      <c r="D4540" s="58"/>
      <c r="E4540" s="58"/>
      <c r="F4540" s="58"/>
      <c r="G4540" s="58"/>
      <c r="H4540" s="60"/>
      <c r="I4540" s="60"/>
      <c r="J4540" s="60"/>
      <c r="K4540" s="60"/>
      <c r="M4540" s="61"/>
      <c r="N4540" s="61"/>
      <c r="O4540" s="62"/>
      <c r="P4540" s="125"/>
      <c r="W4540" s="62"/>
      <c r="X4540" s="62"/>
    </row>
    <row r="4541" spans="1:24" s="57" customFormat="1" x14ac:dyDescent="0.25">
      <c r="A4541" s="75"/>
      <c r="D4541" s="58"/>
      <c r="E4541" s="58"/>
      <c r="F4541" s="58"/>
      <c r="G4541" s="58"/>
      <c r="H4541" s="60"/>
      <c r="I4541" s="60"/>
      <c r="J4541" s="60"/>
      <c r="K4541" s="60"/>
      <c r="M4541" s="61"/>
      <c r="N4541" s="61"/>
      <c r="O4541" s="62"/>
      <c r="P4541" s="125"/>
      <c r="W4541" s="62"/>
      <c r="X4541" s="62"/>
    </row>
    <row r="4542" spans="1:24" s="57" customFormat="1" x14ac:dyDescent="0.25">
      <c r="A4542" s="75"/>
      <c r="D4542" s="58"/>
      <c r="E4542" s="58"/>
      <c r="F4542" s="58"/>
      <c r="G4542" s="58"/>
      <c r="H4542" s="60"/>
      <c r="I4542" s="60"/>
      <c r="J4542" s="60"/>
      <c r="K4542" s="60"/>
      <c r="M4542" s="61"/>
      <c r="N4542" s="61"/>
      <c r="O4542" s="62"/>
      <c r="P4542" s="125"/>
      <c r="W4542" s="62"/>
      <c r="X4542" s="62"/>
    </row>
    <row r="4543" spans="1:24" s="57" customFormat="1" x14ac:dyDescent="0.25">
      <c r="A4543" s="75"/>
      <c r="D4543" s="58"/>
      <c r="E4543" s="58"/>
      <c r="F4543" s="58"/>
      <c r="G4543" s="58"/>
      <c r="H4543" s="60"/>
      <c r="I4543" s="60"/>
      <c r="J4543" s="60"/>
      <c r="K4543" s="60"/>
      <c r="M4543" s="61"/>
      <c r="N4543" s="61"/>
      <c r="O4543" s="62"/>
      <c r="P4543" s="125"/>
      <c r="W4543" s="62"/>
      <c r="X4543" s="62"/>
    </row>
    <row r="4544" spans="1:24" s="57" customFormat="1" x14ac:dyDescent="0.25">
      <c r="A4544" s="75"/>
      <c r="D4544" s="58"/>
      <c r="E4544" s="58"/>
      <c r="F4544" s="58"/>
      <c r="G4544" s="58"/>
      <c r="H4544" s="60"/>
      <c r="I4544" s="60"/>
      <c r="J4544" s="60"/>
      <c r="K4544" s="60"/>
      <c r="M4544" s="61"/>
      <c r="N4544" s="61"/>
      <c r="O4544" s="62"/>
      <c r="P4544" s="125"/>
      <c r="W4544" s="62"/>
      <c r="X4544" s="62"/>
    </row>
    <row r="4545" spans="1:24" s="57" customFormat="1" x14ac:dyDescent="0.25">
      <c r="A4545" s="75"/>
      <c r="D4545" s="58"/>
      <c r="E4545" s="58"/>
      <c r="F4545" s="58"/>
      <c r="G4545" s="58"/>
      <c r="H4545" s="60"/>
      <c r="I4545" s="60"/>
      <c r="J4545" s="60"/>
      <c r="K4545" s="60"/>
      <c r="M4545" s="61"/>
      <c r="N4545" s="61"/>
      <c r="O4545" s="62"/>
      <c r="P4545" s="125"/>
      <c r="W4545" s="62"/>
      <c r="X4545" s="62"/>
    </row>
    <row r="4546" spans="1:24" s="57" customFormat="1" x14ac:dyDescent="0.25">
      <c r="A4546" s="75"/>
      <c r="D4546" s="58"/>
      <c r="E4546" s="58"/>
      <c r="F4546" s="58"/>
      <c r="G4546" s="58"/>
      <c r="H4546" s="60"/>
      <c r="I4546" s="60"/>
      <c r="J4546" s="60"/>
      <c r="K4546" s="60"/>
      <c r="M4546" s="61"/>
      <c r="N4546" s="61"/>
      <c r="O4546" s="62"/>
      <c r="P4546" s="125"/>
      <c r="W4546" s="62"/>
      <c r="X4546" s="62"/>
    </row>
    <row r="4547" spans="1:24" s="57" customFormat="1" x14ac:dyDescent="0.25">
      <c r="A4547" s="75"/>
      <c r="D4547" s="58"/>
      <c r="E4547" s="58"/>
      <c r="F4547" s="58"/>
      <c r="G4547" s="58"/>
      <c r="H4547" s="60"/>
      <c r="I4547" s="60"/>
      <c r="J4547" s="60"/>
      <c r="K4547" s="60"/>
      <c r="M4547" s="61"/>
      <c r="N4547" s="61"/>
      <c r="O4547" s="62"/>
      <c r="P4547" s="125"/>
      <c r="W4547" s="62"/>
      <c r="X4547" s="62"/>
    </row>
    <row r="4548" spans="1:24" s="57" customFormat="1" x14ac:dyDescent="0.25">
      <c r="A4548" s="75"/>
      <c r="D4548" s="58"/>
      <c r="E4548" s="58"/>
      <c r="F4548" s="58"/>
      <c r="G4548" s="58"/>
      <c r="H4548" s="60"/>
      <c r="I4548" s="60"/>
      <c r="J4548" s="60"/>
      <c r="K4548" s="60"/>
      <c r="M4548" s="61"/>
      <c r="N4548" s="61"/>
      <c r="O4548" s="62"/>
      <c r="P4548" s="125"/>
      <c r="W4548" s="62"/>
      <c r="X4548" s="62"/>
    </row>
    <row r="4549" spans="1:24" s="57" customFormat="1" x14ac:dyDescent="0.25">
      <c r="A4549" s="75"/>
      <c r="D4549" s="58"/>
      <c r="E4549" s="58"/>
      <c r="F4549" s="58"/>
      <c r="G4549" s="58"/>
      <c r="H4549" s="60"/>
      <c r="I4549" s="60"/>
      <c r="J4549" s="60"/>
      <c r="K4549" s="60"/>
      <c r="M4549" s="61"/>
      <c r="N4549" s="61"/>
      <c r="O4549" s="62"/>
      <c r="P4549" s="125"/>
      <c r="W4549" s="62"/>
      <c r="X4549" s="62"/>
    </row>
    <row r="4550" spans="1:24" s="57" customFormat="1" x14ac:dyDescent="0.25">
      <c r="A4550" s="75"/>
      <c r="D4550" s="58"/>
      <c r="E4550" s="58"/>
      <c r="F4550" s="58"/>
      <c r="G4550" s="58"/>
      <c r="H4550" s="60"/>
      <c r="I4550" s="60"/>
      <c r="J4550" s="60"/>
      <c r="K4550" s="60"/>
      <c r="M4550" s="61"/>
      <c r="N4550" s="61"/>
      <c r="O4550" s="62"/>
      <c r="P4550" s="125"/>
      <c r="W4550" s="62"/>
      <c r="X4550" s="62"/>
    </row>
    <row r="4551" spans="1:24" s="57" customFormat="1" x14ac:dyDescent="0.25">
      <c r="A4551" s="75"/>
      <c r="D4551" s="58"/>
      <c r="E4551" s="58"/>
      <c r="F4551" s="58"/>
      <c r="G4551" s="58"/>
      <c r="H4551" s="60"/>
      <c r="I4551" s="60"/>
      <c r="J4551" s="60"/>
      <c r="K4551" s="60"/>
      <c r="M4551" s="61"/>
      <c r="N4551" s="61"/>
      <c r="O4551" s="62"/>
      <c r="P4551" s="125"/>
      <c r="W4551" s="62"/>
      <c r="X4551" s="62"/>
    </row>
    <row r="4552" spans="1:24" s="57" customFormat="1" x14ac:dyDescent="0.25">
      <c r="A4552" s="75"/>
      <c r="D4552" s="58"/>
      <c r="E4552" s="58"/>
      <c r="F4552" s="58"/>
      <c r="G4552" s="58"/>
      <c r="H4552" s="60"/>
      <c r="I4552" s="60"/>
      <c r="J4552" s="60"/>
      <c r="K4552" s="60"/>
      <c r="M4552" s="61"/>
      <c r="N4552" s="61"/>
      <c r="O4552" s="62"/>
      <c r="P4552" s="125"/>
      <c r="W4552" s="62"/>
      <c r="X4552" s="62"/>
    </row>
    <row r="4553" spans="1:24" s="57" customFormat="1" x14ac:dyDescent="0.25">
      <c r="A4553" s="75"/>
      <c r="D4553" s="58"/>
      <c r="E4553" s="58"/>
      <c r="F4553" s="58"/>
      <c r="G4553" s="58"/>
      <c r="H4553" s="60"/>
      <c r="I4553" s="60"/>
      <c r="J4553" s="60"/>
      <c r="K4553" s="60"/>
      <c r="M4553" s="61"/>
      <c r="N4553" s="61"/>
      <c r="O4553" s="62"/>
      <c r="P4553" s="125"/>
      <c r="W4553" s="62"/>
      <c r="X4553" s="62"/>
    </row>
    <row r="4554" spans="1:24" s="57" customFormat="1" x14ac:dyDescent="0.25">
      <c r="A4554" s="75"/>
      <c r="D4554" s="58"/>
      <c r="E4554" s="58"/>
      <c r="F4554" s="58"/>
      <c r="G4554" s="58"/>
      <c r="H4554" s="60"/>
      <c r="I4554" s="60"/>
      <c r="J4554" s="60"/>
      <c r="K4554" s="60"/>
      <c r="M4554" s="61"/>
      <c r="N4554" s="61"/>
      <c r="O4554" s="62"/>
      <c r="P4554" s="125"/>
      <c r="W4554" s="62"/>
      <c r="X4554" s="62"/>
    </row>
    <row r="4555" spans="1:24" s="57" customFormat="1" x14ac:dyDescent="0.25">
      <c r="A4555" s="75"/>
      <c r="D4555" s="58"/>
      <c r="E4555" s="58"/>
      <c r="F4555" s="58"/>
      <c r="G4555" s="58"/>
      <c r="H4555" s="60"/>
      <c r="I4555" s="60"/>
      <c r="J4555" s="60"/>
      <c r="K4555" s="60"/>
      <c r="M4555" s="61"/>
      <c r="N4555" s="61"/>
      <c r="O4555" s="62"/>
      <c r="P4555" s="125"/>
      <c r="W4555" s="62"/>
      <c r="X4555" s="62"/>
    </row>
    <row r="4556" spans="1:24" s="57" customFormat="1" x14ac:dyDescent="0.25">
      <c r="A4556" s="75"/>
      <c r="D4556" s="58"/>
      <c r="E4556" s="58"/>
      <c r="F4556" s="58"/>
      <c r="G4556" s="58"/>
      <c r="H4556" s="60"/>
      <c r="I4556" s="60"/>
      <c r="J4556" s="60"/>
      <c r="K4556" s="60"/>
      <c r="M4556" s="61"/>
      <c r="N4556" s="61"/>
      <c r="O4556" s="62"/>
      <c r="P4556" s="125"/>
      <c r="W4556" s="62"/>
      <c r="X4556" s="62"/>
    </row>
    <row r="4557" spans="1:24" s="57" customFormat="1" x14ac:dyDescent="0.25">
      <c r="A4557" s="75"/>
      <c r="D4557" s="58"/>
      <c r="E4557" s="58"/>
      <c r="F4557" s="58"/>
      <c r="G4557" s="58"/>
      <c r="H4557" s="60"/>
      <c r="I4557" s="60"/>
      <c r="J4557" s="60"/>
      <c r="K4557" s="60"/>
      <c r="M4557" s="61"/>
      <c r="N4557" s="61"/>
      <c r="O4557" s="62"/>
      <c r="P4557" s="125"/>
      <c r="W4557" s="62"/>
      <c r="X4557" s="62"/>
    </row>
    <row r="4558" spans="1:24" s="57" customFormat="1" x14ac:dyDescent="0.25">
      <c r="A4558" s="75"/>
      <c r="D4558" s="58"/>
      <c r="E4558" s="58"/>
      <c r="F4558" s="58"/>
      <c r="G4558" s="58"/>
      <c r="H4558" s="60"/>
      <c r="I4558" s="60"/>
      <c r="J4558" s="60"/>
      <c r="K4558" s="60"/>
      <c r="M4558" s="61"/>
      <c r="N4558" s="61"/>
      <c r="O4558" s="62"/>
      <c r="P4558" s="125"/>
      <c r="W4558" s="62"/>
      <c r="X4558" s="62"/>
    </row>
    <row r="4559" spans="1:24" s="57" customFormat="1" x14ac:dyDescent="0.25">
      <c r="A4559" s="75"/>
      <c r="D4559" s="58"/>
      <c r="E4559" s="58"/>
      <c r="F4559" s="58"/>
      <c r="G4559" s="58"/>
      <c r="H4559" s="60"/>
      <c r="I4559" s="60"/>
      <c r="J4559" s="60"/>
      <c r="K4559" s="60"/>
      <c r="M4559" s="61"/>
      <c r="N4559" s="61"/>
      <c r="O4559" s="62"/>
      <c r="P4559" s="125"/>
      <c r="W4559" s="62"/>
      <c r="X4559" s="62"/>
    </row>
    <row r="4560" spans="1:24" s="57" customFormat="1" x14ac:dyDescent="0.25">
      <c r="A4560" s="75"/>
      <c r="D4560" s="58"/>
      <c r="E4560" s="58"/>
      <c r="F4560" s="58"/>
      <c r="G4560" s="58"/>
      <c r="H4560" s="60"/>
      <c r="I4560" s="60"/>
      <c r="J4560" s="60"/>
      <c r="K4560" s="60"/>
      <c r="M4560" s="61"/>
      <c r="N4560" s="61"/>
      <c r="O4560" s="62"/>
      <c r="P4560" s="125"/>
      <c r="W4560" s="62"/>
      <c r="X4560" s="62"/>
    </row>
    <row r="4561" spans="1:24" s="57" customFormat="1" x14ac:dyDescent="0.25">
      <c r="A4561" s="75"/>
      <c r="D4561" s="58"/>
      <c r="E4561" s="58"/>
      <c r="F4561" s="58"/>
      <c r="G4561" s="58"/>
      <c r="H4561" s="60"/>
      <c r="I4561" s="60"/>
      <c r="J4561" s="60"/>
      <c r="K4561" s="60"/>
      <c r="M4561" s="61"/>
      <c r="N4561" s="61"/>
      <c r="O4561" s="62"/>
      <c r="P4561" s="125"/>
      <c r="W4561" s="62"/>
      <c r="X4561" s="62"/>
    </row>
    <row r="4562" spans="1:24" s="57" customFormat="1" x14ac:dyDescent="0.25">
      <c r="A4562" s="75"/>
      <c r="D4562" s="58"/>
      <c r="E4562" s="58"/>
      <c r="F4562" s="58"/>
      <c r="G4562" s="58"/>
      <c r="H4562" s="60"/>
      <c r="I4562" s="60"/>
      <c r="J4562" s="60"/>
      <c r="K4562" s="60"/>
      <c r="M4562" s="61"/>
      <c r="N4562" s="61"/>
      <c r="O4562" s="62"/>
      <c r="P4562" s="125"/>
      <c r="W4562" s="62"/>
      <c r="X4562" s="62"/>
    </row>
    <row r="4563" spans="1:24" s="57" customFormat="1" x14ac:dyDescent="0.25">
      <c r="A4563" s="75"/>
      <c r="D4563" s="58"/>
      <c r="E4563" s="58"/>
      <c r="F4563" s="58"/>
      <c r="G4563" s="58"/>
      <c r="H4563" s="60"/>
      <c r="I4563" s="60"/>
      <c r="J4563" s="60"/>
      <c r="K4563" s="60"/>
      <c r="M4563" s="61"/>
      <c r="N4563" s="61"/>
      <c r="O4563" s="62"/>
      <c r="P4563" s="125"/>
      <c r="W4563" s="62"/>
      <c r="X4563" s="62"/>
    </row>
    <row r="4564" spans="1:24" s="57" customFormat="1" x14ac:dyDescent="0.25">
      <c r="A4564" s="75"/>
      <c r="D4564" s="58"/>
      <c r="E4564" s="58"/>
      <c r="F4564" s="58"/>
      <c r="G4564" s="58"/>
      <c r="H4564" s="60"/>
      <c r="I4564" s="60"/>
      <c r="J4564" s="60"/>
      <c r="K4564" s="60"/>
      <c r="M4564" s="61"/>
      <c r="N4564" s="61"/>
      <c r="O4564" s="62"/>
      <c r="P4564" s="125"/>
      <c r="W4564" s="62"/>
      <c r="X4564" s="62"/>
    </row>
    <row r="4565" spans="1:24" s="57" customFormat="1" x14ac:dyDescent="0.25">
      <c r="A4565" s="75"/>
      <c r="D4565" s="58"/>
      <c r="E4565" s="58"/>
      <c r="F4565" s="58"/>
      <c r="G4565" s="58"/>
      <c r="H4565" s="60"/>
      <c r="I4565" s="60"/>
      <c r="J4565" s="60"/>
      <c r="K4565" s="60"/>
      <c r="M4565" s="61"/>
      <c r="N4565" s="61"/>
      <c r="O4565" s="62"/>
      <c r="P4565" s="125"/>
      <c r="W4565" s="62"/>
      <c r="X4565" s="62"/>
    </row>
    <row r="4566" spans="1:24" s="57" customFormat="1" x14ac:dyDescent="0.25">
      <c r="A4566" s="75"/>
      <c r="D4566" s="58"/>
      <c r="E4566" s="58"/>
      <c r="F4566" s="58"/>
      <c r="G4566" s="58"/>
      <c r="H4566" s="60"/>
      <c r="I4566" s="60"/>
      <c r="J4566" s="60"/>
      <c r="K4566" s="60"/>
      <c r="M4566" s="61"/>
      <c r="N4566" s="61"/>
      <c r="O4566" s="62"/>
      <c r="P4566" s="125"/>
      <c r="W4566" s="62"/>
      <c r="X4566" s="62"/>
    </row>
    <row r="4567" spans="1:24" s="57" customFormat="1" x14ac:dyDescent="0.25">
      <c r="A4567" s="75"/>
      <c r="D4567" s="58"/>
      <c r="E4567" s="58"/>
      <c r="F4567" s="58"/>
      <c r="G4567" s="58"/>
      <c r="H4567" s="60"/>
      <c r="I4567" s="60"/>
      <c r="J4567" s="60"/>
      <c r="K4567" s="60"/>
      <c r="M4567" s="61"/>
      <c r="N4567" s="61"/>
      <c r="O4567" s="62"/>
      <c r="P4567" s="125"/>
      <c r="W4567" s="62"/>
      <c r="X4567" s="62"/>
    </row>
    <row r="4568" spans="1:24" s="57" customFormat="1" x14ac:dyDescent="0.25">
      <c r="A4568" s="75"/>
      <c r="D4568" s="58"/>
      <c r="E4568" s="58"/>
      <c r="F4568" s="58"/>
      <c r="G4568" s="58"/>
      <c r="H4568" s="60"/>
      <c r="I4568" s="60"/>
      <c r="J4568" s="60"/>
      <c r="K4568" s="60"/>
      <c r="M4568" s="61"/>
      <c r="N4568" s="61"/>
      <c r="O4568" s="62"/>
      <c r="P4568" s="125"/>
      <c r="W4568" s="62"/>
      <c r="X4568" s="62"/>
    </row>
    <row r="4569" spans="1:24" s="57" customFormat="1" x14ac:dyDescent="0.25">
      <c r="A4569" s="75"/>
      <c r="D4569" s="58"/>
      <c r="E4569" s="58"/>
      <c r="F4569" s="58"/>
      <c r="G4569" s="58"/>
      <c r="H4569" s="60"/>
      <c r="I4569" s="60"/>
      <c r="J4569" s="60"/>
      <c r="K4569" s="60"/>
      <c r="M4569" s="61"/>
      <c r="N4569" s="61"/>
      <c r="O4569" s="62"/>
      <c r="P4569" s="125"/>
      <c r="W4569" s="62"/>
      <c r="X4569" s="62"/>
    </row>
    <row r="4570" spans="1:24" s="57" customFormat="1" x14ac:dyDescent="0.25">
      <c r="A4570" s="75"/>
      <c r="D4570" s="58"/>
      <c r="E4570" s="58"/>
      <c r="F4570" s="58"/>
      <c r="G4570" s="58"/>
      <c r="H4570" s="60"/>
      <c r="I4570" s="60"/>
      <c r="J4570" s="60"/>
      <c r="K4570" s="60"/>
      <c r="M4570" s="61"/>
      <c r="N4570" s="61"/>
      <c r="O4570" s="62"/>
      <c r="P4570" s="125"/>
      <c r="W4570" s="62"/>
      <c r="X4570" s="62"/>
    </row>
    <row r="4571" spans="1:24" s="57" customFormat="1" x14ac:dyDescent="0.25">
      <c r="A4571" s="75"/>
      <c r="D4571" s="58"/>
      <c r="E4571" s="58"/>
      <c r="F4571" s="58"/>
      <c r="G4571" s="58"/>
      <c r="H4571" s="60"/>
      <c r="I4571" s="60"/>
      <c r="J4571" s="60"/>
      <c r="K4571" s="60"/>
      <c r="M4571" s="61"/>
      <c r="N4571" s="61"/>
      <c r="O4571" s="62"/>
      <c r="P4571" s="125"/>
      <c r="W4571" s="62"/>
      <c r="X4571" s="62"/>
    </row>
    <row r="4572" spans="1:24" s="57" customFormat="1" x14ac:dyDescent="0.25">
      <c r="A4572" s="75"/>
      <c r="D4572" s="58"/>
      <c r="E4572" s="58"/>
      <c r="F4572" s="58"/>
      <c r="G4572" s="58"/>
      <c r="H4572" s="60"/>
      <c r="I4572" s="60"/>
      <c r="J4572" s="60"/>
      <c r="K4572" s="60"/>
      <c r="M4572" s="61"/>
      <c r="N4572" s="61"/>
      <c r="O4572" s="62"/>
      <c r="P4572" s="125"/>
      <c r="W4572" s="62"/>
      <c r="X4572" s="62"/>
    </row>
    <row r="4573" spans="1:24" s="57" customFormat="1" x14ac:dyDescent="0.25">
      <c r="A4573" s="75"/>
      <c r="D4573" s="58"/>
      <c r="E4573" s="58"/>
      <c r="F4573" s="58"/>
      <c r="G4573" s="58"/>
      <c r="H4573" s="60"/>
      <c r="I4573" s="60"/>
      <c r="J4573" s="60"/>
      <c r="K4573" s="60"/>
      <c r="M4573" s="61"/>
      <c r="N4573" s="61"/>
      <c r="O4573" s="62"/>
      <c r="P4573" s="125"/>
      <c r="W4573" s="62"/>
      <c r="X4573" s="62"/>
    </row>
    <row r="4574" spans="1:24" s="57" customFormat="1" x14ac:dyDescent="0.25">
      <c r="A4574" s="75"/>
      <c r="D4574" s="58"/>
      <c r="E4574" s="58"/>
      <c r="F4574" s="58"/>
      <c r="G4574" s="58"/>
      <c r="H4574" s="60"/>
      <c r="I4574" s="60"/>
      <c r="J4574" s="60"/>
      <c r="K4574" s="60"/>
      <c r="M4574" s="61"/>
      <c r="N4574" s="61"/>
      <c r="O4574" s="62"/>
      <c r="P4574" s="125"/>
      <c r="W4574" s="62"/>
      <c r="X4574" s="62"/>
    </row>
    <row r="4575" spans="1:24" s="57" customFormat="1" x14ac:dyDescent="0.25">
      <c r="A4575" s="75"/>
      <c r="D4575" s="58"/>
      <c r="E4575" s="58"/>
      <c r="F4575" s="58"/>
      <c r="G4575" s="58"/>
      <c r="H4575" s="60"/>
      <c r="I4575" s="60"/>
      <c r="J4575" s="60"/>
      <c r="K4575" s="60"/>
      <c r="M4575" s="61"/>
      <c r="N4575" s="61"/>
      <c r="O4575" s="62"/>
      <c r="P4575" s="125"/>
      <c r="W4575" s="62"/>
      <c r="X4575" s="62"/>
    </row>
    <row r="4576" spans="1:24" s="57" customFormat="1" x14ac:dyDescent="0.25">
      <c r="A4576" s="75"/>
      <c r="D4576" s="58"/>
      <c r="E4576" s="58"/>
      <c r="F4576" s="58"/>
      <c r="G4576" s="58"/>
      <c r="H4576" s="60"/>
      <c r="I4576" s="60"/>
      <c r="J4576" s="60"/>
      <c r="K4576" s="60"/>
      <c r="M4576" s="61"/>
      <c r="N4576" s="61"/>
      <c r="O4576" s="62"/>
      <c r="P4576" s="125"/>
      <c r="W4576" s="62"/>
      <c r="X4576" s="62"/>
    </row>
    <row r="4577" spans="1:24" s="57" customFormat="1" x14ac:dyDescent="0.25">
      <c r="A4577" s="75"/>
      <c r="D4577" s="58"/>
      <c r="E4577" s="58"/>
      <c r="F4577" s="58"/>
      <c r="G4577" s="58"/>
      <c r="H4577" s="60"/>
      <c r="I4577" s="60"/>
      <c r="J4577" s="60"/>
      <c r="K4577" s="60"/>
      <c r="M4577" s="61"/>
      <c r="N4577" s="61"/>
      <c r="O4577" s="62"/>
      <c r="P4577" s="125"/>
      <c r="W4577" s="62"/>
      <c r="X4577" s="62"/>
    </row>
    <row r="4578" spans="1:24" s="57" customFormat="1" x14ac:dyDescent="0.25">
      <c r="A4578" s="75"/>
      <c r="D4578" s="58"/>
      <c r="E4578" s="58"/>
      <c r="F4578" s="58"/>
      <c r="G4578" s="58"/>
      <c r="H4578" s="60"/>
      <c r="I4578" s="60"/>
      <c r="J4578" s="60"/>
      <c r="K4578" s="60"/>
      <c r="M4578" s="61"/>
      <c r="N4578" s="61"/>
      <c r="O4578" s="62"/>
      <c r="P4578" s="125"/>
      <c r="W4578" s="62"/>
      <c r="X4578" s="62"/>
    </row>
    <row r="4579" spans="1:24" s="57" customFormat="1" x14ac:dyDescent="0.25">
      <c r="A4579" s="75"/>
      <c r="D4579" s="58"/>
      <c r="E4579" s="58"/>
      <c r="F4579" s="58"/>
      <c r="G4579" s="58"/>
      <c r="H4579" s="60"/>
      <c r="I4579" s="60"/>
      <c r="J4579" s="60"/>
      <c r="K4579" s="60"/>
      <c r="M4579" s="61"/>
      <c r="N4579" s="61"/>
      <c r="O4579" s="62"/>
      <c r="P4579" s="125"/>
      <c r="W4579" s="62"/>
      <c r="X4579" s="62"/>
    </row>
    <row r="4580" spans="1:24" s="57" customFormat="1" x14ac:dyDescent="0.25">
      <c r="A4580" s="75"/>
      <c r="D4580" s="58"/>
      <c r="E4580" s="58"/>
      <c r="F4580" s="58"/>
      <c r="G4580" s="58"/>
      <c r="H4580" s="60"/>
      <c r="I4580" s="60"/>
      <c r="J4580" s="60"/>
      <c r="K4580" s="60"/>
      <c r="M4580" s="61"/>
      <c r="N4580" s="61"/>
      <c r="O4580" s="62"/>
      <c r="P4580" s="125"/>
      <c r="W4580" s="62"/>
      <c r="X4580" s="62"/>
    </row>
    <row r="4581" spans="1:24" s="57" customFormat="1" x14ac:dyDescent="0.25">
      <c r="A4581" s="75"/>
      <c r="D4581" s="58"/>
      <c r="E4581" s="58"/>
      <c r="F4581" s="58"/>
      <c r="G4581" s="58"/>
      <c r="H4581" s="60"/>
      <c r="I4581" s="60"/>
      <c r="J4581" s="60"/>
      <c r="K4581" s="60"/>
      <c r="M4581" s="61"/>
      <c r="N4581" s="61"/>
      <c r="O4581" s="62"/>
      <c r="P4581" s="125"/>
      <c r="W4581" s="62"/>
      <c r="X4581" s="62"/>
    </row>
    <row r="4582" spans="1:24" s="57" customFormat="1" x14ac:dyDescent="0.25">
      <c r="A4582" s="75"/>
      <c r="D4582" s="58"/>
      <c r="E4582" s="58"/>
      <c r="F4582" s="58"/>
      <c r="G4582" s="58"/>
      <c r="H4582" s="60"/>
      <c r="I4582" s="60"/>
      <c r="J4582" s="60"/>
      <c r="K4582" s="60"/>
      <c r="M4582" s="61"/>
      <c r="N4582" s="61"/>
      <c r="O4582" s="62"/>
      <c r="P4582" s="125"/>
      <c r="W4582" s="62"/>
      <c r="X4582" s="62"/>
    </row>
    <row r="4583" spans="1:24" s="57" customFormat="1" x14ac:dyDescent="0.25">
      <c r="A4583" s="75"/>
      <c r="D4583" s="58"/>
      <c r="E4583" s="58"/>
      <c r="F4583" s="58"/>
      <c r="G4583" s="58"/>
      <c r="H4583" s="60"/>
      <c r="I4583" s="60"/>
      <c r="J4583" s="60"/>
      <c r="K4583" s="60"/>
      <c r="M4583" s="61"/>
      <c r="N4583" s="61"/>
      <c r="O4583" s="62"/>
      <c r="P4583" s="125"/>
      <c r="W4583" s="62"/>
      <c r="X4583" s="62"/>
    </row>
    <row r="4584" spans="1:24" s="57" customFormat="1" x14ac:dyDescent="0.25">
      <c r="A4584" s="75"/>
      <c r="D4584" s="58"/>
      <c r="E4584" s="58"/>
      <c r="F4584" s="58"/>
      <c r="G4584" s="58"/>
      <c r="H4584" s="60"/>
      <c r="I4584" s="60"/>
      <c r="J4584" s="60"/>
      <c r="K4584" s="60"/>
      <c r="M4584" s="61"/>
      <c r="N4584" s="61"/>
      <c r="O4584" s="62"/>
      <c r="P4584" s="125"/>
      <c r="W4584" s="62"/>
      <c r="X4584" s="62"/>
    </row>
    <row r="4585" spans="1:24" s="57" customFormat="1" x14ac:dyDescent="0.25">
      <c r="A4585" s="75"/>
      <c r="D4585" s="58"/>
      <c r="E4585" s="58"/>
      <c r="F4585" s="58"/>
      <c r="G4585" s="58"/>
      <c r="H4585" s="60"/>
      <c r="I4585" s="60"/>
      <c r="J4585" s="60"/>
      <c r="K4585" s="60"/>
      <c r="M4585" s="61"/>
      <c r="N4585" s="61"/>
      <c r="O4585" s="62"/>
      <c r="P4585" s="125"/>
      <c r="W4585" s="62"/>
      <c r="X4585" s="62"/>
    </row>
    <row r="4586" spans="1:24" s="57" customFormat="1" x14ac:dyDescent="0.25">
      <c r="A4586" s="75"/>
      <c r="D4586" s="58"/>
      <c r="E4586" s="58"/>
      <c r="F4586" s="58"/>
      <c r="G4586" s="58"/>
      <c r="H4586" s="60"/>
      <c r="I4586" s="60"/>
      <c r="J4586" s="60"/>
      <c r="K4586" s="60"/>
      <c r="M4586" s="61"/>
      <c r="N4586" s="61"/>
      <c r="O4586" s="62"/>
      <c r="P4586" s="125"/>
      <c r="W4586" s="62"/>
      <c r="X4586" s="62"/>
    </row>
    <row r="4587" spans="1:24" s="57" customFormat="1" x14ac:dyDescent="0.25">
      <c r="A4587" s="75"/>
      <c r="D4587" s="58"/>
      <c r="E4587" s="58"/>
      <c r="F4587" s="58"/>
      <c r="G4587" s="58"/>
      <c r="H4587" s="60"/>
      <c r="I4587" s="60"/>
      <c r="J4587" s="60"/>
      <c r="K4587" s="60"/>
      <c r="M4587" s="61"/>
      <c r="N4587" s="61"/>
      <c r="O4587" s="62"/>
      <c r="P4587" s="125"/>
      <c r="W4587" s="62"/>
      <c r="X4587" s="62"/>
    </row>
    <row r="4588" spans="1:24" s="57" customFormat="1" x14ac:dyDescent="0.25">
      <c r="A4588" s="75"/>
      <c r="D4588" s="58"/>
      <c r="E4588" s="58"/>
      <c r="F4588" s="58"/>
      <c r="G4588" s="58"/>
      <c r="H4588" s="60"/>
      <c r="I4588" s="60"/>
      <c r="J4588" s="60"/>
      <c r="K4588" s="60"/>
      <c r="M4588" s="61"/>
      <c r="N4588" s="61"/>
      <c r="O4588" s="62"/>
      <c r="P4588" s="125"/>
      <c r="W4588" s="62"/>
      <c r="X4588" s="62"/>
    </row>
    <row r="4589" spans="1:24" s="57" customFormat="1" x14ac:dyDescent="0.25">
      <c r="A4589" s="75"/>
      <c r="D4589" s="58"/>
      <c r="E4589" s="58"/>
      <c r="F4589" s="58"/>
      <c r="G4589" s="58"/>
      <c r="H4589" s="60"/>
      <c r="I4589" s="60"/>
      <c r="J4589" s="60"/>
      <c r="K4589" s="60"/>
      <c r="M4589" s="61"/>
      <c r="N4589" s="61"/>
      <c r="O4589" s="62"/>
      <c r="P4589" s="125"/>
      <c r="W4589" s="62"/>
      <c r="X4589" s="62"/>
    </row>
    <row r="4590" spans="1:24" s="57" customFormat="1" x14ac:dyDescent="0.25">
      <c r="A4590" s="75"/>
      <c r="D4590" s="58"/>
      <c r="E4590" s="58"/>
      <c r="F4590" s="58"/>
      <c r="G4590" s="58"/>
      <c r="H4590" s="60"/>
      <c r="I4590" s="60"/>
      <c r="J4590" s="60"/>
      <c r="K4590" s="60"/>
      <c r="M4590" s="61"/>
      <c r="N4590" s="61"/>
      <c r="O4590" s="62"/>
      <c r="P4590" s="125"/>
      <c r="W4590" s="62"/>
      <c r="X4590" s="62"/>
    </row>
    <row r="4591" spans="1:24" s="57" customFormat="1" x14ac:dyDescent="0.25">
      <c r="A4591" s="75"/>
      <c r="D4591" s="58"/>
      <c r="E4591" s="58"/>
      <c r="F4591" s="58"/>
      <c r="G4591" s="58"/>
      <c r="H4591" s="60"/>
      <c r="I4591" s="60"/>
      <c r="J4591" s="60"/>
      <c r="K4591" s="60"/>
      <c r="M4591" s="61"/>
      <c r="N4591" s="61"/>
      <c r="O4591" s="62"/>
      <c r="P4591" s="125"/>
      <c r="W4591" s="62"/>
      <c r="X4591" s="62"/>
    </row>
    <row r="4592" spans="1:24" s="57" customFormat="1" x14ac:dyDescent="0.25">
      <c r="A4592" s="75"/>
      <c r="D4592" s="58"/>
      <c r="E4592" s="58"/>
      <c r="F4592" s="58"/>
      <c r="G4592" s="58"/>
      <c r="H4592" s="60"/>
      <c r="I4592" s="60"/>
      <c r="J4592" s="60"/>
      <c r="K4592" s="60"/>
      <c r="M4592" s="61"/>
      <c r="N4592" s="61"/>
      <c r="O4592" s="62"/>
      <c r="P4592" s="125"/>
      <c r="W4592" s="62"/>
      <c r="X4592" s="62"/>
    </row>
    <row r="4593" spans="1:24" s="57" customFormat="1" x14ac:dyDescent="0.25">
      <c r="A4593" s="75"/>
      <c r="D4593" s="58"/>
      <c r="E4593" s="58"/>
      <c r="F4593" s="58"/>
      <c r="G4593" s="58"/>
      <c r="H4593" s="60"/>
      <c r="I4593" s="60"/>
      <c r="J4593" s="60"/>
      <c r="K4593" s="60"/>
      <c r="M4593" s="61"/>
      <c r="N4593" s="61"/>
      <c r="O4593" s="62"/>
      <c r="P4593" s="125"/>
      <c r="W4593" s="62"/>
      <c r="X4593" s="62"/>
    </row>
    <row r="4594" spans="1:24" s="57" customFormat="1" x14ac:dyDescent="0.25">
      <c r="A4594" s="75"/>
      <c r="D4594" s="58"/>
      <c r="E4594" s="58"/>
      <c r="F4594" s="58"/>
      <c r="G4594" s="58"/>
      <c r="H4594" s="60"/>
      <c r="I4594" s="60"/>
      <c r="J4594" s="60"/>
      <c r="K4594" s="60"/>
      <c r="M4594" s="61"/>
      <c r="N4594" s="61"/>
      <c r="O4594" s="62"/>
      <c r="P4594" s="125"/>
      <c r="W4594" s="62"/>
      <c r="X4594" s="62"/>
    </row>
    <row r="4595" spans="1:24" s="57" customFormat="1" x14ac:dyDescent="0.25">
      <c r="A4595" s="75"/>
      <c r="D4595" s="58"/>
      <c r="E4595" s="58"/>
      <c r="F4595" s="58"/>
      <c r="G4595" s="58"/>
      <c r="H4595" s="60"/>
      <c r="I4595" s="60"/>
      <c r="J4595" s="60"/>
      <c r="K4595" s="60"/>
      <c r="M4595" s="61"/>
      <c r="N4595" s="61"/>
      <c r="O4595" s="62"/>
      <c r="P4595" s="125"/>
      <c r="W4595" s="62"/>
      <c r="X4595" s="62"/>
    </row>
    <row r="4596" spans="1:24" s="57" customFormat="1" x14ac:dyDescent="0.25">
      <c r="A4596" s="75"/>
      <c r="D4596" s="58"/>
      <c r="E4596" s="58"/>
      <c r="F4596" s="58"/>
      <c r="G4596" s="58"/>
      <c r="H4596" s="60"/>
      <c r="I4596" s="60"/>
      <c r="J4596" s="60"/>
      <c r="K4596" s="60"/>
      <c r="M4596" s="61"/>
      <c r="N4596" s="61"/>
      <c r="O4596" s="62"/>
      <c r="P4596" s="125"/>
      <c r="W4596" s="62"/>
      <c r="X4596" s="62"/>
    </row>
    <row r="4597" spans="1:24" s="57" customFormat="1" x14ac:dyDescent="0.25">
      <c r="A4597" s="75"/>
      <c r="D4597" s="58"/>
      <c r="E4597" s="58"/>
      <c r="F4597" s="58"/>
      <c r="G4597" s="58"/>
      <c r="H4597" s="60"/>
      <c r="I4597" s="60"/>
      <c r="J4597" s="60"/>
      <c r="K4597" s="60"/>
      <c r="M4597" s="61"/>
      <c r="N4597" s="61"/>
      <c r="O4597" s="62"/>
      <c r="P4597" s="125"/>
      <c r="W4597" s="62"/>
      <c r="X4597" s="62"/>
    </row>
    <row r="4598" spans="1:24" s="57" customFormat="1" x14ac:dyDescent="0.25">
      <c r="A4598" s="75"/>
      <c r="D4598" s="58"/>
      <c r="E4598" s="58"/>
      <c r="F4598" s="58"/>
      <c r="G4598" s="58"/>
      <c r="H4598" s="60"/>
      <c r="I4598" s="60"/>
      <c r="J4598" s="60"/>
      <c r="K4598" s="60"/>
      <c r="M4598" s="61"/>
      <c r="N4598" s="61"/>
      <c r="O4598" s="62"/>
      <c r="P4598" s="125"/>
      <c r="W4598" s="62"/>
      <c r="X4598" s="62"/>
    </row>
    <row r="4599" spans="1:24" s="57" customFormat="1" x14ac:dyDescent="0.25">
      <c r="A4599" s="75"/>
      <c r="D4599" s="58"/>
      <c r="E4599" s="58"/>
      <c r="F4599" s="58"/>
      <c r="G4599" s="58"/>
      <c r="H4599" s="60"/>
      <c r="I4599" s="60"/>
      <c r="J4599" s="60"/>
      <c r="K4599" s="60"/>
      <c r="M4599" s="61"/>
      <c r="N4599" s="61"/>
      <c r="O4599" s="62"/>
      <c r="P4599" s="125"/>
      <c r="W4599" s="62"/>
      <c r="X4599" s="62"/>
    </row>
    <row r="4600" spans="1:24" s="57" customFormat="1" x14ac:dyDescent="0.25">
      <c r="A4600" s="75"/>
      <c r="D4600" s="58"/>
      <c r="E4600" s="58"/>
      <c r="F4600" s="58"/>
      <c r="G4600" s="58"/>
      <c r="H4600" s="60"/>
      <c r="I4600" s="60"/>
      <c r="J4600" s="60"/>
      <c r="K4600" s="60"/>
      <c r="M4600" s="61"/>
      <c r="N4600" s="61"/>
      <c r="O4600" s="62"/>
      <c r="P4600" s="125"/>
      <c r="W4600" s="62"/>
      <c r="X4600" s="62"/>
    </row>
    <row r="4601" spans="1:24" s="57" customFormat="1" x14ac:dyDescent="0.25">
      <c r="A4601" s="75"/>
      <c r="D4601" s="58"/>
      <c r="E4601" s="58"/>
      <c r="F4601" s="58"/>
      <c r="G4601" s="58"/>
      <c r="H4601" s="60"/>
      <c r="I4601" s="60"/>
      <c r="J4601" s="60"/>
      <c r="K4601" s="60"/>
      <c r="M4601" s="61"/>
      <c r="N4601" s="61"/>
      <c r="O4601" s="62"/>
      <c r="P4601" s="125"/>
      <c r="W4601" s="62"/>
      <c r="X4601" s="62"/>
    </row>
    <row r="4602" spans="1:24" s="57" customFormat="1" x14ac:dyDescent="0.25">
      <c r="A4602" s="75"/>
      <c r="D4602" s="58"/>
      <c r="E4602" s="58"/>
      <c r="F4602" s="58"/>
      <c r="G4602" s="58"/>
      <c r="H4602" s="60"/>
      <c r="I4602" s="60"/>
      <c r="J4602" s="60"/>
      <c r="K4602" s="60"/>
      <c r="M4602" s="61"/>
      <c r="N4602" s="61"/>
      <c r="O4602" s="62"/>
      <c r="P4602" s="125"/>
      <c r="W4602" s="62"/>
      <c r="X4602" s="62"/>
    </row>
    <row r="4603" spans="1:24" s="57" customFormat="1" x14ac:dyDescent="0.25">
      <c r="A4603" s="75"/>
      <c r="D4603" s="58"/>
      <c r="E4603" s="58"/>
      <c r="F4603" s="58"/>
      <c r="G4603" s="58"/>
      <c r="H4603" s="60"/>
      <c r="I4603" s="60"/>
      <c r="J4603" s="60"/>
      <c r="K4603" s="60"/>
      <c r="M4603" s="61"/>
      <c r="N4603" s="61"/>
      <c r="O4603" s="62"/>
      <c r="P4603" s="125"/>
      <c r="W4603" s="62"/>
      <c r="X4603" s="62"/>
    </row>
    <row r="4604" spans="1:24" s="57" customFormat="1" x14ac:dyDescent="0.25">
      <c r="A4604" s="75"/>
      <c r="D4604" s="58"/>
      <c r="E4604" s="58"/>
      <c r="F4604" s="58"/>
      <c r="G4604" s="58"/>
      <c r="H4604" s="60"/>
      <c r="I4604" s="60"/>
      <c r="J4604" s="60"/>
      <c r="K4604" s="60"/>
      <c r="M4604" s="61"/>
      <c r="N4604" s="61"/>
      <c r="O4604" s="62"/>
      <c r="P4604" s="125"/>
      <c r="W4604" s="62"/>
      <c r="X4604" s="62"/>
    </row>
    <row r="4605" spans="1:24" s="57" customFormat="1" x14ac:dyDescent="0.25">
      <c r="A4605" s="75"/>
      <c r="D4605" s="58"/>
      <c r="E4605" s="58"/>
      <c r="F4605" s="58"/>
      <c r="G4605" s="58"/>
      <c r="H4605" s="60"/>
      <c r="I4605" s="60"/>
      <c r="J4605" s="60"/>
      <c r="K4605" s="60"/>
      <c r="M4605" s="61"/>
      <c r="N4605" s="61"/>
      <c r="O4605" s="62"/>
      <c r="P4605" s="125"/>
      <c r="W4605" s="62"/>
      <c r="X4605" s="62"/>
    </row>
    <row r="4606" spans="1:24" s="57" customFormat="1" x14ac:dyDescent="0.25">
      <c r="A4606" s="75"/>
      <c r="D4606" s="58"/>
      <c r="E4606" s="58"/>
      <c r="F4606" s="58"/>
      <c r="G4606" s="58"/>
      <c r="H4606" s="60"/>
      <c r="I4606" s="60"/>
      <c r="J4606" s="60"/>
      <c r="K4606" s="60"/>
      <c r="M4606" s="61"/>
      <c r="N4606" s="61"/>
      <c r="O4606" s="62"/>
      <c r="P4606" s="125"/>
      <c r="W4606" s="62"/>
      <c r="X4606" s="62"/>
    </row>
    <row r="4607" spans="1:24" s="57" customFormat="1" x14ac:dyDescent="0.25">
      <c r="A4607" s="75"/>
      <c r="D4607" s="58"/>
      <c r="E4607" s="58"/>
      <c r="F4607" s="58"/>
      <c r="G4607" s="58"/>
      <c r="H4607" s="60"/>
      <c r="I4607" s="60"/>
      <c r="J4607" s="60"/>
      <c r="K4607" s="60"/>
      <c r="M4607" s="61"/>
      <c r="N4607" s="61"/>
      <c r="O4607" s="62"/>
      <c r="P4607" s="125"/>
      <c r="W4607" s="62"/>
      <c r="X4607" s="62"/>
    </row>
    <row r="4608" spans="1:24" s="57" customFormat="1" x14ac:dyDescent="0.25">
      <c r="A4608" s="75"/>
      <c r="D4608" s="58"/>
      <c r="E4608" s="58"/>
      <c r="F4608" s="58"/>
      <c r="G4608" s="58"/>
      <c r="H4608" s="60"/>
      <c r="I4608" s="60"/>
      <c r="J4608" s="60"/>
      <c r="K4608" s="60"/>
      <c r="M4608" s="61"/>
      <c r="N4608" s="61"/>
      <c r="O4608" s="62"/>
      <c r="P4608" s="125"/>
      <c r="W4608" s="62"/>
      <c r="X4608" s="62"/>
    </row>
    <row r="4609" spans="1:24" s="57" customFormat="1" x14ac:dyDescent="0.25">
      <c r="A4609" s="75"/>
      <c r="D4609" s="58"/>
      <c r="E4609" s="58"/>
      <c r="F4609" s="58"/>
      <c r="G4609" s="58"/>
      <c r="H4609" s="60"/>
      <c r="I4609" s="60"/>
      <c r="J4609" s="60"/>
      <c r="K4609" s="60"/>
      <c r="M4609" s="61"/>
      <c r="N4609" s="61"/>
      <c r="O4609" s="62"/>
      <c r="P4609" s="125"/>
      <c r="W4609" s="62"/>
      <c r="X4609" s="62"/>
    </row>
    <row r="4610" spans="1:24" s="57" customFormat="1" x14ac:dyDescent="0.25">
      <c r="A4610" s="75"/>
      <c r="D4610" s="58"/>
      <c r="E4610" s="58"/>
      <c r="F4610" s="58"/>
      <c r="G4610" s="58"/>
      <c r="H4610" s="60"/>
      <c r="I4610" s="60"/>
      <c r="J4610" s="60"/>
      <c r="K4610" s="60"/>
      <c r="M4610" s="61"/>
      <c r="N4610" s="61"/>
      <c r="O4610" s="62"/>
      <c r="P4610" s="125"/>
      <c r="W4610" s="62"/>
      <c r="X4610" s="62"/>
    </row>
    <row r="4611" spans="1:24" s="57" customFormat="1" x14ac:dyDescent="0.25">
      <c r="A4611" s="75"/>
      <c r="D4611" s="58"/>
      <c r="E4611" s="58"/>
      <c r="F4611" s="58"/>
      <c r="G4611" s="58"/>
      <c r="H4611" s="60"/>
      <c r="I4611" s="60"/>
      <c r="J4611" s="60"/>
      <c r="K4611" s="60"/>
      <c r="M4611" s="61"/>
      <c r="N4611" s="61"/>
      <c r="O4611" s="62"/>
      <c r="P4611" s="125"/>
      <c r="W4611" s="62"/>
      <c r="X4611" s="62"/>
    </row>
    <row r="4612" spans="1:24" s="57" customFormat="1" x14ac:dyDescent="0.25">
      <c r="A4612" s="75"/>
      <c r="D4612" s="58"/>
      <c r="E4612" s="58"/>
      <c r="F4612" s="58"/>
      <c r="G4612" s="58"/>
      <c r="H4612" s="60"/>
      <c r="I4612" s="60"/>
      <c r="J4612" s="60"/>
      <c r="K4612" s="60"/>
      <c r="M4612" s="61"/>
      <c r="N4612" s="61"/>
      <c r="O4612" s="62"/>
      <c r="P4612" s="125"/>
      <c r="W4612" s="62"/>
      <c r="X4612" s="62"/>
    </row>
    <row r="4613" spans="1:24" s="57" customFormat="1" x14ac:dyDescent="0.25">
      <c r="A4613" s="75"/>
      <c r="D4613" s="58"/>
      <c r="E4613" s="58"/>
      <c r="F4613" s="58"/>
      <c r="G4613" s="58"/>
      <c r="H4613" s="60"/>
      <c r="I4613" s="60"/>
      <c r="J4613" s="60"/>
      <c r="K4613" s="60"/>
      <c r="M4613" s="61"/>
      <c r="N4613" s="61"/>
      <c r="O4613" s="62"/>
      <c r="P4613" s="125"/>
      <c r="W4613" s="62"/>
      <c r="X4613" s="62"/>
    </row>
    <row r="4614" spans="1:24" s="57" customFormat="1" x14ac:dyDescent="0.25">
      <c r="A4614" s="75"/>
      <c r="D4614" s="58"/>
      <c r="E4614" s="58"/>
      <c r="F4614" s="58"/>
      <c r="G4614" s="58"/>
      <c r="H4614" s="60"/>
      <c r="I4614" s="60"/>
      <c r="J4614" s="60"/>
      <c r="K4614" s="60"/>
      <c r="M4614" s="61"/>
      <c r="N4614" s="61"/>
      <c r="O4614" s="62"/>
      <c r="P4614" s="125"/>
      <c r="W4614" s="62"/>
      <c r="X4614" s="62"/>
    </row>
    <row r="4615" spans="1:24" s="57" customFormat="1" x14ac:dyDescent="0.25">
      <c r="A4615" s="75"/>
      <c r="D4615" s="58"/>
      <c r="E4615" s="58"/>
      <c r="F4615" s="58"/>
      <c r="G4615" s="58"/>
      <c r="H4615" s="60"/>
      <c r="I4615" s="60"/>
      <c r="J4615" s="60"/>
      <c r="K4615" s="60"/>
      <c r="M4615" s="61"/>
      <c r="N4615" s="61"/>
      <c r="O4615" s="62"/>
      <c r="P4615" s="125"/>
      <c r="W4615" s="62"/>
      <c r="X4615" s="62"/>
    </row>
    <row r="4616" spans="1:24" s="57" customFormat="1" x14ac:dyDescent="0.25">
      <c r="A4616" s="75"/>
      <c r="D4616" s="58"/>
      <c r="E4616" s="58"/>
      <c r="F4616" s="58"/>
      <c r="G4616" s="58"/>
      <c r="H4616" s="60"/>
      <c r="I4616" s="60"/>
      <c r="J4616" s="60"/>
      <c r="K4616" s="60"/>
      <c r="M4616" s="61"/>
      <c r="N4616" s="61"/>
      <c r="O4616" s="62"/>
      <c r="P4616" s="125"/>
      <c r="W4616" s="62"/>
      <c r="X4616" s="62"/>
    </row>
    <row r="4617" spans="1:24" s="57" customFormat="1" x14ac:dyDescent="0.25">
      <c r="A4617" s="75"/>
      <c r="D4617" s="58"/>
      <c r="E4617" s="58"/>
      <c r="F4617" s="58"/>
      <c r="G4617" s="58"/>
      <c r="H4617" s="60"/>
      <c r="I4617" s="60"/>
      <c r="J4617" s="60"/>
      <c r="K4617" s="60"/>
      <c r="M4617" s="61"/>
      <c r="N4617" s="61"/>
      <c r="O4617" s="62"/>
      <c r="P4617" s="125"/>
      <c r="W4617" s="62"/>
      <c r="X4617" s="62"/>
    </row>
    <row r="4618" spans="1:24" s="57" customFormat="1" x14ac:dyDescent="0.25">
      <c r="A4618" s="75"/>
      <c r="D4618" s="58"/>
      <c r="E4618" s="58"/>
      <c r="F4618" s="58"/>
      <c r="G4618" s="58"/>
      <c r="H4618" s="60"/>
      <c r="I4618" s="60"/>
      <c r="J4618" s="60"/>
      <c r="K4618" s="60"/>
      <c r="M4618" s="61"/>
      <c r="N4618" s="61"/>
      <c r="O4618" s="62"/>
      <c r="P4618" s="125"/>
      <c r="W4618" s="62"/>
      <c r="X4618" s="62"/>
    </row>
    <row r="4619" spans="1:24" s="57" customFormat="1" x14ac:dyDescent="0.25">
      <c r="A4619" s="75"/>
      <c r="D4619" s="58"/>
      <c r="E4619" s="58"/>
      <c r="F4619" s="58"/>
      <c r="G4619" s="58"/>
      <c r="H4619" s="60"/>
      <c r="I4619" s="60"/>
      <c r="J4619" s="60"/>
      <c r="K4619" s="60"/>
      <c r="M4619" s="61"/>
      <c r="N4619" s="61"/>
      <c r="O4619" s="62"/>
      <c r="P4619" s="125"/>
      <c r="W4619" s="62"/>
      <c r="X4619" s="62"/>
    </row>
    <row r="4620" spans="1:24" s="57" customFormat="1" x14ac:dyDescent="0.25">
      <c r="A4620" s="75"/>
      <c r="D4620" s="58"/>
      <c r="E4620" s="58"/>
      <c r="F4620" s="58"/>
      <c r="G4620" s="58"/>
      <c r="H4620" s="60"/>
      <c r="I4620" s="60"/>
      <c r="J4620" s="60"/>
      <c r="K4620" s="60"/>
      <c r="M4620" s="61"/>
      <c r="N4620" s="61"/>
      <c r="O4620" s="62"/>
      <c r="P4620" s="125"/>
      <c r="W4620" s="62"/>
      <c r="X4620" s="62"/>
    </row>
    <row r="4621" spans="1:24" s="57" customFormat="1" x14ac:dyDescent="0.25">
      <c r="A4621" s="75"/>
      <c r="D4621" s="58"/>
      <c r="E4621" s="58"/>
      <c r="F4621" s="58"/>
      <c r="G4621" s="58"/>
      <c r="H4621" s="60"/>
      <c r="I4621" s="60"/>
      <c r="J4621" s="60"/>
      <c r="K4621" s="60"/>
      <c r="M4621" s="61"/>
      <c r="N4621" s="61"/>
      <c r="O4621" s="62"/>
      <c r="P4621" s="125"/>
      <c r="W4621" s="62"/>
      <c r="X4621" s="62"/>
    </row>
    <row r="4622" spans="1:24" s="57" customFormat="1" x14ac:dyDescent="0.25">
      <c r="A4622" s="75"/>
      <c r="D4622" s="58"/>
      <c r="E4622" s="58"/>
      <c r="F4622" s="58"/>
      <c r="G4622" s="58"/>
      <c r="H4622" s="60"/>
      <c r="I4622" s="60"/>
      <c r="J4622" s="60"/>
      <c r="K4622" s="60"/>
      <c r="M4622" s="61"/>
      <c r="N4622" s="61"/>
      <c r="O4622" s="62"/>
      <c r="P4622" s="125"/>
      <c r="W4622" s="62"/>
      <c r="X4622" s="62"/>
    </row>
    <row r="4623" spans="1:24" s="57" customFormat="1" x14ac:dyDescent="0.25">
      <c r="A4623" s="75"/>
      <c r="D4623" s="58"/>
      <c r="E4623" s="58"/>
      <c r="F4623" s="58"/>
      <c r="G4623" s="58"/>
      <c r="H4623" s="60"/>
      <c r="I4623" s="60"/>
      <c r="J4623" s="60"/>
      <c r="K4623" s="60"/>
      <c r="M4623" s="61"/>
      <c r="N4623" s="61"/>
      <c r="O4623" s="62"/>
      <c r="P4623" s="125"/>
      <c r="W4623" s="62"/>
      <c r="X4623" s="62"/>
    </row>
    <row r="4624" spans="1:24" s="57" customFormat="1" x14ac:dyDescent="0.25">
      <c r="A4624" s="75"/>
      <c r="D4624" s="58"/>
      <c r="E4624" s="58"/>
      <c r="F4624" s="58"/>
      <c r="G4624" s="58"/>
      <c r="H4624" s="60"/>
      <c r="I4624" s="60"/>
      <c r="J4624" s="60"/>
      <c r="K4624" s="60"/>
      <c r="M4624" s="61"/>
      <c r="N4624" s="61"/>
      <c r="O4624" s="62"/>
      <c r="P4624" s="125"/>
      <c r="W4624" s="62"/>
      <c r="X4624" s="62"/>
    </row>
    <row r="4625" spans="1:24" s="57" customFormat="1" x14ac:dyDescent="0.25">
      <c r="A4625" s="75"/>
      <c r="D4625" s="58"/>
      <c r="E4625" s="58"/>
      <c r="F4625" s="58"/>
      <c r="G4625" s="58"/>
      <c r="H4625" s="60"/>
      <c r="I4625" s="60"/>
      <c r="J4625" s="60"/>
      <c r="K4625" s="60"/>
      <c r="M4625" s="61"/>
      <c r="N4625" s="61"/>
      <c r="O4625" s="62"/>
      <c r="P4625" s="125"/>
      <c r="W4625" s="62"/>
      <c r="X4625" s="62"/>
    </row>
    <row r="4626" spans="1:24" s="57" customFormat="1" x14ac:dyDescent="0.25">
      <c r="A4626" s="75"/>
      <c r="D4626" s="58"/>
      <c r="E4626" s="58"/>
      <c r="F4626" s="58"/>
      <c r="G4626" s="58"/>
      <c r="H4626" s="60"/>
      <c r="I4626" s="60"/>
      <c r="J4626" s="60"/>
      <c r="K4626" s="60"/>
      <c r="M4626" s="61"/>
      <c r="N4626" s="61"/>
      <c r="O4626" s="62"/>
      <c r="P4626" s="125"/>
      <c r="W4626" s="62"/>
      <c r="X4626" s="62"/>
    </row>
    <row r="4627" spans="1:24" s="57" customFormat="1" x14ac:dyDescent="0.25">
      <c r="A4627" s="75"/>
      <c r="D4627" s="58"/>
      <c r="E4627" s="58"/>
      <c r="F4627" s="58"/>
      <c r="G4627" s="58"/>
      <c r="H4627" s="60"/>
      <c r="I4627" s="60"/>
      <c r="J4627" s="60"/>
      <c r="K4627" s="60"/>
      <c r="M4627" s="61"/>
      <c r="N4627" s="61"/>
      <c r="O4627" s="62"/>
      <c r="P4627" s="125"/>
      <c r="W4627" s="62"/>
      <c r="X4627" s="62"/>
    </row>
    <row r="4628" spans="1:24" s="57" customFormat="1" x14ac:dyDescent="0.25">
      <c r="A4628" s="75"/>
      <c r="D4628" s="58"/>
      <c r="E4628" s="58"/>
      <c r="F4628" s="58"/>
      <c r="G4628" s="58"/>
      <c r="H4628" s="60"/>
      <c r="I4628" s="60"/>
      <c r="J4628" s="60"/>
      <c r="K4628" s="60"/>
      <c r="M4628" s="61"/>
      <c r="N4628" s="61"/>
      <c r="O4628" s="62"/>
      <c r="P4628" s="125"/>
      <c r="W4628" s="62"/>
      <c r="X4628" s="62"/>
    </row>
    <row r="4629" spans="1:24" s="57" customFormat="1" x14ac:dyDescent="0.25">
      <c r="A4629" s="75"/>
      <c r="D4629" s="58"/>
      <c r="E4629" s="58"/>
      <c r="F4629" s="58"/>
      <c r="G4629" s="58"/>
      <c r="H4629" s="60"/>
      <c r="I4629" s="60"/>
      <c r="J4629" s="60"/>
      <c r="K4629" s="60"/>
      <c r="M4629" s="61"/>
      <c r="N4629" s="61"/>
      <c r="O4629" s="62"/>
      <c r="P4629" s="125"/>
      <c r="W4629" s="62"/>
      <c r="X4629" s="62"/>
    </row>
    <row r="4630" spans="1:24" s="57" customFormat="1" x14ac:dyDescent="0.25">
      <c r="A4630" s="75"/>
      <c r="D4630" s="58"/>
      <c r="E4630" s="58"/>
      <c r="F4630" s="58"/>
      <c r="G4630" s="58"/>
      <c r="H4630" s="60"/>
      <c r="I4630" s="60"/>
      <c r="J4630" s="60"/>
      <c r="K4630" s="60"/>
      <c r="M4630" s="61"/>
      <c r="N4630" s="61"/>
      <c r="O4630" s="62"/>
      <c r="P4630" s="125"/>
      <c r="W4630" s="62"/>
      <c r="X4630" s="62"/>
    </row>
    <row r="4631" spans="1:24" s="57" customFormat="1" x14ac:dyDescent="0.25">
      <c r="A4631" s="75"/>
      <c r="D4631" s="58"/>
      <c r="E4631" s="58"/>
      <c r="F4631" s="58"/>
      <c r="G4631" s="58"/>
      <c r="H4631" s="60"/>
      <c r="I4631" s="60"/>
      <c r="J4631" s="60"/>
      <c r="K4631" s="60"/>
      <c r="M4631" s="61"/>
      <c r="N4631" s="61"/>
      <c r="O4631" s="62"/>
      <c r="P4631" s="125"/>
      <c r="W4631" s="62"/>
      <c r="X4631" s="62"/>
    </row>
    <row r="4632" spans="1:24" s="57" customFormat="1" x14ac:dyDescent="0.25">
      <c r="A4632" s="75"/>
      <c r="D4632" s="58"/>
      <c r="E4632" s="58"/>
      <c r="F4632" s="58"/>
      <c r="G4632" s="58"/>
      <c r="H4632" s="60"/>
      <c r="I4632" s="60"/>
      <c r="J4632" s="60"/>
      <c r="K4632" s="60"/>
      <c r="M4632" s="61"/>
      <c r="N4632" s="61"/>
      <c r="O4632" s="62"/>
      <c r="P4632" s="125"/>
      <c r="W4632" s="62"/>
      <c r="X4632" s="62"/>
    </row>
    <row r="4633" spans="1:24" s="57" customFormat="1" x14ac:dyDescent="0.25">
      <c r="A4633" s="75"/>
      <c r="D4633" s="58"/>
      <c r="E4633" s="58"/>
      <c r="F4633" s="58"/>
      <c r="G4633" s="58"/>
      <c r="H4633" s="60"/>
      <c r="I4633" s="60"/>
      <c r="J4633" s="60"/>
      <c r="K4633" s="60"/>
      <c r="M4633" s="61"/>
      <c r="N4633" s="61"/>
      <c r="O4633" s="62"/>
      <c r="P4633" s="125"/>
      <c r="W4633" s="62"/>
      <c r="X4633" s="62"/>
    </row>
    <row r="4634" spans="1:24" s="57" customFormat="1" x14ac:dyDescent="0.25">
      <c r="A4634" s="75"/>
      <c r="D4634" s="58"/>
      <c r="E4634" s="58"/>
      <c r="F4634" s="58"/>
      <c r="G4634" s="58"/>
      <c r="H4634" s="60"/>
      <c r="I4634" s="60"/>
      <c r="J4634" s="60"/>
      <c r="K4634" s="60"/>
      <c r="M4634" s="61"/>
      <c r="N4634" s="61"/>
      <c r="O4634" s="62"/>
      <c r="P4634" s="125"/>
      <c r="W4634" s="62"/>
      <c r="X4634" s="62"/>
    </row>
    <row r="4635" spans="1:24" s="57" customFormat="1" x14ac:dyDescent="0.25">
      <c r="A4635" s="75"/>
      <c r="D4635" s="58"/>
      <c r="E4635" s="58"/>
      <c r="F4635" s="58"/>
      <c r="G4635" s="58"/>
      <c r="H4635" s="60"/>
      <c r="I4635" s="60"/>
      <c r="J4635" s="60"/>
      <c r="K4635" s="60"/>
      <c r="M4635" s="61"/>
      <c r="N4635" s="61"/>
      <c r="O4635" s="62"/>
      <c r="P4635" s="125"/>
      <c r="W4635" s="62"/>
      <c r="X4635" s="62"/>
    </row>
    <row r="4636" spans="1:24" s="57" customFormat="1" x14ac:dyDescent="0.25">
      <c r="A4636" s="75"/>
      <c r="D4636" s="58"/>
      <c r="E4636" s="58"/>
      <c r="F4636" s="58"/>
      <c r="G4636" s="58"/>
      <c r="H4636" s="60"/>
      <c r="I4636" s="60"/>
      <c r="J4636" s="60"/>
      <c r="K4636" s="60"/>
      <c r="M4636" s="61"/>
      <c r="N4636" s="61"/>
      <c r="O4636" s="62"/>
      <c r="P4636" s="125"/>
      <c r="W4636" s="62"/>
      <c r="X4636" s="62"/>
    </row>
    <row r="4637" spans="1:24" s="57" customFormat="1" x14ac:dyDescent="0.25">
      <c r="A4637" s="75"/>
      <c r="D4637" s="58"/>
      <c r="E4637" s="58"/>
      <c r="F4637" s="58"/>
      <c r="G4637" s="58"/>
      <c r="H4637" s="60"/>
      <c r="I4637" s="60"/>
      <c r="J4637" s="60"/>
      <c r="K4637" s="60"/>
      <c r="M4637" s="61"/>
      <c r="N4637" s="61"/>
      <c r="O4637" s="62"/>
      <c r="P4637" s="125"/>
      <c r="W4637" s="62"/>
      <c r="X4637" s="62"/>
    </row>
    <row r="4638" spans="1:24" s="57" customFormat="1" x14ac:dyDescent="0.25">
      <c r="A4638" s="75"/>
      <c r="D4638" s="58"/>
      <c r="E4638" s="58"/>
      <c r="F4638" s="58"/>
      <c r="G4638" s="58"/>
      <c r="H4638" s="60"/>
      <c r="I4638" s="60"/>
      <c r="J4638" s="60"/>
      <c r="K4638" s="60"/>
      <c r="M4638" s="61"/>
      <c r="N4638" s="61"/>
      <c r="O4638" s="62"/>
      <c r="P4638" s="125"/>
      <c r="W4638" s="62"/>
      <c r="X4638" s="62"/>
    </row>
    <row r="4639" spans="1:24" s="57" customFormat="1" x14ac:dyDescent="0.25">
      <c r="A4639" s="75"/>
      <c r="D4639" s="58"/>
      <c r="E4639" s="58"/>
      <c r="F4639" s="58"/>
      <c r="G4639" s="58"/>
      <c r="H4639" s="60"/>
      <c r="I4639" s="60"/>
      <c r="J4639" s="60"/>
      <c r="K4639" s="60"/>
      <c r="M4639" s="61"/>
      <c r="N4639" s="61"/>
      <c r="O4639" s="62"/>
      <c r="P4639" s="125"/>
      <c r="W4639" s="62"/>
      <c r="X4639" s="62"/>
    </row>
    <row r="4640" spans="1:24" s="57" customFormat="1" x14ac:dyDescent="0.25">
      <c r="A4640" s="75"/>
      <c r="D4640" s="58"/>
      <c r="E4640" s="58"/>
      <c r="F4640" s="58"/>
      <c r="G4640" s="58"/>
      <c r="H4640" s="60"/>
      <c r="I4640" s="60"/>
      <c r="J4640" s="60"/>
      <c r="K4640" s="60"/>
      <c r="M4640" s="61"/>
      <c r="N4640" s="61"/>
      <c r="O4640" s="62"/>
      <c r="P4640" s="125"/>
      <c r="W4640" s="62"/>
      <c r="X4640" s="62"/>
    </row>
    <row r="4641" spans="1:24" s="57" customFormat="1" x14ac:dyDescent="0.25">
      <c r="A4641" s="75"/>
      <c r="D4641" s="58"/>
      <c r="E4641" s="58"/>
      <c r="F4641" s="58"/>
      <c r="G4641" s="58"/>
      <c r="H4641" s="60"/>
      <c r="I4641" s="60"/>
      <c r="J4641" s="60"/>
      <c r="K4641" s="60"/>
      <c r="M4641" s="61"/>
      <c r="N4641" s="61"/>
      <c r="O4641" s="62"/>
      <c r="P4641" s="125"/>
      <c r="W4641" s="62"/>
      <c r="X4641" s="62"/>
    </row>
    <row r="4642" spans="1:24" s="57" customFormat="1" x14ac:dyDescent="0.25">
      <c r="A4642" s="75"/>
      <c r="D4642" s="58"/>
      <c r="E4642" s="58"/>
      <c r="F4642" s="58"/>
      <c r="G4642" s="58"/>
      <c r="H4642" s="60"/>
      <c r="I4642" s="60"/>
      <c r="J4642" s="60"/>
      <c r="K4642" s="60"/>
      <c r="M4642" s="61"/>
      <c r="N4642" s="61"/>
      <c r="O4642" s="62"/>
      <c r="P4642" s="125"/>
      <c r="W4642" s="62"/>
      <c r="X4642" s="62"/>
    </row>
    <row r="4643" spans="1:24" s="57" customFormat="1" x14ac:dyDescent="0.25">
      <c r="A4643" s="75"/>
      <c r="D4643" s="58"/>
      <c r="E4643" s="58"/>
      <c r="F4643" s="58"/>
      <c r="G4643" s="58"/>
      <c r="H4643" s="60"/>
      <c r="I4643" s="60"/>
      <c r="J4643" s="60"/>
      <c r="K4643" s="60"/>
      <c r="M4643" s="61"/>
      <c r="N4643" s="61"/>
      <c r="O4643" s="62"/>
      <c r="P4643" s="125"/>
      <c r="W4643" s="62"/>
      <c r="X4643" s="62"/>
    </row>
    <row r="4644" spans="1:24" s="57" customFormat="1" x14ac:dyDescent="0.25">
      <c r="A4644" s="75"/>
      <c r="D4644" s="58"/>
      <c r="E4644" s="58"/>
      <c r="F4644" s="58"/>
      <c r="G4644" s="58"/>
      <c r="H4644" s="60"/>
      <c r="I4644" s="60"/>
      <c r="J4644" s="60"/>
      <c r="K4644" s="60"/>
      <c r="M4644" s="61"/>
      <c r="N4644" s="61"/>
      <c r="O4644" s="62"/>
      <c r="P4644" s="125"/>
      <c r="W4644" s="62"/>
      <c r="X4644" s="62"/>
    </row>
    <row r="4645" spans="1:24" s="57" customFormat="1" x14ac:dyDescent="0.25">
      <c r="A4645" s="75"/>
      <c r="D4645" s="58"/>
      <c r="E4645" s="58"/>
      <c r="F4645" s="58"/>
      <c r="G4645" s="58"/>
      <c r="H4645" s="60"/>
      <c r="I4645" s="60"/>
      <c r="J4645" s="60"/>
      <c r="K4645" s="60"/>
      <c r="M4645" s="61"/>
      <c r="N4645" s="61"/>
      <c r="O4645" s="62"/>
      <c r="P4645" s="125"/>
      <c r="W4645" s="62"/>
      <c r="X4645" s="62"/>
    </row>
    <row r="4646" spans="1:24" s="57" customFormat="1" x14ac:dyDescent="0.25">
      <c r="A4646" s="75"/>
      <c r="D4646" s="58"/>
      <c r="E4646" s="58"/>
      <c r="F4646" s="58"/>
      <c r="G4646" s="58"/>
      <c r="H4646" s="60"/>
      <c r="I4646" s="60"/>
      <c r="J4646" s="60"/>
      <c r="K4646" s="60"/>
      <c r="M4646" s="61"/>
      <c r="N4646" s="61"/>
      <c r="O4646" s="62"/>
      <c r="P4646" s="125"/>
      <c r="W4646" s="62"/>
      <c r="X4646" s="62"/>
    </row>
    <row r="4647" spans="1:24" s="57" customFormat="1" x14ac:dyDescent="0.25">
      <c r="A4647" s="75"/>
      <c r="D4647" s="58"/>
      <c r="E4647" s="58"/>
      <c r="F4647" s="58"/>
      <c r="G4647" s="58"/>
      <c r="H4647" s="60"/>
      <c r="I4647" s="60"/>
      <c r="J4647" s="60"/>
      <c r="K4647" s="60"/>
      <c r="M4647" s="61"/>
      <c r="N4647" s="61"/>
      <c r="O4647" s="62"/>
      <c r="P4647" s="125"/>
      <c r="W4647" s="62"/>
      <c r="X4647" s="62"/>
    </row>
    <row r="4648" spans="1:24" s="57" customFormat="1" x14ac:dyDescent="0.25">
      <c r="A4648" s="75"/>
      <c r="D4648" s="58"/>
      <c r="E4648" s="58"/>
      <c r="F4648" s="58"/>
      <c r="G4648" s="58"/>
      <c r="H4648" s="60"/>
      <c r="I4648" s="60"/>
      <c r="J4648" s="60"/>
      <c r="K4648" s="60"/>
      <c r="M4648" s="61"/>
      <c r="N4648" s="61"/>
      <c r="O4648" s="62"/>
      <c r="P4648" s="125"/>
      <c r="W4648" s="62"/>
      <c r="X4648" s="62"/>
    </row>
    <row r="4649" spans="1:24" s="57" customFormat="1" x14ac:dyDescent="0.25">
      <c r="A4649" s="75"/>
      <c r="D4649" s="58"/>
      <c r="E4649" s="58"/>
      <c r="F4649" s="58"/>
      <c r="G4649" s="58"/>
      <c r="H4649" s="60"/>
      <c r="I4649" s="60"/>
      <c r="J4649" s="60"/>
      <c r="K4649" s="60"/>
      <c r="M4649" s="61"/>
      <c r="N4649" s="61"/>
      <c r="O4649" s="62"/>
      <c r="P4649" s="125"/>
      <c r="W4649" s="62"/>
      <c r="X4649" s="62"/>
    </row>
    <row r="4650" spans="1:24" s="57" customFormat="1" x14ac:dyDescent="0.25">
      <c r="A4650" s="75"/>
      <c r="D4650" s="58"/>
      <c r="E4650" s="58"/>
      <c r="F4650" s="58"/>
      <c r="G4650" s="58"/>
      <c r="H4650" s="60"/>
      <c r="I4650" s="60"/>
      <c r="J4650" s="60"/>
      <c r="K4650" s="60"/>
      <c r="M4650" s="61"/>
      <c r="N4650" s="61"/>
      <c r="O4650" s="62"/>
      <c r="P4650" s="125"/>
      <c r="W4650" s="62"/>
      <c r="X4650" s="62"/>
    </row>
    <row r="4651" spans="1:24" s="57" customFormat="1" x14ac:dyDescent="0.25">
      <c r="A4651" s="75"/>
      <c r="D4651" s="58"/>
      <c r="E4651" s="58"/>
      <c r="F4651" s="58"/>
      <c r="G4651" s="58"/>
      <c r="H4651" s="60"/>
      <c r="I4651" s="60"/>
      <c r="J4651" s="60"/>
      <c r="K4651" s="60"/>
      <c r="M4651" s="61"/>
      <c r="N4651" s="61"/>
      <c r="O4651" s="62"/>
      <c r="P4651" s="125"/>
      <c r="W4651" s="62"/>
      <c r="X4651" s="62"/>
    </row>
    <row r="4652" spans="1:24" s="57" customFormat="1" x14ac:dyDescent="0.25">
      <c r="A4652" s="75"/>
      <c r="D4652" s="58"/>
      <c r="E4652" s="58"/>
      <c r="F4652" s="58"/>
      <c r="G4652" s="58"/>
      <c r="H4652" s="60"/>
      <c r="I4652" s="60"/>
      <c r="J4652" s="60"/>
      <c r="K4652" s="60"/>
      <c r="M4652" s="61"/>
      <c r="N4652" s="61"/>
      <c r="O4652" s="62"/>
      <c r="P4652" s="125"/>
      <c r="W4652" s="62"/>
      <c r="X4652" s="62"/>
    </row>
    <row r="4653" spans="1:24" s="57" customFormat="1" x14ac:dyDescent="0.25">
      <c r="A4653" s="75"/>
      <c r="D4653" s="58"/>
      <c r="E4653" s="58"/>
      <c r="F4653" s="58"/>
      <c r="G4653" s="58"/>
      <c r="H4653" s="60"/>
      <c r="I4653" s="60"/>
      <c r="J4653" s="60"/>
      <c r="K4653" s="60"/>
      <c r="M4653" s="61"/>
      <c r="N4653" s="61"/>
      <c r="O4653" s="62"/>
      <c r="P4653" s="125"/>
      <c r="W4653" s="62"/>
      <c r="X4653" s="62"/>
    </row>
    <row r="4654" spans="1:24" s="57" customFormat="1" x14ac:dyDescent="0.25">
      <c r="A4654" s="75"/>
      <c r="D4654" s="58"/>
      <c r="E4654" s="58"/>
      <c r="F4654" s="58"/>
      <c r="G4654" s="58"/>
      <c r="H4654" s="60"/>
      <c r="I4654" s="60"/>
      <c r="J4654" s="60"/>
      <c r="K4654" s="60"/>
      <c r="M4654" s="61"/>
      <c r="N4654" s="61"/>
      <c r="O4654" s="62"/>
      <c r="P4654" s="125"/>
      <c r="W4654" s="62"/>
      <c r="X4654" s="62"/>
    </row>
    <row r="4655" spans="1:24" s="57" customFormat="1" x14ac:dyDescent="0.25">
      <c r="A4655" s="75"/>
      <c r="D4655" s="58"/>
      <c r="E4655" s="58"/>
      <c r="F4655" s="58"/>
      <c r="G4655" s="58"/>
      <c r="H4655" s="60"/>
      <c r="I4655" s="60"/>
      <c r="J4655" s="60"/>
      <c r="K4655" s="60"/>
      <c r="M4655" s="61"/>
      <c r="N4655" s="61"/>
      <c r="O4655" s="62"/>
      <c r="P4655" s="125"/>
      <c r="W4655" s="62"/>
      <c r="X4655" s="62"/>
    </row>
    <row r="4656" spans="1:24" s="57" customFormat="1" x14ac:dyDescent="0.25">
      <c r="A4656" s="75"/>
      <c r="D4656" s="58"/>
      <c r="E4656" s="58"/>
      <c r="F4656" s="58"/>
      <c r="G4656" s="58"/>
      <c r="H4656" s="60"/>
      <c r="I4656" s="60"/>
      <c r="J4656" s="60"/>
      <c r="K4656" s="60"/>
      <c r="M4656" s="61"/>
      <c r="N4656" s="61"/>
      <c r="O4656" s="62"/>
      <c r="P4656" s="125"/>
      <c r="W4656" s="62"/>
      <c r="X4656" s="62"/>
    </row>
    <row r="4657" spans="1:24" s="57" customFormat="1" x14ac:dyDescent="0.25">
      <c r="A4657" s="75"/>
      <c r="D4657" s="58"/>
      <c r="E4657" s="58"/>
      <c r="F4657" s="58"/>
      <c r="G4657" s="58"/>
      <c r="H4657" s="60"/>
      <c r="I4657" s="60"/>
      <c r="J4657" s="60"/>
      <c r="K4657" s="60"/>
      <c r="M4657" s="61"/>
      <c r="N4657" s="61"/>
      <c r="O4657" s="62"/>
      <c r="P4657" s="125"/>
      <c r="W4657" s="62"/>
      <c r="X4657" s="62"/>
    </row>
    <row r="4658" spans="1:24" s="57" customFormat="1" x14ac:dyDescent="0.25">
      <c r="A4658" s="75"/>
      <c r="D4658" s="58"/>
      <c r="E4658" s="58"/>
      <c r="F4658" s="58"/>
      <c r="G4658" s="58"/>
      <c r="H4658" s="60"/>
      <c r="I4658" s="60"/>
      <c r="J4658" s="60"/>
      <c r="K4658" s="60"/>
      <c r="M4658" s="61"/>
      <c r="N4658" s="61"/>
      <c r="O4658" s="62"/>
      <c r="P4658" s="125"/>
      <c r="W4658" s="62"/>
      <c r="X4658" s="62"/>
    </row>
    <row r="4659" spans="1:24" s="57" customFormat="1" x14ac:dyDescent="0.25">
      <c r="A4659" s="75"/>
      <c r="D4659" s="58"/>
      <c r="E4659" s="58"/>
      <c r="F4659" s="58"/>
      <c r="G4659" s="58"/>
      <c r="H4659" s="60"/>
      <c r="I4659" s="60"/>
      <c r="J4659" s="60"/>
      <c r="K4659" s="60"/>
      <c r="M4659" s="61"/>
      <c r="N4659" s="61"/>
      <c r="O4659" s="62"/>
      <c r="P4659" s="125"/>
      <c r="W4659" s="62"/>
      <c r="X4659" s="62"/>
    </row>
    <row r="4660" spans="1:24" s="57" customFormat="1" x14ac:dyDescent="0.25">
      <c r="A4660" s="75"/>
      <c r="D4660" s="58"/>
      <c r="E4660" s="58"/>
      <c r="F4660" s="58"/>
      <c r="G4660" s="58"/>
      <c r="H4660" s="60"/>
      <c r="I4660" s="60"/>
      <c r="J4660" s="60"/>
      <c r="K4660" s="60"/>
      <c r="M4660" s="61"/>
      <c r="N4660" s="61"/>
      <c r="O4660" s="62"/>
      <c r="P4660" s="125"/>
      <c r="W4660" s="62"/>
      <c r="X4660" s="62"/>
    </row>
    <row r="4661" spans="1:24" s="57" customFormat="1" x14ac:dyDescent="0.25">
      <c r="A4661" s="75"/>
      <c r="D4661" s="58"/>
      <c r="E4661" s="58"/>
      <c r="F4661" s="58"/>
      <c r="G4661" s="58"/>
      <c r="H4661" s="60"/>
      <c r="I4661" s="60"/>
      <c r="J4661" s="60"/>
      <c r="K4661" s="60"/>
      <c r="M4661" s="61"/>
      <c r="N4661" s="61"/>
      <c r="O4661" s="62"/>
      <c r="P4661" s="125"/>
      <c r="W4661" s="62"/>
      <c r="X4661" s="62"/>
    </row>
    <row r="4662" spans="1:24" s="57" customFormat="1" x14ac:dyDescent="0.25">
      <c r="A4662" s="75"/>
      <c r="D4662" s="58"/>
      <c r="E4662" s="58"/>
      <c r="F4662" s="58"/>
      <c r="G4662" s="58"/>
      <c r="H4662" s="60"/>
      <c r="I4662" s="60"/>
      <c r="J4662" s="60"/>
      <c r="K4662" s="60"/>
      <c r="M4662" s="61"/>
      <c r="N4662" s="61"/>
      <c r="O4662" s="62"/>
      <c r="P4662" s="125"/>
      <c r="W4662" s="62"/>
      <c r="X4662" s="62"/>
    </row>
    <row r="4663" spans="1:24" s="57" customFormat="1" x14ac:dyDescent="0.25">
      <c r="A4663" s="75"/>
      <c r="D4663" s="58"/>
      <c r="E4663" s="58"/>
      <c r="F4663" s="58"/>
      <c r="G4663" s="58"/>
      <c r="H4663" s="60"/>
      <c r="I4663" s="60"/>
      <c r="J4663" s="60"/>
      <c r="K4663" s="60"/>
      <c r="M4663" s="61"/>
      <c r="N4663" s="61"/>
      <c r="O4663" s="62"/>
      <c r="P4663" s="125"/>
      <c r="W4663" s="62"/>
      <c r="X4663" s="62"/>
    </row>
    <row r="4664" spans="1:24" s="57" customFormat="1" x14ac:dyDescent="0.25">
      <c r="A4664" s="75"/>
      <c r="D4664" s="58"/>
      <c r="E4664" s="58"/>
      <c r="F4664" s="58"/>
      <c r="G4664" s="58"/>
      <c r="H4664" s="60"/>
      <c r="I4664" s="60"/>
      <c r="J4664" s="60"/>
      <c r="K4664" s="60"/>
      <c r="M4664" s="61"/>
      <c r="N4664" s="61"/>
      <c r="O4664" s="62"/>
      <c r="P4664" s="125"/>
      <c r="W4664" s="62"/>
      <c r="X4664" s="62"/>
    </row>
    <row r="4665" spans="1:24" s="57" customFormat="1" x14ac:dyDescent="0.25">
      <c r="A4665" s="75"/>
      <c r="D4665" s="58"/>
      <c r="E4665" s="58"/>
      <c r="F4665" s="58"/>
      <c r="G4665" s="58"/>
      <c r="H4665" s="60"/>
      <c r="I4665" s="60"/>
      <c r="J4665" s="60"/>
      <c r="K4665" s="60"/>
      <c r="M4665" s="61"/>
      <c r="N4665" s="61"/>
      <c r="O4665" s="62"/>
      <c r="P4665" s="125"/>
      <c r="W4665" s="62"/>
      <c r="X4665" s="62"/>
    </row>
    <row r="4666" spans="1:24" s="57" customFormat="1" x14ac:dyDescent="0.25">
      <c r="A4666" s="75"/>
      <c r="D4666" s="58"/>
      <c r="E4666" s="58"/>
      <c r="F4666" s="58"/>
      <c r="G4666" s="58"/>
      <c r="H4666" s="60"/>
      <c r="I4666" s="60"/>
      <c r="J4666" s="60"/>
      <c r="K4666" s="60"/>
      <c r="M4666" s="61"/>
      <c r="N4666" s="61"/>
      <c r="O4666" s="62"/>
      <c r="P4666" s="125"/>
      <c r="W4666" s="62"/>
      <c r="X4666" s="62"/>
    </row>
    <row r="4667" spans="1:24" s="57" customFormat="1" x14ac:dyDescent="0.25">
      <c r="A4667" s="75"/>
      <c r="D4667" s="58"/>
      <c r="E4667" s="58"/>
      <c r="F4667" s="58"/>
      <c r="G4667" s="58"/>
      <c r="H4667" s="60"/>
      <c r="I4667" s="60"/>
      <c r="J4667" s="60"/>
      <c r="K4667" s="60"/>
      <c r="M4667" s="61"/>
      <c r="N4667" s="61"/>
      <c r="O4667" s="62"/>
      <c r="P4667" s="125"/>
      <c r="W4667" s="62"/>
      <c r="X4667" s="62"/>
    </row>
    <row r="4668" spans="1:24" s="57" customFormat="1" x14ac:dyDescent="0.25">
      <c r="A4668" s="75"/>
      <c r="D4668" s="58"/>
      <c r="E4668" s="58"/>
      <c r="F4668" s="58"/>
      <c r="G4668" s="58"/>
      <c r="H4668" s="60"/>
      <c r="I4668" s="60"/>
      <c r="J4668" s="60"/>
      <c r="K4668" s="60"/>
      <c r="M4668" s="61"/>
      <c r="N4668" s="61"/>
      <c r="O4668" s="62"/>
      <c r="P4668" s="125"/>
      <c r="W4668" s="62"/>
      <c r="X4668" s="62"/>
    </row>
    <row r="4669" spans="1:24" s="57" customFormat="1" x14ac:dyDescent="0.25">
      <c r="A4669" s="75"/>
      <c r="D4669" s="58"/>
      <c r="E4669" s="58"/>
      <c r="F4669" s="58"/>
      <c r="G4669" s="58"/>
      <c r="H4669" s="60"/>
      <c r="I4669" s="60"/>
      <c r="J4669" s="60"/>
      <c r="K4669" s="60"/>
      <c r="M4669" s="61"/>
      <c r="N4669" s="61"/>
      <c r="O4669" s="62"/>
      <c r="P4669" s="125"/>
      <c r="W4669" s="62"/>
      <c r="X4669" s="62"/>
    </row>
    <row r="4670" spans="1:24" s="57" customFormat="1" x14ac:dyDescent="0.25">
      <c r="A4670" s="75"/>
      <c r="D4670" s="58"/>
      <c r="E4670" s="58"/>
      <c r="F4670" s="58"/>
      <c r="G4670" s="58"/>
      <c r="H4670" s="60"/>
      <c r="I4670" s="60"/>
      <c r="J4670" s="60"/>
      <c r="K4670" s="60"/>
      <c r="M4670" s="61"/>
      <c r="N4670" s="61"/>
      <c r="O4670" s="62"/>
      <c r="P4670" s="125"/>
      <c r="W4670" s="62"/>
      <c r="X4670" s="62"/>
    </row>
    <row r="4671" spans="1:24" s="57" customFormat="1" x14ac:dyDescent="0.25">
      <c r="A4671" s="75"/>
      <c r="D4671" s="58"/>
      <c r="E4671" s="58"/>
      <c r="F4671" s="58"/>
      <c r="G4671" s="58"/>
      <c r="H4671" s="60"/>
      <c r="I4671" s="60"/>
      <c r="J4671" s="60"/>
      <c r="K4671" s="60"/>
      <c r="M4671" s="61"/>
      <c r="N4671" s="61"/>
      <c r="O4671" s="62"/>
      <c r="P4671" s="125"/>
      <c r="W4671" s="62"/>
      <c r="X4671" s="62"/>
    </row>
    <row r="4672" spans="1:24" s="57" customFormat="1" x14ac:dyDescent="0.25">
      <c r="A4672" s="75"/>
      <c r="D4672" s="58"/>
      <c r="E4672" s="58"/>
      <c r="F4672" s="58"/>
      <c r="G4672" s="58"/>
      <c r="H4672" s="60"/>
      <c r="I4672" s="60"/>
      <c r="J4672" s="60"/>
      <c r="K4672" s="60"/>
      <c r="M4672" s="61"/>
      <c r="N4672" s="61"/>
      <c r="O4672" s="62"/>
      <c r="P4672" s="125"/>
      <c r="W4672" s="62"/>
      <c r="X4672" s="62"/>
    </row>
    <row r="4673" spans="1:24" s="57" customFormat="1" x14ac:dyDescent="0.25">
      <c r="A4673" s="75"/>
      <c r="D4673" s="58"/>
      <c r="E4673" s="58"/>
      <c r="F4673" s="58"/>
      <c r="G4673" s="58"/>
      <c r="H4673" s="60"/>
      <c r="I4673" s="60"/>
      <c r="J4673" s="60"/>
      <c r="K4673" s="60"/>
      <c r="M4673" s="61"/>
      <c r="N4673" s="61"/>
      <c r="O4673" s="62"/>
      <c r="P4673" s="125"/>
      <c r="W4673" s="62"/>
      <c r="X4673" s="62"/>
    </row>
    <row r="4674" spans="1:24" s="57" customFormat="1" x14ac:dyDescent="0.25">
      <c r="A4674" s="75"/>
      <c r="D4674" s="58"/>
      <c r="E4674" s="58"/>
      <c r="F4674" s="58"/>
      <c r="G4674" s="58"/>
      <c r="H4674" s="60"/>
      <c r="I4674" s="60"/>
      <c r="J4674" s="60"/>
      <c r="K4674" s="60"/>
      <c r="M4674" s="61"/>
      <c r="N4674" s="61"/>
      <c r="O4674" s="62"/>
      <c r="P4674" s="125"/>
      <c r="W4674" s="62"/>
      <c r="X4674" s="62"/>
    </row>
    <row r="4675" spans="1:24" s="57" customFormat="1" x14ac:dyDescent="0.25">
      <c r="A4675" s="75"/>
      <c r="D4675" s="58"/>
      <c r="E4675" s="58"/>
      <c r="F4675" s="58"/>
      <c r="G4675" s="58"/>
      <c r="H4675" s="60"/>
      <c r="I4675" s="60"/>
      <c r="J4675" s="60"/>
      <c r="K4675" s="60"/>
      <c r="M4675" s="61"/>
      <c r="N4675" s="61"/>
      <c r="O4675" s="62"/>
      <c r="P4675" s="125"/>
      <c r="W4675" s="62"/>
      <c r="X4675" s="62"/>
    </row>
    <row r="4676" spans="1:24" s="57" customFormat="1" x14ac:dyDescent="0.25">
      <c r="A4676" s="75"/>
      <c r="D4676" s="58"/>
      <c r="E4676" s="58"/>
      <c r="F4676" s="58"/>
      <c r="G4676" s="58"/>
      <c r="H4676" s="60"/>
      <c r="I4676" s="60"/>
      <c r="J4676" s="60"/>
      <c r="K4676" s="60"/>
      <c r="M4676" s="61"/>
      <c r="N4676" s="61"/>
      <c r="O4676" s="62"/>
      <c r="P4676" s="125"/>
      <c r="W4676" s="62"/>
      <c r="X4676" s="62"/>
    </row>
    <row r="4677" spans="1:24" s="57" customFormat="1" x14ac:dyDescent="0.25">
      <c r="A4677" s="75"/>
      <c r="D4677" s="58"/>
      <c r="E4677" s="58"/>
      <c r="F4677" s="58"/>
      <c r="G4677" s="58"/>
      <c r="H4677" s="60"/>
      <c r="I4677" s="60"/>
      <c r="J4677" s="60"/>
      <c r="K4677" s="60"/>
      <c r="M4677" s="61"/>
      <c r="N4677" s="61"/>
      <c r="O4677" s="62"/>
      <c r="P4677" s="125"/>
      <c r="W4677" s="62"/>
      <c r="X4677" s="62"/>
    </row>
    <row r="4678" spans="1:24" s="57" customFormat="1" x14ac:dyDescent="0.25">
      <c r="A4678" s="75"/>
      <c r="D4678" s="58"/>
      <c r="E4678" s="58"/>
      <c r="F4678" s="58"/>
      <c r="G4678" s="58"/>
      <c r="H4678" s="60"/>
      <c r="I4678" s="60"/>
      <c r="J4678" s="60"/>
      <c r="K4678" s="60"/>
      <c r="M4678" s="61"/>
      <c r="N4678" s="61"/>
      <c r="O4678" s="62"/>
      <c r="P4678" s="125"/>
      <c r="W4678" s="62"/>
      <c r="X4678" s="62"/>
    </row>
    <row r="4679" spans="1:24" s="57" customFormat="1" x14ac:dyDescent="0.25">
      <c r="A4679" s="75"/>
      <c r="D4679" s="58"/>
      <c r="E4679" s="58"/>
      <c r="F4679" s="58"/>
      <c r="G4679" s="58"/>
      <c r="H4679" s="60"/>
      <c r="I4679" s="60"/>
      <c r="J4679" s="60"/>
      <c r="K4679" s="60"/>
      <c r="M4679" s="61"/>
      <c r="N4679" s="61"/>
      <c r="O4679" s="62"/>
      <c r="P4679" s="125"/>
      <c r="W4679" s="62"/>
      <c r="X4679" s="62"/>
    </row>
    <row r="4680" spans="1:24" s="57" customFormat="1" x14ac:dyDescent="0.25">
      <c r="A4680" s="75"/>
      <c r="D4680" s="58"/>
      <c r="E4680" s="58"/>
      <c r="F4680" s="58"/>
      <c r="G4680" s="58"/>
      <c r="H4680" s="60"/>
      <c r="I4680" s="60"/>
      <c r="J4680" s="60"/>
      <c r="K4680" s="60"/>
      <c r="M4680" s="61"/>
      <c r="N4680" s="61"/>
      <c r="O4680" s="62"/>
      <c r="P4680" s="125"/>
      <c r="W4680" s="62"/>
      <c r="X4680" s="62"/>
    </row>
    <row r="4681" spans="1:24" s="57" customFormat="1" x14ac:dyDescent="0.25">
      <c r="A4681" s="75"/>
      <c r="D4681" s="58"/>
      <c r="E4681" s="58"/>
      <c r="F4681" s="58"/>
      <c r="G4681" s="58"/>
      <c r="H4681" s="60"/>
      <c r="I4681" s="60"/>
      <c r="J4681" s="60"/>
      <c r="K4681" s="60"/>
      <c r="M4681" s="61"/>
      <c r="N4681" s="61"/>
      <c r="O4681" s="62"/>
      <c r="P4681" s="125"/>
      <c r="W4681" s="62"/>
      <c r="X4681" s="62"/>
    </row>
    <row r="4682" spans="1:24" s="57" customFormat="1" x14ac:dyDescent="0.25">
      <c r="A4682" s="75"/>
      <c r="D4682" s="58"/>
      <c r="E4682" s="58"/>
      <c r="F4682" s="58"/>
      <c r="G4682" s="58"/>
      <c r="H4682" s="60"/>
      <c r="I4682" s="60"/>
      <c r="J4682" s="60"/>
      <c r="K4682" s="60"/>
      <c r="M4682" s="61"/>
      <c r="N4682" s="61"/>
      <c r="O4682" s="62"/>
      <c r="P4682" s="125"/>
      <c r="W4682" s="62"/>
      <c r="X4682" s="62"/>
    </row>
    <row r="4683" spans="1:24" s="57" customFormat="1" x14ac:dyDescent="0.25">
      <c r="A4683" s="75"/>
      <c r="D4683" s="58"/>
      <c r="E4683" s="58"/>
      <c r="F4683" s="58"/>
      <c r="G4683" s="58"/>
      <c r="H4683" s="60"/>
      <c r="I4683" s="60"/>
      <c r="J4683" s="60"/>
      <c r="K4683" s="60"/>
      <c r="M4683" s="61"/>
      <c r="N4683" s="61"/>
      <c r="O4683" s="62"/>
      <c r="P4683" s="125"/>
      <c r="W4683" s="62"/>
      <c r="X4683" s="62"/>
    </row>
    <row r="4684" spans="1:24" s="57" customFormat="1" x14ac:dyDescent="0.25">
      <c r="A4684" s="75"/>
      <c r="D4684" s="58"/>
      <c r="E4684" s="58"/>
      <c r="F4684" s="58"/>
      <c r="G4684" s="58"/>
      <c r="H4684" s="60"/>
      <c r="I4684" s="60"/>
      <c r="J4684" s="60"/>
      <c r="K4684" s="60"/>
      <c r="M4684" s="61"/>
      <c r="N4684" s="61"/>
      <c r="O4684" s="62"/>
      <c r="P4684" s="125"/>
      <c r="W4684" s="62"/>
      <c r="X4684" s="62"/>
    </row>
    <row r="4685" spans="1:24" s="57" customFormat="1" x14ac:dyDescent="0.25">
      <c r="A4685" s="75"/>
      <c r="D4685" s="58"/>
      <c r="E4685" s="58"/>
      <c r="F4685" s="58"/>
      <c r="G4685" s="58"/>
      <c r="H4685" s="60"/>
      <c r="I4685" s="60"/>
      <c r="J4685" s="60"/>
      <c r="K4685" s="60"/>
      <c r="M4685" s="61"/>
      <c r="N4685" s="61"/>
      <c r="O4685" s="62"/>
      <c r="P4685" s="125"/>
      <c r="W4685" s="62"/>
      <c r="X4685" s="62"/>
    </row>
    <row r="4686" spans="1:24" s="57" customFormat="1" x14ac:dyDescent="0.25">
      <c r="A4686" s="75"/>
      <c r="D4686" s="58"/>
      <c r="E4686" s="58"/>
      <c r="F4686" s="58"/>
      <c r="G4686" s="58"/>
      <c r="H4686" s="60"/>
      <c r="I4686" s="60"/>
      <c r="J4686" s="60"/>
      <c r="K4686" s="60"/>
      <c r="M4686" s="61"/>
      <c r="N4686" s="61"/>
      <c r="O4686" s="62"/>
      <c r="P4686" s="125"/>
      <c r="W4686" s="62"/>
      <c r="X4686" s="62"/>
    </row>
    <row r="4687" spans="1:24" s="57" customFormat="1" x14ac:dyDescent="0.25">
      <c r="A4687" s="75"/>
      <c r="D4687" s="58"/>
      <c r="E4687" s="58"/>
      <c r="F4687" s="58"/>
      <c r="G4687" s="58"/>
      <c r="H4687" s="60"/>
      <c r="I4687" s="60"/>
      <c r="J4687" s="60"/>
      <c r="K4687" s="60"/>
      <c r="M4687" s="61"/>
      <c r="N4687" s="61"/>
      <c r="O4687" s="62"/>
      <c r="P4687" s="125"/>
      <c r="W4687" s="62"/>
      <c r="X4687" s="62"/>
    </row>
    <row r="4688" spans="1:24" s="57" customFormat="1" x14ac:dyDescent="0.25">
      <c r="A4688" s="75"/>
      <c r="D4688" s="58"/>
      <c r="E4688" s="58"/>
      <c r="F4688" s="58"/>
      <c r="G4688" s="58"/>
      <c r="H4688" s="60"/>
      <c r="I4688" s="60"/>
      <c r="J4688" s="60"/>
      <c r="K4688" s="60"/>
      <c r="M4688" s="61"/>
      <c r="N4688" s="61"/>
      <c r="O4688" s="62"/>
      <c r="P4688" s="125"/>
      <c r="W4688" s="62"/>
      <c r="X4688" s="62"/>
    </row>
    <row r="4689" spans="1:24" s="57" customFormat="1" x14ac:dyDescent="0.25">
      <c r="A4689" s="75"/>
      <c r="D4689" s="58"/>
      <c r="E4689" s="58"/>
      <c r="F4689" s="58"/>
      <c r="G4689" s="58"/>
      <c r="H4689" s="60"/>
      <c r="I4689" s="60"/>
      <c r="J4689" s="60"/>
      <c r="K4689" s="60"/>
      <c r="M4689" s="61"/>
      <c r="N4689" s="61"/>
      <c r="O4689" s="62"/>
      <c r="P4689" s="125"/>
      <c r="W4689" s="62"/>
      <c r="X4689" s="62"/>
    </row>
    <row r="4690" spans="1:24" s="57" customFormat="1" x14ac:dyDescent="0.25">
      <c r="A4690" s="75"/>
      <c r="D4690" s="58"/>
      <c r="E4690" s="58"/>
      <c r="F4690" s="58"/>
      <c r="G4690" s="58"/>
      <c r="H4690" s="60"/>
      <c r="I4690" s="60"/>
      <c r="J4690" s="60"/>
      <c r="K4690" s="60"/>
      <c r="M4690" s="61"/>
      <c r="N4690" s="61"/>
      <c r="O4690" s="62"/>
      <c r="P4690" s="125"/>
      <c r="W4690" s="62"/>
      <c r="X4690" s="62"/>
    </row>
    <row r="4691" spans="1:24" s="57" customFormat="1" x14ac:dyDescent="0.25">
      <c r="A4691" s="75"/>
      <c r="D4691" s="58"/>
      <c r="E4691" s="58"/>
      <c r="F4691" s="58"/>
      <c r="G4691" s="58"/>
      <c r="H4691" s="60"/>
      <c r="I4691" s="60"/>
      <c r="J4691" s="60"/>
      <c r="K4691" s="60"/>
      <c r="M4691" s="61"/>
      <c r="N4691" s="61"/>
      <c r="O4691" s="62"/>
      <c r="P4691" s="125"/>
      <c r="W4691" s="62"/>
      <c r="X4691" s="62"/>
    </row>
    <row r="4692" spans="1:24" s="57" customFormat="1" x14ac:dyDescent="0.25">
      <c r="A4692" s="75"/>
      <c r="D4692" s="58"/>
      <c r="E4692" s="58"/>
      <c r="F4692" s="58"/>
      <c r="G4692" s="58"/>
      <c r="H4692" s="60"/>
      <c r="I4692" s="60"/>
      <c r="J4692" s="60"/>
      <c r="K4692" s="60"/>
      <c r="M4692" s="61"/>
      <c r="N4692" s="61"/>
      <c r="O4692" s="62"/>
      <c r="P4692" s="125"/>
      <c r="W4692" s="62"/>
      <c r="X4692" s="62"/>
    </row>
    <row r="4693" spans="1:24" s="57" customFormat="1" x14ac:dyDescent="0.25">
      <c r="A4693" s="75"/>
      <c r="D4693" s="58"/>
      <c r="E4693" s="58"/>
      <c r="F4693" s="58"/>
      <c r="G4693" s="58"/>
      <c r="H4693" s="60"/>
      <c r="I4693" s="60"/>
      <c r="J4693" s="60"/>
      <c r="K4693" s="60"/>
      <c r="M4693" s="61"/>
      <c r="N4693" s="61"/>
      <c r="O4693" s="62"/>
      <c r="P4693" s="125"/>
      <c r="W4693" s="62"/>
      <c r="X4693" s="62"/>
    </row>
    <row r="4694" spans="1:24" s="57" customFormat="1" x14ac:dyDescent="0.25">
      <c r="A4694" s="75"/>
      <c r="D4694" s="58"/>
      <c r="E4694" s="58"/>
      <c r="F4694" s="58"/>
      <c r="G4694" s="58"/>
      <c r="H4694" s="60"/>
      <c r="I4694" s="60"/>
      <c r="J4694" s="60"/>
      <c r="K4694" s="60"/>
      <c r="M4694" s="61"/>
      <c r="N4694" s="61"/>
      <c r="O4694" s="62"/>
      <c r="P4694" s="125"/>
      <c r="W4694" s="62"/>
      <c r="X4694" s="62"/>
    </row>
    <row r="4695" spans="1:24" s="57" customFormat="1" x14ac:dyDescent="0.25">
      <c r="A4695" s="75"/>
      <c r="D4695" s="58"/>
      <c r="E4695" s="58"/>
      <c r="F4695" s="58"/>
      <c r="G4695" s="58"/>
      <c r="H4695" s="60"/>
      <c r="I4695" s="60"/>
      <c r="J4695" s="60"/>
      <c r="K4695" s="60"/>
      <c r="M4695" s="61"/>
      <c r="N4695" s="61"/>
      <c r="O4695" s="62"/>
      <c r="P4695" s="125"/>
      <c r="W4695" s="62"/>
      <c r="X4695" s="62"/>
    </row>
    <row r="4696" spans="1:24" s="57" customFormat="1" x14ac:dyDescent="0.25">
      <c r="A4696" s="75"/>
      <c r="D4696" s="58"/>
      <c r="E4696" s="58"/>
      <c r="F4696" s="58"/>
      <c r="G4696" s="58"/>
      <c r="H4696" s="60"/>
      <c r="I4696" s="60"/>
      <c r="J4696" s="60"/>
      <c r="K4696" s="60"/>
      <c r="M4696" s="61"/>
      <c r="N4696" s="61"/>
      <c r="O4696" s="62"/>
      <c r="P4696" s="125"/>
      <c r="W4696" s="62"/>
      <c r="X4696" s="62"/>
    </row>
    <row r="4697" spans="1:24" s="57" customFormat="1" x14ac:dyDescent="0.25">
      <c r="A4697" s="75"/>
      <c r="D4697" s="58"/>
      <c r="E4697" s="58"/>
      <c r="F4697" s="58"/>
      <c r="G4697" s="58"/>
      <c r="H4697" s="60"/>
      <c r="I4697" s="60"/>
      <c r="J4697" s="60"/>
      <c r="K4697" s="60"/>
      <c r="M4697" s="61"/>
      <c r="N4697" s="61"/>
      <c r="O4697" s="62"/>
      <c r="P4697" s="125"/>
      <c r="W4697" s="62"/>
      <c r="X4697" s="62"/>
    </row>
    <row r="4698" spans="1:24" s="57" customFormat="1" x14ac:dyDescent="0.25">
      <c r="A4698" s="75"/>
      <c r="D4698" s="58"/>
      <c r="E4698" s="58"/>
      <c r="F4698" s="58"/>
      <c r="G4698" s="58"/>
      <c r="H4698" s="60"/>
      <c r="I4698" s="60"/>
      <c r="J4698" s="60"/>
      <c r="K4698" s="60"/>
      <c r="M4698" s="61"/>
      <c r="N4698" s="61"/>
      <c r="O4698" s="62"/>
      <c r="P4698" s="125"/>
      <c r="W4698" s="62"/>
      <c r="X4698" s="62"/>
    </row>
    <row r="4699" spans="1:24" s="57" customFormat="1" x14ac:dyDescent="0.25">
      <c r="A4699" s="75"/>
      <c r="D4699" s="58"/>
      <c r="E4699" s="58"/>
      <c r="F4699" s="58"/>
      <c r="G4699" s="58"/>
      <c r="H4699" s="60"/>
      <c r="I4699" s="60"/>
      <c r="J4699" s="60"/>
      <c r="K4699" s="60"/>
      <c r="M4699" s="61"/>
      <c r="N4699" s="61"/>
      <c r="O4699" s="62"/>
      <c r="P4699" s="125"/>
      <c r="W4699" s="62"/>
      <c r="X4699" s="62"/>
    </row>
    <row r="4700" spans="1:24" s="57" customFormat="1" x14ac:dyDescent="0.25">
      <c r="A4700" s="75"/>
      <c r="D4700" s="58"/>
      <c r="E4700" s="58"/>
      <c r="F4700" s="58"/>
      <c r="G4700" s="58"/>
      <c r="H4700" s="60"/>
      <c r="I4700" s="60"/>
      <c r="J4700" s="60"/>
      <c r="K4700" s="60"/>
      <c r="M4700" s="61"/>
      <c r="N4700" s="61"/>
      <c r="O4700" s="62"/>
      <c r="P4700" s="125"/>
      <c r="W4700" s="62"/>
      <c r="X4700" s="62"/>
    </row>
    <row r="4701" spans="1:24" s="57" customFormat="1" x14ac:dyDescent="0.25">
      <c r="A4701" s="75"/>
      <c r="D4701" s="58"/>
      <c r="E4701" s="58"/>
      <c r="F4701" s="58"/>
      <c r="G4701" s="58"/>
      <c r="H4701" s="60"/>
      <c r="I4701" s="60"/>
      <c r="J4701" s="60"/>
      <c r="K4701" s="60"/>
      <c r="M4701" s="61"/>
      <c r="N4701" s="61"/>
      <c r="O4701" s="62"/>
      <c r="P4701" s="125"/>
      <c r="W4701" s="62"/>
      <c r="X4701" s="62"/>
    </row>
    <row r="4702" spans="1:24" s="57" customFormat="1" x14ac:dyDescent="0.25">
      <c r="A4702" s="75"/>
      <c r="D4702" s="58"/>
      <c r="E4702" s="58"/>
      <c r="F4702" s="58"/>
      <c r="G4702" s="58"/>
      <c r="H4702" s="60"/>
      <c r="I4702" s="60"/>
      <c r="J4702" s="60"/>
      <c r="K4702" s="60"/>
      <c r="M4702" s="61"/>
      <c r="N4702" s="61"/>
      <c r="O4702" s="62"/>
      <c r="P4702" s="125"/>
      <c r="W4702" s="62"/>
      <c r="X4702" s="62"/>
    </row>
    <row r="4703" spans="1:24" s="57" customFormat="1" x14ac:dyDescent="0.25">
      <c r="A4703" s="75"/>
      <c r="D4703" s="58"/>
      <c r="E4703" s="58"/>
      <c r="F4703" s="58"/>
      <c r="G4703" s="58"/>
      <c r="H4703" s="60"/>
      <c r="I4703" s="60"/>
      <c r="J4703" s="60"/>
      <c r="K4703" s="60"/>
      <c r="M4703" s="61"/>
      <c r="N4703" s="61"/>
      <c r="O4703" s="62"/>
      <c r="P4703" s="125"/>
      <c r="W4703" s="62"/>
      <c r="X4703" s="62"/>
    </row>
    <row r="4704" spans="1:24" s="57" customFormat="1" x14ac:dyDescent="0.25">
      <c r="A4704" s="75"/>
      <c r="D4704" s="58"/>
      <c r="E4704" s="58"/>
      <c r="F4704" s="58"/>
      <c r="G4704" s="58"/>
      <c r="H4704" s="60"/>
      <c r="I4704" s="60"/>
      <c r="J4704" s="60"/>
      <c r="K4704" s="60"/>
      <c r="M4704" s="61"/>
      <c r="N4704" s="61"/>
      <c r="O4704" s="62"/>
      <c r="P4704" s="125"/>
      <c r="W4704" s="62"/>
      <c r="X4704" s="62"/>
    </row>
    <row r="4705" spans="1:24" s="57" customFormat="1" x14ac:dyDescent="0.25">
      <c r="A4705" s="75"/>
      <c r="D4705" s="58"/>
      <c r="E4705" s="58"/>
      <c r="F4705" s="58"/>
      <c r="G4705" s="58"/>
      <c r="H4705" s="60"/>
      <c r="I4705" s="60"/>
      <c r="J4705" s="60"/>
      <c r="K4705" s="60"/>
      <c r="M4705" s="61"/>
      <c r="N4705" s="61"/>
      <c r="O4705" s="62"/>
      <c r="P4705" s="125"/>
      <c r="W4705" s="62"/>
      <c r="X4705" s="62"/>
    </row>
    <row r="4706" spans="1:24" s="57" customFormat="1" x14ac:dyDescent="0.25">
      <c r="A4706" s="75"/>
      <c r="D4706" s="58"/>
      <c r="E4706" s="58"/>
      <c r="F4706" s="58"/>
      <c r="G4706" s="58"/>
      <c r="H4706" s="60"/>
      <c r="I4706" s="60"/>
      <c r="J4706" s="60"/>
      <c r="K4706" s="60"/>
      <c r="M4706" s="61"/>
      <c r="N4706" s="61"/>
      <c r="O4706" s="62"/>
      <c r="P4706" s="125"/>
      <c r="W4706" s="62"/>
      <c r="X4706" s="62"/>
    </row>
    <row r="4707" spans="1:24" s="57" customFormat="1" x14ac:dyDescent="0.25">
      <c r="A4707" s="75"/>
      <c r="D4707" s="58"/>
      <c r="E4707" s="58"/>
      <c r="F4707" s="58"/>
      <c r="G4707" s="58"/>
      <c r="H4707" s="60"/>
      <c r="I4707" s="60"/>
      <c r="J4707" s="60"/>
      <c r="K4707" s="60"/>
      <c r="M4707" s="61"/>
      <c r="N4707" s="61"/>
      <c r="O4707" s="62"/>
      <c r="P4707" s="125"/>
      <c r="W4707" s="62"/>
      <c r="X4707" s="62"/>
    </row>
    <row r="4708" spans="1:24" s="57" customFormat="1" x14ac:dyDescent="0.25">
      <c r="A4708" s="75"/>
      <c r="D4708" s="58"/>
      <c r="E4708" s="58"/>
      <c r="F4708" s="58"/>
      <c r="G4708" s="58"/>
      <c r="H4708" s="60"/>
      <c r="I4708" s="60"/>
      <c r="J4708" s="60"/>
      <c r="K4708" s="60"/>
      <c r="M4708" s="61"/>
      <c r="N4708" s="61"/>
      <c r="O4708" s="62"/>
      <c r="P4708" s="125"/>
      <c r="W4708" s="62"/>
      <c r="X4708" s="62"/>
    </row>
    <row r="4709" spans="1:24" s="57" customFormat="1" x14ac:dyDescent="0.25">
      <c r="A4709" s="75"/>
      <c r="D4709" s="58"/>
      <c r="E4709" s="58"/>
      <c r="F4709" s="58"/>
      <c r="G4709" s="58"/>
      <c r="H4709" s="60"/>
      <c r="I4709" s="60"/>
      <c r="J4709" s="60"/>
      <c r="K4709" s="60"/>
      <c r="M4709" s="61"/>
      <c r="N4709" s="61"/>
      <c r="O4709" s="62"/>
      <c r="P4709" s="125"/>
      <c r="W4709" s="62"/>
      <c r="X4709" s="62"/>
    </row>
    <row r="4710" spans="1:24" s="57" customFormat="1" x14ac:dyDescent="0.25">
      <c r="A4710" s="75"/>
      <c r="D4710" s="58"/>
      <c r="E4710" s="58"/>
      <c r="F4710" s="58"/>
      <c r="G4710" s="58"/>
      <c r="H4710" s="60"/>
      <c r="I4710" s="60"/>
      <c r="J4710" s="60"/>
      <c r="K4710" s="60"/>
      <c r="M4710" s="61"/>
      <c r="N4710" s="61"/>
      <c r="O4710" s="62"/>
      <c r="P4710" s="125"/>
      <c r="W4710" s="62"/>
      <c r="X4710" s="62"/>
    </row>
    <row r="4711" spans="1:24" s="57" customFormat="1" x14ac:dyDescent="0.25">
      <c r="A4711" s="75"/>
      <c r="D4711" s="58"/>
      <c r="E4711" s="58"/>
      <c r="F4711" s="58"/>
      <c r="G4711" s="58"/>
      <c r="H4711" s="60"/>
      <c r="I4711" s="60"/>
      <c r="J4711" s="60"/>
      <c r="K4711" s="60"/>
      <c r="M4711" s="61"/>
      <c r="N4711" s="61"/>
      <c r="O4711" s="62"/>
      <c r="P4711" s="125"/>
      <c r="W4711" s="62"/>
      <c r="X4711" s="62"/>
    </row>
    <row r="4712" spans="1:24" s="57" customFormat="1" x14ac:dyDescent="0.25">
      <c r="A4712" s="75"/>
      <c r="D4712" s="58"/>
      <c r="E4712" s="58"/>
      <c r="F4712" s="58"/>
      <c r="G4712" s="58"/>
      <c r="H4712" s="60"/>
      <c r="I4712" s="60"/>
      <c r="J4712" s="60"/>
      <c r="K4712" s="60"/>
      <c r="M4712" s="61"/>
      <c r="N4712" s="61"/>
      <c r="O4712" s="62"/>
      <c r="P4712" s="125"/>
      <c r="W4712" s="62"/>
      <c r="X4712" s="62"/>
    </row>
    <row r="4713" spans="1:24" s="57" customFormat="1" x14ac:dyDescent="0.25">
      <c r="A4713" s="75"/>
      <c r="D4713" s="58"/>
      <c r="E4713" s="58"/>
      <c r="F4713" s="58"/>
      <c r="G4713" s="58"/>
      <c r="H4713" s="60"/>
      <c r="I4713" s="60"/>
      <c r="J4713" s="60"/>
      <c r="K4713" s="60"/>
      <c r="M4713" s="61"/>
      <c r="N4713" s="61"/>
      <c r="O4713" s="62"/>
      <c r="P4713" s="125"/>
      <c r="W4713" s="62"/>
      <c r="X4713" s="62"/>
    </row>
    <row r="4714" spans="1:24" s="57" customFormat="1" x14ac:dyDescent="0.25">
      <c r="A4714" s="75"/>
      <c r="D4714" s="58"/>
      <c r="E4714" s="58"/>
      <c r="F4714" s="58"/>
      <c r="G4714" s="58"/>
      <c r="H4714" s="60"/>
      <c r="I4714" s="60"/>
      <c r="J4714" s="60"/>
      <c r="K4714" s="60"/>
      <c r="M4714" s="61"/>
      <c r="N4714" s="61"/>
      <c r="O4714" s="62"/>
      <c r="P4714" s="125"/>
      <c r="W4714" s="62"/>
      <c r="X4714" s="62"/>
    </row>
    <row r="4715" spans="1:24" s="57" customFormat="1" x14ac:dyDescent="0.25">
      <c r="A4715" s="75"/>
      <c r="D4715" s="58"/>
      <c r="E4715" s="58"/>
      <c r="F4715" s="58"/>
      <c r="G4715" s="58"/>
      <c r="H4715" s="60"/>
      <c r="I4715" s="60"/>
      <c r="J4715" s="60"/>
      <c r="K4715" s="60"/>
      <c r="M4715" s="61"/>
      <c r="N4715" s="61"/>
      <c r="O4715" s="62"/>
      <c r="P4715" s="125"/>
      <c r="W4715" s="62"/>
      <c r="X4715" s="62"/>
    </row>
    <row r="4716" spans="1:24" s="57" customFormat="1" x14ac:dyDescent="0.25">
      <c r="A4716" s="75"/>
      <c r="D4716" s="58"/>
      <c r="E4716" s="58"/>
      <c r="F4716" s="58"/>
      <c r="G4716" s="58"/>
      <c r="H4716" s="60"/>
      <c r="I4716" s="60"/>
      <c r="J4716" s="60"/>
      <c r="K4716" s="60"/>
      <c r="M4716" s="61"/>
      <c r="N4716" s="61"/>
      <c r="O4716" s="62"/>
      <c r="P4716" s="125"/>
      <c r="W4716" s="62"/>
      <c r="X4716" s="62"/>
    </row>
    <row r="4717" spans="1:24" s="57" customFormat="1" x14ac:dyDescent="0.25">
      <c r="A4717" s="75"/>
      <c r="D4717" s="58"/>
      <c r="E4717" s="58"/>
      <c r="F4717" s="58"/>
      <c r="G4717" s="58"/>
      <c r="H4717" s="60"/>
      <c r="I4717" s="60"/>
      <c r="J4717" s="60"/>
      <c r="K4717" s="60"/>
      <c r="M4717" s="61"/>
      <c r="N4717" s="61"/>
      <c r="O4717" s="62"/>
      <c r="P4717" s="125"/>
      <c r="W4717" s="62"/>
      <c r="X4717" s="62"/>
    </row>
    <row r="4718" spans="1:24" s="57" customFormat="1" x14ac:dyDescent="0.25">
      <c r="A4718" s="75"/>
      <c r="D4718" s="58"/>
      <c r="E4718" s="58"/>
      <c r="F4718" s="58"/>
      <c r="G4718" s="58"/>
      <c r="H4718" s="60"/>
      <c r="I4718" s="60"/>
      <c r="J4718" s="60"/>
      <c r="K4718" s="60"/>
      <c r="M4718" s="61"/>
      <c r="N4718" s="61"/>
      <c r="O4718" s="62"/>
      <c r="P4718" s="125"/>
      <c r="W4718" s="62"/>
      <c r="X4718" s="62"/>
    </row>
    <row r="4719" spans="1:24" s="57" customFormat="1" x14ac:dyDescent="0.25">
      <c r="A4719" s="75"/>
      <c r="D4719" s="58"/>
      <c r="E4719" s="58"/>
      <c r="F4719" s="58"/>
      <c r="G4719" s="58"/>
      <c r="H4719" s="60"/>
      <c r="I4719" s="60"/>
      <c r="J4719" s="60"/>
      <c r="K4719" s="60"/>
      <c r="M4719" s="61"/>
      <c r="N4719" s="61"/>
      <c r="O4719" s="62"/>
      <c r="P4719" s="125"/>
      <c r="W4719" s="62"/>
      <c r="X4719" s="62"/>
    </row>
    <row r="4720" spans="1:24" s="57" customFormat="1" x14ac:dyDescent="0.25">
      <c r="A4720" s="75"/>
      <c r="D4720" s="58"/>
      <c r="E4720" s="58"/>
      <c r="F4720" s="58"/>
      <c r="G4720" s="58"/>
      <c r="H4720" s="60"/>
      <c r="I4720" s="60"/>
      <c r="J4720" s="60"/>
      <c r="K4720" s="60"/>
      <c r="M4720" s="61"/>
      <c r="N4720" s="61"/>
      <c r="O4720" s="62"/>
      <c r="P4720" s="125"/>
      <c r="W4720" s="62"/>
      <c r="X4720" s="62"/>
    </row>
    <row r="4721" spans="1:24" s="57" customFormat="1" x14ac:dyDescent="0.25">
      <c r="A4721" s="75"/>
      <c r="D4721" s="58"/>
      <c r="E4721" s="58"/>
      <c r="F4721" s="58"/>
      <c r="G4721" s="58"/>
      <c r="H4721" s="60"/>
      <c r="I4721" s="60"/>
      <c r="J4721" s="60"/>
      <c r="K4721" s="60"/>
      <c r="M4721" s="61"/>
      <c r="N4721" s="61"/>
      <c r="O4721" s="62"/>
      <c r="P4721" s="125"/>
      <c r="W4721" s="62"/>
      <c r="X4721" s="62"/>
    </row>
    <row r="4722" spans="1:24" s="57" customFormat="1" x14ac:dyDescent="0.25">
      <c r="A4722" s="75"/>
      <c r="D4722" s="58"/>
      <c r="E4722" s="58"/>
      <c r="F4722" s="58"/>
      <c r="G4722" s="58"/>
      <c r="H4722" s="60"/>
      <c r="I4722" s="60"/>
      <c r="J4722" s="60"/>
      <c r="K4722" s="60"/>
      <c r="M4722" s="61"/>
      <c r="N4722" s="61"/>
      <c r="O4722" s="62"/>
      <c r="P4722" s="125"/>
      <c r="W4722" s="62"/>
      <c r="X4722" s="62"/>
    </row>
    <row r="4723" spans="1:24" s="57" customFormat="1" x14ac:dyDescent="0.25">
      <c r="A4723" s="75"/>
      <c r="D4723" s="58"/>
      <c r="E4723" s="58"/>
      <c r="F4723" s="58"/>
      <c r="G4723" s="58"/>
      <c r="H4723" s="60"/>
      <c r="I4723" s="60"/>
      <c r="J4723" s="60"/>
      <c r="K4723" s="60"/>
      <c r="M4723" s="61"/>
      <c r="N4723" s="61"/>
      <c r="O4723" s="62"/>
      <c r="P4723" s="125"/>
      <c r="W4723" s="62"/>
      <c r="X4723" s="62"/>
    </row>
    <row r="4724" spans="1:24" s="57" customFormat="1" x14ac:dyDescent="0.25">
      <c r="A4724" s="75"/>
      <c r="D4724" s="58"/>
      <c r="E4724" s="58"/>
      <c r="F4724" s="58"/>
      <c r="G4724" s="58"/>
      <c r="H4724" s="60"/>
      <c r="I4724" s="60"/>
      <c r="J4724" s="60"/>
      <c r="K4724" s="60"/>
      <c r="M4724" s="61"/>
      <c r="N4724" s="61"/>
      <c r="O4724" s="62"/>
      <c r="P4724" s="125"/>
      <c r="W4724" s="62"/>
      <c r="X4724" s="62"/>
    </row>
    <row r="4725" spans="1:24" s="57" customFormat="1" x14ac:dyDescent="0.25">
      <c r="A4725" s="75"/>
      <c r="D4725" s="58"/>
      <c r="E4725" s="58"/>
      <c r="F4725" s="58"/>
      <c r="G4725" s="58"/>
      <c r="H4725" s="60"/>
      <c r="I4725" s="60"/>
      <c r="J4725" s="60"/>
      <c r="K4725" s="60"/>
      <c r="M4725" s="61"/>
      <c r="N4725" s="61"/>
      <c r="O4725" s="62"/>
      <c r="P4725" s="125"/>
      <c r="W4725" s="62"/>
      <c r="X4725" s="62"/>
    </row>
    <row r="4726" spans="1:24" s="57" customFormat="1" x14ac:dyDescent="0.25">
      <c r="A4726" s="75"/>
      <c r="D4726" s="58"/>
      <c r="E4726" s="58"/>
      <c r="F4726" s="58"/>
      <c r="G4726" s="58"/>
      <c r="H4726" s="60"/>
      <c r="I4726" s="60"/>
      <c r="J4726" s="60"/>
      <c r="K4726" s="60"/>
      <c r="M4726" s="61"/>
      <c r="N4726" s="61"/>
      <c r="O4726" s="62"/>
      <c r="P4726" s="125"/>
      <c r="W4726" s="62"/>
      <c r="X4726" s="62"/>
    </row>
    <row r="4727" spans="1:24" s="57" customFormat="1" x14ac:dyDescent="0.25">
      <c r="A4727" s="75"/>
      <c r="D4727" s="58"/>
      <c r="E4727" s="58"/>
      <c r="F4727" s="58"/>
      <c r="G4727" s="58"/>
      <c r="H4727" s="60"/>
      <c r="I4727" s="60"/>
      <c r="J4727" s="60"/>
      <c r="K4727" s="60"/>
      <c r="M4727" s="61"/>
      <c r="N4727" s="61"/>
      <c r="O4727" s="62"/>
      <c r="P4727" s="125"/>
      <c r="W4727" s="62"/>
      <c r="X4727" s="62"/>
    </row>
    <row r="4728" spans="1:24" s="57" customFormat="1" x14ac:dyDescent="0.25">
      <c r="A4728" s="75"/>
      <c r="D4728" s="58"/>
      <c r="E4728" s="58"/>
      <c r="F4728" s="58"/>
      <c r="G4728" s="58"/>
      <c r="H4728" s="60"/>
      <c r="I4728" s="60"/>
      <c r="J4728" s="60"/>
      <c r="K4728" s="60"/>
      <c r="M4728" s="61"/>
      <c r="N4728" s="61"/>
      <c r="O4728" s="62"/>
      <c r="P4728" s="125"/>
      <c r="W4728" s="62"/>
      <c r="X4728" s="62"/>
    </row>
    <row r="4729" spans="1:24" s="57" customFormat="1" x14ac:dyDescent="0.25">
      <c r="A4729" s="75"/>
      <c r="D4729" s="58"/>
      <c r="E4729" s="58"/>
      <c r="F4729" s="58"/>
      <c r="G4729" s="58"/>
      <c r="H4729" s="60"/>
      <c r="I4729" s="60"/>
      <c r="J4729" s="60"/>
      <c r="K4729" s="60"/>
      <c r="M4729" s="61"/>
      <c r="N4729" s="61"/>
      <c r="O4729" s="62"/>
      <c r="P4729" s="125"/>
      <c r="W4729" s="62"/>
      <c r="X4729" s="62"/>
    </row>
    <row r="4730" spans="1:24" s="57" customFormat="1" x14ac:dyDescent="0.25">
      <c r="A4730" s="75"/>
      <c r="D4730" s="58"/>
      <c r="E4730" s="58"/>
      <c r="F4730" s="58"/>
      <c r="G4730" s="58"/>
      <c r="H4730" s="60"/>
      <c r="I4730" s="60"/>
      <c r="J4730" s="60"/>
      <c r="K4730" s="60"/>
      <c r="M4730" s="61"/>
      <c r="N4730" s="61"/>
      <c r="O4730" s="62"/>
      <c r="P4730" s="125"/>
      <c r="W4730" s="62"/>
      <c r="X4730" s="62"/>
    </row>
    <row r="4731" spans="1:24" s="57" customFormat="1" x14ac:dyDescent="0.25">
      <c r="A4731" s="75"/>
      <c r="D4731" s="58"/>
      <c r="E4731" s="58"/>
      <c r="F4731" s="58"/>
      <c r="G4731" s="58"/>
      <c r="H4731" s="60"/>
      <c r="I4731" s="60"/>
      <c r="J4731" s="60"/>
      <c r="K4731" s="60"/>
      <c r="M4731" s="61"/>
      <c r="N4731" s="61"/>
      <c r="O4731" s="62"/>
      <c r="P4731" s="125"/>
      <c r="W4731" s="62"/>
      <c r="X4731" s="62"/>
    </row>
    <row r="4732" spans="1:24" s="57" customFormat="1" x14ac:dyDescent="0.25">
      <c r="A4732" s="75"/>
      <c r="D4732" s="58"/>
      <c r="E4732" s="58"/>
      <c r="F4732" s="58"/>
      <c r="G4732" s="58"/>
      <c r="H4732" s="60"/>
      <c r="I4732" s="60"/>
      <c r="J4732" s="60"/>
      <c r="K4732" s="60"/>
      <c r="M4732" s="61"/>
      <c r="N4732" s="61"/>
      <c r="O4732" s="62"/>
      <c r="P4732" s="125"/>
      <c r="W4732" s="62"/>
      <c r="X4732" s="62"/>
    </row>
    <row r="4733" spans="1:24" s="57" customFormat="1" x14ac:dyDescent="0.25">
      <c r="A4733" s="75"/>
      <c r="D4733" s="58"/>
      <c r="E4733" s="58"/>
      <c r="F4733" s="58"/>
      <c r="G4733" s="58"/>
      <c r="H4733" s="60"/>
      <c r="I4733" s="60"/>
      <c r="J4733" s="60"/>
      <c r="K4733" s="60"/>
      <c r="M4733" s="61"/>
      <c r="N4733" s="61"/>
      <c r="O4733" s="62"/>
      <c r="P4733" s="125"/>
      <c r="W4733" s="62"/>
      <c r="X4733" s="62"/>
    </row>
    <row r="4734" spans="1:24" s="57" customFormat="1" x14ac:dyDescent="0.25">
      <c r="A4734" s="75"/>
      <c r="D4734" s="58"/>
      <c r="E4734" s="58"/>
      <c r="F4734" s="58"/>
      <c r="G4734" s="58"/>
      <c r="H4734" s="60"/>
      <c r="I4734" s="60"/>
      <c r="J4734" s="60"/>
      <c r="K4734" s="60"/>
      <c r="M4734" s="61"/>
      <c r="N4734" s="61"/>
      <c r="O4734" s="62"/>
      <c r="P4734" s="125"/>
      <c r="W4734" s="62"/>
      <c r="X4734" s="62"/>
    </row>
    <row r="4735" spans="1:24" s="57" customFormat="1" x14ac:dyDescent="0.25">
      <c r="A4735" s="75"/>
      <c r="D4735" s="58"/>
      <c r="E4735" s="58"/>
      <c r="F4735" s="58"/>
      <c r="G4735" s="58"/>
      <c r="H4735" s="60"/>
      <c r="I4735" s="60"/>
      <c r="J4735" s="60"/>
      <c r="K4735" s="60"/>
      <c r="M4735" s="61"/>
      <c r="N4735" s="61"/>
      <c r="O4735" s="62"/>
      <c r="P4735" s="125"/>
      <c r="W4735" s="62"/>
      <c r="X4735" s="62"/>
    </row>
    <row r="4736" spans="1:24" s="57" customFormat="1" x14ac:dyDescent="0.25">
      <c r="A4736" s="75"/>
      <c r="D4736" s="58"/>
      <c r="E4736" s="58"/>
      <c r="F4736" s="58"/>
      <c r="G4736" s="58"/>
      <c r="H4736" s="60"/>
      <c r="I4736" s="60"/>
      <c r="J4736" s="60"/>
      <c r="K4736" s="60"/>
      <c r="M4736" s="61"/>
      <c r="N4736" s="61"/>
      <c r="O4736" s="62"/>
      <c r="P4736" s="125"/>
      <c r="W4736" s="62"/>
      <c r="X4736" s="62"/>
    </row>
    <row r="4737" spans="1:24" s="57" customFormat="1" x14ac:dyDescent="0.25">
      <c r="A4737" s="75"/>
      <c r="D4737" s="58"/>
      <c r="E4737" s="58"/>
      <c r="F4737" s="58"/>
      <c r="G4737" s="58"/>
      <c r="H4737" s="60"/>
      <c r="I4737" s="60"/>
      <c r="J4737" s="60"/>
      <c r="K4737" s="60"/>
      <c r="M4737" s="61"/>
      <c r="N4737" s="61"/>
      <c r="O4737" s="62"/>
      <c r="P4737" s="125"/>
      <c r="W4737" s="62"/>
      <c r="X4737" s="62"/>
    </row>
    <row r="4738" spans="1:24" s="57" customFormat="1" x14ac:dyDescent="0.25">
      <c r="A4738" s="75"/>
      <c r="D4738" s="58"/>
      <c r="E4738" s="58"/>
      <c r="F4738" s="58"/>
      <c r="G4738" s="58"/>
      <c r="H4738" s="60"/>
      <c r="I4738" s="60"/>
      <c r="J4738" s="60"/>
      <c r="K4738" s="60"/>
      <c r="M4738" s="61"/>
      <c r="N4738" s="61"/>
      <c r="O4738" s="62"/>
      <c r="P4738" s="125"/>
      <c r="W4738" s="62"/>
      <c r="X4738" s="62"/>
    </row>
    <row r="4739" spans="1:24" s="57" customFormat="1" x14ac:dyDescent="0.25">
      <c r="A4739" s="75"/>
      <c r="D4739" s="58"/>
      <c r="E4739" s="58"/>
      <c r="F4739" s="58"/>
      <c r="G4739" s="58"/>
      <c r="H4739" s="60"/>
      <c r="I4739" s="60"/>
      <c r="J4739" s="60"/>
      <c r="K4739" s="60"/>
      <c r="M4739" s="61"/>
      <c r="N4739" s="61"/>
      <c r="O4739" s="62"/>
      <c r="P4739" s="125"/>
      <c r="W4739" s="62"/>
      <c r="X4739" s="62"/>
    </row>
    <row r="4740" spans="1:24" s="57" customFormat="1" x14ac:dyDescent="0.25">
      <c r="A4740" s="75"/>
      <c r="D4740" s="58"/>
      <c r="E4740" s="58"/>
      <c r="F4740" s="58"/>
      <c r="G4740" s="58"/>
      <c r="H4740" s="60"/>
      <c r="I4740" s="60"/>
      <c r="J4740" s="60"/>
      <c r="K4740" s="60"/>
      <c r="M4740" s="61"/>
      <c r="N4740" s="61"/>
      <c r="O4740" s="62"/>
      <c r="P4740" s="125"/>
      <c r="W4740" s="62"/>
      <c r="X4740" s="62"/>
    </row>
    <row r="4741" spans="1:24" s="57" customFormat="1" x14ac:dyDescent="0.25">
      <c r="A4741" s="75"/>
      <c r="D4741" s="58"/>
      <c r="E4741" s="58"/>
      <c r="F4741" s="58"/>
      <c r="G4741" s="58"/>
      <c r="H4741" s="60"/>
      <c r="I4741" s="60"/>
      <c r="J4741" s="60"/>
      <c r="K4741" s="60"/>
      <c r="M4741" s="61"/>
      <c r="N4741" s="61"/>
      <c r="O4741" s="62"/>
      <c r="P4741" s="125"/>
      <c r="W4741" s="62"/>
      <c r="X4741" s="62"/>
    </row>
    <row r="4742" spans="1:24" s="57" customFormat="1" x14ac:dyDescent="0.25">
      <c r="A4742" s="75"/>
      <c r="D4742" s="58"/>
      <c r="E4742" s="58"/>
      <c r="F4742" s="58"/>
      <c r="G4742" s="58"/>
      <c r="H4742" s="60"/>
      <c r="I4742" s="60"/>
      <c r="J4742" s="60"/>
      <c r="K4742" s="60"/>
      <c r="M4742" s="61"/>
      <c r="N4742" s="61"/>
      <c r="O4742" s="62"/>
      <c r="P4742" s="125"/>
      <c r="W4742" s="62"/>
      <c r="X4742" s="62"/>
    </row>
    <row r="4743" spans="1:24" s="57" customFormat="1" x14ac:dyDescent="0.25">
      <c r="A4743" s="75"/>
      <c r="D4743" s="58"/>
      <c r="E4743" s="58"/>
      <c r="F4743" s="58"/>
      <c r="G4743" s="58"/>
      <c r="H4743" s="60"/>
      <c r="I4743" s="60"/>
      <c r="J4743" s="60"/>
      <c r="K4743" s="60"/>
      <c r="M4743" s="61"/>
      <c r="N4743" s="61"/>
      <c r="O4743" s="62"/>
      <c r="P4743" s="125"/>
      <c r="W4743" s="62"/>
      <c r="X4743" s="62"/>
    </row>
    <row r="4744" spans="1:24" s="57" customFormat="1" x14ac:dyDescent="0.25">
      <c r="A4744" s="75"/>
      <c r="D4744" s="58"/>
      <c r="E4744" s="58"/>
      <c r="F4744" s="58"/>
      <c r="G4744" s="58"/>
      <c r="H4744" s="60"/>
      <c r="I4744" s="60"/>
      <c r="J4744" s="60"/>
      <c r="K4744" s="60"/>
      <c r="M4744" s="61"/>
      <c r="N4744" s="61"/>
      <c r="O4744" s="62"/>
      <c r="P4744" s="125"/>
      <c r="W4744" s="62"/>
      <c r="X4744" s="62"/>
    </row>
    <row r="4745" spans="1:24" s="57" customFormat="1" x14ac:dyDescent="0.25">
      <c r="A4745" s="75"/>
      <c r="D4745" s="58"/>
      <c r="E4745" s="58"/>
      <c r="F4745" s="58"/>
      <c r="G4745" s="58"/>
      <c r="H4745" s="60"/>
      <c r="I4745" s="60"/>
      <c r="J4745" s="60"/>
      <c r="K4745" s="60"/>
      <c r="M4745" s="61"/>
      <c r="N4745" s="61"/>
      <c r="O4745" s="62"/>
      <c r="P4745" s="125"/>
      <c r="W4745" s="62"/>
      <c r="X4745" s="62"/>
    </row>
    <row r="4746" spans="1:24" s="57" customFormat="1" x14ac:dyDescent="0.25">
      <c r="A4746" s="75"/>
      <c r="D4746" s="58"/>
      <c r="E4746" s="58"/>
      <c r="F4746" s="58"/>
      <c r="G4746" s="58"/>
      <c r="H4746" s="60"/>
      <c r="I4746" s="60"/>
      <c r="J4746" s="60"/>
      <c r="K4746" s="60"/>
      <c r="M4746" s="61"/>
      <c r="N4746" s="61"/>
      <c r="O4746" s="62"/>
      <c r="P4746" s="125"/>
      <c r="W4746" s="62"/>
      <c r="X4746" s="62"/>
    </row>
    <row r="4747" spans="1:24" s="57" customFormat="1" x14ac:dyDescent="0.25">
      <c r="A4747" s="75"/>
      <c r="D4747" s="58"/>
      <c r="E4747" s="58"/>
      <c r="F4747" s="58"/>
      <c r="G4747" s="58"/>
      <c r="H4747" s="60"/>
      <c r="I4747" s="60"/>
      <c r="J4747" s="60"/>
      <c r="K4747" s="60"/>
      <c r="M4747" s="61"/>
      <c r="N4747" s="61"/>
      <c r="O4747" s="62"/>
      <c r="P4747" s="125"/>
      <c r="W4747" s="62"/>
      <c r="X4747" s="62"/>
    </row>
    <row r="4748" spans="1:24" s="57" customFormat="1" x14ac:dyDescent="0.25">
      <c r="A4748" s="75"/>
      <c r="D4748" s="58"/>
      <c r="E4748" s="58"/>
      <c r="F4748" s="58"/>
      <c r="G4748" s="58"/>
      <c r="H4748" s="60"/>
      <c r="I4748" s="60"/>
      <c r="J4748" s="60"/>
      <c r="K4748" s="60"/>
      <c r="M4748" s="61"/>
      <c r="N4748" s="61"/>
      <c r="O4748" s="62"/>
      <c r="P4748" s="125"/>
      <c r="W4748" s="62"/>
      <c r="X4748" s="62"/>
    </row>
    <row r="4749" spans="1:24" s="57" customFormat="1" x14ac:dyDescent="0.25">
      <c r="A4749" s="75"/>
      <c r="D4749" s="58"/>
      <c r="E4749" s="58"/>
      <c r="F4749" s="58"/>
      <c r="G4749" s="58"/>
      <c r="H4749" s="60"/>
      <c r="I4749" s="60"/>
      <c r="J4749" s="60"/>
      <c r="K4749" s="60"/>
      <c r="M4749" s="61"/>
      <c r="N4749" s="61"/>
      <c r="O4749" s="62"/>
      <c r="P4749" s="125"/>
      <c r="W4749" s="62"/>
      <c r="X4749" s="62"/>
    </row>
    <row r="4750" spans="1:24" s="57" customFormat="1" x14ac:dyDescent="0.25">
      <c r="A4750" s="75"/>
      <c r="D4750" s="58"/>
      <c r="E4750" s="58"/>
      <c r="F4750" s="58"/>
      <c r="G4750" s="58"/>
      <c r="H4750" s="60"/>
      <c r="I4750" s="60"/>
      <c r="J4750" s="60"/>
      <c r="K4750" s="60"/>
      <c r="M4750" s="61"/>
      <c r="N4750" s="61"/>
      <c r="O4750" s="62"/>
      <c r="P4750" s="125"/>
      <c r="W4750" s="62"/>
      <c r="X4750" s="62"/>
    </row>
    <row r="4751" spans="1:24" s="57" customFormat="1" x14ac:dyDescent="0.25">
      <c r="A4751" s="75"/>
      <c r="D4751" s="58"/>
      <c r="E4751" s="58"/>
      <c r="F4751" s="58"/>
      <c r="G4751" s="58"/>
      <c r="H4751" s="60"/>
      <c r="I4751" s="60"/>
      <c r="J4751" s="60"/>
      <c r="K4751" s="60"/>
      <c r="M4751" s="61"/>
      <c r="N4751" s="61"/>
      <c r="O4751" s="62"/>
      <c r="P4751" s="125"/>
      <c r="W4751" s="62"/>
      <c r="X4751" s="62"/>
    </row>
    <row r="4752" spans="1:24" s="57" customFormat="1" x14ac:dyDescent="0.25">
      <c r="A4752" s="75"/>
      <c r="D4752" s="58"/>
      <c r="E4752" s="58"/>
      <c r="F4752" s="58"/>
      <c r="G4752" s="58"/>
      <c r="H4752" s="60"/>
      <c r="I4752" s="60"/>
      <c r="J4752" s="60"/>
      <c r="K4752" s="60"/>
      <c r="M4752" s="61"/>
      <c r="N4752" s="61"/>
      <c r="O4752" s="62"/>
      <c r="P4752" s="125"/>
      <c r="W4752" s="62"/>
      <c r="X4752" s="62"/>
    </row>
    <row r="4753" spans="1:24" s="57" customFormat="1" x14ac:dyDescent="0.25">
      <c r="A4753" s="75"/>
      <c r="D4753" s="58"/>
      <c r="E4753" s="58"/>
      <c r="F4753" s="58"/>
      <c r="G4753" s="58"/>
      <c r="H4753" s="60"/>
      <c r="I4753" s="60"/>
      <c r="J4753" s="60"/>
      <c r="K4753" s="60"/>
      <c r="M4753" s="61"/>
      <c r="N4753" s="61"/>
      <c r="O4753" s="62"/>
      <c r="P4753" s="125"/>
      <c r="W4753" s="62"/>
      <c r="X4753" s="62"/>
    </row>
    <row r="4754" spans="1:24" s="57" customFormat="1" x14ac:dyDescent="0.25">
      <c r="A4754" s="75"/>
      <c r="D4754" s="58"/>
      <c r="E4754" s="58"/>
      <c r="F4754" s="58"/>
      <c r="G4754" s="58"/>
      <c r="H4754" s="60"/>
      <c r="I4754" s="60"/>
      <c r="J4754" s="60"/>
      <c r="K4754" s="60"/>
      <c r="M4754" s="61"/>
      <c r="N4754" s="61"/>
      <c r="O4754" s="62"/>
      <c r="P4754" s="125"/>
      <c r="W4754" s="62"/>
      <c r="X4754" s="62"/>
    </row>
    <row r="4755" spans="1:24" s="57" customFormat="1" x14ac:dyDescent="0.25">
      <c r="A4755" s="75"/>
      <c r="D4755" s="58"/>
      <c r="E4755" s="58"/>
      <c r="F4755" s="58"/>
      <c r="G4755" s="58"/>
      <c r="H4755" s="60"/>
      <c r="I4755" s="60"/>
      <c r="J4755" s="60"/>
      <c r="K4755" s="60"/>
      <c r="M4755" s="61"/>
      <c r="N4755" s="61"/>
      <c r="O4755" s="62"/>
      <c r="P4755" s="125"/>
      <c r="W4755" s="62"/>
      <c r="X4755" s="62"/>
    </row>
    <row r="4756" spans="1:24" s="57" customFormat="1" x14ac:dyDescent="0.25">
      <c r="A4756" s="75"/>
      <c r="D4756" s="58"/>
      <c r="E4756" s="58"/>
      <c r="F4756" s="58"/>
      <c r="G4756" s="58"/>
      <c r="H4756" s="60"/>
      <c r="I4756" s="60"/>
      <c r="J4756" s="60"/>
      <c r="K4756" s="60"/>
      <c r="M4756" s="61"/>
      <c r="N4756" s="61"/>
      <c r="O4756" s="62"/>
      <c r="P4756" s="125"/>
      <c r="W4756" s="62"/>
      <c r="X4756" s="62"/>
    </row>
    <row r="4757" spans="1:24" s="57" customFormat="1" x14ac:dyDescent="0.25">
      <c r="A4757" s="75"/>
      <c r="D4757" s="58"/>
      <c r="E4757" s="58"/>
      <c r="F4757" s="58"/>
      <c r="G4757" s="58"/>
      <c r="H4757" s="60"/>
      <c r="I4757" s="60"/>
      <c r="J4757" s="60"/>
      <c r="K4757" s="60"/>
      <c r="M4757" s="61"/>
      <c r="N4757" s="61"/>
      <c r="O4757" s="62"/>
      <c r="P4757" s="125"/>
      <c r="W4757" s="62"/>
      <c r="X4757" s="62"/>
    </row>
    <row r="4758" spans="1:24" s="57" customFormat="1" x14ac:dyDescent="0.25">
      <c r="A4758" s="75"/>
      <c r="D4758" s="58"/>
      <c r="E4758" s="58"/>
      <c r="F4758" s="58"/>
      <c r="G4758" s="58"/>
      <c r="H4758" s="60"/>
      <c r="I4758" s="60"/>
      <c r="J4758" s="60"/>
      <c r="K4758" s="60"/>
      <c r="M4758" s="61"/>
      <c r="N4758" s="61"/>
      <c r="O4758" s="62"/>
      <c r="P4758" s="125"/>
      <c r="W4758" s="62"/>
      <c r="X4758" s="62"/>
    </row>
    <row r="4759" spans="1:24" s="57" customFormat="1" x14ac:dyDescent="0.25">
      <c r="A4759" s="75"/>
      <c r="D4759" s="58"/>
      <c r="E4759" s="58"/>
      <c r="F4759" s="58"/>
      <c r="G4759" s="58"/>
      <c r="H4759" s="60"/>
      <c r="I4759" s="60"/>
      <c r="J4759" s="60"/>
      <c r="K4759" s="60"/>
      <c r="M4759" s="61"/>
      <c r="N4759" s="61"/>
      <c r="O4759" s="62"/>
      <c r="P4759" s="125"/>
      <c r="W4759" s="62"/>
      <c r="X4759" s="62"/>
    </row>
    <row r="4760" spans="1:24" s="57" customFormat="1" x14ac:dyDescent="0.25">
      <c r="A4760" s="75"/>
      <c r="D4760" s="58"/>
      <c r="E4760" s="58"/>
      <c r="F4760" s="58"/>
      <c r="G4760" s="58"/>
      <c r="H4760" s="60"/>
      <c r="I4760" s="60"/>
      <c r="J4760" s="60"/>
      <c r="K4760" s="60"/>
      <c r="M4760" s="61"/>
      <c r="N4760" s="61"/>
      <c r="O4760" s="62"/>
      <c r="P4760" s="125"/>
      <c r="W4760" s="62"/>
      <c r="X4760" s="62"/>
    </row>
    <row r="4761" spans="1:24" s="57" customFormat="1" x14ac:dyDescent="0.25">
      <c r="A4761" s="75"/>
      <c r="D4761" s="58"/>
      <c r="E4761" s="58"/>
      <c r="F4761" s="58"/>
      <c r="G4761" s="58"/>
      <c r="H4761" s="60"/>
      <c r="I4761" s="60"/>
      <c r="J4761" s="60"/>
      <c r="K4761" s="60"/>
      <c r="M4761" s="61"/>
      <c r="N4761" s="61"/>
      <c r="O4761" s="62"/>
      <c r="P4761" s="125"/>
      <c r="W4761" s="62"/>
      <c r="X4761" s="62"/>
    </row>
    <row r="4762" spans="1:24" s="57" customFormat="1" x14ac:dyDescent="0.25">
      <c r="A4762" s="75"/>
      <c r="D4762" s="58"/>
      <c r="E4762" s="58"/>
      <c r="F4762" s="58"/>
      <c r="G4762" s="58"/>
      <c r="H4762" s="60"/>
      <c r="I4762" s="60"/>
      <c r="J4762" s="60"/>
      <c r="K4762" s="60"/>
      <c r="M4762" s="61"/>
      <c r="N4762" s="61"/>
      <c r="O4762" s="62"/>
      <c r="P4762" s="125"/>
      <c r="W4762" s="62"/>
      <c r="X4762" s="62"/>
    </row>
    <row r="4763" spans="1:24" s="57" customFormat="1" x14ac:dyDescent="0.25">
      <c r="A4763" s="75"/>
      <c r="D4763" s="58"/>
      <c r="E4763" s="58"/>
      <c r="F4763" s="58"/>
      <c r="G4763" s="58"/>
      <c r="H4763" s="60"/>
      <c r="I4763" s="60"/>
      <c r="J4763" s="60"/>
      <c r="K4763" s="60"/>
      <c r="M4763" s="61"/>
      <c r="N4763" s="61"/>
      <c r="O4763" s="62"/>
      <c r="P4763" s="125"/>
      <c r="W4763" s="62"/>
      <c r="X4763" s="62"/>
    </row>
    <row r="4764" spans="1:24" s="57" customFormat="1" x14ac:dyDescent="0.25">
      <c r="A4764" s="75"/>
      <c r="D4764" s="58"/>
      <c r="E4764" s="58"/>
      <c r="F4764" s="58"/>
      <c r="G4764" s="58"/>
      <c r="H4764" s="60"/>
      <c r="I4764" s="60"/>
      <c r="J4764" s="60"/>
      <c r="K4764" s="60"/>
      <c r="M4764" s="61"/>
      <c r="N4764" s="61"/>
      <c r="O4764" s="62"/>
      <c r="P4764" s="125"/>
      <c r="W4764" s="62"/>
      <c r="X4764" s="62"/>
    </row>
    <row r="4765" spans="1:24" s="57" customFormat="1" x14ac:dyDescent="0.25">
      <c r="A4765" s="75"/>
      <c r="D4765" s="58"/>
      <c r="E4765" s="58"/>
      <c r="F4765" s="58"/>
      <c r="G4765" s="58"/>
      <c r="H4765" s="60"/>
      <c r="I4765" s="60"/>
      <c r="J4765" s="60"/>
      <c r="K4765" s="60"/>
      <c r="M4765" s="61"/>
      <c r="N4765" s="61"/>
      <c r="O4765" s="62"/>
      <c r="P4765" s="125"/>
      <c r="W4765" s="62"/>
      <c r="X4765" s="62"/>
    </row>
    <row r="4766" spans="1:24" s="57" customFormat="1" x14ac:dyDescent="0.25">
      <c r="A4766" s="75"/>
      <c r="D4766" s="58"/>
      <c r="E4766" s="58"/>
      <c r="F4766" s="58"/>
      <c r="G4766" s="58"/>
      <c r="H4766" s="60"/>
      <c r="I4766" s="60"/>
      <c r="J4766" s="60"/>
      <c r="K4766" s="60"/>
      <c r="M4766" s="61"/>
      <c r="N4766" s="61"/>
      <c r="O4766" s="62"/>
      <c r="P4766" s="125"/>
      <c r="W4766" s="62"/>
      <c r="X4766" s="62"/>
    </row>
    <row r="4767" spans="1:24" s="57" customFormat="1" x14ac:dyDescent="0.25">
      <c r="A4767" s="75"/>
      <c r="D4767" s="58"/>
      <c r="E4767" s="58"/>
      <c r="F4767" s="58"/>
      <c r="G4767" s="58"/>
      <c r="H4767" s="60"/>
      <c r="I4767" s="60"/>
      <c r="J4767" s="60"/>
      <c r="K4767" s="60"/>
      <c r="M4767" s="61"/>
      <c r="N4767" s="61"/>
      <c r="O4767" s="62"/>
      <c r="P4767" s="125"/>
      <c r="W4767" s="62"/>
      <c r="X4767" s="62"/>
    </row>
    <row r="4768" spans="1:24" s="57" customFormat="1" x14ac:dyDescent="0.25">
      <c r="A4768" s="75"/>
      <c r="D4768" s="58"/>
      <c r="E4768" s="58"/>
      <c r="F4768" s="58"/>
      <c r="G4768" s="58"/>
      <c r="H4768" s="60"/>
      <c r="I4768" s="60"/>
      <c r="J4768" s="60"/>
      <c r="K4768" s="60"/>
      <c r="M4768" s="61"/>
      <c r="N4768" s="61"/>
      <c r="O4768" s="62"/>
      <c r="P4768" s="125"/>
      <c r="W4768" s="62"/>
      <c r="X4768" s="62"/>
    </row>
    <row r="4769" spans="1:24" s="57" customFormat="1" x14ac:dyDescent="0.25">
      <c r="A4769" s="75"/>
      <c r="D4769" s="58"/>
      <c r="E4769" s="58"/>
      <c r="F4769" s="58"/>
      <c r="G4769" s="58"/>
      <c r="H4769" s="60"/>
      <c r="I4769" s="60"/>
      <c r="J4769" s="60"/>
      <c r="K4769" s="60"/>
      <c r="M4769" s="61"/>
      <c r="N4769" s="61"/>
      <c r="O4769" s="62"/>
      <c r="P4769" s="125"/>
      <c r="W4769" s="62"/>
      <c r="X4769" s="62"/>
    </row>
    <row r="4770" spans="1:24" s="57" customFormat="1" x14ac:dyDescent="0.25">
      <c r="A4770" s="75"/>
      <c r="D4770" s="58"/>
      <c r="E4770" s="58"/>
      <c r="F4770" s="58"/>
      <c r="G4770" s="58"/>
      <c r="H4770" s="60"/>
      <c r="I4770" s="60"/>
      <c r="J4770" s="60"/>
      <c r="K4770" s="60"/>
      <c r="M4770" s="61"/>
      <c r="N4770" s="61"/>
      <c r="O4770" s="62"/>
      <c r="P4770" s="125"/>
      <c r="W4770" s="62"/>
      <c r="X4770" s="62"/>
    </row>
    <row r="4771" spans="1:24" s="57" customFormat="1" x14ac:dyDescent="0.25">
      <c r="A4771" s="75"/>
      <c r="D4771" s="58"/>
      <c r="E4771" s="58"/>
      <c r="F4771" s="58"/>
      <c r="G4771" s="58"/>
      <c r="H4771" s="60"/>
      <c r="I4771" s="60"/>
      <c r="J4771" s="60"/>
      <c r="K4771" s="60"/>
      <c r="M4771" s="61"/>
      <c r="N4771" s="61"/>
      <c r="O4771" s="62"/>
      <c r="P4771" s="125"/>
      <c r="W4771" s="62"/>
      <c r="X4771" s="62"/>
    </row>
    <row r="4772" spans="1:24" s="57" customFormat="1" x14ac:dyDescent="0.25">
      <c r="A4772" s="75"/>
      <c r="D4772" s="58"/>
      <c r="E4772" s="58"/>
      <c r="F4772" s="58"/>
      <c r="G4772" s="58"/>
      <c r="H4772" s="60"/>
      <c r="I4772" s="60"/>
      <c r="J4772" s="60"/>
      <c r="K4772" s="60"/>
      <c r="M4772" s="61"/>
      <c r="N4772" s="61"/>
      <c r="O4772" s="62"/>
      <c r="P4772" s="125"/>
      <c r="W4772" s="62"/>
      <c r="X4772" s="62"/>
    </row>
    <row r="4773" spans="1:24" s="57" customFormat="1" x14ac:dyDescent="0.25">
      <c r="A4773" s="75"/>
      <c r="D4773" s="58"/>
      <c r="E4773" s="58"/>
      <c r="F4773" s="58"/>
      <c r="G4773" s="58"/>
      <c r="H4773" s="60"/>
      <c r="I4773" s="60"/>
      <c r="J4773" s="60"/>
      <c r="K4773" s="60"/>
      <c r="M4773" s="61"/>
      <c r="N4773" s="61"/>
      <c r="O4773" s="62"/>
      <c r="P4773" s="125"/>
      <c r="W4773" s="62"/>
      <c r="X4773" s="62"/>
    </row>
    <row r="4774" spans="1:24" s="57" customFormat="1" x14ac:dyDescent="0.25">
      <c r="A4774" s="75"/>
      <c r="D4774" s="58"/>
      <c r="E4774" s="58"/>
      <c r="F4774" s="58"/>
      <c r="G4774" s="58"/>
      <c r="H4774" s="60"/>
      <c r="I4774" s="60"/>
      <c r="J4774" s="60"/>
      <c r="K4774" s="60"/>
      <c r="M4774" s="61"/>
      <c r="N4774" s="61"/>
      <c r="O4774" s="62"/>
      <c r="P4774" s="125"/>
      <c r="W4774" s="62"/>
      <c r="X4774" s="62"/>
    </row>
    <row r="4775" spans="1:24" s="57" customFormat="1" x14ac:dyDescent="0.25">
      <c r="A4775" s="75"/>
      <c r="D4775" s="58"/>
      <c r="E4775" s="58"/>
      <c r="F4775" s="58"/>
      <c r="G4775" s="58"/>
      <c r="H4775" s="60"/>
      <c r="I4775" s="60"/>
      <c r="J4775" s="60"/>
      <c r="K4775" s="60"/>
      <c r="M4775" s="61"/>
      <c r="N4775" s="61"/>
      <c r="O4775" s="62"/>
      <c r="P4775" s="125"/>
      <c r="W4775" s="62"/>
      <c r="X4775" s="62"/>
    </row>
    <row r="4776" spans="1:24" s="57" customFormat="1" x14ac:dyDescent="0.25">
      <c r="A4776" s="75"/>
      <c r="D4776" s="58"/>
      <c r="E4776" s="58"/>
      <c r="F4776" s="58"/>
      <c r="G4776" s="58"/>
      <c r="H4776" s="60"/>
      <c r="I4776" s="60"/>
      <c r="J4776" s="60"/>
      <c r="K4776" s="60"/>
      <c r="M4776" s="61"/>
      <c r="N4776" s="61"/>
      <c r="O4776" s="62"/>
      <c r="P4776" s="125"/>
      <c r="W4776" s="62"/>
      <c r="X4776" s="62"/>
    </row>
    <row r="4777" spans="1:24" s="57" customFormat="1" x14ac:dyDescent="0.25">
      <c r="A4777" s="75"/>
      <c r="D4777" s="58"/>
      <c r="E4777" s="58"/>
      <c r="F4777" s="58"/>
      <c r="G4777" s="58"/>
      <c r="H4777" s="60"/>
      <c r="I4777" s="60"/>
      <c r="J4777" s="60"/>
      <c r="K4777" s="60"/>
      <c r="M4777" s="61"/>
      <c r="N4777" s="61"/>
      <c r="O4777" s="62"/>
      <c r="P4777" s="125"/>
      <c r="W4777" s="62"/>
      <c r="X4777" s="62"/>
    </row>
    <row r="4778" spans="1:24" s="57" customFormat="1" x14ac:dyDescent="0.25">
      <c r="A4778" s="75"/>
      <c r="D4778" s="58"/>
      <c r="E4778" s="58"/>
      <c r="F4778" s="58"/>
      <c r="G4778" s="58"/>
      <c r="H4778" s="60"/>
      <c r="I4778" s="60"/>
      <c r="J4778" s="60"/>
      <c r="K4778" s="60"/>
      <c r="M4778" s="61"/>
      <c r="N4778" s="61"/>
      <c r="O4778" s="62"/>
      <c r="P4778" s="125"/>
      <c r="W4778" s="62"/>
      <c r="X4778" s="62"/>
    </row>
    <row r="4779" spans="1:24" s="57" customFormat="1" x14ac:dyDescent="0.25">
      <c r="A4779" s="75"/>
      <c r="D4779" s="58"/>
      <c r="E4779" s="58"/>
      <c r="F4779" s="58"/>
      <c r="G4779" s="58"/>
      <c r="H4779" s="60"/>
      <c r="I4779" s="60"/>
      <c r="J4779" s="60"/>
      <c r="K4779" s="60"/>
      <c r="M4779" s="61"/>
      <c r="N4779" s="61"/>
      <c r="O4779" s="62"/>
      <c r="P4779" s="125"/>
      <c r="W4779" s="62"/>
      <c r="X4779" s="62"/>
    </row>
    <row r="4780" spans="1:24" s="57" customFormat="1" x14ac:dyDescent="0.25">
      <c r="A4780" s="75"/>
      <c r="D4780" s="58"/>
      <c r="E4780" s="58"/>
      <c r="F4780" s="58"/>
      <c r="G4780" s="58"/>
      <c r="H4780" s="60"/>
      <c r="I4780" s="60"/>
      <c r="J4780" s="60"/>
      <c r="K4780" s="60"/>
      <c r="M4780" s="61"/>
      <c r="N4780" s="61"/>
      <c r="O4780" s="62"/>
      <c r="P4780" s="125"/>
      <c r="W4780" s="62"/>
      <c r="X4780" s="62"/>
    </row>
    <row r="4781" spans="1:24" s="57" customFormat="1" x14ac:dyDescent="0.25">
      <c r="A4781" s="75"/>
      <c r="D4781" s="58"/>
      <c r="E4781" s="58"/>
      <c r="F4781" s="58"/>
      <c r="G4781" s="58"/>
      <c r="H4781" s="60"/>
      <c r="I4781" s="60"/>
      <c r="J4781" s="60"/>
      <c r="K4781" s="60"/>
      <c r="M4781" s="61"/>
      <c r="N4781" s="61"/>
      <c r="O4781" s="62"/>
      <c r="P4781" s="125"/>
      <c r="W4781" s="62"/>
      <c r="X4781" s="62"/>
    </row>
    <row r="4782" spans="1:24" s="57" customFormat="1" x14ac:dyDescent="0.25">
      <c r="A4782" s="75"/>
      <c r="D4782" s="58"/>
      <c r="E4782" s="58"/>
      <c r="F4782" s="58"/>
      <c r="G4782" s="58"/>
      <c r="H4782" s="60"/>
      <c r="I4782" s="60"/>
      <c r="J4782" s="60"/>
      <c r="K4782" s="60"/>
      <c r="M4782" s="61"/>
      <c r="N4782" s="61"/>
      <c r="O4782" s="62"/>
      <c r="P4782" s="125"/>
      <c r="W4782" s="62"/>
      <c r="X4782" s="62"/>
    </row>
    <row r="4783" spans="1:24" s="57" customFormat="1" x14ac:dyDescent="0.25">
      <c r="A4783" s="75"/>
      <c r="D4783" s="58"/>
      <c r="E4783" s="58"/>
      <c r="F4783" s="58"/>
      <c r="G4783" s="58"/>
      <c r="H4783" s="60"/>
      <c r="I4783" s="60"/>
      <c r="J4783" s="60"/>
      <c r="K4783" s="60"/>
      <c r="M4783" s="61"/>
      <c r="N4783" s="61"/>
      <c r="O4783" s="62"/>
      <c r="P4783" s="125"/>
      <c r="W4783" s="62"/>
      <c r="X4783" s="62"/>
    </row>
    <row r="4784" spans="1:24" s="57" customFormat="1" x14ac:dyDescent="0.25">
      <c r="A4784" s="75"/>
      <c r="D4784" s="58"/>
      <c r="E4784" s="58"/>
      <c r="F4784" s="58"/>
      <c r="G4784" s="58"/>
      <c r="H4784" s="60"/>
      <c r="I4784" s="60"/>
      <c r="J4784" s="60"/>
      <c r="K4784" s="60"/>
      <c r="M4784" s="61"/>
      <c r="N4784" s="61"/>
      <c r="O4784" s="62"/>
      <c r="P4784" s="125"/>
      <c r="W4784" s="62"/>
      <c r="X4784" s="62"/>
    </row>
    <row r="4785" spans="1:24" s="57" customFormat="1" x14ac:dyDescent="0.25">
      <c r="A4785" s="75"/>
      <c r="D4785" s="58"/>
      <c r="E4785" s="58"/>
      <c r="F4785" s="58"/>
      <c r="G4785" s="58"/>
      <c r="H4785" s="60"/>
      <c r="I4785" s="60"/>
      <c r="J4785" s="60"/>
      <c r="K4785" s="60"/>
      <c r="M4785" s="61"/>
      <c r="N4785" s="61"/>
      <c r="O4785" s="62"/>
      <c r="P4785" s="125"/>
      <c r="W4785" s="62"/>
      <c r="X4785" s="62"/>
    </row>
    <row r="4786" spans="1:24" s="57" customFormat="1" x14ac:dyDescent="0.25">
      <c r="A4786" s="75"/>
      <c r="D4786" s="58"/>
      <c r="E4786" s="58"/>
      <c r="F4786" s="58"/>
      <c r="G4786" s="58"/>
      <c r="H4786" s="60"/>
      <c r="I4786" s="60"/>
      <c r="J4786" s="60"/>
      <c r="K4786" s="60"/>
      <c r="M4786" s="61"/>
      <c r="N4786" s="61"/>
      <c r="O4786" s="62"/>
      <c r="P4786" s="125"/>
      <c r="W4786" s="62"/>
      <c r="X4786" s="62"/>
    </row>
    <row r="4787" spans="1:24" s="57" customFormat="1" x14ac:dyDescent="0.25">
      <c r="A4787" s="75"/>
      <c r="D4787" s="58"/>
      <c r="E4787" s="58"/>
      <c r="F4787" s="58"/>
      <c r="G4787" s="58"/>
      <c r="H4787" s="60"/>
      <c r="I4787" s="60"/>
      <c r="J4787" s="60"/>
      <c r="K4787" s="60"/>
      <c r="M4787" s="61"/>
      <c r="N4787" s="61"/>
      <c r="O4787" s="62"/>
      <c r="P4787" s="125"/>
      <c r="W4787" s="62"/>
      <c r="X4787" s="62"/>
    </row>
    <row r="4788" spans="1:24" s="57" customFormat="1" x14ac:dyDescent="0.25">
      <c r="A4788" s="75"/>
      <c r="D4788" s="58"/>
      <c r="E4788" s="58"/>
      <c r="F4788" s="58"/>
      <c r="G4788" s="58"/>
      <c r="H4788" s="60"/>
      <c r="I4788" s="60"/>
      <c r="J4788" s="60"/>
      <c r="K4788" s="60"/>
      <c r="M4788" s="61"/>
      <c r="N4788" s="61"/>
      <c r="O4788" s="62"/>
      <c r="P4788" s="125"/>
      <c r="W4788" s="62"/>
      <c r="X4788" s="62"/>
    </row>
    <row r="4789" spans="1:24" s="57" customFormat="1" x14ac:dyDescent="0.25">
      <c r="A4789" s="75"/>
      <c r="D4789" s="58"/>
      <c r="E4789" s="58"/>
      <c r="F4789" s="58"/>
      <c r="G4789" s="58"/>
      <c r="H4789" s="60"/>
      <c r="I4789" s="60"/>
      <c r="J4789" s="60"/>
      <c r="K4789" s="60"/>
      <c r="M4789" s="61"/>
      <c r="N4789" s="61"/>
      <c r="O4789" s="62"/>
      <c r="P4789" s="125"/>
      <c r="W4789" s="62"/>
      <c r="X4789" s="62"/>
    </row>
    <row r="4790" spans="1:24" s="57" customFormat="1" x14ac:dyDescent="0.25">
      <c r="A4790" s="75"/>
      <c r="D4790" s="58"/>
      <c r="E4790" s="58"/>
      <c r="F4790" s="58"/>
      <c r="G4790" s="58"/>
      <c r="H4790" s="60"/>
      <c r="I4790" s="60"/>
      <c r="J4790" s="60"/>
      <c r="K4790" s="60"/>
      <c r="M4790" s="61"/>
      <c r="N4790" s="61"/>
      <c r="O4790" s="62"/>
      <c r="P4790" s="125"/>
      <c r="W4790" s="62"/>
      <c r="X4790" s="62"/>
    </row>
    <row r="4791" spans="1:24" s="57" customFormat="1" x14ac:dyDescent="0.25">
      <c r="A4791" s="75"/>
      <c r="D4791" s="58"/>
      <c r="E4791" s="58"/>
      <c r="F4791" s="58"/>
      <c r="G4791" s="58"/>
      <c r="H4791" s="60"/>
      <c r="I4791" s="60"/>
      <c r="J4791" s="60"/>
      <c r="K4791" s="60"/>
      <c r="M4791" s="61"/>
      <c r="N4791" s="61"/>
      <c r="O4791" s="62"/>
      <c r="P4791" s="125"/>
      <c r="W4791" s="62"/>
      <c r="X4791" s="62"/>
    </row>
    <row r="4792" spans="1:24" s="57" customFormat="1" x14ac:dyDescent="0.25">
      <c r="A4792" s="75"/>
      <c r="D4792" s="58"/>
      <c r="E4792" s="58"/>
      <c r="F4792" s="58"/>
      <c r="G4792" s="58"/>
      <c r="H4792" s="60"/>
      <c r="I4792" s="60"/>
      <c r="J4792" s="60"/>
      <c r="K4792" s="60"/>
      <c r="M4792" s="61"/>
      <c r="N4792" s="61"/>
      <c r="O4792" s="62"/>
      <c r="P4792" s="125"/>
      <c r="W4792" s="62"/>
      <c r="X4792" s="62"/>
    </row>
    <row r="4793" spans="1:24" s="57" customFormat="1" x14ac:dyDescent="0.25">
      <c r="A4793" s="75"/>
      <c r="D4793" s="58"/>
      <c r="E4793" s="58"/>
      <c r="F4793" s="58"/>
      <c r="G4793" s="58"/>
      <c r="H4793" s="60"/>
      <c r="I4793" s="60"/>
      <c r="J4793" s="60"/>
      <c r="K4793" s="60"/>
      <c r="M4793" s="61"/>
      <c r="N4793" s="61"/>
      <c r="O4793" s="62"/>
      <c r="P4793" s="125"/>
      <c r="W4793" s="62"/>
      <c r="X4793" s="62"/>
    </row>
    <row r="4794" spans="1:24" s="57" customFormat="1" x14ac:dyDescent="0.25">
      <c r="A4794" s="75"/>
      <c r="D4794" s="58"/>
      <c r="E4794" s="58"/>
      <c r="F4794" s="58"/>
      <c r="G4794" s="58"/>
      <c r="H4794" s="60"/>
      <c r="I4794" s="60"/>
      <c r="J4794" s="60"/>
      <c r="K4794" s="60"/>
      <c r="M4794" s="61"/>
      <c r="N4794" s="61"/>
      <c r="O4794" s="62"/>
      <c r="P4794" s="125"/>
      <c r="W4794" s="62"/>
      <c r="X4794" s="62"/>
    </row>
    <row r="4795" spans="1:24" s="57" customFormat="1" x14ac:dyDescent="0.25">
      <c r="A4795" s="75"/>
      <c r="D4795" s="58"/>
      <c r="E4795" s="58"/>
      <c r="F4795" s="58"/>
      <c r="G4795" s="58"/>
      <c r="H4795" s="60"/>
      <c r="I4795" s="60"/>
      <c r="J4795" s="60"/>
      <c r="K4795" s="60"/>
      <c r="M4795" s="61"/>
      <c r="N4795" s="61"/>
      <c r="O4795" s="62"/>
      <c r="P4795" s="125"/>
      <c r="W4795" s="62"/>
      <c r="X4795" s="62"/>
    </row>
    <row r="4796" spans="1:24" s="57" customFormat="1" x14ac:dyDescent="0.25">
      <c r="A4796" s="75"/>
      <c r="D4796" s="58"/>
      <c r="E4796" s="58"/>
      <c r="F4796" s="58"/>
      <c r="G4796" s="58"/>
      <c r="H4796" s="60"/>
      <c r="I4796" s="60"/>
      <c r="J4796" s="60"/>
      <c r="K4796" s="60"/>
      <c r="M4796" s="61"/>
      <c r="N4796" s="61"/>
      <c r="O4796" s="62"/>
      <c r="P4796" s="125"/>
      <c r="W4796" s="62"/>
      <c r="X4796" s="62"/>
    </row>
    <row r="4797" spans="1:24" s="57" customFormat="1" x14ac:dyDescent="0.25">
      <c r="A4797" s="75"/>
      <c r="D4797" s="58"/>
      <c r="E4797" s="58"/>
      <c r="F4797" s="58"/>
      <c r="G4797" s="58"/>
      <c r="H4797" s="60"/>
      <c r="I4797" s="60"/>
      <c r="J4797" s="60"/>
      <c r="K4797" s="60"/>
      <c r="M4797" s="61"/>
      <c r="N4797" s="61"/>
      <c r="O4797" s="62"/>
      <c r="P4797" s="125"/>
      <c r="W4797" s="62"/>
      <c r="X4797" s="62"/>
    </row>
    <row r="4798" spans="1:24" s="57" customFormat="1" x14ac:dyDescent="0.25">
      <c r="A4798" s="75"/>
      <c r="D4798" s="58"/>
      <c r="E4798" s="58"/>
      <c r="F4798" s="58"/>
      <c r="G4798" s="58"/>
      <c r="H4798" s="60"/>
      <c r="I4798" s="60"/>
      <c r="J4798" s="60"/>
      <c r="K4798" s="60"/>
      <c r="M4798" s="61"/>
      <c r="N4798" s="61"/>
      <c r="O4798" s="62"/>
      <c r="P4798" s="125"/>
      <c r="W4798" s="62"/>
      <c r="X4798" s="62"/>
    </row>
    <row r="4799" spans="1:24" s="57" customFormat="1" x14ac:dyDescent="0.25">
      <c r="A4799" s="75"/>
      <c r="D4799" s="58"/>
      <c r="E4799" s="58"/>
      <c r="F4799" s="58"/>
      <c r="G4799" s="58"/>
      <c r="H4799" s="60"/>
      <c r="I4799" s="60"/>
      <c r="J4799" s="60"/>
      <c r="K4799" s="60"/>
      <c r="M4799" s="61"/>
      <c r="N4799" s="61"/>
      <c r="O4799" s="62"/>
      <c r="P4799" s="125"/>
      <c r="W4799" s="62"/>
      <c r="X4799" s="62"/>
    </row>
    <row r="4800" spans="1:24" s="57" customFormat="1" x14ac:dyDescent="0.25">
      <c r="A4800" s="75"/>
      <c r="D4800" s="58"/>
      <c r="E4800" s="58"/>
      <c r="F4800" s="58"/>
      <c r="G4800" s="58"/>
      <c r="H4800" s="60"/>
      <c r="I4800" s="60"/>
      <c r="J4800" s="60"/>
      <c r="K4800" s="60"/>
      <c r="M4800" s="61"/>
      <c r="N4800" s="61"/>
      <c r="O4800" s="62"/>
      <c r="P4800" s="125"/>
      <c r="W4800" s="62"/>
      <c r="X4800" s="62"/>
    </row>
    <row r="4801" spans="1:24" s="57" customFormat="1" x14ac:dyDescent="0.25">
      <c r="A4801" s="75"/>
      <c r="D4801" s="58"/>
      <c r="E4801" s="58"/>
      <c r="F4801" s="58"/>
      <c r="G4801" s="58"/>
      <c r="H4801" s="60"/>
      <c r="I4801" s="60"/>
      <c r="J4801" s="60"/>
      <c r="K4801" s="60"/>
      <c r="M4801" s="61"/>
      <c r="N4801" s="61"/>
      <c r="O4801" s="62"/>
      <c r="P4801" s="125"/>
      <c r="W4801" s="62"/>
      <c r="X4801" s="62"/>
    </row>
    <row r="4802" spans="1:24" s="57" customFormat="1" x14ac:dyDescent="0.25">
      <c r="A4802" s="75"/>
      <c r="D4802" s="58"/>
      <c r="E4802" s="58"/>
      <c r="F4802" s="58"/>
      <c r="G4802" s="58"/>
      <c r="H4802" s="60"/>
      <c r="I4802" s="60"/>
      <c r="J4802" s="60"/>
      <c r="K4802" s="60"/>
      <c r="M4802" s="61"/>
      <c r="N4802" s="61"/>
      <c r="O4802" s="62"/>
      <c r="P4802" s="125"/>
      <c r="W4802" s="62"/>
      <c r="X4802" s="62"/>
    </row>
    <row r="4803" spans="1:24" s="57" customFormat="1" x14ac:dyDescent="0.25">
      <c r="A4803" s="75"/>
      <c r="D4803" s="58"/>
      <c r="E4803" s="58"/>
      <c r="F4803" s="58"/>
      <c r="G4803" s="58"/>
      <c r="H4803" s="60"/>
      <c r="I4803" s="60"/>
      <c r="J4803" s="60"/>
      <c r="K4803" s="60"/>
      <c r="M4803" s="61"/>
      <c r="N4803" s="61"/>
      <c r="O4803" s="62"/>
      <c r="P4803" s="125"/>
      <c r="W4803" s="62"/>
      <c r="X4803" s="62"/>
    </row>
    <row r="4804" spans="1:24" s="57" customFormat="1" x14ac:dyDescent="0.25">
      <c r="A4804" s="75"/>
      <c r="D4804" s="58"/>
      <c r="E4804" s="58"/>
      <c r="F4804" s="58"/>
      <c r="G4804" s="58"/>
      <c r="H4804" s="60"/>
      <c r="I4804" s="60"/>
      <c r="J4804" s="60"/>
      <c r="K4804" s="60"/>
      <c r="M4804" s="61"/>
      <c r="N4804" s="61"/>
      <c r="O4804" s="62"/>
      <c r="P4804" s="125"/>
      <c r="W4804" s="62"/>
      <c r="X4804" s="62"/>
    </row>
    <row r="4805" spans="1:24" s="57" customFormat="1" x14ac:dyDescent="0.25">
      <c r="A4805" s="75"/>
      <c r="D4805" s="58"/>
      <c r="E4805" s="58"/>
      <c r="F4805" s="58"/>
      <c r="G4805" s="58"/>
      <c r="H4805" s="60"/>
      <c r="I4805" s="60"/>
      <c r="J4805" s="60"/>
      <c r="K4805" s="60"/>
      <c r="M4805" s="61"/>
      <c r="N4805" s="61"/>
      <c r="O4805" s="62"/>
      <c r="P4805" s="125"/>
      <c r="W4805" s="62"/>
      <c r="X4805" s="62"/>
    </row>
    <row r="4806" spans="1:24" s="57" customFormat="1" x14ac:dyDescent="0.25">
      <c r="A4806" s="75"/>
      <c r="D4806" s="58"/>
      <c r="E4806" s="58"/>
      <c r="F4806" s="58"/>
      <c r="G4806" s="58"/>
      <c r="H4806" s="60"/>
      <c r="I4806" s="60"/>
      <c r="J4806" s="60"/>
      <c r="K4806" s="60"/>
      <c r="M4806" s="61"/>
      <c r="N4806" s="61"/>
      <c r="O4806" s="62"/>
      <c r="P4806" s="125"/>
      <c r="W4806" s="62"/>
      <c r="X4806" s="62"/>
    </row>
    <row r="4807" spans="1:24" s="57" customFormat="1" x14ac:dyDescent="0.25">
      <c r="A4807" s="75"/>
      <c r="D4807" s="58"/>
      <c r="E4807" s="58"/>
      <c r="F4807" s="58"/>
      <c r="G4807" s="58"/>
      <c r="H4807" s="60"/>
      <c r="I4807" s="60"/>
      <c r="J4807" s="60"/>
      <c r="K4807" s="60"/>
      <c r="M4807" s="61"/>
      <c r="N4807" s="61"/>
      <c r="O4807" s="62"/>
      <c r="P4807" s="125"/>
      <c r="W4807" s="62"/>
      <c r="X4807" s="62"/>
    </row>
    <row r="4808" spans="1:24" s="57" customFormat="1" x14ac:dyDescent="0.25">
      <c r="A4808" s="75"/>
      <c r="D4808" s="58"/>
      <c r="E4808" s="58"/>
      <c r="F4808" s="58"/>
      <c r="G4808" s="58"/>
      <c r="H4808" s="60"/>
      <c r="I4808" s="60"/>
      <c r="J4808" s="60"/>
      <c r="K4808" s="60"/>
      <c r="M4808" s="61"/>
      <c r="N4808" s="61"/>
      <c r="O4808" s="62"/>
      <c r="P4808" s="125"/>
      <c r="W4808" s="62"/>
      <c r="X4808" s="62"/>
    </row>
    <row r="4809" spans="1:24" s="57" customFormat="1" x14ac:dyDescent="0.25">
      <c r="A4809" s="75"/>
      <c r="D4809" s="58"/>
      <c r="E4809" s="58"/>
      <c r="F4809" s="58"/>
      <c r="G4809" s="58"/>
      <c r="H4809" s="60"/>
      <c r="I4809" s="60"/>
      <c r="J4809" s="60"/>
      <c r="K4809" s="60"/>
      <c r="M4809" s="61"/>
      <c r="N4809" s="61"/>
      <c r="O4809" s="62"/>
      <c r="P4809" s="125"/>
      <c r="W4809" s="62"/>
      <c r="X4809" s="62"/>
    </row>
    <row r="4810" spans="1:24" s="57" customFormat="1" x14ac:dyDescent="0.25">
      <c r="A4810" s="75"/>
      <c r="D4810" s="58"/>
      <c r="E4810" s="58"/>
      <c r="F4810" s="58"/>
      <c r="G4810" s="58"/>
      <c r="H4810" s="60"/>
      <c r="I4810" s="60"/>
      <c r="J4810" s="60"/>
      <c r="K4810" s="60"/>
      <c r="M4810" s="61"/>
      <c r="N4810" s="61"/>
      <c r="O4810" s="62"/>
      <c r="P4810" s="125"/>
      <c r="W4810" s="62"/>
      <c r="X4810" s="62"/>
    </row>
    <row r="4811" spans="1:24" s="57" customFormat="1" x14ac:dyDescent="0.25">
      <c r="A4811" s="75"/>
      <c r="D4811" s="58"/>
      <c r="E4811" s="58"/>
      <c r="F4811" s="58"/>
      <c r="G4811" s="58"/>
      <c r="H4811" s="60"/>
      <c r="I4811" s="60"/>
      <c r="J4811" s="60"/>
      <c r="K4811" s="60"/>
      <c r="M4811" s="61"/>
      <c r="N4811" s="61"/>
      <c r="O4811" s="62"/>
      <c r="P4811" s="125"/>
      <c r="W4811" s="62"/>
      <c r="X4811" s="62"/>
    </row>
    <row r="4812" spans="1:24" s="57" customFormat="1" x14ac:dyDescent="0.25">
      <c r="A4812" s="75"/>
      <c r="D4812" s="58"/>
      <c r="E4812" s="58"/>
      <c r="F4812" s="58"/>
      <c r="G4812" s="58"/>
      <c r="H4812" s="60"/>
      <c r="I4812" s="60"/>
      <c r="J4812" s="60"/>
      <c r="K4812" s="60"/>
      <c r="M4812" s="61"/>
      <c r="N4812" s="61"/>
      <c r="O4812" s="62"/>
      <c r="P4812" s="125"/>
      <c r="W4812" s="62"/>
      <c r="X4812" s="62"/>
    </row>
    <row r="4813" spans="1:24" s="57" customFormat="1" x14ac:dyDescent="0.25">
      <c r="A4813" s="75"/>
      <c r="D4813" s="58"/>
      <c r="E4813" s="58"/>
      <c r="F4813" s="58"/>
      <c r="G4813" s="58"/>
      <c r="H4813" s="60"/>
      <c r="I4813" s="60"/>
      <c r="J4813" s="60"/>
      <c r="K4813" s="60"/>
      <c r="M4813" s="61"/>
      <c r="N4813" s="61"/>
      <c r="O4813" s="62"/>
      <c r="P4813" s="125"/>
      <c r="W4813" s="62"/>
      <c r="X4813" s="62"/>
    </row>
    <row r="4814" spans="1:24" s="57" customFormat="1" x14ac:dyDescent="0.25">
      <c r="A4814" s="75"/>
      <c r="D4814" s="58"/>
      <c r="E4814" s="58"/>
      <c r="F4814" s="58"/>
      <c r="G4814" s="58"/>
      <c r="H4814" s="60"/>
      <c r="I4814" s="60"/>
      <c r="J4814" s="60"/>
      <c r="K4814" s="60"/>
      <c r="M4814" s="61"/>
      <c r="N4814" s="61"/>
      <c r="O4814" s="62"/>
      <c r="P4814" s="125"/>
      <c r="W4814" s="62"/>
      <c r="X4814" s="62"/>
    </row>
    <row r="4815" spans="1:24" s="57" customFormat="1" x14ac:dyDescent="0.25">
      <c r="A4815" s="75"/>
      <c r="D4815" s="58"/>
      <c r="E4815" s="58"/>
      <c r="F4815" s="58"/>
      <c r="G4815" s="58"/>
      <c r="H4815" s="60"/>
      <c r="I4815" s="60"/>
      <c r="J4815" s="60"/>
      <c r="K4815" s="60"/>
      <c r="M4815" s="61"/>
      <c r="N4815" s="61"/>
      <c r="O4815" s="62"/>
      <c r="P4815" s="125"/>
      <c r="W4815" s="62"/>
      <c r="X4815" s="62"/>
    </row>
    <row r="4816" spans="1:24" s="57" customFormat="1" x14ac:dyDescent="0.25">
      <c r="A4816" s="75"/>
      <c r="D4816" s="58"/>
      <c r="E4816" s="58"/>
      <c r="F4816" s="58"/>
      <c r="G4816" s="58"/>
      <c r="H4816" s="60"/>
      <c r="I4816" s="60"/>
      <c r="J4816" s="60"/>
      <c r="K4816" s="60"/>
      <c r="M4816" s="61"/>
      <c r="N4816" s="61"/>
      <c r="O4816" s="62"/>
      <c r="P4816" s="125"/>
      <c r="W4816" s="62"/>
      <c r="X4816" s="62"/>
    </row>
    <row r="4817" spans="1:24" s="57" customFormat="1" x14ac:dyDescent="0.25">
      <c r="A4817" s="75"/>
      <c r="D4817" s="58"/>
      <c r="E4817" s="58"/>
      <c r="F4817" s="58"/>
      <c r="G4817" s="58"/>
      <c r="H4817" s="60"/>
      <c r="I4817" s="60"/>
      <c r="J4817" s="60"/>
      <c r="K4817" s="60"/>
      <c r="M4817" s="61"/>
      <c r="N4817" s="61"/>
      <c r="O4817" s="62"/>
      <c r="P4817" s="125"/>
      <c r="W4817" s="62"/>
      <c r="X4817" s="62"/>
    </row>
    <row r="4818" spans="1:24" s="57" customFormat="1" x14ac:dyDescent="0.25">
      <c r="A4818" s="75"/>
      <c r="D4818" s="58"/>
      <c r="E4818" s="58"/>
      <c r="F4818" s="58"/>
      <c r="G4818" s="58"/>
      <c r="H4818" s="60"/>
      <c r="I4818" s="60"/>
      <c r="J4818" s="60"/>
      <c r="K4818" s="60"/>
      <c r="M4818" s="61"/>
      <c r="N4818" s="61"/>
      <c r="O4818" s="62"/>
      <c r="P4818" s="125"/>
      <c r="W4818" s="62"/>
      <c r="X4818" s="62"/>
    </row>
    <row r="4819" spans="1:24" s="57" customFormat="1" x14ac:dyDescent="0.25">
      <c r="A4819" s="75"/>
      <c r="D4819" s="58"/>
      <c r="E4819" s="58"/>
      <c r="F4819" s="58"/>
      <c r="G4819" s="58"/>
      <c r="H4819" s="60"/>
      <c r="I4819" s="60"/>
      <c r="J4819" s="60"/>
      <c r="K4819" s="60"/>
      <c r="M4819" s="61"/>
      <c r="N4819" s="61"/>
      <c r="O4819" s="62"/>
      <c r="P4819" s="125"/>
      <c r="W4819" s="62"/>
      <c r="X4819" s="62"/>
    </row>
    <row r="4820" spans="1:24" s="57" customFormat="1" x14ac:dyDescent="0.25">
      <c r="A4820" s="75"/>
      <c r="D4820" s="58"/>
      <c r="E4820" s="58"/>
      <c r="F4820" s="58"/>
      <c r="G4820" s="58"/>
      <c r="H4820" s="60"/>
      <c r="I4820" s="60"/>
      <c r="J4820" s="60"/>
      <c r="K4820" s="60"/>
      <c r="M4820" s="61"/>
      <c r="N4820" s="61"/>
      <c r="O4820" s="62"/>
      <c r="P4820" s="125"/>
      <c r="W4820" s="62"/>
      <c r="X4820" s="62"/>
    </row>
    <row r="4821" spans="1:24" s="57" customFormat="1" x14ac:dyDescent="0.25">
      <c r="A4821" s="75"/>
      <c r="D4821" s="58"/>
      <c r="E4821" s="58"/>
      <c r="F4821" s="58"/>
      <c r="G4821" s="58"/>
      <c r="H4821" s="60"/>
      <c r="I4821" s="60"/>
      <c r="J4821" s="60"/>
      <c r="K4821" s="60"/>
      <c r="M4821" s="61"/>
      <c r="N4821" s="61"/>
      <c r="O4821" s="62"/>
      <c r="P4821" s="125"/>
      <c r="W4821" s="62"/>
      <c r="X4821" s="62"/>
    </row>
    <row r="4822" spans="1:24" s="57" customFormat="1" x14ac:dyDescent="0.25">
      <c r="A4822" s="75"/>
      <c r="D4822" s="58"/>
      <c r="E4822" s="58"/>
      <c r="F4822" s="58"/>
      <c r="G4822" s="58"/>
      <c r="H4822" s="60"/>
      <c r="I4822" s="60"/>
      <c r="J4822" s="60"/>
      <c r="K4822" s="60"/>
      <c r="M4822" s="61"/>
      <c r="N4822" s="61"/>
      <c r="O4822" s="62"/>
      <c r="P4822" s="125"/>
      <c r="W4822" s="62"/>
      <c r="X4822" s="62"/>
    </row>
    <row r="4823" spans="1:24" s="57" customFormat="1" x14ac:dyDescent="0.25">
      <c r="A4823" s="75"/>
      <c r="D4823" s="58"/>
      <c r="E4823" s="58"/>
      <c r="F4823" s="58"/>
      <c r="G4823" s="58"/>
      <c r="H4823" s="60"/>
      <c r="I4823" s="60"/>
      <c r="J4823" s="60"/>
      <c r="K4823" s="60"/>
      <c r="M4823" s="61"/>
      <c r="N4823" s="61"/>
      <c r="O4823" s="62"/>
      <c r="P4823" s="125"/>
      <c r="W4823" s="62"/>
      <c r="X4823" s="62"/>
    </row>
    <row r="4824" spans="1:24" s="57" customFormat="1" x14ac:dyDescent="0.25">
      <c r="A4824" s="75"/>
      <c r="D4824" s="58"/>
      <c r="E4824" s="58"/>
      <c r="F4824" s="58"/>
      <c r="G4824" s="58"/>
      <c r="H4824" s="60"/>
      <c r="I4824" s="60"/>
      <c r="J4824" s="60"/>
      <c r="K4824" s="60"/>
      <c r="M4824" s="61"/>
      <c r="N4824" s="61"/>
      <c r="O4824" s="62"/>
      <c r="P4824" s="125"/>
      <c r="W4824" s="62"/>
      <c r="X4824" s="62"/>
    </row>
    <row r="4825" spans="1:24" s="57" customFormat="1" x14ac:dyDescent="0.25">
      <c r="A4825" s="75"/>
      <c r="D4825" s="58"/>
      <c r="E4825" s="58"/>
      <c r="F4825" s="58"/>
      <c r="G4825" s="58"/>
      <c r="H4825" s="60"/>
      <c r="I4825" s="60"/>
      <c r="J4825" s="60"/>
      <c r="K4825" s="60"/>
      <c r="M4825" s="61"/>
      <c r="N4825" s="61"/>
      <c r="O4825" s="62"/>
      <c r="P4825" s="125"/>
      <c r="W4825" s="62"/>
      <c r="X4825" s="62"/>
    </row>
    <row r="4826" spans="1:24" s="57" customFormat="1" x14ac:dyDescent="0.25">
      <c r="A4826" s="75"/>
      <c r="D4826" s="58"/>
      <c r="E4826" s="58"/>
      <c r="F4826" s="58"/>
      <c r="G4826" s="58"/>
      <c r="H4826" s="60"/>
      <c r="I4826" s="60"/>
      <c r="J4826" s="60"/>
      <c r="K4826" s="60"/>
      <c r="M4826" s="61"/>
      <c r="N4826" s="61"/>
      <c r="O4826" s="62"/>
      <c r="P4826" s="125"/>
      <c r="W4826" s="62"/>
      <c r="X4826" s="62"/>
    </row>
    <row r="4827" spans="1:24" s="57" customFormat="1" x14ac:dyDescent="0.25">
      <c r="A4827" s="75"/>
      <c r="D4827" s="58"/>
      <c r="E4827" s="58"/>
      <c r="F4827" s="58"/>
      <c r="G4827" s="58"/>
      <c r="H4827" s="60"/>
      <c r="I4827" s="60"/>
      <c r="J4827" s="60"/>
      <c r="K4827" s="60"/>
      <c r="M4827" s="61"/>
      <c r="N4827" s="61"/>
      <c r="O4827" s="62"/>
      <c r="P4827" s="125"/>
      <c r="W4827" s="62"/>
      <c r="X4827" s="62"/>
    </row>
    <row r="4828" spans="1:24" s="57" customFormat="1" x14ac:dyDescent="0.25">
      <c r="A4828" s="75"/>
      <c r="D4828" s="58"/>
      <c r="E4828" s="58"/>
      <c r="F4828" s="58"/>
      <c r="G4828" s="58"/>
      <c r="H4828" s="60"/>
      <c r="I4828" s="60"/>
      <c r="J4828" s="60"/>
      <c r="K4828" s="60"/>
      <c r="M4828" s="61"/>
      <c r="N4828" s="61"/>
      <c r="O4828" s="62"/>
      <c r="P4828" s="125"/>
      <c r="W4828" s="62"/>
      <c r="X4828" s="62"/>
    </row>
    <row r="4829" spans="1:24" s="57" customFormat="1" x14ac:dyDescent="0.25">
      <c r="A4829" s="75"/>
      <c r="D4829" s="58"/>
      <c r="E4829" s="58"/>
      <c r="F4829" s="58"/>
      <c r="G4829" s="58"/>
      <c r="H4829" s="60"/>
      <c r="I4829" s="60"/>
      <c r="J4829" s="60"/>
      <c r="K4829" s="60"/>
      <c r="M4829" s="61"/>
      <c r="N4829" s="61"/>
      <c r="O4829" s="62"/>
      <c r="P4829" s="125"/>
      <c r="W4829" s="62"/>
      <c r="X4829" s="62"/>
    </row>
    <row r="4830" spans="1:24" s="57" customFormat="1" x14ac:dyDescent="0.25">
      <c r="A4830" s="75"/>
      <c r="D4830" s="58"/>
      <c r="E4830" s="58"/>
      <c r="F4830" s="58"/>
      <c r="G4830" s="58"/>
      <c r="H4830" s="60"/>
      <c r="I4830" s="60"/>
      <c r="J4830" s="60"/>
      <c r="K4830" s="60"/>
      <c r="M4830" s="61"/>
      <c r="N4830" s="61"/>
      <c r="O4830" s="62"/>
      <c r="P4830" s="125"/>
      <c r="W4830" s="62"/>
      <c r="X4830" s="62"/>
    </row>
    <row r="4831" spans="1:24" s="57" customFormat="1" x14ac:dyDescent="0.25">
      <c r="A4831" s="75"/>
      <c r="D4831" s="58"/>
      <c r="E4831" s="58"/>
      <c r="F4831" s="58"/>
      <c r="G4831" s="58"/>
      <c r="H4831" s="60"/>
      <c r="I4831" s="60"/>
      <c r="J4831" s="60"/>
      <c r="K4831" s="60"/>
      <c r="M4831" s="61"/>
      <c r="N4831" s="61"/>
      <c r="O4831" s="62"/>
      <c r="P4831" s="125"/>
      <c r="W4831" s="62"/>
      <c r="X4831" s="62"/>
    </row>
    <row r="4832" spans="1:24" s="57" customFormat="1" x14ac:dyDescent="0.25">
      <c r="A4832" s="75"/>
      <c r="D4832" s="58"/>
      <c r="E4832" s="58"/>
      <c r="F4832" s="58"/>
      <c r="G4832" s="58"/>
      <c r="H4832" s="60"/>
      <c r="I4832" s="60"/>
      <c r="J4832" s="60"/>
      <c r="K4832" s="60"/>
      <c r="M4832" s="61"/>
      <c r="N4832" s="61"/>
      <c r="O4832" s="62"/>
      <c r="P4832" s="125"/>
      <c r="W4832" s="62"/>
      <c r="X4832" s="62"/>
    </row>
    <row r="4833" spans="1:24" s="57" customFormat="1" x14ac:dyDescent="0.25">
      <c r="A4833" s="75"/>
      <c r="D4833" s="58"/>
      <c r="E4833" s="58"/>
      <c r="F4833" s="58"/>
      <c r="G4833" s="58"/>
      <c r="H4833" s="60"/>
      <c r="I4833" s="60"/>
      <c r="J4833" s="60"/>
      <c r="K4833" s="60"/>
      <c r="M4833" s="61"/>
      <c r="N4833" s="61"/>
      <c r="O4833" s="62"/>
      <c r="P4833" s="125"/>
      <c r="W4833" s="62"/>
      <c r="X4833" s="62"/>
    </row>
    <row r="4834" spans="1:24" s="57" customFormat="1" x14ac:dyDescent="0.25">
      <c r="A4834" s="75"/>
      <c r="D4834" s="58"/>
      <c r="E4834" s="58"/>
      <c r="F4834" s="58"/>
      <c r="G4834" s="58"/>
      <c r="H4834" s="60"/>
      <c r="I4834" s="60"/>
      <c r="J4834" s="60"/>
      <c r="K4834" s="60"/>
      <c r="M4834" s="61"/>
      <c r="N4834" s="61"/>
      <c r="O4834" s="62"/>
      <c r="P4834" s="125"/>
      <c r="W4834" s="62"/>
      <c r="X4834" s="62"/>
    </row>
    <row r="4835" spans="1:24" s="57" customFormat="1" x14ac:dyDescent="0.25">
      <c r="A4835" s="75"/>
      <c r="D4835" s="58"/>
      <c r="E4835" s="58"/>
      <c r="F4835" s="58"/>
      <c r="G4835" s="58"/>
      <c r="H4835" s="60"/>
      <c r="I4835" s="60"/>
      <c r="J4835" s="60"/>
      <c r="K4835" s="60"/>
      <c r="M4835" s="61"/>
      <c r="N4835" s="61"/>
      <c r="O4835" s="62"/>
      <c r="P4835" s="125"/>
      <c r="W4835" s="62"/>
      <c r="X4835" s="62"/>
    </row>
    <row r="4836" spans="1:24" s="57" customFormat="1" x14ac:dyDescent="0.25">
      <c r="A4836" s="75"/>
      <c r="D4836" s="58"/>
      <c r="E4836" s="58"/>
      <c r="F4836" s="58"/>
      <c r="G4836" s="58"/>
      <c r="H4836" s="60"/>
      <c r="I4836" s="60"/>
      <c r="J4836" s="60"/>
      <c r="K4836" s="60"/>
      <c r="M4836" s="61"/>
      <c r="N4836" s="61"/>
      <c r="O4836" s="62"/>
      <c r="P4836" s="125"/>
      <c r="W4836" s="62"/>
      <c r="X4836" s="62"/>
    </row>
    <row r="4837" spans="1:24" s="57" customFormat="1" x14ac:dyDescent="0.25">
      <c r="A4837" s="75"/>
      <c r="D4837" s="58"/>
      <c r="E4837" s="58"/>
      <c r="F4837" s="58"/>
      <c r="G4837" s="58"/>
      <c r="H4837" s="60"/>
      <c r="I4837" s="60"/>
      <c r="J4837" s="60"/>
      <c r="K4837" s="60"/>
      <c r="M4837" s="61"/>
      <c r="N4837" s="61"/>
      <c r="O4837" s="62"/>
      <c r="P4837" s="125"/>
      <c r="W4837" s="62"/>
      <c r="X4837" s="62"/>
    </row>
    <row r="4838" spans="1:24" s="57" customFormat="1" x14ac:dyDescent="0.25">
      <c r="A4838" s="75"/>
      <c r="D4838" s="58"/>
      <c r="E4838" s="58"/>
      <c r="F4838" s="58"/>
      <c r="G4838" s="58"/>
      <c r="H4838" s="60"/>
      <c r="I4838" s="60"/>
      <c r="J4838" s="60"/>
      <c r="K4838" s="60"/>
      <c r="M4838" s="61"/>
      <c r="N4838" s="61"/>
      <c r="O4838" s="62"/>
      <c r="P4838" s="125"/>
      <c r="W4838" s="62"/>
      <c r="X4838" s="62"/>
    </row>
    <row r="4839" spans="1:24" s="57" customFormat="1" x14ac:dyDescent="0.25">
      <c r="A4839" s="75"/>
      <c r="D4839" s="58"/>
      <c r="E4839" s="58"/>
      <c r="F4839" s="58"/>
      <c r="G4839" s="58"/>
      <c r="H4839" s="60"/>
      <c r="I4839" s="60"/>
      <c r="J4839" s="60"/>
      <c r="K4839" s="60"/>
      <c r="M4839" s="61"/>
      <c r="N4839" s="61"/>
      <c r="O4839" s="62"/>
      <c r="P4839" s="125"/>
      <c r="W4839" s="62"/>
      <c r="X4839" s="62"/>
    </row>
    <row r="4840" spans="1:24" s="57" customFormat="1" x14ac:dyDescent="0.25">
      <c r="A4840" s="75"/>
      <c r="D4840" s="58"/>
      <c r="E4840" s="58"/>
      <c r="F4840" s="58"/>
      <c r="G4840" s="58"/>
      <c r="H4840" s="60"/>
      <c r="I4840" s="60"/>
      <c r="J4840" s="60"/>
      <c r="K4840" s="60"/>
      <c r="M4840" s="61"/>
      <c r="N4840" s="61"/>
      <c r="O4840" s="62"/>
      <c r="P4840" s="125"/>
      <c r="W4840" s="62"/>
      <c r="X4840" s="62"/>
    </row>
    <row r="4841" spans="1:24" s="57" customFormat="1" x14ac:dyDescent="0.25">
      <c r="A4841" s="75"/>
      <c r="D4841" s="58"/>
      <c r="E4841" s="58"/>
      <c r="F4841" s="58"/>
      <c r="G4841" s="58"/>
      <c r="H4841" s="60"/>
      <c r="I4841" s="60"/>
      <c r="J4841" s="60"/>
      <c r="K4841" s="60"/>
      <c r="M4841" s="61"/>
      <c r="N4841" s="61"/>
      <c r="O4841" s="62"/>
      <c r="P4841" s="125"/>
      <c r="W4841" s="62"/>
      <c r="X4841" s="62"/>
    </row>
    <row r="4842" spans="1:24" s="57" customFormat="1" x14ac:dyDescent="0.25">
      <c r="A4842" s="75"/>
      <c r="D4842" s="58"/>
      <c r="E4842" s="58"/>
      <c r="F4842" s="58"/>
      <c r="G4842" s="58"/>
      <c r="H4842" s="60"/>
      <c r="I4842" s="60"/>
      <c r="J4842" s="60"/>
      <c r="K4842" s="60"/>
      <c r="M4842" s="61"/>
      <c r="N4842" s="61"/>
      <c r="O4842" s="62"/>
      <c r="P4842" s="125"/>
      <c r="W4842" s="62"/>
      <c r="X4842" s="62"/>
    </row>
    <row r="4843" spans="1:24" s="57" customFormat="1" x14ac:dyDescent="0.25">
      <c r="A4843" s="75"/>
      <c r="D4843" s="58"/>
      <c r="E4843" s="58"/>
      <c r="F4843" s="58"/>
      <c r="G4843" s="58"/>
      <c r="H4843" s="60"/>
      <c r="I4843" s="60"/>
      <c r="J4843" s="60"/>
      <c r="K4843" s="60"/>
      <c r="M4843" s="61"/>
      <c r="N4843" s="61"/>
      <c r="O4843" s="62"/>
      <c r="P4843" s="125"/>
      <c r="W4843" s="62"/>
      <c r="X4843" s="62"/>
    </row>
    <row r="4844" spans="1:24" s="57" customFormat="1" x14ac:dyDescent="0.25">
      <c r="A4844" s="75"/>
      <c r="D4844" s="58"/>
      <c r="E4844" s="58"/>
      <c r="F4844" s="58"/>
      <c r="G4844" s="58"/>
      <c r="H4844" s="60"/>
      <c r="I4844" s="60"/>
      <c r="J4844" s="60"/>
      <c r="K4844" s="60"/>
      <c r="M4844" s="61"/>
      <c r="N4844" s="61"/>
      <c r="O4844" s="62"/>
      <c r="P4844" s="125"/>
      <c r="W4844" s="62"/>
      <c r="X4844" s="62"/>
    </row>
    <row r="4845" spans="1:24" s="57" customFormat="1" x14ac:dyDescent="0.25">
      <c r="A4845" s="75"/>
      <c r="D4845" s="58"/>
      <c r="E4845" s="58"/>
      <c r="F4845" s="58"/>
      <c r="G4845" s="58"/>
      <c r="H4845" s="60"/>
      <c r="I4845" s="60"/>
      <c r="J4845" s="60"/>
      <c r="K4845" s="60"/>
      <c r="M4845" s="61"/>
      <c r="N4845" s="61"/>
      <c r="O4845" s="62"/>
      <c r="P4845" s="125"/>
      <c r="W4845" s="62"/>
      <c r="X4845" s="62"/>
    </row>
    <row r="4846" spans="1:24" s="57" customFormat="1" x14ac:dyDescent="0.25">
      <c r="A4846" s="75"/>
      <c r="D4846" s="58"/>
      <c r="E4846" s="58"/>
      <c r="F4846" s="58"/>
      <c r="G4846" s="58"/>
      <c r="H4846" s="60"/>
      <c r="I4846" s="60"/>
      <c r="J4846" s="60"/>
      <c r="K4846" s="60"/>
      <c r="M4846" s="61"/>
      <c r="N4846" s="61"/>
      <c r="O4846" s="62"/>
      <c r="P4846" s="125"/>
      <c r="W4846" s="62"/>
      <c r="X4846" s="62"/>
    </row>
    <row r="4847" spans="1:24" s="57" customFormat="1" x14ac:dyDescent="0.25">
      <c r="A4847" s="75"/>
      <c r="D4847" s="58"/>
      <c r="E4847" s="58"/>
      <c r="F4847" s="58"/>
      <c r="G4847" s="58"/>
      <c r="H4847" s="60"/>
      <c r="I4847" s="60"/>
      <c r="J4847" s="60"/>
      <c r="K4847" s="60"/>
      <c r="M4847" s="61"/>
      <c r="N4847" s="61"/>
      <c r="O4847" s="62"/>
      <c r="P4847" s="125"/>
      <c r="W4847" s="62"/>
      <c r="X4847" s="62"/>
    </row>
    <row r="4848" spans="1:24" s="57" customFormat="1" x14ac:dyDescent="0.25">
      <c r="A4848" s="75"/>
      <c r="D4848" s="58"/>
      <c r="E4848" s="58"/>
      <c r="F4848" s="58"/>
      <c r="G4848" s="58"/>
      <c r="H4848" s="60"/>
      <c r="I4848" s="60"/>
      <c r="J4848" s="60"/>
      <c r="K4848" s="60"/>
      <c r="M4848" s="61"/>
      <c r="N4848" s="61"/>
      <c r="O4848" s="62"/>
      <c r="P4848" s="125"/>
      <c r="W4848" s="62"/>
      <c r="X4848" s="62"/>
    </row>
    <row r="4849" spans="1:24" s="57" customFormat="1" x14ac:dyDescent="0.25">
      <c r="A4849" s="75"/>
      <c r="D4849" s="58"/>
      <c r="E4849" s="58"/>
      <c r="F4849" s="58"/>
      <c r="G4849" s="58"/>
      <c r="H4849" s="60"/>
      <c r="I4849" s="60"/>
      <c r="J4849" s="60"/>
      <c r="K4849" s="60"/>
      <c r="M4849" s="61"/>
      <c r="N4849" s="61"/>
      <c r="O4849" s="62"/>
      <c r="P4849" s="125"/>
      <c r="W4849" s="62"/>
      <c r="X4849" s="62"/>
    </row>
    <row r="4850" spans="1:24" s="57" customFormat="1" x14ac:dyDescent="0.25">
      <c r="A4850" s="75"/>
      <c r="D4850" s="58"/>
      <c r="E4850" s="58"/>
      <c r="F4850" s="58"/>
      <c r="G4850" s="58"/>
      <c r="H4850" s="60"/>
      <c r="I4850" s="60"/>
      <c r="J4850" s="60"/>
      <c r="K4850" s="60"/>
      <c r="M4850" s="61"/>
      <c r="N4850" s="61"/>
      <c r="O4850" s="62"/>
      <c r="P4850" s="125"/>
      <c r="W4850" s="62"/>
      <c r="X4850" s="62"/>
    </row>
    <row r="4851" spans="1:24" s="57" customFormat="1" x14ac:dyDescent="0.25">
      <c r="A4851" s="75"/>
      <c r="D4851" s="58"/>
      <c r="E4851" s="58"/>
      <c r="F4851" s="58"/>
      <c r="G4851" s="58"/>
      <c r="H4851" s="60"/>
      <c r="I4851" s="60"/>
      <c r="J4851" s="60"/>
      <c r="K4851" s="60"/>
      <c r="M4851" s="61"/>
      <c r="N4851" s="61"/>
      <c r="O4851" s="62"/>
      <c r="P4851" s="125"/>
      <c r="W4851" s="62"/>
      <c r="X4851" s="62"/>
    </row>
    <row r="4852" spans="1:24" s="57" customFormat="1" x14ac:dyDescent="0.25">
      <c r="A4852" s="75"/>
      <c r="D4852" s="58"/>
      <c r="E4852" s="58"/>
      <c r="F4852" s="58"/>
      <c r="G4852" s="58"/>
      <c r="H4852" s="60"/>
      <c r="I4852" s="60"/>
      <c r="J4852" s="60"/>
      <c r="K4852" s="60"/>
      <c r="M4852" s="61"/>
      <c r="N4852" s="61"/>
      <c r="O4852" s="62"/>
      <c r="P4852" s="125"/>
      <c r="W4852" s="62"/>
      <c r="X4852" s="62"/>
    </row>
    <row r="4853" spans="1:24" s="57" customFormat="1" x14ac:dyDescent="0.25">
      <c r="A4853" s="75"/>
      <c r="D4853" s="58"/>
      <c r="E4853" s="58"/>
      <c r="F4853" s="58"/>
      <c r="G4853" s="58"/>
      <c r="H4853" s="60"/>
      <c r="I4853" s="60"/>
      <c r="J4853" s="60"/>
      <c r="K4853" s="60"/>
      <c r="M4853" s="61"/>
      <c r="N4853" s="61"/>
      <c r="O4853" s="62"/>
      <c r="P4853" s="125"/>
      <c r="W4853" s="62"/>
      <c r="X4853" s="62"/>
    </row>
    <row r="4854" spans="1:24" s="57" customFormat="1" x14ac:dyDescent="0.25">
      <c r="A4854" s="75"/>
      <c r="D4854" s="58"/>
      <c r="E4854" s="58"/>
      <c r="F4854" s="58"/>
      <c r="G4854" s="58"/>
      <c r="H4854" s="60"/>
      <c r="I4854" s="60"/>
      <c r="J4854" s="60"/>
      <c r="K4854" s="60"/>
      <c r="M4854" s="61"/>
      <c r="N4854" s="61"/>
      <c r="O4854" s="62"/>
      <c r="P4854" s="125"/>
      <c r="W4854" s="62"/>
      <c r="X4854" s="62"/>
    </row>
    <row r="4855" spans="1:24" s="57" customFormat="1" x14ac:dyDescent="0.25">
      <c r="A4855" s="75"/>
      <c r="D4855" s="58"/>
      <c r="E4855" s="58"/>
      <c r="F4855" s="58"/>
      <c r="G4855" s="58"/>
      <c r="H4855" s="60"/>
      <c r="I4855" s="60"/>
      <c r="J4855" s="60"/>
      <c r="K4855" s="60"/>
      <c r="M4855" s="61"/>
      <c r="N4855" s="61"/>
      <c r="O4855" s="62"/>
      <c r="P4855" s="125"/>
      <c r="W4855" s="62"/>
      <c r="X4855" s="62"/>
    </row>
    <row r="4856" spans="1:24" s="57" customFormat="1" x14ac:dyDescent="0.25">
      <c r="A4856" s="75"/>
      <c r="D4856" s="58"/>
      <c r="E4856" s="58"/>
      <c r="F4856" s="58"/>
      <c r="G4856" s="58"/>
      <c r="H4856" s="60"/>
      <c r="I4856" s="60"/>
      <c r="J4856" s="60"/>
      <c r="K4856" s="60"/>
      <c r="M4856" s="61"/>
      <c r="N4856" s="61"/>
      <c r="O4856" s="62"/>
      <c r="P4856" s="125"/>
      <c r="W4856" s="62"/>
      <c r="X4856" s="62"/>
    </row>
    <row r="4857" spans="1:24" s="57" customFormat="1" x14ac:dyDescent="0.25">
      <c r="A4857" s="75"/>
      <c r="D4857" s="58"/>
      <c r="E4857" s="58"/>
      <c r="F4857" s="58"/>
      <c r="G4857" s="58"/>
      <c r="H4857" s="60"/>
      <c r="I4857" s="60"/>
      <c r="J4857" s="60"/>
      <c r="K4857" s="60"/>
      <c r="M4857" s="61"/>
      <c r="N4857" s="61"/>
      <c r="O4857" s="62"/>
      <c r="P4857" s="125"/>
      <c r="W4857" s="62"/>
      <c r="X4857" s="62"/>
    </row>
    <row r="4858" spans="1:24" s="57" customFormat="1" x14ac:dyDescent="0.25">
      <c r="A4858" s="75"/>
      <c r="D4858" s="58"/>
      <c r="E4858" s="58"/>
      <c r="F4858" s="58"/>
      <c r="G4858" s="58"/>
      <c r="H4858" s="60"/>
      <c r="I4858" s="60"/>
      <c r="J4858" s="60"/>
      <c r="K4858" s="60"/>
      <c r="M4858" s="61"/>
      <c r="N4858" s="61"/>
      <c r="O4858" s="62"/>
      <c r="P4858" s="125"/>
      <c r="W4858" s="62"/>
      <c r="X4858" s="62"/>
    </row>
    <row r="4859" spans="1:24" s="57" customFormat="1" x14ac:dyDescent="0.25">
      <c r="A4859" s="75"/>
      <c r="D4859" s="58"/>
      <c r="E4859" s="58"/>
      <c r="F4859" s="58"/>
      <c r="G4859" s="58"/>
      <c r="H4859" s="60"/>
      <c r="I4859" s="60"/>
      <c r="J4859" s="60"/>
      <c r="K4859" s="60"/>
      <c r="M4859" s="61"/>
      <c r="N4859" s="61"/>
      <c r="O4859" s="62"/>
      <c r="P4859" s="125"/>
      <c r="W4859" s="62"/>
      <c r="X4859" s="62"/>
    </row>
    <row r="4860" spans="1:24" s="57" customFormat="1" x14ac:dyDescent="0.25">
      <c r="A4860" s="75"/>
      <c r="D4860" s="58"/>
      <c r="E4860" s="58"/>
      <c r="F4860" s="58"/>
      <c r="G4860" s="58"/>
      <c r="H4860" s="60"/>
      <c r="I4860" s="60"/>
      <c r="J4860" s="60"/>
      <c r="K4860" s="60"/>
      <c r="M4860" s="61"/>
      <c r="N4860" s="61"/>
      <c r="O4860" s="62"/>
      <c r="P4860" s="125"/>
      <c r="W4860" s="62"/>
      <c r="X4860" s="62"/>
    </row>
    <row r="4861" spans="1:24" s="57" customFormat="1" x14ac:dyDescent="0.25">
      <c r="A4861" s="75"/>
      <c r="D4861" s="58"/>
      <c r="E4861" s="58"/>
      <c r="F4861" s="58"/>
      <c r="G4861" s="58"/>
      <c r="H4861" s="60"/>
      <c r="I4861" s="60"/>
      <c r="J4861" s="60"/>
      <c r="K4861" s="60"/>
      <c r="M4861" s="61"/>
      <c r="N4861" s="61"/>
      <c r="O4861" s="62"/>
      <c r="P4861" s="125"/>
      <c r="W4861" s="62"/>
      <c r="X4861" s="62"/>
    </row>
    <row r="4862" spans="1:24" s="57" customFormat="1" x14ac:dyDescent="0.25">
      <c r="A4862" s="75"/>
      <c r="D4862" s="58"/>
      <c r="E4862" s="58"/>
      <c r="F4862" s="58"/>
      <c r="G4862" s="58"/>
      <c r="H4862" s="60"/>
      <c r="I4862" s="60"/>
      <c r="J4862" s="60"/>
      <c r="K4862" s="60"/>
      <c r="M4862" s="61"/>
      <c r="N4862" s="61"/>
      <c r="O4862" s="62"/>
      <c r="P4862" s="125"/>
      <c r="W4862" s="62"/>
      <c r="X4862" s="62"/>
    </row>
    <row r="4863" spans="1:24" s="57" customFormat="1" x14ac:dyDescent="0.25">
      <c r="A4863" s="75"/>
      <c r="D4863" s="58"/>
      <c r="E4863" s="58"/>
      <c r="F4863" s="58"/>
      <c r="G4863" s="58"/>
      <c r="H4863" s="60"/>
      <c r="I4863" s="60"/>
      <c r="J4863" s="60"/>
      <c r="K4863" s="60"/>
      <c r="M4863" s="61"/>
      <c r="N4863" s="61"/>
      <c r="O4863" s="62"/>
      <c r="P4863" s="125"/>
      <c r="W4863" s="62"/>
      <c r="X4863" s="62"/>
    </row>
    <row r="4864" spans="1:24" s="57" customFormat="1" x14ac:dyDescent="0.25">
      <c r="A4864" s="75"/>
      <c r="D4864" s="58"/>
      <c r="E4864" s="58"/>
      <c r="F4864" s="58"/>
      <c r="G4864" s="58"/>
      <c r="H4864" s="60"/>
      <c r="I4864" s="60"/>
      <c r="J4864" s="60"/>
      <c r="K4864" s="60"/>
      <c r="M4864" s="61"/>
      <c r="N4864" s="61"/>
      <c r="O4864" s="62"/>
      <c r="P4864" s="125"/>
      <c r="W4864" s="62"/>
      <c r="X4864" s="62"/>
    </row>
    <row r="4865" spans="1:24" s="57" customFormat="1" x14ac:dyDescent="0.25">
      <c r="A4865" s="75"/>
      <c r="D4865" s="58"/>
      <c r="E4865" s="58"/>
      <c r="F4865" s="58"/>
      <c r="G4865" s="58"/>
      <c r="H4865" s="60"/>
      <c r="I4865" s="60"/>
      <c r="J4865" s="60"/>
      <c r="K4865" s="60"/>
      <c r="M4865" s="61"/>
      <c r="N4865" s="61"/>
      <c r="O4865" s="62"/>
      <c r="P4865" s="125"/>
      <c r="W4865" s="62"/>
      <c r="X4865" s="62"/>
    </row>
    <row r="4866" spans="1:24" s="57" customFormat="1" x14ac:dyDescent="0.25">
      <c r="A4866" s="75"/>
      <c r="D4866" s="58"/>
      <c r="E4866" s="58"/>
      <c r="F4866" s="58"/>
      <c r="G4866" s="58"/>
      <c r="H4866" s="60"/>
      <c r="I4866" s="60"/>
      <c r="J4866" s="60"/>
      <c r="K4866" s="60"/>
      <c r="M4866" s="61"/>
      <c r="N4866" s="61"/>
      <c r="O4866" s="62"/>
      <c r="P4866" s="125"/>
      <c r="W4866" s="62"/>
      <c r="X4866" s="62"/>
    </row>
    <row r="4867" spans="1:24" s="57" customFormat="1" x14ac:dyDescent="0.25">
      <c r="A4867" s="75"/>
      <c r="D4867" s="58"/>
      <c r="E4867" s="58"/>
      <c r="F4867" s="58"/>
      <c r="G4867" s="58"/>
      <c r="H4867" s="60"/>
      <c r="I4867" s="60"/>
      <c r="J4867" s="60"/>
      <c r="K4867" s="60"/>
      <c r="M4867" s="61"/>
      <c r="N4867" s="61"/>
      <c r="O4867" s="62"/>
      <c r="P4867" s="125"/>
      <c r="W4867" s="62"/>
      <c r="X4867" s="62"/>
    </row>
    <row r="4868" spans="1:24" s="57" customFormat="1" x14ac:dyDescent="0.25">
      <c r="A4868" s="75"/>
      <c r="D4868" s="58"/>
      <c r="E4868" s="58"/>
      <c r="F4868" s="58"/>
      <c r="G4868" s="58"/>
      <c r="H4868" s="60"/>
      <c r="I4868" s="60"/>
      <c r="J4868" s="60"/>
      <c r="K4868" s="60"/>
      <c r="M4868" s="61"/>
      <c r="N4868" s="61"/>
      <c r="O4868" s="62"/>
      <c r="P4868" s="125"/>
      <c r="W4868" s="62"/>
      <c r="X4868" s="62"/>
    </row>
    <row r="4869" spans="1:24" s="57" customFormat="1" x14ac:dyDescent="0.25">
      <c r="A4869" s="75"/>
      <c r="D4869" s="58"/>
      <c r="E4869" s="58"/>
      <c r="F4869" s="58"/>
      <c r="G4869" s="58"/>
      <c r="H4869" s="60"/>
      <c r="I4869" s="60"/>
      <c r="J4869" s="60"/>
      <c r="K4869" s="60"/>
      <c r="M4869" s="61"/>
      <c r="N4869" s="61"/>
      <c r="O4869" s="62"/>
      <c r="P4869" s="125"/>
      <c r="W4869" s="62"/>
      <c r="X4869" s="62"/>
    </row>
    <row r="4870" spans="1:24" s="57" customFormat="1" x14ac:dyDescent="0.25">
      <c r="A4870" s="75"/>
      <c r="D4870" s="58"/>
      <c r="E4870" s="58"/>
      <c r="F4870" s="58"/>
      <c r="G4870" s="58"/>
      <c r="H4870" s="60"/>
      <c r="I4870" s="60"/>
      <c r="J4870" s="60"/>
      <c r="K4870" s="60"/>
      <c r="M4870" s="61"/>
      <c r="N4870" s="61"/>
      <c r="O4870" s="62"/>
      <c r="P4870" s="125"/>
      <c r="W4870" s="62"/>
      <c r="X4870" s="62"/>
    </row>
    <row r="4871" spans="1:24" s="57" customFormat="1" x14ac:dyDescent="0.25">
      <c r="A4871" s="75"/>
      <c r="D4871" s="58"/>
      <c r="E4871" s="58"/>
      <c r="F4871" s="58"/>
      <c r="G4871" s="58"/>
      <c r="H4871" s="60"/>
      <c r="I4871" s="60"/>
      <c r="J4871" s="60"/>
      <c r="K4871" s="60"/>
      <c r="M4871" s="61"/>
      <c r="N4871" s="61"/>
      <c r="O4871" s="62"/>
      <c r="P4871" s="125"/>
      <c r="W4871" s="62"/>
      <c r="X4871" s="62"/>
    </row>
    <row r="4872" spans="1:24" s="57" customFormat="1" x14ac:dyDescent="0.25">
      <c r="A4872" s="75"/>
      <c r="D4872" s="58"/>
      <c r="E4872" s="58"/>
      <c r="F4872" s="58"/>
      <c r="G4872" s="58"/>
      <c r="H4872" s="60"/>
      <c r="I4872" s="60"/>
      <c r="J4872" s="60"/>
      <c r="K4872" s="60"/>
      <c r="M4872" s="61"/>
      <c r="N4872" s="61"/>
      <c r="O4872" s="62"/>
      <c r="P4872" s="125"/>
      <c r="W4872" s="62"/>
      <c r="X4872" s="62"/>
    </row>
    <row r="4873" spans="1:24" s="57" customFormat="1" x14ac:dyDescent="0.25">
      <c r="A4873" s="75"/>
      <c r="D4873" s="58"/>
      <c r="E4873" s="58"/>
      <c r="F4873" s="58"/>
      <c r="G4873" s="58"/>
      <c r="H4873" s="60"/>
      <c r="I4873" s="60"/>
      <c r="J4873" s="60"/>
      <c r="K4873" s="60"/>
      <c r="M4873" s="61"/>
      <c r="N4873" s="61"/>
      <c r="O4873" s="62"/>
      <c r="P4873" s="125"/>
      <c r="W4873" s="62"/>
      <c r="X4873" s="62"/>
    </row>
    <row r="4874" spans="1:24" s="57" customFormat="1" x14ac:dyDescent="0.25">
      <c r="A4874" s="75"/>
      <c r="D4874" s="58"/>
      <c r="E4874" s="58"/>
      <c r="F4874" s="58"/>
      <c r="G4874" s="58"/>
      <c r="H4874" s="60"/>
      <c r="I4874" s="60"/>
      <c r="J4874" s="60"/>
      <c r="K4874" s="60"/>
      <c r="M4874" s="61"/>
      <c r="N4874" s="61"/>
      <c r="O4874" s="62"/>
      <c r="P4874" s="125"/>
      <c r="W4874" s="62"/>
      <c r="X4874" s="62"/>
    </row>
    <row r="4875" spans="1:24" s="57" customFormat="1" x14ac:dyDescent="0.25">
      <c r="A4875" s="75"/>
      <c r="D4875" s="58"/>
      <c r="E4875" s="58"/>
      <c r="F4875" s="58"/>
      <c r="G4875" s="58"/>
      <c r="H4875" s="60"/>
      <c r="I4875" s="60"/>
      <c r="J4875" s="60"/>
      <c r="K4875" s="60"/>
      <c r="M4875" s="61"/>
      <c r="N4875" s="61"/>
      <c r="O4875" s="62"/>
      <c r="P4875" s="125"/>
      <c r="W4875" s="62"/>
      <c r="X4875" s="62"/>
    </row>
    <row r="4876" spans="1:24" s="57" customFormat="1" x14ac:dyDescent="0.25">
      <c r="A4876" s="75"/>
      <c r="D4876" s="58"/>
      <c r="E4876" s="58"/>
      <c r="F4876" s="58"/>
      <c r="G4876" s="58"/>
      <c r="H4876" s="60"/>
      <c r="I4876" s="60"/>
      <c r="J4876" s="60"/>
      <c r="K4876" s="60"/>
      <c r="M4876" s="61"/>
      <c r="N4876" s="61"/>
      <c r="O4876" s="62"/>
      <c r="P4876" s="125"/>
      <c r="W4876" s="62"/>
      <c r="X4876" s="62"/>
    </row>
    <row r="4877" spans="1:24" s="57" customFormat="1" x14ac:dyDescent="0.25">
      <c r="A4877" s="75"/>
      <c r="D4877" s="58"/>
      <c r="E4877" s="58"/>
      <c r="F4877" s="58"/>
      <c r="G4877" s="58"/>
      <c r="H4877" s="60"/>
      <c r="I4877" s="60"/>
      <c r="J4877" s="60"/>
      <c r="K4877" s="60"/>
      <c r="M4877" s="61"/>
      <c r="N4877" s="61"/>
      <c r="O4877" s="62"/>
      <c r="P4877" s="125"/>
      <c r="W4877" s="62"/>
      <c r="X4877" s="62"/>
    </row>
    <row r="4878" spans="1:24" s="57" customFormat="1" x14ac:dyDescent="0.25">
      <c r="A4878" s="75"/>
      <c r="D4878" s="58"/>
      <c r="E4878" s="58"/>
      <c r="F4878" s="58"/>
      <c r="G4878" s="58"/>
      <c r="H4878" s="60"/>
      <c r="I4878" s="60"/>
      <c r="J4878" s="60"/>
      <c r="K4878" s="60"/>
      <c r="M4878" s="61"/>
      <c r="N4878" s="61"/>
      <c r="O4878" s="62"/>
      <c r="P4878" s="125"/>
      <c r="W4878" s="62"/>
      <c r="X4878" s="62"/>
    </row>
    <row r="4879" spans="1:24" s="57" customFormat="1" x14ac:dyDescent="0.25">
      <c r="A4879" s="75"/>
      <c r="D4879" s="58"/>
      <c r="E4879" s="58"/>
      <c r="F4879" s="58"/>
      <c r="G4879" s="58"/>
      <c r="H4879" s="60"/>
      <c r="I4879" s="60"/>
      <c r="J4879" s="60"/>
      <c r="K4879" s="60"/>
      <c r="M4879" s="61"/>
      <c r="N4879" s="61"/>
      <c r="O4879" s="62"/>
      <c r="P4879" s="125"/>
      <c r="W4879" s="62"/>
      <c r="X4879" s="62"/>
    </row>
    <row r="4880" spans="1:24" s="57" customFormat="1" x14ac:dyDescent="0.25">
      <c r="A4880" s="75"/>
      <c r="D4880" s="58"/>
      <c r="E4880" s="58"/>
      <c r="F4880" s="58"/>
      <c r="G4880" s="58"/>
      <c r="H4880" s="60"/>
      <c r="I4880" s="60"/>
      <c r="J4880" s="60"/>
      <c r="K4880" s="60"/>
      <c r="M4880" s="61"/>
      <c r="N4880" s="61"/>
      <c r="O4880" s="62"/>
      <c r="P4880" s="125"/>
      <c r="W4880" s="62"/>
      <c r="X4880" s="62"/>
    </row>
    <row r="4881" spans="1:24" s="57" customFormat="1" x14ac:dyDescent="0.25">
      <c r="A4881" s="75"/>
      <c r="D4881" s="58"/>
      <c r="E4881" s="58"/>
      <c r="F4881" s="58"/>
      <c r="G4881" s="58"/>
      <c r="H4881" s="60"/>
      <c r="I4881" s="60"/>
      <c r="J4881" s="60"/>
      <c r="K4881" s="60"/>
      <c r="M4881" s="61"/>
      <c r="N4881" s="61"/>
      <c r="O4881" s="62"/>
      <c r="P4881" s="125"/>
      <c r="W4881" s="62"/>
      <c r="X4881" s="62"/>
    </row>
    <row r="4882" spans="1:24" s="57" customFormat="1" x14ac:dyDescent="0.25">
      <c r="A4882" s="75"/>
      <c r="D4882" s="58"/>
      <c r="E4882" s="58"/>
      <c r="F4882" s="58"/>
      <c r="G4882" s="58"/>
      <c r="H4882" s="60"/>
      <c r="I4882" s="60"/>
      <c r="J4882" s="60"/>
      <c r="K4882" s="60"/>
      <c r="M4882" s="61"/>
      <c r="N4882" s="61"/>
      <c r="O4882" s="62"/>
      <c r="P4882" s="125"/>
      <c r="W4882" s="62"/>
      <c r="X4882" s="62"/>
    </row>
    <row r="4883" spans="1:24" s="57" customFormat="1" x14ac:dyDescent="0.25">
      <c r="A4883" s="75"/>
      <c r="D4883" s="58"/>
      <c r="E4883" s="58"/>
      <c r="F4883" s="58"/>
      <c r="G4883" s="58"/>
      <c r="H4883" s="60"/>
      <c r="I4883" s="60"/>
      <c r="J4883" s="60"/>
      <c r="K4883" s="60"/>
      <c r="M4883" s="61"/>
      <c r="N4883" s="61"/>
      <c r="O4883" s="62"/>
      <c r="P4883" s="125"/>
      <c r="W4883" s="62"/>
      <c r="X4883" s="62"/>
    </row>
    <row r="4884" spans="1:24" s="57" customFormat="1" x14ac:dyDescent="0.25">
      <c r="A4884" s="75"/>
      <c r="D4884" s="58"/>
      <c r="E4884" s="58"/>
      <c r="F4884" s="58"/>
      <c r="G4884" s="58"/>
      <c r="H4884" s="60"/>
      <c r="I4884" s="60"/>
      <c r="J4884" s="60"/>
      <c r="K4884" s="60"/>
      <c r="M4884" s="61"/>
      <c r="N4884" s="61"/>
      <c r="O4884" s="62"/>
      <c r="P4884" s="125"/>
      <c r="W4884" s="62"/>
      <c r="X4884" s="62"/>
    </row>
    <row r="4885" spans="1:24" s="57" customFormat="1" x14ac:dyDescent="0.25">
      <c r="A4885" s="75"/>
      <c r="D4885" s="58"/>
      <c r="E4885" s="58"/>
      <c r="F4885" s="58"/>
      <c r="G4885" s="58"/>
      <c r="H4885" s="60"/>
      <c r="I4885" s="60"/>
      <c r="J4885" s="60"/>
      <c r="K4885" s="60"/>
      <c r="M4885" s="61"/>
      <c r="N4885" s="61"/>
      <c r="O4885" s="62"/>
      <c r="P4885" s="125"/>
      <c r="W4885" s="62"/>
      <c r="X4885" s="62"/>
    </row>
    <row r="4886" spans="1:24" s="57" customFormat="1" x14ac:dyDescent="0.25">
      <c r="A4886" s="75"/>
      <c r="D4886" s="58"/>
      <c r="E4886" s="58"/>
      <c r="F4886" s="58"/>
      <c r="G4886" s="58"/>
      <c r="H4886" s="60"/>
      <c r="I4886" s="60"/>
      <c r="J4886" s="60"/>
      <c r="K4886" s="60"/>
      <c r="M4886" s="61"/>
      <c r="N4886" s="61"/>
      <c r="O4886" s="62"/>
      <c r="P4886" s="125"/>
      <c r="W4886" s="62"/>
      <c r="X4886" s="62"/>
    </row>
    <row r="4887" spans="1:24" s="57" customFormat="1" x14ac:dyDescent="0.25">
      <c r="A4887" s="75"/>
      <c r="D4887" s="58"/>
      <c r="E4887" s="58"/>
      <c r="F4887" s="58"/>
      <c r="G4887" s="58"/>
      <c r="H4887" s="60"/>
      <c r="I4887" s="60"/>
      <c r="J4887" s="60"/>
      <c r="K4887" s="60"/>
      <c r="M4887" s="61"/>
      <c r="N4887" s="61"/>
      <c r="O4887" s="62"/>
      <c r="P4887" s="125"/>
      <c r="W4887" s="62"/>
      <c r="X4887" s="62"/>
    </row>
    <row r="4888" spans="1:24" s="57" customFormat="1" x14ac:dyDescent="0.25">
      <c r="A4888" s="75"/>
      <c r="D4888" s="58"/>
      <c r="E4888" s="58"/>
      <c r="F4888" s="58"/>
      <c r="G4888" s="58"/>
      <c r="H4888" s="60"/>
      <c r="I4888" s="60"/>
      <c r="J4888" s="60"/>
      <c r="K4888" s="60"/>
      <c r="M4888" s="61"/>
      <c r="N4888" s="61"/>
      <c r="O4888" s="62"/>
      <c r="P4888" s="125"/>
      <c r="W4888" s="62"/>
      <c r="X4888" s="62"/>
    </row>
    <row r="4889" spans="1:24" s="57" customFormat="1" x14ac:dyDescent="0.25">
      <c r="A4889" s="75"/>
      <c r="D4889" s="58"/>
      <c r="E4889" s="58"/>
      <c r="F4889" s="58"/>
      <c r="G4889" s="58"/>
      <c r="H4889" s="60"/>
      <c r="I4889" s="60"/>
      <c r="J4889" s="60"/>
      <c r="K4889" s="60"/>
      <c r="M4889" s="61"/>
      <c r="N4889" s="61"/>
      <c r="O4889" s="62"/>
      <c r="P4889" s="125"/>
      <c r="W4889" s="62"/>
      <c r="X4889" s="62"/>
    </row>
    <row r="4890" spans="1:24" s="57" customFormat="1" x14ac:dyDescent="0.25">
      <c r="A4890" s="75"/>
      <c r="D4890" s="58"/>
      <c r="E4890" s="58"/>
      <c r="F4890" s="58"/>
      <c r="G4890" s="58"/>
      <c r="H4890" s="60"/>
      <c r="I4890" s="60"/>
      <c r="J4890" s="60"/>
      <c r="K4890" s="60"/>
      <c r="M4890" s="61"/>
      <c r="N4890" s="61"/>
      <c r="O4890" s="62"/>
      <c r="P4890" s="125"/>
      <c r="W4890" s="62"/>
      <c r="X4890" s="62"/>
    </row>
    <row r="4891" spans="1:24" s="57" customFormat="1" x14ac:dyDescent="0.25">
      <c r="A4891" s="75"/>
      <c r="D4891" s="58"/>
      <c r="E4891" s="58"/>
      <c r="F4891" s="58"/>
      <c r="G4891" s="58"/>
      <c r="H4891" s="60"/>
      <c r="I4891" s="60"/>
      <c r="J4891" s="60"/>
      <c r="K4891" s="60"/>
      <c r="M4891" s="61"/>
      <c r="N4891" s="61"/>
      <c r="O4891" s="62"/>
      <c r="P4891" s="125"/>
      <c r="W4891" s="62"/>
      <c r="X4891" s="62"/>
    </row>
    <row r="4892" spans="1:24" s="57" customFormat="1" x14ac:dyDescent="0.25">
      <c r="A4892" s="75"/>
      <c r="D4892" s="58"/>
      <c r="E4892" s="58"/>
      <c r="F4892" s="58"/>
      <c r="G4892" s="58"/>
      <c r="H4892" s="60"/>
      <c r="I4892" s="60"/>
      <c r="J4892" s="60"/>
      <c r="K4892" s="60"/>
      <c r="M4892" s="61"/>
      <c r="N4892" s="61"/>
      <c r="O4892" s="62"/>
      <c r="P4892" s="125"/>
      <c r="W4892" s="62"/>
      <c r="X4892" s="62"/>
    </row>
    <row r="4893" spans="1:24" s="57" customFormat="1" x14ac:dyDescent="0.25">
      <c r="A4893" s="75"/>
      <c r="D4893" s="58"/>
      <c r="E4893" s="58"/>
      <c r="F4893" s="58"/>
      <c r="G4893" s="58"/>
      <c r="H4893" s="60"/>
      <c r="I4893" s="60"/>
      <c r="J4893" s="60"/>
      <c r="K4893" s="60"/>
      <c r="M4893" s="61"/>
      <c r="N4893" s="61"/>
      <c r="O4893" s="62"/>
      <c r="P4893" s="125"/>
      <c r="W4893" s="62"/>
      <c r="X4893" s="62"/>
    </row>
    <row r="4894" spans="1:24" s="57" customFormat="1" x14ac:dyDescent="0.25">
      <c r="A4894" s="75"/>
      <c r="D4894" s="58"/>
      <c r="E4894" s="58"/>
      <c r="F4894" s="58"/>
      <c r="G4894" s="58"/>
      <c r="H4894" s="60"/>
      <c r="I4894" s="60"/>
      <c r="J4894" s="60"/>
      <c r="K4894" s="60"/>
      <c r="M4894" s="61"/>
      <c r="N4894" s="61"/>
      <c r="O4894" s="62"/>
      <c r="P4894" s="125"/>
      <c r="W4894" s="62"/>
      <c r="X4894" s="62"/>
    </row>
    <row r="4895" spans="1:24" s="57" customFormat="1" x14ac:dyDescent="0.25">
      <c r="A4895" s="75"/>
      <c r="D4895" s="58"/>
      <c r="E4895" s="58"/>
      <c r="F4895" s="58"/>
      <c r="G4895" s="58"/>
      <c r="H4895" s="60"/>
      <c r="I4895" s="60"/>
      <c r="J4895" s="60"/>
      <c r="K4895" s="60"/>
      <c r="M4895" s="61"/>
      <c r="N4895" s="61"/>
      <c r="O4895" s="62"/>
      <c r="P4895" s="125"/>
      <c r="W4895" s="62"/>
      <c r="X4895" s="62"/>
    </row>
    <row r="4896" spans="1:24" s="57" customFormat="1" x14ac:dyDescent="0.25">
      <c r="A4896" s="75"/>
      <c r="D4896" s="58"/>
      <c r="E4896" s="58"/>
      <c r="F4896" s="58"/>
      <c r="G4896" s="58"/>
      <c r="H4896" s="60"/>
      <c r="I4896" s="60"/>
      <c r="J4896" s="60"/>
      <c r="K4896" s="60"/>
      <c r="M4896" s="61"/>
      <c r="N4896" s="61"/>
      <c r="O4896" s="62"/>
      <c r="P4896" s="125"/>
      <c r="W4896" s="62"/>
      <c r="X4896" s="62"/>
    </row>
    <row r="4897" spans="1:24" s="57" customFormat="1" x14ac:dyDescent="0.25">
      <c r="A4897" s="75"/>
      <c r="D4897" s="58"/>
      <c r="E4897" s="58"/>
      <c r="F4897" s="58"/>
      <c r="G4897" s="58"/>
      <c r="H4897" s="60"/>
      <c r="I4897" s="60"/>
      <c r="J4897" s="60"/>
      <c r="K4897" s="60"/>
      <c r="M4897" s="61"/>
      <c r="N4897" s="61"/>
      <c r="O4897" s="62"/>
      <c r="P4897" s="125"/>
      <c r="W4897" s="62"/>
      <c r="X4897" s="62"/>
    </row>
    <row r="4898" spans="1:24" s="57" customFormat="1" x14ac:dyDescent="0.25">
      <c r="A4898" s="75"/>
      <c r="D4898" s="58"/>
      <c r="E4898" s="58"/>
      <c r="F4898" s="58"/>
      <c r="G4898" s="58"/>
      <c r="H4898" s="60"/>
      <c r="I4898" s="60"/>
      <c r="J4898" s="60"/>
      <c r="K4898" s="60"/>
      <c r="M4898" s="61"/>
      <c r="N4898" s="61"/>
      <c r="O4898" s="62"/>
      <c r="P4898" s="125"/>
      <c r="W4898" s="62"/>
      <c r="X4898" s="62"/>
    </row>
    <row r="4899" spans="1:24" s="57" customFormat="1" x14ac:dyDescent="0.25">
      <c r="A4899" s="75"/>
      <c r="D4899" s="58"/>
      <c r="E4899" s="58"/>
      <c r="F4899" s="58"/>
      <c r="G4899" s="58"/>
      <c r="H4899" s="60"/>
      <c r="I4899" s="60"/>
      <c r="J4899" s="60"/>
      <c r="K4899" s="60"/>
      <c r="M4899" s="61"/>
      <c r="N4899" s="61"/>
      <c r="O4899" s="62"/>
      <c r="P4899" s="125"/>
      <c r="W4899" s="62"/>
      <c r="X4899" s="62"/>
    </row>
    <row r="4900" spans="1:24" s="57" customFormat="1" x14ac:dyDescent="0.25">
      <c r="A4900" s="75"/>
      <c r="D4900" s="58"/>
      <c r="E4900" s="58"/>
      <c r="F4900" s="58"/>
      <c r="G4900" s="58"/>
      <c r="H4900" s="60"/>
      <c r="I4900" s="60"/>
      <c r="J4900" s="60"/>
      <c r="K4900" s="60"/>
      <c r="M4900" s="61"/>
      <c r="N4900" s="61"/>
      <c r="O4900" s="62"/>
      <c r="P4900" s="125"/>
      <c r="W4900" s="62"/>
      <c r="X4900" s="62"/>
    </row>
    <row r="4901" spans="1:24" s="57" customFormat="1" x14ac:dyDescent="0.25">
      <c r="A4901" s="75"/>
      <c r="D4901" s="58"/>
      <c r="E4901" s="58"/>
      <c r="F4901" s="58"/>
      <c r="G4901" s="58"/>
      <c r="H4901" s="60"/>
      <c r="I4901" s="60"/>
      <c r="J4901" s="60"/>
      <c r="K4901" s="60"/>
      <c r="M4901" s="61"/>
      <c r="N4901" s="61"/>
      <c r="O4901" s="62"/>
      <c r="P4901" s="125"/>
      <c r="W4901" s="62"/>
      <c r="X4901" s="62"/>
    </row>
    <row r="4902" spans="1:24" s="57" customFormat="1" x14ac:dyDescent="0.25">
      <c r="A4902" s="75"/>
      <c r="D4902" s="58"/>
      <c r="E4902" s="58"/>
      <c r="F4902" s="58"/>
      <c r="G4902" s="58"/>
      <c r="H4902" s="60"/>
      <c r="I4902" s="60"/>
      <c r="J4902" s="60"/>
      <c r="K4902" s="60"/>
      <c r="M4902" s="61"/>
      <c r="N4902" s="61"/>
      <c r="O4902" s="62"/>
      <c r="P4902" s="125"/>
      <c r="W4902" s="62"/>
      <c r="X4902" s="62"/>
    </row>
    <row r="4903" spans="1:24" s="57" customFormat="1" x14ac:dyDescent="0.25">
      <c r="A4903" s="75"/>
      <c r="D4903" s="58"/>
      <c r="E4903" s="58"/>
      <c r="F4903" s="58"/>
      <c r="G4903" s="58"/>
      <c r="H4903" s="60"/>
      <c r="I4903" s="60"/>
      <c r="J4903" s="60"/>
      <c r="K4903" s="60"/>
      <c r="M4903" s="61"/>
      <c r="N4903" s="61"/>
      <c r="O4903" s="62"/>
      <c r="P4903" s="125"/>
      <c r="W4903" s="62"/>
      <c r="X4903" s="62"/>
    </row>
    <row r="4904" spans="1:24" s="57" customFormat="1" x14ac:dyDescent="0.25">
      <c r="A4904" s="75"/>
      <c r="D4904" s="58"/>
      <c r="E4904" s="58"/>
      <c r="F4904" s="58"/>
      <c r="G4904" s="58"/>
      <c r="H4904" s="60"/>
      <c r="I4904" s="60"/>
      <c r="J4904" s="60"/>
      <c r="K4904" s="60"/>
      <c r="M4904" s="61"/>
      <c r="N4904" s="61"/>
      <c r="O4904" s="62"/>
      <c r="P4904" s="125"/>
      <c r="W4904" s="62"/>
      <c r="X4904" s="62"/>
    </row>
    <row r="4905" spans="1:24" s="57" customFormat="1" x14ac:dyDescent="0.25">
      <c r="A4905" s="75"/>
      <c r="D4905" s="58"/>
      <c r="E4905" s="58"/>
      <c r="F4905" s="58"/>
      <c r="G4905" s="58"/>
      <c r="H4905" s="60"/>
      <c r="I4905" s="60"/>
      <c r="J4905" s="60"/>
      <c r="K4905" s="60"/>
      <c r="M4905" s="61"/>
      <c r="N4905" s="61"/>
      <c r="O4905" s="62"/>
      <c r="P4905" s="125"/>
      <c r="W4905" s="62"/>
      <c r="X4905" s="62"/>
    </row>
    <row r="4906" spans="1:24" s="57" customFormat="1" x14ac:dyDescent="0.25">
      <c r="A4906" s="75"/>
      <c r="D4906" s="58"/>
      <c r="E4906" s="58"/>
      <c r="F4906" s="58"/>
      <c r="G4906" s="58"/>
      <c r="H4906" s="60"/>
      <c r="I4906" s="60"/>
      <c r="J4906" s="60"/>
      <c r="K4906" s="60"/>
      <c r="M4906" s="61"/>
      <c r="N4906" s="61"/>
      <c r="O4906" s="62"/>
      <c r="P4906" s="125"/>
      <c r="W4906" s="62"/>
      <c r="X4906" s="62"/>
    </row>
    <row r="4907" spans="1:24" s="57" customFormat="1" x14ac:dyDescent="0.25">
      <c r="A4907" s="75"/>
      <c r="D4907" s="58"/>
      <c r="E4907" s="58"/>
      <c r="F4907" s="58"/>
      <c r="G4907" s="58"/>
      <c r="H4907" s="60"/>
      <c r="I4907" s="60"/>
      <c r="J4907" s="60"/>
      <c r="K4907" s="60"/>
      <c r="M4907" s="61"/>
      <c r="N4907" s="61"/>
      <c r="O4907" s="62"/>
      <c r="P4907" s="125"/>
      <c r="W4907" s="62"/>
      <c r="X4907" s="62"/>
    </row>
    <row r="4908" spans="1:24" s="57" customFormat="1" x14ac:dyDescent="0.25">
      <c r="A4908" s="75"/>
      <c r="D4908" s="58"/>
      <c r="E4908" s="58"/>
      <c r="F4908" s="58"/>
      <c r="G4908" s="58"/>
      <c r="H4908" s="60"/>
      <c r="I4908" s="60"/>
      <c r="J4908" s="60"/>
      <c r="K4908" s="60"/>
      <c r="M4908" s="61"/>
      <c r="N4908" s="61"/>
      <c r="O4908" s="62"/>
      <c r="P4908" s="125"/>
      <c r="W4908" s="62"/>
      <c r="X4908" s="62"/>
    </row>
    <row r="4909" spans="1:24" s="57" customFormat="1" x14ac:dyDescent="0.25">
      <c r="A4909" s="75"/>
      <c r="D4909" s="58"/>
      <c r="E4909" s="58"/>
      <c r="F4909" s="58"/>
      <c r="G4909" s="58"/>
      <c r="H4909" s="60"/>
      <c r="I4909" s="60"/>
      <c r="J4909" s="60"/>
      <c r="K4909" s="60"/>
      <c r="M4909" s="61"/>
      <c r="N4909" s="61"/>
      <c r="O4909" s="62"/>
      <c r="P4909" s="125"/>
      <c r="W4909" s="62"/>
      <c r="X4909" s="62"/>
    </row>
    <row r="4910" spans="1:24" s="57" customFormat="1" x14ac:dyDescent="0.25">
      <c r="A4910" s="75"/>
      <c r="D4910" s="58"/>
      <c r="E4910" s="58"/>
      <c r="F4910" s="58"/>
      <c r="G4910" s="58"/>
      <c r="H4910" s="60"/>
      <c r="I4910" s="60"/>
      <c r="J4910" s="60"/>
      <c r="K4910" s="60"/>
      <c r="M4910" s="61"/>
      <c r="N4910" s="61"/>
      <c r="O4910" s="62"/>
      <c r="P4910" s="125"/>
      <c r="W4910" s="62"/>
      <c r="X4910" s="62"/>
    </row>
    <row r="4911" spans="1:24" s="57" customFormat="1" x14ac:dyDescent="0.25">
      <c r="A4911" s="75"/>
      <c r="D4911" s="58"/>
      <c r="E4911" s="58"/>
      <c r="F4911" s="58"/>
      <c r="G4911" s="58"/>
      <c r="H4911" s="60"/>
      <c r="I4911" s="60"/>
      <c r="J4911" s="60"/>
      <c r="K4911" s="60"/>
      <c r="M4911" s="61"/>
      <c r="N4911" s="61"/>
      <c r="O4911" s="62"/>
      <c r="P4911" s="125"/>
      <c r="W4911" s="62"/>
      <c r="X4911" s="62"/>
    </row>
    <row r="4912" spans="1:24" s="57" customFormat="1" x14ac:dyDescent="0.25">
      <c r="A4912" s="75"/>
      <c r="D4912" s="58"/>
      <c r="E4912" s="58"/>
      <c r="F4912" s="58"/>
      <c r="G4912" s="58"/>
      <c r="H4912" s="60"/>
      <c r="I4912" s="60"/>
      <c r="J4912" s="60"/>
      <c r="K4912" s="60"/>
      <c r="M4912" s="61"/>
      <c r="N4912" s="61"/>
      <c r="O4912" s="62"/>
      <c r="P4912" s="125"/>
      <c r="W4912" s="62"/>
      <c r="X4912" s="62"/>
    </row>
    <row r="4913" spans="1:24" s="57" customFormat="1" x14ac:dyDescent="0.25">
      <c r="A4913" s="75"/>
      <c r="D4913" s="58"/>
      <c r="E4913" s="58"/>
      <c r="F4913" s="58"/>
      <c r="G4913" s="58"/>
      <c r="H4913" s="60"/>
      <c r="I4913" s="60"/>
      <c r="J4913" s="60"/>
      <c r="K4913" s="60"/>
      <c r="M4913" s="61"/>
      <c r="N4913" s="61"/>
      <c r="O4913" s="62"/>
      <c r="P4913" s="125"/>
      <c r="W4913" s="62"/>
      <c r="X4913" s="62"/>
    </row>
    <row r="4914" spans="1:24" s="57" customFormat="1" x14ac:dyDescent="0.25">
      <c r="A4914" s="75"/>
      <c r="D4914" s="58"/>
      <c r="E4914" s="58"/>
      <c r="F4914" s="58"/>
      <c r="G4914" s="58"/>
      <c r="H4914" s="60"/>
      <c r="I4914" s="60"/>
      <c r="J4914" s="60"/>
      <c r="K4914" s="60"/>
      <c r="M4914" s="61"/>
      <c r="N4914" s="61"/>
      <c r="O4914" s="62"/>
      <c r="P4914" s="125"/>
      <c r="W4914" s="62"/>
      <c r="X4914" s="62"/>
    </row>
    <row r="4915" spans="1:24" s="57" customFormat="1" x14ac:dyDescent="0.25">
      <c r="A4915" s="75"/>
      <c r="D4915" s="58"/>
      <c r="E4915" s="58"/>
      <c r="F4915" s="58"/>
      <c r="G4915" s="58"/>
      <c r="H4915" s="60"/>
      <c r="I4915" s="60"/>
      <c r="J4915" s="60"/>
      <c r="K4915" s="60"/>
      <c r="M4915" s="61"/>
      <c r="N4915" s="61"/>
      <c r="O4915" s="62"/>
      <c r="P4915" s="125"/>
      <c r="W4915" s="62"/>
      <c r="X4915" s="62"/>
    </row>
    <row r="4916" spans="1:24" s="57" customFormat="1" x14ac:dyDescent="0.25">
      <c r="A4916" s="75"/>
      <c r="D4916" s="58"/>
      <c r="E4916" s="58"/>
      <c r="F4916" s="58"/>
      <c r="G4916" s="58"/>
      <c r="H4916" s="60"/>
      <c r="I4916" s="60"/>
      <c r="J4916" s="60"/>
      <c r="K4916" s="60"/>
      <c r="M4916" s="61"/>
      <c r="N4916" s="61"/>
      <c r="O4916" s="62"/>
      <c r="P4916" s="125"/>
      <c r="W4916" s="62"/>
      <c r="X4916" s="62"/>
    </row>
    <row r="4917" spans="1:24" s="57" customFormat="1" x14ac:dyDescent="0.25">
      <c r="A4917" s="75"/>
      <c r="D4917" s="58"/>
      <c r="E4917" s="58"/>
      <c r="F4917" s="58"/>
      <c r="G4917" s="58"/>
      <c r="H4917" s="60"/>
      <c r="I4917" s="60"/>
      <c r="J4917" s="60"/>
      <c r="K4917" s="60"/>
      <c r="M4917" s="61"/>
      <c r="N4917" s="61"/>
      <c r="O4917" s="62"/>
      <c r="P4917" s="125"/>
      <c r="W4917" s="62"/>
      <c r="X4917" s="62"/>
    </row>
    <row r="4918" spans="1:24" s="57" customFormat="1" x14ac:dyDescent="0.25">
      <c r="A4918" s="75"/>
      <c r="D4918" s="58"/>
      <c r="E4918" s="58"/>
      <c r="F4918" s="58"/>
      <c r="G4918" s="58"/>
      <c r="H4918" s="60"/>
      <c r="I4918" s="60"/>
      <c r="J4918" s="60"/>
      <c r="K4918" s="60"/>
      <c r="M4918" s="61"/>
      <c r="N4918" s="61"/>
      <c r="O4918" s="62"/>
      <c r="P4918" s="125"/>
      <c r="W4918" s="62"/>
      <c r="X4918" s="62"/>
    </row>
    <row r="4919" spans="1:24" s="57" customFormat="1" x14ac:dyDescent="0.25">
      <c r="A4919" s="75"/>
      <c r="D4919" s="58"/>
      <c r="E4919" s="58"/>
      <c r="F4919" s="58"/>
      <c r="G4919" s="58"/>
      <c r="H4919" s="60"/>
      <c r="I4919" s="60"/>
      <c r="J4919" s="60"/>
      <c r="K4919" s="60"/>
      <c r="M4919" s="61"/>
      <c r="N4919" s="61"/>
      <c r="O4919" s="62"/>
      <c r="P4919" s="125"/>
      <c r="W4919" s="62"/>
      <c r="X4919" s="62"/>
    </row>
    <row r="4920" spans="1:24" s="57" customFormat="1" x14ac:dyDescent="0.25">
      <c r="A4920" s="75"/>
      <c r="D4920" s="58"/>
      <c r="E4920" s="58"/>
      <c r="F4920" s="58"/>
      <c r="G4920" s="58"/>
      <c r="H4920" s="60"/>
      <c r="I4920" s="60"/>
      <c r="J4920" s="60"/>
      <c r="K4920" s="60"/>
      <c r="M4920" s="61"/>
      <c r="N4920" s="61"/>
      <c r="O4920" s="62"/>
      <c r="P4920" s="125"/>
      <c r="W4920" s="62"/>
      <c r="X4920" s="62"/>
    </row>
    <row r="4921" spans="1:24" s="57" customFormat="1" x14ac:dyDescent="0.25">
      <c r="A4921" s="75"/>
      <c r="D4921" s="58"/>
      <c r="E4921" s="58"/>
      <c r="F4921" s="58"/>
      <c r="G4921" s="58"/>
      <c r="H4921" s="60"/>
      <c r="I4921" s="60"/>
      <c r="J4921" s="60"/>
      <c r="K4921" s="60"/>
      <c r="M4921" s="61"/>
      <c r="N4921" s="61"/>
      <c r="O4921" s="62"/>
      <c r="P4921" s="125"/>
      <c r="W4921" s="62"/>
      <c r="X4921" s="62"/>
    </row>
    <row r="4922" spans="1:24" s="57" customFormat="1" x14ac:dyDescent="0.25">
      <c r="A4922" s="75"/>
      <c r="D4922" s="58"/>
      <c r="E4922" s="58"/>
      <c r="F4922" s="58"/>
      <c r="G4922" s="58"/>
      <c r="H4922" s="60"/>
      <c r="I4922" s="60"/>
      <c r="J4922" s="60"/>
      <c r="K4922" s="60"/>
      <c r="M4922" s="61"/>
      <c r="N4922" s="61"/>
      <c r="O4922" s="62"/>
      <c r="P4922" s="125"/>
      <c r="W4922" s="62"/>
      <c r="X4922" s="62"/>
    </row>
    <row r="4923" spans="1:24" s="57" customFormat="1" x14ac:dyDescent="0.25">
      <c r="A4923" s="75"/>
      <c r="D4923" s="58"/>
      <c r="E4923" s="58"/>
      <c r="F4923" s="58"/>
      <c r="G4923" s="58"/>
      <c r="H4923" s="60"/>
      <c r="I4923" s="60"/>
      <c r="J4923" s="60"/>
      <c r="K4923" s="60"/>
      <c r="M4923" s="61"/>
      <c r="N4923" s="61"/>
      <c r="O4923" s="62"/>
      <c r="P4923" s="125"/>
      <c r="W4923" s="62"/>
      <c r="X4923" s="62"/>
    </row>
    <row r="4924" spans="1:24" s="57" customFormat="1" x14ac:dyDescent="0.25">
      <c r="A4924" s="75"/>
      <c r="D4924" s="58"/>
      <c r="E4924" s="58"/>
      <c r="F4924" s="58"/>
      <c r="G4924" s="58"/>
      <c r="H4924" s="60"/>
      <c r="I4924" s="60"/>
      <c r="J4924" s="60"/>
      <c r="K4924" s="60"/>
      <c r="M4924" s="61"/>
      <c r="N4924" s="61"/>
      <c r="O4924" s="62"/>
      <c r="P4924" s="125"/>
      <c r="W4924" s="62"/>
      <c r="X4924" s="62"/>
    </row>
    <row r="4925" spans="1:24" s="57" customFormat="1" x14ac:dyDescent="0.25">
      <c r="A4925" s="75"/>
      <c r="D4925" s="58"/>
      <c r="E4925" s="58"/>
      <c r="F4925" s="58"/>
      <c r="G4925" s="58"/>
      <c r="H4925" s="60"/>
      <c r="I4925" s="60"/>
      <c r="J4925" s="60"/>
      <c r="K4925" s="60"/>
      <c r="M4925" s="61"/>
      <c r="N4925" s="61"/>
      <c r="O4925" s="62"/>
      <c r="P4925" s="125"/>
      <c r="W4925" s="62"/>
      <c r="X4925" s="62"/>
    </row>
    <row r="4926" spans="1:24" s="57" customFormat="1" x14ac:dyDescent="0.25">
      <c r="A4926" s="75"/>
      <c r="D4926" s="58"/>
      <c r="E4926" s="58"/>
      <c r="F4926" s="58"/>
      <c r="G4926" s="58"/>
      <c r="H4926" s="60"/>
      <c r="I4926" s="60"/>
      <c r="J4926" s="60"/>
      <c r="K4926" s="60"/>
      <c r="M4926" s="61"/>
      <c r="N4926" s="61"/>
      <c r="O4926" s="62"/>
      <c r="P4926" s="125"/>
      <c r="W4926" s="62"/>
      <c r="X4926" s="62"/>
    </row>
    <row r="4927" spans="1:24" s="57" customFormat="1" x14ac:dyDescent="0.25">
      <c r="A4927" s="75"/>
      <c r="D4927" s="58"/>
      <c r="E4927" s="58"/>
      <c r="F4927" s="58"/>
      <c r="G4927" s="58"/>
      <c r="H4927" s="60"/>
      <c r="I4927" s="60"/>
      <c r="J4927" s="60"/>
      <c r="K4927" s="60"/>
      <c r="M4927" s="61"/>
      <c r="N4927" s="61"/>
      <c r="O4927" s="62"/>
      <c r="P4927" s="125"/>
      <c r="W4927" s="62"/>
      <c r="X4927" s="62"/>
    </row>
    <row r="4928" spans="1:24" s="57" customFormat="1" x14ac:dyDescent="0.25">
      <c r="A4928" s="75"/>
      <c r="D4928" s="58"/>
      <c r="E4928" s="58"/>
      <c r="F4928" s="58"/>
      <c r="G4928" s="58"/>
      <c r="H4928" s="60"/>
      <c r="I4928" s="60"/>
      <c r="J4928" s="60"/>
      <c r="K4928" s="60"/>
      <c r="M4928" s="61"/>
      <c r="N4928" s="61"/>
      <c r="O4928" s="62"/>
      <c r="P4928" s="125"/>
      <c r="W4928" s="62"/>
      <c r="X4928" s="62"/>
    </row>
    <row r="4929" spans="1:24" s="57" customFormat="1" x14ac:dyDescent="0.25">
      <c r="A4929" s="75"/>
      <c r="D4929" s="58"/>
      <c r="E4929" s="58"/>
      <c r="F4929" s="58"/>
      <c r="G4929" s="58"/>
      <c r="H4929" s="60"/>
      <c r="I4929" s="60"/>
      <c r="J4929" s="60"/>
      <c r="K4929" s="60"/>
      <c r="M4929" s="61"/>
      <c r="N4929" s="61"/>
      <c r="O4929" s="62"/>
      <c r="P4929" s="125"/>
      <c r="W4929" s="62"/>
      <c r="X4929" s="62"/>
    </row>
    <row r="4930" spans="1:24" s="57" customFormat="1" x14ac:dyDescent="0.25">
      <c r="A4930" s="75"/>
      <c r="D4930" s="58"/>
      <c r="E4930" s="58"/>
      <c r="F4930" s="58"/>
      <c r="G4930" s="58"/>
      <c r="H4930" s="60"/>
      <c r="I4930" s="60"/>
      <c r="J4930" s="60"/>
      <c r="K4930" s="60"/>
      <c r="M4930" s="61"/>
      <c r="N4930" s="61"/>
      <c r="O4930" s="62"/>
      <c r="P4930" s="125"/>
      <c r="W4930" s="62"/>
      <c r="X4930" s="62"/>
    </row>
    <row r="4931" spans="1:24" s="57" customFormat="1" x14ac:dyDescent="0.25">
      <c r="A4931" s="75"/>
      <c r="D4931" s="58"/>
      <c r="E4931" s="58"/>
      <c r="F4931" s="58"/>
      <c r="G4931" s="58"/>
      <c r="H4931" s="60"/>
      <c r="I4931" s="60"/>
      <c r="J4931" s="60"/>
      <c r="K4931" s="60"/>
      <c r="M4931" s="61"/>
      <c r="N4931" s="61"/>
      <c r="O4931" s="62"/>
      <c r="P4931" s="125"/>
      <c r="W4931" s="62"/>
      <c r="X4931" s="62"/>
    </row>
    <row r="4932" spans="1:24" s="57" customFormat="1" x14ac:dyDescent="0.25">
      <c r="A4932" s="75"/>
      <c r="D4932" s="58"/>
      <c r="E4932" s="58"/>
      <c r="F4932" s="58"/>
      <c r="G4932" s="58"/>
      <c r="H4932" s="60"/>
      <c r="I4932" s="60"/>
      <c r="J4932" s="60"/>
      <c r="K4932" s="60"/>
      <c r="M4932" s="61"/>
      <c r="N4932" s="61"/>
      <c r="O4932" s="62"/>
      <c r="P4932" s="125"/>
      <c r="W4932" s="62"/>
      <c r="X4932" s="62"/>
    </row>
    <row r="4933" spans="1:24" s="57" customFormat="1" x14ac:dyDescent="0.25">
      <c r="A4933" s="75"/>
      <c r="D4933" s="58"/>
      <c r="E4933" s="58"/>
      <c r="F4933" s="58"/>
      <c r="G4933" s="58"/>
      <c r="H4933" s="60"/>
      <c r="I4933" s="60"/>
      <c r="J4933" s="60"/>
      <c r="K4933" s="60"/>
      <c r="M4933" s="61"/>
      <c r="N4933" s="61"/>
      <c r="O4933" s="62"/>
      <c r="P4933" s="125"/>
      <c r="W4933" s="62"/>
      <c r="X4933" s="62"/>
    </row>
    <row r="4934" spans="1:24" s="57" customFormat="1" x14ac:dyDescent="0.25">
      <c r="A4934" s="75"/>
      <c r="D4934" s="58"/>
      <c r="E4934" s="58"/>
      <c r="F4934" s="58"/>
      <c r="G4934" s="58"/>
      <c r="H4934" s="60"/>
      <c r="I4934" s="60"/>
      <c r="J4934" s="60"/>
      <c r="K4934" s="60"/>
      <c r="M4934" s="61"/>
      <c r="N4934" s="61"/>
      <c r="O4934" s="62"/>
      <c r="P4934" s="125"/>
      <c r="W4934" s="62"/>
      <c r="X4934" s="62"/>
    </row>
    <row r="4935" spans="1:24" s="57" customFormat="1" x14ac:dyDescent="0.25">
      <c r="A4935" s="75"/>
      <c r="D4935" s="58"/>
      <c r="E4935" s="58"/>
      <c r="F4935" s="58"/>
      <c r="G4935" s="58"/>
      <c r="H4935" s="60"/>
      <c r="I4935" s="60"/>
      <c r="J4935" s="60"/>
      <c r="K4935" s="60"/>
      <c r="M4935" s="61"/>
      <c r="N4935" s="61"/>
      <c r="O4935" s="62"/>
      <c r="P4935" s="125"/>
      <c r="W4935" s="62"/>
      <c r="X4935" s="62"/>
    </row>
    <row r="4936" spans="1:24" s="57" customFormat="1" x14ac:dyDescent="0.25">
      <c r="A4936" s="75"/>
      <c r="D4936" s="58"/>
      <c r="E4936" s="58"/>
      <c r="F4936" s="58"/>
      <c r="G4936" s="58"/>
      <c r="H4936" s="60"/>
      <c r="I4936" s="60"/>
      <c r="J4936" s="60"/>
      <c r="K4936" s="60"/>
      <c r="M4936" s="61"/>
      <c r="N4936" s="61"/>
      <c r="O4936" s="62"/>
      <c r="P4936" s="125"/>
      <c r="W4936" s="62"/>
      <c r="X4936" s="62"/>
    </row>
    <row r="4937" spans="1:24" s="57" customFormat="1" x14ac:dyDescent="0.25">
      <c r="A4937" s="75"/>
      <c r="D4937" s="58"/>
      <c r="E4937" s="58"/>
      <c r="F4937" s="58"/>
      <c r="G4937" s="58"/>
      <c r="H4937" s="60"/>
      <c r="I4937" s="60"/>
      <c r="J4937" s="60"/>
      <c r="K4937" s="60"/>
      <c r="M4937" s="61"/>
      <c r="N4937" s="61"/>
      <c r="O4937" s="62"/>
      <c r="P4937" s="125"/>
      <c r="W4937" s="62"/>
      <c r="X4937" s="62"/>
    </row>
    <row r="4938" spans="1:24" s="57" customFormat="1" x14ac:dyDescent="0.25">
      <c r="A4938" s="75"/>
      <c r="D4938" s="58"/>
      <c r="E4938" s="58"/>
      <c r="F4938" s="58"/>
      <c r="G4938" s="58"/>
      <c r="H4938" s="60"/>
      <c r="I4938" s="60"/>
      <c r="J4938" s="60"/>
      <c r="K4938" s="60"/>
      <c r="M4938" s="61"/>
      <c r="N4938" s="61"/>
      <c r="O4938" s="62"/>
      <c r="P4938" s="125"/>
      <c r="W4938" s="62"/>
      <c r="X4938" s="62"/>
    </row>
    <row r="4939" spans="1:24" s="57" customFormat="1" x14ac:dyDescent="0.25">
      <c r="A4939" s="75"/>
      <c r="D4939" s="58"/>
      <c r="E4939" s="58"/>
      <c r="F4939" s="58"/>
      <c r="G4939" s="58"/>
      <c r="H4939" s="60"/>
      <c r="I4939" s="60"/>
      <c r="J4939" s="60"/>
      <c r="K4939" s="60"/>
      <c r="M4939" s="61"/>
      <c r="N4939" s="61"/>
      <c r="O4939" s="62"/>
      <c r="P4939" s="125"/>
      <c r="W4939" s="62"/>
      <c r="X4939" s="62"/>
    </row>
    <row r="4940" spans="1:24" s="57" customFormat="1" x14ac:dyDescent="0.25">
      <c r="A4940" s="75"/>
      <c r="D4940" s="58"/>
      <c r="E4940" s="58"/>
      <c r="F4940" s="58"/>
      <c r="G4940" s="58"/>
      <c r="H4940" s="60"/>
      <c r="I4940" s="60"/>
      <c r="J4940" s="60"/>
      <c r="K4940" s="60"/>
      <c r="M4940" s="61"/>
      <c r="N4940" s="61"/>
      <c r="O4940" s="62"/>
      <c r="P4940" s="125"/>
      <c r="W4940" s="62"/>
      <c r="X4940" s="62"/>
    </row>
    <row r="4941" spans="1:24" s="57" customFormat="1" x14ac:dyDescent="0.25">
      <c r="A4941" s="75"/>
      <c r="D4941" s="58"/>
      <c r="E4941" s="58"/>
      <c r="F4941" s="58"/>
      <c r="G4941" s="58"/>
      <c r="H4941" s="60"/>
      <c r="I4941" s="60"/>
      <c r="J4941" s="60"/>
      <c r="K4941" s="60"/>
      <c r="M4941" s="61"/>
      <c r="N4941" s="61"/>
      <c r="O4941" s="62"/>
      <c r="P4941" s="125"/>
      <c r="W4941" s="62"/>
      <c r="X4941" s="62"/>
    </row>
    <row r="4942" spans="1:24" s="57" customFormat="1" x14ac:dyDescent="0.25">
      <c r="A4942" s="75"/>
      <c r="D4942" s="58"/>
      <c r="E4942" s="58"/>
      <c r="F4942" s="58"/>
      <c r="G4942" s="58"/>
      <c r="H4942" s="60"/>
      <c r="I4942" s="60"/>
      <c r="J4942" s="60"/>
      <c r="K4942" s="60"/>
      <c r="M4942" s="61"/>
      <c r="N4942" s="61"/>
      <c r="O4942" s="62"/>
      <c r="P4942" s="125"/>
      <c r="W4942" s="62"/>
      <c r="X4942" s="62"/>
    </row>
    <row r="4943" spans="1:24" s="57" customFormat="1" x14ac:dyDescent="0.25">
      <c r="A4943" s="75"/>
      <c r="D4943" s="58"/>
      <c r="E4943" s="58"/>
      <c r="F4943" s="58"/>
      <c r="G4943" s="58"/>
      <c r="H4943" s="60"/>
      <c r="I4943" s="60"/>
      <c r="J4943" s="60"/>
      <c r="K4943" s="60"/>
      <c r="M4943" s="61"/>
      <c r="N4943" s="61"/>
      <c r="O4943" s="62"/>
      <c r="P4943" s="125"/>
      <c r="W4943" s="62"/>
      <c r="X4943" s="62"/>
    </row>
    <row r="4944" spans="1:24" s="57" customFormat="1" x14ac:dyDescent="0.25">
      <c r="A4944" s="75"/>
      <c r="D4944" s="58"/>
      <c r="E4944" s="58"/>
      <c r="F4944" s="58"/>
      <c r="G4944" s="58"/>
      <c r="H4944" s="60"/>
      <c r="I4944" s="60"/>
      <c r="J4944" s="60"/>
      <c r="K4944" s="60"/>
      <c r="M4944" s="61"/>
      <c r="N4944" s="61"/>
      <c r="O4944" s="62"/>
      <c r="P4944" s="125"/>
      <c r="W4944" s="62"/>
      <c r="X4944" s="62"/>
    </row>
    <row r="4945" spans="1:24" s="57" customFormat="1" x14ac:dyDescent="0.25">
      <c r="A4945" s="75"/>
      <c r="D4945" s="58"/>
      <c r="E4945" s="58"/>
      <c r="F4945" s="58"/>
      <c r="G4945" s="58"/>
      <c r="H4945" s="60"/>
      <c r="I4945" s="60"/>
      <c r="J4945" s="60"/>
      <c r="K4945" s="60"/>
      <c r="M4945" s="61"/>
      <c r="N4945" s="61"/>
      <c r="O4945" s="62"/>
      <c r="P4945" s="125"/>
      <c r="W4945" s="62"/>
      <c r="X4945" s="62"/>
    </row>
    <row r="4946" spans="1:24" s="57" customFormat="1" x14ac:dyDescent="0.25">
      <c r="A4946" s="75"/>
      <c r="D4946" s="58"/>
      <c r="E4946" s="58"/>
      <c r="F4946" s="58"/>
      <c r="G4946" s="58"/>
      <c r="H4946" s="60"/>
      <c r="I4946" s="60"/>
      <c r="J4946" s="60"/>
      <c r="K4946" s="60"/>
      <c r="M4946" s="61"/>
      <c r="N4946" s="61"/>
      <c r="O4946" s="62"/>
      <c r="P4946" s="125"/>
      <c r="W4946" s="62"/>
      <c r="X4946" s="62"/>
    </row>
    <row r="4947" spans="1:24" s="57" customFormat="1" x14ac:dyDescent="0.25">
      <c r="A4947" s="75"/>
      <c r="D4947" s="58"/>
      <c r="E4947" s="58"/>
      <c r="F4947" s="58"/>
      <c r="G4947" s="58"/>
      <c r="H4947" s="60"/>
      <c r="I4947" s="60"/>
      <c r="J4947" s="60"/>
      <c r="K4947" s="60"/>
      <c r="M4947" s="61"/>
      <c r="N4947" s="61"/>
      <c r="O4947" s="62"/>
      <c r="P4947" s="125"/>
      <c r="W4947" s="62"/>
      <c r="X4947" s="62"/>
    </row>
    <row r="4948" spans="1:24" s="57" customFormat="1" x14ac:dyDescent="0.25">
      <c r="A4948" s="75"/>
      <c r="D4948" s="58"/>
      <c r="E4948" s="58"/>
      <c r="F4948" s="58"/>
      <c r="G4948" s="58"/>
      <c r="H4948" s="60"/>
      <c r="I4948" s="60"/>
      <c r="J4948" s="60"/>
      <c r="K4948" s="60"/>
      <c r="M4948" s="61"/>
      <c r="N4948" s="61"/>
      <c r="O4948" s="62"/>
      <c r="P4948" s="125"/>
      <c r="W4948" s="62"/>
      <c r="X4948" s="62"/>
    </row>
    <row r="4949" spans="1:24" s="57" customFormat="1" x14ac:dyDescent="0.25">
      <c r="A4949" s="75"/>
      <c r="D4949" s="58"/>
      <c r="E4949" s="58"/>
      <c r="F4949" s="58"/>
      <c r="G4949" s="58"/>
      <c r="H4949" s="60"/>
      <c r="I4949" s="60"/>
      <c r="J4949" s="60"/>
      <c r="K4949" s="60"/>
      <c r="M4949" s="61"/>
      <c r="N4949" s="61"/>
      <c r="O4949" s="62"/>
      <c r="P4949" s="125"/>
      <c r="W4949" s="62"/>
      <c r="X4949" s="62"/>
    </row>
    <row r="4950" spans="1:24" s="57" customFormat="1" x14ac:dyDescent="0.25">
      <c r="A4950" s="75"/>
      <c r="D4950" s="58"/>
      <c r="E4950" s="58"/>
      <c r="F4950" s="58"/>
      <c r="G4950" s="58"/>
      <c r="H4950" s="60"/>
      <c r="I4950" s="60"/>
      <c r="J4950" s="60"/>
      <c r="K4950" s="60"/>
      <c r="M4950" s="61"/>
      <c r="N4950" s="61"/>
      <c r="O4950" s="62"/>
      <c r="P4950" s="125"/>
      <c r="W4950" s="62"/>
      <c r="X4950" s="62"/>
    </row>
    <row r="4951" spans="1:24" s="57" customFormat="1" x14ac:dyDescent="0.25">
      <c r="A4951" s="75"/>
      <c r="D4951" s="58"/>
      <c r="E4951" s="58"/>
      <c r="F4951" s="58"/>
      <c r="G4951" s="58"/>
      <c r="H4951" s="60"/>
      <c r="I4951" s="60"/>
      <c r="J4951" s="60"/>
      <c r="K4951" s="60"/>
      <c r="M4951" s="61"/>
      <c r="N4951" s="61"/>
      <c r="O4951" s="62"/>
      <c r="P4951" s="125"/>
      <c r="W4951" s="62"/>
      <c r="X4951" s="62"/>
    </row>
    <row r="4952" spans="1:24" s="57" customFormat="1" x14ac:dyDescent="0.25">
      <c r="A4952" s="75"/>
      <c r="D4952" s="58"/>
      <c r="E4952" s="58"/>
      <c r="F4952" s="58"/>
      <c r="G4952" s="58"/>
      <c r="H4952" s="60"/>
      <c r="I4952" s="60"/>
      <c r="J4952" s="60"/>
      <c r="K4952" s="60"/>
      <c r="M4952" s="61"/>
      <c r="N4952" s="61"/>
      <c r="O4952" s="62"/>
      <c r="P4952" s="125"/>
      <c r="W4952" s="62"/>
      <c r="X4952" s="62"/>
    </row>
    <row r="4953" spans="1:24" s="57" customFormat="1" x14ac:dyDescent="0.25">
      <c r="A4953" s="75"/>
      <c r="D4953" s="58"/>
      <c r="E4953" s="58"/>
      <c r="F4953" s="58"/>
      <c r="G4953" s="58"/>
      <c r="H4953" s="60"/>
      <c r="I4953" s="60"/>
      <c r="J4953" s="60"/>
      <c r="K4953" s="60"/>
      <c r="M4953" s="61"/>
      <c r="N4953" s="61"/>
      <c r="O4953" s="62"/>
      <c r="P4953" s="125"/>
      <c r="W4953" s="62"/>
      <c r="X4953" s="62"/>
    </row>
    <row r="4954" spans="1:24" s="57" customFormat="1" x14ac:dyDescent="0.25">
      <c r="A4954" s="75"/>
      <c r="D4954" s="58"/>
      <c r="E4954" s="58"/>
      <c r="F4954" s="58"/>
      <c r="G4954" s="58"/>
      <c r="H4954" s="60"/>
      <c r="I4954" s="60"/>
      <c r="J4954" s="60"/>
      <c r="K4954" s="60"/>
      <c r="M4954" s="61"/>
      <c r="N4954" s="61"/>
      <c r="O4954" s="62"/>
      <c r="P4954" s="125"/>
      <c r="W4954" s="62"/>
      <c r="X4954" s="62"/>
    </row>
    <row r="4955" spans="1:24" s="57" customFormat="1" x14ac:dyDescent="0.25">
      <c r="A4955" s="75"/>
      <c r="D4955" s="58"/>
      <c r="E4955" s="58"/>
      <c r="F4955" s="58"/>
      <c r="G4955" s="58"/>
      <c r="H4955" s="60"/>
      <c r="I4955" s="60"/>
      <c r="J4955" s="60"/>
      <c r="K4955" s="60"/>
      <c r="M4955" s="61"/>
      <c r="N4955" s="61"/>
      <c r="O4955" s="62"/>
      <c r="P4955" s="125"/>
      <c r="W4955" s="62"/>
      <c r="X4955" s="62"/>
    </row>
    <row r="4956" spans="1:24" s="57" customFormat="1" x14ac:dyDescent="0.25">
      <c r="A4956" s="75"/>
      <c r="D4956" s="58"/>
      <c r="E4956" s="58"/>
      <c r="F4956" s="58"/>
      <c r="G4956" s="58"/>
      <c r="H4956" s="60"/>
      <c r="I4956" s="60"/>
      <c r="J4956" s="60"/>
      <c r="K4956" s="60"/>
      <c r="M4956" s="61"/>
      <c r="N4956" s="61"/>
      <c r="O4956" s="62"/>
      <c r="P4956" s="125"/>
      <c r="W4956" s="62"/>
      <c r="X4956" s="62"/>
    </row>
    <row r="4957" spans="1:24" s="57" customFormat="1" x14ac:dyDescent="0.25">
      <c r="A4957" s="75"/>
      <c r="D4957" s="58"/>
      <c r="E4957" s="58"/>
      <c r="F4957" s="58"/>
      <c r="G4957" s="58"/>
      <c r="H4957" s="60"/>
      <c r="I4957" s="60"/>
      <c r="J4957" s="60"/>
      <c r="K4957" s="60"/>
      <c r="M4957" s="61"/>
      <c r="N4957" s="61"/>
      <c r="O4957" s="62"/>
      <c r="P4957" s="125"/>
      <c r="W4957" s="62"/>
      <c r="X4957" s="62"/>
    </row>
    <row r="4958" spans="1:24" s="57" customFormat="1" x14ac:dyDescent="0.25">
      <c r="A4958" s="75"/>
      <c r="D4958" s="58"/>
      <c r="E4958" s="58"/>
      <c r="F4958" s="58"/>
      <c r="G4958" s="58"/>
      <c r="H4958" s="60"/>
      <c r="I4958" s="60"/>
      <c r="J4958" s="60"/>
      <c r="K4958" s="60"/>
      <c r="M4958" s="61"/>
      <c r="N4958" s="61"/>
      <c r="O4958" s="62"/>
      <c r="P4958" s="125"/>
      <c r="W4958" s="62"/>
      <c r="X4958" s="62"/>
    </row>
    <row r="4959" spans="1:24" s="57" customFormat="1" x14ac:dyDescent="0.25">
      <c r="A4959" s="75"/>
      <c r="D4959" s="58"/>
      <c r="E4959" s="58"/>
      <c r="F4959" s="58"/>
      <c r="G4959" s="58"/>
      <c r="H4959" s="60"/>
      <c r="I4959" s="60"/>
      <c r="J4959" s="60"/>
      <c r="K4959" s="60"/>
      <c r="M4959" s="61"/>
      <c r="N4959" s="61"/>
      <c r="O4959" s="62"/>
      <c r="P4959" s="125"/>
      <c r="W4959" s="62"/>
      <c r="X4959" s="62"/>
    </row>
    <row r="4960" spans="1:24" s="57" customFormat="1" x14ac:dyDescent="0.25">
      <c r="A4960" s="75"/>
      <c r="D4960" s="58"/>
      <c r="E4960" s="58"/>
      <c r="F4960" s="58"/>
      <c r="G4960" s="58"/>
      <c r="H4960" s="60"/>
      <c r="I4960" s="60"/>
      <c r="J4960" s="60"/>
      <c r="K4960" s="60"/>
      <c r="M4960" s="61"/>
      <c r="N4960" s="61"/>
      <c r="O4960" s="62"/>
      <c r="P4960" s="125"/>
      <c r="W4960" s="62"/>
      <c r="X4960" s="62"/>
    </row>
    <row r="4961" spans="1:24" s="57" customFormat="1" x14ac:dyDescent="0.25">
      <c r="A4961" s="75"/>
      <c r="D4961" s="58"/>
      <c r="E4961" s="58"/>
      <c r="F4961" s="58"/>
      <c r="G4961" s="58"/>
      <c r="H4961" s="60"/>
      <c r="I4961" s="60"/>
      <c r="J4961" s="60"/>
      <c r="K4961" s="60"/>
      <c r="M4961" s="61"/>
      <c r="N4961" s="61"/>
      <c r="O4961" s="62"/>
      <c r="P4961" s="125"/>
      <c r="W4961" s="62"/>
      <c r="X4961" s="62"/>
    </row>
    <row r="4962" spans="1:24" s="57" customFormat="1" x14ac:dyDescent="0.25">
      <c r="A4962" s="75"/>
      <c r="D4962" s="58"/>
      <c r="E4962" s="58"/>
      <c r="F4962" s="58"/>
      <c r="G4962" s="58"/>
      <c r="H4962" s="60"/>
      <c r="I4962" s="60"/>
      <c r="J4962" s="60"/>
      <c r="K4962" s="60"/>
      <c r="M4962" s="61"/>
      <c r="N4962" s="61"/>
      <c r="O4962" s="62"/>
      <c r="P4962" s="125"/>
      <c r="W4962" s="62"/>
      <c r="X4962" s="62"/>
    </row>
    <row r="4963" spans="1:24" s="57" customFormat="1" x14ac:dyDescent="0.25">
      <c r="A4963" s="75"/>
      <c r="D4963" s="58"/>
      <c r="E4963" s="58"/>
      <c r="F4963" s="58"/>
      <c r="G4963" s="58"/>
      <c r="H4963" s="60"/>
      <c r="I4963" s="60"/>
      <c r="J4963" s="60"/>
      <c r="K4963" s="60"/>
      <c r="M4963" s="61"/>
      <c r="N4963" s="61"/>
      <c r="O4963" s="62"/>
      <c r="P4963" s="125"/>
      <c r="W4963" s="62"/>
      <c r="X4963" s="62"/>
    </row>
    <row r="4964" spans="1:24" s="57" customFormat="1" x14ac:dyDescent="0.25">
      <c r="A4964" s="75"/>
      <c r="D4964" s="58"/>
      <c r="E4964" s="58"/>
      <c r="F4964" s="58"/>
      <c r="G4964" s="58"/>
      <c r="H4964" s="60"/>
      <c r="I4964" s="60"/>
      <c r="J4964" s="60"/>
      <c r="K4964" s="60"/>
      <c r="M4964" s="61"/>
      <c r="N4964" s="61"/>
      <c r="O4964" s="62"/>
      <c r="P4964" s="125"/>
      <c r="W4964" s="62"/>
      <c r="X4964" s="62"/>
    </row>
    <row r="4965" spans="1:24" s="57" customFormat="1" x14ac:dyDescent="0.25">
      <c r="A4965" s="75"/>
      <c r="D4965" s="58"/>
      <c r="E4965" s="58"/>
      <c r="F4965" s="58"/>
      <c r="G4965" s="58"/>
      <c r="H4965" s="60"/>
      <c r="I4965" s="60"/>
      <c r="J4965" s="60"/>
      <c r="K4965" s="60"/>
      <c r="M4965" s="61"/>
      <c r="N4965" s="61"/>
      <c r="O4965" s="62"/>
      <c r="P4965" s="125"/>
      <c r="W4965" s="62"/>
      <c r="X4965" s="62"/>
    </row>
    <row r="4966" spans="1:24" s="57" customFormat="1" x14ac:dyDescent="0.25">
      <c r="A4966" s="75"/>
      <c r="D4966" s="58"/>
      <c r="E4966" s="58"/>
      <c r="F4966" s="58"/>
      <c r="G4966" s="58"/>
      <c r="H4966" s="60"/>
      <c r="I4966" s="60"/>
      <c r="J4966" s="60"/>
      <c r="K4966" s="60"/>
      <c r="M4966" s="61"/>
      <c r="N4966" s="61"/>
      <c r="O4966" s="62"/>
      <c r="P4966" s="125"/>
      <c r="W4966" s="62"/>
      <c r="X4966" s="62"/>
    </row>
    <row r="4967" spans="1:24" s="57" customFormat="1" x14ac:dyDescent="0.25">
      <c r="A4967" s="75"/>
      <c r="D4967" s="58"/>
      <c r="E4967" s="58"/>
      <c r="F4967" s="58"/>
      <c r="G4967" s="58"/>
      <c r="H4967" s="60"/>
      <c r="I4967" s="60"/>
      <c r="J4967" s="60"/>
      <c r="K4967" s="60"/>
      <c r="M4967" s="61"/>
      <c r="N4967" s="61"/>
      <c r="O4967" s="62"/>
      <c r="P4967" s="125"/>
      <c r="W4967" s="62"/>
      <c r="X4967" s="62"/>
    </row>
    <row r="4968" spans="1:24" s="57" customFormat="1" x14ac:dyDescent="0.25">
      <c r="A4968" s="75"/>
      <c r="D4968" s="58"/>
      <c r="E4968" s="58"/>
      <c r="F4968" s="58"/>
      <c r="G4968" s="58"/>
      <c r="H4968" s="60"/>
      <c r="I4968" s="60"/>
      <c r="J4968" s="60"/>
      <c r="K4968" s="60"/>
      <c r="M4968" s="61"/>
      <c r="N4968" s="61"/>
      <c r="O4968" s="62"/>
      <c r="P4968" s="125"/>
      <c r="W4968" s="62"/>
      <c r="X4968" s="62"/>
    </row>
    <row r="4969" spans="1:24" s="57" customFormat="1" x14ac:dyDescent="0.25">
      <c r="A4969" s="75"/>
      <c r="D4969" s="58"/>
      <c r="E4969" s="58"/>
      <c r="F4969" s="58"/>
      <c r="G4969" s="58"/>
      <c r="H4969" s="60"/>
      <c r="I4969" s="60"/>
      <c r="J4969" s="60"/>
      <c r="K4969" s="60"/>
      <c r="M4969" s="61"/>
      <c r="N4969" s="61"/>
      <c r="O4969" s="62"/>
      <c r="P4969" s="125"/>
      <c r="W4969" s="62"/>
      <c r="X4969" s="62"/>
    </row>
    <row r="4970" spans="1:24" s="57" customFormat="1" x14ac:dyDescent="0.25">
      <c r="A4970" s="75"/>
      <c r="D4970" s="58"/>
      <c r="E4970" s="58"/>
      <c r="F4970" s="58"/>
      <c r="G4970" s="58"/>
      <c r="H4970" s="60"/>
      <c r="I4970" s="60"/>
      <c r="J4970" s="60"/>
      <c r="K4970" s="60"/>
      <c r="M4970" s="61"/>
      <c r="N4970" s="61"/>
      <c r="O4970" s="62"/>
      <c r="P4970" s="125"/>
      <c r="W4970" s="62"/>
      <c r="X4970" s="62"/>
    </row>
    <row r="4971" spans="1:24" s="57" customFormat="1" x14ac:dyDescent="0.25">
      <c r="A4971" s="75"/>
      <c r="D4971" s="58"/>
      <c r="E4971" s="58"/>
      <c r="F4971" s="58"/>
      <c r="G4971" s="58"/>
      <c r="H4971" s="60"/>
      <c r="I4971" s="60"/>
      <c r="J4971" s="60"/>
      <c r="K4971" s="60"/>
      <c r="M4971" s="61"/>
      <c r="N4971" s="61"/>
      <c r="O4971" s="62"/>
      <c r="P4971" s="125"/>
      <c r="W4971" s="62"/>
      <c r="X4971" s="62"/>
    </row>
    <row r="4972" spans="1:24" s="57" customFormat="1" x14ac:dyDescent="0.25">
      <c r="A4972" s="75"/>
      <c r="D4972" s="58"/>
      <c r="E4972" s="58"/>
      <c r="F4972" s="58"/>
      <c r="G4972" s="58"/>
      <c r="H4972" s="60"/>
      <c r="I4972" s="60"/>
      <c r="J4972" s="60"/>
      <c r="K4972" s="60"/>
      <c r="M4972" s="61"/>
      <c r="N4972" s="61"/>
      <c r="O4972" s="62"/>
      <c r="P4972" s="125"/>
      <c r="W4972" s="62"/>
      <c r="X4972" s="62"/>
    </row>
    <row r="4973" spans="1:24" s="57" customFormat="1" x14ac:dyDescent="0.25">
      <c r="A4973" s="75"/>
      <c r="D4973" s="58"/>
      <c r="E4973" s="58"/>
      <c r="F4973" s="58"/>
      <c r="G4973" s="58"/>
      <c r="H4973" s="60"/>
      <c r="I4973" s="60"/>
      <c r="J4973" s="60"/>
      <c r="K4973" s="60"/>
      <c r="M4973" s="61"/>
      <c r="N4973" s="61"/>
      <c r="O4973" s="62"/>
      <c r="P4973" s="125"/>
      <c r="W4973" s="62"/>
      <c r="X4973" s="62"/>
    </row>
    <row r="4974" spans="1:24" s="57" customFormat="1" x14ac:dyDescent="0.25">
      <c r="A4974" s="75"/>
      <c r="D4974" s="58"/>
      <c r="E4974" s="58"/>
      <c r="F4974" s="58"/>
      <c r="G4974" s="58"/>
      <c r="H4974" s="60"/>
      <c r="I4974" s="60"/>
      <c r="J4974" s="60"/>
      <c r="K4974" s="60"/>
      <c r="M4974" s="61"/>
      <c r="N4974" s="61"/>
      <c r="O4974" s="62"/>
      <c r="P4974" s="125"/>
      <c r="W4974" s="62"/>
      <c r="X4974" s="62"/>
    </row>
    <row r="4975" spans="1:24" s="57" customFormat="1" x14ac:dyDescent="0.25">
      <c r="A4975" s="75"/>
      <c r="D4975" s="58"/>
      <c r="E4975" s="58"/>
      <c r="F4975" s="58"/>
      <c r="G4975" s="58"/>
      <c r="H4975" s="60"/>
      <c r="I4975" s="60"/>
      <c r="J4975" s="60"/>
      <c r="K4975" s="60"/>
      <c r="M4975" s="61"/>
      <c r="N4975" s="61"/>
      <c r="O4975" s="62"/>
      <c r="P4975" s="125"/>
      <c r="W4975" s="62"/>
      <c r="X4975" s="62"/>
    </row>
    <row r="4976" spans="1:24" s="57" customFormat="1" x14ac:dyDescent="0.25">
      <c r="A4976" s="75"/>
      <c r="D4976" s="58"/>
      <c r="E4976" s="58"/>
      <c r="F4976" s="58"/>
      <c r="G4976" s="58"/>
      <c r="H4976" s="60"/>
      <c r="I4976" s="60"/>
      <c r="J4976" s="60"/>
      <c r="K4976" s="60"/>
      <c r="M4976" s="61"/>
      <c r="N4976" s="61"/>
      <c r="O4976" s="62"/>
      <c r="P4976" s="125"/>
      <c r="W4976" s="62"/>
      <c r="X4976" s="62"/>
    </row>
    <row r="4977" spans="1:24" s="57" customFormat="1" x14ac:dyDescent="0.25">
      <c r="A4977" s="75"/>
      <c r="D4977" s="58"/>
      <c r="E4977" s="58"/>
      <c r="F4977" s="58"/>
      <c r="G4977" s="58"/>
      <c r="H4977" s="60"/>
      <c r="I4977" s="60"/>
      <c r="J4977" s="60"/>
      <c r="K4977" s="60"/>
      <c r="M4977" s="61"/>
      <c r="N4977" s="61"/>
      <c r="O4977" s="62"/>
      <c r="P4977" s="125"/>
      <c r="W4977" s="62"/>
      <c r="X4977" s="62"/>
    </row>
    <row r="4978" spans="1:24" s="57" customFormat="1" x14ac:dyDescent="0.25">
      <c r="A4978" s="75"/>
      <c r="D4978" s="58"/>
      <c r="E4978" s="58"/>
      <c r="F4978" s="58"/>
      <c r="G4978" s="58"/>
      <c r="H4978" s="60"/>
      <c r="I4978" s="60"/>
      <c r="J4978" s="60"/>
      <c r="K4978" s="60"/>
      <c r="M4978" s="61"/>
      <c r="N4978" s="61"/>
      <c r="O4978" s="62"/>
      <c r="P4978" s="125"/>
      <c r="W4978" s="62"/>
      <c r="X4978" s="62"/>
    </row>
    <row r="4979" spans="1:24" s="57" customFormat="1" x14ac:dyDescent="0.25">
      <c r="A4979" s="75"/>
      <c r="D4979" s="58"/>
      <c r="E4979" s="58"/>
      <c r="F4979" s="58"/>
      <c r="G4979" s="58"/>
      <c r="H4979" s="60"/>
      <c r="I4979" s="60"/>
      <c r="J4979" s="60"/>
      <c r="K4979" s="60"/>
      <c r="M4979" s="61"/>
      <c r="N4979" s="61"/>
      <c r="O4979" s="62"/>
      <c r="P4979" s="125"/>
      <c r="W4979" s="62"/>
      <c r="X4979" s="62"/>
    </row>
    <row r="4980" spans="1:24" s="57" customFormat="1" x14ac:dyDescent="0.25">
      <c r="A4980" s="75"/>
      <c r="D4980" s="58"/>
      <c r="E4980" s="58"/>
      <c r="F4980" s="58"/>
      <c r="G4980" s="58"/>
      <c r="H4980" s="60"/>
      <c r="I4980" s="60"/>
      <c r="J4980" s="60"/>
      <c r="K4980" s="60"/>
      <c r="M4980" s="61"/>
      <c r="N4980" s="61"/>
      <c r="O4980" s="62"/>
      <c r="P4980" s="125"/>
      <c r="W4980" s="62"/>
      <c r="X4980" s="62"/>
    </row>
    <row r="4981" spans="1:24" s="57" customFormat="1" x14ac:dyDescent="0.25">
      <c r="A4981" s="75"/>
      <c r="D4981" s="58"/>
      <c r="E4981" s="58"/>
      <c r="F4981" s="58"/>
      <c r="G4981" s="58"/>
      <c r="H4981" s="60"/>
      <c r="I4981" s="60"/>
      <c r="J4981" s="60"/>
      <c r="K4981" s="60"/>
      <c r="M4981" s="61"/>
      <c r="N4981" s="61"/>
      <c r="O4981" s="62"/>
      <c r="P4981" s="125"/>
      <c r="W4981" s="62"/>
      <c r="X4981" s="62"/>
    </row>
    <row r="4982" spans="1:24" s="57" customFormat="1" x14ac:dyDescent="0.25">
      <c r="A4982" s="75"/>
      <c r="D4982" s="58"/>
      <c r="E4982" s="58"/>
      <c r="F4982" s="58"/>
      <c r="G4982" s="58"/>
      <c r="H4982" s="60"/>
      <c r="I4982" s="60"/>
      <c r="J4982" s="60"/>
      <c r="K4982" s="60"/>
      <c r="M4982" s="61"/>
      <c r="N4982" s="61"/>
      <c r="O4982" s="62"/>
      <c r="P4982" s="125"/>
      <c r="W4982" s="62"/>
      <c r="X4982" s="62"/>
    </row>
    <row r="4983" spans="1:24" s="57" customFormat="1" x14ac:dyDescent="0.25">
      <c r="A4983" s="75"/>
      <c r="D4983" s="58"/>
      <c r="E4983" s="58"/>
      <c r="F4983" s="58"/>
      <c r="G4983" s="58"/>
      <c r="H4983" s="60"/>
      <c r="I4983" s="60"/>
      <c r="J4983" s="60"/>
      <c r="K4983" s="60"/>
      <c r="M4983" s="61"/>
      <c r="N4983" s="61"/>
      <c r="O4983" s="62"/>
      <c r="P4983" s="125"/>
      <c r="W4983" s="62"/>
      <c r="X4983" s="62"/>
    </row>
    <row r="4984" spans="1:24" s="57" customFormat="1" x14ac:dyDescent="0.25">
      <c r="A4984" s="75"/>
      <c r="D4984" s="58"/>
      <c r="E4984" s="58"/>
      <c r="F4984" s="58"/>
      <c r="G4984" s="58"/>
      <c r="H4984" s="60"/>
      <c r="I4984" s="60"/>
      <c r="J4984" s="60"/>
      <c r="K4984" s="60"/>
      <c r="M4984" s="61"/>
      <c r="N4984" s="61"/>
      <c r="O4984" s="62"/>
      <c r="P4984" s="125"/>
      <c r="W4984" s="62"/>
      <c r="X4984" s="62"/>
    </row>
    <row r="4985" spans="1:24" s="57" customFormat="1" x14ac:dyDescent="0.25">
      <c r="A4985" s="75"/>
      <c r="D4985" s="58"/>
      <c r="E4985" s="58"/>
      <c r="F4985" s="58"/>
      <c r="G4985" s="58"/>
      <c r="H4985" s="60"/>
      <c r="I4985" s="60"/>
      <c r="J4985" s="60"/>
      <c r="K4985" s="60"/>
      <c r="M4985" s="61"/>
      <c r="N4985" s="61"/>
      <c r="O4985" s="62"/>
      <c r="P4985" s="125"/>
      <c r="W4985" s="62"/>
      <c r="X4985" s="62"/>
    </row>
    <row r="4986" spans="1:24" s="57" customFormat="1" x14ac:dyDescent="0.25">
      <c r="A4986" s="75"/>
      <c r="D4986" s="58"/>
      <c r="E4986" s="58"/>
      <c r="F4986" s="58"/>
      <c r="G4986" s="58"/>
      <c r="H4986" s="60"/>
      <c r="I4986" s="60"/>
      <c r="J4986" s="60"/>
      <c r="K4986" s="60"/>
      <c r="M4986" s="61"/>
      <c r="N4986" s="61"/>
      <c r="O4986" s="62"/>
      <c r="P4986" s="125"/>
      <c r="W4986" s="62"/>
      <c r="X4986" s="62"/>
    </row>
    <row r="4987" spans="1:24" s="57" customFormat="1" x14ac:dyDescent="0.25">
      <c r="A4987" s="75"/>
      <c r="D4987" s="58"/>
      <c r="E4987" s="58"/>
      <c r="F4987" s="58"/>
      <c r="G4987" s="58"/>
      <c r="H4987" s="60"/>
      <c r="I4987" s="60"/>
      <c r="J4987" s="60"/>
      <c r="K4987" s="60"/>
      <c r="M4987" s="61"/>
      <c r="N4987" s="61"/>
      <c r="O4987" s="62"/>
      <c r="P4987" s="125"/>
      <c r="W4987" s="62"/>
      <c r="X4987" s="62"/>
    </row>
    <row r="4988" spans="1:24" s="57" customFormat="1" x14ac:dyDescent="0.25">
      <c r="A4988" s="75"/>
      <c r="D4988" s="58"/>
      <c r="E4988" s="58"/>
      <c r="F4988" s="58"/>
      <c r="G4988" s="58"/>
      <c r="H4988" s="60"/>
      <c r="I4988" s="60"/>
      <c r="J4988" s="60"/>
      <c r="K4988" s="60"/>
      <c r="M4988" s="61"/>
      <c r="N4988" s="61"/>
      <c r="O4988" s="62"/>
      <c r="P4988" s="125"/>
      <c r="W4988" s="62"/>
      <c r="X4988" s="62"/>
    </row>
    <row r="4989" spans="1:24" s="57" customFormat="1" x14ac:dyDescent="0.25">
      <c r="A4989" s="75"/>
      <c r="D4989" s="58"/>
      <c r="E4989" s="58"/>
      <c r="F4989" s="58"/>
      <c r="G4989" s="58"/>
      <c r="H4989" s="60"/>
      <c r="I4989" s="60"/>
      <c r="J4989" s="60"/>
      <c r="K4989" s="60"/>
      <c r="M4989" s="61"/>
      <c r="N4989" s="61"/>
      <c r="O4989" s="62"/>
      <c r="P4989" s="125"/>
      <c r="W4989" s="62"/>
      <c r="X4989" s="62"/>
    </row>
    <row r="4990" spans="1:24" s="57" customFormat="1" x14ac:dyDescent="0.25">
      <c r="A4990" s="75"/>
      <c r="D4990" s="58"/>
      <c r="E4990" s="58"/>
      <c r="F4990" s="58"/>
      <c r="G4990" s="58"/>
      <c r="H4990" s="60"/>
      <c r="I4990" s="60"/>
      <c r="J4990" s="60"/>
      <c r="K4990" s="60"/>
      <c r="M4990" s="61"/>
      <c r="N4990" s="61"/>
      <c r="O4990" s="62"/>
      <c r="P4990" s="125"/>
      <c r="W4990" s="62"/>
      <c r="X4990" s="62"/>
    </row>
    <row r="4991" spans="1:24" s="57" customFormat="1" x14ac:dyDescent="0.25">
      <c r="A4991" s="75"/>
      <c r="D4991" s="58"/>
      <c r="E4991" s="58"/>
      <c r="F4991" s="58"/>
      <c r="G4991" s="58"/>
      <c r="H4991" s="60"/>
      <c r="I4991" s="60"/>
      <c r="J4991" s="60"/>
      <c r="K4991" s="60"/>
      <c r="M4991" s="61"/>
      <c r="N4991" s="61"/>
      <c r="O4991" s="62"/>
      <c r="P4991" s="125"/>
      <c r="W4991" s="62"/>
      <c r="X4991" s="62"/>
    </row>
    <row r="4992" spans="1:24" s="57" customFormat="1" x14ac:dyDescent="0.25">
      <c r="A4992" s="75"/>
      <c r="D4992" s="58"/>
      <c r="E4992" s="58"/>
      <c r="F4992" s="58"/>
      <c r="G4992" s="58"/>
      <c r="H4992" s="60"/>
      <c r="I4992" s="60"/>
      <c r="J4992" s="60"/>
      <c r="K4992" s="60"/>
      <c r="M4992" s="61"/>
      <c r="N4992" s="61"/>
      <c r="O4992" s="62"/>
      <c r="P4992" s="125"/>
      <c r="W4992" s="62"/>
      <c r="X4992" s="62"/>
    </row>
    <row r="4993" spans="1:24" s="57" customFormat="1" x14ac:dyDescent="0.25">
      <c r="A4993" s="75"/>
      <c r="D4993" s="58"/>
      <c r="E4993" s="58"/>
      <c r="F4993" s="58"/>
      <c r="G4993" s="58"/>
      <c r="H4993" s="60"/>
      <c r="I4993" s="60"/>
      <c r="J4993" s="60"/>
      <c r="K4993" s="60"/>
      <c r="M4993" s="61"/>
      <c r="N4993" s="61"/>
      <c r="O4993" s="62"/>
      <c r="P4993" s="125"/>
      <c r="W4993" s="62"/>
      <c r="X4993" s="62"/>
    </row>
    <row r="4994" spans="1:24" s="57" customFormat="1" x14ac:dyDescent="0.25">
      <c r="A4994" s="75"/>
      <c r="D4994" s="58"/>
      <c r="E4994" s="58"/>
      <c r="F4994" s="58"/>
      <c r="G4994" s="58"/>
      <c r="H4994" s="60"/>
      <c r="I4994" s="60"/>
      <c r="J4994" s="60"/>
      <c r="K4994" s="60"/>
      <c r="M4994" s="61"/>
      <c r="N4994" s="61"/>
      <c r="O4994" s="62"/>
      <c r="P4994" s="125"/>
      <c r="W4994" s="62"/>
      <c r="X4994" s="62"/>
    </row>
    <row r="4995" spans="1:24" s="57" customFormat="1" x14ac:dyDescent="0.25">
      <c r="A4995" s="75"/>
      <c r="D4995" s="58"/>
      <c r="E4995" s="58"/>
      <c r="F4995" s="58"/>
      <c r="G4995" s="58"/>
      <c r="H4995" s="60"/>
      <c r="I4995" s="60"/>
      <c r="J4995" s="60"/>
      <c r="K4995" s="60"/>
      <c r="M4995" s="61"/>
      <c r="N4995" s="61"/>
      <c r="O4995" s="62"/>
      <c r="P4995" s="125"/>
      <c r="W4995" s="62"/>
      <c r="X4995" s="62"/>
    </row>
    <row r="4996" spans="1:24" s="57" customFormat="1" x14ac:dyDescent="0.25">
      <c r="A4996" s="75"/>
      <c r="D4996" s="58"/>
      <c r="E4996" s="58"/>
      <c r="F4996" s="58"/>
      <c r="G4996" s="58"/>
      <c r="H4996" s="60"/>
      <c r="I4996" s="60"/>
      <c r="J4996" s="60"/>
      <c r="K4996" s="60"/>
      <c r="M4996" s="61"/>
      <c r="N4996" s="61"/>
      <c r="O4996" s="62"/>
      <c r="P4996" s="125"/>
      <c r="W4996" s="62"/>
      <c r="X4996" s="62"/>
    </row>
    <row r="4997" spans="1:24" s="57" customFormat="1" x14ac:dyDescent="0.25">
      <c r="A4997" s="75"/>
      <c r="D4997" s="58"/>
      <c r="E4997" s="58"/>
      <c r="F4997" s="58"/>
      <c r="G4997" s="58"/>
      <c r="H4997" s="60"/>
      <c r="I4997" s="60"/>
      <c r="J4997" s="60"/>
      <c r="K4997" s="60"/>
      <c r="M4997" s="61"/>
      <c r="N4997" s="61"/>
      <c r="O4997" s="62"/>
      <c r="P4997" s="125"/>
      <c r="W4997" s="62"/>
      <c r="X4997" s="62"/>
    </row>
    <row r="4998" spans="1:24" s="57" customFormat="1" x14ac:dyDescent="0.25">
      <c r="A4998" s="75"/>
      <c r="D4998" s="58"/>
      <c r="E4998" s="58"/>
      <c r="F4998" s="58"/>
      <c r="G4998" s="58"/>
      <c r="H4998" s="60"/>
      <c r="I4998" s="60"/>
      <c r="J4998" s="60"/>
      <c r="K4998" s="60"/>
      <c r="M4998" s="61"/>
      <c r="N4998" s="61"/>
      <c r="O4998" s="62"/>
      <c r="P4998" s="125"/>
      <c r="W4998" s="62"/>
      <c r="X4998" s="62"/>
    </row>
    <row r="4999" spans="1:24" s="57" customFormat="1" x14ac:dyDescent="0.25">
      <c r="A4999" s="75"/>
      <c r="D4999" s="58"/>
      <c r="E4999" s="58"/>
      <c r="F4999" s="58"/>
      <c r="G4999" s="58"/>
      <c r="H4999" s="60"/>
      <c r="I4999" s="60"/>
      <c r="J4999" s="60"/>
      <c r="K4999" s="60"/>
      <c r="M4999" s="61"/>
      <c r="N4999" s="61"/>
      <c r="O4999" s="62"/>
      <c r="P4999" s="125"/>
      <c r="W4999" s="62"/>
      <c r="X4999" s="62"/>
    </row>
    <row r="5000" spans="1:24" s="57" customFormat="1" x14ac:dyDescent="0.25">
      <c r="A5000" s="75"/>
      <c r="D5000" s="58"/>
      <c r="E5000" s="58"/>
      <c r="F5000" s="58"/>
      <c r="G5000" s="58"/>
      <c r="H5000" s="60"/>
      <c r="I5000" s="60"/>
      <c r="J5000" s="60"/>
      <c r="K5000" s="60"/>
      <c r="M5000" s="61"/>
      <c r="N5000" s="61"/>
      <c r="O5000" s="62"/>
      <c r="P5000" s="125"/>
      <c r="W5000" s="62"/>
      <c r="X5000" s="62"/>
    </row>
    <row r="5001" spans="1:24" s="57" customFormat="1" x14ac:dyDescent="0.25">
      <c r="A5001" s="75"/>
      <c r="D5001" s="58"/>
      <c r="E5001" s="58"/>
      <c r="F5001" s="58"/>
      <c r="G5001" s="58"/>
      <c r="H5001" s="60"/>
      <c r="I5001" s="60"/>
      <c r="J5001" s="60"/>
      <c r="K5001" s="60"/>
      <c r="M5001" s="61"/>
      <c r="N5001" s="61"/>
      <c r="O5001" s="62"/>
      <c r="P5001" s="125"/>
      <c r="W5001" s="62"/>
      <c r="X5001" s="62"/>
    </row>
    <row r="5002" spans="1:24" s="57" customFormat="1" x14ac:dyDescent="0.25">
      <c r="A5002" s="75"/>
      <c r="D5002" s="58"/>
      <c r="E5002" s="58"/>
      <c r="F5002" s="58"/>
      <c r="G5002" s="58"/>
      <c r="H5002" s="60"/>
      <c r="I5002" s="60"/>
      <c r="J5002" s="60"/>
      <c r="K5002" s="60"/>
      <c r="M5002" s="61"/>
      <c r="N5002" s="61"/>
      <c r="O5002" s="62"/>
      <c r="P5002" s="125"/>
      <c r="W5002" s="62"/>
      <c r="X5002" s="62"/>
    </row>
    <row r="5003" spans="1:24" s="57" customFormat="1" x14ac:dyDescent="0.25">
      <c r="A5003" s="75"/>
      <c r="D5003" s="58"/>
      <c r="E5003" s="58"/>
      <c r="F5003" s="58"/>
      <c r="G5003" s="58"/>
      <c r="H5003" s="60"/>
      <c r="I5003" s="60"/>
      <c r="J5003" s="60"/>
      <c r="K5003" s="60"/>
      <c r="M5003" s="61"/>
      <c r="N5003" s="61"/>
      <c r="O5003" s="62"/>
      <c r="P5003" s="125"/>
      <c r="W5003" s="62"/>
      <c r="X5003" s="62"/>
    </row>
    <row r="5004" spans="1:24" s="57" customFormat="1" x14ac:dyDescent="0.25">
      <c r="A5004" s="75"/>
      <c r="D5004" s="58"/>
      <c r="E5004" s="58"/>
      <c r="F5004" s="58"/>
      <c r="G5004" s="58"/>
      <c r="H5004" s="60"/>
      <c r="I5004" s="60"/>
      <c r="J5004" s="60"/>
      <c r="K5004" s="60"/>
      <c r="M5004" s="61"/>
      <c r="N5004" s="61"/>
      <c r="O5004" s="62"/>
      <c r="P5004" s="125"/>
      <c r="W5004" s="62"/>
      <c r="X5004" s="62"/>
    </row>
    <row r="5005" spans="1:24" s="57" customFormat="1" x14ac:dyDescent="0.25">
      <c r="A5005" s="75"/>
      <c r="D5005" s="58"/>
      <c r="E5005" s="58"/>
      <c r="F5005" s="58"/>
      <c r="G5005" s="58"/>
      <c r="H5005" s="60"/>
      <c r="I5005" s="60"/>
      <c r="J5005" s="60"/>
      <c r="K5005" s="60"/>
      <c r="M5005" s="61"/>
      <c r="N5005" s="61"/>
      <c r="O5005" s="62"/>
      <c r="P5005" s="125"/>
      <c r="W5005" s="62"/>
      <c r="X5005" s="62"/>
    </row>
    <row r="5006" spans="1:24" s="57" customFormat="1" x14ac:dyDescent="0.25">
      <c r="A5006" s="75"/>
      <c r="D5006" s="58"/>
      <c r="E5006" s="58"/>
      <c r="F5006" s="58"/>
      <c r="G5006" s="58"/>
      <c r="H5006" s="60"/>
      <c r="I5006" s="60"/>
      <c r="J5006" s="60"/>
      <c r="K5006" s="60"/>
      <c r="M5006" s="61"/>
      <c r="N5006" s="61"/>
      <c r="O5006" s="62"/>
      <c r="P5006" s="125"/>
      <c r="W5006" s="62"/>
      <c r="X5006" s="62"/>
    </row>
    <row r="5007" spans="1:24" s="57" customFormat="1" x14ac:dyDescent="0.25">
      <c r="A5007" s="75"/>
      <c r="D5007" s="58"/>
      <c r="E5007" s="58"/>
      <c r="F5007" s="58"/>
      <c r="G5007" s="58"/>
      <c r="H5007" s="60"/>
      <c r="I5007" s="60"/>
      <c r="J5007" s="60"/>
      <c r="K5007" s="60"/>
      <c r="M5007" s="61"/>
      <c r="N5007" s="61"/>
      <c r="O5007" s="62"/>
      <c r="P5007" s="125"/>
      <c r="W5007" s="62"/>
      <c r="X5007" s="62"/>
    </row>
    <row r="5008" spans="1:24" s="57" customFormat="1" x14ac:dyDescent="0.25">
      <c r="A5008" s="75"/>
      <c r="D5008" s="58"/>
      <c r="E5008" s="58"/>
      <c r="F5008" s="58"/>
      <c r="G5008" s="58"/>
      <c r="H5008" s="60"/>
      <c r="I5008" s="60"/>
      <c r="J5008" s="60"/>
      <c r="K5008" s="60"/>
      <c r="M5008" s="61"/>
      <c r="N5008" s="61"/>
      <c r="O5008" s="62"/>
      <c r="P5008" s="125"/>
      <c r="W5008" s="62"/>
      <c r="X5008" s="62"/>
    </row>
    <row r="5009" spans="1:24" s="57" customFormat="1" x14ac:dyDescent="0.25">
      <c r="A5009" s="75"/>
      <c r="D5009" s="58"/>
      <c r="E5009" s="58"/>
      <c r="F5009" s="58"/>
      <c r="G5009" s="58"/>
      <c r="H5009" s="60"/>
      <c r="I5009" s="60"/>
      <c r="J5009" s="60"/>
      <c r="K5009" s="60"/>
      <c r="M5009" s="61"/>
      <c r="N5009" s="61"/>
      <c r="O5009" s="62"/>
      <c r="P5009" s="125"/>
      <c r="W5009" s="62"/>
      <c r="X5009" s="62"/>
    </row>
    <row r="5010" spans="1:24" s="57" customFormat="1" x14ac:dyDescent="0.25">
      <c r="A5010" s="75"/>
      <c r="D5010" s="58"/>
      <c r="E5010" s="58"/>
      <c r="F5010" s="58"/>
      <c r="G5010" s="58"/>
      <c r="H5010" s="60"/>
      <c r="I5010" s="60"/>
      <c r="J5010" s="60"/>
      <c r="K5010" s="60"/>
      <c r="M5010" s="61"/>
      <c r="N5010" s="61"/>
      <c r="O5010" s="62"/>
      <c r="P5010" s="125"/>
      <c r="W5010" s="62"/>
      <c r="X5010" s="62"/>
    </row>
    <row r="5011" spans="1:24" s="57" customFormat="1" x14ac:dyDescent="0.25">
      <c r="A5011" s="75"/>
      <c r="D5011" s="58"/>
      <c r="E5011" s="58"/>
      <c r="F5011" s="58"/>
      <c r="G5011" s="58"/>
      <c r="H5011" s="60"/>
      <c r="I5011" s="60"/>
      <c r="J5011" s="60"/>
      <c r="K5011" s="60"/>
      <c r="M5011" s="61"/>
      <c r="N5011" s="61"/>
      <c r="O5011" s="62"/>
      <c r="P5011" s="125"/>
      <c r="W5011" s="62"/>
      <c r="X5011" s="62"/>
    </row>
    <row r="5012" spans="1:24" s="57" customFormat="1" x14ac:dyDescent="0.25">
      <c r="A5012" s="75"/>
      <c r="D5012" s="58"/>
      <c r="E5012" s="58"/>
      <c r="F5012" s="58"/>
      <c r="G5012" s="58"/>
      <c r="H5012" s="60"/>
      <c r="I5012" s="60"/>
      <c r="J5012" s="60"/>
      <c r="K5012" s="60"/>
      <c r="M5012" s="61"/>
      <c r="N5012" s="61"/>
      <c r="O5012" s="62"/>
      <c r="P5012" s="125"/>
      <c r="W5012" s="62"/>
      <c r="X5012" s="62"/>
    </row>
    <row r="5013" spans="1:24" s="57" customFormat="1" x14ac:dyDescent="0.25">
      <c r="A5013" s="75"/>
      <c r="D5013" s="58"/>
      <c r="E5013" s="58"/>
      <c r="F5013" s="58"/>
      <c r="G5013" s="58"/>
      <c r="H5013" s="60"/>
      <c r="I5013" s="60"/>
      <c r="J5013" s="60"/>
      <c r="K5013" s="60"/>
      <c r="M5013" s="61"/>
      <c r="N5013" s="61"/>
      <c r="O5013" s="62"/>
      <c r="P5013" s="125"/>
      <c r="W5013" s="62"/>
      <c r="X5013" s="62"/>
    </row>
    <row r="5014" spans="1:24" s="57" customFormat="1" x14ac:dyDescent="0.25">
      <c r="A5014" s="75"/>
      <c r="D5014" s="58"/>
      <c r="E5014" s="58"/>
      <c r="F5014" s="58"/>
      <c r="G5014" s="58"/>
      <c r="H5014" s="60"/>
      <c r="I5014" s="60"/>
      <c r="J5014" s="60"/>
      <c r="K5014" s="60"/>
      <c r="M5014" s="61"/>
      <c r="N5014" s="61"/>
      <c r="O5014" s="62"/>
      <c r="P5014" s="125"/>
      <c r="W5014" s="62"/>
      <c r="X5014" s="62"/>
    </row>
    <row r="5015" spans="1:24" s="57" customFormat="1" x14ac:dyDescent="0.25">
      <c r="A5015" s="75"/>
      <c r="D5015" s="58"/>
      <c r="E5015" s="58"/>
      <c r="F5015" s="58"/>
      <c r="G5015" s="58"/>
      <c r="H5015" s="60"/>
      <c r="I5015" s="60"/>
      <c r="J5015" s="60"/>
      <c r="K5015" s="60"/>
      <c r="M5015" s="61"/>
      <c r="N5015" s="61"/>
      <c r="O5015" s="62"/>
      <c r="P5015" s="125"/>
      <c r="W5015" s="62"/>
      <c r="X5015" s="62"/>
    </row>
    <row r="5016" spans="1:24" s="57" customFormat="1" x14ac:dyDescent="0.25">
      <c r="A5016" s="75"/>
      <c r="D5016" s="58"/>
      <c r="E5016" s="58"/>
      <c r="F5016" s="58"/>
      <c r="G5016" s="58"/>
      <c r="H5016" s="60"/>
      <c r="I5016" s="60"/>
      <c r="J5016" s="60"/>
      <c r="K5016" s="60"/>
      <c r="M5016" s="61"/>
      <c r="N5016" s="61"/>
      <c r="O5016" s="62"/>
      <c r="P5016" s="125"/>
      <c r="W5016" s="62"/>
      <c r="X5016" s="62"/>
    </row>
    <row r="5017" spans="1:24" s="57" customFormat="1" x14ac:dyDescent="0.25">
      <c r="A5017" s="75"/>
      <c r="D5017" s="58"/>
      <c r="E5017" s="58"/>
      <c r="F5017" s="58"/>
      <c r="G5017" s="58"/>
      <c r="H5017" s="60"/>
      <c r="I5017" s="60"/>
      <c r="J5017" s="60"/>
      <c r="K5017" s="60"/>
      <c r="M5017" s="61"/>
      <c r="N5017" s="61"/>
      <c r="O5017" s="62"/>
      <c r="P5017" s="125"/>
      <c r="W5017" s="62"/>
      <c r="X5017" s="62"/>
    </row>
    <row r="5018" spans="1:24" s="57" customFormat="1" x14ac:dyDescent="0.25">
      <c r="A5018" s="75"/>
      <c r="D5018" s="58"/>
      <c r="E5018" s="58"/>
      <c r="F5018" s="58"/>
      <c r="G5018" s="58"/>
      <c r="H5018" s="60"/>
      <c r="I5018" s="60"/>
      <c r="J5018" s="60"/>
      <c r="K5018" s="60"/>
      <c r="M5018" s="61"/>
      <c r="N5018" s="61"/>
      <c r="O5018" s="62"/>
      <c r="P5018" s="125"/>
      <c r="W5018" s="62"/>
      <c r="X5018" s="62"/>
    </row>
    <row r="5019" spans="1:24" s="57" customFormat="1" x14ac:dyDescent="0.25">
      <c r="A5019" s="75"/>
      <c r="D5019" s="58"/>
      <c r="E5019" s="58"/>
      <c r="F5019" s="58"/>
      <c r="G5019" s="58"/>
      <c r="H5019" s="60"/>
      <c r="I5019" s="60"/>
      <c r="J5019" s="60"/>
      <c r="K5019" s="60"/>
      <c r="M5019" s="61"/>
      <c r="N5019" s="61"/>
      <c r="O5019" s="62"/>
      <c r="P5019" s="125"/>
      <c r="W5019" s="62"/>
      <c r="X5019" s="62"/>
    </row>
    <row r="5020" spans="1:24" s="57" customFormat="1" x14ac:dyDescent="0.25">
      <c r="A5020" s="75"/>
      <c r="D5020" s="58"/>
      <c r="E5020" s="58"/>
      <c r="F5020" s="58"/>
      <c r="G5020" s="58"/>
      <c r="H5020" s="60"/>
      <c r="I5020" s="60"/>
      <c r="J5020" s="60"/>
      <c r="K5020" s="60"/>
      <c r="M5020" s="61"/>
      <c r="N5020" s="61"/>
      <c r="O5020" s="62"/>
      <c r="P5020" s="125"/>
      <c r="W5020" s="62"/>
      <c r="X5020" s="62"/>
    </row>
    <row r="5021" spans="1:24" s="57" customFormat="1" x14ac:dyDescent="0.25">
      <c r="A5021" s="75"/>
      <c r="D5021" s="58"/>
      <c r="E5021" s="58"/>
      <c r="F5021" s="58"/>
      <c r="G5021" s="58"/>
      <c r="H5021" s="60"/>
      <c r="I5021" s="60"/>
      <c r="J5021" s="60"/>
      <c r="K5021" s="60"/>
      <c r="M5021" s="61"/>
      <c r="N5021" s="61"/>
      <c r="O5021" s="62"/>
      <c r="P5021" s="125"/>
      <c r="W5021" s="62"/>
      <c r="X5021" s="62"/>
    </row>
    <row r="5022" spans="1:24" s="57" customFormat="1" x14ac:dyDescent="0.25">
      <c r="A5022" s="75"/>
      <c r="D5022" s="58"/>
      <c r="E5022" s="58"/>
      <c r="F5022" s="58"/>
      <c r="G5022" s="58"/>
      <c r="H5022" s="60"/>
      <c r="I5022" s="60"/>
      <c r="J5022" s="60"/>
      <c r="K5022" s="60"/>
      <c r="M5022" s="61"/>
      <c r="N5022" s="61"/>
      <c r="O5022" s="62"/>
      <c r="P5022" s="125"/>
      <c r="W5022" s="62"/>
      <c r="X5022" s="62"/>
    </row>
    <row r="5023" spans="1:24" s="57" customFormat="1" x14ac:dyDescent="0.25">
      <c r="A5023" s="75"/>
      <c r="D5023" s="58"/>
      <c r="E5023" s="58"/>
      <c r="F5023" s="58"/>
      <c r="G5023" s="58"/>
      <c r="H5023" s="60"/>
      <c r="I5023" s="60"/>
      <c r="J5023" s="60"/>
      <c r="K5023" s="60"/>
      <c r="M5023" s="61"/>
      <c r="N5023" s="61"/>
      <c r="O5023" s="62"/>
      <c r="P5023" s="125"/>
      <c r="W5023" s="62"/>
      <c r="X5023" s="62"/>
    </row>
    <row r="5024" spans="1:24" s="57" customFormat="1" x14ac:dyDescent="0.25">
      <c r="A5024" s="75"/>
      <c r="D5024" s="58"/>
      <c r="E5024" s="58"/>
      <c r="F5024" s="58"/>
      <c r="G5024" s="58"/>
      <c r="H5024" s="60"/>
      <c r="I5024" s="60"/>
      <c r="J5024" s="60"/>
      <c r="K5024" s="60"/>
      <c r="M5024" s="61"/>
      <c r="N5024" s="61"/>
      <c r="O5024" s="62"/>
      <c r="P5024" s="125"/>
      <c r="W5024" s="62"/>
      <c r="X5024" s="62"/>
    </row>
    <row r="5025" spans="1:24" s="57" customFormat="1" x14ac:dyDescent="0.25">
      <c r="A5025" s="75"/>
      <c r="D5025" s="58"/>
      <c r="E5025" s="58"/>
      <c r="F5025" s="58"/>
      <c r="G5025" s="58"/>
      <c r="H5025" s="60"/>
      <c r="I5025" s="60"/>
      <c r="J5025" s="60"/>
      <c r="K5025" s="60"/>
      <c r="M5025" s="61"/>
      <c r="N5025" s="61"/>
      <c r="O5025" s="62"/>
      <c r="P5025" s="125"/>
      <c r="W5025" s="62"/>
      <c r="X5025" s="62"/>
    </row>
    <row r="5026" spans="1:24" s="57" customFormat="1" x14ac:dyDescent="0.25">
      <c r="A5026" s="75"/>
      <c r="D5026" s="58"/>
      <c r="E5026" s="58"/>
      <c r="F5026" s="58"/>
      <c r="G5026" s="58"/>
      <c r="H5026" s="60"/>
      <c r="I5026" s="60"/>
      <c r="J5026" s="60"/>
      <c r="K5026" s="60"/>
      <c r="M5026" s="61"/>
      <c r="N5026" s="61"/>
      <c r="O5026" s="62"/>
      <c r="P5026" s="125"/>
      <c r="W5026" s="62"/>
      <c r="X5026" s="62"/>
    </row>
    <row r="5027" spans="1:24" s="57" customFormat="1" x14ac:dyDescent="0.25">
      <c r="A5027" s="75"/>
      <c r="D5027" s="58"/>
      <c r="E5027" s="58"/>
      <c r="F5027" s="58"/>
      <c r="G5027" s="58"/>
      <c r="H5027" s="60"/>
      <c r="I5027" s="60"/>
      <c r="J5027" s="60"/>
      <c r="K5027" s="60"/>
      <c r="M5027" s="61"/>
      <c r="N5027" s="61"/>
      <c r="O5027" s="62"/>
      <c r="P5027" s="125"/>
      <c r="W5027" s="62"/>
      <c r="X5027" s="62"/>
    </row>
    <row r="5028" spans="1:24" s="57" customFormat="1" x14ac:dyDescent="0.25">
      <c r="A5028" s="75"/>
      <c r="D5028" s="58"/>
      <c r="E5028" s="58"/>
      <c r="F5028" s="58"/>
      <c r="G5028" s="58"/>
      <c r="H5028" s="60"/>
      <c r="I5028" s="60"/>
      <c r="J5028" s="60"/>
      <c r="K5028" s="60"/>
      <c r="M5028" s="61"/>
      <c r="N5028" s="61"/>
      <c r="O5028" s="62"/>
      <c r="P5028" s="125"/>
      <c r="W5028" s="62"/>
      <c r="X5028" s="62"/>
    </row>
    <row r="5029" spans="1:24" s="57" customFormat="1" x14ac:dyDescent="0.25">
      <c r="A5029" s="75"/>
      <c r="D5029" s="58"/>
      <c r="E5029" s="58"/>
      <c r="F5029" s="58"/>
      <c r="G5029" s="58"/>
      <c r="H5029" s="60"/>
      <c r="I5029" s="60"/>
      <c r="J5029" s="60"/>
      <c r="K5029" s="60"/>
      <c r="M5029" s="61"/>
      <c r="N5029" s="61"/>
      <c r="O5029" s="62"/>
      <c r="P5029" s="125"/>
      <c r="W5029" s="62"/>
      <c r="X5029" s="62"/>
    </row>
    <row r="5030" spans="1:24" s="57" customFormat="1" x14ac:dyDescent="0.25">
      <c r="A5030" s="75"/>
      <c r="D5030" s="58"/>
      <c r="E5030" s="58"/>
      <c r="F5030" s="58"/>
      <c r="G5030" s="58"/>
      <c r="H5030" s="60"/>
      <c r="I5030" s="60"/>
      <c r="J5030" s="60"/>
      <c r="K5030" s="60"/>
      <c r="M5030" s="61"/>
      <c r="N5030" s="61"/>
      <c r="O5030" s="62"/>
      <c r="P5030" s="125"/>
      <c r="W5030" s="62"/>
      <c r="X5030" s="62"/>
    </row>
    <row r="5031" spans="1:24" s="57" customFormat="1" x14ac:dyDescent="0.25">
      <c r="A5031" s="75"/>
      <c r="D5031" s="58"/>
      <c r="E5031" s="58"/>
      <c r="F5031" s="58"/>
      <c r="G5031" s="58"/>
      <c r="H5031" s="60"/>
      <c r="I5031" s="60"/>
      <c r="J5031" s="60"/>
      <c r="K5031" s="60"/>
      <c r="M5031" s="61"/>
      <c r="N5031" s="61"/>
      <c r="O5031" s="62"/>
      <c r="P5031" s="125"/>
      <c r="W5031" s="62"/>
      <c r="X5031" s="62"/>
    </row>
    <row r="5032" spans="1:24" s="57" customFormat="1" x14ac:dyDescent="0.25">
      <c r="A5032" s="75"/>
      <c r="D5032" s="58"/>
      <c r="E5032" s="58"/>
      <c r="F5032" s="58"/>
      <c r="G5032" s="58"/>
      <c r="H5032" s="60"/>
      <c r="I5032" s="60"/>
      <c r="J5032" s="60"/>
      <c r="K5032" s="60"/>
      <c r="M5032" s="61"/>
      <c r="N5032" s="61"/>
      <c r="O5032" s="62"/>
      <c r="P5032" s="125"/>
      <c r="W5032" s="62"/>
      <c r="X5032" s="62"/>
    </row>
    <row r="5033" spans="1:24" s="57" customFormat="1" x14ac:dyDescent="0.25">
      <c r="A5033" s="75"/>
      <c r="D5033" s="58"/>
      <c r="E5033" s="58"/>
      <c r="F5033" s="58"/>
      <c r="G5033" s="58"/>
      <c r="H5033" s="60"/>
      <c r="I5033" s="60"/>
      <c r="J5033" s="60"/>
      <c r="K5033" s="60"/>
      <c r="M5033" s="61"/>
      <c r="N5033" s="61"/>
      <c r="O5033" s="62"/>
      <c r="P5033" s="125"/>
      <c r="W5033" s="62"/>
      <c r="X5033" s="62"/>
    </row>
    <row r="5034" spans="1:24" s="57" customFormat="1" x14ac:dyDescent="0.25">
      <c r="A5034" s="75"/>
      <c r="D5034" s="58"/>
      <c r="E5034" s="58"/>
      <c r="F5034" s="58"/>
      <c r="G5034" s="58"/>
      <c r="H5034" s="60"/>
      <c r="I5034" s="60"/>
      <c r="J5034" s="60"/>
      <c r="K5034" s="60"/>
      <c r="M5034" s="61"/>
      <c r="N5034" s="61"/>
      <c r="O5034" s="62"/>
      <c r="P5034" s="125"/>
      <c r="W5034" s="62"/>
      <c r="X5034" s="62"/>
    </row>
    <row r="5035" spans="1:24" s="57" customFormat="1" x14ac:dyDescent="0.25">
      <c r="A5035" s="75"/>
      <c r="D5035" s="58"/>
      <c r="E5035" s="58"/>
      <c r="F5035" s="58"/>
      <c r="G5035" s="58"/>
      <c r="H5035" s="60"/>
      <c r="I5035" s="60"/>
      <c r="J5035" s="60"/>
      <c r="K5035" s="60"/>
      <c r="M5035" s="61"/>
      <c r="N5035" s="61"/>
      <c r="O5035" s="62"/>
      <c r="P5035" s="125"/>
      <c r="W5035" s="62"/>
      <c r="X5035" s="62"/>
    </row>
    <row r="5036" spans="1:24" s="57" customFormat="1" x14ac:dyDescent="0.25">
      <c r="A5036" s="75"/>
      <c r="D5036" s="58"/>
      <c r="E5036" s="58"/>
      <c r="F5036" s="58"/>
      <c r="G5036" s="58"/>
      <c r="H5036" s="60"/>
      <c r="I5036" s="60"/>
      <c r="J5036" s="60"/>
      <c r="K5036" s="60"/>
      <c r="M5036" s="61"/>
      <c r="N5036" s="61"/>
      <c r="O5036" s="62"/>
      <c r="P5036" s="125"/>
      <c r="W5036" s="62"/>
      <c r="X5036" s="62"/>
    </row>
    <row r="5037" spans="1:24" s="57" customFormat="1" x14ac:dyDescent="0.25">
      <c r="A5037" s="75"/>
      <c r="D5037" s="58"/>
      <c r="E5037" s="58"/>
      <c r="F5037" s="58"/>
      <c r="G5037" s="58"/>
      <c r="H5037" s="60"/>
      <c r="I5037" s="60"/>
      <c r="J5037" s="60"/>
      <c r="K5037" s="60"/>
      <c r="M5037" s="61"/>
      <c r="N5037" s="61"/>
      <c r="O5037" s="62"/>
      <c r="P5037" s="125"/>
      <c r="W5037" s="62"/>
      <c r="X5037" s="62"/>
    </row>
    <row r="5038" spans="1:24" s="57" customFormat="1" x14ac:dyDescent="0.25">
      <c r="A5038" s="75"/>
      <c r="D5038" s="58"/>
      <c r="E5038" s="58"/>
      <c r="F5038" s="58"/>
      <c r="G5038" s="58"/>
      <c r="H5038" s="60"/>
      <c r="I5038" s="60"/>
      <c r="J5038" s="60"/>
      <c r="K5038" s="60"/>
      <c r="M5038" s="61"/>
      <c r="N5038" s="61"/>
      <c r="O5038" s="62"/>
      <c r="P5038" s="125"/>
      <c r="W5038" s="62"/>
      <c r="X5038" s="62"/>
    </row>
    <row r="5039" spans="1:24" s="57" customFormat="1" x14ac:dyDescent="0.25">
      <c r="A5039" s="75"/>
      <c r="D5039" s="58"/>
      <c r="E5039" s="58"/>
      <c r="F5039" s="58"/>
      <c r="G5039" s="58"/>
      <c r="H5039" s="60"/>
      <c r="I5039" s="60"/>
      <c r="J5039" s="60"/>
      <c r="K5039" s="60"/>
      <c r="M5039" s="61"/>
      <c r="N5039" s="61"/>
      <c r="O5039" s="62"/>
      <c r="P5039" s="125"/>
      <c r="W5039" s="62"/>
      <c r="X5039" s="62"/>
    </row>
    <row r="5040" spans="1:24" s="57" customFormat="1" x14ac:dyDescent="0.25">
      <c r="A5040" s="75"/>
      <c r="D5040" s="58"/>
      <c r="E5040" s="58"/>
      <c r="F5040" s="58"/>
      <c r="G5040" s="58"/>
      <c r="H5040" s="60"/>
      <c r="I5040" s="60"/>
      <c r="J5040" s="60"/>
      <c r="K5040" s="60"/>
      <c r="M5040" s="61"/>
      <c r="N5040" s="61"/>
      <c r="O5040" s="62"/>
      <c r="P5040" s="125"/>
      <c r="W5040" s="62"/>
      <c r="X5040" s="62"/>
    </row>
    <row r="5041" spans="1:24" s="57" customFormat="1" x14ac:dyDescent="0.25">
      <c r="A5041" s="75"/>
      <c r="D5041" s="58"/>
      <c r="E5041" s="58"/>
      <c r="F5041" s="58"/>
      <c r="G5041" s="58"/>
      <c r="H5041" s="60"/>
      <c r="I5041" s="60"/>
      <c r="J5041" s="60"/>
      <c r="K5041" s="60"/>
      <c r="M5041" s="61"/>
      <c r="N5041" s="61"/>
      <c r="O5041" s="62"/>
      <c r="P5041" s="125"/>
      <c r="W5041" s="62"/>
      <c r="X5041" s="62"/>
    </row>
    <row r="5042" spans="1:24" s="57" customFormat="1" x14ac:dyDescent="0.25">
      <c r="A5042" s="75"/>
      <c r="D5042" s="58"/>
      <c r="E5042" s="58"/>
      <c r="F5042" s="58"/>
      <c r="G5042" s="58"/>
      <c r="H5042" s="60"/>
      <c r="I5042" s="60"/>
      <c r="J5042" s="60"/>
      <c r="K5042" s="60"/>
      <c r="M5042" s="61"/>
      <c r="N5042" s="61"/>
      <c r="O5042" s="62"/>
      <c r="P5042" s="125"/>
      <c r="W5042" s="62"/>
      <c r="X5042" s="62"/>
    </row>
    <row r="5043" spans="1:24" s="57" customFormat="1" x14ac:dyDescent="0.25">
      <c r="A5043" s="75"/>
      <c r="D5043" s="58"/>
      <c r="E5043" s="58"/>
      <c r="F5043" s="58"/>
      <c r="G5043" s="58"/>
      <c r="H5043" s="60"/>
      <c r="I5043" s="60"/>
      <c r="J5043" s="60"/>
      <c r="K5043" s="60"/>
      <c r="M5043" s="61"/>
      <c r="N5043" s="61"/>
      <c r="O5043" s="62"/>
      <c r="P5043" s="125"/>
      <c r="W5043" s="62"/>
      <c r="X5043" s="62"/>
    </row>
    <row r="5044" spans="1:24" s="57" customFormat="1" x14ac:dyDescent="0.25">
      <c r="A5044" s="75"/>
      <c r="D5044" s="58"/>
      <c r="E5044" s="58"/>
      <c r="F5044" s="58"/>
      <c r="G5044" s="58"/>
      <c r="H5044" s="60"/>
      <c r="I5044" s="60"/>
      <c r="J5044" s="60"/>
      <c r="K5044" s="60"/>
      <c r="M5044" s="61"/>
      <c r="N5044" s="61"/>
      <c r="O5044" s="62"/>
      <c r="P5044" s="125"/>
      <c r="W5044" s="62"/>
      <c r="X5044" s="62"/>
    </row>
    <row r="5045" spans="1:24" s="57" customFormat="1" x14ac:dyDescent="0.25">
      <c r="A5045" s="75"/>
      <c r="D5045" s="58"/>
      <c r="E5045" s="58"/>
      <c r="F5045" s="58"/>
      <c r="G5045" s="58"/>
      <c r="H5045" s="60"/>
      <c r="I5045" s="60"/>
      <c r="J5045" s="60"/>
      <c r="K5045" s="60"/>
      <c r="M5045" s="61"/>
      <c r="N5045" s="61"/>
      <c r="O5045" s="62"/>
      <c r="P5045" s="125"/>
      <c r="W5045" s="62"/>
      <c r="X5045" s="62"/>
    </row>
    <row r="5046" spans="1:24" s="57" customFormat="1" x14ac:dyDescent="0.25">
      <c r="A5046" s="75"/>
      <c r="D5046" s="58"/>
      <c r="E5046" s="58"/>
      <c r="F5046" s="58"/>
      <c r="G5046" s="58"/>
      <c r="H5046" s="60"/>
      <c r="I5046" s="60"/>
      <c r="J5046" s="60"/>
      <c r="K5046" s="60"/>
      <c r="M5046" s="61"/>
      <c r="N5046" s="61"/>
      <c r="O5046" s="62"/>
      <c r="P5046" s="125"/>
      <c r="W5046" s="62"/>
      <c r="X5046" s="62"/>
    </row>
    <row r="5047" spans="1:24" s="57" customFormat="1" x14ac:dyDescent="0.25">
      <c r="A5047" s="75"/>
      <c r="D5047" s="58"/>
      <c r="E5047" s="58"/>
      <c r="F5047" s="58"/>
      <c r="G5047" s="58"/>
      <c r="H5047" s="60"/>
      <c r="I5047" s="60"/>
      <c r="J5047" s="60"/>
      <c r="K5047" s="60"/>
      <c r="M5047" s="61"/>
      <c r="N5047" s="61"/>
      <c r="O5047" s="62"/>
      <c r="P5047" s="125"/>
      <c r="W5047" s="62"/>
      <c r="X5047" s="62"/>
    </row>
    <row r="5048" spans="1:24" s="57" customFormat="1" x14ac:dyDescent="0.25">
      <c r="A5048" s="75"/>
      <c r="D5048" s="58"/>
      <c r="E5048" s="58"/>
      <c r="F5048" s="58"/>
      <c r="G5048" s="58"/>
      <c r="H5048" s="60"/>
      <c r="I5048" s="60"/>
      <c r="J5048" s="60"/>
      <c r="K5048" s="60"/>
      <c r="M5048" s="61"/>
      <c r="N5048" s="61"/>
      <c r="O5048" s="62"/>
      <c r="P5048" s="125"/>
      <c r="W5048" s="62"/>
      <c r="X5048" s="62"/>
    </row>
    <row r="5049" spans="1:24" s="57" customFormat="1" x14ac:dyDescent="0.25">
      <c r="A5049" s="75"/>
      <c r="D5049" s="58"/>
      <c r="E5049" s="58"/>
      <c r="F5049" s="58"/>
      <c r="G5049" s="58"/>
      <c r="H5049" s="60"/>
      <c r="I5049" s="60"/>
      <c r="J5049" s="60"/>
      <c r="K5049" s="60"/>
      <c r="M5049" s="61"/>
      <c r="N5049" s="61"/>
      <c r="O5049" s="62"/>
      <c r="P5049" s="125"/>
      <c r="W5049" s="62"/>
      <c r="X5049" s="62"/>
    </row>
    <row r="5050" spans="1:24" s="57" customFormat="1" x14ac:dyDescent="0.25">
      <c r="A5050" s="75"/>
      <c r="D5050" s="58"/>
      <c r="E5050" s="58"/>
      <c r="F5050" s="58"/>
      <c r="G5050" s="58"/>
      <c r="H5050" s="60"/>
      <c r="I5050" s="60"/>
      <c r="J5050" s="60"/>
      <c r="K5050" s="60"/>
      <c r="M5050" s="61"/>
      <c r="N5050" s="61"/>
      <c r="O5050" s="62"/>
      <c r="P5050" s="125"/>
      <c r="W5050" s="62"/>
      <c r="X5050" s="62"/>
    </row>
    <row r="5051" spans="1:24" s="57" customFormat="1" x14ac:dyDescent="0.25">
      <c r="A5051" s="75"/>
      <c r="D5051" s="58"/>
      <c r="E5051" s="58"/>
      <c r="F5051" s="58"/>
      <c r="G5051" s="58"/>
      <c r="H5051" s="60"/>
      <c r="I5051" s="60"/>
      <c r="J5051" s="60"/>
      <c r="K5051" s="60"/>
      <c r="M5051" s="61"/>
      <c r="N5051" s="61"/>
      <c r="O5051" s="62"/>
      <c r="P5051" s="125"/>
      <c r="W5051" s="62"/>
      <c r="X5051" s="62"/>
    </row>
    <row r="5052" spans="1:24" s="57" customFormat="1" x14ac:dyDescent="0.25">
      <c r="A5052" s="75"/>
      <c r="D5052" s="58"/>
      <c r="E5052" s="58"/>
      <c r="F5052" s="58"/>
      <c r="G5052" s="58"/>
      <c r="H5052" s="60"/>
      <c r="I5052" s="60"/>
      <c r="J5052" s="60"/>
      <c r="K5052" s="60"/>
      <c r="M5052" s="61"/>
      <c r="N5052" s="61"/>
      <c r="O5052" s="62"/>
      <c r="P5052" s="125"/>
      <c r="W5052" s="62"/>
      <c r="X5052" s="62"/>
    </row>
    <row r="5053" spans="1:24" s="57" customFormat="1" x14ac:dyDescent="0.25">
      <c r="A5053" s="75"/>
      <c r="D5053" s="58"/>
      <c r="E5053" s="58"/>
      <c r="F5053" s="58"/>
      <c r="G5053" s="58"/>
      <c r="H5053" s="60"/>
      <c r="I5053" s="60"/>
      <c r="J5053" s="60"/>
      <c r="K5053" s="60"/>
      <c r="M5053" s="61"/>
      <c r="N5053" s="61"/>
      <c r="O5053" s="62"/>
      <c r="P5053" s="125"/>
      <c r="W5053" s="62"/>
      <c r="X5053" s="62"/>
    </row>
    <row r="5054" spans="1:24" s="57" customFormat="1" x14ac:dyDescent="0.25">
      <c r="A5054" s="75"/>
      <c r="D5054" s="58"/>
      <c r="E5054" s="58"/>
      <c r="F5054" s="58"/>
      <c r="G5054" s="58"/>
      <c r="H5054" s="60"/>
      <c r="I5054" s="60"/>
      <c r="J5054" s="60"/>
      <c r="K5054" s="60"/>
      <c r="M5054" s="61"/>
      <c r="N5054" s="61"/>
      <c r="O5054" s="62"/>
      <c r="P5054" s="125"/>
      <c r="W5054" s="62"/>
      <c r="X5054" s="62"/>
    </row>
    <row r="5055" spans="1:24" s="57" customFormat="1" x14ac:dyDescent="0.25">
      <c r="A5055" s="75"/>
      <c r="D5055" s="58"/>
      <c r="E5055" s="58"/>
      <c r="F5055" s="58"/>
      <c r="G5055" s="58"/>
      <c r="H5055" s="60"/>
      <c r="I5055" s="60"/>
      <c r="J5055" s="60"/>
      <c r="K5055" s="60"/>
      <c r="M5055" s="61"/>
      <c r="N5055" s="61"/>
      <c r="O5055" s="62"/>
      <c r="P5055" s="125"/>
      <c r="W5055" s="62"/>
      <c r="X5055" s="62"/>
    </row>
    <row r="5056" spans="1:24" s="57" customFormat="1" x14ac:dyDescent="0.25">
      <c r="A5056" s="75"/>
      <c r="D5056" s="58"/>
      <c r="E5056" s="58"/>
      <c r="F5056" s="58"/>
      <c r="G5056" s="58"/>
      <c r="H5056" s="60"/>
      <c r="I5056" s="60"/>
      <c r="J5056" s="60"/>
      <c r="K5056" s="60"/>
      <c r="M5056" s="61"/>
      <c r="N5056" s="61"/>
      <c r="O5056" s="62"/>
      <c r="P5056" s="125"/>
      <c r="W5056" s="62"/>
      <c r="X5056" s="62"/>
    </row>
    <row r="5057" spans="1:24" s="57" customFormat="1" x14ac:dyDescent="0.25">
      <c r="A5057" s="75"/>
      <c r="D5057" s="58"/>
      <c r="E5057" s="58"/>
      <c r="F5057" s="58"/>
      <c r="G5057" s="58"/>
      <c r="H5057" s="60"/>
      <c r="I5057" s="60"/>
      <c r="J5057" s="60"/>
      <c r="K5057" s="60"/>
      <c r="M5057" s="61"/>
      <c r="N5057" s="61"/>
      <c r="O5057" s="62"/>
      <c r="P5057" s="125"/>
      <c r="W5057" s="62"/>
      <c r="X5057" s="62"/>
    </row>
    <row r="5058" spans="1:24" s="57" customFormat="1" x14ac:dyDescent="0.25">
      <c r="A5058" s="75"/>
      <c r="D5058" s="58"/>
      <c r="E5058" s="58"/>
      <c r="F5058" s="58"/>
      <c r="G5058" s="58"/>
      <c r="H5058" s="60"/>
      <c r="I5058" s="60"/>
      <c r="J5058" s="60"/>
      <c r="K5058" s="60"/>
      <c r="M5058" s="61"/>
      <c r="N5058" s="61"/>
      <c r="O5058" s="62"/>
      <c r="P5058" s="125"/>
      <c r="W5058" s="62"/>
      <c r="X5058" s="62"/>
    </row>
    <row r="5059" spans="1:24" s="57" customFormat="1" x14ac:dyDescent="0.25">
      <c r="A5059" s="75"/>
      <c r="D5059" s="58"/>
      <c r="E5059" s="58"/>
      <c r="F5059" s="58"/>
      <c r="G5059" s="58"/>
      <c r="H5059" s="60"/>
      <c r="I5059" s="60"/>
      <c r="J5059" s="60"/>
      <c r="K5059" s="60"/>
      <c r="M5059" s="61"/>
      <c r="N5059" s="61"/>
      <c r="O5059" s="62"/>
      <c r="P5059" s="125"/>
      <c r="W5059" s="62"/>
      <c r="X5059" s="62"/>
    </row>
    <row r="5060" spans="1:24" s="57" customFormat="1" x14ac:dyDescent="0.25">
      <c r="A5060" s="75"/>
      <c r="D5060" s="58"/>
      <c r="E5060" s="58"/>
      <c r="F5060" s="58"/>
      <c r="G5060" s="58"/>
      <c r="H5060" s="60"/>
      <c r="I5060" s="60"/>
      <c r="J5060" s="60"/>
      <c r="K5060" s="60"/>
      <c r="M5060" s="61"/>
      <c r="N5060" s="61"/>
      <c r="O5060" s="62"/>
      <c r="P5060" s="125"/>
      <c r="W5060" s="62"/>
      <c r="X5060" s="62"/>
    </row>
    <row r="5061" spans="1:24" s="57" customFormat="1" x14ac:dyDescent="0.25">
      <c r="A5061" s="75"/>
      <c r="D5061" s="58"/>
      <c r="E5061" s="58"/>
      <c r="F5061" s="58"/>
      <c r="G5061" s="58"/>
      <c r="H5061" s="60"/>
      <c r="I5061" s="60"/>
      <c r="J5061" s="60"/>
      <c r="K5061" s="60"/>
      <c r="M5061" s="61"/>
      <c r="N5061" s="61"/>
      <c r="O5061" s="62"/>
      <c r="P5061" s="125"/>
      <c r="W5061" s="62"/>
      <c r="X5061" s="62"/>
    </row>
    <row r="5062" spans="1:24" s="57" customFormat="1" x14ac:dyDescent="0.25">
      <c r="A5062" s="75"/>
      <c r="D5062" s="58"/>
      <c r="E5062" s="58"/>
      <c r="F5062" s="58"/>
      <c r="G5062" s="58"/>
      <c r="H5062" s="60"/>
      <c r="I5062" s="60"/>
      <c r="J5062" s="60"/>
      <c r="K5062" s="60"/>
      <c r="M5062" s="61"/>
      <c r="N5062" s="61"/>
      <c r="O5062" s="62"/>
      <c r="P5062" s="125"/>
      <c r="W5062" s="62"/>
      <c r="X5062" s="62"/>
    </row>
    <row r="5063" spans="1:24" s="57" customFormat="1" x14ac:dyDescent="0.25">
      <c r="A5063" s="75"/>
      <c r="D5063" s="58"/>
      <c r="E5063" s="58"/>
      <c r="F5063" s="58"/>
      <c r="G5063" s="58"/>
      <c r="H5063" s="60"/>
      <c r="I5063" s="60"/>
      <c r="J5063" s="60"/>
      <c r="K5063" s="60"/>
      <c r="M5063" s="61"/>
      <c r="N5063" s="61"/>
      <c r="O5063" s="62"/>
      <c r="P5063" s="125"/>
      <c r="W5063" s="62"/>
      <c r="X5063" s="62"/>
    </row>
    <row r="5064" spans="1:24" s="57" customFormat="1" x14ac:dyDescent="0.25">
      <c r="A5064" s="75"/>
      <c r="D5064" s="58"/>
      <c r="E5064" s="58"/>
      <c r="F5064" s="58"/>
      <c r="G5064" s="58"/>
      <c r="H5064" s="60"/>
      <c r="I5064" s="60"/>
      <c r="J5064" s="60"/>
      <c r="K5064" s="60"/>
      <c r="M5064" s="61"/>
      <c r="N5064" s="61"/>
      <c r="O5064" s="62"/>
      <c r="P5064" s="125"/>
      <c r="W5064" s="62"/>
      <c r="X5064" s="62"/>
    </row>
    <row r="5065" spans="1:24" s="57" customFormat="1" x14ac:dyDescent="0.25">
      <c r="A5065" s="75"/>
      <c r="D5065" s="58"/>
      <c r="E5065" s="58"/>
      <c r="F5065" s="58"/>
      <c r="G5065" s="58"/>
      <c r="H5065" s="60"/>
      <c r="I5065" s="60"/>
      <c r="J5065" s="60"/>
      <c r="K5065" s="60"/>
      <c r="M5065" s="61"/>
      <c r="N5065" s="61"/>
      <c r="O5065" s="62"/>
      <c r="P5065" s="125"/>
      <c r="W5065" s="62"/>
      <c r="X5065" s="62"/>
    </row>
    <row r="5066" spans="1:24" s="57" customFormat="1" x14ac:dyDescent="0.25">
      <c r="A5066" s="75"/>
      <c r="D5066" s="58"/>
      <c r="E5066" s="58"/>
      <c r="F5066" s="58"/>
      <c r="G5066" s="58"/>
      <c r="H5066" s="60"/>
      <c r="I5066" s="60"/>
      <c r="J5066" s="60"/>
      <c r="K5066" s="60"/>
      <c r="M5066" s="61"/>
      <c r="N5066" s="61"/>
      <c r="O5066" s="62"/>
      <c r="P5066" s="125"/>
      <c r="W5066" s="62"/>
      <c r="X5066" s="62"/>
    </row>
    <row r="5067" spans="1:24" s="57" customFormat="1" x14ac:dyDescent="0.25">
      <c r="A5067" s="75"/>
      <c r="D5067" s="58"/>
      <c r="E5067" s="58"/>
      <c r="F5067" s="58"/>
      <c r="G5067" s="58"/>
      <c r="H5067" s="60"/>
      <c r="I5067" s="60"/>
      <c r="J5067" s="60"/>
      <c r="K5067" s="60"/>
      <c r="M5067" s="61"/>
      <c r="N5067" s="61"/>
      <c r="O5067" s="62"/>
      <c r="P5067" s="125"/>
      <c r="W5067" s="62"/>
      <c r="X5067" s="62"/>
    </row>
    <row r="5068" spans="1:24" s="57" customFormat="1" x14ac:dyDescent="0.25">
      <c r="A5068" s="75"/>
      <c r="D5068" s="58"/>
      <c r="E5068" s="58"/>
      <c r="F5068" s="58"/>
      <c r="G5068" s="58"/>
      <c r="H5068" s="60"/>
      <c r="I5068" s="60"/>
      <c r="J5068" s="60"/>
      <c r="K5068" s="60"/>
      <c r="M5068" s="61"/>
      <c r="N5068" s="61"/>
      <c r="O5068" s="62"/>
      <c r="P5068" s="125"/>
      <c r="W5068" s="62"/>
      <c r="X5068" s="62"/>
    </row>
    <row r="5069" spans="1:24" s="57" customFormat="1" x14ac:dyDescent="0.25">
      <c r="A5069" s="75"/>
      <c r="D5069" s="58"/>
      <c r="E5069" s="58"/>
      <c r="F5069" s="58"/>
      <c r="G5069" s="58"/>
      <c r="H5069" s="60"/>
      <c r="I5069" s="60"/>
      <c r="J5069" s="60"/>
      <c r="K5069" s="60"/>
      <c r="M5069" s="61"/>
      <c r="N5069" s="61"/>
      <c r="O5069" s="62"/>
      <c r="P5069" s="125"/>
      <c r="W5069" s="62"/>
      <c r="X5069" s="62"/>
    </row>
    <row r="5070" spans="1:24" s="57" customFormat="1" x14ac:dyDescent="0.25">
      <c r="A5070" s="75"/>
      <c r="D5070" s="58"/>
      <c r="E5070" s="58"/>
      <c r="F5070" s="58"/>
      <c r="G5070" s="58"/>
      <c r="H5070" s="60"/>
      <c r="I5070" s="60"/>
      <c r="J5070" s="60"/>
      <c r="K5070" s="60"/>
      <c r="M5070" s="61"/>
      <c r="N5070" s="61"/>
      <c r="O5070" s="62"/>
      <c r="P5070" s="125"/>
      <c r="W5070" s="62"/>
      <c r="X5070" s="62"/>
    </row>
    <row r="5071" spans="1:24" s="57" customFormat="1" x14ac:dyDescent="0.25">
      <c r="A5071" s="75"/>
      <c r="D5071" s="58"/>
      <c r="E5071" s="58"/>
      <c r="F5071" s="58"/>
      <c r="G5071" s="58"/>
      <c r="H5071" s="60"/>
      <c r="I5071" s="60"/>
      <c r="J5071" s="60"/>
      <c r="K5071" s="60"/>
      <c r="M5071" s="61"/>
      <c r="N5071" s="61"/>
      <c r="O5071" s="62"/>
      <c r="P5071" s="125"/>
      <c r="W5071" s="62"/>
      <c r="X5071" s="62"/>
    </row>
    <row r="5072" spans="1:24" s="57" customFormat="1" x14ac:dyDescent="0.25">
      <c r="A5072" s="75"/>
      <c r="D5072" s="58"/>
      <c r="E5072" s="58"/>
      <c r="F5072" s="58"/>
      <c r="G5072" s="58"/>
      <c r="H5072" s="60"/>
      <c r="I5072" s="60"/>
      <c r="J5072" s="60"/>
      <c r="K5072" s="60"/>
      <c r="M5072" s="61"/>
      <c r="N5072" s="61"/>
      <c r="O5072" s="62"/>
      <c r="P5072" s="125"/>
      <c r="W5072" s="62"/>
      <c r="X5072" s="62"/>
    </row>
    <row r="5073" spans="1:24" s="57" customFormat="1" x14ac:dyDescent="0.25">
      <c r="A5073" s="75"/>
      <c r="D5073" s="58"/>
      <c r="E5073" s="58"/>
      <c r="F5073" s="58"/>
      <c r="G5073" s="58"/>
      <c r="H5073" s="60"/>
      <c r="I5073" s="60"/>
      <c r="J5073" s="60"/>
      <c r="K5073" s="60"/>
      <c r="M5073" s="61"/>
      <c r="N5073" s="61"/>
      <c r="O5073" s="62"/>
      <c r="P5073" s="125"/>
      <c r="W5073" s="62"/>
      <c r="X5073" s="62"/>
    </row>
    <row r="5074" spans="1:24" s="57" customFormat="1" x14ac:dyDescent="0.25">
      <c r="A5074" s="75"/>
      <c r="D5074" s="58"/>
      <c r="E5074" s="58"/>
      <c r="F5074" s="58"/>
      <c r="G5074" s="58"/>
      <c r="H5074" s="60"/>
      <c r="I5074" s="60"/>
      <c r="J5074" s="60"/>
      <c r="K5074" s="60"/>
      <c r="M5074" s="61"/>
      <c r="N5074" s="61"/>
      <c r="O5074" s="62"/>
      <c r="P5074" s="125"/>
      <c r="W5074" s="62"/>
      <c r="X5074" s="62"/>
    </row>
    <row r="5075" spans="1:24" s="57" customFormat="1" x14ac:dyDescent="0.25">
      <c r="A5075" s="75"/>
      <c r="D5075" s="58"/>
      <c r="E5075" s="58"/>
      <c r="F5075" s="58"/>
      <c r="G5075" s="58"/>
      <c r="H5075" s="60"/>
      <c r="I5075" s="60"/>
      <c r="J5075" s="60"/>
      <c r="K5075" s="60"/>
      <c r="M5075" s="61"/>
      <c r="N5075" s="61"/>
      <c r="O5075" s="62"/>
      <c r="P5075" s="125"/>
      <c r="W5075" s="62"/>
      <c r="X5075" s="62"/>
    </row>
    <row r="5076" spans="1:24" s="57" customFormat="1" x14ac:dyDescent="0.25">
      <c r="A5076" s="75"/>
      <c r="D5076" s="58"/>
      <c r="E5076" s="58"/>
      <c r="F5076" s="58"/>
      <c r="G5076" s="58"/>
      <c r="H5076" s="60"/>
      <c r="I5076" s="60"/>
      <c r="J5076" s="60"/>
      <c r="K5076" s="60"/>
      <c r="M5076" s="61"/>
      <c r="N5076" s="61"/>
      <c r="O5076" s="62"/>
      <c r="P5076" s="125"/>
      <c r="W5076" s="62"/>
      <c r="X5076" s="62"/>
    </row>
    <row r="5077" spans="1:24" s="57" customFormat="1" x14ac:dyDescent="0.25">
      <c r="A5077" s="75"/>
      <c r="D5077" s="58"/>
      <c r="E5077" s="58"/>
      <c r="F5077" s="58"/>
      <c r="G5077" s="58"/>
      <c r="H5077" s="60"/>
      <c r="I5077" s="60"/>
      <c r="J5077" s="60"/>
      <c r="K5077" s="60"/>
      <c r="M5077" s="61"/>
      <c r="N5077" s="61"/>
      <c r="O5077" s="62"/>
      <c r="P5077" s="125"/>
      <c r="W5077" s="62"/>
      <c r="X5077" s="62"/>
    </row>
    <row r="5078" spans="1:24" s="57" customFormat="1" x14ac:dyDescent="0.25">
      <c r="A5078" s="75"/>
      <c r="D5078" s="58"/>
      <c r="E5078" s="58"/>
      <c r="F5078" s="58"/>
      <c r="G5078" s="58"/>
      <c r="H5078" s="60"/>
      <c r="I5078" s="60"/>
      <c r="J5078" s="60"/>
      <c r="K5078" s="60"/>
      <c r="M5078" s="61"/>
      <c r="N5078" s="61"/>
      <c r="O5078" s="62"/>
      <c r="P5078" s="125"/>
      <c r="W5078" s="62"/>
      <c r="X5078" s="62"/>
    </row>
    <row r="5079" spans="1:24" s="57" customFormat="1" x14ac:dyDescent="0.25">
      <c r="A5079" s="75"/>
      <c r="D5079" s="58"/>
      <c r="E5079" s="58"/>
      <c r="F5079" s="58"/>
      <c r="G5079" s="58"/>
      <c r="H5079" s="60"/>
      <c r="I5079" s="60"/>
      <c r="J5079" s="60"/>
      <c r="K5079" s="60"/>
      <c r="M5079" s="61"/>
      <c r="N5079" s="61"/>
      <c r="O5079" s="62"/>
      <c r="P5079" s="125"/>
      <c r="W5079" s="62"/>
      <c r="X5079" s="62"/>
    </row>
    <row r="5080" spans="1:24" s="57" customFormat="1" x14ac:dyDescent="0.25">
      <c r="A5080" s="75"/>
      <c r="D5080" s="58"/>
      <c r="E5080" s="58"/>
      <c r="F5080" s="58"/>
      <c r="G5080" s="58"/>
      <c r="H5080" s="60"/>
      <c r="I5080" s="60"/>
      <c r="J5080" s="60"/>
      <c r="K5080" s="60"/>
      <c r="M5080" s="61"/>
      <c r="N5080" s="61"/>
      <c r="O5080" s="62"/>
      <c r="P5080" s="125"/>
      <c r="W5080" s="62"/>
      <c r="X5080" s="62"/>
    </row>
    <row r="5081" spans="1:24" s="57" customFormat="1" x14ac:dyDescent="0.25">
      <c r="A5081" s="75"/>
      <c r="D5081" s="58"/>
      <c r="E5081" s="58"/>
      <c r="F5081" s="58"/>
      <c r="G5081" s="58"/>
      <c r="H5081" s="60"/>
      <c r="I5081" s="60"/>
      <c r="J5081" s="60"/>
      <c r="K5081" s="60"/>
      <c r="M5081" s="61"/>
      <c r="N5081" s="61"/>
      <c r="O5081" s="62"/>
      <c r="P5081" s="125"/>
      <c r="W5081" s="62"/>
      <c r="X5081" s="62"/>
    </row>
    <row r="5082" spans="1:24" s="57" customFormat="1" x14ac:dyDescent="0.25">
      <c r="A5082" s="75"/>
      <c r="D5082" s="58"/>
      <c r="E5082" s="58"/>
      <c r="F5082" s="58"/>
      <c r="G5082" s="58"/>
      <c r="H5082" s="60"/>
      <c r="I5082" s="60"/>
      <c r="J5082" s="60"/>
      <c r="K5082" s="60"/>
      <c r="M5082" s="61"/>
      <c r="N5082" s="61"/>
      <c r="O5082" s="62"/>
      <c r="P5082" s="125"/>
      <c r="W5082" s="62"/>
      <c r="X5082" s="62"/>
    </row>
    <row r="5083" spans="1:24" s="57" customFormat="1" x14ac:dyDescent="0.25">
      <c r="A5083" s="75"/>
      <c r="D5083" s="58"/>
      <c r="E5083" s="58"/>
      <c r="F5083" s="58"/>
      <c r="G5083" s="58"/>
      <c r="H5083" s="60"/>
      <c r="I5083" s="60"/>
      <c r="J5083" s="60"/>
      <c r="K5083" s="60"/>
      <c r="M5083" s="61"/>
      <c r="N5083" s="61"/>
      <c r="O5083" s="62"/>
      <c r="P5083" s="125"/>
      <c r="W5083" s="62"/>
      <c r="X5083" s="62"/>
    </row>
    <row r="5084" spans="1:24" s="57" customFormat="1" x14ac:dyDescent="0.25">
      <c r="A5084" s="75"/>
      <c r="D5084" s="58"/>
      <c r="E5084" s="58"/>
      <c r="F5084" s="58"/>
      <c r="G5084" s="58"/>
      <c r="H5084" s="60"/>
      <c r="I5084" s="60"/>
      <c r="J5084" s="60"/>
      <c r="K5084" s="60"/>
      <c r="M5084" s="61"/>
      <c r="N5084" s="61"/>
      <c r="O5084" s="62"/>
      <c r="P5084" s="125"/>
      <c r="W5084" s="62"/>
      <c r="X5084" s="62"/>
    </row>
    <row r="5085" spans="1:24" s="57" customFormat="1" x14ac:dyDescent="0.25">
      <c r="A5085" s="75"/>
      <c r="D5085" s="58"/>
      <c r="E5085" s="58"/>
      <c r="F5085" s="58"/>
      <c r="G5085" s="58"/>
      <c r="H5085" s="60"/>
      <c r="I5085" s="60"/>
      <c r="J5085" s="60"/>
      <c r="K5085" s="60"/>
      <c r="M5085" s="61"/>
      <c r="N5085" s="61"/>
      <c r="O5085" s="62"/>
      <c r="P5085" s="125"/>
      <c r="W5085" s="62"/>
      <c r="X5085" s="62"/>
    </row>
    <row r="5086" spans="1:24" s="57" customFormat="1" x14ac:dyDescent="0.25">
      <c r="A5086" s="75"/>
      <c r="D5086" s="58"/>
      <c r="E5086" s="58"/>
      <c r="F5086" s="58"/>
      <c r="G5086" s="58"/>
      <c r="H5086" s="60"/>
      <c r="I5086" s="60"/>
      <c r="J5086" s="60"/>
      <c r="K5086" s="60"/>
      <c r="M5086" s="61"/>
      <c r="N5086" s="61"/>
      <c r="O5086" s="62"/>
      <c r="P5086" s="125"/>
      <c r="W5086" s="62"/>
      <c r="X5086" s="62"/>
    </row>
    <row r="5087" spans="1:24" s="57" customFormat="1" x14ac:dyDescent="0.25">
      <c r="A5087" s="75"/>
      <c r="D5087" s="58"/>
      <c r="E5087" s="58"/>
      <c r="F5087" s="58"/>
      <c r="G5087" s="58"/>
      <c r="H5087" s="60"/>
      <c r="I5087" s="60"/>
      <c r="J5087" s="60"/>
      <c r="K5087" s="60"/>
      <c r="M5087" s="61"/>
      <c r="N5087" s="61"/>
      <c r="O5087" s="62"/>
      <c r="P5087" s="125"/>
      <c r="W5087" s="62"/>
      <c r="X5087" s="62"/>
    </row>
    <row r="5088" spans="1:24" s="57" customFormat="1" x14ac:dyDescent="0.25">
      <c r="A5088" s="75"/>
      <c r="D5088" s="58"/>
      <c r="E5088" s="58"/>
      <c r="F5088" s="58"/>
      <c r="G5088" s="58"/>
      <c r="H5088" s="60"/>
      <c r="I5088" s="60"/>
      <c r="J5088" s="60"/>
      <c r="K5088" s="60"/>
      <c r="M5088" s="61"/>
      <c r="N5088" s="61"/>
      <c r="O5088" s="62"/>
      <c r="P5088" s="125"/>
      <c r="W5088" s="62"/>
      <c r="X5088" s="62"/>
    </row>
    <row r="5089" spans="1:24" s="57" customFormat="1" x14ac:dyDescent="0.25">
      <c r="A5089" s="75"/>
      <c r="D5089" s="58"/>
      <c r="E5089" s="58"/>
      <c r="F5089" s="58"/>
      <c r="G5089" s="58"/>
      <c r="H5089" s="60"/>
      <c r="I5089" s="60"/>
      <c r="J5089" s="60"/>
      <c r="K5089" s="60"/>
      <c r="M5089" s="61"/>
      <c r="N5089" s="61"/>
      <c r="O5089" s="62"/>
      <c r="P5089" s="125"/>
      <c r="W5089" s="62"/>
      <c r="X5089" s="62"/>
    </row>
    <row r="5090" spans="1:24" s="57" customFormat="1" x14ac:dyDescent="0.25">
      <c r="A5090" s="75"/>
      <c r="D5090" s="58"/>
      <c r="E5090" s="58"/>
      <c r="F5090" s="58"/>
      <c r="G5090" s="58"/>
      <c r="H5090" s="60"/>
      <c r="I5090" s="60"/>
      <c r="J5090" s="60"/>
      <c r="K5090" s="60"/>
      <c r="M5090" s="61"/>
      <c r="N5090" s="61"/>
      <c r="O5090" s="62"/>
      <c r="P5090" s="125"/>
      <c r="W5090" s="62"/>
      <c r="X5090" s="62"/>
    </row>
    <row r="5091" spans="1:24" s="57" customFormat="1" x14ac:dyDescent="0.25">
      <c r="A5091" s="75"/>
      <c r="D5091" s="58"/>
      <c r="E5091" s="58"/>
      <c r="F5091" s="58"/>
      <c r="G5091" s="58"/>
      <c r="H5091" s="60"/>
      <c r="I5091" s="60"/>
      <c r="J5091" s="60"/>
      <c r="K5091" s="60"/>
      <c r="M5091" s="61"/>
      <c r="N5091" s="61"/>
      <c r="O5091" s="62"/>
      <c r="P5091" s="125"/>
      <c r="W5091" s="62"/>
      <c r="X5091" s="62"/>
    </row>
    <row r="5092" spans="1:24" s="57" customFormat="1" x14ac:dyDescent="0.25">
      <c r="A5092" s="75"/>
      <c r="D5092" s="58"/>
      <c r="E5092" s="58"/>
      <c r="F5092" s="58"/>
      <c r="G5092" s="58"/>
      <c r="H5092" s="60"/>
      <c r="I5092" s="60"/>
      <c r="J5092" s="60"/>
      <c r="K5092" s="60"/>
      <c r="M5092" s="61"/>
      <c r="N5092" s="61"/>
      <c r="O5092" s="62"/>
      <c r="P5092" s="125"/>
      <c r="W5092" s="62"/>
      <c r="X5092" s="62"/>
    </row>
    <row r="5093" spans="1:24" s="57" customFormat="1" x14ac:dyDescent="0.25">
      <c r="A5093" s="75"/>
      <c r="D5093" s="58"/>
      <c r="E5093" s="58"/>
      <c r="F5093" s="58"/>
      <c r="G5093" s="58"/>
      <c r="H5093" s="60"/>
      <c r="I5093" s="60"/>
      <c r="J5093" s="60"/>
      <c r="K5093" s="60"/>
      <c r="M5093" s="61"/>
      <c r="N5093" s="61"/>
      <c r="O5093" s="62"/>
      <c r="P5093" s="125"/>
      <c r="W5093" s="62"/>
      <c r="X5093" s="62"/>
    </row>
    <row r="5094" spans="1:24" s="57" customFormat="1" x14ac:dyDescent="0.25">
      <c r="A5094" s="75"/>
      <c r="D5094" s="58"/>
      <c r="E5094" s="58"/>
      <c r="F5094" s="58"/>
      <c r="G5094" s="58"/>
      <c r="H5094" s="60"/>
      <c r="I5094" s="60"/>
      <c r="J5094" s="60"/>
      <c r="K5094" s="60"/>
      <c r="M5094" s="61"/>
      <c r="N5094" s="61"/>
      <c r="O5094" s="62"/>
      <c r="P5094" s="125"/>
      <c r="W5094" s="62"/>
      <c r="X5094" s="62"/>
    </row>
    <row r="5095" spans="1:24" s="57" customFormat="1" x14ac:dyDescent="0.25">
      <c r="A5095" s="75"/>
      <c r="D5095" s="58"/>
      <c r="E5095" s="58"/>
      <c r="F5095" s="58"/>
      <c r="G5095" s="58"/>
      <c r="H5095" s="60"/>
      <c r="I5095" s="60"/>
      <c r="J5095" s="60"/>
      <c r="K5095" s="60"/>
      <c r="M5095" s="61"/>
      <c r="N5095" s="61"/>
      <c r="O5095" s="62"/>
      <c r="P5095" s="125"/>
      <c r="W5095" s="62"/>
      <c r="X5095" s="62"/>
    </row>
    <row r="5096" spans="1:24" s="57" customFormat="1" x14ac:dyDescent="0.25">
      <c r="A5096" s="75"/>
      <c r="D5096" s="58"/>
      <c r="E5096" s="58"/>
      <c r="F5096" s="58"/>
      <c r="G5096" s="58"/>
      <c r="H5096" s="60"/>
      <c r="I5096" s="60"/>
      <c r="J5096" s="60"/>
      <c r="K5096" s="60"/>
      <c r="M5096" s="61"/>
      <c r="N5096" s="61"/>
      <c r="O5096" s="62"/>
      <c r="P5096" s="125"/>
      <c r="W5096" s="62"/>
      <c r="X5096" s="62"/>
    </row>
    <row r="5097" spans="1:24" s="57" customFormat="1" x14ac:dyDescent="0.25">
      <c r="A5097" s="75"/>
      <c r="D5097" s="58"/>
      <c r="E5097" s="58"/>
      <c r="F5097" s="58"/>
      <c r="G5097" s="58"/>
      <c r="H5097" s="60"/>
      <c r="I5097" s="60"/>
      <c r="J5097" s="60"/>
      <c r="K5097" s="60"/>
      <c r="M5097" s="61"/>
      <c r="N5097" s="61"/>
      <c r="O5097" s="62"/>
      <c r="P5097" s="125"/>
      <c r="W5097" s="62"/>
      <c r="X5097" s="62"/>
    </row>
    <row r="5098" spans="1:24" s="57" customFormat="1" x14ac:dyDescent="0.25">
      <c r="A5098" s="75"/>
      <c r="D5098" s="58"/>
      <c r="E5098" s="58"/>
      <c r="F5098" s="58"/>
      <c r="G5098" s="58"/>
      <c r="H5098" s="60"/>
      <c r="I5098" s="60"/>
      <c r="J5098" s="60"/>
      <c r="K5098" s="60"/>
      <c r="M5098" s="61"/>
      <c r="N5098" s="61"/>
      <c r="O5098" s="62"/>
      <c r="P5098" s="125"/>
      <c r="W5098" s="62"/>
      <c r="X5098" s="62"/>
    </row>
    <row r="5099" spans="1:24" s="57" customFormat="1" x14ac:dyDescent="0.25">
      <c r="A5099" s="75"/>
      <c r="D5099" s="58"/>
      <c r="E5099" s="58"/>
      <c r="F5099" s="58"/>
      <c r="G5099" s="58"/>
      <c r="H5099" s="60"/>
      <c r="I5099" s="60"/>
      <c r="J5099" s="60"/>
      <c r="K5099" s="60"/>
      <c r="M5099" s="61"/>
      <c r="N5099" s="61"/>
      <c r="O5099" s="62"/>
      <c r="P5099" s="125"/>
      <c r="W5099" s="62"/>
      <c r="X5099" s="62"/>
    </row>
    <row r="5100" spans="1:24" s="57" customFormat="1" x14ac:dyDescent="0.25">
      <c r="A5100" s="75"/>
      <c r="D5100" s="58"/>
      <c r="E5100" s="58"/>
      <c r="F5100" s="58"/>
      <c r="G5100" s="58"/>
      <c r="H5100" s="60"/>
      <c r="I5100" s="60"/>
      <c r="J5100" s="60"/>
      <c r="K5100" s="60"/>
      <c r="M5100" s="61"/>
      <c r="N5100" s="61"/>
      <c r="O5100" s="62"/>
      <c r="P5100" s="125"/>
      <c r="W5100" s="62"/>
      <c r="X5100" s="62"/>
    </row>
    <row r="5101" spans="1:24" s="57" customFormat="1" x14ac:dyDescent="0.25">
      <c r="A5101" s="75"/>
      <c r="D5101" s="58"/>
      <c r="E5101" s="58"/>
      <c r="F5101" s="58"/>
      <c r="G5101" s="58"/>
      <c r="H5101" s="60"/>
      <c r="I5101" s="60"/>
      <c r="J5101" s="60"/>
      <c r="K5101" s="60"/>
      <c r="M5101" s="61"/>
      <c r="N5101" s="61"/>
      <c r="O5101" s="62"/>
      <c r="P5101" s="125"/>
      <c r="W5101" s="62"/>
      <c r="X5101" s="62"/>
    </row>
    <row r="5102" spans="1:24" s="57" customFormat="1" x14ac:dyDescent="0.25">
      <c r="A5102" s="75"/>
      <c r="D5102" s="58"/>
      <c r="E5102" s="58"/>
      <c r="F5102" s="58"/>
      <c r="G5102" s="58"/>
      <c r="H5102" s="60"/>
      <c r="I5102" s="60"/>
      <c r="J5102" s="60"/>
      <c r="K5102" s="60"/>
      <c r="M5102" s="61"/>
      <c r="N5102" s="61"/>
      <c r="O5102" s="62"/>
      <c r="P5102" s="125"/>
      <c r="W5102" s="62"/>
      <c r="X5102" s="62"/>
    </row>
    <row r="5103" spans="1:24" s="57" customFormat="1" x14ac:dyDescent="0.25">
      <c r="A5103" s="75"/>
      <c r="D5103" s="58"/>
      <c r="E5103" s="58"/>
      <c r="F5103" s="58"/>
      <c r="G5103" s="58"/>
      <c r="H5103" s="60"/>
      <c r="I5103" s="60"/>
      <c r="J5103" s="60"/>
      <c r="K5103" s="60"/>
      <c r="M5103" s="61"/>
      <c r="N5103" s="61"/>
      <c r="O5103" s="62"/>
      <c r="P5103" s="125"/>
      <c r="W5103" s="62"/>
      <c r="X5103" s="62"/>
    </row>
    <row r="5104" spans="1:24" s="57" customFormat="1" x14ac:dyDescent="0.25">
      <c r="A5104" s="75"/>
      <c r="D5104" s="58"/>
      <c r="E5104" s="58"/>
      <c r="F5104" s="58"/>
      <c r="G5104" s="58"/>
      <c r="H5104" s="60"/>
      <c r="I5104" s="60"/>
      <c r="J5104" s="60"/>
      <c r="K5104" s="60"/>
      <c r="M5104" s="61"/>
      <c r="N5104" s="61"/>
      <c r="O5104" s="62"/>
      <c r="P5104" s="125"/>
      <c r="W5104" s="62"/>
      <c r="X5104" s="62"/>
    </row>
    <row r="5105" spans="1:24" s="57" customFormat="1" x14ac:dyDescent="0.25">
      <c r="A5105" s="75"/>
      <c r="D5105" s="58"/>
      <c r="E5105" s="58"/>
      <c r="F5105" s="58"/>
      <c r="G5105" s="58"/>
      <c r="H5105" s="60"/>
      <c r="I5105" s="60"/>
      <c r="J5105" s="60"/>
      <c r="K5105" s="60"/>
      <c r="M5105" s="61"/>
      <c r="N5105" s="61"/>
      <c r="O5105" s="62"/>
      <c r="P5105" s="125"/>
      <c r="W5105" s="62"/>
      <c r="X5105" s="62"/>
    </row>
    <row r="5106" spans="1:24" s="57" customFormat="1" x14ac:dyDescent="0.25">
      <c r="A5106" s="75"/>
      <c r="D5106" s="58"/>
      <c r="E5106" s="58"/>
      <c r="F5106" s="58"/>
      <c r="G5106" s="58"/>
      <c r="H5106" s="60"/>
      <c r="I5106" s="60"/>
      <c r="J5106" s="60"/>
      <c r="K5106" s="60"/>
      <c r="M5106" s="61"/>
      <c r="N5106" s="61"/>
      <c r="O5106" s="62"/>
      <c r="P5106" s="125"/>
      <c r="W5106" s="62"/>
      <c r="X5106" s="62"/>
    </row>
    <row r="5107" spans="1:24" s="57" customFormat="1" x14ac:dyDescent="0.25">
      <c r="A5107" s="75"/>
      <c r="D5107" s="58"/>
      <c r="E5107" s="58"/>
      <c r="F5107" s="58"/>
      <c r="G5107" s="58"/>
      <c r="H5107" s="60"/>
      <c r="I5107" s="60"/>
      <c r="J5107" s="60"/>
      <c r="K5107" s="60"/>
      <c r="M5107" s="61"/>
      <c r="N5107" s="61"/>
      <c r="O5107" s="62"/>
      <c r="P5107" s="125"/>
      <c r="W5107" s="62"/>
      <c r="X5107" s="62"/>
    </row>
    <row r="5108" spans="1:24" s="57" customFormat="1" x14ac:dyDescent="0.25">
      <c r="A5108" s="75"/>
      <c r="D5108" s="58"/>
      <c r="E5108" s="58"/>
      <c r="F5108" s="58"/>
      <c r="G5108" s="58"/>
      <c r="H5108" s="60"/>
      <c r="I5108" s="60"/>
      <c r="J5108" s="60"/>
      <c r="K5108" s="60"/>
      <c r="M5108" s="61"/>
      <c r="N5108" s="61"/>
      <c r="O5108" s="62"/>
      <c r="P5108" s="125"/>
      <c r="W5108" s="62"/>
      <c r="X5108" s="62"/>
    </row>
    <row r="5109" spans="1:24" s="57" customFormat="1" x14ac:dyDescent="0.25">
      <c r="A5109" s="75"/>
      <c r="D5109" s="58"/>
      <c r="E5109" s="58"/>
      <c r="F5109" s="58"/>
      <c r="G5109" s="58"/>
      <c r="H5109" s="60"/>
      <c r="I5109" s="60"/>
      <c r="J5109" s="60"/>
      <c r="K5109" s="60"/>
      <c r="M5109" s="61"/>
      <c r="N5109" s="61"/>
      <c r="O5109" s="62"/>
      <c r="P5109" s="125"/>
      <c r="W5109" s="62"/>
      <c r="X5109" s="62"/>
    </row>
    <row r="5110" spans="1:24" s="57" customFormat="1" x14ac:dyDescent="0.25">
      <c r="A5110" s="75"/>
      <c r="D5110" s="58"/>
      <c r="E5110" s="58"/>
      <c r="F5110" s="58"/>
      <c r="G5110" s="58"/>
      <c r="H5110" s="60"/>
      <c r="I5110" s="60"/>
      <c r="J5110" s="60"/>
      <c r="K5110" s="60"/>
      <c r="M5110" s="61"/>
      <c r="N5110" s="61"/>
      <c r="O5110" s="62"/>
      <c r="P5110" s="125"/>
      <c r="W5110" s="62"/>
      <c r="X5110" s="62"/>
    </row>
    <row r="5111" spans="1:24" s="57" customFormat="1" x14ac:dyDescent="0.25">
      <c r="A5111" s="75"/>
      <c r="D5111" s="58"/>
      <c r="E5111" s="58"/>
      <c r="F5111" s="58"/>
      <c r="G5111" s="58"/>
      <c r="H5111" s="60"/>
      <c r="I5111" s="60"/>
      <c r="J5111" s="60"/>
      <c r="K5111" s="60"/>
      <c r="M5111" s="61"/>
      <c r="N5111" s="61"/>
      <c r="O5111" s="62"/>
      <c r="P5111" s="125"/>
      <c r="W5111" s="62"/>
      <c r="X5111" s="62"/>
    </row>
    <row r="5112" spans="1:24" s="57" customFormat="1" x14ac:dyDescent="0.25">
      <c r="A5112" s="75"/>
      <c r="D5112" s="58"/>
      <c r="E5112" s="58"/>
      <c r="F5112" s="58"/>
      <c r="G5112" s="58"/>
      <c r="H5112" s="60"/>
      <c r="I5112" s="60"/>
      <c r="J5112" s="60"/>
      <c r="K5112" s="60"/>
      <c r="M5112" s="61"/>
      <c r="N5112" s="61"/>
      <c r="O5112" s="62"/>
      <c r="P5112" s="125"/>
      <c r="W5112" s="62"/>
      <c r="X5112" s="62"/>
    </row>
    <row r="5113" spans="1:24" s="57" customFormat="1" x14ac:dyDescent="0.25">
      <c r="A5113" s="75"/>
      <c r="D5113" s="58"/>
      <c r="E5113" s="58"/>
      <c r="F5113" s="58"/>
      <c r="G5113" s="58"/>
      <c r="H5113" s="60"/>
      <c r="I5113" s="60"/>
      <c r="J5113" s="60"/>
      <c r="K5113" s="60"/>
      <c r="M5113" s="61"/>
      <c r="N5113" s="61"/>
      <c r="O5113" s="62"/>
      <c r="P5113" s="125"/>
      <c r="W5113" s="62"/>
      <c r="X5113" s="62"/>
    </row>
    <row r="5114" spans="1:24" s="57" customFormat="1" x14ac:dyDescent="0.25">
      <c r="A5114" s="75"/>
      <c r="D5114" s="58"/>
      <c r="E5114" s="58"/>
      <c r="F5114" s="58"/>
      <c r="G5114" s="58"/>
      <c r="H5114" s="60"/>
      <c r="I5114" s="60"/>
      <c r="J5114" s="60"/>
      <c r="K5114" s="60"/>
      <c r="M5114" s="61"/>
      <c r="N5114" s="61"/>
      <c r="O5114" s="62"/>
      <c r="P5114" s="125"/>
      <c r="W5114" s="62"/>
      <c r="X5114" s="62"/>
    </row>
    <row r="5115" spans="1:24" s="57" customFormat="1" x14ac:dyDescent="0.25">
      <c r="A5115" s="75"/>
      <c r="D5115" s="58"/>
      <c r="E5115" s="58"/>
      <c r="F5115" s="58"/>
      <c r="G5115" s="58"/>
      <c r="H5115" s="60"/>
      <c r="I5115" s="60"/>
      <c r="J5115" s="60"/>
      <c r="K5115" s="60"/>
      <c r="M5115" s="61"/>
      <c r="N5115" s="61"/>
      <c r="O5115" s="62"/>
      <c r="P5115" s="125"/>
      <c r="W5115" s="62"/>
      <c r="X5115" s="62"/>
    </row>
    <row r="5116" spans="1:24" s="57" customFormat="1" x14ac:dyDescent="0.25">
      <c r="A5116" s="75"/>
      <c r="D5116" s="58"/>
      <c r="E5116" s="58"/>
      <c r="F5116" s="58"/>
      <c r="G5116" s="58"/>
      <c r="H5116" s="60"/>
      <c r="I5116" s="60"/>
      <c r="J5116" s="60"/>
      <c r="K5116" s="60"/>
      <c r="M5116" s="61"/>
      <c r="N5116" s="61"/>
      <c r="O5116" s="62"/>
      <c r="P5116" s="125"/>
      <c r="W5116" s="62"/>
      <c r="X5116" s="62"/>
    </row>
    <row r="5117" spans="1:24" s="57" customFormat="1" x14ac:dyDescent="0.25">
      <c r="A5117" s="75"/>
      <c r="D5117" s="58"/>
      <c r="E5117" s="58"/>
      <c r="F5117" s="58"/>
      <c r="G5117" s="58"/>
      <c r="H5117" s="60"/>
      <c r="I5117" s="60"/>
      <c r="J5117" s="60"/>
      <c r="K5117" s="60"/>
      <c r="M5117" s="61"/>
      <c r="N5117" s="61"/>
      <c r="O5117" s="62"/>
      <c r="P5117" s="125"/>
      <c r="W5117" s="62"/>
      <c r="X5117" s="62"/>
    </row>
    <row r="5118" spans="1:24" s="57" customFormat="1" x14ac:dyDescent="0.25">
      <c r="A5118" s="75"/>
      <c r="D5118" s="58"/>
      <c r="E5118" s="58"/>
      <c r="F5118" s="58"/>
      <c r="G5118" s="58"/>
      <c r="H5118" s="60"/>
      <c r="I5118" s="60"/>
      <c r="J5118" s="60"/>
      <c r="K5118" s="60"/>
      <c r="M5118" s="61"/>
      <c r="N5118" s="61"/>
      <c r="O5118" s="62"/>
      <c r="P5118" s="125"/>
      <c r="W5118" s="62"/>
      <c r="X5118" s="62"/>
    </row>
    <row r="5119" spans="1:24" s="57" customFormat="1" x14ac:dyDescent="0.25">
      <c r="A5119" s="75"/>
      <c r="D5119" s="58"/>
      <c r="E5119" s="58"/>
      <c r="F5119" s="58"/>
      <c r="G5119" s="58"/>
      <c r="H5119" s="60"/>
      <c r="I5119" s="60"/>
      <c r="J5119" s="60"/>
      <c r="K5119" s="60"/>
      <c r="M5119" s="61"/>
      <c r="N5119" s="61"/>
      <c r="O5119" s="62"/>
      <c r="P5119" s="125"/>
      <c r="W5119" s="62"/>
      <c r="X5119" s="62"/>
    </row>
    <row r="5120" spans="1:24" s="57" customFormat="1" x14ac:dyDescent="0.25">
      <c r="A5120" s="75"/>
      <c r="D5120" s="58"/>
      <c r="E5120" s="58"/>
      <c r="F5120" s="58"/>
      <c r="G5120" s="58"/>
      <c r="H5120" s="60"/>
      <c r="I5120" s="60"/>
      <c r="J5120" s="60"/>
      <c r="K5120" s="60"/>
      <c r="M5120" s="61"/>
      <c r="N5120" s="61"/>
      <c r="O5120" s="62"/>
      <c r="P5120" s="125"/>
      <c r="W5120" s="62"/>
      <c r="X5120" s="62"/>
    </row>
    <row r="5121" spans="1:24" s="57" customFormat="1" x14ac:dyDescent="0.25">
      <c r="A5121" s="75"/>
      <c r="D5121" s="58"/>
      <c r="E5121" s="58"/>
      <c r="F5121" s="58"/>
      <c r="G5121" s="58"/>
      <c r="H5121" s="60"/>
      <c r="I5121" s="60"/>
      <c r="J5121" s="60"/>
      <c r="K5121" s="60"/>
      <c r="M5121" s="61"/>
      <c r="N5121" s="61"/>
      <c r="O5121" s="62"/>
      <c r="P5121" s="125"/>
      <c r="W5121" s="62"/>
      <c r="X5121" s="62"/>
    </row>
    <row r="5122" spans="1:24" s="57" customFormat="1" x14ac:dyDescent="0.25">
      <c r="A5122" s="75"/>
      <c r="D5122" s="58"/>
      <c r="E5122" s="58"/>
      <c r="F5122" s="58"/>
      <c r="G5122" s="58"/>
      <c r="H5122" s="60"/>
      <c r="I5122" s="60"/>
      <c r="J5122" s="60"/>
      <c r="K5122" s="60"/>
      <c r="M5122" s="61"/>
      <c r="N5122" s="61"/>
      <c r="O5122" s="62"/>
      <c r="P5122" s="125"/>
      <c r="W5122" s="62"/>
      <c r="X5122" s="62"/>
    </row>
    <row r="5123" spans="1:24" s="57" customFormat="1" x14ac:dyDescent="0.25">
      <c r="A5123" s="75"/>
      <c r="D5123" s="58"/>
      <c r="E5123" s="58"/>
      <c r="F5123" s="58"/>
      <c r="G5123" s="58"/>
      <c r="H5123" s="60"/>
      <c r="I5123" s="60"/>
      <c r="J5123" s="60"/>
      <c r="K5123" s="60"/>
      <c r="M5123" s="61"/>
      <c r="N5123" s="61"/>
      <c r="O5123" s="62"/>
      <c r="P5123" s="125"/>
      <c r="W5123" s="62"/>
      <c r="X5123" s="62"/>
    </row>
    <row r="5124" spans="1:24" s="57" customFormat="1" x14ac:dyDescent="0.25">
      <c r="A5124" s="75"/>
      <c r="D5124" s="58"/>
      <c r="E5124" s="58"/>
      <c r="F5124" s="58"/>
      <c r="G5124" s="58"/>
      <c r="H5124" s="60"/>
      <c r="I5124" s="60"/>
      <c r="J5124" s="60"/>
      <c r="K5124" s="60"/>
      <c r="M5124" s="61"/>
      <c r="N5124" s="61"/>
      <c r="O5124" s="62"/>
      <c r="P5124" s="125"/>
      <c r="W5124" s="62"/>
      <c r="X5124" s="62"/>
    </row>
    <row r="5125" spans="1:24" s="57" customFormat="1" x14ac:dyDescent="0.25">
      <c r="A5125" s="75"/>
      <c r="D5125" s="58"/>
      <c r="E5125" s="58"/>
      <c r="F5125" s="58"/>
      <c r="G5125" s="58"/>
      <c r="H5125" s="60"/>
      <c r="I5125" s="60"/>
      <c r="J5125" s="60"/>
      <c r="K5125" s="60"/>
      <c r="M5125" s="61"/>
      <c r="N5125" s="61"/>
      <c r="O5125" s="62"/>
      <c r="P5125" s="125"/>
      <c r="W5125" s="62"/>
      <c r="X5125" s="62"/>
    </row>
    <row r="5126" spans="1:24" s="57" customFormat="1" x14ac:dyDescent="0.25">
      <c r="A5126" s="75"/>
      <c r="D5126" s="58"/>
      <c r="E5126" s="58"/>
      <c r="F5126" s="58"/>
      <c r="G5126" s="58"/>
      <c r="H5126" s="60"/>
      <c r="I5126" s="60"/>
      <c r="J5126" s="60"/>
      <c r="K5126" s="60"/>
      <c r="M5126" s="61"/>
      <c r="N5126" s="61"/>
      <c r="O5126" s="62"/>
      <c r="P5126" s="125"/>
      <c r="W5126" s="62"/>
      <c r="X5126" s="62"/>
    </row>
    <row r="5127" spans="1:24" s="57" customFormat="1" x14ac:dyDescent="0.25">
      <c r="A5127" s="75"/>
      <c r="D5127" s="58"/>
      <c r="E5127" s="58"/>
      <c r="F5127" s="58"/>
      <c r="G5127" s="58"/>
      <c r="H5127" s="60"/>
      <c r="I5127" s="60"/>
      <c r="J5127" s="60"/>
      <c r="K5127" s="60"/>
      <c r="M5127" s="61"/>
      <c r="N5127" s="61"/>
      <c r="O5127" s="62"/>
      <c r="P5127" s="125"/>
      <c r="W5127" s="62"/>
      <c r="X5127" s="62"/>
    </row>
    <row r="5128" spans="1:24" s="57" customFormat="1" x14ac:dyDescent="0.25">
      <c r="A5128" s="75"/>
      <c r="D5128" s="58"/>
      <c r="E5128" s="58"/>
      <c r="F5128" s="58"/>
      <c r="G5128" s="58"/>
      <c r="H5128" s="60"/>
      <c r="I5128" s="60"/>
      <c r="J5128" s="60"/>
      <c r="K5128" s="60"/>
      <c r="M5128" s="61"/>
      <c r="N5128" s="61"/>
      <c r="O5128" s="62"/>
      <c r="P5128" s="125"/>
      <c r="W5128" s="62"/>
      <c r="X5128" s="62"/>
    </row>
    <row r="5129" spans="1:24" s="57" customFormat="1" x14ac:dyDescent="0.25">
      <c r="A5129" s="75"/>
      <c r="D5129" s="58"/>
      <c r="E5129" s="58"/>
      <c r="F5129" s="58"/>
      <c r="G5129" s="58"/>
      <c r="H5129" s="60"/>
      <c r="I5129" s="60"/>
      <c r="J5129" s="60"/>
      <c r="K5129" s="60"/>
      <c r="M5129" s="61"/>
      <c r="N5129" s="61"/>
      <c r="O5129" s="62"/>
      <c r="P5129" s="125"/>
      <c r="W5129" s="62"/>
      <c r="X5129" s="62"/>
    </row>
    <row r="5130" spans="1:24" s="57" customFormat="1" x14ac:dyDescent="0.25">
      <c r="A5130" s="75"/>
      <c r="D5130" s="58"/>
      <c r="E5130" s="58"/>
      <c r="F5130" s="58"/>
      <c r="G5130" s="58"/>
      <c r="H5130" s="60"/>
      <c r="I5130" s="60"/>
      <c r="J5130" s="60"/>
      <c r="K5130" s="60"/>
      <c r="M5130" s="61"/>
      <c r="N5130" s="61"/>
      <c r="O5130" s="62"/>
      <c r="P5130" s="125"/>
      <c r="W5130" s="62"/>
      <c r="X5130" s="62"/>
    </row>
    <row r="5131" spans="1:24" s="57" customFormat="1" x14ac:dyDescent="0.25">
      <c r="A5131" s="75"/>
      <c r="D5131" s="58"/>
      <c r="E5131" s="58"/>
      <c r="F5131" s="58"/>
      <c r="G5131" s="58"/>
      <c r="H5131" s="60"/>
      <c r="I5131" s="60"/>
      <c r="J5131" s="60"/>
      <c r="K5131" s="60"/>
      <c r="M5131" s="61"/>
      <c r="N5131" s="61"/>
      <c r="O5131" s="62"/>
      <c r="P5131" s="125"/>
      <c r="W5131" s="62"/>
      <c r="X5131" s="62"/>
    </row>
    <row r="5132" spans="1:24" s="57" customFormat="1" x14ac:dyDescent="0.25">
      <c r="A5132" s="75"/>
      <c r="D5132" s="58"/>
      <c r="E5132" s="58"/>
      <c r="F5132" s="58"/>
      <c r="G5132" s="58"/>
      <c r="H5132" s="60"/>
      <c r="I5132" s="60"/>
      <c r="J5132" s="60"/>
      <c r="K5132" s="60"/>
      <c r="M5132" s="61"/>
      <c r="N5132" s="61"/>
      <c r="O5132" s="62"/>
      <c r="P5132" s="125"/>
      <c r="W5132" s="62"/>
      <c r="X5132" s="62"/>
    </row>
    <row r="5133" spans="1:24" s="57" customFormat="1" x14ac:dyDescent="0.25">
      <c r="A5133" s="75"/>
      <c r="D5133" s="58"/>
      <c r="E5133" s="58"/>
      <c r="F5133" s="58"/>
      <c r="G5133" s="58"/>
      <c r="H5133" s="60"/>
      <c r="I5133" s="60"/>
      <c r="J5133" s="60"/>
      <c r="K5133" s="60"/>
      <c r="M5133" s="61"/>
      <c r="N5133" s="61"/>
      <c r="O5133" s="62"/>
      <c r="P5133" s="125"/>
      <c r="W5133" s="62"/>
      <c r="X5133" s="62"/>
    </row>
    <row r="5134" spans="1:24" s="57" customFormat="1" x14ac:dyDescent="0.25">
      <c r="A5134" s="75"/>
      <c r="D5134" s="58"/>
      <c r="E5134" s="58"/>
      <c r="F5134" s="58"/>
      <c r="G5134" s="58"/>
      <c r="H5134" s="60"/>
      <c r="I5134" s="60"/>
      <c r="J5134" s="60"/>
      <c r="K5134" s="60"/>
      <c r="M5134" s="61"/>
      <c r="N5134" s="61"/>
      <c r="O5134" s="62"/>
      <c r="P5134" s="125"/>
      <c r="W5134" s="62"/>
      <c r="X5134" s="62"/>
    </row>
    <row r="5135" spans="1:24" s="57" customFormat="1" x14ac:dyDescent="0.25">
      <c r="A5135" s="75"/>
      <c r="D5135" s="58"/>
      <c r="E5135" s="58"/>
      <c r="F5135" s="58"/>
      <c r="G5135" s="58"/>
      <c r="H5135" s="60"/>
      <c r="I5135" s="60"/>
      <c r="J5135" s="60"/>
      <c r="K5135" s="60"/>
      <c r="M5135" s="61"/>
      <c r="N5135" s="61"/>
      <c r="O5135" s="62"/>
      <c r="P5135" s="125"/>
      <c r="W5135" s="62"/>
      <c r="X5135" s="62"/>
    </row>
    <row r="5136" spans="1:24" s="57" customFormat="1" x14ac:dyDescent="0.25">
      <c r="A5136" s="75"/>
      <c r="D5136" s="58"/>
      <c r="E5136" s="58"/>
      <c r="F5136" s="58"/>
      <c r="G5136" s="58"/>
      <c r="H5136" s="60"/>
      <c r="I5136" s="60"/>
      <c r="J5136" s="60"/>
      <c r="K5136" s="60"/>
      <c r="M5136" s="61"/>
      <c r="N5136" s="61"/>
      <c r="O5136" s="62"/>
      <c r="P5136" s="125"/>
      <c r="W5136" s="62"/>
      <c r="X5136" s="62"/>
    </row>
    <row r="5137" spans="1:24" s="57" customFormat="1" x14ac:dyDescent="0.25">
      <c r="A5137" s="75"/>
      <c r="D5137" s="58"/>
      <c r="E5137" s="58"/>
      <c r="F5137" s="58"/>
      <c r="G5137" s="58"/>
      <c r="H5137" s="60"/>
      <c r="I5137" s="60"/>
      <c r="J5137" s="60"/>
      <c r="K5137" s="60"/>
      <c r="M5137" s="61"/>
      <c r="N5137" s="61"/>
      <c r="O5137" s="62"/>
      <c r="P5137" s="125"/>
      <c r="W5137" s="62"/>
      <c r="X5137" s="62"/>
    </row>
    <row r="5138" spans="1:24" s="57" customFormat="1" x14ac:dyDescent="0.25">
      <c r="A5138" s="75"/>
      <c r="D5138" s="58"/>
      <c r="E5138" s="58"/>
      <c r="F5138" s="58"/>
      <c r="G5138" s="58"/>
      <c r="H5138" s="60"/>
      <c r="I5138" s="60"/>
      <c r="J5138" s="60"/>
      <c r="K5138" s="60"/>
      <c r="M5138" s="61"/>
      <c r="N5138" s="61"/>
      <c r="O5138" s="62"/>
      <c r="P5138" s="125"/>
      <c r="W5138" s="62"/>
      <c r="X5138" s="62"/>
    </row>
    <row r="5139" spans="1:24" s="57" customFormat="1" x14ac:dyDescent="0.25">
      <c r="A5139" s="75"/>
      <c r="D5139" s="58"/>
      <c r="E5139" s="58"/>
      <c r="F5139" s="58"/>
      <c r="G5139" s="58"/>
      <c r="H5139" s="60"/>
      <c r="I5139" s="60"/>
      <c r="J5139" s="60"/>
      <c r="K5139" s="60"/>
      <c r="M5139" s="61"/>
      <c r="N5139" s="61"/>
      <c r="O5139" s="62"/>
      <c r="P5139" s="125"/>
      <c r="W5139" s="62"/>
      <c r="X5139" s="62"/>
    </row>
    <row r="5140" spans="1:24" s="57" customFormat="1" x14ac:dyDescent="0.25">
      <c r="A5140" s="75"/>
      <c r="D5140" s="58"/>
      <c r="E5140" s="58"/>
      <c r="F5140" s="58"/>
      <c r="G5140" s="58"/>
      <c r="H5140" s="60"/>
      <c r="I5140" s="60"/>
      <c r="J5140" s="60"/>
      <c r="K5140" s="60"/>
      <c r="M5140" s="61"/>
      <c r="N5140" s="61"/>
      <c r="O5140" s="62"/>
      <c r="P5140" s="125"/>
      <c r="W5140" s="62"/>
      <c r="X5140" s="62"/>
    </row>
    <row r="5141" spans="1:24" s="57" customFormat="1" x14ac:dyDescent="0.25">
      <c r="A5141" s="75"/>
      <c r="D5141" s="58"/>
      <c r="E5141" s="58"/>
      <c r="F5141" s="58"/>
      <c r="G5141" s="58"/>
      <c r="H5141" s="60"/>
      <c r="I5141" s="60"/>
      <c r="J5141" s="60"/>
      <c r="K5141" s="60"/>
      <c r="M5141" s="61"/>
      <c r="N5141" s="61"/>
      <c r="O5141" s="62"/>
      <c r="P5141" s="125"/>
      <c r="W5141" s="62"/>
      <c r="X5141" s="62"/>
    </row>
    <row r="5142" spans="1:24" s="57" customFormat="1" x14ac:dyDescent="0.25">
      <c r="A5142" s="75"/>
      <c r="D5142" s="58"/>
      <c r="E5142" s="58"/>
      <c r="F5142" s="58"/>
      <c r="G5142" s="58"/>
      <c r="H5142" s="60"/>
      <c r="I5142" s="60"/>
      <c r="J5142" s="60"/>
      <c r="K5142" s="60"/>
      <c r="M5142" s="61"/>
      <c r="N5142" s="61"/>
      <c r="O5142" s="62"/>
      <c r="P5142" s="125"/>
      <c r="W5142" s="62"/>
      <c r="X5142" s="62"/>
    </row>
    <row r="5143" spans="1:24" s="57" customFormat="1" x14ac:dyDescent="0.25">
      <c r="A5143" s="75"/>
      <c r="D5143" s="58"/>
      <c r="E5143" s="58"/>
      <c r="F5143" s="58"/>
      <c r="G5143" s="58"/>
      <c r="H5143" s="60"/>
      <c r="I5143" s="60"/>
      <c r="J5143" s="60"/>
      <c r="K5143" s="60"/>
      <c r="M5143" s="61"/>
      <c r="N5143" s="61"/>
      <c r="O5143" s="62"/>
      <c r="P5143" s="125"/>
      <c r="W5143" s="62"/>
      <c r="X5143" s="62"/>
    </row>
    <row r="5144" spans="1:24" s="57" customFormat="1" x14ac:dyDescent="0.25">
      <c r="A5144" s="75"/>
      <c r="D5144" s="58"/>
      <c r="E5144" s="58"/>
      <c r="F5144" s="58"/>
      <c r="G5144" s="58"/>
      <c r="H5144" s="60"/>
      <c r="I5144" s="60"/>
      <c r="J5144" s="60"/>
      <c r="K5144" s="60"/>
      <c r="M5144" s="61"/>
      <c r="N5144" s="61"/>
      <c r="O5144" s="62"/>
      <c r="P5144" s="125"/>
      <c r="W5144" s="62"/>
      <c r="X5144" s="62"/>
    </row>
    <row r="5145" spans="1:24" s="57" customFormat="1" x14ac:dyDescent="0.25">
      <c r="A5145" s="75"/>
      <c r="D5145" s="58"/>
      <c r="E5145" s="58"/>
      <c r="F5145" s="58"/>
      <c r="G5145" s="58"/>
      <c r="H5145" s="60"/>
      <c r="I5145" s="60"/>
      <c r="J5145" s="60"/>
      <c r="K5145" s="60"/>
      <c r="M5145" s="61"/>
      <c r="N5145" s="61"/>
      <c r="O5145" s="62"/>
      <c r="P5145" s="125"/>
      <c r="W5145" s="62"/>
      <c r="X5145" s="62"/>
    </row>
    <row r="5146" spans="1:24" s="57" customFormat="1" x14ac:dyDescent="0.25">
      <c r="A5146" s="75"/>
      <c r="D5146" s="58"/>
      <c r="E5146" s="58"/>
      <c r="F5146" s="58"/>
      <c r="G5146" s="58"/>
      <c r="H5146" s="60"/>
      <c r="I5146" s="60"/>
      <c r="J5146" s="60"/>
      <c r="K5146" s="60"/>
      <c r="M5146" s="61"/>
      <c r="N5146" s="61"/>
      <c r="O5146" s="62"/>
      <c r="P5146" s="125"/>
      <c r="W5146" s="62"/>
      <c r="X5146" s="62"/>
    </row>
    <row r="5147" spans="1:24" s="57" customFormat="1" x14ac:dyDescent="0.25">
      <c r="A5147" s="75"/>
      <c r="D5147" s="58"/>
      <c r="E5147" s="58"/>
      <c r="F5147" s="58"/>
      <c r="G5147" s="58"/>
      <c r="H5147" s="60"/>
      <c r="I5147" s="60"/>
      <c r="J5147" s="60"/>
      <c r="K5147" s="60"/>
      <c r="M5147" s="61"/>
      <c r="N5147" s="61"/>
      <c r="O5147" s="62"/>
      <c r="P5147" s="125"/>
      <c r="W5147" s="62"/>
      <c r="X5147" s="62"/>
    </row>
    <row r="5148" spans="1:24" s="57" customFormat="1" x14ac:dyDescent="0.25">
      <c r="A5148" s="75"/>
      <c r="D5148" s="58"/>
      <c r="E5148" s="58"/>
      <c r="F5148" s="58"/>
      <c r="G5148" s="58"/>
      <c r="H5148" s="60"/>
      <c r="I5148" s="60"/>
      <c r="J5148" s="60"/>
      <c r="K5148" s="60"/>
      <c r="M5148" s="61"/>
      <c r="N5148" s="61"/>
      <c r="O5148" s="62"/>
      <c r="P5148" s="125"/>
      <c r="W5148" s="62"/>
      <c r="X5148" s="62"/>
    </row>
    <row r="5149" spans="1:24" s="57" customFormat="1" x14ac:dyDescent="0.25">
      <c r="A5149" s="75"/>
      <c r="D5149" s="58"/>
      <c r="E5149" s="58"/>
      <c r="F5149" s="58"/>
      <c r="G5149" s="58"/>
      <c r="H5149" s="60"/>
      <c r="I5149" s="60"/>
      <c r="J5149" s="60"/>
      <c r="K5149" s="60"/>
      <c r="M5149" s="61"/>
      <c r="N5149" s="61"/>
      <c r="O5149" s="62"/>
      <c r="P5149" s="125"/>
      <c r="W5149" s="62"/>
      <c r="X5149" s="62"/>
    </row>
    <row r="5150" spans="1:24" s="57" customFormat="1" x14ac:dyDescent="0.25">
      <c r="A5150" s="75"/>
      <c r="D5150" s="58"/>
      <c r="E5150" s="58"/>
      <c r="F5150" s="58"/>
      <c r="G5150" s="58"/>
      <c r="H5150" s="60"/>
      <c r="I5150" s="60"/>
      <c r="J5150" s="60"/>
      <c r="K5150" s="60"/>
      <c r="M5150" s="61"/>
      <c r="N5150" s="61"/>
      <c r="O5150" s="62"/>
      <c r="P5150" s="125"/>
      <c r="W5150" s="62"/>
      <c r="X5150" s="62"/>
    </row>
    <row r="5151" spans="1:24" s="57" customFormat="1" x14ac:dyDescent="0.25">
      <c r="A5151" s="75"/>
      <c r="D5151" s="58"/>
      <c r="E5151" s="58"/>
      <c r="F5151" s="58"/>
      <c r="G5151" s="58"/>
      <c r="H5151" s="60"/>
      <c r="I5151" s="60"/>
      <c r="J5151" s="60"/>
      <c r="K5151" s="60"/>
      <c r="M5151" s="61"/>
      <c r="N5151" s="61"/>
      <c r="O5151" s="62"/>
      <c r="P5151" s="125"/>
      <c r="W5151" s="62"/>
      <c r="X5151" s="62"/>
    </row>
    <row r="5152" spans="1:24" s="57" customFormat="1" x14ac:dyDescent="0.25">
      <c r="A5152" s="75"/>
      <c r="D5152" s="58"/>
      <c r="E5152" s="58"/>
      <c r="F5152" s="58"/>
      <c r="G5152" s="58"/>
      <c r="H5152" s="60"/>
      <c r="I5152" s="60"/>
      <c r="J5152" s="60"/>
      <c r="K5152" s="60"/>
      <c r="M5152" s="61"/>
      <c r="N5152" s="61"/>
      <c r="O5152" s="62"/>
      <c r="P5152" s="125"/>
      <c r="W5152" s="62"/>
      <c r="X5152" s="62"/>
    </row>
    <row r="5153" spans="1:24" s="57" customFormat="1" x14ac:dyDescent="0.25">
      <c r="A5153" s="75"/>
      <c r="D5153" s="58"/>
      <c r="E5153" s="58"/>
      <c r="F5153" s="58"/>
      <c r="G5153" s="58"/>
      <c r="H5153" s="60"/>
      <c r="I5153" s="60"/>
      <c r="J5153" s="60"/>
      <c r="K5153" s="60"/>
      <c r="M5153" s="61"/>
      <c r="N5153" s="61"/>
      <c r="O5153" s="62"/>
      <c r="P5153" s="125"/>
      <c r="W5153" s="62"/>
      <c r="X5153" s="62"/>
    </row>
    <row r="5154" spans="1:24" s="57" customFormat="1" x14ac:dyDescent="0.25">
      <c r="A5154" s="75"/>
      <c r="D5154" s="58"/>
      <c r="E5154" s="58"/>
      <c r="F5154" s="58"/>
      <c r="G5154" s="58"/>
      <c r="H5154" s="60"/>
      <c r="I5154" s="60"/>
      <c r="J5154" s="60"/>
      <c r="K5154" s="60"/>
      <c r="M5154" s="61"/>
      <c r="N5154" s="61"/>
      <c r="O5154" s="62"/>
      <c r="P5154" s="125"/>
      <c r="W5154" s="62"/>
      <c r="X5154" s="62"/>
    </row>
    <row r="5155" spans="1:24" s="57" customFormat="1" x14ac:dyDescent="0.25">
      <c r="A5155" s="75"/>
      <c r="D5155" s="58"/>
      <c r="E5155" s="58"/>
      <c r="F5155" s="58"/>
      <c r="G5155" s="58"/>
      <c r="H5155" s="60"/>
      <c r="I5155" s="60"/>
      <c r="J5155" s="60"/>
      <c r="K5155" s="60"/>
      <c r="M5155" s="61"/>
      <c r="N5155" s="61"/>
      <c r="O5155" s="62"/>
      <c r="P5155" s="125"/>
      <c r="W5155" s="62"/>
      <c r="X5155" s="62"/>
    </row>
    <row r="5156" spans="1:24" s="57" customFormat="1" x14ac:dyDescent="0.25">
      <c r="A5156" s="75"/>
      <c r="D5156" s="58"/>
      <c r="E5156" s="58"/>
      <c r="F5156" s="58"/>
      <c r="G5156" s="58"/>
      <c r="H5156" s="60"/>
      <c r="I5156" s="60"/>
      <c r="J5156" s="60"/>
      <c r="K5156" s="60"/>
      <c r="M5156" s="61"/>
      <c r="N5156" s="61"/>
      <c r="O5156" s="62"/>
      <c r="P5156" s="125"/>
      <c r="W5156" s="62"/>
      <c r="X5156" s="62"/>
    </row>
    <row r="5157" spans="1:24" s="57" customFormat="1" x14ac:dyDescent="0.25">
      <c r="A5157" s="75"/>
      <c r="D5157" s="58"/>
      <c r="E5157" s="58"/>
      <c r="F5157" s="58"/>
      <c r="G5157" s="58"/>
      <c r="H5157" s="60"/>
      <c r="I5157" s="60"/>
      <c r="J5157" s="60"/>
      <c r="K5157" s="60"/>
      <c r="M5157" s="61"/>
      <c r="N5157" s="61"/>
      <c r="O5157" s="62"/>
      <c r="P5157" s="125"/>
      <c r="W5157" s="62"/>
      <c r="X5157" s="62"/>
    </row>
    <row r="5158" spans="1:24" s="57" customFormat="1" x14ac:dyDescent="0.25">
      <c r="A5158" s="75"/>
      <c r="D5158" s="58"/>
      <c r="E5158" s="58"/>
      <c r="F5158" s="58"/>
      <c r="G5158" s="58"/>
      <c r="H5158" s="60"/>
      <c r="I5158" s="60"/>
      <c r="J5158" s="60"/>
      <c r="K5158" s="60"/>
      <c r="M5158" s="61"/>
      <c r="N5158" s="61"/>
      <c r="O5158" s="62"/>
      <c r="P5158" s="125"/>
      <c r="W5158" s="62"/>
      <c r="X5158" s="62"/>
    </row>
    <row r="5159" spans="1:24" s="57" customFormat="1" x14ac:dyDescent="0.25">
      <c r="A5159" s="75"/>
      <c r="D5159" s="58"/>
      <c r="E5159" s="58"/>
      <c r="F5159" s="58"/>
      <c r="G5159" s="58"/>
      <c r="H5159" s="60"/>
      <c r="I5159" s="60"/>
      <c r="J5159" s="60"/>
      <c r="K5159" s="60"/>
      <c r="M5159" s="61"/>
      <c r="N5159" s="61"/>
      <c r="O5159" s="62"/>
      <c r="P5159" s="125"/>
      <c r="W5159" s="62"/>
      <c r="X5159" s="62"/>
    </row>
    <row r="5160" spans="1:24" s="57" customFormat="1" x14ac:dyDescent="0.25">
      <c r="A5160" s="75"/>
      <c r="D5160" s="58"/>
      <c r="E5160" s="58"/>
      <c r="F5160" s="58"/>
      <c r="G5160" s="58"/>
      <c r="H5160" s="60"/>
      <c r="I5160" s="60"/>
      <c r="J5160" s="60"/>
      <c r="K5160" s="60"/>
      <c r="M5160" s="61"/>
      <c r="N5160" s="61"/>
      <c r="O5160" s="62"/>
      <c r="P5160" s="125"/>
      <c r="W5160" s="62"/>
      <c r="X5160" s="62"/>
    </row>
    <row r="5161" spans="1:24" s="57" customFormat="1" x14ac:dyDescent="0.25">
      <c r="A5161" s="75"/>
      <c r="D5161" s="58"/>
      <c r="E5161" s="58"/>
      <c r="F5161" s="58"/>
      <c r="G5161" s="58"/>
      <c r="H5161" s="60"/>
      <c r="I5161" s="60"/>
      <c r="J5161" s="60"/>
      <c r="K5161" s="60"/>
      <c r="M5161" s="61"/>
      <c r="N5161" s="61"/>
      <c r="O5161" s="62"/>
      <c r="P5161" s="125"/>
      <c r="W5161" s="62"/>
      <c r="X5161" s="62"/>
    </row>
    <row r="5162" spans="1:24" s="57" customFormat="1" x14ac:dyDescent="0.25">
      <c r="A5162" s="75"/>
      <c r="D5162" s="58"/>
      <c r="E5162" s="58"/>
      <c r="F5162" s="58"/>
      <c r="G5162" s="58"/>
      <c r="H5162" s="60"/>
      <c r="I5162" s="60"/>
      <c r="J5162" s="60"/>
      <c r="K5162" s="60"/>
      <c r="M5162" s="61"/>
      <c r="N5162" s="61"/>
      <c r="O5162" s="62"/>
      <c r="P5162" s="125"/>
      <c r="W5162" s="62"/>
      <c r="X5162" s="62"/>
    </row>
    <row r="5163" spans="1:24" s="57" customFormat="1" x14ac:dyDescent="0.25">
      <c r="A5163" s="75"/>
      <c r="D5163" s="58"/>
      <c r="E5163" s="58"/>
      <c r="F5163" s="58"/>
      <c r="G5163" s="58"/>
      <c r="H5163" s="60"/>
      <c r="I5163" s="60"/>
      <c r="J5163" s="60"/>
      <c r="K5163" s="60"/>
      <c r="M5163" s="61"/>
      <c r="N5163" s="61"/>
      <c r="O5163" s="62"/>
      <c r="P5163" s="125"/>
      <c r="W5163" s="62"/>
      <c r="X5163" s="62"/>
    </row>
    <row r="5164" spans="1:24" s="57" customFormat="1" x14ac:dyDescent="0.25">
      <c r="A5164" s="75"/>
      <c r="D5164" s="58"/>
      <c r="E5164" s="58"/>
      <c r="F5164" s="58"/>
      <c r="G5164" s="58"/>
      <c r="H5164" s="60"/>
      <c r="I5164" s="60"/>
      <c r="J5164" s="60"/>
      <c r="K5164" s="60"/>
      <c r="M5164" s="61"/>
      <c r="N5164" s="61"/>
      <c r="O5164" s="62"/>
      <c r="P5164" s="125"/>
      <c r="W5164" s="62"/>
      <c r="X5164" s="62"/>
    </row>
    <row r="5165" spans="1:24" s="57" customFormat="1" x14ac:dyDescent="0.25">
      <c r="A5165" s="75"/>
      <c r="D5165" s="58"/>
      <c r="E5165" s="58"/>
      <c r="F5165" s="58"/>
      <c r="G5165" s="58"/>
      <c r="H5165" s="60"/>
      <c r="I5165" s="60"/>
      <c r="J5165" s="60"/>
      <c r="K5165" s="60"/>
      <c r="M5165" s="61"/>
      <c r="N5165" s="61"/>
      <c r="O5165" s="62"/>
      <c r="P5165" s="125"/>
      <c r="W5165" s="62"/>
      <c r="X5165" s="62"/>
    </row>
    <row r="5166" spans="1:24" s="57" customFormat="1" x14ac:dyDescent="0.25">
      <c r="A5166" s="75"/>
      <c r="D5166" s="58"/>
      <c r="E5166" s="58"/>
      <c r="F5166" s="58"/>
      <c r="G5166" s="58"/>
      <c r="H5166" s="60"/>
      <c r="I5166" s="60"/>
      <c r="J5166" s="60"/>
      <c r="K5166" s="60"/>
      <c r="M5166" s="61"/>
      <c r="N5166" s="61"/>
      <c r="O5166" s="62"/>
      <c r="P5166" s="125"/>
      <c r="W5166" s="62"/>
      <c r="X5166" s="62"/>
    </row>
    <row r="5167" spans="1:24" s="57" customFormat="1" x14ac:dyDescent="0.25">
      <c r="A5167" s="75"/>
      <c r="D5167" s="58"/>
      <c r="E5167" s="58"/>
      <c r="F5167" s="58"/>
      <c r="G5167" s="58"/>
      <c r="H5167" s="60"/>
      <c r="I5167" s="60"/>
      <c r="J5167" s="60"/>
      <c r="K5167" s="60"/>
      <c r="M5167" s="61"/>
      <c r="N5167" s="61"/>
      <c r="O5167" s="62"/>
      <c r="P5167" s="125"/>
      <c r="W5167" s="62"/>
      <c r="X5167" s="62"/>
    </row>
    <row r="5168" spans="1:24" s="57" customFormat="1" x14ac:dyDescent="0.25">
      <c r="A5168" s="75"/>
      <c r="D5168" s="58"/>
      <c r="E5168" s="58"/>
      <c r="F5168" s="58"/>
      <c r="G5168" s="58"/>
      <c r="H5168" s="60"/>
      <c r="I5168" s="60"/>
      <c r="J5168" s="60"/>
      <c r="K5168" s="60"/>
      <c r="M5168" s="61"/>
      <c r="N5168" s="61"/>
      <c r="O5168" s="62"/>
      <c r="P5168" s="125"/>
      <c r="W5168" s="62"/>
      <c r="X5168" s="62"/>
    </row>
    <row r="5169" spans="1:24" s="57" customFormat="1" x14ac:dyDescent="0.25">
      <c r="A5169" s="75"/>
      <c r="D5169" s="58"/>
      <c r="E5169" s="58"/>
      <c r="F5169" s="58"/>
      <c r="G5169" s="58"/>
      <c r="H5169" s="60"/>
      <c r="I5169" s="60"/>
      <c r="J5169" s="60"/>
      <c r="K5169" s="60"/>
      <c r="M5169" s="61"/>
      <c r="N5169" s="61"/>
      <c r="O5169" s="62"/>
      <c r="P5169" s="125"/>
      <c r="W5169" s="62"/>
      <c r="X5169" s="62"/>
    </row>
    <row r="5170" spans="1:24" s="57" customFormat="1" x14ac:dyDescent="0.25">
      <c r="A5170" s="75"/>
      <c r="D5170" s="58"/>
      <c r="E5170" s="58"/>
      <c r="F5170" s="58"/>
      <c r="G5170" s="58"/>
      <c r="H5170" s="60"/>
      <c r="I5170" s="60"/>
      <c r="J5170" s="60"/>
      <c r="K5170" s="60"/>
      <c r="M5170" s="61"/>
      <c r="N5170" s="61"/>
      <c r="O5170" s="62"/>
      <c r="P5170" s="125"/>
      <c r="W5170" s="62"/>
      <c r="X5170" s="62"/>
    </row>
    <row r="5171" spans="1:24" s="57" customFormat="1" x14ac:dyDescent="0.25">
      <c r="A5171" s="75"/>
      <c r="D5171" s="58"/>
      <c r="E5171" s="58"/>
      <c r="F5171" s="58"/>
      <c r="G5171" s="58"/>
      <c r="H5171" s="60"/>
      <c r="I5171" s="60"/>
      <c r="J5171" s="60"/>
      <c r="K5171" s="60"/>
      <c r="M5171" s="61"/>
      <c r="N5171" s="61"/>
      <c r="O5171" s="62"/>
      <c r="P5171" s="125"/>
      <c r="W5171" s="62"/>
      <c r="X5171" s="62"/>
    </row>
    <row r="5172" spans="1:24" s="57" customFormat="1" x14ac:dyDescent="0.25">
      <c r="A5172" s="75"/>
      <c r="D5172" s="58"/>
      <c r="E5172" s="58"/>
      <c r="F5172" s="58"/>
      <c r="G5172" s="58"/>
      <c r="H5172" s="60"/>
      <c r="I5172" s="60"/>
      <c r="J5172" s="60"/>
      <c r="K5172" s="60"/>
      <c r="M5172" s="61"/>
      <c r="N5172" s="61"/>
      <c r="O5172" s="62"/>
      <c r="P5172" s="125"/>
      <c r="W5172" s="62"/>
      <c r="X5172" s="62"/>
    </row>
    <row r="5173" spans="1:24" s="57" customFormat="1" x14ac:dyDescent="0.25">
      <c r="A5173" s="75"/>
      <c r="D5173" s="58"/>
      <c r="E5173" s="58"/>
      <c r="F5173" s="58"/>
      <c r="G5173" s="58"/>
      <c r="H5173" s="60"/>
      <c r="I5173" s="60"/>
      <c r="J5173" s="60"/>
      <c r="K5173" s="60"/>
      <c r="M5173" s="61"/>
      <c r="N5173" s="61"/>
      <c r="O5173" s="62"/>
      <c r="P5173" s="125"/>
      <c r="W5173" s="62"/>
      <c r="X5173" s="62"/>
    </row>
    <row r="5174" spans="1:24" s="57" customFormat="1" x14ac:dyDescent="0.25">
      <c r="A5174" s="75"/>
      <c r="D5174" s="58"/>
      <c r="E5174" s="58"/>
      <c r="F5174" s="58"/>
      <c r="G5174" s="58"/>
      <c r="H5174" s="60"/>
      <c r="I5174" s="60"/>
      <c r="J5174" s="60"/>
      <c r="K5174" s="60"/>
      <c r="M5174" s="61"/>
      <c r="N5174" s="61"/>
      <c r="O5174" s="62"/>
      <c r="P5174" s="125"/>
      <c r="W5174" s="62"/>
      <c r="X5174" s="62"/>
    </row>
    <row r="5175" spans="1:24" s="57" customFormat="1" x14ac:dyDescent="0.25">
      <c r="A5175" s="75"/>
      <c r="D5175" s="58"/>
      <c r="E5175" s="58"/>
      <c r="F5175" s="58"/>
      <c r="G5175" s="58"/>
      <c r="H5175" s="60"/>
      <c r="I5175" s="60"/>
      <c r="J5175" s="60"/>
      <c r="K5175" s="60"/>
      <c r="M5175" s="61"/>
      <c r="N5175" s="61"/>
      <c r="O5175" s="62"/>
      <c r="P5175" s="125"/>
      <c r="W5175" s="62"/>
      <c r="X5175" s="62"/>
    </row>
    <row r="5176" spans="1:24" s="57" customFormat="1" x14ac:dyDescent="0.25">
      <c r="A5176" s="75"/>
      <c r="D5176" s="58"/>
      <c r="E5176" s="58"/>
      <c r="F5176" s="58"/>
      <c r="G5176" s="58"/>
      <c r="H5176" s="60"/>
      <c r="I5176" s="60"/>
      <c r="J5176" s="60"/>
      <c r="K5176" s="60"/>
      <c r="M5176" s="61"/>
      <c r="N5176" s="61"/>
      <c r="O5176" s="62"/>
      <c r="P5176" s="125"/>
      <c r="W5176" s="62"/>
      <c r="X5176" s="62"/>
    </row>
    <row r="5177" spans="1:24" s="57" customFormat="1" x14ac:dyDescent="0.25">
      <c r="A5177" s="75"/>
      <c r="D5177" s="58"/>
      <c r="E5177" s="58"/>
      <c r="F5177" s="58"/>
      <c r="G5177" s="58"/>
      <c r="H5177" s="60"/>
      <c r="I5177" s="60"/>
      <c r="J5177" s="60"/>
      <c r="K5177" s="60"/>
      <c r="M5177" s="61"/>
      <c r="N5177" s="61"/>
      <c r="O5177" s="62"/>
      <c r="P5177" s="125"/>
      <c r="W5177" s="62"/>
      <c r="X5177" s="62"/>
    </row>
    <row r="5178" spans="1:24" s="57" customFormat="1" x14ac:dyDescent="0.25">
      <c r="A5178" s="75"/>
      <c r="D5178" s="58"/>
      <c r="E5178" s="58"/>
      <c r="F5178" s="58"/>
      <c r="G5178" s="58"/>
      <c r="H5178" s="60"/>
      <c r="I5178" s="60"/>
      <c r="J5178" s="60"/>
      <c r="K5178" s="60"/>
      <c r="M5178" s="61"/>
      <c r="N5178" s="61"/>
      <c r="O5178" s="62"/>
      <c r="P5178" s="125"/>
      <c r="W5178" s="62"/>
      <c r="X5178" s="62"/>
    </row>
    <row r="5179" spans="1:24" s="57" customFormat="1" x14ac:dyDescent="0.25">
      <c r="A5179" s="75"/>
      <c r="D5179" s="58"/>
      <c r="E5179" s="58"/>
      <c r="F5179" s="58"/>
      <c r="G5179" s="58"/>
      <c r="H5179" s="60"/>
      <c r="I5179" s="60"/>
      <c r="J5179" s="60"/>
      <c r="K5179" s="60"/>
      <c r="M5179" s="61"/>
      <c r="N5179" s="61"/>
      <c r="O5179" s="62"/>
      <c r="P5179" s="125"/>
      <c r="W5179" s="62"/>
      <c r="X5179" s="62"/>
    </row>
    <row r="5180" spans="1:24" s="57" customFormat="1" x14ac:dyDescent="0.25">
      <c r="A5180" s="75"/>
      <c r="D5180" s="58"/>
      <c r="E5180" s="58"/>
      <c r="F5180" s="58"/>
      <c r="G5180" s="58"/>
      <c r="H5180" s="60"/>
      <c r="I5180" s="60"/>
      <c r="J5180" s="60"/>
      <c r="K5180" s="60"/>
      <c r="M5180" s="61"/>
      <c r="N5180" s="61"/>
      <c r="O5180" s="62"/>
      <c r="P5180" s="125"/>
      <c r="W5180" s="62"/>
      <c r="X5180" s="62"/>
    </row>
    <row r="5181" spans="1:24" s="57" customFormat="1" x14ac:dyDescent="0.25">
      <c r="A5181" s="75"/>
      <c r="D5181" s="58"/>
      <c r="E5181" s="58"/>
      <c r="F5181" s="58"/>
      <c r="G5181" s="58"/>
      <c r="H5181" s="60"/>
      <c r="I5181" s="60"/>
      <c r="J5181" s="60"/>
      <c r="K5181" s="60"/>
      <c r="M5181" s="61"/>
      <c r="N5181" s="61"/>
      <c r="O5181" s="62"/>
      <c r="P5181" s="125"/>
      <c r="W5181" s="62"/>
      <c r="X5181" s="62"/>
    </row>
    <row r="5182" spans="1:24" s="57" customFormat="1" x14ac:dyDescent="0.25">
      <c r="A5182" s="75"/>
      <c r="D5182" s="58"/>
      <c r="E5182" s="58"/>
      <c r="F5182" s="58"/>
      <c r="G5182" s="58"/>
      <c r="H5182" s="60"/>
      <c r="I5182" s="60"/>
      <c r="J5182" s="60"/>
      <c r="K5182" s="60"/>
      <c r="M5182" s="61"/>
      <c r="N5182" s="61"/>
      <c r="O5182" s="62"/>
      <c r="P5182" s="125"/>
      <c r="W5182" s="62"/>
      <c r="X5182" s="62"/>
    </row>
    <row r="5183" spans="1:24" s="57" customFormat="1" x14ac:dyDescent="0.25">
      <c r="A5183" s="75"/>
      <c r="D5183" s="58"/>
      <c r="E5183" s="58"/>
      <c r="F5183" s="58"/>
      <c r="G5183" s="58"/>
      <c r="H5183" s="60"/>
      <c r="I5183" s="60"/>
      <c r="J5183" s="60"/>
      <c r="K5183" s="60"/>
      <c r="M5183" s="61"/>
      <c r="N5183" s="61"/>
      <c r="O5183" s="62"/>
      <c r="P5183" s="125"/>
      <c r="W5183" s="62"/>
      <c r="X5183" s="62"/>
    </row>
    <row r="5184" spans="1:24" s="57" customFormat="1" x14ac:dyDescent="0.25">
      <c r="A5184" s="75"/>
      <c r="D5184" s="58"/>
      <c r="E5184" s="58"/>
      <c r="F5184" s="58"/>
      <c r="G5184" s="58"/>
      <c r="H5184" s="60"/>
      <c r="I5184" s="60"/>
      <c r="J5184" s="60"/>
      <c r="K5184" s="60"/>
      <c r="M5184" s="61"/>
      <c r="N5184" s="61"/>
      <c r="O5184" s="62"/>
      <c r="P5184" s="125"/>
      <c r="W5184" s="62"/>
      <c r="X5184" s="62"/>
    </row>
    <row r="5185" spans="1:24" s="57" customFormat="1" x14ac:dyDescent="0.25">
      <c r="A5185" s="75"/>
      <c r="D5185" s="58"/>
      <c r="E5185" s="58"/>
      <c r="F5185" s="58"/>
      <c r="G5185" s="58"/>
      <c r="H5185" s="60"/>
      <c r="I5185" s="60"/>
      <c r="J5185" s="60"/>
      <c r="K5185" s="60"/>
      <c r="M5185" s="61"/>
      <c r="N5185" s="61"/>
      <c r="O5185" s="62"/>
      <c r="P5185" s="125"/>
      <c r="W5185" s="62"/>
      <c r="X5185" s="62"/>
    </row>
    <row r="5186" spans="1:24" s="57" customFormat="1" x14ac:dyDescent="0.25">
      <c r="A5186" s="75"/>
      <c r="D5186" s="58"/>
      <c r="E5186" s="58"/>
      <c r="F5186" s="58"/>
      <c r="G5186" s="58"/>
      <c r="H5186" s="60"/>
      <c r="I5186" s="60"/>
      <c r="J5186" s="60"/>
      <c r="K5186" s="60"/>
      <c r="M5186" s="61"/>
      <c r="N5186" s="61"/>
      <c r="O5186" s="62"/>
      <c r="P5186" s="125"/>
      <c r="W5186" s="62"/>
      <c r="X5186" s="62"/>
    </row>
    <row r="5187" spans="1:24" s="57" customFormat="1" x14ac:dyDescent="0.25">
      <c r="A5187" s="75"/>
      <c r="D5187" s="58"/>
      <c r="E5187" s="58"/>
      <c r="F5187" s="58"/>
      <c r="G5187" s="58"/>
      <c r="H5187" s="60"/>
      <c r="I5187" s="60"/>
      <c r="J5187" s="60"/>
      <c r="K5187" s="60"/>
      <c r="M5187" s="61"/>
      <c r="N5187" s="61"/>
      <c r="O5187" s="62"/>
      <c r="P5187" s="125"/>
      <c r="W5187" s="62"/>
      <c r="X5187" s="62"/>
    </row>
    <row r="5188" spans="1:24" s="57" customFormat="1" x14ac:dyDescent="0.25">
      <c r="A5188" s="75"/>
      <c r="D5188" s="58"/>
      <c r="E5188" s="58"/>
      <c r="F5188" s="58"/>
      <c r="G5188" s="58"/>
      <c r="H5188" s="60"/>
      <c r="I5188" s="60"/>
      <c r="J5188" s="60"/>
      <c r="K5188" s="60"/>
      <c r="M5188" s="61"/>
      <c r="N5188" s="61"/>
      <c r="O5188" s="62"/>
      <c r="P5188" s="125"/>
      <c r="W5188" s="62"/>
      <c r="X5188" s="62"/>
    </row>
    <row r="5189" spans="1:24" s="57" customFormat="1" x14ac:dyDescent="0.25">
      <c r="A5189" s="75"/>
      <c r="D5189" s="58"/>
      <c r="E5189" s="58"/>
      <c r="F5189" s="58"/>
      <c r="G5189" s="58"/>
      <c r="H5189" s="60"/>
      <c r="I5189" s="60"/>
      <c r="J5189" s="60"/>
      <c r="K5189" s="60"/>
      <c r="M5189" s="61"/>
      <c r="N5189" s="61"/>
      <c r="O5189" s="62"/>
      <c r="P5189" s="125"/>
      <c r="W5189" s="62"/>
      <c r="X5189" s="62"/>
    </row>
    <row r="5190" spans="1:24" s="57" customFormat="1" x14ac:dyDescent="0.25">
      <c r="A5190" s="75"/>
      <c r="D5190" s="58"/>
      <c r="E5190" s="58"/>
      <c r="F5190" s="58"/>
      <c r="G5190" s="58"/>
      <c r="H5190" s="60"/>
      <c r="I5190" s="60"/>
      <c r="J5190" s="60"/>
      <c r="K5190" s="60"/>
      <c r="M5190" s="61"/>
      <c r="N5190" s="61"/>
      <c r="O5190" s="62"/>
      <c r="P5190" s="125"/>
      <c r="W5190" s="62"/>
      <c r="X5190" s="62"/>
    </row>
    <row r="5191" spans="1:24" s="57" customFormat="1" x14ac:dyDescent="0.25">
      <c r="A5191" s="75"/>
      <c r="D5191" s="58"/>
      <c r="E5191" s="58"/>
      <c r="F5191" s="58"/>
      <c r="G5191" s="58"/>
      <c r="H5191" s="60"/>
      <c r="I5191" s="60"/>
      <c r="J5191" s="60"/>
      <c r="K5191" s="60"/>
      <c r="M5191" s="61"/>
      <c r="N5191" s="61"/>
      <c r="O5191" s="62"/>
      <c r="P5191" s="125"/>
      <c r="W5191" s="62"/>
      <c r="X5191" s="62"/>
    </row>
    <row r="5192" spans="1:24" s="57" customFormat="1" x14ac:dyDescent="0.25">
      <c r="A5192" s="75"/>
      <c r="D5192" s="58"/>
      <c r="E5192" s="58"/>
      <c r="F5192" s="58"/>
      <c r="G5192" s="58"/>
      <c r="H5192" s="60"/>
      <c r="I5192" s="60"/>
      <c r="J5192" s="60"/>
      <c r="K5192" s="60"/>
      <c r="M5192" s="61"/>
      <c r="N5192" s="61"/>
      <c r="O5192" s="62"/>
      <c r="P5192" s="125"/>
      <c r="W5192" s="62"/>
      <c r="X5192" s="62"/>
    </row>
    <row r="5193" spans="1:24" s="57" customFormat="1" x14ac:dyDescent="0.25">
      <c r="A5193" s="75"/>
      <c r="D5193" s="58"/>
      <c r="E5193" s="58"/>
      <c r="F5193" s="58"/>
      <c r="G5193" s="58"/>
      <c r="H5193" s="60"/>
      <c r="I5193" s="60"/>
      <c r="J5193" s="60"/>
      <c r="K5193" s="60"/>
      <c r="M5193" s="61"/>
      <c r="N5193" s="61"/>
      <c r="O5193" s="62"/>
      <c r="P5193" s="125"/>
      <c r="W5193" s="62"/>
      <c r="X5193" s="62"/>
    </row>
    <row r="5194" spans="1:24" s="57" customFormat="1" x14ac:dyDescent="0.25">
      <c r="A5194" s="75"/>
      <c r="D5194" s="58"/>
      <c r="E5194" s="58"/>
      <c r="F5194" s="58"/>
      <c r="G5194" s="58"/>
      <c r="H5194" s="60"/>
      <c r="I5194" s="60"/>
      <c r="J5194" s="60"/>
      <c r="K5194" s="60"/>
      <c r="M5194" s="61"/>
      <c r="N5194" s="61"/>
      <c r="O5194" s="62"/>
      <c r="P5194" s="125"/>
      <c r="W5194" s="62"/>
      <c r="X5194" s="62"/>
    </row>
    <row r="5195" spans="1:24" s="57" customFormat="1" x14ac:dyDescent="0.25">
      <c r="A5195" s="75"/>
      <c r="D5195" s="58"/>
      <c r="E5195" s="58"/>
      <c r="F5195" s="58"/>
      <c r="G5195" s="58"/>
      <c r="H5195" s="60"/>
      <c r="I5195" s="60"/>
      <c r="J5195" s="60"/>
      <c r="K5195" s="60"/>
      <c r="M5195" s="61"/>
      <c r="N5195" s="61"/>
      <c r="O5195" s="62"/>
      <c r="P5195" s="125"/>
      <c r="W5195" s="62"/>
      <c r="X5195" s="62"/>
    </row>
    <row r="5196" spans="1:24" s="57" customFormat="1" x14ac:dyDescent="0.25">
      <c r="A5196" s="75"/>
      <c r="D5196" s="58"/>
      <c r="E5196" s="58"/>
      <c r="F5196" s="58"/>
      <c r="G5196" s="58"/>
      <c r="H5196" s="60"/>
      <c r="I5196" s="60"/>
      <c r="J5196" s="60"/>
      <c r="K5196" s="60"/>
      <c r="M5196" s="61"/>
      <c r="N5196" s="61"/>
      <c r="O5196" s="62"/>
      <c r="P5196" s="125"/>
      <c r="W5196" s="62"/>
      <c r="X5196" s="62"/>
    </row>
    <row r="5197" spans="1:24" s="57" customFormat="1" x14ac:dyDescent="0.25">
      <c r="A5197" s="75"/>
      <c r="D5197" s="58"/>
      <c r="E5197" s="58"/>
      <c r="F5197" s="58"/>
      <c r="G5197" s="58"/>
      <c r="H5197" s="60"/>
      <c r="I5197" s="60"/>
      <c r="J5197" s="60"/>
      <c r="K5197" s="60"/>
      <c r="M5197" s="61"/>
      <c r="N5197" s="61"/>
      <c r="O5197" s="62"/>
      <c r="P5197" s="125"/>
      <c r="W5197" s="62"/>
      <c r="X5197" s="62"/>
    </row>
    <row r="5198" spans="1:24" s="57" customFormat="1" x14ac:dyDescent="0.25">
      <c r="A5198" s="75"/>
      <c r="D5198" s="58"/>
      <c r="E5198" s="58"/>
      <c r="F5198" s="58"/>
      <c r="G5198" s="58"/>
      <c r="H5198" s="60"/>
      <c r="I5198" s="60"/>
      <c r="J5198" s="60"/>
      <c r="K5198" s="60"/>
      <c r="M5198" s="61"/>
      <c r="N5198" s="61"/>
      <c r="O5198" s="62"/>
      <c r="P5198" s="125"/>
      <c r="W5198" s="62"/>
      <c r="X5198" s="62"/>
    </row>
    <row r="5199" spans="1:24" s="57" customFormat="1" x14ac:dyDescent="0.25">
      <c r="A5199" s="75"/>
      <c r="D5199" s="58"/>
      <c r="E5199" s="58"/>
      <c r="F5199" s="58"/>
      <c r="G5199" s="58"/>
      <c r="H5199" s="60"/>
      <c r="I5199" s="60"/>
      <c r="J5199" s="60"/>
      <c r="K5199" s="60"/>
      <c r="M5199" s="61"/>
      <c r="N5199" s="61"/>
      <c r="O5199" s="62"/>
      <c r="P5199" s="125"/>
      <c r="W5199" s="62"/>
      <c r="X5199" s="62"/>
    </row>
    <row r="5200" spans="1:24" s="57" customFormat="1" x14ac:dyDescent="0.25">
      <c r="A5200" s="75"/>
      <c r="D5200" s="58"/>
      <c r="E5200" s="58"/>
      <c r="F5200" s="58"/>
      <c r="G5200" s="58"/>
      <c r="H5200" s="60"/>
      <c r="I5200" s="60"/>
      <c r="J5200" s="60"/>
      <c r="K5200" s="60"/>
      <c r="M5200" s="61"/>
      <c r="N5200" s="61"/>
      <c r="O5200" s="62"/>
      <c r="P5200" s="125"/>
      <c r="W5200" s="62"/>
      <c r="X5200" s="62"/>
    </row>
    <row r="5201" spans="1:24" s="57" customFormat="1" x14ac:dyDescent="0.25">
      <c r="A5201" s="75"/>
      <c r="D5201" s="58"/>
      <c r="E5201" s="58"/>
      <c r="F5201" s="58"/>
      <c r="G5201" s="58"/>
      <c r="H5201" s="60"/>
      <c r="I5201" s="60"/>
      <c r="J5201" s="60"/>
      <c r="K5201" s="60"/>
      <c r="M5201" s="61"/>
      <c r="N5201" s="61"/>
      <c r="O5201" s="62"/>
      <c r="P5201" s="125"/>
      <c r="W5201" s="62"/>
      <c r="X5201" s="62"/>
    </row>
    <row r="5202" spans="1:24" s="57" customFormat="1" x14ac:dyDescent="0.25">
      <c r="A5202" s="75"/>
      <c r="D5202" s="58"/>
      <c r="E5202" s="58"/>
      <c r="F5202" s="58"/>
      <c r="G5202" s="58"/>
      <c r="H5202" s="60"/>
      <c r="I5202" s="60"/>
      <c r="J5202" s="60"/>
      <c r="K5202" s="60"/>
      <c r="M5202" s="61"/>
      <c r="N5202" s="61"/>
      <c r="O5202" s="62"/>
      <c r="P5202" s="125"/>
      <c r="W5202" s="62"/>
      <c r="X5202" s="62"/>
    </row>
    <row r="5203" spans="1:24" s="57" customFormat="1" x14ac:dyDescent="0.25">
      <c r="A5203" s="75"/>
      <c r="D5203" s="58"/>
      <c r="E5203" s="58"/>
      <c r="F5203" s="58"/>
      <c r="G5203" s="58"/>
      <c r="H5203" s="60"/>
      <c r="I5203" s="60"/>
      <c r="J5203" s="60"/>
      <c r="K5203" s="60"/>
      <c r="M5203" s="61"/>
      <c r="N5203" s="61"/>
      <c r="O5203" s="62"/>
      <c r="P5203" s="125"/>
      <c r="W5203" s="62"/>
      <c r="X5203" s="62"/>
    </row>
    <row r="5204" spans="1:24" s="57" customFormat="1" x14ac:dyDescent="0.25">
      <c r="A5204" s="75"/>
      <c r="D5204" s="58"/>
      <c r="E5204" s="58"/>
      <c r="F5204" s="58"/>
      <c r="G5204" s="58"/>
      <c r="H5204" s="60"/>
      <c r="I5204" s="60"/>
      <c r="J5204" s="60"/>
      <c r="K5204" s="60"/>
      <c r="M5204" s="61"/>
      <c r="N5204" s="61"/>
      <c r="O5204" s="62"/>
      <c r="P5204" s="125"/>
      <c r="W5204" s="62"/>
      <c r="X5204" s="62"/>
    </row>
    <row r="5205" spans="1:24" s="57" customFormat="1" x14ac:dyDescent="0.25">
      <c r="A5205" s="75"/>
      <c r="D5205" s="58"/>
      <c r="E5205" s="58"/>
      <c r="F5205" s="58"/>
      <c r="G5205" s="58"/>
      <c r="H5205" s="60"/>
      <c r="I5205" s="60"/>
      <c r="J5205" s="60"/>
      <c r="K5205" s="60"/>
      <c r="M5205" s="61"/>
      <c r="N5205" s="61"/>
      <c r="O5205" s="62"/>
      <c r="P5205" s="125"/>
      <c r="W5205" s="62"/>
      <c r="X5205" s="62"/>
    </row>
    <row r="5206" spans="1:24" s="57" customFormat="1" x14ac:dyDescent="0.25">
      <c r="A5206" s="75"/>
      <c r="D5206" s="58"/>
      <c r="E5206" s="58"/>
      <c r="F5206" s="58"/>
      <c r="G5206" s="58"/>
      <c r="H5206" s="60"/>
      <c r="I5206" s="60"/>
      <c r="J5206" s="60"/>
      <c r="K5206" s="60"/>
      <c r="M5206" s="61"/>
      <c r="N5206" s="61"/>
      <c r="O5206" s="62"/>
      <c r="P5206" s="125"/>
      <c r="W5206" s="62"/>
      <c r="X5206" s="62"/>
    </row>
    <row r="5207" spans="1:24" s="57" customFormat="1" x14ac:dyDescent="0.25">
      <c r="A5207" s="75"/>
      <c r="D5207" s="58"/>
      <c r="E5207" s="58"/>
      <c r="F5207" s="58"/>
      <c r="G5207" s="58"/>
      <c r="H5207" s="60"/>
      <c r="I5207" s="60"/>
      <c r="J5207" s="60"/>
      <c r="K5207" s="60"/>
      <c r="M5207" s="61"/>
      <c r="N5207" s="61"/>
      <c r="O5207" s="62"/>
      <c r="P5207" s="125"/>
      <c r="W5207" s="62"/>
      <c r="X5207" s="62"/>
    </row>
    <row r="5208" spans="1:24" s="57" customFormat="1" x14ac:dyDescent="0.25">
      <c r="A5208" s="75"/>
      <c r="D5208" s="58"/>
      <c r="E5208" s="58"/>
      <c r="F5208" s="58"/>
      <c r="G5208" s="58"/>
      <c r="H5208" s="60"/>
      <c r="I5208" s="60"/>
      <c r="J5208" s="60"/>
      <c r="K5208" s="60"/>
      <c r="M5208" s="61"/>
      <c r="N5208" s="61"/>
      <c r="O5208" s="62"/>
      <c r="P5208" s="125"/>
      <c r="W5208" s="62"/>
      <c r="X5208" s="62"/>
    </row>
    <row r="5209" spans="1:24" s="57" customFormat="1" x14ac:dyDescent="0.25">
      <c r="A5209" s="75"/>
      <c r="D5209" s="58"/>
      <c r="E5209" s="58"/>
      <c r="F5209" s="58"/>
      <c r="G5209" s="58"/>
      <c r="H5209" s="60"/>
      <c r="I5209" s="60"/>
      <c r="J5209" s="60"/>
      <c r="K5209" s="60"/>
      <c r="M5209" s="61"/>
      <c r="N5209" s="61"/>
      <c r="O5209" s="62"/>
      <c r="P5209" s="125"/>
      <c r="W5209" s="62"/>
      <c r="X5209" s="62"/>
    </row>
    <row r="5210" spans="1:24" s="57" customFormat="1" x14ac:dyDescent="0.25">
      <c r="A5210" s="75"/>
      <c r="D5210" s="58"/>
      <c r="E5210" s="58"/>
      <c r="F5210" s="58"/>
      <c r="G5210" s="58"/>
      <c r="H5210" s="60"/>
      <c r="I5210" s="60"/>
      <c r="J5210" s="60"/>
      <c r="K5210" s="60"/>
      <c r="M5210" s="61"/>
      <c r="N5210" s="61"/>
      <c r="O5210" s="62"/>
      <c r="P5210" s="125"/>
      <c r="W5210" s="62"/>
      <c r="X5210" s="62"/>
    </row>
    <row r="5211" spans="1:24" s="57" customFormat="1" x14ac:dyDescent="0.25">
      <c r="A5211" s="75"/>
      <c r="D5211" s="58"/>
      <c r="E5211" s="58"/>
      <c r="F5211" s="58"/>
      <c r="G5211" s="58"/>
      <c r="H5211" s="60"/>
      <c r="I5211" s="60"/>
      <c r="J5211" s="60"/>
      <c r="K5211" s="60"/>
      <c r="M5211" s="61"/>
      <c r="N5211" s="61"/>
      <c r="O5211" s="62"/>
      <c r="P5211" s="125"/>
      <c r="W5211" s="62"/>
      <c r="X5211" s="62"/>
    </row>
    <row r="5212" spans="1:24" s="57" customFormat="1" x14ac:dyDescent="0.25">
      <c r="A5212" s="75"/>
      <c r="D5212" s="58"/>
      <c r="E5212" s="58"/>
      <c r="F5212" s="58"/>
      <c r="G5212" s="58"/>
      <c r="H5212" s="60"/>
      <c r="I5212" s="60"/>
      <c r="J5212" s="60"/>
      <c r="K5212" s="60"/>
      <c r="M5212" s="61"/>
      <c r="N5212" s="61"/>
      <c r="O5212" s="62"/>
      <c r="P5212" s="125"/>
      <c r="W5212" s="62"/>
      <c r="X5212" s="62"/>
    </row>
    <row r="5213" spans="1:24" s="57" customFormat="1" x14ac:dyDescent="0.25">
      <c r="A5213" s="75"/>
      <c r="D5213" s="58"/>
      <c r="E5213" s="58"/>
      <c r="F5213" s="58"/>
      <c r="G5213" s="58"/>
      <c r="H5213" s="60"/>
      <c r="I5213" s="60"/>
      <c r="J5213" s="60"/>
      <c r="K5213" s="60"/>
      <c r="M5213" s="61"/>
      <c r="N5213" s="61"/>
      <c r="O5213" s="62"/>
      <c r="P5213" s="125"/>
      <c r="W5213" s="62"/>
      <c r="X5213" s="62"/>
    </row>
    <row r="5214" spans="1:24" s="57" customFormat="1" x14ac:dyDescent="0.25">
      <c r="A5214" s="75"/>
      <c r="D5214" s="58"/>
      <c r="E5214" s="58"/>
      <c r="F5214" s="58"/>
      <c r="G5214" s="58"/>
      <c r="H5214" s="60"/>
      <c r="I5214" s="60"/>
      <c r="J5214" s="60"/>
      <c r="K5214" s="60"/>
      <c r="M5214" s="61"/>
      <c r="N5214" s="61"/>
      <c r="O5214" s="62"/>
      <c r="P5214" s="125"/>
      <c r="W5214" s="62"/>
      <c r="X5214" s="62"/>
    </row>
    <row r="5215" spans="1:24" s="57" customFormat="1" x14ac:dyDescent="0.25">
      <c r="A5215" s="75"/>
      <c r="D5215" s="58"/>
      <c r="E5215" s="58"/>
      <c r="F5215" s="58"/>
      <c r="G5215" s="58"/>
      <c r="H5215" s="60"/>
      <c r="I5215" s="60"/>
      <c r="J5215" s="60"/>
      <c r="K5215" s="60"/>
      <c r="M5215" s="61"/>
      <c r="N5215" s="61"/>
      <c r="O5215" s="62"/>
      <c r="P5215" s="125"/>
      <c r="W5215" s="62"/>
      <c r="X5215" s="62"/>
    </row>
    <row r="5216" spans="1:24" s="57" customFormat="1" x14ac:dyDescent="0.25">
      <c r="A5216" s="75"/>
      <c r="D5216" s="58"/>
      <c r="E5216" s="58"/>
      <c r="F5216" s="58"/>
      <c r="G5216" s="58"/>
      <c r="H5216" s="60"/>
      <c r="I5216" s="60"/>
      <c r="J5216" s="60"/>
      <c r="K5216" s="60"/>
      <c r="M5216" s="61"/>
      <c r="N5216" s="61"/>
      <c r="O5216" s="62"/>
      <c r="P5216" s="125"/>
      <c r="W5216" s="62"/>
      <c r="X5216" s="62"/>
    </row>
    <row r="5217" spans="1:24" s="57" customFormat="1" x14ac:dyDescent="0.25">
      <c r="A5217" s="75"/>
      <c r="D5217" s="58"/>
      <c r="E5217" s="58"/>
      <c r="F5217" s="58"/>
      <c r="G5217" s="58"/>
      <c r="H5217" s="60"/>
      <c r="I5217" s="60"/>
      <c r="J5217" s="60"/>
      <c r="K5217" s="60"/>
      <c r="M5217" s="61"/>
      <c r="N5217" s="61"/>
      <c r="O5217" s="62"/>
      <c r="P5217" s="125"/>
      <c r="W5217" s="62"/>
      <c r="X5217" s="62"/>
    </row>
    <row r="5218" spans="1:24" s="57" customFormat="1" x14ac:dyDescent="0.25">
      <c r="A5218" s="75"/>
      <c r="D5218" s="58"/>
      <c r="E5218" s="58"/>
      <c r="F5218" s="58"/>
      <c r="G5218" s="58"/>
      <c r="H5218" s="60"/>
      <c r="I5218" s="60"/>
      <c r="J5218" s="60"/>
      <c r="K5218" s="60"/>
      <c r="M5218" s="61"/>
      <c r="N5218" s="61"/>
      <c r="O5218" s="62"/>
      <c r="P5218" s="125"/>
      <c r="W5218" s="62"/>
      <c r="X5218" s="62"/>
    </row>
    <row r="5219" spans="1:24" s="57" customFormat="1" x14ac:dyDescent="0.25">
      <c r="A5219" s="75"/>
      <c r="D5219" s="58"/>
      <c r="E5219" s="58"/>
      <c r="F5219" s="58"/>
      <c r="G5219" s="58"/>
      <c r="H5219" s="60"/>
      <c r="I5219" s="60"/>
      <c r="J5219" s="60"/>
      <c r="K5219" s="60"/>
      <c r="M5219" s="61"/>
      <c r="N5219" s="61"/>
      <c r="O5219" s="62"/>
      <c r="P5219" s="125"/>
      <c r="W5219" s="62"/>
      <c r="X5219" s="62"/>
    </row>
    <row r="5220" spans="1:24" s="57" customFormat="1" x14ac:dyDescent="0.25">
      <c r="A5220" s="75"/>
      <c r="D5220" s="58"/>
      <c r="E5220" s="58"/>
      <c r="F5220" s="58"/>
      <c r="G5220" s="58"/>
      <c r="H5220" s="60"/>
      <c r="I5220" s="60"/>
      <c r="J5220" s="60"/>
      <c r="K5220" s="60"/>
      <c r="M5220" s="61"/>
      <c r="N5220" s="61"/>
      <c r="O5220" s="62"/>
      <c r="P5220" s="125"/>
      <c r="W5220" s="62"/>
      <c r="X5220" s="62"/>
    </row>
    <row r="5221" spans="1:24" s="57" customFormat="1" x14ac:dyDescent="0.25">
      <c r="A5221" s="75"/>
      <c r="D5221" s="58"/>
      <c r="E5221" s="58"/>
      <c r="F5221" s="58"/>
      <c r="G5221" s="58"/>
      <c r="H5221" s="60"/>
      <c r="I5221" s="60"/>
      <c r="J5221" s="60"/>
      <c r="K5221" s="60"/>
      <c r="M5221" s="61"/>
      <c r="N5221" s="61"/>
      <c r="O5221" s="62"/>
      <c r="P5221" s="125"/>
      <c r="W5221" s="62"/>
      <c r="X5221" s="62"/>
    </row>
    <row r="5222" spans="1:24" s="57" customFormat="1" x14ac:dyDescent="0.25">
      <c r="A5222" s="75"/>
      <c r="D5222" s="58"/>
      <c r="E5222" s="58"/>
      <c r="F5222" s="58"/>
      <c r="G5222" s="58"/>
      <c r="H5222" s="60"/>
      <c r="I5222" s="60"/>
      <c r="J5222" s="60"/>
      <c r="K5222" s="60"/>
      <c r="M5222" s="61"/>
      <c r="N5222" s="61"/>
      <c r="O5222" s="62"/>
      <c r="P5222" s="125"/>
      <c r="W5222" s="62"/>
      <c r="X5222" s="62"/>
    </row>
    <row r="5223" spans="1:24" s="57" customFormat="1" x14ac:dyDescent="0.25">
      <c r="A5223" s="75"/>
      <c r="D5223" s="58"/>
      <c r="E5223" s="58"/>
      <c r="F5223" s="58"/>
      <c r="G5223" s="58"/>
      <c r="H5223" s="60"/>
      <c r="I5223" s="60"/>
      <c r="J5223" s="60"/>
      <c r="K5223" s="60"/>
      <c r="M5223" s="61"/>
      <c r="N5223" s="61"/>
      <c r="O5223" s="62"/>
      <c r="P5223" s="125"/>
      <c r="W5223" s="62"/>
      <c r="X5223" s="62"/>
    </row>
    <row r="5224" spans="1:24" s="57" customFormat="1" x14ac:dyDescent="0.25">
      <c r="A5224" s="75"/>
      <c r="D5224" s="58"/>
      <c r="E5224" s="58"/>
      <c r="F5224" s="58"/>
      <c r="G5224" s="58"/>
      <c r="H5224" s="60"/>
      <c r="I5224" s="60"/>
      <c r="J5224" s="60"/>
      <c r="K5224" s="60"/>
      <c r="M5224" s="61"/>
      <c r="N5224" s="61"/>
      <c r="O5224" s="62"/>
      <c r="P5224" s="125"/>
      <c r="W5224" s="62"/>
      <c r="X5224" s="62"/>
    </row>
    <row r="5225" spans="1:24" s="57" customFormat="1" x14ac:dyDescent="0.25">
      <c r="A5225" s="75"/>
      <c r="D5225" s="58"/>
      <c r="E5225" s="58"/>
      <c r="F5225" s="58"/>
      <c r="G5225" s="58"/>
      <c r="H5225" s="60"/>
      <c r="I5225" s="60"/>
      <c r="J5225" s="60"/>
      <c r="K5225" s="60"/>
      <c r="M5225" s="61"/>
      <c r="N5225" s="61"/>
      <c r="O5225" s="62"/>
      <c r="P5225" s="125"/>
      <c r="W5225" s="62"/>
      <c r="X5225" s="62"/>
    </row>
    <row r="5226" spans="1:24" s="57" customFormat="1" x14ac:dyDescent="0.25">
      <c r="A5226" s="75"/>
      <c r="D5226" s="58"/>
      <c r="E5226" s="58"/>
      <c r="F5226" s="58"/>
      <c r="G5226" s="58"/>
      <c r="H5226" s="60"/>
      <c r="I5226" s="60"/>
      <c r="J5226" s="60"/>
      <c r="K5226" s="60"/>
      <c r="M5226" s="61"/>
      <c r="N5226" s="61"/>
      <c r="O5226" s="62"/>
      <c r="P5226" s="125"/>
      <c r="W5226" s="62"/>
      <c r="X5226" s="62"/>
    </row>
    <row r="5227" spans="1:24" s="57" customFormat="1" x14ac:dyDescent="0.25">
      <c r="A5227" s="75"/>
      <c r="D5227" s="58"/>
      <c r="E5227" s="58"/>
      <c r="F5227" s="58"/>
      <c r="G5227" s="58"/>
      <c r="H5227" s="60"/>
      <c r="I5227" s="60"/>
      <c r="J5227" s="60"/>
      <c r="K5227" s="60"/>
      <c r="M5227" s="61"/>
      <c r="N5227" s="61"/>
      <c r="O5227" s="62"/>
      <c r="P5227" s="125"/>
      <c r="W5227" s="62"/>
      <c r="X5227" s="62"/>
    </row>
    <row r="5228" spans="1:24" s="57" customFormat="1" x14ac:dyDescent="0.25">
      <c r="A5228" s="75"/>
      <c r="D5228" s="58"/>
      <c r="E5228" s="58"/>
      <c r="F5228" s="58"/>
      <c r="G5228" s="58"/>
      <c r="H5228" s="60"/>
      <c r="I5228" s="60"/>
      <c r="J5228" s="60"/>
      <c r="K5228" s="60"/>
      <c r="M5228" s="61"/>
      <c r="N5228" s="61"/>
      <c r="O5228" s="62"/>
      <c r="P5228" s="125"/>
      <c r="W5228" s="62"/>
      <c r="X5228" s="62"/>
    </row>
    <row r="5229" spans="1:24" s="57" customFormat="1" x14ac:dyDescent="0.25">
      <c r="A5229" s="75"/>
      <c r="D5229" s="58"/>
      <c r="E5229" s="58"/>
      <c r="F5229" s="58"/>
      <c r="G5229" s="58"/>
      <c r="H5229" s="60"/>
      <c r="I5229" s="60"/>
      <c r="J5229" s="60"/>
      <c r="K5229" s="60"/>
      <c r="M5229" s="61"/>
      <c r="N5229" s="61"/>
      <c r="O5229" s="62"/>
      <c r="P5229" s="125"/>
      <c r="W5229" s="62"/>
      <c r="X5229" s="62"/>
    </row>
    <row r="5230" spans="1:24" s="57" customFormat="1" x14ac:dyDescent="0.25">
      <c r="A5230" s="75"/>
      <c r="D5230" s="58"/>
      <c r="E5230" s="58"/>
      <c r="F5230" s="58"/>
      <c r="G5230" s="58"/>
      <c r="H5230" s="60"/>
      <c r="I5230" s="60"/>
      <c r="J5230" s="60"/>
      <c r="K5230" s="60"/>
      <c r="M5230" s="61"/>
      <c r="N5230" s="61"/>
      <c r="O5230" s="62"/>
      <c r="P5230" s="125"/>
      <c r="W5230" s="62"/>
      <c r="X5230" s="62"/>
    </row>
    <row r="5231" spans="1:24" s="57" customFormat="1" x14ac:dyDescent="0.25">
      <c r="A5231" s="75"/>
      <c r="D5231" s="58"/>
      <c r="E5231" s="58"/>
      <c r="F5231" s="58"/>
      <c r="G5231" s="58"/>
      <c r="H5231" s="60"/>
      <c r="I5231" s="60"/>
      <c r="J5231" s="60"/>
      <c r="K5231" s="60"/>
      <c r="M5231" s="61"/>
      <c r="N5231" s="61"/>
      <c r="O5231" s="62"/>
      <c r="P5231" s="125"/>
      <c r="W5231" s="62"/>
      <c r="X5231" s="62"/>
    </row>
    <row r="5232" spans="1:24" s="57" customFormat="1" x14ac:dyDescent="0.25">
      <c r="A5232" s="75"/>
      <c r="D5232" s="58"/>
      <c r="E5232" s="58"/>
      <c r="F5232" s="58"/>
      <c r="G5232" s="58"/>
      <c r="H5232" s="60"/>
      <c r="I5232" s="60"/>
      <c r="J5232" s="60"/>
      <c r="K5232" s="60"/>
      <c r="M5232" s="61"/>
      <c r="N5232" s="61"/>
      <c r="O5232" s="62"/>
      <c r="P5232" s="125"/>
      <c r="W5232" s="62"/>
      <c r="X5232" s="62"/>
    </row>
    <row r="5233" spans="1:24" s="57" customFormat="1" x14ac:dyDescent="0.25">
      <c r="A5233" s="75"/>
      <c r="D5233" s="58"/>
      <c r="E5233" s="58"/>
      <c r="F5233" s="58"/>
      <c r="G5233" s="58"/>
      <c r="H5233" s="60"/>
      <c r="I5233" s="60"/>
      <c r="J5233" s="60"/>
      <c r="K5233" s="60"/>
      <c r="M5233" s="61"/>
      <c r="N5233" s="61"/>
      <c r="O5233" s="62"/>
      <c r="P5233" s="125"/>
      <c r="W5233" s="62"/>
      <c r="X5233" s="62"/>
    </row>
    <row r="5234" spans="1:24" s="57" customFormat="1" x14ac:dyDescent="0.25">
      <c r="A5234" s="75"/>
      <c r="D5234" s="58"/>
      <c r="E5234" s="58"/>
      <c r="F5234" s="58"/>
      <c r="G5234" s="58"/>
      <c r="H5234" s="60"/>
      <c r="I5234" s="60"/>
      <c r="J5234" s="60"/>
      <c r="K5234" s="60"/>
      <c r="M5234" s="61"/>
      <c r="N5234" s="61"/>
      <c r="O5234" s="62"/>
      <c r="P5234" s="125"/>
      <c r="W5234" s="62"/>
      <c r="X5234" s="62"/>
    </row>
    <row r="5235" spans="1:24" s="57" customFormat="1" x14ac:dyDescent="0.25">
      <c r="A5235" s="75"/>
      <c r="D5235" s="58"/>
      <c r="E5235" s="58"/>
      <c r="F5235" s="58"/>
      <c r="G5235" s="58"/>
      <c r="H5235" s="60"/>
      <c r="I5235" s="60"/>
      <c r="J5235" s="60"/>
      <c r="K5235" s="60"/>
      <c r="M5235" s="61"/>
      <c r="N5235" s="61"/>
      <c r="O5235" s="62"/>
      <c r="P5235" s="125"/>
      <c r="W5235" s="62"/>
      <c r="X5235" s="62"/>
    </row>
    <row r="5236" spans="1:24" s="57" customFormat="1" x14ac:dyDescent="0.25">
      <c r="A5236" s="75"/>
      <c r="D5236" s="58"/>
      <c r="E5236" s="58"/>
      <c r="F5236" s="58"/>
      <c r="G5236" s="58"/>
      <c r="H5236" s="60"/>
      <c r="I5236" s="60"/>
      <c r="J5236" s="60"/>
      <c r="K5236" s="60"/>
      <c r="M5236" s="61"/>
      <c r="N5236" s="61"/>
      <c r="O5236" s="62"/>
      <c r="P5236" s="125"/>
      <c r="W5236" s="62"/>
      <c r="X5236" s="62"/>
    </row>
    <row r="5237" spans="1:24" s="57" customFormat="1" x14ac:dyDescent="0.25">
      <c r="A5237" s="75"/>
      <c r="D5237" s="58"/>
      <c r="E5237" s="58"/>
      <c r="F5237" s="58"/>
      <c r="G5237" s="58"/>
      <c r="H5237" s="60"/>
      <c r="I5237" s="60"/>
      <c r="J5237" s="60"/>
      <c r="K5237" s="60"/>
      <c r="M5237" s="61"/>
      <c r="N5237" s="61"/>
      <c r="O5237" s="62"/>
      <c r="P5237" s="125"/>
      <c r="W5237" s="62"/>
      <c r="X5237" s="62"/>
    </row>
    <row r="5238" spans="1:24" s="57" customFormat="1" x14ac:dyDescent="0.25">
      <c r="A5238" s="75"/>
      <c r="D5238" s="58"/>
      <c r="E5238" s="58"/>
      <c r="F5238" s="58"/>
      <c r="G5238" s="58"/>
      <c r="H5238" s="60"/>
      <c r="I5238" s="60"/>
      <c r="J5238" s="60"/>
      <c r="K5238" s="60"/>
      <c r="M5238" s="61"/>
      <c r="N5238" s="61"/>
      <c r="O5238" s="62"/>
      <c r="P5238" s="125"/>
      <c r="W5238" s="62"/>
      <c r="X5238" s="62"/>
    </row>
    <row r="5239" spans="1:24" s="57" customFormat="1" x14ac:dyDescent="0.25">
      <c r="A5239" s="75"/>
      <c r="D5239" s="58"/>
      <c r="E5239" s="58"/>
      <c r="F5239" s="58"/>
      <c r="G5239" s="58"/>
      <c r="H5239" s="60"/>
      <c r="I5239" s="60"/>
      <c r="J5239" s="60"/>
      <c r="K5239" s="60"/>
      <c r="M5239" s="61"/>
      <c r="N5239" s="61"/>
      <c r="O5239" s="62"/>
      <c r="P5239" s="125"/>
      <c r="W5239" s="62"/>
      <c r="X5239" s="62"/>
    </row>
    <row r="5240" spans="1:24" s="57" customFormat="1" x14ac:dyDescent="0.25">
      <c r="A5240" s="75"/>
      <c r="D5240" s="58"/>
      <c r="E5240" s="58"/>
      <c r="F5240" s="58"/>
      <c r="G5240" s="58"/>
      <c r="H5240" s="60"/>
      <c r="I5240" s="60"/>
      <c r="J5240" s="60"/>
      <c r="K5240" s="60"/>
      <c r="M5240" s="61"/>
      <c r="N5240" s="61"/>
      <c r="O5240" s="62"/>
      <c r="P5240" s="125"/>
      <c r="W5240" s="62"/>
      <c r="X5240" s="62"/>
    </row>
    <row r="5241" spans="1:24" s="57" customFormat="1" x14ac:dyDescent="0.25">
      <c r="A5241" s="75"/>
      <c r="D5241" s="58"/>
      <c r="E5241" s="58"/>
      <c r="F5241" s="58"/>
      <c r="G5241" s="58"/>
      <c r="H5241" s="60"/>
      <c r="I5241" s="60"/>
      <c r="J5241" s="60"/>
      <c r="K5241" s="60"/>
      <c r="M5241" s="61"/>
      <c r="N5241" s="61"/>
      <c r="O5241" s="62"/>
      <c r="P5241" s="125"/>
      <c r="W5241" s="62"/>
      <c r="X5241" s="62"/>
    </row>
    <row r="5242" spans="1:24" s="57" customFormat="1" x14ac:dyDescent="0.25">
      <c r="A5242" s="75"/>
      <c r="D5242" s="58"/>
      <c r="E5242" s="58"/>
      <c r="F5242" s="58"/>
      <c r="G5242" s="58"/>
      <c r="H5242" s="60"/>
      <c r="I5242" s="60"/>
      <c r="J5242" s="60"/>
      <c r="K5242" s="60"/>
      <c r="M5242" s="61"/>
      <c r="N5242" s="61"/>
      <c r="O5242" s="62"/>
      <c r="P5242" s="125"/>
      <c r="W5242" s="62"/>
      <c r="X5242" s="62"/>
    </row>
    <row r="5243" spans="1:24" s="57" customFormat="1" x14ac:dyDescent="0.25">
      <c r="A5243" s="75"/>
      <c r="D5243" s="58"/>
      <c r="E5243" s="58"/>
      <c r="F5243" s="58"/>
      <c r="G5243" s="58"/>
      <c r="H5243" s="60"/>
      <c r="I5243" s="60"/>
      <c r="J5243" s="60"/>
      <c r="K5243" s="60"/>
      <c r="M5243" s="61"/>
      <c r="N5243" s="61"/>
      <c r="O5243" s="62"/>
      <c r="P5243" s="125"/>
      <c r="W5243" s="62"/>
      <c r="X5243" s="62"/>
    </row>
    <row r="5244" spans="1:24" s="57" customFormat="1" x14ac:dyDescent="0.25">
      <c r="A5244" s="75"/>
      <c r="D5244" s="58"/>
      <c r="E5244" s="58"/>
      <c r="F5244" s="58"/>
      <c r="G5244" s="58"/>
      <c r="H5244" s="60"/>
      <c r="I5244" s="60"/>
      <c r="J5244" s="60"/>
      <c r="K5244" s="60"/>
      <c r="M5244" s="61"/>
      <c r="N5244" s="61"/>
      <c r="O5244" s="62"/>
      <c r="P5244" s="125"/>
      <c r="W5244" s="62"/>
      <c r="X5244" s="62"/>
    </row>
    <row r="5245" spans="1:24" s="57" customFormat="1" x14ac:dyDescent="0.25">
      <c r="A5245" s="75"/>
      <c r="D5245" s="58"/>
      <c r="E5245" s="58"/>
      <c r="F5245" s="58"/>
      <c r="G5245" s="58"/>
      <c r="H5245" s="60"/>
      <c r="I5245" s="60"/>
      <c r="J5245" s="60"/>
      <c r="K5245" s="60"/>
      <c r="M5245" s="61"/>
      <c r="N5245" s="61"/>
      <c r="O5245" s="62"/>
      <c r="P5245" s="125"/>
      <c r="W5245" s="62"/>
      <c r="X5245" s="62"/>
    </row>
    <row r="5246" spans="1:24" s="57" customFormat="1" x14ac:dyDescent="0.25">
      <c r="A5246" s="75"/>
      <c r="D5246" s="58"/>
      <c r="E5246" s="58"/>
      <c r="F5246" s="58"/>
      <c r="G5246" s="58"/>
      <c r="H5246" s="60"/>
      <c r="I5246" s="60"/>
      <c r="J5246" s="60"/>
      <c r="K5246" s="60"/>
      <c r="M5246" s="61"/>
      <c r="N5246" s="61"/>
      <c r="O5246" s="62"/>
      <c r="P5246" s="125"/>
      <c r="W5246" s="62"/>
      <c r="X5246" s="62"/>
    </row>
    <row r="5247" spans="1:24" s="57" customFormat="1" x14ac:dyDescent="0.25">
      <c r="A5247" s="75"/>
      <c r="D5247" s="58"/>
      <c r="E5247" s="58"/>
      <c r="F5247" s="58"/>
      <c r="G5247" s="58"/>
      <c r="H5247" s="60"/>
      <c r="I5247" s="60"/>
      <c r="J5247" s="60"/>
      <c r="K5247" s="60"/>
      <c r="M5247" s="61"/>
      <c r="N5247" s="61"/>
      <c r="O5247" s="62"/>
      <c r="P5247" s="125"/>
      <c r="W5247" s="62"/>
      <c r="X5247" s="62"/>
    </row>
    <row r="5248" spans="1:24" s="57" customFormat="1" x14ac:dyDescent="0.25">
      <c r="A5248" s="75"/>
      <c r="D5248" s="58"/>
      <c r="E5248" s="58"/>
      <c r="F5248" s="58"/>
      <c r="G5248" s="58"/>
      <c r="H5248" s="60"/>
      <c r="I5248" s="60"/>
      <c r="J5248" s="60"/>
      <c r="K5248" s="60"/>
      <c r="M5248" s="61"/>
      <c r="N5248" s="61"/>
      <c r="O5248" s="62"/>
      <c r="P5248" s="125"/>
      <c r="W5248" s="62"/>
      <c r="X5248" s="62"/>
    </row>
    <row r="5249" spans="1:24" s="57" customFormat="1" x14ac:dyDescent="0.25">
      <c r="A5249" s="75"/>
      <c r="D5249" s="58"/>
      <c r="E5249" s="58"/>
      <c r="F5249" s="58"/>
      <c r="G5249" s="58"/>
      <c r="H5249" s="60"/>
      <c r="I5249" s="60"/>
      <c r="J5249" s="60"/>
      <c r="K5249" s="60"/>
      <c r="M5249" s="61"/>
      <c r="N5249" s="61"/>
      <c r="O5249" s="62"/>
      <c r="P5249" s="125"/>
      <c r="W5249" s="62"/>
      <c r="X5249" s="62"/>
    </row>
    <row r="5250" spans="1:24" s="57" customFormat="1" x14ac:dyDescent="0.25">
      <c r="A5250" s="75"/>
      <c r="D5250" s="58"/>
      <c r="E5250" s="58"/>
      <c r="F5250" s="58"/>
      <c r="G5250" s="58"/>
      <c r="H5250" s="60"/>
      <c r="I5250" s="60"/>
      <c r="J5250" s="60"/>
      <c r="K5250" s="60"/>
      <c r="M5250" s="61"/>
      <c r="N5250" s="61"/>
      <c r="O5250" s="62"/>
      <c r="P5250" s="125"/>
      <c r="W5250" s="62"/>
      <c r="X5250" s="62"/>
    </row>
    <row r="5251" spans="1:24" s="57" customFormat="1" x14ac:dyDescent="0.25">
      <c r="A5251" s="75"/>
      <c r="D5251" s="58"/>
      <c r="E5251" s="58"/>
      <c r="F5251" s="58"/>
      <c r="G5251" s="58"/>
      <c r="H5251" s="60"/>
      <c r="I5251" s="60"/>
      <c r="J5251" s="60"/>
      <c r="K5251" s="60"/>
      <c r="M5251" s="61"/>
      <c r="N5251" s="61"/>
      <c r="O5251" s="62"/>
      <c r="P5251" s="125"/>
      <c r="W5251" s="62"/>
      <c r="X5251" s="62"/>
    </row>
    <row r="5252" spans="1:24" s="57" customFormat="1" x14ac:dyDescent="0.25">
      <c r="A5252" s="75"/>
      <c r="D5252" s="58"/>
      <c r="E5252" s="58"/>
      <c r="F5252" s="58"/>
      <c r="G5252" s="58"/>
      <c r="H5252" s="60"/>
      <c r="I5252" s="60"/>
      <c r="J5252" s="60"/>
      <c r="K5252" s="60"/>
      <c r="M5252" s="61"/>
      <c r="N5252" s="61"/>
      <c r="O5252" s="62"/>
      <c r="P5252" s="125"/>
      <c r="W5252" s="62"/>
      <c r="X5252" s="62"/>
    </row>
    <row r="5253" spans="1:24" s="57" customFormat="1" x14ac:dyDescent="0.25">
      <c r="A5253" s="75"/>
      <c r="D5253" s="58"/>
      <c r="E5253" s="58"/>
      <c r="F5253" s="58"/>
      <c r="G5253" s="58"/>
      <c r="H5253" s="60"/>
      <c r="I5253" s="60"/>
      <c r="J5253" s="60"/>
      <c r="K5253" s="60"/>
      <c r="M5253" s="61"/>
      <c r="N5253" s="61"/>
      <c r="O5253" s="62"/>
      <c r="P5253" s="125"/>
      <c r="W5253" s="62"/>
      <c r="X5253" s="62"/>
    </row>
    <row r="5254" spans="1:24" s="57" customFormat="1" x14ac:dyDescent="0.25">
      <c r="A5254" s="75"/>
      <c r="D5254" s="58"/>
      <c r="E5254" s="58"/>
      <c r="F5254" s="58"/>
      <c r="G5254" s="58"/>
      <c r="H5254" s="60"/>
      <c r="I5254" s="60"/>
      <c r="J5254" s="60"/>
      <c r="K5254" s="60"/>
      <c r="M5254" s="61"/>
      <c r="N5254" s="61"/>
      <c r="O5254" s="62"/>
      <c r="P5254" s="125"/>
      <c r="W5254" s="62"/>
      <c r="X5254" s="62"/>
    </row>
    <row r="5255" spans="1:24" s="57" customFormat="1" x14ac:dyDescent="0.25">
      <c r="A5255" s="75"/>
      <c r="D5255" s="58"/>
      <c r="E5255" s="58"/>
      <c r="F5255" s="58"/>
      <c r="G5255" s="58"/>
      <c r="H5255" s="60"/>
      <c r="I5255" s="60"/>
      <c r="J5255" s="60"/>
      <c r="K5255" s="60"/>
      <c r="M5255" s="61"/>
      <c r="N5255" s="61"/>
      <c r="O5255" s="62"/>
      <c r="P5255" s="125"/>
      <c r="W5255" s="62"/>
      <c r="X5255" s="62"/>
    </row>
    <row r="5256" spans="1:24" s="57" customFormat="1" x14ac:dyDescent="0.25">
      <c r="A5256" s="75"/>
      <c r="D5256" s="58"/>
      <c r="E5256" s="58"/>
      <c r="F5256" s="58"/>
      <c r="G5256" s="58"/>
      <c r="H5256" s="60"/>
      <c r="I5256" s="60"/>
      <c r="J5256" s="60"/>
      <c r="K5256" s="60"/>
      <c r="M5256" s="61"/>
      <c r="N5256" s="61"/>
      <c r="O5256" s="62"/>
      <c r="P5256" s="125"/>
      <c r="W5256" s="62"/>
      <c r="X5256" s="62"/>
    </row>
    <row r="5257" spans="1:24" s="57" customFormat="1" x14ac:dyDescent="0.25">
      <c r="A5257" s="75"/>
      <c r="D5257" s="58"/>
      <c r="E5257" s="58"/>
      <c r="F5257" s="58"/>
      <c r="G5257" s="58"/>
      <c r="H5257" s="60"/>
      <c r="I5257" s="60"/>
      <c r="J5257" s="60"/>
      <c r="K5257" s="60"/>
      <c r="M5257" s="61"/>
      <c r="N5257" s="61"/>
      <c r="O5257" s="62"/>
      <c r="P5257" s="125"/>
      <c r="W5257" s="62"/>
      <c r="X5257" s="62"/>
    </row>
    <row r="5258" spans="1:24" s="57" customFormat="1" x14ac:dyDescent="0.25">
      <c r="A5258" s="75"/>
      <c r="D5258" s="58"/>
      <c r="E5258" s="58"/>
      <c r="F5258" s="58"/>
      <c r="G5258" s="58"/>
      <c r="H5258" s="60"/>
      <c r="I5258" s="60"/>
      <c r="J5258" s="60"/>
      <c r="K5258" s="60"/>
      <c r="M5258" s="61"/>
      <c r="N5258" s="61"/>
      <c r="O5258" s="62"/>
      <c r="P5258" s="125"/>
      <c r="W5258" s="62"/>
      <c r="X5258" s="62"/>
    </row>
    <row r="5259" spans="1:24" s="57" customFormat="1" x14ac:dyDescent="0.25">
      <c r="A5259" s="75"/>
      <c r="D5259" s="58"/>
      <c r="E5259" s="58"/>
      <c r="F5259" s="58"/>
      <c r="G5259" s="58"/>
      <c r="H5259" s="60"/>
      <c r="I5259" s="60"/>
      <c r="J5259" s="60"/>
      <c r="K5259" s="60"/>
      <c r="M5259" s="61"/>
      <c r="N5259" s="61"/>
      <c r="O5259" s="62"/>
      <c r="P5259" s="125"/>
      <c r="W5259" s="62"/>
      <c r="X5259" s="62"/>
    </row>
    <row r="5260" spans="1:24" s="57" customFormat="1" x14ac:dyDescent="0.25">
      <c r="A5260" s="75"/>
      <c r="D5260" s="58"/>
      <c r="E5260" s="58"/>
      <c r="F5260" s="58"/>
      <c r="G5260" s="58"/>
      <c r="H5260" s="60"/>
      <c r="I5260" s="60"/>
      <c r="J5260" s="60"/>
      <c r="K5260" s="60"/>
      <c r="M5260" s="61"/>
      <c r="N5260" s="61"/>
      <c r="O5260" s="62"/>
      <c r="P5260" s="125"/>
      <c r="W5260" s="62"/>
      <c r="X5260" s="62"/>
    </row>
    <row r="5261" spans="1:24" s="57" customFormat="1" x14ac:dyDescent="0.25">
      <c r="A5261" s="75"/>
      <c r="D5261" s="58"/>
      <c r="E5261" s="58"/>
      <c r="F5261" s="58"/>
      <c r="G5261" s="58"/>
      <c r="H5261" s="60"/>
      <c r="I5261" s="60"/>
      <c r="J5261" s="60"/>
      <c r="K5261" s="60"/>
      <c r="M5261" s="61"/>
      <c r="N5261" s="61"/>
      <c r="O5261" s="62"/>
      <c r="P5261" s="125"/>
      <c r="W5261" s="62"/>
      <c r="X5261" s="62"/>
    </row>
    <row r="5262" spans="1:24" s="57" customFormat="1" x14ac:dyDescent="0.25">
      <c r="A5262" s="75"/>
      <c r="D5262" s="58"/>
      <c r="E5262" s="58"/>
      <c r="F5262" s="58"/>
      <c r="G5262" s="58"/>
      <c r="H5262" s="60"/>
      <c r="I5262" s="60"/>
      <c r="J5262" s="60"/>
      <c r="K5262" s="60"/>
      <c r="M5262" s="61"/>
      <c r="N5262" s="61"/>
      <c r="O5262" s="62"/>
      <c r="P5262" s="125"/>
      <c r="W5262" s="62"/>
      <c r="X5262" s="62"/>
    </row>
    <row r="5263" spans="1:24" s="57" customFormat="1" x14ac:dyDescent="0.25">
      <c r="A5263" s="75"/>
      <c r="D5263" s="58"/>
      <c r="E5263" s="58"/>
      <c r="F5263" s="58"/>
      <c r="G5263" s="58"/>
      <c r="H5263" s="60"/>
      <c r="I5263" s="60"/>
      <c r="J5263" s="60"/>
      <c r="K5263" s="60"/>
      <c r="M5263" s="61"/>
      <c r="N5263" s="61"/>
      <c r="O5263" s="62"/>
      <c r="P5263" s="125"/>
      <c r="W5263" s="62"/>
      <c r="X5263" s="62"/>
    </row>
    <row r="5264" spans="1:24" s="57" customFormat="1" x14ac:dyDescent="0.25">
      <c r="A5264" s="75"/>
      <c r="D5264" s="58"/>
      <c r="E5264" s="58"/>
      <c r="F5264" s="58"/>
      <c r="G5264" s="58"/>
      <c r="H5264" s="60"/>
      <c r="I5264" s="60"/>
      <c r="J5264" s="60"/>
      <c r="K5264" s="60"/>
      <c r="M5264" s="61"/>
      <c r="N5264" s="61"/>
      <c r="O5264" s="62"/>
      <c r="P5264" s="125"/>
      <c r="W5264" s="62"/>
      <c r="X5264" s="62"/>
    </row>
    <row r="5265" spans="1:24" s="57" customFormat="1" x14ac:dyDescent="0.25">
      <c r="A5265" s="75"/>
      <c r="D5265" s="58"/>
      <c r="E5265" s="58"/>
      <c r="F5265" s="58"/>
      <c r="G5265" s="58"/>
      <c r="H5265" s="60"/>
      <c r="I5265" s="60"/>
      <c r="J5265" s="60"/>
      <c r="K5265" s="60"/>
      <c r="M5265" s="61"/>
      <c r="N5265" s="61"/>
      <c r="O5265" s="62"/>
      <c r="P5265" s="125"/>
      <c r="W5265" s="62"/>
      <c r="X5265" s="62"/>
    </row>
    <row r="5266" spans="1:24" s="57" customFormat="1" x14ac:dyDescent="0.25">
      <c r="A5266" s="75"/>
      <c r="D5266" s="58"/>
      <c r="E5266" s="58"/>
      <c r="F5266" s="58"/>
      <c r="G5266" s="58"/>
      <c r="H5266" s="60"/>
      <c r="I5266" s="60"/>
      <c r="J5266" s="60"/>
      <c r="K5266" s="60"/>
      <c r="M5266" s="61"/>
      <c r="N5266" s="61"/>
      <c r="O5266" s="62"/>
      <c r="P5266" s="125"/>
      <c r="W5266" s="62"/>
      <c r="X5266" s="62"/>
    </row>
    <row r="5267" spans="1:24" s="57" customFormat="1" x14ac:dyDescent="0.25">
      <c r="A5267" s="75"/>
      <c r="D5267" s="58"/>
      <c r="E5267" s="58"/>
      <c r="F5267" s="58"/>
      <c r="G5267" s="58"/>
      <c r="H5267" s="60"/>
      <c r="I5267" s="60"/>
      <c r="J5267" s="60"/>
      <c r="K5267" s="60"/>
      <c r="M5267" s="61"/>
      <c r="N5267" s="61"/>
      <c r="O5267" s="62"/>
      <c r="P5267" s="125"/>
      <c r="W5267" s="62"/>
      <c r="X5267" s="62"/>
    </row>
    <row r="5268" spans="1:24" s="57" customFormat="1" x14ac:dyDescent="0.25">
      <c r="A5268" s="75"/>
      <c r="D5268" s="58"/>
      <c r="E5268" s="58"/>
      <c r="F5268" s="58"/>
      <c r="G5268" s="58"/>
      <c r="H5268" s="60"/>
      <c r="I5268" s="60"/>
      <c r="J5268" s="60"/>
      <c r="K5268" s="60"/>
      <c r="M5268" s="61"/>
      <c r="N5268" s="61"/>
      <c r="O5268" s="62"/>
      <c r="P5268" s="125"/>
      <c r="W5268" s="62"/>
      <c r="X5268" s="62"/>
    </row>
    <row r="5269" spans="1:24" s="57" customFormat="1" x14ac:dyDescent="0.25">
      <c r="A5269" s="75"/>
      <c r="D5269" s="58"/>
      <c r="E5269" s="58"/>
      <c r="F5269" s="58"/>
      <c r="G5269" s="58"/>
      <c r="H5269" s="60"/>
      <c r="I5269" s="60"/>
      <c r="J5269" s="60"/>
      <c r="K5269" s="60"/>
      <c r="M5269" s="61"/>
      <c r="N5269" s="61"/>
      <c r="O5269" s="62"/>
      <c r="P5269" s="125"/>
      <c r="W5269" s="62"/>
      <c r="X5269" s="62"/>
    </row>
    <row r="5270" spans="1:24" s="57" customFormat="1" x14ac:dyDescent="0.25">
      <c r="A5270" s="75"/>
      <c r="D5270" s="58"/>
      <c r="E5270" s="58"/>
      <c r="F5270" s="58"/>
      <c r="G5270" s="58"/>
      <c r="H5270" s="60"/>
      <c r="I5270" s="60"/>
      <c r="J5270" s="60"/>
      <c r="K5270" s="60"/>
      <c r="M5270" s="61"/>
      <c r="N5270" s="61"/>
      <c r="O5270" s="62"/>
      <c r="P5270" s="125"/>
      <c r="W5270" s="62"/>
      <c r="X5270" s="62"/>
    </row>
    <row r="5271" spans="1:24" s="57" customFormat="1" x14ac:dyDescent="0.25">
      <c r="A5271" s="75"/>
      <c r="D5271" s="58"/>
      <c r="E5271" s="58"/>
      <c r="F5271" s="58"/>
      <c r="G5271" s="58"/>
      <c r="H5271" s="60"/>
      <c r="I5271" s="60"/>
      <c r="J5271" s="60"/>
      <c r="K5271" s="60"/>
      <c r="M5271" s="61"/>
      <c r="N5271" s="61"/>
      <c r="O5271" s="62"/>
      <c r="P5271" s="125"/>
      <c r="W5271" s="62"/>
      <c r="X5271" s="62"/>
    </row>
    <row r="5272" spans="1:24" s="57" customFormat="1" x14ac:dyDescent="0.25">
      <c r="A5272" s="75"/>
      <c r="D5272" s="58"/>
      <c r="E5272" s="58"/>
      <c r="F5272" s="58"/>
      <c r="G5272" s="58"/>
      <c r="H5272" s="60"/>
      <c r="I5272" s="60"/>
      <c r="J5272" s="60"/>
      <c r="K5272" s="60"/>
      <c r="M5272" s="61"/>
      <c r="N5272" s="61"/>
      <c r="O5272" s="62"/>
      <c r="P5272" s="125"/>
      <c r="W5272" s="62"/>
      <c r="X5272" s="62"/>
    </row>
    <row r="5273" spans="1:24" s="57" customFormat="1" x14ac:dyDescent="0.25">
      <c r="A5273" s="75"/>
      <c r="D5273" s="58"/>
      <c r="E5273" s="58"/>
      <c r="F5273" s="58"/>
      <c r="G5273" s="58"/>
      <c r="H5273" s="60"/>
      <c r="I5273" s="60"/>
      <c r="J5273" s="60"/>
      <c r="K5273" s="60"/>
      <c r="M5273" s="61"/>
      <c r="N5273" s="61"/>
      <c r="O5273" s="62"/>
      <c r="P5273" s="125"/>
      <c r="W5273" s="62"/>
      <c r="X5273" s="62"/>
    </row>
    <row r="5274" spans="1:24" s="57" customFormat="1" x14ac:dyDescent="0.25">
      <c r="A5274" s="75"/>
      <c r="D5274" s="58"/>
      <c r="E5274" s="58"/>
      <c r="F5274" s="58"/>
      <c r="G5274" s="58"/>
      <c r="H5274" s="60"/>
      <c r="I5274" s="60"/>
      <c r="J5274" s="60"/>
      <c r="K5274" s="60"/>
      <c r="M5274" s="61"/>
      <c r="N5274" s="61"/>
      <c r="O5274" s="62"/>
      <c r="P5274" s="125"/>
      <c r="W5274" s="62"/>
      <c r="X5274" s="62"/>
    </row>
    <row r="5275" spans="1:24" s="57" customFormat="1" x14ac:dyDescent="0.25">
      <c r="A5275" s="75"/>
      <c r="D5275" s="58"/>
      <c r="E5275" s="58"/>
      <c r="F5275" s="58"/>
      <c r="G5275" s="58"/>
      <c r="H5275" s="60"/>
      <c r="I5275" s="60"/>
      <c r="J5275" s="60"/>
      <c r="K5275" s="60"/>
      <c r="M5275" s="61"/>
      <c r="N5275" s="61"/>
      <c r="O5275" s="62"/>
      <c r="P5275" s="125"/>
      <c r="W5275" s="62"/>
      <c r="X5275" s="62"/>
    </row>
    <row r="5276" spans="1:24" s="57" customFormat="1" x14ac:dyDescent="0.25">
      <c r="A5276" s="75"/>
      <c r="D5276" s="58"/>
      <c r="E5276" s="58"/>
      <c r="F5276" s="58"/>
      <c r="G5276" s="58"/>
      <c r="H5276" s="60"/>
      <c r="I5276" s="60"/>
      <c r="J5276" s="60"/>
      <c r="K5276" s="60"/>
      <c r="M5276" s="61"/>
      <c r="N5276" s="61"/>
      <c r="O5276" s="62"/>
      <c r="P5276" s="125"/>
      <c r="W5276" s="62"/>
      <c r="X5276" s="62"/>
    </row>
    <row r="5277" spans="1:24" s="57" customFormat="1" x14ac:dyDescent="0.25">
      <c r="A5277" s="75"/>
      <c r="D5277" s="58"/>
      <c r="E5277" s="58"/>
      <c r="F5277" s="58"/>
      <c r="G5277" s="58"/>
      <c r="H5277" s="60"/>
      <c r="I5277" s="60"/>
      <c r="J5277" s="60"/>
      <c r="K5277" s="60"/>
      <c r="M5277" s="61"/>
      <c r="N5277" s="61"/>
      <c r="O5277" s="62"/>
      <c r="P5277" s="125"/>
      <c r="W5277" s="62"/>
      <c r="X5277" s="62"/>
    </row>
    <row r="5278" spans="1:24" s="57" customFormat="1" x14ac:dyDescent="0.25">
      <c r="A5278" s="75"/>
      <c r="D5278" s="58"/>
      <c r="E5278" s="58"/>
      <c r="F5278" s="58"/>
      <c r="G5278" s="58"/>
      <c r="H5278" s="60"/>
      <c r="I5278" s="60"/>
      <c r="J5278" s="60"/>
      <c r="K5278" s="60"/>
      <c r="M5278" s="61"/>
      <c r="N5278" s="61"/>
      <c r="O5278" s="62"/>
      <c r="P5278" s="125"/>
      <c r="W5278" s="62"/>
      <c r="X5278" s="62"/>
    </row>
    <row r="5279" spans="1:24" s="57" customFormat="1" x14ac:dyDescent="0.25">
      <c r="A5279" s="75"/>
      <c r="D5279" s="58"/>
      <c r="E5279" s="58"/>
      <c r="F5279" s="58"/>
      <c r="G5279" s="58"/>
      <c r="H5279" s="60"/>
      <c r="I5279" s="60"/>
      <c r="J5279" s="60"/>
      <c r="K5279" s="60"/>
      <c r="M5279" s="61"/>
      <c r="N5279" s="61"/>
      <c r="O5279" s="62"/>
      <c r="P5279" s="125"/>
      <c r="W5279" s="62"/>
      <c r="X5279" s="62"/>
    </row>
    <row r="5280" spans="1:24" s="57" customFormat="1" x14ac:dyDescent="0.25">
      <c r="A5280" s="75"/>
      <c r="D5280" s="58"/>
      <c r="E5280" s="58"/>
      <c r="F5280" s="58"/>
      <c r="G5280" s="58"/>
      <c r="H5280" s="60"/>
      <c r="I5280" s="60"/>
      <c r="J5280" s="60"/>
      <c r="K5280" s="60"/>
      <c r="M5280" s="61"/>
      <c r="N5280" s="61"/>
      <c r="O5280" s="62"/>
      <c r="P5280" s="125"/>
      <c r="W5280" s="62"/>
      <c r="X5280" s="62"/>
    </row>
    <row r="5281" spans="1:24" s="57" customFormat="1" x14ac:dyDescent="0.25">
      <c r="A5281" s="75"/>
      <c r="D5281" s="58"/>
      <c r="E5281" s="58"/>
      <c r="F5281" s="58"/>
      <c r="G5281" s="58"/>
      <c r="H5281" s="60"/>
      <c r="I5281" s="60"/>
      <c r="J5281" s="60"/>
      <c r="K5281" s="60"/>
      <c r="M5281" s="61"/>
      <c r="N5281" s="61"/>
      <c r="O5281" s="62"/>
      <c r="P5281" s="125"/>
      <c r="W5281" s="62"/>
      <c r="X5281" s="62"/>
    </row>
    <row r="5282" spans="1:24" s="57" customFormat="1" x14ac:dyDescent="0.25">
      <c r="A5282" s="75"/>
      <c r="D5282" s="58"/>
      <c r="E5282" s="58"/>
      <c r="F5282" s="58"/>
      <c r="G5282" s="58"/>
      <c r="H5282" s="60"/>
      <c r="I5282" s="60"/>
      <c r="J5282" s="60"/>
      <c r="K5282" s="60"/>
      <c r="M5282" s="61"/>
      <c r="N5282" s="61"/>
      <c r="O5282" s="62"/>
      <c r="P5282" s="125"/>
      <c r="W5282" s="62"/>
      <c r="X5282" s="62"/>
    </row>
    <row r="5283" spans="1:24" s="57" customFormat="1" x14ac:dyDescent="0.25">
      <c r="A5283" s="75"/>
      <c r="D5283" s="58"/>
      <c r="E5283" s="58"/>
      <c r="F5283" s="58"/>
      <c r="G5283" s="58"/>
      <c r="H5283" s="60"/>
      <c r="I5283" s="60"/>
      <c r="J5283" s="60"/>
      <c r="K5283" s="60"/>
      <c r="M5283" s="61"/>
      <c r="N5283" s="61"/>
      <c r="O5283" s="62"/>
      <c r="P5283" s="125"/>
      <c r="W5283" s="62"/>
      <c r="X5283" s="62"/>
    </row>
    <row r="5284" spans="1:24" s="57" customFormat="1" x14ac:dyDescent="0.25">
      <c r="A5284" s="75"/>
      <c r="D5284" s="58"/>
      <c r="E5284" s="58"/>
      <c r="F5284" s="58"/>
      <c r="G5284" s="58"/>
      <c r="H5284" s="60"/>
      <c r="I5284" s="60"/>
      <c r="J5284" s="60"/>
      <c r="K5284" s="60"/>
      <c r="M5284" s="61"/>
      <c r="N5284" s="61"/>
      <c r="O5284" s="62"/>
      <c r="P5284" s="125"/>
      <c r="W5284" s="62"/>
      <c r="X5284" s="62"/>
    </row>
    <row r="5285" spans="1:24" s="57" customFormat="1" x14ac:dyDescent="0.25">
      <c r="A5285" s="75"/>
      <c r="D5285" s="58"/>
      <c r="E5285" s="58"/>
      <c r="F5285" s="58"/>
      <c r="G5285" s="58"/>
      <c r="H5285" s="60"/>
      <c r="I5285" s="60"/>
      <c r="J5285" s="60"/>
      <c r="K5285" s="60"/>
      <c r="M5285" s="61"/>
      <c r="N5285" s="61"/>
      <c r="O5285" s="62"/>
      <c r="P5285" s="125"/>
      <c r="W5285" s="62"/>
      <c r="X5285" s="62"/>
    </row>
    <row r="5286" spans="1:24" s="57" customFormat="1" x14ac:dyDescent="0.25">
      <c r="A5286" s="75"/>
      <c r="D5286" s="58"/>
      <c r="E5286" s="58"/>
      <c r="F5286" s="58"/>
      <c r="G5286" s="58"/>
      <c r="H5286" s="60"/>
      <c r="I5286" s="60"/>
      <c r="J5286" s="60"/>
      <c r="K5286" s="60"/>
      <c r="M5286" s="61"/>
      <c r="N5286" s="61"/>
      <c r="O5286" s="62"/>
      <c r="P5286" s="125"/>
      <c r="W5286" s="62"/>
      <c r="X5286" s="62"/>
    </row>
    <row r="5287" spans="1:24" s="57" customFormat="1" x14ac:dyDescent="0.25">
      <c r="A5287" s="75"/>
      <c r="D5287" s="58"/>
      <c r="E5287" s="58"/>
      <c r="F5287" s="58"/>
      <c r="G5287" s="58"/>
      <c r="H5287" s="60"/>
      <c r="I5287" s="60"/>
      <c r="J5287" s="60"/>
      <c r="K5287" s="60"/>
      <c r="M5287" s="61"/>
      <c r="N5287" s="61"/>
      <c r="O5287" s="62"/>
      <c r="P5287" s="125"/>
      <c r="W5287" s="62"/>
      <c r="X5287" s="62"/>
    </row>
    <row r="5288" spans="1:24" s="57" customFormat="1" x14ac:dyDescent="0.25">
      <c r="A5288" s="75"/>
      <c r="D5288" s="58"/>
      <c r="E5288" s="58"/>
      <c r="F5288" s="58"/>
      <c r="G5288" s="58"/>
      <c r="H5288" s="60"/>
      <c r="I5288" s="60"/>
      <c r="J5288" s="60"/>
      <c r="K5288" s="60"/>
      <c r="M5288" s="61"/>
      <c r="N5288" s="61"/>
      <c r="O5288" s="62"/>
      <c r="P5288" s="125"/>
      <c r="W5288" s="62"/>
      <c r="X5288" s="62"/>
    </row>
    <row r="5289" spans="1:24" s="57" customFormat="1" x14ac:dyDescent="0.25">
      <c r="A5289" s="75"/>
      <c r="D5289" s="58"/>
      <c r="E5289" s="58"/>
      <c r="F5289" s="58"/>
      <c r="G5289" s="58"/>
      <c r="H5289" s="60"/>
      <c r="I5289" s="60"/>
      <c r="J5289" s="60"/>
      <c r="K5289" s="60"/>
      <c r="M5289" s="61"/>
      <c r="N5289" s="61"/>
      <c r="O5289" s="62"/>
      <c r="P5289" s="125"/>
      <c r="W5289" s="62"/>
      <c r="X5289" s="62"/>
    </row>
    <row r="5290" spans="1:24" s="57" customFormat="1" x14ac:dyDescent="0.25">
      <c r="A5290" s="75"/>
      <c r="D5290" s="58"/>
      <c r="E5290" s="58"/>
      <c r="F5290" s="58"/>
      <c r="G5290" s="58"/>
      <c r="H5290" s="60"/>
      <c r="I5290" s="60"/>
      <c r="J5290" s="60"/>
      <c r="K5290" s="60"/>
      <c r="M5290" s="61"/>
      <c r="N5290" s="61"/>
      <c r="O5290" s="62"/>
      <c r="P5290" s="125"/>
      <c r="W5290" s="62"/>
      <c r="X5290" s="62"/>
    </row>
    <row r="5291" spans="1:24" s="57" customFormat="1" x14ac:dyDescent="0.25">
      <c r="A5291" s="75"/>
      <c r="D5291" s="58"/>
      <c r="E5291" s="58"/>
      <c r="F5291" s="58"/>
      <c r="G5291" s="58"/>
      <c r="H5291" s="60"/>
      <c r="I5291" s="60"/>
      <c r="J5291" s="60"/>
      <c r="K5291" s="60"/>
      <c r="M5291" s="61"/>
      <c r="N5291" s="61"/>
      <c r="O5291" s="62"/>
      <c r="P5291" s="125"/>
      <c r="W5291" s="62"/>
      <c r="X5291" s="62"/>
    </row>
    <row r="5292" spans="1:24" s="57" customFormat="1" x14ac:dyDescent="0.25">
      <c r="A5292" s="75"/>
      <c r="D5292" s="58"/>
      <c r="E5292" s="58"/>
      <c r="F5292" s="58"/>
      <c r="G5292" s="58"/>
      <c r="H5292" s="60"/>
      <c r="I5292" s="60"/>
      <c r="J5292" s="60"/>
      <c r="K5292" s="60"/>
      <c r="M5292" s="61"/>
      <c r="N5292" s="61"/>
      <c r="O5292" s="62"/>
      <c r="P5292" s="125"/>
      <c r="W5292" s="62"/>
      <c r="X5292" s="62"/>
    </row>
    <row r="5293" spans="1:24" s="57" customFormat="1" x14ac:dyDescent="0.25">
      <c r="A5293" s="75"/>
      <c r="D5293" s="58"/>
      <c r="E5293" s="58"/>
      <c r="F5293" s="58"/>
      <c r="G5293" s="58"/>
      <c r="H5293" s="60"/>
      <c r="I5293" s="60"/>
      <c r="J5293" s="60"/>
      <c r="K5293" s="60"/>
      <c r="M5293" s="61"/>
      <c r="N5293" s="61"/>
      <c r="O5293" s="62"/>
      <c r="P5293" s="125"/>
      <c r="W5293" s="62"/>
      <c r="X5293" s="62"/>
    </row>
    <row r="5294" spans="1:24" s="57" customFormat="1" x14ac:dyDescent="0.25">
      <c r="A5294" s="75"/>
      <c r="D5294" s="58"/>
      <c r="E5294" s="58"/>
      <c r="F5294" s="58"/>
      <c r="G5294" s="58"/>
      <c r="H5294" s="60"/>
      <c r="I5294" s="60"/>
      <c r="J5294" s="60"/>
      <c r="K5294" s="60"/>
      <c r="M5294" s="61"/>
      <c r="N5294" s="61"/>
      <c r="O5294" s="62"/>
      <c r="P5294" s="125"/>
      <c r="W5294" s="62"/>
      <c r="X5294" s="62"/>
    </row>
    <row r="5295" spans="1:24" s="57" customFormat="1" x14ac:dyDescent="0.25">
      <c r="A5295" s="75"/>
      <c r="D5295" s="58"/>
      <c r="E5295" s="58"/>
      <c r="F5295" s="58"/>
      <c r="G5295" s="58"/>
      <c r="H5295" s="60"/>
      <c r="I5295" s="60"/>
      <c r="J5295" s="60"/>
      <c r="K5295" s="60"/>
      <c r="M5295" s="61"/>
      <c r="N5295" s="61"/>
      <c r="O5295" s="62"/>
      <c r="P5295" s="125"/>
      <c r="W5295" s="62"/>
      <c r="X5295" s="62"/>
    </row>
    <row r="5296" spans="1:24" s="57" customFormat="1" x14ac:dyDescent="0.25">
      <c r="A5296" s="75"/>
      <c r="D5296" s="58"/>
      <c r="E5296" s="58"/>
      <c r="F5296" s="58"/>
      <c r="G5296" s="58"/>
      <c r="H5296" s="60"/>
      <c r="I5296" s="60"/>
      <c r="J5296" s="60"/>
      <c r="K5296" s="60"/>
      <c r="M5296" s="61"/>
      <c r="N5296" s="61"/>
      <c r="O5296" s="62"/>
      <c r="P5296" s="125"/>
      <c r="W5296" s="62"/>
      <c r="X5296" s="62"/>
    </row>
    <row r="5297" spans="1:24" s="57" customFormat="1" x14ac:dyDescent="0.25">
      <c r="A5297" s="75"/>
      <c r="D5297" s="58"/>
      <c r="E5297" s="58"/>
      <c r="F5297" s="58"/>
      <c r="G5297" s="58"/>
      <c r="H5297" s="60"/>
      <c r="I5297" s="60"/>
      <c r="J5297" s="60"/>
      <c r="K5297" s="60"/>
      <c r="M5297" s="61"/>
      <c r="N5297" s="61"/>
      <c r="O5297" s="62"/>
      <c r="P5297" s="125"/>
      <c r="W5297" s="62"/>
      <c r="X5297" s="62"/>
    </row>
    <row r="5298" spans="1:24" s="57" customFormat="1" x14ac:dyDescent="0.25">
      <c r="A5298" s="75"/>
      <c r="D5298" s="58"/>
      <c r="E5298" s="58"/>
      <c r="F5298" s="58"/>
      <c r="G5298" s="58"/>
      <c r="H5298" s="60"/>
      <c r="I5298" s="60"/>
      <c r="J5298" s="60"/>
      <c r="K5298" s="60"/>
      <c r="M5298" s="61"/>
      <c r="N5298" s="61"/>
      <c r="O5298" s="62"/>
      <c r="P5298" s="125"/>
      <c r="W5298" s="62"/>
      <c r="X5298" s="62"/>
    </row>
    <row r="5299" spans="1:24" s="57" customFormat="1" x14ac:dyDescent="0.25">
      <c r="A5299" s="75"/>
      <c r="D5299" s="58"/>
      <c r="E5299" s="58"/>
      <c r="F5299" s="58"/>
      <c r="G5299" s="58"/>
      <c r="H5299" s="60"/>
      <c r="I5299" s="60"/>
      <c r="J5299" s="60"/>
      <c r="K5299" s="60"/>
      <c r="M5299" s="61"/>
      <c r="N5299" s="61"/>
      <c r="O5299" s="62"/>
      <c r="P5299" s="125"/>
      <c r="W5299" s="62"/>
      <c r="X5299" s="62"/>
    </row>
    <row r="5300" spans="1:24" s="57" customFormat="1" x14ac:dyDescent="0.25">
      <c r="A5300" s="75"/>
      <c r="D5300" s="58"/>
      <c r="E5300" s="58"/>
      <c r="F5300" s="58"/>
      <c r="G5300" s="58"/>
      <c r="H5300" s="60"/>
      <c r="I5300" s="60"/>
      <c r="J5300" s="60"/>
      <c r="K5300" s="60"/>
      <c r="M5300" s="61"/>
      <c r="N5300" s="61"/>
      <c r="O5300" s="62"/>
      <c r="P5300" s="125"/>
      <c r="W5300" s="62"/>
      <c r="X5300" s="62"/>
    </row>
    <row r="5301" spans="1:24" s="57" customFormat="1" x14ac:dyDescent="0.25">
      <c r="A5301" s="75"/>
      <c r="D5301" s="58"/>
      <c r="E5301" s="58"/>
      <c r="F5301" s="58"/>
      <c r="G5301" s="58"/>
      <c r="H5301" s="60"/>
      <c r="I5301" s="60"/>
      <c r="J5301" s="60"/>
      <c r="K5301" s="60"/>
      <c r="M5301" s="61"/>
      <c r="N5301" s="61"/>
      <c r="O5301" s="62"/>
      <c r="P5301" s="125"/>
      <c r="W5301" s="62"/>
      <c r="X5301" s="62"/>
    </row>
    <row r="5302" spans="1:24" s="57" customFormat="1" x14ac:dyDescent="0.25">
      <c r="A5302" s="75"/>
      <c r="D5302" s="58"/>
      <c r="E5302" s="58"/>
      <c r="F5302" s="58"/>
      <c r="G5302" s="58"/>
      <c r="H5302" s="60"/>
      <c r="I5302" s="60"/>
      <c r="J5302" s="60"/>
      <c r="K5302" s="60"/>
      <c r="M5302" s="61"/>
      <c r="N5302" s="61"/>
      <c r="O5302" s="62"/>
      <c r="P5302" s="125"/>
      <c r="W5302" s="62"/>
      <c r="X5302" s="62"/>
    </row>
    <row r="5303" spans="1:24" s="57" customFormat="1" x14ac:dyDescent="0.25">
      <c r="A5303" s="75"/>
      <c r="D5303" s="58"/>
      <c r="E5303" s="58"/>
      <c r="F5303" s="58"/>
      <c r="G5303" s="58"/>
      <c r="H5303" s="60"/>
      <c r="I5303" s="60"/>
      <c r="J5303" s="60"/>
      <c r="K5303" s="60"/>
      <c r="M5303" s="61"/>
      <c r="N5303" s="61"/>
      <c r="O5303" s="62"/>
      <c r="P5303" s="125"/>
      <c r="W5303" s="62"/>
      <c r="X5303" s="62"/>
    </row>
    <row r="5304" spans="1:24" s="57" customFormat="1" x14ac:dyDescent="0.25">
      <c r="A5304" s="75"/>
      <c r="D5304" s="58"/>
      <c r="E5304" s="58"/>
      <c r="F5304" s="58"/>
      <c r="G5304" s="58"/>
      <c r="H5304" s="60"/>
      <c r="I5304" s="60"/>
      <c r="J5304" s="60"/>
      <c r="K5304" s="60"/>
      <c r="M5304" s="61"/>
      <c r="N5304" s="61"/>
      <c r="O5304" s="62"/>
      <c r="P5304" s="125"/>
      <c r="W5304" s="62"/>
      <c r="X5304" s="62"/>
    </row>
    <row r="5305" spans="1:24" s="57" customFormat="1" x14ac:dyDescent="0.25">
      <c r="A5305" s="75"/>
      <c r="D5305" s="58"/>
      <c r="E5305" s="58"/>
      <c r="F5305" s="58"/>
      <c r="G5305" s="58"/>
      <c r="H5305" s="60"/>
      <c r="I5305" s="60"/>
      <c r="J5305" s="60"/>
      <c r="K5305" s="60"/>
      <c r="M5305" s="61"/>
      <c r="N5305" s="61"/>
      <c r="O5305" s="62"/>
      <c r="P5305" s="125"/>
      <c r="W5305" s="62"/>
      <c r="X5305" s="62"/>
    </row>
    <row r="5306" spans="1:24" s="57" customFormat="1" x14ac:dyDescent="0.25">
      <c r="A5306" s="75"/>
      <c r="D5306" s="58"/>
      <c r="E5306" s="58"/>
      <c r="F5306" s="58"/>
      <c r="G5306" s="58"/>
      <c r="H5306" s="60"/>
      <c r="I5306" s="60"/>
      <c r="J5306" s="60"/>
      <c r="K5306" s="60"/>
      <c r="M5306" s="61"/>
      <c r="N5306" s="61"/>
      <c r="O5306" s="62"/>
      <c r="P5306" s="125"/>
      <c r="W5306" s="62"/>
      <c r="X5306" s="62"/>
    </row>
    <row r="5307" spans="1:24" s="57" customFormat="1" x14ac:dyDescent="0.25">
      <c r="A5307" s="75"/>
      <c r="D5307" s="58"/>
      <c r="E5307" s="58"/>
      <c r="F5307" s="58"/>
      <c r="G5307" s="58"/>
      <c r="H5307" s="60"/>
      <c r="I5307" s="60"/>
      <c r="J5307" s="60"/>
      <c r="K5307" s="60"/>
      <c r="M5307" s="61"/>
      <c r="N5307" s="61"/>
      <c r="O5307" s="62"/>
      <c r="P5307" s="125"/>
      <c r="W5307" s="62"/>
      <c r="X5307" s="62"/>
    </row>
    <row r="5308" spans="1:24" s="57" customFormat="1" x14ac:dyDescent="0.25">
      <c r="A5308" s="75"/>
      <c r="D5308" s="58"/>
      <c r="E5308" s="58"/>
      <c r="F5308" s="58"/>
      <c r="G5308" s="58"/>
      <c r="H5308" s="60"/>
      <c r="I5308" s="60"/>
      <c r="J5308" s="60"/>
      <c r="K5308" s="60"/>
      <c r="M5308" s="61"/>
      <c r="N5308" s="61"/>
      <c r="O5308" s="62"/>
      <c r="P5308" s="125"/>
      <c r="W5308" s="62"/>
      <c r="X5308" s="62"/>
    </row>
    <row r="5309" spans="1:24" s="57" customFormat="1" x14ac:dyDescent="0.25">
      <c r="A5309" s="75"/>
      <c r="D5309" s="58"/>
      <c r="E5309" s="58"/>
      <c r="F5309" s="58"/>
      <c r="G5309" s="58"/>
      <c r="H5309" s="60"/>
      <c r="I5309" s="60"/>
      <c r="J5309" s="60"/>
      <c r="K5309" s="60"/>
      <c r="M5309" s="61"/>
      <c r="N5309" s="61"/>
      <c r="O5309" s="62"/>
      <c r="P5309" s="125"/>
      <c r="W5309" s="62"/>
      <c r="X5309" s="62"/>
    </row>
    <row r="5310" spans="1:24" s="57" customFormat="1" x14ac:dyDescent="0.25">
      <c r="A5310" s="75"/>
      <c r="D5310" s="58"/>
      <c r="E5310" s="58"/>
      <c r="F5310" s="58"/>
      <c r="G5310" s="58"/>
      <c r="H5310" s="60"/>
      <c r="I5310" s="60"/>
      <c r="J5310" s="60"/>
      <c r="K5310" s="60"/>
      <c r="M5310" s="61"/>
      <c r="N5310" s="61"/>
      <c r="O5310" s="62"/>
      <c r="P5310" s="125"/>
      <c r="W5310" s="62"/>
      <c r="X5310" s="62"/>
    </row>
    <row r="5311" spans="1:24" s="57" customFormat="1" x14ac:dyDescent="0.25">
      <c r="A5311" s="75"/>
      <c r="D5311" s="58"/>
      <c r="E5311" s="58"/>
      <c r="F5311" s="58"/>
      <c r="G5311" s="58"/>
      <c r="H5311" s="60"/>
      <c r="I5311" s="60"/>
      <c r="J5311" s="60"/>
      <c r="K5311" s="60"/>
      <c r="M5311" s="61"/>
      <c r="N5311" s="61"/>
      <c r="O5311" s="62"/>
      <c r="P5311" s="125"/>
      <c r="W5311" s="62"/>
      <c r="X5311" s="62"/>
    </row>
    <row r="5312" spans="1:24" s="57" customFormat="1" x14ac:dyDescent="0.25">
      <c r="A5312" s="75"/>
      <c r="D5312" s="58"/>
      <c r="E5312" s="58"/>
      <c r="F5312" s="58"/>
      <c r="G5312" s="58"/>
      <c r="H5312" s="60"/>
      <c r="I5312" s="60"/>
      <c r="J5312" s="60"/>
      <c r="K5312" s="60"/>
      <c r="M5312" s="61"/>
      <c r="N5312" s="61"/>
      <c r="O5312" s="62"/>
      <c r="P5312" s="125"/>
      <c r="W5312" s="62"/>
      <c r="X5312" s="62"/>
    </row>
    <row r="5313" spans="1:24" s="57" customFormat="1" x14ac:dyDescent="0.25">
      <c r="A5313" s="75"/>
      <c r="D5313" s="58"/>
      <c r="E5313" s="58"/>
      <c r="F5313" s="58"/>
      <c r="G5313" s="58"/>
      <c r="H5313" s="60"/>
      <c r="I5313" s="60"/>
      <c r="J5313" s="60"/>
      <c r="K5313" s="60"/>
      <c r="M5313" s="61"/>
      <c r="N5313" s="61"/>
      <c r="O5313" s="62"/>
      <c r="P5313" s="125"/>
      <c r="W5313" s="62"/>
      <c r="X5313" s="62"/>
    </row>
    <row r="5314" spans="1:24" s="57" customFormat="1" x14ac:dyDescent="0.25">
      <c r="A5314" s="75"/>
      <c r="D5314" s="58"/>
      <c r="E5314" s="58"/>
      <c r="F5314" s="58"/>
      <c r="G5314" s="58"/>
      <c r="H5314" s="60"/>
      <c r="I5314" s="60"/>
      <c r="J5314" s="60"/>
      <c r="K5314" s="60"/>
      <c r="M5314" s="61"/>
      <c r="N5314" s="61"/>
      <c r="O5314" s="62"/>
      <c r="P5314" s="125"/>
      <c r="W5314" s="62"/>
      <c r="X5314" s="62"/>
    </row>
    <row r="5315" spans="1:24" s="57" customFormat="1" x14ac:dyDescent="0.25">
      <c r="A5315" s="75"/>
      <c r="D5315" s="58"/>
      <c r="E5315" s="58"/>
      <c r="F5315" s="58"/>
      <c r="G5315" s="58"/>
      <c r="H5315" s="60"/>
      <c r="I5315" s="60"/>
      <c r="J5315" s="60"/>
      <c r="K5315" s="60"/>
      <c r="M5315" s="61"/>
      <c r="N5315" s="61"/>
      <c r="O5315" s="62"/>
      <c r="P5315" s="125"/>
      <c r="W5315" s="62"/>
      <c r="X5315" s="62"/>
    </row>
    <row r="5316" spans="1:24" s="57" customFormat="1" x14ac:dyDescent="0.25">
      <c r="A5316" s="75"/>
      <c r="D5316" s="58"/>
      <c r="E5316" s="58"/>
      <c r="F5316" s="58"/>
      <c r="G5316" s="58"/>
      <c r="H5316" s="60"/>
      <c r="I5316" s="60"/>
      <c r="J5316" s="60"/>
      <c r="K5316" s="60"/>
      <c r="M5316" s="61"/>
      <c r="N5316" s="61"/>
      <c r="O5316" s="62"/>
      <c r="P5316" s="125"/>
      <c r="W5316" s="62"/>
      <c r="X5316" s="62"/>
    </row>
    <row r="5317" spans="1:24" s="57" customFormat="1" x14ac:dyDescent="0.25">
      <c r="A5317" s="75"/>
      <c r="D5317" s="58"/>
      <c r="E5317" s="58"/>
      <c r="F5317" s="58"/>
      <c r="G5317" s="58"/>
      <c r="H5317" s="60"/>
      <c r="I5317" s="60"/>
      <c r="J5317" s="60"/>
      <c r="K5317" s="60"/>
      <c r="M5317" s="61"/>
      <c r="N5317" s="61"/>
      <c r="O5317" s="62"/>
      <c r="P5317" s="125"/>
      <c r="W5317" s="62"/>
      <c r="X5317" s="62"/>
    </row>
    <row r="5318" spans="1:24" s="57" customFormat="1" x14ac:dyDescent="0.25">
      <c r="A5318" s="75"/>
      <c r="D5318" s="58"/>
      <c r="E5318" s="58"/>
      <c r="F5318" s="58"/>
      <c r="G5318" s="58"/>
      <c r="H5318" s="60"/>
      <c r="I5318" s="60"/>
      <c r="J5318" s="60"/>
      <c r="K5318" s="60"/>
      <c r="M5318" s="61"/>
      <c r="N5318" s="61"/>
      <c r="O5318" s="62"/>
      <c r="P5318" s="125"/>
      <c r="W5318" s="62"/>
      <c r="X5318" s="62"/>
    </row>
    <row r="5319" spans="1:24" s="57" customFormat="1" x14ac:dyDescent="0.25">
      <c r="A5319" s="75"/>
      <c r="D5319" s="58"/>
      <c r="E5319" s="58"/>
      <c r="F5319" s="58"/>
      <c r="G5319" s="58"/>
      <c r="H5319" s="60"/>
      <c r="I5319" s="60"/>
      <c r="J5319" s="60"/>
      <c r="K5319" s="60"/>
      <c r="M5319" s="61"/>
      <c r="N5319" s="61"/>
      <c r="O5319" s="62"/>
      <c r="P5319" s="125"/>
      <c r="W5319" s="62"/>
      <c r="X5319" s="62"/>
    </row>
    <row r="5320" spans="1:24" s="57" customFormat="1" x14ac:dyDescent="0.25">
      <c r="A5320" s="75"/>
      <c r="D5320" s="58"/>
      <c r="E5320" s="58"/>
      <c r="F5320" s="58"/>
      <c r="G5320" s="58"/>
      <c r="H5320" s="60"/>
      <c r="I5320" s="60"/>
      <c r="J5320" s="60"/>
      <c r="K5320" s="60"/>
      <c r="M5320" s="61"/>
      <c r="N5320" s="61"/>
      <c r="O5320" s="62"/>
      <c r="P5320" s="125"/>
      <c r="W5320" s="62"/>
      <c r="X5320" s="62"/>
    </row>
    <row r="5321" spans="1:24" s="57" customFormat="1" x14ac:dyDescent="0.25">
      <c r="A5321" s="75"/>
      <c r="D5321" s="58"/>
      <c r="E5321" s="58"/>
      <c r="F5321" s="58"/>
      <c r="G5321" s="58"/>
      <c r="H5321" s="60"/>
      <c r="I5321" s="60"/>
      <c r="J5321" s="60"/>
      <c r="K5321" s="60"/>
      <c r="M5321" s="61"/>
      <c r="N5321" s="61"/>
      <c r="O5321" s="62"/>
      <c r="P5321" s="125"/>
      <c r="W5321" s="62"/>
      <c r="X5321" s="62"/>
    </row>
    <row r="5322" spans="1:24" s="57" customFormat="1" x14ac:dyDescent="0.25">
      <c r="A5322" s="75"/>
      <c r="D5322" s="58"/>
      <c r="E5322" s="58"/>
      <c r="F5322" s="58"/>
      <c r="G5322" s="58"/>
      <c r="H5322" s="60"/>
      <c r="I5322" s="60"/>
      <c r="J5322" s="60"/>
      <c r="K5322" s="60"/>
      <c r="M5322" s="61"/>
      <c r="N5322" s="61"/>
      <c r="O5322" s="62"/>
      <c r="P5322" s="125"/>
      <c r="W5322" s="62"/>
      <c r="X5322" s="62"/>
    </row>
    <row r="5323" spans="1:24" s="57" customFormat="1" x14ac:dyDescent="0.25">
      <c r="A5323" s="75"/>
      <c r="D5323" s="58"/>
      <c r="E5323" s="58"/>
      <c r="F5323" s="58"/>
      <c r="G5323" s="58"/>
      <c r="H5323" s="60"/>
      <c r="I5323" s="60"/>
      <c r="J5323" s="60"/>
      <c r="K5323" s="60"/>
      <c r="M5323" s="61"/>
      <c r="N5323" s="61"/>
      <c r="O5323" s="62"/>
      <c r="P5323" s="125"/>
      <c r="W5323" s="62"/>
      <c r="X5323" s="62"/>
    </row>
    <row r="5324" spans="1:24" s="57" customFormat="1" x14ac:dyDescent="0.25">
      <c r="A5324" s="75"/>
      <c r="D5324" s="58"/>
      <c r="E5324" s="58"/>
      <c r="F5324" s="58"/>
      <c r="G5324" s="58"/>
      <c r="H5324" s="60"/>
      <c r="I5324" s="60"/>
      <c r="J5324" s="60"/>
      <c r="K5324" s="60"/>
      <c r="M5324" s="61"/>
      <c r="N5324" s="61"/>
      <c r="O5324" s="62"/>
      <c r="P5324" s="125"/>
      <c r="W5324" s="62"/>
      <c r="X5324" s="62"/>
    </row>
    <row r="5325" spans="1:24" s="57" customFormat="1" x14ac:dyDescent="0.25">
      <c r="A5325" s="75"/>
      <c r="D5325" s="58"/>
      <c r="E5325" s="58"/>
      <c r="F5325" s="58"/>
      <c r="G5325" s="58"/>
      <c r="H5325" s="60"/>
      <c r="I5325" s="60"/>
      <c r="J5325" s="60"/>
      <c r="K5325" s="60"/>
      <c r="M5325" s="61"/>
      <c r="N5325" s="61"/>
      <c r="O5325" s="62"/>
      <c r="P5325" s="125"/>
      <c r="W5325" s="62"/>
      <c r="X5325" s="62"/>
    </row>
    <row r="5326" spans="1:24" s="57" customFormat="1" x14ac:dyDescent="0.25">
      <c r="A5326" s="75"/>
      <c r="D5326" s="58"/>
      <c r="E5326" s="58"/>
      <c r="F5326" s="58"/>
      <c r="G5326" s="58"/>
      <c r="H5326" s="60"/>
      <c r="I5326" s="60"/>
      <c r="J5326" s="60"/>
      <c r="K5326" s="60"/>
      <c r="M5326" s="61"/>
      <c r="N5326" s="61"/>
      <c r="O5326" s="62"/>
      <c r="P5326" s="125"/>
      <c r="W5326" s="62"/>
      <c r="X5326" s="62"/>
    </row>
    <row r="5327" spans="1:24" s="57" customFormat="1" x14ac:dyDescent="0.25">
      <c r="A5327" s="75"/>
      <c r="D5327" s="58"/>
      <c r="E5327" s="58"/>
      <c r="F5327" s="58"/>
      <c r="G5327" s="58"/>
      <c r="H5327" s="60"/>
      <c r="I5327" s="60"/>
      <c r="J5327" s="60"/>
      <c r="K5327" s="60"/>
      <c r="M5327" s="61"/>
      <c r="N5327" s="61"/>
      <c r="O5327" s="62"/>
      <c r="P5327" s="125"/>
      <c r="W5327" s="62"/>
      <c r="X5327" s="62"/>
    </row>
    <row r="5328" spans="1:24" s="57" customFormat="1" x14ac:dyDescent="0.25">
      <c r="A5328" s="75"/>
      <c r="D5328" s="58"/>
      <c r="E5328" s="58"/>
      <c r="F5328" s="58"/>
      <c r="G5328" s="58"/>
      <c r="H5328" s="60"/>
      <c r="I5328" s="60"/>
      <c r="J5328" s="60"/>
      <c r="K5328" s="60"/>
      <c r="M5328" s="61"/>
      <c r="N5328" s="61"/>
      <c r="O5328" s="62"/>
      <c r="P5328" s="125"/>
      <c r="W5328" s="62"/>
      <c r="X5328" s="62"/>
    </row>
    <row r="5329" spans="1:24" s="57" customFormat="1" x14ac:dyDescent="0.25">
      <c r="A5329" s="75"/>
      <c r="D5329" s="58"/>
      <c r="E5329" s="58"/>
      <c r="F5329" s="58"/>
      <c r="G5329" s="58"/>
      <c r="H5329" s="60"/>
      <c r="I5329" s="60"/>
      <c r="J5329" s="60"/>
      <c r="K5329" s="60"/>
      <c r="M5329" s="61"/>
      <c r="N5329" s="61"/>
      <c r="O5329" s="62"/>
      <c r="P5329" s="125"/>
      <c r="W5329" s="62"/>
      <c r="X5329" s="62"/>
    </row>
    <row r="5330" spans="1:24" s="57" customFormat="1" x14ac:dyDescent="0.25">
      <c r="A5330" s="75"/>
      <c r="D5330" s="58"/>
      <c r="E5330" s="58"/>
      <c r="F5330" s="58"/>
      <c r="G5330" s="58"/>
      <c r="H5330" s="60"/>
      <c r="I5330" s="60"/>
      <c r="J5330" s="60"/>
      <c r="K5330" s="60"/>
      <c r="M5330" s="61"/>
      <c r="N5330" s="61"/>
      <c r="O5330" s="62"/>
      <c r="P5330" s="125"/>
      <c r="W5330" s="62"/>
      <c r="X5330" s="62"/>
    </row>
    <row r="5331" spans="1:24" s="57" customFormat="1" x14ac:dyDescent="0.25">
      <c r="A5331" s="75"/>
      <c r="D5331" s="58"/>
      <c r="E5331" s="58"/>
      <c r="F5331" s="58"/>
      <c r="G5331" s="58"/>
      <c r="H5331" s="60"/>
      <c r="I5331" s="60"/>
      <c r="J5331" s="60"/>
      <c r="K5331" s="60"/>
      <c r="M5331" s="61"/>
      <c r="N5331" s="61"/>
      <c r="O5331" s="62"/>
      <c r="P5331" s="125"/>
      <c r="W5331" s="62"/>
      <c r="X5331" s="62"/>
    </row>
    <row r="5332" spans="1:24" s="57" customFormat="1" x14ac:dyDescent="0.25">
      <c r="A5332" s="75"/>
      <c r="D5332" s="58"/>
      <c r="E5332" s="58"/>
      <c r="F5332" s="58"/>
      <c r="G5332" s="58"/>
      <c r="H5332" s="60"/>
      <c r="I5332" s="60"/>
      <c r="J5332" s="60"/>
      <c r="K5332" s="60"/>
      <c r="M5332" s="61"/>
      <c r="N5332" s="61"/>
      <c r="O5332" s="62"/>
      <c r="P5332" s="125"/>
      <c r="W5332" s="62"/>
      <c r="X5332" s="62"/>
    </row>
    <row r="5333" spans="1:24" s="57" customFormat="1" x14ac:dyDescent="0.25">
      <c r="A5333" s="75"/>
      <c r="D5333" s="58"/>
      <c r="E5333" s="58"/>
      <c r="F5333" s="58"/>
      <c r="G5333" s="58"/>
      <c r="H5333" s="60"/>
      <c r="I5333" s="60"/>
      <c r="J5333" s="60"/>
      <c r="K5333" s="60"/>
      <c r="M5333" s="61"/>
      <c r="N5333" s="61"/>
      <c r="O5333" s="62"/>
      <c r="P5333" s="125"/>
      <c r="W5333" s="62"/>
      <c r="X5333" s="62"/>
    </row>
    <row r="5334" spans="1:24" s="57" customFormat="1" x14ac:dyDescent="0.25">
      <c r="A5334" s="75"/>
      <c r="D5334" s="58"/>
      <c r="E5334" s="58"/>
      <c r="F5334" s="58"/>
      <c r="G5334" s="58"/>
      <c r="H5334" s="60"/>
      <c r="I5334" s="60"/>
      <c r="J5334" s="60"/>
      <c r="K5334" s="60"/>
      <c r="M5334" s="61"/>
      <c r="N5334" s="61"/>
      <c r="O5334" s="62"/>
      <c r="P5334" s="125"/>
      <c r="W5334" s="62"/>
      <c r="X5334" s="62"/>
    </row>
    <row r="5335" spans="1:24" s="57" customFormat="1" x14ac:dyDescent="0.25">
      <c r="A5335" s="75"/>
      <c r="D5335" s="58"/>
      <c r="E5335" s="58"/>
      <c r="F5335" s="58"/>
      <c r="G5335" s="58"/>
      <c r="H5335" s="60"/>
      <c r="I5335" s="60"/>
      <c r="J5335" s="60"/>
      <c r="K5335" s="60"/>
      <c r="M5335" s="61"/>
      <c r="N5335" s="61"/>
      <c r="O5335" s="62"/>
      <c r="P5335" s="125"/>
      <c r="W5335" s="62"/>
      <c r="X5335" s="62"/>
    </row>
    <row r="5336" spans="1:24" s="57" customFormat="1" x14ac:dyDescent="0.25">
      <c r="A5336" s="75"/>
      <c r="D5336" s="58"/>
      <c r="E5336" s="58"/>
      <c r="F5336" s="58"/>
      <c r="G5336" s="58"/>
      <c r="H5336" s="60"/>
      <c r="I5336" s="60"/>
      <c r="J5336" s="60"/>
      <c r="K5336" s="60"/>
      <c r="M5336" s="61"/>
      <c r="N5336" s="61"/>
      <c r="O5336" s="62"/>
      <c r="P5336" s="125"/>
      <c r="W5336" s="62"/>
      <c r="X5336" s="62"/>
    </row>
    <row r="5337" spans="1:24" s="57" customFormat="1" x14ac:dyDescent="0.25">
      <c r="A5337" s="75"/>
      <c r="D5337" s="58"/>
      <c r="E5337" s="58"/>
      <c r="F5337" s="58"/>
      <c r="G5337" s="58"/>
      <c r="H5337" s="60"/>
      <c r="I5337" s="60"/>
      <c r="J5337" s="60"/>
      <c r="K5337" s="60"/>
      <c r="M5337" s="61"/>
      <c r="N5337" s="61"/>
      <c r="O5337" s="62"/>
      <c r="P5337" s="125"/>
      <c r="W5337" s="62"/>
      <c r="X5337" s="62"/>
    </row>
    <row r="5338" spans="1:24" s="57" customFormat="1" x14ac:dyDescent="0.25">
      <c r="A5338" s="75"/>
      <c r="D5338" s="58"/>
      <c r="E5338" s="58"/>
      <c r="F5338" s="58"/>
      <c r="G5338" s="58"/>
      <c r="H5338" s="60"/>
      <c r="I5338" s="60"/>
      <c r="J5338" s="60"/>
      <c r="K5338" s="60"/>
      <c r="M5338" s="61"/>
      <c r="N5338" s="61"/>
      <c r="O5338" s="62"/>
      <c r="P5338" s="125"/>
      <c r="W5338" s="62"/>
      <c r="X5338" s="62"/>
    </row>
    <row r="5339" spans="1:24" s="57" customFormat="1" x14ac:dyDescent="0.25">
      <c r="A5339" s="75"/>
      <c r="D5339" s="58"/>
      <c r="E5339" s="58"/>
      <c r="F5339" s="58"/>
      <c r="G5339" s="58"/>
      <c r="H5339" s="60"/>
      <c r="I5339" s="60"/>
      <c r="J5339" s="60"/>
      <c r="K5339" s="60"/>
      <c r="M5339" s="61"/>
      <c r="N5339" s="61"/>
      <c r="O5339" s="62"/>
      <c r="P5339" s="125"/>
      <c r="W5339" s="62"/>
      <c r="X5339" s="62"/>
    </row>
    <row r="5340" spans="1:24" s="57" customFormat="1" x14ac:dyDescent="0.25">
      <c r="A5340" s="75"/>
      <c r="D5340" s="58"/>
      <c r="E5340" s="58"/>
      <c r="F5340" s="58"/>
      <c r="G5340" s="58"/>
      <c r="H5340" s="60"/>
      <c r="I5340" s="60"/>
      <c r="J5340" s="60"/>
      <c r="K5340" s="60"/>
      <c r="M5340" s="61"/>
      <c r="N5340" s="61"/>
      <c r="O5340" s="62"/>
      <c r="P5340" s="125"/>
      <c r="W5340" s="62"/>
      <c r="X5340" s="62"/>
    </row>
    <row r="5341" spans="1:24" s="57" customFormat="1" x14ac:dyDescent="0.25">
      <c r="A5341" s="75"/>
      <c r="D5341" s="58"/>
      <c r="E5341" s="58"/>
      <c r="F5341" s="58"/>
      <c r="G5341" s="58"/>
      <c r="H5341" s="60"/>
      <c r="I5341" s="60"/>
      <c r="J5341" s="60"/>
      <c r="K5341" s="60"/>
      <c r="M5341" s="61"/>
      <c r="N5341" s="61"/>
      <c r="O5341" s="62"/>
      <c r="P5341" s="125"/>
      <c r="W5341" s="62"/>
      <c r="X5341" s="62"/>
    </row>
    <row r="5342" spans="1:24" s="57" customFormat="1" x14ac:dyDescent="0.25">
      <c r="A5342" s="75"/>
      <c r="D5342" s="58"/>
      <c r="E5342" s="58"/>
      <c r="F5342" s="58"/>
      <c r="G5342" s="58"/>
      <c r="H5342" s="60"/>
      <c r="I5342" s="60"/>
      <c r="J5342" s="60"/>
      <c r="K5342" s="60"/>
      <c r="M5342" s="61"/>
      <c r="N5342" s="61"/>
      <c r="O5342" s="62"/>
      <c r="P5342" s="125"/>
      <c r="W5342" s="62"/>
      <c r="X5342" s="62"/>
    </row>
    <row r="5343" spans="1:24" s="57" customFormat="1" x14ac:dyDescent="0.25">
      <c r="A5343" s="75"/>
      <c r="D5343" s="58"/>
      <c r="E5343" s="58"/>
      <c r="F5343" s="58"/>
      <c r="G5343" s="58"/>
      <c r="H5343" s="60"/>
      <c r="I5343" s="60"/>
      <c r="J5343" s="60"/>
      <c r="K5343" s="60"/>
      <c r="M5343" s="61"/>
      <c r="N5343" s="61"/>
      <c r="O5343" s="62"/>
      <c r="P5343" s="125"/>
      <c r="W5343" s="62"/>
      <c r="X5343" s="62"/>
    </row>
    <row r="5344" spans="1:24" s="57" customFormat="1" x14ac:dyDescent="0.25">
      <c r="A5344" s="75"/>
      <c r="D5344" s="58"/>
      <c r="E5344" s="58"/>
      <c r="F5344" s="58"/>
      <c r="G5344" s="58"/>
      <c r="H5344" s="60"/>
      <c r="I5344" s="60"/>
      <c r="J5344" s="60"/>
      <c r="K5344" s="60"/>
      <c r="M5344" s="61"/>
      <c r="N5344" s="61"/>
      <c r="O5344" s="62"/>
      <c r="P5344" s="125"/>
      <c r="W5344" s="62"/>
      <c r="X5344" s="62"/>
    </row>
    <row r="5345" spans="1:24" s="57" customFormat="1" x14ac:dyDescent="0.25">
      <c r="A5345" s="75"/>
      <c r="D5345" s="58"/>
      <c r="E5345" s="58"/>
      <c r="F5345" s="58"/>
      <c r="G5345" s="58"/>
      <c r="H5345" s="60"/>
      <c r="I5345" s="60"/>
      <c r="J5345" s="60"/>
      <c r="K5345" s="60"/>
      <c r="M5345" s="61"/>
      <c r="N5345" s="61"/>
      <c r="O5345" s="62"/>
      <c r="P5345" s="125"/>
      <c r="W5345" s="62"/>
      <c r="X5345" s="62"/>
    </row>
    <row r="5346" spans="1:24" s="57" customFormat="1" x14ac:dyDescent="0.25">
      <c r="A5346" s="75"/>
      <c r="D5346" s="58"/>
      <c r="E5346" s="58"/>
      <c r="F5346" s="58"/>
      <c r="G5346" s="58"/>
      <c r="H5346" s="60"/>
      <c r="I5346" s="60"/>
      <c r="J5346" s="60"/>
      <c r="K5346" s="60"/>
      <c r="M5346" s="61"/>
      <c r="N5346" s="61"/>
      <c r="O5346" s="62"/>
      <c r="P5346" s="125"/>
      <c r="W5346" s="62"/>
      <c r="X5346" s="62"/>
    </row>
    <row r="5347" spans="1:24" s="57" customFormat="1" x14ac:dyDescent="0.25">
      <c r="A5347" s="75"/>
      <c r="D5347" s="58"/>
      <c r="E5347" s="58"/>
      <c r="F5347" s="58"/>
      <c r="G5347" s="58"/>
      <c r="H5347" s="60"/>
      <c r="I5347" s="60"/>
      <c r="J5347" s="60"/>
      <c r="K5347" s="60"/>
      <c r="M5347" s="61"/>
      <c r="N5347" s="61"/>
      <c r="O5347" s="62"/>
      <c r="P5347" s="125"/>
      <c r="W5347" s="62"/>
      <c r="X5347" s="62"/>
    </row>
    <row r="5348" spans="1:24" s="57" customFormat="1" x14ac:dyDescent="0.25">
      <c r="A5348" s="75"/>
      <c r="D5348" s="58"/>
      <c r="E5348" s="58"/>
      <c r="F5348" s="58"/>
      <c r="G5348" s="58"/>
      <c r="H5348" s="60"/>
      <c r="I5348" s="60"/>
      <c r="J5348" s="60"/>
      <c r="K5348" s="60"/>
      <c r="M5348" s="61"/>
      <c r="N5348" s="61"/>
      <c r="O5348" s="62"/>
      <c r="P5348" s="125"/>
      <c r="W5348" s="62"/>
      <c r="X5348" s="62"/>
    </row>
    <row r="5349" spans="1:24" s="57" customFormat="1" x14ac:dyDescent="0.25">
      <c r="A5349" s="75"/>
      <c r="D5349" s="58"/>
      <c r="E5349" s="58"/>
      <c r="F5349" s="58"/>
      <c r="G5349" s="58"/>
      <c r="H5349" s="60"/>
      <c r="I5349" s="60"/>
      <c r="J5349" s="60"/>
      <c r="K5349" s="60"/>
      <c r="M5349" s="61"/>
      <c r="N5349" s="61"/>
      <c r="O5349" s="62"/>
      <c r="P5349" s="125"/>
      <c r="W5349" s="62"/>
      <c r="X5349" s="62"/>
    </row>
    <row r="5350" spans="1:24" s="57" customFormat="1" x14ac:dyDescent="0.25">
      <c r="A5350" s="75"/>
      <c r="D5350" s="58"/>
      <c r="E5350" s="58"/>
      <c r="F5350" s="58"/>
      <c r="G5350" s="58"/>
      <c r="H5350" s="60"/>
      <c r="I5350" s="60"/>
      <c r="J5350" s="60"/>
      <c r="K5350" s="60"/>
      <c r="M5350" s="61"/>
      <c r="N5350" s="61"/>
      <c r="O5350" s="62"/>
      <c r="P5350" s="125"/>
      <c r="W5350" s="62"/>
      <c r="X5350" s="62"/>
    </row>
    <row r="5351" spans="1:24" s="57" customFormat="1" x14ac:dyDescent="0.25">
      <c r="A5351" s="75"/>
      <c r="D5351" s="58"/>
      <c r="E5351" s="58"/>
      <c r="F5351" s="58"/>
      <c r="G5351" s="58"/>
      <c r="H5351" s="60"/>
      <c r="I5351" s="60"/>
      <c r="J5351" s="60"/>
      <c r="K5351" s="60"/>
      <c r="M5351" s="61"/>
      <c r="N5351" s="61"/>
      <c r="O5351" s="62"/>
      <c r="P5351" s="125"/>
      <c r="W5351" s="62"/>
      <c r="X5351" s="62"/>
    </row>
    <row r="5352" spans="1:24" s="57" customFormat="1" x14ac:dyDescent="0.25">
      <c r="A5352" s="75"/>
      <c r="D5352" s="58"/>
      <c r="E5352" s="58"/>
      <c r="F5352" s="58"/>
      <c r="G5352" s="58"/>
      <c r="H5352" s="60"/>
      <c r="I5352" s="60"/>
      <c r="J5352" s="60"/>
      <c r="K5352" s="60"/>
      <c r="M5352" s="61"/>
      <c r="N5352" s="61"/>
      <c r="O5352" s="62"/>
      <c r="P5352" s="125"/>
      <c r="W5352" s="62"/>
      <c r="X5352" s="62"/>
    </row>
    <row r="5353" spans="1:24" s="57" customFormat="1" x14ac:dyDescent="0.25">
      <c r="A5353" s="75"/>
      <c r="D5353" s="58"/>
      <c r="E5353" s="58"/>
      <c r="F5353" s="58"/>
      <c r="G5353" s="58"/>
      <c r="H5353" s="60"/>
      <c r="I5353" s="60"/>
      <c r="J5353" s="60"/>
      <c r="K5353" s="60"/>
      <c r="M5353" s="61"/>
      <c r="N5353" s="61"/>
      <c r="O5353" s="62"/>
      <c r="P5353" s="125"/>
      <c r="W5353" s="62"/>
      <c r="X5353" s="62"/>
    </row>
    <row r="5354" spans="1:24" s="57" customFormat="1" x14ac:dyDescent="0.25">
      <c r="A5354" s="75"/>
      <c r="D5354" s="58"/>
      <c r="E5354" s="58"/>
      <c r="F5354" s="58"/>
      <c r="G5354" s="58"/>
      <c r="H5354" s="60"/>
      <c r="I5354" s="60"/>
      <c r="J5354" s="60"/>
      <c r="K5354" s="60"/>
      <c r="M5354" s="61"/>
      <c r="N5354" s="61"/>
      <c r="O5354" s="62"/>
      <c r="P5354" s="125"/>
      <c r="W5354" s="62"/>
      <c r="X5354" s="62"/>
    </row>
    <row r="5355" spans="1:24" s="57" customFormat="1" x14ac:dyDescent="0.25">
      <c r="A5355" s="75"/>
      <c r="D5355" s="58"/>
      <c r="E5355" s="58"/>
      <c r="F5355" s="58"/>
      <c r="G5355" s="58"/>
      <c r="H5355" s="60"/>
      <c r="I5355" s="60"/>
      <c r="J5355" s="60"/>
      <c r="K5355" s="60"/>
      <c r="M5355" s="61"/>
      <c r="N5355" s="61"/>
      <c r="O5355" s="62"/>
      <c r="P5355" s="125"/>
      <c r="W5355" s="62"/>
      <c r="X5355" s="62"/>
    </row>
    <row r="5356" spans="1:24" s="57" customFormat="1" x14ac:dyDescent="0.25">
      <c r="A5356" s="75"/>
      <c r="D5356" s="58"/>
      <c r="E5356" s="58"/>
      <c r="F5356" s="58"/>
      <c r="G5356" s="58"/>
      <c r="H5356" s="60"/>
      <c r="I5356" s="60"/>
      <c r="J5356" s="60"/>
      <c r="K5356" s="60"/>
      <c r="M5356" s="61"/>
      <c r="N5356" s="61"/>
      <c r="O5356" s="62"/>
      <c r="P5356" s="125"/>
      <c r="W5356" s="62"/>
      <c r="X5356" s="62"/>
    </row>
    <row r="5357" spans="1:24" s="57" customFormat="1" x14ac:dyDescent="0.25">
      <c r="A5357" s="75"/>
      <c r="D5357" s="58"/>
      <c r="E5357" s="58"/>
      <c r="F5357" s="58"/>
      <c r="G5357" s="58"/>
      <c r="H5357" s="60"/>
      <c r="I5357" s="60"/>
      <c r="J5357" s="60"/>
      <c r="K5357" s="60"/>
      <c r="M5357" s="61"/>
      <c r="N5357" s="61"/>
      <c r="O5357" s="62"/>
      <c r="P5357" s="125"/>
      <c r="W5357" s="62"/>
      <c r="X5357" s="62"/>
    </row>
    <row r="5358" spans="1:24" s="57" customFormat="1" x14ac:dyDescent="0.25">
      <c r="A5358" s="75"/>
      <c r="D5358" s="58"/>
      <c r="E5358" s="58"/>
      <c r="F5358" s="58"/>
      <c r="G5358" s="58"/>
      <c r="H5358" s="60"/>
      <c r="I5358" s="60"/>
      <c r="J5358" s="60"/>
      <c r="K5358" s="60"/>
      <c r="M5358" s="61"/>
      <c r="N5358" s="61"/>
      <c r="O5358" s="62"/>
      <c r="P5358" s="125"/>
      <c r="W5358" s="62"/>
      <c r="X5358" s="62"/>
    </row>
    <row r="5359" spans="1:24" s="57" customFormat="1" x14ac:dyDescent="0.25">
      <c r="A5359" s="75"/>
      <c r="D5359" s="58"/>
      <c r="E5359" s="58"/>
      <c r="F5359" s="58"/>
      <c r="G5359" s="58"/>
      <c r="H5359" s="60"/>
      <c r="I5359" s="60"/>
      <c r="J5359" s="60"/>
      <c r="K5359" s="60"/>
      <c r="M5359" s="61"/>
      <c r="N5359" s="61"/>
      <c r="O5359" s="62"/>
      <c r="P5359" s="125"/>
      <c r="W5359" s="62"/>
      <c r="X5359" s="62"/>
    </row>
    <row r="5360" spans="1:24" s="57" customFormat="1" x14ac:dyDescent="0.25">
      <c r="A5360" s="75"/>
      <c r="D5360" s="58"/>
      <c r="E5360" s="58"/>
      <c r="F5360" s="58"/>
      <c r="G5360" s="58"/>
      <c r="H5360" s="60"/>
      <c r="I5360" s="60"/>
      <c r="J5360" s="60"/>
      <c r="K5360" s="60"/>
      <c r="M5360" s="61"/>
      <c r="N5360" s="61"/>
      <c r="O5360" s="62"/>
      <c r="P5360" s="125"/>
      <c r="W5360" s="62"/>
      <c r="X5360" s="62"/>
    </row>
    <row r="5361" spans="1:24" s="57" customFormat="1" x14ac:dyDescent="0.25">
      <c r="A5361" s="75"/>
      <c r="D5361" s="58"/>
      <c r="E5361" s="58"/>
      <c r="F5361" s="58"/>
      <c r="G5361" s="58"/>
      <c r="H5361" s="60"/>
      <c r="I5361" s="60"/>
      <c r="J5361" s="60"/>
      <c r="K5361" s="60"/>
      <c r="M5361" s="61"/>
      <c r="N5361" s="61"/>
      <c r="O5361" s="62"/>
      <c r="P5361" s="125"/>
      <c r="W5361" s="62"/>
      <c r="X5361" s="62"/>
    </row>
    <row r="5362" spans="1:24" s="57" customFormat="1" x14ac:dyDescent="0.25">
      <c r="A5362" s="75"/>
      <c r="D5362" s="58"/>
      <c r="E5362" s="58"/>
      <c r="F5362" s="58"/>
      <c r="G5362" s="58"/>
      <c r="H5362" s="60"/>
      <c r="I5362" s="60"/>
      <c r="J5362" s="60"/>
      <c r="K5362" s="60"/>
      <c r="M5362" s="61"/>
      <c r="N5362" s="61"/>
      <c r="O5362" s="62"/>
      <c r="P5362" s="125"/>
      <c r="W5362" s="62"/>
      <c r="X5362" s="62"/>
    </row>
    <row r="5363" spans="1:24" s="57" customFormat="1" x14ac:dyDescent="0.25">
      <c r="A5363" s="75"/>
      <c r="D5363" s="58"/>
      <c r="E5363" s="58"/>
      <c r="F5363" s="58"/>
      <c r="G5363" s="58"/>
      <c r="H5363" s="60"/>
      <c r="I5363" s="60"/>
      <c r="J5363" s="60"/>
      <c r="K5363" s="60"/>
      <c r="M5363" s="61"/>
      <c r="N5363" s="61"/>
      <c r="O5363" s="62"/>
      <c r="P5363" s="125"/>
      <c r="W5363" s="62"/>
      <c r="X5363" s="62"/>
    </row>
    <row r="5364" spans="1:24" s="57" customFormat="1" x14ac:dyDescent="0.25">
      <c r="A5364" s="75"/>
      <c r="D5364" s="58"/>
      <c r="E5364" s="58"/>
      <c r="F5364" s="58"/>
      <c r="G5364" s="58"/>
      <c r="H5364" s="60"/>
      <c r="I5364" s="60"/>
      <c r="J5364" s="60"/>
      <c r="K5364" s="60"/>
      <c r="M5364" s="61"/>
      <c r="N5364" s="61"/>
      <c r="O5364" s="62"/>
      <c r="P5364" s="125"/>
      <c r="W5364" s="62"/>
      <c r="X5364" s="62"/>
    </row>
    <row r="5365" spans="1:24" s="57" customFormat="1" x14ac:dyDescent="0.25">
      <c r="A5365" s="75"/>
      <c r="D5365" s="58"/>
      <c r="E5365" s="58"/>
      <c r="F5365" s="58"/>
      <c r="G5365" s="58"/>
      <c r="H5365" s="60"/>
      <c r="I5365" s="60"/>
      <c r="J5365" s="60"/>
      <c r="K5365" s="60"/>
      <c r="M5365" s="61"/>
      <c r="N5365" s="61"/>
      <c r="O5365" s="62"/>
      <c r="P5365" s="125"/>
      <c r="W5365" s="62"/>
      <c r="X5365" s="62"/>
    </row>
    <row r="5366" spans="1:24" s="57" customFormat="1" x14ac:dyDescent="0.25">
      <c r="A5366" s="75"/>
      <c r="D5366" s="58"/>
      <c r="E5366" s="58"/>
      <c r="F5366" s="58"/>
      <c r="G5366" s="58"/>
      <c r="H5366" s="60"/>
      <c r="I5366" s="60"/>
      <c r="J5366" s="60"/>
      <c r="K5366" s="60"/>
      <c r="M5366" s="61"/>
      <c r="N5366" s="61"/>
      <c r="O5366" s="62"/>
      <c r="P5366" s="125"/>
      <c r="W5366" s="62"/>
      <c r="X5366" s="62"/>
    </row>
    <row r="5367" spans="1:24" s="57" customFormat="1" x14ac:dyDescent="0.25">
      <c r="A5367" s="75"/>
      <c r="D5367" s="58"/>
      <c r="E5367" s="58"/>
      <c r="F5367" s="58"/>
      <c r="G5367" s="58"/>
      <c r="H5367" s="60"/>
      <c r="I5367" s="60"/>
      <c r="J5367" s="60"/>
      <c r="K5367" s="60"/>
      <c r="M5367" s="61"/>
      <c r="N5367" s="61"/>
      <c r="O5367" s="62"/>
      <c r="P5367" s="125"/>
      <c r="W5367" s="62"/>
      <c r="X5367" s="62"/>
    </row>
    <row r="5368" spans="1:24" s="57" customFormat="1" x14ac:dyDescent="0.25">
      <c r="A5368" s="75"/>
      <c r="D5368" s="58"/>
      <c r="E5368" s="58"/>
      <c r="F5368" s="58"/>
      <c r="G5368" s="58"/>
      <c r="H5368" s="60"/>
      <c r="I5368" s="60"/>
      <c r="J5368" s="60"/>
      <c r="K5368" s="60"/>
      <c r="M5368" s="61"/>
      <c r="N5368" s="61"/>
      <c r="O5368" s="62"/>
      <c r="P5368" s="125"/>
      <c r="W5368" s="62"/>
      <c r="X5368" s="62"/>
    </row>
    <row r="5369" spans="1:24" s="57" customFormat="1" x14ac:dyDescent="0.25">
      <c r="A5369" s="75"/>
      <c r="D5369" s="58"/>
      <c r="E5369" s="58"/>
      <c r="F5369" s="58"/>
      <c r="G5369" s="58"/>
      <c r="H5369" s="60"/>
      <c r="I5369" s="60"/>
      <c r="J5369" s="60"/>
      <c r="K5369" s="60"/>
      <c r="M5369" s="61"/>
      <c r="N5369" s="61"/>
      <c r="O5369" s="62"/>
      <c r="P5369" s="125"/>
      <c r="W5369" s="62"/>
      <c r="X5369" s="62"/>
    </row>
    <row r="5370" spans="1:24" s="57" customFormat="1" x14ac:dyDescent="0.25">
      <c r="A5370" s="75"/>
      <c r="D5370" s="58"/>
      <c r="E5370" s="58"/>
      <c r="F5370" s="58"/>
      <c r="G5370" s="58"/>
      <c r="H5370" s="60"/>
      <c r="I5370" s="60"/>
      <c r="J5370" s="60"/>
      <c r="K5370" s="60"/>
      <c r="M5370" s="61"/>
      <c r="N5370" s="61"/>
      <c r="O5370" s="62"/>
      <c r="P5370" s="125"/>
      <c r="W5370" s="62"/>
      <c r="X5370" s="62"/>
    </row>
    <row r="5371" spans="1:24" s="57" customFormat="1" x14ac:dyDescent="0.25">
      <c r="A5371" s="75"/>
      <c r="D5371" s="58"/>
      <c r="E5371" s="58"/>
      <c r="F5371" s="58"/>
      <c r="G5371" s="58"/>
      <c r="H5371" s="60"/>
      <c r="I5371" s="60"/>
      <c r="J5371" s="60"/>
      <c r="K5371" s="60"/>
      <c r="M5371" s="61"/>
      <c r="N5371" s="61"/>
      <c r="O5371" s="62"/>
      <c r="P5371" s="125"/>
      <c r="W5371" s="62"/>
      <c r="X5371" s="62"/>
    </row>
    <row r="5372" spans="1:24" s="57" customFormat="1" x14ac:dyDescent="0.25">
      <c r="A5372" s="75"/>
      <c r="D5372" s="58"/>
      <c r="E5372" s="58"/>
      <c r="F5372" s="58"/>
      <c r="G5372" s="58"/>
      <c r="H5372" s="60"/>
      <c r="I5372" s="60"/>
      <c r="J5372" s="60"/>
      <c r="K5372" s="60"/>
      <c r="M5372" s="61"/>
      <c r="N5372" s="61"/>
      <c r="O5372" s="62"/>
      <c r="P5372" s="125"/>
      <c r="W5372" s="62"/>
      <c r="X5372" s="62"/>
    </row>
    <row r="5373" spans="1:24" s="57" customFormat="1" x14ac:dyDescent="0.25">
      <c r="A5373" s="75"/>
      <c r="D5373" s="58"/>
      <c r="E5373" s="58"/>
      <c r="F5373" s="58"/>
      <c r="G5373" s="58"/>
      <c r="H5373" s="60"/>
      <c r="I5373" s="60"/>
      <c r="J5373" s="60"/>
      <c r="K5373" s="60"/>
      <c r="M5373" s="61"/>
      <c r="N5373" s="61"/>
      <c r="O5373" s="62"/>
      <c r="P5373" s="125"/>
      <c r="W5373" s="62"/>
      <c r="X5373" s="62"/>
    </row>
    <row r="5374" spans="1:24" s="57" customFormat="1" x14ac:dyDescent="0.25">
      <c r="A5374" s="75"/>
      <c r="D5374" s="58"/>
      <c r="E5374" s="58"/>
      <c r="F5374" s="58"/>
      <c r="G5374" s="58"/>
      <c r="H5374" s="60"/>
      <c r="I5374" s="60"/>
      <c r="J5374" s="60"/>
      <c r="K5374" s="60"/>
      <c r="M5374" s="61"/>
      <c r="N5374" s="61"/>
      <c r="O5374" s="62"/>
      <c r="P5374" s="125"/>
      <c r="W5374" s="62"/>
      <c r="X5374" s="62"/>
    </row>
    <row r="5375" spans="1:24" s="57" customFormat="1" x14ac:dyDescent="0.25">
      <c r="A5375" s="75"/>
      <c r="D5375" s="58"/>
      <c r="E5375" s="58"/>
      <c r="F5375" s="58"/>
      <c r="G5375" s="58"/>
      <c r="H5375" s="60"/>
      <c r="I5375" s="60"/>
      <c r="J5375" s="60"/>
      <c r="K5375" s="60"/>
      <c r="M5375" s="61"/>
      <c r="N5375" s="61"/>
      <c r="O5375" s="62"/>
      <c r="P5375" s="125"/>
      <c r="W5375" s="62"/>
      <c r="X5375" s="62"/>
    </row>
    <row r="5376" spans="1:24" s="57" customFormat="1" x14ac:dyDescent="0.25">
      <c r="A5376" s="75"/>
      <c r="D5376" s="58"/>
      <c r="E5376" s="58"/>
      <c r="F5376" s="58"/>
      <c r="G5376" s="58"/>
      <c r="H5376" s="60"/>
      <c r="I5376" s="60"/>
      <c r="J5376" s="60"/>
      <c r="K5376" s="60"/>
      <c r="M5376" s="61"/>
      <c r="N5376" s="61"/>
      <c r="O5376" s="62"/>
      <c r="P5376" s="125"/>
      <c r="W5376" s="62"/>
      <c r="X5376" s="62"/>
    </row>
    <row r="5377" spans="1:24" s="57" customFormat="1" x14ac:dyDescent="0.25">
      <c r="A5377" s="75"/>
      <c r="D5377" s="58"/>
      <c r="E5377" s="58"/>
      <c r="F5377" s="58"/>
      <c r="G5377" s="58"/>
      <c r="H5377" s="60"/>
      <c r="I5377" s="60"/>
      <c r="J5377" s="60"/>
      <c r="K5377" s="60"/>
      <c r="M5377" s="61"/>
      <c r="N5377" s="61"/>
      <c r="O5377" s="62"/>
      <c r="P5377" s="125"/>
      <c r="W5377" s="62"/>
      <c r="X5377" s="62"/>
    </row>
    <row r="5378" spans="1:24" s="57" customFormat="1" x14ac:dyDescent="0.25">
      <c r="A5378" s="75"/>
      <c r="D5378" s="58"/>
      <c r="E5378" s="58"/>
      <c r="F5378" s="58"/>
      <c r="G5378" s="58"/>
      <c r="H5378" s="60"/>
      <c r="I5378" s="60"/>
      <c r="J5378" s="60"/>
      <c r="K5378" s="60"/>
      <c r="M5378" s="61"/>
      <c r="N5378" s="61"/>
      <c r="O5378" s="62"/>
      <c r="P5378" s="125"/>
      <c r="W5378" s="62"/>
      <c r="X5378" s="62"/>
    </row>
    <row r="5379" spans="1:24" s="57" customFormat="1" x14ac:dyDescent="0.25">
      <c r="A5379" s="75"/>
      <c r="D5379" s="58"/>
      <c r="E5379" s="58"/>
      <c r="F5379" s="58"/>
      <c r="G5379" s="58"/>
      <c r="H5379" s="60"/>
      <c r="I5379" s="60"/>
      <c r="J5379" s="60"/>
      <c r="K5379" s="60"/>
      <c r="M5379" s="61"/>
      <c r="N5379" s="61"/>
      <c r="O5379" s="62"/>
      <c r="P5379" s="125"/>
      <c r="W5379" s="62"/>
      <c r="X5379" s="62"/>
    </row>
    <row r="5380" spans="1:24" s="57" customFormat="1" x14ac:dyDescent="0.25">
      <c r="A5380" s="75"/>
      <c r="D5380" s="58"/>
      <c r="E5380" s="58"/>
      <c r="F5380" s="58"/>
      <c r="G5380" s="58"/>
      <c r="H5380" s="60"/>
      <c r="I5380" s="60"/>
      <c r="J5380" s="60"/>
      <c r="K5380" s="60"/>
      <c r="M5380" s="61"/>
      <c r="N5380" s="61"/>
      <c r="O5380" s="62"/>
      <c r="P5380" s="125"/>
      <c r="W5380" s="62"/>
      <c r="X5380" s="62"/>
    </row>
    <row r="5381" spans="1:24" s="57" customFormat="1" x14ac:dyDescent="0.25">
      <c r="A5381" s="75"/>
      <c r="D5381" s="58"/>
      <c r="E5381" s="58"/>
      <c r="F5381" s="58"/>
      <c r="G5381" s="58"/>
      <c r="H5381" s="60"/>
      <c r="I5381" s="60"/>
      <c r="J5381" s="60"/>
      <c r="K5381" s="60"/>
      <c r="M5381" s="61"/>
      <c r="N5381" s="61"/>
      <c r="O5381" s="62"/>
      <c r="P5381" s="125"/>
      <c r="W5381" s="62"/>
      <c r="X5381" s="62"/>
    </row>
    <row r="5382" spans="1:24" s="57" customFormat="1" x14ac:dyDescent="0.25">
      <c r="A5382" s="75"/>
      <c r="D5382" s="58"/>
      <c r="E5382" s="58"/>
      <c r="F5382" s="58"/>
      <c r="G5382" s="58"/>
      <c r="H5382" s="60"/>
      <c r="I5382" s="60"/>
      <c r="J5382" s="60"/>
      <c r="K5382" s="60"/>
      <c r="M5382" s="61"/>
      <c r="N5382" s="61"/>
      <c r="O5382" s="62"/>
      <c r="P5382" s="125"/>
      <c r="W5382" s="62"/>
      <c r="X5382" s="62"/>
    </row>
    <row r="5383" spans="1:24" s="57" customFormat="1" x14ac:dyDescent="0.25">
      <c r="A5383" s="75"/>
      <c r="D5383" s="58"/>
      <c r="E5383" s="58"/>
      <c r="F5383" s="58"/>
      <c r="G5383" s="58"/>
      <c r="H5383" s="60"/>
      <c r="I5383" s="60"/>
      <c r="J5383" s="60"/>
      <c r="K5383" s="60"/>
      <c r="M5383" s="61"/>
      <c r="N5383" s="61"/>
      <c r="O5383" s="62"/>
      <c r="P5383" s="125"/>
      <c r="W5383" s="62"/>
      <c r="X5383" s="62"/>
    </row>
    <row r="5384" spans="1:24" s="57" customFormat="1" x14ac:dyDescent="0.25">
      <c r="A5384" s="75"/>
      <c r="D5384" s="58"/>
      <c r="E5384" s="58"/>
      <c r="F5384" s="58"/>
      <c r="G5384" s="58"/>
      <c r="H5384" s="60"/>
      <c r="I5384" s="60"/>
      <c r="J5384" s="60"/>
      <c r="K5384" s="60"/>
      <c r="M5384" s="61"/>
      <c r="N5384" s="61"/>
      <c r="O5384" s="62"/>
      <c r="P5384" s="125"/>
      <c r="W5384" s="62"/>
      <c r="X5384" s="62"/>
    </row>
    <row r="5385" spans="1:24" s="57" customFormat="1" x14ac:dyDescent="0.25">
      <c r="A5385" s="75"/>
      <c r="D5385" s="58"/>
      <c r="E5385" s="58"/>
      <c r="F5385" s="58"/>
      <c r="G5385" s="58"/>
      <c r="H5385" s="60"/>
      <c r="I5385" s="60"/>
      <c r="J5385" s="60"/>
      <c r="K5385" s="60"/>
      <c r="M5385" s="61"/>
      <c r="N5385" s="61"/>
      <c r="O5385" s="62"/>
      <c r="P5385" s="125"/>
      <c r="W5385" s="62"/>
      <c r="X5385" s="62"/>
    </row>
    <row r="5386" spans="1:24" s="57" customFormat="1" x14ac:dyDescent="0.25">
      <c r="A5386" s="75"/>
      <c r="D5386" s="58"/>
      <c r="E5386" s="58"/>
      <c r="F5386" s="58"/>
      <c r="G5386" s="58"/>
      <c r="H5386" s="60"/>
      <c r="I5386" s="60"/>
      <c r="J5386" s="60"/>
      <c r="K5386" s="60"/>
      <c r="M5386" s="61"/>
      <c r="N5386" s="61"/>
      <c r="O5386" s="62"/>
      <c r="P5386" s="125"/>
      <c r="W5386" s="62"/>
      <c r="X5386" s="62"/>
    </row>
    <row r="5387" spans="1:24" s="57" customFormat="1" x14ac:dyDescent="0.25">
      <c r="A5387" s="75"/>
      <c r="D5387" s="58"/>
      <c r="E5387" s="58"/>
      <c r="F5387" s="58"/>
      <c r="G5387" s="58"/>
      <c r="H5387" s="60"/>
      <c r="I5387" s="60"/>
      <c r="J5387" s="60"/>
      <c r="K5387" s="60"/>
      <c r="M5387" s="61"/>
      <c r="N5387" s="61"/>
      <c r="O5387" s="62"/>
      <c r="P5387" s="125"/>
      <c r="W5387" s="62"/>
      <c r="X5387" s="62"/>
    </row>
    <row r="5388" spans="1:24" s="57" customFormat="1" x14ac:dyDescent="0.25">
      <c r="A5388" s="75"/>
      <c r="D5388" s="58"/>
      <c r="E5388" s="58"/>
      <c r="F5388" s="58"/>
      <c r="G5388" s="58"/>
      <c r="H5388" s="60"/>
      <c r="I5388" s="60"/>
      <c r="J5388" s="60"/>
      <c r="K5388" s="60"/>
      <c r="M5388" s="61"/>
      <c r="N5388" s="61"/>
      <c r="O5388" s="62"/>
      <c r="P5388" s="125"/>
      <c r="W5388" s="62"/>
      <c r="X5388" s="62"/>
    </row>
    <row r="5389" spans="1:24" s="57" customFormat="1" x14ac:dyDescent="0.25">
      <c r="A5389" s="75"/>
      <c r="D5389" s="58"/>
      <c r="E5389" s="58"/>
      <c r="F5389" s="58"/>
      <c r="G5389" s="58"/>
      <c r="H5389" s="60"/>
      <c r="I5389" s="60"/>
      <c r="J5389" s="60"/>
      <c r="K5389" s="60"/>
      <c r="M5389" s="61"/>
      <c r="N5389" s="61"/>
      <c r="O5389" s="62"/>
      <c r="P5389" s="125"/>
      <c r="W5389" s="62"/>
      <c r="X5389" s="62"/>
    </row>
    <row r="5390" spans="1:24" s="57" customFormat="1" x14ac:dyDescent="0.25">
      <c r="A5390" s="75"/>
      <c r="D5390" s="58"/>
      <c r="E5390" s="58"/>
      <c r="F5390" s="58"/>
      <c r="G5390" s="58"/>
      <c r="H5390" s="60"/>
      <c r="I5390" s="60"/>
      <c r="J5390" s="60"/>
      <c r="K5390" s="60"/>
      <c r="M5390" s="61"/>
      <c r="N5390" s="61"/>
      <c r="O5390" s="62"/>
      <c r="P5390" s="125"/>
      <c r="W5390" s="62"/>
      <c r="X5390" s="62"/>
    </row>
    <row r="5391" spans="1:24" s="57" customFormat="1" x14ac:dyDescent="0.25">
      <c r="A5391" s="75"/>
      <c r="D5391" s="58"/>
      <c r="E5391" s="58"/>
      <c r="F5391" s="58"/>
      <c r="G5391" s="58"/>
      <c r="H5391" s="60"/>
      <c r="I5391" s="60"/>
      <c r="J5391" s="60"/>
      <c r="K5391" s="60"/>
      <c r="M5391" s="61"/>
      <c r="N5391" s="61"/>
      <c r="O5391" s="62"/>
      <c r="P5391" s="125"/>
      <c r="W5391" s="62"/>
      <c r="X5391" s="62"/>
    </row>
    <row r="5392" spans="1:24" s="57" customFormat="1" x14ac:dyDescent="0.25">
      <c r="A5392" s="75"/>
      <c r="D5392" s="58"/>
      <c r="E5392" s="58"/>
      <c r="F5392" s="58"/>
      <c r="G5392" s="58"/>
      <c r="H5392" s="60"/>
      <c r="I5392" s="60"/>
      <c r="J5392" s="60"/>
      <c r="K5392" s="60"/>
      <c r="M5392" s="61"/>
      <c r="N5392" s="61"/>
      <c r="O5392" s="62"/>
      <c r="P5392" s="125"/>
      <c r="W5392" s="62"/>
      <c r="X5392" s="62"/>
    </row>
    <row r="5393" spans="1:24" s="57" customFormat="1" x14ac:dyDescent="0.25">
      <c r="A5393" s="75"/>
      <c r="D5393" s="58"/>
      <c r="E5393" s="58"/>
      <c r="F5393" s="58"/>
      <c r="G5393" s="58"/>
      <c r="H5393" s="60"/>
      <c r="I5393" s="60"/>
      <c r="J5393" s="60"/>
      <c r="K5393" s="60"/>
      <c r="M5393" s="61"/>
      <c r="N5393" s="61"/>
      <c r="O5393" s="62"/>
      <c r="P5393" s="125"/>
      <c r="W5393" s="62"/>
      <c r="X5393" s="62"/>
    </row>
    <row r="5394" spans="1:24" s="57" customFormat="1" x14ac:dyDescent="0.25">
      <c r="A5394" s="75"/>
      <c r="D5394" s="58"/>
      <c r="E5394" s="58"/>
      <c r="F5394" s="58"/>
      <c r="G5394" s="58"/>
      <c r="H5394" s="60"/>
      <c r="I5394" s="60"/>
      <c r="J5394" s="60"/>
      <c r="K5394" s="60"/>
      <c r="M5394" s="61"/>
      <c r="N5394" s="61"/>
      <c r="O5394" s="62"/>
      <c r="P5394" s="125"/>
      <c r="W5394" s="62"/>
      <c r="X5394" s="62"/>
    </row>
    <row r="5395" spans="1:24" s="57" customFormat="1" x14ac:dyDescent="0.25">
      <c r="A5395" s="75"/>
      <c r="D5395" s="58"/>
      <c r="E5395" s="58"/>
      <c r="F5395" s="58"/>
      <c r="G5395" s="58"/>
      <c r="H5395" s="60"/>
      <c r="I5395" s="60"/>
      <c r="J5395" s="60"/>
      <c r="K5395" s="60"/>
      <c r="M5395" s="61"/>
      <c r="N5395" s="61"/>
      <c r="O5395" s="62"/>
      <c r="P5395" s="125"/>
      <c r="W5395" s="62"/>
      <c r="X5395" s="62"/>
    </row>
    <row r="5396" spans="1:24" s="57" customFormat="1" x14ac:dyDescent="0.25">
      <c r="A5396" s="75"/>
      <c r="D5396" s="58"/>
      <c r="E5396" s="58"/>
      <c r="F5396" s="58"/>
      <c r="G5396" s="58"/>
      <c r="H5396" s="60"/>
      <c r="I5396" s="60"/>
      <c r="J5396" s="60"/>
      <c r="K5396" s="60"/>
      <c r="M5396" s="61"/>
      <c r="N5396" s="61"/>
      <c r="O5396" s="62"/>
      <c r="P5396" s="125"/>
      <c r="W5396" s="62"/>
      <c r="X5396" s="62"/>
    </row>
    <row r="5397" spans="1:24" s="57" customFormat="1" x14ac:dyDescent="0.25">
      <c r="A5397" s="75"/>
      <c r="D5397" s="58"/>
      <c r="E5397" s="58"/>
      <c r="F5397" s="58"/>
      <c r="G5397" s="58"/>
      <c r="H5397" s="60"/>
      <c r="I5397" s="60"/>
      <c r="J5397" s="60"/>
      <c r="K5397" s="60"/>
      <c r="M5397" s="61"/>
      <c r="N5397" s="61"/>
      <c r="O5397" s="62"/>
      <c r="P5397" s="125"/>
      <c r="W5397" s="62"/>
      <c r="X5397" s="62"/>
    </row>
    <row r="5398" spans="1:24" s="57" customFormat="1" x14ac:dyDescent="0.25">
      <c r="A5398" s="75"/>
      <c r="D5398" s="58"/>
      <c r="E5398" s="58"/>
      <c r="F5398" s="58"/>
      <c r="G5398" s="58"/>
      <c r="H5398" s="60"/>
      <c r="I5398" s="60"/>
      <c r="J5398" s="60"/>
      <c r="K5398" s="60"/>
      <c r="M5398" s="61"/>
      <c r="N5398" s="61"/>
      <c r="O5398" s="62"/>
      <c r="P5398" s="125"/>
      <c r="W5398" s="62"/>
      <c r="X5398" s="62"/>
    </row>
    <row r="5399" spans="1:24" s="57" customFormat="1" x14ac:dyDescent="0.25">
      <c r="A5399" s="75"/>
      <c r="D5399" s="58"/>
      <c r="E5399" s="58"/>
      <c r="F5399" s="58"/>
      <c r="G5399" s="58"/>
      <c r="H5399" s="60"/>
      <c r="I5399" s="60"/>
      <c r="J5399" s="60"/>
      <c r="K5399" s="60"/>
      <c r="M5399" s="61"/>
      <c r="N5399" s="61"/>
      <c r="O5399" s="62"/>
      <c r="P5399" s="125"/>
      <c r="W5399" s="62"/>
      <c r="X5399" s="62"/>
    </row>
    <row r="5400" spans="1:24" s="57" customFormat="1" x14ac:dyDescent="0.25">
      <c r="A5400" s="75"/>
      <c r="D5400" s="58"/>
      <c r="E5400" s="58"/>
      <c r="F5400" s="58"/>
      <c r="G5400" s="58"/>
      <c r="H5400" s="60"/>
      <c r="I5400" s="60"/>
      <c r="J5400" s="60"/>
      <c r="K5400" s="60"/>
      <c r="M5400" s="61"/>
      <c r="N5400" s="61"/>
      <c r="O5400" s="62"/>
      <c r="P5400" s="125"/>
      <c r="W5400" s="62"/>
      <c r="X5400" s="62"/>
    </row>
    <row r="5401" spans="1:24" s="57" customFormat="1" x14ac:dyDescent="0.25">
      <c r="A5401" s="75"/>
      <c r="D5401" s="58"/>
      <c r="E5401" s="58"/>
      <c r="F5401" s="58"/>
      <c r="G5401" s="58"/>
      <c r="H5401" s="60"/>
      <c r="I5401" s="60"/>
      <c r="J5401" s="60"/>
      <c r="K5401" s="60"/>
      <c r="M5401" s="61"/>
      <c r="N5401" s="61"/>
      <c r="O5401" s="62"/>
      <c r="P5401" s="125"/>
      <c r="W5401" s="62"/>
      <c r="X5401" s="62"/>
    </row>
    <row r="5402" spans="1:24" s="57" customFormat="1" x14ac:dyDescent="0.25">
      <c r="A5402" s="75"/>
      <c r="D5402" s="58"/>
      <c r="E5402" s="58"/>
      <c r="F5402" s="58"/>
      <c r="G5402" s="58"/>
      <c r="H5402" s="60"/>
      <c r="I5402" s="60"/>
      <c r="J5402" s="60"/>
      <c r="K5402" s="60"/>
      <c r="M5402" s="61"/>
      <c r="N5402" s="61"/>
      <c r="O5402" s="62"/>
      <c r="P5402" s="125"/>
      <c r="W5402" s="62"/>
      <c r="X5402" s="62"/>
    </row>
    <row r="5403" spans="1:24" s="57" customFormat="1" x14ac:dyDescent="0.25">
      <c r="A5403" s="75"/>
      <c r="D5403" s="58"/>
      <c r="E5403" s="58"/>
      <c r="F5403" s="58"/>
      <c r="G5403" s="58"/>
      <c r="H5403" s="60"/>
      <c r="I5403" s="60"/>
      <c r="J5403" s="60"/>
      <c r="K5403" s="60"/>
      <c r="M5403" s="61"/>
      <c r="N5403" s="61"/>
      <c r="O5403" s="62"/>
      <c r="P5403" s="125"/>
      <c r="W5403" s="62"/>
      <c r="X5403" s="62"/>
    </row>
    <row r="5404" spans="1:24" s="57" customFormat="1" x14ac:dyDescent="0.25">
      <c r="A5404" s="75"/>
      <c r="D5404" s="58"/>
      <c r="E5404" s="58"/>
      <c r="F5404" s="58"/>
      <c r="G5404" s="58"/>
      <c r="H5404" s="60"/>
      <c r="I5404" s="60"/>
      <c r="J5404" s="60"/>
      <c r="K5404" s="60"/>
      <c r="M5404" s="61"/>
      <c r="N5404" s="61"/>
      <c r="O5404" s="62"/>
      <c r="P5404" s="125"/>
      <c r="W5404" s="62"/>
      <c r="X5404" s="62"/>
    </row>
    <row r="5405" spans="1:24" s="57" customFormat="1" x14ac:dyDescent="0.25">
      <c r="A5405" s="75"/>
      <c r="D5405" s="58"/>
      <c r="E5405" s="58"/>
      <c r="F5405" s="58"/>
      <c r="G5405" s="58"/>
      <c r="H5405" s="60"/>
      <c r="I5405" s="60"/>
      <c r="J5405" s="60"/>
      <c r="K5405" s="60"/>
      <c r="M5405" s="61"/>
      <c r="N5405" s="61"/>
      <c r="O5405" s="62"/>
      <c r="P5405" s="125"/>
      <c r="W5405" s="62"/>
      <c r="X5405" s="62"/>
    </row>
    <row r="5406" spans="1:24" s="57" customFormat="1" x14ac:dyDescent="0.25">
      <c r="A5406" s="75"/>
      <c r="D5406" s="58"/>
      <c r="E5406" s="58"/>
      <c r="F5406" s="58"/>
      <c r="G5406" s="58"/>
      <c r="H5406" s="60"/>
      <c r="I5406" s="60"/>
      <c r="J5406" s="60"/>
      <c r="K5406" s="60"/>
      <c r="M5406" s="61"/>
      <c r="N5406" s="61"/>
      <c r="O5406" s="62"/>
      <c r="P5406" s="125"/>
      <c r="W5406" s="62"/>
      <c r="X5406" s="62"/>
    </row>
    <row r="5407" spans="1:24" s="57" customFormat="1" x14ac:dyDescent="0.25">
      <c r="A5407" s="75"/>
      <c r="D5407" s="58"/>
      <c r="E5407" s="58"/>
      <c r="F5407" s="58"/>
      <c r="G5407" s="58"/>
      <c r="H5407" s="60"/>
      <c r="I5407" s="60"/>
      <c r="J5407" s="60"/>
      <c r="K5407" s="60"/>
      <c r="M5407" s="61"/>
      <c r="N5407" s="61"/>
      <c r="O5407" s="62"/>
      <c r="P5407" s="125"/>
      <c r="W5407" s="62"/>
      <c r="X5407" s="62"/>
    </row>
    <row r="5408" spans="1:24" s="57" customFormat="1" x14ac:dyDescent="0.25">
      <c r="A5408" s="75"/>
      <c r="D5408" s="58"/>
      <c r="E5408" s="58"/>
      <c r="F5408" s="58"/>
      <c r="G5408" s="58"/>
      <c r="H5408" s="60"/>
      <c r="I5408" s="60"/>
      <c r="J5408" s="60"/>
      <c r="K5408" s="60"/>
      <c r="M5408" s="61"/>
      <c r="N5408" s="61"/>
      <c r="O5408" s="62"/>
      <c r="P5408" s="125"/>
      <c r="W5408" s="62"/>
      <c r="X5408" s="62"/>
    </row>
    <row r="5409" spans="1:24" s="57" customFormat="1" x14ac:dyDescent="0.25">
      <c r="A5409" s="75"/>
      <c r="D5409" s="58"/>
      <c r="E5409" s="58"/>
      <c r="F5409" s="58"/>
      <c r="G5409" s="58"/>
      <c r="H5409" s="60"/>
      <c r="I5409" s="60"/>
      <c r="J5409" s="60"/>
      <c r="K5409" s="60"/>
      <c r="M5409" s="61"/>
      <c r="N5409" s="61"/>
      <c r="O5409" s="62"/>
      <c r="P5409" s="125"/>
      <c r="W5409" s="62"/>
      <c r="X5409" s="62"/>
    </row>
    <row r="5410" spans="1:24" s="57" customFormat="1" x14ac:dyDescent="0.25">
      <c r="A5410" s="75"/>
      <c r="D5410" s="58"/>
      <c r="E5410" s="58"/>
      <c r="F5410" s="58"/>
      <c r="G5410" s="58"/>
      <c r="H5410" s="60"/>
      <c r="I5410" s="60"/>
      <c r="J5410" s="60"/>
      <c r="K5410" s="60"/>
      <c r="M5410" s="61"/>
      <c r="N5410" s="61"/>
      <c r="O5410" s="62"/>
      <c r="P5410" s="125"/>
      <c r="W5410" s="62"/>
      <c r="X5410" s="62"/>
    </row>
    <row r="5411" spans="1:24" s="57" customFormat="1" x14ac:dyDescent="0.25">
      <c r="A5411" s="75"/>
      <c r="D5411" s="58"/>
      <c r="E5411" s="58"/>
      <c r="F5411" s="58"/>
      <c r="G5411" s="58"/>
      <c r="H5411" s="60"/>
      <c r="I5411" s="60"/>
      <c r="J5411" s="60"/>
      <c r="K5411" s="60"/>
      <c r="M5411" s="61"/>
      <c r="N5411" s="61"/>
      <c r="O5411" s="62"/>
      <c r="P5411" s="125"/>
      <c r="W5411" s="62"/>
      <c r="X5411" s="62"/>
    </row>
    <row r="5412" spans="1:24" s="57" customFormat="1" x14ac:dyDescent="0.25">
      <c r="A5412" s="75"/>
      <c r="D5412" s="58"/>
      <c r="E5412" s="58"/>
      <c r="F5412" s="58"/>
      <c r="G5412" s="58"/>
      <c r="H5412" s="60"/>
      <c r="I5412" s="60"/>
      <c r="J5412" s="60"/>
      <c r="K5412" s="60"/>
      <c r="M5412" s="61"/>
      <c r="N5412" s="61"/>
      <c r="O5412" s="62"/>
      <c r="P5412" s="125"/>
      <c r="W5412" s="62"/>
      <c r="X5412" s="62"/>
    </row>
    <row r="5413" spans="1:24" s="57" customFormat="1" x14ac:dyDescent="0.25">
      <c r="A5413" s="75"/>
      <c r="D5413" s="58"/>
      <c r="E5413" s="58"/>
      <c r="F5413" s="58"/>
      <c r="G5413" s="58"/>
      <c r="H5413" s="60"/>
      <c r="I5413" s="60"/>
      <c r="J5413" s="60"/>
      <c r="K5413" s="60"/>
      <c r="M5413" s="61"/>
      <c r="N5413" s="61"/>
      <c r="O5413" s="62"/>
      <c r="P5413" s="125"/>
      <c r="W5413" s="62"/>
      <c r="X5413" s="62"/>
    </row>
    <row r="5414" spans="1:24" s="57" customFormat="1" x14ac:dyDescent="0.25">
      <c r="A5414" s="75"/>
      <c r="D5414" s="58"/>
      <c r="E5414" s="58"/>
      <c r="F5414" s="58"/>
      <c r="G5414" s="58"/>
      <c r="H5414" s="60"/>
      <c r="I5414" s="60"/>
      <c r="J5414" s="60"/>
      <c r="K5414" s="60"/>
      <c r="M5414" s="61"/>
      <c r="N5414" s="61"/>
      <c r="O5414" s="62"/>
      <c r="P5414" s="125"/>
      <c r="W5414" s="62"/>
      <c r="X5414" s="62"/>
    </row>
    <row r="5415" spans="1:24" s="57" customFormat="1" x14ac:dyDescent="0.25">
      <c r="A5415" s="75"/>
      <c r="D5415" s="58"/>
      <c r="E5415" s="58"/>
      <c r="F5415" s="58"/>
      <c r="G5415" s="58"/>
      <c r="H5415" s="60"/>
      <c r="I5415" s="60"/>
      <c r="J5415" s="60"/>
      <c r="K5415" s="60"/>
      <c r="M5415" s="61"/>
      <c r="N5415" s="61"/>
      <c r="O5415" s="62"/>
      <c r="P5415" s="125"/>
      <c r="W5415" s="62"/>
      <c r="X5415" s="62"/>
    </row>
    <row r="5416" spans="1:24" s="57" customFormat="1" x14ac:dyDescent="0.25">
      <c r="A5416" s="75"/>
      <c r="D5416" s="58"/>
      <c r="E5416" s="58"/>
      <c r="F5416" s="58"/>
      <c r="G5416" s="58"/>
      <c r="H5416" s="60"/>
      <c r="I5416" s="60"/>
      <c r="J5416" s="60"/>
      <c r="K5416" s="60"/>
      <c r="M5416" s="61"/>
      <c r="N5416" s="61"/>
      <c r="O5416" s="62"/>
      <c r="P5416" s="125"/>
      <c r="W5416" s="62"/>
      <c r="X5416" s="62"/>
    </row>
    <row r="5417" spans="1:24" s="57" customFormat="1" x14ac:dyDescent="0.25">
      <c r="A5417" s="75"/>
      <c r="D5417" s="58"/>
      <c r="E5417" s="58"/>
      <c r="F5417" s="58"/>
      <c r="G5417" s="58"/>
      <c r="H5417" s="60"/>
      <c r="I5417" s="60"/>
      <c r="J5417" s="60"/>
      <c r="K5417" s="60"/>
      <c r="M5417" s="61"/>
      <c r="N5417" s="61"/>
      <c r="O5417" s="62"/>
      <c r="P5417" s="125"/>
      <c r="W5417" s="62"/>
      <c r="X5417" s="62"/>
    </row>
    <row r="5418" spans="1:24" s="57" customFormat="1" x14ac:dyDescent="0.25">
      <c r="A5418" s="75"/>
      <c r="D5418" s="58"/>
      <c r="E5418" s="58"/>
      <c r="F5418" s="58"/>
      <c r="G5418" s="58"/>
      <c r="H5418" s="60"/>
      <c r="I5418" s="60"/>
      <c r="J5418" s="60"/>
      <c r="K5418" s="60"/>
      <c r="M5418" s="61"/>
      <c r="N5418" s="61"/>
      <c r="O5418" s="62"/>
      <c r="P5418" s="125"/>
      <c r="W5418" s="62"/>
      <c r="X5418" s="62"/>
    </row>
    <row r="5419" spans="1:24" s="57" customFormat="1" x14ac:dyDescent="0.25">
      <c r="A5419" s="75"/>
      <c r="D5419" s="58"/>
      <c r="E5419" s="58"/>
      <c r="F5419" s="58"/>
      <c r="G5419" s="58"/>
      <c r="H5419" s="60"/>
      <c r="I5419" s="60"/>
      <c r="J5419" s="60"/>
      <c r="K5419" s="60"/>
      <c r="M5419" s="61"/>
      <c r="N5419" s="61"/>
      <c r="O5419" s="62"/>
      <c r="P5419" s="125"/>
      <c r="W5419" s="62"/>
      <c r="X5419" s="62"/>
    </row>
    <row r="5420" spans="1:24" s="57" customFormat="1" x14ac:dyDescent="0.25">
      <c r="A5420" s="75"/>
      <c r="D5420" s="58"/>
      <c r="E5420" s="58"/>
      <c r="F5420" s="58"/>
      <c r="G5420" s="58"/>
      <c r="H5420" s="60"/>
      <c r="I5420" s="60"/>
      <c r="J5420" s="60"/>
      <c r="K5420" s="60"/>
      <c r="M5420" s="61"/>
      <c r="N5420" s="61"/>
      <c r="O5420" s="62"/>
      <c r="P5420" s="125"/>
      <c r="W5420" s="62"/>
      <c r="X5420" s="62"/>
    </row>
    <row r="5421" spans="1:24" s="57" customFormat="1" x14ac:dyDescent="0.25">
      <c r="A5421" s="75"/>
      <c r="D5421" s="58"/>
      <c r="E5421" s="58"/>
      <c r="F5421" s="58"/>
      <c r="G5421" s="58"/>
      <c r="H5421" s="60"/>
      <c r="I5421" s="60"/>
      <c r="J5421" s="60"/>
      <c r="K5421" s="60"/>
      <c r="M5421" s="61"/>
      <c r="N5421" s="61"/>
      <c r="O5421" s="62"/>
      <c r="P5421" s="125"/>
      <c r="W5421" s="62"/>
      <c r="X5421" s="62"/>
    </row>
    <row r="5422" spans="1:24" s="57" customFormat="1" x14ac:dyDescent="0.25">
      <c r="A5422" s="75"/>
      <c r="D5422" s="58"/>
      <c r="E5422" s="58"/>
      <c r="F5422" s="58"/>
      <c r="G5422" s="58"/>
      <c r="H5422" s="60"/>
      <c r="I5422" s="60"/>
      <c r="J5422" s="60"/>
      <c r="K5422" s="60"/>
      <c r="M5422" s="61"/>
      <c r="N5422" s="61"/>
      <c r="O5422" s="62"/>
      <c r="P5422" s="125"/>
      <c r="W5422" s="62"/>
      <c r="X5422" s="62"/>
    </row>
    <row r="5423" spans="1:24" s="57" customFormat="1" x14ac:dyDescent="0.25">
      <c r="A5423" s="75"/>
      <c r="D5423" s="58"/>
      <c r="E5423" s="58"/>
      <c r="F5423" s="58"/>
      <c r="G5423" s="58"/>
      <c r="H5423" s="60"/>
      <c r="I5423" s="60"/>
      <c r="J5423" s="60"/>
      <c r="K5423" s="60"/>
      <c r="M5423" s="61"/>
      <c r="N5423" s="61"/>
      <c r="O5423" s="62"/>
      <c r="P5423" s="125"/>
      <c r="W5423" s="62"/>
      <c r="X5423" s="62"/>
    </row>
    <row r="5424" spans="1:24" s="57" customFormat="1" x14ac:dyDescent="0.25">
      <c r="A5424" s="75"/>
      <c r="D5424" s="58"/>
      <c r="E5424" s="58"/>
      <c r="F5424" s="58"/>
      <c r="G5424" s="58"/>
      <c r="H5424" s="60"/>
      <c r="I5424" s="60"/>
      <c r="J5424" s="60"/>
      <c r="K5424" s="60"/>
      <c r="M5424" s="61"/>
      <c r="N5424" s="61"/>
      <c r="O5424" s="62"/>
      <c r="P5424" s="125"/>
      <c r="W5424" s="62"/>
      <c r="X5424" s="62"/>
    </row>
    <row r="5425" spans="1:24" s="57" customFormat="1" x14ac:dyDescent="0.25">
      <c r="A5425" s="75"/>
      <c r="D5425" s="58"/>
      <c r="E5425" s="58"/>
      <c r="F5425" s="58"/>
      <c r="G5425" s="58"/>
      <c r="H5425" s="60"/>
      <c r="I5425" s="60"/>
      <c r="J5425" s="60"/>
      <c r="K5425" s="60"/>
      <c r="M5425" s="61"/>
      <c r="N5425" s="61"/>
      <c r="O5425" s="62"/>
      <c r="P5425" s="125"/>
      <c r="W5425" s="62"/>
      <c r="X5425" s="62"/>
    </row>
    <row r="5426" spans="1:24" s="57" customFormat="1" x14ac:dyDescent="0.25">
      <c r="A5426" s="75"/>
      <c r="D5426" s="58"/>
      <c r="E5426" s="58"/>
      <c r="F5426" s="58"/>
      <c r="G5426" s="58"/>
      <c r="H5426" s="60"/>
      <c r="I5426" s="60"/>
      <c r="J5426" s="60"/>
      <c r="K5426" s="60"/>
      <c r="M5426" s="61"/>
      <c r="N5426" s="61"/>
      <c r="O5426" s="62"/>
      <c r="P5426" s="125"/>
      <c r="W5426" s="62"/>
      <c r="X5426" s="62"/>
    </row>
    <row r="5427" spans="1:24" s="57" customFormat="1" x14ac:dyDescent="0.25">
      <c r="A5427" s="75"/>
      <c r="D5427" s="58"/>
      <c r="E5427" s="58"/>
      <c r="F5427" s="58"/>
      <c r="G5427" s="58"/>
      <c r="H5427" s="60"/>
      <c r="I5427" s="60"/>
      <c r="J5427" s="60"/>
      <c r="K5427" s="60"/>
      <c r="M5427" s="61"/>
      <c r="N5427" s="61"/>
      <c r="O5427" s="62"/>
      <c r="P5427" s="125"/>
      <c r="W5427" s="62"/>
      <c r="X5427" s="62"/>
    </row>
    <row r="5428" spans="1:24" s="57" customFormat="1" x14ac:dyDescent="0.25">
      <c r="A5428" s="75"/>
      <c r="D5428" s="58"/>
      <c r="E5428" s="58"/>
      <c r="F5428" s="58"/>
      <c r="G5428" s="58"/>
      <c r="H5428" s="60"/>
      <c r="I5428" s="60"/>
      <c r="J5428" s="60"/>
      <c r="K5428" s="60"/>
      <c r="M5428" s="61"/>
      <c r="N5428" s="61"/>
      <c r="O5428" s="62"/>
      <c r="P5428" s="125"/>
      <c r="W5428" s="62"/>
      <c r="X5428" s="62"/>
    </row>
    <row r="5429" spans="1:24" s="57" customFormat="1" x14ac:dyDescent="0.25">
      <c r="A5429" s="75"/>
      <c r="D5429" s="58"/>
      <c r="E5429" s="58"/>
      <c r="F5429" s="58"/>
      <c r="G5429" s="58"/>
      <c r="H5429" s="60"/>
      <c r="I5429" s="60"/>
      <c r="J5429" s="60"/>
      <c r="K5429" s="60"/>
      <c r="M5429" s="61"/>
      <c r="N5429" s="61"/>
      <c r="O5429" s="62"/>
      <c r="P5429" s="125"/>
      <c r="W5429" s="62"/>
      <c r="X5429" s="62"/>
    </row>
    <row r="5430" spans="1:24" s="57" customFormat="1" x14ac:dyDescent="0.25">
      <c r="A5430" s="75"/>
      <c r="D5430" s="58"/>
      <c r="E5430" s="58"/>
      <c r="F5430" s="58"/>
      <c r="G5430" s="58"/>
      <c r="H5430" s="60"/>
      <c r="I5430" s="60"/>
      <c r="J5430" s="60"/>
      <c r="K5430" s="60"/>
      <c r="M5430" s="61"/>
      <c r="N5430" s="61"/>
      <c r="O5430" s="62"/>
      <c r="P5430" s="125"/>
      <c r="W5430" s="62"/>
      <c r="X5430" s="62"/>
    </row>
    <row r="5431" spans="1:24" s="57" customFormat="1" x14ac:dyDescent="0.25">
      <c r="A5431" s="75"/>
      <c r="D5431" s="58"/>
      <c r="E5431" s="58"/>
      <c r="F5431" s="58"/>
      <c r="G5431" s="58"/>
      <c r="H5431" s="60"/>
      <c r="I5431" s="60"/>
      <c r="J5431" s="60"/>
      <c r="K5431" s="60"/>
      <c r="M5431" s="61"/>
      <c r="N5431" s="61"/>
      <c r="O5431" s="62"/>
      <c r="P5431" s="125"/>
      <c r="W5431" s="62"/>
      <c r="X5431" s="62"/>
    </row>
    <row r="5432" spans="1:24" s="57" customFormat="1" x14ac:dyDescent="0.25">
      <c r="A5432" s="75"/>
      <c r="D5432" s="58"/>
      <c r="E5432" s="58"/>
      <c r="F5432" s="58"/>
      <c r="G5432" s="58"/>
      <c r="H5432" s="60"/>
      <c r="I5432" s="60"/>
      <c r="J5432" s="60"/>
      <c r="K5432" s="60"/>
      <c r="M5432" s="61"/>
      <c r="N5432" s="61"/>
      <c r="O5432" s="62"/>
      <c r="P5432" s="125"/>
      <c r="W5432" s="62"/>
      <c r="X5432" s="62"/>
    </row>
    <row r="5433" spans="1:24" s="57" customFormat="1" x14ac:dyDescent="0.25">
      <c r="A5433" s="75"/>
      <c r="D5433" s="58"/>
      <c r="E5433" s="58"/>
      <c r="F5433" s="58"/>
      <c r="G5433" s="58"/>
      <c r="H5433" s="60"/>
      <c r="I5433" s="60"/>
      <c r="J5433" s="60"/>
      <c r="K5433" s="60"/>
      <c r="M5433" s="61"/>
      <c r="N5433" s="61"/>
      <c r="O5433" s="62"/>
      <c r="P5433" s="125"/>
      <c r="W5433" s="62"/>
      <c r="X5433" s="62"/>
    </row>
    <row r="5434" spans="1:24" s="57" customFormat="1" x14ac:dyDescent="0.25">
      <c r="A5434" s="75"/>
      <c r="D5434" s="58"/>
      <c r="E5434" s="58"/>
      <c r="F5434" s="58"/>
      <c r="G5434" s="58"/>
      <c r="H5434" s="60"/>
      <c r="I5434" s="60"/>
      <c r="J5434" s="60"/>
      <c r="K5434" s="60"/>
      <c r="M5434" s="61"/>
      <c r="N5434" s="61"/>
      <c r="O5434" s="62"/>
      <c r="P5434" s="125"/>
      <c r="W5434" s="62"/>
      <c r="X5434" s="62"/>
    </row>
    <row r="5435" spans="1:24" s="57" customFormat="1" x14ac:dyDescent="0.25">
      <c r="A5435" s="75"/>
      <c r="D5435" s="58"/>
      <c r="E5435" s="58"/>
      <c r="F5435" s="58"/>
      <c r="G5435" s="58"/>
      <c r="H5435" s="60"/>
      <c r="I5435" s="60"/>
      <c r="J5435" s="60"/>
      <c r="K5435" s="60"/>
      <c r="M5435" s="61"/>
      <c r="N5435" s="61"/>
      <c r="O5435" s="62"/>
      <c r="P5435" s="125"/>
      <c r="W5435" s="62"/>
      <c r="X5435" s="62"/>
    </row>
    <row r="5436" spans="1:24" s="57" customFormat="1" x14ac:dyDescent="0.25">
      <c r="A5436" s="75"/>
      <c r="D5436" s="58"/>
      <c r="E5436" s="58"/>
      <c r="F5436" s="58"/>
      <c r="G5436" s="58"/>
      <c r="H5436" s="60"/>
      <c r="I5436" s="60"/>
      <c r="J5436" s="60"/>
      <c r="K5436" s="60"/>
      <c r="M5436" s="61"/>
      <c r="N5436" s="61"/>
      <c r="O5436" s="62"/>
      <c r="P5436" s="125"/>
      <c r="W5436" s="62"/>
      <c r="X5436" s="62"/>
    </row>
    <row r="5437" spans="1:24" s="57" customFormat="1" x14ac:dyDescent="0.25">
      <c r="A5437" s="75"/>
      <c r="D5437" s="58"/>
      <c r="E5437" s="58"/>
      <c r="F5437" s="58"/>
      <c r="G5437" s="58"/>
      <c r="H5437" s="60"/>
      <c r="I5437" s="60"/>
      <c r="J5437" s="60"/>
      <c r="K5437" s="60"/>
      <c r="M5437" s="61"/>
      <c r="N5437" s="61"/>
      <c r="O5437" s="62"/>
      <c r="P5437" s="125"/>
      <c r="W5437" s="62"/>
      <c r="X5437" s="62"/>
    </row>
    <row r="5438" spans="1:24" s="57" customFormat="1" x14ac:dyDescent="0.25">
      <c r="A5438" s="75"/>
      <c r="D5438" s="58"/>
      <c r="E5438" s="58"/>
      <c r="F5438" s="58"/>
      <c r="G5438" s="58"/>
      <c r="H5438" s="60"/>
      <c r="I5438" s="60"/>
      <c r="J5438" s="60"/>
      <c r="K5438" s="60"/>
      <c r="M5438" s="61"/>
      <c r="N5438" s="61"/>
      <c r="O5438" s="62"/>
      <c r="P5438" s="125"/>
      <c r="W5438" s="62"/>
      <c r="X5438" s="62"/>
    </row>
    <row r="5439" spans="1:24" s="57" customFormat="1" x14ac:dyDescent="0.25">
      <c r="A5439" s="75"/>
      <c r="D5439" s="58"/>
      <c r="E5439" s="58"/>
      <c r="F5439" s="58"/>
      <c r="G5439" s="58"/>
      <c r="H5439" s="60"/>
      <c r="I5439" s="60"/>
      <c r="J5439" s="60"/>
      <c r="K5439" s="60"/>
      <c r="M5439" s="61"/>
      <c r="N5439" s="61"/>
      <c r="O5439" s="62"/>
      <c r="P5439" s="125"/>
      <c r="W5439" s="62"/>
      <c r="X5439" s="62"/>
    </row>
    <row r="5440" spans="1:24" s="57" customFormat="1" x14ac:dyDescent="0.25">
      <c r="A5440" s="75"/>
      <c r="D5440" s="58"/>
      <c r="E5440" s="58"/>
      <c r="F5440" s="58"/>
      <c r="G5440" s="58"/>
      <c r="H5440" s="60"/>
      <c r="I5440" s="60"/>
      <c r="J5440" s="60"/>
      <c r="K5440" s="60"/>
      <c r="M5440" s="61"/>
      <c r="N5440" s="61"/>
      <c r="O5440" s="62"/>
      <c r="P5440" s="125"/>
      <c r="W5440" s="62"/>
      <c r="X5440" s="62"/>
    </row>
    <row r="5441" spans="1:24" s="57" customFormat="1" x14ac:dyDescent="0.25">
      <c r="A5441" s="75"/>
      <c r="D5441" s="58"/>
      <c r="E5441" s="58"/>
      <c r="F5441" s="58"/>
      <c r="G5441" s="58"/>
      <c r="H5441" s="60"/>
      <c r="I5441" s="60"/>
      <c r="J5441" s="60"/>
      <c r="K5441" s="60"/>
      <c r="M5441" s="61"/>
      <c r="N5441" s="61"/>
      <c r="O5441" s="62"/>
      <c r="P5441" s="125"/>
      <c r="W5441" s="62"/>
      <c r="X5441" s="62"/>
    </row>
    <row r="5442" spans="1:24" s="57" customFormat="1" x14ac:dyDescent="0.25">
      <c r="A5442" s="75"/>
      <c r="D5442" s="58"/>
      <c r="E5442" s="58"/>
      <c r="F5442" s="58"/>
      <c r="G5442" s="58"/>
      <c r="H5442" s="60"/>
      <c r="I5442" s="60"/>
      <c r="J5442" s="60"/>
      <c r="K5442" s="60"/>
      <c r="M5442" s="61"/>
      <c r="N5442" s="61"/>
      <c r="O5442" s="62"/>
      <c r="P5442" s="125"/>
      <c r="W5442" s="62"/>
      <c r="X5442" s="62"/>
    </row>
    <row r="5443" spans="1:24" s="57" customFormat="1" x14ac:dyDescent="0.25">
      <c r="A5443" s="75"/>
      <c r="D5443" s="58"/>
      <c r="E5443" s="58"/>
      <c r="F5443" s="58"/>
      <c r="G5443" s="58"/>
      <c r="H5443" s="60"/>
      <c r="I5443" s="60"/>
      <c r="J5443" s="60"/>
      <c r="K5443" s="60"/>
      <c r="M5443" s="61"/>
      <c r="N5443" s="61"/>
      <c r="O5443" s="62"/>
      <c r="P5443" s="125"/>
      <c r="W5443" s="62"/>
      <c r="X5443" s="62"/>
    </row>
    <row r="5444" spans="1:24" s="57" customFormat="1" x14ac:dyDescent="0.25">
      <c r="A5444" s="75"/>
      <c r="D5444" s="58"/>
      <c r="E5444" s="58"/>
      <c r="F5444" s="58"/>
      <c r="G5444" s="58"/>
      <c r="H5444" s="60"/>
      <c r="I5444" s="60"/>
      <c r="J5444" s="60"/>
      <c r="K5444" s="60"/>
      <c r="M5444" s="61"/>
      <c r="N5444" s="61"/>
      <c r="O5444" s="62"/>
      <c r="P5444" s="125"/>
      <c r="W5444" s="62"/>
      <c r="X5444" s="62"/>
    </row>
    <row r="5445" spans="1:24" s="57" customFormat="1" x14ac:dyDescent="0.25">
      <c r="A5445" s="75"/>
      <c r="D5445" s="58"/>
      <c r="E5445" s="58"/>
      <c r="F5445" s="58"/>
      <c r="G5445" s="58"/>
      <c r="H5445" s="60"/>
      <c r="I5445" s="60"/>
      <c r="J5445" s="60"/>
      <c r="K5445" s="60"/>
      <c r="M5445" s="61"/>
      <c r="N5445" s="61"/>
      <c r="O5445" s="62"/>
      <c r="P5445" s="125"/>
      <c r="W5445" s="62"/>
      <c r="X5445" s="62"/>
    </row>
    <row r="5446" spans="1:24" s="57" customFormat="1" x14ac:dyDescent="0.25">
      <c r="A5446" s="75"/>
      <c r="D5446" s="58"/>
      <c r="E5446" s="58"/>
      <c r="F5446" s="58"/>
      <c r="G5446" s="58"/>
      <c r="H5446" s="60"/>
      <c r="I5446" s="60"/>
      <c r="J5446" s="60"/>
      <c r="K5446" s="60"/>
      <c r="M5446" s="61"/>
      <c r="N5446" s="61"/>
      <c r="O5446" s="62"/>
      <c r="P5446" s="125"/>
      <c r="W5446" s="62"/>
      <c r="X5446" s="62"/>
    </row>
    <row r="5447" spans="1:24" s="57" customFormat="1" x14ac:dyDescent="0.25">
      <c r="A5447" s="75"/>
      <c r="D5447" s="58"/>
      <c r="E5447" s="58"/>
      <c r="F5447" s="58"/>
      <c r="G5447" s="58"/>
      <c r="H5447" s="60"/>
      <c r="I5447" s="60"/>
      <c r="J5447" s="60"/>
      <c r="K5447" s="60"/>
      <c r="M5447" s="61"/>
      <c r="N5447" s="61"/>
      <c r="O5447" s="62"/>
      <c r="P5447" s="125"/>
      <c r="W5447" s="62"/>
      <c r="X5447" s="62"/>
    </row>
    <row r="5448" spans="1:24" s="57" customFormat="1" x14ac:dyDescent="0.25">
      <c r="A5448" s="75"/>
      <c r="D5448" s="58"/>
      <c r="E5448" s="58"/>
      <c r="F5448" s="58"/>
      <c r="G5448" s="58"/>
      <c r="H5448" s="60"/>
      <c r="I5448" s="60"/>
      <c r="J5448" s="60"/>
      <c r="K5448" s="60"/>
      <c r="M5448" s="61"/>
      <c r="N5448" s="61"/>
      <c r="O5448" s="62"/>
      <c r="P5448" s="125"/>
      <c r="W5448" s="62"/>
      <c r="X5448" s="62"/>
    </row>
    <row r="5449" spans="1:24" s="57" customFormat="1" x14ac:dyDescent="0.25">
      <c r="A5449" s="75"/>
      <c r="D5449" s="58"/>
      <c r="E5449" s="58"/>
      <c r="F5449" s="58"/>
      <c r="G5449" s="58"/>
      <c r="H5449" s="60"/>
      <c r="I5449" s="60"/>
      <c r="J5449" s="60"/>
      <c r="K5449" s="60"/>
      <c r="M5449" s="61"/>
      <c r="N5449" s="61"/>
      <c r="O5449" s="62"/>
      <c r="P5449" s="125"/>
      <c r="W5449" s="62"/>
      <c r="X5449" s="62"/>
    </row>
    <row r="5450" spans="1:24" s="57" customFormat="1" x14ac:dyDescent="0.25">
      <c r="A5450" s="75"/>
      <c r="D5450" s="58"/>
      <c r="E5450" s="58"/>
      <c r="F5450" s="58"/>
      <c r="G5450" s="58"/>
      <c r="H5450" s="60"/>
      <c r="I5450" s="60"/>
      <c r="J5450" s="60"/>
      <c r="K5450" s="60"/>
      <c r="M5450" s="61"/>
      <c r="N5450" s="61"/>
      <c r="O5450" s="62"/>
      <c r="P5450" s="125"/>
      <c r="W5450" s="62"/>
      <c r="X5450" s="62"/>
    </row>
    <row r="5451" spans="1:24" s="57" customFormat="1" x14ac:dyDescent="0.25">
      <c r="A5451" s="75"/>
      <c r="D5451" s="58"/>
      <c r="E5451" s="58"/>
      <c r="F5451" s="58"/>
      <c r="G5451" s="58"/>
      <c r="H5451" s="60"/>
      <c r="I5451" s="60"/>
      <c r="J5451" s="60"/>
      <c r="K5451" s="60"/>
      <c r="M5451" s="61"/>
      <c r="N5451" s="61"/>
      <c r="O5451" s="62"/>
      <c r="P5451" s="125"/>
      <c r="W5451" s="62"/>
      <c r="X5451" s="62"/>
    </row>
    <row r="5452" spans="1:24" s="57" customFormat="1" x14ac:dyDescent="0.25">
      <c r="A5452" s="75"/>
      <c r="D5452" s="58"/>
      <c r="E5452" s="58"/>
      <c r="F5452" s="58"/>
      <c r="G5452" s="58"/>
      <c r="H5452" s="60"/>
      <c r="I5452" s="60"/>
      <c r="J5452" s="60"/>
      <c r="K5452" s="60"/>
      <c r="M5452" s="61"/>
      <c r="N5452" s="61"/>
      <c r="O5452" s="62"/>
      <c r="P5452" s="125"/>
      <c r="W5452" s="62"/>
      <c r="X5452" s="62"/>
    </row>
    <row r="5453" spans="1:24" s="57" customFormat="1" x14ac:dyDescent="0.25">
      <c r="A5453" s="75"/>
      <c r="D5453" s="58"/>
      <c r="E5453" s="58"/>
      <c r="F5453" s="58"/>
      <c r="G5453" s="58"/>
      <c r="H5453" s="60"/>
      <c r="I5453" s="60"/>
      <c r="J5453" s="60"/>
      <c r="K5453" s="60"/>
      <c r="M5453" s="61"/>
      <c r="N5453" s="61"/>
      <c r="O5453" s="62"/>
      <c r="P5453" s="125"/>
      <c r="W5453" s="62"/>
      <c r="X5453" s="62"/>
    </row>
    <row r="5454" spans="1:24" s="57" customFormat="1" x14ac:dyDescent="0.25">
      <c r="A5454" s="75"/>
      <c r="D5454" s="58"/>
      <c r="E5454" s="58"/>
      <c r="F5454" s="58"/>
      <c r="G5454" s="58"/>
      <c r="H5454" s="60"/>
      <c r="I5454" s="60"/>
      <c r="J5454" s="60"/>
      <c r="K5454" s="60"/>
      <c r="M5454" s="61"/>
      <c r="N5454" s="61"/>
      <c r="O5454" s="62"/>
      <c r="P5454" s="125"/>
      <c r="W5454" s="62"/>
      <c r="X5454" s="62"/>
    </row>
    <row r="5455" spans="1:24" s="57" customFormat="1" x14ac:dyDescent="0.25">
      <c r="A5455" s="75"/>
      <c r="D5455" s="58"/>
      <c r="E5455" s="58"/>
      <c r="F5455" s="58"/>
      <c r="G5455" s="58"/>
      <c r="H5455" s="60"/>
      <c r="I5455" s="60"/>
      <c r="J5455" s="60"/>
      <c r="K5455" s="60"/>
      <c r="M5455" s="61"/>
      <c r="N5455" s="61"/>
      <c r="O5455" s="62"/>
      <c r="P5455" s="125"/>
      <c r="W5455" s="62"/>
      <c r="X5455" s="62"/>
    </row>
    <row r="5456" spans="1:24" s="57" customFormat="1" x14ac:dyDescent="0.25">
      <c r="A5456" s="75"/>
      <c r="D5456" s="58"/>
      <c r="E5456" s="58"/>
      <c r="F5456" s="58"/>
      <c r="G5456" s="58"/>
      <c r="H5456" s="60"/>
      <c r="I5456" s="60"/>
      <c r="J5456" s="60"/>
      <c r="K5456" s="60"/>
      <c r="M5456" s="61"/>
      <c r="N5456" s="61"/>
      <c r="O5456" s="62"/>
      <c r="P5456" s="125"/>
      <c r="W5456" s="62"/>
      <c r="X5456" s="62"/>
    </row>
    <row r="5457" spans="1:24" s="57" customFormat="1" x14ac:dyDescent="0.25">
      <c r="A5457" s="75"/>
      <c r="D5457" s="58"/>
      <c r="E5457" s="58"/>
      <c r="F5457" s="58"/>
      <c r="G5457" s="58"/>
      <c r="H5457" s="60"/>
      <c r="I5457" s="60"/>
      <c r="J5457" s="60"/>
      <c r="K5457" s="60"/>
      <c r="M5457" s="61"/>
      <c r="N5457" s="61"/>
      <c r="O5457" s="62"/>
      <c r="P5457" s="125"/>
      <c r="W5457" s="62"/>
      <c r="X5457" s="62"/>
    </row>
    <row r="5458" spans="1:24" s="57" customFormat="1" x14ac:dyDescent="0.25">
      <c r="A5458" s="75"/>
      <c r="D5458" s="58"/>
      <c r="E5458" s="58"/>
      <c r="F5458" s="58"/>
      <c r="G5458" s="58"/>
      <c r="H5458" s="60"/>
      <c r="I5458" s="60"/>
      <c r="J5458" s="60"/>
      <c r="K5458" s="60"/>
      <c r="M5458" s="61"/>
      <c r="N5458" s="61"/>
      <c r="O5458" s="62"/>
      <c r="P5458" s="125"/>
      <c r="W5458" s="62"/>
      <c r="X5458" s="62"/>
    </row>
    <row r="5459" spans="1:24" s="57" customFormat="1" x14ac:dyDescent="0.25">
      <c r="A5459" s="75"/>
      <c r="D5459" s="58"/>
      <c r="E5459" s="58"/>
      <c r="F5459" s="58"/>
      <c r="G5459" s="58"/>
      <c r="H5459" s="60"/>
      <c r="I5459" s="60"/>
      <c r="J5459" s="60"/>
      <c r="K5459" s="60"/>
      <c r="M5459" s="61"/>
      <c r="N5459" s="61"/>
      <c r="O5459" s="62"/>
      <c r="P5459" s="125"/>
      <c r="W5459" s="62"/>
      <c r="X5459" s="62"/>
    </row>
    <row r="5460" spans="1:24" s="57" customFormat="1" x14ac:dyDescent="0.25">
      <c r="A5460" s="75"/>
      <c r="D5460" s="58"/>
      <c r="E5460" s="58"/>
      <c r="F5460" s="58"/>
      <c r="G5460" s="58"/>
      <c r="H5460" s="60"/>
      <c r="I5460" s="60"/>
      <c r="J5460" s="60"/>
      <c r="K5460" s="60"/>
      <c r="M5460" s="61"/>
      <c r="N5460" s="61"/>
      <c r="O5460" s="62"/>
      <c r="P5460" s="125"/>
      <c r="W5460" s="62"/>
      <c r="X5460" s="62"/>
    </row>
    <row r="5461" spans="1:24" s="57" customFormat="1" x14ac:dyDescent="0.25">
      <c r="A5461" s="75"/>
      <c r="D5461" s="58"/>
      <c r="E5461" s="58"/>
      <c r="F5461" s="58"/>
      <c r="G5461" s="58"/>
      <c r="H5461" s="60"/>
      <c r="I5461" s="60"/>
      <c r="J5461" s="60"/>
      <c r="K5461" s="60"/>
      <c r="M5461" s="61"/>
      <c r="N5461" s="61"/>
      <c r="O5461" s="62"/>
      <c r="P5461" s="125"/>
      <c r="W5461" s="62"/>
      <c r="X5461" s="62"/>
    </row>
    <row r="5462" spans="1:24" s="57" customFormat="1" x14ac:dyDescent="0.25">
      <c r="A5462" s="75"/>
      <c r="D5462" s="58"/>
      <c r="E5462" s="58"/>
      <c r="F5462" s="58"/>
      <c r="G5462" s="58"/>
      <c r="H5462" s="60"/>
      <c r="I5462" s="60"/>
      <c r="J5462" s="60"/>
      <c r="K5462" s="60"/>
      <c r="M5462" s="61"/>
      <c r="N5462" s="61"/>
      <c r="O5462" s="62"/>
      <c r="P5462" s="125"/>
      <c r="W5462" s="62"/>
      <c r="X5462" s="62"/>
    </row>
    <row r="5463" spans="1:24" s="57" customFormat="1" x14ac:dyDescent="0.25">
      <c r="A5463" s="75"/>
      <c r="D5463" s="58"/>
      <c r="E5463" s="58"/>
      <c r="F5463" s="58"/>
      <c r="G5463" s="58"/>
      <c r="H5463" s="60"/>
      <c r="I5463" s="60"/>
      <c r="J5463" s="60"/>
      <c r="K5463" s="60"/>
      <c r="M5463" s="61"/>
      <c r="N5463" s="61"/>
      <c r="O5463" s="62"/>
      <c r="P5463" s="125"/>
      <c r="W5463" s="62"/>
      <c r="X5463" s="62"/>
    </row>
    <row r="5464" spans="1:24" s="57" customFormat="1" x14ac:dyDescent="0.25">
      <c r="A5464" s="75"/>
      <c r="D5464" s="58"/>
      <c r="E5464" s="58"/>
      <c r="F5464" s="58"/>
      <c r="G5464" s="58"/>
      <c r="H5464" s="60"/>
      <c r="I5464" s="60"/>
      <c r="J5464" s="60"/>
      <c r="K5464" s="60"/>
      <c r="M5464" s="61"/>
      <c r="N5464" s="61"/>
      <c r="O5464" s="62"/>
      <c r="P5464" s="125"/>
      <c r="W5464" s="62"/>
      <c r="X5464" s="62"/>
    </row>
    <row r="5465" spans="1:24" s="57" customFormat="1" x14ac:dyDescent="0.25">
      <c r="A5465" s="75"/>
      <c r="D5465" s="58"/>
      <c r="E5465" s="58"/>
      <c r="F5465" s="58"/>
      <c r="G5465" s="58"/>
      <c r="H5465" s="60"/>
      <c r="I5465" s="60"/>
      <c r="J5465" s="60"/>
      <c r="K5465" s="60"/>
      <c r="M5465" s="61"/>
      <c r="N5465" s="61"/>
      <c r="O5465" s="62"/>
      <c r="P5465" s="125"/>
      <c r="W5465" s="62"/>
      <c r="X5465" s="62"/>
    </row>
    <row r="5466" spans="1:24" s="57" customFormat="1" x14ac:dyDescent="0.25">
      <c r="A5466" s="75"/>
      <c r="D5466" s="58"/>
      <c r="E5466" s="58"/>
      <c r="F5466" s="58"/>
      <c r="G5466" s="58"/>
      <c r="H5466" s="60"/>
      <c r="I5466" s="60"/>
      <c r="J5466" s="60"/>
      <c r="K5466" s="60"/>
      <c r="M5466" s="61"/>
      <c r="N5466" s="61"/>
      <c r="O5466" s="62"/>
      <c r="P5466" s="125"/>
      <c r="W5466" s="62"/>
      <c r="X5466" s="62"/>
    </row>
    <row r="5467" spans="1:24" s="57" customFormat="1" x14ac:dyDescent="0.25">
      <c r="A5467" s="75"/>
      <c r="D5467" s="58"/>
      <c r="E5467" s="58"/>
      <c r="F5467" s="58"/>
      <c r="G5467" s="58"/>
      <c r="H5467" s="60"/>
      <c r="I5467" s="60"/>
      <c r="J5467" s="60"/>
      <c r="K5467" s="60"/>
      <c r="M5467" s="61"/>
      <c r="N5467" s="61"/>
      <c r="O5467" s="62"/>
      <c r="P5467" s="125"/>
      <c r="W5467" s="62"/>
      <c r="X5467" s="62"/>
    </row>
    <row r="5468" spans="1:24" s="57" customFormat="1" x14ac:dyDescent="0.25">
      <c r="A5468" s="75"/>
      <c r="D5468" s="58"/>
      <c r="E5468" s="58"/>
      <c r="F5468" s="58"/>
      <c r="G5468" s="58"/>
      <c r="H5468" s="60"/>
      <c r="I5468" s="60"/>
      <c r="J5468" s="60"/>
      <c r="K5468" s="60"/>
      <c r="M5468" s="61"/>
      <c r="N5468" s="61"/>
      <c r="O5468" s="62"/>
      <c r="P5468" s="125"/>
      <c r="W5468" s="62"/>
      <c r="X5468" s="62"/>
    </row>
    <row r="5469" spans="1:24" s="57" customFormat="1" x14ac:dyDescent="0.25">
      <c r="A5469" s="75"/>
      <c r="D5469" s="58"/>
      <c r="E5469" s="58"/>
      <c r="F5469" s="58"/>
      <c r="G5469" s="58"/>
      <c r="H5469" s="60"/>
      <c r="I5469" s="60"/>
      <c r="J5469" s="60"/>
      <c r="K5469" s="60"/>
      <c r="M5469" s="61"/>
      <c r="N5469" s="61"/>
      <c r="O5469" s="62"/>
      <c r="P5469" s="125"/>
      <c r="W5469" s="62"/>
      <c r="X5469" s="62"/>
    </row>
    <row r="5470" spans="1:24" s="57" customFormat="1" x14ac:dyDescent="0.25">
      <c r="A5470" s="75"/>
      <c r="D5470" s="58"/>
      <c r="E5470" s="58"/>
      <c r="F5470" s="58"/>
      <c r="G5470" s="58"/>
      <c r="H5470" s="60"/>
      <c r="I5470" s="60"/>
      <c r="J5470" s="60"/>
      <c r="K5470" s="60"/>
      <c r="M5470" s="61"/>
      <c r="N5470" s="61"/>
      <c r="O5470" s="62"/>
      <c r="P5470" s="125"/>
      <c r="W5470" s="62"/>
      <c r="X5470" s="62"/>
    </row>
    <row r="5471" spans="1:24" s="57" customFormat="1" x14ac:dyDescent="0.25">
      <c r="A5471" s="75"/>
      <c r="D5471" s="58"/>
      <c r="E5471" s="58"/>
      <c r="F5471" s="58"/>
      <c r="G5471" s="58"/>
      <c r="H5471" s="60"/>
      <c r="I5471" s="60"/>
      <c r="J5471" s="60"/>
      <c r="K5471" s="60"/>
      <c r="M5471" s="61"/>
      <c r="N5471" s="61"/>
      <c r="O5471" s="62"/>
      <c r="P5471" s="125"/>
      <c r="W5471" s="62"/>
      <c r="X5471" s="62"/>
    </row>
    <row r="5472" spans="1:24" s="57" customFormat="1" x14ac:dyDescent="0.25">
      <c r="A5472" s="75"/>
      <c r="D5472" s="58"/>
      <c r="E5472" s="58"/>
      <c r="F5472" s="58"/>
      <c r="G5472" s="58"/>
      <c r="H5472" s="60"/>
      <c r="I5472" s="60"/>
      <c r="J5472" s="60"/>
      <c r="K5472" s="60"/>
      <c r="M5472" s="61"/>
      <c r="N5472" s="61"/>
      <c r="O5472" s="62"/>
      <c r="P5472" s="125"/>
      <c r="W5472" s="62"/>
      <c r="X5472" s="62"/>
    </row>
    <row r="5473" spans="1:24" s="57" customFormat="1" x14ac:dyDescent="0.25">
      <c r="A5473" s="75"/>
      <c r="D5473" s="58"/>
      <c r="E5473" s="58"/>
      <c r="F5473" s="58"/>
      <c r="G5473" s="58"/>
      <c r="H5473" s="60"/>
      <c r="I5473" s="60"/>
      <c r="J5473" s="60"/>
      <c r="K5473" s="60"/>
      <c r="M5473" s="61"/>
      <c r="N5473" s="61"/>
      <c r="O5473" s="62"/>
      <c r="P5473" s="125"/>
      <c r="W5473" s="62"/>
      <c r="X5473" s="62"/>
    </row>
    <row r="5474" spans="1:24" s="57" customFormat="1" x14ac:dyDescent="0.25">
      <c r="A5474" s="75"/>
      <c r="D5474" s="58"/>
      <c r="E5474" s="58"/>
      <c r="F5474" s="58"/>
      <c r="G5474" s="58"/>
      <c r="H5474" s="60"/>
      <c r="I5474" s="60"/>
      <c r="J5474" s="60"/>
      <c r="K5474" s="60"/>
      <c r="M5474" s="61"/>
      <c r="N5474" s="61"/>
      <c r="O5474" s="62"/>
      <c r="P5474" s="125"/>
      <c r="W5474" s="62"/>
      <c r="X5474" s="62"/>
    </row>
    <row r="5475" spans="1:24" s="57" customFormat="1" x14ac:dyDescent="0.25">
      <c r="A5475" s="75"/>
      <c r="D5475" s="58"/>
      <c r="E5475" s="58"/>
      <c r="F5475" s="58"/>
      <c r="G5475" s="58"/>
      <c r="H5475" s="60"/>
      <c r="I5475" s="60"/>
      <c r="J5475" s="60"/>
      <c r="K5475" s="60"/>
      <c r="M5475" s="61"/>
      <c r="N5475" s="61"/>
      <c r="O5475" s="62"/>
      <c r="P5475" s="125"/>
      <c r="W5475" s="62"/>
      <c r="X5475" s="62"/>
    </row>
    <row r="5476" spans="1:24" s="57" customFormat="1" x14ac:dyDescent="0.25">
      <c r="A5476" s="75"/>
      <c r="D5476" s="58"/>
      <c r="E5476" s="58"/>
      <c r="F5476" s="58"/>
      <c r="G5476" s="58"/>
      <c r="H5476" s="60"/>
      <c r="I5476" s="60"/>
      <c r="J5476" s="60"/>
      <c r="K5476" s="60"/>
      <c r="M5476" s="61"/>
      <c r="N5476" s="61"/>
      <c r="O5476" s="62"/>
      <c r="P5476" s="125"/>
      <c r="W5476" s="62"/>
      <c r="X5476" s="62"/>
    </row>
    <row r="5477" spans="1:24" s="57" customFormat="1" x14ac:dyDescent="0.25">
      <c r="A5477" s="75"/>
      <c r="D5477" s="58"/>
      <c r="E5477" s="58"/>
      <c r="F5477" s="58"/>
      <c r="G5477" s="58"/>
      <c r="H5477" s="60"/>
      <c r="I5477" s="60"/>
      <c r="J5477" s="60"/>
      <c r="K5477" s="60"/>
      <c r="M5477" s="61"/>
      <c r="N5477" s="61"/>
      <c r="O5477" s="62"/>
      <c r="P5477" s="125"/>
      <c r="W5477" s="62"/>
      <c r="X5477" s="62"/>
    </row>
    <row r="5478" spans="1:24" s="57" customFormat="1" x14ac:dyDescent="0.25">
      <c r="A5478" s="75"/>
      <c r="D5478" s="58"/>
      <c r="E5478" s="58"/>
      <c r="F5478" s="58"/>
      <c r="G5478" s="58"/>
      <c r="H5478" s="60"/>
      <c r="I5478" s="60"/>
      <c r="J5478" s="60"/>
      <c r="K5478" s="60"/>
      <c r="M5478" s="61"/>
      <c r="N5478" s="61"/>
      <c r="O5478" s="62"/>
      <c r="P5478" s="125"/>
      <c r="W5478" s="62"/>
      <c r="X5478" s="62"/>
    </row>
    <row r="5479" spans="1:24" s="57" customFormat="1" x14ac:dyDescent="0.25">
      <c r="A5479" s="75"/>
      <c r="D5479" s="58"/>
      <c r="E5479" s="58"/>
      <c r="F5479" s="58"/>
      <c r="G5479" s="58"/>
      <c r="H5479" s="60"/>
      <c r="I5479" s="60"/>
      <c r="J5479" s="60"/>
      <c r="K5479" s="60"/>
      <c r="M5479" s="61"/>
      <c r="N5479" s="61"/>
      <c r="O5479" s="62"/>
      <c r="P5479" s="125"/>
      <c r="W5479" s="62"/>
      <c r="X5479" s="62"/>
    </row>
    <row r="5480" spans="1:24" s="57" customFormat="1" x14ac:dyDescent="0.25">
      <c r="A5480" s="75"/>
      <c r="D5480" s="58"/>
      <c r="E5480" s="58"/>
      <c r="F5480" s="58"/>
      <c r="G5480" s="58"/>
      <c r="H5480" s="60"/>
      <c r="I5480" s="60"/>
      <c r="J5480" s="60"/>
      <c r="K5480" s="60"/>
      <c r="M5480" s="61"/>
      <c r="N5480" s="61"/>
      <c r="O5480" s="62"/>
      <c r="P5480" s="125"/>
      <c r="W5480" s="62"/>
      <c r="X5480" s="62"/>
    </row>
    <row r="5481" spans="1:24" s="57" customFormat="1" x14ac:dyDescent="0.25">
      <c r="A5481" s="75"/>
      <c r="D5481" s="58"/>
      <c r="E5481" s="58"/>
      <c r="F5481" s="58"/>
      <c r="G5481" s="58"/>
      <c r="H5481" s="60"/>
      <c r="I5481" s="60"/>
      <c r="J5481" s="60"/>
      <c r="K5481" s="60"/>
      <c r="M5481" s="61"/>
      <c r="N5481" s="61"/>
      <c r="O5481" s="62"/>
      <c r="P5481" s="125"/>
      <c r="W5481" s="62"/>
      <c r="X5481" s="62"/>
    </row>
    <row r="5482" spans="1:24" s="57" customFormat="1" x14ac:dyDescent="0.25">
      <c r="A5482" s="75"/>
      <c r="D5482" s="58"/>
      <c r="E5482" s="58"/>
      <c r="F5482" s="58"/>
      <c r="G5482" s="58"/>
      <c r="H5482" s="60"/>
      <c r="I5482" s="60"/>
      <c r="J5482" s="60"/>
      <c r="K5482" s="60"/>
      <c r="M5482" s="61"/>
      <c r="N5482" s="61"/>
      <c r="O5482" s="62"/>
      <c r="P5482" s="125"/>
      <c r="W5482" s="62"/>
      <c r="X5482" s="62"/>
    </row>
    <row r="5483" spans="1:24" s="57" customFormat="1" x14ac:dyDescent="0.25">
      <c r="A5483" s="75"/>
      <c r="D5483" s="58"/>
      <c r="E5483" s="58"/>
      <c r="F5483" s="58"/>
      <c r="G5483" s="58"/>
      <c r="H5483" s="60"/>
      <c r="I5483" s="60"/>
      <c r="J5483" s="60"/>
      <c r="K5483" s="60"/>
      <c r="M5483" s="61"/>
      <c r="N5483" s="61"/>
      <c r="O5483" s="62"/>
      <c r="P5483" s="125"/>
      <c r="W5483" s="62"/>
      <c r="X5483" s="62"/>
    </row>
    <row r="5484" spans="1:24" s="57" customFormat="1" x14ac:dyDescent="0.25">
      <c r="A5484" s="75"/>
      <c r="D5484" s="58"/>
      <c r="E5484" s="58"/>
      <c r="F5484" s="58"/>
      <c r="G5484" s="58"/>
      <c r="H5484" s="60"/>
      <c r="I5484" s="60"/>
      <c r="J5484" s="60"/>
      <c r="K5484" s="60"/>
      <c r="M5484" s="61"/>
      <c r="N5484" s="61"/>
      <c r="O5484" s="62"/>
      <c r="P5484" s="125"/>
      <c r="W5484" s="62"/>
      <c r="X5484" s="62"/>
    </row>
    <row r="5485" spans="1:24" s="57" customFormat="1" x14ac:dyDescent="0.25">
      <c r="A5485" s="75"/>
      <c r="D5485" s="58"/>
      <c r="E5485" s="58"/>
      <c r="F5485" s="58"/>
      <c r="G5485" s="58"/>
      <c r="H5485" s="60"/>
      <c r="I5485" s="60"/>
      <c r="J5485" s="60"/>
      <c r="K5485" s="60"/>
      <c r="M5485" s="61"/>
      <c r="N5485" s="61"/>
      <c r="O5485" s="62"/>
      <c r="P5485" s="125"/>
      <c r="W5485" s="62"/>
      <c r="X5485" s="62"/>
    </row>
    <row r="5486" spans="1:24" s="57" customFormat="1" x14ac:dyDescent="0.25">
      <c r="A5486" s="75"/>
      <c r="D5486" s="58"/>
      <c r="E5486" s="58"/>
      <c r="F5486" s="58"/>
      <c r="G5486" s="58"/>
      <c r="H5486" s="60"/>
      <c r="I5486" s="60"/>
      <c r="J5486" s="60"/>
      <c r="K5486" s="60"/>
      <c r="M5486" s="61"/>
      <c r="N5486" s="61"/>
      <c r="O5486" s="62"/>
      <c r="P5486" s="125"/>
      <c r="W5486" s="62"/>
      <c r="X5486" s="62"/>
    </row>
    <row r="5487" spans="1:24" s="57" customFormat="1" x14ac:dyDescent="0.25">
      <c r="A5487" s="75"/>
      <c r="D5487" s="58"/>
      <c r="E5487" s="58"/>
      <c r="F5487" s="58"/>
      <c r="G5487" s="58"/>
      <c r="H5487" s="60"/>
      <c r="I5487" s="60"/>
      <c r="J5487" s="60"/>
      <c r="K5487" s="60"/>
      <c r="M5487" s="61"/>
      <c r="N5487" s="61"/>
      <c r="O5487" s="62"/>
      <c r="P5487" s="125"/>
      <c r="W5487" s="62"/>
      <c r="X5487" s="62"/>
    </row>
    <row r="5488" spans="1:24" s="57" customFormat="1" x14ac:dyDescent="0.25">
      <c r="A5488" s="75"/>
      <c r="D5488" s="58"/>
      <c r="E5488" s="58"/>
      <c r="F5488" s="58"/>
      <c r="G5488" s="58"/>
      <c r="H5488" s="60"/>
      <c r="I5488" s="60"/>
      <c r="J5488" s="60"/>
      <c r="K5488" s="60"/>
      <c r="M5488" s="61"/>
      <c r="N5488" s="61"/>
      <c r="O5488" s="62"/>
      <c r="P5488" s="125"/>
      <c r="W5488" s="62"/>
      <c r="X5488" s="62"/>
    </row>
    <row r="5489" spans="1:24" s="57" customFormat="1" x14ac:dyDescent="0.25">
      <c r="A5489" s="75"/>
      <c r="D5489" s="58"/>
      <c r="E5489" s="58"/>
      <c r="F5489" s="58"/>
      <c r="G5489" s="58"/>
      <c r="H5489" s="60"/>
      <c r="I5489" s="60"/>
      <c r="J5489" s="60"/>
      <c r="K5489" s="60"/>
      <c r="M5489" s="61"/>
      <c r="N5489" s="61"/>
      <c r="O5489" s="62"/>
      <c r="P5489" s="125"/>
      <c r="W5489" s="62"/>
      <c r="X5489" s="62"/>
    </row>
    <row r="5490" spans="1:24" s="57" customFormat="1" x14ac:dyDescent="0.25">
      <c r="A5490" s="75"/>
      <c r="D5490" s="58"/>
      <c r="E5490" s="58"/>
      <c r="F5490" s="58"/>
      <c r="G5490" s="58"/>
      <c r="H5490" s="60"/>
      <c r="I5490" s="60"/>
      <c r="J5490" s="60"/>
      <c r="K5490" s="60"/>
      <c r="M5490" s="61"/>
      <c r="N5490" s="61"/>
      <c r="O5490" s="62"/>
      <c r="P5490" s="125"/>
      <c r="W5490" s="62"/>
      <c r="X5490" s="62"/>
    </row>
    <row r="5491" spans="1:24" s="57" customFormat="1" x14ac:dyDescent="0.25">
      <c r="A5491" s="75"/>
      <c r="D5491" s="58"/>
      <c r="E5491" s="58"/>
      <c r="F5491" s="58"/>
      <c r="G5491" s="58"/>
      <c r="H5491" s="60"/>
      <c r="I5491" s="60"/>
      <c r="J5491" s="60"/>
      <c r="K5491" s="60"/>
      <c r="M5491" s="61"/>
      <c r="N5491" s="61"/>
      <c r="O5491" s="62"/>
      <c r="P5491" s="125"/>
      <c r="W5491" s="62"/>
      <c r="X5491" s="62"/>
    </row>
    <row r="5492" spans="1:24" s="57" customFormat="1" x14ac:dyDescent="0.25">
      <c r="A5492" s="75"/>
      <c r="D5492" s="58"/>
      <c r="E5492" s="58"/>
      <c r="F5492" s="58"/>
      <c r="G5492" s="58"/>
      <c r="H5492" s="60"/>
      <c r="I5492" s="60"/>
      <c r="J5492" s="60"/>
      <c r="K5492" s="60"/>
      <c r="M5492" s="61"/>
      <c r="N5492" s="61"/>
      <c r="O5492" s="62"/>
      <c r="P5492" s="125"/>
      <c r="W5492" s="62"/>
      <c r="X5492" s="62"/>
    </row>
    <row r="5493" spans="1:24" s="57" customFormat="1" x14ac:dyDescent="0.25">
      <c r="A5493" s="75"/>
      <c r="D5493" s="58"/>
      <c r="E5493" s="58"/>
      <c r="F5493" s="58"/>
      <c r="G5493" s="58"/>
      <c r="H5493" s="60"/>
      <c r="I5493" s="60"/>
      <c r="J5493" s="60"/>
      <c r="K5493" s="60"/>
      <c r="M5493" s="61"/>
      <c r="N5493" s="61"/>
      <c r="O5493" s="62"/>
      <c r="P5493" s="125"/>
      <c r="W5493" s="62"/>
      <c r="X5493" s="62"/>
    </row>
    <row r="5494" spans="1:24" s="57" customFormat="1" x14ac:dyDescent="0.25">
      <c r="A5494" s="75"/>
      <c r="D5494" s="58"/>
      <c r="E5494" s="58"/>
      <c r="F5494" s="58"/>
      <c r="G5494" s="58"/>
      <c r="H5494" s="60"/>
      <c r="I5494" s="60"/>
      <c r="J5494" s="60"/>
      <c r="K5494" s="60"/>
      <c r="M5494" s="61"/>
      <c r="N5494" s="61"/>
      <c r="O5494" s="62"/>
      <c r="P5494" s="125"/>
      <c r="W5494" s="62"/>
      <c r="X5494" s="62"/>
    </row>
    <row r="5495" spans="1:24" s="57" customFormat="1" x14ac:dyDescent="0.25">
      <c r="A5495" s="75"/>
      <c r="D5495" s="58"/>
      <c r="E5495" s="58"/>
      <c r="F5495" s="58"/>
      <c r="G5495" s="58"/>
      <c r="H5495" s="60"/>
      <c r="I5495" s="60"/>
      <c r="J5495" s="60"/>
      <c r="K5495" s="60"/>
      <c r="M5495" s="61"/>
      <c r="N5495" s="61"/>
      <c r="O5495" s="62"/>
      <c r="P5495" s="125"/>
      <c r="W5495" s="62"/>
      <c r="X5495" s="62"/>
    </row>
    <row r="5496" spans="1:24" s="57" customFormat="1" x14ac:dyDescent="0.25">
      <c r="A5496" s="75"/>
      <c r="D5496" s="58"/>
      <c r="E5496" s="58"/>
      <c r="F5496" s="58"/>
      <c r="G5496" s="58"/>
      <c r="H5496" s="60"/>
      <c r="I5496" s="60"/>
      <c r="J5496" s="60"/>
      <c r="K5496" s="60"/>
      <c r="M5496" s="61"/>
      <c r="N5496" s="61"/>
      <c r="O5496" s="62"/>
      <c r="P5496" s="125"/>
      <c r="W5496" s="62"/>
      <c r="X5496" s="62"/>
    </row>
    <row r="5497" spans="1:24" s="57" customFormat="1" x14ac:dyDescent="0.25">
      <c r="A5497" s="75"/>
      <c r="D5497" s="58"/>
      <c r="E5497" s="58"/>
      <c r="F5497" s="58"/>
      <c r="G5497" s="58"/>
      <c r="H5497" s="60"/>
      <c r="I5497" s="60"/>
      <c r="J5497" s="60"/>
      <c r="K5497" s="60"/>
      <c r="M5497" s="61"/>
      <c r="N5497" s="61"/>
      <c r="O5497" s="62"/>
      <c r="P5497" s="125"/>
      <c r="W5497" s="62"/>
      <c r="X5497" s="62"/>
    </row>
    <row r="5498" spans="1:24" s="57" customFormat="1" x14ac:dyDescent="0.25">
      <c r="A5498" s="75"/>
      <c r="D5498" s="58"/>
      <c r="E5498" s="58"/>
      <c r="F5498" s="58"/>
      <c r="G5498" s="58"/>
      <c r="H5498" s="60"/>
      <c r="I5498" s="60"/>
      <c r="J5498" s="60"/>
      <c r="K5498" s="60"/>
      <c r="M5498" s="61"/>
      <c r="N5498" s="61"/>
      <c r="O5498" s="62"/>
      <c r="P5498" s="125"/>
      <c r="W5498" s="62"/>
      <c r="X5498" s="62"/>
    </row>
    <row r="5499" spans="1:24" s="57" customFormat="1" x14ac:dyDescent="0.25">
      <c r="A5499" s="75"/>
      <c r="D5499" s="58"/>
      <c r="E5499" s="58"/>
      <c r="F5499" s="58"/>
      <c r="G5499" s="58"/>
      <c r="H5499" s="60"/>
      <c r="I5499" s="60"/>
      <c r="J5499" s="60"/>
      <c r="K5499" s="60"/>
      <c r="M5499" s="61"/>
      <c r="N5499" s="61"/>
      <c r="O5499" s="62"/>
      <c r="P5499" s="125"/>
      <c r="W5499" s="62"/>
      <c r="X5499" s="62"/>
    </row>
    <row r="5500" spans="1:24" s="57" customFormat="1" x14ac:dyDescent="0.25">
      <c r="A5500" s="75"/>
      <c r="D5500" s="58"/>
      <c r="E5500" s="58"/>
      <c r="F5500" s="58"/>
      <c r="G5500" s="58"/>
      <c r="H5500" s="60"/>
      <c r="I5500" s="60"/>
      <c r="J5500" s="60"/>
      <c r="K5500" s="60"/>
      <c r="M5500" s="61"/>
      <c r="N5500" s="61"/>
      <c r="O5500" s="62"/>
      <c r="P5500" s="125"/>
      <c r="W5500" s="62"/>
      <c r="X5500" s="62"/>
    </row>
    <row r="5501" spans="1:24" s="57" customFormat="1" x14ac:dyDescent="0.25">
      <c r="A5501" s="75"/>
      <c r="D5501" s="58"/>
      <c r="E5501" s="58"/>
      <c r="F5501" s="58"/>
      <c r="G5501" s="58"/>
      <c r="H5501" s="60"/>
      <c r="I5501" s="60"/>
      <c r="J5501" s="60"/>
      <c r="K5501" s="60"/>
      <c r="M5501" s="61"/>
      <c r="N5501" s="61"/>
      <c r="O5501" s="62"/>
      <c r="P5501" s="125"/>
      <c r="W5501" s="62"/>
      <c r="X5501" s="62"/>
    </row>
    <row r="5502" spans="1:24" s="57" customFormat="1" x14ac:dyDescent="0.25">
      <c r="A5502" s="75"/>
      <c r="D5502" s="58"/>
      <c r="E5502" s="58"/>
      <c r="F5502" s="58"/>
      <c r="G5502" s="58"/>
      <c r="H5502" s="60"/>
      <c r="I5502" s="60"/>
      <c r="J5502" s="60"/>
      <c r="K5502" s="60"/>
      <c r="M5502" s="61"/>
      <c r="N5502" s="61"/>
      <c r="O5502" s="62"/>
      <c r="P5502" s="125"/>
      <c r="W5502" s="62"/>
      <c r="X5502" s="62"/>
    </row>
    <row r="5503" spans="1:24" s="57" customFormat="1" x14ac:dyDescent="0.25">
      <c r="A5503" s="75"/>
      <c r="D5503" s="58"/>
      <c r="E5503" s="58"/>
      <c r="F5503" s="58"/>
      <c r="G5503" s="58"/>
      <c r="H5503" s="60"/>
      <c r="I5503" s="60"/>
      <c r="J5503" s="60"/>
      <c r="K5503" s="60"/>
      <c r="M5503" s="61"/>
      <c r="N5503" s="61"/>
      <c r="O5503" s="62"/>
      <c r="P5503" s="125"/>
      <c r="W5503" s="62"/>
      <c r="X5503" s="62"/>
    </row>
    <row r="5504" spans="1:24" s="57" customFormat="1" x14ac:dyDescent="0.25">
      <c r="A5504" s="75"/>
      <c r="D5504" s="58"/>
      <c r="E5504" s="58"/>
      <c r="F5504" s="58"/>
      <c r="G5504" s="58"/>
      <c r="H5504" s="60"/>
      <c r="I5504" s="60"/>
      <c r="J5504" s="60"/>
      <c r="K5504" s="60"/>
      <c r="M5504" s="61"/>
      <c r="N5504" s="61"/>
      <c r="O5504" s="62"/>
      <c r="P5504" s="125"/>
      <c r="W5504" s="62"/>
      <c r="X5504" s="62"/>
    </row>
    <row r="5505" spans="1:24" s="57" customFormat="1" x14ac:dyDescent="0.25">
      <c r="A5505" s="75"/>
      <c r="D5505" s="58"/>
      <c r="E5505" s="58"/>
      <c r="F5505" s="58"/>
      <c r="G5505" s="58"/>
      <c r="H5505" s="60"/>
      <c r="I5505" s="60"/>
      <c r="J5505" s="60"/>
      <c r="K5505" s="60"/>
      <c r="M5505" s="61"/>
      <c r="N5505" s="61"/>
      <c r="O5505" s="62"/>
      <c r="P5505" s="125"/>
      <c r="W5505" s="62"/>
      <c r="X5505" s="62"/>
    </row>
    <row r="5506" spans="1:24" s="57" customFormat="1" x14ac:dyDescent="0.25">
      <c r="A5506" s="75"/>
      <c r="D5506" s="58"/>
      <c r="E5506" s="58"/>
      <c r="F5506" s="58"/>
      <c r="G5506" s="58"/>
      <c r="H5506" s="60"/>
      <c r="I5506" s="60"/>
      <c r="J5506" s="60"/>
      <c r="K5506" s="60"/>
      <c r="M5506" s="61"/>
      <c r="N5506" s="61"/>
      <c r="O5506" s="62"/>
      <c r="P5506" s="125"/>
      <c r="W5506" s="62"/>
      <c r="X5506" s="62"/>
    </row>
    <row r="5507" spans="1:24" s="57" customFormat="1" x14ac:dyDescent="0.25">
      <c r="A5507" s="75"/>
      <c r="D5507" s="58"/>
      <c r="E5507" s="58"/>
      <c r="F5507" s="58"/>
      <c r="G5507" s="58"/>
      <c r="H5507" s="60"/>
      <c r="I5507" s="60"/>
      <c r="J5507" s="60"/>
      <c r="K5507" s="60"/>
      <c r="M5507" s="61"/>
      <c r="N5507" s="61"/>
      <c r="O5507" s="62"/>
      <c r="P5507" s="125"/>
      <c r="W5507" s="62"/>
      <c r="X5507" s="62"/>
    </row>
    <row r="5508" spans="1:24" s="57" customFormat="1" x14ac:dyDescent="0.25">
      <c r="A5508" s="75"/>
      <c r="D5508" s="58"/>
      <c r="E5508" s="58"/>
      <c r="F5508" s="58"/>
      <c r="G5508" s="58"/>
      <c r="H5508" s="60"/>
      <c r="I5508" s="60"/>
      <c r="J5508" s="60"/>
      <c r="K5508" s="60"/>
      <c r="M5508" s="61"/>
      <c r="N5508" s="61"/>
      <c r="O5508" s="62"/>
      <c r="P5508" s="125"/>
      <c r="W5508" s="62"/>
      <c r="X5508" s="62"/>
    </row>
    <row r="5509" spans="1:24" s="57" customFormat="1" x14ac:dyDescent="0.25">
      <c r="A5509" s="75"/>
      <c r="D5509" s="58"/>
      <c r="E5509" s="58"/>
      <c r="F5509" s="58"/>
      <c r="G5509" s="58"/>
      <c r="H5509" s="60"/>
      <c r="I5509" s="60"/>
      <c r="J5509" s="60"/>
      <c r="K5509" s="60"/>
      <c r="M5509" s="61"/>
      <c r="N5509" s="61"/>
      <c r="O5509" s="62"/>
      <c r="P5509" s="125"/>
      <c r="W5509" s="62"/>
      <c r="X5509" s="62"/>
    </row>
    <row r="5510" spans="1:24" s="57" customFormat="1" x14ac:dyDescent="0.25">
      <c r="A5510" s="75"/>
      <c r="D5510" s="58"/>
      <c r="E5510" s="58"/>
      <c r="F5510" s="58"/>
      <c r="G5510" s="58"/>
      <c r="H5510" s="60"/>
      <c r="I5510" s="60"/>
      <c r="J5510" s="60"/>
      <c r="K5510" s="60"/>
      <c r="M5510" s="61"/>
      <c r="N5510" s="61"/>
      <c r="O5510" s="62"/>
      <c r="P5510" s="125"/>
      <c r="W5510" s="62"/>
      <c r="X5510" s="62"/>
    </row>
    <row r="5511" spans="1:24" s="57" customFormat="1" x14ac:dyDescent="0.25">
      <c r="A5511" s="75"/>
      <c r="D5511" s="58"/>
      <c r="E5511" s="58"/>
      <c r="F5511" s="58"/>
      <c r="G5511" s="58"/>
      <c r="H5511" s="60"/>
      <c r="I5511" s="60"/>
      <c r="J5511" s="60"/>
      <c r="K5511" s="60"/>
      <c r="M5511" s="61"/>
      <c r="N5511" s="61"/>
      <c r="O5511" s="62"/>
      <c r="P5511" s="125"/>
      <c r="W5511" s="62"/>
      <c r="X5511" s="62"/>
    </row>
    <row r="5512" spans="1:24" s="57" customFormat="1" x14ac:dyDescent="0.25">
      <c r="A5512" s="75"/>
      <c r="D5512" s="58"/>
      <c r="E5512" s="58"/>
      <c r="F5512" s="58"/>
      <c r="G5512" s="58"/>
      <c r="H5512" s="60"/>
      <c r="I5512" s="60"/>
      <c r="J5512" s="60"/>
      <c r="K5512" s="60"/>
      <c r="M5512" s="61"/>
      <c r="N5512" s="61"/>
      <c r="O5512" s="62"/>
      <c r="P5512" s="125"/>
      <c r="W5512" s="62"/>
      <c r="X5512" s="62"/>
    </row>
    <row r="5513" spans="1:24" s="57" customFormat="1" x14ac:dyDescent="0.25">
      <c r="A5513" s="75"/>
      <c r="D5513" s="58"/>
      <c r="E5513" s="58"/>
      <c r="F5513" s="58"/>
      <c r="G5513" s="58"/>
      <c r="H5513" s="60"/>
      <c r="I5513" s="60"/>
      <c r="J5513" s="60"/>
      <c r="K5513" s="60"/>
      <c r="M5513" s="61"/>
      <c r="N5513" s="61"/>
      <c r="O5513" s="62"/>
      <c r="P5513" s="125"/>
      <c r="W5513" s="62"/>
      <c r="X5513" s="62"/>
    </row>
    <row r="5514" spans="1:24" s="57" customFormat="1" x14ac:dyDescent="0.25">
      <c r="A5514" s="75"/>
      <c r="D5514" s="58"/>
      <c r="E5514" s="58"/>
      <c r="F5514" s="58"/>
      <c r="G5514" s="58"/>
      <c r="H5514" s="60"/>
      <c r="I5514" s="60"/>
      <c r="J5514" s="60"/>
      <c r="K5514" s="60"/>
      <c r="M5514" s="61"/>
      <c r="N5514" s="61"/>
      <c r="O5514" s="62"/>
      <c r="P5514" s="125"/>
      <c r="W5514" s="62"/>
      <c r="X5514" s="62"/>
    </row>
    <row r="5515" spans="1:24" s="57" customFormat="1" x14ac:dyDescent="0.25">
      <c r="A5515" s="75"/>
      <c r="D5515" s="58"/>
      <c r="E5515" s="58"/>
      <c r="F5515" s="58"/>
      <c r="G5515" s="58"/>
      <c r="H5515" s="60"/>
      <c r="I5515" s="60"/>
      <c r="J5515" s="60"/>
      <c r="K5515" s="60"/>
      <c r="M5515" s="61"/>
      <c r="N5515" s="61"/>
      <c r="O5515" s="62"/>
      <c r="P5515" s="125"/>
      <c r="W5515" s="62"/>
      <c r="X5515" s="62"/>
    </row>
    <row r="5516" spans="1:24" s="57" customFormat="1" x14ac:dyDescent="0.25">
      <c r="A5516" s="75"/>
      <c r="D5516" s="58"/>
      <c r="E5516" s="58"/>
      <c r="F5516" s="58"/>
      <c r="G5516" s="58"/>
      <c r="H5516" s="60"/>
      <c r="I5516" s="60"/>
      <c r="J5516" s="60"/>
      <c r="K5516" s="60"/>
      <c r="M5516" s="61"/>
      <c r="N5516" s="61"/>
      <c r="O5516" s="62"/>
      <c r="P5516" s="125"/>
      <c r="W5516" s="62"/>
      <c r="X5516" s="62"/>
    </row>
    <row r="5517" spans="1:24" s="57" customFormat="1" x14ac:dyDescent="0.25">
      <c r="A5517" s="75"/>
      <c r="D5517" s="58"/>
      <c r="E5517" s="58"/>
      <c r="F5517" s="58"/>
      <c r="G5517" s="58"/>
      <c r="H5517" s="60"/>
      <c r="I5517" s="60"/>
      <c r="J5517" s="60"/>
      <c r="K5517" s="60"/>
      <c r="M5517" s="61"/>
      <c r="N5517" s="61"/>
      <c r="O5517" s="62"/>
      <c r="P5517" s="125"/>
      <c r="W5517" s="62"/>
      <c r="X5517" s="62"/>
    </row>
    <row r="5518" spans="1:24" s="57" customFormat="1" x14ac:dyDescent="0.25">
      <c r="A5518" s="75"/>
      <c r="D5518" s="58"/>
      <c r="E5518" s="58"/>
      <c r="F5518" s="58"/>
      <c r="G5518" s="58"/>
      <c r="H5518" s="60"/>
      <c r="I5518" s="60"/>
      <c r="J5518" s="60"/>
      <c r="K5518" s="60"/>
      <c r="M5518" s="61"/>
      <c r="N5518" s="61"/>
      <c r="O5518" s="62"/>
      <c r="P5518" s="125"/>
      <c r="W5518" s="62"/>
      <c r="X5518" s="62"/>
    </row>
    <row r="5519" spans="1:24" s="57" customFormat="1" x14ac:dyDescent="0.25">
      <c r="A5519" s="75"/>
      <c r="D5519" s="58"/>
      <c r="E5519" s="58"/>
      <c r="F5519" s="58"/>
      <c r="G5519" s="58"/>
      <c r="H5519" s="60"/>
      <c r="I5519" s="60"/>
      <c r="J5519" s="60"/>
      <c r="K5519" s="60"/>
      <c r="M5519" s="61"/>
      <c r="N5519" s="61"/>
      <c r="O5519" s="62"/>
      <c r="P5519" s="125"/>
      <c r="W5519" s="62"/>
      <c r="X5519" s="62"/>
    </row>
    <row r="5520" spans="1:24" s="57" customFormat="1" x14ac:dyDescent="0.25">
      <c r="A5520" s="75"/>
      <c r="D5520" s="58"/>
      <c r="E5520" s="58"/>
      <c r="F5520" s="58"/>
      <c r="G5520" s="58"/>
      <c r="H5520" s="60"/>
      <c r="I5520" s="60"/>
      <c r="J5520" s="60"/>
      <c r="K5520" s="60"/>
      <c r="M5520" s="61"/>
      <c r="N5520" s="61"/>
      <c r="O5520" s="62"/>
      <c r="P5520" s="125"/>
      <c r="W5520" s="62"/>
      <c r="X5520" s="62"/>
    </row>
    <row r="5521" spans="1:24" s="57" customFormat="1" x14ac:dyDescent="0.25">
      <c r="A5521" s="75"/>
      <c r="D5521" s="58"/>
      <c r="E5521" s="58"/>
      <c r="F5521" s="58"/>
      <c r="G5521" s="58"/>
      <c r="H5521" s="60"/>
      <c r="I5521" s="60"/>
      <c r="J5521" s="60"/>
      <c r="K5521" s="60"/>
      <c r="M5521" s="61"/>
      <c r="N5521" s="61"/>
      <c r="O5521" s="62"/>
      <c r="P5521" s="125"/>
      <c r="W5521" s="62"/>
      <c r="X5521" s="62"/>
    </row>
    <row r="5522" spans="1:24" s="57" customFormat="1" x14ac:dyDescent="0.25">
      <c r="A5522" s="75"/>
      <c r="D5522" s="58"/>
      <c r="E5522" s="58"/>
      <c r="F5522" s="58"/>
      <c r="G5522" s="58"/>
      <c r="H5522" s="60"/>
      <c r="I5522" s="60"/>
      <c r="J5522" s="60"/>
      <c r="K5522" s="60"/>
      <c r="M5522" s="61"/>
      <c r="N5522" s="61"/>
      <c r="O5522" s="62"/>
      <c r="P5522" s="125"/>
      <c r="W5522" s="62"/>
      <c r="X5522" s="62"/>
    </row>
    <row r="5523" spans="1:24" s="57" customFormat="1" x14ac:dyDescent="0.25">
      <c r="A5523" s="75"/>
      <c r="D5523" s="58"/>
      <c r="E5523" s="58"/>
      <c r="F5523" s="58"/>
      <c r="G5523" s="58"/>
      <c r="H5523" s="60"/>
      <c r="I5523" s="60"/>
      <c r="J5523" s="60"/>
      <c r="K5523" s="60"/>
      <c r="M5523" s="61"/>
      <c r="N5523" s="61"/>
      <c r="O5523" s="62"/>
      <c r="P5523" s="125"/>
      <c r="W5523" s="62"/>
      <c r="X5523" s="62"/>
    </row>
    <row r="5524" spans="1:24" s="57" customFormat="1" x14ac:dyDescent="0.25">
      <c r="A5524" s="75"/>
      <c r="D5524" s="58"/>
      <c r="E5524" s="58"/>
      <c r="F5524" s="58"/>
      <c r="G5524" s="58"/>
      <c r="H5524" s="60"/>
      <c r="I5524" s="60"/>
      <c r="J5524" s="60"/>
      <c r="K5524" s="60"/>
      <c r="M5524" s="61"/>
      <c r="N5524" s="61"/>
      <c r="O5524" s="62"/>
      <c r="P5524" s="125"/>
      <c r="W5524" s="62"/>
      <c r="X5524" s="62"/>
    </row>
    <row r="5525" spans="1:24" s="57" customFormat="1" x14ac:dyDescent="0.25">
      <c r="A5525" s="75"/>
      <c r="D5525" s="58"/>
      <c r="E5525" s="58"/>
      <c r="F5525" s="58"/>
      <c r="G5525" s="58"/>
      <c r="H5525" s="60"/>
      <c r="I5525" s="60"/>
      <c r="J5525" s="60"/>
      <c r="K5525" s="60"/>
      <c r="M5525" s="61"/>
      <c r="N5525" s="61"/>
      <c r="O5525" s="62"/>
      <c r="P5525" s="125"/>
      <c r="W5525" s="62"/>
      <c r="X5525" s="62"/>
    </row>
    <row r="5526" spans="1:24" s="57" customFormat="1" x14ac:dyDescent="0.25">
      <c r="A5526" s="75"/>
      <c r="D5526" s="58"/>
      <c r="E5526" s="58"/>
      <c r="F5526" s="58"/>
      <c r="G5526" s="58"/>
      <c r="H5526" s="60"/>
      <c r="I5526" s="60"/>
      <c r="J5526" s="60"/>
      <c r="K5526" s="60"/>
      <c r="M5526" s="61"/>
      <c r="N5526" s="61"/>
      <c r="O5526" s="62"/>
      <c r="P5526" s="125"/>
      <c r="W5526" s="62"/>
      <c r="X5526" s="62"/>
    </row>
    <row r="5527" spans="1:24" s="57" customFormat="1" x14ac:dyDescent="0.25">
      <c r="A5527" s="75"/>
      <c r="D5527" s="58"/>
      <c r="E5527" s="58"/>
      <c r="F5527" s="58"/>
      <c r="G5527" s="58"/>
      <c r="H5527" s="60"/>
      <c r="I5527" s="60"/>
      <c r="J5527" s="60"/>
      <c r="K5527" s="60"/>
      <c r="M5527" s="61"/>
      <c r="N5527" s="61"/>
      <c r="O5527" s="62"/>
      <c r="P5527" s="125"/>
      <c r="W5527" s="62"/>
      <c r="X5527" s="62"/>
    </row>
    <row r="5528" spans="1:24" s="57" customFormat="1" x14ac:dyDescent="0.25">
      <c r="A5528" s="75"/>
      <c r="D5528" s="58"/>
      <c r="E5528" s="58"/>
      <c r="F5528" s="58"/>
      <c r="G5528" s="58"/>
      <c r="H5528" s="60"/>
      <c r="I5528" s="60"/>
      <c r="J5528" s="60"/>
      <c r="K5528" s="60"/>
      <c r="M5528" s="61"/>
      <c r="N5528" s="61"/>
      <c r="O5528" s="62"/>
      <c r="P5528" s="125"/>
      <c r="W5528" s="62"/>
      <c r="X5528" s="62"/>
    </row>
    <row r="5529" spans="1:24" s="57" customFormat="1" x14ac:dyDescent="0.25">
      <c r="A5529" s="75"/>
      <c r="D5529" s="58"/>
      <c r="E5529" s="58"/>
      <c r="F5529" s="58"/>
      <c r="G5529" s="58"/>
      <c r="H5529" s="60"/>
      <c r="I5529" s="60"/>
      <c r="J5529" s="60"/>
      <c r="K5529" s="60"/>
      <c r="M5529" s="61"/>
      <c r="N5529" s="61"/>
      <c r="O5529" s="62"/>
      <c r="P5529" s="125"/>
      <c r="W5529" s="62"/>
      <c r="X5529" s="62"/>
    </row>
    <row r="5530" spans="1:24" s="57" customFormat="1" x14ac:dyDescent="0.25">
      <c r="A5530" s="75"/>
      <c r="D5530" s="58"/>
      <c r="E5530" s="58"/>
      <c r="F5530" s="58"/>
      <c r="G5530" s="58"/>
      <c r="H5530" s="60"/>
      <c r="I5530" s="60"/>
      <c r="J5530" s="60"/>
      <c r="K5530" s="60"/>
      <c r="M5530" s="61"/>
      <c r="N5530" s="61"/>
      <c r="O5530" s="62"/>
      <c r="P5530" s="125"/>
      <c r="W5530" s="62"/>
      <c r="X5530" s="62"/>
    </row>
    <row r="5531" spans="1:24" s="57" customFormat="1" x14ac:dyDescent="0.25">
      <c r="A5531" s="75"/>
      <c r="D5531" s="58"/>
      <c r="E5531" s="58"/>
      <c r="F5531" s="58"/>
      <c r="G5531" s="58"/>
      <c r="H5531" s="60"/>
      <c r="I5531" s="60"/>
      <c r="J5531" s="60"/>
      <c r="K5531" s="60"/>
      <c r="M5531" s="61"/>
      <c r="N5531" s="61"/>
      <c r="O5531" s="62"/>
      <c r="P5531" s="125"/>
      <c r="W5531" s="62"/>
      <c r="X5531" s="62"/>
    </row>
    <row r="5532" spans="1:24" s="57" customFormat="1" x14ac:dyDescent="0.25">
      <c r="A5532" s="75"/>
      <c r="D5532" s="58"/>
      <c r="E5532" s="58"/>
      <c r="F5532" s="58"/>
      <c r="G5532" s="58"/>
      <c r="H5532" s="60"/>
      <c r="I5532" s="60"/>
      <c r="J5532" s="60"/>
      <c r="K5532" s="60"/>
      <c r="M5532" s="61"/>
      <c r="N5532" s="61"/>
      <c r="O5532" s="62"/>
      <c r="P5532" s="125"/>
      <c r="W5532" s="62"/>
      <c r="X5532" s="62"/>
    </row>
    <row r="5533" spans="1:24" s="57" customFormat="1" x14ac:dyDescent="0.25">
      <c r="A5533" s="75"/>
      <c r="D5533" s="58"/>
      <c r="E5533" s="58"/>
      <c r="F5533" s="58"/>
      <c r="G5533" s="58"/>
      <c r="H5533" s="60"/>
      <c r="I5533" s="60"/>
      <c r="J5533" s="60"/>
      <c r="K5533" s="60"/>
      <c r="M5533" s="61"/>
      <c r="N5533" s="61"/>
      <c r="O5533" s="62"/>
      <c r="P5533" s="125"/>
      <c r="W5533" s="62"/>
      <c r="X5533" s="62"/>
    </row>
    <row r="5534" spans="1:24" s="57" customFormat="1" x14ac:dyDescent="0.25">
      <c r="A5534" s="75"/>
      <c r="D5534" s="58"/>
      <c r="E5534" s="58"/>
      <c r="F5534" s="58"/>
      <c r="G5534" s="58"/>
      <c r="H5534" s="60"/>
      <c r="I5534" s="60"/>
      <c r="J5534" s="60"/>
      <c r="K5534" s="60"/>
      <c r="M5534" s="61"/>
      <c r="N5534" s="61"/>
      <c r="O5534" s="62"/>
      <c r="P5534" s="125"/>
      <c r="W5534" s="62"/>
      <c r="X5534" s="62"/>
    </row>
    <row r="5535" spans="1:24" s="57" customFormat="1" x14ac:dyDescent="0.25">
      <c r="A5535" s="75"/>
      <c r="D5535" s="58"/>
      <c r="E5535" s="58"/>
      <c r="F5535" s="58"/>
      <c r="G5535" s="58"/>
      <c r="H5535" s="60"/>
      <c r="I5535" s="60"/>
      <c r="J5535" s="60"/>
      <c r="K5535" s="60"/>
      <c r="M5535" s="61"/>
      <c r="N5535" s="61"/>
      <c r="O5535" s="62"/>
      <c r="P5535" s="125"/>
      <c r="W5535" s="62"/>
      <c r="X5535" s="62"/>
    </row>
    <row r="5536" spans="1:24" s="57" customFormat="1" x14ac:dyDescent="0.25">
      <c r="A5536" s="75"/>
      <c r="D5536" s="58"/>
      <c r="E5536" s="58"/>
      <c r="F5536" s="58"/>
      <c r="G5536" s="58"/>
      <c r="H5536" s="60"/>
      <c r="I5536" s="60"/>
      <c r="J5536" s="60"/>
      <c r="K5536" s="60"/>
      <c r="M5536" s="61"/>
      <c r="N5536" s="61"/>
      <c r="O5536" s="62"/>
      <c r="P5536" s="125"/>
      <c r="W5536" s="62"/>
      <c r="X5536" s="62"/>
    </row>
    <row r="5537" spans="1:24" s="57" customFormat="1" x14ac:dyDescent="0.25">
      <c r="A5537" s="75"/>
      <c r="D5537" s="58"/>
      <c r="E5537" s="58"/>
      <c r="F5537" s="58"/>
      <c r="G5537" s="58"/>
      <c r="H5537" s="60"/>
      <c r="I5537" s="60"/>
      <c r="J5537" s="60"/>
      <c r="K5537" s="60"/>
      <c r="M5537" s="61"/>
      <c r="N5537" s="61"/>
      <c r="O5537" s="62"/>
      <c r="P5537" s="125"/>
      <c r="W5537" s="62"/>
      <c r="X5537" s="62"/>
    </row>
    <row r="5538" spans="1:24" s="57" customFormat="1" x14ac:dyDescent="0.25">
      <c r="A5538" s="75"/>
      <c r="D5538" s="58"/>
      <c r="E5538" s="58"/>
      <c r="F5538" s="58"/>
      <c r="G5538" s="58"/>
      <c r="H5538" s="60"/>
      <c r="I5538" s="60"/>
      <c r="J5538" s="60"/>
      <c r="K5538" s="60"/>
      <c r="M5538" s="61"/>
      <c r="N5538" s="61"/>
      <c r="O5538" s="62"/>
      <c r="P5538" s="125"/>
      <c r="W5538" s="62"/>
      <c r="X5538" s="62"/>
    </row>
    <row r="5539" spans="1:24" s="57" customFormat="1" x14ac:dyDescent="0.25">
      <c r="A5539" s="75"/>
      <c r="D5539" s="58"/>
      <c r="E5539" s="58"/>
      <c r="F5539" s="58"/>
      <c r="G5539" s="58"/>
      <c r="H5539" s="60"/>
      <c r="I5539" s="60"/>
      <c r="J5539" s="60"/>
      <c r="K5539" s="60"/>
      <c r="M5539" s="61"/>
      <c r="N5539" s="61"/>
      <c r="O5539" s="62"/>
      <c r="P5539" s="125"/>
      <c r="W5539" s="62"/>
      <c r="X5539" s="62"/>
    </row>
    <row r="5540" spans="1:24" s="57" customFormat="1" x14ac:dyDescent="0.25">
      <c r="A5540" s="75"/>
      <c r="D5540" s="58"/>
      <c r="E5540" s="58"/>
      <c r="F5540" s="58"/>
      <c r="G5540" s="58"/>
      <c r="H5540" s="60"/>
      <c r="I5540" s="60"/>
      <c r="J5540" s="60"/>
      <c r="K5540" s="60"/>
      <c r="M5540" s="61"/>
      <c r="N5540" s="61"/>
      <c r="O5540" s="62"/>
      <c r="P5540" s="125"/>
      <c r="W5540" s="62"/>
      <c r="X5540" s="62"/>
    </row>
    <row r="5541" spans="1:24" s="57" customFormat="1" x14ac:dyDescent="0.25">
      <c r="A5541" s="75"/>
      <c r="D5541" s="58"/>
      <c r="E5541" s="58"/>
      <c r="F5541" s="58"/>
      <c r="G5541" s="58"/>
      <c r="H5541" s="60"/>
      <c r="I5541" s="60"/>
      <c r="J5541" s="60"/>
      <c r="K5541" s="60"/>
      <c r="M5541" s="61"/>
      <c r="N5541" s="61"/>
      <c r="O5541" s="62"/>
      <c r="P5541" s="125"/>
      <c r="W5541" s="62"/>
      <c r="X5541" s="62"/>
    </row>
    <row r="5542" spans="1:24" s="57" customFormat="1" x14ac:dyDescent="0.25">
      <c r="A5542" s="75"/>
      <c r="D5542" s="58"/>
      <c r="E5542" s="58"/>
      <c r="F5542" s="58"/>
      <c r="G5542" s="58"/>
      <c r="H5542" s="60"/>
      <c r="I5542" s="60"/>
      <c r="J5542" s="60"/>
      <c r="K5542" s="60"/>
      <c r="M5542" s="61"/>
      <c r="N5542" s="61"/>
      <c r="O5542" s="62"/>
      <c r="P5542" s="125"/>
      <c r="W5542" s="62"/>
      <c r="X5542" s="62"/>
    </row>
    <row r="5543" spans="1:24" s="57" customFormat="1" x14ac:dyDescent="0.25">
      <c r="A5543" s="75"/>
      <c r="D5543" s="58"/>
      <c r="E5543" s="58"/>
      <c r="F5543" s="58"/>
      <c r="G5543" s="58"/>
      <c r="H5543" s="60"/>
      <c r="I5543" s="60"/>
      <c r="J5543" s="60"/>
      <c r="K5543" s="60"/>
      <c r="M5543" s="61"/>
      <c r="N5543" s="61"/>
      <c r="O5543" s="62"/>
      <c r="P5543" s="125"/>
      <c r="W5543" s="62"/>
      <c r="X5543" s="62"/>
    </row>
    <row r="5544" spans="1:24" s="57" customFormat="1" x14ac:dyDescent="0.25">
      <c r="A5544" s="75"/>
      <c r="D5544" s="58"/>
      <c r="E5544" s="58"/>
      <c r="F5544" s="58"/>
      <c r="G5544" s="58"/>
      <c r="H5544" s="60"/>
      <c r="I5544" s="60"/>
      <c r="J5544" s="60"/>
      <c r="K5544" s="60"/>
      <c r="M5544" s="61"/>
      <c r="N5544" s="61"/>
      <c r="O5544" s="62"/>
      <c r="P5544" s="125"/>
      <c r="W5544" s="62"/>
      <c r="X5544" s="62"/>
    </row>
    <row r="5545" spans="1:24" s="57" customFormat="1" x14ac:dyDescent="0.25">
      <c r="A5545" s="75"/>
      <c r="D5545" s="58"/>
      <c r="E5545" s="58"/>
      <c r="F5545" s="58"/>
      <c r="G5545" s="58"/>
      <c r="H5545" s="60"/>
      <c r="I5545" s="60"/>
      <c r="J5545" s="60"/>
      <c r="K5545" s="60"/>
      <c r="M5545" s="61"/>
      <c r="N5545" s="61"/>
      <c r="O5545" s="62"/>
      <c r="P5545" s="125"/>
      <c r="W5545" s="62"/>
      <c r="X5545" s="62"/>
    </row>
    <row r="5546" spans="1:24" s="57" customFormat="1" x14ac:dyDescent="0.25">
      <c r="A5546" s="75"/>
      <c r="D5546" s="58"/>
      <c r="E5546" s="58"/>
      <c r="F5546" s="58"/>
      <c r="G5546" s="58"/>
      <c r="H5546" s="60"/>
      <c r="I5546" s="60"/>
      <c r="J5546" s="60"/>
      <c r="K5546" s="60"/>
      <c r="M5546" s="61"/>
      <c r="N5546" s="61"/>
      <c r="O5546" s="62"/>
      <c r="P5546" s="125"/>
      <c r="W5546" s="62"/>
      <c r="X5546" s="62"/>
    </row>
    <row r="5547" spans="1:24" s="57" customFormat="1" x14ac:dyDescent="0.25">
      <c r="A5547" s="75"/>
      <c r="D5547" s="58"/>
      <c r="E5547" s="58"/>
      <c r="F5547" s="58"/>
      <c r="G5547" s="58"/>
      <c r="H5547" s="60"/>
      <c r="I5547" s="60"/>
      <c r="J5547" s="60"/>
      <c r="K5547" s="60"/>
      <c r="M5547" s="61"/>
      <c r="N5547" s="61"/>
      <c r="O5547" s="62"/>
      <c r="P5547" s="125"/>
      <c r="W5547" s="62"/>
      <c r="X5547" s="62"/>
    </row>
    <row r="5548" spans="1:24" s="57" customFormat="1" x14ac:dyDescent="0.25">
      <c r="A5548" s="75"/>
      <c r="D5548" s="58"/>
      <c r="E5548" s="58"/>
      <c r="F5548" s="58"/>
      <c r="G5548" s="58"/>
      <c r="H5548" s="60"/>
      <c r="I5548" s="60"/>
      <c r="J5548" s="60"/>
      <c r="K5548" s="60"/>
      <c r="M5548" s="61"/>
      <c r="N5548" s="61"/>
      <c r="O5548" s="62"/>
      <c r="P5548" s="125"/>
      <c r="W5548" s="62"/>
      <c r="X5548" s="62"/>
    </row>
    <row r="5549" spans="1:24" s="57" customFormat="1" x14ac:dyDescent="0.25">
      <c r="A5549" s="75"/>
      <c r="D5549" s="58"/>
      <c r="E5549" s="58"/>
      <c r="F5549" s="58"/>
      <c r="G5549" s="58"/>
      <c r="H5549" s="60"/>
      <c r="I5549" s="60"/>
      <c r="J5549" s="60"/>
      <c r="K5549" s="60"/>
      <c r="M5549" s="61"/>
      <c r="N5549" s="61"/>
      <c r="O5549" s="62"/>
      <c r="P5549" s="125"/>
      <c r="W5549" s="62"/>
      <c r="X5549" s="62"/>
    </row>
    <row r="5550" spans="1:24" s="57" customFormat="1" x14ac:dyDescent="0.25">
      <c r="A5550" s="75"/>
      <c r="D5550" s="58"/>
      <c r="E5550" s="58"/>
      <c r="F5550" s="58"/>
      <c r="G5550" s="58"/>
      <c r="H5550" s="60"/>
      <c r="I5550" s="60"/>
      <c r="J5550" s="60"/>
      <c r="K5550" s="60"/>
      <c r="M5550" s="61"/>
      <c r="N5550" s="61"/>
      <c r="O5550" s="62"/>
      <c r="P5550" s="125"/>
      <c r="W5550" s="62"/>
      <c r="X5550" s="62"/>
    </row>
    <row r="5551" spans="1:24" s="57" customFormat="1" x14ac:dyDescent="0.25">
      <c r="A5551" s="75"/>
      <c r="D5551" s="58"/>
      <c r="E5551" s="58"/>
      <c r="F5551" s="58"/>
      <c r="G5551" s="58"/>
      <c r="H5551" s="60"/>
      <c r="I5551" s="60"/>
      <c r="J5551" s="60"/>
      <c r="K5551" s="60"/>
      <c r="M5551" s="61"/>
      <c r="N5551" s="61"/>
      <c r="O5551" s="62"/>
      <c r="P5551" s="125"/>
      <c r="W5551" s="62"/>
      <c r="X5551" s="62"/>
    </row>
    <row r="5552" spans="1:24" s="57" customFormat="1" x14ac:dyDescent="0.25">
      <c r="A5552" s="75"/>
      <c r="D5552" s="58"/>
      <c r="E5552" s="58"/>
      <c r="F5552" s="58"/>
      <c r="G5552" s="58"/>
      <c r="H5552" s="60"/>
      <c r="I5552" s="60"/>
      <c r="J5552" s="60"/>
      <c r="K5552" s="60"/>
      <c r="M5552" s="61"/>
      <c r="N5552" s="61"/>
      <c r="O5552" s="62"/>
      <c r="P5552" s="125"/>
      <c r="W5552" s="62"/>
      <c r="X5552" s="62"/>
    </row>
    <row r="5553" spans="1:24" s="57" customFormat="1" x14ac:dyDescent="0.25">
      <c r="A5553" s="75"/>
      <c r="D5553" s="58"/>
      <c r="E5553" s="58"/>
      <c r="F5553" s="58"/>
      <c r="G5553" s="58"/>
      <c r="H5553" s="60"/>
      <c r="I5553" s="60"/>
      <c r="J5553" s="60"/>
      <c r="K5553" s="60"/>
      <c r="M5553" s="61"/>
      <c r="N5553" s="61"/>
      <c r="O5553" s="62"/>
      <c r="P5553" s="125"/>
      <c r="W5553" s="62"/>
      <c r="X5553" s="62"/>
    </row>
    <row r="5554" spans="1:24" s="57" customFormat="1" x14ac:dyDescent="0.25">
      <c r="A5554" s="75"/>
      <c r="D5554" s="58"/>
      <c r="E5554" s="58"/>
      <c r="F5554" s="58"/>
      <c r="G5554" s="58"/>
      <c r="H5554" s="60"/>
      <c r="I5554" s="60"/>
      <c r="J5554" s="60"/>
      <c r="K5554" s="60"/>
      <c r="M5554" s="61"/>
      <c r="N5554" s="61"/>
      <c r="O5554" s="62"/>
      <c r="P5554" s="125"/>
      <c r="W5554" s="62"/>
      <c r="X5554" s="62"/>
    </row>
    <row r="5555" spans="1:24" s="57" customFormat="1" x14ac:dyDescent="0.25">
      <c r="A5555" s="75"/>
      <c r="D5555" s="58"/>
      <c r="E5555" s="58"/>
      <c r="F5555" s="58"/>
      <c r="G5555" s="58"/>
      <c r="H5555" s="60"/>
      <c r="I5555" s="60"/>
      <c r="J5555" s="60"/>
      <c r="K5555" s="60"/>
      <c r="M5555" s="61"/>
      <c r="N5555" s="61"/>
      <c r="O5555" s="62"/>
      <c r="P5555" s="125"/>
      <c r="W5555" s="62"/>
      <c r="X5555" s="62"/>
    </row>
    <row r="5556" spans="1:24" s="57" customFormat="1" x14ac:dyDescent="0.25">
      <c r="A5556" s="75"/>
      <c r="D5556" s="58"/>
      <c r="E5556" s="58"/>
      <c r="F5556" s="58"/>
      <c r="G5556" s="58"/>
      <c r="H5556" s="60"/>
      <c r="I5556" s="60"/>
      <c r="J5556" s="60"/>
      <c r="K5556" s="60"/>
      <c r="M5556" s="61"/>
      <c r="N5556" s="61"/>
      <c r="O5556" s="62"/>
      <c r="P5556" s="125"/>
      <c r="W5556" s="62"/>
      <c r="X5556" s="62"/>
    </row>
    <row r="5557" spans="1:24" s="57" customFormat="1" x14ac:dyDescent="0.25">
      <c r="A5557" s="75"/>
      <c r="D5557" s="58"/>
      <c r="E5557" s="58"/>
      <c r="F5557" s="58"/>
      <c r="G5557" s="58"/>
      <c r="H5557" s="60"/>
      <c r="I5557" s="60"/>
      <c r="J5557" s="60"/>
      <c r="K5557" s="60"/>
      <c r="M5557" s="61"/>
      <c r="N5557" s="61"/>
      <c r="O5557" s="62"/>
      <c r="P5557" s="125"/>
      <c r="W5557" s="62"/>
      <c r="X5557" s="62"/>
    </row>
    <row r="5558" spans="1:24" s="57" customFormat="1" x14ac:dyDescent="0.25">
      <c r="A5558" s="75"/>
      <c r="D5558" s="58"/>
      <c r="E5558" s="58"/>
      <c r="F5558" s="58"/>
      <c r="G5558" s="58"/>
      <c r="H5558" s="60"/>
      <c r="I5558" s="60"/>
      <c r="J5558" s="60"/>
      <c r="K5558" s="60"/>
      <c r="M5558" s="61"/>
      <c r="N5558" s="61"/>
      <c r="O5558" s="62"/>
      <c r="P5558" s="125"/>
      <c r="W5558" s="62"/>
      <c r="X5558" s="62"/>
    </row>
    <row r="5559" spans="1:24" s="57" customFormat="1" x14ac:dyDescent="0.25">
      <c r="A5559" s="75"/>
      <c r="D5559" s="58"/>
      <c r="E5559" s="58"/>
      <c r="F5559" s="58"/>
      <c r="G5559" s="58"/>
      <c r="H5559" s="60"/>
      <c r="I5559" s="60"/>
      <c r="J5559" s="60"/>
      <c r="K5559" s="60"/>
      <c r="M5559" s="61"/>
      <c r="N5559" s="61"/>
      <c r="O5559" s="62"/>
      <c r="P5559" s="125"/>
      <c r="W5559" s="62"/>
      <c r="X5559" s="62"/>
    </row>
    <row r="5560" spans="1:24" s="57" customFormat="1" x14ac:dyDescent="0.25">
      <c r="A5560" s="75"/>
      <c r="D5560" s="58"/>
      <c r="E5560" s="58"/>
      <c r="F5560" s="58"/>
      <c r="G5560" s="58"/>
      <c r="H5560" s="60"/>
      <c r="I5560" s="60"/>
      <c r="J5560" s="60"/>
      <c r="K5560" s="60"/>
      <c r="M5560" s="61"/>
      <c r="N5560" s="61"/>
      <c r="O5560" s="62"/>
      <c r="P5560" s="125"/>
      <c r="W5560" s="62"/>
      <c r="X5560" s="62"/>
    </row>
    <row r="5561" spans="1:24" s="57" customFormat="1" x14ac:dyDescent="0.25">
      <c r="A5561" s="75"/>
      <c r="D5561" s="58"/>
      <c r="E5561" s="58"/>
      <c r="F5561" s="58"/>
      <c r="G5561" s="58"/>
      <c r="H5561" s="60"/>
      <c r="I5561" s="60"/>
      <c r="J5561" s="60"/>
      <c r="K5561" s="60"/>
      <c r="M5561" s="61"/>
      <c r="N5561" s="61"/>
      <c r="O5561" s="62"/>
      <c r="P5561" s="125"/>
      <c r="W5561" s="62"/>
      <c r="X5561" s="62"/>
    </row>
    <row r="5562" spans="1:24" s="57" customFormat="1" x14ac:dyDescent="0.25">
      <c r="A5562" s="75"/>
      <c r="D5562" s="58"/>
      <c r="E5562" s="58"/>
      <c r="F5562" s="58"/>
      <c r="G5562" s="58"/>
      <c r="H5562" s="60"/>
      <c r="I5562" s="60"/>
      <c r="J5562" s="60"/>
      <c r="K5562" s="60"/>
      <c r="M5562" s="61"/>
      <c r="N5562" s="61"/>
      <c r="O5562" s="62"/>
      <c r="P5562" s="125"/>
      <c r="W5562" s="62"/>
      <c r="X5562" s="62"/>
    </row>
    <row r="5563" spans="1:24" s="57" customFormat="1" x14ac:dyDescent="0.25">
      <c r="A5563" s="75"/>
      <c r="D5563" s="58"/>
      <c r="E5563" s="58"/>
      <c r="F5563" s="58"/>
      <c r="G5563" s="58"/>
      <c r="H5563" s="60"/>
      <c r="I5563" s="60"/>
      <c r="J5563" s="60"/>
      <c r="K5563" s="60"/>
      <c r="M5563" s="61"/>
      <c r="N5563" s="61"/>
      <c r="O5563" s="62"/>
      <c r="P5563" s="125"/>
      <c r="W5563" s="62"/>
      <c r="X5563" s="62"/>
    </row>
    <row r="5564" spans="1:24" s="57" customFormat="1" x14ac:dyDescent="0.25">
      <c r="A5564" s="75"/>
      <c r="D5564" s="58"/>
      <c r="E5564" s="58"/>
      <c r="F5564" s="58"/>
      <c r="G5564" s="58"/>
      <c r="H5564" s="60"/>
      <c r="I5564" s="60"/>
      <c r="J5564" s="60"/>
      <c r="K5564" s="60"/>
      <c r="M5564" s="61"/>
      <c r="N5564" s="61"/>
      <c r="O5564" s="62"/>
      <c r="P5564" s="125"/>
      <c r="W5564" s="62"/>
      <c r="X5564" s="62"/>
    </row>
    <row r="5565" spans="1:24" s="57" customFormat="1" x14ac:dyDescent="0.25">
      <c r="A5565" s="75"/>
      <c r="D5565" s="58"/>
      <c r="E5565" s="58"/>
      <c r="F5565" s="58"/>
      <c r="G5565" s="58"/>
      <c r="H5565" s="60"/>
      <c r="I5565" s="60"/>
      <c r="J5565" s="60"/>
      <c r="K5565" s="60"/>
      <c r="M5565" s="61"/>
      <c r="N5565" s="61"/>
      <c r="O5565" s="62"/>
      <c r="P5565" s="125"/>
      <c r="W5565" s="62"/>
      <c r="X5565" s="62"/>
    </row>
    <row r="5566" spans="1:24" s="57" customFormat="1" x14ac:dyDescent="0.25">
      <c r="A5566" s="75"/>
      <c r="D5566" s="58"/>
      <c r="E5566" s="58"/>
      <c r="F5566" s="58"/>
      <c r="G5566" s="58"/>
      <c r="H5566" s="60"/>
      <c r="I5566" s="60"/>
      <c r="J5566" s="60"/>
      <c r="K5566" s="60"/>
      <c r="M5566" s="61"/>
      <c r="N5566" s="61"/>
      <c r="O5566" s="62"/>
      <c r="P5566" s="125"/>
      <c r="W5566" s="62"/>
      <c r="X5566" s="62"/>
    </row>
    <row r="5567" spans="1:24" s="57" customFormat="1" x14ac:dyDescent="0.25">
      <c r="A5567" s="75"/>
      <c r="D5567" s="58"/>
      <c r="E5567" s="58"/>
      <c r="F5567" s="58"/>
      <c r="G5567" s="58"/>
      <c r="H5567" s="60"/>
      <c r="I5567" s="60"/>
      <c r="J5567" s="60"/>
      <c r="K5567" s="60"/>
      <c r="M5567" s="61"/>
      <c r="N5567" s="61"/>
      <c r="O5567" s="62"/>
      <c r="P5567" s="125"/>
      <c r="W5567" s="62"/>
      <c r="X5567" s="62"/>
    </row>
    <row r="5568" spans="1:24" s="57" customFormat="1" x14ac:dyDescent="0.25">
      <c r="A5568" s="75"/>
      <c r="D5568" s="58"/>
      <c r="E5568" s="58"/>
      <c r="F5568" s="58"/>
      <c r="G5568" s="58"/>
      <c r="H5568" s="60"/>
      <c r="I5568" s="60"/>
      <c r="J5568" s="60"/>
      <c r="K5568" s="60"/>
      <c r="M5568" s="61"/>
      <c r="N5568" s="61"/>
      <c r="O5568" s="62"/>
      <c r="P5568" s="125"/>
      <c r="W5568" s="62"/>
      <c r="X5568" s="62"/>
    </row>
    <row r="5569" spans="1:24" s="57" customFormat="1" x14ac:dyDescent="0.25">
      <c r="A5569" s="75"/>
      <c r="D5569" s="58"/>
      <c r="E5569" s="58"/>
      <c r="F5569" s="58"/>
      <c r="G5569" s="58"/>
      <c r="H5569" s="60"/>
      <c r="I5569" s="60"/>
      <c r="J5569" s="60"/>
      <c r="K5569" s="60"/>
      <c r="M5569" s="61"/>
      <c r="N5569" s="61"/>
      <c r="O5569" s="62"/>
      <c r="P5569" s="125"/>
      <c r="W5569" s="62"/>
      <c r="X5569" s="62"/>
    </row>
    <row r="5570" spans="1:24" s="57" customFormat="1" x14ac:dyDescent="0.25">
      <c r="A5570" s="75"/>
      <c r="D5570" s="58"/>
      <c r="E5570" s="58"/>
      <c r="F5570" s="58"/>
      <c r="G5570" s="58"/>
      <c r="H5570" s="60"/>
      <c r="I5570" s="60"/>
      <c r="J5570" s="60"/>
      <c r="K5570" s="60"/>
      <c r="M5570" s="61"/>
      <c r="N5570" s="61"/>
      <c r="O5570" s="62"/>
      <c r="P5570" s="125"/>
      <c r="W5570" s="62"/>
      <c r="X5570" s="62"/>
    </row>
    <row r="5571" spans="1:24" s="57" customFormat="1" x14ac:dyDescent="0.25">
      <c r="A5571" s="75"/>
      <c r="D5571" s="58"/>
      <c r="E5571" s="58"/>
      <c r="F5571" s="58"/>
      <c r="G5571" s="58"/>
      <c r="H5571" s="60"/>
      <c r="I5571" s="60"/>
      <c r="J5571" s="60"/>
      <c r="K5571" s="60"/>
      <c r="M5571" s="61"/>
      <c r="N5571" s="61"/>
      <c r="O5571" s="62"/>
      <c r="P5571" s="125"/>
      <c r="W5571" s="62"/>
      <c r="X5571" s="62"/>
    </row>
    <row r="5572" spans="1:24" s="57" customFormat="1" x14ac:dyDescent="0.25">
      <c r="A5572" s="75"/>
      <c r="D5572" s="58"/>
      <c r="E5572" s="58"/>
      <c r="F5572" s="58"/>
      <c r="G5572" s="58"/>
      <c r="H5572" s="60"/>
      <c r="I5572" s="60"/>
      <c r="J5572" s="60"/>
      <c r="K5572" s="60"/>
      <c r="M5572" s="61"/>
      <c r="N5572" s="61"/>
      <c r="O5572" s="62"/>
      <c r="P5572" s="125"/>
      <c r="W5572" s="62"/>
      <c r="X5572" s="62"/>
    </row>
    <row r="5573" spans="1:24" s="57" customFormat="1" x14ac:dyDescent="0.25">
      <c r="A5573" s="75"/>
      <c r="D5573" s="58"/>
      <c r="E5573" s="58"/>
      <c r="F5573" s="58"/>
      <c r="G5573" s="58"/>
      <c r="H5573" s="60"/>
      <c r="I5573" s="60"/>
      <c r="J5573" s="60"/>
      <c r="K5573" s="60"/>
      <c r="M5573" s="61"/>
      <c r="N5573" s="61"/>
      <c r="O5573" s="62"/>
      <c r="P5573" s="125"/>
      <c r="W5573" s="62"/>
      <c r="X5573" s="62"/>
    </row>
    <row r="5574" spans="1:24" s="57" customFormat="1" x14ac:dyDescent="0.25">
      <c r="A5574" s="75"/>
      <c r="D5574" s="58"/>
      <c r="E5574" s="58"/>
      <c r="F5574" s="58"/>
      <c r="G5574" s="58"/>
      <c r="H5574" s="60"/>
      <c r="I5574" s="60"/>
      <c r="J5574" s="60"/>
      <c r="K5574" s="60"/>
      <c r="M5574" s="61"/>
      <c r="N5574" s="61"/>
      <c r="O5574" s="62"/>
      <c r="P5574" s="125"/>
      <c r="W5574" s="62"/>
      <c r="X5574" s="62"/>
    </row>
    <row r="5575" spans="1:24" s="57" customFormat="1" x14ac:dyDescent="0.25">
      <c r="A5575" s="75"/>
      <c r="D5575" s="58"/>
      <c r="E5575" s="58"/>
      <c r="F5575" s="58"/>
      <c r="G5575" s="58"/>
      <c r="H5575" s="60"/>
      <c r="I5575" s="60"/>
      <c r="J5575" s="60"/>
      <c r="K5575" s="60"/>
      <c r="M5575" s="61"/>
      <c r="N5575" s="61"/>
      <c r="O5575" s="62"/>
      <c r="P5575" s="125"/>
      <c r="W5575" s="62"/>
      <c r="X5575" s="62"/>
    </row>
    <row r="5576" spans="1:24" s="57" customFormat="1" x14ac:dyDescent="0.25">
      <c r="A5576" s="75"/>
      <c r="D5576" s="58"/>
      <c r="E5576" s="58"/>
      <c r="F5576" s="58"/>
      <c r="G5576" s="58"/>
      <c r="H5576" s="60"/>
      <c r="I5576" s="60"/>
      <c r="J5576" s="60"/>
      <c r="K5576" s="60"/>
      <c r="M5576" s="61"/>
      <c r="N5576" s="61"/>
      <c r="O5576" s="62"/>
      <c r="P5576" s="125"/>
      <c r="W5576" s="62"/>
      <c r="X5576" s="62"/>
    </row>
    <row r="5577" spans="1:24" s="57" customFormat="1" x14ac:dyDescent="0.25">
      <c r="A5577" s="75"/>
      <c r="D5577" s="58"/>
      <c r="E5577" s="58"/>
      <c r="F5577" s="58"/>
      <c r="G5577" s="58"/>
      <c r="H5577" s="60"/>
      <c r="I5577" s="60"/>
      <c r="J5577" s="60"/>
      <c r="K5577" s="60"/>
      <c r="M5577" s="61"/>
      <c r="N5577" s="61"/>
      <c r="O5577" s="62"/>
      <c r="P5577" s="125"/>
      <c r="W5577" s="62"/>
      <c r="X5577" s="62"/>
    </row>
    <row r="5578" spans="1:24" s="57" customFormat="1" x14ac:dyDescent="0.25">
      <c r="A5578" s="75"/>
      <c r="D5578" s="58"/>
      <c r="E5578" s="58"/>
      <c r="F5578" s="58"/>
      <c r="G5578" s="58"/>
      <c r="H5578" s="60"/>
      <c r="I5578" s="60"/>
      <c r="J5578" s="60"/>
      <c r="K5578" s="60"/>
      <c r="M5578" s="61"/>
      <c r="N5578" s="61"/>
      <c r="O5578" s="62"/>
      <c r="P5578" s="125"/>
      <c r="W5578" s="62"/>
      <c r="X5578" s="62"/>
    </row>
    <row r="5579" spans="1:24" s="57" customFormat="1" x14ac:dyDescent="0.25">
      <c r="A5579" s="75"/>
      <c r="D5579" s="58"/>
      <c r="E5579" s="58"/>
      <c r="F5579" s="58"/>
      <c r="G5579" s="58"/>
      <c r="H5579" s="60"/>
      <c r="I5579" s="60"/>
      <c r="J5579" s="60"/>
      <c r="K5579" s="60"/>
      <c r="M5579" s="61"/>
      <c r="N5579" s="61"/>
      <c r="O5579" s="62"/>
      <c r="P5579" s="125"/>
      <c r="W5579" s="62"/>
      <c r="X5579" s="62"/>
    </row>
    <row r="5580" spans="1:24" s="57" customFormat="1" x14ac:dyDescent="0.25">
      <c r="A5580" s="75"/>
      <c r="D5580" s="58"/>
      <c r="E5580" s="58"/>
      <c r="F5580" s="58"/>
      <c r="G5580" s="58"/>
      <c r="H5580" s="60"/>
      <c r="I5580" s="60"/>
      <c r="J5580" s="60"/>
      <c r="K5580" s="60"/>
      <c r="M5580" s="61"/>
      <c r="N5580" s="61"/>
      <c r="O5580" s="62"/>
      <c r="P5580" s="125"/>
      <c r="W5580" s="62"/>
      <c r="X5580" s="62"/>
    </row>
    <row r="5581" spans="1:24" s="57" customFormat="1" x14ac:dyDescent="0.25">
      <c r="A5581" s="75"/>
      <c r="D5581" s="58"/>
      <c r="E5581" s="58"/>
      <c r="F5581" s="58"/>
      <c r="G5581" s="58"/>
      <c r="H5581" s="60"/>
      <c r="I5581" s="60"/>
      <c r="J5581" s="60"/>
      <c r="K5581" s="60"/>
      <c r="M5581" s="61"/>
      <c r="N5581" s="61"/>
      <c r="O5581" s="62"/>
      <c r="P5581" s="125"/>
      <c r="W5581" s="62"/>
      <c r="X5581" s="62"/>
    </row>
    <row r="5582" spans="1:24" s="57" customFormat="1" x14ac:dyDescent="0.25">
      <c r="A5582" s="75"/>
      <c r="D5582" s="58"/>
      <c r="E5582" s="58"/>
      <c r="F5582" s="58"/>
      <c r="G5582" s="58"/>
      <c r="H5582" s="60"/>
      <c r="I5582" s="60"/>
      <c r="J5582" s="60"/>
      <c r="K5582" s="60"/>
      <c r="M5582" s="61"/>
      <c r="N5582" s="61"/>
      <c r="O5582" s="62"/>
      <c r="P5582" s="125"/>
      <c r="W5582" s="62"/>
      <c r="X5582" s="62"/>
    </row>
    <row r="5583" spans="1:24" s="57" customFormat="1" x14ac:dyDescent="0.25">
      <c r="A5583" s="75"/>
      <c r="D5583" s="58"/>
      <c r="E5583" s="58"/>
      <c r="F5583" s="58"/>
      <c r="G5583" s="58"/>
      <c r="H5583" s="60"/>
      <c r="I5583" s="60"/>
      <c r="J5583" s="60"/>
      <c r="K5583" s="60"/>
      <c r="M5583" s="61"/>
      <c r="N5583" s="61"/>
      <c r="O5583" s="62"/>
      <c r="P5583" s="125"/>
      <c r="W5583" s="62"/>
      <c r="X5583" s="62"/>
    </row>
    <row r="5584" spans="1:24" s="57" customFormat="1" x14ac:dyDescent="0.25">
      <c r="A5584" s="75"/>
      <c r="D5584" s="58"/>
      <c r="E5584" s="58"/>
      <c r="F5584" s="58"/>
      <c r="G5584" s="58"/>
      <c r="H5584" s="60"/>
      <c r="I5584" s="60"/>
      <c r="J5584" s="60"/>
      <c r="K5584" s="60"/>
      <c r="M5584" s="61"/>
      <c r="N5584" s="61"/>
      <c r="O5584" s="62"/>
      <c r="P5584" s="125"/>
      <c r="W5584" s="62"/>
      <c r="X5584" s="62"/>
    </row>
    <row r="5585" spans="1:24" s="57" customFormat="1" x14ac:dyDescent="0.25">
      <c r="A5585" s="75"/>
      <c r="D5585" s="58"/>
      <c r="E5585" s="58"/>
      <c r="F5585" s="58"/>
      <c r="G5585" s="58"/>
      <c r="H5585" s="60"/>
      <c r="I5585" s="60"/>
      <c r="J5585" s="60"/>
      <c r="K5585" s="60"/>
      <c r="M5585" s="61"/>
      <c r="N5585" s="61"/>
      <c r="O5585" s="62"/>
      <c r="P5585" s="125"/>
      <c r="W5585" s="62"/>
      <c r="X5585" s="62"/>
    </row>
    <row r="5586" spans="1:24" s="57" customFormat="1" x14ac:dyDescent="0.25">
      <c r="A5586" s="75"/>
      <c r="D5586" s="58"/>
      <c r="E5586" s="58"/>
      <c r="F5586" s="58"/>
      <c r="G5586" s="58"/>
      <c r="H5586" s="60"/>
      <c r="I5586" s="60"/>
      <c r="J5586" s="60"/>
      <c r="K5586" s="60"/>
      <c r="M5586" s="61"/>
      <c r="N5586" s="61"/>
      <c r="O5586" s="62"/>
      <c r="P5586" s="125"/>
      <c r="W5586" s="62"/>
      <c r="X5586" s="62"/>
    </row>
    <row r="5587" spans="1:24" s="57" customFormat="1" x14ac:dyDescent="0.25">
      <c r="A5587" s="75"/>
      <c r="D5587" s="58"/>
      <c r="E5587" s="58"/>
      <c r="F5587" s="58"/>
      <c r="G5587" s="58"/>
      <c r="H5587" s="60"/>
      <c r="I5587" s="60"/>
      <c r="J5587" s="60"/>
      <c r="K5587" s="60"/>
      <c r="M5587" s="61"/>
      <c r="N5587" s="61"/>
      <c r="O5587" s="62"/>
      <c r="P5587" s="125"/>
      <c r="W5587" s="62"/>
      <c r="X5587" s="62"/>
    </row>
    <row r="5588" spans="1:24" s="57" customFormat="1" x14ac:dyDescent="0.25">
      <c r="A5588" s="75"/>
      <c r="D5588" s="58"/>
      <c r="E5588" s="58"/>
      <c r="F5588" s="58"/>
      <c r="G5588" s="58"/>
      <c r="H5588" s="60"/>
      <c r="I5588" s="60"/>
      <c r="J5588" s="60"/>
      <c r="K5588" s="60"/>
      <c r="M5588" s="61"/>
      <c r="N5588" s="61"/>
      <c r="O5588" s="62"/>
      <c r="P5588" s="125"/>
      <c r="W5588" s="62"/>
      <c r="X5588" s="62"/>
    </row>
    <row r="5589" spans="1:24" s="57" customFormat="1" x14ac:dyDescent="0.25">
      <c r="A5589" s="75"/>
      <c r="D5589" s="58"/>
      <c r="E5589" s="58"/>
      <c r="F5589" s="58"/>
      <c r="G5589" s="58"/>
      <c r="H5589" s="60"/>
      <c r="I5589" s="60"/>
      <c r="J5589" s="60"/>
      <c r="K5589" s="60"/>
      <c r="M5589" s="61"/>
      <c r="N5589" s="61"/>
      <c r="O5589" s="62"/>
      <c r="P5589" s="125"/>
      <c r="W5589" s="62"/>
      <c r="X5589" s="62"/>
    </row>
    <row r="5590" spans="1:24" s="57" customFormat="1" x14ac:dyDescent="0.25">
      <c r="A5590" s="75"/>
      <c r="D5590" s="58"/>
      <c r="E5590" s="58"/>
      <c r="F5590" s="58"/>
      <c r="G5590" s="58"/>
      <c r="H5590" s="60"/>
      <c r="I5590" s="60"/>
      <c r="J5590" s="60"/>
      <c r="K5590" s="60"/>
      <c r="M5590" s="61"/>
      <c r="N5590" s="61"/>
      <c r="O5590" s="62"/>
      <c r="P5590" s="125"/>
      <c r="W5590" s="62"/>
      <c r="X5590" s="62"/>
    </row>
    <row r="5591" spans="1:24" s="57" customFormat="1" x14ac:dyDescent="0.25">
      <c r="A5591" s="75"/>
      <c r="D5591" s="58"/>
      <c r="E5591" s="58"/>
      <c r="F5591" s="58"/>
      <c r="G5591" s="58"/>
      <c r="H5591" s="60"/>
      <c r="I5591" s="60"/>
      <c r="J5591" s="60"/>
      <c r="K5591" s="60"/>
      <c r="M5591" s="61"/>
      <c r="N5591" s="61"/>
      <c r="O5591" s="62"/>
      <c r="P5591" s="125"/>
      <c r="W5591" s="62"/>
      <c r="X5591" s="62"/>
    </row>
    <row r="5592" spans="1:24" s="57" customFormat="1" x14ac:dyDescent="0.25">
      <c r="A5592" s="75"/>
      <c r="D5592" s="58"/>
      <c r="E5592" s="58"/>
      <c r="F5592" s="58"/>
      <c r="G5592" s="58"/>
      <c r="H5592" s="60"/>
      <c r="I5592" s="60"/>
      <c r="J5592" s="60"/>
      <c r="K5592" s="60"/>
      <c r="M5592" s="61"/>
      <c r="N5592" s="61"/>
      <c r="O5592" s="62"/>
      <c r="P5592" s="125"/>
      <c r="W5592" s="62"/>
      <c r="X5592" s="62"/>
    </row>
    <row r="5593" spans="1:24" s="57" customFormat="1" x14ac:dyDescent="0.25">
      <c r="A5593" s="75"/>
      <c r="D5593" s="58"/>
      <c r="E5593" s="58"/>
      <c r="F5593" s="58"/>
      <c r="G5593" s="58"/>
      <c r="H5593" s="60"/>
      <c r="I5593" s="60"/>
      <c r="J5593" s="60"/>
      <c r="K5593" s="60"/>
      <c r="M5593" s="61"/>
      <c r="N5593" s="61"/>
      <c r="O5593" s="62"/>
      <c r="P5593" s="125"/>
      <c r="W5593" s="62"/>
      <c r="X5593" s="62"/>
    </row>
    <row r="5594" spans="1:24" s="57" customFormat="1" x14ac:dyDescent="0.25">
      <c r="A5594" s="75"/>
      <c r="D5594" s="58"/>
      <c r="E5594" s="58"/>
      <c r="F5594" s="58"/>
      <c r="G5594" s="58"/>
      <c r="H5594" s="60"/>
      <c r="I5594" s="60"/>
      <c r="J5594" s="60"/>
      <c r="K5594" s="60"/>
      <c r="M5594" s="61"/>
      <c r="N5594" s="61"/>
      <c r="O5594" s="62"/>
      <c r="P5594" s="125"/>
      <c r="W5594" s="62"/>
      <c r="X5594" s="62"/>
    </row>
    <row r="5595" spans="1:24" s="57" customFormat="1" x14ac:dyDescent="0.25">
      <c r="A5595" s="75"/>
      <c r="D5595" s="58"/>
      <c r="E5595" s="58"/>
      <c r="F5595" s="58"/>
      <c r="G5595" s="58"/>
      <c r="H5595" s="60"/>
      <c r="I5595" s="60"/>
      <c r="J5595" s="60"/>
      <c r="K5595" s="60"/>
      <c r="M5595" s="61"/>
      <c r="N5595" s="61"/>
      <c r="O5595" s="62"/>
      <c r="P5595" s="125"/>
      <c r="W5595" s="62"/>
      <c r="X5595" s="62"/>
    </row>
    <row r="5596" spans="1:24" s="57" customFormat="1" x14ac:dyDescent="0.25">
      <c r="A5596" s="75"/>
      <c r="D5596" s="58"/>
      <c r="E5596" s="58"/>
      <c r="F5596" s="58"/>
      <c r="G5596" s="58"/>
      <c r="H5596" s="60"/>
      <c r="I5596" s="60"/>
      <c r="J5596" s="60"/>
      <c r="K5596" s="60"/>
      <c r="M5596" s="61"/>
      <c r="N5596" s="61"/>
      <c r="O5596" s="62"/>
      <c r="P5596" s="125"/>
      <c r="W5596" s="62"/>
      <c r="X5596" s="62"/>
    </row>
    <row r="5597" spans="1:24" s="57" customFormat="1" x14ac:dyDescent="0.25">
      <c r="A5597" s="75"/>
      <c r="D5597" s="58"/>
      <c r="E5597" s="58"/>
      <c r="F5597" s="58"/>
      <c r="G5597" s="58"/>
      <c r="H5597" s="60"/>
      <c r="I5597" s="60"/>
      <c r="J5597" s="60"/>
      <c r="K5597" s="60"/>
      <c r="M5597" s="61"/>
      <c r="N5597" s="61"/>
      <c r="O5597" s="62"/>
      <c r="P5597" s="125"/>
      <c r="W5597" s="62"/>
      <c r="X5597" s="62"/>
    </row>
    <row r="5598" spans="1:24" s="57" customFormat="1" x14ac:dyDescent="0.25">
      <c r="A5598" s="75"/>
      <c r="D5598" s="58"/>
      <c r="E5598" s="58"/>
      <c r="F5598" s="58"/>
      <c r="G5598" s="58"/>
      <c r="H5598" s="60"/>
      <c r="I5598" s="60"/>
      <c r="J5598" s="60"/>
      <c r="K5598" s="60"/>
      <c r="M5598" s="61"/>
      <c r="N5598" s="61"/>
      <c r="O5598" s="62"/>
      <c r="P5598" s="125"/>
      <c r="W5598" s="62"/>
      <c r="X5598" s="62"/>
    </row>
    <row r="5599" spans="1:24" s="57" customFormat="1" x14ac:dyDescent="0.25">
      <c r="A5599" s="75"/>
      <c r="D5599" s="58"/>
      <c r="E5599" s="58"/>
      <c r="F5599" s="58"/>
      <c r="G5599" s="58"/>
      <c r="H5599" s="60"/>
      <c r="I5599" s="60"/>
      <c r="J5599" s="60"/>
      <c r="K5599" s="60"/>
      <c r="M5599" s="61"/>
      <c r="N5599" s="61"/>
      <c r="O5599" s="62"/>
      <c r="P5599" s="125"/>
      <c r="W5599" s="62"/>
      <c r="X5599" s="62"/>
    </row>
    <row r="5600" spans="1:24" s="57" customFormat="1" x14ac:dyDescent="0.25">
      <c r="A5600" s="75"/>
      <c r="D5600" s="58"/>
      <c r="E5600" s="58"/>
      <c r="F5600" s="58"/>
      <c r="G5600" s="58"/>
      <c r="H5600" s="60"/>
      <c r="I5600" s="60"/>
      <c r="J5600" s="60"/>
      <c r="K5600" s="60"/>
      <c r="M5600" s="61"/>
      <c r="N5600" s="61"/>
      <c r="O5600" s="62"/>
      <c r="P5600" s="125"/>
      <c r="W5600" s="62"/>
      <c r="X5600" s="62"/>
    </row>
    <row r="5601" spans="1:24" s="57" customFormat="1" x14ac:dyDescent="0.25">
      <c r="A5601" s="75"/>
      <c r="D5601" s="58"/>
      <c r="E5601" s="58"/>
      <c r="F5601" s="58"/>
      <c r="G5601" s="58"/>
      <c r="H5601" s="60"/>
      <c r="I5601" s="60"/>
      <c r="J5601" s="60"/>
      <c r="K5601" s="60"/>
      <c r="M5601" s="61"/>
      <c r="N5601" s="61"/>
      <c r="O5601" s="62"/>
      <c r="P5601" s="125"/>
      <c r="W5601" s="62"/>
      <c r="X5601" s="62"/>
    </row>
    <row r="5602" spans="1:24" s="57" customFormat="1" x14ac:dyDescent="0.25">
      <c r="A5602" s="75"/>
      <c r="D5602" s="58"/>
      <c r="E5602" s="58"/>
      <c r="F5602" s="58"/>
      <c r="G5602" s="58"/>
      <c r="H5602" s="60"/>
      <c r="I5602" s="60"/>
      <c r="J5602" s="60"/>
      <c r="K5602" s="60"/>
      <c r="M5602" s="61"/>
      <c r="N5602" s="61"/>
      <c r="O5602" s="62"/>
      <c r="P5602" s="125"/>
      <c r="W5602" s="62"/>
      <c r="X5602" s="62"/>
    </row>
    <row r="5603" spans="1:24" s="57" customFormat="1" x14ac:dyDescent="0.25">
      <c r="A5603" s="75"/>
      <c r="D5603" s="58"/>
      <c r="E5603" s="58"/>
      <c r="F5603" s="58"/>
      <c r="G5603" s="58"/>
      <c r="H5603" s="60"/>
      <c r="I5603" s="60"/>
      <c r="J5603" s="60"/>
      <c r="K5603" s="60"/>
      <c r="M5603" s="61"/>
      <c r="N5603" s="61"/>
      <c r="O5603" s="62"/>
      <c r="P5603" s="125"/>
      <c r="W5603" s="62"/>
      <c r="X5603" s="62"/>
    </row>
    <row r="5604" spans="1:24" s="57" customFormat="1" x14ac:dyDescent="0.25">
      <c r="A5604" s="75"/>
      <c r="D5604" s="58"/>
      <c r="E5604" s="58"/>
      <c r="F5604" s="58"/>
      <c r="G5604" s="58"/>
      <c r="H5604" s="60"/>
      <c r="I5604" s="60"/>
      <c r="J5604" s="60"/>
      <c r="K5604" s="60"/>
      <c r="M5604" s="61"/>
      <c r="N5604" s="61"/>
      <c r="O5604" s="62"/>
      <c r="P5604" s="125"/>
      <c r="W5604" s="62"/>
      <c r="X5604" s="62"/>
    </row>
    <row r="5605" spans="1:24" s="57" customFormat="1" x14ac:dyDescent="0.25">
      <c r="A5605" s="75"/>
      <c r="D5605" s="58"/>
      <c r="E5605" s="58"/>
      <c r="F5605" s="58"/>
      <c r="G5605" s="58"/>
      <c r="H5605" s="60"/>
      <c r="I5605" s="60"/>
      <c r="J5605" s="60"/>
      <c r="K5605" s="60"/>
      <c r="M5605" s="61"/>
      <c r="N5605" s="61"/>
      <c r="O5605" s="62"/>
      <c r="P5605" s="125"/>
      <c r="W5605" s="62"/>
      <c r="X5605" s="62"/>
    </row>
    <row r="5606" spans="1:24" s="57" customFormat="1" x14ac:dyDescent="0.25">
      <c r="A5606" s="75"/>
      <c r="D5606" s="58"/>
      <c r="E5606" s="58"/>
      <c r="F5606" s="58"/>
      <c r="G5606" s="58"/>
      <c r="H5606" s="60"/>
      <c r="I5606" s="60"/>
      <c r="J5606" s="60"/>
      <c r="K5606" s="60"/>
      <c r="M5606" s="61"/>
      <c r="N5606" s="61"/>
      <c r="O5606" s="62"/>
      <c r="P5606" s="125"/>
      <c r="W5606" s="62"/>
      <c r="X5606" s="62"/>
    </row>
    <row r="5607" spans="1:24" s="57" customFormat="1" x14ac:dyDescent="0.25">
      <c r="A5607" s="75"/>
      <c r="D5607" s="58"/>
      <c r="E5607" s="58"/>
      <c r="F5607" s="58"/>
      <c r="G5607" s="58"/>
      <c r="H5607" s="60"/>
      <c r="I5607" s="60"/>
      <c r="J5607" s="60"/>
      <c r="K5607" s="60"/>
      <c r="M5607" s="61"/>
      <c r="N5607" s="61"/>
      <c r="O5607" s="62"/>
      <c r="P5607" s="125"/>
      <c r="W5607" s="62"/>
      <c r="X5607" s="62"/>
    </row>
    <row r="5608" spans="1:24" s="57" customFormat="1" x14ac:dyDescent="0.25">
      <c r="A5608" s="75"/>
      <c r="D5608" s="58"/>
      <c r="E5608" s="58"/>
      <c r="F5608" s="58"/>
      <c r="G5608" s="58"/>
      <c r="H5608" s="60"/>
      <c r="I5608" s="60"/>
      <c r="J5608" s="60"/>
      <c r="K5608" s="60"/>
      <c r="M5608" s="61"/>
      <c r="N5608" s="61"/>
      <c r="O5608" s="62"/>
      <c r="P5608" s="125"/>
      <c r="W5608" s="62"/>
      <c r="X5608" s="62"/>
    </row>
    <row r="5609" spans="1:24" s="57" customFormat="1" x14ac:dyDescent="0.25">
      <c r="A5609" s="75"/>
      <c r="D5609" s="58"/>
      <c r="E5609" s="58"/>
      <c r="F5609" s="58"/>
      <c r="G5609" s="58"/>
      <c r="H5609" s="60"/>
      <c r="I5609" s="60"/>
      <c r="J5609" s="60"/>
      <c r="K5609" s="60"/>
      <c r="M5609" s="61"/>
      <c r="N5609" s="61"/>
      <c r="O5609" s="62"/>
      <c r="P5609" s="125"/>
      <c r="W5609" s="62"/>
      <c r="X5609" s="62"/>
    </row>
    <row r="5610" spans="1:24" s="57" customFormat="1" x14ac:dyDescent="0.25">
      <c r="A5610" s="75"/>
      <c r="D5610" s="58"/>
      <c r="E5610" s="58"/>
      <c r="F5610" s="58"/>
      <c r="G5610" s="58"/>
      <c r="H5610" s="60"/>
      <c r="I5610" s="60"/>
      <c r="J5610" s="60"/>
      <c r="K5610" s="60"/>
      <c r="M5610" s="61"/>
      <c r="N5610" s="61"/>
      <c r="O5610" s="62"/>
      <c r="P5610" s="125"/>
      <c r="W5610" s="62"/>
      <c r="X5610" s="62"/>
    </row>
    <row r="5611" spans="1:24" s="57" customFormat="1" x14ac:dyDescent="0.25">
      <c r="A5611" s="75"/>
      <c r="D5611" s="58"/>
      <c r="E5611" s="58"/>
      <c r="F5611" s="58"/>
      <c r="G5611" s="58"/>
      <c r="H5611" s="60"/>
      <c r="I5611" s="60"/>
      <c r="J5611" s="60"/>
      <c r="K5611" s="60"/>
      <c r="M5611" s="61"/>
      <c r="N5611" s="61"/>
      <c r="O5611" s="62"/>
      <c r="P5611" s="125"/>
      <c r="W5611" s="62"/>
      <c r="X5611" s="62"/>
    </row>
    <row r="5612" spans="1:24" s="57" customFormat="1" x14ac:dyDescent="0.25">
      <c r="A5612" s="75"/>
      <c r="D5612" s="58"/>
      <c r="E5612" s="58"/>
      <c r="F5612" s="58"/>
      <c r="G5612" s="58"/>
      <c r="H5612" s="60"/>
      <c r="I5612" s="60"/>
      <c r="J5612" s="60"/>
      <c r="K5612" s="60"/>
      <c r="M5612" s="61"/>
      <c r="N5612" s="61"/>
      <c r="O5612" s="62"/>
      <c r="P5612" s="125"/>
      <c r="W5612" s="62"/>
      <c r="X5612" s="62"/>
    </row>
    <row r="5613" spans="1:24" s="57" customFormat="1" x14ac:dyDescent="0.25">
      <c r="A5613" s="75"/>
      <c r="D5613" s="58"/>
      <c r="E5613" s="58"/>
      <c r="F5613" s="58"/>
      <c r="G5613" s="58"/>
      <c r="H5613" s="60"/>
      <c r="I5613" s="60"/>
      <c r="J5613" s="60"/>
      <c r="K5613" s="60"/>
      <c r="M5613" s="61"/>
      <c r="N5613" s="61"/>
      <c r="O5613" s="62"/>
      <c r="P5613" s="125"/>
      <c r="W5613" s="62"/>
      <c r="X5613" s="62"/>
    </row>
    <row r="5614" spans="1:24" s="57" customFormat="1" x14ac:dyDescent="0.25">
      <c r="A5614" s="75"/>
      <c r="D5614" s="58"/>
      <c r="E5614" s="58"/>
      <c r="F5614" s="58"/>
      <c r="G5614" s="58"/>
      <c r="H5614" s="60"/>
      <c r="I5614" s="60"/>
      <c r="J5614" s="60"/>
      <c r="K5614" s="60"/>
      <c r="M5614" s="61"/>
      <c r="N5614" s="61"/>
      <c r="O5614" s="62"/>
      <c r="P5614" s="125"/>
      <c r="W5614" s="62"/>
      <c r="X5614" s="62"/>
    </row>
    <row r="5615" spans="1:24" s="57" customFormat="1" x14ac:dyDescent="0.25">
      <c r="A5615" s="75"/>
      <c r="D5615" s="58"/>
      <c r="E5615" s="58"/>
      <c r="F5615" s="58"/>
      <c r="G5615" s="58"/>
      <c r="H5615" s="60"/>
      <c r="I5615" s="60"/>
      <c r="J5615" s="60"/>
      <c r="K5615" s="60"/>
      <c r="M5615" s="61"/>
      <c r="N5615" s="61"/>
      <c r="O5615" s="62"/>
      <c r="P5615" s="125"/>
      <c r="W5615" s="62"/>
      <c r="X5615" s="62"/>
    </row>
    <row r="5616" spans="1:24" s="57" customFormat="1" x14ac:dyDescent="0.25">
      <c r="A5616" s="75"/>
      <c r="D5616" s="58"/>
      <c r="E5616" s="58"/>
      <c r="F5616" s="58"/>
      <c r="G5616" s="58"/>
      <c r="H5616" s="60"/>
      <c r="I5616" s="60"/>
      <c r="J5616" s="60"/>
      <c r="K5616" s="60"/>
      <c r="M5616" s="61"/>
      <c r="N5616" s="61"/>
      <c r="O5616" s="62"/>
      <c r="P5616" s="125"/>
      <c r="W5616" s="62"/>
      <c r="X5616" s="62"/>
    </row>
    <row r="5617" spans="1:24" s="57" customFormat="1" x14ac:dyDescent="0.25">
      <c r="A5617" s="75"/>
      <c r="D5617" s="58"/>
      <c r="E5617" s="58"/>
      <c r="F5617" s="58"/>
      <c r="G5617" s="58"/>
      <c r="H5617" s="60"/>
      <c r="I5617" s="60"/>
      <c r="J5617" s="60"/>
      <c r="K5617" s="60"/>
      <c r="M5617" s="61"/>
      <c r="N5617" s="61"/>
      <c r="O5617" s="62"/>
      <c r="P5617" s="125"/>
      <c r="W5617" s="62"/>
      <c r="X5617" s="62"/>
    </row>
    <row r="5618" spans="1:24" s="57" customFormat="1" x14ac:dyDescent="0.25">
      <c r="A5618" s="75"/>
      <c r="D5618" s="58"/>
      <c r="E5618" s="58"/>
      <c r="F5618" s="58"/>
      <c r="G5618" s="58"/>
      <c r="H5618" s="60"/>
      <c r="I5618" s="60"/>
      <c r="J5618" s="60"/>
      <c r="K5618" s="60"/>
      <c r="M5618" s="61"/>
      <c r="N5618" s="61"/>
      <c r="O5618" s="62"/>
      <c r="P5618" s="125"/>
      <c r="W5618" s="62"/>
      <c r="X5618" s="62"/>
    </row>
    <row r="5619" spans="1:24" s="57" customFormat="1" x14ac:dyDescent="0.25">
      <c r="A5619" s="75"/>
      <c r="D5619" s="58"/>
      <c r="E5619" s="58"/>
      <c r="F5619" s="58"/>
      <c r="G5619" s="58"/>
      <c r="H5619" s="60"/>
      <c r="I5619" s="60"/>
      <c r="J5619" s="60"/>
      <c r="K5619" s="60"/>
      <c r="M5619" s="61"/>
      <c r="N5619" s="61"/>
      <c r="O5619" s="62"/>
      <c r="P5619" s="125"/>
      <c r="W5619" s="62"/>
      <c r="X5619" s="62"/>
    </row>
    <row r="5620" spans="1:24" s="57" customFormat="1" x14ac:dyDescent="0.25">
      <c r="A5620" s="75"/>
      <c r="D5620" s="58"/>
      <c r="E5620" s="58"/>
      <c r="F5620" s="58"/>
      <c r="G5620" s="58"/>
      <c r="H5620" s="60"/>
      <c r="I5620" s="60"/>
      <c r="J5620" s="60"/>
      <c r="K5620" s="60"/>
      <c r="M5620" s="61"/>
      <c r="N5620" s="61"/>
      <c r="O5620" s="62"/>
      <c r="P5620" s="125"/>
      <c r="W5620" s="62"/>
      <c r="X5620" s="62"/>
    </row>
    <row r="5621" spans="1:24" s="57" customFormat="1" x14ac:dyDescent="0.25">
      <c r="A5621" s="75"/>
      <c r="D5621" s="58"/>
      <c r="E5621" s="58"/>
      <c r="F5621" s="58"/>
      <c r="G5621" s="58"/>
      <c r="H5621" s="60"/>
      <c r="I5621" s="60"/>
      <c r="J5621" s="60"/>
      <c r="K5621" s="60"/>
      <c r="M5621" s="61"/>
      <c r="N5621" s="61"/>
      <c r="O5621" s="62"/>
      <c r="P5621" s="125"/>
      <c r="W5621" s="62"/>
      <c r="X5621" s="62"/>
    </row>
    <row r="5622" spans="1:24" s="57" customFormat="1" x14ac:dyDescent="0.25">
      <c r="A5622" s="75"/>
      <c r="D5622" s="58"/>
      <c r="E5622" s="58"/>
      <c r="F5622" s="58"/>
      <c r="G5622" s="58"/>
      <c r="H5622" s="60"/>
      <c r="I5622" s="60"/>
      <c r="J5622" s="60"/>
      <c r="K5622" s="60"/>
      <c r="M5622" s="61"/>
      <c r="N5622" s="61"/>
      <c r="O5622" s="62"/>
      <c r="P5622" s="125"/>
      <c r="W5622" s="62"/>
      <c r="X5622" s="62"/>
    </row>
    <row r="5623" spans="1:24" s="57" customFormat="1" x14ac:dyDescent="0.25">
      <c r="A5623" s="75"/>
      <c r="D5623" s="58"/>
      <c r="E5623" s="58"/>
      <c r="F5623" s="58"/>
      <c r="G5623" s="58"/>
      <c r="H5623" s="60"/>
      <c r="I5623" s="60"/>
      <c r="J5623" s="60"/>
      <c r="K5623" s="60"/>
      <c r="M5623" s="61"/>
      <c r="N5623" s="61"/>
      <c r="O5623" s="62"/>
      <c r="P5623" s="125"/>
      <c r="W5623" s="62"/>
      <c r="X5623" s="62"/>
    </row>
    <row r="5624" spans="1:24" s="57" customFormat="1" x14ac:dyDescent="0.25">
      <c r="A5624" s="75"/>
      <c r="D5624" s="58"/>
      <c r="E5624" s="58"/>
      <c r="F5624" s="58"/>
      <c r="G5624" s="58"/>
      <c r="H5624" s="60"/>
      <c r="I5624" s="60"/>
      <c r="J5624" s="60"/>
      <c r="K5624" s="60"/>
      <c r="M5624" s="61"/>
      <c r="N5624" s="61"/>
      <c r="O5624" s="62"/>
      <c r="P5624" s="125"/>
      <c r="W5624" s="62"/>
      <c r="X5624" s="62"/>
    </row>
    <row r="5625" spans="1:24" s="57" customFormat="1" x14ac:dyDescent="0.25">
      <c r="A5625" s="75"/>
      <c r="D5625" s="58"/>
      <c r="E5625" s="58"/>
      <c r="F5625" s="58"/>
      <c r="G5625" s="58"/>
      <c r="H5625" s="60"/>
      <c r="I5625" s="60"/>
      <c r="J5625" s="60"/>
      <c r="K5625" s="60"/>
      <c r="M5625" s="61"/>
      <c r="N5625" s="61"/>
      <c r="O5625" s="62"/>
      <c r="P5625" s="125"/>
      <c r="W5625" s="62"/>
      <c r="X5625" s="62"/>
    </row>
    <row r="5626" spans="1:24" s="57" customFormat="1" x14ac:dyDescent="0.25">
      <c r="A5626" s="75"/>
      <c r="D5626" s="58"/>
      <c r="E5626" s="58"/>
      <c r="F5626" s="58"/>
      <c r="G5626" s="58"/>
      <c r="H5626" s="60"/>
      <c r="I5626" s="60"/>
      <c r="J5626" s="60"/>
      <c r="K5626" s="60"/>
      <c r="M5626" s="61"/>
      <c r="N5626" s="61"/>
      <c r="O5626" s="62"/>
      <c r="P5626" s="125"/>
      <c r="W5626" s="62"/>
      <c r="X5626" s="62"/>
    </row>
    <row r="5627" spans="1:24" s="57" customFormat="1" x14ac:dyDescent="0.25">
      <c r="A5627" s="75"/>
      <c r="D5627" s="58"/>
      <c r="E5627" s="58"/>
      <c r="F5627" s="58"/>
      <c r="G5627" s="58"/>
      <c r="H5627" s="60"/>
      <c r="I5627" s="60"/>
      <c r="J5627" s="60"/>
      <c r="K5627" s="60"/>
      <c r="M5627" s="61"/>
      <c r="N5627" s="61"/>
      <c r="O5627" s="62"/>
      <c r="P5627" s="125"/>
      <c r="W5627" s="62"/>
      <c r="X5627" s="62"/>
    </row>
    <row r="5628" spans="1:24" s="57" customFormat="1" x14ac:dyDescent="0.25">
      <c r="A5628" s="75"/>
      <c r="D5628" s="58"/>
      <c r="E5628" s="58"/>
      <c r="F5628" s="58"/>
      <c r="G5628" s="58"/>
      <c r="H5628" s="60"/>
      <c r="I5628" s="60"/>
      <c r="J5628" s="60"/>
      <c r="K5628" s="60"/>
      <c r="M5628" s="61"/>
      <c r="N5628" s="61"/>
      <c r="O5628" s="62"/>
      <c r="P5628" s="125"/>
      <c r="W5628" s="62"/>
      <c r="X5628" s="62"/>
    </row>
    <row r="5629" spans="1:24" s="57" customFormat="1" x14ac:dyDescent="0.25">
      <c r="A5629" s="75"/>
      <c r="D5629" s="58"/>
      <c r="E5629" s="58"/>
      <c r="F5629" s="58"/>
      <c r="G5629" s="58"/>
      <c r="H5629" s="60"/>
      <c r="I5629" s="60"/>
      <c r="J5629" s="60"/>
      <c r="K5629" s="60"/>
      <c r="M5629" s="61"/>
      <c r="N5629" s="61"/>
      <c r="O5629" s="62"/>
      <c r="P5629" s="125"/>
      <c r="W5629" s="62"/>
      <c r="X5629" s="62"/>
    </row>
    <row r="5630" spans="1:24" s="57" customFormat="1" x14ac:dyDescent="0.25">
      <c r="A5630" s="75"/>
      <c r="D5630" s="58"/>
      <c r="E5630" s="58"/>
      <c r="F5630" s="58"/>
      <c r="G5630" s="58"/>
      <c r="H5630" s="60"/>
      <c r="I5630" s="60"/>
      <c r="J5630" s="60"/>
      <c r="K5630" s="60"/>
      <c r="M5630" s="61"/>
      <c r="N5630" s="61"/>
      <c r="O5630" s="62"/>
      <c r="P5630" s="125"/>
      <c r="W5630" s="62"/>
      <c r="X5630" s="62"/>
    </row>
    <row r="5631" spans="1:24" s="57" customFormat="1" x14ac:dyDescent="0.25">
      <c r="A5631" s="75"/>
      <c r="D5631" s="58"/>
      <c r="E5631" s="58"/>
      <c r="F5631" s="58"/>
      <c r="G5631" s="58"/>
      <c r="H5631" s="60"/>
      <c r="I5631" s="60"/>
      <c r="J5631" s="60"/>
      <c r="K5631" s="60"/>
      <c r="M5631" s="61"/>
      <c r="N5631" s="61"/>
      <c r="O5631" s="62"/>
      <c r="P5631" s="125"/>
      <c r="W5631" s="62"/>
      <c r="X5631" s="62"/>
    </row>
    <row r="5632" spans="1:24" s="57" customFormat="1" x14ac:dyDescent="0.25">
      <c r="A5632" s="75"/>
      <c r="D5632" s="58"/>
      <c r="E5632" s="58"/>
      <c r="F5632" s="58"/>
      <c r="G5632" s="58"/>
      <c r="H5632" s="60"/>
      <c r="I5632" s="60"/>
      <c r="J5632" s="60"/>
      <c r="K5632" s="60"/>
      <c r="M5632" s="61"/>
      <c r="N5632" s="61"/>
      <c r="O5632" s="62"/>
      <c r="P5632" s="125"/>
      <c r="W5632" s="62"/>
      <c r="X5632" s="62"/>
    </row>
    <row r="5633" spans="1:24" s="57" customFormat="1" x14ac:dyDescent="0.25">
      <c r="A5633" s="75"/>
      <c r="D5633" s="58"/>
      <c r="E5633" s="58"/>
      <c r="F5633" s="58"/>
      <c r="G5633" s="58"/>
      <c r="H5633" s="60"/>
      <c r="I5633" s="60"/>
      <c r="J5633" s="60"/>
      <c r="K5633" s="60"/>
      <c r="M5633" s="61"/>
      <c r="N5633" s="61"/>
      <c r="O5633" s="62"/>
      <c r="P5633" s="125"/>
      <c r="W5633" s="62"/>
      <c r="X5633" s="62"/>
    </row>
    <row r="5634" spans="1:24" s="57" customFormat="1" x14ac:dyDescent="0.25">
      <c r="A5634" s="75"/>
      <c r="D5634" s="58"/>
      <c r="E5634" s="58"/>
      <c r="F5634" s="58"/>
      <c r="G5634" s="58"/>
      <c r="H5634" s="60"/>
      <c r="I5634" s="60"/>
      <c r="J5634" s="60"/>
      <c r="K5634" s="60"/>
      <c r="M5634" s="61"/>
      <c r="N5634" s="61"/>
      <c r="O5634" s="62"/>
      <c r="P5634" s="125"/>
      <c r="W5634" s="62"/>
      <c r="X5634" s="62"/>
    </row>
    <row r="5635" spans="1:24" s="57" customFormat="1" x14ac:dyDescent="0.25">
      <c r="A5635" s="75"/>
      <c r="D5635" s="58"/>
      <c r="E5635" s="58"/>
      <c r="F5635" s="58"/>
      <c r="G5635" s="58"/>
      <c r="H5635" s="60"/>
      <c r="I5635" s="60"/>
      <c r="J5635" s="60"/>
      <c r="K5635" s="60"/>
      <c r="M5635" s="61"/>
      <c r="N5635" s="61"/>
      <c r="O5635" s="62"/>
      <c r="P5635" s="125"/>
      <c r="W5635" s="62"/>
      <c r="X5635" s="62"/>
    </row>
    <row r="5636" spans="1:24" s="57" customFormat="1" x14ac:dyDescent="0.25">
      <c r="A5636" s="75"/>
      <c r="D5636" s="58"/>
      <c r="E5636" s="58"/>
      <c r="F5636" s="58"/>
      <c r="G5636" s="58"/>
      <c r="H5636" s="60"/>
      <c r="I5636" s="60"/>
      <c r="J5636" s="60"/>
      <c r="K5636" s="60"/>
      <c r="M5636" s="61"/>
      <c r="N5636" s="61"/>
      <c r="O5636" s="62"/>
      <c r="P5636" s="125"/>
      <c r="W5636" s="62"/>
      <c r="X5636" s="62"/>
    </row>
    <row r="5637" spans="1:24" s="57" customFormat="1" x14ac:dyDescent="0.25">
      <c r="A5637" s="75"/>
      <c r="D5637" s="58"/>
      <c r="E5637" s="58"/>
      <c r="F5637" s="58"/>
      <c r="G5637" s="58"/>
      <c r="H5637" s="60"/>
      <c r="I5637" s="60"/>
      <c r="J5637" s="60"/>
      <c r="K5637" s="60"/>
      <c r="M5637" s="61"/>
      <c r="N5637" s="61"/>
      <c r="O5637" s="62"/>
      <c r="P5637" s="125"/>
      <c r="W5637" s="62"/>
      <c r="X5637" s="62"/>
    </row>
    <row r="5638" spans="1:24" s="57" customFormat="1" x14ac:dyDescent="0.25">
      <c r="A5638" s="75"/>
      <c r="D5638" s="58"/>
      <c r="E5638" s="58"/>
      <c r="F5638" s="58"/>
      <c r="G5638" s="58"/>
      <c r="H5638" s="60"/>
      <c r="I5638" s="60"/>
      <c r="J5638" s="60"/>
      <c r="K5638" s="60"/>
      <c r="M5638" s="61"/>
      <c r="N5638" s="61"/>
      <c r="O5638" s="62"/>
      <c r="P5638" s="125"/>
      <c r="W5638" s="62"/>
      <c r="X5638" s="62"/>
    </row>
    <row r="5639" spans="1:24" s="57" customFormat="1" x14ac:dyDescent="0.25">
      <c r="A5639" s="75"/>
      <c r="D5639" s="58"/>
      <c r="E5639" s="58"/>
      <c r="F5639" s="58"/>
      <c r="G5639" s="58"/>
      <c r="H5639" s="60"/>
      <c r="I5639" s="60"/>
      <c r="J5639" s="60"/>
      <c r="K5639" s="60"/>
      <c r="M5639" s="61"/>
      <c r="N5639" s="61"/>
      <c r="O5639" s="62"/>
      <c r="P5639" s="125"/>
      <c r="W5639" s="62"/>
      <c r="X5639" s="62"/>
    </row>
    <row r="5640" spans="1:24" s="57" customFormat="1" x14ac:dyDescent="0.25">
      <c r="A5640" s="75"/>
      <c r="D5640" s="58"/>
      <c r="E5640" s="58"/>
      <c r="F5640" s="58"/>
      <c r="G5640" s="58"/>
      <c r="H5640" s="60"/>
      <c r="I5640" s="60"/>
      <c r="J5640" s="60"/>
      <c r="K5640" s="60"/>
      <c r="M5640" s="61"/>
      <c r="N5640" s="61"/>
      <c r="O5640" s="62"/>
      <c r="P5640" s="125"/>
      <c r="W5640" s="62"/>
      <c r="X5640" s="62"/>
    </row>
    <row r="5641" spans="1:24" s="57" customFormat="1" x14ac:dyDescent="0.25">
      <c r="A5641" s="75"/>
      <c r="D5641" s="58"/>
      <c r="E5641" s="58"/>
      <c r="F5641" s="58"/>
      <c r="G5641" s="58"/>
      <c r="H5641" s="60"/>
      <c r="I5641" s="60"/>
      <c r="J5641" s="60"/>
      <c r="K5641" s="60"/>
      <c r="M5641" s="61"/>
      <c r="N5641" s="61"/>
      <c r="O5641" s="62"/>
      <c r="P5641" s="125"/>
      <c r="W5641" s="62"/>
      <c r="X5641" s="62"/>
    </row>
    <row r="5642" spans="1:24" s="57" customFormat="1" x14ac:dyDescent="0.25">
      <c r="A5642" s="75"/>
      <c r="D5642" s="58"/>
      <c r="E5642" s="58"/>
      <c r="F5642" s="58"/>
      <c r="G5642" s="58"/>
      <c r="H5642" s="60"/>
      <c r="I5642" s="60"/>
      <c r="J5642" s="60"/>
      <c r="K5642" s="60"/>
      <c r="M5642" s="61"/>
      <c r="N5642" s="61"/>
      <c r="O5642" s="62"/>
      <c r="P5642" s="125"/>
      <c r="W5642" s="62"/>
      <c r="X5642" s="62"/>
    </row>
    <row r="5643" spans="1:24" s="57" customFormat="1" x14ac:dyDescent="0.25">
      <c r="A5643" s="75"/>
      <c r="D5643" s="58"/>
      <c r="E5643" s="58"/>
      <c r="F5643" s="58"/>
      <c r="G5643" s="58"/>
      <c r="H5643" s="60"/>
      <c r="I5643" s="60"/>
      <c r="J5643" s="60"/>
      <c r="K5643" s="60"/>
      <c r="M5643" s="61"/>
      <c r="N5643" s="61"/>
      <c r="O5643" s="62"/>
      <c r="P5643" s="125"/>
      <c r="W5643" s="62"/>
      <c r="X5643" s="62"/>
    </row>
    <row r="5644" spans="1:24" s="57" customFormat="1" x14ac:dyDescent="0.25">
      <c r="A5644" s="75"/>
      <c r="D5644" s="58"/>
      <c r="E5644" s="58"/>
      <c r="F5644" s="58"/>
      <c r="G5644" s="58"/>
      <c r="H5644" s="60"/>
      <c r="I5644" s="60"/>
      <c r="J5644" s="60"/>
      <c r="K5644" s="60"/>
      <c r="M5644" s="61"/>
      <c r="N5644" s="61"/>
      <c r="O5644" s="62"/>
      <c r="P5644" s="125"/>
      <c r="W5644" s="62"/>
      <c r="X5644" s="62"/>
    </row>
    <row r="5645" spans="1:24" s="57" customFormat="1" x14ac:dyDescent="0.25">
      <c r="A5645" s="75"/>
      <c r="D5645" s="58"/>
      <c r="E5645" s="58"/>
      <c r="F5645" s="58"/>
      <c r="G5645" s="58"/>
      <c r="H5645" s="60"/>
      <c r="I5645" s="60"/>
      <c r="J5645" s="60"/>
      <c r="K5645" s="60"/>
      <c r="M5645" s="61"/>
      <c r="N5645" s="61"/>
      <c r="O5645" s="62"/>
      <c r="P5645" s="125"/>
      <c r="W5645" s="62"/>
      <c r="X5645" s="62"/>
    </row>
    <row r="5646" spans="1:24" s="57" customFormat="1" x14ac:dyDescent="0.25">
      <c r="A5646" s="75"/>
      <c r="D5646" s="58"/>
      <c r="E5646" s="58"/>
      <c r="F5646" s="58"/>
      <c r="G5646" s="58"/>
      <c r="H5646" s="60"/>
      <c r="I5646" s="60"/>
      <c r="J5646" s="60"/>
      <c r="K5646" s="60"/>
      <c r="M5646" s="61"/>
      <c r="N5646" s="61"/>
      <c r="O5646" s="62"/>
      <c r="P5646" s="125"/>
      <c r="W5646" s="62"/>
      <c r="X5646" s="62"/>
    </row>
    <row r="5647" spans="1:24" s="57" customFormat="1" x14ac:dyDescent="0.25">
      <c r="A5647" s="75"/>
      <c r="D5647" s="58"/>
      <c r="E5647" s="58"/>
      <c r="F5647" s="58"/>
      <c r="G5647" s="58"/>
      <c r="H5647" s="60"/>
      <c r="I5647" s="60"/>
      <c r="J5647" s="60"/>
      <c r="K5647" s="60"/>
      <c r="M5647" s="61"/>
      <c r="N5647" s="61"/>
      <c r="O5647" s="62"/>
      <c r="P5647" s="125"/>
      <c r="W5647" s="62"/>
      <c r="X5647" s="62"/>
    </row>
    <row r="5648" spans="1:24" s="57" customFormat="1" x14ac:dyDescent="0.25">
      <c r="A5648" s="75"/>
      <c r="D5648" s="58"/>
      <c r="E5648" s="58"/>
      <c r="F5648" s="58"/>
      <c r="G5648" s="58"/>
      <c r="H5648" s="60"/>
      <c r="I5648" s="60"/>
      <c r="J5648" s="60"/>
      <c r="K5648" s="60"/>
      <c r="M5648" s="61"/>
      <c r="N5648" s="61"/>
      <c r="O5648" s="62"/>
      <c r="P5648" s="125"/>
      <c r="W5648" s="62"/>
      <c r="X5648" s="62"/>
    </row>
    <row r="5649" spans="1:24" s="57" customFormat="1" x14ac:dyDescent="0.25">
      <c r="A5649" s="75"/>
      <c r="D5649" s="58"/>
      <c r="E5649" s="58"/>
      <c r="F5649" s="58"/>
      <c r="G5649" s="58"/>
      <c r="H5649" s="60"/>
      <c r="I5649" s="60"/>
      <c r="J5649" s="60"/>
      <c r="K5649" s="60"/>
      <c r="M5649" s="61"/>
      <c r="N5649" s="61"/>
      <c r="O5649" s="62"/>
      <c r="P5649" s="125"/>
      <c r="W5649" s="62"/>
      <c r="X5649" s="62"/>
    </row>
    <row r="5650" spans="1:24" s="57" customFormat="1" x14ac:dyDescent="0.25">
      <c r="A5650" s="75"/>
      <c r="D5650" s="58"/>
      <c r="E5650" s="58"/>
      <c r="F5650" s="58"/>
      <c r="G5650" s="58"/>
      <c r="H5650" s="60"/>
      <c r="I5650" s="60"/>
      <c r="J5650" s="60"/>
      <c r="K5650" s="60"/>
      <c r="M5650" s="61"/>
      <c r="N5650" s="61"/>
      <c r="O5650" s="62"/>
      <c r="P5650" s="125"/>
      <c r="W5650" s="62"/>
      <c r="X5650" s="62"/>
    </row>
    <row r="5651" spans="1:24" s="57" customFormat="1" x14ac:dyDescent="0.25">
      <c r="A5651" s="75"/>
      <c r="D5651" s="58"/>
      <c r="E5651" s="58"/>
      <c r="F5651" s="58"/>
      <c r="G5651" s="58"/>
      <c r="H5651" s="60"/>
      <c r="I5651" s="60"/>
      <c r="J5651" s="60"/>
      <c r="K5651" s="60"/>
      <c r="M5651" s="61"/>
      <c r="N5651" s="61"/>
      <c r="O5651" s="62"/>
      <c r="P5651" s="125"/>
      <c r="W5651" s="62"/>
      <c r="X5651" s="62"/>
    </row>
    <row r="5652" spans="1:24" s="57" customFormat="1" x14ac:dyDescent="0.25">
      <c r="A5652" s="75"/>
      <c r="D5652" s="58"/>
      <c r="E5652" s="58"/>
      <c r="F5652" s="58"/>
      <c r="G5652" s="58"/>
      <c r="H5652" s="60"/>
      <c r="I5652" s="60"/>
      <c r="J5652" s="60"/>
      <c r="K5652" s="60"/>
      <c r="M5652" s="61"/>
      <c r="N5652" s="61"/>
      <c r="O5652" s="62"/>
      <c r="P5652" s="125"/>
      <c r="W5652" s="62"/>
      <c r="X5652" s="62"/>
    </row>
    <row r="5653" spans="1:24" s="57" customFormat="1" x14ac:dyDescent="0.25">
      <c r="A5653" s="75"/>
      <c r="D5653" s="58"/>
      <c r="E5653" s="58"/>
      <c r="F5653" s="58"/>
      <c r="G5653" s="58"/>
      <c r="H5653" s="60"/>
      <c r="I5653" s="60"/>
      <c r="J5653" s="60"/>
      <c r="K5653" s="60"/>
      <c r="M5653" s="61"/>
      <c r="N5653" s="61"/>
      <c r="O5653" s="62"/>
      <c r="P5653" s="125"/>
      <c r="W5653" s="62"/>
      <c r="X5653" s="62"/>
    </row>
    <row r="5654" spans="1:24" s="57" customFormat="1" x14ac:dyDescent="0.25">
      <c r="A5654" s="75"/>
      <c r="D5654" s="58"/>
      <c r="E5654" s="58"/>
      <c r="F5654" s="58"/>
      <c r="G5654" s="58"/>
      <c r="H5654" s="60"/>
      <c r="I5654" s="60"/>
      <c r="J5654" s="60"/>
      <c r="K5654" s="60"/>
      <c r="M5654" s="61"/>
      <c r="N5654" s="61"/>
      <c r="O5654" s="62"/>
      <c r="P5654" s="125"/>
      <c r="W5654" s="62"/>
      <c r="X5654" s="62"/>
    </row>
    <row r="5655" spans="1:24" s="57" customFormat="1" x14ac:dyDescent="0.25">
      <c r="A5655" s="75"/>
      <c r="D5655" s="58"/>
      <c r="E5655" s="58"/>
      <c r="F5655" s="58"/>
      <c r="G5655" s="58"/>
      <c r="H5655" s="60"/>
      <c r="I5655" s="60"/>
      <c r="J5655" s="60"/>
      <c r="K5655" s="60"/>
      <c r="M5655" s="61"/>
      <c r="N5655" s="61"/>
      <c r="O5655" s="62"/>
      <c r="P5655" s="125"/>
      <c r="W5655" s="62"/>
      <c r="X5655" s="62"/>
    </row>
    <row r="5656" spans="1:24" s="57" customFormat="1" x14ac:dyDescent="0.25">
      <c r="A5656" s="75"/>
      <c r="D5656" s="58"/>
      <c r="E5656" s="58"/>
      <c r="F5656" s="58"/>
      <c r="G5656" s="58"/>
      <c r="H5656" s="60"/>
      <c r="I5656" s="60"/>
      <c r="J5656" s="60"/>
      <c r="K5656" s="60"/>
      <c r="M5656" s="61"/>
      <c r="N5656" s="61"/>
      <c r="O5656" s="62"/>
      <c r="P5656" s="125"/>
      <c r="W5656" s="62"/>
      <c r="X5656" s="62"/>
    </row>
    <row r="5657" spans="1:24" s="57" customFormat="1" x14ac:dyDescent="0.25">
      <c r="A5657" s="75"/>
      <c r="D5657" s="58"/>
      <c r="E5657" s="58"/>
      <c r="F5657" s="58"/>
      <c r="G5657" s="58"/>
      <c r="H5657" s="60"/>
      <c r="I5657" s="60"/>
      <c r="J5657" s="60"/>
      <c r="K5657" s="60"/>
      <c r="M5657" s="61"/>
      <c r="N5657" s="61"/>
      <c r="O5657" s="62"/>
      <c r="P5657" s="125"/>
      <c r="W5657" s="62"/>
      <c r="X5657" s="62"/>
    </row>
    <row r="5658" spans="1:24" s="57" customFormat="1" x14ac:dyDescent="0.25">
      <c r="A5658" s="75"/>
      <c r="D5658" s="58"/>
      <c r="E5658" s="58"/>
      <c r="F5658" s="58"/>
      <c r="G5658" s="58"/>
      <c r="H5658" s="60"/>
      <c r="I5658" s="60"/>
      <c r="J5658" s="60"/>
      <c r="K5658" s="60"/>
      <c r="M5658" s="61"/>
      <c r="N5658" s="61"/>
      <c r="O5658" s="62"/>
      <c r="P5658" s="125"/>
      <c r="W5658" s="62"/>
      <c r="X5658" s="62"/>
    </row>
    <row r="5659" spans="1:24" s="57" customFormat="1" x14ac:dyDescent="0.25">
      <c r="A5659" s="75"/>
      <c r="D5659" s="58"/>
      <c r="E5659" s="58"/>
      <c r="F5659" s="58"/>
      <c r="G5659" s="58"/>
      <c r="H5659" s="60"/>
      <c r="I5659" s="60"/>
      <c r="J5659" s="60"/>
      <c r="K5659" s="60"/>
      <c r="M5659" s="61"/>
      <c r="N5659" s="61"/>
      <c r="O5659" s="62"/>
      <c r="P5659" s="125"/>
      <c r="W5659" s="62"/>
      <c r="X5659" s="62"/>
    </row>
    <row r="5660" spans="1:24" s="57" customFormat="1" x14ac:dyDescent="0.25">
      <c r="A5660" s="75"/>
      <c r="D5660" s="58"/>
      <c r="E5660" s="58"/>
      <c r="F5660" s="58"/>
      <c r="G5660" s="58"/>
      <c r="H5660" s="60"/>
      <c r="I5660" s="60"/>
      <c r="J5660" s="60"/>
      <c r="K5660" s="60"/>
      <c r="M5660" s="61"/>
      <c r="N5660" s="61"/>
      <c r="O5660" s="62"/>
      <c r="P5660" s="125"/>
      <c r="W5660" s="62"/>
      <c r="X5660" s="62"/>
    </row>
    <row r="5661" spans="1:24" s="57" customFormat="1" x14ac:dyDescent="0.25">
      <c r="A5661" s="75"/>
      <c r="D5661" s="58"/>
      <c r="E5661" s="58"/>
      <c r="F5661" s="58"/>
      <c r="G5661" s="58"/>
      <c r="H5661" s="60"/>
      <c r="I5661" s="60"/>
      <c r="J5661" s="60"/>
      <c r="K5661" s="60"/>
      <c r="M5661" s="61"/>
      <c r="N5661" s="61"/>
      <c r="O5661" s="62"/>
      <c r="P5661" s="125"/>
      <c r="W5661" s="62"/>
      <c r="X5661" s="62"/>
    </row>
    <row r="5662" spans="1:24" s="57" customFormat="1" x14ac:dyDescent="0.25">
      <c r="A5662" s="75"/>
      <c r="D5662" s="58"/>
      <c r="E5662" s="58"/>
      <c r="F5662" s="58"/>
      <c r="G5662" s="58"/>
      <c r="H5662" s="60"/>
      <c r="I5662" s="60"/>
      <c r="J5662" s="60"/>
      <c r="K5662" s="60"/>
      <c r="M5662" s="61"/>
      <c r="N5662" s="61"/>
      <c r="O5662" s="62"/>
      <c r="P5662" s="125"/>
      <c r="W5662" s="62"/>
      <c r="X5662" s="62"/>
    </row>
    <row r="5663" spans="1:24" s="57" customFormat="1" x14ac:dyDescent="0.25">
      <c r="A5663" s="75"/>
      <c r="D5663" s="58"/>
      <c r="E5663" s="58"/>
      <c r="F5663" s="58"/>
      <c r="G5663" s="58"/>
      <c r="H5663" s="60"/>
      <c r="I5663" s="60"/>
      <c r="J5663" s="60"/>
      <c r="K5663" s="60"/>
      <c r="M5663" s="61"/>
      <c r="N5663" s="61"/>
      <c r="O5663" s="62"/>
      <c r="P5663" s="125"/>
      <c r="W5663" s="62"/>
      <c r="X5663" s="62"/>
    </row>
    <row r="5664" spans="1:24" s="57" customFormat="1" x14ac:dyDescent="0.25">
      <c r="A5664" s="75"/>
      <c r="D5664" s="58"/>
      <c r="E5664" s="58"/>
      <c r="F5664" s="58"/>
      <c r="G5664" s="58"/>
      <c r="H5664" s="60"/>
      <c r="I5664" s="60"/>
      <c r="J5664" s="60"/>
      <c r="K5664" s="60"/>
      <c r="M5664" s="61"/>
      <c r="N5664" s="61"/>
      <c r="O5664" s="62"/>
      <c r="P5664" s="125"/>
      <c r="W5664" s="62"/>
      <c r="X5664" s="62"/>
    </row>
    <row r="5665" spans="1:24" s="57" customFormat="1" x14ac:dyDescent="0.25">
      <c r="A5665" s="75"/>
      <c r="D5665" s="58"/>
      <c r="E5665" s="58"/>
      <c r="F5665" s="58"/>
      <c r="G5665" s="58"/>
      <c r="H5665" s="60"/>
      <c r="I5665" s="60"/>
      <c r="J5665" s="60"/>
      <c r="K5665" s="60"/>
      <c r="M5665" s="61"/>
      <c r="N5665" s="61"/>
      <c r="O5665" s="62"/>
      <c r="P5665" s="125"/>
      <c r="W5665" s="62"/>
      <c r="X5665" s="62"/>
    </row>
    <row r="5666" spans="1:24" s="57" customFormat="1" x14ac:dyDescent="0.25">
      <c r="A5666" s="75"/>
      <c r="D5666" s="58"/>
      <c r="E5666" s="58"/>
      <c r="F5666" s="58"/>
      <c r="G5666" s="58"/>
      <c r="H5666" s="60"/>
      <c r="I5666" s="60"/>
      <c r="J5666" s="60"/>
      <c r="K5666" s="60"/>
      <c r="M5666" s="61"/>
      <c r="N5666" s="61"/>
      <c r="O5666" s="62"/>
      <c r="P5666" s="125"/>
      <c r="W5666" s="62"/>
      <c r="X5666" s="62"/>
    </row>
    <row r="5667" spans="1:24" s="57" customFormat="1" x14ac:dyDescent="0.25">
      <c r="A5667" s="75"/>
      <c r="D5667" s="58"/>
      <c r="E5667" s="58"/>
      <c r="F5667" s="58"/>
      <c r="G5667" s="58"/>
      <c r="H5667" s="60"/>
      <c r="I5667" s="60"/>
      <c r="J5667" s="60"/>
      <c r="K5667" s="60"/>
      <c r="M5667" s="61"/>
      <c r="N5667" s="61"/>
      <c r="O5667" s="62"/>
      <c r="P5667" s="125"/>
      <c r="W5667" s="62"/>
      <c r="X5667" s="62"/>
    </row>
    <row r="5668" spans="1:24" s="57" customFormat="1" x14ac:dyDescent="0.25">
      <c r="A5668" s="75"/>
      <c r="D5668" s="58"/>
      <c r="E5668" s="58"/>
      <c r="F5668" s="58"/>
      <c r="G5668" s="58"/>
      <c r="H5668" s="60"/>
      <c r="I5668" s="60"/>
      <c r="J5668" s="60"/>
      <c r="K5668" s="60"/>
      <c r="M5668" s="61"/>
      <c r="N5668" s="61"/>
      <c r="O5668" s="62"/>
      <c r="P5668" s="125"/>
      <c r="W5668" s="62"/>
      <c r="X5668" s="62"/>
    </row>
    <row r="5669" spans="1:24" s="57" customFormat="1" x14ac:dyDescent="0.25">
      <c r="A5669" s="75"/>
      <c r="D5669" s="58"/>
      <c r="E5669" s="58"/>
      <c r="F5669" s="58"/>
      <c r="G5669" s="58"/>
      <c r="H5669" s="60"/>
      <c r="I5669" s="60"/>
      <c r="J5669" s="60"/>
      <c r="K5669" s="60"/>
      <c r="M5669" s="61"/>
      <c r="N5669" s="61"/>
      <c r="O5669" s="62"/>
      <c r="P5669" s="125"/>
      <c r="W5669" s="62"/>
      <c r="X5669" s="62"/>
    </row>
    <row r="5670" spans="1:24" s="57" customFormat="1" x14ac:dyDescent="0.25">
      <c r="A5670" s="75"/>
      <c r="D5670" s="58"/>
      <c r="E5670" s="58"/>
      <c r="F5670" s="58"/>
      <c r="G5670" s="58"/>
      <c r="H5670" s="60"/>
      <c r="I5670" s="60"/>
      <c r="J5670" s="60"/>
      <c r="K5670" s="60"/>
      <c r="M5670" s="61"/>
      <c r="N5670" s="61"/>
      <c r="O5670" s="62"/>
      <c r="P5670" s="125"/>
      <c r="W5670" s="62"/>
      <c r="X5670" s="62"/>
    </row>
    <row r="5671" spans="1:24" s="57" customFormat="1" x14ac:dyDescent="0.25">
      <c r="A5671" s="75"/>
      <c r="D5671" s="58"/>
      <c r="E5671" s="58"/>
      <c r="F5671" s="58"/>
      <c r="G5671" s="58"/>
      <c r="H5671" s="60"/>
      <c r="I5671" s="60"/>
      <c r="J5671" s="60"/>
      <c r="K5671" s="60"/>
      <c r="M5671" s="61"/>
      <c r="N5671" s="61"/>
      <c r="O5671" s="62"/>
      <c r="P5671" s="125"/>
      <c r="W5671" s="62"/>
      <c r="X5671" s="62"/>
    </row>
    <row r="5672" spans="1:24" s="57" customFormat="1" x14ac:dyDescent="0.25">
      <c r="A5672" s="75"/>
      <c r="D5672" s="58"/>
      <c r="E5672" s="58"/>
      <c r="F5672" s="58"/>
      <c r="G5672" s="58"/>
      <c r="H5672" s="60"/>
      <c r="I5672" s="60"/>
      <c r="J5672" s="60"/>
      <c r="K5672" s="60"/>
      <c r="M5672" s="61"/>
      <c r="N5672" s="61"/>
      <c r="O5672" s="62"/>
      <c r="P5672" s="125"/>
      <c r="W5672" s="62"/>
      <c r="X5672" s="62"/>
    </row>
    <row r="5673" spans="1:24" s="57" customFormat="1" x14ac:dyDescent="0.25">
      <c r="A5673" s="75"/>
      <c r="D5673" s="58"/>
      <c r="E5673" s="58"/>
      <c r="F5673" s="58"/>
      <c r="G5673" s="58"/>
      <c r="H5673" s="60"/>
      <c r="I5673" s="60"/>
      <c r="J5673" s="60"/>
      <c r="K5673" s="60"/>
      <c r="M5673" s="61"/>
      <c r="N5673" s="61"/>
      <c r="O5673" s="62"/>
      <c r="P5673" s="125"/>
      <c r="W5673" s="62"/>
      <c r="X5673" s="62"/>
    </row>
    <row r="5674" spans="1:24" s="57" customFormat="1" x14ac:dyDescent="0.25">
      <c r="A5674" s="75"/>
      <c r="D5674" s="58"/>
      <c r="E5674" s="58"/>
      <c r="F5674" s="58"/>
      <c r="G5674" s="58"/>
      <c r="H5674" s="60"/>
      <c r="I5674" s="60"/>
      <c r="J5674" s="60"/>
      <c r="K5674" s="60"/>
      <c r="M5674" s="61"/>
      <c r="N5674" s="61"/>
      <c r="O5674" s="62"/>
      <c r="P5674" s="125"/>
      <c r="W5674" s="62"/>
      <c r="X5674" s="62"/>
    </row>
    <row r="5675" spans="1:24" s="57" customFormat="1" x14ac:dyDescent="0.25">
      <c r="A5675" s="75"/>
      <c r="D5675" s="58"/>
      <c r="E5675" s="58"/>
      <c r="F5675" s="58"/>
      <c r="G5675" s="58"/>
      <c r="H5675" s="60"/>
      <c r="I5675" s="60"/>
      <c r="J5675" s="60"/>
      <c r="K5675" s="60"/>
      <c r="M5675" s="61"/>
      <c r="N5675" s="61"/>
      <c r="O5675" s="62"/>
      <c r="P5675" s="125"/>
      <c r="W5675" s="62"/>
      <c r="X5675" s="62"/>
    </row>
    <row r="5676" spans="1:24" s="57" customFormat="1" x14ac:dyDescent="0.25">
      <c r="A5676" s="75"/>
      <c r="D5676" s="58"/>
      <c r="E5676" s="58"/>
      <c r="F5676" s="58"/>
      <c r="G5676" s="58"/>
      <c r="H5676" s="60"/>
      <c r="I5676" s="60"/>
      <c r="J5676" s="60"/>
      <c r="K5676" s="60"/>
      <c r="M5676" s="61"/>
      <c r="N5676" s="61"/>
      <c r="O5676" s="62"/>
      <c r="P5676" s="125"/>
      <c r="W5676" s="62"/>
      <c r="X5676" s="62"/>
    </row>
    <row r="5677" spans="1:24" s="57" customFormat="1" x14ac:dyDescent="0.25">
      <c r="A5677" s="75"/>
      <c r="D5677" s="58"/>
      <c r="E5677" s="58"/>
      <c r="F5677" s="58"/>
      <c r="G5677" s="58"/>
      <c r="H5677" s="60"/>
      <c r="I5677" s="60"/>
      <c r="J5677" s="60"/>
      <c r="K5677" s="60"/>
      <c r="M5677" s="61"/>
      <c r="N5677" s="61"/>
      <c r="O5677" s="62"/>
      <c r="P5677" s="125"/>
      <c r="W5677" s="62"/>
      <c r="X5677" s="62"/>
    </row>
    <row r="5678" spans="1:24" s="57" customFormat="1" x14ac:dyDescent="0.25">
      <c r="A5678" s="75"/>
      <c r="D5678" s="58"/>
      <c r="E5678" s="58"/>
      <c r="F5678" s="58"/>
      <c r="G5678" s="58"/>
      <c r="H5678" s="60"/>
      <c r="I5678" s="60"/>
      <c r="J5678" s="60"/>
      <c r="K5678" s="60"/>
      <c r="M5678" s="61"/>
      <c r="N5678" s="61"/>
      <c r="O5678" s="62"/>
      <c r="P5678" s="125"/>
      <c r="W5678" s="62"/>
      <c r="X5678" s="62"/>
    </row>
    <row r="5679" spans="1:24" s="57" customFormat="1" x14ac:dyDescent="0.25">
      <c r="A5679" s="75"/>
      <c r="D5679" s="58"/>
      <c r="E5679" s="58"/>
      <c r="F5679" s="58"/>
      <c r="G5679" s="58"/>
      <c r="H5679" s="60"/>
      <c r="I5679" s="60"/>
      <c r="J5679" s="60"/>
      <c r="K5679" s="60"/>
      <c r="M5679" s="61"/>
      <c r="N5679" s="61"/>
      <c r="O5679" s="62"/>
      <c r="P5679" s="125"/>
      <c r="W5679" s="62"/>
      <c r="X5679" s="62"/>
    </row>
    <row r="5680" spans="1:24" s="57" customFormat="1" x14ac:dyDescent="0.25">
      <c r="A5680" s="75"/>
      <c r="D5680" s="58"/>
      <c r="E5680" s="58"/>
      <c r="F5680" s="58"/>
      <c r="G5680" s="58"/>
      <c r="H5680" s="60"/>
      <c r="I5680" s="60"/>
      <c r="J5680" s="60"/>
      <c r="K5680" s="60"/>
      <c r="M5680" s="61"/>
      <c r="N5680" s="61"/>
      <c r="O5680" s="62"/>
      <c r="P5680" s="125"/>
      <c r="W5680" s="62"/>
      <c r="X5680" s="62"/>
    </row>
    <row r="5681" spans="1:24" s="57" customFormat="1" x14ac:dyDescent="0.25">
      <c r="A5681" s="75"/>
      <c r="D5681" s="58"/>
      <c r="E5681" s="58"/>
      <c r="F5681" s="58"/>
      <c r="G5681" s="58"/>
      <c r="H5681" s="60"/>
      <c r="I5681" s="60"/>
      <c r="J5681" s="60"/>
      <c r="K5681" s="60"/>
      <c r="M5681" s="61"/>
      <c r="N5681" s="61"/>
      <c r="O5681" s="62"/>
      <c r="P5681" s="125"/>
      <c r="W5681" s="62"/>
      <c r="X5681" s="62"/>
    </row>
    <row r="5682" spans="1:24" s="57" customFormat="1" x14ac:dyDescent="0.25">
      <c r="A5682" s="75"/>
      <c r="D5682" s="58"/>
      <c r="E5682" s="58"/>
      <c r="F5682" s="58"/>
      <c r="G5682" s="58"/>
      <c r="H5682" s="60"/>
      <c r="I5682" s="60"/>
      <c r="J5682" s="60"/>
      <c r="K5682" s="60"/>
      <c r="M5682" s="61"/>
      <c r="N5682" s="61"/>
      <c r="O5682" s="62"/>
      <c r="P5682" s="125"/>
      <c r="W5682" s="62"/>
      <c r="X5682" s="62"/>
    </row>
    <row r="5683" spans="1:24" s="57" customFormat="1" x14ac:dyDescent="0.25">
      <c r="A5683" s="75"/>
      <c r="D5683" s="58"/>
      <c r="E5683" s="58"/>
      <c r="F5683" s="58"/>
      <c r="G5683" s="58"/>
      <c r="H5683" s="60"/>
      <c r="I5683" s="60"/>
      <c r="J5683" s="60"/>
      <c r="K5683" s="60"/>
      <c r="M5683" s="61"/>
      <c r="N5683" s="61"/>
      <c r="O5683" s="62"/>
      <c r="P5683" s="125"/>
      <c r="W5683" s="62"/>
      <c r="X5683" s="62"/>
    </row>
    <row r="5684" spans="1:24" s="57" customFormat="1" x14ac:dyDescent="0.25">
      <c r="A5684" s="75"/>
      <c r="D5684" s="58"/>
      <c r="E5684" s="58"/>
      <c r="F5684" s="58"/>
      <c r="G5684" s="58"/>
      <c r="H5684" s="60"/>
      <c r="I5684" s="60"/>
      <c r="J5684" s="60"/>
      <c r="K5684" s="60"/>
      <c r="M5684" s="61"/>
      <c r="N5684" s="61"/>
      <c r="O5684" s="62"/>
      <c r="P5684" s="125"/>
      <c r="W5684" s="62"/>
      <c r="X5684" s="62"/>
    </row>
    <row r="5685" spans="1:24" s="57" customFormat="1" x14ac:dyDescent="0.25">
      <c r="A5685" s="75"/>
      <c r="D5685" s="58"/>
      <c r="E5685" s="58"/>
      <c r="F5685" s="58"/>
      <c r="G5685" s="58"/>
      <c r="H5685" s="60"/>
      <c r="I5685" s="60"/>
      <c r="J5685" s="60"/>
      <c r="K5685" s="60"/>
      <c r="M5685" s="61"/>
      <c r="N5685" s="61"/>
      <c r="O5685" s="62"/>
      <c r="P5685" s="125"/>
      <c r="W5685" s="62"/>
      <c r="X5685" s="62"/>
    </row>
    <row r="5686" spans="1:24" s="57" customFormat="1" x14ac:dyDescent="0.25">
      <c r="A5686" s="75"/>
      <c r="D5686" s="58"/>
      <c r="E5686" s="58"/>
      <c r="F5686" s="58"/>
      <c r="G5686" s="58"/>
      <c r="H5686" s="60"/>
      <c r="I5686" s="60"/>
      <c r="J5686" s="60"/>
      <c r="K5686" s="60"/>
      <c r="M5686" s="61"/>
      <c r="N5686" s="61"/>
      <c r="O5686" s="62"/>
      <c r="P5686" s="125"/>
      <c r="W5686" s="62"/>
      <c r="X5686" s="62"/>
    </row>
    <row r="5687" spans="1:24" s="57" customFormat="1" x14ac:dyDescent="0.25">
      <c r="A5687" s="75"/>
      <c r="D5687" s="58"/>
      <c r="E5687" s="58"/>
      <c r="F5687" s="58"/>
      <c r="G5687" s="58"/>
      <c r="H5687" s="60"/>
      <c r="I5687" s="60"/>
      <c r="J5687" s="60"/>
      <c r="K5687" s="60"/>
      <c r="M5687" s="61"/>
      <c r="N5687" s="61"/>
      <c r="O5687" s="62"/>
      <c r="P5687" s="125"/>
      <c r="W5687" s="62"/>
      <c r="X5687" s="62"/>
    </row>
    <row r="5688" spans="1:24" s="57" customFormat="1" x14ac:dyDescent="0.25">
      <c r="A5688" s="75"/>
      <c r="D5688" s="58"/>
      <c r="E5688" s="58"/>
      <c r="F5688" s="58"/>
      <c r="G5688" s="58"/>
      <c r="H5688" s="60"/>
      <c r="I5688" s="60"/>
      <c r="J5688" s="60"/>
      <c r="K5688" s="60"/>
      <c r="M5688" s="61"/>
      <c r="N5688" s="61"/>
      <c r="O5688" s="62"/>
      <c r="P5688" s="125"/>
      <c r="W5688" s="62"/>
      <c r="X5688" s="62"/>
    </row>
    <row r="5689" spans="1:24" s="57" customFormat="1" x14ac:dyDescent="0.25">
      <c r="A5689" s="75"/>
      <c r="D5689" s="58"/>
      <c r="E5689" s="58"/>
      <c r="F5689" s="58"/>
      <c r="G5689" s="58"/>
      <c r="H5689" s="60"/>
      <c r="I5689" s="60"/>
      <c r="J5689" s="60"/>
      <c r="K5689" s="60"/>
      <c r="M5689" s="61"/>
      <c r="N5689" s="61"/>
      <c r="O5689" s="62"/>
      <c r="P5689" s="125"/>
      <c r="W5689" s="62"/>
      <c r="X5689" s="62"/>
    </row>
    <row r="5690" spans="1:24" s="57" customFormat="1" x14ac:dyDescent="0.25">
      <c r="A5690" s="75"/>
      <c r="D5690" s="58"/>
      <c r="E5690" s="58"/>
      <c r="F5690" s="58"/>
      <c r="G5690" s="58"/>
      <c r="H5690" s="60"/>
      <c r="I5690" s="60"/>
      <c r="J5690" s="60"/>
      <c r="K5690" s="60"/>
      <c r="M5690" s="61"/>
      <c r="N5690" s="61"/>
      <c r="O5690" s="62"/>
      <c r="P5690" s="125"/>
      <c r="W5690" s="62"/>
      <c r="X5690" s="62"/>
    </row>
    <row r="5691" spans="1:24" s="57" customFormat="1" x14ac:dyDescent="0.25">
      <c r="A5691" s="75"/>
      <c r="D5691" s="58"/>
      <c r="E5691" s="58"/>
      <c r="F5691" s="58"/>
      <c r="G5691" s="58"/>
      <c r="H5691" s="60"/>
      <c r="I5691" s="60"/>
      <c r="J5691" s="60"/>
      <c r="K5691" s="60"/>
      <c r="M5691" s="61"/>
      <c r="N5691" s="61"/>
      <c r="O5691" s="62"/>
      <c r="P5691" s="125"/>
      <c r="W5691" s="62"/>
      <c r="X5691" s="62"/>
    </row>
    <row r="5692" spans="1:24" s="57" customFormat="1" x14ac:dyDescent="0.25">
      <c r="A5692" s="75"/>
      <c r="D5692" s="58"/>
      <c r="E5692" s="58"/>
      <c r="F5692" s="58"/>
      <c r="G5692" s="58"/>
      <c r="H5692" s="60"/>
      <c r="I5692" s="60"/>
      <c r="J5692" s="60"/>
      <c r="K5692" s="60"/>
      <c r="M5692" s="61"/>
      <c r="N5692" s="61"/>
      <c r="O5692" s="62"/>
      <c r="P5692" s="125"/>
      <c r="W5692" s="62"/>
      <c r="X5692" s="62"/>
    </row>
    <row r="5693" spans="1:24" s="57" customFormat="1" x14ac:dyDescent="0.25">
      <c r="A5693" s="75"/>
      <c r="D5693" s="58"/>
      <c r="E5693" s="58"/>
      <c r="F5693" s="58"/>
      <c r="G5693" s="58"/>
      <c r="H5693" s="60"/>
      <c r="I5693" s="60"/>
      <c r="J5693" s="60"/>
      <c r="K5693" s="60"/>
      <c r="M5693" s="61"/>
      <c r="N5693" s="61"/>
      <c r="O5693" s="62"/>
      <c r="P5693" s="125"/>
      <c r="W5693" s="62"/>
      <c r="X5693" s="62"/>
    </row>
    <row r="5694" spans="1:24" s="57" customFormat="1" x14ac:dyDescent="0.25">
      <c r="A5694" s="75"/>
      <c r="D5694" s="58"/>
      <c r="E5694" s="58"/>
      <c r="F5694" s="58"/>
      <c r="G5694" s="58"/>
      <c r="H5694" s="60"/>
      <c r="I5694" s="60"/>
      <c r="J5694" s="60"/>
      <c r="K5694" s="60"/>
      <c r="M5694" s="61"/>
      <c r="N5694" s="61"/>
      <c r="O5694" s="62"/>
      <c r="P5694" s="125"/>
      <c r="W5694" s="62"/>
      <c r="X5694" s="62"/>
    </row>
    <row r="5695" spans="1:24" s="57" customFormat="1" x14ac:dyDescent="0.25">
      <c r="A5695" s="75"/>
      <c r="D5695" s="58"/>
      <c r="E5695" s="58"/>
      <c r="F5695" s="58"/>
      <c r="G5695" s="58"/>
      <c r="H5695" s="60"/>
      <c r="I5695" s="60"/>
      <c r="J5695" s="60"/>
      <c r="K5695" s="60"/>
      <c r="M5695" s="61"/>
      <c r="N5695" s="61"/>
      <c r="O5695" s="62"/>
      <c r="P5695" s="125"/>
      <c r="W5695" s="62"/>
      <c r="X5695" s="62"/>
    </row>
    <row r="5696" spans="1:24" s="57" customFormat="1" x14ac:dyDescent="0.25">
      <c r="A5696" s="75"/>
      <c r="D5696" s="58"/>
      <c r="E5696" s="58"/>
      <c r="F5696" s="58"/>
      <c r="G5696" s="58"/>
      <c r="H5696" s="60"/>
      <c r="I5696" s="60"/>
      <c r="J5696" s="60"/>
      <c r="K5696" s="60"/>
      <c r="M5696" s="61"/>
      <c r="N5696" s="61"/>
      <c r="O5696" s="62"/>
      <c r="P5696" s="125"/>
      <c r="W5696" s="62"/>
      <c r="X5696" s="62"/>
    </row>
    <row r="5697" spans="1:24" s="57" customFormat="1" x14ac:dyDescent="0.25">
      <c r="A5697" s="75"/>
      <c r="D5697" s="58"/>
      <c r="E5697" s="58"/>
      <c r="F5697" s="58"/>
      <c r="G5697" s="58"/>
      <c r="H5697" s="60"/>
      <c r="I5697" s="60"/>
      <c r="J5697" s="60"/>
      <c r="K5697" s="60"/>
      <c r="M5697" s="61"/>
      <c r="N5697" s="61"/>
      <c r="O5697" s="62"/>
      <c r="P5697" s="125"/>
      <c r="W5697" s="62"/>
      <c r="X5697" s="62"/>
    </row>
    <row r="5698" spans="1:24" s="57" customFormat="1" x14ac:dyDescent="0.25">
      <c r="A5698" s="75"/>
      <c r="D5698" s="58"/>
      <c r="E5698" s="58"/>
      <c r="F5698" s="58"/>
      <c r="G5698" s="58"/>
      <c r="H5698" s="60"/>
      <c r="I5698" s="60"/>
      <c r="J5698" s="60"/>
      <c r="K5698" s="60"/>
      <c r="M5698" s="61"/>
      <c r="N5698" s="61"/>
      <c r="O5698" s="62"/>
      <c r="P5698" s="125"/>
      <c r="W5698" s="62"/>
      <c r="X5698" s="62"/>
    </row>
    <row r="5699" spans="1:24" s="57" customFormat="1" x14ac:dyDescent="0.25">
      <c r="A5699" s="75"/>
      <c r="D5699" s="58"/>
      <c r="E5699" s="58"/>
      <c r="F5699" s="58"/>
      <c r="G5699" s="58"/>
      <c r="H5699" s="60"/>
      <c r="I5699" s="60"/>
      <c r="J5699" s="60"/>
      <c r="K5699" s="60"/>
      <c r="M5699" s="61"/>
      <c r="N5699" s="61"/>
      <c r="O5699" s="62"/>
      <c r="P5699" s="125"/>
      <c r="W5699" s="62"/>
      <c r="X5699" s="62"/>
    </row>
    <row r="5700" spans="1:24" s="57" customFormat="1" x14ac:dyDescent="0.25">
      <c r="A5700" s="75"/>
      <c r="D5700" s="58"/>
      <c r="E5700" s="58"/>
      <c r="F5700" s="58"/>
      <c r="G5700" s="58"/>
      <c r="H5700" s="60"/>
      <c r="I5700" s="60"/>
      <c r="J5700" s="60"/>
      <c r="K5700" s="60"/>
      <c r="M5700" s="61"/>
      <c r="N5700" s="61"/>
      <c r="O5700" s="62"/>
      <c r="P5700" s="125"/>
      <c r="W5700" s="62"/>
      <c r="X5700" s="62"/>
    </row>
    <row r="5701" spans="1:24" s="57" customFormat="1" x14ac:dyDescent="0.25">
      <c r="A5701" s="75"/>
      <c r="D5701" s="58"/>
      <c r="E5701" s="58"/>
      <c r="F5701" s="58"/>
      <c r="G5701" s="58"/>
      <c r="H5701" s="60"/>
      <c r="I5701" s="60"/>
      <c r="J5701" s="60"/>
      <c r="K5701" s="60"/>
      <c r="M5701" s="61"/>
      <c r="N5701" s="61"/>
      <c r="O5701" s="62"/>
      <c r="P5701" s="125"/>
      <c r="W5701" s="62"/>
      <c r="X5701" s="62"/>
    </row>
    <row r="5702" spans="1:24" s="57" customFormat="1" x14ac:dyDescent="0.25">
      <c r="A5702" s="75"/>
      <c r="D5702" s="58"/>
      <c r="E5702" s="58"/>
      <c r="F5702" s="58"/>
      <c r="G5702" s="58"/>
      <c r="H5702" s="60"/>
      <c r="I5702" s="60"/>
      <c r="J5702" s="60"/>
      <c r="K5702" s="60"/>
      <c r="M5702" s="61"/>
      <c r="N5702" s="61"/>
      <c r="O5702" s="62"/>
      <c r="P5702" s="125"/>
      <c r="W5702" s="62"/>
      <c r="X5702" s="62"/>
    </row>
    <row r="5703" spans="1:24" s="57" customFormat="1" x14ac:dyDescent="0.25">
      <c r="A5703" s="75"/>
      <c r="D5703" s="58"/>
      <c r="E5703" s="58"/>
      <c r="F5703" s="58"/>
      <c r="G5703" s="58"/>
      <c r="H5703" s="60"/>
      <c r="I5703" s="60"/>
      <c r="J5703" s="60"/>
      <c r="K5703" s="60"/>
      <c r="M5703" s="61"/>
      <c r="N5703" s="61"/>
      <c r="O5703" s="62"/>
      <c r="P5703" s="125"/>
      <c r="W5703" s="62"/>
      <c r="X5703" s="62"/>
    </row>
    <row r="5704" spans="1:24" s="57" customFormat="1" x14ac:dyDescent="0.25">
      <c r="A5704" s="75"/>
      <c r="D5704" s="58"/>
      <c r="E5704" s="58"/>
      <c r="F5704" s="58"/>
      <c r="G5704" s="58"/>
      <c r="H5704" s="60"/>
      <c r="I5704" s="60"/>
      <c r="J5704" s="60"/>
      <c r="K5704" s="60"/>
      <c r="M5704" s="61"/>
      <c r="N5704" s="61"/>
      <c r="O5704" s="62"/>
      <c r="P5704" s="125"/>
      <c r="W5704" s="62"/>
      <c r="X5704" s="62"/>
    </row>
    <row r="5705" spans="1:24" s="57" customFormat="1" x14ac:dyDescent="0.25">
      <c r="A5705" s="75"/>
      <c r="D5705" s="58"/>
      <c r="E5705" s="58"/>
      <c r="F5705" s="58"/>
      <c r="G5705" s="58"/>
      <c r="H5705" s="60"/>
      <c r="I5705" s="60"/>
      <c r="J5705" s="60"/>
      <c r="K5705" s="60"/>
      <c r="M5705" s="61"/>
      <c r="N5705" s="61"/>
      <c r="O5705" s="62"/>
      <c r="P5705" s="125"/>
      <c r="W5705" s="62"/>
      <c r="X5705" s="62"/>
    </row>
    <row r="5706" spans="1:24" s="57" customFormat="1" x14ac:dyDescent="0.25">
      <c r="A5706" s="75"/>
      <c r="D5706" s="58"/>
      <c r="E5706" s="58"/>
      <c r="F5706" s="58"/>
      <c r="G5706" s="58"/>
      <c r="H5706" s="60"/>
      <c r="I5706" s="60"/>
      <c r="J5706" s="60"/>
      <c r="K5706" s="60"/>
      <c r="M5706" s="61"/>
      <c r="N5706" s="61"/>
      <c r="O5706" s="62"/>
      <c r="P5706" s="125"/>
      <c r="W5706" s="62"/>
      <c r="X5706" s="62"/>
    </row>
    <row r="5707" spans="1:24" s="57" customFormat="1" x14ac:dyDescent="0.25">
      <c r="A5707" s="75"/>
      <c r="D5707" s="58"/>
      <c r="E5707" s="58"/>
      <c r="F5707" s="58"/>
      <c r="G5707" s="58"/>
      <c r="H5707" s="60"/>
      <c r="I5707" s="60"/>
      <c r="J5707" s="60"/>
      <c r="K5707" s="60"/>
      <c r="M5707" s="61"/>
      <c r="N5707" s="61"/>
      <c r="O5707" s="62"/>
      <c r="P5707" s="125"/>
      <c r="W5707" s="62"/>
      <c r="X5707" s="62"/>
    </row>
    <row r="5708" spans="1:24" s="57" customFormat="1" x14ac:dyDescent="0.25">
      <c r="A5708" s="75"/>
      <c r="D5708" s="58"/>
      <c r="E5708" s="58"/>
      <c r="F5708" s="58"/>
      <c r="G5708" s="58"/>
      <c r="H5708" s="60"/>
      <c r="I5708" s="60"/>
      <c r="J5708" s="60"/>
      <c r="K5708" s="60"/>
      <c r="M5708" s="61"/>
      <c r="N5708" s="61"/>
      <c r="O5708" s="62"/>
      <c r="P5708" s="125"/>
      <c r="W5708" s="62"/>
      <c r="X5708" s="62"/>
    </row>
    <row r="5709" spans="1:24" s="57" customFormat="1" x14ac:dyDescent="0.25">
      <c r="A5709" s="75"/>
      <c r="D5709" s="58"/>
      <c r="E5709" s="58"/>
      <c r="F5709" s="58"/>
      <c r="G5709" s="58"/>
      <c r="H5709" s="60"/>
      <c r="I5709" s="60"/>
      <c r="J5709" s="60"/>
      <c r="K5709" s="60"/>
      <c r="M5709" s="61"/>
      <c r="N5709" s="61"/>
      <c r="O5709" s="62"/>
      <c r="P5709" s="125"/>
      <c r="W5709" s="62"/>
      <c r="X5709" s="62"/>
    </row>
    <row r="5710" spans="1:24" s="57" customFormat="1" x14ac:dyDescent="0.25">
      <c r="A5710" s="75"/>
      <c r="D5710" s="58"/>
      <c r="E5710" s="58"/>
      <c r="F5710" s="58"/>
      <c r="G5710" s="58"/>
      <c r="H5710" s="60"/>
      <c r="I5710" s="60"/>
      <c r="J5710" s="60"/>
      <c r="K5710" s="60"/>
      <c r="M5710" s="61"/>
      <c r="N5710" s="61"/>
      <c r="O5710" s="62"/>
      <c r="P5710" s="125"/>
      <c r="W5710" s="62"/>
      <c r="X5710" s="62"/>
    </row>
    <row r="5711" spans="1:24" s="57" customFormat="1" x14ac:dyDescent="0.25">
      <c r="A5711" s="75"/>
      <c r="D5711" s="58"/>
      <c r="E5711" s="58"/>
      <c r="F5711" s="58"/>
      <c r="G5711" s="58"/>
      <c r="H5711" s="60"/>
      <c r="I5711" s="60"/>
      <c r="J5711" s="60"/>
      <c r="K5711" s="60"/>
      <c r="M5711" s="61"/>
      <c r="N5711" s="61"/>
      <c r="O5711" s="62"/>
      <c r="P5711" s="125"/>
      <c r="W5711" s="62"/>
      <c r="X5711" s="62"/>
    </row>
    <row r="5712" spans="1:24" s="57" customFormat="1" x14ac:dyDescent="0.25">
      <c r="A5712" s="75"/>
      <c r="D5712" s="58"/>
      <c r="E5712" s="58"/>
      <c r="F5712" s="58"/>
      <c r="G5712" s="58"/>
      <c r="H5712" s="60"/>
      <c r="I5712" s="60"/>
      <c r="J5712" s="60"/>
      <c r="K5712" s="60"/>
      <c r="M5712" s="61"/>
      <c r="N5712" s="61"/>
      <c r="O5712" s="62"/>
      <c r="P5712" s="125"/>
      <c r="W5712" s="62"/>
      <c r="X5712" s="62"/>
    </row>
    <row r="5713" spans="1:24" s="57" customFormat="1" x14ac:dyDescent="0.25">
      <c r="A5713" s="75"/>
      <c r="D5713" s="58"/>
      <c r="E5713" s="58"/>
      <c r="F5713" s="58"/>
      <c r="G5713" s="58"/>
      <c r="H5713" s="60"/>
      <c r="I5713" s="60"/>
      <c r="J5713" s="60"/>
      <c r="K5713" s="60"/>
      <c r="M5713" s="61"/>
      <c r="N5713" s="61"/>
      <c r="O5713" s="62"/>
      <c r="P5713" s="125"/>
      <c r="W5713" s="62"/>
      <c r="X5713" s="62"/>
    </row>
    <row r="5714" spans="1:24" s="57" customFormat="1" x14ac:dyDescent="0.25">
      <c r="A5714" s="75"/>
      <c r="D5714" s="58"/>
      <c r="E5714" s="58"/>
      <c r="F5714" s="58"/>
      <c r="G5714" s="58"/>
      <c r="H5714" s="60"/>
      <c r="I5714" s="60"/>
      <c r="J5714" s="60"/>
      <c r="K5714" s="60"/>
      <c r="M5714" s="61"/>
      <c r="N5714" s="61"/>
      <c r="O5714" s="62"/>
      <c r="P5714" s="125"/>
      <c r="W5714" s="62"/>
      <c r="X5714" s="62"/>
    </row>
    <row r="5715" spans="1:24" s="57" customFormat="1" x14ac:dyDescent="0.25">
      <c r="A5715" s="75"/>
      <c r="D5715" s="58"/>
      <c r="E5715" s="58"/>
      <c r="F5715" s="58"/>
      <c r="G5715" s="58"/>
      <c r="H5715" s="60"/>
      <c r="I5715" s="60"/>
      <c r="J5715" s="60"/>
      <c r="K5715" s="60"/>
      <c r="M5715" s="61"/>
      <c r="N5715" s="61"/>
      <c r="O5715" s="62"/>
      <c r="P5715" s="125"/>
      <c r="W5715" s="62"/>
      <c r="X5715" s="62"/>
    </row>
    <row r="5716" spans="1:24" s="57" customFormat="1" x14ac:dyDescent="0.25">
      <c r="A5716" s="75"/>
      <c r="D5716" s="58"/>
      <c r="E5716" s="58"/>
      <c r="F5716" s="58"/>
      <c r="G5716" s="58"/>
      <c r="H5716" s="60"/>
      <c r="I5716" s="60"/>
      <c r="J5716" s="60"/>
      <c r="K5716" s="60"/>
      <c r="M5716" s="61"/>
      <c r="N5716" s="61"/>
      <c r="O5716" s="62"/>
      <c r="P5716" s="125"/>
      <c r="W5716" s="62"/>
      <c r="X5716" s="62"/>
    </row>
    <row r="5717" spans="1:24" s="57" customFormat="1" x14ac:dyDescent="0.25">
      <c r="A5717" s="75"/>
      <c r="D5717" s="58"/>
      <c r="E5717" s="58"/>
      <c r="F5717" s="58"/>
      <c r="G5717" s="58"/>
      <c r="H5717" s="60"/>
      <c r="I5717" s="60"/>
      <c r="J5717" s="60"/>
      <c r="K5717" s="60"/>
      <c r="M5717" s="61"/>
      <c r="N5717" s="61"/>
      <c r="O5717" s="62"/>
      <c r="P5717" s="125"/>
      <c r="W5717" s="62"/>
      <c r="X5717" s="62"/>
    </row>
    <row r="5718" spans="1:24" s="57" customFormat="1" x14ac:dyDescent="0.25">
      <c r="A5718" s="75"/>
      <c r="D5718" s="58"/>
      <c r="E5718" s="58"/>
      <c r="F5718" s="58"/>
      <c r="G5718" s="58"/>
      <c r="H5718" s="60"/>
      <c r="I5718" s="60"/>
      <c r="J5718" s="60"/>
      <c r="K5718" s="60"/>
      <c r="M5718" s="61"/>
      <c r="N5718" s="61"/>
      <c r="O5718" s="62"/>
      <c r="P5718" s="125"/>
      <c r="W5718" s="62"/>
      <c r="X5718" s="62"/>
    </row>
    <row r="5719" spans="1:24" s="57" customFormat="1" x14ac:dyDescent="0.25">
      <c r="A5719" s="75"/>
      <c r="D5719" s="58"/>
      <c r="E5719" s="58"/>
      <c r="F5719" s="58"/>
      <c r="G5719" s="58"/>
      <c r="H5719" s="60"/>
      <c r="I5719" s="60"/>
      <c r="J5719" s="60"/>
      <c r="K5719" s="60"/>
      <c r="M5719" s="61"/>
      <c r="N5719" s="61"/>
      <c r="O5719" s="62"/>
      <c r="P5719" s="125"/>
      <c r="W5719" s="62"/>
      <c r="X5719" s="62"/>
    </row>
    <row r="5720" spans="1:24" s="57" customFormat="1" x14ac:dyDescent="0.25">
      <c r="A5720" s="75"/>
      <c r="D5720" s="58"/>
      <c r="E5720" s="58"/>
      <c r="F5720" s="58"/>
      <c r="G5720" s="58"/>
      <c r="H5720" s="60"/>
      <c r="I5720" s="60"/>
      <c r="J5720" s="60"/>
      <c r="K5720" s="60"/>
      <c r="M5720" s="61"/>
      <c r="N5720" s="61"/>
      <c r="O5720" s="62"/>
      <c r="P5720" s="125"/>
      <c r="W5720" s="62"/>
      <c r="X5720" s="62"/>
    </row>
    <row r="5721" spans="1:24" s="57" customFormat="1" x14ac:dyDescent="0.25">
      <c r="A5721" s="75"/>
      <c r="D5721" s="58"/>
      <c r="E5721" s="58"/>
      <c r="F5721" s="58"/>
      <c r="G5721" s="58"/>
      <c r="H5721" s="60"/>
      <c r="I5721" s="60"/>
      <c r="J5721" s="60"/>
      <c r="K5721" s="60"/>
      <c r="M5721" s="61"/>
      <c r="N5721" s="61"/>
      <c r="O5721" s="62"/>
      <c r="P5721" s="125"/>
      <c r="W5721" s="62"/>
      <c r="X5721" s="62"/>
    </row>
    <row r="5722" spans="1:24" s="57" customFormat="1" x14ac:dyDescent="0.25">
      <c r="A5722" s="75"/>
      <c r="D5722" s="58"/>
      <c r="E5722" s="58"/>
      <c r="F5722" s="58"/>
      <c r="G5722" s="58"/>
      <c r="H5722" s="60"/>
      <c r="I5722" s="60"/>
      <c r="J5722" s="60"/>
      <c r="K5722" s="60"/>
      <c r="M5722" s="61"/>
      <c r="N5722" s="61"/>
      <c r="O5722" s="62"/>
      <c r="P5722" s="125"/>
      <c r="W5722" s="62"/>
      <c r="X5722" s="62"/>
    </row>
    <row r="5723" spans="1:24" s="57" customFormat="1" x14ac:dyDescent="0.25">
      <c r="A5723" s="75"/>
      <c r="D5723" s="58"/>
      <c r="E5723" s="58"/>
      <c r="F5723" s="58"/>
      <c r="G5723" s="58"/>
      <c r="H5723" s="60"/>
      <c r="I5723" s="60"/>
      <c r="J5723" s="60"/>
      <c r="K5723" s="60"/>
      <c r="M5723" s="61"/>
      <c r="N5723" s="61"/>
      <c r="O5723" s="62"/>
      <c r="P5723" s="125"/>
      <c r="W5723" s="62"/>
      <c r="X5723" s="62"/>
    </row>
    <row r="5724" spans="1:24" s="57" customFormat="1" x14ac:dyDescent="0.25">
      <c r="A5724" s="75"/>
      <c r="D5724" s="58"/>
      <c r="E5724" s="58"/>
      <c r="F5724" s="58"/>
      <c r="G5724" s="58"/>
      <c r="H5724" s="60"/>
      <c r="I5724" s="60"/>
      <c r="J5724" s="60"/>
      <c r="K5724" s="60"/>
      <c r="M5724" s="61"/>
      <c r="N5724" s="61"/>
      <c r="O5724" s="62"/>
      <c r="P5724" s="125"/>
      <c r="W5724" s="62"/>
      <c r="X5724" s="62"/>
    </row>
    <row r="5725" spans="1:24" s="57" customFormat="1" x14ac:dyDescent="0.25">
      <c r="A5725" s="75"/>
      <c r="D5725" s="58"/>
      <c r="E5725" s="58"/>
      <c r="F5725" s="58"/>
      <c r="G5725" s="58"/>
      <c r="H5725" s="60"/>
      <c r="I5725" s="60"/>
      <c r="J5725" s="60"/>
      <c r="K5725" s="60"/>
      <c r="M5725" s="61"/>
      <c r="N5725" s="61"/>
      <c r="O5725" s="62"/>
      <c r="P5725" s="125"/>
      <c r="W5725" s="62"/>
      <c r="X5725" s="62"/>
    </row>
    <row r="5726" spans="1:24" s="57" customFormat="1" x14ac:dyDescent="0.25">
      <c r="A5726" s="75"/>
      <c r="D5726" s="58"/>
      <c r="E5726" s="58"/>
      <c r="F5726" s="58"/>
      <c r="G5726" s="58"/>
      <c r="H5726" s="60"/>
      <c r="I5726" s="60"/>
      <c r="J5726" s="60"/>
      <c r="K5726" s="60"/>
      <c r="M5726" s="61"/>
      <c r="N5726" s="61"/>
      <c r="O5726" s="62"/>
      <c r="P5726" s="125"/>
      <c r="W5726" s="62"/>
      <c r="X5726" s="62"/>
    </row>
    <row r="5727" spans="1:24" s="57" customFormat="1" x14ac:dyDescent="0.25">
      <c r="A5727" s="75"/>
      <c r="D5727" s="58"/>
      <c r="E5727" s="58"/>
      <c r="F5727" s="58"/>
      <c r="G5727" s="58"/>
      <c r="H5727" s="60"/>
      <c r="I5727" s="60"/>
      <c r="J5727" s="60"/>
      <c r="K5727" s="60"/>
      <c r="M5727" s="61"/>
      <c r="N5727" s="61"/>
      <c r="O5727" s="62"/>
      <c r="P5727" s="125"/>
      <c r="W5727" s="62"/>
      <c r="X5727" s="62"/>
    </row>
    <row r="5728" spans="1:24" s="57" customFormat="1" x14ac:dyDescent="0.25">
      <c r="A5728" s="75"/>
      <c r="D5728" s="58"/>
      <c r="E5728" s="58"/>
      <c r="F5728" s="58"/>
      <c r="G5728" s="58"/>
      <c r="H5728" s="60"/>
      <c r="I5728" s="60"/>
      <c r="J5728" s="60"/>
      <c r="K5728" s="60"/>
      <c r="M5728" s="61"/>
      <c r="N5728" s="61"/>
      <c r="O5728" s="62"/>
      <c r="P5728" s="125"/>
      <c r="W5728" s="62"/>
      <c r="X5728" s="62"/>
    </row>
    <row r="5729" spans="1:24" s="57" customFormat="1" x14ac:dyDescent="0.25">
      <c r="A5729" s="75"/>
      <c r="D5729" s="58"/>
      <c r="E5729" s="58"/>
      <c r="F5729" s="58"/>
      <c r="G5729" s="58"/>
      <c r="H5729" s="60"/>
      <c r="I5729" s="60"/>
      <c r="J5729" s="60"/>
      <c r="K5729" s="60"/>
      <c r="M5729" s="61"/>
      <c r="N5729" s="61"/>
      <c r="O5729" s="62"/>
      <c r="P5729" s="125"/>
      <c r="W5729" s="62"/>
      <c r="X5729" s="62"/>
    </row>
    <row r="5730" spans="1:24" s="57" customFormat="1" x14ac:dyDescent="0.25">
      <c r="A5730" s="75"/>
      <c r="D5730" s="58"/>
      <c r="E5730" s="58"/>
      <c r="F5730" s="58"/>
      <c r="G5730" s="58"/>
      <c r="H5730" s="60"/>
      <c r="I5730" s="60"/>
      <c r="J5730" s="60"/>
      <c r="K5730" s="60"/>
      <c r="M5730" s="61"/>
      <c r="N5730" s="61"/>
      <c r="O5730" s="62"/>
      <c r="P5730" s="125"/>
      <c r="W5730" s="62"/>
      <c r="X5730" s="62"/>
    </row>
    <row r="5731" spans="1:24" s="57" customFormat="1" x14ac:dyDescent="0.25">
      <c r="A5731" s="75"/>
      <c r="D5731" s="58"/>
      <c r="E5731" s="58"/>
      <c r="F5731" s="58"/>
      <c r="G5731" s="58"/>
      <c r="H5731" s="60"/>
      <c r="I5731" s="60"/>
      <c r="J5731" s="60"/>
      <c r="K5731" s="60"/>
      <c r="M5731" s="61"/>
      <c r="N5731" s="61"/>
      <c r="O5731" s="62"/>
      <c r="P5731" s="125"/>
      <c r="W5731" s="62"/>
      <c r="X5731" s="62"/>
    </row>
    <row r="5732" spans="1:24" s="57" customFormat="1" x14ac:dyDescent="0.25">
      <c r="A5732" s="75"/>
      <c r="D5732" s="58"/>
      <c r="E5732" s="58"/>
      <c r="F5732" s="58"/>
      <c r="G5732" s="58"/>
      <c r="H5732" s="60"/>
      <c r="I5732" s="60"/>
      <c r="J5732" s="60"/>
      <c r="K5732" s="60"/>
      <c r="M5732" s="61"/>
      <c r="N5732" s="61"/>
      <c r="O5732" s="62"/>
      <c r="P5732" s="125"/>
      <c r="W5732" s="62"/>
      <c r="X5732" s="62"/>
    </row>
    <row r="5733" spans="1:24" s="57" customFormat="1" x14ac:dyDescent="0.25">
      <c r="A5733" s="75"/>
      <c r="D5733" s="58"/>
      <c r="E5733" s="58"/>
      <c r="F5733" s="58"/>
      <c r="G5733" s="58"/>
      <c r="H5733" s="60"/>
      <c r="I5733" s="60"/>
      <c r="J5733" s="60"/>
      <c r="K5733" s="60"/>
      <c r="M5733" s="61"/>
      <c r="N5733" s="61"/>
      <c r="O5733" s="62"/>
      <c r="P5733" s="125"/>
      <c r="W5733" s="62"/>
      <c r="X5733" s="62"/>
    </row>
    <row r="5734" spans="1:24" s="57" customFormat="1" x14ac:dyDescent="0.25">
      <c r="A5734" s="75"/>
      <c r="D5734" s="58"/>
      <c r="E5734" s="58"/>
      <c r="F5734" s="58"/>
      <c r="G5734" s="58"/>
      <c r="H5734" s="60"/>
      <c r="I5734" s="60"/>
      <c r="J5734" s="60"/>
      <c r="K5734" s="60"/>
      <c r="M5734" s="61"/>
      <c r="N5734" s="61"/>
      <c r="O5734" s="62"/>
      <c r="P5734" s="125"/>
      <c r="W5734" s="62"/>
      <c r="X5734" s="62"/>
    </row>
    <row r="5735" spans="1:24" s="57" customFormat="1" x14ac:dyDescent="0.25">
      <c r="A5735" s="75"/>
      <c r="D5735" s="58"/>
      <c r="E5735" s="58"/>
      <c r="F5735" s="58"/>
      <c r="G5735" s="58"/>
      <c r="H5735" s="60"/>
      <c r="I5735" s="60"/>
      <c r="J5735" s="60"/>
      <c r="K5735" s="60"/>
      <c r="M5735" s="61"/>
      <c r="N5735" s="61"/>
      <c r="O5735" s="62"/>
      <c r="P5735" s="125"/>
      <c r="W5735" s="62"/>
      <c r="X5735" s="62"/>
    </row>
    <row r="5736" spans="1:24" s="57" customFormat="1" x14ac:dyDescent="0.25">
      <c r="A5736" s="75"/>
      <c r="D5736" s="58"/>
      <c r="E5736" s="58"/>
      <c r="F5736" s="58"/>
      <c r="G5736" s="58"/>
      <c r="H5736" s="60"/>
      <c r="I5736" s="60"/>
      <c r="J5736" s="60"/>
      <c r="K5736" s="60"/>
      <c r="M5736" s="61"/>
      <c r="N5736" s="61"/>
      <c r="O5736" s="62"/>
      <c r="P5736" s="125"/>
      <c r="W5736" s="62"/>
      <c r="X5736" s="62"/>
    </row>
    <row r="5737" spans="1:24" s="57" customFormat="1" x14ac:dyDescent="0.25">
      <c r="A5737" s="75"/>
      <c r="D5737" s="58"/>
      <c r="E5737" s="58"/>
      <c r="F5737" s="58"/>
      <c r="G5737" s="58"/>
      <c r="H5737" s="60"/>
      <c r="I5737" s="60"/>
      <c r="J5737" s="60"/>
      <c r="K5737" s="60"/>
      <c r="M5737" s="61"/>
      <c r="N5737" s="61"/>
      <c r="O5737" s="62"/>
      <c r="P5737" s="125"/>
      <c r="W5737" s="62"/>
      <c r="X5737" s="62"/>
    </row>
    <row r="5738" spans="1:24" s="57" customFormat="1" x14ac:dyDescent="0.25">
      <c r="A5738" s="75"/>
      <c r="D5738" s="58"/>
      <c r="E5738" s="58"/>
      <c r="F5738" s="58"/>
      <c r="G5738" s="58"/>
      <c r="H5738" s="60"/>
      <c r="I5738" s="60"/>
      <c r="J5738" s="60"/>
      <c r="K5738" s="60"/>
      <c r="M5738" s="61"/>
      <c r="N5738" s="61"/>
      <c r="O5738" s="62"/>
      <c r="P5738" s="125"/>
      <c r="W5738" s="62"/>
      <c r="X5738" s="62"/>
    </row>
    <row r="5739" spans="1:24" s="57" customFormat="1" x14ac:dyDescent="0.25">
      <c r="A5739" s="75"/>
      <c r="D5739" s="58"/>
      <c r="E5739" s="58"/>
      <c r="F5739" s="58"/>
      <c r="G5739" s="58"/>
      <c r="H5739" s="60"/>
      <c r="I5739" s="60"/>
      <c r="J5739" s="60"/>
      <c r="K5739" s="60"/>
      <c r="M5739" s="61"/>
      <c r="N5739" s="61"/>
      <c r="O5739" s="62"/>
      <c r="P5739" s="125"/>
      <c r="W5739" s="62"/>
      <c r="X5739" s="62"/>
    </row>
    <row r="5740" spans="1:24" s="57" customFormat="1" x14ac:dyDescent="0.25">
      <c r="A5740" s="75"/>
      <c r="D5740" s="58"/>
      <c r="E5740" s="58"/>
      <c r="F5740" s="58"/>
      <c r="G5740" s="58"/>
      <c r="H5740" s="60"/>
      <c r="I5740" s="60"/>
      <c r="J5740" s="60"/>
      <c r="K5740" s="60"/>
      <c r="M5740" s="61"/>
      <c r="N5740" s="61"/>
      <c r="O5740" s="62"/>
      <c r="P5740" s="125"/>
      <c r="W5740" s="62"/>
      <c r="X5740" s="62"/>
    </row>
    <row r="5741" spans="1:24" s="57" customFormat="1" x14ac:dyDescent="0.25">
      <c r="A5741" s="75"/>
      <c r="D5741" s="58"/>
      <c r="E5741" s="58"/>
      <c r="F5741" s="58"/>
      <c r="G5741" s="58"/>
      <c r="H5741" s="60"/>
      <c r="I5741" s="60"/>
      <c r="J5741" s="60"/>
      <c r="K5741" s="60"/>
      <c r="M5741" s="61"/>
      <c r="N5741" s="61"/>
      <c r="O5741" s="62"/>
      <c r="P5741" s="125"/>
      <c r="W5741" s="62"/>
      <c r="X5741" s="62"/>
    </row>
    <row r="5742" spans="1:24" s="57" customFormat="1" x14ac:dyDescent="0.25">
      <c r="A5742" s="75"/>
      <c r="D5742" s="58"/>
      <c r="E5742" s="58"/>
      <c r="F5742" s="58"/>
      <c r="G5742" s="58"/>
      <c r="H5742" s="60"/>
      <c r="I5742" s="60"/>
      <c r="J5742" s="60"/>
      <c r="K5742" s="60"/>
      <c r="M5742" s="61"/>
      <c r="N5742" s="61"/>
      <c r="O5742" s="62"/>
      <c r="P5742" s="125"/>
      <c r="W5742" s="62"/>
      <c r="X5742" s="62"/>
    </row>
    <row r="5743" spans="1:24" s="57" customFormat="1" x14ac:dyDescent="0.25">
      <c r="A5743" s="75"/>
      <c r="D5743" s="58"/>
      <c r="E5743" s="58"/>
      <c r="F5743" s="58"/>
      <c r="G5743" s="58"/>
      <c r="H5743" s="60"/>
      <c r="I5743" s="60"/>
      <c r="J5743" s="60"/>
      <c r="K5743" s="60"/>
      <c r="M5743" s="61"/>
      <c r="N5743" s="61"/>
      <c r="O5743" s="62"/>
      <c r="P5743" s="125"/>
      <c r="W5743" s="62"/>
      <c r="X5743" s="62"/>
    </row>
    <row r="5744" spans="1:24" s="57" customFormat="1" x14ac:dyDescent="0.25">
      <c r="A5744" s="75"/>
      <c r="D5744" s="58"/>
      <c r="E5744" s="58"/>
      <c r="F5744" s="58"/>
      <c r="G5744" s="58"/>
      <c r="H5744" s="60"/>
      <c r="I5744" s="60"/>
      <c r="J5744" s="60"/>
      <c r="K5744" s="60"/>
      <c r="M5744" s="61"/>
      <c r="N5744" s="61"/>
      <c r="O5744" s="62"/>
      <c r="P5744" s="125"/>
      <c r="W5744" s="62"/>
      <c r="X5744" s="62"/>
    </row>
    <row r="5745" spans="1:24" s="57" customFormat="1" x14ac:dyDescent="0.25">
      <c r="A5745" s="75"/>
      <c r="D5745" s="58"/>
      <c r="E5745" s="58"/>
      <c r="F5745" s="58"/>
      <c r="G5745" s="58"/>
      <c r="H5745" s="60"/>
      <c r="I5745" s="60"/>
      <c r="J5745" s="60"/>
      <c r="K5745" s="60"/>
      <c r="M5745" s="61"/>
      <c r="N5745" s="61"/>
      <c r="O5745" s="62"/>
      <c r="P5745" s="125"/>
      <c r="W5745" s="62"/>
      <c r="X5745" s="62"/>
    </row>
    <row r="5746" spans="1:24" s="57" customFormat="1" x14ac:dyDescent="0.25">
      <c r="A5746" s="75"/>
      <c r="D5746" s="58"/>
      <c r="E5746" s="58"/>
      <c r="F5746" s="58"/>
      <c r="G5746" s="58"/>
      <c r="H5746" s="60"/>
      <c r="I5746" s="60"/>
      <c r="J5746" s="60"/>
      <c r="K5746" s="60"/>
      <c r="M5746" s="61"/>
      <c r="N5746" s="61"/>
      <c r="O5746" s="62"/>
      <c r="P5746" s="125"/>
      <c r="W5746" s="62"/>
      <c r="X5746" s="62"/>
    </row>
    <row r="5747" spans="1:24" s="57" customFormat="1" x14ac:dyDescent="0.25">
      <c r="A5747" s="75"/>
      <c r="D5747" s="58"/>
      <c r="E5747" s="58"/>
      <c r="F5747" s="58"/>
      <c r="G5747" s="58"/>
      <c r="H5747" s="60"/>
      <c r="I5747" s="60"/>
      <c r="J5747" s="60"/>
      <c r="K5747" s="60"/>
      <c r="M5747" s="61"/>
      <c r="N5747" s="61"/>
      <c r="O5747" s="62"/>
      <c r="P5747" s="125"/>
      <c r="W5747" s="62"/>
      <c r="X5747" s="62"/>
    </row>
    <row r="5748" spans="1:24" s="57" customFormat="1" x14ac:dyDescent="0.25">
      <c r="A5748" s="75"/>
      <c r="D5748" s="58"/>
      <c r="E5748" s="58"/>
      <c r="F5748" s="58"/>
      <c r="G5748" s="58"/>
      <c r="H5748" s="60"/>
      <c r="I5748" s="60"/>
      <c r="J5748" s="60"/>
      <c r="K5748" s="60"/>
      <c r="M5748" s="61"/>
      <c r="N5748" s="61"/>
      <c r="O5748" s="62"/>
      <c r="P5748" s="125"/>
      <c r="W5748" s="62"/>
      <c r="X5748" s="62"/>
    </row>
    <row r="5749" spans="1:24" s="57" customFormat="1" x14ac:dyDescent="0.25">
      <c r="A5749" s="75"/>
      <c r="D5749" s="58"/>
      <c r="E5749" s="58"/>
      <c r="F5749" s="58"/>
      <c r="G5749" s="58"/>
      <c r="H5749" s="60"/>
      <c r="I5749" s="60"/>
      <c r="J5749" s="60"/>
      <c r="K5749" s="60"/>
      <c r="M5749" s="61"/>
      <c r="N5749" s="61"/>
      <c r="O5749" s="62"/>
      <c r="P5749" s="125"/>
      <c r="W5749" s="62"/>
      <c r="X5749" s="62"/>
    </row>
    <row r="5750" spans="1:24" s="57" customFormat="1" x14ac:dyDescent="0.25">
      <c r="A5750" s="75"/>
      <c r="D5750" s="58"/>
      <c r="E5750" s="58"/>
      <c r="F5750" s="58"/>
      <c r="G5750" s="58"/>
      <c r="H5750" s="60"/>
      <c r="I5750" s="60"/>
      <c r="J5750" s="60"/>
      <c r="K5750" s="60"/>
      <c r="M5750" s="61"/>
      <c r="N5750" s="61"/>
      <c r="O5750" s="62"/>
      <c r="P5750" s="125"/>
      <c r="W5750" s="62"/>
      <c r="X5750" s="62"/>
    </row>
    <row r="5751" spans="1:24" s="57" customFormat="1" x14ac:dyDescent="0.25">
      <c r="A5751" s="75"/>
      <c r="D5751" s="58"/>
      <c r="E5751" s="58"/>
      <c r="F5751" s="58"/>
      <c r="G5751" s="58"/>
      <c r="H5751" s="60"/>
      <c r="I5751" s="60"/>
      <c r="J5751" s="60"/>
      <c r="K5751" s="60"/>
      <c r="M5751" s="61"/>
      <c r="N5751" s="61"/>
      <c r="O5751" s="62"/>
      <c r="P5751" s="125"/>
      <c r="W5751" s="62"/>
      <c r="X5751" s="62"/>
    </row>
    <row r="5752" spans="1:24" s="57" customFormat="1" x14ac:dyDescent="0.25">
      <c r="A5752" s="75"/>
      <c r="D5752" s="58"/>
      <c r="E5752" s="58"/>
      <c r="F5752" s="58"/>
      <c r="G5752" s="58"/>
      <c r="H5752" s="60"/>
      <c r="I5752" s="60"/>
      <c r="J5752" s="60"/>
      <c r="K5752" s="60"/>
      <c r="M5752" s="61"/>
      <c r="N5752" s="61"/>
      <c r="O5752" s="62"/>
      <c r="P5752" s="125"/>
      <c r="W5752" s="62"/>
      <c r="X5752" s="62"/>
    </row>
    <row r="5753" spans="1:24" s="57" customFormat="1" x14ac:dyDescent="0.25">
      <c r="A5753" s="75"/>
      <c r="D5753" s="58"/>
      <c r="E5753" s="58"/>
      <c r="F5753" s="58"/>
      <c r="G5753" s="58"/>
      <c r="H5753" s="60"/>
      <c r="I5753" s="60"/>
      <c r="J5753" s="60"/>
      <c r="K5753" s="60"/>
      <c r="M5753" s="61"/>
      <c r="N5753" s="61"/>
      <c r="O5753" s="62"/>
      <c r="P5753" s="125"/>
      <c r="W5753" s="62"/>
      <c r="X5753" s="62"/>
    </row>
    <row r="5754" spans="1:24" s="57" customFormat="1" x14ac:dyDescent="0.25">
      <c r="A5754" s="75"/>
      <c r="D5754" s="58"/>
      <c r="E5754" s="58"/>
      <c r="F5754" s="58"/>
      <c r="G5754" s="58"/>
      <c r="H5754" s="60"/>
      <c r="I5754" s="60"/>
      <c r="J5754" s="60"/>
      <c r="K5754" s="60"/>
      <c r="M5754" s="61"/>
      <c r="N5754" s="61"/>
      <c r="O5754" s="62"/>
      <c r="P5754" s="125"/>
      <c r="W5754" s="62"/>
      <c r="X5754" s="62"/>
    </row>
    <row r="5755" spans="1:24" s="57" customFormat="1" x14ac:dyDescent="0.25">
      <c r="A5755" s="75"/>
      <c r="D5755" s="58"/>
      <c r="E5755" s="58"/>
      <c r="F5755" s="58"/>
      <c r="G5755" s="58"/>
      <c r="H5755" s="60"/>
      <c r="I5755" s="60"/>
      <c r="J5755" s="60"/>
      <c r="K5755" s="60"/>
      <c r="M5755" s="61"/>
      <c r="N5755" s="61"/>
      <c r="O5755" s="62"/>
      <c r="P5755" s="125"/>
      <c r="W5755" s="62"/>
      <c r="X5755" s="62"/>
    </row>
    <row r="5756" spans="1:24" s="57" customFormat="1" x14ac:dyDescent="0.25">
      <c r="A5756" s="75"/>
      <c r="D5756" s="58"/>
      <c r="E5756" s="58"/>
      <c r="F5756" s="58"/>
      <c r="G5756" s="58"/>
      <c r="H5756" s="60"/>
      <c r="I5756" s="60"/>
      <c r="J5756" s="60"/>
      <c r="K5756" s="60"/>
      <c r="M5756" s="61"/>
      <c r="N5756" s="61"/>
      <c r="O5756" s="62"/>
      <c r="P5756" s="125"/>
      <c r="W5756" s="62"/>
      <c r="X5756" s="62"/>
    </row>
    <row r="5757" spans="1:24" s="57" customFormat="1" x14ac:dyDescent="0.25">
      <c r="A5757" s="75"/>
      <c r="D5757" s="58"/>
      <c r="E5757" s="58"/>
      <c r="F5757" s="58"/>
      <c r="G5757" s="58"/>
      <c r="H5757" s="60"/>
      <c r="I5757" s="60"/>
      <c r="J5757" s="60"/>
      <c r="K5757" s="60"/>
      <c r="M5757" s="61"/>
      <c r="N5757" s="61"/>
      <c r="O5757" s="62"/>
      <c r="P5757" s="125"/>
      <c r="W5757" s="62"/>
      <c r="X5757" s="62"/>
    </row>
    <row r="5758" spans="1:24" s="57" customFormat="1" x14ac:dyDescent="0.25">
      <c r="A5758" s="75"/>
      <c r="D5758" s="58"/>
      <c r="E5758" s="58"/>
      <c r="F5758" s="58"/>
      <c r="G5758" s="58"/>
      <c r="H5758" s="60"/>
      <c r="I5758" s="60"/>
      <c r="J5758" s="60"/>
      <c r="K5758" s="60"/>
      <c r="M5758" s="61"/>
      <c r="N5758" s="61"/>
      <c r="O5758" s="62"/>
      <c r="P5758" s="125"/>
      <c r="W5758" s="62"/>
      <c r="X5758" s="62"/>
    </row>
    <row r="5759" spans="1:24" s="57" customFormat="1" x14ac:dyDescent="0.25">
      <c r="A5759" s="75"/>
      <c r="D5759" s="58"/>
      <c r="E5759" s="58"/>
      <c r="F5759" s="58"/>
      <c r="G5759" s="58"/>
      <c r="H5759" s="60"/>
      <c r="I5759" s="60"/>
      <c r="J5759" s="60"/>
      <c r="K5759" s="60"/>
      <c r="M5759" s="61"/>
      <c r="N5759" s="61"/>
      <c r="O5759" s="62"/>
      <c r="P5759" s="125"/>
      <c r="W5759" s="62"/>
      <c r="X5759" s="62"/>
    </row>
    <row r="5760" spans="1:24" s="57" customFormat="1" x14ac:dyDescent="0.25">
      <c r="A5760" s="75"/>
      <c r="D5760" s="58"/>
      <c r="E5760" s="58"/>
      <c r="F5760" s="58"/>
      <c r="G5760" s="58"/>
      <c r="H5760" s="60"/>
      <c r="I5760" s="60"/>
      <c r="J5760" s="60"/>
      <c r="K5760" s="60"/>
      <c r="M5760" s="61"/>
      <c r="N5760" s="61"/>
      <c r="O5760" s="62"/>
      <c r="P5760" s="125"/>
      <c r="W5760" s="62"/>
      <c r="X5760" s="62"/>
    </row>
    <row r="5761" spans="1:24" s="57" customFormat="1" x14ac:dyDescent="0.25">
      <c r="A5761" s="75"/>
      <c r="D5761" s="58"/>
      <c r="E5761" s="58"/>
      <c r="F5761" s="58"/>
      <c r="G5761" s="58"/>
      <c r="H5761" s="60"/>
      <c r="I5761" s="60"/>
      <c r="J5761" s="60"/>
      <c r="K5761" s="60"/>
      <c r="M5761" s="61"/>
      <c r="N5761" s="61"/>
      <c r="O5761" s="62"/>
      <c r="P5761" s="125"/>
      <c r="W5761" s="62"/>
      <c r="X5761" s="62"/>
    </row>
    <row r="5762" spans="1:24" s="57" customFormat="1" x14ac:dyDescent="0.25">
      <c r="A5762" s="75"/>
      <c r="D5762" s="58"/>
      <c r="E5762" s="58"/>
      <c r="F5762" s="58"/>
      <c r="G5762" s="58"/>
      <c r="H5762" s="60"/>
      <c r="I5762" s="60"/>
      <c r="J5762" s="60"/>
      <c r="K5762" s="60"/>
      <c r="M5762" s="61"/>
      <c r="N5762" s="61"/>
      <c r="O5762" s="62"/>
      <c r="P5762" s="125"/>
      <c r="W5762" s="62"/>
      <c r="X5762" s="62"/>
    </row>
    <row r="5763" spans="1:24" s="57" customFormat="1" x14ac:dyDescent="0.25">
      <c r="A5763" s="75"/>
      <c r="D5763" s="58"/>
      <c r="E5763" s="58"/>
      <c r="F5763" s="58"/>
      <c r="G5763" s="58"/>
      <c r="H5763" s="60"/>
      <c r="I5763" s="60"/>
      <c r="J5763" s="60"/>
      <c r="K5763" s="60"/>
      <c r="M5763" s="61"/>
      <c r="N5763" s="61"/>
      <c r="O5763" s="62"/>
      <c r="P5763" s="125"/>
      <c r="W5763" s="62"/>
      <c r="X5763" s="62"/>
    </row>
    <row r="5764" spans="1:24" s="57" customFormat="1" x14ac:dyDescent="0.25">
      <c r="A5764" s="75"/>
      <c r="D5764" s="58"/>
      <c r="E5764" s="58"/>
      <c r="F5764" s="58"/>
      <c r="G5764" s="58"/>
      <c r="H5764" s="60"/>
      <c r="I5764" s="60"/>
      <c r="J5764" s="60"/>
      <c r="K5764" s="60"/>
      <c r="M5764" s="61"/>
      <c r="N5764" s="61"/>
      <c r="O5764" s="62"/>
      <c r="P5764" s="125"/>
      <c r="W5764" s="62"/>
      <c r="X5764" s="62"/>
    </row>
    <row r="5765" spans="1:24" s="57" customFormat="1" x14ac:dyDescent="0.25">
      <c r="A5765" s="75"/>
      <c r="D5765" s="58"/>
      <c r="E5765" s="58"/>
      <c r="F5765" s="58"/>
      <c r="G5765" s="58"/>
      <c r="H5765" s="60"/>
      <c r="I5765" s="60"/>
      <c r="J5765" s="60"/>
      <c r="K5765" s="60"/>
      <c r="M5765" s="61"/>
      <c r="N5765" s="61"/>
      <c r="O5765" s="62"/>
      <c r="P5765" s="125"/>
      <c r="W5765" s="62"/>
      <c r="X5765" s="62"/>
    </row>
    <row r="5766" spans="1:24" s="57" customFormat="1" x14ac:dyDescent="0.25">
      <c r="A5766" s="75"/>
      <c r="D5766" s="58"/>
      <c r="E5766" s="58"/>
      <c r="F5766" s="58"/>
      <c r="G5766" s="58"/>
      <c r="H5766" s="60"/>
      <c r="I5766" s="60"/>
      <c r="J5766" s="60"/>
      <c r="K5766" s="60"/>
      <c r="M5766" s="61"/>
      <c r="N5766" s="61"/>
      <c r="O5766" s="62"/>
      <c r="P5766" s="125"/>
      <c r="W5766" s="62"/>
      <c r="X5766" s="62"/>
    </row>
    <row r="5767" spans="1:24" s="57" customFormat="1" x14ac:dyDescent="0.25">
      <c r="A5767" s="75"/>
      <c r="D5767" s="58"/>
      <c r="E5767" s="58"/>
      <c r="F5767" s="58"/>
      <c r="G5767" s="58"/>
      <c r="H5767" s="60"/>
      <c r="I5767" s="60"/>
      <c r="J5767" s="60"/>
      <c r="K5767" s="60"/>
      <c r="M5767" s="61"/>
      <c r="N5767" s="61"/>
      <c r="O5767" s="62"/>
      <c r="P5767" s="125"/>
      <c r="W5767" s="62"/>
      <c r="X5767" s="62"/>
    </row>
    <row r="5768" spans="1:24" s="57" customFormat="1" x14ac:dyDescent="0.25">
      <c r="A5768" s="75"/>
      <c r="D5768" s="58"/>
      <c r="E5768" s="58"/>
      <c r="F5768" s="58"/>
      <c r="G5768" s="58"/>
      <c r="H5768" s="60"/>
      <c r="I5768" s="60"/>
      <c r="J5768" s="60"/>
      <c r="K5768" s="60"/>
      <c r="M5768" s="61"/>
      <c r="N5768" s="61"/>
      <c r="O5768" s="62"/>
      <c r="P5768" s="125"/>
      <c r="W5768" s="62"/>
      <c r="X5768" s="62"/>
    </row>
    <row r="5769" spans="1:24" s="57" customFormat="1" x14ac:dyDescent="0.25">
      <c r="A5769" s="75"/>
      <c r="D5769" s="58"/>
      <c r="E5769" s="58"/>
      <c r="F5769" s="58"/>
      <c r="G5769" s="58"/>
      <c r="H5769" s="60"/>
      <c r="I5769" s="60"/>
      <c r="J5769" s="60"/>
      <c r="K5769" s="60"/>
      <c r="M5769" s="61"/>
      <c r="N5769" s="61"/>
      <c r="O5769" s="62"/>
      <c r="P5769" s="125"/>
      <c r="W5769" s="62"/>
      <c r="X5769" s="62"/>
    </row>
    <row r="5770" spans="1:24" s="57" customFormat="1" x14ac:dyDescent="0.25">
      <c r="A5770" s="75"/>
      <c r="D5770" s="58"/>
      <c r="E5770" s="58"/>
      <c r="F5770" s="58"/>
      <c r="G5770" s="58"/>
      <c r="H5770" s="60"/>
      <c r="I5770" s="60"/>
      <c r="J5770" s="60"/>
      <c r="K5770" s="60"/>
      <c r="M5770" s="61"/>
      <c r="N5770" s="61"/>
      <c r="O5770" s="62"/>
      <c r="P5770" s="125"/>
      <c r="W5770" s="62"/>
      <c r="X5770" s="62"/>
    </row>
    <row r="5771" spans="1:24" s="57" customFormat="1" x14ac:dyDescent="0.25">
      <c r="A5771" s="75"/>
      <c r="D5771" s="58"/>
      <c r="E5771" s="58"/>
      <c r="F5771" s="58"/>
      <c r="G5771" s="58"/>
      <c r="H5771" s="60"/>
      <c r="I5771" s="60"/>
      <c r="J5771" s="60"/>
      <c r="K5771" s="60"/>
      <c r="M5771" s="61"/>
      <c r="N5771" s="61"/>
      <c r="O5771" s="62"/>
      <c r="P5771" s="125"/>
      <c r="W5771" s="62"/>
      <c r="X5771" s="62"/>
    </row>
    <row r="5772" spans="1:24" s="57" customFormat="1" x14ac:dyDescent="0.25">
      <c r="A5772" s="75"/>
      <c r="D5772" s="58"/>
      <c r="E5772" s="58"/>
      <c r="F5772" s="58"/>
      <c r="G5772" s="58"/>
      <c r="H5772" s="60"/>
      <c r="I5772" s="60"/>
      <c r="J5772" s="60"/>
      <c r="K5772" s="60"/>
      <c r="M5772" s="61"/>
      <c r="N5772" s="61"/>
      <c r="O5772" s="62"/>
      <c r="P5772" s="125"/>
      <c r="W5772" s="62"/>
      <c r="X5772" s="62"/>
    </row>
    <row r="5773" spans="1:24" s="57" customFormat="1" x14ac:dyDescent="0.25">
      <c r="A5773" s="75"/>
      <c r="D5773" s="58"/>
      <c r="E5773" s="58"/>
      <c r="F5773" s="58"/>
      <c r="G5773" s="58"/>
      <c r="H5773" s="60"/>
      <c r="I5773" s="60"/>
      <c r="J5773" s="60"/>
      <c r="K5773" s="60"/>
      <c r="M5773" s="61"/>
      <c r="N5773" s="61"/>
      <c r="O5773" s="62"/>
      <c r="P5773" s="125"/>
      <c r="W5773" s="62"/>
      <c r="X5773" s="62"/>
    </row>
    <row r="5774" spans="1:24" s="57" customFormat="1" x14ac:dyDescent="0.25">
      <c r="A5774" s="75"/>
      <c r="D5774" s="58"/>
      <c r="E5774" s="58"/>
      <c r="F5774" s="58"/>
      <c r="G5774" s="58"/>
      <c r="H5774" s="60"/>
      <c r="I5774" s="60"/>
      <c r="J5774" s="60"/>
      <c r="K5774" s="60"/>
      <c r="M5774" s="61"/>
      <c r="N5774" s="61"/>
      <c r="O5774" s="62"/>
      <c r="P5774" s="125"/>
      <c r="W5774" s="62"/>
      <c r="X5774" s="62"/>
    </row>
    <row r="5775" spans="1:24" s="57" customFormat="1" x14ac:dyDescent="0.25">
      <c r="A5775" s="75"/>
      <c r="D5775" s="58"/>
      <c r="E5775" s="58"/>
      <c r="F5775" s="58"/>
      <c r="G5775" s="58"/>
      <c r="H5775" s="60"/>
      <c r="I5775" s="60"/>
      <c r="J5775" s="60"/>
      <c r="K5775" s="60"/>
      <c r="M5775" s="61"/>
      <c r="N5775" s="61"/>
      <c r="O5775" s="62"/>
      <c r="P5775" s="125"/>
      <c r="W5775" s="62"/>
      <c r="X5775" s="62"/>
    </row>
    <row r="5776" spans="1:24" s="57" customFormat="1" x14ac:dyDescent="0.25">
      <c r="A5776" s="75"/>
      <c r="D5776" s="58"/>
      <c r="E5776" s="58"/>
      <c r="F5776" s="58"/>
      <c r="G5776" s="58"/>
      <c r="H5776" s="60"/>
      <c r="I5776" s="60"/>
      <c r="J5776" s="60"/>
      <c r="K5776" s="60"/>
      <c r="M5776" s="61"/>
      <c r="N5776" s="61"/>
      <c r="O5776" s="62"/>
      <c r="P5776" s="125"/>
      <c r="W5776" s="62"/>
      <c r="X5776" s="62"/>
    </row>
    <row r="5777" spans="1:24" s="57" customFormat="1" x14ac:dyDescent="0.25">
      <c r="A5777" s="75"/>
      <c r="D5777" s="58"/>
      <c r="E5777" s="58"/>
      <c r="F5777" s="58"/>
      <c r="G5777" s="58"/>
      <c r="H5777" s="60"/>
      <c r="I5777" s="60"/>
      <c r="J5777" s="60"/>
      <c r="K5777" s="60"/>
      <c r="M5777" s="61"/>
      <c r="N5777" s="61"/>
      <c r="O5777" s="62"/>
      <c r="P5777" s="125"/>
      <c r="W5777" s="62"/>
      <c r="X5777" s="62"/>
    </row>
    <row r="5778" spans="1:24" s="57" customFormat="1" x14ac:dyDescent="0.25">
      <c r="A5778" s="75"/>
      <c r="D5778" s="58"/>
      <c r="E5778" s="58"/>
      <c r="F5778" s="58"/>
      <c r="G5778" s="58"/>
      <c r="H5778" s="60"/>
      <c r="I5778" s="60"/>
      <c r="J5778" s="60"/>
      <c r="K5778" s="60"/>
      <c r="M5778" s="61"/>
      <c r="N5778" s="61"/>
      <c r="O5778" s="62"/>
      <c r="P5778" s="125"/>
      <c r="W5778" s="62"/>
      <c r="X5778" s="62"/>
    </row>
    <row r="5779" spans="1:24" s="57" customFormat="1" x14ac:dyDescent="0.25">
      <c r="A5779" s="75"/>
      <c r="D5779" s="58"/>
      <c r="E5779" s="58"/>
      <c r="F5779" s="58"/>
      <c r="G5779" s="58"/>
      <c r="H5779" s="60"/>
      <c r="I5779" s="60"/>
      <c r="J5779" s="60"/>
      <c r="K5779" s="60"/>
      <c r="M5779" s="61"/>
      <c r="N5779" s="61"/>
      <c r="O5779" s="62"/>
      <c r="P5779" s="125"/>
      <c r="W5779" s="62"/>
      <c r="X5779" s="62"/>
    </row>
    <row r="5780" spans="1:24" s="57" customFormat="1" x14ac:dyDescent="0.25">
      <c r="A5780" s="75"/>
      <c r="D5780" s="58"/>
      <c r="E5780" s="58"/>
      <c r="F5780" s="58"/>
      <c r="G5780" s="58"/>
      <c r="H5780" s="60"/>
      <c r="I5780" s="60"/>
      <c r="J5780" s="60"/>
      <c r="K5780" s="60"/>
      <c r="M5780" s="61"/>
      <c r="N5780" s="61"/>
      <c r="O5780" s="62"/>
      <c r="P5780" s="125"/>
      <c r="W5780" s="62"/>
      <c r="X5780" s="62"/>
    </row>
    <row r="5781" spans="1:24" s="57" customFormat="1" x14ac:dyDescent="0.25">
      <c r="A5781" s="75"/>
      <c r="D5781" s="58"/>
      <c r="E5781" s="58"/>
      <c r="F5781" s="58"/>
      <c r="G5781" s="58"/>
      <c r="H5781" s="60"/>
      <c r="I5781" s="60"/>
      <c r="J5781" s="60"/>
      <c r="K5781" s="60"/>
      <c r="M5781" s="61"/>
      <c r="N5781" s="61"/>
      <c r="O5781" s="62"/>
      <c r="P5781" s="125"/>
      <c r="W5781" s="62"/>
      <c r="X5781" s="62"/>
    </row>
    <row r="5782" spans="1:24" s="57" customFormat="1" x14ac:dyDescent="0.25">
      <c r="A5782" s="75"/>
      <c r="D5782" s="58"/>
      <c r="E5782" s="58"/>
      <c r="F5782" s="58"/>
      <c r="G5782" s="58"/>
      <c r="H5782" s="60"/>
      <c r="I5782" s="60"/>
      <c r="J5782" s="60"/>
      <c r="K5782" s="60"/>
      <c r="M5782" s="61"/>
      <c r="N5782" s="61"/>
      <c r="O5782" s="62"/>
      <c r="P5782" s="125"/>
      <c r="W5782" s="62"/>
      <c r="X5782" s="62"/>
    </row>
    <row r="5783" spans="1:24" s="57" customFormat="1" x14ac:dyDescent="0.25">
      <c r="A5783" s="75"/>
      <c r="D5783" s="58"/>
      <c r="E5783" s="58"/>
      <c r="F5783" s="58"/>
      <c r="G5783" s="58"/>
      <c r="H5783" s="60"/>
      <c r="I5783" s="60"/>
      <c r="J5783" s="60"/>
      <c r="K5783" s="60"/>
      <c r="M5783" s="61"/>
      <c r="N5783" s="61"/>
      <c r="O5783" s="62"/>
      <c r="P5783" s="125"/>
      <c r="W5783" s="62"/>
      <c r="X5783" s="62"/>
    </row>
    <row r="5784" spans="1:24" s="57" customFormat="1" x14ac:dyDescent="0.25">
      <c r="A5784" s="75"/>
      <c r="D5784" s="58"/>
      <c r="E5784" s="58"/>
      <c r="F5784" s="58"/>
      <c r="G5784" s="58"/>
      <c r="H5784" s="60"/>
      <c r="I5784" s="60"/>
      <c r="J5784" s="60"/>
      <c r="K5784" s="60"/>
      <c r="M5784" s="61"/>
      <c r="N5784" s="61"/>
      <c r="O5784" s="62"/>
      <c r="P5784" s="125"/>
      <c r="W5784" s="62"/>
      <c r="X5784" s="62"/>
    </row>
    <row r="5785" spans="1:24" s="57" customFormat="1" x14ac:dyDescent="0.25">
      <c r="A5785" s="75"/>
      <c r="D5785" s="58"/>
      <c r="E5785" s="58"/>
      <c r="F5785" s="58"/>
      <c r="G5785" s="58"/>
      <c r="H5785" s="60"/>
      <c r="I5785" s="60"/>
      <c r="J5785" s="60"/>
      <c r="K5785" s="60"/>
      <c r="M5785" s="61"/>
      <c r="N5785" s="61"/>
      <c r="O5785" s="62"/>
      <c r="P5785" s="125"/>
      <c r="W5785" s="62"/>
      <c r="X5785" s="62"/>
    </row>
    <row r="5786" spans="1:24" s="57" customFormat="1" x14ac:dyDescent="0.25">
      <c r="A5786" s="75"/>
      <c r="D5786" s="58"/>
      <c r="E5786" s="58"/>
      <c r="F5786" s="58"/>
      <c r="G5786" s="58"/>
      <c r="H5786" s="60"/>
      <c r="I5786" s="60"/>
      <c r="J5786" s="60"/>
      <c r="K5786" s="60"/>
      <c r="M5786" s="61"/>
      <c r="N5786" s="61"/>
      <c r="O5786" s="62"/>
      <c r="P5786" s="125"/>
      <c r="W5786" s="62"/>
      <c r="X5786" s="62"/>
    </row>
    <row r="5787" spans="1:24" s="57" customFormat="1" x14ac:dyDescent="0.25">
      <c r="A5787" s="75"/>
      <c r="D5787" s="58"/>
      <c r="E5787" s="58"/>
      <c r="F5787" s="58"/>
      <c r="G5787" s="58"/>
      <c r="H5787" s="60"/>
      <c r="I5787" s="60"/>
      <c r="J5787" s="60"/>
      <c r="K5787" s="60"/>
      <c r="M5787" s="61"/>
      <c r="N5787" s="61"/>
      <c r="O5787" s="62"/>
      <c r="P5787" s="125"/>
      <c r="W5787" s="62"/>
      <c r="X5787" s="62"/>
    </row>
    <row r="5788" spans="1:24" s="57" customFormat="1" x14ac:dyDescent="0.25">
      <c r="A5788" s="75"/>
      <c r="D5788" s="58"/>
      <c r="E5788" s="58"/>
      <c r="F5788" s="58"/>
      <c r="G5788" s="58"/>
      <c r="H5788" s="60"/>
      <c r="I5788" s="60"/>
      <c r="J5788" s="60"/>
      <c r="K5788" s="60"/>
      <c r="M5788" s="61"/>
      <c r="N5788" s="61"/>
      <c r="O5788" s="62"/>
      <c r="P5788" s="125"/>
      <c r="W5788" s="62"/>
      <c r="X5788" s="62"/>
    </row>
    <row r="5789" spans="1:24" s="57" customFormat="1" x14ac:dyDescent="0.25">
      <c r="A5789" s="75"/>
      <c r="D5789" s="58"/>
      <c r="E5789" s="58"/>
      <c r="F5789" s="58"/>
      <c r="G5789" s="58"/>
      <c r="H5789" s="60"/>
      <c r="I5789" s="60"/>
      <c r="J5789" s="60"/>
      <c r="K5789" s="60"/>
      <c r="M5789" s="61"/>
      <c r="N5789" s="61"/>
      <c r="O5789" s="62"/>
      <c r="P5789" s="125"/>
      <c r="W5789" s="62"/>
      <c r="X5789" s="62"/>
    </row>
    <row r="5790" spans="1:24" s="57" customFormat="1" x14ac:dyDescent="0.25">
      <c r="A5790" s="75"/>
      <c r="D5790" s="58"/>
      <c r="E5790" s="58"/>
      <c r="F5790" s="58"/>
      <c r="G5790" s="58"/>
      <c r="H5790" s="60"/>
      <c r="I5790" s="60"/>
      <c r="J5790" s="60"/>
      <c r="K5790" s="60"/>
      <c r="M5790" s="61"/>
      <c r="N5790" s="61"/>
      <c r="O5790" s="62"/>
      <c r="P5790" s="125"/>
      <c r="W5790" s="62"/>
      <c r="X5790" s="62"/>
    </row>
    <row r="5791" spans="1:24" s="57" customFormat="1" x14ac:dyDescent="0.25">
      <c r="A5791" s="75"/>
      <c r="D5791" s="58"/>
      <c r="E5791" s="58"/>
      <c r="F5791" s="58"/>
      <c r="G5791" s="58"/>
      <c r="H5791" s="60"/>
      <c r="I5791" s="60"/>
      <c r="J5791" s="60"/>
      <c r="K5791" s="60"/>
      <c r="M5791" s="61"/>
      <c r="N5791" s="61"/>
      <c r="O5791" s="62"/>
      <c r="P5791" s="125"/>
      <c r="W5791" s="62"/>
      <c r="X5791" s="62"/>
    </row>
    <row r="5792" spans="1:24" s="57" customFormat="1" x14ac:dyDescent="0.25">
      <c r="A5792" s="75"/>
      <c r="D5792" s="58"/>
      <c r="E5792" s="58"/>
      <c r="F5792" s="58"/>
      <c r="G5792" s="58"/>
      <c r="H5792" s="60"/>
      <c r="I5792" s="60"/>
      <c r="J5792" s="60"/>
      <c r="K5792" s="60"/>
      <c r="M5792" s="61"/>
      <c r="N5792" s="61"/>
      <c r="O5792" s="62"/>
      <c r="P5792" s="125"/>
      <c r="W5792" s="62"/>
      <c r="X5792" s="62"/>
    </row>
    <row r="5793" spans="1:24" s="57" customFormat="1" x14ac:dyDescent="0.25">
      <c r="A5793" s="75"/>
      <c r="D5793" s="58"/>
      <c r="E5793" s="58"/>
      <c r="F5793" s="58"/>
      <c r="G5793" s="58"/>
      <c r="H5793" s="60"/>
      <c r="I5793" s="60"/>
      <c r="J5793" s="60"/>
      <c r="K5793" s="60"/>
      <c r="M5793" s="61"/>
      <c r="N5793" s="61"/>
      <c r="O5793" s="62"/>
      <c r="P5793" s="125"/>
      <c r="W5793" s="62"/>
      <c r="X5793" s="62"/>
    </row>
    <row r="5794" spans="1:24" s="57" customFormat="1" x14ac:dyDescent="0.25">
      <c r="A5794" s="75"/>
      <c r="D5794" s="58"/>
      <c r="E5794" s="58"/>
      <c r="F5794" s="58"/>
      <c r="G5794" s="58"/>
      <c r="H5794" s="60"/>
      <c r="I5794" s="60"/>
      <c r="J5794" s="60"/>
      <c r="K5794" s="60"/>
      <c r="M5794" s="61"/>
      <c r="N5794" s="61"/>
      <c r="O5794" s="62"/>
      <c r="P5794" s="125"/>
      <c r="W5794" s="62"/>
      <c r="X5794" s="62"/>
    </row>
    <row r="5795" spans="1:24" s="57" customFormat="1" x14ac:dyDescent="0.25">
      <c r="A5795" s="75"/>
      <c r="D5795" s="58"/>
      <c r="E5795" s="58"/>
      <c r="F5795" s="58"/>
      <c r="G5795" s="58"/>
      <c r="H5795" s="60"/>
      <c r="I5795" s="60"/>
      <c r="J5795" s="60"/>
      <c r="K5795" s="60"/>
      <c r="M5795" s="61"/>
      <c r="N5795" s="61"/>
      <c r="O5795" s="62"/>
      <c r="P5795" s="125"/>
      <c r="W5795" s="62"/>
      <c r="X5795" s="62"/>
    </row>
    <row r="5796" spans="1:24" s="57" customFormat="1" x14ac:dyDescent="0.25">
      <c r="A5796" s="75"/>
      <c r="D5796" s="58"/>
      <c r="E5796" s="58"/>
      <c r="F5796" s="58"/>
      <c r="G5796" s="58"/>
      <c r="H5796" s="60"/>
      <c r="I5796" s="60"/>
      <c r="J5796" s="60"/>
      <c r="K5796" s="60"/>
      <c r="M5796" s="61"/>
      <c r="N5796" s="61"/>
      <c r="O5796" s="62"/>
      <c r="P5796" s="125"/>
      <c r="W5796" s="62"/>
      <c r="X5796" s="62"/>
    </row>
    <row r="5797" spans="1:24" s="57" customFormat="1" x14ac:dyDescent="0.25">
      <c r="A5797" s="75"/>
      <c r="D5797" s="58"/>
      <c r="E5797" s="58"/>
      <c r="F5797" s="58"/>
      <c r="G5797" s="58"/>
      <c r="H5797" s="60"/>
      <c r="I5797" s="60"/>
      <c r="J5797" s="60"/>
      <c r="K5797" s="60"/>
      <c r="M5797" s="61"/>
      <c r="N5797" s="61"/>
      <c r="O5797" s="62"/>
      <c r="P5797" s="125"/>
      <c r="W5797" s="62"/>
      <c r="X5797" s="62"/>
    </row>
    <row r="5798" spans="1:24" s="57" customFormat="1" x14ac:dyDescent="0.25">
      <c r="A5798" s="75"/>
      <c r="D5798" s="58"/>
      <c r="E5798" s="58"/>
      <c r="F5798" s="58"/>
      <c r="G5798" s="58"/>
      <c r="H5798" s="60"/>
      <c r="I5798" s="60"/>
      <c r="J5798" s="60"/>
      <c r="K5798" s="60"/>
      <c r="M5798" s="61"/>
      <c r="N5798" s="61"/>
      <c r="O5798" s="62"/>
      <c r="P5798" s="125"/>
      <c r="W5798" s="62"/>
      <c r="X5798" s="62"/>
    </row>
    <row r="5799" spans="1:24" s="57" customFormat="1" x14ac:dyDescent="0.25">
      <c r="A5799" s="75"/>
      <c r="D5799" s="58"/>
      <c r="E5799" s="58"/>
      <c r="F5799" s="58"/>
      <c r="G5799" s="58"/>
      <c r="H5799" s="60"/>
      <c r="I5799" s="60"/>
      <c r="J5799" s="60"/>
      <c r="K5799" s="60"/>
      <c r="M5799" s="61"/>
      <c r="N5799" s="61"/>
      <c r="O5799" s="62"/>
      <c r="P5799" s="125"/>
      <c r="W5799" s="62"/>
      <c r="X5799" s="62"/>
    </row>
    <row r="5800" spans="1:24" s="57" customFormat="1" x14ac:dyDescent="0.25">
      <c r="A5800" s="75"/>
      <c r="D5800" s="58"/>
      <c r="E5800" s="58"/>
      <c r="F5800" s="58"/>
      <c r="G5800" s="58"/>
      <c r="H5800" s="60"/>
      <c r="I5800" s="60"/>
      <c r="J5800" s="60"/>
      <c r="K5800" s="60"/>
      <c r="M5800" s="61"/>
      <c r="N5800" s="61"/>
      <c r="O5800" s="62"/>
      <c r="P5800" s="125"/>
      <c r="W5800" s="62"/>
      <c r="X5800" s="62"/>
    </row>
    <row r="5801" spans="1:24" s="57" customFormat="1" x14ac:dyDescent="0.25">
      <c r="A5801" s="75"/>
      <c r="D5801" s="58"/>
      <c r="E5801" s="58"/>
      <c r="F5801" s="58"/>
      <c r="G5801" s="58"/>
      <c r="H5801" s="60"/>
      <c r="I5801" s="60"/>
      <c r="J5801" s="60"/>
      <c r="K5801" s="60"/>
      <c r="M5801" s="61"/>
      <c r="N5801" s="61"/>
      <c r="O5801" s="62"/>
      <c r="P5801" s="125"/>
      <c r="W5801" s="62"/>
      <c r="X5801" s="62"/>
    </row>
    <row r="5802" spans="1:24" s="57" customFormat="1" x14ac:dyDescent="0.25">
      <c r="A5802" s="75"/>
      <c r="D5802" s="58"/>
      <c r="E5802" s="58"/>
      <c r="F5802" s="58"/>
      <c r="G5802" s="58"/>
      <c r="H5802" s="60"/>
      <c r="I5802" s="60"/>
      <c r="J5802" s="60"/>
      <c r="K5802" s="60"/>
      <c r="M5802" s="61"/>
      <c r="N5802" s="61"/>
      <c r="O5802" s="62"/>
      <c r="P5802" s="125"/>
      <c r="W5802" s="62"/>
      <c r="X5802" s="62"/>
    </row>
    <row r="5803" spans="1:24" s="57" customFormat="1" x14ac:dyDescent="0.25">
      <c r="A5803" s="75"/>
      <c r="D5803" s="58"/>
      <c r="E5803" s="58"/>
      <c r="F5803" s="58"/>
      <c r="G5803" s="58"/>
      <c r="H5803" s="60"/>
      <c r="I5803" s="60"/>
      <c r="J5803" s="60"/>
      <c r="K5803" s="60"/>
      <c r="M5803" s="61"/>
      <c r="N5803" s="61"/>
      <c r="O5803" s="62"/>
      <c r="P5803" s="125"/>
      <c r="W5803" s="62"/>
      <c r="X5803" s="62"/>
    </row>
    <row r="5804" spans="1:24" s="57" customFormat="1" x14ac:dyDescent="0.25">
      <c r="A5804" s="75"/>
      <c r="D5804" s="58"/>
      <c r="E5804" s="58"/>
      <c r="F5804" s="58"/>
      <c r="G5804" s="58"/>
      <c r="H5804" s="60"/>
      <c r="I5804" s="60"/>
      <c r="J5804" s="60"/>
      <c r="K5804" s="60"/>
      <c r="M5804" s="61"/>
      <c r="N5804" s="61"/>
      <c r="O5804" s="62"/>
      <c r="P5804" s="125"/>
      <c r="W5804" s="62"/>
      <c r="X5804" s="62"/>
    </row>
    <row r="5805" spans="1:24" s="57" customFormat="1" x14ac:dyDescent="0.25">
      <c r="A5805" s="75"/>
      <c r="D5805" s="58"/>
      <c r="E5805" s="58"/>
      <c r="F5805" s="58"/>
      <c r="G5805" s="58"/>
      <c r="H5805" s="60"/>
      <c r="I5805" s="60"/>
      <c r="J5805" s="60"/>
      <c r="K5805" s="60"/>
      <c r="M5805" s="61"/>
      <c r="N5805" s="61"/>
      <c r="O5805" s="62"/>
      <c r="P5805" s="125"/>
      <c r="W5805" s="62"/>
      <c r="X5805" s="62"/>
    </row>
    <row r="5806" spans="1:24" s="57" customFormat="1" x14ac:dyDescent="0.25">
      <c r="A5806" s="75"/>
      <c r="D5806" s="58"/>
      <c r="E5806" s="58"/>
      <c r="F5806" s="58"/>
      <c r="G5806" s="58"/>
      <c r="H5806" s="60"/>
      <c r="I5806" s="60"/>
      <c r="J5806" s="60"/>
      <c r="K5806" s="60"/>
      <c r="M5806" s="61"/>
      <c r="N5806" s="61"/>
      <c r="O5806" s="62"/>
      <c r="P5806" s="125"/>
      <c r="W5806" s="62"/>
      <c r="X5806" s="62"/>
    </row>
    <row r="5807" spans="1:24" s="57" customFormat="1" x14ac:dyDescent="0.25">
      <c r="A5807" s="75"/>
      <c r="D5807" s="58"/>
      <c r="E5807" s="58"/>
      <c r="F5807" s="58"/>
      <c r="G5807" s="58"/>
      <c r="H5807" s="60"/>
      <c r="I5807" s="60"/>
      <c r="J5807" s="60"/>
      <c r="K5807" s="60"/>
      <c r="M5807" s="61"/>
      <c r="N5807" s="61"/>
      <c r="O5807" s="62"/>
      <c r="P5807" s="125"/>
      <c r="W5807" s="62"/>
      <c r="X5807" s="62"/>
    </row>
    <row r="5808" spans="1:24" s="57" customFormat="1" x14ac:dyDescent="0.25">
      <c r="A5808" s="75"/>
      <c r="D5808" s="58"/>
      <c r="E5808" s="58"/>
      <c r="F5808" s="58"/>
      <c r="G5808" s="58"/>
      <c r="H5808" s="60"/>
      <c r="I5808" s="60"/>
      <c r="J5808" s="60"/>
      <c r="K5808" s="60"/>
      <c r="M5808" s="61"/>
      <c r="N5808" s="61"/>
      <c r="O5808" s="62"/>
      <c r="P5808" s="125"/>
      <c r="W5808" s="62"/>
      <c r="X5808" s="62"/>
    </row>
    <row r="5809" spans="1:24" s="57" customFormat="1" x14ac:dyDescent="0.25">
      <c r="A5809" s="75"/>
      <c r="D5809" s="58"/>
      <c r="E5809" s="58"/>
      <c r="F5809" s="58"/>
      <c r="G5809" s="58"/>
      <c r="H5809" s="60"/>
      <c r="I5809" s="60"/>
      <c r="J5809" s="60"/>
      <c r="K5809" s="60"/>
      <c r="M5809" s="61"/>
      <c r="N5809" s="61"/>
      <c r="O5809" s="62"/>
      <c r="P5809" s="125"/>
      <c r="W5809" s="62"/>
      <c r="X5809" s="62"/>
    </row>
    <row r="5810" spans="1:24" s="57" customFormat="1" x14ac:dyDescent="0.25">
      <c r="A5810" s="75"/>
      <c r="D5810" s="58"/>
      <c r="E5810" s="58"/>
      <c r="F5810" s="58"/>
      <c r="G5810" s="58"/>
      <c r="H5810" s="60"/>
      <c r="I5810" s="60"/>
      <c r="J5810" s="60"/>
      <c r="K5810" s="60"/>
      <c r="M5810" s="61"/>
      <c r="N5810" s="61"/>
      <c r="O5810" s="62"/>
      <c r="P5810" s="125"/>
      <c r="W5810" s="62"/>
      <c r="X5810" s="62"/>
    </row>
    <row r="5811" spans="1:24" s="57" customFormat="1" x14ac:dyDescent="0.25">
      <c r="A5811" s="75"/>
      <c r="D5811" s="58"/>
      <c r="E5811" s="58"/>
      <c r="F5811" s="58"/>
      <c r="G5811" s="58"/>
      <c r="H5811" s="60"/>
      <c r="I5811" s="60"/>
      <c r="J5811" s="60"/>
      <c r="K5811" s="60"/>
      <c r="M5811" s="61"/>
      <c r="N5811" s="61"/>
      <c r="O5811" s="62"/>
      <c r="P5811" s="125"/>
      <c r="W5811" s="62"/>
      <c r="X5811" s="62"/>
    </row>
    <row r="5812" spans="1:24" s="57" customFormat="1" x14ac:dyDescent="0.25">
      <c r="A5812" s="75"/>
      <c r="D5812" s="58"/>
      <c r="E5812" s="58"/>
      <c r="F5812" s="58"/>
      <c r="G5812" s="58"/>
      <c r="H5812" s="60"/>
      <c r="I5812" s="60"/>
      <c r="J5812" s="60"/>
      <c r="K5812" s="60"/>
      <c r="M5812" s="61"/>
      <c r="N5812" s="61"/>
      <c r="O5812" s="62"/>
      <c r="P5812" s="125"/>
      <c r="W5812" s="62"/>
      <c r="X5812" s="62"/>
    </row>
    <row r="5813" spans="1:24" s="57" customFormat="1" x14ac:dyDescent="0.25">
      <c r="A5813" s="75"/>
      <c r="D5813" s="58"/>
      <c r="E5813" s="58"/>
      <c r="F5813" s="58"/>
      <c r="G5813" s="58"/>
      <c r="H5813" s="60"/>
      <c r="I5813" s="60"/>
      <c r="J5813" s="60"/>
      <c r="K5813" s="60"/>
      <c r="M5813" s="61"/>
      <c r="N5813" s="61"/>
      <c r="O5813" s="62"/>
      <c r="P5813" s="125"/>
      <c r="W5813" s="62"/>
      <c r="X5813" s="62"/>
    </row>
    <row r="5814" spans="1:24" s="57" customFormat="1" x14ac:dyDescent="0.25">
      <c r="A5814" s="75"/>
      <c r="D5814" s="58"/>
      <c r="E5814" s="58"/>
      <c r="F5814" s="58"/>
      <c r="G5814" s="58"/>
      <c r="H5814" s="60"/>
      <c r="I5814" s="60"/>
      <c r="J5814" s="60"/>
      <c r="K5814" s="60"/>
      <c r="M5814" s="61"/>
      <c r="N5814" s="61"/>
      <c r="O5814" s="62"/>
      <c r="P5814" s="125"/>
      <c r="W5814" s="62"/>
      <c r="X5814" s="62"/>
    </row>
    <row r="5815" spans="1:24" s="57" customFormat="1" x14ac:dyDescent="0.25">
      <c r="A5815" s="75"/>
      <c r="D5815" s="58"/>
      <c r="E5815" s="58"/>
      <c r="F5815" s="58"/>
      <c r="G5815" s="58"/>
      <c r="H5815" s="60"/>
      <c r="I5815" s="60"/>
      <c r="J5815" s="60"/>
      <c r="K5815" s="60"/>
      <c r="M5815" s="61"/>
      <c r="N5815" s="61"/>
      <c r="O5815" s="62"/>
      <c r="P5815" s="125"/>
      <c r="W5815" s="62"/>
      <c r="X5815" s="62"/>
    </row>
    <row r="5816" spans="1:24" s="57" customFormat="1" x14ac:dyDescent="0.25">
      <c r="A5816" s="75"/>
      <c r="D5816" s="58"/>
      <c r="E5816" s="58"/>
      <c r="F5816" s="58"/>
      <c r="G5816" s="58"/>
      <c r="H5816" s="60"/>
      <c r="I5816" s="60"/>
      <c r="J5816" s="60"/>
      <c r="K5816" s="60"/>
      <c r="M5816" s="61"/>
      <c r="N5816" s="61"/>
      <c r="O5816" s="62"/>
      <c r="P5816" s="125"/>
      <c r="W5816" s="62"/>
      <c r="X5816" s="62"/>
    </row>
    <row r="5817" spans="1:24" s="57" customFormat="1" x14ac:dyDescent="0.25">
      <c r="A5817" s="75"/>
      <c r="D5817" s="58"/>
      <c r="E5817" s="58"/>
      <c r="F5817" s="58"/>
      <c r="G5817" s="58"/>
      <c r="H5817" s="60"/>
      <c r="I5817" s="60"/>
      <c r="J5817" s="60"/>
      <c r="K5817" s="60"/>
      <c r="M5817" s="61"/>
      <c r="N5817" s="61"/>
      <c r="O5817" s="62"/>
      <c r="P5817" s="125"/>
      <c r="W5817" s="62"/>
      <c r="X5817" s="62"/>
    </row>
    <row r="5818" spans="1:24" s="57" customFormat="1" x14ac:dyDescent="0.25">
      <c r="A5818" s="75"/>
      <c r="D5818" s="58"/>
      <c r="E5818" s="58"/>
      <c r="F5818" s="58"/>
      <c r="G5818" s="58"/>
      <c r="H5818" s="60"/>
      <c r="I5818" s="60"/>
      <c r="J5818" s="60"/>
      <c r="K5818" s="60"/>
      <c r="M5818" s="61"/>
      <c r="N5818" s="61"/>
      <c r="O5818" s="62"/>
      <c r="P5818" s="125"/>
      <c r="W5818" s="62"/>
      <c r="X5818" s="62"/>
    </row>
    <row r="5819" spans="1:24" s="57" customFormat="1" x14ac:dyDescent="0.25">
      <c r="A5819" s="75"/>
      <c r="D5819" s="58"/>
      <c r="E5819" s="58"/>
      <c r="F5819" s="58"/>
      <c r="G5819" s="58"/>
      <c r="H5819" s="60"/>
      <c r="I5819" s="60"/>
      <c r="J5819" s="60"/>
      <c r="K5819" s="60"/>
      <c r="M5819" s="61"/>
      <c r="N5819" s="61"/>
      <c r="O5819" s="62"/>
      <c r="P5819" s="125"/>
      <c r="W5819" s="62"/>
      <c r="X5819" s="62"/>
    </row>
    <row r="5820" spans="1:24" s="57" customFormat="1" x14ac:dyDescent="0.25">
      <c r="A5820" s="75"/>
      <c r="D5820" s="58"/>
      <c r="E5820" s="58"/>
      <c r="F5820" s="58"/>
      <c r="G5820" s="58"/>
      <c r="H5820" s="60"/>
      <c r="I5820" s="60"/>
      <c r="J5820" s="60"/>
      <c r="K5820" s="60"/>
      <c r="M5820" s="61"/>
      <c r="N5820" s="61"/>
      <c r="O5820" s="62"/>
      <c r="P5820" s="125"/>
      <c r="W5820" s="62"/>
      <c r="X5820" s="62"/>
    </row>
    <row r="5821" spans="1:24" s="57" customFormat="1" x14ac:dyDescent="0.25">
      <c r="A5821" s="75"/>
      <c r="D5821" s="58"/>
      <c r="E5821" s="58"/>
      <c r="F5821" s="58"/>
      <c r="G5821" s="58"/>
      <c r="H5821" s="60"/>
      <c r="I5821" s="60"/>
      <c r="J5821" s="60"/>
      <c r="K5821" s="60"/>
      <c r="M5821" s="61"/>
      <c r="N5821" s="61"/>
      <c r="O5821" s="62"/>
      <c r="P5821" s="125"/>
      <c r="W5821" s="62"/>
      <c r="X5821" s="62"/>
    </row>
    <row r="5822" spans="1:24" s="57" customFormat="1" x14ac:dyDescent="0.25">
      <c r="A5822" s="75"/>
      <c r="D5822" s="58"/>
      <c r="E5822" s="58"/>
      <c r="F5822" s="58"/>
      <c r="G5822" s="58"/>
      <c r="H5822" s="60"/>
      <c r="I5822" s="60"/>
      <c r="J5822" s="60"/>
      <c r="K5822" s="60"/>
      <c r="M5822" s="61"/>
      <c r="N5822" s="61"/>
      <c r="O5822" s="62"/>
      <c r="P5822" s="125"/>
      <c r="W5822" s="62"/>
      <c r="X5822" s="62"/>
    </row>
    <row r="5823" spans="1:24" s="57" customFormat="1" x14ac:dyDescent="0.25">
      <c r="A5823" s="75"/>
      <c r="D5823" s="58"/>
      <c r="E5823" s="58"/>
      <c r="F5823" s="58"/>
      <c r="G5823" s="58"/>
      <c r="H5823" s="60"/>
      <c r="I5823" s="60"/>
      <c r="J5823" s="60"/>
      <c r="K5823" s="60"/>
      <c r="M5823" s="61"/>
      <c r="N5823" s="61"/>
      <c r="O5823" s="62"/>
      <c r="P5823" s="125"/>
      <c r="W5823" s="62"/>
      <c r="X5823" s="62"/>
    </row>
    <row r="5824" spans="1:24" s="57" customFormat="1" x14ac:dyDescent="0.25">
      <c r="A5824" s="75"/>
      <c r="D5824" s="58"/>
      <c r="E5824" s="58"/>
      <c r="F5824" s="58"/>
      <c r="G5824" s="58"/>
      <c r="H5824" s="60"/>
      <c r="I5824" s="60"/>
      <c r="J5824" s="60"/>
      <c r="K5824" s="60"/>
      <c r="M5824" s="61"/>
      <c r="N5824" s="61"/>
      <c r="O5824" s="62"/>
      <c r="P5824" s="125"/>
      <c r="W5824" s="62"/>
      <c r="X5824" s="62"/>
    </row>
    <row r="5825" spans="1:24" s="57" customFormat="1" x14ac:dyDescent="0.25">
      <c r="A5825" s="75"/>
      <c r="D5825" s="58"/>
      <c r="E5825" s="58"/>
      <c r="F5825" s="58"/>
      <c r="G5825" s="58"/>
      <c r="H5825" s="60"/>
      <c r="I5825" s="60"/>
      <c r="J5825" s="60"/>
      <c r="K5825" s="60"/>
      <c r="M5825" s="61"/>
      <c r="N5825" s="61"/>
      <c r="O5825" s="62"/>
      <c r="P5825" s="125"/>
      <c r="W5825" s="62"/>
      <c r="X5825" s="62"/>
    </row>
    <row r="5826" spans="1:24" s="57" customFormat="1" x14ac:dyDescent="0.25">
      <c r="A5826" s="75"/>
      <c r="D5826" s="58"/>
      <c r="E5826" s="58"/>
      <c r="F5826" s="58"/>
      <c r="G5826" s="58"/>
      <c r="H5826" s="60"/>
      <c r="I5826" s="60"/>
      <c r="J5826" s="60"/>
      <c r="K5826" s="60"/>
      <c r="M5826" s="61"/>
      <c r="N5826" s="61"/>
      <c r="O5826" s="62"/>
      <c r="P5826" s="125"/>
      <c r="W5826" s="62"/>
      <c r="X5826" s="62"/>
    </row>
    <row r="5827" spans="1:24" s="57" customFormat="1" x14ac:dyDescent="0.25">
      <c r="A5827" s="75"/>
      <c r="D5827" s="58"/>
      <c r="E5827" s="58"/>
      <c r="F5827" s="58"/>
      <c r="G5827" s="58"/>
      <c r="H5827" s="60"/>
      <c r="I5827" s="60"/>
      <c r="J5827" s="60"/>
      <c r="K5827" s="60"/>
      <c r="M5827" s="61"/>
      <c r="N5827" s="61"/>
      <c r="O5827" s="62"/>
      <c r="P5827" s="125"/>
      <c r="W5827" s="62"/>
      <c r="X5827" s="62"/>
    </row>
    <row r="5828" spans="1:24" s="57" customFormat="1" x14ac:dyDescent="0.25">
      <c r="A5828" s="75"/>
      <c r="D5828" s="58"/>
      <c r="E5828" s="58"/>
      <c r="F5828" s="58"/>
      <c r="G5828" s="58"/>
      <c r="H5828" s="60"/>
      <c r="I5828" s="60"/>
      <c r="J5828" s="60"/>
      <c r="K5828" s="60"/>
      <c r="M5828" s="61"/>
      <c r="N5828" s="61"/>
      <c r="O5828" s="62"/>
      <c r="P5828" s="125"/>
      <c r="W5828" s="62"/>
      <c r="X5828" s="62"/>
    </row>
    <row r="5829" spans="1:24" s="57" customFormat="1" x14ac:dyDescent="0.25">
      <c r="A5829" s="75"/>
      <c r="D5829" s="58"/>
      <c r="E5829" s="58"/>
      <c r="F5829" s="58"/>
      <c r="G5829" s="58"/>
      <c r="H5829" s="60"/>
      <c r="I5829" s="60"/>
      <c r="J5829" s="60"/>
      <c r="K5829" s="60"/>
      <c r="M5829" s="61"/>
      <c r="N5829" s="61"/>
      <c r="O5829" s="62"/>
      <c r="P5829" s="125"/>
      <c r="W5829" s="62"/>
      <c r="X5829" s="62"/>
    </row>
    <row r="5830" spans="1:24" s="57" customFormat="1" x14ac:dyDescent="0.25">
      <c r="A5830" s="75"/>
      <c r="D5830" s="58"/>
      <c r="E5830" s="58"/>
      <c r="F5830" s="58"/>
      <c r="G5830" s="58"/>
      <c r="H5830" s="60"/>
      <c r="I5830" s="60"/>
      <c r="J5830" s="60"/>
      <c r="K5830" s="60"/>
      <c r="M5830" s="61"/>
      <c r="N5830" s="61"/>
      <c r="O5830" s="62"/>
      <c r="P5830" s="125"/>
      <c r="W5830" s="62"/>
      <c r="X5830" s="62"/>
    </row>
    <row r="5831" spans="1:24" s="57" customFormat="1" x14ac:dyDescent="0.25">
      <c r="A5831" s="75"/>
      <c r="D5831" s="58"/>
      <c r="E5831" s="58"/>
      <c r="F5831" s="58"/>
      <c r="G5831" s="58"/>
      <c r="H5831" s="60"/>
      <c r="I5831" s="60"/>
      <c r="J5831" s="60"/>
      <c r="K5831" s="60"/>
      <c r="M5831" s="61"/>
      <c r="N5831" s="61"/>
      <c r="O5831" s="62"/>
      <c r="P5831" s="125"/>
      <c r="W5831" s="62"/>
      <c r="X5831" s="62"/>
    </row>
    <row r="5832" spans="1:24" s="57" customFormat="1" x14ac:dyDescent="0.25">
      <c r="A5832" s="75"/>
      <c r="D5832" s="58"/>
      <c r="E5832" s="58"/>
      <c r="F5832" s="58"/>
      <c r="G5832" s="58"/>
      <c r="H5832" s="60"/>
      <c r="I5832" s="60"/>
      <c r="J5832" s="60"/>
      <c r="K5832" s="60"/>
      <c r="M5832" s="61"/>
      <c r="N5832" s="61"/>
      <c r="O5832" s="62"/>
      <c r="P5832" s="125"/>
      <c r="W5832" s="62"/>
      <c r="X5832" s="62"/>
    </row>
    <row r="5833" spans="1:24" s="57" customFormat="1" x14ac:dyDescent="0.25">
      <c r="A5833" s="75"/>
      <c r="D5833" s="58"/>
      <c r="E5833" s="58"/>
      <c r="F5833" s="58"/>
      <c r="G5833" s="58"/>
      <c r="H5833" s="60"/>
      <c r="I5833" s="60"/>
      <c r="J5833" s="60"/>
      <c r="K5833" s="60"/>
      <c r="M5833" s="61"/>
      <c r="N5833" s="61"/>
      <c r="O5833" s="62"/>
      <c r="P5833" s="125"/>
      <c r="W5833" s="62"/>
      <c r="X5833" s="62"/>
    </row>
    <row r="5834" spans="1:24" s="57" customFormat="1" x14ac:dyDescent="0.25">
      <c r="A5834" s="75"/>
      <c r="D5834" s="58"/>
      <c r="E5834" s="58"/>
      <c r="F5834" s="58"/>
      <c r="G5834" s="58"/>
      <c r="H5834" s="60"/>
      <c r="I5834" s="60"/>
      <c r="J5834" s="60"/>
      <c r="K5834" s="60"/>
      <c r="M5834" s="61"/>
      <c r="N5834" s="61"/>
      <c r="O5834" s="62"/>
      <c r="P5834" s="125"/>
      <c r="W5834" s="62"/>
      <c r="X5834" s="62"/>
    </row>
    <row r="5835" spans="1:24" s="57" customFormat="1" x14ac:dyDescent="0.25">
      <c r="A5835" s="75"/>
      <c r="D5835" s="58"/>
      <c r="E5835" s="58"/>
      <c r="F5835" s="58"/>
      <c r="G5835" s="58"/>
      <c r="H5835" s="60"/>
      <c r="I5835" s="60"/>
      <c r="J5835" s="60"/>
      <c r="K5835" s="60"/>
      <c r="M5835" s="61"/>
      <c r="N5835" s="61"/>
      <c r="O5835" s="62"/>
      <c r="P5835" s="125"/>
      <c r="W5835" s="62"/>
      <c r="X5835" s="62"/>
    </row>
    <row r="5836" spans="1:24" s="57" customFormat="1" x14ac:dyDescent="0.25">
      <c r="A5836" s="75"/>
      <c r="D5836" s="58"/>
      <c r="E5836" s="58"/>
      <c r="F5836" s="58"/>
      <c r="G5836" s="58"/>
      <c r="H5836" s="60"/>
      <c r="I5836" s="60"/>
      <c r="J5836" s="60"/>
      <c r="K5836" s="60"/>
      <c r="M5836" s="61"/>
      <c r="N5836" s="61"/>
      <c r="O5836" s="62"/>
      <c r="P5836" s="125"/>
      <c r="W5836" s="62"/>
      <c r="X5836" s="62"/>
    </row>
    <row r="5837" spans="1:24" s="57" customFormat="1" x14ac:dyDescent="0.25">
      <c r="A5837" s="75"/>
      <c r="D5837" s="58"/>
      <c r="E5837" s="58"/>
      <c r="F5837" s="58"/>
      <c r="G5837" s="58"/>
      <c r="H5837" s="60"/>
      <c r="I5837" s="60"/>
      <c r="J5837" s="60"/>
      <c r="K5837" s="60"/>
      <c r="M5837" s="61"/>
      <c r="N5837" s="61"/>
      <c r="O5837" s="62"/>
      <c r="P5837" s="125"/>
      <c r="W5837" s="62"/>
      <c r="X5837" s="62"/>
    </row>
    <row r="5838" spans="1:24" s="57" customFormat="1" x14ac:dyDescent="0.25">
      <c r="A5838" s="75"/>
      <c r="D5838" s="58"/>
      <c r="E5838" s="58"/>
      <c r="F5838" s="58"/>
      <c r="G5838" s="58"/>
      <c r="H5838" s="60"/>
      <c r="I5838" s="60"/>
      <c r="J5838" s="60"/>
      <c r="K5838" s="60"/>
      <c r="M5838" s="61"/>
      <c r="N5838" s="61"/>
      <c r="O5838" s="62"/>
      <c r="P5838" s="125"/>
      <c r="W5838" s="62"/>
      <c r="X5838" s="62"/>
    </row>
    <row r="5839" spans="1:24" s="57" customFormat="1" x14ac:dyDescent="0.25">
      <c r="A5839" s="75"/>
      <c r="D5839" s="58"/>
      <c r="E5839" s="58"/>
      <c r="F5839" s="58"/>
      <c r="G5839" s="58"/>
      <c r="H5839" s="60"/>
      <c r="I5839" s="60"/>
      <c r="J5839" s="60"/>
      <c r="K5839" s="60"/>
      <c r="M5839" s="61"/>
      <c r="N5839" s="61"/>
      <c r="O5839" s="62"/>
      <c r="P5839" s="125"/>
      <c r="W5839" s="62"/>
      <c r="X5839" s="62"/>
    </row>
    <row r="5840" spans="1:24" s="57" customFormat="1" x14ac:dyDescent="0.25">
      <c r="A5840" s="75"/>
      <c r="D5840" s="58"/>
      <c r="E5840" s="58"/>
      <c r="F5840" s="58"/>
      <c r="G5840" s="58"/>
      <c r="H5840" s="60"/>
      <c r="I5840" s="60"/>
      <c r="J5840" s="60"/>
      <c r="K5840" s="60"/>
      <c r="M5840" s="61"/>
      <c r="N5840" s="61"/>
      <c r="O5840" s="62"/>
      <c r="P5840" s="125"/>
      <c r="W5840" s="62"/>
      <c r="X5840" s="62"/>
    </row>
    <row r="5841" spans="1:24" s="57" customFormat="1" x14ac:dyDescent="0.25">
      <c r="A5841" s="75"/>
      <c r="D5841" s="58"/>
      <c r="E5841" s="58"/>
      <c r="F5841" s="58"/>
      <c r="G5841" s="58"/>
      <c r="H5841" s="60"/>
      <c r="I5841" s="60"/>
      <c r="J5841" s="60"/>
      <c r="K5841" s="60"/>
      <c r="M5841" s="61"/>
      <c r="N5841" s="61"/>
      <c r="O5841" s="62"/>
      <c r="P5841" s="125"/>
      <c r="W5841" s="62"/>
      <c r="X5841" s="62"/>
    </row>
    <row r="5842" spans="1:24" s="57" customFormat="1" x14ac:dyDescent="0.25">
      <c r="A5842" s="75"/>
      <c r="D5842" s="58"/>
      <c r="E5842" s="58"/>
      <c r="F5842" s="58"/>
      <c r="G5842" s="58"/>
      <c r="H5842" s="60"/>
      <c r="I5842" s="60"/>
      <c r="J5842" s="60"/>
      <c r="K5842" s="60"/>
      <c r="M5842" s="61"/>
      <c r="N5842" s="61"/>
      <c r="O5842" s="62"/>
      <c r="P5842" s="125"/>
      <c r="W5842" s="62"/>
      <c r="X5842" s="62"/>
    </row>
    <row r="5843" spans="1:24" s="57" customFormat="1" x14ac:dyDescent="0.25">
      <c r="A5843" s="75"/>
      <c r="D5843" s="58"/>
      <c r="E5843" s="58"/>
      <c r="F5843" s="58"/>
      <c r="G5843" s="58"/>
      <c r="H5843" s="60"/>
      <c r="I5843" s="60"/>
      <c r="J5843" s="60"/>
      <c r="K5843" s="60"/>
      <c r="M5843" s="61"/>
      <c r="N5843" s="61"/>
      <c r="O5843" s="62"/>
      <c r="P5843" s="125"/>
      <c r="W5843" s="62"/>
      <c r="X5843" s="62"/>
    </row>
    <row r="5844" spans="1:24" s="57" customFormat="1" x14ac:dyDescent="0.25">
      <c r="A5844" s="75"/>
      <c r="D5844" s="58"/>
      <c r="E5844" s="58"/>
      <c r="F5844" s="58"/>
      <c r="G5844" s="58"/>
      <c r="H5844" s="60"/>
      <c r="I5844" s="60"/>
      <c r="J5844" s="60"/>
      <c r="K5844" s="60"/>
      <c r="M5844" s="61"/>
      <c r="N5844" s="61"/>
      <c r="O5844" s="62"/>
      <c r="P5844" s="125"/>
      <c r="W5844" s="62"/>
      <c r="X5844" s="62"/>
    </row>
    <row r="5845" spans="1:24" s="57" customFormat="1" x14ac:dyDescent="0.25">
      <c r="A5845" s="75"/>
      <c r="D5845" s="58"/>
      <c r="E5845" s="58"/>
      <c r="F5845" s="58"/>
      <c r="G5845" s="58"/>
      <c r="H5845" s="60"/>
      <c r="I5845" s="60"/>
      <c r="J5845" s="60"/>
      <c r="K5845" s="60"/>
      <c r="M5845" s="61"/>
      <c r="N5845" s="61"/>
      <c r="O5845" s="62"/>
      <c r="P5845" s="125"/>
      <c r="W5845" s="62"/>
      <c r="X5845" s="62"/>
    </row>
    <row r="5846" spans="1:24" s="57" customFormat="1" x14ac:dyDescent="0.25">
      <c r="A5846" s="75"/>
      <c r="D5846" s="58"/>
      <c r="E5846" s="58"/>
      <c r="F5846" s="58"/>
      <c r="G5846" s="58"/>
      <c r="H5846" s="60"/>
      <c r="I5846" s="60"/>
      <c r="J5846" s="60"/>
      <c r="K5846" s="60"/>
      <c r="M5846" s="61"/>
      <c r="N5846" s="61"/>
      <c r="O5846" s="62"/>
      <c r="P5846" s="125"/>
      <c r="W5846" s="62"/>
      <c r="X5846" s="62"/>
    </row>
    <row r="5847" spans="1:24" s="57" customFormat="1" x14ac:dyDescent="0.25">
      <c r="A5847" s="75"/>
      <c r="D5847" s="58"/>
      <c r="E5847" s="58"/>
      <c r="F5847" s="58"/>
      <c r="G5847" s="58"/>
      <c r="H5847" s="60"/>
      <c r="I5847" s="60"/>
      <c r="J5847" s="60"/>
      <c r="K5847" s="60"/>
      <c r="M5847" s="61"/>
      <c r="N5847" s="61"/>
      <c r="O5847" s="62"/>
      <c r="P5847" s="125"/>
      <c r="W5847" s="62"/>
      <c r="X5847" s="62"/>
    </row>
    <row r="5848" spans="1:24" s="57" customFormat="1" x14ac:dyDescent="0.25">
      <c r="A5848" s="75"/>
      <c r="D5848" s="58"/>
      <c r="E5848" s="58"/>
      <c r="F5848" s="58"/>
      <c r="G5848" s="58"/>
      <c r="H5848" s="60"/>
      <c r="I5848" s="60"/>
      <c r="J5848" s="60"/>
      <c r="K5848" s="60"/>
      <c r="M5848" s="61"/>
      <c r="N5848" s="61"/>
      <c r="O5848" s="62"/>
      <c r="P5848" s="125"/>
      <c r="W5848" s="62"/>
      <c r="X5848" s="62"/>
    </row>
    <row r="5849" spans="1:24" s="57" customFormat="1" x14ac:dyDescent="0.25">
      <c r="A5849" s="75"/>
      <c r="D5849" s="58"/>
      <c r="E5849" s="58"/>
      <c r="F5849" s="58"/>
      <c r="G5849" s="58"/>
      <c r="H5849" s="60"/>
      <c r="I5849" s="60"/>
      <c r="J5849" s="60"/>
      <c r="K5849" s="60"/>
      <c r="M5849" s="61"/>
      <c r="N5849" s="61"/>
      <c r="O5849" s="62"/>
      <c r="P5849" s="125"/>
      <c r="W5849" s="62"/>
      <c r="X5849" s="62"/>
    </row>
    <row r="5850" spans="1:24" s="57" customFormat="1" x14ac:dyDescent="0.25">
      <c r="A5850" s="75"/>
      <c r="D5850" s="58"/>
      <c r="E5850" s="58"/>
      <c r="F5850" s="58"/>
      <c r="G5850" s="58"/>
      <c r="H5850" s="60"/>
      <c r="I5850" s="60"/>
      <c r="J5850" s="60"/>
      <c r="K5850" s="60"/>
      <c r="M5850" s="61"/>
      <c r="N5850" s="61"/>
      <c r="O5850" s="62"/>
      <c r="P5850" s="125"/>
      <c r="W5850" s="62"/>
      <c r="X5850" s="62"/>
    </row>
    <row r="5851" spans="1:24" s="57" customFormat="1" x14ac:dyDescent="0.25">
      <c r="A5851" s="75"/>
      <c r="D5851" s="58"/>
      <c r="E5851" s="58"/>
      <c r="F5851" s="58"/>
      <c r="G5851" s="58"/>
      <c r="H5851" s="60"/>
      <c r="I5851" s="60"/>
      <c r="J5851" s="60"/>
      <c r="K5851" s="60"/>
      <c r="M5851" s="61"/>
      <c r="N5851" s="61"/>
      <c r="O5851" s="62"/>
      <c r="P5851" s="125"/>
      <c r="W5851" s="62"/>
      <c r="X5851" s="62"/>
    </row>
    <row r="5852" spans="1:24" s="57" customFormat="1" x14ac:dyDescent="0.25">
      <c r="A5852" s="75"/>
      <c r="D5852" s="58"/>
      <c r="E5852" s="58"/>
      <c r="F5852" s="58"/>
      <c r="G5852" s="58"/>
      <c r="H5852" s="60"/>
      <c r="I5852" s="60"/>
      <c r="J5852" s="60"/>
      <c r="K5852" s="60"/>
      <c r="M5852" s="61"/>
      <c r="N5852" s="61"/>
      <c r="O5852" s="62"/>
      <c r="P5852" s="125"/>
      <c r="W5852" s="62"/>
      <c r="X5852" s="62"/>
    </row>
    <row r="5853" spans="1:24" s="57" customFormat="1" x14ac:dyDescent="0.25">
      <c r="A5853" s="75"/>
      <c r="D5853" s="58"/>
      <c r="E5853" s="58"/>
      <c r="F5853" s="58"/>
      <c r="G5853" s="58"/>
      <c r="H5853" s="60"/>
      <c r="I5853" s="60"/>
      <c r="J5853" s="60"/>
      <c r="K5853" s="60"/>
      <c r="M5853" s="61"/>
      <c r="N5853" s="61"/>
      <c r="O5853" s="62"/>
      <c r="P5853" s="125"/>
      <c r="W5853" s="62"/>
      <c r="X5853" s="62"/>
    </row>
    <row r="5854" spans="1:24" s="57" customFormat="1" x14ac:dyDescent="0.25">
      <c r="A5854" s="75"/>
      <c r="D5854" s="58"/>
      <c r="E5854" s="58"/>
      <c r="F5854" s="58"/>
      <c r="G5854" s="58"/>
      <c r="H5854" s="60"/>
      <c r="I5854" s="60"/>
      <c r="J5854" s="60"/>
      <c r="K5854" s="60"/>
      <c r="M5854" s="61"/>
      <c r="N5854" s="61"/>
      <c r="O5854" s="62"/>
      <c r="P5854" s="125"/>
      <c r="W5854" s="62"/>
      <c r="X5854" s="62"/>
    </row>
    <row r="5855" spans="1:24" s="57" customFormat="1" x14ac:dyDescent="0.25">
      <c r="A5855" s="75"/>
      <c r="D5855" s="58"/>
      <c r="E5855" s="58"/>
      <c r="F5855" s="58"/>
      <c r="G5855" s="58"/>
      <c r="H5855" s="60"/>
      <c r="I5855" s="60"/>
      <c r="J5855" s="60"/>
      <c r="K5855" s="60"/>
      <c r="M5855" s="61"/>
      <c r="N5855" s="61"/>
      <c r="O5855" s="62"/>
      <c r="P5855" s="125"/>
      <c r="W5855" s="62"/>
      <c r="X5855" s="62"/>
    </row>
    <row r="5856" spans="1:24" s="57" customFormat="1" x14ac:dyDescent="0.25">
      <c r="A5856" s="75"/>
      <c r="D5856" s="58"/>
      <c r="E5856" s="58"/>
      <c r="F5856" s="58"/>
      <c r="G5856" s="58"/>
      <c r="H5856" s="60"/>
      <c r="I5856" s="60"/>
      <c r="J5856" s="60"/>
      <c r="K5856" s="60"/>
      <c r="M5856" s="61"/>
      <c r="N5856" s="61"/>
      <c r="O5856" s="62"/>
      <c r="P5856" s="125"/>
      <c r="W5856" s="62"/>
      <c r="X5856" s="62"/>
    </row>
    <row r="5857" spans="1:24" s="57" customFormat="1" x14ac:dyDescent="0.25">
      <c r="A5857" s="75"/>
      <c r="D5857" s="58"/>
      <c r="E5857" s="58"/>
      <c r="F5857" s="58"/>
      <c r="G5857" s="58"/>
      <c r="H5857" s="60"/>
      <c r="I5857" s="60"/>
      <c r="J5857" s="60"/>
      <c r="K5857" s="60"/>
      <c r="M5857" s="61"/>
      <c r="N5857" s="61"/>
      <c r="O5857" s="62"/>
      <c r="P5857" s="125"/>
      <c r="W5857" s="62"/>
      <c r="X5857" s="62"/>
    </row>
    <row r="5858" spans="1:24" s="57" customFormat="1" x14ac:dyDescent="0.25">
      <c r="A5858" s="75"/>
      <c r="D5858" s="58"/>
      <c r="E5858" s="58"/>
      <c r="F5858" s="58"/>
      <c r="G5858" s="58"/>
      <c r="H5858" s="60"/>
      <c r="I5858" s="60"/>
      <c r="J5858" s="60"/>
      <c r="K5858" s="60"/>
      <c r="M5858" s="61"/>
      <c r="N5858" s="61"/>
      <c r="O5858" s="62"/>
      <c r="P5858" s="125"/>
      <c r="W5858" s="62"/>
      <c r="X5858" s="62"/>
    </row>
    <row r="5859" spans="1:24" s="57" customFormat="1" x14ac:dyDescent="0.25">
      <c r="A5859" s="75"/>
      <c r="D5859" s="58"/>
      <c r="E5859" s="58"/>
      <c r="F5859" s="58"/>
      <c r="G5859" s="58"/>
      <c r="H5859" s="60"/>
      <c r="I5859" s="60"/>
      <c r="J5859" s="60"/>
      <c r="K5859" s="60"/>
      <c r="M5859" s="61"/>
      <c r="N5859" s="61"/>
      <c r="O5859" s="62"/>
      <c r="P5859" s="125"/>
      <c r="W5859" s="62"/>
      <c r="X5859" s="62"/>
    </row>
    <row r="5860" spans="1:24" s="57" customFormat="1" x14ac:dyDescent="0.25">
      <c r="A5860" s="75"/>
      <c r="D5860" s="58"/>
      <c r="E5860" s="58"/>
      <c r="F5860" s="58"/>
      <c r="G5860" s="58"/>
      <c r="H5860" s="60"/>
      <c r="I5860" s="60"/>
      <c r="J5860" s="60"/>
      <c r="K5860" s="60"/>
      <c r="M5860" s="61"/>
      <c r="N5860" s="61"/>
      <c r="O5860" s="62"/>
      <c r="P5860" s="125"/>
      <c r="W5860" s="62"/>
      <c r="X5860" s="62"/>
    </row>
    <row r="5861" spans="1:24" s="57" customFormat="1" x14ac:dyDescent="0.25">
      <c r="A5861" s="75"/>
      <c r="D5861" s="58"/>
      <c r="E5861" s="58"/>
      <c r="F5861" s="58"/>
      <c r="G5861" s="58"/>
      <c r="H5861" s="60"/>
      <c r="I5861" s="60"/>
      <c r="J5861" s="60"/>
      <c r="K5861" s="60"/>
      <c r="M5861" s="61"/>
      <c r="N5861" s="61"/>
      <c r="O5861" s="62"/>
      <c r="P5861" s="125"/>
      <c r="W5861" s="62"/>
      <c r="X5861" s="62"/>
    </row>
    <row r="5862" spans="1:24" s="57" customFormat="1" x14ac:dyDescent="0.25">
      <c r="A5862" s="75"/>
      <c r="D5862" s="58"/>
      <c r="E5862" s="58"/>
      <c r="F5862" s="58"/>
      <c r="G5862" s="58"/>
      <c r="H5862" s="60"/>
      <c r="I5862" s="60"/>
      <c r="J5862" s="60"/>
      <c r="K5862" s="60"/>
      <c r="M5862" s="61"/>
      <c r="N5862" s="61"/>
      <c r="O5862" s="62"/>
      <c r="P5862" s="125"/>
      <c r="W5862" s="62"/>
      <c r="X5862" s="62"/>
    </row>
    <row r="5863" spans="1:24" s="57" customFormat="1" x14ac:dyDescent="0.25">
      <c r="A5863" s="75"/>
      <c r="D5863" s="58"/>
      <c r="E5863" s="58"/>
      <c r="F5863" s="58"/>
      <c r="G5863" s="58"/>
      <c r="H5863" s="60"/>
      <c r="I5863" s="60"/>
      <c r="J5863" s="60"/>
      <c r="K5863" s="60"/>
      <c r="M5863" s="61"/>
      <c r="N5863" s="61"/>
      <c r="O5863" s="62"/>
      <c r="P5863" s="125"/>
      <c r="W5863" s="62"/>
      <c r="X5863" s="62"/>
    </row>
    <row r="5864" spans="1:24" s="57" customFormat="1" x14ac:dyDescent="0.25">
      <c r="A5864" s="75"/>
      <c r="D5864" s="58"/>
      <c r="E5864" s="58"/>
      <c r="F5864" s="58"/>
      <c r="G5864" s="58"/>
      <c r="H5864" s="60"/>
      <c r="I5864" s="60"/>
      <c r="J5864" s="60"/>
      <c r="K5864" s="60"/>
      <c r="M5864" s="61"/>
      <c r="N5864" s="61"/>
      <c r="O5864" s="62"/>
      <c r="P5864" s="125"/>
      <c r="W5864" s="62"/>
      <c r="X5864" s="62"/>
    </row>
    <row r="5865" spans="1:24" s="57" customFormat="1" x14ac:dyDescent="0.25">
      <c r="A5865" s="75"/>
      <c r="D5865" s="58"/>
      <c r="E5865" s="58"/>
      <c r="F5865" s="58"/>
      <c r="G5865" s="58"/>
      <c r="H5865" s="60"/>
      <c r="I5865" s="60"/>
      <c r="J5865" s="60"/>
      <c r="K5865" s="60"/>
      <c r="M5865" s="61"/>
      <c r="N5865" s="61"/>
      <c r="O5865" s="62"/>
      <c r="P5865" s="125"/>
      <c r="W5865" s="62"/>
      <c r="X5865" s="62"/>
    </row>
    <row r="5866" spans="1:24" s="57" customFormat="1" x14ac:dyDescent="0.25">
      <c r="A5866" s="75"/>
      <c r="D5866" s="58"/>
      <c r="E5866" s="58"/>
      <c r="F5866" s="58"/>
      <c r="G5866" s="58"/>
      <c r="H5866" s="60"/>
      <c r="I5866" s="60"/>
      <c r="J5866" s="60"/>
      <c r="K5866" s="60"/>
      <c r="M5866" s="61"/>
      <c r="N5866" s="61"/>
      <c r="O5866" s="62"/>
      <c r="P5866" s="125"/>
      <c r="W5866" s="62"/>
      <c r="X5866" s="62"/>
    </row>
    <row r="5867" spans="1:24" s="57" customFormat="1" x14ac:dyDescent="0.25">
      <c r="A5867" s="75"/>
      <c r="D5867" s="58"/>
      <c r="E5867" s="58"/>
      <c r="F5867" s="58"/>
      <c r="G5867" s="58"/>
      <c r="H5867" s="60"/>
      <c r="I5867" s="60"/>
      <c r="J5867" s="60"/>
      <c r="K5867" s="60"/>
      <c r="M5867" s="61"/>
      <c r="N5867" s="61"/>
      <c r="O5867" s="62"/>
      <c r="P5867" s="125"/>
      <c r="W5867" s="62"/>
      <c r="X5867" s="62"/>
    </row>
    <row r="5868" spans="1:24" s="57" customFormat="1" x14ac:dyDescent="0.25">
      <c r="A5868" s="75"/>
      <c r="D5868" s="58"/>
      <c r="E5868" s="58"/>
      <c r="F5868" s="58"/>
      <c r="G5868" s="58"/>
      <c r="H5868" s="60"/>
      <c r="I5868" s="60"/>
      <c r="J5868" s="60"/>
      <c r="K5868" s="60"/>
      <c r="M5868" s="61"/>
      <c r="N5868" s="61"/>
      <c r="O5868" s="62"/>
      <c r="P5868" s="125"/>
      <c r="W5868" s="62"/>
      <c r="X5868" s="62"/>
    </row>
    <row r="5869" spans="1:24" s="57" customFormat="1" x14ac:dyDescent="0.25">
      <c r="A5869" s="75"/>
      <c r="D5869" s="58"/>
      <c r="E5869" s="58"/>
      <c r="F5869" s="58"/>
      <c r="G5869" s="58"/>
      <c r="H5869" s="60"/>
      <c r="I5869" s="60"/>
      <c r="J5869" s="60"/>
      <c r="K5869" s="60"/>
      <c r="M5869" s="61"/>
      <c r="N5869" s="61"/>
      <c r="O5869" s="62"/>
      <c r="P5869" s="125"/>
      <c r="W5869" s="62"/>
      <c r="X5869" s="62"/>
    </row>
    <row r="5870" spans="1:24" s="57" customFormat="1" x14ac:dyDescent="0.25">
      <c r="A5870" s="75"/>
      <c r="D5870" s="58"/>
      <c r="E5870" s="58"/>
      <c r="F5870" s="58"/>
      <c r="G5870" s="58"/>
      <c r="H5870" s="60"/>
      <c r="I5870" s="60"/>
      <c r="J5870" s="60"/>
      <c r="K5870" s="60"/>
      <c r="M5870" s="61"/>
      <c r="N5870" s="61"/>
      <c r="O5870" s="62"/>
      <c r="P5870" s="125"/>
      <c r="W5870" s="62"/>
      <c r="X5870" s="62"/>
    </row>
    <row r="5871" spans="1:24" s="57" customFormat="1" x14ac:dyDescent="0.25">
      <c r="A5871" s="75"/>
      <c r="D5871" s="58"/>
      <c r="E5871" s="58"/>
      <c r="F5871" s="58"/>
      <c r="G5871" s="58"/>
      <c r="H5871" s="60"/>
      <c r="I5871" s="60"/>
      <c r="J5871" s="60"/>
      <c r="K5871" s="60"/>
      <c r="M5871" s="61"/>
      <c r="N5871" s="61"/>
      <c r="O5871" s="62"/>
      <c r="P5871" s="125"/>
      <c r="W5871" s="62"/>
      <c r="X5871" s="62"/>
    </row>
    <row r="5872" spans="1:24" s="57" customFormat="1" x14ac:dyDescent="0.25">
      <c r="A5872" s="75"/>
      <c r="D5872" s="58"/>
      <c r="E5872" s="58"/>
      <c r="F5872" s="58"/>
      <c r="G5872" s="58"/>
      <c r="H5872" s="60"/>
      <c r="I5872" s="60"/>
      <c r="J5872" s="60"/>
      <c r="K5872" s="60"/>
      <c r="M5872" s="61"/>
      <c r="N5872" s="61"/>
      <c r="O5872" s="62"/>
      <c r="P5872" s="125"/>
      <c r="W5872" s="62"/>
      <c r="X5872" s="62"/>
    </row>
    <row r="5873" spans="1:24" s="57" customFormat="1" x14ac:dyDescent="0.25">
      <c r="A5873" s="75"/>
      <c r="D5873" s="58"/>
      <c r="E5873" s="58"/>
      <c r="F5873" s="58"/>
      <c r="G5873" s="58"/>
      <c r="H5873" s="60"/>
      <c r="I5873" s="60"/>
      <c r="J5873" s="60"/>
      <c r="K5873" s="60"/>
      <c r="M5873" s="61"/>
      <c r="N5873" s="61"/>
      <c r="O5873" s="62"/>
      <c r="P5873" s="125"/>
      <c r="W5873" s="62"/>
      <c r="X5873" s="62"/>
    </row>
    <row r="5874" spans="1:24" s="57" customFormat="1" x14ac:dyDescent="0.25">
      <c r="A5874" s="75"/>
      <c r="D5874" s="58"/>
      <c r="E5874" s="58"/>
      <c r="F5874" s="58"/>
      <c r="G5874" s="58"/>
      <c r="H5874" s="60"/>
      <c r="I5874" s="60"/>
      <c r="J5874" s="60"/>
      <c r="K5874" s="60"/>
      <c r="M5874" s="61"/>
      <c r="N5874" s="61"/>
      <c r="O5874" s="62"/>
      <c r="P5874" s="125"/>
      <c r="W5874" s="62"/>
      <c r="X5874" s="62"/>
    </row>
    <row r="5875" spans="1:24" s="57" customFormat="1" x14ac:dyDescent="0.25">
      <c r="A5875" s="75"/>
      <c r="D5875" s="58"/>
      <c r="E5875" s="58"/>
      <c r="F5875" s="58"/>
      <c r="G5875" s="58"/>
      <c r="H5875" s="60"/>
      <c r="I5875" s="60"/>
      <c r="J5875" s="60"/>
      <c r="K5875" s="60"/>
      <c r="M5875" s="61"/>
      <c r="N5875" s="61"/>
      <c r="O5875" s="62"/>
      <c r="P5875" s="125"/>
      <c r="W5875" s="62"/>
      <c r="X5875" s="62"/>
    </row>
    <row r="5876" spans="1:24" s="57" customFormat="1" x14ac:dyDescent="0.25">
      <c r="A5876" s="75"/>
      <c r="D5876" s="58"/>
      <c r="E5876" s="58"/>
      <c r="F5876" s="58"/>
      <c r="G5876" s="58"/>
      <c r="H5876" s="60"/>
      <c r="I5876" s="60"/>
      <c r="J5876" s="60"/>
      <c r="K5876" s="60"/>
      <c r="M5876" s="61"/>
      <c r="N5876" s="61"/>
      <c r="O5876" s="62"/>
      <c r="P5876" s="125"/>
      <c r="W5876" s="62"/>
      <c r="X5876" s="62"/>
    </row>
    <row r="5877" spans="1:24" s="57" customFormat="1" x14ac:dyDescent="0.25">
      <c r="A5877" s="75"/>
      <c r="D5877" s="58"/>
      <c r="E5877" s="58"/>
      <c r="F5877" s="58"/>
      <c r="G5877" s="58"/>
      <c r="H5877" s="60"/>
      <c r="I5877" s="60"/>
      <c r="J5877" s="60"/>
      <c r="K5877" s="60"/>
      <c r="M5877" s="61"/>
      <c r="N5877" s="61"/>
      <c r="O5877" s="62"/>
      <c r="P5877" s="125"/>
      <c r="W5877" s="62"/>
      <c r="X5877" s="62"/>
    </row>
    <row r="5878" spans="1:24" s="57" customFormat="1" x14ac:dyDescent="0.25">
      <c r="A5878" s="75"/>
      <c r="D5878" s="58"/>
      <c r="E5878" s="58"/>
      <c r="F5878" s="58"/>
      <c r="G5878" s="58"/>
      <c r="H5878" s="60"/>
      <c r="I5878" s="60"/>
      <c r="J5878" s="60"/>
      <c r="K5878" s="60"/>
      <c r="M5878" s="61"/>
      <c r="N5878" s="61"/>
      <c r="O5878" s="62"/>
      <c r="P5878" s="125"/>
      <c r="W5878" s="62"/>
      <c r="X5878" s="62"/>
    </row>
    <row r="5879" spans="1:24" s="57" customFormat="1" x14ac:dyDescent="0.25">
      <c r="A5879" s="75"/>
      <c r="D5879" s="58"/>
      <c r="E5879" s="58"/>
      <c r="F5879" s="58"/>
      <c r="G5879" s="58"/>
      <c r="H5879" s="60"/>
      <c r="I5879" s="60"/>
      <c r="J5879" s="60"/>
      <c r="K5879" s="60"/>
      <c r="M5879" s="61"/>
      <c r="N5879" s="61"/>
      <c r="O5879" s="62"/>
      <c r="P5879" s="125"/>
      <c r="W5879" s="62"/>
      <c r="X5879" s="62"/>
    </row>
    <row r="5880" spans="1:24" s="57" customFormat="1" x14ac:dyDescent="0.25">
      <c r="A5880" s="75"/>
      <c r="D5880" s="58"/>
      <c r="E5880" s="58"/>
      <c r="F5880" s="58"/>
      <c r="G5880" s="58"/>
      <c r="H5880" s="60"/>
      <c r="I5880" s="60"/>
      <c r="J5880" s="60"/>
      <c r="K5880" s="60"/>
      <c r="M5880" s="61"/>
      <c r="N5880" s="61"/>
      <c r="O5880" s="62"/>
      <c r="P5880" s="125"/>
      <c r="W5880" s="62"/>
      <c r="X5880" s="62"/>
    </row>
    <row r="5881" spans="1:24" s="57" customFormat="1" x14ac:dyDescent="0.25">
      <c r="A5881" s="75"/>
      <c r="D5881" s="58"/>
      <c r="E5881" s="58"/>
      <c r="F5881" s="58"/>
      <c r="G5881" s="58"/>
      <c r="H5881" s="60"/>
      <c r="I5881" s="60"/>
      <c r="J5881" s="60"/>
      <c r="K5881" s="60"/>
      <c r="M5881" s="61"/>
      <c r="N5881" s="61"/>
      <c r="O5881" s="62"/>
      <c r="P5881" s="125"/>
      <c r="W5881" s="62"/>
      <c r="X5881" s="62"/>
    </row>
    <row r="5882" spans="1:24" s="57" customFormat="1" x14ac:dyDescent="0.25">
      <c r="A5882" s="75"/>
      <c r="D5882" s="58"/>
      <c r="E5882" s="58"/>
      <c r="F5882" s="58"/>
      <c r="G5882" s="58"/>
      <c r="H5882" s="60"/>
      <c r="I5882" s="60"/>
      <c r="J5882" s="60"/>
      <c r="K5882" s="60"/>
      <c r="M5882" s="61"/>
      <c r="N5882" s="61"/>
      <c r="O5882" s="62"/>
      <c r="P5882" s="125"/>
      <c r="W5882" s="62"/>
      <c r="X5882" s="62"/>
    </row>
    <row r="5883" spans="1:24" s="57" customFormat="1" x14ac:dyDescent="0.25">
      <c r="A5883" s="75"/>
      <c r="D5883" s="58"/>
      <c r="E5883" s="58"/>
      <c r="F5883" s="58"/>
      <c r="G5883" s="58"/>
      <c r="H5883" s="60"/>
      <c r="I5883" s="60"/>
      <c r="J5883" s="60"/>
      <c r="K5883" s="60"/>
      <c r="M5883" s="61"/>
      <c r="N5883" s="61"/>
      <c r="O5883" s="62"/>
      <c r="P5883" s="125"/>
      <c r="W5883" s="62"/>
      <c r="X5883" s="62"/>
    </row>
    <row r="5884" spans="1:24" s="57" customFormat="1" x14ac:dyDescent="0.25">
      <c r="A5884" s="75"/>
      <c r="D5884" s="58"/>
      <c r="E5884" s="58"/>
      <c r="F5884" s="58"/>
      <c r="G5884" s="58"/>
      <c r="H5884" s="60"/>
      <c r="I5884" s="60"/>
      <c r="J5884" s="60"/>
      <c r="K5884" s="60"/>
      <c r="M5884" s="61"/>
      <c r="N5884" s="61"/>
      <c r="O5884" s="62"/>
      <c r="P5884" s="125"/>
      <c r="W5884" s="62"/>
      <c r="X5884" s="62"/>
    </row>
    <row r="5885" spans="1:24" s="57" customFormat="1" x14ac:dyDescent="0.25">
      <c r="A5885" s="75"/>
      <c r="D5885" s="58"/>
      <c r="E5885" s="58"/>
      <c r="F5885" s="58"/>
      <c r="G5885" s="58"/>
      <c r="H5885" s="60"/>
      <c r="I5885" s="60"/>
      <c r="J5885" s="60"/>
      <c r="K5885" s="60"/>
      <c r="M5885" s="61"/>
      <c r="N5885" s="61"/>
      <c r="O5885" s="62"/>
      <c r="P5885" s="125"/>
      <c r="W5885" s="62"/>
      <c r="X5885" s="62"/>
    </row>
    <row r="5886" spans="1:24" s="57" customFormat="1" x14ac:dyDescent="0.25">
      <c r="A5886" s="75"/>
      <c r="D5886" s="58"/>
      <c r="E5886" s="58"/>
      <c r="F5886" s="58"/>
      <c r="G5886" s="58"/>
      <c r="H5886" s="60"/>
      <c r="I5886" s="60"/>
      <c r="J5886" s="60"/>
      <c r="K5886" s="60"/>
      <c r="M5886" s="61"/>
      <c r="N5886" s="61"/>
      <c r="O5886" s="62"/>
      <c r="P5886" s="125"/>
      <c r="W5886" s="62"/>
      <c r="X5886" s="62"/>
    </row>
    <row r="5887" spans="1:24" s="57" customFormat="1" x14ac:dyDescent="0.25">
      <c r="A5887" s="75"/>
      <c r="D5887" s="58"/>
      <c r="E5887" s="58"/>
      <c r="F5887" s="58"/>
      <c r="G5887" s="58"/>
      <c r="H5887" s="60"/>
      <c r="I5887" s="60"/>
      <c r="J5887" s="60"/>
      <c r="K5887" s="60"/>
      <c r="M5887" s="61"/>
      <c r="N5887" s="61"/>
      <c r="O5887" s="62"/>
      <c r="P5887" s="125"/>
      <c r="W5887" s="62"/>
      <c r="X5887" s="62"/>
    </row>
    <row r="5888" spans="1:24" s="57" customFormat="1" x14ac:dyDescent="0.25">
      <c r="A5888" s="75"/>
      <c r="D5888" s="58"/>
      <c r="E5888" s="58"/>
      <c r="F5888" s="58"/>
      <c r="G5888" s="58"/>
      <c r="H5888" s="60"/>
      <c r="I5888" s="60"/>
      <c r="J5888" s="60"/>
      <c r="K5888" s="60"/>
      <c r="M5888" s="61"/>
      <c r="N5888" s="61"/>
      <c r="O5888" s="62"/>
      <c r="P5888" s="125"/>
      <c r="W5888" s="62"/>
      <c r="X5888" s="62"/>
    </row>
    <row r="5889" spans="1:24" s="57" customFormat="1" x14ac:dyDescent="0.25">
      <c r="A5889" s="75"/>
      <c r="D5889" s="58"/>
      <c r="E5889" s="58"/>
      <c r="F5889" s="58"/>
      <c r="G5889" s="58"/>
      <c r="H5889" s="60"/>
      <c r="I5889" s="60"/>
      <c r="J5889" s="60"/>
      <c r="K5889" s="60"/>
      <c r="M5889" s="61"/>
      <c r="N5889" s="61"/>
      <c r="O5889" s="62"/>
      <c r="P5889" s="125"/>
      <c r="W5889" s="62"/>
      <c r="X5889" s="62"/>
    </row>
    <row r="5890" spans="1:24" s="57" customFormat="1" x14ac:dyDescent="0.25">
      <c r="A5890" s="75"/>
      <c r="D5890" s="58"/>
      <c r="E5890" s="58"/>
      <c r="F5890" s="58"/>
      <c r="G5890" s="58"/>
      <c r="H5890" s="60"/>
      <c r="I5890" s="60"/>
      <c r="J5890" s="60"/>
      <c r="K5890" s="60"/>
      <c r="M5890" s="61"/>
      <c r="N5890" s="61"/>
      <c r="O5890" s="62"/>
      <c r="P5890" s="125"/>
      <c r="W5890" s="62"/>
      <c r="X5890" s="62"/>
    </row>
    <row r="5891" spans="1:24" s="57" customFormat="1" x14ac:dyDescent="0.25">
      <c r="A5891" s="75"/>
      <c r="D5891" s="58"/>
      <c r="E5891" s="58"/>
      <c r="F5891" s="58"/>
      <c r="G5891" s="58"/>
      <c r="H5891" s="60"/>
      <c r="I5891" s="60"/>
      <c r="J5891" s="60"/>
      <c r="K5891" s="60"/>
      <c r="M5891" s="61"/>
      <c r="N5891" s="61"/>
      <c r="O5891" s="62"/>
      <c r="P5891" s="125"/>
      <c r="W5891" s="62"/>
      <c r="X5891" s="62"/>
    </row>
    <row r="5892" spans="1:24" s="57" customFormat="1" x14ac:dyDescent="0.25">
      <c r="A5892" s="75"/>
      <c r="D5892" s="58"/>
      <c r="E5892" s="58"/>
      <c r="F5892" s="58"/>
      <c r="G5892" s="58"/>
      <c r="H5892" s="60"/>
      <c r="I5892" s="60"/>
      <c r="J5892" s="60"/>
      <c r="K5892" s="60"/>
      <c r="M5892" s="61"/>
      <c r="N5892" s="61"/>
      <c r="O5892" s="62"/>
      <c r="P5892" s="125"/>
      <c r="W5892" s="62"/>
      <c r="X5892" s="62"/>
    </row>
    <row r="5893" spans="1:24" s="57" customFormat="1" x14ac:dyDescent="0.25">
      <c r="A5893" s="75"/>
      <c r="D5893" s="58"/>
      <c r="E5893" s="58"/>
      <c r="F5893" s="58"/>
      <c r="G5893" s="58"/>
      <c r="H5893" s="60"/>
      <c r="I5893" s="60"/>
      <c r="J5893" s="60"/>
      <c r="K5893" s="60"/>
      <c r="M5893" s="61"/>
      <c r="N5893" s="61"/>
      <c r="O5893" s="62"/>
      <c r="P5893" s="125"/>
      <c r="W5893" s="62"/>
      <c r="X5893" s="62"/>
    </row>
    <row r="5894" spans="1:24" s="57" customFormat="1" x14ac:dyDescent="0.25">
      <c r="A5894" s="75"/>
      <c r="D5894" s="58"/>
      <c r="E5894" s="58"/>
      <c r="F5894" s="58"/>
      <c r="G5894" s="58"/>
      <c r="H5894" s="60"/>
      <c r="I5894" s="60"/>
      <c r="J5894" s="60"/>
      <c r="K5894" s="60"/>
      <c r="M5894" s="61"/>
      <c r="N5894" s="61"/>
      <c r="O5894" s="62"/>
      <c r="P5894" s="125"/>
      <c r="W5894" s="62"/>
      <c r="X5894" s="62"/>
    </row>
    <row r="5895" spans="1:24" s="57" customFormat="1" x14ac:dyDescent="0.25">
      <c r="A5895" s="75"/>
      <c r="D5895" s="58"/>
      <c r="E5895" s="58"/>
      <c r="F5895" s="58"/>
      <c r="G5895" s="58"/>
      <c r="H5895" s="60"/>
      <c r="I5895" s="60"/>
      <c r="J5895" s="60"/>
      <c r="K5895" s="60"/>
      <c r="M5895" s="61"/>
      <c r="N5895" s="61"/>
      <c r="O5895" s="62"/>
      <c r="P5895" s="125"/>
      <c r="W5895" s="62"/>
      <c r="X5895" s="62"/>
    </row>
    <row r="5896" spans="1:24" s="57" customFormat="1" x14ac:dyDescent="0.25">
      <c r="A5896" s="75"/>
      <c r="D5896" s="58"/>
      <c r="E5896" s="58"/>
      <c r="F5896" s="58"/>
      <c r="G5896" s="58"/>
      <c r="H5896" s="60"/>
      <c r="I5896" s="60"/>
      <c r="J5896" s="60"/>
      <c r="K5896" s="60"/>
      <c r="M5896" s="61"/>
      <c r="N5896" s="61"/>
      <c r="O5896" s="62"/>
      <c r="P5896" s="125"/>
      <c r="W5896" s="62"/>
      <c r="X5896" s="62"/>
    </row>
    <row r="5897" spans="1:24" s="57" customFormat="1" x14ac:dyDescent="0.25">
      <c r="A5897" s="75"/>
      <c r="D5897" s="58"/>
      <c r="E5897" s="58"/>
      <c r="F5897" s="58"/>
      <c r="G5897" s="58"/>
      <c r="H5897" s="60"/>
      <c r="I5897" s="60"/>
      <c r="J5897" s="60"/>
      <c r="K5897" s="60"/>
      <c r="M5897" s="61"/>
      <c r="N5897" s="61"/>
      <c r="O5897" s="62"/>
      <c r="P5897" s="125"/>
      <c r="W5897" s="62"/>
      <c r="X5897" s="62"/>
    </row>
    <row r="5898" spans="1:24" s="57" customFormat="1" x14ac:dyDescent="0.25">
      <c r="A5898" s="75"/>
      <c r="D5898" s="58"/>
      <c r="E5898" s="58"/>
      <c r="F5898" s="58"/>
      <c r="G5898" s="58"/>
      <c r="H5898" s="60"/>
      <c r="I5898" s="60"/>
      <c r="J5898" s="60"/>
      <c r="K5898" s="60"/>
      <c r="M5898" s="61"/>
      <c r="N5898" s="61"/>
      <c r="O5898" s="62"/>
      <c r="P5898" s="125"/>
      <c r="W5898" s="62"/>
      <c r="X5898" s="62"/>
    </row>
    <row r="5899" spans="1:24" s="57" customFormat="1" x14ac:dyDescent="0.25">
      <c r="A5899" s="75"/>
      <c r="D5899" s="58"/>
      <c r="E5899" s="58"/>
      <c r="F5899" s="58"/>
      <c r="G5899" s="58"/>
      <c r="H5899" s="60"/>
      <c r="I5899" s="60"/>
      <c r="J5899" s="60"/>
      <c r="K5899" s="60"/>
      <c r="M5899" s="61"/>
      <c r="N5899" s="61"/>
      <c r="O5899" s="62"/>
      <c r="P5899" s="125"/>
      <c r="W5899" s="62"/>
      <c r="X5899" s="62"/>
    </row>
    <row r="5900" spans="1:24" s="57" customFormat="1" x14ac:dyDescent="0.25">
      <c r="A5900" s="75"/>
      <c r="D5900" s="58"/>
      <c r="E5900" s="58"/>
      <c r="F5900" s="58"/>
      <c r="G5900" s="58"/>
      <c r="H5900" s="60"/>
      <c r="I5900" s="60"/>
      <c r="J5900" s="60"/>
      <c r="K5900" s="60"/>
      <c r="M5900" s="61"/>
      <c r="N5900" s="61"/>
      <c r="O5900" s="62"/>
      <c r="P5900" s="125"/>
      <c r="W5900" s="62"/>
      <c r="X5900" s="62"/>
    </row>
    <row r="5901" spans="1:24" s="57" customFormat="1" x14ac:dyDescent="0.25">
      <c r="A5901" s="75"/>
      <c r="D5901" s="58"/>
      <c r="E5901" s="58"/>
      <c r="F5901" s="58"/>
      <c r="G5901" s="58"/>
      <c r="H5901" s="60"/>
      <c r="I5901" s="60"/>
      <c r="J5901" s="60"/>
      <c r="K5901" s="60"/>
      <c r="M5901" s="61"/>
      <c r="N5901" s="61"/>
      <c r="O5901" s="62"/>
      <c r="P5901" s="125"/>
      <c r="W5901" s="62"/>
      <c r="X5901" s="62"/>
    </row>
    <row r="5902" spans="1:24" s="57" customFormat="1" x14ac:dyDescent="0.25">
      <c r="A5902" s="75"/>
      <c r="D5902" s="58"/>
      <c r="E5902" s="58"/>
      <c r="F5902" s="58"/>
      <c r="G5902" s="58"/>
      <c r="H5902" s="60"/>
      <c r="I5902" s="60"/>
      <c r="J5902" s="60"/>
      <c r="K5902" s="60"/>
      <c r="M5902" s="61"/>
      <c r="N5902" s="61"/>
      <c r="O5902" s="62"/>
      <c r="P5902" s="125"/>
      <c r="W5902" s="62"/>
      <c r="X5902" s="62"/>
    </row>
    <row r="5903" spans="1:24" s="57" customFormat="1" x14ac:dyDescent="0.25">
      <c r="A5903" s="75"/>
      <c r="D5903" s="58"/>
      <c r="E5903" s="58"/>
      <c r="F5903" s="58"/>
      <c r="G5903" s="58"/>
      <c r="H5903" s="60"/>
      <c r="I5903" s="60"/>
      <c r="J5903" s="60"/>
      <c r="K5903" s="60"/>
      <c r="M5903" s="61"/>
      <c r="N5903" s="61"/>
      <c r="O5903" s="62"/>
      <c r="P5903" s="125"/>
      <c r="W5903" s="62"/>
      <c r="X5903" s="62"/>
    </row>
    <row r="5904" spans="1:24" s="57" customFormat="1" x14ac:dyDescent="0.25">
      <c r="A5904" s="75"/>
      <c r="D5904" s="58"/>
      <c r="E5904" s="58"/>
      <c r="F5904" s="58"/>
      <c r="G5904" s="58"/>
      <c r="H5904" s="60"/>
      <c r="I5904" s="60"/>
      <c r="J5904" s="60"/>
      <c r="K5904" s="60"/>
      <c r="M5904" s="61"/>
      <c r="N5904" s="61"/>
      <c r="O5904" s="62"/>
      <c r="P5904" s="125"/>
      <c r="W5904" s="62"/>
      <c r="X5904" s="62"/>
    </row>
    <row r="5905" spans="1:24" s="57" customFormat="1" x14ac:dyDescent="0.25">
      <c r="A5905" s="75"/>
      <c r="D5905" s="58"/>
      <c r="E5905" s="58"/>
      <c r="F5905" s="58"/>
      <c r="G5905" s="58"/>
      <c r="H5905" s="60"/>
      <c r="I5905" s="60"/>
      <c r="J5905" s="60"/>
      <c r="K5905" s="60"/>
      <c r="M5905" s="61"/>
      <c r="N5905" s="61"/>
      <c r="O5905" s="62"/>
      <c r="P5905" s="125"/>
      <c r="W5905" s="62"/>
      <c r="X5905" s="62"/>
    </row>
    <row r="5906" spans="1:24" s="57" customFormat="1" x14ac:dyDescent="0.25">
      <c r="A5906" s="75"/>
      <c r="D5906" s="58"/>
      <c r="E5906" s="58"/>
      <c r="F5906" s="58"/>
      <c r="G5906" s="58"/>
      <c r="H5906" s="60"/>
      <c r="I5906" s="60"/>
      <c r="J5906" s="60"/>
      <c r="K5906" s="60"/>
      <c r="M5906" s="61"/>
      <c r="N5906" s="61"/>
      <c r="O5906" s="62"/>
      <c r="P5906" s="125"/>
      <c r="W5906" s="62"/>
      <c r="X5906" s="62"/>
    </row>
    <row r="5907" spans="1:24" s="57" customFormat="1" x14ac:dyDescent="0.25">
      <c r="A5907" s="75"/>
      <c r="D5907" s="58"/>
      <c r="E5907" s="58"/>
      <c r="F5907" s="58"/>
      <c r="G5907" s="58"/>
      <c r="H5907" s="60"/>
      <c r="I5907" s="60"/>
      <c r="J5907" s="60"/>
      <c r="K5907" s="60"/>
      <c r="M5907" s="61"/>
      <c r="N5907" s="61"/>
      <c r="O5907" s="62"/>
      <c r="P5907" s="125"/>
      <c r="W5907" s="62"/>
      <c r="X5907" s="62"/>
    </row>
    <row r="5908" spans="1:24" s="57" customFormat="1" x14ac:dyDescent="0.25">
      <c r="A5908" s="75"/>
      <c r="D5908" s="58"/>
      <c r="E5908" s="58"/>
      <c r="F5908" s="58"/>
      <c r="G5908" s="58"/>
      <c r="H5908" s="60"/>
      <c r="I5908" s="60"/>
      <c r="J5908" s="60"/>
      <c r="K5908" s="60"/>
      <c r="M5908" s="61"/>
      <c r="N5908" s="61"/>
      <c r="O5908" s="62"/>
      <c r="P5908" s="125"/>
      <c r="W5908" s="62"/>
      <c r="X5908" s="62"/>
    </row>
    <row r="5909" spans="1:24" s="57" customFormat="1" x14ac:dyDescent="0.25">
      <c r="A5909" s="75"/>
      <c r="D5909" s="58"/>
      <c r="E5909" s="58"/>
      <c r="F5909" s="58"/>
      <c r="G5909" s="58"/>
      <c r="H5909" s="60"/>
      <c r="I5909" s="60"/>
      <c r="J5909" s="60"/>
      <c r="K5909" s="60"/>
      <c r="M5909" s="61"/>
      <c r="N5909" s="61"/>
      <c r="O5909" s="62"/>
      <c r="P5909" s="125"/>
      <c r="W5909" s="62"/>
      <c r="X5909" s="62"/>
    </row>
    <row r="5910" spans="1:24" s="57" customFormat="1" x14ac:dyDescent="0.25">
      <c r="A5910" s="75"/>
      <c r="D5910" s="58"/>
      <c r="E5910" s="58"/>
      <c r="F5910" s="58"/>
      <c r="G5910" s="58"/>
      <c r="H5910" s="60"/>
      <c r="I5910" s="60"/>
      <c r="J5910" s="60"/>
      <c r="K5910" s="60"/>
      <c r="M5910" s="61"/>
      <c r="N5910" s="61"/>
      <c r="O5910" s="62"/>
      <c r="P5910" s="125"/>
      <c r="W5910" s="62"/>
      <c r="X5910" s="62"/>
    </row>
    <row r="5911" spans="1:24" s="57" customFormat="1" x14ac:dyDescent="0.25">
      <c r="A5911" s="75"/>
      <c r="D5911" s="58"/>
      <c r="E5911" s="58"/>
      <c r="F5911" s="58"/>
      <c r="G5911" s="58"/>
      <c r="H5911" s="60"/>
      <c r="I5911" s="60"/>
      <c r="J5911" s="60"/>
      <c r="K5911" s="60"/>
      <c r="M5911" s="61"/>
      <c r="N5911" s="61"/>
      <c r="O5911" s="62"/>
      <c r="P5911" s="125"/>
      <c r="W5911" s="62"/>
      <c r="X5911" s="62"/>
    </row>
    <row r="5912" spans="1:24" s="57" customFormat="1" x14ac:dyDescent="0.25">
      <c r="A5912" s="75"/>
      <c r="D5912" s="58"/>
      <c r="E5912" s="58"/>
      <c r="F5912" s="58"/>
      <c r="G5912" s="58"/>
      <c r="H5912" s="60"/>
      <c r="I5912" s="60"/>
      <c r="J5912" s="60"/>
      <c r="K5912" s="60"/>
      <c r="M5912" s="61"/>
      <c r="N5912" s="61"/>
      <c r="O5912" s="62"/>
      <c r="P5912" s="125"/>
      <c r="W5912" s="62"/>
      <c r="X5912" s="62"/>
    </row>
    <row r="5913" spans="1:24" s="57" customFormat="1" x14ac:dyDescent="0.25">
      <c r="A5913" s="75"/>
      <c r="D5913" s="58"/>
      <c r="E5913" s="58"/>
      <c r="F5913" s="58"/>
      <c r="G5913" s="58"/>
      <c r="H5913" s="60"/>
      <c r="I5913" s="60"/>
      <c r="J5913" s="60"/>
      <c r="K5913" s="60"/>
      <c r="M5913" s="61"/>
      <c r="N5913" s="61"/>
      <c r="O5913" s="62"/>
      <c r="P5913" s="125"/>
      <c r="W5913" s="62"/>
      <c r="X5913" s="62"/>
    </row>
    <row r="5914" spans="1:24" s="57" customFormat="1" x14ac:dyDescent="0.25">
      <c r="A5914" s="75"/>
      <c r="D5914" s="58"/>
      <c r="E5914" s="58"/>
      <c r="F5914" s="58"/>
      <c r="G5914" s="58"/>
      <c r="H5914" s="60"/>
      <c r="I5914" s="60"/>
      <c r="J5914" s="60"/>
      <c r="K5914" s="60"/>
      <c r="M5914" s="61"/>
      <c r="N5914" s="61"/>
      <c r="O5914" s="62"/>
      <c r="P5914" s="125"/>
      <c r="W5914" s="62"/>
      <c r="X5914" s="62"/>
    </row>
    <row r="5915" spans="1:24" s="57" customFormat="1" x14ac:dyDescent="0.25">
      <c r="A5915" s="75"/>
      <c r="D5915" s="58"/>
      <c r="E5915" s="58"/>
      <c r="F5915" s="58"/>
      <c r="G5915" s="58"/>
      <c r="H5915" s="60"/>
      <c r="I5915" s="60"/>
      <c r="J5915" s="60"/>
      <c r="K5915" s="60"/>
      <c r="M5915" s="61"/>
      <c r="N5915" s="61"/>
      <c r="O5915" s="62"/>
      <c r="P5915" s="125"/>
      <c r="W5915" s="62"/>
      <c r="X5915" s="62"/>
    </row>
    <row r="5916" spans="1:24" s="57" customFormat="1" x14ac:dyDescent="0.25">
      <c r="A5916" s="75"/>
      <c r="D5916" s="58"/>
      <c r="E5916" s="58"/>
      <c r="F5916" s="58"/>
      <c r="G5916" s="58"/>
      <c r="H5916" s="60"/>
      <c r="I5916" s="60"/>
      <c r="J5916" s="60"/>
      <c r="K5916" s="60"/>
      <c r="M5916" s="61"/>
      <c r="N5916" s="61"/>
      <c r="O5916" s="62"/>
      <c r="P5916" s="125"/>
      <c r="W5916" s="62"/>
      <c r="X5916" s="62"/>
    </row>
    <row r="5917" spans="1:24" s="57" customFormat="1" x14ac:dyDescent="0.25">
      <c r="A5917" s="75"/>
      <c r="D5917" s="58"/>
      <c r="E5917" s="58"/>
      <c r="F5917" s="58"/>
      <c r="G5917" s="58"/>
      <c r="H5917" s="60"/>
      <c r="I5917" s="60"/>
      <c r="J5917" s="60"/>
      <c r="K5917" s="60"/>
      <c r="M5917" s="61"/>
      <c r="N5917" s="61"/>
      <c r="O5917" s="62"/>
      <c r="P5917" s="125"/>
      <c r="W5917" s="62"/>
      <c r="X5917" s="62"/>
    </row>
    <row r="5918" spans="1:24" s="57" customFormat="1" x14ac:dyDescent="0.25">
      <c r="A5918" s="75"/>
      <c r="D5918" s="58"/>
      <c r="E5918" s="58"/>
      <c r="F5918" s="58"/>
      <c r="G5918" s="58"/>
      <c r="H5918" s="60"/>
      <c r="I5918" s="60"/>
      <c r="J5918" s="60"/>
      <c r="K5918" s="60"/>
      <c r="M5918" s="61"/>
      <c r="N5918" s="61"/>
      <c r="O5918" s="62"/>
      <c r="P5918" s="125"/>
      <c r="W5918" s="62"/>
      <c r="X5918" s="62"/>
    </row>
    <row r="5919" spans="1:24" s="57" customFormat="1" x14ac:dyDescent="0.25">
      <c r="A5919" s="75"/>
      <c r="D5919" s="58"/>
      <c r="E5919" s="58"/>
      <c r="F5919" s="58"/>
      <c r="G5919" s="58"/>
      <c r="H5919" s="60"/>
      <c r="I5919" s="60"/>
      <c r="J5919" s="60"/>
      <c r="K5919" s="60"/>
      <c r="M5919" s="61"/>
      <c r="N5919" s="61"/>
      <c r="O5919" s="62"/>
      <c r="P5919" s="125"/>
      <c r="W5919" s="62"/>
      <c r="X5919" s="62"/>
    </row>
    <row r="5920" spans="1:24" s="57" customFormat="1" x14ac:dyDescent="0.25">
      <c r="A5920" s="75"/>
      <c r="D5920" s="58"/>
      <c r="E5920" s="58"/>
      <c r="F5920" s="58"/>
      <c r="G5920" s="58"/>
      <c r="H5920" s="60"/>
      <c r="I5920" s="60"/>
      <c r="J5920" s="60"/>
      <c r="K5920" s="60"/>
      <c r="M5920" s="61"/>
      <c r="N5920" s="61"/>
      <c r="O5920" s="62"/>
      <c r="P5920" s="125"/>
      <c r="W5920" s="62"/>
      <c r="X5920" s="62"/>
    </row>
    <row r="5921" spans="1:24" s="57" customFormat="1" x14ac:dyDescent="0.25">
      <c r="A5921" s="75"/>
      <c r="D5921" s="58"/>
      <c r="E5921" s="58"/>
      <c r="F5921" s="58"/>
      <c r="G5921" s="58"/>
      <c r="H5921" s="60"/>
      <c r="I5921" s="60"/>
      <c r="J5921" s="60"/>
      <c r="K5921" s="60"/>
      <c r="M5921" s="61"/>
      <c r="N5921" s="61"/>
      <c r="O5921" s="62"/>
      <c r="P5921" s="125"/>
      <c r="W5921" s="62"/>
      <c r="X5921" s="62"/>
    </row>
    <row r="5922" spans="1:24" s="57" customFormat="1" x14ac:dyDescent="0.25">
      <c r="A5922" s="75"/>
      <c r="D5922" s="58"/>
      <c r="E5922" s="58"/>
      <c r="F5922" s="58"/>
      <c r="G5922" s="58"/>
      <c r="H5922" s="60"/>
      <c r="I5922" s="60"/>
      <c r="J5922" s="60"/>
      <c r="K5922" s="60"/>
      <c r="M5922" s="61"/>
      <c r="N5922" s="61"/>
      <c r="O5922" s="62"/>
      <c r="P5922" s="125"/>
      <c r="W5922" s="62"/>
      <c r="X5922" s="62"/>
    </row>
    <row r="5923" spans="1:24" s="57" customFormat="1" x14ac:dyDescent="0.25">
      <c r="A5923" s="75"/>
      <c r="D5923" s="58"/>
      <c r="E5923" s="58"/>
      <c r="F5923" s="58"/>
      <c r="G5923" s="58"/>
      <c r="H5923" s="60"/>
      <c r="I5923" s="60"/>
      <c r="J5923" s="60"/>
      <c r="K5923" s="60"/>
      <c r="M5923" s="61"/>
      <c r="N5923" s="61"/>
      <c r="O5923" s="62"/>
      <c r="P5923" s="125"/>
      <c r="W5923" s="62"/>
      <c r="X5923" s="62"/>
    </row>
    <row r="5924" spans="1:24" s="57" customFormat="1" x14ac:dyDescent="0.25">
      <c r="A5924" s="75"/>
      <c r="D5924" s="58"/>
      <c r="E5924" s="58"/>
      <c r="F5924" s="58"/>
      <c r="G5924" s="58"/>
      <c r="H5924" s="60"/>
      <c r="I5924" s="60"/>
      <c r="J5924" s="60"/>
      <c r="K5924" s="60"/>
      <c r="M5924" s="61"/>
      <c r="N5924" s="61"/>
      <c r="O5924" s="62"/>
      <c r="P5924" s="125"/>
      <c r="W5924" s="62"/>
      <c r="X5924" s="62"/>
    </row>
    <row r="5925" spans="1:24" s="57" customFormat="1" x14ac:dyDescent="0.25">
      <c r="A5925" s="75"/>
      <c r="D5925" s="58"/>
      <c r="E5925" s="58"/>
      <c r="F5925" s="58"/>
      <c r="G5925" s="58"/>
      <c r="H5925" s="60"/>
      <c r="I5925" s="60"/>
      <c r="J5925" s="60"/>
      <c r="K5925" s="60"/>
      <c r="M5925" s="61"/>
      <c r="N5925" s="61"/>
      <c r="O5925" s="62"/>
      <c r="P5925" s="125"/>
      <c r="W5925" s="62"/>
      <c r="X5925" s="62"/>
    </row>
    <row r="5926" spans="1:24" s="57" customFormat="1" x14ac:dyDescent="0.25">
      <c r="A5926" s="75"/>
      <c r="D5926" s="58"/>
      <c r="E5926" s="58"/>
      <c r="F5926" s="58"/>
      <c r="G5926" s="58"/>
      <c r="H5926" s="60"/>
      <c r="I5926" s="60"/>
      <c r="J5926" s="60"/>
      <c r="K5926" s="60"/>
      <c r="M5926" s="61"/>
      <c r="N5926" s="61"/>
      <c r="O5926" s="62"/>
      <c r="P5926" s="125"/>
      <c r="W5926" s="62"/>
      <c r="X5926" s="62"/>
    </row>
    <row r="5927" spans="1:24" s="57" customFormat="1" x14ac:dyDescent="0.25">
      <c r="A5927" s="75"/>
      <c r="D5927" s="58"/>
      <c r="E5927" s="58"/>
      <c r="F5927" s="58"/>
      <c r="G5927" s="58"/>
      <c r="H5927" s="60"/>
      <c r="I5927" s="60"/>
      <c r="J5927" s="60"/>
      <c r="K5927" s="60"/>
      <c r="M5927" s="61"/>
      <c r="N5927" s="61"/>
      <c r="O5927" s="62"/>
      <c r="P5927" s="125"/>
      <c r="W5927" s="62"/>
      <c r="X5927" s="62"/>
    </row>
    <row r="5928" spans="1:24" s="57" customFormat="1" x14ac:dyDescent="0.25">
      <c r="A5928" s="75"/>
      <c r="D5928" s="58"/>
      <c r="E5928" s="58"/>
      <c r="F5928" s="58"/>
      <c r="G5928" s="58"/>
      <c r="H5928" s="60"/>
      <c r="I5928" s="60"/>
      <c r="J5928" s="60"/>
      <c r="K5928" s="60"/>
      <c r="M5928" s="61"/>
      <c r="N5928" s="61"/>
      <c r="O5928" s="62"/>
      <c r="P5928" s="125"/>
      <c r="W5928" s="62"/>
      <c r="X5928" s="62"/>
    </row>
    <row r="5929" spans="1:24" s="57" customFormat="1" x14ac:dyDescent="0.25">
      <c r="A5929" s="75"/>
      <c r="D5929" s="58"/>
      <c r="E5929" s="58"/>
      <c r="F5929" s="58"/>
      <c r="G5929" s="58"/>
      <c r="H5929" s="60"/>
      <c r="I5929" s="60"/>
      <c r="J5929" s="60"/>
      <c r="K5929" s="60"/>
      <c r="M5929" s="61"/>
      <c r="N5929" s="61"/>
      <c r="O5929" s="62"/>
      <c r="P5929" s="125"/>
      <c r="W5929" s="62"/>
      <c r="X5929" s="62"/>
    </row>
    <row r="5930" spans="1:24" s="57" customFormat="1" x14ac:dyDescent="0.25">
      <c r="A5930" s="75"/>
      <c r="D5930" s="58"/>
      <c r="E5930" s="58"/>
      <c r="F5930" s="58"/>
      <c r="G5930" s="58"/>
      <c r="H5930" s="60"/>
      <c r="I5930" s="60"/>
      <c r="J5930" s="60"/>
      <c r="K5930" s="60"/>
      <c r="M5930" s="61"/>
      <c r="N5930" s="61"/>
      <c r="O5930" s="62"/>
      <c r="P5930" s="125"/>
      <c r="W5930" s="62"/>
      <c r="X5930" s="62"/>
    </row>
    <row r="5931" spans="1:24" s="57" customFormat="1" x14ac:dyDescent="0.25">
      <c r="A5931" s="75"/>
      <c r="D5931" s="58"/>
      <c r="E5931" s="58"/>
      <c r="F5931" s="58"/>
      <c r="G5931" s="58"/>
      <c r="H5931" s="60"/>
      <c r="I5931" s="60"/>
      <c r="J5931" s="60"/>
      <c r="K5931" s="60"/>
      <c r="M5931" s="61"/>
      <c r="N5931" s="61"/>
      <c r="O5931" s="62"/>
      <c r="P5931" s="125"/>
      <c r="W5931" s="62"/>
      <c r="X5931" s="62"/>
    </row>
    <row r="5932" spans="1:24" s="57" customFormat="1" x14ac:dyDescent="0.25">
      <c r="A5932" s="75"/>
      <c r="D5932" s="58"/>
      <c r="E5932" s="58"/>
      <c r="F5932" s="58"/>
      <c r="G5932" s="58"/>
      <c r="H5932" s="60"/>
      <c r="I5932" s="60"/>
      <c r="J5932" s="60"/>
      <c r="K5932" s="60"/>
      <c r="M5932" s="61"/>
      <c r="N5932" s="61"/>
      <c r="O5932" s="62"/>
      <c r="P5932" s="125"/>
      <c r="W5932" s="62"/>
      <c r="X5932" s="62"/>
    </row>
    <row r="5933" spans="1:24" s="57" customFormat="1" x14ac:dyDescent="0.25">
      <c r="A5933" s="75"/>
      <c r="D5933" s="58"/>
      <c r="E5933" s="58"/>
      <c r="F5933" s="58"/>
      <c r="G5933" s="58"/>
      <c r="H5933" s="60"/>
      <c r="I5933" s="60"/>
      <c r="J5933" s="60"/>
      <c r="K5933" s="60"/>
      <c r="M5933" s="61"/>
      <c r="N5933" s="61"/>
      <c r="O5933" s="62"/>
      <c r="P5933" s="125"/>
      <c r="W5933" s="62"/>
      <c r="X5933" s="62"/>
    </row>
    <row r="5934" spans="1:24" s="57" customFormat="1" x14ac:dyDescent="0.25">
      <c r="A5934" s="75"/>
      <c r="D5934" s="58"/>
      <c r="E5934" s="58"/>
      <c r="F5934" s="58"/>
      <c r="G5934" s="58"/>
      <c r="H5934" s="60"/>
      <c r="I5934" s="60"/>
      <c r="J5934" s="60"/>
      <c r="K5934" s="60"/>
      <c r="M5934" s="61"/>
      <c r="N5934" s="61"/>
      <c r="O5934" s="62"/>
      <c r="P5934" s="125"/>
      <c r="W5934" s="62"/>
      <c r="X5934" s="62"/>
    </row>
    <row r="5935" spans="1:24" s="57" customFormat="1" x14ac:dyDescent="0.25">
      <c r="A5935" s="75"/>
      <c r="D5935" s="58"/>
      <c r="E5935" s="58"/>
      <c r="F5935" s="58"/>
      <c r="G5935" s="58"/>
      <c r="H5935" s="60"/>
      <c r="I5935" s="60"/>
      <c r="J5935" s="60"/>
      <c r="K5935" s="60"/>
      <c r="M5935" s="61"/>
      <c r="N5935" s="61"/>
      <c r="O5935" s="62"/>
      <c r="P5935" s="125"/>
      <c r="W5935" s="62"/>
      <c r="X5935" s="62"/>
    </row>
    <row r="5936" spans="1:24" s="57" customFormat="1" x14ac:dyDescent="0.25">
      <c r="A5936" s="75"/>
      <c r="D5936" s="58"/>
      <c r="E5936" s="58"/>
      <c r="F5936" s="58"/>
      <c r="G5936" s="58"/>
      <c r="H5936" s="60"/>
      <c r="I5936" s="60"/>
      <c r="J5936" s="60"/>
      <c r="K5936" s="60"/>
      <c r="M5936" s="61"/>
      <c r="N5936" s="61"/>
      <c r="O5936" s="62"/>
      <c r="P5936" s="125"/>
      <c r="W5936" s="62"/>
      <c r="X5936" s="62"/>
    </row>
    <row r="5937" spans="1:24" s="57" customFormat="1" x14ac:dyDescent="0.25">
      <c r="A5937" s="75"/>
      <c r="D5937" s="58"/>
      <c r="E5937" s="58"/>
      <c r="F5937" s="58"/>
      <c r="G5937" s="58"/>
      <c r="H5937" s="60"/>
      <c r="I5937" s="60"/>
      <c r="J5937" s="60"/>
      <c r="K5937" s="60"/>
      <c r="M5937" s="61"/>
      <c r="N5937" s="61"/>
      <c r="O5937" s="62"/>
      <c r="P5937" s="125"/>
      <c r="W5937" s="62"/>
      <c r="X5937" s="62"/>
    </row>
    <row r="5938" spans="1:24" s="57" customFormat="1" x14ac:dyDescent="0.25">
      <c r="A5938" s="75"/>
      <c r="D5938" s="58"/>
      <c r="E5938" s="58"/>
      <c r="F5938" s="58"/>
      <c r="G5938" s="58"/>
      <c r="H5938" s="60"/>
      <c r="I5938" s="60"/>
      <c r="J5938" s="60"/>
      <c r="K5938" s="60"/>
      <c r="M5938" s="61"/>
      <c r="N5938" s="61"/>
      <c r="O5938" s="62"/>
      <c r="P5938" s="125"/>
      <c r="W5938" s="62"/>
      <c r="X5938" s="62"/>
    </row>
    <row r="5939" spans="1:24" s="57" customFormat="1" x14ac:dyDescent="0.25">
      <c r="A5939" s="75"/>
      <c r="D5939" s="58"/>
      <c r="E5939" s="58"/>
      <c r="F5939" s="58"/>
      <c r="G5939" s="58"/>
      <c r="H5939" s="60"/>
      <c r="I5939" s="60"/>
      <c r="J5939" s="60"/>
      <c r="K5939" s="60"/>
      <c r="M5939" s="61"/>
      <c r="N5939" s="61"/>
      <c r="O5939" s="62"/>
      <c r="P5939" s="125"/>
      <c r="W5939" s="62"/>
      <c r="X5939" s="62"/>
    </row>
    <row r="5940" spans="1:24" s="57" customFormat="1" x14ac:dyDescent="0.25">
      <c r="A5940" s="75"/>
      <c r="D5940" s="58"/>
      <c r="E5940" s="58"/>
      <c r="F5940" s="58"/>
      <c r="G5940" s="58"/>
      <c r="H5940" s="60"/>
      <c r="I5940" s="60"/>
      <c r="J5940" s="60"/>
      <c r="K5940" s="60"/>
      <c r="M5940" s="61"/>
      <c r="N5940" s="61"/>
      <c r="O5940" s="62"/>
      <c r="P5940" s="125"/>
      <c r="W5940" s="62"/>
      <c r="X5940" s="62"/>
    </row>
    <row r="5941" spans="1:24" s="57" customFormat="1" x14ac:dyDescent="0.25">
      <c r="A5941" s="75"/>
      <c r="D5941" s="58"/>
      <c r="E5941" s="58"/>
      <c r="F5941" s="58"/>
      <c r="G5941" s="58"/>
      <c r="H5941" s="60"/>
      <c r="I5941" s="60"/>
      <c r="J5941" s="60"/>
      <c r="K5941" s="60"/>
      <c r="M5941" s="61"/>
      <c r="N5941" s="61"/>
      <c r="O5941" s="62"/>
      <c r="P5941" s="125"/>
      <c r="W5941" s="62"/>
      <c r="X5941" s="62"/>
    </row>
    <row r="5942" spans="1:24" s="57" customFormat="1" x14ac:dyDescent="0.25">
      <c r="A5942" s="75"/>
      <c r="D5942" s="58"/>
      <c r="E5942" s="58"/>
      <c r="F5942" s="58"/>
      <c r="G5942" s="58"/>
      <c r="H5942" s="60"/>
      <c r="I5942" s="60"/>
      <c r="J5942" s="60"/>
      <c r="K5942" s="60"/>
      <c r="M5942" s="61"/>
      <c r="N5942" s="61"/>
      <c r="O5942" s="62"/>
      <c r="P5942" s="125"/>
      <c r="W5942" s="62"/>
      <c r="X5942" s="62"/>
    </row>
    <row r="5943" spans="1:24" s="57" customFormat="1" x14ac:dyDescent="0.25">
      <c r="A5943" s="75"/>
      <c r="D5943" s="58"/>
      <c r="E5943" s="58"/>
      <c r="F5943" s="58"/>
      <c r="G5943" s="58"/>
      <c r="H5943" s="60"/>
      <c r="I5943" s="60"/>
      <c r="J5943" s="60"/>
      <c r="K5943" s="60"/>
      <c r="M5943" s="61"/>
      <c r="N5943" s="61"/>
      <c r="O5943" s="62"/>
      <c r="P5943" s="125"/>
      <c r="W5943" s="62"/>
      <c r="X5943" s="62"/>
    </row>
    <row r="5944" spans="1:24" s="57" customFormat="1" x14ac:dyDescent="0.25">
      <c r="A5944" s="75"/>
      <c r="D5944" s="58"/>
      <c r="E5944" s="58"/>
      <c r="F5944" s="58"/>
      <c r="G5944" s="58"/>
      <c r="H5944" s="60"/>
      <c r="I5944" s="60"/>
      <c r="J5944" s="60"/>
      <c r="K5944" s="60"/>
      <c r="M5944" s="61"/>
      <c r="N5944" s="61"/>
      <c r="O5944" s="62"/>
      <c r="P5944" s="125"/>
      <c r="W5944" s="62"/>
      <c r="X5944" s="62"/>
    </row>
    <row r="5945" spans="1:24" s="57" customFormat="1" x14ac:dyDescent="0.25">
      <c r="A5945" s="75"/>
      <c r="D5945" s="58"/>
      <c r="E5945" s="58"/>
      <c r="F5945" s="58"/>
      <c r="G5945" s="58"/>
      <c r="H5945" s="60"/>
      <c r="I5945" s="60"/>
      <c r="J5945" s="60"/>
      <c r="K5945" s="60"/>
      <c r="M5945" s="61"/>
      <c r="N5945" s="61"/>
      <c r="O5945" s="62"/>
      <c r="P5945" s="125"/>
      <c r="W5945" s="62"/>
      <c r="X5945" s="62"/>
    </row>
    <row r="5946" spans="1:24" s="57" customFormat="1" x14ac:dyDescent="0.25">
      <c r="A5946" s="75"/>
      <c r="D5946" s="58"/>
      <c r="E5946" s="58"/>
      <c r="F5946" s="58"/>
      <c r="G5946" s="58"/>
      <c r="H5946" s="60"/>
      <c r="I5946" s="60"/>
      <c r="J5946" s="60"/>
      <c r="K5946" s="60"/>
      <c r="M5946" s="61"/>
      <c r="N5946" s="61"/>
      <c r="O5946" s="62"/>
      <c r="P5946" s="125"/>
      <c r="W5946" s="62"/>
      <c r="X5946" s="62"/>
    </row>
    <row r="5947" spans="1:24" s="57" customFormat="1" x14ac:dyDescent="0.25">
      <c r="A5947" s="75"/>
      <c r="D5947" s="58"/>
      <c r="E5947" s="58"/>
      <c r="F5947" s="58"/>
      <c r="G5947" s="58"/>
      <c r="H5947" s="60"/>
      <c r="I5947" s="60"/>
      <c r="J5947" s="60"/>
      <c r="K5947" s="60"/>
      <c r="M5947" s="61"/>
      <c r="N5947" s="61"/>
      <c r="O5947" s="62"/>
      <c r="P5947" s="125"/>
      <c r="W5947" s="62"/>
      <c r="X5947" s="62"/>
    </row>
    <row r="5948" spans="1:24" s="57" customFormat="1" x14ac:dyDescent="0.25">
      <c r="A5948" s="75"/>
      <c r="D5948" s="58"/>
      <c r="E5948" s="58"/>
      <c r="F5948" s="58"/>
      <c r="G5948" s="58"/>
      <c r="H5948" s="60"/>
      <c r="I5948" s="60"/>
      <c r="J5948" s="60"/>
      <c r="K5948" s="60"/>
      <c r="M5948" s="61"/>
      <c r="N5948" s="61"/>
      <c r="O5948" s="62"/>
      <c r="P5948" s="125"/>
      <c r="W5948" s="62"/>
      <c r="X5948" s="62"/>
    </row>
    <row r="5949" spans="1:24" s="57" customFormat="1" x14ac:dyDescent="0.25">
      <c r="A5949" s="75"/>
      <c r="D5949" s="58"/>
      <c r="E5949" s="58"/>
      <c r="F5949" s="58"/>
      <c r="G5949" s="58"/>
      <c r="H5949" s="60"/>
      <c r="I5949" s="60"/>
      <c r="J5949" s="60"/>
      <c r="K5949" s="60"/>
      <c r="M5949" s="61"/>
      <c r="N5949" s="61"/>
      <c r="O5949" s="62"/>
      <c r="P5949" s="125"/>
      <c r="W5949" s="62"/>
      <c r="X5949" s="62"/>
    </row>
    <row r="5950" spans="1:24" s="57" customFormat="1" x14ac:dyDescent="0.25">
      <c r="A5950" s="75"/>
      <c r="D5950" s="58"/>
      <c r="E5950" s="58"/>
      <c r="F5950" s="58"/>
      <c r="G5950" s="58"/>
      <c r="H5950" s="60"/>
      <c r="I5950" s="60"/>
      <c r="J5950" s="60"/>
      <c r="K5950" s="60"/>
      <c r="M5950" s="61"/>
      <c r="N5950" s="61"/>
      <c r="O5950" s="62"/>
      <c r="P5950" s="125"/>
      <c r="W5950" s="62"/>
      <c r="X5950" s="62"/>
    </row>
    <row r="5951" spans="1:24" s="57" customFormat="1" x14ac:dyDescent="0.25">
      <c r="A5951" s="75"/>
      <c r="D5951" s="58"/>
      <c r="E5951" s="58"/>
      <c r="F5951" s="58"/>
      <c r="G5951" s="58"/>
      <c r="H5951" s="60"/>
      <c r="I5951" s="60"/>
      <c r="J5951" s="60"/>
      <c r="K5951" s="60"/>
      <c r="M5951" s="61"/>
      <c r="N5951" s="61"/>
      <c r="O5951" s="62"/>
      <c r="P5951" s="125"/>
      <c r="W5951" s="62"/>
      <c r="X5951" s="62"/>
    </row>
    <row r="5952" spans="1:24" s="57" customFormat="1" x14ac:dyDescent="0.25">
      <c r="A5952" s="75"/>
      <c r="D5952" s="58"/>
      <c r="E5952" s="58"/>
      <c r="F5952" s="58"/>
      <c r="G5952" s="58"/>
      <c r="H5952" s="60"/>
      <c r="I5952" s="60"/>
      <c r="J5952" s="60"/>
      <c r="K5952" s="60"/>
      <c r="M5952" s="61"/>
      <c r="N5952" s="61"/>
      <c r="O5952" s="62"/>
      <c r="P5952" s="125"/>
      <c r="W5952" s="62"/>
      <c r="X5952" s="62"/>
    </row>
    <row r="5953" spans="1:24" s="57" customFormat="1" x14ac:dyDescent="0.25">
      <c r="A5953" s="75"/>
      <c r="D5953" s="58"/>
      <c r="E5953" s="58"/>
      <c r="F5953" s="58"/>
      <c r="G5953" s="58"/>
      <c r="H5953" s="60"/>
      <c r="I5953" s="60"/>
      <c r="J5953" s="60"/>
      <c r="K5953" s="60"/>
      <c r="M5953" s="61"/>
      <c r="N5953" s="61"/>
      <c r="O5953" s="62"/>
      <c r="P5953" s="125"/>
      <c r="W5953" s="62"/>
      <c r="X5953" s="62"/>
    </row>
    <row r="5954" spans="1:24" s="57" customFormat="1" x14ac:dyDescent="0.25">
      <c r="A5954" s="75"/>
      <c r="D5954" s="58"/>
      <c r="E5954" s="58"/>
      <c r="F5954" s="58"/>
      <c r="G5954" s="58"/>
      <c r="H5954" s="60"/>
      <c r="I5954" s="60"/>
      <c r="J5954" s="60"/>
      <c r="K5954" s="60"/>
      <c r="M5954" s="61"/>
      <c r="N5954" s="61"/>
      <c r="O5954" s="62"/>
      <c r="P5954" s="125"/>
      <c r="W5954" s="62"/>
      <c r="X5954" s="62"/>
    </row>
    <row r="5955" spans="1:24" s="57" customFormat="1" x14ac:dyDescent="0.25">
      <c r="A5955" s="75"/>
      <c r="D5955" s="58"/>
      <c r="E5955" s="58"/>
      <c r="F5955" s="58"/>
      <c r="G5955" s="58"/>
      <c r="H5955" s="60"/>
      <c r="I5955" s="60"/>
      <c r="J5955" s="60"/>
      <c r="K5955" s="60"/>
      <c r="M5955" s="61"/>
      <c r="N5955" s="61"/>
      <c r="O5955" s="62"/>
      <c r="P5955" s="125"/>
      <c r="W5955" s="62"/>
      <c r="X5955" s="62"/>
    </row>
    <row r="5956" spans="1:24" s="57" customFormat="1" x14ac:dyDescent="0.25">
      <c r="A5956" s="75"/>
      <c r="D5956" s="58"/>
      <c r="E5956" s="58"/>
      <c r="F5956" s="58"/>
      <c r="G5956" s="58"/>
      <c r="H5956" s="60"/>
      <c r="I5956" s="60"/>
      <c r="J5956" s="60"/>
      <c r="K5956" s="60"/>
      <c r="M5956" s="61"/>
      <c r="N5956" s="61"/>
      <c r="O5956" s="62"/>
      <c r="P5956" s="125"/>
      <c r="W5956" s="62"/>
      <c r="X5956" s="62"/>
    </row>
    <row r="5957" spans="1:24" s="57" customFormat="1" x14ac:dyDescent="0.25">
      <c r="A5957" s="75"/>
      <c r="D5957" s="58"/>
      <c r="E5957" s="58"/>
      <c r="F5957" s="58"/>
      <c r="G5957" s="58"/>
      <c r="H5957" s="60"/>
      <c r="I5957" s="60"/>
      <c r="J5957" s="60"/>
      <c r="K5957" s="60"/>
      <c r="M5957" s="61"/>
      <c r="N5957" s="61"/>
      <c r="O5957" s="62"/>
      <c r="P5957" s="125"/>
      <c r="W5957" s="62"/>
      <c r="X5957" s="62"/>
    </row>
    <row r="5958" spans="1:24" s="57" customFormat="1" x14ac:dyDescent="0.25">
      <c r="A5958" s="75"/>
      <c r="D5958" s="58"/>
      <c r="E5958" s="58"/>
      <c r="F5958" s="58"/>
      <c r="G5958" s="58"/>
      <c r="H5958" s="60"/>
      <c r="I5958" s="60"/>
      <c r="J5958" s="60"/>
      <c r="K5958" s="60"/>
      <c r="M5958" s="61"/>
      <c r="N5958" s="61"/>
      <c r="O5958" s="62"/>
      <c r="P5958" s="125"/>
      <c r="W5958" s="62"/>
      <c r="X5958" s="62"/>
    </row>
    <row r="5959" spans="1:24" s="57" customFormat="1" x14ac:dyDescent="0.25">
      <c r="A5959" s="75"/>
      <c r="D5959" s="58"/>
      <c r="E5959" s="58"/>
      <c r="F5959" s="58"/>
      <c r="G5959" s="58"/>
      <c r="H5959" s="60"/>
      <c r="I5959" s="60"/>
      <c r="J5959" s="60"/>
      <c r="K5959" s="60"/>
      <c r="M5959" s="61"/>
      <c r="N5959" s="61"/>
      <c r="O5959" s="62"/>
      <c r="P5959" s="125"/>
      <c r="W5959" s="62"/>
      <c r="X5959" s="62"/>
    </row>
    <row r="5960" spans="1:24" s="57" customFormat="1" x14ac:dyDescent="0.25">
      <c r="A5960" s="75"/>
      <c r="D5960" s="58"/>
      <c r="E5960" s="58"/>
      <c r="F5960" s="58"/>
      <c r="G5960" s="58"/>
      <c r="H5960" s="60"/>
      <c r="I5960" s="60"/>
      <c r="J5960" s="60"/>
      <c r="K5960" s="60"/>
      <c r="M5960" s="61"/>
      <c r="N5960" s="61"/>
      <c r="O5960" s="62"/>
      <c r="P5960" s="125"/>
      <c r="W5960" s="62"/>
      <c r="X5960" s="62"/>
    </row>
    <row r="5961" spans="1:24" s="57" customFormat="1" x14ac:dyDescent="0.25">
      <c r="A5961" s="75"/>
      <c r="D5961" s="58"/>
      <c r="E5961" s="58"/>
      <c r="F5961" s="58"/>
      <c r="G5961" s="58"/>
      <c r="H5961" s="60"/>
      <c r="I5961" s="60"/>
      <c r="J5961" s="60"/>
      <c r="K5961" s="60"/>
      <c r="M5961" s="61"/>
      <c r="N5961" s="61"/>
      <c r="O5961" s="62"/>
      <c r="P5961" s="125"/>
      <c r="W5961" s="62"/>
      <c r="X5961" s="62"/>
    </row>
    <row r="5962" spans="1:24" s="57" customFormat="1" x14ac:dyDescent="0.25">
      <c r="A5962" s="75"/>
      <c r="D5962" s="58"/>
      <c r="E5962" s="58"/>
      <c r="F5962" s="58"/>
      <c r="G5962" s="58"/>
      <c r="H5962" s="60"/>
      <c r="I5962" s="60"/>
      <c r="J5962" s="60"/>
      <c r="K5962" s="60"/>
      <c r="M5962" s="61"/>
      <c r="N5962" s="61"/>
      <c r="O5962" s="62"/>
      <c r="P5962" s="125"/>
      <c r="W5962" s="62"/>
      <c r="X5962" s="62"/>
    </row>
    <row r="5963" spans="1:24" s="57" customFormat="1" x14ac:dyDescent="0.25">
      <c r="A5963" s="75"/>
      <c r="D5963" s="58"/>
      <c r="E5963" s="58"/>
      <c r="F5963" s="58"/>
      <c r="G5963" s="58"/>
      <c r="H5963" s="60"/>
      <c r="I5963" s="60"/>
      <c r="J5963" s="60"/>
      <c r="K5963" s="60"/>
      <c r="M5963" s="61"/>
      <c r="N5963" s="61"/>
      <c r="O5963" s="62"/>
      <c r="P5963" s="125"/>
      <c r="W5963" s="62"/>
      <c r="X5963" s="62"/>
    </row>
    <row r="5964" spans="1:24" s="57" customFormat="1" x14ac:dyDescent="0.25">
      <c r="A5964" s="75"/>
      <c r="D5964" s="58"/>
      <c r="E5964" s="58"/>
      <c r="F5964" s="58"/>
      <c r="G5964" s="58"/>
      <c r="H5964" s="60"/>
      <c r="I5964" s="60"/>
      <c r="J5964" s="60"/>
      <c r="K5964" s="60"/>
      <c r="M5964" s="61"/>
      <c r="N5964" s="61"/>
      <c r="O5964" s="62"/>
      <c r="P5964" s="125"/>
      <c r="W5964" s="62"/>
      <c r="X5964" s="62"/>
    </row>
    <row r="5965" spans="1:24" s="57" customFormat="1" x14ac:dyDescent="0.25">
      <c r="A5965" s="75"/>
      <c r="D5965" s="58"/>
      <c r="E5965" s="58"/>
      <c r="F5965" s="58"/>
      <c r="G5965" s="58"/>
      <c r="H5965" s="60"/>
      <c r="I5965" s="60"/>
      <c r="J5965" s="60"/>
      <c r="K5965" s="60"/>
      <c r="M5965" s="61"/>
      <c r="N5965" s="61"/>
      <c r="O5965" s="62"/>
      <c r="P5965" s="125"/>
      <c r="W5965" s="62"/>
      <c r="X5965" s="62"/>
    </row>
    <row r="5966" spans="1:24" s="57" customFormat="1" x14ac:dyDescent="0.25">
      <c r="A5966" s="75"/>
      <c r="D5966" s="58"/>
      <c r="E5966" s="58"/>
      <c r="F5966" s="58"/>
      <c r="G5966" s="58"/>
      <c r="H5966" s="60"/>
      <c r="I5966" s="60"/>
      <c r="J5966" s="60"/>
      <c r="K5966" s="60"/>
      <c r="M5966" s="61"/>
      <c r="N5966" s="61"/>
      <c r="O5966" s="62"/>
      <c r="P5966" s="125"/>
      <c r="W5966" s="62"/>
      <c r="X5966" s="62"/>
    </row>
    <row r="5967" spans="1:24" s="57" customFormat="1" x14ac:dyDescent="0.25">
      <c r="A5967" s="75"/>
      <c r="D5967" s="58"/>
      <c r="E5967" s="58"/>
      <c r="F5967" s="58"/>
      <c r="G5967" s="58"/>
      <c r="H5967" s="60"/>
      <c r="I5967" s="60"/>
      <c r="J5967" s="60"/>
      <c r="K5967" s="60"/>
      <c r="M5967" s="61"/>
      <c r="N5967" s="61"/>
      <c r="O5967" s="62"/>
      <c r="P5967" s="125"/>
      <c r="W5967" s="62"/>
      <c r="X5967" s="62"/>
    </row>
    <row r="5968" spans="1:24" s="57" customFormat="1" x14ac:dyDescent="0.25">
      <c r="A5968" s="75"/>
      <c r="D5968" s="58"/>
      <c r="E5968" s="58"/>
      <c r="F5968" s="58"/>
      <c r="G5968" s="58"/>
      <c r="H5968" s="60"/>
      <c r="I5968" s="60"/>
      <c r="J5968" s="60"/>
      <c r="K5968" s="60"/>
      <c r="M5968" s="61"/>
      <c r="N5968" s="61"/>
      <c r="O5968" s="62"/>
      <c r="P5968" s="125"/>
      <c r="W5968" s="62"/>
      <c r="X5968" s="62"/>
    </row>
    <row r="5969" spans="1:24" s="57" customFormat="1" x14ac:dyDescent="0.25">
      <c r="A5969" s="75"/>
      <c r="D5969" s="58"/>
      <c r="E5969" s="58"/>
      <c r="F5969" s="58"/>
      <c r="G5969" s="58"/>
      <c r="H5969" s="60"/>
      <c r="I5969" s="60"/>
      <c r="J5969" s="60"/>
      <c r="K5969" s="60"/>
      <c r="M5969" s="61"/>
      <c r="N5969" s="61"/>
      <c r="O5969" s="62"/>
      <c r="P5969" s="125"/>
      <c r="W5969" s="62"/>
      <c r="X5969" s="62"/>
    </row>
    <row r="5970" spans="1:24" s="57" customFormat="1" x14ac:dyDescent="0.25">
      <c r="A5970" s="75"/>
      <c r="D5970" s="58"/>
      <c r="E5970" s="58"/>
      <c r="F5970" s="58"/>
      <c r="G5970" s="58"/>
      <c r="H5970" s="60"/>
      <c r="I5970" s="60"/>
      <c r="J5970" s="60"/>
      <c r="K5970" s="60"/>
      <c r="M5970" s="61"/>
      <c r="N5970" s="61"/>
      <c r="O5970" s="62"/>
      <c r="P5970" s="125"/>
      <c r="W5970" s="62"/>
      <c r="X5970" s="62"/>
    </row>
    <row r="5971" spans="1:24" s="57" customFormat="1" x14ac:dyDescent="0.25">
      <c r="A5971" s="75"/>
      <c r="D5971" s="58"/>
      <c r="E5971" s="58"/>
      <c r="F5971" s="58"/>
      <c r="G5971" s="58"/>
      <c r="H5971" s="60"/>
      <c r="I5971" s="60"/>
      <c r="J5971" s="60"/>
      <c r="K5971" s="60"/>
      <c r="M5971" s="61"/>
      <c r="N5971" s="61"/>
      <c r="O5971" s="62"/>
      <c r="P5971" s="125"/>
      <c r="W5971" s="62"/>
      <c r="X5971" s="62"/>
    </row>
    <row r="5972" spans="1:24" s="57" customFormat="1" x14ac:dyDescent="0.25">
      <c r="A5972" s="75"/>
      <c r="D5972" s="58"/>
      <c r="E5972" s="58"/>
      <c r="F5972" s="58"/>
      <c r="G5972" s="58"/>
      <c r="H5972" s="60"/>
      <c r="I5972" s="60"/>
      <c r="J5972" s="60"/>
      <c r="K5972" s="60"/>
      <c r="M5972" s="61"/>
      <c r="N5972" s="61"/>
      <c r="O5972" s="62"/>
      <c r="P5972" s="125"/>
      <c r="W5972" s="62"/>
      <c r="X5972" s="62"/>
    </row>
    <row r="5973" spans="1:24" s="57" customFormat="1" x14ac:dyDescent="0.25">
      <c r="A5973" s="75"/>
      <c r="D5973" s="58"/>
      <c r="E5973" s="58"/>
      <c r="F5973" s="58"/>
      <c r="G5973" s="58"/>
      <c r="H5973" s="60"/>
      <c r="I5973" s="60"/>
      <c r="J5973" s="60"/>
      <c r="K5973" s="60"/>
      <c r="M5973" s="61"/>
      <c r="N5973" s="61"/>
      <c r="O5973" s="62"/>
      <c r="P5973" s="125"/>
      <c r="W5973" s="62"/>
      <c r="X5973" s="62"/>
    </row>
    <row r="5974" spans="1:24" s="57" customFormat="1" x14ac:dyDescent="0.25">
      <c r="A5974" s="75"/>
      <c r="D5974" s="58"/>
      <c r="E5974" s="58"/>
      <c r="F5974" s="58"/>
      <c r="G5974" s="58"/>
      <c r="H5974" s="60"/>
      <c r="I5974" s="60"/>
      <c r="J5974" s="60"/>
      <c r="K5974" s="60"/>
      <c r="M5974" s="61"/>
      <c r="N5974" s="61"/>
      <c r="O5974" s="62"/>
      <c r="P5974" s="125"/>
      <c r="W5974" s="62"/>
      <c r="X5974" s="62"/>
    </row>
    <row r="5975" spans="1:24" s="57" customFormat="1" x14ac:dyDescent="0.25">
      <c r="A5975" s="75"/>
      <c r="D5975" s="58"/>
      <c r="E5975" s="58"/>
      <c r="F5975" s="58"/>
      <c r="G5975" s="58"/>
      <c r="H5975" s="60"/>
      <c r="I5975" s="60"/>
      <c r="J5975" s="60"/>
      <c r="K5975" s="60"/>
      <c r="M5975" s="61"/>
      <c r="N5975" s="61"/>
      <c r="O5975" s="62"/>
      <c r="P5975" s="125"/>
      <c r="W5975" s="62"/>
      <c r="X5975" s="62"/>
    </row>
    <row r="5976" spans="1:24" s="57" customFormat="1" x14ac:dyDescent="0.25">
      <c r="A5976" s="75"/>
      <c r="D5976" s="58"/>
      <c r="E5976" s="58"/>
      <c r="F5976" s="58"/>
      <c r="G5976" s="58"/>
      <c r="H5976" s="60"/>
      <c r="I5976" s="60"/>
      <c r="J5976" s="60"/>
      <c r="K5976" s="60"/>
      <c r="M5976" s="61"/>
      <c r="N5976" s="61"/>
      <c r="O5976" s="62"/>
      <c r="P5976" s="125"/>
      <c r="W5976" s="62"/>
      <c r="X5976" s="62"/>
    </row>
    <row r="5977" spans="1:24" s="57" customFormat="1" x14ac:dyDescent="0.25">
      <c r="A5977" s="75"/>
      <c r="D5977" s="58"/>
      <c r="E5977" s="58"/>
      <c r="F5977" s="58"/>
      <c r="G5977" s="58"/>
      <c r="H5977" s="60"/>
      <c r="I5977" s="60"/>
      <c r="J5977" s="60"/>
      <c r="K5977" s="60"/>
      <c r="M5977" s="61"/>
      <c r="N5977" s="61"/>
      <c r="O5977" s="62"/>
      <c r="P5977" s="125"/>
      <c r="W5977" s="62"/>
      <c r="X5977" s="62"/>
    </row>
    <row r="5978" spans="1:24" s="57" customFormat="1" x14ac:dyDescent="0.25">
      <c r="A5978" s="75"/>
      <c r="D5978" s="58"/>
      <c r="E5978" s="58"/>
      <c r="F5978" s="58"/>
      <c r="G5978" s="58"/>
      <c r="H5978" s="60"/>
      <c r="I5978" s="60"/>
      <c r="J5978" s="60"/>
      <c r="K5978" s="60"/>
      <c r="M5978" s="61"/>
      <c r="N5978" s="61"/>
      <c r="O5978" s="62"/>
      <c r="P5978" s="125"/>
      <c r="W5978" s="62"/>
      <c r="X5978" s="62"/>
    </row>
    <row r="5979" spans="1:24" s="57" customFormat="1" x14ac:dyDescent="0.25">
      <c r="A5979" s="75"/>
      <c r="D5979" s="58"/>
      <c r="E5979" s="58"/>
      <c r="F5979" s="58"/>
      <c r="G5979" s="58"/>
      <c r="H5979" s="60"/>
      <c r="I5979" s="60"/>
      <c r="J5979" s="60"/>
      <c r="K5979" s="60"/>
      <c r="M5979" s="61"/>
      <c r="N5979" s="61"/>
      <c r="O5979" s="62"/>
      <c r="P5979" s="125"/>
      <c r="W5979" s="62"/>
      <c r="X5979" s="62"/>
    </row>
    <row r="5980" spans="1:24" s="57" customFormat="1" x14ac:dyDescent="0.25">
      <c r="A5980" s="75"/>
      <c r="D5980" s="58"/>
      <c r="E5980" s="58"/>
      <c r="F5980" s="58"/>
      <c r="G5980" s="58"/>
      <c r="H5980" s="60"/>
      <c r="I5980" s="60"/>
      <c r="J5980" s="60"/>
      <c r="K5980" s="60"/>
      <c r="M5980" s="61"/>
      <c r="N5980" s="61"/>
      <c r="O5980" s="62"/>
      <c r="P5980" s="125"/>
      <c r="W5980" s="62"/>
      <c r="X5980" s="62"/>
    </row>
    <row r="5981" spans="1:24" s="57" customFormat="1" x14ac:dyDescent="0.25">
      <c r="A5981" s="75"/>
      <c r="D5981" s="58"/>
      <c r="E5981" s="58"/>
      <c r="F5981" s="58"/>
      <c r="G5981" s="58"/>
      <c r="H5981" s="60"/>
      <c r="I5981" s="60"/>
      <c r="J5981" s="60"/>
      <c r="K5981" s="60"/>
      <c r="M5981" s="61"/>
      <c r="N5981" s="61"/>
      <c r="O5981" s="62"/>
      <c r="P5981" s="125"/>
      <c r="W5981" s="62"/>
      <c r="X5981" s="62"/>
    </row>
    <row r="5982" spans="1:24" s="57" customFormat="1" x14ac:dyDescent="0.25">
      <c r="A5982" s="75"/>
      <c r="D5982" s="58"/>
      <c r="E5982" s="58"/>
      <c r="F5982" s="58"/>
      <c r="G5982" s="58"/>
      <c r="H5982" s="60"/>
      <c r="I5982" s="60"/>
      <c r="J5982" s="60"/>
      <c r="K5982" s="60"/>
      <c r="M5982" s="61"/>
      <c r="N5982" s="61"/>
      <c r="O5982" s="62"/>
      <c r="P5982" s="125"/>
      <c r="W5982" s="62"/>
      <c r="X5982" s="62"/>
    </row>
    <row r="5983" spans="1:24" s="57" customFormat="1" x14ac:dyDescent="0.25">
      <c r="A5983" s="75"/>
      <c r="D5983" s="58"/>
      <c r="E5983" s="58"/>
      <c r="F5983" s="58"/>
      <c r="G5983" s="58"/>
      <c r="H5983" s="60"/>
      <c r="I5983" s="60"/>
      <c r="J5983" s="60"/>
      <c r="K5983" s="60"/>
      <c r="M5983" s="61"/>
      <c r="N5983" s="61"/>
      <c r="O5983" s="62"/>
      <c r="P5983" s="125"/>
      <c r="W5983" s="62"/>
      <c r="X5983" s="62"/>
    </row>
    <row r="5984" spans="1:24" s="57" customFormat="1" x14ac:dyDescent="0.25">
      <c r="A5984" s="75"/>
      <c r="D5984" s="58"/>
      <c r="E5984" s="58"/>
      <c r="F5984" s="58"/>
      <c r="G5984" s="58"/>
      <c r="H5984" s="60"/>
      <c r="I5984" s="60"/>
      <c r="J5984" s="60"/>
      <c r="K5984" s="60"/>
      <c r="M5984" s="61"/>
      <c r="N5984" s="61"/>
      <c r="O5984" s="62"/>
      <c r="P5984" s="125"/>
      <c r="W5984" s="62"/>
      <c r="X5984" s="62"/>
    </row>
    <row r="5985" spans="1:24" s="57" customFormat="1" x14ac:dyDescent="0.25">
      <c r="A5985" s="75"/>
      <c r="D5985" s="58"/>
      <c r="E5985" s="58"/>
      <c r="F5985" s="58"/>
      <c r="G5985" s="58"/>
      <c r="H5985" s="60"/>
      <c r="I5985" s="60"/>
      <c r="J5985" s="60"/>
      <c r="K5985" s="60"/>
      <c r="M5985" s="61"/>
      <c r="N5985" s="61"/>
      <c r="O5985" s="62"/>
      <c r="P5985" s="125"/>
      <c r="W5985" s="62"/>
      <c r="X5985" s="62"/>
    </row>
    <row r="5986" spans="1:24" s="57" customFormat="1" x14ac:dyDescent="0.25">
      <c r="A5986" s="75"/>
      <c r="D5986" s="58"/>
      <c r="E5986" s="58"/>
      <c r="F5986" s="58"/>
      <c r="G5986" s="58"/>
      <c r="H5986" s="60"/>
      <c r="I5986" s="60"/>
      <c r="J5986" s="60"/>
      <c r="K5986" s="60"/>
      <c r="M5986" s="61"/>
      <c r="N5986" s="61"/>
      <c r="O5986" s="62"/>
      <c r="P5986" s="125"/>
      <c r="W5986" s="62"/>
      <c r="X5986" s="62"/>
    </row>
    <row r="5987" spans="1:24" s="57" customFormat="1" x14ac:dyDescent="0.25">
      <c r="A5987" s="75"/>
      <c r="D5987" s="58"/>
      <c r="E5987" s="58"/>
      <c r="F5987" s="58"/>
      <c r="G5987" s="58"/>
      <c r="H5987" s="60"/>
      <c r="I5987" s="60"/>
      <c r="J5987" s="60"/>
      <c r="K5987" s="60"/>
      <c r="M5987" s="61"/>
      <c r="N5987" s="61"/>
      <c r="O5987" s="62"/>
      <c r="P5987" s="125"/>
      <c r="W5987" s="62"/>
      <c r="X5987" s="62"/>
    </row>
    <row r="5988" spans="1:24" s="57" customFormat="1" x14ac:dyDescent="0.25">
      <c r="A5988" s="75"/>
      <c r="D5988" s="58"/>
      <c r="E5988" s="58"/>
      <c r="F5988" s="58"/>
      <c r="G5988" s="58"/>
      <c r="H5988" s="60"/>
      <c r="I5988" s="60"/>
      <c r="J5988" s="60"/>
      <c r="K5988" s="60"/>
      <c r="M5988" s="61"/>
      <c r="N5988" s="61"/>
      <c r="O5988" s="62"/>
      <c r="P5988" s="125"/>
      <c r="W5988" s="62"/>
      <c r="X5988" s="62"/>
    </row>
    <row r="5989" spans="1:24" s="57" customFormat="1" x14ac:dyDescent="0.25">
      <c r="A5989" s="75"/>
      <c r="D5989" s="58"/>
      <c r="E5989" s="58"/>
      <c r="F5989" s="58"/>
      <c r="G5989" s="58"/>
      <c r="H5989" s="60"/>
      <c r="I5989" s="60"/>
      <c r="J5989" s="60"/>
      <c r="K5989" s="60"/>
      <c r="M5989" s="61"/>
      <c r="N5989" s="61"/>
      <c r="O5989" s="62"/>
      <c r="P5989" s="125"/>
      <c r="W5989" s="62"/>
      <c r="X5989" s="62"/>
    </row>
    <row r="5990" spans="1:24" s="57" customFormat="1" x14ac:dyDescent="0.25">
      <c r="A5990" s="75"/>
      <c r="D5990" s="58"/>
      <c r="E5990" s="58"/>
      <c r="F5990" s="58"/>
      <c r="G5990" s="58"/>
      <c r="H5990" s="60"/>
      <c r="I5990" s="60"/>
      <c r="J5990" s="60"/>
      <c r="K5990" s="60"/>
      <c r="M5990" s="61"/>
      <c r="N5990" s="61"/>
      <c r="O5990" s="62"/>
      <c r="P5990" s="125"/>
      <c r="W5990" s="62"/>
      <c r="X5990" s="62"/>
    </row>
    <row r="5991" spans="1:24" s="57" customFormat="1" x14ac:dyDescent="0.25">
      <c r="A5991" s="75"/>
      <c r="D5991" s="58"/>
      <c r="E5991" s="58"/>
      <c r="F5991" s="58"/>
      <c r="G5991" s="58"/>
      <c r="H5991" s="60"/>
      <c r="I5991" s="60"/>
      <c r="J5991" s="60"/>
      <c r="K5991" s="60"/>
      <c r="M5991" s="61"/>
      <c r="N5991" s="61"/>
      <c r="O5991" s="62"/>
      <c r="P5991" s="125"/>
      <c r="W5991" s="62"/>
      <c r="X5991" s="62"/>
    </row>
    <row r="5992" spans="1:24" s="57" customFormat="1" x14ac:dyDescent="0.25">
      <c r="A5992" s="75"/>
      <c r="D5992" s="58"/>
      <c r="E5992" s="58"/>
      <c r="F5992" s="58"/>
      <c r="G5992" s="58"/>
      <c r="H5992" s="60"/>
      <c r="I5992" s="60"/>
      <c r="J5992" s="60"/>
      <c r="K5992" s="60"/>
      <c r="M5992" s="61"/>
      <c r="N5992" s="61"/>
      <c r="O5992" s="62"/>
      <c r="P5992" s="125"/>
      <c r="W5992" s="62"/>
      <c r="X5992" s="62"/>
    </row>
    <row r="5993" spans="1:24" s="57" customFormat="1" x14ac:dyDescent="0.25">
      <c r="A5993" s="75"/>
      <c r="D5993" s="58"/>
      <c r="E5993" s="58"/>
      <c r="F5993" s="58"/>
      <c r="G5993" s="58"/>
      <c r="H5993" s="60"/>
      <c r="I5993" s="60"/>
      <c r="J5993" s="60"/>
      <c r="K5993" s="60"/>
      <c r="M5993" s="61"/>
      <c r="N5993" s="61"/>
      <c r="O5993" s="62"/>
      <c r="P5993" s="125"/>
      <c r="W5993" s="62"/>
      <c r="X5993" s="62"/>
    </row>
    <row r="5994" spans="1:24" s="57" customFormat="1" x14ac:dyDescent="0.25">
      <c r="A5994" s="75"/>
      <c r="D5994" s="58"/>
      <c r="E5994" s="58"/>
      <c r="F5994" s="58"/>
      <c r="G5994" s="58"/>
      <c r="H5994" s="60"/>
      <c r="I5994" s="60"/>
      <c r="J5994" s="60"/>
      <c r="K5994" s="60"/>
      <c r="M5994" s="61"/>
      <c r="N5994" s="61"/>
      <c r="O5994" s="62"/>
      <c r="P5994" s="125"/>
      <c r="W5994" s="62"/>
      <c r="X5994" s="62"/>
    </row>
    <row r="5995" spans="1:24" s="57" customFormat="1" x14ac:dyDescent="0.25">
      <c r="A5995" s="75"/>
      <c r="D5995" s="58"/>
      <c r="E5995" s="58"/>
      <c r="F5995" s="58"/>
      <c r="G5995" s="58"/>
      <c r="H5995" s="60"/>
      <c r="I5995" s="60"/>
      <c r="J5995" s="60"/>
      <c r="K5995" s="60"/>
      <c r="M5995" s="61"/>
      <c r="N5995" s="61"/>
      <c r="O5995" s="62"/>
      <c r="P5995" s="125"/>
      <c r="W5995" s="62"/>
      <c r="X5995" s="62"/>
    </row>
    <row r="5996" spans="1:24" s="57" customFormat="1" x14ac:dyDescent="0.25">
      <c r="A5996" s="75"/>
      <c r="D5996" s="58"/>
      <c r="E5996" s="58"/>
      <c r="F5996" s="58"/>
      <c r="G5996" s="58"/>
      <c r="H5996" s="60"/>
      <c r="I5996" s="60"/>
      <c r="J5996" s="60"/>
      <c r="K5996" s="60"/>
      <c r="M5996" s="61"/>
      <c r="N5996" s="61"/>
      <c r="O5996" s="62"/>
      <c r="P5996" s="125"/>
      <c r="W5996" s="62"/>
      <c r="X5996" s="62"/>
    </row>
    <row r="5997" spans="1:24" s="57" customFormat="1" x14ac:dyDescent="0.25">
      <c r="A5997" s="75"/>
      <c r="D5997" s="58"/>
      <c r="E5997" s="58"/>
      <c r="F5997" s="58"/>
      <c r="G5997" s="58"/>
      <c r="H5997" s="60"/>
      <c r="I5997" s="60"/>
      <c r="J5997" s="60"/>
      <c r="K5997" s="60"/>
      <c r="M5997" s="61"/>
      <c r="N5997" s="61"/>
      <c r="O5997" s="62"/>
      <c r="P5997" s="125"/>
      <c r="W5997" s="62"/>
      <c r="X5997" s="62"/>
    </row>
    <row r="5998" spans="1:24" s="57" customFormat="1" x14ac:dyDescent="0.25">
      <c r="A5998" s="75"/>
      <c r="D5998" s="58"/>
      <c r="E5998" s="58"/>
      <c r="F5998" s="58"/>
      <c r="G5998" s="58"/>
      <c r="H5998" s="60"/>
      <c r="I5998" s="60"/>
      <c r="J5998" s="60"/>
      <c r="K5998" s="60"/>
      <c r="M5998" s="61"/>
      <c r="N5998" s="61"/>
      <c r="O5998" s="62"/>
      <c r="P5998" s="125"/>
      <c r="W5998" s="62"/>
      <c r="X5998" s="62"/>
    </row>
    <row r="5999" spans="1:24" s="57" customFormat="1" x14ac:dyDescent="0.25">
      <c r="A5999" s="75"/>
      <c r="D5999" s="58"/>
      <c r="E5999" s="58"/>
      <c r="F5999" s="58"/>
      <c r="G5999" s="58"/>
      <c r="H5999" s="60"/>
      <c r="I5999" s="60"/>
      <c r="J5999" s="60"/>
      <c r="K5999" s="60"/>
      <c r="M5999" s="61"/>
      <c r="N5999" s="61"/>
      <c r="O5999" s="62"/>
      <c r="P5999" s="125"/>
      <c r="W5999" s="62"/>
      <c r="X5999" s="62"/>
    </row>
    <row r="6000" spans="1:24" s="57" customFormat="1" x14ac:dyDescent="0.25">
      <c r="A6000" s="75"/>
      <c r="D6000" s="58"/>
      <c r="E6000" s="58"/>
      <c r="F6000" s="58"/>
      <c r="G6000" s="58"/>
      <c r="H6000" s="60"/>
      <c r="I6000" s="60"/>
      <c r="J6000" s="60"/>
      <c r="K6000" s="60"/>
      <c r="M6000" s="61"/>
      <c r="N6000" s="61"/>
      <c r="O6000" s="62"/>
      <c r="P6000" s="125"/>
      <c r="W6000" s="62"/>
      <c r="X6000" s="62"/>
    </row>
    <row r="6001" spans="1:24" s="57" customFormat="1" x14ac:dyDescent="0.25">
      <c r="A6001" s="75"/>
      <c r="D6001" s="58"/>
      <c r="E6001" s="58"/>
      <c r="F6001" s="58"/>
      <c r="G6001" s="58"/>
      <c r="H6001" s="60"/>
      <c r="I6001" s="60"/>
      <c r="J6001" s="60"/>
      <c r="K6001" s="60"/>
      <c r="M6001" s="61"/>
      <c r="N6001" s="61"/>
      <c r="O6001" s="62"/>
      <c r="P6001" s="125"/>
      <c r="W6001" s="62"/>
      <c r="X6001" s="62"/>
    </row>
    <row r="6002" spans="1:24" s="57" customFormat="1" x14ac:dyDescent="0.25">
      <c r="A6002" s="75"/>
      <c r="D6002" s="58"/>
      <c r="E6002" s="58"/>
      <c r="F6002" s="58"/>
      <c r="G6002" s="58"/>
      <c r="H6002" s="60"/>
      <c r="I6002" s="60"/>
      <c r="J6002" s="60"/>
      <c r="K6002" s="60"/>
      <c r="M6002" s="61"/>
      <c r="N6002" s="61"/>
      <c r="O6002" s="62"/>
      <c r="P6002" s="125"/>
      <c r="W6002" s="62"/>
      <c r="X6002" s="62"/>
    </row>
    <row r="6003" spans="1:24" s="57" customFormat="1" x14ac:dyDescent="0.25">
      <c r="A6003" s="75"/>
      <c r="D6003" s="58"/>
      <c r="E6003" s="58"/>
      <c r="F6003" s="58"/>
      <c r="G6003" s="58"/>
      <c r="H6003" s="60"/>
      <c r="I6003" s="60"/>
      <c r="J6003" s="60"/>
      <c r="K6003" s="60"/>
      <c r="M6003" s="61"/>
      <c r="N6003" s="61"/>
      <c r="O6003" s="62"/>
      <c r="P6003" s="125"/>
      <c r="W6003" s="62"/>
      <c r="X6003" s="62"/>
    </row>
    <row r="6004" spans="1:24" s="57" customFormat="1" x14ac:dyDescent="0.25">
      <c r="A6004" s="75"/>
      <c r="D6004" s="58"/>
      <c r="E6004" s="58"/>
      <c r="F6004" s="58"/>
      <c r="G6004" s="58"/>
      <c r="H6004" s="60"/>
      <c r="I6004" s="60"/>
      <c r="J6004" s="60"/>
      <c r="K6004" s="60"/>
      <c r="M6004" s="61"/>
      <c r="N6004" s="61"/>
      <c r="O6004" s="62"/>
      <c r="P6004" s="125"/>
      <c r="W6004" s="62"/>
      <c r="X6004" s="62"/>
    </row>
    <row r="6005" spans="1:24" s="57" customFormat="1" x14ac:dyDescent="0.25">
      <c r="A6005" s="75"/>
      <c r="D6005" s="58"/>
      <c r="E6005" s="58"/>
      <c r="F6005" s="58"/>
      <c r="G6005" s="58"/>
      <c r="H6005" s="60"/>
      <c r="I6005" s="60"/>
      <c r="J6005" s="60"/>
      <c r="K6005" s="60"/>
      <c r="M6005" s="61"/>
      <c r="N6005" s="61"/>
      <c r="O6005" s="62"/>
      <c r="P6005" s="125"/>
      <c r="W6005" s="62"/>
      <c r="X6005" s="62"/>
    </row>
    <row r="6006" spans="1:24" s="57" customFormat="1" x14ac:dyDescent="0.25">
      <c r="A6006" s="75"/>
      <c r="D6006" s="58"/>
      <c r="E6006" s="58"/>
      <c r="F6006" s="58"/>
      <c r="G6006" s="58"/>
      <c r="H6006" s="60"/>
      <c r="I6006" s="60"/>
      <c r="J6006" s="60"/>
      <c r="K6006" s="60"/>
      <c r="M6006" s="61"/>
      <c r="N6006" s="61"/>
      <c r="O6006" s="62"/>
      <c r="P6006" s="125"/>
      <c r="W6006" s="62"/>
      <c r="X6006" s="62"/>
    </row>
    <row r="6007" spans="1:24" s="57" customFormat="1" x14ac:dyDescent="0.25">
      <c r="A6007" s="75"/>
      <c r="D6007" s="58"/>
      <c r="E6007" s="58"/>
      <c r="F6007" s="58"/>
      <c r="G6007" s="58"/>
      <c r="H6007" s="60"/>
      <c r="I6007" s="60"/>
      <c r="J6007" s="60"/>
      <c r="K6007" s="60"/>
      <c r="M6007" s="61"/>
      <c r="N6007" s="61"/>
      <c r="O6007" s="62"/>
      <c r="P6007" s="125"/>
      <c r="W6007" s="62"/>
      <c r="X6007" s="62"/>
    </row>
    <row r="6008" spans="1:24" s="57" customFormat="1" x14ac:dyDescent="0.25">
      <c r="A6008" s="75"/>
      <c r="D6008" s="58"/>
      <c r="E6008" s="58"/>
      <c r="F6008" s="58"/>
      <c r="G6008" s="58"/>
      <c r="H6008" s="60"/>
      <c r="I6008" s="60"/>
      <c r="J6008" s="60"/>
      <c r="K6008" s="60"/>
      <c r="M6008" s="61"/>
      <c r="N6008" s="61"/>
      <c r="O6008" s="62"/>
      <c r="P6008" s="125"/>
      <c r="W6008" s="62"/>
      <c r="X6008" s="62"/>
    </row>
    <row r="6009" spans="1:24" s="57" customFormat="1" x14ac:dyDescent="0.25">
      <c r="A6009" s="75"/>
      <c r="D6009" s="58"/>
      <c r="E6009" s="58"/>
      <c r="F6009" s="58"/>
      <c r="G6009" s="58"/>
      <c r="H6009" s="60"/>
      <c r="I6009" s="60"/>
      <c r="J6009" s="60"/>
      <c r="K6009" s="60"/>
      <c r="M6009" s="61"/>
      <c r="N6009" s="61"/>
      <c r="O6009" s="62"/>
      <c r="P6009" s="125"/>
      <c r="W6009" s="62"/>
      <c r="X6009" s="62"/>
    </row>
    <row r="6010" spans="1:24" s="57" customFormat="1" x14ac:dyDescent="0.25">
      <c r="A6010" s="75"/>
      <c r="D6010" s="58"/>
      <c r="E6010" s="58"/>
      <c r="F6010" s="58"/>
      <c r="G6010" s="58"/>
      <c r="H6010" s="60"/>
      <c r="I6010" s="60"/>
      <c r="J6010" s="60"/>
      <c r="K6010" s="60"/>
      <c r="M6010" s="61"/>
      <c r="N6010" s="61"/>
      <c r="O6010" s="62"/>
      <c r="P6010" s="125"/>
      <c r="W6010" s="62"/>
      <c r="X6010" s="62"/>
    </row>
    <row r="6011" spans="1:24" s="57" customFormat="1" x14ac:dyDescent="0.25">
      <c r="A6011" s="75"/>
      <c r="D6011" s="58"/>
      <c r="E6011" s="58"/>
      <c r="F6011" s="58"/>
      <c r="G6011" s="58"/>
      <c r="H6011" s="60"/>
      <c r="I6011" s="60"/>
      <c r="J6011" s="60"/>
      <c r="K6011" s="60"/>
      <c r="M6011" s="61"/>
      <c r="N6011" s="61"/>
      <c r="O6011" s="62"/>
      <c r="P6011" s="125"/>
      <c r="W6011" s="62"/>
      <c r="X6011" s="62"/>
    </row>
    <row r="6012" spans="1:24" s="57" customFormat="1" x14ac:dyDescent="0.25">
      <c r="A6012" s="75"/>
      <c r="D6012" s="58"/>
      <c r="E6012" s="58"/>
      <c r="F6012" s="58"/>
      <c r="G6012" s="58"/>
      <c r="H6012" s="60"/>
      <c r="I6012" s="60"/>
      <c r="J6012" s="60"/>
      <c r="K6012" s="60"/>
      <c r="M6012" s="61"/>
      <c r="N6012" s="61"/>
      <c r="O6012" s="62"/>
      <c r="P6012" s="125"/>
      <c r="W6012" s="62"/>
      <c r="X6012" s="62"/>
    </row>
    <row r="6013" spans="1:24" s="57" customFormat="1" x14ac:dyDescent="0.25">
      <c r="A6013" s="75"/>
      <c r="D6013" s="58"/>
      <c r="E6013" s="58"/>
      <c r="F6013" s="58"/>
      <c r="G6013" s="58"/>
      <c r="H6013" s="60"/>
      <c r="I6013" s="60"/>
      <c r="J6013" s="60"/>
      <c r="K6013" s="60"/>
      <c r="M6013" s="61"/>
      <c r="N6013" s="61"/>
      <c r="O6013" s="62"/>
      <c r="P6013" s="125"/>
      <c r="W6013" s="62"/>
      <c r="X6013" s="62"/>
    </row>
    <row r="6014" spans="1:24" s="57" customFormat="1" x14ac:dyDescent="0.25">
      <c r="A6014" s="75"/>
      <c r="D6014" s="58"/>
      <c r="E6014" s="58"/>
      <c r="F6014" s="58"/>
      <c r="G6014" s="58"/>
      <c r="H6014" s="60"/>
      <c r="I6014" s="60"/>
      <c r="J6014" s="60"/>
      <c r="K6014" s="60"/>
      <c r="M6014" s="61"/>
      <c r="N6014" s="61"/>
      <c r="O6014" s="62"/>
      <c r="P6014" s="125"/>
      <c r="W6014" s="62"/>
      <c r="X6014" s="62"/>
    </row>
    <row r="6015" spans="1:24" s="57" customFormat="1" x14ac:dyDescent="0.25">
      <c r="A6015" s="75"/>
      <c r="D6015" s="58"/>
      <c r="E6015" s="58"/>
      <c r="F6015" s="58"/>
      <c r="G6015" s="58"/>
      <c r="H6015" s="60"/>
      <c r="I6015" s="60"/>
      <c r="J6015" s="60"/>
      <c r="K6015" s="60"/>
      <c r="M6015" s="61"/>
      <c r="N6015" s="61"/>
      <c r="O6015" s="62"/>
      <c r="P6015" s="125"/>
      <c r="W6015" s="62"/>
      <c r="X6015" s="62"/>
    </row>
    <row r="6016" spans="1:24" s="57" customFormat="1" x14ac:dyDescent="0.25">
      <c r="A6016" s="75"/>
      <c r="D6016" s="58"/>
      <c r="E6016" s="58"/>
      <c r="F6016" s="58"/>
      <c r="G6016" s="58"/>
      <c r="H6016" s="60"/>
      <c r="I6016" s="60"/>
      <c r="J6016" s="60"/>
      <c r="K6016" s="60"/>
      <c r="M6016" s="61"/>
      <c r="N6016" s="61"/>
      <c r="O6016" s="62"/>
      <c r="P6016" s="125"/>
      <c r="W6016" s="62"/>
      <c r="X6016" s="62"/>
    </row>
    <row r="6017" spans="1:24" s="57" customFormat="1" x14ac:dyDescent="0.25">
      <c r="A6017" s="75"/>
      <c r="D6017" s="58"/>
      <c r="E6017" s="58"/>
      <c r="F6017" s="58"/>
      <c r="G6017" s="58"/>
      <c r="H6017" s="60"/>
      <c r="I6017" s="60"/>
      <c r="J6017" s="60"/>
      <c r="K6017" s="60"/>
      <c r="M6017" s="61"/>
      <c r="N6017" s="61"/>
      <c r="O6017" s="62"/>
      <c r="P6017" s="125"/>
      <c r="W6017" s="62"/>
      <c r="X6017" s="62"/>
    </row>
    <row r="6018" spans="1:24" s="57" customFormat="1" x14ac:dyDescent="0.25">
      <c r="A6018" s="75"/>
      <c r="D6018" s="58"/>
      <c r="E6018" s="58"/>
      <c r="F6018" s="58"/>
      <c r="G6018" s="58"/>
      <c r="H6018" s="60"/>
      <c r="I6018" s="60"/>
      <c r="J6018" s="60"/>
      <c r="K6018" s="60"/>
      <c r="M6018" s="61"/>
      <c r="N6018" s="61"/>
      <c r="O6018" s="62"/>
      <c r="P6018" s="125"/>
      <c r="W6018" s="62"/>
      <c r="X6018" s="62"/>
    </row>
    <row r="6019" spans="1:24" s="57" customFormat="1" x14ac:dyDescent="0.25">
      <c r="A6019" s="75"/>
      <c r="D6019" s="58"/>
      <c r="E6019" s="58"/>
      <c r="F6019" s="58"/>
      <c r="G6019" s="58"/>
      <c r="H6019" s="60"/>
      <c r="I6019" s="60"/>
      <c r="J6019" s="60"/>
      <c r="K6019" s="60"/>
      <c r="M6019" s="61"/>
      <c r="N6019" s="61"/>
      <c r="O6019" s="62"/>
      <c r="P6019" s="125"/>
      <c r="W6019" s="62"/>
      <c r="X6019" s="62"/>
    </row>
    <row r="6020" spans="1:24" s="57" customFormat="1" x14ac:dyDescent="0.25">
      <c r="A6020" s="75"/>
      <c r="D6020" s="58"/>
      <c r="E6020" s="58"/>
      <c r="F6020" s="58"/>
      <c r="G6020" s="58"/>
      <c r="H6020" s="60"/>
      <c r="I6020" s="60"/>
      <c r="J6020" s="60"/>
      <c r="K6020" s="60"/>
      <c r="M6020" s="61"/>
      <c r="N6020" s="61"/>
      <c r="O6020" s="62"/>
      <c r="P6020" s="125"/>
      <c r="W6020" s="62"/>
      <c r="X6020" s="62"/>
    </row>
    <row r="6021" spans="1:24" s="57" customFormat="1" x14ac:dyDescent="0.25">
      <c r="A6021" s="75"/>
      <c r="D6021" s="58"/>
      <c r="E6021" s="58"/>
      <c r="F6021" s="58"/>
      <c r="G6021" s="58"/>
      <c r="H6021" s="60"/>
      <c r="I6021" s="60"/>
      <c r="J6021" s="60"/>
      <c r="K6021" s="60"/>
      <c r="M6021" s="61"/>
      <c r="N6021" s="61"/>
      <c r="O6021" s="62"/>
      <c r="P6021" s="125"/>
      <c r="W6021" s="62"/>
      <c r="X6021" s="62"/>
    </row>
    <row r="6022" spans="1:24" s="57" customFormat="1" x14ac:dyDescent="0.25">
      <c r="A6022" s="75"/>
      <c r="D6022" s="58"/>
      <c r="E6022" s="58"/>
      <c r="F6022" s="58"/>
      <c r="G6022" s="58"/>
      <c r="H6022" s="60"/>
      <c r="I6022" s="60"/>
      <c r="J6022" s="60"/>
      <c r="K6022" s="60"/>
      <c r="M6022" s="61"/>
      <c r="N6022" s="61"/>
      <c r="O6022" s="62"/>
      <c r="P6022" s="125"/>
      <c r="W6022" s="62"/>
      <c r="X6022" s="62"/>
    </row>
    <row r="6023" spans="1:24" s="57" customFormat="1" x14ac:dyDescent="0.25">
      <c r="A6023" s="75"/>
      <c r="D6023" s="58"/>
      <c r="E6023" s="58"/>
      <c r="F6023" s="58"/>
      <c r="G6023" s="58"/>
      <c r="H6023" s="60"/>
      <c r="I6023" s="60"/>
      <c r="J6023" s="60"/>
      <c r="K6023" s="60"/>
      <c r="M6023" s="61"/>
      <c r="N6023" s="61"/>
      <c r="O6023" s="62"/>
      <c r="P6023" s="125"/>
      <c r="W6023" s="62"/>
      <c r="X6023" s="62"/>
    </row>
    <row r="6024" spans="1:24" s="57" customFormat="1" x14ac:dyDescent="0.25">
      <c r="A6024" s="75"/>
      <c r="D6024" s="58"/>
      <c r="E6024" s="58"/>
      <c r="F6024" s="58"/>
      <c r="G6024" s="58"/>
      <c r="H6024" s="60"/>
      <c r="I6024" s="60"/>
      <c r="J6024" s="60"/>
      <c r="K6024" s="60"/>
      <c r="M6024" s="61"/>
      <c r="N6024" s="61"/>
      <c r="O6024" s="62"/>
      <c r="P6024" s="125"/>
      <c r="W6024" s="62"/>
      <c r="X6024" s="62"/>
    </row>
    <row r="6025" spans="1:24" s="57" customFormat="1" x14ac:dyDescent="0.25">
      <c r="A6025" s="75"/>
      <c r="D6025" s="58"/>
      <c r="E6025" s="58"/>
      <c r="F6025" s="58"/>
      <c r="G6025" s="58"/>
      <c r="H6025" s="60"/>
      <c r="I6025" s="60"/>
      <c r="J6025" s="60"/>
      <c r="K6025" s="60"/>
      <c r="M6025" s="61"/>
      <c r="N6025" s="61"/>
      <c r="O6025" s="62"/>
      <c r="P6025" s="125"/>
      <c r="W6025" s="62"/>
      <c r="X6025" s="62"/>
    </row>
    <row r="6026" spans="1:24" s="57" customFormat="1" x14ac:dyDescent="0.25">
      <c r="A6026" s="75"/>
      <c r="D6026" s="58"/>
      <c r="E6026" s="58"/>
      <c r="F6026" s="58"/>
      <c r="G6026" s="58"/>
      <c r="H6026" s="60"/>
      <c r="I6026" s="60"/>
      <c r="J6026" s="60"/>
      <c r="K6026" s="60"/>
      <c r="M6026" s="61"/>
      <c r="N6026" s="61"/>
      <c r="O6026" s="62"/>
      <c r="P6026" s="125"/>
      <c r="W6026" s="62"/>
      <c r="X6026" s="62"/>
    </row>
    <row r="6027" spans="1:24" s="57" customFormat="1" x14ac:dyDescent="0.25">
      <c r="A6027" s="75"/>
      <c r="D6027" s="58"/>
      <c r="E6027" s="58"/>
      <c r="F6027" s="58"/>
      <c r="G6027" s="58"/>
      <c r="H6027" s="60"/>
      <c r="I6027" s="60"/>
      <c r="J6027" s="60"/>
      <c r="K6027" s="60"/>
      <c r="M6027" s="61"/>
      <c r="N6027" s="61"/>
      <c r="O6027" s="62"/>
      <c r="P6027" s="125"/>
      <c r="W6027" s="62"/>
      <c r="X6027" s="62"/>
    </row>
    <row r="6028" spans="1:24" s="57" customFormat="1" x14ac:dyDescent="0.25">
      <c r="A6028" s="75"/>
      <c r="D6028" s="58"/>
      <c r="E6028" s="58"/>
      <c r="F6028" s="58"/>
      <c r="G6028" s="58"/>
      <c r="H6028" s="60"/>
      <c r="I6028" s="60"/>
      <c r="J6028" s="60"/>
      <c r="K6028" s="60"/>
      <c r="M6028" s="61"/>
      <c r="N6028" s="61"/>
      <c r="O6028" s="62"/>
      <c r="P6028" s="125"/>
      <c r="W6028" s="62"/>
      <c r="X6028" s="62"/>
    </row>
    <row r="6029" spans="1:24" s="57" customFormat="1" x14ac:dyDescent="0.25">
      <c r="A6029" s="75"/>
      <c r="D6029" s="58"/>
      <c r="E6029" s="58"/>
      <c r="F6029" s="58"/>
      <c r="G6029" s="58"/>
      <c r="H6029" s="60"/>
      <c r="I6029" s="60"/>
      <c r="J6029" s="60"/>
      <c r="K6029" s="60"/>
      <c r="M6029" s="61"/>
      <c r="N6029" s="61"/>
      <c r="O6029" s="62"/>
      <c r="P6029" s="125"/>
      <c r="W6029" s="62"/>
      <c r="X6029" s="62"/>
    </row>
    <row r="6030" spans="1:24" s="57" customFormat="1" x14ac:dyDescent="0.25">
      <c r="A6030" s="75"/>
      <c r="D6030" s="58"/>
      <c r="E6030" s="58"/>
      <c r="F6030" s="58"/>
      <c r="G6030" s="58"/>
      <c r="H6030" s="60"/>
      <c r="I6030" s="60"/>
      <c r="J6030" s="60"/>
      <c r="K6030" s="60"/>
      <c r="M6030" s="61"/>
      <c r="N6030" s="61"/>
      <c r="O6030" s="62"/>
      <c r="P6030" s="125"/>
      <c r="W6030" s="62"/>
      <c r="X6030" s="62"/>
    </row>
    <row r="6031" spans="1:24" s="57" customFormat="1" x14ac:dyDescent="0.25">
      <c r="A6031" s="75"/>
      <c r="D6031" s="58"/>
      <c r="E6031" s="58"/>
      <c r="F6031" s="58"/>
      <c r="G6031" s="58"/>
      <c r="H6031" s="60"/>
      <c r="I6031" s="60"/>
      <c r="J6031" s="60"/>
      <c r="K6031" s="60"/>
      <c r="M6031" s="61"/>
      <c r="N6031" s="61"/>
      <c r="O6031" s="62"/>
      <c r="P6031" s="125"/>
      <c r="W6031" s="62"/>
      <c r="X6031" s="62"/>
    </row>
    <row r="6032" spans="1:24" s="57" customFormat="1" x14ac:dyDescent="0.25">
      <c r="A6032" s="75"/>
      <c r="D6032" s="58"/>
      <c r="E6032" s="58"/>
      <c r="F6032" s="58"/>
      <c r="G6032" s="58"/>
      <c r="H6032" s="60"/>
      <c r="I6032" s="60"/>
      <c r="J6032" s="60"/>
      <c r="K6032" s="60"/>
      <c r="M6032" s="61"/>
      <c r="N6032" s="61"/>
      <c r="O6032" s="62"/>
      <c r="P6032" s="125"/>
      <c r="W6032" s="62"/>
      <c r="X6032" s="62"/>
    </row>
    <row r="6033" spans="1:24" s="57" customFormat="1" x14ac:dyDescent="0.25">
      <c r="A6033" s="75"/>
      <c r="D6033" s="58"/>
      <c r="E6033" s="58"/>
      <c r="F6033" s="58"/>
      <c r="G6033" s="58"/>
      <c r="H6033" s="60"/>
      <c r="I6033" s="60"/>
      <c r="J6033" s="60"/>
      <c r="K6033" s="60"/>
      <c r="M6033" s="61"/>
      <c r="N6033" s="61"/>
      <c r="O6033" s="62"/>
      <c r="P6033" s="125"/>
      <c r="W6033" s="62"/>
      <c r="X6033" s="62"/>
    </row>
    <row r="6034" spans="1:24" s="57" customFormat="1" x14ac:dyDescent="0.25">
      <c r="A6034" s="75"/>
      <c r="D6034" s="58"/>
      <c r="E6034" s="58"/>
      <c r="F6034" s="58"/>
      <c r="G6034" s="58"/>
      <c r="H6034" s="60"/>
      <c r="I6034" s="60"/>
      <c r="J6034" s="60"/>
      <c r="K6034" s="60"/>
      <c r="M6034" s="61"/>
      <c r="N6034" s="61"/>
      <c r="O6034" s="62"/>
      <c r="P6034" s="125"/>
      <c r="W6034" s="62"/>
      <c r="X6034" s="62"/>
    </row>
    <row r="6035" spans="1:24" s="57" customFormat="1" x14ac:dyDescent="0.25">
      <c r="A6035" s="75"/>
      <c r="D6035" s="58"/>
      <c r="E6035" s="58"/>
      <c r="F6035" s="58"/>
      <c r="G6035" s="58"/>
      <c r="H6035" s="60"/>
      <c r="I6035" s="60"/>
      <c r="J6035" s="60"/>
      <c r="K6035" s="60"/>
      <c r="M6035" s="61"/>
      <c r="N6035" s="61"/>
      <c r="O6035" s="62"/>
      <c r="P6035" s="125"/>
      <c r="W6035" s="62"/>
      <c r="X6035" s="62"/>
    </row>
    <row r="6036" spans="1:24" s="57" customFormat="1" x14ac:dyDescent="0.25">
      <c r="A6036" s="75"/>
      <c r="D6036" s="58"/>
      <c r="E6036" s="58"/>
      <c r="F6036" s="58"/>
      <c r="G6036" s="58"/>
      <c r="H6036" s="60"/>
      <c r="I6036" s="60"/>
      <c r="J6036" s="60"/>
      <c r="K6036" s="60"/>
      <c r="M6036" s="61"/>
      <c r="N6036" s="61"/>
      <c r="O6036" s="62"/>
      <c r="P6036" s="125"/>
      <c r="W6036" s="62"/>
      <c r="X6036" s="62"/>
    </row>
    <row r="6037" spans="1:24" s="57" customFormat="1" x14ac:dyDescent="0.25">
      <c r="A6037" s="75"/>
      <c r="D6037" s="58"/>
      <c r="E6037" s="58"/>
      <c r="F6037" s="58"/>
      <c r="G6037" s="58"/>
      <c r="H6037" s="60"/>
      <c r="I6037" s="60"/>
      <c r="J6037" s="60"/>
      <c r="K6037" s="60"/>
      <c r="M6037" s="61"/>
      <c r="N6037" s="61"/>
      <c r="O6037" s="62"/>
      <c r="P6037" s="125"/>
      <c r="W6037" s="62"/>
      <c r="X6037" s="62"/>
    </row>
    <row r="6038" spans="1:24" s="57" customFormat="1" x14ac:dyDescent="0.25">
      <c r="A6038" s="75"/>
      <c r="D6038" s="58"/>
      <c r="E6038" s="58"/>
      <c r="F6038" s="58"/>
      <c r="G6038" s="58"/>
      <c r="H6038" s="60"/>
      <c r="I6038" s="60"/>
      <c r="J6038" s="60"/>
      <c r="K6038" s="60"/>
      <c r="M6038" s="61"/>
      <c r="N6038" s="61"/>
      <c r="O6038" s="62"/>
      <c r="P6038" s="125"/>
      <c r="W6038" s="62"/>
      <c r="X6038" s="62"/>
    </row>
    <row r="6039" spans="1:24" s="57" customFormat="1" x14ac:dyDescent="0.25">
      <c r="A6039" s="75"/>
      <c r="D6039" s="58"/>
      <c r="E6039" s="58"/>
      <c r="F6039" s="58"/>
      <c r="G6039" s="58"/>
      <c r="H6039" s="60"/>
      <c r="I6039" s="60"/>
      <c r="J6039" s="60"/>
      <c r="K6039" s="60"/>
      <c r="M6039" s="61"/>
      <c r="N6039" s="61"/>
      <c r="O6039" s="62"/>
      <c r="P6039" s="125"/>
      <c r="W6039" s="62"/>
      <c r="X6039" s="62"/>
    </row>
    <row r="6040" spans="1:24" s="57" customFormat="1" x14ac:dyDescent="0.25">
      <c r="A6040" s="75"/>
      <c r="D6040" s="58"/>
      <c r="E6040" s="58"/>
      <c r="F6040" s="58"/>
      <c r="G6040" s="58"/>
      <c r="H6040" s="60"/>
      <c r="I6040" s="60"/>
      <c r="J6040" s="60"/>
      <c r="K6040" s="60"/>
      <c r="M6040" s="61"/>
      <c r="N6040" s="61"/>
      <c r="O6040" s="62"/>
      <c r="P6040" s="125"/>
      <c r="W6040" s="62"/>
      <c r="X6040" s="62"/>
    </row>
    <row r="6041" spans="1:24" s="57" customFormat="1" x14ac:dyDescent="0.25">
      <c r="A6041" s="75"/>
      <c r="D6041" s="58"/>
      <c r="E6041" s="58"/>
      <c r="F6041" s="58"/>
      <c r="G6041" s="58"/>
      <c r="H6041" s="60"/>
      <c r="I6041" s="60"/>
      <c r="J6041" s="60"/>
      <c r="K6041" s="60"/>
      <c r="M6041" s="61"/>
      <c r="N6041" s="61"/>
      <c r="O6041" s="62"/>
      <c r="P6041" s="125"/>
      <c r="W6041" s="62"/>
      <c r="X6041" s="62"/>
    </row>
    <row r="6042" spans="1:24" s="57" customFormat="1" x14ac:dyDescent="0.25">
      <c r="A6042" s="75"/>
      <c r="D6042" s="58"/>
      <c r="E6042" s="58"/>
      <c r="F6042" s="58"/>
      <c r="G6042" s="58"/>
      <c r="H6042" s="60"/>
      <c r="I6042" s="60"/>
      <c r="J6042" s="60"/>
      <c r="K6042" s="60"/>
      <c r="M6042" s="61"/>
      <c r="N6042" s="61"/>
      <c r="O6042" s="62"/>
      <c r="P6042" s="125"/>
      <c r="W6042" s="62"/>
      <c r="X6042" s="62"/>
    </row>
    <row r="6043" spans="1:24" s="57" customFormat="1" x14ac:dyDescent="0.25">
      <c r="A6043" s="75"/>
      <c r="D6043" s="58"/>
      <c r="E6043" s="58"/>
      <c r="F6043" s="58"/>
      <c r="G6043" s="58"/>
      <c r="H6043" s="60"/>
      <c r="I6043" s="60"/>
      <c r="J6043" s="60"/>
      <c r="K6043" s="60"/>
      <c r="M6043" s="61"/>
      <c r="N6043" s="61"/>
      <c r="O6043" s="62"/>
      <c r="P6043" s="125"/>
      <c r="W6043" s="62"/>
      <c r="X6043" s="62"/>
    </row>
    <row r="6044" spans="1:24" s="57" customFormat="1" x14ac:dyDescent="0.25">
      <c r="A6044" s="75"/>
      <c r="D6044" s="58"/>
      <c r="E6044" s="58"/>
      <c r="F6044" s="58"/>
      <c r="G6044" s="58"/>
      <c r="H6044" s="60"/>
      <c r="I6044" s="60"/>
      <c r="J6044" s="60"/>
      <c r="K6044" s="60"/>
      <c r="M6044" s="61"/>
      <c r="N6044" s="61"/>
      <c r="O6044" s="62"/>
      <c r="P6044" s="125"/>
      <c r="W6044" s="62"/>
      <c r="X6044" s="62"/>
    </row>
    <row r="6045" spans="1:24" s="57" customFormat="1" x14ac:dyDescent="0.25">
      <c r="A6045" s="75"/>
      <c r="D6045" s="58"/>
      <c r="E6045" s="58"/>
      <c r="F6045" s="58"/>
      <c r="G6045" s="58"/>
      <c r="H6045" s="60"/>
      <c r="I6045" s="60"/>
      <c r="J6045" s="60"/>
      <c r="K6045" s="60"/>
      <c r="M6045" s="61"/>
      <c r="N6045" s="61"/>
      <c r="O6045" s="62"/>
      <c r="P6045" s="125"/>
      <c r="W6045" s="62"/>
      <c r="X6045" s="62"/>
    </row>
    <row r="6046" spans="1:24" s="57" customFormat="1" x14ac:dyDescent="0.25">
      <c r="A6046" s="75"/>
      <c r="D6046" s="58"/>
      <c r="E6046" s="58"/>
      <c r="F6046" s="58"/>
      <c r="G6046" s="58"/>
      <c r="H6046" s="60"/>
      <c r="I6046" s="60"/>
      <c r="J6046" s="60"/>
      <c r="K6046" s="60"/>
      <c r="M6046" s="61"/>
      <c r="N6046" s="61"/>
      <c r="O6046" s="62"/>
      <c r="P6046" s="125"/>
      <c r="W6046" s="62"/>
      <c r="X6046" s="62"/>
    </row>
    <row r="6047" spans="1:24" s="57" customFormat="1" x14ac:dyDescent="0.25">
      <c r="A6047" s="75"/>
      <c r="D6047" s="58"/>
      <c r="E6047" s="58"/>
      <c r="F6047" s="58"/>
      <c r="G6047" s="58"/>
      <c r="H6047" s="60"/>
      <c r="I6047" s="60"/>
      <c r="J6047" s="60"/>
      <c r="K6047" s="60"/>
      <c r="M6047" s="61"/>
      <c r="N6047" s="61"/>
      <c r="O6047" s="62"/>
      <c r="P6047" s="125"/>
      <c r="W6047" s="62"/>
      <c r="X6047" s="62"/>
    </row>
    <row r="6048" spans="1:24" s="57" customFormat="1" x14ac:dyDescent="0.25">
      <c r="A6048" s="75"/>
      <c r="D6048" s="58"/>
      <c r="E6048" s="58"/>
      <c r="F6048" s="58"/>
      <c r="G6048" s="58"/>
      <c r="H6048" s="60"/>
      <c r="I6048" s="60"/>
      <c r="J6048" s="60"/>
      <c r="K6048" s="60"/>
      <c r="M6048" s="61"/>
      <c r="N6048" s="61"/>
      <c r="O6048" s="62"/>
      <c r="P6048" s="125"/>
      <c r="W6048" s="62"/>
      <c r="X6048" s="62"/>
    </row>
    <row r="6049" spans="1:24" s="57" customFormat="1" x14ac:dyDescent="0.25">
      <c r="A6049" s="75"/>
      <c r="D6049" s="58"/>
      <c r="E6049" s="58"/>
      <c r="F6049" s="58"/>
      <c r="G6049" s="58"/>
      <c r="H6049" s="60"/>
      <c r="I6049" s="60"/>
      <c r="J6049" s="60"/>
      <c r="K6049" s="60"/>
      <c r="M6049" s="61"/>
      <c r="N6049" s="61"/>
      <c r="O6049" s="62"/>
      <c r="P6049" s="125"/>
      <c r="W6049" s="62"/>
      <c r="X6049" s="62"/>
    </row>
    <row r="6050" spans="1:24" s="57" customFormat="1" x14ac:dyDescent="0.25">
      <c r="A6050" s="75"/>
      <c r="D6050" s="58"/>
      <c r="E6050" s="58"/>
      <c r="F6050" s="58"/>
      <c r="G6050" s="58"/>
      <c r="H6050" s="60"/>
      <c r="I6050" s="60"/>
      <c r="J6050" s="60"/>
      <c r="K6050" s="60"/>
      <c r="M6050" s="61"/>
      <c r="N6050" s="61"/>
      <c r="O6050" s="62"/>
      <c r="P6050" s="125"/>
      <c r="W6050" s="62"/>
      <c r="X6050" s="62"/>
    </row>
    <row r="6051" spans="1:24" s="57" customFormat="1" x14ac:dyDescent="0.25">
      <c r="A6051" s="75"/>
      <c r="D6051" s="58"/>
      <c r="E6051" s="58"/>
      <c r="F6051" s="58"/>
      <c r="G6051" s="58"/>
      <c r="H6051" s="60"/>
      <c r="I6051" s="60"/>
      <c r="J6051" s="60"/>
      <c r="K6051" s="60"/>
      <c r="M6051" s="61"/>
      <c r="N6051" s="61"/>
      <c r="O6051" s="62"/>
      <c r="P6051" s="125"/>
      <c r="W6051" s="62"/>
      <c r="X6051" s="62"/>
    </row>
    <row r="6052" spans="1:24" s="57" customFormat="1" x14ac:dyDescent="0.25">
      <c r="A6052" s="75"/>
      <c r="D6052" s="58"/>
      <c r="E6052" s="58"/>
      <c r="F6052" s="58"/>
      <c r="G6052" s="58"/>
      <c r="H6052" s="60"/>
      <c r="I6052" s="60"/>
      <c r="J6052" s="60"/>
      <c r="K6052" s="60"/>
      <c r="M6052" s="61"/>
      <c r="N6052" s="61"/>
      <c r="O6052" s="62"/>
      <c r="P6052" s="125"/>
      <c r="W6052" s="62"/>
      <c r="X6052" s="62"/>
    </row>
    <row r="6053" spans="1:24" s="57" customFormat="1" x14ac:dyDescent="0.25">
      <c r="A6053" s="75"/>
      <c r="D6053" s="58"/>
      <c r="E6053" s="58"/>
      <c r="F6053" s="58"/>
      <c r="G6053" s="58"/>
      <c r="H6053" s="60"/>
      <c r="I6053" s="60"/>
      <c r="J6053" s="60"/>
      <c r="K6053" s="60"/>
      <c r="M6053" s="61"/>
      <c r="N6053" s="61"/>
      <c r="O6053" s="62"/>
      <c r="P6053" s="125"/>
      <c r="W6053" s="62"/>
      <c r="X6053" s="62"/>
    </row>
    <row r="6054" spans="1:24" s="57" customFormat="1" x14ac:dyDescent="0.25">
      <c r="A6054" s="75"/>
      <c r="D6054" s="58"/>
      <c r="E6054" s="58"/>
      <c r="F6054" s="58"/>
      <c r="G6054" s="58"/>
      <c r="H6054" s="60"/>
      <c r="I6054" s="60"/>
      <c r="J6054" s="60"/>
      <c r="K6054" s="60"/>
      <c r="M6054" s="61"/>
      <c r="N6054" s="61"/>
      <c r="O6054" s="62"/>
      <c r="P6054" s="125"/>
      <c r="W6054" s="62"/>
      <c r="X6054" s="62"/>
    </row>
    <row r="6055" spans="1:24" s="57" customFormat="1" x14ac:dyDescent="0.25">
      <c r="A6055" s="75"/>
      <c r="D6055" s="58"/>
      <c r="E6055" s="58"/>
      <c r="F6055" s="58"/>
      <c r="G6055" s="58"/>
      <c r="H6055" s="60"/>
      <c r="I6055" s="60"/>
      <c r="J6055" s="60"/>
      <c r="K6055" s="60"/>
      <c r="M6055" s="61"/>
      <c r="N6055" s="61"/>
      <c r="O6055" s="62"/>
      <c r="P6055" s="125"/>
      <c r="W6055" s="62"/>
      <c r="X6055" s="62"/>
    </row>
    <row r="6056" spans="1:24" s="57" customFormat="1" x14ac:dyDescent="0.25">
      <c r="A6056" s="75"/>
      <c r="D6056" s="58"/>
      <c r="E6056" s="58"/>
      <c r="F6056" s="58"/>
      <c r="G6056" s="58"/>
      <c r="H6056" s="60"/>
      <c r="I6056" s="60"/>
      <c r="J6056" s="60"/>
      <c r="K6056" s="60"/>
      <c r="M6056" s="61"/>
      <c r="N6056" s="61"/>
      <c r="O6056" s="62"/>
      <c r="P6056" s="125"/>
      <c r="W6056" s="62"/>
      <c r="X6056" s="62"/>
    </row>
    <row r="6057" spans="1:24" s="57" customFormat="1" x14ac:dyDescent="0.25">
      <c r="A6057" s="75"/>
      <c r="D6057" s="58"/>
      <c r="E6057" s="58"/>
      <c r="F6057" s="58"/>
      <c r="G6057" s="58"/>
      <c r="H6057" s="60"/>
      <c r="I6057" s="60"/>
      <c r="J6057" s="60"/>
      <c r="K6057" s="60"/>
      <c r="M6057" s="61"/>
      <c r="N6057" s="61"/>
      <c r="O6057" s="62"/>
      <c r="P6057" s="125"/>
      <c r="W6057" s="62"/>
      <c r="X6057" s="62"/>
    </row>
    <row r="6058" spans="1:24" s="57" customFormat="1" x14ac:dyDescent="0.25">
      <c r="A6058" s="75"/>
      <c r="D6058" s="58"/>
      <c r="E6058" s="58"/>
      <c r="F6058" s="58"/>
      <c r="G6058" s="58"/>
      <c r="H6058" s="60"/>
      <c r="I6058" s="60"/>
      <c r="J6058" s="60"/>
      <c r="K6058" s="60"/>
      <c r="M6058" s="61"/>
      <c r="N6058" s="61"/>
      <c r="O6058" s="62"/>
      <c r="P6058" s="125"/>
      <c r="W6058" s="62"/>
      <c r="X6058" s="62"/>
    </row>
    <row r="6059" spans="1:24" s="57" customFormat="1" x14ac:dyDescent="0.25">
      <c r="A6059" s="75"/>
      <c r="D6059" s="58"/>
      <c r="E6059" s="58"/>
      <c r="F6059" s="58"/>
      <c r="G6059" s="58"/>
      <c r="H6059" s="60"/>
      <c r="I6059" s="60"/>
      <c r="J6059" s="60"/>
      <c r="K6059" s="60"/>
      <c r="M6059" s="61"/>
      <c r="N6059" s="61"/>
      <c r="O6059" s="62"/>
      <c r="P6059" s="125"/>
      <c r="W6059" s="62"/>
      <c r="X6059" s="62"/>
    </row>
    <row r="6060" spans="1:24" s="57" customFormat="1" x14ac:dyDescent="0.25">
      <c r="A6060" s="75"/>
      <c r="D6060" s="58"/>
      <c r="E6060" s="58"/>
      <c r="F6060" s="58"/>
      <c r="G6060" s="58"/>
      <c r="H6060" s="60"/>
      <c r="I6060" s="60"/>
      <c r="J6060" s="60"/>
      <c r="K6060" s="60"/>
      <c r="M6060" s="61"/>
      <c r="N6060" s="61"/>
      <c r="O6060" s="62"/>
      <c r="P6060" s="125"/>
      <c r="W6060" s="62"/>
      <c r="X6060" s="62"/>
    </row>
    <row r="6061" spans="1:24" s="57" customFormat="1" x14ac:dyDescent="0.25">
      <c r="A6061" s="75"/>
      <c r="D6061" s="58"/>
      <c r="E6061" s="58"/>
      <c r="F6061" s="58"/>
      <c r="G6061" s="58"/>
      <c r="H6061" s="60"/>
      <c r="I6061" s="60"/>
      <c r="J6061" s="60"/>
      <c r="K6061" s="60"/>
      <c r="M6061" s="61"/>
      <c r="N6061" s="61"/>
      <c r="O6061" s="62"/>
      <c r="P6061" s="125"/>
      <c r="W6061" s="62"/>
      <c r="X6061" s="62"/>
    </row>
    <row r="6062" spans="1:24" s="57" customFormat="1" x14ac:dyDescent="0.25">
      <c r="A6062" s="75"/>
      <c r="D6062" s="58"/>
      <c r="E6062" s="58"/>
      <c r="F6062" s="58"/>
      <c r="G6062" s="58"/>
      <c r="H6062" s="60"/>
      <c r="I6062" s="60"/>
      <c r="J6062" s="60"/>
      <c r="K6062" s="60"/>
      <c r="M6062" s="61"/>
      <c r="N6062" s="61"/>
      <c r="O6062" s="62"/>
      <c r="P6062" s="125"/>
      <c r="W6062" s="62"/>
      <c r="X6062" s="62"/>
    </row>
    <row r="6063" spans="1:24" s="57" customFormat="1" x14ac:dyDescent="0.25">
      <c r="A6063" s="75"/>
      <c r="D6063" s="58"/>
      <c r="E6063" s="58"/>
      <c r="F6063" s="58"/>
      <c r="G6063" s="58"/>
      <c r="H6063" s="60"/>
      <c r="I6063" s="60"/>
      <c r="J6063" s="60"/>
      <c r="K6063" s="60"/>
      <c r="M6063" s="61"/>
      <c r="N6063" s="61"/>
      <c r="O6063" s="62"/>
      <c r="P6063" s="125"/>
      <c r="W6063" s="62"/>
      <c r="X6063" s="62"/>
    </row>
    <row r="6064" spans="1:24" s="57" customFormat="1" x14ac:dyDescent="0.25">
      <c r="A6064" s="75"/>
      <c r="D6064" s="58"/>
      <c r="E6064" s="58"/>
      <c r="F6064" s="58"/>
      <c r="G6064" s="58"/>
      <c r="H6064" s="60"/>
      <c r="I6064" s="60"/>
      <c r="J6064" s="60"/>
      <c r="K6064" s="60"/>
      <c r="M6064" s="61"/>
      <c r="N6064" s="61"/>
      <c r="O6064" s="62"/>
      <c r="P6064" s="125"/>
      <c r="W6064" s="62"/>
      <c r="X6064" s="62"/>
    </row>
    <row r="6065" spans="1:24" s="57" customFormat="1" x14ac:dyDescent="0.25">
      <c r="A6065" s="75"/>
      <c r="D6065" s="58"/>
      <c r="E6065" s="58"/>
      <c r="F6065" s="58"/>
      <c r="G6065" s="58"/>
      <c r="H6065" s="60"/>
      <c r="I6065" s="60"/>
      <c r="J6065" s="60"/>
      <c r="K6065" s="60"/>
      <c r="M6065" s="61"/>
      <c r="N6065" s="61"/>
      <c r="O6065" s="62"/>
      <c r="P6065" s="125"/>
      <c r="W6065" s="62"/>
      <c r="X6065" s="62"/>
    </row>
    <row r="6066" spans="1:24" s="57" customFormat="1" x14ac:dyDescent="0.25">
      <c r="A6066" s="75"/>
      <c r="D6066" s="58"/>
      <c r="E6066" s="58"/>
      <c r="F6066" s="58"/>
      <c r="G6066" s="58"/>
      <c r="H6066" s="60"/>
      <c r="I6066" s="60"/>
      <c r="J6066" s="60"/>
      <c r="K6066" s="60"/>
      <c r="M6066" s="61"/>
      <c r="N6066" s="61"/>
      <c r="O6066" s="62"/>
      <c r="P6066" s="125"/>
      <c r="W6066" s="62"/>
      <c r="X6066" s="62"/>
    </row>
    <row r="6067" spans="1:24" s="57" customFormat="1" x14ac:dyDescent="0.25">
      <c r="A6067" s="75"/>
      <c r="D6067" s="58"/>
      <c r="E6067" s="58"/>
      <c r="F6067" s="58"/>
      <c r="G6067" s="58"/>
      <c r="H6067" s="60"/>
      <c r="I6067" s="60"/>
      <c r="J6067" s="60"/>
      <c r="K6067" s="60"/>
      <c r="M6067" s="61"/>
      <c r="N6067" s="61"/>
      <c r="O6067" s="62"/>
      <c r="P6067" s="125"/>
      <c r="W6067" s="62"/>
      <c r="X6067" s="62"/>
    </row>
    <row r="6068" spans="1:24" s="57" customFormat="1" x14ac:dyDescent="0.25">
      <c r="A6068" s="75"/>
      <c r="D6068" s="58"/>
      <c r="E6068" s="58"/>
      <c r="F6068" s="58"/>
      <c r="G6068" s="58"/>
      <c r="H6068" s="60"/>
      <c r="I6068" s="60"/>
      <c r="J6068" s="60"/>
      <c r="K6068" s="60"/>
      <c r="M6068" s="61"/>
      <c r="N6068" s="61"/>
      <c r="O6068" s="62"/>
      <c r="P6068" s="125"/>
      <c r="W6068" s="62"/>
      <c r="X6068" s="62"/>
    </row>
    <row r="6069" spans="1:24" s="57" customFormat="1" x14ac:dyDescent="0.25">
      <c r="A6069" s="75"/>
      <c r="D6069" s="58"/>
      <c r="E6069" s="58"/>
      <c r="F6069" s="58"/>
      <c r="G6069" s="58"/>
      <c r="H6069" s="60"/>
      <c r="I6069" s="60"/>
      <c r="J6069" s="60"/>
      <c r="K6069" s="60"/>
      <c r="M6069" s="61"/>
      <c r="N6069" s="61"/>
      <c r="O6069" s="62"/>
      <c r="P6069" s="125"/>
      <c r="W6069" s="62"/>
      <c r="X6069" s="62"/>
    </row>
    <row r="6070" spans="1:24" s="57" customFormat="1" x14ac:dyDescent="0.25">
      <c r="A6070" s="75"/>
      <c r="D6070" s="58"/>
      <c r="E6070" s="58"/>
      <c r="F6070" s="58"/>
      <c r="G6070" s="58"/>
      <c r="H6070" s="60"/>
      <c r="I6070" s="60"/>
      <c r="J6070" s="60"/>
      <c r="K6070" s="60"/>
      <c r="M6070" s="61"/>
      <c r="N6070" s="61"/>
      <c r="O6070" s="62"/>
      <c r="P6070" s="125"/>
      <c r="W6070" s="62"/>
      <c r="X6070" s="62"/>
    </row>
    <row r="6071" spans="1:24" s="57" customFormat="1" x14ac:dyDescent="0.25">
      <c r="A6071" s="75"/>
      <c r="D6071" s="58"/>
      <c r="E6071" s="58"/>
      <c r="F6071" s="58"/>
      <c r="G6071" s="58"/>
      <c r="H6071" s="60"/>
      <c r="I6071" s="60"/>
      <c r="J6071" s="60"/>
      <c r="K6071" s="60"/>
      <c r="M6071" s="61"/>
      <c r="N6071" s="61"/>
      <c r="O6071" s="62"/>
      <c r="P6071" s="125"/>
      <c r="W6071" s="62"/>
      <c r="X6071" s="62"/>
    </row>
    <row r="6072" spans="1:24" s="57" customFormat="1" x14ac:dyDescent="0.25">
      <c r="A6072" s="75"/>
      <c r="D6072" s="58"/>
      <c r="E6072" s="58"/>
      <c r="F6072" s="58"/>
      <c r="G6072" s="58"/>
      <c r="H6072" s="60"/>
      <c r="I6072" s="60"/>
      <c r="J6072" s="60"/>
      <c r="K6072" s="60"/>
      <c r="M6072" s="61"/>
      <c r="N6072" s="61"/>
      <c r="O6072" s="62"/>
      <c r="P6072" s="125"/>
      <c r="W6072" s="62"/>
      <c r="X6072" s="62"/>
    </row>
    <row r="6073" spans="1:24" s="57" customFormat="1" x14ac:dyDescent="0.25">
      <c r="A6073" s="75"/>
      <c r="D6073" s="58"/>
      <c r="E6073" s="58"/>
      <c r="F6073" s="58"/>
      <c r="G6073" s="58"/>
      <c r="H6073" s="60"/>
      <c r="I6073" s="60"/>
      <c r="J6073" s="60"/>
      <c r="K6073" s="60"/>
      <c r="M6073" s="61"/>
      <c r="N6073" s="61"/>
      <c r="O6073" s="62"/>
      <c r="P6073" s="125"/>
      <c r="W6073" s="62"/>
      <c r="X6073" s="62"/>
    </row>
    <row r="6074" spans="1:24" s="57" customFormat="1" x14ac:dyDescent="0.25">
      <c r="A6074" s="75"/>
      <c r="D6074" s="58"/>
      <c r="E6074" s="58"/>
      <c r="F6074" s="58"/>
      <c r="G6074" s="58"/>
      <c r="H6074" s="60"/>
      <c r="I6074" s="60"/>
      <c r="J6074" s="60"/>
      <c r="K6074" s="60"/>
      <c r="M6074" s="61"/>
      <c r="N6074" s="61"/>
      <c r="O6074" s="62"/>
      <c r="P6074" s="125"/>
      <c r="W6074" s="62"/>
      <c r="X6074" s="62"/>
    </row>
    <row r="6075" spans="1:24" s="57" customFormat="1" x14ac:dyDescent="0.25">
      <c r="A6075" s="75"/>
      <c r="D6075" s="58"/>
      <c r="E6075" s="58"/>
      <c r="F6075" s="58"/>
      <c r="G6075" s="58"/>
      <c r="H6075" s="60"/>
      <c r="I6075" s="60"/>
      <c r="J6075" s="60"/>
      <c r="K6075" s="60"/>
      <c r="M6075" s="61"/>
      <c r="N6075" s="61"/>
      <c r="O6075" s="62"/>
      <c r="P6075" s="125"/>
      <c r="W6075" s="62"/>
      <c r="X6075" s="62"/>
    </row>
    <row r="6076" spans="1:24" s="57" customFormat="1" x14ac:dyDescent="0.25">
      <c r="A6076" s="75"/>
      <c r="D6076" s="58"/>
      <c r="E6076" s="58"/>
      <c r="F6076" s="58"/>
      <c r="G6076" s="58"/>
      <c r="H6076" s="60"/>
      <c r="I6076" s="60"/>
      <c r="J6076" s="60"/>
      <c r="K6076" s="60"/>
      <c r="M6076" s="61"/>
      <c r="N6076" s="61"/>
      <c r="O6076" s="62"/>
      <c r="P6076" s="125"/>
      <c r="W6076" s="62"/>
      <c r="X6076" s="62"/>
    </row>
    <row r="6077" spans="1:24" s="57" customFormat="1" x14ac:dyDescent="0.25">
      <c r="A6077" s="75"/>
      <c r="D6077" s="58"/>
      <c r="E6077" s="58"/>
      <c r="F6077" s="58"/>
      <c r="G6077" s="58"/>
      <c r="H6077" s="60"/>
      <c r="I6077" s="60"/>
      <c r="J6077" s="60"/>
      <c r="K6077" s="60"/>
      <c r="M6077" s="61"/>
      <c r="N6077" s="61"/>
      <c r="O6077" s="62"/>
      <c r="P6077" s="125"/>
      <c r="W6077" s="62"/>
      <c r="X6077" s="62"/>
    </row>
    <row r="6078" spans="1:24" s="57" customFormat="1" x14ac:dyDescent="0.25">
      <c r="A6078" s="75"/>
      <c r="D6078" s="58"/>
      <c r="E6078" s="58"/>
      <c r="F6078" s="58"/>
      <c r="G6078" s="58"/>
      <c r="H6078" s="60"/>
      <c r="I6078" s="60"/>
      <c r="J6078" s="60"/>
      <c r="K6078" s="60"/>
      <c r="M6078" s="61"/>
      <c r="N6078" s="61"/>
      <c r="O6078" s="62"/>
      <c r="P6078" s="125"/>
      <c r="W6078" s="62"/>
      <c r="X6078" s="62"/>
    </row>
    <row r="6079" spans="1:24" s="57" customFormat="1" x14ac:dyDescent="0.25">
      <c r="A6079" s="75"/>
      <c r="D6079" s="58"/>
      <c r="E6079" s="58"/>
      <c r="F6079" s="58"/>
      <c r="G6079" s="58"/>
      <c r="H6079" s="60"/>
      <c r="I6079" s="60"/>
      <c r="J6079" s="60"/>
      <c r="K6079" s="60"/>
      <c r="M6079" s="61"/>
      <c r="N6079" s="61"/>
      <c r="O6079" s="62"/>
      <c r="P6079" s="125"/>
      <c r="W6079" s="62"/>
      <c r="X6079" s="62"/>
    </row>
    <row r="6080" spans="1:24" s="57" customFormat="1" x14ac:dyDescent="0.25">
      <c r="A6080" s="75"/>
      <c r="D6080" s="58"/>
      <c r="E6080" s="58"/>
      <c r="F6080" s="58"/>
      <c r="G6080" s="58"/>
      <c r="H6080" s="60"/>
      <c r="I6080" s="60"/>
      <c r="J6080" s="60"/>
      <c r="K6080" s="60"/>
      <c r="M6080" s="61"/>
      <c r="N6080" s="61"/>
      <c r="O6080" s="62"/>
      <c r="P6080" s="125"/>
      <c r="W6080" s="62"/>
      <c r="X6080" s="62"/>
    </row>
    <row r="6081" spans="1:24" s="57" customFormat="1" x14ac:dyDescent="0.25">
      <c r="A6081" s="75"/>
      <c r="D6081" s="58"/>
      <c r="E6081" s="58"/>
      <c r="F6081" s="58"/>
      <c r="G6081" s="58"/>
      <c r="H6081" s="60"/>
      <c r="I6081" s="60"/>
      <c r="J6081" s="60"/>
      <c r="K6081" s="60"/>
      <c r="M6081" s="61"/>
      <c r="N6081" s="61"/>
      <c r="O6081" s="62"/>
      <c r="P6081" s="125"/>
      <c r="W6081" s="62"/>
      <c r="X6081" s="62"/>
    </row>
    <row r="6082" spans="1:24" s="57" customFormat="1" x14ac:dyDescent="0.25">
      <c r="A6082" s="75"/>
      <c r="D6082" s="58"/>
      <c r="E6082" s="58"/>
      <c r="F6082" s="58"/>
      <c r="G6082" s="58"/>
      <c r="H6082" s="60"/>
      <c r="I6082" s="60"/>
      <c r="J6082" s="60"/>
      <c r="K6082" s="60"/>
      <c r="M6082" s="61"/>
      <c r="N6082" s="61"/>
      <c r="O6082" s="62"/>
      <c r="P6082" s="125"/>
      <c r="W6082" s="62"/>
      <c r="X6082" s="62"/>
    </row>
    <row r="6083" spans="1:24" s="57" customFormat="1" x14ac:dyDescent="0.25">
      <c r="A6083" s="75"/>
      <c r="D6083" s="58"/>
      <c r="E6083" s="58"/>
      <c r="F6083" s="58"/>
      <c r="G6083" s="58"/>
      <c r="H6083" s="60"/>
      <c r="I6083" s="60"/>
      <c r="J6083" s="60"/>
      <c r="K6083" s="60"/>
      <c r="M6083" s="61"/>
      <c r="N6083" s="61"/>
      <c r="O6083" s="62"/>
      <c r="P6083" s="125"/>
      <c r="W6083" s="62"/>
      <c r="X6083" s="62"/>
    </row>
    <row r="6084" spans="1:24" s="57" customFormat="1" x14ac:dyDescent="0.25">
      <c r="A6084" s="75"/>
      <c r="D6084" s="58"/>
      <c r="E6084" s="58"/>
      <c r="F6084" s="58"/>
      <c r="G6084" s="58"/>
      <c r="H6084" s="60"/>
      <c r="I6084" s="60"/>
      <c r="J6084" s="60"/>
      <c r="K6084" s="60"/>
      <c r="M6084" s="61"/>
      <c r="N6084" s="61"/>
      <c r="O6084" s="62"/>
      <c r="P6084" s="125"/>
      <c r="W6084" s="62"/>
      <c r="X6084" s="62"/>
    </row>
    <row r="6085" spans="1:24" s="57" customFormat="1" x14ac:dyDescent="0.25">
      <c r="A6085" s="75"/>
      <c r="D6085" s="58"/>
      <c r="E6085" s="58"/>
      <c r="F6085" s="58"/>
      <c r="G6085" s="58"/>
      <c r="H6085" s="60"/>
      <c r="I6085" s="60"/>
      <c r="J6085" s="60"/>
      <c r="K6085" s="60"/>
      <c r="M6085" s="61"/>
      <c r="N6085" s="61"/>
      <c r="O6085" s="62"/>
      <c r="P6085" s="125"/>
      <c r="W6085" s="62"/>
      <c r="X6085" s="62"/>
    </row>
    <row r="6086" spans="1:24" s="57" customFormat="1" x14ac:dyDescent="0.25">
      <c r="A6086" s="75"/>
      <c r="D6086" s="58"/>
      <c r="E6086" s="58"/>
      <c r="F6086" s="58"/>
      <c r="G6086" s="58"/>
      <c r="H6086" s="60"/>
      <c r="I6086" s="60"/>
      <c r="J6086" s="60"/>
      <c r="K6086" s="60"/>
      <c r="M6086" s="61"/>
      <c r="N6086" s="61"/>
      <c r="O6086" s="62"/>
      <c r="P6086" s="125"/>
      <c r="W6086" s="62"/>
      <c r="X6086" s="62"/>
    </row>
    <row r="6087" spans="1:24" s="57" customFormat="1" x14ac:dyDescent="0.25">
      <c r="A6087" s="75"/>
      <c r="D6087" s="58"/>
      <c r="E6087" s="58"/>
      <c r="F6087" s="58"/>
      <c r="G6087" s="58"/>
      <c r="H6087" s="60"/>
      <c r="I6087" s="60"/>
      <c r="J6087" s="60"/>
      <c r="K6087" s="60"/>
      <c r="M6087" s="61"/>
      <c r="N6087" s="61"/>
      <c r="O6087" s="62"/>
      <c r="P6087" s="125"/>
      <c r="W6087" s="62"/>
      <c r="X6087" s="62"/>
    </row>
    <row r="6088" spans="1:24" s="57" customFormat="1" x14ac:dyDescent="0.25">
      <c r="A6088" s="75"/>
      <c r="D6088" s="58"/>
      <c r="E6088" s="58"/>
      <c r="F6088" s="58"/>
      <c r="G6088" s="58"/>
      <c r="H6088" s="60"/>
      <c r="I6088" s="60"/>
      <c r="J6088" s="60"/>
      <c r="K6088" s="60"/>
      <c r="M6088" s="61"/>
      <c r="N6088" s="61"/>
      <c r="O6088" s="62"/>
      <c r="P6088" s="125"/>
      <c r="W6088" s="62"/>
      <c r="X6088" s="62"/>
    </row>
    <row r="6089" spans="1:24" s="57" customFormat="1" x14ac:dyDescent="0.25">
      <c r="A6089" s="75"/>
      <c r="D6089" s="58"/>
      <c r="E6089" s="58"/>
      <c r="F6089" s="58"/>
      <c r="G6089" s="58"/>
      <c r="H6089" s="60"/>
      <c r="I6089" s="60"/>
      <c r="J6089" s="60"/>
      <c r="K6089" s="60"/>
      <c r="M6089" s="61"/>
      <c r="N6089" s="61"/>
      <c r="O6089" s="62"/>
      <c r="P6089" s="125"/>
      <c r="W6089" s="62"/>
      <c r="X6089" s="62"/>
    </row>
    <row r="6090" spans="1:24" s="57" customFormat="1" x14ac:dyDescent="0.25">
      <c r="A6090" s="75"/>
      <c r="D6090" s="58"/>
      <c r="E6090" s="58"/>
      <c r="F6090" s="58"/>
      <c r="G6090" s="58"/>
      <c r="H6090" s="60"/>
      <c r="I6090" s="60"/>
      <c r="J6090" s="60"/>
      <c r="K6090" s="60"/>
      <c r="M6090" s="61"/>
      <c r="N6090" s="61"/>
      <c r="O6090" s="62"/>
      <c r="P6090" s="125"/>
      <c r="W6090" s="62"/>
      <c r="X6090" s="62"/>
    </row>
    <row r="6091" spans="1:24" s="57" customFormat="1" x14ac:dyDescent="0.25">
      <c r="A6091" s="75"/>
      <c r="D6091" s="58"/>
      <c r="E6091" s="58"/>
      <c r="F6091" s="58"/>
      <c r="G6091" s="58"/>
      <c r="H6091" s="60"/>
      <c r="I6091" s="60"/>
      <c r="J6091" s="60"/>
      <c r="K6091" s="60"/>
      <c r="M6091" s="61"/>
      <c r="N6091" s="61"/>
      <c r="O6091" s="62"/>
      <c r="P6091" s="125"/>
      <c r="W6091" s="62"/>
      <c r="X6091" s="62"/>
    </row>
    <row r="6092" spans="1:24" s="57" customFormat="1" x14ac:dyDescent="0.25">
      <c r="A6092" s="75"/>
      <c r="D6092" s="58"/>
      <c r="E6092" s="58"/>
      <c r="F6092" s="58"/>
      <c r="G6092" s="58"/>
      <c r="H6092" s="60"/>
      <c r="I6092" s="60"/>
      <c r="J6092" s="60"/>
      <c r="K6092" s="60"/>
      <c r="M6092" s="61"/>
      <c r="N6092" s="61"/>
      <c r="O6092" s="62"/>
      <c r="P6092" s="125"/>
      <c r="W6092" s="62"/>
      <c r="X6092" s="62"/>
    </row>
    <row r="6093" spans="1:24" s="57" customFormat="1" x14ac:dyDescent="0.25">
      <c r="A6093" s="75"/>
      <c r="D6093" s="58"/>
      <c r="E6093" s="58"/>
      <c r="F6093" s="58"/>
      <c r="G6093" s="58"/>
      <c r="H6093" s="60"/>
      <c r="I6093" s="60"/>
      <c r="J6093" s="60"/>
      <c r="K6093" s="60"/>
      <c r="M6093" s="61"/>
      <c r="N6093" s="61"/>
      <c r="O6093" s="62"/>
      <c r="P6093" s="125"/>
      <c r="W6093" s="62"/>
      <c r="X6093" s="62"/>
    </row>
    <row r="6094" spans="1:24" s="57" customFormat="1" x14ac:dyDescent="0.25">
      <c r="A6094" s="75"/>
      <c r="D6094" s="58"/>
      <c r="E6094" s="58"/>
      <c r="F6094" s="58"/>
      <c r="G6094" s="58"/>
      <c r="H6094" s="60"/>
      <c r="I6094" s="60"/>
      <c r="J6094" s="60"/>
      <c r="K6094" s="60"/>
      <c r="M6094" s="61"/>
      <c r="N6094" s="61"/>
      <c r="O6094" s="62"/>
      <c r="P6094" s="125"/>
      <c r="W6094" s="62"/>
      <c r="X6094" s="62"/>
    </row>
    <row r="6095" spans="1:24" s="57" customFormat="1" x14ac:dyDescent="0.25">
      <c r="A6095" s="75"/>
      <c r="D6095" s="58"/>
      <c r="E6095" s="58"/>
      <c r="F6095" s="58"/>
      <c r="G6095" s="58"/>
      <c r="H6095" s="60"/>
      <c r="I6095" s="60"/>
      <c r="J6095" s="60"/>
      <c r="K6095" s="60"/>
      <c r="M6095" s="61"/>
      <c r="N6095" s="61"/>
      <c r="O6095" s="62"/>
      <c r="P6095" s="125"/>
      <c r="W6095" s="62"/>
      <c r="X6095" s="62"/>
    </row>
    <row r="6096" spans="1:24" s="57" customFormat="1" x14ac:dyDescent="0.25">
      <c r="A6096" s="75"/>
      <c r="D6096" s="58"/>
      <c r="E6096" s="58"/>
      <c r="F6096" s="58"/>
      <c r="G6096" s="58"/>
      <c r="H6096" s="60"/>
      <c r="I6096" s="60"/>
      <c r="J6096" s="60"/>
      <c r="K6096" s="60"/>
      <c r="M6096" s="61"/>
      <c r="N6096" s="61"/>
      <c r="O6096" s="62"/>
      <c r="P6096" s="125"/>
      <c r="W6096" s="62"/>
      <c r="X6096" s="62"/>
    </row>
    <row r="6097" spans="1:24" s="57" customFormat="1" x14ac:dyDescent="0.25">
      <c r="A6097" s="75"/>
      <c r="D6097" s="58"/>
      <c r="E6097" s="58"/>
      <c r="F6097" s="58"/>
      <c r="G6097" s="58"/>
      <c r="H6097" s="60"/>
      <c r="I6097" s="60"/>
      <c r="J6097" s="60"/>
      <c r="K6097" s="60"/>
      <c r="M6097" s="61"/>
      <c r="N6097" s="61"/>
      <c r="O6097" s="62"/>
      <c r="P6097" s="125"/>
      <c r="W6097" s="62"/>
      <c r="X6097" s="62"/>
    </row>
    <row r="6098" spans="1:24" s="57" customFormat="1" x14ac:dyDescent="0.25">
      <c r="A6098" s="75"/>
      <c r="D6098" s="58"/>
      <c r="E6098" s="58"/>
      <c r="F6098" s="58"/>
      <c r="G6098" s="58"/>
      <c r="H6098" s="60"/>
      <c r="I6098" s="60"/>
      <c r="J6098" s="60"/>
      <c r="K6098" s="60"/>
      <c r="M6098" s="61"/>
      <c r="N6098" s="61"/>
      <c r="O6098" s="62"/>
      <c r="P6098" s="125"/>
      <c r="W6098" s="62"/>
      <c r="X6098" s="62"/>
    </row>
    <row r="6099" spans="1:24" s="57" customFormat="1" x14ac:dyDescent="0.25">
      <c r="A6099" s="75"/>
      <c r="D6099" s="58"/>
      <c r="E6099" s="58"/>
      <c r="F6099" s="58"/>
      <c r="G6099" s="58"/>
      <c r="H6099" s="60"/>
      <c r="I6099" s="60"/>
      <c r="J6099" s="60"/>
      <c r="K6099" s="60"/>
      <c r="M6099" s="61"/>
      <c r="N6099" s="61"/>
      <c r="O6099" s="62"/>
      <c r="P6099" s="125"/>
      <c r="W6099" s="62"/>
      <c r="X6099" s="62"/>
    </row>
    <row r="6100" spans="1:24" s="57" customFormat="1" x14ac:dyDescent="0.25">
      <c r="A6100" s="75"/>
      <c r="D6100" s="58"/>
      <c r="E6100" s="58"/>
      <c r="F6100" s="58"/>
      <c r="G6100" s="58"/>
      <c r="H6100" s="60"/>
      <c r="I6100" s="60"/>
      <c r="J6100" s="60"/>
      <c r="K6100" s="60"/>
      <c r="M6100" s="61"/>
      <c r="N6100" s="61"/>
      <c r="O6100" s="62"/>
      <c r="P6100" s="125"/>
      <c r="W6100" s="62"/>
      <c r="X6100" s="62"/>
    </row>
    <row r="6101" spans="1:24" s="57" customFormat="1" x14ac:dyDescent="0.25">
      <c r="A6101" s="75"/>
      <c r="D6101" s="58"/>
      <c r="E6101" s="58"/>
      <c r="F6101" s="58"/>
      <c r="G6101" s="58"/>
      <c r="H6101" s="60"/>
      <c r="I6101" s="60"/>
      <c r="J6101" s="60"/>
      <c r="K6101" s="60"/>
      <c r="M6101" s="61"/>
      <c r="N6101" s="61"/>
      <c r="O6101" s="62"/>
      <c r="P6101" s="125"/>
      <c r="W6101" s="62"/>
      <c r="X6101" s="62"/>
    </row>
    <row r="6102" spans="1:24" s="57" customFormat="1" x14ac:dyDescent="0.25">
      <c r="A6102" s="75"/>
      <c r="D6102" s="58"/>
      <c r="E6102" s="58"/>
      <c r="F6102" s="58"/>
      <c r="G6102" s="58"/>
      <c r="H6102" s="60"/>
      <c r="I6102" s="60"/>
      <c r="J6102" s="60"/>
      <c r="K6102" s="60"/>
      <c r="M6102" s="61"/>
      <c r="N6102" s="61"/>
      <c r="O6102" s="62"/>
      <c r="P6102" s="125"/>
      <c r="W6102" s="62"/>
      <c r="X6102" s="62"/>
    </row>
    <row r="6103" spans="1:24" s="57" customFormat="1" x14ac:dyDescent="0.25">
      <c r="A6103" s="75"/>
      <c r="D6103" s="58"/>
      <c r="E6103" s="58"/>
      <c r="F6103" s="58"/>
      <c r="G6103" s="58"/>
      <c r="H6103" s="60"/>
      <c r="I6103" s="60"/>
      <c r="J6103" s="60"/>
      <c r="K6103" s="60"/>
      <c r="M6103" s="61"/>
      <c r="N6103" s="61"/>
      <c r="O6103" s="62"/>
      <c r="P6103" s="125"/>
      <c r="W6103" s="62"/>
      <c r="X6103" s="62"/>
    </row>
    <row r="6104" spans="1:24" s="57" customFormat="1" x14ac:dyDescent="0.25">
      <c r="A6104" s="75"/>
      <c r="D6104" s="58"/>
      <c r="E6104" s="58"/>
      <c r="F6104" s="58"/>
      <c r="G6104" s="58"/>
      <c r="H6104" s="60"/>
      <c r="I6104" s="60"/>
      <c r="J6104" s="60"/>
      <c r="K6104" s="60"/>
      <c r="M6104" s="61"/>
      <c r="N6104" s="61"/>
      <c r="O6104" s="62"/>
      <c r="P6104" s="125"/>
      <c r="W6104" s="62"/>
      <c r="X6104" s="62"/>
    </row>
    <row r="6105" spans="1:24" s="57" customFormat="1" x14ac:dyDescent="0.25">
      <c r="A6105" s="75"/>
      <c r="D6105" s="58"/>
      <c r="E6105" s="58"/>
      <c r="F6105" s="58"/>
      <c r="G6105" s="58"/>
      <c r="H6105" s="60"/>
      <c r="I6105" s="60"/>
      <c r="J6105" s="60"/>
      <c r="K6105" s="60"/>
      <c r="M6105" s="61"/>
      <c r="N6105" s="61"/>
      <c r="O6105" s="62"/>
      <c r="P6105" s="125"/>
      <c r="W6105" s="62"/>
      <c r="X6105" s="62"/>
    </row>
    <row r="6106" spans="1:24" s="57" customFormat="1" x14ac:dyDescent="0.25">
      <c r="A6106" s="75"/>
      <c r="D6106" s="58"/>
      <c r="E6106" s="58"/>
      <c r="F6106" s="58"/>
      <c r="G6106" s="58"/>
      <c r="H6106" s="60"/>
      <c r="I6106" s="60"/>
      <c r="J6106" s="60"/>
      <c r="K6106" s="60"/>
      <c r="M6106" s="61"/>
      <c r="N6106" s="61"/>
      <c r="O6106" s="62"/>
      <c r="P6106" s="125"/>
      <c r="W6106" s="62"/>
      <c r="X6106" s="62"/>
    </row>
    <row r="6107" spans="1:24" s="57" customFormat="1" x14ac:dyDescent="0.25">
      <c r="A6107" s="75"/>
      <c r="D6107" s="58"/>
      <c r="E6107" s="58"/>
      <c r="F6107" s="58"/>
      <c r="G6107" s="58"/>
      <c r="H6107" s="60"/>
      <c r="I6107" s="60"/>
      <c r="J6107" s="60"/>
      <c r="K6107" s="60"/>
      <c r="M6107" s="61"/>
      <c r="N6107" s="61"/>
      <c r="O6107" s="62"/>
      <c r="P6107" s="125"/>
      <c r="W6107" s="62"/>
      <c r="X6107" s="62"/>
    </row>
    <row r="6108" spans="1:24" s="57" customFormat="1" x14ac:dyDescent="0.25">
      <c r="A6108" s="75"/>
      <c r="D6108" s="58"/>
      <c r="E6108" s="58"/>
      <c r="F6108" s="58"/>
      <c r="G6108" s="58"/>
      <c r="H6108" s="60"/>
      <c r="I6108" s="60"/>
      <c r="J6108" s="60"/>
      <c r="K6108" s="60"/>
      <c r="M6108" s="61"/>
      <c r="N6108" s="61"/>
      <c r="O6108" s="62"/>
      <c r="P6108" s="125"/>
      <c r="W6108" s="62"/>
      <c r="X6108" s="62"/>
    </row>
    <row r="6109" spans="1:24" s="57" customFormat="1" x14ac:dyDescent="0.25">
      <c r="A6109" s="75"/>
      <c r="D6109" s="58"/>
      <c r="E6109" s="58"/>
      <c r="F6109" s="58"/>
      <c r="G6109" s="58"/>
      <c r="H6109" s="60"/>
      <c r="I6109" s="60"/>
      <c r="J6109" s="60"/>
      <c r="K6109" s="60"/>
      <c r="M6109" s="61"/>
      <c r="N6109" s="61"/>
      <c r="O6109" s="62"/>
      <c r="P6109" s="125"/>
      <c r="W6109" s="62"/>
      <c r="X6109" s="62"/>
    </row>
    <row r="6110" spans="1:24" s="57" customFormat="1" x14ac:dyDescent="0.25">
      <c r="A6110" s="75"/>
      <c r="D6110" s="58"/>
      <c r="E6110" s="58"/>
      <c r="F6110" s="58"/>
      <c r="G6110" s="58"/>
      <c r="H6110" s="60"/>
      <c r="I6110" s="60"/>
      <c r="J6110" s="60"/>
      <c r="K6110" s="60"/>
      <c r="M6110" s="61"/>
      <c r="N6110" s="61"/>
      <c r="O6110" s="62"/>
      <c r="P6110" s="125"/>
      <c r="W6110" s="62"/>
      <c r="X6110" s="62"/>
    </row>
    <row r="6111" spans="1:24" s="57" customFormat="1" x14ac:dyDescent="0.25">
      <c r="A6111" s="75"/>
      <c r="D6111" s="58"/>
      <c r="E6111" s="58"/>
      <c r="F6111" s="58"/>
      <c r="G6111" s="58"/>
      <c r="H6111" s="60"/>
      <c r="I6111" s="60"/>
      <c r="J6111" s="60"/>
      <c r="K6111" s="60"/>
      <c r="M6111" s="61"/>
      <c r="N6111" s="61"/>
      <c r="O6111" s="62"/>
      <c r="P6111" s="125"/>
      <c r="W6111" s="62"/>
      <c r="X6111" s="62"/>
    </row>
    <row r="6112" spans="1:24" s="57" customFormat="1" x14ac:dyDescent="0.25">
      <c r="A6112" s="75"/>
      <c r="D6112" s="58"/>
      <c r="E6112" s="58"/>
      <c r="F6112" s="58"/>
      <c r="G6112" s="58"/>
      <c r="H6112" s="60"/>
      <c r="I6112" s="60"/>
      <c r="J6112" s="60"/>
      <c r="K6112" s="60"/>
      <c r="M6112" s="61"/>
      <c r="N6112" s="61"/>
      <c r="O6112" s="62"/>
      <c r="P6112" s="125"/>
      <c r="W6112" s="62"/>
      <c r="X6112" s="62"/>
    </row>
    <row r="6113" spans="1:24" s="57" customFormat="1" x14ac:dyDescent="0.25">
      <c r="A6113" s="75"/>
      <c r="D6113" s="58"/>
      <c r="E6113" s="58"/>
      <c r="F6113" s="58"/>
      <c r="G6113" s="58"/>
      <c r="H6113" s="60"/>
      <c r="I6113" s="60"/>
      <c r="J6113" s="60"/>
      <c r="K6113" s="60"/>
      <c r="M6113" s="61"/>
      <c r="N6113" s="61"/>
      <c r="O6113" s="62"/>
      <c r="P6113" s="125"/>
      <c r="W6113" s="62"/>
      <c r="X6113" s="62"/>
    </row>
    <row r="6114" spans="1:24" s="57" customFormat="1" x14ac:dyDescent="0.25">
      <c r="A6114" s="75"/>
      <c r="D6114" s="58"/>
      <c r="E6114" s="58"/>
      <c r="F6114" s="58"/>
      <c r="G6114" s="58"/>
      <c r="H6114" s="60"/>
      <c r="I6114" s="60"/>
      <c r="J6114" s="60"/>
      <c r="K6114" s="60"/>
      <c r="M6114" s="61"/>
      <c r="N6114" s="61"/>
      <c r="O6114" s="62"/>
      <c r="P6114" s="125"/>
      <c r="W6114" s="62"/>
      <c r="X6114" s="62"/>
    </row>
    <row r="6115" spans="1:24" s="57" customFormat="1" x14ac:dyDescent="0.25">
      <c r="A6115" s="75"/>
      <c r="D6115" s="58"/>
      <c r="E6115" s="58"/>
      <c r="F6115" s="58"/>
      <c r="G6115" s="58"/>
      <c r="H6115" s="60"/>
      <c r="I6115" s="60"/>
      <c r="J6115" s="60"/>
      <c r="K6115" s="60"/>
      <c r="M6115" s="61"/>
      <c r="N6115" s="61"/>
      <c r="O6115" s="62"/>
      <c r="P6115" s="125"/>
      <c r="W6115" s="62"/>
      <c r="X6115" s="62"/>
    </row>
    <row r="6116" spans="1:24" s="57" customFormat="1" x14ac:dyDescent="0.25">
      <c r="A6116" s="75"/>
      <c r="D6116" s="58"/>
      <c r="E6116" s="58"/>
      <c r="F6116" s="58"/>
      <c r="G6116" s="58"/>
      <c r="H6116" s="60"/>
      <c r="I6116" s="60"/>
      <c r="J6116" s="60"/>
      <c r="K6116" s="60"/>
      <c r="M6116" s="61"/>
      <c r="N6116" s="61"/>
      <c r="O6116" s="62"/>
      <c r="P6116" s="125"/>
      <c r="W6116" s="62"/>
      <c r="X6116" s="62"/>
    </row>
    <row r="6117" spans="1:24" s="57" customFormat="1" x14ac:dyDescent="0.25">
      <c r="A6117" s="75"/>
      <c r="D6117" s="58"/>
      <c r="E6117" s="58"/>
      <c r="F6117" s="58"/>
      <c r="G6117" s="58"/>
      <c r="H6117" s="60"/>
      <c r="I6117" s="60"/>
      <c r="J6117" s="60"/>
      <c r="K6117" s="60"/>
      <c r="M6117" s="61"/>
      <c r="N6117" s="61"/>
      <c r="O6117" s="62"/>
      <c r="P6117" s="125"/>
      <c r="W6117" s="62"/>
      <c r="X6117" s="62"/>
    </row>
    <row r="6118" spans="1:24" s="57" customFormat="1" x14ac:dyDescent="0.25">
      <c r="A6118" s="75"/>
      <c r="D6118" s="58"/>
      <c r="E6118" s="58"/>
      <c r="F6118" s="58"/>
      <c r="G6118" s="58"/>
      <c r="H6118" s="60"/>
      <c r="I6118" s="60"/>
      <c r="J6118" s="60"/>
      <c r="K6118" s="60"/>
      <c r="M6118" s="61"/>
      <c r="N6118" s="61"/>
      <c r="O6118" s="62"/>
      <c r="P6118" s="125"/>
      <c r="W6118" s="62"/>
      <c r="X6118" s="62"/>
    </row>
    <row r="6119" spans="1:24" s="57" customFormat="1" x14ac:dyDescent="0.25">
      <c r="A6119" s="75"/>
      <c r="D6119" s="58"/>
      <c r="E6119" s="58"/>
      <c r="F6119" s="58"/>
      <c r="G6119" s="58"/>
      <c r="H6119" s="60"/>
      <c r="I6119" s="60"/>
      <c r="J6119" s="60"/>
      <c r="K6119" s="60"/>
      <c r="M6119" s="61"/>
      <c r="N6119" s="61"/>
      <c r="O6119" s="62"/>
      <c r="P6119" s="125"/>
      <c r="W6119" s="62"/>
      <c r="X6119" s="62"/>
    </row>
    <row r="6120" spans="1:24" s="57" customFormat="1" x14ac:dyDescent="0.25">
      <c r="A6120" s="75"/>
      <c r="D6120" s="58"/>
      <c r="E6120" s="58"/>
      <c r="F6120" s="58"/>
      <c r="G6120" s="58"/>
      <c r="H6120" s="60"/>
      <c r="I6120" s="60"/>
      <c r="J6120" s="60"/>
      <c r="K6120" s="60"/>
      <c r="M6120" s="61"/>
      <c r="N6120" s="61"/>
      <c r="O6120" s="62"/>
      <c r="P6120" s="125"/>
      <c r="W6120" s="62"/>
      <c r="X6120" s="62"/>
    </row>
    <row r="6121" spans="1:24" s="57" customFormat="1" x14ac:dyDescent="0.25">
      <c r="A6121" s="75"/>
      <c r="D6121" s="58"/>
      <c r="E6121" s="58"/>
      <c r="F6121" s="58"/>
      <c r="G6121" s="58"/>
      <c r="H6121" s="60"/>
      <c r="I6121" s="60"/>
      <c r="J6121" s="60"/>
      <c r="K6121" s="60"/>
      <c r="M6121" s="61"/>
      <c r="N6121" s="61"/>
      <c r="O6121" s="62"/>
      <c r="P6121" s="125"/>
      <c r="W6121" s="62"/>
      <c r="X6121" s="62"/>
    </row>
    <row r="6122" spans="1:24" s="57" customFormat="1" x14ac:dyDescent="0.25">
      <c r="A6122" s="75"/>
      <c r="D6122" s="58"/>
      <c r="E6122" s="58"/>
      <c r="F6122" s="58"/>
      <c r="G6122" s="58"/>
      <c r="H6122" s="60"/>
      <c r="I6122" s="60"/>
      <c r="J6122" s="60"/>
      <c r="K6122" s="60"/>
      <c r="M6122" s="61"/>
      <c r="N6122" s="61"/>
      <c r="O6122" s="62"/>
      <c r="P6122" s="125"/>
      <c r="W6122" s="62"/>
      <c r="X6122" s="62"/>
    </row>
    <row r="6123" spans="1:24" s="57" customFormat="1" x14ac:dyDescent="0.25">
      <c r="A6123" s="75"/>
      <c r="D6123" s="58"/>
      <c r="E6123" s="58"/>
      <c r="F6123" s="58"/>
      <c r="G6123" s="58"/>
      <c r="H6123" s="60"/>
      <c r="I6123" s="60"/>
      <c r="J6123" s="60"/>
      <c r="K6123" s="60"/>
      <c r="M6123" s="61"/>
      <c r="N6123" s="61"/>
      <c r="O6123" s="62"/>
      <c r="P6123" s="125"/>
      <c r="W6123" s="62"/>
      <c r="X6123" s="62"/>
    </row>
    <row r="6124" spans="1:24" s="57" customFormat="1" x14ac:dyDescent="0.25">
      <c r="A6124" s="75"/>
      <c r="D6124" s="58"/>
      <c r="E6124" s="58"/>
      <c r="F6124" s="58"/>
      <c r="G6124" s="58"/>
      <c r="H6124" s="60"/>
      <c r="I6124" s="60"/>
      <c r="J6124" s="60"/>
      <c r="K6124" s="60"/>
      <c r="M6124" s="61"/>
      <c r="N6124" s="61"/>
      <c r="O6124" s="62"/>
      <c r="P6124" s="125"/>
      <c r="W6124" s="62"/>
      <c r="X6124" s="62"/>
    </row>
    <row r="6125" spans="1:24" s="57" customFormat="1" x14ac:dyDescent="0.25">
      <c r="A6125" s="75"/>
      <c r="D6125" s="58"/>
      <c r="E6125" s="58"/>
      <c r="F6125" s="58"/>
      <c r="G6125" s="58"/>
      <c r="H6125" s="60"/>
      <c r="I6125" s="60"/>
      <c r="J6125" s="60"/>
      <c r="K6125" s="60"/>
      <c r="M6125" s="61"/>
      <c r="N6125" s="61"/>
      <c r="O6125" s="62"/>
      <c r="P6125" s="125"/>
      <c r="W6125" s="62"/>
      <c r="X6125" s="62"/>
    </row>
    <row r="6126" spans="1:24" s="57" customFormat="1" x14ac:dyDescent="0.25">
      <c r="A6126" s="75"/>
      <c r="D6126" s="58"/>
      <c r="E6126" s="58"/>
      <c r="F6126" s="58"/>
      <c r="G6126" s="58"/>
      <c r="H6126" s="60"/>
      <c r="I6126" s="60"/>
      <c r="J6126" s="60"/>
      <c r="K6126" s="60"/>
      <c r="M6126" s="61"/>
      <c r="N6126" s="61"/>
      <c r="O6126" s="62"/>
      <c r="P6126" s="125"/>
      <c r="W6126" s="62"/>
      <c r="X6126" s="62"/>
    </row>
    <row r="6127" spans="1:24" s="57" customFormat="1" x14ac:dyDescent="0.25">
      <c r="A6127" s="75"/>
      <c r="D6127" s="58"/>
      <c r="E6127" s="58"/>
      <c r="F6127" s="58"/>
      <c r="G6127" s="58"/>
      <c r="H6127" s="60"/>
      <c r="I6127" s="60"/>
      <c r="J6127" s="60"/>
      <c r="K6127" s="60"/>
      <c r="M6127" s="61"/>
      <c r="N6127" s="61"/>
      <c r="O6127" s="62"/>
      <c r="P6127" s="125"/>
      <c r="W6127" s="62"/>
      <c r="X6127" s="62"/>
    </row>
    <row r="6128" spans="1:24" s="57" customFormat="1" x14ac:dyDescent="0.25">
      <c r="A6128" s="75"/>
      <c r="D6128" s="58"/>
      <c r="E6128" s="58"/>
      <c r="F6128" s="58"/>
      <c r="G6128" s="58"/>
      <c r="H6128" s="60"/>
      <c r="I6128" s="60"/>
      <c r="J6128" s="60"/>
      <c r="K6128" s="60"/>
      <c r="M6128" s="61"/>
      <c r="N6128" s="61"/>
      <c r="O6128" s="62"/>
      <c r="P6128" s="125"/>
      <c r="W6128" s="62"/>
      <c r="X6128" s="62"/>
    </row>
    <row r="6129" spans="1:24" s="57" customFormat="1" x14ac:dyDescent="0.25">
      <c r="A6129" s="75"/>
      <c r="D6129" s="58"/>
      <c r="E6129" s="58"/>
      <c r="F6129" s="58"/>
      <c r="G6129" s="58"/>
      <c r="H6129" s="60"/>
      <c r="I6129" s="60"/>
      <c r="J6129" s="60"/>
      <c r="K6129" s="60"/>
      <c r="M6129" s="61"/>
      <c r="N6129" s="61"/>
      <c r="O6129" s="62"/>
      <c r="P6129" s="125"/>
      <c r="W6129" s="62"/>
      <c r="X6129" s="62"/>
    </row>
    <row r="6130" spans="1:24" s="57" customFormat="1" x14ac:dyDescent="0.25">
      <c r="A6130" s="75"/>
      <c r="D6130" s="58"/>
      <c r="E6130" s="58"/>
      <c r="F6130" s="58"/>
      <c r="G6130" s="58"/>
      <c r="H6130" s="60"/>
      <c r="I6130" s="60"/>
      <c r="J6130" s="60"/>
      <c r="K6130" s="60"/>
      <c r="M6130" s="61"/>
      <c r="N6130" s="61"/>
      <c r="O6130" s="62"/>
      <c r="P6130" s="125"/>
      <c r="W6130" s="62"/>
      <c r="X6130" s="62"/>
    </row>
    <row r="6131" spans="1:24" s="57" customFormat="1" x14ac:dyDescent="0.25">
      <c r="A6131" s="75"/>
      <c r="D6131" s="58"/>
      <c r="E6131" s="58"/>
      <c r="F6131" s="58"/>
      <c r="G6131" s="58"/>
      <c r="H6131" s="60"/>
      <c r="I6131" s="60"/>
      <c r="J6131" s="60"/>
      <c r="K6131" s="60"/>
      <c r="M6131" s="61"/>
      <c r="N6131" s="61"/>
      <c r="O6131" s="62"/>
      <c r="P6131" s="125"/>
      <c r="W6131" s="62"/>
      <c r="X6131" s="62"/>
    </row>
    <row r="6132" spans="1:24" s="57" customFormat="1" x14ac:dyDescent="0.25">
      <c r="A6132" s="75"/>
      <c r="D6132" s="58"/>
      <c r="E6132" s="58"/>
      <c r="F6132" s="58"/>
      <c r="G6132" s="58"/>
      <c r="H6132" s="60"/>
      <c r="I6132" s="60"/>
      <c r="J6132" s="60"/>
      <c r="K6132" s="60"/>
      <c r="M6132" s="61"/>
      <c r="N6132" s="61"/>
      <c r="O6132" s="62"/>
      <c r="P6132" s="125"/>
      <c r="W6132" s="62"/>
      <c r="X6132" s="62"/>
    </row>
    <row r="6133" spans="1:24" s="57" customFormat="1" x14ac:dyDescent="0.25">
      <c r="A6133" s="75"/>
      <c r="D6133" s="58"/>
      <c r="E6133" s="58"/>
      <c r="F6133" s="58"/>
      <c r="G6133" s="58"/>
      <c r="H6133" s="60"/>
      <c r="I6133" s="60"/>
      <c r="J6133" s="60"/>
      <c r="K6133" s="60"/>
      <c r="M6133" s="61"/>
      <c r="N6133" s="61"/>
      <c r="O6133" s="62"/>
      <c r="P6133" s="125"/>
      <c r="W6133" s="62"/>
      <c r="X6133" s="62"/>
    </row>
    <row r="6134" spans="1:24" s="57" customFormat="1" x14ac:dyDescent="0.25">
      <c r="A6134" s="75"/>
      <c r="D6134" s="58"/>
      <c r="E6134" s="58"/>
      <c r="F6134" s="58"/>
      <c r="G6134" s="58"/>
      <c r="H6134" s="60"/>
      <c r="I6134" s="60"/>
      <c r="J6134" s="60"/>
      <c r="K6134" s="60"/>
      <c r="M6134" s="61"/>
      <c r="N6134" s="61"/>
      <c r="O6134" s="62"/>
      <c r="P6134" s="125"/>
      <c r="W6134" s="62"/>
      <c r="X6134" s="62"/>
    </row>
    <row r="6135" spans="1:24" s="57" customFormat="1" x14ac:dyDescent="0.25">
      <c r="A6135" s="75"/>
      <c r="D6135" s="58"/>
      <c r="E6135" s="58"/>
      <c r="F6135" s="58"/>
      <c r="G6135" s="58"/>
      <c r="H6135" s="60"/>
      <c r="I6135" s="60"/>
      <c r="J6135" s="60"/>
      <c r="K6135" s="60"/>
      <c r="M6135" s="61"/>
      <c r="N6135" s="61"/>
      <c r="O6135" s="62"/>
      <c r="P6135" s="125"/>
      <c r="W6135" s="62"/>
      <c r="X6135" s="62"/>
    </row>
    <row r="6136" spans="1:24" s="57" customFormat="1" x14ac:dyDescent="0.25">
      <c r="A6136" s="75"/>
      <c r="D6136" s="58"/>
      <c r="E6136" s="58"/>
      <c r="F6136" s="58"/>
      <c r="G6136" s="58"/>
      <c r="H6136" s="60"/>
      <c r="I6136" s="60"/>
      <c r="J6136" s="60"/>
      <c r="K6136" s="60"/>
      <c r="M6136" s="61"/>
      <c r="N6136" s="61"/>
      <c r="O6136" s="62"/>
      <c r="P6136" s="125"/>
      <c r="W6136" s="62"/>
      <c r="X6136" s="62"/>
    </row>
    <row r="6137" spans="1:24" s="57" customFormat="1" x14ac:dyDescent="0.25">
      <c r="A6137" s="75"/>
      <c r="D6137" s="58"/>
      <c r="E6137" s="58"/>
      <c r="F6137" s="58"/>
      <c r="G6137" s="58"/>
      <c r="H6137" s="60"/>
      <c r="I6137" s="60"/>
      <c r="J6137" s="60"/>
      <c r="K6137" s="60"/>
      <c r="M6137" s="61"/>
      <c r="N6137" s="61"/>
      <c r="O6137" s="62"/>
      <c r="P6137" s="125"/>
      <c r="W6137" s="62"/>
      <c r="X6137" s="62"/>
    </row>
    <row r="6138" spans="1:24" s="57" customFormat="1" x14ac:dyDescent="0.25">
      <c r="A6138" s="75"/>
      <c r="D6138" s="58"/>
      <c r="E6138" s="58"/>
      <c r="F6138" s="58"/>
      <c r="G6138" s="58"/>
      <c r="H6138" s="60"/>
      <c r="I6138" s="60"/>
      <c r="J6138" s="60"/>
      <c r="K6138" s="60"/>
      <c r="M6138" s="61"/>
      <c r="N6138" s="61"/>
      <c r="O6138" s="62"/>
      <c r="P6138" s="125"/>
      <c r="W6138" s="62"/>
      <c r="X6138" s="62"/>
    </row>
    <row r="6139" spans="1:24" s="57" customFormat="1" x14ac:dyDescent="0.25">
      <c r="A6139" s="75"/>
      <c r="D6139" s="58"/>
      <c r="E6139" s="58"/>
      <c r="F6139" s="58"/>
      <c r="G6139" s="58"/>
      <c r="H6139" s="60"/>
      <c r="I6139" s="60"/>
      <c r="J6139" s="60"/>
      <c r="K6139" s="60"/>
      <c r="M6139" s="61"/>
      <c r="N6139" s="61"/>
      <c r="O6139" s="62"/>
      <c r="P6139" s="125"/>
      <c r="W6139" s="62"/>
      <c r="X6139" s="62"/>
    </row>
    <row r="6140" spans="1:24" s="57" customFormat="1" x14ac:dyDescent="0.25">
      <c r="A6140" s="75"/>
      <c r="D6140" s="58"/>
      <c r="E6140" s="58"/>
      <c r="F6140" s="58"/>
      <c r="G6140" s="58"/>
      <c r="H6140" s="60"/>
      <c r="I6140" s="60"/>
      <c r="J6140" s="60"/>
      <c r="K6140" s="60"/>
      <c r="M6140" s="61"/>
      <c r="N6140" s="61"/>
      <c r="O6140" s="62"/>
      <c r="P6140" s="125"/>
      <c r="W6140" s="62"/>
      <c r="X6140" s="62"/>
    </row>
    <row r="6141" spans="1:24" s="57" customFormat="1" x14ac:dyDescent="0.25">
      <c r="A6141" s="75"/>
      <c r="D6141" s="58"/>
      <c r="E6141" s="58"/>
      <c r="F6141" s="58"/>
      <c r="G6141" s="58"/>
      <c r="H6141" s="60"/>
      <c r="I6141" s="60"/>
      <c r="J6141" s="60"/>
      <c r="K6141" s="60"/>
      <c r="M6141" s="61"/>
      <c r="N6141" s="61"/>
      <c r="O6141" s="62"/>
      <c r="P6141" s="125"/>
      <c r="W6141" s="62"/>
      <c r="X6141" s="62"/>
    </row>
    <row r="6142" spans="1:24" s="57" customFormat="1" x14ac:dyDescent="0.25">
      <c r="A6142" s="75"/>
      <c r="D6142" s="58"/>
      <c r="E6142" s="58"/>
      <c r="F6142" s="58"/>
      <c r="G6142" s="58"/>
      <c r="H6142" s="60"/>
      <c r="I6142" s="60"/>
      <c r="J6142" s="60"/>
      <c r="K6142" s="60"/>
      <c r="M6142" s="61"/>
      <c r="N6142" s="61"/>
      <c r="O6142" s="62"/>
      <c r="P6142" s="125"/>
      <c r="W6142" s="62"/>
      <c r="X6142" s="62"/>
    </row>
    <row r="6143" spans="1:24" s="57" customFormat="1" x14ac:dyDescent="0.25">
      <c r="A6143" s="75"/>
      <c r="D6143" s="58"/>
      <c r="E6143" s="58"/>
      <c r="F6143" s="58"/>
      <c r="G6143" s="58"/>
      <c r="H6143" s="60"/>
      <c r="I6143" s="60"/>
      <c r="J6143" s="60"/>
      <c r="K6143" s="60"/>
      <c r="M6143" s="61"/>
      <c r="N6143" s="61"/>
      <c r="O6143" s="62"/>
      <c r="P6143" s="125"/>
      <c r="W6143" s="62"/>
      <c r="X6143" s="62"/>
    </row>
    <row r="6144" spans="1:24" s="57" customFormat="1" x14ac:dyDescent="0.25">
      <c r="A6144" s="75"/>
      <c r="D6144" s="58"/>
      <c r="E6144" s="58"/>
      <c r="F6144" s="58"/>
      <c r="G6144" s="58"/>
      <c r="H6144" s="60"/>
      <c r="I6144" s="60"/>
      <c r="J6144" s="60"/>
      <c r="K6144" s="60"/>
      <c r="M6144" s="61"/>
      <c r="N6144" s="61"/>
      <c r="O6144" s="62"/>
      <c r="P6144" s="125"/>
      <c r="W6144" s="62"/>
      <c r="X6144" s="62"/>
    </row>
    <row r="6145" spans="1:24" s="57" customFormat="1" x14ac:dyDescent="0.25">
      <c r="A6145" s="75"/>
      <c r="D6145" s="58"/>
      <c r="E6145" s="58"/>
      <c r="F6145" s="58"/>
      <c r="G6145" s="58"/>
      <c r="H6145" s="60"/>
      <c r="I6145" s="60"/>
      <c r="J6145" s="60"/>
      <c r="K6145" s="60"/>
      <c r="M6145" s="61"/>
      <c r="N6145" s="61"/>
      <c r="O6145" s="62"/>
      <c r="P6145" s="125"/>
      <c r="W6145" s="62"/>
      <c r="X6145" s="62"/>
    </row>
    <row r="6146" spans="1:24" s="57" customFormat="1" x14ac:dyDescent="0.25">
      <c r="A6146" s="75"/>
      <c r="D6146" s="58"/>
      <c r="E6146" s="58"/>
      <c r="F6146" s="58"/>
      <c r="G6146" s="58"/>
      <c r="H6146" s="60"/>
      <c r="I6146" s="60"/>
      <c r="J6146" s="60"/>
      <c r="K6146" s="60"/>
      <c r="M6146" s="61"/>
      <c r="N6146" s="61"/>
      <c r="O6146" s="62"/>
      <c r="P6146" s="125"/>
      <c r="W6146" s="62"/>
      <c r="X6146" s="62"/>
    </row>
    <row r="6147" spans="1:24" s="57" customFormat="1" x14ac:dyDescent="0.25">
      <c r="A6147" s="75"/>
      <c r="D6147" s="58"/>
      <c r="E6147" s="58"/>
      <c r="F6147" s="58"/>
      <c r="G6147" s="58"/>
      <c r="H6147" s="60"/>
      <c r="I6147" s="60"/>
      <c r="J6147" s="60"/>
      <c r="K6147" s="60"/>
      <c r="M6147" s="61"/>
      <c r="N6147" s="61"/>
      <c r="O6147" s="62"/>
      <c r="P6147" s="125"/>
      <c r="W6147" s="62"/>
      <c r="X6147" s="62"/>
    </row>
    <row r="6148" spans="1:24" s="57" customFormat="1" x14ac:dyDescent="0.25">
      <c r="A6148" s="75"/>
      <c r="D6148" s="58"/>
      <c r="E6148" s="58"/>
      <c r="F6148" s="58"/>
      <c r="G6148" s="58"/>
      <c r="H6148" s="60"/>
      <c r="I6148" s="60"/>
      <c r="J6148" s="60"/>
      <c r="K6148" s="60"/>
      <c r="M6148" s="61"/>
      <c r="N6148" s="61"/>
      <c r="O6148" s="62"/>
      <c r="P6148" s="125"/>
      <c r="W6148" s="62"/>
      <c r="X6148" s="62"/>
    </row>
    <row r="6149" spans="1:24" s="57" customFormat="1" x14ac:dyDescent="0.25">
      <c r="A6149" s="75"/>
      <c r="D6149" s="58"/>
      <c r="E6149" s="58"/>
      <c r="F6149" s="58"/>
      <c r="G6149" s="58"/>
      <c r="H6149" s="60"/>
      <c r="I6149" s="60"/>
      <c r="J6149" s="60"/>
      <c r="K6149" s="60"/>
      <c r="M6149" s="61"/>
      <c r="N6149" s="61"/>
      <c r="O6149" s="62"/>
      <c r="P6149" s="125"/>
      <c r="W6149" s="62"/>
      <c r="X6149" s="62"/>
    </row>
    <row r="6150" spans="1:24" s="57" customFormat="1" x14ac:dyDescent="0.25">
      <c r="A6150" s="75"/>
      <c r="D6150" s="58"/>
      <c r="E6150" s="58"/>
      <c r="F6150" s="58"/>
      <c r="G6150" s="58"/>
      <c r="H6150" s="60"/>
      <c r="I6150" s="60"/>
      <c r="J6150" s="60"/>
      <c r="K6150" s="60"/>
      <c r="M6150" s="61"/>
      <c r="N6150" s="61"/>
      <c r="O6150" s="62"/>
      <c r="P6150" s="125"/>
      <c r="W6150" s="62"/>
      <c r="X6150" s="62"/>
    </row>
    <row r="6151" spans="1:24" s="57" customFormat="1" x14ac:dyDescent="0.25">
      <c r="A6151" s="75"/>
      <c r="D6151" s="58"/>
      <c r="E6151" s="58"/>
      <c r="F6151" s="58"/>
      <c r="G6151" s="58"/>
      <c r="H6151" s="60"/>
      <c r="I6151" s="60"/>
      <c r="J6151" s="60"/>
      <c r="K6151" s="60"/>
      <c r="M6151" s="61"/>
      <c r="N6151" s="61"/>
      <c r="O6151" s="62"/>
      <c r="P6151" s="125"/>
      <c r="W6151" s="62"/>
      <c r="X6151" s="62"/>
    </row>
    <row r="6152" spans="1:24" s="57" customFormat="1" x14ac:dyDescent="0.25">
      <c r="A6152" s="75"/>
      <c r="D6152" s="58"/>
      <c r="E6152" s="58"/>
      <c r="F6152" s="58"/>
      <c r="G6152" s="58"/>
      <c r="H6152" s="60"/>
      <c r="I6152" s="60"/>
      <c r="J6152" s="60"/>
      <c r="K6152" s="60"/>
      <c r="M6152" s="61"/>
      <c r="N6152" s="61"/>
      <c r="O6152" s="62"/>
      <c r="P6152" s="125"/>
      <c r="W6152" s="62"/>
      <c r="X6152" s="62"/>
    </row>
    <row r="6153" spans="1:24" s="57" customFormat="1" x14ac:dyDescent="0.25">
      <c r="A6153" s="75"/>
      <c r="D6153" s="58"/>
      <c r="E6153" s="58"/>
      <c r="F6153" s="58"/>
      <c r="G6153" s="58"/>
      <c r="H6153" s="60"/>
      <c r="I6153" s="60"/>
      <c r="J6153" s="60"/>
      <c r="K6153" s="60"/>
      <c r="M6153" s="61"/>
      <c r="N6153" s="61"/>
      <c r="O6153" s="62"/>
      <c r="P6153" s="125"/>
      <c r="W6153" s="62"/>
      <c r="X6153" s="62"/>
    </row>
    <row r="6154" spans="1:24" s="57" customFormat="1" x14ac:dyDescent="0.25">
      <c r="A6154" s="75"/>
      <c r="D6154" s="58"/>
      <c r="E6154" s="58"/>
      <c r="F6154" s="58"/>
      <c r="G6154" s="58"/>
      <c r="H6154" s="60"/>
      <c r="I6154" s="60"/>
      <c r="J6154" s="60"/>
      <c r="K6154" s="60"/>
      <c r="M6154" s="61"/>
      <c r="N6154" s="61"/>
      <c r="O6154" s="62"/>
      <c r="P6154" s="125"/>
      <c r="W6154" s="62"/>
      <c r="X6154" s="62"/>
    </row>
    <row r="6155" spans="1:24" s="57" customFormat="1" x14ac:dyDescent="0.25">
      <c r="A6155" s="75"/>
      <c r="D6155" s="58"/>
      <c r="E6155" s="58"/>
      <c r="F6155" s="58"/>
      <c r="G6155" s="58"/>
      <c r="H6155" s="60"/>
      <c r="I6155" s="60"/>
      <c r="J6155" s="60"/>
      <c r="K6155" s="60"/>
      <c r="M6155" s="61"/>
      <c r="N6155" s="61"/>
      <c r="O6155" s="62"/>
      <c r="P6155" s="125"/>
      <c r="W6155" s="62"/>
      <c r="X6155" s="62"/>
    </row>
    <row r="6156" spans="1:24" s="57" customFormat="1" x14ac:dyDescent="0.25">
      <c r="A6156" s="75"/>
      <c r="D6156" s="58"/>
      <c r="E6156" s="58"/>
      <c r="F6156" s="58"/>
      <c r="G6156" s="58"/>
      <c r="H6156" s="60"/>
      <c r="I6156" s="60"/>
      <c r="J6156" s="60"/>
      <c r="K6156" s="60"/>
      <c r="M6156" s="61"/>
      <c r="N6156" s="61"/>
      <c r="O6156" s="62"/>
      <c r="P6156" s="125"/>
      <c r="W6156" s="62"/>
      <c r="X6156" s="62"/>
    </row>
    <row r="6157" spans="1:24" s="57" customFormat="1" x14ac:dyDescent="0.25">
      <c r="A6157" s="75"/>
      <c r="D6157" s="58"/>
      <c r="E6157" s="58"/>
      <c r="F6157" s="58"/>
      <c r="G6157" s="58"/>
      <c r="H6157" s="60"/>
      <c r="I6157" s="60"/>
      <c r="J6157" s="60"/>
      <c r="K6157" s="60"/>
      <c r="M6157" s="61"/>
      <c r="N6157" s="61"/>
      <c r="O6157" s="62"/>
      <c r="P6157" s="125"/>
      <c r="W6157" s="62"/>
      <c r="X6157" s="62"/>
    </row>
    <row r="6158" spans="1:24" s="57" customFormat="1" x14ac:dyDescent="0.25">
      <c r="A6158" s="75"/>
      <c r="D6158" s="58"/>
      <c r="E6158" s="58"/>
      <c r="F6158" s="58"/>
      <c r="G6158" s="58"/>
      <c r="H6158" s="60"/>
      <c r="I6158" s="60"/>
      <c r="J6158" s="60"/>
      <c r="K6158" s="60"/>
      <c r="M6158" s="61"/>
      <c r="N6158" s="61"/>
      <c r="O6158" s="62"/>
      <c r="P6158" s="125"/>
      <c r="W6158" s="62"/>
      <c r="X6158" s="62"/>
    </row>
    <row r="6159" spans="1:24" s="57" customFormat="1" x14ac:dyDescent="0.25">
      <c r="A6159" s="75"/>
      <c r="D6159" s="58"/>
      <c r="E6159" s="58"/>
      <c r="F6159" s="58"/>
      <c r="G6159" s="58"/>
      <c r="H6159" s="60"/>
      <c r="I6159" s="60"/>
      <c r="J6159" s="60"/>
      <c r="K6159" s="60"/>
      <c r="M6159" s="61"/>
      <c r="N6159" s="61"/>
      <c r="O6159" s="62"/>
      <c r="P6159" s="125"/>
      <c r="W6159" s="62"/>
      <c r="X6159" s="62"/>
    </row>
    <row r="6160" spans="1:24" s="57" customFormat="1" x14ac:dyDescent="0.25">
      <c r="A6160" s="75"/>
      <c r="D6160" s="58"/>
      <c r="E6160" s="58"/>
      <c r="F6160" s="58"/>
      <c r="G6160" s="58"/>
      <c r="H6160" s="60"/>
      <c r="I6160" s="60"/>
      <c r="J6160" s="60"/>
      <c r="K6160" s="60"/>
      <c r="M6160" s="61"/>
      <c r="N6160" s="61"/>
      <c r="O6160" s="62"/>
      <c r="P6160" s="125"/>
      <c r="W6160" s="62"/>
      <c r="X6160" s="62"/>
    </row>
    <row r="6161" spans="1:24" s="57" customFormat="1" x14ac:dyDescent="0.25">
      <c r="A6161" s="75"/>
      <c r="D6161" s="58"/>
      <c r="E6161" s="58"/>
      <c r="F6161" s="58"/>
      <c r="G6161" s="58"/>
      <c r="H6161" s="60"/>
      <c r="I6161" s="60"/>
      <c r="J6161" s="60"/>
      <c r="K6161" s="60"/>
      <c r="M6161" s="61"/>
      <c r="N6161" s="61"/>
      <c r="O6161" s="62"/>
      <c r="P6161" s="125"/>
      <c r="W6161" s="62"/>
      <c r="X6161" s="62"/>
    </row>
    <row r="6162" spans="1:24" s="57" customFormat="1" x14ac:dyDescent="0.25">
      <c r="A6162" s="75"/>
      <c r="D6162" s="58"/>
      <c r="E6162" s="58"/>
      <c r="F6162" s="58"/>
      <c r="G6162" s="58"/>
      <c r="H6162" s="60"/>
      <c r="I6162" s="60"/>
      <c r="J6162" s="60"/>
      <c r="K6162" s="60"/>
      <c r="M6162" s="61"/>
      <c r="N6162" s="61"/>
      <c r="O6162" s="62"/>
      <c r="P6162" s="125"/>
      <c r="W6162" s="62"/>
      <c r="X6162" s="62"/>
    </row>
    <row r="6163" spans="1:24" s="57" customFormat="1" x14ac:dyDescent="0.25">
      <c r="A6163" s="75"/>
      <c r="D6163" s="58"/>
      <c r="E6163" s="58"/>
      <c r="F6163" s="58"/>
      <c r="G6163" s="58"/>
      <c r="H6163" s="60"/>
      <c r="I6163" s="60"/>
      <c r="J6163" s="60"/>
      <c r="K6163" s="60"/>
      <c r="M6163" s="61"/>
      <c r="N6163" s="61"/>
      <c r="O6163" s="62"/>
      <c r="P6163" s="125"/>
      <c r="W6163" s="62"/>
      <c r="X6163" s="62"/>
    </row>
    <row r="6164" spans="1:24" s="57" customFormat="1" x14ac:dyDescent="0.25">
      <c r="A6164" s="75"/>
      <c r="D6164" s="58"/>
      <c r="E6164" s="58"/>
      <c r="F6164" s="58"/>
      <c r="G6164" s="58"/>
      <c r="H6164" s="60"/>
      <c r="I6164" s="60"/>
      <c r="J6164" s="60"/>
      <c r="K6164" s="60"/>
      <c r="M6164" s="61"/>
      <c r="N6164" s="61"/>
      <c r="O6164" s="62"/>
      <c r="P6164" s="125"/>
      <c r="W6164" s="62"/>
      <c r="X6164" s="62"/>
    </row>
    <row r="6165" spans="1:24" s="57" customFormat="1" x14ac:dyDescent="0.25">
      <c r="A6165" s="75"/>
      <c r="D6165" s="58"/>
      <c r="E6165" s="58"/>
      <c r="F6165" s="58"/>
      <c r="G6165" s="58"/>
      <c r="H6165" s="60"/>
      <c r="I6165" s="60"/>
      <c r="J6165" s="60"/>
      <c r="K6165" s="60"/>
      <c r="M6165" s="61"/>
      <c r="N6165" s="61"/>
      <c r="O6165" s="62"/>
      <c r="P6165" s="125"/>
      <c r="W6165" s="62"/>
      <c r="X6165" s="62"/>
    </row>
    <row r="6166" spans="1:24" s="57" customFormat="1" x14ac:dyDescent="0.25">
      <c r="A6166" s="75"/>
      <c r="D6166" s="58"/>
      <c r="E6166" s="58"/>
      <c r="F6166" s="58"/>
      <c r="G6166" s="58"/>
      <c r="H6166" s="60"/>
      <c r="I6166" s="60"/>
      <c r="J6166" s="60"/>
      <c r="K6166" s="60"/>
      <c r="M6166" s="61"/>
      <c r="N6166" s="61"/>
      <c r="O6166" s="62"/>
      <c r="P6166" s="125"/>
      <c r="W6166" s="62"/>
      <c r="X6166" s="62"/>
    </row>
    <row r="6167" spans="1:24" s="57" customFormat="1" x14ac:dyDescent="0.25">
      <c r="A6167" s="75"/>
      <c r="D6167" s="58"/>
      <c r="E6167" s="58"/>
      <c r="F6167" s="58"/>
      <c r="G6167" s="58"/>
      <c r="H6167" s="60"/>
      <c r="I6167" s="60"/>
      <c r="J6167" s="60"/>
      <c r="K6167" s="60"/>
      <c r="M6167" s="61"/>
      <c r="N6167" s="61"/>
      <c r="O6167" s="62"/>
      <c r="P6167" s="125"/>
      <c r="W6167" s="62"/>
      <c r="X6167" s="62"/>
    </row>
    <row r="6168" spans="1:24" s="57" customFormat="1" x14ac:dyDescent="0.25">
      <c r="A6168" s="75"/>
      <c r="D6168" s="58"/>
      <c r="E6168" s="58"/>
      <c r="F6168" s="58"/>
      <c r="G6168" s="58"/>
      <c r="H6168" s="60"/>
      <c r="I6168" s="60"/>
      <c r="J6168" s="60"/>
      <c r="K6168" s="60"/>
      <c r="M6168" s="61"/>
      <c r="N6168" s="61"/>
      <c r="O6168" s="62"/>
      <c r="P6168" s="125"/>
      <c r="W6168" s="62"/>
      <c r="X6168" s="62"/>
    </row>
    <row r="6169" spans="1:24" s="57" customFormat="1" x14ac:dyDescent="0.25">
      <c r="A6169" s="75"/>
      <c r="D6169" s="58"/>
      <c r="E6169" s="58"/>
      <c r="F6169" s="58"/>
      <c r="G6169" s="58"/>
      <c r="H6169" s="60"/>
      <c r="I6169" s="60"/>
      <c r="J6169" s="60"/>
      <c r="K6169" s="60"/>
      <c r="M6169" s="61"/>
      <c r="N6169" s="61"/>
      <c r="O6169" s="62"/>
      <c r="P6169" s="125"/>
      <c r="W6169" s="62"/>
      <c r="X6169" s="62"/>
    </row>
    <row r="6170" spans="1:24" s="57" customFormat="1" x14ac:dyDescent="0.25">
      <c r="A6170" s="75"/>
      <c r="D6170" s="58"/>
      <c r="E6170" s="58"/>
      <c r="F6170" s="58"/>
      <c r="G6170" s="58"/>
      <c r="H6170" s="60"/>
      <c r="I6170" s="60"/>
      <c r="J6170" s="60"/>
      <c r="K6170" s="60"/>
      <c r="M6170" s="61"/>
      <c r="N6170" s="61"/>
      <c r="O6170" s="62"/>
      <c r="P6170" s="125"/>
      <c r="W6170" s="62"/>
      <c r="X6170" s="62"/>
    </row>
    <row r="6171" spans="1:24" s="57" customFormat="1" x14ac:dyDescent="0.25">
      <c r="A6171" s="75"/>
      <c r="D6171" s="58"/>
      <c r="E6171" s="58"/>
      <c r="F6171" s="58"/>
      <c r="G6171" s="58"/>
      <c r="H6171" s="60"/>
      <c r="I6171" s="60"/>
      <c r="J6171" s="60"/>
      <c r="K6171" s="60"/>
      <c r="M6171" s="61"/>
      <c r="N6171" s="61"/>
      <c r="O6171" s="62"/>
      <c r="P6171" s="125"/>
      <c r="W6171" s="62"/>
      <c r="X6171" s="62"/>
    </row>
    <row r="6172" spans="1:24" s="57" customFormat="1" x14ac:dyDescent="0.25">
      <c r="A6172" s="75"/>
      <c r="D6172" s="58"/>
      <c r="E6172" s="58"/>
      <c r="F6172" s="58"/>
      <c r="G6172" s="58"/>
      <c r="H6172" s="60"/>
      <c r="I6172" s="60"/>
      <c r="J6172" s="60"/>
      <c r="K6172" s="60"/>
      <c r="M6172" s="61"/>
      <c r="N6172" s="61"/>
      <c r="O6172" s="62"/>
      <c r="P6172" s="125"/>
      <c r="W6172" s="62"/>
      <c r="X6172" s="62"/>
    </row>
    <row r="6173" spans="1:24" s="57" customFormat="1" x14ac:dyDescent="0.25">
      <c r="A6173" s="75"/>
      <c r="D6173" s="58"/>
      <c r="E6173" s="58"/>
      <c r="F6173" s="58"/>
      <c r="G6173" s="58"/>
      <c r="H6173" s="60"/>
      <c r="I6173" s="60"/>
      <c r="J6173" s="60"/>
      <c r="K6173" s="60"/>
      <c r="M6173" s="61"/>
      <c r="N6173" s="61"/>
      <c r="O6173" s="62"/>
      <c r="P6173" s="125"/>
      <c r="W6173" s="62"/>
      <c r="X6173" s="62"/>
    </row>
    <row r="6174" spans="1:24" s="57" customFormat="1" x14ac:dyDescent="0.25">
      <c r="A6174" s="75"/>
      <c r="D6174" s="58"/>
      <c r="E6174" s="58"/>
      <c r="F6174" s="58"/>
      <c r="G6174" s="58"/>
      <c r="H6174" s="60"/>
      <c r="I6174" s="60"/>
      <c r="J6174" s="60"/>
      <c r="K6174" s="60"/>
      <c r="M6174" s="61"/>
      <c r="N6174" s="61"/>
      <c r="O6174" s="62"/>
      <c r="P6174" s="125"/>
      <c r="W6174" s="62"/>
      <c r="X6174" s="62"/>
    </row>
    <row r="6175" spans="1:24" s="57" customFormat="1" x14ac:dyDescent="0.25">
      <c r="A6175" s="75"/>
      <c r="D6175" s="58"/>
      <c r="E6175" s="58"/>
      <c r="F6175" s="58"/>
      <c r="G6175" s="58"/>
      <c r="H6175" s="60"/>
      <c r="I6175" s="60"/>
      <c r="J6175" s="60"/>
      <c r="K6175" s="60"/>
      <c r="M6175" s="61"/>
      <c r="N6175" s="61"/>
      <c r="O6175" s="62"/>
      <c r="P6175" s="125"/>
      <c r="W6175" s="62"/>
      <c r="X6175" s="62"/>
    </row>
    <row r="6176" spans="1:24" s="57" customFormat="1" x14ac:dyDescent="0.25">
      <c r="A6176" s="75"/>
      <c r="D6176" s="58"/>
      <c r="E6176" s="58"/>
      <c r="F6176" s="58"/>
      <c r="G6176" s="58"/>
      <c r="H6176" s="60"/>
      <c r="I6176" s="60"/>
      <c r="J6176" s="60"/>
      <c r="K6176" s="60"/>
      <c r="M6176" s="61"/>
      <c r="N6176" s="61"/>
      <c r="O6176" s="62"/>
      <c r="P6176" s="125"/>
      <c r="W6176" s="62"/>
      <c r="X6176" s="62"/>
    </row>
    <row r="6177" spans="1:24" s="57" customFormat="1" x14ac:dyDescent="0.25">
      <c r="A6177" s="75"/>
      <c r="D6177" s="58"/>
      <c r="E6177" s="58"/>
      <c r="F6177" s="58"/>
      <c r="G6177" s="58"/>
      <c r="H6177" s="60"/>
      <c r="I6177" s="60"/>
      <c r="J6177" s="60"/>
      <c r="K6177" s="60"/>
      <c r="M6177" s="61"/>
      <c r="N6177" s="61"/>
      <c r="O6177" s="62"/>
      <c r="P6177" s="125"/>
      <c r="W6177" s="62"/>
      <c r="X6177" s="62"/>
    </row>
    <row r="6178" spans="1:24" s="57" customFormat="1" x14ac:dyDescent="0.25">
      <c r="A6178" s="75"/>
      <c r="D6178" s="58"/>
      <c r="E6178" s="58"/>
      <c r="F6178" s="58"/>
      <c r="G6178" s="58"/>
      <c r="H6178" s="60"/>
      <c r="I6178" s="60"/>
      <c r="J6178" s="60"/>
      <c r="K6178" s="60"/>
      <c r="M6178" s="61"/>
      <c r="N6178" s="61"/>
      <c r="O6178" s="62"/>
      <c r="P6178" s="125"/>
      <c r="W6178" s="62"/>
      <c r="X6178" s="62"/>
    </row>
    <row r="6179" spans="1:24" s="57" customFormat="1" x14ac:dyDescent="0.25">
      <c r="A6179" s="75"/>
      <c r="D6179" s="58"/>
      <c r="E6179" s="58"/>
      <c r="F6179" s="58"/>
      <c r="G6179" s="58"/>
      <c r="H6179" s="60"/>
      <c r="I6179" s="60"/>
      <c r="J6179" s="60"/>
      <c r="K6179" s="60"/>
      <c r="M6179" s="61"/>
      <c r="N6179" s="61"/>
      <c r="O6179" s="62"/>
      <c r="P6179" s="125"/>
      <c r="W6179" s="62"/>
      <c r="X6179" s="62"/>
    </row>
    <row r="6180" spans="1:24" s="57" customFormat="1" x14ac:dyDescent="0.25">
      <c r="A6180" s="75"/>
      <c r="D6180" s="58"/>
      <c r="E6180" s="58"/>
      <c r="F6180" s="58"/>
      <c r="G6180" s="58"/>
      <c r="H6180" s="60"/>
      <c r="I6180" s="60"/>
      <c r="J6180" s="60"/>
      <c r="K6180" s="60"/>
      <c r="M6180" s="61"/>
      <c r="N6180" s="61"/>
      <c r="O6180" s="62"/>
      <c r="P6180" s="125"/>
      <c r="W6180" s="62"/>
      <c r="X6180" s="62"/>
    </row>
    <row r="6181" spans="1:24" s="57" customFormat="1" x14ac:dyDescent="0.25">
      <c r="A6181" s="75"/>
      <c r="D6181" s="58"/>
      <c r="E6181" s="58"/>
      <c r="F6181" s="58"/>
      <c r="G6181" s="58"/>
      <c r="H6181" s="60"/>
      <c r="I6181" s="60"/>
      <c r="J6181" s="60"/>
      <c r="K6181" s="60"/>
      <c r="M6181" s="61"/>
      <c r="N6181" s="61"/>
      <c r="O6181" s="62"/>
      <c r="P6181" s="125"/>
      <c r="W6181" s="62"/>
      <c r="X6181" s="62"/>
    </row>
    <row r="6182" spans="1:24" s="57" customFormat="1" x14ac:dyDescent="0.25">
      <c r="A6182" s="75"/>
      <c r="D6182" s="58"/>
      <c r="E6182" s="58"/>
      <c r="F6182" s="58"/>
      <c r="G6182" s="58"/>
      <c r="H6182" s="60"/>
      <c r="I6182" s="60"/>
      <c r="J6182" s="60"/>
      <c r="K6182" s="60"/>
      <c r="M6182" s="61"/>
      <c r="N6182" s="61"/>
      <c r="O6182" s="62"/>
      <c r="P6182" s="125"/>
      <c r="W6182" s="62"/>
      <c r="X6182" s="62"/>
    </row>
    <row r="6183" spans="1:24" s="57" customFormat="1" x14ac:dyDescent="0.25">
      <c r="A6183" s="75"/>
      <c r="D6183" s="58"/>
      <c r="E6183" s="58"/>
      <c r="F6183" s="58"/>
      <c r="G6183" s="58"/>
      <c r="H6183" s="60"/>
      <c r="I6183" s="60"/>
      <c r="J6183" s="60"/>
      <c r="K6183" s="60"/>
      <c r="M6183" s="61"/>
      <c r="N6183" s="61"/>
      <c r="O6183" s="62"/>
      <c r="P6183" s="125"/>
      <c r="W6183" s="62"/>
      <c r="X6183" s="62"/>
    </row>
    <row r="6184" spans="1:24" s="57" customFormat="1" x14ac:dyDescent="0.25">
      <c r="A6184" s="75"/>
      <c r="D6184" s="58"/>
      <c r="E6184" s="58"/>
      <c r="F6184" s="58"/>
      <c r="G6184" s="58"/>
      <c r="H6184" s="60"/>
      <c r="I6184" s="60"/>
      <c r="J6184" s="60"/>
      <c r="K6184" s="60"/>
      <c r="M6184" s="61"/>
      <c r="N6184" s="61"/>
      <c r="O6184" s="62"/>
      <c r="P6184" s="125"/>
      <c r="W6184" s="62"/>
      <c r="X6184" s="62"/>
    </row>
    <row r="6185" spans="1:24" s="57" customFormat="1" x14ac:dyDescent="0.25">
      <c r="A6185" s="75"/>
      <c r="D6185" s="58"/>
      <c r="E6185" s="58"/>
      <c r="F6185" s="58"/>
      <c r="G6185" s="58"/>
      <c r="H6185" s="60"/>
      <c r="I6185" s="60"/>
      <c r="J6185" s="60"/>
      <c r="K6185" s="60"/>
      <c r="M6185" s="61"/>
      <c r="N6185" s="61"/>
      <c r="O6185" s="62"/>
      <c r="P6185" s="125"/>
      <c r="W6185" s="62"/>
      <c r="X6185" s="62"/>
    </row>
    <row r="6186" spans="1:24" s="57" customFormat="1" x14ac:dyDescent="0.25">
      <c r="A6186" s="75"/>
      <c r="D6186" s="58"/>
      <c r="E6186" s="58"/>
      <c r="F6186" s="58"/>
      <c r="G6186" s="58"/>
      <c r="H6186" s="60"/>
      <c r="I6186" s="60"/>
      <c r="J6186" s="60"/>
      <c r="K6186" s="60"/>
      <c r="M6186" s="61"/>
      <c r="N6186" s="61"/>
      <c r="O6186" s="62"/>
      <c r="P6186" s="125"/>
      <c r="W6186" s="62"/>
      <c r="X6186" s="62"/>
    </row>
    <row r="6187" spans="1:24" s="57" customFormat="1" x14ac:dyDescent="0.25">
      <c r="A6187" s="75"/>
      <c r="D6187" s="58"/>
      <c r="E6187" s="58"/>
      <c r="F6187" s="58"/>
      <c r="G6187" s="58"/>
      <c r="H6187" s="60"/>
      <c r="I6187" s="60"/>
      <c r="J6187" s="60"/>
      <c r="K6187" s="60"/>
      <c r="M6187" s="61"/>
      <c r="N6187" s="61"/>
      <c r="O6187" s="62"/>
      <c r="P6187" s="125"/>
      <c r="W6187" s="62"/>
      <c r="X6187" s="62"/>
    </row>
    <row r="6188" spans="1:24" s="57" customFormat="1" x14ac:dyDescent="0.25">
      <c r="A6188" s="75"/>
      <c r="D6188" s="58"/>
      <c r="E6188" s="58"/>
      <c r="F6188" s="58"/>
      <c r="G6188" s="58"/>
      <c r="H6188" s="60"/>
      <c r="I6188" s="60"/>
      <c r="J6188" s="60"/>
      <c r="K6188" s="60"/>
      <c r="M6188" s="61"/>
      <c r="N6188" s="61"/>
      <c r="O6188" s="62"/>
      <c r="P6188" s="125"/>
      <c r="W6188" s="62"/>
      <c r="X6188" s="62"/>
    </row>
    <row r="6189" spans="1:24" s="57" customFormat="1" x14ac:dyDescent="0.25">
      <c r="A6189" s="75"/>
      <c r="D6189" s="58"/>
      <c r="E6189" s="58"/>
      <c r="F6189" s="58"/>
      <c r="G6189" s="58"/>
      <c r="H6189" s="60"/>
      <c r="I6189" s="60"/>
      <c r="J6189" s="60"/>
      <c r="K6189" s="60"/>
      <c r="M6189" s="61"/>
      <c r="N6189" s="61"/>
      <c r="O6189" s="62"/>
      <c r="P6189" s="125"/>
      <c r="W6189" s="62"/>
      <c r="X6189" s="62"/>
    </row>
    <row r="6190" spans="1:24" s="57" customFormat="1" x14ac:dyDescent="0.25">
      <c r="A6190" s="75"/>
      <c r="D6190" s="58"/>
      <c r="E6190" s="58"/>
      <c r="F6190" s="58"/>
      <c r="G6190" s="58"/>
      <c r="H6190" s="60"/>
      <c r="I6190" s="60"/>
      <c r="J6190" s="60"/>
      <c r="K6190" s="60"/>
      <c r="M6190" s="61"/>
      <c r="N6190" s="61"/>
      <c r="O6190" s="62"/>
      <c r="P6190" s="125"/>
      <c r="W6190" s="62"/>
      <c r="X6190" s="62"/>
    </row>
    <row r="6191" spans="1:24" s="57" customFormat="1" x14ac:dyDescent="0.25">
      <c r="A6191" s="75"/>
      <c r="D6191" s="58"/>
      <c r="E6191" s="58"/>
      <c r="F6191" s="58"/>
      <c r="G6191" s="58"/>
      <c r="H6191" s="60"/>
      <c r="I6191" s="60"/>
      <c r="J6191" s="60"/>
      <c r="K6191" s="60"/>
      <c r="M6191" s="61"/>
      <c r="N6191" s="61"/>
      <c r="O6191" s="62"/>
      <c r="P6191" s="125"/>
      <c r="W6191" s="62"/>
      <c r="X6191" s="62"/>
    </row>
    <row r="6192" spans="1:24" s="57" customFormat="1" x14ac:dyDescent="0.25">
      <c r="A6192" s="75"/>
      <c r="D6192" s="58"/>
      <c r="E6192" s="58"/>
      <c r="F6192" s="58"/>
      <c r="G6192" s="58"/>
      <c r="H6192" s="60"/>
      <c r="I6192" s="60"/>
      <c r="J6192" s="60"/>
      <c r="K6192" s="60"/>
      <c r="M6192" s="61"/>
      <c r="N6192" s="61"/>
      <c r="O6192" s="62"/>
      <c r="P6192" s="125"/>
      <c r="W6192" s="62"/>
      <c r="X6192" s="62"/>
    </row>
    <row r="6193" spans="1:24" s="57" customFormat="1" x14ac:dyDescent="0.25">
      <c r="A6193" s="75"/>
      <c r="D6193" s="58"/>
      <c r="E6193" s="58"/>
      <c r="F6193" s="58"/>
      <c r="G6193" s="58"/>
      <c r="H6193" s="60"/>
      <c r="I6193" s="60"/>
      <c r="J6193" s="60"/>
      <c r="K6193" s="60"/>
      <c r="M6193" s="61"/>
      <c r="N6193" s="61"/>
      <c r="O6193" s="62"/>
      <c r="P6193" s="125"/>
      <c r="W6193" s="62"/>
      <c r="X6193" s="62"/>
    </row>
    <row r="6194" spans="1:24" s="57" customFormat="1" x14ac:dyDescent="0.25">
      <c r="A6194" s="75"/>
      <c r="D6194" s="58"/>
      <c r="E6194" s="58"/>
      <c r="F6194" s="58"/>
      <c r="G6194" s="58"/>
      <c r="H6194" s="60"/>
      <c r="I6194" s="60"/>
      <c r="J6194" s="60"/>
      <c r="K6194" s="60"/>
      <c r="M6194" s="61"/>
      <c r="N6194" s="61"/>
      <c r="O6194" s="62"/>
      <c r="P6194" s="125"/>
      <c r="W6194" s="62"/>
      <c r="X6194" s="62"/>
    </row>
    <row r="6195" spans="1:24" s="57" customFormat="1" x14ac:dyDescent="0.25">
      <c r="A6195" s="75"/>
      <c r="D6195" s="58"/>
      <c r="E6195" s="58"/>
      <c r="F6195" s="58"/>
      <c r="G6195" s="58"/>
      <c r="H6195" s="60"/>
      <c r="I6195" s="60"/>
      <c r="J6195" s="60"/>
      <c r="K6195" s="60"/>
      <c r="M6195" s="61"/>
      <c r="N6195" s="61"/>
      <c r="O6195" s="62"/>
      <c r="P6195" s="125"/>
      <c r="W6195" s="62"/>
      <c r="X6195" s="62"/>
    </row>
    <row r="6196" spans="1:24" s="57" customFormat="1" x14ac:dyDescent="0.25">
      <c r="A6196" s="75"/>
      <c r="D6196" s="58"/>
      <c r="E6196" s="58"/>
      <c r="F6196" s="58"/>
      <c r="G6196" s="58"/>
      <c r="H6196" s="60"/>
      <c r="I6196" s="60"/>
      <c r="J6196" s="60"/>
      <c r="K6196" s="60"/>
      <c r="M6196" s="61"/>
      <c r="N6196" s="61"/>
      <c r="O6196" s="62"/>
      <c r="P6196" s="125"/>
      <c r="W6196" s="62"/>
      <c r="X6196" s="62"/>
    </row>
    <row r="6197" spans="1:24" s="57" customFormat="1" x14ac:dyDescent="0.25">
      <c r="A6197" s="75"/>
      <c r="D6197" s="58"/>
      <c r="E6197" s="58"/>
      <c r="F6197" s="58"/>
      <c r="G6197" s="58"/>
      <c r="H6197" s="60"/>
      <c r="I6197" s="60"/>
      <c r="J6197" s="60"/>
      <c r="K6197" s="60"/>
      <c r="M6197" s="61"/>
      <c r="N6197" s="61"/>
      <c r="O6197" s="62"/>
      <c r="P6197" s="125"/>
      <c r="W6197" s="62"/>
      <c r="X6197" s="62"/>
    </row>
    <row r="6198" spans="1:24" s="57" customFormat="1" x14ac:dyDescent="0.25">
      <c r="A6198" s="75"/>
      <c r="D6198" s="58"/>
      <c r="E6198" s="58"/>
      <c r="F6198" s="58"/>
      <c r="G6198" s="58"/>
      <c r="H6198" s="60"/>
      <c r="I6198" s="60"/>
      <c r="J6198" s="60"/>
      <c r="K6198" s="60"/>
      <c r="M6198" s="61"/>
      <c r="N6198" s="61"/>
      <c r="O6198" s="62"/>
      <c r="P6198" s="125"/>
      <c r="W6198" s="62"/>
      <c r="X6198" s="62"/>
    </row>
    <row r="6199" spans="1:24" s="57" customFormat="1" x14ac:dyDescent="0.25">
      <c r="A6199" s="75"/>
      <c r="D6199" s="58"/>
      <c r="E6199" s="58"/>
      <c r="F6199" s="58"/>
      <c r="G6199" s="58"/>
      <c r="H6199" s="60"/>
      <c r="I6199" s="60"/>
      <c r="J6199" s="60"/>
      <c r="K6199" s="60"/>
      <c r="M6199" s="61"/>
      <c r="N6199" s="61"/>
      <c r="O6199" s="62"/>
      <c r="P6199" s="125"/>
      <c r="W6199" s="62"/>
      <c r="X6199" s="62"/>
    </row>
    <row r="6200" spans="1:24" s="57" customFormat="1" x14ac:dyDescent="0.25">
      <c r="A6200" s="75"/>
      <c r="D6200" s="58"/>
      <c r="E6200" s="58"/>
      <c r="F6200" s="58"/>
      <c r="G6200" s="58"/>
      <c r="H6200" s="60"/>
      <c r="I6200" s="60"/>
      <c r="J6200" s="60"/>
      <c r="K6200" s="60"/>
      <c r="M6200" s="61"/>
      <c r="N6200" s="61"/>
      <c r="O6200" s="62"/>
      <c r="P6200" s="125"/>
      <c r="W6200" s="62"/>
      <c r="X6200" s="62"/>
    </row>
    <row r="6201" spans="1:24" s="57" customFormat="1" x14ac:dyDescent="0.25">
      <c r="A6201" s="75"/>
      <c r="D6201" s="58"/>
      <c r="E6201" s="58"/>
      <c r="F6201" s="58"/>
      <c r="G6201" s="58"/>
      <c r="H6201" s="60"/>
      <c r="I6201" s="60"/>
      <c r="J6201" s="60"/>
      <c r="K6201" s="60"/>
      <c r="M6201" s="61"/>
      <c r="N6201" s="61"/>
      <c r="O6201" s="62"/>
      <c r="P6201" s="125"/>
      <c r="W6201" s="62"/>
      <c r="X6201" s="62"/>
    </row>
    <row r="6202" spans="1:24" s="57" customFormat="1" x14ac:dyDescent="0.25">
      <c r="A6202" s="75"/>
      <c r="D6202" s="58"/>
      <c r="E6202" s="58"/>
      <c r="F6202" s="58"/>
      <c r="G6202" s="58"/>
      <c r="H6202" s="60"/>
      <c r="I6202" s="60"/>
      <c r="J6202" s="60"/>
      <c r="K6202" s="60"/>
      <c r="M6202" s="61"/>
      <c r="N6202" s="61"/>
      <c r="O6202" s="62"/>
      <c r="P6202" s="125"/>
      <c r="W6202" s="62"/>
      <c r="X6202" s="62"/>
    </row>
    <row r="6203" spans="1:24" s="57" customFormat="1" x14ac:dyDescent="0.25">
      <c r="A6203" s="75"/>
      <c r="D6203" s="58"/>
      <c r="E6203" s="58"/>
      <c r="F6203" s="58"/>
      <c r="G6203" s="58"/>
      <c r="H6203" s="60"/>
      <c r="I6203" s="60"/>
      <c r="J6203" s="60"/>
      <c r="K6203" s="60"/>
      <c r="M6203" s="61"/>
      <c r="N6203" s="61"/>
      <c r="O6203" s="62"/>
      <c r="P6203" s="125"/>
      <c r="W6203" s="62"/>
      <c r="X6203" s="62"/>
    </row>
    <row r="6204" spans="1:24" s="57" customFormat="1" x14ac:dyDescent="0.25">
      <c r="A6204" s="75"/>
      <c r="D6204" s="58"/>
      <c r="E6204" s="58"/>
      <c r="F6204" s="58"/>
      <c r="G6204" s="58"/>
      <c r="H6204" s="60"/>
      <c r="I6204" s="60"/>
      <c r="J6204" s="60"/>
      <c r="K6204" s="60"/>
      <c r="M6204" s="61"/>
      <c r="N6204" s="61"/>
      <c r="O6204" s="62"/>
      <c r="P6204" s="125"/>
      <c r="W6204" s="62"/>
      <c r="X6204" s="62"/>
    </row>
    <row r="6205" spans="1:24" s="57" customFormat="1" x14ac:dyDescent="0.25">
      <c r="A6205" s="75"/>
      <c r="D6205" s="58"/>
      <c r="E6205" s="58"/>
      <c r="F6205" s="58"/>
      <c r="G6205" s="58"/>
      <c r="H6205" s="60"/>
      <c r="I6205" s="60"/>
      <c r="J6205" s="60"/>
      <c r="K6205" s="60"/>
      <c r="M6205" s="61"/>
      <c r="N6205" s="61"/>
      <c r="O6205" s="62"/>
      <c r="P6205" s="125"/>
      <c r="W6205" s="62"/>
      <c r="X6205" s="62"/>
    </row>
    <row r="6206" spans="1:24" s="57" customFormat="1" x14ac:dyDescent="0.25">
      <c r="A6206" s="75"/>
      <c r="D6206" s="58"/>
      <c r="E6206" s="58"/>
      <c r="F6206" s="58"/>
      <c r="G6206" s="58"/>
      <c r="H6206" s="60"/>
      <c r="I6206" s="60"/>
      <c r="J6206" s="60"/>
      <c r="K6206" s="60"/>
      <c r="M6206" s="61"/>
      <c r="N6206" s="61"/>
      <c r="O6206" s="62"/>
      <c r="P6206" s="125"/>
      <c r="W6206" s="62"/>
      <c r="X6206" s="62"/>
    </row>
    <row r="6207" spans="1:24" s="57" customFormat="1" x14ac:dyDescent="0.25">
      <c r="A6207" s="75"/>
      <c r="D6207" s="58"/>
      <c r="E6207" s="58"/>
      <c r="F6207" s="58"/>
      <c r="G6207" s="58"/>
      <c r="H6207" s="60"/>
      <c r="I6207" s="60"/>
      <c r="J6207" s="60"/>
      <c r="K6207" s="60"/>
      <c r="M6207" s="61"/>
      <c r="N6207" s="61"/>
      <c r="O6207" s="62"/>
      <c r="P6207" s="125"/>
      <c r="W6207" s="62"/>
      <c r="X6207" s="62"/>
    </row>
    <row r="6208" spans="1:24" s="57" customFormat="1" x14ac:dyDescent="0.25">
      <c r="A6208" s="75"/>
      <c r="D6208" s="58"/>
      <c r="E6208" s="58"/>
      <c r="F6208" s="58"/>
      <c r="G6208" s="58"/>
      <c r="H6208" s="60"/>
      <c r="I6208" s="60"/>
      <c r="J6208" s="60"/>
      <c r="K6208" s="60"/>
      <c r="M6208" s="61"/>
      <c r="N6208" s="61"/>
      <c r="O6208" s="62"/>
      <c r="P6208" s="125"/>
      <c r="W6208" s="62"/>
      <c r="X6208" s="62"/>
    </row>
    <row r="6209" spans="1:24" s="57" customFormat="1" x14ac:dyDescent="0.25">
      <c r="A6209" s="75"/>
      <c r="D6209" s="58"/>
      <c r="E6209" s="58"/>
      <c r="F6209" s="58"/>
      <c r="G6209" s="58"/>
      <c r="H6209" s="60"/>
      <c r="I6209" s="60"/>
      <c r="J6209" s="60"/>
      <c r="K6209" s="60"/>
      <c r="M6209" s="61"/>
      <c r="N6209" s="61"/>
      <c r="O6209" s="62"/>
      <c r="P6209" s="125"/>
      <c r="W6209" s="62"/>
      <c r="X6209" s="62"/>
    </row>
    <row r="6210" spans="1:24" s="57" customFormat="1" x14ac:dyDescent="0.25">
      <c r="A6210" s="75"/>
      <c r="D6210" s="58"/>
      <c r="E6210" s="58"/>
      <c r="F6210" s="58"/>
      <c r="G6210" s="58"/>
      <c r="H6210" s="60"/>
      <c r="I6210" s="60"/>
      <c r="J6210" s="60"/>
      <c r="K6210" s="60"/>
      <c r="M6210" s="61"/>
      <c r="N6210" s="61"/>
      <c r="O6210" s="62"/>
      <c r="P6210" s="125"/>
      <c r="W6210" s="62"/>
      <c r="X6210" s="62"/>
    </row>
    <row r="6211" spans="1:24" s="57" customFormat="1" x14ac:dyDescent="0.25">
      <c r="A6211" s="75"/>
      <c r="D6211" s="58"/>
      <c r="E6211" s="58"/>
      <c r="F6211" s="58"/>
      <c r="G6211" s="58"/>
      <c r="H6211" s="60"/>
      <c r="I6211" s="60"/>
      <c r="J6211" s="60"/>
      <c r="K6211" s="60"/>
      <c r="M6211" s="61"/>
      <c r="N6211" s="61"/>
      <c r="O6211" s="62"/>
      <c r="P6211" s="125"/>
      <c r="W6211" s="62"/>
      <c r="X6211" s="62"/>
    </row>
    <row r="6212" spans="1:24" s="57" customFormat="1" x14ac:dyDescent="0.25">
      <c r="A6212" s="75"/>
      <c r="D6212" s="58"/>
      <c r="E6212" s="58"/>
      <c r="F6212" s="58"/>
      <c r="G6212" s="58"/>
      <c r="H6212" s="60"/>
      <c r="I6212" s="60"/>
      <c r="J6212" s="60"/>
      <c r="K6212" s="60"/>
      <c r="M6212" s="61"/>
      <c r="N6212" s="61"/>
      <c r="O6212" s="62"/>
      <c r="P6212" s="125"/>
      <c r="W6212" s="62"/>
      <c r="X6212" s="62"/>
    </row>
    <row r="6213" spans="1:24" s="57" customFormat="1" x14ac:dyDescent="0.25">
      <c r="A6213" s="75"/>
      <c r="D6213" s="58"/>
      <c r="E6213" s="58"/>
      <c r="F6213" s="58"/>
      <c r="G6213" s="58"/>
      <c r="H6213" s="60"/>
      <c r="I6213" s="60"/>
      <c r="J6213" s="60"/>
      <c r="K6213" s="60"/>
      <c r="M6213" s="61"/>
      <c r="N6213" s="61"/>
      <c r="O6213" s="62"/>
      <c r="P6213" s="125"/>
      <c r="W6213" s="62"/>
      <c r="X6213" s="62"/>
    </row>
    <row r="6214" spans="1:24" s="57" customFormat="1" x14ac:dyDescent="0.25">
      <c r="A6214" s="75"/>
      <c r="D6214" s="58"/>
      <c r="E6214" s="58"/>
      <c r="F6214" s="58"/>
      <c r="G6214" s="58"/>
      <c r="H6214" s="60"/>
      <c r="I6214" s="60"/>
      <c r="J6214" s="60"/>
      <c r="K6214" s="60"/>
      <c r="M6214" s="61"/>
      <c r="N6214" s="61"/>
      <c r="O6214" s="62"/>
      <c r="P6214" s="125"/>
      <c r="W6214" s="62"/>
      <c r="X6214" s="62"/>
    </row>
    <row r="6215" spans="1:24" s="57" customFormat="1" x14ac:dyDescent="0.25">
      <c r="A6215" s="75"/>
      <c r="D6215" s="58"/>
      <c r="E6215" s="58"/>
      <c r="F6215" s="58"/>
      <c r="G6215" s="58"/>
      <c r="H6215" s="60"/>
      <c r="I6215" s="60"/>
      <c r="J6215" s="60"/>
      <c r="K6215" s="60"/>
      <c r="M6215" s="61"/>
      <c r="N6215" s="61"/>
      <c r="O6215" s="62"/>
      <c r="P6215" s="125"/>
      <c r="W6215" s="62"/>
      <c r="X6215" s="62"/>
    </row>
    <row r="6216" spans="1:24" s="57" customFormat="1" x14ac:dyDescent="0.25">
      <c r="A6216" s="75"/>
      <c r="D6216" s="58"/>
      <c r="E6216" s="58"/>
      <c r="F6216" s="58"/>
      <c r="G6216" s="58"/>
      <c r="H6216" s="60"/>
      <c r="I6216" s="60"/>
      <c r="J6216" s="60"/>
      <c r="K6216" s="60"/>
      <c r="M6216" s="61"/>
      <c r="N6216" s="61"/>
      <c r="O6216" s="62"/>
      <c r="P6216" s="125"/>
      <c r="W6216" s="62"/>
      <c r="X6216" s="62"/>
    </row>
    <row r="6217" spans="1:24" s="57" customFormat="1" x14ac:dyDescent="0.25">
      <c r="A6217" s="75"/>
      <c r="D6217" s="58"/>
      <c r="E6217" s="58"/>
      <c r="F6217" s="58"/>
      <c r="G6217" s="58"/>
      <c r="H6217" s="60"/>
      <c r="I6217" s="60"/>
      <c r="J6217" s="60"/>
      <c r="K6217" s="60"/>
      <c r="M6217" s="61"/>
      <c r="N6217" s="61"/>
      <c r="O6217" s="62"/>
      <c r="P6217" s="125"/>
      <c r="W6217" s="62"/>
      <c r="X6217" s="62"/>
    </row>
    <row r="6218" spans="1:24" s="57" customFormat="1" x14ac:dyDescent="0.25">
      <c r="A6218" s="75"/>
      <c r="D6218" s="58"/>
      <c r="E6218" s="58"/>
      <c r="F6218" s="58"/>
      <c r="G6218" s="58"/>
      <c r="H6218" s="60"/>
      <c r="I6218" s="60"/>
      <c r="J6218" s="60"/>
      <c r="K6218" s="60"/>
      <c r="M6218" s="61"/>
      <c r="N6218" s="61"/>
      <c r="O6218" s="62"/>
      <c r="P6218" s="125"/>
      <c r="W6218" s="62"/>
      <c r="X6218" s="62"/>
    </row>
    <row r="6219" spans="1:24" s="57" customFormat="1" x14ac:dyDescent="0.25">
      <c r="A6219" s="75"/>
      <c r="D6219" s="58"/>
      <c r="E6219" s="58"/>
      <c r="F6219" s="58"/>
      <c r="G6219" s="58"/>
      <c r="H6219" s="60"/>
      <c r="I6219" s="60"/>
      <c r="J6219" s="60"/>
      <c r="K6219" s="60"/>
      <c r="M6219" s="61"/>
      <c r="N6219" s="61"/>
      <c r="O6219" s="62"/>
      <c r="P6219" s="125"/>
      <c r="W6219" s="62"/>
      <c r="X6219" s="62"/>
    </row>
    <row r="6220" spans="1:24" s="57" customFormat="1" x14ac:dyDescent="0.25">
      <c r="A6220" s="75"/>
      <c r="D6220" s="58"/>
      <c r="E6220" s="58"/>
      <c r="F6220" s="58"/>
      <c r="G6220" s="58"/>
      <c r="H6220" s="60"/>
      <c r="I6220" s="60"/>
      <c r="J6220" s="60"/>
      <c r="K6220" s="60"/>
      <c r="M6220" s="61"/>
      <c r="N6220" s="61"/>
      <c r="O6220" s="62"/>
      <c r="P6220" s="125"/>
      <c r="W6220" s="62"/>
      <c r="X6220" s="62"/>
    </row>
    <row r="6221" spans="1:24" s="57" customFormat="1" x14ac:dyDescent="0.25">
      <c r="A6221" s="75"/>
      <c r="D6221" s="58"/>
      <c r="E6221" s="58"/>
      <c r="F6221" s="58"/>
      <c r="G6221" s="58"/>
      <c r="H6221" s="60"/>
      <c r="I6221" s="60"/>
      <c r="J6221" s="60"/>
      <c r="K6221" s="60"/>
      <c r="M6221" s="61"/>
      <c r="N6221" s="61"/>
      <c r="O6221" s="62"/>
      <c r="P6221" s="125"/>
      <c r="W6221" s="62"/>
      <c r="X6221" s="62"/>
    </row>
    <row r="6222" spans="1:24" s="57" customFormat="1" x14ac:dyDescent="0.25">
      <c r="A6222" s="75"/>
      <c r="D6222" s="58"/>
      <c r="E6222" s="58"/>
      <c r="F6222" s="58"/>
      <c r="G6222" s="58"/>
      <c r="H6222" s="60"/>
      <c r="I6222" s="60"/>
      <c r="J6222" s="60"/>
      <c r="K6222" s="60"/>
      <c r="M6222" s="61"/>
      <c r="N6222" s="61"/>
      <c r="O6222" s="62"/>
      <c r="P6222" s="125"/>
      <c r="W6222" s="62"/>
      <c r="X6222" s="62"/>
    </row>
    <row r="6223" spans="1:24" s="57" customFormat="1" x14ac:dyDescent="0.25">
      <c r="A6223" s="75"/>
      <c r="D6223" s="58"/>
      <c r="E6223" s="58"/>
      <c r="F6223" s="58"/>
      <c r="G6223" s="58"/>
      <c r="H6223" s="60"/>
      <c r="I6223" s="60"/>
      <c r="J6223" s="60"/>
      <c r="K6223" s="60"/>
      <c r="M6223" s="61"/>
      <c r="N6223" s="61"/>
      <c r="O6223" s="62"/>
      <c r="P6223" s="125"/>
      <c r="W6223" s="62"/>
      <c r="X6223" s="62"/>
    </row>
    <row r="6224" spans="1:24" s="57" customFormat="1" x14ac:dyDescent="0.25">
      <c r="A6224" s="75"/>
      <c r="D6224" s="58"/>
      <c r="E6224" s="58"/>
      <c r="F6224" s="58"/>
      <c r="G6224" s="58"/>
      <c r="H6224" s="60"/>
      <c r="I6224" s="60"/>
      <c r="J6224" s="60"/>
      <c r="K6224" s="60"/>
      <c r="M6224" s="61"/>
      <c r="N6224" s="61"/>
      <c r="O6224" s="62"/>
      <c r="P6224" s="125"/>
      <c r="W6224" s="62"/>
      <c r="X6224" s="62"/>
    </row>
    <row r="6225" spans="1:24" s="57" customFormat="1" x14ac:dyDescent="0.25">
      <c r="A6225" s="75"/>
      <c r="D6225" s="58"/>
      <c r="E6225" s="58"/>
      <c r="F6225" s="58"/>
      <c r="G6225" s="58"/>
      <c r="H6225" s="60"/>
      <c r="I6225" s="60"/>
      <c r="J6225" s="60"/>
      <c r="K6225" s="60"/>
      <c r="M6225" s="61"/>
      <c r="N6225" s="61"/>
      <c r="O6225" s="62"/>
      <c r="P6225" s="125"/>
      <c r="W6225" s="62"/>
      <c r="X6225" s="62"/>
    </row>
    <row r="6226" spans="1:24" s="57" customFormat="1" x14ac:dyDescent="0.25">
      <c r="A6226" s="75"/>
      <c r="D6226" s="58"/>
      <c r="E6226" s="58"/>
      <c r="F6226" s="58"/>
      <c r="G6226" s="58"/>
      <c r="H6226" s="60"/>
      <c r="I6226" s="60"/>
      <c r="J6226" s="60"/>
      <c r="K6226" s="60"/>
      <c r="M6226" s="61"/>
      <c r="N6226" s="61"/>
      <c r="O6226" s="62"/>
      <c r="P6226" s="125"/>
      <c r="W6226" s="62"/>
      <c r="X6226" s="62"/>
    </row>
    <row r="6227" spans="1:24" s="57" customFormat="1" x14ac:dyDescent="0.25">
      <c r="A6227" s="75"/>
      <c r="D6227" s="58"/>
      <c r="E6227" s="58"/>
      <c r="F6227" s="58"/>
      <c r="G6227" s="58"/>
      <c r="H6227" s="60"/>
      <c r="I6227" s="60"/>
      <c r="J6227" s="60"/>
      <c r="K6227" s="60"/>
      <c r="M6227" s="61"/>
      <c r="N6227" s="61"/>
      <c r="O6227" s="62"/>
      <c r="P6227" s="125"/>
      <c r="W6227" s="62"/>
      <c r="X6227" s="62"/>
    </row>
    <row r="6228" spans="1:24" s="57" customFormat="1" x14ac:dyDescent="0.25">
      <c r="A6228" s="75"/>
      <c r="D6228" s="58"/>
      <c r="E6228" s="58"/>
      <c r="F6228" s="58"/>
      <c r="G6228" s="58"/>
      <c r="H6228" s="60"/>
      <c r="I6228" s="60"/>
      <c r="J6228" s="60"/>
      <c r="K6228" s="60"/>
      <c r="M6228" s="61"/>
      <c r="N6228" s="61"/>
      <c r="O6228" s="62"/>
      <c r="P6228" s="125"/>
      <c r="W6228" s="62"/>
      <c r="X6228" s="62"/>
    </row>
    <row r="6229" spans="1:24" s="57" customFormat="1" x14ac:dyDescent="0.25">
      <c r="A6229" s="75"/>
      <c r="D6229" s="58"/>
      <c r="E6229" s="58"/>
      <c r="F6229" s="58"/>
      <c r="G6229" s="58"/>
      <c r="H6229" s="60"/>
      <c r="I6229" s="60"/>
      <c r="J6229" s="60"/>
      <c r="K6229" s="60"/>
      <c r="M6229" s="61"/>
      <c r="N6229" s="61"/>
      <c r="O6229" s="62"/>
      <c r="P6229" s="125"/>
      <c r="W6229" s="62"/>
      <c r="X6229" s="62"/>
    </row>
    <row r="6230" spans="1:24" s="57" customFormat="1" x14ac:dyDescent="0.25">
      <c r="A6230" s="75"/>
      <c r="D6230" s="58"/>
      <c r="E6230" s="58"/>
      <c r="F6230" s="58"/>
      <c r="G6230" s="58"/>
      <c r="H6230" s="60"/>
      <c r="I6230" s="60"/>
      <c r="J6230" s="60"/>
      <c r="K6230" s="60"/>
      <c r="M6230" s="61"/>
      <c r="N6230" s="61"/>
      <c r="O6230" s="62"/>
      <c r="P6230" s="125"/>
      <c r="W6230" s="62"/>
      <c r="X6230" s="62"/>
    </row>
    <row r="6231" spans="1:24" s="57" customFormat="1" x14ac:dyDescent="0.25">
      <c r="A6231" s="75"/>
      <c r="D6231" s="58"/>
      <c r="E6231" s="58"/>
      <c r="F6231" s="58"/>
      <c r="G6231" s="58"/>
      <c r="H6231" s="60"/>
      <c r="I6231" s="60"/>
      <c r="J6231" s="60"/>
      <c r="K6231" s="60"/>
      <c r="M6231" s="61"/>
      <c r="N6231" s="61"/>
      <c r="O6231" s="62"/>
      <c r="P6231" s="125"/>
      <c r="W6231" s="62"/>
      <c r="X6231" s="62"/>
    </row>
    <row r="6232" spans="1:24" s="57" customFormat="1" x14ac:dyDescent="0.25">
      <c r="A6232" s="75"/>
      <c r="D6232" s="58"/>
      <c r="E6232" s="58"/>
      <c r="F6232" s="58"/>
      <c r="G6232" s="58"/>
      <c r="H6232" s="60"/>
      <c r="I6232" s="60"/>
      <c r="J6232" s="60"/>
      <c r="K6232" s="60"/>
      <c r="M6232" s="61"/>
      <c r="N6232" s="61"/>
      <c r="O6232" s="62"/>
      <c r="P6232" s="125"/>
      <c r="W6232" s="62"/>
      <c r="X6232" s="62"/>
    </row>
    <row r="6233" spans="1:24" s="57" customFormat="1" x14ac:dyDescent="0.25">
      <c r="A6233" s="75"/>
      <c r="D6233" s="58"/>
      <c r="E6233" s="58"/>
      <c r="F6233" s="58"/>
      <c r="G6233" s="58"/>
      <c r="H6233" s="60"/>
      <c r="I6233" s="60"/>
      <c r="J6233" s="60"/>
      <c r="K6233" s="60"/>
      <c r="M6233" s="61"/>
      <c r="N6233" s="61"/>
      <c r="O6233" s="62"/>
      <c r="P6233" s="125"/>
      <c r="W6233" s="62"/>
      <c r="X6233" s="62"/>
    </row>
    <row r="6234" spans="1:24" s="57" customFormat="1" x14ac:dyDescent="0.25">
      <c r="A6234" s="75"/>
      <c r="D6234" s="58"/>
      <c r="E6234" s="58"/>
      <c r="F6234" s="58"/>
      <c r="G6234" s="58"/>
      <c r="H6234" s="60"/>
      <c r="I6234" s="60"/>
      <c r="J6234" s="60"/>
      <c r="K6234" s="60"/>
      <c r="M6234" s="61"/>
      <c r="N6234" s="61"/>
      <c r="O6234" s="62"/>
      <c r="P6234" s="125"/>
      <c r="W6234" s="62"/>
      <c r="X6234" s="62"/>
    </row>
    <row r="6235" spans="1:24" s="57" customFormat="1" x14ac:dyDescent="0.25">
      <c r="A6235" s="75"/>
      <c r="D6235" s="58"/>
      <c r="E6235" s="58"/>
      <c r="F6235" s="58"/>
      <c r="G6235" s="58"/>
      <c r="H6235" s="60"/>
      <c r="I6235" s="60"/>
      <c r="J6235" s="60"/>
      <c r="K6235" s="60"/>
      <c r="M6235" s="61"/>
      <c r="N6235" s="61"/>
      <c r="O6235" s="62"/>
      <c r="P6235" s="125"/>
      <c r="W6235" s="62"/>
      <c r="X6235" s="62"/>
    </row>
    <row r="6236" spans="1:24" s="57" customFormat="1" x14ac:dyDescent="0.25">
      <c r="A6236" s="75"/>
      <c r="D6236" s="58"/>
      <c r="E6236" s="58"/>
      <c r="F6236" s="58"/>
      <c r="G6236" s="58"/>
      <c r="H6236" s="60"/>
      <c r="I6236" s="60"/>
      <c r="J6236" s="60"/>
      <c r="K6236" s="60"/>
      <c r="M6236" s="61"/>
      <c r="N6236" s="61"/>
      <c r="O6236" s="62"/>
      <c r="P6236" s="125"/>
      <c r="W6236" s="62"/>
      <c r="X6236" s="62"/>
    </row>
    <row r="6237" spans="1:24" s="57" customFormat="1" x14ac:dyDescent="0.25">
      <c r="A6237" s="75"/>
      <c r="D6237" s="58"/>
      <c r="E6237" s="58"/>
      <c r="F6237" s="58"/>
      <c r="G6237" s="58"/>
      <c r="H6237" s="60"/>
      <c r="I6237" s="60"/>
      <c r="J6237" s="60"/>
      <c r="K6237" s="60"/>
      <c r="M6237" s="61"/>
      <c r="N6237" s="61"/>
      <c r="O6237" s="62"/>
      <c r="P6237" s="125"/>
      <c r="W6237" s="62"/>
      <c r="X6237" s="62"/>
    </row>
    <row r="6238" spans="1:24" s="57" customFormat="1" x14ac:dyDescent="0.25">
      <c r="A6238" s="75"/>
      <c r="D6238" s="58"/>
      <c r="E6238" s="58"/>
      <c r="F6238" s="58"/>
      <c r="G6238" s="58"/>
      <c r="H6238" s="60"/>
      <c r="I6238" s="60"/>
      <c r="J6238" s="60"/>
      <c r="K6238" s="60"/>
      <c r="M6238" s="61"/>
      <c r="N6238" s="61"/>
      <c r="O6238" s="62"/>
      <c r="P6238" s="125"/>
      <c r="W6238" s="62"/>
      <c r="X6238" s="62"/>
    </row>
    <row r="6239" spans="1:24" s="57" customFormat="1" x14ac:dyDescent="0.25">
      <c r="A6239" s="75"/>
      <c r="D6239" s="58"/>
      <c r="E6239" s="58"/>
      <c r="F6239" s="58"/>
      <c r="G6239" s="58"/>
      <c r="H6239" s="60"/>
      <c r="I6239" s="60"/>
      <c r="J6239" s="60"/>
      <c r="K6239" s="60"/>
      <c r="M6239" s="61"/>
      <c r="N6239" s="61"/>
      <c r="O6239" s="62"/>
      <c r="P6239" s="125"/>
      <c r="W6239" s="62"/>
      <c r="X6239" s="62"/>
    </row>
    <row r="6240" spans="1:24" s="57" customFormat="1" x14ac:dyDescent="0.25">
      <c r="A6240" s="75"/>
      <c r="D6240" s="58"/>
      <c r="E6240" s="58"/>
      <c r="F6240" s="58"/>
      <c r="G6240" s="58"/>
      <c r="H6240" s="60"/>
      <c r="I6240" s="60"/>
      <c r="J6240" s="60"/>
      <c r="K6240" s="60"/>
      <c r="M6240" s="61"/>
      <c r="N6240" s="61"/>
      <c r="O6240" s="62"/>
      <c r="P6240" s="125"/>
      <c r="W6240" s="62"/>
      <c r="X6240" s="62"/>
    </row>
    <row r="6241" spans="1:24" s="57" customFormat="1" x14ac:dyDescent="0.25">
      <c r="A6241" s="75"/>
      <c r="D6241" s="58"/>
      <c r="E6241" s="58"/>
      <c r="F6241" s="58"/>
      <c r="G6241" s="58"/>
      <c r="H6241" s="60"/>
      <c r="I6241" s="60"/>
      <c r="J6241" s="60"/>
      <c r="K6241" s="60"/>
      <c r="M6241" s="61"/>
      <c r="N6241" s="61"/>
      <c r="O6241" s="62"/>
      <c r="P6241" s="125"/>
      <c r="W6241" s="62"/>
      <c r="X6241" s="62"/>
    </row>
    <row r="6242" spans="1:24" s="57" customFormat="1" x14ac:dyDescent="0.25">
      <c r="A6242" s="75"/>
      <c r="D6242" s="58"/>
      <c r="E6242" s="58"/>
      <c r="F6242" s="58"/>
      <c r="G6242" s="58"/>
      <c r="H6242" s="60"/>
      <c r="I6242" s="60"/>
      <c r="J6242" s="60"/>
      <c r="K6242" s="60"/>
      <c r="M6242" s="61"/>
      <c r="N6242" s="61"/>
      <c r="O6242" s="62"/>
      <c r="P6242" s="125"/>
      <c r="W6242" s="62"/>
      <c r="X6242" s="62"/>
    </row>
    <row r="6243" spans="1:24" s="57" customFormat="1" x14ac:dyDescent="0.25">
      <c r="A6243" s="75"/>
      <c r="D6243" s="58"/>
      <c r="E6243" s="58"/>
      <c r="F6243" s="58"/>
      <c r="G6243" s="58"/>
      <c r="H6243" s="60"/>
      <c r="I6243" s="60"/>
      <c r="J6243" s="60"/>
      <c r="K6243" s="60"/>
      <c r="M6243" s="61"/>
      <c r="N6243" s="61"/>
      <c r="O6243" s="62"/>
      <c r="P6243" s="125"/>
      <c r="W6243" s="62"/>
      <c r="X6243" s="62"/>
    </row>
    <row r="6244" spans="1:24" s="57" customFormat="1" x14ac:dyDescent="0.25">
      <c r="A6244" s="75"/>
      <c r="D6244" s="58"/>
      <c r="E6244" s="58"/>
      <c r="F6244" s="58"/>
      <c r="G6244" s="58"/>
      <c r="H6244" s="60"/>
      <c r="I6244" s="60"/>
      <c r="J6244" s="60"/>
      <c r="K6244" s="60"/>
      <c r="M6244" s="61"/>
      <c r="N6244" s="61"/>
      <c r="O6244" s="62"/>
      <c r="P6244" s="125"/>
      <c r="W6244" s="62"/>
      <c r="X6244" s="62"/>
    </row>
    <row r="6245" spans="1:24" s="57" customFormat="1" x14ac:dyDescent="0.25">
      <c r="A6245" s="75"/>
      <c r="D6245" s="58"/>
      <c r="E6245" s="58"/>
      <c r="F6245" s="58"/>
      <c r="G6245" s="58"/>
      <c r="H6245" s="60"/>
      <c r="I6245" s="60"/>
      <c r="J6245" s="60"/>
      <c r="K6245" s="60"/>
      <c r="M6245" s="61"/>
      <c r="N6245" s="61"/>
      <c r="O6245" s="62"/>
      <c r="P6245" s="125"/>
      <c r="W6245" s="62"/>
      <c r="X6245" s="62"/>
    </row>
    <row r="6246" spans="1:24" s="57" customFormat="1" x14ac:dyDescent="0.25">
      <c r="A6246" s="75"/>
      <c r="D6246" s="58"/>
      <c r="E6246" s="58"/>
      <c r="F6246" s="58"/>
      <c r="G6246" s="58"/>
      <c r="H6246" s="60"/>
      <c r="I6246" s="60"/>
      <c r="J6246" s="60"/>
      <c r="K6246" s="60"/>
      <c r="M6246" s="61"/>
      <c r="N6246" s="61"/>
      <c r="O6246" s="62"/>
      <c r="P6246" s="125"/>
      <c r="W6246" s="62"/>
      <c r="X6246" s="62"/>
    </row>
    <row r="6247" spans="1:24" s="57" customFormat="1" x14ac:dyDescent="0.25">
      <c r="A6247" s="75"/>
      <c r="D6247" s="58"/>
      <c r="E6247" s="58"/>
      <c r="F6247" s="58"/>
      <c r="G6247" s="58"/>
      <c r="H6247" s="60"/>
      <c r="I6247" s="60"/>
      <c r="J6247" s="60"/>
      <c r="K6247" s="60"/>
      <c r="M6247" s="61"/>
      <c r="N6247" s="61"/>
      <c r="O6247" s="62"/>
      <c r="P6247" s="125"/>
      <c r="W6247" s="62"/>
      <c r="X6247" s="62"/>
    </row>
    <row r="6248" spans="1:24" s="57" customFormat="1" x14ac:dyDescent="0.25">
      <c r="A6248" s="75"/>
      <c r="D6248" s="58"/>
      <c r="E6248" s="58"/>
      <c r="F6248" s="58"/>
      <c r="G6248" s="58"/>
      <c r="H6248" s="60"/>
      <c r="I6248" s="60"/>
      <c r="J6248" s="60"/>
      <c r="K6248" s="60"/>
      <c r="M6248" s="61"/>
      <c r="N6248" s="61"/>
      <c r="O6248" s="62"/>
      <c r="P6248" s="125"/>
      <c r="W6248" s="62"/>
      <c r="X6248" s="62"/>
    </row>
    <row r="6249" spans="1:24" s="57" customFormat="1" x14ac:dyDescent="0.25">
      <c r="A6249" s="75"/>
      <c r="D6249" s="58"/>
      <c r="E6249" s="58"/>
      <c r="F6249" s="58"/>
      <c r="G6249" s="58"/>
      <c r="H6249" s="60"/>
      <c r="I6249" s="60"/>
      <c r="J6249" s="60"/>
      <c r="K6249" s="60"/>
      <c r="M6249" s="61"/>
      <c r="N6249" s="61"/>
      <c r="O6249" s="62"/>
      <c r="P6249" s="125"/>
      <c r="W6249" s="62"/>
      <c r="X6249" s="62"/>
    </row>
    <row r="6250" spans="1:24" s="57" customFormat="1" x14ac:dyDescent="0.25">
      <c r="A6250" s="75"/>
      <c r="D6250" s="58"/>
      <c r="E6250" s="58"/>
      <c r="F6250" s="58"/>
      <c r="G6250" s="58"/>
      <c r="H6250" s="60"/>
      <c r="I6250" s="60"/>
      <c r="J6250" s="60"/>
      <c r="K6250" s="60"/>
      <c r="M6250" s="61"/>
      <c r="N6250" s="61"/>
      <c r="O6250" s="62"/>
      <c r="P6250" s="125"/>
      <c r="W6250" s="62"/>
      <c r="X6250" s="62"/>
    </row>
    <row r="6251" spans="1:24" s="57" customFormat="1" x14ac:dyDescent="0.25">
      <c r="A6251" s="75"/>
      <c r="D6251" s="58"/>
      <c r="E6251" s="58"/>
      <c r="F6251" s="58"/>
      <c r="G6251" s="58"/>
      <c r="H6251" s="60"/>
      <c r="I6251" s="60"/>
      <c r="J6251" s="60"/>
      <c r="K6251" s="60"/>
      <c r="M6251" s="61"/>
      <c r="N6251" s="61"/>
      <c r="O6251" s="62"/>
      <c r="P6251" s="125"/>
      <c r="W6251" s="62"/>
      <c r="X6251" s="62"/>
    </row>
    <row r="6252" spans="1:24" s="57" customFormat="1" x14ac:dyDescent="0.25">
      <c r="A6252" s="75"/>
      <c r="D6252" s="58"/>
      <c r="E6252" s="58"/>
      <c r="F6252" s="58"/>
      <c r="G6252" s="58"/>
      <c r="H6252" s="60"/>
      <c r="I6252" s="60"/>
      <c r="J6252" s="60"/>
      <c r="K6252" s="60"/>
      <c r="M6252" s="61"/>
      <c r="N6252" s="61"/>
      <c r="O6252" s="62"/>
      <c r="P6252" s="125"/>
      <c r="W6252" s="62"/>
      <c r="X6252" s="62"/>
    </row>
    <row r="6253" spans="1:24" s="57" customFormat="1" x14ac:dyDescent="0.25">
      <c r="A6253" s="75"/>
      <c r="D6253" s="58"/>
      <c r="E6253" s="58"/>
      <c r="F6253" s="58"/>
      <c r="G6253" s="58"/>
      <c r="H6253" s="60"/>
      <c r="I6253" s="60"/>
      <c r="J6253" s="60"/>
      <c r="K6253" s="60"/>
      <c r="M6253" s="61"/>
      <c r="N6253" s="61"/>
      <c r="O6253" s="62"/>
      <c r="P6253" s="125"/>
      <c r="W6253" s="62"/>
      <c r="X6253" s="62"/>
    </row>
    <row r="6254" spans="1:24" s="57" customFormat="1" x14ac:dyDescent="0.25">
      <c r="A6254" s="75"/>
      <c r="D6254" s="58"/>
      <c r="E6254" s="58"/>
      <c r="F6254" s="58"/>
      <c r="G6254" s="58"/>
      <c r="H6254" s="60"/>
      <c r="I6254" s="60"/>
      <c r="J6254" s="60"/>
      <c r="K6254" s="60"/>
      <c r="M6254" s="61"/>
      <c r="N6254" s="61"/>
      <c r="O6254" s="62"/>
      <c r="P6254" s="125"/>
      <c r="W6254" s="62"/>
      <c r="X6254" s="62"/>
    </row>
    <row r="6255" spans="1:24" s="57" customFormat="1" x14ac:dyDescent="0.25">
      <c r="A6255" s="75"/>
      <c r="D6255" s="58"/>
      <c r="E6255" s="58"/>
      <c r="F6255" s="58"/>
      <c r="G6255" s="58"/>
      <c r="H6255" s="60"/>
      <c r="I6255" s="60"/>
      <c r="J6255" s="60"/>
      <c r="K6255" s="60"/>
      <c r="M6255" s="61"/>
      <c r="N6255" s="61"/>
      <c r="O6255" s="62"/>
      <c r="P6255" s="125"/>
      <c r="W6255" s="62"/>
      <c r="X6255" s="62"/>
    </row>
    <row r="6256" spans="1:24" s="57" customFormat="1" x14ac:dyDescent="0.25">
      <c r="A6256" s="75"/>
      <c r="D6256" s="58"/>
      <c r="E6256" s="58"/>
      <c r="F6256" s="58"/>
      <c r="G6256" s="58"/>
      <c r="H6256" s="60"/>
      <c r="I6256" s="60"/>
      <c r="J6256" s="60"/>
      <c r="K6256" s="60"/>
      <c r="M6256" s="61"/>
      <c r="N6256" s="61"/>
      <c r="O6256" s="62"/>
      <c r="P6256" s="125"/>
      <c r="W6256" s="62"/>
      <c r="X6256" s="62"/>
    </row>
    <row r="6257" spans="1:24" s="57" customFormat="1" x14ac:dyDescent="0.25">
      <c r="A6257" s="75"/>
      <c r="D6257" s="58"/>
      <c r="E6257" s="58"/>
      <c r="F6257" s="58"/>
      <c r="G6257" s="58"/>
      <c r="H6257" s="60"/>
      <c r="I6257" s="60"/>
      <c r="J6257" s="60"/>
      <c r="K6257" s="60"/>
      <c r="M6257" s="61"/>
      <c r="N6257" s="61"/>
      <c r="O6257" s="62"/>
      <c r="P6257" s="125"/>
      <c r="W6257" s="62"/>
      <c r="X6257" s="62"/>
    </row>
    <row r="6258" spans="1:24" s="57" customFormat="1" x14ac:dyDescent="0.25">
      <c r="A6258" s="75"/>
      <c r="D6258" s="58"/>
      <c r="E6258" s="58"/>
      <c r="F6258" s="58"/>
      <c r="G6258" s="58"/>
      <c r="H6258" s="60"/>
      <c r="I6258" s="60"/>
      <c r="J6258" s="60"/>
      <c r="K6258" s="60"/>
      <c r="M6258" s="61"/>
      <c r="N6258" s="61"/>
      <c r="O6258" s="62"/>
      <c r="P6258" s="125"/>
      <c r="W6258" s="62"/>
      <c r="X6258" s="62"/>
    </row>
    <row r="6259" spans="1:24" s="57" customFormat="1" x14ac:dyDescent="0.25">
      <c r="A6259" s="75"/>
      <c r="D6259" s="58"/>
      <c r="E6259" s="58"/>
      <c r="F6259" s="58"/>
      <c r="G6259" s="58"/>
      <c r="H6259" s="60"/>
      <c r="I6259" s="60"/>
      <c r="J6259" s="60"/>
      <c r="K6259" s="60"/>
      <c r="M6259" s="61"/>
      <c r="N6259" s="61"/>
      <c r="O6259" s="62"/>
      <c r="P6259" s="125"/>
      <c r="W6259" s="62"/>
      <c r="X6259" s="62"/>
    </row>
    <row r="6260" spans="1:24" s="57" customFormat="1" x14ac:dyDescent="0.25">
      <c r="A6260" s="75"/>
      <c r="D6260" s="58"/>
      <c r="E6260" s="58"/>
      <c r="F6260" s="58"/>
      <c r="G6260" s="58"/>
      <c r="H6260" s="60"/>
      <c r="I6260" s="60"/>
      <c r="J6260" s="60"/>
      <c r="K6260" s="60"/>
      <c r="M6260" s="61"/>
      <c r="N6260" s="61"/>
      <c r="O6260" s="62"/>
      <c r="P6260" s="125"/>
      <c r="W6260" s="62"/>
      <c r="X6260" s="62"/>
    </row>
    <row r="6261" spans="1:24" s="57" customFormat="1" x14ac:dyDescent="0.25">
      <c r="A6261" s="75"/>
      <c r="D6261" s="58"/>
      <c r="E6261" s="58"/>
      <c r="F6261" s="58"/>
      <c r="G6261" s="58"/>
      <c r="H6261" s="60"/>
      <c r="I6261" s="60"/>
      <c r="J6261" s="60"/>
      <c r="K6261" s="60"/>
      <c r="M6261" s="61"/>
      <c r="N6261" s="61"/>
      <c r="O6261" s="62"/>
      <c r="P6261" s="125"/>
      <c r="W6261" s="62"/>
      <c r="X6261" s="62"/>
    </row>
    <row r="6262" spans="1:24" s="57" customFormat="1" x14ac:dyDescent="0.25">
      <c r="A6262" s="75"/>
      <c r="D6262" s="58"/>
      <c r="E6262" s="58"/>
      <c r="F6262" s="58"/>
      <c r="G6262" s="58"/>
      <c r="H6262" s="60"/>
      <c r="I6262" s="60"/>
      <c r="J6262" s="60"/>
      <c r="K6262" s="60"/>
      <c r="M6262" s="61"/>
      <c r="N6262" s="61"/>
      <c r="O6262" s="62"/>
      <c r="P6262" s="125"/>
      <c r="W6262" s="62"/>
      <c r="X6262" s="62"/>
    </row>
    <row r="6263" spans="1:24" s="57" customFormat="1" x14ac:dyDescent="0.25">
      <c r="A6263" s="75"/>
      <c r="D6263" s="58"/>
      <c r="E6263" s="58"/>
      <c r="F6263" s="58"/>
      <c r="G6263" s="58"/>
      <c r="H6263" s="60"/>
      <c r="I6263" s="60"/>
      <c r="J6263" s="60"/>
      <c r="K6263" s="60"/>
      <c r="M6263" s="61"/>
      <c r="N6263" s="61"/>
      <c r="O6263" s="62"/>
      <c r="P6263" s="125"/>
      <c r="W6263" s="62"/>
      <c r="X6263" s="62"/>
    </row>
    <row r="6264" spans="1:24" s="57" customFormat="1" x14ac:dyDescent="0.25">
      <c r="A6264" s="75"/>
      <c r="D6264" s="58"/>
      <c r="E6264" s="58"/>
      <c r="F6264" s="58"/>
      <c r="G6264" s="58"/>
      <c r="H6264" s="60"/>
      <c r="I6264" s="60"/>
      <c r="J6264" s="60"/>
      <c r="K6264" s="60"/>
      <c r="M6264" s="61"/>
      <c r="N6264" s="61"/>
      <c r="O6264" s="62"/>
      <c r="P6264" s="125"/>
      <c r="W6264" s="62"/>
      <c r="X6264" s="62"/>
    </row>
    <row r="6265" spans="1:24" s="57" customFormat="1" x14ac:dyDescent="0.25">
      <c r="A6265" s="75"/>
      <c r="D6265" s="58"/>
      <c r="E6265" s="58"/>
      <c r="F6265" s="58"/>
      <c r="G6265" s="58"/>
      <c r="H6265" s="60"/>
      <c r="I6265" s="60"/>
      <c r="J6265" s="60"/>
      <c r="K6265" s="60"/>
      <c r="M6265" s="61"/>
      <c r="N6265" s="61"/>
      <c r="O6265" s="62"/>
      <c r="P6265" s="125"/>
      <c r="W6265" s="62"/>
      <c r="X6265" s="62"/>
    </row>
    <row r="6266" spans="1:24" s="57" customFormat="1" x14ac:dyDescent="0.25">
      <c r="A6266" s="75"/>
      <c r="D6266" s="58"/>
      <c r="E6266" s="58"/>
      <c r="F6266" s="58"/>
      <c r="G6266" s="58"/>
      <c r="H6266" s="60"/>
      <c r="I6266" s="60"/>
      <c r="J6266" s="60"/>
      <c r="K6266" s="60"/>
      <c r="M6266" s="61"/>
      <c r="N6266" s="61"/>
      <c r="O6266" s="62"/>
      <c r="P6266" s="125"/>
      <c r="W6266" s="62"/>
      <c r="X6266" s="62"/>
    </row>
    <row r="6267" spans="1:24" s="57" customFormat="1" x14ac:dyDescent="0.25">
      <c r="A6267" s="75"/>
      <c r="D6267" s="58"/>
      <c r="E6267" s="58"/>
      <c r="F6267" s="58"/>
      <c r="G6267" s="58"/>
      <c r="H6267" s="60"/>
      <c r="I6267" s="60"/>
      <c r="J6267" s="60"/>
      <c r="K6267" s="60"/>
      <c r="M6267" s="61"/>
      <c r="N6267" s="61"/>
      <c r="O6267" s="62"/>
      <c r="P6267" s="125"/>
      <c r="W6267" s="62"/>
      <c r="X6267" s="62"/>
    </row>
    <row r="6268" spans="1:24" s="57" customFormat="1" x14ac:dyDescent="0.25">
      <c r="A6268" s="75"/>
      <c r="D6268" s="58"/>
      <c r="E6268" s="58"/>
      <c r="F6268" s="58"/>
      <c r="G6268" s="58"/>
      <c r="H6268" s="60"/>
      <c r="I6268" s="60"/>
      <c r="J6268" s="60"/>
      <c r="K6268" s="60"/>
      <c r="M6268" s="61"/>
      <c r="N6268" s="61"/>
      <c r="O6268" s="62"/>
      <c r="P6268" s="125"/>
      <c r="W6268" s="62"/>
      <c r="X6268" s="62"/>
    </row>
    <row r="6269" spans="1:24" s="57" customFormat="1" x14ac:dyDescent="0.25">
      <c r="A6269" s="75"/>
      <c r="D6269" s="58"/>
      <c r="E6269" s="58"/>
      <c r="F6269" s="58"/>
      <c r="G6269" s="58"/>
      <c r="H6269" s="60"/>
      <c r="I6269" s="60"/>
      <c r="J6269" s="60"/>
      <c r="K6269" s="60"/>
      <c r="M6269" s="61"/>
      <c r="N6269" s="61"/>
      <c r="O6269" s="62"/>
      <c r="P6269" s="125"/>
      <c r="W6269" s="62"/>
      <c r="X6269" s="62"/>
    </row>
    <row r="6270" spans="1:24" s="57" customFormat="1" x14ac:dyDescent="0.25">
      <c r="A6270" s="75"/>
      <c r="D6270" s="58"/>
      <c r="E6270" s="58"/>
      <c r="F6270" s="58"/>
      <c r="G6270" s="58"/>
      <c r="H6270" s="60"/>
      <c r="I6270" s="60"/>
      <c r="J6270" s="60"/>
      <c r="K6270" s="60"/>
      <c r="M6270" s="61"/>
      <c r="N6270" s="61"/>
      <c r="O6270" s="62"/>
      <c r="P6270" s="125"/>
      <c r="W6270" s="62"/>
      <c r="X6270" s="62"/>
    </row>
    <row r="6271" spans="1:24" s="57" customFormat="1" x14ac:dyDescent="0.25">
      <c r="A6271" s="75"/>
      <c r="D6271" s="58"/>
      <c r="E6271" s="58"/>
      <c r="F6271" s="58"/>
      <c r="G6271" s="58"/>
      <c r="H6271" s="60"/>
      <c r="I6271" s="60"/>
      <c r="J6271" s="60"/>
      <c r="K6271" s="60"/>
      <c r="M6271" s="61"/>
      <c r="N6271" s="61"/>
      <c r="O6271" s="62"/>
      <c r="P6271" s="125"/>
      <c r="W6271" s="62"/>
      <c r="X6271" s="62"/>
    </row>
    <row r="6272" spans="1:24" s="57" customFormat="1" x14ac:dyDescent="0.25">
      <c r="A6272" s="75"/>
      <c r="D6272" s="58"/>
      <c r="E6272" s="58"/>
      <c r="F6272" s="58"/>
      <c r="G6272" s="58"/>
      <c r="H6272" s="60"/>
      <c r="I6272" s="60"/>
      <c r="J6272" s="60"/>
      <c r="K6272" s="60"/>
      <c r="M6272" s="61"/>
      <c r="N6272" s="61"/>
      <c r="O6272" s="62"/>
      <c r="P6272" s="125"/>
      <c r="W6272" s="62"/>
      <c r="X6272" s="62"/>
    </row>
    <row r="6273" spans="1:24" s="57" customFormat="1" x14ac:dyDescent="0.25">
      <c r="A6273" s="75"/>
      <c r="D6273" s="58"/>
      <c r="E6273" s="58"/>
      <c r="F6273" s="58"/>
      <c r="G6273" s="58"/>
      <c r="H6273" s="60"/>
      <c r="I6273" s="60"/>
      <c r="J6273" s="60"/>
      <c r="K6273" s="60"/>
      <c r="M6273" s="61"/>
      <c r="N6273" s="61"/>
      <c r="O6273" s="62"/>
      <c r="P6273" s="125"/>
      <c r="W6273" s="62"/>
      <c r="X6273" s="62"/>
    </row>
    <row r="6274" spans="1:24" s="57" customFormat="1" x14ac:dyDescent="0.25">
      <c r="A6274" s="75"/>
      <c r="D6274" s="58"/>
      <c r="E6274" s="58"/>
      <c r="F6274" s="58"/>
      <c r="G6274" s="58"/>
      <c r="H6274" s="60"/>
      <c r="I6274" s="60"/>
      <c r="J6274" s="60"/>
      <c r="K6274" s="60"/>
      <c r="M6274" s="61"/>
      <c r="N6274" s="61"/>
      <c r="O6274" s="62"/>
      <c r="P6274" s="125"/>
      <c r="W6274" s="62"/>
      <c r="X6274" s="62"/>
    </row>
    <row r="6275" spans="1:24" s="57" customFormat="1" x14ac:dyDescent="0.25">
      <c r="A6275" s="75"/>
      <c r="D6275" s="58"/>
      <c r="E6275" s="58"/>
      <c r="F6275" s="58"/>
      <c r="G6275" s="58"/>
      <c r="H6275" s="60"/>
      <c r="I6275" s="60"/>
      <c r="J6275" s="60"/>
      <c r="K6275" s="60"/>
      <c r="M6275" s="61"/>
      <c r="N6275" s="61"/>
      <c r="O6275" s="62"/>
      <c r="P6275" s="125"/>
      <c r="W6275" s="62"/>
      <c r="X6275" s="62"/>
    </row>
    <row r="6276" spans="1:24" s="57" customFormat="1" x14ac:dyDescent="0.25">
      <c r="A6276" s="75"/>
      <c r="D6276" s="58"/>
      <c r="E6276" s="58"/>
      <c r="F6276" s="58"/>
      <c r="G6276" s="58"/>
      <c r="H6276" s="60"/>
      <c r="I6276" s="60"/>
      <c r="J6276" s="60"/>
      <c r="K6276" s="60"/>
      <c r="M6276" s="61"/>
      <c r="N6276" s="61"/>
      <c r="O6276" s="62"/>
      <c r="P6276" s="125"/>
      <c r="W6276" s="62"/>
      <c r="X6276" s="62"/>
    </row>
    <row r="6277" spans="1:24" s="57" customFormat="1" x14ac:dyDescent="0.25">
      <c r="A6277" s="75"/>
      <c r="D6277" s="58"/>
      <c r="E6277" s="58"/>
      <c r="F6277" s="58"/>
      <c r="G6277" s="58"/>
      <c r="H6277" s="60"/>
      <c r="I6277" s="60"/>
      <c r="J6277" s="60"/>
      <c r="K6277" s="60"/>
      <c r="M6277" s="61"/>
      <c r="N6277" s="61"/>
      <c r="O6277" s="62"/>
      <c r="P6277" s="125"/>
      <c r="W6277" s="62"/>
      <c r="X6277" s="62"/>
    </row>
    <row r="6278" spans="1:24" s="57" customFormat="1" x14ac:dyDescent="0.25">
      <c r="A6278" s="75"/>
      <c r="D6278" s="58"/>
      <c r="E6278" s="58"/>
      <c r="F6278" s="58"/>
      <c r="G6278" s="58"/>
      <c r="H6278" s="60"/>
      <c r="I6278" s="60"/>
      <c r="J6278" s="60"/>
      <c r="K6278" s="60"/>
      <c r="M6278" s="61"/>
      <c r="N6278" s="61"/>
      <c r="O6278" s="62"/>
      <c r="P6278" s="125"/>
      <c r="W6278" s="62"/>
      <c r="X6278" s="62"/>
    </row>
    <row r="6279" spans="1:24" s="57" customFormat="1" x14ac:dyDescent="0.25">
      <c r="A6279" s="75"/>
      <c r="D6279" s="58"/>
      <c r="E6279" s="58"/>
      <c r="F6279" s="58"/>
      <c r="G6279" s="58"/>
      <c r="H6279" s="60"/>
      <c r="I6279" s="60"/>
      <c r="J6279" s="60"/>
      <c r="K6279" s="60"/>
      <c r="M6279" s="61"/>
      <c r="N6279" s="61"/>
      <c r="O6279" s="62"/>
      <c r="P6279" s="125"/>
      <c r="W6279" s="62"/>
      <c r="X6279" s="62"/>
    </row>
    <row r="6280" spans="1:24" s="57" customFormat="1" x14ac:dyDescent="0.25">
      <c r="A6280" s="75"/>
      <c r="D6280" s="58"/>
      <c r="E6280" s="58"/>
      <c r="F6280" s="58"/>
      <c r="G6280" s="58"/>
      <c r="H6280" s="60"/>
      <c r="I6280" s="60"/>
      <c r="J6280" s="60"/>
      <c r="K6280" s="60"/>
      <c r="M6280" s="61"/>
      <c r="N6280" s="61"/>
      <c r="O6280" s="62"/>
      <c r="P6280" s="125"/>
      <c r="W6280" s="62"/>
      <c r="X6280" s="62"/>
    </row>
    <row r="6281" spans="1:24" s="57" customFormat="1" x14ac:dyDescent="0.25">
      <c r="A6281" s="75"/>
      <c r="D6281" s="58"/>
      <c r="E6281" s="58"/>
      <c r="F6281" s="58"/>
      <c r="G6281" s="58"/>
      <c r="H6281" s="60"/>
      <c r="I6281" s="60"/>
      <c r="J6281" s="60"/>
      <c r="K6281" s="60"/>
      <c r="M6281" s="61"/>
      <c r="N6281" s="61"/>
      <c r="O6281" s="62"/>
      <c r="P6281" s="125"/>
      <c r="W6281" s="62"/>
      <c r="X6281" s="62"/>
    </row>
    <row r="6282" spans="1:24" s="57" customFormat="1" x14ac:dyDescent="0.25">
      <c r="A6282" s="75"/>
      <c r="D6282" s="58"/>
      <c r="E6282" s="58"/>
      <c r="F6282" s="58"/>
      <c r="G6282" s="58"/>
      <c r="H6282" s="60"/>
      <c r="I6282" s="60"/>
      <c r="J6282" s="60"/>
      <c r="K6282" s="60"/>
      <c r="M6282" s="61"/>
      <c r="N6282" s="61"/>
      <c r="O6282" s="62"/>
      <c r="P6282" s="125"/>
      <c r="W6282" s="62"/>
      <c r="X6282" s="62"/>
    </row>
    <row r="6283" spans="1:24" s="57" customFormat="1" x14ac:dyDescent="0.25">
      <c r="A6283" s="75"/>
      <c r="D6283" s="58"/>
      <c r="E6283" s="58"/>
      <c r="F6283" s="58"/>
      <c r="G6283" s="58"/>
      <c r="H6283" s="60"/>
      <c r="I6283" s="60"/>
      <c r="J6283" s="60"/>
      <c r="K6283" s="60"/>
      <c r="M6283" s="61"/>
      <c r="N6283" s="61"/>
      <c r="O6283" s="62"/>
      <c r="P6283" s="125"/>
      <c r="W6283" s="62"/>
      <c r="X6283" s="62"/>
    </row>
    <row r="6284" spans="1:24" s="57" customFormat="1" x14ac:dyDescent="0.25">
      <c r="A6284" s="75"/>
      <c r="D6284" s="58"/>
      <c r="E6284" s="58"/>
      <c r="F6284" s="58"/>
      <c r="G6284" s="58"/>
      <c r="H6284" s="60"/>
      <c r="I6284" s="60"/>
      <c r="J6284" s="60"/>
      <c r="K6284" s="60"/>
      <c r="M6284" s="61"/>
      <c r="N6284" s="61"/>
      <c r="O6284" s="62"/>
      <c r="P6284" s="125"/>
      <c r="W6284" s="62"/>
      <c r="X6284" s="62"/>
    </row>
    <row r="6285" spans="1:24" s="57" customFormat="1" x14ac:dyDescent="0.25">
      <c r="A6285" s="75"/>
      <c r="D6285" s="58"/>
      <c r="E6285" s="58"/>
      <c r="F6285" s="58"/>
      <c r="G6285" s="58"/>
      <c r="H6285" s="60"/>
      <c r="I6285" s="60"/>
      <c r="J6285" s="60"/>
      <c r="K6285" s="60"/>
      <c r="M6285" s="61"/>
      <c r="N6285" s="61"/>
      <c r="O6285" s="62"/>
      <c r="P6285" s="125"/>
      <c r="W6285" s="62"/>
      <c r="X6285" s="62"/>
    </row>
    <row r="6286" spans="1:24" s="57" customFormat="1" x14ac:dyDescent="0.25">
      <c r="A6286" s="75"/>
      <c r="D6286" s="58"/>
      <c r="E6286" s="58"/>
      <c r="F6286" s="58"/>
      <c r="G6286" s="58"/>
      <c r="H6286" s="60"/>
      <c r="I6286" s="60"/>
      <c r="J6286" s="60"/>
      <c r="K6286" s="60"/>
      <c r="M6286" s="61"/>
      <c r="N6286" s="61"/>
      <c r="O6286" s="62"/>
      <c r="P6286" s="125"/>
      <c r="W6286" s="62"/>
      <c r="X6286" s="62"/>
    </row>
    <row r="6287" spans="1:24" s="57" customFormat="1" x14ac:dyDescent="0.25">
      <c r="A6287" s="75"/>
      <c r="D6287" s="58"/>
      <c r="E6287" s="58"/>
      <c r="F6287" s="58"/>
      <c r="G6287" s="58"/>
      <c r="H6287" s="60"/>
      <c r="I6287" s="60"/>
      <c r="J6287" s="60"/>
      <c r="K6287" s="60"/>
      <c r="M6287" s="61"/>
      <c r="N6287" s="61"/>
      <c r="O6287" s="62"/>
      <c r="P6287" s="125"/>
      <c r="W6287" s="62"/>
      <c r="X6287" s="62"/>
    </row>
    <row r="6288" spans="1:24" s="57" customFormat="1" x14ac:dyDescent="0.25">
      <c r="A6288" s="75"/>
      <c r="D6288" s="58"/>
      <c r="E6288" s="58"/>
      <c r="F6288" s="58"/>
      <c r="G6288" s="58"/>
      <c r="H6288" s="60"/>
      <c r="I6288" s="60"/>
      <c r="J6288" s="60"/>
      <c r="K6288" s="60"/>
      <c r="M6288" s="61"/>
      <c r="N6288" s="61"/>
      <c r="O6288" s="62"/>
      <c r="P6288" s="125"/>
      <c r="W6288" s="62"/>
      <c r="X6288" s="62"/>
    </row>
    <row r="6289" spans="1:24" s="57" customFormat="1" x14ac:dyDescent="0.25">
      <c r="A6289" s="75"/>
      <c r="D6289" s="58"/>
      <c r="E6289" s="58"/>
      <c r="F6289" s="58"/>
      <c r="G6289" s="58"/>
      <c r="H6289" s="60"/>
      <c r="I6289" s="60"/>
      <c r="J6289" s="60"/>
      <c r="K6289" s="60"/>
      <c r="M6289" s="61"/>
      <c r="N6289" s="61"/>
      <c r="O6289" s="62"/>
      <c r="P6289" s="125"/>
      <c r="W6289" s="62"/>
      <c r="X6289" s="62"/>
    </row>
    <row r="6290" spans="1:24" s="57" customFormat="1" x14ac:dyDescent="0.25">
      <c r="A6290" s="75"/>
      <c r="D6290" s="58"/>
      <c r="E6290" s="58"/>
      <c r="F6290" s="58"/>
      <c r="G6290" s="58"/>
      <c r="H6290" s="60"/>
      <c r="I6290" s="60"/>
      <c r="J6290" s="60"/>
      <c r="K6290" s="60"/>
      <c r="M6290" s="61"/>
      <c r="N6290" s="61"/>
      <c r="O6290" s="62"/>
      <c r="P6290" s="125"/>
      <c r="W6290" s="62"/>
      <c r="X6290" s="62"/>
    </row>
    <row r="6291" spans="1:24" s="57" customFormat="1" x14ac:dyDescent="0.25">
      <c r="A6291" s="75"/>
      <c r="D6291" s="58"/>
      <c r="E6291" s="58"/>
      <c r="F6291" s="58"/>
      <c r="G6291" s="58"/>
      <c r="H6291" s="60"/>
      <c r="I6291" s="60"/>
      <c r="J6291" s="60"/>
      <c r="K6291" s="60"/>
      <c r="M6291" s="61"/>
      <c r="N6291" s="61"/>
      <c r="O6291" s="62"/>
      <c r="P6291" s="125"/>
      <c r="W6291" s="62"/>
      <c r="X6291" s="62"/>
    </row>
    <row r="6292" spans="1:24" s="57" customFormat="1" x14ac:dyDescent="0.25">
      <c r="A6292" s="75"/>
      <c r="D6292" s="58"/>
      <c r="E6292" s="58"/>
      <c r="F6292" s="58"/>
      <c r="G6292" s="58"/>
      <c r="H6292" s="60"/>
      <c r="I6292" s="60"/>
      <c r="J6292" s="60"/>
      <c r="K6292" s="60"/>
      <c r="M6292" s="61"/>
      <c r="N6292" s="61"/>
      <c r="O6292" s="62"/>
      <c r="P6292" s="125"/>
      <c r="W6292" s="62"/>
      <c r="X6292" s="62"/>
    </row>
    <row r="6293" spans="1:24" s="57" customFormat="1" x14ac:dyDescent="0.25">
      <c r="A6293" s="75"/>
      <c r="D6293" s="58"/>
      <c r="E6293" s="58"/>
      <c r="F6293" s="58"/>
      <c r="G6293" s="58"/>
      <c r="H6293" s="60"/>
      <c r="I6293" s="60"/>
      <c r="J6293" s="60"/>
      <c r="K6293" s="60"/>
      <c r="M6293" s="61"/>
      <c r="N6293" s="61"/>
      <c r="O6293" s="62"/>
      <c r="P6293" s="125"/>
      <c r="W6293" s="62"/>
      <c r="X6293" s="62"/>
    </row>
    <row r="6294" spans="1:24" s="57" customFormat="1" x14ac:dyDescent="0.25">
      <c r="A6294" s="75"/>
      <c r="D6294" s="58"/>
      <c r="E6294" s="58"/>
      <c r="F6294" s="58"/>
      <c r="G6294" s="58"/>
      <c r="H6294" s="60"/>
      <c r="I6294" s="60"/>
      <c r="J6294" s="60"/>
      <c r="K6294" s="60"/>
      <c r="M6294" s="61"/>
      <c r="N6294" s="61"/>
      <c r="O6294" s="62"/>
      <c r="P6294" s="125"/>
      <c r="W6294" s="62"/>
      <c r="X6294" s="62"/>
    </row>
    <row r="6295" spans="1:24" s="57" customFormat="1" x14ac:dyDescent="0.25">
      <c r="A6295" s="75"/>
      <c r="D6295" s="58"/>
      <c r="E6295" s="58"/>
      <c r="F6295" s="58"/>
      <c r="G6295" s="58"/>
      <c r="H6295" s="60"/>
      <c r="I6295" s="60"/>
      <c r="J6295" s="60"/>
      <c r="K6295" s="60"/>
      <c r="M6295" s="61"/>
      <c r="N6295" s="61"/>
      <c r="O6295" s="62"/>
      <c r="P6295" s="125"/>
      <c r="W6295" s="62"/>
      <c r="X6295" s="62"/>
    </row>
    <row r="6296" spans="1:24" s="57" customFormat="1" x14ac:dyDescent="0.25">
      <c r="A6296" s="75"/>
      <c r="D6296" s="58"/>
      <c r="E6296" s="58"/>
      <c r="F6296" s="58"/>
      <c r="G6296" s="58"/>
      <c r="H6296" s="60"/>
      <c r="I6296" s="60"/>
      <c r="J6296" s="60"/>
      <c r="K6296" s="60"/>
      <c r="M6296" s="61"/>
      <c r="N6296" s="61"/>
      <c r="O6296" s="62"/>
      <c r="P6296" s="125"/>
      <c r="W6296" s="62"/>
      <c r="X6296" s="62"/>
    </row>
    <row r="6297" spans="1:24" s="57" customFormat="1" x14ac:dyDescent="0.25">
      <c r="A6297" s="75"/>
      <c r="D6297" s="58"/>
      <c r="E6297" s="58"/>
      <c r="F6297" s="58"/>
      <c r="G6297" s="58"/>
      <c r="H6297" s="60"/>
      <c r="I6297" s="60"/>
      <c r="J6297" s="60"/>
      <c r="K6297" s="60"/>
      <c r="M6297" s="61"/>
      <c r="N6297" s="61"/>
      <c r="O6297" s="62"/>
      <c r="P6297" s="125"/>
      <c r="W6297" s="62"/>
      <c r="X6297" s="62"/>
    </row>
    <row r="6298" spans="1:24" s="57" customFormat="1" x14ac:dyDescent="0.25">
      <c r="A6298" s="75"/>
      <c r="D6298" s="58"/>
      <c r="E6298" s="58"/>
      <c r="F6298" s="58"/>
      <c r="G6298" s="58"/>
      <c r="H6298" s="60"/>
      <c r="I6298" s="60"/>
      <c r="J6298" s="60"/>
      <c r="K6298" s="60"/>
      <c r="M6298" s="61"/>
      <c r="N6298" s="61"/>
      <c r="O6298" s="62"/>
      <c r="P6298" s="125"/>
      <c r="W6298" s="62"/>
      <c r="X6298" s="62"/>
    </row>
    <row r="6299" spans="1:24" s="57" customFormat="1" x14ac:dyDescent="0.25">
      <c r="A6299" s="75"/>
      <c r="D6299" s="58"/>
      <c r="E6299" s="58"/>
      <c r="F6299" s="58"/>
      <c r="G6299" s="58"/>
      <c r="H6299" s="60"/>
      <c r="I6299" s="60"/>
      <c r="J6299" s="60"/>
      <c r="K6299" s="60"/>
      <c r="M6299" s="61"/>
      <c r="N6299" s="61"/>
      <c r="O6299" s="62"/>
      <c r="P6299" s="125"/>
      <c r="W6299" s="62"/>
      <c r="X6299" s="62"/>
    </row>
    <row r="6300" spans="1:24" s="57" customFormat="1" x14ac:dyDescent="0.25">
      <c r="A6300" s="75"/>
      <c r="D6300" s="58"/>
      <c r="E6300" s="58"/>
      <c r="F6300" s="58"/>
      <c r="G6300" s="58"/>
      <c r="H6300" s="60"/>
      <c r="I6300" s="60"/>
      <c r="J6300" s="60"/>
      <c r="K6300" s="60"/>
      <c r="M6300" s="61"/>
      <c r="N6300" s="61"/>
      <c r="O6300" s="62"/>
      <c r="P6300" s="125"/>
      <c r="W6300" s="62"/>
      <c r="X6300" s="62"/>
    </row>
    <row r="6301" spans="1:24" s="57" customFormat="1" x14ac:dyDescent="0.25">
      <c r="A6301" s="75"/>
      <c r="D6301" s="58"/>
      <c r="E6301" s="58"/>
      <c r="F6301" s="58"/>
      <c r="G6301" s="58"/>
      <c r="H6301" s="60"/>
      <c r="I6301" s="60"/>
      <c r="J6301" s="60"/>
      <c r="K6301" s="60"/>
      <c r="M6301" s="61"/>
      <c r="N6301" s="61"/>
      <c r="O6301" s="62"/>
      <c r="P6301" s="125"/>
      <c r="W6301" s="62"/>
      <c r="X6301" s="62"/>
    </row>
    <row r="6302" spans="1:24" s="57" customFormat="1" x14ac:dyDescent="0.25">
      <c r="A6302" s="75"/>
      <c r="D6302" s="58"/>
      <c r="E6302" s="58"/>
      <c r="F6302" s="58"/>
      <c r="G6302" s="58"/>
      <c r="H6302" s="60"/>
      <c r="I6302" s="60"/>
      <c r="J6302" s="60"/>
      <c r="K6302" s="60"/>
      <c r="M6302" s="61"/>
      <c r="N6302" s="61"/>
      <c r="O6302" s="62"/>
      <c r="P6302" s="125"/>
      <c r="W6302" s="62"/>
      <c r="X6302" s="62"/>
    </row>
    <row r="6303" spans="1:24" s="57" customFormat="1" x14ac:dyDescent="0.25">
      <c r="A6303" s="75"/>
      <c r="D6303" s="58"/>
      <c r="E6303" s="58"/>
      <c r="F6303" s="58"/>
      <c r="G6303" s="58"/>
      <c r="H6303" s="60"/>
      <c r="I6303" s="60"/>
      <c r="J6303" s="60"/>
      <c r="K6303" s="60"/>
      <c r="M6303" s="61"/>
      <c r="N6303" s="61"/>
      <c r="O6303" s="62"/>
      <c r="P6303" s="125"/>
      <c r="W6303" s="62"/>
      <c r="X6303" s="62"/>
    </row>
    <row r="6304" spans="1:24" s="57" customFormat="1" x14ac:dyDescent="0.25">
      <c r="A6304" s="75"/>
      <c r="D6304" s="58"/>
      <c r="E6304" s="58"/>
      <c r="F6304" s="58"/>
      <c r="G6304" s="58"/>
      <c r="H6304" s="60"/>
      <c r="I6304" s="60"/>
      <c r="J6304" s="60"/>
      <c r="K6304" s="60"/>
      <c r="M6304" s="61"/>
      <c r="N6304" s="61"/>
      <c r="O6304" s="62"/>
      <c r="P6304" s="125"/>
      <c r="W6304" s="62"/>
      <c r="X6304" s="62"/>
    </row>
    <row r="6305" spans="1:24" s="57" customFormat="1" x14ac:dyDescent="0.25">
      <c r="A6305" s="75"/>
      <c r="D6305" s="58"/>
      <c r="E6305" s="58"/>
      <c r="F6305" s="58"/>
      <c r="G6305" s="58"/>
      <c r="H6305" s="60"/>
      <c r="I6305" s="60"/>
      <c r="J6305" s="60"/>
      <c r="K6305" s="60"/>
      <c r="M6305" s="61"/>
      <c r="N6305" s="61"/>
      <c r="O6305" s="62"/>
      <c r="P6305" s="125"/>
      <c r="W6305" s="62"/>
      <c r="X6305" s="62"/>
    </row>
    <row r="6306" spans="1:24" s="57" customFormat="1" x14ac:dyDescent="0.25">
      <c r="A6306" s="75"/>
      <c r="D6306" s="58"/>
      <c r="E6306" s="58"/>
      <c r="F6306" s="58"/>
      <c r="G6306" s="58"/>
      <c r="H6306" s="60"/>
      <c r="I6306" s="60"/>
      <c r="J6306" s="60"/>
      <c r="K6306" s="60"/>
      <c r="M6306" s="61"/>
      <c r="N6306" s="61"/>
      <c r="O6306" s="62"/>
      <c r="P6306" s="125"/>
      <c r="W6306" s="62"/>
      <c r="X6306" s="62"/>
    </row>
    <row r="6307" spans="1:24" s="57" customFormat="1" x14ac:dyDescent="0.25">
      <c r="A6307" s="75"/>
      <c r="D6307" s="58"/>
      <c r="E6307" s="58"/>
      <c r="F6307" s="58"/>
      <c r="G6307" s="58"/>
      <c r="H6307" s="60"/>
      <c r="I6307" s="60"/>
      <c r="J6307" s="60"/>
      <c r="K6307" s="60"/>
      <c r="M6307" s="61"/>
      <c r="N6307" s="61"/>
      <c r="O6307" s="62"/>
      <c r="P6307" s="125"/>
      <c r="W6307" s="62"/>
      <c r="X6307" s="62"/>
    </row>
    <row r="6308" spans="1:24" s="57" customFormat="1" x14ac:dyDescent="0.25">
      <c r="A6308" s="75"/>
      <c r="D6308" s="58"/>
      <c r="E6308" s="58"/>
      <c r="F6308" s="58"/>
      <c r="G6308" s="58"/>
      <c r="H6308" s="60"/>
      <c r="I6308" s="60"/>
      <c r="J6308" s="60"/>
      <c r="K6308" s="60"/>
      <c r="M6308" s="61"/>
      <c r="N6308" s="61"/>
      <c r="O6308" s="62"/>
      <c r="P6308" s="125"/>
      <c r="W6308" s="62"/>
      <c r="X6308" s="62"/>
    </row>
    <row r="6309" spans="1:24" s="57" customFormat="1" x14ac:dyDescent="0.25">
      <c r="A6309" s="75"/>
      <c r="D6309" s="58"/>
      <c r="E6309" s="58"/>
      <c r="F6309" s="58"/>
      <c r="G6309" s="58"/>
      <c r="H6309" s="60"/>
      <c r="I6309" s="60"/>
      <c r="J6309" s="60"/>
      <c r="K6309" s="60"/>
      <c r="M6309" s="61"/>
      <c r="N6309" s="61"/>
      <c r="O6309" s="62"/>
      <c r="P6309" s="125"/>
      <c r="W6309" s="62"/>
      <c r="X6309" s="62"/>
    </row>
    <row r="6310" spans="1:24" s="57" customFormat="1" x14ac:dyDescent="0.25">
      <c r="A6310" s="75"/>
      <c r="D6310" s="58"/>
      <c r="E6310" s="58"/>
      <c r="F6310" s="58"/>
      <c r="G6310" s="58"/>
      <c r="H6310" s="60"/>
      <c r="I6310" s="60"/>
      <c r="J6310" s="60"/>
      <c r="K6310" s="60"/>
      <c r="M6310" s="61"/>
      <c r="N6310" s="61"/>
      <c r="O6310" s="62"/>
      <c r="P6310" s="125"/>
      <c r="W6310" s="62"/>
      <c r="X6310" s="62"/>
    </row>
    <row r="6311" spans="1:24" s="57" customFormat="1" x14ac:dyDescent="0.25">
      <c r="A6311" s="75"/>
      <c r="D6311" s="58"/>
      <c r="E6311" s="58"/>
      <c r="F6311" s="58"/>
      <c r="G6311" s="58"/>
      <c r="H6311" s="60"/>
      <c r="I6311" s="60"/>
      <c r="J6311" s="60"/>
      <c r="K6311" s="60"/>
      <c r="M6311" s="61"/>
      <c r="N6311" s="61"/>
      <c r="O6311" s="62"/>
      <c r="P6311" s="125"/>
      <c r="W6311" s="62"/>
      <c r="X6311" s="62"/>
    </row>
    <row r="6312" spans="1:24" s="57" customFormat="1" x14ac:dyDescent="0.25">
      <c r="A6312" s="75"/>
      <c r="D6312" s="58"/>
      <c r="E6312" s="58"/>
      <c r="F6312" s="58"/>
      <c r="G6312" s="58"/>
      <c r="H6312" s="60"/>
      <c r="I6312" s="60"/>
      <c r="J6312" s="60"/>
      <c r="K6312" s="60"/>
      <c r="M6312" s="61"/>
      <c r="N6312" s="61"/>
      <c r="O6312" s="62"/>
      <c r="P6312" s="125"/>
      <c r="W6312" s="62"/>
      <c r="X6312" s="62"/>
    </row>
    <row r="6313" spans="1:24" s="57" customFormat="1" x14ac:dyDescent="0.25">
      <c r="A6313" s="75"/>
      <c r="D6313" s="58"/>
      <c r="E6313" s="58"/>
      <c r="F6313" s="58"/>
      <c r="G6313" s="58"/>
      <c r="H6313" s="60"/>
      <c r="I6313" s="60"/>
      <c r="J6313" s="60"/>
      <c r="K6313" s="60"/>
      <c r="M6313" s="61"/>
      <c r="N6313" s="61"/>
      <c r="O6313" s="62"/>
      <c r="P6313" s="125"/>
      <c r="W6313" s="62"/>
      <c r="X6313" s="62"/>
    </row>
    <row r="6314" spans="1:24" s="57" customFormat="1" x14ac:dyDescent="0.25">
      <c r="A6314" s="75"/>
      <c r="D6314" s="58"/>
      <c r="E6314" s="58"/>
      <c r="F6314" s="58"/>
      <c r="G6314" s="58"/>
      <c r="H6314" s="60"/>
      <c r="I6314" s="60"/>
      <c r="J6314" s="60"/>
      <c r="K6314" s="60"/>
      <c r="M6314" s="61"/>
      <c r="N6314" s="61"/>
      <c r="O6314" s="62"/>
      <c r="P6314" s="125"/>
      <c r="W6314" s="62"/>
      <c r="X6314" s="62"/>
    </row>
    <row r="6315" spans="1:24" s="57" customFormat="1" x14ac:dyDescent="0.25">
      <c r="A6315" s="75"/>
      <c r="D6315" s="58"/>
      <c r="E6315" s="58"/>
      <c r="F6315" s="58"/>
      <c r="G6315" s="58"/>
      <c r="H6315" s="60"/>
      <c r="I6315" s="60"/>
      <c r="J6315" s="60"/>
      <c r="K6315" s="60"/>
      <c r="M6315" s="61"/>
      <c r="N6315" s="61"/>
      <c r="O6315" s="62"/>
      <c r="P6315" s="125"/>
      <c r="W6315" s="62"/>
      <c r="X6315" s="62"/>
    </row>
    <row r="6316" spans="1:24" s="57" customFormat="1" x14ac:dyDescent="0.25">
      <c r="A6316" s="75"/>
      <c r="D6316" s="58"/>
      <c r="E6316" s="58"/>
      <c r="F6316" s="58"/>
      <c r="G6316" s="58"/>
      <c r="H6316" s="60"/>
      <c r="I6316" s="60"/>
      <c r="J6316" s="60"/>
      <c r="K6316" s="60"/>
      <c r="M6316" s="61"/>
      <c r="N6316" s="61"/>
      <c r="O6316" s="62"/>
      <c r="P6316" s="125"/>
      <c r="W6316" s="62"/>
      <c r="X6316" s="62"/>
    </row>
    <row r="6317" spans="1:24" s="57" customFormat="1" x14ac:dyDescent="0.25">
      <c r="A6317" s="75"/>
      <c r="D6317" s="58"/>
      <c r="E6317" s="58"/>
      <c r="F6317" s="58"/>
      <c r="G6317" s="58"/>
      <c r="H6317" s="60"/>
      <c r="I6317" s="60"/>
      <c r="J6317" s="60"/>
      <c r="K6317" s="60"/>
      <c r="M6317" s="61"/>
      <c r="N6317" s="61"/>
      <c r="O6317" s="62"/>
      <c r="P6317" s="125"/>
      <c r="W6317" s="62"/>
      <c r="X6317" s="62"/>
    </row>
    <row r="6318" spans="1:24" s="57" customFormat="1" x14ac:dyDescent="0.25">
      <c r="A6318" s="75"/>
      <c r="D6318" s="58"/>
      <c r="E6318" s="58"/>
      <c r="F6318" s="58"/>
      <c r="G6318" s="58"/>
      <c r="H6318" s="60"/>
      <c r="I6318" s="60"/>
      <c r="J6318" s="60"/>
      <c r="K6318" s="60"/>
      <c r="M6318" s="61"/>
      <c r="N6318" s="61"/>
      <c r="O6318" s="62"/>
      <c r="P6318" s="125"/>
      <c r="W6318" s="62"/>
      <c r="X6318" s="62"/>
    </row>
    <row r="6319" spans="1:24" s="57" customFormat="1" x14ac:dyDescent="0.25">
      <c r="A6319" s="75"/>
      <c r="D6319" s="58"/>
      <c r="E6319" s="58"/>
      <c r="F6319" s="58"/>
      <c r="G6319" s="58"/>
      <c r="H6319" s="60"/>
      <c r="I6319" s="60"/>
      <c r="J6319" s="60"/>
      <c r="K6319" s="60"/>
      <c r="M6319" s="61"/>
      <c r="N6319" s="61"/>
      <c r="O6319" s="62"/>
      <c r="P6319" s="125"/>
      <c r="W6319" s="62"/>
      <c r="X6319" s="62"/>
    </row>
    <row r="6320" spans="1:24" s="57" customFormat="1" x14ac:dyDescent="0.25">
      <c r="A6320" s="75"/>
      <c r="D6320" s="58"/>
      <c r="E6320" s="58"/>
      <c r="F6320" s="58"/>
      <c r="G6320" s="58"/>
      <c r="H6320" s="60"/>
      <c r="I6320" s="60"/>
      <c r="J6320" s="60"/>
      <c r="K6320" s="60"/>
      <c r="M6320" s="61"/>
      <c r="N6320" s="61"/>
      <c r="O6320" s="62"/>
      <c r="P6320" s="125"/>
      <c r="W6320" s="62"/>
      <c r="X6320" s="62"/>
    </row>
    <row r="6321" spans="1:24" s="57" customFormat="1" x14ac:dyDescent="0.25">
      <c r="A6321" s="75"/>
      <c r="D6321" s="58"/>
      <c r="E6321" s="58"/>
      <c r="F6321" s="58"/>
      <c r="G6321" s="58"/>
      <c r="H6321" s="60"/>
      <c r="I6321" s="60"/>
      <c r="J6321" s="60"/>
      <c r="K6321" s="60"/>
      <c r="M6321" s="61"/>
      <c r="N6321" s="61"/>
      <c r="O6321" s="62"/>
      <c r="P6321" s="125"/>
      <c r="W6321" s="62"/>
      <c r="X6321" s="62"/>
    </row>
    <row r="6322" spans="1:24" s="57" customFormat="1" x14ac:dyDescent="0.25">
      <c r="A6322" s="75"/>
      <c r="D6322" s="58"/>
      <c r="E6322" s="58"/>
      <c r="F6322" s="58"/>
      <c r="G6322" s="58"/>
      <c r="H6322" s="60"/>
      <c r="I6322" s="60"/>
      <c r="J6322" s="60"/>
      <c r="K6322" s="60"/>
      <c r="M6322" s="61"/>
      <c r="N6322" s="61"/>
      <c r="O6322" s="62"/>
      <c r="P6322" s="125"/>
      <c r="W6322" s="62"/>
      <c r="X6322" s="62"/>
    </row>
    <row r="6323" spans="1:24" s="57" customFormat="1" x14ac:dyDescent="0.25">
      <c r="A6323" s="75"/>
      <c r="D6323" s="58"/>
      <c r="E6323" s="58"/>
      <c r="F6323" s="58"/>
      <c r="G6323" s="58"/>
      <c r="H6323" s="60"/>
      <c r="I6323" s="60"/>
      <c r="J6323" s="60"/>
      <c r="K6323" s="60"/>
      <c r="M6323" s="61"/>
      <c r="N6323" s="61"/>
      <c r="O6323" s="62"/>
      <c r="P6323" s="125"/>
      <c r="W6323" s="62"/>
      <c r="X6323" s="62"/>
    </row>
    <row r="6324" spans="1:24" s="57" customFormat="1" x14ac:dyDescent="0.25">
      <c r="A6324" s="75"/>
      <c r="D6324" s="58"/>
      <c r="E6324" s="58"/>
      <c r="F6324" s="58"/>
      <c r="G6324" s="58"/>
      <c r="H6324" s="60"/>
      <c r="I6324" s="60"/>
      <c r="J6324" s="60"/>
      <c r="K6324" s="60"/>
      <c r="M6324" s="61"/>
      <c r="N6324" s="61"/>
      <c r="O6324" s="62"/>
      <c r="P6324" s="125"/>
      <c r="W6324" s="62"/>
      <c r="X6324" s="62"/>
    </row>
    <row r="6325" spans="1:24" s="57" customFormat="1" x14ac:dyDescent="0.25">
      <c r="A6325" s="75"/>
      <c r="D6325" s="58"/>
      <c r="E6325" s="58"/>
      <c r="F6325" s="58"/>
      <c r="G6325" s="58"/>
      <c r="H6325" s="60"/>
      <c r="I6325" s="60"/>
      <c r="J6325" s="60"/>
      <c r="K6325" s="60"/>
      <c r="M6325" s="61"/>
      <c r="N6325" s="61"/>
      <c r="O6325" s="62"/>
      <c r="P6325" s="125"/>
      <c r="W6325" s="62"/>
      <c r="X6325" s="62"/>
    </row>
    <row r="6326" spans="1:24" s="57" customFormat="1" x14ac:dyDescent="0.25">
      <c r="A6326" s="75"/>
      <c r="D6326" s="58"/>
      <c r="E6326" s="58"/>
      <c r="F6326" s="58"/>
      <c r="G6326" s="58"/>
      <c r="H6326" s="60"/>
      <c r="I6326" s="60"/>
      <c r="J6326" s="60"/>
      <c r="K6326" s="60"/>
      <c r="M6326" s="61"/>
      <c r="N6326" s="61"/>
      <c r="O6326" s="62"/>
      <c r="P6326" s="125"/>
      <c r="W6326" s="62"/>
      <c r="X6326" s="62"/>
    </row>
    <row r="6327" spans="1:24" s="57" customFormat="1" x14ac:dyDescent="0.25">
      <c r="A6327" s="75"/>
      <c r="D6327" s="58"/>
      <c r="E6327" s="58"/>
      <c r="F6327" s="58"/>
      <c r="G6327" s="58"/>
      <c r="H6327" s="60"/>
      <c r="I6327" s="60"/>
      <c r="J6327" s="60"/>
      <c r="K6327" s="60"/>
      <c r="M6327" s="61"/>
      <c r="N6327" s="61"/>
      <c r="O6327" s="62"/>
      <c r="P6327" s="125"/>
      <c r="W6327" s="62"/>
      <c r="X6327" s="62"/>
    </row>
    <row r="6328" spans="1:24" s="57" customFormat="1" x14ac:dyDescent="0.25">
      <c r="A6328" s="75"/>
      <c r="D6328" s="58"/>
      <c r="E6328" s="58"/>
      <c r="F6328" s="58"/>
      <c r="G6328" s="58"/>
      <c r="H6328" s="60"/>
      <c r="I6328" s="60"/>
      <c r="J6328" s="60"/>
      <c r="K6328" s="60"/>
      <c r="M6328" s="61"/>
      <c r="N6328" s="61"/>
      <c r="O6328" s="62"/>
      <c r="P6328" s="125"/>
      <c r="W6328" s="62"/>
      <c r="X6328" s="62"/>
    </row>
    <row r="6329" spans="1:24" s="57" customFormat="1" x14ac:dyDescent="0.25">
      <c r="A6329" s="75"/>
      <c r="D6329" s="58"/>
      <c r="E6329" s="58"/>
      <c r="F6329" s="58"/>
      <c r="G6329" s="58"/>
      <c r="H6329" s="60"/>
      <c r="I6329" s="60"/>
      <c r="J6329" s="60"/>
      <c r="K6329" s="60"/>
      <c r="M6329" s="61"/>
      <c r="N6329" s="61"/>
      <c r="O6329" s="62"/>
      <c r="P6329" s="125"/>
      <c r="W6329" s="62"/>
      <c r="X6329" s="62"/>
    </row>
    <row r="6330" spans="1:24" s="57" customFormat="1" x14ac:dyDescent="0.25">
      <c r="A6330" s="75"/>
      <c r="D6330" s="58"/>
      <c r="E6330" s="58"/>
      <c r="F6330" s="58"/>
      <c r="G6330" s="58"/>
      <c r="H6330" s="60"/>
      <c r="I6330" s="60"/>
      <c r="J6330" s="60"/>
      <c r="K6330" s="60"/>
      <c r="M6330" s="61"/>
      <c r="N6330" s="61"/>
      <c r="O6330" s="62"/>
      <c r="P6330" s="125"/>
      <c r="W6330" s="62"/>
      <c r="X6330" s="62"/>
    </row>
    <row r="6331" spans="1:24" s="57" customFormat="1" x14ac:dyDescent="0.25">
      <c r="A6331" s="75"/>
      <c r="D6331" s="58"/>
      <c r="E6331" s="58"/>
      <c r="F6331" s="58"/>
      <c r="G6331" s="58"/>
      <c r="H6331" s="60"/>
      <c r="I6331" s="60"/>
      <c r="J6331" s="60"/>
      <c r="K6331" s="60"/>
      <c r="M6331" s="61"/>
      <c r="N6331" s="61"/>
      <c r="O6331" s="62"/>
      <c r="P6331" s="125"/>
      <c r="W6331" s="62"/>
      <c r="X6331" s="62"/>
    </row>
    <row r="6332" spans="1:24" s="57" customFormat="1" x14ac:dyDescent="0.25">
      <c r="A6332" s="75"/>
      <c r="D6332" s="58"/>
      <c r="E6332" s="58"/>
      <c r="F6332" s="58"/>
      <c r="G6332" s="58"/>
      <c r="H6332" s="60"/>
      <c r="I6332" s="60"/>
      <c r="J6332" s="60"/>
      <c r="K6332" s="60"/>
      <c r="M6332" s="61"/>
      <c r="N6332" s="61"/>
      <c r="O6332" s="62"/>
      <c r="P6332" s="125"/>
      <c r="W6332" s="62"/>
      <c r="X6332" s="62"/>
    </row>
    <row r="6333" spans="1:24" s="57" customFormat="1" x14ac:dyDescent="0.25">
      <c r="A6333" s="75"/>
      <c r="D6333" s="58"/>
      <c r="E6333" s="58"/>
      <c r="F6333" s="58"/>
      <c r="G6333" s="58"/>
      <c r="H6333" s="60"/>
      <c r="I6333" s="60"/>
      <c r="J6333" s="60"/>
      <c r="K6333" s="60"/>
      <c r="M6333" s="61"/>
      <c r="N6333" s="61"/>
      <c r="O6333" s="62"/>
      <c r="P6333" s="125"/>
      <c r="W6333" s="62"/>
      <c r="X6333" s="62"/>
    </row>
    <row r="6334" spans="1:24" s="57" customFormat="1" x14ac:dyDescent="0.25">
      <c r="A6334" s="75"/>
      <c r="D6334" s="58"/>
      <c r="E6334" s="58"/>
      <c r="F6334" s="58"/>
      <c r="G6334" s="58"/>
      <c r="H6334" s="60"/>
      <c r="I6334" s="60"/>
      <c r="J6334" s="60"/>
      <c r="K6334" s="60"/>
      <c r="M6334" s="61"/>
      <c r="N6334" s="61"/>
      <c r="O6334" s="62"/>
      <c r="P6334" s="125"/>
      <c r="W6334" s="62"/>
      <c r="X6334" s="62"/>
    </row>
    <row r="6335" spans="1:24" s="57" customFormat="1" x14ac:dyDescent="0.25">
      <c r="A6335" s="75"/>
      <c r="D6335" s="58"/>
      <c r="E6335" s="58"/>
      <c r="F6335" s="58"/>
      <c r="G6335" s="58"/>
      <c r="H6335" s="60"/>
      <c r="I6335" s="60"/>
      <c r="J6335" s="60"/>
      <c r="K6335" s="60"/>
      <c r="M6335" s="61"/>
      <c r="N6335" s="61"/>
      <c r="O6335" s="62"/>
      <c r="P6335" s="125"/>
      <c r="W6335" s="62"/>
      <c r="X6335" s="62"/>
    </row>
    <row r="6336" spans="1:24" s="57" customFormat="1" x14ac:dyDescent="0.25">
      <c r="A6336" s="75"/>
      <c r="D6336" s="58"/>
      <c r="E6336" s="58"/>
      <c r="F6336" s="58"/>
      <c r="G6336" s="58"/>
      <c r="H6336" s="60"/>
      <c r="I6336" s="60"/>
      <c r="J6336" s="60"/>
      <c r="K6336" s="60"/>
      <c r="M6336" s="61"/>
      <c r="N6336" s="61"/>
      <c r="O6336" s="62"/>
      <c r="P6336" s="125"/>
      <c r="W6336" s="62"/>
      <c r="X6336" s="62"/>
    </row>
    <row r="6337" spans="1:24" s="57" customFormat="1" x14ac:dyDescent="0.25">
      <c r="A6337" s="75"/>
      <c r="D6337" s="58"/>
      <c r="E6337" s="58"/>
      <c r="F6337" s="58"/>
      <c r="G6337" s="58"/>
      <c r="H6337" s="60"/>
      <c r="I6337" s="60"/>
      <c r="J6337" s="60"/>
      <c r="K6337" s="60"/>
      <c r="M6337" s="61"/>
      <c r="N6337" s="61"/>
      <c r="O6337" s="62"/>
      <c r="P6337" s="125"/>
      <c r="W6337" s="62"/>
      <c r="X6337" s="62"/>
    </row>
    <row r="6338" spans="1:24" s="57" customFormat="1" x14ac:dyDescent="0.25">
      <c r="A6338" s="75"/>
      <c r="D6338" s="58"/>
      <c r="E6338" s="58"/>
      <c r="F6338" s="58"/>
      <c r="G6338" s="58"/>
      <c r="H6338" s="60"/>
      <c r="I6338" s="60"/>
      <c r="J6338" s="60"/>
      <c r="K6338" s="60"/>
      <c r="M6338" s="61"/>
      <c r="N6338" s="61"/>
      <c r="O6338" s="62"/>
      <c r="P6338" s="125"/>
      <c r="W6338" s="62"/>
      <c r="X6338" s="62"/>
    </row>
    <row r="6339" spans="1:24" s="57" customFormat="1" x14ac:dyDescent="0.25">
      <c r="A6339" s="75"/>
      <c r="D6339" s="58"/>
      <c r="E6339" s="58"/>
      <c r="F6339" s="58"/>
      <c r="G6339" s="58"/>
      <c r="H6339" s="60"/>
      <c r="I6339" s="60"/>
      <c r="J6339" s="60"/>
      <c r="K6339" s="60"/>
      <c r="M6339" s="61"/>
      <c r="N6339" s="61"/>
      <c r="O6339" s="62"/>
      <c r="P6339" s="125"/>
      <c r="W6339" s="62"/>
      <c r="X6339" s="62"/>
    </row>
    <row r="6340" spans="1:24" s="57" customFormat="1" x14ac:dyDescent="0.25">
      <c r="A6340" s="75"/>
      <c r="D6340" s="58"/>
      <c r="E6340" s="58"/>
      <c r="F6340" s="58"/>
      <c r="G6340" s="58"/>
      <c r="H6340" s="60"/>
      <c r="I6340" s="60"/>
      <c r="J6340" s="60"/>
      <c r="K6340" s="60"/>
      <c r="M6340" s="61"/>
      <c r="N6340" s="61"/>
      <c r="O6340" s="62"/>
      <c r="P6340" s="125"/>
      <c r="W6340" s="62"/>
      <c r="X6340" s="62"/>
    </row>
    <row r="6341" spans="1:24" s="57" customFormat="1" x14ac:dyDescent="0.25">
      <c r="A6341" s="75"/>
      <c r="D6341" s="58"/>
      <c r="E6341" s="58"/>
      <c r="F6341" s="58"/>
      <c r="G6341" s="58"/>
      <c r="H6341" s="60"/>
      <c r="I6341" s="60"/>
      <c r="J6341" s="60"/>
      <c r="K6341" s="60"/>
      <c r="M6341" s="61"/>
      <c r="N6341" s="61"/>
      <c r="O6341" s="62"/>
      <c r="P6341" s="125"/>
      <c r="W6341" s="62"/>
      <c r="X6341" s="62"/>
    </row>
    <row r="6342" spans="1:24" s="57" customFormat="1" x14ac:dyDescent="0.25">
      <c r="A6342" s="75"/>
      <c r="D6342" s="58"/>
      <c r="E6342" s="58"/>
      <c r="F6342" s="58"/>
      <c r="G6342" s="58"/>
      <c r="H6342" s="60"/>
      <c r="I6342" s="60"/>
      <c r="J6342" s="60"/>
      <c r="K6342" s="60"/>
      <c r="M6342" s="61"/>
      <c r="N6342" s="61"/>
      <c r="O6342" s="62"/>
      <c r="P6342" s="125"/>
      <c r="W6342" s="62"/>
      <c r="X6342" s="62"/>
    </row>
    <row r="6343" spans="1:24" s="57" customFormat="1" x14ac:dyDescent="0.25">
      <c r="A6343" s="75"/>
      <c r="D6343" s="58"/>
      <c r="E6343" s="58"/>
      <c r="F6343" s="58"/>
      <c r="G6343" s="58"/>
      <c r="H6343" s="60"/>
      <c r="I6343" s="60"/>
      <c r="J6343" s="60"/>
      <c r="K6343" s="60"/>
      <c r="M6343" s="61"/>
      <c r="N6343" s="61"/>
      <c r="O6343" s="62"/>
      <c r="P6343" s="125"/>
      <c r="W6343" s="62"/>
      <c r="X6343" s="62"/>
    </row>
    <row r="6344" spans="1:24" s="57" customFormat="1" x14ac:dyDescent="0.25">
      <c r="A6344" s="75"/>
      <c r="D6344" s="58"/>
      <c r="E6344" s="58"/>
      <c r="F6344" s="58"/>
      <c r="G6344" s="58"/>
      <c r="H6344" s="60"/>
      <c r="I6344" s="60"/>
      <c r="J6344" s="60"/>
      <c r="K6344" s="60"/>
      <c r="M6344" s="61"/>
      <c r="N6344" s="61"/>
      <c r="O6344" s="62"/>
      <c r="P6344" s="125"/>
      <c r="W6344" s="62"/>
      <c r="X6344" s="62"/>
    </row>
    <row r="6345" spans="1:24" s="57" customFormat="1" x14ac:dyDescent="0.25">
      <c r="A6345" s="75"/>
      <c r="D6345" s="58"/>
      <c r="E6345" s="58"/>
      <c r="F6345" s="58"/>
      <c r="G6345" s="58"/>
      <c r="H6345" s="60"/>
      <c r="I6345" s="60"/>
      <c r="J6345" s="60"/>
      <c r="K6345" s="60"/>
      <c r="M6345" s="61"/>
      <c r="N6345" s="61"/>
      <c r="O6345" s="62"/>
      <c r="P6345" s="125"/>
      <c r="W6345" s="62"/>
      <c r="X6345" s="62"/>
    </row>
    <row r="6346" spans="1:24" s="57" customFormat="1" x14ac:dyDescent="0.25">
      <c r="A6346" s="75"/>
      <c r="D6346" s="58"/>
      <c r="E6346" s="58"/>
      <c r="F6346" s="58"/>
      <c r="G6346" s="58"/>
      <c r="H6346" s="60"/>
      <c r="I6346" s="60"/>
      <c r="J6346" s="60"/>
      <c r="K6346" s="60"/>
      <c r="M6346" s="61"/>
      <c r="N6346" s="61"/>
      <c r="O6346" s="62"/>
      <c r="P6346" s="125"/>
      <c r="W6346" s="62"/>
      <c r="X6346" s="62"/>
    </row>
    <row r="6347" spans="1:24" s="57" customFormat="1" x14ac:dyDescent="0.25">
      <c r="A6347" s="75"/>
      <c r="D6347" s="58"/>
      <c r="E6347" s="58"/>
      <c r="F6347" s="58"/>
      <c r="G6347" s="58"/>
      <c r="H6347" s="60"/>
      <c r="I6347" s="60"/>
      <c r="J6347" s="60"/>
      <c r="K6347" s="60"/>
      <c r="M6347" s="61"/>
      <c r="N6347" s="61"/>
      <c r="O6347" s="62"/>
      <c r="P6347" s="125"/>
      <c r="W6347" s="62"/>
      <c r="X6347" s="62"/>
    </row>
    <row r="6348" spans="1:24" s="57" customFormat="1" x14ac:dyDescent="0.25">
      <c r="A6348" s="75"/>
      <c r="D6348" s="58"/>
      <c r="E6348" s="58"/>
      <c r="F6348" s="58"/>
      <c r="G6348" s="58"/>
      <c r="H6348" s="60"/>
      <c r="I6348" s="60"/>
      <c r="J6348" s="60"/>
      <c r="K6348" s="60"/>
      <c r="M6348" s="61"/>
      <c r="N6348" s="61"/>
      <c r="O6348" s="62"/>
      <c r="P6348" s="125"/>
      <c r="W6348" s="62"/>
      <c r="X6348" s="62"/>
    </row>
    <row r="6349" spans="1:24" s="57" customFormat="1" x14ac:dyDescent="0.25">
      <c r="A6349" s="75"/>
      <c r="D6349" s="58"/>
      <c r="E6349" s="58"/>
      <c r="F6349" s="58"/>
      <c r="G6349" s="58"/>
      <c r="H6349" s="60"/>
      <c r="I6349" s="60"/>
      <c r="J6349" s="60"/>
      <c r="K6349" s="60"/>
      <c r="M6349" s="61"/>
      <c r="N6349" s="61"/>
      <c r="O6349" s="62"/>
      <c r="P6349" s="125"/>
      <c r="W6349" s="62"/>
      <c r="X6349" s="62"/>
    </row>
    <row r="6350" spans="1:24" s="57" customFormat="1" x14ac:dyDescent="0.25">
      <c r="A6350" s="75"/>
      <c r="D6350" s="58"/>
      <c r="E6350" s="58"/>
      <c r="F6350" s="58"/>
      <c r="G6350" s="58"/>
      <c r="H6350" s="60"/>
      <c r="I6350" s="60"/>
      <c r="J6350" s="60"/>
      <c r="K6350" s="60"/>
      <c r="M6350" s="61"/>
      <c r="N6350" s="61"/>
      <c r="O6350" s="62"/>
      <c r="P6350" s="125"/>
      <c r="W6350" s="62"/>
      <c r="X6350" s="62"/>
    </row>
    <row r="6351" spans="1:24" s="57" customFormat="1" x14ac:dyDescent="0.25">
      <c r="A6351" s="75"/>
      <c r="D6351" s="58"/>
      <c r="E6351" s="58"/>
      <c r="F6351" s="58"/>
      <c r="G6351" s="58"/>
      <c r="H6351" s="60"/>
      <c r="I6351" s="60"/>
      <c r="J6351" s="60"/>
      <c r="K6351" s="60"/>
      <c r="M6351" s="61"/>
      <c r="N6351" s="61"/>
      <c r="O6351" s="62"/>
      <c r="P6351" s="125"/>
      <c r="W6351" s="62"/>
      <c r="X6351" s="62"/>
    </row>
    <row r="6352" spans="1:24" s="57" customFormat="1" x14ac:dyDescent="0.25">
      <c r="A6352" s="75"/>
      <c r="D6352" s="58"/>
      <c r="E6352" s="58"/>
      <c r="F6352" s="58"/>
      <c r="G6352" s="58"/>
      <c r="H6352" s="60"/>
      <c r="I6352" s="60"/>
      <c r="J6352" s="60"/>
      <c r="K6352" s="60"/>
      <c r="M6352" s="61"/>
      <c r="N6352" s="61"/>
      <c r="O6352" s="62"/>
      <c r="P6352" s="125"/>
      <c r="W6352" s="62"/>
      <c r="X6352" s="62"/>
    </row>
    <row r="6353" spans="1:24" s="57" customFormat="1" x14ac:dyDescent="0.25">
      <c r="A6353" s="75"/>
      <c r="D6353" s="58"/>
      <c r="E6353" s="58"/>
      <c r="F6353" s="58"/>
      <c r="G6353" s="58"/>
      <c r="H6353" s="60"/>
      <c r="I6353" s="60"/>
      <c r="J6353" s="60"/>
      <c r="K6353" s="60"/>
      <c r="M6353" s="61"/>
      <c r="N6353" s="61"/>
      <c r="O6353" s="62"/>
      <c r="P6353" s="125"/>
      <c r="W6353" s="62"/>
      <c r="X6353" s="62"/>
    </row>
    <row r="6354" spans="1:24" s="57" customFormat="1" x14ac:dyDescent="0.25">
      <c r="A6354" s="75"/>
      <c r="D6354" s="58"/>
      <c r="E6354" s="58"/>
      <c r="F6354" s="58"/>
      <c r="G6354" s="58"/>
      <c r="H6354" s="60"/>
      <c r="I6354" s="60"/>
      <c r="J6354" s="60"/>
      <c r="K6354" s="60"/>
      <c r="M6354" s="61"/>
      <c r="N6354" s="61"/>
      <c r="O6354" s="62"/>
      <c r="P6354" s="125"/>
      <c r="W6354" s="62"/>
      <c r="X6354" s="62"/>
    </row>
    <row r="6355" spans="1:24" s="57" customFormat="1" x14ac:dyDescent="0.25">
      <c r="A6355" s="75"/>
      <c r="D6355" s="58"/>
      <c r="E6355" s="58"/>
      <c r="F6355" s="58"/>
      <c r="G6355" s="58"/>
      <c r="H6355" s="60"/>
      <c r="I6355" s="60"/>
      <c r="J6355" s="60"/>
      <c r="K6355" s="60"/>
      <c r="M6355" s="61"/>
      <c r="N6355" s="61"/>
      <c r="O6355" s="62"/>
      <c r="P6355" s="125"/>
      <c r="W6355" s="62"/>
      <c r="X6355" s="62"/>
    </row>
    <row r="6356" spans="1:24" s="57" customFormat="1" x14ac:dyDescent="0.25">
      <c r="A6356" s="75"/>
      <c r="D6356" s="58"/>
      <c r="E6356" s="58"/>
      <c r="F6356" s="58"/>
      <c r="G6356" s="58"/>
      <c r="H6356" s="60"/>
      <c r="I6356" s="60"/>
      <c r="J6356" s="60"/>
      <c r="K6356" s="60"/>
      <c r="M6356" s="61"/>
      <c r="N6356" s="61"/>
      <c r="O6356" s="62"/>
      <c r="P6356" s="125"/>
      <c r="W6356" s="62"/>
      <c r="X6356" s="62"/>
    </row>
    <row r="6357" spans="1:24" s="57" customFormat="1" x14ac:dyDescent="0.25">
      <c r="A6357" s="75"/>
      <c r="D6357" s="58"/>
      <c r="E6357" s="58"/>
      <c r="F6357" s="58"/>
      <c r="G6357" s="58"/>
      <c r="H6357" s="60"/>
      <c r="I6357" s="60"/>
      <c r="J6357" s="60"/>
      <c r="K6357" s="60"/>
      <c r="M6357" s="61"/>
      <c r="N6357" s="61"/>
      <c r="O6357" s="62"/>
      <c r="P6357" s="125"/>
      <c r="W6357" s="62"/>
      <c r="X6357" s="62"/>
    </row>
    <row r="6358" spans="1:24" s="57" customFormat="1" x14ac:dyDescent="0.25">
      <c r="A6358" s="75"/>
      <c r="D6358" s="58"/>
      <c r="E6358" s="58"/>
      <c r="F6358" s="58"/>
      <c r="G6358" s="58"/>
      <c r="H6358" s="60"/>
      <c r="I6358" s="60"/>
      <c r="J6358" s="60"/>
      <c r="K6358" s="60"/>
      <c r="M6358" s="61"/>
      <c r="N6358" s="61"/>
      <c r="O6358" s="62"/>
      <c r="P6358" s="125"/>
      <c r="W6358" s="62"/>
      <c r="X6358" s="62"/>
    </row>
    <row r="6359" spans="1:24" s="57" customFormat="1" x14ac:dyDescent="0.25">
      <c r="A6359" s="75"/>
      <c r="D6359" s="58"/>
      <c r="E6359" s="58"/>
      <c r="F6359" s="58"/>
      <c r="G6359" s="58"/>
      <c r="H6359" s="60"/>
      <c r="I6359" s="60"/>
      <c r="J6359" s="60"/>
      <c r="K6359" s="60"/>
      <c r="M6359" s="61"/>
      <c r="N6359" s="61"/>
      <c r="O6359" s="62"/>
      <c r="P6359" s="125"/>
      <c r="W6359" s="62"/>
      <c r="X6359" s="62"/>
    </row>
    <row r="6360" spans="1:24" s="57" customFormat="1" x14ac:dyDescent="0.25">
      <c r="A6360" s="75"/>
      <c r="D6360" s="58"/>
      <c r="E6360" s="58"/>
      <c r="F6360" s="58"/>
      <c r="G6360" s="58"/>
      <c r="H6360" s="60"/>
      <c r="I6360" s="60"/>
      <c r="J6360" s="60"/>
      <c r="K6360" s="60"/>
      <c r="M6360" s="61"/>
      <c r="N6360" s="61"/>
      <c r="O6360" s="62"/>
      <c r="P6360" s="125"/>
      <c r="W6360" s="62"/>
      <c r="X6360" s="62"/>
    </row>
    <row r="6361" spans="1:24" s="57" customFormat="1" x14ac:dyDescent="0.25">
      <c r="A6361" s="75"/>
      <c r="D6361" s="58"/>
      <c r="E6361" s="58"/>
      <c r="F6361" s="58"/>
      <c r="G6361" s="58"/>
      <c r="H6361" s="60"/>
      <c r="I6361" s="60"/>
      <c r="J6361" s="60"/>
      <c r="K6361" s="60"/>
      <c r="M6361" s="61"/>
      <c r="N6361" s="61"/>
      <c r="O6361" s="62"/>
      <c r="P6361" s="125"/>
      <c r="W6361" s="62"/>
      <c r="X6361" s="62"/>
    </row>
    <row r="6362" spans="1:24" s="57" customFormat="1" x14ac:dyDescent="0.25">
      <c r="A6362" s="75"/>
      <c r="D6362" s="58"/>
      <c r="E6362" s="58"/>
      <c r="F6362" s="58"/>
      <c r="G6362" s="58"/>
      <c r="H6362" s="60"/>
      <c r="I6362" s="60"/>
      <c r="J6362" s="60"/>
      <c r="K6362" s="60"/>
      <c r="M6362" s="61"/>
      <c r="N6362" s="61"/>
      <c r="O6362" s="62"/>
      <c r="P6362" s="125"/>
      <c r="W6362" s="62"/>
      <c r="X6362" s="62"/>
    </row>
    <row r="6363" spans="1:24" s="57" customFormat="1" x14ac:dyDescent="0.25">
      <c r="A6363" s="75"/>
      <c r="D6363" s="58"/>
      <c r="E6363" s="58"/>
      <c r="F6363" s="58"/>
      <c r="G6363" s="58"/>
      <c r="H6363" s="60"/>
      <c r="I6363" s="60"/>
      <c r="J6363" s="60"/>
      <c r="K6363" s="60"/>
      <c r="M6363" s="61"/>
      <c r="N6363" s="61"/>
      <c r="O6363" s="62"/>
      <c r="P6363" s="125"/>
      <c r="W6363" s="62"/>
      <c r="X6363" s="62"/>
    </row>
    <row r="6364" spans="1:24" s="57" customFormat="1" x14ac:dyDescent="0.25">
      <c r="A6364" s="75"/>
      <c r="D6364" s="58"/>
      <c r="E6364" s="58"/>
      <c r="F6364" s="58"/>
      <c r="G6364" s="58"/>
      <c r="H6364" s="60"/>
      <c r="I6364" s="60"/>
      <c r="J6364" s="60"/>
      <c r="K6364" s="60"/>
      <c r="M6364" s="61"/>
      <c r="N6364" s="61"/>
      <c r="O6364" s="62"/>
      <c r="P6364" s="125"/>
      <c r="W6364" s="62"/>
      <c r="X6364" s="62"/>
    </row>
    <row r="6365" spans="1:24" s="57" customFormat="1" x14ac:dyDescent="0.25">
      <c r="A6365" s="75"/>
      <c r="D6365" s="58"/>
      <c r="E6365" s="58"/>
      <c r="F6365" s="58"/>
      <c r="G6365" s="58"/>
      <c r="H6365" s="60"/>
      <c r="I6365" s="60"/>
      <c r="J6365" s="60"/>
      <c r="K6365" s="60"/>
      <c r="M6365" s="61"/>
      <c r="N6365" s="61"/>
      <c r="O6365" s="62"/>
      <c r="P6365" s="125"/>
      <c r="W6365" s="62"/>
      <c r="X6365" s="62"/>
    </row>
    <row r="6366" spans="1:24" s="57" customFormat="1" x14ac:dyDescent="0.25">
      <c r="A6366" s="75"/>
      <c r="D6366" s="58"/>
      <c r="E6366" s="58"/>
      <c r="F6366" s="58"/>
      <c r="G6366" s="58"/>
      <c r="H6366" s="60"/>
      <c r="I6366" s="60"/>
      <c r="J6366" s="60"/>
      <c r="K6366" s="60"/>
      <c r="M6366" s="61"/>
      <c r="N6366" s="61"/>
      <c r="O6366" s="62"/>
      <c r="P6366" s="125"/>
      <c r="W6366" s="62"/>
      <c r="X6366" s="62"/>
    </row>
    <row r="6367" spans="1:24" s="57" customFormat="1" x14ac:dyDescent="0.25">
      <c r="A6367" s="75"/>
      <c r="D6367" s="58"/>
      <c r="E6367" s="58"/>
      <c r="F6367" s="58"/>
      <c r="G6367" s="58"/>
      <c r="H6367" s="60"/>
      <c r="I6367" s="60"/>
      <c r="J6367" s="60"/>
      <c r="K6367" s="60"/>
      <c r="M6367" s="61"/>
      <c r="N6367" s="61"/>
      <c r="O6367" s="62"/>
      <c r="P6367" s="125"/>
      <c r="W6367" s="62"/>
      <c r="X6367" s="62"/>
    </row>
    <row r="6368" spans="1:24" s="57" customFormat="1" x14ac:dyDescent="0.25">
      <c r="A6368" s="75"/>
      <c r="D6368" s="58"/>
      <c r="E6368" s="58"/>
      <c r="F6368" s="58"/>
      <c r="G6368" s="58"/>
      <c r="H6368" s="60"/>
      <c r="I6368" s="60"/>
      <c r="J6368" s="60"/>
      <c r="K6368" s="60"/>
      <c r="M6368" s="61"/>
      <c r="N6368" s="61"/>
      <c r="O6368" s="62"/>
      <c r="P6368" s="125"/>
      <c r="W6368" s="62"/>
      <c r="X6368" s="62"/>
    </row>
    <row r="6369" spans="1:24" s="57" customFormat="1" x14ac:dyDescent="0.25">
      <c r="A6369" s="75"/>
      <c r="D6369" s="58"/>
      <c r="E6369" s="58"/>
      <c r="F6369" s="58"/>
      <c r="G6369" s="58"/>
      <c r="H6369" s="60"/>
      <c r="I6369" s="60"/>
      <c r="J6369" s="60"/>
      <c r="K6369" s="60"/>
      <c r="M6369" s="61"/>
      <c r="N6369" s="61"/>
      <c r="O6369" s="62"/>
      <c r="P6369" s="125"/>
      <c r="W6369" s="62"/>
      <c r="X6369" s="62"/>
    </row>
    <row r="6370" spans="1:24" s="57" customFormat="1" x14ac:dyDescent="0.25">
      <c r="A6370" s="75"/>
      <c r="D6370" s="58"/>
      <c r="E6370" s="58"/>
      <c r="F6370" s="58"/>
      <c r="G6370" s="58"/>
      <c r="H6370" s="60"/>
      <c r="I6370" s="60"/>
      <c r="J6370" s="60"/>
      <c r="K6370" s="60"/>
      <c r="M6370" s="61"/>
      <c r="N6370" s="61"/>
      <c r="O6370" s="62"/>
      <c r="P6370" s="125"/>
      <c r="W6370" s="62"/>
      <c r="X6370" s="62"/>
    </row>
    <row r="6371" spans="1:24" s="57" customFormat="1" x14ac:dyDescent="0.25">
      <c r="A6371" s="75"/>
      <c r="D6371" s="58"/>
      <c r="E6371" s="58"/>
      <c r="F6371" s="58"/>
      <c r="G6371" s="58"/>
      <c r="H6371" s="60"/>
      <c r="I6371" s="60"/>
      <c r="J6371" s="60"/>
      <c r="K6371" s="60"/>
      <c r="M6371" s="61"/>
      <c r="N6371" s="61"/>
      <c r="O6371" s="62"/>
      <c r="P6371" s="125"/>
      <c r="W6371" s="62"/>
      <c r="X6371" s="62"/>
    </row>
    <row r="6372" spans="1:24" s="57" customFormat="1" x14ac:dyDescent="0.25">
      <c r="A6372" s="75"/>
      <c r="D6372" s="58"/>
      <c r="E6372" s="58"/>
      <c r="F6372" s="58"/>
      <c r="G6372" s="58"/>
      <c r="H6372" s="60"/>
      <c r="I6372" s="60"/>
      <c r="J6372" s="60"/>
      <c r="K6372" s="60"/>
      <c r="M6372" s="61"/>
      <c r="N6372" s="61"/>
      <c r="O6372" s="62"/>
      <c r="P6372" s="125"/>
      <c r="W6372" s="62"/>
      <c r="X6372" s="62"/>
    </row>
    <row r="6373" spans="1:24" s="57" customFormat="1" x14ac:dyDescent="0.25">
      <c r="A6373" s="75"/>
      <c r="D6373" s="58"/>
      <c r="E6373" s="58"/>
      <c r="F6373" s="58"/>
      <c r="G6373" s="58"/>
      <c r="H6373" s="60"/>
      <c r="I6373" s="60"/>
      <c r="J6373" s="60"/>
      <c r="K6373" s="60"/>
      <c r="M6373" s="61"/>
      <c r="N6373" s="61"/>
      <c r="O6373" s="62"/>
      <c r="P6373" s="125"/>
      <c r="W6373" s="62"/>
      <c r="X6373" s="62"/>
    </row>
    <row r="6374" spans="1:24" s="57" customFormat="1" x14ac:dyDescent="0.25">
      <c r="A6374" s="75"/>
      <c r="D6374" s="58"/>
      <c r="E6374" s="58"/>
      <c r="F6374" s="58"/>
      <c r="G6374" s="58"/>
      <c r="H6374" s="60"/>
      <c r="I6374" s="60"/>
      <c r="J6374" s="60"/>
      <c r="K6374" s="60"/>
      <c r="M6374" s="61"/>
      <c r="N6374" s="61"/>
      <c r="O6374" s="62"/>
      <c r="P6374" s="125"/>
      <c r="W6374" s="62"/>
      <c r="X6374" s="62"/>
    </row>
    <row r="6375" spans="1:24" s="57" customFormat="1" x14ac:dyDescent="0.25">
      <c r="A6375" s="75"/>
      <c r="D6375" s="58"/>
      <c r="E6375" s="58"/>
      <c r="F6375" s="58"/>
      <c r="G6375" s="58"/>
      <c r="H6375" s="60"/>
      <c r="I6375" s="60"/>
      <c r="J6375" s="60"/>
      <c r="K6375" s="60"/>
      <c r="M6375" s="61"/>
      <c r="N6375" s="61"/>
      <c r="O6375" s="62"/>
      <c r="P6375" s="125"/>
      <c r="W6375" s="62"/>
      <c r="X6375" s="62"/>
    </row>
    <row r="6376" spans="1:24" s="57" customFormat="1" x14ac:dyDescent="0.25">
      <c r="A6376" s="75"/>
      <c r="D6376" s="58"/>
      <c r="E6376" s="58"/>
      <c r="F6376" s="58"/>
      <c r="G6376" s="58"/>
      <c r="H6376" s="60"/>
      <c r="I6376" s="60"/>
      <c r="J6376" s="60"/>
      <c r="K6376" s="60"/>
      <c r="M6376" s="61"/>
      <c r="N6376" s="61"/>
      <c r="O6376" s="62"/>
      <c r="P6376" s="125"/>
      <c r="W6376" s="62"/>
      <c r="X6376" s="62"/>
    </row>
    <row r="6377" spans="1:24" s="57" customFormat="1" x14ac:dyDescent="0.25">
      <c r="A6377" s="75"/>
      <c r="D6377" s="58"/>
      <c r="E6377" s="58"/>
      <c r="F6377" s="58"/>
      <c r="G6377" s="58"/>
      <c r="H6377" s="60"/>
      <c r="I6377" s="60"/>
      <c r="J6377" s="60"/>
      <c r="K6377" s="60"/>
      <c r="M6377" s="61"/>
      <c r="N6377" s="61"/>
      <c r="O6377" s="62"/>
      <c r="P6377" s="125"/>
      <c r="W6377" s="62"/>
      <c r="X6377" s="62"/>
    </row>
    <row r="6378" spans="1:24" s="57" customFormat="1" x14ac:dyDescent="0.25">
      <c r="A6378" s="75"/>
      <c r="D6378" s="58"/>
      <c r="E6378" s="58"/>
      <c r="F6378" s="58"/>
      <c r="G6378" s="58"/>
      <c r="H6378" s="60"/>
      <c r="I6378" s="60"/>
      <c r="J6378" s="60"/>
      <c r="K6378" s="60"/>
      <c r="M6378" s="61"/>
      <c r="N6378" s="61"/>
      <c r="O6378" s="62"/>
      <c r="P6378" s="125"/>
      <c r="W6378" s="62"/>
      <c r="X6378" s="62"/>
    </row>
    <row r="6379" spans="1:24" s="57" customFormat="1" x14ac:dyDescent="0.25">
      <c r="A6379" s="75"/>
      <c r="D6379" s="58"/>
      <c r="E6379" s="58"/>
      <c r="F6379" s="58"/>
      <c r="G6379" s="58"/>
      <c r="H6379" s="60"/>
      <c r="I6379" s="60"/>
      <c r="J6379" s="60"/>
      <c r="K6379" s="60"/>
      <c r="M6379" s="61"/>
      <c r="N6379" s="61"/>
      <c r="O6379" s="62"/>
      <c r="P6379" s="125"/>
      <c r="W6379" s="62"/>
      <c r="X6379" s="62"/>
    </row>
    <row r="6380" spans="1:24" s="57" customFormat="1" x14ac:dyDescent="0.25">
      <c r="A6380" s="75"/>
      <c r="D6380" s="58"/>
      <c r="E6380" s="58"/>
      <c r="F6380" s="58"/>
      <c r="G6380" s="58"/>
      <c r="H6380" s="60"/>
      <c r="I6380" s="60"/>
      <c r="J6380" s="60"/>
      <c r="K6380" s="60"/>
      <c r="M6380" s="61"/>
      <c r="N6380" s="61"/>
      <c r="O6380" s="62"/>
      <c r="P6380" s="125"/>
      <c r="W6380" s="62"/>
      <c r="X6380" s="62"/>
    </row>
    <row r="6381" spans="1:24" s="57" customFormat="1" x14ac:dyDescent="0.25">
      <c r="A6381" s="75"/>
      <c r="D6381" s="58"/>
      <c r="E6381" s="58"/>
      <c r="F6381" s="58"/>
      <c r="G6381" s="58"/>
      <c r="H6381" s="60"/>
      <c r="I6381" s="60"/>
      <c r="J6381" s="60"/>
      <c r="K6381" s="60"/>
      <c r="M6381" s="61"/>
      <c r="N6381" s="61"/>
      <c r="O6381" s="62"/>
      <c r="P6381" s="125"/>
      <c r="W6381" s="62"/>
      <c r="X6381" s="62"/>
    </row>
    <row r="6382" spans="1:24" s="57" customFormat="1" x14ac:dyDescent="0.25">
      <c r="A6382" s="75"/>
      <c r="D6382" s="58"/>
      <c r="E6382" s="58"/>
      <c r="F6382" s="58"/>
      <c r="G6382" s="58"/>
      <c r="H6382" s="60"/>
      <c r="I6382" s="60"/>
      <c r="J6382" s="60"/>
      <c r="K6382" s="60"/>
      <c r="M6382" s="61"/>
      <c r="N6382" s="61"/>
      <c r="O6382" s="62"/>
      <c r="P6382" s="125"/>
      <c r="W6382" s="62"/>
      <c r="X6382" s="62"/>
    </row>
    <row r="6383" spans="1:24" s="57" customFormat="1" x14ac:dyDescent="0.25">
      <c r="A6383" s="75"/>
      <c r="D6383" s="58"/>
      <c r="E6383" s="58"/>
      <c r="F6383" s="58"/>
      <c r="G6383" s="58"/>
      <c r="H6383" s="60"/>
      <c r="I6383" s="60"/>
      <c r="J6383" s="60"/>
      <c r="K6383" s="60"/>
      <c r="M6383" s="61"/>
      <c r="N6383" s="61"/>
      <c r="O6383" s="62"/>
      <c r="P6383" s="125"/>
      <c r="W6383" s="62"/>
      <c r="X6383" s="62"/>
    </row>
    <row r="6384" spans="1:24" s="57" customFormat="1" x14ac:dyDescent="0.25">
      <c r="A6384" s="75"/>
      <c r="D6384" s="58"/>
      <c r="E6384" s="58"/>
      <c r="F6384" s="58"/>
      <c r="G6384" s="58"/>
      <c r="H6384" s="60"/>
      <c r="I6384" s="60"/>
      <c r="J6384" s="60"/>
      <c r="K6384" s="60"/>
      <c r="M6384" s="61"/>
      <c r="N6384" s="61"/>
      <c r="O6384" s="62"/>
      <c r="P6384" s="125"/>
      <c r="W6384" s="62"/>
      <c r="X6384" s="62"/>
    </row>
    <row r="6385" spans="1:24" s="57" customFormat="1" x14ac:dyDescent="0.25">
      <c r="A6385" s="75"/>
      <c r="D6385" s="58"/>
      <c r="E6385" s="58"/>
      <c r="F6385" s="58"/>
      <c r="G6385" s="58"/>
      <c r="H6385" s="60"/>
      <c r="I6385" s="60"/>
      <c r="J6385" s="60"/>
      <c r="K6385" s="60"/>
      <c r="M6385" s="61"/>
      <c r="N6385" s="61"/>
      <c r="O6385" s="62"/>
      <c r="P6385" s="125"/>
      <c r="W6385" s="62"/>
      <c r="X6385" s="62"/>
    </row>
    <row r="6386" spans="1:24" s="57" customFormat="1" x14ac:dyDescent="0.25">
      <c r="A6386" s="75"/>
      <c r="D6386" s="58"/>
      <c r="E6386" s="58"/>
      <c r="F6386" s="58"/>
      <c r="G6386" s="58"/>
      <c r="H6386" s="60"/>
      <c r="I6386" s="60"/>
      <c r="J6386" s="60"/>
      <c r="K6386" s="60"/>
      <c r="M6386" s="61"/>
      <c r="N6386" s="61"/>
      <c r="O6386" s="62"/>
      <c r="P6386" s="125"/>
      <c r="W6386" s="62"/>
      <c r="X6386" s="62"/>
    </row>
    <row r="6387" spans="1:24" s="57" customFormat="1" x14ac:dyDescent="0.25">
      <c r="A6387" s="75"/>
      <c r="D6387" s="58"/>
      <c r="E6387" s="58"/>
      <c r="F6387" s="58"/>
      <c r="G6387" s="58"/>
      <c r="H6387" s="60"/>
      <c r="I6387" s="60"/>
      <c r="J6387" s="60"/>
      <c r="K6387" s="60"/>
      <c r="M6387" s="61"/>
      <c r="N6387" s="61"/>
      <c r="O6387" s="62"/>
      <c r="P6387" s="125"/>
      <c r="W6387" s="62"/>
      <c r="X6387" s="62"/>
    </row>
    <row r="6388" spans="1:24" s="57" customFormat="1" x14ac:dyDescent="0.25">
      <c r="A6388" s="75"/>
      <c r="D6388" s="58"/>
      <c r="E6388" s="58"/>
      <c r="F6388" s="58"/>
      <c r="G6388" s="58"/>
      <c r="H6388" s="60"/>
      <c r="I6388" s="60"/>
      <c r="J6388" s="60"/>
      <c r="K6388" s="60"/>
      <c r="M6388" s="61"/>
      <c r="N6388" s="61"/>
      <c r="O6388" s="62"/>
      <c r="P6388" s="125"/>
      <c r="W6388" s="62"/>
      <c r="X6388" s="62"/>
    </row>
    <row r="6389" spans="1:24" s="57" customFormat="1" x14ac:dyDescent="0.25">
      <c r="A6389" s="75"/>
      <c r="D6389" s="58"/>
      <c r="E6389" s="58"/>
      <c r="F6389" s="58"/>
      <c r="G6389" s="58"/>
      <c r="H6389" s="60"/>
      <c r="I6389" s="60"/>
      <c r="J6389" s="60"/>
      <c r="K6389" s="60"/>
      <c r="M6389" s="61"/>
      <c r="N6389" s="61"/>
      <c r="O6389" s="62"/>
      <c r="P6389" s="125"/>
      <c r="W6389" s="62"/>
      <c r="X6389" s="62"/>
    </row>
    <row r="6390" spans="1:24" s="57" customFormat="1" x14ac:dyDescent="0.25">
      <c r="A6390" s="75"/>
      <c r="D6390" s="58"/>
      <c r="E6390" s="58"/>
      <c r="F6390" s="58"/>
      <c r="G6390" s="58"/>
      <c r="H6390" s="60"/>
      <c r="I6390" s="60"/>
      <c r="J6390" s="60"/>
      <c r="K6390" s="60"/>
      <c r="M6390" s="61"/>
      <c r="N6390" s="61"/>
      <c r="O6390" s="62"/>
      <c r="P6390" s="125"/>
      <c r="W6390" s="62"/>
      <c r="X6390" s="62"/>
    </row>
    <row r="6391" spans="1:24" s="57" customFormat="1" x14ac:dyDescent="0.25">
      <c r="A6391" s="75"/>
      <c r="D6391" s="58"/>
      <c r="E6391" s="58"/>
      <c r="F6391" s="58"/>
      <c r="G6391" s="58"/>
      <c r="H6391" s="60"/>
      <c r="I6391" s="60"/>
      <c r="J6391" s="60"/>
      <c r="K6391" s="60"/>
      <c r="M6391" s="61"/>
      <c r="N6391" s="61"/>
      <c r="O6391" s="62"/>
      <c r="P6391" s="125"/>
      <c r="W6391" s="62"/>
      <c r="X6391" s="62"/>
    </row>
    <row r="6392" spans="1:24" s="57" customFormat="1" x14ac:dyDescent="0.25">
      <c r="A6392" s="75"/>
      <c r="D6392" s="58"/>
      <c r="E6392" s="58"/>
      <c r="F6392" s="58"/>
      <c r="G6392" s="58"/>
      <c r="H6392" s="60"/>
      <c r="I6392" s="60"/>
      <c r="J6392" s="60"/>
      <c r="K6392" s="60"/>
      <c r="M6392" s="61"/>
      <c r="N6392" s="61"/>
      <c r="O6392" s="62"/>
      <c r="P6392" s="125"/>
      <c r="W6392" s="62"/>
      <c r="X6392" s="62"/>
    </row>
    <row r="6393" spans="1:24" s="57" customFormat="1" x14ac:dyDescent="0.25">
      <c r="A6393" s="75"/>
      <c r="D6393" s="58"/>
      <c r="E6393" s="58"/>
      <c r="F6393" s="58"/>
      <c r="G6393" s="58"/>
      <c r="H6393" s="60"/>
      <c r="I6393" s="60"/>
      <c r="J6393" s="60"/>
      <c r="K6393" s="60"/>
      <c r="M6393" s="61"/>
      <c r="N6393" s="61"/>
      <c r="O6393" s="62"/>
      <c r="P6393" s="125"/>
      <c r="W6393" s="62"/>
      <c r="X6393" s="62"/>
    </row>
    <row r="6394" spans="1:24" s="57" customFormat="1" x14ac:dyDescent="0.25">
      <c r="A6394" s="75"/>
      <c r="D6394" s="58"/>
      <c r="E6394" s="58"/>
      <c r="F6394" s="58"/>
      <c r="G6394" s="58"/>
      <c r="H6394" s="60"/>
      <c r="I6394" s="60"/>
      <c r="J6394" s="60"/>
      <c r="K6394" s="60"/>
      <c r="M6394" s="61"/>
      <c r="N6394" s="61"/>
      <c r="O6394" s="62"/>
      <c r="P6394" s="125"/>
      <c r="W6394" s="62"/>
      <c r="X6394" s="62"/>
    </row>
    <row r="6395" spans="1:24" s="57" customFormat="1" x14ac:dyDescent="0.25">
      <c r="A6395" s="75"/>
      <c r="D6395" s="58"/>
      <c r="E6395" s="58"/>
      <c r="F6395" s="58"/>
      <c r="G6395" s="58"/>
      <c r="H6395" s="60"/>
      <c r="I6395" s="60"/>
      <c r="J6395" s="60"/>
      <c r="K6395" s="60"/>
      <c r="M6395" s="61"/>
      <c r="N6395" s="61"/>
      <c r="O6395" s="62"/>
      <c r="P6395" s="125"/>
      <c r="W6395" s="62"/>
      <c r="X6395" s="62"/>
    </row>
    <row r="6396" spans="1:24" s="57" customFormat="1" x14ac:dyDescent="0.25">
      <c r="A6396" s="75"/>
      <c r="D6396" s="58"/>
      <c r="E6396" s="58"/>
      <c r="F6396" s="58"/>
      <c r="G6396" s="58"/>
      <c r="H6396" s="60"/>
      <c r="I6396" s="60"/>
      <c r="J6396" s="60"/>
      <c r="K6396" s="60"/>
      <c r="M6396" s="61"/>
      <c r="N6396" s="61"/>
      <c r="O6396" s="62"/>
      <c r="P6396" s="125"/>
      <c r="W6396" s="62"/>
      <c r="X6396" s="62"/>
    </row>
    <row r="6397" spans="1:24" s="57" customFormat="1" x14ac:dyDescent="0.25">
      <c r="A6397" s="75"/>
      <c r="D6397" s="58"/>
      <c r="E6397" s="58"/>
      <c r="F6397" s="58"/>
      <c r="G6397" s="58"/>
      <c r="H6397" s="60"/>
      <c r="I6397" s="60"/>
      <c r="J6397" s="60"/>
      <c r="K6397" s="60"/>
      <c r="M6397" s="61"/>
      <c r="N6397" s="61"/>
      <c r="O6397" s="62"/>
      <c r="P6397" s="125"/>
      <c r="W6397" s="62"/>
      <c r="X6397" s="62"/>
    </row>
    <row r="6398" spans="1:24" s="57" customFormat="1" x14ac:dyDescent="0.25">
      <c r="A6398" s="75"/>
      <c r="D6398" s="58"/>
      <c r="E6398" s="58"/>
      <c r="F6398" s="58"/>
      <c r="G6398" s="58"/>
      <c r="H6398" s="60"/>
      <c r="I6398" s="60"/>
      <c r="J6398" s="60"/>
      <c r="K6398" s="60"/>
      <c r="M6398" s="61"/>
      <c r="N6398" s="61"/>
      <c r="O6398" s="62"/>
      <c r="P6398" s="125"/>
      <c r="W6398" s="62"/>
      <c r="X6398" s="62"/>
    </row>
    <row r="6399" spans="1:24" s="57" customFormat="1" x14ac:dyDescent="0.25">
      <c r="A6399" s="75"/>
      <c r="D6399" s="58"/>
      <c r="E6399" s="58"/>
      <c r="F6399" s="58"/>
      <c r="G6399" s="58"/>
      <c r="H6399" s="60"/>
      <c r="I6399" s="60"/>
      <c r="J6399" s="60"/>
      <c r="K6399" s="60"/>
      <c r="M6399" s="61"/>
      <c r="N6399" s="61"/>
      <c r="O6399" s="62"/>
      <c r="P6399" s="125"/>
      <c r="W6399" s="62"/>
      <c r="X6399" s="62"/>
    </row>
    <row r="6400" spans="1:24" s="57" customFormat="1" x14ac:dyDescent="0.25">
      <c r="A6400" s="75"/>
      <c r="D6400" s="58"/>
      <c r="E6400" s="58"/>
      <c r="F6400" s="58"/>
      <c r="G6400" s="58"/>
      <c r="H6400" s="60"/>
      <c r="I6400" s="60"/>
      <c r="J6400" s="60"/>
      <c r="K6400" s="60"/>
      <c r="M6400" s="61"/>
      <c r="N6400" s="61"/>
      <c r="O6400" s="62"/>
      <c r="P6400" s="125"/>
      <c r="W6400" s="62"/>
      <c r="X6400" s="62"/>
    </row>
    <row r="6401" spans="1:24" s="57" customFormat="1" x14ac:dyDescent="0.25">
      <c r="A6401" s="75"/>
      <c r="D6401" s="58"/>
      <c r="E6401" s="58"/>
      <c r="F6401" s="58"/>
      <c r="G6401" s="58"/>
      <c r="H6401" s="60"/>
      <c r="I6401" s="60"/>
      <c r="J6401" s="60"/>
      <c r="K6401" s="60"/>
      <c r="M6401" s="61"/>
      <c r="N6401" s="61"/>
      <c r="O6401" s="62"/>
      <c r="P6401" s="125"/>
      <c r="W6401" s="62"/>
      <c r="X6401" s="62"/>
    </row>
    <row r="6402" spans="1:24" s="57" customFormat="1" x14ac:dyDescent="0.25">
      <c r="A6402" s="75"/>
      <c r="D6402" s="58"/>
      <c r="E6402" s="58"/>
      <c r="F6402" s="58"/>
      <c r="G6402" s="58"/>
      <c r="H6402" s="60"/>
      <c r="I6402" s="60"/>
      <c r="J6402" s="60"/>
      <c r="K6402" s="60"/>
      <c r="M6402" s="61"/>
      <c r="N6402" s="61"/>
      <c r="O6402" s="62"/>
      <c r="P6402" s="125"/>
      <c r="W6402" s="62"/>
      <c r="X6402" s="62"/>
    </row>
    <row r="6403" spans="1:24" s="57" customFormat="1" x14ac:dyDescent="0.25">
      <c r="A6403" s="75"/>
      <c r="D6403" s="58"/>
      <c r="E6403" s="58"/>
      <c r="F6403" s="58"/>
      <c r="G6403" s="58"/>
      <c r="H6403" s="60"/>
      <c r="I6403" s="60"/>
      <c r="J6403" s="60"/>
      <c r="K6403" s="60"/>
      <c r="M6403" s="61"/>
      <c r="N6403" s="61"/>
      <c r="O6403" s="62"/>
      <c r="P6403" s="125"/>
      <c r="W6403" s="62"/>
      <c r="X6403" s="62"/>
    </row>
    <row r="6404" spans="1:24" s="57" customFormat="1" x14ac:dyDescent="0.25">
      <c r="A6404" s="75"/>
      <c r="D6404" s="58"/>
      <c r="E6404" s="58"/>
      <c r="F6404" s="58"/>
      <c r="G6404" s="58"/>
      <c r="H6404" s="60"/>
      <c r="I6404" s="60"/>
      <c r="J6404" s="60"/>
      <c r="K6404" s="60"/>
      <c r="M6404" s="61"/>
      <c r="N6404" s="61"/>
      <c r="O6404" s="62"/>
      <c r="P6404" s="125"/>
      <c r="W6404" s="62"/>
      <c r="X6404" s="62"/>
    </row>
    <row r="6405" spans="1:24" s="57" customFormat="1" x14ac:dyDescent="0.25">
      <c r="A6405" s="75"/>
      <c r="D6405" s="58"/>
      <c r="E6405" s="58"/>
      <c r="F6405" s="58"/>
      <c r="G6405" s="58"/>
      <c r="H6405" s="60"/>
      <c r="I6405" s="60"/>
      <c r="J6405" s="60"/>
      <c r="K6405" s="60"/>
      <c r="M6405" s="61"/>
      <c r="N6405" s="61"/>
      <c r="O6405" s="62"/>
      <c r="P6405" s="125"/>
      <c r="W6405" s="62"/>
      <c r="X6405" s="62"/>
    </row>
    <row r="6406" spans="1:24" s="57" customFormat="1" x14ac:dyDescent="0.25">
      <c r="A6406" s="75"/>
      <c r="D6406" s="58"/>
      <c r="E6406" s="58"/>
      <c r="F6406" s="58"/>
      <c r="G6406" s="58"/>
      <c r="H6406" s="60"/>
      <c r="I6406" s="60"/>
      <c r="J6406" s="60"/>
      <c r="K6406" s="60"/>
      <c r="M6406" s="61"/>
      <c r="N6406" s="61"/>
      <c r="O6406" s="62"/>
      <c r="P6406" s="125"/>
      <c r="W6406" s="62"/>
      <c r="X6406" s="62"/>
    </row>
    <row r="6407" spans="1:24" s="57" customFormat="1" x14ac:dyDescent="0.25">
      <c r="A6407" s="75"/>
      <c r="D6407" s="58"/>
      <c r="E6407" s="58"/>
      <c r="F6407" s="58"/>
      <c r="G6407" s="58"/>
      <c r="H6407" s="60"/>
      <c r="I6407" s="60"/>
      <c r="J6407" s="60"/>
      <c r="K6407" s="60"/>
      <c r="M6407" s="61"/>
      <c r="N6407" s="61"/>
      <c r="O6407" s="62"/>
      <c r="P6407" s="125"/>
      <c r="W6407" s="62"/>
      <c r="X6407" s="62"/>
    </row>
    <row r="6408" spans="1:24" s="57" customFormat="1" x14ac:dyDescent="0.25">
      <c r="A6408" s="75"/>
      <c r="D6408" s="58"/>
      <c r="E6408" s="58"/>
      <c r="F6408" s="58"/>
      <c r="G6408" s="58"/>
      <c r="H6408" s="60"/>
      <c r="I6408" s="60"/>
      <c r="J6408" s="60"/>
      <c r="K6408" s="60"/>
      <c r="M6408" s="61"/>
      <c r="N6408" s="61"/>
      <c r="O6408" s="62"/>
      <c r="P6408" s="125"/>
      <c r="W6408" s="62"/>
      <c r="X6408" s="62"/>
    </row>
    <row r="6409" spans="1:24" s="57" customFormat="1" x14ac:dyDescent="0.25">
      <c r="A6409" s="75"/>
      <c r="D6409" s="58"/>
      <c r="E6409" s="58"/>
      <c r="F6409" s="58"/>
      <c r="G6409" s="58"/>
      <c r="H6409" s="60"/>
      <c r="I6409" s="60"/>
      <c r="J6409" s="60"/>
      <c r="K6409" s="60"/>
      <c r="M6409" s="61"/>
      <c r="N6409" s="61"/>
      <c r="O6409" s="62"/>
      <c r="P6409" s="125"/>
      <c r="W6409" s="62"/>
      <c r="X6409" s="62"/>
    </row>
    <row r="6410" spans="1:24" s="57" customFormat="1" x14ac:dyDescent="0.25">
      <c r="A6410" s="75"/>
      <c r="D6410" s="58"/>
      <c r="E6410" s="58"/>
      <c r="F6410" s="58"/>
      <c r="G6410" s="58"/>
      <c r="H6410" s="60"/>
      <c r="I6410" s="60"/>
      <c r="J6410" s="60"/>
      <c r="K6410" s="60"/>
      <c r="M6410" s="61"/>
      <c r="N6410" s="61"/>
      <c r="O6410" s="62"/>
      <c r="P6410" s="125"/>
      <c r="W6410" s="62"/>
      <c r="X6410" s="62"/>
    </row>
    <row r="6411" spans="1:24" s="57" customFormat="1" x14ac:dyDescent="0.25">
      <c r="A6411" s="75"/>
      <c r="D6411" s="58"/>
      <c r="E6411" s="58"/>
      <c r="F6411" s="58"/>
      <c r="G6411" s="58"/>
      <c r="H6411" s="60"/>
      <c r="I6411" s="60"/>
      <c r="J6411" s="60"/>
      <c r="K6411" s="60"/>
      <c r="M6411" s="61"/>
      <c r="N6411" s="61"/>
      <c r="O6411" s="62"/>
      <c r="P6411" s="125"/>
      <c r="W6411" s="62"/>
      <c r="X6411" s="62"/>
    </row>
    <row r="6412" spans="1:24" s="57" customFormat="1" x14ac:dyDescent="0.25">
      <c r="A6412" s="75"/>
      <c r="D6412" s="58"/>
      <c r="E6412" s="58"/>
      <c r="F6412" s="58"/>
      <c r="G6412" s="58"/>
      <c r="H6412" s="60"/>
      <c r="I6412" s="60"/>
      <c r="J6412" s="60"/>
      <c r="K6412" s="60"/>
      <c r="M6412" s="61"/>
      <c r="N6412" s="61"/>
      <c r="O6412" s="62"/>
      <c r="P6412" s="125"/>
      <c r="W6412" s="62"/>
      <c r="X6412" s="62"/>
    </row>
    <row r="6413" spans="1:24" s="57" customFormat="1" x14ac:dyDescent="0.25">
      <c r="A6413" s="75"/>
      <c r="D6413" s="58"/>
      <c r="E6413" s="58"/>
      <c r="F6413" s="58"/>
      <c r="G6413" s="58"/>
      <c r="H6413" s="60"/>
      <c r="I6413" s="60"/>
      <c r="J6413" s="60"/>
      <c r="K6413" s="60"/>
      <c r="M6413" s="61"/>
      <c r="N6413" s="61"/>
      <c r="O6413" s="62"/>
      <c r="P6413" s="125"/>
      <c r="W6413" s="62"/>
      <c r="X6413" s="62"/>
    </row>
    <row r="6414" spans="1:24" s="57" customFormat="1" x14ac:dyDescent="0.25">
      <c r="A6414" s="75"/>
      <c r="D6414" s="58"/>
      <c r="E6414" s="58"/>
      <c r="F6414" s="58"/>
      <c r="G6414" s="58"/>
      <c r="H6414" s="60"/>
      <c r="I6414" s="60"/>
      <c r="J6414" s="60"/>
      <c r="K6414" s="60"/>
      <c r="M6414" s="61"/>
      <c r="N6414" s="61"/>
      <c r="O6414" s="62"/>
      <c r="P6414" s="125"/>
      <c r="W6414" s="62"/>
      <c r="X6414" s="62"/>
    </row>
    <row r="6415" spans="1:24" s="57" customFormat="1" x14ac:dyDescent="0.25">
      <c r="A6415" s="75"/>
      <c r="D6415" s="58"/>
      <c r="E6415" s="58"/>
      <c r="F6415" s="58"/>
      <c r="G6415" s="58"/>
      <c r="H6415" s="60"/>
      <c r="I6415" s="60"/>
      <c r="J6415" s="60"/>
      <c r="K6415" s="60"/>
      <c r="M6415" s="61"/>
      <c r="N6415" s="61"/>
      <c r="O6415" s="62"/>
      <c r="P6415" s="125"/>
      <c r="W6415" s="62"/>
      <c r="X6415" s="62"/>
    </row>
    <row r="6416" spans="1:24" s="57" customFormat="1" x14ac:dyDescent="0.25">
      <c r="A6416" s="75"/>
      <c r="D6416" s="58"/>
      <c r="E6416" s="58"/>
      <c r="F6416" s="58"/>
      <c r="G6416" s="58"/>
      <c r="H6416" s="60"/>
      <c r="I6416" s="60"/>
      <c r="J6416" s="60"/>
      <c r="K6416" s="60"/>
      <c r="M6416" s="61"/>
      <c r="N6416" s="61"/>
      <c r="O6416" s="62"/>
      <c r="P6416" s="125"/>
      <c r="W6416" s="62"/>
      <c r="X6416" s="62"/>
    </row>
    <row r="6417" spans="1:24" s="57" customFormat="1" x14ac:dyDescent="0.25">
      <c r="A6417" s="75"/>
      <c r="D6417" s="58"/>
      <c r="E6417" s="58"/>
      <c r="F6417" s="58"/>
      <c r="G6417" s="58"/>
      <c r="H6417" s="60"/>
      <c r="I6417" s="60"/>
      <c r="J6417" s="60"/>
      <c r="K6417" s="60"/>
      <c r="M6417" s="61"/>
      <c r="N6417" s="61"/>
      <c r="O6417" s="62"/>
      <c r="P6417" s="125"/>
      <c r="W6417" s="62"/>
      <c r="X6417" s="62"/>
    </row>
    <row r="6418" spans="1:24" s="57" customFormat="1" x14ac:dyDescent="0.25">
      <c r="A6418" s="75"/>
      <c r="D6418" s="58"/>
      <c r="E6418" s="58"/>
      <c r="F6418" s="58"/>
      <c r="G6418" s="58"/>
      <c r="H6418" s="60"/>
      <c r="I6418" s="60"/>
      <c r="J6418" s="60"/>
      <c r="K6418" s="60"/>
      <c r="M6418" s="61"/>
      <c r="N6418" s="61"/>
      <c r="O6418" s="62"/>
      <c r="P6418" s="125"/>
      <c r="W6418" s="62"/>
      <c r="X6418" s="62"/>
    </row>
    <row r="6419" spans="1:24" s="57" customFormat="1" x14ac:dyDescent="0.25">
      <c r="A6419" s="75"/>
      <c r="D6419" s="58"/>
      <c r="E6419" s="58"/>
      <c r="F6419" s="58"/>
      <c r="G6419" s="58"/>
      <c r="H6419" s="60"/>
      <c r="I6419" s="60"/>
      <c r="J6419" s="60"/>
      <c r="K6419" s="60"/>
      <c r="M6419" s="61"/>
      <c r="N6419" s="61"/>
      <c r="O6419" s="62"/>
      <c r="P6419" s="125"/>
      <c r="W6419" s="62"/>
      <c r="X6419" s="62"/>
    </row>
    <row r="6420" spans="1:24" s="57" customFormat="1" x14ac:dyDescent="0.25">
      <c r="A6420" s="75"/>
      <c r="D6420" s="58"/>
      <c r="E6420" s="58"/>
      <c r="F6420" s="58"/>
      <c r="G6420" s="58"/>
      <c r="H6420" s="60"/>
      <c r="I6420" s="60"/>
      <c r="J6420" s="60"/>
      <c r="K6420" s="60"/>
      <c r="M6420" s="61"/>
      <c r="N6420" s="61"/>
      <c r="O6420" s="62"/>
      <c r="P6420" s="125"/>
      <c r="W6420" s="62"/>
      <c r="X6420" s="62"/>
    </row>
    <row r="6421" spans="1:24" s="57" customFormat="1" x14ac:dyDescent="0.25">
      <c r="A6421" s="75"/>
      <c r="D6421" s="58"/>
      <c r="E6421" s="58"/>
      <c r="F6421" s="58"/>
      <c r="G6421" s="58"/>
      <c r="H6421" s="60"/>
      <c r="I6421" s="60"/>
      <c r="J6421" s="60"/>
      <c r="K6421" s="60"/>
      <c r="M6421" s="61"/>
      <c r="N6421" s="61"/>
      <c r="O6421" s="62"/>
      <c r="P6421" s="125"/>
      <c r="W6421" s="62"/>
      <c r="X6421" s="62"/>
    </row>
    <row r="6422" spans="1:24" s="57" customFormat="1" x14ac:dyDescent="0.25">
      <c r="A6422" s="75"/>
      <c r="D6422" s="58"/>
      <c r="E6422" s="58"/>
      <c r="F6422" s="58"/>
      <c r="G6422" s="58"/>
      <c r="H6422" s="60"/>
      <c r="I6422" s="60"/>
      <c r="J6422" s="60"/>
      <c r="K6422" s="60"/>
      <c r="M6422" s="61"/>
      <c r="N6422" s="61"/>
      <c r="O6422" s="62"/>
      <c r="P6422" s="125"/>
      <c r="W6422" s="62"/>
      <c r="X6422" s="62"/>
    </row>
    <row r="6423" spans="1:24" s="57" customFormat="1" x14ac:dyDescent="0.25">
      <c r="A6423" s="75"/>
      <c r="D6423" s="58"/>
      <c r="E6423" s="58"/>
      <c r="F6423" s="58"/>
      <c r="G6423" s="58"/>
      <c r="H6423" s="60"/>
      <c r="I6423" s="60"/>
      <c r="J6423" s="60"/>
      <c r="K6423" s="60"/>
      <c r="M6423" s="61"/>
      <c r="N6423" s="61"/>
      <c r="O6423" s="62"/>
      <c r="P6423" s="125"/>
      <c r="W6423" s="62"/>
      <c r="X6423" s="62"/>
    </row>
    <row r="6424" spans="1:24" s="57" customFormat="1" x14ac:dyDescent="0.25">
      <c r="A6424" s="75"/>
      <c r="D6424" s="58"/>
      <c r="E6424" s="58"/>
      <c r="F6424" s="58"/>
      <c r="G6424" s="58"/>
      <c r="H6424" s="60"/>
      <c r="I6424" s="60"/>
      <c r="J6424" s="60"/>
      <c r="K6424" s="60"/>
      <c r="M6424" s="61"/>
      <c r="N6424" s="61"/>
      <c r="O6424" s="62"/>
      <c r="P6424" s="125"/>
      <c r="W6424" s="62"/>
      <c r="X6424" s="62"/>
    </row>
    <row r="6425" spans="1:24" s="57" customFormat="1" x14ac:dyDescent="0.25">
      <c r="A6425" s="75"/>
      <c r="D6425" s="58"/>
      <c r="E6425" s="58"/>
      <c r="F6425" s="58"/>
      <c r="G6425" s="58"/>
      <c r="H6425" s="60"/>
      <c r="I6425" s="60"/>
      <c r="J6425" s="60"/>
      <c r="K6425" s="60"/>
      <c r="M6425" s="61"/>
      <c r="N6425" s="61"/>
      <c r="O6425" s="62"/>
      <c r="P6425" s="125"/>
      <c r="W6425" s="62"/>
      <c r="X6425" s="62"/>
    </row>
    <row r="6426" spans="1:24" s="57" customFormat="1" x14ac:dyDescent="0.25">
      <c r="A6426" s="75"/>
      <c r="D6426" s="58"/>
      <c r="E6426" s="58"/>
      <c r="F6426" s="58"/>
      <c r="G6426" s="58"/>
      <c r="H6426" s="60"/>
      <c r="I6426" s="60"/>
      <c r="J6426" s="60"/>
      <c r="K6426" s="60"/>
      <c r="M6426" s="61"/>
      <c r="N6426" s="61"/>
      <c r="O6426" s="62"/>
      <c r="P6426" s="125"/>
      <c r="W6426" s="62"/>
      <c r="X6426" s="62"/>
    </row>
    <row r="6427" spans="1:24" s="57" customFormat="1" x14ac:dyDescent="0.25">
      <c r="A6427" s="75"/>
      <c r="D6427" s="58"/>
      <c r="E6427" s="58"/>
      <c r="F6427" s="58"/>
      <c r="G6427" s="58"/>
      <c r="H6427" s="60"/>
      <c r="I6427" s="60"/>
      <c r="J6427" s="60"/>
      <c r="K6427" s="60"/>
      <c r="M6427" s="61"/>
      <c r="N6427" s="61"/>
      <c r="O6427" s="62"/>
      <c r="P6427" s="125"/>
      <c r="W6427" s="62"/>
      <c r="X6427" s="62"/>
    </row>
    <row r="6428" spans="1:24" s="57" customFormat="1" x14ac:dyDescent="0.25">
      <c r="A6428" s="75"/>
      <c r="D6428" s="58"/>
      <c r="E6428" s="58"/>
      <c r="F6428" s="58"/>
      <c r="G6428" s="58"/>
      <c r="H6428" s="60"/>
      <c r="I6428" s="60"/>
      <c r="J6428" s="60"/>
      <c r="K6428" s="60"/>
      <c r="M6428" s="61"/>
      <c r="N6428" s="61"/>
      <c r="O6428" s="62"/>
      <c r="P6428" s="125"/>
      <c r="W6428" s="62"/>
      <c r="X6428" s="62"/>
    </row>
    <row r="6429" spans="1:24" s="57" customFormat="1" x14ac:dyDescent="0.25">
      <c r="A6429" s="75"/>
      <c r="D6429" s="58"/>
      <c r="E6429" s="58"/>
      <c r="F6429" s="58"/>
      <c r="G6429" s="58"/>
      <c r="H6429" s="60"/>
      <c r="I6429" s="60"/>
      <c r="J6429" s="60"/>
      <c r="K6429" s="60"/>
      <c r="M6429" s="61"/>
      <c r="N6429" s="61"/>
      <c r="O6429" s="62"/>
      <c r="P6429" s="125"/>
      <c r="W6429" s="62"/>
      <c r="X6429" s="62"/>
    </row>
    <row r="6430" spans="1:24" s="57" customFormat="1" x14ac:dyDescent="0.25">
      <c r="A6430" s="75"/>
      <c r="D6430" s="58"/>
      <c r="E6430" s="58"/>
      <c r="F6430" s="58"/>
      <c r="G6430" s="58"/>
      <c r="H6430" s="60"/>
      <c r="I6430" s="60"/>
      <c r="J6430" s="60"/>
      <c r="K6430" s="60"/>
      <c r="M6430" s="61"/>
      <c r="N6430" s="61"/>
      <c r="O6430" s="62"/>
      <c r="P6430" s="125"/>
      <c r="W6430" s="62"/>
      <c r="X6430" s="62"/>
    </row>
    <row r="6431" spans="1:24" s="57" customFormat="1" x14ac:dyDescent="0.25">
      <c r="A6431" s="75"/>
      <c r="D6431" s="58"/>
      <c r="E6431" s="58"/>
      <c r="F6431" s="58"/>
      <c r="G6431" s="58"/>
      <c r="H6431" s="60"/>
      <c r="I6431" s="60"/>
      <c r="J6431" s="60"/>
      <c r="K6431" s="60"/>
      <c r="M6431" s="61"/>
      <c r="N6431" s="61"/>
      <c r="O6431" s="62"/>
      <c r="P6431" s="125"/>
      <c r="W6431" s="62"/>
      <c r="X6431" s="62"/>
    </row>
    <row r="6432" spans="1:24" s="57" customFormat="1" x14ac:dyDescent="0.25">
      <c r="A6432" s="75"/>
      <c r="D6432" s="58"/>
      <c r="E6432" s="58"/>
      <c r="F6432" s="58"/>
      <c r="G6432" s="58"/>
      <c r="H6432" s="60"/>
      <c r="I6432" s="60"/>
      <c r="J6432" s="60"/>
      <c r="K6432" s="60"/>
      <c r="M6432" s="61"/>
      <c r="N6432" s="61"/>
      <c r="O6432" s="62"/>
      <c r="P6432" s="125"/>
      <c r="W6432" s="62"/>
      <c r="X6432" s="62"/>
    </row>
    <row r="6433" spans="1:24" s="57" customFormat="1" x14ac:dyDescent="0.25">
      <c r="A6433" s="75"/>
      <c r="D6433" s="58"/>
      <c r="E6433" s="58"/>
      <c r="F6433" s="58"/>
      <c r="G6433" s="58"/>
      <c r="H6433" s="60"/>
      <c r="I6433" s="60"/>
      <c r="J6433" s="60"/>
      <c r="K6433" s="60"/>
      <c r="M6433" s="61"/>
      <c r="N6433" s="61"/>
      <c r="O6433" s="62"/>
      <c r="P6433" s="125"/>
      <c r="W6433" s="62"/>
      <c r="X6433" s="62"/>
    </row>
    <row r="6434" spans="1:24" s="57" customFormat="1" x14ac:dyDescent="0.25">
      <c r="A6434" s="75"/>
      <c r="D6434" s="58"/>
      <c r="E6434" s="58"/>
      <c r="F6434" s="58"/>
      <c r="G6434" s="58"/>
      <c r="H6434" s="60"/>
      <c r="I6434" s="60"/>
      <c r="J6434" s="60"/>
      <c r="K6434" s="60"/>
      <c r="M6434" s="61"/>
      <c r="N6434" s="61"/>
      <c r="O6434" s="62"/>
      <c r="P6434" s="125"/>
      <c r="W6434" s="62"/>
      <c r="X6434" s="62"/>
    </row>
    <row r="6435" spans="1:24" s="57" customFormat="1" x14ac:dyDescent="0.25">
      <c r="A6435" s="75"/>
      <c r="D6435" s="58"/>
      <c r="E6435" s="58"/>
      <c r="F6435" s="58"/>
      <c r="G6435" s="58"/>
      <c r="H6435" s="60"/>
      <c r="I6435" s="60"/>
      <c r="J6435" s="60"/>
      <c r="K6435" s="60"/>
      <c r="M6435" s="61"/>
      <c r="N6435" s="61"/>
      <c r="O6435" s="62"/>
      <c r="P6435" s="125"/>
      <c r="W6435" s="62"/>
      <c r="X6435" s="62"/>
    </row>
    <row r="6436" spans="1:24" s="57" customFormat="1" x14ac:dyDescent="0.25">
      <c r="A6436" s="75"/>
      <c r="D6436" s="58"/>
      <c r="E6436" s="58"/>
      <c r="F6436" s="58"/>
      <c r="G6436" s="58"/>
      <c r="H6436" s="60"/>
      <c r="I6436" s="60"/>
      <c r="J6436" s="60"/>
      <c r="K6436" s="60"/>
      <c r="M6436" s="61"/>
      <c r="N6436" s="61"/>
      <c r="O6436" s="62"/>
      <c r="P6436" s="125"/>
      <c r="W6436" s="62"/>
      <c r="X6436" s="62"/>
    </row>
    <row r="6437" spans="1:24" s="57" customFormat="1" x14ac:dyDescent="0.25">
      <c r="A6437" s="75"/>
      <c r="D6437" s="58"/>
      <c r="E6437" s="58"/>
      <c r="F6437" s="58"/>
      <c r="G6437" s="58"/>
      <c r="H6437" s="60"/>
      <c r="I6437" s="60"/>
      <c r="J6437" s="60"/>
      <c r="K6437" s="60"/>
      <c r="M6437" s="61"/>
      <c r="N6437" s="61"/>
      <c r="O6437" s="62"/>
      <c r="P6437" s="125"/>
      <c r="W6437" s="62"/>
      <c r="X6437" s="62"/>
    </row>
    <row r="6438" spans="1:24" s="57" customFormat="1" x14ac:dyDescent="0.25">
      <c r="A6438" s="75"/>
      <c r="D6438" s="58"/>
      <c r="E6438" s="58"/>
      <c r="F6438" s="58"/>
      <c r="G6438" s="58"/>
      <c r="H6438" s="60"/>
      <c r="I6438" s="60"/>
      <c r="J6438" s="60"/>
      <c r="K6438" s="60"/>
      <c r="M6438" s="61"/>
      <c r="N6438" s="61"/>
      <c r="O6438" s="62"/>
      <c r="P6438" s="125"/>
      <c r="W6438" s="62"/>
      <c r="X6438" s="62"/>
    </row>
    <row r="6439" spans="1:24" s="57" customFormat="1" x14ac:dyDescent="0.25">
      <c r="A6439" s="75"/>
      <c r="D6439" s="58"/>
      <c r="E6439" s="58"/>
      <c r="F6439" s="58"/>
      <c r="G6439" s="58"/>
      <c r="H6439" s="60"/>
      <c r="I6439" s="60"/>
      <c r="J6439" s="60"/>
      <c r="K6439" s="60"/>
      <c r="M6439" s="61"/>
      <c r="N6439" s="61"/>
      <c r="O6439" s="62"/>
      <c r="P6439" s="125"/>
      <c r="W6439" s="62"/>
      <c r="X6439" s="62"/>
    </row>
    <row r="6440" spans="1:24" s="57" customFormat="1" x14ac:dyDescent="0.25">
      <c r="A6440" s="75"/>
      <c r="D6440" s="58"/>
      <c r="E6440" s="58"/>
      <c r="F6440" s="58"/>
      <c r="G6440" s="58"/>
      <c r="H6440" s="60"/>
      <c r="I6440" s="60"/>
      <c r="J6440" s="60"/>
      <c r="K6440" s="60"/>
      <c r="M6440" s="61"/>
      <c r="N6440" s="61"/>
      <c r="O6440" s="62"/>
      <c r="P6440" s="125"/>
      <c r="W6440" s="62"/>
      <c r="X6440" s="62"/>
    </row>
    <row r="6441" spans="1:24" s="57" customFormat="1" x14ac:dyDescent="0.25">
      <c r="A6441" s="75"/>
      <c r="D6441" s="58"/>
      <c r="E6441" s="58"/>
      <c r="F6441" s="58"/>
      <c r="G6441" s="58"/>
      <c r="H6441" s="60"/>
      <c r="I6441" s="60"/>
      <c r="J6441" s="60"/>
      <c r="K6441" s="60"/>
      <c r="M6441" s="61"/>
      <c r="N6441" s="61"/>
      <c r="O6441" s="62"/>
      <c r="P6441" s="125"/>
      <c r="W6441" s="62"/>
      <c r="X6441" s="62"/>
    </row>
    <row r="6442" spans="1:24" s="57" customFormat="1" x14ac:dyDescent="0.25">
      <c r="A6442" s="75"/>
      <c r="D6442" s="58"/>
      <c r="E6442" s="58"/>
      <c r="F6442" s="58"/>
      <c r="G6442" s="58"/>
      <c r="H6442" s="60"/>
      <c r="I6442" s="60"/>
      <c r="J6442" s="60"/>
      <c r="K6442" s="60"/>
      <c r="M6442" s="61"/>
      <c r="N6442" s="61"/>
      <c r="O6442" s="62"/>
      <c r="P6442" s="125"/>
      <c r="W6442" s="62"/>
      <c r="X6442" s="62"/>
    </row>
    <row r="6443" spans="1:24" s="57" customFormat="1" x14ac:dyDescent="0.25">
      <c r="A6443" s="75"/>
      <c r="D6443" s="58"/>
      <c r="E6443" s="58"/>
      <c r="F6443" s="58"/>
      <c r="G6443" s="58"/>
      <c r="H6443" s="60"/>
      <c r="I6443" s="60"/>
      <c r="J6443" s="60"/>
      <c r="K6443" s="60"/>
      <c r="M6443" s="61"/>
      <c r="N6443" s="61"/>
      <c r="O6443" s="62"/>
      <c r="P6443" s="125"/>
      <c r="W6443" s="62"/>
      <c r="X6443" s="62"/>
    </row>
    <row r="6444" spans="1:24" s="57" customFormat="1" x14ac:dyDescent="0.25">
      <c r="A6444" s="75"/>
      <c r="D6444" s="58"/>
      <c r="E6444" s="58"/>
      <c r="F6444" s="58"/>
      <c r="G6444" s="58"/>
      <c r="H6444" s="60"/>
      <c r="I6444" s="60"/>
      <c r="J6444" s="60"/>
      <c r="K6444" s="60"/>
      <c r="M6444" s="61"/>
      <c r="N6444" s="61"/>
      <c r="O6444" s="62"/>
      <c r="P6444" s="125"/>
      <c r="W6444" s="62"/>
      <c r="X6444" s="62"/>
    </row>
    <row r="6445" spans="1:24" s="57" customFormat="1" x14ac:dyDescent="0.25">
      <c r="A6445" s="75"/>
      <c r="D6445" s="58"/>
      <c r="E6445" s="58"/>
      <c r="F6445" s="58"/>
      <c r="G6445" s="58"/>
      <c r="H6445" s="60"/>
      <c r="I6445" s="60"/>
      <c r="J6445" s="60"/>
      <c r="K6445" s="60"/>
      <c r="M6445" s="61"/>
      <c r="N6445" s="61"/>
      <c r="O6445" s="62"/>
      <c r="P6445" s="125"/>
      <c r="W6445" s="62"/>
      <c r="X6445" s="62"/>
    </row>
    <row r="6446" spans="1:24" s="57" customFormat="1" x14ac:dyDescent="0.25">
      <c r="A6446" s="75"/>
      <c r="D6446" s="58"/>
      <c r="E6446" s="58"/>
      <c r="F6446" s="58"/>
      <c r="G6446" s="58"/>
      <c r="H6446" s="60"/>
      <c r="I6446" s="60"/>
      <c r="J6446" s="60"/>
      <c r="K6446" s="60"/>
      <c r="M6446" s="61"/>
      <c r="N6446" s="61"/>
      <c r="O6446" s="62"/>
      <c r="P6446" s="125"/>
      <c r="W6446" s="62"/>
      <c r="X6446" s="62"/>
    </row>
    <row r="6447" spans="1:24" s="57" customFormat="1" x14ac:dyDescent="0.25">
      <c r="A6447" s="75"/>
      <c r="D6447" s="58"/>
      <c r="E6447" s="58"/>
      <c r="F6447" s="58"/>
      <c r="G6447" s="58"/>
      <c r="H6447" s="60"/>
      <c r="I6447" s="60"/>
      <c r="J6447" s="60"/>
      <c r="K6447" s="60"/>
      <c r="M6447" s="61"/>
      <c r="N6447" s="61"/>
      <c r="O6447" s="62"/>
      <c r="P6447" s="125"/>
      <c r="W6447" s="62"/>
      <c r="X6447" s="62"/>
    </row>
    <row r="6448" spans="1:24" s="57" customFormat="1" x14ac:dyDescent="0.25">
      <c r="A6448" s="75"/>
      <c r="D6448" s="58"/>
      <c r="E6448" s="58"/>
      <c r="F6448" s="58"/>
      <c r="G6448" s="58"/>
      <c r="H6448" s="60"/>
      <c r="I6448" s="60"/>
      <c r="J6448" s="60"/>
      <c r="K6448" s="60"/>
      <c r="M6448" s="61"/>
      <c r="N6448" s="61"/>
      <c r="O6448" s="62"/>
      <c r="P6448" s="125"/>
      <c r="W6448" s="62"/>
      <c r="X6448" s="62"/>
    </row>
    <row r="6449" spans="1:24" s="57" customFormat="1" x14ac:dyDescent="0.25">
      <c r="A6449" s="75"/>
      <c r="D6449" s="58"/>
      <c r="E6449" s="58"/>
      <c r="F6449" s="58"/>
      <c r="G6449" s="58"/>
      <c r="H6449" s="60"/>
      <c r="I6449" s="60"/>
      <c r="J6449" s="60"/>
      <c r="K6449" s="60"/>
      <c r="M6449" s="61"/>
      <c r="N6449" s="61"/>
      <c r="O6449" s="62"/>
      <c r="P6449" s="125"/>
      <c r="W6449" s="62"/>
      <c r="X6449" s="62"/>
    </row>
    <row r="6450" spans="1:24" s="57" customFormat="1" x14ac:dyDescent="0.25">
      <c r="A6450" s="75"/>
      <c r="D6450" s="58"/>
      <c r="E6450" s="58"/>
      <c r="F6450" s="58"/>
      <c r="G6450" s="58"/>
      <c r="H6450" s="60"/>
      <c r="I6450" s="60"/>
      <c r="J6450" s="60"/>
      <c r="K6450" s="60"/>
      <c r="M6450" s="61"/>
      <c r="N6450" s="61"/>
      <c r="O6450" s="62"/>
      <c r="P6450" s="125"/>
      <c r="W6450" s="62"/>
      <c r="X6450" s="62"/>
    </row>
    <row r="6451" spans="1:24" s="57" customFormat="1" x14ac:dyDescent="0.25">
      <c r="A6451" s="75"/>
      <c r="D6451" s="58"/>
      <c r="E6451" s="58"/>
      <c r="F6451" s="58"/>
      <c r="G6451" s="58"/>
      <c r="H6451" s="60"/>
      <c r="I6451" s="60"/>
      <c r="J6451" s="60"/>
      <c r="K6451" s="60"/>
      <c r="M6451" s="61"/>
      <c r="N6451" s="61"/>
      <c r="O6451" s="62"/>
      <c r="P6451" s="125"/>
      <c r="W6451" s="62"/>
      <c r="X6451" s="62"/>
    </row>
    <row r="6452" spans="1:24" s="57" customFormat="1" x14ac:dyDescent="0.25">
      <c r="A6452" s="75"/>
      <c r="D6452" s="58"/>
      <c r="E6452" s="58"/>
      <c r="F6452" s="58"/>
      <c r="G6452" s="58"/>
      <c r="H6452" s="60"/>
      <c r="I6452" s="60"/>
      <c r="J6452" s="60"/>
      <c r="K6452" s="60"/>
      <c r="M6452" s="61"/>
      <c r="N6452" s="61"/>
      <c r="O6452" s="62"/>
      <c r="P6452" s="125"/>
      <c r="W6452" s="62"/>
      <c r="X6452" s="62"/>
    </row>
    <row r="6453" spans="1:24" s="57" customFormat="1" x14ac:dyDescent="0.25">
      <c r="A6453" s="75"/>
      <c r="D6453" s="58"/>
      <c r="E6453" s="58"/>
      <c r="F6453" s="58"/>
      <c r="G6453" s="58"/>
      <c r="H6453" s="60"/>
      <c r="I6453" s="60"/>
      <c r="J6453" s="60"/>
      <c r="K6453" s="60"/>
      <c r="M6453" s="61"/>
      <c r="N6453" s="61"/>
      <c r="O6453" s="62"/>
      <c r="P6453" s="125"/>
      <c r="W6453" s="62"/>
      <c r="X6453" s="62"/>
    </row>
    <row r="6454" spans="1:24" s="57" customFormat="1" x14ac:dyDescent="0.25">
      <c r="A6454" s="75"/>
      <c r="D6454" s="58"/>
      <c r="E6454" s="58"/>
      <c r="F6454" s="58"/>
      <c r="G6454" s="58"/>
      <c r="H6454" s="60"/>
      <c r="I6454" s="60"/>
      <c r="J6454" s="60"/>
      <c r="K6454" s="60"/>
      <c r="M6454" s="61"/>
      <c r="N6454" s="61"/>
      <c r="O6454" s="62"/>
      <c r="P6454" s="125"/>
      <c r="W6454" s="62"/>
      <c r="X6454" s="62"/>
    </row>
    <row r="6455" spans="1:24" s="57" customFormat="1" x14ac:dyDescent="0.25">
      <c r="A6455" s="75"/>
      <c r="D6455" s="58"/>
      <c r="E6455" s="58"/>
      <c r="F6455" s="58"/>
      <c r="G6455" s="58"/>
      <c r="H6455" s="60"/>
      <c r="I6455" s="60"/>
      <c r="J6455" s="60"/>
      <c r="K6455" s="60"/>
      <c r="M6455" s="61"/>
      <c r="N6455" s="61"/>
      <c r="O6455" s="62"/>
      <c r="P6455" s="125"/>
      <c r="W6455" s="62"/>
      <c r="X6455" s="62"/>
    </row>
    <row r="6456" spans="1:24" s="57" customFormat="1" x14ac:dyDescent="0.25">
      <c r="A6456" s="75"/>
      <c r="D6456" s="58"/>
      <c r="E6456" s="58"/>
      <c r="F6456" s="58"/>
      <c r="G6456" s="58"/>
      <c r="H6456" s="60"/>
      <c r="I6456" s="60"/>
      <c r="J6456" s="60"/>
      <c r="K6456" s="60"/>
      <c r="M6456" s="61"/>
      <c r="N6456" s="61"/>
      <c r="O6456" s="62"/>
      <c r="P6456" s="125"/>
      <c r="W6456" s="62"/>
      <c r="X6456" s="62"/>
    </row>
    <row r="6457" spans="1:24" s="57" customFormat="1" x14ac:dyDescent="0.25">
      <c r="A6457" s="75"/>
      <c r="D6457" s="58"/>
      <c r="E6457" s="58"/>
      <c r="F6457" s="58"/>
      <c r="G6457" s="58"/>
      <c r="H6457" s="60"/>
      <c r="I6457" s="60"/>
      <c r="J6457" s="60"/>
      <c r="K6457" s="60"/>
      <c r="M6457" s="61"/>
      <c r="N6457" s="61"/>
      <c r="O6457" s="62"/>
      <c r="P6457" s="125"/>
      <c r="W6457" s="62"/>
      <c r="X6457" s="62"/>
    </row>
    <row r="6458" spans="1:24" s="57" customFormat="1" x14ac:dyDescent="0.25">
      <c r="A6458" s="75"/>
      <c r="D6458" s="58"/>
      <c r="E6458" s="58"/>
      <c r="F6458" s="58"/>
      <c r="G6458" s="58"/>
      <c r="H6458" s="60"/>
      <c r="I6458" s="60"/>
      <c r="J6458" s="60"/>
      <c r="K6458" s="60"/>
      <c r="M6458" s="61"/>
      <c r="N6458" s="61"/>
      <c r="O6458" s="62"/>
      <c r="P6458" s="125"/>
      <c r="W6458" s="62"/>
      <c r="X6458" s="62"/>
    </row>
    <row r="6459" spans="1:24" s="57" customFormat="1" x14ac:dyDescent="0.25">
      <c r="A6459" s="75"/>
      <c r="D6459" s="58"/>
      <c r="E6459" s="58"/>
      <c r="F6459" s="58"/>
      <c r="G6459" s="58"/>
      <c r="H6459" s="60"/>
      <c r="I6459" s="60"/>
      <c r="J6459" s="60"/>
      <c r="K6459" s="60"/>
      <c r="M6459" s="61"/>
      <c r="N6459" s="61"/>
      <c r="O6459" s="62"/>
      <c r="P6459" s="125"/>
      <c r="W6459" s="62"/>
      <c r="X6459" s="62"/>
    </row>
    <row r="6460" spans="1:24" s="57" customFormat="1" x14ac:dyDescent="0.25">
      <c r="A6460" s="75"/>
      <c r="D6460" s="58"/>
      <c r="E6460" s="58"/>
      <c r="F6460" s="58"/>
      <c r="G6460" s="58"/>
      <c r="H6460" s="60"/>
      <c r="I6460" s="60"/>
      <c r="J6460" s="60"/>
      <c r="K6460" s="60"/>
      <c r="M6460" s="61"/>
      <c r="N6460" s="61"/>
      <c r="O6460" s="62"/>
      <c r="P6460" s="125"/>
      <c r="W6460" s="62"/>
      <c r="X6460" s="62"/>
    </row>
    <row r="6461" spans="1:24" s="57" customFormat="1" x14ac:dyDescent="0.25">
      <c r="A6461" s="75"/>
      <c r="D6461" s="58"/>
      <c r="E6461" s="58"/>
      <c r="F6461" s="58"/>
      <c r="G6461" s="58"/>
      <c r="H6461" s="60"/>
      <c r="I6461" s="60"/>
      <c r="J6461" s="60"/>
      <c r="K6461" s="60"/>
      <c r="M6461" s="61"/>
      <c r="N6461" s="61"/>
      <c r="O6461" s="62"/>
      <c r="P6461" s="125"/>
      <c r="W6461" s="62"/>
      <c r="X6461" s="62"/>
    </row>
    <row r="6462" spans="1:24" s="57" customFormat="1" x14ac:dyDescent="0.25">
      <c r="A6462" s="75"/>
      <c r="D6462" s="58"/>
      <c r="E6462" s="58"/>
      <c r="F6462" s="58"/>
      <c r="G6462" s="58"/>
      <c r="H6462" s="60"/>
      <c r="I6462" s="60"/>
      <c r="J6462" s="60"/>
      <c r="K6462" s="60"/>
      <c r="M6462" s="61"/>
      <c r="N6462" s="61"/>
      <c r="O6462" s="62"/>
      <c r="P6462" s="125"/>
      <c r="W6462" s="62"/>
      <c r="X6462" s="62"/>
    </row>
    <row r="6463" spans="1:24" s="57" customFormat="1" x14ac:dyDescent="0.25">
      <c r="A6463" s="75"/>
      <c r="D6463" s="58"/>
      <c r="E6463" s="58"/>
      <c r="F6463" s="58"/>
      <c r="G6463" s="58"/>
      <c r="H6463" s="60"/>
      <c r="I6463" s="60"/>
      <c r="J6463" s="60"/>
      <c r="K6463" s="60"/>
      <c r="M6463" s="61"/>
      <c r="N6463" s="61"/>
      <c r="O6463" s="62"/>
      <c r="P6463" s="125"/>
      <c r="W6463" s="62"/>
      <c r="X6463" s="62"/>
    </row>
    <row r="6464" spans="1:24" s="57" customFormat="1" x14ac:dyDescent="0.25">
      <c r="A6464" s="75"/>
      <c r="D6464" s="58"/>
      <c r="E6464" s="58"/>
      <c r="F6464" s="58"/>
      <c r="G6464" s="58"/>
      <c r="H6464" s="60"/>
      <c r="I6464" s="60"/>
      <c r="J6464" s="60"/>
      <c r="K6464" s="60"/>
      <c r="M6464" s="61"/>
      <c r="N6464" s="61"/>
      <c r="O6464" s="62"/>
      <c r="P6464" s="125"/>
      <c r="W6464" s="62"/>
      <c r="X6464" s="62"/>
    </row>
    <row r="6465" spans="1:24" s="57" customFormat="1" x14ac:dyDescent="0.25">
      <c r="A6465" s="75"/>
      <c r="D6465" s="58"/>
      <c r="E6465" s="58"/>
      <c r="F6465" s="58"/>
      <c r="G6465" s="58"/>
      <c r="H6465" s="60"/>
      <c r="I6465" s="60"/>
      <c r="J6465" s="60"/>
      <c r="K6465" s="60"/>
      <c r="M6465" s="61"/>
      <c r="N6465" s="61"/>
      <c r="O6465" s="62"/>
      <c r="P6465" s="125"/>
      <c r="W6465" s="62"/>
      <c r="X6465" s="62"/>
    </row>
    <row r="6466" spans="1:24" s="57" customFormat="1" x14ac:dyDescent="0.25">
      <c r="A6466" s="75"/>
      <c r="D6466" s="58"/>
      <c r="E6466" s="58"/>
      <c r="F6466" s="58"/>
      <c r="G6466" s="58"/>
      <c r="H6466" s="60"/>
      <c r="I6466" s="60"/>
      <c r="J6466" s="60"/>
      <c r="K6466" s="60"/>
      <c r="M6466" s="61"/>
      <c r="N6466" s="61"/>
      <c r="O6466" s="62"/>
      <c r="P6466" s="125"/>
      <c r="W6466" s="62"/>
      <c r="X6466" s="62"/>
    </row>
    <row r="6467" spans="1:24" s="57" customFormat="1" x14ac:dyDescent="0.25">
      <c r="A6467" s="75"/>
      <c r="D6467" s="58"/>
      <c r="E6467" s="58"/>
      <c r="F6467" s="58"/>
      <c r="G6467" s="58"/>
      <c r="H6467" s="60"/>
      <c r="I6467" s="60"/>
      <c r="J6467" s="60"/>
      <c r="K6467" s="60"/>
      <c r="M6467" s="61"/>
      <c r="N6467" s="61"/>
      <c r="O6467" s="62"/>
      <c r="P6467" s="125"/>
      <c r="W6467" s="62"/>
      <c r="X6467" s="62"/>
    </row>
    <row r="6468" spans="1:24" s="57" customFormat="1" x14ac:dyDescent="0.25">
      <c r="A6468" s="75"/>
      <c r="D6468" s="58"/>
      <c r="E6468" s="58"/>
      <c r="F6468" s="58"/>
      <c r="G6468" s="58"/>
      <c r="H6468" s="60"/>
      <c r="I6468" s="60"/>
      <c r="J6468" s="60"/>
      <c r="K6468" s="60"/>
      <c r="M6468" s="61"/>
      <c r="N6468" s="61"/>
      <c r="O6468" s="62"/>
      <c r="P6468" s="125"/>
      <c r="W6468" s="62"/>
      <c r="X6468" s="62"/>
    </row>
    <row r="6469" spans="1:24" s="57" customFormat="1" x14ac:dyDescent="0.25">
      <c r="A6469" s="75"/>
      <c r="D6469" s="58"/>
      <c r="E6469" s="58"/>
      <c r="F6469" s="58"/>
      <c r="G6469" s="58"/>
      <c r="H6469" s="60"/>
      <c r="I6469" s="60"/>
      <c r="J6469" s="60"/>
      <c r="K6469" s="60"/>
      <c r="M6469" s="61"/>
      <c r="N6469" s="61"/>
      <c r="O6469" s="62"/>
      <c r="P6469" s="125"/>
      <c r="W6469" s="62"/>
      <c r="X6469" s="62"/>
    </row>
    <row r="6470" spans="1:24" s="57" customFormat="1" x14ac:dyDescent="0.25">
      <c r="A6470" s="75"/>
      <c r="D6470" s="58"/>
      <c r="E6470" s="58"/>
      <c r="F6470" s="58"/>
      <c r="G6470" s="58"/>
      <c r="H6470" s="60"/>
      <c r="I6470" s="60"/>
      <c r="J6470" s="60"/>
      <c r="K6470" s="60"/>
      <c r="M6470" s="61"/>
      <c r="N6470" s="61"/>
      <c r="O6470" s="62"/>
      <c r="P6470" s="125"/>
      <c r="W6470" s="62"/>
      <c r="X6470" s="62"/>
    </row>
    <row r="6471" spans="1:24" s="57" customFormat="1" x14ac:dyDescent="0.25">
      <c r="A6471" s="75"/>
      <c r="D6471" s="58"/>
      <c r="E6471" s="58"/>
      <c r="F6471" s="58"/>
      <c r="G6471" s="58"/>
      <c r="H6471" s="60"/>
      <c r="I6471" s="60"/>
      <c r="J6471" s="60"/>
      <c r="K6471" s="60"/>
      <c r="M6471" s="61"/>
      <c r="N6471" s="61"/>
      <c r="O6471" s="62"/>
      <c r="P6471" s="125"/>
      <c r="W6471" s="62"/>
      <c r="X6471" s="62"/>
    </row>
    <row r="6472" spans="1:24" s="57" customFormat="1" x14ac:dyDescent="0.25">
      <c r="A6472" s="75"/>
      <c r="D6472" s="58"/>
      <c r="E6472" s="58"/>
      <c r="F6472" s="58"/>
      <c r="G6472" s="58"/>
      <c r="H6472" s="60"/>
      <c r="I6472" s="60"/>
      <c r="J6472" s="60"/>
      <c r="K6472" s="60"/>
      <c r="M6472" s="61"/>
      <c r="N6472" s="61"/>
      <c r="O6472" s="62"/>
      <c r="P6472" s="125"/>
      <c r="W6472" s="62"/>
      <c r="X6472" s="62"/>
    </row>
    <row r="6473" spans="1:24" s="57" customFormat="1" x14ac:dyDescent="0.25">
      <c r="A6473" s="75"/>
      <c r="D6473" s="58"/>
      <c r="E6473" s="58"/>
      <c r="F6473" s="58"/>
      <c r="G6473" s="58"/>
      <c r="H6473" s="60"/>
      <c r="I6473" s="60"/>
      <c r="J6473" s="60"/>
      <c r="K6473" s="60"/>
      <c r="M6473" s="61"/>
      <c r="N6473" s="61"/>
      <c r="O6473" s="62"/>
      <c r="P6473" s="125"/>
      <c r="W6473" s="62"/>
      <c r="X6473" s="62"/>
    </row>
    <row r="6474" spans="1:24" s="57" customFormat="1" x14ac:dyDescent="0.25">
      <c r="A6474" s="75"/>
      <c r="D6474" s="58"/>
      <c r="E6474" s="58"/>
      <c r="F6474" s="58"/>
      <c r="G6474" s="58"/>
      <c r="H6474" s="60"/>
      <c r="I6474" s="60"/>
      <c r="J6474" s="60"/>
      <c r="K6474" s="60"/>
      <c r="M6474" s="61"/>
      <c r="N6474" s="61"/>
      <c r="O6474" s="62"/>
      <c r="P6474" s="125"/>
      <c r="W6474" s="62"/>
      <c r="X6474" s="62"/>
    </row>
    <row r="6475" spans="1:24" s="57" customFormat="1" x14ac:dyDescent="0.25">
      <c r="A6475" s="75"/>
      <c r="D6475" s="58"/>
      <c r="E6475" s="58"/>
      <c r="F6475" s="58"/>
      <c r="G6475" s="58"/>
      <c r="H6475" s="60"/>
      <c r="I6475" s="60"/>
      <c r="J6475" s="60"/>
      <c r="K6475" s="60"/>
      <c r="M6475" s="61"/>
      <c r="N6475" s="61"/>
      <c r="O6475" s="62"/>
      <c r="P6475" s="125"/>
      <c r="W6475" s="62"/>
      <c r="X6475" s="62"/>
    </row>
    <row r="6476" spans="1:24" s="57" customFormat="1" x14ac:dyDescent="0.25">
      <c r="A6476" s="75"/>
      <c r="D6476" s="58"/>
      <c r="E6476" s="58"/>
      <c r="F6476" s="58"/>
      <c r="G6476" s="58"/>
      <c r="H6476" s="60"/>
      <c r="I6476" s="60"/>
      <c r="J6476" s="60"/>
      <c r="K6476" s="60"/>
      <c r="M6476" s="61"/>
      <c r="N6476" s="61"/>
      <c r="O6476" s="62"/>
      <c r="P6476" s="125"/>
      <c r="W6476" s="62"/>
      <c r="X6476" s="62"/>
    </row>
    <row r="6477" spans="1:24" s="57" customFormat="1" x14ac:dyDescent="0.25">
      <c r="A6477" s="75"/>
      <c r="D6477" s="58"/>
      <c r="E6477" s="58"/>
      <c r="F6477" s="58"/>
      <c r="G6477" s="58"/>
      <c r="H6477" s="60"/>
      <c r="I6477" s="60"/>
      <c r="J6477" s="60"/>
      <c r="K6477" s="60"/>
      <c r="M6477" s="61"/>
      <c r="N6477" s="61"/>
      <c r="O6477" s="62"/>
      <c r="P6477" s="125"/>
      <c r="W6477" s="62"/>
      <c r="X6477" s="62"/>
    </row>
    <row r="6478" spans="1:24" s="57" customFormat="1" x14ac:dyDescent="0.25">
      <c r="A6478" s="75"/>
      <c r="D6478" s="58"/>
      <c r="E6478" s="58"/>
      <c r="F6478" s="58"/>
      <c r="G6478" s="58"/>
      <c r="H6478" s="60"/>
      <c r="I6478" s="60"/>
      <c r="J6478" s="60"/>
      <c r="K6478" s="60"/>
      <c r="M6478" s="61"/>
      <c r="N6478" s="61"/>
      <c r="O6478" s="62"/>
      <c r="P6478" s="125"/>
      <c r="W6478" s="62"/>
      <c r="X6478" s="62"/>
    </row>
    <row r="6479" spans="1:24" s="57" customFormat="1" x14ac:dyDescent="0.25">
      <c r="A6479" s="75"/>
      <c r="D6479" s="58"/>
      <c r="E6479" s="58"/>
      <c r="F6479" s="58"/>
      <c r="G6479" s="58"/>
      <c r="H6479" s="60"/>
      <c r="I6479" s="60"/>
      <c r="J6479" s="60"/>
      <c r="K6479" s="60"/>
      <c r="M6479" s="61"/>
      <c r="N6479" s="61"/>
      <c r="O6479" s="62"/>
      <c r="P6479" s="125"/>
      <c r="W6479" s="62"/>
      <c r="X6479" s="62"/>
    </row>
    <row r="6480" spans="1:24" s="57" customFormat="1" x14ac:dyDescent="0.25">
      <c r="A6480" s="75"/>
      <c r="D6480" s="58"/>
      <c r="E6480" s="58"/>
      <c r="F6480" s="58"/>
      <c r="G6480" s="58"/>
      <c r="H6480" s="60"/>
      <c r="I6480" s="60"/>
      <c r="J6480" s="60"/>
      <c r="K6480" s="60"/>
      <c r="M6480" s="61"/>
      <c r="N6480" s="61"/>
      <c r="O6480" s="62"/>
      <c r="P6480" s="125"/>
      <c r="W6480" s="62"/>
      <c r="X6480" s="62"/>
    </row>
    <row r="6481" spans="1:24" s="57" customFormat="1" x14ac:dyDescent="0.25">
      <c r="A6481" s="75"/>
      <c r="D6481" s="58"/>
      <c r="E6481" s="58"/>
      <c r="F6481" s="58"/>
      <c r="G6481" s="58"/>
      <c r="H6481" s="60"/>
      <c r="I6481" s="60"/>
      <c r="J6481" s="60"/>
      <c r="K6481" s="60"/>
      <c r="M6481" s="61"/>
      <c r="N6481" s="61"/>
      <c r="O6481" s="62"/>
      <c r="P6481" s="125"/>
      <c r="W6481" s="62"/>
      <c r="X6481" s="62"/>
    </row>
    <row r="6482" spans="1:24" s="57" customFormat="1" x14ac:dyDescent="0.25">
      <c r="A6482" s="75"/>
      <c r="D6482" s="58"/>
      <c r="E6482" s="58"/>
      <c r="F6482" s="58"/>
      <c r="G6482" s="58"/>
      <c r="H6482" s="60"/>
      <c r="I6482" s="60"/>
      <c r="J6482" s="60"/>
      <c r="K6482" s="60"/>
      <c r="M6482" s="61"/>
      <c r="N6482" s="61"/>
      <c r="O6482" s="62"/>
      <c r="P6482" s="125"/>
      <c r="W6482" s="62"/>
      <c r="X6482" s="62"/>
    </row>
    <row r="6483" spans="1:24" s="57" customFormat="1" x14ac:dyDescent="0.25">
      <c r="A6483" s="75"/>
      <c r="D6483" s="58"/>
      <c r="E6483" s="58"/>
      <c r="F6483" s="58"/>
      <c r="G6483" s="58"/>
      <c r="H6483" s="60"/>
      <c r="I6483" s="60"/>
      <c r="J6483" s="60"/>
      <c r="K6483" s="60"/>
      <c r="M6483" s="61"/>
      <c r="N6483" s="61"/>
      <c r="O6483" s="62"/>
      <c r="P6483" s="125"/>
      <c r="W6483" s="62"/>
      <c r="X6483" s="62"/>
    </row>
    <row r="6484" spans="1:24" s="57" customFormat="1" x14ac:dyDescent="0.25">
      <c r="A6484" s="75"/>
      <c r="D6484" s="58"/>
      <c r="E6484" s="58"/>
      <c r="F6484" s="58"/>
      <c r="G6484" s="58"/>
      <c r="H6484" s="60"/>
      <c r="I6484" s="60"/>
      <c r="J6484" s="60"/>
      <c r="K6484" s="60"/>
      <c r="M6484" s="61"/>
      <c r="N6484" s="61"/>
      <c r="O6484" s="62"/>
      <c r="P6484" s="125"/>
      <c r="W6484" s="62"/>
      <c r="X6484" s="62"/>
    </row>
    <row r="6485" spans="1:24" s="57" customFormat="1" x14ac:dyDescent="0.25">
      <c r="A6485" s="75"/>
      <c r="D6485" s="58"/>
      <c r="E6485" s="58"/>
      <c r="F6485" s="58"/>
      <c r="G6485" s="58"/>
      <c r="H6485" s="60"/>
      <c r="I6485" s="60"/>
      <c r="J6485" s="60"/>
      <c r="K6485" s="60"/>
      <c r="M6485" s="61"/>
      <c r="N6485" s="61"/>
      <c r="O6485" s="62"/>
      <c r="P6485" s="125"/>
      <c r="W6485" s="62"/>
      <c r="X6485" s="62"/>
    </row>
    <row r="6486" spans="1:24" s="57" customFormat="1" x14ac:dyDescent="0.25">
      <c r="A6486" s="75"/>
      <c r="D6486" s="58"/>
      <c r="E6486" s="58"/>
      <c r="F6486" s="58"/>
      <c r="G6486" s="58"/>
      <c r="H6486" s="60"/>
      <c r="I6486" s="60"/>
      <c r="J6486" s="60"/>
      <c r="K6486" s="60"/>
      <c r="M6486" s="61"/>
      <c r="N6486" s="61"/>
      <c r="O6486" s="62"/>
      <c r="P6486" s="125"/>
      <c r="W6486" s="62"/>
      <c r="X6486" s="62"/>
    </row>
    <row r="6487" spans="1:24" s="57" customFormat="1" x14ac:dyDescent="0.25">
      <c r="A6487" s="75"/>
      <c r="D6487" s="58"/>
      <c r="E6487" s="58"/>
      <c r="F6487" s="58"/>
      <c r="G6487" s="58"/>
      <c r="H6487" s="60"/>
      <c r="I6487" s="60"/>
      <c r="J6487" s="60"/>
      <c r="K6487" s="60"/>
      <c r="M6487" s="61"/>
      <c r="N6487" s="61"/>
      <c r="O6487" s="62"/>
      <c r="P6487" s="125"/>
      <c r="W6487" s="62"/>
      <c r="X6487" s="62"/>
    </row>
    <row r="6488" spans="1:24" s="57" customFormat="1" x14ac:dyDescent="0.25">
      <c r="A6488" s="75"/>
      <c r="D6488" s="58"/>
      <c r="E6488" s="58"/>
      <c r="F6488" s="58"/>
      <c r="G6488" s="58"/>
      <c r="H6488" s="60"/>
      <c r="I6488" s="60"/>
      <c r="J6488" s="60"/>
      <c r="K6488" s="60"/>
      <c r="M6488" s="61"/>
      <c r="N6488" s="61"/>
      <c r="O6488" s="62"/>
      <c r="P6488" s="125"/>
      <c r="W6488" s="62"/>
      <c r="X6488" s="62"/>
    </row>
    <row r="6489" spans="1:24" s="57" customFormat="1" x14ac:dyDescent="0.25">
      <c r="A6489" s="75"/>
      <c r="D6489" s="58"/>
      <c r="E6489" s="58"/>
      <c r="F6489" s="58"/>
      <c r="G6489" s="58"/>
      <c r="H6489" s="60"/>
      <c r="I6489" s="60"/>
      <c r="J6489" s="60"/>
      <c r="K6489" s="60"/>
      <c r="M6489" s="61"/>
      <c r="N6489" s="61"/>
      <c r="O6489" s="62"/>
      <c r="P6489" s="125"/>
      <c r="W6489" s="62"/>
      <c r="X6489" s="62"/>
    </row>
    <row r="6490" spans="1:24" s="57" customFormat="1" x14ac:dyDescent="0.25">
      <c r="A6490" s="75"/>
      <c r="D6490" s="58"/>
      <c r="E6490" s="58"/>
      <c r="F6490" s="58"/>
      <c r="G6490" s="58"/>
      <c r="H6490" s="60"/>
      <c r="I6490" s="60"/>
      <c r="J6490" s="60"/>
      <c r="K6490" s="60"/>
      <c r="M6490" s="61"/>
      <c r="N6490" s="61"/>
      <c r="O6490" s="62"/>
      <c r="P6490" s="125"/>
      <c r="W6490" s="62"/>
      <c r="X6490" s="62"/>
    </row>
    <row r="6491" spans="1:24" s="57" customFormat="1" x14ac:dyDescent="0.25">
      <c r="A6491" s="75"/>
      <c r="D6491" s="58"/>
      <c r="E6491" s="58"/>
      <c r="F6491" s="58"/>
      <c r="G6491" s="58"/>
      <c r="H6491" s="60"/>
      <c r="I6491" s="60"/>
      <c r="J6491" s="60"/>
      <c r="K6491" s="60"/>
      <c r="M6491" s="61"/>
      <c r="N6491" s="61"/>
      <c r="O6491" s="62"/>
      <c r="P6491" s="125"/>
      <c r="W6491" s="62"/>
      <c r="X6491" s="62"/>
    </row>
    <row r="6492" spans="1:24" s="57" customFormat="1" x14ac:dyDescent="0.25">
      <c r="A6492" s="75"/>
      <c r="D6492" s="58"/>
      <c r="E6492" s="58"/>
      <c r="F6492" s="58"/>
      <c r="G6492" s="58"/>
      <c r="H6492" s="60"/>
      <c r="I6492" s="60"/>
      <c r="J6492" s="60"/>
      <c r="K6492" s="60"/>
      <c r="M6492" s="61"/>
      <c r="N6492" s="61"/>
      <c r="O6492" s="62"/>
      <c r="P6492" s="125"/>
      <c r="W6492" s="62"/>
      <c r="X6492" s="62"/>
    </row>
    <row r="6493" spans="1:24" s="57" customFormat="1" x14ac:dyDescent="0.25">
      <c r="A6493" s="75"/>
      <c r="D6493" s="58"/>
      <c r="E6493" s="58"/>
      <c r="F6493" s="58"/>
      <c r="G6493" s="58"/>
      <c r="H6493" s="60"/>
      <c r="I6493" s="60"/>
      <c r="J6493" s="60"/>
      <c r="K6493" s="60"/>
      <c r="M6493" s="61"/>
      <c r="N6493" s="61"/>
      <c r="O6493" s="62"/>
      <c r="P6493" s="125"/>
      <c r="W6493" s="62"/>
      <c r="X6493" s="62"/>
    </row>
    <row r="6494" spans="1:24" s="57" customFormat="1" x14ac:dyDescent="0.25">
      <c r="A6494" s="75"/>
      <c r="D6494" s="58"/>
      <c r="E6494" s="58"/>
      <c r="F6494" s="58"/>
      <c r="G6494" s="58"/>
      <c r="H6494" s="60"/>
      <c r="I6494" s="60"/>
      <c r="J6494" s="60"/>
      <c r="K6494" s="60"/>
      <c r="M6494" s="61"/>
      <c r="N6494" s="61"/>
      <c r="O6494" s="62"/>
      <c r="P6494" s="125"/>
      <c r="W6494" s="62"/>
      <c r="X6494" s="62"/>
    </row>
    <row r="6495" spans="1:24" s="57" customFormat="1" x14ac:dyDescent="0.25">
      <c r="A6495" s="75"/>
      <c r="D6495" s="58"/>
      <c r="E6495" s="58"/>
      <c r="F6495" s="58"/>
      <c r="G6495" s="58"/>
      <c r="H6495" s="60"/>
      <c r="I6495" s="60"/>
      <c r="J6495" s="60"/>
      <c r="K6495" s="60"/>
      <c r="M6495" s="61"/>
      <c r="N6495" s="61"/>
      <c r="O6495" s="62"/>
      <c r="P6495" s="125"/>
      <c r="W6495" s="62"/>
      <c r="X6495" s="62"/>
    </row>
    <row r="6496" spans="1:24" s="57" customFormat="1" x14ac:dyDescent="0.25">
      <c r="A6496" s="75"/>
      <c r="D6496" s="58"/>
      <c r="E6496" s="58"/>
      <c r="F6496" s="58"/>
      <c r="G6496" s="58"/>
      <c r="H6496" s="60"/>
      <c r="I6496" s="60"/>
      <c r="J6496" s="60"/>
      <c r="K6496" s="60"/>
      <c r="M6496" s="61"/>
      <c r="N6496" s="61"/>
      <c r="O6496" s="62"/>
      <c r="P6496" s="125"/>
      <c r="W6496" s="62"/>
      <c r="X6496" s="62"/>
    </row>
    <row r="6497" spans="1:24" s="57" customFormat="1" x14ac:dyDescent="0.25">
      <c r="A6497" s="75"/>
      <c r="D6497" s="58"/>
      <c r="E6497" s="58"/>
      <c r="F6497" s="58"/>
      <c r="G6497" s="58"/>
      <c r="H6497" s="60"/>
      <c r="I6497" s="60"/>
      <c r="J6497" s="60"/>
      <c r="K6497" s="60"/>
      <c r="M6497" s="61"/>
      <c r="N6497" s="61"/>
      <c r="O6497" s="62"/>
      <c r="P6497" s="125"/>
      <c r="W6497" s="62"/>
      <c r="X6497" s="62"/>
    </row>
    <row r="6498" spans="1:24" s="57" customFormat="1" x14ac:dyDescent="0.25">
      <c r="A6498" s="75"/>
      <c r="D6498" s="58"/>
      <c r="E6498" s="58"/>
      <c r="F6498" s="58"/>
      <c r="G6498" s="58"/>
      <c r="H6498" s="60"/>
      <c r="I6498" s="60"/>
      <c r="J6498" s="60"/>
      <c r="K6498" s="60"/>
      <c r="M6498" s="61"/>
      <c r="N6498" s="61"/>
      <c r="O6498" s="62"/>
      <c r="P6498" s="125"/>
      <c r="W6498" s="62"/>
      <c r="X6498" s="62"/>
    </row>
    <row r="6499" spans="1:24" s="57" customFormat="1" x14ac:dyDescent="0.25">
      <c r="A6499" s="75"/>
      <c r="D6499" s="58"/>
      <c r="E6499" s="58"/>
      <c r="F6499" s="58"/>
      <c r="G6499" s="58"/>
      <c r="H6499" s="60"/>
      <c r="I6499" s="60"/>
      <c r="J6499" s="60"/>
      <c r="K6499" s="60"/>
      <c r="M6499" s="61"/>
      <c r="N6499" s="61"/>
      <c r="O6499" s="62"/>
      <c r="P6499" s="125"/>
      <c r="W6499" s="62"/>
      <c r="X6499" s="62"/>
    </row>
    <row r="6500" spans="1:24" s="57" customFormat="1" x14ac:dyDescent="0.25">
      <c r="A6500" s="75"/>
      <c r="D6500" s="58"/>
      <c r="E6500" s="58"/>
      <c r="F6500" s="58"/>
      <c r="G6500" s="58"/>
      <c r="H6500" s="60"/>
      <c r="I6500" s="60"/>
      <c r="J6500" s="60"/>
      <c r="K6500" s="60"/>
      <c r="M6500" s="61"/>
      <c r="N6500" s="61"/>
      <c r="O6500" s="62"/>
      <c r="P6500" s="125"/>
      <c r="W6500" s="62"/>
      <c r="X6500" s="62"/>
    </row>
    <row r="6501" spans="1:24" s="57" customFormat="1" x14ac:dyDescent="0.25">
      <c r="A6501" s="75"/>
      <c r="D6501" s="58"/>
      <c r="E6501" s="58"/>
      <c r="F6501" s="58"/>
      <c r="G6501" s="58"/>
      <c r="H6501" s="60"/>
      <c r="I6501" s="60"/>
      <c r="J6501" s="60"/>
      <c r="K6501" s="60"/>
      <c r="M6501" s="61"/>
      <c r="N6501" s="61"/>
      <c r="O6501" s="62"/>
      <c r="P6501" s="125"/>
      <c r="W6501" s="62"/>
      <c r="X6501" s="62"/>
    </row>
    <row r="6502" spans="1:24" s="57" customFormat="1" x14ac:dyDescent="0.25">
      <c r="A6502" s="75"/>
      <c r="D6502" s="58"/>
      <c r="E6502" s="58"/>
      <c r="F6502" s="58"/>
      <c r="G6502" s="58"/>
      <c r="H6502" s="60"/>
      <c r="I6502" s="60"/>
      <c r="J6502" s="60"/>
      <c r="K6502" s="60"/>
      <c r="M6502" s="61"/>
      <c r="N6502" s="61"/>
      <c r="O6502" s="62"/>
      <c r="P6502" s="125"/>
      <c r="W6502" s="62"/>
      <c r="X6502" s="62"/>
    </row>
    <row r="6503" spans="1:24" s="57" customFormat="1" x14ac:dyDescent="0.25">
      <c r="A6503" s="75"/>
      <c r="D6503" s="58"/>
      <c r="E6503" s="58"/>
      <c r="F6503" s="58"/>
      <c r="G6503" s="58"/>
      <c r="H6503" s="60"/>
      <c r="I6503" s="60"/>
      <c r="J6503" s="60"/>
      <c r="K6503" s="60"/>
      <c r="M6503" s="61"/>
      <c r="N6503" s="61"/>
      <c r="O6503" s="62"/>
      <c r="P6503" s="125"/>
      <c r="W6503" s="62"/>
      <c r="X6503" s="62"/>
    </row>
    <row r="6504" spans="1:24" s="57" customFormat="1" x14ac:dyDescent="0.25">
      <c r="A6504" s="75"/>
      <c r="D6504" s="58"/>
      <c r="E6504" s="58"/>
      <c r="F6504" s="58"/>
      <c r="G6504" s="58"/>
      <c r="H6504" s="60"/>
      <c r="I6504" s="60"/>
      <c r="J6504" s="60"/>
      <c r="K6504" s="60"/>
      <c r="M6504" s="61"/>
      <c r="N6504" s="61"/>
      <c r="O6504" s="62"/>
      <c r="P6504" s="125"/>
      <c r="W6504" s="62"/>
      <c r="X6504" s="62"/>
    </row>
    <row r="6505" spans="1:24" s="57" customFormat="1" x14ac:dyDescent="0.25">
      <c r="A6505" s="75"/>
      <c r="D6505" s="58"/>
      <c r="E6505" s="58"/>
      <c r="F6505" s="58"/>
      <c r="G6505" s="58"/>
      <c r="H6505" s="60"/>
      <c r="I6505" s="60"/>
      <c r="J6505" s="60"/>
      <c r="K6505" s="60"/>
      <c r="M6505" s="61"/>
      <c r="N6505" s="61"/>
      <c r="O6505" s="62"/>
      <c r="P6505" s="125"/>
      <c r="W6505" s="62"/>
      <c r="X6505" s="62"/>
    </row>
    <row r="6506" spans="1:24" s="57" customFormat="1" x14ac:dyDescent="0.25">
      <c r="A6506" s="75"/>
      <c r="D6506" s="58"/>
      <c r="E6506" s="58"/>
      <c r="F6506" s="58"/>
      <c r="G6506" s="58"/>
      <c r="H6506" s="60"/>
      <c r="I6506" s="60"/>
      <c r="J6506" s="60"/>
      <c r="K6506" s="60"/>
      <c r="M6506" s="61"/>
      <c r="N6506" s="61"/>
      <c r="O6506" s="62"/>
      <c r="P6506" s="125"/>
      <c r="W6506" s="62"/>
      <c r="X6506" s="62"/>
    </row>
    <row r="6507" spans="1:24" s="57" customFormat="1" x14ac:dyDescent="0.25">
      <c r="A6507" s="75"/>
      <c r="D6507" s="58"/>
      <c r="E6507" s="58"/>
      <c r="F6507" s="58"/>
      <c r="G6507" s="58"/>
      <c r="H6507" s="60"/>
      <c r="I6507" s="60"/>
      <c r="J6507" s="60"/>
      <c r="K6507" s="60"/>
      <c r="M6507" s="61"/>
      <c r="N6507" s="61"/>
      <c r="O6507" s="62"/>
      <c r="P6507" s="125"/>
      <c r="W6507" s="62"/>
      <c r="X6507" s="62"/>
    </row>
    <row r="6508" spans="1:24" s="57" customFormat="1" x14ac:dyDescent="0.25">
      <c r="A6508" s="75"/>
      <c r="D6508" s="58"/>
      <c r="E6508" s="58"/>
      <c r="F6508" s="58"/>
      <c r="G6508" s="58"/>
      <c r="H6508" s="60"/>
      <c r="I6508" s="60"/>
      <c r="J6508" s="60"/>
      <c r="K6508" s="60"/>
      <c r="M6508" s="61"/>
      <c r="N6508" s="61"/>
      <c r="O6508" s="62"/>
      <c r="P6508" s="125"/>
      <c r="W6508" s="62"/>
      <c r="X6508" s="62"/>
    </row>
    <row r="6509" spans="1:24" s="57" customFormat="1" x14ac:dyDescent="0.25">
      <c r="A6509" s="75"/>
      <c r="D6509" s="58"/>
      <c r="E6509" s="58"/>
      <c r="F6509" s="58"/>
      <c r="G6509" s="58"/>
      <c r="H6509" s="60"/>
      <c r="I6509" s="60"/>
      <c r="J6509" s="60"/>
      <c r="K6509" s="60"/>
      <c r="M6509" s="61"/>
      <c r="N6509" s="61"/>
      <c r="O6509" s="62"/>
      <c r="P6509" s="125"/>
      <c r="W6509" s="62"/>
      <c r="X6509" s="62"/>
    </row>
    <row r="6510" spans="1:24" s="57" customFormat="1" x14ac:dyDescent="0.25">
      <c r="A6510" s="75"/>
      <c r="D6510" s="58"/>
      <c r="E6510" s="58"/>
      <c r="F6510" s="58"/>
      <c r="G6510" s="58"/>
      <c r="H6510" s="60"/>
      <c r="I6510" s="60"/>
      <c r="J6510" s="60"/>
      <c r="K6510" s="60"/>
      <c r="M6510" s="61"/>
      <c r="N6510" s="61"/>
      <c r="O6510" s="62"/>
      <c r="P6510" s="125"/>
      <c r="W6510" s="62"/>
      <c r="X6510" s="62"/>
    </row>
    <row r="6511" spans="1:24" s="57" customFormat="1" x14ac:dyDescent="0.25">
      <c r="A6511" s="75"/>
      <c r="D6511" s="58"/>
      <c r="E6511" s="58"/>
      <c r="F6511" s="58"/>
      <c r="G6511" s="58"/>
      <c r="H6511" s="60"/>
      <c r="I6511" s="60"/>
      <c r="J6511" s="60"/>
      <c r="K6511" s="60"/>
      <c r="M6511" s="61"/>
      <c r="N6511" s="61"/>
      <c r="O6511" s="62"/>
      <c r="P6511" s="125"/>
      <c r="W6511" s="62"/>
      <c r="X6511" s="62"/>
    </row>
    <row r="6512" spans="1:24" s="57" customFormat="1" x14ac:dyDescent="0.25">
      <c r="A6512" s="75"/>
      <c r="D6512" s="58"/>
      <c r="E6512" s="58"/>
      <c r="F6512" s="58"/>
      <c r="G6512" s="58"/>
      <c r="H6512" s="60"/>
      <c r="I6512" s="60"/>
      <c r="J6512" s="60"/>
      <c r="K6512" s="60"/>
      <c r="M6512" s="61"/>
      <c r="N6512" s="61"/>
      <c r="O6512" s="62"/>
      <c r="P6512" s="125"/>
      <c r="W6512" s="62"/>
      <c r="X6512" s="62"/>
    </row>
    <row r="6513" spans="1:24" s="57" customFormat="1" x14ac:dyDescent="0.25">
      <c r="A6513" s="75"/>
      <c r="D6513" s="58"/>
      <c r="E6513" s="58"/>
      <c r="F6513" s="58"/>
      <c r="G6513" s="58"/>
      <c r="H6513" s="60"/>
      <c r="I6513" s="60"/>
      <c r="J6513" s="60"/>
      <c r="K6513" s="60"/>
      <c r="M6513" s="61"/>
      <c r="N6513" s="61"/>
      <c r="O6513" s="62"/>
      <c r="P6513" s="125"/>
      <c r="W6513" s="62"/>
      <c r="X6513" s="62"/>
    </row>
    <row r="6514" spans="1:24" s="57" customFormat="1" x14ac:dyDescent="0.25">
      <c r="A6514" s="75"/>
      <c r="D6514" s="58"/>
      <c r="E6514" s="58"/>
      <c r="F6514" s="58"/>
      <c r="G6514" s="58"/>
      <c r="H6514" s="60"/>
      <c r="I6514" s="60"/>
      <c r="J6514" s="60"/>
      <c r="K6514" s="60"/>
      <c r="M6514" s="61"/>
      <c r="N6514" s="61"/>
      <c r="O6514" s="62"/>
      <c r="P6514" s="125"/>
      <c r="W6514" s="62"/>
      <c r="X6514" s="62"/>
    </row>
    <row r="6515" spans="1:24" s="57" customFormat="1" x14ac:dyDescent="0.25">
      <c r="A6515" s="75"/>
      <c r="D6515" s="58"/>
      <c r="E6515" s="58"/>
      <c r="F6515" s="58"/>
      <c r="G6515" s="58"/>
      <c r="H6515" s="60"/>
      <c r="I6515" s="60"/>
      <c r="J6515" s="60"/>
      <c r="K6515" s="60"/>
      <c r="M6515" s="61"/>
      <c r="N6515" s="61"/>
      <c r="O6515" s="62"/>
      <c r="P6515" s="125"/>
      <c r="W6515" s="62"/>
      <c r="X6515" s="62"/>
    </row>
    <row r="6516" spans="1:24" s="57" customFormat="1" x14ac:dyDescent="0.25">
      <c r="A6516" s="75"/>
      <c r="D6516" s="58"/>
      <c r="E6516" s="58"/>
      <c r="F6516" s="58"/>
      <c r="G6516" s="58"/>
      <c r="H6516" s="60"/>
      <c r="I6516" s="60"/>
      <c r="J6516" s="60"/>
      <c r="K6516" s="60"/>
      <c r="M6516" s="61"/>
      <c r="N6516" s="61"/>
      <c r="O6516" s="62"/>
      <c r="P6516" s="125"/>
      <c r="W6516" s="62"/>
      <c r="X6516" s="62"/>
    </row>
    <row r="6517" spans="1:24" s="57" customFormat="1" x14ac:dyDescent="0.25">
      <c r="A6517" s="75"/>
      <c r="D6517" s="58"/>
      <c r="E6517" s="58"/>
      <c r="F6517" s="58"/>
      <c r="G6517" s="58"/>
      <c r="H6517" s="60"/>
      <c r="I6517" s="60"/>
      <c r="J6517" s="60"/>
      <c r="K6517" s="60"/>
      <c r="M6517" s="61"/>
      <c r="N6517" s="61"/>
      <c r="O6517" s="62"/>
      <c r="P6517" s="125"/>
      <c r="W6517" s="62"/>
      <c r="X6517" s="62"/>
    </row>
    <row r="6518" spans="1:24" s="57" customFormat="1" x14ac:dyDescent="0.25">
      <c r="A6518" s="75"/>
      <c r="D6518" s="58"/>
      <c r="E6518" s="58"/>
      <c r="F6518" s="58"/>
      <c r="G6518" s="58"/>
      <c r="H6518" s="60"/>
      <c r="I6518" s="60"/>
      <c r="J6518" s="60"/>
      <c r="K6518" s="60"/>
      <c r="M6518" s="61"/>
      <c r="N6518" s="61"/>
      <c r="O6518" s="62"/>
      <c r="P6518" s="125"/>
      <c r="W6518" s="62"/>
      <c r="X6518" s="62"/>
    </row>
    <row r="6519" spans="1:24" s="57" customFormat="1" x14ac:dyDescent="0.25">
      <c r="A6519" s="75"/>
      <c r="D6519" s="58"/>
      <c r="E6519" s="58"/>
      <c r="F6519" s="58"/>
      <c r="G6519" s="58"/>
      <c r="H6519" s="60"/>
      <c r="I6519" s="60"/>
      <c r="J6519" s="60"/>
      <c r="K6519" s="60"/>
      <c r="M6519" s="61"/>
      <c r="N6519" s="61"/>
      <c r="O6519" s="62"/>
      <c r="P6519" s="125"/>
      <c r="W6519" s="62"/>
      <c r="X6519" s="62"/>
    </row>
    <row r="6520" spans="1:24" s="57" customFormat="1" x14ac:dyDescent="0.25">
      <c r="A6520" s="75"/>
      <c r="D6520" s="58"/>
      <c r="E6520" s="58"/>
      <c r="F6520" s="58"/>
      <c r="G6520" s="58"/>
      <c r="H6520" s="60"/>
      <c r="I6520" s="60"/>
      <c r="J6520" s="60"/>
      <c r="K6520" s="60"/>
      <c r="M6520" s="61"/>
      <c r="N6520" s="61"/>
      <c r="O6520" s="62"/>
      <c r="P6520" s="125"/>
      <c r="W6520" s="62"/>
      <c r="X6520" s="62"/>
    </row>
    <row r="6521" spans="1:24" s="57" customFormat="1" x14ac:dyDescent="0.25">
      <c r="A6521" s="75"/>
      <c r="D6521" s="58"/>
      <c r="E6521" s="58"/>
      <c r="F6521" s="58"/>
      <c r="G6521" s="58"/>
      <c r="H6521" s="60"/>
      <c r="I6521" s="60"/>
      <c r="J6521" s="60"/>
      <c r="K6521" s="60"/>
      <c r="M6521" s="61"/>
      <c r="N6521" s="61"/>
      <c r="O6521" s="62"/>
      <c r="P6521" s="125"/>
      <c r="W6521" s="62"/>
      <c r="X6521" s="62"/>
    </row>
    <row r="6522" spans="1:24" s="57" customFormat="1" x14ac:dyDescent="0.25">
      <c r="A6522" s="75"/>
      <c r="D6522" s="58"/>
      <c r="E6522" s="58"/>
      <c r="F6522" s="58"/>
      <c r="G6522" s="58"/>
      <c r="H6522" s="60"/>
      <c r="I6522" s="60"/>
      <c r="J6522" s="60"/>
      <c r="K6522" s="60"/>
      <c r="M6522" s="61"/>
      <c r="N6522" s="61"/>
      <c r="O6522" s="62"/>
      <c r="P6522" s="125"/>
      <c r="W6522" s="62"/>
      <c r="X6522" s="62"/>
    </row>
    <row r="6523" spans="1:24" s="57" customFormat="1" x14ac:dyDescent="0.25">
      <c r="A6523" s="75"/>
      <c r="D6523" s="58"/>
      <c r="E6523" s="58"/>
      <c r="F6523" s="58"/>
      <c r="G6523" s="58"/>
      <c r="H6523" s="60"/>
      <c r="I6523" s="60"/>
      <c r="J6523" s="60"/>
      <c r="K6523" s="60"/>
      <c r="M6523" s="61"/>
      <c r="N6523" s="61"/>
      <c r="O6523" s="62"/>
      <c r="P6523" s="125"/>
      <c r="W6523" s="62"/>
      <c r="X6523" s="62"/>
    </row>
    <row r="6524" spans="1:24" s="57" customFormat="1" x14ac:dyDescent="0.25">
      <c r="A6524" s="75"/>
      <c r="D6524" s="58"/>
      <c r="E6524" s="58"/>
      <c r="F6524" s="58"/>
      <c r="G6524" s="58"/>
      <c r="H6524" s="60"/>
      <c r="I6524" s="60"/>
      <c r="J6524" s="60"/>
      <c r="K6524" s="60"/>
      <c r="M6524" s="61"/>
      <c r="N6524" s="61"/>
      <c r="O6524" s="62"/>
      <c r="P6524" s="125"/>
      <c r="W6524" s="62"/>
      <c r="X6524" s="62"/>
    </row>
    <row r="6525" spans="1:24" s="57" customFormat="1" x14ac:dyDescent="0.25">
      <c r="A6525" s="75"/>
      <c r="D6525" s="58"/>
      <c r="E6525" s="58"/>
      <c r="F6525" s="58"/>
      <c r="G6525" s="58"/>
      <c r="H6525" s="60"/>
      <c r="I6525" s="60"/>
      <c r="J6525" s="60"/>
      <c r="K6525" s="60"/>
      <c r="M6525" s="61"/>
      <c r="N6525" s="61"/>
      <c r="O6525" s="62"/>
      <c r="P6525" s="125"/>
      <c r="W6525" s="62"/>
      <c r="X6525" s="62"/>
    </row>
    <row r="6526" spans="1:24" s="57" customFormat="1" x14ac:dyDescent="0.25">
      <c r="A6526" s="75"/>
      <c r="D6526" s="58"/>
      <c r="E6526" s="58"/>
      <c r="F6526" s="58"/>
      <c r="G6526" s="58"/>
      <c r="H6526" s="60"/>
      <c r="I6526" s="60"/>
      <c r="J6526" s="60"/>
      <c r="K6526" s="60"/>
      <c r="M6526" s="61"/>
      <c r="N6526" s="61"/>
      <c r="O6526" s="62"/>
      <c r="P6526" s="125"/>
      <c r="W6526" s="62"/>
      <c r="X6526" s="62"/>
    </row>
    <row r="6527" spans="1:24" s="57" customFormat="1" x14ac:dyDescent="0.25">
      <c r="A6527" s="75"/>
      <c r="D6527" s="58"/>
      <c r="E6527" s="58"/>
      <c r="F6527" s="58"/>
      <c r="G6527" s="58"/>
      <c r="H6527" s="60"/>
      <c r="I6527" s="60"/>
      <c r="J6527" s="60"/>
      <c r="K6527" s="60"/>
      <c r="M6527" s="61"/>
      <c r="N6527" s="61"/>
      <c r="O6527" s="62"/>
      <c r="P6527" s="125"/>
      <c r="W6527" s="62"/>
      <c r="X6527" s="62"/>
    </row>
    <row r="6528" spans="1:24" s="57" customFormat="1" x14ac:dyDescent="0.25">
      <c r="A6528" s="75"/>
      <c r="D6528" s="58"/>
      <c r="E6528" s="58"/>
      <c r="F6528" s="58"/>
      <c r="G6528" s="58"/>
      <c r="H6528" s="60"/>
      <c r="I6528" s="60"/>
      <c r="J6528" s="60"/>
      <c r="K6528" s="60"/>
      <c r="M6528" s="61"/>
      <c r="N6528" s="61"/>
      <c r="O6528" s="62"/>
      <c r="P6528" s="125"/>
      <c r="W6528" s="62"/>
      <c r="X6528" s="62"/>
    </row>
    <row r="6529" spans="1:24" s="57" customFormat="1" x14ac:dyDescent="0.25">
      <c r="A6529" s="75"/>
      <c r="D6529" s="58"/>
      <c r="E6529" s="58"/>
      <c r="F6529" s="58"/>
      <c r="G6529" s="58"/>
      <c r="H6529" s="60"/>
      <c r="I6529" s="60"/>
      <c r="J6529" s="60"/>
      <c r="K6529" s="60"/>
      <c r="M6529" s="61"/>
      <c r="N6529" s="61"/>
      <c r="O6529" s="62"/>
      <c r="P6529" s="125"/>
      <c r="W6529" s="62"/>
      <c r="X6529" s="62"/>
    </row>
    <row r="6530" spans="1:24" s="57" customFormat="1" x14ac:dyDescent="0.25">
      <c r="A6530" s="75"/>
      <c r="D6530" s="58"/>
      <c r="E6530" s="58"/>
      <c r="F6530" s="58"/>
      <c r="G6530" s="58"/>
      <c r="H6530" s="60"/>
      <c r="I6530" s="60"/>
      <c r="J6530" s="60"/>
      <c r="K6530" s="60"/>
      <c r="M6530" s="61"/>
      <c r="N6530" s="61"/>
      <c r="O6530" s="62"/>
      <c r="P6530" s="125"/>
      <c r="W6530" s="62"/>
      <c r="X6530" s="62"/>
    </row>
    <row r="6531" spans="1:24" s="57" customFormat="1" x14ac:dyDescent="0.25">
      <c r="A6531" s="75"/>
      <c r="D6531" s="58"/>
      <c r="E6531" s="58"/>
      <c r="F6531" s="58"/>
      <c r="G6531" s="58"/>
      <c r="H6531" s="60"/>
      <c r="I6531" s="60"/>
      <c r="J6531" s="60"/>
      <c r="K6531" s="60"/>
      <c r="M6531" s="61"/>
      <c r="N6531" s="61"/>
      <c r="O6531" s="62"/>
      <c r="P6531" s="125"/>
      <c r="W6531" s="62"/>
      <c r="X6531" s="62"/>
    </row>
    <row r="6532" spans="1:24" s="57" customFormat="1" x14ac:dyDescent="0.25">
      <c r="A6532" s="75"/>
      <c r="D6532" s="58"/>
      <c r="E6532" s="58"/>
      <c r="F6532" s="58"/>
      <c r="G6532" s="58"/>
      <c r="H6532" s="60"/>
      <c r="I6532" s="60"/>
      <c r="J6532" s="60"/>
      <c r="K6532" s="60"/>
      <c r="M6532" s="61"/>
      <c r="N6532" s="61"/>
      <c r="O6532" s="62"/>
      <c r="P6532" s="125"/>
      <c r="W6532" s="62"/>
      <c r="X6532" s="62"/>
    </row>
    <row r="6533" spans="1:24" s="57" customFormat="1" x14ac:dyDescent="0.25">
      <c r="A6533" s="75"/>
      <c r="D6533" s="58"/>
      <c r="E6533" s="58"/>
      <c r="F6533" s="58"/>
      <c r="G6533" s="58"/>
      <c r="H6533" s="60"/>
      <c r="I6533" s="60"/>
      <c r="J6533" s="60"/>
      <c r="K6533" s="60"/>
      <c r="M6533" s="61"/>
      <c r="N6533" s="61"/>
      <c r="O6533" s="62"/>
      <c r="P6533" s="125"/>
      <c r="W6533" s="62"/>
      <c r="X6533" s="62"/>
    </row>
    <row r="6534" spans="1:24" s="57" customFormat="1" x14ac:dyDescent="0.25">
      <c r="A6534" s="75"/>
      <c r="D6534" s="58"/>
      <c r="E6534" s="58"/>
      <c r="F6534" s="58"/>
      <c r="G6534" s="58"/>
      <c r="H6534" s="60"/>
      <c r="I6534" s="60"/>
      <c r="J6534" s="60"/>
      <c r="K6534" s="60"/>
      <c r="M6534" s="61"/>
      <c r="N6534" s="61"/>
      <c r="O6534" s="62"/>
      <c r="P6534" s="125"/>
      <c r="W6534" s="62"/>
      <c r="X6534" s="62"/>
    </row>
    <row r="6535" spans="1:24" s="57" customFormat="1" x14ac:dyDescent="0.25">
      <c r="A6535" s="75"/>
      <c r="D6535" s="58"/>
      <c r="E6535" s="58"/>
      <c r="F6535" s="58"/>
      <c r="G6535" s="58"/>
      <c r="H6535" s="60"/>
      <c r="I6535" s="60"/>
      <c r="J6535" s="60"/>
      <c r="K6535" s="60"/>
      <c r="M6535" s="61"/>
      <c r="N6535" s="61"/>
      <c r="O6535" s="62"/>
      <c r="P6535" s="125"/>
      <c r="W6535" s="62"/>
      <c r="X6535" s="62"/>
    </row>
    <row r="6536" spans="1:24" s="57" customFormat="1" x14ac:dyDescent="0.25">
      <c r="A6536" s="75"/>
      <c r="D6536" s="58"/>
      <c r="E6536" s="58"/>
      <c r="F6536" s="58"/>
      <c r="G6536" s="58"/>
      <c r="H6536" s="60"/>
      <c r="I6536" s="60"/>
      <c r="J6536" s="60"/>
      <c r="K6536" s="60"/>
      <c r="M6536" s="61"/>
      <c r="N6536" s="61"/>
      <c r="O6536" s="62"/>
      <c r="P6536" s="125"/>
      <c r="W6536" s="62"/>
      <c r="X6536" s="62"/>
    </row>
    <row r="6537" spans="1:24" s="57" customFormat="1" x14ac:dyDescent="0.25">
      <c r="A6537" s="75"/>
      <c r="D6537" s="58"/>
      <c r="E6537" s="58"/>
      <c r="F6537" s="58"/>
      <c r="G6537" s="58"/>
      <c r="H6537" s="60"/>
      <c r="I6537" s="60"/>
      <c r="J6537" s="60"/>
      <c r="K6537" s="60"/>
      <c r="M6537" s="61"/>
      <c r="N6537" s="61"/>
      <c r="O6537" s="62"/>
      <c r="P6537" s="125"/>
      <c r="W6537" s="62"/>
      <c r="X6537" s="62"/>
    </row>
    <row r="6538" spans="1:24" s="57" customFormat="1" x14ac:dyDescent="0.25">
      <c r="A6538" s="75"/>
      <c r="D6538" s="58"/>
      <c r="E6538" s="58"/>
      <c r="F6538" s="58"/>
      <c r="G6538" s="58"/>
      <c r="H6538" s="60"/>
      <c r="I6538" s="60"/>
      <c r="J6538" s="60"/>
      <c r="K6538" s="60"/>
      <c r="M6538" s="61"/>
      <c r="N6538" s="61"/>
      <c r="O6538" s="62"/>
      <c r="P6538" s="125"/>
      <c r="W6538" s="62"/>
      <c r="X6538" s="62"/>
    </row>
    <row r="6539" spans="1:24" s="57" customFormat="1" x14ac:dyDescent="0.25">
      <c r="A6539" s="75"/>
      <c r="D6539" s="58"/>
      <c r="E6539" s="58"/>
      <c r="F6539" s="58"/>
      <c r="G6539" s="58"/>
      <c r="H6539" s="60"/>
      <c r="I6539" s="60"/>
      <c r="J6539" s="60"/>
      <c r="K6539" s="60"/>
      <c r="M6539" s="61"/>
      <c r="N6539" s="61"/>
      <c r="O6539" s="62"/>
      <c r="P6539" s="125"/>
      <c r="W6539" s="62"/>
      <c r="X6539" s="62"/>
    </row>
    <row r="6540" spans="1:24" s="57" customFormat="1" x14ac:dyDescent="0.25">
      <c r="A6540" s="75"/>
      <c r="D6540" s="58"/>
      <c r="E6540" s="58"/>
      <c r="F6540" s="58"/>
      <c r="G6540" s="58"/>
      <c r="H6540" s="60"/>
      <c r="I6540" s="60"/>
      <c r="J6540" s="60"/>
      <c r="K6540" s="60"/>
      <c r="M6540" s="61"/>
      <c r="N6540" s="61"/>
      <c r="O6540" s="62"/>
      <c r="P6540" s="125"/>
      <c r="W6540" s="62"/>
      <c r="X6540" s="62"/>
    </row>
    <row r="6541" spans="1:24" s="57" customFormat="1" x14ac:dyDescent="0.25">
      <c r="A6541" s="75"/>
      <c r="D6541" s="58"/>
      <c r="E6541" s="58"/>
      <c r="F6541" s="58"/>
      <c r="G6541" s="58"/>
      <c r="H6541" s="60"/>
      <c r="I6541" s="60"/>
      <c r="J6541" s="60"/>
      <c r="K6541" s="60"/>
      <c r="M6541" s="61"/>
      <c r="N6541" s="61"/>
      <c r="O6541" s="62"/>
      <c r="P6541" s="125"/>
      <c r="W6541" s="62"/>
      <c r="X6541" s="62"/>
    </row>
    <row r="6542" spans="1:24" s="57" customFormat="1" x14ac:dyDescent="0.25">
      <c r="A6542" s="75"/>
      <c r="D6542" s="58"/>
      <c r="E6542" s="58"/>
      <c r="F6542" s="58"/>
      <c r="G6542" s="58"/>
      <c r="H6542" s="60"/>
      <c r="I6542" s="60"/>
      <c r="J6542" s="60"/>
      <c r="K6542" s="60"/>
      <c r="M6542" s="61"/>
      <c r="N6542" s="61"/>
      <c r="O6542" s="62"/>
      <c r="P6542" s="125"/>
      <c r="W6542" s="62"/>
      <c r="X6542" s="62"/>
    </row>
    <row r="6543" spans="1:24" s="57" customFormat="1" x14ac:dyDescent="0.25">
      <c r="A6543" s="75"/>
      <c r="D6543" s="58"/>
      <c r="E6543" s="58"/>
      <c r="F6543" s="58"/>
      <c r="G6543" s="58"/>
      <c r="H6543" s="60"/>
      <c r="I6543" s="60"/>
      <c r="J6543" s="60"/>
      <c r="K6543" s="60"/>
      <c r="M6543" s="61"/>
      <c r="N6543" s="61"/>
      <c r="O6543" s="62"/>
      <c r="P6543" s="125"/>
      <c r="W6543" s="62"/>
      <c r="X6543" s="62"/>
    </row>
    <row r="6544" spans="1:24" s="57" customFormat="1" x14ac:dyDescent="0.25">
      <c r="A6544" s="75"/>
      <c r="D6544" s="58"/>
      <c r="E6544" s="58"/>
      <c r="F6544" s="58"/>
      <c r="G6544" s="58"/>
      <c r="H6544" s="60"/>
      <c r="I6544" s="60"/>
      <c r="J6544" s="60"/>
      <c r="K6544" s="60"/>
      <c r="M6544" s="61"/>
      <c r="N6544" s="61"/>
      <c r="O6544" s="62"/>
      <c r="P6544" s="125"/>
      <c r="W6544" s="62"/>
      <c r="X6544" s="62"/>
    </row>
    <row r="6545" spans="1:24" s="57" customFormat="1" x14ac:dyDescent="0.25">
      <c r="A6545" s="75"/>
      <c r="D6545" s="58"/>
      <c r="E6545" s="58"/>
      <c r="F6545" s="58"/>
      <c r="G6545" s="58"/>
      <c r="H6545" s="60"/>
      <c r="I6545" s="60"/>
      <c r="J6545" s="60"/>
      <c r="K6545" s="60"/>
      <c r="M6545" s="61"/>
      <c r="N6545" s="61"/>
      <c r="O6545" s="62"/>
      <c r="P6545" s="125"/>
      <c r="W6545" s="62"/>
      <c r="X6545" s="62"/>
    </row>
    <row r="6546" spans="1:24" s="57" customFormat="1" x14ac:dyDescent="0.25">
      <c r="A6546" s="75"/>
      <c r="D6546" s="58"/>
      <c r="E6546" s="58"/>
      <c r="F6546" s="58"/>
      <c r="G6546" s="58"/>
      <c r="H6546" s="60"/>
      <c r="I6546" s="60"/>
      <c r="J6546" s="60"/>
      <c r="K6546" s="60"/>
      <c r="M6546" s="61"/>
      <c r="N6546" s="61"/>
      <c r="O6546" s="62"/>
      <c r="P6546" s="125"/>
      <c r="W6546" s="62"/>
      <c r="X6546" s="62"/>
    </row>
    <row r="6547" spans="1:24" s="57" customFormat="1" x14ac:dyDescent="0.25">
      <c r="A6547" s="75"/>
      <c r="D6547" s="58"/>
      <c r="E6547" s="58"/>
      <c r="F6547" s="58"/>
      <c r="G6547" s="58"/>
      <c r="H6547" s="60"/>
      <c r="I6547" s="60"/>
      <c r="J6547" s="60"/>
      <c r="K6547" s="60"/>
      <c r="M6547" s="61"/>
      <c r="N6547" s="61"/>
      <c r="O6547" s="62"/>
      <c r="P6547" s="125"/>
      <c r="W6547" s="62"/>
      <c r="X6547" s="62"/>
    </row>
    <row r="6548" spans="1:24" s="57" customFormat="1" x14ac:dyDescent="0.25">
      <c r="A6548" s="75"/>
      <c r="D6548" s="58"/>
      <c r="E6548" s="58"/>
      <c r="F6548" s="58"/>
      <c r="G6548" s="58"/>
      <c r="H6548" s="60"/>
      <c r="I6548" s="60"/>
      <c r="J6548" s="60"/>
      <c r="K6548" s="60"/>
      <c r="M6548" s="61"/>
      <c r="N6548" s="61"/>
      <c r="O6548" s="62"/>
      <c r="P6548" s="125"/>
      <c r="W6548" s="62"/>
      <c r="X6548" s="62"/>
    </row>
    <row r="6549" spans="1:24" s="57" customFormat="1" x14ac:dyDescent="0.25">
      <c r="A6549" s="75"/>
      <c r="D6549" s="58"/>
      <c r="E6549" s="58"/>
      <c r="F6549" s="58"/>
      <c r="G6549" s="58"/>
      <c r="H6549" s="60"/>
      <c r="I6549" s="60"/>
      <c r="J6549" s="60"/>
      <c r="K6549" s="60"/>
      <c r="M6549" s="61"/>
      <c r="N6549" s="61"/>
      <c r="O6549" s="62"/>
      <c r="P6549" s="125"/>
      <c r="W6549" s="62"/>
      <c r="X6549" s="62"/>
    </row>
    <row r="6550" spans="1:24" s="57" customFormat="1" x14ac:dyDescent="0.25">
      <c r="A6550" s="75"/>
      <c r="D6550" s="58"/>
      <c r="E6550" s="58"/>
      <c r="F6550" s="58"/>
      <c r="G6550" s="58"/>
      <c r="H6550" s="60"/>
      <c r="I6550" s="60"/>
      <c r="J6550" s="60"/>
      <c r="K6550" s="60"/>
      <c r="M6550" s="61"/>
      <c r="N6550" s="61"/>
      <c r="O6550" s="62"/>
      <c r="P6550" s="125"/>
      <c r="W6550" s="62"/>
      <c r="X6550" s="62"/>
    </row>
    <row r="6551" spans="1:24" s="57" customFormat="1" x14ac:dyDescent="0.25">
      <c r="A6551" s="75"/>
      <c r="D6551" s="58"/>
      <c r="E6551" s="58"/>
      <c r="F6551" s="58"/>
      <c r="G6551" s="58"/>
      <c r="H6551" s="60"/>
      <c r="I6551" s="60"/>
      <c r="J6551" s="60"/>
      <c r="K6551" s="60"/>
      <c r="M6551" s="61"/>
      <c r="N6551" s="61"/>
      <c r="O6551" s="62"/>
      <c r="P6551" s="125"/>
      <c r="W6551" s="62"/>
      <c r="X6551" s="62"/>
    </row>
    <row r="6552" spans="1:24" s="57" customFormat="1" x14ac:dyDescent="0.25">
      <c r="A6552" s="75"/>
      <c r="D6552" s="58"/>
      <c r="E6552" s="58"/>
      <c r="F6552" s="58"/>
      <c r="G6552" s="58"/>
      <c r="H6552" s="60"/>
      <c r="I6552" s="60"/>
      <c r="J6552" s="60"/>
      <c r="K6552" s="60"/>
      <c r="M6552" s="61"/>
      <c r="N6552" s="61"/>
      <c r="O6552" s="62"/>
      <c r="P6552" s="125"/>
      <c r="W6552" s="62"/>
      <c r="X6552" s="62"/>
    </row>
    <row r="6553" spans="1:24" s="57" customFormat="1" x14ac:dyDescent="0.25">
      <c r="A6553" s="75"/>
      <c r="D6553" s="58"/>
      <c r="E6553" s="58"/>
      <c r="F6553" s="58"/>
      <c r="G6553" s="58"/>
      <c r="H6553" s="60"/>
      <c r="I6553" s="60"/>
      <c r="J6553" s="60"/>
      <c r="K6553" s="60"/>
      <c r="M6553" s="61"/>
      <c r="N6553" s="61"/>
      <c r="O6553" s="62"/>
      <c r="P6553" s="125"/>
      <c r="W6553" s="62"/>
      <c r="X6553" s="62"/>
    </row>
    <row r="6554" spans="1:24" s="57" customFormat="1" x14ac:dyDescent="0.25">
      <c r="A6554" s="75"/>
      <c r="D6554" s="58"/>
      <c r="E6554" s="58"/>
      <c r="F6554" s="58"/>
      <c r="G6554" s="58"/>
      <c r="H6554" s="60"/>
      <c r="I6554" s="60"/>
      <c r="J6554" s="60"/>
      <c r="K6554" s="60"/>
      <c r="M6554" s="61"/>
      <c r="N6554" s="61"/>
      <c r="O6554" s="62"/>
      <c r="P6554" s="125"/>
      <c r="W6554" s="62"/>
      <c r="X6554" s="62"/>
    </row>
    <row r="6555" spans="1:24" s="57" customFormat="1" x14ac:dyDescent="0.25">
      <c r="A6555" s="75"/>
      <c r="D6555" s="58"/>
      <c r="E6555" s="58"/>
      <c r="F6555" s="58"/>
      <c r="G6555" s="58"/>
      <c r="H6555" s="60"/>
      <c r="I6555" s="60"/>
      <c r="J6555" s="60"/>
      <c r="K6555" s="60"/>
      <c r="M6555" s="61"/>
      <c r="N6555" s="61"/>
      <c r="O6555" s="62"/>
      <c r="P6555" s="125"/>
      <c r="W6555" s="62"/>
      <c r="X6555" s="62"/>
    </row>
    <row r="6556" spans="1:24" s="57" customFormat="1" x14ac:dyDescent="0.25">
      <c r="A6556" s="75"/>
      <c r="D6556" s="58"/>
      <c r="E6556" s="58"/>
      <c r="F6556" s="58"/>
      <c r="G6556" s="58"/>
      <c r="H6556" s="60"/>
      <c r="I6556" s="60"/>
      <c r="J6556" s="60"/>
      <c r="K6556" s="60"/>
      <c r="M6556" s="61"/>
      <c r="N6556" s="61"/>
      <c r="O6556" s="62"/>
      <c r="P6556" s="125"/>
      <c r="W6556" s="62"/>
      <c r="X6556" s="62"/>
    </row>
    <row r="6557" spans="1:24" s="57" customFormat="1" x14ac:dyDescent="0.25">
      <c r="A6557" s="75"/>
      <c r="D6557" s="58"/>
      <c r="E6557" s="58"/>
      <c r="F6557" s="58"/>
      <c r="G6557" s="58"/>
      <c r="H6557" s="60"/>
      <c r="I6557" s="60"/>
      <c r="J6557" s="60"/>
      <c r="K6557" s="60"/>
      <c r="M6557" s="61"/>
      <c r="N6557" s="61"/>
      <c r="O6557" s="62"/>
      <c r="P6557" s="125"/>
      <c r="W6557" s="62"/>
      <c r="X6557" s="62"/>
    </row>
    <row r="6558" spans="1:24" s="57" customFormat="1" x14ac:dyDescent="0.25">
      <c r="A6558" s="75"/>
      <c r="D6558" s="58"/>
      <c r="E6558" s="58"/>
      <c r="F6558" s="58"/>
      <c r="G6558" s="58"/>
      <c r="H6558" s="60"/>
      <c r="I6558" s="60"/>
      <c r="J6558" s="60"/>
      <c r="K6558" s="60"/>
      <c r="M6558" s="61"/>
      <c r="N6558" s="61"/>
      <c r="O6558" s="62"/>
      <c r="P6558" s="125"/>
      <c r="W6558" s="62"/>
      <c r="X6558" s="62"/>
    </row>
    <row r="6559" spans="1:24" s="57" customFormat="1" x14ac:dyDescent="0.25">
      <c r="A6559" s="75"/>
      <c r="D6559" s="58"/>
      <c r="E6559" s="58"/>
      <c r="F6559" s="58"/>
      <c r="G6559" s="58"/>
      <c r="H6559" s="60"/>
      <c r="I6559" s="60"/>
      <c r="J6559" s="60"/>
      <c r="K6559" s="60"/>
      <c r="M6559" s="61"/>
      <c r="N6559" s="61"/>
      <c r="O6559" s="62"/>
      <c r="P6559" s="125"/>
      <c r="W6559" s="62"/>
      <c r="X6559" s="62"/>
    </row>
    <row r="6560" spans="1:24" s="57" customFormat="1" x14ac:dyDescent="0.25">
      <c r="A6560" s="75"/>
      <c r="D6560" s="58"/>
      <c r="E6560" s="58"/>
      <c r="F6560" s="58"/>
      <c r="G6560" s="58"/>
      <c r="H6560" s="60"/>
      <c r="I6560" s="60"/>
      <c r="J6560" s="60"/>
      <c r="K6560" s="60"/>
      <c r="M6560" s="61"/>
      <c r="N6560" s="61"/>
      <c r="O6560" s="62"/>
      <c r="P6560" s="125"/>
      <c r="W6560" s="62"/>
      <c r="X6560" s="62"/>
    </row>
    <row r="6561" spans="1:24" s="57" customFormat="1" x14ac:dyDescent="0.25">
      <c r="A6561" s="75"/>
      <c r="D6561" s="58"/>
      <c r="E6561" s="58"/>
      <c r="F6561" s="58"/>
      <c r="G6561" s="58"/>
      <c r="H6561" s="60"/>
      <c r="I6561" s="60"/>
      <c r="J6561" s="60"/>
      <c r="K6561" s="60"/>
      <c r="M6561" s="61"/>
      <c r="N6561" s="61"/>
      <c r="O6561" s="62"/>
      <c r="P6561" s="125"/>
      <c r="W6561" s="62"/>
      <c r="X6561" s="62"/>
    </row>
    <row r="6562" spans="1:24" s="57" customFormat="1" x14ac:dyDescent="0.25">
      <c r="A6562" s="75"/>
      <c r="D6562" s="58"/>
      <c r="E6562" s="58"/>
      <c r="F6562" s="58"/>
      <c r="G6562" s="58"/>
      <c r="H6562" s="60"/>
      <c r="I6562" s="60"/>
      <c r="J6562" s="60"/>
      <c r="K6562" s="60"/>
      <c r="M6562" s="61"/>
      <c r="N6562" s="61"/>
      <c r="O6562" s="62"/>
      <c r="P6562" s="125"/>
      <c r="W6562" s="62"/>
      <c r="X6562" s="62"/>
    </row>
    <row r="6563" spans="1:24" s="57" customFormat="1" x14ac:dyDescent="0.25">
      <c r="A6563" s="75"/>
      <c r="D6563" s="58"/>
      <c r="E6563" s="58"/>
      <c r="F6563" s="58"/>
      <c r="G6563" s="58"/>
      <c r="H6563" s="60"/>
      <c r="I6563" s="60"/>
      <c r="J6563" s="60"/>
      <c r="K6563" s="60"/>
      <c r="M6563" s="61"/>
      <c r="N6563" s="61"/>
      <c r="O6563" s="62"/>
      <c r="P6563" s="125"/>
      <c r="W6563" s="62"/>
      <c r="X6563" s="62"/>
    </row>
    <row r="6564" spans="1:24" s="57" customFormat="1" x14ac:dyDescent="0.25">
      <c r="A6564" s="75"/>
      <c r="D6564" s="58"/>
      <c r="E6564" s="58"/>
      <c r="F6564" s="58"/>
      <c r="G6564" s="58"/>
      <c r="H6564" s="60"/>
      <c r="I6564" s="60"/>
      <c r="J6564" s="60"/>
      <c r="K6564" s="60"/>
      <c r="M6564" s="61"/>
      <c r="N6564" s="61"/>
      <c r="O6564" s="62"/>
      <c r="P6564" s="125"/>
      <c r="W6564" s="62"/>
      <c r="X6564" s="62"/>
    </row>
    <row r="6565" spans="1:24" s="57" customFormat="1" x14ac:dyDescent="0.25">
      <c r="A6565" s="75"/>
      <c r="D6565" s="58"/>
      <c r="E6565" s="58"/>
      <c r="F6565" s="58"/>
      <c r="G6565" s="58"/>
      <c r="H6565" s="60"/>
      <c r="I6565" s="60"/>
      <c r="J6565" s="60"/>
      <c r="K6565" s="60"/>
      <c r="M6565" s="61"/>
      <c r="N6565" s="61"/>
      <c r="O6565" s="62"/>
      <c r="P6565" s="125"/>
      <c r="W6565" s="62"/>
      <c r="X6565" s="62"/>
    </row>
    <row r="6566" spans="1:24" s="57" customFormat="1" x14ac:dyDescent="0.25">
      <c r="A6566" s="75"/>
      <c r="D6566" s="58"/>
      <c r="E6566" s="58"/>
      <c r="F6566" s="58"/>
      <c r="G6566" s="58"/>
      <c r="H6566" s="60"/>
      <c r="I6566" s="60"/>
      <c r="J6566" s="60"/>
      <c r="K6566" s="60"/>
      <c r="M6566" s="61"/>
      <c r="N6566" s="61"/>
      <c r="O6566" s="62"/>
      <c r="P6566" s="125"/>
      <c r="W6566" s="62"/>
      <c r="X6566" s="62"/>
    </row>
    <row r="6567" spans="1:24" s="57" customFormat="1" x14ac:dyDescent="0.25">
      <c r="A6567" s="75"/>
      <c r="D6567" s="58"/>
      <c r="E6567" s="58"/>
      <c r="F6567" s="58"/>
      <c r="G6567" s="58"/>
      <c r="H6567" s="60"/>
      <c r="I6567" s="60"/>
      <c r="J6567" s="60"/>
      <c r="K6567" s="60"/>
      <c r="M6567" s="61"/>
      <c r="N6567" s="61"/>
      <c r="O6567" s="62"/>
      <c r="P6567" s="125"/>
      <c r="W6567" s="62"/>
      <c r="X6567" s="62"/>
    </row>
    <row r="6568" spans="1:24" s="57" customFormat="1" x14ac:dyDescent="0.25">
      <c r="A6568" s="75"/>
      <c r="D6568" s="58"/>
      <c r="E6568" s="58"/>
      <c r="F6568" s="58"/>
      <c r="G6568" s="58"/>
      <c r="H6568" s="60"/>
      <c r="I6568" s="60"/>
      <c r="J6568" s="60"/>
      <c r="K6568" s="60"/>
      <c r="M6568" s="61"/>
      <c r="N6568" s="61"/>
      <c r="O6568" s="62"/>
      <c r="P6568" s="125"/>
      <c r="W6568" s="62"/>
      <c r="X6568" s="62"/>
    </row>
    <row r="6569" spans="1:24" s="57" customFormat="1" x14ac:dyDescent="0.25">
      <c r="A6569" s="75"/>
      <c r="D6569" s="58"/>
      <c r="E6569" s="58"/>
      <c r="F6569" s="58"/>
      <c r="G6569" s="58"/>
      <c r="H6569" s="60"/>
      <c r="I6569" s="60"/>
      <c r="J6569" s="60"/>
      <c r="K6569" s="60"/>
      <c r="M6569" s="61"/>
      <c r="N6569" s="61"/>
      <c r="O6569" s="62"/>
      <c r="P6569" s="125"/>
      <c r="W6569" s="62"/>
      <c r="X6569" s="62"/>
    </row>
    <row r="6570" spans="1:24" s="57" customFormat="1" x14ac:dyDescent="0.25">
      <c r="A6570" s="75"/>
      <c r="D6570" s="58"/>
      <c r="E6570" s="58"/>
      <c r="F6570" s="58"/>
      <c r="G6570" s="58"/>
      <c r="H6570" s="60"/>
      <c r="I6570" s="60"/>
      <c r="J6570" s="60"/>
      <c r="K6570" s="60"/>
      <c r="M6570" s="61"/>
      <c r="N6570" s="61"/>
      <c r="O6570" s="62"/>
      <c r="P6570" s="125"/>
      <c r="W6570" s="62"/>
      <c r="X6570" s="62"/>
    </row>
    <row r="6571" spans="1:24" s="57" customFormat="1" x14ac:dyDescent="0.25">
      <c r="A6571" s="75"/>
      <c r="D6571" s="58"/>
      <c r="E6571" s="58"/>
      <c r="F6571" s="58"/>
      <c r="G6571" s="58"/>
      <c r="H6571" s="60"/>
      <c r="I6571" s="60"/>
      <c r="J6571" s="60"/>
      <c r="K6571" s="60"/>
      <c r="M6571" s="61"/>
      <c r="N6571" s="61"/>
      <c r="O6571" s="62"/>
      <c r="P6571" s="125"/>
      <c r="W6571" s="62"/>
      <c r="X6571" s="62"/>
    </row>
    <row r="6572" spans="1:24" s="57" customFormat="1" x14ac:dyDescent="0.25">
      <c r="A6572" s="75"/>
      <c r="D6572" s="58"/>
      <c r="E6572" s="58"/>
      <c r="F6572" s="58"/>
      <c r="G6572" s="58"/>
      <c r="H6572" s="60"/>
      <c r="I6572" s="60"/>
      <c r="J6572" s="60"/>
      <c r="K6572" s="60"/>
      <c r="M6572" s="61"/>
      <c r="N6572" s="61"/>
      <c r="O6572" s="62"/>
      <c r="P6572" s="125"/>
      <c r="W6572" s="62"/>
      <c r="X6572" s="62"/>
    </row>
    <row r="6573" spans="1:24" s="57" customFormat="1" x14ac:dyDescent="0.25">
      <c r="A6573" s="75"/>
      <c r="D6573" s="58"/>
      <c r="E6573" s="58"/>
      <c r="F6573" s="58"/>
      <c r="G6573" s="58"/>
      <c r="H6573" s="60"/>
      <c r="I6573" s="60"/>
      <c r="J6573" s="60"/>
      <c r="K6573" s="60"/>
      <c r="M6573" s="61"/>
      <c r="N6573" s="61"/>
      <c r="O6573" s="62"/>
      <c r="P6573" s="125"/>
      <c r="W6573" s="62"/>
      <c r="X6573" s="62"/>
    </row>
    <row r="6574" spans="1:24" s="57" customFormat="1" x14ac:dyDescent="0.25">
      <c r="A6574" s="75"/>
      <c r="D6574" s="58"/>
      <c r="E6574" s="58"/>
      <c r="F6574" s="58"/>
      <c r="G6574" s="58"/>
      <c r="H6574" s="60"/>
      <c r="I6574" s="60"/>
      <c r="J6574" s="60"/>
      <c r="K6574" s="60"/>
      <c r="M6574" s="61"/>
      <c r="N6574" s="61"/>
      <c r="O6574" s="62"/>
      <c r="P6574" s="125"/>
      <c r="W6574" s="62"/>
      <c r="X6574" s="62"/>
    </row>
    <row r="6575" spans="1:24" s="57" customFormat="1" x14ac:dyDescent="0.25">
      <c r="A6575" s="75"/>
      <c r="D6575" s="58"/>
      <c r="E6575" s="58"/>
      <c r="F6575" s="58"/>
      <c r="G6575" s="58"/>
      <c r="H6575" s="60"/>
      <c r="I6575" s="60"/>
      <c r="J6575" s="60"/>
      <c r="K6575" s="60"/>
      <c r="M6575" s="61"/>
      <c r="N6575" s="61"/>
      <c r="O6575" s="62"/>
      <c r="P6575" s="125"/>
      <c r="W6575" s="62"/>
      <c r="X6575" s="62"/>
    </row>
    <row r="6576" spans="1:24" s="57" customFormat="1" x14ac:dyDescent="0.25">
      <c r="A6576" s="75"/>
      <c r="D6576" s="58"/>
      <c r="E6576" s="58"/>
      <c r="F6576" s="58"/>
      <c r="G6576" s="58"/>
      <c r="H6576" s="60"/>
      <c r="I6576" s="60"/>
      <c r="J6576" s="60"/>
      <c r="K6576" s="60"/>
      <c r="M6576" s="61"/>
      <c r="N6576" s="61"/>
      <c r="O6576" s="62"/>
      <c r="P6576" s="125"/>
      <c r="W6576" s="62"/>
      <c r="X6576" s="62"/>
    </row>
    <row r="6577" spans="1:24" s="57" customFormat="1" x14ac:dyDescent="0.25">
      <c r="A6577" s="75"/>
      <c r="D6577" s="58"/>
      <c r="E6577" s="58"/>
      <c r="F6577" s="58"/>
      <c r="G6577" s="58"/>
      <c r="H6577" s="60"/>
      <c r="I6577" s="60"/>
      <c r="J6577" s="60"/>
      <c r="K6577" s="60"/>
      <c r="M6577" s="61"/>
      <c r="N6577" s="61"/>
      <c r="O6577" s="62"/>
      <c r="P6577" s="125"/>
      <c r="W6577" s="62"/>
      <c r="X6577" s="62"/>
    </row>
    <row r="6578" spans="1:24" s="57" customFormat="1" x14ac:dyDescent="0.25">
      <c r="A6578" s="75"/>
      <c r="D6578" s="58"/>
      <c r="E6578" s="58"/>
      <c r="F6578" s="58"/>
      <c r="G6578" s="58"/>
      <c r="H6578" s="60"/>
      <c r="I6578" s="60"/>
      <c r="J6578" s="60"/>
      <c r="K6578" s="60"/>
      <c r="M6578" s="61"/>
      <c r="N6578" s="61"/>
      <c r="O6578" s="62"/>
      <c r="P6578" s="125"/>
      <c r="W6578" s="62"/>
      <c r="X6578" s="62"/>
    </row>
    <row r="6579" spans="1:24" s="57" customFormat="1" x14ac:dyDescent="0.25">
      <c r="A6579" s="75"/>
      <c r="D6579" s="58"/>
      <c r="E6579" s="58"/>
      <c r="F6579" s="58"/>
      <c r="G6579" s="58"/>
      <c r="H6579" s="60"/>
      <c r="I6579" s="60"/>
      <c r="J6579" s="60"/>
      <c r="K6579" s="60"/>
      <c r="M6579" s="61"/>
      <c r="N6579" s="61"/>
      <c r="O6579" s="62"/>
      <c r="P6579" s="125"/>
      <c r="W6579" s="62"/>
      <c r="X6579" s="62"/>
    </row>
    <row r="6580" spans="1:24" s="57" customFormat="1" x14ac:dyDescent="0.25">
      <c r="A6580" s="75"/>
      <c r="D6580" s="58"/>
      <c r="E6580" s="58"/>
      <c r="F6580" s="58"/>
      <c r="G6580" s="58"/>
      <c r="H6580" s="60"/>
      <c r="I6580" s="60"/>
      <c r="J6580" s="60"/>
      <c r="K6580" s="60"/>
      <c r="M6580" s="61"/>
      <c r="N6580" s="61"/>
      <c r="O6580" s="62"/>
      <c r="P6580" s="125"/>
      <c r="W6580" s="62"/>
      <c r="X6580" s="62"/>
    </row>
    <row r="6581" spans="1:24" s="57" customFormat="1" x14ac:dyDescent="0.25">
      <c r="A6581" s="75"/>
      <c r="D6581" s="58"/>
      <c r="E6581" s="58"/>
      <c r="F6581" s="58"/>
      <c r="G6581" s="58"/>
      <c r="H6581" s="60"/>
      <c r="I6581" s="60"/>
      <c r="J6581" s="60"/>
      <c r="K6581" s="60"/>
      <c r="M6581" s="61"/>
      <c r="N6581" s="61"/>
      <c r="O6581" s="62"/>
      <c r="P6581" s="125"/>
      <c r="W6581" s="62"/>
      <c r="X6581" s="62"/>
    </row>
    <row r="6582" spans="1:24" s="57" customFormat="1" x14ac:dyDescent="0.25">
      <c r="A6582" s="75"/>
      <c r="D6582" s="58"/>
      <c r="E6582" s="58"/>
      <c r="F6582" s="58"/>
      <c r="G6582" s="58"/>
      <c r="H6582" s="60"/>
      <c r="I6582" s="60"/>
      <c r="J6582" s="60"/>
      <c r="K6582" s="60"/>
      <c r="M6582" s="61"/>
      <c r="N6582" s="61"/>
      <c r="O6582" s="62"/>
      <c r="P6582" s="125"/>
      <c r="W6582" s="62"/>
      <c r="X6582" s="62"/>
    </row>
    <row r="6583" spans="1:24" s="57" customFormat="1" x14ac:dyDescent="0.25">
      <c r="A6583" s="75"/>
      <c r="D6583" s="58"/>
      <c r="E6583" s="58"/>
      <c r="F6583" s="58"/>
      <c r="G6583" s="58"/>
      <c r="H6583" s="60"/>
      <c r="I6583" s="60"/>
      <c r="J6583" s="60"/>
      <c r="K6583" s="60"/>
      <c r="M6583" s="61"/>
      <c r="N6583" s="61"/>
      <c r="O6583" s="62"/>
      <c r="P6583" s="125"/>
      <c r="W6583" s="62"/>
      <c r="X6583" s="62"/>
    </row>
    <row r="6584" spans="1:24" s="57" customFormat="1" x14ac:dyDescent="0.25">
      <c r="A6584" s="75"/>
      <c r="D6584" s="58"/>
      <c r="E6584" s="58"/>
      <c r="F6584" s="58"/>
      <c r="G6584" s="58"/>
      <c r="H6584" s="60"/>
      <c r="I6584" s="60"/>
      <c r="J6584" s="60"/>
      <c r="K6584" s="60"/>
      <c r="M6584" s="61"/>
      <c r="N6584" s="61"/>
      <c r="O6584" s="62"/>
      <c r="P6584" s="125"/>
      <c r="W6584" s="62"/>
      <c r="X6584" s="62"/>
    </row>
    <row r="6585" spans="1:24" s="57" customFormat="1" x14ac:dyDescent="0.25">
      <c r="A6585" s="75"/>
      <c r="D6585" s="58"/>
      <c r="E6585" s="58"/>
      <c r="F6585" s="58"/>
      <c r="G6585" s="58"/>
      <c r="H6585" s="60"/>
      <c r="I6585" s="60"/>
      <c r="J6585" s="60"/>
      <c r="K6585" s="60"/>
      <c r="M6585" s="61"/>
      <c r="N6585" s="61"/>
      <c r="O6585" s="62"/>
      <c r="P6585" s="125"/>
      <c r="W6585" s="62"/>
      <c r="X6585" s="62"/>
    </row>
    <row r="6586" spans="1:24" s="57" customFormat="1" x14ac:dyDescent="0.25">
      <c r="A6586" s="75"/>
      <c r="D6586" s="58"/>
      <c r="E6586" s="58"/>
      <c r="F6586" s="58"/>
      <c r="G6586" s="58"/>
      <c r="H6586" s="60"/>
      <c r="I6586" s="60"/>
      <c r="J6586" s="60"/>
      <c r="K6586" s="60"/>
      <c r="M6586" s="61"/>
      <c r="N6586" s="61"/>
      <c r="O6586" s="62"/>
      <c r="P6586" s="125"/>
      <c r="W6586" s="62"/>
      <c r="X6586" s="62"/>
    </row>
    <row r="6587" spans="1:24" s="57" customFormat="1" x14ac:dyDescent="0.25">
      <c r="A6587" s="75"/>
      <c r="D6587" s="58"/>
      <c r="E6587" s="58"/>
      <c r="F6587" s="58"/>
      <c r="G6587" s="58"/>
      <c r="H6587" s="60"/>
      <c r="I6587" s="60"/>
      <c r="J6587" s="60"/>
      <c r="K6587" s="60"/>
      <c r="M6587" s="61"/>
      <c r="N6587" s="61"/>
      <c r="O6587" s="62"/>
      <c r="P6587" s="125"/>
      <c r="W6587" s="62"/>
      <c r="X6587" s="62"/>
    </row>
    <row r="6588" spans="1:24" s="57" customFormat="1" x14ac:dyDescent="0.25">
      <c r="A6588" s="75"/>
      <c r="D6588" s="58"/>
      <c r="E6588" s="58"/>
      <c r="F6588" s="58"/>
      <c r="G6588" s="58"/>
      <c r="H6588" s="60"/>
      <c r="I6588" s="60"/>
      <c r="J6588" s="60"/>
      <c r="K6588" s="60"/>
      <c r="M6588" s="61"/>
      <c r="N6588" s="61"/>
      <c r="O6588" s="62"/>
      <c r="P6588" s="125"/>
      <c r="W6588" s="62"/>
      <c r="X6588" s="62"/>
    </row>
    <row r="6589" spans="1:24" s="57" customFormat="1" x14ac:dyDescent="0.25">
      <c r="A6589" s="75"/>
      <c r="D6589" s="58"/>
      <c r="E6589" s="58"/>
      <c r="F6589" s="58"/>
      <c r="G6589" s="58"/>
      <c r="H6589" s="60"/>
      <c r="I6589" s="60"/>
      <c r="J6589" s="60"/>
      <c r="K6589" s="60"/>
      <c r="M6589" s="61"/>
      <c r="N6589" s="61"/>
      <c r="O6589" s="62"/>
      <c r="P6589" s="125"/>
      <c r="W6589" s="62"/>
      <c r="X6589" s="62"/>
    </row>
    <row r="6590" spans="1:24" s="57" customFormat="1" x14ac:dyDescent="0.25">
      <c r="A6590" s="75"/>
      <c r="D6590" s="58"/>
      <c r="E6590" s="58"/>
      <c r="F6590" s="58"/>
      <c r="G6590" s="58"/>
      <c r="H6590" s="60"/>
      <c r="I6590" s="60"/>
      <c r="J6590" s="60"/>
      <c r="K6590" s="60"/>
      <c r="M6590" s="61"/>
      <c r="N6590" s="61"/>
      <c r="O6590" s="62"/>
      <c r="P6590" s="125"/>
      <c r="W6590" s="62"/>
      <c r="X6590" s="62"/>
    </row>
    <row r="6591" spans="1:24" s="57" customFormat="1" x14ac:dyDescent="0.25">
      <c r="A6591" s="75"/>
      <c r="D6591" s="58"/>
      <c r="E6591" s="58"/>
      <c r="F6591" s="58"/>
      <c r="G6591" s="58"/>
      <c r="H6591" s="60"/>
      <c r="I6591" s="60"/>
      <c r="J6591" s="60"/>
      <c r="K6591" s="60"/>
      <c r="M6591" s="61"/>
      <c r="N6591" s="61"/>
      <c r="O6591" s="62"/>
      <c r="P6591" s="125"/>
      <c r="W6591" s="62"/>
      <c r="X6591" s="62"/>
    </row>
    <row r="6592" spans="1:24" s="57" customFormat="1" x14ac:dyDescent="0.25">
      <c r="A6592" s="75"/>
      <c r="D6592" s="58"/>
      <c r="E6592" s="58"/>
      <c r="F6592" s="58"/>
      <c r="G6592" s="58"/>
      <c r="H6592" s="60"/>
      <c r="I6592" s="60"/>
      <c r="J6592" s="60"/>
      <c r="K6592" s="60"/>
      <c r="M6592" s="61"/>
      <c r="N6592" s="61"/>
      <c r="O6592" s="62"/>
      <c r="P6592" s="125"/>
      <c r="W6592" s="62"/>
      <c r="X6592" s="62"/>
    </row>
    <row r="6593" spans="1:24" s="57" customFormat="1" x14ac:dyDescent="0.25">
      <c r="A6593" s="75"/>
      <c r="D6593" s="58"/>
      <c r="E6593" s="58"/>
      <c r="F6593" s="58"/>
      <c r="G6593" s="58"/>
      <c r="H6593" s="60"/>
      <c r="I6593" s="60"/>
      <c r="J6593" s="60"/>
      <c r="K6593" s="60"/>
      <c r="M6593" s="61"/>
      <c r="N6593" s="61"/>
      <c r="O6593" s="62"/>
      <c r="P6593" s="125"/>
      <c r="W6593" s="62"/>
      <c r="X6593" s="62"/>
    </row>
    <row r="6594" spans="1:24" s="57" customFormat="1" x14ac:dyDescent="0.25">
      <c r="A6594" s="75"/>
      <c r="D6594" s="58"/>
      <c r="E6594" s="58"/>
      <c r="F6594" s="58"/>
      <c r="G6594" s="58"/>
      <c r="H6594" s="60"/>
      <c r="I6594" s="60"/>
      <c r="J6594" s="60"/>
      <c r="K6594" s="60"/>
      <c r="M6594" s="61"/>
      <c r="N6594" s="61"/>
      <c r="O6594" s="62"/>
      <c r="P6594" s="125"/>
      <c r="W6594" s="62"/>
      <c r="X6594" s="62"/>
    </row>
    <row r="6595" spans="1:24" s="57" customFormat="1" x14ac:dyDescent="0.25">
      <c r="A6595" s="75"/>
      <c r="D6595" s="58"/>
      <c r="E6595" s="58"/>
      <c r="F6595" s="58"/>
      <c r="G6595" s="58"/>
      <c r="H6595" s="60"/>
      <c r="I6595" s="60"/>
      <c r="J6595" s="60"/>
      <c r="K6595" s="60"/>
      <c r="M6595" s="61"/>
      <c r="N6595" s="61"/>
      <c r="O6595" s="62"/>
      <c r="P6595" s="125"/>
      <c r="W6595" s="62"/>
      <c r="X6595" s="62"/>
    </row>
    <row r="6596" spans="1:24" s="57" customFormat="1" x14ac:dyDescent="0.25">
      <c r="A6596" s="75"/>
      <c r="D6596" s="58"/>
      <c r="E6596" s="58"/>
      <c r="F6596" s="58"/>
      <c r="G6596" s="58"/>
      <c r="H6596" s="60"/>
      <c r="I6596" s="60"/>
      <c r="J6596" s="60"/>
      <c r="K6596" s="60"/>
      <c r="M6596" s="61"/>
      <c r="N6596" s="61"/>
      <c r="O6596" s="62"/>
      <c r="P6596" s="125"/>
      <c r="W6596" s="62"/>
      <c r="X6596" s="62"/>
    </row>
    <row r="6597" spans="1:24" s="57" customFormat="1" x14ac:dyDescent="0.25">
      <c r="A6597" s="75"/>
      <c r="D6597" s="58"/>
      <c r="E6597" s="58"/>
      <c r="F6597" s="58"/>
      <c r="G6597" s="58"/>
      <c r="H6597" s="60"/>
      <c r="I6597" s="60"/>
      <c r="J6597" s="60"/>
      <c r="K6597" s="60"/>
      <c r="M6597" s="61"/>
      <c r="N6597" s="61"/>
      <c r="O6597" s="62"/>
      <c r="P6597" s="125"/>
      <c r="W6597" s="62"/>
      <c r="X6597" s="62"/>
    </row>
    <row r="6598" spans="1:24" s="57" customFormat="1" x14ac:dyDescent="0.25">
      <c r="A6598" s="75"/>
      <c r="D6598" s="58"/>
      <c r="E6598" s="58"/>
      <c r="F6598" s="58"/>
      <c r="G6598" s="58"/>
      <c r="H6598" s="60"/>
      <c r="I6598" s="60"/>
      <c r="J6598" s="60"/>
      <c r="K6598" s="60"/>
      <c r="M6598" s="61"/>
      <c r="N6598" s="61"/>
      <c r="O6598" s="62"/>
      <c r="P6598" s="125"/>
      <c r="W6598" s="62"/>
      <c r="X6598" s="62"/>
    </row>
    <row r="6599" spans="1:24" s="57" customFormat="1" x14ac:dyDescent="0.25">
      <c r="A6599" s="75"/>
      <c r="D6599" s="58"/>
      <c r="E6599" s="58"/>
      <c r="F6599" s="58"/>
      <c r="G6599" s="58"/>
      <c r="H6599" s="60"/>
      <c r="I6599" s="60"/>
      <c r="J6599" s="60"/>
      <c r="K6599" s="60"/>
      <c r="M6599" s="61"/>
      <c r="N6599" s="61"/>
      <c r="O6599" s="62"/>
      <c r="P6599" s="125"/>
      <c r="W6599" s="62"/>
      <c r="X6599" s="62"/>
    </row>
    <row r="6600" spans="1:24" s="57" customFormat="1" x14ac:dyDescent="0.25">
      <c r="A6600" s="75"/>
      <c r="D6600" s="58"/>
      <c r="E6600" s="58"/>
      <c r="F6600" s="58"/>
      <c r="G6600" s="58"/>
      <c r="H6600" s="60"/>
      <c r="I6600" s="60"/>
      <c r="J6600" s="60"/>
      <c r="K6600" s="60"/>
      <c r="M6600" s="61"/>
      <c r="N6600" s="61"/>
      <c r="O6600" s="62"/>
      <c r="P6600" s="125"/>
      <c r="W6600" s="62"/>
      <c r="X6600" s="62"/>
    </row>
    <row r="6601" spans="1:24" s="57" customFormat="1" x14ac:dyDescent="0.25">
      <c r="A6601" s="75"/>
      <c r="D6601" s="58"/>
      <c r="E6601" s="58"/>
      <c r="F6601" s="58"/>
      <c r="G6601" s="58"/>
      <c r="H6601" s="60"/>
      <c r="I6601" s="60"/>
      <c r="J6601" s="60"/>
      <c r="K6601" s="60"/>
      <c r="M6601" s="61"/>
      <c r="N6601" s="61"/>
      <c r="O6601" s="62"/>
      <c r="P6601" s="125"/>
      <c r="W6601" s="62"/>
      <c r="X6601" s="62"/>
    </row>
    <row r="6602" spans="1:24" s="57" customFormat="1" x14ac:dyDescent="0.25">
      <c r="A6602" s="75"/>
      <c r="D6602" s="58"/>
      <c r="E6602" s="58"/>
      <c r="F6602" s="58"/>
      <c r="G6602" s="58"/>
      <c r="H6602" s="60"/>
      <c r="I6602" s="60"/>
      <c r="J6602" s="60"/>
      <c r="K6602" s="60"/>
      <c r="M6602" s="61"/>
      <c r="N6602" s="61"/>
      <c r="O6602" s="62"/>
      <c r="P6602" s="125"/>
      <c r="W6602" s="62"/>
      <c r="X6602" s="62"/>
    </row>
    <row r="6603" spans="1:24" s="57" customFormat="1" x14ac:dyDescent="0.25">
      <c r="A6603" s="75"/>
      <c r="D6603" s="58"/>
      <c r="E6603" s="58"/>
      <c r="F6603" s="58"/>
      <c r="G6603" s="58"/>
      <c r="H6603" s="60"/>
      <c r="I6603" s="60"/>
      <c r="J6603" s="60"/>
      <c r="K6603" s="60"/>
      <c r="M6603" s="61"/>
      <c r="N6603" s="61"/>
      <c r="O6603" s="62"/>
      <c r="P6603" s="125"/>
      <c r="W6603" s="62"/>
      <c r="X6603" s="62"/>
    </row>
    <row r="6604" spans="1:24" s="57" customFormat="1" x14ac:dyDescent="0.25">
      <c r="A6604" s="75"/>
      <c r="D6604" s="58"/>
      <c r="E6604" s="58"/>
      <c r="F6604" s="58"/>
      <c r="G6604" s="58"/>
      <c r="H6604" s="60"/>
      <c r="I6604" s="60"/>
      <c r="J6604" s="60"/>
      <c r="K6604" s="60"/>
      <c r="M6604" s="61"/>
      <c r="N6604" s="61"/>
      <c r="O6604" s="62"/>
      <c r="P6604" s="125"/>
      <c r="W6604" s="62"/>
      <c r="X6604" s="62"/>
    </row>
    <row r="6605" spans="1:24" s="57" customFormat="1" x14ac:dyDescent="0.25">
      <c r="A6605" s="75"/>
      <c r="D6605" s="58"/>
      <c r="E6605" s="58"/>
      <c r="F6605" s="58"/>
      <c r="G6605" s="58"/>
      <c r="H6605" s="60"/>
      <c r="I6605" s="60"/>
      <c r="J6605" s="60"/>
      <c r="K6605" s="60"/>
      <c r="M6605" s="61"/>
      <c r="N6605" s="61"/>
      <c r="O6605" s="62"/>
      <c r="P6605" s="125"/>
      <c r="W6605" s="62"/>
      <c r="X6605" s="62"/>
    </row>
    <row r="6606" spans="1:24" s="57" customFormat="1" x14ac:dyDescent="0.25">
      <c r="A6606" s="75"/>
      <c r="D6606" s="58"/>
      <c r="E6606" s="58"/>
      <c r="F6606" s="58"/>
      <c r="G6606" s="58"/>
      <c r="H6606" s="60"/>
      <c r="I6606" s="60"/>
      <c r="J6606" s="60"/>
      <c r="K6606" s="60"/>
      <c r="M6606" s="61"/>
      <c r="N6606" s="61"/>
      <c r="O6606" s="62"/>
      <c r="P6606" s="125"/>
      <c r="W6606" s="62"/>
      <c r="X6606" s="62"/>
    </row>
    <row r="6607" spans="1:24" s="57" customFormat="1" x14ac:dyDescent="0.25">
      <c r="A6607" s="75"/>
      <c r="D6607" s="58"/>
      <c r="E6607" s="58"/>
      <c r="F6607" s="58"/>
      <c r="G6607" s="58"/>
      <c r="H6607" s="60"/>
      <c r="I6607" s="60"/>
      <c r="J6607" s="60"/>
      <c r="K6607" s="60"/>
      <c r="M6607" s="61"/>
      <c r="N6607" s="61"/>
      <c r="O6607" s="62"/>
      <c r="P6607" s="125"/>
      <c r="W6607" s="62"/>
      <c r="X6607" s="62"/>
    </row>
    <row r="6608" spans="1:24" s="57" customFormat="1" x14ac:dyDescent="0.25">
      <c r="A6608" s="75"/>
      <c r="D6608" s="58"/>
      <c r="E6608" s="58"/>
      <c r="F6608" s="58"/>
      <c r="G6608" s="58"/>
      <c r="H6608" s="60"/>
      <c r="I6608" s="60"/>
      <c r="J6608" s="60"/>
      <c r="K6608" s="60"/>
      <c r="M6608" s="61"/>
      <c r="N6608" s="61"/>
      <c r="O6608" s="62"/>
      <c r="P6608" s="125"/>
      <c r="W6608" s="62"/>
      <c r="X6608" s="62"/>
    </row>
    <row r="6609" spans="1:24" s="57" customFormat="1" x14ac:dyDescent="0.25">
      <c r="A6609" s="75"/>
      <c r="D6609" s="58"/>
      <c r="E6609" s="58"/>
      <c r="F6609" s="58"/>
      <c r="G6609" s="58"/>
      <c r="H6609" s="60"/>
      <c r="I6609" s="60"/>
      <c r="J6609" s="60"/>
      <c r="K6609" s="60"/>
      <c r="M6609" s="61"/>
      <c r="N6609" s="61"/>
      <c r="O6609" s="62"/>
      <c r="P6609" s="125"/>
      <c r="W6609" s="62"/>
      <c r="X6609" s="62"/>
    </row>
    <row r="6610" spans="1:24" s="57" customFormat="1" x14ac:dyDescent="0.25">
      <c r="A6610" s="75"/>
      <c r="D6610" s="58"/>
      <c r="E6610" s="58"/>
      <c r="F6610" s="58"/>
      <c r="G6610" s="58"/>
      <c r="H6610" s="60"/>
      <c r="I6610" s="60"/>
      <c r="J6610" s="60"/>
      <c r="K6610" s="60"/>
      <c r="M6610" s="61"/>
      <c r="N6610" s="61"/>
      <c r="O6610" s="62"/>
      <c r="P6610" s="125"/>
      <c r="W6610" s="62"/>
      <c r="X6610" s="62"/>
    </row>
    <row r="6611" spans="1:24" s="57" customFormat="1" x14ac:dyDescent="0.25">
      <c r="A6611" s="75"/>
      <c r="D6611" s="58"/>
      <c r="E6611" s="58"/>
      <c r="F6611" s="58"/>
      <c r="G6611" s="58"/>
      <c r="H6611" s="60"/>
      <c r="I6611" s="60"/>
      <c r="J6611" s="60"/>
      <c r="K6611" s="60"/>
      <c r="M6611" s="61"/>
      <c r="N6611" s="61"/>
      <c r="O6611" s="62"/>
      <c r="P6611" s="125"/>
      <c r="W6611" s="62"/>
      <c r="X6611" s="62"/>
    </row>
    <row r="6612" spans="1:24" s="57" customFormat="1" x14ac:dyDescent="0.25">
      <c r="A6612" s="75"/>
      <c r="D6612" s="58"/>
      <c r="E6612" s="58"/>
      <c r="F6612" s="58"/>
      <c r="G6612" s="58"/>
      <c r="H6612" s="60"/>
      <c r="I6612" s="60"/>
      <c r="J6612" s="60"/>
      <c r="K6612" s="60"/>
      <c r="M6612" s="61"/>
      <c r="N6612" s="61"/>
      <c r="O6612" s="62"/>
      <c r="P6612" s="125"/>
      <c r="W6612" s="62"/>
      <c r="X6612" s="62"/>
    </row>
    <row r="6613" spans="1:24" s="57" customFormat="1" x14ac:dyDescent="0.25">
      <c r="A6613" s="75"/>
      <c r="D6613" s="58"/>
      <c r="E6613" s="58"/>
      <c r="F6613" s="58"/>
      <c r="G6613" s="58"/>
      <c r="H6613" s="60"/>
      <c r="I6613" s="60"/>
      <c r="J6613" s="60"/>
      <c r="K6613" s="60"/>
      <c r="M6613" s="61"/>
      <c r="N6613" s="61"/>
      <c r="O6613" s="62"/>
      <c r="P6613" s="125"/>
      <c r="W6613" s="62"/>
      <c r="X6613" s="62"/>
    </row>
    <row r="6614" spans="1:24" s="57" customFormat="1" x14ac:dyDescent="0.25">
      <c r="A6614" s="75"/>
      <c r="D6614" s="58"/>
      <c r="E6614" s="58"/>
      <c r="F6614" s="58"/>
      <c r="G6614" s="58"/>
      <c r="H6614" s="60"/>
      <c r="I6614" s="60"/>
      <c r="J6614" s="60"/>
      <c r="K6614" s="60"/>
      <c r="M6614" s="61"/>
      <c r="N6614" s="61"/>
      <c r="O6614" s="62"/>
      <c r="P6614" s="125"/>
      <c r="W6614" s="62"/>
      <c r="X6614" s="62"/>
    </row>
    <row r="6615" spans="1:24" s="57" customFormat="1" x14ac:dyDescent="0.25">
      <c r="A6615" s="75"/>
      <c r="D6615" s="58"/>
      <c r="E6615" s="58"/>
      <c r="F6615" s="58"/>
      <c r="G6615" s="58"/>
      <c r="H6615" s="60"/>
      <c r="I6615" s="60"/>
      <c r="J6615" s="60"/>
      <c r="K6615" s="60"/>
      <c r="M6615" s="61"/>
      <c r="N6615" s="61"/>
      <c r="O6615" s="62"/>
      <c r="P6615" s="125"/>
      <c r="W6615" s="62"/>
      <c r="X6615" s="62"/>
    </row>
    <row r="6616" spans="1:24" s="57" customFormat="1" x14ac:dyDescent="0.25">
      <c r="A6616" s="75"/>
      <c r="D6616" s="58"/>
      <c r="E6616" s="58"/>
      <c r="F6616" s="58"/>
      <c r="G6616" s="58"/>
      <c r="H6616" s="60"/>
      <c r="I6616" s="60"/>
      <c r="J6616" s="60"/>
      <c r="K6616" s="60"/>
      <c r="M6616" s="61"/>
      <c r="N6616" s="61"/>
      <c r="O6616" s="62"/>
      <c r="P6616" s="125"/>
      <c r="W6616" s="62"/>
      <c r="X6616" s="62"/>
    </row>
    <row r="6617" spans="1:24" s="57" customFormat="1" x14ac:dyDescent="0.25">
      <c r="A6617" s="75"/>
      <c r="D6617" s="58"/>
      <c r="E6617" s="58"/>
      <c r="F6617" s="58"/>
      <c r="G6617" s="58"/>
      <c r="H6617" s="60"/>
      <c r="I6617" s="60"/>
      <c r="J6617" s="60"/>
      <c r="K6617" s="60"/>
      <c r="M6617" s="61"/>
      <c r="N6617" s="61"/>
      <c r="O6617" s="62"/>
      <c r="P6617" s="125"/>
      <c r="W6617" s="62"/>
      <c r="X6617" s="62"/>
    </row>
    <row r="6618" spans="1:24" s="57" customFormat="1" x14ac:dyDescent="0.25">
      <c r="A6618" s="75"/>
      <c r="D6618" s="58"/>
      <c r="E6618" s="58"/>
      <c r="F6618" s="58"/>
      <c r="G6618" s="58"/>
      <c r="H6618" s="60"/>
      <c r="I6618" s="60"/>
      <c r="J6618" s="60"/>
      <c r="K6618" s="60"/>
      <c r="M6618" s="61"/>
      <c r="N6618" s="61"/>
      <c r="O6618" s="62"/>
      <c r="P6618" s="125"/>
      <c r="W6618" s="62"/>
      <c r="X6618" s="62"/>
    </row>
    <row r="6619" spans="1:24" s="57" customFormat="1" x14ac:dyDescent="0.25">
      <c r="A6619" s="75"/>
      <c r="D6619" s="58"/>
      <c r="E6619" s="58"/>
      <c r="F6619" s="58"/>
      <c r="G6619" s="58"/>
      <c r="H6619" s="60"/>
      <c r="I6619" s="60"/>
      <c r="J6619" s="60"/>
      <c r="K6619" s="60"/>
      <c r="M6619" s="61"/>
      <c r="N6619" s="61"/>
      <c r="O6619" s="62"/>
      <c r="P6619" s="125"/>
      <c r="W6619" s="62"/>
      <c r="X6619" s="62"/>
    </row>
    <row r="6620" spans="1:24" s="57" customFormat="1" x14ac:dyDescent="0.25">
      <c r="A6620" s="75"/>
      <c r="D6620" s="58"/>
      <c r="E6620" s="58"/>
      <c r="F6620" s="58"/>
      <c r="G6620" s="58"/>
      <c r="H6620" s="60"/>
      <c r="I6620" s="60"/>
      <c r="J6620" s="60"/>
      <c r="K6620" s="60"/>
      <c r="M6620" s="61"/>
      <c r="N6620" s="61"/>
      <c r="O6620" s="62"/>
      <c r="P6620" s="125"/>
      <c r="W6620" s="62"/>
      <c r="X6620" s="62"/>
    </row>
    <row r="6621" spans="1:24" s="57" customFormat="1" x14ac:dyDescent="0.25">
      <c r="A6621" s="75"/>
      <c r="D6621" s="58"/>
      <c r="E6621" s="58"/>
      <c r="F6621" s="58"/>
      <c r="G6621" s="58"/>
      <c r="H6621" s="60"/>
      <c r="I6621" s="60"/>
      <c r="J6621" s="60"/>
      <c r="K6621" s="60"/>
      <c r="M6621" s="61"/>
      <c r="N6621" s="61"/>
      <c r="O6621" s="62"/>
      <c r="P6621" s="125"/>
      <c r="W6621" s="62"/>
      <c r="X6621" s="62"/>
    </row>
    <row r="6622" spans="1:24" s="57" customFormat="1" x14ac:dyDescent="0.25">
      <c r="A6622" s="75"/>
      <c r="D6622" s="58"/>
      <c r="E6622" s="58"/>
      <c r="F6622" s="58"/>
      <c r="G6622" s="58"/>
      <c r="H6622" s="60"/>
      <c r="I6622" s="60"/>
      <c r="J6622" s="60"/>
      <c r="K6622" s="60"/>
      <c r="M6622" s="61"/>
      <c r="N6622" s="61"/>
      <c r="O6622" s="62"/>
      <c r="P6622" s="125"/>
      <c r="W6622" s="62"/>
      <c r="X6622" s="62"/>
    </row>
    <row r="6623" spans="1:24" s="57" customFormat="1" x14ac:dyDescent="0.25">
      <c r="A6623" s="75"/>
      <c r="D6623" s="58"/>
      <c r="E6623" s="58"/>
      <c r="F6623" s="58"/>
      <c r="G6623" s="58"/>
      <c r="H6623" s="60"/>
      <c r="I6623" s="60"/>
      <c r="J6623" s="60"/>
      <c r="K6623" s="60"/>
      <c r="M6623" s="61"/>
      <c r="N6623" s="61"/>
      <c r="O6623" s="62"/>
      <c r="P6623" s="125"/>
      <c r="W6623" s="62"/>
      <c r="X6623" s="62"/>
    </row>
    <row r="6624" spans="1:24" s="57" customFormat="1" x14ac:dyDescent="0.25">
      <c r="A6624" s="75"/>
      <c r="D6624" s="58"/>
      <c r="E6624" s="58"/>
      <c r="F6624" s="58"/>
      <c r="G6624" s="58"/>
      <c r="H6624" s="60"/>
      <c r="I6624" s="60"/>
      <c r="J6624" s="60"/>
      <c r="K6624" s="60"/>
      <c r="M6624" s="61"/>
      <c r="N6624" s="61"/>
      <c r="O6624" s="62"/>
      <c r="P6624" s="125"/>
      <c r="W6624" s="62"/>
      <c r="X6624" s="62"/>
    </row>
    <row r="6625" spans="1:24" s="57" customFormat="1" x14ac:dyDescent="0.25">
      <c r="A6625" s="75"/>
      <c r="D6625" s="58"/>
      <c r="E6625" s="58"/>
      <c r="F6625" s="58"/>
      <c r="G6625" s="58"/>
      <c r="H6625" s="60"/>
      <c r="I6625" s="60"/>
      <c r="J6625" s="60"/>
      <c r="K6625" s="60"/>
      <c r="M6625" s="61"/>
      <c r="N6625" s="61"/>
      <c r="O6625" s="62"/>
      <c r="P6625" s="125"/>
      <c r="W6625" s="62"/>
      <c r="X6625" s="62"/>
    </row>
    <row r="6626" spans="1:24" s="57" customFormat="1" x14ac:dyDescent="0.25">
      <c r="A6626" s="75"/>
      <c r="D6626" s="58"/>
      <c r="E6626" s="58"/>
      <c r="F6626" s="58"/>
      <c r="G6626" s="58"/>
      <c r="H6626" s="60"/>
      <c r="I6626" s="60"/>
      <c r="J6626" s="60"/>
      <c r="K6626" s="60"/>
      <c r="M6626" s="61"/>
      <c r="N6626" s="61"/>
      <c r="O6626" s="62"/>
      <c r="P6626" s="125"/>
      <c r="W6626" s="62"/>
      <c r="X6626" s="62"/>
    </row>
    <row r="6627" spans="1:24" s="57" customFormat="1" x14ac:dyDescent="0.25">
      <c r="A6627" s="75"/>
      <c r="D6627" s="58"/>
      <c r="E6627" s="58"/>
      <c r="F6627" s="58"/>
      <c r="G6627" s="58"/>
      <c r="H6627" s="60"/>
      <c r="I6627" s="60"/>
      <c r="J6627" s="60"/>
      <c r="K6627" s="60"/>
      <c r="M6627" s="61"/>
      <c r="N6627" s="61"/>
      <c r="O6627" s="62"/>
      <c r="P6627" s="125"/>
      <c r="W6627" s="62"/>
      <c r="X6627" s="62"/>
    </row>
    <row r="6628" spans="1:24" s="57" customFormat="1" x14ac:dyDescent="0.25">
      <c r="A6628" s="75"/>
      <c r="D6628" s="58"/>
      <c r="E6628" s="58"/>
      <c r="F6628" s="58"/>
      <c r="G6628" s="58"/>
      <c r="H6628" s="60"/>
      <c r="I6628" s="60"/>
      <c r="J6628" s="60"/>
      <c r="K6628" s="60"/>
      <c r="M6628" s="61"/>
      <c r="N6628" s="61"/>
      <c r="O6628" s="62"/>
      <c r="P6628" s="125"/>
      <c r="W6628" s="62"/>
      <c r="X6628" s="62"/>
    </row>
    <row r="6629" spans="1:24" s="57" customFormat="1" x14ac:dyDescent="0.25">
      <c r="A6629" s="75"/>
      <c r="D6629" s="58"/>
      <c r="E6629" s="58"/>
      <c r="F6629" s="58"/>
      <c r="G6629" s="58"/>
      <c r="H6629" s="60"/>
      <c r="I6629" s="60"/>
      <c r="J6629" s="60"/>
      <c r="K6629" s="60"/>
      <c r="M6629" s="61"/>
      <c r="N6629" s="61"/>
      <c r="O6629" s="62"/>
      <c r="P6629" s="125"/>
      <c r="W6629" s="62"/>
      <c r="X6629" s="62"/>
    </row>
    <row r="6630" spans="1:24" s="57" customFormat="1" x14ac:dyDescent="0.25">
      <c r="A6630" s="75"/>
      <c r="D6630" s="58"/>
      <c r="E6630" s="58"/>
      <c r="F6630" s="58"/>
      <c r="G6630" s="58"/>
      <c r="H6630" s="60"/>
      <c r="I6630" s="60"/>
      <c r="J6630" s="60"/>
      <c r="K6630" s="60"/>
      <c r="M6630" s="61"/>
      <c r="N6630" s="61"/>
      <c r="O6630" s="62"/>
      <c r="P6630" s="125"/>
      <c r="W6630" s="62"/>
      <c r="X6630" s="62"/>
    </row>
    <row r="6631" spans="1:24" s="57" customFormat="1" x14ac:dyDescent="0.25">
      <c r="A6631" s="75"/>
      <c r="D6631" s="58"/>
      <c r="E6631" s="58"/>
      <c r="F6631" s="58"/>
      <c r="G6631" s="58"/>
      <c r="H6631" s="60"/>
      <c r="I6631" s="60"/>
      <c r="J6631" s="60"/>
      <c r="K6631" s="60"/>
      <c r="M6631" s="61"/>
      <c r="N6631" s="61"/>
      <c r="O6631" s="62"/>
      <c r="P6631" s="125"/>
      <c r="W6631" s="62"/>
      <c r="X6631" s="62"/>
    </row>
    <row r="6632" spans="1:24" s="57" customFormat="1" x14ac:dyDescent="0.25">
      <c r="A6632" s="75"/>
      <c r="D6632" s="58"/>
      <c r="E6632" s="58"/>
      <c r="F6632" s="58"/>
      <c r="G6632" s="58"/>
      <c r="H6632" s="60"/>
      <c r="I6632" s="60"/>
      <c r="J6632" s="60"/>
      <c r="K6632" s="60"/>
      <c r="M6632" s="61"/>
      <c r="N6632" s="61"/>
      <c r="O6632" s="62"/>
      <c r="P6632" s="125"/>
      <c r="W6632" s="62"/>
      <c r="X6632" s="62"/>
    </row>
    <row r="6633" spans="1:24" s="57" customFormat="1" x14ac:dyDescent="0.25">
      <c r="A6633" s="75"/>
      <c r="D6633" s="58"/>
      <c r="E6633" s="58"/>
      <c r="F6633" s="58"/>
      <c r="G6633" s="58"/>
      <c r="H6633" s="60"/>
      <c r="I6633" s="60"/>
      <c r="J6633" s="60"/>
      <c r="K6633" s="60"/>
      <c r="M6633" s="61"/>
      <c r="N6633" s="61"/>
      <c r="O6633" s="62"/>
      <c r="P6633" s="125"/>
      <c r="W6633" s="62"/>
      <c r="X6633" s="62"/>
    </row>
    <row r="6634" spans="1:24" s="57" customFormat="1" x14ac:dyDescent="0.25">
      <c r="A6634" s="75"/>
      <c r="D6634" s="58"/>
      <c r="E6634" s="58"/>
      <c r="F6634" s="58"/>
      <c r="G6634" s="58"/>
      <c r="H6634" s="60"/>
      <c r="I6634" s="60"/>
      <c r="J6634" s="60"/>
      <c r="K6634" s="60"/>
      <c r="M6634" s="61"/>
      <c r="N6634" s="61"/>
      <c r="O6634" s="62"/>
      <c r="P6634" s="125"/>
      <c r="W6634" s="62"/>
      <c r="X6634" s="62"/>
    </row>
    <row r="6635" spans="1:24" s="57" customFormat="1" x14ac:dyDescent="0.25">
      <c r="A6635" s="75"/>
      <c r="D6635" s="58"/>
      <c r="E6635" s="58"/>
      <c r="F6635" s="58"/>
      <c r="G6635" s="58"/>
      <c r="H6635" s="60"/>
      <c r="I6635" s="60"/>
      <c r="J6635" s="60"/>
      <c r="K6635" s="60"/>
      <c r="M6635" s="61"/>
      <c r="N6635" s="61"/>
      <c r="O6635" s="62"/>
      <c r="P6635" s="125"/>
      <c r="W6635" s="62"/>
      <c r="X6635" s="62"/>
    </row>
    <row r="6636" spans="1:24" s="57" customFormat="1" x14ac:dyDescent="0.25">
      <c r="A6636" s="75"/>
      <c r="D6636" s="58"/>
      <c r="E6636" s="58"/>
      <c r="F6636" s="58"/>
      <c r="G6636" s="58"/>
      <c r="H6636" s="60"/>
      <c r="I6636" s="60"/>
      <c r="J6636" s="60"/>
      <c r="K6636" s="60"/>
      <c r="M6636" s="61"/>
      <c r="N6636" s="61"/>
      <c r="O6636" s="62"/>
      <c r="P6636" s="125"/>
      <c r="W6636" s="62"/>
      <c r="X6636" s="62"/>
    </row>
    <row r="6637" spans="1:24" s="57" customFormat="1" x14ac:dyDescent="0.25">
      <c r="A6637" s="75"/>
      <c r="D6637" s="58"/>
      <c r="E6637" s="58"/>
      <c r="F6637" s="58"/>
      <c r="G6637" s="58"/>
      <c r="H6637" s="60"/>
      <c r="I6637" s="60"/>
      <c r="J6637" s="60"/>
      <c r="K6637" s="60"/>
      <c r="M6637" s="61"/>
      <c r="N6637" s="61"/>
      <c r="O6637" s="62"/>
      <c r="P6637" s="125"/>
      <c r="W6637" s="62"/>
      <c r="X6637" s="62"/>
    </row>
    <row r="6638" spans="1:24" s="57" customFormat="1" x14ac:dyDescent="0.25">
      <c r="A6638" s="75"/>
      <c r="D6638" s="58"/>
      <c r="E6638" s="58"/>
      <c r="F6638" s="58"/>
      <c r="G6638" s="58"/>
      <c r="H6638" s="60"/>
      <c r="I6638" s="60"/>
      <c r="J6638" s="60"/>
      <c r="K6638" s="60"/>
      <c r="M6638" s="61"/>
      <c r="N6638" s="61"/>
      <c r="O6638" s="62"/>
      <c r="P6638" s="125"/>
      <c r="W6638" s="62"/>
      <c r="X6638" s="62"/>
    </row>
    <row r="6639" spans="1:24" s="57" customFormat="1" x14ac:dyDescent="0.25">
      <c r="A6639" s="75"/>
      <c r="D6639" s="58"/>
      <c r="E6639" s="58"/>
      <c r="F6639" s="58"/>
      <c r="G6639" s="58"/>
      <c r="H6639" s="60"/>
      <c r="I6639" s="60"/>
      <c r="J6639" s="60"/>
      <c r="K6639" s="60"/>
      <c r="M6639" s="61"/>
      <c r="N6639" s="61"/>
      <c r="O6639" s="62"/>
      <c r="P6639" s="125"/>
      <c r="W6639" s="62"/>
      <c r="X6639" s="62"/>
    </row>
    <row r="6640" spans="1:24" s="57" customFormat="1" x14ac:dyDescent="0.25">
      <c r="A6640" s="75"/>
      <c r="D6640" s="58"/>
      <c r="E6640" s="58"/>
      <c r="F6640" s="58"/>
      <c r="G6640" s="58"/>
      <c r="H6640" s="60"/>
      <c r="I6640" s="60"/>
      <c r="J6640" s="60"/>
      <c r="K6640" s="60"/>
      <c r="M6640" s="61"/>
      <c r="N6640" s="61"/>
      <c r="O6640" s="62"/>
      <c r="P6640" s="125"/>
      <c r="W6640" s="62"/>
      <c r="X6640" s="62"/>
    </row>
    <row r="6641" spans="1:24" s="57" customFormat="1" x14ac:dyDescent="0.25">
      <c r="A6641" s="75"/>
      <c r="D6641" s="58"/>
      <c r="E6641" s="58"/>
      <c r="F6641" s="58"/>
      <c r="G6641" s="58"/>
      <c r="H6641" s="60"/>
      <c r="I6641" s="60"/>
      <c r="J6641" s="60"/>
      <c r="K6641" s="60"/>
      <c r="M6641" s="61"/>
      <c r="N6641" s="61"/>
      <c r="O6641" s="62"/>
      <c r="P6641" s="125"/>
      <c r="W6641" s="62"/>
      <c r="X6641" s="62"/>
    </row>
    <row r="6642" spans="1:24" s="57" customFormat="1" x14ac:dyDescent="0.25">
      <c r="A6642" s="75"/>
      <c r="D6642" s="58"/>
      <c r="E6642" s="58"/>
      <c r="F6642" s="58"/>
      <c r="G6642" s="58"/>
      <c r="H6642" s="60"/>
      <c r="I6642" s="60"/>
      <c r="J6642" s="60"/>
      <c r="K6642" s="60"/>
      <c r="M6642" s="61"/>
      <c r="N6642" s="61"/>
      <c r="O6642" s="62"/>
      <c r="P6642" s="125"/>
      <c r="W6642" s="62"/>
      <c r="X6642" s="62"/>
    </row>
    <row r="6643" spans="1:24" s="57" customFormat="1" x14ac:dyDescent="0.25">
      <c r="A6643" s="75"/>
      <c r="D6643" s="58"/>
      <c r="E6643" s="58"/>
      <c r="F6643" s="58"/>
      <c r="G6643" s="58"/>
      <c r="H6643" s="60"/>
      <c r="I6643" s="60"/>
      <c r="J6643" s="60"/>
      <c r="K6643" s="60"/>
      <c r="M6643" s="61"/>
      <c r="N6643" s="61"/>
      <c r="O6643" s="62"/>
      <c r="P6643" s="125"/>
      <c r="W6643" s="62"/>
      <c r="X6643" s="62"/>
    </row>
    <row r="6644" spans="1:24" s="57" customFormat="1" x14ac:dyDescent="0.25">
      <c r="A6644" s="75"/>
      <c r="D6644" s="58"/>
      <c r="E6644" s="58"/>
      <c r="F6644" s="58"/>
      <c r="G6644" s="58"/>
      <c r="H6644" s="60"/>
      <c r="I6644" s="60"/>
      <c r="J6644" s="60"/>
      <c r="K6644" s="60"/>
      <c r="M6644" s="61"/>
      <c r="N6644" s="61"/>
      <c r="O6644" s="62"/>
      <c r="P6644" s="125"/>
      <c r="W6644" s="62"/>
      <c r="X6644" s="62"/>
    </row>
    <row r="6645" spans="1:24" s="57" customFormat="1" x14ac:dyDescent="0.25">
      <c r="A6645" s="75"/>
      <c r="D6645" s="58"/>
      <c r="E6645" s="58"/>
      <c r="F6645" s="58"/>
      <c r="G6645" s="58"/>
      <c r="H6645" s="60"/>
      <c r="I6645" s="60"/>
      <c r="J6645" s="60"/>
      <c r="K6645" s="60"/>
      <c r="M6645" s="61"/>
      <c r="N6645" s="61"/>
      <c r="O6645" s="62"/>
      <c r="P6645" s="125"/>
      <c r="W6645" s="62"/>
      <c r="X6645" s="62"/>
    </row>
    <row r="6646" spans="1:24" s="57" customFormat="1" x14ac:dyDescent="0.25">
      <c r="A6646" s="75"/>
      <c r="D6646" s="58"/>
      <c r="E6646" s="58"/>
      <c r="F6646" s="58"/>
      <c r="G6646" s="58"/>
      <c r="H6646" s="60"/>
      <c r="I6646" s="60"/>
      <c r="J6646" s="60"/>
      <c r="K6646" s="60"/>
      <c r="M6646" s="61"/>
      <c r="N6646" s="61"/>
      <c r="O6646" s="62"/>
      <c r="P6646" s="125"/>
      <c r="W6646" s="62"/>
      <c r="X6646" s="62"/>
    </row>
    <row r="6647" spans="1:24" s="57" customFormat="1" x14ac:dyDescent="0.25">
      <c r="A6647" s="75"/>
      <c r="D6647" s="58"/>
      <c r="E6647" s="58"/>
      <c r="F6647" s="58"/>
      <c r="G6647" s="58"/>
      <c r="H6647" s="60"/>
      <c r="I6647" s="60"/>
      <c r="J6647" s="60"/>
      <c r="K6647" s="60"/>
      <c r="M6647" s="61"/>
      <c r="N6647" s="61"/>
      <c r="O6647" s="62"/>
      <c r="P6647" s="125"/>
      <c r="W6647" s="62"/>
      <c r="X6647" s="62"/>
    </row>
    <row r="6648" spans="1:24" s="57" customFormat="1" x14ac:dyDescent="0.25">
      <c r="A6648" s="75"/>
      <c r="D6648" s="58"/>
      <c r="E6648" s="58"/>
      <c r="F6648" s="58"/>
      <c r="G6648" s="58"/>
      <c r="H6648" s="60"/>
      <c r="I6648" s="60"/>
      <c r="J6648" s="60"/>
      <c r="K6648" s="60"/>
      <c r="M6648" s="61"/>
      <c r="N6648" s="61"/>
      <c r="O6648" s="62"/>
      <c r="P6648" s="125"/>
      <c r="W6648" s="62"/>
      <c r="X6648" s="62"/>
    </row>
    <row r="6649" spans="1:24" s="57" customFormat="1" x14ac:dyDescent="0.25">
      <c r="A6649" s="75"/>
      <c r="D6649" s="58"/>
      <c r="E6649" s="58"/>
      <c r="F6649" s="58"/>
      <c r="G6649" s="58"/>
      <c r="H6649" s="60"/>
      <c r="I6649" s="60"/>
      <c r="J6649" s="60"/>
      <c r="K6649" s="60"/>
      <c r="M6649" s="61"/>
      <c r="N6649" s="61"/>
      <c r="O6649" s="62"/>
      <c r="P6649" s="125"/>
      <c r="W6649" s="62"/>
      <c r="X6649" s="62"/>
    </row>
    <row r="6650" spans="1:24" s="57" customFormat="1" x14ac:dyDescent="0.25">
      <c r="A6650" s="75"/>
      <c r="D6650" s="58"/>
      <c r="E6650" s="58"/>
      <c r="F6650" s="58"/>
      <c r="G6650" s="58"/>
      <c r="H6650" s="60"/>
      <c r="I6650" s="60"/>
      <c r="J6650" s="60"/>
      <c r="K6650" s="60"/>
      <c r="M6650" s="61"/>
      <c r="N6650" s="61"/>
      <c r="O6650" s="62"/>
      <c r="P6650" s="125"/>
      <c r="W6650" s="62"/>
      <c r="X6650" s="62"/>
    </row>
    <row r="6651" spans="1:24" s="57" customFormat="1" x14ac:dyDescent="0.25">
      <c r="A6651" s="75"/>
      <c r="D6651" s="58"/>
      <c r="E6651" s="58"/>
      <c r="F6651" s="58"/>
      <c r="G6651" s="58"/>
      <c r="H6651" s="60"/>
      <c r="I6651" s="60"/>
      <c r="J6651" s="60"/>
      <c r="K6651" s="60"/>
      <c r="M6651" s="61"/>
      <c r="N6651" s="61"/>
      <c r="O6651" s="62"/>
      <c r="P6651" s="125"/>
      <c r="W6651" s="62"/>
      <c r="X6651" s="62"/>
    </row>
    <row r="6652" spans="1:24" s="57" customFormat="1" x14ac:dyDescent="0.25">
      <c r="A6652" s="75"/>
      <c r="D6652" s="58"/>
      <c r="E6652" s="58"/>
      <c r="F6652" s="58"/>
      <c r="G6652" s="58"/>
      <c r="H6652" s="60"/>
      <c r="I6652" s="60"/>
      <c r="J6652" s="60"/>
      <c r="K6652" s="60"/>
      <c r="M6652" s="61"/>
      <c r="N6652" s="61"/>
      <c r="O6652" s="62"/>
      <c r="P6652" s="125"/>
      <c r="W6652" s="62"/>
      <c r="X6652" s="62"/>
    </row>
    <row r="6653" spans="1:24" s="57" customFormat="1" x14ac:dyDescent="0.25">
      <c r="A6653" s="75"/>
      <c r="D6653" s="58"/>
      <c r="E6653" s="58"/>
      <c r="F6653" s="58"/>
      <c r="G6653" s="58"/>
      <c r="H6653" s="60"/>
      <c r="I6653" s="60"/>
      <c r="J6653" s="60"/>
      <c r="K6653" s="60"/>
      <c r="M6653" s="61"/>
      <c r="N6653" s="61"/>
      <c r="O6653" s="62"/>
      <c r="P6653" s="125"/>
      <c r="W6653" s="62"/>
      <c r="X6653" s="62"/>
    </row>
    <row r="6654" spans="1:24" s="57" customFormat="1" x14ac:dyDescent="0.25">
      <c r="A6654" s="75"/>
      <c r="D6654" s="58"/>
      <c r="E6654" s="58"/>
      <c r="F6654" s="58"/>
      <c r="G6654" s="58"/>
      <c r="H6654" s="60"/>
      <c r="I6654" s="60"/>
      <c r="J6654" s="60"/>
      <c r="K6654" s="60"/>
      <c r="M6654" s="61"/>
      <c r="N6654" s="61"/>
      <c r="O6654" s="62"/>
      <c r="P6654" s="125"/>
      <c r="W6654" s="62"/>
      <c r="X6654" s="62"/>
    </row>
    <row r="6655" spans="1:24" s="57" customFormat="1" x14ac:dyDescent="0.25">
      <c r="A6655" s="75"/>
      <c r="D6655" s="58"/>
      <c r="E6655" s="58"/>
      <c r="F6655" s="58"/>
      <c r="G6655" s="58"/>
      <c r="H6655" s="60"/>
      <c r="I6655" s="60"/>
      <c r="J6655" s="60"/>
      <c r="K6655" s="60"/>
      <c r="M6655" s="61"/>
      <c r="N6655" s="61"/>
      <c r="O6655" s="62"/>
      <c r="P6655" s="125"/>
      <c r="W6655" s="62"/>
      <c r="X6655" s="62"/>
    </row>
    <row r="6656" spans="1:24" s="57" customFormat="1" x14ac:dyDescent="0.25">
      <c r="A6656" s="75"/>
      <c r="D6656" s="58"/>
      <c r="E6656" s="58"/>
      <c r="F6656" s="58"/>
      <c r="G6656" s="58"/>
      <c r="H6656" s="60"/>
      <c r="I6656" s="60"/>
      <c r="J6656" s="60"/>
      <c r="K6656" s="60"/>
      <c r="M6656" s="61"/>
      <c r="N6656" s="61"/>
      <c r="O6656" s="62"/>
      <c r="P6656" s="125"/>
      <c r="W6656" s="62"/>
      <c r="X6656" s="62"/>
    </row>
    <row r="6657" spans="1:24" s="57" customFormat="1" x14ac:dyDescent="0.25">
      <c r="A6657" s="75"/>
      <c r="D6657" s="58"/>
      <c r="E6657" s="58"/>
      <c r="F6657" s="58"/>
      <c r="G6657" s="58"/>
      <c r="H6657" s="60"/>
      <c r="I6657" s="60"/>
      <c r="J6657" s="60"/>
      <c r="K6657" s="60"/>
      <c r="M6657" s="61"/>
      <c r="N6657" s="61"/>
      <c r="O6657" s="62"/>
      <c r="P6657" s="125"/>
      <c r="W6657" s="62"/>
      <c r="X6657" s="62"/>
    </row>
    <row r="6658" spans="1:24" s="57" customFormat="1" x14ac:dyDescent="0.25">
      <c r="A6658" s="75"/>
      <c r="D6658" s="58"/>
      <c r="E6658" s="58"/>
      <c r="F6658" s="58"/>
      <c r="G6658" s="58"/>
      <c r="H6658" s="60"/>
      <c r="I6658" s="60"/>
      <c r="J6658" s="60"/>
      <c r="K6658" s="60"/>
      <c r="M6658" s="61"/>
      <c r="N6658" s="61"/>
      <c r="O6658" s="62"/>
      <c r="P6658" s="125"/>
      <c r="W6658" s="62"/>
      <c r="X6658" s="62"/>
    </row>
    <row r="6659" spans="1:24" s="57" customFormat="1" x14ac:dyDescent="0.25">
      <c r="A6659" s="75"/>
      <c r="D6659" s="58"/>
      <c r="E6659" s="58"/>
      <c r="F6659" s="58"/>
      <c r="G6659" s="58"/>
      <c r="H6659" s="60"/>
      <c r="I6659" s="60"/>
      <c r="J6659" s="60"/>
      <c r="K6659" s="60"/>
      <c r="M6659" s="61"/>
      <c r="N6659" s="61"/>
      <c r="O6659" s="62"/>
      <c r="P6659" s="125"/>
      <c r="W6659" s="62"/>
      <c r="X6659" s="62"/>
    </row>
    <row r="6660" spans="1:24" s="57" customFormat="1" x14ac:dyDescent="0.25">
      <c r="A6660" s="75"/>
      <c r="D6660" s="58"/>
      <c r="E6660" s="58"/>
      <c r="F6660" s="58"/>
      <c r="G6660" s="58"/>
      <c r="H6660" s="60"/>
      <c r="I6660" s="60"/>
      <c r="J6660" s="60"/>
      <c r="K6660" s="60"/>
      <c r="M6660" s="61"/>
      <c r="N6660" s="61"/>
      <c r="O6660" s="62"/>
      <c r="P6660" s="125"/>
      <c r="W6660" s="62"/>
      <c r="X6660" s="62"/>
    </row>
    <row r="6661" spans="1:24" s="57" customFormat="1" x14ac:dyDescent="0.25">
      <c r="A6661" s="75"/>
      <c r="D6661" s="58"/>
      <c r="E6661" s="58"/>
      <c r="F6661" s="58"/>
      <c r="G6661" s="58"/>
      <c r="H6661" s="60"/>
      <c r="I6661" s="60"/>
      <c r="J6661" s="60"/>
      <c r="K6661" s="60"/>
      <c r="M6661" s="61"/>
      <c r="N6661" s="61"/>
      <c r="O6661" s="62"/>
      <c r="P6661" s="125"/>
      <c r="W6661" s="62"/>
      <c r="X6661" s="62"/>
    </row>
    <row r="6662" spans="1:24" s="57" customFormat="1" x14ac:dyDescent="0.25">
      <c r="A6662" s="75"/>
      <c r="D6662" s="58"/>
      <c r="E6662" s="58"/>
      <c r="F6662" s="58"/>
      <c r="G6662" s="58"/>
      <c r="H6662" s="60"/>
      <c r="I6662" s="60"/>
      <c r="J6662" s="60"/>
      <c r="K6662" s="60"/>
      <c r="M6662" s="61"/>
      <c r="N6662" s="61"/>
      <c r="O6662" s="62"/>
      <c r="P6662" s="125"/>
      <c r="W6662" s="62"/>
      <c r="X6662" s="62"/>
    </row>
    <row r="6663" spans="1:24" s="57" customFormat="1" x14ac:dyDescent="0.25">
      <c r="A6663" s="75"/>
      <c r="D6663" s="58"/>
      <c r="E6663" s="58"/>
      <c r="F6663" s="58"/>
      <c r="G6663" s="58"/>
      <c r="H6663" s="60"/>
      <c r="I6663" s="60"/>
      <c r="J6663" s="60"/>
      <c r="K6663" s="60"/>
      <c r="M6663" s="61"/>
      <c r="N6663" s="61"/>
      <c r="O6663" s="62"/>
      <c r="P6663" s="125"/>
      <c r="W6663" s="62"/>
      <c r="X6663" s="62"/>
    </row>
    <row r="6664" spans="1:24" s="57" customFormat="1" x14ac:dyDescent="0.25">
      <c r="A6664" s="75"/>
      <c r="D6664" s="58"/>
      <c r="E6664" s="58"/>
      <c r="F6664" s="58"/>
      <c r="G6664" s="58"/>
      <c r="H6664" s="60"/>
      <c r="I6664" s="60"/>
      <c r="J6664" s="60"/>
      <c r="K6664" s="60"/>
      <c r="M6664" s="61"/>
      <c r="N6664" s="61"/>
      <c r="O6664" s="62"/>
      <c r="P6664" s="125"/>
      <c r="W6664" s="62"/>
      <c r="X6664" s="62"/>
    </row>
    <row r="6665" spans="1:24" s="57" customFormat="1" x14ac:dyDescent="0.25">
      <c r="A6665" s="75"/>
      <c r="D6665" s="58"/>
      <c r="E6665" s="58"/>
      <c r="F6665" s="58"/>
      <c r="G6665" s="58"/>
      <c r="H6665" s="60"/>
      <c r="I6665" s="60"/>
      <c r="J6665" s="60"/>
      <c r="K6665" s="60"/>
      <c r="M6665" s="61"/>
      <c r="N6665" s="61"/>
      <c r="O6665" s="62"/>
      <c r="P6665" s="125"/>
      <c r="W6665" s="62"/>
      <c r="X6665" s="62"/>
    </row>
    <row r="6666" spans="1:24" s="57" customFormat="1" x14ac:dyDescent="0.25">
      <c r="A6666" s="75"/>
      <c r="D6666" s="58"/>
      <c r="E6666" s="58"/>
      <c r="F6666" s="58"/>
      <c r="G6666" s="58"/>
      <c r="H6666" s="60"/>
      <c r="I6666" s="60"/>
      <c r="J6666" s="60"/>
      <c r="K6666" s="60"/>
      <c r="M6666" s="61"/>
      <c r="N6666" s="61"/>
      <c r="O6666" s="62"/>
      <c r="P6666" s="125"/>
      <c r="W6666" s="62"/>
      <c r="X6666" s="62"/>
    </row>
    <row r="6667" spans="1:24" s="57" customFormat="1" x14ac:dyDescent="0.25">
      <c r="A6667" s="75"/>
      <c r="D6667" s="58"/>
      <c r="E6667" s="58"/>
      <c r="F6667" s="58"/>
      <c r="G6667" s="58"/>
      <c r="H6667" s="60"/>
      <c r="I6667" s="60"/>
      <c r="J6667" s="60"/>
      <c r="K6667" s="60"/>
      <c r="M6667" s="61"/>
      <c r="N6667" s="61"/>
      <c r="O6667" s="62"/>
      <c r="P6667" s="125"/>
      <c r="W6667" s="62"/>
      <c r="X6667" s="62"/>
    </row>
    <row r="6668" spans="1:24" s="57" customFormat="1" x14ac:dyDescent="0.25">
      <c r="A6668" s="75"/>
      <c r="D6668" s="58"/>
      <c r="E6668" s="58"/>
      <c r="F6668" s="58"/>
      <c r="G6668" s="58"/>
      <c r="H6668" s="60"/>
      <c r="I6668" s="60"/>
      <c r="J6668" s="60"/>
      <c r="K6668" s="60"/>
      <c r="M6668" s="61"/>
      <c r="N6668" s="61"/>
      <c r="O6668" s="62"/>
      <c r="P6668" s="125"/>
      <c r="W6668" s="62"/>
      <c r="X6668" s="62"/>
    </row>
    <row r="6669" spans="1:24" s="57" customFormat="1" x14ac:dyDescent="0.25">
      <c r="A6669" s="75"/>
      <c r="D6669" s="58"/>
      <c r="E6669" s="58"/>
      <c r="F6669" s="58"/>
      <c r="G6669" s="58"/>
      <c r="H6669" s="60"/>
      <c r="I6669" s="60"/>
      <c r="J6669" s="60"/>
      <c r="K6669" s="60"/>
      <c r="M6669" s="61"/>
      <c r="N6669" s="61"/>
      <c r="O6669" s="62"/>
      <c r="P6669" s="125"/>
      <c r="W6669" s="62"/>
      <c r="X6669" s="62"/>
    </row>
    <row r="6670" spans="1:24" s="57" customFormat="1" x14ac:dyDescent="0.25">
      <c r="A6670" s="75"/>
      <c r="D6670" s="58"/>
      <c r="E6670" s="58"/>
      <c r="F6670" s="58"/>
      <c r="G6670" s="58"/>
      <c r="H6670" s="60"/>
      <c r="I6670" s="60"/>
      <c r="J6670" s="60"/>
      <c r="K6670" s="60"/>
      <c r="M6670" s="61"/>
      <c r="N6670" s="61"/>
      <c r="O6670" s="62"/>
      <c r="P6670" s="125"/>
      <c r="W6670" s="62"/>
      <c r="X6670" s="62"/>
    </row>
    <row r="6671" spans="1:24" s="57" customFormat="1" x14ac:dyDescent="0.25">
      <c r="A6671" s="75"/>
      <c r="D6671" s="58"/>
      <c r="E6671" s="58"/>
      <c r="F6671" s="58"/>
      <c r="G6671" s="58"/>
      <c r="H6671" s="60"/>
      <c r="I6671" s="60"/>
      <c r="J6671" s="60"/>
      <c r="K6671" s="60"/>
      <c r="M6671" s="61"/>
      <c r="N6671" s="61"/>
      <c r="O6671" s="62"/>
      <c r="P6671" s="125"/>
      <c r="W6671" s="62"/>
      <c r="X6671" s="62"/>
    </row>
    <row r="6672" spans="1:24" s="57" customFormat="1" x14ac:dyDescent="0.25">
      <c r="A6672" s="75"/>
      <c r="D6672" s="58"/>
      <c r="E6672" s="58"/>
      <c r="F6672" s="58"/>
      <c r="G6672" s="58"/>
      <c r="H6672" s="60"/>
      <c r="I6672" s="60"/>
      <c r="J6672" s="60"/>
      <c r="K6672" s="60"/>
      <c r="M6672" s="61"/>
      <c r="N6672" s="61"/>
      <c r="O6672" s="62"/>
      <c r="P6672" s="125"/>
      <c r="W6672" s="62"/>
      <c r="X6672" s="62"/>
    </row>
    <row r="6673" spans="1:24" s="57" customFormat="1" x14ac:dyDescent="0.25">
      <c r="A6673" s="75"/>
      <c r="D6673" s="58"/>
      <c r="E6673" s="58"/>
      <c r="F6673" s="58"/>
      <c r="G6673" s="58"/>
      <c r="H6673" s="60"/>
      <c r="I6673" s="60"/>
      <c r="J6673" s="60"/>
      <c r="K6673" s="60"/>
      <c r="M6673" s="61"/>
      <c r="N6673" s="61"/>
      <c r="O6673" s="62"/>
      <c r="P6673" s="125"/>
      <c r="W6673" s="62"/>
      <c r="X6673" s="62"/>
    </row>
    <row r="6674" spans="1:24" s="57" customFormat="1" x14ac:dyDescent="0.25">
      <c r="A6674" s="75"/>
      <c r="D6674" s="58"/>
      <c r="E6674" s="58"/>
      <c r="F6674" s="58"/>
      <c r="G6674" s="58"/>
      <c r="H6674" s="60"/>
      <c r="I6674" s="60"/>
      <c r="J6674" s="60"/>
      <c r="K6674" s="60"/>
      <c r="M6674" s="61"/>
      <c r="N6674" s="61"/>
      <c r="O6674" s="62"/>
      <c r="P6674" s="125"/>
      <c r="W6674" s="62"/>
      <c r="X6674" s="62"/>
    </row>
    <row r="6675" spans="1:24" s="57" customFormat="1" x14ac:dyDescent="0.25">
      <c r="A6675" s="75"/>
      <c r="D6675" s="58"/>
      <c r="E6675" s="58"/>
      <c r="F6675" s="58"/>
      <c r="G6675" s="58"/>
      <c r="H6675" s="60"/>
      <c r="I6675" s="60"/>
      <c r="J6675" s="60"/>
      <c r="K6675" s="60"/>
      <c r="M6675" s="61"/>
      <c r="N6675" s="61"/>
      <c r="O6675" s="62"/>
      <c r="P6675" s="125"/>
      <c r="W6675" s="62"/>
      <c r="X6675" s="62"/>
    </row>
    <row r="6676" spans="1:24" s="57" customFormat="1" x14ac:dyDescent="0.25">
      <c r="A6676" s="75"/>
      <c r="D6676" s="58"/>
      <c r="E6676" s="58"/>
      <c r="F6676" s="58"/>
      <c r="G6676" s="58"/>
      <c r="H6676" s="60"/>
      <c r="I6676" s="60"/>
      <c r="J6676" s="60"/>
      <c r="K6676" s="60"/>
      <c r="M6676" s="61"/>
      <c r="N6676" s="61"/>
      <c r="O6676" s="62"/>
      <c r="P6676" s="125"/>
      <c r="W6676" s="62"/>
      <c r="X6676" s="62"/>
    </row>
    <row r="6677" spans="1:24" s="57" customFormat="1" x14ac:dyDescent="0.25">
      <c r="A6677" s="75"/>
      <c r="D6677" s="58"/>
      <c r="E6677" s="58"/>
      <c r="F6677" s="58"/>
      <c r="G6677" s="58"/>
      <c r="H6677" s="60"/>
      <c r="I6677" s="60"/>
      <c r="J6677" s="60"/>
      <c r="K6677" s="60"/>
      <c r="M6677" s="61"/>
      <c r="N6677" s="61"/>
      <c r="O6677" s="62"/>
      <c r="P6677" s="125"/>
      <c r="W6677" s="62"/>
      <c r="X6677" s="62"/>
    </row>
    <row r="6678" spans="1:24" s="57" customFormat="1" x14ac:dyDescent="0.25">
      <c r="A6678" s="75"/>
      <c r="D6678" s="58"/>
      <c r="E6678" s="58"/>
      <c r="F6678" s="58"/>
      <c r="G6678" s="58"/>
      <c r="H6678" s="60"/>
      <c r="I6678" s="60"/>
      <c r="J6678" s="60"/>
      <c r="K6678" s="60"/>
      <c r="M6678" s="61"/>
      <c r="N6678" s="61"/>
      <c r="O6678" s="62"/>
      <c r="P6678" s="125"/>
      <c r="W6678" s="62"/>
      <c r="X6678" s="62"/>
    </row>
    <row r="6679" spans="1:24" s="57" customFormat="1" x14ac:dyDescent="0.25">
      <c r="A6679" s="75"/>
      <c r="D6679" s="58"/>
      <c r="E6679" s="58"/>
      <c r="F6679" s="58"/>
      <c r="G6679" s="58"/>
      <c r="H6679" s="60"/>
      <c r="I6679" s="60"/>
      <c r="J6679" s="60"/>
      <c r="K6679" s="60"/>
      <c r="M6679" s="61"/>
      <c r="N6679" s="61"/>
      <c r="O6679" s="62"/>
      <c r="P6679" s="125"/>
      <c r="W6679" s="62"/>
      <c r="X6679" s="62"/>
    </row>
    <row r="6680" spans="1:24" s="57" customFormat="1" x14ac:dyDescent="0.25">
      <c r="A6680" s="75"/>
      <c r="D6680" s="58"/>
      <c r="E6680" s="58"/>
      <c r="F6680" s="58"/>
      <c r="G6680" s="58"/>
      <c r="H6680" s="60"/>
      <c r="I6680" s="60"/>
      <c r="J6680" s="60"/>
      <c r="K6680" s="60"/>
      <c r="M6680" s="61"/>
      <c r="N6680" s="61"/>
      <c r="O6680" s="62"/>
      <c r="P6680" s="125"/>
      <c r="W6680" s="62"/>
      <c r="X6680" s="62"/>
    </row>
    <row r="6681" spans="1:24" s="57" customFormat="1" x14ac:dyDescent="0.25">
      <c r="A6681" s="75"/>
      <c r="D6681" s="58"/>
      <c r="E6681" s="58"/>
      <c r="F6681" s="58"/>
      <c r="G6681" s="58"/>
      <c r="H6681" s="60"/>
      <c r="I6681" s="60"/>
      <c r="J6681" s="60"/>
      <c r="K6681" s="60"/>
      <c r="M6681" s="61"/>
      <c r="N6681" s="61"/>
      <c r="O6681" s="62"/>
      <c r="P6681" s="125"/>
      <c r="W6681" s="62"/>
      <c r="X6681" s="62"/>
    </row>
    <row r="6682" spans="1:24" s="57" customFormat="1" x14ac:dyDescent="0.25">
      <c r="A6682" s="75"/>
      <c r="D6682" s="58"/>
      <c r="E6682" s="58"/>
      <c r="F6682" s="58"/>
      <c r="G6682" s="58"/>
      <c r="H6682" s="60"/>
      <c r="I6682" s="60"/>
      <c r="J6682" s="60"/>
      <c r="K6682" s="60"/>
      <c r="M6682" s="61"/>
      <c r="N6682" s="61"/>
      <c r="O6682" s="62"/>
      <c r="P6682" s="125"/>
      <c r="W6682" s="62"/>
      <c r="X6682" s="62"/>
    </row>
    <row r="6683" spans="1:24" s="57" customFormat="1" x14ac:dyDescent="0.25">
      <c r="A6683" s="75"/>
      <c r="D6683" s="58"/>
      <c r="E6683" s="58"/>
      <c r="F6683" s="58"/>
      <c r="G6683" s="58"/>
      <c r="H6683" s="60"/>
      <c r="I6683" s="60"/>
      <c r="J6683" s="60"/>
      <c r="K6683" s="60"/>
      <c r="M6683" s="61"/>
      <c r="N6683" s="61"/>
      <c r="O6683" s="62"/>
      <c r="P6683" s="125"/>
      <c r="W6683" s="62"/>
      <c r="X6683" s="62"/>
    </row>
    <row r="6684" spans="1:24" s="57" customFormat="1" x14ac:dyDescent="0.25">
      <c r="A6684" s="75"/>
      <c r="D6684" s="58"/>
      <c r="E6684" s="58"/>
      <c r="F6684" s="58"/>
      <c r="G6684" s="58"/>
      <c r="H6684" s="60"/>
      <c r="I6684" s="60"/>
      <c r="J6684" s="60"/>
      <c r="K6684" s="60"/>
      <c r="M6684" s="61"/>
      <c r="N6684" s="61"/>
      <c r="O6684" s="62"/>
      <c r="P6684" s="125"/>
      <c r="W6684" s="62"/>
      <c r="X6684" s="62"/>
    </row>
    <row r="6685" spans="1:24" s="57" customFormat="1" x14ac:dyDescent="0.25">
      <c r="A6685" s="75"/>
      <c r="D6685" s="58"/>
      <c r="E6685" s="58"/>
      <c r="F6685" s="58"/>
      <c r="G6685" s="58"/>
      <c r="H6685" s="60"/>
      <c r="I6685" s="60"/>
      <c r="J6685" s="60"/>
      <c r="K6685" s="60"/>
      <c r="M6685" s="61"/>
      <c r="N6685" s="61"/>
      <c r="O6685" s="62"/>
      <c r="P6685" s="125"/>
      <c r="W6685" s="62"/>
      <c r="X6685" s="62"/>
    </row>
    <row r="6686" spans="1:24" s="57" customFormat="1" x14ac:dyDescent="0.25">
      <c r="A6686" s="75"/>
      <c r="D6686" s="58"/>
      <c r="E6686" s="58"/>
      <c r="F6686" s="58"/>
      <c r="G6686" s="58"/>
      <c r="H6686" s="60"/>
      <c r="I6686" s="60"/>
      <c r="J6686" s="60"/>
      <c r="K6686" s="60"/>
      <c r="M6686" s="61"/>
      <c r="N6686" s="61"/>
      <c r="O6686" s="62"/>
      <c r="P6686" s="125"/>
      <c r="W6686" s="62"/>
      <c r="X6686" s="62"/>
    </row>
    <row r="6687" spans="1:24" s="57" customFormat="1" x14ac:dyDescent="0.25">
      <c r="A6687" s="75"/>
      <c r="D6687" s="58"/>
      <c r="E6687" s="58"/>
      <c r="F6687" s="58"/>
      <c r="G6687" s="58"/>
      <c r="H6687" s="60"/>
      <c r="I6687" s="60"/>
      <c r="J6687" s="60"/>
      <c r="K6687" s="60"/>
      <c r="M6687" s="61"/>
      <c r="N6687" s="61"/>
      <c r="O6687" s="62"/>
      <c r="P6687" s="125"/>
      <c r="W6687" s="62"/>
      <c r="X6687" s="62"/>
    </row>
    <row r="6688" spans="1:24" s="57" customFormat="1" x14ac:dyDescent="0.25">
      <c r="A6688" s="75"/>
      <c r="D6688" s="58"/>
      <c r="E6688" s="58"/>
      <c r="F6688" s="58"/>
      <c r="G6688" s="58"/>
      <c r="H6688" s="60"/>
      <c r="I6688" s="60"/>
      <c r="J6688" s="60"/>
      <c r="K6688" s="60"/>
      <c r="M6688" s="61"/>
      <c r="N6688" s="61"/>
      <c r="O6688" s="62"/>
      <c r="P6688" s="125"/>
      <c r="W6688" s="62"/>
      <c r="X6688" s="62"/>
    </row>
    <row r="6689" spans="1:24" s="57" customFormat="1" x14ac:dyDescent="0.25">
      <c r="A6689" s="75"/>
      <c r="D6689" s="58"/>
      <c r="E6689" s="58"/>
      <c r="F6689" s="58"/>
      <c r="G6689" s="58"/>
      <c r="H6689" s="60"/>
      <c r="I6689" s="60"/>
      <c r="J6689" s="60"/>
      <c r="K6689" s="60"/>
      <c r="M6689" s="61"/>
      <c r="N6689" s="61"/>
      <c r="O6689" s="62"/>
      <c r="P6689" s="125"/>
      <c r="W6689" s="62"/>
      <c r="X6689" s="62"/>
    </row>
    <row r="6690" spans="1:24" s="57" customFormat="1" x14ac:dyDescent="0.25">
      <c r="A6690" s="75"/>
      <c r="D6690" s="58"/>
      <c r="E6690" s="58"/>
      <c r="F6690" s="58"/>
      <c r="G6690" s="58"/>
      <c r="H6690" s="60"/>
      <c r="I6690" s="60"/>
      <c r="J6690" s="60"/>
      <c r="K6690" s="60"/>
      <c r="M6690" s="61"/>
      <c r="N6690" s="61"/>
      <c r="O6690" s="62"/>
      <c r="P6690" s="125"/>
      <c r="W6690" s="62"/>
      <c r="X6690" s="62"/>
    </row>
    <row r="6691" spans="1:24" s="57" customFormat="1" x14ac:dyDescent="0.25">
      <c r="A6691" s="75"/>
      <c r="D6691" s="58"/>
      <c r="E6691" s="58"/>
      <c r="F6691" s="58"/>
      <c r="G6691" s="58"/>
      <c r="H6691" s="60"/>
      <c r="I6691" s="60"/>
      <c r="J6691" s="60"/>
      <c r="K6691" s="60"/>
      <c r="M6691" s="61"/>
      <c r="N6691" s="61"/>
      <c r="O6691" s="62"/>
      <c r="P6691" s="125"/>
      <c r="W6691" s="62"/>
      <c r="X6691" s="62"/>
    </row>
    <row r="6692" spans="1:24" s="57" customFormat="1" x14ac:dyDescent="0.25">
      <c r="A6692" s="75"/>
      <c r="D6692" s="58"/>
      <c r="E6692" s="58"/>
      <c r="F6692" s="58"/>
      <c r="G6692" s="58"/>
      <c r="H6692" s="60"/>
      <c r="I6692" s="60"/>
      <c r="J6692" s="60"/>
      <c r="K6692" s="60"/>
      <c r="M6692" s="61"/>
      <c r="N6692" s="61"/>
      <c r="O6692" s="62"/>
      <c r="P6692" s="125"/>
      <c r="W6692" s="62"/>
      <c r="X6692" s="62"/>
    </row>
    <row r="6693" spans="1:24" s="57" customFormat="1" x14ac:dyDescent="0.25">
      <c r="A6693" s="75"/>
      <c r="D6693" s="58"/>
      <c r="E6693" s="58"/>
      <c r="F6693" s="58"/>
      <c r="G6693" s="58"/>
      <c r="H6693" s="60"/>
      <c r="I6693" s="60"/>
      <c r="J6693" s="60"/>
      <c r="K6693" s="60"/>
      <c r="M6693" s="61"/>
      <c r="N6693" s="61"/>
      <c r="O6693" s="62"/>
      <c r="P6693" s="125"/>
      <c r="W6693" s="62"/>
      <c r="X6693" s="62"/>
    </row>
    <row r="6694" spans="1:24" s="57" customFormat="1" x14ac:dyDescent="0.25">
      <c r="A6694" s="75"/>
      <c r="D6694" s="58"/>
      <c r="E6694" s="58"/>
      <c r="F6694" s="58"/>
      <c r="G6694" s="58"/>
      <c r="H6694" s="60"/>
      <c r="I6694" s="60"/>
      <c r="J6694" s="60"/>
      <c r="K6694" s="60"/>
      <c r="M6694" s="61"/>
      <c r="N6694" s="61"/>
      <c r="O6694" s="62"/>
      <c r="P6694" s="125"/>
      <c r="W6694" s="62"/>
      <c r="X6694" s="62"/>
    </row>
    <row r="6695" spans="1:24" s="57" customFormat="1" x14ac:dyDescent="0.25">
      <c r="A6695" s="75"/>
      <c r="D6695" s="58"/>
      <c r="E6695" s="58"/>
      <c r="F6695" s="58"/>
      <c r="G6695" s="58"/>
      <c r="H6695" s="60"/>
      <c r="I6695" s="60"/>
      <c r="J6695" s="60"/>
      <c r="K6695" s="60"/>
      <c r="M6695" s="61"/>
      <c r="N6695" s="61"/>
      <c r="O6695" s="62"/>
      <c r="P6695" s="125"/>
      <c r="W6695" s="62"/>
      <c r="X6695" s="62"/>
    </row>
    <row r="6696" spans="1:24" s="57" customFormat="1" x14ac:dyDescent="0.25">
      <c r="A6696" s="75"/>
      <c r="D6696" s="58"/>
      <c r="E6696" s="58"/>
      <c r="F6696" s="58"/>
      <c r="G6696" s="58"/>
      <c r="H6696" s="60"/>
      <c r="I6696" s="60"/>
      <c r="J6696" s="60"/>
      <c r="K6696" s="60"/>
      <c r="M6696" s="61"/>
      <c r="N6696" s="61"/>
      <c r="O6696" s="62"/>
      <c r="P6696" s="125"/>
      <c r="W6696" s="62"/>
      <c r="X6696" s="62"/>
    </row>
    <row r="6697" spans="1:24" s="57" customFormat="1" x14ac:dyDescent="0.25">
      <c r="A6697" s="75"/>
      <c r="D6697" s="58"/>
      <c r="E6697" s="58"/>
      <c r="F6697" s="58"/>
      <c r="G6697" s="58"/>
      <c r="H6697" s="60"/>
      <c r="I6697" s="60"/>
      <c r="J6697" s="60"/>
      <c r="K6697" s="60"/>
      <c r="M6697" s="61"/>
      <c r="N6697" s="61"/>
      <c r="O6697" s="62"/>
      <c r="P6697" s="125"/>
      <c r="W6697" s="62"/>
      <c r="X6697" s="62"/>
    </row>
    <row r="6698" spans="1:24" s="57" customFormat="1" x14ac:dyDescent="0.25">
      <c r="A6698" s="75"/>
      <c r="D6698" s="58"/>
      <c r="E6698" s="58"/>
      <c r="F6698" s="58"/>
      <c r="G6698" s="58"/>
      <c r="H6698" s="60"/>
      <c r="I6698" s="60"/>
      <c r="J6698" s="60"/>
      <c r="K6698" s="60"/>
      <c r="M6698" s="61"/>
      <c r="N6698" s="61"/>
      <c r="O6698" s="62"/>
      <c r="P6698" s="125"/>
      <c r="W6698" s="62"/>
      <c r="X6698" s="62"/>
    </row>
    <row r="6699" spans="1:24" s="57" customFormat="1" x14ac:dyDescent="0.25">
      <c r="A6699" s="75"/>
      <c r="D6699" s="58"/>
      <c r="E6699" s="58"/>
      <c r="F6699" s="58"/>
      <c r="G6699" s="58"/>
      <c r="H6699" s="60"/>
      <c r="I6699" s="60"/>
      <c r="J6699" s="60"/>
      <c r="K6699" s="60"/>
      <c r="M6699" s="61"/>
      <c r="N6699" s="61"/>
      <c r="O6699" s="62"/>
      <c r="P6699" s="125"/>
      <c r="W6699" s="62"/>
      <c r="X6699" s="62"/>
    </row>
    <row r="6700" spans="1:24" s="57" customFormat="1" x14ac:dyDescent="0.25">
      <c r="A6700" s="75"/>
      <c r="D6700" s="58"/>
      <c r="E6700" s="58"/>
      <c r="F6700" s="58"/>
      <c r="G6700" s="58"/>
      <c r="H6700" s="60"/>
      <c r="I6700" s="60"/>
      <c r="J6700" s="60"/>
      <c r="K6700" s="60"/>
      <c r="M6700" s="61"/>
      <c r="N6700" s="61"/>
      <c r="O6700" s="62"/>
      <c r="P6700" s="125"/>
      <c r="W6700" s="62"/>
      <c r="X6700" s="62"/>
    </row>
    <row r="6701" spans="1:24" s="57" customFormat="1" x14ac:dyDescent="0.25">
      <c r="A6701" s="75"/>
      <c r="D6701" s="58"/>
      <c r="E6701" s="58"/>
      <c r="F6701" s="58"/>
      <c r="G6701" s="58"/>
      <c r="H6701" s="60"/>
      <c r="I6701" s="60"/>
      <c r="J6701" s="60"/>
      <c r="K6701" s="60"/>
      <c r="M6701" s="61"/>
      <c r="N6701" s="61"/>
      <c r="O6701" s="62"/>
      <c r="P6701" s="125"/>
      <c r="W6701" s="62"/>
      <c r="X6701" s="62"/>
    </row>
    <row r="6702" spans="1:24" s="57" customFormat="1" x14ac:dyDescent="0.25">
      <c r="A6702" s="75"/>
      <c r="D6702" s="58"/>
      <c r="E6702" s="58"/>
      <c r="F6702" s="58"/>
      <c r="G6702" s="58"/>
      <c r="H6702" s="60"/>
      <c r="I6702" s="60"/>
      <c r="J6702" s="60"/>
      <c r="K6702" s="60"/>
      <c r="M6702" s="61"/>
      <c r="N6702" s="61"/>
      <c r="O6702" s="62"/>
      <c r="P6702" s="125"/>
      <c r="W6702" s="62"/>
      <c r="X6702" s="62"/>
    </row>
    <row r="6703" spans="1:24" s="57" customFormat="1" x14ac:dyDescent="0.25">
      <c r="A6703" s="75"/>
      <c r="D6703" s="58"/>
      <c r="E6703" s="58"/>
      <c r="F6703" s="58"/>
      <c r="G6703" s="58"/>
      <c r="H6703" s="60"/>
      <c r="I6703" s="60"/>
      <c r="J6703" s="60"/>
      <c r="K6703" s="60"/>
      <c r="M6703" s="61"/>
      <c r="N6703" s="61"/>
      <c r="O6703" s="62"/>
      <c r="P6703" s="125"/>
      <c r="W6703" s="62"/>
      <c r="X6703" s="62"/>
    </row>
    <row r="6704" spans="1:24" s="57" customFormat="1" x14ac:dyDescent="0.25">
      <c r="A6704" s="75"/>
      <c r="D6704" s="58"/>
      <c r="E6704" s="58"/>
      <c r="F6704" s="58"/>
      <c r="G6704" s="58"/>
      <c r="H6704" s="60"/>
      <c r="I6704" s="60"/>
      <c r="J6704" s="60"/>
      <c r="K6704" s="60"/>
      <c r="M6704" s="61"/>
      <c r="N6704" s="61"/>
      <c r="O6704" s="62"/>
      <c r="P6704" s="125"/>
      <c r="W6704" s="62"/>
      <c r="X6704" s="62"/>
    </row>
    <row r="6705" spans="1:24" s="57" customFormat="1" x14ac:dyDescent="0.25">
      <c r="A6705" s="75"/>
      <c r="D6705" s="58"/>
      <c r="E6705" s="58"/>
      <c r="F6705" s="58"/>
      <c r="G6705" s="58"/>
      <c r="H6705" s="60"/>
      <c r="I6705" s="60"/>
      <c r="J6705" s="60"/>
      <c r="K6705" s="60"/>
      <c r="M6705" s="61"/>
      <c r="N6705" s="61"/>
      <c r="O6705" s="62"/>
      <c r="P6705" s="125"/>
      <c r="W6705" s="62"/>
      <c r="X6705" s="62"/>
    </row>
    <row r="6706" spans="1:24" s="57" customFormat="1" x14ac:dyDescent="0.25">
      <c r="A6706" s="75"/>
      <c r="D6706" s="58"/>
      <c r="E6706" s="58"/>
      <c r="F6706" s="58"/>
      <c r="G6706" s="58"/>
      <c r="H6706" s="60"/>
      <c r="I6706" s="60"/>
      <c r="J6706" s="60"/>
      <c r="K6706" s="60"/>
      <c r="M6706" s="61"/>
      <c r="N6706" s="61"/>
      <c r="O6706" s="62"/>
      <c r="P6706" s="125"/>
      <c r="W6706" s="62"/>
      <c r="X6706" s="62"/>
    </row>
    <row r="6707" spans="1:24" s="57" customFormat="1" x14ac:dyDescent="0.25">
      <c r="A6707" s="75"/>
      <c r="D6707" s="58"/>
      <c r="E6707" s="58"/>
      <c r="F6707" s="58"/>
      <c r="G6707" s="58"/>
      <c r="H6707" s="60"/>
      <c r="I6707" s="60"/>
      <c r="J6707" s="60"/>
      <c r="K6707" s="60"/>
      <c r="M6707" s="61"/>
      <c r="N6707" s="61"/>
      <c r="O6707" s="62"/>
      <c r="P6707" s="125"/>
      <c r="W6707" s="62"/>
      <c r="X6707" s="62"/>
    </row>
    <row r="6708" spans="1:24" s="57" customFormat="1" x14ac:dyDescent="0.25">
      <c r="A6708" s="75"/>
      <c r="D6708" s="58"/>
      <c r="E6708" s="58"/>
      <c r="F6708" s="58"/>
      <c r="G6708" s="58"/>
      <c r="H6708" s="60"/>
      <c r="I6708" s="60"/>
      <c r="J6708" s="60"/>
      <c r="K6708" s="60"/>
      <c r="M6708" s="61"/>
      <c r="N6708" s="61"/>
      <c r="O6708" s="62"/>
      <c r="P6708" s="125"/>
      <c r="W6708" s="62"/>
      <c r="X6708" s="62"/>
    </row>
    <row r="6709" spans="1:24" s="57" customFormat="1" x14ac:dyDescent="0.25">
      <c r="A6709" s="75"/>
      <c r="D6709" s="58"/>
      <c r="E6709" s="58"/>
      <c r="F6709" s="58"/>
      <c r="G6709" s="58"/>
      <c r="H6709" s="60"/>
      <c r="I6709" s="60"/>
      <c r="J6709" s="60"/>
      <c r="K6709" s="60"/>
      <c r="M6709" s="61"/>
      <c r="N6709" s="61"/>
      <c r="O6709" s="62"/>
      <c r="P6709" s="125"/>
      <c r="W6709" s="62"/>
      <c r="X6709" s="62"/>
    </row>
    <row r="6710" spans="1:24" s="57" customFormat="1" x14ac:dyDescent="0.25">
      <c r="A6710" s="75"/>
      <c r="D6710" s="58"/>
      <c r="E6710" s="58"/>
      <c r="F6710" s="58"/>
      <c r="G6710" s="58"/>
      <c r="H6710" s="60"/>
      <c r="I6710" s="60"/>
      <c r="J6710" s="60"/>
      <c r="K6710" s="60"/>
      <c r="M6710" s="61"/>
      <c r="N6710" s="61"/>
      <c r="O6710" s="62"/>
      <c r="P6710" s="125"/>
      <c r="W6710" s="62"/>
      <c r="X6710" s="62"/>
    </row>
    <row r="6711" spans="1:24" s="57" customFormat="1" x14ac:dyDescent="0.25">
      <c r="A6711" s="75"/>
      <c r="D6711" s="58"/>
      <c r="E6711" s="58"/>
      <c r="F6711" s="58"/>
      <c r="G6711" s="58"/>
      <c r="H6711" s="60"/>
      <c r="I6711" s="60"/>
      <c r="J6711" s="60"/>
      <c r="K6711" s="60"/>
      <c r="M6711" s="61"/>
      <c r="N6711" s="61"/>
      <c r="O6711" s="62"/>
      <c r="P6711" s="125"/>
      <c r="W6711" s="62"/>
      <c r="X6711" s="62"/>
    </row>
    <row r="6712" spans="1:24" s="57" customFormat="1" x14ac:dyDescent="0.25">
      <c r="A6712" s="75"/>
      <c r="D6712" s="58"/>
      <c r="E6712" s="58"/>
      <c r="F6712" s="58"/>
      <c r="G6712" s="58"/>
      <c r="H6712" s="60"/>
      <c r="I6712" s="60"/>
      <c r="J6712" s="60"/>
      <c r="K6712" s="60"/>
      <c r="M6712" s="61"/>
      <c r="N6712" s="61"/>
      <c r="O6712" s="62"/>
      <c r="P6712" s="125"/>
      <c r="W6712" s="62"/>
      <c r="X6712" s="62"/>
    </row>
    <row r="6713" spans="1:24" s="57" customFormat="1" x14ac:dyDescent="0.25">
      <c r="A6713" s="75"/>
      <c r="D6713" s="58"/>
      <c r="E6713" s="58"/>
      <c r="F6713" s="58"/>
      <c r="G6713" s="58"/>
      <c r="H6713" s="60"/>
      <c r="I6713" s="60"/>
      <c r="J6713" s="60"/>
      <c r="K6713" s="60"/>
      <c r="M6713" s="61"/>
      <c r="N6713" s="61"/>
      <c r="O6713" s="62"/>
      <c r="P6713" s="125"/>
      <c r="W6713" s="62"/>
      <c r="X6713" s="62"/>
    </row>
    <row r="6714" spans="1:24" s="57" customFormat="1" x14ac:dyDescent="0.25">
      <c r="A6714" s="75"/>
      <c r="D6714" s="58"/>
      <c r="E6714" s="58"/>
      <c r="F6714" s="58"/>
      <c r="G6714" s="58"/>
      <c r="H6714" s="60"/>
      <c r="I6714" s="60"/>
      <c r="J6714" s="60"/>
      <c r="K6714" s="60"/>
      <c r="M6714" s="61"/>
      <c r="N6714" s="61"/>
      <c r="O6714" s="62"/>
      <c r="P6714" s="125"/>
      <c r="W6714" s="62"/>
      <c r="X6714" s="62"/>
    </row>
    <row r="6715" spans="1:24" s="57" customFormat="1" x14ac:dyDescent="0.25">
      <c r="A6715" s="75"/>
      <c r="D6715" s="58"/>
      <c r="E6715" s="58"/>
      <c r="F6715" s="58"/>
      <c r="G6715" s="58"/>
      <c r="H6715" s="60"/>
      <c r="I6715" s="60"/>
      <c r="J6715" s="60"/>
      <c r="K6715" s="60"/>
      <c r="M6715" s="61"/>
      <c r="N6715" s="61"/>
      <c r="O6715" s="62"/>
      <c r="P6715" s="125"/>
      <c r="W6715" s="62"/>
      <c r="X6715" s="62"/>
    </row>
    <row r="6716" spans="1:24" s="57" customFormat="1" x14ac:dyDescent="0.25">
      <c r="A6716" s="75"/>
      <c r="D6716" s="58"/>
      <c r="E6716" s="58"/>
      <c r="F6716" s="58"/>
      <c r="G6716" s="58"/>
      <c r="H6716" s="60"/>
      <c r="I6716" s="60"/>
      <c r="J6716" s="60"/>
      <c r="K6716" s="60"/>
      <c r="M6716" s="61"/>
      <c r="N6716" s="61"/>
      <c r="O6716" s="62"/>
      <c r="P6716" s="125"/>
      <c r="W6716" s="62"/>
      <c r="X6716" s="62"/>
    </row>
    <row r="6717" spans="1:24" s="57" customFormat="1" x14ac:dyDescent="0.25">
      <c r="A6717" s="75"/>
      <c r="D6717" s="58"/>
      <c r="E6717" s="58"/>
      <c r="F6717" s="58"/>
      <c r="G6717" s="58"/>
      <c r="H6717" s="60"/>
      <c r="I6717" s="60"/>
      <c r="J6717" s="60"/>
      <c r="K6717" s="60"/>
      <c r="M6717" s="61"/>
      <c r="N6717" s="61"/>
      <c r="O6717" s="62"/>
      <c r="P6717" s="125"/>
      <c r="W6717" s="62"/>
      <c r="X6717" s="62"/>
    </row>
    <row r="6718" spans="1:24" s="57" customFormat="1" x14ac:dyDescent="0.25">
      <c r="A6718" s="75"/>
      <c r="D6718" s="58"/>
      <c r="E6718" s="58"/>
      <c r="F6718" s="58"/>
      <c r="G6718" s="58"/>
      <c r="H6718" s="60"/>
      <c r="I6718" s="60"/>
      <c r="J6718" s="60"/>
      <c r="K6718" s="60"/>
      <c r="M6718" s="61"/>
      <c r="N6718" s="61"/>
      <c r="O6718" s="62"/>
      <c r="P6718" s="125"/>
      <c r="W6718" s="62"/>
      <c r="X6718" s="62"/>
    </row>
    <row r="6719" spans="1:24" s="57" customFormat="1" x14ac:dyDescent="0.25">
      <c r="A6719" s="75"/>
      <c r="D6719" s="58"/>
      <c r="E6719" s="58"/>
      <c r="F6719" s="58"/>
      <c r="G6719" s="58"/>
      <c r="H6719" s="60"/>
      <c r="I6719" s="60"/>
      <c r="J6719" s="60"/>
      <c r="K6719" s="60"/>
      <c r="M6719" s="61"/>
      <c r="N6719" s="61"/>
      <c r="O6719" s="62"/>
      <c r="P6719" s="125"/>
      <c r="W6719" s="62"/>
      <c r="X6719" s="62"/>
    </row>
    <row r="6720" spans="1:24" s="57" customFormat="1" x14ac:dyDescent="0.25">
      <c r="A6720" s="75"/>
      <c r="D6720" s="58"/>
      <c r="E6720" s="58"/>
      <c r="F6720" s="58"/>
      <c r="G6720" s="58"/>
      <c r="H6720" s="60"/>
      <c r="I6720" s="60"/>
      <c r="J6720" s="60"/>
      <c r="K6720" s="60"/>
      <c r="M6720" s="61"/>
      <c r="N6720" s="61"/>
      <c r="O6720" s="62"/>
      <c r="P6720" s="125"/>
      <c r="W6720" s="62"/>
      <c r="X6720" s="62"/>
    </row>
    <row r="6721" spans="1:24" s="57" customFormat="1" x14ac:dyDescent="0.25">
      <c r="A6721" s="75"/>
      <c r="D6721" s="58"/>
      <c r="E6721" s="58"/>
      <c r="F6721" s="58"/>
      <c r="G6721" s="58"/>
      <c r="H6721" s="60"/>
      <c r="I6721" s="60"/>
      <c r="J6721" s="60"/>
      <c r="K6721" s="60"/>
      <c r="M6721" s="61"/>
      <c r="N6721" s="61"/>
      <c r="O6721" s="62"/>
      <c r="P6721" s="125"/>
      <c r="W6721" s="62"/>
      <c r="X6721" s="62"/>
    </row>
    <row r="6722" spans="1:24" s="57" customFormat="1" x14ac:dyDescent="0.25">
      <c r="A6722" s="75"/>
      <c r="D6722" s="58"/>
      <c r="E6722" s="58"/>
      <c r="F6722" s="58"/>
      <c r="G6722" s="58"/>
      <c r="H6722" s="60"/>
      <c r="I6722" s="60"/>
      <c r="J6722" s="60"/>
      <c r="K6722" s="60"/>
      <c r="M6722" s="61"/>
      <c r="N6722" s="61"/>
      <c r="O6722" s="62"/>
      <c r="P6722" s="125"/>
      <c r="W6722" s="62"/>
      <c r="X6722" s="62"/>
    </row>
    <row r="6723" spans="1:24" s="57" customFormat="1" x14ac:dyDescent="0.25">
      <c r="A6723" s="75"/>
      <c r="D6723" s="58"/>
      <c r="E6723" s="58"/>
      <c r="F6723" s="58"/>
      <c r="G6723" s="58"/>
      <c r="H6723" s="60"/>
      <c r="I6723" s="60"/>
      <c r="J6723" s="60"/>
      <c r="K6723" s="60"/>
      <c r="M6723" s="61"/>
      <c r="N6723" s="61"/>
      <c r="O6723" s="62"/>
      <c r="P6723" s="125"/>
      <c r="W6723" s="62"/>
      <c r="X6723" s="62"/>
    </row>
    <row r="6724" spans="1:24" s="57" customFormat="1" x14ac:dyDescent="0.25">
      <c r="A6724" s="75"/>
      <c r="D6724" s="58"/>
      <c r="E6724" s="58"/>
      <c r="F6724" s="58"/>
      <c r="G6724" s="58"/>
      <c r="H6724" s="60"/>
      <c r="I6724" s="60"/>
      <c r="J6724" s="60"/>
      <c r="K6724" s="60"/>
      <c r="M6724" s="61"/>
      <c r="N6724" s="61"/>
      <c r="O6724" s="62"/>
      <c r="P6724" s="125"/>
      <c r="W6724" s="62"/>
      <c r="X6724" s="62"/>
    </row>
    <row r="6725" spans="1:24" s="57" customFormat="1" x14ac:dyDescent="0.25">
      <c r="A6725" s="75"/>
      <c r="D6725" s="58"/>
      <c r="E6725" s="58"/>
      <c r="F6725" s="58"/>
      <c r="G6725" s="58"/>
      <c r="H6725" s="60"/>
      <c r="I6725" s="60"/>
      <c r="J6725" s="60"/>
      <c r="K6725" s="60"/>
      <c r="M6725" s="61"/>
      <c r="N6725" s="61"/>
      <c r="O6725" s="62"/>
      <c r="P6725" s="125"/>
      <c r="W6725" s="62"/>
      <c r="X6725" s="62"/>
    </row>
    <row r="6726" spans="1:24" s="57" customFormat="1" x14ac:dyDescent="0.25">
      <c r="A6726" s="75"/>
      <c r="D6726" s="58"/>
      <c r="E6726" s="58"/>
      <c r="F6726" s="58"/>
      <c r="G6726" s="58"/>
      <c r="H6726" s="60"/>
      <c r="I6726" s="60"/>
      <c r="J6726" s="60"/>
      <c r="K6726" s="60"/>
      <c r="M6726" s="61"/>
      <c r="N6726" s="61"/>
      <c r="O6726" s="62"/>
      <c r="P6726" s="125"/>
      <c r="W6726" s="62"/>
      <c r="X6726" s="62"/>
    </row>
    <row r="6727" spans="1:24" s="57" customFormat="1" x14ac:dyDescent="0.25">
      <c r="A6727" s="75"/>
      <c r="D6727" s="58"/>
      <c r="E6727" s="58"/>
      <c r="F6727" s="58"/>
      <c r="G6727" s="58"/>
      <c r="H6727" s="60"/>
      <c r="I6727" s="60"/>
      <c r="J6727" s="60"/>
      <c r="K6727" s="60"/>
      <c r="M6727" s="61"/>
      <c r="N6727" s="61"/>
      <c r="O6727" s="62"/>
      <c r="P6727" s="125"/>
      <c r="W6727" s="62"/>
      <c r="X6727" s="62"/>
    </row>
    <row r="6728" spans="1:24" s="57" customFormat="1" x14ac:dyDescent="0.25">
      <c r="A6728" s="75"/>
      <c r="D6728" s="58"/>
      <c r="E6728" s="58"/>
      <c r="F6728" s="58"/>
      <c r="G6728" s="58"/>
      <c r="H6728" s="60"/>
      <c r="I6728" s="60"/>
      <c r="J6728" s="60"/>
      <c r="K6728" s="60"/>
      <c r="M6728" s="61"/>
      <c r="N6728" s="61"/>
      <c r="O6728" s="62"/>
      <c r="P6728" s="125"/>
      <c r="W6728" s="62"/>
      <c r="X6728" s="62"/>
    </row>
    <row r="6729" spans="1:24" s="57" customFormat="1" x14ac:dyDescent="0.25">
      <c r="A6729" s="75"/>
      <c r="D6729" s="58"/>
      <c r="E6729" s="58"/>
      <c r="F6729" s="58"/>
      <c r="G6729" s="58"/>
      <c r="H6729" s="60"/>
      <c r="I6729" s="60"/>
      <c r="J6729" s="60"/>
      <c r="K6729" s="60"/>
      <c r="M6729" s="61"/>
      <c r="N6729" s="61"/>
      <c r="O6729" s="62"/>
      <c r="P6729" s="125"/>
      <c r="W6729" s="62"/>
      <c r="X6729" s="62"/>
    </row>
    <row r="6730" spans="1:24" s="57" customFormat="1" x14ac:dyDescent="0.25">
      <c r="A6730" s="75"/>
      <c r="D6730" s="58"/>
      <c r="E6730" s="58"/>
      <c r="F6730" s="58"/>
      <c r="G6730" s="58"/>
      <c r="H6730" s="60"/>
      <c r="I6730" s="60"/>
      <c r="J6730" s="60"/>
      <c r="K6730" s="60"/>
      <c r="M6730" s="61"/>
      <c r="N6730" s="61"/>
      <c r="O6730" s="62"/>
      <c r="P6730" s="125"/>
      <c r="W6730" s="62"/>
      <c r="X6730" s="62"/>
    </row>
    <row r="6731" spans="1:24" s="57" customFormat="1" x14ac:dyDescent="0.25">
      <c r="A6731" s="75"/>
      <c r="D6731" s="58"/>
      <c r="E6731" s="58"/>
      <c r="F6731" s="58"/>
      <c r="G6731" s="58"/>
      <c r="H6731" s="60"/>
      <c r="I6731" s="60"/>
      <c r="J6731" s="60"/>
      <c r="K6731" s="60"/>
      <c r="M6731" s="61"/>
      <c r="N6731" s="61"/>
      <c r="O6731" s="62"/>
      <c r="P6731" s="125"/>
      <c r="W6731" s="62"/>
      <c r="X6731" s="62"/>
    </row>
    <row r="6732" spans="1:24" s="57" customFormat="1" x14ac:dyDescent="0.25">
      <c r="A6732" s="75"/>
      <c r="D6732" s="58"/>
      <c r="E6732" s="58"/>
      <c r="F6732" s="58"/>
      <c r="G6732" s="58"/>
      <c r="H6732" s="60"/>
      <c r="I6732" s="60"/>
      <c r="J6732" s="60"/>
      <c r="K6732" s="60"/>
      <c r="M6732" s="61"/>
      <c r="N6732" s="61"/>
      <c r="O6732" s="62"/>
      <c r="P6732" s="125"/>
      <c r="W6732" s="62"/>
      <c r="X6732" s="62"/>
    </row>
    <row r="6733" spans="1:24" s="57" customFormat="1" x14ac:dyDescent="0.25">
      <c r="A6733" s="75"/>
      <c r="D6733" s="58"/>
      <c r="E6733" s="58"/>
      <c r="F6733" s="58"/>
      <c r="G6733" s="58"/>
      <c r="H6733" s="60"/>
      <c r="I6733" s="60"/>
      <c r="J6733" s="60"/>
      <c r="K6733" s="60"/>
      <c r="M6733" s="61"/>
      <c r="N6733" s="61"/>
      <c r="O6733" s="62"/>
      <c r="P6733" s="125"/>
      <c r="W6733" s="62"/>
      <c r="X6733" s="62"/>
    </row>
    <row r="6734" spans="1:24" s="57" customFormat="1" x14ac:dyDescent="0.25">
      <c r="A6734" s="75"/>
      <c r="D6734" s="58"/>
      <c r="E6734" s="58"/>
      <c r="F6734" s="58"/>
      <c r="G6734" s="58"/>
      <c r="H6734" s="60"/>
      <c r="I6734" s="60"/>
      <c r="J6734" s="60"/>
      <c r="K6734" s="60"/>
      <c r="M6734" s="61"/>
      <c r="N6734" s="61"/>
      <c r="O6734" s="62"/>
      <c r="P6734" s="125"/>
      <c r="W6734" s="62"/>
      <c r="X6734" s="62"/>
    </row>
    <row r="6735" spans="1:24" s="57" customFormat="1" x14ac:dyDescent="0.25">
      <c r="A6735" s="75"/>
      <c r="D6735" s="58"/>
      <c r="E6735" s="58"/>
      <c r="F6735" s="58"/>
      <c r="G6735" s="58"/>
      <c r="H6735" s="60"/>
      <c r="I6735" s="60"/>
      <c r="J6735" s="60"/>
      <c r="K6735" s="60"/>
      <c r="M6735" s="61"/>
      <c r="N6735" s="61"/>
      <c r="O6735" s="62"/>
      <c r="P6735" s="125"/>
      <c r="W6735" s="62"/>
      <c r="X6735" s="62"/>
    </row>
    <row r="6736" spans="1:24" s="57" customFormat="1" x14ac:dyDescent="0.25">
      <c r="A6736" s="75"/>
      <c r="D6736" s="58"/>
      <c r="E6736" s="58"/>
      <c r="F6736" s="58"/>
      <c r="G6736" s="58"/>
      <c r="H6736" s="60"/>
      <c r="I6736" s="60"/>
      <c r="J6736" s="60"/>
      <c r="K6736" s="60"/>
      <c r="M6736" s="61"/>
      <c r="N6736" s="61"/>
      <c r="O6736" s="62"/>
      <c r="P6736" s="125"/>
      <c r="W6736" s="62"/>
      <c r="X6736" s="62"/>
    </row>
    <row r="6737" spans="1:24" s="57" customFormat="1" x14ac:dyDescent="0.25">
      <c r="A6737" s="75"/>
      <c r="D6737" s="58"/>
      <c r="E6737" s="58"/>
      <c r="F6737" s="58"/>
      <c r="G6737" s="58"/>
      <c r="H6737" s="60"/>
      <c r="I6737" s="60"/>
      <c r="J6737" s="60"/>
      <c r="K6737" s="60"/>
      <c r="M6737" s="61"/>
      <c r="N6737" s="61"/>
      <c r="O6737" s="62"/>
      <c r="P6737" s="125"/>
      <c r="W6737" s="62"/>
      <c r="X6737" s="62"/>
    </row>
    <row r="6738" spans="1:24" s="57" customFormat="1" x14ac:dyDescent="0.25">
      <c r="A6738" s="75"/>
      <c r="D6738" s="58"/>
      <c r="E6738" s="58"/>
      <c r="F6738" s="58"/>
      <c r="G6738" s="58"/>
      <c r="H6738" s="60"/>
      <c r="I6738" s="60"/>
      <c r="J6738" s="60"/>
      <c r="K6738" s="60"/>
      <c r="M6738" s="61"/>
      <c r="N6738" s="61"/>
      <c r="O6738" s="62"/>
      <c r="P6738" s="125"/>
      <c r="W6738" s="62"/>
      <c r="X6738" s="62"/>
    </row>
    <row r="6739" spans="1:24" s="57" customFormat="1" x14ac:dyDescent="0.25">
      <c r="A6739" s="75"/>
      <c r="D6739" s="58"/>
      <c r="E6739" s="58"/>
      <c r="F6739" s="58"/>
      <c r="G6739" s="58"/>
      <c r="H6739" s="60"/>
      <c r="I6739" s="60"/>
      <c r="J6739" s="60"/>
      <c r="K6739" s="60"/>
      <c r="M6739" s="61"/>
      <c r="N6739" s="61"/>
      <c r="O6739" s="62"/>
      <c r="P6739" s="125"/>
      <c r="W6739" s="62"/>
      <c r="X6739" s="62"/>
    </row>
    <row r="6740" spans="1:24" s="57" customFormat="1" x14ac:dyDescent="0.25">
      <c r="A6740" s="75"/>
      <c r="D6740" s="58"/>
      <c r="E6740" s="58"/>
      <c r="F6740" s="58"/>
      <c r="G6740" s="58"/>
      <c r="H6740" s="60"/>
      <c r="I6740" s="60"/>
      <c r="J6740" s="60"/>
      <c r="K6740" s="60"/>
      <c r="M6740" s="61"/>
      <c r="N6740" s="61"/>
      <c r="O6740" s="62"/>
      <c r="P6740" s="125"/>
      <c r="W6740" s="62"/>
      <c r="X6740" s="62"/>
    </row>
    <row r="6741" spans="1:24" s="57" customFormat="1" x14ac:dyDescent="0.25">
      <c r="A6741" s="75"/>
      <c r="D6741" s="58"/>
      <c r="E6741" s="58"/>
      <c r="F6741" s="58"/>
      <c r="G6741" s="58"/>
      <c r="H6741" s="60"/>
      <c r="I6741" s="60"/>
      <c r="J6741" s="60"/>
      <c r="K6741" s="60"/>
      <c r="M6741" s="61"/>
      <c r="N6741" s="61"/>
      <c r="O6741" s="62"/>
      <c r="P6741" s="125"/>
      <c r="W6741" s="62"/>
      <c r="X6741" s="62"/>
    </row>
    <row r="6742" spans="1:24" s="57" customFormat="1" x14ac:dyDescent="0.25">
      <c r="A6742" s="75"/>
      <c r="D6742" s="58"/>
      <c r="E6742" s="58"/>
      <c r="F6742" s="58"/>
      <c r="G6742" s="58"/>
      <c r="H6742" s="60"/>
      <c r="I6742" s="60"/>
      <c r="J6742" s="60"/>
      <c r="K6742" s="60"/>
      <c r="M6742" s="61"/>
      <c r="N6742" s="61"/>
      <c r="O6742" s="62"/>
      <c r="P6742" s="125"/>
      <c r="W6742" s="62"/>
      <c r="X6742" s="62"/>
    </row>
    <row r="6743" spans="1:24" s="57" customFormat="1" x14ac:dyDescent="0.25">
      <c r="A6743" s="75"/>
      <c r="D6743" s="58"/>
      <c r="E6743" s="58"/>
      <c r="F6743" s="58"/>
      <c r="G6743" s="58"/>
      <c r="H6743" s="60"/>
      <c r="I6743" s="60"/>
      <c r="J6743" s="60"/>
      <c r="K6743" s="60"/>
      <c r="M6743" s="61"/>
      <c r="N6743" s="61"/>
      <c r="O6743" s="62"/>
      <c r="P6743" s="125"/>
      <c r="W6743" s="62"/>
      <c r="X6743" s="62"/>
    </row>
    <row r="6744" spans="1:24" s="57" customFormat="1" x14ac:dyDescent="0.25">
      <c r="A6744" s="75"/>
      <c r="D6744" s="58"/>
      <c r="E6744" s="58"/>
      <c r="F6744" s="58"/>
      <c r="G6744" s="58"/>
      <c r="H6744" s="60"/>
      <c r="I6744" s="60"/>
      <c r="J6744" s="60"/>
      <c r="K6744" s="60"/>
      <c r="M6744" s="61"/>
      <c r="N6744" s="61"/>
      <c r="O6744" s="62"/>
      <c r="P6744" s="125"/>
      <c r="W6744" s="62"/>
      <c r="X6744" s="62"/>
    </row>
    <row r="6745" spans="1:24" s="57" customFormat="1" x14ac:dyDescent="0.25">
      <c r="A6745" s="75"/>
      <c r="D6745" s="58"/>
      <c r="E6745" s="58"/>
      <c r="F6745" s="58"/>
      <c r="G6745" s="58"/>
      <c r="H6745" s="60"/>
      <c r="I6745" s="60"/>
      <c r="J6745" s="60"/>
      <c r="K6745" s="60"/>
      <c r="M6745" s="61"/>
      <c r="N6745" s="61"/>
      <c r="O6745" s="62"/>
      <c r="P6745" s="125"/>
      <c r="W6745" s="62"/>
      <c r="X6745" s="62"/>
    </row>
    <row r="6746" spans="1:24" s="57" customFormat="1" x14ac:dyDescent="0.25">
      <c r="A6746" s="75"/>
      <c r="D6746" s="58"/>
      <c r="E6746" s="58"/>
      <c r="F6746" s="58"/>
      <c r="G6746" s="58"/>
      <c r="H6746" s="60"/>
      <c r="I6746" s="60"/>
      <c r="J6746" s="60"/>
      <c r="K6746" s="60"/>
      <c r="M6746" s="61"/>
      <c r="N6746" s="61"/>
      <c r="O6746" s="62"/>
      <c r="P6746" s="125"/>
      <c r="W6746" s="62"/>
      <c r="X6746" s="62"/>
    </row>
    <row r="6747" spans="1:24" s="57" customFormat="1" x14ac:dyDescent="0.25">
      <c r="A6747" s="75"/>
      <c r="D6747" s="58"/>
      <c r="E6747" s="58"/>
      <c r="F6747" s="58"/>
      <c r="G6747" s="58"/>
      <c r="H6747" s="60"/>
      <c r="I6747" s="60"/>
      <c r="J6747" s="60"/>
      <c r="K6747" s="60"/>
      <c r="M6747" s="61"/>
      <c r="N6747" s="61"/>
      <c r="O6747" s="62"/>
      <c r="P6747" s="125"/>
      <c r="W6747" s="62"/>
      <c r="X6747" s="62"/>
    </row>
    <row r="6748" spans="1:24" s="57" customFormat="1" x14ac:dyDescent="0.25">
      <c r="A6748" s="75"/>
      <c r="D6748" s="58"/>
      <c r="E6748" s="58"/>
      <c r="F6748" s="58"/>
      <c r="G6748" s="58"/>
      <c r="H6748" s="60"/>
      <c r="I6748" s="60"/>
      <c r="J6748" s="60"/>
      <c r="K6748" s="60"/>
      <c r="M6748" s="61"/>
      <c r="N6748" s="61"/>
      <c r="O6748" s="62"/>
      <c r="P6748" s="125"/>
      <c r="W6748" s="62"/>
      <c r="X6748" s="62"/>
    </row>
    <row r="6749" spans="1:24" s="57" customFormat="1" x14ac:dyDescent="0.25">
      <c r="A6749" s="75"/>
      <c r="D6749" s="58"/>
      <c r="E6749" s="58"/>
      <c r="F6749" s="58"/>
      <c r="G6749" s="58"/>
      <c r="H6749" s="60"/>
      <c r="I6749" s="60"/>
      <c r="J6749" s="60"/>
      <c r="K6749" s="60"/>
      <c r="M6749" s="61"/>
      <c r="N6749" s="61"/>
      <c r="O6749" s="62"/>
      <c r="P6749" s="125"/>
      <c r="W6749" s="62"/>
      <c r="X6749" s="62"/>
    </row>
    <row r="6750" spans="1:24" s="57" customFormat="1" x14ac:dyDescent="0.25">
      <c r="A6750" s="75"/>
      <c r="D6750" s="58"/>
      <c r="E6750" s="58"/>
      <c r="F6750" s="58"/>
      <c r="G6750" s="58"/>
      <c r="H6750" s="60"/>
      <c r="I6750" s="60"/>
      <c r="J6750" s="60"/>
      <c r="K6750" s="60"/>
      <c r="M6750" s="61"/>
      <c r="N6750" s="61"/>
      <c r="O6750" s="62"/>
      <c r="P6750" s="125"/>
      <c r="W6750" s="62"/>
      <c r="X6750" s="62"/>
    </row>
    <row r="6751" spans="1:24" s="57" customFormat="1" x14ac:dyDescent="0.25">
      <c r="A6751" s="75"/>
      <c r="D6751" s="58"/>
      <c r="E6751" s="58"/>
      <c r="F6751" s="58"/>
      <c r="G6751" s="58"/>
      <c r="H6751" s="60"/>
      <c r="I6751" s="60"/>
      <c r="J6751" s="60"/>
      <c r="K6751" s="60"/>
      <c r="M6751" s="61"/>
      <c r="N6751" s="61"/>
      <c r="O6751" s="62"/>
      <c r="P6751" s="125"/>
      <c r="W6751" s="62"/>
      <c r="X6751" s="62"/>
    </row>
    <row r="6752" spans="1:24" s="57" customFormat="1" x14ac:dyDescent="0.25">
      <c r="A6752" s="75"/>
      <c r="D6752" s="58"/>
      <c r="E6752" s="58"/>
      <c r="F6752" s="58"/>
      <c r="G6752" s="58"/>
      <c r="H6752" s="60"/>
      <c r="I6752" s="60"/>
      <c r="J6752" s="60"/>
      <c r="K6752" s="60"/>
      <c r="M6752" s="61"/>
      <c r="N6752" s="61"/>
      <c r="O6752" s="62"/>
      <c r="P6752" s="125"/>
      <c r="W6752" s="62"/>
      <c r="X6752" s="62"/>
    </row>
    <row r="6753" spans="1:24" s="57" customFormat="1" x14ac:dyDescent="0.25">
      <c r="A6753" s="75"/>
      <c r="D6753" s="58"/>
      <c r="E6753" s="58"/>
      <c r="F6753" s="58"/>
      <c r="G6753" s="58"/>
      <c r="H6753" s="60"/>
      <c r="I6753" s="60"/>
      <c r="J6753" s="60"/>
      <c r="K6753" s="60"/>
      <c r="M6753" s="61"/>
      <c r="N6753" s="61"/>
      <c r="O6753" s="62"/>
      <c r="P6753" s="125"/>
      <c r="W6753" s="62"/>
      <c r="X6753" s="62"/>
    </row>
    <row r="6754" spans="1:24" s="57" customFormat="1" x14ac:dyDescent="0.25">
      <c r="A6754" s="75"/>
      <c r="D6754" s="58"/>
      <c r="E6754" s="58"/>
      <c r="F6754" s="58"/>
      <c r="G6754" s="58"/>
      <c r="H6754" s="60"/>
      <c r="I6754" s="60"/>
      <c r="J6754" s="60"/>
      <c r="K6754" s="60"/>
      <c r="M6754" s="61"/>
      <c r="N6754" s="61"/>
      <c r="O6754" s="62"/>
      <c r="P6754" s="125"/>
      <c r="W6754" s="62"/>
      <c r="X6754" s="62"/>
    </row>
    <row r="6755" spans="1:24" s="57" customFormat="1" x14ac:dyDescent="0.25">
      <c r="A6755" s="75"/>
      <c r="D6755" s="58"/>
      <c r="E6755" s="58"/>
      <c r="F6755" s="58"/>
      <c r="G6755" s="58"/>
      <c r="H6755" s="60"/>
      <c r="I6755" s="60"/>
      <c r="J6755" s="60"/>
      <c r="K6755" s="60"/>
      <c r="M6755" s="61"/>
      <c r="N6755" s="61"/>
      <c r="O6755" s="62"/>
      <c r="P6755" s="125"/>
      <c r="W6755" s="62"/>
      <c r="X6755" s="62"/>
    </row>
    <row r="6756" spans="1:24" s="57" customFormat="1" x14ac:dyDescent="0.25">
      <c r="A6756" s="75"/>
      <c r="D6756" s="58"/>
      <c r="E6756" s="58"/>
      <c r="F6756" s="58"/>
      <c r="G6756" s="58"/>
      <c r="H6756" s="60"/>
      <c r="I6756" s="60"/>
      <c r="J6756" s="60"/>
      <c r="K6756" s="60"/>
      <c r="M6756" s="61"/>
      <c r="N6756" s="61"/>
      <c r="O6756" s="62"/>
      <c r="P6756" s="125"/>
      <c r="W6756" s="62"/>
      <c r="X6756" s="62"/>
    </row>
    <row r="6757" spans="1:24" s="57" customFormat="1" x14ac:dyDescent="0.25">
      <c r="A6757" s="75"/>
      <c r="D6757" s="58"/>
      <c r="E6757" s="58"/>
      <c r="F6757" s="58"/>
      <c r="G6757" s="58"/>
      <c r="H6757" s="60"/>
      <c r="I6757" s="60"/>
      <c r="J6757" s="60"/>
      <c r="K6757" s="60"/>
      <c r="M6757" s="61"/>
      <c r="N6757" s="61"/>
      <c r="O6757" s="62"/>
      <c r="P6757" s="125"/>
      <c r="W6757" s="62"/>
      <c r="X6757" s="62"/>
    </row>
    <row r="6758" spans="1:24" s="57" customFormat="1" x14ac:dyDescent="0.25">
      <c r="A6758" s="75"/>
      <c r="D6758" s="58"/>
      <c r="E6758" s="58"/>
      <c r="F6758" s="58"/>
      <c r="G6758" s="58"/>
      <c r="H6758" s="60"/>
      <c r="I6758" s="60"/>
      <c r="J6758" s="60"/>
      <c r="K6758" s="60"/>
      <c r="M6758" s="61"/>
      <c r="N6758" s="61"/>
      <c r="O6758" s="62"/>
      <c r="P6758" s="125"/>
      <c r="W6758" s="62"/>
      <c r="X6758" s="62"/>
    </row>
    <row r="6759" spans="1:24" s="57" customFormat="1" x14ac:dyDescent="0.25">
      <c r="A6759" s="75"/>
      <c r="D6759" s="58"/>
      <c r="E6759" s="58"/>
      <c r="F6759" s="58"/>
      <c r="G6759" s="58"/>
      <c r="H6759" s="60"/>
      <c r="I6759" s="60"/>
      <c r="J6759" s="60"/>
      <c r="K6759" s="60"/>
      <c r="M6759" s="61"/>
      <c r="N6759" s="61"/>
      <c r="O6759" s="62"/>
      <c r="P6759" s="125"/>
      <c r="W6759" s="62"/>
      <c r="X6759" s="62"/>
    </row>
    <row r="6760" spans="1:24" s="57" customFormat="1" x14ac:dyDescent="0.25">
      <c r="A6760" s="75"/>
      <c r="D6760" s="58"/>
      <c r="E6760" s="58"/>
      <c r="F6760" s="58"/>
      <c r="G6760" s="58"/>
      <c r="H6760" s="60"/>
      <c r="I6760" s="60"/>
      <c r="J6760" s="60"/>
      <c r="K6760" s="60"/>
      <c r="M6760" s="61"/>
      <c r="N6760" s="61"/>
      <c r="O6760" s="62"/>
      <c r="P6760" s="125"/>
      <c r="W6760" s="62"/>
      <c r="X6760" s="62"/>
    </row>
    <row r="6761" spans="1:24" s="57" customFormat="1" x14ac:dyDescent="0.25">
      <c r="A6761" s="75"/>
      <c r="D6761" s="58"/>
      <c r="E6761" s="58"/>
      <c r="F6761" s="58"/>
      <c r="G6761" s="58"/>
      <c r="H6761" s="60"/>
      <c r="I6761" s="60"/>
      <c r="J6761" s="60"/>
      <c r="K6761" s="60"/>
      <c r="M6761" s="61"/>
      <c r="N6761" s="61"/>
      <c r="O6761" s="62"/>
      <c r="P6761" s="125"/>
      <c r="W6761" s="62"/>
      <c r="X6761" s="62"/>
    </row>
    <row r="6762" spans="1:24" s="57" customFormat="1" x14ac:dyDescent="0.25">
      <c r="A6762" s="75"/>
      <c r="D6762" s="58"/>
      <c r="E6762" s="58"/>
      <c r="F6762" s="58"/>
      <c r="G6762" s="58"/>
      <c r="H6762" s="60"/>
      <c r="I6762" s="60"/>
      <c r="J6762" s="60"/>
      <c r="K6762" s="60"/>
      <c r="M6762" s="61"/>
      <c r="N6762" s="61"/>
      <c r="O6762" s="62"/>
      <c r="P6762" s="125"/>
      <c r="W6762" s="62"/>
      <c r="X6762" s="62"/>
    </row>
    <row r="6763" spans="1:24" s="57" customFormat="1" x14ac:dyDescent="0.25">
      <c r="A6763" s="75"/>
      <c r="D6763" s="58"/>
      <c r="E6763" s="58"/>
      <c r="F6763" s="58"/>
      <c r="G6763" s="58"/>
      <c r="H6763" s="60"/>
      <c r="I6763" s="60"/>
      <c r="J6763" s="60"/>
      <c r="K6763" s="60"/>
      <c r="M6763" s="61"/>
      <c r="N6763" s="61"/>
      <c r="O6763" s="62"/>
      <c r="P6763" s="125"/>
      <c r="W6763" s="62"/>
      <c r="X6763" s="62"/>
    </row>
    <row r="6764" spans="1:24" s="57" customFormat="1" x14ac:dyDescent="0.25">
      <c r="A6764" s="75"/>
      <c r="D6764" s="58"/>
      <c r="E6764" s="58"/>
      <c r="F6764" s="58"/>
      <c r="G6764" s="58"/>
      <c r="H6764" s="60"/>
      <c r="I6764" s="60"/>
      <c r="J6764" s="60"/>
      <c r="K6764" s="60"/>
      <c r="M6764" s="61"/>
      <c r="N6764" s="61"/>
      <c r="O6764" s="62"/>
      <c r="P6764" s="125"/>
      <c r="W6764" s="62"/>
      <c r="X6764" s="62"/>
    </row>
    <row r="6765" spans="1:24" s="57" customFormat="1" x14ac:dyDescent="0.25">
      <c r="A6765" s="75"/>
      <c r="D6765" s="58"/>
      <c r="E6765" s="58"/>
      <c r="F6765" s="58"/>
      <c r="G6765" s="58"/>
      <c r="H6765" s="60"/>
      <c r="I6765" s="60"/>
      <c r="J6765" s="60"/>
      <c r="K6765" s="60"/>
      <c r="M6765" s="61"/>
      <c r="N6765" s="61"/>
      <c r="O6765" s="62"/>
      <c r="P6765" s="125"/>
      <c r="W6765" s="62"/>
      <c r="X6765" s="62"/>
    </row>
    <row r="6766" spans="1:24" s="57" customFormat="1" x14ac:dyDescent="0.25">
      <c r="A6766" s="75"/>
      <c r="D6766" s="58"/>
      <c r="E6766" s="58"/>
      <c r="F6766" s="58"/>
      <c r="G6766" s="58"/>
      <c r="H6766" s="60"/>
      <c r="I6766" s="60"/>
      <c r="J6766" s="60"/>
      <c r="K6766" s="60"/>
      <c r="M6766" s="61"/>
      <c r="N6766" s="61"/>
      <c r="O6766" s="62"/>
      <c r="P6766" s="125"/>
      <c r="W6766" s="62"/>
      <c r="X6766" s="62"/>
    </row>
    <row r="6767" spans="1:24" s="57" customFormat="1" x14ac:dyDescent="0.25">
      <c r="A6767" s="75"/>
      <c r="D6767" s="58"/>
      <c r="E6767" s="58"/>
      <c r="F6767" s="58"/>
      <c r="G6767" s="58"/>
      <c r="H6767" s="60"/>
      <c r="I6767" s="60"/>
      <c r="J6767" s="60"/>
      <c r="K6767" s="60"/>
      <c r="M6767" s="61"/>
      <c r="N6767" s="61"/>
      <c r="O6767" s="62"/>
      <c r="P6767" s="125"/>
      <c r="W6767" s="62"/>
      <c r="X6767" s="62"/>
    </row>
    <row r="6768" spans="1:24" s="57" customFormat="1" x14ac:dyDescent="0.25">
      <c r="A6768" s="75"/>
      <c r="D6768" s="58"/>
      <c r="E6768" s="58"/>
      <c r="F6768" s="58"/>
      <c r="G6768" s="58"/>
      <c r="H6768" s="60"/>
      <c r="I6768" s="60"/>
      <c r="J6768" s="60"/>
      <c r="K6768" s="60"/>
      <c r="M6768" s="61"/>
      <c r="N6768" s="61"/>
      <c r="O6768" s="62"/>
      <c r="P6768" s="125"/>
      <c r="W6768" s="62"/>
      <c r="X6768" s="62"/>
    </row>
    <row r="6769" spans="1:24" s="57" customFormat="1" x14ac:dyDescent="0.25">
      <c r="A6769" s="75"/>
      <c r="D6769" s="58"/>
      <c r="E6769" s="58"/>
      <c r="F6769" s="58"/>
      <c r="G6769" s="58"/>
      <c r="H6769" s="60"/>
      <c r="I6769" s="60"/>
      <c r="J6769" s="60"/>
      <c r="K6769" s="60"/>
      <c r="M6769" s="61"/>
      <c r="N6769" s="61"/>
      <c r="O6769" s="62"/>
      <c r="P6769" s="125"/>
      <c r="W6769" s="62"/>
      <c r="X6769" s="62"/>
    </row>
    <row r="6770" spans="1:24" s="57" customFormat="1" x14ac:dyDescent="0.25">
      <c r="A6770" s="75"/>
      <c r="D6770" s="58"/>
      <c r="E6770" s="58"/>
      <c r="F6770" s="58"/>
      <c r="G6770" s="58"/>
      <c r="H6770" s="60"/>
      <c r="I6770" s="60"/>
      <c r="J6770" s="60"/>
      <c r="K6770" s="60"/>
      <c r="M6770" s="61"/>
      <c r="N6770" s="61"/>
      <c r="O6770" s="62"/>
      <c r="P6770" s="125"/>
      <c r="W6770" s="62"/>
      <c r="X6770" s="62"/>
    </row>
    <row r="6771" spans="1:24" s="57" customFormat="1" x14ac:dyDescent="0.25">
      <c r="A6771" s="75"/>
      <c r="D6771" s="58"/>
      <c r="E6771" s="58"/>
      <c r="F6771" s="58"/>
      <c r="G6771" s="58"/>
      <c r="H6771" s="60"/>
      <c r="I6771" s="60"/>
      <c r="J6771" s="60"/>
      <c r="K6771" s="60"/>
      <c r="M6771" s="61"/>
      <c r="N6771" s="61"/>
      <c r="O6771" s="62"/>
      <c r="P6771" s="125"/>
      <c r="W6771" s="62"/>
      <c r="X6771" s="62"/>
    </row>
    <row r="6772" spans="1:24" s="57" customFormat="1" x14ac:dyDescent="0.25">
      <c r="A6772" s="75"/>
      <c r="D6772" s="58"/>
      <c r="E6772" s="58"/>
      <c r="F6772" s="58"/>
      <c r="G6772" s="58"/>
      <c r="H6772" s="60"/>
      <c r="I6772" s="60"/>
      <c r="J6772" s="60"/>
      <c r="K6772" s="60"/>
      <c r="M6772" s="61"/>
      <c r="N6772" s="61"/>
      <c r="O6772" s="62"/>
      <c r="P6772" s="125"/>
      <c r="W6772" s="62"/>
      <c r="X6772" s="62"/>
    </row>
    <row r="6773" spans="1:24" s="57" customFormat="1" x14ac:dyDescent="0.25">
      <c r="A6773" s="75"/>
      <c r="D6773" s="58"/>
      <c r="E6773" s="58"/>
      <c r="F6773" s="58"/>
      <c r="G6773" s="58"/>
      <c r="H6773" s="60"/>
      <c r="I6773" s="60"/>
      <c r="J6773" s="60"/>
      <c r="K6773" s="60"/>
      <c r="M6773" s="61"/>
      <c r="N6773" s="61"/>
      <c r="O6773" s="62"/>
      <c r="P6773" s="125"/>
      <c r="W6773" s="62"/>
      <c r="X6773" s="62"/>
    </row>
    <row r="6774" spans="1:24" s="57" customFormat="1" x14ac:dyDescent="0.25">
      <c r="A6774" s="75"/>
      <c r="D6774" s="58"/>
      <c r="E6774" s="58"/>
      <c r="F6774" s="58"/>
      <c r="G6774" s="58"/>
      <c r="H6774" s="60"/>
      <c r="I6774" s="60"/>
      <c r="J6774" s="60"/>
      <c r="K6774" s="60"/>
      <c r="M6774" s="61"/>
      <c r="N6774" s="61"/>
      <c r="O6774" s="62"/>
      <c r="P6774" s="125"/>
      <c r="W6774" s="62"/>
      <c r="X6774" s="62"/>
    </row>
    <row r="6775" spans="1:24" s="57" customFormat="1" x14ac:dyDescent="0.25">
      <c r="A6775" s="75"/>
      <c r="D6775" s="58"/>
      <c r="E6775" s="58"/>
      <c r="F6775" s="58"/>
      <c r="G6775" s="58"/>
      <c r="H6775" s="60"/>
      <c r="I6775" s="60"/>
      <c r="J6775" s="60"/>
      <c r="K6775" s="60"/>
      <c r="M6775" s="61"/>
      <c r="N6775" s="61"/>
      <c r="O6775" s="62"/>
      <c r="P6775" s="125"/>
      <c r="W6775" s="62"/>
      <c r="X6775" s="62"/>
    </row>
    <row r="6776" spans="1:24" s="57" customFormat="1" x14ac:dyDescent="0.25">
      <c r="A6776" s="75"/>
      <c r="D6776" s="58"/>
      <c r="E6776" s="58"/>
      <c r="F6776" s="58"/>
      <c r="G6776" s="58"/>
      <c r="H6776" s="60"/>
      <c r="I6776" s="60"/>
      <c r="J6776" s="60"/>
      <c r="K6776" s="60"/>
      <c r="M6776" s="61"/>
      <c r="N6776" s="61"/>
      <c r="O6776" s="62"/>
      <c r="P6776" s="125"/>
      <c r="W6776" s="62"/>
      <c r="X6776" s="62"/>
    </row>
    <row r="6777" spans="1:24" s="57" customFormat="1" x14ac:dyDescent="0.25">
      <c r="A6777" s="75"/>
      <c r="D6777" s="58"/>
      <c r="E6777" s="58"/>
      <c r="F6777" s="58"/>
      <c r="G6777" s="58"/>
      <c r="H6777" s="60"/>
      <c r="I6777" s="60"/>
      <c r="J6777" s="60"/>
      <c r="K6777" s="60"/>
      <c r="M6777" s="61"/>
      <c r="N6777" s="61"/>
      <c r="O6777" s="62"/>
      <c r="P6777" s="125"/>
      <c r="W6777" s="62"/>
      <c r="X6777" s="62"/>
    </row>
    <row r="6778" spans="1:24" s="57" customFormat="1" x14ac:dyDescent="0.25">
      <c r="A6778" s="75"/>
      <c r="D6778" s="58"/>
      <c r="E6778" s="58"/>
      <c r="F6778" s="58"/>
      <c r="G6778" s="58"/>
      <c r="H6778" s="60"/>
      <c r="I6778" s="60"/>
      <c r="J6778" s="60"/>
      <c r="K6778" s="60"/>
      <c r="M6778" s="61"/>
      <c r="N6778" s="61"/>
      <c r="O6778" s="62"/>
      <c r="P6778" s="125"/>
      <c r="W6778" s="62"/>
      <c r="X6778" s="62"/>
    </row>
    <row r="6779" spans="1:24" s="57" customFormat="1" x14ac:dyDescent="0.25">
      <c r="A6779" s="75"/>
      <c r="D6779" s="58"/>
      <c r="E6779" s="58"/>
      <c r="F6779" s="58"/>
      <c r="G6779" s="58"/>
      <c r="H6779" s="60"/>
      <c r="I6779" s="60"/>
      <c r="J6779" s="60"/>
      <c r="K6779" s="60"/>
      <c r="M6779" s="61"/>
      <c r="N6779" s="61"/>
      <c r="O6779" s="62"/>
      <c r="P6779" s="125"/>
      <c r="W6779" s="62"/>
      <c r="X6779" s="62"/>
    </row>
    <row r="6780" spans="1:24" s="57" customFormat="1" x14ac:dyDescent="0.25">
      <c r="A6780" s="75"/>
      <c r="D6780" s="58"/>
      <c r="E6780" s="58"/>
      <c r="F6780" s="58"/>
      <c r="G6780" s="58"/>
      <c r="H6780" s="60"/>
      <c r="I6780" s="60"/>
      <c r="J6780" s="60"/>
      <c r="K6780" s="60"/>
      <c r="M6780" s="61"/>
      <c r="N6780" s="61"/>
      <c r="O6780" s="62"/>
      <c r="P6780" s="125"/>
      <c r="W6780" s="62"/>
      <c r="X6780" s="62"/>
    </row>
    <row r="6781" spans="1:24" s="57" customFormat="1" x14ac:dyDescent="0.25">
      <c r="A6781" s="75"/>
      <c r="D6781" s="58"/>
      <c r="E6781" s="58"/>
      <c r="F6781" s="58"/>
      <c r="G6781" s="58"/>
      <c r="H6781" s="60"/>
      <c r="I6781" s="60"/>
      <c r="J6781" s="60"/>
      <c r="K6781" s="60"/>
      <c r="M6781" s="61"/>
      <c r="N6781" s="61"/>
      <c r="O6781" s="62"/>
      <c r="P6781" s="125"/>
      <c r="W6781" s="62"/>
      <c r="X6781" s="62"/>
    </row>
    <row r="6782" spans="1:24" s="57" customFormat="1" x14ac:dyDescent="0.25">
      <c r="A6782" s="75"/>
      <c r="D6782" s="58"/>
      <c r="E6782" s="58"/>
      <c r="F6782" s="58"/>
      <c r="G6782" s="58"/>
      <c r="H6782" s="60"/>
      <c r="I6782" s="60"/>
      <c r="J6782" s="60"/>
      <c r="K6782" s="60"/>
      <c r="M6782" s="61"/>
      <c r="N6782" s="61"/>
      <c r="O6782" s="62"/>
      <c r="P6782" s="125"/>
      <c r="W6782" s="62"/>
      <c r="X6782" s="62"/>
    </row>
    <row r="6783" spans="1:24" s="57" customFormat="1" x14ac:dyDescent="0.25">
      <c r="A6783" s="75"/>
      <c r="D6783" s="58"/>
      <c r="E6783" s="58"/>
      <c r="F6783" s="58"/>
      <c r="G6783" s="58"/>
      <c r="H6783" s="60"/>
      <c r="I6783" s="60"/>
      <c r="J6783" s="60"/>
      <c r="K6783" s="60"/>
      <c r="M6783" s="61"/>
      <c r="N6783" s="61"/>
      <c r="O6783" s="62"/>
      <c r="P6783" s="125"/>
      <c r="W6783" s="62"/>
      <c r="X6783" s="62"/>
    </row>
    <row r="6784" spans="1:24" s="57" customFormat="1" x14ac:dyDescent="0.25">
      <c r="A6784" s="75"/>
      <c r="D6784" s="58"/>
      <c r="E6784" s="58"/>
      <c r="F6784" s="58"/>
      <c r="G6784" s="58"/>
      <c r="H6784" s="60"/>
      <c r="I6784" s="60"/>
      <c r="J6784" s="60"/>
      <c r="K6784" s="60"/>
      <c r="M6784" s="61"/>
      <c r="N6784" s="61"/>
      <c r="O6784" s="62"/>
      <c r="P6784" s="125"/>
      <c r="W6784" s="62"/>
      <c r="X6784" s="62"/>
    </row>
    <row r="6785" spans="1:24" s="57" customFormat="1" x14ac:dyDescent="0.25">
      <c r="A6785" s="75"/>
      <c r="D6785" s="58"/>
      <c r="E6785" s="58"/>
      <c r="F6785" s="58"/>
      <c r="G6785" s="58"/>
      <c r="H6785" s="60"/>
      <c r="I6785" s="60"/>
      <c r="J6785" s="60"/>
      <c r="K6785" s="60"/>
      <c r="M6785" s="61"/>
      <c r="N6785" s="61"/>
      <c r="O6785" s="62"/>
      <c r="P6785" s="125"/>
      <c r="W6785" s="62"/>
      <c r="X6785" s="62"/>
    </row>
    <row r="6786" spans="1:24" s="57" customFormat="1" x14ac:dyDescent="0.25">
      <c r="A6786" s="75"/>
      <c r="D6786" s="58"/>
      <c r="E6786" s="58"/>
      <c r="F6786" s="58"/>
      <c r="G6786" s="58"/>
      <c r="H6786" s="60"/>
      <c r="I6786" s="60"/>
      <c r="J6786" s="60"/>
      <c r="K6786" s="60"/>
      <c r="M6786" s="61"/>
      <c r="N6786" s="61"/>
      <c r="O6786" s="62"/>
      <c r="P6786" s="125"/>
      <c r="W6786" s="62"/>
      <c r="X6786" s="62"/>
    </row>
    <row r="6787" spans="1:24" s="57" customFormat="1" x14ac:dyDescent="0.25">
      <c r="A6787" s="75"/>
      <c r="D6787" s="58"/>
      <c r="E6787" s="58"/>
      <c r="F6787" s="58"/>
      <c r="G6787" s="58"/>
      <c r="H6787" s="60"/>
      <c r="I6787" s="60"/>
      <c r="J6787" s="60"/>
      <c r="K6787" s="60"/>
      <c r="M6787" s="61"/>
      <c r="N6787" s="61"/>
      <c r="O6787" s="62"/>
      <c r="P6787" s="125"/>
      <c r="W6787" s="62"/>
      <c r="X6787" s="62"/>
    </row>
    <row r="6788" spans="1:24" s="57" customFormat="1" x14ac:dyDescent="0.25">
      <c r="A6788" s="75"/>
      <c r="D6788" s="58"/>
      <c r="E6788" s="58"/>
      <c r="F6788" s="58"/>
      <c r="G6788" s="58"/>
      <c r="H6788" s="60"/>
      <c r="I6788" s="60"/>
      <c r="J6788" s="60"/>
      <c r="K6788" s="60"/>
      <c r="M6788" s="61"/>
      <c r="N6788" s="61"/>
      <c r="O6788" s="62"/>
      <c r="P6788" s="125"/>
      <c r="W6788" s="62"/>
      <c r="X6788" s="62"/>
    </row>
    <row r="6789" spans="1:24" s="57" customFormat="1" x14ac:dyDescent="0.25">
      <c r="A6789" s="75"/>
      <c r="D6789" s="58"/>
      <c r="E6789" s="58"/>
      <c r="F6789" s="58"/>
      <c r="G6789" s="58"/>
      <c r="H6789" s="60"/>
      <c r="I6789" s="60"/>
      <c r="J6789" s="60"/>
      <c r="K6789" s="60"/>
      <c r="M6789" s="61"/>
      <c r="N6789" s="61"/>
      <c r="O6789" s="62"/>
      <c r="P6789" s="125"/>
      <c r="W6789" s="62"/>
      <c r="X6789" s="62"/>
    </row>
    <row r="6790" spans="1:24" s="57" customFormat="1" x14ac:dyDescent="0.25">
      <c r="A6790" s="75"/>
      <c r="D6790" s="58"/>
      <c r="E6790" s="58"/>
      <c r="F6790" s="58"/>
      <c r="G6790" s="58"/>
      <c r="H6790" s="60"/>
      <c r="I6790" s="60"/>
      <c r="J6790" s="60"/>
      <c r="K6790" s="60"/>
      <c r="M6790" s="61"/>
      <c r="N6790" s="61"/>
      <c r="O6790" s="62"/>
      <c r="P6790" s="125"/>
      <c r="W6790" s="62"/>
      <c r="X6790" s="62"/>
    </row>
    <row r="6791" spans="1:24" s="57" customFormat="1" x14ac:dyDescent="0.25">
      <c r="A6791" s="75"/>
      <c r="D6791" s="58"/>
      <c r="E6791" s="58"/>
      <c r="F6791" s="58"/>
      <c r="G6791" s="58"/>
      <c r="H6791" s="60"/>
      <c r="I6791" s="60"/>
      <c r="J6791" s="60"/>
      <c r="K6791" s="60"/>
      <c r="M6791" s="61"/>
      <c r="N6791" s="61"/>
      <c r="O6791" s="62"/>
      <c r="P6791" s="125"/>
      <c r="W6791" s="62"/>
      <c r="X6791" s="62"/>
    </row>
    <row r="6792" spans="1:24" s="57" customFormat="1" x14ac:dyDescent="0.25">
      <c r="A6792" s="75"/>
      <c r="D6792" s="58"/>
      <c r="E6792" s="58"/>
      <c r="F6792" s="58"/>
      <c r="G6792" s="58"/>
      <c r="H6792" s="60"/>
      <c r="I6792" s="60"/>
      <c r="J6792" s="60"/>
      <c r="K6792" s="60"/>
      <c r="M6792" s="61"/>
      <c r="N6792" s="61"/>
      <c r="O6792" s="62"/>
      <c r="P6792" s="125"/>
      <c r="W6792" s="62"/>
      <c r="X6792" s="62"/>
    </row>
    <row r="6793" spans="1:24" s="57" customFormat="1" x14ac:dyDescent="0.25">
      <c r="A6793" s="75"/>
      <c r="D6793" s="58"/>
      <c r="E6793" s="58"/>
      <c r="F6793" s="58"/>
      <c r="G6793" s="58"/>
      <c r="H6793" s="60"/>
      <c r="I6793" s="60"/>
      <c r="J6793" s="60"/>
      <c r="K6793" s="60"/>
      <c r="M6793" s="61"/>
      <c r="N6793" s="61"/>
      <c r="O6793" s="62"/>
      <c r="P6793" s="125"/>
      <c r="W6793" s="62"/>
      <c r="X6793" s="62"/>
    </row>
    <row r="6794" spans="1:24" s="57" customFormat="1" x14ac:dyDescent="0.25">
      <c r="A6794" s="75"/>
      <c r="D6794" s="58"/>
      <c r="E6794" s="58"/>
      <c r="F6794" s="58"/>
      <c r="G6794" s="58"/>
      <c r="H6794" s="60"/>
      <c r="I6794" s="60"/>
      <c r="J6794" s="60"/>
      <c r="K6794" s="60"/>
      <c r="M6794" s="61"/>
      <c r="N6794" s="61"/>
      <c r="O6794" s="62"/>
      <c r="P6794" s="125"/>
      <c r="W6794" s="62"/>
      <c r="X6794" s="62"/>
    </row>
    <row r="6795" spans="1:24" s="57" customFormat="1" x14ac:dyDescent="0.25">
      <c r="A6795" s="75"/>
      <c r="D6795" s="58"/>
      <c r="E6795" s="58"/>
      <c r="F6795" s="58"/>
      <c r="G6795" s="58"/>
      <c r="H6795" s="60"/>
      <c r="I6795" s="60"/>
      <c r="J6795" s="60"/>
      <c r="K6795" s="60"/>
      <c r="M6795" s="61"/>
      <c r="N6795" s="61"/>
      <c r="O6795" s="62"/>
      <c r="P6795" s="125"/>
      <c r="W6795" s="62"/>
      <c r="X6795" s="62"/>
    </row>
    <row r="6796" spans="1:24" s="57" customFormat="1" x14ac:dyDescent="0.25">
      <c r="A6796" s="75"/>
      <c r="D6796" s="58"/>
      <c r="E6796" s="58"/>
      <c r="F6796" s="58"/>
      <c r="G6796" s="58"/>
      <c r="H6796" s="60"/>
      <c r="I6796" s="60"/>
      <c r="J6796" s="60"/>
      <c r="K6796" s="60"/>
      <c r="M6796" s="61"/>
      <c r="N6796" s="61"/>
      <c r="O6796" s="62"/>
      <c r="P6796" s="125"/>
      <c r="W6796" s="62"/>
      <c r="X6796" s="62"/>
    </row>
    <row r="6797" spans="1:24" s="57" customFormat="1" x14ac:dyDescent="0.25">
      <c r="A6797" s="75"/>
      <c r="D6797" s="58"/>
      <c r="E6797" s="58"/>
      <c r="F6797" s="58"/>
      <c r="G6797" s="58"/>
      <c r="H6797" s="60"/>
      <c r="I6797" s="60"/>
      <c r="J6797" s="60"/>
      <c r="K6797" s="60"/>
      <c r="M6797" s="61"/>
      <c r="N6797" s="61"/>
      <c r="O6797" s="62"/>
      <c r="P6797" s="125"/>
      <c r="W6797" s="62"/>
      <c r="X6797" s="62"/>
    </row>
    <row r="6798" spans="1:24" s="57" customFormat="1" x14ac:dyDescent="0.25">
      <c r="A6798" s="75"/>
      <c r="D6798" s="58"/>
      <c r="E6798" s="58"/>
      <c r="F6798" s="58"/>
      <c r="G6798" s="58"/>
      <c r="H6798" s="60"/>
      <c r="I6798" s="60"/>
      <c r="J6798" s="60"/>
      <c r="K6798" s="60"/>
      <c r="M6798" s="61"/>
      <c r="N6798" s="61"/>
      <c r="O6798" s="62"/>
      <c r="P6798" s="125"/>
      <c r="W6798" s="62"/>
      <c r="X6798" s="62"/>
    </row>
    <row r="6799" spans="1:24" s="57" customFormat="1" x14ac:dyDescent="0.25">
      <c r="A6799" s="75"/>
      <c r="D6799" s="58"/>
      <c r="E6799" s="58"/>
      <c r="F6799" s="58"/>
      <c r="G6799" s="58"/>
      <c r="H6799" s="60"/>
      <c r="I6799" s="60"/>
      <c r="J6799" s="60"/>
      <c r="K6799" s="60"/>
      <c r="M6799" s="61"/>
      <c r="N6799" s="61"/>
      <c r="O6799" s="62"/>
      <c r="P6799" s="125"/>
      <c r="W6799" s="62"/>
      <c r="X6799" s="62"/>
    </row>
    <row r="6800" spans="1:24" s="57" customFormat="1" x14ac:dyDescent="0.25">
      <c r="A6800" s="75"/>
      <c r="D6800" s="58"/>
      <c r="E6800" s="58"/>
      <c r="F6800" s="58"/>
      <c r="G6800" s="58"/>
      <c r="H6800" s="60"/>
      <c r="I6800" s="60"/>
      <c r="J6800" s="60"/>
      <c r="K6800" s="60"/>
      <c r="M6800" s="61"/>
      <c r="N6800" s="61"/>
      <c r="O6800" s="62"/>
      <c r="P6800" s="125"/>
      <c r="W6800" s="62"/>
      <c r="X6800" s="62"/>
    </row>
    <row r="6801" spans="1:24" s="57" customFormat="1" x14ac:dyDescent="0.25">
      <c r="A6801" s="75"/>
      <c r="D6801" s="58"/>
      <c r="E6801" s="58"/>
      <c r="F6801" s="58"/>
      <c r="G6801" s="58"/>
      <c r="H6801" s="60"/>
      <c r="I6801" s="60"/>
      <c r="J6801" s="60"/>
      <c r="K6801" s="60"/>
      <c r="M6801" s="61"/>
      <c r="N6801" s="61"/>
      <c r="O6801" s="62"/>
      <c r="P6801" s="125"/>
      <c r="W6801" s="62"/>
      <c r="X6801" s="62"/>
    </row>
    <row r="6802" spans="1:24" s="57" customFormat="1" x14ac:dyDescent="0.25">
      <c r="A6802" s="75"/>
      <c r="D6802" s="58"/>
      <c r="E6802" s="58"/>
      <c r="F6802" s="58"/>
      <c r="G6802" s="58"/>
      <c r="H6802" s="60"/>
      <c r="I6802" s="60"/>
      <c r="J6802" s="60"/>
      <c r="K6802" s="60"/>
      <c r="M6802" s="61"/>
      <c r="N6802" s="61"/>
      <c r="O6802" s="62"/>
      <c r="P6802" s="125"/>
      <c r="W6802" s="62"/>
      <c r="X6802" s="62"/>
    </row>
    <row r="6803" spans="1:24" s="57" customFormat="1" x14ac:dyDescent="0.25">
      <c r="A6803" s="75"/>
      <c r="D6803" s="58"/>
      <c r="E6803" s="58"/>
      <c r="F6803" s="58"/>
      <c r="G6803" s="58"/>
      <c r="H6803" s="60"/>
      <c r="I6803" s="60"/>
      <c r="J6803" s="60"/>
      <c r="K6803" s="60"/>
      <c r="M6803" s="61"/>
      <c r="N6803" s="61"/>
      <c r="O6803" s="62"/>
      <c r="P6803" s="125"/>
      <c r="W6803" s="62"/>
      <c r="X6803" s="62"/>
    </row>
    <row r="6804" spans="1:24" s="57" customFormat="1" x14ac:dyDescent="0.25">
      <c r="A6804" s="75"/>
      <c r="D6804" s="58"/>
      <c r="E6804" s="58"/>
      <c r="F6804" s="58"/>
      <c r="G6804" s="58"/>
      <c r="H6804" s="60"/>
      <c r="I6804" s="60"/>
      <c r="J6804" s="60"/>
      <c r="K6804" s="60"/>
      <c r="M6804" s="61"/>
      <c r="N6804" s="61"/>
      <c r="O6804" s="62"/>
      <c r="P6804" s="125"/>
      <c r="W6804" s="62"/>
      <c r="X6804" s="62"/>
    </row>
    <row r="6805" spans="1:24" s="57" customFormat="1" x14ac:dyDescent="0.25">
      <c r="A6805" s="75"/>
      <c r="D6805" s="58"/>
      <c r="E6805" s="58"/>
      <c r="F6805" s="58"/>
      <c r="G6805" s="58"/>
      <c r="H6805" s="60"/>
      <c r="I6805" s="60"/>
      <c r="J6805" s="60"/>
      <c r="K6805" s="60"/>
      <c r="M6805" s="61"/>
      <c r="N6805" s="61"/>
      <c r="O6805" s="62"/>
      <c r="P6805" s="125"/>
      <c r="W6805" s="62"/>
      <c r="X6805" s="62"/>
    </row>
    <row r="6806" spans="1:24" s="57" customFormat="1" x14ac:dyDescent="0.25">
      <c r="A6806" s="75"/>
      <c r="D6806" s="58"/>
      <c r="E6806" s="58"/>
      <c r="F6806" s="58"/>
      <c r="G6806" s="58"/>
      <c r="H6806" s="60"/>
      <c r="I6806" s="60"/>
      <c r="J6806" s="60"/>
      <c r="K6806" s="60"/>
      <c r="M6806" s="61"/>
      <c r="N6806" s="61"/>
      <c r="O6806" s="62"/>
      <c r="P6806" s="125"/>
      <c r="W6806" s="62"/>
      <c r="X6806" s="62"/>
    </row>
    <row r="6807" spans="1:24" s="57" customFormat="1" x14ac:dyDescent="0.25">
      <c r="A6807" s="75"/>
      <c r="D6807" s="58"/>
      <c r="E6807" s="58"/>
      <c r="F6807" s="58"/>
      <c r="G6807" s="58"/>
      <c r="H6807" s="60"/>
      <c r="I6807" s="60"/>
      <c r="J6807" s="60"/>
      <c r="K6807" s="60"/>
      <c r="M6807" s="61"/>
      <c r="N6807" s="61"/>
      <c r="O6807" s="62"/>
      <c r="P6807" s="125"/>
      <c r="W6807" s="62"/>
      <c r="X6807" s="62"/>
    </row>
    <row r="6808" spans="1:24" s="57" customFormat="1" x14ac:dyDescent="0.25">
      <c r="A6808" s="75"/>
      <c r="D6808" s="58"/>
      <c r="E6808" s="58"/>
      <c r="F6808" s="58"/>
      <c r="G6808" s="58"/>
      <c r="H6808" s="60"/>
      <c r="I6808" s="60"/>
      <c r="J6808" s="60"/>
      <c r="K6808" s="60"/>
      <c r="M6808" s="61"/>
      <c r="N6808" s="61"/>
      <c r="O6808" s="62"/>
      <c r="P6808" s="125"/>
      <c r="W6808" s="62"/>
      <c r="X6808" s="62"/>
    </row>
    <row r="6809" spans="1:24" s="57" customFormat="1" x14ac:dyDescent="0.25">
      <c r="A6809" s="75"/>
      <c r="D6809" s="58"/>
      <c r="E6809" s="58"/>
      <c r="F6809" s="58"/>
      <c r="G6809" s="58"/>
      <c r="H6809" s="60"/>
      <c r="I6809" s="60"/>
      <c r="J6809" s="60"/>
      <c r="K6809" s="60"/>
      <c r="M6809" s="61"/>
      <c r="N6809" s="61"/>
      <c r="O6809" s="62"/>
      <c r="P6809" s="125"/>
      <c r="W6809" s="62"/>
      <c r="X6809" s="62"/>
    </row>
    <row r="6810" spans="1:24" s="57" customFormat="1" x14ac:dyDescent="0.25">
      <c r="A6810" s="75"/>
      <c r="D6810" s="58"/>
      <c r="E6810" s="58"/>
      <c r="F6810" s="58"/>
      <c r="G6810" s="58"/>
      <c r="H6810" s="60"/>
      <c r="I6810" s="60"/>
      <c r="J6810" s="60"/>
      <c r="K6810" s="60"/>
      <c r="M6810" s="61"/>
      <c r="N6810" s="61"/>
      <c r="O6810" s="62"/>
      <c r="P6810" s="125"/>
      <c r="W6810" s="62"/>
      <c r="X6810" s="62"/>
    </row>
    <row r="6811" spans="1:24" s="57" customFormat="1" x14ac:dyDescent="0.25">
      <c r="A6811" s="75"/>
      <c r="D6811" s="58"/>
      <c r="E6811" s="58"/>
      <c r="F6811" s="58"/>
      <c r="G6811" s="58"/>
      <c r="H6811" s="60"/>
      <c r="I6811" s="60"/>
      <c r="J6811" s="60"/>
      <c r="K6811" s="60"/>
      <c r="M6811" s="61"/>
      <c r="N6811" s="61"/>
      <c r="O6811" s="62"/>
      <c r="P6811" s="125"/>
      <c r="W6811" s="62"/>
      <c r="X6811" s="62"/>
    </row>
    <row r="6812" spans="1:24" s="57" customFormat="1" x14ac:dyDescent="0.25">
      <c r="A6812" s="75"/>
      <c r="D6812" s="58"/>
      <c r="E6812" s="58"/>
      <c r="F6812" s="58"/>
      <c r="G6812" s="58"/>
      <c r="H6812" s="60"/>
      <c r="I6812" s="60"/>
      <c r="J6812" s="60"/>
      <c r="K6812" s="60"/>
      <c r="M6812" s="61"/>
      <c r="N6812" s="61"/>
      <c r="O6812" s="62"/>
      <c r="P6812" s="125"/>
      <c r="W6812" s="62"/>
      <c r="X6812" s="62"/>
    </row>
    <row r="6813" spans="1:24" s="57" customFormat="1" x14ac:dyDescent="0.25">
      <c r="A6813" s="75"/>
      <c r="D6813" s="58"/>
      <c r="E6813" s="58"/>
      <c r="F6813" s="58"/>
      <c r="G6813" s="58"/>
      <c r="H6813" s="60"/>
      <c r="I6813" s="60"/>
      <c r="J6813" s="60"/>
      <c r="K6813" s="60"/>
      <c r="M6813" s="61"/>
      <c r="N6813" s="61"/>
      <c r="O6813" s="62"/>
      <c r="P6813" s="125"/>
      <c r="W6813" s="62"/>
      <c r="X6813" s="62"/>
    </row>
    <row r="6814" spans="1:24" s="57" customFormat="1" x14ac:dyDescent="0.25">
      <c r="A6814" s="75"/>
      <c r="D6814" s="58"/>
      <c r="E6814" s="58"/>
      <c r="F6814" s="58"/>
      <c r="G6814" s="58"/>
      <c r="H6814" s="60"/>
      <c r="I6814" s="60"/>
      <c r="J6814" s="60"/>
      <c r="K6814" s="60"/>
      <c r="M6814" s="61"/>
      <c r="N6814" s="61"/>
      <c r="O6814" s="62"/>
      <c r="P6814" s="125"/>
      <c r="W6814" s="62"/>
      <c r="X6814" s="62"/>
    </row>
    <row r="6815" spans="1:24" s="57" customFormat="1" x14ac:dyDescent="0.25">
      <c r="A6815" s="75"/>
      <c r="D6815" s="58"/>
      <c r="E6815" s="58"/>
      <c r="F6815" s="58"/>
      <c r="G6815" s="58"/>
      <c r="H6815" s="60"/>
      <c r="I6815" s="60"/>
      <c r="J6815" s="60"/>
      <c r="K6815" s="60"/>
      <c r="M6815" s="61"/>
      <c r="N6815" s="61"/>
      <c r="O6815" s="62"/>
      <c r="P6815" s="125"/>
      <c r="W6815" s="62"/>
      <c r="X6815" s="62"/>
    </row>
    <row r="6816" spans="1:24" s="57" customFormat="1" x14ac:dyDescent="0.25">
      <c r="A6816" s="75"/>
      <c r="D6816" s="58"/>
      <c r="E6816" s="58"/>
      <c r="F6816" s="58"/>
      <c r="G6816" s="58"/>
      <c r="H6816" s="60"/>
      <c r="I6816" s="60"/>
      <c r="J6816" s="60"/>
      <c r="K6816" s="60"/>
      <c r="M6816" s="61"/>
      <c r="N6816" s="61"/>
      <c r="O6816" s="62"/>
      <c r="P6816" s="125"/>
      <c r="W6816" s="62"/>
      <c r="X6816" s="62"/>
    </row>
    <row r="6817" spans="1:24" s="57" customFormat="1" x14ac:dyDescent="0.25">
      <c r="A6817" s="75"/>
      <c r="D6817" s="58"/>
      <c r="E6817" s="58"/>
      <c r="F6817" s="58"/>
      <c r="G6817" s="58"/>
      <c r="H6817" s="60"/>
      <c r="I6817" s="60"/>
      <c r="J6817" s="60"/>
      <c r="K6817" s="60"/>
      <c r="M6817" s="61"/>
      <c r="N6817" s="61"/>
      <c r="O6817" s="62"/>
      <c r="P6817" s="125"/>
      <c r="W6817" s="62"/>
      <c r="X6817" s="62"/>
    </row>
    <row r="6818" spans="1:24" s="57" customFormat="1" x14ac:dyDescent="0.25">
      <c r="A6818" s="75"/>
      <c r="D6818" s="58"/>
      <c r="E6818" s="58"/>
      <c r="F6818" s="58"/>
      <c r="G6818" s="58"/>
      <c r="H6818" s="60"/>
      <c r="I6818" s="60"/>
      <c r="J6818" s="60"/>
      <c r="K6818" s="60"/>
      <c r="M6818" s="61"/>
      <c r="N6818" s="61"/>
      <c r="O6818" s="62"/>
      <c r="P6818" s="125"/>
      <c r="W6818" s="62"/>
      <c r="X6818" s="62"/>
    </row>
    <row r="6819" spans="1:24" s="57" customFormat="1" x14ac:dyDescent="0.25">
      <c r="A6819" s="75"/>
      <c r="D6819" s="58"/>
      <c r="E6819" s="58"/>
      <c r="F6819" s="58"/>
      <c r="G6819" s="58"/>
      <c r="H6819" s="60"/>
      <c r="I6819" s="60"/>
      <c r="J6819" s="60"/>
      <c r="K6819" s="60"/>
      <c r="M6819" s="61"/>
      <c r="N6819" s="61"/>
      <c r="O6819" s="62"/>
      <c r="P6819" s="125"/>
      <c r="W6819" s="62"/>
      <c r="X6819" s="62"/>
    </row>
    <row r="6820" spans="1:24" s="57" customFormat="1" x14ac:dyDescent="0.25">
      <c r="A6820" s="75"/>
      <c r="D6820" s="58"/>
      <c r="E6820" s="58"/>
      <c r="F6820" s="58"/>
      <c r="G6820" s="58"/>
      <c r="H6820" s="60"/>
      <c r="I6820" s="60"/>
      <c r="J6820" s="60"/>
      <c r="K6820" s="60"/>
      <c r="M6820" s="61"/>
      <c r="N6820" s="61"/>
      <c r="O6820" s="62"/>
      <c r="P6820" s="125"/>
      <c r="W6820" s="62"/>
      <c r="X6820" s="62"/>
    </row>
    <row r="6821" spans="1:24" s="57" customFormat="1" x14ac:dyDescent="0.25">
      <c r="A6821" s="75"/>
      <c r="D6821" s="58"/>
      <c r="E6821" s="58"/>
      <c r="F6821" s="58"/>
      <c r="G6821" s="58"/>
      <c r="H6821" s="60"/>
      <c r="I6821" s="60"/>
      <c r="J6821" s="60"/>
      <c r="K6821" s="60"/>
      <c r="M6821" s="61"/>
      <c r="N6821" s="61"/>
      <c r="O6821" s="62"/>
      <c r="P6821" s="125"/>
      <c r="W6821" s="62"/>
      <c r="X6821" s="62"/>
    </row>
    <row r="6822" spans="1:24" s="57" customFormat="1" x14ac:dyDescent="0.25">
      <c r="A6822" s="75"/>
      <c r="D6822" s="58"/>
      <c r="E6822" s="58"/>
      <c r="F6822" s="58"/>
      <c r="G6822" s="58"/>
      <c r="H6822" s="60"/>
      <c r="I6822" s="60"/>
      <c r="J6822" s="60"/>
      <c r="K6822" s="60"/>
      <c r="M6822" s="61"/>
      <c r="N6822" s="61"/>
      <c r="O6822" s="62"/>
      <c r="P6822" s="125"/>
      <c r="W6822" s="62"/>
      <c r="X6822" s="62"/>
    </row>
    <row r="6823" spans="1:24" s="57" customFormat="1" x14ac:dyDescent="0.25">
      <c r="A6823" s="75"/>
      <c r="D6823" s="58"/>
      <c r="E6823" s="58"/>
      <c r="F6823" s="58"/>
      <c r="G6823" s="58"/>
      <c r="H6823" s="60"/>
      <c r="I6823" s="60"/>
      <c r="J6823" s="60"/>
      <c r="K6823" s="60"/>
      <c r="M6823" s="61"/>
      <c r="N6823" s="61"/>
      <c r="O6823" s="62"/>
      <c r="P6823" s="125"/>
      <c r="W6823" s="62"/>
      <c r="X6823" s="62"/>
    </row>
    <row r="6824" spans="1:24" s="57" customFormat="1" x14ac:dyDescent="0.25">
      <c r="A6824" s="75"/>
      <c r="D6824" s="58"/>
      <c r="E6824" s="58"/>
      <c r="F6824" s="58"/>
      <c r="G6824" s="58"/>
      <c r="H6824" s="60"/>
      <c r="I6824" s="60"/>
      <c r="J6824" s="60"/>
      <c r="K6824" s="60"/>
      <c r="M6824" s="61"/>
      <c r="N6824" s="61"/>
      <c r="O6824" s="62"/>
      <c r="P6824" s="125"/>
      <c r="W6824" s="62"/>
      <c r="X6824" s="62"/>
    </row>
    <row r="6825" spans="1:24" s="57" customFormat="1" x14ac:dyDescent="0.25">
      <c r="A6825" s="75"/>
      <c r="D6825" s="58"/>
      <c r="E6825" s="58"/>
      <c r="F6825" s="58"/>
      <c r="G6825" s="58"/>
      <c r="H6825" s="60"/>
      <c r="I6825" s="60"/>
      <c r="J6825" s="60"/>
      <c r="K6825" s="60"/>
      <c r="M6825" s="61"/>
      <c r="N6825" s="61"/>
      <c r="O6825" s="62"/>
      <c r="P6825" s="125"/>
      <c r="W6825" s="62"/>
      <c r="X6825" s="62"/>
    </row>
    <row r="6826" spans="1:24" s="57" customFormat="1" x14ac:dyDescent="0.25">
      <c r="A6826" s="75"/>
      <c r="D6826" s="58"/>
      <c r="E6826" s="58"/>
      <c r="F6826" s="58"/>
      <c r="G6826" s="58"/>
      <c r="H6826" s="60"/>
      <c r="I6826" s="60"/>
      <c r="J6826" s="60"/>
      <c r="K6826" s="60"/>
      <c r="M6826" s="61"/>
      <c r="N6826" s="61"/>
      <c r="O6826" s="62"/>
      <c r="P6826" s="125"/>
      <c r="W6826" s="62"/>
      <c r="X6826" s="62"/>
    </row>
    <row r="6827" spans="1:24" s="57" customFormat="1" x14ac:dyDescent="0.25">
      <c r="A6827" s="75"/>
      <c r="D6827" s="58"/>
      <c r="E6827" s="58"/>
      <c r="F6827" s="58"/>
      <c r="G6827" s="58"/>
      <c r="H6827" s="60"/>
      <c r="I6827" s="60"/>
      <c r="J6827" s="60"/>
      <c r="K6827" s="60"/>
      <c r="M6827" s="61"/>
      <c r="N6827" s="61"/>
      <c r="O6827" s="62"/>
      <c r="P6827" s="125"/>
      <c r="W6827" s="62"/>
      <c r="X6827" s="62"/>
    </row>
    <row r="6828" spans="1:24" s="57" customFormat="1" x14ac:dyDescent="0.25">
      <c r="A6828" s="75"/>
      <c r="D6828" s="58"/>
      <c r="E6828" s="58"/>
      <c r="F6828" s="58"/>
      <c r="G6828" s="58"/>
      <c r="H6828" s="60"/>
      <c r="I6828" s="60"/>
      <c r="J6828" s="60"/>
      <c r="K6828" s="60"/>
      <c r="M6828" s="61"/>
      <c r="N6828" s="61"/>
      <c r="O6828" s="62"/>
      <c r="P6828" s="125"/>
      <c r="W6828" s="62"/>
      <c r="X6828" s="62"/>
    </row>
    <row r="6829" spans="1:24" s="57" customFormat="1" x14ac:dyDescent="0.25">
      <c r="A6829" s="75"/>
      <c r="D6829" s="58"/>
      <c r="E6829" s="58"/>
      <c r="F6829" s="58"/>
      <c r="G6829" s="58"/>
      <c r="H6829" s="60"/>
      <c r="I6829" s="60"/>
      <c r="J6829" s="60"/>
      <c r="K6829" s="60"/>
      <c r="M6829" s="61"/>
      <c r="N6829" s="61"/>
      <c r="O6829" s="62"/>
      <c r="P6829" s="125"/>
      <c r="W6829" s="62"/>
      <c r="X6829" s="62"/>
    </row>
    <row r="6830" spans="1:24" s="57" customFormat="1" x14ac:dyDescent="0.25">
      <c r="A6830" s="75"/>
      <c r="D6830" s="58"/>
      <c r="E6830" s="58"/>
      <c r="F6830" s="58"/>
      <c r="G6830" s="58"/>
      <c r="H6830" s="60"/>
      <c r="I6830" s="60"/>
      <c r="J6830" s="60"/>
      <c r="K6830" s="60"/>
      <c r="M6830" s="61"/>
      <c r="N6830" s="61"/>
      <c r="O6830" s="62"/>
      <c r="P6830" s="125"/>
      <c r="W6830" s="62"/>
      <c r="X6830" s="62"/>
    </row>
    <row r="6831" spans="1:24" s="57" customFormat="1" x14ac:dyDescent="0.25">
      <c r="A6831" s="75"/>
      <c r="D6831" s="58"/>
      <c r="E6831" s="58"/>
      <c r="F6831" s="58"/>
      <c r="G6831" s="58"/>
      <c r="H6831" s="60"/>
      <c r="I6831" s="60"/>
      <c r="J6831" s="60"/>
      <c r="K6831" s="60"/>
      <c r="M6831" s="61"/>
      <c r="N6831" s="61"/>
      <c r="O6831" s="62"/>
      <c r="P6831" s="125"/>
      <c r="W6831" s="62"/>
      <c r="X6831" s="62"/>
    </row>
    <row r="6832" spans="1:24" s="57" customFormat="1" x14ac:dyDescent="0.25">
      <c r="A6832" s="75"/>
      <c r="D6832" s="58"/>
      <c r="E6832" s="58"/>
      <c r="F6832" s="58"/>
      <c r="G6832" s="58"/>
      <c r="H6832" s="60"/>
      <c r="I6832" s="60"/>
      <c r="J6832" s="60"/>
      <c r="K6832" s="60"/>
      <c r="M6832" s="61"/>
      <c r="N6832" s="61"/>
      <c r="O6832" s="62"/>
      <c r="P6832" s="125"/>
      <c r="W6832" s="62"/>
      <c r="X6832" s="62"/>
    </row>
    <row r="6833" spans="1:24" s="57" customFormat="1" x14ac:dyDescent="0.25">
      <c r="A6833" s="75"/>
      <c r="D6833" s="58"/>
      <c r="E6833" s="58"/>
      <c r="F6833" s="58"/>
      <c r="G6833" s="58"/>
      <c r="H6833" s="60"/>
      <c r="I6833" s="60"/>
      <c r="J6833" s="60"/>
      <c r="K6833" s="60"/>
      <c r="M6833" s="61"/>
      <c r="N6833" s="61"/>
      <c r="O6833" s="62"/>
      <c r="P6833" s="125"/>
      <c r="W6833" s="62"/>
      <c r="X6833" s="62"/>
    </row>
    <row r="6834" spans="1:24" s="57" customFormat="1" x14ac:dyDescent="0.25">
      <c r="A6834" s="75"/>
      <c r="D6834" s="58"/>
      <c r="E6834" s="58"/>
      <c r="F6834" s="58"/>
      <c r="G6834" s="58"/>
      <c r="H6834" s="60"/>
      <c r="I6834" s="60"/>
      <c r="J6834" s="60"/>
      <c r="K6834" s="60"/>
      <c r="M6834" s="61"/>
      <c r="N6834" s="61"/>
      <c r="O6834" s="62"/>
      <c r="P6834" s="125"/>
      <c r="W6834" s="62"/>
      <c r="X6834" s="62"/>
    </row>
    <row r="6835" spans="1:24" s="57" customFormat="1" x14ac:dyDescent="0.25">
      <c r="A6835" s="75"/>
      <c r="D6835" s="58"/>
      <c r="E6835" s="58"/>
      <c r="F6835" s="58"/>
      <c r="G6835" s="58"/>
      <c r="H6835" s="60"/>
      <c r="I6835" s="60"/>
      <c r="J6835" s="60"/>
      <c r="K6835" s="60"/>
      <c r="M6835" s="61"/>
      <c r="N6835" s="61"/>
      <c r="O6835" s="62"/>
      <c r="P6835" s="125"/>
      <c r="W6835" s="62"/>
      <c r="X6835" s="62"/>
    </row>
    <row r="6836" spans="1:24" s="57" customFormat="1" x14ac:dyDescent="0.25">
      <c r="A6836" s="75"/>
      <c r="D6836" s="58"/>
      <c r="E6836" s="58"/>
      <c r="F6836" s="58"/>
      <c r="G6836" s="58"/>
      <c r="H6836" s="60"/>
      <c r="I6836" s="60"/>
      <c r="J6836" s="60"/>
      <c r="K6836" s="60"/>
      <c r="M6836" s="61"/>
      <c r="N6836" s="61"/>
      <c r="O6836" s="62"/>
      <c r="P6836" s="125"/>
      <c r="W6836" s="62"/>
      <c r="X6836" s="62"/>
    </row>
    <row r="6837" spans="1:24" s="57" customFormat="1" x14ac:dyDescent="0.25">
      <c r="A6837" s="75"/>
      <c r="D6837" s="58"/>
      <c r="E6837" s="58"/>
      <c r="F6837" s="58"/>
      <c r="G6837" s="58"/>
      <c r="H6837" s="60"/>
      <c r="I6837" s="60"/>
      <c r="J6837" s="60"/>
      <c r="K6837" s="60"/>
      <c r="M6837" s="61"/>
      <c r="N6837" s="61"/>
      <c r="O6837" s="62"/>
      <c r="P6837" s="125"/>
      <c r="W6837" s="62"/>
      <c r="X6837" s="62"/>
    </row>
    <row r="6838" spans="1:24" s="57" customFormat="1" x14ac:dyDescent="0.25">
      <c r="A6838" s="75"/>
      <c r="D6838" s="58"/>
      <c r="E6838" s="58"/>
      <c r="F6838" s="58"/>
      <c r="G6838" s="58"/>
      <c r="H6838" s="60"/>
      <c r="I6838" s="60"/>
      <c r="J6838" s="60"/>
      <c r="K6838" s="60"/>
      <c r="M6838" s="61"/>
      <c r="N6838" s="61"/>
      <c r="O6838" s="62"/>
      <c r="P6838" s="125"/>
      <c r="W6838" s="62"/>
      <c r="X6838" s="62"/>
    </row>
    <row r="6839" spans="1:24" s="57" customFormat="1" x14ac:dyDescent="0.25">
      <c r="A6839" s="75"/>
      <c r="D6839" s="58"/>
      <c r="E6839" s="58"/>
      <c r="F6839" s="58"/>
      <c r="G6839" s="58"/>
      <c r="H6839" s="60"/>
      <c r="I6839" s="60"/>
      <c r="J6839" s="60"/>
      <c r="K6839" s="60"/>
      <c r="M6839" s="61"/>
      <c r="N6839" s="61"/>
      <c r="O6839" s="62"/>
      <c r="P6839" s="125"/>
      <c r="W6839" s="62"/>
      <c r="X6839" s="62"/>
    </row>
    <row r="6840" spans="1:24" s="57" customFormat="1" x14ac:dyDescent="0.25">
      <c r="A6840" s="75"/>
      <c r="D6840" s="58"/>
      <c r="E6840" s="58"/>
      <c r="F6840" s="58"/>
      <c r="G6840" s="58"/>
      <c r="H6840" s="60"/>
      <c r="I6840" s="60"/>
      <c r="J6840" s="60"/>
      <c r="K6840" s="60"/>
      <c r="M6840" s="61"/>
      <c r="N6840" s="61"/>
      <c r="O6840" s="62"/>
      <c r="P6840" s="125"/>
      <c r="W6840" s="62"/>
      <c r="X6840" s="62"/>
    </row>
    <row r="6841" spans="1:24" s="57" customFormat="1" x14ac:dyDescent="0.25">
      <c r="A6841" s="75"/>
      <c r="D6841" s="58"/>
      <c r="E6841" s="58"/>
      <c r="F6841" s="58"/>
      <c r="G6841" s="58"/>
      <c r="H6841" s="60"/>
      <c r="I6841" s="60"/>
      <c r="J6841" s="60"/>
      <c r="K6841" s="60"/>
      <c r="M6841" s="61"/>
      <c r="N6841" s="61"/>
      <c r="O6841" s="62"/>
      <c r="P6841" s="125"/>
      <c r="W6841" s="62"/>
      <c r="X6841" s="62"/>
    </row>
    <row r="6842" spans="1:24" s="57" customFormat="1" x14ac:dyDescent="0.25">
      <c r="A6842" s="75"/>
      <c r="D6842" s="58"/>
      <c r="E6842" s="58"/>
      <c r="F6842" s="58"/>
      <c r="G6842" s="58"/>
      <c r="H6842" s="60"/>
      <c r="I6842" s="60"/>
      <c r="J6842" s="60"/>
      <c r="K6842" s="60"/>
      <c r="M6842" s="61"/>
      <c r="N6842" s="61"/>
      <c r="O6842" s="62"/>
      <c r="P6842" s="125"/>
      <c r="W6842" s="62"/>
      <c r="X6842" s="62"/>
    </row>
    <row r="6843" spans="1:24" s="57" customFormat="1" x14ac:dyDescent="0.25">
      <c r="A6843" s="75"/>
      <c r="D6843" s="58"/>
      <c r="E6843" s="58"/>
      <c r="F6843" s="58"/>
      <c r="G6843" s="58"/>
      <c r="H6843" s="60"/>
      <c r="I6843" s="60"/>
      <c r="J6843" s="60"/>
      <c r="K6843" s="60"/>
      <c r="M6843" s="61"/>
      <c r="N6843" s="61"/>
      <c r="O6843" s="62"/>
      <c r="P6843" s="125"/>
      <c r="W6843" s="62"/>
      <c r="X6843" s="62"/>
    </row>
    <row r="6844" spans="1:24" s="57" customFormat="1" x14ac:dyDescent="0.25">
      <c r="A6844" s="75"/>
      <c r="D6844" s="58"/>
      <c r="E6844" s="58"/>
      <c r="F6844" s="58"/>
      <c r="G6844" s="58"/>
      <c r="H6844" s="60"/>
      <c r="I6844" s="60"/>
      <c r="J6844" s="60"/>
      <c r="K6844" s="60"/>
      <c r="M6844" s="61"/>
      <c r="N6844" s="61"/>
      <c r="O6844" s="62"/>
      <c r="P6844" s="125"/>
      <c r="W6844" s="62"/>
      <c r="X6844" s="62"/>
    </row>
    <row r="6845" spans="1:24" s="57" customFormat="1" x14ac:dyDescent="0.25">
      <c r="A6845" s="75"/>
      <c r="D6845" s="58"/>
      <c r="E6845" s="58"/>
      <c r="F6845" s="58"/>
      <c r="G6845" s="58"/>
      <c r="H6845" s="60"/>
      <c r="I6845" s="60"/>
      <c r="J6845" s="60"/>
      <c r="K6845" s="60"/>
      <c r="M6845" s="61"/>
      <c r="N6845" s="61"/>
      <c r="O6845" s="62"/>
      <c r="P6845" s="125"/>
      <c r="W6845" s="62"/>
      <c r="X6845" s="62"/>
    </row>
    <row r="6846" spans="1:24" s="57" customFormat="1" x14ac:dyDescent="0.25">
      <c r="A6846" s="75"/>
      <c r="D6846" s="58"/>
      <c r="E6846" s="58"/>
      <c r="F6846" s="58"/>
      <c r="G6846" s="58"/>
      <c r="H6846" s="60"/>
      <c r="I6846" s="60"/>
      <c r="J6846" s="60"/>
      <c r="K6846" s="60"/>
      <c r="M6846" s="61"/>
      <c r="N6846" s="61"/>
      <c r="O6846" s="62"/>
      <c r="P6846" s="125"/>
      <c r="W6846" s="62"/>
      <c r="X6846" s="62"/>
    </row>
    <row r="6847" spans="1:24" s="57" customFormat="1" x14ac:dyDescent="0.25">
      <c r="A6847" s="75"/>
      <c r="D6847" s="58"/>
      <c r="E6847" s="58"/>
      <c r="F6847" s="58"/>
      <c r="G6847" s="58"/>
      <c r="H6847" s="60"/>
      <c r="I6847" s="60"/>
      <c r="J6847" s="60"/>
      <c r="K6847" s="60"/>
      <c r="M6847" s="61"/>
      <c r="N6847" s="61"/>
      <c r="O6847" s="62"/>
      <c r="P6847" s="125"/>
      <c r="W6847" s="62"/>
      <c r="X6847" s="62"/>
    </row>
    <row r="6848" spans="1:24" s="57" customFormat="1" x14ac:dyDescent="0.25">
      <c r="A6848" s="75"/>
      <c r="D6848" s="58"/>
      <c r="E6848" s="58"/>
      <c r="F6848" s="58"/>
      <c r="G6848" s="58"/>
      <c r="H6848" s="60"/>
      <c r="I6848" s="60"/>
      <c r="J6848" s="60"/>
      <c r="K6848" s="60"/>
      <c r="M6848" s="61"/>
      <c r="N6848" s="61"/>
      <c r="O6848" s="62"/>
      <c r="P6848" s="125"/>
      <c r="W6848" s="62"/>
      <c r="X6848" s="62"/>
    </row>
    <row r="6849" spans="1:24" s="57" customFormat="1" x14ac:dyDescent="0.25">
      <c r="A6849" s="75"/>
      <c r="D6849" s="58"/>
      <c r="E6849" s="58"/>
      <c r="F6849" s="58"/>
      <c r="G6849" s="58"/>
      <c r="H6849" s="60"/>
      <c r="I6849" s="60"/>
      <c r="J6849" s="60"/>
      <c r="K6849" s="60"/>
      <c r="M6849" s="61"/>
      <c r="N6849" s="61"/>
      <c r="O6849" s="62"/>
      <c r="P6849" s="125"/>
      <c r="W6849" s="62"/>
      <c r="X6849" s="62"/>
    </row>
    <row r="6850" spans="1:24" s="57" customFormat="1" x14ac:dyDescent="0.25">
      <c r="A6850" s="75"/>
      <c r="D6850" s="58"/>
      <c r="E6850" s="58"/>
      <c r="F6850" s="58"/>
      <c r="G6850" s="58"/>
      <c r="H6850" s="60"/>
      <c r="I6850" s="60"/>
      <c r="J6850" s="60"/>
      <c r="K6850" s="60"/>
      <c r="M6850" s="61"/>
      <c r="N6850" s="61"/>
      <c r="O6850" s="62"/>
      <c r="P6850" s="125"/>
      <c r="W6850" s="62"/>
      <c r="X6850" s="62"/>
    </row>
    <row r="6851" spans="1:24" s="57" customFormat="1" x14ac:dyDescent="0.25">
      <c r="A6851" s="75"/>
      <c r="D6851" s="58"/>
      <c r="E6851" s="58"/>
      <c r="F6851" s="58"/>
      <c r="G6851" s="58"/>
      <c r="H6851" s="60"/>
      <c r="I6851" s="60"/>
      <c r="J6851" s="60"/>
      <c r="K6851" s="60"/>
      <c r="M6851" s="61"/>
      <c r="N6851" s="61"/>
      <c r="O6851" s="62"/>
      <c r="P6851" s="125"/>
      <c r="W6851" s="62"/>
      <c r="X6851" s="62"/>
    </row>
    <row r="6852" spans="1:24" s="57" customFormat="1" x14ac:dyDescent="0.25">
      <c r="A6852" s="75"/>
      <c r="D6852" s="58"/>
      <c r="E6852" s="58"/>
      <c r="F6852" s="58"/>
      <c r="G6852" s="58"/>
      <c r="H6852" s="60"/>
      <c r="I6852" s="60"/>
      <c r="J6852" s="60"/>
      <c r="K6852" s="60"/>
      <c r="M6852" s="61"/>
      <c r="N6852" s="61"/>
      <c r="O6852" s="62"/>
      <c r="P6852" s="125"/>
      <c r="W6852" s="62"/>
      <c r="X6852" s="62"/>
    </row>
    <row r="6853" spans="1:24" s="57" customFormat="1" x14ac:dyDescent="0.25">
      <c r="A6853" s="75"/>
      <c r="D6853" s="58"/>
      <c r="E6853" s="58"/>
      <c r="F6853" s="58"/>
      <c r="G6853" s="58"/>
      <c r="H6853" s="60"/>
      <c r="I6853" s="60"/>
      <c r="J6853" s="60"/>
      <c r="K6853" s="60"/>
      <c r="M6853" s="61"/>
      <c r="N6853" s="61"/>
      <c r="O6853" s="62"/>
      <c r="P6853" s="125"/>
      <c r="W6853" s="62"/>
      <c r="X6853" s="62"/>
    </row>
    <row r="6854" spans="1:24" s="57" customFormat="1" x14ac:dyDescent="0.25">
      <c r="A6854" s="75"/>
      <c r="D6854" s="58"/>
      <c r="E6854" s="58"/>
      <c r="F6854" s="58"/>
      <c r="G6854" s="58"/>
      <c r="H6854" s="60"/>
      <c r="I6854" s="60"/>
      <c r="J6854" s="60"/>
      <c r="K6854" s="60"/>
      <c r="M6854" s="61"/>
      <c r="N6854" s="61"/>
      <c r="O6854" s="62"/>
      <c r="P6854" s="125"/>
      <c r="W6854" s="62"/>
      <c r="X6854" s="62"/>
    </row>
    <row r="6855" spans="1:24" s="57" customFormat="1" x14ac:dyDescent="0.25">
      <c r="A6855" s="75"/>
      <c r="D6855" s="58"/>
      <c r="E6855" s="58"/>
      <c r="F6855" s="58"/>
      <c r="G6855" s="58"/>
      <c r="H6855" s="60"/>
      <c r="I6855" s="60"/>
      <c r="J6855" s="60"/>
      <c r="K6855" s="60"/>
      <c r="M6855" s="61"/>
      <c r="N6855" s="61"/>
      <c r="O6855" s="62"/>
      <c r="P6855" s="125"/>
      <c r="W6855" s="62"/>
      <c r="X6855" s="62"/>
    </row>
    <row r="6856" spans="1:24" s="57" customFormat="1" x14ac:dyDescent="0.25">
      <c r="A6856" s="75"/>
      <c r="D6856" s="58"/>
      <c r="E6856" s="58"/>
      <c r="F6856" s="58"/>
      <c r="G6856" s="58"/>
      <c r="H6856" s="60"/>
      <c r="I6856" s="60"/>
      <c r="J6856" s="60"/>
      <c r="K6856" s="60"/>
      <c r="M6856" s="61"/>
      <c r="N6856" s="61"/>
      <c r="O6856" s="62"/>
      <c r="P6856" s="125"/>
      <c r="W6856" s="62"/>
      <c r="X6856" s="62"/>
    </row>
    <row r="6857" spans="1:24" s="57" customFormat="1" x14ac:dyDescent="0.25">
      <c r="A6857" s="75"/>
      <c r="D6857" s="58"/>
      <c r="E6857" s="58"/>
      <c r="F6857" s="58"/>
      <c r="G6857" s="58"/>
      <c r="H6857" s="60"/>
      <c r="I6857" s="60"/>
      <c r="J6857" s="60"/>
      <c r="K6857" s="60"/>
      <c r="M6857" s="61"/>
      <c r="N6857" s="61"/>
      <c r="O6857" s="62"/>
      <c r="P6857" s="125"/>
      <c r="W6857" s="62"/>
      <c r="X6857" s="62"/>
    </row>
    <row r="6858" spans="1:24" s="57" customFormat="1" x14ac:dyDescent="0.25">
      <c r="A6858" s="75"/>
      <c r="D6858" s="58"/>
      <c r="E6858" s="58"/>
      <c r="F6858" s="58"/>
      <c r="G6858" s="58"/>
      <c r="H6858" s="60"/>
      <c r="I6858" s="60"/>
      <c r="J6858" s="60"/>
      <c r="K6858" s="60"/>
      <c r="M6858" s="61"/>
      <c r="N6858" s="61"/>
      <c r="O6858" s="62"/>
      <c r="P6858" s="125"/>
      <c r="W6858" s="62"/>
      <c r="X6858" s="62"/>
    </row>
    <row r="6859" spans="1:24" s="57" customFormat="1" x14ac:dyDescent="0.25">
      <c r="A6859" s="75"/>
      <c r="D6859" s="58"/>
      <c r="E6859" s="58"/>
      <c r="F6859" s="58"/>
      <c r="G6859" s="58"/>
      <c r="H6859" s="60"/>
      <c r="I6859" s="60"/>
      <c r="J6859" s="60"/>
      <c r="K6859" s="60"/>
      <c r="M6859" s="61"/>
      <c r="N6859" s="61"/>
      <c r="O6859" s="62"/>
      <c r="P6859" s="125"/>
      <c r="W6859" s="62"/>
      <c r="X6859" s="62"/>
    </row>
    <row r="6860" spans="1:24" s="57" customFormat="1" x14ac:dyDescent="0.25">
      <c r="A6860" s="75"/>
      <c r="D6860" s="58"/>
      <c r="E6860" s="58"/>
      <c r="F6860" s="58"/>
      <c r="G6860" s="58"/>
      <c r="H6860" s="60"/>
      <c r="I6860" s="60"/>
      <c r="J6860" s="60"/>
      <c r="K6860" s="60"/>
      <c r="M6860" s="61"/>
      <c r="N6860" s="61"/>
      <c r="O6860" s="62"/>
      <c r="P6860" s="125"/>
      <c r="W6860" s="62"/>
      <c r="X6860" s="62"/>
    </row>
    <row r="6861" spans="1:24" s="57" customFormat="1" x14ac:dyDescent="0.25">
      <c r="A6861" s="75"/>
      <c r="D6861" s="58"/>
      <c r="E6861" s="58"/>
      <c r="F6861" s="58"/>
      <c r="G6861" s="58"/>
      <c r="H6861" s="60"/>
      <c r="I6861" s="60"/>
      <c r="J6861" s="60"/>
      <c r="K6861" s="60"/>
      <c r="M6861" s="61"/>
      <c r="N6861" s="61"/>
      <c r="O6861" s="62"/>
      <c r="P6861" s="125"/>
      <c r="W6861" s="62"/>
      <c r="X6861" s="62"/>
    </row>
    <row r="6862" spans="1:24" s="57" customFormat="1" x14ac:dyDescent="0.25">
      <c r="A6862" s="75"/>
      <c r="D6862" s="58"/>
      <c r="E6862" s="58"/>
      <c r="F6862" s="58"/>
      <c r="G6862" s="58"/>
      <c r="H6862" s="60"/>
      <c r="I6862" s="60"/>
      <c r="J6862" s="60"/>
      <c r="K6862" s="60"/>
      <c r="M6862" s="61"/>
      <c r="N6862" s="61"/>
      <c r="O6862" s="62"/>
      <c r="P6862" s="125"/>
      <c r="W6862" s="62"/>
      <c r="X6862" s="62"/>
    </row>
    <row r="6863" spans="1:24" s="57" customFormat="1" x14ac:dyDescent="0.25">
      <c r="A6863" s="75"/>
      <c r="D6863" s="58"/>
      <c r="E6863" s="58"/>
      <c r="F6863" s="58"/>
      <c r="G6863" s="58"/>
      <c r="H6863" s="60"/>
      <c r="I6863" s="60"/>
      <c r="J6863" s="60"/>
      <c r="K6863" s="60"/>
      <c r="M6863" s="61"/>
      <c r="N6863" s="61"/>
      <c r="O6863" s="62"/>
      <c r="P6863" s="125"/>
      <c r="W6863" s="62"/>
      <c r="X6863" s="62"/>
    </row>
    <row r="6864" spans="1:24" s="57" customFormat="1" x14ac:dyDescent="0.25">
      <c r="A6864" s="75"/>
      <c r="D6864" s="58"/>
      <c r="E6864" s="58"/>
      <c r="F6864" s="58"/>
      <c r="G6864" s="58"/>
      <c r="H6864" s="60"/>
      <c r="I6864" s="60"/>
      <c r="J6864" s="60"/>
      <c r="K6864" s="60"/>
      <c r="M6864" s="61"/>
      <c r="N6864" s="61"/>
      <c r="O6864" s="62"/>
      <c r="P6864" s="125"/>
      <c r="W6864" s="62"/>
      <c r="X6864" s="62"/>
    </row>
    <row r="6865" spans="1:24" s="57" customFormat="1" x14ac:dyDescent="0.25">
      <c r="A6865" s="75"/>
      <c r="D6865" s="58"/>
      <c r="E6865" s="58"/>
      <c r="F6865" s="58"/>
      <c r="G6865" s="58"/>
      <c r="H6865" s="60"/>
      <c r="I6865" s="60"/>
      <c r="J6865" s="60"/>
      <c r="K6865" s="60"/>
      <c r="M6865" s="61"/>
      <c r="N6865" s="61"/>
      <c r="O6865" s="62"/>
      <c r="P6865" s="125"/>
      <c r="W6865" s="62"/>
      <c r="X6865" s="62"/>
    </row>
    <row r="6866" spans="1:24" s="57" customFormat="1" x14ac:dyDescent="0.25">
      <c r="A6866" s="75"/>
      <c r="D6866" s="58"/>
      <c r="E6866" s="58"/>
      <c r="F6866" s="58"/>
      <c r="G6866" s="58"/>
      <c r="H6866" s="60"/>
      <c r="I6866" s="60"/>
      <c r="J6866" s="60"/>
      <c r="K6866" s="60"/>
      <c r="M6866" s="61"/>
      <c r="N6866" s="61"/>
      <c r="O6866" s="62"/>
      <c r="P6866" s="125"/>
      <c r="W6866" s="62"/>
      <c r="X6866" s="62"/>
    </row>
    <row r="6867" spans="1:24" s="57" customFormat="1" x14ac:dyDescent="0.25">
      <c r="A6867" s="75"/>
      <c r="D6867" s="58"/>
      <c r="E6867" s="58"/>
      <c r="F6867" s="58"/>
      <c r="G6867" s="58"/>
      <c r="H6867" s="60"/>
      <c r="I6867" s="60"/>
      <c r="J6867" s="60"/>
      <c r="K6867" s="60"/>
      <c r="M6867" s="61"/>
      <c r="N6867" s="61"/>
      <c r="O6867" s="62"/>
      <c r="P6867" s="125"/>
      <c r="W6867" s="62"/>
      <c r="X6867" s="62"/>
    </row>
    <row r="6868" spans="1:24" s="57" customFormat="1" x14ac:dyDescent="0.25">
      <c r="A6868" s="75"/>
      <c r="D6868" s="58"/>
      <c r="E6868" s="58"/>
      <c r="F6868" s="58"/>
      <c r="G6868" s="58"/>
      <c r="H6868" s="60"/>
      <c r="I6868" s="60"/>
      <c r="J6868" s="60"/>
      <c r="K6868" s="60"/>
      <c r="M6868" s="61"/>
      <c r="N6868" s="61"/>
      <c r="O6868" s="62"/>
      <c r="P6868" s="125"/>
      <c r="W6868" s="62"/>
      <c r="X6868" s="62"/>
    </row>
    <row r="6869" spans="1:24" s="57" customFormat="1" x14ac:dyDescent="0.25">
      <c r="A6869" s="75"/>
      <c r="D6869" s="58"/>
      <c r="E6869" s="58"/>
      <c r="F6869" s="58"/>
      <c r="G6869" s="58"/>
      <c r="H6869" s="60"/>
      <c r="I6869" s="60"/>
      <c r="J6869" s="60"/>
      <c r="K6869" s="60"/>
      <c r="M6869" s="61"/>
      <c r="N6869" s="61"/>
      <c r="O6869" s="62"/>
      <c r="P6869" s="125"/>
      <c r="W6869" s="62"/>
      <c r="X6869" s="62"/>
    </row>
    <row r="6870" spans="1:24" s="57" customFormat="1" x14ac:dyDescent="0.25">
      <c r="A6870" s="75"/>
      <c r="D6870" s="58"/>
      <c r="E6870" s="58"/>
      <c r="F6870" s="58"/>
      <c r="G6870" s="58"/>
      <c r="H6870" s="60"/>
      <c r="I6870" s="60"/>
      <c r="J6870" s="60"/>
      <c r="K6870" s="60"/>
      <c r="M6870" s="61"/>
      <c r="N6870" s="61"/>
      <c r="O6870" s="62"/>
      <c r="P6870" s="125"/>
      <c r="W6870" s="62"/>
      <c r="X6870" s="62"/>
    </row>
    <row r="6871" spans="1:24" s="57" customFormat="1" x14ac:dyDescent="0.25">
      <c r="A6871" s="75"/>
      <c r="D6871" s="58"/>
      <c r="E6871" s="58"/>
      <c r="F6871" s="58"/>
      <c r="G6871" s="58"/>
      <c r="H6871" s="60"/>
      <c r="I6871" s="60"/>
      <c r="J6871" s="60"/>
      <c r="K6871" s="60"/>
      <c r="M6871" s="61"/>
      <c r="N6871" s="61"/>
      <c r="O6871" s="62"/>
      <c r="P6871" s="125"/>
      <c r="W6871" s="62"/>
      <c r="X6871" s="62"/>
    </row>
    <row r="6872" spans="1:24" s="57" customFormat="1" x14ac:dyDescent="0.25">
      <c r="A6872" s="75"/>
      <c r="D6872" s="58"/>
      <c r="E6872" s="58"/>
      <c r="F6872" s="58"/>
      <c r="G6872" s="58"/>
      <c r="H6872" s="60"/>
      <c r="I6872" s="60"/>
      <c r="J6872" s="60"/>
      <c r="K6872" s="60"/>
      <c r="M6872" s="61"/>
      <c r="N6872" s="61"/>
      <c r="O6872" s="62"/>
      <c r="P6872" s="125"/>
      <c r="W6872" s="62"/>
      <c r="X6872" s="62"/>
    </row>
    <row r="6873" spans="1:24" s="57" customFormat="1" x14ac:dyDescent="0.25">
      <c r="A6873" s="75"/>
      <c r="D6873" s="58"/>
      <c r="E6873" s="58"/>
      <c r="F6873" s="58"/>
      <c r="G6873" s="58"/>
      <c r="H6873" s="60"/>
      <c r="I6873" s="60"/>
      <c r="J6873" s="60"/>
      <c r="K6873" s="60"/>
      <c r="M6873" s="61"/>
      <c r="N6873" s="61"/>
      <c r="O6873" s="62"/>
      <c r="P6873" s="125"/>
      <c r="W6873" s="62"/>
      <c r="X6873" s="62"/>
    </row>
    <row r="6874" spans="1:24" s="57" customFormat="1" x14ac:dyDescent="0.25">
      <c r="A6874" s="75"/>
      <c r="D6874" s="58"/>
      <c r="E6874" s="58"/>
      <c r="F6874" s="58"/>
      <c r="G6874" s="58"/>
      <c r="H6874" s="60"/>
      <c r="I6874" s="60"/>
      <c r="J6874" s="60"/>
      <c r="K6874" s="60"/>
      <c r="M6874" s="61"/>
      <c r="N6874" s="61"/>
      <c r="O6874" s="62"/>
      <c r="P6874" s="125"/>
      <c r="W6874" s="62"/>
      <c r="X6874" s="62"/>
    </row>
    <row r="6875" spans="1:24" s="57" customFormat="1" x14ac:dyDescent="0.25">
      <c r="A6875" s="75"/>
      <c r="D6875" s="58"/>
      <c r="E6875" s="58"/>
      <c r="F6875" s="58"/>
      <c r="G6875" s="58"/>
      <c r="H6875" s="60"/>
      <c r="I6875" s="60"/>
      <c r="J6875" s="60"/>
      <c r="K6875" s="60"/>
      <c r="M6875" s="61"/>
      <c r="N6875" s="61"/>
      <c r="O6875" s="62"/>
      <c r="P6875" s="125"/>
      <c r="W6875" s="62"/>
      <c r="X6875" s="62"/>
    </row>
    <row r="6876" spans="1:24" s="57" customFormat="1" x14ac:dyDescent="0.25">
      <c r="A6876" s="75"/>
      <c r="D6876" s="58"/>
      <c r="E6876" s="58"/>
      <c r="F6876" s="58"/>
      <c r="G6876" s="58"/>
      <c r="H6876" s="60"/>
      <c r="I6876" s="60"/>
      <c r="J6876" s="60"/>
      <c r="K6876" s="60"/>
      <c r="M6876" s="61"/>
      <c r="N6876" s="61"/>
      <c r="O6876" s="62"/>
      <c r="P6876" s="125"/>
      <c r="W6876" s="62"/>
      <c r="X6876" s="62"/>
    </row>
    <row r="6877" spans="1:24" s="57" customFormat="1" x14ac:dyDescent="0.25">
      <c r="A6877" s="75"/>
      <c r="D6877" s="58"/>
      <c r="E6877" s="58"/>
      <c r="F6877" s="58"/>
      <c r="G6877" s="58"/>
      <c r="H6877" s="60"/>
      <c r="I6877" s="60"/>
      <c r="J6877" s="60"/>
      <c r="K6877" s="60"/>
      <c r="M6877" s="61"/>
      <c r="N6877" s="61"/>
      <c r="O6877" s="62"/>
      <c r="P6877" s="125"/>
      <c r="W6877" s="62"/>
      <c r="X6877" s="62"/>
    </row>
    <row r="6878" spans="1:24" s="57" customFormat="1" x14ac:dyDescent="0.25">
      <c r="A6878" s="75"/>
      <c r="D6878" s="58"/>
      <c r="E6878" s="58"/>
      <c r="F6878" s="58"/>
      <c r="G6878" s="58"/>
      <c r="H6878" s="60"/>
      <c r="I6878" s="60"/>
      <c r="J6878" s="60"/>
      <c r="K6878" s="60"/>
      <c r="M6878" s="61"/>
      <c r="N6878" s="61"/>
      <c r="O6878" s="62"/>
      <c r="P6878" s="125"/>
      <c r="W6878" s="62"/>
      <c r="X6878" s="62"/>
    </row>
    <row r="6879" spans="1:24" s="57" customFormat="1" x14ac:dyDescent="0.25">
      <c r="A6879" s="75"/>
      <c r="D6879" s="58"/>
      <c r="E6879" s="58"/>
      <c r="F6879" s="58"/>
      <c r="G6879" s="58"/>
      <c r="H6879" s="60"/>
      <c r="I6879" s="60"/>
      <c r="J6879" s="60"/>
      <c r="K6879" s="60"/>
      <c r="M6879" s="61"/>
      <c r="N6879" s="61"/>
      <c r="O6879" s="62"/>
      <c r="P6879" s="125"/>
      <c r="W6879" s="62"/>
      <c r="X6879" s="62"/>
    </row>
    <row r="6880" spans="1:24" s="57" customFormat="1" x14ac:dyDescent="0.25">
      <c r="A6880" s="75"/>
      <c r="D6880" s="58"/>
      <c r="E6880" s="58"/>
      <c r="F6880" s="58"/>
      <c r="G6880" s="58"/>
      <c r="H6880" s="60"/>
      <c r="I6880" s="60"/>
      <c r="J6880" s="60"/>
      <c r="K6880" s="60"/>
      <c r="M6880" s="61"/>
      <c r="N6880" s="61"/>
      <c r="O6880" s="62"/>
      <c r="P6880" s="125"/>
      <c r="W6880" s="62"/>
      <c r="X6880" s="62"/>
    </row>
    <row r="6881" spans="1:24" s="57" customFormat="1" x14ac:dyDescent="0.25">
      <c r="A6881" s="75"/>
      <c r="D6881" s="58"/>
      <c r="E6881" s="58"/>
      <c r="F6881" s="58"/>
      <c r="G6881" s="58"/>
      <c r="H6881" s="60"/>
      <c r="I6881" s="60"/>
      <c r="J6881" s="60"/>
      <c r="K6881" s="60"/>
      <c r="M6881" s="61"/>
      <c r="N6881" s="61"/>
      <c r="O6881" s="62"/>
      <c r="P6881" s="125"/>
      <c r="W6881" s="62"/>
      <c r="X6881" s="62"/>
    </row>
    <row r="6882" spans="1:24" s="57" customFormat="1" x14ac:dyDescent="0.25">
      <c r="A6882" s="75"/>
      <c r="D6882" s="58"/>
      <c r="E6882" s="58"/>
      <c r="F6882" s="58"/>
      <c r="G6882" s="58"/>
      <c r="H6882" s="60"/>
      <c r="I6882" s="60"/>
      <c r="J6882" s="60"/>
      <c r="K6882" s="60"/>
      <c r="M6882" s="61"/>
      <c r="N6882" s="61"/>
      <c r="O6882" s="62"/>
      <c r="P6882" s="125"/>
      <c r="W6882" s="62"/>
      <c r="X6882" s="62"/>
    </row>
    <row r="6883" spans="1:24" s="57" customFormat="1" x14ac:dyDescent="0.25">
      <c r="A6883" s="75"/>
      <c r="D6883" s="58"/>
      <c r="E6883" s="58"/>
      <c r="F6883" s="58"/>
      <c r="G6883" s="58"/>
      <c r="H6883" s="60"/>
      <c r="I6883" s="60"/>
      <c r="J6883" s="60"/>
      <c r="K6883" s="60"/>
      <c r="M6883" s="61"/>
      <c r="N6883" s="61"/>
      <c r="O6883" s="62"/>
      <c r="P6883" s="125"/>
      <c r="W6883" s="62"/>
      <c r="X6883" s="62"/>
    </row>
    <row r="6884" spans="1:24" s="57" customFormat="1" x14ac:dyDescent="0.25">
      <c r="A6884" s="75"/>
      <c r="D6884" s="58"/>
      <c r="E6884" s="58"/>
      <c r="F6884" s="58"/>
      <c r="G6884" s="58"/>
      <c r="H6884" s="60"/>
      <c r="I6884" s="60"/>
      <c r="J6884" s="60"/>
      <c r="K6884" s="60"/>
      <c r="M6884" s="61"/>
      <c r="N6884" s="61"/>
      <c r="O6884" s="62"/>
      <c r="P6884" s="125"/>
      <c r="W6884" s="62"/>
      <c r="X6884" s="62"/>
    </row>
    <row r="6885" spans="1:24" s="57" customFormat="1" x14ac:dyDescent="0.25">
      <c r="A6885" s="75"/>
      <c r="D6885" s="58"/>
      <c r="E6885" s="58"/>
      <c r="F6885" s="58"/>
      <c r="G6885" s="58"/>
      <c r="H6885" s="60"/>
      <c r="I6885" s="60"/>
      <c r="J6885" s="60"/>
      <c r="K6885" s="60"/>
      <c r="M6885" s="61"/>
      <c r="N6885" s="61"/>
      <c r="O6885" s="62"/>
      <c r="P6885" s="125"/>
      <c r="W6885" s="62"/>
      <c r="X6885" s="62"/>
    </row>
    <row r="6886" spans="1:24" s="57" customFormat="1" x14ac:dyDescent="0.25">
      <c r="A6886" s="75"/>
      <c r="D6886" s="58"/>
      <c r="E6886" s="58"/>
      <c r="F6886" s="58"/>
      <c r="G6886" s="58"/>
      <c r="H6886" s="60"/>
      <c r="I6886" s="60"/>
      <c r="J6886" s="60"/>
      <c r="K6886" s="60"/>
      <c r="M6886" s="61"/>
      <c r="N6886" s="61"/>
      <c r="O6886" s="62"/>
      <c r="P6886" s="125"/>
      <c r="W6886" s="62"/>
      <c r="X6886" s="62"/>
    </row>
    <row r="6887" spans="1:24" s="57" customFormat="1" x14ac:dyDescent="0.25">
      <c r="A6887" s="75"/>
      <c r="D6887" s="58"/>
      <c r="E6887" s="58"/>
      <c r="F6887" s="58"/>
      <c r="G6887" s="58"/>
      <c r="H6887" s="60"/>
      <c r="I6887" s="60"/>
      <c r="J6887" s="60"/>
      <c r="K6887" s="60"/>
      <c r="M6887" s="61"/>
      <c r="N6887" s="61"/>
      <c r="O6887" s="62"/>
      <c r="P6887" s="125"/>
      <c r="W6887" s="62"/>
      <c r="X6887" s="62"/>
    </row>
    <row r="6888" spans="1:24" s="57" customFormat="1" x14ac:dyDescent="0.25">
      <c r="A6888" s="75"/>
      <c r="D6888" s="58"/>
      <c r="E6888" s="58"/>
      <c r="F6888" s="58"/>
      <c r="G6888" s="58"/>
      <c r="H6888" s="60"/>
      <c r="I6888" s="60"/>
      <c r="J6888" s="60"/>
      <c r="K6888" s="60"/>
      <c r="M6888" s="61"/>
      <c r="N6888" s="61"/>
      <c r="O6888" s="62"/>
      <c r="P6888" s="125"/>
      <c r="W6888" s="62"/>
      <c r="X6888" s="62"/>
    </row>
    <row r="6889" spans="1:24" s="57" customFormat="1" x14ac:dyDescent="0.25">
      <c r="A6889" s="75"/>
      <c r="D6889" s="58"/>
      <c r="E6889" s="58"/>
      <c r="F6889" s="58"/>
      <c r="G6889" s="58"/>
      <c r="H6889" s="60"/>
      <c r="I6889" s="60"/>
      <c r="J6889" s="60"/>
      <c r="K6889" s="60"/>
      <c r="M6889" s="61"/>
      <c r="N6889" s="61"/>
      <c r="O6889" s="62"/>
      <c r="P6889" s="125"/>
      <c r="W6889" s="62"/>
      <c r="X6889" s="62"/>
    </row>
    <row r="6890" spans="1:24" s="57" customFormat="1" x14ac:dyDescent="0.25">
      <c r="A6890" s="75"/>
      <c r="D6890" s="58"/>
      <c r="E6890" s="58"/>
      <c r="F6890" s="58"/>
      <c r="G6890" s="58"/>
      <c r="H6890" s="60"/>
      <c r="I6890" s="60"/>
      <c r="J6890" s="60"/>
      <c r="K6890" s="60"/>
      <c r="M6890" s="61"/>
      <c r="N6890" s="61"/>
      <c r="O6890" s="62"/>
      <c r="P6890" s="125"/>
      <c r="W6890" s="62"/>
      <c r="X6890" s="62"/>
    </row>
    <row r="6891" spans="1:24" s="57" customFormat="1" x14ac:dyDescent="0.25">
      <c r="A6891" s="75"/>
      <c r="D6891" s="58"/>
      <c r="E6891" s="58"/>
      <c r="F6891" s="58"/>
      <c r="G6891" s="58"/>
      <c r="H6891" s="60"/>
      <c r="I6891" s="60"/>
      <c r="J6891" s="60"/>
      <c r="K6891" s="60"/>
      <c r="M6891" s="61"/>
      <c r="N6891" s="61"/>
      <c r="O6891" s="62"/>
      <c r="P6891" s="125"/>
      <c r="W6891" s="62"/>
      <c r="X6891" s="62"/>
    </row>
    <row r="6892" spans="1:24" s="57" customFormat="1" x14ac:dyDescent="0.25">
      <c r="A6892" s="75"/>
      <c r="D6892" s="58"/>
      <c r="E6892" s="58"/>
      <c r="F6892" s="58"/>
      <c r="G6892" s="58"/>
      <c r="H6892" s="60"/>
      <c r="I6892" s="60"/>
      <c r="J6892" s="60"/>
      <c r="K6892" s="60"/>
      <c r="M6892" s="61"/>
      <c r="N6892" s="61"/>
      <c r="O6892" s="62"/>
      <c r="P6892" s="125"/>
      <c r="W6892" s="62"/>
      <c r="X6892" s="62"/>
    </row>
    <row r="6893" spans="1:24" s="57" customFormat="1" x14ac:dyDescent="0.25">
      <c r="A6893" s="75"/>
      <c r="D6893" s="58"/>
      <c r="E6893" s="58"/>
      <c r="F6893" s="58"/>
      <c r="G6893" s="58"/>
      <c r="H6893" s="60"/>
      <c r="I6893" s="60"/>
      <c r="J6893" s="60"/>
      <c r="K6893" s="60"/>
      <c r="M6893" s="61"/>
      <c r="N6893" s="61"/>
      <c r="O6893" s="62"/>
      <c r="P6893" s="125"/>
      <c r="W6893" s="62"/>
      <c r="X6893" s="62"/>
    </row>
    <row r="6894" spans="1:24" s="57" customFormat="1" x14ac:dyDescent="0.25">
      <c r="A6894" s="75"/>
      <c r="D6894" s="58"/>
      <c r="E6894" s="58"/>
      <c r="F6894" s="58"/>
      <c r="G6894" s="58"/>
      <c r="H6894" s="60"/>
      <c r="I6894" s="60"/>
      <c r="J6894" s="60"/>
      <c r="K6894" s="60"/>
      <c r="M6894" s="61"/>
      <c r="N6894" s="61"/>
      <c r="O6894" s="62"/>
      <c r="P6894" s="125"/>
      <c r="W6894" s="62"/>
      <c r="X6894" s="62"/>
    </row>
    <row r="6895" spans="1:24" s="57" customFormat="1" x14ac:dyDescent="0.25">
      <c r="A6895" s="75"/>
      <c r="D6895" s="58"/>
      <c r="E6895" s="58"/>
      <c r="F6895" s="58"/>
      <c r="G6895" s="58"/>
      <c r="H6895" s="60"/>
      <c r="I6895" s="60"/>
      <c r="J6895" s="60"/>
      <c r="K6895" s="60"/>
      <c r="M6895" s="61"/>
      <c r="N6895" s="61"/>
      <c r="O6895" s="62"/>
      <c r="P6895" s="125"/>
      <c r="W6895" s="62"/>
      <c r="X6895" s="62"/>
    </row>
    <row r="6896" spans="1:24" s="57" customFormat="1" x14ac:dyDescent="0.25">
      <c r="A6896" s="75"/>
      <c r="D6896" s="58"/>
      <c r="E6896" s="58"/>
      <c r="F6896" s="58"/>
      <c r="G6896" s="58"/>
      <c r="H6896" s="60"/>
      <c r="I6896" s="60"/>
      <c r="J6896" s="60"/>
      <c r="K6896" s="60"/>
      <c r="M6896" s="61"/>
      <c r="N6896" s="61"/>
      <c r="O6896" s="62"/>
      <c r="P6896" s="125"/>
      <c r="W6896" s="62"/>
      <c r="X6896" s="62"/>
    </row>
    <row r="6897" spans="1:24" s="57" customFormat="1" x14ac:dyDescent="0.25">
      <c r="A6897" s="75"/>
      <c r="D6897" s="58"/>
      <c r="E6897" s="58"/>
      <c r="F6897" s="58"/>
      <c r="G6897" s="58"/>
      <c r="H6897" s="60"/>
      <c r="I6897" s="60"/>
      <c r="J6897" s="60"/>
      <c r="K6897" s="60"/>
      <c r="M6897" s="61"/>
      <c r="N6897" s="61"/>
      <c r="O6897" s="62"/>
      <c r="P6897" s="125"/>
      <c r="W6897" s="62"/>
      <c r="X6897" s="62"/>
    </row>
    <row r="6898" spans="1:24" s="57" customFormat="1" x14ac:dyDescent="0.25">
      <c r="A6898" s="75"/>
      <c r="D6898" s="58"/>
      <c r="E6898" s="58"/>
      <c r="F6898" s="58"/>
      <c r="G6898" s="58"/>
      <c r="H6898" s="60"/>
      <c r="I6898" s="60"/>
      <c r="J6898" s="60"/>
      <c r="K6898" s="60"/>
      <c r="M6898" s="61"/>
      <c r="N6898" s="61"/>
      <c r="O6898" s="62"/>
      <c r="P6898" s="125"/>
      <c r="W6898" s="62"/>
      <c r="X6898" s="62"/>
    </row>
    <row r="6899" spans="1:24" s="57" customFormat="1" x14ac:dyDescent="0.25">
      <c r="A6899" s="75"/>
      <c r="D6899" s="58"/>
      <c r="E6899" s="58"/>
      <c r="F6899" s="58"/>
      <c r="G6899" s="58"/>
      <c r="H6899" s="60"/>
      <c r="I6899" s="60"/>
      <c r="J6899" s="60"/>
      <c r="K6899" s="60"/>
      <c r="M6899" s="61"/>
      <c r="N6899" s="61"/>
      <c r="O6899" s="62"/>
      <c r="P6899" s="125"/>
      <c r="W6899" s="62"/>
      <c r="X6899" s="62"/>
    </row>
    <row r="6900" spans="1:24" s="57" customFormat="1" x14ac:dyDescent="0.25">
      <c r="A6900" s="75"/>
      <c r="D6900" s="58"/>
      <c r="E6900" s="58"/>
      <c r="F6900" s="58"/>
      <c r="G6900" s="58"/>
      <c r="H6900" s="60"/>
      <c r="I6900" s="60"/>
      <c r="J6900" s="60"/>
      <c r="K6900" s="60"/>
      <c r="M6900" s="61"/>
      <c r="N6900" s="61"/>
      <c r="O6900" s="62"/>
      <c r="P6900" s="125"/>
      <c r="W6900" s="62"/>
      <c r="X6900" s="62"/>
    </row>
    <row r="6901" spans="1:24" s="57" customFormat="1" x14ac:dyDescent="0.25">
      <c r="A6901" s="75"/>
      <c r="D6901" s="58"/>
      <c r="E6901" s="58"/>
      <c r="F6901" s="58"/>
      <c r="G6901" s="58"/>
      <c r="H6901" s="60"/>
      <c r="I6901" s="60"/>
      <c r="J6901" s="60"/>
      <c r="K6901" s="60"/>
      <c r="M6901" s="61"/>
      <c r="N6901" s="61"/>
      <c r="O6901" s="62"/>
      <c r="P6901" s="125"/>
      <c r="W6901" s="62"/>
      <c r="X6901" s="62"/>
    </row>
    <row r="6902" spans="1:24" s="57" customFormat="1" x14ac:dyDescent="0.25">
      <c r="A6902" s="75"/>
      <c r="D6902" s="58"/>
      <c r="E6902" s="58"/>
      <c r="F6902" s="58"/>
      <c r="G6902" s="58"/>
      <c r="H6902" s="60"/>
      <c r="I6902" s="60"/>
      <c r="J6902" s="60"/>
      <c r="K6902" s="60"/>
      <c r="M6902" s="61"/>
      <c r="N6902" s="61"/>
      <c r="O6902" s="62"/>
      <c r="P6902" s="125"/>
      <c r="W6902" s="62"/>
      <c r="X6902" s="62"/>
    </row>
    <row r="6903" spans="1:24" s="57" customFormat="1" x14ac:dyDescent="0.25">
      <c r="A6903" s="75"/>
      <c r="D6903" s="58"/>
      <c r="E6903" s="58"/>
      <c r="F6903" s="58"/>
      <c r="G6903" s="58"/>
      <c r="H6903" s="60"/>
      <c r="I6903" s="60"/>
      <c r="J6903" s="60"/>
      <c r="K6903" s="60"/>
      <c r="M6903" s="61"/>
      <c r="N6903" s="61"/>
      <c r="O6903" s="62"/>
      <c r="P6903" s="125"/>
      <c r="W6903" s="62"/>
      <c r="X6903" s="62"/>
    </row>
    <row r="6904" spans="1:24" s="57" customFormat="1" x14ac:dyDescent="0.25">
      <c r="A6904" s="75"/>
      <c r="D6904" s="58"/>
      <c r="E6904" s="58"/>
      <c r="F6904" s="58"/>
      <c r="G6904" s="58"/>
      <c r="H6904" s="60"/>
      <c r="I6904" s="60"/>
      <c r="J6904" s="60"/>
      <c r="K6904" s="60"/>
      <c r="M6904" s="61"/>
      <c r="N6904" s="61"/>
      <c r="O6904" s="62"/>
      <c r="P6904" s="125"/>
      <c r="W6904" s="62"/>
      <c r="X6904" s="62"/>
    </row>
    <row r="6905" spans="1:24" s="57" customFormat="1" x14ac:dyDescent="0.25">
      <c r="A6905" s="75"/>
      <c r="D6905" s="58"/>
      <c r="E6905" s="58"/>
      <c r="F6905" s="58"/>
      <c r="G6905" s="58"/>
      <c r="H6905" s="60"/>
      <c r="I6905" s="60"/>
      <c r="J6905" s="60"/>
      <c r="K6905" s="60"/>
      <c r="M6905" s="61"/>
      <c r="N6905" s="61"/>
      <c r="O6905" s="62"/>
      <c r="P6905" s="125"/>
      <c r="W6905" s="62"/>
      <c r="X6905" s="62"/>
    </row>
    <row r="6906" spans="1:24" s="57" customFormat="1" x14ac:dyDescent="0.25">
      <c r="A6906" s="75"/>
      <c r="D6906" s="58"/>
      <c r="E6906" s="58"/>
      <c r="F6906" s="58"/>
      <c r="G6906" s="58"/>
      <c r="H6906" s="60"/>
      <c r="I6906" s="60"/>
      <c r="J6906" s="60"/>
      <c r="K6906" s="60"/>
      <c r="M6906" s="61"/>
      <c r="N6906" s="61"/>
      <c r="O6906" s="62"/>
      <c r="P6906" s="125"/>
      <c r="W6906" s="62"/>
      <c r="X6906" s="62"/>
    </row>
    <row r="6907" spans="1:24" s="57" customFormat="1" x14ac:dyDescent="0.25">
      <c r="A6907" s="75"/>
      <c r="D6907" s="58"/>
      <c r="E6907" s="58"/>
      <c r="F6907" s="58"/>
      <c r="G6907" s="58"/>
      <c r="H6907" s="60"/>
      <c r="I6907" s="60"/>
      <c r="J6907" s="60"/>
      <c r="K6907" s="60"/>
      <c r="M6907" s="61"/>
      <c r="N6907" s="61"/>
      <c r="O6907" s="62"/>
      <c r="P6907" s="125"/>
      <c r="W6907" s="62"/>
      <c r="X6907" s="62"/>
    </row>
    <row r="6908" spans="1:24" s="57" customFormat="1" x14ac:dyDescent="0.25">
      <c r="A6908" s="75"/>
      <c r="D6908" s="58"/>
      <c r="E6908" s="58"/>
      <c r="F6908" s="58"/>
      <c r="G6908" s="58"/>
      <c r="H6908" s="60"/>
      <c r="I6908" s="60"/>
      <c r="J6908" s="60"/>
      <c r="K6908" s="60"/>
      <c r="M6908" s="61"/>
      <c r="N6908" s="61"/>
      <c r="O6908" s="62"/>
      <c r="P6908" s="125"/>
      <c r="W6908" s="62"/>
      <c r="X6908" s="62"/>
    </row>
    <row r="6909" spans="1:24" s="57" customFormat="1" x14ac:dyDescent="0.25">
      <c r="A6909" s="75"/>
      <c r="D6909" s="58"/>
      <c r="E6909" s="58"/>
      <c r="F6909" s="58"/>
      <c r="G6909" s="58"/>
      <c r="H6909" s="60"/>
      <c r="I6909" s="60"/>
      <c r="J6909" s="60"/>
      <c r="K6909" s="60"/>
      <c r="M6909" s="61"/>
      <c r="N6909" s="61"/>
      <c r="O6909" s="62"/>
      <c r="P6909" s="125"/>
      <c r="W6909" s="62"/>
      <c r="X6909" s="62"/>
    </row>
    <row r="6910" spans="1:24" s="57" customFormat="1" x14ac:dyDescent="0.25">
      <c r="A6910" s="75"/>
      <c r="D6910" s="58"/>
      <c r="E6910" s="58"/>
      <c r="F6910" s="58"/>
      <c r="G6910" s="58"/>
      <c r="H6910" s="60"/>
      <c r="I6910" s="60"/>
      <c r="J6910" s="60"/>
      <c r="K6910" s="60"/>
      <c r="M6910" s="61"/>
      <c r="N6910" s="61"/>
      <c r="O6910" s="62"/>
      <c r="P6910" s="125"/>
      <c r="W6910" s="62"/>
      <c r="X6910" s="62"/>
    </row>
    <row r="6911" spans="1:24" s="57" customFormat="1" x14ac:dyDescent="0.25">
      <c r="A6911" s="75"/>
      <c r="D6911" s="58"/>
      <c r="E6911" s="58"/>
      <c r="F6911" s="58"/>
      <c r="G6911" s="58"/>
      <c r="H6911" s="60"/>
      <c r="I6911" s="60"/>
      <c r="J6911" s="60"/>
      <c r="K6911" s="60"/>
      <c r="M6911" s="61"/>
      <c r="N6911" s="61"/>
      <c r="O6911" s="62"/>
      <c r="P6911" s="125"/>
      <c r="W6911" s="62"/>
      <c r="X6911" s="62"/>
    </row>
    <row r="6912" spans="1:24" s="57" customFormat="1" x14ac:dyDescent="0.25">
      <c r="A6912" s="75"/>
      <c r="D6912" s="58"/>
      <c r="E6912" s="58"/>
      <c r="F6912" s="58"/>
      <c r="G6912" s="58"/>
      <c r="H6912" s="60"/>
      <c r="I6912" s="60"/>
      <c r="J6912" s="60"/>
      <c r="K6912" s="60"/>
      <c r="M6912" s="61"/>
      <c r="N6912" s="61"/>
      <c r="O6912" s="62"/>
      <c r="P6912" s="125"/>
      <c r="W6912" s="62"/>
      <c r="X6912" s="62"/>
    </row>
    <row r="6913" spans="1:24" s="57" customFormat="1" x14ac:dyDescent="0.25">
      <c r="A6913" s="75"/>
      <c r="D6913" s="58"/>
      <c r="E6913" s="58"/>
      <c r="F6913" s="58"/>
      <c r="G6913" s="58"/>
      <c r="H6913" s="60"/>
      <c r="I6913" s="60"/>
      <c r="J6913" s="60"/>
      <c r="K6913" s="60"/>
      <c r="M6913" s="61"/>
      <c r="N6913" s="61"/>
      <c r="O6913" s="62"/>
      <c r="P6913" s="125"/>
      <c r="W6913" s="62"/>
      <c r="X6913" s="62"/>
    </row>
    <row r="6914" spans="1:24" s="57" customFormat="1" x14ac:dyDescent="0.25">
      <c r="A6914" s="75"/>
      <c r="D6914" s="58"/>
      <c r="E6914" s="58"/>
      <c r="F6914" s="58"/>
      <c r="G6914" s="58"/>
      <c r="H6914" s="60"/>
      <c r="I6914" s="60"/>
      <c r="J6914" s="60"/>
      <c r="K6914" s="60"/>
      <c r="M6914" s="61"/>
      <c r="N6914" s="61"/>
      <c r="O6914" s="62"/>
      <c r="P6914" s="125"/>
      <c r="W6914" s="62"/>
      <c r="X6914" s="62"/>
    </row>
    <row r="6915" spans="1:24" s="57" customFormat="1" x14ac:dyDescent="0.25">
      <c r="A6915" s="75"/>
      <c r="D6915" s="58"/>
      <c r="E6915" s="58"/>
      <c r="F6915" s="58"/>
      <c r="G6915" s="58"/>
      <c r="H6915" s="60"/>
      <c r="I6915" s="60"/>
      <c r="J6915" s="60"/>
      <c r="K6915" s="60"/>
      <c r="M6915" s="61"/>
      <c r="N6915" s="61"/>
      <c r="O6915" s="62"/>
      <c r="P6915" s="125"/>
      <c r="W6915" s="62"/>
      <c r="X6915" s="62"/>
    </row>
    <row r="6916" spans="1:24" s="57" customFormat="1" x14ac:dyDescent="0.25">
      <c r="A6916" s="75"/>
      <c r="D6916" s="58"/>
      <c r="E6916" s="58"/>
      <c r="F6916" s="58"/>
      <c r="G6916" s="58"/>
      <c r="H6916" s="60"/>
      <c r="I6916" s="60"/>
      <c r="J6916" s="60"/>
      <c r="K6916" s="60"/>
      <c r="M6916" s="61"/>
      <c r="N6916" s="61"/>
      <c r="O6916" s="62"/>
      <c r="P6916" s="125"/>
      <c r="W6916" s="62"/>
      <c r="X6916" s="62"/>
    </row>
    <row r="6917" spans="1:24" s="57" customFormat="1" x14ac:dyDescent="0.25">
      <c r="A6917" s="75"/>
      <c r="D6917" s="58"/>
      <c r="E6917" s="58"/>
      <c r="F6917" s="58"/>
      <c r="G6917" s="58"/>
      <c r="H6917" s="60"/>
      <c r="I6917" s="60"/>
      <c r="J6917" s="60"/>
      <c r="K6917" s="60"/>
      <c r="M6917" s="61"/>
      <c r="N6917" s="61"/>
      <c r="O6917" s="62"/>
      <c r="P6917" s="125"/>
      <c r="W6917" s="62"/>
      <c r="X6917" s="62"/>
    </row>
    <row r="6918" spans="1:24" s="57" customFormat="1" x14ac:dyDescent="0.25">
      <c r="A6918" s="75"/>
      <c r="D6918" s="58"/>
      <c r="E6918" s="58"/>
      <c r="F6918" s="58"/>
      <c r="G6918" s="58"/>
      <c r="H6918" s="60"/>
      <c r="I6918" s="60"/>
      <c r="J6918" s="60"/>
      <c r="K6918" s="60"/>
      <c r="M6918" s="61"/>
      <c r="N6918" s="61"/>
      <c r="O6918" s="62"/>
      <c r="P6918" s="125"/>
      <c r="W6918" s="62"/>
      <c r="X6918" s="62"/>
    </row>
    <row r="6919" spans="1:24" s="57" customFormat="1" x14ac:dyDescent="0.25">
      <c r="A6919" s="75"/>
      <c r="D6919" s="58"/>
      <c r="E6919" s="58"/>
      <c r="F6919" s="58"/>
      <c r="G6919" s="58"/>
      <c r="H6919" s="60"/>
      <c r="I6919" s="60"/>
      <c r="J6919" s="60"/>
      <c r="K6919" s="60"/>
      <c r="M6919" s="61"/>
      <c r="N6919" s="61"/>
      <c r="O6919" s="62"/>
      <c r="P6919" s="125"/>
      <c r="W6919" s="62"/>
      <c r="X6919" s="62"/>
    </row>
    <row r="6920" spans="1:24" s="57" customFormat="1" x14ac:dyDescent="0.25">
      <c r="A6920" s="75"/>
      <c r="D6920" s="58"/>
      <c r="E6920" s="58"/>
      <c r="F6920" s="58"/>
      <c r="G6920" s="58"/>
      <c r="H6920" s="60"/>
      <c r="I6920" s="60"/>
      <c r="J6920" s="60"/>
      <c r="K6920" s="60"/>
      <c r="M6920" s="61"/>
      <c r="N6920" s="61"/>
      <c r="O6920" s="62"/>
      <c r="P6920" s="125"/>
      <c r="W6920" s="62"/>
      <c r="X6920" s="62"/>
    </row>
    <row r="6921" spans="1:24" s="57" customFormat="1" x14ac:dyDescent="0.25">
      <c r="A6921" s="75"/>
      <c r="D6921" s="58"/>
      <c r="E6921" s="58"/>
      <c r="F6921" s="58"/>
      <c r="G6921" s="58"/>
      <c r="H6921" s="60"/>
      <c r="I6921" s="60"/>
      <c r="J6921" s="60"/>
      <c r="K6921" s="60"/>
      <c r="M6921" s="61"/>
      <c r="N6921" s="61"/>
      <c r="O6921" s="62"/>
      <c r="P6921" s="125"/>
      <c r="W6921" s="62"/>
      <c r="X6921" s="62"/>
    </row>
    <row r="6922" spans="1:24" s="57" customFormat="1" x14ac:dyDescent="0.25">
      <c r="A6922" s="75"/>
      <c r="D6922" s="58"/>
      <c r="E6922" s="58"/>
      <c r="F6922" s="58"/>
      <c r="G6922" s="58"/>
      <c r="H6922" s="60"/>
      <c r="I6922" s="60"/>
      <c r="J6922" s="60"/>
      <c r="K6922" s="60"/>
      <c r="M6922" s="61"/>
      <c r="N6922" s="61"/>
      <c r="O6922" s="62"/>
      <c r="P6922" s="125"/>
      <c r="W6922" s="62"/>
      <c r="X6922" s="62"/>
    </row>
    <row r="6923" spans="1:24" s="57" customFormat="1" x14ac:dyDescent="0.25">
      <c r="A6923" s="75"/>
      <c r="D6923" s="58"/>
      <c r="E6923" s="58"/>
      <c r="F6923" s="58"/>
      <c r="G6923" s="58"/>
      <c r="H6923" s="60"/>
      <c r="I6923" s="60"/>
      <c r="J6923" s="60"/>
      <c r="K6923" s="60"/>
      <c r="M6923" s="61"/>
      <c r="N6923" s="61"/>
      <c r="O6923" s="62"/>
      <c r="P6923" s="125"/>
      <c r="W6923" s="62"/>
      <c r="X6923" s="62"/>
    </row>
    <row r="6924" spans="1:24" s="57" customFormat="1" x14ac:dyDescent="0.25">
      <c r="A6924" s="75"/>
      <c r="D6924" s="58"/>
      <c r="E6924" s="58"/>
      <c r="F6924" s="58"/>
      <c r="G6924" s="58"/>
      <c r="H6924" s="60"/>
      <c r="I6924" s="60"/>
      <c r="J6924" s="60"/>
      <c r="K6924" s="60"/>
      <c r="M6924" s="61"/>
      <c r="N6924" s="61"/>
      <c r="O6924" s="62"/>
      <c r="P6924" s="125"/>
      <c r="W6924" s="62"/>
      <c r="X6924" s="62"/>
    </row>
    <row r="6925" spans="1:24" s="57" customFormat="1" x14ac:dyDescent="0.25">
      <c r="A6925" s="75"/>
      <c r="D6925" s="58"/>
      <c r="E6925" s="58"/>
      <c r="F6925" s="58"/>
      <c r="G6925" s="58"/>
      <c r="H6925" s="60"/>
      <c r="I6925" s="60"/>
      <c r="J6925" s="60"/>
      <c r="K6925" s="60"/>
      <c r="M6925" s="61"/>
      <c r="N6925" s="61"/>
      <c r="O6925" s="62"/>
      <c r="P6925" s="125"/>
      <c r="W6925" s="62"/>
      <c r="X6925" s="62"/>
    </row>
    <row r="6926" spans="1:24" s="57" customFormat="1" x14ac:dyDescent="0.25">
      <c r="A6926" s="75"/>
      <c r="D6926" s="58"/>
      <c r="E6926" s="58"/>
      <c r="F6926" s="58"/>
      <c r="G6926" s="58"/>
      <c r="H6926" s="60"/>
      <c r="I6926" s="60"/>
      <c r="J6926" s="60"/>
      <c r="K6926" s="60"/>
      <c r="M6926" s="61"/>
      <c r="N6926" s="61"/>
      <c r="O6926" s="62"/>
      <c r="P6926" s="125"/>
      <c r="W6926" s="62"/>
      <c r="X6926" s="62"/>
    </row>
    <row r="6927" spans="1:24" s="57" customFormat="1" x14ac:dyDescent="0.25">
      <c r="A6927" s="75"/>
      <c r="D6927" s="58"/>
      <c r="E6927" s="58"/>
      <c r="F6927" s="58"/>
      <c r="G6927" s="58"/>
      <c r="H6927" s="60"/>
      <c r="I6927" s="60"/>
      <c r="J6927" s="60"/>
      <c r="K6927" s="60"/>
      <c r="M6927" s="61"/>
      <c r="N6927" s="61"/>
      <c r="O6927" s="62"/>
      <c r="P6927" s="125"/>
      <c r="W6927" s="62"/>
      <c r="X6927" s="62"/>
    </row>
    <row r="6928" spans="1:24" s="57" customFormat="1" x14ac:dyDescent="0.25">
      <c r="A6928" s="75"/>
      <c r="D6928" s="58"/>
      <c r="E6928" s="58"/>
      <c r="F6928" s="58"/>
      <c r="G6928" s="58"/>
      <c r="H6928" s="60"/>
      <c r="I6928" s="60"/>
      <c r="J6928" s="60"/>
      <c r="K6928" s="60"/>
      <c r="M6928" s="61"/>
      <c r="N6928" s="61"/>
      <c r="O6928" s="62"/>
      <c r="P6928" s="125"/>
      <c r="W6928" s="62"/>
      <c r="X6928" s="62"/>
    </row>
    <row r="6929" spans="1:24" s="57" customFormat="1" x14ac:dyDescent="0.25">
      <c r="A6929" s="75"/>
      <c r="D6929" s="58"/>
      <c r="E6929" s="58"/>
      <c r="F6929" s="58"/>
      <c r="G6929" s="58"/>
      <c r="H6929" s="60"/>
      <c r="I6929" s="60"/>
      <c r="J6929" s="60"/>
      <c r="K6929" s="60"/>
      <c r="M6929" s="61"/>
      <c r="N6929" s="61"/>
      <c r="O6929" s="62"/>
      <c r="P6929" s="125"/>
      <c r="W6929" s="62"/>
      <c r="X6929" s="62"/>
    </row>
    <row r="6930" spans="1:24" s="57" customFormat="1" x14ac:dyDescent="0.25">
      <c r="A6930" s="75"/>
      <c r="D6930" s="58"/>
      <c r="E6930" s="58"/>
      <c r="F6930" s="58"/>
      <c r="G6930" s="58"/>
      <c r="H6930" s="60"/>
      <c r="I6930" s="60"/>
      <c r="J6930" s="60"/>
      <c r="K6930" s="60"/>
      <c r="M6930" s="61"/>
      <c r="N6930" s="61"/>
      <c r="O6930" s="62"/>
      <c r="P6930" s="125"/>
      <c r="W6930" s="62"/>
      <c r="X6930" s="62"/>
    </row>
    <row r="6931" spans="1:24" s="57" customFormat="1" x14ac:dyDescent="0.25">
      <c r="A6931" s="75"/>
      <c r="D6931" s="58"/>
      <c r="E6931" s="58"/>
      <c r="F6931" s="58"/>
      <c r="G6931" s="58"/>
      <c r="H6931" s="60"/>
      <c r="I6931" s="60"/>
      <c r="J6931" s="60"/>
      <c r="K6931" s="60"/>
      <c r="M6931" s="61"/>
      <c r="N6931" s="61"/>
      <c r="O6931" s="62"/>
      <c r="P6931" s="125"/>
      <c r="W6931" s="62"/>
      <c r="X6931" s="62"/>
    </row>
    <row r="6932" spans="1:24" s="57" customFormat="1" x14ac:dyDescent="0.25">
      <c r="A6932" s="75"/>
      <c r="D6932" s="58"/>
      <c r="E6932" s="58"/>
      <c r="F6932" s="58"/>
      <c r="G6932" s="58"/>
      <c r="H6932" s="60"/>
      <c r="I6932" s="60"/>
      <c r="J6932" s="60"/>
      <c r="K6932" s="60"/>
      <c r="M6932" s="61"/>
      <c r="N6932" s="61"/>
      <c r="O6932" s="62"/>
      <c r="P6932" s="125"/>
      <c r="W6932" s="62"/>
      <c r="X6932" s="62"/>
    </row>
    <row r="6933" spans="1:24" s="57" customFormat="1" x14ac:dyDescent="0.25">
      <c r="A6933" s="75"/>
      <c r="D6933" s="58"/>
      <c r="E6933" s="58"/>
      <c r="F6933" s="58"/>
      <c r="G6933" s="58"/>
      <c r="H6933" s="60"/>
      <c r="I6933" s="60"/>
      <c r="J6933" s="60"/>
      <c r="K6933" s="60"/>
      <c r="M6933" s="61"/>
      <c r="N6933" s="61"/>
      <c r="O6933" s="62"/>
      <c r="P6933" s="125"/>
      <c r="W6933" s="62"/>
      <c r="X6933" s="62"/>
    </row>
    <row r="6934" spans="1:24" s="57" customFormat="1" x14ac:dyDescent="0.25">
      <c r="A6934" s="75"/>
      <c r="D6934" s="58"/>
      <c r="E6934" s="58"/>
      <c r="F6934" s="58"/>
      <c r="G6934" s="58"/>
      <c r="H6934" s="60"/>
      <c r="I6934" s="60"/>
      <c r="J6934" s="60"/>
      <c r="K6934" s="60"/>
      <c r="M6934" s="61"/>
      <c r="N6934" s="61"/>
      <c r="O6934" s="62"/>
      <c r="P6934" s="125"/>
      <c r="W6934" s="62"/>
      <c r="X6934" s="62"/>
    </row>
    <row r="6935" spans="1:24" s="57" customFormat="1" x14ac:dyDescent="0.25">
      <c r="A6935" s="75"/>
      <c r="D6935" s="58"/>
      <c r="E6935" s="58"/>
      <c r="F6935" s="58"/>
      <c r="G6935" s="58"/>
      <c r="H6935" s="60"/>
      <c r="I6935" s="60"/>
      <c r="J6935" s="60"/>
      <c r="K6935" s="60"/>
      <c r="M6935" s="61"/>
      <c r="N6935" s="61"/>
      <c r="O6935" s="62"/>
      <c r="P6935" s="125"/>
      <c r="W6935" s="62"/>
      <c r="X6935" s="62"/>
    </row>
    <row r="6936" spans="1:24" s="57" customFormat="1" x14ac:dyDescent="0.25">
      <c r="A6936" s="75"/>
      <c r="D6936" s="58"/>
      <c r="E6936" s="58"/>
      <c r="F6936" s="58"/>
      <c r="G6936" s="58"/>
      <c r="H6936" s="60"/>
      <c r="I6936" s="60"/>
      <c r="J6936" s="60"/>
      <c r="K6936" s="60"/>
      <c r="M6936" s="61"/>
      <c r="N6936" s="61"/>
      <c r="O6936" s="62"/>
      <c r="P6936" s="125"/>
      <c r="W6936" s="62"/>
      <c r="X6936" s="62"/>
    </row>
    <row r="6937" spans="1:24" s="57" customFormat="1" x14ac:dyDescent="0.25">
      <c r="A6937" s="75"/>
      <c r="D6937" s="58"/>
      <c r="E6937" s="58"/>
      <c r="F6937" s="58"/>
      <c r="G6937" s="58"/>
      <c r="H6937" s="60"/>
      <c r="I6937" s="60"/>
      <c r="J6937" s="60"/>
      <c r="K6937" s="60"/>
      <c r="M6937" s="61"/>
      <c r="N6937" s="61"/>
      <c r="O6937" s="62"/>
      <c r="P6937" s="125"/>
      <c r="W6937" s="62"/>
      <c r="X6937" s="62"/>
    </row>
    <row r="6938" spans="1:24" s="57" customFormat="1" x14ac:dyDescent="0.25">
      <c r="A6938" s="75"/>
      <c r="D6938" s="58"/>
      <c r="E6938" s="58"/>
      <c r="F6938" s="58"/>
      <c r="G6938" s="58"/>
      <c r="H6938" s="60"/>
      <c r="I6938" s="60"/>
      <c r="J6938" s="60"/>
      <c r="K6938" s="60"/>
      <c r="M6938" s="61"/>
      <c r="N6938" s="61"/>
      <c r="O6938" s="62"/>
      <c r="P6938" s="125"/>
      <c r="W6938" s="62"/>
      <c r="X6938" s="62"/>
    </row>
    <row r="6939" spans="1:24" s="57" customFormat="1" x14ac:dyDescent="0.25">
      <c r="A6939" s="75"/>
      <c r="D6939" s="58"/>
      <c r="E6939" s="58"/>
      <c r="F6939" s="58"/>
      <c r="G6939" s="58"/>
      <c r="H6939" s="60"/>
      <c r="I6939" s="60"/>
      <c r="J6939" s="60"/>
      <c r="K6939" s="60"/>
      <c r="M6939" s="61"/>
      <c r="N6939" s="61"/>
      <c r="O6939" s="62"/>
      <c r="P6939" s="125"/>
      <c r="W6939" s="62"/>
      <c r="X6939" s="62"/>
    </row>
    <row r="6940" spans="1:24" s="57" customFormat="1" x14ac:dyDescent="0.25">
      <c r="A6940" s="75"/>
      <c r="D6940" s="58"/>
      <c r="E6940" s="58"/>
      <c r="F6940" s="58"/>
      <c r="G6940" s="58"/>
      <c r="H6940" s="60"/>
      <c r="I6940" s="60"/>
      <c r="J6940" s="60"/>
      <c r="K6940" s="60"/>
      <c r="M6940" s="61"/>
      <c r="N6940" s="61"/>
      <c r="O6940" s="62"/>
      <c r="P6940" s="125"/>
      <c r="W6940" s="62"/>
      <c r="X6940" s="62"/>
    </row>
    <row r="6941" spans="1:24" s="57" customFormat="1" x14ac:dyDescent="0.25">
      <c r="A6941" s="75"/>
      <c r="D6941" s="58"/>
      <c r="E6941" s="58"/>
      <c r="F6941" s="58"/>
      <c r="G6941" s="58"/>
      <c r="H6941" s="60"/>
      <c r="I6941" s="60"/>
      <c r="J6941" s="60"/>
      <c r="K6941" s="60"/>
      <c r="M6941" s="61"/>
      <c r="N6941" s="61"/>
      <c r="O6941" s="62"/>
      <c r="P6941" s="125"/>
      <c r="W6941" s="62"/>
      <c r="X6941" s="62"/>
    </row>
    <row r="6942" spans="1:24" s="57" customFormat="1" x14ac:dyDescent="0.25">
      <c r="A6942" s="75"/>
      <c r="D6942" s="58"/>
      <c r="E6942" s="58"/>
      <c r="F6942" s="58"/>
      <c r="G6942" s="58"/>
      <c r="H6942" s="60"/>
      <c r="I6942" s="60"/>
      <c r="J6942" s="60"/>
      <c r="K6942" s="60"/>
      <c r="M6942" s="61"/>
      <c r="N6942" s="61"/>
      <c r="O6942" s="62"/>
      <c r="P6942" s="125"/>
      <c r="W6942" s="62"/>
      <c r="X6942" s="62"/>
    </row>
    <row r="6943" spans="1:24" s="57" customFormat="1" x14ac:dyDescent="0.25">
      <c r="A6943" s="75"/>
      <c r="D6943" s="58"/>
      <c r="E6943" s="58"/>
      <c r="F6943" s="58"/>
      <c r="G6943" s="58"/>
      <c r="H6943" s="60"/>
      <c r="I6943" s="60"/>
      <c r="J6943" s="60"/>
      <c r="K6943" s="60"/>
      <c r="M6943" s="61"/>
      <c r="N6943" s="61"/>
      <c r="O6943" s="62"/>
      <c r="P6943" s="125"/>
      <c r="W6943" s="62"/>
      <c r="X6943" s="62"/>
    </row>
    <row r="6944" spans="1:24" s="57" customFormat="1" x14ac:dyDescent="0.25">
      <c r="A6944" s="75"/>
      <c r="D6944" s="58"/>
      <c r="E6944" s="58"/>
      <c r="F6944" s="58"/>
      <c r="G6944" s="58"/>
      <c r="H6944" s="60"/>
      <c r="I6944" s="60"/>
      <c r="J6944" s="60"/>
      <c r="K6944" s="60"/>
      <c r="M6944" s="61"/>
      <c r="N6944" s="61"/>
      <c r="O6944" s="62"/>
      <c r="P6944" s="125"/>
      <c r="W6944" s="62"/>
      <c r="X6944" s="62"/>
    </row>
    <row r="6945" spans="1:24" s="57" customFormat="1" x14ac:dyDescent="0.25">
      <c r="A6945" s="75"/>
      <c r="D6945" s="58"/>
      <c r="E6945" s="58"/>
      <c r="F6945" s="58"/>
      <c r="G6945" s="58"/>
      <c r="H6945" s="60"/>
      <c r="I6945" s="60"/>
      <c r="J6945" s="60"/>
      <c r="K6945" s="60"/>
      <c r="M6945" s="61"/>
      <c r="N6945" s="61"/>
      <c r="O6945" s="62"/>
      <c r="P6945" s="125"/>
      <c r="W6945" s="62"/>
      <c r="X6945" s="62"/>
    </row>
    <row r="6946" spans="1:24" s="57" customFormat="1" x14ac:dyDescent="0.25">
      <c r="A6946" s="75"/>
      <c r="D6946" s="58"/>
      <c r="E6946" s="58"/>
      <c r="F6946" s="58"/>
      <c r="G6946" s="58"/>
      <c r="H6946" s="60"/>
      <c r="I6946" s="60"/>
      <c r="J6946" s="60"/>
      <c r="K6946" s="60"/>
      <c r="M6946" s="61"/>
      <c r="N6946" s="61"/>
      <c r="O6946" s="62"/>
      <c r="P6946" s="125"/>
      <c r="W6946" s="62"/>
      <c r="X6946" s="62"/>
    </row>
    <row r="6947" spans="1:24" s="57" customFormat="1" x14ac:dyDescent="0.25">
      <c r="A6947" s="75"/>
      <c r="D6947" s="58"/>
      <c r="E6947" s="58"/>
      <c r="F6947" s="58"/>
      <c r="G6947" s="58"/>
      <c r="H6947" s="60"/>
      <c r="I6947" s="60"/>
      <c r="J6947" s="60"/>
      <c r="K6947" s="60"/>
      <c r="M6947" s="61"/>
      <c r="N6947" s="61"/>
      <c r="O6947" s="62"/>
      <c r="P6947" s="125"/>
      <c r="W6947" s="62"/>
      <c r="X6947" s="62"/>
    </row>
    <row r="6948" spans="1:24" s="57" customFormat="1" x14ac:dyDescent="0.25">
      <c r="A6948" s="75"/>
      <c r="D6948" s="58"/>
      <c r="E6948" s="58"/>
      <c r="F6948" s="58"/>
      <c r="G6948" s="58"/>
      <c r="H6948" s="60"/>
      <c r="I6948" s="60"/>
      <c r="J6948" s="60"/>
      <c r="K6948" s="60"/>
      <c r="M6948" s="61"/>
      <c r="N6948" s="61"/>
      <c r="O6948" s="62"/>
      <c r="P6948" s="125"/>
      <c r="W6948" s="62"/>
      <c r="X6948" s="62"/>
    </row>
    <row r="6949" spans="1:24" s="57" customFormat="1" x14ac:dyDescent="0.25">
      <c r="A6949" s="75"/>
      <c r="D6949" s="58"/>
      <c r="E6949" s="58"/>
      <c r="F6949" s="58"/>
      <c r="G6949" s="58"/>
      <c r="H6949" s="60"/>
      <c r="I6949" s="60"/>
      <c r="J6949" s="60"/>
      <c r="K6949" s="60"/>
      <c r="M6949" s="61"/>
      <c r="N6949" s="61"/>
      <c r="O6949" s="62"/>
      <c r="P6949" s="125"/>
      <c r="W6949" s="62"/>
      <c r="X6949" s="62"/>
    </row>
    <row r="6950" spans="1:24" s="57" customFormat="1" x14ac:dyDescent="0.25">
      <c r="A6950" s="75"/>
      <c r="D6950" s="58"/>
      <c r="E6950" s="58"/>
      <c r="F6950" s="58"/>
      <c r="G6950" s="58"/>
      <c r="H6950" s="60"/>
      <c r="I6950" s="60"/>
      <c r="J6950" s="60"/>
      <c r="K6950" s="60"/>
      <c r="M6950" s="61"/>
      <c r="N6950" s="61"/>
      <c r="O6950" s="62"/>
      <c r="P6950" s="125"/>
      <c r="W6950" s="62"/>
      <c r="X6950" s="62"/>
    </row>
    <row r="6951" spans="1:24" s="57" customFormat="1" x14ac:dyDescent="0.25">
      <c r="A6951" s="75"/>
      <c r="D6951" s="58"/>
      <c r="E6951" s="58"/>
      <c r="F6951" s="58"/>
      <c r="G6951" s="58"/>
      <c r="H6951" s="60"/>
      <c r="I6951" s="60"/>
      <c r="J6951" s="60"/>
      <c r="K6951" s="60"/>
      <c r="M6951" s="61"/>
      <c r="N6951" s="61"/>
      <c r="O6951" s="62"/>
      <c r="P6951" s="125"/>
      <c r="W6951" s="62"/>
      <c r="X6951" s="62"/>
    </row>
    <row r="6952" spans="1:24" s="57" customFormat="1" x14ac:dyDescent="0.25">
      <c r="A6952" s="75"/>
      <c r="D6952" s="58"/>
      <c r="E6952" s="58"/>
      <c r="F6952" s="58"/>
      <c r="G6952" s="58"/>
      <c r="H6952" s="60"/>
      <c r="I6952" s="60"/>
      <c r="J6952" s="60"/>
      <c r="K6952" s="60"/>
      <c r="M6952" s="61"/>
      <c r="N6952" s="61"/>
      <c r="O6952" s="62"/>
      <c r="P6952" s="125"/>
      <c r="W6952" s="62"/>
      <c r="X6952" s="62"/>
    </row>
    <row r="6953" spans="1:24" s="57" customFormat="1" x14ac:dyDescent="0.25">
      <c r="A6953" s="75"/>
      <c r="D6953" s="58"/>
      <c r="E6953" s="58"/>
      <c r="F6953" s="58"/>
      <c r="G6953" s="58"/>
      <c r="H6953" s="60"/>
      <c r="I6953" s="60"/>
      <c r="J6953" s="60"/>
      <c r="K6953" s="60"/>
      <c r="M6953" s="61"/>
      <c r="N6953" s="61"/>
      <c r="O6953" s="62"/>
      <c r="P6953" s="125"/>
      <c r="W6953" s="62"/>
      <c r="X6953" s="62"/>
    </row>
    <row r="6954" spans="1:24" s="57" customFormat="1" x14ac:dyDescent="0.25">
      <c r="A6954" s="75"/>
      <c r="D6954" s="58"/>
      <c r="E6954" s="58"/>
      <c r="F6954" s="58"/>
      <c r="G6954" s="58"/>
      <c r="H6954" s="60"/>
      <c r="I6954" s="60"/>
      <c r="J6954" s="60"/>
      <c r="K6954" s="60"/>
      <c r="M6954" s="61"/>
      <c r="N6954" s="61"/>
      <c r="O6954" s="62"/>
      <c r="P6954" s="125"/>
      <c r="W6954" s="62"/>
      <c r="X6954" s="62"/>
    </row>
    <row r="6955" spans="1:24" s="57" customFormat="1" x14ac:dyDescent="0.25">
      <c r="A6955" s="75"/>
      <c r="D6955" s="58"/>
      <c r="E6955" s="58"/>
      <c r="F6955" s="58"/>
      <c r="G6955" s="58"/>
      <c r="H6955" s="60"/>
      <c r="I6955" s="60"/>
      <c r="J6955" s="60"/>
      <c r="K6955" s="60"/>
      <c r="M6955" s="61"/>
      <c r="N6955" s="61"/>
      <c r="O6955" s="62"/>
      <c r="P6955" s="125"/>
      <c r="W6955" s="62"/>
      <c r="X6955" s="62"/>
    </row>
    <row r="6956" spans="1:24" s="57" customFormat="1" x14ac:dyDescent="0.25">
      <c r="A6956" s="75"/>
      <c r="D6956" s="58"/>
      <c r="E6956" s="58"/>
      <c r="F6956" s="58"/>
      <c r="G6956" s="58"/>
      <c r="H6956" s="60"/>
      <c r="I6956" s="60"/>
      <c r="J6956" s="60"/>
      <c r="K6956" s="60"/>
      <c r="M6956" s="61"/>
      <c r="N6956" s="61"/>
      <c r="O6956" s="62"/>
      <c r="P6956" s="125"/>
      <c r="W6956" s="62"/>
      <c r="X6956" s="62"/>
    </row>
    <row r="6957" spans="1:24" s="57" customFormat="1" x14ac:dyDescent="0.25">
      <c r="A6957" s="75"/>
      <c r="D6957" s="58"/>
      <c r="E6957" s="58"/>
      <c r="F6957" s="58"/>
      <c r="G6957" s="58"/>
      <c r="H6957" s="60"/>
      <c r="I6957" s="60"/>
      <c r="J6957" s="60"/>
      <c r="K6957" s="60"/>
      <c r="M6957" s="61"/>
      <c r="N6957" s="61"/>
      <c r="O6957" s="62"/>
      <c r="P6957" s="125"/>
      <c r="W6957" s="62"/>
      <c r="X6957" s="62"/>
    </row>
    <row r="6958" spans="1:24" s="57" customFormat="1" x14ac:dyDescent="0.25">
      <c r="A6958" s="75"/>
      <c r="D6958" s="58"/>
      <c r="E6958" s="58"/>
      <c r="F6958" s="58"/>
      <c r="G6958" s="58"/>
      <c r="H6958" s="60"/>
      <c r="I6958" s="60"/>
      <c r="J6958" s="60"/>
      <c r="K6958" s="60"/>
      <c r="M6958" s="61"/>
      <c r="N6958" s="61"/>
      <c r="O6958" s="62"/>
      <c r="P6958" s="125"/>
      <c r="W6958" s="62"/>
      <c r="X6958" s="62"/>
    </row>
    <row r="6959" spans="1:24" s="57" customFormat="1" x14ac:dyDescent="0.25">
      <c r="A6959" s="75"/>
      <c r="D6959" s="58"/>
      <c r="E6959" s="58"/>
      <c r="F6959" s="58"/>
      <c r="G6959" s="58"/>
      <c r="H6959" s="60"/>
      <c r="I6959" s="60"/>
      <c r="J6959" s="60"/>
      <c r="K6959" s="60"/>
      <c r="M6959" s="61"/>
      <c r="N6959" s="61"/>
      <c r="O6959" s="62"/>
      <c r="P6959" s="125"/>
      <c r="W6959" s="62"/>
      <c r="X6959" s="62"/>
    </row>
    <row r="6960" spans="1:24" s="57" customFormat="1" x14ac:dyDescent="0.25">
      <c r="A6960" s="75"/>
      <c r="D6960" s="58"/>
      <c r="E6960" s="58"/>
      <c r="F6960" s="58"/>
      <c r="G6960" s="58"/>
      <c r="H6960" s="60"/>
      <c r="I6960" s="60"/>
      <c r="J6960" s="60"/>
      <c r="K6960" s="60"/>
      <c r="M6960" s="61"/>
      <c r="N6960" s="61"/>
      <c r="O6960" s="62"/>
      <c r="P6960" s="125"/>
      <c r="W6960" s="62"/>
      <c r="X6960" s="62"/>
    </row>
    <row r="6961" spans="1:24" s="57" customFormat="1" x14ac:dyDescent="0.25">
      <c r="A6961" s="75"/>
      <c r="D6961" s="58"/>
      <c r="E6961" s="58"/>
      <c r="F6961" s="58"/>
      <c r="G6961" s="58"/>
      <c r="H6961" s="60"/>
      <c r="I6961" s="60"/>
      <c r="J6961" s="60"/>
      <c r="K6961" s="60"/>
      <c r="M6961" s="61"/>
      <c r="N6961" s="61"/>
      <c r="O6961" s="62"/>
      <c r="P6961" s="125"/>
      <c r="W6961" s="62"/>
      <c r="X6961" s="62"/>
    </row>
    <row r="6962" spans="1:24" s="57" customFormat="1" x14ac:dyDescent="0.25">
      <c r="A6962" s="75"/>
      <c r="D6962" s="58"/>
      <c r="E6962" s="58"/>
      <c r="F6962" s="58"/>
      <c r="G6962" s="58"/>
      <c r="H6962" s="60"/>
      <c r="I6962" s="60"/>
      <c r="J6962" s="60"/>
      <c r="K6962" s="60"/>
      <c r="M6962" s="61"/>
      <c r="N6962" s="61"/>
      <c r="O6962" s="62"/>
      <c r="P6962" s="125"/>
      <c r="W6962" s="62"/>
      <c r="X6962" s="62"/>
    </row>
    <row r="6963" spans="1:24" s="57" customFormat="1" x14ac:dyDescent="0.25">
      <c r="A6963" s="75"/>
      <c r="D6963" s="58"/>
      <c r="E6963" s="58"/>
      <c r="F6963" s="58"/>
      <c r="G6963" s="58"/>
      <c r="H6963" s="60"/>
      <c r="I6963" s="60"/>
      <c r="J6963" s="60"/>
      <c r="K6963" s="60"/>
      <c r="M6963" s="61"/>
      <c r="N6963" s="61"/>
      <c r="O6963" s="62"/>
      <c r="P6963" s="125"/>
      <c r="W6963" s="62"/>
      <c r="X6963" s="62"/>
    </row>
    <row r="6964" spans="1:24" s="57" customFormat="1" x14ac:dyDescent="0.25">
      <c r="A6964" s="75"/>
      <c r="D6964" s="58"/>
      <c r="E6964" s="58"/>
      <c r="F6964" s="58"/>
      <c r="G6964" s="58"/>
      <c r="H6964" s="60"/>
      <c r="I6964" s="60"/>
      <c r="J6964" s="60"/>
      <c r="K6964" s="60"/>
      <c r="M6964" s="61"/>
      <c r="N6964" s="61"/>
      <c r="O6964" s="62"/>
      <c r="P6964" s="125"/>
      <c r="W6964" s="62"/>
      <c r="X6964" s="62"/>
    </row>
    <row r="6965" spans="1:24" s="57" customFormat="1" x14ac:dyDescent="0.25">
      <c r="A6965" s="75"/>
      <c r="D6965" s="58"/>
      <c r="E6965" s="58"/>
      <c r="F6965" s="58"/>
      <c r="G6965" s="58"/>
      <c r="H6965" s="60"/>
      <c r="I6965" s="60"/>
      <c r="J6965" s="60"/>
      <c r="K6965" s="60"/>
      <c r="M6965" s="61"/>
      <c r="N6965" s="61"/>
      <c r="O6965" s="62"/>
      <c r="P6965" s="125"/>
      <c r="W6965" s="62"/>
      <c r="X6965" s="62"/>
    </row>
    <row r="6966" spans="1:24" s="57" customFormat="1" x14ac:dyDescent="0.25">
      <c r="A6966" s="75"/>
      <c r="D6966" s="58"/>
      <c r="E6966" s="58"/>
      <c r="F6966" s="58"/>
      <c r="G6966" s="58"/>
      <c r="H6966" s="60"/>
      <c r="I6966" s="60"/>
      <c r="J6966" s="60"/>
      <c r="K6966" s="60"/>
      <c r="M6966" s="61"/>
      <c r="N6966" s="61"/>
      <c r="O6966" s="62"/>
      <c r="P6966" s="125"/>
      <c r="W6966" s="62"/>
      <c r="X6966" s="62"/>
    </row>
    <row r="6967" spans="1:24" s="57" customFormat="1" x14ac:dyDescent="0.25">
      <c r="A6967" s="75"/>
      <c r="D6967" s="58"/>
      <c r="E6967" s="58"/>
      <c r="F6967" s="58"/>
      <c r="G6967" s="58"/>
      <c r="H6967" s="60"/>
      <c r="I6967" s="60"/>
      <c r="J6967" s="60"/>
      <c r="K6967" s="60"/>
      <c r="M6967" s="61"/>
      <c r="N6967" s="61"/>
      <c r="O6967" s="62"/>
      <c r="P6967" s="125"/>
      <c r="W6967" s="62"/>
      <c r="X6967" s="62"/>
    </row>
    <row r="6968" spans="1:24" s="57" customFormat="1" x14ac:dyDescent="0.25">
      <c r="A6968" s="75"/>
      <c r="D6968" s="58"/>
      <c r="E6968" s="58"/>
      <c r="F6968" s="58"/>
      <c r="G6968" s="58"/>
      <c r="H6968" s="60"/>
      <c r="I6968" s="60"/>
      <c r="J6968" s="60"/>
      <c r="K6968" s="60"/>
      <c r="M6968" s="61"/>
      <c r="N6968" s="61"/>
      <c r="O6968" s="62"/>
      <c r="P6968" s="125"/>
      <c r="W6968" s="62"/>
      <c r="X6968" s="62"/>
    </row>
    <row r="6969" spans="1:24" s="57" customFormat="1" x14ac:dyDescent="0.25">
      <c r="A6969" s="75"/>
      <c r="D6969" s="58"/>
      <c r="E6969" s="58"/>
      <c r="F6969" s="58"/>
      <c r="G6969" s="58"/>
      <c r="H6969" s="60"/>
      <c r="I6969" s="60"/>
      <c r="J6969" s="60"/>
      <c r="K6969" s="60"/>
      <c r="M6969" s="61"/>
      <c r="N6969" s="61"/>
      <c r="O6969" s="62"/>
      <c r="P6969" s="125"/>
      <c r="W6969" s="62"/>
      <c r="X6969" s="62"/>
    </row>
    <row r="6970" spans="1:24" s="57" customFormat="1" x14ac:dyDescent="0.25">
      <c r="A6970" s="75"/>
      <c r="D6970" s="58"/>
      <c r="E6970" s="58"/>
      <c r="F6970" s="58"/>
      <c r="G6970" s="58"/>
      <c r="H6970" s="60"/>
      <c r="I6970" s="60"/>
      <c r="J6970" s="60"/>
      <c r="K6970" s="60"/>
      <c r="M6970" s="61"/>
      <c r="N6970" s="61"/>
      <c r="O6970" s="62"/>
      <c r="P6970" s="125"/>
      <c r="W6970" s="62"/>
      <c r="X6970" s="62"/>
    </row>
    <row r="6971" spans="1:24" s="57" customFormat="1" x14ac:dyDescent="0.25">
      <c r="A6971" s="75"/>
      <c r="D6971" s="58"/>
      <c r="E6971" s="58"/>
      <c r="F6971" s="58"/>
      <c r="G6971" s="58"/>
      <c r="H6971" s="60"/>
      <c r="I6971" s="60"/>
      <c r="J6971" s="60"/>
      <c r="K6971" s="60"/>
      <c r="M6971" s="61"/>
      <c r="N6971" s="61"/>
      <c r="O6971" s="62"/>
      <c r="P6971" s="125"/>
      <c r="W6971" s="62"/>
      <c r="X6971" s="62"/>
    </row>
    <row r="6972" spans="1:24" s="57" customFormat="1" x14ac:dyDescent="0.25">
      <c r="A6972" s="75"/>
      <c r="D6972" s="58"/>
      <c r="E6972" s="58"/>
      <c r="F6972" s="58"/>
      <c r="G6972" s="58"/>
      <c r="H6972" s="60"/>
      <c r="I6972" s="60"/>
      <c r="J6972" s="60"/>
      <c r="K6972" s="60"/>
      <c r="M6972" s="61"/>
      <c r="N6972" s="61"/>
      <c r="O6972" s="62"/>
      <c r="P6972" s="125"/>
      <c r="W6972" s="62"/>
      <c r="X6972" s="62"/>
    </row>
    <row r="6973" spans="1:24" s="57" customFormat="1" x14ac:dyDescent="0.25">
      <c r="A6973" s="75"/>
      <c r="D6973" s="58"/>
      <c r="E6973" s="58"/>
      <c r="F6973" s="58"/>
      <c r="G6973" s="58"/>
      <c r="H6973" s="60"/>
      <c r="I6973" s="60"/>
      <c r="J6973" s="60"/>
      <c r="K6973" s="60"/>
      <c r="M6973" s="61"/>
      <c r="N6973" s="61"/>
      <c r="O6973" s="62"/>
      <c r="P6973" s="125"/>
      <c r="W6973" s="62"/>
      <c r="X6973" s="62"/>
    </row>
    <row r="6974" spans="1:24" s="57" customFormat="1" x14ac:dyDescent="0.25">
      <c r="A6974" s="75"/>
      <c r="D6974" s="58"/>
      <c r="E6974" s="58"/>
      <c r="F6974" s="58"/>
      <c r="G6974" s="58"/>
      <c r="H6974" s="60"/>
      <c r="I6974" s="60"/>
      <c r="J6974" s="60"/>
      <c r="K6974" s="60"/>
      <c r="M6974" s="61"/>
      <c r="N6974" s="61"/>
      <c r="O6974" s="62"/>
      <c r="P6974" s="125"/>
      <c r="W6974" s="62"/>
      <c r="X6974" s="62"/>
    </row>
    <row r="6975" spans="1:24" s="57" customFormat="1" x14ac:dyDescent="0.25">
      <c r="A6975" s="75"/>
      <c r="D6975" s="58"/>
      <c r="E6975" s="58"/>
      <c r="F6975" s="58"/>
      <c r="G6975" s="58"/>
      <c r="H6975" s="60"/>
      <c r="I6975" s="60"/>
      <c r="J6975" s="60"/>
      <c r="K6975" s="60"/>
      <c r="M6975" s="61"/>
      <c r="N6975" s="61"/>
      <c r="O6975" s="62"/>
      <c r="P6975" s="125"/>
      <c r="W6975" s="62"/>
      <c r="X6975" s="62"/>
    </row>
    <row r="6976" spans="1:24" s="57" customFormat="1" x14ac:dyDescent="0.25">
      <c r="A6976" s="75"/>
      <c r="D6976" s="58"/>
      <c r="E6976" s="58"/>
      <c r="F6976" s="58"/>
      <c r="G6976" s="58"/>
      <c r="H6976" s="60"/>
      <c r="I6976" s="60"/>
      <c r="J6976" s="60"/>
      <c r="K6976" s="60"/>
      <c r="M6976" s="61"/>
      <c r="N6976" s="61"/>
      <c r="O6976" s="62"/>
      <c r="P6976" s="125"/>
      <c r="W6976" s="62"/>
      <c r="X6976" s="62"/>
    </row>
    <row r="6977" spans="1:24" s="57" customFormat="1" x14ac:dyDescent="0.25">
      <c r="A6977" s="75"/>
      <c r="D6977" s="58"/>
      <c r="E6977" s="58"/>
      <c r="F6977" s="58"/>
      <c r="G6977" s="58"/>
      <c r="H6977" s="60"/>
      <c r="I6977" s="60"/>
      <c r="J6977" s="60"/>
      <c r="K6977" s="60"/>
      <c r="M6977" s="61"/>
      <c r="N6977" s="61"/>
      <c r="O6977" s="62"/>
      <c r="P6977" s="125"/>
      <c r="W6977" s="62"/>
      <c r="X6977" s="62"/>
    </row>
    <row r="6978" spans="1:24" s="57" customFormat="1" x14ac:dyDescent="0.25">
      <c r="A6978" s="75"/>
      <c r="D6978" s="58"/>
      <c r="E6978" s="58"/>
      <c r="F6978" s="58"/>
      <c r="G6978" s="58"/>
      <c r="H6978" s="60"/>
      <c r="I6978" s="60"/>
      <c r="J6978" s="60"/>
      <c r="K6978" s="60"/>
      <c r="M6978" s="61"/>
      <c r="N6978" s="61"/>
      <c r="O6978" s="62"/>
      <c r="P6978" s="125"/>
      <c r="W6978" s="62"/>
      <c r="X6978" s="62"/>
    </row>
    <row r="6979" spans="1:24" s="57" customFormat="1" x14ac:dyDescent="0.25">
      <c r="A6979" s="75"/>
      <c r="D6979" s="58"/>
      <c r="E6979" s="58"/>
      <c r="F6979" s="58"/>
      <c r="G6979" s="58"/>
      <c r="H6979" s="60"/>
      <c r="I6979" s="60"/>
      <c r="J6979" s="60"/>
      <c r="K6979" s="60"/>
      <c r="M6979" s="61"/>
      <c r="N6979" s="61"/>
      <c r="O6979" s="62"/>
      <c r="P6979" s="125"/>
      <c r="W6979" s="62"/>
      <c r="X6979" s="62"/>
    </row>
    <row r="6980" spans="1:24" s="57" customFormat="1" x14ac:dyDescent="0.25">
      <c r="A6980" s="75"/>
      <c r="D6980" s="58"/>
      <c r="E6980" s="58"/>
      <c r="F6980" s="58"/>
      <c r="G6980" s="58"/>
      <c r="H6980" s="60"/>
      <c r="I6980" s="60"/>
      <c r="J6980" s="60"/>
      <c r="K6980" s="60"/>
      <c r="M6980" s="61"/>
      <c r="N6980" s="61"/>
      <c r="O6980" s="62"/>
      <c r="P6980" s="125"/>
      <c r="W6980" s="62"/>
      <c r="X6980" s="62"/>
    </row>
    <row r="6981" spans="1:24" s="57" customFormat="1" x14ac:dyDescent="0.25">
      <c r="A6981" s="75"/>
      <c r="D6981" s="58"/>
      <c r="E6981" s="58"/>
      <c r="F6981" s="58"/>
      <c r="G6981" s="58"/>
      <c r="H6981" s="60"/>
      <c r="I6981" s="60"/>
      <c r="J6981" s="60"/>
      <c r="K6981" s="60"/>
      <c r="M6981" s="61"/>
      <c r="N6981" s="61"/>
      <c r="O6981" s="62"/>
      <c r="P6981" s="125"/>
      <c r="W6981" s="62"/>
      <c r="X6981" s="62"/>
    </row>
    <row r="6982" spans="1:24" s="57" customFormat="1" x14ac:dyDescent="0.25">
      <c r="A6982" s="75"/>
      <c r="D6982" s="58"/>
      <c r="E6982" s="58"/>
      <c r="F6982" s="58"/>
      <c r="G6982" s="58"/>
      <c r="H6982" s="60"/>
      <c r="I6982" s="60"/>
      <c r="J6982" s="60"/>
      <c r="K6982" s="60"/>
      <c r="M6982" s="61"/>
      <c r="N6982" s="61"/>
      <c r="O6982" s="62"/>
      <c r="P6982" s="125"/>
      <c r="W6982" s="62"/>
      <c r="X6982" s="62"/>
    </row>
    <row r="6983" spans="1:24" s="57" customFormat="1" x14ac:dyDescent="0.25">
      <c r="A6983" s="75"/>
      <c r="D6983" s="58"/>
      <c r="E6983" s="58"/>
      <c r="F6983" s="58"/>
      <c r="G6983" s="58"/>
      <c r="H6983" s="60"/>
      <c r="I6983" s="60"/>
      <c r="J6983" s="60"/>
      <c r="K6983" s="60"/>
      <c r="M6983" s="61"/>
      <c r="N6983" s="61"/>
      <c r="O6983" s="62"/>
      <c r="P6983" s="125"/>
      <c r="W6983" s="62"/>
      <c r="X6983" s="62"/>
    </row>
    <row r="6984" spans="1:24" s="57" customFormat="1" x14ac:dyDescent="0.25">
      <c r="A6984" s="75"/>
      <c r="D6984" s="58"/>
      <c r="E6984" s="58"/>
      <c r="F6984" s="58"/>
      <c r="G6984" s="58"/>
      <c r="H6984" s="60"/>
      <c r="I6984" s="60"/>
      <c r="J6984" s="60"/>
      <c r="K6984" s="60"/>
      <c r="M6984" s="61"/>
      <c r="N6984" s="61"/>
      <c r="O6984" s="62"/>
      <c r="P6984" s="125"/>
      <c r="W6984" s="62"/>
      <c r="X6984" s="62"/>
    </row>
    <row r="6985" spans="1:24" s="57" customFormat="1" x14ac:dyDescent="0.25">
      <c r="A6985" s="75"/>
      <c r="D6985" s="58"/>
      <c r="E6985" s="58"/>
      <c r="F6985" s="58"/>
      <c r="G6985" s="58"/>
      <c r="H6985" s="60"/>
      <c r="I6985" s="60"/>
      <c r="J6985" s="60"/>
      <c r="K6985" s="60"/>
      <c r="M6985" s="61"/>
      <c r="N6985" s="61"/>
      <c r="O6985" s="62"/>
      <c r="P6985" s="125"/>
      <c r="W6985" s="62"/>
      <c r="X6985" s="62"/>
    </row>
    <row r="6986" spans="1:24" s="57" customFormat="1" x14ac:dyDescent="0.25">
      <c r="A6986" s="75"/>
      <c r="D6986" s="58"/>
      <c r="E6986" s="58"/>
      <c r="F6986" s="58"/>
      <c r="G6986" s="58"/>
      <c r="H6986" s="60"/>
      <c r="I6986" s="60"/>
      <c r="J6986" s="60"/>
      <c r="K6986" s="60"/>
      <c r="M6986" s="61"/>
      <c r="N6986" s="61"/>
      <c r="O6986" s="62"/>
      <c r="P6986" s="125"/>
      <c r="W6986" s="62"/>
      <c r="X6986" s="62"/>
    </row>
    <row r="6987" spans="1:24" s="57" customFormat="1" x14ac:dyDescent="0.25">
      <c r="A6987" s="75"/>
      <c r="D6987" s="58"/>
      <c r="E6987" s="58"/>
      <c r="F6987" s="58"/>
      <c r="G6987" s="58"/>
      <c r="H6987" s="60"/>
      <c r="I6987" s="60"/>
      <c r="J6987" s="60"/>
      <c r="K6987" s="60"/>
      <c r="M6987" s="61"/>
      <c r="N6987" s="61"/>
      <c r="O6987" s="62"/>
      <c r="P6987" s="125"/>
      <c r="W6987" s="62"/>
      <c r="X6987" s="62"/>
    </row>
    <row r="6988" spans="1:24" s="57" customFormat="1" x14ac:dyDescent="0.25">
      <c r="A6988" s="75"/>
      <c r="D6988" s="58"/>
      <c r="E6988" s="58"/>
      <c r="F6988" s="58"/>
      <c r="G6988" s="58"/>
      <c r="H6988" s="60"/>
      <c r="I6988" s="60"/>
      <c r="J6988" s="60"/>
      <c r="K6988" s="60"/>
      <c r="M6988" s="61"/>
      <c r="N6988" s="61"/>
      <c r="O6988" s="62"/>
      <c r="P6988" s="125"/>
      <c r="W6988" s="62"/>
      <c r="X6988" s="62"/>
    </row>
    <row r="6989" spans="1:24" s="57" customFormat="1" x14ac:dyDescent="0.25">
      <c r="A6989" s="75"/>
      <c r="D6989" s="58"/>
      <c r="E6989" s="58"/>
      <c r="F6989" s="58"/>
      <c r="G6989" s="58"/>
      <c r="H6989" s="60"/>
      <c r="I6989" s="60"/>
      <c r="J6989" s="60"/>
      <c r="K6989" s="60"/>
      <c r="M6989" s="61"/>
      <c r="N6989" s="61"/>
      <c r="O6989" s="62"/>
      <c r="P6989" s="125"/>
      <c r="W6989" s="62"/>
      <c r="X6989" s="62"/>
    </row>
    <row r="6990" spans="1:24" s="57" customFormat="1" x14ac:dyDescent="0.25">
      <c r="A6990" s="75"/>
      <c r="D6990" s="58"/>
      <c r="E6990" s="58"/>
      <c r="F6990" s="58"/>
      <c r="G6990" s="58"/>
      <c r="H6990" s="60"/>
      <c r="I6990" s="60"/>
      <c r="J6990" s="60"/>
      <c r="K6990" s="60"/>
      <c r="M6990" s="61"/>
      <c r="N6990" s="61"/>
      <c r="O6990" s="62"/>
      <c r="P6990" s="125"/>
      <c r="W6990" s="62"/>
      <c r="X6990" s="62"/>
    </row>
    <row r="6991" spans="1:24" s="57" customFormat="1" x14ac:dyDescent="0.25">
      <c r="A6991" s="75"/>
      <c r="D6991" s="58"/>
      <c r="E6991" s="58"/>
      <c r="F6991" s="58"/>
      <c r="G6991" s="58"/>
      <c r="H6991" s="60"/>
      <c r="I6991" s="60"/>
      <c r="J6991" s="60"/>
      <c r="K6991" s="60"/>
      <c r="M6991" s="61"/>
      <c r="N6991" s="61"/>
      <c r="O6991" s="62"/>
      <c r="P6991" s="125"/>
      <c r="W6991" s="62"/>
      <c r="X6991" s="62"/>
    </row>
    <row r="6992" spans="1:24" s="57" customFormat="1" x14ac:dyDescent="0.25">
      <c r="A6992" s="75"/>
      <c r="D6992" s="58"/>
      <c r="E6992" s="58"/>
      <c r="F6992" s="58"/>
      <c r="G6992" s="58"/>
      <c r="H6992" s="60"/>
      <c r="I6992" s="60"/>
      <c r="J6992" s="60"/>
      <c r="K6992" s="60"/>
      <c r="M6992" s="61"/>
      <c r="N6992" s="61"/>
      <c r="O6992" s="62"/>
      <c r="P6992" s="125"/>
      <c r="W6992" s="62"/>
      <c r="X6992" s="62"/>
    </row>
    <row r="6993" spans="1:24" s="57" customFormat="1" x14ac:dyDescent="0.25">
      <c r="A6993" s="75"/>
      <c r="D6993" s="58"/>
      <c r="E6993" s="58"/>
      <c r="F6993" s="58"/>
      <c r="G6993" s="58"/>
      <c r="H6993" s="60"/>
      <c r="I6993" s="60"/>
      <c r="J6993" s="60"/>
      <c r="K6993" s="60"/>
      <c r="M6993" s="61"/>
      <c r="N6993" s="61"/>
      <c r="O6993" s="62"/>
      <c r="P6993" s="125"/>
      <c r="W6993" s="62"/>
      <c r="X6993" s="62"/>
    </row>
    <row r="6994" spans="1:24" s="57" customFormat="1" x14ac:dyDescent="0.25">
      <c r="A6994" s="75"/>
      <c r="D6994" s="58"/>
      <c r="E6994" s="58"/>
      <c r="F6994" s="58"/>
      <c r="G6994" s="58"/>
      <c r="H6994" s="60"/>
      <c r="I6994" s="60"/>
      <c r="J6994" s="60"/>
      <c r="K6994" s="60"/>
      <c r="M6994" s="61"/>
      <c r="N6994" s="61"/>
      <c r="O6994" s="62"/>
      <c r="P6994" s="125"/>
      <c r="W6994" s="62"/>
      <c r="X6994" s="62"/>
    </row>
    <row r="6995" spans="1:24" s="57" customFormat="1" x14ac:dyDescent="0.25">
      <c r="A6995" s="75"/>
      <c r="D6995" s="58"/>
      <c r="E6995" s="58"/>
      <c r="F6995" s="58"/>
      <c r="G6995" s="58"/>
      <c r="H6995" s="60"/>
      <c r="I6995" s="60"/>
      <c r="J6995" s="60"/>
      <c r="K6995" s="60"/>
      <c r="M6995" s="61"/>
      <c r="N6995" s="61"/>
      <c r="O6995" s="62"/>
      <c r="P6995" s="125"/>
      <c r="W6995" s="62"/>
      <c r="X6995" s="62"/>
    </row>
    <row r="6996" spans="1:24" s="57" customFormat="1" x14ac:dyDescent="0.25">
      <c r="A6996" s="75"/>
      <c r="D6996" s="58"/>
      <c r="E6996" s="58"/>
      <c r="F6996" s="58"/>
      <c r="G6996" s="58"/>
      <c r="H6996" s="60"/>
      <c r="I6996" s="60"/>
      <c r="J6996" s="60"/>
      <c r="K6996" s="60"/>
      <c r="M6996" s="61"/>
      <c r="N6996" s="61"/>
      <c r="O6996" s="62"/>
      <c r="P6996" s="125"/>
      <c r="W6996" s="62"/>
      <c r="X6996" s="62"/>
    </row>
    <row r="6997" spans="1:24" s="57" customFormat="1" x14ac:dyDescent="0.25">
      <c r="A6997" s="75"/>
      <c r="D6997" s="58"/>
      <c r="E6997" s="58"/>
      <c r="F6997" s="58"/>
      <c r="G6997" s="58"/>
      <c r="H6997" s="60"/>
      <c r="I6997" s="60"/>
      <c r="J6997" s="60"/>
      <c r="K6997" s="60"/>
      <c r="M6997" s="61"/>
      <c r="N6997" s="61"/>
      <c r="O6997" s="62"/>
      <c r="P6997" s="125"/>
      <c r="W6997" s="62"/>
      <c r="X6997" s="62"/>
    </row>
    <row r="6998" spans="1:24" s="57" customFormat="1" x14ac:dyDescent="0.25">
      <c r="A6998" s="75"/>
      <c r="D6998" s="58"/>
      <c r="E6998" s="58"/>
      <c r="F6998" s="58"/>
      <c r="G6998" s="58"/>
      <c r="H6998" s="60"/>
      <c r="I6998" s="60"/>
      <c r="J6998" s="60"/>
      <c r="K6998" s="60"/>
      <c r="M6998" s="61"/>
      <c r="N6998" s="61"/>
      <c r="O6998" s="62"/>
      <c r="P6998" s="125"/>
      <c r="W6998" s="62"/>
      <c r="X6998" s="62"/>
    </row>
    <row r="6999" spans="1:24" s="57" customFormat="1" x14ac:dyDescent="0.25">
      <c r="A6999" s="75"/>
      <c r="D6999" s="58"/>
      <c r="E6999" s="58"/>
      <c r="F6999" s="58"/>
      <c r="G6999" s="58"/>
      <c r="H6999" s="60"/>
      <c r="I6999" s="60"/>
      <c r="J6999" s="60"/>
      <c r="K6999" s="60"/>
      <c r="M6999" s="61"/>
      <c r="N6999" s="61"/>
      <c r="O6999" s="62"/>
      <c r="P6999" s="125"/>
      <c r="W6999" s="62"/>
      <c r="X6999" s="62"/>
    </row>
    <row r="7000" spans="1:24" s="57" customFormat="1" x14ac:dyDescent="0.25">
      <c r="A7000" s="75"/>
      <c r="D7000" s="58"/>
      <c r="E7000" s="58"/>
      <c r="F7000" s="58"/>
      <c r="G7000" s="58"/>
      <c r="H7000" s="60"/>
      <c r="I7000" s="60"/>
      <c r="J7000" s="60"/>
      <c r="K7000" s="60"/>
      <c r="M7000" s="61"/>
      <c r="N7000" s="61"/>
      <c r="O7000" s="62"/>
      <c r="P7000" s="125"/>
      <c r="W7000" s="62"/>
      <c r="X7000" s="62"/>
    </row>
    <row r="7001" spans="1:24" s="57" customFormat="1" x14ac:dyDescent="0.25">
      <c r="A7001" s="75"/>
      <c r="D7001" s="58"/>
      <c r="E7001" s="58"/>
      <c r="F7001" s="58"/>
      <c r="G7001" s="58"/>
      <c r="H7001" s="60"/>
      <c r="I7001" s="60"/>
      <c r="J7001" s="60"/>
      <c r="K7001" s="60"/>
      <c r="M7001" s="61"/>
      <c r="N7001" s="61"/>
      <c r="O7001" s="62"/>
      <c r="P7001" s="125"/>
      <c r="W7001" s="62"/>
      <c r="X7001" s="62"/>
    </row>
    <row r="7002" spans="1:24" s="57" customFormat="1" x14ac:dyDescent="0.25">
      <c r="A7002" s="75"/>
      <c r="D7002" s="58"/>
      <c r="E7002" s="58"/>
      <c r="F7002" s="58"/>
      <c r="G7002" s="58"/>
      <c r="H7002" s="60"/>
      <c r="I7002" s="60"/>
      <c r="J7002" s="60"/>
      <c r="K7002" s="60"/>
      <c r="M7002" s="61"/>
      <c r="N7002" s="61"/>
      <c r="O7002" s="62"/>
      <c r="P7002" s="125"/>
      <c r="W7002" s="62"/>
      <c r="X7002" s="62"/>
    </row>
    <row r="7003" spans="1:24" s="57" customFormat="1" x14ac:dyDescent="0.25">
      <c r="A7003" s="75"/>
      <c r="D7003" s="58"/>
      <c r="E7003" s="58"/>
      <c r="F7003" s="58"/>
      <c r="G7003" s="58"/>
      <c r="H7003" s="60"/>
      <c r="I7003" s="60"/>
      <c r="J7003" s="60"/>
      <c r="K7003" s="60"/>
      <c r="M7003" s="61"/>
      <c r="N7003" s="61"/>
      <c r="O7003" s="62"/>
      <c r="P7003" s="125"/>
      <c r="W7003" s="62"/>
      <c r="X7003" s="62"/>
    </row>
    <row r="7004" spans="1:24" s="57" customFormat="1" x14ac:dyDescent="0.25">
      <c r="A7004" s="75"/>
      <c r="D7004" s="58"/>
      <c r="E7004" s="58"/>
      <c r="F7004" s="58"/>
      <c r="G7004" s="58"/>
      <c r="H7004" s="60"/>
      <c r="I7004" s="60"/>
      <c r="J7004" s="60"/>
      <c r="K7004" s="60"/>
      <c r="M7004" s="61"/>
      <c r="N7004" s="61"/>
      <c r="O7004" s="62"/>
      <c r="P7004" s="125"/>
      <c r="W7004" s="62"/>
      <c r="X7004" s="62"/>
    </row>
    <row r="7005" spans="1:24" s="57" customFormat="1" x14ac:dyDescent="0.25">
      <c r="A7005" s="75"/>
      <c r="D7005" s="58"/>
      <c r="E7005" s="58"/>
      <c r="F7005" s="58"/>
      <c r="G7005" s="58"/>
      <c r="H7005" s="60"/>
      <c r="I7005" s="60"/>
      <c r="J7005" s="60"/>
      <c r="K7005" s="60"/>
      <c r="M7005" s="61"/>
      <c r="N7005" s="61"/>
      <c r="O7005" s="62"/>
      <c r="P7005" s="125"/>
      <c r="W7005" s="62"/>
      <c r="X7005" s="62"/>
    </row>
    <row r="7006" spans="1:24" s="57" customFormat="1" x14ac:dyDescent="0.25">
      <c r="A7006" s="75"/>
      <c r="D7006" s="58"/>
      <c r="E7006" s="58"/>
      <c r="F7006" s="58"/>
      <c r="G7006" s="58"/>
      <c r="H7006" s="60"/>
      <c r="I7006" s="60"/>
      <c r="J7006" s="60"/>
      <c r="K7006" s="60"/>
      <c r="M7006" s="61"/>
      <c r="N7006" s="61"/>
      <c r="O7006" s="62"/>
      <c r="P7006" s="125"/>
      <c r="W7006" s="62"/>
      <c r="X7006" s="62"/>
    </row>
    <row r="7007" spans="1:24" s="57" customFormat="1" x14ac:dyDescent="0.25">
      <c r="A7007" s="75"/>
      <c r="D7007" s="58"/>
      <c r="E7007" s="58"/>
      <c r="F7007" s="58"/>
      <c r="G7007" s="58"/>
      <c r="H7007" s="60"/>
      <c r="I7007" s="60"/>
      <c r="J7007" s="60"/>
      <c r="K7007" s="60"/>
      <c r="M7007" s="61"/>
      <c r="N7007" s="61"/>
      <c r="O7007" s="62"/>
      <c r="P7007" s="125"/>
      <c r="W7007" s="62"/>
      <c r="X7007" s="62"/>
    </row>
    <row r="7008" spans="1:24" s="57" customFormat="1" x14ac:dyDescent="0.25">
      <c r="A7008" s="75"/>
      <c r="D7008" s="58"/>
      <c r="E7008" s="58"/>
      <c r="F7008" s="58"/>
      <c r="G7008" s="58"/>
      <c r="H7008" s="60"/>
      <c r="I7008" s="60"/>
      <c r="J7008" s="60"/>
      <c r="K7008" s="60"/>
      <c r="M7008" s="61"/>
      <c r="N7008" s="61"/>
      <c r="O7008" s="62"/>
      <c r="P7008" s="125"/>
      <c r="W7008" s="62"/>
      <c r="X7008" s="62"/>
    </row>
    <row r="7009" spans="1:24" s="57" customFormat="1" x14ac:dyDescent="0.25">
      <c r="A7009" s="75"/>
      <c r="D7009" s="58"/>
      <c r="E7009" s="58"/>
      <c r="F7009" s="58"/>
      <c r="G7009" s="58"/>
      <c r="H7009" s="60"/>
      <c r="I7009" s="60"/>
      <c r="J7009" s="60"/>
      <c r="K7009" s="60"/>
      <c r="M7009" s="61"/>
      <c r="N7009" s="61"/>
      <c r="O7009" s="62"/>
      <c r="P7009" s="125"/>
      <c r="W7009" s="62"/>
      <c r="X7009" s="62"/>
    </row>
    <row r="7010" spans="1:24" s="57" customFormat="1" x14ac:dyDescent="0.25">
      <c r="A7010" s="75"/>
      <c r="D7010" s="58"/>
      <c r="E7010" s="58"/>
      <c r="F7010" s="58"/>
      <c r="G7010" s="58"/>
      <c r="H7010" s="60"/>
      <c r="I7010" s="60"/>
      <c r="J7010" s="60"/>
      <c r="K7010" s="60"/>
      <c r="M7010" s="61"/>
      <c r="N7010" s="61"/>
      <c r="O7010" s="62"/>
      <c r="P7010" s="125"/>
      <c r="W7010" s="62"/>
      <c r="X7010" s="62"/>
    </row>
    <row r="7011" spans="1:24" s="57" customFormat="1" x14ac:dyDescent="0.25">
      <c r="A7011" s="75"/>
      <c r="D7011" s="58"/>
      <c r="E7011" s="58"/>
      <c r="F7011" s="58"/>
      <c r="G7011" s="58"/>
      <c r="H7011" s="60"/>
      <c r="I7011" s="60"/>
      <c r="J7011" s="60"/>
      <c r="K7011" s="60"/>
      <c r="M7011" s="61"/>
      <c r="N7011" s="61"/>
      <c r="O7011" s="62"/>
      <c r="P7011" s="125"/>
      <c r="W7011" s="62"/>
      <c r="X7011" s="62"/>
    </row>
    <row r="7012" spans="1:24" s="57" customFormat="1" x14ac:dyDescent="0.25">
      <c r="A7012" s="75"/>
      <c r="D7012" s="58"/>
      <c r="E7012" s="58"/>
      <c r="F7012" s="58"/>
      <c r="G7012" s="58"/>
      <c r="H7012" s="60"/>
      <c r="I7012" s="60"/>
      <c r="J7012" s="60"/>
      <c r="K7012" s="60"/>
      <c r="M7012" s="61"/>
      <c r="N7012" s="61"/>
      <c r="O7012" s="62"/>
      <c r="P7012" s="125"/>
      <c r="W7012" s="62"/>
      <c r="X7012" s="62"/>
    </row>
    <row r="7013" spans="1:24" s="57" customFormat="1" x14ac:dyDescent="0.25">
      <c r="A7013" s="75"/>
      <c r="D7013" s="58"/>
      <c r="E7013" s="58"/>
      <c r="F7013" s="58"/>
      <c r="G7013" s="58"/>
      <c r="H7013" s="60"/>
      <c r="I7013" s="60"/>
      <c r="J7013" s="60"/>
      <c r="K7013" s="60"/>
      <c r="M7013" s="61"/>
      <c r="N7013" s="61"/>
      <c r="O7013" s="62"/>
      <c r="P7013" s="125"/>
      <c r="W7013" s="62"/>
      <c r="X7013" s="62"/>
    </row>
    <row r="7014" spans="1:24" s="57" customFormat="1" x14ac:dyDescent="0.25">
      <c r="A7014" s="75"/>
      <c r="D7014" s="58"/>
      <c r="E7014" s="58"/>
      <c r="F7014" s="58"/>
      <c r="G7014" s="58"/>
      <c r="H7014" s="60"/>
      <c r="I7014" s="60"/>
      <c r="J7014" s="60"/>
      <c r="K7014" s="60"/>
      <c r="M7014" s="61"/>
      <c r="N7014" s="61"/>
      <c r="O7014" s="62"/>
      <c r="P7014" s="125"/>
      <c r="W7014" s="62"/>
      <c r="X7014" s="62"/>
    </row>
    <row r="7015" spans="1:24" s="57" customFormat="1" x14ac:dyDescent="0.25">
      <c r="A7015" s="75"/>
      <c r="D7015" s="58"/>
      <c r="E7015" s="58"/>
      <c r="F7015" s="58"/>
      <c r="G7015" s="58"/>
      <c r="H7015" s="60"/>
      <c r="I7015" s="60"/>
      <c r="J7015" s="60"/>
      <c r="K7015" s="60"/>
      <c r="M7015" s="61"/>
      <c r="N7015" s="61"/>
      <c r="O7015" s="62"/>
      <c r="P7015" s="125"/>
      <c r="W7015" s="62"/>
      <c r="X7015" s="62"/>
    </row>
    <row r="7016" spans="1:24" s="57" customFormat="1" x14ac:dyDescent="0.25">
      <c r="A7016" s="75"/>
      <c r="D7016" s="58"/>
      <c r="E7016" s="58"/>
      <c r="F7016" s="58"/>
      <c r="G7016" s="58"/>
      <c r="H7016" s="60"/>
      <c r="I7016" s="60"/>
      <c r="J7016" s="60"/>
      <c r="K7016" s="60"/>
      <c r="M7016" s="61"/>
      <c r="N7016" s="61"/>
      <c r="O7016" s="62"/>
      <c r="P7016" s="125"/>
      <c r="W7016" s="62"/>
      <c r="X7016" s="62"/>
    </row>
    <row r="7017" spans="1:24" s="57" customFormat="1" x14ac:dyDescent="0.25">
      <c r="A7017" s="75"/>
      <c r="D7017" s="58"/>
      <c r="E7017" s="58"/>
      <c r="F7017" s="58"/>
      <c r="G7017" s="58"/>
      <c r="H7017" s="60"/>
      <c r="I7017" s="60"/>
      <c r="J7017" s="60"/>
      <c r="K7017" s="60"/>
      <c r="M7017" s="61"/>
      <c r="N7017" s="61"/>
      <c r="O7017" s="62"/>
      <c r="P7017" s="125"/>
      <c r="W7017" s="62"/>
      <c r="X7017" s="62"/>
    </row>
    <row r="7018" spans="1:24" s="57" customFormat="1" x14ac:dyDescent="0.25">
      <c r="A7018" s="75"/>
      <c r="D7018" s="58"/>
      <c r="E7018" s="58"/>
      <c r="F7018" s="58"/>
      <c r="G7018" s="58"/>
      <c r="H7018" s="60"/>
      <c r="I7018" s="60"/>
      <c r="J7018" s="60"/>
      <c r="K7018" s="60"/>
      <c r="M7018" s="61"/>
      <c r="N7018" s="61"/>
      <c r="O7018" s="62"/>
      <c r="P7018" s="125"/>
      <c r="W7018" s="62"/>
      <c r="X7018" s="62"/>
    </row>
    <row r="7019" spans="1:24" s="57" customFormat="1" x14ac:dyDescent="0.25">
      <c r="A7019" s="75"/>
      <c r="D7019" s="58"/>
      <c r="E7019" s="58"/>
      <c r="F7019" s="58"/>
      <c r="G7019" s="58"/>
      <c r="H7019" s="60"/>
      <c r="I7019" s="60"/>
      <c r="J7019" s="60"/>
      <c r="K7019" s="60"/>
      <c r="M7019" s="61"/>
      <c r="N7019" s="61"/>
      <c r="O7019" s="62"/>
      <c r="P7019" s="125"/>
      <c r="W7019" s="62"/>
      <c r="X7019" s="62"/>
    </row>
    <row r="7020" spans="1:24" s="57" customFormat="1" x14ac:dyDescent="0.25">
      <c r="A7020" s="75"/>
      <c r="D7020" s="58"/>
      <c r="E7020" s="58"/>
      <c r="F7020" s="58"/>
      <c r="G7020" s="58"/>
      <c r="H7020" s="60"/>
      <c r="I7020" s="60"/>
      <c r="J7020" s="60"/>
      <c r="K7020" s="60"/>
      <c r="M7020" s="61"/>
      <c r="N7020" s="61"/>
      <c r="O7020" s="62"/>
      <c r="P7020" s="125"/>
      <c r="W7020" s="62"/>
      <c r="X7020" s="62"/>
    </row>
    <row r="7021" spans="1:24" s="57" customFormat="1" x14ac:dyDescent="0.25">
      <c r="A7021" s="75"/>
      <c r="D7021" s="58"/>
      <c r="E7021" s="58"/>
      <c r="F7021" s="58"/>
      <c r="G7021" s="58"/>
      <c r="H7021" s="60"/>
      <c r="I7021" s="60"/>
      <c r="J7021" s="60"/>
      <c r="K7021" s="60"/>
      <c r="M7021" s="61"/>
      <c r="N7021" s="61"/>
      <c r="O7021" s="62"/>
      <c r="P7021" s="125"/>
      <c r="W7021" s="62"/>
      <c r="X7021" s="62"/>
    </row>
    <row r="7022" spans="1:24" s="57" customFormat="1" x14ac:dyDescent="0.25">
      <c r="A7022" s="75"/>
      <c r="D7022" s="58"/>
      <c r="E7022" s="58"/>
      <c r="F7022" s="58"/>
      <c r="G7022" s="58"/>
      <c r="H7022" s="60"/>
      <c r="I7022" s="60"/>
      <c r="J7022" s="60"/>
      <c r="K7022" s="60"/>
      <c r="M7022" s="61"/>
      <c r="N7022" s="61"/>
      <c r="O7022" s="62"/>
      <c r="P7022" s="125"/>
      <c r="W7022" s="62"/>
      <c r="X7022" s="62"/>
    </row>
    <row r="7023" spans="1:24" s="57" customFormat="1" x14ac:dyDescent="0.25">
      <c r="A7023" s="75"/>
      <c r="D7023" s="58"/>
      <c r="E7023" s="58"/>
      <c r="F7023" s="58"/>
      <c r="G7023" s="58"/>
      <c r="H7023" s="60"/>
      <c r="I7023" s="60"/>
      <c r="J7023" s="60"/>
      <c r="K7023" s="60"/>
      <c r="M7023" s="61"/>
      <c r="N7023" s="61"/>
      <c r="O7023" s="62"/>
      <c r="P7023" s="125"/>
      <c r="W7023" s="62"/>
      <c r="X7023" s="62"/>
    </row>
    <row r="7024" spans="1:24" s="57" customFormat="1" x14ac:dyDescent="0.25">
      <c r="A7024" s="75"/>
      <c r="D7024" s="58"/>
      <c r="E7024" s="58"/>
      <c r="F7024" s="58"/>
      <c r="G7024" s="58"/>
      <c r="H7024" s="60"/>
      <c r="I7024" s="60"/>
      <c r="J7024" s="60"/>
      <c r="K7024" s="60"/>
      <c r="M7024" s="61"/>
      <c r="N7024" s="61"/>
      <c r="O7024" s="62"/>
      <c r="P7024" s="125"/>
      <c r="W7024" s="62"/>
      <c r="X7024" s="62"/>
    </row>
    <row r="7025" spans="1:24" s="57" customFormat="1" x14ac:dyDescent="0.25">
      <c r="A7025" s="75"/>
      <c r="D7025" s="58"/>
      <c r="E7025" s="58"/>
      <c r="F7025" s="58"/>
      <c r="G7025" s="58"/>
      <c r="H7025" s="60"/>
      <c r="I7025" s="60"/>
      <c r="J7025" s="60"/>
      <c r="K7025" s="60"/>
      <c r="M7025" s="61"/>
      <c r="N7025" s="61"/>
      <c r="O7025" s="62"/>
      <c r="P7025" s="125"/>
      <c r="W7025" s="62"/>
      <c r="X7025" s="62"/>
    </row>
    <row r="7026" spans="1:24" s="57" customFormat="1" x14ac:dyDescent="0.25">
      <c r="A7026" s="75"/>
      <c r="D7026" s="58"/>
      <c r="E7026" s="58"/>
      <c r="F7026" s="58"/>
      <c r="G7026" s="58"/>
      <c r="H7026" s="60"/>
      <c r="I7026" s="60"/>
      <c r="J7026" s="60"/>
      <c r="K7026" s="60"/>
      <c r="M7026" s="61"/>
      <c r="N7026" s="61"/>
      <c r="O7026" s="62"/>
      <c r="P7026" s="125"/>
      <c r="W7026" s="62"/>
      <c r="X7026" s="62"/>
    </row>
    <row r="7027" spans="1:24" s="57" customFormat="1" x14ac:dyDescent="0.25">
      <c r="A7027" s="75"/>
      <c r="D7027" s="58"/>
      <c r="E7027" s="58"/>
      <c r="F7027" s="58"/>
      <c r="G7027" s="58"/>
      <c r="H7027" s="60"/>
      <c r="I7027" s="60"/>
      <c r="J7027" s="60"/>
      <c r="K7027" s="60"/>
      <c r="M7027" s="61"/>
      <c r="N7027" s="61"/>
      <c r="O7027" s="62"/>
      <c r="P7027" s="125"/>
      <c r="W7027" s="62"/>
      <c r="X7027" s="62"/>
    </row>
    <row r="7028" spans="1:24" s="57" customFormat="1" x14ac:dyDescent="0.25">
      <c r="A7028" s="75"/>
      <c r="D7028" s="58"/>
      <c r="E7028" s="58"/>
      <c r="F7028" s="58"/>
      <c r="G7028" s="58"/>
      <c r="H7028" s="60"/>
      <c r="I7028" s="60"/>
      <c r="J7028" s="60"/>
      <c r="K7028" s="60"/>
      <c r="M7028" s="61"/>
      <c r="N7028" s="61"/>
      <c r="O7028" s="62"/>
      <c r="P7028" s="125"/>
      <c r="W7028" s="62"/>
      <c r="X7028" s="62"/>
    </row>
    <row r="7029" spans="1:24" s="57" customFormat="1" x14ac:dyDescent="0.25">
      <c r="A7029" s="75"/>
      <c r="D7029" s="58"/>
      <c r="E7029" s="58"/>
      <c r="F7029" s="58"/>
      <c r="G7029" s="58"/>
      <c r="H7029" s="60"/>
      <c r="I7029" s="60"/>
      <c r="J7029" s="60"/>
      <c r="K7029" s="60"/>
      <c r="M7029" s="61"/>
      <c r="N7029" s="61"/>
      <c r="O7029" s="62"/>
      <c r="P7029" s="125"/>
      <c r="W7029" s="62"/>
      <c r="X7029" s="62"/>
    </row>
    <row r="7030" spans="1:24" s="57" customFormat="1" x14ac:dyDescent="0.25">
      <c r="A7030" s="75"/>
      <c r="D7030" s="58"/>
      <c r="E7030" s="58"/>
      <c r="F7030" s="58"/>
      <c r="G7030" s="58"/>
      <c r="H7030" s="60"/>
      <c r="I7030" s="60"/>
      <c r="J7030" s="60"/>
      <c r="K7030" s="60"/>
      <c r="M7030" s="61"/>
      <c r="N7030" s="61"/>
      <c r="O7030" s="62"/>
      <c r="P7030" s="125"/>
      <c r="W7030" s="62"/>
      <c r="X7030" s="62"/>
    </row>
    <row r="7031" spans="1:24" s="57" customFormat="1" x14ac:dyDescent="0.25">
      <c r="A7031" s="75"/>
      <c r="D7031" s="58"/>
      <c r="E7031" s="58"/>
      <c r="F7031" s="58"/>
      <c r="G7031" s="58"/>
      <c r="H7031" s="60"/>
      <c r="I7031" s="60"/>
      <c r="J7031" s="60"/>
      <c r="K7031" s="60"/>
      <c r="M7031" s="61"/>
      <c r="N7031" s="61"/>
      <c r="O7031" s="62"/>
      <c r="P7031" s="125"/>
      <c r="W7031" s="62"/>
      <c r="X7031" s="62"/>
    </row>
    <row r="7032" spans="1:24" s="57" customFormat="1" x14ac:dyDescent="0.25">
      <c r="A7032" s="75"/>
      <c r="D7032" s="58"/>
      <c r="E7032" s="58"/>
      <c r="F7032" s="58"/>
      <c r="G7032" s="58"/>
      <c r="H7032" s="60"/>
      <c r="I7032" s="60"/>
      <c r="J7032" s="60"/>
      <c r="K7032" s="60"/>
      <c r="M7032" s="61"/>
      <c r="N7032" s="61"/>
      <c r="O7032" s="62"/>
      <c r="P7032" s="125"/>
      <c r="W7032" s="62"/>
      <c r="X7032" s="62"/>
    </row>
    <row r="7033" spans="1:24" s="57" customFormat="1" x14ac:dyDescent="0.25">
      <c r="A7033" s="75"/>
      <c r="D7033" s="58"/>
      <c r="E7033" s="58"/>
      <c r="F7033" s="58"/>
      <c r="G7033" s="58"/>
      <c r="H7033" s="60"/>
      <c r="I7033" s="60"/>
      <c r="J7033" s="60"/>
      <c r="K7033" s="60"/>
      <c r="M7033" s="61"/>
      <c r="N7033" s="61"/>
      <c r="O7033" s="62"/>
      <c r="P7033" s="125"/>
      <c r="W7033" s="62"/>
      <c r="X7033" s="62"/>
    </row>
    <row r="7034" spans="1:24" s="57" customFormat="1" x14ac:dyDescent="0.25">
      <c r="A7034" s="75"/>
      <c r="D7034" s="58"/>
      <c r="E7034" s="58"/>
      <c r="F7034" s="58"/>
      <c r="G7034" s="58"/>
      <c r="H7034" s="60"/>
      <c r="I7034" s="60"/>
      <c r="J7034" s="60"/>
      <c r="K7034" s="60"/>
      <c r="M7034" s="61"/>
      <c r="N7034" s="61"/>
      <c r="O7034" s="62"/>
      <c r="P7034" s="125"/>
      <c r="W7034" s="62"/>
      <c r="X7034" s="62"/>
    </row>
    <row r="7035" spans="1:24" s="57" customFormat="1" x14ac:dyDescent="0.25">
      <c r="A7035" s="75"/>
      <c r="D7035" s="58"/>
      <c r="E7035" s="58"/>
      <c r="F7035" s="58"/>
      <c r="G7035" s="58"/>
      <c r="H7035" s="60"/>
      <c r="I7035" s="60"/>
      <c r="J7035" s="60"/>
      <c r="K7035" s="60"/>
      <c r="M7035" s="61"/>
      <c r="N7035" s="61"/>
      <c r="O7035" s="62"/>
      <c r="P7035" s="125"/>
      <c r="W7035" s="62"/>
      <c r="X7035" s="62"/>
    </row>
    <row r="7036" spans="1:24" s="57" customFormat="1" x14ac:dyDescent="0.25">
      <c r="A7036" s="75"/>
      <c r="D7036" s="58"/>
      <c r="E7036" s="58"/>
      <c r="F7036" s="58"/>
      <c r="G7036" s="58"/>
      <c r="H7036" s="60"/>
      <c r="I7036" s="60"/>
      <c r="J7036" s="60"/>
      <c r="K7036" s="60"/>
      <c r="M7036" s="61"/>
      <c r="N7036" s="61"/>
      <c r="O7036" s="62"/>
      <c r="P7036" s="125"/>
      <c r="W7036" s="62"/>
      <c r="X7036" s="62"/>
    </row>
    <row r="7037" spans="1:24" s="57" customFormat="1" x14ac:dyDescent="0.25">
      <c r="A7037" s="75"/>
      <c r="D7037" s="58"/>
      <c r="E7037" s="58"/>
      <c r="F7037" s="58"/>
      <c r="G7037" s="58"/>
      <c r="H7037" s="60"/>
      <c r="I7037" s="60"/>
      <c r="J7037" s="60"/>
      <c r="K7037" s="60"/>
      <c r="M7037" s="61"/>
      <c r="N7037" s="61"/>
      <c r="O7037" s="62"/>
      <c r="P7037" s="125"/>
      <c r="W7037" s="62"/>
      <c r="X7037" s="62"/>
    </row>
    <row r="7038" spans="1:24" s="57" customFormat="1" x14ac:dyDescent="0.25">
      <c r="A7038" s="75"/>
      <c r="D7038" s="58"/>
      <c r="E7038" s="58"/>
      <c r="F7038" s="58"/>
      <c r="G7038" s="58"/>
      <c r="H7038" s="60"/>
      <c r="I7038" s="60"/>
      <c r="J7038" s="60"/>
      <c r="K7038" s="60"/>
      <c r="M7038" s="61"/>
      <c r="N7038" s="61"/>
      <c r="O7038" s="62"/>
      <c r="P7038" s="125"/>
      <c r="W7038" s="62"/>
      <c r="X7038" s="62"/>
    </row>
    <row r="7039" spans="1:24" s="57" customFormat="1" x14ac:dyDescent="0.25">
      <c r="A7039" s="75"/>
      <c r="D7039" s="58"/>
      <c r="E7039" s="58"/>
      <c r="F7039" s="58"/>
      <c r="G7039" s="58"/>
      <c r="H7039" s="60"/>
      <c r="I7039" s="60"/>
      <c r="J7039" s="60"/>
      <c r="K7039" s="60"/>
      <c r="M7039" s="61"/>
      <c r="N7039" s="61"/>
      <c r="O7039" s="62"/>
      <c r="P7039" s="125"/>
      <c r="W7039" s="62"/>
      <c r="X7039" s="62"/>
    </row>
    <row r="7040" spans="1:24" s="57" customFormat="1" x14ac:dyDescent="0.25">
      <c r="A7040" s="75"/>
      <c r="D7040" s="58"/>
      <c r="E7040" s="58"/>
      <c r="F7040" s="58"/>
      <c r="G7040" s="58"/>
      <c r="H7040" s="60"/>
      <c r="I7040" s="60"/>
      <c r="J7040" s="60"/>
      <c r="K7040" s="60"/>
      <c r="M7040" s="61"/>
      <c r="N7040" s="61"/>
      <c r="O7040" s="62"/>
      <c r="P7040" s="125"/>
      <c r="W7040" s="62"/>
      <c r="X7040" s="62"/>
    </row>
    <row r="7041" spans="1:24" s="57" customFormat="1" x14ac:dyDescent="0.25">
      <c r="A7041" s="75"/>
      <c r="D7041" s="58"/>
      <c r="E7041" s="58"/>
      <c r="F7041" s="58"/>
      <c r="G7041" s="58"/>
      <c r="H7041" s="60"/>
      <c r="I7041" s="60"/>
      <c r="J7041" s="60"/>
      <c r="K7041" s="60"/>
      <c r="M7041" s="61"/>
      <c r="N7041" s="61"/>
      <c r="O7041" s="62"/>
      <c r="P7041" s="125"/>
      <c r="W7041" s="62"/>
      <c r="X7041" s="62"/>
    </row>
    <row r="7042" spans="1:24" s="57" customFormat="1" x14ac:dyDescent="0.25">
      <c r="A7042" s="75"/>
      <c r="D7042" s="58"/>
      <c r="E7042" s="58"/>
      <c r="F7042" s="58"/>
      <c r="G7042" s="58"/>
      <c r="H7042" s="60"/>
      <c r="I7042" s="60"/>
      <c r="J7042" s="60"/>
      <c r="K7042" s="60"/>
      <c r="M7042" s="61"/>
      <c r="N7042" s="61"/>
      <c r="O7042" s="62"/>
      <c r="P7042" s="125"/>
      <c r="W7042" s="62"/>
      <c r="X7042" s="62"/>
    </row>
    <row r="7043" spans="1:24" s="57" customFormat="1" x14ac:dyDescent="0.25">
      <c r="A7043" s="75"/>
      <c r="D7043" s="58"/>
      <c r="E7043" s="58"/>
      <c r="F7043" s="58"/>
      <c r="G7043" s="58"/>
      <c r="H7043" s="60"/>
      <c r="I7043" s="60"/>
      <c r="J7043" s="60"/>
      <c r="K7043" s="60"/>
      <c r="M7043" s="61"/>
      <c r="N7043" s="61"/>
      <c r="O7043" s="62"/>
      <c r="P7043" s="125"/>
      <c r="W7043" s="62"/>
      <c r="X7043" s="62"/>
    </row>
    <row r="7044" spans="1:24" s="57" customFormat="1" x14ac:dyDescent="0.25">
      <c r="A7044" s="75"/>
      <c r="D7044" s="58"/>
      <c r="E7044" s="58"/>
      <c r="F7044" s="58"/>
      <c r="G7044" s="58"/>
      <c r="H7044" s="60"/>
      <c r="I7044" s="60"/>
      <c r="J7044" s="60"/>
      <c r="K7044" s="60"/>
      <c r="M7044" s="61"/>
      <c r="N7044" s="61"/>
      <c r="O7044" s="62"/>
      <c r="P7044" s="125"/>
      <c r="W7044" s="62"/>
      <c r="X7044" s="62"/>
    </row>
    <row r="7045" spans="1:24" s="57" customFormat="1" x14ac:dyDescent="0.25">
      <c r="A7045" s="75"/>
      <c r="D7045" s="58"/>
      <c r="E7045" s="58"/>
      <c r="F7045" s="58"/>
      <c r="G7045" s="58"/>
      <c r="H7045" s="60"/>
      <c r="I7045" s="60"/>
      <c r="J7045" s="60"/>
      <c r="K7045" s="60"/>
      <c r="M7045" s="61"/>
      <c r="N7045" s="61"/>
      <c r="O7045" s="62"/>
      <c r="P7045" s="125"/>
      <c r="W7045" s="62"/>
      <c r="X7045" s="62"/>
    </row>
    <row r="7046" spans="1:24" s="57" customFormat="1" x14ac:dyDescent="0.25">
      <c r="A7046" s="75"/>
      <c r="D7046" s="58"/>
      <c r="E7046" s="58"/>
      <c r="F7046" s="58"/>
      <c r="G7046" s="58"/>
      <c r="H7046" s="60"/>
      <c r="I7046" s="60"/>
      <c r="J7046" s="60"/>
      <c r="K7046" s="60"/>
      <c r="M7046" s="61"/>
      <c r="N7046" s="61"/>
      <c r="O7046" s="62"/>
      <c r="P7046" s="125"/>
      <c r="W7046" s="62"/>
      <c r="X7046" s="62"/>
    </row>
    <row r="7047" spans="1:24" s="57" customFormat="1" x14ac:dyDescent="0.25">
      <c r="A7047" s="75"/>
      <c r="D7047" s="58"/>
      <c r="E7047" s="58"/>
      <c r="F7047" s="58"/>
      <c r="G7047" s="58"/>
      <c r="H7047" s="60"/>
      <c r="I7047" s="60"/>
      <c r="J7047" s="60"/>
      <c r="K7047" s="60"/>
      <c r="M7047" s="61"/>
      <c r="N7047" s="61"/>
      <c r="O7047" s="62"/>
      <c r="P7047" s="125"/>
      <c r="W7047" s="62"/>
      <c r="X7047" s="62"/>
    </row>
    <row r="7048" spans="1:24" s="57" customFormat="1" x14ac:dyDescent="0.25">
      <c r="A7048" s="75"/>
      <c r="D7048" s="58"/>
      <c r="E7048" s="58"/>
      <c r="F7048" s="58"/>
      <c r="G7048" s="58"/>
      <c r="H7048" s="60"/>
      <c r="I7048" s="60"/>
      <c r="J7048" s="60"/>
      <c r="K7048" s="60"/>
      <c r="M7048" s="61"/>
      <c r="N7048" s="61"/>
      <c r="O7048" s="62"/>
      <c r="P7048" s="125"/>
      <c r="W7048" s="62"/>
      <c r="X7048" s="62"/>
    </row>
    <row r="7049" spans="1:24" s="57" customFormat="1" x14ac:dyDescent="0.25">
      <c r="A7049" s="75"/>
      <c r="D7049" s="58"/>
      <c r="E7049" s="58"/>
      <c r="F7049" s="58"/>
      <c r="G7049" s="58"/>
      <c r="H7049" s="60"/>
      <c r="I7049" s="60"/>
      <c r="J7049" s="60"/>
      <c r="K7049" s="60"/>
      <c r="M7049" s="61"/>
      <c r="N7049" s="61"/>
      <c r="O7049" s="62"/>
      <c r="P7049" s="125"/>
      <c r="W7049" s="62"/>
      <c r="X7049" s="62"/>
    </row>
    <row r="7050" spans="1:24" s="57" customFormat="1" x14ac:dyDescent="0.25">
      <c r="A7050" s="75"/>
      <c r="D7050" s="58"/>
      <c r="E7050" s="58"/>
      <c r="F7050" s="58"/>
      <c r="G7050" s="58"/>
      <c r="H7050" s="60"/>
      <c r="I7050" s="60"/>
      <c r="J7050" s="60"/>
      <c r="K7050" s="60"/>
      <c r="M7050" s="61"/>
      <c r="N7050" s="61"/>
      <c r="O7050" s="62"/>
      <c r="P7050" s="125"/>
      <c r="W7050" s="62"/>
      <c r="X7050" s="62"/>
    </row>
    <row r="7051" spans="1:24" s="57" customFormat="1" x14ac:dyDescent="0.25">
      <c r="A7051" s="75"/>
      <c r="D7051" s="58"/>
      <c r="E7051" s="58"/>
      <c r="F7051" s="58"/>
      <c r="G7051" s="58"/>
      <c r="H7051" s="60"/>
      <c r="I7051" s="60"/>
      <c r="J7051" s="60"/>
      <c r="K7051" s="60"/>
      <c r="M7051" s="61"/>
      <c r="N7051" s="61"/>
      <c r="O7051" s="62"/>
      <c r="P7051" s="125"/>
      <c r="W7051" s="62"/>
      <c r="X7051" s="62"/>
    </row>
    <row r="7052" spans="1:24" s="57" customFormat="1" x14ac:dyDescent="0.25">
      <c r="A7052" s="75"/>
      <c r="D7052" s="58"/>
      <c r="E7052" s="58"/>
      <c r="F7052" s="58"/>
      <c r="G7052" s="58"/>
      <c r="H7052" s="60"/>
      <c r="I7052" s="60"/>
      <c r="J7052" s="60"/>
      <c r="K7052" s="60"/>
      <c r="M7052" s="61"/>
      <c r="N7052" s="61"/>
      <c r="O7052" s="62"/>
      <c r="P7052" s="125"/>
      <c r="W7052" s="62"/>
      <c r="X7052" s="62"/>
    </row>
    <row r="7053" spans="1:24" s="57" customFormat="1" x14ac:dyDescent="0.25">
      <c r="A7053" s="75"/>
      <c r="D7053" s="58"/>
      <c r="E7053" s="58"/>
      <c r="F7053" s="58"/>
      <c r="G7053" s="58"/>
      <c r="H7053" s="60"/>
      <c r="I7053" s="60"/>
      <c r="J7053" s="60"/>
      <c r="K7053" s="60"/>
      <c r="M7053" s="61"/>
      <c r="N7053" s="61"/>
      <c r="O7053" s="62"/>
      <c r="P7053" s="125"/>
      <c r="W7053" s="62"/>
      <c r="X7053" s="62"/>
    </row>
    <row r="7054" spans="1:24" s="57" customFormat="1" x14ac:dyDescent="0.25">
      <c r="A7054" s="75"/>
      <c r="D7054" s="58"/>
      <c r="E7054" s="58"/>
      <c r="F7054" s="58"/>
      <c r="G7054" s="58"/>
      <c r="H7054" s="60"/>
      <c r="I7054" s="60"/>
      <c r="J7054" s="60"/>
      <c r="K7054" s="60"/>
      <c r="M7054" s="61"/>
      <c r="N7054" s="61"/>
      <c r="O7054" s="62"/>
      <c r="P7054" s="125"/>
      <c r="W7054" s="62"/>
      <c r="X7054" s="62"/>
    </row>
    <row r="7055" spans="1:24" s="57" customFormat="1" x14ac:dyDescent="0.25">
      <c r="A7055" s="75"/>
      <c r="D7055" s="58"/>
      <c r="E7055" s="58"/>
      <c r="F7055" s="58"/>
      <c r="G7055" s="58"/>
      <c r="H7055" s="60"/>
      <c r="I7055" s="60"/>
      <c r="J7055" s="60"/>
      <c r="K7055" s="60"/>
      <c r="M7055" s="61"/>
      <c r="N7055" s="61"/>
      <c r="O7055" s="62"/>
      <c r="P7055" s="125"/>
      <c r="W7055" s="62"/>
      <c r="X7055" s="62"/>
    </row>
    <row r="7056" spans="1:24" s="57" customFormat="1" x14ac:dyDescent="0.25">
      <c r="A7056" s="75"/>
      <c r="D7056" s="58"/>
      <c r="E7056" s="58"/>
      <c r="F7056" s="58"/>
      <c r="G7056" s="58"/>
      <c r="H7056" s="60"/>
      <c r="I7056" s="60"/>
      <c r="J7056" s="60"/>
      <c r="K7056" s="60"/>
      <c r="M7056" s="61"/>
      <c r="N7056" s="61"/>
      <c r="O7056" s="62"/>
      <c r="P7056" s="125"/>
      <c r="W7056" s="62"/>
      <c r="X7056" s="62"/>
    </row>
    <row r="7057" spans="1:24" s="57" customFormat="1" x14ac:dyDescent="0.25">
      <c r="A7057" s="75"/>
      <c r="D7057" s="58"/>
      <c r="E7057" s="58"/>
      <c r="F7057" s="58"/>
      <c r="G7057" s="58"/>
      <c r="H7057" s="60"/>
      <c r="I7057" s="60"/>
      <c r="J7057" s="60"/>
      <c r="K7057" s="60"/>
      <c r="M7057" s="61"/>
      <c r="N7057" s="61"/>
      <c r="O7057" s="62"/>
      <c r="P7057" s="125"/>
      <c r="W7057" s="62"/>
      <c r="X7057" s="62"/>
    </row>
    <row r="7058" spans="1:24" s="57" customFormat="1" x14ac:dyDescent="0.25">
      <c r="A7058" s="75"/>
      <c r="D7058" s="58"/>
      <c r="E7058" s="58"/>
      <c r="F7058" s="58"/>
      <c r="G7058" s="58"/>
      <c r="H7058" s="60"/>
      <c r="I7058" s="60"/>
      <c r="J7058" s="60"/>
      <c r="K7058" s="60"/>
      <c r="M7058" s="61"/>
      <c r="N7058" s="61"/>
      <c r="O7058" s="62"/>
      <c r="P7058" s="125"/>
      <c r="W7058" s="62"/>
      <c r="X7058" s="62"/>
    </row>
    <row r="7059" spans="1:24" s="57" customFormat="1" x14ac:dyDescent="0.25">
      <c r="A7059" s="75"/>
      <c r="D7059" s="58"/>
      <c r="E7059" s="58"/>
      <c r="F7059" s="58"/>
      <c r="G7059" s="58"/>
      <c r="H7059" s="60"/>
      <c r="I7059" s="60"/>
      <c r="J7059" s="60"/>
      <c r="K7059" s="60"/>
      <c r="M7059" s="61"/>
      <c r="N7059" s="61"/>
      <c r="O7059" s="62"/>
      <c r="P7059" s="125"/>
      <c r="W7059" s="62"/>
      <c r="X7059" s="62"/>
    </row>
    <row r="7060" spans="1:24" s="57" customFormat="1" x14ac:dyDescent="0.25">
      <c r="A7060" s="75"/>
      <c r="D7060" s="58"/>
      <c r="E7060" s="58"/>
      <c r="F7060" s="58"/>
      <c r="G7060" s="58"/>
      <c r="H7060" s="60"/>
      <c r="I7060" s="60"/>
      <c r="J7060" s="60"/>
      <c r="K7060" s="60"/>
      <c r="M7060" s="61"/>
      <c r="N7060" s="61"/>
      <c r="O7060" s="62"/>
      <c r="P7060" s="125"/>
      <c r="W7060" s="62"/>
      <c r="X7060" s="62"/>
    </row>
    <row r="7061" spans="1:24" s="57" customFormat="1" x14ac:dyDescent="0.25">
      <c r="A7061" s="75"/>
      <c r="D7061" s="58"/>
      <c r="E7061" s="58"/>
      <c r="F7061" s="58"/>
      <c r="G7061" s="58"/>
      <c r="H7061" s="60"/>
      <c r="I7061" s="60"/>
      <c r="J7061" s="60"/>
      <c r="K7061" s="60"/>
      <c r="M7061" s="61"/>
      <c r="N7061" s="61"/>
      <c r="O7061" s="62"/>
      <c r="P7061" s="125"/>
      <c r="W7061" s="62"/>
      <c r="X7061" s="62"/>
    </row>
    <row r="7062" spans="1:24" s="57" customFormat="1" x14ac:dyDescent="0.25">
      <c r="A7062" s="75"/>
      <c r="D7062" s="58"/>
      <c r="E7062" s="58"/>
      <c r="F7062" s="58"/>
      <c r="G7062" s="58"/>
      <c r="H7062" s="60"/>
      <c r="I7062" s="60"/>
      <c r="J7062" s="60"/>
      <c r="K7062" s="60"/>
      <c r="M7062" s="61"/>
      <c r="N7062" s="61"/>
      <c r="O7062" s="62"/>
      <c r="P7062" s="125"/>
      <c r="W7062" s="62"/>
      <c r="X7062" s="62"/>
    </row>
    <row r="7063" spans="1:24" s="57" customFormat="1" x14ac:dyDescent="0.25">
      <c r="A7063" s="75"/>
      <c r="D7063" s="58"/>
      <c r="E7063" s="58"/>
      <c r="F7063" s="58"/>
      <c r="G7063" s="58"/>
      <c r="H7063" s="60"/>
      <c r="I7063" s="60"/>
      <c r="J7063" s="60"/>
      <c r="K7063" s="60"/>
      <c r="M7063" s="61"/>
      <c r="N7063" s="61"/>
      <c r="O7063" s="62"/>
      <c r="P7063" s="125"/>
      <c r="W7063" s="62"/>
      <c r="X7063" s="62"/>
    </row>
    <row r="7064" spans="1:24" s="57" customFormat="1" x14ac:dyDescent="0.25">
      <c r="A7064" s="75"/>
      <c r="D7064" s="58"/>
      <c r="E7064" s="58"/>
      <c r="F7064" s="58"/>
      <c r="G7064" s="58"/>
      <c r="H7064" s="60"/>
      <c r="I7064" s="60"/>
      <c r="J7064" s="60"/>
      <c r="K7064" s="60"/>
      <c r="M7064" s="61"/>
      <c r="N7064" s="61"/>
      <c r="O7064" s="62"/>
      <c r="P7064" s="125"/>
      <c r="W7064" s="62"/>
      <c r="X7064" s="62"/>
    </row>
    <row r="7065" spans="1:24" s="57" customFormat="1" x14ac:dyDescent="0.25">
      <c r="A7065" s="75"/>
      <c r="D7065" s="58"/>
      <c r="E7065" s="58"/>
      <c r="F7065" s="58"/>
      <c r="G7065" s="58"/>
      <c r="H7065" s="60"/>
      <c r="I7065" s="60"/>
      <c r="J7065" s="60"/>
      <c r="K7065" s="60"/>
      <c r="M7065" s="61"/>
      <c r="N7065" s="61"/>
      <c r="O7065" s="62"/>
      <c r="P7065" s="125"/>
      <c r="W7065" s="62"/>
      <c r="X7065" s="62"/>
    </row>
    <row r="7066" spans="1:24" s="57" customFormat="1" x14ac:dyDescent="0.25">
      <c r="A7066" s="75"/>
      <c r="D7066" s="58"/>
      <c r="E7066" s="58"/>
      <c r="F7066" s="58"/>
      <c r="G7066" s="58"/>
      <c r="H7066" s="60"/>
      <c r="I7066" s="60"/>
      <c r="J7066" s="60"/>
      <c r="K7066" s="60"/>
      <c r="M7066" s="61"/>
      <c r="N7066" s="61"/>
      <c r="O7066" s="62"/>
      <c r="P7066" s="125"/>
      <c r="W7066" s="62"/>
      <c r="X7066" s="62"/>
    </row>
    <row r="7067" spans="1:24" s="57" customFormat="1" x14ac:dyDescent="0.25">
      <c r="A7067" s="75"/>
      <c r="D7067" s="58"/>
      <c r="E7067" s="58"/>
      <c r="F7067" s="58"/>
      <c r="G7067" s="58"/>
      <c r="H7067" s="60"/>
      <c r="I7067" s="60"/>
      <c r="J7067" s="60"/>
      <c r="K7067" s="60"/>
      <c r="M7067" s="61"/>
      <c r="N7067" s="61"/>
      <c r="O7067" s="62"/>
      <c r="P7067" s="125"/>
      <c r="W7067" s="62"/>
      <c r="X7067" s="62"/>
    </row>
    <row r="7068" spans="1:24" s="57" customFormat="1" x14ac:dyDescent="0.25">
      <c r="A7068" s="75"/>
      <c r="D7068" s="58"/>
      <c r="E7068" s="58"/>
      <c r="F7068" s="58"/>
      <c r="G7068" s="58"/>
      <c r="H7068" s="60"/>
      <c r="I7068" s="60"/>
      <c r="J7068" s="60"/>
      <c r="K7068" s="60"/>
      <c r="M7068" s="61"/>
      <c r="N7068" s="61"/>
      <c r="O7068" s="62"/>
      <c r="P7068" s="125"/>
      <c r="W7068" s="62"/>
      <c r="X7068" s="62"/>
    </row>
    <row r="7069" spans="1:24" s="57" customFormat="1" x14ac:dyDescent="0.25">
      <c r="A7069" s="75"/>
      <c r="D7069" s="58"/>
      <c r="E7069" s="58"/>
      <c r="F7069" s="58"/>
      <c r="G7069" s="58"/>
      <c r="H7069" s="60"/>
      <c r="I7069" s="60"/>
      <c r="J7069" s="60"/>
      <c r="K7069" s="60"/>
      <c r="M7069" s="61"/>
      <c r="N7069" s="61"/>
      <c r="O7069" s="62"/>
      <c r="P7069" s="125"/>
      <c r="W7069" s="62"/>
      <c r="X7069" s="62"/>
    </row>
    <row r="7070" spans="1:24" s="57" customFormat="1" x14ac:dyDescent="0.25">
      <c r="A7070" s="75"/>
      <c r="D7070" s="58"/>
      <c r="E7070" s="58"/>
      <c r="F7070" s="58"/>
      <c r="G7070" s="58"/>
      <c r="H7070" s="60"/>
      <c r="I7070" s="60"/>
      <c r="J7070" s="60"/>
      <c r="K7070" s="60"/>
      <c r="M7070" s="61"/>
      <c r="N7070" s="61"/>
      <c r="O7070" s="62"/>
      <c r="P7070" s="125"/>
      <c r="W7070" s="62"/>
      <c r="X7070" s="62"/>
    </row>
    <row r="7071" spans="1:24" s="57" customFormat="1" x14ac:dyDescent="0.25">
      <c r="A7071" s="75"/>
      <c r="D7071" s="58"/>
      <c r="E7071" s="58"/>
      <c r="F7071" s="58"/>
      <c r="G7071" s="58"/>
      <c r="H7071" s="60"/>
      <c r="I7071" s="60"/>
      <c r="J7071" s="60"/>
      <c r="K7071" s="60"/>
      <c r="M7071" s="61"/>
      <c r="N7071" s="61"/>
      <c r="O7071" s="62"/>
      <c r="P7071" s="125"/>
      <c r="W7071" s="62"/>
      <c r="X7071" s="62"/>
    </row>
    <row r="7072" spans="1:24" s="57" customFormat="1" x14ac:dyDescent="0.25">
      <c r="A7072" s="75"/>
      <c r="D7072" s="58"/>
      <c r="E7072" s="58"/>
      <c r="F7072" s="58"/>
      <c r="G7072" s="58"/>
      <c r="H7072" s="60"/>
      <c r="I7072" s="60"/>
      <c r="J7072" s="60"/>
      <c r="K7072" s="60"/>
      <c r="M7072" s="61"/>
      <c r="N7072" s="61"/>
      <c r="O7072" s="62"/>
      <c r="P7072" s="125"/>
      <c r="W7072" s="62"/>
      <c r="X7072" s="62"/>
    </row>
    <row r="7073" spans="1:24" s="57" customFormat="1" x14ac:dyDescent="0.25">
      <c r="A7073" s="75"/>
      <c r="D7073" s="58"/>
      <c r="E7073" s="58"/>
      <c r="F7073" s="58"/>
      <c r="G7073" s="58"/>
      <c r="H7073" s="60"/>
      <c r="I7073" s="60"/>
      <c r="J7073" s="60"/>
      <c r="K7073" s="60"/>
      <c r="M7073" s="61"/>
      <c r="N7073" s="61"/>
      <c r="O7073" s="62"/>
      <c r="P7073" s="125"/>
      <c r="W7073" s="62"/>
      <c r="X7073" s="62"/>
    </row>
    <row r="7074" spans="1:24" s="57" customFormat="1" x14ac:dyDescent="0.25">
      <c r="A7074" s="75"/>
      <c r="D7074" s="58"/>
      <c r="E7074" s="58"/>
      <c r="F7074" s="58"/>
      <c r="G7074" s="58"/>
      <c r="H7074" s="60"/>
      <c r="I7074" s="60"/>
      <c r="J7074" s="60"/>
      <c r="K7074" s="60"/>
      <c r="M7074" s="61"/>
      <c r="N7074" s="61"/>
      <c r="O7074" s="62"/>
      <c r="P7074" s="125"/>
      <c r="W7074" s="62"/>
      <c r="X7074" s="62"/>
    </row>
    <row r="7075" spans="1:24" s="57" customFormat="1" x14ac:dyDescent="0.25">
      <c r="A7075" s="75"/>
      <c r="D7075" s="58"/>
      <c r="E7075" s="58"/>
      <c r="F7075" s="58"/>
      <c r="G7075" s="58"/>
      <c r="H7075" s="60"/>
      <c r="I7075" s="60"/>
      <c r="J7075" s="60"/>
      <c r="K7075" s="60"/>
      <c r="M7075" s="61"/>
      <c r="N7075" s="61"/>
      <c r="O7075" s="62"/>
      <c r="P7075" s="125"/>
      <c r="W7075" s="62"/>
      <c r="X7075" s="62"/>
    </row>
    <row r="7076" spans="1:24" s="57" customFormat="1" x14ac:dyDescent="0.25">
      <c r="A7076" s="75"/>
      <c r="D7076" s="58"/>
      <c r="E7076" s="58"/>
      <c r="F7076" s="58"/>
      <c r="G7076" s="58"/>
      <c r="H7076" s="60"/>
      <c r="I7076" s="60"/>
      <c r="J7076" s="60"/>
      <c r="K7076" s="60"/>
      <c r="M7076" s="61"/>
      <c r="N7076" s="61"/>
      <c r="O7076" s="62"/>
      <c r="P7076" s="125"/>
      <c r="W7076" s="62"/>
      <c r="X7076" s="62"/>
    </row>
    <row r="7077" spans="1:24" s="57" customFormat="1" x14ac:dyDescent="0.25">
      <c r="A7077" s="75"/>
      <c r="D7077" s="58"/>
      <c r="E7077" s="58"/>
      <c r="F7077" s="58"/>
      <c r="G7077" s="58"/>
      <c r="H7077" s="60"/>
      <c r="I7077" s="60"/>
      <c r="J7077" s="60"/>
      <c r="K7077" s="60"/>
      <c r="M7077" s="61"/>
      <c r="N7077" s="61"/>
      <c r="O7077" s="62"/>
      <c r="P7077" s="125"/>
      <c r="W7077" s="62"/>
      <c r="X7077" s="62"/>
    </row>
    <row r="7078" spans="1:24" s="57" customFormat="1" x14ac:dyDescent="0.25">
      <c r="A7078" s="75"/>
      <c r="D7078" s="58"/>
      <c r="E7078" s="58"/>
      <c r="F7078" s="58"/>
      <c r="G7078" s="58"/>
      <c r="H7078" s="60"/>
      <c r="I7078" s="60"/>
      <c r="J7078" s="60"/>
      <c r="K7078" s="60"/>
      <c r="M7078" s="61"/>
      <c r="N7078" s="61"/>
      <c r="O7078" s="62"/>
      <c r="P7078" s="125"/>
      <c r="W7078" s="62"/>
      <c r="X7078" s="62"/>
    </row>
    <row r="7079" spans="1:24" s="57" customFormat="1" x14ac:dyDescent="0.25">
      <c r="A7079" s="75"/>
      <c r="D7079" s="58"/>
      <c r="E7079" s="58"/>
      <c r="F7079" s="58"/>
      <c r="G7079" s="58"/>
      <c r="H7079" s="60"/>
      <c r="I7079" s="60"/>
      <c r="J7079" s="60"/>
      <c r="K7079" s="60"/>
      <c r="M7079" s="61"/>
      <c r="N7079" s="61"/>
      <c r="O7079" s="62"/>
      <c r="P7079" s="125"/>
      <c r="W7079" s="62"/>
      <c r="X7079" s="62"/>
    </row>
    <row r="7080" spans="1:24" s="57" customFormat="1" x14ac:dyDescent="0.25">
      <c r="A7080" s="75"/>
      <c r="D7080" s="58"/>
      <c r="E7080" s="58"/>
      <c r="F7080" s="58"/>
      <c r="G7080" s="58"/>
      <c r="H7080" s="60"/>
      <c r="I7080" s="60"/>
      <c r="J7080" s="60"/>
      <c r="K7080" s="60"/>
      <c r="M7080" s="61"/>
      <c r="N7080" s="61"/>
      <c r="O7080" s="62"/>
      <c r="P7080" s="125"/>
      <c r="W7080" s="62"/>
      <c r="X7080" s="62"/>
    </row>
    <row r="7081" spans="1:24" s="57" customFormat="1" x14ac:dyDescent="0.25">
      <c r="A7081" s="75"/>
      <c r="D7081" s="58"/>
      <c r="E7081" s="58"/>
      <c r="F7081" s="58"/>
      <c r="G7081" s="58"/>
      <c r="H7081" s="60"/>
      <c r="I7081" s="60"/>
      <c r="J7081" s="60"/>
      <c r="K7081" s="60"/>
      <c r="M7081" s="61"/>
      <c r="N7081" s="61"/>
      <c r="O7081" s="62"/>
      <c r="P7081" s="125"/>
      <c r="W7081" s="62"/>
      <c r="X7081" s="62"/>
    </row>
    <row r="7082" spans="1:24" s="57" customFormat="1" x14ac:dyDescent="0.25">
      <c r="A7082" s="75"/>
      <c r="D7082" s="58"/>
      <c r="E7082" s="58"/>
      <c r="F7082" s="58"/>
      <c r="G7082" s="58"/>
      <c r="H7082" s="60"/>
      <c r="I7082" s="60"/>
      <c r="J7082" s="60"/>
      <c r="K7082" s="60"/>
      <c r="M7082" s="61"/>
      <c r="N7082" s="61"/>
      <c r="O7082" s="62"/>
      <c r="P7082" s="125"/>
      <c r="W7082" s="62"/>
      <c r="X7082" s="62"/>
    </row>
    <row r="7083" spans="1:24" s="57" customFormat="1" x14ac:dyDescent="0.25">
      <c r="A7083" s="75"/>
      <c r="D7083" s="58"/>
      <c r="E7083" s="58"/>
      <c r="F7083" s="58"/>
      <c r="G7083" s="58"/>
      <c r="H7083" s="60"/>
      <c r="I7083" s="60"/>
      <c r="J7083" s="60"/>
      <c r="K7083" s="60"/>
      <c r="M7083" s="61"/>
      <c r="N7083" s="61"/>
      <c r="O7083" s="62"/>
      <c r="P7083" s="125"/>
      <c r="W7083" s="62"/>
      <c r="X7083" s="62"/>
    </row>
    <row r="7084" spans="1:24" s="57" customFormat="1" x14ac:dyDescent="0.25">
      <c r="A7084" s="75"/>
      <c r="D7084" s="58"/>
      <c r="E7084" s="58"/>
      <c r="F7084" s="58"/>
      <c r="G7084" s="58"/>
      <c r="H7084" s="60"/>
      <c r="I7084" s="60"/>
      <c r="J7084" s="60"/>
      <c r="K7084" s="60"/>
      <c r="M7084" s="61"/>
      <c r="N7084" s="61"/>
      <c r="O7084" s="62"/>
      <c r="P7084" s="125"/>
      <c r="W7084" s="62"/>
      <c r="X7084" s="62"/>
    </row>
    <row r="7085" spans="1:24" s="57" customFormat="1" x14ac:dyDescent="0.25">
      <c r="A7085" s="75"/>
      <c r="D7085" s="58"/>
      <c r="E7085" s="58"/>
      <c r="F7085" s="58"/>
      <c r="G7085" s="58"/>
      <c r="H7085" s="60"/>
      <c r="I7085" s="60"/>
      <c r="J7085" s="60"/>
      <c r="K7085" s="60"/>
      <c r="M7085" s="61"/>
      <c r="N7085" s="61"/>
      <c r="O7085" s="62"/>
      <c r="P7085" s="125"/>
      <c r="W7085" s="62"/>
      <c r="X7085" s="62"/>
    </row>
    <row r="7086" spans="1:24" s="57" customFormat="1" x14ac:dyDescent="0.25">
      <c r="A7086" s="75"/>
      <c r="D7086" s="58"/>
      <c r="E7086" s="58"/>
      <c r="F7086" s="58"/>
      <c r="G7086" s="58"/>
      <c r="H7086" s="60"/>
      <c r="I7086" s="60"/>
      <c r="J7086" s="60"/>
      <c r="K7086" s="60"/>
      <c r="M7086" s="61"/>
      <c r="N7086" s="61"/>
      <c r="O7086" s="62"/>
      <c r="P7086" s="125"/>
      <c r="W7086" s="62"/>
      <c r="X7086" s="62"/>
    </row>
    <row r="7087" spans="1:24" s="57" customFormat="1" x14ac:dyDescent="0.25">
      <c r="A7087" s="75"/>
      <c r="D7087" s="58"/>
      <c r="E7087" s="58"/>
      <c r="F7087" s="58"/>
      <c r="G7087" s="58"/>
      <c r="H7087" s="60"/>
      <c r="I7087" s="60"/>
      <c r="J7087" s="60"/>
      <c r="K7087" s="60"/>
      <c r="M7087" s="61"/>
      <c r="N7087" s="61"/>
      <c r="O7087" s="62"/>
      <c r="P7087" s="125"/>
      <c r="W7087" s="62"/>
      <c r="X7087" s="62"/>
    </row>
    <row r="7088" spans="1:24" s="57" customFormat="1" x14ac:dyDescent="0.25">
      <c r="A7088" s="75"/>
      <c r="D7088" s="58"/>
      <c r="E7088" s="58"/>
      <c r="F7088" s="58"/>
      <c r="G7088" s="58"/>
      <c r="H7088" s="60"/>
      <c r="I7088" s="60"/>
      <c r="J7088" s="60"/>
      <c r="K7088" s="60"/>
      <c r="M7088" s="61"/>
      <c r="N7088" s="61"/>
      <c r="O7088" s="62"/>
      <c r="P7088" s="125"/>
      <c r="W7088" s="62"/>
      <c r="X7088" s="62"/>
    </row>
    <row r="7089" spans="1:24" s="57" customFormat="1" x14ac:dyDescent="0.25">
      <c r="A7089" s="75"/>
      <c r="D7089" s="58"/>
      <c r="E7089" s="58"/>
      <c r="F7089" s="58"/>
      <c r="G7089" s="58"/>
      <c r="H7089" s="60"/>
      <c r="I7089" s="60"/>
      <c r="J7089" s="60"/>
      <c r="K7089" s="60"/>
      <c r="M7089" s="61"/>
      <c r="N7089" s="61"/>
      <c r="O7089" s="62"/>
      <c r="P7089" s="125"/>
      <c r="W7089" s="62"/>
      <c r="X7089" s="62"/>
    </row>
    <row r="7090" spans="1:24" s="57" customFormat="1" x14ac:dyDescent="0.25">
      <c r="A7090" s="75"/>
      <c r="D7090" s="58"/>
      <c r="E7090" s="58"/>
      <c r="F7090" s="58"/>
      <c r="G7090" s="58"/>
      <c r="H7090" s="60"/>
      <c r="I7090" s="60"/>
      <c r="J7090" s="60"/>
      <c r="K7090" s="60"/>
      <c r="M7090" s="61"/>
      <c r="N7090" s="61"/>
      <c r="O7090" s="62"/>
      <c r="P7090" s="125"/>
      <c r="W7090" s="62"/>
      <c r="X7090" s="62"/>
    </row>
    <row r="7091" spans="1:24" s="57" customFormat="1" x14ac:dyDescent="0.25">
      <c r="A7091" s="75"/>
      <c r="D7091" s="58"/>
      <c r="E7091" s="58"/>
      <c r="F7091" s="58"/>
      <c r="G7091" s="58"/>
      <c r="H7091" s="60"/>
      <c r="I7091" s="60"/>
      <c r="J7091" s="60"/>
      <c r="K7091" s="60"/>
      <c r="M7091" s="61"/>
      <c r="N7091" s="61"/>
      <c r="O7091" s="62"/>
      <c r="P7091" s="125"/>
      <c r="W7091" s="62"/>
      <c r="X7091" s="62"/>
    </row>
    <row r="7092" spans="1:24" s="57" customFormat="1" x14ac:dyDescent="0.25">
      <c r="A7092" s="75"/>
      <c r="D7092" s="58"/>
      <c r="E7092" s="58"/>
      <c r="F7092" s="58"/>
      <c r="G7092" s="58"/>
      <c r="H7092" s="60"/>
      <c r="I7092" s="60"/>
      <c r="J7092" s="60"/>
      <c r="K7092" s="60"/>
      <c r="M7092" s="61"/>
      <c r="N7092" s="61"/>
      <c r="O7092" s="62"/>
      <c r="P7092" s="125"/>
      <c r="W7092" s="62"/>
      <c r="X7092" s="62"/>
    </row>
    <row r="7093" spans="1:24" s="57" customFormat="1" x14ac:dyDescent="0.25">
      <c r="A7093" s="75"/>
      <c r="D7093" s="58"/>
      <c r="E7093" s="58"/>
      <c r="F7093" s="58"/>
      <c r="G7093" s="58"/>
      <c r="H7093" s="60"/>
      <c r="I7093" s="60"/>
      <c r="J7093" s="60"/>
      <c r="K7093" s="60"/>
      <c r="M7093" s="61"/>
      <c r="N7093" s="61"/>
      <c r="O7093" s="62"/>
      <c r="P7093" s="125"/>
      <c r="W7093" s="62"/>
      <c r="X7093" s="62"/>
    </row>
    <row r="7094" spans="1:24" s="57" customFormat="1" x14ac:dyDescent="0.25">
      <c r="A7094" s="75"/>
      <c r="D7094" s="58"/>
      <c r="E7094" s="58"/>
      <c r="F7094" s="58"/>
      <c r="G7094" s="58"/>
      <c r="H7094" s="60"/>
      <c r="I7094" s="60"/>
      <c r="J7094" s="60"/>
      <c r="K7094" s="60"/>
      <c r="M7094" s="61"/>
      <c r="N7094" s="61"/>
      <c r="O7094" s="62"/>
      <c r="P7094" s="125"/>
      <c r="W7094" s="62"/>
      <c r="X7094" s="62"/>
    </row>
    <row r="7095" spans="1:24" s="57" customFormat="1" x14ac:dyDescent="0.25">
      <c r="A7095" s="75"/>
      <c r="D7095" s="58"/>
      <c r="E7095" s="58"/>
      <c r="F7095" s="58"/>
      <c r="G7095" s="58"/>
      <c r="H7095" s="60"/>
      <c r="I7095" s="60"/>
      <c r="J7095" s="60"/>
      <c r="K7095" s="60"/>
      <c r="M7095" s="61"/>
      <c r="N7095" s="61"/>
      <c r="O7095" s="62"/>
      <c r="P7095" s="125"/>
      <c r="W7095" s="62"/>
      <c r="X7095" s="62"/>
    </row>
    <row r="7096" spans="1:24" s="57" customFormat="1" x14ac:dyDescent="0.25">
      <c r="A7096" s="75"/>
      <c r="D7096" s="58"/>
      <c r="E7096" s="58"/>
      <c r="F7096" s="58"/>
      <c r="G7096" s="58"/>
      <c r="H7096" s="60"/>
      <c r="I7096" s="60"/>
      <c r="J7096" s="60"/>
      <c r="K7096" s="60"/>
      <c r="M7096" s="61"/>
      <c r="N7096" s="61"/>
      <c r="O7096" s="62"/>
      <c r="P7096" s="125"/>
      <c r="W7096" s="62"/>
      <c r="X7096" s="62"/>
    </row>
    <row r="7097" spans="1:24" s="57" customFormat="1" x14ac:dyDescent="0.25">
      <c r="A7097" s="75"/>
      <c r="D7097" s="58"/>
      <c r="E7097" s="58"/>
      <c r="F7097" s="58"/>
      <c r="G7097" s="58"/>
      <c r="H7097" s="60"/>
      <c r="I7097" s="60"/>
      <c r="J7097" s="60"/>
      <c r="K7097" s="60"/>
      <c r="M7097" s="61"/>
      <c r="N7097" s="61"/>
      <c r="O7097" s="62"/>
      <c r="P7097" s="125"/>
      <c r="W7097" s="62"/>
      <c r="X7097" s="62"/>
    </row>
    <row r="7098" spans="1:24" s="57" customFormat="1" x14ac:dyDescent="0.25">
      <c r="A7098" s="75"/>
      <c r="D7098" s="58"/>
      <c r="E7098" s="58"/>
      <c r="F7098" s="58"/>
      <c r="G7098" s="58"/>
      <c r="H7098" s="60"/>
      <c r="I7098" s="60"/>
      <c r="J7098" s="60"/>
      <c r="K7098" s="60"/>
      <c r="M7098" s="61"/>
      <c r="N7098" s="61"/>
      <c r="O7098" s="62"/>
      <c r="P7098" s="125"/>
      <c r="W7098" s="62"/>
      <c r="X7098" s="62"/>
    </row>
    <row r="7099" spans="1:24" s="57" customFormat="1" x14ac:dyDescent="0.25">
      <c r="A7099" s="75"/>
      <c r="D7099" s="58"/>
      <c r="E7099" s="58"/>
      <c r="F7099" s="58"/>
      <c r="G7099" s="58"/>
      <c r="H7099" s="60"/>
      <c r="I7099" s="60"/>
      <c r="J7099" s="60"/>
      <c r="K7099" s="60"/>
      <c r="M7099" s="61"/>
      <c r="N7099" s="61"/>
      <c r="O7099" s="62"/>
      <c r="P7099" s="125"/>
      <c r="W7099" s="62"/>
      <c r="X7099" s="62"/>
    </row>
    <row r="7100" spans="1:24" s="57" customFormat="1" x14ac:dyDescent="0.25">
      <c r="A7100" s="75"/>
      <c r="D7100" s="58"/>
      <c r="E7100" s="58"/>
      <c r="F7100" s="58"/>
      <c r="G7100" s="58"/>
      <c r="H7100" s="60"/>
      <c r="I7100" s="60"/>
      <c r="J7100" s="60"/>
      <c r="K7100" s="60"/>
      <c r="M7100" s="61"/>
      <c r="N7100" s="61"/>
      <c r="O7100" s="62"/>
      <c r="P7100" s="125"/>
      <c r="W7100" s="62"/>
      <c r="X7100" s="62"/>
    </row>
    <row r="7101" spans="1:24" s="57" customFormat="1" x14ac:dyDescent="0.25">
      <c r="A7101" s="75"/>
      <c r="D7101" s="58"/>
      <c r="E7101" s="58"/>
      <c r="F7101" s="58"/>
      <c r="G7101" s="58"/>
      <c r="H7101" s="60"/>
      <c r="I7101" s="60"/>
      <c r="J7101" s="60"/>
      <c r="K7101" s="60"/>
      <c r="M7101" s="61"/>
      <c r="N7101" s="61"/>
      <c r="O7101" s="62"/>
      <c r="P7101" s="125"/>
      <c r="W7101" s="62"/>
      <c r="X7101" s="62"/>
    </row>
    <row r="7102" spans="1:24" s="57" customFormat="1" x14ac:dyDescent="0.25">
      <c r="A7102" s="75"/>
      <c r="D7102" s="58"/>
      <c r="E7102" s="58"/>
      <c r="F7102" s="58"/>
      <c r="G7102" s="58"/>
      <c r="H7102" s="60"/>
      <c r="I7102" s="60"/>
      <c r="J7102" s="60"/>
      <c r="K7102" s="60"/>
      <c r="M7102" s="61"/>
      <c r="N7102" s="61"/>
      <c r="O7102" s="62"/>
      <c r="P7102" s="125"/>
      <c r="W7102" s="62"/>
      <c r="X7102" s="62"/>
    </row>
    <row r="7103" spans="1:24" s="57" customFormat="1" x14ac:dyDescent="0.25">
      <c r="A7103" s="75"/>
      <c r="D7103" s="58"/>
      <c r="E7103" s="58"/>
      <c r="F7103" s="58"/>
      <c r="G7103" s="58"/>
      <c r="H7103" s="60"/>
      <c r="I7103" s="60"/>
      <c r="J7103" s="60"/>
      <c r="K7103" s="60"/>
      <c r="M7103" s="61"/>
      <c r="N7103" s="61"/>
      <c r="O7103" s="62"/>
      <c r="P7103" s="125"/>
      <c r="W7103" s="62"/>
      <c r="X7103" s="62"/>
    </row>
    <row r="7104" spans="1:24" s="57" customFormat="1" x14ac:dyDescent="0.25">
      <c r="A7104" s="75"/>
      <c r="D7104" s="58"/>
      <c r="E7104" s="58"/>
      <c r="F7104" s="58"/>
      <c r="G7104" s="58"/>
      <c r="H7104" s="60"/>
      <c r="I7104" s="60"/>
      <c r="J7104" s="60"/>
      <c r="K7104" s="60"/>
      <c r="M7104" s="61"/>
      <c r="N7104" s="61"/>
      <c r="O7104" s="62"/>
      <c r="P7104" s="125"/>
      <c r="W7104" s="62"/>
      <c r="X7104" s="62"/>
    </row>
    <row r="7105" spans="1:24" s="57" customFormat="1" x14ac:dyDescent="0.25">
      <c r="A7105" s="75"/>
      <c r="D7105" s="58"/>
      <c r="E7105" s="58"/>
      <c r="F7105" s="58"/>
      <c r="G7105" s="58"/>
      <c r="H7105" s="60"/>
      <c r="I7105" s="60"/>
      <c r="J7105" s="60"/>
      <c r="K7105" s="60"/>
      <c r="M7105" s="61"/>
      <c r="N7105" s="61"/>
      <c r="O7105" s="62"/>
      <c r="P7105" s="125"/>
      <c r="W7105" s="62"/>
      <c r="X7105" s="62"/>
    </row>
    <row r="7106" spans="1:24" s="57" customFormat="1" x14ac:dyDescent="0.25">
      <c r="A7106" s="75"/>
      <c r="D7106" s="58"/>
      <c r="E7106" s="58"/>
      <c r="F7106" s="58"/>
      <c r="G7106" s="58"/>
      <c r="H7106" s="60"/>
      <c r="I7106" s="60"/>
      <c r="J7106" s="60"/>
      <c r="K7106" s="60"/>
      <c r="M7106" s="61"/>
      <c r="N7106" s="61"/>
      <c r="O7106" s="62"/>
      <c r="P7106" s="125"/>
      <c r="W7106" s="62"/>
      <c r="X7106" s="62"/>
    </row>
    <row r="7107" spans="1:24" s="57" customFormat="1" x14ac:dyDescent="0.25">
      <c r="A7107" s="75"/>
      <c r="D7107" s="58"/>
      <c r="E7107" s="58"/>
      <c r="F7107" s="58"/>
      <c r="G7107" s="58"/>
      <c r="H7107" s="60"/>
      <c r="I7107" s="60"/>
      <c r="J7107" s="60"/>
      <c r="K7107" s="60"/>
      <c r="M7107" s="61"/>
      <c r="N7107" s="61"/>
      <c r="O7107" s="62"/>
      <c r="P7107" s="125"/>
      <c r="W7107" s="62"/>
      <c r="X7107" s="62"/>
    </row>
    <row r="7108" spans="1:24" s="57" customFormat="1" x14ac:dyDescent="0.25">
      <c r="A7108" s="75"/>
      <c r="D7108" s="58"/>
      <c r="E7108" s="58"/>
      <c r="F7108" s="58"/>
      <c r="G7108" s="58"/>
      <c r="H7108" s="60"/>
      <c r="I7108" s="60"/>
      <c r="J7108" s="60"/>
      <c r="K7108" s="60"/>
      <c r="M7108" s="61"/>
      <c r="N7108" s="61"/>
      <c r="O7108" s="62"/>
      <c r="P7108" s="125"/>
      <c r="W7108" s="62"/>
      <c r="X7108" s="62"/>
    </row>
    <row r="7109" spans="1:24" s="57" customFormat="1" x14ac:dyDescent="0.25">
      <c r="A7109" s="75"/>
      <c r="D7109" s="58"/>
      <c r="E7109" s="58"/>
      <c r="F7109" s="58"/>
      <c r="G7109" s="58"/>
      <c r="H7109" s="60"/>
      <c r="I7109" s="60"/>
      <c r="J7109" s="60"/>
      <c r="K7109" s="60"/>
      <c r="M7109" s="61"/>
      <c r="N7109" s="61"/>
      <c r="O7109" s="62"/>
      <c r="P7109" s="125"/>
      <c r="W7109" s="62"/>
      <c r="X7109" s="62"/>
    </row>
    <row r="7110" spans="1:24" s="57" customFormat="1" x14ac:dyDescent="0.25">
      <c r="A7110" s="75"/>
      <c r="D7110" s="58"/>
      <c r="E7110" s="58"/>
      <c r="F7110" s="58"/>
      <c r="G7110" s="58"/>
      <c r="H7110" s="60"/>
      <c r="I7110" s="60"/>
      <c r="J7110" s="60"/>
      <c r="K7110" s="60"/>
      <c r="M7110" s="61"/>
      <c r="N7110" s="61"/>
      <c r="O7110" s="62"/>
      <c r="P7110" s="125"/>
      <c r="W7110" s="62"/>
      <c r="X7110" s="62"/>
    </row>
    <row r="7111" spans="1:24" s="57" customFormat="1" x14ac:dyDescent="0.25">
      <c r="A7111" s="75"/>
      <c r="D7111" s="58"/>
      <c r="E7111" s="58"/>
      <c r="F7111" s="58"/>
      <c r="G7111" s="58"/>
      <c r="H7111" s="60"/>
      <c r="I7111" s="60"/>
      <c r="J7111" s="60"/>
      <c r="K7111" s="60"/>
      <c r="M7111" s="61"/>
      <c r="N7111" s="61"/>
      <c r="O7111" s="62"/>
      <c r="P7111" s="125"/>
      <c r="W7111" s="62"/>
      <c r="X7111" s="62"/>
    </row>
    <row r="7112" spans="1:24" s="57" customFormat="1" x14ac:dyDescent="0.25">
      <c r="A7112" s="75"/>
      <c r="D7112" s="58"/>
      <c r="E7112" s="58"/>
      <c r="F7112" s="58"/>
      <c r="G7112" s="58"/>
      <c r="H7112" s="60"/>
      <c r="I7112" s="60"/>
      <c r="J7112" s="60"/>
      <c r="K7112" s="60"/>
      <c r="M7112" s="61"/>
      <c r="N7112" s="61"/>
      <c r="O7112" s="62"/>
      <c r="P7112" s="125"/>
      <c r="W7112" s="62"/>
      <c r="X7112" s="62"/>
    </row>
    <row r="7113" spans="1:24" s="57" customFormat="1" x14ac:dyDescent="0.25">
      <c r="A7113" s="75"/>
      <c r="D7113" s="58"/>
      <c r="E7113" s="58"/>
      <c r="F7113" s="58"/>
      <c r="G7113" s="58"/>
      <c r="H7113" s="60"/>
      <c r="I7113" s="60"/>
      <c r="J7113" s="60"/>
      <c r="K7113" s="60"/>
      <c r="M7113" s="61"/>
      <c r="N7113" s="61"/>
      <c r="O7113" s="62"/>
      <c r="P7113" s="125"/>
      <c r="W7113" s="62"/>
      <c r="X7113" s="62"/>
    </row>
    <row r="7114" spans="1:24" s="57" customFormat="1" x14ac:dyDescent="0.25">
      <c r="A7114" s="75"/>
      <c r="D7114" s="58"/>
      <c r="E7114" s="58"/>
      <c r="F7114" s="58"/>
      <c r="G7114" s="58"/>
      <c r="H7114" s="60"/>
      <c r="I7114" s="60"/>
      <c r="J7114" s="60"/>
      <c r="K7114" s="60"/>
      <c r="M7114" s="61"/>
      <c r="N7114" s="61"/>
      <c r="O7114" s="62"/>
      <c r="P7114" s="125"/>
      <c r="W7114" s="62"/>
      <c r="X7114" s="62"/>
    </row>
    <row r="7115" spans="1:24" s="57" customFormat="1" x14ac:dyDescent="0.25">
      <c r="A7115" s="75"/>
      <c r="D7115" s="58"/>
      <c r="E7115" s="58"/>
      <c r="F7115" s="58"/>
      <c r="G7115" s="58"/>
      <c r="H7115" s="60"/>
      <c r="I7115" s="60"/>
      <c r="J7115" s="60"/>
      <c r="K7115" s="60"/>
      <c r="M7115" s="61"/>
      <c r="N7115" s="61"/>
      <c r="O7115" s="62"/>
      <c r="P7115" s="125"/>
      <c r="W7115" s="62"/>
      <c r="X7115" s="62"/>
    </row>
    <row r="7116" spans="1:24" s="57" customFormat="1" x14ac:dyDescent="0.25">
      <c r="A7116" s="75"/>
      <c r="D7116" s="58"/>
      <c r="E7116" s="58"/>
      <c r="F7116" s="58"/>
      <c r="G7116" s="58"/>
      <c r="H7116" s="60"/>
      <c r="I7116" s="60"/>
      <c r="J7116" s="60"/>
      <c r="K7116" s="60"/>
      <c r="M7116" s="61"/>
      <c r="N7116" s="61"/>
      <c r="O7116" s="62"/>
      <c r="P7116" s="125"/>
      <c r="W7116" s="62"/>
      <c r="X7116" s="62"/>
    </row>
    <row r="7117" spans="1:24" s="57" customFormat="1" x14ac:dyDescent="0.25">
      <c r="A7117" s="75"/>
      <c r="D7117" s="58"/>
      <c r="E7117" s="58"/>
      <c r="F7117" s="58"/>
      <c r="G7117" s="58"/>
      <c r="H7117" s="60"/>
      <c r="I7117" s="60"/>
      <c r="J7117" s="60"/>
      <c r="K7117" s="60"/>
      <c r="M7117" s="61"/>
      <c r="N7117" s="61"/>
      <c r="O7117" s="62"/>
      <c r="P7117" s="125"/>
      <c r="W7117" s="62"/>
      <c r="X7117" s="62"/>
    </row>
    <row r="7118" spans="1:24" s="57" customFormat="1" x14ac:dyDescent="0.25">
      <c r="A7118" s="75"/>
      <c r="D7118" s="58"/>
      <c r="E7118" s="58"/>
      <c r="F7118" s="58"/>
      <c r="G7118" s="58"/>
      <c r="H7118" s="60"/>
      <c r="I7118" s="60"/>
      <c r="J7118" s="60"/>
      <c r="K7118" s="60"/>
      <c r="M7118" s="61"/>
      <c r="N7118" s="61"/>
      <c r="O7118" s="62"/>
      <c r="P7118" s="125"/>
      <c r="W7118" s="62"/>
      <c r="X7118" s="62"/>
    </row>
    <row r="7119" spans="1:24" s="57" customFormat="1" x14ac:dyDescent="0.25">
      <c r="A7119" s="75"/>
      <c r="D7119" s="58"/>
      <c r="E7119" s="58"/>
      <c r="F7119" s="58"/>
      <c r="G7119" s="58"/>
      <c r="H7119" s="60"/>
      <c r="I7119" s="60"/>
      <c r="J7119" s="60"/>
      <c r="K7119" s="60"/>
      <c r="M7119" s="61"/>
      <c r="N7119" s="61"/>
      <c r="O7119" s="62"/>
      <c r="P7119" s="125"/>
      <c r="W7119" s="62"/>
      <c r="X7119" s="62"/>
    </row>
    <row r="7120" spans="1:24" s="57" customFormat="1" x14ac:dyDescent="0.25">
      <c r="A7120" s="75"/>
      <c r="D7120" s="58"/>
      <c r="E7120" s="58"/>
      <c r="F7120" s="58"/>
      <c r="G7120" s="58"/>
      <c r="H7120" s="60"/>
      <c r="I7120" s="60"/>
      <c r="J7120" s="60"/>
      <c r="K7120" s="60"/>
      <c r="M7120" s="61"/>
      <c r="N7120" s="61"/>
      <c r="O7120" s="62"/>
      <c r="P7120" s="125"/>
      <c r="W7120" s="62"/>
      <c r="X7120" s="62"/>
    </row>
    <row r="7121" spans="1:24" s="57" customFormat="1" x14ac:dyDescent="0.25">
      <c r="A7121" s="75"/>
      <c r="D7121" s="58"/>
      <c r="E7121" s="58"/>
      <c r="F7121" s="58"/>
      <c r="G7121" s="58"/>
      <c r="H7121" s="60"/>
      <c r="I7121" s="60"/>
      <c r="J7121" s="60"/>
      <c r="K7121" s="60"/>
      <c r="M7121" s="61"/>
      <c r="N7121" s="61"/>
      <c r="O7121" s="62"/>
      <c r="P7121" s="125"/>
      <c r="W7121" s="62"/>
      <c r="X7121" s="62"/>
    </row>
    <row r="7122" spans="1:24" s="57" customFormat="1" x14ac:dyDescent="0.25">
      <c r="A7122" s="75"/>
      <c r="D7122" s="58"/>
      <c r="E7122" s="58"/>
      <c r="F7122" s="58"/>
      <c r="G7122" s="58"/>
      <c r="H7122" s="60"/>
      <c r="I7122" s="60"/>
      <c r="J7122" s="60"/>
      <c r="K7122" s="60"/>
      <c r="M7122" s="61"/>
      <c r="N7122" s="61"/>
      <c r="O7122" s="62"/>
      <c r="P7122" s="125"/>
      <c r="W7122" s="62"/>
      <c r="X7122" s="62"/>
    </row>
    <row r="7123" spans="1:24" s="57" customFormat="1" x14ac:dyDescent="0.25">
      <c r="A7123" s="75"/>
      <c r="D7123" s="58"/>
      <c r="E7123" s="58"/>
      <c r="F7123" s="58"/>
      <c r="G7123" s="58"/>
      <c r="H7123" s="60"/>
      <c r="I7123" s="60"/>
      <c r="J7123" s="60"/>
      <c r="K7123" s="60"/>
      <c r="M7123" s="61"/>
      <c r="N7123" s="61"/>
      <c r="O7123" s="62"/>
      <c r="P7123" s="125"/>
      <c r="W7123" s="62"/>
      <c r="X7123" s="62"/>
    </row>
    <row r="7124" spans="1:24" s="57" customFormat="1" x14ac:dyDescent="0.25">
      <c r="A7124" s="75"/>
      <c r="D7124" s="58"/>
      <c r="E7124" s="58"/>
      <c r="F7124" s="58"/>
      <c r="G7124" s="58"/>
      <c r="H7124" s="60"/>
      <c r="I7124" s="60"/>
      <c r="J7124" s="60"/>
      <c r="K7124" s="60"/>
      <c r="M7124" s="61"/>
      <c r="N7124" s="61"/>
      <c r="O7124" s="62"/>
      <c r="P7124" s="125"/>
      <c r="W7124" s="62"/>
      <c r="X7124" s="62"/>
    </row>
    <row r="7125" spans="1:24" s="57" customFormat="1" x14ac:dyDescent="0.25">
      <c r="A7125" s="75"/>
      <c r="D7125" s="58"/>
      <c r="E7125" s="58"/>
      <c r="F7125" s="58"/>
      <c r="G7125" s="58"/>
      <c r="H7125" s="60"/>
      <c r="I7125" s="60"/>
      <c r="J7125" s="60"/>
      <c r="K7125" s="60"/>
      <c r="M7125" s="61"/>
      <c r="N7125" s="61"/>
      <c r="O7125" s="62"/>
      <c r="P7125" s="125"/>
      <c r="W7125" s="62"/>
      <c r="X7125" s="62"/>
    </row>
    <row r="7126" spans="1:24" s="57" customFormat="1" x14ac:dyDescent="0.25">
      <c r="A7126" s="75"/>
      <c r="D7126" s="58"/>
      <c r="E7126" s="58"/>
      <c r="F7126" s="58"/>
      <c r="G7126" s="58"/>
      <c r="H7126" s="60"/>
      <c r="I7126" s="60"/>
      <c r="J7126" s="60"/>
      <c r="K7126" s="60"/>
      <c r="M7126" s="61"/>
      <c r="N7126" s="61"/>
      <c r="O7126" s="62"/>
      <c r="P7126" s="125"/>
      <c r="W7126" s="62"/>
      <c r="X7126" s="62"/>
    </row>
    <row r="7127" spans="1:24" s="57" customFormat="1" x14ac:dyDescent="0.25">
      <c r="A7127" s="75"/>
      <c r="D7127" s="58"/>
      <c r="E7127" s="58"/>
      <c r="F7127" s="58"/>
      <c r="G7127" s="58"/>
      <c r="H7127" s="60"/>
      <c r="I7127" s="60"/>
      <c r="J7127" s="60"/>
      <c r="K7127" s="60"/>
      <c r="M7127" s="61"/>
      <c r="N7127" s="61"/>
      <c r="O7127" s="62"/>
      <c r="P7127" s="125"/>
      <c r="W7127" s="62"/>
      <c r="X7127" s="62"/>
    </row>
    <row r="7128" spans="1:24" s="57" customFormat="1" x14ac:dyDescent="0.25">
      <c r="A7128" s="75"/>
      <c r="D7128" s="58"/>
      <c r="E7128" s="58"/>
      <c r="F7128" s="58"/>
      <c r="G7128" s="58"/>
      <c r="H7128" s="60"/>
      <c r="I7128" s="60"/>
      <c r="J7128" s="60"/>
      <c r="K7128" s="60"/>
      <c r="M7128" s="61"/>
      <c r="N7128" s="61"/>
      <c r="O7128" s="62"/>
      <c r="P7128" s="125"/>
      <c r="W7128" s="62"/>
      <c r="X7128" s="62"/>
    </row>
    <row r="7129" spans="1:24" s="57" customFormat="1" x14ac:dyDescent="0.25">
      <c r="A7129" s="75"/>
      <c r="D7129" s="58"/>
      <c r="E7129" s="58"/>
      <c r="F7129" s="58"/>
      <c r="G7129" s="58"/>
      <c r="H7129" s="60"/>
      <c r="I7129" s="60"/>
      <c r="J7129" s="60"/>
      <c r="K7129" s="60"/>
      <c r="M7129" s="61"/>
      <c r="N7129" s="61"/>
      <c r="O7129" s="62"/>
      <c r="P7129" s="125"/>
      <c r="W7129" s="62"/>
      <c r="X7129" s="62"/>
    </row>
    <row r="7130" spans="1:24" s="57" customFormat="1" x14ac:dyDescent="0.25">
      <c r="A7130" s="75"/>
      <c r="D7130" s="58"/>
      <c r="E7130" s="58"/>
      <c r="F7130" s="58"/>
      <c r="G7130" s="58"/>
      <c r="H7130" s="60"/>
      <c r="I7130" s="60"/>
      <c r="J7130" s="60"/>
      <c r="K7130" s="60"/>
      <c r="M7130" s="61"/>
      <c r="N7130" s="61"/>
      <c r="O7130" s="62"/>
      <c r="P7130" s="125"/>
      <c r="W7130" s="62"/>
      <c r="X7130" s="62"/>
    </row>
    <row r="7131" spans="1:24" s="57" customFormat="1" x14ac:dyDescent="0.25">
      <c r="A7131" s="75"/>
      <c r="D7131" s="58"/>
      <c r="E7131" s="58"/>
      <c r="F7131" s="58"/>
      <c r="G7131" s="58"/>
      <c r="H7131" s="60"/>
      <c r="I7131" s="60"/>
      <c r="J7131" s="60"/>
      <c r="K7131" s="60"/>
      <c r="M7131" s="61"/>
      <c r="N7131" s="61"/>
      <c r="O7131" s="62"/>
      <c r="P7131" s="125"/>
      <c r="W7131" s="62"/>
      <c r="X7131" s="62"/>
    </row>
    <row r="7132" spans="1:24" s="57" customFormat="1" x14ac:dyDescent="0.25">
      <c r="A7132" s="75"/>
      <c r="D7132" s="58"/>
      <c r="E7132" s="58"/>
      <c r="F7132" s="58"/>
      <c r="G7132" s="58"/>
      <c r="H7132" s="60"/>
      <c r="I7132" s="60"/>
      <c r="J7132" s="60"/>
      <c r="K7132" s="60"/>
      <c r="M7132" s="61"/>
      <c r="N7132" s="61"/>
      <c r="O7132" s="62"/>
      <c r="P7132" s="125"/>
      <c r="W7132" s="62"/>
      <c r="X7132" s="62"/>
    </row>
    <row r="7133" spans="1:24" s="57" customFormat="1" x14ac:dyDescent="0.25">
      <c r="A7133" s="75"/>
      <c r="D7133" s="58"/>
      <c r="E7133" s="58"/>
      <c r="F7133" s="58"/>
      <c r="G7133" s="58"/>
      <c r="H7133" s="60"/>
      <c r="I7133" s="60"/>
      <c r="J7133" s="60"/>
      <c r="K7133" s="60"/>
      <c r="M7133" s="61"/>
      <c r="N7133" s="61"/>
      <c r="O7133" s="62"/>
      <c r="P7133" s="125"/>
      <c r="W7133" s="62"/>
      <c r="X7133" s="62"/>
    </row>
    <row r="7134" spans="1:24" s="57" customFormat="1" x14ac:dyDescent="0.25">
      <c r="A7134" s="75"/>
      <c r="D7134" s="58"/>
      <c r="E7134" s="58"/>
      <c r="F7134" s="58"/>
      <c r="G7134" s="58"/>
      <c r="H7134" s="60"/>
      <c r="I7134" s="60"/>
      <c r="J7134" s="60"/>
      <c r="K7134" s="60"/>
      <c r="M7134" s="61"/>
      <c r="N7134" s="61"/>
      <c r="O7134" s="62"/>
      <c r="P7134" s="125"/>
      <c r="W7134" s="62"/>
      <c r="X7134" s="62"/>
    </row>
    <row r="7135" spans="1:24" s="57" customFormat="1" x14ac:dyDescent="0.25">
      <c r="A7135" s="75"/>
      <c r="D7135" s="58"/>
      <c r="E7135" s="58"/>
      <c r="F7135" s="58"/>
      <c r="G7135" s="58"/>
      <c r="H7135" s="60"/>
      <c r="I7135" s="60"/>
      <c r="J7135" s="60"/>
      <c r="K7135" s="60"/>
      <c r="M7135" s="61"/>
      <c r="N7135" s="61"/>
      <c r="O7135" s="62"/>
      <c r="P7135" s="125"/>
      <c r="W7135" s="62"/>
      <c r="X7135" s="62"/>
    </row>
    <row r="7136" spans="1:24" s="57" customFormat="1" x14ac:dyDescent="0.25">
      <c r="A7136" s="75"/>
      <c r="D7136" s="58"/>
      <c r="E7136" s="58"/>
      <c r="F7136" s="58"/>
      <c r="G7136" s="58"/>
      <c r="H7136" s="60"/>
      <c r="I7136" s="60"/>
      <c r="J7136" s="60"/>
      <c r="K7136" s="60"/>
      <c r="M7136" s="61"/>
      <c r="N7136" s="61"/>
      <c r="O7136" s="62"/>
      <c r="P7136" s="125"/>
      <c r="W7136" s="62"/>
      <c r="X7136" s="62"/>
    </row>
    <row r="7137" spans="1:24" s="57" customFormat="1" x14ac:dyDescent="0.25">
      <c r="A7137" s="75"/>
      <c r="D7137" s="58"/>
      <c r="E7137" s="58"/>
      <c r="F7137" s="58"/>
      <c r="G7137" s="58"/>
      <c r="H7137" s="60"/>
      <c r="I7137" s="60"/>
      <c r="J7137" s="60"/>
      <c r="K7137" s="60"/>
      <c r="M7137" s="61"/>
      <c r="N7137" s="61"/>
      <c r="O7137" s="62"/>
      <c r="P7137" s="125"/>
      <c r="W7137" s="62"/>
      <c r="X7137" s="62"/>
    </row>
    <row r="7138" spans="1:24" s="57" customFormat="1" x14ac:dyDescent="0.25">
      <c r="A7138" s="75"/>
      <c r="D7138" s="58"/>
      <c r="E7138" s="58"/>
      <c r="F7138" s="58"/>
      <c r="G7138" s="58"/>
      <c r="H7138" s="60"/>
      <c r="I7138" s="60"/>
      <c r="J7138" s="60"/>
      <c r="K7138" s="60"/>
      <c r="M7138" s="61"/>
      <c r="N7138" s="61"/>
      <c r="O7138" s="62"/>
      <c r="P7138" s="125"/>
      <c r="W7138" s="62"/>
      <c r="X7138" s="62"/>
    </row>
    <row r="7139" spans="1:24" s="57" customFormat="1" x14ac:dyDescent="0.25">
      <c r="A7139" s="75"/>
      <c r="D7139" s="58"/>
      <c r="E7139" s="58"/>
      <c r="F7139" s="58"/>
      <c r="G7139" s="58"/>
      <c r="H7139" s="60"/>
      <c r="I7139" s="60"/>
      <c r="J7139" s="60"/>
      <c r="K7139" s="60"/>
      <c r="M7139" s="61"/>
      <c r="N7139" s="61"/>
      <c r="O7139" s="62"/>
      <c r="P7139" s="125"/>
      <c r="W7139" s="62"/>
      <c r="X7139" s="62"/>
    </row>
    <row r="7140" spans="1:24" s="57" customFormat="1" x14ac:dyDescent="0.25">
      <c r="A7140" s="75"/>
      <c r="D7140" s="58"/>
      <c r="E7140" s="58"/>
      <c r="F7140" s="58"/>
      <c r="G7140" s="58"/>
      <c r="H7140" s="60"/>
      <c r="I7140" s="60"/>
      <c r="J7140" s="60"/>
      <c r="K7140" s="60"/>
      <c r="M7140" s="61"/>
      <c r="N7140" s="61"/>
      <c r="O7140" s="62"/>
      <c r="P7140" s="125"/>
      <c r="W7140" s="62"/>
      <c r="X7140" s="62"/>
    </row>
    <row r="7141" spans="1:24" s="57" customFormat="1" x14ac:dyDescent="0.25">
      <c r="A7141" s="75"/>
      <c r="D7141" s="58"/>
      <c r="E7141" s="58"/>
      <c r="F7141" s="58"/>
      <c r="G7141" s="58"/>
      <c r="H7141" s="60"/>
      <c r="I7141" s="60"/>
      <c r="J7141" s="60"/>
      <c r="K7141" s="60"/>
      <c r="M7141" s="61"/>
      <c r="N7141" s="61"/>
      <c r="O7141" s="62"/>
      <c r="P7141" s="125"/>
      <c r="W7141" s="62"/>
      <c r="X7141" s="62"/>
    </row>
    <row r="7142" spans="1:24" s="57" customFormat="1" x14ac:dyDescent="0.25">
      <c r="A7142" s="75"/>
      <c r="D7142" s="58"/>
      <c r="E7142" s="58"/>
      <c r="F7142" s="58"/>
      <c r="G7142" s="58"/>
      <c r="H7142" s="60"/>
      <c r="I7142" s="60"/>
      <c r="J7142" s="60"/>
      <c r="K7142" s="60"/>
      <c r="M7142" s="61"/>
      <c r="N7142" s="61"/>
      <c r="O7142" s="62"/>
      <c r="P7142" s="125"/>
      <c r="W7142" s="62"/>
      <c r="X7142" s="62"/>
    </row>
    <row r="7143" spans="1:24" s="57" customFormat="1" x14ac:dyDescent="0.25">
      <c r="A7143" s="75"/>
      <c r="D7143" s="58"/>
      <c r="E7143" s="58"/>
      <c r="F7143" s="58"/>
      <c r="G7143" s="58"/>
      <c r="H7143" s="60"/>
      <c r="I7143" s="60"/>
      <c r="J7143" s="60"/>
      <c r="K7143" s="60"/>
      <c r="M7143" s="61"/>
      <c r="N7143" s="61"/>
      <c r="O7143" s="62"/>
      <c r="P7143" s="125"/>
      <c r="W7143" s="62"/>
      <c r="X7143" s="62"/>
    </row>
    <row r="7144" spans="1:24" s="57" customFormat="1" x14ac:dyDescent="0.25">
      <c r="A7144" s="75"/>
      <c r="D7144" s="58"/>
      <c r="E7144" s="58"/>
      <c r="F7144" s="58"/>
      <c r="G7144" s="58"/>
      <c r="H7144" s="60"/>
      <c r="I7144" s="60"/>
      <c r="J7144" s="60"/>
      <c r="K7144" s="60"/>
      <c r="M7144" s="61"/>
      <c r="N7144" s="61"/>
      <c r="O7144" s="62"/>
      <c r="P7144" s="125"/>
      <c r="W7144" s="62"/>
      <c r="X7144" s="62"/>
    </row>
    <row r="7145" spans="1:24" s="57" customFormat="1" x14ac:dyDescent="0.25">
      <c r="A7145" s="75"/>
      <c r="D7145" s="58"/>
      <c r="E7145" s="58"/>
      <c r="F7145" s="58"/>
      <c r="G7145" s="58"/>
      <c r="H7145" s="60"/>
      <c r="I7145" s="60"/>
      <c r="J7145" s="60"/>
      <c r="K7145" s="60"/>
      <c r="M7145" s="61"/>
      <c r="N7145" s="61"/>
      <c r="O7145" s="62"/>
      <c r="P7145" s="125"/>
      <c r="W7145" s="62"/>
      <c r="X7145" s="62"/>
    </row>
    <row r="7146" spans="1:24" s="57" customFormat="1" x14ac:dyDescent="0.25">
      <c r="A7146" s="75"/>
      <c r="D7146" s="58"/>
      <c r="E7146" s="58"/>
      <c r="F7146" s="58"/>
      <c r="G7146" s="58"/>
      <c r="H7146" s="60"/>
      <c r="I7146" s="60"/>
      <c r="J7146" s="60"/>
      <c r="K7146" s="60"/>
      <c r="M7146" s="61"/>
      <c r="N7146" s="61"/>
      <c r="O7146" s="62"/>
      <c r="P7146" s="125"/>
      <c r="W7146" s="62"/>
      <c r="X7146" s="62"/>
    </row>
    <row r="7147" spans="1:24" s="57" customFormat="1" x14ac:dyDescent="0.25">
      <c r="A7147" s="75"/>
      <c r="D7147" s="58"/>
      <c r="E7147" s="58"/>
      <c r="F7147" s="58"/>
      <c r="G7147" s="58"/>
      <c r="H7147" s="60"/>
      <c r="I7147" s="60"/>
      <c r="J7147" s="60"/>
      <c r="K7147" s="60"/>
      <c r="M7147" s="61"/>
      <c r="N7147" s="61"/>
      <c r="O7147" s="62"/>
      <c r="P7147" s="125"/>
      <c r="W7147" s="62"/>
      <c r="X7147" s="62"/>
    </row>
    <row r="7148" spans="1:24" s="57" customFormat="1" x14ac:dyDescent="0.25">
      <c r="A7148" s="75"/>
      <c r="D7148" s="58"/>
      <c r="E7148" s="58"/>
      <c r="F7148" s="58"/>
      <c r="G7148" s="58"/>
      <c r="H7148" s="60"/>
      <c r="I7148" s="60"/>
      <c r="J7148" s="60"/>
      <c r="K7148" s="60"/>
      <c r="M7148" s="61"/>
      <c r="N7148" s="61"/>
      <c r="O7148" s="62"/>
      <c r="P7148" s="125"/>
      <c r="W7148" s="62"/>
      <c r="X7148" s="62"/>
    </row>
    <row r="7149" spans="1:24" s="57" customFormat="1" x14ac:dyDescent="0.25">
      <c r="A7149" s="75"/>
      <c r="D7149" s="58"/>
      <c r="E7149" s="58"/>
      <c r="F7149" s="58"/>
      <c r="G7149" s="58"/>
      <c r="H7149" s="60"/>
      <c r="I7149" s="60"/>
      <c r="J7149" s="60"/>
      <c r="K7149" s="60"/>
      <c r="M7149" s="61"/>
      <c r="N7149" s="61"/>
      <c r="O7149" s="62"/>
      <c r="P7149" s="125"/>
      <c r="W7149" s="62"/>
      <c r="X7149" s="62"/>
    </row>
    <row r="7150" spans="1:24" s="57" customFormat="1" x14ac:dyDescent="0.25">
      <c r="A7150" s="75"/>
      <c r="D7150" s="58"/>
      <c r="E7150" s="58"/>
      <c r="F7150" s="58"/>
      <c r="G7150" s="58"/>
      <c r="H7150" s="60"/>
      <c r="I7150" s="60"/>
      <c r="J7150" s="60"/>
      <c r="K7150" s="60"/>
      <c r="M7150" s="61"/>
      <c r="N7150" s="61"/>
      <c r="O7150" s="62"/>
      <c r="P7150" s="125"/>
      <c r="W7150" s="62"/>
      <c r="X7150" s="62"/>
    </row>
    <row r="7151" spans="1:24" s="57" customFormat="1" x14ac:dyDescent="0.25">
      <c r="A7151" s="75"/>
      <c r="D7151" s="58"/>
      <c r="E7151" s="58"/>
      <c r="F7151" s="58"/>
      <c r="G7151" s="58"/>
      <c r="H7151" s="60"/>
      <c r="I7151" s="60"/>
      <c r="J7151" s="60"/>
      <c r="K7151" s="60"/>
      <c r="M7151" s="61"/>
      <c r="N7151" s="61"/>
      <c r="O7151" s="62"/>
      <c r="P7151" s="125"/>
      <c r="W7151" s="62"/>
      <c r="X7151" s="62"/>
    </row>
    <row r="7152" spans="1:24" s="57" customFormat="1" x14ac:dyDescent="0.25">
      <c r="A7152" s="75"/>
      <c r="D7152" s="58"/>
      <c r="E7152" s="58"/>
      <c r="F7152" s="58"/>
      <c r="G7152" s="58"/>
      <c r="H7152" s="60"/>
      <c r="I7152" s="60"/>
      <c r="J7152" s="60"/>
      <c r="K7152" s="60"/>
      <c r="M7152" s="61"/>
      <c r="N7152" s="61"/>
      <c r="O7152" s="62"/>
      <c r="P7152" s="125"/>
      <c r="W7152" s="62"/>
      <c r="X7152" s="62"/>
    </row>
    <row r="7153" spans="1:24" s="57" customFormat="1" x14ac:dyDescent="0.25">
      <c r="A7153" s="75"/>
      <c r="D7153" s="58"/>
      <c r="E7153" s="58"/>
      <c r="F7153" s="58"/>
      <c r="G7153" s="58"/>
      <c r="H7153" s="60"/>
      <c r="I7153" s="60"/>
      <c r="J7153" s="60"/>
      <c r="K7153" s="60"/>
      <c r="M7153" s="61"/>
      <c r="N7153" s="61"/>
      <c r="O7153" s="62"/>
      <c r="P7153" s="125"/>
      <c r="W7153" s="62"/>
      <c r="X7153" s="62"/>
    </row>
    <row r="7154" spans="1:24" s="57" customFormat="1" x14ac:dyDescent="0.25">
      <c r="A7154" s="75"/>
      <c r="D7154" s="58"/>
      <c r="E7154" s="58"/>
      <c r="F7154" s="58"/>
      <c r="G7154" s="58"/>
      <c r="H7154" s="60"/>
      <c r="I7154" s="60"/>
      <c r="J7154" s="60"/>
      <c r="K7154" s="60"/>
      <c r="M7154" s="61"/>
      <c r="N7154" s="61"/>
      <c r="O7154" s="62"/>
      <c r="P7154" s="125"/>
      <c r="W7154" s="62"/>
      <c r="X7154" s="62"/>
    </row>
    <row r="7155" spans="1:24" s="57" customFormat="1" x14ac:dyDescent="0.25">
      <c r="A7155" s="75"/>
      <c r="D7155" s="58"/>
      <c r="E7155" s="58"/>
      <c r="F7155" s="58"/>
      <c r="G7155" s="58"/>
      <c r="H7155" s="60"/>
      <c r="I7155" s="60"/>
      <c r="J7155" s="60"/>
      <c r="K7155" s="60"/>
      <c r="M7155" s="61"/>
      <c r="N7155" s="61"/>
      <c r="O7155" s="62"/>
      <c r="P7155" s="125"/>
      <c r="W7155" s="62"/>
      <c r="X7155" s="62"/>
    </row>
    <row r="7156" spans="1:24" s="57" customFormat="1" x14ac:dyDescent="0.25">
      <c r="A7156" s="75"/>
      <c r="D7156" s="58"/>
      <c r="E7156" s="58"/>
      <c r="F7156" s="58"/>
      <c r="G7156" s="58"/>
      <c r="H7156" s="60"/>
      <c r="I7156" s="60"/>
      <c r="J7156" s="60"/>
      <c r="K7156" s="60"/>
      <c r="M7156" s="61"/>
      <c r="N7156" s="61"/>
      <c r="O7156" s="62"/>
      <c r="P7156" s="125"/>
      <c r="W7156" s="62"/>
      <c r="X7156" s="62"/>
    </row>
    <row r="7157" spans="1:24" s="57" customFormat="1" x14ac:dyDescent="0.25">
      <c r="A7157" s="75"/>
      <c r="D7157" s="58"/>
      <c r="E7157" s="58"/>
      <c r="F7157" s="58"/>
      <c r="G7157" s="58"/>
      <c r="H7157" s="60"/>
      <c r="I7157" s="60"/>
      <c r="J7157" s="60"/>
      <c r="K7157" s="60"/>
      <c r="M7157" s="61"/>
      <c r="N7157" s="61"/>
      <c r="O7157" s="62"/>
      <c r="P7157" s="125"/>
      <c r="W7157" s="62"/>
      <c r="X7157" s="62"/>
    </row>
    <row r="7158" spans="1:24" s="57" customFormat="1" x14ac:dyDescent="0.25">
      <c r="A7158" s="75"/>
      <c r="D7158" s="58"/>
      <c r="E7158" s="58"/>
      <c r="F7158" s="58"/>
      <c r="G7158" s="58"/>
      <c r="H7158" s="60"/>
      <c r="I7158" s="60"/>
      <c r="J7158" s="60"/>
      <c r="K7158" s="60"/>
      <c r="M7158" s="61"/>
      <c r="N7158" s="61"/>
      <c r="O7158" s="62"/>
      <c r="P7158" s="125"/>
      <c r="W7158" s="62"/>
      <c r="X7158" s="62"/>
    </row>
    <row r="7159" spans="1:24" s="57" customFormat="1" x14ac:dyDescent="0.25">
      <c r="A7159" s="75"/>
      <c r="D7159" s="58"/>
      <c r="E7159" s="58"/>
      <c r="F7159" s="58"/>
      <c r="G7159" s="58"/>
      <c r="H7159" s="60"/>
      <c r="I7159" s="60"/>
      <c r="J7159" s="60"/>
      <c r="K7159" s="60"/>
      <c r="M7159" s="61"/>
      <c r="N7159" s="61"/>
      <c r="O7159" s="62"/>
      <c r="P7159" s="125"/>
      <c r="W7159" s="62"/>
      <c r="X7159" s="62"/>
    </row>
    <row r="7160" spans="1:24" s="57" customFormat="1" x14ac:dyDescent="0.25">
      <c r="A7160" s="75"/>
      <c r="D7160" s="58"/>
      <c r="E7160" s="58"/>
      <c r="F7160" s="58"/>
      <c r="G7160" s="58"/>
      <c r="H7160" s="60"/>
      <c r="I7160" s="60"/>
      <c r="J7160" s="60"/>
      <c r="K7160" s="60"/>
      <c r="M7160" s="61"/>
      <c r="N7160" s="61"/>
      <c r="O7160" s="62"/>
      <c r="P7160" s="125"/>
      <c r="W7160" s="62"/>
      <c r="X7160" s="62"/>
    </row>
    <row r="7161" spans="1:24" s="57" customFormat="1" x14ac:dyDescent="0.25">
      <c r="A7161" s="75"/>
      <c r="D7161" s="58"/>
      <c r="E7161" s="58"/>
      <c r="F7161" s="58"/>
      <c r="G7161" s="58"/>
      <c r="H7161" s="60"/>
      <c r="I7161" s="60"/>
      <c r="J7161" s="60"/>
      <c r="K7161" s="60"/>
      <c r="M7161" s="61"/>
      <c r="N7161" s="61"/>
      <c r="O7161" s="62"/>
      <c r="P7161" s="125"/>
      <c r="W7161" s="62"/>
      <c r="X7161" s="62"/>
    </row>
    <row r="7162" spans="1:24" s="57" customFormat="1" x14ac:dyDescent="0.25">
      <c r="A7162" s="75"/>
      <c r="D7162" s="58"/>
      <c r="E7162" s="58"/>
      <c r="F7162" s="58"/>
      <c r="G7162" s="58"/>
      <c r="H7162" s="60"/>
      <c r="I7162" s="60"/>
      <c r="J7162" s="60"/>
      <c r="K7162" s="60"/>
      <c r="M7162" s="61"/>
      <c r="N7162" s="61"/>
      <c r="O7162" s="62"/>
      <c r="P7162" s="125"/>
      <c r="W7162" s="62"/>
      <c r="X7162" s="62"/>
    </row>
    <row r="7163" spans="1:24" s="57" customFormat="1" x14ac:dyDescent="0.25">
      <c r="A7163" s="75"/>
      <c r="D7163" s="58"/>
      <c r="E7163" s="58"/>
      <c r="F7163" s="58"/>
      <c r="G7163" s="58"/>
      <c r="H7163" s="60"/>
      <c r="I7163" s="60"/>
      <c r="J7163" s="60"/>
      <c r="K7163" s="60"/>
      <c r="M7163" s="61"/>
      <c r="N7163" s="61"/>
      <c r="O7163" s="62"/>
      <c r="P7163" s="125"/>
      <c r="W7163" s="62"/>
      <c r="X7163" s="62"/>
    </row>
    <row r="7164" spans="1:24" s="57" customFormat="1" x14ac:dyDescent="0.25">
      <c r="A7164" s="75"/>
      <c r="D7164" s="58"/>
      <c r="E7164" s="58"/>
      <c r="F7164" s="58"/>
      <c r="G7164" s="58"/>
      <c r="H7164" s="60"/>
      <c r="I7164" s="60"/>
      <c r="J7164" s="60"/>
      <c r="K7164" s="60"/>
      <c r="M7164" s="61"/>
      <c r="N7164" s="61"/>
      <c r="O7164" s="62"/>
      <c r="P7164" s="125"/>
      <c r="W7164" s="62"/>
      <c r="X7164" s="62"/>
    </row>
    <row r="7165" spans="1:24" s="57" customFormat="1" x14ac:dyDescent="0.25">
      <c r="A7165" s="75"/>
      <c r="D7165" s="58"/>
      <c r="E7165" s="58"/>
      <c r="F7165" s="58"/>
      <c r="G7165" s="58"/>
      <c r="H7165" s="60"/>
      <c r="I7165" s="60"/>
      <c r="J7165" s="60"/>
      <c r="K7165" s="60"/>
      <c r="M7165" s="61"/>
      <c r="N7165" s="61"/>
      <c r="O7165" s="62"/>
      <c r="P7165" s="125"/>
      <c r="W7165" s="62"/>
      <c r="X7165" s="62"/>
    </row>
    <row r="7166" spans="1:24" s="57" customFormat="1" x14ac:dyDescent="0.25">
      <c r="A7166" s="75"/>
      <c r="D7166" s="58"/>
      <c r="E7166" s="58"/>
      <c r="F7166" s="58"/>
      <c r="G7166" s="58"/>
      <c r="H7166" s="60"/>
      <c r="I7166" s="60"/>
      <c r="J7166" s="60"/>
      <c r="K7166" s="60"/>
      <c r="M7166" s="61"/>
      <c r="N7166" s="61"/>
      <c r="O7166" s="62"/>
      <c r="P7166" s="125"/>
      <c r="W7166" s="62"/>
      <c r="X7166" s="62"/>
    </row>
    <row r="7167" spans="1:24" s="57" customFormat="1" x14ac:dyDescent="0.25">
      <c r="A7167" s="75"/>
      <c r="D7167" s="58"/>
      <c r="E7167" s="58"/>
      <c r="F7167" s="58"/>
      <c r="G7167" s="58"/>
      <c r="H7167" s="60"/>
      <c r="I7167" s="60"/>
      <c r="J7167" s="60"/>
      <c r="K7167" s="60"/>
      <c r="M7167" s="61"/>
      <c r="N7167" s="61"/>
      <c r="O7167" s="62"/>
      <c r="P7167" s="125"/>
      <c r="W7167" s="62"/>
      <c r="X7167" s="62"/>
    </row>
    <row r="7168" spans="1:24" s="57" customFormat="1" x14ac:dyDescent="0.25">
      <c r="A7168" s="75"/>
      <c r="D7168" s="58"/>
      <c r="E7168" s="58"/>
      <c r="F7168" s="58"/>
      <c r="G7168" s="58"/>
      <c r="H7168" s="60"/>
      <c r="I7168" s="60"/>
      <c r="J7168" s="60"/>
      <c r="K7168" s="60"/>
      <c r="M7168" s="61"/>
      <c r="N7168" s="61"/>
      <c r="O7168" s="62"/>
      <c r="P7168" s="125"/>
      <c r="W7168" s="62"/>
      <c r="X7168" s="62"/>
    </row>
    <row r="7169" spans="1:24" s="57" customFormat="1" x14ac:dyDescent="0.25">
      <c r="A7169" s="75"/>
      <c r="D7169" s="58"/>
      <c r="E7169" s="58"/>
      <c r="F7169" s="58"/>
      <c r="G7169" s="58"/>
      <c r="H7169" s="60"/>
      <c r="I7169" s="60"/>
      <c r="J7169" s="60"/>
      <c r="K7169" s="60"/>
      <c r="M7169" s="61"/>
      <c r="N7169" s="61"/>
      <c r="O7169" s="62"/>
      <c r="P7169" s="125"/>
      <c r="W7169" s="62"/>
      <c r="X7169" s="62"/>
    </row>
    <row r="7170" spans="1:24" s="57" customFormat="1" x14ac:dyDescent="0.25">
      <c r="A7170" s="75"/>
      <c r="D7170" s="58"/>
      <c r="E7170" s="58"/>
      <c r="F7170" s="58"/>
      <c r="G7170" s="58"/>
      <c r="H7170" s="60"/>
      <c r="I7170" s="60"/>
      <c r="J7170" s="60"/>
      <c r="K7170" s="60"/>
      <c r="M7170" s="61"/>
      <c r="N7170" s="61"/>
      <c r="O7170" s="62"/>
      <c r="P7170" s="125"/>
      <c r="W7170" s="62"/>
      <c r="X7170" s="62"/>
    </row>
    <row r="7171" spans="1:24" s="57" customFormat="1" x14ac:dyDescent="0.25">
      <c r="A7171" s="75"/>
      <c r="D7171" s="58"/>
      <c r="E7171" s="58"/>
      <c r="F7171" s="58"/>
      <c r="G7171" s="58"/>
      <c r="H7171" s="60"/>
      <c r="I7171" s="60"/>
      <c r="J7171" s="60"/>
      <c r="K7171" s="60"/>
      <c r="M7171" s="61"/>
      <c r="N7171" s="61"/>
      <c r="O7171" s="62"/>
      <c r="P7171" s="125"/>
      <c r="W7171" s="62"/>
      <c r="X7171" s="62"/>
    </row>
    <row r="7172" spans="1:24" s="57" customFormat="1" x14ac:dyDescent="0.25">
      <c r="A7172" s="75"/>
      <c r="D7172" s="58"/>
      <c r="E7172" s="58"/>
      <c r="F7172" s="58"/>
      <c r="G7172" s="58"/>
      <c r="H7172" s="60"/>
      <c r="I7172" s="60"/>
      <c r="J7172" s="60"/>
      <c r="K7172" s="60"/>
      <c r="M7172" s="61"/>
      <c r="N7172" s="61"/>
      <c r="O7172" s="62"/>
      <c r="P7172" s="125"/>
      <c r="W7172" s="62"/>
      <c r="X7172" s="62"/>
    </row>
    <row r="7173" spans="1:24" s="57" customFormat="1" x14ac:dyDescent="0.25">
      <c r="A7173" s="75"/>
      <c r="D7173" s="58"/>
      <c r="E7173" s="58"/>
      <c r="F7173" s="58"/>
      <c r="G7173" s="58"/>
      <c r="H7173" s="60"/>
      <c r="I7173" s="60"/>
      <c r="J7173" s="60"/>
      <c r="K7173" s="60"/>
      <c r="M7173" s="61"/>
      <c r="N7173" s="61"/>
      <c r="O7173" s="62"/>
      <c r="P7173" s="125"/>
      <c r="W7173" s="62"/>
      <c r="X7173" s="62"/>
    </row>
    <row r="7174" spans="1:24" s="57" customFormat="1" x14ac:dyDescent="0.25">
      <c r="A7174" s="75"/>
      <c r="D7174" s="58"/>
      <c r="E7174" s="58"/>
      <c r="F7174" s="58"/>
      <c r="G7174" s="58"/>
      <c r="H7174" s="60"/>
      <c r="I7174" s="60"/>
      <c r="J7174" s="60"/>
      <c r="K7174" s="60"/>
      <c r="M7174" s="61"/>
      <c r="N7174" s="61"/>
      <c r="O7174" s="62"/>
      <c r="P7174" s="125"/>
      <c r="W7174" s="62"/>
      <c r="X7174" s="62"/>
    </row>
    <row r="7175" spans="1:24" s="57" customFormat="1" x14ac:dyDescent="0.25">
      <c r="A7175" s="75"/>
      <c r="D7175" s="58"/>
      <c r="E7175" s="58"/>
      <c r="F7175" s="58"/>
      <c r="G7175" s="58"/>
      <c r="H7175" s="60"/>
      <c r="I7175" s="60"/>
      <c r="J7175" s="60"/>
      <c r="K7175" s="60"/>
      <c r="M7175" s="61"/>
      <c r="N7175" s="61"/>
      <c r="O7175" s="62"/>
      <c r="P7175" s="125"/>
      <c r="W7175" s="62"/>
      <c r="X7175" s="62"/>
    </row>
    <row r="7176" spans="1:24" s="57" customFormat="1" x14ac:dyDescent="0.25">
      <c r="A7176" s="75"/>
      <c r="D7176" s="58"/>
      <c r="E7176" s="58"/>
      <c r="F7176" s="58"/>
      <c r="G7176" s="58"/>
      <c r="H7176" s="60"/>
      <c r="I7176" s="60"/>
      <c r="J7176" s="60"/>
      <c r="K7176" s="60"/>
      <c r="M7176" s="61"/>
      <c r="N7176" s="61"/>
      <c r="O7176" s="62"/>
      <c r="P7176" s="125"/>
      <c r="W7176" s="62"/>
      <c r="X7176" s="62"/>
    </row>
    <row r="7177" spans="1:24" s="57" customFormat="1" x14ac:dyDescent="0.25">
      <c r="A7177" s="75"/>
      <c r="D7177" s="58"/>
      <c r="E7177" s="58"/>
      <c r="F7177" s="58"/>
      <c r="G7177" s="58"/>
      <c r="H7177" s="60"/>
      <c r="I7177" s="60"/>
      <c r="J7177" s="60"/>
      <c r="K7177" s="60"/>
      <c r="M7177" s="61"/>
      <c r="N7177" s="61"/>
      <c r="O7177" s="62"/>
      <c r="P7177" s="125"/>
      <c r="W7177" s="62"/>
      <c r="X7177" s="62"/>
    </row>
    <row r="7178" spans="1:24" s="57" customFormat="1" x14ac:dyDescent="0.25">
      <c r="A7178" s="75"/>
      <c r="D7178" s="58"/>
      <c r="E7178" s="58"/>
      <c r="F7178" s="58"/>
      <c r="G7178" s="58"/>
      <c r="H7178" s="60"/>
      <c r="I7178" s="60"/>
      <c r="J7178" s="60"/>
      <c r="K7178" s="60"/>
      <c r="M7178" s="61"/>
      <c r="N7178" s="61"/>
      <c r="O7178" s="62"/>
      <c r="P7178" s="125"/>
      <c r="W7178" s="62"/>
      <c r="X7178" s="62"/>
    </row>
    <row r="7179" spans="1:24" s="57" customFormat="1" x14ac:dyDescent="0.25">
      <c r="A7179" s="75"/>
      <c r="D7179" s="58"/>
      <c r="E7179" s="58"/>
      <c r="F7179" s="58"/>
      <c r="G7179" s="58"/>
      <c r="H7179" s="60"/>
      <c r="I7179" s="60"/>
      <c r="J7179" s="60"/>
      <c r="K7179" s="60"/>
      <c r="M7179" s="61"/>
      <c r="N7179" s="61"/>
      <c r="O7179" s="62"/>
      <c r="P7179" s="125"/>
      <c r="W7179" s="62"/>
      <c r="X7179" s="62"/>
    </row>
    <row r="7180" spans="1:24" s="57" customFormat="1" x14ac:dyDescent="0.25">
      <c r="A7180" s="75"/>
      <c r="D7180" s="58"/>
      <c r="E7180" s="58"/>
      <c r="F7180" s="58"/>
      <c r="G7180" s="58"/>
      <c r="H7180" s="60"/>
      <c r="I7180" s="60"/>
      <c r="J7180" s="60"/>
      <c r="K7180" s="60"/>
      <c r="M7180" s="61"/>
      <c r="N7180" s="61"/>
      <c r="O7180" s="62"/>
      <c r="P7180" s="125"/>
      <c r="W7180" s="62"/>
      <c r="X7180" s="62"/>
    </row>
    <row r="7181" spans="1:24" s="57" customFormat="1" x14ac:dyDescent="0.25">
      <c r="A7181" s="75"/>
      <c r="D7181" s="58"/>
      <c r="E7181" s="58"/>
      <c r="F7181" s="58"/>
      <c r="G7181" s="58"/>
      <c r="H7181" s="60"/>
      <c r="I7181" s="60"/>
      <c r="J7181" s="60"/>
      <c r="K7181" s="60"/>
      <c r="M7181" s="61"/>
      <c r="N7181" s="61"/>
      <c r="O7181" s="62"/>
      <c r="P7181" s="125"/>
      <c r="W7181" s="62"/>
      <c r="X7181" s="62"/>
    </row>
    <row r="7182" spans="1:24" s="57" customFormat="1" x14ac:dyDescent="0.25">
      <c r="A7182" s="75"/>
      <c r="D7182" s="58"/>
      <c r="E7182" s="58"/>
      <c r="F7182" s="58"/>
      <c r="G7182" s="58"/>
      <c r="H7182" s="60"/>
      <c r="I7182" s="60"/>
      <c r="J7182" s="60"/>
      <c r="K7182" s="60"/>
      <c r="M7182" s="61"/>
      <c r="N7182" s="61"/>
      <c r="O7182" s="62"/>
      <c r="P7182" s="125"/>
      <c r="W7182" s="62"/>
      <c r="X7182" s="62"/>
    </row>
    <row r="7183" spans="1:24" s="57" customFormat="1" x14ac:dyDescent="0.25">
      <c r="A7183" s="75"/>
      <c r="D7183" s="58"/>
      <c r="E7183" s="58"/>
      <c r="F7183" s="58"/>
      <c r="G7183" s="58"/>
      <c r="H7183" s="60"/>
      <c r="I7183" s="60"/>
      <c r="J7183" s="60"/>
      <c r="K7183" s="60"/>
      <c r="M7183" s="61"/>
      <c r="N7183" s="61"/>
      <c r="O7183" s="62"/>
      <c r="P7183" s="125"/>
      <c r="W7183" s="62"/>
      <c r="X7183" s="62"/>
    </row>
    <row r="7184" spans="1:24" s="57" customFormat="1" x14ac:dyDescent="0.25">
      <c r="A7184" s="75"/>
      <c r="D7184" s="58"/>
      <c r="E7184" s="58"/>
      <c r="F7184" s="58"/>
      <c r="G7184" s="58"/>
      <c r="H7184" s="60"/>
      <c r="I7184" s="60"/>
      <c r="J7184" s="60"/>
      <c r="K7184" s="60"/>
      <c r="M7184" s="61"/>
      <c r="N7184" s="61"/>
      <c r="O7184" s="62"/>
      <c r="P7184" s="125"/>
      <c r="W7184" s="62"/>
      <c r="X7184" s="62"/>
    </row>
    <row r="7185" spans="1:24" s="57" customFormat="1" x14ac:dyDescent="0.25">
      <c r="A7185" s="75"/>
      <c r="D7185" s="58"/>
      <c r="E7185" s="58"/>
      <c r="F7185" s="58"/>
      <c r="G7185" s="58"/>
      <c r="H7185" s="60"/>
      <c r="I7185" s="60"/>
      <c r="J7185" s="60"/>
      <c r="K7185" s="60"/>
      <c r="M7185" s="61"/>
      <c r="N7185" s="61"/>
      <c r="O7185" s="62"/>
      <c r="P7185" s="125"/>
      <c r="W7185" s="62"/>
      <c r="X7185" s="62"/>
    </row>
    <row r="7186" spans="1:24" s="57" customFormat="1" x14ac:dyDescent="0.25">
      <c r="A7186" s="75"/>
      <c r="D7186" s="58"/>
      <c r="E7186" s="58"/>
      <c r="F7186" s="58"/>
      <c r="G7186" s="58"/>
      <c r="H7186" s="60"/>
      <c r="I7186" s="60"/>
      <c r="J7186" s="60"/>
      <c r="K7186" s="60"/>
      <c r="M7186" s="61"/>
      <c r="N7186" s="61"/>
      <c r="O7186" s="62"/>
      <c r="P7186" s="125"/>
      <c r="W7186" s="62"/>
      <c r="X7186" s="62"/>
    </row>
    <row r="7187" spans="1:24" s="57" customFormat="1" x14ac:dyDescent="0.25">
      <c r="A7187" s="75"/>
      <c r="D7187" s="58"/>
      <c r="E7187" s="58"/>
      <c r="F7187" s="58"/>
      <c r="G7187" s="58"/>
      <c r="H7187" s="60"/>
      <c r="I7187" s="60"/>
      <c r="J7187" s="60"/>
      <c r="K7187" s="60"/>
      <c r="M7187" s="61"/>
      <c r="N7187" s="61"/>
      <c r="O7187" s="62"/>
      <c r="P7187" s="125"/>
      <c r="W7187" s="62"/>
      <c r="X7187" s="62"/>
    </row>
    <row r="7188" spans="1:24" s="57" customFormat="1" x14ac:dyDescent="0.25">
      <c r="A7188" s="75"/>
      <c r="D7188" s="58"/>
      <c r="E7188" s="58"/>
      <c r="F7188" s="58"/>
      <c r="G7188" s="58"/>
      <c r="H7188" s="60"/>
      <c r="I7188" s="60"/>
      <c r="J7188" s="60"/>
      <c r="K7188" s="60"/>
      <c r="M7188" s="61"/>
      <c r="N7188" s="61"/>
      <c r="O7188" s="62"/>
      <c r="P7188" s="125"/>
      <c r="W7188" s="62"/>
      <c r="X7188" s="62"/>
    </row>
    <row r="7189" spans="1:24" s="57" customFormat="1" x14ac:dyDescent="0.25">
      <c r="A7189" s="75"/>
      <c r="D7189" s="58"/>
      <c r="E7189" s="58"/>
      <c r="F7189" s="58"/>
      <c r="G7189" s="58"/>
      <c r="H7189" s="60"/>
      <c r="I7189" s="60"/>
      <c r="J7189" s="60"/>
      <c r="K7189" s="60"/>
      <c r="M7189" s="61"/>
      <c r="N7189" s="61"/>
      <c r="O7189" s="62"/>
      <c r="P7189" s="125"/>
      <c r="W7189" s="62"/>
      <c r="X7189" s="62"/>
    </row>
    <row r="7190" spans="1:24" s="57" customFormat="1" x14ac:dyDescent="0.25">
      <c r="A7190" s="75"/>
      <c r="D7190" s="58"/>
      <c r="E7190" s="58"/>
      <c r="F7190" s="58"/>
      <c r="G7190" s="58"/>
      <c r="H7190" s="60"/>
      <c r="I7190" s="60"/>
      <c r="J7190" s="60"/>
      <c r="K7190" s="60"/>
      <c r="M7190" s="61"/>
      <c r="N7190" s="61"/>
      <c r="O7190" s="62"/>
      <c r="P7190" s="125"/>
      <c r="W7190" s="62"/>
      <c r="X7190" s="62"/>
    </row>
    <row r="7191" spans="1:24" s="57" customFormat="1" x14ac:dyDescent="0.25">
      <c r="A7191" s="75"/>
      <c r="D7191" s="58"/>
      <c r="E7191" s="58"/>
      <c r="F7191" s="58"/>
      <c r="G7191" s="58"/>
      <c r="H7191" s="60"/>
      <c r="I7191" s="60"/>
      <c r="J7191" s="60"/>
      <c r="K7191" s="60"/>
      <c r="M7191" s="61"/>
      <c r="N7191" s="61"/>
      <c r="O7191" s="62"/>
      <c r="P7191" s="125"/>
      <c r="W7191" s="62"/>
      <c r="X7191" s="62"/>
    </row>
    <row r="7192" spans="1:24" s="57" customFormat="1" x14ac:dyDescent="0.25">
      <c r="A7192" s="75"/>
      <c r="D7192" s="58"/>
      <c r="E7192" s="58"/>
      <c r="F7192" s="58"/>
      <c r="G7192" s="58"/>
      <c r="H7192" s="60"/>
      <c r="I7192" s="60"/>
      <c r="J7192" s="60"/>
      <c r="K7192" s="60"/>
      <c r="M7192" s="61"/>
      <c r="N7192" s="61"/>
      <c r="O7192" s="62"/>
      <c r="P7192" s="125"/>
      <c r="W7192" s="62"/>
      <c r="X7192" s="62"/>
    </row>
    <row r="7193" spans="1:24" s="57" customFormat="1" x14ac:dyDescent="0.25">
      <c r="A7193" s="75"/>
      <c r="D7193" s="58"/>
      <c r="E7193" s="58"/>
      <c r="F7193" s="58"/>
      <c r="G7193" s="58"/>
      <c r="H7193" s="60"/>
      <c r="I7193" s="60"/>
      <c r="J7193" s="60"/>
      <c r="K7193" s="60"/>
      <c r="M7193" s="61"/>
      <c r="N7193" s="61"/>
      <c r="O7193" s="62"/>
      <c r="P7193" s="125"/>
      <c r="W7193" s="62"/>
      <c r="X7193" s="62"/>
    </row>
    <row r="7194" spans="1:24" s="57" customFormat="1" x14ac:dyDescent="0.25">
      <c r="A7194" s="75"/>
      <c r="D7194" s="58"/>
      <c r="E7194" s="58"/>
      <c r="F7194" s="58"/>
      <c r="G7194" s="58"/>
      <c r="H7194" s="60"/>
      <c r="I7194" s="60"/>
      <c r="J7194" s="60"/>
      <c r="K7194" s="60"/>
      <c r="M7194" s="61"/>
      <c r="N7194" s="61"/>
      <c r="O7194" s="62"/>
      <c r="P7194" s="125"/>
      <c r="W7194" s="62"/>
      <c r="X7194" s="62"/>
    </row>
    <row r="7195" spans="1:24" s="57" customFormat="1" x14ac:dyDescent="0.25">
      <c r="A7195" s="75"/>
      <c r="D7195" s="58"/>
      <c r="E7195" s="58"/>
      <c r="F7195" s="58"/>
      <c r="G7195" s="58"/>
      <c r="H7195" s="60"/>
      <c r="I7195" s="60"/>
      <c r="J7195" s="60"/>
      <c r="K7195" s="60"/>
      <c r="M7195" s="61"/>
      <c r="N7195" s="61"/>
      <c r="O7195" s="62"/>
      <c r="P7195" s="125"/>
      <c r="W7195" s="62"/>
      <c r="X7195" s="62"/>
    </row>
    <row r="7196" spans="1:24" s="57" customFormat="1" x14ac:dyDescent="0.25">
      <c r="A7196" s="75"/>
      <c r="D7196" s="58"/>
      <c r="E7196" s="58"/>
      <c r="F7196" s="58"/>
      <c r="G7196" s="58"/>
      <c r="H7196" s="60"/>
      <c r="I7196" s="60"/>
      <c r="J7196" s="60"/>
      <c r="K7196" s="60"/>
      <c r="M7196" s="61"/>
      <c r="N7196" s="61"/>
      <c r="O7196" s="62"/>
      <c r="P7196" s="125"/>
      <c r="W7196" s="62"/>
      <c r="X7196" s="62"/>
    </row>
    <row r="7197" spans="1:24" s="57" customFormat="1" x14ac:dyDescent="0.25">
      <c r="A7197" s="75"/>
      <c r="D7197" s="58"/>
      <c r="E7197" s="58"/>
      <c r="F7197" s="58"/>
      <c r="G7197" s="58"/>
      <c r="H7197" s="60"/>
      <c r="I7197" s="60"/>
      <c r="J7197" s="60"/>
      <c r="K7197" s="60"/>
      <c r="M7197" s="61"/>
      <c r="N7197" s="61"/>
      <c r="O7197" s="62"/>
      <c r="P7197" s="125"/>
      <c r="W7197" s="62"/>
      <c r="X7197" s="62"/>
    </row>
    <row r="7198" spans="1:24" s="57" customFormat="1" x14ac:dyDescent="0.25">
      <c r="A7198" s="75"/>
      <c r="D7198" s="58"/>
      <c r="E7198" s="58"/>
      <c r="F7198" s="58"/>
      <c r="G7198" s="58"/>
      <c r="H7198" s="60"/>
      <c r="I7198" s="60"/>
      <c r="J7198" s="60"/>
      <c r="K7198" s="60"/>
      <c r="M7198" s="61"/>
      <c r="N7198" s="61"/>
      <c r="O7198" s="62"/>
      <c r="P7198" s="125"/>
      <c r="W7198" s="62"/>
      <c r="X7198" s="62"/>
    </row>
    <row r="7199" spans="1:24" s="57" customFormat="1" x14ac:dyDescent="0.25">
      <c r="A7199" s="75"/>
      <c r="D7199" s="58"/>
      <c r="E7199" s="58"/>
      <c r="F7199" s="58"/>
      <c r="G7199" s="58"/>
      <c r="H7199" s="60"/>
      <c r="I7199" s="60"/>
      <c r="J7199" s="60"/>
      <c r="K7199" s="60"/>
      <c r="M7199" s="61"/>
      <c r="N7199" s="61"/>
      <c r="O7199" s="62"/>
      <c r="P7199" s="125"/>
      <c r="W7199" s="62"/>
      <c r="X7199" s="62"/>
    </row>
    <row r="7200" spans="1:24" s="57" customFormat="1" x14ac:dyDescent="0.25">
      <c r="A7200" s="75"/>
      <c r="D7200" s="58"/>
      <c r="E7200" s="58"/>
      <c r="F7200" s="58"/>
      <c r="G7200" s="58"/>
      <c r="H7200" s="60"/>
      <c r="I7200" s="60"/>
      <c r="J7200" s="60"/>
      <c r="K7200" s="60"/>
      <c r="M7200" s="61"/>
      <c r="N7200" s="61"/>
      <c r="O7200" s="62"/>
      <c r="P7200" s="125"/>
      <c r="W7200" s="62"/>
      <c r="X7200" s="62"/>
    </row>
    <row r="7201" spans="1:24" s="57" customFormat="1" x14ac:dyDescent="0.25">
      <c r="A7201" s="75"/>
      <c r="D7201" s="58"/>
      <c r="E7201" s="58"/>
      <c r="F7201" s="58"/>
      <c r="G7201" s="58"/>
      <c r="H7201" s="60"/>
      <c r="I7201" s="60"/>
      <c r="J7201" s="60"/>
      <c r="K7201" s="60"/>
      <c r="M7201" s="61"/>
      <c r="N7201" s="61"/>
      <c r="O7201" s="62"/>
      <c r="P7201" s="125"/>
      <c r="W7201" s="62"/>
      <c r="X7201" s="62"/>
    </row>
    <row r="7202" spans="1:24" s="57" customFormat="1" x14ac:dyDescent="0.25">
      <c r="A7202" s="75"/>
      <c r="D7202" s="58"/>
      <c r="E7202" s="58"/>
      <c r="F7202" s="58"/>
      <c r="G7202" s="58"/>
      <c r="H7202" s="60"/>
      <c r="I7202" s="60"/>
      <c r="J7202" s="60"/>
      <c r="K7202" s="60"/>
      <c r="M7202" s="61"/>
      <c r="N7202" s="61"/>
      <c r="O7202" s="62"/>
      <c r="P7202" s="125"/>
      <c r="W7202" s="62"/>
      <c r="X7202" s="62"/>
    </row>
    <row r="7203" spans="1:24" s="57" customFormat="1" x14ac:dyDescent="0.25">
      <c r="A7203" s="75"/>
      <c r="D7203" s="58"/>
      <c r="E7203" s="58"/>
      <c r="F7203" s="58"/>
      <c r="G7203" s="58"/>
      <c r="H7203" s="60"/>
      <c r="I7203" s="60"/>
      <c r="J7203" s="60"/>
      <c r="K7203" s="60"/>
      <c r="M7203" s="61"/>
      <c r="N7203" s="61"/>
      <c r="O7203" s="62"/>
      <c r="P7203" s="125"/>
      <c r="W7203" s="62"/>
      <c r="X7203" s="62"/>
    </row>
    <row r="7204" spans="1:24" s="57" customFormat="1" x14ac:dyDescent="0.25">
      <c r="A7204" s="75"/>
      <c r="D7204" s="58"/>
      <c r="E7204" s="58"/>
      <c r="F7204" s="58"/>
      <c r="G7204" s="58"/>
      <c r="H7204" s="60"/>
      <c r="I7204" s="60"/>
      <c r="J7204" s="60"/>
      <c r="K7204" s="60"/>
      <c r="M7204" s="61"/>
      <c r="N7204" s="61"/>
      <c r="O7204" s="62"/>
      <c r="P7204" s="125"/>
      <c r="W7204" s="62"/>
      <c r="X7204" s="62"/>
    </row>
    <row r="7205" spans="1:24" s="57" customFormat="1" x14ac:dyDescent="0.25">
      <c r="A7205" s="75"/>
      <c r="D7205" s="58"/>
      <c r="E7205" s="58"/>
      <c r="F7205" s="58"/>
      <c r="G7205" s="58"/>
      <c r="H7205" s="60"/>
      <c r="I7205" s="60"/>
      <c r="J7205" s="60"/>
      <c r="K7205" s="60"/>
      <c r="M7205" s="61"/>
      <c r="N7205" s="61"/>
      <c r="O7205" s="62"/>
      <c r="P7205" s="125"/>
      <c r="W7205" s="62"/>
      <c r="X7205" s="62"/>
    </row>
    <row r="7206" spans="1:24" s="57" customFormat="1" x14ac:dyDescent="0.25">
      <c r="A7206" s="75"/>
      <c r="D7206" s="58"/>
      <c r="E7206" s="58"/>
      <c r="F7206" s="58"/>
      <c r="G7206" s="58"/>
      <c r="H7206" s="60"/>
      <c r="I7206" s="60"/>
      <c r="J7206" s="60"/>
      <c r="K7206" s="60"/>
      <c r="M7206" s="61"/>
      <c r="N7206" s="61"/>
      <c r="O7206" s="62"/>
      <c r="P7206" s="125"/>
      <c r="W7206" s="62"/>
      <c r="X7206" s="62"/>
    </row>
    <row r="7207" spans="1:24" s="57" customFormat="1" x14ac:dyDescent="0.25">
      <c r="A7207" s="75"/>
      <c r="D7207" s="58"/>
      <c r="E7207" s="58"/>
      <c r="F7207" s="58"/>
      <c r="G7207" s="58"/>
      <c r="H7207" s="60"/>
      <c r="I7207" s="60"/>
      <c r="J7207" s="60"/>
      <c r="K7207" s="60"/>
      <c r="M7207" s="61"/>
      <c r="N7207" s="61"/>
      <c r="O7207" s="62"/>
      <c r="P7207" s="125"/>
      <c r="W7207" s="62"/>
      <c r="X7207" s="62"/>
    </row>
    <row r="7208" spans="1:24" s="57" customFormat="1" x14ac:dyDescent="0.25">
      <c r="A7208" s="75"/>
      <c r="D7208" s="58"/>
      <c r="E7208" s="58"/>
      <c r="F7208" s="58"/>
      <c r="G7208" s="58"/>
      <c r="H7208" s="60"/>
      <c r="I7208" s="60"/>
      <c r="J7208" s="60"/>
      <c r="K7208" s="60"/>
      <c r="M7208" s="61"/>
      <c r="N7208" s="61"/>
      <c r="O7208" s="62"/>
      <c r="P7208" s="125"/>
      <c r="W7208" s="62"/>
      <c r="X7208" s="62"/>
    </row>
    <row r="7209" spans="1:24" s="57" customFormat="1" x14ac:dyDescent="0.25">
      <c r="A7209" s="75"/>
      <c r="D7209" s="58"/>
      <c r="E7209" s="58"/>
      <c r="F7209" s="58"/>
      <c r="G7209" s="58"/>
      <c r="H7209" s="60"/>
      <c r="I7209" s="60"/>
      <c r="J7209" s="60"/>
      <c r="K7209" s="60"/>
      <c r="M7209" s="61"/>
      <c r="N7209" s="61"/>
      <c r="O7209" s="62"/>
      <c r="P7209" s="125"/>
      <c r="W7209" s="62"/>
      <c r="X7209" s="62"/>
    </row>
    <row r="7210" spans="1:24" s="57" customFormat="1" x14ac:dyDescent="0.25">
      <c r="A7210" s="75"/>
      <c r="D7210" s="58"/>
      <c r="E7210" s="58"/>
      <c r="F7210" s="58"/>
      <c r="G7210" s="58"/>
      <c r="H7210" s="60"/>
      <c r="I7210" s="60"/>
      <c r="J7210" s="60"/>
      <c r="K7210" s="60"/>
      <c r="M7210" s="61"/>
      <c r="N7210" s="61"/>
      <c r="O7210" s="62"/>
      <c r="P7210" s="125"/>
      <c r="W7210" s="62"/>
      <c r="X7210" s="62"/>
    </row>
    <row r="7211" spans="1:24" s="57" customFormat="1" x14ac:dyDescent="0.25">
      <c r="A7211" s="75"/>
      <c r="D7211" s="58"/>
      <c r="E7211" s="58"/>
      <c r="F7211" s="58"/>
      <c r="G7211" s="58"/>
      <c r="H7211" s="60"/>
      <c r="I7211" s="60"/>
      <c r="J7211" s="60"/>
      <c r="K7211" s="60"/>
      <c r="M7211" s="61"/>
      <c r="N7211" s="61"/>
      <c r="O7211" s="62"/>
      <c r="P7211" s="125"/>
      <c r="W7211" s="62"/>
      <c r="X7211" s="62"/>
    </row>
    <row r="7212" spans="1:24" s="57" customFormat="1" x14ac:dyDescent="0.25">
      <c r="A7212" s="75"/>
      <c r="D7212" s="58"/>
      <c r="E7212" s="58"/>
      <c r="F7212" s="58"/>
      <c r="G7212" s="58"/>
      <c r="H7212" s="60"/>
      <c r="I7212" s="60"/>
      <c r="J7212" s="60"/>
      <c r="K7212" s="60"/>
      <c r="M7212" s="61"/>
      <c r="N7212" s="61"/>
      <c r="O7212" s="62"/>
      <c r="P7212" s="125"/>
      <c r="W7212" s="62"/>
      <c r="X7212" s="62"/>
    </row>
    <row r="7213" spans="1:24" s="57" customFormat="1" x14ac:dyDescent="0.25">
      <c r="A7213" s="75"/>
      <c r="D7213" s="58"/>
      <c r="E7213" s="58"/>
      <c r="F7213" s="58"/>
      <c r="G7213" s="58"/>
      <c r="H7213" s="60"/>
      <c r="I7213" s="60"/>
      <c r="J7213" s="60"/>
      <c r="K7213" s="60"/>
      <c r="M7213" s="61"/>
      <c r="N7213" s="61"/>
      <c r="O7213" s="62"/>
      <c r="P7213" s="125"/>
      <c r="W7213" s="62"/>
      <c r="X7213" s="62"/>
    </row>
    <row r="7214" spans="1:24" s="57" customFormat="1" x14ac:dyDescent="0.25">
      <c r="A7214" s="75"/>
      <c r="D7214" s="58"/>
      <c r="E7214" s="58"/>
      <c r="F7214" s="58"/>
      <c r="G7214" s="58"/>
      <c r="H7214" s="60"/>
      <c r="I7214" s="60"/>
      <c r="J7214" s="60"/>
      <c r="K7214" s="60"/>
      <c r="M7214" s="61"/>
      <c r="N7214" s="61"/>
      <c r="O7214" s="62"/>
      <c r="P7214" s="125"/>
      <c r="W7214" s="62"/>
      <c r="X7214" s="62"/>
    </row>
    <row r="7215" spans="1:24" s="57" customFormat="1" x14ac:dyDescent="0.25">
      <c r="A7215" s="75"/>
      <c r="D7215" s="58"/>
      <c r="E7215" s="58"/>
      <c r="F7215" s="58"/>
      <c r="G7215" s="58"/>
      <c r="H7215" s="60"/>
      <c r="I7215" s="60"/>
      <c r="J7215" s="60"/>
      <c r="K7215" s="60"/>
      <c r="M7215" s="61"/>
      <c r="N7215" s="61"/>
      <c r="O7215" s="62"/>
      <c r="P7215" s="125"/>
      <c r="W7215" s="62"/>
      <c r="X7215" s="62"/>
    </row>
    <row r="7216" spans="1:24" s="57" customFormat="1" x14ac:dyDescent="0.25">
      <c r="A7216" s="75"/>
      <c r="D7216" s="58"/>
      <c r="E7216" s="58"/>
      <c r="F7216" s="58"/>
      <c r="G7216" s="58"/>
      <c r="H7216" s="60"/>
      <c r="I7216" s="60"/>
      <c r="J7216" s="60"/>
      <c r="K7216" s="60"/>
      <c r="M7216" s="61"/>
      <c r="N7216" s="61"/>
      <c r="O7216" s="62"/>
      <c r="P7216" s="125"/>
      <c r="W7216" s="62"/>
      <c r="X7216" s="62"/>
    </row>
    <row r="7217" spans="1:24" s="57" customFormat="1" x14ac:dyDescent="0.25">
      <c r="A7217" s="75"/>
      <c r="D7217" s="58"/>
      <c r="E7217" s="58"/>
      <c r="F7217" s="58"/>
      <c r="G7217" s="58"/>
      <c r="H7217" s="60"/>
      <c r="I7217" s="60"/>
      <c r="J7217" s="60"/>
      <c r="K7217" s="60"/>
      <c r="M7217" s="61"/>
      <c r="N7217" s="61"/>
      <c r="O7217" s="62"/>
      <c r="P7217" s="125"/>
      <c r="W7217" s="62"/>
      <c r="X7217" s="62"/>
    </row>
    <row r="7218" spans="1:24" s="57" customFormat="1" x14ac:dyDescent="0.25">
      <c r="A7218" s="75"/>
      <c r="D7218" s="58"/>
      <c r="E7218" s="58"/>
      <c r="F7218" s="58"/>
      <c r="G7218" s="58"/>
      <c r="H7218" s="60"/>
      <c r="I7218" s="60"/>
      <c r="J7218" s="60"/>
      <c r="K7218" s="60"/>
      <c r="M7218" s="61"/>
      <c r="N7218" s="61"/>
      <c r="O7218" s="62"/>
      <c r="P7218" s="125"/>
      <c r="W7218" s="62"/>
      <c r="X7218" s="62"/>
    </row>
    <row r="7219" spans="1:24" s="57" customFormat="1" x14ac:dyDescent="0.25">
      <c r="A7219" s="75"/>
      <c r="D7219" s="58"/>
      <c r="E7219" s="58"/>
      <c r="F7219" s="58"/>
      <c r="G7219" s="58"/>
      <c r="H7219" s="60"/>
      <c r="I7219" s="60"/>
      <c r="J7219" s="60"/>
      <c r="K7219" s="60"/>
      <c r="M7219" s="61"/>
      <c r="N7219" s="61"/>
      <c r="O7219" s="62"/>
      <c r="P7219" s="125"/>
      <c r="W7219" s="62"/>
      <c r="X7219" s="62"/>
    </row>
    <row r="7220" spans="1:24" s="57" customFormat="1" x14ac:dyDescent="0.25">
      <c r="A7220" s="75"/>
      <c r="D7220" s="58"/>
      <c r="E7220" s="58"/>
      <c r="F7220" s="58"/>
      <c r="G7220" s="58"/>
      <c r="H7220" s="60"/>
      <c r="I7220" s="60"/>
      <c r="J7220" s="60"/>
      <c r="K7220" s="60"/>
      <c r="M7220" s="61"/>
      <c r="N7220" s="61"/>
      <c r="O7220" s="62"/>
      <c r="P7220" s="125"/>
      <c r="W7220" s="62"/>
      <c r="X7220" s="62"/>
    </row>
    <row r="7221" spans="1:24" s="57" customFormat="1" x14ac:dyDescent="0.25">
      <c r="A7221" s="75"/>
      <c r="D7221" s="58"/>
      <c r="E7221" s="58"/>
      <c r="F7221" s="58"/>
      <c r="G7221" s="58"/>
      <c r="H7221" s="60"/>
      <c r="I7221" s="60"/>
      <c r="J7221" s="60"/>
      <c r="K7221" s="60"/>
      <c r="M7221" s="61"/>
      <c r="N7221" s="61"/>
      <c r="O7221" s="62"/>
      <c r="P7221" s="125"/>
      <c r="W7221" s="62"/>
      <c r="X7221" s="62"/>
    </row>
    <row r="7222" spans="1:24" s="57" customFormat="1" x14ac:dyDescent="0.25">
      <c r="A7222" s="75"/>
      <c r="D7222" s="58"/>
      <c r="E7222" s="58"/>
      <c r="F7222" s="58"/>
      <c r="G7222" s="58"/>
      <c r="H7222" s="60"/>
      <c r="I7222" s="60"/>
      <c r="J7222" s="60"/>
      <c r="K7222" s="60"/>
      <c r="M7222" s="61"/>
      <c r="N7222" s="61"/>
      <c r="O7222" s="62"/>
      <c r="P7222" s="125"/>
      <c r="W7222" s="62"/>
      <c r="X7222" s="62"/>
    </row>
    <row r="7223" spans="1:24" s="57" customFormat="1" x14ac:dyDescent="0.25">
      <c r="A7223" s="75"/>
      <c r="D7223" s="58"/>
      <c r="E7223" s="58"/>
      <c r="F7223" s="58"/>
      <c r="G7223" s="58"/>
      <c r="H7223" s="60"/>
      <c r="I7223" s="60"/>
      <c r="J7223" s="60"/>
      <c r="K7223" s="60"/>
      <c r="M7223" s="61"/>
      <c r="N7223" s="61"/>
      <c r="O7223" s="62"/>
      <c r="P7223" s="125"/>
      <c r="W7223" s="62"/>
      <c r="X7223" s="62"/>
    </row>
    <row r="7224" spans="1:24" s="57" customFormat="1" x14ac:dyDescent="0.25">
      <c r="A7224" s="75"/>
      <c r="D7224" s="58"/>
      <c r="E7224" s="58"/>
      <c r="F7224" s="58"/>
      <c r="G7224" s="58"/>
      <c r="H7224" s="60"/>
      <c r="I7224" s="60"/>
      <c r="J7224" s="60"/>
      <c r="K7224" s="60"/>
      <c r="M7224" s="61"/>
      <c r="N7224" s="61"/>
      <c r="O7224" s="62"/>
      <c r="P7224" s="125"/>
      <c r="W7224" s="62"/>
      <c r="X7224" s="62"/>
    </row>
    <row r="7225" spans="1:24" s="57" customFormat="1" x14ac:dyDescent="0.25">
      <c r="A7225" s="75"/>
      <c r="D7225" s="58"/>
      <c r="E7225" s="58"/>
      <c r="F7225" s="58"/>
      <c r="G7225" s="58"/>
      <c r="H7225" s="60"/>
      <c r="I7225" s="60"/>
      <c r="J7225" s="60"/>
      <c r="K7225" s="60"/>
      <c r="M7225" s="61"/>
      <c r="N7225" s="61"/>
      <c r="O7225" s="62"/>
      <c r="P7225" s="125"/>
      <c r="W7225" s="62"/>
      <c r="X7225" s="62"/>
    </row>
    <row r="7226" spans="1:24" s="57" customFormat="1" x14ac:dyDescent="0.25">
      <c r="A7226" s="75"/>
      <c r="D7226" s="58"/>
      <c r="E7226" s="58"/>
      <c r="F7226" s="58"/>
      <c r="G7226" s="58"/>
      <c r="H7226" s="60"/>
      <c r="I7226" s="60"/>
      <c r="J7226" s="60"/>
      <c r="K7226" s="60"/>
      <c r="M7226" s="61"/>
      <c r="N7226" s="61"/>
      <c r="O7226" s="62"/>
      <c r="P7226" s="125"/>
      <c r="W7226" s="62"/>
      <c r="X7226" s="62"/>
    </row>
    <row r="7227" spans="1:24" s="57" customFormat="1" x14ac:dyDescent="0.25">
      <c r="A7227" s="75"/>
      <c r="D7227" s="58"/>
      <c r="E7227" s="58"/>
      <c r="F7227" s="58"/>
      <c r="G7227" s="58"/>
      <c r="H7227" s="60"/>
      <c r="I7227" s="60"/>
      <c r="J7227" s="60"/>
      <c r="K7227" s="60"/>
      <c r="M7227" s="61"/>
      <c r="N7227" s="61"/>
      <c r="O7227" s="62"/>
      <c r="P7227" s="125"/>
      <c r="W7227" s="62"/>
      <c r="X7227" s="62"/>
    </row>
    <row r="7228" spans="1:24" s="57" customFormat="1" x14ac:dyDescent="0.25">
      <c r="A7228" s="75"/>
      <c r="D7228" s="58"/>
      <c r="E7228" s="58"/>
      <c r="F7228" s="58"/>
      <c r="G7228" s="58"/>
      <c r="H7228" s="60"/>
      <c r="I7228" s="60"/>
      <c r="J7228" s="60"/>
      <c r="K7228" s="60"/>
      <c r="M7228" s="61"/>
      <c r="N7228" s="61"/>
      <c r="O7228" s="62"/>
      <c r="P7228" s="125"/>
      <c r="W7228" s="62"/>
      <c r="X7228" s="62"/>
    </row>
    <row r="7229" spans="1:24" s="57" customFormat="1" x14ac:dyDescent="0.25">
      <c r="A7229" s="75"/>
      <c r="D7229" s="58"/>
      <c r="E7229" s="58"/>
      <c r="F7229" s="58"/>
      <c r="G7229" s="58"/>
      <c r="H7229" s="60"/>
      <c r="I7229" s="60"/>
      <c r="J7229" s="60"/>
      <c r="K7229" s="60"/>
      <c r="M7229" s="61"/>
      <c r="N7229" s="61"/>
      <c r="O7229" s="62"/>
      <c r="P7229" s="125"/>
      <c r="W7229" s="62"/>
      <c r="X7229" s="62"/>
    </row>
    <row r="7230" spans="1:24" s="57" customFormat="1" x14ac:dyDescent="0.25">
      <c r="A7230" s="75"/>
      <c r="D7230" s="58"/>
      <c r="E7230" s="58"/>
      <c r="F7230" s="58"/>
      <c r="G7230" s="58"/>
      <c r="H7230" s="60"/>
      <c r="I7230" s="60"/>
      <c r="J7230" s="60"/>
      <c r="K7230" s="60"/>
      <c r="M7230" s="61"/>
      <c r="N7230" s="61"/>
      <c r="O7230" s="62"/>
      <c r="P7230" s="125"/>
      <c r="W7230" s="62"/>
      <c r="X7230" s="62"/>
    </row>
    <row r="7231" spans="1:24" s="57" customFormat="1" x14ac:dyDescent="0.25">
      <c r="A7231" s="75"/>
      <c r="D7231" s="58"/>
      <c r="E7231" s="58"/>
      <c r="F7231" s="58"/>
      <c r="G7231" s="58"/>
      <c r="H7231" s="60"/>
      <c r="I7231" s="60"/>
      <c r="J7231" s="60"/>
      <c r="K7231" s="60"/>
      <c r="M7231" s="61"/>
      <c r="N7231" s="61"/>
      <c r="O7231" s="62"/>
      <c r="P7231" s="125"/>
      <c r="W7231" s="62"/>
      <c r="X7231" s="62"/>
    </row>
    <row r="7232" spans="1:24" s="57" customFormat="1" x14ac:dyDescent="0.25">
      <c r="A7232" s="75"/>
      <c r="D7232" s="58"/>
      <c r="E7232" s="58"/>
      <c r="F7232" s="58"/>
      <c r="G7232" s="58"/>
      <c r="H7232" s="60"/>
      <c r="I7232" s="60"/>
      <c r="J7232" s="60"/>
      <c r="K7232" s="60"/>
      <c r="M7232" s="61"/>
      <c r="N7232" s="61"/>
      <c r="O7232" s="62"/>
      <c r="P7232" s="125"/>
      <c r="W7232" s="62"/>
      <c r="X7232" s="62"/>
    </row>
    <row r="7233" spans="1:24" s="57" customFormat="1" x14ac:dyDescent="0.25">
      <c r="A7233" s="75"/>
      <c r="D7233" s="58"/>
      <c r="E7233" s="58"/>
      <c r="F7233" s="58"/>
      <c r="G7233" s="58"/>
      <c r="H7233" s="60"/>
      <c r="I7233" s="60"/>
      <c r="J7233" s="60"/>
      <c r="K7233" s="60"/>
      <c r="M7233" s="61"/>
      <c r="N7233" s="61"/>
      <c r="O7233" s="62"/>
      <c r="P7233" s="125"/>
      <c r="W7233" s="62"/>
      <c r="X7233" s="62"/>
    </row>
    <row r="7234" spans="1:24" s="57" customFormat="1" x14ac:dyDescent="0.25">
      <c r="A7234" s="75"/>
      <c r="D7234" s="58"/>
      <c r="E7234" s="58"/>
      <c r="F7234" s="58"/>
      <c r="G7234" s="58"/>
      <c r="H7234" s="60"/>
      <c r="I7234" s="60"/>
      <c r="J7234" s="60"/>
      <c r="K7234" s="60"/>
      <c r="M7234" s="61"/>
      <c r="N7234" s="61"/>
      <c r="O7234" s="62"/>
      <c r="P7234" s="125"/>
      <c r="W7234" s="62"/>
      <c r="X7234" s="62"/>
    </row>
    <row r="7235" spans="1:24" s="57" customFormat="1" x14ac:dyDescent="0.25">
      <c r="A7235" s="75"/>
      <c r="D7235" s="58"/>
      <c r="E7235" s="58"/>
      <c r="F7235" s="58"/>
      <c r="G7235" s="58"/>
      <c r="H7235" s="60"/>
      <c r="I7235" s="60"/>
      <c r="J7235" s="60"/>
      <c r="K7235" s="60"/>
      <c r="M7235" s="61"/>
      <c r="N7235" s="61"/>
      <c r="O7235" s="62"/>
      <c r="P7235" s="125"/>
      <c r="W7235" s="62"/>
      <c r="X7235" s="62"/>
    </row>
    <row r="7236" spans="1:24" s="57" customFormat="1" x14ac:dyDescent="0.25">
      <c r="A7236" s="75"/>
      <c r="D7236" s="58"/>
      <c r="E7236" s="58"/>
      <c r="F7236" s="58"/>
      <c r="G7236" s="58"/>
      <c r="H7236" s="60"/>
      <c r="I7236" s="60"/>
      <c r="J7236" s="60"/>
      <c r="K7236" s="60"/>
      <c r="M7236" s="61"/>
      <c r="N7236" s="61"/>
      <c r="O7236" s="62"/>
      <c r="P7236" s="125"/>
      <c r="W7236" s="62"/>
      <c r="X7236" s="62"/>
    </row>
    <row r="7237" spans="1:24" s="57" customFormat="1" x14ac:dyDescent="0.25">
      <c r="A7237" s="75"/>
      <c r="D7237" s="58"/>
      <c r="E7237" s="58"/>
      <c r="F7237" s="58"/>
      <c r="G7237" s="58"/>
      <c r="H7237" s="60"/>
      <c r="I7237" s="60"/>
      <c r="J7237" s="60"/>
      <c r="K7237" s="60"/>
      <c r="M7237" s="61"/>
      <c r="N7237" s="61"/>
      <c r="O7237" s="62"/>
      <c r="P7237" s="125"/>
      <c r="W7237" s="62"/>
      <c r="X7237" s="62"/>
    </row>
    <row r="7238" spans="1:24" s="57" customFormat="1" x14ac:dyDescent="0.25">
      <c r="A7238" s="75"/>
      <c r="D7238" s="58"/>
      <c r="E7238" s="58"/>
      <c r="F7238" s="58"/>
      <c r="G7238" s="58"/>
      <c r="H7238" s="60"/>
      <c r="I7238" s="60"/>
      <c r="J7238" s="60"/>
      <c r="K7238" s="60"/>
      <c r="M7238" s="61"/>
      <c r="N7238" s="61"/>
      <c r="O7238" s="62"/>
      <c r="P7238" s="125"/>
      <c r="W7238" s="62"/>
      <c r="X7238" s="62"/>
    </row>
    <row r="7239" spans="1:24" s="57" customFormat="1" x14ac:dyDescent="0.25">
      <c r="A7239" s="75"/>
      <c r="D7239" s="58"/>
      <c r="E7239" s="58"/>
      <c r="F7239" s="58"/>
      <c r="G7239" s="58"/>
      <c r="H7239" s="60"/>
      <c r="I7239" s="60"/>
      <c r="J7239" s="60"/>
      <c r="K7239" s="60"/>
      <c r="M7239" s="61"/>
      <c r="N7239" s="61"/>
      <c r="O7239" s="62"/>
      <c r="P7239" s="125"/>
      <c r="W7239" s="62"/>
      <c r="X7239" s="62"/>
    </row>
    <row r="7240" spans="1:24" s="57" customFormat="1" x14ac:dyDescent="0.25">
      <c r="A7240" s="75"/>
      <c r="D7240" s="58"/>
      <c r="E7240" s="58"/>
      <c r="F7240" s="58"/>
      <c r="G7240" s="58"/>
      <c r="H7240" s="60"/>
      <c r="I7240" s="60"/>
      <c r="J7240" s="60"/>
      <c r="K7240" s="60"/>
      <c r="M7240" s="61"/>
      <c r="N7240" s="61"/>
      <c r="O7240" s="62"/>
      <c r="P7240" s="125"/>
      <c r="W7240" s="62"/>
      <c r="X7240" s="62"/>
    </row>
    <row r="7241" spans="1:24" s="57" customFormat="1" x14ac:dyDescent="0.25">
      <c r="A7241" s="75"/>
      <c r="D7241" s="58"/>
      <c r="E7241" s="58"/>
      <c r="F7241" s="58"/>
      <c r="G7241" s="58"/>
      <c r="H7241" s="60"/>
      <c r="I7241" s="60"/>
      <c r="J7241" s="60"/>
      <c r="K7241" s="60"/>
      <c r="M7241" s="61"/>
      <c r="N7241" s="61"/>
      <c r="O7241" s="62"/>
      <c r="P7241" s="125"/>
      <c r="W7241" s="62"/>
      <c r="X7241" s="62"/>
    </row>
    <row r="7242" spans="1:24" s="57" customFormat="1" x14ac:dyDescent="0.25">
      <c r="A7242" s="75"/>
      <c r="D7242" s="58"/>
      <c r="E7242" s="58"/>
      <c r="F7242" s="58"/>
      <c r="G7242" s="58"/>
      <c r="H7242" s="60"/>
      <c r="I7242" s="60"/>
      <c r="J7242" s="60"/>
      <c r="K7242" s="60"/>
      <c r="M7242" s="61"/>
      <c r="N7242" s="61"/>
      <c r="O7242" s="62"/>
      <c r="P7242" s="125"/>
      <c r="W7242" s="62"/>
      <c r="X7242" s="62"/>
    </row>
    <row r="7243" spans="1:24" s="57" customFormat="1" x14ac:dyDescent="0.25">
      <c r="A7243" s="75"/>
      <c r="D7243" s="58"/>
      <c r="E7243" s="58"/>
      <c r="F7243" s="58"/>
      <c r="G7243" s="58"/>
      <c r="H7243" s="60"/>
      <c r="I7243" s="60"/>
      <c r="J7243" s="60"/>
      <c r="K7243" s="60"/>
      <c r="M7243" s="61"/>
      <c r="N7243" s="61"/>
      <c r="O7243" s="62"/>
      <c r="P7243" s="125"/>
      <c r="W7243" s="62"/>
      <c r="X7243" s="62"/>
    </row>
    <row r="7244" spans="1:24" s="57" customFormat="1" x14ac:dyDescent="0.25">
      <c r="A7244" s="75"/>
      <c r="D7244" s="58"/>
      <c r="E7244" s="58"/>
      <c r="F7244" s="58"/>
      <c r="G7244" s="58"/>
      <c r="H7244" s="60"/>
      <c r="I7244" s="60"/>
      <c r="J7244" s="60"/>
      <c r="K7244" s="60"/>
      <c r="M7244" s="61"/>
      <c r="N7244" s="61"/>
      <c r="O7244" s="62"/>
      <c r="P7244" s="125"/>
      <c r="W7244" s="62"/>
      <c r="X7244" s="62"/>
    </row>
    <row r="7245" spans="1:24" s="57" customFormat="1" x14ac:dyDescent="0.25">
      <c r="A7245" s="75"/>
      <c r="D7245" s="58"/>
      <c r="E7245" s="58"/>
      <c r="F7245" s="58"/>
      <c r="G7245" s="58"/>
      <c r="H7245" s="60"/>
      <c r="I7245" s="60"/>
      <c r="J7245" s="60"/>
      <c r="K7245" s="60"/>
      <c r="M7245" s="61"/>
      <c r="N7245" s="61"/>
      <c r="O7245" s="62"/>
      <c r="P7245" s="125"/>
      <c r="W7245" s="62"/>
      <c r="X7245" s="62"/>
    </row>
    <row r="7246" spans="1:24" s="57" customFormat="1" x14ac:dyDescent="0.25">
      <c r="A7246" s="75"/>
      <c r="D7246" s="58"/>
      <c r="E7246" s="58"/>
      <c r="F7246" s="58"/>
      <c r="G7246" s="58"/>
      <c r="H7246" s="60"/>
      <c r="I7246" s="60"/>
      <c r="J7246" s="60"/>
      <c r="K7246" s="60"/>
      <c r="M7246" s="61"/>
      <c r="N7246" s="61"/>
      <c r="O7246" s="62"/>
      <c r="P7246" s="125"/>
      <c r="W7246" s="62"/>
      <c r="X7246" s="62"/>
    </row>
    <row r="7247" spans="1:24" s="57" customFormat="1" x14ac:dyDescent="0.25">
      <c r="A7247" s="75"/>
      <c r="D7247" s="58"/>
      <c r="E7247" s="58"/>
      <c r="F7247" s="58"/>
      <c r="G7247" s="58"/>
      <c r="H7247" s="60"/>
      <c r="I7247" s="60"/>
      <c r="J7247" s="60"/>
      <c r="K7247" s="60"/>
      <c r="M7247" s="61"/>
      <c r="N7247" s="61"/>
      <c r="O7247" s="62"/>
      <c r="P7247" s="125"/>
      <c r="W7247" s="62"/>
      <c r="X7247" s="62"/>
    </row>
    <row r="7248" spans="1:24" s="57" customFormat="1" x14ac:dyDescent="0.25">
      <c r="A7248" s="75"/>
      <c r="D7248" s="58"/>
      <c r="E7248" s="58"/>
      <c r="F7248" s="58"/>
      <c r="G7248" s="58"/>
      <c r="H7248" s="60"/>
      <c r="I7248" s="60"/>
      <c r="J7248" s="60"/>
      <c r="K7248" s="60"/>
      <c r="M7248" s="61"/>
      <c r="N7248" s="61"/>
      <c r="O7248" s="62"/>
      <c r="P7248" s="125"/>
      <c r="W7248" s="62"/>
      <c r="X7248" s="62"/>
    </row>
    <row r="7249" spans="1:24" s="57" customFormat="1" x14ac:dyDescent="0.25">
      <c r="A7249" s="75"/>
      <c r="D7249" s="58"/>
      <c r="E7249" s="58"/>
      <c r="F7249" s="58"/>
      <c r="G7249" s="58"/>
      <c r="H7249" s="60"/>
      <c r="I7249" s="60"/>
      <c r="J7249" s="60"/>
      <c r="K7249" s="60"/>
      <c r="M7249" s="61"/>
      <c r="N7249" s="61"/>
      <c r="O7249" s="62"/>
      <c r="P7249" s="125"/>
      <c r="W7249" s="62"/>
      <c r="X7249" s="62"/>
    </row>
    <row r="7250" spans="1:24" s="57" customFormat="1" x14ac:dyDescent="0.25">
      <c r="A7250" s="75"/>
      <c r="D7250" s="58"/>
      <c r="E7250" s="58"/>
      <c r="F7250" s="58"/>
      <c r="G7250" s="58"/>
      <c r="H7250" s="60"/>
      <c r="I7250" s="60"/>
      <c r="J7250" s="60"/>
      <c r="K7250" s="60"/>
      <c r="M7250" s="61"/>
      <c r="N7250" s="61"/>
      <c r="O7250" s="62"/>
      <c r="P7250" s="125"/>
      <c r="W7250" s="62"/>
      <c r="X7250" s="62"/>
    </row>
    <row r="7251" spans="1:24" s="57" customFormat="1" x14ac:dyDescent="0.25">
      <c r="A7251" s="75"/>
      <c r="D7251" s="58"/>
      <c r="E7251" s="58"/>
      <c r="F7251" s="58"/>
      <c r="G7251" s="58"/>
      <c r="H7251" s="60"/>
      <c r="I7251" s="60"/>
      <c r="J7251" s="60"/>
      <c r="K7251" s="60"/>
      <c r="M7251" s="61"/>
      <c r="N7251" s="61"/>
      <c r="O7251" s="62"/>
      <c r="P7251" s="125"/>
      <c r="W7251" s="62"/>
      <c r="X7251" s="62"/>
    </row>
    <row r="7252" spans="1:24" s="57" customFormat="1" x14ac:dyDescent="0.25">
      <c r="A7252" s="75"/>
      <c r="D7252" s="58"/>
      <c r="E7252" s="58"/>
      <c r="F7252" s="58"/>
      <c r="G7252" s="58"/>
      <c r="H7252" s="60"/>
      <c r="I7252" s="60"/>
      <c r="J7252" s="60"/>
      <c r="K7252" s="60"/>
      <c r="M7252" s="61"/>
      <c r="N7252" s="61"/>
      <c r="O7252" s="62"/>
      <c r="P7252" s="125"/>
      <c r="W7252" s="62"/>
      <c r="X7252" s="62"/>
    </row>
    <row r="7253" spans="1:24" s="57" customFormat="1" x14ac:dyDescent="0.25">
      <c r="A7253" s="75"/>
      <c r="D7253" s="58"/>
      <c r="E7253" s="58"/>
      <c r="F7253" s="58"/>
      <c r="G7253" s="58"/>
      <c r="H7253" s="60"/>
      <c r="I7253" s="60"/>
      <c r="J7253" s="60"/>
      <c r="K7253" s="60"/>
      <c r="M7253" s="61"/>
      <c r="N7253" s="61"/>
      <c r="O7253" s="62"/>
      <c r="P7253" s="125"/>
      <c r="W7253" s="62"/>
      <c r="X7253" s="62"/>
    </row>
    <row r="7254" spans="1:24" s="57" customFormat="1" x14ac:dyDescent="0.25">
      <c r="A7254" s="75"/>
      <c r="D7254" s="58"/>
      <c r="E7254" s="58"/>
      <c r="F7254" s="58"/>
      <c r="G7254" s="58"/>
      <c r="H7254" s="60"/>
      <c r="I7254" s="60"/>
      <c r="J7254" s="60"/>
      <c r="K7254" s="60"/>
      <c r="M7254" s="61"/>
      <c r="N7254" s="61"/>
      <c r="O7254" s="62"/>
      <c r="P7254" s="125"/>
      <c r="W7254" s="62"/>
      <c r="X7254" s="62"/>
    </row>
    <row r="7255" spans="1:24" s="57" customFormat="1" x14ac:dyDescent="0.25">
      <c r="A7255" s="75"/>
      <c r="D7255" s="58"/>
      <c r="E7255" s="58"/>
      <c r="F7255" s="58"/>
      <c r="G7255" s="58"/>
      <c r="H7255" s="60"/>
      <c r="I7255" s="60"/>
      <c r="J7255" s="60"/>
      <c r="K7255" s="60"/>
      <c r="M7255" s="61"/>
      <c r="N7255" s="61"/>
      <c r="O7255" s="62"/>
      <c r="P7255" s="125"/>
      <c r="W7255" s="62"/>
      <c r="X7255" s="62"/>
    </row>
    <row r="7256" spans="1:24" s="57" customFormat="1" x14ac:dyDescent="0.25">
      <c r="A7256" s="75"/>
      <c r="D7256" s="58"/>
      <c r="E7256" s="58"/>
      <c r="F7256" s="58"/>
      <c r="G7256" s="58"/>
      <c r="H7256" s="60"/>
      <c r="I7256" s="60"/>
      <c r="J7256" s="60"/>
      <c r="K7256" s="60"/>
      <c r="M7256" s="61"/>
      <c r="N7256" s="61"/>
      <c r="O7256" s="62"/>
      <c r="P7256" s="125"/>
      <c r="W7256" s="62"/>
      <c r="X7256" s="62"/>
    </row>
    <row r="7257" spans="1:24" s="57" customFormat="1" x14ac:dyDescent="0.25">
      <c r="A7257" s="75"/>
      <c r="D7257" s="58"/>
      <c r="E7257" s="58"/>
      <c r="F7257" s="58"/>
      <c r="G7257" s="58"/>
      <c r="H7257" s="60"/>
      <c r="I7257" s="60"/>
      <c r="J7257" s="60"/>
      <c r="K7257" s="60"/>
      <c r="M7257" s="61"/>
      <c r="N7257" s="61"/>
      <c r="O7257" s="62"/>
      <c r="P7257" s="125"/>
      <c r="W7257" s="62"/>
      <c r="X7257" s="62"/>
    </row>
    <row r="7258" spans="1:24" s="57" customFormat="1" x14ac:dyDescent="0.25">
      <c r="A7258" s="75"/>
      <c r="D7258" s="58"/>
      <c r="E7258" s="58"/>
      <c r="F7258" s="58"/>
      <c r="G7258" s="58"/>
      <c r="H7258" s="60"/>
      <c r="I7258" s="60"/>
      <c r="J7258" s="60"/>
      <c r="K7258" s="60"/>
      <c r="M7258" s="61"/>
      <c r="N7258" s="61"/>
      <c r="O7258" s="62"/>
      <c r="P7258" s="125"/>
      <c r="W7258" s="62"/>
      <c r="X7258" s="62"/>
    </row>
    <row r="7259" spans="1:24" s="57" customFormat="1" x14ac:dyDescent="0.25">
      <c r="A7259" s="75"/>
      <c r="D7259" s="58"/>
      <c r="E7259" s="58"/>
      <c r="F7259" s="58"/>
      <c r="G7259" s="58"/>
      <c r="H7259" s="60"/>
      <c r="I7259" s="60"/>
      <c r="J7259" s="60"/>
      <c r="K7259" s="60"/>
      <c r="M7259" s="61"/>
      <c r="N7259" s="61"/>
      <c r="O7259" s="62"/>
      <c r="P7259" s="125"/>
      <c r="W7259" s="62"/>
      <c r="X7259" s="62"/>
    </row>
    <row r="7260" spans="1:24" s="57" customFormat="1" x14ac:dyDescent="0.25">
      <c r="A7260" s="75"/>
      <c r="D7260" s="58"/>
      <c r="E7260" s="58"/>
      <c r="F7260" s="58"/>
      <c r="G7260" s="58"/>
      <c r="H7260" s="60"/>
      <c r="I7260" s="60"/>
      <c r="J7260" s="60"/>
      <c r="K7260" s="60"/>
      <c r="M7260" s="61"/>
      <c r="N7260" s="61"/>
      <c r="O7260" s="62"/>
      <c r="P7260" s="125"/>
      <c r="W7260" s="62"/>
      <c r="X7260" s="62"/>
    </row>
    <row r="7261" spans="1:24" s="57" customFormat="1" x14ac:dyDescent="0.25">
      <c r="A7261" s="75"/>
      <c r="D7261" s="58"/>
      <c r="E7261" s="58"/>
      <c r="F7261" s="58"/>
      <c r="G7261" s="58"/>
      <c r="H7261" s="60"/>
      <c r="I7261" s="60"/>
      <c r="J7261" s="60"/>
      <c r="K7261" s="60"/>
      <c r="M7261" s="61"/>
      <c r="N7261" s="61"/>
      <c r="O7261" s="62"/>
      <c r="P7261" s="125"/>
      <c r="W7261" s="62"/>
      <c r="X7261" s="62"/>
    </row>
    <row r="7262" spans="1:24" s="57" customFormat="1" x14ac:dyDescent="0.25">
      <c r="A7262" s="75"/>
      <c r="D7262" s="58"/>
      <c r="E7262" s="58"/>
      <c r="F7262" s="58"/>
      <c r="G7262" s="58"/>
      <c r="H7262" s="60"/>
      <c r="I7262" s="60"/>
      <c r="J7262" s="60"/>
      <c r="K7262" s="60"/>
      <c r="M7262" s="61"/>
      <c r="N7262" s="61"/>
      <c r="O7262" s="62"/>
      <c r="P7262" s="125"/>
      <c r="W7262" s="62"/>
      <c r="X7262" s="62"/>
    </row>
    <row r="7263" spans="1:24" s="57" customFormat="1" x14ac:dyDescent="0.25">
      <c r="A7263" s="75"/>
      <c r="D7263" s="58"/>
      <c r="E7263" s="58"/>
      <c r="F7263" s="58"/>
      <c r="G7263" s="58"/>
      <c r="H7263" s="60"/>
      <c r="I7263" s="60"/>
      <c r="J7263" s="60"/>
      <c r="K7263" s="60"/>
      <c r="M7263" s="61"/>
      <c r="N7263" s="61"/>
      <c r="O7263" s="62"/>
      <c r="P7263" s="125"/>
      <c r="W7263" s="62"/>
      <c r="X7263" s="62"/>
    </row>
    <row r="7264" spans="1:24" s="57" customFormat="1" x14ac:dyDescent="0.25">
      <c r="A7264" s="75"/>
      <c r="D7264" s="58"/>
      <c r="E7264" s="58"/>
      <c r="F7264" s="58"/>
      <c r="G7264" s="58"/>
      <c r="H7264" s="60"/>
      <c r="I7264" s="60"/>
      <c r="J7264" s="60"/>
      <c r="K7264" s="60"/>
      <c r="M7264" s="61"/>
      <c r="N7264" s="61"/>
      <c r="O7264" s="62"/>
      <c r="P7264" s="125"/>
      <c r="W7264" s="62"/>
      <c r="X7264" s="62"/>
    </row>
    <row r="7265" spans="1:24" s="57" customFormat="1" x14ac:dyDescent="0.25">
      <c r="A7265" s="75"/>
      <c r="D7265" s="58"/>
      <c r="E7265" s="58"/>
      <c r="F7265" s="58"/>
      <c r="G7265" s="58"/>
      <c r="H7265" s="60"/>
      <c r="I7265" s="60"/>
      <c r="J7265" s="60"/>
      <c r="K7265" s="60"/>
      <c r="M7265" s="61"/>
      <c r="N7265" s="61"/>
      <c r="O7265" s="62"/>
      <c r="P7265" s="125"/>
      <c r="W7265" s="62"/>
      <c r="X7265" s="62"/>
    </row>
    <row r="7266" spans="1:24" s="57" customFormat="1" x14ac:dyDescent="0.25">
      <c r="A7266" s="75"/>
      <c r="D7266" s="58"/>
      <c r="E7266" s="58"/>
      <c r="F7266" s="58"/>
      <c r="G7266" s="58"/>
      <c r="H7266" s="60"/>
      <c r="I7266" s="60"/>
      <c r="J7266" s="60"/>
      <c r="K7266" s="60"/>
      <c r="M7266" s="61"/>
      <c r="N7266" s="61"/>
      <c r="O7266" s="62"/>
      <c r="P7266" s="125"/>
      <c r="W7266" s="62"/>
      <c r="X7266" s="62"/>
    </row>
    <row r="7267" spans="1:24" s="57" customFormat="1" x14ac:dyDescent="0.25">
      <c r="A7267" s="75"/>
      <c r="D7267" s="58"/>
      <c r="E7267" s="58"/>
      <c r="F7267" s="58"/>
      <c r="G7267" s="58"/>
      <c r="H7267" s="60"/>
      <c r="I7267" s="60"/>
      <c r="J7267" s="60"/>
      <c r="K7267" s="60"/>
      <c r="M7267" s="61"/>
      <c r="N7267" s="61"/>
      <c r="O7267" s="62"/>
      <c r="P7267" s="125"/>
      <c r="W7267" s="62"/>
      <c r="X7267" s="62"/>
    </row>
    <row r="7268" spans="1:24" s="57" customFormat="1" x14ac:dyDescent="0.25">
      <c r="A7268" s="75"/>
      <c r="D7268" s="58"/>
      <c r="E7268" s="58"/>
      <c r="F7268" s="58"/>
      <c r="G7268" s="58"/>
      <c r="H7268" s="60"/>
      <c r="I7268" s="60"/>
      <c r="J7268" s="60"/>
      <c r="K7268" s="60"/>
      <c r="M7268" s="61"/>
      <c r="N7268" s="61"/>
      <c r="O7268" s="62"/>
      <c r="P7268" s="125"/>
      <c r="W7268" s="62"/>
      <c r="X7268" s="62"/>
    </row>
    <row r="7269" spans="1:24" s="57" customFormat="1" x14ac:dyDescent="0.25">
      <c r="A7269" s="75"/>
      <c r="D7269" s="58"/>
      <c r="E7269" s="58"/>
      <c r="F7269" s="58"/>
      <c r="G7269" s="58"/>
      <c r="H7269" s="60"/>
      <c r="I7269" s="60"/>
      <c r="J7269" s="60"/>
      <c r="K7269" s="60"/>
      <c r="M7269" s="61"/>
      <c r="N7269" s="61"/>
      <c r="O7269" s="62"/>
      <c r="P7269" s="125"/>
      <c r="W7269" s="62"/>
      <c r="X7269" s="62"/>
    </row>
    <row r="7270" spans="1:24" s="57" customFormat="1" x14ac:dyDescent="0.25">
      <c r="A7270" s="75"/>
      <c r="D7270" s="58"/>
      <c r="E7270" s="58"/>
      <c r="F7270" s="58"/>
      <c r="G7270" s="58"/>
      <c r="H7270" s="60"/>
      <c r="I7270" s="60"/>
      <c r="J7270" s="60"/>
      <c r="K7270" s="60"/>
      <c r="M7270" s="61"/>
      <c r="N7270" s="61"/>
      <c r="O7270" s="62"/>
      <c r="P7270" s="125"/>
      <c r="W7270" s="62"/>
      <c r="X7270" s="62"/>
    </row>
    <row r="7271" spans="1:24" s="57" customFormat="1" x14ac:dyDescent="0.25">
      <c r="A7271" s="75"/>
      <c r="D7271" s="58"/>
      <c r="E7271" s="58"/>
      <c r="F7271" s="58"/>
      <c r="G7271" s="58"/>
      <c r="H7271" s="60"/>
      <c r="I7271" s="60"/>
      <c r="J7271" s="60"/>
      <c r="K7271" s="60"/>
      <c r="M7271" s="61"/>
      <c r="N7271" s="61"/>
      <c r="O7271" s="62"/>
      <c r="P7271" s="125"/>
      <c r="W7271" s="62"/>
      <c r="X7271" s="62"/>
    </row>
    <row r="7272" spans="1:24" s="57" customFormat="1" x14ac:dyDescent="0.25">
      <c r="A7272" s="75"/>
      <c r="D7272" s="58"/>
      <c r="E7272" s="58"/>
      <c r="F7272" s="58"/>
      <c r="G7272" s="58"/>
      <c r="H7272" s="60"/>
      <c r="I7272" s="60"/>
      <c r="J7272" s="60"/>
      <c r="K7272" s="60"/>
      <c r="M7272" s="61"/>
      <c r="N7272" s="61"/>
      <c r="O7272" s="62"/>
      <c r="P7272" s="125"/>
      <c r="W7272" s="62"/>
      <c r="X7272" s="62"/>
    </row>
    <row r="7273" spans="1:24" s="57" customFormat="1" x14ac:dyDescent="0.25">
      <c r="A7273" s="75"/>
      <c r="D7273" s="58"/>
      <c r="E7273" s="58"/>
      <c r="F7273" s="58"/>
      <c r="G7273" s="58"/>
      <c r="H7273" s="60"/>
      <c r="I7273" s="60"/>
      <c r="J7273" s="60"/>
      <c r="K7273" s="60"/>
      <c r="M7273" s="61"/>
      <c r="N7273" s="61"/>
      <c r="O7273" s="62"/>
      <c r="P7273" s="125"/>
      <c r="W7273" s="62"/>
      <c r="X7273" s="62"/>
    </row>
    <row r="7274" spans="1:24" s="57" customFormat="1" x14ac:dyDescent="0.25">
      <c r="A7274" s="75"/>
      <c r="D7274" s="58"/>
      <c r="E7274" s="58"/>
      <c r="F7274" s="58"/>
      <c r="G7274" s="58"/>
      <c r="H7274" s="60"/>
      <c r="I7274" s="60"/>
      <c r="J7274" s="60"/>
      <c r="K7274" s="60"/>
      <c r="M7274" s="61"/>
      <c r="N7274" s="61"/>
      <c r="O7274" s="62"/>
      <c r="P7274" s="125"/>
      <c r="W7274" s="62"/>
      <c r="X7274" s="62"/>
    </row>
    <row r="7275" spans="1:24" s="57" customFormat="1" x14ac:dyDescent="0.25">
      <c r="A7275" s="75"/>
      <c r="D7275" s="58"/>
      <c r="E7275" s="58"/>
      <c r="F7275" s="58"/>
      <c r="G7275" s="58"/>
      <c r="H7275" s="60"/>
      <c r="I7275" s="60"/>
      <c r="J7275" s="60"/>
      <c r="K7275" s="60"/>
      <c r="M7275" s="61"/>
      <c r="N7275" s="61"/>
      <c r="O7275" s="62"/>
      <c r="P7275" s="125"/>
      <c r="W7275" s="62"/>
      <c r="X7275" s="62"/>
    </row>
    <row r="7276" spans="1:24" s="57" customFormat="1" x14ac:dyDescent="0.25">
      <c r="A7276" s="75"/>
      <c r="D7276" s="58"/>
      <c r="E7276" s="58"/>
      <c r="F7276" s="58"/>
      <c r="G7276" s="58"/>
      <c r="H7276" s="60"/>
      <c r="I7276" s="60"/>
      <c r="J7276" s="60"/>
      <c r="K7276" s="60"/>
      <c r="M7276" s="61"/>
      <c r="N7276" s="61"/>
      <c r="O7276" s="62"/>
      <c r="P7276" s="125"/>
      <c r="W7276" s="62"/>
      <c r="X7276" s="62"/>
    </row>
    <row r="7277" spans="1:24" s="57" customFormat="1" x14ac:dyDescent="0.25">
      <c r="A7277" s="75"/>
      <c r="D7277" s="58"/>
      <c r="E7277" s="58"/>
      <c r="F7277" s="58"/>
      <c r="G7277" s="58"/>
      <c r="H7277" s="60"/>
      <c r="I7277" s="60"/>
      <c r="J7277" s="60"/>
      <c r="K7277" s="60"/>
      <c r="M7277" s="61"/>
      <c r="N7277" s="61"/>
      <c r="O7277" s="62"/>
      <c r="P7277" s="125"/>
      <c r="W7277" s="62"/>
      <c r="X7277" s="62"/>
    </row>
    <row r="7278" spans="1:24" s="57" customFormat="1" x14ac:dyDescent="0.25">
      <c r="A7278" s="75"/>
      <c r="D7278" s="58"/>
      <c r="E7278" s="58"/>
      <c r="F7278" s="58"/>
      <c r="G7278" s="58"/>
      <c r="H7278" s="60"/>
      <c r="I7278" s="60"/>
      <c r="J7278" s="60"/>
      <c r="K7278" s="60"/>
      <c r="M7278" s="61"/>
      <c r="N7278" s="61"/>
      <c r="O7278" s="62"/>
      <c r="P7278" s="125"/>
      <c r="W7278" s="62"/>
      <c r="X7278" s="62"/>
    </row>
    <row r="7279" spans="1:24" s="57" customFormat="1" x14ac:dyDescent="0.25">
      <c r="A7279" s="75"/>
      <c r="D7279" s="58"/>
      <c r="E7279" s="58"/>
      <c r="F7279" s="58"/>
      <c r="G7279" s="58"/>
      <c r="H7279" s="60"/>
      <c r="I7279" s="60"/>
      <c r="J7279" s="60"/>
      <c r="K7279" s="60"/>
      <c r="M7279" s="61"/>
      <c r="N7279" s="61"/>
      <c r="O7279" s="62"/>
      <c r="P7279" s="125"/>
      <c r="W7279" s="62"/>
      <c r="X7279" s="62"/>
    </row>
    <row r="7280" spans="1:24" s="57" customFormat="1" x14ac:dyDescent="0.25">
      <c r="A7280" s="75"/>
      <c r="D7280" s="58"/>
      <c r="E7280" s="58"/>
      <c r="F7280" s="58"/>
      <c r="G7280" s="58"/>
      <c r="H7280" s="60"/>
      <c r="I7280" s="60"/>
      <c r="J7280" s="60"/>
      <c r="K7280" s="60"/>
      <c r="M7280" s="61"/>
      <c r="N7280" s="61"/>
      <c r="O7280" s="62"/>
      <c r="P7280" s="125"/>
      <c r="W7280" s="62"/>
      <c r="X7280" s="62"/>
    </row>
    <row r="7281" spans="1:24" s="57" customFormat="1" x14ac:dyDescent="0.25">
      <c r="A7281" s="75"/>
      <c r="D7281" s="58"/>
      <c r="E7281" s="58"/>
      <c r="F7281" s="58"/>
      <c r="G7281" s="58"/>
      <c r="H7281" s="60"/>
      <c r="I7281" s="60"/>
      <c r="J7281" s="60"/>
      <c r="K7281" s="60"/>
      <c r="M7281" s="61"/>
      <c r="N7281" s="61"/>
      <c r="O7281" s="62"/>
      <c r="P7281" s="125"/>
      <c r="W7281" s="62"/>
      <c r="X7281" s="62"/>
    </row>
    <row r="7282" spans="1:24" s="57" customFormat="1" x14ac:dyDescent="0.25">
      <c r="A7282" s="75"/>
      <c r="D7282" s="58"/>
      <c r="E7282" s="58"/>
      <c r="F7282" s="58"/>
      <c r="G7282" s="58"/>
      <c r="H7282" s="60"/>
      <c r="I7282" s="60"/>
      <c r="J7282" s="60"/>
      <c r="K7282" s="60"/>
      <c r="M7282" s="61"/>
      <c r="N7282" s="61"/>
      <c r="O7282" s="62"/>
      <c r="P7282" s="125"/>
      <c r="W7282" s="62"/>
      <c r="X7282" s="62"/>
    </row>
    <row r="7283" spans="1:24" s="57" customFormat="1" x14ac:dyDescent="0.25">
      <c r="A7283" s="75"/>
      <c r="D7283" s="58"/>
      <c r="E7283" s="58"/>
      <c r="F7283" s="58"/>
      <c r="G7283" s="58"/>
      <c r="H7283" s="60"/>
      <c r="I7283" s="60"/>
      <c r="J7283" s="60"/>
      <c r="K7283" s="60"/>
      <c r="M7283" s="61"/>
      <c r="N7283" s="61"/>
      <c r="O7283" s="62"/>
      <c r="P7283" s="125"/>
      <c r="W7283" s="62"/>
      <c r="X7283" s="62"/>
    </row>
    <row r="7284" spans="1:24" s="57" customFormat="1" x14ac:dyDescent="0.25">
      <c r="A7284" s="75"/>
      <c r="D7284" s="58"/>
      <c r="E7284" s="58"/>
      <c r="F7284" s="58"/>
      <c r="G7284" s="58"/>
      <c r="H7284" s="60"/>
      <c r="I7284" s="60"/>
      <c r="J7284" s="60"/>
      <c r="K7284" s="60"/>
      <c r="M7284" s="61"/>
      <c r="N7284" s="61"/>
      <c r="O7284" s="62"/>
      <c r="P7284" s="125"/>
      <c r="W7284" s="62"/>
      <c r="X7284" s="62"/>
    </row>
    <row r="7285" spans="1:24" s="57" customFormat="1" x14ac:dyDescent="0.25">
      <c r="A7285" s="75"/>
      <c r="D7285" s="58"/>
      <c r="E7285" s="58"/>
      <c r="F7285" s="58"/>
      <c r="G7285" s="58"/>
      <c r="H7285" s="60"/>
      <c r="I7285" s="60"/>
      <c r="J7285" s="60"/>
      <c r="K7285" s="60"/>
      <c r="M7285" s="61"/>
      <c r="N7285" s="61"/>
      <c r="O7285" s="62"/>
      <c r="P7285" s="125"/>
      <c r="W7285" s="62"/>
      <c r="X7285" s="62"/>
    </row>
    <row r="7286" spans="1:24" s="57" customFormat="1" x14ac:dyDescent="0.25">
      <c r="A7286" s="75"/>
      <c r="D7286" s="58"/>
      <c r="E7286" s="58"/>
      <c r="F7286" s="58"/>
      <c r="G7286" s="58"/>
      <c r="H7286" s="60"/>
      <c r="I7286" s="60"/>
      <c r="J7286" s="60"/>
      <c r="K7286" s="60"/>
      <c r="M7286" s="61"/>
      <c r="N7286" s="61"/>
      <c r="O7286" s="62"/>
      <c r="P7286" s="125"/>
      <c r="W7286" s="62"/>
      <c r="X7286" s="62"/>
    </row>
    <row r="7287" spans="1:24" s="57" customFormat="1" x14ac:dyDescent="0.25">
      <c r="A7287" s="75"/>
      <c r="D7287" s="58"/>
      <c r="E7287" s="58"/>
      <c r="F7287" s="58"/>
      <c r="G7287" s="58"/>
      <c r="H7287" s="60"/>
      <c r="I7287" s="60"/>
      <c r="J7287" s="60"/>
      <c r="K7287" s="60"/>
      <c r="M7287" s="61"/>
      <c r="N7287" s="61"/>
      <c r="O7287" s="62"/>
      <c r="P7287" s="125"/>
      <c r="W7287" s="62"/>
      <c r="X7287" s="62"/>
    </row>
    <row r="7288" spans="1:24" s="57" customFormat="1" x14ac:dyDescent="0.25">
      <c r="A7288" s="75"/>
      <c r="D7288" s="58"/>
      <c r="E7288" s="58"/>
      <c r="F7288" s="58"/>
      <c r="G7288" s="58"/>
      <c r="H7288" s="60"/>
      <c r="I7288" s="60"/>
      <c r="J7288" s="60"/>
      <c r="K7288" s="60"/>
      <c r="M7288" s="61"/>
      <c r="N7288" s="61"/>
      <c r="O7288" s="62"/>
      <c r="P7288" s="125"/>
      <c r="W7288" s="62"/>
      <c r="X7288" s="62"/>
    </row>
    <row r="7289" spans="1:24" s="57" customFormat="1" x14ac:dyDescent="0.25">
      <c r="A7289" s="75"/>
      <c r="D7289" s="58"/>
      <c r="E7289" s="58"/>
      <c r="F7289" s="58"/>
      <c r="G7289" s="58"/>
      <c r="H7289" s="60"/>
      <c r="I7289" s="60"/>
      <c r="J7289" s="60"/>
      <c r="K7289" s="60"/>
      <c r="M7289" s="61"/>
      <c r="N7289" s="61"/>
      <c r="O7289" s="62"/>
      <c r="P7289" s="125"/>
      <c r="W7289" s="62"/>
      <c r="X7289" s="62"/>
    </row>
    <row r="7290" spans="1:24" s="57" customFormat="1" x14ac:dyDescent="0.25">
      <c r="A7290" s="75"/>
      <c r="D7290" s="58"/>
      <c r="E7290" s="58"/>
      <c r="F7290" s="58"/>
      <c r="G7290" s="58"/>
      <c r="H7290" s="60"/>
      <c r="I7290" s="60"/>
      <c r="J7290" s="60"/>
      <c r="K7290" s="60"/>
      <c r="M7290" s="61"/>
      <c r="N7290" s="61"/>
      <c r="O7290" s="62"/>
      <c r="P7290" s="125"/>
      <c r="W7290" s="62"/>
      <c r="X7290" s="62"/>
    </row>
    <row r="7291" spans="1:24" s="57" customFormat="1" x14ac:dyDescent="0.25">
      <c r="A7291" s="75"/>
      <c r="D7291" s="58"/>
      <c r="E7291" s="58"/>
      <c r="F7291" s="58"/>
      <c r="G7291" s="58"/>
      <c r="H7291" s="60"/>
      <c r="I7291" s="60"/>
      <c r="J7291" s="60"/>
      <c r="K7291" s="60"/>
      <c r="M7291" s="61"/>
      <c r="N7291" s="61"/>
      <c r="O7291" s="62"/>
      <c r="P7291" s="125"/>
      <c r="W7291" s="62"/>
      <c r="X7291" s="62"/>
    </row>
    <row r="7292" spans="1:24" s="57" customFormat="1" x14ac:dyDescent="0.25">
      <c r="A7292" s="75"/>
      <c r="D7292" s="58"/>
      <c r="E7292" s="58"/>
      <c r="F7292" s="58"/>
      <c r="G7292" s="58"/>
      <c r="H7292" s="60"/>
      <c r="I7292" s="60"/>
      <c r="J7292" s="60"/>
      <c r="K7292" s="60"/>
      <c r="M7292" s="61"/>
      <c r="N7292" s="61"/>
      <c r="O7292" s="62"/>
      <c r="P7292" s="125"/>
      <c r="W7292" s="62"/>
      <c r="X7292" s="62"/>
    </row>
    <row r="7293" spans="1:24" s="57" customFormat="1" x14ac:dyDescent="0.25">
      <c r="A7293" s="75"/>
      <c r="D7293" s="58"/>
      <c r="E7293" s="58"/>
      <c r="F7293" s="58"/>
      <c r="G7293" s="58"/>
      <c r="H7293" s="60"/>
      <c r="I7293" s="60"/>
      <c r="J7293" s="60"/>
      <c r="K7293" s="60"/>
      <c r="M7293" s="61"/>
      <c r="N7293" s="61"/>
      <c r="O7293" s="62"/>
      <c r="P7293" s="125"/>
      <c r="W7293" s="62"/>
      <c r="X7293" s="62"/>
    </row>
    <row r="7294" spans="1:24" s="57" customFormat="1" x14ac:dyDescent="0.25">
      <c r="A7294" s="75"/>
      <c r="D7294" s="58"/>
      <c r="E7294" s="58"/>
      <c r="F7294" s="58"/>
      <c r="G7294" s="58"/>
      <c r="H7294" s="60"/>
      <c r="I7294" s="60"/>
      <c r="J7294" s="60"/>
      <c r="K7294" s="60"/>
      <c r="M7294" s="61"/>
      <c r="N7294" s="61"/>
      <c r="O7294" s="62"/>
      <c r="P7294" s="125"/>
      <c r="W7294" s="62"/>
      <c r="X7294" s="62"/>
    </row>
    <row r="7295" spans="1:24" s="57" customFormat="1" x14ac:dyDescent="0.25">
      <c r="A7295" s="75"/>
      <c r="D7295" s="58"/>
      <c r="E7295" s="58"/>
      <c r="F7295" s="58"/>
      <c r="G7295" s="58"/>
      <c r="H7295" s="60"/>
      <c r="I7295" s="60"/>
      <c r="J7295" s="60"/>
      <c r="K7295" s="60"/>
      <c r="M7295" s="61"/>
      <c r="N7295" s="61"/>
      <c r="O7295" s="62"/>
      <c r="P7295" s="125"/>
      <c r="W7295" s="62"/>
      <c r="X7295" s="62"/>
    </row>
    <row r="7296" spans="1:24" s="57" customFormat="1" x14ac:dyDescent="0.25">
      <c r="A7296" s="75"/>
      <c r="D7296" s="58"/>
      <c r="E7296" s="58"/>
      <c r="F7296" s="58"/>
      <c r="G7296" s="58"/>
      <c r="H7296" s="60"/>
      <c r="I7296" s="60"/>
      <c r="J7296" s="60"/>
      <c r="K7296" s="60"/>
      <c r="M7296" s="61"/>
      <c r="N7296" s="61"/>
      <c r="O7296" s="62"/>
      <c r="P7296" s="125"/>
      <c r="W7296" s="62"/>
      <c r="X7296" s="62"/>
    </row>
    <row r="7297" spans="1:24" s="57" customFormat="1" x14ac:dyDescent="0.25">
      <c r="A7297" s="75"/>
      <c r="D7297" s="58"/>
      <c r="E7297" s="58"/>
      <c r="F7297" s="58"/>
      <c r="G7297" s="58"/>
      <c r="H7297" s="60"/>
      <c r="I7297" s="60"/>
      <c r="J7297" s="60"/>
      <c r="K7297" s="60"/>
      <c r="M7297" s="61"/>
      <c r="N7297" s="61"/>
      <c r="O7297" s="62"/>
      <c r="P7297" s="125"/>
      <c r="W7297" s="62"/>
      <c r="X7297" s="62"/>
    </row>
    <row r="7298" spans="1:24" s="57" customFormat="1" x14ac:dyDescent="0.25">
      <c r="A7298" s="75"/>
      <c r="D7298" s="58"/>
      <c r="E7298" s="58"/>
      <c r="F7298" s="58"/>
      <c r="G7298" s="58"/>
      <c r="H7298" s="60"/>
      <c r="I7298" s="60"/>
      <c r="J7298" s="60"/>
      <c r="K7298" s="60"/>
      <c r="M7298" s="61"/>
      <c r="N7298" s="61"/>
      <c r="O7298" s="62"/>
      <c r="P7298" s="125"/>
      <c r="W7298" s="62"/>
      <c r="X7298" s="62"/>
    </row>
    <row r="7299" spans="1:24" s="57" customFormat="1" x14ac:dyDescent="0.25">
      <c r="A7299" s="75"/>
      <c r="D7299" s="58"/>
      <c r="E7299" s="58"/>
      <c r="F7299" s="58"/>
      <c r="G7299" s="58"/>
      <c r="H7299" s="60"/>
      <c r="I7299" s="60"/>
      <c r="J7299" s="60"/>
      <c r="K7299" s="60"/>
      <c r="M7299" s="61"/>
      <c r="N7299" s="61"/>
      <c r="O7299" s="62"/>
      <c r="P7299" s="125"/>
      <c r="W7299" s="62"/>
      <c r="X7299" s="62"/>
    </row>
    <row r="7300" spans="1:24" s="57" customFormat="1" x14ac:dyDescent="0.25">
      <c r="A7300" s="75"/>
      <c r="D7300" s="58"/>
      <c r="E7300" s="58"/>
      <c r="F7300" s="58"/>
      <c r="G7300" s="58"/>
      <c r="H7300" s="60"/>
      <c r="I7300" s="60"/>
      <c r="J7300" s="60"/>
      <c r="K7300" s="60"/>
      <c r="M7300" s="61"/>
      <c r="N7300" s="61"/>
      <c r="O7300" s="62"/>
      <c r="P7300" s="125"/>
      <c r="W7300" s="62"/>
      <c r="X7300" s="62"/>
    </row>
    <row r="7301" spans="1:24" s="57" customFormat="1" x14ac:dyDescent="0.25">
      <c r="A7301" s="75"/>
      <c r="D7301" s="58"/>
      <c r="E7301" s="58"/>
      <c r="F7301" s="58"/>
      <c r="G7301" s="58"/>
      <c r="H7301" s="60"/>
      <c r="I7301" s="60"/>
      <c r="J7301" s="60"/>
      <c r="K7301" s="60"/>
      <c r="M7301" s="61"/>
      <c r="N7301" s="61"/>
      <c r="O7301" s="62"/>
      <c r="P7301" s="125"/>
      <c r="W7301" s="62"/>
      <c r="X7301" s="62"/>
    </row>
    <row r="7302" spans="1:24" s="57" customFormat="1" x14ac:dyDescent="0.25">
      <c r="A7302" s="75"/>
      <c r="D7302" s="58"/>
      <c r="E7302" s="58"/>
      <c r="F7302" s="58"/>
      <c r="G7302" s="58"/>
      <c r="H7302" s="60"/>
      <c r="I7302" s="60"/>
      <c r="J7302" s="60"/>
      <c r="K7302" s="60"/>
      <c r="M7302" s="61"/>
      <c r="N7302" s="61"/>
      <c r="O7302" s="62"/>
      <c r="P7302" s="125"/>
      <c r="W7302" s="62"/>
      <c r="X7302" s="62"/>
    </row>
    <row r="7303" spans="1:24" s="57" customFormat="1" x14ac:dyDescent="0.25">
      <c r="A7303" s="75"/>
      <c r="D7303" s="58"/>
      <c r="E7303" s="58"/>
      <c r="F7303" s="58"/>
      <c r="G7303" s="58"/>
      <c r="H7303" s="60"/>
      <c r="I7303" s="60"/>
      <c r="J7303" s="60"/>
      <c r="K7303" s="60"/>
      <c r="M7303" s="61"/>
      <c r="N7303" s="61"/>
      <c r="O7303" s="62"/>
      <c r="P7303" s="125"/>
      <c r="W7303" s="62"/>
      <c r="X7303" s="62"/>
    </row>
    <row r="7304" spans="1:24" s="57" customFormat="1" x14ac:dyDescent="0.25">
      <c r="A7304" s="75"/>
      <c r="D7304" s="58"/>
      <c r="E7304" s="58"/>
      <c r="F7304" s="58"/>
      <c r="G7304" s="58"/>
      <c r="H7304" s="60"/>
      <c r="I7304" s="60"/>
      <c r="J7304" s="60"/>
      <c r="K7304" s="60"/>
      <c r="M7304" s="61"/>
      <c r="N7304" s="61"/>
      <c r="O7304" s="62"/>
      <c r="P7304" s="125"/>
      <c r="W7304" s="62"/>
      <c r="X7304" s="62"/>
    </row>
    <row r="7305" spans="1:24" s="57" customFormat="1" x14ac:dyDescent="0.25">
      <c r="A7305" s="75"/>
      <c r="D7305" s="58"/>
      <c r="E7305" s="58"/>
      <c r="F7305" s="58"/>
      <c r="G7305" s="58"/>
      <c r="H7305" s="60"/>
      <c r="I7305" s="60"/>
      <c r="J7305" s="60"/>
      <c r="K7305" s="60"/>
      <c r="M7305" s="61"/>
      <c r="N7305" s="61"/>
      <c r="O7305" s="62"/>
      <c r="P7305" s="125"/>
      <c r="W7305" s="62"/>
      <c r="X7305" s="62"/>
    </row>
    <row r="7306" spans="1:24" s="57" customFormat="1" x14ac:dyDescent="0.25">
      <c r="A7306" s="75"/>
      <c r="D7306" s="58"/>
      <c r="E7306" s="58"/>
      <c r="F7306" s="58"/>
      <c r="G7306" s="58"/>
      <c r="H7306" s="60"/>
      <c r="I7306" s="60"/>
      <c r="J7306" s="60"/>
      <c r="K7306" s="60"/>
      <c r="M7306" s="61"/>
      <c r="N7306" s="61"/>
      <c r="O7306" s="62"/>
      <c r="P7306" s="125"/>
      <c r="W7306" s="62"/>
      <c r="X7306" s="62"/>
    </row>
    <row r="7307" spans="1:24" s="57" customFormat="1" x14ac:dyDescent="0.25">
      <c r="A7307" s="75"/>
      <c r="D7307" s="58"/>
      <c r="E7307" s="58"/>
      <c r="F7307" s="58"/>
      <c r="G7307" s="58"/>
      <c r="H7307" s="60"/>
      <c r="I7307" s="60"/>
      <c r="J7307" s="60"/>
      <c r="K7307" s="60"/>
      <c r="M7307" s="61"/>
      <c r="N7307" s="61"/>
      <c r="O7307" s="62"/>
      <c r="P7307" s="125"/>
      <c r="W7307" s="62"/>
      <c r="X7307" s="62"/>
    </row>
    <row r="7308" spans="1:24" s="57" customFormat="1" x14ac:dyDescent="0.25">
      <c r="A7308" s="75"/>
      <c r="D7308" s="58"/>
      <c r="E7308" s="58"/>
      <c r="F7308" s="58"/>
      <c r="G7308" s="58"/>
      <c r="H7308" s="60"/>
      <c r="I7308" s="60"/>
      <c r="J7308" s="60"/>
      <c r="K7308" s="60"/>
      <c r="M7308" s="61"/>
      <c r="N7308" s="61"/>
      <c r="O7308" s="62"/>
      <c r="P7308" s="125"/>
      <c r="W7308" s="62"/>
      <c r="X7308" s="62"/>
    </row>
    <row r="7309" spans="1:24" s="57" customFormat="1" x14ac:dyDescent="0.25">
      <c r="A7309" s="75"/>
      <c r="D7309" s="58"/>
      <c r="E7309" s="58"/>
      <c r="F7309" s="58"/>
      <c r="G7309" s="58"/>
      <c r="H7309" s="60"/>
      <c r="I7309" s="60"/>
      <c r="J7309" s="60"/>
      <c r="K7309" s="60"/>
      <c r="M7309" s="61"/>
      <c r="N7309" s="61"/>
      <c r="O7309" s="62"/>
      <c r="P7309" s="125"/>
      <c r="W7309" s="62"/>
      <c r="X7309" s="62"/>
    </row>
    <row r="7310" spans="1:24" s="57" customFormat="1" x14ac:dyDescent="0.25">
      <c r="A7310" s="75"/>
      <c r="D7310" s="58"/>
      <c r="E7310" s="58"/>
      <c r="F7310" s="58"/>
      <c r="G7310" s="58"/>
      <c r="H7310" s="60"/>
      <c r="I7310" s="60"/>
      <c r="J7310" s="60"/>
      <c r="K7310" s="60"/>
      <c r="M7310" s="61"/>
      <c r="N7310" s="61"/>
      <c r="O7310" s="62"/>
      <c r="P7310" s="125"/>
      <c r="W7310" s="62"/>
      <c r="X7310" s="62"/>
    </row>
    <row r="7311" spans="1:24" s="57" customFormat="1" x14ac:dyDescent="0.25">
      <c r="A7311" s="75"/>
      <c r="D7311" s="58"/>
      <c r="E7311" s="58"/>
      <c r="F7311" s="58"/>
      <c r="G7311" s="58"/>
      <c r="H7311" s="60"/>
      <c r="I7311" s="60"/>
      <c r="J7311" s="60"/>
      <c r="K7311" s="60"/>
      <c r="M7311" s="61"/>
      <c r="N7311" s="61"/>
      <c r="O7311" s="62"/>
      <c r="P7311" s="125"/>
      <c r="W7311" s="62"/>
      <c r="X7311" s="62"/>
    </row>
    <row r="7312" spans="1:24" s="57" customFormat="1" x14ac:dyDescent="0.25">
      <c r="A7312" s="75"/>
      <c r="D7312" s="58"/>
      <c r="E7312" s="58"/>
      <c r="F7312" s="58"/>
      <c r="G7312" s="58"/>
      <c r="H7312" s="60"/>
      <c r="I7312" s="60"/>
      <c r="J7312" s="60"/>
      <c r="K7312" s="60"/>
      <c r="M7312" s="61"/>
      <c r="N7312" s="61"/>
      <c r="O7312" s="62"/>
      <c r="P7312" s="125"/>
      <c r="W7312" s="62"/>
      <c r="X7312" s="62"/>
    </row>
    <row r="7313" spans="1:24" s="57" customFormat="1" x14ac:dyDescent="0.25">
      <c r="A7313" s="75"/>
      <c r="D7313" s="58"/>
      <c r="E7313" s="58"/>
      <c r="F7313" s="58"/>
      <c r="G7313" s="58"/>
      <c r="H7313" s="60"/>
      <c r="I7313" s="60"/>
      <c r="J7313" s="60"/>
      <c r="K7313" s="60"/>
      <c r="M7313" s="61"/>
      <c r="N7313" s="61"/>
      <c r="O7313" s="62"/>
      <c r="P7313" s="125"/>
      <c r="W7313" s="62"/>
      <c r="X7313" s="62"/>
    </row>
    <row r="7314" spans="1:24" s="57" customFormat="1" x14ac:dyDescent="0.25">
      <c r="A7314" s="75"/>
      <c r="D7314" s="58"/>
      <c r="E7314" s="58"/>
      <c r="F7314" s="58"/>
      <c r="G7314" s="58"/>
      <c r="H7314" s="60"/>
      <c r="I7314" s="60"/>
      <c r="J7314" s="60"/>
      <c r="K7314" s="60"/>
      <c r="M7314" s="61"/>
      <c r="N7314" s="61"/>
      <c r="O7314" s="62"/>
      <c r="P7314" s="125"/>
      <c r="W7314" s="62"/>
      <c r="X7314" s="62"/>
    </row>
    <row r="7315" spans="1:24" s="57" customFormat="1" x14ac:dyDescent="0.25">
      <c r="A7315" s="75"/>
      <c r="D7315" s="58"/>
      <c r="E7315" s="58"/>
      <c r="F7315" s="58"/>
      <c r="G7315" s="58"/>
      <c r="H7315" s="60"/>
      <c r="I7315" s="60"/>
      <c r="J7315" s="60"/>
      <c r="K7315" s="60"/>
      <c r="M7315" s="61"/>
      <c r="N7315" s="61"/>
      <c r="O7315" s="62"/>
      <c r="P7315" s="125"/>
      <c r="W7315" s="62"/>
      <c r="X7315" s="62"/>
    </row>
    <row r="7316" spans="1:24" s="57" customFormat="1" x14ac:dyDescent="0.25">
      <c r="A7316" s="75"/>
      <c r="D7316" s="58"/>
      <c r="E7316" s="58"/>
      <c r="F7316" s="58"/>
      <c r="G7316" s="58"/>
      <c r="H7316" s="60"/>
      <c r="I7316" s="60"/>
      <c r="J7316" s="60"/>
      <c r="K7316" s="60"/>
      <c r="M7316" s="61"/>
      <c r="N7316" s="61"/>
      <c r="O7316" s="62"/>
      <c r="P7316" s="125"/>
      <c r="W7316" s="62"/>
      <c r="X7316" s="62"/>
    </row>
    <row r="7317" spans="1:24" s="57" customFormat="1" x14ac:dyDescent="0.25">
      <c r="A7317" s="75"/>
      <c r="D7317" s="58"/>
      <c r="E7317" s="58"/>
      <c r="F7317" s="58"/>
      <c r="G7317" s="58"/>
      <c r="H7317" s="60"/>
      <c r="I7317" s="60"/>
      <c r="J7317" s="60"/>
      <c r="K7317" s="60"/>
      <c r="M7317" s="61"/>
      <c r="N7317" s="61"/>
      <c r="O7317" s="62"/>
      <c r="P7317" s="125"/>
      <c r="W7317" s="62"/>
      <c r="X7317" s="62"/>
    </row>
    <row r="7318" spans="1:24" s="57" customFormat="1" x14ac:dyDescent="0.25">
      <c r="A7318" s="75"/>
      <c r="D7318" s="58"/>
      <c r="E7318" s="58"/>
      <c r="F7318" s="58"/>
      <c r="G7318" s="58"/>
      <c r="H7318" s="60"/>
      <c r="I7318" s="60"/>
      <c r="J7318" s="60"/>
      <c r="K7318" s="60"/>
      <c r="M7318" s="61"/>
      <c r="N7318" s="61"/>
      <c r="O7318" s="62"/>
      <c r="P7318" s="125"/>
      <c r="W7318" s="62"/>
      <c r="X7318" s="62"/>
    </row>
    <row r="7319" spans="1:24" s="57" customFormat="1" x14ac:dyDescent="0.25">
      <c r="A7319" s="75"/>
      <c r="D7319" s="58"/>
      <c r="E7319" s="58"/>
      <c r="F7319" s="58"/>
      <c r="G7319" s="58"/>
      <c r="H7319" s="60"/>
      <c r="I7319" s="60"/>
      <c r="J7319" s="60"/>
      <c r="K7319" s="60"/>
      <c r="M7319" s="61"/>
      <c r="N7319" s="61"/>
      <c r="O7319" s="62"/>
      <c r="P7319" s="125"/>
      <c r="W7319" s="62"/>
      <c r="X7319" s="62"/>
    </row>
    <row r="7320" spans="1:24" s="57" customFormat="1" x14ac:dyDescent="0.25">
      <c r="A7320" s="75"/>
      <c r="D7320" s="58"/>
      <c r="E7320" s="58"/>
      <c r="F7320" s="58"/>
      <c r="G7320" s="58"/>
      <c r="H7320" s="60"/>
      <c r="I7320" s="60"/>
      <c r="J7320" s="60"/>
      <c r="K7320" s="60"/>
      <c r="M7320" s="61"/>
      <c r="N7320" s="61"/>
      <c r="O7320" s="62"/>
      <c r="P7320" s="125"/>
      <c r="W7320" s="62"/>
      <c r="X7320" s="62"/>
    </row>
    <row r="7321" spans="1:24" s="57" customFormat="1" x14ac:dyDescent="0.25">
      <c r="A7321" s="75"/>
      <c r="D7321" s="58"/>
      <c r="E7321" s="58"/>
      <c r="F7321" s="58"/>
      <c r="G7321" s="58"/>
      <c r="H7321" s="60"/>
      <c r="I7321" s="60"/>
      <c r="J7321" s="60"/>
      <c r="K7321" s="60"/>
      <c r="M7321" s="61"/>
      <c r="N7321" s="61"/>
      <c r="O7321" s="62"/>
      <c r="P7321" s="125"/>
      <c r="W7321" s="62"/>
      <c r="X7321" s="62"/>
    </row>
    <row r="7322" spans="1:24" s="57" customFormat="1" x14ac:dyDescent="0.25">
      <c r="A7322" s="75"/>
      <c r="D7322" s="58"/>
      <c r="E7322" s="58"/>
      <c r="F7322" s="58"/>
      <c r="G7322" s="58"/>
      <c r="H7322" s="60"/>
      <c r="I7322" s="60"/>
      <c r="J7322" s="60"/>
      <c r="K7322" s="60"/>
      <c r="M7322" s="61"/>
      <c r="N7322" s="61"/>
      <c r="O7322" s="62"/>
      <c r="P7322" s="125"/>
      <c r="W7322" s="62"/>
      <c r="X7322" s="62"/>
    </row>
    <row r="7323" spans="1:24" s="57" customFormat="1" x14ac:dyDescent="0.25">
      <c r="A7323" s="75"/>
      <c r="D7323" s="58"/>
      <c r="E7323" s="58"/>
      <c r="F7323" s="58"/>
      <c r="G7323" s="58"/>
      <c r="H7323" s="60"/>
      <c r="I7323" s="60"/>
      <c r="J7323" s="60"/>
      <c r="K7323" s="60"/>
      <c r="M7323" s="61"/>
      <c r="N7323" s="61"/>
      <c r="O7323" s="62"/>
      <c r="P7323" s="125"/>
      <c r="W7323" s="62"/>
      <c r="X7323" s="62"/>
    </row>
    <row r="7324" spans="1:24" s="57" customFormat="1" x14ac:dyDescent="0.25">
      <c r="A7324" s="75"/>
      <c r="D7324" s="58"/>
      <c r="E7324" s="58"/>
      <c r="F7324" s="58"/>
      <c r="G7324" s="58"/>
      <c r="H7324" s="60"/>
      <c r="I7324" s="60"/>
      <c r="J7324" s="60"/>
      <c r="K7324" s="60"/>
      <c r="M7324" s="61"/>
      <c r="N7324" s="61"/>
      <c r="O7324" s="62"/>
      <c r="P7324" s="125"/>
      <c r="W7324" s="62"/>
      <c r="X7324" s="62"/>
    </row>
    <row r="7325" spans="1:24" s="57" customFormat="1" x14ac:dyDescent="0.25">
      <c r="A7325" s="75"/>
      <c r="D7325" s="58"/>
      <c r="E7325" s="58"/>
      <c r="F7325" s="58"/>
      <c r="G7325" s="58"/>
      <c r="H7325" s="60"/>
      <c r="I7325" s="60"/>
      <c r="J7325" s="60"/>
      <c r="K7325" s="60"/>
      <c r="M7325" s="61"/>
      <c r="N7325" s="61"/>
      <c r="O7325" s="62"/>
      <c r="P7325" s="125"/>
      <c r="W7325" s="62"/>
      <c r="X7325" s="62"/>
    </row>
    <row r="7326" spans="1:24" s="57" customFormat="1" x14ac:dyDescent="0.25">
      <c r="A7326" s="75"/>
      <c r="D7326" s="58"/>
      <c r="E7326" s="58"/>
      <c r="F7326" s="58"/>
      <c r="G7326" s="58"/>
      <c r="H7326" s="60"/>
      <c r="I7326" s="60"/>
      <c r="J7326" s="60"/>
      <c r="K7326" s="60"/>
      <c r="M7326" s="61"/>
      <c r="N7326" s="61"/>
      <c r="O7326" s="62"/>
      <c r="P7326" s="125"/>
      <c r="W7326" s="62"/>
      <c r="X7326" s="62"/>
    </row>
    <row r="7327" spans="1:24" s="57" customFormat="1" x14ac:dyDescent="0.25">
      <c r="A7327" s="75"/>
      <c r="D7327" s="58"/>
      <c r="E7327" s="58"/>
      <c r="F7327" s="58"/>
      <c r="G7327" s="58"/>
      <c r="H7327" s="60"/>
      <c r="I7327" s="60"/>
      <c r="J7327" s="60"/>
      <c r="K7327" s="60"/>
      <c r="M7327" s="61"/>
      <c r="N7327" s="61"/>
      <c r="O7327" s="62"/>
      <c r="P7327" s="125"/>
      <c r="W7327" s="62"/>
      <c r="X7327" s="62"/>
    </row>
    <row r="7328" spans="1:24" s="57" customFormat="1" x14ac:dyDescent="0.25">
      <c r="A7328" s="75"/>
      <c r="D7328" s="58"/>
      <c r="E7328" s="58"/>
      <c r="F7328" s="58"/>
      <c r="G7328" s="58"/>
      <c r="H7328" s="60"/>
      <c r="I7328" s="60"/>
      <c r="J7328" s="60"/>
      <c r="K7328" s="60"/>
      <c r="M7328" s="61"/>
      <c r="N7328" s="61"/>
      <c r="O7328" s="62"/>
      <c r="P7328" s="125"/>
      <c r="W7328" s="62"/>
      <c r="X7328" s="62"/>
    </row>
    <row r="7329" spans="1:24" s="57" customFormat="1" x14ac:dyDescent="0.25">
      <c r="A7329" s="75"/>
      <c r="D7329" s="58"/>
      <c r="E7329" s="58"/>
      <c r="F7329" s="58"/>
      <c r="G7329" s="58"/>
      <c r="H7329" s="60"/>
      <c r="I7329" s="60"/>
      <c r="J7329" s="60"/>
      <c r="K7329" s="60"/>
      <c r="M7329" s="61"/>
      <c r="N7329" s="61"/>
      <c r="O7329" s="62"/>
      <c r="P7329" s="125"/>
      <c r="W7329" s="62"/>
      <c r="X7329" s="62"/>
    </row>
    <row r="7330" spans="1:24" s="57" customFormat="1" x14ac:dyDescent="0.25">
      <c r="A7330" s="75"/>
      <c r="D7330" s="58"/>
      <c r="E7330" s="58"/>
      <c r="F7330" s="58"/>
      <c r="G7330" s="58"/>
      <c r="H7330" s="60"/>
      <c r="I7330" s="60"/>
      <c r="J7330" s="60"/>
      <c r="K7330" s="60"/>
      <c r="M7330" s="61"/>
      <c r="N7330" s="61"/>
      <c r="O7330" s="62"/>
      <c r="P7330" s="125"/>
      <c r="W7330" s="62"/>
      <c r="X7330" s="62"/>
    </row>
    <row r="7331" spans="1:24" s="57" customFormat="1" x14ac:dyDescent="0.25">
      <c r="A7331" s="75"/>
      <c r="D7331" s="58"/>
      <c r="E7331" s="58"/>
      <c r="F7331" s="58"/>
      <c r="G7331" s="58"/>
      <c r="H7331" s="60"/>
      <c r="I7331" s="60"/>
      <c r="J7331" s="60"/>
      <c r="K7331" s="60"/>
      <c r="M7331" s="61"/>
      <c r="N7331" s="61"/>
      <c r="O7331" s="62"/>
      <c r="P7331" s="125"/>
      <c r="W7331" s="62"/>
      <c r="X7331" s="62"/>
    </row>
    <row r="7332" spans="1:24" s="57" customFormat="1" x14ac:dyDescent="0.25">
      <c r="A7332" s="75"/>
      <c r="D7332" s="58"/>
      <c r="E7332" s="58"/>
      <c r="F7332" s="58"/>
      <c r="G7332" s="58"/>
      <c r="H7332" s="60"/>
      <c r="I7332" s="60"/>
      <c r="J7332" s="60"/>
      <c r="K7332" s="60"/>
      <c r="M7332" s="61"/>
      <c r="N7332" s="61"/>
      <c r="O7332" s="62"/>
      <c r="P7332" s="125"/>
      <c r="W7332" s="62"/>
      <c r="X7332" s="62"/>
    </row>
    <row r="7333" spans="1:24" s="57" customFormat="1" x14ac:dyDescent="0.25">
      <c r="A7333" s="75"/>
      <c r="D7333" s="58"/>
      <c r="E7333" s="58"/>
      <c r="F7333" s="58"/>
      <c r="G7333" s="58"/>
      <c r="H7333" s="60"/>
      <c r="I7333" s="60"/>
      <c r="J7333" s="60"/>
      <c r="K7333" s="60"/>
      <c r="M7333" s="61"/>
      <c r="N7333" s="61"/>
      <c r="O7333" s="62"/>
      <c r="P7333" s="125"/>
      <c r="W7333" s="62"/>
      <c r="X7333" s="62"/>
    </row>
    <row r="7334" spans="1:24" s="57" customFormat="1" x14ac:dyDescent="0.25">
      <c r="A7334" s="75"/>
      <c r="D7334" s="58"/>
      <c r="E7334" s="58"/>
      <c r="F7334" s="58"/>
      <c r="G7334" s="58"/>
      <c r="H7334" s="60"/>
      <c r="I7334" s="60"/>
      <c r="J7334" s="60"/>
      <c r="K7334" s="60"/>
      <c r="M7334" s="61"/>
      <c r="N7334" s="61"/>
      <c r="O7334" s="62"/>
      <c r="P7334" s="125"/>
      <c r="W7334" s="62"/>
      <c r="X7334" s="62"/>
    </row>
    <row r="7335" spans="1:24" s="57" customFormat="1" x14ac:dyDescent="0.25">
      <c r="A7335" s="75"/>
      <c r="D7335" s="58"/>
      <c r="E7335" s="58"/>
      <c r="F7335" s="58"/>
      <c r="G7335" s="58"/>
      <c r="H7335" s="60"/>
      <c r="I7335" s="60"/>
      <c r="J7335" s="60"/>
      <c r="K7335" s="60"/>
      <c r="M7335" s="61"/>
      <c r="N7335" s="61"/>
      <c r="O7335" s="62"/>
      <c r="P7335" s="125"/>
      <c r="W7335" s="62"/>
      <c r="X7335" s="62"/>
    </row>
    <row r="7336" spans="1:24" s="57" customFormat="1" x14ac:dyDescent="0.25">
      <c r="A7336" s="75"/>
      <c r="D7336" s="58"/>
      <c r="E7336" s="58"/>
      <c r="F7336" s="58"/>
      <c r="G7336" s="58"/>
      <c r="H7336" s="60"/>
      <c r="I7336" s="60"/>
      <c r="J7336" s="60"/>
      <c r="K7336" s="60"/>
      <c r="M7336" s="61"/>
      <c r="N7336" s="61"/>
      <c r="O7336" s="62"/>
      <c r="P7336" s="125"/>
      <c r="W7336" s="62"/>
      <c r="X7336" s="62"/>
    </row>
    <row r="7337" spans="1:24" s="57" customFormat="1" x14ac:dyDescent="0.25">
      <c r="A7337" s="75"/>
      <c r="D7337" s="58"/>
      <c r="E7337" s="58"/>
      <c r="F7337" s="58"/>
      <c r="G7337" s="58"/>
      <c r="H7337" s="60"/>
      <c r="I7337" s="60"/>
      <c r="J7337" s="60"/>
      <c r="K7337" s="60"/>
      <c r="M7337" s="61"/>
      <c r="N7337" s="61"/>
      <c r="O7337" s="62"/>
      <c r="P7337" s="125"/>
      <c r="W7337" s="62"/>
      <c r="X7337" s="62"/>
    </row>
    <row r="7338" spans="1:24" s="57" customFormat="1" x14ac:dyDescent="0.25">
      <c r="A7338" s="75"/>
      <c r="D7338" s="58"/>
      <c r="E7338" s="58"/>
      <c r="F7338" s="58"/>
      <c r="G7338" s="58"/>
      <c r="H7338" s="60"/>
      <c r="I7338" s="60"/>
      <c r="J7338" s="60"/>
      <c r="K7338" s="60"/>
      <c r="M7338" s="61"/>
      <c r="N7338" s="61"/>
      <c r="O7338" s="62"/>
      <c r="P7338" s="125"/>
      <c r="W7338" s="62"/>
      <c r="X7338" s="62"/>
    </row>
    <row r="7339" spans="1:24" s="57" customFormat="1" x14ac:dyDescent="0.25">
      <c r="A7339" s="75"/>
      <c r="D7339" s="58"/>
      <c r="E7339" s="58"/>
      <c r="F7339" s="58"/>
      <c r="G7339" s="58"/>
      <c r="H7339" s="60"/>
      <c r="I7339" s="60"/>
      <c r="J7339" s="60"/>
      <c r="K7339" s="60"/>
      <c r="M7339" s="61"/>
      <c r="N7339" s="61"/>
      <c r="O7339" s="62"/>
      <c r="P7339" s="125"/>
      <c r="W7339" s="62"/>
      <c r="X7339" s="62"/>
    </row>
    <row r="7340" spans="1:24" s="57" customFormat="1" x14ac:dyDescent="0.25">
      <c r="A7340" s="75"/>
      <c r="D7340" s="58"/>
      <c r="E7340" s="58"/>
      <c r="F7340" s="58"/>
      <c r="G7340" s="58"/>
      <c r="H7340" s="60"/>
      <c r="I7340" s="60"/>
      <c r="J7340" s="60"/>
      <c r="K7340" s="60"/>
      <c r="M7340" s="61"/>
      <c r="N7340" s="61"/>
      <c r="O7340" s="62"/>
      <c r="P7340" s="125"/>
      <c r="W7340" s="62"/>
      <c r="X7340" s="62"/>
    </row>
    <row r="7341" spans="1:24" s="57" customFormat="1" x14ac:dyDescent="0.25">
      <c r="A7341" s="75"/>
      <c r="D7341" s="58"/>
      <c r="E7341" s="58"/>
      <c r="F7341" s="58"/>
      <c r="G7341" s="58"/>
      <c r="H7341" s="60"/>
      <c r="I7341" s="60"/>
      <c r="J7341" s="60"/>
      <c r="K7341" s="60"/>
      <c r="M7341" s="61"/>
      <c r="N7341" s="61"/>
      <c r="O7341" s="62"/>
      <c r="P7341" s="125"/>
      <c r="W7341" s="62"/>
      <c r="X7341" s="62"/>
    </row>
    <row r="7342" spans="1:24" s="57" customFormat="1" x14ac:dyDescent="0.25">
      <c r="A7342" s="75"/>
      <c r="D7342" s="58"/>
      <c r="E7342" s="58"/>
      <c r="F7342" s="58"/>
      <c r="G7342" s="58"/>
      <c r="H7342" s="60"/>
      <c r="I7342" s="60"/>
      <c r="J7342" s="60"/>
      <c r="K7342" s="60"/>
      <c r="M7342" s="61"/>
      <c r="N7342" s="61"/>
      <c r="O7342" s="62"/>
      <c r="P7342" s="125"/>
      <c r="W7342" s="62"/>
      <c r="X7342" s="62"/>
    </row>
    <row r="7343" spans="1:24" s="57" customFormat="1" x14ac:dyDescent="0.25">
      <c r="A7343" s="75"/>
      <c r="D7343" s="58"/>
      <c r="E7343" s="58"/>
      <c r="F7343" s="58"/>
      <c r="G7343" s="58"/>
      <c r="H7343" s="60"/>
      <c r="I7343" s="60"/>
      <c r="J7343" s="60"/>
      <c r="K7343" s="60"/>
      <c r="M7343" s="61"/>
      <c r="N7343" s="61"/>
      <c r="O7343" s="62"/>
      <c r="P7343" s="125"/>
      <c r="W7343" s="62"/>
      <c r="X7343" s="62"/>
    </row>
    <row r="7344" spans="1:24" s="57" customFormat="1" x14ac:dyDescent="0.25">
      <c r="A7344" s="75"/>
      <c r="D7344" s="58"/>
      <c r="E7344" s="58"/>
      <c r="F7344" s="58"/>
      <c r="G7344" s="58"/>
      <c r="H7344" s="60"/>
      <c r="I7344" s="60"/>
      <c r="J7344" s="60"/>
      <c r="K7344" s="60"/>
      <c r="M7344" s="61"/>
      <c r="N7344" s="61"/>
      <c r="O7344" s="62"/>
      <c r="P7344" s="125"/>
      <c r="W7344" s="62"/>
      <c r="X7344" s="62"/>
    </row>
    <row r="7345" spans="1:24" s="57" customFormat="1" x14ac:dyDescent="0.25">
      <c r="A7345" s="75"/>
      <c r="D7345" s="58"/>
      <c r="E7345" s="58"/>
      <c r="F7345" s="58"/>
      <c r="G7345" s="58"/>
      <c r="H7345" s="60"/>
      <c r="I7345" s="60"/>
      <c r="J7345" s="60"/>
      <c r="K7345" s="60"/>
      <c r="M7345" s="61"/>
      <c r="N7345" s="61"/>
      <c r="O7345" s="62"/>
      <c r="P7345" s="125"/>
      <c r="W7345" s="62"/>
      <c r="X7345" s="62"/>
    </row>
    <row r="7346" spans="1:24" s="57" customFormat="1" x14ac:dyDescent="0.25">
      <c r="A7346" s="75"/>
      <c r="D7346" s="58"/>
      <c r="E7346" s="58"/>
      <c r="F7346" s="58"/>
      <c r="G7346" s="58"/>
      <c r="H7346" s="60"/>
      <c r="I7346" s="60"/>
      <c r="J7346" s="60"/>
      <c r="K7346" s="60"/>
      <c r="M7346" s="61"/>
      <c r="N7346" s="61"/>
      <c r="O7346" s="62"/>
      <c r="P7346" s="125"/>
      <c r="W7346" s="62"/>
      <c r="X7346" s="62"/>
    </row>
    <row r="7347" spans="1:24" s="57" customFormat="1" x14ac:dyDescent="0.25">
      <c r="A7347" s="75"/>
      <c r="D7347" s="58"/>
      <c r="E7347" s="58"/>
      <c r="F7347" s="58"/>
      <c r="G7347" s="58"/>
      <c r="H7347" s="60"/>
      <c r="I7347" s="60"/>
      <c r="J7347" s="60"/>
      <c r="K7347" s="60"/>
      <c r="M7347" s="61"/>
      <c r="N7347" s="61"/>
      <c r="O7347" s="62"/>
      <c r="P7347" s="125"/>
      <c r="W7347" s="62"/>
      <c r="X7347" s="62"/>
    </row>
    <row r="7348" spans="1:24" s="57" customFormat="1" x14ac:dyDescent="0.25">
      <c r="A7348" s="75"/>
      <c r="D7348" s="58"/>
      <c r="E7348" s="58"/>
      <c r="F7348" s="58"/>
      <c r="G7348" s="58"/>
      <c r="H7348" s="60"/>
      <c r="I7348" s="60"/>
      <c r="J7348" s="60"/>
      <c r="K7348" s="60"/>
      <c r="M7348" s="61"/>
      <c r="N7348" s="61"/>
      <c r="O7348" s="62"/>
      <c r="P7348" s="125"/>
      <c r="W7348" s="62"/>
      <c r="X7348" s="62"/>
    </row>
    <row r="7349" spans="1:24" s="57" customFormat="1" x14ac:dyDescent="0.25">
      <c r="A7349" s="75"/>
      <c r="D7349" s="58"/>
      <c r="E7349" s="58"/>
      <c r="F7349" s="58"/>
      <c r="G7349" s="58"/>
      <c r="H7349" s="60"/>
      <c r="I7349" s="60"/>
      <c r="J7349" s="60"/>
      <c r="K7349" s="60"/>
      <c r="M7349" s="61"/>
      <c r="N7349" s="61"/>
      <c r="O7349" s="62"/>
      <c r="P7349" s="125"/>
      <c r="W7349" s="62"/>
      <c r="X7349" s="62"/>
    </row>
    <row r="7350" spans="1:24" s="57" customFormat="1" x14ac:dyDescent="0.25">
      <c r="A7350" s="75"/>
      <c r="D7350" s="58"/>
      <c r="E7350" s="58"/>
      <c r="F7350" s="58"/>
      <c r="G7350" s="58"/>
      <c r="H7350" s="60"/>
      <c r="I7350" s="60"/>
      <c r="J7350" s="60"/>
      <c r="K7350" s="60"/>
      <c r="M7350" s="61"/>
      <c r="N7350" s="61"/>
      <c r="O7350" s="62"/>
      <c r="P7350" s="125"/>
      <c r="W7350" s="62"/>
      <c r="X7350" s="62"/>
    </row>
    <row r="7351" spans="1:24" s="57" customFormat="1" x14ac:dyDescent="0.25">
      <c r="A7351" s="75"/>
      <c r="D7351" s="58"/>
      <c r="E7351" s="58"/>
      <c r="F7351" s="58"/>
      <c r="G7351" s="58"/>
      <c r="H7351" s="60"/>
      <c r="I7351" s="60"/>
      <c r="J7351" s="60"/>
      <c r="K7351" s="60"/>
      <c r="M7351" s="61"/>
      <c r="N7351" s="61"/>
      <c r="O7351" s="62"/>
      <c r="P7351" s="125"/>
      <c r="W7351" s="62"/>
      <c r="X7351" s="62"/>
    </row>
    <row r="7352" spans="1:24" s="57" customFormat="1" x14ac:dyDescent="0.25">
      <c r="A7352" s="75"/>
      <c r="D7352" s="58"/>
      <c r="E7352" s="58"/>
      <c r="F7352" s="58"/>
      <c r="G7352" s="58"/>
      <c r="H7352" s="60"/>
      <c r="I7352" s="60"/>
      <c r="J7352" s="60"/>
      <c r="K7352" s="60"/>
      <c r="M7352" s="61"/>
      <c r="N7352" s="61"/>
      <c r="O7352" s="62"/>
      <c r="P7352" s="125"/>
      <c r="W7352" s="62"/>
      <c r="X7352" s="62"/>
    </row>
    <row r="7353" spans="1:24" s="57" customFormat="1" x14ac:dyDescent="0.25">
      <c r="A7353" s="75"/>
      <c r="D7353" s="58"/>
      <c r="E7353" s="58"/>
      <c r="F7353" s="58"/>
      <c r="G7353" s="58"/>
      <c r="H7353" s="60"/>
      <c r="I7353" s="60"/>
      <c r="J7353" s="60"/>
      <c r="K7353" s="60"/>
      <c r="M7353" s="61"/>
      <c r="N7353" s="61"/>
      <c r="O7353" s="62"/>
      <c r="P7353" s="125"/>
      <c r="W7353" s="62"/>
      <c r="X7353" s="62"/>
    </row>
    <row r="7354" spans="1:24" s="57" customFormat="1" x14ac:dyDescent="0.25">
      <c r="A7354" s="75"/>
      <c r="D7354" s="58"/>
      <c r="E7354" s="58"/>
      <c r="F7354" s="58"/>
      <c r="G7354" s="58"/>
      <c r="H7354" s="60"/>
      <c r="I7354" s="60"/>
      <c r="J7354" s="60"/>
      <c r="K7354" s="60"/>
      <c r="M7354" s="61"/>
      <c r="N7354" s="61"/>
      <c r="O7354" s="62"/>
      <c r="P7354" s="125"/>
      <c r="W7354" s="62"/>
      <c r="X7354" s="62"/>
    </row>
    <row r="7355" spans="1:24" s="57" customFormat="1" x14ac:dyDescent="0.25">
      <c r="A7355" s="75"/>
      <c r="D7355" s="58"/>
      <c r="E7355" s="58"/>
      <c r="F7355" s="58"/>
      <c r="G7355" s="58"/>
      <c r="H7355" s="60"/>
      <c r="I7355" s="60"/>
      <c r="J7355" s="60"/>
      <c r="K7355" s="60"/>
      <c r="M7355" s="61"/>
      <c r="N7355" s="61"/>
      <c r="O7355" s="62"/>
      <c r="P7355" s="125"/>
      <c r="W7355" s="62"/>
      <c r="X7355" s="62"/>
    </row>
    <row r="7356" spans="1:24" s="57" customFormat="1" x14ac:dyDescent="0.25">
      <c r="A7356" s="75"/>
      <c r="D7356" s="58"/>
      <c r="E7356" s="58"/>
      <c r="F7356" s="58"/>
      <c r="G7356" s="58"/>
      <c r="H7356" s="60"/>
      <c r="I7356" s="60"/>
      <c r="J7356" s="60"/>
      <c r="K7356" s="60"/>
      <c r="M7356" s="61"/>
      <c r="N7356" s="61"/>
      <c r="O7356" s="62"/>
      <c r="P7356" s="125"/>
      <c r="W7356" s="62"/>
      <c r="X7356" s="62"/>
    </row>
    <row r="7357" spans="1:24" s="57" customFormat="1" x14ac:dyDescent="0.25">
      <c r="A7357" s="75"/>
      <c r="D7357" s="58"/>
      <c r="E7357" s="58"/>
      <c r="F7357" s="58"/>
      <c r="G7357" s="58"/>
      <c r="H7357" s="60"/>
      <c r="I7357" s="60"/>
      <c r="J7357" s="60"/>
      <c r="K7357" s="60"/>
      <c r="M7357" s="61"/>
      <c r="N7357" s="61"/>
      <c r="O7357" s="62"/>
      <c r="P7357" s="125"/>
      <c r="W7357" s="62"/>
      <c r="X7357" s="62"/>
    </row>
    <row r="7358" spans="1:24" s="57" customFormat="1" x14ac:dyDescent="0.25">
      <c r="A7358" s="75"/>
      <c r="D7358" s="58"/>
      <c r="E7358" s="58"/>
      <c r="F7358" s="58"/>
      <c r="G7358" s="58"/>
      <c r="H7358" s="60"/>
      <c r="I7358" s="60"/>
      <c r="J7358" s="60"/>
      <c r="K7358" s="60"/>
      <c r="M7358" s="61"/>
      <c r="N7358" s="61"/>
      <c r="O7358" s="62"/>
      <c r="P7358" s="125"/>
      <c r="W7358" s="62"/>
      <c r="X7358" s="62"/>
    </row>
    <row r="7359" spans="1:24" s="57" customFormat="1" x14ac:dyDescent="0.25">
      <c r="A7359" s="75"/>
      <c r="D7359" s="58"/>
      <c r="E7359" s="58"/>
      <c r="F7359" s="58"/>
      <c r="G7359" s="58"/>
      <c r="H7359" s="60"/>
      <c r="I7359" s="60"/>
      <c r="J7359" s="60"/>
      <c r="K7359" s="60"/>
      <c r="M7359" s="61"/>
      <c r="N7359" s="61"/>
      <c r="O7359" s="62"/>
      <c r="P7359" s="125"/>
      <c r="W7359" s="62"/>
      <c r="X7359" s="62"/>
    </row>
    <row r="7360" spans="1:24" s="57" customFormat="1" x14ac:dyDescent="0.25">
      <c r="A7360" s="75"/>
      <c r="D7360" s="58"/>
      <c r="E7360" s="58"/>
      <c r="F7360" s="58"/>
      <c r="G7360" s="58"/>
      <c r="H7360" s="60"/>
      <c r="I7360" s="60"/>
      <c r="J7360" s="60"/>
      <c r="K7360" s="60"/>
      <c r="M7360" s="61"/>
      <c r="N7360" s="61"/>
      <c r="O7360" s="62"/>
      <c r="P7360" s="125"/>
      <c r="W7360" s="62"/>
      <c r="X7360" s="62"/>
    </row>
    <row r="7361" spans="1:24" s="57" customFormat="1" x14ac:dyDescent="0.25">
      <c r="A7361" s="75"/>
      <c r="D7361" s="58"/>
      <c r="E7361" s="58"/>
      <c r="F7361" s="58"/>
      <c r="G7361" s="58"/>
      <c r="H7361" s="60"/>
      <c r="I7361" s="60"/>
      <c r="J7361" s="60"/>
      <c r="K7361" s="60"/>
      <c r="M7361" s="61"/>
      <c r="N7361" s="61"/>
      <c r="O7361" s="62"/>
      <c r="P7361" s="125"/>
      <c r="W7361" s="62"/>
      <c r="X7361" s="62"/>
    </row>
    <row r="7362" spans="1:24" s="57" customFormat="1" x14ac:dyDescent="0.25">
      <c r="A7362" s="75"/>
      <c r="D7362" s="58"/>
      <c r="E7362" s="58"/>
      <c r="F7362" s="58"/>
      <c r="G7362" s="58"/>
      <c r="H7362" s="60"/>
      <c r="I7362" s="60"/>
      <c r="J7362" s="60"/>
      <c r="K7362" s="60"/>
      <c r="M7362" s="61"/>
      <c r="N7362" s="61"/>
      <c r="O7362" s="62"/>
      <c r="P7362" s="125"/>
      <c r="W7362" s="62"/>
      <c r="X7362" s="62"/>
    </row>
    <row r="7363" spans="1:24" s="57" customFormat="1" x14ac:dyDescent="0.25">
      <c r="A7363" s="75"/>
      <c r="D7363" s="58"/>
      <c r="E7363" s="58"/>
      <c r="F7363" s="58"/>
      <c r="G7363" s="58"/>
      <c r="H7363" s="60"/>
      <c r="I7363" s="60"/>
      <c r="J7363" s="60"/>
      <c r="K7363" s="60"/>
      <c r="M7363" s="61"/>
      <c r="N7363" s="61"/>
      <c r="O7363" s="62"/>
      <c r="P7363" s="125"/>
      <c r="W7363" s="62"/>
      <c r="X7363" s="62"/>
    </row>
    <row r="7364" spans="1:24" s="57" customFormat="1" x14ac:dyDescent="0.25">
      <c r="A7364" s="75"/>
      <c r="D7364" s="58"/>
      <c r="E7364" s="58"/>
      <c r="F7364" s="58"/>
      <c r="G7364" s="58"/>
      <c r="H7364" s="60"/>
      <c r="I7364" s="60"/>
      <c r="J7364" s="60"/>
      <c r="K7364" s="60"/>
      <c r="M7364" s="61"/>
      <c r="N7364" s="61"/>
      <c r="O7364" s="62"/>
      <c r="P7364" s="125"/>
      <c r="W7364" s="62"/>
      <c r="X7364" s="62"/>
    </row>
    <row r="7365" spans="1:24" s="57" customFormat="1" x14ac:dyDescent="0.25">
      <c r="A7365" s="75"/>
      <c r="D7365" s="58"/>
      <c r="E7365" s="58"/>
      <c r="F7365" s="58"/>
      <c r="G7365" s="58"/>
      <c r="H7365" s="60"/>
      <c r="I7365" s="60"/>
      <c r="J7365" s="60"/>
      <c r="K7365" s="60"/>
      <c r="M7365" s="61"/>
      <c r="N7365" s="61"/>
      <c r="O7365" s="62"/>
      <c r="P7365" s="125"/>
      <c r="W7365" s="62"/>
      <c r="X7365" s="62"/>
    </row>
    <row r="7366" spans="1:24" s="57" customFormat="1" x14ac:dyDescent="0.25">
      <c r="A7366" s="75"/>
      <c r="D7366" s="58"/>
      <c r="E7366" s="58"/>
      <c r="F7366" s="58"/>
      <c r="G7366" s="58"/>
      <c r="H7366" s="60"/>
      <c r="I7366" s="60"/>
      <c r="J7366" s="60"/>
      <c r="K7366" s="60"/>
      <c r="M7366" s="61"/>
      <c r="N7366" s="61"/>
      <c r="O7366" s="62"/>
      <c r="P7366" s="125"/>
      <c r="W7366" s="62"/>
      <c r="X7366" s="62"/>
    </row>
    <row r="7367" spans="1:24" s="57" customFormat="1" x14ac:dyDescent="0.25">
      <c r="A7367" s="75"/>
      <c r="D7367" s="58"/>
      <c r="E7367" s="58"/>
      <c r="F7367" s="58"/>
      <c r="G7367" s="58"/>
      <c r="H7367" s="60"/>
      <c r="I7367" s="60"/>
      <c r="J7367" s="60"/>
      <c r="K7367" s="60"/>
      <c r="M7367" s="61"/>
      <c r="N7367" s="61"/>
      <c r="O7367" s="62"/>
      <c r="P7367" s="125"/>
      <c r="W7367" s="62"/>
      <c r="X7367" s="62"/>
    </row>
    <row r="7368" spans="1:24" s="57" customFormat="1" x14ac:dyDescent="0.25">
      <c r="A7368" s="75"/>
      <c r="D7368" s="58"/>
      <c r="E7368" s="58"/>
      <c r="F7368" s="58"/>
      <c r="G7368" s="58"/>
      <c r="H7368" s="60"/>
      <c r="I7368" s="60"/>
      <c r="J7368" s="60"/>
      <c r="K7368" s="60"/>
      <c r="M7368" s="61"/>
      <c r="N7368" s="61"/>
      <c r="O7368" s="62"/>
      <c r="P7368" s="125"/>
      <c r="W7368" s="62"/>
      <c r="X7368" s="62"/>
    </row>
    <row r="7369" spans="1:24" s="57" customFormat="1" x14ac:dyDescent="0.25">
      <c r="A7369" s="75"/>
      <c r="D7369" s="58"/>
      <c r="E7369" s="58"/>
      <c r="F7369" s="58"/>
      <c r="G7369" s="58"/>
      <c r="H7369" s="60"/>
      <c r="I7369" s="60"/>
      <c r="J7369" s="60"/>
      <c r="K7369" s="60"/>
      <c r="M7369" s="61"/>
      <c r="N7369" s="61"/>
      <c r="O7369" s="62"/>
      <c r="P7369" s="125"/>
      <c r="W7369" s="62"/>
      <c r="X7369" s="62"/>
    </row>
    <row r="7370" spans="1:24" s="57" customFormat="1" x14ac:dyDescent="0.25">
      <c r="A7370" s="75"/>
      <c r="D7370" s="58"/>
      <c r="E7370" s="58"/>
      <c r="F7370" s="58"/>
      <c r="G7370" s="58"/>
      <c r="H7370" s="60"/>
      <c r="I7370" s="60"/>
      <c r="J7370" s="60"/>
      <c r="K7370" s="60"/>
      <c r="M7370" s="61"/>
      <c r="N7370" s="61"/>
      <c r="O7370" s="62"/>
      <c r="P7370" s="125"/>
      <c r="W7370" s="62"/>
      <c r="X7370" s="62"/>
    </row>
    <row r="7371" spans="1:24" s="57" customFormat="1" x14ac:dyDescent="0.25">
      <c r="A7371" s="75"/>
      <c r="D7371" s="58"/>
      <c r="E7371" s="58"/>
      <c r="F7371" s="58"/>
      <c r="G7371" s="58"/>
      <c r="H7371" s="60"/>
      <c r="I7371" s="60"/>
      <c r="J7371" s="60"/>
      <c r="K7371" s="60"/>
      <c r="M7371" s="61"/>
      <c r="N7371" s="61"/>
      <c r="O7371" s="62"/>
      <c r="P7371" s="125"/>
      <c r="W7371" s="62"/>
      <c r="X7371" s="62"/>
    </row>
    <row r="7372" spans="1:24" s="57" customFormat="1" x14ac:dyDescent="0.25">
      <c r="A7372" s="75"/>
      <c r="D7372" s="58"/>
      <c r="E7372" s="58"/>
      <c r="F7372" s="58"/>
      <c r="G7372" s="58"/>
      <c r="H7372" s="60"/>
      <c r="I7372" s="60"/>
      <c r="J7372" s="60"/>
      <c r="K7372" s="60"/>
      <c r="M7372" s="61"/>
      <c r="N7372" s="61"/>
      <c r="O7372" s="62"/>
      <c r="P7372" s="125"/>
      <c r="W7372" s="62"/>
      <c r="X7372" s="62"/>
    </row>
    <row r="7373" spans="1:24" s="57" customFormat="1" x14ac:dyDescent="0.25">
      <c r="A7373" s="75"/>
      <c r="D7373" s="58"/>
      <c r="E7373" s="58"/>
      <c r="F7373" s="58"/>
      <c r="G7373" s="58"/>
      <c r="H7373" s="60"/>
      <c r="I7373" s="60"/>
      <c r="J7373" s="60"/>
      <c r="K7373" s="60"/>
      <c r="M7373" s="61"/>
      <c r="N7373" s="61"/>
      <c r="O7373" s="62"/>
      <c r="P7373" s="125"/>
      <c r="W7373" s="62"/>
      <c r="X7373" s="62"/>
    </row>
    <row r="7374" spans="1:24" s="57" customFormat="1" x14ac:dyDescent="0.25">
      <c r="A7374" s="75"/>
      <c r="D7374" s="58"/>
      <c r="E7374" s="58"/>
      <c r="F7374" s="58"/>
      <c r="G7374" s="58"/>
      <c r="H7374" s="60"/>
      <c r="I7374" s="60"/>
      <c r="J7374" s="60"/>
      <c r="K7374" s="60"/>
      <c r="M7374" s="61"/>
      <c r="N7374" s="61"/>
      <c r="O7374" s="62"/>
      <c r="P7374" s="125"/>
      <c r="W7374" s="62"/>
      <c r="X7374" s="62"/>
    </row>
    <row r="7375" spans="1:24" s="57" customFormat="1" x14ac:dyDescent="0.25">
      <c r="A7375" s="75"/>
      <c r="D7375" s="58"/>
      <c r="E7375" s="58"/>
      <c r="F7375" s="58"/>
      <c r="G7375" s="58"/>
      <c r="H7375" s="60"/>
      <c r="I7375" s="60"/>
      <c r="J7375" s="60"/>
      <c r="K7375" s="60"/>
      <c r="M7375" s="61"/>
      <c r="N7375" s="61"/>
      <c r="O7375" s="62"/>
      <c r="P7375" s="125"/>
      <c r="W7375" s="62"/>
      <c r="X7375" s="62"/>
    </row>
    <row r="7376" spans="1:24" s="57" customFormat="1" x14ac:dyDescent="0.25">
      <c r="A7376" s="75"/>
      <c r="D7376" s="58"/>
      <c r="E7376" s="58"/>
      <c r="F7376" s="58"/>
      <c r="G7376" s="58"/>
      <c r="H7376" s="60"/>
      <c r="I7376" s="60"/>
      <c r="J7376" s="60"/>
      <c r="K7376" s="60"/>
      <c r="M7376" s="61"/>
      <c r="N7376" s="61"/>
      <c r="O7376" s="62"/>
      <c r="P7376" s="125"/>
      <c r="W7376" s="62"/>
      <c r="X7376" s="62"/>
    </row>
    <row r="7377" spans="1:24" s="57" customFormat="1" x14ac:dyDescent="0.25">
      <c r="A7377" s="75"/>
      <c r="D7377" s="58"/>
      <c r="E7377" s="58"/>
      <c r="F7377" s="58"/>
      <c r="G7377" s="58"/>
      <c r="H7377" s="60"/>
      <c r="I7377" s="60"/>
      <c r="J7377" s="60"/>
      <c r="K7377" s="60"/>
      <c r="M7377" s="61"/>
      <c r="N7377" s="61"/>
      <c r="O7377" s="62"/>
      <c r="P7377" s="125"/>
      <c r="W7377" s="62"/>
      <c r="X7377" s="62"/>
    </row>
    <row r="7378" spans="1:24" s="57" customFormat="1" x14ac:dyDescent="0.25">
      <c r="A7378" s="75"/>
      <c r="D7378" s="58"/>
      <c r="E7378" s="58"/>
      <c r="F7378" s="58"/>
      <c r="G7378" s="58"/>
      <c r="H7378" s="60"/>
      <c r="I7378" s="60"/>
      <c r="J7378" s="60"/>
      <c r="K7378" s="60"/>
      <c r="M7378" s="61"/>
      <c r="N7378" s="61"/>
      <c r="O7378" s="62"/>
      <c r="P7378" s="125"/>
      <c r="W7378" s="62"/>
      <c r="X7378" s="62"/>
    </row>
    <row r="7379" spans="1:24" s="57" customFormat="1" x14ac:dyDescent="0.25">
      <c r="A7379" s="75"/>
      <c r="D7379" s="58"/>
      <c r="E7379" s="58"/>
      <c r="F7379" s="58"/>
      <c r="G7379" s="58"/>
      <c r="H7379" s="60"/>
      <c r="I7379" s="60"/>
      <c r="J7379" s="60"/>
      <c r="K7379" s="60"/>
      <c r="M7379" s="61"/>
      <c r="N7379" s="61"/>
      <c r="O7379" s="62"/>
      <c r="P7379" s="125"/>
      <c r="W7379" s="62"/>
      <c r="X7379" s="62"/>
    </row>
    <row r="7380" spans="1:24" s="57" customFormat="1" x14ac:dyDescent="0.25">
      <c r="A7380" s="75"/>
      <c r="D7380" s="58"/>
      <c r="E7380" s="58"/>
      <c r="F7380" s="58"/>
      <c r="G7380" s="58"/>
      <c r="H7380" s="60"/>
      <c r="I7380" s="60"/>
      <c r="J7380" s="60"/>
      <c r="K7380" s="60"/>
      <c r="M7380" s="61"/>
      <c r="N7380" s="61"/>
      <c r="O7380" s="62"/>
      <c r="P7380" s="125"/>
      <c r="W7380" s="62"/>
      <c r="X7380" s="62"/>
    </row>
    <row r="7381" spans="1:24" s="57" customFormat="1" x14ac:dyDescent="0.25">
      <c r="A7381" s="75"/>
      <c r="D7381" s="58"/>
      <c r="E7381" s="58"/>
      <c r="F7381" s="58"/>
      <c r="G7381" s="58"/>
      <c r="H7381" s="60"/>
      <c r="I7381" s="60"/>
      <c r="J7381" s="60"/>
      <c r="K7381" s="60"/>
      <c r="M7381" s="61"/>
      <c r="N7381" s="61"/>
      <c r="O7381" s="62"/>
      <c r="P7381" s="125"/>
      <c r="W7381" s="62"/>
      <c r="X7381" s="62"/>
    </row>
    <row r="7382" spans="1:24" s="57" customFormat="1" x14ac:dyDescent="0.25">
      <c r="A7382" s="75"/>
      <c r="D7382" s="58"/>
      <c r="E7382" s="58"/>
      <c r="F7382" s="58"/>
      <c r="G7382" s="58"/>
      <c r="H7382" s="60"/>
      <c r="I7382" s="60"/>
      <c r="J7382" s="60"/>
      <c r="K7382" s="60"/>
      <c r="M7382" s="61"/>
      <c r="N7382" s="61"/>
      <c r="O7382" s="62"/>
      <c r="P7382" s="125"/>
      <c r="W7382" s="62"/>
      <c r="X7382" s="62"/>
    </row>
    <row r="7383" spans="1:24" s="57" customFormat="1" x14ac:dyDescent="0.25">
      <c r="A7383" s="75"/>
      <c r="D7383" s="58"/>
      <c r="E7383" s="58"/>
      <c r="F7383" s="58"/>
      <c r="G7383" s="58"/>
      <c r="H7383" s="60"/>
      <c r="I7383" s="60"/>
      <c r="J7383" s="60"/>
      <c r="K7383" s="60"/>
      <c r="M7383" s="61"/>
      <c r="N7383" s="61"/>
      <c r="O7383" s="62"/>
      <c r="P7383" s="125"/>
      <c r="W7383" s="62"/>
      <c r="X7383" s="62"/>
    </row>
    <row r="7384" spans="1:24" s="57" customFormat="1" x14ac:dyDescent="0.25">
      <c r="A7384" s="75"/>
      <c r="D7384" s="58"/>
      <c r="E7384" s="58"/>
      <c r="F7384" s="58"/>
      <c r="G7384" s="58"/>
      <c r="H7384" s="60"/>
      <c r="I7384" s="60"/>
      <c r="J7384" s="60"/>
      <c r="K7384" s="60"/>
      <c r="M7384" s="61"/>
      <c r="N7384" s="61"/>
      <c r="O7384" s="62"/>
      <c r="P7384" s="125"/>
      <c r="W7384" s="62"/>
      <c r="X7384" s="62"/>
    </row>
    <row r="7385" spans="1:24" s="57" customFormat="1" x14ac:dyDescent="0.25">
      <c r="A7385" s="75"/>
      <c r="D7385" s="58"/>
      <c r="E7385" s="58"/>
      <c r="F7385" s="58"/>
      <c r="G7385" s="58"/>
      <c r="H7385" s="60"/>
      <c r="I7385" s="60"/>
      <c r="J7385" s="60"/>
      <c r="K7385" s="60"/>
      <c r="M7385" s="61"/>
      <c r="N7385" s="61"/>
      <c r="O7385" s="62"/>
      <c r="P7385" s="125"/>
      <c r="W7385" s="62"/>
      <c r="X7385" s="62"/>
    </row>
    <row r="7386" spans="1:24" s="57" customFormat="1" x14ac:dyDescent="0.25">
      <c r="A7386" s="75"/>
      <c r="D7386" s="58"/>
      <c r="E7386" s="58"/>
      <c r="F7386" s="58"/>
      <c r="G7386" s="58"/>
      <c r="H7386" s="60"/>
      <c r="I7386" s="60"/>
      <c r="J7386" s="60"/>
      <c r="K7386" s="60"/>
      <c r="M7386" s="61"/>
      <c r="N7386" s="61"/>
      <c r="O7386" s="62"/>
      <c r="P7386" s="125"/>
      <c r="W7386" s="62"/>
      <c r="X7386" s="62"/>
    </row>
    <row r="7387" spans="1:24" s="57" customFormat="1" x14ac:dyDescent="0.25">
      <c r="A7387" s="75"/>
      <c r="D7387" s="58"/>
      <c r="E7387" s="58"/>
      <c r="F7387" s="58"/>
      <c r="G7387" s="58"/>
      <c r="H7387" s="60"/>
      <c r="I7387" s="60"/>
      <c r="J7387" s="60"/>
      <c r="K7387" s="60"/>
      <c r="M7387" s="61"/>
      <c r="N7387" s="61"/>
      <c r="O7387" s="62"/>
      <c r="P7387" s="125"/>
      <c r="W7387" s="62"/>
      <c r="X7387" s="62"/>
    </row>
    <row r="7388" spans="1:24" s="57" customFormat="1" x14ac:dyDescent="0.25">
      <c r="A7388" s="75"/>
      <c r="D7388" s="58"/>
      <c r="E7388" s="58"/>
      <c r="F7388" s="58"/>
      <c r="G7388" s="58"/>
      <c r="H7388" s="60"/>
      <c r="I7388" s="60"/>
      <c r="J7388" s="60"/>
      <c r="K7388" s="60"/>
      <c r="M7388" s="61"/>
      <c r="N7388" s="61"/>
      <c r="O7388" s="62"/>
      <c r="P7388" s="125"/>
      <c r="W7388" s="62"/>
      <c r="X7388" s="62"/>
    </row>
    <row r="7389" spans="1:24" s="57" customFormat="1" x14ac:dyDescent="0.25">
      <c r="A7389" s="75"/>
      <c r="D7389" s="58"/>
      <c r="E7389" s="58"/>
      <c r="F7389" s="58"/>
      <c r="G7389" s="58"/>
      <c r="H7389" s="60"/>
      <c r="I7389" s="60"/>
      <c r="J7389" s="60"/>
      <c r="K7389" s="60"/>
      <c r="M7389" s="61"/>
      <c r="N7389" s="61"/>
      <c r="O7389" s="62"/>
      <c r="P7389" s="125"/>
      <c r="W7389" s="62"/>
      <c r="X7389" s="62"/>
    </row>
    <row r="7390" spans="1:24" s="57" customFormat="1" x14ac:dyDescent="0.25">
      <c r="A7390" s="75"/>
      <c r="D7390" s="58"/>
      <c r="E7390" s="58"/>
      <c r="F7390" s="58"/>
      <c r="G7390" s="58"/>
      <c r="H7390" s="60"/>
      <c r="I7390" s="60"/>
      <c r="J7390" s="60"/>
      <c r="K7390" s="60"/>
      <c r="M7390" s="61"/>
      <c r="N7390" s="61"/>
      <c r="O7390" s="62"/>
      <c r="P7390" s="125"/>
      <c r="W7390" s="62"/>
      <c r="X7390" s="62"/>
    </row>
    <row r="7391" spans="1:24" s="57" customFormat="1" x14ac:dyDescent="0.25">
      <c r="A7391" s="75"/>
      <c r="D7391" s="58"/>
      <c r="E7391" s="58"/>
      <c r="F7391" s="58"/>
      <c r="G7391" s="58"/>
      <c r="H7391" s="60"/>
      <c r="I7391" s="60"/>
      <c r="J7391" s="60"/>
      <c r="K7391" s="60"/>
      <c r="M7391" s="61"/>
      <c r="N7391" s="61"/>
      <c r="O7391" s="62"/>
      <c r="P7391" s="125"/>
      <c r="W7391" s="62"/>
      <c r="X7391" s="62"/>
    </row>
    <row r="7392" spans="1:24" s="57" customFormat="1" x14ac:dyDescent="0.25">
      <c r="A7392" s="75"/>
      <c r="D7392" s="58"/>
      <c r="E7392" s="58"/>
      <c r="F7392" s="58"/>
      <c r="G7392" s="58"/>
      <c r="H7392" s="60"/>
      <c r="I7392" s="60"/>
      <c r="J7392" s="60"/>
      <c r="K7392" s="60"/>
      <c r="M7392" s="61"/>
      <c r="N7392" s="61"/>
      <c r="O7392" s="62"/>
      <c r="P7392" s="125"/>
      <c r="W7392" s="62"/>
      <c r="X7392" s="62"/>
    </row>
    <row r="7393" spans="1:24" s="57" customFormat="1" x14ac:dyDescent="0.25">
      <c r="A7393" s="75"/>
      <c r="D7393" s="58"/>
      <c r="E7393" s="58"/>
      <c r="F7393" s="58"/>
      <c r="G7393" s="58"/>
      <c r="H7393" s="60"/>
      <c r="I7393" s="60"/>
      <c r="J7393" s="60"/>
      <c r="K7393" s="60"/>
      <c r="M7393" s="61"/>
      <c r="N7393" s="61"/>
      <c r="O7393" s="62"/>
      <c r="P7393" s="125"/>
      <c r="W7393" s="62"/>
      <c r="X7393" s="62"/>
    </row>
    <row r="7394" spans="1:24" s="57" customFormat="1" x14ac:dyDescent="0.25">
      <c r="A7394" s="75"/>
      <c r="D7394" s="58"/>
      <c r="E7394" s="58"/>
      <c r="F7394" s="58"/>
      <c r="G7394" s="58"/>
      <c r="H7394" s="60"/>
      <c r="I7394" s="60"/>
      <c r="J7394" s="60"/>
      <c r="K7394" s="60"/>
      <c r="M7394" s="61"/>
      <c r="N7394" s="61"/>
      <c r="O7394" s="62"/>
      <c r="P7394" s="125"/>
      <c r="W7394" s="62"/>
      <c r="X7394" s="62"/>
    </row>
    <row r="7395" spans="1:24" s="57" customFormat="1" x14ac:dyDescent="0.25">
      <c r="A7395" s="75"/>
      <c r="D7395" s="58"/>
      <c r="E7395" s="58"/>
      <c r="F7395" s="58"/>
      <c r="G7395" s="58"/>
      <c r="H7395" s="60"/>
      <c r="I7395" s="60"/>
      <c r="J7395" s="60"/>
      <c r="K7395" s="60"/>
      <c r="M7395" s="61"/>
      <c r="N7395" s="61"/>
      <c r="O7395" s="62"/>
      <c r="P7395" s="125"/>
      <c r="W7395" s="62"/>
      <c r="X7395" s="62"/>
    </row>
    <row r="7396" spans="1:24" s="57" customFormat="1" x14ac:dyDescent="0.25">
      <c r="A7396" s="75"/>
      <c r="D7396" s="58"/>
      <c r="E7396" s="58"/>
      <c r="F7396" s="58"/>
      <c r="G7396" s="58"/>
      <c r="H7396" s="60"/>
      <c r="I7396" s="60"/>
      <c r="J7396" s="60"/>
      <c r="K7396" s="60"/>
      <c r="M7396" s="61"/>
      <c r="N7396" s="61"/>
      <c r="O7396" s="62"/>
      <c r="P7396" s="125"/>
      <c r="W7396" s="62"/>
      <c r="X7396" s="62"/>
    </row>
    <row r="7397" spans="1:24" s="57" customFormat="1" x14ac:dyDescent="0.25">
      <c r="A7397" s="75"/>
      <c r="D7397" s="58"/>
      <c r="E7397" s="58"/>
      <c r="F7397" s="58"/>
      <c r="G7397" s="58"/>
      <c r="H7397" s="60"/>
      <c r="I7397" s="60"/>
      <c r="J7397" s="60"/>
      <c r="K7397" s="60"/>
      <c r="M7397" s="61"/>
      <c r="N7397" s="61"/>
      <c r="O7397" s="62"/>
      <c r="P7397" s="125"/>
      <c r="W7397" s="62"/>
      <c r="X7397" s="62"/>
    </row>
    <row r="7398" spans="1:24" s="57" customFormat="1" x14ac:dyDescent="0.25">
      <c r="A7398" s="75"/>
      <c r="D7398" s="58"/>
      <c r="E7398" s="58"/>
      <c r="F7398" s="58"/>
      <c r="G7398" s="58"/>
      <c r="H7398" s="60"/>
      <c r="I7398" s="60"/>
      <c r="J7398" s="60"/>
      <c r="K7398" s="60"/>
      <c r="M7398" s="61"/>
      <c r="N7398" s="61"/>
      <c r="O7398" s="62"/>
      <c r="P7398" s="125"/>
      <c r="W7398" s="62"/>
      <c r="X7398" s="62"/>
    </row>
    <row r="7399" spans="1:24" s="57" customFormat="1" x14ac:dyDescent="0.25">
      <c r="A7399" s="75"/>
      <c r="D7399" s="58"/>
      <c r="E7399" s="58"/>
      <c r="F7399" s="58"/>
      <c r="G7399" s="58"/>
      <c r="H7399" s="60"/>
      <c r="I7399" s="60"/>
      <c r="J7399" s="60"/>
      <c r="K7399" s="60"/>
      <c r="M7399" s="61"/>
      <c r="N7399" s="61"/>
      <c r="O7399" s="62"/>
      <c r="P7399" s="125"/>
      <c r="W7399" s="62"/>
      <c r="X7399" s="62"/>
    </row>
    <row r="7400" spans="1:24" s="57" customFormat="1" x14ac:dyDescent="0.25">
      <c r="A7400" s="75"/>
      <c r="D7400" s="58"/>
      <c r="E7400" s="58"/>
      <c r="F7400" s="58"/>
      <c r="G7400" s="58"/>
      <c r="H7400" s="60"/>
      <c r="I7400" s="60"/>
      <c r="J7400" s="60"/>
      <c r="K7400" s="60"/>
      <c r="M7400" s="61"/>
      <c r="N7400" s="61"/>
      <c r="O7400" s="62"/>
      <c r="P7400" s="125"/>
      <c r="W7400" s="62"/>
      <c r="X7400" s="62"/>
    </row>
    <row r="7401" spans="1:24" s="57" customFormat="1" x14ac:dyDescent="0.25">
      <c r="A7401" s="75"/>
      <c r="D7401" s="58"/>
      <c r="E7401" s="58"/>
      <c r="F7401" s="58"/>
      <c r="G7401" s="58"/>
      <c r="H7401" s="60"/>
      <c r="I7401" s="60"/>
      <c r="J7401" s="60"/>
      <c r="K7401" s="60"/>
      <c r="M7401" s="61"/>
      <c r="N7401" s="61"/>
      <c r="O7401" s="62"/>
      <c r="P7401" s="125"/>
      <c r="W7401" s="62"/>
      <c r="X7401" s="62"/>
    </row>
    <row r="7402" spans="1:24" s="57" customFormat="1" x14ac:dyDescent="0.25">
      <c r="A7402" s="75"/>
      <c r="D7402" s="58"/>
      <c r="E7402" s="58"/>
      <c r="F7402" s="58"/>
      <c r="G7402" s="58"/>
      <c r="H7402" s="60"/>
      <c r="I7402" s="60"/>
      <c r="J7402" s="60"/>
      <c r="K7402" s="60"/>
      <c r="M7402" s="61"/>
      <c r="N7402" s="61"/>
      <c r="O7402" s="62"/>
      <c r="P7402" s="125"/>
      <c r="W7402" s="62"/>
      <c r="X7402" s="62"/>
    </row>
    <row r="7403" spans="1:24" s="57" customFormat="1" x14ac:dyDescent="0.25">
      <c r="A7403" s="75"/>
      <c r="D7403" s="58"/>
      <c r="E7403" s="58"/>
      <c r="F7403" s="58"/>
      <c r="G7403" s="58"/>
      <c r="H7403" s="60"/>
      <c r="I7403" s="60"/>
      <c r="J7403" s="60"/>
      <c r="K7403" s="60"/>
      <c r="M7403" s="61"/>
      <c r="N7403" s="61"/>
      <c r="O7403" s="62"/>
      <c r="P7403" s="125"/>
      <c r="W7403" s="62"/>
      <c r="X7403" s="62"/>
    </row>
    <row r="7404" spans="1:24" s="57" customFormat="1" x14ac:dyDescent="0.25">
      <c r="A7404" s="75"/>
      <c r="D7404" s="58"/>
      <c r="E7404" s="58"/>
      <c r="F7404" s="58"/>
      <c r="G7404" s="58"/>
      <c r="H7404" s="60"/>
      <c r="I7404" s="60"/>
      <c r="J7404" s="60"/>
      <c r="K7404" s="60"/>
      <c r="M7404" s="61"/>
      <c r="N7404" s="61"/>
      <c r="O7404" s="62"/>
      <c r="P7404" s="125"/>
      <c r="W7404" s="62"/>
      <c r="X7404" s="62"/>
    </row>
    <row r="7405" spans="1:24" s="57" customFormat="1" x14ac:dyDescent="0.25">
      <c r="A7405" s="75"/>
      <c r="D7405" s="58"/>
      <c r="E7405" s="58"/>
      <c r="F7405" s="58"/>
      <c r="G7405" s="58"/>
      <c r="H7405" s="60"/>
      <c r="I7405" s="60"/>
      <c r="J7405" s="60"/>
      <c r="K7405" s="60"/>
      <c r="M7405" s="61"/>
      <c r="N7405" s="61"/>
      <c r="O7405" s="62"/>
      <c r="P7405" s="125"/>
      <c r="W7405" s="62"/>
      <c r="X7405" s="62"/>
    </row>
    <row r="7406" spans="1:24" s="57" customFormat="1" x14ac:dyDescent="0.25">
      <c r="A7406" s="75"/>
      <c r="D7406" s="58"/>
      <c r="E7406" s="58"/>
      <c r="F7406" s="58"/>
      <c r="G7406" s="58"/>
      <c r="H7406" s="60"/>
      <c r="I7406" s="60"/>
      <c r="J7406" s="60"/>
      <c r="K7406" s="60"/>
      <c r="M7406" s="61"/>
      <c r="N7406" s="61"/>
      <c r="O7406" s="62"/>
      <c r="P7406" s="125"/>
      <c r="W7406" s="62"/>
      <c r="X7406" s="62"/>
    </row>
    <row r="7407" spans="1:24" s="57" customFormat="1" x14ac:dyDescent="0.25">
      <c r="A7407" s="75"/>
      <c r="D7407" s="58"/>
      <c r="E7407" s="58"/>
      <c r="F7407" s="58"/>
      <c r="G7407" s="58"/>
      <c r="H7407" s="60"/>
      <c r="I7407" s="60"/>
      <c r="J7407" s="60"/>
      <c r="K7407" s="60"/>
      <c r="M7407" s="61"/>
      <c r="N7407" s="61"/>
      <c r="O7407" s="62"/>
      <c r="P7407" s="125"/>
      <c r="W7407" s="62"/>
      <c r="X7407" s="62"/>
    </row>
    <row r="7408" spans="1:24" s="57" customFormat="1" x14ac:dyDescent="0.25">
      <c r="A7408" s="75"/>
      <c r="D7408" s="58"/>
      <c r="E7408" s="58"/>
      <c r="F7408" s="58"/>
      <c r="G7408" s="58"/>
      <c r="H7408" s="60"/>
      <c r="I7408" s="60"/>
      <c r="J7408" s="60"/>
      <c r="K7408" s="60"/>
      <c r="M7408" s="61"/>
      <c r="N7408" s="61"/>
      <c r="O7408" s="62"/>
      <c r="P7408" s="125"/>
      <c r="W7408" s="62"/>
      <c r="X7408" s="62"/>
    </row>
    <row r="7409" spans="1:24" s="57" customFormat="1" x14ac:dyDescent="0.25">
      <c r="A7409" s="75"/>
      <c r="D7409" s="58"/>
      <c r="E7409" s="58"/>
      <c r="F7409" s="58"/>
      <c r="G7409" s="58"/>
      <c r="H7409" s="60"/>
      <c r="I7409" s="60"/>
      <c r="J7409" s="60"/>
      <c r="K7409" s="60"/>
      <c r="M7409" s="61"/>
      <c r="N7409" s="61"/>
      <c r="O7409" s="62"/>
      <c r="P7409" s="125"/>
      <c r="W7409" s="62"/>
      <c r="X7409" s="62"/>
    </row>
    <row r="7410" spans="1:24" s="57" customFormat="1" x14ac:dyDescent="0.25">
      <c r="A7410" s="75"/>
      <c r="D7410" s="58"/>
      <c r="E7410" s="58"/>
      <c r="F7410" s="58"/>
      <c r="G7410" s="58"/>
      <c r="H7410" s="60"/>
      <c r="I7410" s="60"/>
      <c r="J7410" s="60"/>
      <c r="K7410" s="60"/>
      <c r="M7410" s="61"/>
      <c r="N7410" s="61"/>
      <c r="O7410" s="62"/>
      <c r="P7410" s="125"/>
      <c r="W7410" s="62"/>
      <c r="X7410" s="62"/>
    </row>
    <row r="7411" spans="1:24" s="57" customFormat="1" x14ac:dyDescent="0.25">
      <c r="A7411" s="75"/>
      <c r="D7411" s="58"/>
      <c r="E7411" s="58"/>
      <c r="F7411" s="58"/>
      <c r="G7411" s="58"/>
      <c r="H7411" s="60"/>
      <c r="I7411" s="60"/>
      <c r="J7411" s="60"/>
      <c r="K7411" s="60"/>
      <c r="M7411" s="61"/>
      <c r="N7411" s="61"/>
      <c r="O7411" s="62"/>
      <c r="P7411" s="125"/>
      <c r="W7411" s="62"/>
      <c r="X7411" s="62"/>
    </row>
    <row r="7412" spans="1:24" s="57" customFormat="1" x14ac:dyDescent="0.25">
      <c r="A7412" s="75"/>
      <c r="D7412" s="58"/>
      <c r="E7412" s="58"/>
      <c r="F7412" s="58"/>
      <c r="G7412" s="58"/>
      <c r="H7412" s="60"/>
      <c r="I7412" s="60"/>
      <c r="J7412" s="60"/>
      <c r="K7412" s="60"/>
      <c r="M7412" s="61"/>
      <c r="N7412" s="61"/>
      <c r="O7412" s="62"/>
      <c r="P7412" s="125"/>
      <c r="W7412" s="62"/>
      <c r="X7412" s="62"/>
    </row>
    <row r="7413" spans="1:24" s="57" customFormat="1" x14ac:dyDescent="0.25">
      <c r="A7413" s="75"/>
      <c r="D7413" s="58"/>
      <c r="E7413" s="58"/>
      <c r="F7413" s="58"/>
      <c r="G7413" s="58"/>
      <c r="H7413" s="60"/>
      <c r="I7413" s="60"/>
      <c r="J7413" s="60"/>
      <c r="K7413" s="60"/>
      <c r="M7413" s="61"/>
      <c r="N7413" s="61"/>
      <c r="O7413" s="62"/>
      <c r="P7413" s="125"/>
      <c r="W7413" s="62"/>
      <c r="X7413" s="62"/>
    </row>
    <row r="7414" spans="1:24" s="57" customFormat="1" x14ac:dyDescent="0.25">
      <c r="A7414" s="75"/>
      <c r="D7414" s="58"/>
      <c r="E7414" s="58"/>
      <c r="F7414" s="58"/>
      <c r="G7414" s="58"/>
      <c r="H7414" s="60"/>
      <c r="I7414" s="60"/>
      <c r="J7414" s="60"/>
      <c r="K7414" s="60"/>
      <c r="M7414" s="61"/>
      <c r="N7414" s="61"/>
      <c r="O7414" s="62"/>
      <c r="P7414" s="125"/>
      <c r="W7414" s="62"/>
      <c r="X7414" s="62"/>
    </row>
    <row r="7415" spans="1:24" s="57" customFormat="1" x14ac:dyDescent="0.25">
      <c r="A7415" s="75"/>
      <c r="D7415" s="58"/>
      <c r="E7415" s="58"/>
      <c r="F7415" s="58"/>
      <c r="G7415" s="58"/>
      <c r="H7415" s="60"/>
      <c r="I7415" s="60"/>
      <c r="J7415" s="60"/>
      <c r="K7415" s="60"/>
      <c r="M7415" s="61"/>
      <c r="N7415" s="61"/>
      <c r="O7415" s="62"/>
      <c r="P7415" s="125"/>
      <c r="W7415" s="62"/>
      <c r="X7415" s="62"/>
    </row>
    <row r="7416" spans="1:24" s="57" customFormat="1" x14ac:dyDescent="0.25">
      <c r="A7416" s="75"/>
      <c r="D7416" s="58"/>
      <c r="E7416" s="58"/>
      <c r="F7416" s="58"/>
      <c r="G7416" s="58"/>
      <c r="H7416" s="60"/>
      <c r="I7416" s="60"/>
      <c r="J7416" s="60"/>
      <c r="K7416" s="60"/>
      <c r="M7416" s="61"/>
      <c r="N7416" s="61"/>
      <c r="O7416" s="62"/>
      <c r="P7416" s="125"/>
      <c r="W7416" s="62"/>
      <c r="X7416" s="62"/>
    </row>
    <row r="7417" spans="1:24" s="57" customFormat="1" x14ac:dyDescent="0.25">
      <c r="A7417" s="75"/>
      <c r="D7417" s="58"/>
      <c r="E7417" s="58"/>
      <c r="F7417" s="58"/>
      <c r="G7417" s="58"/>
      <c r="H7417" s="60"/>
      <c r="I7417" s="60"/>
      <c r="J7417" s="60"/>
      <c r="K7417" s="60"/>
      <c r="M7417" s="61"/>
      <c r="N7417" s="61"/>
      <c r="O7417" s="62"/>
      <c r="P7417" s="125"/>
      <c r="W7417" s="62"/>
      <c r="X7417" s="62"/>
    </row>
    <row r="7418" spans="1:24" s="57" customFormat="1" x14ac:dyDescent="0.25">
      <c r="A7418" s="75"/>
      <c r="D7418" s="58"/>
      <c r="E7418" s="58"/>
      <c r="F7418" s="58"/>
      <c r="G7418" s="58"/>
      <c r="H7418" s="60"/>
      <c r="I7418" s="60"/>
      <c r="J7418" s="60"/>
      <c r="K7418" s="60"/>
      <c r="M7418" s="61"/>
      <c r="N7418" s="61"/>
      <c r="O7418" s="62"/>
      <c r="P7418" s="125"/>
      <c r="W7418" s="62"/>
      <c r="X7418" s="62"/>
    </row>
    <row r="7419" spans="1:24" s="57" customFormat="1" x14ac:dyDescent="0.25">
      <c r="A7419" s="75"/>
      <c r="D7419" s="58"/>
      <c r="E7419" s="58"/>
      <c r="F7419" s="58"/>
      <c r="G7419" s="58"/>
      <c r="H7419" s="60"/>
      <c r="I7419" s="60"/>
      <c r="J7419" s="60"/>
      <c r="K7419" s="60"/>
      <c r="M7419" s="61"/>
      <c r="N7419" s="61"/>
      <c r="O7419" s="62"/>
      <c r="P7419" s="125"/>
      <c r="W7419" s="62"/>
      <c r="X7419" s="62"/>
    </row>
    <row r="7420" spans="1:24" s="57" customFormat="1" x14ac:dyDescent="0.25">
      <c r="A7420" s="75"/>
      <c r="D7420" s="58"/>
      <c r="E7420" s="58"/>
      <c r="F7420" s="58"/>
      <c r="G7420" s="58"/>
      <c r="H7420" s="60"/>
      <c r="I7420" s="60"/>
      <c r="J7420" s="60"/>
      <c r="K7420" s="60"/>
      <c r="M7420" s="61"/>
      <c r="N7420" s="61"/>
      <c r="O7420" s="62"/>
      <c r="P7420" s="125"/>
      <c r="W7420" s="62"/>
      <c r="X7420" s="62"/>
    </row>
    <row r="7421" spans="1:24" s="57" customFormat="1" x14ac:dyDescent="0.25">
      <c r="A7421" s="75"/>
      <c r="D7421" s="58"/>
      <c r="E7421" s="58"/>
      <c r="F7421" s="58"/>
      <c r="G7421" s="58"/>
      <c r="H7421" s="60"/>
      <c r="I7421" s="60"/>
      <c r="J7421" s="60"/>
      <c r="K7421" s="60"/>
      <c r="M7421" s="61"/>
      <c r="N7421" s="61"/>
      <c r="O7421" s="62"/>
      <c r="P7421" s="125"/>
      <c r="W7421" s="62"/>
      <c r="X7421" s="62"/>
    </row>
    <row r="7422" spans="1:24" s="57" customFormat="1" x14ac:dyDescent="0.25">
      <c r="A7422" s="75"/>
      <c r="D7422" s="58"/>
      <c r="E7422" s="58"/>
      <c r="F7422" s="58"/>
      <c r="G7422" s="58"/>
      <c r="H7422" s="60"/>
      <c r="I7422" s="60"/>
      <c r="J7422" s="60"/>
      <c r="K7422" s="60"/>
      <c r="M7422" s="61"/>
      <c r="N7422" s="61"/>
      <c r="O7422" s="62"/>
      <c r="P7422" s="125"/>
      <c r="W7422" s="62"/>
      <c r="X7422" s="62"/>
    </row>
    <row r="7423" spans="1:24" s="57" customFormat="1" x14ac:dyDescent="0.25">
      <c r="A7423" s="75"/>
      <c r="D7423" s="58"/>
      <c r="E7423" s="58"/>
      <c r="F7423" s="58"/>
      <c r="G7423" s="58"/>
      <c r="H7423" s="60"/>
      <c r="I7423" s="60"/>
      <c r="J7423" s="60"/>
      <c r="K7423" s="60"/>
      <c r="M7423" s="61"/>
      <c r="N7423" s="61"/>
      <c r="O7423" s="62"/>
      <c r="P7423" s="125"/>
      <c r="W7423" s="62"/>
      <c r="X7423" s="62"/>
    </row>
    <row r="7424" spans="1:24" s="57" customFormat="1" x14ac:dyDescent="0.25">
      <c r="A7424" s="75"/>
      <c r="D7424" s="58"/>
      <c r="E7424" s="58"/>
      <c r="F7424" s="58"/>
      <c r="G7424" s="58"/>
      <c r="H7424" s="60"/>
      <c r="I7424" s="60"/>
      <c r="J7424" s="60"/>
      <c r="K7424" s="60"/>
      <c r="M7424" s="61"/>
      <c r="N7424" s="61"/>
      <c r="O7424" s="62"/>
      <c r="P7424" s="125"/>
      <c r="W7424" s="62"/>
      <c r="X7424" s="62"/>
    </row>
    <row r="7425" spans="1:24" s="57" customFormat="1" x14ac:dyDescent="0.25">
      <c r="A7425" s="75"/>
      <c r="D7425" s="58"/>
      <c r="E7425" s="58"/>
      <c r="F7425" s="58"/>
      <c r="G7425" s="58"/>
      <c r="H7425" s="60"/>
      <c r="I7425" s="60"/>
      <c r="J7425" s="60"/>
      <c r="K7425" s="60"/>
      <c r="M7425" s="61"/>
      <c r="N7425" s="61"/>
      <c r="O7425" s="62"/>
      <c r="P7425" s="125"/>
      <c r="W7425" s="62"/>
      <c r="X7425" s="62"/>
    </row>
    <row r="7426" spans="1:24" s="57" customFormat="1" x14ac:dyDescent="0.25">
      <c r="A7426" s="75"/>
      <c r="D7426" s="58"/>
      <c r="E7426" s="58"/>
      <c r="F7426" s="58"/>
      <c r="G7426" s="58"/>
      <c r="H7426" s="60"/>
      <c r="I7426" s="60"/>
      <c r="J7426" s="60"/>
      <c r="K7426" s="60"/>
      <c r="M7426" s="61"/>
      <c r="N7426" s="61"/>
      <c r="O7426" s="62"/>
      <c r="P7426" s="125"/>
      <c r="W7426" s="62"/>
      <c r="X7426" s="62"/>
    </row>
    <row r="7427" spans="1:24" s="57" customFormat="1" x14ac:dyDescent="0.25">
      <c r="A7427" s="75"/>
      <c r="D7427" s="58"/>
      <c r="E7427" s="58"/>
      <c r="F7427" s="58"/>
      <c r="G7427" s="58"/>
      <c r="H7427" s="60"/>
      <c r="I7427" s="60"/>
      <c r="J7427" s="60"/>
      <c r="K7427" s="60"/>
      <c r="M7427" s="61"/>
      <c r="N7427" s="61"/>
      <c r="O7427" s="62"/>
      <c r="P7427" s="125"/>
      <c r="W7427" s="62"/>
      <c r="X7427" s="62"/>
    </row>
    <row r="7428" spans="1:24" s="57" customFormat="1" x14ac:dyDescent="0.25">
      <c r="A7428" s="75"/>
      <c r="D7428" s="58"/>
      <c r="E7428" s="58"/>
      <c r="F7428" s="58"/>
      <c r="G7428" s="58"/>
      <c r="H7428" s="60"/>
      <c r="I7428" s="60"/>
      <c r="J7428" s="60"/>
      <c r="K7428" s="60"/>
      <c r="M7428" s="61"/>
      <c r="N7428" s="61"/>
      <c r="O7428" s="62"/>
      <c r="P7428" s="125"/>
      <c r="W7428" s="62"/>
      <c r="X7428" s="62"/>
    </row>
    <row r="7429" spans="1:24" s="57" customFormat="1" x14ac:dyDescent="0.25">
      <c r="A7429" s="75"/>
      <c r="D7429" s="58"/>
      <c r="E7429" s="58"/>
      <c r="F7429" s="58"/>
      <c r="G7429" s="58"/>
      <c r="H7429" s="60"/>
      <c r="I7429" s="60"/>
      <c r="J7429" s="60"/>
      <c r="K7429" s="60"/>
      <c r="M7429" s="61"/>
      <c r="N7429" s="61"/>
      <c r="O7429" s="62"/>
      <c r="P7429" s="125"/>
      <c r="W7429" s="62"/>
      <c r="X7429" s="62"/>
    </row>
    <row r="7430" spans="1:24" s="57" customFormat="1" x14ac:dyDescent="0.25">
      <c r="A7430" s="75"/>
      <c r="D7430" s="58"/>
      <c r="E7430" s="58"/>
      <c r="F7430" s="58"/>
      <c r="G7430" s="58"/>
      <c r="H7430" s="60"/>
      <c r="I7430" s="60"/>
      <c r="J7430" s="60"/>
      <c r="K7430" s="60"/>
      <c r="M7430" s="61"/>
      <c r="N7430" s="61"/>
      <c r="O7430" s="62"/>
      <c r="P7430" s="125"/>
      <c r="W7430" s="62"/>
      <c r="X7430" s="62"/>
    </row>
    <row r="7431" spans="1:24" s="57" customFormat="1" x14ac:dyDescent="0.25">
      <c r="A7431" s="75"/>
      <c r="D7431" s="58"/>
      <c r="E7431" s="58"/>
      <c r="F7431" s="58"/>
      <c r="G7431" s="58"/>
      <c r="H7431" s="60"/>
      <c r="I7431" s="60"/>
      <c r="J7431" s="60"/>
      <c r="K7431" s="60"/>
      <c r="M7431" s="61"/>
      <c r="N7431" s="61"/>
      <c r="O7431" s="62"/>
      <c r="P7431" s="125"/>
      <c r="W7431" s="62"/>
      <c r="X7431" s="62"/>
    </row>
    <row r="7432" spans="1:24" s="57" customFormat="1" x14ac:dyDescent="0.25">
      <c r="A7432" s="75"/>
      <c r="D7432" s="58"/>
      <c r="E7432" s="58"/>
      <c r="F7432" s="58"/>
      <c r="G7432" s="58"/>
      <c r="H7432" s="60"/>
      <c r="I7432" s="60"/>
      <c r="J7432" s="60"/>
      <c r="K7432" s="60"/>
      <c r="M7432" s="61"/>
      <c r="N7432" s="61"/>
      <c r="O7432" s="62"/>
      <c r="P7432" s="125"/>
      <c r="W7432" s="62"/>
      <c r="X7432" s="62"/>
    </row>
    <row r="7433" spans="1:24" s="57" customFormat="1" x14ac:dyDescent="0.25">
      <c r="A7433" s="75"/>
      <c r="D7433" s="58"/>
      <c r="E7433" s="58"/>
      <c r="F7433" s="58"/>
      <c r="G7433" s="58"/>
      <c r="H7433" s="60"/>
      <c r="I7433" s="60"/>
      <c r="J7433" s="60"/>
      <c r="K7433" s="60"/>
      <c r="M7433" s="61"/>
      <c r="N7433" s="61"/>
      <c r="O7433" s="62"/>
      <c r="P7433" s="125"/>
      <c r="W7433" s="62"/>
      <c r="X7433" s="62"/>
    </row>
    <row r="7434" spans="1:24" s="57" customFormat="1" x14ac:dyDescent="0.25">
      <c r="A7434" s="75"/>
      <c r="D7434" s="58"/>
      <c r="E7434" s="58"/>
      <c r="F7434" s="58"/>
      <c r="G7434" s="58"/>
      <c r="H7434" s="60"/>
      <c r="I7434" s="60"/>
      <c r="J7434" s="60"/>
      <c r="K7434" s="60"/>
      <c r="M7434" s="61"/>
      <c r="N7434" s="61"/>
      <c r="O7434" s="62"/>
      <c r="P7434" s="125"/>
      <c r="W7434" s="62"/>
      <c r="X7434" s="62"/>
    </row>
    <row r="7435" spans="1:24" s="57" customFormat="1" x14ac:dyDescent="0.25">
      <c r="A7435" s="75"/>
      <c r="D7435" s="58"/>
      <c r="E7435" s="58"/>
      <c r="F7435" s="58"/>
      <c r="G7435" s="58"/>
      <c r="H7435" s="60"/>
      <c r="I7435" s="60"/>
      <c r="J7435" s="60"/>
      <c r="K7435" s="60"/>
      <c r="M7435" s="61"/>
      <c r="N7435" s="61"/>
      <c r="O7435" s="62"/>
      <c r="P7435" s="125"/>
      <c r="W7435" s="62"/>
      <c r="X7435" s="62"/>
    </row>
    <row r="7436" spans="1:24" s="57" customFormat="1" x14ac:dyDescent="0.25">
      <c r="A7436" s="75"/>
      <c r="D7436" s="58"/>
      <c r="E7436" s="58"/>
      <c r="F7436" s="58"/>
      <c r="G7436" s="58"/>
      <c r="H7436" s="60"/>
      <c r="I7436" s="60"/>
      <c r="J7436" s="60"/>
      <c r="K7436" s="60"/>
      <c r="M7436" s="61"/>
      <c r="N7436" s="61"/>
      <c r="O7436" s="62"/>
      <c r="P7436" s="125"/>
      <c r="W7436" s="62"/>
      <c r="X7436" s="62"/>
    </row>
    <row r="7437" spans="1:24" s="57" customFormat="1" x14ac:dyDescent="0.25">
      <c r="A7437" s="75"/>
      <c r="D7437" s="58"/>
      <c r="E7437" s="58"/>
      <c r="F7437" s="58"/>
      <c r="G7437" s="58"/>
      <c r="H7437" s="60"/>
      <c r="I7437" s="60"/>
      <c r="J7437" s="60"/>
      <c r="K7437" s="60"/>
      <c r="M7437" s="61"/>
      <c r="N7437" s="61"/>
      <c r="O7437" s="62"/>
      <c r="P7437" s="125"/>
      <c r="W7437" s="62"/>
      <c r="X7437" s="62"/>
    </row>
    <row r="7438" spans="1:24" s="57" customFormat="1" x14ac:dyDescent="0.25">
      <c r="A7438" s="75"/>
      <c r="D7438" s="58"/>
      <c r="E7438" s="58"/>
      <c r="F7438" s="58"/>
      <c r="G7438" s="58"/>
      <c r="H7438" s="60"/>
      <c r="I7438" s="60"/>
      <c r="J7438" s="60"/>
      <c r="K7438" s="60"/>
      <c r="M7438" s="61"/>
      <c r="N7438" s="61"/>
      <c r="O7438" s="62"/>
      <c r="P7438" s="125"/>
      <c r="W7438" s="62"/>
      <c r="X7438" s="62"/>
    </row>
    <row r="7439" spans="1:24" s="57" customFormat="1" x14ac:dyDescent="0.25">
      <c r="A7439" s="75"/>
      <c r="D7439" s="58"/>
      <c r="E7439" s="58"/>
      <c r="F7439" s="58"/>
      <c r="G7439" s="58"/>
      <c r="H7439" s="60"/>
      <c r="I7439" s="60"/>
      <c r="J7439" s="60"/>
      <c r="K7439" s="60"/>
      <c r="M7439" s="61"/>
      <c r="N7439" s="61"/>
      <c r="O7439" s="62"/>
      <c r="P7439" s="125"/>
      <c r="W7439" s="62"/>
      <c r="X7439" s="62"/>
    </row>
    <row r="7440" spans="1:24" s="57" customFormat="1" x14ac:dyDescent="0.25">
      <c r="A7440" s="75"/>
      <c r="D7440" s="58"/>
      <c r="E7440" s="58"/>
      <c r="F7440" s="58"/>
      <c r="G7440" s="58"/>
      <c r="H7440" s="60"/>
      <c r="I7440" s="60"/>
      <c r="J7440" s="60"/>
      <c r="K7440" s="60"/>
      <c r="M7440" s="61"/>
      <c r="N7440" s="61"/>
      <c r="O7440" s="62"/>
      <c r="P7440" s="125"/>
      <c r="W7440" s="62"/>
      <c r="X7440" s="62"/>
    </row>
    <row r="7441" spans="1:24" s="57" customFormat="1" x14ac:dyDescent="0.25">
      <c r="A7441" s="75"/>
      <c r="D7441" s="58"/>
      <c r="E7441" s="58"/>
      <c r="F7441" s="58"/>
      <c r="G7441" s="58"/>
      <c r="H7441" s="60"/>
      <c r="I7441" s="60"/>
      <c r="J7441" s="60"/>
      <c r="K7441" s="60"/>
      <c r="M7441" s="61"/>
      <c r="N7441" s="61"/>
      <c r="O7441" s="62"/>
      <c r="P7441" s="125"/>
      <c r="W7441" s="62"/>
      <c r="X7441" s="62"/>
    </row>
    <row r="7442" spans="1:24" s="57" customFormat="1" x14ac:dyDescent="0.25">
      <c r="A7442" s="75"/>
      <c r="D7442" s="58"/>
      <c r="E7442" s="58"/>
      <c r="F7442" s="58"/>
      <c r="G7442" s="58"/>
      <c r="H7442" s="60"/>
      <c r="I7442" s="60"/>
      <c r="J7442" s="60"/>
      <c r="K7442" s="60"/>
      <c r="M7442" s="61"/>
      <c r="N7442" s="61"/>
      <c r="O7442" s="62"/>
      <c r="P7442" s="125"/>
      <c r="W7442" s="62"/>
      <c r="X7442" s="62"/>
    </row>
    <row r="7443" spans="1:24" s="57" customFormat="1" x14ac:dyDescent="0.25">
      <c r="A7443" s="75"/>
      <c r="D7443" s="58"/>
      <c r="E7443" s="58"/>
      <c r="F7443" s="58"/>
      <c r="G7443" s="58"/>
      <c r="H7443" s="60"/>
      <c r="I7443" s="60"/>
      <c r="J7443" s="60"/>
      <c r="K7443" s="60"/>
      <c r="M7443" s="61"/>
      <c r="N7443" s="61"/>
      <c r="O7443" s="62"/>
      <c r="P7443" s="125"/>
      <c r="W7443" s="62"/>
      <c r="X7443" s="62"/>
    </row>
    <row r="7444" spans="1:24" s="57" customFormat="1" x14ac:dyDescent="0.25">
      <c r="A7444" s="75"/>
      <c r="D7444" s="58"/>
      <c r="E7444" s="58"/>
      <c r="F7444" s="58"/>
      <c r="G7444" s="58"/>
      <c r="H7444" s="60"/>
      <c r="I7444" s="60"/>
      <c r="J7444" s="60"/>
      <c r="K7444" s="60"/>
      <c r="M7444" s="61"/>
      <c r="N7444" s="61"/>
      <c r="O7444" s="62"/>
      <c r="P7444" s="125"/>
      <c r="W7444" s="62"/>
      <c r="X7444" s="62"/>
    </row>
    <row r="7445" spans="1:24" s="57" customFormat="1" x14ac:dyDescent="0.25">
      <c r="A7445" s="75"/>
      <c r="D7445" s="58"/>
      <c r="E7445" s="58"/>
      <c r="F7445" s="58"/>
      <c r="G7445" s="58"/>
      <c r="H7445" s="60"/>
      <c r="I7445" s="60"/>
      <c r="J7445" s="60"/>
      <c r="K7445" s="60"/>
      <c r="M7445" s="61"/>
      <c r="N7445" s="61"/>
      <c r="O7445" s="62"/>
      <c r="P7445" s="125"/>
      <c r="W7445" s="62"/>
      <c r="X7445" s="62"/>
    </row>
    <row r="7446" spans="1:24" s="57" customFormat="1" x14ac:dyDescent="0.25">
      <c r="A7446" s="75"/>
      <c r="D7446" s="58"/>
      <c r="E7446" s="58"/>
      <c r="F7446" s="58"/>
      <c r="G7446" s="58"/>
      <c r="H7446" s="60"/>
      <c r="I7446" s="60"/>
      <c r="J7446" s="60"/>
      <c r="K7446" s="60"/>
      <c r="M7446" s="61"/>
      <c r="N7446" s="61"/>
      <c r="O7446" s="62"/>
      <c r="P7446" s="125"/>
      <c r="W7446" s="62"/>
      <c r="X7446" s="62"/>
    </row>
    <row r="7447" spans="1:24" s="57" customFormat="1" x14ac:dyDescent="0.25">
      <c r="A7447" s="75"/>
      <c r="D7447" s="58"/>
      <c r="E7447" s="58"/>
      <c r="F7447" s="58"/>
      <c r="G7447" s="58"/>
      <c r="H7447" s="60"/>
      <c r="I7447" s="60"/>
      <c r="J7447" s="60"/>
      <c r="K7447" s="60"/>
      <c r="M7447" s="61"/>
      <c r="N7447" s="61"/>
      <c r="O7447" s="62"/>
      <c r="P7447" s="125"/>
      <c r="W7447" s="62"/>
      <c r="X7447" s="62"/>
    </row>
    <row r="7448" spans="1:24" s="57" customFormat="1" x14ac:dyDescent="0.25">
      <c r="A7448" s="75"/>
      <c r="D7448" s="58"/>
      <c r="E7448" s="58"/>
      <c r="F7448" s="58"/>
      <c r="G7448" s="58"/>
      <c r="H7448" s="60"/>
      <c r="I7448" s="60"/>
      <c r="J7448" s="60"/>
      <c r="K7448" s="60"/>
      <c r="M7448" s="61"/>
      <c r="N7448" s="61"/>
      <c r="O7448" s="62"/>
      <c r="P7448" s="125"/>
      <c r="W7448" s="62"/>
      <c r="X7448" s="62"/>
    </row>
    <row r="7449" spans="1:24" s="57" customFormat="1" x14ac:dyDescent="0.25">
      <c r="A7449" s="75"/>
      <c r="D7449" s="58"/>
      <c r="E7449" s="58"/>
      <c r="F7449" s="58"/>
      <c r="G7449" s="58"/>
      <c r="H7449" s="60"/>
      <c r="I7449" s="60"/>
      <c r="J7449" s="60"/>
      <c r="K7449" s="60"/>
      <c r="M7449" s="61"/>
      <c r="N7449" s="61"/>
      <c r="O7449" s="62"/>
      <c r="P7449" s="125"/>
      <c r="W7449" s="62"/>
      <c r="X7449" s="62"/>
    </row>
    <row r="7450" spans="1:24" s="57" customFormat="1" x14ac:dyDescent="0.25">
      <c r="A7450" s="75"/>
      <c r="D7450" s="58"/>
      <c r="E7450" s="58"/>
      <c r="F7450" s="58"/>
      <c r="G7450" s="58"/>
      <c r="H7450" s="60"/>
      <c r="I7450" s="60"/>
      <c r="J7450" s="60"/>
      <c r="K7450" s="60"/>
      <c r="M7450" s="61"/>
      <c r="N7450" s="61"/>
      <c r="O7450" s="62"/>
      <c r="P7450" s="125"/>
      <c r="W7450" s="62"/>
      <c r="X7450" s="62"/>
    </row>
    <row r="7451" spans="1:24" s="57" customFormat="1" x14ac:dyDescent="0.25">
      <c r="A7451" s="75"/>
      <c r="D7451" s="58"/>
      <c r="E7451" s="58"/>
      <c r="F7451" s="58"/>
      <c r="G7451" s="58"/>
      <c r="H7451" s="60"/>
      <c r="I7451" s="60"/>
      <c r="J7451" s="60"/>
      <c r="K7451" s="60"/>
      <c r="M7451" s="61"/>
      <c r="N7451" s="61"/>
      <c r="O7451" s="62"/>
      <c r="P7451" s="125"/>
      <c r="W7451" s="62"/>
      <c r="X7451" s="62"/>
    </row>
    <row r="7452" spans="1:24" s="57" customFormat="1" x14ac:dyDescent="0.25">
      <c r="A7452" s="75"/>
      <c r="D7452" s="58"/>
      <c r="E7452" s="58"/>
      <c r="F7452" s="58"/>
      <c r="G7452" s="58"/>
      <c r="H7452" s="60"/>
      <c r="I7452" s="60"/>
      <c r="J7452" s="60"/>
      <c r="K7452" s="60"/>
      <c r="M7452" s="61"/>
      <c r="N7452" s="61"/>
      <c r="O7452" s="62"/>
      <c r="P7452" s="125"/>
      <c r="W7452" s="62"/>
      <c r="X7452" s="62"/>
    </row>
    <row r="7453" spans="1:24" s="57" customFormat="1" x14ac:dyDescent="0.25">
      <c r="A7453" s="75"/>
      <c r="D7453" s="58"/>
      <c r="E7453" s="58"/>
      <c r="F7453" s="58"/>
      <c r="G7453" s="58"/>
      <c r="H7453" s="60"/>
      <c r="I7453" s="60"/>
      <c r="J7453" s="60"/>
      <c r="K7453" s="60"/>
      <c r="M7453" s="61"/>
      <c r="N7453" s="61"/>
      <c r="O7453" s="62"/>
      <c r="P7453" s="125"/>
      <c r="W7453" s="62"/>
      <c r="X7453" s="62"/>
    </row>
    <row r="7454" spans="1:24" s="57" customFormat="1" x14ac:dyDescent="0.25">
      <c r="A7454" s="75"/>
      <c r="D7454" s="58"/>
      <c r="E7454" s="58"/>
      <c r="F7454" s="58"/>
      <c r="G7454" s="58"/>
      <c r="H7454" s="60"/>
      <c r="I7454" s="60"/>
      <c r="J7454" s="60"/>
      <c r="K7454" s="60"/>
      <c r="M7454" s="61"/>
      <c r="N7454" s="61"/>
      <c r="O7454" s="62"/>
      <c r="P7454" s="125"/>
      <c r="W7454" s="62"/>
      <c r="X7454" s="62"/>
    </row>
    <row r="7455" spans="1:24" s="57" customFormat="1" x14ac:dyDescent="0.25">
      <c r="A7455" s="75"/>
      <c r="D7455" s="58"/>
      <c r="E7455" s="58"/>
      <c r="F7455" s="58"/>
      <c r="G7455" s="58"/>
      <c r="H7455" s="60"/>
      <c r="I7455" s="60"/>
      <c r="J7455" s="60"/>
      <c r="K7455" s="60"/>
      <c r="M7455" s="61"/>
      <c r="N7455" s="61"/>
      <c r="O7455" s="62"/>
      <c r="P7455" s="125"/>
      <c r="W7455" s="62"/>
      <c r="X7455" s="62"/>
    </row>
    <row r="7456" spans="1:24" s="57" customFormat="1" x14ac:dyDescent="0.25">
      <c r="A7456" s="75"/>
      <c r="D7456" s="58"/>
      <c r="E7456" s="58"/>
      <c r="F7456" s="58"/>
      <c r="G7456" s="58"/>
      <c r="H7456" s="60"/>
      <c r="I7456" s="60"/>
      <c r="J7456" s="60"/>
      <c r="K7456" s="60"/>
      <c r="M7456" s="61"/>
      <c r="N7456" s="61"/>
      <c r="O7456" s="62"/>
      <c r="P7456" s="125"/>
      <c r="W7456" s="62"/>
      <c r="X7456" s="62"/>
    </row>
    <row r="7457" spans="1:24" s="57" customFormat="1" x14ac:dyDescent="0.25">
      <c r="A7457" s="75"/>
      <c r="D7457" s="58"/>
      <c r="E7457" s="58"/>
      <c r="F7457" s="58"/>
      <c r="G7457" s="58"/>
      <c r="H7457" s="60"/>
      <c r="I7457" s="60"/>
      <c r="J7457" s="60"/>
      <c r="K7457" s="60"/>
      <c r="M7457" s="61"/>
      <c r="N7457" s="61"/>
      <c r="O7457" s="62"/>
      <c r="P7457" s="125"/>
      <c r="W7457" s="62"/>
      <c r="X7457" s="62"/>
    </row>
    <row r="7458" spans="1:24" s="57" customFormat="1" x14ac:dyDescent="0.25">
      <c r="A7458" s="75"/>
      <c r="D7458" s="58"/>
      <c r="E7458" s="58"/>
      <c r="F7458" s="58"/>
      <c r="G7458" s="58"/>
      <c r="H7458" s="60"/>
      <c r="I7458" s="60"/>
      <c r="J7458" s="60"/>
      <c r="K7458" s="60"/>
      <c r="M7458" s="61"/>
      <c r="N7458" s="61"/>
      <c r="O7458" s="62"/>
      <c r="P7458" s="125"/>
      <c r="W7458" s="62"/>
      <c r="X7458" s="62"/>
    </row>
    <row r="7459" spans="1:24" s="57" customFormat="1" x14ac:dyDescent="0.25">
      <c r="A7459" s="75"/>
      <c r="D7459" s="58"/>
      <c r="E7459" s="58"/>
      <c r="F7459" s="58"/>
      <c r="G7459" s="58"/>
      <c r="H7459" s="60"/>
      <c r="I7459" s="60"/>
      <c r="J7459" s="60"/>
      <c r="K7459" s="60"/>
      <c r="M7459" s="61"/>
      <c r="N7459" s="61"/>
      <c r="O7459" s="62"/>
      <c r="P7459" s="125"/>
      <c r="W7459" s="62"/>
      <c r="X7459" s="62"/>
    </row>
    <row r="7460" spans="1:24" s="57" customFormat="1" x14ac:dyDescent="0.25">
      <c r="A7460" s="75"/>
      <c r="D7460" s="58"/>
      <c r="E7460" s="58"/>
      <c r="F7460" s="58"/>
      <c r="G7460" s="58"/>
      <c r="H7460" s="60"/>
      <c r="I7460" s="60"/>
      <c r="J7460" s="60"/>
      <c r="K7460" s="60"/>
      <c r="M7460" s="61"/>
      <c r="N7460" s="61"/>
      <c r="O7460" s="62"/>
      <c r="P7460" s="125"/>
      <c r="W7460" s="62"/>
      <c r="X7460" s="62"/>
    </row>
    <row r="7461" spans="1:24" s="57" customFormat="1" x14ac:dyDescent="0.25">
      <c r="A7461" s="75"/>
      <c r="D7461" s="58"/>
      <c r="E7461" s="58"/>
      <c r="F7461" s="58"/>
      <c r="G7461" s="58"/>
      <c r="H7461" s="60"/>
      <c r="I7461" s="60"/>
      <c r="J7461" s="60"/>
      <c r="K7461" s="60"/>
      <c r="M7461" s="61"/>
      <c r="N7461" s="61"/>
      <c r="O7461" s="62"/>
      <c r="P7461" s="125"/>
      <c r="W7461" s="62"/>
      <c r="X7461" s="62"/>
    </row>
    <row r="7462" spans="1:24" s="57" customFormat="1" x14ac:dyDescent="0.25">
      <c r="A7462" s="75"/>
      <c r="D7462" s="58"/>
      <c r="E7462" s="58"/>
      <c r="F7462" s="58"/>
      <c r="G7462" s="58"/>
      <c r="H7462" s="60"/>
      <c r="I7462" s="60"/>
      <c r="J7462" s="60"/>
      <c r="K7462" s="60"/>
      <c r="M7462" s="61"/>
      <c r="N7462" s="61"/>
      <c r="O7462" s="62"/>
      <c r="P7462" s="125"/>
      <c r="W7462" s="62"/>
      <c r="X7462" s="62"/>
    </row>
    <row r="7463" spans="1:24" s="57" customFormat="1" x14ac:dyDescent="0.25">
      <c r="A7463" s="75"/>
      <c r="D7463" s="58"/>
      <c r="E7463" s="58"/>
      <c r="F7463" s="58"/>
      <c r="G7463" s="58"/>
      <c r="H7463" s="60"/>
      <c r="I7463" s="60"/>
      <c r="J7463" s="60"/>
      <c r="K7463" s="60"/>
      <c r="M7463" s="61"/>
      <c r="N7463" s="61"/>
      <c r="O7463" s="62"/>
      <c r="P7463" s="125"/>
      <c r="W7463" s="62"/>
      <c r="X7463" s="62"/>
    </row>
    <row r="7464" spans="1:24" s="57" customFormat="1" x14ac:dyDescent="0.25">
      <c r="A7464" s="75"/>
      <c r="D7464" s="58"/>
      <c r="E7464" s="58"/>
      <c r="F7464" s="58"/>
      <c r="G7464" s="58"/>
      <c r="H7464" s="60"/>
      <c r="I7464" s="60"/>
      <c r="J7464" s="60"/>
      <c r="K7464" s="60"/>
      <c r="M7464" s="61"/>
      <c r="N7464" s="61"/>
      <c r="O7464" s="62"/>
      <c r="P7464" s="125"/>
      <c r="W7464" s="62"/>
      <c r="X7464" s="62"/>
    </row>
    <row r="7465" spans="1:24" s="57" customFormat="1" x14ac:dyDescent="0.25">
      <c r="A7465" s="75"/>
      <c r="D7465" s="58"/>
      <c r="E7465" s="58"/>
      <c r="F7465" s="58"/>
      <c r="G7465" s="58"/>
      <c r="H7465" s="60"/>
      <c r="I7465" s="60"/>
      <c r="J7465" s="60"/>
      <c r="K7465" s="60"/>
      <c r="M7465" s="61"/>
      <c r="N7465" s="61"/>
      <c r="O7465" s="62"/>
      <c r="P7465" s="125"/>
      <c r="W7465" s="62"/>
      <c r="X7465" s="62"/>
    </row>
    <row r="7466" spans="1:24" s="57" customFormat="1" x14ac:dyDescent="0.25">
      <c r="A7466" s="75"/>
      <c r="D7466" s="58"/>
      <c r="E7466" s="58"/>
      <c r="F7466" s="58"/>
      <c r="G7466" s="58"/>
      <c r="H7466" s="60"/>
      <c r="I7466" s="60"/>
      <c r="J7466" s="60"/>
      <c r="K7466" s="60"/>
      <c r="M7466" s="61"/>
      <c r="N7466" s="61"/>
      <c r="O7466" s="62"/>
      <c r="P7466" s="125"/>
      <c r="W7466" s="62"/>
      <c r="X7466" s="62"/>
    </row>
    <row r="7467" spans="1:24" s="57" customFormat="1" x14ac:dyDescent="0.25">
      <c r="A7467" s="75"/>
      <c r="D7467" s="58"/>
      <c r="E7467" s="58"/>
      <c r="F7467" s="58"/>
      <c r="G7467" s="58"/>
      <c r="H7467" s="60"/>
      <c r="I7467" s="60"/>
      <c r="J7467" s="60"/>
      <c r="K7467" s="60"/>
      <c r="M7467" s="61"/>
      <c r="N7467" s="61"/>
      <c r="O7467" s="62"/>
      <c r="P7467" s="125"/>
      <c r="W7467" s="62"/>
      <c r="X7467" s="62"/>
    </row>
    <row r="7468" spans="1:24" s="57" customFormat="1" x14ac:dyDescent="0.25">
      <c r="A7468" s="75"/>
      <c r="D7468" s="58"/>
      <c r="E7468" s="58"/>
      <c r="F7468" s="58"/>
      <c r="G7468" s="58"/>
      <c r="H7468" s="60"/>
      <c r="I7468" s="60"/>
      <c r="J7468" s="60"/>
      <c r="K7468" s="60"/>
      <c r="M7468" s="61"/>
      <c r="N7468" s="61"/>
      <c r="O7468" s="62"/>
      <c r="P7468" s="125"/>
      <c r="W7468" s="62"/>
      <c r="X7468" s="62"/>
    </row>
    <row r="7469" spans="1:24" s="57" customFormat="1" x14ac:dyDescent="0.25">
      <c r="A7469" s="75"/>
      <c r="D7469" s="58"/>
      <c r="E7469" s="58"/>
      <c r="F7469" s="58"/>
      <c r="G7469" s="58"/>
      <c r="H7469" s="60"/>
      <c r="I7469" s="60"/>
      <c r="J7469" s="60"/>
      <c r="K7469" s="60"/>
      <c r="M7469" s="61"/>
      <c r="N7469" s="61"/>
      <c r="O7469" s="62"/>
      <c r="P7469" s="125"/>
      <c r="W7469" s="62"/>
      <c r="X7469" s="62"/>
    </row>
    <row r="7470" spans="1:24" s="57" customFormat="1" x14ac:dyDescent="0.25">
      <c r="A7470" s="75"/>
      <c r="D7470" s="58"/>
      <c r="E7470" s="58"/>
      <c r="F7470" s="58"/>
      <c r="G7470" s="58"/>
      <c r="H7470" s="60"/>
      <c r="I7470" s="60"/>
      <c r="J7470" s="60"/>
      <c r="K7470" s="60"/>
      <c r="M7470" s="61"/>
      <c r="N7470" s="61"/>
      <c r="O7470" s="62"/>
      <c r="P7470" s="125"/>
      <c r="W7470" s="62"/>
      <c r="X7470" s="62"/>
    </row>
    <row r="7471" spans="1:24" s="57" customFormat="1" x14ac:dyDescent="0.25">
      <c r="A7471" s="75"/>
      <c r="D7471" s="58"/>
      <c r="E7471" s="58"/>
      <c r="F7471" s="58"/>
      <c r="G7471" s="58"/>
      <c r="H7471" s="60"/>
      <c r="I7471" s="60"/>
      <c r="J7471" s="60"/>
      <c r="K7471" s="60"/>
      <c r="M7471" s="61"/>
      <c r="N7471" s="61"/>
      <c r="O7471" s="62"/>
      <c r="P7471" s="125"/>
      <c r="W7471" s="62"/>
      <c r="X7471" s="62"/>
    </row>
    <row r="7472" spans="1:24" s="57" customFormat="1" x14ac:dyDescent="0.25">
      <c r="A7472" s="75"/>
      <c r="D7472" s="58"/>
      <c r="E7472" s="58"/>
      <c r="F7472" s="58"/>
      <c r="G7472" s="58"/>
      <c r="H7472" s="60"/>
      <c r="I7472" s="60"/>
      <c r="J7472" s="60"/>
      <c r="K7472" s="60"/>
      <c r="M7472" s="61"/>
      <c r="N7472" s="61"/>
      <c r="O7472" s="62"/>
      <c r="P7472" s="125"/>
      <c r="W7472" s="62"/>
      <c r="X7472" s="62"/>
    </row>
    <row r="7473" spans="1:24" s="57" customFormat="1" x14ac:dyDescent="0.25">
      <c r="A7473" s="75"/>
      <c r="D7473" s="58"/>
      <c r="E7473" s="58"/>
      <c r="F7473" s="58"/>
      <c r="G7473" s="58"/>
      <c r="H7473" s="60"/>
      <c r="I7473" s="60"/>
      <c r="J7473" s="60"/>
      <c r="K7473" s="60"/>
      <c r="M7473" s="61"/>
      <c r="N7473" s="61"/>
      <c r="O7473" s="62"/>
      <c r="P7473" s="125"/>
      <c r="W7473" s="62"/>
      <c r="X7473" s="62"/>
    </row>
    <row r="7474" spans="1:24" s="57" customFormat="1" x14ac:dyDescent="0.25">
      <c r="A7474" s="75"/>
      <c r="D7474" s="58"/>
      <c r="E7474" s="58"/>
      <c r="F7474" s="58"/>
      <c r="G7474" s="58"/>
      <c r="H7474" s="60"/>
      <c r="I7474" s="60"/>
      <c r="J7474" s="60"/>
      <c r="K7474" s="60"/>
      <c r="M7474" s="61"/>
      <c r="N7474" s="61"/>
      <c r="O7474" s="62"/>
      <c r="P7474" s="125"/>
      <c r="W7474" s="62"/>
      <c r="X7474" s="62"/>
    </row>
    <row r="7475" spans="1:24" s="57" customFormat="1" x14ac:dyDescent="0.25">
      <c r="A7475" s="75"/>
      <c r="D7475" s="58"/>
      <c r="E7475" s="58"/>
      <c r="F7475" s="58"/>
      <c r="G7475" s="58"/>
      <c r="H7475" s="60"/>
      <c r="I7475" s="60"/>
      <c r="J7475" s="60"/>
      <c r="K7475" s="60"/>
      <c r="M7475" s="61"/>
      <c r="N7475" s="61"/>
      <c r="O7475" s="62"/>
      <c r="P7475" s="125"/>
      <c r="W7475" s="62"/>
      <c r="X7475" s="62"/>
    </row>
    <row r="7476" spans="1:24" s="57" customFormat="1" x14ac:dyDescent="0.25">
      <c r="A7476" s="75"/>
      <c r="D7476" s="58"/>
      <c r="E7476" s="58"/>
      <c r="F7476" s="58"/>
      <c r="G7476" s="58"/>
      <c r="H7476" s="60"/>
      <c r="I7476" s="60"/>
      <c r="J7476" s="60"/>
      <c r="K7476" s="60"/>
      <c r="M7476" s="61"/>
      <c r="N7476" s="61"/>
      <c r="O7476" s="62"/>
      <c r="P7476" s="125"/>
      <c r="W7476" s="62"/>
      <c r="X7476" s="62"/>
    </row>
    <row r="7477" spans="1:24" s="57" customFormat="1" x14ac:dyDescent="0.25">
      <c r="A7477" s="75"/>
      <c r="D7477" s="58"/>
      <c r="E7477" s="58"/>
      <c r="F7477" s="58"/>
      <c r="G7477" s="58"/>
      <c r="H7477" s="60"/>
      <c r="I7477" s="60"/>
      <c r="J7477" s="60"/>
      <c r="K7477" s="60"/>
      <c r="M7477" s="61"/>
      <c r="N7477" s="61"/>
      <c r="O7477" s="62"/>
      <c r="P7477" s="125"/>
      <c r="W7477" s="62"/>
      <c r="X7477" s="62"/>
    </row>
    <row r="7478" spans="1:24" s="57" customFormat="1" x14ac:dyDescent="0.25">
      <c r="A7478" s="75"/>
      <c r="D7478" s="58"/>
      <c r="E7478" s="58"/>
      <c r="F7478" s="58"/>
      <c r="G7478" s="58"/>
      <c r="H7478" s="60"/>
      <c r="I7478" s="60"/>
      <c r="J7478" s="60"/>
      <c r="K7478" s="60"/>
      <c r="M7478" s="61"/>
      <c r="N7478" s="61"/>
      <c r="O7478" s="62"/>
      <c r="P7478" s="125"/>
      <c r="W7478" s="62"/>
      <c r="X7478" s="62"/>
    </row>
    <row r="7479" spans="1:24" s="57" customFormat="1" x14ac:dyDescent="0.25">
      <c r="A7479" s="75"/>
      <c r="D7479" s="58"/>
      <c r="E7479" s="58"/>
      <c r="F7479" s="58"/>
      <c r="G7479" s="58"/>
      <c r="H7479" s="60"/>
      <c r="I7479" s="60"/>
      <c r="J7479" s="60"/>
      <c r="K7479" s="60"/>
      <c r="M7479" s="61"/>
      <c r="N7479" s="61"/>
      <c r="O7479" s="62"/>
      <c r="P7479" s="125"/>
      <c r="W7479" s="62"/>
      <c r="X7479" s="62"/>
    </row>
    <row r="7480" spans="1:24" s="57" customFormat="1" x14ac:dyDescent="0.25">
      <c r="A7480" s="75"/>
      <c r="D7480" s="58"/>
      <c r="E7480" s="58"/>
      <c r="F7480" s="58"/>
      <c r="G7480" s="58"/>
      <c r="H7480" s="60"/>
      <c r="I7480" s="60"/>
      <c r="J7480" s="60"/>
      <c r="K7480" s="60"/>
      <c r="M7480" s="61"/>
      <c r="N7480" s="61"/>
      <c r="O7480" s="62"/>
      <c r="P7480" s="125"/>
      <c r="W7480" s="62"/>
      <c r="X7480" s="62"/>
    </row>
    <row r="7481" spans="1:24" s="57" customFormat="1" x14ac:dyDescent="0.25">
      <c r="A7481" s="75"/>
      <c r="D7481" s="58"/>
      <c r="E7481" s="58"/>
      <c r="F7481" s="58"/>
      <c r="G7481" s="58"/>
      <c r="H7481" s="60"/>
      <c r="I7481" s="60"/>
      <c r="J7481" s="60"/>
      <c r="K7481" s="60"/>
      <c r="M7481" s="61"/>
      <c r="N7481" s="61"/>
      <c r="O7481" s="62"/>
      <c r="P7481" s="125"/>
      <c r="W7481" s="62"/>
      <c r="X7481" s="62"/>
    </row>
    <row r="7482" spans="1:24" s="57" customFormat="1" x14ac:dyDescent="0.25">
      <c r="A7482" s="75"/>
      <c r="D7482" s="58"/>
      <c r="E7482" s="58"/>
      <c r="F7482" s="58"/>
      <c r="G7482" s="58"/>
      <c r="H7482" s="60"/>
      <c r="I7482" s="60"/>
      <c r="J7482" s="60"/>
      <c r="K7482" s="60"/>
      <c r="M7482" s="61"/>
      <c r="N7482" s="61"/>
      <c r="O7482" s="62"/>
      <c r="P7482" s="125"/>
      <c r="W7482" s="62"/>
      <c r="X7482" s="62"/>
    </row>
    <row r="7483" spans="1:24" s="57" customFormat="1" x14ac:dyDescent="0.25">
      <c r="A7483" s="75"/>
      <c r="D7483" s="58"/>
      <c r="E7483" s="58"/>
      <c r="F7483" s="58"/>
      <c r="G7483" s="58"/>
      <c r="H7483" s="60"/>
      <c r="I7483" s="60"/>
      <c r="J7483" s="60"/>
      <c r="K7483" s="60"/>
      <c r="M7483" s="61"/>
      <c r="N7483" s="61"/>
      <c r="O7483" s="62"/>
      <c r="P7483" s="125"/>
      <c r="W7483" s="62"/>
      <c r="X7483" s="62"/>
    </row>
    <row r="7484" spans="1:24" s="57" customFormat="1" x14ac:dyDescent="0.25">
      <c r="A7484" s="75"/>
      <c r="D7484" s="58"/>
      <c r="E7484" s="58"/>
      <c r="F7484" s="58"/>
      <c r="G7484" s="58"/>
      <c r="H7484" s="60"/>
      <c r="I7484" s="60"/>
      <c r="J7484" s="60"/>
      <c r="K7484" s="60"/>
      <c r="M7484" s="61"/>
      <c r="N7484" s="61"/>
      <c r="O7484" s="62"/>
      <c r="P7484" s="125"/>
      <c r="W7484" s="62"/>
      <c r="X7484" s="62"/>
    </row>
    <row r="7485" spans="1:24" s="57" customFormat="1" x14ac:dyDescent="0.25">
      <c r="A7485" s="75"/>
      <c r="D7485" s="58"/>
      <c r="E7485" s="58"/>
      <c r="F7485" s="58"/>
      <c r="G7485" s="58"/>
      <c r="H7485" s="60"/>
      <c r="I7485" s="60"/>
      <c r="J7485" s="60"/>
      <c r="K7485" s="60"/>
      <c r="M7485" s="61"/>
      <c r="N7485" s="61"/>
      <c r="O7485" s="62"/>
      <c r="P7485" s="125"/>
      <c r="W7485" s="62"/>
      <c r="X7485" s="62"/>
    </row>
    <row r="7486" spans="1:24" s="57" customFormat="1" x14ac:dyDescent="0.25">
      <c r="A7486" s="75"/>
      <c r="D7486" s="58"/>
      <c r="E7486" s="58"/>
      <c r="F7486" s="58"/>
      <c r="G7486" s="58"/>
      <c r="H7486" s="60"/>
      <c r="I7486" s="60"/>
      <c r="J7486" s="60"/>
      <c r="K7486" s="60"/>
      <c r="M7486" s="61"/>
      <c r="N7486" s="61"/>
      <c r="O7486" s="62"/>
      <c r="P7486" s="125"/>
      <c r="W7486" s="62"/>
      <c r="X7486" s="62"/>
    </row>
    <row r="7487" spans="1:24" s="57" customFormat="1" x14ac:dyDescent="0.25">
      <c r="A7487" s="75"/>
      <c r="D7487" s="58"/>
      <c r="E7487" s="58"/>
      <c r="F7487" s="58"/>
      <c r="G7487" s="58"/>
      <c r="H7487" s="60"/>
      <c r="I7487" s="60"/>
      <c r="J7487" s="60"/>
      <c r="K7487" s="60"/>
      <c r="M7487" s="61"/>
      <c r="N7487" s="61"/>
      <c r="O7487" s="62"/>
      <c r="P7487" s="125"/>
      <c r="W7487" s="62"/>
      <c r="X7487" s="62"/>
    </row>
    <row r="7488" spans="1:24" s="57" customFormat="1" x14ac:dyDescent="0.25">
      <c r="A7488" s="75"/>
      <c r="D7488" s="58"/>
      <c r="E7488" s="58"/>
      <c r="F7488" s="58"/>
      <c r="G7488" s="58"/>
      <c r="H7488" s="60"/>
      <c r="I7488" s="60"/>
      <c r="J7488" s="60"/>
      <c r="K7488" s="60"/>
      <c r="M7488" s="61"/>
      <c r="N7488" s="61"/>
      <c r="O7488" s="62"/>
      <c r="P7488" s="125"/>
      <c r="W7488" s="62"/>
      <c r="X7488" s="62"/>
    </row>
    <row r="7489" spans="1:24" s="57" customFormat="1" x14ac:dyDescent="0.25">
      <c r="A7489" s="75"/>
      <c r="D7489" s="58"/>
      <c r="E7489" s="58"/>
      <c r="F7489" s="58"/>
      <c r="G7489" s="58"/>
      <c r="H7489" s="60"/>
      <c r="I7489" s="60"/>
      <c r="J7489" s="60"/>
      <c r="K7489" s="60"/>
      <c r="M7489" s="61"/>
      <c r="N7489" s="61"/>
      <c r="O7489" s="62"/>
      <c r="P7489" s="125"/>
      <c r="W7489" s="62"/>
      <c r="X7489" s="62"/>
    </row>
    <row r="7490" spans="1:24" s="57" customFormat="1" x14ac:dyDescent="0.25">
      <c r="A7490" s="75"/>
      <c r="D7490" s="58"/>
      <c r="E7490" s="58"/>
      <c r="F7490" s="58"/>
      <c r="G7490" s="58"/>
      <c r="H7490" s="60"/>
      <c r="I7490" s="60"/>
      <c r="J7490" s="60"/>
      <c r="K7490" s="60"/>
      <c r="M7490" s="61"/>
      <c r="N7490" s="61"/>
      <c r="O7490" s="62"/>
      <c r="P7490" s="125"/>
      <c r="W7490" s="62"/>
      <c r="X7490" s="62"/>
    </row>
    <row r="7491" spans="1:24" s="57" customFormat="1" x14ac:dyDescent="0.25">
      <c r="A7491" s="75"/>
      <c r="D7491" s="58"/>
      <c r="E7491" s="58"/>
      <c r="F7491" s="58"/>
      <c r="G7491" s="58"/>
      <c r="H7491" s="60"/>
      <c r="I7491" s="60"/>
      <c r="J7491" s="60"/>
      <c r="K7491" s="60"/>
      <c r="M7491" s="61"/>
      <c r="N7491" s="61"/>
      <c r="O7491" s="62"/>
      <c r="P7491" s="125"/>
      <c r="W7491" s="62"/>
      <c r="X7491" s="62"/>
    </row>
    <row r="7492" spans="1:24" s="57" customFormat="1" x14ac:dyDescent="0.25">
      <c r="A7492" s="75"/>
      <c r="D7492" s="58"/>
      <c r="E7492" s="58"/>
      <c r="F7492" s="58"/>
      <c r="G7492" s="58"/>
      <c r="H7492" s="60"/>
      <c r="I7492" s="60"/>
      <c r="J7492" s="60"/>
      <c r="K7492" s="60"/>
      <c r="M7492" s="61"/>
      <c r="N7492" s="61"/>
      <c r="O7492" s="62"/>
      <c r="P7492" s="125"/>
      <c r="W7492" s="62"/>
      <c r="X7492" s="62"/>
    </row>
    <row r="7493" spans="1:24" s="57" customFormat="1" x14ac:dyDescent="0.25">
      <c r="A7493" s="75"/>
      <c r="D7493" s="58"/>
      <c r="E7493" s="58"/>
      <c r="F7493" s="58"/>
      <c r="G7493" s="58"/>
      <c r="H7493" s="60"/>
      <c r="I7493" s="60"/>
      <c r="J7493" s="60"/>
      <c r="K7493" s="60"/>
      <c r="M7493" s="61"/>
      <c r="N7493" s="61"/>
      <c r="O7493" s="62"/>
      <c r="P7493" s="125"/>
      <c r="W7493" s="62"/>
      <c r="X7493" s="62"/>
    </row>
    <row r="7494" spans="1:24" s="57" customFormat="1" x14ac:dyDescent="0.25">
      <c r="A7494" s="75"/>
      <c r="D7494" s="58"/>
      <c r="E7494" s="58"/>
      <c r="F7494" s="58"/>
      <c r="G7494" s="58"/>
      <c r="H7494" s="60"/>
      <c r="I7494" s="60"/>
      <c r="J7494" s="60"/>
      <c r="K7494" s="60"/>
      <c r="M7494" s="61"/>
      <c r="N7494" s="61"/>
      <c r="O7494" s="62"/>
      <c r="P7494" s="125"/>
      <c r="W7494" s="62"/>
      <c r="X7494" s="62"/>
    </row>
    <row r="7495" spans="1:24" s="57" customFormat="1" x14ac:dyDescent="0.25">
      <c r="A7495" s="75"/>
      <c r="D7495" s="58"/>
      <c r="E7495" s="58"/>
      <c r="F7495" s="58"/>
      <c r="G7495" s="58"/>
      <c r="H7495" s="60"/>
      <c r="I7495" s="60"/>
      <c r="J7495" s="60"/>
      <c r="K7495" s="60"/>
      <c r="M7495" s="61"/>
      <c r="N7495" s="61"/>
      <c r="O7495" s="62"/>
      <c r="P7495" s="125"/>
      <c r="W7495" s="62"/>
      <c r="X7495" s="62"/>
    </row>
    <row r="7496" spans="1:24" s="57" customFormat="1" x14ac:dyDescent="0.25">
      <c r="A7496" s="75"/>
      <c r="D7496" s="58"/>
      <c r="E7496" s="58"/>
      <c r="F7496" s="58"/>
      <c r="G7496" s="58"/>
      <c r="H7496" s="60"/>
      <c r="I7496" s="60"/>
      <c r="J7496" s="60"/>
      <c r="K7496" s="60"/>
      <c r="M7496" s="61"/>
      <c r="N7496" s="61"/>
      <c r="O7496" s="62"/>
      <c r="P7496" s="125"/>
      <c r="W7496" s="62"/>
      <c r="X7496" s="62"/>
    </row>
    <row r="7497" spans="1:24" s="57" customFormat="1" x14ac:dyDescent="0.25">
      <c r="A7497" s="75"/>
      <c r="D7497" s="58"/>
      <c r="E7497" s="58"/>
      <c r="F7497" s="58"/>
      <c r="G7497" s="58"/>
      <c r="H7497" s="60"/>
      <c r="I7497" s="60"/>
      <c r="J7497" s="60"/>
      <c r="K7497" s="60"/>
      <c r="M7497" s="61"/>
      <c r="N7497" s="61"/>
      <c r="O7497" s="62"/>
      <c r="P7497" s="125"/>
      <c r="W7497" s="62"/>
      <c r="X7497" s="62"/>
    </row>
    <row r="7498" spans="1:24" s="57" customFormat="1" x14ac:dyDescent="0.25">
      <c r="A7498" s="75"/>
      <c r="D7498" s="58"/>
      <c r="E7498" s="58"/>
      <c r="F7498" s="58"/>
      <c r="G7498" s="58"/>
      <c r="H7498" s="60"/>
      <c r="I7498" s="60"/>
      <c r="J7498" s="60"/>
      <c r="K7498" s="60"/>
      <c r="M7498" s="61"/>
      <c r="N7498" s="61"/>
      <c r="O7498" s="62"/>
      <c r="P7498" s="125"/>
      <c r="W7498" s="62"/>
      <c r="X7498" s="62"/>
    </row>
    <row r="7499" spans="1:24" s="57" customFormat="1" x14ac:dyDescent="0.25">
      <c r="A7499" s="75"/>
      <c r="D7499" s="58"/>
      <c r="E7499" s="58"/>
      <c r="F7499" s="58"/>
      <c r="G7499" s="58"/>
      <c r="H7499" s="60"/>
      <c r="I7499" s="60"/>
      <c r="J7499" s="60"/>
      <c r="K7499" s="60"/>
      <c r="M7499" s="61"/>
      <c r="N7499" s="61"/>
      <c r="O7499" s="62"/>
      <c r="P7499" s="125"/>
      <c r="W7499" s="62"/>
      <c r="X7499" s="62"/>
    </row>
    <row r="7500" spans="1:24" s="57" customFormat="1" x14ac:dyDescent="0.25">
      <c r="A7500" s="75"/>
      <c r="D7500" s="58"/>
      <c r="E7500" s="58"/>
      <c r="F7500" s="58"/>
      <c r="G7500" s="58"/>
      <c r="H7500" s="60"/>
      <c r="I7500" s="60"/>
      <c r="J7500" s="60"/>
      <c r="K7500" s="60"/>
      <c r="M7500" s="61"/>
      <c r="N7500" s="61"/>
      <c r="O7500" s="62"/>
      <c r="P7500" s="125"/>
      <c r="W7500" s="62"/>
      <c r="X7500" s="62"/>
    </row>
    <row r="7501" spans="1:24" s="57" customFormat="1" x14ac:dyDescent="0.25">
      <c r="A7501" s="75"/>
      <c r="D7501" s="58"/>
      <c r="E7501" s="58"/>
      <c r="F7501" s="58"/>
      <c r="G7501" s="58"/>
      <c r="H7501" s="60"/>
      <c r="I7501" s="60"/>
      <c r="J7501" s="60"/>
      <c r="K7501" s="60"/>
      <c r="M7501" s="61"/>
      <c r="N7501" s="61"/>
      <c r="O7501" s="62"/>
      <c r="P7501" s="125"/>
      <c r="W7501" s="62"/>
      <c r="X7501" s="62"/>
    </row>
    <row r="7502" spans="1:24" s="57" customFormat="1" x14ac:dyDescent="0.25">
      <c r="A7502" s="75"/>
      <c r="D7502" s="58"/>
      <c r="E7502" s="58"/>
      <c r="F7502" s="58"/>
      <c r="G7502" s="58"/>
      <c r="H7502" s="60"/>
      <c r="I7502" s="60"/>
      <c r="J7502" s="60"/>
      <c r="K7502" s="60"/>
      <c r="M7502" s="61"/>
      <c r="N7502" s="61"/>
      <c r="O7502" s="62"/>
      <c r="P7502" s="125"/>
      <c r="W7502" s="62"/>
      <c r="X7502" s="62"/>
    </row>
    <row r="7503" spans="1:24" s="57" customFormat="1" x14ac:dyDescent="0.25">
      <c r="A7503" s="75"/>
      <c r="D7503" s="58"/>
      <c r="E7503" s="58"/>
      <c r="F7503" s="58"/>
      <c r="G7503" s="58"/>
      <c r="H7503" s="60"/>
      <c r="I7503" s="60"/>
      <c r="J7503" s="60"/>
      <c r="K7503" s="60"/>
      <c r="M7503" s="61"/>
      <c r="N7503" s="61"/>
      <c r="O7503" s="62"/>
      <c r="P7503" s="125"/>
      <c r="W7503" s="62"/>
      <c r="X7503" s="62"/>
    </row>
    <row r="7504" spans="1:24" s="57" customFormat="1" x14ac:dyDescent="0.25">
      <c r="A7504" s="75"/>
      <c r="D7504" s="58"/>
      <c r="E7504" s="58"/>
      <c r="F7504" s="58"/>
      <c r="G7504" s="58"/>
      <c r="H7504" s="60"/>
      <c r="I7504" s="60"/>
      <c r="J7504" s="60"/>
      <c r="K7504" s="60"/>
      <c r="M7504" s="61"/>
      <c r="N7504" s="61"/>
      <c r="O7504" s="62"/>
      <c r="P7504" s="125"/>
      <c r="W7504" s="62"/>
      <c r="X7504" s="62"/>
    </row>
    <row r="7505" spans="1:24" s="57" customFormat="1" x14ac:dyDescent="0.25">
      <c r="A7505" s="75"/>
      <c r="D7505" s="58"/>
      <c r="E7505" s="58"/>
      <c r="F7505" s="58"/>
      <c r="G7505" s="58"/>
      <c r="H7505" s="60"/>
      <c r="I7505" s="60"/>
      <c r="J7505" s="60"/>
      <c r="K7505" s="60"/>
      <c r="M7505" s="61"/>
      <c r="N7505" s="61"/>
      <c r="O7505" s="62"/>
      <c r="P7505" s="125"/>
      <c r="W7505" s="62"/>
      <c r="X7505" s="62"/>
    </row>
    <row r="7506" spans="1:24" s="57" customFormat="1" x14ac:dyDescent="0.25">
      <c r="A7506" s="75"/>
      <c r="D7506" s="58"/>
      <c r="E7506" s="58"/>
      <c r="F7506" s="58"/>
      <c r="G7506" s="58"/>
      <c r="H7506" s="60"/>
      <c r="I7506" s="60"/>
      <c r="J7506" s="60"/>
      <c r="K7506" s="60"/>
      <c r="M7506" s="61"/>
      <c r="N7506" s="61"/>
      <c r="O7506" s="62"/>
      <c r="P7506" s="125"/>
      <c r="W7506" s="62"/>
      <c r="X7506" s="62"/>
    </row>
    <row r="7507" spans="1:24" s="57" customFormat="1" x14ac:dyDescent="0.25">
      <c r="A7507" s="75"/>
      <c r="D7507" s="58"/>
      <c r="E7507" s="58"/>
      <c r="F7507" s="58"/>
      <c r="G7507" s="58"/>
      <c r="H7507" s="60"/>
      <c r="I7507" s="60"/>
      <c r="J7507" s="60"/>
      <c r="K7507" s="60"/>
      <c r="M7507" s="61"/>
      <c r="N7507" s="61"/>
      <c r="O7507" s="62"/>
      <c r="P7507" s="125"/>
      <c r="W7507" s="62"/>
      <c r="X7507" s="62"/>
    </row>
    <row r="7508" spans="1:24" s="57" customFormat="1" x14ac:dyDescent="0.25">
      <c r="A7508" s="75"/>
      <c r="D7508" s="58"/>
      <c r="E7508" s="58"/>
      <c r="F7508" s="58"/>
      <c r="G7508" s="58"/>
      <c r="H7508" s="60"/>
      <c r="I7508" s="60"/>
      <c r="J7508" s="60"/>
      <c r="K7508" s="60"/>
      <c r="M7508" s="61"/>
      <c r="N7508" s="61"/>
      <c r="O7508" s="62"/>
      <c r="P7508" s="125"/>
      <c r="W7508" s="62"/>
      <c r="X7508" s="62"/>
    </row>
    <row r="7509" spans="1:24" s="57" customFormat="1" x14ac:dyDescent="0.25">
      <c r="A7509" s="75"/>
      <c r="D7509" s="58"/>
      <c r="E7509" s="58"/>
      <c r="F7509" s="58"/>
      <c r="G7509" s="58"/>
      <c r="H7509" s="60"/>
      <c r="I7509" s="60"/>
      <c r="J7509" s="60"/>
      <c r="K7509" s="60"/>
      <c r="M7509" s="61"/>
      <c r="N7509" s="61"/>
      <c r="O7509" s="62"/>
      <c r="P7509" s="125"/>
      <c r="W7509" s="62"/>
      <c r="X7509" s="62"/>
    </row>
    <row r="7510" spans="1:24" s="57" customFormat="1" x14ac:dyDescent="0.25">
      <c r="A7510" s="75"/>
      <c r="D7510" s="58"/>
      <c r="E7510" s="58"/>
      <c r="F7510" s="58"/>
      <c r="G7510" s="58"/>
      <c r="H7510" s="60"/>
      <c r="I7510" s="60"/>
      <c r="J7510" s="60"/>
      <c r="K7510" s="60"/>
      <c r="M7510" s="61"/>
      <c r="N7510" s="61"/>
      <c r="O7510" s="62"/>
      <c r="P7510" s="125"/>
      <c r="W7510" s="62"/>
      <c r="X7510" s="62"/>
    </row>
    <row r="7511" spans="1:24" s="57" customFormat="1" x14ac:dyDescent="0.25">
      <c r="A7511" s="75"/>
      <c r="D7511" s="58"/>
      <c r="E7511" s="58"/>
      <c r="F7511" s="58"/>
      <c r="G7511" s="58"/>
      <c r="H7511" s="60"/>
      <c r="I7511" s="60"/>
      <c r="J7511" s="60"/>
      <c r="K7511" s="60"/>
      <c r="M7511" s="61"/>
      <c r="N7511" s="61"/>
      <c r="O7511" s="62"/>
      <c r="P7511" s="125"/>
      <c r="W7511" s="62"/>
      <c r="X7511" s="62"/>
    </row>
    <row r="7512" spans="1:24" s="57" customFormat="1" x14ac:dyDescent="0.25">
      <c r="A7512" s="75"/>
      <c r="D7512" s="58"/>
      <c r="E7512" s="58"/>
      <c r="F7512" s="58"/>
      <c r="G7512" s="58"/>
      <c r="H7512" s="60"/>
      <c r="I7512" s="60"/>
      <c r="J7512" s="60"/>
      <c r="K7512" s="60"/>
      <c r="M7512" s="61"/>
      <c r="N7512" s="61"/>
      <c r="O7512" s="62"/>
      <c r="P7512" s="125"/>
      <c r="W7512" s="62"/>
      <c r="X7512" s="62"/>
    </row>
    <row r="7513" spans="1:24" s="57" customFormat="1" x14ac:dyDescent="0.25">
      <c r="A7513" s="75"/>
      <c r="D7513" s="58"/>
      <c r="E7513" s="58"/>
      <c r="F7513" s="58"/>
      <c r="G7513" s="58"/>
      <c r="H7513" s="60"/>
      <c r="I7513" s="60"/>
      <c r="J7513" s="60"/>
      <c r="K7513" s="60"/>
      <c r="M7513" s="61"/>
      <c r="N7513" s="61"/>
      <c r="O7513" s="62"/>
      <c r="P7513" s="125"/>
      <c r="W7513" s="62"/>
      <c r="X7513" s="62"/>
    </row>
    <row r="7514" spans="1:24" s="57" customFormat="1" x14ac:dyDescent="0.25">
      <c r="A7514" s="75"/>
      <c r="D7514" s="58"/>
      <c r="E7514" s="58"/>
      <c r="F7514" s="58"/>
      <c r="G7514" s="58"/>
      <c r="H7514" s="60"/>
      <c r="I7514" s="60"/>
      <c r="J7514" s="60"/>
      <c r="K7514" s="60"/>
      <c r="M7514" s="61"/>
      <c r="N7514" s="61"/>
      <c r="O7514" s="62"/>
      <c r="P7514" s="125"/>
      <c r="W7514" s="62"/>
      <c r="X7514" s="62"/>
    </row>
    <row r="7515" spans="1:24" s="57" customFormat="1" x14ac:dyDescent="0.25">
      <c r="A7515" s="75"/>
      <c r="D7515" s="58"/>
      <c r="E7515" s="58"/>
      <c r="F7515" s="58"/>
      <c r="G7515" s="58"/>
      <c r="H7515" s="60"/>
      <c r="I7515" s="60"/>
      <c r="J7515" s="60"/>
      <c r="K7515" s="60"/>
      <c r="M7515" s="61"/>
      <c r="N7515" s="61"/>
      <c r="O7515" s="62"/>
      <c r="P7515" s="125"/>
      <c r="W7515" s="62"/>
      <c r="X7515" s="62"/>
    </row>
    <row r="7516" spans="1:24" s="57" customFormat="1" x14ac:dyDescent="0.25">
      <c r="A7516" s="75"/>
      <c r="D7516" s="58"/>
      <c r="E7516" s="58"/>
      <c r="F7516" s="58"/>
      <c r="G7516" s="58"/>
      <c r="H7516" s="60"/>
      <c r="I7516" s="60"/>
      <c r="J7516" s="60"/>
      <c r="K7516" s="60"/>
      <c r="M7516" s="61"/>
      <c r="N7516" s="61"/>
      <c r="O7516" s="62"/>
      <c r="P7516" s="125"/>
      <c r="W7516" s="62"/>
      <c r="X7516" s="62"/>
    </row>
    <row r="7517" spans="1:24" s="57" customFormat="1" x14ac:dyDescent="0.25">
      <c r="A7517" s="75"/>
      <c r="D7517" s="58"/>
      <c r="E7517" s="58"/>
      <c r="F7517" s="58"/>
      <c r="G7517" s="58"/>
      <c r="H7517" s="60"/>
      <c r="I7517" s="60"/>
      <c r="J7517" s="60"/>
      <c r="K7517" s="60"/>
      <c r="M7517" s="61"/>
      <c r="N7517" s="61"/>
      <c r="O7517" s="62"/>
      <c r="P7517" s="125"/>
      <c r="W7517" s="62"/>
      <c r="X7517" s="62"/>
    </row>
    <row r="7518" spans="1:24" s="57" customFormat="1" x14ac:dyDescent="0.25">
      <c r="A7518" s="75"/>
      <c r="D7518" s="58"/>
      <c r="E7518" s="58"/>
      <c r="F7518" s="58"/>
      <c r="G7518" s="58"/>
      <c r="H7518" s="60"/>
      <c r="I7518" s="60"/>
      <c r="J7518" s="60"/>
      <c r="K7518" s="60"/>
      <c r="M7518" s="61"/>
      <c r="N7518" s="61"/>
      <c r="O7518" s="62"/>
      <c r="P7518" s="125"/>
      <c r="W7518" s="62"/>
      <c r="X7518" s="62"/>
    </row>
    <row r="7519" spans="1:24" s="57" customFormat="1" x14ac:dyDescent="0.25">
      <c r="A7519" s="75"/>
      <c r="D7519" s="58"/>
      <c r="E7519" s="58"/>
      <c r="F7519" s="58"/>
      <c r="G7519" s="58"/>
      <c r="H7519" s="60"/>
      <c r="I7519" s="60"/>
      <c r="J7519" s="60"/>
      <c r="K7519" s="60"/>
      <c r="M7519" s="61"/>
      <c r="N7519" s="61"/>
      <c r="O7519" s="62"/>
      <c r="P7519" s="125"/>
      <c r="W7519" s="62"/>
      <c r="X7519" s="62"/>
    </row>
    <row r="7520" spans="1:24" s="57" customFormat="1" x14ac:dyDescent="0.25">
      <c r="A7520" s="75"/>
      <c r="D7520" s="58"/>
      <c r="E7520" s="58"/>
      <c r="F7520" s="58"/>
      <c r="G7520" s="58"/>
      <c r="H7520" s="60"/>
      <c r="I7520" s="60"/>
      <c r="J7520" s="60"/>
      <c r="K7520" s="60"/>
      <c r="M7520" s="61"/>
      <c r="N7520" s="61"/>
      <c r="O7520" s="62"/>
      <c r="P7520" s="125"/>
      <c r="W7520" s="62"/>
      <c r="X7520" s="62"/>
    </row>
    <row r="7521" spans="1:24" s="57" customFormat="1" x14ac:dyDescent="0.25">
      <c r="A7521" s="75"/>
      <c r="D7521" s="58"/>
      <c r="E7521" s="58"/>
      <c r="F7521" s="58"/>
      <c r="G7521" s="58"/>
      <c r="H7521" s="60"/>
      <c r="I7521" s="60"/>
      <c r="J7521" s="60"/>
      <c r="K7521" s="60"/>
      <c r="M7521" s="61"/>
      <c r="N7521" s="61"/>
      <c r="O7521" s="62"/>
      <c r="P7521" s="125"/>
      <c r="W7521" s="62"/>
      <c r="X7521" s="62"/>
    </row>
    <row r="7522" spans="1:24" s="57" customFormat="1" x14ac:dyDescent="0.25">
      <c r="A7522" s="75"/>
      <c r="D7522" s="58"/>
      <c r="E7522" s="58"/>
      <c r="F7522" s="58"/>
      <c r="G7522" s="58"/>
      <c r="H7522" s="60"/>
      <c r="I7522" s="60"/>
      <c r="J7522" s="60"/>
      <c r="K7522" s="60"/>
      <c r="M7522" s="61"/>
      <c r="N7522" s="61"/>
      <c r="O7522" s="62"/>
      <c r="P7522" s="125"/>
      <c r="W7522" s="62"/>
      <c r="X7522" s="62"/>
    </row>
    <row r="7523" spans="1:24" s="57" customFormat="1" x14ac:dyDescent="0.25">
      <c r="A7523" s="75"/>
      <c r="D7523" s="58"/>
      <c r="E7523" s="58"/>
      <c r="F7523" s="58"/>
      <c r="G7523" s="58"/>
      <c r="H7523" s="60"/>
      <c r="I7523" s="60"/>
      <c r="J7523" s="60"/>
      <c r="K7523" s="60"/>
      <c r="M7523" s="61"/>
      <c r="N7523" s="61"/>
      <c r="O7523" s="62"/>
      <c r="P7523" s="125"/>
      <c r="W7523" s="62"/>
      <c r="X7523" s="62"/>
    </row>
    <row r="7524" spans="1:24" s="57" customFormat="1" x14ac:dyDescent="0.25">
      <c r="A7524" s="75"/>
      <c r="D7524" s="58"/>
      <c r="E7524" s="58"/>
      <c r="F7524" s="58"/>
      <c r="G7524" s="58"/>
      <c r="H7524" s="60"/>
      <c r="I7524" s="60"/>
      <c r="J7524" s="60"/>
      <c r="K7524" s="60"/>
      <c r="M7524" s="61"/>
      <c r="N7524" s="61"/>
      <c r="O7524" s="62"/>
      <c r="P7524" s="125"/>
      <c r="W7524" s="62"/>
      <c r="X7524" s="62"/>
    </row>
    <row r="7525" spans="1:24" s="57" customFormat="1" x14ac:dyDescent="0.25">
      <c r="A7525" s="75"/>
      <c r="D7525" s="58"/>
      <c r="E7525" s="58"/>
      <c r="F7525" s="58"/>
      <c r="G7525" s="58"/>
      <c r="H7525" s="60"/>
      <c r="I7525" s="60"/>
      <c r="J7525" s="60"/>
      <c r="K7525" s="60"/>
      <c r="M7525" s="61"/>
      <c r="N7525" s="61"/>
      <c r="O7525" s="62"/>
      <c r="P7525" s="125"/>
      <c r="W7525" s="62"/>
      <c r="X7525" s="62"/>
    </row>
    <row r="7526" spans="1:24" s="57" customFormat="1" x14ac:dyDescent="0.25">
      <c r="A7526" s="75"/>
      <c r="D7526" s="58"/>
      <c r="E7526" s="58"/>
      <c r="F7526" s="58"/>
      <c r="G7526" s="58"/>
      <c r="H7526" s="60"/>
      <c r="I7526" s="60"/>
      <c r="J7526" s="60"/>
      <c r="K7526" s="60"/>
      <c r="M7526" s="61"/>
      <c r="N7526" s="61"/>
      <c r="O7526" s="62"/>
      <c r="P7526" s="125"/>
      <c r="W7526" s="62"/>
      <c r="X7526" s="62"/>
    </row>
    <row r="7527" spans="1:24" s="57" customFormat="1" x14ac:dyDescent="0.25">
      <c r="A7527" s="75"/>
      <c r="D7527" s="58"/>
      <c r="E7527" s="58"/>
      <c r="F7527" s="58"/>
      <c r="G7527" s="58"/>
      <c r="H7527" s="60"/>
      <c r="I7527" s="60"/>
      <c r="J7527" s="60"/>
      <c r="K7527" s="60"/>
      <c r="M7527" s="61"/>
      <c r="N7527" s="61"/>
      <c r="O7527" s="62"/>
      <c r="P7527" s="125"/>
      <c r="W7527" s="62"/>
      <c r="X7527" s="62"/>
    </row>
    <row r="7528" spans="1:24" s="57" customFormat="1" x14ac:dyDescent="0.25">
      <c r="A7528" s="75"/>
      <c r="D7528" s="58"/>
      <c r="E7528" s="58"/>
      <c r="F7528" s="58"/>
      <c r="G7528" s="58"/>
      <c r="H7528" s="60"/>
      <c r="I7528" s="60"/>
      <c r="J7528" s="60"/>
      <c r="K7528" s="60"/>
      <c r="M7528" s="61"/>
      <c r="N7528" s="61"/>
      <c r="O7528" s="62"/>
      <c r="P7528" s="125"/>
      <c r="W7528" s="62"/>
      <c r="X7528" s="62"/>
    </row>
    <row r="7529" spans="1:24" s="57" customFormat="1" x14ac:dyDescent="0.25">
      <c r="A7529" s="75"/>
      <c r="D7529" s="58"/>
      <c r="E7529" s="58"/>
      <c r="F7529" s="58"/>
      <c r="G7529" s="58"/>
      <c r="H7529" s="60"/>
      <c r="I7529" s="60"/>
      <c r="J7529" s="60"/>
      <c r="K7529" s="60"/>
      <c r="M7529" s="61"/>
      <c r="N7529" s="61"/>
      <c r="O7529" s="62"/>
      <c r="P7529" s="125"/>
      <c r="W7529" s="62"/>
      <c r="X7529" s="62"/>
    </row>
    <row r="7530" spans="1:24" s="57" customFormat="1" x14ac:dyDescent="0.25">
      <c r="A7530" s="75"/>
      <c r="D7530" s="58"/>
      <c r="E7530" s="58"/>
      <c r="F7530" s="58"/>
      <c r="G7530" s="58"/>
      <c r="H7530" s="60"/>
      <c r="I7530" s="60"/>
      <c r="J7530" s="60"/>
      <c r="K7530" s="60"/>
      <c r="M7530" s="61"/>
      <c r="N7530" s="61"/>
      <c r="O7530" s="62"/>
      <c r="P7530" s="125"/>
      <c r="W7530" s="62"/>
      <c r="X7530" s="62"/>
    </row>
    <row r="7531" spans="1:24" s="57" customFormat="1" x14ac:dyDescent="0.25">
      <c r="A7531" s="75"/>
      <c r="D7531" s="58"/>
      <c r="E7531" s="58"/>
      <c r="F7531" s="58"/>
      <c r="G7531" s="58"/>
      <c r="H7531" s="60"/>
      <c r="I7531" s="60"/>
      <c r="J7531" s="60"/>
      <c r="K7531" s="60"/>
      <c r="M7531" s="61"/>
      <c r="N7531" s="61"/>
      <c r="O7531" s="62"/>
      <c r="P7531" s="125"/>
      <c r="W7531" s="62"/>
      <c r="X7531" s="62"/>
    </row>
    <row r="7532" spans="1:24" s="57" customFormat="1" x14ac:dyDescent="0.25">
      <c r="A7532" s="75"/>
      <c r="D7532" s="58"/>
      <c r="E7532" s="58"/>
      <c r="F7532" s="58"/>
      <c r="G7532" s="58"/>
      <c r="H7532" s="60"/>
      <c r="I7532" s="60"/>
      <c r="J7532" s="60"/>
      <c r="K7532" s="60"/>
      <c r="M7532" s="61"/>
      <c r="N7532" s="61"/>
      <c r="O7532" s="62"/>
      <c r="P7532" s="125"/>
      <c r="W7532" s="62"/>
      <c r="X7532" s="62"/>
    </row>
    <row r="7533" spans="1:24" s="57" customFormat="1" x14ac:dyDescent="0.25">
      <c r="A7533" s="75"/>
      <c r="D7533" s="58"/>
      <c r="E7533" s="58"/>
      <c r="F7533" s="58"/>
      <c r="G7533" s="58"/>
      <c r="H7533" s="60"/>
      <c r="I7533" s="60"/>
      <c r="J7533" s="60"/>
      <c r="K7533" s="60"/>
      <c r="M7533" s="61"/>
      <c r="N7533" s="61"/>
      <c r="O7533" s="62"/>
      <c r="P7533" s="125"/>
      <c r="W7533" s="62"/>
      <c r="X7533" s="62"/>
    </row>
    <row r="7534" spans="1:24" s="57" customFormat="1" x14ac:dyDescent="0.25">
      <c r="A7534" s="75"/>
      <c r="D7534" s="58"/>
      <c r="E7534" s="58"/>
      <c r="F7534" s="58"/>
      <c r="G7534" s="58"/>
      <c r="H7534" s="60"/>
      <c r="I7534" s="60"/>
      <c r="J7534" s="60"/>
      <c r="K7534" s="60"/>
      <c r="M7534" s="61"/>
      <c r="N7534" s="61"/>
      <c r="O7534" s="62"/>
      <c r="P7534" s="125"/>
      <c r="W7534" s="62"/>
      <c r="X7534" s="62"/>
    </row>
    <row r="7535" spans="1:24" s="57" customFormat="1" x14ac:dyDescent="0.25">
      <c r="A7535" s="75"/>
      <c r="D7535" s="58"/>
      <c r="E7535" s="58"/>
      <c r="F7535" s="58"/>
      <c r="G7535" s="58"/>
      <c r="H7535" s="60"/>
      <c r="I7535" s="60"/>
      <c r="J7535" s="60"/>
      <c r="K7535" s="60"/>
      <c r="M7535" s="61"/>
      <c r="N7535" s="61"/>
      <c r="O7535" s="62"/>
      <c r="P7535" s="125"/>
      <c r="W7535" s="62"/>
      <c r="X7535" s="62"/>
    </row>
    <row r="7536" spans="1:24" s="57" customFormat="1" x14ac:dyDescent="0.25">
      <c r="A7536" s="75"/>
      <c r="D7536" s="58"/>
      <c r="E7536" s="58"/>
      <c r="F7536" s="58"/>
      <c r="G7536" s="58"/>
      <c r="H7536" s="60"/>
      <c r="I7536" s="60"/>
      <c r="J7536" s="60"/>
      <c r="K7536" s="60"/>
      <c r="M7536" s="61"/>
      <c r="N7536" s="61"/>
      <c r="O7536" s="62"/>
      <c r="P7536" s="125"/>
      <c r="W7536" s="62"/>
      <c r="X7536" s="62"/>
    </row>
    <row r="7537" spans="1:24" s="57" customFormat="1" x14ac:dyDescent="0.25">
      <c r="A7537" s="75"/>
      <c r="D7537" s="58"/>
      <c r="E7537" s="58"/>
      <c r="F7537" s="58"/>
      <c r="G7537" s="58"/>
      <c r="H7537" s="60"/>
      <c r="I7537" s="60"/>
      <c r="J7537" s="60"/>
      <c r="K7537" s="60"/>
      <c r="M7537" s="61"/>
      <c r="N7537" s="61"/>
      <c r="O7537" s="62"/>
      <c r="P7537" s="125"/>
      <c r="W7537" s="62"/>
      <c r="X7537" s="62"/>
    </row>
    <row r="7538" spans="1:24" s="57" customFormat="1" x14ac:dyDescent="0.25">
      <c r="A7538" s="75"/>
      <c r="D7538" s="58"/>
      <c r="E7538" s="58"/>
      <c r="F7538" s="58"/>
      <c r="G7538" s="58"/>
      <c r="H7538" s="60"/>
      <c r="I7538" s="60"/>
      <c r="J7538" s="60"/>
      <c r="K7538" s="60"/>
      <c r="M7538" s="61"/>
      <c r="N7538" s="61"/>
      <c r="O7538" s="62"/>
      <c r="P7538" s="125"/>
      <c r="W7538" s="62"/>
      <c r="X7538" s="62"/>
    </row>
    <row r="7539" spans="1:24" s="57" customFormat="1" x14ac:dyDescent="0.25">
      <c r="A7539" s="75"/>
      <c r="D7539" s="58"/>
      <c r="E7539" s="58"/>
      <c r="F7539" s="58"/>
      <c r="G7539" s="58"/>
      <c r="H7539" s="60"/>
      <c r="I7539" s="60"/>
      <c r="J7539" s="60"/>
      <c r="K7539" s="60"/>
      <c r="M7539" s="61"/>
      <c r="N7539" s="61"/>
      <c r="O7539" s="62"/>
      <c r="P7539" s="125"/>
      <c r="W7539" s="62"/>
      <c r="X7539" s="62"/>
    </row>
    <row r="7540" spans="1:24" s="57" customFormat="1" x14ac:dyDescent="0.25">
      <c r="A7540" s="75"/>
      <c r="D7540" s="58"/>
      <c r="E7540" s="58"/>
      <c r="F7540" s="58"/>
      <c r="G7540" s="58"/>
      <c r="H7540" s="60"/>
      <c r="I7540" s="60"/>
      <c r="J7540" s="60"/>
      <c r="K7540" s="60"/>
      <c r="M7540" s="61"/>
      <c r="N7540" s="61"/>
      <c r="O7540" s="62"/>
      <c r="P7540" s="125"/>
      <c r="W7540" s="62"/>
      <c r="X7540" s="62"/>
    </row>
    <row r="7541" spans="1:24" s="57" customFormat="1" x14ac:dyDescent="0.25">
      <c r="A7541" s="75"/>
      <c r="D7541" s="58"/>
      <c r="E7541" s="58"/>
      <c r="F7541" s="58"/>
      <c r="G7541" s="58"/>
      <c r="H7541" s="60"/>
      <c r="I7541" s="60"/>
      <c r="J7541" s="60"/>
      <c r="K7541" s="60"/>
      <c r="M7541" s="61"/>
      <c r="N7541" s="61"/>
      <c r="O7541" s="62"/>
      <c r="P7541" s="125"/>
      <c r="W7541" s="62"/>
      <c r="X7541" s="62"/>
    </row>
    <row r="7542" spans="1:24" s="57" customFormat="1" x14ac:dyDescent="0.25">
      <c r="A7542" s="75"/>
      <c r="D7542" s="58"/>
      <c r="E7542" s="58"/>
      <c r="F7542" s="58"/>
      <c r="G7542" s="58"/>
      <c r="H7542" s="60"/>
      <c r="I7542" s="60"/>
      <c r="J7542" s="60"/>
      <c r="K7542" s="60"/>
      <c r="M7542" s="61"/>
      <c r="N7542" s="61"/>
      <c r="O7542" s="62"/>
      <c r="P7542" s="125"/>
      <c r="W7542" s="62"/>
      <c r="X7542" s="62"/>
    </row>
    <row r="7543" spans="1:24" s="57" customFormat="1" x14ac:dyDescent="0.25">
      <c r="A7543" s="75"/>
      <c r="D7543" s="58"/>
      <c r="E7543" s="58"/>
      <c r="F7543" s="58"/>
      <c r="G7543" s="58"/>
      <c r="H7543" s="60"/>
      <c r="I7543" s="60"/>
      <c r="J7543" s="60"/>
      <c r="K7543" s="60"/>
      <c r="M7543" s="61"/>
      <c r="N7543" s="61"/>
      <c r="O7543" s="62"/>
      <c r="P7543" s="125"/>
      <c r="W7543" s="62"/>
      <c r="X7543" s="62"/>
    </row>
    <row r="7544" spans="1:24" s="57" customFormat="1" x14ac:dyDescent="0.25">
      <c r="A7544" s="75"/>
      <c r="D7544" s="58"/>
      <c r="E7544" s="58"/>
      <c r="F7544" s="58"/>
      <c r="G7544" s="58"/>
      <c r="H7544" s="60"/>
      <c r="I7544" s="60"/>
      <c r="J7544" s="60"/>
      <c r="K7544" s="60"/>
      <c r="M7544" s="61"/>
      <c r="N7544" s="61"/>
      <c r="O7544" s="62"/>
      <c r="P7544" s="125"/>
      <c r="W7544" s="62"/>
      <c r="X7544" s="62"/>
    </row>
    <row r="7545" spans="1:24" s="57" customFormat="1" x14ac:dyDescent="0.25">
      <c r="A7545" s="75"/>
      <c r="D7545" s="58"/>
      <c r="E7545" s="58"/>
      <c r="F7545" s="58"/>
      <c r="G7545" s="58"/>
      <c r="H7545" s="60"/>
      <c r="I7545" s="60"/>
      <c r="J7545" s="60"/>
      <c r="K7545" s="60"/>
      <c r="M7545" s="61"/>
      <c r="N7545" s="61"/>
      <c r="O7545" s="62"/>
      <c r="P7545" s="125"/>
      <c r="W7545" s="62"/>
      <c r="X7545" s="62"/>
    </row>
    <row r="7546" spans="1:24" s="57" customFormat="1" x14ac:dyDescent="0.25">
      <c r="A7546" s="75"/>
      <c r="D7546" s="58"/>
      <c r="E7546" s="58"/>
      <c r="F7546" s="58"/>
      <c r="G7546" s="58"/>
      <c r="H7546" s="60"/>
      <c r="I7546" s="60"/>
      <c r="J7546" s="60"/>
      <c r="K7546" s="60"/>
      <c r="M7546" s="61"/>
      <c r="N7546" s="61"/>
      <c r="O7546" s="62"/>
      <c r="P7546" s="125"/>
      <c r="W7546" s="62"/>
      <c r="X7546" s="62"/>
    </row>
    <row r="7547" spans="1:24" s="57" customFormat="1" x14ac:dyDescent="0.25">
      <c r="A7547" s="75"/>
      <c r="D7547" s="58"/>
      <c r="E7547" s="58"/>
      <c r="F7547" s="58"/>
      <c r="G7547" s="58"/>
      <c r="H7547" s="60"/>
      <c r="I7547" s="60"/>
      <c r="J7547" s="60"/>
      <c r="K7547" s="60"/>
      <c r="M7547" s="61"/>
      <c r="N7547" s="61"/>
      <c r="O7547" s="62"/>
      <c r="P7547" s="125"/>
      <c r="W7547" s="62"/>
      <c r="X7547" s="62"/>
    </row>
    <row r="7548" spans="1:24" s="57" customFormat="1" x14ac:dyDescent="0.25">
      <c r="A7548" s="75"/>
      <c r="D7548" s="58"/>
      <c r="E7548" s="58"/>
      <c r="F7548" s="58"/>
      <c r="G7548" s="58"/>
      <c r="H7548" s="60"/>
      <c r="I7548" s="60"/>
      <c r="J7548" s="60"/>
      <c r="K7548" s="60"/>
      <c r="M7548" s="61"/>
      <c r="N7548" s="61"/>
      <c r="O7548" s="62"/>
      <c r="P7548" s="125"/>
      <c r="W7548" s="62"/>
      <c r="X7548" s="62"/>
    </row>
    <row r="7549" spans="1:24" s="57" customFormat="1" x14ac:dyDescent="0.25">
      <c r="A7549" s="75"/>
      <c r="D7549" s="58"/>
      <c r="E7549" s="58"/>
      <c r="F7549" s="58"/>
      <c r="G7549" s="58"/>
      <c r="H7549" s="60"/>
      <c r="I7549" s="60"/>
      <c r="J7549" s="60"/>
      <c r="K7549" s="60"/>
      <c r="M7549" s="61"/>
      <c r="N7549" s="61"/>
      <c r="O7549" s="62"/>
      <c r="P7549" s="125"/>
      <c r="W7549" s="62"/>
      <c r="X7549" s="62"/>
    </row>
    <row r="7550" spans="1:24" s="57" customFormat="1" x14ac:dyDescent="0.25">
      <c r="A7550" s="75"/>
      <c r="D7550" s="58"/>
      <c r="E7550" s="58"/>
      <c r="F7550" s="58"/>
      <c r="G7550" s="58"/>
      <c r="H7550" s="60"/>
      <c r="I7550" s="60"/>
      <c r="J7550" s="60"/>
      <c r="K7550" s="60"/>
      <c r="M7550" s="61"/>
      <c r="N7550" s="61"/>
      <c r="O7550" s="62"/>
      <c r="P7550" s="125"/>
      <c r="W7550" s="62"/>
      <c r="X7550" s="62"/>
    </row>
    <row r="7551" spans="1:24" s="57" customFormat="1" x14ac:dyDescent="0.25">
      <c r="A7551" s="75"/>
      <c r="D7551" s="58"/>
      <c r="E7551" s="58"/>
      <c r="F7551" s="58"/>
      <c r="G7551" s="58"/>
      <c r="H7551" s="60"/>
      <c r="I7551" s="60"/>
      <c r="J7551" s="60"/>
      <c r="K7551" s="60"/>
      <c r="M7551" s="61"/>
      <c r="N7551" s="61"/>
      <c r="O7551" s="62"/>
      <c r="P7551" s="125"/>
      <c r="W7551" s="62"/>
      <c r="X7551" s="62"/>
    </row>
    <row r="7552" spans="1:24" s="57" customFormat="1" x14ac:dyDescent="0.25">
      <c r="A7552" s="75"/>
      <c r="D7552" s="58"/>
      <c r="E7552" s="58"/>
      <c r="F7552" s="58"/>
      <c r="G7552" s="58"/>
      <c r="H7552" s="60"/>
      <c r="I7552" s="60"/>
      <c r="J7552" s="60"/>
      <c r="K7552" s="60"/>
      <c r="M7552" s="61"/>
      <c r="N7552" s="61"/>
      <c r="O7552" s="62"/>
      <c r="P7552" s="125"/>
      <c r="W7552" s="62"/>
      <c r="X7552" s="62"/>
    </row>
    <row r="7553" spans="1:24" s="57" customFormat="1" x14ac:dyDescent="0.25">
      <c r="A7553" s="75"/>
      <c r="D7553" s="58"/>
      <c r="E7553" s="58"/>
      <c r="F7553" s="58"/>
      <c r="G7553" s="58"/>
      <c r="H7553" s="60"/>
      <c r="I7553" s="60"/>
      <c r="J7553" s="60"/>
      <c r="K7553" s="60"/>
      <c r="M7553" s="61"/>
      <c r="N7553" s="61"/>
      <c r="O7553" s="62"/>
      <c r="P7553" s="125"/>
      <c r="W7553" s="62"/>
      <c r="X7553" s="62"/>
    </row>
    <row r="7554" spans="1:24" s="57" customFormat="1" x14ac:dyDescent="0.25">
      <c r="A7554" s="75"/>
      <c r="D7554" s="58"/>
      <c r="E7554" s="58"/>
      <c r="F7554" s="58"/>
      <c r="G7554" s="58"/>
      <c r="H7554" s="60"/>
      <c r="I7554" s="60"/>
      <c r="J7554" s="60"/>
      <c r="K7554" s="60"/>
      <c r="M7554" s="61"/>
      <c r="N7554" s="61"/>
      <c r="O7554" s="62"/>
      <c r="P7554" s="125"/>
      <c r="W7554" s="62"/>
      <c r="X7554" s="62"/>
    </row>
    <row r="7555" spans="1:24" s="57" customFormat="1" x14ac:dyDescent="0.25">
      <c r="A7555" s="75"/>
      <c r="D7555" s="58"/>
      <c r="E7555" s="58"/>
      <c r="F7555" s="58"/>
      <c r="G7555" s="58"/>
      <c r="H7555" s="60"/>
      <c r="I7555" s="60"/>
      <c r="J7555" s="60"/>
      <c r="K7555" s="60"/>
      <c r="M7555" s="61"/>
      <c r="N7555" s="61"/>
      <c r="O7555" s="62"/>
      <c r="P7555" s="125"/>
      <c r="W7555" s="62"/>
      <c r="X7555" s="62"/>
    </row>
    <row r="7556" spans="1:24" s="57" customFormat="1" x14ac:dyDescent="0.25">
      <c r="A7556" s="75"/>
      <c r="D7556" s="58"/>
      <c r="E7556" s="58"/>
      <c r="F7556" s="58"/>
      <c r="G7556" s="58"/>
      <c r="H7556" s="60"/>
      <c r="I7556" s="60"/>
      <c r="J7556" s="60"/>
      <c r="K7556" s="60"/>
      <c r="M7556" s="61"/>
      <c r="N7556" s="61"/>
      <c r="O7556" s="62"/>
      <c r="P7556" s="125"/>
      <c r="W7556" s="62"/>
      <c r="X7556" s="62"/>
    </row>
    <row r="7557" spans="1:24" s="57" customFormat="1" x14ac:dyDescent="0.25">
      <c r="A7557" s="75"/>
      <c r="D7557" s="58"/>
      <c r="E7557" s="58"/>
      <c r="F7557" s="58"/>
      <c r="G7557" s="58"/>
      <c r="H7557" s="60"/>
      <c r="I7557" s="60"/>
      <c r="J7557" s="60"/>
      <c r="K7557" s="60"/>
      <c r="M7557" s="61"/>
      <c r="N7557" s="61"/>
      <c r="O7557" s="62"/>
      <c r="P7557" s="125"/>
      <c r="W7557" s="62"/>
      <c r="X7557" s="62"/>
    </row>
    <row r="7558" spans="1:24" s="57" customFormat="1" x14ac:dyDescent="0.25">
      <c r="A7558" s="75"/>
      <c r="D7558" s="58"/>
      <c r="E7558" s="58"/>
      <c r="F7558" s="58"/>
      <c r="G7558" s="58"/>
      <c r="H7558" s="60"/>
      <c r="I7558" s="60"/>
      <c r="J7558" s="60"/>
      <c r="K7558" s="60"/>
      <c r="M7558" s="61"/>
      <c r="N7558" s="61"/>
      <c r="O7558" s="62"/>
      <c r="P7558" s="125"/>
      <c r="W7558" s="62"/>
      <c r="X7558" s="62"/>
    </row>
    <row r="7559" spans="1:24" s="57" customFormat="1" x14ac:dyDescent="0.25">
      <c r="A7559" s="75"/>
      <c r="D7559" s="58"/>
      <c r="E7559" s="58"/>
      <c r="F7559" s="58"/>
      <c r="G7559" s="58"/>
      <c r="H7559" s="60"/>
      <c r="I7559" s="60"/>
      <c r="J7559" s="60"/>
      <c r="K7559" s="60"/>
      <c r="M7559" s="61"/>
      <c r="N7559" s="61"/>
      <c r="O7559" s="62"/>
      <c r="P7559" s="125"/>
      <c r="W7559" s="62"/>
      <c r="X7559" s="62"/>
    </row>
    <row r="7560" spans="1:24" s="57" customFormat="1" x14ac:dyDescent="0.25">
      <c r="A7560" s="75"/>
      <c r="D7560" s="58"/>
      <c r="E7560" s="58"/>
      <c r="F7560" s="58"/>
      <c r="G7560" s="58"/>
      <c r="H7560" s="60"/>
      <c r="I7560" s="60"/>
      <c r="J7560" s="60"/>
      <c r="K7560" s="60"/>
      <c r="M7560" s="61"/>
      <c r="N7560" s="61"/>
      <c r="O7560" s="62"/>
      <c r="P7560" s="125"/>
      <c r="W7560" s="62"/>
      <c r="X7560" s="62"/>
    </row>
    <row r="7561" spans="1:24" s="57" customFormat="1" x14ac:dyDescent="0.25">
      <c r="A7561" s="75"/>
      <c r="D7561" s="58"/>
      <c r="E7561" s="58"/>
      <c r="F7561" s="58"/>
      <c r="G7561" s="58"/>
      <c r="H7561" s="60"/>
      <c r="I7561" s="60"/>
      <c r="J7561" s="60"/>
      <c r="K7561" s="60"/>
      <c r="M7561" s="61"/>
      <c r="N7561" s="61"/>
      <c r="O7561" s="62"/>
      <c r="P7561" s="125"/>
      <c r="W7561" s="62"/>
      <c r="X7561" s="62"/>
    </row>
    <row r="7562" spans="1:24" s="57" customFormat="1" x14ac:dyDescent="0.25">
      <c r="A7562" s="75"/>
      <c r="D7562" s="58"/>
      <c r="E7562" s="58"/>
      <c r="F7562" s="58"/>
      <c r="G7562" s="58"/>
      <c r="H7562" s="60"/>
      <c r="I7562" s="60"/>
      <c r="J7562" s="60"/>
      <c r="K7562" s="60"/>
      <c r="M7562" s="61"/>
      <c r="N7562" s="61"/>
      <c r="O7562" s="62"/>
      <c r="P7562" s="125"/>
      <c r="W7562" s="62"/>
      <c r="X7562" s="62"/>
    </row>
    <row r="7563" spans="1:24" s="57" customFormat="1" x14ac:dyDescent="0.25">
      <c r="A7563" s="75"/>
      <c r="D7563" s="58"/>
      <c r="E7563" s="58"/>
      <c r="F7563" s="58"/>
      <c r="G7563" s="58"/>
      <c r="H7563" s="60"/>
      <c r="I7563" s="60"/>
      <c r="J7563" s="60"/>
      <c r="K7563" s="60"/>
      <c r="M7563" s="61"/>
      <c r="N7563" s="61"/>
      <c r="O7563" s="62"/>
      <c r="P7563" s="125"/>
      <c r="W7563" s="62"/>
      <c r="X7563" s="62"/>
    </row>
    <row r="7564" spans="1:24" s="57" customFormat="1" x14ac:dyDescent="0.25">
      <c r="A7564" s="75"/>
      <c r="D7564" s="58"/>
      <c r="E7564" s="58"/>
      <c r="F7564" s="58"/>
      <c r="G7564" s="58"/>
      <c r="H7564" s="60"/>
      <c r="I7564" s="60"/>
      <c r="J7564" s="60"/>
      <c r="K7564" s="60"/>
      <c r="M7564" s="61"/>
      <c r="N7564" s="61"/>
      <c r="O7564" s="62"/>
      <c r="P7564" s="125"/>
      <c r="W7564" s="62"/>
      <c r="X7564" s="62"/>
    </row>
    <row r="7565" spans="1:24" s="57" customFormat="1" x14ac:dyDescent="0.25">
      <c r="A7565" s="75"/>
      <c r="D7565" s="58"/>
      <c r="E7565" s="58"/>
      <c r="F7565" s="58"/>
      <c r="G7565" s="58"/>
      <c r="H7565" s="60"/>
      <c r="I7565" s="60"/>
      <c r="J7565" s="60"/>
      <c r="K7565" s="60"/>
      <c r="M7565" s="61"/>
      <c r="N7565" s="61"/>
      <c r="O7565" s="62"/>
      <c r="P7565" s="125"/>
      <c r="W7565" s="62"/>
      <c r="X7565" s="62"/>
    </row>
    <row r="7566" spans="1:24" s="57" customFormat="1" x14ac:dyDescent="0.25">
      <c r="A7566" s="75"/>
      <c r="D7566" s="58"/>
      <c r="E7566" s="58"/>
      <c r="F7566" s="58"/>
      <c r="G7566" s="58"/>
      <c r="H7566" s="60"/>
      <c r="I7566" s="60"/>
      <c r="J7566" s="60"/>
      <c r="K7566" s="60"/>
      <c r="M7566" s="61"/>
      <c r="N7566" s="61"/>
      <c r="O7566" s="62"/>
      <c r="P7566" s="125"/>
      <c r="W7566" s="62"/>
      <c r="X7566" s="62"/>
    </row>
    <row r="7567" spans="1:24" s="57" customFormat="1" x14ac:dyDescent="0.25">
      <c r="A7567" s="75"/>
      <c r="D7567" s="58"/>
      <c r="E7567" s="58"/>
      <c r="F7567" s="58"/>
      <c r="G7567" s="58"/>
      <c r="H7567" s="60"/>
      <c r="I7567" s="60"/>
      <c r="J7567" s="60"/>
      <c r="K7567" s="60"/>
      <c r="M7567" s="61"/>
      <c r="N7567" s="61"/>
      <c r="O7567" s="62"/>
      <c r="P7567" s="125"/>
      <c r="W7567" s="62"/>
      <c r="X7567" s="62"/>
    </row>
    <row r="7568" spans="1:24" s="57" customFormat="1" x14ac:dyDescent="0.25">
      <c r="A7568" s="75"/>
      <c r="D7568" s="58"/>
      <c r="E7568" s="58"/>
      <c r="F7568" s="58"/>
      <c r="G7568" s="58"/>
      <c r="H7568" s="60"/>
      <c r="I7568" s="60"/>
      <c r="J7568" s="60"/>
      <c r="K7568" s="60"/>
      <c r="M7568" s="61"/>
      <c r="N7568" s="61"/>
      <c r="O7568" s="62"/>
      <c r="P7568" s="125"/>
      <c r="W7568" s="62"/>
      <c r="X7568" s="62"/>
    </row>
    <row r="7569" spans="1:24" s="57" customFormat="1" x14ac:dyDescent="0.25">
      <c r="A7569" s="75"/>
      <c r="D7569" s="58"/>
      <c r="E7569" s="58"/>
      <c r="F7569" s="58"/>
      <c r="G7569" s="58"/>
      <c r="H7569" s="60"/>
      <c r="I7569" s="60"/>
      <c r="J7569" s="60"/>
      <c r="K7569" s="60"/>
      <c r="M7569" s="61"/>
      <c r="N7569" s="61"/>
      <c r="O7569" s="62"/>
      <c r="P7569" s="125"/>
      <c r="W7569" s="62"/>
      <c r="X7569" s="62"/>
    </row>
    <row r="7570" spans="1:24" s="57" customFormat="1" x14ac:dyDescent="0.25">
      <c r="A7570" s="75"/>
      <c r="D7570" s="58"/>
      <c r="E7570" s="58"/>
      <c r="F7570" s="58"/>
      <c r="G7570" s="58"/>
      <c r="H7570" s="60"/>
      <c r="I7570" s="60"/>
      <c r="J7570" s="60"/>
      <c r="K7570" s="60"/>
      <c r="M7570" s="61"/>
      <c r="N7570" s="61"/>
      <c r="O7570" s="62"/>
      <c r="P7570" s="125"/>
      <c r="W7570" s="62"/>
      <c r="X7570" s="62"/>
    </row>
    <row r="7571" spans="1:24" s="57" customFormat="1" x14ac:dyDescent="0.25">
      <c r="A7571" s="75"/>
      <c r="D7571" s="58"/>
      <c r="E7571" s="58"/>
      <c r="F7571" s="58"/>
      <c r="G7571" s="58"/>
      <c r="H7571" s="60"/>
      <c r="I7571" s="60"/>
      <c r="J7571" s="60"/>
      <c r="K7571" s="60"/>
      <c r="M7571" s="61"/>
      <c r="N7571" s="61"/>
      <c r="O7571" s="62"/>
      <c r="P7571" s="125"/>
      <c r="W7571" s="62"/>
      <c r="X7571" s="62"/>
    </row>
    <row r="7572" spans="1:24" s="57" customFormat="1" x14ac:dyDescent="0.25">
      <c r="A7572" s="75"/>
      <c r="D7572" s="58"/>
      <c r="E7572" s="58"/>
      <c r="F7572" s="58"/>
      <c r="G7572" s="58"/>
      <c r="H7572" s="60"/>
      <c r="I7572" s="60"/>
      <c r="J7572" s="60"/>
      <c r="K7572" s="60"/>
      <c r="M7572" s="61"/>
      <c r="N7572" s="61"/>
      <c r="O7572" s="62"/>
      <c r="P7572" s="125"/>
      <c r="W7572" s="62"/>
      <c r="X7572" s="62"/>
    </row>
    <row r="7573" spans="1:24" s="57" customFormat="1" x14ac:dyDescent="0.25">
      <c r="A7573" s="75"/>
      <c r="D7573" s="58"/>
      <c r="E7573" s="58"/>
      <c r="F7573" s="58"/>
      <c r="G7573" s="58"/>
      <c r="H7573" s="60"/>
      <c r="I7573" s="60"/>
      <c r="J7573" s="60"/>
      <c r="K7573" s="60"/>
      <c r="M7573" s="61"/>
      <c r="N7573" s="61"/>
      <c r="O7573" s="62"/>
      <c r="P7573" s="125"/>
      <c r="W7573" s="62"/>
      <c r="X7573" s="62"/>
    </row>
    <row r="7574" spans="1:24" s="57" customFormat="1" x14ac:dyDescent="0.25">
      <c r="A7574" s="75"/>
      <c r="D7574" s="58"/>
      <c r="E7574" s="58"/>
      <c r="F7574" s="58"/>
      <c r="G7574" s="58"/>
      <c r="H7574" s="60"/>
      <c r="I7574" s="60"/>
      <c r="J7574" s="60"/>
      <c r="K7574" s="60"/>
      <c r="M7574" s="61"/>
      <c r="N7574" s="61"/>
      <c r="O7574" s="62"/>
      <c r="P7574" s="125"/>
      <c r="W7574" s="62"/>
      <c r="X7574" s="62"/>
    </row>
    <row r="7575" spans="1:24" s="57" customFormat="1" x14ac:dyDescent="0.25">
      <c r="A7575" s="75"/>
      <c r="D7575" s="58"/>
      <c r="E7575" s="58"/>
      <c r="F7575" s="58"/>
      <c r="G7575" s="58"/>
      <c r="H7575" s="60"/>
      <c r="I7575" s="60"/>
      <c r="J7575" s="60"/>
      <c r="K7575" s="60"/>
      <c r="M7575" s="61"/>
      <c r="N7575" s="61"/>
      <c r="O7575" s="62"/>
      <c r="P7575" s="125"/>
      <c r="W7575" s="62"/>
      <c r="X7575" s="62"/>
    </row>
    <row r="7576" spans="1:24" s="57" customFormat="1" x14ac:dyDescent="0.25">
      <c r="A7576" s="75"/>
      <c r="D7576" s="58"/>
      <c r="E7576" s="58"/>
      <c r="F7576" s="58"/>
      <c r="G7576" s="58"/>
      <c r="H7576" s="60"/>
      <c r="I7576" s="60"/>
      <c r="J7576" s="60"/>
      <c r="K7576" s="60"/>
      <c r="M7576" s="61"/>
      <c r="N7576" s="61"/>
      <c r="O7576" s="62"/>
      <c r="P7576" s="125"/>
      <c r="W7576" s="62"/>
      <c r="X7576" s="62"/>
    </row>
    <row r="7577" spans="1:24" s="57" customFormat="1" x14ac:dyDescent="0.25">
      <c r="A7577" s="75"/>
      <c r="D7577" s="58"/>
      <c r="E7577" s="58"/>
      <c r="F7577" s="58"/>
      <c r="G7577" s="58"/>
      <c r="H7577" s="60"/>
      <c r="I7577" s="60"/>
      <c r="J7577" s="60"/>
      <c r="K7577" s="60"/>
      <c r="M7577" s="61"/>
      <c r="N7577" s="61"/>
      <c r="O7577" s="62"/>
      <c r="P7577" s="125"/>
      <c r="W7577" s="62"/>
      <c r="X7577" s="62"/>
    </row>
    <row r="7578" spans="1:24" s="57" customFormat="1" x14ac:dyDescent="0.25">
      <c r="A7578" s="75"/>
      <c r="D7578" s="58"/>
      <c r="E7578" s="58"/>
      <c r="F7578" s="58"/>
      <c r="G7578" s="58"/>
      <c r="H7578" s="60"/>
      <c r="I7578" s="60"/>
      <c r="J7578" s="60"/>
      <c r="K7578" s="60"/>
      <c r="M7578" s="61"/>
      <c r="N7578" s="61"/>
      <c r="O7578" s="62"/>
      <c r="P7578" s="125"/>
      <c r="W7578" s="62"/>
      <c r="X7578" s="62"/>
    </row>
    <row r="7579" spans="1:24" s="57" customFormat="1" x14ac:dyDescent="0.25">
      <c r="A7579" s="75"/>
      <c r="D7579" s="58"/>
      <c r="E7579" s="58"/>
      <c r="F7579" s="58"/>
      <c r="G7579" s="58"/>
      <c r="H7579" s="60"/>
      <c r="I7579" s="60"/>
      <c r="J7579" s="60"/>
      <c r="K7579" s="60"/>
      <c r="M7579" s="61"/>
      <c r="N7579" s="61"/>
      <c r="O7579" s="62"/>
      <c r="P7579" s="125"/>
      <c r="W7579" s="62"/>
      <c r="X7579" s="62"/>
    </row>
    <row r="7580" spans="1:24" s="57" customFormat="1" x14ac:dyDescent="0.25">
      <c r="A7580" s="75"/>
      <c r="D7580" s="58"/>
      <c r="E7580" s="58"/>
      <c r="F7580" s="58"/>
      <c r="G7580" s="58"/>
      <c r="H7580" s="60"/>
      <c r="I7580" s="60"/>
      <c r="J7580" s="60"/>
      <c r="K7580" s="60"/>
      <c r="M7580" s="61"/>
      <c r="N7580" s="61"/>
      <c r="O7580" s="62"/>
      <c r="P7580" s="125"/>
      <c r="W7580" s="62"/>
      <c r="X7580" s="62"/>
    </row>
    <row r="7581" spans="1:24" s="57" customFormat="1" x14ac:dyDescent="0.25">
      <c r="A7581" s="75"/>
      <c r="D7581" s="58"/>
      <c r="E7581" s="58"/>
      <c r="F7581" s="58"/>
      <c r="G7581" s="58"/>
      <c r="H7581" s="60"/>
      <c r="I7581" s="60"/>
      <c r="J7581" s="60"/>
      <c r="K7581" s="60"/>
      <c r="M7581" s="61"/>
      <c r="N7581" s="61"/>
      <c r="O7581" s="62"/>
      <c r="P7581" s="125"/>
      <c r="W7581" s="62"/>
      <c r="X7581" s="62"/>
    </row>
    <row r="7582" spans="1:24" s="57" customFormat="1" x14ac:dyDescent="0.25">
      <c r="A7582" s="75"/>
      <c r="D7582" s="58"/>
      <c r="E7582" s="58"/>
      <c r="F7582" s="58"/>
      <c r="G7582" s="58"/>
      <c r="H7582" s="60"/>
      <c r="I7582" s="60"/>
      <c r="J7582" s="60"/>
      <c r="K7582" s="60"/>
      <c r="M7582" s="61"/>
      <c r="N7582" s="61"/>
      <c r="O7582" s="62"/>
      <c r="P7582" s="125"/>
      <c r="W7582" s="62"/>
      <c r="X7582" s="62"/>
    </row>
    <row r="7583" spans="1:24" s="57" customFormat="1" x14ac:dyDescent="0.25">
      <c r="A7583" s="75"/>
      <c r="D7583" s="58"/>
      <c r="E7583" s="58"/>
      <c r="F7583" s="58"/>
      <c r="G7583" s="58"/>
      <c r="H7583" s="60"/>
      <c r="I7583" s="60"/>
      <c r="J7583" s="60"/>
      <c r="K7583" s="60"/>
      <c r="M7583" s="61"/>
      <c r="N7583" s="61"/>
      <c r="O7583" s="62"/>
      <c r="P7583" s="125"/>
      <c r="W7583" s="62"/>
      <c r="X7583" s="62"/>
    </row>
    <row r="7584" spans="1:24" s="57" customFormat="1" x14ac:dyDescent="0.25">
      <c r="A7584" s="75"/>
      <c r="D7584" s="58"/>
      <c r="E7584" s="58"/>
      <c r="F7584" s="58"/>
      <c r="G7584" s="58"/>
      <c r="H7584" s="60"/>
      <c r="I7584" s="60"/>
      <c r="J7584" s="60"/>
      <c r="K7584" s="60"/>
      <c r="M7584" s="61"/>
      <c r="N7584" s="61"/>
      <c r="O7584" s="62"/>
      <c r="P7584" s="125"/>
      <c r="W7584" s="62"/>
      <c r="X7584" s="62"/>
    </row>
    <row r="7585" spans="1:24" s="57" customFormat="1" x14ac:dyDescent="0.25">
      <c r="A7585" s="75"/>
      <c r="D7585" s="58"/>
      <c r="E7585" s="58"/>
      <c r="F7585" s="58"/>
      <c r="G7585" s="58"/>
      <c r="H7585" s="60"/>
      <c r="I7585" s="60"/>
      <c r="J7585" s="60"/>
      <c r="K7585" s="60"/>
      <c r="M7585" s="61"/>
      <c r="N7585" s="61"/>
      <c r="O7585" s="62"/>
      <c r="P7585" s="125"/>
      <c r="W7585" s="62"/>
      <c r="X7585" s="62"/>
    </row>
    <row r="7586" spans="1:24" s="57" customFormat="1" x14ac:dyDescent="0.25">
      <c r="A7586" s="75"/>
      <c r="D7586" s="58"/>
      <c r="E7586" s="58"/>
      <c r="F7586" s="58"/>
      <c r="G7586" s="58"/>
      <c r="H7586" s="60"/>
      <c r="I7586" s="60"/>
      <c r="J7586" s="60"/>
      <c r="K7586" s="60"/>
      <c r="M7586" s="61"/>
      <c r="N7586" s="61"/>
      <c r="O7586" s="62"/>
      <c r="P7586" s="125"/>
      <c r="W7586" s="62"/>
      <c r="X7586" s="62"/>
    </row>
    <row r="7587" spans="1:24" s="57" customFormat="1" x14ac:dyDescent="0.25">
      <c r="A7587" s="75"/>
      <c r="D7587" s="58"/>
      <c r="E7587" s="58"/>
      <c r="F7587" s="58"/>
      <c r="G7587" s="58"/>
      <c r="H7587" s="60"/>
      <c r="I7587" s="60"/>
      <c r="J7587" s="60"/>
      <c r="K7587" s="60"/>
      <c r="M7587" s="61"/>
      <c r="N7587" s="61"/>
      <c r="O7587" s="62"/>
      <c r="P7587" s="125"/>
      <c r="W7587" s="62"/>
      <c r="X7587" s="62"/>
    </row>
    <row r="7588" spans="1:24" s="57" customFormat="1" x14ac:dyDescent="0.25">
      <c r="A7588" s="75"/>
      <c r="D7588" s="58"/>
      <c r="E7588" s="58"/>
      <c r="F7588" s="58"/>
      <c r="G7588" s="58"/>
      <c r="H7588" s="60"/>
      <c r="I7588" s="60"/>
      <c r="J7588" s="60"/>
      <c r="K7588" s="60"/>
      <c r="M7588" s="61"/>
      <c r="N7588" s="61"/>
      <c r="O7588" s="62"/>
      <c r="P7588" s="125"/>
      <c r="W7588" s="62"/>
      <c r="X7588" s="62"/>
    </row>
    <row r="7589" spans="1:24" s="57" customFormat="1" x14ac:dyDescent="0.25">
      <c r="A7589" s="75"/>
      <c r="D7589" s="58"/>
      <c r="E7589" s="58"/>
      <c r="F7589" s="58"/>
      <c r="G7589" s="58"/>
      <c r="H7589" s="60"/>
      <c r="I7589" s="60"/>
      <c r="J7589" s="60"/>
      <c r="K7589" s="60"/>
      <c r="M7589" s="61"/>
      <c r="N7589" s="61"/>
      <c r="O7589" s="62"/>
      <c r="P7589" s="125"/>
      <c r="W7589" s="62"/>
      <c r="X7589" s="62"/>
    </row>
    <row r="7590" spans="1:24" s="57" customFormat="1" x14ac:dyDescent="0.25">
      <c r="A7590" s="75"/>
      <c r="D7590" s="58"/>
      <c r="E7590" s="58"/>
      <c r="F7590" s="58"/>
      <c r="G7590" s="58"/>
      <c r="H7590" s="60"/>
      <c r="I7590" s="60"/>
      <c r="J7590" s="60"/>
      <c r="K7590" s="60"/>
      <c r="M7590" s="61"/>
      <c r="N7590" s="61"/>
      <c r="O7590" s="62"/>
      <c r="P7590" s="125"/>
      <c r="W7590" s="62"/>
      <c r="X7590" s="62"/>
    </row>
    <row r="7591" spans="1:24" s="57" customFormat="1" x14ac:dyDescent="0.25">
      <c r="A7591" s="75"/>
      <c r="D7591" s="58"/>
      <c r="E7591" s="58"/>
      <c r="F7591" s="58"/>
      <c r="G7591" s="58"/>
      <c r="H7591" s="60"/>
      <c r="I7591" s="60"/>
      <c r="J7591" s="60"/>
      <c r="K7591" s="60"/>
      <c r="M7591" s="61"/>
      <c r="N7591" s="61"/>
      <c r="O7591" s="62"/>
      <c r="P7591" s="125"/>
      <c r="W7591" s="62"/>
      <c r="X7591" s="62"/>
    </row>
    <row r="7592" spans="1:24" s="57" customFormat="1" x14ac:dyDescent="0.25">
      <c r="A7592" s="75"/>
      <c r="D7592" s="58"/>
      <c r="E7592" s="58"/>
      <c r="F7592" s="58"/>
      <c r="G7592" s="58"/>
      <c r="H7592" s="60"/>
      <c r="I7592" s="60"/>
      <c r="J7592" s="60"/>
      <c r="K7592" s="60"/>
      <c r="M7592" s="61"/>
      <c r="N7592" s="61"/>
      <c r="O7592" s="62"/>
      <c r="P7592" s="125"/>
      <c r="W7592" s="62"/>
      <c r="X7592" s="62"/>
    </row>
    <row r="7593" spans="1:24" s="57" customFormat="1" x14ac:dyDescent="0.25">
      <c r="A7593" s="75"/>
      <c r="D7593" s="58"/>
      <c r="E7593" s="58"/>
      <c r="F7593" s="58"/>
      <c r="G7593" s="58"/>
      <c r="H7593" s="60"/>
      <c r="I7593" s="60"/>
      <c r="J7593" s="60"/>
      <c r="K7593" s="60"/>
      <c r="M7593" s="61"/>
      <c r="N7593" s="61"/>
      <c r="O7593" s="62"/>
      <c r="P7593" s="125"/>
      <c r="W7593" s="62"/>
      <c r="X7593" s="62"/>
    </row>
    <row r="7594" spans="1:24" s="57" customFormat="1" x14ac:dyDescent="0.25">
      <c r="A7594" s="75"/>
      <c r="D7594" s="58"/>
      <c r="E7594" s="58"/>
      <c r="F7594" s="58"/>
      <c r="G7594" s="58"/>
      <c r="H7594" s="60"/>
      <c r="I7594" s="60"/>
      <c r="J7594" s="60"/>
      <c r="K7594" s="60"/>
      <c r="M7594" s="61"/>
      <c r="N7594" s="61"/>
      <c r="O7594" s="62"/>
      <c r="P7594" s="125"/>
      <c r="W7594" s="62"/>
      <c r="X7594" s="62"/>
    </row>
    <row r="7595" spans="1:24" s="57" customFormat="1" x14ac:dyDescent="0.25">
      <c r="A7595" s="75"/>
      <c r="D7595" s="58"/>
      <c r="E7595" s="58"/>
      <c r="F7595" s="58"/>
      <c r="G7595" s="58"/>
      <c r="H7595" s="60"/>
      <c r="I7595" s="60"/>
      <c r="J7595" s="60"/>
      <c r="K7595" s="60"/>
      <c r="M7595" s="61"/>
      <c r="N7595" s="61"/>
      <c r="O7595" s="62"/>
      <c r="P7595" s="125"/>
      <c r="W7595" s="62"/>
      <c r="X7595" s="62"/>
    </row>
    <row r="7596" spans="1:24" s="57" customFormat="1" x14ac:dyDescent="0.25">
      <c r="A7596" s="75"/>
      <c r="D7596" s="58"/>
      <c r="E7596" s="58"/>
      <c r="F7596" s="58"/>
      <c r="G7596" s="58"/>
      <c r="H7596" s="60"/>
      <c r="I7596" s="60"/>
      <c r="J7596" s="60"/>
      <c r="K7596" s="60"/>
      <c r="M7596" s="61"/>
      <c r="N7596" s="61"/>
      <c r="O7596" s="62"/>
      <c r="P7596" s="125"/>
      <c r="W7596" s="62"/>
      <c r="X7596" s="62"/>
    </row>
    <row r="7597" spans="1:24" s="57" customFormat="1" x14ac:dyDescent="0.25">
      <c r="A7597" s="75"/>
      <c r="D7597" s="58"/>
      <c r="E7597" s="58"/>
      <c r="F7597" s="58"/>
      <c r="G7597" s="58"/>
      <c r="H7597" s="60"/>
      <c r="I7597" s="60"/>
      <c r="J7597" s="60"/>
      <c r="K7597" s="60"/>
      <c r="M7597" s="61"/>
      <c r="N7597" s="61"/>
      <c r="O7597" s="62"/>
      <c r="P7597" s="125"/>
      <c r="W7597" s="62"/>
      <c r="X7597" s="62"/>
    </row>
    <row r="7598" spans="1:24" s="57" customFormat="1" x14ac:dyDescent="0.25">
      <c r="A7598" s="75"/>
      <c r="D7598" s="58"/>
      <c r="E7598" s="58"/>
      <c r="F7598" s="58"/>
      <c r="G7598" s="58"/>
      <c r="H7598" s="60"/>
      <c r="I7598" s="60"/>
      <c r="J7598" s="60"/>
      <c r="K7598" s="60"/>
      <c r="M7598" s="61"/>
      <c r="N7598" s="61"/>
      <c r="O7598" s="62"/>
      <c r="P7598" s="125"/>
      <c r="W7598" s="62"/>
      <c r="X7598" s="62"/>
    </row>
    <row r="7599" spans="1:24" s="57" customFormat="1" x14ac:dyDescent="0.25">
      <c r="A7599" s="75"/>
      <c r="D7599" s="58"/>
      <c r="E7599" s="58"/>
      <c r="F7599" s="58"/>
      <c r="G7599" s="58"/>
      <c r="H7599" s="60"/>
      <c r="I7599" s="60"/>
      <c r="J7599" s="60"/>
      <c r="K7599" s="60"/>
      <c r="M7599" s="61"/>
      <c r="N7599" s="61"/>
      <c r="O7599" s="62"/>
      <c r="P7599" s="125"/>
      <c r="W7599" s="62"/>
      <c r="X7599" s="62"/>
    </row>
    <row r="7600" spans="1:24" s="57" customFormat="1" x14ac:dyDescent="0.25">
      <c r="A7600" s="75"/>
      <c r="D7600" s="58"/>
      <c r="E7600" s="58"/>
      <c r="F7600" s="58"/>
      <c r="G7600" s="58"/>
      <c r="H7600" s="60"/>
      <c r="I7600" s="60"/>
      <c r="J7600" s="60"/>
      <c r="K7600" s="60"/>
      <c r="M7600" s="61"/>
      <c r="N7600" s="61"/>
      <c r="O7600" s="62"/>
      <c r="P7600" s="125"/>
      <c r="W7600" s="62"/>
      <c r="X7600" s="62"/>
    </row>
    <row r="7601" spans="1:24" s="57" customFormat="1" x14ac:dyDescent="0.25">
      <c r="A7601" s="75"/>
      <c r="D7601" s="58"/>
      <c r="E7601" s="58"/>
      <c r="F7601" s="58"/>
      <c r="G7601" s="58"/>
      <c r="H7601" s="60"/>
      <c r="I7601" s="60"/>
      <c r="J7601" s="60"/>
      <c r="K7601" s="60"/>
      <c r="M7601" s="61"/>
      <c r="N7601" s="61"/>
      <c r="O7601" s="62"/>
      <c r="P7601" s="125"/>
      <c r="W7601" s="62"/>
      <c r="X7601" s="62"/>
    </row>
    <row r="7602" spans="1:24" s="57" customFormat="1" x14ac:dyDescent="0.25">
      <c r="A7602" s="75"/>
      <c r="D7602" s="58"/>
      <c r="E7602" s="58"/>
      <c r="F7602" s="58"/>
      <c r="G7602" s="58"/>
      <c r="H7602" s="60"/>
      <c r="I7602" s="60"/>
      <c r="J7602" s="60"/>
      <c r="K7602" s="60"/>
      <c r="M7602" s="61"/>
      <c r="N7602" s="61"/>
      <c r="O7602" s="62"/>
      <c r="P7602" s="125"/>
      <c r="W7602" s="62"/>
      <c r="X7602" s="62"/>
    </row>
    <row r="7603" spans="1:24" s="57" customFormat="1" x14ac:dyDescent="0.25">
      <c r="A7603" s="75"/>
      <c r="D7603" s="58"/>
      <c r="E7603" s="58"/>
      <c r="F7603" s="58"/>
      <c r="G7603" s="58"/>
      <c r="H7603" s="60"/>
      <c r="I7603" s="60"/>
      <c r="J7603" s="60"/>
      <c r="K7603" s="60"/>
      <c r="M7603" s="61"/>
      <c r="N7603" s="61"/>
      <c r="O7603" s="62"/>
      <c r="P7603" s="125"/>
      <c r="W7603" s="62"/>
      <c r="X7603" s="62"/>
    </row>
    <row r="7604" spans="1:24" s="57" customFormat="1" x14ac:dyDescent="0.25">
      <c r="A7604" s="75"/>
      <c r="D7604" s="58"/>
      <c r="E7604" s="58"/>
      <c r="F7604" s="58"/>
      <c r="G7604" s="58"/>
      <c r="H7604" s="60"/>
      <c r="I7604" s="60"/>
      <c r="J7604" s="60"/>
      <c r="K7604" s="60"/>
      <c r="M7604" s="61"/>
      <c r="N7604" s="61"/>
      <c r="O7604" s="62"/>
      <c r="P7604" s="125"/>
      <c r="W7604" s="62"/>
      <c r="X7604" s="62"/>
    </row>
    <row r="7605" spans="1:24" s="57" customFormat="1" x14ac:dyDescent="0.25">
      <c r="A7605" s="75"/>
      <c r="D7605" s="58"/>
      <c r="E7605" s="58"/>
      <c r="F7605" s="58"/>
      <c r="G7605" s="58"/>
      <c r="H7605" s="60"/>
      <c r="I7605" s="60"/>
      <c r="J7605" s="60"/>
      <c r="K7605" s="60"/>
      <c r="M7605" s="61"/>
      <c r="N7605" s="61"/>
      <c r="O7605" s="62"/>
      <c r="P7605" s="125"/>
      <c r="W7605" s="62"/>
      <c r="X7605" s="62"/>
    </row>
    <row r="7606" spans="1:24" s="57" customFormat="1" x14ac:dyDescent="0.25">
      <c r="A7606" s="75"/>
      <c r="D7606" s="58"/>
      <c r="E7606" s="58"/>
      <c r="F7606" s="58"/>
      <c r="G7606" s="58"/>
      <c r="H7606" s="60"/>
      <c r="I7606" s="60"/>
      <c r="J7606" s="60"/>
      <c r="K7606" s="60"/>
      <c r="M7606" s="61"/>
      <c r="N7606" s="61"/>
      <c r="O7606" s="62"/>
      <c r="P7606" s="125"/>
      <c r="W7606" s="62"/>
      <c r="X7606" s="62"/>
    </row>
    <row r="7607" spans="1:24" s="57" customFormat="1" x14ac:dyDescent="0.25">
      <c r="A7607" s="75"/>
      <c r="D7607" s="58"/>
      <c r="E7607" s="58"/>
      <c r="F7607" s="58"/>
      <c r="G7607" s="58"/>
      <c r="H7607" s="60"/>
      <c r="I7607" s="60"/>
      <c r="J7607" s="60"/>
      <c r="K7607" s="60"/>
      <c r="M7607" s="61"/>
      <c r="N7607" s="61"/>
      <c r="O7607" s="62"/>
      <c r="P7607" s="125"/>
      <c r="W7607" s="62"/>
      <c r="X7607" s="62"/>
    </row>
    <row r="7608" spans="1:24" s="57" customFormat="1" x14ac:dyDescent="0.25">
      <c r="A7608" s="75"/>
      <c r="D7608" s="58"/>
      <c r="E7608" s="58"/>
      <c r="F7608" s="58"/>
      <c r="G7608" s="58"/>
      <c r="H7608" s="60"/>
      <c r="I7608" s="60"/>
      <c r="J7608" s="60"/>
      <c r="K7608" s="60"/>
      <c r="M7608" s="61"/>
      <c r="N7608" s="61"/>
      <c r="O7608" s="62"/>
      <c r="P7608" s="125"/>
      <c r="W7608" s="62"/>
      <c r="X7608" s="62"/>
    </row>
    <row r="7609" spans="1:24" s="57" customFormat="1" x14ac:dyDescent="0.25">
      <c r="A7609" s="75"/>
      <c r="D7609" s="58"/>
      <c r="E7609" s="58"/>
      <c r="F7609" s="58"/>
      <c r="G7609" s="58"/>
      <c r="H7609" s="60"/>
      <c r="I7609" s="60"/>
      <c r="J7609" s="60"/>
      <c r="K7609" s="60"/>
      <c r="M7609" s="61"/>
      <c r="N7609" s="61"/>
      <c r="O7609" s="62"/>
      <c r="P7609" s="125"/>
      <c r="W7609" s="62"/>
      <c r="X7609" s="62"/>
    </row>
    <row r="7610" spans="1:24" s="57" customFormat="1" x14ac:dyDescent="0.25">
      <c r="A7610" s="75"/>
      <c r="D7610" s="58"/>
      <c r="E7610" s="58"/>
      <c r="F7610" s="58"/>
      <c r="G7610" s="58"/>
      <c r="H7610" s="60"/>
      <c r="I7610" s="60"/>
      <c r="J7610" s="60"/>
      <c r="K7610" s="60"/>
      <c r="M7610" s="61"/>
      <c r="N7610" s="61"/>
      <c r="O7610" s="62"/>
      <c r="P7610" s="125"/>
      <c r="W7610" s="62"/>
      <c r="X7610" s="62"/>
    </row>
    <row r="7611" spans="1:24" s="57" customFormat="1" x14ac:dyDescent="0.25">
      <c r="A7611" s="75"/>
      <c r="D7611" s="58"/>
      <c r="E7611" s="58"/>
      <c r="F7611" s="58"/>
      <c r="G7611" s="58"/>
      <c r="H7611" s="60"/>
      <c r="I7611" s="60"/>
      <c r="J7611" s="60"/>
      <c r="K7611" s="60"/>
      <c r="M7611" s="61"/>
      <c r="N7611" s="61"/>
      <c r="O7611" s="62"/>
      <c r="P7611" s="125"/>
      <c r="W7611" s="62"/>
      <c r="X7611" s="62"/>
    </row>
    <row r="7612" spans="1:24" s="57" customFormat="1" x14ac:dyDescent="0.25">
      <c r="A7612" s="75"/>
      <c r="D7612" s="58"/>
      <c r="E7612" s="58"/>
      <c r="F7612" s="58"/>
      <c r="G7612" s="58"/>
      <c r="H7612" s="60"/>
      <c r="I7612" s="60"/>
      <c r="J7612" s="60"/>
      <c r="K7612" s="60"/>
      <c r="M7612" s="61"/>
      <c r="N7612" s="61"/>
      <c r="O7612" s="62"/>
      <c r="P7612" s="125"/>
      <c r="W7612" s="62"/>
      <c r="X7612" s="62"/>
    </row>
    <row r="7613" spans="1:24" s="57" customFormat="1" x14ac:dyDescent="0.25">
      <c r="A7613" s="75"/>
      <c r="D7613" s="58"/>
      <c r="E7613" s="58"/>
      <c r="F7613" s="58"/>
      <c r="G7613" s="58"/>
      <c r="H7613" s="60"/>
      <c r="I7613" s="60"/>
      <c r="J7613" s="60"/>
      <c r="K7613" s="60"/>
      <c r="M7613" s="61"/>
      <c r="N7613" s="61"/>
      <c r="O7613" s="62"/>
      <c r="P7613" s="125"/>
      <c r="W7613" s="62"/>
      <c r="X7613" s="62"/>
    </row>
    <row r="7614" spans="1:24" s="57" customFormat="1" x14ac:dyDescent="0.25">
      <c r="A7614" s="75"/>
      <c r="D7614" s="58"/>
      <c r="E7614" s="58"/>
      <c r="F7614" s="58"/>
      <c r="G7614" s="58"/>
      <c r="H7614" s="60"/>
      <c r="I7614" s="60"/>
      <c r="J7614" s="60"/>
      <c r="K7614" s="60"/>
      <c r="M7614" s="61"/>
      <c r="N7614" s="61"/>
      <c r="O7614" s="62"/>
      <c r="P7614" s="125"/>
      <c r="W7614" s="62"/>
      <c r="X7614" s="62"/>
    </row>
    <row r="7615" spans="1:24" s="57" customFormat="1" x14ac:dyDescent="0.25">
      <c r="A7615" s="75"/>
      <c r="D7615" s="58"/>
      <c r="E7615" s="58"/>
      <c r="F7615" s="58"/>
      <c r="G7615" s="58"/>
      <c r="H7615" s="60"/>
      <c r="I7615" s="60"/>
      <c r="J7615" s="60"/>
      <c r="K7615" s="60"/>
      <c r="M7615" s="61"/>
      <c r="N7615" s="61"/>
      <c r="O7615" s="62"/>
      <c r="P7615" s="125"/>
      <c r="W7615" s="62"/>
      <c r="X7615" s="62"/>
    </row>
    <row r="7616" spans="1:24" s="57" customFormat="1" x14ac:dyDescent="0.25">
      <c r="A7616" s="75"/>
      <c r="D7616" s="58"/>
      <c r="E7616" s="58"/>
      <c r="F7616" s="58"/>
      <c r="G7616" s="58"/>
      <c r="H7616" s="60"/>
      <c r="I7616" s="60"/>
      <c r="J7616" s="60"/>
      <c r="K7616" s="60"/>
      <c r="M7616" s="61"/>
      <c r="N7616" s="61"/>
      <c r="O7616" s="62"/>
      <c r="P7616" s="125"/>
      <c r="W7616" s="62"/>
      <c r="X7616" s="62"/>
    </row>
    <row r="7617" spans="1:24" s="57" customFormat="1" x14ac:dyDescent="0.25">
      <c r="A7617" s="75"/>
      <c r="D7617" s="58"/>
      <c r="E7617" s="58"/>
      <c r="F7617" s="58"/>
      <c r="G7617" s="58"/>
      <c r="H7617" s="60"/>
      <c r="I7617" s="60"/>
      <c r="J7617" s="60"/>
      <c r="K7617" s="60"/>
      <c r="M7617" s="61"/>
      <c r="N7617" s="61"/>
      <c r="O7617" s="62"/>
      <c r="P7617" s="125"/>
      <c r="W7617" s="62"/>
      <c r="X7617" s="62"/>
    </row>
    <row r="7618" spans="1:24" s="57" customFormat="1" x14ac:dyDescent="0.25">
      <c r="A7618" s="75"/>
      <c r="D7618" s="58"/>
      <c r="E7618" s="58"/>
      <c r="F7618" s="58"/>
      <c r="G7618" s="58"/>
      <c r="H7618" s="60"/>
      <c r="I7618" s="60"/>
      <c r="J7618" s="60"/>
      <c r="K7618" s="60"/>
      <c r="M7618" s="61"/>
      <c r="N7618" s="61"/>
      <c r="O7618" s="62"/>
      <c r="P7618" s="125"/>
      <c r="W7618" s="62"/>
      <c r="X7618" s="62"/>
    </row>
    <row r="7619" spans="1:24" s="57" customFormat="1" x14ac:dyDescent="0.25">
      <c r="A7619" s="75"/>
      <c r="D7619" s="58"/>
      <c r="E7619" s="58"/>
      <c r="F7619" s="58"/>
      <c r="G7619" s="58"/>
      <c r="H7619" s="60"/>
      <c r="I7619" s="60"/>
      <c r="J7619" s="60"/>
      <c r="K7619" s="60"/>
      <c r="M7619" s="61"/>
      <c r="N7619" s="61"/>
      <c r="O7619" s="62"/>
      <c r="P7619" s="125"/>
      <c r="W7619" s="62"/>
      <c r="X7619" s="62"/>
    </row>
    <row r="7620" spans="1:24" s="57" customFormat="1" x14ac:dyDescent="0.25">
      <c r="A7620" s="75"/>
      <c r="D7620" s="58"/>
      <c r="E7620" s="58"/>
      <c r="F7620" s="58"/>
      <c r="G7620" s="58"/>
      <c r="H7620" s="60"/>
      <c r="I7620" s="60"/>
      <c r="J7620" s="60"/>
      <c r="K7620" s="60"/>
      <c r="M7620" s="61"/>
      <c r="N7620" s="61"/>
      <c r="O7620" s="62"/>
      <c r="P7620" s="125"/>
      <c r="W7620" s="62"/>
      <c r="X7620" s="62"/>
    </row>
    <row r="7621" spans="1:24" s="57" customFormat="1" x14ac:dyDescent="0.25">
      <c r="A7621" s="75"/>
      <c r="D7621" s="58"/>
      <c r="E7621" s="58"/>
      <c r="F7621" s="58"/>
      <c r="G7621" s="58"/>
      <c r="H7621" s="60"/>
      <c r="I7621" s="60"/>
      <c r="J7621" s="60"/>
      <c r="K7621" s="60"/>
      <c r="M7621" s="61"/>
      <c r="N7621" s="61"/>
      <c r="O7621" s="62"/>
      <c r="P7621" s="125"/>
      <c r="W7621" s="62"/>
      <c r="X7621" s="62"/>
    </row>
    <row r="7622" spans="1:24" s="57" customFormat="1" x14ac:dyDescent="0.25">
      <c r="A7622" s="75"/>
      <c r="D7622" s="58"/>
      <c r="E7622" s="58"/>
      <c r="F7622" s="58"/>
      <c r="G7622" s="58"/>
      <c r="H7622" s="60"/>
      <c r="I7622" s="60"/>
      <c r="J7622" s="60"/>
      <c r="K7622" s="60"/>
      <c r="M7622" s="61"/>
      <c r="N7622" s="61"/>
      <c r="O7622" s="62"/>
      <c r="P7622" s="125"/>
      <c r="W7622" s="62"/>
      <c r="X7622" s="62"/>
    </row>
    <row r="7623" spans="1:24" s="57" customFormat="1" x14ac:dyDescent="0.25">
      <c r="A7623" s="75"/>
      <c r="D7623" s="58"/>
      <c r="E7623" s="58"/>
      <c r="F7623" s="58"/>
      <c r="G7623" s="58"/>
      <c r="H7623" s="60"/>
      <c r="I7623" s="60"/>
      <c r="J7623" s="60"/>
      <c r="K7623" s="60"/>
      <c r="M7623" s="61"/>
      <c r="N7623" s="61"/>
      <c r="O7623" s="62"/>
      <c r="P7623" s="125"/>
      <c r="W7623" s="62"/>
      <c r="X7623" s="62"/>
    </row>
    <row r="7624" spans="1:24" s="57" customFormat="1" x14ac:dyDescent="0.25">
      <c r="A7624" s="75"/>
      <c r="D7624" s="58"/>
      <c r="E7624" s="58"/>
      <c r="F7624" s="58"/>
      <c r="G7624" s="58"/>
      <c r="H7624" s="60"/>
      <c r="I7624" s="60"/>
      <c r="J7624" s="60"/>
      <c r="K7624" s="60"/>
      <c r="M7624" s="61"/>
      <c r="N7624" s="61"/>
      <c r="O7624" s="62"/>
      <c r="P7624" s="125"/>
      <c r="W7624" s="62"/>
      <c r="X7624" s="62"/>
    </row>
    <row r="7625" spans="1:24" s="57" customFormat="1" x14ac:dyDescent="0.25">
      <c r="A7625" s="75"/>
      <c r="D7625" s="58"/>
      <c r="E7625" s="58"/>
      <c r="F7625" s="58"/>
      <c r="G7625" s="58"/>
      <c r="H7625" s="60"/>
      <c r="I7625" s="60"/>
      <c r="J7625" s="60"/>
      <c r="K7625" s="60"/>
      <c r="M7625" s="61"/>
      <c r="N7625" s="61"/>
      <c r="O7625" s="62"/>
      <c r="P7625" s="125"/>
      <c r="W7625" s="62"/>
      <c r="X7625" s="62"/>
    </row>
    <row r="7626" spans="1:24" s="57" customFormat="1" x14ac:dyDescent="0.25">
      <c r="A7626" s="75"/>
      <c r="D7626" s="58"/>
      <c r="E7626" s="58"/>
      <c r="F7626" s="58"/>
      <c r="G7626" s="58"/>
      <c r="H7626" s="60"/>
      <c r="I7626" s="60"/>
      <c r="J7626" s="60"/>
      <c r="K7626" s="60"/>
      <c r="M7626" s="61"/>
      <c r="N7626" s="61"/>
      <c r="O7626" s="62"/>
      <c r="P7626" s="125"/>
      <c r="W7626" s="62"/>
      <c r="X7626" s="62"/>
    </row>
    <row r="7627" spans="1:24" s="57" customFormat="1" x14ac:dyDescent="0.25">
      <c r="A7627" s="75"/>
      <c r="D7627" s="58"/>
      <c r="E7627" s="58"/>
      <c r="F7627" s="58"/>
      <c r="G7627" s="58"/>
      <c r="H7627" s="60"/>
      <c r="I7627" s="60"/>
      <c r="J7627" s="60"/>
      <c r="K7627" s="60"/>
      <c r="M7627" s="61"/>
      <c r="N7627" s="61"/>
      <c r="O7627" s="62"/>
      <c r="P7627" s="125"/>
      <c r="W7627" s="62"/>
      <c r="X7627" s="62"/>
    </row>
    <row r="7628" spans="1:24" s="57" customFormat="1" x14ac:dyDescent="0.25">
      <c r="A7628" s="75"/>
      <c r="D7628" s="58"/>
      <c r="E7628" s="58"/>
      <c r="F7628" s="58"/>
      <c r="G7628" s="58"/>
      <c r="H7628" s="60"/>
      <c r="I7628" s="60"/>
      <c r="J7628" s="60"/>
      <c r="K7628" s="60"/>
      <c r="M7628" s="61"/>
      <c r="N7628" s="61"/>
      <c r="O7628" s="62"/>
      <c r="P7628" s="125"/>
      <c r="W7628" s="62"/>
      <c r="X7628" s="62"/>
    </row>
    <row r="7629" spans="1:24" s="57" customFormat="1" x14ac:dyDescent="0.25">
      <c r="A7629" s="75"/>
      <c r="D7629" s="58"/>
      <c r="E7629" s="58"/>
      <c r="F7629" s="58"/>
      <c r="G7629" s="58"/>
      <c r="H7629" s="60"/>
      <c r="I7629" s="60"/>
      <c r="J7629" s="60"/>
      <c r="K7629" s="60"/>
      <c r="M7629" s="61"/>
      <c r="N7629" s="61"/>
      <c r="O7629" s="62"/>
      <c r="P7629" s="125"/>
      <c r="W7629" s="62"/>
      <c r="X7629" s="62"/>
    </row>
    <row r="7630" spans="1:24" s="57" customFormat="1" x14ac:dyDescent="0.25">
      <c r="A7630" s="75"/>
      <c r="D7630" s="58"/>
      <c r="E7630" s="58"/>
      <c r="F7630" s="58"/>
      <c r="G7630" s="58"/>
      <c r="H7630" s="60"/>
      <c r="I7630" s="60"/>
      <c r="J7630" s="60"/>
      <c r="K7630" s="60"/>
      <c r="M7630" s="61"/>
      <c r="N7630" s="61"/>
      <c r="O7630" s="62"/>
      <c r="P7630" s="125"/>
      <c r="W7630" s="62"/>
      <c r="X7630" s="62"/>
    </row>
    <row r="7631" spans="1:24" s="57" customFormat="1" x14ac:dyDescent="0.25">
      <c r="A7631" s="75"/>
      <c r="D7631" s="58"/>
      <c r="E7631" s="58"/>
      <c r="F7631" s="58"/>
      <c r="G7631" s="58"/>
      <c r="H7631" s="60"/>
      <c r="I7631" s="60"/>
      <c r="J7631" s="60"/>
      <c r="K7631" s="60"/>
      <c r="M7631" s="61"/>
      <c r="N7631" s="61"/>
      <c r="O7631" s="62"/>
      <c r="P7631" s="125"/>
      <c r="W7631" s="62"/>
      <c r="X7631" s="62"/>
    </row>
    <row r="7632" spans="1:24" s="57" customFormat="1" x14ac:dyDescent="0.25">
      <c r="A7632" s="75"/>
      <c r="D7632" s="58"/>
      <c r="E7632" s="58"/>
      <c r="F7632" s="58"/>
      <c r="G7632" s="58"/>
      <c r="H7632" s="60"/>
      <c r="I7632" s="60"/>
      <c r="J7632" s="60"/>
      <c r="K7632" s="60"/>
      <c r="M7632" s="61"/>
      <c r="N7632" s="61"/>
      <c r="O7632" s="62"/>
      <c r="P7632" s="125"/>
      <c r="W7632" s="62"/>
      <c r="X7632" s="62"/>
    </row>
    <row r="7633" spans="1:24" s="57" customFormat="1" x14ac:dyDescent="0.25">
      <c r="A7633" s="75"/>
      <c r="D7633" s="58"/>
      <c r="E7633" s="58"/>
      <c r="F7633" s="58"/>
      <c r="G7633" s="58"/>
      <c r="H7633" s="60"/>
      <c r="I7633" s="60"/>
      <c r="J7633" s="60"/>
      <c r="K7633" s="60"/>
      <c r="M7633" s="61"/>
      <c r="N7633" s="61"/>
      <c r="O7633" s="62"/>
      <c r="P7633" s="125"/>
      <c r="W7633" s="62"/>
      <c r="X7633" s="62"/>
    </row>
    <row r="7634" spans="1:24" s="57" customFormat="1" x14ac:dyDescent="0.25">
      <c r="A7634" s="75"/>
      <c r="D7634" s="58"/>
      <c r="E7634" s="58"/>
      <c r="F7634" s="58"/>
      <c r="G7634" s="58"/>
      <c r="H7634" s="60"/>
      <c r="I7634" s="60"/>
      <c r="J7634" s="60"/>
      <c r="K7634" s="60"/>
      <c r="M7634" s="61"/>
      <c r="N7634" s="61"/>
      <c r="O7634" s="62"/>
      <c r="P7634" s="125"/>
      <c r="W7634" s="62"/>
      <c r="X7634" s="62"/>
    </row>
    <row r="7635" spans="1:24" s="57" customFormat="1" x14ac:dyDescent="0.25">
      <c r="A7635" s="75"/>
      <c r="D7635" s="58"/>
      <c r="E7635" s="58"/>
      <c r="F7635" s="58"/>
      <c r="G7635" s="58"/>
      <c r="H7635" s="60"/>
      <c r="I7635" s="60"/>
      <c r="J7635" s="60"/>
      <c r="K7635" s="60"/>
      <c r="M7635" s="61"/>
      <c r="N7635" s="61"/>
      <c r="O7635" s="62"/>
      <c r="P7635" s="125"/>
      <c r="W7635" s="62"/>
      <c r="X7635" s="62"/>
    </row>
    <row r="7636" spans="1:24" s="57" customFormat="1" x14ac:dyDescent="0.25">
      <c r="A7636" s="75"/>
      <c r="D7636" s="58"/>
      <c r="E7636" s="58"/>
      <c r="F7636" s="58"/>
      <c r="G7636" s="58"/>
      <c r="H7636" s="60"/>
      <c r="I7636" s="60"/>
      <c r="J7636" s="60"/>
      <c r="K7636" s="60"/>
      <c r="M7636" s="61"/>
      <c r="N7636" s="61"/>
      <c r="O7636" s="62"/>
      <c r="P7636" s="125"/>
      <c r="W7636" s="62"/>
      <c r="X7636" s="62"/>
    </row>
    <row r="7637" spans="1:24" s="57" customFormat="1" x14ac:dyDescent="0.25">
      <c r="A7637" s="75"/>
      <c r="D7637" s="58"/>
      <c r="E7637" s="58"/>
      <c r="F7637" s="58"/>
      <c r="G7637" s="58"/>
      <c r="H7637" s="60"/>
      <c r="I7637" s="60"/>
      <c r="J7637" s="60"/>
      <c r="K7637" s="60"/>
      <c r="M7637" s="61"/>
      <c r="N7637" s="61"/>
      <c r="O7637" s="62"/>
      <c r="P7637" s="125"/>
      <c r="W7637" s="62"/>
      <c r="X7637" s="62"/>
    </row>
    <row r="7638" spans="1:24" s="57" customFormat="1" x14ac:dyDescent="0.25">
      <c r="A7638" s="75"/>
      <c r="D7638" s="58"/>
      <c r="E7638" s="58"/>
      <c r="F7638" s="58"/>
      <c r="G7638" s="58"/>
      <c r="H7638" s="60"/>
      <c r="I7638" s="60"/>
      <c r="J7638" s="60"/>
      <c r="K7638" s="60"/>
      <c r="M7638" s="61"/>
      <c r="N7638" s="61"/>
      <c r="O7638" s="62"/>
      <c r="P7638" s="125"/>
      <c r="W7638" s="62"/>
      <c r="X7638" s="62"/>
    </row>
    <row r="7639" spans="1:24" s="57" customFormat="1" x14ac:dyDescent="0.25">
      <c r="A7639" s="75"/>
      <c r="D7639" s="58"/>
      <c r="E7639" s="58"/>
      <c r="F7639" s="58"/>
      <c r="G7639" s="58"/>
      <c r="H7639" s="60"/>
      <c r="I7639" s="60"/>
      <c r="J7639" s="60"/>
      <c r="K7639" s="60"/>
      <c r="M7639" s="61"/>
      <c r="N7639" s="61"/>
      <c r="O7639" s="62"/>
      <c r="P7639" s="125"/>
      <c r="W7639" s="62"/>
      <c r="X7639" s="62"/>
    </row>
    <row r="7640" spans="1:24" s="57" customFormat="1" x14ac:dyDescent="0.25">
      <c r="A7640" s="75"/>
      <c r="D7640" s="58"/>
      <c r="E7640" s="58"/>
      <c r="F7640" s="58"/>
      <c r="G7640" s="58"/>
      <c r="H7640" s="60"/>
      <c r="I7640" s="60"/>
      <c r="J7640" s="60"/>
      <c r="K7640" s="60"/>
      <c r="M7640" s="61"/>
      <c r="N7640" s="61"/>
      <c r="O7640" s="62"/>
      <c r="P7640" s="125"/>
      <c r="W7640" s="62"/>
      <c r="X7640" s="62"/>
    </row>
    <row r="7641" spans="1:24" s="57" customFormat="1" x14ac:dyDescent="0.25">
      <c r="A7641" s="75"/>
      <c r="D7641" s="58"/>
      <c r="E7641" s="58"/>
      <c r="F7641" s="58"/>
      <c r="G7641" s="58"/>
      <c r="H7641" s="60"/>
      <c r="I7641" s="60"/>
      <c r="J7641" s="60"/>
      <c r="K7641" s="60"/>
      <c r="M7641" s="61"/>
      <c r="N7641" s="61"/>
      <c r="O7641" s="62"/>
      <c r="P7641" s="125"/>
      <c r="W7641" s="62"/>
      <c r="X7641" s="62"/>
    </row>
    <row r="7642" spans="1:24" s="57" customFormat="1" x14ac:dyDescent="0.25">
      <c r="A7642" s="75"/>
      <c r="D7642" s="58"/>
      <c r="E7642" s="58"/>
      <c r="F7642" s="58"/>
      <c r="G7642" s="58"/>
      <c r="H7642" s="60"/>
      <c r="I7642" s="60"/>
      <c r="J7642" s="60"/>
      <c r="K7642" s="60"/>
      <c r="M7642" s="61"/>
      <c r="N7642" s="61"/>
      <c r="O7642" s="62"/>
      <c r="P7642" s="125"/>
      <c r="W7642" s="62"/>
      <c r="X7642" s="62"/>
    </row>
    <row r="7643" spans="1:24" s="57" customFormat="1" x14ac:dyDescent="0.25">
      <c r="A7643" s="75"/>
      <c r="D7643" s="58"/>
      <c r="E7643" s="58"/>
      <c r="F7643" s="58"/>
      <c r="G7643" s="58"/>
      <c r="H7643" s="60"/>
      <c r="I7643" s="60"/>
      <c r="J7643" s="60"/>
      <c r="K7643" s="60"/>
      <c r="M7643" s="61"/>
      <c r="N7643" s="61"/>
      <c r="O7643" s="62"/>
      <c r="P7643" s="125"/>
      <c r="W7643" s="62"/>
      <c r="X7643" s="62"/>
    </row>
    <row r="7644" spans="1:24" s="57" customFormat="1" x14ac:dyDescent="0.25">
      <c r="A7644" s="75"/>
      <c r="D7644" s="58"/>
      <c r="E7644" s="58"/>
      <c r="F7644" s="58"/>
      <c r="G7644" s="58"/>
      <c r="H7644" s="60"/>
      <c r="I7644" s="60"/>
      <c r="J7644" s="60"/>
      <c r="K7644" s="60"/>
      <c r="M7644" s="61"/>
      <c r="N7644" s="61"/>
      <c r="O7644" s="62"/>
      <c r="P7644" s="125"/>
      <c r="W7644" s="62"/>
      <c r="X7644" s="62"/>
    </row>
    <row r="7645" spans="1:24" s="57" customFormat="1" x14ac:dyDescent="0.25">
      <c r="A7645" s="75"/>
      <c r="D7645" s="58"/>
      <c r="E7645" s="58"/>
      <c r="F7645" s="58"/>
      <c r="G7645" s="58"/>
      <c r="H7645" s="60"/>
      <c r="I7645" s="60"/>
      <c r="J7645" s="60"/>
      <c r="K7645" s="60"/>
      <c r="M7645" s="61"/>
      <c r="N7645" s="61"/>
      <c r="O7645" s="62"/>
      <c r="P7645" s="125"/>
      <c r="W7645" s="62"/>
      <c r="X7645" s="62"/>
    </row>
    <row r="7646" spans="1:24" s="57" customFormat="1" x14ac:dyDescent="0.25">
      <c r="A7646" s="75"/>
      <c r="D7646" s="58"/>
      <c r="E7646" s="58"/>
      <c r="F7646" s="58"/>
      <c r="G7646" s="58"/>
      <c r="H7646" s="60"/>
      <c r="I7646" s="60"/>
      <c r="J7646" s="60"/>
      <c r="K7646" s="60"/>
      <c r="M7646" s="61"/>
      <c r="N7646" s="61"/>
      <c r="O7646" s="62"/>
      <c r="P7646" s="125"/>
      <c r="W7646" s="62"/>
      <c r="X7646" s="62"/>
    </row>
    <row r="7647" spans="1:24" s="57" customFormat="1" x14ac:dyDescent="0.25">
      <c r="A7647" s="75"/>
      <c r="D7647" s="58"/>
      <c r="E7647" s="58"/>
      <c r="F7647" s="58"/>
      <c r="G7647" s="58"/>
      <c r="H7647" s="60"/>
      <c r="I7647" s="60"/>
      <c r="J7647" s="60"/>
      <c r="K7647" s="60"/>
      <c r="M7647" s="61"/>
      <c r="N7647" s="61"/>
      <c r="O7647" s="62"/>
      <c r="P7647" s="125"/>
      <c r="W7647" s="62"/>
      <c r="X7647" s="62"/>
    </row>
    <row r="7648" spans="1:24" s="57" customFormat="1" x14ac:dyDescent="0.25">
      <c r="A7648" s="75"/>
      <c r="D7648" s="58"/>
      <c r="E7648" s="58"/>
      <c r="F7648" s="58"/>
      <c r="G7648" s="58"/>
      <c r="H7648" s="60"/>
      <c r="I7648" s="60"/>
      <c r="J7648" s="60"/>
      <c r="K7648" s="60"/>
      <c r="M7648" s="61"/>
      <c r="N7648" s="61"/>
      <c r="O7648" s="62"/>
      <c r="P7648" s="125"/>
      <c r="W7648" s="62"/>
      <c r="X7648" s="62"/>
    </row>
    <row r="7649" spans="1:24" s="57" customFormat="1" x14ac:dyDescent="0.25">
      <c r="A7649" s="75"/>
      <c r="D7649" s="58"/>
      <c r="E7649" s="58"/>
      <c r="F7649" s="58"/>
      <c r="G7649" s="58"/>
      <c r="H7649" s="60"/>
      <c r="I7649" s="60"/>
      <c r="J7649" s="60"/>
      <c r="K7649" s="60"/>
      <c r="M7649" s="61"/>
      <c r="N7649" s="61"/>
      <c r="O7649" s="62"/>
      <c r="P7649" s="125"/>
      <c r="W7649" s="62"/>
      <c r="X7649" s="62"/>
    </row>
    <row r="7650" spans="1:24" s="57" customFormat="1" x14ac:dyDescent="0.25">
      <c r="A7650" s="75"/>
      <c r="D7650" s="58"/>
      <c r="E7650" s="58"/>
      <c r="F7650" s="58"/>
      <c r="G7650" s="58"/>
      <c r="H7650" s="60"/>
      <c r="I7650" s="60"/>
      <c r="J7650" s="60"/>
      <c r="K7650" s="60"/>
      <c r="M7650" s="61"/>
      <c r="N7650" s="61"/>
      <c r="O7650" s="62"/>
      <c r="P7650" s="125"/>
      <c r="W7650" s="62"/>
      <c r="X7650" s="62"/>
    </row>
    <row r="7651" spans="1:24" s="57" customFormat="1" x14ac:dyDescent="0.25">
      <c r="A7651" s="75"/>
      <c r="D7651" s="58"/>
      <c r="E7651" s="58"/>
      <c r="F7651" s="58"/>
      <c r="G7651" s="58"/>
      <c r="H7651" s="60"/>
      <c r="I7651" s="60"/>
      <c r="J7651" s="60"/>
      <c r="K7651" s="60"/>
      <c r="M7651" s="61"/>
      <c r="N7651" s="61"/>
      <c r="O7651" s="62"/>
      <c r="P7651" s="125"/>
      <c r="W7651" s="62"/>
      <c r="X7651" s="62"/>
    </row>
    <row r="7652" spans="1:24" s="57" customFormat="1" x14ac:dyDescent="0.25">
      <c r="A7652" s="75"/>
      <c r="D7652" s="58"/>
      <c r="E7652" s="58"/>
      <c r="F7652" s="58"/>
      <c r="G7652" s="58"/>
      <c r="H7652" s="60"/>
      <c r="I7652" s="60"/>
      <c r="J7652" s="60"/>
      <c r="K7652" s="60"/>
      <c r="M7652" s="61"/>
      <c r="N7652" s="61"/>
      <c r="O7652" s="62"/>
      <c r="P7652" s="125"/>
      <c r="W7652" s="62"/>
      <c r="X7652" s="62"/>
    </row>
    <row r="7653" spans="1:24" s="57" customFormat="1" x14ac:dyDescent="0.25">
      <c r="A7653" s="75"/>
      <c r="D7653" s="58"/>
      <c r="E7653" s="58"/>
      <c r="F7653" s="58"/>
      <c r="G7653" s="58"/>
      <c r="H7653" s="60"/>
      <c r="I7653" s="60"/>
      <c r="J7653" s="60"/>
      <c r="K7653" s="60"/>
      <c r="M7653" s="61"/>
      <c r="N7653" s="61"/>
      <c r="O7653" s="62"/>
      <c r="P7653" s="125"/>
      <c r="W7653" s="62"/>
      <c r="X7653" s="62"/>
    </row>
    <row r="7654" spans="1:24" s="57" customFormat="1" x14ac:dyDescent="0.25">
      <c r="A7654" s="75"/>
      <c r="D7654" s="58"/>
      <c r="E7654" s="58"/>
      <c r="F7654" s="58"/>
      <c r="G7654" s="58"/>
      <c r="H7654" s="60"/>
      <c r="I7654" s="60"/>
      <c r="J7654" s="60"/>
      <c r="K7654" s="60"/>
      <c r="M7654" s="61"/>
      <c r="N7654" s="61"/>
      <c r="O7654" s="62"/>
      <c r="P7654" s="125"/>
      <c r="W7654" s="62"/>
      <c r="X7654" s="62"/>
    </row>
    <row r="7655" spans="1:24" s="57" customFormat="1" x14ac:dyDescent="0.25">
      <c r="A7655" s="75"/>
      <c r="D7655" s="58"/>
      <c r="E7655" s="58"/>
      <c r="F7655" s="58"/>
      <c r="G7655" s="58"/>
      <c r="H7655" s="60"/>
      <c r="I7655" s="60"/>
      <c r="J7655" s="60"/>
      <c r="K7655" s="60"/>
      <c r="M7655" s="61"/>
      <c r="N7655" s="61"/>
      <c r="O7655" s="62"/>
      <c r="P7655" s="125"/>
      <c r="W7655" s="62"/>
      <c r="X7655" s="62"/>
    </row>
    <row r="7656" spans="1:24" s="57" customFormat="1" x14ac:dyDescent="0.25">
      <c r="A7656" s="75"/>
      <c r="D7656" s="58"/>
      <c r="E7656" s="58"/>
      <c r="F7656" s="58"/>
      <c r="G7656" s="58"/>
      <c r="H7656" s="60"/>
      <c r="I7656" s="60"/>
      <c r="J7656" s="60"/>
      <c r="K7656" s="60"/>
      <c r="M7656" s="61"/>
      <c r="N7656" s="61"/>
      <c r="O7656" s="62"/>
      <c r="P7656" s="125"/>
      <c r="W7656" s="62"/>
      <c r="X7656" s="62"/>
    </row>
    <row r="7657" spans="1:24" s="57" customFormat="1" x14ac:dyDescent="0.25">
      <c r="A7657" s="75"/>
      <c r="D7657" s="58"/>
      <c r="E7657" s="58"/>
      <c r="F7657" s="58"/>
      <c r="G7657" s="58"/>
      <c r="H7657" s="60"/>
      <c r="I7657" s="60"/>
      <c r="J7657" s="60"/>
      <c r="K7657" s="60"/>
      <c r="M7657" s="61"/>
      <c r="N7657" s="61"/>
      <c r="O7657" s="62"/>
      <c r="P7657" s="125"/>
      <c r="W7657" s="62"/>
      <c r="X7657" s="62"/>
    </row>
    <row r="7658" spans="1:24" s="57" customFormat="1" x14ac:dyDescent="0.25">
      <c r="A7658" s="75"/>
      <c r="D7658" s="58"/>
      <c r="E7658" s="58"/>
      <c r="F7658" s="58"/>
      <c r="G7658" s="58"/>
      <c r="H7658" s="60"/>
      <c r="I7658" s="60"/>
      <c r="J7658" s="60"/>
      <c r="K7658" s="60"/>
      <c r="M7658" s="61"/>
      <c r="N7658" s="61"/>
      <c r="O7658" s="62"/>
      <c r="P7658" s="125"/>
      <c r="W7658" s="62"/>
      <c r="X7658" s="62"/>
    </row>
    <row r="7659" spans="1:24" s="57" customFormat="1" x14ac:dyDescent="0.25">
      <c r="A7659" s="75"/>
      <c r="D7659" s="58"/>
      <c r="E7659" s="58"/>
      <c r="F7659" s="58"/>
      <c r="G7659" s="58"/>
      <c r="H7659" s="60"/>
      <c r="I7659" s="60"/>
      <c r="J7659" s="60"/>
      <c r="K7659" s="60"/>
      <c r="M7659" s="61"/>
      <c r="N7659" s="61"/>
      <c r="O7659" s="62"/>
      <c r="P7659" s="125"/>
      <c r="W7659" s="62"/>
      <c r="X7659" s="62"/>
    </row>
    <row r="7660" spans="1:24" s="57" customFormat="1" x14ac:dyDescent="0.25">
      <c r="A7660" s="75"/>
      <c r="D7660" s="58"/>
      <c r="E7660" s="58"/>
      <c r="F7660" s="58"/>
      <c r="G7660" s="58"/>
      <c r="H7660" s="60"/>
      <c r="I7660" s="60"/>
      <c r="J7660" s="60"/>
      <c r="K7660" s="60"/>
      <c r="M7660" s="61"/>
      <c r="N7660" s="61"/>
      <c r="O7660" s="62"/>
      <c r="P7660" s="125"/>
      <c r="W7660" s="62"/>
      <c r="X7660" s="62"/>
    </row>
    <row r="7661" spans="1:24" s="57" customFormat="1" x14ac:dyDescent="0.25">
      <c r="A7661" s="75"/>
      <c r="D7661" s="58"/>
      <c r="E7661" s="58"/>
      <c r="F7661" s="58"/>
      <c r="G7661" s="58"/>
      <c r="H7661" s="60"/>
      <c r="I7661" s="60"/>
      <c r="J7661" s="60"/>
      <c r="K7661" s="60"/>
      <c r="M7661" s="61"/>
      <c r="N7661" s="61"/>
      <c r="O7661" s="62"/>
      <c r="P7661" s="125"/>
      <c r="W7661" s="62"/>
      <c r="X7661" s="62"/>
    </row>
    <row r="7662" spans="1:24" s="57" customFormat="1" x14ac:dyDescent="0.25">
      <c r="A7662" s="75"/>
      <c r="D7662" s="58"/>
      <c r="E7662" s="58"/>
      <c r="F7662" s="58"/>
      <c r="G7662" s="58"/>
      <c r="H7662" s="60"/>
      <c r="I7662" s="60"/>
      <c r="J7662" s="60"/>
      <c r="K7662" s="60"/>
      <c r="M7662" s="61"/>
      <c r="N7662" s="61"/>
      <c r="O7662" s="62"/>
      <c r="P7662" s="125"/>
      <c r="W7662" s="62"/>
      <c r="X7662" s="62"/>
    </row>
    <row r="7663" spans="1:24" s="57" customFormat="1" x14ac:dyDescent="0.25">
      <c r="A7663" s="75"/>
      <c r="D7663" s="58"/>
      <c r="E7663" s="58"/>
      <c r="F7663" s="58"/>
      <c r="G7663" s="58"/>
      <c r="H7663" s="60"/>
      <c r="I7663" s="60"/>
      <c r="J7663" s="60"/>
      <c r="K7663" s="60"/>
      <c r="M7663" s="61"/>
      <c r="N7663" s="61"/>
      <c r="O7663" s="62"/>
      <c r="P7663" s="125"/>
      <c r="W7663" s="62"/>
      <c r="X7663" s="62"/>
    </row>
    <row r="7664" spans="1:24" s="57" customFormat="1" x14ac:dyDescent="0.25">
      <c r="A7664" s="75"/>
      <c r="D7664" s="58"/>
      <c r="E7664" s="58"/>
      <c r="F7664" s="58"/>
      <c r="G7664" s="58"/>
      <c r="H7664" s="60"/>
      <c r="I7664" s="60"/>
      <c r="J7664" s="60"/>
      <c r="K7664" s="60"/>
      <c r="M7664" s="61"/>
      <c r="N7664" s="61"/>
      <c r="O7664" s="62"/>
      <c r="P7664" s="125"/>
      <c r="W7664" s="62"/>
      <c r="X7664" s="62"/>
    </row>
    <row r="7665" spans="1:24" s="57" customFormat="1" x14ac:dyDescent="0.25">
      <c r="A7665" s="75"/>
      <c r="D7665" s="58"/>
      <c r="E7665" s="58"/>
      <c r="F7665" s="58"/>
      <c r="G7665" s="58"/>
      <c r="H7665" s="60"/>
      <c r="I7665" s="60"/>
      <c r="J7665" s="60"/>
      <c r="K7665" s="60"/>
      <c r="M7665" s="61"/>
      <c r="N7665" s="61"/>
      <c r="O7665" s="62"/>
      <c r="P7665" s="125"/>
      <c r="W7665" s="62"/>
      <c r="X7665" s="62"/>
    </row>
    <row r="7666" spans="1:24" s="57" customFormat="1" x14ac:dyDescent="0.25">
      <c r="A7666" s="75"/>
      <c r="D7666" s="58"/>
      <c r="E7666" s="58"/>
      <c r="F7666" s="58"/>
      <c r="G7666" s="58"/>
      <c r="H7666" s="60"/>
      <c r="I7666" s="60"/>
      <c r="J7666" s="60"/>
      <c r="K7666" s="60"/>
      <c r="M7666" s="61"/>
      <c r="N7666" s="61"/>
      <c r="O7666" s="62"/>
      <c r="P7666" s="125"/>
      <c r="W7666" s="62"/>
      <c r="X7666" s="62"/>
    </row>
    <row r="7667" spans="1:24" s="57" customFormat="1" x14ac:dyDescent="0.25">
      <c r="A7667" s="75"/>
      <c r="D7667" s="58"/>
      <c r="E7667" s="58"/>
      <c r="F7667" s="58"/>
      <c r="G7667" s="58"/>
      <c r="H7667" s="60"/>
      <c r="I7667" s="60"/>
      <c r="J7667" s="60"/>
      <c r="K7667" s="60"/>
      <c r="M7667" s="61"/>
      <c r="N7667" s="61"/>
      <c r="O7667" s="62"/>
      <c r="P7667" s="125"/>
      <c r="W7667" s="62"/>
      <c r="X7667" s="62"/>
    </row>
    <row r="7668" spans="1:24" s="57" customFormat="1" x14ac:dyDescent="0.25">
      <c r="A7668" s="75"/>
      <c r="D7668" s="58"/>
      <c r="E7668" s="58"/>
      <c r="F7668" s="58"/>
      <c r="G7668" s="58"/>
      <c r="H7668" s="60"/>
      <c r="I7668" s="60"/>
      <c r="J7668" s="60"/>
      <c r="K7668" s="60"/>
      <c r="M7668" s="61"/>
      <c r="N7668" s="61"/>
      <c r="O7668" s="62"/>
      <c r="P7668" s="125"/>
      <c r="W7668" s="62"/>
      <c r="X7668" s="62"/>
    </row>
    <row r="7669" spans="1:24" s="57" customFormat="1" x14ac:dyDescent="0.25">
      <c r="A7669" s="75"/>
      <c r="D7669" s="58"/>
      <c r="E7669" s="58"/>
      <c r="F7669" s="58"/>
      <c r="G7669" s="58"/>
      <c r="H7669" s="60"/>
      <c r="I7669" s="60"/>
      <c r="J7669" s="60"/>
      <c r="K7669" s="60"/>
      <c r="M7669" s="61"/>
      <c r="N7669" s="61"/>
      <c r="O7669" s="62"/>
      <c r="P7669" s="125"/>
      <c r="W7669" s="62"/>
      <c r="X7669" s="62"/>
    </row>
    <row r="7670" spans="1:24" s="57" customFormat="1" x14ac:dyDescent="0.25">
      <c r="A7670" s="75"/>
      <c r="D7670" s="58"/>
      <c r="E7670" s="58"/>
      <c r="F7670" s="58"/>
      <c r="G7670" s="58"/>
      <c r="H7670" s="60"/>
      <c r="I7670" s="60"/>
      <c r="J7670" s="60"/>
      <c r="K7670" s="60"/>
      <c r="M7670" s="61"/>
      <c r="N7670" s="61"/>
      <c r="O7670" s="62"/>
      <c r="P7670" s="125"/>
      <c r="W7670" s="62"/>
      <c r="X7670" s="62"/>
    </row>
    <row r="7671" spans="1:24" s="57" customFormat="1" x14ac:dyDescent="0.25">
      <c r="A7671" s="75"/>
      <c r="D7671" s="58"/>
      <c r="E7671" s="58"/>
      <c r="F7671" s="58"/>
      <c r="G7671" s="58"/>
      <c r="H7671" s="60"/>
      <c r="I7671" s="60"/>
      <c r="J7671" s="60"/>
      <c r="K7671" s="60"/>
      <c r="M7671" s="61"/>
      <c r="N7671" s="61"/>
      <c r="O7671" s="62"/>
      <c r="P7671" s="125"/>
      <c r="W7671" s="62"/>
      <c r="X7671" s="62"/>
    </row>
    <row r="7672" spans="1:24" s="57" customFormat="1" x14ac:dyDescent="0.25">
      <c r="A7672" s="75"/>
      <c r="D7672" s="58"/>
      <c r="E7672" s="58"/>
      <c r="F7672" s="58"/>
      <c r="G7672" s="58"/>
      <c r="H7672" s="60"/>
      <c r="I7672" s="60"/>
      <c r="J7672" s="60"/>
      <c r="K7672" s="60"/>
      <c r="M7672" s="61"/>
      <c r="N7672" s="61"/>
      <c r="O7672" s="62"/>
      <c r="P7672" s="125"/>
      <c r="W7672" s="62"/>
      <c r="X7672" s="62"/>
    </row>
    <row r="7673" spans="1:24" s="57" customFormat="1" x14ac:dyDescent="0.25">
      <c r="A7673" s="75"/>
      <c r="D7673" s="58"/>
      <c r="E7673" s="58"/>
      <c r="F7673" s="58"/>
      <c r="G7673" s="58"/>
      <c r="H7673" s="60"/>
      <c r="I7673" s="60"/>
      <c r="J7673" s="60"/>
      <c r="K7673" s="60"/>
      <c r="M7673" s="61"/>
      <c r="N7673" s="61"/>
      <c r="O7673" s="62"/>
      <c r="P7673" s="125"/>
      <c r="W7673" s="62"/>
      <c r="X7673" s="62"/>
    </row>
    <row r="7674" spans="1:24" s="57" customFormat="1" x14ac:dyDescent="0.25">
      <c r="A7674" s="75"/>
      <c r="D7674" s="58"/>
      <c r="E7674" s="58"/>
      <c r="F7674" s="58"/>
      <c r="G7674" s="58"/>
      <c r="H7674" s="60"/>
      <c r="I7674" s="60"/>
      <c r="J7674" s="60"/>
      <c r="K7674" s="60"/>
      <c r="M7674" s="61"/>
      <c r="N7674" s="61"/>
      <c r="O7674" s="62"/>
      <c r="P7674" s="125"/>
      <c r="W7674" s="62"/>
      <c r="X7674" s="62"/>
    </row>
    <row r="7675" spans="1:24" s="57" customFormat="1" x14ac:dyDescent="0.25">
      <c r="A7675" s="75"/>
      <c r="D7675" s="58"/>
      <c r="E7675" s="58"/>
      <c r="F7675" s="58"/>
      <c r="G7675" s="58"/>
      <c r="H7675" s="60"/>
      <c r="I7675" s="60"/>
      <c r="J7675" s="60"/>
      <c r="K7675" s="60"/>
      <c r="M7675" s="61"/>
      <c r="N7675" s="61"/>
      <c r="O7675" s="62"/>
      <c r="P7675" s="125"/>
      <c r="W7675" s="62"/>
      <c r="X7675" s="62"/>
    </row>
    <row r="7676" spans="1:24" s="57" customFormat="1" x14ac:dyDescent="0.25">
      <c r="A7676" s="75"/>
      <c r="D7676" s="58"/>
      <c r="E7676" s="58"/>
      <c r="F7676" s="58"/>
      <c r="G7676" s="58"/>
      <c r="H7676" s="60"/>
      <c r="I7676" s="60"/>
      <c r="J7676" s="60"/>
      <c r="K7676" s="60"/>
      <c r="M7676" s="61"/>
      <c r="N7676" s="61"/>
      <c r="O7676" s="62"/>
      <c r="P7676" s="125"/>
      <c r="W7676" s="62"/>
      <c r="X7676" s="62"/>
    </row>
    <row r="7677" spans="1:24" s="57" customFormat="1" x14ac:dyDescent="0.25">
      <c r="A7677" s="75"/>
      <c r="D7677" s="58"/>
      <c r="E7677" s="58"/>
      <c r="F7677" s="58"/>
      <c r="G7677" s="58"/>
      <c r="H7677" s="60"/>
      <c r="I7677" s="60"/>
      <c r="J7677" s="60"/>
      <c r="K7677" s="60"/>
      <c r="M7677" s="61"/>
      <c r="N7677" s="61"/>
      <c r="O7677" s="62"/>
      <c r="P7677" s="125"/>
      <c r="W7677" s="62"/>
      <c r="X7677" s="62"/>
    </row>
    <row r="7678" spans="1:24" s="57" customFormat="1" x14ac:dyDescent="0.25">
      <c r="A7678" s="75"/>
      <c r="D7678" s="58"/>
      <c r="E7678" s="58"/>
      <c r="F7678" s="58"/>
      <c r="G7678" s="58"/>
      <c r="H7678" s="60"/>
      <c r="I7678" s="60"/>
      <c r="J7678" s="60"/>
      <c r="K7678" s="60"/>
      <c r="M7678" s="61"/>
      <c r="N7678" s="61"/>
      <c r="O7678" s="62"/>
      <c r="P7678" s="125"/>
      <c r="W7678" s="62"/>
      <c r="X7678" s="62"/>
    </row>
    <row r="7679" spans="1:24" s="57" customFormat="1" x14ac:dyDescent="0.25">
      <c r="A7679" s="75"/>
      <c r="D7679" s="58"/>
      <c r="E7679" s="58"/>
      <c r="F7679" s="58"/>
      <c r="G7679" s="58"/>
      <c r="H7679" s="60"/>
      <c r="I7679" s="60"/>
      <c r="J7679" s="60"/>
      <c r="K7679" s="60"/>
      <c r="M7679" s="61"/>
      <c r="N7679" s="61"/>
      <c r="O7679" s="62"/>
      <c r="P7679" s="125"/>
      <c r="W7679" s="62"/>
      <c r="X7679" s="62"/>
    </row>
    <row r="7680" spans="1:24" s="57" customFormat="1" x14ac:dyDescent="0.25">
      <c r="A7680" s="75"/>
      <c r="D7680" s="58"/>
      <c r="E7680" s="58"/>
      <c r="F7680" s="58"/>
      <c r="G7680" s="58"/>
      <c r="H7680" s="60"/>
      <c r="I7680" s="60"/>
      <c r="J7680" s="60"/>
      <c r="K7680" s="60"/>
      <c r="M7680" s="61"/>
      <c r="N7680" s="61"/>
      <c r="O7680" s="62"/>
      <c r="P7680" s="125"/>
      <c r="W7680" s="62"/>
      <c r="X7680" s="62"/>
    </row>
    <row r="7681" spans="1:24" s="57" customFormat="1" x14ac:dyDescent="0.25">
      <c r="A7681" s="75"/>
      <c r="D7681" s="58"/>
      <c r="E7681" s="58"/>
      <c r="F7681" s="58"/>
      <c r="G7681" s="58"/>
      <c r="H7681" s="60"/>
      <c r="I7681" s="60"/>
      <c r="J7681" s="60"/>
      <c r="K7681" s="60"/>
      <c r="M7681" s="61"/>
      <c r="N7681" s="61"/>
      <c r="O7681" s="62"/>
      <c r="P7681" s="125"/>
      <c r="W7681" s="62"/>
      <c r="X7681" s="62"/>
    </row>
    <row r="7682" spans="1:24" s="57" customFormat="1" x14ac:dyDescent="0.25">
      <c r="A7682" s="75"/>
      <c r="D7682" s="58"/>
      <c r="E7682" s="58"/>
      <c r="F7682" s="58"/>
      <c r="G7682" s="58"/>
      <c r="H7682" s="60"/>
      <c r="I7682" s="60"/>
      <c r="J7682" s="60"/>
      <c r="K7682" s="60"/>
      <c r="M7682" s="61"/>
      <c r="N7682" s="61"/>
      <c r="O7682" s="62"/>
      <c r="P7682" s="125"/>
      <c r="W7682" s="62"/>
      <c r="X7682" s="62"/>
    </row>
    <row r="7683" spans="1:24" s="57" customFormat="1" x14ac:dyDescent="0.25">
      <c r="A7683" s="75"/>
      <c r="D7683" s="58"/>
      <c r="E7683" s="58"/>
      <c r="F7683" s="58"/>
      <c r="G7683" s="58"/>
      <c r="H7683" s="60"/>
      <c r="I7683" s="60"/>
      <c r="J7683" s="60"/>
      <c r="K7683" s="60"/>
      <c r="M7683" s="61"/>
      <c r="N7683" s="61"/>
      <c r="O7683" s="62"/>
      <c r="P7683" s="125"/>
      <c r="W7683" s="62"/>
      <c r="X7683" s="62"/>
    </row>
    <row r="7684" spans="1:24" s="57" customFormat="1" x14ac:dyDescent="0.25">
      <c r="A7684" s="75"/>
      <c r="D7684" s="58"/>
      <c r="E7684" s="58"/>
      <c r="F7684" s="58"/>
      <c r="G7684" s="58"/>
      <c r="H7684" s="60"/>
      <c r="I7684" s="60"/>
      <c r="J7684" s="60"/>
      <c r="K7684" s="60"/>
      <c r="M7684" s="61"/>
      <c r="N7684" s="61"/>
      <c r="O7684" s="62"/>
      <c r="P7684" s="125"/>
      <c r="W7684" s="62"/>
      <c r="X7684" s="62"/>
    </row>
    <row r="7685" spans="1:24" s="57" customFormat="1" x14ac:dyDescent="0.25">
      <c r="A7685" s="75"/>
      <c r="D7685" s="58"/>
      <c r="E7685" s="58"/>
      <c r="F7685" s="58"/>
      <c r="G7685" s="58"/>
      <c r="H7685" s="60"/>
      <c r="I7685" s="60"/>
      <c r="J7685" s="60"/>
      <c r="K7685" s="60"/>
      <c r="M7685" s="61"/>
      <c r="N7685" s="61"/>
      <c r="O7685" s="62"/>
      <c r="P7685" s="125"/>
      <c r="W7685" s="62"/>
      <c r="X7685" s="62"/>
    </row>
    <row r="7686" spans="1:24" s="57" customFormat="1" x14ac:dyDescent="0.25">
      <c r="A7686" s="75"/>
      <c r="D7686" s="58"/>
      <c r="E7686" s="58"/>
      <c r="F7686" s="58"/>
      <c r="G7686" s="58"/>
      <c r="H7686" s="60"/>
      <c r="I7686" s="60"/>
      <c r="J7686" s="60"/>
      <c r="K7686" s="60"/>
      <c r="M7686" s="61"/>
      <c r="N7686" s="61"/>
      <c r="O7686" s="62"/>
      <c r="P7686" s="125"/>
      <c r="W7686" s="62"/>
      <c r="X7686" s="62"/>
    </row>
    <row r="7687" spans="1:24" s="57" customFormat="1" x14ac:dyDescent="0.25">
      <c r="A7687" s="75"/>
      <c r="D7687" s="58"/>
      <c r="E7687" s="58"/>
      <c r="F7687" s="58"/>
      <c r="G7687" s="58"/>
      <c r="H7687" s="60"/>
      <c r="I7687" s="60"/>
      <c r="J7687" s="60"/>
      <c r="K7687" s="60"/>
      <c r="M7687" s="61"/>
      <c r="N7687" s="61"/>
      <c r="O7687" s="62"/>
      <c r="P7687" s="125"/>
      <c r="W7687" s="62"/>
      <c r="X7687" s="62"/>
    </row>
    <row r="7688" spans="1:24" s="57" customFormat="1" x14ac:dyDescent="0.25">
      <c r="A7688" s="75"/>
      <c r="D7688" s="58"/>
      <c r="E7688" s="58"/>
      <c r="F7688" s="58"/>
      <c r="G7688" s="58"/>
      <c r="H7688" s="60"/>
      <c r="I7688" s="60"/>
      <c r="J7688" s="60"/>
      <c r="K7688" s="60"/>
      <c r="M7688" s="61"/>
      <c r="N7688" s="61"/>
      <c r="O7688" s="62"/>
      <c r="P7688" s="125"/>
      <c r="W7688" s="62"/>
      <c r="X7688" s="62"/>
    </row>
    <row r="7689" spans="1:24" s="57" customFormat="1" x14ac:dyDescent="0.25">
      <c r="A7689" s="75"/>
      <c r="D7689" s="58"/>
      <c r="E7689" s="58"/>
      <c r="F7689" s="58"/>
      <c r="G7689" s="58"/>
      <c r="H7689" s="60"/>
      <c r="I7689" s="60"/>
      <c r="J7689" s="60"/>
      <c r="K7689" s="60"/>
      <c r="M7689" s="61"/>
      <c r="N7689" s="61"/>
      <c r="O7689" s="62"/>
      <c r="P7689" s="125"/>
      <c r="W7689" s="62"/>
      <c r="X7689" s="62"/>
    </row>
    <row r="7690" spans="1:24" s="57" customFormat="1" x14ac:dyDescent="0.25">
      <c r="A7690" s="75"/>
      <c r="D7690" s="58"/>
      <c r="E7690" s="58"/>
      <c r="F7690" s="58"/>
      <c r="G7690" s="58"/>
      <c r="H7690" s="60"/>
      <c r="I7690" s="60"/>
      <c r="J7690" s="60"/>
      <c r="K7690" s="60"/>
      <c r="M7690" s="61"/>
      <c r="N7690" s="61"/>
      <c r="O7690" s="62"/>
      <c r="P7690" s="125"/>
      <c r="W7690" s="62"/>
      <c r="X7690" s="62"/>
    </row>
    <row r="7691" spans="1:24" s="57" customFormat="1" x14ac:dyDescent="0.25">
      <c r="A7691" s="75"/>
      <c r="D7691" s="58"/>
      <c r="E7691" s="58"/>
      <c r="F7691" s="58"/>
      <c r="G7691" s="58"/>
      <c r="H7691" s="60"/>
      <c r="I7691" s="60"/>
      <c r="J7691" s="60"/>
      <c r="K7691" s="60"/>
      <c r="M7691" s="61"/>
      <c r="N7691" s="61"/>
      <c r="O7691" s="62"/>
      <c r="P7691" s="125"/>
      <c r="W7691" s="62"/>
      <c r="X7691" s="62"/>
    </row>
    <row r="7692" spans="1:24" s="57" customFormat="1" x14ac:dyDescent="0.25">
      <c r="A7692" s="75"/>
      <c r="D7692" s="58"/>
      <c r="E7692" s="58"/>
      <c r="F7692" s="58"/>
      <c r="G7692" s="58"/>
      <c r="H7692" s="60"/>
      <c r="I7692" s="60"/>
      <c r="J7692" s="60"/>
      <c r="K7692" s="60"/>
      <c r="M7692" s="61"/>
      <c r="N7692" s="61"/>
      <c r="O7692" s="62"/>
      <c r="P7692" s="125"/>
      <c r="W7692" s="62"/>
      <c r="X7692" s="62"/>
    </row>
    <row r="7693" spans="1:24" s="57" customFormat="1" x14ac:dyDescent="0.25">
      <c r="A7693" s="75"/>
      <c r="D7693" s="58"/>
      <c r="E7693" s="58"/>
      <c r="F7693" s="58"/>
      <c r="G7693" s="58"/>
      <c r="H7693" s="60"/>
      <c r="I7693" s="60"/>
      <c r="J7693" s="60"/>
      <c r="K7693" s="60"/>
      <c r="M7693" s="61"/>
      <c r="N7693" s="61"/>
      <c r="O7693" s="62"/>
      <c r="P7693" s="125"/>
      <c r="W7693" s="62"/>
      <c r="X7693" s="62"/>
    </row>
    <row r="7694" spans="1:24" s="57" customFormat="1" x14ac:dyDescent="0.25">
      <c r="A7694" s="75"/>
      <c r="D7694" s="58"/>
      <c r="E7694" s="58"/>
      <c r="F7694" s="58"/>
      <c r="G7694" s="58"/>
      <c r="H7694" s="60"/>
      <c r="I7694" s="60"/>
      <c r="J7694" s="60"/>
      <c r="K7694" s="60"/>
      <c r="M7694" s="61"/>
      <c r="N7694" s="61"/>
      <c r="O7694" s="62"/>
      <c r="P7694" s="125"/>
      <c r="W7694" s="62"/>
      <c r="X7694" s="62"/>
    </row>
    <row r="7695" spans="1:24" s="57" customFormat="1" x14ac:dyDescent="0.25">
      <c r="A7695" s="75"/>
      <c r="D7695" s="58"/>
      <c r="E7695" s="58"/>
      <c r="F7695" s="58"/>
      <c r="G7695" s="58"/>
      <c r="H7695" s="60"/>
      <c r="I7695" s="60"/>
      <c r="J7695" s="60"/>
      <c r="K7695" s="60"/>
      <c r="M7695" s="61"/>
      <c r="N7695" s="61"/>
      <c r="O7695" s="62"/>
      <c r="P7695" s="125"/>
      <c r="W7695" s="62"/>
      <c r="X7695" s="62"/>
    </row>
    <row r="7696" spans="1:24" s="57" customFormat="1" x14ac:dyDescent="0.25">
      <c r="A7696" s="75"/>
      <c r="D7696" s="58"/>
      <c r="E7696" s="58"/>
      <c r="F7696" s="58"/>
      <c r="G7696" s="58"/>
      <c r="H7696" s="60"/>
      <c r="I7696" s="60"/>
      <c r="J7696" s="60"/>
      <c r="K7696" s="60"/>
      <c r="M7696" s="61"/>
      <c r="N7696" s="61"/>
      <c r="O7696" s="62"/>
      <c r="P7696" s="125"/>
      <c r="W7696" s="62"/>
      <c r="X7696" s="62"/>
    </row>
    <row r="7697" spans="1:24" s="57" customFormat="1" x14ac:dyDescent="0.25">
      <c r="A7697" s="75"/>
      <c r="D7697" s="58"/>
      <c r="E7697" s="58"/>
      <c r="F7697" s="58"/>
      <c r="G7697" s="58"/>
      <c r="H7697" s="60"/>
      <c r="I7697" s="60"/>
      <c r="J7697" s="60"/>
      <c r="K7697" s="60"/>
      <c r="M7697" s="61"/>
      <c r="N7697" s="61"/>
      <c r="O7697" s="62"/>
      <c r="P7697" s="125"/>
      <c r="W7697" s="62"/>
      <c r="X7697" s="62"/>
    </row>
    <row r="7698" spans="1:24" s="57" customFormat="1" x14ac:dyDescent="0.25">
      <c r="A7698" s="75"/>
      <c r="D7698" s="58"/>
      <c r="E7698" s="58"/>
      <c r="F7698" s="58"/>
      <c r="G7698" s="58"/>
      <c r="H7698" s="60"/>
      <c r="I7698" s="60"/>
      <c r="J7698" s="60"/>
      <c r="K7698" s="60"/>
      <c r="M7698" s="61"/>
      <c r="N7698" s="61"/>
      <c r="O7698" s="62"/>
      <c r="P7698" s="125"/>
      <c r="W7698" s="62"/>
      <c r="X7698" s="62"/>
    </row>
    <row r="7699" spans="1:24" s="57" customFormat="1" x14ac:dyDescent="0.25">
      <c r="A7699" s="75"/>
      <c r="D7699" s="58"/>
      <c r="E7699" s="58"/>
      <c r="F7699" s="58"/>
      <c r="G7699" s="58"/>
      <c r="H7699" s="60"/>
      <c r="I7699" s="60"/>
      <c r="J7699" s="60"/>
      <c r="K7699" s="60"/>
      <c r="M7699" s="61"/>
      <c r="N7699" s="61"/>
      <c r="O7699" s="62"/>
      <c r="P7699" s="125"/>
      <c r="W7699" s="62"/>
      <c r="X7699" s="62"/>
    </row>
    <row r="7700" spans="1:24" s="57" customFormat="1" x14ac:dyDescent="0.25">
      <c r="A7700" s="75"/>
      <c r="D7700" s="58"/>
      <c r="E7700" s="58"/>
      <c r="F7700" s="58"/>
      <c r="G7700" s="58"/>
      <c r="H7700" s="60"/>
      <c r="I7700" s="60"/>
      <c r="J7700" s="60"/>
      <c r="K7700" s="60"/>
      <c r="M7700" s="61"/>
      <c r="N7700" s="61"/>
      <c r="O7700" s="62"/>
      <c r="P7700" s="125"/>
      <c r="W7700" s="62"/>
      <c r="X7700" s="62"/>
    </row>
    <row r="7701" spans="1:24" s="57" customFormat="1" x14ac:dyDescent="0.25">
      <c r="A7701" s="75"/>
      <c r="D7701" s="58"/>
      <c r="E7701" s="58"/>
      <c r="F7701" s="58"/>
      <c r="G7701" s="58"/>
      <c r="H7701" s="60"/>
      <c r="I7701" s="60"/>
      <c r="J7701" s="60"/>
      <c r="K7701" s="60"/>
      <c r="M7701" s="61"/>
      <c r="N7701" s="61"/>
      <c r="O7701" s="62"/>
      <c r="P7701" s="125"/>
      <c r="W7701" s="62"/>
      <c r="X7701" s="62"/>
    </row>
    <row r="7702" spans="1:24" s="57" customFormat="1" x14ac:dyDescent="0.25">
      <c r="A7702" s="75"/>
      <c r="D7702" s="58"/>
      <c r="E7702" s="58"/>
      <c r="F7702" s="58"/>
      <c r="G7702" s="58"/>
      <c r="H7702" s="60"/>
      <c r="I7702" s="60"/>
      <c r="J7702" s="60"/>
      <c r="K7702" s="60"/>
      <c r="M7702" s="61"/>
      <c r="N7702" s="61"/>
      <c r="O7702" s="62"/>
      <c r="P7702" s="125"/>
      <c r="W7702" s="62"/>
      <c r="X7702" s="62"/>
    </row>
    <row r="7703" spans="1:24" s="57" customFormat="1" x14ac:dyDescent="0.25">
      <c r="A7703" s="75"/>
      <c r="D7703" s="58"/>
      <c r="E7703" s="58"/>
      <c r="F7703" s="58"/>
      <c r="G7703" s="58"/>
      <c r="H7703" s="60"/>
      <c r="I7703" s="60"/>
      <c r="J7703" s="60"/>
      <c r="K7703" s="60"/>
      <c r="M7703" s="61"/>
      <c r="N7703" s="61"/>
      <c r="O7703" s="62"/>
      <c r="P7703" s="125"/>
      <c r="W7703" s="62"/>
      <c r="X7703" s="62"/>
    </row>
    <row r="7704" spans="1:24" s="57" customFormat="1" x14ac:dyDescent="0.25">
      <c r="A7704" s="75"/>
      <c r="D7704" s="58"/>
      <c r="E7704" s="58"/>
      <c r="F7704" s="58"/>
      <c r="G7704" s="58"/>
      <c r="H7704" s="60"/>
      <c r="I7704" s="60"/>
      <c r="J7704" s="60"/>
      <c r="K7704" s="60"/>
      <c r="M7704" s="61"/>
      <c r="N7704" s="61"/>
      <c r="O7704" s="62"/>
      <c r="P7704" s="125"/>
      <c r="W7704" s="62"/>
      <c r="X7704" s="62"/>
    </row>
    <row r="7705" spans="1:24" s="57" customFormat="1" x14ac:dyDescent="0.25">
      <c r="A7705" s="75"/>
      <c r="D7705" s="58"/>
      <c r="E7705" s="58"/>
      <c r="F7705" s="58"/>
      <c r="G7705" s="58"/>
      <c r="H7705" s="60"/>
      <c r="I7705" s="60"/>
      <c r="J7705" s="60"/>
      <c r="K7705" s="60"/>
      <c r="M7705" s="61"/>
      <c r="N7705" s="61"/>
      <c r="O7705" s="62"/>
      <c r="P7705" s="125"/>
      <c r="W7705" s="62"/>
      <c r="X7705" s="62"/>
    </row>
    <row r="7706" spans="1:24" s="57" customFormat="1" x14ac:dyDescent="0.25">
      <c r="A7706" s="75"/>
      <c r="D7706" s="58"/>
      <c r="E7706" s="58"/>
      <c r="F7706" s="58"/>
      <c r="G7706" s="58"/>
      <c r="H7706" s="60"/>
      <c r="I7706" s="60"/>
      <c r="J7706" s="60"/>
      <c r="K7706" s="60"/>
      <c r="M7706" s="61"/>
      <c r="N7706" s="61"/>
      <c r="O7706" s="62"/>
      <c r="P7706" s="125"/>
      <c r="W7706" s="62"/>
      <c r="X7706" s="62"/>
    </row>
    <row r="7707" spans="1:24" s="57" customFormat="1" x14ac:dyDescent="0.25">
      <c r="A7707" s="75"/>
      <c r="D7707" s="58"/>
      <c r="E7707" s="58"/>
      <c r="F7707" s="58"/>
      <c r="G7707" s="58"/>
      <c r="H7707" s="60"/>
      <c r="I7707" s="60"/>
      <c r="J7707" s="60"/>
      <c r="K7707" s="60"/>
      <c r="M7707" s="61"/>
      <c r="N7707" s="61"/>
      <c r="O7707" s="62"/>
      <c r="P7707" s="125"/>
      <c r="W7707" s="62"/>
      <c r="X7707" s="62"/>
    </row>
    <row r="7708" spans="1:24" s="57" customFormat="1" x14ac:dyDescent="0.25">
      <c r="A7708" s="75"/>
      <c r="D7708" s="58"/>
      <c r="E7708" s="58"/>
      <c r="F7708" s="58"/>
      <c r="G7708" s="58"/>
      <c r="H7708" s="60"/>
      <c r="I7708" s="60"/>
      <c r="J7708" s="60"/>
      <c r="K7708" s="60"/>
      <c r="M7708" s="61"/>
      <c r="N7708" s="61"/>
      <c r="O7708" s="62"/>
      <c r="P7708" s="125"/>
      <c r="W7708" s="62"/>
      <c r="X7708" s="62"/>
    </row>
    <row r="7709" spans="1:24" s="57" customFormat="1" x14ac:dyDescent="0.25">
      <c r="A7709" s="75"/>
      <c r="D7709" s="58"/>
      <c r="E7709" s="58"/>
      <c r="F7709" s="58"/>
      <c r="G7709" s="58"/>
      <c r="H7709" s="60"/>
      <c r="I7709" s="60"/>
      <c r="J7709" s="60"/>
      <c r="K7709" s="60"/>
      <c r="M7709" s="61"/>
      <c r="N7709" s="61"/>
      <c r="O7709" s="62"/>
      <c r="P7709" s="125"/>
      <c r="W7709" s="62"/>
      <c r="X7709" s="62"/>
    </row>
    <row r="7710" spans="1:24" s="57" customFormat="1" x14ac:dyDescent="0.25">
      <c r="A7710" s="75"/>
      <c r="D7710" s="58"/>
      <c r="E7710" s="58"/>
      <c r="F7710" s="58"/>
      <c r="G7710" s="58"/>
      <c r="H7710" s="60"/>
      <c r="I7710" s="60"/>
      <c r="J7710" s="60"/>
      <c r="K7710" s="60"/>
      <c r="M7710" s="61"/>
      <c r="N7710" s="61"/>
      <c r="O7710" s="62"/>
      <c r="P7710" s="125"/>
      <c r="W7710" s="62"/>
      <c r="X7710" s="62"/>
    </row>
    <row r="7711" spans="1:24" s="57" customFormat="1" x14ac:dyDescent="0.25">
      <c r="A7711" s="75"/>
      <c r="D7711" s="58"/>
      <c r="E7711" s="58"/>
      <c r="F7711" s="58"/>
      <c r="G7711" s="58"/>
      <c r="H7711" s="60"/>
      <c r="I7711" s="60"/>
      <c r="J7711" s="60"/>
      <c r="K7711" s="60"/>
      <c r="M7711" s="61"/>
      <c r="N7711" s="61"/>
      <c r="O7711" s="62"/>
      <c r="P7711" s="125"/>
      <c r="W7711" s="62"/>
      <c r="X7711" s="62"/>
    </row>
    <row r="7712" spans="1:24" s="57" customFormat="1" x14ac:dyDescent="0.25">
      <c r="A7712" s="75"/>
      <c r="D7712" s="58"/>
      <c r="E7712" s="58"/>
      <c r="F7712" s="58"/>
      <c r="G7712" s="58"/>
      <c r="H7712" s="60"/>
      <c r="I7712" s="60"/>
      <c r="J7712" s="60"/>
      <c r="K7712" s="60"/>
      <c r="M7712" s="61"/>
      <c r="N7712" s="61"/>
      <c r="O7712" s="62"/>
      <c r="P7712" s="125"/>
      <c r="W7712" s="62"/>
      <c r="X7712" s="62"/>
    </row>
    <row r="7713" spans="1:24" s="57" customFormat="1" x14ac:dyDescent="0.25">
      <c r="A7713" s="75"/>
      <c r="D7713" s="58"/>
      <c r="E7713" s="58"/>
      <c r="F7713" s="58"/>
      <c r="G7713" s="58"/>
      <c r="H7713" s="60"/>
      <c r="I7713" s="60"/>
      <c r="J7713" s="60"/>
      <c r="K7713" s="60"/>
      <c r="M7713" s="61"/>
      <c r="N7713" s="61"/>
      <c r="O7713" s="62"/>
      <c r="P7713" s="125"/>
      <c r="W7713" s="62"/>
      <c r="X7713" s="62"/>
    </row>
    <row r="7714" spans="1:24" s="57" customFormat="1" x14ac:dyDescent="0.25">
      <c r="A7714" s="75"/>
      <c r="D7714" s="58"/>
      <c r="E7714" s="58"/>
      <c r="F7714" s="58"/>
      <c r="G7714" s="58"/>
      <c r="H7714" s="60"/>
      <c r="I7714" s="60"/>
      <c r="J7714" s="60"/>
      <c r="K7714" s="60"/>
      <c r="M7714" s="61"/>
      <c r="N7714" s="61"/>
      <c r="O7714" s="62"/>
      <c r="P7714" s="125"/>
      <c r="W7714" s="62"/>
      <c r="X7714" s="62"/>
    </row>
    <row r="7715" spans="1:24" s="57" customFormat="1" x14ac:dyDescent="0.25">
      <c r="A7715" s="75"/>
      <c r="D7715" s="58"/>
      <c r="E7715" s="58"/>
      <c r="F7715" s="58"/>
      <c r="G7715" s="58"/>
      <c r="H7715" s="60"/>
      <c r="I7715" s="60"/>
      <c r="J7715" s="60"/>
      <c r="K7715" s="60"/>
      <c r="M7715" s="61"/>
      <c r="N7715" s="61"/>
      <c r="O7715" s="62"/>
      <c r="P7715" s="125"/>
      <c r="W7715" s="62"/>
      <c r="X7715" s="62"/>
    </row>
    <row r="7716" spans="1:24" s="57" customFormat="1" x14ac:dyDescent="0.25">
      <c r="A7716" s="75"/>
      <c r="D7716" s="58"/>
      <c r="E7716" s="58"/>
      <c r="F7716" s="58"/>
      <c r="G7716" s="58"/>
      <c r="H7716" s="60"/>
      <c r="I7716" s="60"/>
      <c r="J7716" s="60"/>
      <c r="K7716" s="60"/>
      <c r="M7716" s="61"/>
      <c r="N7716" s="61"/>
      <c r="O7716" s="62"/>
      <c r="P7716" s="125"/>
      <c r="W7716" s="62"/>
      <c r="X7716" s="62"/>
    </row>
    <row r="7717" spans="1:24" s="57" customFormat="1" x14ac:dyDescent="0.25">
      <c r="A7717" s="75"/>
      <c r="D7717" s="58"/>
      <c r="E7717" s="58"/>
      <c r="F7717" s="58"/>
      <c r="G7717" s="58"/>
      <c r="H7717" s="60"/>
      <c r="I7717" s="60"/>
      <c r="J7717" s="60"/>
      <c r="K7717" s="60"/>
      <c r="M7717" s="61"/>
      <c r="N7717" s="61"/>
      <c r="O7717" s="62"/>
      <c r="P7717" s="125"/>
      <c r="W7717" s="62"/>
      <c r="X7717" s="62"/>
    </row>
    <row r="7718" spans="1:24" s="57" customFormat="1" x14ac:dyDescent="0.25">
      <c r="A7718" s="75"/>
      <c r="D7718" s="58"/>
      <c r="E7718" s="58"/>
      <c r="F7718" s="58"/>
      <c r="G7718" s="58"/>
      <c r="H7718" s="60"/>
      <c r="I7718" s="60"/>
      <c r="J7718" s="60"/>
      <c r="K7718" s="60"/>
      <c r="M7718" s="61"/>
      <c r="N7718" s="61"/>
      <c r="O7718" s="62"/>
      <c r="P7718" s="125"/>
      <c r="W7718" s="62"/>
      <c r="X7718" s="62"/>
    </row>
    <row r="7719" spans="1:24" s="57" customFormat="1" x14ac:dyDescent="0.25">
      <c r="A7719" s="75"/>
      <c r="D7719" s="58"/>
      <c r="E7719" s="58"/>
      <c r="F7719" s="58"/>
      <c r="G7719" s="58"/>
      <c r="H7719" s="60"/>
      <c r="I7719" s="60"/>
      <c r="J7719" s="60"/>
      <c r="K7719" s="60"/>
      <c r="M7719" s="61"/>
      <c r="N7719" s="61"/>
      <c r="O7719" s="62"/>
      <c r="P7719" s="125"/>
      <c r="W7719" s="62"/>
      <c r="X7719" s="62"/>
    </row>
    <row r="7720" spans="1:24" s="57" customFormat="1" x14ac:dyDescent="0.25">
      <c r="A7720" s="75"/>
      <c r="D7720" s="58"/>
      <c r="E7720" s="58"/>
      <c r="F7720" s="58"/>
      <c r="G7720" s="58"/>
      <c r="H7720" s="60"/>
      <c r="I7720" s="60"/>
      <c r="J7720" s="60"/>
      <c r="K7720" s="60"/>
      <c r="M7720" s="61"/>
      <c r="N7720" s="61"/>
      <c r="O7720" s="62"/>
      <c r="P7720" s="125"/>
      <c r="W7720" s="62"/>
      <c r="X7720" s="62"/>
    </row>
    <row r="7721" spans="1:24" s="57" customFormat="1" x14ac:dyDescent="0.25">
      <c r="A7721" s="75"/>
      <c r="D7721" s="58"/>
      <c r="E7721" s="58"/>
      <c r="F7721" s="58"/>
      <c r="G7721" s="58"/>
      <c r="H7721" s="60"/>
      <c r="I7721" s="60"/>
      <c r="J7721" s="60"/>
      <c r="K7721" s="60"/>
      <c r="M7721" s="61"/>
      <c r="N7721" s="61"/>
      <c r="O7721" s="62"/>
      <c r="P7721" s="125"/>
      <c r="W7721" s="62"/>
      <c r="X7721" s="62"/>
    </row>
    <row r="7722" spans="1:24" s="57" customFormat="1" x14ac:dyDescent="0.25">
      <c r="A7722" s="75"/>
      <c r="D7722" s="58"/>
      <c r="E7722" s="58"/>
      <c r="F7722" s="58"/>
      <c r="G7722" s="58"/>
      <c r="H7722" s="60"/>
      <c r="I7722" s="60"/>
      <c r="J7722" s="60"/>
      <c r="K7722" s="60"/>
      <c r="M7722" s="61"/>
      <c r="N7722" s="61"/>
      <c r="O7722" s="62"/>
      <c r="P7722" s="125"/>
      <c r="W7722" s="62"/>
      <c r="X7722" s="62"/>
    </row>
    <row r="7723" spans="1:24" s="57" customFormat="1" x14ac:dyDescent="0.25">
      <c r="A7723" s="75"/>
      <c r="D7723" s="58"/>
      <c r="E7723" s="58"/>
      <c r="F7723" s="58"/>
      <c r="G7723" s="58"/>
      <c r="H7723" s="60"/>
      <c r="I7723" s="60"/>
      <c r="J7723" s="60"/>
      <c r="K7723" s="60"/>
      <c r="M7723" s="61"/>
      <c r="N7723" s="61"/>
      <c r="O7723" s="62"/>
      <c r="P7723" s="125"/>
      <c r="W7723" s="62"/>
      <c r="X7723" s="62"/>
    </row>
    <row r="7724" spans="1:24" s="57" customFormat="1" x14ac:dyDescent="0.25">
      <c r="A7724" s="75"/>
      <c r="D7724" s="58"/>
      <c r="E7724" s="58"/>
      <c r="F7724" s="58"/>
      <c r="G7724" s="58"/>
      <c r="H7724" s="60"/>
      <c r="I7724" s="60"/>
      <c r="J7724" s="60"/>
      <c r="K7724" s="60"/>
      <c r="M7724" s="61"/>
      <c r="N7724" s="61"/>
      <c r="O7724" s="62"/>
      <c r="P7724" s="125"/>
      <c r="W7724" s="62"/>
      <c r="X7724" s="62"/>
    </row>
    <row r="7725" spans="1:24" s="57" customFormat="1" x14ac:dyDescent="0.25">
      <c r="A7725" s="75"/>
      <c r="D7725" s="58"/>
      <c r="E7725" s="58"/>
      <c r="F7725" s="58"/>
      <c r="G7725" s="58"/>
      <c r="H7725" s="60"/>
      <c r="I7725" s="60"/>
      <c r="J7725" s="60"/>
      <c r="K7725" s="60"/>
      <c r="M7725" s="61"/>
      <c r="N7725" s="61"/>
      <c r="O7725" s="62"/>
      <c r="P7725" s="125"/>
      <c r="W7725" s="62"/>
      <c r="X7725" s="62"/>
    </row>
    <row r="7726" spans="1:24" s="57" customFormat="1" x14ac:dyDescent="0.25">
      <c r="A7726" s="75"/>
      <c r="D7726" s="58"/>
      <c r="E7726" s="58"/>
      <c r="F7726" s="58"/>
      <c r="G7726" s="58"/>
      <c r="H7726" s="60"/>
      <c r="I7726" s="60"/>
      <c r="J7726" s="60"/>
      <c r="K7726" s="60"/>
      <c r="M7726" s="61"/>
      <c r="N7726" s="61"/>
      <c r="O7726" s="62"/>
      <c r="P7726" s="125"/>
      <c r="W7726" s="62"/>
      <c r="X7726" s="62"/>
    </row>
    <row r="7727" spans="1:24" s="57" customFormat="1" x14ac:dyDescent="0.25">
      <c r="A7727" s="75"/>
      <c r="D7727" s="58"/>
      <c r="E7727" s="58"/>
      <c r="F7727" s="58"/>
      <c r="G7727" s="58"/>
      <c r="H7727" s="60"/>
      <c r="I7727" s="60"/>
      <c r="J7727" s="60"/>
      <c r="K7727" s="60"/>
      <c r="M7727" s="61"/>
      <c r="N7727" s="61"/>
      <c r="O7727" s="62"/>
      <c r="P7727" s="125"/>
      <c r="W7727" s="62"/>
      <c r="X7727" s="62"/>
    </row>
    <row r="7728" spans="1:24" s="57" customFormat="1" x14ac:dyDescent="0.25">
      <c r="A7728" s="75"/>
      <c r="D7728" s="58"/>
      <c r="E7728" s="58"/>
      <c r="F7728" s="58"/>
      <c r="G7728" s="58"/>
      <c r="H7728" s="60"/>
      <c r="I7728" s="60"/>
      <c r="J7728" s="60"/>
      <c r="K7728" s="60"/>
      <c r="M7728" s="61"/>
      <c r="N7728" s="61"/>
      <c r="O7728" s="62"/>
      <c r="P7728" s="125"/>
      <c r="W7728" s="62"/>
      <c r="X7728" s="62"/>
    </row>
    <row r="7729" spans="1:24" s="57" customFormat="1" x14ac:dyDescent="0.25">
      <c r="A7729" s="75"/>
      <c r="D7729" s="58"/>
      <c r="E7729" s="58"/>
      <c r="F7729" s="58"/>
      <c r="G7729" s="58"/>
      <c r="H7729" s="60"/>
      <c r="I7729" s="60"/>
      <c r="J7729" s="60"/>
      <c r="K7729" s="60"/>
      <c r="M7729" s="61"/>
      <c r="N7729" s="61"/>
      <c r="O7729" s="62"/>
      <c r="P7729" s="125"/>
      <c r="W7729" s="62"/>
      <c r="X7729" s="62"/>
    </row>
    <row r="7730" spans="1:24" s="57" customFormat="1" x14ac:dyDescent="0.25">
      <c r="A7730" s="75"/>
      <c r="D7730" s="58"/>
      <c r="E7730" s="58"/>
      <c r="F7730" s="58"/>
      <c r="G7730" s="58"/>
      <c r="H7730" s="60"/>
      <c r="I7730" s="60"/>
      <c r="J7730" s="60"/>
      <c r="K7730" s="60"/>
      <c r="M7730" s="61"/>
      <c r="N7730" s="61"/>
      <c r="O7730" s="62"/>
      <c r="P7730" s="125"/>
      <c r="W7730" s="62"/>
      <c r="X7730" s="62"/>
    </row>
    <row r="7731" spans="1:24" s="57" customFormat="1" x14ac:dyDescent="0.25">
      <c r="A7731" s="75"/>
      <c r="D7731" s="58"/>
      <c r="E7731" s="58"/>
      <c r="F7731" s="58"/>
      <c r="G7731" s="58"/>
      <c r="H7731" s="60"/>
      <c r="I7731" s="60"/>
      <c r="J7731" s="60"/>
      <c r="K7731" s="60"/>
      <c r="M7731" s="61"/>
      <c r="N7731" s="61"/>
      <c r="O7731" s="62"/>
      <c r="P7731" s="125"/>
      <c r="W7731" s="62"/>
      <c r="X7731" s="62"/>
    </row>
    <row r="7732" spans="1:24" s="57" customFormat="1" x14ac:dyDescent="0.25">
      <c r="A7732" s="75"/>
      <c r="D7732" s="58"/>
      <c r="E7732" s="58"/>
      <c r="F7732" s="58"/>
      <c r="G7732" s="58"/>
      <c r="H7732" s="60"/>
      <c r="I7732" s="60"/>
      <c r="J7732" s="60"/>
      <c r="K7732" s="60"/>
      <c r="M7732" s="61"/>
      <c r="N7732" s="61"/>
      <c r="O7732" s="62"/>
      <c r="P7732" s="125"/>
      <c r="W7732" s="62"/>
      <c r="X7732" s="62"/>
    </row>
    <row r="7733" spans="1:24" s="57" customFormat="1" x14ac:dyDescent="0.25">
      <c r="A7733" s="75"/>
      <c r="D7733" s="58"/>
      <c r="E7733" s="58"/>
      <c r="F7733" s="58"/>
      <c r="G7733" s="58"/>
      <c r="H7733" s="60"/>
      <c r="I7733" s="60"/>
      <c r="J7733" s="60"/>
      <c r="K7733" s="60"/>
      <c r="M7733" s="61"/>
      <c r="N7733" s="61"/>
      <c r="O7733" s="62"/>
      <c r="P7733" s="125"/>
      <c r="W7733" s="62"/>
      <c r="X7733" s="62"/>
    </row>
    <row r="7734" spans="1:24" s="57" customFormat="1" x14ac:dyDescent="0.25">
      <c r="A7734" s="75"/>
      <c r="D7734" s="58"/>
      <c r="E7734" s="58"/>
      <c r="F7734" s="58"/>
      <c r="G7734" s="58"/>
      <c r="H7734" s="60"/>
      <c r="I7734" s="60"/>
      <c r="J7734" s="60"/>
      <c r="K7734" s="60"/>
      <c r="M7734" s="61"/>
      <c r="N7734" s="61"/>
      <c r="O7734" s="62"/>
      <c r="P7734" s="125"/>
      <c r="W7734" s="62"/>
      <c r="X7734" s="62"/>
    </row>
    <row r="7735" spans="1:24" s="57" customFormat="1" x14ac:dyDescent="0.25">
      <c r="A7735" s="75"/>
      <c r="D7735" s="58"/>
      <c r="E7735" s="58"/>
      <c r="F7735" s="58"/>
      <c r="G7735" s="58"/>
      <c r="H7735" s="60"/>
      <c r="I7735" s="60"/>
      <c r="J7735" s="60"/>
      <c r="K7735" s="60"/>
      <c r="M7735" s="61"/>
      <c r="N7735" s="61"/>
      <c r="O7735" s="62"/>
      <c r="P7735" s="125"/>
      <c r="W7735" s="62"/>
      <c r="X7735" s="62"/>
    </row>
    <row r="7736" spans="1:24" s="57" customFormat="1" x14ac:dyDescent="0.25">
      <c r="A7736" s="75"/>
      <c r="D7736" s="58"/>
      <c r="E7736" s="58"/>
      <c r="F7736" s="58"/>
      <c r="G7736" s="58"/>
      <c r="H7736" s="60"/>
      <c r="I7736" s="60"/>
      <c r="J7736" s="60"/>
      <c r="K7736" s="60"/>
      <c r="M7736" s="61"/>
      <c r="N7736" s="61"/>
      <c r="O7736" s="62"/>
      <c r="P7736" s="125"/>
      <c r="W7736" s="62"/>
      <c r="X7736" s="62"/>
    </row>
    <row r="7737" spans="1:24" s="57" customFormat="1" x14ac:dyDescent="0.25">
      <c r="A7737" s="75"/>
      <c r="D7737" s="58"/>
      <c r="E7737" s="58"/>
      <c r="F7737" s="58"/>
      <c r="G7737" s="58"/>
      <c r="H7737" s="60"/>
      <c r="I7737" s="60"/>
      <c r="J7737" s="60"/>
      <c r="K7737" s="60"/>
      <c r="M7737" s="61"/>
      <c r="N7737" s="61"/>
      <c r="O7737" s="62"/>
      <c r="P7737" s="125"/>
      <c r="W7737" s="62"/>
      <c r="X7737" s="62"/>
    </row>
    <row r="7738" spans="1:24" s="57" customFormat="1" x14ac:dyDescent="0.25">
      <c r="A7738" s="75"/>
      <c r="D7738" s="58"/>
      <c r="E7738" s="58"/>
      <c r="F7738" s="58"/>
      <c r="G7738" s="58"/>
      <c r="H7738" s="60"/>
      <c r="I7738" s="60"/>
      <c r="J7738" s="60"/>
      <c r="K7738" s="60"/>
      <c r="M7738" s="61"/>
      <c r="N7738" s="61"/>
      <c r="O7738" s="62"/>
      <c r="P7738" s="125"/>
      <c r="W7738" s="62"/>
      <c r="X7738" s="62"/>
    </row>
    <row r="7739" spans="1:24" s="57" customFormat="1" x14ac:dyDescent="0.25">
      <c r="A7739" s="75"/>
      <c r="D7739" s="58"/>
      <c r="E7739" s="58"/>
      <c r="F7739" s="58"/>
      <c r="G7739" s="58"/>
      <c r="H7739" s="60"/>
      <c r="I7739" s="60"/>
      <c r="J7739" s="60"/>
      <c r="K7739" s="60"/>
      <c r="M7739" s="61"/>
      <c r="N7739" s="61"/>
      <c r="O7739" s="62"/>
      <c r="P7739" s="125"/>
      <c r="W7739" s="62"/>
      <c r="X7739" s="62"/>
    </row>
    <row r="7740" spans="1:24" s="57" customFormat="1" x14ac:dyDescent="0.25">
      <c r="A7740" s="75"/>
      <c r="D7740" s="58"/>
      <c r="E7740" s="58"/>
      <c r="F7740" s="58"/>
      <c r="G7740" s="58"/>
      <c r="H7740" s="60"/>
      <c r="I7740" s="60"/>
      <c r="J7740" s="60"/>
      <c r="K7740" s="60"/>
      <c r="M7740" s="61"/>
      <c r="N7740" s="61"/>
      <c r="O7740" s="62"/>
      <c r="P7740" s="125"/>
      <c r="W7740" s="62"/>
      <c r="X7740" s="62"/>
    </row>
    <row r="7741" spans="1:24" s="57" customFormat="1" x14ac:dyDescent="0.25">
      <c r="A7741" s="75"/>
      <c r="D7741" s="58"/>
      <c r="E7741" s="58"/>
      <c r="F7741" s="58"/>
      <c r="G7741" s="58"/>
      <c r="H7741" s="60"/>
      <c r="I7741" s="60"/>
      <c r="J7741" s="60"/>
      <c r="K7741" s="60"/>
      <c r="M7741" s="61"/>
      <c r="N7741" s="61"/>
      <c r="O7741" s="62"/>
      <c r="P7741" s="125"/>
      <c r="W7741" s="62"/>
      <c r="X7741" s="62"/>
    </row>
    <row r="7742" spans="1:24" s="57" customFormat="1" x14ac:dyDescent="0.25">
      <c r="A7742" s="75"/>
      <c r="D7742" s="58"/>
      <c r="E7742" s="58"/>
      <c r="F7742" s="58"/>
      <c r="G7742" s="58"/>
      <c r="H7742" s="60"/>
      <c r="I7742" s="60"/>
      <c r="J7742" s="60"/>
      <c r="K7742" s="60"/>
      <c r="M7742" s="61"/>
      <c r="N7742" s="61"/>
      <c r="O7742" s="62"/>
      <c r="P7742" s="125"/>
      <c r="W7742" s="62"/>
      <c r="X7742" s="62"/>
    </row>
    <row r="7743" spans="1:24" s="57" customFormat="1" x14ac:dyDescent="0.25">
      <c r="A7743" s="75"/>
      <c r="D7743" s="58"/>
      <c r="E7743" s="58"/>
      <c r="F7743" s="58"/>
      <c r="G7743" s="58"/>
      <c r="H7743" s="60"/>
      <c r="I7743" s="60"/>
      <c r="J7743" s="60"/>
      <c r="K7743" s="60"/>
      <c r="M7743" s="61"/>
      <c r="N7743" s="61"/>
      <c r="O7743" s="62"/>
      <c r="P7743" s="125"/>
      <c r="W7743" s="62"/>
      <c r="X7743" s="62"/>
    </row>
    <row r="7744" spans="1:24" s="57" customFormat="1" x14ac:dyDescent="0.25">
      <c r="A7744" s="75"/>
      <c r="D7744" s="58"/>
      <c r="E7744" s="58"/>
      <c r="F7744" s="58"/>
      <c r="G7744" s="58"/>
      <c r="H7744" s="60"/>
      <c r="I7744" s="60"/>
      <c r="J7744" s="60"/>
      <c r="K7744" s="60"/>
      <c r="M7744" s="61"/>
      <c r="N7744" s="61"/>
      <c r="O7744" s="62"/>
      <c r="P7744" s="125"/>
      <c r="W7744" s="62"/>
      <c r="X7744" s="62"/>
    </row>
    <row r="7745" spans="1:24" s="57" customFormat="1" x14ac:dyDescent="0.25">
      <c r="A7745" s="75"/>
      <c r="D7745" s="58"/>
      <c r="E7745" s="58"/>
      <c r="F7745" s="58"/>
      <c r="G7745" s="58"/>
      <c r="H7745" s="60"/>
      <c r="I7745" s="60"/>
      <c r="J7745" s="60"/>
      <c r="K7745" s="60"/>
      <c r="M7745" s="61"/>
      <c r="N7745" s="61"/>
      <c r="O7745" s="62"/>
      <c r="P7745" s="125"/>
      <c r="W7745" s="62"/>
      <c r="X7745" s="62"/>
    </row>
    <row r="7746" spans="1:24" s="57" customFormat="1" x14ac:dyDescent="0.25">
      <c r="A7746" s="75"/>
      <c r="D7746" s="58"/>
      <c r="E7746" s="58"/>
      <c r="F7746" s="58"/>
      <c r="G7746" s="58"/>
      <c r="H7746" s="60"/>
      <c r="I7746" s="60"/>
      <c r="J7746" s="60"/>
      <c r="K7746" s="60"/>
      <c r="M7746" s="61"/>
      <c r="N7746" s="61"/>
      <c r="O7746" s="62"/>
      <c r="P7746" s="125"/>
      <c r="W7746" s="62"/>
      <c r="X7746" s="62"/>
    </row>
    <row r="7747" spans="1:24" s="57" customFormat="1" x14ac:dyDescent="0.25">
      <c r="A7747" s="75"/>
      <c r="D7747" s="58"/>
      <c r="E7747" s="58"/>
      <c r="F7747" s="58"/>
      <c r="G7747" s="58"/>
      <c r="H7747" s="60"/>
      <c r="I7747" s="60"/>
      <c r="J7747" s="60"/>
      <c r="K7747" s="60"/>
      <c r="M7747" s="61"/>
      <c r="N7747" s="61"/>
      <c r="O7747" s="62"/>
      <c r="P7747" s="125"/>
      <c r="W7747" s="62"/>
      <c r="X7747" s="62"/>
    </row>
    <row r="7748" spans="1:24" s="57" customFormat="1" x14ac:dyDescent="0.25">
      <c r="A7748" s="75"/>
      <c r="D7748" s="58"/>
      <c r="E7748" s="58"/>
      <c r="F7748" s="58"/>
      <c r="G7748" s="58"/>
      <c r="H7748" s="60"/>
      <c r="I7748" s="60"/>
      <c r="J7748" s="60"/>
      <c r="K7748" s="60"/>
      <c r="M7748" s="61"/>
      <c r="N7748" s="61"/>
      <c r="O7748" s="62"/>
      <c r="P7748" s="125"/>
      <c r="W7748" s="62"/>
      <c r="X7748" s="62"/>
    </row>
    <row r="7749" spans="1:24" s="57" customFormat="1" x14ac:dyDescent="0.25">
      <c r="A7749" s="75"/>
      <c r="D7749" s="58"/>
      <c r="E7749" s="58"/>
      <c r="F7749" s="58"/>
      <c r="G7749" s="58"/>
      <c r="H7749" s="60"/>
      <c r="I7749" s="60"/>
      <c r="J7749" s="60"/>
      <c r="K7749" s="60"/>
      <c r="M7749" s="61"/>
      <c r="N7749" s="61"/>
      <c r="O7749" s="62"/>
      <c r="P7749" s="125"/>
      <c r="W7749" s="62"/>
      <c r="X7749" s="62"/>
    </row>
    <row r="7750" spans="1:24" s="57" customFormat="1" x14ac:dyDescent="0.25">
      <c r="A7750" s="75"/>
      <c r="D7750" s="58"/>
      <c r="E7750" s="58"/>
      <c r="F7750" s="58"/>
      <c r="G7750" s="58"/>
      <c r="H7750" s="60"/>
      <c r="I7750" s="60"/>
      <c r="J7750" s="60"/>
      <c r="K7750" s="60"/>
      <c r="M7750" s="61"/>
      <c r="N7750" s="61"/>
      <c r="O7750" s="62"/>
      <c r="P7750" s="125"/>
      <c r="W7750" s="62"/>
      <c r="X7750" s="62"/>
    </row>
    <row r="7751" spans="1:24" s="57" customFormat="1" x14ac:dyDescent="0.25">
      <c r="A7751" s="75"/>
      <c r="D7751" s="58"/>
      <c r="E7751" s="58"/>
      <c r="F7751" s="58"/>
      <c r="G7751" s="58"/>
      <c r="H7751" s="60"/>
      <c r="I7751" s="60"/>
      <c r="J7751" s="60"/>
      <c r="K7751" s="60"/>
      <c r="M7751" s="61"/>
      <c r="N7751" s="61"/>
      <c r="O7751" s="62"/>
      <c r="P7751" s="125"/>
      <c r="W7751" s="62"/>
      <c r="X7751" s="62"/>
    </row>
    <row r="7752" spans="1:24" s="57" customFormat="1" x14ac:dyDescent="0.25">
      <c r="A7752" s="75"/>
      <c r="D7752" s="58"/>
      <c r="E7752" s="58"/>
      <c r="F7752" s="58"/>
      <c r="G7752" s="58"/>
      <c r="H7752" s="60"/>
      <c r="I7752" s="60"/>
      <c r="J7752" s="60"/>
      <c r="K7752" s="60"/>
      <c r="M7752" s="61"/>
      <c r="N7752" s="61"/>
      <c r="O7752" s="62"/>
      <c r="P7752" s="125"/>
      <c r="W7752" s="62"/>
      <c r="X7752" s="62"/>
    </row>
    <row r="7753" spans="1:24" s="57" customFormat="1" x14ac:dyDescent="0.25">
      <c r="A7753" s="75"/>
      <c r="D7753" s="58"/>
      <c r="E7753" s="58"/>
      <c r="F7753" s="58"/>
      <c r="G7753" s="58"/>
      <c r="H7753" s="60"/>
      <c r="I7753" s="60"/>
      <c r="J7753" s="60"/>
      <c r="K7753" s="60"/>
      <c r="M7753" s="61"/>
      <c r="N7753" s="61"/>
      <c r="O7753" s="62"/>
      <c r="P7753" s="125"/>
      <c r="W7753" s="62"/>
      <c r="X7753" s="62"/>
    </row>
    <row r="7754" spans="1:24" s="57" customFormat="1" x14ac:dyDescent="0.25">
      <c r="A7754" s="75"/>
      <c r="D7754" s="58"/>
      <c r="E7754" s="58"/>
      <c r="F7754" s="58"/>
      <c r="G7754" s="58"/>
      <c r="H7754" s="60"/>
      <c r="I7754" s="60"/>
      <c r="J7754" s="60"/>
      <c r="K7754" s="60"/>
      <c r="M7754" s="61"/>
      <c r="N7754" s="61"/>
      <c r="O7754" s="62"/>
      <c r="P7754" s="125"/>
      <c r="W7754" s="62"/>
      <c r="X7754" s="62"/>
    </row>
    <row r="7755" spans="1:24" s="57" customFormat="1" x14ac:dyDescent="0.25">
      <c r="A7755" s="75"/>
      <c r="D7755" s="58"/>
      <c r="E7755" s="58"/>
      <c r="F7755" s="58"/>
      <c r="G7755" s="58"/>
      <c r="H7755" s="60"/>
      <c r="I7755" s="60"/>
      <c r="J7755" s="60"/>
      <c r="K7755" s="60"/>
      <c r="M7755" s="61"/>
      <c r="N7755" s="61"/>
      <c r="O7755" s="62"/>
      <c r="P7755" s="125"/>
      <c r="W7755" s="62"/>
      <c r="X7755" s="62"/>
    </row>
    <row r="7756" spans="1:24" s="57" customFormat="1" x14ac:dyDescent="0.25">
      <c r="A7756" s="75"/>
      <c r="D7756" s="58"/>
      <c r="E7756" s="58"/>
      <c r="F7756" s="58"/>
      <c r="G7756" s="58"/>
      <c r="H7756" s="60"/>
      <c r="I7756" s="60"/>
      <c r="J7756" s="60"/>
      <c r="K7756" s="60"/>
      <c r="M7756" s="61"/>
      <c r="N7756" s="61"/>
      <c r="O7756" s="62"/>
      <c r="P7756" s="125"/>
      <c r="W7756" s="62"/>
      <c r="X7756" s="62"/>
    </row>
    <row r="7757" spans="1:24" s="57" customFormat="1" x14ac:dyDescent="0.25">
      <c r="A7757" s="75"/>
      <c r="D7757" s="58"/>
      <c r="E7757" s="58"/>
      <c r="F7757" s="58"/>
      <c r="G7757" s="58"/>
      <c r="H7757" s="60"/>
      <c r="I7757" s="60"/>
      <c r="J7757" s="60"/>
      <c r="K7757" s="60"/>
      <c r="M7757" s="61"/>
      <c r="N7757" s="61"/>
      <c r="O7757" s="62"/>
      <c r="P7757" s="125"/>
      <c r="W7757" s="62"/>
      <c r="X7757" s="62"/>
    </row>
    <row r="7758" spans="1:24" s="57" customFormat="1" x14ac:dyDescent="0.25">
      <c r="A7758" s="75"/>
      <c r="D7758" s="58"/>
      <c r="E7758" s="58"/>
      <c r="F7758" s="58"/>
      <c r="G7758" s="58"/>
      <c r="H7758" s="60"/>
      <c r="I7758" s="60"/>
      <c r="J7758" s="60"/>
      <c r="K7758" s="60"/>
      <c r="M7758" s="61"/>
      <c r="N7758" s="61"/>
      <c r="O7758" s="62"/>
      <c r="P7758" s="125"/>
      <c r="W7758" s="62"/>
      <c r="X7758" s="62"/>
    </row>
    <row r="7759" spans="1:24" s="57" customFormat="1" x14ac:dyDescent="0.25">
      <c r="A7759" s="75"/>
      <c r="D7759" s="58"/>
      <c r="E7759" s="58"/>
      <c r="F7759" s="58"/>
      <c r="G7759" s="58"/>
      <c r="H7759" s="60"/>
      <c r="I7759" s="60"/>
      <c r="J7759" s="60"/>
      <c r="K7759" s="60"/>
      <c r="M7759" s="61"/>
      <c r="N7759" s="61"/>
      <c r="O7759" s="62"/>
      <c r="P7759" s="125"/>
      <c r="W7759" s="62"/>
      <c r="X7759" s="62"/>
    </row>
    <row r="7760" spans="1:24" s="57" customFormat="1" x14ac:dyDescent="0.25">
      <c r="A7760" s="75"/>
      <c r="D7760" s="58"/>
      <c r="E7760" s="58"/>
      <c r="F7760" s="58"/>
      <c r="G7760" s="58"/>
      <c r="H7760" s="60"/>
      <c r="I7760" s="60"/>
      <c r="J7760" s="60"/>
      <c r="K7760" s="60"/>
      <c r="M7760" s="61"/>
      <c r="N7760" s="61"/>
      <c r="O7760" s="62"/>
      <c r="P7760" s="125"/>
      <c r="W7760" s="62"/>
      <c r="X7760" s="62"/>
    </row>
    <row r="7761" spans="1:24" s="57" customFormat="1" x14ac:dyDescent="0.25">
      <c r="A7761" s="75"/>
      <c r="D7761" s="58"/>
      <c r="E7761" s="58"/>
      <c r="F7761" s="58"/>
      <c r="G7761" s="58"/>
      <c r="H7761" s="60"/>
      <c r="I7761" s="60"/>
      <c r="J7761" s="60"/>
      <c r="K7761" s="60"/>
      <c r="M7761" s="61"/>
      <c r="N7761" s="61"/>
      <c r="O7761" s="62"/>
      <c r="P7761" s="125"/>
      <c r="W7761" s="62"/>
      <c r="X7761" s="62"/>
    </row>
    <row r="7762" spans="1:24" s="57" customFormat="1" x14ac:dyDescent="0.25">
      <c r="A7762" s="75"/>
      <c r="D7762" s="58"/>
      <c r="E7762" s="58"/>
      <c r="F7762" s="58"/>
      <c r="G7762" s="58"/>
      <c r="H7762" s="60"/>
      <c r="I7762" s="60"/>
      <c r="J7762" s="60"/>
      <c r="K7762" s="60"/>
      <c r="M7762" s="61"/>
      <c r="N7762" s="61"/>
      <c r="O7762" s="62"/>
      <c r="P7762" s="125"/>
      <c r="W7762" s="62"/>
      <c r="X7762" s="62"/>
    </row>
    <row r="7763" spans="1:24" s="57" customFormat="1" x14ac:dyDescent="0.25">
      <c r="A7763" s="75"/>
      <c r="D7763" s="58"/>
      <c r="E7763" s="58"/>
      <c r="F7763" s="58"/>
      <c r="G7763" s="58"/>
      <c r="H7763" s="60"/>
      <c r="I7763" s="60"/>
      <c r="J7763" s="60"/>
      <c r="K7763" s="60"/>
      <c r="M7763" s="61"/>
      <c r="N7763" s="61"/>
      <c r="O7763" s="62"/>
      <c r="P7763" s="125"/>
      <c r="W7763" s="62"/>
      <c r="X7763" s="62"/>
    </row>
    <row r="7764" spans="1:24" s="57" customFormat="1" x14ac:dyDescent="0.25">
      <c r="A7764" s="75"/>
      <c r="D7764" s="58"/>
      <c r="E7764" s="58"/>
      <c r="F7764" s="58"/>
      <c r="G7764" s="58"/>
      <c r="H7764" s="60"/>
      <c r="I7764" s="60"/>
      <c r="J7764" s="60"/>
      <c r="K7764" s="60"/>
      <c r="M7764" s="61"/>
      <c r="N7764" s="61"/>
      <c r="O7764" s="62"/>
      <c r="P7764" s="125"/>
      <c r="W7764" s="62"/>
      <c r="X7764" s="62"/>
    </row>
    <row r="7765" spans="1:24" s="57" customFormat="1" x14ac:dyDescent="0.25">
      <c r="A7765" s="75"/>
      <c r="D7765" s="58"/>
      <c r="E7765" s="58"/>
      <c r="F7765" s="58"/>
      <c r="G7765" s="58"/>
      <c r="H7765" s="60"/>
      <c r="I7765" s="60"/>
      <c r="J7765" s="60"/>
      <c r="K7765" s="60"/>
      <c r="M7765" s="61"/>
      <c r="N7765" s="61"/>
      <c r="O7765" s="62"/>
      <c r="P7765" s="125"/>
      <c r="W7765" s="62"/>
      <c r="X7765" s="62"/>
    </row>
    <row r="7766" spans="1:24" s="57" customFormat="1" x14ac:dyDescent="0.25">
      <c r="A7766" s="75"/>
      <c r="D7766" s="58"/>
      <c r="E7766" s="58"/>
      <c r="F7766" s="58"/>
      <c r="G7766" s="58"/>
      <c r="H7766" s="60"/>
      <c r="I7766" s="60"/>
      <c r="J7766" s="60"/>
      <c r="K7766" s="60"/>
      <c r="M7766" s="61"/>
      <c r="N7766" s="61"/>
      <c r="O7766" s="62"/>
      <c r="P7766" s="125"/>
      <c r="W7766" s="62"/>
      <c r="X7766" s="62"/>
    </row>
    <row r="7767" spans="1:24" s="57" customFormat="1" x14ac:dyDescent="0.25">
      <c r="A7767" s="75"/>
      <c r="D7767" s="58"/>
      <c r="E7767" s="58"/>
      <c r="F7767" s="58"/>
      <c r="G7767" s="58"/>
      <c r="H7767" s="60"/>
      <c r="I7767" s="60"/>
      <c r="J7767" s="60"/>
      <c r="K7767" s="60"/>
      <c r="M7767" s="61"/>
      <c r="N7767" s="61"/>
      <c r="O7767" s="62"/>
      <c r="P7767" s="125"/>
      <c r="W7767" s="62"/>
      <c r="X7767" s="62"/>
    </row>
    <row r="7768" spans="1:24" s="57" customFormat="1" x14ac:dyDescent="0.25">
      <c r="A7768" s="75"/>
      <c r="D7768" s="58"/>
      <c r="E7768" s="58"/>
      <c r="F7768" s="58"/>
      <c r="G7768" s="58"/>
      <c r="H7768" s="60"/>
      <c r="I7768" s="60"/>
      <c r="J7768" s="60"/>
      <c r="K7768" s="60"/>
      <c r="M7768" s="61"/>
      <c r="N7768" s="61"/>
      <c r="O7768" s="62"/>
      <c r="P7768" s="125"/>
      <c r="W7768" s="62"/>
      <c r="X7768" s="62"/>
    </row>
    <row r="7769" spans="1:24" s="57" customFormat="1" x14ac:dyDescent="0.25">
      <c r="A7769" s="75"/>
      <c r="D7769" s="58"/>
      <c r="E7769" s="58"/>
      <c r="F7769" s="58"/>
      <c r="G7769" s="58"/>
      <c r="H7769" s="60"/>
      <c r="I7769" s="60"/>
      <c r="J7769" s="60"/>
      <c r="K7769" s="60"/>
      <c r="M7769" s="61"/>
      <c r="N7769" s="61"/>
      <c r="O7769" s="62"/>
      <c r="P7769" s="125"/>
      <c r="W7769" s="62"/>
      <c r="X7769" s="62"/>
    </row>
    <row r="7770" spans="1:24" s="57" customFormat="1" x14ac:dyDescent="0.25">
      <c r="A7770" s="75"/>
      <c r="D7770" s="58"/>
      <c r="E7770" s="58"/>
      <c r="F7770" s="58"/>
      <c r="G7770" s="58"/>
      <c r="H7770" s="60"/>
      <c r="I7770" s="60"/>
      <c r="J7770" s="60"/>
      <c r="K7770" s="60"/>
      <c r="M7770" s="61"/>
      <c r="N7770" s="61"/>
      <c r="O7770" s="62"/>
      <c r="P7770" s="125"/>
      <c r="W7770" s="62"/>
      <c r="X7770" s="62"/>
    </row>
    <row r="7771" spans="1:24" s="57" customFormat="1" x14ac:dyDescent="0.25">
      <c r="A7771" s="75"/>
      <c r="D7771" s="58"/>
      <c r="E7771" s="58"/>
      <c r="F7771" s="58"/>
      <c r="G7771" s="58"/>
      <c r="H7771" s="60"/>
      <c r="I7771" s="60"/>
      <c r="J7771" s="60"/>
      <c r="K7771" s="60"/>
      <c r="M7771" s="61"/>
      <c r="N7771" s="61"/>
      <c r="O7771" s="62"/>
      <c r="P7771" s="125"/>
      <c r="W7771" s="62"/>
      <c r="X7771" s="62"/>
    </row>
    <row r="7772" spans="1:24" s="57" customFormat="1" x14ac:dyDescent="0.25">
      <c r="A7772" s="75"/>
      <c r="D7772" s="58"/>
      <c r="E7772" s="58"/>
      <c r="F7772" s="58"/>
      <c r="G7772" s="58"/>
      <c r="H7772" s="60"/>
      <c r="I7772" s="60"/>
      <c r="J7772" s="60"/>
      <c r="K7772" s="60"/>
      <c r="M7772" s="61"/>
      <c r="N7772" s="61"/>
      <c r="O7772" s="62"/>
      <c r="P7772" s="125"/>
      <c r="W7772" s="62"/>
      <c r="X7772" s="62"/>
    </row>
    <row r="7773" spans="1:24" s="57" customFormat="1" x14ac:dyDescent="0.25">
      <c r="A7773" s="75"/>
      <c r="D7773" s="58"/>
      <c r="E7773" s="58"/>
      <c r="F7773" s="58"/>
      <c r="G7773" s="58"/>
      <c r="H7773" s="60"/>
      <c r="I7773" s="60"/>
      <c r="J7773" s="60"/>
      <c r="K7773" s="60"/>
      <c r="M7773" s="61"/>
      <c r="N7773" s="61"/>
      <c r="O7773" s="62"/>
      <c r="P7773" s="125"/>
      <c r="W7773" s="62"/>
      <c r="X7773" s="62"/>
    </row>
    <row r="7774" spans="1:24" s="57" customFormat="1" x14ac:dyDescent="0.25">
      <c r="A7774" s="75"/>
      <c r="D7774" s="58"/>
      <c r="E7774" s="58"/>
      <c r="F7774" s="58"/>
      <c r="G7774" s="58"/>
      <c r="H7774" s="60"/>
      <c r="I7774" s="60"/>
      <c r="J7774" s="60"/>
      <c r="K7774" s="60"/>
      <c r="M7774" s="61"/>
      <c r="N7774" s="61"/>
      <c r="O7774" s="62"/>
      <c r="P7774" s="125"/>
      <c r="W7774" s="62"/>
      <c r="X7774" s="62"/>
    </row>
    <row r="7775" spans="1:24" s="57" customFormat="1" x14ac:dyDescent="0.25">
      <c r="A7775" s="75"/>
      <c r="D7775" s="58"/>
      <c r="E7775" s="58"/>
      <c r="F7775" s="58"/>
      <c r="G7775" s="58"/>
      <c r="H7775" s="60"/>
      <c r="I7775" s="60"/>
      <c r="J7775" s="60"/>
      <c r="K7775" s="60"/>
      <c r="M7775" s="61"/>
      <c r="N7775" s="61"/>
      <c r="O7775" s="62"/>
      <c r="P7775" s="125"/>
      <c r="W7775" s="62"/>
      <c r="X7775" s="62"/>
    </row>
    <row r="7776" spans="1:24" s="57" customFormat="1" x14ac:dyDescent="0.25">
      <c r="A7776" s="75"/>
      <c r="D7776" s="58"/>
      <c r="E7776" s="58"/>
      <c r="F7776" s="58"/>
      <c r="G7776" s="58"/>
      <c r="H7776" s="60"/>
      <c r="I7776" s="60"/>
      <c r="J7776" s="60"/>
      <c r="K7776" s="60"/>
      <c r="M7776" s="61"/>
      <c r="N7776" s="61"/>
      <c r="O7776" s="62"/>
      <c r="P7776" s="125"/>
      <c r="W7776" s="62"/>
      <c r="X7776" s="62"/>
    </row>
    <row r="7777" spans="1:24" s="57" customFormat="1" x14ac:dyDescent="0.25">
      <c r="A7777" s="75"/>
      <c r="D7777" s="58"/>
      <c r="E7777" s="58"/>
      <c r="F7777" s="58"/>
      <c r="G7777" s="58"/>
      <c r="H7777" s="60"/>
      <c r="I7777" s="60"/>
      <c r="J7777" s="60"/>
      <c r="K7777" s="60"/>
      <c r="M7777" s="61"/>
      <c r="N7777" s="61"/>
      <c r="O7777" s="62"/>
      <c r="P7777" s="125"/>
      <c r="W7777" s="62"/>
      <c r="X7777" s="62"/>
    </row>
    <row r="7778" spans="1:24" s="57" customFormat="1" x14ac:dyDescent="0.25">
      <c r="A7778" s="75"/>
      <c r="D7778" s="58"/>
      <c r="E7778" s="58"/>
      <c r="F7778" s="58"/>
      <c r="G7778" s="58"/>
      <c r="H7778" s="60"/>
      <c r="I7778" s="60"/>
      <c r="J7778" s="60"/>
      <c r="K7778" s="60"/>
      <c r="M7778" s="61"/>
      <c r="N7778" s="61"/>
      <c r="O7778" s="62"/>
      <c r="P7778" s="125"/>
      <c r="W7778" s="62"/>
      <c r="X7778" s="62"/>
    </row>
    <row r="7779" spans="1:24" s="57" customFormat="1" x14ac:dyDescent="0.25">
      <c r="A7779" s="75"/>
      <c r="D7779" s="58"/>
      <c r="E7779" s="58"/>
      <c r="F7779" s="58"/>
      <c r="G7779" s="58"/>
      <c r="H7779" s="60"/>
      <c r="I7779" s="60"/>
      <c r="J7779" s="60"/>
      <c r="K7779" s="60"/>
      <c r="M7779" s="61"/>
      <c r="N7779" s="61"/>
      <c r="O7779" s="62"/>
      <c r="P7779" s="125"/>
      <c r="W7779" s="62"/>
      <c r="X7779" s="62"/>
    </row>
    <row r="7780" spans="1:24" s="57" customFormat="1" x14ac:dyDescent="0.25">
      <c r="A7780" s="75"/>
      <c r="D7780" s="58"/>
      <c r="E7780" s="58"/>
      <c r="F7780" s="58"/>
      <c r="G7780" s="58"/>
      <c r="H7780" s="60"/>
      <c r="I7780" s="60"/>
      <c r="J7780" s="60"/>
      <c r="K7780" s="60"/>
      <c r="M7780" s="61"/>
      <c r="N7780" s="61"/>
      <c r="O7780" s="62"/>
      <c r="P7780" s="125"/>
      <c r="W7780" s="62"/>
      <c r="X7780" s="62"/>
    </row>
    <row r="7781" spans="1:24" s="57" customFormat="1" x14ac:dyDescent="0.25">
      <c r="A7781" s="75"/>
      <c r="D7781" s="58"/>
      <c r="E7781" s="58"/>
      <c r="F7781" s="58"/>
      <c r="G7781" s="58"/>
      <c r="H7781" s="60"/>
      <c r="I7781" s="60"/>
      <c r="J7781" s="60"/>
      <c r="K7781" s="60"/>
      <c r="M7781" s="61"/>
      <c r="N7781" s="61"/>
      <c r="O7781" s="62"/>
      <c r="P7781" s="125"/>
      <c r="W7781" s="62"/>
      <c r="X7781" s="62"/>
    </row>
    <row r="7782" spans="1:24" s="57" customFormat="1" x14ac:dyDescent="0.25">
      <c r="A7782" s="75"/>
      <c r="D7782" s="58"/>
      <c r="E7782" s="58"/>
      <c r="F7782" s="58"/>
      <c r="G7782" s="58"/>
      <c r="H7782" s="60"/>
      <c r="I7782" s="60"/>
      <c r="J7782" s="60"/>
      <c r="K7782" s="60"/>
      <c r="M7782" s="61"/>
      <c r="N7782" s="61"/>
      <c r="O7782" s="62"/>
      <c r="P7782" s="125"/>
      <c r="W7782" s="62"/>
      <c r="X7782" s="62"/>
    </row>
    <row r="7783" spans="1:24" s="57" customFormat="1" x14ac:dyDescent="0.25">
      <c r="A7783" s="75"/>
      <c r="D7783" s="58"/>
      <c r="E7783" s="58"/>
      <c r="F7783" s="58"/>
      <c r="G7783" s="58"/>
      <c r="H7783" s="60"/>
      <c r="I7783" s="60"/>
      <c r="J7783" s="60"/>
      <c r="K7783" s="60"/>
      <c r="M7783" s="61"/>
      <c r="N7783" s="61"/>
      <c r="O7783" s="62"/>
      <c r="P7783" s="125"/>
      <c r="W7783" s="62"/>
      <c r="X7783" s="62"/>
    </row>
    <row r="7784" spans="1:24" s="57" customFormat="1" x14ac:dyDescent="0.25">
      <c r="A7784" s="75"/>
      <c r="D7784" s="58"/>
      <c r="E7784" s="58"/>
      <c r="F7784" s="58"/>
      <c r="G7784" s="58"/>
      <c r="H7784" s="60"/>
      <c r="I7784" s="60"/>
      <c r="J7784" s="60"/>
      <c r="K7784" s="60"/>
      <c r="M7784" s="61"/>
      <c r="N7784" s="61"/>
      <c r="O7784" s="62"/>
      <c r="P7784" s="125"/>
      <c r="W7784" s="62"/>
      <c r="X7784" s="62"/>
    </row>
    <row r="7785" spans="1:24" s="57" customFormat="1" x14ac:dyDescent="0.25">
      <c r="A7785" s="75"/>
      <c r="D7785" s="58"/>
      <c r="E7785" s="58"/>
      <c r="F7785" s="58"/>
      <c r="G7785" s="58"/>
      <c r="H7785" s="60"/>
      <c r="I7785" s="60"/>
      <c r="J7785" s="60"/>
      <c r="K7785" s="60"/>
      <c r="M7785" s="61"/>
      <c r="N7785" s="61"/>
      <c r="O7785" s="62"/>
      <c r="P7785" s="125"/>
      <c r="W7785" s="62"/>
      <c r="X7785" s="62"/>
    </row>
    <row r="7786" spans="1:24" s="57" customFormat="1" x14ac:dyDescent="0.25">
      <c r="A7786" s="75"/>
      <c r="D7786" s="58"/>
      <c r="E7786" s="58"/>
      <c r="F7786" s="58"/>
      <c r="G7786" s="58"/>
      <c r="H7786" s="60"/>
      <c r="I7786" s="60"/>
      <c r="J7786" s="60"/>
      <c r="K7786" s="60"/>
      <c r="M7786" s="61"/>
      <c r="N7786" s="61"/>
      <c r="O7786" s="62"/>
      <c r="P7786" s="125"/>
      <c r="W7786" s="62"/>
      <c r="X7786" s="62"/>
    </row>
    <row r="7787" spans="1:24" s="57" customFormat="1" x14ac:dyDescent="0.25">
      <c r="A7787" s="75"/>
      <c r="D7787" s="58"/>
      <c r="E7787" s="58"/>
      <c r="F7787" s="58"/>
      <c r="G7787" s="58"/>
      <c r="H7787" s="60"/>
      <c r="I7787" s="60"/>
      <c r="J7787" s="60"/>
      <c r="K7787" s="60"/>
      <c r="M7787" s="61"/>
      <c r="N7787" s="61"/>
      <c r="O7787" s="62"/>
      <c r="P7787" s="125"/>
      <c r="W7787" s="62"/>
      <c r="X7787" s="62"/>
    </row>
    <row r="7788" spans="1:24" s="57" customFormat="1" x14ac:dyDescent="0.25">
      <c r="A7788" s="75"/>
      <c r="D7788" s="58"/>
      <c r="E7788" s="58"/>
      <c r="F7788" s="58"/>
      <c r="G7788" s="58"/>
      <c r="H7788" s="60"/>
      <c r="I7788" s="60"/>
      <c r="J7788" s="60"/>
      <c r="K7788" s="60"/>
      <c r="M7788" s="61"/>
      <c r="N7788" s="61"/>
      <c r="O7788" s="62"/>
      <c r="P7788" s="125"/>
      <c r="W7788" s="62"/>
      <c r="X7788" s="62"/>
    </row>
    <row r="7789" spans="1:24" s="57" customFormat="1" x14ac:dyDescent="0.25">
      <c r="A7789" s="75"/>
      <c r="D7789" s="58"/>
      <c r="E7789" s="58"/>
      <c r="F7789" s="58"/>
      <c r="G7789" s="58"/>
      <c r="H7789" s="60"/>
      <c r="I7789" s="60"/>
      <c r="J7789" s="60"/>
      <c r="K7789" s="60"/>
      <c r="M7789" s="61"/>
      <c r="N7789" s="61"/>
      <c r="O7789" s="62"/>
      <c r="P7789" s="125"/>
      <c r="W7789" s="62"/>
      <c r="X7789" s="62"/>
    </row>
    <row r="7790" spans="1:24" s="57" customFormat="1" x14ac:dyDescent="0.25">
      <c r="A7790" s="75"/>
      <c r="D7790" s="58"/>
      <c r="E7790" s="58"/>
      <c r="F7790" s="58"/>
      <c r="G7790" s="58"/>
      <c r="H7790" s="60"/>
      <c r="I7790" s="60"/>
      <c r="J7790" s="60"/>
      <c r="K7790" s="60"/>
      <c r="M7790" s="61"/>
      <c r="N7790" s="61"/>
      <c r="O7790" s="62"/>
      <c r="P7790" s="125"/>
      <c r="W7790" s="62"/>
      <c r="X7790" s="62"/>
    </row>
    <row r="7791" spans="1:24" s="57" customFormat="1" x14ac:dyDescent="0.25">
      <c r="A7791" s="75"/>
      <c r="D7791" s="58"/>
      <c r="E7791" s="58"/>
      <c r="F7791" s="58"/>
      <c r="G7791" s="58"/>
      <c r="H7791" s="60"/>
      <c r="I7791" s="60"/>
      <c r="J7791" s="60"/>
      <c r="K7791" s="60"/>
      <c r="M7791" s="61"/>
      <c r="N7791" s="61"/>
      <c r="O7791" s="62"/>
      <c r="P7791" s="125"/>
      <c r="W7791" s="62"/>
      <c r="X7791" s="62"/>
    </row>
    <row r="7792" spans="1:24" s="57" customFormat="1" x14ac:dyDescent="0.25">
      <c r="A7792" s="75"/>
      <c r="D7792" s="58"/>
      <c r="E7792" s="58"/>
      <c r="F7792" s="58"/>
      <c r="G7792" s="58"/>
      <c r="H7792" s="60"/>
      <c r="I7792" s="60"/>
      <c r="J7792" s="60"/>
      <c r="K7792" s="60"/>
      <c r="M7792" s="61"/>
      <c r="N7792" s="61"/>
      <c r="O7792" s="62"/>
      <c r="P7792" s="125"/>
      <c r="W7792" s="62"/>
      <c r="X7792" s="62"/>
    </row>
    <row r="7793" spans="1:24" s="57" customFormat="1" x14ac:dyDescent="0.25">
      <c r="A7793" s="75"/>
      <c r="D7793" s="58"/>
      <c r="E7793" s="58"/>
      <c r="F7793" s="58"/>
      <c r="G7793" s="58"/>
      <c r="H7793" s="60"/>
      <c r="I7793" s="60"/>
      <c r="J7793" s="60"/>
      <c r="K7793" s="60"/>
      <c r="M7793" s="61"/>
      <c r="N7793" s="61"/>
      <c r="O7793" s="62"/>
      <c r="P7793" s="125"/>
      <c r="W7793" s="62"/>
      <c r="X7793" s="62"/>
    </row>
    <row r="7794" spans="1:24" s="57" customFormat="1" x14ac:dyDescent="0.25">
      <c r="A7794" s="75"/>
      <c r="D7794" s="58"/>
      <c r="E7794" s="58"/>
      <c r="F7794" s="58"/>
      <c r="G7794" s="58"/>
      <c r="H7794" s="60"/>
      <c r="I7794" s="60"/>
      <c r="J7794" s="60"/>
      <c r="K7794" s="60"/>
      <c r="M7794" s="61"/>
      <c r="N7794" s="61"/>
      <c r="O7794" s="62"/>
      <c r="P7794" s="125"/>
      <c r="W7794" s="62"/>
      <c r="X7794" s="62"/>
    </row>
    <row r="7795" spans="1:24" s="57" customFormat="1" x14ac:dyDescent="0.25">
      <c r="A7795" s="75"/>
      <c r="D7795" s="58"/>
      <c r="E7795" s="58"/>
      <c r="F7795" s="58"/>
      <c r="G7795" s="58"/>
      <c r="H7795" s="60"/>
      <c r="I7795" s="60"/>
      <c r="J7795" s="60"/>
      <c r="K7795" s="60"/>
      <c r="M7795" s="61"/>
      <c r="N7795" s="61"/>
      <c r="O7795" s="62"/>
      <c r="P7795" s="125"/>
      <c r="W7795" s="62"/>
      <c r="X7795" s="62"/>
    </row>
    <row r="7796" spans="1:24" s="57" customFormat="1" x14ac:dyDescent="0.25">
      <c r="A7796" s="75"/>
      <c r="D7796" s="58"/>
      <c r="E7796" s="58"/>
      <c r="F7796" s="58"/>
      <c r="G7796" s="58"/>
      <c r="H7796" s="60"/>
      <c r="I7796" s="60"/>
      <c r="J7796" s="60"/>
      <c r="K7796" s="60"/>
      <c r="M7796" s="61"/>
      <c r="N7796" s="61"/>
      <c r="O7796" s="62"/>
      <c r="P7796" s="125"/>
      <c r="W7796" s="62"/>
      <c r="X7796" s="62"/>
    </row>
    <row r="7797" spans="1:24" s="57" customFormat="1" x14ac:dyDescent="0.25">
      <c r="A7797" s="75"/>
      <c r="D7797" s="58"/>
      <c r="E7797" s="58"/>
      <c r="F7797" s="58"/>
      <c r="G7797" s="58"/>
      <c r="H7797" s="60"/>
      <c r="I7797" s="60"/>
      <c r="J7797" s="60"/>
      <c r="K7797" s="60"/>
      <c r="M7797" s="61"/>
      <c r="N7797" s="61"/>
      <c r="O7797" s="62"/>
      <c r="P7797" s="125"/>
      <c r="W7797" s="62"/>
      <c r="X7797" s="62"/>
    </row>
    <row r="7798" spans="1:24" s="57" customFormat="1" x14ac:dyDescent="0.25">
      <c r="A7798" s="75"/>
      <c r="D7798" s="58"/>
      <c r="E7798" s="58"/>
      <c r="F7798" s="58"/>
      <c r="G7798" s="58"/>
      <c r="H7798" s="60"/>
      <c r="I7798" s="60"/>
      <c r="J7798" s="60"/>
      <c r="K7798" s="60"/>
      <c r="M7798" s="61"/>
      <c r="N7798" s="61"/>
      <c r="O7798" s="62"/>
      <c r="P7798" s="125"/>
      <c r="W7798" s="62"/>
      <c r="X7798" s="62"/>
    </row>
    <row r="7799" spans="1:24" s="57" customFormat="1" x14ac:dyDescent="0.25">
      <c r="A7799" s="75"/>
      <c r="D7799" s="58"/>
      <c r="E7799" s="58"/>
      <c r="F7799" s="58"/>
      <c r="G7799" s="58"/>
      <c r="H7799" s="60"/>
      <c r="I7799" s="60"/>
      <c r="J7799" s="60"/>
      <c r="K7799" s="60"/>
      <c r="M7799" s="61"/>
      <c r="N7799" s="61"/>
      <c r="O7799" s="62"/>
      <c r="P7799" s="125"/>
      <c r="W7799" s="62"/>
      <c r="X7799" s="62"/>
    </row>
    <row r="7800" spans="1:24" s="57" customFormat="1" x14ac:dyDescent="0.25">
      <c r="A7800" s="75"/>
      <c r="D7800" s="58"/>
      <c r="E7800" s="58"/>
      <c r="F7800" s="58"/>
      <c r="G7800" s="58"/>
      <c r="H7800" s="60"/>
      <c r="I7800" s="60"/>
      <c r="J7800" s="60"/>
      <c r="K7800" s="60"/>
      <c r="M7800" s="61"/>
      <c r="N7800" s="61"/>
      <c r="O7800" s="62"/>
      <c r="P7800" s="125"/>
      <c r="W7800" s="62"/>
      <c r="X7800" s="62"/>
    </row>
    <row r="7801" spans="1:24" s="57" customFormat="1" x14ac:dyDescent="0.25">
      <c r="A7801" s="75"/>
      <c r="D7801" s="58"/>
      <c r="E7801" s="58"/>
      <c r="F7801" s="58"/>
      <c r="G7801" s="58"/>
      <c r="H7801" s="60"/>
      <c r="I7801" s="60"/>
      <c r="J7801" s="60"/>
      <c r="K7801" s="60"/>
      <c r="M7801" s="61"/>
      <c r="N7801" s="61"/>
      <c r="O7801" s="62"/>
      <c r="P7801" s="125"/>
      <c r="W7801" s="62"/>
      <c r="X7801" s="62"/>
    </row>
    <row r="7802" spans="1:24" s="57" customFormat="1" x14ac:dyDescent="0.25">
      <c r="A7802" s="75"/>
      <c r="D7802" s="58"/>
      <c r="E7802" s="58"/>
      <c r="F7802" s="58"/>
      <c r="G7802" s="58"/>
      <c r="H7802" s="60"/>
      <c r="I7802" s="60"/>
      <c r="J7802" s="60"/>
      <c r="K7802" s="60"/>
      <c r="M7802" s="61"/>
      <c r="N7802" s="61"/>
      <c r="O7802" s="62"/>
      <c r="P7802" s="125"/>
      <c r="W7802" s="62"/>
      <c r="X7802" s="62"/>
    </row>
    <row r="7803" spans="1:24" s="57" customFormat="1" x14ac:dyDescent="0.25">
      <c r="A7803" s="75"/>
      <c r="D7803" s="58"/>
      <c r="E7803" s="58"/>
      <c r="F7803" s="58"/>
      <c r="G7803" s="58"/>
      <c r="H7803" s="60"/>
      <c r="I7803" s="60"/>
      <c r="J7803" s="60"/>
      <c r="K7803" s="60"/>
      <c r="M7803" s="61"/>
      <c r="N7803" s="61"/>
      <c r="O7803" s="62"/>
      <c r="P7803" s="125"/>
      <c r="W7803" s="62"/>
      <c r="X7803" s="62"/>
    </row>
    <row r="7804" spans="1:24" s="57" customFormat="1" x14ac:dyDescent="0.25">
      <c r="A7804" s="75"/>
      <c r="D7804" s="58"/>
      <c r="E7804" s="58"/>
      <c r="F7804" s="58"/>
      <c r="G7804" s="58"/>
      <c r="H7804" s="60"/>
      <c r="I7804" s="60"/>
      <c r="J7804" s="60"/>
      <c r="K7804" s="60"/>
      <c r="M7804" s="61"/>
      <c r="N7804" s="61"/>
      <c r="O7804" s="62"/>
      <c r="P7804" s="125"/>
      <c r="W7804" s="62"/>
      <c r="X7804" s="62"/>
    </row>
    <row r="7805" spans="1:24" s="57" customFormat="1" x14ac:dyDescent="0.25">
      <c r="A7805" s="75"/>
      <c r="D7805" s="58"/>
      <c r="E7805" s="58"/>
      <c r="F7805" s="58"/>
      <c r="G7805" s="58"/>
      <c r="H7805" s="60"/>
      <c r="I7805" s="60"/>
      <c r="J7805" s="60"/>
      <c r="K7805" s="60"/>
      <c r="M7805" s="61"/>
      <c r="N7805" s="61"/>
      <c r="O7805" s="62"/>
      <c r="P7805" s="125"/>
      <c r="W7805" s="62"/>
      <c r="X7805" s="62"/>
    </row>
    <row r="7806" spans="1:24" s="57" customFormat="1" x14ac:dyDescent="0.25">
      <c r="A7806" s="75"/>
      <c r="D7806" s="58"/>
      <c r="E7806" s="58"/>
      <c r="F7806" s="58"/>
      <c r="G7806" s="58"/>
      <c r="H7806" s="60"/>
      <c r="I7806" s="60"/>
      <c r="J7806" s="60"/>
      <c r="K7806" s="60"/>
      <c r="M7806" s="61"/>
      <c r="N7806" s="61"/>
      <c r="O7806" s="62"/>
      <c r="P7806" s="125"/>
      <c r="W7806" s="62"/>
      <c r="X7806" s="62"/>
    </row>
    <row r="7807" spans="1:24" s="57" customFormat="1" x14ac:dyDescent="0.25">
      <c r="A7807" s="75"/>
      <c r="D7807" s="58"/>
      <c r="E7807" s="58"/>
      <c r="F7807" s="58"/>
      <c r="G7807" s="58"/>
      <c r="H7807" s="60"/>
      <c r="I7807" s="60"/>
      <c r="J7807" s="60"/>
      <c r="K7807" s="60"/>
      <c r="M7807" s="61"/>
      <c r="N7807" s="61"/>
      <c r="O7807" s="62"/>
      <c r="P7807" s="125"/>
      <c r="W7807" s="62"/>
      <c r="X7807" s="62"/>
    </row>
    <row r="7808" spans="1:24" s="57" customFormat="1" x14ac:dyDescent="0.25">
      <c r="A7808" s="75"/>
      <c r="D7808" s="58"/>
      <c r="E7808" s="58"/>
      <c r="F7808" s="58"/>
      <c r="G7808" s="58"/>
      <c r="H7808" s="60"/>
      <c r="I7808" s="60"/>
      <c r="J7808" s="60"/>
      <c r="K7808" s="60"/>
      <c r="M7808" s="61"/>
      <c r="N7808" s="61"/>
      <c r="O7808" s="62"/>
      <c r="P7808" s="125"/>
      <c r="W7808" s="62"/>
      <c r="X7808" s="62"/>
    </row>
    <row r="7809" spans="1:24" s="57" customFormat="1" x14ac:dyDescent="0.25">
      <c r="A7809" s="75"/>
      <c r="D7809" s="58"/>
      <c r="E7809" s="58"/>
      <c r="F7809" s="58"/>
      <c r="G7809" s="58"/>
      <c r="H7809" s="60"/>
      <c r="I7809" s="60"/>
      <c r="J7809" s="60"/>
      <c r="K7809" s="60"/>
      <c r="M7809" s="61"/>
      <c r="N7809" s="61"/>
      <c r="O7809" s="62"/>
      <c r="P7809" s="125"/>
      <c r="W7809" s="62"/>
      <c r="X7809" s="62"/>
    </row>
    <row r="7810" spans="1:24" s="57" customFormat="1" x14ac:dyDescent="0.25">
      <c r="A7810" s="75"/>
      <c r="D7810" s="58"/>
      <c r="E7810" s="58"/>
      <c r="F7810" s="58"/>
      <c r="G7810" s="58"/>
      <c r="H7810" s="60"/>
      <c r="I7810" s="60"/>
      <c r="J7810" s="60"/>
      <c r="K7810" s="60"/>
      <c r="M7810" s="61"/>
      <c r="N7810" s="61"/>
      <c r="O7810" s="62"/>
      <c r="P7810" s="125"/>
      <c r="W7810" s="62"/>
      <c r="X7810" s="62"/>
    </row>
    <row r="7811" spans="1:24" s="57" customFormat="1" x14ac:dyDescent="0.25">
      <c r="A7811" s="75"/>
      <c r="D7811" s="58"/>
      <c r="E7811" s="58"/>
      <c r="F7811" s="58"/>
      <c r="G7811" s="58"/>
      <c r="H7811" s="60"/>
      <c r="I7811" s="60"/>
      <c r="J7811" s="60"/>
      <c r="K7811" s="60"/>
      <c r="M7811" s="61"/>
      <c r="N7811" s="61"/>
      <c r="O7811" s="62"/>
      <c r="P7811" s="125"/>
      <c r="W7811" s="62"/>
      <c r="X7811" s="62"/>
    </row>
    <row r="7812" spans="1:24" s="57" customFormat="1" x14ac:dyDescent="0.25">
      <c r="A7812" s="75"/>
      <c r="D7812" s="58"/>
      <c r="E7812" s="58"/>
      <c r="F7812" s="58"/>
      <c r="G7812" s="58"/>
      <c r="H7812" s="60"/>
      <c r="I7812" s="60"/>
      <c r="J7812" s="60"/>
      <c r="K7812" s="60"/>
      <c r="M7812" s="61"/>
      <c r="N7812" s="61"/>
      <c r="O7812" s="62"/>
      <c r="P7812" s="125"/>
      <c r="W7812" s="62"/>
      <c r="X7812" s="62"/>
    </row>
    <row r="7813" spans="1:24" s="57" customFormat="1" x14ac:dyDescent="0.25">
      <c r="A7813" s="75"/>
      <c r="D7813" s="58"/>
      <c r="E7813" s="58"/>
      <c r="F7813" s="58"/>
      <c r="G7813" s="58"/>
      <c r="H7813" s="60"/>
      <c r="I7813" s="60"/>
      <c r="J7813" s="60"/>
      <c r="K7813" s="60"/>
      <c r="M7813" s="61"/>
      <c r="N7813" s="61"/>
      <c r="O7813" s="62"/>
      <c r="P7813" s="125"/>
      <c r="W7813" s="62"/>
      <c r="X7813" s="62"/>
    </row>
    <row r="7814" spans="1:24" s="57" customFormat="1" x14ac:dyDescent="0.25">
      <c r="A7814" s="75"/>
      <c r="D7814" s="58"/>
      <c r="E7814" s="58"/>
      <c r="F7814" s="58"/>
      <c r="G7814" s="58"/>
      <c r="H7814" s="60"/>
      <c r="I7814" s="60"/>
      <c r="J7814" s="60"/>
      <c r="K7814" s="60"/>
      <c r="M7814" s="61"/>
      <c r="N7814" s="61"/>
      <c r="O7814" s="62"/>
      <c r="P7814" s="125"/>
      <c r="W7814" s="62"/>
      <c r="X7814" s="62"/>
    </row>
    <row r="7815" spans="1:24" s="57" customFormat="1" x14ac:dyDescent="0.25">
      <c r="A7815" s="75"/>
      <c r="D7815" s="58"/>
      <c r="E7815" s="58"/>
      <c r="F7815" s="58"/>
      <c r="G7815" s="58"/>
      <c r="H7815" s="60"/>
      <c r="I7815" s="60"/>
      <c r="J7815" s="60"/>
      <c r="K7815" s="60"/>
      <c r="M7815" s="61"/>
      <c r="N7815" s="61"/>
      <c r="O7815" s="62"/>
      <c r="P7815" s="125"/>
      <c r="W7815" s="62"/>
      <c r="X7815" s="62"/>
    </row>
    <row r="7816" spans="1:24" s="57" customFormat="1" x14ac:dyDescent="0.25">
      <c r="A7816" s="75"/>
      <c r="D7816" s="58"/>
      <c r="E7816" s="58"/>
      <c r="F7816" s="58"/>
      <c r="G7816" s="58"/>
      <c r="H7816" s="60"/>
      <c r="I7816" s="60"/>
      <c r="J7816" s="60"/>
      <c r="K7816" s="60"/>
      <c r="M7816" s="61"/>
      <c r="N7816" s="61"/>
      <c r="O7816" s="62"/>
      <c r="P7816" s="125"/>
      <c r="W7816" s="62"/>
      <c r="X7816" s="62"/>
    </row>
    <row r="7817" spans="1:24" s="57" customFormat="1" x14ac:dyDescent="0.25">
      <c r="A7817" s="75"/>
      <c r="D7817" s="58"/>
      <c r="E7817" s="58"/>
      <c r="F7817" s="58"/>
      <c r="G7817" s="58"/>
      <c r="H7817" s="60"/>
      <c r="I7817" s="60"/>
      <c r="J7817" s="60"/>
      <c r="K7817" s="60"/>
      <c r="M7817" s="61"/>
      <c r="N7817" s="61"/>
      <c r="O7817" s="62"/>
      <c r="P7817" s="125"/>
      <c r="W7817" s="62"/>
      <c r="X7817" s="62"/>
    </row>
    <row r="7818" spans="1:24" s="57" customFormat="1" x14ac:dyDescent="0.25">
      <c r="A7818" s="75"/>
      <c r="D7818" s="58"/>
      <c r="E7818" s="58"/>
      <c r="F7818" s="58"/>
      <c r="G7818" s="58"/>
      <c r="H7818" s="60"/>
      <c r="I7818" s="60"/>
      <c r="J7818" s="60"/>
      <c r="K7818" s="60"/>
      <c r="M7818" s="61"/>
      <c r="N7818" s="61"/>
      <c r="O7818" s="62"/>
      <c r="P7818" s="125"/>
      <c r="W7818" s="62"/>
      <c r="X7818" s="62"/>
    </row>
    <row r="7819" spans="1:24" s="57" customFormat="1" x14ac:dyDescent="0.25">
      <c r="A7819" s="75"/>
      <c r="D7819" s="58"/>
      <c r="E7819" s="58"/>
      <c r="F7819" s="58"/>
      <c r="G7819" s="58"/>
      <c r="H7819" s="60"/>
      <c r="I7819" s="60"/>
      <c r="J7819" s="60"/>
      <c r="K7819" s="60"/>
      <c r="M7819" s="61"/>
      <c r="N7819" s="61"/>
      <c r="O7819" s="62"/>
      <c r="P7819" s="125"/>
      <c r="W7819" s="62"/>
      <c r="X7819" s="62"/>
    </row>
    <row r="7820" spans="1:24" s="57" customFormat="1" x14ac:dyDescent="0.25">
      <c r="A7820" s="75"/>
      <c r="D7820" s="58"/>
      <c r="E7820" s="58"/>
      <c r="F7820" s="58"/>
      <c r="G7820" s="58"/>
      <c r="H7820" s="60"/>
      <c r="I7820" s="60"/>
      <c r="J7820" s="60"/>
      <c r="K7820" s="60"/>
      <c r="M7820" s="61"/>
      <c r="N7820" s="61"/>
      <c r="O7820" s="62"/>
      <c r="P7820" s="125"/>
      <c r="W7820" s="62"/>
      <c r="X7820" s="62"/>
    </row>
    <row r="7821" spans="1:24" s="57" customFormat="1" x14ac:dyDescent="0.25">
      <c r="A7821" s="75"/>
      <c r="D7821" s="58"/>
      <c r="E7821" s="58"/>
      <c r="F7821" s="58"/>
      <c r="G7821" s="58"/>
      <c r="H7821" s="60"/>
      <c r="I7821" s="60"/>
      <c r="J7821" s="60"/>
      <c r="K7821" s="60"/>
      <c r="M7821" s="61"/>
      <c r="N7821" s="61"/>
      <c r="O7821" s="62"/>
      <c r="P7821" s="125"/>
      <c r="W7821" s="62"/>
      <c r="X7821" s="62"/>
    </row>
    <row r="7822" spans="1:24" s="57" customFormat="1" x14ac:dyDescent="0.25">
      <c r="A7822" s="75"/>
      <c r="D7822" s="58"/>
      <c r="E7822" s="58"/>
      <c r="F7822" s="58"/>
      <c r="G7822" s="58"/>
      <c r="H7822" s="60"/>
      <c r="I7822" s="60"/>
      <c r="J7822" s="60"/>
      <c r="K7822" s="60"/>
      <c r="M7822" s="61"/>
      <c r="N7822" s="61"/>
      <c r="O7822" s="62"/>
      <c r="P7822" s="125"/>
      <c r="W7822" s="62"/>
      <c r="X7822" s="62"/>
    </row>
    <row r="7823" spans="1:24" s="57" customFormat="1" x14ac:dyDescent="0.25">
      <c r="A7823" s="75"/>
      <c r="D7823" s="58"/>
      <c r="E7823" s="58"/>
      <c r="F7823" s="58"/>
      <c r="G7823" s="58"/>
      <c r="H7823" s="60"/>
      <c r="I7823" s="60"/>
      <c r="J7823" s="60"/>
      <c r="K7823" s="60"/>
      <c r="M7823" s="61"/>
      <c r="N7823" s="61"/>
      <c r="O7823" s="62"/>
      <c r="P7823" s="125"/>
      <c r="W7823" s="62"/>
      <c r="X7823" s="62"/>
    </row>
    <row r="7824" spans="1:24" s="57" customFormat="1" x14ac:dyDescent="0.25">
      <c r="A7824" s="75"/>
      <c r="D7824" s="58"/>
      <c r="E7824" s="58"/>
      <c r="F7824" s="58"/>
      <c r="G7824" s="58"/>
      <c r="H7824" s="60"/>
      <c r="I7824" s="60"/>
      <c r="J7824" s="60"/>
      <c r="K7824" s="60"/>
      <c r="M7824" s="61"/>
      <c r="N7824" s="61"/>
      <c r="O7824" s="62"/>
      <c r="P7824" s="125"/>
      <c r="W7824" s="62"/>
      <c r="X7824" s="62"/>
    </row>
    <row r="7825" spans="1:24" s="57" customFormat="1" x14ac:dyDescent="0.25">
      <c r="A7825" s="75"/>
      <c r="D7825" s="58"/>
      <c r="E7825" s="58"/>
      <c r="F7825" s="58"/>
      <c r="G7825" s="58"/>
      <c r="H7825" s="60"/>
      <c r="I7825" s="60"/>
      <c r="J7825" s="60"/>
      <c r="K7825" s="60"/>
      <c r="M7825" s="61"/>
      <c r="N7825" s="61"/>
      <c r="O7825" s="62"/>
      <c r="P7825" s="125"/>
      <c r="W7825" s="62"/>
      <c r="X7825" s="62"/>
    </row>
    <row r="7826" spans="1:24" s="57" customFormat="1" x14ac:dyDescent="0.25">
      <c r="A7826" s="75"/>
      <c r="D7826" s="58"/>
      <c r="E7826" s="58"/>
      <c r="F7826" s="58"/>
      <c r="G7826" s="58"/>
      <c r="H7826" s="60"/>
      <c r="I7826" s="60"/>
      <c r="J7826" s="60"/>
      <c r="K7826" s="60"/>
      <c r="M7826" s="61"/>
      <c r="N7826" s="61"/>
      <c r="O7826" s="62"/>
      <c r="P7826" s="125"/>
      <c r="W7826" s="62"/>
      <c r="X7826" s="62"/>
    </row>
    <row r="7827" spans="1:24" s="57" customFormat="1" x14ac:dyDescent="0.25">
      <c r="A7827" s="75"/>
      <c r="D7827" s="58"/>
      <c r="E7827" s="58"/>
      <c r="F7827" s="58"/>
      <c r="G7827" s="58"/>
      <c r="H7827" s="60"/>
      <c r="I7827" s="60"/>
      <c r="J7827" s="60"/>
      <c r="K7827" s="60"/>
      <c r="M7827" s="61"/>
      <c r="N7827" s="61"/>
      <c r="O7827" s="62"/>
      <c r="P7827" s="125"/>
      <c r="W7827" s="62"/>
      <c r="X7827" s="62"/>
    </row>
    <row r="7828" spans="1:24" s="57" customFormat="1" x14ac:dyDescent="0.25">
      <c r="A7828" s="75"/>
      <c r="D7828" s="58"/>
      <c r="E7828" s="58"/>
      <c r="F7828" s="58"/>
      <c r="G7828" s="58"/>
      <c r="H7828" s="60"/>
      <c r="I7828" s="60"/>
      <c r="J7828" s="60"/>
      <c r="K7828" s="60"/>
      <c r="M7828" s="61"/>
      <c r="N7828" s="61"/>
      <c r="O7828" s="62"/>
      <c r="P7828" s="125"/>
      <c r="W7828" s="62"/>
      <c r="X7828" s="62"/>
    </row>
    <row r="7829" spans="1:24" s="57" customFormat="1" x14ac:dyDescent="0.25">
      <c r="A7829" s="75"/>
      <c r="D7829" s="58"/>
      <c r="E7829" s="58"/>
      <c r="F7829" s="58"/>
      <c r="G7829" s="58"/>
      <c r="H7829" s="60"/>
      <c r="I7829" s="60"/>
      <c r="J7829" s="60"/>
      <c r="K7829" s="60"/>
      <c r="M7829" s="61"/>
      <c r="N7829" s="61"/>
      <c r="O7829" s="62"/>
      <c r="P7829" s="125"/>
      <c r="W7829" s="62"/>
      <c r="X7829" s="62"/>
    </row>
    <row r="7830" spans="1:24" s="57" customFormat="1" x14ac:dyDescent="0.25">
      <c r="A7830" s="75"/>
      <c r="D7830" s="58"/>
      <c r="E7830" s="58"/>
      <c r="F7830" s="58"/>
      <c r="G7830" s="58"/>
      <c r="H7830" s="60"/>
      <c r="I7830" s="60"/>
      <c r="J7830" s="60"/>
      <c r="K7830" s="60"/>
      <c r="M7830" s="61"/>
      <c r="N7830" s="61"/>
      <c r="O7830" s="62"/>
      <c r="P7830" s="125"/>
      <c r="W7830" s="62"/>
      <c r="X7830" s="62"/>
    </row>
    <row r="7831" spans="1:24" s="57" customFormat="1" x14ac:dyDescent="0.25">
      <c r="A7831" s="75"/>
      <c r="D7831" s="58"/>
      <c r="E7831" s="58"/>
      <c r="F7831" s="58"/>
      <c r="G7831" s="58"/>
      <c r="H7831" s="60"/>
      <c r="I7831" s="60"/>
      <c r="J7831" s="60"/>
      <c r="K7831" s="60"/>
      <c r="M7831" s="61"/>
      <c r="N7831" s="61"/>
      <c r="O7831" s="62"/>
      <c r="P7831" s="125"/>
      <c r="W7831" s="62"/>
      <c r="X7831" s="62"/>
    </row>
    <row r="7832" spans="1:24" s="57" customFormat="1" x14ac:dyDescent="0.25">
      <c r="A7832" s="75"/>
      <c r="D7832" s="58"/>
      <c r="E7832" s="58"/>
      <c r="F7832" s="58"/>
      <c r="G7832" s="58"/>
      <c r="H7832" s="60"/>
      <c r="I7832" s="60"/>
      <c r="J7832" s="60"/>
      <c r="K7832" s="60"/>
      <c r="M7832" s="61"/>
      <c r="N7832" s="61"/>
      <c r="O7832" s="62"/>
      <c r="P7832" s="125"/>
      <c r="W7832" s="62"/>
      <c r="X7832" s="62"/>
    </row>
    <row r="7833" spans="1:24" s="57" customFormat="1" x14ac:dyDescent="0.25">
      <c r="A7833" s="75"/>
      <c r="D7833" s="58"/>
      <c r="E7833" s="58"/>
      <c r="F7833" s="58"/>
      <c r="G7833" s="58"/>
      <c r="H7833" s="60"/>
      <c r="I7833" s="60"/>
      <c r="J7833" s="60"/>
      <c r="K7833" s="60"/>
      <c r="M7833" s="61"/>
      <c r="N7833" s="61"/>
      <c r="O7833" s="62"/>
      <c r="P7833" s="125"/>
      <c r="W7833" s="62"/>
      <c r="X7833" s="62"/>
    </row>
    <row r="7834" spans="1:24" s="57" customFormat="1" x14ac:dyDescent="0.25">
      <c r="A7834" s="75"/>
      <c r="D7834" s="58"/>
      <c r="E7834" s="58"/>
      <c r="F7834" s="58"/>
      <c r="G7834" s="58"/>
      <c r="H7834" s="60"/>
      <c r="I7834" s="60"/>
      <c r="J7834" s="60"/>
      <c r="K7834" s="60"/>
      <c r="M7834" s="61"/>
      <c r="N7834" s="61"/>
      <c r="O7834" s="62"/>
      <c r="P7834" s="125"/>
      <c r="W7834" s="62"/>
      <c r="X7834" s="62"/>
    </row>
    <row r="7835" spans="1:24" s="57" customFormat="1" x14ac:dyDescent="0.25">
      <c r="A7835" s="75"/>
      <c r="D7835" s="58"/>
      <c r="E7835" s="58"/>
      <c r="F7835" s="58"/>
      <c r="G7835" s="58"/>
      <c r="H7835" s="60"/>
      <c r="I7835" s="60"/>
      <c r="J7835" s="60"/>
      <c r="K7835" s="60"/>
      <c r="M7835" s="61"/>
      <c r="N7835" s="61"/>
      <c r="O7835" s="62"/>
      <c r="P7835" s="125"/>
      <c r="W7835" s="62"/>
      <c r="X7835" s="62"/>
    </row>
    <row r="7836" spans="1:24" s="57" customFormat="1" x14ac:dyDescent="0.25">
      <c r="A7836" s="75"/>
      <c r="D7836" s="58"/>
      <c r="E7836" s="58"/>
      <c r="F7836" s="58"/>
      <c r="G7836" s="58"/>
      <c r="H7836" s="60"/>
      <c r="I7836" s="60"/>
      <c r="J7836" s="60"/>
      <c r="K7836" s="60"/>
      <c r="M7836" s="61"/>
      <c r="N7836" s="61"/>
      <c r="O7836" s="62"/>
      <c r="P7836" s="125"/>
      <c r="W7836" s="62"/>
      <c r="X7836" s="62"/>
    </row>
    <row r="7837" spans="1:24" s="57" customFormat="1" x14ac:dyDescent="0.25">
      <c r="A7837" s="75"/>
      <c r="D7837" s="58"/>
      <c r="E7837" s="58"/>
      <c r="F7837" s="58"/>
      <c r="G7837" s="58"/>
      <c r="H7837" s="60"/>
      <c r="I7837" s="60"/>
      <c r="J7837" s="60"/>
      <c r="K7837" s="60"/>
      <c r="M7837" s="61"/>
      <c r="N7837" s="61"/>
      <c r="O7837" s="62"/>
      <c r="P7837" s="125"/>
      <c r="W7837" s="62"/>
      <c r="X7837" s="62"/>
    </row>
    <row r="7838" spans="1:24" s="57" customFormat="1" x14ac:dyDescent="0.25">
      <c r="A7838" s="75"/>
      <c r="D7838" s="58"/>
      <c r="E7838" s="58"/>
      <c r="F7838" s="58"/>
      <c r="G7838" s="58"/>
      <c r="H7838" s="60"/>
      <c r="I7838" s="60"/>
      <c r="J7838" s="60"/>
      <c r="K7838" s="60"/>
      <c r="M7838" s="61"/>
      <c r="N7838" s="61"/>
      <c r="O7838" s="62"/>
      <c r="P7838" s="125"/>
      <c r="W7838" s="62"/>
      <c r="X7838" s="62"/>
    </row>
    <row r="7839" spans="1:24" s="57" customFormat="1" x14ac:dyDescent="0.25">
      <c r="A7839" s="75"/>
      <c r="D7839" s="58"/>
      <c r="E7839" s="58"/>
      <c r="F7839" s="58"/>
      <c r="G7839" s="58"/>
      <c r="H7839" s="60"/>
      <c r="I7839" s="60"/>
      <c r="J7839" s="60"/>
      <c r="K7839" s="60"/>
      <c r="M7839" s="61"/>
      <c r="N7839" s="61"/>
      <c r="O7839" s="62"/>
      <c r="P7839" s="125"/>
      <c r="W7839" s="62"/>
      <c r="X7839" s="62"/>
    </row>
    <row r="7840" spans="1:24" s="57" customFormat="1" x14ac:dyDescent="0.25">
      <c r="A7840" s="75"/>
      <c r="D7840" s="58"/>
      <c r="E7840" s="58"/>
      <c r="F7840" s="58"/>
      <c r="G7840" s="58"/>
      <c r="H7840" s="60"/>
      <c r="I7840" s="60"/>
      <c r="J7840" s="60"/>
      <c r="K7840" s="60"/>
      <c r="M7840" s="61"/>
      <c r="N7840" s="61"/>
      <c r="O7840" s="62"/>
      <c r="P7840" s="125"/>
      <c r="W7840" s="62"/>
      <c r="X7840" s="62"/>
    </row>
    <row r="7841" spans="1:24" s="57" customFormat="1" x14ac:dyDescent="0.25">
      <c r="A7841" s="75"/>
      <c r="D7841" s="58"/>
      <c r="E7841" s="58"/>
      <c r="F7841" s="58"/>
      <c r="G7841" s="58"/>
      <c r="H7841" s="60"/>
      <c r="I7841" s="60"/>
      <c r="J7841" s="60"/>
      <c r="K7841" s="60"/>
      <c r="M7841" s="61"/>
      <c r="N7841" s="61"/>
      <c r="O7841" s="62"/>
      <c r="P7841" s="125"/>
      <c r="W7841" s="62"/>
      <c r="X7841" s="62"/>
    </row>
    <row r="7842" spans="1:24" s="57" customFormat="1" x14ac:dyDescent="0.25">
      <c r="A7842" s="75"/>
      <c r="D7842" s="58"/>
      <c r="E7842" s="58"/>
      <c r="F7842" s="58"/>
      <c r="G7842" s="58"/>
      <c r="H7842" s="60"/>
      <c r="I7842" s="60"/>
      <c r="J7842" s="60"/>
      <c r="K7842" s="60"/>
      <c r="M7842" s="61"/>
      <c r="N7842" s="61"/>
      <c r="O7842" s="62"/>
      <c r="P7842" s="125"/>
      <c r="W7842" s="62"/>
      <c r="X7842" s="62"/>
    </row>
    <row r="7843" spans="1:24" s="57" customFormat="1" x14ac:dyDescent="0.25">
      <c r="A7843" s="75"/>
      <c r="D7843" s="58"/>
      <c r="E7843" s="58"/>
      <c r="F7843" s="58"/>
      <c r="G7843" s="58"/>
      <c r="H7843" s="60"/>
      <c r="I7843" s="60"/>
      <c r="J7843" s="60"/>
      <c r="K7843" s="60"/>
      <c r="M7843" s="61"/>
      <c r="N7843" s="61"/>
      <c r="O7843" s="62"/>
      <c r="P7843" s="125"/>
      <c r="W7843" s="62"/>
      <c r="X7843" s="62"/>
    </row>
    <row r="7844" spans="1:24" s="57" customFormat="1" x14ac:dyDescent="0.25">
      <c r="A7844" s="75"/>
      <c r="D7844" s="58"/>
      <c r="E7844" s="58"/>
      <c r="F7844" s="58"/>
      <c r="G7844" s="58"/>
      <c r="H7844" s="60"/>
      <c r="I7844" s="60"/>
      <c r="J7844" s="60"/>
      <c r="K7844" s="60"/>
      <c r="M7844" s="61"/>
      <c r="N7844" s="61"/>
      <c r="O7844" s="62"/>
      <c r="P7844" s="125"/>
      <c r="W7844" s="62"/>
      <c r="X7844" s="62"/>
    </row>
    <row r="7845" spans="1:24" s="57" customFormat="1" x14ac:dyDescent="0.25">
      <c r="A7845" s="75"/>
      <c r="D7845" s="58"/>
      <c r="E7845" s="58"/>
      <c r="F7845" s="58"/>
      <c r="G7845" s="58"/>
      <c r="H7845" s="60"/>
      <c r="I7845" s="60"/>
      <c r="J7845" s="60"/>
      <c r="K7845" s="60"/>
      <c r="M7845" s="61"/>
      <c r="N7845" s="61"/>
      <c r="O7845" s="62"/>
      <c r="P7845" s="125"/>
      <c r="W7845" s="62"/>
      <c r="X7845" s="62"/>
    </row>
    <row r="7846" spans="1:24" s="57" customFormat="1" x14ac:dyDescent="0.25">
      <c r="A7846" s="75"/>
      <c r="D7846" s="58"/>
      <c r="E7846" s="58"/>
      <c r="F7846" s="58"/>
      <c r="G7846" s="58"/>
      <c r="H7846" s="60"/>
      <c r="I7846" s="60"/>
      <c r="J7846" s="60"/>
      <c r="K7846" s="60"/>
      <c r="M7846" s="61"/>
      <c r="N7846" s="61"/>
      <c r="O7846" s="62"/>
      <c r="P7846" s="125"/>
      <c r="W7846" s="62"/>
      <c r="X7846" s="62"/>
    </row>
    <row r="7847" spans="1:24" s="57" customFormat="1" x14ac:dyDescent="0.25">
      <c r="A7847" s="75"/>
      <c r="D7847" s="58"/>
      <c r="E7847" s="58"/>
      <c r="F7847" s="58"/>
      <c r="G7847" s="58"/>
      <c r="H7847" s="60"/>
      <c r="I7847" s="60"/>
      <c r="J7847" s="60"/>
      <c r="K7847" s="60"/>
      <c r="M7847" s="61"/>
      <c r="N7847" s="61"/>
      <c r="O7847" s="62"/>
      <c r="P7847" s="125"/>
      <c r="W7847" s="62"/>
      <c r="X7847" s="62"/>
    </row>
    <row r="7848" spans="1:24" s="57" customFormat="1" x14ac:dyDescent="0.25">
      <c r="A7848" s="75"/>
      <c r="D7848" s="58"/>
      <c r="E7848" s="58"/>
      <c r="F7848" s="58"/>
      <c r="G7848" s="58"/>
      <c r="H7848" s="60"/>
      <c r="I7848" s="60"/>
      <c r="J7848" s="60"/>
      <c r="K7848" s="60"/>
      <c r="M7848" s="61"/>
      <c r="N7848" s="61"/>
      <c r="O7848" s="62"/>
      <c r="P7848" s="125"/>
      <c r="W7848" s="62"/>
      <c r="X7848" s="62"/>
    </row>
    <row r="7849" spans="1:24" s="57" customFormat="1" x14ac:dyDescent="0.25">
      <c r="A7849" s="75"/>
      <c r="D7849" s="58"/>
      <c r="E7849" s="58"/>
      <c r="F7849" s="58"/>
      <c r="G7849" s="58"/>
      <c r="H7849" s="60"/>
      <c r="I7849" s="60"/>
      <c r="J7849" s="60"/>
      <c r="K7849" s="60"/>
      <c r="M7849" s="61"/>
      <c r="N7849" s="61"/>
      <c r="O7849" s="62"/>
      <c r="P7849" s="125"/>
      <c r="W7849" s="62"/>
      <c r="X7849" s="62"/>
    </row>
    <row r="7850" spans="1:24" s="57" customFormat="1" x14ac:dyDescent="0.25">
      <c r="A7850" s="75"/>
      <c r="D7850" s="58"/>
      <c r="E7850" s="58"/>
      <c r="F7850" s="58"/>
      <c r="G7850" s="58"/>
      <c r="H7850" s="60"/>
      <c r="I7850" s="60"/>
      <c r="J7850" s="60"/>
      <c r="K7850" s="60"/>
      <c r="M7850" s="61"/>
      <c r="N7850" s="61"/>
      <c r="O7850" s="62"/>
      <c r="P7850" s="125"/>
      <c r="W7850" s="62"/>
      <c r="X7850" s="62"/>
    </row>
    <row r="7851" spans="1:24" s="57" customFormat="1" x14ac:dyDescent="0.25">
      <c r="A7851" s="75"/>
      <c r="D7851" s="58"/>
      <c r="E7851" s="58"/>
      <c r="F7851" s="58"/>
      <c r="G7851" s="58"/>
      <c r="H7851" s="60"/>
      <c r="I7851" s="60"/>
      <c r="J7851" s="60"/>
      <c r="K7851" s="60"/>
      <c r="M7851" s="61"/>
      <c r="N7851" s="61"/>
      <c r="O7851" s="62"/>
      <c r="P7851" s="125"/>
      <c r="W7851" s="62"/>
      <c r="X7851" s="62"/>
    </row>
    <row r="7852" spans="1:24" s="57" customFormat="1" x14ac:dyDescent="0.25">
      <c r="A7852" s="75"/>
      <c r="D7852" s="58"/>
      <c r="E7852" s="58"/>
      <c r="F7852" s="58"/>
      <c r="G7852" s="58"/>
      <c r="H7852" s="60"/>
      <c r="I7852" s="60"/>
      <c r="J7852" s="60"/>
      <c r="K7852" s="60"/>
      <c r="M7852" s="61"/>
      <c r="N7852" s="61"/>
      <c r="O7852" s="62"/>
      <c r="P7852" s="125"/>
      <c r="W7852" s="62"/>
      <c r="X7852" s="62"/>
    </row>
    <row r="7853" spans="1:24" s="57" customFormat="1" x14ac:dyDescent="0.25">
      <c r="A7853" s="75"/>
      <c r="D7853" s="58"/>
      <c r="E7853" s="58"/>
      <c r="F7853" s="58"/>
      <c r="G7853" s="58"/>
      <c r="H7853" s="60"/>
      <c r="I7853" s="60"/>
      <c r="J7853" s="60"/>
      <c r="K7853" s="60"/>
      <c r="M7853" s="61"/>
      <c r="N7853" s="61"/>
      <c r="O7853" s="62"/>
      <c r="P7853" s="125"/>
      <c r="W7853" s="62"/>
      <c r="X7853" s="62"/>
    </row>
    <row r="7854" spans="1:24" s="57" customFormat="1" x14ac:dyDescent="0.25">
      <c r="A7854" s="75"/>
      <c r="D7854" s="58"/>
      <c r="E7854" s="58"/>
      <c r="F7854" s="58"/>
      <c r="G7854" s="58"/>
      <c r="H7854" s="60"/>
      <c r="I7854" s="60"/>
      <c r="J7854" s="60"/>
      <c r="K7854" s="60"/>
      <c r="M7854" s="61"/>
      <c r="N7854" s="61"/>
      <c r="O7854" s="62"/>
      <c r="P7854" s="125"/>
      <c r="W7854" s="62"/>
      <c r="X7854" s="62"/>
    </row>
    <row r="7855" spans="1:24" s="57" customFormat="1" x14ac:dyDescent="0.25">
      <c r="A7855" s="75"/>
      <c r="D7855" s="58"/>
      <c r="E7855" s="58"/>
      <c r="F7855" s="58"/>
      <c r="G7855" s="58"/>
      <c r="H7855" s="60"/>
      <c r="I7855" s="60"/>
      <c r="J7855" s="60"/>
      <c r="K7855" s="60"/>
      <c r="M7855" s="61"/>
      <c r="N7855" s="61"/>
      <c r="O7855" s="62"/>
      <c r="P7855" s="125"/>
      <c r="W7855" s="62"/>
      <c r="X7855" s="62"/>
    </row>
    <row r="7856" spans="1:24" s="57" customFormat="1" x14ac:dyDescent="0.25">
      <c r="A7856" s="75"/>
      <c r="D7856" s="58"/>
      <c r="E7856" s="58"/>
      <c r="F7856" s="58"/>
      <c r="G7856" s="58"/>
      <c r="H7856" s="60"/>
      <c r="I7856" s="60"/>
      <c r="J7856" s="60"/>
      <c r="K7856" s="60"/>
      <c r="M7856" s="61"/>
      <c r="N7856" s="61"/>
      <c r="O7856" s="62"/>
      <c r="P7856" s="125"/>
      <c r="W7856" s="62"/>
      <c r="X7856" s="62"/>
    </row>
    <row r="7857" spans="1:24" s="57" customFormat="1" x14ac:dyDescent="0.25">
      <c r="A7857" s="75"/>
      <c r="D7857" s="58"/>
      <c r="E7857" s="58"/>
      <c r="F7857" s="58"/>
      <c r="G7857" s="58"/>
      <c r="H7857" s="60"/>
      <c r="I7857" s="60"/>
      <c r="J7857" s="60"/>
      <c r="K7857" s="60"/>
      <c r="M7857" s="61"/>
      <c r="N7857" s="61"/>
      <c r="O7857" s="62"/>
      <c r="P7857" s="125"/>
      <c r="W7857" s="62"/>
      <c r="X7857" s="62"/>
    </row>
    <row r="7858" spans="1:24" s="57" customFormat="1" x14ac:dyDescent="0.25">
      <c r="A7858" s="75"/>
      <c r="D7858" s="58"/>
      <c r="E7858" s="58"/>
      <c r="F7858" s="58"/>
      <c r="G7858" s="58"/>
      <c r="H7858" s="60"/>
      <c r="I7858" s="60"/>
      <c r="J7858" s="60"/>
      <c r="K7858" s="60"/>
      <c r="M7858" s="61"/>
      <c r="N7858" s="61"/>
      <c r="O7858" s="62"/>
      <c r="P7858" s="125"/>
      <c r="W7858" s="62"/>
      <c r="X7858" s="62"/>
    </row>
    <row r="7859" spans="1:24" s="57" customFormat="1" x14ac:dyDescent="0.25">
      <c r="A7859" s="75"/>
      <c r="D7859" s="58"/>
      <c r="E7859" s="58"/>
      <c r="F7859" s="58"/>
      <c r="G7859" s="58"/>
      <c r="H7859" s="60"/>
      <c r="I7859" s="60"/>
      <c r="J7859" s="60"/>
      <c r="K7859" s="60"/>
      <c r="M7859" s="61"/>
      <c r="N7859" s="61"/>
      <c r="O7859" s="62"/>
      <c r="P7859" s="125"/>
      <c r="W7859" s="62"/>
      <c r="X7859" s="62"/>
    </row>
    <row r="7860" spans="1:24" s="57" customFormat="1" x14ac:dyDescent="0.25">
      <c r="A7860" s="75"/>
      <c r="D7860" s="58"/>
      <c r="E7860" s="58"/>
      <c r="F7860" s="58"/>
      <c r="G7860" s="58"/>
      <c r="H7860" s="60"/>
      <c r="I7860" s="60"/>
      <c r="J7860" s="60"/>
      <c r="K7860" s="60"/>
      <c r="M7860" s="61"/>
      <c r="N7860" s="61"/>
      <c r="O7860" s="62"/>
      <c r="P7860" s="125"/>
      <c r="W7860" s="62"/>
      <c r="X7860" s="62"/>
    </row>
    <row r="7861" spans="1:24" s="57" customFormat="1" x14ac:dyDescent="0.25">
      <c r="A7861" s="75"/>
      <c r="D7861" s="58"/>
      <c r="E7861" s="58"/>
      <c r="F7861" s="58"/>
      <c r="G7861" s="58"/>
      <c r="H7861" s="60"/>
      <c r="I7861" s="60"/>
      <c r="J7861" s="60"/>
      <c r="K7861" s="60"/>
      <c r="M7861" s="61"/>
      <c r="N7861" s="61"/>
      <c r="O7861" s="62"/>
      <c r="P7861" s="125"/>
      <c r="W7861" s="62"/>
      <c r="X7861" s="62"/>
    </row>
    <row r="7862" spans="1:24" s="57" customFormat="1" x14ac:dyDescent="0.25">
      <c r="A7862" s="75"/>
      <c r="D7862" s="58"/>
      <c r="E7862" s="58"/>
      <c r="F7862" s="58"/>
      <c r="G7862" s="58"/>
      <c r="H7862" s="60"/>
      <c r="I7862" s="60"/>
      <c r="J7862" s="60"/>
      <c r="K7862" s="60"/>
      <c r="M7862" s="61"/>
      <c r="N7862" s="61"/>
      <c r="O7862" s="62"/>
      <c r="P7862" s="125"/>
      <c r="W7862" s="62"/>
      <c r="X7862" s="62"/>
    </row>
    <row r="7863" spans="1:24" s="57" customFormat="1" x14ac:dyDescent="0.25">
      <c r="A7863" s="75"/>
      <c r="D7863" s="58"/>
      <c r="E7863" s="58"/>
      <c r="F7863" s="58"/>
      <c r="G7863" s="58"/>
      <c r="H7863" s="60"/>
      <c r="I7863" s="60"/>
      <c r="J7863" s="60"/>
      <c r="K7863" s="60"/>
      <c r="M7863" s="61"/>
      <c r="N7863" s="61"/>
      <c r="O7863" s="62"/>
      <c r="P7863" s="125"/>
      <c r="W7863" s="62"/>
      <c r="X7863" s="62"/>
    </row>
    <row r="7864" spans="1:24" s="57" customFormat="1" x14ac:dyDescent="0.25">
      <c r="A7864" s="75"/>
      <c r="D7864" s="58"/>
      <c r="E7864" s="58"/>
      <c r="F7864" s="58"/>
      <c r="G7864" s="58"/>
      <c r="H7864" s="60"/>
      <c r="I7864" s="60"/>
      <c r="J7864" s="60"/>
      <c r="K7864" s="60"/>
      <c r="M7864" s="61"/>
      <c r="N7864" s="61"/>
      <c r="O7864" s="62"/>
      <c r="P7864" s="125"/>
      <c r="W7864" s="62"/>
      <c r="X7864" s="62"/>
    </row>
    <row r="7865" spans="1:24" s="57" customFormat="1" x14ac:dyDescent="0.25">
      <c r="A7865" s="75"/>
      <c r="D7865" s="58"/>
      <c r="E7865" s="58"/>
      <c r="F7865" s="58"/>
      <c r="G7865" s="58"/>
      <c r="H7865" s="60"/>
      <c r="I7865" s="60"/>
      <c r="J7865" s="60"/>
      <c r="K7865" s="60"/>
      <c r="M7865" s="61"/>
      <c r="N7865" s="61"/>
      <c r="O7865" s="62"/>
      <c r="P7865" s="125"/>
      <c r="W7865" s="62"/>
      <c r="X7865" s="62"/>
    </row>
    <row r="7866" spans="1:24" s="57" customFormat="1" x14ac:dyDescent="0.25">
      <c r="A7866" s="75"/>
      <c r="D7866" s="58"/>
      <c r="E7866" s="58"/>
      <c r="F7866" s="58"/>
      <c r="G7866" s="58"/>
      <c r="H7866" s="60"/>
      <c r="I7866" s="60"/>
      <c r="J7866" s="60"/>
      <c r="K7866" s="60"/>
      <c r="M7866" s="61"/>
      <c r="N7866" s="61"/>
      <c r="O7866" s="62"/>
      <c r="P7866" s="125"/>
      <c r="W7866" s="62"/>
      <c r="X7866" s="62"/>
    </row>
    <row r="7867" spans="1:24" s="57" customFormat="1" x14ac:dyDescent="0.25">
      <c r="A7867" s="75"/>
      <c r="D7867" s="58"/>
      <c r="E7867" s="58"/>
      <c r="F7867" s="58"/>
      <c r="G7867" s="58"/>
      <c r="H7867" s="60"/>
      <c r="I7867" s="60"/>
      <c r="J7867" s="60"/>
      <c r="K7867" s="60"/>
      <c r="M7867" s="61"/>
      <c r="N7867" s="61"/>
      <c r="O7867" s="62"/>
      <c r="P7867" s="125"/>
      <c r="W7867" s="62"/>
      <c r="X7867" s="62"/>
    </row>
    <row r="7868" spans="1:24" s="57" customFormat="1" x14ac:dyDescent="0.25">
      <c r="A7868" s="75"/>
      <c r="D7868" s="58"/>
      <c r="E7868" s="58"/>
      <c r="F7868" s="58"/>
      <c r="G7868" s="58"/>
      <c r="H7868" s="60"/>
      <c r="I7868" s="60"/>
      <c r="J7868" s="60"/>
      <c r="K7868" s="60"/>
      <c r="M7868" s="61"/>
      <c r="N7868" s="61"/>
      <c r="O7868" s="62"/>
      <c r="P7868" s="125"/>
      <c r="W7868" s="62"/>
      <c r="X7868" s="62"/>
    </row>
    <row r="7869" spans="1:24" s="57" customFormat="1" x14ac:dyDescent="0.25">
      <c r="A7869" s="75"/>
      <c r="D7869" s="58"/>
      <c r="E7869" s="58"/>
      <c r="F7869" s="58"/>
      <c r="G7869" s="58"/>
      <c r="H7869" s="60"/>
      <c r="I7869" s="60"/>
      <c r="J7869" s="60"/>
      <c r="K7869" s="60"/>
      <c r="M7869" s="61"/>
      <c r="N7869" s="61"/>
      <c r="O7869" s="62"/>
      <c r="P7869" s="125"/>
      <c r="W7869" s="62"/>
      <c r="X7869" s="62"/>
    </row>
    <row r="7870" spans="1:24" s="57" customFormat="1" x14ac:dyDescent="0.25">
      <c r="A7870" s="75"/>
      <c r="D7870" s="58"/>
      <c r="E7870" s="58"/>
      <c r="F7870" s="58"/>
      <c r="G7870" s="58"/>
      <c r="H7870" s="60"/>
      <c r="I7870" s="60"/>
      <c r="J7870" s="60"/>
      <c r="K7870" s="60"/>
      <c r="M7870" s="61"/>
      <c r="N7870" s="61"/>
      <c r="O7870" s="62"/>
      <c r="P7870" s="125"/>
      <c r="W7870" s="62"/>
      <c r="X7870" s="62"/>
    </row>
    <row r="7871" spans="1:24" s="57" customFormat="1" x14ac:dyDescent="0.25">
      <c r="A7871" s="75"/>
      <c r="D7871" s="58"/>
      <c r="E7871" s="58"/>
      <c r="F7871" s="58"/>
      <c r="G7871" s="58"/>
      <c r="H7871" s="60"/>
      <c r="I7871" s="60"/>
      <c r="J7871" s="60"/>
      <c r="K7871" s="60"/>
      <c r="M7871" s="61"/>
      <c r="N7871" s="61"/>
      <c r="O7871" s="62"/>
      <c r="P7871" s="125"/>
      <c r="W7871" s="62"/>
      <c r="X7871" s="62"/>
    </row>
    <row r="7872" spans="1:24" s="57" customFormat="1" x14ac:dyDescent="0.25">
      <c r="A7872" s="75"/>
      <c r="D7872" s="58"/>
      <c r="E7872" s="58"/>
      <c r="F7872" s="58"/>
      <c r="G7872" s="58"/>
      <c r="H7872" s="60"/>
      <c r="I7872" s="60"/>
      <c r="J7872" s="60"/>
      <c r="K7872" s="60"/>
      <c r="M7872" s="61"/>
      <c r="N7872" s="61"/>
      <c r="O7872" s="62"/>
      <c r="P7872" s="125"/>
      <c r="W7872" s="62"/>
      <c r="X7872" s="62"/>
    </row>
    <row r="7873" spans="1:24" s="57" customFormat="1" x14ac:dyDescent="0.25">
      <c r="A7873" s="75"/>
      <c r="D7873" s="58"/>
      <c r="E7873" s="58"/>
      <c r="F7873" s="58"/>
      <c r="G7873" s="58"/>
      <c r="H7873" s="60"/>
      <c r="I7873" s="60"/>
      <c r="J7873" s="60"/>
      <c r="K7873" s="60"/>
      <c r="M7873" s="61"/>
      <c r="N7873" s="61"/>
      <c r="O7873" s="62"/>
      <c r="P7873" s="125"/>
      <c r="W7873" s="62"/>
      <c r="X7873" s="62"/>
    </row>
    <row r="7874" spans="1:24" s="57" customFormat="1" x14ac:dyDescent="0.25">
      <c r="A7874" s="75"/>
      <c r="D7874" s="58"/>
      <c r="E7874" s="58"/>
      <c r="F7874" s="58"/>
      <c r="G7874" s="58"/>
      <c r="H7874" s="60"/>
      <c r="I7874" s="60"/>
      <c r="J7874" s="60"/>
      <c r="K7874" s="60"/>
      <c r="M7874" s="61"/>
      <c r="N7874" s="61"/>
      <c r="O7874" s="62"/>
      <c r="P7874" s="125"/>
      <c r="W7874" s="62"/>
      <c r="X7874" s="62"/>
    </row>
    <row r="7875" spans="1:24" s="57" customFormat="1" x14ac:dyDescent="0.25">
      <c r="A7875" s="75"/>
      <c r="D7875" s="58"/>
      <c r="E7875" s="58"/>
      <c r="F7875" s="58"/>
      <c r="G7875" s="58"/>
      <c r="H7875" s="60"/>
      <c r="I7875" s="60"/>
      <c r="J7875" s="60"/>
      <c r="K7875" s="60"/>
      <c r="M7875" s="61"/>
      <c r="N7875" s="61"/>
      <c r="O7875" s="62"/>
      <c r="P7875" s="125"/>
      <c r="W7875" s="62"/>
      <c r="X7875" s="62"/>
    </row>
    <row r="7876" spans="1:24" s="57" customFormat="1" x14ac:dyDescent="0.25">
      <c r="A7876" s="75"/>
      <c r="D7876" s="58"/>
      <c r="E7876" s="58"/>
      <c r="F7876" s="58"/>
      <c r="G7876" s="58"/>
      <c r="H7876" s="60"/>
      <c r="I7876" s="60"/>
      <c r="J7876" s="60"/>
      <c r="K7876" s="60"/>
      <c r="M7876" s="61"/>
      <c r="N7876" s="61"/>
      <c r="O7876" s="62"/>
      <c r="P7876" s="125"/>
      <c r="W7876" s="62"/>
      <c r="X7876" s="62"/>
    </row>
    <row r="7877" spans="1:24" s="57" customFormat="1" x14ac:dyDescent="0.25">
      <c r="A7877" s="75"/>
      <c r="D7877" s="58"/>
      <c r="E7877" s="58"/>
      <c r="F7877" s="58"/>
      <c r="G7877" s="58"/>
      <c r="H7877" s="60"/>
      <c r="I7877" s="60"/>
      <c r="J7877" s="60"/>
      <c r="K7877" s="60"/>
      <c r="M7877" s="61"/>
      <c r="N7877" s="61"/>
      <c r="O7877" s="62"/>
      <c r="P7877" s="125"/>
      <c r="W7877" s="62"/>
      <c r="X7877" s="62"/>
    </row>
    <row r="7878" spans="1:24" s="57" customFormat="1" x14ac:dyDescent="0.25">
      <c r="A7878" s="75"/>
      <c r="D7878" s="58"/>
      <c r="E7878" s="58"/>
      <c r="F7878" s="58"/>
      <c r="G7878" s="58"/>
      <c r="H7878" s="60"/>
      <c r="I7878" s="60"/>
      <c r="J7878" s="60"/>
      <c r="K7878" s="60"/>
      <c r="M7878" s="61"/>
      <c r="N7878" s="61"/>
      <c r="O7878" s="62"/>
      <c r="P7878" s="125"/>
      <c r="W7878" s="62"/>
      <c r="X7878" s="62"/>
    </row>
    <row r="7879" spans="1:24" s="57" customFormat="1" x14ac:dyDescent="0.25">
      <c r="A7879" s="75"/>
      <c r="D7879" s="58"/>
      <c r="E7879" s="58"/>
      <c r="F7879" s="58"/>
      <c r="G7879" s="58"/>
      <c r="H7879" s="60"/>
      <c r="I7879" s="60"/>
      <c r="J7879" s="60"/>
      <c r="K7879" s="60"/>
      <c r="M7879" s="61"/>
      <c r="N7879" s="61"/>
      <c r="O7879" s="62"/>
      <c r="P7879" s="125"/>
      <c r="W7879" s="62"/>
      <c r="X7879" s="62"/>
    </row>
    <row r="7880" spans="1:24" s="57" customFormat="1" x14ac:dyDescent="0.25">
      <c r="A7880" s="75"/>
      <c r="D7880" s="58"/>
      <c r="E7880" s="58"/>
      <c r="F7880" s="58"/>
      <c r="G7880" s="58"/>
      <c r="H7880" s="60"/>
      <c r="I7880" s="60"/>
      <c r="J7880" s="60"/>
      <c r="K7880" s="60"/>
      <c r="M7880" s="61"/>
      <c r="N7880" s="61"/>
      <c r="O7880" s="62"/>
      <c r="P7880" s="125"/>
      <c r="W7880" s="62"/>
      <c r="X7880" s="62"/>
    </row>
    <row r="7881" spans="1:24" s="57" customFormat="1" x14ac:dyDescent="0.25">
      <c r="A7881" s="75"/>
      <c r="D7881" s="58"/>
      <c r="E7881" s="58"/>
      <c r="F7881" s="58"/>
      <c r="G7881" s="58"/>
      <c r="H7881" s="60"/>
      <c r="I7881" s="60"/>
      <c r="J7881" s="60"/>
      <c r="K7881" s="60"/>
      <c r="M7881" s="61"/>
      <c r="N7881" s="61"/>
      <c r="O7881" s="62"/>
      <c r="P7881" s="125"/>
      <c r="W7881" s="62"/>
      <c r="X7881" s="62"/>
    </row>
    <row r="7882" spans="1:24" s="57" customFormat="1" x14ac:dyDescent="0.25">
      <c r="A7882" s="75"/>
      <c r="D7882" s="58"/>
      <c r="E7882" s="58"/>
      <c r="F7882" s="58"/>
      <c r="G7882" s="58"/>
      <c r="H7882" s="60"/>
      <c r="I7882" s="60"/>
      <c r="J7882" s="60"/>
      <c r="K7882" s="60"/>
      <c r="M7882" s="61"/>
      <c r="N7882" s="61"/>
      <c r="O7882" s="62"/>
      <c r="P7882" s="125"/>
      <c r="W7882" s="62"/>
      <c r="X7882" s="62"/>
    </row>
    <row r="7883" spans="1:24" s="57" customFormat="1" x14ac:dyDescent="0.25">
      <c r="A7883" s="75"/>
      <c r="D7883" s="58"/>
      <c r="E7883" s="58"/>
      <c r="F7883" s="58"/>
      <c r="G7883" s="58"/>
      <c r="H7883" s="60"/>
      <c r="I7883" s="60"/>
      <c r="J7883" s="60"/>
      <c r="K7883" s="60"/>
      <c r="M7883" s="61"/>
      <c r="N7883" s="61"/>
      <c r="O7883" s="62"/>
      <c r="P7883" s="125"/>
      <c r="W7883" s="62"/>
      <c r="X7883" s="62"/>
    </row>
    <row r="7884" spans="1:24" s="57" customFormat="1" x14ac:dyDescent="0.25">
      <c r="A7884" s="75"/>
      <c r="D7884" s="58"/>
      <c r="E7884" s="58"/>
      <c r="F7884" s="58"/>
      <c r="G7884" s="58"/>
      <c r="H7884" s="60"/>
      <c r="I7884" s="60"/>
      <c r="J7884" s="60"/>
      <c r="K7884" s="60"/>
      <c r="M7884" s="61"/>
      <c r="N7884" s="61"/>
      <c r="O7884" s="62"/>
      <c r="P7884" s="125"/>
      <c r="W7884" s="62"/>
      <c r="X7884" s="62"/>
    </row>
    <row r="7885" spans="1:24" s="57" customFormat="1" x14ac:dyDescent="0.25">
      <c r="A7885" s="75"/>
      <c r="D7885" s="58"/>
      <c r="E7885" s="58"/>
      <c r="F7885" s="58"/>
      <c r="G7885" s="58"/>
      <c r="H7885" s="60"/>
      <c r="I7885" s="60"/>
      <c r="J7885" s="60"/>
      <c r="K7885" s="60"/>
      <c r="M7885" s="61"/>
      <c r="N7885" s="61"/>
      <c r="O7885" s="62"/>
      <c r="P7885" s="125"/>
      <c r="W7885" s="62"/>
      <c r="X7885" s="62"/>
    </row>
    <row r="7886" spans="1:24" s="57" customFormat="1" x14ac:dyDescent="0.25">
      <c r="A7886" s="75"/>
      <c r="D7886" s="58"/>
      <c r="E7886" s="58"/>
      <c r="F7886" s="58"/>
      <c r="G7886" s="58"/>
      <c r="H7886" s="60"/>
      <c r="I7886" s="60"/>
      <c r="J7886" s="60"/>
      <c r="K7886" s="60"/>
      <c r="M7886" s="61"/>
      <c r="N7886" s="61"/>
      <c r="O7886" s="62"/>
      <c r="P7886" s="125"/>
      <c r="W7886" s="62"/>
      <c r="X7886" s="62"/>
    </row>
    <row r="7887" spans="1:24" s="57" customFormat="1" x14ac:dyDescent="0.25">
      <c r="A7887" s="75"/>
      <c r="D7887" s="58"/>
      <c r="E7887" s="58"/>
      <c r="F7887" s="58"/>
      <c r="G7887" s="58"/>
      <c r="H7887" s="60"/>
      <c r="I7887" s="60"/>
      <c r="J7887" s="60"/>
      <c r="K7887" s="60"/>
      <c r="M7887" s="61"/>
      <c r="N7887" s="61"/>
      <c r="O7887" s="62"/>
      <c r="P7887" s="125"/>
      <c r="W7887" s="62"/>
      <c r="X7887" s="62"/>
    </row>
    <row r="7888" spans="1:24" s="57" customFormat="1" x14ac:dyDescent="0.25">
      <c r="A7888" s="75"/>
      <c r="D7888" s="58"/>
      <c r="E7888" s="58"/>
      <c r="F7888" s="58"/>
      <c r="G7888" s="58"/>
      <c r="H7888" s="60"/>
      <c r="I7888" s="60"/>
      <c r="J7888" s="60"/>
      <c r="K7888" s="60"/>
      <c r="M7888" s="61"/>
      <c r="N7888" s="61"/>
      <c r="O7888" s="62"/>
      <c r="P7888" s="125"/>
      <c r="W7888" s="62"/>
      <c r="X7888" s="62"/>
    </row>
    <row r="7889" spans="1:24" s="57" customFormat="1" x14ac:dyDescent="0.25">
      <c r="A7889" s="75"/>
      <c r="D7889" s="58"/>
      <c r="E7889" s="58"/>
      <c r="F7889" s="58"/>
      <c r="G7889" s="58"/>
      <c r="H7889" s="60"/>
      <c r="I7889" s="60"/>
      <c r="J7889" s="60"/>
      <c r="K7889" s="60"/>
      <c r="M7889" s="61"/>
      <c r="N7889" s="61"/>
      <c r="O7889" s="62"/>
      <c r="P7889" s="125"/>
      <c r="W7889" s="62"/>
      <c r="X7889" s="62"/>
    </row>
    <row r="7890" spans="1:24" s="57" customFormat="1" x14ac:dyDescent="0.25">
      <c r="A7890" s="75"/>
      <c r="D7890" s="58"/>
      <c r="E7890" s="58"/>
      <c r="F7890" s="58"/>
      <c r="G7890" s="58"/>
      <c r="H7890" s="60"/>
      <c r="I7890" s="60"/>
      <c r="J7890" s="60"/>
      <c r="K7890" s="60"/>
      <c r="M7890" s="61"/>
      <c r="N7890" s="61"/>
      <c r="O7890" s="62"/>
      <c r="P7890" s="125"/>
      <c r="W7890" s="62"/>
      <c r="X7890" s="62"/>
    </row>
    <row r="7891" spans="1:24" s="57" customFormat="1" x14ac:dyDescent="0.25">
      <c r="A7891" s="75"/>
      <c r="D7891" s="58"/>
      <c r="E7891" s="58"/>
      <c r="F7891" s="58"/>
      <c r="G7891" s="58"/>
      <c r="H7891" s="60"/>
      <c r="I7891" s="60"/>
      <c r="J7891" s="60"/>
      <c r="K7891" s="60"/>
      <c r="M7891" s="61"/>
      <c r="N7891" s="61"/>
      <c r="O7891" s="62"/>
      <c r="P7891" s="125"/>
      <c r="W7891" s="62"/>
      <c r="X7891" s="62"/>
    </row>
    <row r="7892" spans="1:24" s="57" customFormat="1" x14ac:dyDescent="0.25">
      <c r="A7892" s="75"/>
      <c r="D7892" s="58"/>
      <c r="E7892" s="58"/>
      <c r="F7892" s="58"/>
      <c r="G7892" s="58"/>
      <c r="H7892" s="60"/>
      <c r="I7892" s="60"/>
      <c r="J7892" s="60"/>
      <c r="K7892" s="60"/>
      <c r="M7892" s="61"/>
      <c r="N7892" s="61"/>
      <c r="O7892" s="62"/>
      <c r="P7892" s="125"/>
      <c r="W7892" s="62"/>
      <c r="X7892" s="62"/>
    </row>
    <row r="7893" spans="1:24" s="57" customFormat="1" x14ac:dyDescent="0.25">
      <c r="A7893" s="75"/>
      <c r="D7893" s="58"/>
      <c r="E7893" s="58"/>
      <c r="F7893" s="58"/>
      <c r="G7893" s="58"/>
      <c r="H7893" s="60"/>
      <c r="I7893" s="60"/>
      <c r="J7893" s="60"/>
      <c r="K7893" s="60"/>
      <c r="M7893" s="61"/>
      <c r="N7893" s="61"/>
      <c r="O7893" s="62"/>
      <c r="P7893" s="125"/>
      <c r="W7893" s="62"/>
      <c r="X7893" s="62"/>
    </row>
    <row r="7894" spans="1:24" s="57" customFormat="1" x14ac:dyDescent="0.25">
      <c r="A7894" s="75"/>
      <c r="D7894" s="58"/>
      <c r="E7894" s="58"/>
      <c r="F7894" s="58"/>
      <c r="G7894" s="58"/>
      <c r="H7894" s="60"/>
      <c r="I7894" s="60"/>
      <c r="J7894" s="60"/>
      <c r="K7894" s="60"/>
      <c r="M7894" s="61"/>
      <c r="N7894" s="61"/>
      <c r="O7894" s="62"/>
      <c r="P7894" s="125"/>
      <c r="W7894" s="62"/>
      <c r="X7894" s="62"/>
    </row>
    <row r="7895" spans="1:24" s="57" customFormat="1" x14ac:dyDescent="0.25">
      <c r="A7895" s="75"/>
      <c r="D7895" s="58"/>
      <c r="E7895" s="58"/>
      <c r="F7895" s="58"/>
      <c r="G7895" s="58"/>
      <c r="H7895" s="60"/>
      <c r="I7895" s="60"/>
      <c r="J7895" s="60"/>
      <c r="K7895" s="60"/>
      <c r="M7895" s="61"/>
      <c r="N7895" s="61"/>
      <c r="O7895" s="62"/>
      <c r="P7895" s="125"/>
      <c r="W7895" s="62"/>
      <c r="X7895" s="62"/>
    </row>
    <row r="7896" spans="1:24" s="57" customFormat="1" x14ac:dyDescent="0.25">
      <c r="A7896" s="75"/>
      <c r="D7896" s="58"/>
      <c r="E7896" s="58"/>
      <c r="F7896" s="58"/>
      <c r="G7896" s="58"/>
      <c r="H7896" s="60"/>
      <c r="I7896" s="60"/>
      <c r="J7896" s="60"/>
      <c r="K7896" s="60"/>
      <c r="M7896" s="61"/>
      <c r="N7896" s="61"/>
      <c r="O7896" s="62"/>
      <c r="P7896" s="125"/>
      <c r="W7896" s="62"/>
      <c r="X7896" s="62"/>
    </row>
    <row r="7897" spans="1:24" s="57" customFormat="1" x14ac:dyDescent="0.25">
      <c r="A7897" s="75"/>
      <c r="D7897" s="58"/>
      <c r="E7897" s="58"/>
      <c r="F7897" s="58"/>
      <c r="G7897" s="58"/>
      <c r="H7897" s="60"/>
      <c r="I7897" s="60"/>
      <c r="J7897" s="60"/>
      <c r="K7897" s="60"/>
      <c r="M7897" s="61"/>
      <c r="N7897" s="61"/>
      <c r="O7897" s="62"/>
      <c r="P7897" s="125"/>
      <c r="W7897" s="62"/>
      <c r="X7897" s="62"/>
    </row>
    <row r="7898" spans="1:24" s="57" customFormat="1" x14ac:dyDescent="0.25">
      <c r="A7898" s="75"/>
      <c r="D7898" s="58"/>
      <c r="E7898" s="58"/>
      <c r="F7898" s="58"/>
      <c r="G7898" s="58"/>
      <c r="H7898" s="60"/>
      <c r="I7898" s="60"/>
      <c r="J7898" s="60"/>
      <c r="K7898" s="60"/>
      <c r="M7898" s="61"/>
      <c r="N7898" s="61"/>
      <c r="O7898" s="62"/>
      <c r="P7898" s="125"/>
      <c r="W7898" s="62"/>
      <c r="X7898" s="62"/>
    </row>
    <row r="7899" spans="1:24" s="57" customFormat="1" x14ac:dyDescent="0.25">
      <c r="A7899" s="75"/>
      <c r="D7899" s="58"/>
      <c r="E7899" s="58"/>
      <c r="F7899" s="58"/>
      <c r="G7899" s="58"/>
      <c r="H7899" s="60"/>
      <c r="I7899" s="60"/>
      <c r="J7899" s="60"/>
      <c r="K7899" s="60"/>
      <c r="M7899" s="61"/>
      <c r="N7899" s="61"/>
      <c r="O7899" s="62"/>
      <c r="P7899" s="125"/>
      <c r="W7899" s="62"/>
      <c r="X7899" s="62"/>
    </row>
    <row r="7900" spans="1:24" s="57" customFormat="1" x14ac:dyDescent="0.25">
      <c r="A7900" s="75"/>
      <c r="D7900" s="58"/>
      <c r="E7900" s="58"/>
      <c r="F7900" s="58"/>
      <c r="G7900" s="58"/>
      <c r="H7900" s="60"/>
      <c r="I7900" s="60"/>
      <c r="J7900" s="60"/>
      <c r="K7900" s="60"/>
      <c r="M7900" s="61"/>
      <c r="N7900" s="61"/>
      <c r="O7900" s="62"/>
      <c r="P7900" s="125"/>
      <c r="W7900" s="62"/>
      <c r="X7900" s="62"/>
    </row>
    <row r="7901" spans="1:24" s="57" customFormat="1" x14ac:dyDescent="0.25">
      <c r="A7901" s="75"/>
      <c r="D7901" s="58"/>
      <c r="E7901" s="58"/>
      <c r="F7901" s="58"/>
      <c r="G7901" s="58"/>
      <c r="H7901" s="60"/>
      <c r="I7901" s="60"/>
      <c r="J7901" s="60"/>
      <c r="K7901" s="60"/>
      <c r="M7901" s="61"/>
      <c r="N7901" s="61"/>
      <c r="O7901" s="62"/>
      <c r="P7901" s="125"/>
      <c r="W7901" s="62"/>
      <c r="X7901" s="62"/>
    </row>
    <row r="7902" spans="1:24" s="57" customFormat="1" x14ac:dyDescent="0.25">
      <c r="A7902" s="75"/>
      <c r="D7902" s="58"/>
      <c r="E7902" s="58"/>
      <c r="F7902" s="58"/>
      <c r="G7902" s="58"/>
      <c r="H7902" s="60"/>
      <c r="I7902" s="60"/>
      <c r="J7902" s="60"/>
      <c r="K7902" s="60"/>
      <c r="M7902" s="61"/>
      <c r="N7902" s="61"/>
      <c r="O7902" s="62"/>
      <c r="P7902" s="125"/>
      <c r="W7902" s="62"/>
      <c r="X7902" s="62"/>
    </row>
    <row r="7903" spans="1:24" s="57" customFormat="1" x14ac:dyDescent="0.25">
      <c r="A7903" s="75"/>
      <c r="D7903" s="58"/>
      <c r="E7903" s="58"/>
      <c r="F7903" s="58"/>
      <c r="G7903" s="58"/>
      <c r="H7903" s="60"/>
      <c r="I7903" s="60"/>
      <c r="J7903" s="60"/>
      <c r="K7903" s="60"/>
      <c r="M7903" s="61"/>
      <c r="N7903" s="61"/>
      <c r="O7903" s="62"/>
      <c r="P7903" s="125"/>
      <c r="W7903" s="62"/>
      <c r="X7903" s="62"/>
    </row>
    <row r="7904" spans="1:24" s="57" customFormat="1" x14ac:dyDescent="0.25">
      <c r="A7904" s="75"/>
      <c r="D7904" s="58"/>
      <c r="E7904" s="58"/>
      <c r="F7904" s="58"/>
      <c r="G7904" s="58"/>
      <c r="H7904" s="60"/>
      <c r="I7904" s="60"/>
      <c r="J7904" s="60"/>
      <c r="K7904" s="60"/>
      <c r="M7904" s="61"/>
      <c r="N7904" s="61"/>
      <c r="O7904" s="62"/>
      <c r="P7904" s="125"/>
      <c r="W7904" s="62"/>
      <c r="X7904" s="62"/>
    </row>
    <row r="7905" spans="1:24" s="57" customFormat="1" x14ac:dyDescent="0.25">
      <c r="A7905" s="75"/>
      <c r="D7905" s="58"/>
      <c r="E7905" s="58"/>
      <c r="F7905" s="58"/>
      <c r="G7905" s="58"/>
      <c r="H7905" s="60"/>
      <c r="I7905" s="60"/>
      <c r="J7905" s="60"/>
      <c r="K7905" s="60"/>
      <c r="M7905" s="61"/>
      <c r="N7905" s="61"/>
      <c r="O7905" s="62"/>
      <c r="P7905" s="125"/>
      <c r="W7905" s="62"/>
      <c r="X7905" s="62"/>
    </row>
    <row r="7906" spans="1:24" s="57" customFormat="1" x14ac:dyDescent="0.25">
      <c r="A7906" s="75"/>
      <c r="D7906" s="58"/>
      <c r="E7906" s="58"/>
      <c r="F7906" s="58"/>
      <c r="G7906" s="58"/>
      <c r="H7906" s="60"/>
      <c r="I7906" s="60"/>
      <c r="J7906" s="60"/>
      <c r="K7906" s="60"/>
      <c r="M7906" s="61"/>
      <c r="N7906" s="61"/>
      <c r="O7906" s="62"/>
      <c r="P7906" s="125"/>
      <c r="W7906" s="62"/>
      <c r="X7906" s="62"/>
    </row>
    <row r="7907" spans="1:24" s="57" customFormat="1" x14ac:dyDescent="0.25">
      <c r="A7907" s="75"/>
      <c r="D7907" s="58"/>
      <c r="E7907" s="58"/>
      <c r="F7907" s="58"/>
      <c r="G7907" s="58"/>
      <c r="H7907" s="60"/>
      <c r="I7907" s="60"/>
      <c r="J7907" s="60"/>
      <c r="K7907" s="60"/>
      <c r="M7907" s="61"/>
      <c r="N7907" s="61"/>
      <c r="O7907" s="62"/>
      <c r="P7907" s="125"/>
      <c r="W7907" s="62"/>
      <c r="X7907" s="62"/>
    </row>
    <row r="7908" spans="1:24" s="57" customFormat="1" x14ac:dyDescent="0.25">
      <c r="A7908" s="75"/>
      <c r="D7908" s="58"/>
      <c r="E7908" s="58"/>
      <c r="F7908" s="58"/>
      <c r="G7908" s="58"/>
      <c r="H7908" s="60"/>
      <c r="I7908" s="60"/>
      <c r="J7908" s="60"/>
      <c r="K7908" s="60"/>
      <c r="M7908" s="61"/>
      <c r="N7908" s="61"/>
      <c r="O7908" s="62"/>
      <c r="P7908" s="125"/>
      <c r="W7908" s="62"/>
      <c r="X7908" s="62"/>
    </row>
    <row r="7909" spans="1:24" s="57" customFormat="1" x14ac:dyDescent="0.25">
      <c r="A7909" s="75"/>
      <c r="D7909" s="58"/>
      <c r="E7909" s="58"/>
      <c r="F7909" s="58"/>
      <c r="G7909" s="58"/>
      <c r="H7909" s="60"/>
      <c r="I7909" s="60"/>
      <c r="J7909" s="60"/>
      <c r="K7909" s="60"/>
      <c r="M7909" s="61"/>
      <c r="N7909" s="61"/>
      <c r="O7909" s="62"/>
      <c r="P7909" s="125"/>
      <c r="W7909" s="62"/>
      <c r="X7909" s="62"/>
    </row>
    <row r="7910" spans="1:24" s="57" customFormat="1" x14ac:dyDescent="0.25">
      <c r="A7910" s="75"/>
      <c r="D7910" s="58"/>
      <c r="E7910" s="58"/>
      <c r="F7910" s="58"/>
      <c r="G7910" s="58"/>
      <c r="H7910" s="60"/>
      <c r="I7910" s="60"/>
      <c r="J7910" s="60"/>
      <c r="K7910" s="60"/>
      <c r="M7910" s="61"/>
      <c r="N7910" s="61"/>
      <c r="O7910" s="62"/>
      <c r="P7910" s="125"/>
      <c r="W7910" s="62"/>
      <c r="X7910" s="62"/>
    </row>
    <row r="7911" spans="1:24" s="57" customFormat="1" x14ac:dyDescent="0.25">
      <c r="A7911" s="75"/>
      <c r="D7911" s="58"/>
      <c r="E7911" s="58"/>
      <c r="F7911" s="58"/>
      <c r="G7911" s="58"/>
      <c r="H7911" s="60"/>
      <c r="I7911" s="60"/>
      <c r="J7911" s="60"/>
      <c r="K7911" s="60"/>
      <c r="M7911" s="61"/>
      <c r="N7911" s="61"/>
      <c r="O7911" s="62"/>
      <c r="P7911" s="125"/>
      <c r="W7911" s="62"/>
      <c r="X7911" s="62"/>
    </row>
    <row r="7912" spans="1:24" s="57" customFormat="1" x14ac:dyDescent="0.25">
      <c r="A7912" s="75"/>
      <c r="D7912" s="58"/>
      <c r="E7912" s="58"/>
      <c r="F7912" s="58"/>
      <c r="G7912" s="58"/>
      <c r="H7912" s="60"/>
      <c r="I7912" s="60"/>
      <c r="J7912" s="60"/>
      <c r="K7912" s="60"/>
      <c r="M7912" s="61"/>
      <c r="N7912" s="61"/>
      <c r="O7912" s="62"/>
      <c r="P7912" s="125"/>
      <c r="W7912" s="62"/>
      <c r="X7912" s="62"/>
    </row>
    <row r="7913" spans="1:24" s="57" customFormat="1" x14ac:dyDescent="0.25">
      <c r="A7913" s="75"/>
      <c r="D7913" s="58"/>
      <c r="E7913" s="58"/>
      <c r="F7913" s="58"/>
      <c r="G7913" s="58"/>
      <c r="H7913" s="60"/>
      <c r="I7913" s="60"/>
      <c r="J7913" s="60"/>
      <c r="K7913" s="60"/>
      <c r="M7913" s="61"/>
      <c r="N7913" s="61"/>
      <c r="O7913" s="62"/>
      <c r="P7913" s="125"/>
      <c r="W7913" s="62"/>
      <c r="X7913" s="62"/>
    </row>
    <row r="7914" spans="1:24" s="57" customFormat="1" x14ac:dyDescent="0.25">
      <c r="A7914" s="75"/>
      <c r="D7914" s="58"/>
      <c r="E7914" s="58"/>
      <c r="F7914" s="58"/>
      <c r="G7914" s="58"/>
      <c r="H7914" s="60"/>
      <c r="I7914" s="60"/>
      <c r="J7914" s="60"/>
      <c r="K7914" s="60"/>
      <c r="M7914" s="61"/>
      <c r="N7914" s="61"/>
      <c r="O7914" s="62"/>
      <c r="P7914" s="125"/>
      <c r="W7914" s="62"/>
      <c r="X7914" s="62"/>
    </row>
    <row r="7915" spans="1:24" s="57" customFormat="1" x14ac:dyDescent="0.25">
      <c r="A7915" s="75"/>
      <c r="D7915" s="58"/>
      <c r="E7915" s="58"/>
      <c r="F7915" s="58"/>
      <c r="G7915" s="58"/>
      <c r="H7915" s="60"/>
      <c r="I7915" s="60"/>
      <c r="J7915" s="60"/>
      <c r="K7915" s="60"/>
      <c r="M7915" s="61"/>
      <c r="N7915" s="61"/>
      <c r="O7915" s="62"/>
      <c r="P7915" s="125"/>
      <c r="W7915" s="62"/>
      <c r="X7915" s="62"/>
    </row>
    <row r="7916" spans="1:24" s="57" customFormat="1" x14ac:dyDescent="0.25">
      <c r="A7916" s="75"/>
      <c r="D7916" s="58"/>
      <c r="E7916" s="58"/>
      <c r="F7916" s="58"/>
      <c r="G7916" s="58"/>
      <c r="H7916" s="60"/>
      <c r="I7916" s="60"/>
      <c r="J7916" s="60"/>
      <c r="K7916" s="60"/>
      <c r="M7916" s="61"/>
      <c r="N7916" s="61"/>
      <c r="O7916" s="62"/>
      <c r="P7916" s="125"/>
      <c r="W7916" s="62"/>
      <c r="X7916" s="62"/>
    </row>
    <row r="7917" spans="1:24" s="57" customFormat="1" x14ac:dyDescent="0.25">
      <c r="A7917" s="75"/>
      <c r="D7917" s="58"/>
      <c r="E7917" s="58"/>
      <c r="F7917" s="58"/>
      <c r="G7917" s="58"/>
      <c r="H7917" s="60"/>
      <c r="I7917" s="60"/>
      <c r="J7917" s="60"/>
      <c r="K7917" s="60"/>
      <c r="M7917" s="61"/>
      <c r="N7917" s="61"/>
      <c r="O7917" s="62"/>
      <c r="P7917" s="125"/>
      <c r="W7917" s="62"/>
      <c r="X7917" s="62"/>
    </row>
    <row r="7918" spans="1:24" s="57" customFormat="1" x14ac:dyDescent="0.25">
      <c r="A7918" s="75"/>
      <c r="D7918" s="58"/>
      <c r="E7918" s="58"/>
      <c r="F7918" s="58"/>
      <c r="G7918" s="58"/>
      <c r="H7918" s="60"/>
      <c r="I7918" s="60"/>
      <c r="J7918" s="60"/>
      <c r="K7918" s="60"/>
      <c r="M7918" s="61"/>
      <c r="N7918" s="61"/>
      <c r="O7918" s="62"/>
      <c r="P7918" s="125"/>
      <c r="W7918" s="62"/>
      <c r="X7918" s="62"/>
    </row>
    <row r="7919" spans="1:24" s="57" customFormat="1" x14ac:dyDescent="0.25">
      <c r="A7919" s="75"/>
      <c r="D7919" s="58"/>
      <c r="E7919" s="58"/>
      <c r="F7919" s="58"/>
      <c r="G7919" s="58"/>
      <c r="H7919" s="60"/>
      <c r="I7919" s="60"/>
      <c r="J7919" s="60"/>
      <c r="K7919" s="60"/>
      <c r="M7919" s="61"/>
      <c r="N7919" s="61"/>
      <c r="O7919" s="62"/>
      <c r="P7919" s="125"/>
      <c r="W7919" s="62"/>
      <c r="X7919" s="62"/>
    </row>
    <row r="7920" spans="1:24" s="57" customFormat="1" x14ac:dyDescent="0.25">
      <c r="A7920" s="75"/>
      <c r="D7920" s="58"/>
      <c r="E7920" s="58"/>
      <c r="F7920" s="58"/>
      <c r="G7920" s="58"/>
      <c r="H7920" s="60"/>
      <c r="I7920" s="60"/>
      <c r="J7920" s="60"/>
      <c r="K7920" s="60"/>
      <c r="M7920" s="61"/>
      <c r="N7920" s="61"/>
      <c r="O7920" s="62"/>
      <c r="P7920" s="125"/>
      <c r="W7920" s="62"/>
      <c r="X7920" s="62"/>
    </row>
    <row r="7921" spans="1:24" s="57" customFormat="1" x14ac:dyDescent="0.25">
      <c r="A7921" s="75"/>
      <c r="D7921" s="58"/>
      <c r="E7921" s="58"/>
      <c r="F7921" s="58"/>
      <c r="G7921" s="58"/>
      <c r="H7921" s="60"/>
      <c r="I7921" s="60"/>
      <c r="J7921" s="60"/>
      <c r="K7921" s="60"/>
      <c r="M7921" s="61"/>
      <c r="N7921" s="61"/>
      <c r="O7921" s="62"/>
      <c r="P7921" s="125"/>
      <c r="W7921" s="62"/>
      <c r="X7921" s="62"/>
    </row>
    <row r="7922" spans="1:24" s="57" customFormat="1" x14ac:dyDescent="0.25">
      <c r="A7922" s="75"/>
      <c r="D7922" s="58"/>
      <c r="E7922" s="58"/>
      <c r="F7922" s="58"/>
      <c r="G7922" s="58"/>
      <c r="H7922" s="60"/>
      <c r="I7922" s="60"/>
      <c r="J7922" s="60"/>
      <c r="K7922" s="60"/>
      <c r="M7922" s="61"/>
      <c r="N7922" s="61"/>
      <c r="O7922" s="62"/>
      <c r="P7922" s="125"/>
      <c r="W7922" s="62"/>
      <c r="X7922" s="62"/>
    </row>
    <row r="7923" spans="1:24" s="57" customFormat="1" x14ac:dyDescent="0.25">
      <c r="A7923" s="75"/>
      <c r="D7923" s="58"/>
      <c r="E7923" s="58"/>
      <c r="F7923" s="58"/>
      <c r="G7923" s="58"/>
      <c r="H7923" s="60"/>
      <c r="I7923" s="60"/>
      <c r="J7923" s="60"/>
      <c r="K7923" s="60"/>
      <c r="M7923" s="61"/>
      <c r="N7923" s="61"/>
      <c r="O7923" s="62"/>
      <c r="P7923" s="125"/>
      <c r="W7923" s="62"/>
      <c r="X7923" s="62"/>
    </row>
    <row r="7924" spans="1:24" s="57" customFormat="1" x14ac:dyDescent="0.25">
      <c r="A7924" s="75"/>
      <c r="D7924" s="58"/>
      <c r="E7924" s="58"/>
      <c r="F7924" s="58"/>
      <c r="G7924" s="58"/>
      <c r="H7924" s="60"/>
      <c r="I7924" s="60"/>
      <c r="J7924" s="60"/>
      <c r="K7924" s="60"/>
      <c r="M7924" s="61"/>
      <c r="N7924" s="61"/>
      <c r="O7924" s="62"/>
      <c r="P7924" s="125"/>
      <c r="W7924" s="62"/>
      <c r="X7924" s="62"/>
    </row>
    <row r="7925" spans="1:24" s="57" customFormat="1" x14ac:dyDescent="0.25">
      <c r="A7925" s="75"/>
      <c r="D7925" s="58"/>
      <c r="E7925" s="58"/>
      <c r="F7925" s="58"/>
      <c r="G7925" s="58"/>
      <c r="H7925" s="60"/>
      <c r="I7925" s="60"/>
      <c r="J7925" s="60"/>
      <c r="K7925" s="60"/>
      <c r="M7925" s="61"/>
      <c r="N7925" s="61"/>
      <c r="O7925" s="62"/>
      <c r="P7925" s="125"/>
      <c r="W7925" s="62"/>
      <c r="X7925" s="62"/>
    </row>
    <row r="7926" spans="1:24" s="57" customFormat="1" x14ac:dyDescent="0.25">
      <c r="A7926" s="75"/>
      <c r="D7926" s="58"/>
      <c r="E7926" s="58"/>
      <c r="F7926" s="58"/>
      <c r="G7926" s="58"/>
      <c r="H7926" s="60"/>
      <c r="I7926" s="60"/>
      <c r="J7926" s="60"/>
      <c r="K7926" s="60"/>
      <c r="M7926" s="61"/>
      <c r="N7926" s="61"/>
      <c r="O7926" s="62"/>
      <c r="P7926" s="125"/>
      <c r="W7926" s="62"/>
      <c r="X7926" s="62"/>
    </row>
    <row r="7927" spans="1:24" s="57" customFormat="1" x14ac:dyDescent="0.25">
      <c r="A7927" s="75"/>
      <c r="D7927" s="58"/>
      <c r="E7927" s="58"/>
      <c r="F7927" s="58"/>
      <c r="G7927" s="58"/>
      <c r="H7927" s="60"/>
      <c r="I7927" s="60"/>
      <c r="J7927" s="60"/>
      <c r="K7927" s="60"/>
      <c r="M7927" s="61"/>
      <c r="N7927" s="61"/>
      <c r="O7927" s="62"/>
      <c r="P7927" s="125"/>
      <c r="W7927" s="62"/>
      <c r="X7927" s="62"/>
    </row>
    <row r="7928" spans="1:24" s="57" customFormat="1" x14ac:dyDescent="0.25">
      <c r="A7928" s="75"/>
      <c r="D7928" s="58"/>
      <c r="E7928" s="58"/>
      <c r="F7928" s="58"/>
      <c r="G7928" s="58"/>
      <c r="H7928" s="60"/>
      <c r="I7928" s="60"/>
      <c r="J7928" s="60"/>
      <c r="K7928" s="60"/>
      <c r="M7928" s="61"/>
      <c r="N7928" s="61"/>
      <c r="O7928" s="62"/>
      <c r="P7928" s="125"/>
      <c r="W7928" s="62"/>
      <c r="X7928" s="62"/>
    </row>
    <row r="7929" spans="1:24" s="57" customFormat="1" x14ac:dyDescent="0.25">
      <c r="A7929" s="75"/>
      <c r="D7929" s="58"/>
      <c r="E7929" s="58"/>
      <c r="F7929" s="58"/>
      <c r="G7929" s="58"/>
      <c r="H7929" s="60"/>
      <c r="I7929" s="60"/>
      <c r="J7929" s="60"/>
      <c r="K7929" s="60"/>
      <c r="M7929" s="61"/>
      <c r="N7929" s="61"/>
      <c r="O7929" s="62"/>
      <c r="P7929" s="125"/>
      <c r="W7929" s="62"/>
      <c r="X7929" s="62"/>
    </row>
    <row r="7930" spans="1:24" s="57" customFormat="1" x14ac:dyDescent="0.25">
      <c r="A7930" s="75"/>
      <c r="D7930" s="58"/>
      <c r="E7930" s="58"/>
      <c r="F7930" s="58"/>
      <c r="G7930" s="58"/>
      <c r="H7930" s="60"/>
      <c r="I7930" s="60"/>
      <c r="J7930" s="60"/>
      <c r="K7930" s="60"/>
      <c r="M7930" s="61"/>
      <c r="N7930" s="61"/>
      <c r="O7930" s="62"/>
      <c r="P7930" s="125"/>
      <c r="W7930" s="62"/>
      <c r="X7930" s="62"/>
    </row>
    <row r="7931" spans="1:24" s="57" customFormat="1" x14ac:dyDescent="0.25">
      <c r="A7931" s="75"/>
      <c r="D7931" s="58"/>
      <c r="E7931" s="58"/>
      <c r="F7931" s="58"/>
      <c r="G7931" s="58"/>
      <c r="H7931" s="60"/>
      <c r="I7931" s="60"/>
      <c r="J7931" s="60"/>
      <c r="K7931" s="60"/>
      <c r="M7931" s="61"/>
      <c r="N7931" s="61"/>
      <c r="O7931" s="62"/>
      <c r="P7931" s="125"/>
      <c r="W7931" s="62"/>
      <c r="X7931" s="62"/>
    </row>
    <row r="7932" spans="1:24" s="57" customFormat="1" x14ac:dyDescent="0.25">
      <c r="A7932" s="75"/>
      <c r="D7932" s="58"/>
      <c r="E7932" s="58"/>
      <c r="F7932" s="58"/>
      <c r="G7932" s="58"/>
      <c r="H7932" s="60"/>
      <c r="I7932" s="60"/>
      <c r="J7932" s="60"/>
      <c r="K7932" s="60"/>
      <c r="M7932" s="61"/>
      <c r="N7932" s="61"/>
      <c r="O7932" s="62"/>
      <c r="P7932" s="125"/>
      <c r="W7932" s="62"/>
      <c r="X7932" s="62"/>
    </row>
    <row r="7933" spans="1:24" s="57" customFormat="1" x14ac:dyDescent="0.25">
      <c r="A7933" s="75"/>
      <c r="D7933" s="58"/>
      <c r="E7933" s="58"/>
      <c r="F7933" s="58"/>
      <c r="G7933" s="58"/>
      <c r="H7933" s="60"/>
      <c r="I7933" s="60"/>
      <c r="J7933" s="60"/>
      <c r="K7933" s="60"/>
      <c r="M7933" s="61"/>
      <c r="N7933" s="61"/>
      <c r="O7933" s="62"/>
      <c r="P7933" s="125"/>
      <c r="W7933" s="62"/>
      <c r="X7933" s="62"/>
    </row>
    <row r="7934" spans="1:24" s="57" customFormat="1" x14ac:dyDescent="0.25">
      <c r="A7934" s="75"/>
      <c r="D7934" s="58"/>
      <c r="E7934" s="58"/>
      <c r="F7934" s="58"/>
      <c r="G7934" s="58"/>
      <c r="H7934" s="60"/>
      <c r="I7934" s="60"/>
      <c r="J7934" s="60"/>
      <c r="K7934" s="60"/>
      <c r="M7934" s="61"/>
      <c r="N7934" s="61"/>
      <c r="O7934" s="62"/>
      <c r="P7934" s="125"/>
      <c r="W7934" s="62"/>
      <c r="X7934" s="62"/>
    </row>
    <row r="7935" spans="1:24" s="57" customFormat="1" x14ac:dyDescent="0.25">
      <c r="A7935" s="75"/>
      <c r="D7935" s="58"/>
      <c r="E7935" s="58"/>
      <c r="F7935" s="58"/>
      <c r="G7935" s="58"/>
      <c r="H7935" s="60"/>
      <c r="I7935" s="60"/>
      <c r="J7935" s="60"/>
      <c r="K7935" s="60"/>
      <c r="M7935" s="61"/>
      <c r="N7935" s="61"/>
      <c r="O7935" s="62"/>
      <c r="P7935" s="125"/>
      <c r="W7935" s="62"/>
      <c r="X7935" s="62"/>
    </row>
    <row r="7936" spans="1:24" s="57" customFormat="1" x14ac:dyDescent="0.25">
      <c r="A7936" s="75"/>
      <c r="D7936" s="58"/>
      <c r="E7936" s="58"/>
      <c r="F7936" s="58"/>
      <c r="G7936" s="58"/>
      <c r="H7936" s="60"/>
      <c r="I7936" s="60"/>
      <c r="J7936" s="60"/>
      <c r="K7936" s="60"/>
      <c r="M7936" s="61"/>
      <c r="N7936" s="61"/>
      <c r="O7936" s="62"/>
      <c r="P7936" s="125"/>
      <c r="W7936" s="62"/>
      <c r="X7936" s="62"/>
    </row>
    <row r="7937" spans="1:24" s="57" customFormat="1" x14ac:dyDescent="0.25">
      <c r="A7937" s="75"/>
      <c r="D7937" s="58"/>
      <c r="E7937" s="58"/>
      <c r="F7937" s="58"/>
      <c r="G7937" s="58"/>
      <c r="H7937" s="60"/>
      <c r="I7937" s="60"/>
      <c r="J7937" s="60"/>
      <c r="K7937" s="60"/>
      <c r="M7937" s="61"/>
      <c r="N7937" s="61"/>
      <c r="O7937" s="62"/>
      <c r="P7937" s="125"/>
      <c r="W7937" s="62"/>
      <c r="X7937" s="62"/>
    </row>
    <row r="7938" spans="1:24" s="57" customFormat="1" x14ac:dyDescent="0.25">
      <c r="A7938" s="75"/>
      <c r="D7938" s="58"/>
      <c r="E7938" s="58"/>
      <c r="F7938" s="58"/>
      <c r="G7938" s="58"/>
      <c r="H7938" s="60"/>
      <c r="I7938" s="60"/>
      <c r="J7938" s="60"/>
      <c r="K7938" s="60"/>
      <c r="M7938" s="61"/>
      <c r="N7938" s="61"/>
      <c r="O7938" s="62"/>
      <c r="P7938" s="125"/>
      <c r="W7938" s="62"/>
      <c r="X7938" s="62"/>
    </row>
    <row r="7939" spans="1:24" s="57" customFormat="1" x14ac:dyDescent="0.25">
      <c r="A7939" s="75"/>
      <c r="D7939" s="58"/>
      <c r="E7939" s="58"/>
      <c r="F7939" s="58"/>
      <c r="G7939" s="58"/>
      <c r="H7939" s="60"/>
      <c r="I7939" s="60"/>
      <c r="J7939" s="60"/>
      <c r="K7939" s="60"/>
      <c r="M7939" s="61"/>
      <c r="N7939" s="61"/>
      <c r="O7939" s="62"/>
      <c r="P7939" s="125"/>
      <c r="W7939" s="62"/>
      <c r="X7939" s="62"/>
    </row>
    <row r="7940" spans="1:24" s="57" customFormat="1" x14ac:dyDescent="0.25">
      <c r="A7940" s="75"/>
      <c r="D7940" s="58"/>
      <c r="E7940" s="58"/>
      <c r="F7940" s="58"/>
      <c r="G7940" s="58"/>
      <c r="H7940" s="60"/>
      <c r="I7940" s="60"/>
      <c r="J7940" s="60"/>
      <c r="K7940" s="60"/>
      <c r="M7940" s="61"/>
      <c r="N7940" s="61"/>
      <c r="O7940" s="62"/>
      <c r="P7940" s="125"/>
      <c r="W7940" s="62"/>
      <c r="X7940" s="62"/>
    </row>
    <row r="7941" spans="1:24" s="57" customFormat="1" x14ac:dyDescent="0.25">
      <c r="A7941" s="75"/>
      <c r="D7941" s="58"/>
      <c r="E7941" s="58"/>
      <c r="F7941" s="58"/>
      <c r="G7941" s="58"/>
      <c r="H7941" s="60"/>
      <c r="I7941" s="60"/>
      <c r="J7941" s="60"/>
      <c r="K7941" s="60"/>
      <c r="M7941" s="61"/>
      <c r="N7941" s="61"/>
      <c r="O7941" s="62"/>
      <c r="P7941" s="125"/>
      <c r="W7941" s="62"/>
      <c r="X7941" s="62"/>
    </row>
    <row r="7942" spans="1:24" s="57" customFormat="1" x14ac:dyDescent="0.25">
      <c r="A7942" s="75"/>
      <c r="D7942" s="58"/>
      <c r="E7942" s="58"/>
      <c r="F7942" s="58"/>
      <c r="G7942" s="58"/>
      <c r="H7942" s="60"/>
      <c r="I7942" s="60"/>
      <c r="J7942" s="60"/>
      <c r="K7942" s="60"/>
      <c r="M7942" s="61"/>
      <c r="N7942" s="61"/>
      <c r="O7942" s="62"/>
      <c r="P7942" s="125"/>
      <c r="W7942" s="62"/>
      <c r="X7942" s="62"/>
    </row>
    <row r="7943" spans="1:24" s="57" customFormat="1" x14ac:dyDescent="0.25">
      <c r="A7943" s="75"/>
      <c r="D7943" s="58"/>
      <c r="E7943" s="58"/>
      <c r="F7943" s="58"/>
      <c r="G7943" s="58"/>
      <c r="H7943" s="60"/>
      <c r="I7943" s="60"/>
      <c r="J7943" s="60"/>
      <c r="K7943" s="60"/>
      <c r="M7943" s="61"/>
      <c r="N7943" s="61"/>
      <c r="O7943" s="62"/>
      <c r="P7943" s="125"/>
      <c r="W7943" s="62"/>
      <c r="X7943" s="62"/>
    </row>
    <row r="7944" spans="1:24" s="57" customFormat="1" x14ac:dyDescent="0.25">
      <c r="A7944" s="75"/>
      <c r="D7944" s="58"/>
      <c r="E7944" s="58"/>
      <c r="F7944" s="58"/>
      <c r="G7944" s="58"/>
      <c r="H7944" s="60"/>
      <c r="I7944" s="60"/>
      <c r="J7944" s="60"/>
      <c r="K7944" s="60"/>
      <c r="M7944" s="61"/>
      <c r="N7944" s="61"/>
      <c r="O7944" s="62"/>
      <c r="P7944" s="125"/>
      <c r="W7944" s="62"/>
      <c r="X7944" s="62"/>
    </row>
    <row r="7945" spans="1:24" s="57" customFormat="1" x14ac:dyDescent="0.25">
      <c r="A7945" s="75"/>
      <c r="D7945" s="58"/>
      <c r="E7945" s="58"/>
      <c r="F7945" s="58"/>
      <c r="G7945" s="58"/>
      <c r="H7945" s="60"/>
      <c r="I7945" s="60"/>
      <c r="J7945" s="60"/>
      <c r="K7945" s="60"/>
      <c r="M7945" s="61"/>
      <c r="N7945" s="61"/>
      <c r="O7945" s="62"/>
      <c r="P7945" s="125"/>
      <c r="W7945" s="62"/>
      <c r="X7945" s="62"/>
    </row>
    <row r="7946" spans="1:24" s="57" customFormat="1" x14ac:dyDescent="0.25">
      <c r="A7946" s="75"/>
      <c r="D7946" s="58"/>
      <c r="E7946" s="58"/>
      <c r="F7946" s="58"/>
      <c r="G7946" s="58"/>
      <c r="H7946" s="60"/>
      <c r="I7946" s="60"/>
      <c r="J7946" s="60"/>
      <c r="K7946" s="60"/>
      <c r="M7946" s="61"/>
      <c r="N7946" s="61"/>
      <c r="O7946" s="62"/>
      <c r="P7946" s="125"/>
      <c r="W7946" s="62"/>
      <c r="X7946" s="62"/>
    </row>
    <row r="7947" spans="1:24" s="57" customFormat="1" x14ac:dyDescent="0.25">
      <c r="A7947" s="75"/>
      <c r="D7947" s="58"/>
      <c r="E7947" s="58"/>
      <c r="F7947" s="58"/>
      <c r="G7947" s="58"/>
      <c r="H7947" s="60"/>
      <c r="I7947" s="60"/>
      <c r="J7947" s="60"/>
      <c r="K7947" s="60"/>
      <c r="M7947" s="61"/>
      <c r="N7947" s="61"/>
      <c r="O7947" s="62"/>
      <c r="P7947" s="125"/>
      <c r="W7947" s="62"/>
      <c r="X7947" s="62"/>
    </row>
    <row r="7948" spans="1:24" s="57" customFormat="1" x14ac:dyDescent="0.25">
      <c r="A7948" s="75"/>
      <c r="D7948" s="58"/>
      <c r="E7948" s="58"/>
      <c r="F7948" s="58"/>
      <c r="G7948" s="58"/>
      <c r="H7948" s="60"/>
      <c r="I7948" s="60"/>
      <c r="J7948" s="60"/>
      <c r="K7948" s="60"/>
      <c r="M7948" s="61"/>
      <c r="N7948" s="61"/>
      <c r="O7948" s="62"/>
      <c r="P7948" s="125"/>
      <c r="W7948" s="62"/>
      <c r="X7948" s="62"/>
    </row>
    <row r="7949" spans="1:24" s="57" customFormat="1" x14ac:dyDescent="0.25">
      <c r="A7949" s="75"/>
      <c r="D7949" s="58"/>
      <c r="E7949" s="58"/>
      <c r="F7949" s="58"/>
      <c r="G7949" s="58"/>
      <c r="H7949" s="60"/>
      <c r="I7949" s="60"/>
      <c r="J7949" s="60"/>
      <c r="K7949" s="60"/>
      <c r="M7949" s="61"/>
      <c r="N7949" s="61"/>
      <c r="O7949" s="62"/>
      <c r="P7949" s="125"/>
      <c r="W7949" s="62"/>
      <c r="X7949" s="62"/>
    </row>
    <row r="7950" spans="1:24" s="57" customFormat="1" x14ac:dyDescent="0.25">
      <c r="A7950" s="75"/>
      <c r="D7950" s="58"/>
      <c r="E7950" s="58"/>
      <c r="F7950" s="58"/>
      <c r="G7950" s="58"/>
      <c r="H7950" s="60"/>
      <c r="I7950" s="60"/>
      <c r="J7950" s="60"/>
      <c r="K7950" s="60"/>
      <c r="M7950" s="61"/>
      <c r="N7950" s="61"/>
      <c r="O7950" s="62"/>
      <c r="P7950" s="125"/>
      <c r="W7950" s="62"/>
      <c r="X7950" s="62"/>
    </row>
    <row r="7951" spans="1:24" s="57" customFormat="1" x14ac:dyDescent="0.25">
      <c r="A7951" s="75"/>
      <c r="D7951" s="58"/>
      <c r="E7951" s="58"/>
      <c r="F7951" s="58"/>
      <c r="G7951" s="58"/>
      <c r="H7951" s="60"/>
      <c r="I7951" s="60"/>
      <c r="J7951" s="60"/>
      <c r="K7951" s="60"/>
      <c r="M7951" s="61"/>
      <c r="N7951" s="61"/>
      <c r="O7951" s="62"/>
      <c r="P7951" s="125"/>
      <c r="W7951" s="62"/>
      <c r="X7951" s="62"/>
    </row>
    <row r="7952" spans="1:24" s="57" customFormat="1" x14ac:dyDescent="0.25">
      <c r="A7952" s="75"/>
      <c r="D7952" s="58"/>
      <c r="E7952" s="58"/>
      <c r="F7952" s="58"/>
      <c r="G7952" s="58"/>
      <c r="H7952" s="60"/>
      <c r="I7952" s="60"/>
      <c r="J7952" s="60"/>
      <c r="K7952" s="60"/>
      <c r="M7952" s="61"/>
      <c r="N7952" s="61"/>
      <c r="O7952" s="62"/>
      <c r="P7952" s="125"/>
      <c r="W7952" s="62"/>
      <c r="X7952" s="62"/>
    </row>
    <row r="7953" spans="1:24" s="57" customFormat="1" x14ac:dyDescent="0.25">
      <c r="A7953" s="75"/>
      <c r="D7953" s="58"/>
      <c r="E7953" s="58"/>
      <c r="F7953" s="58"/>
      <c r="G7953" s="58"/>
      <c r="H7953" s="60"/>
      <c r="I7953" s="60"/>
      <c r="J7953" s="60"/>
      <c r="K7953" s="60"/>
      <c r="M7953" s="61"/>
      <c r="N7953" s="61"/>
      <c r="O7953" s="62"/>
      <c r="P7953" s="125"/>
      <c r="W7953" s="62"/>
      <c r="X7953" s="62"/>
    </row>
    <row r="7954" spans="1:24" s="57" customFormat="1" x14ac:dyDescent="0.25">
      <c r="A7954" s="75"/>
      <c r="D7954" s="58"/>
      <c r="E7954" s="58"/>
      <c r="F7954" s="58"/>
      <c r="G7954" s="58"/>
      <c r="H7954" s="60"/>
      <c r="I7954" s="60"/>
      <c r="J7954" s="60"/>
      <c r="K7954" s="60"/>
      <c r="M7954" s="61"/>
      <c r="N7954" s="61"/>
      <c r="O7954" s="62"/>
      <c r="P7954" s="125"/>
      <c r="W7954" s="62"/>
      <c r="X7954" s="62"/>
    </row>
    <row r="7955" spans="1:24" s="57" customFormat="1" x14ac:dyDescent="0.25">
      <c r="A7955" s="75"/>
      <c r="D7955" s="58"/>
      <c r="E7955" s="58"/>
      <c r="F7955" s="58"/>
      <c r="G7955" s="58"/>
      <c r="H7955" s="60"/>
      <c r="I7955" s="60"/>
      <c r="J7955" s="60"/>
      <c r="K7955" s="60"/>
      <c r="M7955" s="61"/>
      <c r="N7955" s="61"/>
      <c r="O7955" s="62"/>
      <c r="P7955" s="125"/>
      <c r="W7955" s="62"/>
      <c r="X7955" s="62"/>
    </row>
    <row r="7956" spans="1:24" s="57" customFormat="1" x14ac:dyDescent="0.25">
      <c r="A7956" s="75"/>
      <c r="D7956" s="58"/>
      <c r="E7956" s="58"/>
      <c r="F7956" s="58"/>
      <c r="G7956" s="58"/>
      <c r="H7956" s="60"/>
      <c r="I7956" s="60"/>
      <c r="J7956" s="60"/>
      <c r="K7956" s="60"/>
      <c r="M7956" s="61"/>
      <c r="N7956" s="61"/>
      <c r="O7956" s="62"/>
      <c r="P7956" s="125"/>
      <c r="W7956" s="62"/>
      <c r="X7956" s="62"/>
    </row>
    <row r="7957" spans="1:24" s="57" customFormat="1" x14ac:dyDescent="0.25">
      <c r="A7957" s="75"/>
      <c r="D7957" s="58"/>
      <c r="E7957" s="58"/>
      <c r="F7957" s="58"/>
      <c r="G7957" s="58"/>
      <c r="H7957" s="60"/>
      <c r="I7957" s="60"/>
      <c r="J7957" s="60"/>
      <c r="K7957" s="60"/>
      <c r="M7957" s="61"/>
      <c r="N7957" s="61"/>
      <c r="O7957" s="62"/>
      <c r="P7957" s="125"/>
      <c r="W7957" s="62"/>
      <c r="X7957" s="62"/>
    </row>
    <row r="7958" spans="1:24" s="57" customFormat="1" x14ac:dyDescent="0.25">
      <c r="A7958" s="75"/>
      <c r="D7958" s="58"/>
      <c r="E7958" s="58"/>
      <c r="F7958" s="58"/>
      <c r="G7958" s="58"/>
      <c r="H7958" s="60"/>
      <c r="I7958" s="60"/>
      <c r="J7958" s="60"/>
      <c r="K7958" s="60"/>
      <c r="M7958" s="61"/>
      <c r="N7958" s="61"/>
      <c r="O7958" s="62"/>
      <c r="P7958" s="125"/>
      <c r="W7958" s="62"/>
      <c r="X7958" s="62"/>
    </row>
    <row r="7959" spans="1:24" s="57" customFormat="1" x14ac:dyDescent="0.25">
      <c r="A7959" s="75"/>
      <c r="D7959" s="58"/>
      <c r="E7959" s="58"/>
      <c r="F7959" s="58"/>
      <c r="G7959" s="58"/>
      <c r="H7959" s="60"/>
      <c r="I7959" s="60"/>
      <c r="J7959" s="60"/>
      <c r="K7959" s="60"/>
      <c r="M7959" s="61"/>
      <c r="N7959" s="61"/>
      <c r="O7959" s="62"/>
      <c r="P7959" s="125"/>
      <c r="W7959" s="62"/>
      <c r="X7959" s="62"/>
    </row>
    <row r="7960" spans="1:24" s="57" customFormat="1" x14ac:dyDescent="0.25">
      <c r="A7960" s="75"/>
      <c r="D7960" s="58"/>
      <c r="E7960" s="58"/>
      <c r="F7960" s="58"/>
      <c r="G7960" s="58"/>
      <c r="H7960" s="60"/>
      <c r="I7960" s="60"/>
      <c r="J7960" s="60"/>
      <c r="K7960" s="60"/>
      <c r="M7960" s="61"/>
      <c r="N7960" s="61"/>
      <c r="O7960" s="62"/>
      <c r="P7960" s="125"/>
      <c r="W7960" s="62"/>
      <c r="X7960" s="62"/>
    </row>
    <row r="7961" spans="1:24" s="57" customFormat="1" x14ac:dyDescent="0.25">
      <c r="A7961" s="75"/>
      <c r="D7961" s="58"/>
      <c r="E7961" s="58"/>
      <c r="F7961" s="58"/>
      <c r="G7961" s="58"/>
      <c r="H7961" s="60"/>
      <c r="I7961" s="60"/>
      <c r="J7961" s="60"/>
      <c r="K7961" s="60"/>
      <c r="M7961" s="61"/>
      <c r="N7961" s="61"/>
      <c r="O7961" s="62"/>
      <c r="P7961" s="125"/>
      <c r="W7961" s="62"/>
      <c r="X7961" s="62"/>
    </row>
    <row r="7962" spans="1:24" s="57" customFormat="1" x14ac:dyDescent="0.25">
      <c r="A7962" s="75"/>
      <c r="D7962" s="58"/>
      <c r="E7962" s="58"/>
      <c r="F7962" s="58"/>
      <c r="G7962" s="58"/>
      <c r="H7962" s="60"/>
      <c r="I7962" s="60"/>
      <c r="J7962" s="60"/>
      <c r="K7962" s="60"/>
      <c r="M7962" s="61"/>
      <c r="N7962" s="61"/>
      <c r="O7962" s="62"/>
      <c r="P7962" s="125"/>
      <c r="W7962" s="62"/>
      <c r="X7962" s="62"/>
    </row>
    <row r="7963" spans="1:24" s="57" customFormat="1" x14ac:dyDescent="0.25">
      <c r="A7963" s="75"/>
      <c r="D7963" s="58"/>
      <c r="E7963" s="58"/>
      <c r="F7963" s="58"/>
      <c r="G7963" s="58"/>
      <c r="H7963" s="60"/>
      <c r="I7963" s="60"/>
      <c r="J7963" s="60"/>
      <c r="K7963" s="60"/>
      <c r="M7963" s="61"/>
      <c r="N7963" s="61"/>
      <c r="O7963" s="62"/>
      <c r="P7963" s="125"/>
      <c r="W7963" s="62"/>
      <c r="X7963" s="62"/>
    </row>
    <row r="7964" spans="1:24" s="57" customFormat="1" x14ac:dyDescent="0.25">
      <c r="A7964" s="75"/>
      <c r="D7964" s="58"/>
      <c r="E7964" s="58"/>
      <c r="F7964" s="58"/>
      <c r="G7964" s="58"/>
      <c r="H7964" s="60"/>
      <c r="I7964" s="60"/>
      <c r="J7964" s="60"/>
      <c r="K7964" s="60"/>
      <c r="M7964" s="61"/>
      <c r="N7964" s="61"/>
      <c r="O7964" s="62"/>
      <c r="P7964" s="125"/>
      <c r="W7964" s="62"/>
      <c r="X7964" s="62"/>
    </row>
    <row r="7965" spans="1:24" s="57" customFormat="1" x14ac:dyDescent="0.25">
      <c r="A7965" s="75"/>
      <c r="D7965" s="58"/>
      <c r="E7965" s="58"/>
      <c r="F7965" s="58"/>
      <c r="G7965" s="58"/>
      <c r="H7965" s="60"/>
      <c r="I7965" s="60"/>
      <c r="J7965" s="60"/>
      <c r="K7965" s="60"/>
      <c r="M7965" s="61"/>
      <c r="N7965" s="61"/>
      <c r="O7965" s="62"/>
      <c r="P7965" s="125"/>
      <c r="W7965" s="62"/>
      <c r="X7965" s="62"/>
    </row>
    <row r="7966" spans="1:24" s="57" customFormat="1" x14ac:dyDescent="0.25">
      <c r="A7966" s="75"/>
      <c r="D7966" s="58"/>
      <c r="E7966" s="58"/>
      <c r="F7966" s="58"/>
      <c r="G7966" s="58"/>
      <c r="H7966" s="60"/>
      <c r="I7966" s="60"/>
      <c r="J7966" s="60"/>
      <c r="K7966" s="60"/>
      <c r="M7966" s="61"/>
      <c r="N7966" s="61"/>
      <c r="O7966" s="62"/>
      <c r="P7966" s="125"/>
      <c r="W7966" s="62"/>
      <c r="X7966" s="62"/>
    </row>
    <row r="7967" spans="1:24" s="57" customFormat="1" x14ac:dyDescent="0.25">
      <c r="A7967" s="75"/>
      <c r="D7967" s="58"/>
      <c r="E7967" s="58"/>
      <c r="F7967" s="58"/>
      <c r="G7967" s="58"/>
      <c r="H7967" s="60"/>
      <c r="I7967" s="60"/>
      <c r="J7967" s="60"/>
      <c r="K7967" s="60"/>
      <c r="M7967" s="61"/>
      <c r="N7967" s="61"/>
      <c r="O7967" s="62"/>
      <c r="P7967" s="125"/>
      <c r="W7967" s="62"/>
      <c r="X7967" s="62"/>
    </row>
    <row r="7968" spans="1:24" s="57" customFormat="1" x14ac:dyDescent="0.25">
      <c r="A7968" s="75"/>
      <c r="D7968" s="58"/>
      <c r="E7968" s="58"/>
      <c r="F7968" s="58"/>
      <c r="G7968" s="58"/>
      <c r="H7968" s="60"/>
      <c r="I7968" s="60"/>
      <c r="J7968" s="60"/>
      <c r="K7968" s="60"/>
      <c r="M7968" s="61"/>
      <c r="N7968" s="61"/>
      <c r="O7968" s="62"/>
      <c r="P7968" s="125"/>
      <c r="W7968" s="62"/>
      <c r="X7968" s="62"/>
    </row>
    <row r="7969" spans="1:24" s="57" customFormat="1" x14ac:dyDescent="0.25">
      <c r="A7969" s="75"/>
      <c r="D7969" s="58"/>
      <c r="E7969" s="58"/>
      <c r="F7969" s="58"/>
      <c r="G7969" s="58"/>
      <c r="H7969" s="60"/>
      <c r="I7969" s="60"/>
      <c r="J7969" s="60"/>
      <c r="K7969" s="60"/>
      <c r="M7969" s="61"/>
      <c r="N7969" s="61"/>
      <c r="O7969" s="62"/>
      <c r="P7969" s="125"/>
      <c r="W7969" s="62"/>
      <c r="X7969" s="62"/>
    </row>
    <row r="7970" spans="1:24" s="57" customFormat="1" x14ac:dyDescent="0.25">
      <c r="A7970" s="75"/>
      <c r="D7970" s="58"/>
      <c r="E7970" s="58"/>
      <c r="F7970" s="58"/>
      <c r="G7970" s="58"/>
      <c r="H7970" s="60"/>
      <c r="I7970" s="60"/>
      <c r="J7970" s="60"/>
      <c r="K7970" s="60"/>
      <c r="M7970" s="61"/>
      <c r="N7970" s="61"/>
      <c r="O7970" s="62"/>
      <c r="P7970" s="125"/>
      <c r="W7970" s="62"/>
      <c r="X7970" s="62"/>
    </row>
    <row r="7971" spans="1:24" s="57" customFormat="1" x14ac:dyDescent="0.25">
      <c r="A7971" s="75"/>
      <c r="D7971" s="58"/>
      <c r="E7971" s="58"/>
      <c r="F7971" s="58"/>
      <c r="G7971" s="58"/>
      <c r="H7971" s="60"/>
      <c r="I7971" s="60"/>
      <c r="J7971" s="60"/>
      <c r="K7971" s="60"/>
      <c r="M7971" s="61"/>
      <c r="N7971" s="61"/>
      <c r="O7971" s="62"/>
      <c r="P7971" s="125"/>
      <c r="W7971" s="62"/>
      <c r="X7971" s="62"/>
    </row>
    <row r="7972" spans="1:24" s="57" customFormat="1" x14ac:dyDescent="0.25">
      <c r="A7972" s="75"/>
      <c r="D7972" s="58"/>
      <c r="E7972" s="58"/>
      <c r="F7972" s="58"/>
      <c r="G7972" s="58"/>
      <c r="H7972" s="60"/>
      <c r="I7972" s="60"/>
      <c r="J7972" s="60"/>
      <c r="K7972" s="60"/>
      <c r="M7972" s="61"/>
      <c r="N7972" s="61"/>
      <c r="O7972" s="62"/>
      <c r="P7972" s="125"/>
      <c r="W7972" s="62"/>
      <c r="X7972" s="62"/>
    </row>
    <row r="7973" spans="1:24" s="57" customFormat="1" x14ac:dyDescent="0.25">
      <c r="A7973" s="75"/>
      <c r="D7973" s="58"/>
      <c r="E7973" s="58"/>
      <c r="F7973" s="58"/>
      <c r="G7973" s="58"/>
      <c r="H7973" s="60"/>
      <c r="I7973" s="60"/>
      <c r="J7973" s="60"/>
      <c r="K7973" s="60"/>
      <c r="M7973" s="61"/>
      <c r="N7973" s="61"/>
      <c r="O7973" s="62"/>
      <c r="P7973" s="125"/>
      <c r="W7973" s="62"/>
      <c r="X7973" s="62"/>
    </row>
    <row r="7974" spans="1:24" s="57" customFormat="1" x14ac:dyDescent="0.25">
      <c r="A7974" s="75"/>
      <c r="D7974" s="58"/>
      <c r="E7974" s="58"/>
      <c r="F7974" s="58"/>
      <c r="G7974" s="58"/>
      <c r="H7974" s="60"/>
      <c r="I7974" s="60"/>
      <c r="J7974" s="60"/>
      <c r="K7974" s="60"/>
      <c r="M7974" s="61"/>
      <c r="N7974" s="61"/>
      <c r="O7974" s="62"/>
      <c r="P7974" s="125"/>
      <c r="W7974" s="62"/>
      <c r="X7974" s="62"/>
    </row>
    <row r="7975" spans="1:24" s="57" customFormat="1" x14ac:dyDescent="0.25">
      <c r="A7975" s="75"/>
      <c r="D7975" s="58"/>
      <c r="E7975" s="58"/>
      <c r="F7975" s="58"/>
      <c r="G7975" s="58"/>
      <c r="H7975" s="60"/>
      <c r="I7975" s="60"/>
      <c r="J7975" s="60"/>
      <c r="K7975" s="60"/>
      <c r="M7975" s="61"/>
      <c r="N7975" s="61"/>
      <c r="O7975" s="62"/>
      <c r="P7975" s="125"/>
      <c r="W7975" s="62"/>
      <c r="X7975" s="62"/>
    </row>
    <row r="7976" spans="1:24" s="57" customFormat="1" x14ac:dyDescent="0.25">
      <c r="A7976" s="75"/>
      <c r="D7976" s="58"/>
      <c r="E7976" s="58"/>
      <c r="F7976" s="58"/>
      <c r="G7976" s="58"/>
      <c r="H7976" s="60"/>
      <c r="I7976" s="60"/>
      <c r="J7976" s="60"/>
      <c r="K7976" s="60"/>
      <c r="M7976" s="61"/>
      <c r="N7976" s="61"/>
      <c r="O7976" s="62"/>
      <c r="P7976" s="125"/>
      <c r="W7976" s="62"/>
      <c r="X7976" s="62"/>
    </row>
    <row r="7977" spans="1:24" s="57" customFormat="1" x14ac:dyDescent="0.25">
      <c r="A7977" s="75"/>
      <c r="D7977" s="58"/>
      <c r="E7977" s="58"/>
      <c r="F7977" s="58"/>
      <c r="G7977" s="58"/>
      <c r="H7977" s="60"/>
      <c r="I7977" s="60"/>
      <c r="J7977" s="60"/>
      <c r="K7977" s="60"/>
      <c r="M7977" s="61"/>
      <c r="N7977" s="61"/>
      <c r="O7977" s="62"/>
      <c r="P7977" s="125"/>
      <c r="W7977" s="62"/>
      <c r="X7977" s="62"/>
    </row>
    <row r="7978" spans="1:24" s="57" customFormat="1" x14ac:dyDescent="0.25">
      <c r="A7978" s="75"/>
      <c r="D7978" s="58"/>
      <c r="E7978" s="58"/>
      <c r="F7978" s="58"/>
      <c r="G7978" s="58"/>
      <c r="H7978" s="60"/>
      <c r="I7978" s="60"/>
      <c r="J7978" s="60"/>
      <c r="K7978" s="60"/>
      <c r="M7978" s="61"/>
      <c r="N7978" s="61"/>
      <c r="O7978" s="62"/>
      <c r="P7978" s="125"/>
      <c r="W7978" s="62"/>
      <c r="X7978" s="62"/>
    </row>
    <row r="7979" spans="1:24" s="57" customFormat="1" x14ac:dyDescent="0.25">
      <c r="A7979" s="75"/>
      <c r="D7979" s="58"/>
      <c r="E7979" s="58"/>
      <c r="F7979" s="58"/>
      <c r="G7979" s="58"/>
      <c r="H7979" s="60"/>
      <c r="I7979" s="60"/>
      <c r="J7979" s="60"/>
      <c r="K7979" s="60"/>
      <c r="M7979" s="61"/>
      <c r="N7979" s="61"/>
      <c r="O7979" s="62"/>
      <c r="P7979" s="125"/>
      <c r="W7979" s="62"/>
      <c r="X7979" s="62"/>
    </row>
    <row r="7980" spans="1:24" s="57" customFormat="1" x14ac:dyDescent="0.25">
      <c r="A7980" s="75"/>
      <c r="D7980" s="58"/>
      <c r="E7980" s="58"/>
      <c r="F7980" s="58"/>
      <c r="G7980" s="58"/>
      <c r="H7980" s="60"/>
      <c r="I7980" s="60"/>
      <c r="J7980" s="60"/>
      <c r="K7980" s="60"/>
      <c r="M7980" s="61"/>
      <c r="N7980" s="61"/>
      <c r="O7980" s="62"/>
      <c r="P7980" s="125"/>
      <c r="W7980" s="62"/>
      <c r="X7980" s="62"/>
    </row>
    <row r="7981" spans="1:24" s="57" customFormat="1" x14ac:dyDescent="0.25">
      <c r="A7981" s="75"/>
      <c r="D7981" s="58"/>
      <c r="E7981" s="58"/>
      <c r="F7981" s="58"/>
      <c r="G7981" s="58"/>
      <c r="H7981" s="60"/>
      <c r="I7981" s="60"/>
      <c r="J7981" s="60"/>
      <c r="K7981" s="60"/>
      <c r="M7981" s="61"/>
      <c r="N7981" s="61"/>
      <c r="O7981" s="62"/>
      <c r="P7981" s="125"/>
      <c r="W7981" s="62"/>
      <c r="X7981" s="62"/>
    </row>
    <row r="7982" spans="1:24" s="57" customFormat="1" x14ac:dyDescent="0.25">
      <c r="A7982" s="75"/>
      <c r="D7982" s="58"/>
      <c r="E7982" s="58"/>
      <c r="F7982" s="58"/>
      <c r="G7982" s="58"/>
      <c r="H7982" s="60"/>
      <c r="I7982" s="60"/>
      <c r="J7982" s="60"/>
      <c r="K7982" s="60"/>
      <c r="M7982" s="61"/>
      <c r="N7982" s="61"/>
      <c r="O7982" s="62"/>
      <c r="P7982" s="125"/>
      <c r="W7982" s="62"/>
      <c r="X7982" s="62"/>
    </row>
    <row r="7983" spans="1:24" s="57" customFormat="1" x14ac:dyDescent="0.25">
      <c r="A7983" s="75"/>
      <c r="D7983" s="58"/>
      <c r="E7983" s="58"/>
      <c r="F7983" s="58"/>
      <c r="G7983" s="58"/>
      <c r="H7983" s="60"/>
      <c r="I7983" s="60"/>
      <c r="J7983" s="60"/>
      <c r="K7983" s="60"/>
      <c r="M7983" s="61"/>
      <c r="N7983" s="61"/>
      <c r="O7983" s="62"/>
      <c r="P7983" s="125"/>
      <c r="W7983" s="62"/>
      <c r="X7983" s="62"/>
    </row>
    <row r="7984" spans="1:24" s="57" customFormat="1" x14ac:dyDescent="0.25">
      <c r="A7984" s="75"/>
      <c r="D7984" s="58"/>
      <c r="E7984" s="58"/>
      <c r="F7984" s="58"/>
      <c r="G7984" s="58"/>
      <c r="H7984" s="60"/>
      <c r="I7984" s="60"/>
      <c r="J7984" s="60"/>
      <c r="K7984" s="60"/>
      <c r="M7984" s="61"/>
      <c r="N7984" s="61"/>
      <c r="O7984" s="62"/>
      <c r="P7984" s="125"/>
      <c r="W7984" s="62"/>
      <c r="X7984" s="62"/>
    </row>
    <row r="7985" spans="1:24" s="57" customFormat="1" x14ac:dyDescent="0.25">
      <c r="A7985" s="75"/>
      <c r="D7985" s="58"/>
      <c r="E7985" s="58"/>
      <c r="F7985" s="58"/>
      <c r="G7985" s="58"/>
      <c r="H7985" s="60"/>
      <c r="I7985" s="60"/>
      <c r="J7985" s="60"/>
      <c r="K7985" s="60"/>
      <c r="M7985" s="61"/>
      <c r="N7985" s="61"/>
      <c r="O7985" s="62"/>
      <c r="P7985" s="125"/>
      <c r="W7985" s="62"/>
      <c r="X7985" s="62"/>
    </row>
    <row r="7986" spans="1:24" s="57" customFormat="1" x14ac:dyDescent="0.25">
      <c r="A7986" s="75"/>
      <c r="D7986" s="58"/>
      <c r="E7986" s="58"/>
      <c r="F7986" s="58"/>
      <c r="G7986" s="58"/>
      <c r="H7986" s="60"/>
      <c r="I7986" s="60"/>
      <c r="J7986" s="60"/>
      <c r="K7986" s="60"/>
      <c r="M7986" s="61"/>
      <c r="N7986" s="61"/>
      <c r="O7986" s="62"/>
      <c r="P7986" s="125"/>
      <c r="W7986" s="62"/>
      <c r="X7986" s="62"/>
    </row>
    <row r="7987" spans="1:24" s="57" customFormat="1" x14ac:dyDescent="0.25">
      <c r="A7987" s="75"/>
      <c r="D7987" s="58"/>
      <c r="E7987" s="58"/>
      <c r="F7987" s="58"/>
      <c r="G7987" s="58"/>
      <c r="H7987" s="60"/>
      <c r="I7987" s="60"/>
      <c r="J7987" s="60"/>
      <c r="K7987" s="60"/>
      <c r="M7987" s="61"/>
      <c r="N7987" s="61"/>
      <c r="O7987" s="62"/>
      <c r="P7987" s="125"/>
      <c r="W7987" s="62"/>
      <c r="X7987" s="62"/>
    </row>
    <row r="7988" spans="1:24" s="57" customFormat="1" x14ac:dyDescent="0.25">
      <c r="A7988" s="75"/>
      <c r="D7988" s="58"/>
      <c r="E7988" s="58"/>
      <c r="F7988" s="58"/>
      <c r="G7988" s="58"/>
      <c r="H7988" s="60"/>
      <c r="I7988" s="60"/>
      <c r="J7988" s="60"/>
      <c r="K7988" s="60"/>
      <c r="M7988" s="61"/>
      <c r="N7988" s="61"/>
      <c r="O7988" s="62"/>
      <c r="P7988" s="125"/>
      <c r="W7988" s="62"/>
      <c r="X7988" s="62"/>
    </row>
    <row r="7989" spans="1:24" s="57" customFormat="1" x14ac:dyDescent="0.25">
      <c r="A7989" s="75"/>
      <c r="D7989" s="58"/>
      <c r="E7989" s="58"/>
      <c r="F7989" s="58"/>
      <c r="G7989" s="58"/>
      <c r="H7989" s="60"/>
      <c r="I7989" s="60"/>
      <c r="J7989" s="60"/>
      <c r="K7989" s="60"/>
      <c r="M7989" s="61"/>
      <c r="N7989" s="61"/>
      <c r="O7989" s="62"/>
      <c r="P7989" s="125"/>
      <c r="W7989" s="62"/>
      <c r="X7989" s="62"/>
    </row>
    <row r="7990" spans="1:24" s="57" customFormat="1" x14ac:dyDescent="0.25">
      <c r="A7990" s="75"/>
      <c r="D7990" s="58"/>
      <c r="E7990" s="58"/>
      <c r="F7990" s="58"/>
      <c r="G7990" s="58"/>
      <c r="H7990" s="60"/>
      <c r="I7990" s="60"/>
      <c r="J7990" s="60"/>
      <c r="K7990" s="60"/>
      <c r="M7990" s="61"/>
      <c r="N7990" s="61"/>
      <c r="O7990" s="62"/>
      <c r="P7990" s="125"/>
      <c r="W7990" s="62"/>
      <c r="X7990" s="62"/>
    </row>
    <row r="7991" spans="1:24" s="57" customFormat="1" x14ac:dyDescent="0.25">
      <c r="A7991" s="75"/>
      <c r="D7991" s="58"/>
      <c r="E7991" s="58"/>
      <c r="F7991" s="58"/>
      <c r="G7991" s="58"/>
      <c r="H7991" s="60"/>
      <c r="I7991" s="60"/>
      <c r="J7991" s="60"/>
      <c r="K7991" s="60"/>
      <c r="M7991" s="61"/>
      <c r="N7991" s="61"/>
      <c r="O7991" s="62"/>
      <c r="P7991" s="125"/>
      <c r="W7991" s="62"/>
      <c r="X7991" s="62"/>
    </row>
    <row r="7992" spans="1:24" s="57" customFormat="1" x14ac:dyDescent="0.25">
      <c r="A7992" s="75"/>
      <c r="D7992" s="58"/>
      <c r="E7992" s="58"/>
      <c r="F7992" s="58"/>
      <c r="G7992" s="58"/>
      <c r="H7992" s="60"/>
      <c r="I7992" s="60"/>
      <c r="J7992" s="60"/>
      <c r="K7992" s="60"/>
      <c r="M7992" s="61"/>
      <c r="N7992" s="61"/>
      <c r="O7992" s="62"/>
      <c r="P7992" s="125"/>
      <c r="W7992" s="62"/>
      <c r="X7992" s="62"/>
    </row>
    <row r="7993" spans="1:24" s="57" customFormat="1" x14ac:dyDescent="0.25">
      <c r="A7993" s="75"/>
      <c r="D7993" s="58"/>
      <c r="E7993" s="58"/>
      <c r="F7993" s="58"/>
      <c r="G7993" s="58"/>
      <c r="H7993" s="60"/>
      <c r="I7993" s="60"/>
      <c r="J7993" s="60"/>
      <c r="K7993" s="60"/>
      <c r="M7993" s="61"/>
      <c r="N7993" s="61"/>
      <c r="O7993" s="62"/>
      <c r="P7993" s="125"/>
      <c r="W7993" s="62"/>
      <c r="X7993" s="62"/>
    </row>
    <row r="7994" spans="1:24" s="57" customFormat="1" x14ac:dyDescent="0.25">
      <c r="A7994" s="75"/>
      <c r="D7994" s="58"/>
      <c r="E7994" s="58"/>
      <c r="F7994" s="58"/>
      <c r="G7994" s="58"/>
      <c r="H7994" s="60"/>
      <c r="I7994" s="60"/>
      <c r="J7994" s="60"/>
      <c r="K7994" s="60"/>
      <c r="M7994" s="61"/>
      <c r="N7994" s="61"/>
      <c r="O7994" s="62"/>
      <c r="P7994" s="125"/>
      <c r="W7994" s="62"/>
      <c r="X7994" s="62"/>
    </row>
    <row r="7995" spans="1:24" s="57" customFormat="1" x14ac:dyDescent="0.25">
      <c r="A7995" s="75"/>
      <c r="D7995" s="58"/>
      <c r="E7995" s="58"/>
      <c r="F7995" s="58"/>
      <c r="G7995" s="58"/>
      <c r="H7995" s="60"/>
      <c r="I7995" s="60"/>
      <c r="J7995" s="60"/>
      <c r="K7995" s="60"/>
      <c r="M7995" s="61"/>
      <c r="N7995" s="61"/>
      <c r="O7995" s="62"/>
      <c r="P7995" s="125"/>
      <c r="W7995" s="62"/>
      <c r="X7995" s="62"/>
    </row>
    <row r="7996" spans="1:24" s="57" customFormat="1" x14ac:dyDescent="0.25">
      <c r="A7996" s="75"/>
      <c r="D7996" s="58"/>
      <c r="E7996" s="58"/>
      <c r="F7996" s="58"/>
      <c r="G7996" s="58"/>
      <c r="H7996" s="60"/>
      <c r="I7996" s="60"/>
      <c r="J7996" s="60"/>
      <c r="K7996" s="60"/>
      <c r="M7996" s="61"/>
      <c r="N7996" s="61"/>
      <c r="O7996" s="62"/>
      <c r="P7996" s="125"/>
      <c r="W7996" s="62"/>
      <c r="X7996" s="62"/>
    </row>
    <row r="7997" spans="1:24" s="57" customFormat="1" x14ac:dyDescent="0.25">
      <c r="A7997" s="75"/>
      <c r="D7997" s="58"/>
      <c r="E7997" s="58"/>
      <c r="F7997" s="58"/>
      <c r="G7997" s="58"/>
      <c r="H7997" s="60"/>
      <c r="I7997" s="60"/>
      <c r="J7997" s="60"/>
      <c r="K7997" s="60"/>
      <c r="M7997" s="61"/>
      <c r="N7997" s="61"/>
      <c r="O7997" s="62"/>
      <c r="P7997" s="125"/>
      <c r="W7997" s="62"/>
      <c r="X7997" s="62"/>
    </row>
    <row r="7998" spans="1:24" s="57" customFormat="1" x14ac:dyDescent="0.25">
      <c r="A7998" s="75"/>
      <c r="D7998" s="58"/>
      <c r="E7998" s="58"/>
      <c r="F7998" s="58"/>
      <c r="G7998" s="58"/>
      <c r="H7998" s="60"/>
      <c r="I7998" s="60"/>
      <c r="J7998" s="60"/>
      <c r="K7998" s="60"/>
      <c r="M7998" s="61"/>
      <c r="N7998" s="61"/>
      <c r="O7998" s="62"/>
      <c r="P7998" s="125"/>
      <c r="W7998" s="62"/>
      <c r="X7998" s="62"/>
    </row>
    <row r="7999" spans="1:24" s="57" customFormat="1" x14ac:dyDescent="0.25">
      <c r="A7999" s="75"/>
      <c r="D7999" s="58"/>
      <c r="E7999" s="58"/>
      <c r="F7999" s="58"/>
      <c r="G7999" s="58"/>
      <c r="H7999" s="60"/>
      <c r="I7999" s="60"/>
      <c r="J7999" s="60"/>
      <c r="K7999" s="60"/>
      <c r="M7999" s="61"/>
      <c r="N7999" s="61"/>
      <c r="O7999" s="62"/>
      <c r="P7999" s="125"/>
      <c r="W7999" s="62"/>
      <c r="X7999" s="62"/>
    </row>
    <row r="8000" spans="1:24" s="57" customFormat="1" x14ac:dyDescent="0.25">
      <c r="A8000" s="75"/>
      <c r="D8000" s="58"/>
      <c r="E8000" s="58"/>
      <c r="F8000" s="58"/>
      <c r="G8000" s="58"/>
      <c r="H8000" s="60"/>
      <c r="I8000" s="60"/>
      <c r="J8000" s="60"/>
      <c r="K8000" s="60"/>
      <c r="M8000" s="61"/>
      <c r="N8000" s="61"/>
      <c r="O8000" s="62"/>
      <c r="P8000" s="125"/>
      <c r="W8000" s="62"/>
      <c r="X8000" s="62"/>
    </row>
    <row r="8001" spans="1:24" s="57" customFormat="1" x14ac:dyDescent="0.25">
      <c r="A8001" s="75"/>
      <c r="D8001" s="58"/>
      <c r="E8001" s="58"/>
      <c r="F8001" s="58"/>
      <c r="G8001" s="58"/>
      <c r="H8001" s="60"/>
      <c r="I8001" s="60"/>
      <c r="J8001" s="60"/>
      <c r="K8001" s="60"/>
      <c r="M8001" s="61"/>
      <c r="N8001" s="61"/>
      <c r="O8001" s="62"/>
      <c r="P8001" s="125"/>
      <c r="W8001" s="62"/>
      <c r="X8001" s="62"/>
    </row>
    <row r="8002" spans="1:24" s="57" customFormat="1" x14ac:dyDescent="0.25">
      <c r="A8002" s="75"/>
      <c r="D8002" s="58"/>
      <c r="E8002" s="58"/>
      <c r="F8002" s="58"/>
      <c r="G8002" s="58"/>
      <c r="H8002" s="60"/>
      <c r="I8002" s="60"/>
      <c r="J8002" s="60"/>
      <c r="K8002" s="60"/>
      <c r="M8002" s="61"/>
      <c r="N8002" s="61"/>
      <c r="O8002" s="62"/>
      <c r="P8002" s="125"/>
      <c r="W8002" s="62"/>
      <c r="X8002" s="62"/>
    </row>
    <row r="8003" spans="1:24" s="57" customFormat="1" x14ac:dyDescent="0.25">
      <c r="A8003" s="75"/>
      <c r="D8003" s="58"/>
      <c r="E8003" s="58"/>
      <c r="F8003" s="58"/>
      <c r="G8003" s="58"/>
      <c r="H8003" s="60"/>
      <c r="I8003" s="60"/>
      <c r="J8003" s="60"/>
      <c r="K8003" s="60"/>
      <c r="M8003" s="61"/>
      <c r="N8003" s="61"/>
      <c r="O8003" s="62"/>
      <c r="P8003" s="125"/>
      <c r="W8003" s="62"/>
      <c r="X8003" s="62"/>
    </row>
    <row r="8004" spans="1:24" s="57" customFormat="1" x14ac:dyDescent="0.25">
      <c r="A8004" s="75"/>
      <c r="D8004" s="58"/>
      <c r="E8004" s="58"/>
      <c r="F8004" s="58"/>
      <c r="G8004" s="58"/>
      <c r="H8004" s="60"/>
      <c r="I8004" s="60"/>
      <c r="J8004" s="60"/>
      <c r="K8004" s="60"/>
      <c r="M8004" s="61"/>
      <c r="N8004" s="61"/>
      <c r="O8004" s="62"/>
      <c r="P8004" s="125"/>
      <c r="W8004" s="62"/>
      <c r="X8004" s="62"/>
    </row>
    <row r="8005" spans="1:24" s="57" customFormat="1" x14ac:dyDescent="0.25">
      <c r="A8005" s="75"/>
      <c r="D8005" s="58"/>
      <c r="E8005" s="58"/>
      <c r="F8005" s="58"/>
      <c r="G8005" s="58"/>
      <c r="H8005" s="60"/>
      <c r="I8005" s="60"/>
      <c r="J8005" s="60"/>
      <c r="K8005" s="60"/>
      <c r="M8005" s="61"/>
      <c r="N8005" s="61"/>
      <c r="O8005" s="62"/>
      <c r="P8005" s="125"/>
      <c r="W8005" s="62"/>
      <c r="X8005" s="62"/>
    </row>
    <row r="8006" spans="1:24" s="57" customFormat="1" x14ac:dyDescent="0.25">
      <c r="A8006" s="75"/>
      <c r="D8006" s="58"/>
      <c r="E8006" s="58"/>
      <c r="F8006" s="58"/>
      <c r="G8006" s="58"/>
      <c r="H8006" s="60"/>
      <c r="I8006" s="60"/>
      <c r="J8006" s="60"/>
      <c r="K8006" s="60"/>
      <c r="M8006" s="61"/>
      <c r="N8006" s="61"/>
      <c r="O8006" s="62"/>
      <c r="P8006" s="125"/>
      <c r="W8006" s="62"/>
      <c r="X8006" s="62"/>
    </row>
    <row r="8007" spans="1:24" s="57" customFormat="1" x14ac:dyDescent="0.25">
      <c r="A8007" s="75"/>
      <c r="D8007" s="58"/>
      <c r="E8007" s="58"/>
      <c r="F8007" s="58"/>
      <c r="G8007" s="58"/>
      <c r="H8007" s="60"/>
      <c r="I8007" s="60"/>
      <c r="J8007" s="60"/>
      <c r="K8007" s="60"/>
      <c r="M8007" s="61"/>
      <c r="N8007" s="61"/>
      <c r="O8007" s="62"/>
      <c r="P8007" s="125"/>
      <c r="W8007" s="62"/>
      <c r="X8007" s="62"/>
    </row>
    <row r="8008" spans="1:24" s="57" customFormat="1" x14ac:dyDescent="0.25">
      <c r="A8008" s="75"/>
      <c r="D8008" s="58"/>
      <c r="E8008" s="58"/>
      <c r="F8008" s="58"/>
      <c r="G8008" s="58"/>
      <c r="H8008" s="60"/>
      <c r="I8008" s="60"/>
      <c r="J8008" s="60"/>
      <c r="K8008" s="60"/>
      <c r="M8008" s="61"/>
      <c r="N8008" s="61"/>
      <c r="O8008" s="62"/>
      <c r="P8008" s="125"/>
      <c r="W8008" s="62"/>
      <c r="X8008" s="62"/>
    </row>
    <row r="8009" spans="1:24" s="57" customFormat="1" x14ac:dyDescent="0.25">
      <c r="A8009" s="75"/>
      <c r="D8009" s="58"/>
      <c r="E8009" s="58"/>
      <c r="F8009" s="58"/>
      <c r="G8009" s="58"/>
      <c r="H8009" s="60"/>
      <c r="I8009" s="60"/>
      <c r="J8009" s="60"/>
      <c r="K8009" s="60"/>
      <c r="M8009" s="61"/>
      <c r="N8009" s="61"/>
      <c r="O8009" s="62"/>
      <c r="P8009" s="125"/>
      <c r="W8009" s="62"/>
      <c r="X8009" s="62"/>
    </row>
    <row r="8010" spans="1:24" s="57" customFormat="1" x14ac:dyDescent="0.25">
      <c r="A8010" s="75"/>
      <c r="D8010" s="58"/>
      <c r="E8010" s="58"/>
      <c r="F8010" s="58"/>
      <c r="G8010" s="58"/>
      <c r="H8010" s="60"/>
      <c r="I8010" s="60"/>
      <c r="J8010" s="60"/>
      <c r="K8010" s="60"/>
      <c r="M8010" s="61"/>
      <c r="N8010" s="61"/>
      <c r="O8010" s="62"/>
      <c r="P8010" s="125"/>
      <c r="W8010" s="62"/>
      <c r="X8010" s="62"/>
    </row>
    <row r="8011" spans="1:24" s="57" customFormat="1" x14ac:dyDescent="0.25">
      <c r="A8011" s="75"/>
      <c r="D8011" s="58"/>
      <c r="E8011" s="58"/>
      <c r="F8011" s="58"/>
      <c r="G8011" s="58"/>
      <c r="H8011" s="60"/>
      <c r="I8011" s="60"/>
      <c r="J8011" s="60"/>
      <c r="K8011" s="60"/>
      <c r="M8011" s="61"/>
      <c r="N8011" s="61"/>
      <c r="O8011" s="62"/>
      <c r="P8011" s="125"/>
      <c r="W8011" s="62"/>
      <c r="X8011" s="62"/>
    </row>
    <row r="8012" spans="1:24" s="57" customFormat="1" x14ac:dyDescent="0.25">
      <c r="A8012" s="75"/>
      <c r="D8012" s="58"/>
      <c r="E8012" s="58"/>
      <c r="F8012" s="58"/>
      <c r="G8012" s="58"/>
      <c r="H8012" s="60"/>
      <c r="I8012" s="60"/>
      <c r="J8012" s="60"/>
      <c r="K8012" s="60"/>
      <c r="M8012" s="61"/>
      <c r="N8012" s="61"/>
      <c r="O8012" s="62"/>
      <c r="P8012" s="125"/>
      <c r="W8012" s="62"/>
      <c r="X8012" s="62"/>
    </row>
    <row r="8013" spans="1:24" s="57" customFormat="1" x14ac:dyDescent="0.25">
      <c r="A8013" s="75"/>
      <c r="D8013" s="58"/>
      <c r="E8013" s="58"/>
      <c r="F8013" s="58"/>
      <c r="G8013" s="58"/>
      <c r="H8013" s="60"/>
      <c r="I8013" s="60"/>
      <c r="J8013" s="60"/>
      <c r="K8013" s="60"/>
      <c r="M8013" s="61"/>
      <c r="N8013" s="61"/>
      <c r="O8013" s="62"/>
      <c r="P8013" s="125"/>
      <c r="W8013" s="62"/>
      <c r="X8013" s="62"/>
    </row>
    <row r="8014" spans="1:24" s="57" customFormat="1" x14ac:dyDescent="0.25">
      <c r="A8014" s="75"/>
      <c r="D8014" s="58"/>
      <c r="E8014" s="58"/>
      <c r="F8014" s="58"/>
      <c r="G8014" s="58"/>
      <c r="H8014" s="60"/>
      <c r="I8014" s="60"/>
      <c r="J8014" s="60"/>
      <c r="K8014" s="60"/>
      <c r="M8014" s="61"/>
      <c r="N8014" s="61"/>
      <c r="O8014" s="62"/>
      <c r="P8014" s="125"/>
      <c r="W8014" s="62"/>
      <c r="X8014" s="62"/>
    </row>
    <row r="8015" spans="1:24" s="57" customFormat="1" x14ac:dyDescent="0.25">
      <c r="A8015" s="75"/>
      <c r="D8015" s="58"/>
      <c r="E8015" s="58"/>
      <c r="F8015" s="58"/>
      <c r="G8015" s="58"/>
      <c r="H8015" s="60"/>
      <c r="I8015" s="60"/>
      <c r="J8015" s="60"/>
      <c r="K8015" s="60"/>
      <c r="M8015" s="61"/>
      <c r="N8015" s="61"/>
      <c r="O8015" s="62"/>
      <c r="P8015" s="125"/>
      <c r="W8015" s="62"/>
      <c r="X8015" s="62"/>
    </row>
    <row r="8016" spans="1:24" s="57" customFormat="1" x14ac:dyDescent="0.25">
      <c r="A8016" s="75"/>
      <c r="D8016" s="58"/>
      <c r="E8016" s="58"/>
      <c r="F8016" s="58"/>
      <c r="G8016" s="58"/>
      <c r="H8016" s="60"/>
      <c r="I8016" s="60"/>
      <c r="J8016" s="60"/>
      <c r="K8016" s="60"/>
      <c r="M8016" s="61"/>
      <c r="N8016" s="61"/>
      <c r="O8016" s="62"/>
      <c r="P8016" s="125"/>
      <c r="W8016" s="62"/>
      <c r="X8016" s="62"/>
    </row>
    <row r="8017" spans="1:24" s="57" customFormat="1" x14ac:dyDescent="0.25">
      <c r="A8017" s="75"/>
      <c r="D8017" s="58"/>
      <c r="E8017" s="58"/>
      <c r="F8017" s="58"/>
      <c r="G8017" s="58"/>
      <c r="H8017" s="60"/>
      <c r="I8017" s="60"/>
      <c r="J8017" s="60"/>
      <c r="K8017" s="60"/>
      <c r="M8017" s="61"/>
      <c r="N8017" s="61"/>
      <c r="O8017" s="62"/>
      <c r="P8017" s="125"/>
      <c r="W8017" s="62"/>
      <c r="X8017" s="62"/>
    </row>
    <row r="8018" spans="1:24" s="57" customFormat="1" x14ac:dyDescent="0.25">
      <c r="A8018" s="75"/>
      <c r="D8018" s="58"/>
      <c r="E8018" s="58"/>
      <c r="F8018" s="58"/>
      <c r="G8018" s="58"/>
      <c r="H8018" s="60"/>
      <c r="I8018" s="60"/>
      <c r="J8018" s="60"/>
      <c r="K8018" s="60"/>
      <c r="M8018" s="61"/>
      <c r="N8018" s="61"/>
      <c r="O8018" s="62"/>
      <c r="P8018" s="125"/>
      <c r="W8018" s="62"/>
      <c r="X8018" s="62"/>
    </row>
    <row r="8019" spans="1:24" s="57" customFormat="1" x14ac:dyDescent="0.25">
      <c r="A8019" s="75"/>
      <c r="D8019" s="58"/>
      <c r="E8019" s="58"/>
      <c r="F8019" s="58"/>
      <c r="G8019" s="58"/>
      <c r="H8019" s="60"/>
      <c r="I8019" s="60"/>
      <c r="J8019" s="60"/>
      <c r="K8019" s="60"/>
      <c r="M8019" s="61"/>
      <c r="N8019" s="61"/>
      <c r="O8019" s="62"/>
      <c r="P8019" s="125"/>
      <c r="W8019" s="62"/>
      <c r="X8019" s="62"/>
    </row>
    <row r="8020" spans="1:24" s="57" customFormat="1" x14ac:dyDescent="0.25">
      <c r="A8020" s="75"/>
      <c r="D8020" s="58"/>
      <c r="E8020" s="58"/>
      <c r="F8020" s="58"/>
      <c r="G8020" s="58"/>
      <c r="H8020" s="60"/>
      <c r="I8020" s="60"/>
      <c r="J8020" s="60"/>
      <c r="K8020" s="60"/>
      <c r="M8020" s="61"/>
      <c r="N8020" s="61"/>
      <c r="O8020" s="62"/>
      <c r="P8020" s="125"/>
      <c r="W8020" s="62"/>
      <c r="X8020" s="62"/>
    </row>
    <row r="8021" spans="1:24" s="57" customFormat="1" x14ac:dyDescent="0.25">
      <c r="A8021" s="75"/>
      <c r="D8021" s="58"/>
      <c r="E8021" s="58"/>
      <c r="F8021" s="58"/>
      <c r="G8021" s="58"/>
      <c r="H8021" s="60"/>
      <c r="I8021" s="60"/>
      <c r="J8021" s="60"/>
      <c r="K8021" s="60"/>
      <c r="M8021" s="61"/>
      <c r="N8021" s="61"/>
      <c r="O8021" s="62"/>
      <c r="P8021" s="125"/>
      <c r="W8021" s="62"/>
      <c r="X8021" s="62"/>
    </row>
    <row r="8022" spans="1:24" s="57" customFormat="1" x14ac:dyDescent="0.25">
      <c r="A8022" s="75"/>
      <c r="D8022" s="58"/>
      <c r="E8022" s="58"/>
      <c r="F8022" s="58"/>
      <c r="G8022" s="58"/>
      <c r="H8022" s="60"/>
      <c r="I8022" s="60"/>
      <c r="J8022" s="60"/>
      <c r="K8022" s="60"/>
      <c r="M8022" s="61"/>
      <c r="N8022" s="61"/>
      <c r="O8022" s="62"/>
      <c r="P8022" s="125"/>
      <c r="W8022" s="62"/>
      <c r="X8022" s="62"/>
    </row>
    <row r="8023" spans="1:24" s="57" customFormat="1" x14ac:dyDescent="0.25">
      <c r="A8023" s="75"/>
      <c r="D8023" s="58"/>
      <c r="E8023" s="58"/>
      <c r="F8023" s="58"/>
      <c r="G8023" s="58"/>
      <c r="H8023" s="60"/>
      <c r="I8023" s="60"/>
      <c r="J8023" s="60"/>
      <c r="K8023" s="60"/>
      <c r="M8023" s="61"/>
      <c r="N8023" s="61"/>
      <c r="O8023" s="62"/>
      <c r="P8023" s="125"/>
      <c r="W8023" s="62"/>
      <c r="X8023" s="62"/>
    </row>
    <row r="8024" spans="1:24" s="57" customFormat="1" x14ac:dyDescent="0.25">
      <c r="A8024" s="75"/>
      <c r="D8024" s="58"/>
      <c r="E8024" s="58"/>
      <c r="F8024" s="58"/>
      <c r="G8024" s="58"/>
      <c r="H8024" s="60"/>
      <c r="I8024" s="60"/>
      <c r="J8024" s="60"/>
      <c r="K8024" s="60"/>
      <c r="M8024" s="61"/>
      <c r="N8024" s="61"/>
      <c r="O8024" s="62"/>
      <c r="P8024" s="125"/>
      <c r="W8024" s="62"/>
      <c r="X8024" s="62"/>
    </row>
    <row r="8025" spans="1:24" s="57" customFormat="1" x14ac:dyDescent="0.25">
      <c r="A8025" s="75"/>
      <c r="D8025" s="58"/>
      <c r="E8025" s="58"/>
      <c r="F8025" s="58"/>
      <c r="G8025" s="58"/>
      <c r="H8025" s="60"/>
      <c r="I8025" s="60"/>
      <c r="J8025" s="60"/>
      <c r="K8025" s="60"/>
      <c r="M8025" s="61"/>
      <c r="N8025" s="61"/>
      <c r="O8025" s="62"/>
      <c r="P8025" s="125"/>
      <c r="W8025" s="62"/>
      <c r="X8025" s="62"/>
    </row>
    <row r="8026" spans="1:24" s="57" customFormat="1" x14ac:dyDescent="0.25">
      <c r="A8026" s="75"/>
      <c r="D8026" s="58"/>
      <c r="E8026" s="58"/>
      <c r="F8026" s="58"/>
      <c r="G8026" s="58"/>
      <c r="H8026" s="60"/>
      <c r="I8026" s="60"/>
      <c r="J8026" s="60"/>
      <c r="K8026" s="60"/>
      <c r="M8026" s="61"/>
      <c r="N8026" s="61"/>
      <c r="O8026" s="62"/>
      <c r="P8026" s="125"/>
      <c r="W8026" s="62"/>
      <c r="X8026" s="62"/>
    </row>
    <row r="8027" spans="1:24" s="57" customFormat="1" x14ac:dyDescent="0.25">
      <c r="A8027" s="75"/>
      <c r="D8027" s="58"/>
      <c r="E8027" s="58"/>
      <c r="F8027" s="58"/>
      <c r="G8027" s="58"/>
      <c r="H8027" s="60"/>
      <c r="I8027" s="60"/>
      <c r="J8027" s="60"/>
      <c r="K8027" s="60"/>
      <c r="M8027" s="61"/>
      <c r="N8027" s="61"/>
      <c r="O8027" s="62"/>
      <c r="P8027" s="125"/>
      <c r="W8027" s="62"/>
      <c r="X8027" s="62"/>
    </row>
    <row r="8028" spans="1:24" s="57" customFormat="1" x14ac:dyDescent="0.25">
      <c r="A8028" s="75"/>
      <c r="D8028" s="58"/>
      <c r="E8028" s="58"/>
      <c r="F8028" s="58"/>
      <c r="G8028" s="58"/>
      <c r="H8028" s="60"/>
      <c r="I8028" s="60"/>
      <c r="J8028" s="60"/>
      <c r="K8028" s="60"/>
      <c r="M8028" s="61"/>
      <c r="N8028" s="61"/>
      <c r="O8028" s="62"/>
      <c r="P8028" s="125"/>
      <c r="W8028" s="62"/>
      <c r="X8028" s="62"/>
    </row>
    <row r="8029" spans="1:24" s="57" customFormat="1" x14ac:dyDescent="0.25">
      <c r="A8029" s="75"/>
      <c r="D8029" s="58"/>
      <c r="E8029" s="58"/>
      <c r="F8029" s="58"/>
      <c r="G8029" s="58"/>
      <c r="H8029" s="60"/>
      <c r="I8029" s="60"/>
      <c r="J8029" s="60"/>
      <c r="K8029" s="60"/>
      <c r="M8029" s="61"/>
      <c r="N8029" s="61"/>
      <c r="O8029" s="62"/>
      <c r="P8029" s="125"/>
      <c r="W8029" s="62"/>
      <c r="X8029" s="62"/>
    </row>
    <row r="8030" spans="1:24" s="57" customFormat="1" x14ac:dyDescent="0.25">
      <c r="A8030" s="75"/>
      <c r="D8030" s="58"/>
      <c r="E8030" s="58"/>
      <c r="F8030" s="58"/>
      <c r="G8030" s="58"/>
      <c r="H8030" s="60"/>
      <c r="I8030" s="60"/>
      <c r="J8030" s="60"/>
      <c r="K8030" s="60"/>
      <c r="M8030" s="61"/>
      <c r="N8030" s="61"/>
      <c r="O8030" s="62"/>
      <c r="P8030" s="125"/>
      <c r="W8030" s="62"/>
      <c r="X8030" s="62"/>
    </row>
    <row r="8031" spans="1:24" s="57" customFormat="1" x14ac:dyDescent="0.25">
      <c r="A8031" s="75"/>
      <c r="D8031" s="58"/>
      <c r="E8031" s="58"/>
      <c r="F8031" s="58"/>
      <c r="G8031" s="58"/>
      <c r="H8031" s="60"/>
      <c r="I8031" s="60"/>
      <c r="J8031" s="60"/>
      <c r="K8031" s="60"/>
      <c r="M8031" s="61"/>
      <c r="N8031" s="61"/>
      <c r="O8031" s="62"/>
      <c r="P8031" s="125"/>
      <c r="W8031" s="62"/>
      <c r="X8031" s="62"/>
    </row>
    <row r="8032" spans="1:24" s="57" customFormat="1" x14ac:dyDescent="0.25">
      <c r="A8032" s="75"/>
      <c r="D8032" s="58"/>
      <c r="E8032" s="58"/>
      <c r="F8032" s="58"/>
      <c r="G8032" s="58"/>
      <c r="H8032" s="60"/>
      <c r="I8032" s="60"/>
      <c r="J8032" s="60"/>
      <c r="K8032" s="60"/>
      <c r="M8032" s="61"/>
      <c r="N8032" s="61"/>
      <c r="O8032" s="62"/>
      <c r="P8032" s="125"/>
      <c r="W8032" s="62"/>
      <c r="X8032" s="62"/>
    </row>
    <row r="8033" spans="1:24" s="57" customFormat="1" x14ac:dyDescent="0.25">
      <c r="A8033" s="75"/>
      <c r="D8033" s="58"/>
      <c r="E8033" s="58"/>
      <c r="F8033" s="58"/>
      <c r="G8033" s="58"/>
      <c r="H8033" s="60"/>
      <c r="I8033" s="60"/>
      <c r="J8033" s="60"/>
      <c r="K8033" s="60"/>
      <c r="M8033" s="61"/>
      <c r="N8033" s="61"/>
      <c r="O8033" s="62"/>
      <c r="P8033" s="125"/>
      <c r="W8033" s="62"/>
      <c r="X8033" s="62"/>
    </row>
    <row r="8034" spans="1:24" s="57" customFormat="1" x14ac:dyDescent="0.25">
      <c r="A8034" s="75"/>
      <c r="D8034" s="58"/>
      <c r="E8034" s="58"/>
      <c r="F8034" s="58"/>
      <c r="G8034" s="58"/>
      <c r="H8034" s="60"/>
      <c r="I8034" s="60"/>
      <c r="J8034" s="60"/>
      <c r="K8034" s="60"/>
      <c r="M8034" s="61"/>
      <c r="N8034" s="61"/>
      <c r="O8034" s="62"/>
      <c r="P8034" s="125"/>
      <c r="W8034" s="62"/>
      <c r="X8034" s="62"/>
    </row>
    <row r="8035" spans="1:24" s="57" customFormat="1" x14ac:dyDescent="0.25">
      <c r="A8035" s="75"/>
      <c r="D8035" s="58"/>
      <c r="E8035" s="58"/>
      <c r="F8035" s="58"/>
      <c r="G8035" s="58"/>
      <c r="H8035" s="60"/>
      <c r="I8035" s="60"/>
      <c r="J8035" s="60"/>
      <c r="K8035" s="60"/>
      <c r="M8035" s="61"/>
      <c r="N8035" s="61"/>
      <c r="O8035" s="62"/>
      <c r="P8035" s="125"/>
      <c r="W8035" s="62"/>
      <c r="X8035" s="62"/>
    </row>
    <row r="8036" spans="1:24" s="57" customFormat="1" x14ac:dyDescent="0.25">
      <c r="A8036" s="75"/>
      <c r="D8036" s="58"/>
      <c r="E8036" s="58"/>
      <c r="F8036" s="58"/>
      <c r="G8036" s="58"/>
      <c r="H8036" s="60"/>
      <c r="I8036" s="60"/>
      <c r="J8036" s="60"/>
      <c r="K8036" s="60"/>
      <c r="M8036" s="61"/>
      <c r="N8036" s="61"/>
      <c r="O8036" s="62"/>
      <c r="P8036" s="125"/>
      <c r="W8036" s="62"/>
      <c r="X8036" s="62"/>
    </row>
    <row r="8037" spans="1:24" s="57" customFormat="1" x14ac:dyDescent="0.25">
      <c r="A8037" s="75"/>
      <c r="D8037" s="58"/>
      <c r="E8037" s="58"/>
      <c r="F8037" s="58"/>
      <c r="G8037" s="58"/>
      <c r="H8037" s="60"/>
      <c r="I8037" s="60"/>
      <c r="J8037" s="60"/>
      <c r="K8037" s="60"/>
      <c r="M8037" s="61"/>
      <c r="N8037" s="61"/>
      <c r="O8037" s="62"/>
      <c r="P8037" s="125"/>
      <c r="W8037" s="62"/>
      <c r="X8037" s="62"/>
    </row>
    <row r="8038" spans="1:24" s="57" customFormat="1" x14ac:dyDescent="0.25">
      <c r="A8038" s="75"/>
      <c r="D8038" s="58"/>
      <c r="E8038" s="58"/>
      <c r="F8038" s="58"/>
      <c r="G8038" s="58"/>
      <c r="H8038" s="60"/>
      <c r="I8038" s="60"/>
      <c r="J8038" s="60"/>
      <c r="K8038" s="60"/>
      <c r="M8038" s="61"/>
      <c r="N8038" s="61"/>
      <c r="O8038" s="62"/>
      <c r="P8038" s="125"/>
      <c r="W8038" s="62"/>
      <c r="X8038" s="62"/>
    </row>
    <row r="8039" spans="1:24" s="57" customFormat="1" x14ac:dyDescent="0.25">
      <c r="A8039" s="75"/>
      <c r="D8039" s="58"/>
      <c r="E8039" s="58"/>
      <c r="F8039" s="58"/>
      <c r="G8039" s="58"/>
      <c r="H8039" s="60"/>
      <c r="I8039" s="60"/>
      <c r="J8039" s="60"/>
      <c r="K8039" s="60"/>
      <c r="M8039" s="61"/>
      <c r="N8039" s="61"/>
      <c r="O8039" s="62"/>
      <c r="P8039" s="125"/>
      <c r="W8039" s="62"/>
      <c r="X8039" s="62"/>
    </row>
    <row r="8040" spans="1:24" s="57" customFormat="1" x14ac:dyDescent="0.25">
      <c r="A8040" s="75"/>
      <c r="D8040" s="58"/>
      <c r="E8040" s="58"/>
      <c r="F8040" s="58"/>
      <c r="G8040" s="58"/>
      <c r="H8040" s="60"/>
      <c r="I8040" s="60"/>
      <c r="J8040" s="60"/>
      <c r="K8040" s="60"/>
      <c r="M8040" s="61"/>
      <c r="N8040" s="61"/>
      <c r="O8040" s="62"/>
      <c r="P8040" s="125"/>
      <c r="W8040" s="62"/>
      <c r="X8040" s="62"/>
    </row>
    <row r="8041" spans="1:24" s="57" customFormat="1" x14ac:dyDescent="0.25">
      <c r="A8041" s="75"/>
      <c r="D8041" s="58"/>
      <c r="E8041" s="58"/>
      <c r="F8041" s="58"/>
      <c r="G8041" s="58"/>
      <c r="H8041" s="60"/>
      <c r="I8041" s="60"/>
      <c r="J8041" s="60"/>
      <c r="K8041" s="60"/>
      <c r="M8041" s="61"/>
      <c r="N8041" s="61"/>
      <c r="O8041" s="62"/>
      <c r="P8041" s="125"/>
      <c r="W8041" s="62"/>
      <c r="X8041" s="62"/>
    </row>
    <row r="8042" spans="1:24" s="57" customFormat="1" x14ac:dyDescent="0.25">
      <c r="A8042" s="75"/>
      <c r="D8042" s="58"/>
      <c r="E8042" s="58"/>
      <c r="F8042" s="58"/>
      <c r="G8042" s="58"/>
      <c r="H8042" s="60"/>
      <c r="I8042" s="60"/>
      <c r="J8042" s="60"/>
      <c r="K8042" s="60"/>
      <c r="M8042" s="61"/>
      <c r="N8042" s="61"/>
      <c r="O8042" s="62"/>
      <c r="P8042" s="125"/>
      <c r="W8042" s="62"/>
      <c r="X8042" s="62"/>
    </row>
    <row r="8043" spans="1:24" s="57" customFormat="1" x14ac:dyDescent="0.25">
      <c r="A8043" s="75"/>
      <c r="D8043" s="58"/>
      <c r="E8043" s="58"/>
      <c r="F8043" s="58"/>
      <c r="G8043" s="58"/>
      <c r="H8043" s="60"/>
      <c r="I8043" s="60"/>
      <c r="J8043" s="60"/>
      <c r="K8043" s="60"/>
      <c r="M8043" s="61"/>
      <c r="N8043" s="61"/>
      <c r="O8043" s="62"/>
      <c r="P8043" s="125"/>
      <c r="W8043" s="62"/>
      <c r="X8043" s="62"/>
    </row>
    <row r="8044" spans="1:24" s="57" customFormat="1" x14ac:dyDescent="0.25">
      <c r="A8044" s="75"/>
      <c r="D8044" s="58"/>
      <c r="E8044" s="58"/>
      <c r="F8044" s="58"/>
      <c r="G8044" s="58"/>
      <c r="H8044" s="60"/>
      <c r="I8044" s="60"/>
      <c r="J8044" s="60"/>
      <c r="K8044" s="60"/>
      <c r="M8044" s="61"/>
      <c r="N8044" s="61"/>
      <c r="O8044" s="62"/>
      <c r="P8044" s="125"/>
      <c r="W8044" s="62"/>
      <c r="X8044" s="62"/>
    </row>
    <row r="8045" spans="1:24" s="57" customFormat="1" x14ac:dyDescent="0.25">
      <c r="A8045" s="75"/>
      <c r="D8045" s="58"/>
      <c r="E8045" s="58"/>
      <c r="F8045" s="58"/>
      <c r="G8045" s="58"/>
      <c r="H8045" s="60"/>
      <c r="I8045" s="60"/>
      <c r="J8045" s="60"/>
      <c r="K8045" s="60"/>
      <c r="M8045" s="61"/>
      <c r="N8045" s="61"/>
      <c r="O8045" s="62"/>
      <c r="P8045" s="125"/>
      <c r="W8045" s="62"/>
      <c r="X8045" s="62"/>
    </row>
    <row r="8046" spans="1:24" s="57" customFormat="1" x14ac:dyDescent="0.25">
      <c r="A8046" s="75"/>
      <c r="D8046" s="58"/>
      <c r="E8046" s="58"/>
      <c r="F8046" s="58"/>
      <c r="G8046" s="58"/>
      <c r="H8046" s="60"/>
      <c r="I8046" s="60"/>
      <c r="J8046" s="60"/>
      <c r="K8046" s="60"/>
      <c r="M8046" s="61"/>
      <c r="N8046" s="61"/>
      <c r="O8046" s="62"/>
      <c r="P8046" s="125"/>
      <c r="W8046" s="62"/>
      <c r="X8046" s="62"/>
    </row>
    <row r="8047" spans="1:24" s="57" customFormat="1" x14ac:dyDescent="0.25">
      <c r="A8047" s="75"/>
      <c r="D8047" s="58"/>
      <c r="E8047" s="58"/>
      <c r="F8047" s="58"/>
      <c r="G8047" s="58"/>
      <c r="H8047" s="60"/>
      <c r="I8047" s="60"/>
      <c r="J8047" s="60"/>
      <c r="K8047" s="60"/>
      <c r="M8047" s="61"/>
      <c r="N8047" s="61"/>
      <c r="O8047" s="62"/>
      <c r="P8047" s="125"/>
      <c r="W8047" s="62"/>
      <c r="X8047" s="62"/>
    </row>
    <row r="8048" spans="1:24" s="57" customFormat="1" x14ac:dyDescent="0.25">
      <c r="A8048" s="75"/>
      <c r="D8048" s="58"/>
      <c r="E8048" s="58"/>
      <c r="F8048" s="58"/>
      <c r="G8048" s="58"/>
      <c r="H8048" s="60"/>
      <c r="I8048" s="60"/>
      <c r="J8048" s="60"/>
      <c r="K8048" s="60"/>
      <c r="M8048" s="61"/>
      <c r="N8048" s="61"/>
      <c r="O8048" s="62"/>
      <c r="P8048" s="125"/>
      <c r="W8048" s="62"/>
      <c r="X8048" s="62"/>
    </row>
    <row r="8049" spans="1:24" s="57" customFormat="1" x14ac:dyDescent="0.25">
      <c r="A8049" s="75"/>
      <c r="D8049" s="58"/>
      <c r="E8049" s="58"/>
      <c r="F8049" s="58"/>
      <c r="G8049" s="58"/>
      <c r="H8049" s="60"/>
      <c r="I8049" s="60"/>
      <c r="J8049" s="60"/>
      <c r="K8049" s="60"/>
      <c r="M8049" s="61"/>
      <c r="N8049" s="61"/>
      <c r="O8049" s="62"/>
      <c r="P8049" s="125"/>
      <c r="W8049" s="62"/>
      <c r="X8049" s="62"/>
    </row>
    <row r="8050" spans="1:24" s="57" customFormat="1" x14ac:dyDescent="0.25">
      <c r="A8050" s="75"/>
      <c r="D8050" s="58"/>
      <c r="E8050" s="58"/>
      <c r="F8050" s="58"/>
      <c r="G8050" s="58"/>
      <c r="H8050" s="60"/>
      <c r="I8050" s="60"/>
      <c r="J8050" s="60"/>
      <c r="K8050" s="60"/>
      <c r="M8050" s="61"/>
      <c r="N8050" s="61"/>
      <c r="O8050" s="62"/>
      <c r="P8050" s="125"/>
      <c r="W8050" s="62"/>
      <c r="X8050" s="62"/>
    </row>
    <row r="8051" spans="1:24" s="57" customFormat="1" x14ac:dyDescent="0.25">
      <c r="A8051" s="75"/>
      <c r="D8051" s="58"/>
      <c r="E8051" s="58"/>
      <c r="F8051" s="58"/>
      <c r="G8051" s="58"/>
      <c r="H8051" s="60"/>
      <c r="I8051" s="60"/>
      <c r="J8051" s="60"/>
      <c r="K8051" s="60"/>
      <c r="M8051" s="61"/>
      <c r="N8051" s="61"/>
      <c r="O8051" s="62"/>
      <c r="P8051" s="125"/>
      <c r="W8051" s="62"/>
      <c r="X8051" s="62"/>
    </row>
    <row r="8052" spans="1:24" s="57" customFormat="1" x14ac:dyDescent="0.25">
      <c r="A8052" s="75"/>
      <c r="D8052" s="58"/>
      <c r="E8052" s="58"/>
      <c r="F8052" s="58"/>
      <c r="G8052" s="58"/>
      <c r="H8052" s="60"/>
      <c r="I8052" s="60"/>
      <c r="J8052" s="60"/>
      <c r="K8052" s="60"/>
      <c r="M8052" s="61"/>
      <c r="N8052" s="61"/>
      <c r="O8052" s="62"/>
      <c r="P8052" s="125"/>
      <c r="W8052" s="62"/>
      <c r="X8052" s="62"/>
    </row>
    <row r="8053" spans="1:24" s="57" customFormat="1" x14ac:dyDescent="0.25">
      <c r="A8053" s="75"/>
      <c r="D8053" s="58"/>
      <c r="E8053" s="58"/>
      <c r="F8053" s="58"/>
      <c r="G8053" s="58"/>
      <c r="H8053" s="60"/>
      <c r="I8053" s="60"/>
      <c r="J8053" s="60"/>
      <c r="K8053" s="60"/>
      <c r="M8053" s="61"/>
      <c r="N8053" s="61"/>
      <c r="O8053" s="62"/>
      <c r="P8053" s="125"/>
      <c r="W8053" s="62"/>
      <c r="X8053" s="62"/>
    </row>
    <row r="8054" spans="1:24" s="57" customFormat="1" x14ac:dyDescent="0.25">
      <c r="A8054" s="75"/>
      <c r="D8054" s="58"/>
      <c r="E8054" s="58"/>
      <c r="F8054" s="58"/>
      <c r="G8054" s="58"/>
      <c r="H8054" s="60"/>
      <c r="I8054" s="60"/>
      <c r="J8054" s="60"/>
      <c r="K8054" s="60"/>
      <c r="M8054" s="61"/>
      <c r="N8054" s="61"/>
      <c r="O8054" s="62"/>
      <c r="P8054" s="125"/>
      <c r="W8054" s="62"/>
      <c r="X8054" s="62"/>
    </row>
    <row r="8055" spans="1:24" s="57" customFormat="1" x14ac:dyDescent="0.25">
      <c r="A8055" s="75"/>
      <c r="D8055" s="58"/>
      <c r="E8055" s="58"/>
      <c r="F8055" s="58"/>
      <c r="G8055" s="58"/>
      <c r="H8055" s="60"/>
      <c r="I8055" s="60"/>
      <c r="J8055" s="60"/>
      <c r="K8055" s="60"/>
      <c r="M8055" s="61"/>
      <c r="N8055" s="61"/>
      <c r="O8055" s="62"/>
      <c r="P8055" s="125"/>
      <c r="W8055" s="62"/>
      <c r="X8055" s="62"/>
    </row>
    <row r="8056" spans="1:24" s="57" customFormat="1" x14ac:dyDescent="0.25">
      <c r="A8056" s="75"/>
      <c r="D8056" s="58"/>
      <c r="E8056" s="58"/>
      <c r="F8056" s="58"/>
      <c r="G8056" s="58"/>
      <c r="H8056" s="60"/>
      <c r="I8056" s="60"/>
      <c r="J8056" s="60"/>
      <c r="K8056" s="60"/>
      <c r="M8056" s="61"/>
      <c r="N8056" s="61"/>
      <c r="O8056" s="62"/>
      <c r="P8056" s="125"/>
      <c r="W8056" s="62"/>
      <c r="X8056" s="62"/>
    </row>
    <row r="8057" spans="1:24" s="57" customFormat="1" x14ac:dyDescent="0.25">
      <c r="A8057" s="75"/>
      <c r="D8057" s="58"/>
      <c r="E8057" s="58"/>
      <c r="F8057" s="58"/>
      <c r="G8057" s="58"/>
      <c r="H8057" s="60"/>
      <c r="I8057" s="60"/>
      <c r="J8057" s="60"/>
      <c r="K8057" s="60"/>
      <c r="M8057" s="61"/>
      <c r="N8057" s="61"/>
      <c r="O8057" s="62"/>
      <c r="P8057" s="125"/>
      <c r="W8057" s="62"/>
      <c r="X8057" s="62"/>
    </row>
    <row r="8058" spans="1:24" s="57" customFormat="1" x14ac:dyDescent="0.25">
      <c r="A8058" s="75"/>
      <c r="D8058" s="58"/>
      <c r="E8058" s="58"/>
      <c r="F8058" s="58"/>
      <c r="G8058" s="58"/>
      <c r="H8058" s="60"/>
      <c r="I8058" s="60"/>
      <c r="J8058" s="60"/>
      <c r="K8058" s="60"/>
      <c r="M8058" s="61"/>
      <c r="N8058" s="61"/>
      <c r="O8058" s="62"/>
      <c r="P8058" s="125"/>
      <c r="W8058" s="62"/>
      <c r="X8058" s="62"/>
    </row>
    <row r="8059" spans="1:24" s="57" customFormat="1" x14ac:dyDescent="0.25">
      <c r="A8059" s="75"/>
      <c r="D8059" s="58"/>
      <c r="E8059" s="58"/>
      <c r="F8059" s="58"/>
      <c r="G8059" s="58"/>
      <c r="H8059" s="60"/>
      <c r="I8059" s="60"/>
      <c r="J8059" s="60"/>
      <c r="K8059" s="60"/>
      <c r="M8059" s="61"/>
      <c r="N8059" s="61"/>
      <c r="O8059" s="62"/>
      <c r="P8059" s="125"/>
      <c r="W8059" s="62"/>
      <c r="X8059" s="62"/>
    </row>
    <row r="8060" spans="1:24" s="57" customFormat="1" x14ac:dyDescent="0.25">
      <c r="A8060" s="75"/>
      <c r="D8060" s="58"/>
      <c r="E8060" s="58"/>
      <c r="F8060" s="58"/>
      <c r="G8060" s="58"/>
      <c r="H8060" s="60"/>
      <c r="I8060" s="60"/>
      <c r="J8060" s="60"/>
      <c r="K8060" s="60"/>
      <c r="M8060" s="61"/>
      <c r="N8060" s="61"/>
      <c r="O8060" s="62"/>
      <c r="P8060" s="125"/>
      <c r="W8060" s="62"/>
      <c r="X8060" s="62"/>
    </row>
    <row r="8061" spans="1:24" s="57" customFormat="1" x14ac:dyDescent="0.25">
      <c r="A8061" s="75"/>
      <c r="D8061" s="58"/>
      <c r="E8061" s="58"/>
      <c r="F8061" s="58"/>
      <c r="G8061" s="58"/>
      <c r="H8061" s="60"/>
      <c r="I8061" s="60"/>
      <c r="J8061" s="60"/>
      <c r="K8061" s="60"/>
      <c r="M8061" s="61"/>
      <c r="N8061" s="61"/>
      <c r="O8061" s="62"/>
      <c r="P8061" s="125"/>
      <c r="W8061" s="62"/>
      <c r="X8061" s="62"/>
    </row>
    <row r="8062" spans="1:24" s="57" customFormat="1" x14ac:dyDescent="0.25">
      <c r="A8062" s="75"/>
      <c r="D8062" s="58"/>
      <c r="E8062" s="58"/>
      <c r="F8062" s="58"/>
      <c r="G8062" s="58"/>
      <c r="H8062" s="60"/>
      <c r="I8062" s="60"/>
      <c r="J8062" s="60"/>
      <c r="K8062" s="60"/>
      <c r="M8062" s="61"/>
      <c r="N8062" s="61"/>
      <c r="O8062" s="62"/>
      <c r="P8062" s="125"/>
      <c r="W8062" s="62"/>
      <c r="X8062" s="62"/>
    </row>
    <row r="8063" spans="1:24" s="57" customFormat="1" x14ac:dyDescent="0.25">
      <c r="A8063" s="75"/>
      <c r="D8063" s="58"/>
      <c r="E8063" s="58"/>
      <c r="F8063" s="58"/>
      <c r="G8063" s="58"/>
      <c r="H8063" s="60"/>
      <c r="I8063" s="60"/>
      <c r="J8063" s="60"/>
      <c r="K8063" s="60"/>
      <c r="M8063" s="61"/>
      <c r="N8063" s="61"/>
      <c r="O8063" s="62"/>
      <c r="P8063" s="125"/>
      <c r="W8063" s="62"/>
      <c r="X8063" s="62"/>
    </row>
    <row r="8064" spans="1:24" s="57" customFormat="1" x14ac:dyDescent="0.25">
      <c r="A8064" s="75"/>
      <c r="D8064" s="58"/>
      <c r="E8064" s="58"/>
      <c r="F8064" s="58"/>
      <c r="G8064" s="58"/>
      <c r="H8064" s="60"/>
      <c r="I8064" s="60"/>
      <c r="J8064" s="60"/>
      <c r="K8064" s="60"/>
      <c r="M8064" s="61"/>
      <c r="N8064" s="61"/>
      <c r="O8064" s="62"/>
      <c r="P8064" s="125"/>
      <c r="W8064" s="62"/>
      <c r="X8064" s="62"/>
    </row>
    <row r="8065" spans="1:24" s="57" customFormat="1" x14ac:dyDescent="0.25">
      <c r="A8065" s="75"/>
      <c r="D8065" s="58"/>
      <c r="E8065" s="58"/>
      <c r="F8065" s="58"/>
      <c r="G8065" s="58"/>
      <c r="H8065" s="60"/>
      <c r="I8065" s="60"/>
      <c r="J8065" s="60"/>
      <c r="K8065" s="60"/>
      <c r="M8065" s="61"/>
      <c r="N8065" s="61"/>
      <c r="O8065" s="62"/>
      <c r="P8065" s="125"/>
      <c r="W8065" s="62"/>
      <c r="X8065" s="62"/>
    </row>
    <row r="8066" spans="1:24" s="57" customFormat="1" x14ac:dyDescent="0.25">
      <c r="A8066" s="75"/>
      <c r="D8066" s="58"/>
      <c r="E8066" s="58"/>
      <c r="F8066" s="58"/>
      <c r="G8066" s="58"/>
      <c r="H8066" s="60"/>
      <c r="I8066" s="60"/>
      <c r="J8066" s="60"/>
      <c r="K8066" s="60"/>
      <c r="M8066" s="61"/>
      <c r="N8066" s="61"/>
      <c r="O8066" s="62"/>
      <c r="P8066" s="125"/>
      <c r="W8066" s="62"/>
      <c r="X8066" s="62"/>
    </row>
    <row r="8067" spans="1:24" s="57" customFormat="1" x14ac:dyDescent="0.25">
      <c r="A8067" s="75"/>
      <c r="D8067" s="58"/>
      <c r="E8067" s="58"/>
      <c r="F8067" s="58"/>
      <c r="G8067" s="58"/>
      <c r="H8067" s="60"/>
      <c r="I8067" s="60"/>
      <c r="J8067" s="60"/>
      <c r="K8067" s="60"/>
      <c r="M8067" s="61"/>
      <c r="N8067" s="61"/>
      <c r="O8067" s="62"/>
      <c r="P8067" s="125"/>
      <c r="W8067" s="62"/>
      <c r="X8067" s="62"/>
    </row>
    <row r="8068" spans="1:24" s="57" customFormat="1" x14ac:dyDescent="0.25">
      <c r="A8068" s="75"/>
      <c r="D8068" s="58"/>
      <c r="E8068" s="58"/>
      <c r="F8068" s="58"/>
      <c r="G8068" s="58"/>
      <c r="H8068" s="60"/>
      <c r="I8068" s="60"/>
      <c r="J8068" s="60"/>
      <c r="K8068" s="60"/>
      <c r="M8068" s="61"/>
      <c r="N8068" s="61"/>
      <c r="O8068" s="62"/>
      <c r="P8068" s="125"/>
      <c r="W8068" s="62"/>
      <c r="X8068" s="62"/>
    </row>
    <row r="8069" spans="1:24" s="57" customFormat="1" x14ac:dyDescent="0.25">
      <c r="A8069" s="75"/>
      <c r="D8069" s="58"/>
      <c r="E8069" s="58"/>
      <c r="F8069" s="58"/>
      <c r="G8069" s="58"/>
      <c r="H8069" s="60"/>
      <c r="I8069" s="60"/>
      <c r="J8069" s="60"/>
      <c r="K8069" s="60"/>
      <c r="M8069" s="61"/>
      <c r="N8069" s="61"/>
      <c r="O8069" s="62"/>
      <c r="P8069" s="125"/>
      <c r="W8069" s="62"/>
      <c r="X8069" s="62"/>
    </row>
    <row r="8070" spans="1:24" s="57" customFormat="1" x14ac:dyDescent="0.25">
      <c r="A8070" s="75"/>
      <c r="D8070" s="58"/>
      <c r="E8070" s="58"/>
      <c r="F8070" s="58"/>
      <c r="G8070" s="58"/>
      <c r="H8070" s="60"/>
      <c r="I8070" s="60"/>
      <c r="J8070" s="60"/>
      <c r="K8070" s="60"/>
      <c r="M8070" s="61"/>
      <c r="N8070" s="61"/>
      <c r="O8070" s="62"/>
      <c r="P8070" s="125"/>
      <c r="W8070" s="62"/>
      <c r="X8070" s="62"/>
    </row>
    <row r="8071" spans="1:24" s="57" customFormat="1" x14ac:dyDescent="0.25">
      <c r="A8071" s="75"/>
      <c r="D8071" s="58"/>
      <c r="E8071" s="58"/>
      <c r="F8071" s="58"/>
      <c r="G8071" s="58"/>
      <c r="H8071" s="60"/>
      <c r="I8071" s="60"/>
      <c r="J8071" s="60"/>
      <c r="K8071" s="60"/>
      <c r="M8071" s="61"/>
      <c r="N8071" s="61"/>
      <c r="O8071" s="62"/>
      <c r="P8071" s="125"/>
      <c r="W8071" s="62"/>
      <c r="X8071" s="62"/>
    </row>
    <row r="8072" spans="1:24" s="57" customFormat="1" x14ac:dyDescent="0.25">
      <c r="A8072" s="75"/>
      <c r="D8072" s="58"/>
      <c r="E8072" s="58"/>
      <c r="F8072" s="58"/>
      <c r="G8072" s="58"/>
      <c r="H8072" s="60"/>
      <c r="I8072" s="60"/>
      <c r="J8072" s="60"/>
      <c r="K8072" s="60"/>
      <c r="M8072" s="61"/>
      <c r="N8072" s="61"/>
      <c r="O8072" s="62"/>
      <c r="P8072" s="125"/>
      <c r="W8072" s="62"/>
      <c r="X8072" s="62"/>
    </row>
    <row r="8073" spans="1:24" s="57" customFormat="1" x14ac:dyDescent="0.25">
      <c r="A8073" s="75"/>
      <c r="D8073" s="58"/>
      <c r="E8073" s="58"/>
      <c r="F8073" s="58"/>
      <c r="G8073" s="58"/>
      <c r="H8073" s="60"/>
      <c r="I8073" s="60"/>
      <c r="J8073" s="60"/>
      <c r="K8073" s="60"/>
      <c r="M8073" s="61"/>
      <c r="N8073" s="61"/>
      <c r="O8073" s="62"/>
      <c r="P8073" s="125"/>
      <c r="W8073" s="62"/>
      <c r="X8073" s="62"/>
    </row>
    <row r="8074" spans="1:24" s="57" customFormat="1" x14ac:dyDescent="0.25">
      <c r="A8074" s="75"/>
      <c r="D8074" s="58"/>
      <c r="E8074" s="58"/>
      <c r="F8074" s="58"/>
      <c r="G8074" s="58"/>
      <c r="H8074" s="60"/>
      <c r="I8074" s="60"/>
      <c r="J8074" s="60"/>
      <c r="K8074" s="60"/>
      <c r="M8074" s="61"/>
      <c r="N8074" s="61"/>
      <c r="O8074" s="62"/>
      <c r="P8074" s="125"/>
      <c r="W8074" s="62"/>
      <c r="X8074" s="62"/>
    </row>
    <row r="8075" spans="1:24" s="57" customFormat="1" x14ac:dyDescent="0.25">
      <c r="A8075" s="75"/>
      <c r="D8075" s="58"/>
      <c r="E8075" s="58"/>
      <c r="F8075" s="58"/>
      <c r="G8075" s="58"/>
      <c r="H8075" s="60"/>
      <c r="I8075" s="60"/>
      <c r="J8075" s="60"/>
      <c r="K8075" s="60"/>
      <c r="M8075" s="61"/>
      <c r="N8075" s="61"/>
      <c r="O8075" s="62"/>
      <c r="P8075" s="125"/>
      <c r="W8075" s="62"/>
      <c r="X8075" s="62"/>
    </row>
    <row r="8076" spans="1:24" s="57" customFormat="1" x14ac:dyDescent="0.25">
      <c r="A8076" s="75"/>
      <c r="D8076" s="58"/>
      <c r="E8076" s="58"/>
      <c r="F8076" s="58"/>
      <c r="G8076" s="58"/>
      <c r="H8076" s="60"/>
      <c r="I8076" s="60"/>
      <c r="J8076" s="60"/>
      <c r="K8076" s="60"/>
      <c r="M8076" s="61"/>
      <c r="N8076" s="61"/>
      <c r="O8076" s="62"/>
      <c r="P8076" s="125"/>
      <c r="W8076" s="62"/>
      <c r="X8076" s="62"/>
    </row>
    <row r="8077" spans="1:24" s="57" customFormat="1" x14ac:dyDescent="0.25">
      <c r="A8077" s="75"/>
      <c r="D8077" s="58"/>
      <c r="E8077" s="58"/>
      <c r="F8077" s="58"/>
      <c r="G8077" s="58"/>
      <c r="H8077" s="60"/>
      <c r="I8077" s="60"/>
      <c r="J8077" s="60"/>
      <c r="K8077" s="60"/>
      <c r="M8077" s="61"/>
      <c r="N8077" s="61"/>
      <c r="O8077" s="62"/>
      <c r="P8077" s="125"/>
      <c r="W8077" s="62"/>
      <c r="X8077" s="62"/>
    </row>
    <row r="8078" spans="1:24" s="57" customFormat="1" x14ac:dyDescent="0.25">
      <c r="A8078" s="75"/>
      <c r="D8078" s="58"/>
      <c r="E8078" s="58"/>
      <c r="F8078" s="58"/>
      <c r="G8078" s="58"/>
      <c r="H8078" s="60"/>
      <c r="I8078" s="60"/>
      <c r="J8078" s="60"/>
      <c r="K8078" s="60"/>
      <c r="M8078" s="61"/>
      <c r="N8078" s="61"/>
      <c r="O8078" s="62"/>
      <c r="P8078" s="125"/>
      <c r="W8078" s="62"/>
      <c r="X8078" s="62"/>
    </row>
    <row r="8079" spans="1:24" s="57" customFormat="1" x14ac:dyDescent="0.25">
      <c r="A8079" s="75"/>
      <c r="D8079" s="58"/>
      <c r="E8079" s="58"/>
      <c r="F8079" s="58"/>
      <c r="G8079" s="58"/>
      <c r="H8079" s="60"/>
      <c r="I8079" s="60"/>
      <c r="J8079" s="60"/>
      <c r="K8079" s="60"/>
      <c r="M8079" s="61"/>
      <c r="N8079" s="61"/>
      <c r="O8079" s="62"/>
      <c r="P8079" s="125"/>
      <c r="W8079" s="62"/>
      <c r="X8079" s="62"/>
    </row>
    <row r="8080" spans="1:24" s="57" customFormat="1" x14ac:dyDescent="0.25">
      <c r="A8080" s="75"/>
      <c r="D8080" s="58"/>
      <c r="E8080" s="58"/>
      <c r="F8080" s="58"/>
      <c r="G8080" s="58"/>
      <c r="H8080" s="60"/>
      <c r="I8080" s="60"/>
      <c r="J8080" s="60"/>
      <c r="K8080" s="60"/>
      <c r="M8080" s="61"/>
      <c r="N8080" s="61"/>
      <c r="O8080" s="62"/>
      <c r="P8080" s="125"/>
      <c r="W8080" s="62"/>
      <c r="X8080" s="62"/>
    </row>
    <row r="8081" spans="1:24" s="57" customFormat="1" x14ac:dyDescent="0.25">
      <c r="A8081" s="75"/>
      <c r="D8081" s="58"/>
      <c r="E8081" s="58"/>
      <c r="F8081" s="58"/>
      <c r="G8081" s="58"/>
      <c r="H8081" s="60"/>
      <c r="I8081" s="60"/>
      <c r="J8081" s="60"/>
      <c r="K8081" s="60"/>
      <c r="M8081" s="61"/>
      <c r="N8081" s="61"/>
      <c r="O8081" s="62"/>
      <c r="P8081" s="125"/>
      <c r="W8081" s="62"/>
      <c r="X8081" s="62"/>
    </row>
    <row r="8082" spans="1:24" s="57" customFormat="1" x14ac:dyDescent="0.25">
      <c r="A8082" s="75"/>
      <c r="D8082" s="58"/>
      <c r="E8082" s="58"/>
      <c r="F8082" s="58"/>
      <c r="G8082" s="58"/>
      <c r="H8082" s="60"/>
      <c r="I8082" s="60"/>
      <c r="J8082" s="60"/>
      <c r="K8082" s="60"/>
      <c r="M8082" s="61"/>
      <c r="N8082" s="61"/>
      <c r="O8082" s="62"/>
      <c r="P8082" s="125"/>
      <c r="W8082" s="62"/>
      <c r="X8082" s="62"/>
    </row>
    <row r="8083" spans="1:24" s="57" customFormat="1" x14ac:dyDescent="0.25">
      <c r="A8083" s="75"/>
      <c r="D8083" s="58"/>
      <c r="E8083" s="58"/>
      <c r="F8083" s="58"/>
      <c r="G8083" s="58"/>
      <c r="H8083" s="60"/>
      <c r="I8083" s="60"/>
      <c r="J8083" s="60"/>
      <c r="K8083" s="60"/>
      <c r="M8083" s="61"/>
      <c r="N8083" s="61"/>
      <c r="O8083" s="62"/>
      <c r="P8083" s="125"/>
      <c r="W8083" s="62"/>
      <c r="X8083" s="62"/>
    </row>
    <row r="8084" spans="1:24" s="57" customFormat="1" x14ac:dyDescent="0.25">
      <c r="A8084" s="75"/>
      <c r="D8084" s="58"/>
      <c r="E8084" s="58"/>
      <c r="F8084" s="58"/>
      <c r="G8084" s="58"/>
      <c r="H8084" s="60"/>
      <c r="I8084" s="60"/>
      <c r="J8084" s="60"/>
      <c r="K8084" s="60"/>
      <c r="M8084" s="61"/>
      <c r="N8084" s="61"/>
      <c r="O8084" s="62"/>
      <c r="P8084" s="125"/>
      <c r="W8084" s="62"/>
      <c r="X8084" s="62"/>
    </row>
    <row r="8085" spans="1:24" s="57" customFormat="1" x14ac:dyDescent="0.25">
      <c r="A8085" s="75"/>
      <c r="D8085" s="58"/>
      <c r="E8085" s="58"/>
      <c r="F8085" s="58"/>
      <c r="G8085" s="58"/>
      <c r="H8085" s="60"/>
      <c r="I8085" s="60"/>
      <c r="J8085" s="60"/>
      <c r="K8085" s="60"/>
      <c r="M8085" s="61"/>
      <c r="N8085" s="61"/>
      <c r="O8085" s="62"/>
      <c r="P8085" s="125"/>
      <c r="W8085" s="62"/>
      <c r="X8085" s="62"/>
    </row>
    <row r="8086" spans="1:24" s="57" customFormat="1" x14ac:dyDescent="0.25">
      <c r="A8086" s="75"/>
      <c r="D8086" s="58"/>
      <c r="E8086" s="58"/>
      <c r="F8086" s="58"/>
      <c r="G8086" s="58"/>
      <c r="H8086" s="60"/>
      <c r="I8086" s="60"/>
      <c r="J8086" s="60"/>
      <c r="K8086" s="60"/>
      <c r="M8086" s="61"/>
      <c r="N8086" s="61"/>
      <c r="O8086" s="62"/>
      <c r="P8086" s="125"/>
      <c r="W8086" s="62"/>
      <c r="X8086" s="62"/>
    </row>
    <row r="8087" spans="1:24" s="57" customFormat="1" x14ac:dyDescent="0.25">
      <c r="A8087" s="75"/>
      <c r="D8087" s="58"/>
      <c r="E8087" s="58"/>
      <c r="F8087" s="58"/>
      <c r="G8087" s="58"/>
      <c r="H8087" s="60"/>
      <c r="I8087" s="60"/>
      <c r="J8087" s="60"/>
      <c r="K8087" s="60"/>
      <c r="M8087" s="61"/>
      <c r="N8087" s="61"/>
      <c r="O8087" s="62"/>
      <c r="P8087" s="125"/>
      <c r="W8087" s="62"/>
      <c r="X8087" s="62"/>
    </row>
    <row r="8088" spans="1:24" s="57" customFormat="1" x14ac:dyDescent="0.25">
      <c r="A8088" s="75"/>
      <c r="D8088" s="58"/>
      <c r="E8088" s="58"/>
      <c r="F8088" s="58"/>
      <c r="G8088" s="58"/>
      <c r="H8088" s="60"/>
      <c r="I8088" s="60"/>
      <c r="J8088" s="60"/>
      <c r="K8088" s="60"/>
      <c r="M8088" s="61"/>
      <c r="N8088" s="61"/>
      <c r="O8088" s="62"/>
      <c r="P8088" s="125"/>
      <c r="W8088" s="62"/>
      <c r="X8088" s="62"/>
    </row>
    <row r="8089" spans="1:24" s="57" customFormat="1" x14ac:dyDescent="0.25">
      <c r="A8089" s="75"/>
      <c r="D8089" s="58"/>
      <c r="E8089" s="58"/>
      <c r="F8089" s="58"/>
      <c r="G8089" s="58"/>
      <c r="H8089" s="60"/>
      <c r="I8089" s="60"/>
      <c r="J8089" s="60"/>
      <c r="K8089" s="60"/>
      <c r="M8089" s="61"/>
      <c r="N8089" s="61"/>
      <c r="O8089" s="62"/>
      <c r="P8089" s="125"/>
      <c r="W8089" s="62"/>
      <c r="X8089" s="62"/>
    </row>
    <row r="8090" spans="1:24" s="57" customFormat="1" x14ac:dyDescent="0.25">
      <c r="A8090" s="75"/>
      <c r="D8090" s="58"/>
      <c r="E8090" s="58"/>
      <c r="F8090" s="58"/>
      <c r="G8090" s="58"/>
      <c r="H8090" s="60"/>
      <c r="I8090" s="60"/>
      <c r="J8090" s="60"/>
      <c r="K8090" s="60"/>
      <c r="M8090" s="61"/>
      <c r="N8090" s="61"/>
      <c r="O8090" s="62"/>
      <c r="P8090" s="125"/>
      <c r="W8090" s="62"/>
      <c r="X8090" s="62"/>
    </row>
    <row r="8091" spans="1:24" s="57" customFormat="1" x14ac:dyDescent="0.25">
      <c r="A8091" s="75"/>
      <c r="D8091" s="58"/>
      <c r="E8091" s="58"/>
      <c r="F8091" s="58"/>
      <c r="G8091" s="58"/>
      <c r="H8091" s="60"/>
      <c r="I8091" s="60"/>
      <c r="J8091" s="60"/>
      <c r="K8091" s="60"/>
      <c r="M8091" s="61"/>
      <c r="N8091" s="61"/>
      <c r="O8091" s="62"/>
      <c r="P8091" s="125"/>
      <c r="W8091" s="62"/>
      <c r="X8091" s="62"/>
    </row>
    <row r="8092" spans="1:24" s="57" customFormat="1" x14ac:dyDescent="0.25">
      <c r="A8092" s="75"/>
      <c r="D8092" s="58"/>
      <c r="E8092" s="58"/>
      <c r="F8092" s="58"/>
      <c r="G8092" s="58"/>
      <c r="H8092" s="60"/>
      <c r="I8092" s="60"/>
      <c r="J8092" s="60"/>
      <c r="K8092" s="60"/>
      <c r="M8092" s="61"/>
      <c r="N8092" s="61"/>
      <c r="O8092" s="62"/>
      <c r="P8092" s="125"/>
      <c r="W8092" s="62"/>
      <c r="X8092" s="62"/>
    </row>
    <row r="8093" spans="1:24" s="57" customFormat="1" x14ac:dyDescent="0.25">
      <c r="A8093" s="75"/>
      <c r="D8093" s="58"/>
      <c r="E8093" s="58"/>
      <c r="F8093" s="58"/>
      <c r="G8093" s="58"/>
      <c r="H8093" s="60"/>
      <c r="I8093" s="60"/>
      <c r="J8093" s="60"/>
      <c r="K8093" s="60"/>
      <c r="M8093" s="61"/>
      <c r="N8093" s="61"/>
      <c r="O8093" s="62"/>
      <c r="P8093" s="125"/>
      <c r="W8093" s="62"/>
      <c r="X8093" s="62"/>
    </row>
    <row r="8094" spans="1:24" s="57" customFormat="1" x14ac:dyDescent="0.25">
      <c r="A8094" s="75"/>
      <c r="D8094" s="58"/>
      <c r="E8094" s="58"/>
      <c r="F8094" s="58"/>
      <c r="G8094" s="58"/>
      <c r="H8094" s="60"/>
      <c r="I8094" s="60"/>
      <c r="J8094" s="60"/>
      <c r="K8094" s="60"/>
      <c r="M8094" s="61"/>
      <c r="N8094" s="61"/>
      <c r="O8094" s="62"/>
      <c r="P8094" s="125"/>
      <c r="W8094" s="62"/>
      <c r="X8094" s="62"/>
    </row>
    <row r="8095" spans="1:24" s="57" customFormat="1" x14ac:dyDescent="0.25">
      <c r="A8095" s="75"/>
      <c r="D8095" s="58"/>
      <c r="E8095" s="58"/>
      <c r="F8095" s="58"/>
      <c r="G8095" s="58"/>
      <c r="H8095" s="60"/>
      <c r="I8095" s="60"/>
      <c r="J8095" s="60"/>
      <c r="K8095" s="60"/>
      <c r="M8095" s="61"/>
      <c r="N8095" s="61"/>
      <c r="O8095" s="62"/>
      <c r="P8095" s="125"/>
      <c r="W8095" s="62"/>
      <c r="X8095" s="62"/>
    </row>
    <row r="8096" spans="1:24" s="57" customFormat="1" x14ac:dyDescent="0.25">
      <c r="A8096" s="75"/>
      <c r="D8096" s="58"/>
      <c r="E8096" s="58"/>
      <c r="F8096" s="58"/>
      <c r="G8096" s="58"/>
      <c r="H8096" s="60"/>
      <c r="I8096" s="60"/>
      <c r="J8096" s="60"/>
      <c r="K8096" s="60"/>
      <c r="M8096" s="61"/>
      <c r="N8096" s="61"/>
      <c r="O8096" s="62"/>
      <c r="P8096" s="125"/>
      <c r="W8096" s="62"/>
      <c r="X8096" s="62"/>
    </row>
    <row r="8097" spans="1:24" s="57" customFormat="1" x14ac:dyDescent="0.25">
      <c r="A8097" s="75"/>
      <c r="D8097" s="58"/>
      <c r="E8097" s="58"/>
      <c r="F8097" s="58"/>
      <c r="G8097" s="58"/>
      <c r="H8097" s="60"/>
      <c r="I8097" s="60"/>
      <c r="J8097" s="60"/>
      <c r="K8097" s="60"/>
      <c r="M8097" s="61"/>
      <c r="N8097" s="61"/>
      <c r="O8097" s="62"/>
      <c r="P8097" s="125"/>
      <c r="W8097" s="62"/>
      <c r="X8097" s="62"/>
    </row>
    <row r="8098" spans="1:24" s="57" customFormat="1" x14ac:dyDescent="0.25">
      <c r="A8098" s="75"/>
      <c r="D8098" s="58"/>
      <c r="E8098" s="58"/>
      <c r="F8098" s="58"/>
      <c r="G8098" s="58"/>
      <c r="H8098" s="60"/>
      <c r="I8098" s="60"/>
      <c r="J8098" s="60"/>
      <c r="K8098" s="60"/>
      <c r="M8098" s="61"/>
      <c r="N8098" s="61"/>
      <c r="O8098" s="62"/>
      <c r="P8098" s="125"/>
      <c r="W8098" s="62"/>
      <c r="X8098" s="62"/>
    </row>
    <row r="8099" spans="1:24" s="57" customFormat="1" x14ac:dyDescent="0.25">
      <c r="A8099" s="75"/>
      <c r="D8099" s="58"/>
      <c r="E8099" s="58"/>
      <c r="F8099" s="58"/>
      <c r="G8099" s="58"/>
      <c r="H8099" s="60"/>
      <c r="I8099" s="60"/>
      <c r="J8099" s="60"/>
      <c r="K8099" s="60"/>
      <c r="M8099" s="61"/>
      <c r="N8099" s="61"/>
      <c r="O8099" s="62"/>
      <c r="P8099" s="125"/>
      <c r="W8099" s="62"/>
      <c r="X8099" s="62"/>
    </row>
    <row r="8100" spans="1:24" s="57" customFormat="1" x14ac:dyDescent="0.25">
      <c r="A8100" s="75"/>
      <c r="D8100" s="58"/>
      <c r="E8100" s="58"/>
      <c r="F8100" s="58"/>
      <c r="G8100" s="58"/>
      <c r="H8100" s="60"/>
      <c r="I8100" s="60"/>
      <c r="J8100" s="60"/>
      <c r="K8100" s="60"/>
      <c r="M8100" s="61"/>
      <c r="N8100" s="61"/>
      <c r="O8100" s="62"/>
      <c r="P8100" s="125"/>
      <c r="W8100" s="62"/>
      <c r="X8100" s="62"/>
    </row>
    <row r="8101" spans="1:24" s="57" customFormat="1" x14ac:dyDescent="0.25">
      <c r="A8101" s="75"/>
      <c r="D8101" s="58"/>
      <c r="E8101" s="58"/>
      <c r="F8101" s="58"/>
      <c r="G8101" s="58"/>
      <c r="H8101" s="60"/>
      <c r="I8101" s="60"/>
      <c r="J8101" s="60"/>
      <c r="K8101" s="60"/>
      <c r="M8101" s="61"/>
      <c r="N8101" s="61"/>
      <c r="O8101" s="62"/>
      <c r="P8101" s="125"/>
      <c r="W8101" s="62"/>
      <c r="X8101" s="62"/>
    </row>
    <row r="8102" spans="1:24" s="57" customFormat="1" x14ac:dyDescent="0.25">
      <c r="A8102" s="75"/>
      <c r="D8102" s="58"/>
      <c r="E8102" s="58"/>
      <c r="F8102" s="58"/>
      <c r="G8102" s="58"/>
      <c r="H8102" s="60"/>
      <c r="I8102" s="60"/>
      <c r="J8102" s="60"/>
      <c r="K8102" s="60"/>
      <c r="M8102" s="61"/>
      <c r="N8102" s="61"/>
      <c r="O8102" s="62"/>
      <c r="P8102" s="125"/>
      <c r="W8102" s="62"/>
      <c r="X8102" s="62"/>
    </row>
    <row r="8103" spans="1:24" s="57" customFormat="1" x14ac:dyDescent="0.25">
      <c r="A8103" s="75"/>
      <c r="D8103" s="58"/>
      <c r="E8103" s="58"/>
      <c r="F8103" s="58"/>
      <c r="G8103" s="58"/>
      <c r="H8103" s="60"/>
      <c r="I8103" s="60"/>
      <c r="J8103" s="60"/>
      <c r="K8103" s="60"/>
      <c r="M8103" s="61"/>
      <c r="N8103" s="61"/>
      <c r="O8103" s="62"/>
      <c r="P8103" s="125"/>
      <c r="W8103" s="62"/>
      <c r="X8103" s="62"/>
    </row>
    <row r="8104" spans="1:24" s="57" customFormat="1" x14ac:dyDescent="0.25">
      <c r="A8104" s="75"/>
      <c r="D8104" s="58"/>
      <c r="E8104" s="58"/>
      <c r="F8104" s="58"/>
      <c r="G8104" s="58"/>
      <c r="H8104" s="60"/>
      <c r="I8104" s="60"/>
      <c r="J8104" s="60"/>
      <c r="K8104" s="60"/>
      <c r="M8104" s="61"/>
      <c r="N8104" s="61"/>
      <c r="O8104" s="62"/>
      <c r="P8104" s="125"/>
      <c r="W8104" s="62"/>
      <c r="X8104" s="62"/>
    </row>
    <row r="8105" spans="1:24" s="57" customFormat="1" x14ac:dyDescent="0.25">
      <c r="A8105" s="75"/>
      <c r="D8105" s="58"/>
      <c r="E8105" s="58"/>
      <c r="F8105" s="58"/>
      <c r="G8105" s="58"/>
      <c r="H8105" s="60"/>
      <c r="I8105" s="60"/>
      <c r="J8105" s="60"/>
      <c r="K8105" s="60"/>
      <c r="M8105" s="61"/>
      <c r="N8105" s="61"/>
      <c r="O8105" s="62"/>
      <c r="P8105" s="125"/>
      <c r="W8105" s="62"/>
      <c r="X8105" s="62"/>
    </row>
    <row r="8106" spans="1:24" s="57" customFormat="1" x14ac:dyDescent="0.25">
      <c r="A8106" s="75"/>
      <c r="D8106" s="58"/>
      <c r="E8106" s="58"/>
      <c r="F8106" s="58"/>
      <c r="G8106" s="58"/>
      <c r="H8106" s="60"/>
      <c r="I8106" s="60"/>
      <c r="J8106" s="60"/>
      <c r="K8106" s="60"/>
      <c r="M8106" s="61"/>
      <c r="N8106" s="61"/>
      <c r="O8106" s="62"/>
      <c r="P8106" s="125"/>
      <c r="W8106" s="62"/>
      <c r="X8106" s="62"/>
    </row>
    <row r="8107" spans="1:24" s="57" customFormat="1" x14ac:dyDescent="0.25">
      <c r="A8107" s="75"/>
      <c r="D8107" s="58"/>
      <c r="E8107" s="58"/>
      <c r="F8107" s="58"/>
      <c r="G8107" s="58"/>
      <c r="H8107" s="60"/>
      <c r="I8107" s="60"/>
      <c r="J8107" s="60"/>
      <c r="K8107" s="60"/>
      <c r="M8107" s="61"/>
      <c r="N8107" s="61"/>
      <c r="O8107" s="62"/>
      <c r="P8107" s="125"/>
      <c r="W8107" s="62"/>
      <c r="X8107" s="62"/>
    </row>
    <row r="8108" spans="1:24" s="57" customFormat="1" x14ac:dyDescent="0.25">
      <c r="A8108" s="75"/>
      <c r="D8108" s="58"/>
      <c r="E8108" s="58"/>
      <c r="F8108" s="58"/>
      <c r="G8108" s="58"/>
      <c r="H8108" s="60"/>
      <c r="I8108" s="60"/>
      <c r="J8108" s="60"/>
      <c r="K8108" s="60"/>
      <c r="M8108" s="61"/>
      <c r="N8108" s="61"/>
      <c r="O8108" s="62"/>
      <c r="P8108" s="125"/>
      <c r="W8108" s="62"/>
      <c r="X8108" s="62"/>
    </row>
    <row r="8109" spans="1:24" s="57" customFormat="1" x14ac:dyDescent="0.25">
      <c r="A8109" s="75"/>
      <c r="D8109" s="58"/>
      <c r="E8109" s="58"/>
      <c r="F8109" s="58"/>
      <c r="G8109" s="58"/>
      <c r="H8109" s="60"/>
      <c r="I8109" s="60"/>
      <c r="J8109" s="60"/>
      <c r="K8109" s="60"/>
      <c r="M8109" s="61"/>
      <c r="N8109" s="61"/>
      <c r="O8109" s="62"/>
      <c r="P8109" s="125"/>
      <c r="W8109" s="62"/>
      <c r="X8109" s="62"/>
    </row>
    <row r="8110" spans="1:24" s="57" customFormat="1" x14ac:dyDescent="0.25">
      <c r="A8110" s="75"/>
      <c r="D8110" s="58"/>
      <c r="E8110" s="58"/>
      <c r="F8110" s="58"/>
      <c r="G8110" s="58"/>
      <c r="H8110" s="60"/>
      <c r="I8110" s="60"/>
      <c r="J8110" s="60"/>
      <c r="K8110" s="60"/>
      <c r="M8110" s="61"/>
      <c r="N8110" s="61"/>
      <c r="O8110" s="62"/>
      <c r="P8110" s="125"/>
      <c r="W8110" s="62"/>
      <c r="X8110" s="62"/>
    </row>
    <row r="8111" spans="1:24" s="57" customFormat="1" x14ac:dyDescent="0.25">
      <c r="A8111" s="75"/>
      <c r="D8111" s="58"/>
      <c r="E8111" s="58"/>
      <c r="F8111" s="58"/>
      <c r="G8111" s="58"/>
      <c r="H8111" s="60"/>
      <c r="I8111" s="60"/>
      <c r="J8111" s="60"/>
      <c r="K8111" s="60"/>
      <c r="M8111" s="61"/>
      <c r="N8111" s="61"/>
      <c r="O8111" s="62"/>
      <c r="P8111" s="125"/>
      <c r="W8111" s="62"/>
      <c r="X8111" s="62"/>
    </row>
    <row r="8112" spans="1:24" s="57" customFormat="1" x14ac:dyDescent="0.25">
      <c r="A8112" s="75"/>
      <c r="D8112" s="58"/>
      <c r="E8112" s="58"/>
      <c r="F8112" s="58"/>
      <c r="G8112" s="58"/>
      <c r="H8112" s="60"/>
      <c r="I8112" s="60"/>
      <c r="J8112" s="60"/>
      <c r="K8112" s="60"/>
      <c r="M8112" s="61"/>
      <c r="N8112" s="61"/>
      <c r="O8112" s="62"/>
      <c r="P8112" s="125"/>
      <c r="W8112" s="62"/>
      <c r="X8112" s="62"/>
    </row>
    <row r="8113" spans="1:24" s="57" customFormat="1" x14ac:dyDescent="0.25">
      <c r="A8113" s="75"/>
      <c r="D8113" s="58"/>
      <c r="E8113" s="58"/>
      <c r="F8113" s="58"/>
      <c r="G8113" s="58"/>
      <c r="H8113" s="60"/>
      <c r="I8113" s="60"/>
      <c r="J8113" s="60"/>
      <c r="K8113" s="60"/>
      <c r="M8113" s="61"/>
      <c r="N8113" s="61"/>
      <c r="O8113" s="62"/>
      <c r="P8113" s="125"/>
      <c r="W8113" s="62"/>
      <c r="X8113" s="62"/>
    </row>
    <row r="8114" spans="1:24" s="57" customFormat="1" x14ac:dyDescent="0.25">
      <c r="A8114" s="75"/>
      <c r="D8114" s="58"/>
      <c r="E8114" s="58"/>
      <c r="F8114" s="58"/>
      <c r="G8114" s="58"/>
      <c r="H8114" s="60"/>
      <c r="I8114" s="60"/>
      <c r="J8114" s="60"/>
      <c r="K8114" s="60"/>
      <c r="M8114" s="61"/>
      <c r="N8114" s="61"/>
      <c r="O8114" s="62"/>
      <c r="P8114" s="125"/>
      <c r="W8114" s="62"/>
      <c r="X8114" s="62"/>
    </row>
    <row r="8115" spans="1:24" s="57" customFormat="1" x14ac:dyDescent="0.25">
      <c r="A8115" s="75"/>
      <c r="D8115" s="58"/>
      <c r="E8115" s="58"/>
      <c r="F8115" s="58"/>
      <c r="G8115" s="58"/>
      <c r="H8115" s="60"/>
      <c r="I8115" s="60"/>
      <c r="J8115" s="60"/>
      <c r="K8115" s="60"/>
      <c r="M8115" s="61"/>
      <c r="N8115" s="61"/>
      <c r="O8115" s="62"/>
      <c r="P8115" s="125"/>
      <c r="W8115" s="62"/>
      <c r="X8115" s="62"/>
    </row>
    <row r="8116" spans="1:24" s="57" customFormat="1" x14ac:dyDescent="0.25">
      <c r="A8116" s="75"/>
      <c r="D8116" s="58"/>
      <c r="E8116" s="58"/>
      <c r="F8116" s="58"/>
      <c r="G8116" s="58"/>
      <c r="H8116" s="60"/>
      <c r="I8116" s="60"/>
      <c r="J8116" s="60"/>
      <c r="K8116" s="60"/>
      <c r="M8116" s="61"/>
      <c r="N8116" s="61"/>
      <c r="O8116" s="62"/>
      <c r="P8116" s="125"/>
      <c r="W8116" s="62"/>
      <c r="X8116" s="62"/>
    </row>
    <row r="8117" spans="1:24" s="57" customFormat="1" x14ac:dyDescent="0.25">
      <c r="A8117" s="75"/>
      <c r="D8117" s="58"/>
      <c r="E8117" s="58"/>
      <c r="F8117" s="58"/>
      <c r="G8117" s="58"/>
      <c r="H8117" s="60"/>
      <c r="I8117" s="60"/>
      <c r="J8117" s="60"/>
      <c r="K8117" s="60"/>
      <c r="M8117" s="61"/>
      <c r="N8117" s="61"/>
      <c r="O8117" s="62"/>
      <c r="P8117" s="125"/>
      <c r="W8117" s="62"/>
      <c r="X8117" s="62"/>
    </row>
    <row r="8118" spans="1:24" s="57" customFormat="1" x14ac:dyDescent="0.25">
      <c r="A8118" s="75"/>
      <c r="D8118" s="58"/>
      <c r="E8118" s="58"/>
      <c r="F8118" s="58"/>
      <c r="G8118" s="58"/>
      <c r="H8118" s="60"/>
      <c r="I8118" s="60"/>
      <c r="J8118" s="60"/>
      <c r="K8118" s="60"/>
      <c r="M8118" s="61"/>
      <c r="N8118" s="61"/>
      <c r="O8118" s="62"/>
      <c r="P8118" s="125"/>
      <c r="W8118" s="62"/>
      <c r="X8118" s="62"/>
    </row>
    <row r="8119" spans="1:24" s="57" customFormat="1" x14ac:dyDescent="0.25">
      <c r="A8119" s="75"/>
      <c r="D8119" s="58"/>
      <c r="E8119" s="58"/>
      <c r="F8119" s="58"/>
      <c r="G8119" s="58"/>
      <c r="H8119" s="60"/>
      <c r="I8119" s="60"/>
      <c r="J8119" s="60"/>
      <c r="K8119" s="60"/>
      <c r="M8119" s="61"/>
      <c r="N8119" s="61"/>
      <c r="O8119" s="62"/>
      <c r="P8119" s="125"/>
      <c r="W8119" s="62"/>
      <c r="X8119" s="62"/>
    </row>
    <row r="8120" spans="1:24" s="57" customFormat="1" x14ac:dyDescent="0.25">
      <c r="A8120" s="75"/>
      <c r="D8120" s="58"/>
      <c r="E8120" s="58"/>
      <c r="F8120" s="58"/>
      <c r="G8120" s="58"/>
      <c r="H8120" s="60"/>
      <c r="I8120" s="60"/>
      <c r="J8120" s="60"/>
      <c r="K8120" s="60"/>
      <c r="M8120" s="61"/>
      <c r="N8120" s="61"/>
      <c r="O8120" s="62"/>
      <c r="P8120" s="125"/>
      <c r="W8120" s="62"/>
      <c r="X8120" s="62"/>
    </row>
    <row r="8121" spans="1:24" s="57" customFormat="1" x14ac:dyDescent="0.25">
      <c r="A8121" s="75"/>
      <c r="D8121" s="58"/>
      <c r="E8121" s="58"/>
      <c r="F8121" s="58"/>
      <c r="G8121" s="58"/>
      <c r="H8121" s="60"/>
      <c r="I8121" s="60"/>
      <c r="J8121" s="60"/>
      <c r="K8121" s="60"/>
      <c r="M8121" s="61"/>
      <c r="N8121" s="61"/>
      <c r="O8121" s="62"/>
      <c r="P8121" s="125"/>
      <c r="W8121" s="62"/>
      <c r="X8121" s="62"/>
    </row>
    <row r="8122" spans="1:24" s="57" customFormat="1" x14ac:dyDescent="0.25">
      <c r="A8122" s="75"/>
      <c r="D8122" s="58"/>
      <c r="E8122" s="58"/>
      <c r="F8122" s="58"/>
      <c r="G8122" s="58"/>
      <c r="H8122" s="60"/>
      <c r="I8122" s="60"/>
      <c r="J8122" s="60"/>
      <c r="K8122" s="60"/>
      <c r="M8122" s="61"/>
      <c r="N8122" s="61"/>
      <c r="O8122" s="62"/>
      <c r="P8122" s="125"/>
      <c r="W8122" s="62"/>
      <c r="X8122" s="62"/>
    </row>
    <row r="8123" spans="1:24" s="57" customFormat="1" x14ac:dyDescent="0.25">
      <c r="A8123" s="75"/>
      <c r="D8123" s="58"/>
      <c r="E8123" s="58"/>
      <c r="F8123" s="58"/>
      <c r="G8123" s="58"/>
      <c r="H8123" s="60"/>
      <c r="I8123" s="60"/>
      <c r="J8123" s="60"/>
      <c r="K8123" s="60"/>
      <c r="M8123" s="61"/>
      <c r="N8123" s="61"/>
      <c r="O8123" s="62"/>
      <c r="P8123" s="125"/>
      <c r="W8123" s="62"/>
      <c r="X8123" s="62"/>
    </row>
    <row r="8124" spans="1:24" s="57" customFormat="1" x14ac:dyDescent="0.25">
      <c r="A8124" s="75"/>
      <c r="D8124" s="58"/>
      <c r="E8124" s="58"/>
      <c r="F8124" s="58"/>
      <c r="G8124" s="58"/>
      <c r="H8124" s="60"/>
      <c r="I8124" s="60"/>
      <c r="J8124" s="60"/>
      <c r="K8124" s="60"/>
      <c r="M8124" s="61"/>
      <c r="N8124" s="61"/>
      <c r="O8124" s="62"/>
      <c r="P8124" s="125"/>
      <c r="W8124" s="62"/>
      <c r="X8124" s="62"/>
    </row>
    <row r="8125" spans="1:24" s="57" customFormat="1" x14ac:dyDescent="0.25">
      <c r="A8125" s="75"/>
      <c r="D8125" s="58"/>
      <c r="E8125" s="58"/>
      <c r="F8125" s="58"/>
      <c r="G8125" s="58"/>
      <c r="H8125" s="60"/>
      <c r="I8125" s="60"/>
      <c r="J8125" s="60"/>
      <c r="K8125" s="60"/>
      <c r="M8125" s="61"/>
      <c r="N8125" s="61"/>
      <c r="O8125" s="62"/>
      <c r="P8125" s="125"/>
      <c r="W8125" s="62"/>
      <c r="X8125" s="62"/>
    </row>
    <row r="8126" spans="1:24" s="57" customFormat="1" x14ac:dyDescent="0.25">
      <c r="A8126" s="75"/>
      <c r="D8126" s="58"/>
      <c r="E8126" s="58"/>
      <c r="F8126" s="58"/>
      <c r="G8126" s="58"/>
      <c r="H8126" s="60"/>
      <c r="I8126" s="60"/>
      <c r="J8126" s="60"/>
      <c r="K8126" s="60"/>
      <c r="M8126" s="61"/>
      <c r="N8126" s="61"/>
      <c r="O8126" s="62"/>
      <c r="P8126" s="125"/>
      <c r="W8126" s="62"/>
      <c r="X8126" s="62"/>
    </row>
    <row r="8127" spans="1:24" s="57" customFormat="1" x14ac:dyDescent="0.25">
      <c r="A8127" s="75"/>
      <c r="D8127" s="58"/>
      <c r="E8127" s="58"/>
      <c r="F8127" s="58"/>
      <c r="G8127" s="58"/>
      <c r="H8127" s="60"/>
      <c r="I8127" s="60"/>
      <c r="J8127" s="60"/>
      <c r="K8127" s="60"/>
      <c r="M8127" s="61"/>
      <c r="N8127" s="61"/>
      <c r="O8127" s="62"/>
      <c r="P8127" s="125"/>
      <c r="W8127" s="62"/>
      <c r="X8127" s="62"/>
    </row>
    <row r="8128" spans="1:24" s="57" customFormat="1" x14ac:dyDescent="0.25">
      <c r="A8128" s="75"/>
      <c r="D8128" s="58"/>
      <c r="E8128" s="58"/>
      <c r="F8128" s="58"/>
      <c r="G8128" s="58"/>
      <c r="H8128" s="60"/>
      <c r="I8128" s="60"/>
      <c r="J8128" s="60"/>
      <c r="K8128" s="60"/>
      <c r="M8128" s="61"/>
      <c r="N8128" s="61"/>
      <c r="O8128" s="62"/>
      <c r="P8128" s="125"/>
      <c r="W8128" s="62"/>
      <c r="X8128" s="62"/>
    </row>
    <row r="8129" spans="1:24" s="57" customFormat="1" x14ac:dyDescent="0.25">
      <c r="A8129" s="75"/>
      <c r="D8129" s="58"/>
      <c r="E8129" s="58"/>
      <c r="F8129" s="58"/>
      <c r="G8129" s="58"/>
      <c r="H8129" s="60"/>
      <c r="I8129" s="60"/>
      <c r="J8129" s="60"/>
      <c r="K8129" s="60"/>
      <c r="M8129" s="61"/>
      <c r="N8129" s="61"/>
      <c r="O8129" s="62"/>
      <c r="P8129" s="125"/>
      <c r="W8129" s="62"/>
      <c r="X8129" s="62"/>
    </row>
    <row r="8130" spans="1:24" s="57" customFormat="1" x14ac:dyDescent="0.25">
      <c r="A8130" s="75"/>
      <c r="D8130" s="58"/>
      <c r="E8130" s="58"/>
      <c r="F8130" s="58"/>
      <c r="G8130" s="58"/>
      <c r="H8130" s="60"/>
      <c r="I8130" s="60"/>
      <c r="J8130" s="60"/>
      <c r="K8130" s="60"/>
      <c r="M8130" s="61"/>
      <c r="N8130" s="61"/>
      <c r="O8130" s="62"/>
      <c r="P8130" s="125"/>
      <c r="W8130" s="62"/>
      <c r="X8130" s="62"/>
    </row>
    <row r="8131" spans="1:24" s="57" customFormat="1" x14ac:dyDescent="0.25">
      <c r="A8131" s="75"/>
      <c r="D8131" s="58"/>
      <c r="E8131" s="58"/>
      <c r="F8131" s="58"/>
      <c r="G8131" s="58"/>
      <c r="H8131" s="60"/>
      <c r="I8131" s="60"/>
      <c r="J8131" s="60"/>
      <c r="K8131" s="60"/>
      <c r="M8131" s="61"/>
      <c r="N8131" s="61"/>
      <c r="O8131" s="62"/>
      <c r="P8131" s="125"/>
      <c r="W8131" s="62"/>
      <c r="X8131" s="62"/>
    </row>
    <row r="8132" spans="1:24" s="57" customFormat="1" x14ac:dyDescent="0.25">
      <c r="A8132" s="75"/>
      <c r="D8132" s="58"/>
      <c r="E8132" s="58"/>
      <c r="F8132" s="58"/>
      <c r="G8132" s="58"/>
      <c r="H8132" s="60"/>
      <c r="I8132" s="60"/>
      <c r="J8132" s="60"/>
      <c r="K8132" s="60"/>
      <c r="M8132" s="61"/>
      <c r="N8132" s="61"/>
      <c r="O8132" s="62"/>
      <c r="P8132" s="125"/>
      <c r="W8132" s="62"/>
      <c r="X8132" s="62"/>
    </row>
    <row r="8133" spans="1:24" s="57" customFormat="1" x14ac:dyDescent="0.25">
      <c r="A8133" s="75"/>
      <c r="D8133" s="58"/>
      <c r="E8133" s="58"/>
      <c r="F8133" s="58"/>
      <c r="G8133" s="58"/>
      <c r="H8133" s="60"/>
      <c r="I8133" s="60"/>
      <c r="J8133" s="60"/>
      <c r="K8133" s="60"/>
      <c r="M8133" s="61"/>
      <c r="N8133" s="61"/>
      <c r="O8133" s="62"/>
      <c r="P8133" s="125"/>
      <c r="W8133" s="62"/>
      <c r="X8133" s="62"/>
    </row>
    <row r="8134" spans="1:24" s="57" customFormat="1" x14ac:dyDescent="0.25">
      <c r="A8134" s="75"/>
      <c r="D8134" s="58"/>
      <c r="E8134" s="58"/>
      <c r="F8134" s="58"/>
      <c r="G8134" s="58"/>
      <c r="H8134" s="60"/>
      <c r="I8134" s="60"/>
      <c r="J8134" s="60"/>
      <c r="K8134" s="60"/>
      <c r="M8134" s="61"/>
      <c r="N8134" s="61"/>
      <c r="O8134" s="62"/>
      <c r="P8134" s="125"/>
      <c r="W8134" s="62"/>
      <c r="X8134" s="62"/>
    </row>
    <row r="8135" spans="1:24" s="57" customFormat="1" x14ac:dyDescent="0.25">
      <c r="A8135" s="75"/>
      <c r="D8135" s="58"/>
      <c r="E8135" s="58"/>
      <c r="F8135" s="58"/>
      <c r="G8135" s="58"/>
      <c r="H8135" s="60"/>
      <c r="I8135" s="60"/>
      <c r="J8135" s="60"/>
      <c r="K8135" s="60"/>
      <c r="M8135" s="61"/>
      <c r="N8135" s="61"/>
      <c r="O8135" s="62"/>
      <c r="P8135" s="125"/>
      <c r="W8135" s="62"/>
      <c r="X8135" s="62"/>
    </row>
    <row r="8136" spans="1:24" s="57" customFormat="1" x14ac:dyDescent="0.25">
      <c r="A8136" s="75"/>
      <c r="D8136" s="58"/>
      <c r="E8136" s="58"/>
      <c r="F8136" s="58"/>
      <c r="G8136" s="58"/>
      <c r="H8136" s="60"/>
      <c r="I8136" s="60"/>
      <c r="J8136" s="60"/>
      <c r="K8136" s="60"/>
      <c r="M8136" s="61"/>
      <c r="N8136" s="61"/>
      <c r="O8136" s="62"/>
      <c r="P8136" s="125"/>
      <c r="W8136" s="62"/>
      <c r="X8136" s="62"/>
    </row>
    <row r="8137" spans="1:24" s="57" customFormat="1" x14ac:dyDescent="0.25">
      <c r="A8137" s="75"/>
      <c r="D8137" s="58"/>
      <c r="E8137" s="58"/>
      <c r="F8137" s="58"/>
      <c r="G8137" s="58"/>
      <c r="H8137" s="60"/>
      <c r="I8137" s="60"/>
      <c r="J8137" s="60"/>
      <c r="K8137" s="60"/>
      <c r="M8137" s="61"/>
      <c r="N8137" s="61"/>
      <c r="O8137" s="62"/>
      <c r="P8137" s="125"/>
      <c r="W8137" s="62"/>
      <c r="X8137" s="62"/>
    </row>
    <row r="8138" spans="1:24" s="57" customFormat="1" x14ac:dyDescent="0.25">
      <c r="A8138" s="75"/>
      <c r="D8138" s="58"/>
      <c r="E8138" s="58"/>
      <c r="F8138" s="58"/>
      <c r="G8138" s="58"/>
      <c r="H8138" s="60"/>
      <c r="I8138" s="60"/>
      <c r="J8138" s="60"/>
      <c r="K8138" s="60"/>
      <c r="M8138" s="61"/>
      <c r="N8138" s="61"/>
      <c r="O8138" s="62"/>
      <c r="P8138" s="125"/>
      <c r="W8138" s="62"/>
      <c r="X8138" s="62"/>
    </row>
    <row r="8139" spans="1:24" s="57" customFormat="1" x14ac:dyDescent="0.25">
      <c r="A8139" s="75"/>
      <c r="D8139" s="58"/>
      <c r="E8139" s="58"/>
      <c r="F8139" s="58"/>
      <c r="G8139" s="58"/>
      <c r="H8139" s="60"/>
      <c r="I8139" s="60"/>
      <c r="J8139" s="60"/>
      <c r="K8139" s="60"/>
      <c r="M8139" s="61"/>
      <c r="N8139" s="61"/>
      <c r="O8139" s="62"/>
      <c r="P8139" s="125"/>
      <c r="W8139" s="62"/>
      <c r="X8139" s="62"/>
    </row>
    <row r="8140" spans="1:24" s="57" customFormat="1" x14ac:dyDescent="0.25">
      <c r="A8140" s="75"/>
      <c r="D8140" s="58"/>
      <c r="E8140" s="58"/>
      <c r="F8140" s="58"/>
      <c r="G8140" s="58"/>
      <c r="H8140" s="60"/>
      <c r="I8140" s="60"/>
      <c r="J8140" s="60"/>
      <c r="K8140" s="60"/>
      <c r="M8140" s="61"/>
      <c r="N8140" s="61"/>
      <c r="O8140" s="62"/>
      <c r="P8140" s="125"/>
      <c r="W8140" s="62"/>
      <c r="X8140" s="62"/>
    </row>
    <row r="8141" spans="1:24" s="57" customFormat="1" x14ac:dyDescent="0.25">
      <c r="A8141" s="75"/>
      <c r="D8141" s="58"/>
      <c r="E8141" s="58"/>
      <c r="F8141" s="58"/>
      <c r="G8141" s="58"/>
      <c r="H8141" s="60"/>
      <c r="I8141" s="60"/>
      <c r="J8141" s="60"/>
      <c r="K8141" s="60"/>
      <c r="M8141" s="61"/>
      <c r="N8141" s="61"/>
      <c r="O8141" s="62"/>
      <c r="P8141" s="125"/>
      <c r="W8141" s="62"/>
      <c r="X8141" s="62"/>
    </row>
    <row r="8142" spans="1:24" s="57" customFormat="1" x14ac:dyDescent="0.25">
      <c r="A8142" s="75"/>
      <c r="D8142" s="58"/>
      <c r="E8142" s="58"/>
      <c r="F8142" s="58"/>
      <c r="G8142" s="58"/>
      <c r="H8142" s="60"/>
      <c r="I8142" s="60"/>
      <c r="J8142" s="60"/>
      <c r="K8142" s="60"/>
      <c r="M8142" s="61"/>
      <c r="N8142" s="61"/>
      <c r="O8142" s="62"/>
      <c r="P8142" s="125"/>
      <c r="W8142" s="62"/>
      <c r="X8142" s="62"/>
    </row>
    <row r="8143" spans="1:24" s="57" customFormat="1" x14ac:dyDescent="0.25">
      <c r="A8143" s="75"/>
      <c r="D8143" s="58"/>
      <c r="E8143" s="58"/>
      <c r="F8143" s="58"/>
      <c r="G8143" s="58"/>
      <c r="H8143" s="60"/>
      <c r="I8143" s="60"/>
      <c r="J8143" s="60"/>
      <c r="K8143" s="60"/>
      <c r="M8143" s="61"/>
      <c r="N8143" s="61"/>
      <c r="O8143" s="62"/>
      <c r="P8143" s="125"/>
      <c r="W8143" s="62"/>
      <c r="X8143" s="62"/>
    </row>
    <row r="8144" spans="1:24" s="57" customFormat="1" x14ac:dyDescent="0.25">
      <c r="A8144" s="75"/>
      <c r="D8144" s="58"/>
      <c r="E8144" s="58"/>
      <c r="F8144" s="58"/>
      <c r="G8144" s="58"/>
      <c r="H8144" s="60"/>
      <c r="I8144" s="60"/>
      <c r="J8144" s="60"/>
      <c r="K8144" s="60"/>
      <c r="M8144" s="61"/>
      <c r="N8144" s="61"/>
      <c r="O8144" s="62"/>
      <c r="P8144" s="125"/>
      <c r="W8144" s="62"/>
      <c r="X8144" s="62"/>
    </row>
    <row r="8145" spans="1:24" s="57" customFormat="1" x14ac:dyDescent="0.25">
      <c r="A8145" s="75"/>
      <c r="D8145" s="58"/>
      <c r="E8145" s="58"/>
      <c r="F8145" s="58"/>
      <c r="G8145" s="58"/>
      <c r="H8145" s="60"/>
      <c r="I8145" s="60"/>
      <c r="J8145" s="60"/>
      <c r="K8145" s="60"/>
      <c r="M8145" s="61"/>
      <c r="N8145" s="61"/>
      <c r="O8145" s="62"/>
      <c r="P8145" s="125"/>
      <c r="W8145" s="62"/>
      <c r="X8145" s="62"/>
    </row>
    <row r="8146" spans="1:24" s="57" customFormat="1" x14ac:dyDescent="0.25">
      <c r="A8146" s="75"/>
      <c r="D8146" s="58"/>
      <c r="E8146" s="58"/>
      <c r="F8146" s="58"/>
      <c r="G8146" s="58"/>
      <c r="H8146" s="60"/>
      <c r="I8146" s="60"/>
      <c r="J8146" s="60"/>
      <c r="K8146" s="60"/>
      <c r="M8146" s="61"/>
      <c r="N8146" s="61"/>
      <c r="O8146" s="62"/>
      <c r="P8146" s="125"/>
      <c r="W8146" s="62"/>
      <c r="X8146" s="62"/>
    </row>
    <row r="8147" spans="1:24" s="57" customFormat="1" x14ac:dyDescent="0.25">
      <c r="A8147" s="75"/>
      <c r="D8147" s="58"/>
      <c r="E8147" s="58"/>
      <c r="F8147" s="58"/>
      <c r="G8147" s="58"/>
      <c r="H8147" s="60"/>
      <c r="I8147" s="60"/>
      <c r="J8147" s="60"/>
      <c r="K8147" s="60"/>
      <c r="M8147" s="61"/>
      <c r="N8147" s="61"/>
      <c r="O8147" s="62"/>
      <c r="P8147" s="125"/>
      <c r="W8147" s="62"/>
      <c r="X8147" s="62"/>
    </row>
    <row r="8148" spans="1:24" s="57" customFormat="1" x14ac:dyDescent="0.25">
      <c r="A8148" s="75"/>
      <c r="D8148" s="58"/>
      <c r="E8148" s="58"/>
      <c r="F8148" s="58"/>
      <c r="G8148" s="58"/>
      <c r="H8148" s="60"/>
      <c r="I8148" s="60"/>
      <c r="J8148" s="60"/>
      <c r="K8148" s="60"/>
      <c r="M8148" s="61"/>
      <c r="N8148" s="61"/>
      <c r="O8148" s="62"/>
      <c r="P8148" s="125"/>
      <c r="W8148" s="62"/>
      <c r="X8148" s="62"/>
    </row>
    <row r="8149" spans="1:24" s="57" customFormat="1" x14ac:dyDescent="0.25">
      <c r="A8149" s="75"/>
      <c r="D8149" s="58"/>
      <c r="E8149" s="58"/>
      <c r="F8149" s="58"/>
      <c r="G8149" s="58"/>
      <c r="H8149" s="60"/>
      <c r="I8149" s="60"/>
      <c r="J8149" s="60"/>
      <c r="K8149" s="60"/>
      <c r="M8149" s="61"/>
      <c r="N8149" s="61"/>
      <c r="O8149" s="62"/>
      <c r="P8149" s="125"/>
      <c r="W8149" s="62"/>
      <c r="X8149" s="62"/>
    </row>
    <row r="8150" spans="1:24" s="57" customFormat="1" x14ac:dyDescent="0.25">
      <c r="A8150" s="75"/>
      <c r="D8150" s="58"/>
      <c r="E8150" s="58"/>
      <c r="F8150" s="58"/>
      <c r="G8150" s="58"/>
      <c r="H8150" s="60"/>
      <c r="I8150" s="60"/>
      <c r="J8150" s="60"/>
      <c r="K8150" s="60"/>
      <c r="M8150" s="61"/>
      <c r="N8150" s="61"/>
      <c r="O8150" s="62"/>
      <c r="P8150" s="125"/>
      <c r="W8150" s="62"/>
      <c r="X8150" s="62"/>
    </row>
    <row r="8151" spans="1:24" s="57" customFormat="1" x14ac:dyDescent="0.25">
      <c r="A8151" s="75"/>
      <c r="D8151" s="58"/>
      <c r="E8151" s="58"/>
      <c r="F8151" s="58"/>
      <c r="G8151" s="58"/>
      <c r="H8151" s="60"/>
      <c r="I8151" s="60"/>
      <c r="J8151" s="60"/>
      <c r="K8151" s="60"/>
      <c r="M8151" s="61"/>
      <c r="N8151" s="61"/>
      <c r="O8151" s="62"/>
      <c r="P8151" s="125"/>
      <c r="W8151" s="62"/>
      <c r="X8151" s="62"/>
    </row>
    <row r="8152" spans="1:24" s="57" customFormat="1" x14ac:dyDescent="0.25">
      <c r="A8152" s="75"/>
      <c r="D8152" s="58"/>
      <c r="E8152" s="58"/>
      <c r="F8152" s="58"/>
      <c r="G8152" s="58"/>
      <c r="H8152" s="60"/>
      <c r="I8152" s="60"/>
      <c r="J8152" s="60"/>
      <c r="K8152" s="60"/>
      <c r="M8152" s="61"/>
      <c r="N8152" s="61"/>
      <c r="O8152" s="62"/>
      <c r="P8152" s="125"/>
      <c r="W8152" s="62"/>
      <c r="X8152" s="62"/>
    </row>
    <row r="8153" spans="1:24" s="57" customFormat="1" x14ac:dyDescent="0.25">
      <c r="A8153" s="75"/>
      <c r="D8153" s="58"/>
      <c r="E8153" s="58"/>
      <c r="F8153" s="58"/>
      <c r="G8153" s="58"/>
      <c r="H8153" s="60"/>
      <c r="I8153" s="60"/>
      <c r="J8153" s="60"/>
      <c r="K8153" s="60"/>
      <c r="M8153" s="61"/>
      <c r="N8153" s="61"/>
      <c r="O8153" s="62"/>
      <c r="P8153" s="125"/>
      <c r="W8153" s="62"/>
      <c r="X8153" s="62"/>
    </row>
    <row r="8154" spans="1:24" s="57" customFormat="1" x14ac:dyDescent="0.25">
      <c r="A8154" s="75"/>
      <c r="D8154" s="58"/>
      <c r="E8154" s="58"/>
      <c r="F8154" s="58"/>
      <c r="G8154" s="58"/>
      <c r="H8154" s="60"/>
      <c r="I8154" s="60"/>
      <c r="J8154" s="60"/>
      <c r="K8154" s="60"/>
      <c r="M8154" s="61"/>
      <c r="N8154" s="61"/>
      <c r="O8154" s="62"/>
      <c r="P8154" s="125"/>
      <c r="W8154" s="62"/>
      <c r="X8154" s="62"/>
    </row>
    <row r="8155" spans="1:24" s="57" customFormat="1" x14ac:dyDescent="0.25">
      <c r="A8155" s="75"/>
      <c r="D8155" s="58"/>
      <c r="E8155" s="58"/>
      <c r="F8155" s="58"/>
      <c r="G8155" s="58"/>
      <c r="H8155" s="60"/>
      <c r="I8155" s="60"/>
      <c r="J8155" s="60"/>
      <c r="K8155" s="60"/>
      <c r="M8155" s="61"/>
      <c r="N8155" s="61"/>
      <c r="O8155" s="62"/>
      <c r="P8155" s="125"/>
      <c r="W8155" s="62"/>
      <c r="X8155" s="62"/>
    </row>
    <row r="8156" spans="1:24" s="57" customFormat="1" x14ac:dyDescent="0.25">
      <c r="A8156" s="75"/>
      <c r="D8156" s="58"/>
      <c r="E8156" s="58"/>
      <c r="F8156" s="58"/>
      <c r="G8156" s="58"/>
      <c r="H8156" s="60"/>
      <c r="I8156" s="60"/>
      <c r="J8156" s="60"/>
      <c r="K8156" s="60"/>
      <c r="M8156" s="61"/>
      <c r="N8156" s="61"/>
      <c r="O8156" s="62"/>
      <c r="P8156" s="125"/>
      <c r="W8156" s="62"/>
      <c r="X8156" s="62"/>
    </row>
    <row r="8157" spans="1:24" s="57" customFormat="1" x14ac:dyDescent="0.25">
      <c r="A8157" s="75"/>
      <c r="D8157" s="58"/>
      <c r="E8157" s="58"/>
      <c r="F8157" s="58"/>
      <c r="G8157" s="58"/>
      <c r="H8157" s="60"/>
      <c r="I8157" s="60"/>
      <c r="J8157" s="60"/>
      <c r="K8157" s="60"/>
      <c r="M8157" s="61"/>
      <c r="N8157" s="61"/>
      <c r="O8157" s="62"/>
      <c r="P8157" s="125"/>
      <c r="W8157" s="62"/>
      <c r="X8157" s="62"/>
    </row>
    <row r="8158" spans="1:24" s="57" customFormat="1" x14ac:dyDescent="0.25">
      <c r="A8158" s="75"/>
      <c r="D8158" s="58"/>
      <c r="E8158" s="58"/>
      <c r="F8158" s="58"/>
      <c r="G8158" s="58"/>
      <c r="H8158" s="60"/>
      <c r="I8158" s="60"/>
      <c r="J8158" s="60"/>
      <c r="K8158" s="60"/>
      <c r="M8158" s="61"/>
      <c r="N8158" s="61"/>
      <c r="O8158" s="62"/>
      <c r="P8158" s="125"/>
      <c r="W8158" s="62"/>
      <c r="X8158" s="62"/>
    </row>
    <row r="8159" spans="1:24" s="57" customFormat="1" x14ac:dyDescent="0.25">
      <c r="A8159" s="75"/>
      <c r="D8159" s="58"/>
      <c r="E8159" s="58"/>
      <c r="F8159" s="58"/>
      <c r="G8159" s="58"/>
      <c r="H8159" s="60"/>
      <c r="I8159" s="60"/>
      <c r="J8159" s="60"/>
      <c r="K8159" s="60"/>
      <c r="M8159" s="61"/>
      <c r="N8159" s="61"/>
      <c r="O8159" s="62"/>
      <c r="P8159" s="125"/>
      <c r="W8159" s="62"/>
      <c r="X8159" s="62"/>
    </row>
    <row r="8160" spans="1:24" s="57" customFormat="1" x14ac:dyDescent="0.25">
      <c r="A8160" s="75"/>
      <c r="D8160" s="58"/>
      <c r="E8160" s="58"/>
      <c r="F8160" s="58"/>
      <c r="G8160" s="58"/>
      <c r="H8160" s="60"/>
      <c r="I8160" s="60"/>
      <c r="J8160" s="60"/>
      <c r="K8160" s="60"/>
      <c r="M8160" s="61"/>
      <c r="N8160" s="61"/>
      <c r="O8160" s="62"/>
      <c r="P8160" s="125"/>
      <c r="W8160" s="62"/>
      <c r="X8160" s="62"/>
    </row>
    <row r="8161" spans="1:24" s="57" customFormat="1" x14ac:dyDescent="0.25">
      <c r="A8161" s="75"/>
      <c r="D8161" s="58"/>
      <c r="E8161" s="58"/>
      <c r="F8161" s="58"/>
      <c r="G8161" s="58"/>
      <c r="H8161" s="60"/>
      <c r="I8161" s="60"/>
      <c r="J8161" s="60"/>
      <c r="K8161" s="60"/>
      <c r="M8161" s="61"/>
      <c r="N8161" s="61"/>
      <c r="O8161" s="62"/>
      <c r="P8161" s="125"/>
      <c r="W8161" s="62"/>
      <c r="X8161" s="62"/>
    </row>
    <row r="8162" spans="1:24" s="57" customFormat="1" x14ac:dyDescent="0.25">
      <c r="A8162" s="75"/>
      <c r="D8162" s="58"/>
      <c r="E8162" s="58"/>
      <c r="F8162" s="58"/>
      <c r="G8162" s="58"/>
      <c r="H8162" s="60"/>
      <c r="I8162" s="60"/>
      <c r="J8162" s="60"/>
      <c r="K8162" s="60"/>
      <c r="M8162" s="61"/>
      <c r="N8162" s="61"/>
      <c r="O8162" s="62"/>
      <c r="P8162" s="125"/>
      <c r="W8162" s="62"/>
      <c r="X8162" s="62"/>
    </row>
    <row r="8163" spans="1:24" s="57" customFormat="1" x14ac:dyDescent="0.25">
      <c r="A8163" s="75"/>
      <c r="D8163" s="58"/>
      <c r="E8163" s="58"/>
      <c r="F8163" s="58"/>
      <c r="G8163" s="58"/>
      <c r="H8163" s="60"/>
      <c r="I8163" s="60"/>
      <c r="J8163" s="60"/>
      <c r="K8163" s="60"/>
      <c r="M8163" s="61"/>
      <c r="N8163" s="61"/>
      <c r="O8163" s="62"/>
      <c r="P8163" s="125"/>
      <c r="W8163" s="62"/>
      <c r="X8163" s="62"/>
    </row>
    <row r="8164" spans="1:24" s="57" customFormat="1" x14ac:dyDescent="0.25">
      <c r="A8164" s="75"/>
      <c r="D8164" s="58"/>
      <c r="E8164" s="58"/>
      <c r="F8164" s="58"/>
      <c r="G8164" s="58"/>
      <c r="H8164" s="60"/>
      <c r="I8164" s="60"/>
      <c r="J8164" s="60"/>
      <c r="K8164" s="60"/>
      <c r="M8164" s="61"/>
      <c r="N8164" s="61"/>
      <c r="O8164" s="62"/>
      <c r="P8164" s="125"/>
      <c r="W8164" s="62"/>
      <c r="X8164" s="62"/>
    </row>
    <row r="8165" spans="1:24" s="57" customFormat="1" x14ac:dyDescent="0.25">
      <c r="A8165" s="75"/>
      <c r="D8165" s="58"/>
      <c r="E8165" s="58"/>
      <c r="F8165" s="58"/>
      <c r="G8165" s="58"/>
      <c r="H8165" s="60"/>
      <c r="I8165" s="60"/>
      <c r="J8165" s="60"/>
      <c r="K8165" s="60"/>
      <c r="M8165" s="61"/>
      <c r="N8165" s="61"/>
      <c r="O8165" s="62"/>
      <c r="P8165" s="125"/>
      <c r="W8165" s="62"/>
      <c r="X8165" s="62"/>
    </row>
    <row r="8166" spans="1:24" s="57" customFormat="1" x14ac:dyDescent="0.25">
      <c r="A8166" s="75"/>
      <c r="D8166" s="58"/>
      <c r="E8166" s="58"/>
      <c r="F8166" s="58"/>
      <c r="G8166" s="58"/>
      <c r="H8166" s="60"/>
      <c r="I8166" s="60"/>
      <c r="J8166" s="60"/>
      <c r="K8166" s="60"/>
      <c r="M8166" s="61"/>
      <c r="N8166" s="61"/>
      <c r="O8166" s="62"/>
      <c r="P8166" s="125"/>
      <c r="W8166" s="62"/>
      <c r="X8166" s="62"/>
    </row>
    <row r="8167" spans="1:24" s="57" customFormat="1" x14ac:dyDescent="0.25">
      <c r="A8167" s="75"/>
      <c r="D8167" s="58"/>
      <c r="E8167" s="58"/>
      <c r="F8167" s="58"/>
      <c r="G8167" s="58"/>
      <c r="H8167" s="60"/>
      <c r="I8167" s="60"/>
      <c r="J8167" s="60"/>
      <c r="K8167" s="60"/>
      <c r="M8167" s="61"/>
      <c r="N8167" s="61"/>
      <c r="O8167" s="62"/>
      <c r="P8167" s="125"/>
      <c r="W8167" s="62"/>
      <c r="X8167" s="62"/>
    </row>
    <row r="8168" spans="1:24" s="57" customFormat="1" x14ac:dyDescent="0.25">
      <c r="A8168" s="75"/>
      <c r="D8168" s="58"/>
      <c r="E8168" s="58"/>
      <c r="F8168" s="58"/>
      <c r="G8168" s="58"/>
      <c r="H8168" s="60"/>
      <c r="I8168" s="60"/>
      <c r="J8168" s="60"/>
      <c r="K8168" s="60"/>
      <c r="M8168" s="61"/>
      <c r="N8168" s="61"/>
      <c r="O8168" s="62"/>
      <c r="P8168" s="125"/>
      <c r="W8168" s="62"/>
      <c r="X8168" s="62"/>
    </row>
    <row r="8169" spans="1:24" s="57" customFormat="1" x14ac:dyDescent="0.25">
      <c r="A8169" s="75"/>
      <c r="D8169" s="58"/>
      <c r="E8169" s="58"/>
      <c r="F8169" s="58"/>
      <c r="G8169" s="58"/>
      <c r="H8169" s="60"/>
      <c r="I8169" s="60"/>
      <c r="J8169" s="60"/>
      <c r="K8169" s="60"/>
      <c r="M8169" s="61"/>
      <c r="N8169" s="61"/>
      <c r="O8169" s="62"/>
      <c r="P8169" s="125"/>
      <c r="W8169" s="62"/>
      <c r="X8169" s="62"/>
    </row>
    <row r="8170" spans="1:24" s="57" customFormat="1" x14ac:dyDescent="0.25">
      <c r="A8170" s="75"/>
      <c r="D8170" s="58"/>
      <c r="E8170" s="58"/>
      <c r="F8170" s="58"/>
      <c r="G8170" s="58"/>
      <c r="H8170" s="60"/>
      <c r="I8170" s="60"/>
      <c r="J8170" s="60"/>
      <c r="K8170" s="60"/>
      <c r="M8170" s="61"/>
      <c r="N8170" s="61"/>
      <c r="O8170" s="62"/>
      <c r="P8170" s="125"/>
      <c r="W8170" s="62"/>
      <c r="X8170" s="62"/>
    </row>
    <row r="8171" spans="1:24" s="57" customFormat="1" x14ac:dyDescent="0.25">
      <c r="A8171" s="75"/>
      <c r="D8171" s="58"/>
      <c r="E8171" s="58"/>
      <c r="F8171" s="58"/>
      <c r="G8171" s="58"/>
      <c r="H8171" s="60"/>
      <c r="I8171" s="60"/>
      <c r="J8171" s="60"/>
      <c r="K8171" s="60"/>
      <c r="M8171" s="61"/>
      <c r="N8171" s="61"/>
      <c r="O8171" s="62"/>
      <c r="P8171" s="125"/>
      <c r="W8171" s="62"/>
      <c r="X8171" s="62"/>
    </row>
    <row r="8172" spans="1:24" s="57" customFormat="1" x14ac:dyDescent="0.25">
      <c r="A8172" s="75"/>
      <c r="D8172" s="58"/>
      <c r="E8172" s="58"/>
      <c r="F8172" s="58"/>
      <c r="G8172" s="58"/>
      <c r="H8172" s="60"/>
      <c r="I8172" s="60"/>
      <c r="J8172" s="60"/>
      <c r="K8172" s="60"/>
      <c r="M8172" s="61"/>
      <c r="N8172" s="61"/>
      <c r="O8172" s="62"/>
      <c r="P8172" s="125"/>
      <c r="W8172" s="62"/>
      <c r="X8172" s="62"/>
    </row>
    <row r="8173" spans="1:24" s="57" customFormat="1" x14ac:dyDescent="0.25">
      <c r="A8173" s="75"/>
      <c r="D8173" s="58"/>
      <c r="E8173" s="58"/>
      <c r="F8173" s="58"/>
      <c r="G8173" s="58"/>
      <c r="H8173" s="60"/>
      <c r="I8173" s="60"/>
      <c r="J8173" s="60"/>
      <c r="K8173" s="60"/>
      <c r="M8173" s="61"/>
      <c r="N8173" s="61"/>
      <c r="O8173" s="62"/>
      <c r="P8173" s="125"/>
      <c r="W8173" s="62"/>
      <c r="X8173" s="62"/>
    </row>
    <row r="8174" spans="1:24" s="57" customFormat="1" x14ac:dyDescent="0.25">
      <c r="A8174" s="75"/>
      <c r="D8174" s="58"/>
      <c r="E8174" s="58"/>
      <c r="F8174" s="58"/>
      <c r="G8174" s="58"/>
      <c r="H8174" s="60"/>
      <c r="I8174" s="60"/>
      <c r="J8174" s="60"/>
      <c r="K8174" s="60"/>
      <c r="M8174" s="61"/>
      <c r="N8174" s="61"/>
      <c r="O8174" s="62"/>
      <c r="P8174" s="125"/>
      <c r="W8174" s="62"/>
      <c r="X8174" s="62"/>
    </row>
    <row r="8175" spans="1:24" s="57" customFormat="1" x14ac:dyDescent="0.25">
      <c r="A8175" s="75"/>
      <c r="D8175" s="58"/>
      <c r="E8175" s="58"/>
      <c r="F8175" s="58"/>
      <c r="G8175" s="58"/>
      <c r="H8175" s="60"/>
      <c r="I8175" s="60"/>
      <c r="J8175" s="60"/>
      <c r="K8175" s="60"/>
      <c r="M8175" s="61"/>
      <c r="N8175" s="61"/>
      <c r="O8175" s="62"/>
      <c r="P8175" s="125"/>
      <c r="W8175" s="62"/>
      <c r="X8175" s="62"/>
    </row>
    <row r="8176" spans="1:24" s="57" customFormat="1" x14ac:dyDescent="0.25">
      <c r="A8176" s="75"/>
      <c r="D8176" s="58"/>
      <c r="E8176" s="58"/>
      <c r="F8176" s="58"/>
      <c r="G8176" s="58"/>
      <c r="H8176" s="60"/>
      <c r="I8176" s="60"/>
      <c r="J8176" s="60"/>
      <c r="K8176" s="60"/>
      <c r="M8176" s="61"/>
      <c r="N8176" s="61"/>
      <c r="O8176" s="62"/>
      <c r="P8176" s="125"/>
      <c r="W8176" s="62"/>
      <c r="X8176" s="62"/>
    </row>
    <row r="8177" spans="1:24" s="57" customFormat="1" x14ac:dyDescent="0.25">
      <c r="A8177" s="75"/>
      <c r="D8177" s="58"/>
      <c r="E8177" s="58"/>
      <c r="F8177" s="58"/>
      <c r="G8177" s="58"/>
      <c r="H8177" s="60"/>
      <c r="I8177" s="60"/>
      <c r="J8177" s="60"/>
      <c r="K8177" s="60"/>
      <c r="M8177" s="61"/>
      <c r="N8177" s="61"/>
      <c r="O8177" s="62"/>
      <c r="P8177" s="125"/>
      <c r="W8177" s="62"/>
      <c r="X8177" s="62"/>
    </row>
    <row r="8178" spans="1:24" s="57" customFormat="1" x14ac:dyDescent="0.25">
      <c r="A8178" s="75"/>
      <c r="D8178" s="58"/>
      <c r="E8178" s="58"/>
      <c r="F8178" s="58"/>
      <c r="G8178" s="58"/>
      <c r="H8178" s="60"/>
      <c r="I8178" s="60"/>
      <c r="J8178" s="60"/>
      <c r="K8178" s="60"/>
      <c r="M8178" s="61"/>
      <c r="N8178" s="61"/>
      <c r="O8178" s="62"/>
      <c r="P8178" s="125"/>
      <c r="W8178" s="62"/>
      <c r="X8178" s="62"/>
    </row>
    <row r="8179" spans="1:24" s="57" customFormat="1" x14ac:dyDescent="0.25">
      <c r="A8179" s="75"/>
      <c r="D8179" s="58"/>
      <c r="E8179" s="58"/>
      <c r="F8179" s="58"/>
      <c r="G8179" s="58"/>
      <c r="H8179" s="60"/>
      <c r="I8179" s="60"/>
      <c r="J8179" s="60"/>
      <c r="K8179" s="60"/>
      <c r="M8179" s="61"/>
      <c r="N8179" s="61"/>
      <c r="O8179" s="62"/>
      <c r="P8179" s="125"/>
      <c r="W8179" s="62"/>
      <c r="X8179" s="62"/>
    </row>
    <row r="8180" spans="1:24" s="57" customFormat="1" x14ac:dyDescent="0.25">
      <c r="A8180" s="75"/>
      <c r="D8180" s="58"/>
      <c r="E8180" s="58"/>
      <c r="F8180" s="58"/>
      <c r="G8180" s="58"/>
      <c r="H8180" s="60"/>
      <c r="I8180" s="60"/>
      <c r="J8180" s="60"/>
      <c r="K8180" s="60"/>
      <c r="M8180" s="61"/>
      <c r="N8180" s="61"/>
      <c r="O8180" s="62"/>
      <c r="P8180" s="125"/>
      <c r="W8180" s="62"/>
      <c r="X8180" s="62"/>
    </row>
    <row r="8181" spans="1:24" s="57" customFormat="1" x14ac:dyDescent="0.25">
      <c r="A8181" s="75"/>
      <c r="D8181" s="58"/>
      <c r="E8181" s="58"/>
      <c r="F8181" s="58"/>
      <c r="G8181" s="58"/>
      <c r="H8181" s="60"/>
      <c r="I8181" s="60"/>
      <c r="J8181" s="60"/>
      <c r="K8181" s="60"/>
      <c r="M8181" s="61"/>
      <c r="N8181" s="61"/>
      <c r="O8181" s="62"/>
      <c r="P8181" s="125"/>
      <c r="W8181" s="62"/>
      <c r="X8181" s="62"/>
    </row>
    <row r="8182" spans="1:24" s="57" customFormat="1" x14ac:dyDescent="0.25">
      <c r="A8182" s="75"/>
      <c r="D8182" s="58"/>
      <c r="E8182" s="58"/>
      <c r="F8182" s="58"/>
      <c r="G8182" s="58"/>
      <c r="H8182" s="60"/>
      <c r="I8182" s="60"/>
      <c r="J8182" s="60"/>
      <c r="K8182" s="60"/>
      <c r="M8182" s="61"/>
      <c r="N8182" s="61"/>
      <c r="O8182" s="62"/>
      <c r="P8182" s="125"/>
      <c r="W8182" s="62"/>
      <c r="X8182" s="62"/>
    </row>
    <row r="8183" spans="1:24" s="57" customFormat="1" x14ac:dyDescent="0.25">
      <c r="A8183" s="75"/>
      <c r="D8183" s="58"/>
      <c r="E8183" s="58"/>
      <c r="F8183" s="58"/>
      <c r="G8183" s="58"/>
      <c r="H8183" s="60"/>
      <c r="I8183" s="60"/>
      <c r="J8183" s="60"/>
      <c r="K8183" s="60"/>
      <c r="M8183" s="61"/>
      <c r="N8183" s="61"/>
      <c r="O8183" s="62"/>
      <c r="P8183" s="125"/>
      <c r="W8183" s="62"/>
      <c r="X8183" s="62"/>
    </row>
    <row r="8184" spans="1:24" s="57" customFormat="1" x14ac:dyDescent="0.25">
      <c r="A8184" s="75"/>
      <c r="D8184" s="58"/>
      <c r="E8184" s="58"/>
      <c r="F8184" s="58"/>
      <c r="G8184" s="58"/>
      <c r="H8184" s="60"/>
      <c r="I8184" s="60"/>
      <c r="J8184" s="60"/>
      <c r="K8184" s="60"/>
      <c r="M8184" s="61"/>
      <c r="N8184" s="61"/>
      <c r="O8184" s="62"/>
      <c r="P8184" s="125"/>
      <c r="W8184" s="62"/>
      <c r="X8184" s="62"/>
    </row>
    <row r="8185" spans="1:24" s="57" customFormat="1" x14ac:dyDescent="0.25">
      <c r="A8185" s="75"/>
      <c r="D8185" s="58"/>
      <c r="E8185" s="58"/>
      <c r="F8185" s="58"/>
      <c r="G8185" s="58"/>
      <c r="H8185" s="60"/>
      <c r="I8185" s="60"/>
      <c r="J8185" s="60"/>
      <c r="K8185" s="60"/>
      <c r="M8185" s="61"/>
      <c r="N8185" s="61"/>
      <c r="O8185" s="62"/>
      <c r="P8185" s="125"/>
      <c r="W8185" s="62"/>
      <c r="X8185" s="62"/>
    </row>
    <row r="8186" spans="1:24" s="57" customFormat="1" x14ac:dyDescent="0.25">
      <c r="A8186" s="75"/>
      <c r="D8186" s="58"/>
      <c r="E8186" s="58"/>
      <c r="F8186" s="58"/>
      <c r="G8186" s="58"/>
      <c r="H8186" s="60"/>
      <c r="I8186" s="60"/>
      <c r="J8186" s="60"/>
      <c r="K8186" s="60"/>
      <c r="M8186" s="61"/>
      <c r="N8186" s="61"/>
      <c r="O8186" s="62"/>
      <c r="P8186" s="125"/>
      <c r="W8186" s="62"/>
      <c r="X8186" s="62"/>
    </row>
    <row r="8187" spans="1:24" s="57" customFormat="1" x14ac:dyDescent="0.25">
      <c r="A8187" s="75"/>
      <c r="D8187" s="58"/>
      <c r="E8187" s="58"/>
      <c r="F8187" s="58"/>
      <c r="G8187" s="58"/>
      <c r="H8187" s="60"/>
      <c r="I8187" s="60"/>
      <c r="J8187" s="60"/>
      <c r="K8187" s="60"/>
      <c r="M8187" s="61"/>
      <c r="N8187" s="61"/>
      <c r="O8187" s="62"/>
      <c r="P8187" s="125"/>
      <c r="W8187" s="62"/>
      <c r="X8187" s="62"/>
    </row>
    <row r="8188" spans="1:24" s="57" customFormat="1" x14ac:dyDescent="0.25">
      <c r="A8188" s="75"/>
      <c r="D8188" s="58"/>
      <c r="E8188" s="58"/>
      <c r="F8188" s="58"/>
      <c r="G8188" s="58"/>
      <c r="H8188" s="60"/>
      <c r="I8188" s="60"/>
      <c r="J8188" s="60"/>
      <c r="K8188" s="60"/>
      <c r="M8188" s="61"/>
      <c r="N8188" s="61"/>
      <c r="O8188" s="62"/>
      <c r="P8188" s="125"/>
      <c r="W8188" s="62"/>
      <c r="X8188" s="62"/>
    </row>
    <row r="8189" spans="1:24" s="57" customFormat="1" x14ac:dyDescent="0.25">
      <c r="A8189" s="75"/>
      <c r="D8189" s="58"/>
      <c r="E8189" s="58"/>
      <c r="F8189" s="58"/>
      <c r="G8189" s="58"/>
      <c r="H8189" s="60"/>
      <c r="I8189" s="60"/>
      <c r="J8189" s="60"/>
      <c r="K8189" s="60"/>
      <c r="M8189" s="61"/>
      <c r="N8189" s="61"/>
      <c r="O8189" s="62"/>
      <c r="P8189" s="125"/>
      <c r="W8189" s="62"/>
      <c r="X8189" s="62"/>
    </row>
    <row r="8190" spans="1:24" s="57" customFormat="1" x14ac:dyDescent="0.25">
      <c r="A8190" s="75"/>
      <c r="D8190" s="58"/>
      <c r="E8190" s="58"/>
      <c r="F8190" s="58"/>
      <c r="G8190" s="58"/>
      <c r="H8190" s="60"/>
      <c r="I8190" s="60"/>
      <c r="J8190" s="60"/>
      <c r="K8190" s="60"/>
      <c r="M8190" s="61"/>
      <c r="N8190" s="61"/>
      <c r="O8190" s="62"/>
      <c r="P8190" s="125"/>
      <c r="W8190" s="62"/>
      <c r="X8190" s="62"/>
    </row>
    <row r="8191" spans="1:24" s="57" customFormat="1" x14ac:dyDescent="0.25">
      <c r="A8191" s="75"/>
      <c r="D8191" s="58"/>
      <c r="E8191" s="58"/>
      <c r="F8191" s="58"/>
      <c r="G8191" s="58"/>
      <c r="H8191" s="60"/>
      <c r="I8191" s="60"/>
      <c r="J8191" s="60"/>
      <c r="K8191" s="60"/>
      <c r="M8191" s="61"/>
      <c r="N8191" s="61"/>
      <c r="O8191" s="62"/>
      <c r="P8191" s="125"/>
      <c r="W8191" s="62"/>
      <c r="X8191" s="62"/>
    </row>
    <row r="8192" spans="1:24" s="57" customFormat="1" x14ac:dyDescent="0.25">
      <c r="A8192" s="75"/>
      <c r="D8192" s="58"/>
      <c r="E8192" s="58"/>
      <c r="F8192" s="58"/>
      <c r="G8192" s="58"/>
      <c r="H8192" s="60"/>
      <c r="I8192" s="60"/>
      <c r="J8192" s="60"/>
      <c r="K8192" s="60"/>
      <c r="M8192" s="61"/>
      <c r="N8192" s="61"/>
      <c r="O8192" s="62"/>
      <c r="P8192" s="125"/>
      <c r="W8192" s="62"/>
      <c r="X8192" s="62"/>
    </row>
    <row r="8193" spans="1:24" s="57" customFormat="1" x14ac:dyDescent="0.25">
      <c r="A8193" s="75"/>
      <c r="D8193" s="58"/>
      <c r="E8193" s="58"/>
      <c r="F8193" s="58"/>
      <c r="G8193" s="58"/>
      <c r="H8193" s="60"/>
      <c r="I8193" s="60"/>
      <c r="J8193" s="60"/>
      <c r="K8193" s="60"/>
      <c r="M8193" s="61"/>
      <c r="N8193" s="61"/>
      <c r="O8193" s="62"/>
      <c r="P8193" s="125"/>
      <c r="W8193" s="62"/>
      <c r="X8193" s="62"/>
    </row>
    <row r="8194" spans="1:24" s="57" customFormat="1" x14ac:dyDescent="0.25">
      <c r="A8194" s="75"/>
      <c r="D8194" s="58"/>
      <c r="E8194" s="58"/>
      <c r="F8194" s="58"/>
      <c r="G8194" s="58"/>
      <c r="H8194" s="60"/>
      <c r="I8194" s="60"/>
      <c r="J8194" s="60"/>
      <c r="K8194" s="60"/>
      <c r="M8194" s="61"/>
      <c r="N8194" s="61"/>
      <c r="O8194" s="62"/>
      <c r="P8194" s="125"/>
      <c r="W8194" s="62"/>
      <c r="X8194" s="62"/>
    </row>
    <row r="8195" spans="1:24" s="57" customFormat="1" x14ac:dyDescent="0.25">
      <c r="A8195" s="75"/>
      <c r="D8195" s="58"/>
      <c r="E8195" s="58"/>
      <c r="F8195" s="58"/>
      <c r="G8195" s="58"/>
      <c r="H8195" s="60"/>
      <c r="I8195" s="60"/>
      <c r="J8195" s="60"/>
      <c r="K8195" s="60"/>
      <c r="M8195" s="61"/>
      <c r="N8195" s="61"/>
      <c r="O8195" s="62"/>
      <c r="P8195" s="125"/>
      <c r="W8195" s="62"/>
      <c r="X8195" s="62"/>
    </row>
    <row r="8196" spans="1:24" s="57" customFormat="1" x14ac:dyDescent="0.25">
      <c r="A8196" s="75"/>
      <c r="D8196" s="58"/>
      <c r="E8196" s="58"/>
      <c r="F8196" s="58"/>
      <c r="G8196" s="58"/>
      <c r="H8196" s="60"/>
      <c r="I8196" s="60"/>
      <c r="J8196" s="60"/>
      <c r="K8196" s="60"/>
      <c r="M8196" s="61"/>
      <c r="N8196" s="61"/>
      <c r="O8196" s="62"/>
      <c r="P8196" s="125"/>
      <c r="W8196" s="62"/>
      <c r="X8196" s="62"/>
    </row>
    <row r="8197" spans="1:24" s="57" customFormat="1" x14ac:dyDescent="0.25">
      <c r="A8197" s="75"/>
      <c r="D8197" s="58"/>
      <c r="E8197" s="58"/>
      <c r="F8197" s="58"/>
      <c r="G8197" s="58"/>
      <c r="H8197" s="60"/>
      <c r="I8197" s="60"/>
      <c r="J8197" s="60"/>
      <c r="K8197" s="60"/>
      <c r="M8197" s="61"/>
      <c r="N8197" s="61"/>
      <c r="O8197" s="62"/>
      <c r="P8197" s="125"/>
      <c r="W8197" s="62"/>
      <c r="X8197" s="62"/>
    </row>
    <row r="8198" spans="1:24" s="57" customFormat="1" x14ac:dyDescent="0.25">
      <c r="A8198" s="75"/>
      <c r="D8198" s="58"/>
      <c r="E8198" s="58"/>
      <c r="F8198" s="58"/>
      <c r="G8198" s="58"/>
      <c r="H8198" s="60"/>
      <c r="I8198" s="60"/>
      <c r="J8198" s="60"/>
      <c r="K8198" s="60"/>
      <c r="M8198" s="61"/>
      <c r="N8198" s="61"/>
      <c r="O8198" s="62"/>
      <c r="P8198" s="125"/>
      <c r="W8198" s="62"/>
      <c r="X8198" s="62"/>
    </row>
    <row r="8199" spans="1:24" s="57" customFormat="1" x14ac:dyDescent="0.25">
      <c r="A8199" s="75"/>
      <c r="D8199" s="58"/>
      <c r="E8199" s="58"/>
      <c r="F8199" s="58"/>
      <c r="G8199" s="58"/>
      <c r="H8199" s="60"/>
      <c r="I8199" s="60"/>
      <c r="J8199" s="60"/>
      <c r="K8199" s="60"/>
      <c r="M8199" s="61"/>
      <c r="N8199" s="61"/>
      <c r="O8199" s="62"/>
      <c r="P8199" s="125"/>
      <c r="W8199" s="62"/>
      <c r="X8199" s="62"/>
    </row>
    <row r="8200" spans="1:24" s="57" customFormat="1" x14ac:dyDescent="0.25">
      <c r="A8200" s="75"/>
      <c r="D8200" s="58"/>
      <c r="E8200" s="58"/>
      <c r="F8200" s="58"/>
      <c r="G8200" s="58"/>
      <c r="H8200" s="60"/>
      <c r="I8200" s="60"/>
      <c r="J8200" s="60"/>
      <c r="K8200" s="60"/>
      <c r="M8200" s="61"/>
      <c r="N8200" s="61"/>
      <c r="O8200" s="62"/>
      <c r="P8200" s="125"/>
      <c r="W8200" s="62"/>
      <c r="X8200" s="62"/>
    </row>
    <row r="8201" spans="1:24" s="57" customFormat="1" x14ac:dyDescent="0.25">
      <c r="A8201" s="75"/>
      <c r="D8201" s="58"/>
      <c r="E8201" s="58"/>
      <c r="F8201" s="58"/>
      <c r="G8201" s="58"/>
      <c r="H8201" s="60"/>
      <c r="I8201" s="60"/>
      <c r="J8201" s="60"/>
      <c r="K8201" s="60"/>
      <c r="M8201" s="61"/>
      <c r="N8201" s="61"/>
      <c r="O8201" s="62"/>
      <c r="P8201" s="125"/>
      <c r="W8201" s="62"/>
      <c r="X8201" s="62"/>
    </row>
    <row r="8202" spans="1:24" s="57" customFormat="1" x14ac:dyDescent="0.25">
      <c r="A8202" s="75"/>
      <c r="D8202" s="58"/>
      <c r="E8202" s="58"/>
      <c r="F8202" s="58"/>
      <c r="G8202" s="58"/>
      <c r="H8202" s="60"/>
      <c r="I8202" s="60"/>
      <c r="J8202" s="60"/>
      <c r="K8202" s="60"/>
      <c r="M8202" s="61"/>
      <c r="N8202" s="61"/>
      <c r="O8202" s="62"/>
      <c r="P8202" s="125"/>
      <c r="W8202" s="62"/>
      <c r="X8202" s="62"/>
    </row>
    <row r="8203" spans="1:24" s="57" customFormat="1" x14ac:dyDescent="0.25">
      <c r="A8203" s="75"/>
      <c r="D8203" s="58"/>
      <c r="E8203" s="58"/>
      <c r="F8203" s="58"/>
      <c r="G8203" s="58"/>
      <c r="H8203" s="60"/>
      <c r="I8203" s="60"/>
      <c r="J8203" s="60"/>
      <c r="K8203" s="60"/>
      <c r="M8203" s="61"/>
      <c r="N8203" s="61"/>
      <c r="O8203" s="62"/>
      <c r="P8203" s="125"/>
      <c r="W8203" s="62"/>
      <c r="X8203" s="62"/>
    </row>
    <row r="8204" spans="1:24" s="57" customFormat="1" x14ac:dyDescent="0.25">
      <c r="A8204" s="75"/>
      <c r="D8204" s="58"/>
      <c r="E8204" s="58"/>
      <c r="F8204" s="58"/>
      <c r="G8204" s="58"/>
      <c r="H8204" s="60"/>
      <c r="I8204" s="60"/>
      <c r="J8204" s="60"/>
      <c r="K8204" s="60"/>
      <c r="M8204" s="61"/>
      <c r="N8204" s="61"/>
      <c r="O8204" s="62"/>
      <c r="P8204" s="125"/>
      <c r="W8204" s="62"/>
      <c r="X8204" s="62"/>
    </row>
    <row r="8205" spans="1:24" s="57" customFormat="1" x14ac:dyDescent="0.25">
      <c r="A8205" s="75"/>
      <c r="D8205" s="58"/>
      <c r="E8205" s="58"/>
      <c r="F8205" s="58"/>
      <c r="G8205" s="58"/>
      <c r="H8205" s="60"/>
      <c r="I8205" s="60"/>
      <c r="J8205" s="60"/>
      <c r="K8205" s="60"/>
      <c r="M8205" s="61"/>
      <c r="N8205" s="61"/>
      <c r="O8205" s="62"/>
      <c r="P8205" s="125"/>
      <c r="W8205" s="62"/>
      <c r="X8205" s="62"/>
    </row>
    <row r="8206" spans="1:24" s="57" customFormat="1" x14ac:dyDescent="0.25">
      <c r="A8206" s="75"/>
      <c r="D8206" s="58"/>
      <c r="E8206" s="58"/>
      <c r="F8206" s="58"/>
      <c r="G8206" s="58"/>
      <c r="H8206" s="60"/>
      <c r="I8206" s="60"/>
      <c r="J8206" s="60"/>
      <c r="K8206" s="60"/>
      <c r="M8206" s="61"/>
      <c r="N8206" s="61"/>
      <c r="O8206" s="62"/>
      <c r="P8206" s="125"/>
      <c r="W8206" s="62"/>
      <c r="X8206" s="62"/>
    </row>
    <row r="8207" spans="1:24" s="57" customFormat="1" x14ac:dyDescent="0.25">
      <c r="A8207" s="75"/>
      <c r="D8207" s="58"/>
      <c r="E8207" s="58"/>
      <c r="F8207" s="58"/>
      <c r="G8207" s="58"/>
      <c r="H8207" s="60"/>
      <c r="I8207" s="60"/>
      <c r="J8207" s="60"/>
      <c r="K8207" s="60"/>
      <c r="M8207" s="61"/>
      <c r="N8207" s="61"/>
      <c r="O8207" s="62"/>
      <c r="P8207" s="125"/>
      <c r="W8207" s="62"/>
      <c r="X8207" s="62"/>
    </row>
    <row r="8208" spans="1:24" s="57" customFormat="1" x14ac:dyDescent="0.25">
      <c r="A8208" s="75"/>
      <c r="D8208" s="58"/>
      <c r="E8208" s="58"/>
      <c r="F8208" s="58"/>
      <c r="G8208" s="58"/>
      <c r="H8208" s="60"/>
      <c r="I8208" s="60"/>
      <c r="J8208" s="60"/>
      <c r="K8208" s="60"/>
      <c r="M8208" s="61"/>
      <c r="N8208" s="61"/>
      <c r="O8208" s="62"/>
      <c r="P8208" s="125"/>
      <c r="W8208" s="62"/>
      <c r="X8208" s="62"/>
    </row>
    <row r="8209" spans="1:24" s="57" customFormat="1" x14ac:dyDescent="0.25">
      <c r="A8209" s="75"/>
      <c r="D8209" s="58"/>
      <c r="E8209" s="58"/>
      <c r="F8209" s="58"/>
      <c r="G8209" s="58"/>
      <c r="H8209" s="60"/>
      <c r="I8209" s="60"/>
      <c r="J8209" s="60"/>
      <c r="K8209" s="60"/>
      <c r="M8209" s="61"/>
      <c r="N8209" s="61"/>
      <c r="O8209" s="62"/>
      <c r="P8209" s="125"/>
      <c r="W8209" s="62"/>
      <c r="X8209" s="62"/>
    </row>
    <row r="8210" spans="1:24" s="57" customFormat="1" x14ac:dyDescent="0.25">
      <c r="A8210" s="75"/>
      <c r="D8210" s="58"/>
      <c r="E8210" s="58"/>
      <c r="F8210" s="58"/>
      <c r="G8210" s="58"/>
      <c r="H8210" s="60"/>
      <c r="I8210" s="60"/>
      <c r="J8210" s="60"/>
      <c r="K8210" s="60"/>
      <c r="M8210" s="61"/>
      <c r="N8210" s="61"/>
      <c r="O8210" s="62"/>
      <c r="P8210" s="125"/>
      <c r="W8210" s="62"/>
      <c r="X8210" s="62"/>
    </row>
    <row r="8211" spans="1:24" s="57" customFormat="1" x14ac:dyDescent="0.25">
      <c r="A8211" s="75"/>
      <c r="D8211" s="58"/>
      <c r="E8211" s="58"/>
      <c r="F8211" s="58"/>
      <c r="G8211" s="58"/>
      <c r="H8211" s="60"/>
      <c r="I8211" s="60"/>
      <c r="J8211" s="60"/>
      <c r="K8211" s="60"/>
      <c r="M8211" s="61"/>
      <c r="N8211" s="61"/>
      <c r="O8211" s="62"/>
      <c r="P8211" s="125"/>
      <c r="W8211" s="62"/>
      <c r="X8211" s="62"/>
    </row>
    <row r="8212" spans="1:24" s="57" customFormat="1" x14ac:dyDescent="0.25">
      <c r="A8212" s="75"/>
      <c r="D8212" s="58"/>
      <c r="E8212" s="58"/>
      <c r="F8212" s="58"/>
      <c r="G8212" s="58"/>
      <c r="H8212" s="60"/>
      <c r="I8212" s="60"/>
      <c r="J8212" s="60"/>
      <c r="K8212" s="60"/>
      <c r="M8212" s="61"/>
      <c r="N8212" s="61"/>
      <c r="O8212" s="62"/>
      <c r="P8212" s="125"/>
      <c r="W8212" s="62"/>
      <c r="X8212" s="62"/>
    </row>
    <row r="8213" spans="1:24" s="57" customFormat="1" x14ac:dyDescent="0.25">
      <c r="A8213" s="75"/>
      <c r="D8213" s="58"/>
      <c r="E8213" s="58"/>
      <c r="F8213" s="58"/>
      <c r="G8213" s="58"/>
      <c r="H8213" s="60"/>
      <c r="I8213" s="60"/>
      <c r="J8213" s="60"/>
      <c r="K8213" s="60"/>
      <c r="M8213" s="61"/>
      <c r="N8213" s="61"/>
      <c r="O8213" s="62"/>
      <c r="P8213" s="125"/>
      <c r="W8213" s="62"/>
      <c r="X8213" s="62"/>
    </row>
    <row r="8214" spans="1:24" s="57" customFormat="1" x14ac:dyDescent="0.25">
      <c r="A8214" s="75"/>
      <c r="D8214" s="58"/>
      <c r="E8214" s="58"/>
      <c r="F8214" s="58"/>
      <c r="G8214" s="58"/>
      <c r="H8214" s="60"/>
      <c r="I8214" s="60"/>
      <c r="J8214" s="60"/>
      <c r="K8214" s="60"/>
      <c r="M8214" s="61"/>
      <c r="N8214" s="61"/>
      <c r="O8214" s="62"/>
      <c r="P8214" s="125"/>
      <c r="W8214" s="62"/>
      <c r="X8214" s="62"/>
    </row>
    <row r="8215" spans="1:24" s="57" customFormat="1" x14ac:dyDescent="0.25">
      <c r="A8215" s="75"/>
      <c r="D8215" s="58"/>
      <c r="E8215" s="58"/>
      <c r="F8215" s="58"/>
      <c r="G8215" s="58"/>
      <c r="H8215" s="60"/>
      <c r="I8215" s="60"/>
      <c r="J8215" s="60"/>
      <c r="K8215" s="60"/>
      <c r="M8215" s="61"/>
      <c r="N8215" s="61"/>
      <c r="O8215" s="62"/>
      <c r="P8215" s="125"/>
      <c r="W8215" s="62"/>
      <c r="X8215" s="62"/>
    </row>
    <row r="8216" spans="1:24" s="57" customFormat="1" x14ac:dyDescent="0.25">
      <c r="A8216" s="75"/>
      <c r="D8216" s="58"/>
      <c r="E8216" s="58"/>
      <c r="F8216" s="58"/>
      <c r="G8216" s="58"/>
      <c r="H8216" s="60"/>
      <c r="I8216" s="60"/>
      <c r="J8216" s="60"/>
      <c r="K8216" s="60"/>
      <c r="M8216" s="61"/>
      <c r="N8216" s="61"/>
      <c r="O8216" s="62"/>
      <c r="P8216" s="125"/>
      <c r="W8216" s="62"/>
      <c r="X8216" s="62"/>
    </row>
    <row r="8217" spans="1:24" s="57" customFormat="1" x14ac:dyDescent="0.25">
      <c r="A8217" s="75"/>
      <c r="D8217" s="58"/>
      <c r="E8217" s="58"/>
      <c r="F8217" s="58"/>
      <c r="G8217" s="58"/>
      <c r="H8217" s="60"/>
      <c r="I8217" s="60"/>
      <c r="J8217" s="60"/>
      <c r="K8217" s="60"/>
      <c r="M8217" s="61"/>
      <c r="N8217" s="61"/>
      <c r="O8217" s="62"/>
      <c r="P8217" s="125"/>
      <c r="W8217" s="62"/>
      <c r="X8217" s="62"/>
    </row>
    <row r="8218" spans="1:24" s="57" customFormat="1" x14ac:dyDescent="0.25">
      <c r="A8218" s="75"/>
      <c r="D8218" s="58"/>
      <c r="E8218" s="58"/>
      <c r="F8218" s="58"/>
      <c r="G8218" s="58"/>
      <c r="H8218" s="60"/>
      <c r="I8218" s="60"/>
      <c r="J8218" s="60"/>
      <c r="K8218" s="60"/>
      <c r="M8218" s="61"/>
      <c r="N8218" s="61"/>
      <c r="O8218" s="62"/>
      <c r="P8218" s="125"/>
      <c r="W8218" s="62"/>
      <c r="X8218" s="62"/>
    </row>
    <row r="8219" spans="1:24" s="57" customFormat="1" x14ac:dyDescent="0.25">
      <c r="A8219" s="75"/>
      <c r="D8219" s="58"/>
      <c r="E8219" s="58"/>
      <c r="F8219" s="58"/>
      <c r="G8219" s="58"/>
      <c r="H8219" s="60"/>
      <c r="I8219" s="60"/>
      <c r="J8219" s="60"/>
      <c r="K8219" s="60"/>
      <c r="M8219" s="61"/>
      <c r="N8219" s="61"/>
      <c r="O8219" s="62"/>
      <c r="P8219" s="125"/>
      <c r="W8219" s="62"/>
      <c r="X8219" s="62"/>
    </row>
    <row r="8220" spans="1:24" s="57" customFormat="1" x14ac:dyDescent="0.25">
      <c r="A8220" s="75"/>
      <c r="D8220" s="58"/>
      <c r="E8220" s="58"/>
      <c r="F8220" s="58"/>
      <c r="G8220" s="58"/>
      <c r="H8220" s="60"/>
      <c r="I8220" s="60"/>
      <c r="J8220" s="60"/>
      <c r="K8220" s="60"/>
      <c r="M8220" s="61"/>
      <c r="N8220" s="61"/>
      <c r="O8220" s="62"/>
      <c r="P8220" s="125"/>
      <c r="W8220" s="62"/>
      <c r="X8220" s="62"/>
    </row>
    <row r="8221" spans="1:24" s="57" customFormat="1" x14ac:dyDescent="0.25">
      <c r="A8221" s="75"/>
      <c r="D8221" s="58"/>
      <c r="E8221" s="58"/>
      <c r="F8221" s="58"/>
      <c r="G8221" s="58"/>
      <c r="H8221" s="60"/>
      <c r="I8221" s="60"/>
      <c r="J8221" s="60"/>
      <c r="K8221" s="60"/>
      <c r="M8221" s="61"/>
      <c r="N8221" s="61"/>
      <c r="O8221" s="62"/>
      <c r="P8221" s="125"/>
      <c r="W8221" s="62"/>
      <c r="X8221" s="62"/>
    </row>
    <row r="8222" spans="1:24" s="57" customFormat="1" x14ac:dyDescent="0.25">
      <c r="A8222" s="75"/>
      <c r="D8222" s="58"/>
      <c r="E8222" s="58"/>
      <c r="F8222" s="58"/>
      <c r="G8222" s="58"/>
      <c r="H8222" s="60"/>
      <c r="I8222" s="60"/>
      <c r="J8222" s="60"/>
      <c r="K8222" s="60"/>
      <c r="M8222" s="61"/>
      <c r="N8222" s="61"/>
      <c r="O8222" s="62"/>
      <c r="P8222" s="125"/>
      <c r="W8222" s="62"/>
      <c r="X8222" s="62"/>
    </row>
    <row r="8223" spans="1:24" s="57" customFormat="1" x14ac:dyDescent="0.25">
      <c r="A8223" s="75"/>
      <c r="D8223" s="58"/>
      <c r="E8223" s="58"/>
      <c r="F8223" s="58"/>
      <c r="G8223" s="58"/>
      <c r="H8223" s="60"/>
      <c r="I8223" s="60"/>
      <c r="J8223" s="60"/>
      <c r="K8223" s="60"/>
      <c r="M8223" s="61"/>
      <c r="N8223" s="61"/>
      <c r="O8223" s="62"/>
      <c r="P8223" s="125"/>
      <c r="W8223" s="62"/>
      <c r="X8223" s="62"/>
    </row>
    <row r="8224" spans="1:24" s="57" customFormat="1" x14ac:dyDescent="0.25">
      <c r="A8224" s="75"/>
      <c r="D8224" s="58"/>
      <c r="E8224" s="58"/>
      <c r="F8224" s="58"/>
      <c r="G8224" s="58"/>
      <c r="H8224" s="60"/>
      <c r="I8224" s="60"/>
      <c r="J8224" s="60"/>
      <c r="K8224" s="60"/>
      <c r="M8224" s="61"/>
      <c r="N8224" s="61"/>
      <c r="O8224" s="62"/>
      <c r="P8224" s="125"/>
      <c r="W8224" s="62"/>
      <c r="X8224" s="62"/>
    </row>
    <row r="8225" spans="1:24" s="57" customFormat="1" x14ac:dyDescent="0.25">
      <c r="A8225" s="75"/>
      <c r="D8225" s="58"/>
      <c r="E8225" s="58"/>
      <c r="F8225" s="58"/>
      <c r="G8225" s="58"/>
      <c r="H8225" s="60"/>
      <c r="I8225" s="60"/>
      <c r="J8225" s="60"/>
      <c r="K8225" s="60"/>
      <c r="M8225" s="61"/>
      <c r="N8225" s="61"/>
      <c r="O8225" s="62"/>
      <c r="P8225" s="125"/>
      <c r="W8225" s="62"/>
      <c r="X8225" s="62"/>
    </row>
    <row r="8226" spans="1:24" s="57" customFormat="1" x14ac:dyDescent="0.25">
      <c r="A8226" s="75"/>
      <c r="D8226" s="58"/>
      <c r="E8226" s="58"/>
      <c r="F8226" s="58"/>
      <c r="G8226" s="58"/>
      <c r="H8226" s="60"/>
      <c r="I8226" s="60"/>
      <c r="J8226" s="60"/>
      <c r="K8226" s="60"/>
      <c r="M8226" s="61"/>
      <c r="N8226" s="61"/>
      <c r="O8226" s="62"/>
      <c r="P8226" s="125"/>
      <c r="W8226" s="62"/>
      <c r="X8226" s="62"/>
    </row>
    <row r="8227" spans="1:24" s="57" customFormat="1" x14ac:dyDescent="0.25">
      <c r="A8227" s="75"/>
      <c r="D8227" s="58"/>
      <c r="E8227" s="58"/>
      <c r="F8227" s="58"/>
      <c r="G8227" s="58"/>
      <c r="H8227" s="60"/>
      <c r="I8227" s="60"/>
      <c r="J8227" s="60"/>
      <c r="K8227" s="60"/>
      <c r="M8227" s="61"/>
      <c r="N8227" s="61"/>
      <c r="O8227" s="62"/>
      <c r="P8227" s="125"/>
      <c r="W8227" s="62"/>
      <c r="X8227" s="62"/>
    </row>
    <row r="8228" spans="1:24" s="57" customFormat="1" x14ac:dyDescent="0.25">
      <c r="A8228" s="75"/>
      <c r="D8228" s="58"/>
      <c r="E8228" s="58"/>
      <c r="F8228" s="58"/>
      <c r="G8228" s="58"/>
      <c r="H8228" s="60"/>
      <c r="I8228" s="60"/>
      <c r="J8228" s="60"/>
      <c r="K8228" s="60"/>
      <c r="M8228" s="61"/>
      <c r="N8228" s="61"/>
      <c r="O8228" s="62"/>
      <c r="P8228" s="125"/>
      <c r="W8228" s="62"/>
      <c r="X8228" s="62"/>
    </row>
    <row r="8229" spans="1:24" s="57" customFormat="1" x14ac:dyDescent="0.25">
      <c r="A8229" s="75"/>
      <c r="D8229" s="58"/>
      <c r="E8229" s="58"/>
      <c r="F8229" s="58"/>
      <c r="G8229" s="58"/>
      <c r="H8229" s="60"/>
      <c r="I8229" s="60"/>
      <c r="J8229" s="60"/>
      <c r="K8229" s="60"/>
      <c r="M8229" s="61"/>
      <c r="N8229" s="61"/>
      <c r="O8229" s="62"/>
      <c r="P8229" s="125"/>
      <c r="W8229" s="62"/>
      <c r="X8229" s="62"/>
    </row>
    <row r="8230" spans="1:24" s="57" customFormat="1" x14ac:dyDescent="0.25">
      <c r="A8230" s="75"/>
      <c r="D8230" s="58"/>
      <c r="E8230" s="58"/>
      <c r="F8230" s="58"/>
      <c r="G8230" s="58"/>
      <c r="H8230" s="60"/>
      <c r="I8230" s="60"/>
      <c r="J8230" s="60"/>
      <c r="K8230" s="60"/>
      <c r="M8230" s="61"/>
      <c r="N8230" s="61"/>
      <c r="O8230" s="62"/>
      <c r="P8230" s="125"/>
      <c r="W8230" s="62"/>
      <c r="X8230" s="62"/>
    </row>
    <row r="8231" spans="1:24" s="57" customFormat="1" x14ac:dyDescent="0.25">
      <c r="A8231" s="75"/>
      <c r="D8231" s="58"/>
      <c r="E8231" s="58"/>
      <c r="F8231" s="58"/>
      <c r="G8231" s="58"/>
      <c r="H8231" s="60"/>
      <c r="I8231" s="60"/>
      <c r="J8231" s="60"/>
      <c r="K8231" s="60"/>
      <c r="M8231" s="61"/>
      <c r="N8231" s="61"/>
      <c r="O8231" s="62"/>
      <c r="P8231" s="125"/>
      <c r="W8231" s="62"/>
      <c r="X8231" s="62"/>
    </row>
    <row r="8232" spans="1:24" s="57" customFormat="1" x14ac:dyDescent="0.25">
      <c r="A8232" s="75"/>
      <c r="D8232" s="58"/>
      <c r="E8232" s="58"/>
      <c r="F8232" s="58"/>
      <c r="G8232" s="58"/>
      <c r="H8232" s="60"/>
      <c r="I8232" s="60"/>
      <c r="J8232" s="60"/>
      <c r="K8232" s="60"/>
      <c r="M8232" s="61"/>
      <c r="N8232" s="61"/>
      <c r="O8232" s="62"/>
      <c r="P8232" s="125"/>
      <c r="W8232" s="62"/>
      <c r="X8232" s="62"/>
    </row>
    <row r="8233" spans="1:24" s="57" customFormat="1" x14ac:dyDescent="0.25">
      <c r="A8233" s="75"/>
      <c r="D8233" s="58"/>
      <c r="E8233" s="58"/>
      <c r="F8233" s="58"/>
      <c r="G8233" s="58"/>
      <c r="H8233" s="60"/>
      <c r="I8233" s="60"/>
      <c r="J8233" s="60"/>
      <c r="K8233" s="60"/>
      <c r="M8233" s="61"/>
      <c r="N8233" s="61"/>
      <c r="O8233" s="62"/>
      <c r="P8233" s="125"/>
      <c r="W8233" s="62"/>
      <c r="X8233" s="62"/>
    </row>
    <row r="8234" spans="1:24" s="57" customFormat="1" x14ac:dyDescent="0.25">
      <c r="A8234" s="75"/>
      <c r="D8234" s="58"/>
      <c r="E8234" s="58"/>
      <c r="F8234" s="58"/>
      <c r="G8234" s="58"/>
      <c r="H8234" s="60"/>
      <c r="I8234" s="60"/>
      <c r="J8234" s="60"/>
      <c r="K8234" s="60"/>
      <c r="M8234" s="61"/>
      <c r="N8234" s="61"/>
      <c r="O8234" s="62"/>
      <c r="P8234" s="125"/>
      <c r="W8234" s="62"/>
      <c r="X8234" s="62"/>
    </row>
    <row r="8235" spans="1:24" s="57" customFormat="1" x14ac:dyDescent="0.25">
      <c r="A8235" s="75"/>
      <c r="D8235" s="58"/>
      <c r="E8235" s="58"/>
      <c r="F8235" s="58"/>
      <c r="G8235" s="58"/>
      <c r="H8235" s="60"/>
      <c r="I8235" s="60"/>
      <c r="J8235" s="60"/>
      <c r="K8235" s="60"/>
      <c r="M8235" s="61"/>
      <c r="N8235" s="61"/>
      <c r="O8235" s="62"/>
      <c r="P8235" s="125"/>
      <c r="W8235" s="62"/>
      <c r="X8235" s="62"/>
    </row>
    <row r="8236" spans="1:24" s="57" customFormat="1" x14ac:dyDescent="0.25">
      <c r="A8236" s="75"/>
      <c r="D8236" s="58"/>
      <c r="E8236" s="58"/>
      <c r="F8236" s="58"/>
      <c r="G8236" s="58"/>
      <c r="H8236" s="60"/>
      <c r="I8236" s="60"/>
      <c r="J8236" s="60"/>
      <c r="K8236" s="60"/>
      <c r="M8236" s="61"/>
      <c r="N8236" s="61"/>
      <c r="O8236" s="62"/>
      <c r="P8236" s="125"/>
      <c r="W8236" s="62"/>
      <c r="X8236" s="62"/>
    </row>
    <row r="8237" spans="1:24" s="57" customFormat="1" x14ac:dyDescent="0.25">
      <c r="A8237" s="75"/>
      <c r="D8237" s="58"/>
      <c r="E8237" s="58"/>
      <c r="F8237" s="58"/>
      <c r="G8237" s="58"/>
      <c r="H8237" s="60"/>
      <c r="I8237" s="60"/>
      <c r="J8237" s="60"/>
      <c r="K8237" s="60"/>
      <c r="M8237" s="61"/>
      <c r="N8237" s="61"/>
      <c r="O8237" s="62"/>
      <c r="P8237" s="125"/>
      <c r="W8237" s="62"/>
      <c r="X8237" s="62"/>
    </row>
    <row r="8238" spans="1:24" s="57" customFormat="1" x14ac:dyDescent="0.25">
      <c r="A8238" s="75"/>
      <c r="D8238" s="58"/>
      <c r="E8238" s="58"/>
      <c r="F8238" s="58"/>
      <c r="G8238" s="58"/>
      <c r="H8238" s="60"/>
      <c r="I8238" s="60"/>
      <c r="J8238" s="60"/>
      <c r="K8238" s="60"/>
      <c r="M8238" s="61"/>
      <c r="N8238" s="61"/>
      <c r="O8238" s="62"/>
      <c r="P8238" s="125"/>
      <c r="W8238" s="62"/>
      <c r="X8238" s="62"/>
    </row>
    <row r="8239" spans="1:24" s="57" customFormat="1" x14ac:dyDescent="0.25">
      <c r="A8239" s="75"/>
      <c r="D8239" s="58"/>
      <c r="E8239" s="58"/>
      <c r="F8239" s="58"/>
      <c r="G8239" s="58"/>
      <c r="H8239" s="60"/>
      <c r="I8239" s="60"/>
      <c r="J8239" s="60"/>
      <c r="K8239" s="60"/>
      <c r="M8239" s="61"/>
      <c r="N8239" s="61"/>
      <c r="O8239" s="62"/>
      <c r="P8239" s="125"/>
      <c r="W8239" s="62"/>
      <c r="X8239" s="62"/>
    </row>
    <row r="8240" spans="1:24" s="57" customFormat="1" x14ac:dyDescent="0.25">
      <c r="A8240" s="75"/>
      <c r="D8240" s="58"/>
      <c r="E8240" s="58"/>
      <c r="F8240" s="58"/>
      <c r="G8240" s="58"/>
      <c r="H8240" s="60"/>
      <c r="I8240" s="60"/>
      <c r="J8240" s="60"/>
      <c r="K8240" s="60"/>
      <c r="M8240" s="61"/>
      <c r="N8240" s="61"/>
      <c r="O8240" s="62"/>
      <c r="P8240" s="125"/>
      <c r="W8240" s="62"/>
      <c r="X8240" s="62"/>
    </row>
    <row r="8241" spans="1:24" s="57" customFormat="1" x14ac:dyDescent="0.25">
      <c r="A8241" s="75"/>
      <c r="D8241" s="58"/>
      <c r="E8241" s="58"/>
      <c r="F8241" s="58"/>
      <c r="G8241" s="58"/>
      <c r="H8241" s="60"/>
      <c r="I8241" s="60"/>
      <c r="J8241" s="60"/>
      <c r="K8241" s="60"/>
      <c r="M8241" s="61"/>
      <c r="N8241" s="61"/>
      <c r="O8241" s="62"/>
      <c r="P8241" s="125"/>
      <c r="W8241" s="62"/>
      <c r="X8241" s="62"/>
    </row>
    <row r="8242" spans="1:24" s="57" customFormat="1" x14ac:dyDescent="0.25">
      <c r="A8242" s="75"/>
      <c r="D8242" s="58"/>
      <c r="E8242" s="58"/>
      <c r="F8242" s="58"/>
      <c r="G8242" s="58"/>
      <c r="H8242" s="60"/>
      <c r="I8242" s="60"/>
      <c r="J8242" s="60"/>
      <c r="K8242" s="60"/>
      <c r="M8242" s="61"/>
      <c r="N8242" s="61"/>
      <c r="O8242" s="62"/>
      <c r="P8242" s="125"/>
      <c r="W8242" s="62"/>
      <c r="X8242" s="62"/>
    </row>
    <row r="8243" spans="1:24" s="57" customFormat="1" x14ac:dyDescent="0.25">
      <c r="A8243" s="75"/>
      <c r="D8243" s="58"/>
      <c r="E8243" s="58"/>
      <c r="F8243" s="58"/>
      <c r="G8243" s="58"/>
      <c r="H8243" s="60"/>
      <c r="I8243" s="60"/>
      <c r="J8243" s="60"/>
      <c r="K8243" s="60"/>
      <c r="M8243" s="61"/>
      <c r="N8243" s="61"/>
      <c r="O8243" s="62"/>
      <c r="P8243" s="125"/>
      <c r="W8243" s="62"/>
      <c r="X8243" s="62"/>
    </row>
    <row r="8244" spans="1:24" s="57" customFormat="1" x14ac:dyDescent="0.25">
      <c r="A8244" s="75"/>
      <c r="D8244" s="58"/>
      <c r="E8244" s="58"/>
      <c r="F8244" s="58"/>
      <c r="G8244" s="58"/>
      <c r="H8244" s="60"/>
      <c r="I8244" s="60"/>
      <c r="J8244" s="60"/>
      <c r="K8244" s="60"/>
      <c r="M8244" s="61"/>
      <c r="N8244" s="61"/>
      <c r="O8244" s="62"/>
      <c r="P8244" s="125"/>
      <c r="W8244" s="62"/>
      <c r="X8244" s="62"/>
    </row>
    <row r="8245" spans="1:24" s="57" customFormat="1" x14ac:dyDescent="0.25">
      <c r="A8245" s="75"/>
      <c r="D8245" s="58"/>
      <c r="E8245" s="58"/>
      <c r="F8245" s="58"/>
      <c r="G8245" s="58"/>
      <c r="H8245" s="60"/>
      <c r="I8245" s="60"/>
      <c r="J8245" s="60"/>
      <c r="K8245" s="60"/>
      <c r="M8245" s="61"/>
      <c r="N8245" s="61"/>
      <c r="O8245" s="62"/>
      <c r="P8245" s="125"/>
      <c r="W8245" s="62"/>
      <c r="X8245" s="62"/>
    </row>
    <row r="8246" spans="1:24" s="57" customFormat="1" x14ac:dyDescent="0.25">
      <c r="A8246" s="75"/>
      <c r="D8246" s="58"/>
      <c r="E8246" s="58"/>
      <c r="F8246" s="58"/>
      <c r="G8246" s="58"/>
      <c r="H8246" s="60"/>
      <c r="I8246" s="60"/>
      <c r="J8246" s="60"/>
      <c r="K8246" s="60"/>
      <c r="M8246" s="61"/>
      <c r="N8246" s="61"/>
      <c r="O8246" s="62"/>
      <c r="P8246" s="125"/>
      <c r="W8246" s="62"/>
      <c r="X8246" s="62"/>
    </row>
    <row r="8247" spans="1:24" s="57" customFormat="1" x14ac:dyDescent="0.25">
      <c r="A8247" s="75"/>
      <c r="D8247" s="58"/>
      <c r="E8247" s="58"/>
      <c r="F8247" s="58"/>
      <c r="G8247" s="58"/>
      <c r="H8247" s="60"/>
      <c r="I8247" s="60"/>
      <c r="J8247" s="60"/>
      <c r="K8247" s="60"/>
      <c r="M8247" s="61"/>
      <c r="N8247" s="61"/>
      <c r="O8247" s="62"/>
      <c r="P8247" s="125"/>
      <c r="W8247" s="62"/>
      <c r="X8247" s="62"/>
    </row>
    <row r="8248" spans="1:24" s="57" customFormat="1" x14ac:dyDescent="0.25">
      <c r="A8248" s="75"/>
      <c r="D8248" s="58"/>
      <c r="E8248" s="58"/>
      <c r="F8248" s="58"/>
      <c r="G8248" s="58"/>
      <c r="H8248" s="60"/>
      <c r="I8248" s="60"/>
      <c r="J8248" s="60"/>
      <c r="K8248" s="60"/>
      <c r="M8248" s="61"/>
      <c r="N8248" s="61"/>
      <c r="O8248" s="62"/>
      <c r="P8248" s="125"/>
      <c r="W8248" s="62"/>
      <c r="X8248" s="62"/>
    </row>
    <row r="8249" spans="1:24" s="57" customFormat="1" x14ac:dyDescent="0.25">
      <c r="A8249" s="75"/>
      <c r="D8249" s="58"/>
      <c r="E8249" s="58"/>
      <c r="F8249" s="58"/>
      <c r="G8249" s="58"/>
      <c r="H8249" s="60"/>
      <c r="I8249" s="60"/>
      <c r="J8249" s="60"/>
      <c r="K8249" s="60"/>
      <c r="M8249" s="61"/>
      <c r="N8249" s="61"/>
      <c r="O8249" s="62"/>
      <c r="P8249" s="125"/>
      <c r="W8249" s="62"/>
      <c r="X8249" s="62"/>
    </row>
    <row r="8250" spans="1:24" s="57" customFormat="1" x14ac:dyDescent="0.25">
      <c r="A8250" s="75"/>
      <c r="D8250" s="58"/>
      <c r="E8250" s="58"/>
      <c r="F8250" s="58"/>
      <c r="G8250" s="58"/>
      <c r="H8250" s="60"/>
      <c r="I8250" s="60"/>
      <c r="J8250" s="60"/>
      <c r="K8250" s="60"/>
      <c r="M8250" s="61"/>
      <c r="N8250" s="61"/>
      <c r="O8250" s="62"/>
      <c r="P8250" s="125"/>
      <c r="W8250" s="62"/>
      <c r="X8250" s="62"/>
    </row>
    <row r="8251" spans="1:24" s="57" customFormat="1" x14ac:dyDescent="0.25">
      <c r="A8251" s="75"/>
      <c r="D8251" s="58"/>
      <c r="E8251" s="58"/>
      <c r="F8251" s="58"/>
      <c r="G8251" s="58"/>
      <c r="H8251" s="60"/>
      <c r="I8251" s="60"/>
      <c r="J8251" s="60"/>
      <c r="K8251" s="60"/>
      <c r="M8251" s="61"/>
      <c r="N8251" s="61"/>
      <c r="O8251" s="62"/>
      <c r="P8251" s="125"/>
      <c r="W8251" s="62"/>
      <c r="X8251" s="62"/>
    </row>
    <row r="8252" spans="1:24" s="57" customFormat="1" x14ac:dyDescent="0.25">
      <c r="A8252" s="75"/>
      <c r="D8252" s="58"/>
      <c r="E8252" s="58"/>
      <c r="F8252" s="58"/>
      <c r="G8252" s="58"/>
      <c r="H8252" s="60"/>
      <c r="I8252" s="60"/>
      <c r="J8252" s="60"/>
      <c r="K8252" s="60"/>
      <c r="M8252" s="61"/>
      <c r="N8252" s="61"/>
      <c r="O8252" s="62"/>
      <c r="P8252" s="125"/>
      <c r="W8252" s="62"/>
      <c r="X8252" s="62"/>
    </row>
    <row r="8253" spans="1:24" s="57" customFormat="1" x14ac:dyDescent="0.25">
      <c r="A8253" s="75"/>
      <c r="D8253" s="58"/>
      <c r="E8253" s="58"/>
      <c r="F8253" s="58"/>
      <c r="G8253" s="58"/>
      <c r="H8253" s="60"/>
      <c r="I8253" s="60"/>
      <c r="J8253" s="60"/>
      <c r="K8253" s="60"/>
      <c r="M8253" s="61"/>
      <c r="N8253" s="61"/>
      <c r="O8253" s="62"/>
      <c r="P8253" s="125"/>
      <c r="W8253" s="62"/>
      <c r="X8253" s="62"/>
    </row>
    <row r="8254" spans="1:24" s="57" customFormat="1" x14ac:dyDescent="0.25">
      <c r="A8254" s="75"/>
      <c r="D8254" s="58"/>
      <c r="E8254" s="58"/>
      <c r="F8254" s="58"/>
      <c r="G8254" s="58"/>
      <c r="H8254" s="60"/>
      <c r="I8254" s="60"/>
      <c r="J8254" s="60"/>
      <c r="K8254" s="60"/>
      <c r="M8254" s="61"/>
      <c r="N8254" s="61"/>
      <c r="O8254" s="62"/>
      <c r="P8254" s="125"/>
      <c r="W8254" s="62"/>
      <c r="X8254" s="62"/>
    </row>
    <row r="8255" spans="1:24" s="57" customFormat="1" x14ac:dyDescent="0.25">
      <c r="A8255" s="75"/>
      <c r="D8255" s="58"/>
      <c r="E8255" s="58"/>
      <c r="F8255" s="58"/>
      <c r="G8255" s="58"/>
      <c r="H8255" s="60"/>
      <c r="I8255" s="60"/>
      <c r="J8255" s="60"/>
      <c r="K8255" s="60"/>
      <c r="M8255" s="61"/>
      <c r="N8255" s="61"/>
      <c r="O8255" s="62"/>
      <c r="P8255" s="125"/>
      <c r="W8255" s="62"/>
      <c r="X8255" s="62"/>
    </row>
    <row r="8256" spans="1:24" s="57" customFormat="1" x14ac:dyDescent="0.25">
      <c r="A8256" s="75"/>
      <c r="D8256" s="58"/>
      <c r="E8256" s="58"/>
      <c r="F8256" s="58"/>
      <c r="G8256" s="58"/>
      <c r="H8256" s="60"/>
      <c r="I8256" s="60"/>
      <c r="J8256" s="60"/>
      <c r="K8256" s="60"/>
      <c r="M8256" s="61"/>
      <c r="N8256" s="61"/>
      <c r="O8256" s="62"/>
      <c r="P8256" s="125"/>
      <c r="W8256" s="62"/>
      <c r="X8256" s="62"/>
    </row>
    <row r="8257" spans="1:24" s="57" customFormat="1" x14ac:dyDescent="0.25">
      <c r="A8257" s="75"/>
      <c r="D8257" s="58"/>
      <c r="E8257" s="58"/>
      <c r="F8257" s="58"/>
      <c r="G8257" s="58"/>
      <c r="H8257" s="60"/>
      <c r="I8257" s="60"/>
      <c r="J8257" s="60"/>
      <c r="K8257" s="60"/>
      <c r="M8257" s="61"/>
      <c r="N8257" s="61"/>
      <c r="O8257" s="62"/>
      <c r="P8257" s="125"/>
      <c r="W8257" s="62"/>
      <c r="X8257" s="62"/>
    </row>
    <row r="8258" spans="1:24" s="57" customFormat="1" x14ac:dyDescent="0.25">
      <c r="A8258" s="75"/>
      <c r="D8258" s="58"/>
      <c r="E8258" s="58"/>
      <c r="F8258" s="58"/>
      <c r="G8258" s="58"/>
      <c r="H8258" s="60"/>
      <c r="I8258" s="60"/>
      <c r="J8258" s="60"/>
      <c r="K8258" s="60"/>
      <c r="M8258" s="61"/>
      <c r="N8258" s="61"/>
      <c r="O8258" s="62"/>
      <c r="P8258" s="125"/>
      <c r="W8258" s="62"/>
      <c r="X8258" s="62"/>
    </row>
    <row r="8259" spans="1:24" s="57" customFormat="1" x14ac:dyDescent="0.25">
      <c r="A8259" s="75"/>
      <c r="D8259" s="58"/>
      <c r="E8259" s="58"/>
      <c r="F8259" s="58"/>
      <c r="G8259" s="58"/>
      <c r="H8259" s="60"/>
      <c r="I8259" s="60"/>
      <c r="J8259" s="60"/>
      <c r="K8259" s="60"/>
      <c r="M8259" s="61"/>
      <c r="N8259" s="61"/>
      <c r="O8259" s="62"/>
      <c r="P8259" s="125"/>
      <c r="W8259" s="62"/>
      <c r="X8259" s="62"/>
    </row>
    <row r="8260" spans="1:24" s="57" customFormat="1" x14ac:dyDescent="0.25">
      <c r="A8260" s="75"/>
      <c r="D8260" s="58"/>
      <c r="E8260" s="58"/>
      <c r="F8260" s="58"/>
      <c r="G8260" s="58"/>
      <c r="H8260" s="60"/>
      <c r="I8260" s="60"/>
      <c r="J8260" s="60"/>
      <c r="K8260" s="60"/>
      <c r="M8260" s="61"/>
      <c r="N8260" s="61"/>
      <c r="O8260" s="62"/>
      <c r="P8260" s="125"/>
      <c r="W8260" s="62"/>
      <c r="X8260" s="62"/>
    </row>
    <row r="8261" spans="1:24" s="57" customFormat="1" x14ac:dyDescent="0.25">
      <c r="A8261" s="75"/>
      <c r="D8261" s="58"/>
      <c r="E8261" s="58"/>
      <c r="F8261" s="58"/>
      <c r="G8261" s="58"/>
      <c r="H8261" s="60"/>
      <c r="I8261" s="60"/>
      <c r="J8261" s="60"/>
      <c r="K8261" s="60"/>
      <c r="M8261" s="61"/>
      <c r="N8261" s="61"/>
      <c r="O8261" s="62"/>
      <c r="P8261" s="125"/>
      <c r="W8261" s="62"/>
      <c r="X8261" s="62"/>
    </row>
    <row r="8262" spans="1:24" s="57" customFormat="1" x14ac:dyDescent="0.25">
      <c r="A8262" s="75"/>
      <c r="D8262" s="58"/>
      <c r="E8262" s="58"/>
      <c r="F8262" s="58"/>
      <c r="G8262" s="58"/>
      <c r="H8262" s="60"/>
      <c r="I8262" s="60"/>
      <c r="J8262" s="60"/>
      <c r="K8262" s="60"/>
      <c r="M8262" s="61"/>
      <c r="N8262" s="61"/>
      <c r="O8262" s="62"/>
      <c r="P8262" s="125"/>
      <c r="W8262" s="62"/>
      <c r="X8262" s="62"/>
    </row>
    <row r="8263" spans="1:24" s="57" customFormat="1" x14ac:dyDescent="0.25">
      <c r="A8263" s="75"/>
      <c r="D8263" s="58"/>
      <c r="E8263" s="58"/>
      <c r="F8263" s="58"/>
      <c r="G8263" s="58"/>
      <c r="H8263" s="60"/>
      <c r="I8263" s="60"/>
      <c r="J8263" s="60"/>
      <c r="K8263" s="60"/>
      <c r="M8263" s="61"/>
      <c r="N8263" s="61"/>
      <c r="O8263" s="62"/>
      <c r="P8263" s="125"/>
      <c r="W8263" s="62"/>
      <c r="X8263" s="62"/>
    </row>
    <row r="8264" spans="1:24" s="57" customFormat="1" x14ac:dyDescent="0.25">
      <c r="A8264" s="75"/>
      <c r="D8264" s="58"/>
      <c r="E8264" s="58"/>
      <c r="F8264" s="58"/>
      <c r="G8264" s="58"/>
      <c r="H8264" s="60"/>
      <c r="I8264" s="60"/>
      <c r="J8264" s="60"/>
      <c r="K8264" s="60"/>
      <c r="M8264" s="61"/>
      <c r="N8264" s="61"/>
      <c r="O8264" s="62"/>
      <c r="P8264" s="125"/>
      <c r="W8264" s="62"/>
      <c r="X8264" s="62"/>
    </row>
    <row r="8265" spans="1:24" s="57" customFormat="1" x14ac:dyDescent="0.25">
      <c r="A8265" s="75"/>
      <c r="D8265" s="58"/>
      <c r="E8265" s="58"/>
      <c r="F8265" s="58"/>
      <c r="G8265" s="58"/>
      <c r="H8265" s="60"/>
      <c r="I8265" s="60"/>
      <c r="J8265" s="60"/>
      <c r="K8265" s="60"/>
      <c r="M8265" s="61"/>
      <c r="N8265" s="61"/>
      <c r="O8265" s="62"/>
      <c r="P8265" s="125"/>
      <c r="W8265" s="62"/>
      <c r="X8265" s="62"/>
    </row>
    <row r="8266" spans="1:24" s="57" customFormat="1" x14ac:dyDescent="0.25">
      <c r="A8266" s="75"/>
      <c r="D8266" s="58"/>
      <c r="E8266" s="58"/>
      <c r="F8266" s="58"/>
      <c r="G8266" s="58"/>
      <c r="H8266" s="60"/>
      <c r="I8266" s="60"/>
      <c r="J8266" s="60"/>
      <c r="K8266" s="60"/>
      <c r="M8266" s="61"/>
      <c r="N8266" s="61"/>
      <c r="O8266" s="62"/>
      <c r="P8266" s="125"/>
      <c r="W8266" s="62"/>
      <c r="X8266" s="62"/>
    </row>
    <row r="8267" spans="1:24" s="57" customFormat="1" x14ac:dyDescent="0.25">
      <c r="A8267" s="75"/>
      <c r="D8267" s="58"/>
      <c r="E8267" s="58"/>
      <c r="F8267" s="58"/>
      <c r="G8267" s="58"/>
      <c r="H8267" s="60"/>
      <c r="I8267" s="60"/>
      <c r="J8267" s="60"/>
      <c r="K8267" s="60"/>
      <c r="M8267" s="61"/>
      <c r="N8267" s="61"/>
      <c r="O8267" s="62"/>
      <c r="P8267" s="125"/>
      <c r="W8267" s="62"/>
      <c r="X8267" s="62"/>
    </row>
    <row r="8268" spans="1:24" s="57" customFormat="1" x14ac:dyDescent="0.25">
      <c r="A8268" s="75"/>
      <c r="D8268" s="58"/>
      <c r="E8268" s="58"/>
      <c r="F8268" s="58"/>
      <c r="G8268" s="58"/>
      <c r="H8268" s="60"/>
      <c r="I8268" s="60"/>
      <c r="J8268" s="60"/>
      <c r="K8268" s="60"/>
      <c r="M8268" s="61"/>
      <c r="N8268" s="61"/>
      <c r="O8268" s="62"/>
      <c r="P8268" s="125"/>
      <c r="W8268" s="62"/>
      <c r="X8268" s="62"/>
    </row>
    <row r="8269" spans="1:24" s="57" customFormat="1" x14ac:dyDescent="0.25">
      <c r="A8269" s="75"/>
      <c r="D8269" s="58"/>
      <c r="E8269" s="58"/>
      <c r="F8269" s="58"/>
      <c r="G8269" s="58"/>
      <c r="H8269" s="60"/>
      <c r="I8269" s="60"/>
      <c r="J8269" s="60"/>
      <c r="K8269" s="60"/>
      <c r="M8269" s="61"/>
      <c r="N8269" s="61"/>
      <c r="O8269" s="62"/>
      <c r="P8269" s="125"/>
      <c r="W8269" s="62"/>
      <c r="X8269" s="62"/>
    </row>
    <row r="8270" spans="1:24" s="57" customFormat="1" x14ac:dyDescent="0.25">
      <c r="A8270" s="75"/>
      <c r="D8270" s="58"/>
      <c r="E8270" s="58"/>
      <c r="F8270" s="58"/>
      <c r="G8270" s="58"/>
      <c r="H8270" s="60"/>
      <c r="I8270" s="60"/>
      <c r="J8270" s="60"/>
      <c r="K8270" s="60"/>
      <c r="M8270" s="61"/>
      <c r="N8270" s="61"/>
      <c r="O8270" s="62"/>
      <c r="P8270" s="125"/>
      <c r="W8270" s="62"/>
      <c r="X8270" s="62"/>
    </row>
    <row r="8271" spans="1:24" s="57" customFormat="1" x14ac:dyDescent="0.25">
      <c r="A8271" s="75"/>
      <c r="D8271" s="58"/>
      <c r="E8271" s="58"/>
      <c r="F8271" s="58"/>
      <c r="G8271" s="58"/>
      <c r="H8271" s="60"/>
      <c r="I8271" s="60"/>
      <c r="J8271" s="60"/>
      <c r="K8271" s="60"/>
      <c r="M8271" s="61"/>
      <c r="N8271" s="61"/>
      <c r="O8271" s="62"/>
      <c r="P8271" s="125"/>
      <c r="W8271" s="62"/>
      <c r="X8271" s="62"/>
    </row>
    <row r="8272" spans="1:24" s="57" customFormat="1" x14ac:dyDescent="0.25">
      <c r="A8272" s="75"/>
      <c r="D8272" s="58"/>
      <c r="E8272" s="58"/>
      <c r="F8272" s="58"/>
      <c r="G8272" s="58"/>
      <c r="H8272" s="60"/>
      <c r="I8272" s="60"/>
      <c r="J8272" s="60"/>
      <c r="K8272" s="60"/>
      <c r="M8272" s="61"/>
      <c r="N8272" s="61"/>
      <c r="O8272" s="62"/>
      <c r="P8272" s="125"/>
      <c r="W8272" s="62"/>
      <c r="X8272" s="62"/>
    </row>
    <row r="8273" spans="1:24" s="57" customFormat="1" x14ac:dyDescent="0.25">
      <c r="A8273" s="75"/>
      <c r="D8273" s="58"/>
      <c r="E8273" s="58"/>
      <c r="F8273" s="58"/>
      <c r="G8273" s="58"/>
      <c r="H8273" s="60"/>
      <c r="I8273" s="60"/>
      <c r="J8273" s="60"/>
      <c r="K8273" s="60"/>
      <c r="M8273" s="61"/>
      <c r="N8273" s="61"/>
      <c r="O8273" s="62"/>
      <c r="P8273" s="125"/>
      <c r="W8273" s="62"/>
      <c r="X8273" s="62"/>
    </row>
    <row r="8274" spans="1:24" s="57" customFormat="1" x14ac:dyDescent="0.25">
      <c r="A8274" s="75"/>
      <c r="D8274" s="58"/>
      <c r="E8274" s="58"/>
      <c r="F8274" s="58"/>
      <c r="G8274" s="58"/>
      <c r="H8274" s="60"/>
      <c r="I8274" s="60"/>
      <c r="J8274" s="60"/>
      <c r="K8274" s="60"/>
      <c r="M8274" s="61"/>
      <c r="N8274" s="61"/>
      <c r="O8274" s="62"/>
      <c r="P8274" s="125"/>
      <c r="W8274" s="62"/>
      <c r="X8274" s="62"/>
    </row>
    <row r="8275" spans="1:24" s="57" customFormat="1" x14ac:dyDescent="0.25">
      <c r="A8275" s="75"/>
      <c r="D8275" s="58"/>
      <c r="E8275" s="58"/>
      <c r="F8275" s="58"/>
      <c r="G8275" s="58"/>
      <c r="H8275" s="60"/>
      <c r="I8275" s="60"/>
      <c r="J8275" s="60"/>
      <c r="K8275" s="60"/>
      <c r="M8275" s="61"/>
      <c r="N8275" s="61"/>
      <c r="O8275" s="62"/>
      <c r="P8275" s="125"/>
      <c r="W8275" s="62"/>
      <c r="X8275" s="62"/>
    </row>
    <row r="8276" spans="1:24" s="57" customFormat="1" x14ac:dyDescent="0.25">
      <c r="A8276" s="75"/>
      <c r="D8276" s="58"/>
      <c r="E8276" s="58"/>
      <c r="F8276" s="58"/>
      <c r="G8276" s="58"/>
      <c r="H8276" s="60"/>
      <c r="I8276" s="60"/>
      <c r="J8276" s="60"/>
      <c r="K8276" s="60"/>
      <c r="M8276" s="61"/>
      <c r="N8276" s="61"/>
      <c r="O8276" s="62"/>
      <c r="P8276" s="125"/>
      <c r="W8276" s="62"/>
      <c r="X8276" s="62"/>
    </row>
    <row r="8277" spans="1:24" s="57" customFormat="1" x14ac:dyDescent="0.25">
      <c r="A8277" s="75"/>
      <c r="D8277" s="58"/>
      <c r="E8277" s="58"/>
      <c r="F8277" s="58"/>
      <c r="G8277" s="58"/>
      <c r="H8277" s="60"/>
      <c r="I8277" s="60"/>
      <c r="J8277" s="60"/>
      <c r="K8277" s="60"/>
      <c r="M8277" s="61"/>
      <c r="N8277" s="61"/>
      <c r="O8277" s="62"/>
      <c r="P8277" s="125"/>
      <c r="W8277" s="62"/>
      <c r="X8277" s="62"/>
    </row>
    <row r="8278" spans="1:24" s="57" customFormat="1" x14ac:dyDescent="0.25">
      <c r="A8278" s="75"/>
      <c r="D8278" s="58"/>
      <c r="E8278" s="58"/>
      <c r="F8278" s="58"/>
      <c r="G8278" s="58"/>
      <c r="H8278" s="60"/>
      <c r="I8278" s="60"/>
      <c r="J8278" s="60"/>
      <c r="K8278" s="60"/>
      <c r="M8278" s="61"/>
      <c r="N8278" s="61"/>
      <c r="O8278" s="62"/>
      <c r="P8278" s="125"/>
      <c r="W8278" s="62"/>
      <c r="X8278" s="62"/>
    </row>
    <row r="8279" spans="1:24" s="57" customFormat="1" x14ac:dyDescent="0.25">
      <c r="A8279" s="75"/>
      <c r="D8279" s="58"/>
      <c r="E8279" s="58"/>
      <c r="F8279" s="58"/>
      <c r="G8279" s="58"/>
      <c r="H8279" s="60"/>
      <c r="I8279" s="60"/>
      <c r="J8279" s="60"/>
      <c r="K8279" s="60"/>
      <c r="M8279" s="61"/>
      <c r="N8279" s="61"/>
      <c r="O8279" s="62"/>
      <c r="P8279" s="125"/>
      <c r="W8279" s="62"/>
      <c r="X8279" s="62"/>
    </row>
    <row r="8280" spans="1:24" s="57" customFormat="1" x14ac:dyDescent="0.25">
      <c r="A8280" s="75"/>
      <c r="D8280" s="58"/>
      <c r="E8280" s="58"/>
      <c r="F8280" s="58"/>
      <c r="G8280" s="58"/>
      <c r="H8280" s="60"/>
      <c r="I8280" s="60"/>
      <c r="J8280" s="60"/>
      <c r="K8280" s="60"/>
      <c r="M8280" s="61"/>
      <c r="N8280" s="61"/>
      <c r="O8280" s="62"/>
      <c r="P8280" s="125"/>
      <c r="W8280" s="62"/>
      <c r="X8280" s="62"/>
    </row>
    <row r="8281" spans="1:24" s="57" customFormat="1" x14ac:dyDescent="0.25">
      <c r="A8281" s="75"/>
      <c r="D8281" s="58"/>
      <c r="E8281" s="58"/>
      <c r="F8281" s="58"/>
      <c r="G8281" s="58"/>
      <c r="H8281" s="60"/>
      <c r="I8281" s="60"/>
      <c r="J8281" s="60"/>
      <c r="K8281" s="60"/>
      <c r="M8281" s="61"/>
      <c r="N8281" s="61"/>
      <c r="O8281" s="62"/>
      <c r="P8281" s="125"/>
      <c r="W8281" s="62"/>
      <c r="X8281" s="62"/>
    </row>
    <row r="8282" spans="1:24" s="57" customFormat="1" x14ac:dyDescent="0.25">
      <c r="A8282" s="75"/>
      <c r="D8282" s="58"/>
      <c r="E8282" s="58"/>
      <c r="F8282" s="58"/>
      <c r="G8282" s="58"/>
      <c r="H8282" s="60"/>
      <c r="I8282" s="60"/>
      <c r="J8282" s="60"/>
      <c r="K8282" s="60"/>
      <c r="M8282" s="61"/>
      <c r="N8282" s="61"/>
      <c r="O8282" s="62"/>
      <c r="P8282" s="125"/>
      <c r="W8282" s="62"/>
      <c r="X8282" s="62"/>
    </row>
    <row r="8283" spans="1:24" s="57" customFormat="1" x14ac:dyDescent="0.25">
      <c r="A8283" s="75"/>
      <c r="D8283" s="58"/>
      <c r="E8283" s="58"/>
      <c r="F8283" s="58"/>
      <c r="G8283" s="58"/>
      <c r="H8283" s="60"/>
      <c r="I8283" s="60"/>
      <c r="J8283" s="60"/>
      <c r="K8283" s="60"/>
      <c r="M8283" s="61"/>
      <c r="N8283" s="61"/>
      <c r="O8283" s="62"/>
      <c r="P8283" s="125"/>
      <c r="W8283" s="62"/>
      <c r="X8283" s="62"/>
    </row>
    <row r="8284" spans="1:24" s="57" customFormat="1" x14ac:dyDescent="0.25">
      <c r="A8284" s="75"/>
      <c r="D8284" s="58"/>
      <c r="E8284" s="58"/>
      <c r="F8284" s="58"/>
      <c r="G8284" s="58"/>
      <c r="H8284" s="60"/>
      <c r="I8284" s="60"/>
      <c r="J8284" s="60"/>
      <c r="K8284" s="60"/>
      <c r="M8284" s="61"/>
      <c r="N8284" s="61"/>
      <c r="O8284" s="62"/>
      <c r="P8284" s="125"/>
      <c r="W8284" s="62"/>
      <c r="X8284" s="62"/>
    </row>
    <row r="8285" spans="1:24" s="57" customFormat="1" x14ac:dyDescent="0.25">
      <c r="A8285" s="75"/>
      <c r="D8285" s="58"/>
      <c r="E8285" s="58"/>
      <c r="F8285" s="58"/>
      <c r="G8285" s="58"/>
      <c r="H8285" s="60"/>
      <c r="I8285" s="60"/>
      <c r="J8285" s="60"/>
      <c r="K8285" s="60"/>
      <c r="M8285" s="61"/>
      <c r="N8285" s="61"/>
      <c r="O8285" s="62"/>
      <c r="P8285" s="125"/>
      <c r="W8285" s="62"/>
      <c r="X8285" s="62"/>
    </row>
    <row r="8286" spans="1:24" s="57" customFormat="1" x14ac:dyDescent="0.25">
      <c r="A8286" s="75"/>
      <c r="D8286" s="58"/>
      <c r="E8286" s="58"/>
      <c r="F8286" s="58"/>
      <c r="G8286" s="58"/>
      <c r="H8286" s="60"/>
      <c r="I8286" s="60"/>
      <c r="J8286" s="60"/>
      <c r="K8286" s="60"/>
      <c r="M8286" s="61"/>
      <c r="N8286" s="61"/>
      <c r="O8286" s="62"/>
      <c r="P8286" s="125"/>
      <c r="W8286" s="62"/>
      <c r="X8286" s="62"/>
    </row>
    <row r="8287" spans="1:24" s="57" customFormat="1" x14ac:dyDescent="0.25">
      <c r="A8287" s="75"/>
      <c r="D8287" s="58"/>
      <c r="E8287" s="58"/>
      <c r="F8287" s="58"/>
      <c r="G8287" s="58"/>
      <c r="H8287" s="60"/>
      <c r="I8287" s="60"/>
      <c r="J8287" s="60"/>
      <c r="K8287" s="60"/>
      <c r="M8287" s="61"/>
      <c r="N8287" s="61"/>
      <c r="O8287" s="62"/>
      <c r="P8287" s="125"/>
      <c r="W8287" s="62"/>
      <c r="X8287" s="62"/>
    </row>
    <row r="8288" spans="1:24" s="57" customFormat="1" x14ac:dyDescent="0.25">
      <c r="A8288" s="75"/>
      <c r="D8288" s="58"/>
      <c r="E8288" s="58"/>
      <c r="F8288" s="58"/>
      <c r="G8288" s="58"/>
      <c r="H8288" s="60"/>
      <c r="I8288" s="60"/>
      <c r="J8288" s="60"/>
      <c r="K8288" s="60"/>
      <c r="M8288" s="61"/>
      <c r="N8288" s="61"/>
      <c r="O8288" s="62"/>
      <c r="P8288" s="125"/>
      <c r="W8288" s="62"/>
      <c r="X8288" s="62"/>
    </row>
    <row r="8289" spans="1:24" s="57" customFormat="1" x14ac:dyDescent="0.25">
      <c r="A8289" s="75"/>
      <c r="D8289" s="58"/>
      <c r="E8289" s="58"/>
      <c r="F8289" s="58"/>
      <c r="G8289" s="58"/>
      <c r="H8289" s="60"/>
      <c r="I8289" s="60"/>
      <c r="J8289" s="60"/>
      <c r="K8289" s="60"/>
      <c r="M8289" s="61"/>
      <c r="N8289" s="61"/>
      <c r="O8289" s="62"/>
      <c r="P8289" s="125"/>
      <c r="W8289" s="62"/>
      <c r="X8289" s="62"/>
    </row>
    <row r="8290" spans="1:24" s="57" customFormat="1" x14ac:dyDescent="0.25">
      <c r="A8290" s="75"/>
      <c r="D8290" s="58"/>
      <c r="E8290" s="58"/>
      <c r="F8290" s="58"/>
      <c r="G8290" s="58"/>
      <c r="H8290" s="60"/>
      <c r="I8290" s="60"/>
      <c r="J8290" s="60"/>
      <c r="K8290" s="60"/>
      <c r="M8290" s="61"/>
      <c r="N8290" s="61"/>
      <c r="O8290" s="62"/>
      <c r="P8290" s="125"/>
      <c r="W8290" s="62"/>
      <c r="X8290" s="62"/>
    </row>
    <row r="8291" spans="1:24" s="57" customFormat="1" x14ac:dyDescent="0.25">
      <c r="A8291" s="75"/>
      <c r="D8291" s="58"/>
      <c r="E8291" s="58"/>
      <c r="F8291" s="58"/>
      <c r="G8291" s="58"/>
      <c r="H8291" s="60"/>
      <c r="I8291" s="60"/>
      <c r="J8291" s="60"/>
      <c r="K8291" s="60"/>
      <c r="M8291" s="61"/>
      <c r="N8291" s="61"/>
      <c r="O8291" s="62"/>
      <c r="P8291" s="125"/>
      <c r="W8291" s="62"/>
      <c r="X8291" s="62"/>
    </row>
    <row r="8292" spans="1:24" s="57" customFormat="1" x14ac:dyDescent="0.25">
      <c r="A8292" s="75"/>
      <c r="D8292" s="58"/>
      <c r="E8292" s="58"/>
      <c r="F8292" s="58"/>
      <c r="G8292" s="58"/>
      <c r="H8292" s="60"/>
      <c r="I8292" s="60"/>
      <c r="J8292" s="60"/>
      <c r="K8292" s="60"/>
      <c r="M8292" s="61"/>
      <c r="N8292" s="61"/>
      <c r="O8292" s="62"/>
      <c r="P8292" s="125"/>
      <c r="W8292" s="62"/>
      <c r="X8292" s="62"/>
    </row>
    <row r="8293" spans="1:24" s="57" customFormat="1" x14ac:dyDescent="0.25">
      <c r="A8293" s="75"/>
      <c r="D8293" s="58"/>
      <c r="E8293" s="58"/>
      <c r="F8293" s="58"/>
      <c r="G8293" s="58"/>
      <c r="H8293" s="60"/>
      <c r="I8293" s="60"/>
      <c r="J8293" s="60"/>
      <c r="K8293" s="60"/>
      <c r="M8293" s="61"/>
      <c r="N8293" s="61"/>
      <c r="O8293" s="62"/>
      <c r="P8293" s="125"/>
      <c r="W8293" s="62"/>
      <c r="X8293" s="62"/>
    </row>
    <row r="8294" spans="1:24" s="57" customFormat="1" x14ac:dyDescent="0.25">
      <c r="A8294" s="75"/>
      <c r="D8294" s="58"/>
      <c r="E8294" s="58"/>
      <c r="F8294" s="58"/>
      <c r="G8294" s="58"/>
      <c r="H8294" s="60"/>
      <c r="I8294" s="60"/>
      <c r="J8294" s="60"/>
      <c r="K8294" s="60"/>
      <c r="M8294" s="61"/>
      <c r="N8294" s="61"/>
      <c r="O8294" s="62"/>
      <c r="P8294" s="125"/>
      <c r="W8294" s="62"/>
      <c r="X8294" s="62"/>
    </row>
    <row r="8295" spans="1:24" s="57" customFormat="1" x14ac:dyDescent="0.25">
      <c r="A8295" s="75"/>
      <c r="D8295" s="58"/>
      <c r="E8295" s="58"/>
      <c r="F8295" s="58"/>
      <c r="G8295" s="58"/>
      <c r="H8295" s="60"/>
      <c r="I8295" s="60"/>
      <c r="J8295" s="60"/>
      <c r="K8295" s="60"/>
      <c r="M8295" s="61"/>
      <c r="N8295" s="61"/>
      <c r="O8295" s="62"/>
      <c r="P8295" s="125"/>
      <c r="W8295" s="62"/>
      <c r="X8295" s="62"/>
    </row>
    <row r="8296" spans="1:24" s="57" customFormat="1" x14ac:dyDescent="0.25">
      <c r="A8296" s="75"/>
      <c r="D8296" s="58"/>
      <c r="E8296" s="58"/>
      <c r="F8296" s="58"/>
      <c r="G8296" s="58"/>
      <c r="H8296" s="60"/>
      <c r="I8296" s="60"/>
      <c r="J8296" s="60"/>
      <c r="K8296" s="60"/>
      <c r="M8296" s="61"/>
      <c r="N8296" s="61"/>
      <c r="O8296" s="62"/>
      <c r="P8296" s="125"/>
      <c r="W8296" s="62"/>
      <c r="X8296" s="62"/>
    </row>
    <row r="8297" spans="1:24" s="57" customFormat="1" x14ac:dyDescent="0.25">
      <c r="A8297" s="75"/>
      <c r="D8297" s="58"/>
      <c r="E8297" s="58"/>
      <c r="F8297" s="58"/>
      <c r="G8297" s="58"/>
      <c r="H8297" s="60"/>
      <c r="I8297" s="60"/>
      <c r="J8297" s="60"/>
      <c r="K8297" s="60"/>
      <c r="M8297" s="61"/>
      <c r="N8297" s="61"/>
      <c r="O8297" s="62"/>
      <c r="P8297" s="125"/>
      <c r="W8297" s="62"/>
      <c r="X8297" s="62"/>
    </row>
    <row r="8298" spans="1:24" s="57" customFormat="1" x14ac:dyDescent="0.25">
      <c r="A8298" s="75"/>
      <c r="D8298" s="58"/>
      <c r="E8298" s="58"/>
      <c r="F8298" s="58"/>
      <c r="G8298" s="58"/>
      <c r="H8298" s="60"/>
      <c r="I8298" s="60"/>
      <c r="J8298" s="60"/>
      <c r="K8298" s="60"/>
      <c r="M8298" s="61"/>
      <c r="N8298" s="61"/>
      <c r="O8298" s="62"/>
      <c r="P8298" s="125"/>
      <c r="W8298" s="62"/>
      <c r="X8298" s="62"/>
    </row>
    <row r="8299" spans="1:24" s="57" customFormat="1" x14ac:dyDescent="0.25">
      <c r="A8299" s="75"/>
      <c r="D8299" s="58"/>
      <c r="E8299" s="58"/>
      <c r="F8299" s="58"/>
      <c r="G8299" s="58"/>
      <c r="H8299" s="60"/>
      <c r="I8299" s="60"/>
      <c r="J8299" s="60"/>
      <c r="K8299" s="60"/>
      <c r="M8299" s="61"/>
      <c r="N8299" s="61"/>
      <c r="O8299" s="62"/>
      <c r="P8299" s="125"/>
      <c r="W8299" s="62"/>
      <c r="X8299" s="62"/>
    </row>
    <row r="8300" spans="1:24" s="57" customFormat="1" x14ac:dyDescent="0.25">
      <c r="A8300" s="75"/>
      <c r="D8300" s="58"/>
      <c r="E8300" s="58"/>
      <c r="F8300" s="58"/>
      <c r="G8300" s="58"/>
      <c r="H8300" s="60"/>
      <c r="I8300" s="60"/>
      <c r="J8300" s="60"/>
      <c r="K8300" s="60"/>
      <c r="M8300" s="61"/>
      <c r="N8300" s="61"/>
      <c r="O8300" s="62"/>
      <c r="P8300" s="125"/>
      <c r="W8300" s="62"/>
      <c r="X8300" s="62"/>
    </row>
    <row r="8301" spans="1:24" s="57" customFormat="1" x14ac:dyDescent="0.25">
      <c r="A8301" s="75"/>
      <c r="D8301" s="58"/>
      <c r="E8301" s="58"/>
      <c r="F8301" s="58"/>
      <c r="G8301" s="58"/>
      <c r="H8301" s="60"/>
      <c r="I8301" s="60"/>
      <c r="J8301" s="60"/>
      <c r="K8301" s="60"/>
      <c r="M8301" s="61"/>
      <c r="N8301" s="61"/>
      <c r="O8301" s="62"/>
      <c r="P8301" s="125"/>
      <c r="W8301" s="62"/>
      <c r="X8301" s="62"/>
    </row>
    <row r="8302" spans="1:24" s="57" customFormat="1" x14ac:dyDescent="0.25">
      <c r="A8302" s="75"/>
      <c r="D8302" s="58"/>
      <c r="E8302" s="58"/>
      <c r="F8302" s="58"/>
      <c r="G8302" s="58"/>
      <c r="H8302" s="60"/>
      <c r="I8302" s="60"/>
      <c r="J8302" s="60"/>
      <c r="K8302" s="60"/>
      <c r="M8302" s="61"/>
      <c r="N8302" s="61"/>
      <c r="O8302" s="62"/>
      <c r="P8302" s="125"/>
      <c r="W8302" s="62"/>
      <c r="X8302" s="62"/>
    </row>
    <row r="8303" spans="1:24" s="57" customFormat="1" x14ac:dyDescent="0.25">
      <c r="A8303" s="75"/>
      <c r="D8303" s="58"/>
      <c r="E8303" s="58"/>
      <c r="F8303" s="58"/>
      <c r="G8303" s="58"/>
      <c r="H8303" s="60"/>
      <c r="I8303" s="60"/>
      <c r="J8303" s="60"/>
      <c r="K8303" s="60"/>
      <c r="M8303" s="61"/>
      <c r="N8303" s="61"/>
      <c r="O8303" s="62"/>
      <c r="P8303" s="125"/>
      <c r="W8303" s="62"/>
      <c r="X8303" s="62"/>
    </row>
    <row r="8304" spans="1:24" s="57" customFormat="1" x14ac:dyDescent="0.25">
      <c r="A8304" s="75"/>
      <c r="D8304" s="58"/>
      <c r="E8304" s="58"/>
      <c r="F8304" s="58"/>
      <c r="G8304" s="58"/>
      <c r="H8304" s="60"/>
      <c r="I8304" s="60"/>
      <c r="J8304" s="60"/>
      <c r="K8304" s="60"/>
      <c r="M8304" s="61"/>
      <c r="N8304" s="61"/>
      <c r="O8304" s="62"/>
      <c r="P8304" s="125"/>
      <c r="W8304" s="62"/>
      <c r="X8304" s="62"/>
    </row>
    <row r="8305" spans="1:24" s="57" customFormat="1" x14ac:dyDescent="0.25">
      <c r="A8305" s="75"/>
      <c r="D8305" s="58"/>
      <c r="E8305" s="58"/>
      <c r="F8305" s="58"/>
      <c r="G8305" s="58"/>
      <c r="H8305" s="60"/>
      <c r="I8305" s="60"/>
      <c r="J8305" s="60"/>
      <c r="K8305" s="60"/>
      <c r="M8305" s="61"/>
      <c r="N8305" s="61"/>
      <c r="O8305" s="62"/>
      <c r="P8305" s="125"/>
      <c r="W8305" s="62"/>
      <c r="X8305" s="62"/>
    </row>
    <row r="8306" spans="1:24" s="57" customFormat="1" x14ac:dyDescent="0.25">
      <c r="A8306" s="75"/>
      <c r="D8306" s="58"/>
      <c r="E8306" s="58"/>
      <c r="F8306" s="58"/>
      <c r="G8306" s="58"/>
      <c r="H8306" s="60"/>
      <c r="I8306" s="60"/>
      <c r="J8306" s="60"/>
      <c r="K8306" s="60"/>
      <c r="M8306" s="61"/>
      <c r="N8306" s="61"/>
      <c r="O8306" s="62"/>
      <c r="P8306" s="125"/>
      <c r="W8306" s="62"/>
      <c r="X8306" s="62"/>
    </row>
    <row r="8307" spans="1:24" s="57" customFormat="1" x14ac:dyDescent="0.25">
      <c r="A8307" s="75"/>
      <c r="D8307" s="58"/>
      <c r="E8307" s="58"/>
      <c r="F8307" s="58"/>
      <c r="G8307" s="58"/>
      <c r="H8307" s="60"/>
      <c r="I8307" s="60"/>
      <c r="J8307" s="60"/>
      <c r="K8307" s="60"/>
      <c r="M8307" s="61"/>
      <c r="N8307" s="61"/>
      <c r="O8307" s="62"/>
      <c r="P8307" s="125"/>
      <c r="W8307" s="62"/>
      <c r="X8307" s="62"/>
    </row>
    <row r="8308" spans="1:24" s="57" customFormat="1" x14ac:dyDescent="0.25">
      <c r="A8308" s="75"/>
      <c r="D8308" s="58"/>
      <c r="E8308" s="58"/>
      <c r="F8308" s="58"/>
      <c r="G8308" s="58"/>
      <c r="H8308" s="60"/>
      <c r="I8308" s="60"/>
      <c r="J8308" s="60"/>
      <c r="K8308" s="60"/>
      <c r="M8308" s="61"/>
      <c r="N8308" s="61"/>
      <c r="O8308" s="62"/>
      <c r="P8308" s="125"/>
      <c r="W8308" s="62"/>
      <c r="X8308" s="62"/>
    </row>
    <row r="8309" spans="1:24" s="57" customFormat="1" x14ac:dyDescent="0.25">
      <c r="A8309" s="75"/>
      <c r="D8309" s="58"/>
      <c r="E8309" s="58"/>
      <c r="F8309" s="58"/>
      <c r="G8309" s="58"/>
      <c r="H8309" s="60"/>
      <c r="I8309" s="60"/>
      <c r="J8309" s="60"/>
      <c r="K8309" s="60"/>
      <c r="M8309" s="61"/>
      <c r="N8309" s="61"/>
      <c r="O8309" s="62"/>
      <c r="P8309" s="125"/>
      <c r="W8309" s="62"/>
      <c r="X8309" s="62"/>
    </row>
    <row r="8310" spans="1:24" s="57" customFormat="1" x14ac:dyDescent="0.25">
      <c r="A8310" s="75"/>
      <c r="D8310" s="58"/>
      <c r="E8310" s="58"/>
      <c r="F8310" s="58"/>
      <c r="G8310" s="58"/>
      <c r="H8310" s="60"/>
      <c r="I8310" s="60"/>
      <c r="J8310" s="60"/>
      <c r="K8310" s="60"/>
      <c r="M8310" s="61"/>
      <c r="N8310" s="61"/>
      <c r="O8310" s="62"/>
      <c r="P8310" s="125"/>
      <c r="W8310" s="62"/>
      <c r="X8310" s="62"/>
    </row>
    <row r="8311" spans="1:24" s="57" customFormat="1" x14ac:dyDescent="0.25">
      <c r="A8311" s="75"/>
      <c r="D8311" s="58"/>
      <c r="E8311" s="58"/>
      <c r="F8311" s="58"/>
      <c r="G8311" s="58"/>
      <c r="H8311" s="60"/>
      <c r="I8311" s="60"/>
      <c r="J8311" s="60"/>
      <c r="K8311" s="60"/>
      <c r="M8311" s="61"/>
      <c r="N8311" s="61"/>
      <c r="O8311" s="62"/>
      <c r="P8311" s="125"/>
      <c r="W8311" s="62"/>
      <c r="X8311" s="62"/>
    </row>
    <row r="8312" spans="1:24" s="57" customFormat="1" x14ac:dyDescent="0.25">
      <c r="A8312" s="75"/>
      <c r="D8312" s="58"/>
      <c r="E8312" s="58"/>
      <c r="F8312" s="58"/>
      <c r="G8312" s="58"/>
      <c r="H8312" s="60"/>
      <c r="I8312" s="60"/>
      <c r="J8312" s="60"/>
      <c r="K8312" s="60"/>
      <c r="M8312" s="61"/>
      <c r="N8312" s="61"/>
      <c r="O8312" s="62"/>
      <c r="P8312" s="125"/>
      <c r="W8312" s="62"/>
      <c r="X8312" s="62"/>
    </row>
    <row r="8313" spans="1:24" s="57" customFormat="1" x14ac:dyDescent="0.25">
      <c r="A8313" s="75"/>
      <c r="D8313" s="58"/>
      <c r="E8313" s="58"/>
      <c r="F8313" s="58"/>
      <c r="G8313" s="58"/>
      <c r="H8313" s="60"/>
      <c r="I8313" s="60"/>
      <c r="J8313" s="60"/>
      <c r="K8313" s="60"/>
      <c r="M8313" s="61"/>
      <c r="N8313" s="61"/>
      <c r="O8313" s="62"/>
      <c r="P8313" s="125"/>
      <c r="W8313" s="62"/>
      <c r="X8313" s="62"/>
    </row>
    <row r="8314" spans="1:24" s="57" customFormat="1" x14ac:dyDescent="0.25">
      <c r="A8314" s="75"/>
      <c r="D8314" s="58"/>
      <c r="E8314" s="58"/>
      <c r="F8314" s="58"/>
      <c r="G8314" s="58"/>
      <c r="H8314" s="60"/>
      <c r="I8314" s="60"/>
      <c r="J8314" s="60"/>
      <c r="K8314" s="60"/>
      <c r="M8314" s="61"/>
      <c r="N8314" s="61"/>
      <c r="O8314" s="62"/>
      <c r="P8314" s="125"/>
      <c r="W8314" s="62"/>
      <c r="X8314" s="62"/>
    </row>
    <row r="8315" spans="1:24" s="57" customFormat="1" x14ac:dyDescent="0.25">
      <c r="A8315" s="75"/>
      <c r="D8315" s="58"/>
      <c r="E8315" s="58"/>
      <c r="F8315" s="58"/>
      <c r="G8315" s="58"/>
      <c r="H8315" s="60"/>
      <c r="I8315" s="60"/>
      <c r="J8315" s="60"/>
      <c r="K8315" s="60"/>
      <c r="M8315" s="61"/>
      <c r="N8315" s="61"/>
      <c r="O8315" s="62"/>
      <c r="P8315" s="125"/>
      <c r="W8315" s="62"/>
      <c r="X8315" s="62"/>
    </row>
    <row r="8316" spans="1:24" s="57" customFormat="1" x14ac:dyDescent="0.25">
      <c r="A8316" s="75"/>
      <c r="D8316" s="58"/>
      <c r="E8316" s="58"/>
      <c r="F8316" s="58"/>
      <c r="G8316" s="58"/>
      <c r="H8316" s="60"/>
      <c r="I8316" s="60"/>
      <c r="J8316" s="60"/>
      <c r="K8316" s="60"/>
      <c r="M8316" s="61"/>
      <c r="N8316" s="61"/>
      <c r="O8316" s="62"/>
      <c r="P8316" s="125"/>
      <c r="W8316" s="62"/>
      <c r="X8316" s="62"/>
    </row>
    <row r="8317" spans="1:24" s="57" customFormat="1" x14ac:dyDescent="0.25">
      <c r="A8317" s="75"/>
      <c r="D8317" s="58"/>
      <c r="E8317" s="58"/>
      <c r="F8317" s="58"/>
      <c r="G8317" s="58"/>
      <c r="H8317" s="60"/>
      <c r="I8317" s="60"/>
      <c r="J8317" s="60"/>
      <c r="K8317" s="60"/>
      <c r="M8317" s="61"/>
      <c r="N8317" s="61"/>
      <c r="O8317" s="62"/>
      <c r="P8317" s="125"/>
      <c r="W8317" s="62"/>
      <c r="X8317" s="62"/>
    </row>
    <row r="8318" spans="1:24" s="57" customFormat="1" x14ac:dyDescent="0.25">
      <c r="A8318" s="75"/>
      <c r="D8318" s="58"/>
      <c r="E8318" s="58"/>
      <c r="F8318" s="58"/>
      <c r="G8318" s="58"/>
      <c r="H8318" s="60"/>
      <c r="I8318" s="60"/>
      <c r="J8318" s="60"/>
      <c r="K8318" s="60"/>
      <c r="M8318" s="61"/>
      <c r="N8318" s="61"/>
      <c r="O8318" s="62"/>
      <c r="P8318" s="125"/>
      <c r="W8318" s="62"/>
      <c r="X8318" s="62"/>
    </row>
    <row r="8319" spans="1:24" s="57" customFormat="1" x14ac:dyDescent="0.25">
      <c r="A8319" s="75"/>
      <c r="D8319" s="58"/>
      <c r="E8319" s="58"/>
      <c r="F8319" s="58"/>
      <c r="G8319" s="58"/>
      <c r="H8319" s="60"/>
      <c r="I8319" s="60"/>
      <c r="J8319" s="60"/>
      <c r="K8319" s="60"/>
      <c r="M8319" s="61"/>
      <c r="N8319" s="61"/>
      <c r="O8319" s="62"/>
      <c r="P8319" s="125"/>
      <c r="W8319" s="62"/>
      <c r="X8319" s="62"/>
    </row>
    <row r="8320" spans="1:24" s="57" customFormat="1" x14ac:dyDescent="0.25">
      <c r="A8320" s="75"/>
      <c r="D8320" s="58"/>
      <c r="E8320" s="58"/>
      <c r="F8320" s="58"/>
      <c r="G8320" s="58"/>
      <c r="H8320" s="60"/>
      <c r="I8320" s="60"/>
      <c r="J8320" s="60"/>
      <c r="K8320" s="60"/>
      <c r="M8320" s="61"/>
      <c r="N8320" s="61"/>
      <c r="O8320" s="62"/>
      <c r="P8320" s="125"/>
      <c r="W8320" s="62"/>
      <c r="X8320" s="62"/>
    </row>
    <row r="8321" spans="1:24" s="57" customFormat="1" x14ac:dyDescent="0.25">
      <c r="A8321" s="75"/>
      <c r="D8321" s="58"/>
      <c r="E8321" s="58"/>
      <c r="F8321" s="58"/>
      <c r="G8321" s="58"/>
      <c r="H8321" s="60"/>
      <c r="I8321" s="60"/>
      <c r="J8321" s="60"/>
      <c r="K8321" s="60"/>
      <c r="M8321" s="61"/>
      <c r="N8321" s="61"/>
      <c r="O8321" s="62"/>
      <c r="P8321" s="125"/>
      <c r="W8321" s="62"/>
      <c r="X8321" s="62"/>
    </row>
    <row r="8322" spans="1:24" s="57" customFormat="1" x14ac:dyDescent="0.25">
      <c r="A8322" s="75"/>
      <c r="D8322" s="58"/>
      <c r="E8322" s="58"/>
      <c r="F8322" s="58"/>
      <c r="G8322" s="58"/>
      <c r="H8322" s="60"/>
      <c r="I8322" s="60"/>
      <c r="J8322" s="60"/>
      <c r="K8322" s="60"/>
      <c r="M8322" s="61"/>
      <c r="N8322" s="61"/>
      <c r="O8322" s="62"/>
      <c r="P8322" s="125"/>
      <c r="W8322" s="62"/>
      <c r="X8322" s="62"/>
    </row>
    <row r="8323" spans="1:24" s="57" customFormat="1" x14ac:dyDescent="0.25">
      <c r="A8323" s="75"/>
      <c r="D8323" s="58"/>
      <c r="E8323" s="58"/>
      <c r="F8323" s="58"/>
      <c r="G8323" s="58"/>
      <c r="H8323" s="60"/>
      <c r="I8323" s="60"/>
      <c r="J8323" s="60"/>
      <c r="K8323" s="60"/>
      <c r="M8323" s="61"/>
      <c r="N8323" s="61"/>
      <c r="O8323" s="62"/>
      <c r="P8323" s="125"/>
      <c r="W8323" s="62"/>
      <c r="X8323" s="62"/>
    </row>
    <row r="8324" spans="1:24" s="57" customFormat="1" x14ac:dyDescent="0.25">
      <c r="A8324" s="75"/>
      <c r="D8324" s="58"/>
      <c r="E8324" s="58"/>
      <c r="F8324" s="58"/>
      <c r="G8324" s="58"/>
      <c r="H8324" s="60"/>
      <c r="I8324" s="60"/>
      <c r="J8324" s="60"/>
      <c r="K8324" s="60"/>
      <c r="M8324" s="61"/>
      <c r="N8324" s="61"/>
      <c r="O8324" s="62"/>
      <c r="P8324" s="125"/>
      <c r="W8324" s="62"/>
      <c r="X8324" s="62"/>
    </row>
    <row r="8325" spans="1:24" s="57" customFormat="1" x14ac:dyDescent="0.25">
      <c r="A8325" s="75"/>
      <c r="D8325" s="58"/>
      <c r="E8325" s="58"/>
      <c r="F8325" s="58"/>
      <c r="G8325" s="58"/>
      <c r="H8325" s="60"/>
      <c r="I8325" s="60"/>
      <c r="J8325" s="60"/>
      <c r="K8325" s="60"/>
      <c r="M8325" s="61"/>
      <c r="N8325" s="61"/>
      <c r="O8325" s="62"/>
      <c r="P8325" s="125"/>
      <c r="W8325" s="62"/>
      <c r="X8325" s="62"/>
    </row>
    <row r="8326" spans="1:24" s="57" customFormat="1" x14ac:dyDescent="0.25">
      <c r="A8326" s="75"/>
      <c r="D8326" s="58"/>
      <c r="E8326" s="58"/>
      <c r="F8326" s="58"/>
      <c r="G8326" s="58"/>
      <c r="H8326" s="60"/>
      <c r="I8326" s="60"/>
      <c r="J8326" s="60"/>
      <c r="K8326" s="60"/>
      <c r="M8326" s="61"/>
      <c r="N8326" s="61"/>
      <c r="O8326" s="62"/>
      <c r="P8326" s="125"/>
      <c r="W8326" s="62"/>
      <c r="X8326" s="62"/>
    </row>
    <row r="8327" spans="1:24" s="57" customFormat="1" x14ac:dyDescent="0.25">
      <c r="A8327" s="75"/>
      <c r="D8327" s="58"/>
      <c r="E8327" s="58"/>
      <c r="F8327" s="58"/>
      <c r="G8327" s="58"/>
      <c r="H8327" s="60"/>
      <c r="I8327" s="60"/>
      <c r="J8327" s="60"/>
      <c r="K8327" s="60"/>
      <c r="M8327" s="61"/>
      <c r="N8327" s="61"/>
      <c r="O8327" s="62"/>
      <c r="P8327" s="125"/>
      <c r="W8327" s="62"/>
      <c r="X8327" s="62"/>
    </row>
    <row r="8328" spans="1:24" s="57" customFormat="1" x14ac:dyDescent="0.25">
      <c r="A8328" s="75"/>
      <c r="D8328" s="58"/>
      <c r="E8328" s="58"/>
      <c r="F8328" s="58"/>
      <c r="G8328" s="58"/>
      <c r="H8328" s="60"/>
      <c r="I8328" s="60"/>
      <c r="J8328" s="60"/>
      <c r="K8328" s="60"/>
      <c r="M8328" s="61"/>
      <c r="N8328" s="61"/>
      <c r="O8328" s="62"/>
      <c r="P8328" s="125"/>
      <c r="W8328" s="62"/>
      <c r="X8328" s="62"/>
    </row>
    <row r="8329" spans="1:24" s="57" customFormat="1" x14ac:dyDescent="0.25">
      <c r="A8329" s="75"/>
      <c r="D8329" s="58"/>
      <c r="E8329" s="58"/>
      <c r="F8329" s="58"/>
      <c r="G8329" s="58"/>
      <c r="H8329" s="60"/>
      <c r="I8329" s="60"/>
      <c r="J8329" s="60"/>
      <c r="K8329" s="60"/>
      <c r="M8329" s="61"/>
      <c r="N8329" s="61"/>
      <c r="O8329" s="62"/>
      <c r="P8329" s="125"/>
      <c r="W8329" s="62"/>
      <c r="X8329" s="62"/>
    </row>
    <row r="8330" spans="1:24" s="57" customFormat="1" x14ac:dyDescent="0.25">
      <c r="A8330" s="75"/>
      <c r="D8330" s="58"/>
      <c r="E8330" s="58"/>
      <c r="F8330" s="58"/>
      <c r="G8330" s="58"/>
      <c r="H8330" s="60"/>
      <c r="I8330" s="60"/>
      <c r="J8330" s="60"/>
      <c r="K8330" s="60"/>
      <c r="M8330" s="61"/>
      <c r="N8330" s="61"/>
      <c r="O8330" s="62"/>
      <c r="P8330" s="125"/>
      <c r="W8330" s="62"/>
      <c r="X8330" s="62"/>
    </row>
    <row r="8331" spans="1:24" s="57" customFormat="1" x14ac:dyDescent="0.25">
      <c r="A8331" s="75"/>
      <c r="D8331" s="58"/>
      <c r="E8331" s="58"/>
      <c r="F8331" s="58"/>
      <c r="G8331" s="58"/>
      <c r="H8331" s="60"/>
      <c r="I8331" s="60"/>
      <c r="J8331" s="60"/>
      <c r="K8331" s="60"/>
      <c r="M8331" s="61"/>
      <c r="N8331" s="61"/>
      <c r="O8331" s="62"/>
      <c r="P8331" s="125"/>
      <c r="W8331" s="62"/>
      <c r="X8331" s="62"/>
    </row>
    <row r="8332" spans="1:24" s="57" customFormat="1" x14ac:dyDescent="0.25">
      <c r="A8332" s="75"/>
      <c r="D8332" s="58"/>
      <c r="E8332" s="58"/>
      <c r="F8332" s="58"/>
      <c r="G8332" s="58"/>
      <c r="H8332" s="60"/>
      <c r="I8332" s="60"/>
      <c r="J8332" s="60"/>
      <c r="K8332" s="60"/>
      <c r="M8332" s="61"/>
      <c r="N8332" s="61"/>
      <c r="O8332" s="62"/>
      <c r="P8332" s="125"/>
      <c r="W8332" s="62"/>
      <c r="X8332" s="62"/>
    </row>
    <row r="8333" spans="1:24" s="57" customFormat="1" x14ac:dyDescent="0.25">
      <c r="A8333" s="75"/>
      <c r="D8333" s="58"/>
      <c r="E8333" s="58"/>
      <c r="F8333" s="58"/>
      <c r="G8333" s="58"/>
      <c r="H8333" s="60"/>
      <c r="I8333" s="60"/>
      <c r="J8333" s="60"/>
      <c r="K8333" s="60"/>
      <c r="M8333" s="61"/>
      <c r="N8333" s="61"/>
      <c r="O8333" s="62"/>
      <c r="P8333" s="125"/>
      <c r="W8333" s="62"/>
      <c r="X8333" s="62"/>
    </row>
    <row r="8334" spans="1:24" s="57" customFormat="1" x14ac:dyDescent="0.25">
      <c r="A8334" s="75"/>
      <c r="D8334" s="58"/>
      <c r="E8334" s="58"/>
      <c r="F8334" s="58"/>
      <c r="G8334" s="58"/>
      <c r="H8334" s="60"/>
      <c r="I8334" s="60"/>
      <c r="J8334" s="60"/>
      <c r="K8334" s="60"/>
      <c r="M8334" s="61"/>
      <c r="N8334" s="61"/>
      <c r="O8334" s="62"/>
      <c r="P8334" s="125"/>
      <c r="W8334" s="62"/>
      <c r="X8334" s="62"/>
    </row>
    <row r="8335" spans="1:24" s="57" customFormat="1" x14ac:dyDescent="0.25">
      <c r="A8335" s="75"/>
      <c r="D8335" s="58"/>
      <c r="E8335" s="58"/>
      <c r="F8335" s="58"/>
      <c r="G8335" s="58"/>
      <c r="H8335" s="60"/>
      <c r="I8335" s="60"/>
      <c r="J8335" s="60"/>
      <c r="K8335" s="60"/>
      <c r="M8335" s="61"/>
      <c r="N8335" s="61"/>
      <c r="O8335" s="62"/>
      <c r="P8335" s="125"/>
      <c r="W8335" s="62"/>
      <c r="X8335" s="62"/>
    </row>
    <row r="8336" spans="1:24" s="57" customFormat="1" x14ac:dyDescent="0.25">
      <c r="A8336" s="75"/>
      <c r="D8336" s="58"/>
      <c r="E8336" s="58"/>
      <c r="F8336" s="58"/>
      <c r="G8336" s="58"/>
      <c r="H8336" s="60"/>
      <c r="I8336" s="60"/>
      <c r="J8336" s="60"/>
      <c r="K8336" s="60"/>
      <c r="M8336" s="61"/>
      <c r="N8336" s="61"/>
      <c r="O8336" s="62"/>
      <c r="P8336" s="125"/>
      <c r="W8336" s="62"/>
      <c r="X8336" s="62"/>
    </row>
    <row r="8337" spans="1:24" s="57" customFormat="1" x14ac:dyDescent="0.25">
      <c r="A8337" s="75"/>
      <c r="D8337" s="58"/>
      <c r="E8337" s="58"/>
      <c r="F8337" s="58"/>
      <c r="G8337" s="58"/>
      <c r="H8337" s="60"/>
      <c r="I8337" s="60"/>
      <c r="J8337" s="60"/>
      <c r="K8337" s="60"/>
      <c r="M8337" s="61"/>
      <c r="N8337" s="61"/>
      <c r="O8337" s="62"/>
      <c r="P8337" s="125"/>
      <c r="W8337" s="62"/>
      <c r="X8337" s="62"/>
    </row>
    <row r="8338" spans="1:24" s="57" customFormat="1" x14ac:dyDescent="0.25">
      <c r="A8338" s="75"/>
      <c r="D8338" s="58"/>
      <c r="E8338" s="58"/>
      <c r="F8338" s="58"/>
      <c r="G8338" s="58"/>
      <c r="H8338" s="60"/>
      <c r="I8338" s="60"/>
      <c r="J8338" s="60"/>
      <c r="K8338" s="60"/>
      <c r="M8338" s="61"/>
      <c r="N8338" s="61"/>
      <c r="O8338" s="62"/>
      <c r="P8338" s="125"/>
      <c r="W8338" s="62"/>
      <c r="X8338" s="62"/>
    </row>
    <row r="8339" spans="1:24" s="57" customFormat="1" x14ac:dyDescent="0.25">
      <c r="A8339" s="75"/>
      <c r="D8339" s="58"/>
      <c r="E8339" s="58"/>
      <c r="F8339" s="58"/>
      <c r="G8339" s="58"/>
      <c r="H8339" s="60"/>
      <c r="I8339" s="60"/>
      <c r="J8339" s="60"/>
      <c r="K8339" s="60"/>
      <c r="M8339" s="61"/>
      <c r="N8339" s="61"/>
      <c r="O8339" s="62"/>
      <c r="P8339" s="125"/>
      <c r="W8339" s="62"/>
      <c r="X8339" s="62"/>
    </row>
    <row r="8340" spans="1:24" s="57" customFormat="1" x14ac:dyDescent="0.25">
      <c r="A8340" s="75"/>
      <c r="D8340" s="58"/>
      <c r="E8340" s="58"/>
      <c r="F8340" s="58"/>
      <c r="G8340" s="58"/>
      <c r="H8340" s="60"/>
      <c r="I8340" s="60"/>
      <c r="J8340" s="60"/>
      <c r="K8340" s="60"/>
      <c r="M8340" s="61"/>
      <c r="N8340" s="61"/>
      <c r="O8340" s="62"/>
      <c r="P8340" s="125"/>
      <c r="W8340" s="62"/>
      <c r="X8340" s="62"/>
    </row>
    <row r="8341" spans="1:24" s="57" customFormat="1" x14ac:dyDescent="0.25">
      <c r="A8341" s="75"/>
      <c r="D8341" s="58"/>
      <c r="E8341" s="58"/>
      <c r="F8341" s="58"/>
      <c r="G8341" s="58"/>
      <c r="H8341" s="60"/>
      <c r="I8341" s="60"/>
      <c r="J8341" s="60"/>
      <c r="K8341" s="60"/>
      <c r="M8341" s="61"/>
      <c r="N8341" s="61"/>
      <c r="O8341" s="62"/>
      <c r="P8341" s="125"/>
      <c r="W8341" s="62"/>
      <c r="X8341" s="62"/>
    </row>
    <row r="8342" spans="1:24" s="57" customFormat="1" x14ac:dyDescent="0.25">
      <c r="A8342" s="75"/>
      <c r="D8342" s="58"/>
      <c r="E8342" s="58"/>
      <c r="F8342" s="58"/>
      <c r="G8342" s="58"/>
      <c r="H8342" s="60"/>
      <c r="I8342" s="60"/>
      <c r="J8342" s="60"/>
      <c r="K8342" s="60"/>
      <c r="M8342" s="61"/>
      <c r="N8342" s="61"/>
      <c r="O8342" s="62"/>
      <c r="P8342" s="125"/>
      <c r="W8342" s="62"/>
      <c r="X8342" s="62"/>
    </row>
    <row r="8343" spans="1:24" s="57" customFormat="1" x14ac:dyDescent="0.25">
      <c r="A8343" s="75"/>
      <c r="D8343" s="58"/>
      <c r="E8343" s="58"/>
      <c r="F8343" s="58"/>
      <c r="G8343" s="58"/>
      <c r="H8343" s="60"/>
      <c r="I8343" s="60"/>
      <c r="J8343" s="60"/>
      <c r="K8343" s="60"/>
      <c r="M8343" s="61"/>
      <c r="N8343" s="61"/>
      <c r="O8343" s="62"/>
      <c r="P8343" s="125"/>
      <c r="W8343" s="62"/>
      <c r="X8343" s="62"/>
    </row>
    <row r="8344" spans="1:24" s="57" customFormat="1" x14ac:dyDescent="0.25">
      <c r="A8344" s="75"/>
      <c r="D8344" s="58"/>
      <c r="E8344" s="58"/>
      <c r="F8344" s="58"/>
      <c r="G8344" s="58"/>
      <c r="H8344" s="60"/>
      <c r="I8344" s="60"/>
      <c r="J8344" s="60"/>
      <c r="K8344" s="60"/>
      <c r="M8344" s="61"/>
      <c r="N8344" s="61"/>
      <c r="O8344" s="62"/>
      <c r="P8344" s="125"/>
      <c r="W8344" s="62"/>
      <c r="X8344" s="62"/>
    </row>
    <row r="8345" spans="1:24" s="57" customFormat="1" x14ac:dyDescent="0.25">
      <c r="A8345" s="75"/>
      <c r="D8345" s="58"/>
      <c r="E8345" s="58"/>
      <c r="F8345" s="58"/>
      <c r="G8345" s="58"/>
      <c r="H8345" s="60"/>
      <c r="I8345" s="60"/>
      <c r="J8345" s="60"/>
      <c r="K8345" s="60"/>
      <c r="M8345" s="61"/>
      <c r="N8345" s="61"/>
      <c r="O8345" s="62"/>
      <c r="P8345" s="125"/>
      <c r="W8345" s="62"/>
      <c r="X8345" s="62"/>
    </row>
    <row r="8346" spans="1:24" s="57" customFormat="1" x14ac:dyDescent="0.25">
      <c r="A8346" s="75"/>
      <c r="D8346" s="58"/>
      <c r="E8346" s="58"/>
      <c r="F8346" s="58"/>
      <c r="G8346" s="58"/>
      <c r="H8346" s="60"/>
      <c r="I8346" s="60"/>
      <c r="J8346" s="60"/>
      <c r="K8346" s="60"/>
      <c r="M8346" s="61"/>
      <c r="N8346" s="61"/>
      <c r="O8346" s="62"/>
      <c r="P8346" s="125"/>
      <c r="W8346" s="62"/>
      <c r="X8346" s="62"/>
    </row>
    <row r="8347" spans="1:24" s="57" customFormat="1" x14ac:dyDescent="0.25">
      <c r="A8347" s="75"/>
      <c r="D8347" s="58"/>
      <c r="E8347" s="58"/>
      <c r="F8347" s="58"/>
      <c r="G8347" s="58"/>
      <c r="H8347" s="60"/>
      <c r="I8347" s="60"/>
      <c r="J8347" s="60"/>
      <c r="K8347" s="60"/>
      <c r="M8347" s="61"/>
      <c r="N8347" s="61"/>
      <c r="O8347" s="62"/>
      <c r="P8347" s="125"/>
      <c r="W8347" s="62"/>
      <c r="X8347" s="62"/>
    </row>
    <row r="8348" spans="1:24" s="57" customFormat="1" x14ac:dyDescent="0.25">
      <c r="A8348" s="75"/>
      <c r="D8348" s="58"/>
      <c r="E8348" s="58"/>
      <c r="F8348" s="58"/>
      <c r="G8348" s="58"/>
      <c r="H8348" s="60"/>
      <c r="I8348" s="60"/>
      <c r="J8348" s="60"/>
      <c r="K8348" s="60"/>
      <c r="M8348" s="61"/>
      <c r="N8348" s="61"/>
      <c r="O8348" s="62"/>
      <c r="P8348" s="125"/>
      <c r="W8348" s="62"/>
      <c r="X8348" s="62"/>
    </row>
    <row r="8349" spans="1:24" s="57" customFormat="1" x14ac:dyDescent="0.25">
      <c r="A8349" s="75"/>
      <c r="D8349" s="58"/>
      <c r="E8349" s="58"/>
      <c r="F8349" s="58"/>
      <c r="G8349" s="58"/>
      <c r="H8349" s="60"/>
      <c r="I8349" s="60"/>
      <c r="J8349" s="60"/>
      <c r="K8349" s="60"/>
      <c r="M8349" s="61"/>
      <c r="N8349" s="61"/>
      <c r="O8349" s="62"/>
      <c r="P8349" s="125"/>
      <c r="W8349" s="62"/>
      <c r="X8349" s="62"/>
    </row>
    <row r="8350" spans="1:24" s="57" customFormat="1" x14ac:dyDescent="0.25">
      <c r="A8350" s="75"/>
      <c r="D8350" s="58"/>
      <c r="E8350" s="58"/>
      <c r="F8350" s="58"/>
      <c r="G8350" s="58"/>
      <c r="H8350" s="60"/>
      <c r="I8350" s="60"/>
      <c r="J8350" s="60"/>
      <c r="K8350" s="60"/>
      <c r="M8350" s="61"/>
      <c r="N8350" s="61"/>
      <c r="O8350" s="62"/>
      <c r="P8350" s="125"/>
      <c r="W8350" s="62"/>
      <c r="X8350" s="62"/>
    </row>
    <row r="8351" spans="1:24" s="57" customFormat="1" x14ac:dyDescent="0.25">
      <c r="A8351" s="75"/>
      <c r="D8351" s="58"/>
      <c r="E8351" s="58"/>
      <c r="F8351" s="58"/>
      <c r="G8351" s="58"/>
      <c r="H8351" s="60"/>
      <c r="I8351" s="60"/>
      <c r="J8351" s="60"/>
      <c r="K8351" s="60"/>
      <c r="M8351" s="61"/>
      <c r="N8351" s="61"/>
      <c r="O8351" s="62"/>
      <c r="P8351" s="125"/>
      <c r="W8351" s="62"/>
      <c r="X8351" s="62"/>
    </row>
    <row r="8352" spans="1:24" s="57" customFormat="1" x14ac:dyDescent="0.25">
      <c r="A8352" s="75"/>
      <c r="D8352" s="58"/>
      <c r="E8352" s="58"/>
      <c r="F8352" s="58"/>
      <c r="G8352" s="58"/>
      <c r="H8352" s="60"/>
      <c r="I8352" s="60"/>
      <c r="J8352" s="60"/>
      <c r="K8352" s="60"/>
      <c r="M8352" s="61"/>
      <c r="N8352" s="61"/>
      <c r="O8352" s="62"/>
      <c r="P8352" s="125"/>
      <c r="W8352" s="62"/>
      <c r="X8352" s="62"/>
    </row>
    <row r="8353" spans="1:24" s="57" customFormat="1" x14ac:dyDescent="0.25">
      <c r="A8353" s="75"/>
      <c r="D8353" s="58"/>
      <c r="E8353" s="58"/>
      <c r="F8353" s="58"/>
      <c r="G8353" s="58"/>
      <c r="H8353" s="60"/>
      <c r="I8353" s="60"/>
      <c r="J8353" s="60"/>
      <c r="K8353" s="60"/>
      <c r="M8353" s="61"/>
      <c r="N8353" s="61"/>
      <c r="O8353" s="62"/>
      <c r="P8353" s="125"/>
      <c r="W8353" s="62"/>
      <c r="X8353" s="62"/>
    </row>
    <row r="8354" spans="1:24" s="57" customFormat="1" x14ac:dyDescent="0.25">
      <c r="A8354" s="75"/>
      <c r="D8354" s="58"/>
      <c r="E8354" s="58"/>
      <c r="F8354" s="58"/>
      <c r="G8354" s="58"/>
      <c r="H8354" s="60"/>
      <c r="I8354" s="60"/>
      <c r="J8354" s="60"/>
      <c r="K8354" s="60"/>
      <c r="M8354" s="61"/>
      <c r="N8354" s="61"/>
      <c r="O8354" s="62"/>
      <c r="P8354" s="125"/>
      <c r="W8354" s="62"/>
      <c r="X8354" s="62"/>
    </row>
    <row r="8355" spans="1:24" s="57" customFormat="1" x14ac:dyDescent="0.25">
      <c r="A8355" s="75"/>
      <c r="D8355" s="58"/>
      <c r="E8355" s="58"/>
      <c r="F8355" s="58"/>
      <c r="G8355" s="58"/>
      <c r="H8355" s="60"/>
      <c r="I8355" s="60"/>
      <c r="J8355" s="60"/>
      <c r="K8355" s="60"/>
      <c r="M8355" s="61"/>
      <c r="N8355" s="61"/>
      <c r="O8355" s="62"/>
      <c r="P8355" s="125"/>
      <c r="W8355" s="62"/>
      <c r="X8355" s="62"/>
    </row>
    <row r="8356" spans="1:24" s="57" customFormat="1" x14ac:dyDescent="0.25">
      <c r="A8356" s="75"/>
      <c r="D8356" s="58"/>
      <c r="E8356" s="58"/>
      <c r="F8356" s="58"/>
      <c r="G8356" s="58"/>
      <c r="H8356" s="60"/>
      <c r="I8356" s="60"/>
      <c r="J8356" s="60"/>
      <c r="K8356" s="60"/>
      <c r="M8356" s="61"/>
      <c r="N8356" s="61"/>
      <c r="O8356" s="62"/>
      <c r="P8356" s="125"/>
      <c r="W8356" s="62"/>
      <c r="X8356" s="62"/>
    </row>
    <row r="8357" spans="1:24" s="57" customFormat="1" x14ac:dyDescent="0.25">
      <c r="A8357" s="75"/>
      <c r="D8357" s="58"/>
      <c r="E8357" s="58"/>
      <c r="F8357" s="58"/>
      <c r="G8357" s="58"/>
      <c r="H8357" s="60"/>
      <c r="I8357" s="60"/>
      <c r="J8357" s="60"/>
      <c r="K8357" s="60"/>
      <c r="M8357" s="61"/>
      <c r="N8357" s="61"/>
      <c r="O8357" s="62"/>
      <c r="P8357" s="125"/>
      <c r="W8357" s="62"/>
      <c r="X8357" s="62"/>
    </row>
    <row r="8358" spans="1:24" s="57" customFormat="1" x14ac:dyDescent="0.25">
      <c r="A8358" s="75"/>
      <c r="D8358" s="58"/>
      <c r="E8358" s="58"/>
      <c r="F8358" s="58"/>
      <c r="G8358" s="58"/>
      <c r="H8358" s="60"/>
      <c r="I8358" s="60"/>
      <c r="J8358" s="60"/>
      <c r="K8358" s="60"/>
      <c r="M8358" s="61"/>
      <c r="N8358" s="61"/>
      <c r="O8358" s="62"/>
      <c r="P8358" s="125"/>
      <c r="W8358" s="62"/>
      <c r="X8358" s="62"/>
    </row>
    <row r="8359" spans="1:24" s="57" customFormat="1" x14ac:dyDescent="0.25">
      <c r="A8359" s="75"/>
      <c r="D8359" s="58"/>
      <c r="E8359" s="58"/>
      <c r="F8359" s="58"/>
      <c r="G8359" s="58"/>
      <c r="H8359" s="60"/>
      <c r="I8359" s="60"/>
      <c r="J8359" s="60"/>
      <c r="K8359" s="60"/>
      <c r="M8359" s="61"/>
      <c r="N8359" s="61"/>
      <c r="O8359" s="62"/>
      <c r="P8359" s="125"/>
      <c r="W8359" s="62"/>
      <c r="X8359" s="62"/>
    </row>
    <row r="8360" spans="1:24" s="57" customFormat="1" x14ac:dyDescent="0.25">
      <c r="A8360" s="75"/>
      <c r="D8360" s="58"/>
      <c r="E8360" s="58"/>
      <c r="F8360" s="58"/>
      <c r="G8360" s="58"/>
      <c r="H8360" s="60"/>
      <c r="I8360" s="60"/>
      <c r="J8360" s="60"/>
      <c r="K8360" s="60"/>
      <c r="M8360" s="61"/>
      <c r="N8360" s="61"/>
      <c r="O8360" s="62"/>
      <c r="P8360" s="125"/>
      <c r="W8360" s="62"/>
      <c r="X8360" s="62"/>
    </row>
    <row r="8361" spans="1:24" s="57" customFormat="1" x14ac:dyDescent="0.25">
      <c r="A8361" s="75"/>
      <c r="D8361" s="58"/>
      <c r="E8361" s="58"/>
      <c r="F8361" s="58"/>
      <c r="G8361" s="58"/>
      <c r="H8361" s="60"/>
      <c r="I8361" s="60"/>
      <c r="J8361" s="60"/>
      <c r="K8361" s="60"/>
      <c r="M8361" s="61"/>
      <c r="N8361" s="61"/>
      <c r="O8361" s="62"/>
      <c r="P8361" s="125"/>
      <c r="W8361" s="62"/>
      <c r="X8361" s="62"/>
    </row>
    <row r="8362" spans="1:24" s="57" customFormat="1" x14ac:dyDescent="0.25">
      <c r="A8362" s="75"/>
      <c r="D8362" s="58"/>
      <c r="E8362" s="58"/>
      <c r="F8362" s="58"/>
      <c r="G8362" s="58"/>
      <c r="H8362" s="60"/>
      <c r="I8362" s="60"/>
      <c r="J8362" s="60"/>
      <c r="K8362" s="60"/>
      <c r="M8362" s="61"/>
      <c r="N8362" s="61"/>
      <c r="O8362" s="62"/>
      <c r="P8362" s="125"/>
      <c r="W8362" s="62"/>
      <c r="X8362" s="62"/>
    </row>
    <row r="8363" spans="1:24" s="57" customFormat="1" x14ac:dyDescent="0.25">
      <c r="A8363" s="75"/>
      <c r="D8363" s="58"/>
      <c r="E8363" s="58"/>
      <c r="F8363" s="58"/>
      <c r="G8363" s="58"/>
      <c r="H8363" s="60"/>
      <c r="I8363" s="60"/>
      <c r="J8363" s="60"/>
      <c r="K8363" s="60"/>
      <c r="M8363" s="61"/>
      <c r="N8363" s="61"/>
      <c r="O8363" s="62"/>
      <c r="P8363" s="125"/>
      <c r="W8363" s="62"/>
      <c r="X8363" s="62"/>
    </row>
    <row r="8364" spans="1:24" s="57" customFormat="1" x14ac:dyDescent="0.25">
      <c r="A8364" s="75"/>
      <c r="D8364" s="58"/>
      <c r="E8364" s="58"/>
      <c r="F8364" s="58"/>
      <c r="G8364" s="58"/>
      <c r="H8364" s="60"/>
      <c r="I8364" s="60"/>
      <c r="J8364" s="60"/>
      <c r="K8364" s="60"/>
      <c r="M8364" s="61"/>
      <c r="N8364" s="61"/>
      <c r="O8364" s="62"/>
      <c r="P8364" s="125"/>
      <c r="W8364" s="62"/>
      <c r="X8364" s="62"/>
    </row>
    <row r="8365" spans="1:24" s="57" customFormat="1" x14ac:dyDescent="0.25">
      <c r="A8365" s="75"/>
      <c r="D8365" s="58"/>
      <c r="E8365" s="58"/>
      <c r="F8365" s="58"/>
      <c r="G8365" s="58"/>
      <c r="H8365" s="60"/>
      <c r="I8365" s="60"/>
      <c r="J8365" s="60"/>
      <c r="K8365" s="60"/>
      <c r="M8365" s="61"/>
      <c r="N8365" s="61"/>
      <c r="O8365" s="62"/>
      <c r="P8365" s="125"/>
      <c r="W8365" s="62"/>
      <c r="X8365" s="62"/>
    </row>
    <row r="8366" spans="1:24" s="57" customFormat="1" x14ac:dyDescent="0.25">
      <c r="A8366" s="75"/>
      <c r="D8366" s="58"/>
      <c r="E8366" s="58"/>
      <c r="F8366" s="58"/>
      <c r="G8366" s="58"/>
      <c r="H8366" s="60"/>
      <c r="I8366" s="60"/>
      <c r="J8366" s="60"/>
      <c r="K8366" s="60"/>
      <c r="M8366" s="61"/>
      <c r="N8366" s="61"/>
      <c r="O8366" s="62"/>
      <c r="P8366" s="125"/>
      <c r="W8366" s="62"/>
      <c r="X8366" s="62"/>
    </row>
    <row r="8367" spans="1:24" s="57" customFormat="1" x14ac:dyDescent="0.25">
      <c r="A8367" s="75"/>
      <c r="D8367" s="58"/>
      <c r="E8367" s="58"/>
      <c r="F8367" s="58"/>
      <c r="G8367" s="58"/>
      <c r="H8367" s="60"/>
      <c r="I8367" s="60"/>
      <c r="J8367" s="60"/>
      <c r="K8367" s="60"/>
      <c r="M8367" s="61"/>
      <c r="N8367" s="61"/>
      <c r="O8367" s="62"/>
      <c r="P8367" s="125"/>
      <c r="W8367" s="62"/>
      <c r="X8367" s="62"/>
    </row>
    <row r="8368" spans="1:24" s="57" customFormat="1" x14ac:dyDescent="0.25">
      <c r="A8368" s="75"/>
      <c r="D8368" s="58"/>
      <c r="E8368" s="58"/>
      <c r="F8368" s="58"/>
      <c r="G8368" s="58"/>
      <c r="H8368" s="60"/>
      <c r="I8368" s="60"/>
      <c r="J8368" s="60"/>
      <c r="K8368" s="60"/>
      <c r="M8368" s="61"/>
      <c r="N8368" s="61"/>
      <c r="O8368" s="62"/>
      <c r="P8368" s="125"/>
      <c r="W8368" s="62"/>
      <c r="X8368" s="62"/>
    </row>
    <row r="8369" spans="1:24" s="57" customFormat="1" x14ac:dyDescent="0.25">
      <c r="A8369" s="75"/>
      <c r="D8369" s="58"/>
      <c r="E8369" s="58"/>
      <c r="F8369" s="58"/>
      <c r="G8369" s="58"/>
      <c r="H8369" s="60"/>
      <c r="I8369" s="60"/>
      <c r="J8369" s="60"/>
      <c r="K8369" s="60"/>
      <c r="M8369" s="61"/>
      <c r="N8369" s="61"/>
      <c r="O8369" s="62"/>
      <c r="P8369" s="125"/>
      <c r="W8369" s="62"/>
      <c r="X8369" s="62"/>
    </row>
    <row r="8370" spans="1:24" s="57" customFormat="1" x14ac:dyDescent="0.25">
      <c r="A8370" s="75"/>
      <c r="D8370" s="58"/>
      <c r="E8370" s="58"/>
      <c r="F8370" s="58"/>
      <c r="G8370" s="58"/>
      <c r="H8370" s="60"/>
      <c r="I8370" s="60"/>
      <c r="J8370" s="60"/>
      <c r="K8370" s="60"/>
      <c r="M8370" s="61"/>
      <c r="N8370" s="61"/>
      <c r="O8370" s="62"/>
      <c r="P8370" s="125"/>
      <c r="W8370" s="62"/>
      <c r="X8370" s="62"/>
    </row>
    <row r="8371" spans="1:24" s="57" customFormat="1" x14ac:dyDescent="0.25">
      <c r="A8371" s="75"/>
      <c r="D8371" s="58"/>
      <c r="E8371" s="58"/>
      <c r="F8371" s="58"/>
      <c r="G8371" s="58"/>
      <c r="H8371" s="60"/>
      <c r="I8371" s="60"/>
      <c r="J8371" s="60"/>
      <c r="K8371" s="60"/>
      <c r="M8371" s="61"/>
      <c r="N8371" s="61"/>
      <c r="O8371" s="62"/>
      <c r="P8371" s="125"/>
      <c r="W8371" s="62"/>
      <c r="X8371" s="62"/>
    </row>
    <row r="8372" spans="1:24" s="57" customFormat="1" x14ac:dyDescent="0.25">
      <c r="A8372" s="75"/>
      <c r="D8372" s="58"/>
      <c r="E8372" s="58"/>
      <c r="F8372" s="58"/>
      <c r="G8372" s="58"/>
      <c r="H8372" s="60"/>
      <c r="I8372" s="60"/>
      <c r="J8372" s="60"/>
      <c r="K8372" s="60"/>
      <c r="M8372" s="61"/>
      <c r="N8372" s="61"/>
      <c r="O8372" s="62"/>
      <c r="P8372" s="125"/>
      <c r="W8372" s="62"/>
      <c r="X8372" s="62"/>
    </row>
    <row r="8373" spans="1:24" s="57" customFormat="1" x14ac:dyDescent="0.25">
      <c r="A8373" s="75"/>
      <c r="D8373" s="58"/>
      <c r="E8373" s="58"/>
      <c r="F8373" s="58"/>
      <c r="G8373" s="58"/>
      <c r="H8373" s="60"/>
      <c r="I8373" s="60"/>
      <c r="J8373" s="60"/>
      <c r="K8373" s="60"/>
      <c r="M8373" s="61"/>
      <c r="N8373" s="61"/>
      <c r="O8373" s="62"/>
      <c r="P8373" s="125"/>
      <c r="W8373" s="62"/>
      <c r="X8373" s="62"/>
    </row>
    <row r="8374" spans="1:24" s="57" customFormat="1" x14ac:dyDescent="0.25">
      <c r="A8374" s="75"/>
      <c r="D8374" s="58"/>
      <c r="E8374" s="58"/>
      <c r="F8374" s="58"/>
      <c r="G8374" s="58"/>
      <c r="H8374" s="60"/>
      <c r="I8374" s="60"/>
      <c r="J8374" s="60"/>
      <c r="K8374" s="60"/>
      <c r="M8374" s="61"/>
      <c r="N8374" s="61"/>
      <c r="O8374" s="62"/>
      <c r="P8374" s="125"/>
      <c r="W8374" s="62"/>
      <c r="X8374" s="62"/>
    </row>
    <row r="8375" spans="1:24" s="57" customFormat="1" x14ac:dyDescent="0.25">
      <c r="A8375" s="75"/>
      <c r="D8375" s="58"/>
      <c r="E8375" s="58"/>
      <c r="F8375" s="58"/>
      <c r="G8375" s="58"/>
      <c r="H8375" s="60"/>
      <c r="I8375" s="60"/>
      <c r="J8375" s="60"/>
      <c r="K8375" s="60"/>
      <c r="M8375" s="61"/>
      <c r="N8375" s="61"/>
      <c r="O8375" s="62"/>
      <c r="P8375" s="125"/>
      <c r="W8375" s="62"/>
      <c r="X8375" s="62"/>
    </row>
    <row r="8376" spans="1:24" s="57" customFormat="1" x14ac:dyDescent="0.25">
      <c r="A8376" s="75"/>
      <c r="D8376" s="58"/>
      <c r="E8376" s="58"/>
      <c r="F8376" s="58"/>
      <c r="G8376" s="58"/>
      <c r="H8376" s="60"/>
      <c r="I8376" s="60"/>
      <c r="J8376" s="60"/>
      <c r="K8376" s="60"/>
      <c r="M8376" s="61"/>
      <c r="N8376" s="61"/>
      <c r="O8376" s="62"/>
      <c r="P8376" s="125"/>
      <c r="W8376" s="62"/>
      <c r="X8376" s="62"/>
    </row>
    <row r="8377" spans="1:24" s="57" customFormat="1" x14ac:dyDescent="0.25">
      <c r="A8377" s="75"/>
      <c r="D8377" s="58"/>
      <c r="E8377" s="58"/>
      <c r="F8377" s="58"/>
      <c r="G8377" s="58"/>
      <c r="H8377" s="60"/>
      <c r="I8377" s="60"/>
      <c r="J8377" s="60"/>
      <c r="K8377" s="60"/>
      <c r="M8377" s="61"/>
      <c r="N8377" s="61"/>
      <c r="O8377" s="62"/>
      <c r="P8377" s="125"/>
      <c r="W8377" s="62"/>
      <c r="X8377" s="62"/>
    </row>
    <row r="8378" spans="1:24" s="57" customFormat="1" x14ac:dyDescent="0.25">
      <c r="A8378" s="75"/>
      <c r="D8378" s="58"/>
      <c r="E8378" s="58"/>
      <c r="F8378" s="58"/>
      <c r="G8378" s="58"/>
      <c r="H8378" s="60"/>
      <c r="I8378" s="60"/>
      <c r="J8378" s="60"/>
      <c r="K8378" s="60"/>
      <c r="M8378" s="61"/>
      <c r="N8378" s="61"/>
      <c r="O8378" s="62"/>
      <c r="P8378" s="125"/>
      <c r="W8378" s="62"/>
      <c r="X8378" s="62"/>
    </row>
    <row r="8379" spans="1:24" s="57" customFormat="1" x14ac:dyDescent="0.25">
      <c r="A8379" s="75"/>
      <c r="D8379" s="58"/>
      <c r="E8379" s="58"/>
      <c r="F8379" s="58"/>
      <c r="G8379" s="58"/>
      <c r="H8379" s="60"/>
      <c r="I8379" s="60"/>
      <c r="J8379" s="60"/>
      <c r="K8379" s="60"/>
      <c r="M8379" s="61"/>
      <c r="N8379" s="61"/>
      <c r="O8379" s="62"/>
      <c r="P8379" s="125"/>
      <c r="W8379" s="62"/>
      <c r="X8379" s="62"/>
    </row>
    <row r="8380" spans="1:24" s="57" customFormat="1" x14ac:dyDescent="0.25">
      <c r="A8380" s="75"/>
      <c r="D8380" s="58"/>
      <c r="E8380" s="58"/>
      <c r="F8380" s="58"/>
      <c r="G8380" s="58"/>
      <c r="H8380" s="60"/>
      <c r="I8380" s="60"/>
      <c r="J8380" s="60"/>
      <c r="K8380" s="60"/>
      <c r="M8380" s="61"/>
      <c r="N8380" s="61"/>
      <c r="O8380" s="62"/>
      <c r="P8380" s="125"/>
      <c r="W8380" s="62"/>
      <c r="X8380" s="62"/>
    </row>
    <row r="8381" spans="1:24" s="57" customFormat="1" x14ac:dyDescent="0.25">
      <c r="A8381" s="75"/>
      <c r="D8381" s="58"/>
      <c r="E8381" s="58"/>
      <c r="F8381" s="58"/>
      <c r="G8381" s="58"/>
      <c r="H8381" s="60"/>
      <c r="I8381" s="60"/>
      <c r="J8381" s="60"/>
      <c r="K8381" s="60"/>
      <c r="M8381" s="61"/>
      <c r="N8381" s="61"/>
      <c r="O8381" s="62"/>
      <c r="P8381" s="125"/>
      <c r="W8381" s="62"/>
      <c r="X8381" s="62"/>
    </row>
    <row r="8382" spans="1:24" s="57" customFormat="1" x14ac:dyDescent="0.25">
      <c r="A8382" s="75"/>
      <c r="D8382" s="58"/>
      <c r="E8382" s="58"/>
      <c r="F8382" s="58"/>
      <c r="G8382" s="58"/>
      <c r="H8382" s="60"/>
      <c r="I8382" s="60"/>
      <c r="J8382" s="60"/>
      <c r="K8382" s="60"/>
      <c r="M8382" s="61"/>
      <c r="N8382" s="61"/>
      <c r="O8382" s="62"/>
      <c r="P8382" s="125"/>
      <c r="W8382" s="62"/>
      <c r="X8382" s="62"/>
    </row>
    <row r="8383" spans="1:24" s="57" customFormat="1" x14ac:dyDescent="0.25">
      <c r="A8383" s="75"/>
      <c r="D8383" s="58"/>
      <c r="E8383" s="58"/>
      <c r="F8383" s="58"/>
      <c r="G8383" s="58"/>
      <c r="H8383" s="60"/>
      <c r="I8383" s="60"/>
      <c r="J8383" s="60"/>
      <c r="K8383" s="60"/>
      <c r="M8383" s="61"/>
      <c r="N8383" s="61"/>
      <c r="O8383" s="62"/>
      <c r="P8383" s="125"/>
      <c r="W8383" s="62"/>
      <c r="X8383" s="62"/>
    </row>
    <row r="8384" spans="1:24" s="57" customFormat="1" x14ac:dyDescent="0.25">
      <c r="A8384" s="75"/>
      <c r="D8384" s="58"/>
      <c r="E8384" s="58"/>
      <c r="F8384" s="58"/>
      <c r="G8384" s="58"/>
      <c r="H8384" s="60"/>
      <c r="I8384" s="60"/>
      <c r="J8384" s="60"/>
      <c r="K8384" s="60"/>
      <c r="M8384" s="61"/>
      <c r="N8384" s="61"/>
      <c r="O8384" s="62"/>
      <c r="P8384" s="125"/>
      <c r="W8384" s="62"/>
      <c r="X8384" s="62"/>
    </row>
    <row r="8385" spans="1:24" s="57" customFormat="1" x14ac:dyDescent="0.25">
      <c r="A8385" s="75"/>
      <c r="D8385" s="58"/>
      <c r="E8385" s="58"/>
      <c r="F8385" s="58"/>
      <c r="G8385" s="58"/>
      <c r="H8385" s="60"/>
      <c r="I8385" s="60"/>
      <c r="J8385" s="60"/>
      <c r="K8385" s="60"/>
      <c r="M8385" s="61"/>
      <c r="N8385" s="61"/>
      <c r="O8385" s="62"/>
      <c r="P8385" s="125"/>
      <c r="W8385" s="62"/>
      <c r="X8385" s="62"/>
    </row>
    <row r="8386" spans="1:24" s="57" customFormat="1" x14ac:dyDescent="0.25">
      <c r="A8386" s="75"/>
      <c r="D8386" s="58"/>
      <c r="E8386" s="58"/>
      <c r="F8386" s="58"/>
      <c r="G8386" s="58"/>
      <c r="H8386" s="60"/>
      <c r="I8386" s="60"/>
      <c r="J8386" s="60"/>
      <c r="K8386" s="60"/>
      <c r="M8386" s="61"/>
      <c r="N8386" s="61"/>
      <c r="O8386" s="62"/>
      <c r="P8386" s="125"/>
      <c r="W8386" s="62"/>
      <c r="X8386" s="62"/>
    </row>
    <row r="8387" spans="1:24" s="57" customFormat="1" x14ac:dyDescent="0.25">
      <c r="A8387" s="75"/>
      <c r="D8387" s="58"/>
      <c r="E8387" s="58"/>
      <c r="F8387" s="58"/>
      <c r="G8387" s="58"/>
      <c r="H8387" s="60"/>
      <c r="I8387" s="60"/>
      <c r="J8387" s="60"/>
      <c r="K8387" s="60"/>
      <c r="M8387" s="61"/>
      <c r="N8387" s="61"/>
      <c r="O8387" s="62"/>
      <c r="P8387" s="125"/>
      <c r="W8387" s="62"/>
      <c r="X8387" s="62"/>
    </row>
    <row r="8388" spans="1:24" s="57" customFormat="1" x14ac:dyDescent="0.25">
      <c r="A8388" s="75"/>
      <c r="D8388" s="58"/>
      <c r="E8388" s="58"/>
      <c r="F8388" s="58"/>
      <c r="G8388" s="58"/>
      <c r="H8388" s="60"/>
      <c r="I8388" s="60"/>
      <c r="J8388" s="60"/>
      <c r="K8388" s="60"/>
      <c r="M8388" s="61"/>
      <c r="N8388" s="61"/>
      <c r="O8388" s="62"/>
      <c r="P8388" s="125"/>
      <c r="W8388" s="62"/>
      <c r="X8388" s="62"/>
    </row>
    <row r="8389" spans="1:24" s="57" customFormat="1" x14ac:dyDescent="0.25">
      <c r="A8389" s="75"/>
      <c r="D8389" s="58"/>
      <c r="E8389" s="58"/>
      <c r="F8389" s="58"/>
      <c r="G8389" s="58"/>
      <c r="H8389" s="60"/>
      <c r="I8389" s="60"/>
      <c r="J8389" s="60"/>
      <c r="K8389" s="60"/>
      <c r="M8389" s="61"/>
      <c r="N8389" s="61"/>
      <c r="O8389" s="62"/>
      <c r="P8389" s="125"/>
      <c r="W8389" s="62"/>
      <c r="X8389" s="62"/>
    </row>
    <row r="8390" spans="1:24" s="57" customFormat="1" x14ac:dyDescent="0.25">
      <c r="A8390" s="75"/>
      <c r="D8390" s="58"/>
      <c r="E8390" s="58"/>
      <c r="F8390" s="58"/>
      <c r="G8390" s="58"/>
      <c r="H8390" s="60"/>
      <c r="I8390" s="60"/>
      <c r="J8390" s="60"/>
      <c r="K8390" s="60"/>
      <c r="M8390" s="61"/>
      <c r="N8390" s="61"/>
      <c r="O8390" s="62"/>
      <c r="P8390" s="125"/>
      <c r="W8390" s="62"/>
      <c r="X8390" s="62"/>
    </row>
    <row r="8391" spans="1:24" s="57" customFormat="1" x14ac:dyDescent="0.25">
      <c r="A8391" s="75"/>
      <c r="D8391" s="58"/>
      <c r="E8391" s="58"/>
      <c r="F8391" s="58"/>
      <c r="G8391" s="58"/>
      <c r="H8391" s="60"/>
      <c r="I8391" s="60"/>
      <c r="J8391" s="60"/>
      <c r="K8391" s="60"/>
      <c r="M8391" s="61"/>
      <c r="N8391" s="61"/>
      <c r="O8391" s="62"/>
      <c r="P8391" s="125"/>
      <c r="W8391" s="62"/>
      <c r="X8391" s="62"/>
    </row>
    <row r="8392" spans="1:24" s="57" customFormat="1" x14ac:dyDescent="0.25">
      <c r="A8392" s="75"/>
      <c r="D8392" s="58"/>
      <c r="E8392" s="58"/>
      <c r="F8392" s="58"/>
      <c r="G8392" s="58"/>
      <c r="H8392" s="60"/>
      <c r="I8392" s="60"/>
      <c r="J8392" s="60"/>
      <c r="K8392" s="60"/>
      <c r="M8392" s="61"/>
      <c r="N8392" s="61"/>
      <c r="O8392" s="62"/>
      <c r="P8392" s="125"/>
      <c r="W8392" s="62"/>
      <c r="X8392" s="62"/>
    </row>
    <row r="8393" spans="1:24" s="57" customFormat="1" x14ac:dyDescent="0.25">
      <c r="A8393" s="75"/>
      <c r="D8393" s="58"/>
      <c r="E8393" s="58"/>
      <c r="F8393" s="58"/>
      <c r="G8393" s="58"/>
      <c r="H8393" s="60"/>
      <c r="I8393" s="60"/>
      <c r="J8393" s="60"/>
      <c r="K8393" s="60"/>
      <c r="M8393" s="61"/>
      <c r="N8393" s="61"/>
      <c r="O8393" s="62"/>
      <c r="P8393" s="125"/>
      <c r="W8393" s="62"/>
      <c r="X8393" s="62"/>
    </row>
    <row r="8394" spans="1:24" s="57" customFormat="1" x14ac:dyDescent="0.25">
      <c r="A8394" s="75"/>
      <c r="D8394" s="58"/>
      <c r="E8394" s="58"/>
      <c r="F8394" s="58"/>
      <c r="G8394" s="58"/>
      <c r="H8394" s="60"/>
      <c r="I8394" s="60"/>
      <c r="J8394" s="60"/>
      <c r="K8394" s="60"/>
      <c r="M8394" s="61"/>
      <c r="N8394" s="61"/>
      <c r="O8394" s="62"/>
      <c r="P8394" s="125"/>
      <c r="W8394" s="62"/>
      <c r="X8394" s="62"/>
    </row>
    <row r="8395" spans="1:24" s="57" customFormat="1" x14ac:dyDescent="0.25">
      <c r="A8395" s="75"/>
      <c r="D8395" s="58"/>
      <c r="E8395" s="58"/>
      <c r="F8395" s="58"/>
      <c r="G8395" s="58"/>
      <c r="H8395" s="60"/>
      <c r="I8395" s="60"/>
      <c r="J8395" s="60"/>
      <c r="K8395" s="60"/>
      <c r="M8395" s="61"/>
      <c r="N8395" s="61"/>
      <c r="O8395" s="62"/>
      <c r="P8395" s="125"/>
      <c r="W8395" s="62"/>
      <c r="X8395" s="62"/>
    </row>
    <row r="8396" spans="1:24" s="57" customFormat="1" x14ac:dyDescent="0.25">
      <c r="A8396" s="75"/>
      <c r="D8396" s="58"/>
      <c r="E8396" s="58"/>
      <c r="F8396" s="58"/>
      <c r="G8396" s="58"/>
      <c r="H8396" s="60"/>
      <c r="I8396" s="60"/>
      <c r="J8396" s="60"/>
      <c r="K8396" s="60"/>
      <c r="M8396" s="61"/>
      <c r="N8396" s="61"/>
      <c r="O8396" s="62"/>
      <c r="P8396" s="125"/>
      <c r="W8396" s="62"/>
      <c r="X8396" s="62"/>
    </row>
    <row r="8397" spans="1:24" s="57" customFormat="1" x14ac:dyDescent="0.25">
      <c r="A8397" s="75"/>
      <c r="D8397" s="58"/>
      <c r="E8397" s="58"/>
      <c r="F8397" s="58"/>
      <c r="G8397" s="58"/>
      <c r="H8397" s="60"/>
      <c r="I8397" s="60"/>
      <c r="J8397" s="60"/>
      <c r="K8397" s="60"/>
      <c r="M8397" s="61"/>
      <c r="N8397" s="61"/>
      <c r="O8397" s="62"/>
      <c r="P8397" s="125"/>
      <c r="W8397" s="62"/>
      <c r="X8397" s="62"/>
    </row>
    <row r="8398" spans="1:24" s="57" customFormat="1" x14ac:dyDescent="0.25">
      <c r="A8398" s="75"/>
      <c r="D8398" s="58"/>
      <c r="E8398" s="58"/>
      <c r="F8398" s="58"/>
      <c r="G8398" s="58"/>
      <c r="H8398" s="60"/>
      <c r="I8398" s="60"/>
      <c r="J8398" s="60"/>
      <c r="K8398" s="60"/>
      <c r="M8398" s="61"/>
      <c r="N8398" s="61"/>
      <c r="O8398" s="62"/>
      <c r="P8398" s="125"/>
      <c r="W8398" s="62"/>
      <c r="X8398" s="62"/>
    </row>
    <row r="8399" spans="1:24" s="57" customFormat="1" x14ac:dyDescent="0.25">
      <c r="A8399" s="75"/>
      <c r="D8399" s="58"/>
      <c r="E8399" s="58"/>
      <c r="F8399" s="58"/>
      <c r="G8399" s="58"/>
      <c r="H8399" s="60"/>
      <c r="I8399" s="60"/>
      <c r="J8399" s="60"/>
      <c r="K8399" s="60"/>
      <c r="M8399" s="61"/>
      <c r="N8399" s="61"/>
      <c r="O8399" s="62"/>
      <c r="P8399" s="125"/>
      <c r="W8399" s="62"/>
      <c r="X8399" s="62"/>
    </row>
    <row r="8400" spans="1:24" s="57" customFormat="1" x14ac:dyDescent="0.25">
      <c r="A8400" s="75"/>
      <c r="D8400" s="58"/>
      <c r="E8400" s="58"/>
      <c r="F8400" s="58"/>
      <c r="G8400" s="58"/>
      <c r="H8400" s="60"/>
      <c r="I8400" s="60"/>
      <c r="J8400" s="60"/>
      <c r="K8400" s="60"/>
      <c r="M8400" s="61"/>
      <c r="N8400" s="61"/>
      <c r="O8400" s="62"/>
      <c r="P8400" s="125"/>
      <c r="W8400" s="62"/>
      <c r="X8400" s="62"/>
    </row>
    <row r="8401" spans="1:24" s="57" customFormat="1" x14ac:dyDescent="0.25">
      <c r="A8401" s="75"/>
      <c r="D8401" s="58"/>
      <c r="E8401" s="58"/>
      <c r="F8401" s="58"/>
      <c r="G8401" s="58"/>
      <c r="H8401" s="60"/>
      <c r="I8401" s="60"/>
      <c r="J8401" s="60"/>
      <c r="K8401" s="60"/>
      <c r="M8401" s="61"/>
      <c r="N8401" s="61"/>
      <c r="O8401" s="62"/>
      <c r="P8401" s="125"/>
      <c r="W8401" s="62"/>
      <c r="X8401" s="62"/>
    </row>
    <row r="8402" spans="1:24" s="57" customFormat="1" x14ac:dyDescent="0.25">
      <c r="A8402" s="75"/>
      <c r="D8402" s="58"/>
      <c r="E8402" s="58"/>
      <c r="F8402" s="58"/>
      <c r="G8402" s="58"/>
      <c r="H8402" s="60"/>
      <c r="I8402" s="60"/>
      <c r="J8402" s="60"/>
      <c r="K8402" s="60"/>
      <c r="M8402" s="61"/>
      <c r="N8402" s="61"/>
      <c r="O8402" s="62"/>
      <c r="P8402" s="125"/>
      <c r="W8402" s="62"/>
      <c r="X8402" s="62"/>
    </row>
    <row r="8403" spans="1:24" s="57" customFormat="1" x14ac:dyDescent="0.25">
      <c r="A8403" s="75"/>
      <c r="D8403" s="58"/>
      <c r="E8403" s="58"/>
      <c r="F8403" s="58"/>
      <c r="G8403" s="58"/>
      <c r="H8403" s="60"/>
      <c r="I8403" s="60"/>
      <c r="J8403" s="60"/>
      <c r="K8403" s="60"/>
      <c r="M8403" s="61"/>
      <c r="N8403" s="61"/>
      <c r="O8403" s="62"/>
      <c r="P8403" s="125"/>
      <c r="W8403" s="62"/>
      <c r="X8403" s="62"/>
    </row>
    <row r="8404" spans="1:24" s="57" customFormat="1" x14ac:dyDescent="0.25">
      <c r="A8404" s="75"/>
      <c r="D8404" s="58"/>
      <c r="E8404" s="58"/>
      <c r="F8404" s="58"/>
      <c r="G8404" s="58"/>
      <c r="H8404" s="60"/>
      <c r="I8404" s="60"/>
      <c r="J8404" s="60"/>
      <c r="K8404" s="60"/>
      <c r="M8404" s="61"/>
      <c r="N8404" s="61"/>
      <c r="O8404" s="62"/>
      <c r="P8404" s="125"/>
      <c r="W8404" s="62"/>
      <c r="X8404" s="62"/>
    </row>
    <row r="8405" spans="1:24" s="57" customFormat="1" x14ac:dyDescent="0.25">
      <c r="A8405" s="75"/>
      <c r="D8405" s="58"/>
      <c r="E8405" s="58"/>
      <c r="F8405" s="58"/>
      <c r="G8405" s="58"/>
      <c r="H8405" s="60"/>
      <c r="I8405" s="60"/>
      <c r="J8405" s="60"/>
      <c r="K8405" s="60"/>
      <c r="M8405" s="61"/>
      <c r="N8405" s="61"/>
      <c r="O8405" s="62"/>
      <c r="P8405" s="125"/>
      <c r="W8405" s="62"/>
      <c r="X8405" s="62"/>
    </row>
    <row r="8406" spans="1:24" s="57" customFormat="1" x14ac:dyDescent="0.25">
      <c r="A8406" s="75"/>
      <c r="D8406" s="58"/>
      <c r="E8406" s="58"/>
      <c r="F8406" s="58"/>
      <c r="G8406" s="58"/>
      <c r="H8406" s="60"/>
      <c r="I8406" s="60"/>
      <c r="J8406" s="60"/>
      <c r="K8406" s="60"/>
      <c r="M8406" s="61"/>
      <c r="N8406" s="61"/>
      <c r="O8406" s="62"/>
      <c r="P8406" s="125"/>
      <c r="W8406" s="62"/>
      <c r="X8406" s="62"/>
    </row>
    <row r="8407" spans="1:24" s="57" customFormat="1" x14ac:dyDescent="0.25">
      <c r="A8407" s="75"/>
      <c r="D8407" s="58"/>
      <c r="E8407" s="58"/>
      <c r="F8407" s="58"/>
      <c r="G8407" s="58"/>
      <c r="H8407" s="60"/>
      <c r="I8407" s="60"/>
      <c r="J8407" s="60"/>
      <c r="K8407" s="60"/>
      <c r="M8407" s="61"/>
      <c r="N8407" s="61"/>
      <c r="O8407" s="62"/>
      <c r="P8407" s="125"/>
      <c r="W8407" s="62"/>
      <c r="X8407" s="62"/>
    </row>
    <row r="8408" spans="1:24" s="57" customFormat="1" x14ac:dyDescent="0.25">
      <c r="A8408" s="75"/>
      <c r="D8408" s="58"/>
      <c r="E8408" s="58"/>
      <c r="F8408" s="58"/>
      <c r="G8408" s="58"/>
      <c r="H8408" s="60"/>
      <c r="I8408" s="60"/>
      <c r="J8408" s="60"/>
      <c r="K8408" s="60"/>
      <c r="M8408" s="61"/>
      <c r="N8408" s="61"/>
      <c r="O8408" s="62"/>
      <c r="P8408" s="125"/>
      <c r="W8408" s="62"/>
      <c r="X8408" s="62"/>
    </row>
    <row r="8409" spans="1:24" s="57" customFormat="1" x14ac:dyDescent="0.25">
      <c r="A8409" s="75"/>
      <c r="D8409" s="58"/>
      <c r="E8409" s="58"/>
      <c r="F8409" s="58"/>
      <c r="G8409" s="58"/>
      <c r="H8409" s="60"/>
      <c r="I8409" s="60"/>
      <c r="J8409" s="60"/>
      <c r="K8409" s="60"/>
      <c r="M8409" s="61"/>
      <c r="N8409" s="61"/>
      <c r="O8409" s="62"/>
      <c r="P8409" s="125"/>
      <c r="W8409" s="62"/>
      <c r="X8409" s="62"/>
    </row>
    <row r="8410" spans="1:24" s="57" customFormat="1" x14ac:dyDescent="0.25">
      <c r="A8410" s="75"/>
      <c r="D8410" s="58"/>
      <c r="E8410" s="58"/>
      <c r="F8410" s="58"/>
      <c r="G8410" s="58"/>
      <c r="H8410" s="60"/>
      <c r="I8410" s="60"/>
      <c r="J8410" s="60"/>
      <c r="K8410" s="60"/>
      <c r="M8410" s="61"/>
      <c r="N8410" s="61"/>
      <c r="O8410" s="62"/>
      <c r="P8410" s="125"/>
      <c r="W8410" s="62"/>
      <c r="X8410" s="62"/>
    </row>
    <row r="8411" spans="1:24" s="57" customFormat="1" x14ac:dyDescent="0.25">
      <c r="A8411" s="75"/>
      <c r="D8411" s="58"/>
      <c r="E8411" s="58"/>
      <c r="F8411" s="58"/>
      <c r="G8411" s="58"/>
      <c r="H8411" s="60"/>
      <c r="I8411" s="60"/>
      <c r="J8411" s="60"/>
      <c r="K8411" s="60"/>
      <c r="M8411" s="61"/>
      <c r="N8411" s="61"/>
      <c r="O8411" s="62"/>
      <c r="P8411" s="125"/>
      <c r="W8411" s="62"/>
      <c r="X8411" s="62"/>
    </row>
    <row r="8412" spans="1:24" s="57" customFormat="1" x14ac:dyDescent="0.25">
      <c r="A8412" s="75"/>
      <c r="D8412" s="58"/>
      <c r="E8412" s="58"/>
      <c r="F8412" s="58"/>
      <c r="G8412" s="58"/>
      <c r="H8412" s="60"/>
      <c r="I8412" s="60"/>
      <c r="J8412" s="60"/>
      <c r="K8412" s="60"/>
      <c r="M8412" s="61"/>
      <c r="N8412" s="61"/>
      <c r="O8412" s="62"/>
      <c r="P8412" s="125"/>
      <c r="W8412" s="62"/>
      <c r="X8412" s="62"/>
    </row>
    <row r="8413" spans="1:24" s="57" customFormat="1" x14ac:dyDescent="0.25">
      <c r="A8413" s="75"/>
      <c r="D8413" s="58"/>
      <c r="E8413" s="58"/>
      <c r="F8413" s="58"/>
      <c r="G8413" s="58"/>
      <c r="H8413" s="60"/>
      <c r="I8413" s="60"/>
      <c r="J8413" s="60"/>
      <c r="K8413" s="60"/>
      <c r="M8413" s="61"/>
      <c r="N8413" s="61"/>
      <c r="O8413" s="62"/>
      <c r="P8413" s="125"/>
      <c r="W8413" s="62"/>
      <c r="X8413" s="62"/>
    </row>
    <row r="8414" spans="1:24" s="57" customFormat="1" x14ac:dyDescent="0.25">
      <c r="A8414" s="75"/>
      <c r="D8414" s="58"/>
      <c r="E8414" s="58"/>
      <c r="F8414" s="58"/>
      <c r="G8414" s="58"/>
      <c r="H8414" s="60"/>
      <c r="I8414" s="60"/>
      <c r="J8414" s="60"/>
      <c r="K8414" s="60"/>
      <c r="M8414" s="61"/>
      <c r="N8414" s="61"/>
      <c r="O8414" s="62"/>
      <c r="P8414" s="125"/>
      <c r="W8414" s="62"/>
      <c r="X8414" s="62"/>
    </row>
    <row r="8415" spans="1:24" s="57" customFormat="1" x14ac:dyDescent="0.25">
      <c r="A8415" s="75"/>
      <c r="D8415" s="58"/>
      <c r="E8415" s="58"/>
      <c r="F8415" s="58"/>
      <c r="G8415" s="58"/>
      <c r="H8415" s="60"/>
      <c r="I8415" s="60"/>
      <c r="J8415" s="60"/>
      <c r="K8415" s="60"/>
      <c r="M8415" s="61"/>
      <c r="N8415" s="61"/>
      <c r="O8415" s="62"/>
      <c r="P8415" s="125"/>
      <c r="W8415" s="62"/>
      <c r="X8415" s="62"/>
    </row>
    <row r="8416" spans="1:24" s="57" customFormat="1" x14ac:dyDescent="0.25">
      <c r="A8416" s="75"/>
      <c r="D8416" s="58"/>
      <c r="E8416" s="58"/>
      <c r="F8416" s="58"/>
      <c r="G8416" s="58"/>
      <c r="H8416" s="60"/>
      <c r="I8416" s="60"/>
      <c r="J8416" s="60"/>
      <c r="K8416" s="60"/>
      <c r="M8416" s="61"/>
      <c r="N8416" s="61"/>
      <c r="O8416" s="62"/>
      <c r="P8416" s="125"/>
      <c r="W8416" s="62"/>
      <c r="X8416" s="62"/>
    </row>
    <row r="8417" spans="1:24" s="57" customFormat="1" x14ac:dyDescent="0.25">
      <c r="A8417" s="75"/>
      <c r="D8417" s="58"/>
      <c r="E8417" s="58"/>
      <c r="F8417" s="58"/>
      <c r="G8417" s="58"/>
      <c r="H8417" s="60"/>
      <c r="I8417" s="60"/>
      <c r="J8417" s="60"/>
      <c r="K8417" s="60"/>
      <c r="M8417" s="61"/>
      <c r="N8417" s="61"/>
      <c r="O8417" s="62"/>
      <c r="P8417" s="125"/>
      <c r="W8417" s="62"/>
      <c r="X8417" s="62"/>
    </row>
    <row r="8418" spans="1:24" s="57" customFormat="1" x14ac:dyDescent="0.25">
      <c r="A8418" s="75"/>
      <c r="D8418" s="58"/>
      <c r="E8418" s="58"/>
      <c r="F8418" s="58"/>
      <c r="G8418" s="58"/>
      <c r="H8418" s="60"/>
      <c r="I8418" s="60"/>
      <c r="J8418" s="60"/>
      <c r="K8418" s="60"/>
      <c r="M8418" s="61"/>
      <c r="N8418" s="61"/>
      <c r="O8418" s="62"/>
      <c r="P8418" s="125"/>
      <c r="W8418" s="62"/>
      <c r="X8418" s="62"/>
    </row>
    <row r="8419" spans="1:24" s="57" customFormat="1" x14ac:dyDescent="0.25">
      <c r="A8419" s="75"/>
      <c r="D8419" s="58"/>
      <c r="E8419" s="58"/>
      <c r="F8419" s="58"/>
      <c r="G8419" s="58"/>
      <c r="H8419" s="60"/>
      <c r="I8419" s="60"/>
      <c r="J8419" s="60"/>
      <c r="K8419" s="60"/>
      <c r="M8419" s="61"/>
      <c r="N8419" s="61"/>
      <c r="O8419" s="62"/>
      <c r="P8419" s="125"/>
      <c r="W8419" s="62"/>
      <c r="X8419" s="62"/>
    </row>
    <row r="8420" spans="1:24" s="57" customFormat="1" x14ac:dyDescent="0.25">
      <c r="A8420" s="75"/>
      <c r="D8420" s="58"/>
      <c r="E8420" s="58"/>
      <c r="F8420" s="58"/>
      <c r="G8420" s="58"/>
      <c r="H8420" s="60"/>
      <c r="I8420" s="60"/>
      <c r="J8420" s="60"/>
      <c r="K8420" s="60"/>
      <c r="M8420" s="61"/>
      <c r="N8420" s="61"/>
      <c r="O8420" s="62"/>
      <c r="P8420" s="125"/>
      <c r="W8420" s="62"/>
      <c r="X8420" s="62"/>
    </row>
    <row r="8421" spans="1:24" s="57" customFormat="1" x14ac:dyDescent="0.25">
      <c r="A8421" s="75"/>
      <c r="D8421" s="58"/>
      <c r="E8421" s="58"/>
      <c r="F8421" s="58"/>
      <c r="G8421" s="58"/>
      <c r="H8421" s="60"/>
      <c r="I8421" s="60"/>
      <c r="J8421" s="60"/>
      <c r="K8421" s="60"/>
      <c r="M8421" s="61"/>
      <c r="N8421" s="61"/>
      <c r="O8421" s="62"/>
      <c r="P8421" s="125"/>
      <c r="W8421" s="62"/>
      <c r="X8421" s="62"/>
    </row>
    <row r="8422" spans="1:24" s="57" customFormat="1" x14ac:dyDescent="0.25">
      <c r="A8422" s="75"/>
      <c r="D8422" s="58"/>
      <c r="E8422" s="58"/>
      <c r="F8422" s="58"/>
      <c r="G8422" s="58"/>
      <c r="H8422" s="60"/>
      <c r="I8422" s="60"/>
      <c r="J8422" s="60"/>
      <c r="K8422" s="60"/>
      <c r="M8422" s="61"/>
      <c r="N8422" s="61"/>
      <c r="O8422" s="62"/>
      <c r="P8422" s="125"/>
      <c r="W8422" s="62"/>
      <c r="X8422" s="62"/>
    </row>
    <row r="8423" spans="1:24" s="57" customFormat="1" x14ac:dyDescent="0.25">
      <c r="A8423" s="75"/>
      <c r="D8423" s="58"/>
      <c r="E8423" s="58"/>
      <c r="F8423" s="58"/>
      <c r="G8423" s="58"/>
      <c r="H8423" s="60"/>
      <c r="I8423" s="60"/>
      <c r="J8423" s="60"/>
      <c r="K8423" s="60"/>
      <c r="M8423" s="61"/>
      <c r="N8423" s="61"/>
      <c r="O8423" s="62"/>
      <c r="P8423" s="125"/>
      <c r="W8423" s="62"/>
      <c r="X8423" s="62"/>
    </row>
    <row r="8424" spans="1:24" s="57" customFormat="1" x14ac:dyDescent="0.25">
      <c r="A8424" s="75"/>
      <c r="D8424" s="58"/>
      <c r="E8424" s="58"/>
      <c r="F8424" s="58"/>
      <c r="G8424" s="58"/>
      <c r="H8424" s="60"/>
      <c r="I8424" s="60"/>
      <c r="J8424" s="60"/>
      <c r="K8424" s="60"/>
      <c r="M8424" s="61"/>
      <c r="N8424" s="61"/>
      <c r="O8424" s="62"/>
      <c r="P8424" s="125"/>
      <c r="W8424" s="62"/>
      <c r="X8424" s="62"/>
    </row>
    <row r="8425" spans="1:24" s="57" customFormat="1" x14ac:dyDescent="0.25">
      <c r="A8425" s="75"/>
      <c r="D8425" s="58"/>
      <c r="E8425" s="58"/>
      <c r="F8425" s="58"/>
      <c r="G8425" s="58"/>
      <c r="H8425" s="60"/>
      <c r="I8425" s="60"/>
      <c r="J8425" s="60"/>
      <c r="K8425" s="60"/>
      <c r="M8425" s="61"/>
      <c r="N8425" s="61"/>
      <c r="O8425" s="62"/>
      <c r="P8425" s="125"/>
      <c r="W8425" s="62"/>
      <c r="X8425" s="62"/>
    </row>
    <row r="8426" spans="1:24" s="57" customFormat="1" x14ac:dyDescent="0.25">
      <c r="A8426" s="75"/>
      <c r="D8426" s="58"/>
      <c r="E8426" s="58"/>
      <c r="F8426" s="58"/>
      <c r="G8426" s="58"/>
      <c r="H8426" s="60"/>
      <c r="I8426" s="60"/>
      <c r="J8426" s="60"/>
      <c r="K8426" s="60"/>
      <c r="M8426" s="61"/>
      <c r="N8426" s="61"/>
      <c r="O8426" s="62"/>
      <c r="P8426" s="125"/>
      <c r="W8426" s="62"/>
      <c r="X8426" s="62"/>
    </row>
    <row r="8427" spans="1:24" s="57" customFormat="1" x14ac:dyDescent="0.25">
      <c r="A8427" s="75"/>
      <c r="D8427" s="58"/>
      <c r="E8427" s="58"/>
      <c r="F8427" s="58"/>
      <c r="G8427" s="58"/>
      <c r="H8427" s="60"/>
      <c r="I8427" s="60"/>
      <c r="J8427" s="60"/>
      <c r="K8427" s="60"/>
      <c r="M8427" s="61"/>
      <c r="N8427" s="61"/>
      <c r="O8427" s="62"/>
      <c r="P8427" s="125"/>
      <c r="W8427" s="62"/>
      <c r="X8427" s="62"/>
    </row>
    <row r="8428" spans="1:24" s="57" customFormat="1" x14ac:dyDescent="0.25">
      <c r="A8428" s="75"/>
      <c r="D8428" s="58"/>
      <c r="E8428" s="58"/>
      <c r="F8428" s="58"/>
      <c r="G8428" s="58"/>
      <c r="H8428" s="60"/>
      <c r="I8428" s="60"/>
      <c r="J8428" s="60"/>
      <c r="K8428" s="60"/>
      <c r="M8428" s="61"/>
      <c r="N8428" s="61"/>
      <c r="O8428" s="62"/>
      <c r="P8428" s="125"/>
      <c r="W8428" s="62"/>
      <c r="X8428" s="62"/>
    </row>
    <row r="8429" spans="1:24" s="57" customFormat="1" x14ac:dyDescent="0.25">
      <c r="A8429" s="75"/>
      <c r="D8429" s="58"/>
      <c r="E8429" s="58"/>
      <c r="F8429" s="58"/>
      <c r="G8429" s="58"/>
      <c r="H8429" s="60"/>
      <c r="I8429" s="60"/>
      <c r="J8429" s="60"/>
      <c r="K8429" s="60"/>
      <c r="M8429" s="61"/>
      <c r="N8429" s="61"/>
      <c r="O8429" s="62"/>
      <c r="P8429" s="125"/>
      <c r="W8429" s="62"/>
      <c r="X8429" s="62"/>
    </row>
    <row r="8430" spans="1:24" s="57" customFormat="1" x14ac:dyDescent="0.25">
      <c r="A8430" s="75"/>
      <c r="D8430" s="58"/>
      <c r="E8430" s="58"/>
      <c r="F8430" s="58"/>
      <c r="G8430" s="58"/>
      <c r="H8430" s="60"/>
      <c r="I8430" s="60"/>
      <c r="J8430" s="60"/>
      <c r="K8430" s="60"/>
      <c r="M8430" s="61"/>
      <c r="N8430" s="61"/>
      <c r="O8430" s="62"/>
      <c r="P8430" s="125"/>
      <c r="W8430" s="62"/>
      <c r="X8430" s="62"/>
    </row>
    <row r="8431" spans="1:24" s="57" customFormat="1" x14ac:dyDescent="0.25">
      <c r="A8431" s="75"/>
      <c r="D8431" s="58"/>
      <c r="E8431" s="58"/>
      <c r="F8431" s="58"/>
      <c r="G8431" s="58"/>
      <c r="H8431" s="60"/>
      <c r="I8431" s="60"/>
      <c r="J8431" s="60"/>
      <c r="K8431" s="60"/>
      <c r="M8431" s="61"/>
      <c r="N8431" s="61"/>
      <c r="O8431" s="62"/>
      <c r="P8431" s="125"/>
      <c r="W8431" s="62"/>
      <c r="X8431" s="62"/>
    </row>
    <row r="8432" spans="1:24" s="57" customFormat="1" x14ac:dyDescent="0.25">
      <c r="A8432" s="75"/>
      <c r="D8432" s="58"/>
      <c r="E8432" s="58"/>
      <c r="F8432" s="58"/>
      <c r="G8432" s="58"/>
      <c r="H8432" s="60"/>
      <c r="I8432" s="60"/>
      <c r="J8432" s="60"/>
      <c r="K8432" s="60"/>
      <c r="M8432" s="61"/>
      <c r="N8432" s="61"/>
      <c r="O8432" s="62"/>
      <c r="P8432" s="125"/>
      <c r="W8432" s="62"/>
      <c r="X8432" s="62"/>
    </row>
    <row r="8433" spans="1:24" s="57" customFormat="1" x14ac:dyDescent="0.25">
      <c r="A8433" s="75"/>
      <c r="D8433" s="58"/>
      <c r="E8433" s="58"/>
      <c r="F8433" s="58"/>
      <c r="G8433" s="58"/>
      <c r="H8433" s="60"/>
      <c r="I8433" s="60"/>
      <c r="J8433" s="60"/>
      <c r="K8433" s="60"/>
      <c r="M8433" s="61"/>
      <c r="N8433" s="61"/>
      <c r="O8433" s="62"/>
      <c r="P8433" s="125"/>
      <c r="W8433" s="62"/>
      <c r="X8433" s="62"/>
    </row>
    <row r="8434" spans="1:24" s="57" customFormat="1" x14ac:dyDescent="0.25">
      <c r="A8434" s="75"/>
      <c r="D8434" s="58"/>
      <c r="E8434" s="58"/>
      <c r="F8434" s="58"/>
      <c r="G8434" s="58"/>
      <c r="H8434" s="60"/>
      <c r="I8434" s="60"/>
      <c r="J8434" s="60"/>
      <c r="K8434" s="60"/>
      <c r="M8434" s="61"/>
      <c r="N8434" s="61"/>
      <c r="O8434" s="62"/>
      <c r="P8434" s="125"/>
      <c r="W8434" s="62"/>
      <c r="X8434" s="62"/>
    </row>
    <row r="8435" spans="1:24" s="57" customFormat="1" x14ac:dyDescent="0.25">
      <c r="A8435" s="75"/>
      <c r="D8435" s="58"/>
      <c r="E8435" s="58"/>
      <c r="F8435" s="58"/>
      <c r="G8435" s="58"/>
      <c r="H8435" s="60"/>
      <c r="I8435" s="60"/>
      <c r="J8435" s="60"/>
      <c r="K8435" s="60"/>
      <c r="M8435" s="61"/>
      <c r="N8435" s="61"/>
      <c r="O8435" s="62"/>
      <c r="P8435" s="125"/>
      <c r="W8435" s="62"/>
      <c r="X8435" s="62"/>
    </row>
    <row r="8436" spans="1:24" s="57" customFormat="1" x14ac:dyDescent="0.25">
      <c r="A8436" s="75"/>
      <c r="D8436" s="58"/>
      <c r="E8436" s="58"/>
      <c r="F8436" s="58"/>
      <c r="G8436" s="58"/>
      <c r="H8436" s="60"/>
      <c r="I8436" s="60"/>
      <c r="J8436" s="60"/>
      <c r="K8436" s="60"/>
      <c r="M8436" s="61"/>
      <c r="N8436" s="61"/>
      <c r="O8436" s="62"/>
      <c r="P8436" s="125"/>
      <c r="W8436" s="62"/>
      <c r="X8436" s="62"/>
    </row>
    <row r="8437" spans="1:24" s="57" customFormat="1" x14ac:dyDescent="0.25">
      <c r="A8437" s="75"/>
      <c r="D8437" s="58"/>
      <c r="E8437" s="58"/>
      <c r="F8437" s="58"/>
      <c r="G8437" s="58"/>
      <c r="H8437" s="60"/>
      <c r="I8437" s="60"/>
      <c r="J8437" s="60"/>
      <c r="K8437" s="60"/>
      <c r="M8437" s="61"/>
      <c r="N8437" s="61"/>
      <c r="O8437" s="62"/>
      <c r="P8437" s="125"/>
      <c r="W8437" s="62"/>
      <c r="X8437" s="62"/>
    </row>
    <row r="8438" spans="1:24" s="57" customFormat="1" x14ac:dyDescent="0.25">
      <c r="A8438" s="75"/>
      <c r="D8438" s="58"/>
      <c r="E8438" s="58"/>
      <c r="F8438" s="58"/>
      <c r="G8438" s="58"/>
      <c r="H8438" s="60"/>
      <c r="I8438" s="60"/>
      <c r="J8438" s="60"/>
      <c r="K8438" s="60"/>
      <c r="M8438" s="61"/>
      <c r="N8438" s="61"/>
      <c r="O8438" s="62"/>
      <c r="P8438" s="125"/>
      <c r="W8438" s="62"/>
      <c r="X8438" s="62"/>
    </row>
    <row r="8439" spans="1:24" s="57" customFormat="1" x14ac:dyDescent="0.25">
      <c r="A8439" s="75"/>
      <c r="D8439" s="58"/>
      <c r="E8439" s="58"/>
      <c r="F8439" s="58"/>
      <c r="G8439" s="58"/>
      <c r="H8439" s="60"/>
      <c r="I8439" s="60"/>
      <c r="J8439" s="60"/>
      <c r="K8439" s="60"/>
      <c r="M8439" s="61"/>
      <c r="N8439" s="61"/>
      <c r="O8439" s="62"/>
      <c r="P8439" s="125"/>
      <c r="W8439" s="62"/>
      <c r="X8439" s="62"/>
    </row>
    <row r="8440" spans="1:24" s="57" customFormat="1" x14ac:dyDescent="0.25">
      <c r="A8440" s="75"/>
      <c r="D8440" s="58"/>
      <c r="E8440" s="58"/>
      <c r="F8440" s="58"/>
      <c r="G8440" s="58"/>
      <c r="H8440" s="60"/>
      <c r="I8440" s="60"/>
      <c r="J8440" s="60"/>
      <c r="K8440" s="60"/>
      <c r="M8440" s="61"/>
      <c r="N8440" s="61"/>
      <c r="O8440" s="62"/>
      <c r="P8440" s="125"/>
      <c r="W8440" s="62"/>
      <c r="X8440" s="62"/>
    </row>
    <row r="8441" spans="1:24" s="57" customFormat="1" x14ac:dyDescent="0.25">
      <c r="A8441" s="75"/>
      <c r="D8441" s="58"/>
      <c r="E8441" s="58"/>
      <c r="F8441" s="58"/>
      <c r="G8441" s="58"/>
      <c r="H8441" s="60"/>
      <c r="I8441" s="60"/>
      <c r="J8441" s="60"/>
      <c r="K8441" s="60"/>
      <c r="M8441" s="61"/>
      <c r="N8441" s="61"/>
      <c r="O8441" s="62"/>
      <c r="P8441" s="125"/>
      <c r="W8441" s="62"/>
      <c r="X8441" s="62"/>
    </row>
    <row r="8442" spans="1:24" s="57" customFormat="1" x14ac:dyDescent="0.25">
      <c r="A8442" s="75"/>
      <c r="D8442" s="58"/>
      <c r="E8442" s="58"/>
      <c r="F8442" s="58"/>
      <c r="G8442" s="58"/>
      <c r="H8442" s="60"/>
      <c r="I8442" s="60"/>
      <c r="J8442" s="60"/>
      <c r="K8442" s="60"/>
      <c r="M8442" s="61"/>
      <c r="N8442" s="61"/>
      <c r="O8442" s="62"/>
      <c r="P8442" s="125"/>
      <c r="W8442" s="62"/>
      <c r="X8442" s="62"/>
    </row>
    <row r="8443" spans="1:24" s="57" customFormat="1" x14ac:dyDescent="0.25">
      <c r="A8443" s="75"/>
      <c r="D8443" s="58"/>
      <c r="E8443" s="58"/>
      <c r="F8443" s="58"/>
      <c r="G8443" s="58"/>
      <c r="H8443" s="60"/>
      <c r="I8443" s="60"/>
      <c r="J8443" s="60"/>
      <c r="K8443" s="60"/>
      <c r="M8443" s="61"/>
      <c r="N8443" s="61"/>
      <c r="O8443" s="62"/>
      <c r="P8443" s="125"/>
      <c r="W8443" s="62"/>
      <c r="X8443" s="62"/>
    </row>
    <row r="8444" spans="1:24" s="57" customFormat="1" x14ac:dyDescent="0.25">
      <c r="A8444" s="75"/>
      <c r="D8444" s="58"/>
      <c r="E8444" s="58"/>
      <c r="F8444" s="58"/>
      <c r="G8444" s="58"/>
      <c r="H8444" s="60"/>
      <c r="I8444" s="60"/>
      <c r="J8444" s="60"/>
      <c r="K8444" s="60"/>
      <c r="M8444" s="61"/>
      <c r="N8444" s="61"/>
      <c r="O8444" s="62"/>
      <c r="P8444" s="125"/>
      <c r="W8444" s="62"/>
      <c r="X8444" s="62"/>
    </row>
    <row r="8445" spans="1:24" s="57" customFormat="1" x14ac:dyDescent="0.25">
      <c r="A8445" s="75"/>
      <c r="D8445" s="58"/>
      <c r="E8445" s="58"/>
      <c r="F8445" s="58"/>
      <c r="G8445" s="58"/>
      <c r="H8445" s="60"/>
      <c r="I8445" s="60"/>
      <c r="J8445" s="60"/>
      <c r="K8445" s="60"/>
      <c r="M8445" s="61"/>
      <c r="N8445" s="61"/>
      <c r="O8445" s="62"/>
      <c r="P8445" s="125"/>
      <c r="W8445" s="62"/>
      <c r="X8445" s="62"/>
    </row>
    <row r="8446" spans="1:24" s="57" customFormat="1" x14ac:dyDescent="0.25">
      <c r="A8446" s="75"/>
      <c r="D8446" s="58"/>
      <c r="E8446" s="58"/>
      <c r="F8446" s="58"/>
      <c r="G8446" s="58"/>
      <c r="H8446" s="60"/>
      <c r="I8446" s="60"/>
      <c r="J8446" s="60"/>
      <c r="K8446" s="60"/>
      <c r="M8446" s="61"/>
      <c r="N8446" s="61"/>
      <c r="O8446" s="62"/>
      <c r="P8446" s="125"/>
      <c r="W8446" s="62"/>
      <c r="X8446" s="62"/>
    </row>
    <row r="8447" spans="1:24" s="57" customFormat="1" x14ac:dyDescent="0.25">
      <c r="A8447" s="75"/>
      <c r="D8447" s="58"/>
      <c r="E8447" s="58"/>
      <c r="F8447" s="58"/>
      <c r="G8447" s="58"/>
      <c r="H8447" s="60"/>
      <c r="I8447" s="60"/>
      <c r="J8447" s="60"/>
      <c r="K8447" s="60"/>
      <c r="M8447" s="61"/>
      <c r="N8447" s="61"/>
      <c r="O8447" s="62"/>
      <c r="P8447" s="125"/>
      <c r="W8447" s="62"/>
      <c r="X8447" s="62"/>
    </row>
    <row r="8448" spans="1:24" s="57" customFormat="1" x14ac:dyDescent="0.25">
      <c r="A8448" s="75"/>
      <c r="D8448" s="58"/>
      <c r="E8448" s="58"/>
      <c r="F8448" s="58"/>
      <c r="G8448" s="58"/>
      <c r="H8448" s="60"/>
      <c r="I8448" s="60"/>
      <c r="J8448" s="60"/>
      <c r="K8448" s="60"/>
      <c r="M8448" s="61"/>
      <c r="N8448" s="61"/>
      <c r="O8448" s="62"/>
      <c r="P8448" s="125"/>
      <c r="W8448" s="62"/>
      <c r="X8448" s="62"/>
    </row>
    <row r="8449" spans="1:24" s="57" customFormat="1" x14ac:dyDescent="0.25">
      <c r="A8449" s="75"/>
      <c r="D8449" s="58"/>
      <c r="E8449" s="58"/>
      <c r="F8449" s="58"/>
      <c r="G8449" s="58"/>
      <c r="H8449" s="60"/>
      <c r="I8449" s="60"/>
      <c r="J8449" s="60"/>
      <c r="K8449" s="60"/>
      <c r="M8449" s="61"/>
      <c r="N8449" s="61"/>
      <c r="O8449" s="62"/>
      <c r="P8449" s="125"/>
      <c r="W8449" s="62"/>
      <c r="X8449" s="62"/>
    </row>
    <row r="8450" spans="1:24" s="57" customFormat="1" x14ac:dyDescent="0.25">
      <c r="A8450" s="75"/>
      <c r="D8450" s="58"/>
      <c r="E8450" s="58"/>
      <c r="F8450" s="58"/>
      <c r="G8450" s="58"/>
      <c r="H8450" s="60"/>
      <c r="I8450" s="60"/>
      <c r="J8450" s="60"/>
      <c r="K8450" s="60"/>
      <c r="M8450" s="61"/>
      <c r="N8450" s="61"/>
      <c r="O8450" s="62"/>
      <c r="P8450" s="125"/>
      <c r="W8450" s="62"/>
      <c r="X8450" s="62"/>
    </row>
    <row r="8451" spans="1:24" s="57" customFormat="1" x14ac:dyDescent="0.25">
      <c r="A8451" s="75"/>
      <c r="D8451" s="58"/>
      <c r="E8451" s="58"/>
      <c r="F8451" s="58"/>
      <c r="G8451" s="58"/>
      <c r="H8451" s="60"/>
      <c r="I8451" s="60"/>
      <c r="J8451" s="60"/>
      <c r="K8451" s="60"/>
      <c r="M8451" s="61"/>
      <c r="N8451" s="61"/>
      <c r="O8451" s="62"/>
      <c r="P8451" s="125"/>
      <c r="W8451" s="62"/>
      <c r="X8451" s="62"/>
    </row>
    <row r="8452" spans="1:24" s="57" customFormat="1" x14ac:dyDescent="0.25">
      <c r="A8452" s="75"/>
      <c r="D8452" s="58"/>
      <c r="E8452" s="58"/>
      <c r="F8452" s="58"/>
      <c r="G8452" s="58"/>
      <c r="H8452" s="60"/>
      <c r="I8452" s="60"/>
      <c r="J8452" s="60"/>
      <c r="K8452" s="60"/>
      <c r="M8452" s="61"/>
      <c r="N8452" s="61"/>
      <c r="O8452" s="62"/>
      <c r="P8452" s="125"/>
      <c r="W8452" s="62"/>
      <c r="X8452" s="62"/>
    </row>
    <row r="8453" spans="1:24" s="57" customFormat="1" x14ac:dyDescent="0.25">
      <c r="A8453" s="75"/>
      <c r="D8453" s="58"/>
      <c r="E8453" s="58"/>
      <c r="F8453" s="58"/>
      <c r="G8453" s="58"/>
      <c r="H8453" s="60"/>
      <c r="I8453" s="60"/>
      <c r="J8453" s="60"/>
      <c r="K8453" s="60"/>
      <c r="M8453" s="61"/>
      <c r="N8453" s="61"/>
      <c r="O8453" s="62"/>
      <c r="P8453" s="125"/>
      <c r="W8453" s="62"/>
      <c r="X8453" s="62"/>
    </row>
    <row r="8454" spans="1:24" s="57" customFormat="1" x14ac:dyDescent="0.25">
      <c r="A8454" s="75"/>
      <c r="D8454" s="58"/>
      <c r="E8454" s="58"/>
      <c r="F8454" s="58"/>
      <c r="G8454" s="58"/>
      <c r="H8454" s="60"/>
      <c r="I8454" s="60"/>
      <c r="J8454" s="60"/>
      <c r="K8454" s="60"/>
      <c r="M8454" s="61"/>
      <c r="N8454" s="61"/>
      <c r="O8454" s="62"/>
      <c r="P8454" s="125"/>
      <c r="W8454" s="62"/>
      <c r="X8454" s="62"/>
    </row>
    <row r="8455" spans="1:24" s="57" customFormat="1" x14ac:dyDescent="0.25">
      <c r="A8455" s="75"/>
      <c r="D8455" s="58"/>
      <c r="E8455" s="58"/>
      <c r="F8455" s="58"/>
      <c r="G8455" s="58"/>
      <c r="H8455" s="60"/>
      <c r="I8455" s="60"/>
      <c r="J8455" s="60"/>
      <c r="K8455" s="60"/>
      <c r="M8455" s="61"/>
      <c r="N8455" s="61"/>
      <c r="O8455" s="62"/>
      <c r="P8455" s="125"/>
      <c r="W8455" s="62"/>
      <c r="X8455" s="62"/>
    </row>
    <row r="8456" spans="1:24" s="57" customFormat="1" x14ac:dyDescent="0.25">
      <c r="A8456" s="75"/>
      <c r="D8456" s="58"/>
      <c r="E8456" s="58"/>
      <c r="F8456" s="58"/>
      <c r="G8456" s="58"/>
      <c r="H8456" s="60"/>
      <c r="I8456" s="60"/>
      <c r="J8456" s="60"/>
      <c r="K8456" s="60"/>
      <c r="M8456" s="61"/>
      <c r="N8456" s="61"/>
      <c r="O8456" s="62"/>
      <c r="P8456" s="125"/>
      <c r="W8456" s="62"/>
      <c r="X8456" s="62"/>
    </row>
    <row r="8457" spans="1:24" s="57" customFormat="1" x14ac:dyDescent="0.25">
      <c r="A8457" s="75"/>
      <c r="D8457" s="58"/>
      <c r="E8457" s="58"/>
      <c r="F8457" s="58"/>
      <c r="G8457" s="58"/>
      <c r="H8457" s="60"/>
      <c r="I8457" s="60"/>
      <c r="J8457" s="60"/>
      <c r="K8457" s="60"/>
      <c r="M8457" s="61"/>
      <c r="N8457" s="61"/>
      <c r="O8457" s="62"/>
      <c r="P8457" s="125"/>
      <c r="W8457" s="62"/>
      <c r="X8457" s="62"/>
    </row>
    <row r="8458" spans="1:24" s="57" customFormat="1" x14ac:dyDescent="0.25">
      <c r="A8458" s="75"/>
      <c r="D8458" s="58"/>
      <c r="E8458" s="58"/>
      <c r="F8458" s="58"/>
      <c r="G8458" s="58"/>
      <c r="H8458" s="60"/>
      <c r="I8458" s="60"/>
      <c r="J8458" s="60"/>
      <c r="K8458" s="60"/>
      <c r="M8458" s="61"/>
      <c r="N8458" s="61"/>
      <c r="O8458" s="62"/>
      <c r="P8458" s="125"/>
      <c r="W8458" s="62"/>
      <c r="X8458" s="62"/>
    </row>
    <row r="8459" spans="1:24" s="57" customFormat="1" x14ac:dyDescent="0.25">
      <c r="A8459" s="75"/>
      <c r="D8459" s="58"/>
      <c r="E8459" s="58"/>
      <c r="F8459" s="58"/>
      <c r="G8459" s="58"/>
      <c r="H8459" s="60"/>
      <c r="I8459" s="60"/>
      <c r="J8459" s="60"/>
      <c r="K8459" s="60"/>
      <c r="M8459" s="61"/>
      <c r="N8459" s="61"/>
      <c r="O8459" s="62"/>
      <c r="P8459" s="125"/>
      <c r="W8459" s="62"/>
      <c r="X8459" s="62"/>
    </row>
    <row r="8460" spans="1:24" s="57" customFormat="1" x14ac:dyDescent="0.25">
      <c r="A8460" s="75"/>
      <c r="D8460" s="58"/>
      <c r="E8460" s="58"/>
      <c r="F8460" s="58"/>
      <c r="G8460" s="58"/>
      <c r="H8460" s="60"/>
      <c r="I8460" s="60"/>
      <c r="J8460" s="60"/>
      <c r="K8460" s="60"/>
      <c r="M8460" s="61"/>
      <c r="N8460" s="61"/>
      <c r="O8460" s="62"/>
      <c r="P8460" s="125"/>
      <c r="W8460" s="62"/>
      <c r="X8460" s="62"/>
    </row>
    <row r="8461" spans="1:24" s="57" customFormat="1" x14ac:dyDescent="0.25">
      <c r="A8461" s="75"/>
      <c r="D8461" s="58"/>
      <c r="E8461" s="58"/>
      <c r="F8461" s="58"/>
      <c r="G8461" s="58"/>
      <c r="H8461" s="60"/>
      <c r="I8461" s="60"/>
      <c r="J8461" s="60"/>
      <c r="K8461" s="60"/>
      <c r="M8461" s="61"/>
      <c r="N8461" s="61"/>
      <c r="O8461" s="62"/>
      <c r="P8461" s="125"/>
      <c r="W8461" s="62"/>
      <c r="X8461" s="62"/>
    </row>
    <row r="8462" spans="1:24" s="57" customFormat="1" x14ac:dyDescent="0.25">
      <c r="A8462" s="75"/>
      <c r="D8462" s="58"/>
      <c r="E8462" s="58"/>
      <c r="F8462" s="58"/>
      <c r="G8462" s="58"/>
      <c r="H8462" s="60"/>
      <c r="I8462" s="60"/>
      <c r="J8462" s="60"/>
      <c r="K8462" s="60"/>
      <c r="M8462" s="61"/>
      <c r="N8462" s="61"/>
      <c r="O8462" s="62"/>
      <c r="P8462" s="125"/>
      <c r="W8462" s="62"/>
      <c r="X8462" s="62"/>
    </row>
    <row r="8463" spans="1:24" s="57" customFormat="1" x14ac:dyDescent="0.25">
      <c r="A8463" s="75"/>
      <c r="D8463" s="58"/>
      <c r="E8463" s="58"/>
      <c r="F8463" s="58"/>
      <c r="G8463" s="58"/>
      <c r="H8463" s="60"/>
      <c r="I8463" s="60"/>
      <c r="J8463" s="60"/>
      <c r="K8463" s="60"/>
      <c r="M8463" s="61"/>
      <c r="N8463" s="61"/>
      <c r="O8463" s="62"/>
      <c r="P8463" s="125"/>
      <c r="W8463" s="62"/>
      <c r="X8463" s="62"/>
    </row>
    <row r="8464" spans="1:24" s="57" customFormat="1" x14ac:dyDescent="0.25">
      <c r="A8464" s="75"/>
      <c r="D8464" s="58"/>
      <c r="E8464" s="58"/>
      <c r="F8464" s="58"/>
      <c r="G8464" s="58"/>
      <c r="H8464" s="60"/>
      <c r="I8464" s="60"/>
      <c r="J8464" s="60"/>
      <c r="K8464" s="60"/>
      <c r="M8464" s="61"/>
      <c r="N8464" s="61"/>
      <c r="O8464" s="62"/>
      <c r="P8464" s="125"/>
      <c r="W8464" s="62"/>
      <c r="X8464" s="62"/>
    </row>
    <row r="8465" spans="1:24" s="57" customFormat="1" x14ac:dyDescent="0.25">
      <c r="A8465" s="75"/>
      <c r="D8465" s="58"/>
      <c r="E8465" s="58"/>
      <c r="F8465" s="58"/>
      <c r="G8465" s="58"/>
      <c r="H8465" s="60"/>
      <c r="I8465" s="60"/>
      <c r="J8465" s="60"/>
      <c r="K8465" s="60"/>
      <c r="M8465" s="61"/>
      <c r="N8465" s="61"/>
      <c r="O8465" s="62"/>
      <c r="P8465" s="125"/>
      <c r="W8465" s="62"/>
      <c r="X8465" s="62"/>
    </row>
    <row r="8466" spans="1:24" s="57" customFormat="1" x14ac:dyDescent="0.25">
      <c r="A8466" s="75"/>
      <c r="D8466" s="58"/>
      <c r="E8466" s="58"/>
      <c r="F8466" s="58"/>
      <c r="G8466" s="58"/>
      <c r="H8466" s="60"/>
      <c r="I8466" s="60"/>
      <c r="J8466" s="60"/>
      <c r="K8466" s="60"/>
      <c r="M8466" s="61"/>
      <c r="N8466" s="61"/>
      <c r="O8466" s="62"/>
      <c r="P8466" s="125"/>
      <c r="W8466" s="62"/>
      <c r="X8466" s="62"/>
    </row>
    <row r="8467" spans="1:24" s="57" customFormat="1" x14ac:dyDescent="0.25">
      <c r="A8467" s="75"/>
      <c r="D8467" s="58"/>
      <c r="E8467" s="58"/>
      <c r="F8467" s="58"/>
      <c r="G8467" s="58"/>
      <c r="H8467" s="60"/>
      <c r="I8467" s="60"/>
      <c r="J8467" s="60"/>
      <c r="K8467" s="60"/>
      <c r="M8467" s="61"/>
      <c r="N8467" s="61"/>
      <c r="O8467" s="62"/>
      <c r="P8467" s="125"/>
      <c r="W8467" s="62"/>
      <c r="X8467" s="62"/>
    </row>
    <row r="8468" spans="1:24" s="57" customFormat="1" x14ac:dyDescent="0.25">
      <c r="A8468" s="75"/>
      <c r="D8468" s="58"/>
      <c r="E8468" s="58"/>
      <c r="F8468" s="58"/>
      <c r="G8468" s="58"/>
      <c r="H8468" s="60"/>
      <c r="I8468" s="60"/>
      <c r="J8468" s="60"/>
      <c r="K8468" s="60"/>
      <c r="M8468" s="61"/>
      <c r="N8468" s="61"/>
      <c r="O8468" s="62"/>
      <c r="P8468" s="125"/>
      <c r="W8468" s="62"/>
      <c r="X8468" s="62"/>
    </row>
    <row r="8469" spans="1:24" s="57" customFormat="1" x14ac:dyDescent="0.25">
      <c r="A8469" s="75"/>
      <c r="D8469" s="58"/>
      <c r="E8469" s="58"/>
      <c r="F8469" s="58"/>
      <c r="G8469" s="58"/>
      <c r="H8469" s="60"/>
      <c r="I8469" s="60"/>
      <c r="J8469" s="60"/>
      <c r="K8469" s="60"/>
      <c r="M8469" s="61"/>
      <c r="N8469" s="61"/>
      <c r="O8469" s="62"/>
      <c r="P8469" s="125"/>
      <c r="W8469" s="62"/>
      <c r="X8469" s="62"/>
    </row>
    <row r="8470" spans="1:24" s="57" customFormat="1" x14ac:dyDescent="0.25">
      <c r="A8470" s="75"/>
      <c r="D8470" s="58"/>
      <c r="E8470" s="58"/>
      <c r="F8470" s="58"/>
      <c r="G8470" s="58"/>
      <c r="H8470" s="60"/>
      <c r="I8470" s="60"/>
      <c r="J8470" s="60"/>
      <c r="K8470" s="60"/>
      <c r="M8470" s="61"/>
      <c r="N8470" s="61"/>
      <c r="O8470" s="62"/>
      <c r="P8470" s="125"/>
      <c r="W8470" s="62"/>
      <c r="X8470" s="62"/>
    </row>
    <row r="8471" spans="1:24" s="57" customFormat="1" x14ac:dyDescent="0.25">
      <c r="A8471" s="75"/>
      <c r="D8471" s="58"/>
      <c r="E8471" s="58"/>
      <c r="F8471" s="58"/>
      <c r="G8471" s="58"/>
      <c r="H8471" s="60"/>
      <c r="I8471" s="60"/>
      <c r="J8471" s="60"/>
      <c r="K8471" s="60"/>
      <c r="M8471" s="61"/>
      <c r="N8471" s="61"/>
      <c r="O8471" s="62"/>
      <c r="P8471" s="125"/>
      <c r="W8471" s="62"/>
      <c r="X8471" s="62"/>
    </row>
    <row r="8472" spans="1:24" s="57" customFormat="1" x14ac:dyDescent="0.25">
      <c r="A8472" s="75"/>
      <c r="D8472" s="58"/>
      <c r="E8472" s="58"/>
      <c r="F8472" s="58"/>
      <c r="G8472" s="58"/>
      <c r="H8472" s="60"/>
      <c r="I8472" s="60"/>
      <c r="J8472" s="60"/>
      <c r="K8472" s="60"/>
      <c r="M8472" s="61"/>
      <c r="N8472" s="61"/>
      <c r="O8472" s="62"/>
      <c r="P8472" s="125"/>
      <c r="W8472" s="62"/>
      <c r="X8472" s="62"/>
    </row>
    <row r="8473" spans="1:24" s="57" customFormat="1" x14ac:dyDescent="0.25">
      <c r="A8473" s="75"/>
      <c r="D8473" s="58"/>
      <c r="E8473" s="58"/>
      <c r="F8473" s="58"/>
      <c r="G8473" s="58"/>
      <c r="H8473" s="60"/>
      <c r="I8473" s="60"/>
      <c r="J8473" s="60"/>
      <c r="K8473" s="60"/>
      <c r="M8473" s="61"/>
      <c r="N8473" s="61"/>
      <c r="O8473" s="62"/>
      <c r="P8473" s="125"/>
      <c r="W8473" s="62"/>
      <c r="X8473" s="62"/>
    </row>
    <row r="8474" spans="1:24" s="57" customFormat="1" x14ac:dyDescent="0.25">
      <c r="A8474" s="75"/>
      <c r="D8474" s="58"/>
      <c r="E8474" s="58"/>
      <c r="F8474" s="58"/>
      <c r="G8474" s="58"/>
      <c r="H8474" s="60"/>
      <c r="I8474" s="60"/>
      <c r="J8474" s="60"/>
      <c r="K8474" s="60"/>
      <c r="M8474" s="61"/>
      <c r="N8474" s="61"/>
      <c r="O8474" s="62"/>
      <c r="P8474" s="125"/>
      <c r="W8474" s="62"/>
      <c r="X8474" s="62"/>
    </row>
    <row r="8475" spans="1:24" s="57" customFormat="1" x14ac:dyDescent="0.25">
      <c r="A8475" s="75"/>
      <c r="D8475" s="58"/>
      <c r="E8475" s="58"/>
      <c r="F8475" s="58"/>
      <c r="G8475" s="58"/>
      <c r="H8475" s="60"/>
      <c r="I8475" s="60"/>
      <c r="J8475" s="60"/>
      <c r="K8475" s="60"/>
      <c r="M8475" s="61"/>
      <c r="N8475" s="61"/>
      <c r="O8475" s="62"/>
      <c r="P8475" s="125"/>
      <c r="W8475" s="62"/>
      <c r="X8475" s="62"/>
    </row>
    <row r="8476" spans="1:24" s="57" customFormat="1" x14ac:dyDescent="0.25">
      <c r="A8476" s="75"/>
      <c r="D8476" s="58"/>
      <c r="E8476" s="58"/>
      <c r="F8476" s="58"/>
      <c r="G8476" s="58"/>
      <c r="H8476" s="60"/>
      <c r="I8476" s="60"/>
      <c r="J8476" s="60"/>
      <c r="K8476" s="60"/>
      <c r="M8476" s="61"/>
      <c r="N8476" s="61"/>
      <c r="O8476" s="62"/>
      <c r="P8476" s="125"/>
      <c r="W8476" s="62"/>
      <c r="X8476" s="62"/>
    </row>
    <row r="8477" spans="1:24" s="57" customFormat="1" x14ac:dyDescent="0.25">
      <c r="A8477" s="75"/>
      <c r="D8477" s="58"/>
      <c r="E8477" s="58"/>
      <c r="F8477" s="58"/>
      <c r="G8477" s="58"/>
      <c r="H8477" s="60"/>
      <c r="I8477" s="60"/>
      <c r="J8477" s="60"/>
      <c r="K8477" s="60"/>
      <c r="M8477" s="61"/>
      <c r="N8477" s="61"/>
      <c r="O8477" s="62"/>
      <c r="P8477" s="125"/>
      <c r="W8477" s="62"/>
      <c r="X8477" s="62"/>
    </row>
    <row r="8478" spans="1:24" s="57" customFormat="1" x14ac:dyDescent="0.25">
      <c r="A8478" s="75"/>
      <c r="D8478" s="58"/>
      <c r="E8478" s="58"/>
      <c r="F8478" s="58"/>
      <c r="G8478" s="58"/>
      <c r="H8478" s="60"/>
      <c r="I8478" s="60"/>
      <c r="J8478" s="60"/>
      <c r="K8478" s="60"/>
      <c r="M8478" s="61"/>
      <c r="N8478" s="61"/>
      <c r="O8478" s="62"/>
      <c r="P8478" s="125"/>
      <c r="W8478" s="62"/>
      <c r="X8478" s="62"/>
    </row>
    <row r="8479" spans="1:24" s="57" customFormat="1" x14ac:dyDescent="0.25">
      <c r="A8479" s="75"/>
      <c r="D8479" s="58"/>
      <c r="E8479" s="58"/>
      <c r="F8479" s="58"/>
      <c r="G8479" s="58"/>
      <c r="H8479" s="60"/>
      <c r="I8479" s="60"/>
      <c r="J8479" s="60"/>
      <c r="K8479" s="60"/>
      <c r="M8479" s="61"/>
      <c r="N8479" s="61"/>
      <c r="O8479" s="62"/>
      <c r="P8479" s="125"/>
      <c r="W8479" s="62"/>
      <c r="X8479" s="62"/>
    </row>
    <row r="8480" spans="1:24" s="57" customFormat="1" x14ac:dyDescent="0.25">
      <c r="A8480" s="75"/>
      <c r="D8480" s="58"/>
      <c r="E8480" s="58"/>
      <c r="F8480" s="58"/>
      <c r="G8480" s="58"/>
      <c r="H8480" s="60"/>
      <c r="I8480" s="60"/>
      <c r="J8480" s="60"/>
      <c r="K8480" s="60"/>
      <c r="M8480" s="61"/>
      <c r="N8480" s="61"/>
      <c r="O8480" s="62"/>
      <c r="P8480" s="125"/>
      <c r="W8480" s="62"/>
      <c r="X8480" s="62"/>
    </row>
    <row r="8481" spans="1:24" s="57" customFormat="1" x14ac:dyDescent="0.25">
      <c r="A8481" s="75"/>
      <c r="D8481" s="58"/>
      <c r="E8481" s="58"/>
      <c r="F8481" s="58"/>
      <c r="G8481" s="58"/>
      <c r="H8481" s="60"/>
      <c r="I8481" s="60"/>
      <c r="J8481" s="60"/>
      <c r="K8481" s="60"/>
      <c r="M8481" s="61"/>
      <c r="N8481" s="61"/>
      <c r="O8481" s="62"/>
      <c r="P8481" s="125"/>
      <c r="W8481" s="62"/>
      <c r="X8481" s="62"/>
    </row>
    <row r="8482" spans="1:24" s="57" customFormat="1" x14ac:dyDescent="0.25">
      <c r="A8482" s="75"/>
      <c r="D8482" s="58"/>
      <c r="E8482" s="58"/>
      <c r="F8482" s="58"/>
      <c r="G8482" s="58"/>
      <c r="H8482" s="60"/>
      <c r="I8482" s="60"/>
      <c r="J8482" s="60"/>
      <c r="K8482" s="60"/>
      <c r="M8482" s="61"/>
      <c r="N8482" s="61"/>
      <c r="O8482" s="62"/>
      <c r="P8482" s="125"/>
      <c r="W8482" s="62"/>
      <c r="X8482" s="62"/>
    </row>
    <row r="8483" spans="1:24" s="57" customFormat="1" x14ac:dyDescent="0.25">
      <c r="A8483" s="75"/>
      <c r="D8483" s="58"/>
      <c r="E8483" s="58"/>
      <c r="F8483" s="58"/>
      <c r="G8483" s="58"/>
      <c r="H8483" s="60"/>
      <c r="I8483" s="60"/>
      <c r="J8483" s="60"/>
      <c r="K8483" s="60"/>
      <c r="M8483" s="61"/>
      <c r="N8483" s="61"/>
      <c r="O8483" s="62"/>
      <c r="P8483" s="125"/>
      <c r="W8483" s="62"/>
      <c r="X8483" s="62"/>
    </row>
    <row r="8484" spans="1:24" s="57" customFormat="1" x14ac:dyDescent="0.25">
      <c r="A8484" s="75"/>
      <c r="D8484" s="58"/>
      <c r="E8484" s="58"/>
      <c r="F8484" s="58"/>
      <c r="G8484" s="58"/>
      <c r="H8484" s="60"/>
      <c r="I8484" s="60"/>
      <c r="J8484" s="60"/>
      <c r="K8484" s="60"/>
      <c r="M8484" s="61"/>
      <c r="N8484" s="61"/>
      <c r="O8484" s="62"/>
      <c r="P8484" s="125"/>
      <c r="W8484" s="62"/>
      <c r="X8484" s="62"/>
    </row>
    <row r="8485" spans="1:24" s="57" customFormat="1" x14ac:dyDescent="0.25">
      <c r="A8485" s="75"/>
      <c r="D8485" s="58"/>
      <c r="E8485" s="58"/>
      <c r="F8485" s="58"/>
      <c r="G8485" s="58"/>
      <c r="H8485" s="60"/>
      <c r="I8485" s="60"/>
      <c r="J8485" s="60"/>
      <c r="K8485" s="60"/>
      <c r="M8485" s="61"/>
      <c r="N8485" s="61"/>
      <c r="O8485" s="62"/>
      <c r="P8485" s="125"/>
      <c r="W8485" s="62"/>
      <c r="X8485" s="62"/>
    </row>
    <row r="8486" spans="1:24" s="57" customFormat="1" x14ac:dyDescent="0.25">
      <c r="A8486" s="75"/>
      <c r="D8486" s="58"/>
      <c r="E8486" s="58"/>
      <c r="F8486" s="58"/>
      <c r="G8486" s="58"/>
      <c r="H8486" s="60"/>
      <c r="I8486" s="60"/>
      <c r="J8486" s="60"/>
      <c r="K8486" s="60"/>
      <c r="M8486" s="61"/>
      <c r="N8486" s="61"/>
      <c r="O8486" s="62"/>
      <c r="P8486" s="125"/>
      <c r="W8486" s="62"/>
      <c r="X8486" s="62"/>
    </row>
    <row r="8487" spans="1:24" s="57" customFormat="1" x14ac:dyDescent="0.25">
      <c r="A8487" s="75"/>
      <c r="D8487" s="58"/>
      <c r="E8487" s="58"/>
      <c r="F8487" s="58"/>
      <c r="G8487" s="58"/>
      <c r="H8487" s="60"/>
      <c r="I8487" s="60"/>
      <c r="J8487" s="60"/>
      <c r="K8487" s="60"/>
      <c r="M8487" s="61"/>
      <c r="N8487" s="61"/>
      <c r="O8487" s="62"/>
      <c r="P8487" s="125"/>
      <c r="W8487" s="62"/>
      <c r="X8487" s="62"/>
    </row>
    <row r="8488" spans="1:24" s="57" customFormat="1" x14ac:dyDescent="0.25">
      <c r="A8488" s="75"/>
      <c r="D8488" s="58"/>
      <c r="E8488" s="58"/>
      <c r="F8488" s="58"/>
      <c r="G8488" s="58"/>
      <c r="H8488" s="60"/>
      <c r="I8488" s="60"/>
      <c r="J8488" s="60"/>
      <c r="K8488" s="60"/>
      <c r="M8488" s="61"/>
      <c r="N8488" s="61"/>
      <c r="O8488" s="62"/>
      <c r="P8488" s="125"/>
      <c r="W8488" s="62"/>
      <c r="X8488" s="62"/>
    </row>
    <row r="8489" spans="1:24" s="57" customFormat="1" x14ac:dyDescent="0.25">
      <c r="A8489" s="75"/>
      <c r="D8489" s="58"/>
      <c r="E8489" s="58"/>
      <c r="F8489" s="58"/>
      <c r="G8489" s="58"/>
      <c r="H8489" s="60"/>
      <c r="I8489" s="60"/>
      <c r="J8489" s="60"/>
      <c r="K8489" s="60"/>
      <c r="M8489" s="61"/>
      <c r="N8489" s="61"/>
      <c r="O8489" s="62"/>
      <c r="P8489" s="125"/>
      <c r="W8489" s="62"/>
      <c r="X8489" s="62"/>
    </row>
    <row r="8490" spans="1:24" s="57" customFormat="1" x14ac:dyDescent="0.25">
      <c r="A8490" s="75"/>
      <c r="D8490" s="58"/>
      <c r="E8490" s="58"/>
      <c r="F8490" s="58"/>
      <c r="G8490" s="58"/>
      <c r="H8490" s="60"/>
      <c r="I8490" s="60"/>
      <c r="J8490" s="60"/>
      <c r="K8490" s="60"/>
      <c r="M8490" s="61"/>
      <c r="N8490" s="61"/>
      <c r="O8490" s="62"/>
      <c r="P8490" s="125"/>
      <c r="W8490" s="62"/>
      <c r="X8490" s="62"/>
    </row>
    <row r="8491" spans="1:24" s="57" customFormat="1" x14ac:dyDescent="0.25">
      <c r="A8491" s="75"/>
      <c r="D8491" s="58"/>
      <c r="E8491" s="58"/>
      <c r="F8491" s="58"/>
      <c r="G8491" s="58"/>
      <c r="H8491" s="60"/>
      <c r="I8491" s="60"/>
      <c r="J8491" s="60"/>
      <c r="K8491" s="60"/>
      <c r="M8491" s="61"/>
      <c r="N8491" s="61"/>
      <c r="O8491" s="62"/>
      <c r="P8491" s="125"/>
      <c r="W8491" s="62"/>
      <c r="X8491" s="62"/>
    </row>
    <row r="8492" spans="1:24" s="57" customFormat="1" x14ac:dyDescent="0.25">
      <c r="A8492" s="75"/>
      <c r="D8492" s="58"/>
      <c r="E8492" s="58"/>
      <c r="F8492" s="58"/>
      <c r="G8492" s="58"/>
      <c r="H8492" s="60"/>
      <c r="I8492" s="60"/>
      <c r="J8492" s="60"/>
      <c r="K8492" s="60"/>
      <c r="M8492" s="61"/>
      <c r="N8492" s="61"/>
      <c r="O8492" s="62"/>
      <c r="P8492" s="125"/>
      <c r="W8492" s="62"/>
      <c r="X8492" s="62"/>
    </row>
    <row r="8493" spans="1:24" s="57" customFormat="1" x14ac:dyDescent="0.25">
      <c r="A8493" s="75"/>
      <c r="D8493" s="58"/>
      <c r="E8493" s="58"/>
      <c r="F8493" s="58"/>
      <c r="G8493" s="58"/>
      <c r="H8493" s="60"/>
      <c r="I8493" s="60"/>
      <c r="J8493" s="60"/>
      <c r="K8493" s="60"/>
      <c r="M8493" s="61"/>
      <c r="N8493" s="61"/>
      <c r="O8493" s="62"/>
      <c r="P8493" s="125"/>
      <c r="W8493" s="62"/>
      <c r="X8493" s="62"/>
    </row>
    <row r="8494" spans="1:24" s="57" customFormat="1" x14ac:dyDescent="0.25">
      <c r="A8494" s="75"/>
      <c r="D8494" s="58"/>
      <c r="E8494" s="58"/>
      <c r="F8494" s="58"/>
      <c r="G8494" s="58"/>
      <c r="H8494" s="60"/>
      <c r="I8494" s="60"/>
      <c r="J8494" s="60"/>
      <c r="K8494" s="60"/>
      <c r="M8494" s="61"/>
      <c r="N8494" s="61"/>
      <c r="O8494" s="62"/>
      <c r="P8494" s="125"/>
      <c r="W8494" s="62"/>
      <c r="X8494" s="62"/>
    </row>
    <row r="8495" spans="1:24" s="57" customFormat="1" x14ac:dyDescent="0.25">
      <c r="A8495" s="75"/>
      <c r="D8495" s="58"/>
      <c r="E8495" s="58"/>
      <c r="F8495" s="58"/>
      <c r="G8495" s="58"/>
      <c r="H8495" s="60"/>
      <c r="I8495" s="60"/>
      <c r="J8495" s="60"/>
      <c r="K8495" s="60"/>
      <c r="M8495" s="61"/>
      <c r="N8495" s="61"/>
      <c r="O8495" s="62"/>
      <c r="P8495" s="125"/>
      <c r="W8495" s="62"/>
      <c r="X8495" s="62"/>
    </row>
    <row r="8496" spans="1:24" s="57" customFormat="1" x14ac:dyDescent="0.25">
      <c r="A8496" s="75"/>
      <c r="D8496" s="58"/>
      <c r="E8496" s="58"/>
      <c r="F8496" s="58"/>
      <c r="G8496" s="58"/>
      <c r="H8496" s="60"/>
      <c r="I8496" s="60"/>
      <c r="J8496" s="60"/>
      <c r="K8496" s="60"/>
      <c r="M8496" s="61"/>
      <c r="N8496" s="61"/>
      <c r="O8496" s="62"/>
      <c r="P8496" s="125"/>
      <c r="W8496" s="62"/>
      <c r="X8496" s="62"/>
    </row>
    <row r="8497" spans="1:24" s="57" customFormat="1" x14ac:dyDescent="0.25">
      <c r="A8497" s="75"/>
      <c r="D8497" s="58"/>
      <c r="E8497" s="58"/>
      <c r="F8497" s="58"/>
      <c r="G8497" s="58"/>
      <c r="H8497" s="60"/>
      <c r="I8497" s="60"/>
      <c r="J8497" s="60"/>
      <c r="K8497" s="60"/>
      <c r="M8497" s="61"/>
      <c r="N8497" s="61"/>
      <c r="O8497" s="62"/>
      <c r="P8497" s="125"/>
      <c r="W8497" s="62"/>
      <c r="X8497" s="62"/>
    </row>
    <row r="8498" spans="1:24" s="57" customFormat="1" x14ac:dyDescent="0.25">
      <c r="A8498" s="75"/>
      <c r="D8498" s="58"/>
      <c r="E8498" s="58"/>
      <c r="F8498" s="58"/>
      <c r="G8498" s="58"/>
      <c r="H8498" s="60"/>
      <c r="I8498" s="60"/>
      <c r="J8498" s="60"/>
      <c r="K8498" s="60"/>
      <c r="M8498" s="61"/>
      <c r="N8498" s="61"/>
      <c r="O8498" s="62"/>
      <c r="P8498" s="125"/>
      <c r="W8498" s="62"/>
      <c r="X8498" s="62"/>
    </row>
    <row r="8499" spans="1:24" s="57" customFormat="1" x14ac:dyDescent="0.25">
      <c r="A8499" s="75"/>
      <c r="D8499" s="58"/>
      <c r="E8499" s="58"/>
      <c r="F8499" s="58"/>
      <c r="G8499" s="58"/>
      <c r="H8499" s="60"/>
      <c r="I8499" s="60"/>
      <c r="J8499" s="60"/>
      <c r="K8499" s="60"/>
      <c r="M8499" s="61"/>
      <c r="N8499" s="61"/>
      <c r="O8499" s="62"/>
      <c r="P8499" s="125"/>
      <c r="W8499" s="62"/>
      <c r="X8499" s="62"/>
    </row>
    <row r="8500" spans="1:24" s="57" customFormat="1" x14ac:dyDescent="0.25">
      <c r="A8500" s="75"/>
      <c r="D8500" s="58"/>
      <c r="E8500" s="58"/>
      <c r="F8500" s="58"/>
      <c r="G8500" s="58"/>
      <c r="H8500" s="60"/>
      <c r="I8500" s="60"/>
      <c r="J8500" s="60"/>
      <c r="K8500" s="60"/>
      <c r="M8500" s="61"/>
      <c r="N8500" s="61"/>
      <c r="O8500" s="62"/>
      <c r="P8500" s="125"/>
      <c r="W8500" s="62"/>
      <c r="X8500" s="62"/>
    </row>
    <row r="8501" spans="1:24" s="57" customFormat="1" x14ac:dyDescent="0.25">
      <c r="A8501" s="75"/>
      <c r="D8501" s="58"/>
      <c r="E8501" s="58"/>
      <c r="F8501" s="58"/>
      <c r="G8501" s="58"/>
      <c r="H8501" s="60"/>
      <c r="I8501" s="60"/>
      <c r="J8501" s="60"/>
      <c r="K8501" s="60"/>
      <c r="M8501" s="61"/>
      <c r="N8501" s="61"/>
      <c r="O8501" s="62"/>
      <c r="P8501" s="125"/>
      <c r="W8501" s="62"/>
      <c r="X8501" s="62"/>
    </row>
    <row r="8502" spans="1:24" s="57" customFormat="1" x14ac:dyDescent="0.25">
      <c r="A8502" s="75"/>
      <c r="D8502" s="58"/>
      <c r="E8502" s="58"/>
      <c r="F8502" s="58"/>
      <c r="G8502" s="58"/>
      <c r="H8502" s="60"/>
      <c r="I8502" s="60"/>
      <c r="J8502" s="60"/>
      <c r="K8502" s="60"/>
      <c r="M8502" s="61"/>
      <c r="N8502" s="61"/>
      <c r="O8502" s="62"/>
      <c r="P8502" s="125"/>
      <c r="W8502" s="62"/>
      <c r="X8502" s="62"/>
    </row>
    <row r="8503" spans="1:24" s="57" customFormat="1" x14ac:dyDescent="0.25">
      <c r="A8503" s="75"/>
      <c r="D8503" s="58"/>
      <c r="E8503" s="58"/>
      <c r="F8503" s="58"/>
      <c r="G8503" s="58"/>
      <c r="H8503" s="60"/>
      <c r="I8503" s="60"/>
      <c r="J8503" s="60"/>
      <c r="K8503" s="60"/>
      <c r="M8503" s="61"/>
      <c r="N8503" s="61"/>
      <c r="O8503" s="62"/>
      <c r="P8503" s="125"/>
      <c r="W8503" s="62"/>
      <c r="X8503" s="62"/>
    </row>
    <row r="8504" spans="1:24" s="57" customFormat="1" x14ac:dyDescent="0.25">
      <c r="A8504" s="75"/>
      <c r="D8504" s="58"/>
      <c r="E8504" s="58"/>
      <c r="F8504" s="58"/>
      <c r="G8504" s="58"/>
      <c r="H8504" s="60"/>
      <c r="I8504" s="60"/>
      <c r="J8504" s="60"/>
      <c r="K8504" s="60"/>
      <c r="M8504" s="61"/>
      <c r="N8504" s="61"/>
      <c r="O8504" s="62"/>
      <c r="P8504" s="125"/>
      <c r="W8504" s="62"/>
      <c r="X8504" s="62"/>
    </row>
    <row r="8505" spans="1:24" s="57" customFormat="1" x14ac:dyDescent="0.25">
      <c r="A8505" s="75"/>
      <c r="D8505" s="58"/>
      <c r="E8505" s="58"/>
      <c r="F8505" s="58"/>
      <c r="G8505" s="58"/>
      <c r="H8505" s="60"/>
      <c r="I8505" s="60"/>
      <c r="J8505" s="60"/>
      <c r="K8505" s="60"/>
      <c r="M8505" s="61"/>
      <c r="N8505" s="61"/>
      <c r="O8505" s="62"/>
      <c r="P8505" s="125"/>
      <c r="W8505" s="62"/>
      <c r="X8505" s="62"/>
    </row>
    <row r="8506" spans="1:24" s="57" customFormat="1" x14ac:dyDescent="0.25">
      <c r="A8506" s="75"/>
      <c r="D8506" s="58"/>
      <c r="E8506" s="58"/>
      <c r="F8506" s="58"/>
      <c r="G8506" s="58"/>
      <c r="H8506" s="60"/>
      <c r="I8506" s="60"/>
      <c r="J8506" s="60"/>
      <c r="K8506" s="60"/>
      <c r="M8506" s="61"/>
      <c r="N8506" s="61"/>
      <c r="O8506" s="62"/>
      <c r="P8506" s="125"/>
      <c r="W8506" s="62"/>
      <c r="X8506" s="62"/>
    </row>
    <row r="8507" spans="1:24" s="57" customFormat="1" x14ac:dyDescent="0.25">
      <c r="A8507" s="75"/>
      <c r="D8507" s="58"/>
      <c r="E8507" s="58"/>
      <c r="F8507" s="58"/>
      <c r="G8507" s="58"/>
      <c r="H8507" s="60"/>
      <c r="I8507" s="60"/>
      <c r="J8507" s="60"/>
      <c r="K8507" s="60"/>
      <c r="M8507" s="61"/>
      <c r="N8507" s="61"/>
      <c r="O8507" s="62"/>
      <c r="P8507" s="125"/>
      <c r="W8507" s="62"/>
      <c r="X8507" s="62"/>
    </row>
    <row r="8508" spans="1:24" s="57" customFormat="1" x14ac:dyDescent="0.25">
      <c r="A8508" s="75"/>
      <c r="D8508" s="58"/>
      <c r="E8508" s="58"/>
      <c r="F8508" s="58"/>
      <c r="G8508" s="58"/>
      <c r="H8508" s="60"/>
      <c r="I8508" s="60"/>
      <c r="J8508" s="60"/>
      <c r="K8508" s="60"/>
      <c r="M8508" s="61"/>
      <c r="N8508" s="61"/>
      <c r="O8508" s="62"/>
      <c r="P8508" s="125"/>
      <c r="W8508" s="62"/>
      <c r="X8508" s="62"/>
    </row>
    <row r="8509" spans="1:24" s="57" customFormat="1" x14ac:dyDescent="0.25">
      <c r="A8509" s="75"/>
      <c r="D8509" s="58"/>
      <c r="E8509" s="58"/>
      <c r="F8509" s="58"/>
      <c r="G8509" s="58"/>
      <c r="H8509" s="60"/>
      <c r="I8509" s="60"/>
      <c r="J8509" s="60"/>
      <c r="K8509" s="60"/>
      <c r="M8509" s="61"/>
      <c r="N8509" s="61"/>
      <c r="O8509" s="62"/>
      <c r="P8509" s="125"/>
      <c r="W8509" s="62"/>
      <c r="X8509" s="62"/>
    </row>
    <row r="8510" spans="1:24" s="57" customFormat="1" x14ac:dyDescent="0.25">
      <c r="A8510" s="75"/>
      <c r="D8510" s="58"/>
      <c r="E8510" s="58"/>
      <c r="F8510" s="58"/>
      <c r="G8510" s="58"/>
      <c r="H8510" s="60"/>
      <c r="I8510" s="60"/>
      <c r="J8510" s="60"/>
      <c r="K8510" s="60"/>
      <c r="M8510" s="61"/>
      <c r="N8510" s="61"/>
      <c r="O8510" s="62"/>
      <c r="P8510" s="125"/>
      <c r="W8510" s="62"/>
      <c r="X8510" s="62"/>
    </row>
    <row r="8511" spans="1:24" s="57" customFormat="1" x14ac:dyDescent="0.25">
      <c r="A8511" s="75"/>
      <c r="D8511" s="58"/>
      <c r="E8511" s="58"/>
      <c r="F8511" s="58"/>
      <c r="G8511" s="58"/>
      <c r="H8511" s="60"/>
      <c r="I8511" s="60"/>
      <c r="J8511" s="60"/>
      <c r="K8511" s="60"/>
      <c r="M8511" s="61"/>
      <c r="N8511" s="61"/>
      <c r="O8511" s="62"/>
      <c r="P8511" s="125"/>
      <c r="W8511" s="62"/>
      <c r="X8511" s="62"/>
    </row>
    <row r="8512" spans="1:24" s="57" customFormat="1" x14ac:dyDescent="0.25">
      <c r="A8512" s="75"/>
      <c r="D8512" s="58"/>
      <c r="E8512" s="58"/>
      <c r="F8512" s="58"/>
      <c r="G8512" s="58"/>
      <c r="H8512" s="60"/>
      <c r="I8512" s="60"/>
      <c r="J8512" s="60"/>
      <c r="K8512" s="60"/>
      <c r="M8512" s="61"/>
      <c r="N8512" s="61"/>
      <c r="O8512" s="62"/>
      <c r="P8512" s="125"/>
      <c r="W8512" s="62"/>
      <c r="X8512" s="62"/>
    </row>
    <row r="8513" spans="1:24" s="57" customFormat="1" x14ac:dyDescent="0.25">
      <c r="A8513" s="75"/>
      <c r="D8513" s="58"/>
      <c r="E8513" s="58"/>
      <c r="F8513" s="58"/>
      <c r="G8513" s="58"/>
      <c r="H8513" s="60"/>
      <c r="I8513" s="60"/>
      <c r="J8513" s="60"/>
      <c r="K8513" s="60"/>
      <c r="M8513" s="61"/>
      <c r="N8513" s="61"/>
      <c r="O8513" s="62"/>
      <c r="P8513" s="125"/>
      <c r="W8513" s="62"/>
      <c r="X8513" s="62"/>
    </row>
    <row r="8514" spans="1:24" s="57" customFormat="1" x14ac:dyDescent="0.25">
      <c r="A8514" s="75"/>
      <c r="D8514" s="58"/>
      <c r="E8514" s="58"/>
      <c r="F8514" s="58"/>
      <c r="G8514" s="58"/>
      <c r="H8514" s="60"/>
      <c r="I8514" s="60"/>
      <c r="J8514" s="60"/>
      <c r="K8514" s="60"/>
      <c r="M8514" s="61"/>
      <c r="N8514" s="61"/>
      <c r="O8514" s="62"/>
      <c r="P8514" s="125"/>
      <c r="W8514" s="62"/>
      <c r="X8514" s="62"/>
    </row>
    <row r="8515" spans="1:24" s="57" customFormat="1" x14ac:dyDescent="0.25">
      <c r="A8515" s="75"/>
      <c r="D8515" s="58"/>
      <c r="E8515" s="58"/>
      <c r="F8515" s="58"/>
      <c r="G8515" s="58"/>
      <c r="H8515" s="60"/>
      <c r="I8515" s="60"/>
      <c r="J8515" s="60"/>
      <c r="K8515" s="60"/>
      <c r="M8515" s="61"/>
      <c r="N8515" s="61"/>
      <c r="O8515" s="62"/>
      <c r="P8515" s="125"/>
      <c r="W8515" s="62"/>
      <c r="X8515" s="62"/>
    </row>
    <row r="8516" spans="1:24" s="57" customFormat="1" x14ac:dyDescent="0.25">
      <c r="A8516" s="75"/>
      <c r="D8516" s="58"/>
      <c r="E8516" s="58"/>
      <c r="F8516" s="58"/>
      <c r="G8516" s="58"/>
      <c r="H8516" s="60"/>
      <c r="I8516" s="60"/>
      <c r="J8516" s="60"/>
      <c r="K8516" s="60"/>
      <c r="M8516" s="61"/>
      <c r="N8516" s="61"/>
      <c r="O8516" s="62"/>
      <c r="P8516" s="125"/>
      <c r="W8516" s="62"/>
      <c r="X8516" s="62"/>
    </row>
    <row r="8517" spans="1:24" s="57" customFormat="1" x14ac:dyDescent="0.25">
      <c r="A8517" s="75"/>
      <c r="D8517" s="58"/>
      <c r="E8517" s="58"/>
      <c r="F8517" s="58"/>
      <c r="G8517" s="58"/>
      <c r="H8517" s="60"/>
      <c r="I8517" s="60"/>
      <c r="J8517" s="60"/>
      <c r="K8517" s="60"/>
      <c r="M8517" s="61"/>
      <c r="N8517" s="61"/>
      <c r="O8517" s="62"/>
      <c r="P8517" s="125"/>
      <c r="W8517" s="62"/>
      <c r="X8517" s="62"/>
    </row>
    <row r="8518" spans="1:24" s="57" customFormat="1" x14ac:dyDescent="0.25">
      <c r="A8518" s="75"/>
      <c r="D8518" s="58"/>
      <c r="E8518" s="58"/>
      <c r="F8518" s="58"/>
      <c r="G8518" s="58"/>
      <c r="H8518" s="60"/>
      <c r="I8518" s="60"/>
      <c r="J8518" s="60"/>
      <c r="K8518" s="60"/>
      <c r="M8518" s="61"/>
      <c r="N8518" s="61"/>
      <c r="O8518" s="62"/>
      <c r="P8518" s="125"/>
      <c r="W8518" s="62"/>
      <c r="X8518" s="62"/>
    </row>
    <row r="8519" spans="1:24" s="57" customFormat="1" x14ac:dyDescent="0.25">
      <c r="A8519" s="75"/>
      <c r="D8519" s="58"/>
      <c r="E8519" s="58"/>
      <c r="F8519" s="58"/>
      <c r="G8519" s="58"/>
      <c r="H8519" s="60"/>
      <c r="I8519" s="60"/>
      <c r="J8519" s="60"/>
      <c r="K8519" s="60"/>
      <c r="M8519" s="61"/>
      <c r="N8519" s="61"/>
      <c r="O8519" s="62"/>
      <c r="P8519" s="125"/>
      <c r="W8519" s="62"/>
      <c r="X8519" s="62"/>
    </row>
    <row r="8520" spans="1:24" s="57" customFormat="1" x14ac:dyDescent="0.25">
      <c r="A8520" s="75"/>
      <c r="D8520" s="58"/>
      <c r="E8520" s="58"/>
      <c r="F8520" s="58"/>
      <c r="G8520" s="58"/>
      <c r="H8520" s="60"/>
      <c r="I8520" s="60"/>
      <c r="J8520" s="60"/>
      <c r="K8520" s="60"/>
      <c r="M8520" s="61"/>
      <c r="N8520" s="61"/>
      <c r="O8520" s="62"/>
      <c r="P8520" s="125"/>
      <c r="W8520" s="62"/>
      <c r="X8520" s="62"/>
    </row>
    <row r="8521" spans="1:24" s="57" customFormat="1" x14ac:dyDescent="0.25">
      <c r="A8521" s="75"/>
      <c r="D8521" s="58"/>
      <c r="E8521" s="58"/>
      <c r="F8521" s="58"/>
      <c r="G8521" s="58"/>
      <c r="H8521" s="60"/>
      <c r="I8521" s="60"/>
      <c r="J8521" s="60"/>
      <c r="K8521" s="60"/>
      <c r="M8521" s="61"/>
      <c r="N8521" s="61"/>
      <c r="O8521" s="62"/>
      <c r="P8521" s="125"/>
      <c r="W8521" s="62"/>
      <c r="X8521" s="62"/>
    </row>
    <row r="8522" spans="1:24" s="57" customFormat="1" x14ac:dyDescent="0.25">
      <c r="A8522" s="75"/>
      <c r="D8522" s="58"/>
      <c r="E8522" s="58"/>
      <c r="F8522" s="58"/>
      <c r="G8522" s="58"/>
      <c r="H8522" s="60"/>
      <c r="I8522" s="60"/>
      <c r="J8522" s="60"/>
      <c r="K8522" s="60"/>
      <c r="M8522" s="61"/>
      <c r="N8522" s="61"/>
      <c r="O8522" s="62"/>
      <c r="P8522" s="125"/>
      <c r="W8522" s="62"/>
      <c r="X8522" s="62"/>
    </row>
    <row r="8523" spans="1:24" s="57" customFormat="1" x14ac:dyDescent="0.25">
      <c r="A8523" s="75"/>
      <c r="D8523" s="58"/>
      <c r="E8523" s="58"/>
      <c r="F8523" s="58"/>
      <c r="G8523" s="58"/>
      <c r="H8523" s="60"/>
      <c r="I8523" s="60"/>
      <c r="J8523" s="60"/>
      <c r="K8523" s="60"/>
      <c r="M8523" s="61"/>
      <c r="N8523" s="61"/>
      <c r="O8523" s="62"/>
      <c r="P8523" s="125"/>
      <c r="W8523" s="62"/>
      <c r="X8523" s="62"/>
    </row>
    <row r="8524" spans="1:24" s="57" customFormat="1" x14ac:dyDescent="0.25">
      <c r="A8524" s="75"/>
      <c r="D8524" s="58"/>
      <c r="E8524" s="58"/>
      <c r="F8524" s="58"/>
      <c r="G8524" s="58"/>
      <c r="H8524" s="60"/>
      <c r="I8524" s="60"/>
      <c r="J8524" s="60"/>
      <c r="K8524" s="60"/>
      <c r="M8524" s="61"/>
      <c r="N8524" s="61"/>
      <c r="O8524" s="62"/>
      <c r="P8524" s="125"/>
      <c r="W8524" s="62"/>
      <c r="X8524" s="62"/>
    </row>
    <row r="8525" spans="1:24" s="57" customFormat="1" x14ac:dyDescent="0.25">
      <c r="A8525" s="75"/>
      <c r="D8525" s="58"/>
      <c r="E8525" s="58"/>
      <c r="F8525" s="58"/>
      <c r="G8525" s="58"/>
      <c r="H8525" s="60"/>
      <c r="I8525" s="60"/>
      <c r="J8525" s="60"/>
      <c r="K8525" s="60"/>
      <c r="M8525" s="61"/>
      <c r="N8525" s="61"/>
      <c r="O8525" s="62"/>
      <c r="P8525" s="125"/>
      <c r="W8525" s="62"/>
      <c r="X8525" s="62"/>
    </row>
    <row r="8526" spans="1:24" s="57" customFormat="1" x14ac:dyDescent="0.25">
      <c r="A8526" s="75"/>
      <c r="D8526" s="58"/>
      <c r="E8526" s="58"/>
      <c r="F8526" s="58"/>
      <c r="G8526" s="58"/>
      <c r="H8526" s="60"/>
      <c r="I8526" s="60"/>
      <c r="J8526" s="60"/>
      <c r="K8526" s="60"/>
      <c r="M8526" s="61"/>
      <c r="N8526" s="61"/>
      <c r="O8526" s="62"/>
      <c r="P8526" s="125"/>
      <c r="W8526" s="62"/>
      <c r="X8526" s="62"/>
    </row>
    <row r="8527" spans="1:24" s="57" customFormat="1" x14ac:dyDescent="0.25">
      <c r="A8527" s="75"/>
      <c r="D8527" s="58"/>
      <c r="E8527" s="58"/>
      <c r="F8527" s="58"/>
      <c r="G8527" s="58"/>
      <c r="H8527" s="60"/>
      <c r="I8527" s="60"/>
      <c r="J8527" s="60"/>
      <c r="K8527" s="60"/>
      <c r="M8527" s="61"/>
      <c r="N8527" s="61"/>
      <c r="O8527" s="62"/>
      <c r="P8527" s="125"/>
      <c r="W8527" s="62"/>
      <c r="X8527" s="62"/>
    </row>
    <row r="8528" spans="1:24" s="57" customFormat="1" x14ac:dyDescent="0.25">
      <c r="A8528" s="75"/>
      <c r="D8528" s="58"/>
      <c r="E8528" s="58"/>
      <c r="F8528" s="58"/>
      <c r="G8528" s="58"/>
      <c r="H8528" s="60"/>
      <c r="I8528" s="60"/>
      <c r="J8528" s="60"/>
      <c r="K8528" s="60"/>
      <c r="M8528" s="61"/>
      <c r="N8528" s="61"/>
      <c r="O8528" s="62"/>
      <c r="P8528" s="125"/>
      <c r="W8528" s="62"/>
      <c r="X8528" s="62"/>
    </row>
    <row r="8529" spans="1:24" s="57" customFormat="1" x14ac:dyDescent="0.25">
      <c r="A8529" s="75"/>
      <c r="D8529" s="58"/>
      <c r="E8529" s="58"/>
      <c r="F8529" s="58"/>
      <c r="G8529" s="58"/>
      <c r="H8529" s="60"/>
      <c r="I8529" s="60"/>
      <c r="J8529" s="60"/>
      <c r="K8529" s="60"/>
      <c r="M8529" s="61"/>
      <c r="N8529" s="61"/>
      <c r="O8529" s="62"/>
      <c r="P8529" s="125"/>
      <c r="W8529" s="62"/>
      <c r="X8529" s="62"/>
    </row>
    <row r="8530" spans="1:24" s="57" customFormat="1" x14ac:dyDescent="0.25">
      <c r="A8530" s="75"/>
      <c r="D8530" s="58"/>
      <c r="E8530" s="58"/>
      <c r="F8530" s="58"/>
      <c r="G8530" s="58"/>
      <c r="H8530" s="60"/>
      <c r="I8530" s="60"/>
      <c r="J8530" s="60"/>
      <c r="K8530" s="60"/>
      <c r="M8530" s="61"/>
      <c r="N8530" s="61"/>
      <c r="O8530" s="62"/>
      <c r="P8530" s="125"/>
      <c r="W8530" s="62"/>
      <c r="X8530" s="62"/>
    </row>
    <row r="8531" spans="1:24" s="57" customFormat="1" x14ac:dyDescent="0.25">
      <c r="A8531" s="75"/>
      <c r="D8531" s="58"/>
      <c r="E8531" s="58"/>
      <c r="F8531" s="58"/>
      <c r="G8531" s="58"/>
      <c r="H8531" s="60"/>
      <c r="I8531" s="60"/>
      <c r="J8531" s="60"/>
      <c r="K8531" s="60"/>
      <c r="M8531" s="61"/>
      <c r="N8531" s="61"/>
      <c r="O8531" s="62"/>
      <c r="P8531" s="125"/>
      <c r="W8531" s="62"/>
      <c r="X8531" s="62"/>
    </row>
    <row r="8532" spans="1:24" s="57" customFormat="1" x14ac:dyDescent="0.25">
      <c r="A8532" s="75"/>
      <c r="D8532" s="58"/>
      <c r="E8532" s="58"/>
      <c r="F8532" s="58"/>
      <c r="G8532" s="58"/>
      <c r="H8532" s="60"/>
      <c r="I8532" s="60"/>
      <c r="J8532" s="60"/>
      <c r="K8532" s="60"/>
      <c r="M8532" s="61"/>
      <c r="N8532" s="61"/>
      <c r="O8532" s="62"/>
      <c r="P8532" s="125"/>
      <c r="W8532" s="62"/>
      <c r="X8532" s="62"/>
    </row>
    <row r="8533" spans="1:24" s="57" customFormat="1" x14ac:dyDescent="0.25">
      <c r="A8533" s="75"/>
      <c r="D8533" s="58"/>
      <c r="E8533" s="58"/>
      <c r="F8533" s="58"/>
      <c r="G8533" s="58"/>
      <c r="H8533" s="60"/>
      <c r="I8533" s="60"/>
      <c r="J8533" s="60"/>
      <c r="K8533" s="60"/>
      <c r="M8533" s="61"/>
      <c r="N8533" s="61"/>
      <c r="O8533" s="62"/>
      <c r="P8533" s="125"/>
      <c r="W8533" s="62"/>
      <c r="X8533" s="62"/>
    </row>
    <row r="8534" spans="1:24" s="57" customFormat="1" x14ac:dyDescent="0.25">
      <c r="A8534" s="75"/>
      <c r="D8534" s="58"/>
      <c r="E8534" s="58"/>
      <c r="F8534" s="58"/>
      <c r="G8534" s="58"/>
      <c r="H8534" s="60"/>
      <c r="I8534" s="60"/>
      <c r="J8534" s="60"/>
      <c r="K8534" s="60"/>
      <c r="M8534" s="61"/>
      <c r="N8534" s="61"/>
      <c r="O8534" s="62"/>
      <c r="P8534" s="125"/>
      <c r="W8534" s="62"/>
      <c r="X8534" s="62"/>
    </row>
    <row r="8535" spans="1:24" s="57" customFormat="1" x14ac:dyDescent="0.25">
      <c r="A8535" s="75"/>
      <c r="D8535" s="58"/>
      <c r="E8535" s="58"/>
      <c r="F8535" s="58"/>
      <c r="G8535" s="58"/>
      <c r="H8535" s="60"/>
      <c r="I8535" s="60"/>
      <c r="J8535" s="60"/>
      <c r="K8535" s="60"/>
      <c r="M8535" s="61"/>
      <c r="N8535" s="61"/>
      <c r="O8535" s="62"/>
      <c r="P8535" s="125"/>
      <c r="W8535" s="62"/>
      <c r="X8535" s="62"/>
    </row>
    <row r="8536" spans="1:24" s="57" customFormat="1" x14ac:dyDescent="0.25">
      <c r="A8536" s="75"/>
      <c r="D8536" s="58"/>
      <c r="E8536" s="58"/>
      <c r="F8536" s="58"/>
      <c r="G8536" s="58"/>
      <c r="H8536" s="60"/>
      <c r="I8536" s="60"/>
      <c r="J8536" s="60"/>
      <c r="K8536" s="60"/>
      <c r="M8536" s="61"/>
      <c r="N8536" s="61"/>
      <c r="O8536" s="62"/>
      <c r="P8536" s="125"/>
      <c r="W8536" s="62"/>
      <c r="X8536" s="62"/>
    </row>
    <row r="8537" spans="1:24" s="57" customFormat="1" x14ac:dyDescent="0.25">
      <c r="A8537" s="75"/>
      <c r="D8537" s="58"/>
      <c r="E8537" s="58"/>
      <c r="F8537" s="58"/>
      <c r="G8537" s="58"/>
      <c r="H8537" s="60"/>
      <c r="I8537" s="60"/>
      <c r="J8537" s="60"/>
      <c r="K8537" s="60"/>
      <c r="M8537" s="61"/>
      <c r="N8537" s="61"/>
      <c r="O8537" s="62"/>
      <c r="P8537" s="125"/>
      <c r="W8537" s="62"/>
      <c r="X8537" s="62"/>
    </row>
    <row r="8538" spans="1:24" s="57" customFormat="1" x14ac:dyDescent="0.25">
      <c r="A8538" s="75"/>
      <c r="D8538" s="58"/>
      <c r="E8538" s="58"/>
      <c r="F8538" s="58"/>
      <c r="G8538" s="58"/>
      <c r="H8538" s="60"/>
      <c r="I8538" s="60"/>
      <c r="J8538" s="60"/>
      <c r="K8538" s="60"/>
      <c r="M8538" s="61"/>
      <c r="N8538" s="61"/>
      <c r="O8538" s="62"/>
      <c r="P8538" s="125"/>
      <c r="W8538" s="62"/>
      <c r="X8538" s="62"/>
    </row>
    <row r="8539" spans="1:24" s="57" customFormat="1" x14ac:dyDescent="0.25">
      <c r="A8539" s="75"/>
      <c r="D8539" s="58"/>
      <c r="E8539" s="58"/>
      <c r="F8539" s="58"/>
      <c r="G8539" s="58"/>
      <c r="H8539" s="60"/>
      <c r="I8539" s="60"/>
      <c r="J8539" s="60"/>
      <c r="K8539" s="60"/>
      <c r="M8539" s="61"/>
      <c r="N8539" s="61"/>
      <c r="O8539" s="62"/>
      <c r="P8539" s="125"/>
      <c r="W8539" s="62"/>
      <c r="X8539" s="62"/>
    </row>
    <row r="8540" spans="1:24" s="57" customFormat="1" x14ac:dyDescent="0.25">
      <c r="A8540" s="75"/>
      <c r="D8540" s="58"/>
      <c r="E8540" s="58"/>
      <c r="F8540" s="58"/>
      <c r="G8540" s="58"/>
      <c r="H8540" s="60"/>
      <c r="I8540" s="60"/>
      <c r="J8540" s="60"/>
      <c r="K8540" s="60"/>
      <c r="M8540" s="61"/>
      <c r="N8540" s="61"/>
      <c r="O8540" s="62"/>
      <c r="P8540" s="125"/>
      <c r="W8540" s="62"/>
      <c r="X8540" s="62"/>
    </row>
    <row r="8541" spans="1:24" s="57" customFormat="1" x14ac:dyDescent="0.25">
      <c r="A8541" s="75"/>
      <c r="D8541" s="58"/>
      <c r="E8541" s="58"/>
      <c r="F8541" s="58"/>
      <c r="G8541" s="58"/>
      <c r="H8541" s="60"/>
      <c r="I8541" s="60"/>
      <c r="J8541" s="60"/>
      <c r="K8541" s="60"/>
      <c r="M8541" s="61"/>
      <c r="N8541" s="61"/>
      <c r="O8541" s="62"/>
      <c r="P8541" s="125"/>
      <c r="W8541" s="62"/>
      <c r="X8541" s="62"/>
    </row>
    <row r="8542" spans="1:24" s="57" customFormat="1" x14ac:dyDescent="0.25">
      <c r="A8542" s="75"/>
      <c r="D8542" s="58"/>
      <c r="E8542" s="58"/>
      <c r="F8542" s="58"/>
      <c r="G8542" s="58"/>
      <c r="H8542" s="60"/>
      <c r="I8542" s="60"/>
      <c r="J8542" s="60"/>
      <c r="K8542" s="60"/>
      <c r="M8542" s="61"/>
      <c r="N8542" s="61"/>
      <c r="O8542" s="62"/>
      <c r="P8542" s="125"/>
      <c r="W8542" s="62"/>
      <c r="X8542" s="62"/>
    </row>
    <row r="8543" spans="1:24" s="57" customFormat="1" x14ac:dyDescent="0.25">
      <c r="A8543" s="75"/>
      <c r="D8543" s="58"/>
      <c r="E8543" s="58"/>
      <c r="F8543" s="58"/>
      <c r="G8543" s="58"/>
      <c r="H8543" s="60"/>
      <c r="I8543" s="60"/>
      <c r="J8543" s="60"/>
      <c r="K8543" s="60"/>
      <c r="M8543" s="61"/>
      <c r="N8543" s="61"/>
      <c r="O8543" s="62"/>
      <c r="P8543" s="125"/>
      <c r="W8543" s="62"/>
      <c r="X8543" s="62"/>
    </row>
    <row r="8544" spans="1:24" s="57" customFormat="1" x14ac:dyDescent="0.25">
      <c r="A8544" s="75"/>
      <c r="D8544" s="58"/>
      <c r="E8544" s="58"/>
      <c r="F8544" s="58"/>
      <c r="G8544" s="58"/>
      <c r="H8544" s="60"/>
      <c r="I8544" s="60"/>
      <c r="J8544" s="60"/>
      <c r="K8544" s="60"/>
      <c r="M8544" s="61"/>
      <c r="N8544" s="61"/>
      <c r="O8544" s="62"/>
      <c r="P8544" s="125"/>
      <c r="W8544" s="62"/>
      <c r="X8544" s="62"/>
    </row>
    <row r="8545" spans="1:24" s="57" customFormat="1" x14ac:dyDescent="0.25">
      <c r="A8545" s="75"/>
      <c r="D8545" s="58"/>
      <c r="E8545" s="58"/>
      <c r="F8545" s="58"/>
      <c r="G8545" s="58"/>
      <c r="H8545" s="60"/>
      <c r="I8545" s="60"/>
      <c r="J8545" s="60"/>
      <c r="K8545" s="60"/>
      <c r="M8545" s="61"/>
      <c r="N8545" s="61"/>
      <c r="O8545" s="62"/>
      <c r="P8545" s="125"/>
      <c r="W8545" s="62"/>
      <c r="X8545" s="62"/>
    </row>
    <row r="8546" spans="1:24" s="57" customFormat="1" x14ac:dyDescent="0.25">
      <c r="A8546" s="75"/>
      <c r="D8546" s="58"/>
      <c r="E8546" s="58"/>
      <c r="F8546" s="58"/>
      <c r="G8546" s="58"/>
      <c r="H8546" s="60"/>
      <c r="I8546" s="60"/>
      <c r="J8546" s="60"/>
      <c r="K8546" s="60"/>
      <c r="M8546" s="61"/>
      <c r="N8546" s="61"/>
      <c r="O8546" s="62"/>
      <c r="P8546" s="125"/>
      <c r="W8546" s="62"/>
      <c r="X8546" s="62"/>
    </row>
    <row r="8547" spans="1:24" s="57" customFormat="1" x14ac:dyDescent="0.25">
      <c r="A8547" s="75"/>
      <c r="D8547" s="58"/>
      <c r="E8547" s="58"/>
      <c r="F8547" s="58"/>
      <c r="G8547" s="58"/>
      <c r="H8547" s="60"/>
      <c r="I8547" s="60"/>
      <c r="J8547" s="60"/>
      <c r="K8547" s="60"/>
      <c r="M8547" s="61"/>
      <c r="N8547" s="61"/>
      <c r="O8547" s="62"/>
      <c r="P8547" s="125"/>
      <c r="W8547" s="62"/>
      <c r="X8547" s="62"/>
    </row>
    <row r="8548" spans="1:24" s="57" customFormat="1" x14ac:dyDescent="0.25">
      <c r="A8548" s="75"/>
      <c r="D8548" s="58"/>
      <c r="E8548" s="58"/>
      <c r="F8548" s="58"/>
      <c r="G8548" s="58"/>
      <c r="H8548" s="60"/>
      <c r="I8548" s="60"/>
      <c r="J8548" s="60"/>
      <c r="K8548" s="60"/>
      <c r="M8548" s="61"/>
      <c r="N8548" s="61"/>
      <c r="O8548" s="62"/>
      <c r="P8548" s="125"/>
      <c r="W8548" s="62"/>
      <c r="X8548" s="62"/>
    </row>
    <row r="8549" spans="1:24" s="57" customFormat="1" x14ac:dyDescent="0.25">
      <c r="A8549" s="75"/>
      <c r="D8549" s="58"/>
      <c r="E8549" s="58"/>
      <c r="F8549" s="58"/>
      <c r="G8549" s="58"/>
      <c r="H8549" s="60"/>
      <c r="I8549" s="60"/>
      <c r="J8549" s="60"/>
      <c r="K8549" s="60"/>
      <c r="M8549" s="61"/>
      <c r="N8549" s="61"/>
      <c r="O8549" s="62"/>
      <c r="P8549" s="125"/>
      <c r="W8549" s="62"/>
      <c r="X8549" s="62"/>
    </row>
    <row r="8550" spans="1:24" s="57" customFormat="1" x14ac:dyDescent="0.25">
      <c r="A8550" s="75"/>
      <c r="D8550" s="58"/>
      <c r="E8550" s="58"/>
      <c r="F8550" s="58"/>
      <c r="G8550" s="58"/>
      <c r="H8550" s="60"/>
      <c r="I8550" s="60"/>
      <c r="J8550" s="60"/>
      <c r="K8550" s="60"/>
      <c r="M8550" s="61"/>
      <c r="N8550" s="61"/>
      <c r="O8550" s="62"/>
      <c r="P8550" s="125"/>
      <c r="W8550" s="62"/>
      <c r="X8550" s="62"/>
    </row>
    <row r="8551" spans="1:24" s="57" customFormat="1" x14ac:dyDescent="0.25">
      <c r="A8551" s="75"/>
      <c r="D8551" s="58"/>
      <c r="E8551" s="58"/>
      <c r="F8551" s="58"/>
      <c r="G8551" s="58"/>
      <c r="H8551" s="60"/>
      <c r="I8551" s="60"/>
      <c r="J8551" s="60"/>
      <c r="K8551" s="60"/>
      <c r="M8551" s="61"/>
      <c r="N8551" s="61"/>
      <c r="O8551" s="62"/>
      <c r="P8551" s="125"/>
      <c r="W8551" s="62"/>
      <c r="X8551" s="62"/>
    </row>
    <row r="8552" spans="1:24" s="57" customFormat="1" x14ac:dyDescent="0.25">
      <c r="A8552" s="75"/>
      <c r="D8552" s="58"/>
      <c r="E8552" s="58"/>
      <c r="F8552" s="58"/>
      <c r="G8552" s="58"/>
      <c r="H8552" s="60"/>
      <c r="I8552" s="60"/>
      <c r="J8552" s="60"/>
      <c r="K8552" s="60"/>
      <c r="M8552" s="61"/>
      <c r="N8552" s="61"/>
      <c r="O8552" s="62"/>
      <c r="P8552" s="125"/>
      <c r="W8552" s="62"/>
      <c r="X8552" s="62"/>
    </row>
    <row r="8553" spans="1:24" s="57" customFormat="1" x14ac:dyDescent="0.25">
      <c r="A8553" s="75"/>
      <c r="D8553" s="58"/>
      <c r="E8553" s="58"/>
      <c r="F8553" s="58"/>
      <c r="G8553" s="58"/>
      <c r="H8553" s="60"/>
      <c r="I8553" s="60"/>
      <c r="J8553" s="60"/>
      <c r="K8553" s="60"/>
      <c r="M8553" s="61"/>
      <c r="N8553" s="61"/>
      <c r="O8553" s="62"/>
      <c r="P8553" s="125"/>
      <c r="W8553" s="62"/>
      <c r="X8553" s="62"/>
    </row>
    <row r="8554" spans="1:24" s="57" customFormat="1" x14ac:dyDescent="0.25">
      <c r="A8554" s="75"/>
      <c r="D8554" s="58"/>
      <c r="E8554" s="58"/>
      <c r="F8554" s="58"/>
      <c r="G8554" s="58"/>
      <c r="H8554" s="60"/>
      <c r="I8554" s="60"/>
      <c r="J8554" s="60"/>
      <c r="K8554" s="60"/>
      <c r="M8554" s="61"/>
      <c r="N8554" s="61"/>
      <c r="O8554" s="62"/>
      <c r="P8554" s="125"/>
      <c r="W8554" s="62"/>
      <c r="X8554" s="62"/>
    </row>
    <row r="8555" spans="1:24" s="57" customFormat="1" x14ac:dyDescent="0.25">
      <c r="A8555" s="75"/>
      <c r="D8555" s="58"/>
      <c r="E8555" s="58"/>
      <c r="F8555" s="58"/>
      <c r="G8555" s="58"/>
      <c r="H8555" s="60"/>
      <c r="I8555" s="60"/>
      <c r="J8555" s="60"/>
      <c r="K8555" s="60"/>
      <c r="M8555" s="61"/>
      <c r="N8555" s="61"/>
      <c r="O8555" s="62"/>
      <c r="P8555" s="125"/>
      <c r="W8555" s="62"/>
      <c r="X8555" s="62"/>
    </row>
    <row r="8556" spans="1:24" s="57" customFormat="1" x14ac:dyDescent="0.25">
      <c r="A8556" s="75"/>
      <c r="D8556" s="58"/>
      <c r="E8556" s="58"/>
      <c r="F8556" s="58"/>
      <c r="G8556" s="58"/>
      <c r="H8556" s="60"/>
      <c r="I8556" s="60"/>
      <c r="J8556" s="60"/>
      <c r="K8556" s="60"/>
      <c r="M8556" s="61"/>
      <c r="N8556" s="61"/>
      <c r="O8556" s="62"/>
      <c r="P8556" s="125"/>
      <c r="W8556" s="62"/>
      <c r="X8556" s="62"/>
    </row>
    <row r="8557" spans="1:24" s="57" customFormat="1" x14ac:dyDescent="0.25">
      <c r="A8557" s="75"/>
      <c r="D8557" s="58"/>
      <c r="E8557" s="58"/>
      <c r="F8557" s="58"/>
      <c r="G8557" s="58"/>
      <c r="H8557" s="60"/>
      <c r="I8557" s="60"/>
      <c r="J8557" s="60"/>
      <c r="K8557" s="60"/>
      <c r="M8557" s="61"/>
      <c r="N8557" s="61"/>
      <c r="O8557" s="62"/>
      <c r="P8557" s="125"/>
      <c r="W8557" s="62"/>
      <c r="X8557" s="62"/>
    </row>
    <row r="8558" spans="1:24" s="57" customFormat="1" x14ac:dyDescent="0.25">
      <c r="A8558" s="75"/>
      <c r="D8558" s="58"/>
      <c r="E8558" s="58"/>
      <c r="F8558" s="58"/>
      <c r="G8558" s="58"/>
      <c r="H8558" s="60"/>
      <c r="I8558" s="60"/>
      <c r="J8558" s="60"/>
      <c r="K8558" s="60"/>
      <c r="M8558" s="61"/>
      <c r="N8558" s="61"/>
      <c r="O8558" s="62"/>
      <c r="P8558" s="125"/>
      <c r="W8558" s="62"/>
      <c r="X8558" s="62"/>
    </row>
    <row r="8559" spans="1:24" s="57" customFormat="1" x14ac:dyDescent="0.25">
      <c r="A8559" s="75"/>
      <c r="D8559" s="58"/>
      <c r="E8559" s="58"/>
      <c r="F8559" s="58"/>
      <c r="G8559" s="58"/>
      <c r="H8559" s="60"/>
      <c r="I8559" s="60"/>
      <c r="J8559" s="60"/>
      <c r="K8559" s="60"/>
      <c r="M8559" s="61"/>
      <c r="N8559" s="61"/>
      <c r="O8559" s="62"/>
      <c r="P8559" s="125"/>
      <c r="W8559" s="62"/>
      <c r="X8559" s="62"/>
    </row>
    <row r="8560" spans="1:24" s="57" customFormat="1" x14ac:dyDescent="0.25">
      <c r="A8560" s="75"/>
      <c r="D8560" s="58"/>
      <c r="E8560" s="58"/>
      <c r="F8560" s="58"/>
      <c r="G8560" s="58"/>
      <c r="H8560" s="60"/>
      <c r="I8560" s="60"/>
      <c r="J8560" s="60"/>
      <c r="K8560" s="60"/>
      <c r="M8560" s="61"/>
      <c r="N8560" s="61"/>
      <c r="O8560" s="62"/>
      <c r="P8560" s="125"/>
      <c r="W8560" s="62"/>
      <c r="X8560" s="62"/>
    </row>
    <row r="8561" spans="1:24" s="57" customFormat="1" x14ac:dyDescent="0.25">
      <c r="A8561" s="75"/>
      <c r="D8561" s="58"/>
      <c r="E8561" s="58"/>
      <c r="F8561" s="58"/>
      <c r="G8561" s="58"/>
      <c r="H8561" s="60"/>
      <c r="I8561" s="60"/>
      <c r="J8561" s="60"/>
      <c r="K8561" s="60"/>
      <c r="M8561" s="61"/>
      <c r="N8561" s="61"/>
      <c r="O8561" s="62"/>
      <c r="P8561" s="125"/>
      <c r="W8561" s="62"/>
      <c r="X8561" s="62"/>
    </row>
    <row r="8562" spans="1:24" s="57" customFormat="1" x14ac:dyDescent="0.25">
      <c r="A8562" s="75"/>
      <c r="D8562" s="58"/>
      <c r="E8562" s="58"/>
      <c r="F8562" s="58"/>
      <c r="G8562" s="58"/>
      <c r="H8562" s="60"/>
      <c r="I8562" s="60"/>
      <c r="J8562" s="60"/>
      <c r="K8562" s="60"/>
      <c r="M8562" s="61"/>
      <c r="N8562" s="61"/>
      <c r="O8562" s="62"/>
      <c r="P8562" s="125"/>
      <c r="W8562" s="62"/>
      <c r="X8562" s="62"/>
    </row>
    <row r="8563" spans="1:24" s="57" customFormat="1" x14ac:dyDescent="0.25">
      <c r="A8563" s="75"/>
      <c r="D8563" s="58"/>
      <c r="E8563" s="58"/>
      <c r="F8563" s="58"/>
      <c r="G8563" s="58"/>
      <c r="H8563" s="60"/>
      <c r="I8563" s="60"/>
      <c r="J8563" s="60"/>
      <c r="K8563" s="60"/>
      <c r="M8563" s="61"/>
      <c r="N8563" s="61"/>
      <c r="O8563" s="62"/>
      <c r="P8563" s="125"/>
      <c r="W8563" s="62"/>
      <c r="X8563" s="62"/>
    </row>
    <row r="8564" spans="1:24" s="57" customFormat="1" x14ac:dyDescent="0.25">
      <c r="A8564" s="75"/>
      <c r="D8564" s="58"/>
      <c r="E8564" s="58"/>
      <c r="F8564" s="58"/>
      <c r="G8564" s="58"/>
      <c r="H8564" s="60"/>
      <c r="I8564" s="60"/>
      <c r="J8564" s="60"/>
      <c r="K8564" s="60"/>
      <c r="M8564" s="61"/>
      <c r="N8564" s="61"/>
      <c r="O8564" s="62"/>
      <c r="P8564" s="125"/>
      <c r="W8564" s="62"/>
      <c r="X8564" s="62"/>
    </row>
    <row r="8565" spans="1:24" s="57" customFormat="1" x14ac:dyDescent="0.25">
      <c r="A8565" s="75"/>
      <c r="D8565" s="58"/>
      <c r="E8565" s="58"/>
      <c r="F8565" s="58"/>
      <c r="G8565" s="58"/>
      <c r="H8565" s="60"/>
      <c r="I8565" s="60"/>
      <c r="J8565" s="60"/>
      <c r="K8565" s="60"/>
      <c r="M8565" s="61"/>
      <c r="N8565" s="61"/>
      <c r="O8565" s="62"/>
      <c r="P8565" s="125"/>
      <c r="W8565" s="62"/>
      <c r="X8565" s="62"/>
    </row>
    <row r="8566" spans="1:24" s="57" customFormat="1" x14ac:dyDescent="0.25">
      <c r="A8566" s="75"/>
      <c r="D8566" s="58"/>
      <c r="E8566" s="58"/>
      <c r="F8566" s="58"/>
      <c r="G8566" s="58"/>
      <c r="H8566" s="60"/>
      <c r="I8566" s="60"/>
      <c r="J8566" s="60"/>
      <c r="K8566" s="60"/>
      <c r="M8566" s="61"/>
      <c r="N8566" s="61"/>
      <c r="O8566" s="62"/>
      <c r="P8566" s="125"/>
      <c r="W8566" s="62"/>
      <c r="X8566" s="62"/>
    </row>
    <row r="8567" spans="1:24" s="57" customFormat="1" x14ac:dyDescent="0.25">
      <c r="A8567" s="75"/>
      <c r="D8567" s="58"/>
      <c r="E8567" s="58"/>
      <c r="F8567" s="58"/>
      <c r="G8567" s="58"/>
      <c r="H8567" s="60"/>
      <c r="I8567" s="60"/>
      <c r="J8567" s="60"/>
      <c r="K8567" s="60"/>
      <c r="M8567" s="61"/>
      <c r="N8567" s="61"/>
      <c r="O8567" s="62"/>
      <c r="P8567" s="125"/>
      <c r="W8567" s="62"/>
      <c r="X8567" s="62"/>
    </row>
    <row r="8568" spans="1:24" s="57" customFormat="1" x14ac:dyDescent="0.25">
      <c r="A8568" s="75"/>
      <c r="D8568" s="58"/>
      <c r="E8568" s="58"/>
      <c r="F8568" s="58"/>
      <c r="G8568" s="58"/>
      <c r="H8568" s="60"/>
      <c r="I8568" s="60"/>
      <c r="J8568" s="60"/>
      <c r="K8568" s="60"/>
      <c r="M8568" s="61"/>
      <c r="N8568" s="61"/>
      <c r="O8568" s="62"/>
      <c r="P8568" s="125"/>
      <c r="W8568" s="62"/>
      <c r="X8568" s="62"/>
    </row>
    <row r="8569" spans="1:24" s="57" customFormat="1" x14ac:dyDescent="0.25">
      <c r="A8569" s="75"/>
      <c r="D8569" s="58"/>
      <c r="E8569" s="58"/>
      <c r="F8569" s="58"/>
      <c r="G8569" s="58"/>
      <c r="H8569" s="60"/>
      <c r="I8569" s="60"/>
      <c r="J8569" s="60"/>
      <c r="K8569" s="60"/>
      <c r="M8569" s="61"/>
      <c r="N8569" s="61"/>
      <c r="O8569" s="62"/>
      <c r="P8569" s="125"/>
      <c r="W8569" s="62"/>
      <c r="X8569" s="62"/>
    </row>
    <row r="8570" spans="1:24" s="57" customFormat="1" x14ac:dyDescent="0.25">
      <c r="A8570" s="75"/>
      <c r="D8570" s="58"/>
      <c r="E8570" s="58"/>
      <c r="F8570" s="58"/>
      <c r="G8570" s="58"/>
      <c r="H8570" s="60"/>
      <c r="I8570" s="60"/>
      <c r="J8570" s="60"/>
      <c r="K8570" s="60"/>
      <c r="M8570" s="61"/>
      <c r="N8570" s="61"/>
      <c r="O8570" s="62"/>
      <c r="P8570" s="125"/>
      <c r="W8570" s="62"/>
      <c r="X8570" s="62"/>
    </row>
    <row r="8571" spans="1:24" s="57" customFormat="1" x14ac:dyDescent="0.25">
      <c r="A8571" s="75"/>
      <c r="D8571" s="58"/>
      <c r="E8571" s="58"/>
      <c r="F8571" s="58"/>
      <c r="G8571" s="58"/>
      <c r="H8571" s="60"/>
      <c r="I8571" s="60"/>
      <c r="J8571" s="60"/>
      <c r="K8571" s="60"/>
      <c r="M8571" s="61"/>
      <c r="N8571" s="61"/>
      <c r="O8571" s="62"/>
      <c r="P8571" s="125"/>
      <c r="W8571" s="62"/>
      <c r="X8571" s="62"/>
    </row>
    <row r="8572" spans="1:24" s="57" customFormat="1" x14ac:dyDescent="0.25">
      <c r="A8572" s="75"/>
      <c r="D8572" s="58"/>
      <c r="E8572" s="58"/>
      <c r="F8572" s="58"/>
      <c r="G8572" s="58"/>
      <c r="H8572" s="60"/>
      <c r="I8572" s="60"/>
      <c r="J8572" s="60"/>
      <c r="K8572" s="60"/>
      <c r="M8572" s="61"/>
      <c r="N8572" s="61"/>
      <c r="O8572" s="62"/>
      <c r="P8572" s="125"/>
      <c r="W8572" s="62"/>
      <c r="X8572" s="62"/>
    </row>
    <row r="8573" spans="1:24" s="57" customFormat="1" x14ac:dyDescent="0.25">
      <c r="A8573" s="75"/>
      <c r="D8573" s="58"/>
      <c r="E8573" s="58"/>
      <c r="F8573" s="58"/>
      <c r="G8573" s="58"/>
      <c r="H8573" s="60"/>
      <c r="I8573" s="60"/>
      <c r="J8573" s="60"/>
      <c r="K8573" s="60"/>
      <c r="M8573" s="61"/>
      <c r="N8573" s="61"/>
      <c r="O8573" s="62"/>
      <c r="P8573" s="125"/>
      <c r="W8573" s="62"/>
      <c r="X8573" s="62"/>
    </row>
    <row r="8574" spans="1:24" s="57" customFormat="1" x14ac:dyDescent="0.25">
      <c r="A8574" s="75"/>
      <c r="D8574" s="58"/>
      <c r="E8574" s="58"/>
      <c r="F8574" s="58"/>
      <c r="G8574" s="58"/>
      <c r="H8574" s="60"/>
      <c r="I8574" s="60"/>
      <c r="J8574" s="60"/>
      <c r="K8574" s="60"/>
      <c r="M8574" s="61"/>
      <c r="N8574" s="61"/>
      <c r="O8574" s="62"/>
      <c r="P8574" s="125"/>
      <c r="W8574" s="62"/>
      <c r="X8574" s="62"/>
    </row>
    <row r="8575" spans="1:24" s="57" customFormat="1" x14ac:dyDescent="0.25">
      <c r="A8575" s="75"/>
      <c r="D8575" s="58"/>
      <c r="E8575" s="58"/>
      <c r="F8575" s="58"/>
      <c r="G8575" s="58"/>
      <c r="H8575" s="60"/>
      <c r="I8575" s="60"/>
      <c r="J8575" s="60"/>
      <c r="K8575" s="60"/>
      <c r="M8575" s="61"/>
      <c r="N8575" s="61"/>
      <c r="O8575" s="62"/>
      <c r="P8575" s="125"/>
      <c r="W8575" s="62"/>
      <c r="X8575" s="62"/>
    </row>
    <row r="8576" spans="1:24" s="57" customFormat="1" x14ac:dyDescent="0.25">
      <c r="A8576" s="75"/>
      <c r="D8576" s="58"/>
      <c r="E8576" s="58"/>
      <c r="F8576" s="58"/>
      <c r="G8576" s="58"/>
      <c r="H8576" s="60"/>
      <c r="I8576" s="60"/>
      <c r="J8576" s="60"/>
      <c r="K8576" s="60"/>
      <c r="M8576" s="61"/>
      <c r="N8576" s="61"/>
      <c r="O8576" s="62"/>
      <c r="P8576" s="125"/>
      <c r="W8576" s="62"/>
      <c r="X8576" s="62"/>
    </row>
    <row r="8577" spans="1:24" s="57" customFormat="1" x14ac:dyDescent="0.25">
      <c r="A8577" s="75"/>
      <c r="D8577" s="58"/>
      <c r="E8577" s="58"/>
      <c r="F8577" s="58"/>
      <c r="G8577" s="58"/>
      <c r="H8577" s="60"/>
      <c r="I8577" s="60"/>
      <c r="J8577" s="60"/>
      <c r="K8577" s="60"/>
      <c r="M8577" s="61"/>
      <c r="N8577" s="61"/>
      <c r="O8577" s="62"/>
      <c r="P8577" s="125"/>
      <c r="W8577" s="62"/>
      <c r="X8577" s="62"/>
    </row>
    <row r="8578" spans="1:24" s="57" customFormat="1" x14ac:dyDescent="0.25">
      <c r="A8578" s="75"/>
      <c r="D8578" s="58"/>
      <c r="E8578" s="58"/>
      <c r="F8578" s="58"/>
      <c r="G8578" s="58"/>
      <c r="H8578" s="60"/>
      <c r="I8578" s="60"/>
      <c r="J8578" s="60"/>
      <c r="K8578" s="60"/>
      <c r="M8578" s="61"/>
      <c r="N8578" s="61"/>
      <c r="O8578" s="62"/>
      <c r="P8578" s="125"/>
      <c r="W8578" s="62"/>
      <c r="X8578" s="62"/>
    </row>
    <row r="8579" spans="1:24" s="57" customFormat="1" x14ac:dyDescent="0.25">
      <c r="A8579" s="75"/>
      <c r="D8579" s="58"/>
      <c r="E8579" s="58"/>
      <c r="F8579" s="58"/>
      <c r="G8579" s="58"/>
      <c r="H8579" s="60"/>
      <c r="I8579" s="60"/>
      <c r="J8579" s="60"/>
      <c r="K8579" s="60"/>
      <c r="M8579" s="61"/>
      <c r="N8579" s="61"/>
      <c r="O8579" s="62"/>
      <c r="P8579" s="125"/>
      <c r="W8579" s="62"/>
      <c r="X8579" s="62"/>
    </row>
    <row r="8580" spans="1:24" s="57" customFormat="1" x14ac:dyDescent="0.25">
      <c r="A8580" s="75"/>
      <c r="D8580" s="58"/>
      <c r="E8580" s="58"/>
      <c r="F8580" s="58"/>
      <c r="G8580" s="58"/>
      <c r="H8580" s="60"/>
      <c r="I8580" s="60"/>
      <c r="J8580" s="60"/>
      <c r="K8580" s="60"/>
      <c r="M8580" s="61"/>
      <c r="N8580" s="61"/>
      <c r="O8580" s="62"/>
      <c r="P8580" s="125"/>
      <c r="W8580" s="62"/>
      <c r="X8580" s="62"/>
    </row>
    <row r="8581" spans="1:24" s="57" customFormat="1" x14ac:dyDescent="0.25">
      <c r="A8581" s="75"/>
      <c r="D8581" s="58"/>
      <c r="E8581" s="58"/>
      <c r="F8581" s="58"/>
      <c r="G8581" s="58"/>
      <c r="H8581" s="60"/>
      <c r="I8581" s="60"/>
      <c r="J8581" s="60"/>
      <c r="K8581" s="60"/>
      <c r="M8581" s="61"/>
      <c r="N8581" s="61"/>
      <c r="O8581" s="62"/>
      <c r="P8581" s="125"/>
      <c r="W8581" s="62"/>
      <c r="X8581" s="62"/>
    </row>
    <row r="8582" spans="1:24" s="57" customFormat="1" x14ac:dyDescent="0.25">
      <c r="A8582" s="75"/>
      <c r="D8582" s="58"/>
      <c r="E8582" s="58"/>
      <c r="F8582" s="58"/>
      <c r="G8582" s="58"/>
      <c r="H8582" s="60"/>
      <c r="I8582" s="60"/>
      <c r="J8582" s="60"/>
      <c r="K8582" s="60"/>
      <c r="M8582" s="61"/>
      <c r="N8582" s="61"/>
      <c r="O8582" s="62"/>
      <c r="P8582" s="125"/>
      <c r="W8582" s="62"/>
      <c r="X8582" s="62"/>
    </row>
    <row r="8583" spans="1:24" s="57" customFormat="1" x14ac:dyDescent="0.25">
      <c r="A8583" s="75"/>
      <c r="D8583" s="58"/>
      <c r="E8583" s="58"/>
      <c r="F8583" s="58"/>
      <c r="G8583" s="58"/>
      <c r="H8583" s="60"/>
      <c r="I8583" s="60"/>
      <c r="J8583" s="60"/>
      <c r="K8583" s="60"/>
      <c r="M8583" s="61"/>
      <c r="N8583" s="61"/>
      <c r="O8583" s="62"/>
      <c r="P8583" s="125"/>
      <c r="W8583" s="62"/>
      <c r="X8583" s="62"/>
    </row>
    <row r="8584" spans="1:24" s="57" customFormat="1" x14ac:dyDescent="0.25">
      <c r="A8584" s="75"/>
      <c r="D8584" s="58"/>
      <c r="E8584" s="58"/>
      <c r="F8584" s="58"/>
      <c r="G8584" s="58"/>
      <c r="H8584" s="60"/>
      <c r="I8584" s="60"/>
      <c r="J8584" s="60"/>
      <c r="K8584" s="60"/>
      <c r="M8584" s="61"/>
      <c r="N8584" s="61"/>
      <c r="O8584" s="62"/>
      <c r="P8584" s="125"/>
      <c r="W8584" s="62"/>
      <c r="X8584" s="62"/>
    </row>
    <row r="8585" spans="1:24" s="57" customFormat="1" x14ac:dyDescent="0.25">
      <c r="A8585" s="75"/>
      <c r="D8585" s="58"/>
      <c r="E8585" s="58"/>
      <c r="F8585" s="58"/>
      <c r="G8585" s="58"/>
      <c r="H8585" s="60"/>
      <c r="I8585" s="60"/>
      <c r="J8585" s="60"/>
      <c r="K8585" s="60"/>
      <c r="M8585" s="61"/>
      <c r="N8585" s="61"/>
      <c r="O8585" s="62"/>
      <c r="P8585" s="125"/>
      <c r="W8585" s="62"/>
      <c r="X8585" s="62"/>
    </row>
    <row r="8586" spans="1:24" s="57" customFormat="1" x14ac:dyDescent="0.25">
      <c r="A8586" s="75"/>
      <c r="D8586" s="58"/>
      <c r="E8586" s="58"/>
      <c r="F8586" s="58"/>
      <c r="G8586" s="58"/>
      <c r="H8586" s="60"/>
      <c r="I8586" s="60"/>
      <c r="J8586" s="60"/>
      <c r="K8586" s="60"/>
      <c r="M8586" s="61"/>
      <c r="N8586" s="61"/>
      <c r="O8586" s="62"/>
      <c r="P8586" s="125"/>
      <c r="W8586" s="62"/>
      <c r="X8586" s="62"/>
    </row>
    <row r="8587" spans="1:24" s="57" customFormat="1" x14ac:dyDescent="0.25">
      <c r="A8587" s="75"/>
      <c r="D8587" s="58"/>
      <c r="E8587" s="58"/>
      <c r="F8587" s="58"/>
      <c r="G8587" s="58"/>
      <c r="H8587" s="60"/>
      <c r="I8587" s="60"/>
      <c r="J8587" s="60"/>
      <c r="K8587" s="60"/>
      <c r="M8587" s="61"/>
      <c r="N8587" s="61"/>
      <c r="O8587" s="62"/>
      <c r="P8587" s="125"/>
      <c r="W8587" s="62"/>
      <c r="X8587" s="62"/>
    </row>
    <row r="8588" spans="1:24" s="57" customFormat="1" x14ac:dyDescent="0.25">
      <c r="A8588" s="75"/>
      <c r="D8588" s="58"/>
      <c r="E8588" s="58"/>
      <c r="F8588" s="58"/>
      <c r="G8588" s="58"/>
      <c r="H8588" s="60"/>
      <c r="I8588" s="60"/>
      <c r="J8588" s="60"/>
      <c r="K8588" s="60"/>
      <c r="M8588" s="61"/>
      <c r="N8588" s="61"/>
      <c r="O8588" s="62"/>
      <c r="P8588" s="125"/>
      <c r="W8588" s="62"/>
      <c r="X8588" s="62"/>
    </row>
    <row r="8589" spans="1:24" s="57" customFormat="1" x14ac:dyDescent="0.25">
      <c r="A8589" s="75"/>
      <c r="D8589" s="58"/>
      <c r="E8589" s="58"/>
      <c r="F8589" s="58"/>
      <c r="G8589" s="58"/>
      <c r="H8589" s="60"/>
      <c r="I8589" s="60"/>
      <c r="J8589" s="60"/>
      <c r="K8589" s="60"/>
      <c r="M8589" s="61"/>
      <c r="N8589" s="61"/>
      <c r="O8589" s="62"/>
      <c r="P8589" s="125"/>
      <c r="W8589" s="62"/>
      <c r="X8589" s="62"/>
    </row>
    <row r="8590" spans="1:24" s="57" customFormat="1" x14ac:dyDescent="0.25">
      <c r="A8590" s="75"/>
      <c r="D8590" s="58"/>
      <c r="E8590" s="58"/>
      <c r="F8590" s="58"/>
      <c r="G8590" s="58"/>
      <c r="H8590" s="60"/>
      <c r="I8590" s="60"/>
      <c r="J8590" s="60"/>
      <c r="K8590" s="60"/>
      <c r="M8590" s="61"/>
      <c r="N8590" s="61"/>
      <c r="O8590" s="62"/>
      <c r="P8590" s="125"/>
      <c r="W8590" s="62"/>
      <c r="X8590" s="62"/>
    </row>
    <row r="8591" spans="1:24" s="57" customFormat="1" x14ac:dyDescent="0.25">
      <c r="A8591" s="75"/>
      <c r="D8591" s="58"/>
      <c r="E8591" s="58"/>
      <c r="F8591" s="58"/>
      <c r="G8591" s="58"/>
      <c r="H8591" s="60"/>
      <c r="I8591" s="60"/>
      <c r="J8591" s="60"/>
      <c r="K8591" s="60"/>
      <c r="M8591" s="61"/>
      <c r="N8591" s="61"/>
      <c r="O8591" s="62"/>
      <c r="P8591" s="125"/>
      <c r="W8591" s="62"/>
      <c r="X8591" s="62"/>
    </row>
    <row r="8592" spans="1:24" s="57" customFormat="1" x14ac:dyDescent="0.25">
      <c r="A8592" s="75"/>
      <c r="D8592" s="58"/>
      <c r="E8592" s="58"/>
      <c r="F8592" s="58"/>
      <c r="G8592" s="58"/>
      <c r="H8592" s="60"/>
      <c r="I8592" s="60"/>
      <c r="J8592" s="60"/>
      <c r="K8592" s="60"/>
      <c r="M8592" s="61"/>
      <c r="N8592" s="61"/>
      <c r="O8592" s="62"/>
      <c r="P8592" s="125"/>
      <c r="W8592" s="62"/>
      <c r="X8592" s="62"/>
    </row>
    <row r="8593" spans="1:24" s="57" customFormat="1" x14ac:dyDescent="0.25">
      <c r="A8593" s="75"/>
      <c r="D8593" s="58"/>
      <c r="E8593" s="58"/>
      <c r="F8593" s="58"/>
      <c r="G8593" s="58"/>
      <c r="H8593" s="60"/>
      <c r="I8593" s="60"/>
      <c r="J8593" s="60"/>
      <c r="K8593" s="60"/>
      <c r="M8593" s="61"/>
      <c r="N8593" s="61"/>
      <c r="O8593" s="62"/>
      <c r="P8593" s="125"/>
      <c r="W8593" s="62"/>
      <c r="X8593" s="62"/>
    </row>
    <row r="8594" spans="1:24" s="57" customFormat="1" x14ac:dyDescent="0.25">
      <c r="A8594" s="75"/>
      <c r="D8594" s="58"/>
      <c r="E8594" s="58"/>
      <c r="F8594" s="58"/>
      <c r="G8594" s="58"/>
      <c r="H8594" s="60"/>
      <c r="I8594" s="60"/>
      <c r="J8594" s="60"/>
      <c r="K8594" s="60"/>
      <c r="M8594" s="61"/>
      <c r="N8594" s="61"/>
      <c r="O8594" s="62"/>
      <c r="P8594" s="125"/>
      <c r="W8594" s="62"/>
      <c r="X8594" s="62"/>
    </row>
    <row r="8595" spans="1:24" s="57" customFormat="1" x14ac:dyDescent="0.25">
      <c r="A8595" s="75"/>
      <c r="D8595" s="58"/>
      <c r="E8595" s="58"/>
      <c r="F8595" s="58"/>
      <c r="G8595" s="58"/>
      <c r="H8595" s="60"/>
      <c r="I8595" s="60"/>
      <c r="J8595" s="60"/>
      <c r="K8595" s="60"/>
      <c r="M8595" s="61"/>
      <c r="N8595" s="61"/>
      <c r="O8595" s="62"/>
      <c r="P8595" s="125"/>
      <c r="W8595" s="62"/>
      <c r="X8595" s="62"/>
    </row>
    <row r="8596" spans="1:24" s="57" customFormat="1" x14ac:dyDescent="0.25">
      <c r="A8596" s="75"/>
      <c r="D8596" s="58"/>
      <c r="E8596" s="58"/>
      <c r="F8596" s="58"/>
      <c r="G8596" s="58"/>
      <c r="H8596" s="60"/>
      <c r="I8596" s="60"/>
      <c r="J8596" s="60"/>
      <c r="K8596" s="60"/>
      <c r="M8596" s="61"/>
      <c r="N8596" s="61"/>
      <c r="O8596" s="62"/>
      <c r="P8596" s="125"/>
      <c r="W8596" s="62"/>
      <c r="X8596" s="62"/>
    </row>
    <row r="8597" spans="1:24" s="57" customFormat="1" x14ac:dyDescent="0.25">
      <c r="A8597" s="75"/>
      <c r="D8597" s="58"/>
      <c r="E8597" s="58"/>
      <c r="F8597" s="58"/>
      <c r="G8597" s="58"/>
      <c r="H8597" s="60"/>
      <c r="I8597" s="60"/>
      <c r="J8597" s="60"/>
      <c r="K8597" s="60"/>
      <c r="M8597" s="61"/>
      <c r="N8597" s="61"/>
      <c r="O8597" s="62"/>
      <c r="P8597" s="125"/>
      <c r="W8597" s="62"/>
      <c r="X8597" s="62"/>
    </row>
    <row r="8598" spans="1:24" s="57" customFormat="1" x14ac:dyDescent="0.25">
      <c r="A8598" s="75"/>
      <c r="D8598" s="58"/>
      <c r="E8598" s="58"/>
      <c r="F8598" s="58"/>
      <c r="G8598" s="58"/>
      <c r="H8598" s="60"/>
      <c r="I8598" s="60"/>
      <c r="J8598" s="60"/>
      <c r="K8598" s="60"/>
      <c r="M8598" s="61"/>
      <c r="N8598" s="61"/>
      <c r="O8598" s="62"/>
      <c r="P8598" s="125"/>
      <c r="W8598" s="62"/>
      <c r="X8598" s="62"/>
    </row>
    <row r="8599" spans="1:24" s="57" customFormat="1" x14ac:dyDescent="0.25">
      <c r="A8599" s="75"/>
      <c r="D8599" s="58"/>
      <c r="E8599" s="58"/>
      <c r="F8599" s="58"/>
      <c r="G8599" s="58"/>
      <c r="H8599" s="60"/>
      <c r="I8599" s="60"/>
      <c r="J8599" s="60"/>
      <c r="K8599" s="60"/>
      <c r="M8599" s="61"/>
      <c r="N8599" s="61"/>
      <c r="O8599" s="62"/>
      <c r="P8599" s="125"/>
      <c r="W8599" s="62"/>
      <c r="X8599" s="62"/>
    </row>
    <row r="8600" spans="1:24" s="57" customFormat="1" x14ac:dyDescent="0.25">
      <c r="A8600" s="75"/>
      <c r="D8600" s="58"/>
      <c r="E8600" s="58"/>
      <c r="F8600" s="58"/>
      <c r="G8600" s="58"/>
      <c r="H8600" s="60"/>
      <c r="I8600" s="60"/>
      <c r="J8600" s="60"/>
      <c r="K8600" s="60"/>
      <c r="M8600" s="61"/>
      <c r="N8600" s="61"/>
      <c r="O8600" s="62"/>
      <c r="P8600" s="125"/>
      <c r="W8600" s="62"/>
      <c r="X8600" s="62"/>
    </row>
    <row r="8601" spans="1:24" s="57" customFormat="1" x14ac:dyDescent="0.25">
      <c r="A8601" s="75"/>
      <c r="D8601" s="58"/>
      <c r="E8601" s="58"/>
      <c r="F8601" s="58"/>
      <c r="G8601" s="58"/>
      <c r="H8601" s="60"/>
      <c r="I8601" s="60"/>
      <c r="J8601" s="60"/>
      <c r="K8601" s="60"/>
      <c r="M8601" s="61"/>
      <c r="N8601" s="61"/>
      <c r="O8601" s="62"/>
      <c r="P8601" s="125"/>
      <c r="W8601" s="62"/>
      <c r="X8601" s="62"/>
    </row>
    <row r="8602" spans="1:24" s="57" customFormat="1" x14ac:dyDescent="0.25">
      <c r="A8602" s="75"/>
      <c r="D8602" s="58"/>
      <c r="E8602" s="58"/>
      <c r="F8602" s="58"/>
      <c r="G8602" s="58"/>
      <c r="H8602" s="60"/>
      <c r="I8602" s="60"/>
      <c r="J8602" s="60"/>
      <c r="K8602" s="60"/>
      <c r="M8602" s="61"/>
      <c r="N8602" s="61"/>
      <c r="O8602" s="62"/>
      <c r="P8602" s="125"/>
      <c r="W8602" s="62"/>
      <c r="X8602" s="62"/>
    </row>
    <row r="8603" spans="1:24" s="57" customFormat="1" x14ac:dyDescent="0.25">
      <c r="A8603" s="75"/>
      <c r="D8603" s="58"/>
      <c r="E8603" s="58"/>
      <c r="F8603" s="58"/>
      <c r="G8603" s="58"/>
      <c r="H8603" s="60"/>
      <c r="I8603" s="60"/>
      <c r="J8603" s="60"/>
      <c r="K8603" s="60"/>
      <c r="M8603" s="61"/>
      <c r="N8603" s="61"/>
      <c r="O8603" s="62"/>
      <c r="P8603" s="125"/>
      <c r="W8603" s="62"/>
      <c r="X8603" s="62"/>
    </row>
    <row r="8604" spans="1:24" s="57" customFormat="1" x14ac:dyDescent="0.25">
      <c r="A8604" s="75"/>
      <c r="D8604" s="58"/>
      <c r="E8604" s="58"/>
      <c r="F8604" s="58"/>
      <c r="G8604" s="58"/>
      <c r="H8604" s="60"/>
      <c r="I8604" s="60"/>
      <c r="J8604" s="60"/>
      <c r="K8604" s="60"/>
      <c r="M8604" s="61"/>
      <c r="N8604" s="61"/>
      <c r="O8604" s="62"/>
      <c r="P8604" s="125"/>
      <c r="W8604" s="62"/>
      <c r="X8604" s="62"/>
    </row>
    <row r="8605" spans="1:24" s="57" customFormat="1" x14ac:dyDescent="0.25">
      <c r="A8605" s="75"/>
      <c r="D8605" s="58"/>
      <c r="E8605" s="58"/>
      <c r="F8605" s="58"/>
      <c r="G8605" s="58"/>
      <c r="H8605" s="60"/>
      <c r="I8605" s="60"/>
      <c r="J8605" s="60"/>
      <c r="K8605" s="60"/>
      <c r="M8605" s="61"/>
      <c r="N8605" s="61"/>
      <c r="O8605" s="62"/>
      <c r="P8605" s="125"/>
      <c r="W8605" s="62"/>
      <c r="X8605" s="62"/>
    </row>
    <row r="8606" spans="1:24" s="57" customFormat="1" x14ac:dyDescent="0.25">
      <c r="A8606" s="75"/>
      <c r="D8606" s="58"/>
      <c r="E8606" s="58"/>
      <c r="F8606" s="58"/>
      <c r="G8606" s="58"/>
      <c r="H8606" s="60"/>
      <c r="I8606" s="60"/>
      <c r="J8606" s="60"/>
      <c r="K8606" s="60"/>
      <c r="M8606" s="61"/>
      <c r="N8606" s="61"/>
      <c r="O8606" s="62"/>
      <c r="P8606" s="125"/>
      <c r="W8606" s="62"/>
      <c r="X8606" s="62"/>
    </row>
    <row r="8607" spans="1:24" s="57" customFormat="1" x14ac:dyDescent="0.25">
      <c r="A8607" s="75"/>
      <c r="D8607" s="58"/>
      <c r="E8607" s="58"/>
      <c r="F8607" s="58"/>
      <c r="G8607" s="58"/>
      <c r="H8607" s="60"/>
      <c r="I8607" s="60"/>
      <c r="J8607" s="60"/>
      <c r="K8607" s="60"/>
      <c r="M8607" s="61"/>
      <c r="N8607" s="61"/>
      <c r="O8607" s="62"/>
      <c r="P8607" s="125"/>
      <c r="W8607" s="62"/>
      <c r="X8607" s="62"/>
    </row>
    <row r="8608" spans="1:24" s="57" customFormat="1" x14ac:dyDescent="0.25">
      <c r="A8608" s="75"/>
      <c r="D8608" s="58"/>
      <c r="E8608" s="58"/>
      <c r="F8608" s="58"/>
      <c r="G8608" s="58"/>
      <c r="H8608" s="60"/>
      <c r="I8608" s="60"/>
      <c r="J8608" s="60"/>
      <c r="K8608" s="60"/>
      <c r="M8608" s="61"/>
      <c r="N8608" s="61"/>
      <c r="O8608" s="62"/>
      <c r="P8608" s="125"/>
      <c r="W8608" s="62"/>
      <c r="X8608" s="62"/>
    </row>
    <row r="8609" spans="1:24" s="57" customFormat="1" x14ac:dyDescent="0.25">
      <c r="A8609" s="75"/>
      <c r="D8609" s="58"/>
      <c r="E8609" s="58"/>
      <c r="F8609" s="58"/>
      <c r="G8609" s="58"/>
      <c r="H8609" s="60"/>
      <c r="I8609" s="60"/>
      <c r="J8609" s="60"/>
      <c r="K8609" s="60"/>
      <c r="M8609" s="61"/>
      <c r="N8609" s="61"/>
      <c r="O8609" s="62"/>
      <c r="P8609" s="125"/>
      <c r="W8609" s="62"/>
      <c r="X8609" s="62"/>
    </row>
    <row r="8610" spans="1:24" s="57" customFormat="1" x14ac:dyDescent="0.25">
      <c r="A8610" s="75"/>
      <c r="D8610" s="58"/>
      <c r="E8610" s="58"/>
      <c r="F8610" s="58"/>
      <c r="G8610" s="58"/>
      <c r="H8610" s="60"/>
      <c r="I8610" s="60"/>
      <c r="J8610" s="60"/>
      <c r="K8610" s="60"/>
      <c r="M8610" s="61"/>
      <c r="N8610" s="61"/>
      <c r="O8610" s="62"/>
      <c r="P8610" s="125"/>
      <c r="W8610" s="62"/>
      <c r="X8610" s="62"/>
    </row>
    <row r="8611" spans="1:24" s="57" customFormat="1" x14ac:dyDescent="0.25">
      <c r="A8611" s="75"/>
      <c r="D8611" s="58"/>
      <c r="E8611" s="58"/>
      <c r="F8611" s="58"/>
      <c r="G8611" s="58"/>
      <c r="H8611" s="60"/>
      <c r="I8611" s="60"/>
      <c r="J8611" s="60"/>
      <c r="K8611" s="60"/>
      <c r="M8611" s="61"/>
      <c r="N8611" s="61"/>
      <c r="O8611" s="62"/>
      <c r="P8611" s="125"/>
      <c r="W8611" s="62"/>
      <c r="X8611" s="62"/>
    </row>
    <row r="8612" spans="1:24" s="57" customFormat="1" x14ac:dyDescent="0.25">
      <c r="A8612" s="75"/>
      <c r="D8612" s="58"/>
      <c r="E8612" s="58"/>
      <c r="F8612" s="58"/>
      <c r="G8612" s="58"/>
      <c r="H8612" s="60"/>
      <c r="I8612" s="60"/>
      <c r="J8612" s="60"/>
      <c r="K8612" s="60"/>
      <c r="M8612" s="61"/>
      <c r="N8612" s="61"/>
      <c r="O8612" s="62"/>
      <c r="P8612" s="125"/>
      <c r="W8612" s="62"/>
      <c r="X8612" s="62"/>
    </row>
    <row r="8613" spans="1:24" s="57" customFormat="1" x14ac:dyDescent="0.25">
      <c r="A8613" s="75"/>
      <c r="D8613" s="58"/>
      <c r="E8613" s="58"/>
      <c r="F8613" s="58"/>
      <c r="G8613" s="58"/>
      <c r="H8613" s="60"/>
      <c r="I8613" s="60"/>
      <c r="J8613" s="60"/>
      <c r="K8613" s="60"/>
      <c r="M8613" s="61"/>
      <c r="N8613" s="61"/>
      <c r="O8613" s="62"/>
      <c r="P8613" s="125"/>
      <c r="W8613" s="62"/>
      <c r="X8613" s="62"/>
    </row>
    <row r="8614" spans="1:24" s="57" customFormat="1" x14ac:dyDescent="0.25">
      <c r="A8614" s="75"/>
      <c r="D8614" s="58"/>
      <c r="E8614" s="58"/>
      <c r="F8614" s="58"/>
      <c r="G8614" s="58"/>
      <c r="H8614" s="60"/>
      <c r="I8614" s="60"/>
      <c r="J8614" s="60"/>
      <c r="K8614" s="60"/>
      <c r="M8614" s="61"/>
      <c r="N8614" s="61"/>
      <c r="O8614" s="62"/>
      <c r="P8614" s="125"/>
      <c r="W8614" s="62"/>
      <c r="X8614" s="62"/>
    </row>
    <row r="8615" spans="1:24" s="57" customFormat="1" x14ac:dyDescent="0.25">
      <c r="A8615" s="75"/>
      <c r="D8615" s="58"/>
      <c r="E8615" s="58"/>
      <c r="F8615" s="58"/>
      <c r="G8615" s="58"/>
      <c r="H8615" s="60"/>
      <c r="I8615" s="60"/>
      <c r="J8615" s="60"/>
      <c r="K8615" s="60"/>
      <c r="M8615" s="61"/>
      <c r="N8615" s="61"/>
      <c r="O8615" s="62"/>
      <c r="P8615" s="125"/>
      <c r="W8615" s="62"/>
      <c r="X8615" s="62"/>
    </row>
    <row r="8616" spans="1:24" s="57" customFormat="1" x14ac:dyDescent="0.25">
      <c r="A8616" s="75"/>
      <c r="D8616" s="58"/>
      <c r="E8616" s="58"/>
      <c r="F8616" s="58"/>
      <c r="G8616" s="58"/>
      <c r="H8616" s="60"/>
      <c r="I8616" s="60"/>
      <c r="J8616" s="60"/>
      <c r="K8616" s="60"/>
      <c r="M8616" s="61"/>
      <c r="N8616" s="61"/>
      <c r="O8616" s="62"/>
      <c r="P8616" s="125"/>
      <c r="W8616" s="62"/>
      <c r="X8616" s="62"/>
    </row>
    <row r="8617" spans="1:24" s="57" customFormat="1" x14ac:dyDescent="0.25">
      <c r="A8617" s="75"/>
      <c r="D8617" s="58"/>
      <c r="E8617" s="58"/>
      <c r="F8617" s="58"/>
      <c r="G8617" s="58"/>
      <c r="H8617" s="60"/>
      <c r="I8617" s="60"/>
      <c r="J8617" s="60"/>
      <c r="K8617" s="60"/>
      <c r="M8617" s="61"/>
      <c r="N8617" s="61"/>
      <c r="O8617" s="62"/>
      <c r="P8617" s="125"/>
      <c r="W8617" s="62"/>
      <c r="X8617" s="62"/>
    </row>
    <row r="8618" spans="1:24" s="57" customFormat="1" x14ac:dyDescent="0.25">
      <c r="A8618" s="75"/>
      <c r="D8618" s="58"/>
      <c r="E8618" s="58"/>
      <c r="F8618" s="58"/>
      <c r="G8618" s="58"/>
      <c r="H8618" s="60"/>
      <c r="I8618" s="60"/>
      <c r="J8618" s="60"/>
      <c r="K8618" s="60"/>
      <c r="M8618" s="61"/>
      <c r="N8618" s="61"/>
      <c r="O8618" s="62"/>
      <c r="P8618" s="125"/>
      <c r="W8618" s="62"/>
      <c r="X8618" s="62"/>
    </row>
    <row r="8619" spans="1:24" s="57" customFormat="1" x14ac:dyDescent="0.25">
      <c r="A8619" s="75"/>
      <c r="D8619" s="58"/>
      <c r="E8619" s="58"/>
      <c r="F8619" s="58"/>
      <c r="G8619" s="58"/>
      <c r="H8619" s="60"/>
      <c r="I8619" s="60"/>
      <c r="J8619" s="60"/>
      <c r="K8619" s="60"/>
      <c r="M8619" s="61"/>
      <c r="N8619" s="61"/>
      <c r="O8619" s="62"/>
      <c r="P8619" s="125"/>
      <c r="W8619" s="62"/>
      <c r="X8619" s="62"/>
    </row>
    <row r="8620" spans="1:24" s="57" customFormat="1" x14ac:dyDescent="0.25">
      <c r="A8620" s="75"/>
      <c r="D8620" s="58"/>
      <c r="E8620" s="58"/>
      <c r="F8620" s="58"/>
      <c r="G8620" s="58"/>
      <c r="H8620" s="60"/>
      <c r="I8620" s="60"/>
      <c r="J8620" s="60"/>
      <c r="K8620" s="60"/>
      <c r="M8620" s="61"/>
      <c r="N8620" s="61"/>
      <c r="O8620" s="62"/>
      <c r="P8620" s="125"/>
      <c r="W8620" s="62"/>
      <c r="X8620" s="62"/>
    </row>
    <row r="8621" spans="1:24" s="57" customFormat="1" x14ac:dyDescent="0.25">
      <c r="A8621" s="75"/>
      <c r="D8621" s="58"/>
      <c r="E8621" s="58"/>
      <c r="F8621" s="58"/>
      <c r="G8621" s="58"/>
      <c r="H8621" s="60"/>
      <c r="I8621" s="60"/>
      <c r="J8621" s="60"/>
      <c r="K8621" s="60"/>
      <c r="M8621" s="61"/>
      <c r="N8621" s="61"/>
      <c r="O8621" s="62"/>
      <c r="P8621" s="125"/>
      <c r="W8621" s="62"/>
      <c r="X8621" s="62"/>
    </row>
    <row r="8622" spans="1:24" s="57" customFormat="1" x14ac:dyDescent="0.25">
      <c r="A8622" s="75"/>
      <c r="D8622" s="58"/>
      <c r="E8622" s="58"/>
      <c r="F8622" s="58"/>
      <c r="G8622" s="58"/>
      <c r="H8622" s="60"/>
      <c r="I8622" s="60"/>
      <c r="J8622" s="60"/>
      <c r="K8622" s="60"/>
      <c r="M8622" s="61"/>
      <c r="N8622" s="61"/>
      <c r="O8622" s="62"/>
      <c r="P8622" s="125"/>
      <c r="W8622" s="62"/>
      <c r="X8622" s="62"/>
    </row>
    <row r="8623" spans="1:24" s="57" customFormat="1" x14ac:dyDescent="0.25">
      <c r="A8623" s="75"/>
      <c r="D8623" s="58"/>
      <c r="E8623" s="58"/>
      <c r="F8623" s="58"/>
      <c r="G8623" s="58"/>
      <c r="H8623" s="60"/>
      <c r="I8623" s="60"/>
      <c r="J8623" s="60"/>
      <c r="K8623" s="60"/>
      <c r="M8623" s="61"/>
      <c r="N8623" s="61"/>
      <c r="O8623" s="62"/>
      <c r="P8623" s="125"/>
      <c r="W8623" s="62"/>
      <c r="X8623" s="62"/>
    </row>
    <row r="8624" spans="1:24" s="57" customFormat="1" x14ac:dyDescent="0.25">
      <c r="A8624" s="75"/>
      <c r="D8624" s="58"/>
      <c r="E8624" s="58"/>
      <c r="F8624" s="58"/>
      <c r="G8624" s="58"/>
      <c r="H8624" s="60"/>
      <c r="I8624" s="60"/>
      <c r="J8624" s="60"/>
      <c r="K8624" s="60"/>
      <c r="M8624" s="61"/>
      <c r="N8624" s="61"/>
      <c r="O8624" s="62"/>
      <c r="P8624" s="125"/>
      <c r="W8624" s="62"/>
      <c r="X8624" s="62"/>
    </row>
    <row r="8625" spans="1:24" s="57" customFormat="1" x14ac:dyDescent="0.25">
      <c r="A8625" s="75"/>
      <c r="D8625" s="58"/>
      <c r="E8625" s="58"/>
      <c r="F8625" s="58"/>
      <c r="G8625" s="58"/>
      <c r="H8625" s="60"/>
      <c r="I8625" s="60"/>
      <c r="J8625" s="60"/>
      <c r="K8625" s="60"/>
      <c r="M8625" s="61"/>
      <c r="N8625" s="61"/>
      <c r="O8625" s="62"/>
      <c r="P8625" s="125"/>
      <c r="W8625" s="62"/>
      <c r="X8625" s="62"/>
    </row>
    <row r="8626" spans="1:24" s="57" customFormat="1" x14ac:dyDescent="0.25">
      <c r="A8626" s="75"/>
      <c r="D8626" s="58"/>
      <c r="E8626" s="58"/>
      <c r="F8626" s="58"/>
      <c r="G8626" s="58"/>
      <c r="H8626" s="60"/>
      <c r="I8626" s="60"/>
      <c r="J8626" s="60"/>
      <c r="K8626" s="60"/>
      <c r="M8626" s="61"/>
      <c r="N8626" s="61"/>
      <c r="O8626" s="62"/>
      <c r="P8626" s="125"/>
      <c r="W8626" s="62"/>
      <c r="X8626" s="62"/>
    </row>
    <row r="8627" spans="1:24" s="57" customFormat="1" x14ac:dyDescent="0.25">
      <c r="A8627" s="75"/>
      <c r="D8627" s="58"/>
      <c r="E8627" s="58"/>
      <c r="F8627" s="58"/>
      <c r="G8627" s="58"/>
      <c r="H8627" s="60"/>
      <c r="I8627" s="60"/>
      <c r="J8627" s="60"/>
      <c r="K8627" s="60"/>
      <c r="M8627" s="61"/>
      <c r="N8627" s="61"/>
      <c r="O8627" s="62"/>
      <c r="P8627" s="125"/>
      <c r="W8627" s="62"/>
      <c r="X8627" s="62"/>
    </row>
    <row r="8628" spans="1:24" s="57" customFormat="1" x14ac:dyDescent="0.25">
      <c r="A8628" s="75"/>
      <c r="D8628" s="58"/>
      <c r="E8628" s="58"/>
      <c r="F8628" s="58"/>
      <c r="G8628" s="58"/>
      <c r="H8628" s="60"/>
      <c r="I8628" s="60"/>
      <c r="J8628" s="60"/>
      <c r="K8628" s="60"/>
      <c r="M8628" s="61"/>
      <c r="N8628" s="61"/>
      <c r="O8628" s="62"/>
      <c r="P8628" s="125"/>
      <c r="W8628" s="62"/>
      <c r="X8628" s="62"/>
    </row>
    <row r="8629" spans="1:24" s="57" customFormat="1" x14ac:dyDescent="0.25">
      <c r="A8629" s="75"/>
      <c r="D8629" s="58"/>
      <c r="E8629" s="58"/>
      <c r="F8629" s="58"/>
      <c r="G8629" s="58"/>
      <c r="H8629" s="60"/>
      <c r="I8629" s="60"/>
      <c r="J8629" s="60"/>
      <c r="K8629" s="60"/>
      <c r="M8629" s="61"/>
      <c r="N8629" s="61"/>
      <c r="O8629" s="62"/>
      <c r="P8629" s="125"/>
      <c r="W8629" s="62"/>
      <c r="X8629" s="62"/>
    </row>
    <row r="8630" spans="1:24" s="57" customFormat="1" x14ac:dyDescent="0.25">
      <c r="A8630" s="75"/>
      <c r="D8630" s="58"/>
      <c r="E8630" s="58"/>
      <c r="F8630" s="58"/>
      <c r="G8630" s="58"/>
      <c r="H8630" s="60"/>
      <c r="I8630" s="60"/>
      <c r="J8630" s="60"/>
      <c r="K8630" s="60"/>
      <c r="M8630" s="61"/>
      <c r="N8630" s="61"/>
      <c r="O8630" s="62"/>
      <c r="P8630" s="125"/>
      <c r="W8630" s="62"/>
      <c r="X8630" s="62"/>
    </row>
    <row r="8631" spans="1:24" s="57" customFormat="1" x14ac:dyDescent="0.25">
      <c r="A8631" s="75"/>
      <c r="D8631" s="58"/>
      <c r="E8631" s="58"/>
      <c r="F8631" s="58"/>
      <c r="G8631" s="58"/>
      <c r="H8631" s="60"/>
      <c r="I8631" s="60"/>
      <c r="J8631" s="60"/>
      <c r="K8631" s="60"/>
      <c r="M8631" s="61"/>
      <c r="N8631" s="61"/>
      <c r="O8631" s="62"/>
      <c r="P8631" s="125"/>
      <c r="W8631" s="62"/>
      <c r="X8631" s="62"/>
    </row>
    <row r="8632" spans="1:24" s="57" customFormat="1" x14ac:dyDescent="0.25">
      <c r="A8632" s="75"/>
      <c r="D8632" s="58"/>
      <c r="E8632" s="58"/>
      <c r="F8632" s="58"/>
      <c r="G8632" s="58"/>
      <c r="H8632" s="60"/>
      <c r="I8632" s="60"/>
      <c r="J8632" s="60"/>
      <c r="K8632" s="60"/>
      <c r="M8632" s="61"/>
      <c r="N8632" s="61"/>
      <c r="O8632" s="62"/>
      <c r="P8632" s="125"/>
      <c r="W8632" s="62"/>
      <c r="X8632" s="62"/>
    </row>
    <row r="8633" spans="1:24" s="57" customFormat="1" x14ac:dyDescent="0.25">
      <c r="A8633" s="75"/>
      <c r="D8633" s="58"/>
      <c r="E8633" s="58"/>
      <c r="F8633" s="58"/>
      <c r="G8633" s="58"/>
      <c r="H8633" s="60"/>
      <c r="I8633" s="60"/>
      <c r="J8633" s="60"/>
      <c r="K8633" s="60"/>
      <c r="M8633" s="61"/>
      <c r="N8633" s="61"/>
      <c r="O8633" s="62"/>
      <c r="P8633" s="125"/>
      <c r="W8633" s="62"/>
      <c r="X8633" s="62"/>
    </row>
    <row r="8634" spans="1:24" s="57" customFormat="1" x14ac:dyDescent="0.25">
      <c r="A8634" s="75"/>
      <c r="D8634" s="58"/>
      <c r="E8634" s="58"/>
      <c r="F8634" s="58"/>
      <c r="G8634" s="58"/>
      <c r="H8634" s="60"/>
      <c r="I8634" s="60"/>
      <c r="J8634" s="60"/>
      <c r="K8634" s="60"/>
      <c r="M8634" s="61"/>
      <c r="N8634" s="61"/>
      <c r="O8634" s="62"/>
      <c r="P8634" s="125"/>
      <c r="W8634" s="62"/>
      <c r="X8634" s="62"/>
    </row>
    <row r="8635" spans="1:24" s="57" customFormat="1" x14ac:dyDescent="0.25">
      <c r="A8635" s="75"/>
      <c r="D8635" s="58"/>
      <c r="E8635" s="58"/>
      <c r="F8635" s="58"/>
      <c r="G8635" s="58"/>
      <c r="H8635" s="60"/>
      <c r="I8635" s="60"/>
      <c r="J8635" s="60"/>
      <c r="K8635" s="60"/>
      <c r="M8635" s="61"/>
      <c r="N8635" s="61"/>
      <c r="O8635" s="62"/>
      <c r="P8635" s="125"/>
      <c r="W8635" s="62"/>
      <c r="X8635" s="62"/>
    </row>
    <row r="8636" spans="1:24" s="57" customFormat="1" x14ac:dyDescent="0.25">
      <c r="A8636" s="75"/>
      <c r="D8636" s="58"/>
      <c r="E8636" s="58"/>
      <c r="F8636" s="58"/>
      <c r="G8636" s="58"/>
      <c r="H8636" s="60"/>
      <c r="I8636" s="60"/>
      <c r="J8636" s="60"/>
      <c r="K8636" s="60"/>
      <c r="M8636" s="61"/>
      <c r="N8636" s="61"/>
      <c r="O8636" s="62"/>
      <c r="P8636" s="125"/>
      <c r="W8636" s="62"/>
      <c r="X8636" s="62"/>
    </row>
    <row r="8637" spans="1:24" s="57" customFormat="1" x14ac:dyDescent="0.25">
      <c r="A8637" s="75"/>
      <c r="D8637" s="58"/>
      <c r="E8637" s="58"/>
      <c r="F8637" s="58"/>
      <c r="G8637" s="58"/>
      <c r="H8637" s="60"/>
      <c r="I8637" s="60"/>
      <c r="J8637" s="60"/>
      <c r="K8637" s="60"/>
      <c r="M8637" s="61"/>
      <c r="N8637" s="61"/>
      <c r="O8637" s="62"/>
      <c r="P8637" s="125"/>
      <c r="W8637" s="62"/>
      <c r="X8637" s="62"/>
    </row>
    <row r="8638" spans="1:24" s="57" customFormat="1" x14ac:dyDescent="0.25">
      <c r="A8638" s="75"/>
      <c r="D8638" s="58"/>
      <c r="E8638" s="58"/>
      <c r="F8638" s="58"/>
      <c r="G8638" s="58"/>
      <c r="H8638" s="60"/>
      <c r="I8638" s="60"/>
      <c r="J8638" s="60"/>
      <c r="K8638" s="60"/>
      <c r="M8638" s="61"/>
      <c r="N8638" s="61"/>
      <c r="O8638" s="62"/>
      <c r="P8638" s="125"/>
      <c r="W8638" s="62"/>
      <c r="X8638" s="62"/>
    </row>
    <row r="8639" spans="1:24" s="57" customFormat="1" x14ac:dyDescent="0.25">
      <c r="A8639" s="75"/>
      <c r="D8639" s="58"/>
      <c r="E8639" s="58"/>
      <c r="F8639" s="58"/>
      <c r="G8639" s="58"/>
      <c r="H8639" s="60"/>
      <c r="I8639" s="60"/>
      <c r="J8639" s="60"/>
      <c r="K8639" s="60"/>
      <c r="M8639" s="61"/>
      <c r="N8639" s="61"/>
      <c r="O8639" s="62"/>
      <c r="P8639" s="125"/>
      <c r="W8639" s="62"/>
      <c r="X8639" s="62"/>
    </row>
    <row r="8640" spans="1:24" s="57" customFormat="1" x14ac:dyDescent="0.25">
      <c r="A8640" s="75"/>
      <c r="D8640" s="58"/>
      <c r="E8640" s="58"/>
      <c r="F8640" s="58"/>
      <c r="G8640" s="58"/>
      <c r="H8640" s="60"/>
      <c r="I8640" s="60"/>
      <c r="J8640" s="60"/>
      <c r="K8640" s="60"/>
      <c r="M8640" s="61"/>
      <c r="N8640" s="61"/>
      <c r="O8640" s="62"/>
      <c r="P8640" s="125"/>
      <c r="W8640" s="62"/>
      <c r="X8640" s="62"/>
    </row>
    <row r="8641" spans="1:24" s="57" customFormat="1" x14ac:dyDescent="0.25">
      <c r="A8641" s="75"/>
      <c r="D8641" s="58"/>
      <c r="E8641" s="58"/>
      <c r="F8641" s="58"/>
      <c r="G8641" s="58"/>
      <c r="H8641" s="60"/>
      <c r="I8641" s="60"/>
      <c r="J8641" s="60"/>
      <c r="K8641" s="60"/>
      <c r="M8641" s="61"/>
      <c r="N8641" s="61"/>
      <c r="O8641" s="62"/>
      <c r="P8641" s="125"/>
      <c r="W8641" s="62"/>
      <c r="X8641" s="62"/>
    </row>
    <row r="8642" spans="1:24" s="57" customFormat="1" x14ac:dyDescent="0.25">
      <c r="A8642" s="75"/>
      <c r="D8642" s="58"/>
      <c r="E8642" s="58"/>
      <c r="F8642" s="58"/>
      <c r="G8642" s="58"/>
      <c r="H8642" s="60"/>
      <c r="I8642" s="60"/>
      <c r="J8642" s="60"/>
      <c r="K8642" s="60"/>
      <c r="M8642" s="61"/>
      <c r="N8642" s="61"/>
      <c r="O8642" s="62"/>
      <c r="P8642" s="125"/>
      <c r="W8642" s="62"/>
      <c r="X8642" s="62"/>
    </row>
    <row r="8643" spans="1:24" s="57" customFormat="1" x14ac:dyDescent="0.25">
      <c r="A8643" s="75"/>
      <c r="D8643" s="58"/>
      <c r="E8643" s="58"/>
      <c r="F8643" s="58"/>
      <c r="G8643" s="58"/>
      <c r="H8643" s="60"/>
      <c r="I8643" s="60"/>
      <c r="J8643" s="60"/>
      <c r="K8643" s="60"/>
      <c r="M8643" s="61"/>
      <c r="N8643" s="61"/>
      <c r="O8643" s="62"/>
      <c r="P8643" s="125"/>
      <c r="W8643" s="62"/>
      <c r="X8643" s="62"/>
    </row>
    <row r="8644" spans="1:24" s="57" customFormat="1" x14ac:dyDescent="0.25">
      <c r="A8644" s="75"/>
      <c r="D8644" s="58"/>
      <c r="E8644" s="58"/>
      <c r="F8644" s="58"/>
      <c r="G8644" s="58"/>
      <c r="H8644" s="60"/>
      <c r="I8644" s="60"/>
      <c r="J8644" s="60"/>
      <c r="K8644" s="60"/>
      <c r="M8644" s="61"/>
      <c r="N8644" s="61"/>
      <c r="O8644" s="62"/>
      <c r="P8644" s="125"/>
      <c r="W8644" s="62"/>
      <c r="X8644" s="62"/>
    </row>
    <row r="8645" spans="1:24" s="57" customFormat="1" x14ac:dyDescent="0.25">
      <c r="A8645" s="75"/>
      <c r="D8645" s="58"/>
      <c r="E8645" s="58"/>
      <c r="F8645" s="58"/>
      <c r="G8645" s="58"/>
      <c r="H8645" s="60"/>
      <c r="I8645" s="60"/>
      <c r="J8645" s="60"/>
      <c r="K8645" s="60"/>
      <c r="M8645" s="61"/>
      <c r="N8645" s="61"/>
      <c r="O8645" s="62"/>
      <c r="P8645" s="125"/>
      <c r="W8645" s="62"/>
      <c r="X8645" s="62"/>
    </row>
    <row r="8646" spans="1:24" s="57" customFormat="1" x14ac:dyDescent="0.25">
      <c r="A8646" s="75"/>
      <c r="D8646" s="58"/>
      <c r="E8646" s="58"/>
      <c r="F8646" s="58"/>
      <c r="G8646" s="58"/>
      <c r="H8646" s="60"/>
      <c r="I8646" s="60"/>
      <c r="J8646" s="60"/>
      <c r="K8646" s="60"/>
      <c r="M8646" s="61"/>
      <c r="N8646" s="61"/>
      <c r="O8646" s="62"/>
      <c r="P8646" s="125"/>
      <c r="W8646" s="62"/>
      <c r="X8646" s="62"/>
    </row>
    <row r="8647" spans="1:24" s="57" customFormat="1" x14ac:dyDescent="0.25">
      <c r="A8647" s="75"/>
      <c r="D8647" s="58"/>
      <c r="E8647" s="58"/>
      <c r="F8647" s="58"/>
      <c r="G8647" s="58"/>
      <c r="H8647" s="60"/>
      <c r="I8647" s="60"/>
      <c r="J8647" s="60"/>
      <c r="K8647" s="60"/>
      <c r="M8647" s="61"/>
      <c r="N8647" s="61"/>
      <c r="O8647" s="62"/>
      <c r="P8647" s="125"/>
      <c r="W8647" s="62"/>
      <c r="X8647" s="62"/>
    </row>
    <row r="8648" spans="1:24" s="57" customFormat="1" x14ac:dyDescent="0.25">
      <c r="A8648" s="75"/>
      <c r="D8648" s="58"/>
      <c r="E8648" s="58"/>
      <c r="F8648" s="58"/>
      <c r="G8648" s="58"/>
      <c r="H8648" s="60"/>
      <c r="I8648" s="60"/>
      <c r="J8648" s="60"/>
      <c r="K8648" s="60"/>
      <c r="M8648" s="61"/>
      <c r="N8648" s="61"/>
      <c r="O8648" s="62"/>
      <c r="P8648" s="125"/>
      <c r="W8648" s="62"/>
      <c r="X8648" s="62"/>
    </row>
    <row r="8649" spans="1:24" s="57" customFormat="1" x14ac:dyDescent="0.25">
      <c r="A8649" s="75"/>
      <c r="D8649" s="58"/>
      <c r="E8649" s="58"/>
      <c r="F8649" s="58"/>
      <c r="G8649" s="58"/>
      <c r="H8649" s="60"/>
      <c r="I8649" s="60"/>
      <c r="J8649" s="60"/>
      <c r="K8649" s="60"/>
      <c r="M8649" s="61"/>
      <c r="N8649" s="61"/>
      <c r="O8649" s="62"/>
      <c r="P8649" s="125"/>
      <c r="W8649" s="62"/>
      <c r="X8649" s="62"/>
    </row>
    <row r="8650" spans="1:24" s="57" customFormat="1" x14ac:dyDescent="0.25">
      <c r="A8650" s="75"/>
      <c r="D8650" s="58"/>
      <c r="E8650" s="58"/>
      <c r="F8650" s="58"/>
      <c r="G8650" s="58"/>
      <c r="H8650" s="60"/>
      <c r="I8650" s="60"/>
      <c r="J8650" s="60"/>
      <c r="K8650" s="60"/>
      <c r="M8650" s="61"/>
      <c r="N8650" s="61"/>
      <c r="O8650" s="62"/>
      <c r="P8650" s="125"/>
      <c r="W8650" s="62"/>
      <c r="X8650" s="62"/>
    </row>
    <row r="8651" spans="1:24" s="57" customFormat="1" x14ac:dyDescent="0.25">
      <c r="A8651" s="75"/>
      <c r="D8651" s="58"/>
      <c r="E8651" s="58"/>
      <c r="F8651" s="58"/>
      <c r="G8651" s="58"/>
      <c r="H8651" s="60"/>
      <c r="I8651" s="60"/>
      <c r="J8651" s="60"/>
      <c r="K8651" s="60"/>
      <c r="M8651" s="61"/>
      <c r="N8651" s="61"/>
      <c r="O8651" s="62"/>
      <c r="P8651" s="125"/>
      <c r="W8651" s="62"/>
      <c r="X8651" s="62"/>
    </row>
    <row r="8652" spans="1:24" s="57" customFormat="1" x14ac:dyDescent="0.25">
      <c r="A8652" s="75"/>
      <c r="D8652" s="58"/>
      <c r="E8652" s="58"/>
      <c r="F8652" s="58"/>
      <c r="G8652" s="58"/>
      <c r="H8652" s="60"/>
      <c r="I8652" s="60"/>
      <c r="J8652" s="60"/>
      <c r="K8652" s="60"/>
      <c r="M8652" s="61"/>
      <c r="N8652" s="61"/>
      <c r="O8652" s="62"/>
      <c r="P8652" s="125"/>
      <c r="W8652" s="62"/>
      <c r="X8652" s="62"/>
    </row>
    <row r="8653" spans="1:24" s="57" customFormat="1" x14ac:dyDescent="0.25">
      <c r="A8653" s="75"/>
      <c r="D8653" s="58"/>
      <c r="E8653" s="58"/>
      <c r="F8653" s="58"/>
      <c r="G8653" s="58"/>
      <c r="H8653" s="60"/>
      <c r="I8653" s="60"/>
      <c r="J8653" s="60"/>
      <c r="K8653" s="60"/>
      <c r="M8653" s="61"/>
      <c r="N8653" s="61"/>
      <c r="O8653" s="62"/>
      <c r="P8653" s="125"/>
      <c r="W8653" s="62"/>
      <c r="X8653" s="62"/>
    </row>
    <row r="8654" spans="1:24" s="57" customFormat="1" x14ac:dyDescent="0.25">
      <c r="A8654" s="75"/>
      <c r="D8654" s="58"/>
      <c r="E8654" s="58"/>
      <c r="F8654" s="58"/>
      <c r="G8654" s="58"/>
      <c r="H8654" s="60"/>
      <c r="I8654" s="60"/>
      <c r="J8654" s="60"/>
      <c r="K8654" s="60"/>
      <c r="M8654" s="61"/>
      <c r="N8654" s="61"/>
      <c r="O8654" s="62"/>
      <c r="P8654" s="125"/>
      <c r="W8654" s="62"/>
      <c r="X8654" s="62"/>
    </row>
    <row r="8655" spans="1:24" s="57" customFormat="1" x14ac:dyDescent="0.25">
      <c r="A8655" s="75"/>
      <c r="D8655" s="58"/>
      <c r="E8655" s="58"/>
      <c r="F8655" s="58"/>
      <c r="G8655" s="58"/>
      <c r="H8655" s="60"/>
      <c r="I8655" s="60"/>
      <c r="J8655" s="60"/>
      <c r="K8655" s="60"/>
      <c r="M8655" s="61"/>
      <c r="N8655" s="61"/>
      <c r="O8655" s="62"/>
      <c r="P8655" s="125"/>
      <c r="W8655" s="62"/>
      <c r="X8655" s="62"/>
    </row>
    <row r="8656" spans="1:24" s="57" customFormat="1" x14ac:dyDescent="0.25">
      <c r="A8656" s="75"/>
      <c r="D8656" s="58"/>
      <c r="E8656" s="58"/>
      <c r="F8656" s="58"/>
      <c r="G8656" s="58"/>
      <c r="H8656" s="60"/>
      <c r="I8656" s="60"/>
      <c r="J8656" s="60"/>
      <c r="K8656" s="60"/>
      <c r="M8656" s="61"/>
      <c r="N8656" s="61"/>
      <c r="O8656" s="62"/>
      <c r="P8656" s="125"/>
      <c r="W8656" s="62"/>
      <c r="X8656" s="62"/>
    </row>
    <row r="8657" spans="1:24" s="57" customFormat="1" x14ac:dyDescent="0.25">
      <c r="A8657" s="75"/>
      <c r="D8657" s="58"/>
      <c r="E8657" s="58"/>
      <c r="F8657" s="58"/>
      <c r="G8657" s="58"/>
      <c r="H8657" s="60"/>
      <c r="I8657" s="60"/>
      <c r="J8657" s="60"/>
      <c r="K8657" s="60"/>
      <c r="M8657" s="61"/>
      <c r="N8657" s="61"/>
      <c r="O8657" s="62"/>
      <c r="P8657" s="125"/>
      <c r="W8657" s="62"/>
      <c r="X8657" s="62"/>
    </row>
    <row r="8658" spans="1:24" s="57" customFormat="1" x14ac:dyDescent="0.25">
      <c r="A8658" s="75"/>
      <c r="D8658" s="58"/>
      <c r="E8658" s="58"/>
      <c r="F8658" s="58"/>
      <c r="G8658" s="58"/>
      <c r="H8658" s="60"/>
      <c r="I8658" s="60"/>
      <c r="J8658" s="60"/>
      <c r="K8658" s="60"/>
      <c r="M8658" s="61"/>
      <c r="N8658" s="61"/>
      <c r="O8658" s="62"/>
      <c r="P8658" s="125"/>
      <c r="W8658" s="62"/>
      <c r="X8658" s="62"/>
    </row>
    <row r="8659" spans="1:24" s="57" customFormat="1" x14ac:dyDescent="0.25">
      <c r="A8659" s="75"/>
      <c r="D8659" s="58"/>
      <c r="E8659" s="58"/>
      <c r="F8659" s="58"/>
      <c r="G8659" s="58"/>
      <c r="H8659" s="60"/>
      <c r="I8659" s="60"/>
      <c r="J8659" s="60"/>
      <c r="K8659" s="60"/>
      <c r="M8659" s="61"/>
      <c r="N8659" s="61"/>
      <c r="O8659" s="62"/>
      <c r="P8659" s="125"/>
      <c r="W8659" s="62"/>
      <c r="X8659" s="62"/>
    </row>
    <row r="8660" spans="1:24" s="57" customFormat="1" x14ac:dyDescent="0.25">
      <c r="A8660" s="75"/>
      <c r="D8660" s="58"/>
      <c r="E8660" s="58"/>
      <c r="F8660" s="58"/>
      <c r="G8660" s="58"/>
      <c r="H8660" s="60"/>
      <c r="I8660" s="60"/>
      <c r="J8660" s="60"/>
      <c r="K8660" s="60"/>
      <c r="M8660" s="61"/>
      <c r="N8660" s="61"/>
      <c r="O8660" s="62"/>
      <c r="P8660" s="125"/>
      <c r="W8660" s="62"/>
      <c r="X8660" s="62"/>
    </row>
    <row r="8661" spans="1:24" s="57" customFormat="1" x14ac:dyDescent="0.25">
      <c r="A8661" s="75"/>
      <c r="D8661" s="58"/>
      <c r="E8661" s="58"/>
      <c r="F8661" s="58"/>
      <c r="G8661" s="58"/>
      <c r="H8661" s="60"/>
      <c r="I8661" s="60"/>
      <c r="J8661" s="60"/>
      <c r="K8661" s="60"/>
      <c r="M8661" s="61"/>
      <c r="N8661" s="61"/>
      <c r="O8661" s="62"/>
      <c r="P8661" s="125"/>
      <c r="W8661" s="62"/>
      <c r="X8661" s="62"/>
    </row>
    <row r="8662" spans="1:24" s="57" customFormat="1" x14ac:dyDescent="0.25">
      <c r="A8662" s="75"/>
      <c r="D8662" s="58"/>
      <c r="E8662" s="58"/>
      <c r="F8662" s="58"/>
      <c r="G8662" s="58"/>
      <c r="H8662" s="60"/>
      <c r="I8662" s="60"/>
      <c r="J8662" s="60"/>
      <c r="K8662" s="60"/>
      <c r="M8662" s="61"/>
      <c r="N8662" s="61"/>
      <c r="O8662" s="62"/>
      <c r="P8662" s="125"/>
      <c r="W8662" s="62"/>
      <c r="X8662" s="62"/>
    </row>
    <row r="8663" spans="1:24" s="57" customFormat="1" x14ac:dyDescent="0.25">
      <c r="A8663" s="75"/>
      <c r="D8663" s="58"/>
      <c r="E8663" s="58"/>
      <c r="F8663" s="58"/>
      <c r="G8663" s="58"/>
      <c r="H8663" s="60"/>
      <c r="I8663" s="60"/>
      <c r="J8663" s="60"/>
      <c r="K8663" s="60"/>
      <c r="M8663" s="61"/>
      <c r="N8663" s="61"/>
      <c r="O8663" s="62"/>
      <c r="P8663" s="125"/>
      <c r="W8663" s="62"/>
      <c r="X8663" s="62"/>
    </row>
    <row r="8664" spans="1:24" s="57" customFormat="1" x14ac:dyDescent="0.25">
      <c r="A8664" s="75"/>
      <c r="D8664" s="58"/>
      <c r="E8664" s="58"/>
      <c r="F8664" s="58"/>
      <c r="G8664" s="58"/>
      <c r="H8664" s="60"/>
      <c r="I8664" s="60"/>
      <c r="J8664" s="60"/>
      <c r="K8664" s="60"/>
      <c r="M8664" s="61"/>
      <c r="N8664" s="61"/>
      <c r="O8664" s="62"/>
      <c r="P8664" s="125"/>
      <c r="W8664" s="62"/>
      <c r="X8664" s="62"/>
    </row>
    <row r="8665" spans="1:24" s="57" customFormat="1" x14ac:dyDescent="0.25">
      <c r="A8665" s="75"/>
      <c r="D8665" s="58"/>
      <c r="E8665" s="58"/>
      <c r="F8665" s="58"/>
      <c r="G8665" s="58"/>
      <c r="H8665" s="60"/>
      <c r="I8665" s="60"/>
      <c r="J8665" s="60"/>
      <c r="K8665" s="60"/>
      <c r="M8665" s="61"/>
      <c r="N8665" s="61"/>
      <c r="O8665" s="62"/>
      <c r="P8665" s="125"/>
      <c r="W8665" s="62"/>
      <c r="X8665" s="62"/>
    </row>
    <row r="8666" spans="1:24" s="57" customFormat="1" x14ac:dyDescent="0.25">
      <c r="A8666" s="75"/>
      <c r="D8666" s="58"/>
      <c r="E8666" s="58"/>
      <c r="F8666" s="58"/>
      <c r="G8666" s="58"/>
      <c r="H8666" s="60"/>
      <c r="I8666" s="60"/>
      <c r="J8666" s="60"/>
      <c r="K8666" s="60"/>
      <c r="M8666" s="61"/>
      <c r="N8666" s="61"/>
      <c r="O8666" s="62"/>
      <c r="P8666" s="125"/>
      <c r="W8666" s="62"/>
      <c r="X8666" s="62"/>
    </row>
    <row r="8667" spans="1:24" s="57" customFormat="1" x14ac:dyDescent="0.25">
      <c r="A8667" s="75"/>
      <c r="D8667" s="58"/>
      <c r="E8667" s="58"/>
      <c r="F8667" s="58"/>
      <c r="G8667" s="58"/>
      <c r="H8667" s="60"/>
      <c r="I8667" s="60"/>
      <c r="J8667" s="60"/>
      <c r="K8667" s="60"/>
      <c r="M8667" s="61"/>
      <c r="N8667" s="61"/>
      <c r="O8667" s="62"/>
      <c r="P8667" s="125"/>
      <c r="W8667" s="62"/>
      <c r="X8667" s="62"/>
    </row>
    <row r="8668" spans="1:24" s="57" customFormat="1" x14ac:dyDescent="0.25">
      <c r="A8668" s="75"/>
      <c r="D8668" s="58"/>
      <c r="E8668" s="58"/>
      <c r="F8668" s="58"/>
      <c r="G8668" s="58"/>
      <c r="H8668" s="60"/>
      <c r="I8668" s="60"/>
      <c r="J8668" s="60"/>
      <c r="K8668" s="60"/>
      <c r="M8668" s="61"/>
      <c r="N8668" s="61"/>
      <c r="O8668" s="62"/>
      <c r="P8668" s="125"/>
      <c r="W8668" s="62"/>
      <c r="X8668" s="62"/>
    </row>
    <row r="8669" spans="1:24" s="57" customFormat="1" x14ac:dyDescent="0.25">
      <c r="A8669" s="75"/>
      <c r="D8669" s="58"/>
      <c r="E8669" s="58"/>
      <c r="F8669" s="58"/>
      <c r="G8669" s="58"/>
      <c r="H8669" s="60"/>
      <c r="I8669" s="60"/>
      <c r="J8669" s="60"/>
      <c r="K8669" s="60"/>
      <c r="M8669" s="61"/>
      <c r="N8669" s="61"/>
      <c r="O8669" s="62"/>
      <c r="P8669" s="125"/>
      <c r="W8669" s="62"/>
      <c r="X8669" s="62"/>
    </row>
    <row r="8670" spans="1:24" s="57" customFormat="1" x14ac:dyDescent="0.25">
      <c r="A8670" s="75"/>
      <c r="D8670" s="58"/>
      <c r="E8670" s="58"/>
      <c r="F8670" s="58"/>
      <c r="G8670" s="58"/>
      <c r="H8670" s="60"/>
      <c r="I8670" s="60"/>
      <c r="J8670" s="60"/>
      <c r="K8670" s="60"/>
      <c r="M8670" s="61"/>
      <c r="N8670" s="61"/>
      <c r="O8670" s="62"/>
      <c r="P8670" s="125"/>
      <c r="W8670" s="62"/>
      <c r="X8670" s="62"/>
    </row>
    <row r="8671" spans="1:24" s="57" customFormat="1" x14ac:dyDescent="0.25">
      <c r="A8671" s="75"/>
      <c r="D8671" s="58"/>
      <c r="E8671" s="58"/>
      <c r="F8671" s="58"/>
      <c r="G8671" s="58"/>
      <c r="H8671" s="60"/>
      <c r="I8671" s="60"/>
      <c r="J8671" s="60"/>
      <c r="K8671" s="60"/>
      <c r="M8671" s="61"/>
      <c r="N8671" s="61"/>
      <c r="O8671" s="62"/>
      <c r="P8671" s="125"/>
      <c r="W8671" s="62"/>
      <c r="X8671" s="62"/>
    </row>
    <row r="8672" spans="1:24" s="57" customFormat="1" x14ac:dyDescent="0.25">
      <c r="A8672" s="75"/>
      <c r="D8672" s="58"/>
      <c r="E8672" s="58"/>
      <c r="F8672" s="58"/>
      <c r="G8672" s="58"/>
      <c r="H8672" s="60"/>
      <c r="I8672" s="60"/>
      <c r="J8672" s="60"/>
      <c r="K8672" s="60"/>
      <c r="M8672" s="61"/>
      <c r="N8672" s="61"/>
      <c r="O8672" s="62"/>
      <c r="P8672" s="125"/>
      <c r="W8672" s="62"/>
      <c r="X8672" s="62"/>
    </row>
    <row r="8673" spans="1:24" s="57" customFormat="1" x14ac:dyDescent="0.25">
      <c r="A8673" s="75"/>
      <c r="D8673" s="58"/>
      <c r="E8673" s="58"/>
      <c r="F8673" s="58"/>
      <c r="G8673" s="58"/>
      <c r="H8673" s="60"/>
      <c r="I8673" s="60"/>
      <c r="J8673" s="60"/>
      <c r="K8673" s="60"/>
      <c r="M8673" s="61"/>
      <c r="N8673" s="61"/>
      <c r="O8673" s="62"/>
      <c r="P8673" s="125"/>
      <c r="W8673" s="62"/>
      <c r="X8673" s="62"/>
    </row>
    <row r="8674" spans="1:24" s="57" customFormat="1" x14ac:dyDescent="0.25">
      <c r="A8674" s="75"/>
      <c r="D8674" s="58"/>
      <c r="E8674" s="58"/>
      <c r="F8674" s="58"/>
      <c r="G8674" s="58"/>
      <c r="H8674" s="60"/>
      <c r="I8674" s="60"/>
      <c r="J8674" s="60"/>
      <c r="K8674" s="60"/>
      <c r="M8674" s="61"/>
      <c r="N8674" s="61"/>
      <c r="O8674" s="62"/>
      <c r="P8674" s="125"/>
      <c r="W8674" s="62"/>
      <c r="X8674" s="62"/>
    </row>
    <row r="8675" spans="1:24" s="57" customFormat="1" x14ac:dyDescent="0.25">
      <c r="A8675" s="75"/>
      <c r="D8675" s="58"/>
      <c r="E8675" s="58"/>
      <c r="F8675" s="58"/>
      <c r="G8675" s="58"/>
      <c r="H8675" s="60"/>
      <c r="I8675" s="60"/>
      <c r="J8675" s="60"/>
      <c r="K8675" s="60"/>
      <c r="M8675" s="61"/>
      <c r="N8675" s="61"/>
      <c r="O8675" s="62"/>
      <c r="P8675" s="125"/>
      <c r="W8675" s="62"/>
      <c r="X8675" s="62"/>
    </row>
    <row r="8676" spans="1:24" s="57" customFormat="1" x14ac:dyDescent="0.25">
      <c r="A8676" s="75"/>
      <c r="D8676" s="58"/>
      <c r="E8676" s="58"/>
      <c r="F8676" s="58"/>
      <c r="G8676" s="58"/>
      <c r="H8676" s="60"/>
      <c r="I8676" s="60"/>
      <c r="J8676" s="60"/>
      <c r="K8676" s="60"/>
      <c r="M8676" s="61"/>
      <c r="N8676" s="61"/>
      <c r="O8676" s="62"/>
      <c r="P8676" s="125"/>
      <c r="W8676" s="62"/>
      <c r="X8676" s="62"/>
    </row>
    <row r="8677" spans="1:24" s="57" customFormat="1" x14ac:dyDescent="0.25">
      <c r="A8677" s="75"/>
      <c r="D8677" s="58"/>
      <c r="E8677" s="58"/>
      <c r="F8677" s="58"/>
      <c r="G8677" s="58"/>
      <c r="H8677" s="60"/>
      <c r="I8677" s="60"/>
      <c r="J8677" s="60"/>
      <c r="K8677" s="60"/>
      <c r="M8677" s="61"/>
      <c r="N8677" s="61"/>
      <c r="O8677" s="62"/>
      <c r="P8677" s="125"/>
      <c r="W8677" s="62"/>
      <c r="X8677" s="62"/>
    </row>
    <row r="8678" spans="1:24" s="57" customFormat="1" x14ac:dyDescent="0.25">
      <c r="A8678" s="75"/>
      <c r="D8678" s="58"/>
      <c r="E8678" s="58"/>
      <c r="F8678" s="58"/>
      <c r="G8678" s="58"/>
      <c r="H8678" s="60"/>
      <c r="I8678" s="60"/>
      <c r="J8678" s="60"/>
      <c r="K8678" s="60"/>
      <c r="M8678" s="61"/>
      <c r="N8678" s="61"/>
      <c r="O8678" s="62"/>
      <c r="P8678" s="125"/>
      <c r="W8678" s="62"/>
      <c r="X8678" s="62"/>
    </row>
    <row r="8679" spans="1:24" s="57" customFormat="1" x14ac:dyDescent="0.25">
      <c r="A8679" s="75"/>
      <c r="D8679" s="58"/>
      <c r="E8679" s="58"/>
      <c r="F8679" s="58"/>
      <c r="G8679" s="58"/>
      <c r="H8679" s="60"/>
      <c r="I8679" s="60"/>
      <c r="J8679" s="60"/>
      <c r="K8679" s="60"/>
      <c r="M8679" s="61"/>
      <c r="N8679" s="61"/>
      <c r="O8679" s="62"/>
      <c r="P8679" s="125"/>
      <c r="W8679" s="62"/>
      <c r="X8679" s="62"/>
    </row>
    <row r="8680" spans="1:24" s="57" customFormat="1" x14ac:dyDescent="0.25">
      <c r="A8680" s="75"/>
      <c r="D8680" s="58"/>
      <c r="E8680" s="58"/>
      <c r="F8680" s="58"/>
      <c r="G8680" s="58"/>
      <c r="H8680" s="60"/>
      <c r="I8680" s="60"/>
      <c r="J8680" s="60"/>
      <c r="K8680" s="60"/>
      <c r="M8680" s="61"/>
      <c r="N8680" s="61"/>
      <c r="O8680" s="62"/>
      <c r="P8680" s="125"/>
      <c r="W8680" s="62"/>
      <c r="X8680" s="62"/>
    </row>
    <row r="8681" spans="1:24" s="57" customFormat="1" x14ac:dyDescent="0.25">
      <c r="A8681" s="75"/>
      <c r="D8681" s="58"/>
      <c r="E8681" s="58"/>
      <c r="F8681" s="58"/>
      <c r="G8681" s="58"/>
      <c r="H8681" s="60"/>
      <c r="I8681" s="60"/>
      <c r="J8681" s="60"/>
      <c r="K8681" s="60"/>
      <c r="M8681" s="61"/>
      <c r="N8681" s="61"/>
      <c r="O8681" s="62"/>
      <c r="P8681" s="125"/>
      <c r="W8681" s="62"/>
      <c r="X8681" s="62"/>
    </row>
    <row r="8682" spans="1:24" s="57" customFormat="1" x14ac:dyDescent="0.25">
      <c r="A8682" s="75"/>
      <c r="D8682" s="58"/>
      <c r="E8682" s="58"/>
      <c r="F8682" s="58"/>
      <c r="G8682" s="58"/>
      <c r="H8682" s="60"/>
      <c r="I8682" s="60"/>
      <c r="J8682" s="60"/>
      <c r="K8682" s="60"/>
      <c r="M8682" s="61"/>
      <c r="N8682" s="61"/>
      <c r="O8682" s="62"/>
      <c r="P8682" s="125"/>
      <c r="W8682" s="62"/>
      <c r="X8682" s="62"/>
    </row>
    <row r="8683" spans="1:24" s="57" customFormat="1" x14ac:dyDescent="0.25">
      <c r="A8683" s="75"/>
      <c r="D8683" s="58"/>
      <c r="E8683" s="58"/>
      <c r="F8683" s="58"/>
      <c r="G8683" s="58"/>
      <c r="H8683" s="60"/>
      <c r="I8683" s="60"/>
      <c r="J8683" s="60"/>
      <c r="K8683" s="60"/>
      <c r="M8683" s="61"/>
      <c r="N8683" s="61"/>
      <c r="O8683" s="62"/>
      <c r="P8683" s="125"/>
      <c r="W8683" s="62"/>
      <c r="X8683" s="62"/>
    </row>
    <row r="8684" spans="1:24" s="57" customFormat="1" x14ac:dyDescent="0.25">
      <c r="A8684" s="75"/>
      <c r="D8684" s="58"/>
      <c r="E8684" s="58"/>
      <c r="F8684" s="58"/>
      <c r="G8684" s="58"/>
      <c r="H8684" s="60"/>
      <c r="I8684" s="60"/>
      <c r="J8684" s="60"/>
      <c r="K8684" s="60"/>
      <c r="M8684" s="61"/>
      <c r="N8684" s="61"/>
      <c r="O8684" s="62"/>
      <c r="P8684" s="125"/>
      <c r="W8684" s="62"/>
      <c r="X8684" s="62"/>
    </row>
    <row r="8685" spans="1:24" s="57" customFormat="1" x14ac:dyDescent="0.25">
      <c r="A8685" s="75"/>
      <c r="D8685" s="58"/>
      <c r="E8685" s="58"/>
      <c r="F8685" s="58"/>
      <c r="G8685" s="58"/>
      <c r="H8685" s="60"/>
      <c r="I8685" s="60"/>
      <c r="J8685" s="60"/>
      <c r="K8685" s="60"/>
      <c r="M8685" s="61"/>
      <c r="N8685" s="61"/>
      <c r="O8685" s="62"/>
      <c r="P8685" s="125"/>
      <c r="W8685" s="62"/>
      <c r="X8685" s="62"/>
    </row>
    <row r="8686" spans="1:24" s="57" customFormat="1" x14ac:dyDescent="0.25">
      <c r="A8686" s="75"/>
      <c r="D8686" s="58"/>
      <c r="E8686" s="58"/>
      <c r="F8686" s="58"/>
      <c r="G8686" s="58"/>
      <c r="H8686" s="60"/>
      <c r="I8686" s="60"/>
      <c r="J8686" s="60"/>
      <c r="K8686" s="60"/>
      <c r="M8686" s="61"/>
      <c r="N8686" s="61"/>
      <c r="O8686" s="62"/>
      <c r="P8686" s="125"/>
      <c r="W8686" s="62"/>
      <c r="X8686" s="62"/>
    </row>
    <row r="8687" spans="1:24" s="57" customFormat="1" x14ac:dyDescent="0.25">
      <c r="A8687" s="75"/>
      <c r="D8687" s="58"/>
      <c r="E8687" s="58"/>
      <c r="F8687" s="58"/>
      <c r="G8687" s="58"/>
      <c r="H8687" s="60"/>
      <c r="I8687" s="60"/>
      <c r="J8687" s="60"/>
      <c r="K8687" s="60"/>
      <c r="M8687" s="61"/>
      <c r="N8687" s="61"/>
      <c r="O8687" s="62"/>
      <c r="P8687" s="125"/>
      <c r="W8687" s="62"/>
      <c r="X8687" s="62"/>
    </row>
    <row r="8688" spans="1:24" s="57" customFormat="1" x14ac:dyDescent="0.25">
      <c r="A8688" s="75"/>
      <c r="D8688" s="58"/>
      <c r="E8688" s="58"/>
      <c r="F8688" s="58"/>
      <c r="G8688" s="58"/>
      <c r="H8688" s="60"/>
      <c r="I8688" s="60"/>
      <c r="J8688" s="60"/>
      <c r="K8688" s="60"/>
      <c r="M8688" s="61"/>
      <c r="N8688" s="61"/>
      <c r="O8688" s="62"/>
      <c r="P8688" s="125"/>
      <c r="W8688" s="62"/>
      <c r="X8688" s="62"/>
    </row>
    <row r="8689" spans="1:24" s="57" customFormat="1" x14ac:dyDescent="0.25">
      <c r="A8689" s="75"/>
      <c r="D8689" s="58"/>
      <c r="E8689" s="58"/>
      <c r="F8689" s="58"/>
      <c r="G8689" s="58"/>
      <c r="H8689" s="60"/>
      <c r="I8689" s="60"/>
      <c r="J8689" s="60"/>
      <c r="K8689" s="60"/>
      <c r="M8689" s="61"/>
      <c r="N8689" s="61"/>
      <c r="O8689" s="62"/>
      <c r="P8689" s="125"/>
      <c r="W8689" s="62"/>
      <c r="X8689" s="62"/>
    </row>
    <row r="8690" spans="1:24" s="57" customFormat="1" x14ac:dyDescent="0.25">
      <c r="A8690" s="75"/>
      <c r="D8690" s="58"/>
      <c r="E8690" s="58"/>
      <c r="F8690" s="58"/>
      <c r="G8690" s="58"/>
      <c r="H8690" s="60"/>
      <c r="I8690" s="60"/>
      <c r="J8690" s="60"/>
      <c r="K8690" s="60"/>
      <c r="M8690" s="61"/>
      <c r="N8690" s="61"/>
      <c r="O8690" s="62"/>
      <c r="P8690" s="125"/>
      <c r="W8690" s="62"/>
      <c r="X8690" s="62"/>
    </row>
    <row r="8691" spans="1:24" s="57" customFormat="1" x14ac:dyDescent="0.25">
      <c r="A8691" s="75"/>
      <c r="D8691" s="58"/>
      <c r="E8691" s="58"/>
      <c r="F8691" s="58"/>
      <c r="G8691" s="58"/>
      <c r="H8691" s="60"/>
      <c r="I8691" s="60"/>
      <c r="J8691" s="60"/>
      <c r="K8691" s="60"/>
      <c r="M8691" s="61"/>
      <c r="N8691" s="61"/>
      <c r="O8691" s="62"/>
      <c r="P8691" s="125"/>
      <c r="W8691" s="62"/>
      <c r="X8691" s="62"/>
    </row>
    <row r="8692" spans="1:24" s="57" customFormat="1" x14ac:dyDescent="0.25">
      <c r="A8692" s="75"/>
      <c r="D8692" s="58"/>
      <c r="E8692" s="58"/>
      <c r="F8692" s="58"/>
      <c r="G8692" s="58"/>
      <c r="H8692" s="60"/>
      <c r="I8692" s="60"/>
      <c r="J8692" s="60"/>
      <c r="K8692" s="60"/>
      <c r="M8692" s="61"/>
      <c r="N8692" s="61"/>
      <c r="O8692" s="62"/>
      <c r="P8692" s="125"/>
      <c r="W8692" s="62"/>
      <c r="X8692" s="62"/>
    </row>
    <row r="8693" spans="1:24" s="57" customFormat="1" x14ac:dyDescent="0.25">
      <c r="A8693" s="75"/>
      <c r="D8693" s="58"/>
      <c r="E8693" s="58"/>
      <c r="F8693" s="58"/>
      <c r="G8693" s="58"/>
      <c r="H8693" s="60"/>
      <c r="I8693" s="60"/>
      <c r="J8693" s="60"/>
      <c r="K8693" s="60"/>
      <c r="M8693" s="61"/>
      <c r="N8693" s="61"/>
      <c r="O8693" s="62"/>
      <c r="P8693" s="125"/>
      <c r="W8693" s="62"/>
      <c r="X8693" s="62"/>
    </row>
    <row r="8694" spans="1:24" s="57" customFormat="1" x14ac:dyDescent="0.25">
      <c r="A8694" s="75"/>
      <c r="D8694" s="58"/>
      <c r="E8694" s="58"/>
      <c r="F8694" s="58"/>
      <c r="G8694" s="58"/>
      <c r="H8694" s="60"/>
      <c r="I8694" s="60"/>
      <c r="J8694" s="60"/>
      <c r="K8694" s="60"/>
      <c r="M8694" s="61"/>
      <c r="N8694" s="61"/>
      <c r="O8694" s="62"/>
      <c r="P8694" s="125"/>
      <c r="W8694" s="62"/>
      <c r="X8694" s="62"/>
    </row>
    <row r="8695" spans="1:24" s="57" customFormat="1" x14ac:dyDescent="0.25">
      <c r="A8695" s="75"/>
      <c r="D8695" s="58"/>
      <c r="E8695" s="58"/>
      <c r="F8695" s="58"/>
      <c r="G8695" s="58"/>
      <c r="H8695" s="60"/>
      <c r="I8695" s="60"/>
      <c r="J8695" s="60"/>
      <c r="K8695" s="60"/>
      <c r="M8695" s="61"/>
      <c r="N8695" s="61"/>
      <c r="O8695" s="62"/>
      <c r="P8695" s="125"/>
      <c r="W8695" s="62"/>
      <c r="X8695" s="62"/>
    </row>
    <row r="8696" spans="1:24" s="57" customFormat="1" x14ac:dyDescent="0.25">
      <c r="A8696" s="75"/>
      <c r="D8696" s="58"/>
      <c r="E8696" s="58"/>
      <c r="F8696" s="58"/>
      <c r="G8696" s="58"/>
      <c r="H8696" s="60"/>
      <c r="I8696" s="60"/>
      <c r="J8696" s="60"/>
      <c r="K8696" s="60"/>
      <c r="M8696" s="61"/>
      <c r="N8696" s="61"/>
      <c r="O8696" s="62"/>
      <c r="P8696" s="125"/>
      <c r="W8696" s="62"/>
      <c r="X8696" s="62"/>
    </row>
    <row r="8697" spans="1:24" s="57" customFormat="1" x14ac:dyDescent="0.25">
      <c r="A8697" s="75"/>
      <c r="D8697" s="58"/>
      <c r="E8697" s="58"/>
      <c r="F8697" s="58"/>
      <c r="G8697" s="58"/>
      <c r="H8697" s="60"/>
      <c r="I8697" s="60"/>
      <c r="J8697" s="60"/>
      <c r="K8697" s="60"/>
      <c r="M8697" s="61"/>
      <c r="N8697" s="61"/>
      <c r="O8697" s="62"/>
      <c r="P8697" s="125"/>
      <c r="W8697" s="62"/>
      <c r="X8697" s="62"/>
    </row>
    <row r="8698" spans="1:24" s="57" customFormat="1" x14ac:dyDescent="0.25">
      <c r="A8698" s="75"/>
      <c r="D8698" s="58"/>
      <c r="E8698" s="58"/>
      <c r="F8698" s="58"/>
      <c r="G8698" s="58"/>
      <c r="H8698" s="60"/>
      <c r="I8698" s="60"/>
      <c r="J8698" s="60"/>
      <c r="K8698" s="60"/>
      <c r="M8698" s="61"/>
      <c r="N8698" s="61"/>
      <c r="O8698" s="62"/>
      <c r="P8698" s="125"/>
      <c r="W8698" s="62"/>
      <c r="X8698" s="62"/>
    </row>
    <row r="8699" spans="1:24" s="57" customFormat="1" x14ac:dyDescent="0.25">
      <c r="A8699" s="75"/>
      <c r="D8699" s="58"/>
      <c r="E8699" s="58"/>
      <c r="F8699" s="58"/>
      <c r="G8699" s="58"/>
      <c r="H8699" s="60"/>
      <c r="I8699" s="60"/>
      <c r="J8699" s="60"/>
      <c r="K8699" s="60"/>
      <c r="M8699" s="61"/>
      <c r="N8699" s="61"/>
      <c r="O8699" s="62"/>
      <c r="P8699" s="125"/>
      <c r="W8699" s="62"/>
      <c r="X8699" s="62"/>
    </row>
    <row r="8700" spans="1:24" s="57" customFormat="1" x14ac:dyDescent="0.25">
      <c r="A8700" s="75"/>
      <c r="D8700" s="58"/>
      <c r="E8700" s="58"/>
      <c r="F8700" s="58"/>
      <c r="G8700" s="58"/>
      <c r="H8700" s="60"/>
      <c r="I8700" s="60"/>
      <c r="J8700" s="60"/>
      <c r="K8700" s="60"/>
      <c r="M8700" s="61"/>
      <c r="N8700" s="61"/>
      <c r="O8700" s="62"/>
      <c r="P8700" s="125"/>
      <c r="W8700" s="62"/>
      <c r="X8700" s="62"/>
    </row>
    <row r="8701" spans="1:24" s="57" customFormat="1" x14ac:dyDescent="0.25">
      <c r="A8701" s="75"/>
      <c r="D8701" s="58"/>
      <c r="E8701" s="58"/>
      <c r="F8701" s="58"/>
      <c r="G8701" s="58"/>
      <c r="H8701" s="60"/>
      <c r="I8701" s="60"/>
      <c r="J8701" s="60"/>
      <c r="K8701" s="60"/>
      <c r="M8701" s="61"/>
      <c r="N8701" s="61"/>
      <c r="O8701" s="62"/>
      <c r="P8701" s="125"/>
      <c r="W8701" s="62"/>
      <c r="X8701" s="62"/>
    </row>
    <row r="8702" spans="1:24" s="57" customFormat="1" x14ac:dyDescent="0.25">
      <c r="A8702" s="75"/>
      <c r="D8702" s="58"/>
      <c r="E8702" s="58"/>
      <c r="F8702" s="58"/>
      <c r="G8702" s="58"/>
      <c r="H8702" s="60"/>
      <c r="I8702" s="60"/>
      <c r="J8702" s="60"/>
      <c r="K8702" s="60"/>
      <c r="M8702" s="61"/>
      <c r="N8702" s="61"/>
      <c r="O8702" s="62"/>
      <c r="P8702" s="125"/>
      <c r="W8702" s="62"/>
      <c r="X8702" s="62"/>
    </row>
    <row r="8703" spans="1:24" s="57" customFormat="1" x14ac:dyDescent="0.25">
      <c r="A8703" s="75"/>
      <c r="D8703" s="58"/>
      <c r="E8703" s="58"/>
      <c r="F8703" s="58"/>
      <c r="G8703" s="58"/>
      <c r="H8703" s="60"/>
      <c r="I8703" s="60"/>
      <c r="J8703" s="60"/>
      <c r="K8703" s="60"/>
      <c r="M8703" s="61"/>
      <c r="N8703" s="61"/>
      <c r="O8703" s="62"/>
      <c r="P8703" s="125"/>
      <c r="W8703" s="62"/>
      <c r="X8703" s="62"/>
    </row>
    <row r="8704" spans="1:24" s="57" customFormat="1" x14ac:dyDescent="0.25">
      <c r="A8704" s="75"/>
      <c r="D8704" s="58"/>
      <c r="E8704" s="58"/>
      <c r="F8704" s="58"/>
      <c r="G8704" s="58"/>
      <c r="H8704" s="60"/>
      <c r="I8704" s="60"/>
      <c r="J8704" s="60"/>
      <c r="K8704" s="60"/>
      <c r="M8704" s="61"/>
      <c r="N8704" s="61"/>
      <c r="O8704" s="62"/>
      <c r="P8704" s="125"/>
      <c r="W8704" s="62"/>
      <c r="X8704" s="62"/>
    </row>
    <row r="8705" spans="1:24" s="57" customFormat="1" x14ac:dyDescent="0.25">
      <c r="A8705" s="75"/>
      <c r="D8705" s="58"/>
      <c r="E8705" s="58"/>
      <c r="F8705" s="58"/>
      <c r="G8705" s="58"/>
      <c r="H8705" s="60"/>
      <c r="I8705" s="60"/>
      <c r="J8705" s="60"/>
      <c r="K8705" s="60"/>
      <c r="M8705" s="61"/>
      <c r="N8705" s="61"/>
      <c r="O8705" s="62"/>
      <c r="P8705" s="125"/>
      <c r="W8705" s="62"/>
      <c r="X8705" s="62"/>
    </row>
    <row r="8706" spans="1:24" s="57" customFormat="1" x14ac:dyDescent="0.25">
      <c r="A8706" s="75"/>
      <c r="D8706" s="58"/>
      <c r="E8706" s="58"/>
      <c r="F8706" s="58"/>
      <c r="G8706" s="58"/>
      <c r="H8706" s="60"/>
      <c r="I8706" s="60"/>
      <c r="J8706" s="60"/>
      <c r="K8706" s="60"/>
      <c r="M8706" s="61"/>
      <c r="N8706" s="61"/>
      <c r="O8706" s="62"/>
      <c r="P8706" s="125"/>
      <c r="W8706" s="62"/>
      <c r="X8706" s="62"/>
    </row>
    <row r="8707" spans="1:24" s="57" customFormat="1" x14ac:dyDescent="0.25">
      <c r="A8707" s="75"/>
      <c r="D8707" s="58"/>
      <c r="E8707" s="58"/>
      <c r="F8707" s="58"/>
      <c r="G8707" s="58"/>
      <c r="H8707" s="60"/>
      <c r="I8707" s="60"/>
      <c r="J8707" s="60"/>
      <c r="K8707" s="60"/>
      <c r="M8707" s="61"/>
      <c r="N8707" s="61"/>
      <c r="O8707" s="62"/>
      <c r="P8707" s="125"/>
      <c r="W8707" s="62"/>
      <c r="X8707" s="62"/>
    </row>
    <row r="8708" spans="1:24" s="57" customFormat="1" x14ac:dyDescent="0.25">
      <c r="A8708" s="75"/>
      <c r="D8708" s="58"/>
      <c r="E8708" s="58"/>
      <c r="F8708" s="58"/>
      <c r="G8708" s="58"/>
      <c r="H8708" s="60"/>
      <c r="I8708" s="60"/>
      <c r="J8708" s="60"/>
      <c r="K8708" s="60"/>
      <c r="M8708" s="61"/>
      <c r="N8708" s="61"/>
      <c r="O8708" s="62"/>
      <c r="P8708" s="125"/>
      <c r="W8708" s="62"/>
      <c r="X8708" s="62"/>
    </row>
    <row r="8709" spans="1:24" s="57" customFormat="1" x14ac:dyDescent="0.25">
      <c r="A8709" s="75"/>
      <c r="D8709" s="58"/>
      <c r="E8709" s="58"/>
      <c r="F8709" s="58"/>
      <c r="G8709" s="58"/>
      <c r="H8709" s="60"/>
      <c r="I8709" s="60"/>
      <c r="J8709" s="60"/>
      <c r="K8709" s="60"/>
      <c r="M8709" s="61"/>
      <c r="N8709" s="61"/>
      <c r="O8709" s="62"/>
      <c r="P8709" s="125"/>
      <c r="W8709" s="62"/>
      <c r="X8709" s="62"/>
    </row>
    <row r="8710" spans="1:24" s="57" customFormat="1" x14ac:dyDescent="0.25">
      <c r="A8710" s="75"/>
      <c r="D8710" s="58"/>
      <c r="E8710" s="58"/>
      <c r="F8710" s="58"/>
      <c r="G8710" s="58"/>
      <c r="H8710" s="60"/>
      <c r="I8710" s="60"/>
      <c r="J8710" s="60"/>
      <c r="K8710" s="60"/>
      <c r="M8710" s="61"/>
      <c r="N8710" s="61"/>
      <c r="O8710" s="62"/>
      <c r="P8710" s="125"/>
      <c r="W8710" s="62"/>
      <c r="X8710" s="62"/>
    </row>
    <row r="8711" spans="1:24" s="57" customFormat="1" x14ac:dyDescent="0.25">
      <c r="A8711" s="75"/>
      <c r="D8711" s="58"/>
      <c r="E8711" s="58"/>
      <c r="F8711" s="58"/>
      <c r="G8711" s="58"/>
      <c r="H8711" s="60"/>
      <c r="I8711" s="60"/>
      <c r="J8711" s="60"/>
      <c r="K8711" s="60"/>
      <c r="M8711" s="61"/>
      <c r="N8711" s="61"/>
      <c r="O8711" s="62"/>
      <c r="P8711" s="125"/>
      <c r="W8711" s="62"/>
      <c r="X8711" s="62"/>
    </row>
    <row r="8712" spans="1:24" s="57" customFormat="1" x14ac:dyDescent="0.25">
      <c r="A8712" s="75"/>
      <c r="D8712" s="58"/>
      <c r="E8712" s="58"/>
      <c r="F8712" s="58"/>
      <c r="G8712" s="58"/>
      <c r="H8712" s="60"/>
      <c r="I8712" s="60"/>
      <c r="J8712" s="60"/>
      <c r="K8712" s="60"/>
      <c r="M8712" s="61"/>
      <c r="N8712" s="61"/>
      <c r="O8712" s="62"/>
      <c r="P8712" s="125"/>
      <c r="W8712" s="62"/>
      <c r="X8712" s="62"/>
    </row>
    <row r="8713" spans="1:24" s="57" customFormat="1" x14ac:dyDescent="0.25">
      <c r="A8713" s="75"/>
      <c r="D8713" s="58"/>
      <c r="E8713" s="58"/>
      <c r="F8713" s="58"/>
      <c r="G8713" s="58"/>
      <c r="H8713" s="60"/>
      <c r="I8713" s="60"/>
      <c r="J8713" s="60"/>
      <c r="K8713" s="60"/>
      <c r="M8713" s="61"/>
      <c r="N8713" s="61"/>
      <c r="O8713" s="62"/>
      <c r="P8713" s="125"/>
      <c r="W8713" s="62"/>
      <c r="X8713" s="62"/>
    </row>
    <row r="8714" spans="1:24" s="57" customFormat="1" x14ac:dyDescent="0.25">
      <c r="A8714" s="75"/>
      <c r="D8714" s="58"/>
      <c r="E8714" s="58"/>
      <c r="F8714" s="58"/>
      <c r="G8714" s="58"/>
      <c r="H8714" s="60"/>
      <c r="I8714" s="60"/>
      <c r="J8714" s="60"/>
      <c r="K8714" s="60"/>
      <c r="M8714" s="61"/>
      <c r="N8714" s="61"/>
      <c r="O8714" s="62"/>
      <c r="P8714" s="125"/>
      <c r="W8714" s="62"/>
      <c r="X8714" s="62"/>
    </row>
    <row r="8715" spans="1:24" s="57" customFormat="1" x14ac:dyDescent="0.25">
      <c r="A8715" s="75"/>
      <c r="D8715" s="58"/>
      <c r="E8715" s="58"/>
      <c r="F8715" s="58"/>
      <c r="G8715" s="58"/>
      <c r="H8715" s="60"/>
      <c r="I8715" s="60"/>
      <c r="J8715" s="60"/>
      <c r="K8715" s="60"/>
      <c r="M8715" s="61"/>
      <c r="N8715" s="61"/>
      <c r="O8715" s="62"/>
      <c r="P8715" s="125"/>
      <c r="W8715" s="62"/>
      <c r="X8715" s="62"/>
    </row>
    <row r="8716" spans="1:24" s="57" customFormat="1" x14ac:dyDescent="0.25">
      <c r="A8716" s="75"/>
      <c r="D8716" s="58"/>
      <c r="E8716" s="58"/>
      <c r="F8716" s="58"/>
      <c r="G8716" s="58"/>
      <c r="H8716" s="60"/>
      <c r="I8716" s="60"/>
      <c r="J8716" s="60"/>
      <c r="K8716" s="60"/>
      <c r="M8716" s="61"/>
      <c r="N8716" s="61"/>
      <c r="O8716" s="62"/>
      <c r="P8716" s="125"/>
      <c r="W8716" s="62"/>
      <c r="X8716" s="62"/>
    </row>
    <row r="8717" spans="1:24" s="57" customFormat="1" x14ac:dyDescent="0.25">
      <c r="A8717" s="75"/>
      <c r="D8717" s="58"/>
      <c r="E8717" s="58"/>
      <c r="F8717" s="58"/>
      <c r="G8717" s="58"/>
      <c r="H8717" s="60"/>
      <c r="I8717" s="60"/>
      <c r="J8717" s="60"/>
      <c r="K8717" s="60"/>
      <c r="M8717" s="61"/>
      <c r="N8717" s="61"/>
      <c r="O8717" s="62"/>
      <c r="P8717" s="125"/>
      <c r="W8717" s="62"/>
      <c r="X8717" s="62"/>
    </row>
    <row r="8718" spans="1:24" s="57" customFormat="1" x14ac:dyDescent="0.25">
      <c r="A8718" s="75"/>
      <c r="D8718" s="58"/>
      <c r="E8718" s="58"/>
      <c r="F8718" s="58"/>
      <c r="G8718" s="58"/>
      <c r="H8718" s="60"/>
      <c r="I8718" s="60"/>
      <c r="J8718" s="60"/>
      <c r="K8718" s="60"/>
      <c r="M8718" s="61"/>
      <c r="N8718" s="61"/>
      <c r="O8718" s="62"/>
      <c r="P8718" s="125"/>
      <c r="W8718" s="62"/>
      <c r="X8718" s="62"/>
    </row>
    <row r="8719" spans="1:24" s="57" customFormat="1" x14ac:dyDescent="0.25">
      <c r="A8719" s="75"/>
      <c r="D8719" s="58"/>
      <c r="E8719" s="58"/>
      <c r="F8719" s="58"/>
      <c r="G8719" s="58"/>
      <c r="H8719" s="60"/>
      <c r="I8719" s="60"/>
      <c r="J8719" s="60"/>
      <c r="K8719" s="60"/>
      <c r="M8719" s="61"/>
      <c r="N8719" s="61"/>
      <c r="O8719" s="62"/>
      <c r="P8719" s="125"/>
      <c r="W8719" s="62"/>
      <c r="X8719" s="62"/>
    </row>
    <row r="8720" spans="1:24" s="57" customFormat="1" x14ac:dyDescent="0.25">
      <c r="A8720" s="75"/>
      <c r="D8720" s="58"/>
      <c r="E8720" s="58"/>
      <c r="F8720" s="58"/>
      <c r="G8720" s="58"/>
      <c r="H8720" s="60"/>
      <c r="I8720" s="60"/>
      <c r="J8720" s="60"/>
      <c r="K8720" s="60"/>
      <c r="M8720" s="61"/>
      <c r="N8720" s="61"/>
      <c r="O8720" s="62"/>
      <c r="P8720" s="125"/>
      <c r="W8720" s="62"/>
      <c r="X8720" s="62"/>
    </row>
    <row r="8721" spans="1:24" s="57" customFormat="1" x14ac:dyDescent="0.25">
      <c r="A8721" s="75"/>
      <c r="D8721" s="58"/>
      <c r="E8721" s="58"/>
      <c r="F8721" s="58"/>
      <c r="G8721" s="58"/>
      <c r="H8721" s="60"/>
      <c r="I8721" s="60"/>
      <c r="J8721" s="60"/>
      <c r="K8721" s="60"/>
      <c r="M8721" s="61"/>
      <c r="N8721" s="61"/>
      <c r="O8721" s="62"/>
      <c r="P8721" s="125"/>
      <c r="W8721" s="62"/>
      <c r="X8721" s="62"/>
    </row>
    <row r="8722" spans="1:24" s="57" customFormat="1" x14ac:dyDescent="0.25">
      <c r="A8722" s="75"/>
      <c r="D8722" s="58"/>
      <c r="E8722" s="58"/>
      <c r="F8722" s="58"/>
      <c r="G8722" s="58"/>
      <c r="H8722" s="60"/>
      <c r="I8722" s="60"/>
      <c r="J8722" s="60"/>
      <c r="K8722" s="60"/>
      <c r="M8722" s="61"/>
      <c r="N8722" s="61"/>
      <c r="O8722" s="62"/>
      <c r="P8722" s="125"/>
      <c r="W8722" s="62"/>
      <c r="X8722" s="62"/>
    </row>
    <row r="8723" spans="1:24" s="57" customFormat="1" x14ac:dyDescent="0.25">
      <c r="A8723" s="75"/>
      <c r="D8723" s="58"/>
      <c r="E8723" s="58"/>
      <c r="F8723" s="58"/>
      <c r="G8723" s="58"/>
      <c r="H8723" s="60"/>
      <c r="I8723" s="60"/>
      <c r="J8723" s="60"/>
      <c r="K8723" s="60"/>
      <c r="M8723" s="61"/>
      <c r="N8723" s="61"/>
      <c r="O8723" s="62"/>
      <c r="P8723" s="125"/>
      <c r="W8723" s="62"/>
      <c r="X8723" s="62"/>
    </row>
    <row r="8724" spans="1:24" s="57" customFormat="1" x14ac:dyDescent="0.25">
      <c r="A8724" s="75"/>
      <c r="D8724" s="58"/>
      <c r="E8724" s="58"/>
      <c r="F8724" s="58"/>
      <c r="G8724" s="58"/>
      <c r="H8724" s="60"/>
      <c r="I8724" s="60"/>
      <c r="J8724" s="60"/>
      <c r="K8724" s="60"/>
      <c r="M8724" s="61"/>
      <c r="N8724" s="61"/>
      <c r="O8724" s="62"/>
      <c r="P8724" s="125"/>
      <c r="W8724" s="62"/>
      <c r="X8724" s="62"/>
    </row>
    <row r="8725" spans="1:24" s="57" customFormat="1" x14ac:dyDescent="0.25">
      <c r="A8725" s="75"/>
      <c r="D8725" s="58"/>
      <c r="E8725" s="58"/>
      <c r="F8725" s="58"/>
      <c r="G8725" s="58"/>
      <c r="H8725" s="60"/>
      <c r="I8725" s="60"/>
      <c r="J8725" s="60"/>
      <c r="K8725" s="60"/>
      <c r="M8725" s="61"/>
      <c r="N8725" s="61"/>
      <c r="O8725" s="62"/>
      <c r="P8725" s="125"/>
      <c r="W8725" s="62"/>
      <c r="X8725" s="62"/>
    </row>
    <row r="8726" spans="1:24" s="57" customFormat="1" x14ac:dyDescent="0.25">
      <c r="A8726" s="75"/>
      <c r="D8726" s="58"/>
      <c r="E8726" s="58"/>
      <c r="F8726" s="58"/>
      <c r="G8726" s="58"/>
      <c r="H8726" s="60"/>
      <c r="I8726" s="60"/>
      <c r="J8726" s="60"/>
      <c r="K8726" s="60"/>
      <c r="M8726" s="61"/>
      <c r="N8726" s="61"/>
      <c r="O8726" s="62"/>
      <c r="P8726" s="125"/>
      <c r="W8726" s="62"/>
      <c r="X8726" s="62"/>
    </row>
    <row r="8727" spans="1:24" s="57" customFormat="1" x14ac:dyDescent="0.25">
      <c r="A8727" s="75"/>
      <c r="D8727" s="58"/>
      <c r="E8727" s="58"/>
      <c r="F8727" s="58"/>
      <c r="G8727" s="58"/>
      <c r="H8727" s="60"/>
      <c r="I8727" s="60"/>
      <c r="J8727" s="60"/>
      <c r="K8727" s="60"/>
      <c r="M8727" s="61"/>
      <c r="N8727" s="61"/>
      <c r="O8727" s="62"/>
      <c r="P8727" s="125"/>
      <c r="W8727" s="62"/>
      <c r="X8727" s="62"/>
    </row>
    <row r="8728" spans="1:24" s="57" customFormat="1" x14ac:dyDescent="0.25">
      <c r="A8728" s="75"/>
      <c r="D8728" s="58"/>
      <c r="E8728" s="58"/>
      <c r="F8728" s="58"/>
      <c r="G8728" s="58"/>
      <c r="H8728" s="60"/>
      <c r="I8728" s="60"/>
      <c r="J8728" s="60"/>
      <c r="K8728" s="60"/>
      <c r="M8728" s="61"/>
      <c r="N8728" s="61"/>
      <c r="O8728" s="62"/>
      <c r="P8728" s="125"/>
      <c r="W8728" s="62"/>
      <c r="X8728" s="62"/>
    </row>
    <row r="8729" spans="1:24" s="57" customFormat="1" x14ac:dyDescent="0.25">
      <c r="A8729" s="75"/>
      <c r="D8729" s="58"/>
      <c r="E8729" s="58"/>
      <c r="F8729" s="58"/>
      <c r="G8729" s="58"/>
      <c r="H8729" s="60"/>
      <c r="I8729" s="60"/>
      <c r="J8729" s="60"/>
      <c r="K8729" s="60"/>
      <c r="M8729" s="61"/>
      <c r="N8729" s="61"/>
      <c r="O8729" s="62"/>
      <c r="P8729" s="125"/>
      <c r="W8729" s="62"/>
      <c r="X8729" s="62"/>
    </row>
    <row r="8730" spans="1:24" s="57" customFormat="1" x14ac:dyDescent="0.25">
      <c r="A8730" s="75"/>
      <c r="D8730" s="58"/>
      <c r="E8730" s="58"/>
      <c r="F8730" s="58"/>
      <c r="G8730" s="58"/>
      <c r="H8730" s="60"/>
      <c r="I8730" s="60"/>
      <c r="J8730" s="60"/>
      <c r="K8730" s="60"/>
      <c r="M8730" s="61"/>
      <c r="N8730" s="61"/>
      <c r="O8730" s="62"/>
      <c r="P8730" s="125"/>
      <c r="W8730" s="62"/>
      <c r="X8730" s="62"/>
    </row>
    <row r="8731" spans="1:24" s="57" customFormat="1" x14ac:dyDescent="0.25">
      <c r="A8731" s="75"/>
      <c r="D8731" s="58"/>
      <c r="E8731" s="58"/>
      <c r="F8731" s="58"/>
      <c r="G8731" s="58"/>
      <c r="H8731" s="60"/>
      <c r="I8731" s="60"/>
      <c r="J8731" s="60"/>
      <c r="K8731" s="60"/>
      <c r="M8731" s="61"/>
      <c r="N8731" s="61"/>
      <c r="O8731" s="62"/>
      <c r="P8731" s="125"/>
      <c r="W8731" s="62"/>
      <c r="X8731" s="62"/>
    </row>
    <row r="8732" spans="1:24" s="57" customFormat="1" x14ac:dyDescent="0.25">
      <c r="A8732" s="75"/>
      <c r="D8732" s="58"/>
      <c r="E8732" s="58"/>
      <c r="F8732" s="58"/>
      <c r="G8732" s="58"/>
      <c r="H8732" s="60"/>
      <c r="I8732" s="60"/>
      <c r="J8732" s="60"/>
      <c r="K8732" s="60"/>
      <c r="M8732" s="61"/>
      <c r="N8732" s="61"/>
      <c r="O8732" s="62"/>
      <c r="P8732" s="125"/>
      <c r="W8732" s="62"/>
      <c r="X8732" s="62"/>
    </row>
    <row r="8733" spans="1:24" s="57" customFormat="1" x14ac:dyDescent="0.25">
      <c r="A8733" s="75"/>
      <c r="D8733" s="58"/>
      <c r="E8733" s="58"/>
      <c r="F8733" s="58"/>
      <c r="G8733" s="58"/>
      <c r="H8733" s="60"/>
      <c r="I8733" s="60"/>
      <c r="J8733" s="60"/>
      <c r="K8733" s="60"/>
      <c r="M8733" s="61"/>
      <c r="N8733" s="61"/>
      <c r="O8733" s="62"/>
      <c r="P8733" s="125"/>
      <c r="W8733" s="62"/>
      <c r="X8733" s="62"/>
    </row>
    <row r="8734" spans="1:24" s="57" customFormat="1" x14ac:dyDescent="0.25">
      <c r="A8734" s="75"/>
      <c r="D8734" s="58"/>
      <c r="E8734" s="58"/>
      <c r="F8734" s="58"/>
      <c r="G8734" s="58"/>
      <c r="H8734" s="60"/>
      <c r="I8734" s="60"/>
      <c r="J8734" s="60"/>
      <c r="K8734" s="60"/>
      <c r="M8734" s="61"/>
      <c r="N8734" s="61"/>
      <c r="O8734" s="62"/>
      <c r="P8734" s="125"/>
      <c r="W8734" s="62"/>
      <c r="X8734" s="62"/>
    </row>
    <row r="8735" spans="1:24" s="57" customFormat="1" x14ac:dyDescent="0.25">
      <c r="A8735" s="75"/>
      <c r="D8735" s="58"/>
      <c r="E8735" s="58"/>
      <c r="F8735" s="58"/>
      <c r="G8735" s="58"/>
      <c r="H8735" s="60"/>
      <c r="I8735" s="60"/>
      <c r="J8735" s="60"/>
      <c r="K8735" s="60"/>
      <c r="M8735" s="61"/>
      <c r="N8735" s="61"/>
      <c r="O8735" s="62"/>
      <c r="P8735" s="125"/>
      <c r="W8735" s="62"/>
      <c r="X8735" s="62"/>
    </row>
    <row r="8736" spans="1:24" s="57" customFormat="1" x14ac:dyDescent="0.25">
      <c r="A8736" s="75"/>
      <c r="D8736" s="58"/>
      <c r="E8736" s="58"/>
      <c r="F8736" s="58"/>
      <c r="G8736" s="58"/>
      <c r="H8736" s="60"/>
      <c r="I8736" s="60"/>
      <c r="J8736" s="60"/>
      <c r="K8736" s="60"/>
      <c r="M8736" s="61"/>
      <c r="N8736" s="61"/>
      <c r="O8736" s="62"/>
      <c r="P8736" s="125"/>
      <c r="W8736" s="62"/>
      <c r="X8736" s="62"/>
    </row>
    <row r="8737" spans="1:24" s="57" customFormat="1" x14ac:dyDescent="0.25">
      <c r="A8737" s="75"/>
      <c r="D8737" s="58"/>
      <c r="E8737" s="58"/>
      <c r="F8737" s="58"/>
      <c r="G8737" s="58"/>
      <c r="H8737" s="60"/>
      <c r="I8737" s="60"/>
      <c r="J8737" s="60"/>
      <c r="K8737" s="60"/>
      <c r="M8737" s="61"/>
      <c r="N8737" s="61"/>
      <c r="O8737" s="62"/>
      <c r="P8737" s="125"/>
      <c r="W8737" s="62"/>
      <c r="X8737" s="62"/>
    </row>
    <row r="8738" spans="1:24" s="57" customFormat="1" x14ac:dyDescent="0.25">
      <c r="A8738" s="75"/>
      <c r="D8738" s="58"/>
      <c r="E8738" s="58"/>
      <c r="F8738" s="58"/>
      <c r="G8738" s="58"/>
      <c r="H8738" s="60"/>
      <c r="I8738" s="60"/>
      <c r="J8738" s="60"/>
      <c r="K8738" s="60"/>
      <c r="M8738" s="61"/>
      <c r="N8738" s="61"/>
      <c r="O8738" s="62"/>
      <c r="P8738" s="125"/>
      <c r="W8738" s="62"/>
      <c r="X8738" s="62"/>
    </row>
    <row r="8739" spans="1:24" s="57" customFormat="1" x14ac:dyDescent="0.25">
      <c r="A8739" s="75"/>
      <c r="D8739" s="58"/>
      <c r="E8739" s="58"/>
      <c r="F8739" s="58"/>
      <c r="G8739" s="58"/>
      <c r="H8739" s="60"/>
      <c r="I8739" s="60"/>
      <c r="J8739" s="60"/>
      <c r="K8739" s="60"/>
      <c r="M8739" s="61"/>
      <c r="N8739" s="61"/>
      <c r="O8739" s="62"/>
      <c r="P8739" s="125"/>
      <c r="W8739" s="62"/>
      <c r="X8739" s="62"/>
    </row>
    <row r="8740" spans="1:24" s="57" customFormat="1" x14ac:dyDescent="0.25">
      <c r="A8740" s="75"/>
      <c r="D8740" s="58"/>
      <c r="E8740" s="58"/>
      <c r="F8740" s="58"/>
      <c r="G8740" s="58"/>
      <c r="H8740" s="60"/>
      <c r="I8740" s="60"/>
      <c r="J8740" s="60"/>
      <c r="K8740" s="60"/>
      <c r="M8740" s="61"/>
      <c r="N8740" s="61"/>
      <c r="O8740" s="62"/>
      <c r="P8740" s="125"/>
      <c r="W8740" s="62"/>
      <c r="X8740" s="62"/>
    </row>
    <row r="8741" spans="1:24" s="57" customFormat="1" x14ac:dyDescent="0.25">
      <c r="A8741" s="75"/>
      <c r="D8741" s="58"/>
      <c r="E8741" s="58"/>
      <c r="F8741" s="58"/>
      <c r="G8741" s="58"/>
      <c r="H8741" s="60"/>
      <c r="I8741" s="60"/>
      <c r="J8741" s="60"/>
      <c r="K8741" s="60"/>
      <c r="M8741" s="61"/>
      <c r="N8741" s="61"/>
      <c r="O8741" s="62"/>
      <c r="P8741" s="125"/>
      <c r="W8741" s="62"/>
      <c r="X8741" s="62"/>
    </row>
    <row r="8742" spans="1:24" s="57" customFormat="1" x14ac:dyDescent="0.25">
      <c r="A8742" s="75"/>
      <c r="D8742" s="58"/>
      <c r="E8742" s="58"/>
      <c r="F8742" s="58"/>
      <c r="G8742" s="58"/>
      <c r="H8742" s="60"/>
      <c r="I8742" s="60"/>
      <c r="J8742" s="60"/>
      <c r="K8742" s="60"/>
      <c r="M8742" s="61"/>
      <c r="N8742" s="61"/>
      <c r="O8742" s="62"/>
      <c r="P8742" s="125"/>
      <c r="W8742" s="62"/>
      <c r="X8742" s="62"/>
    </row>
    <row r="8743" spans="1:24" s="57" customFormat="1" x14ac:dyDescent="0.25">
      <c r="A8743" s="75"/>
      <c r="D8743" s="58"/>
      <c r="E8743" s="58"/>
      <c r="F8743" s="58"/>
      <c r="G8743" s="58"/>
      <c r="H8743" s="60"/>
      <c r="I8743" s="60"/>
      <c r="J8743" s="60"/>
      <c r="K8743" s="60"/>
      <c r="M8743" s="61"/>
      <c r="N8743" s="61"/>
      <c r="O8743" s="62"/>
      <c r="P8743" s="125"/>
      <c r="W8743" s="62"/>
      <c r="X8743" s="62"/>
    </row>
    <row r="8744" spans="1:24" s="57" customFormat="1" x14ac:dyDescent="0.25">
      <c r="A8744" s="75"/>
      <c r="D8744" s="58"/>
      <c r="E8744" s="58"/>
      <c r="F8744" s="58"/>
      <c r="G8744" s="58"/>
      <c r="H8744" s="60"/>
      <c r="I8744" s="60"/>
      <c r="J8744" s="60"/>
      <c r="K8744" s="60"/>
      <c r="M8744" s="61"/>
      <c r="N8744" s="61"/>
      <c r="O8744" s="62"/>
      <c r="P8744" s="125"/>
      <c r="W8744" s="62"/>
      <c r="X8744" s="62"/>
    </row>
    <row r="8745" spans="1:24" s="57" customFormat="1" x14ac:dyDescent="0.25">
      <c r="A8745" s="75"/>
      <c r="D8745" s="58"/>
      <c r="E8745" s="58"/>
      <c r="F8745" s="58"/>
      <c r="G8745" s="58"/>
      <c r="H8745" s="60"/>
      <c r="I8745" s="60"/>
      <c r="J8745" s="60"/>
      <c r="K8745" s="60"/>
      <c r="M8745" s="61"/>
      <c r="N8745" s="61"/>
      <c r="O8745" s="62"/>
      <c r="P8745" s="125"/>
      <c r="W8745" s="62"/>
      <c r="X8745" s="62"/>
    </row>
    <row r="8746" spans="1:24" s="57" customFormat="1" x14ac:dyDescent="0.25">
      <c r="A8746" s="75"/>
      <c r="D8746" s="58"/>
      <c r="E8746" s="58"/>
      <c r="F8746" s="58"/>
      <c r="G8746" s="58"/>
      <c r="H8746" s="60"/>
      <c r="I8746" s="60"/>
      <c r="J8746" s="60"/>
      <c r="K8746" s="60"/>
      <c r="M8746" s="61"/>
      <c r="N8746" s="61"/>
      <c r="O8746" s="62"/>
      <c r="P8746" s="125"/>
      <c r="W8746" s="62"/>
      <c r="X8746" s="62"/>
    </row>
    <row r="8747" spans="1:24" s="57" customFormat="1" x14ac:dyDescent="0.25">
      <c r="A8747" s="75"/>
      <c r="D8747" s="58"/>
      <c r="E8747" s="58"/>
      <c r="F8747" s="58"/>
      <c r="G8747" s="58"/>
      <c r="H8747" s="60"/>
      <c r="I8747" s="60"/>
      <c r="J8747" s="60"/>
      <c r="K8747" s="60"/>
      <c r="M8747" s="61"/>
      <c r="N8747" s="61"/>
      <c r="O8747" s="62"/>
      <c r="P8747" s="125"/>
      <c r="W8747" s="62"/>
      <c r="X8747" s="62"/>
    </row>
    <row r="8748" spans="1:24" s="57" customFormat="1" x14ac:dyDescent="0.25">
      <c r="A8748" s="75"/>
      <c r="D8748" s="58"/>
      <c r="E8748" s="58"/>
      <c r="F8748" s="58"/>
      <c r="G8748" s="58"/>
      <c r="H8748" s="60"/>
      <c r="I8748" s="60"/>
      <c r="J8748" s="60"/>
      <c r="K8748" s="60"/>
      <c r="M8748" s="61"/>
      <c r="N8748" s="61"/>
      <c r="O8748" s="62"/>
      <c r="P8748" s="125"/>
      <c r="W8748" s="62"/>
      <c r="X8748" s="62"/>
    </row>
    <row r="8749" spans="1:24" s="57" customFormat="1" x14ac:dyDescent="0.25">
      <c r="A8749" s="75"/>
      <c r="D8749" s="58"/>
      <c r="E8749" s="58"/>
      <c r="F8749" s="58"/>
      <c r="G8749" s="58"/>
      <c r="H8749" s="60"/>
      <c r="I8749" s="60"/>
      <c r="J8749" s="60"/>
      <c r="K8749" s="60"/>
      <c r="M8749" s="61"/>
      <c r="N8749" s="61"/>
      <c r="O8749" s="62"/>
      <c r="P8749" s="125"/>
      <c r="W8749" s="62"/>
      <c r="X8749" s="62"/>
    </row>
    <row r="8750" spans="1:24" s="57" customFormat="1" x14ac:dyDescent="0.25">
      <c r="A8750" s="75"/>
      <c r="D8750" s="58"/>
      <c r="E8750" s="58"/>
      <c r="F8750" s="58"/>
      <c r="G8750" s="58"/>
      <c r="H8750" s="60"/>
      <c r="I8750" s="60"/>
      <c r="J8750" s="60"/>
      <c r="K8750" s="60"/>
      <c r="M8750" s="61"/>
      <c r="N8750" s="61"/>
      <c r="O8750" s="62"/>
      <c r="P8750" s="125"/>
      <c r="W8750" s="62"/>
      <c r="X8750" s="62"/>
    </row>
    <row r="8751" spans="1:24" s="57" customFormat="1" x14ac:dyDescent="0.25">
      <c r="A8751" s="75"/>
      <c r="D8751" s="58"/>
      <c r="E8751" s="58"/>
      <c r="F8751" s="58"/>
      <c r="G8751" s="58"/>
      <c r="H8751" s="60"/>
      <c r="I8751" s="60"/>
      <c r="J8751" s="60"/>
      <c r="K8751" s="60"/>
      <c r="M8751" s="61"/>
      <c r="N8751" s="61"/>
      <c r="O8751" s="62"/>
      <c r="P8751" s="125"/>
      <c r="W8751" s="62"/>
      <c r="X8751" s="62"/>
    </row>
    <row r="8752" spans="1:24" s="57" customFormat="1" x14ac:dyDescent="0.25">
      <c r="A8752" s="75"/>
      <c r="D8752" s="58"/>
      <c r="E8752" s="58"/>
      <c r="F8752" s="58"/>
      <c r="G8752" s="58"/>
      <c r="H8752" s="60"/>
      <c r="I8752" s="60"/>
      <c r="J8752" s="60"/>
      <c r="K8752" s="60"/>
      <c r="M8752" s="61"/>
      <c r="N8752" s="61"/>
      <c r="O8752" s="62"/>
      <c r="P8752" s="125"/>
      <c r="W8752" s="62"/>
      <c r="X8752" s="62"/>
    </row>
    <row r="8753" spans="1:24" s="57" customFormat="1" x14ac:dyDescent="0.25">
      <c r="A8753" s="75"/>
      <c r="D8753" s="58"/>
      <c r="E8753" s="58"/>
      <c r="F8753" s="58"/>
      <c r="G8753" s="58"/>
      <c r="H8753" s="60"/>
      <c r="I8753" s="60"/>
      <c r="J8753" s="60"/>
      <c r="K8753" s="60"/>
      <c r="M8753" s="61"/>
      <c r="N8753" s="61"/>
      <c r="O8753" s="62"/>
      <c r="P8753" s="125"/>
      <c r="W8753" s="62"/>
      <c r="X8753" s="62"/>
    </row>
    <row r="8754" spans="1:24" s="57" customFormat="1" x14ac:dyDescent="0.25">
      <c r="A8754" s="75"/>
      <c r="D8754" s="58"/>
      <c r="E8754" s="58"/>
      <c r="F8754" s="58"/>
      <c r="G8754" s="58"/>
      <c r="H8754" s="60"/>
      <c r="I8754" s="60"/>
      <c r="J8754" s="60"/>
      <c r="K8754" s="60"/>
      <c r="M8754" s="61"/>
      <c r="N8754" s="61"/>
      <c r="O8754" s="62"/>
      <c r="P8754" s="125"/>
      <c r="W8754" s="62"/>
      <c r="X8754" s="62"/>
    </row>
    <row r="8755" spans="1:24" s="57" customFormat="1" x14ac:dyDescent="0.25">
      <c r="A8755" s="75"/>
      <c r="D8755" s="58"/>
      <c r="E8755" s="58"/>
      <c r="F8755" s="58"/>
      <c r="G8755" s="58"/>
      <c r="H8755" s="60"/>
      <c r="I8755" s="60"/>
      <c r="J8755" s="60"/>
      <c r="K8755" s="60"/>
      <c r="M8755" s="61"/>
      <c r="N8755" s="61"/>
      <c r="O8755" s="62"/>
      <c r="P8755" s="125"/>
      <c r="W8755" s="62"/>
      <c r="X8755" s="62"/>
    </row>
    <row r="8756" spans="1:24" s="57" customFormat="1" x14ac:dyDescent="0.25">
      <c r="A8756" s="75"/>
      <c r="D8756" s="58"/>
      <c r="E8756" s="58"/>
      <c r="F8756" s="58"/>
      <c r="G8756" s="58"/>
      <c r="H8756" s="60"/>
      <c r="I8756" s="60"/>
      <c r="J8756" s="60"/>
      <c r="K8756" s="60"/>
      <c r="M8756" s="61"/>
      <c r="N8756" s="61"/>
      <c r="O8756" s="62"/>
      <c r="P8756" s="125"/>
      <c r="W8756" s="62"/>
      <c r="X8756" s="62"/>
    </row>
    <row r="8757" spans="1:24" s="57" customFormat="1" x14ac:dyDescent="0.25">
      <c r="A8757" s="75"/>
      <c r="D8757" s="58"/>
      <c r="E8757" s="58"/>
      <c r="F8757" s="58"/>
      <c r="G8757" s="58"/>
      <c r="H8757" s="60"/>
      <c r="I8757" s="60"/>
      <c r="J8757" s="60"/>
      <c r="K8757" s="60"/>
      <c r="M8757" s="61"/>
      <c r="N8757" s="61"/>
      <c r="O8757" s="62"/>
      <c r="P8757" s="125"/>
      <c r="W8757" s="62"/>
      <c r="X8757" s="62"/>
    </row>
    <row r="8758" spans="1:24" s="57" customFormat="1" x14ac:dyDescent="0.25">
      <c r="A8758" s="75"/>
      <c r="D8758" s="58"/>
      <c r="E8758" s="58"/>
      <c r="F8758" s="58"/>
      <c r="G8758" s="58"/>
      <c r="H8758" s="60"/>
      <c r="I8758" s="60"/>
      <c r="J8758" s="60"/>
      <c r="K8758" s="60"/>
      <c r="M8758" s="61"/>
      <c r="N8758" s="61"/>
      <c r="O8758" s="62"/>
      <c r="P8758" s="125"/>
      <c r="W8758" s="62"/>
      <c r="X8758" s="62"/>
    </row>
    <row r="8759" spans="1:24" s="57" customFormat="1" x14ac:dyDescent="0.25">
      <c r="A8759" s="75"/>
      <c r="D8759" s="58"/>
      <c r="E8759" s="58"/>
      <c r="F8759" s="58"/>
      <c r="G8759" s="58"/>
      <c r="H8759" s="60"/>
      <c r="I8759" s="60"/>
      <c r="J8759" s="60"/>
      <c r="K8759" s="60"/>
      <c r="M8759" s="61"/>
      <c r="N8759" s="61"/>
      <c r="O8759" s="62"/>
      <c r="P8759" s="125"/>
      <c r="W8759" s="62"/>
      <c r="X8759" s="62"/>
    </row>
    <row r="8760" spans="1:24" s="57" customFormat="1" x14ac:dyDescent="0.25">
      <c r="A8760" s="75"/>
      <c r="D8760" s="58"/>
      <c r="E8760" s="58"/>
      <c r="F8760" s="58"/>
      <c r="G8760" s="58"/>
      <c r="H8760" s="60"/>
      <c r="I8760" s="60"/>
      <c r="J8760" s="60"/>
      <c r="K8760" s="60"/>
      <c r="M8760" s="61"/>
      <c r="N8760" s="61"/>
      <c r="O8760" s="62"/>
      <c r="P8760" s="125"/>
      <c r="W8760" s="62"/>
      <c r="X8760" s="62"/>
    </row>
    <row r="8761" spans="1:24" s="57" customFormat="1" x14ac:dyDescent="0.25">
      <c r="A8761" s="75"/>
      <c r="D8761" s="58"/>
      <c r="E8761" s="58"/>
      <c r="F8761" s="58"/>
      <c r="G8761" s="58"/>
      <c r="H8761" s="60"/>
      <c r="I8761" s="60"/>
      <c r="J8761" s="60"/>
      <c r="K8761" s="60"/>
      <c r="M8761" s="61"/>
      <c r="N8761" s="61"/>
      <c r="O8761" s="62"/>
      <c r="P8761" s="125"/>
      <c r="W8761" s="62"/>
      <c r="X8761" s="62"/>
    </row>
    <row r="8762" spans="1:24" s="57" customFormat="1" x14ac:dyDescent="0.25">
      <c r="A8762" s="75"/>
      <c r="D8762" s="58"/>
      <c r="E8762" s="58"/>
      <c r="F8762" s="58"/>
      <c r="G8762" s="58"/>
      <c r="H8762" s="60"/>
      <c r="I8762" s="60"/>
      <c r="J8762" s="60"/>
      <c r="K8762" s="60"/>
      <c r="M8762" s="61"/>
      <c r="N8762" s="61"/>
      <c r="O8762" s="62"/>
      <c r="P8762" s="125"/>
      <c r="W8762" s="62"/>
      <c r="X8762" s="62"/>
    </row>
    <row r="8763" spans="1:24" s="57" customFormat="1" x14ac:dyDescent="0.25">
      <c r="A8763" s="75"/>
      <c r="D8763" s="58"/>
      <c r="E8763" s="58"/>
      <c r="F8763" s="58"/>
      <c r="G8763" s="58"/>
      <c r="H8763" s="60"/>
      <c r="I8763" s="60"/>
      <c r="J8763" s="60"/>
      <c r="K8763" s="60"/>
      <c r="M8763" s="61"/>
      <c r="N8763" s="61"/>
      <c r="O8763" s="62"/>
      <c r="P8763" s="125"/>
      <c r="W8763" s="62"/>
      <c r="X8763" s="62"/>
    </row>
    <row r="8764" spans="1:24" s="57" customFormat="1" x14ac:dyDescent="0.25">
      <c r="A8764" s="75"/>
      <c r="D8764" s="58"/>
      <c r="E8764" s="58"/>
      <c r="F8764" s="58"/>
      <c r="G8764" s="58"/>
      <c r="H8764" s="60"/>
      <c r="I8764" s="60"/>
      <c r="J8764" s="60"/>
      <c r="K8764" s="60"/>
      <c r="M8764" s="61"/>
      <c r="N8764" s="61"/>
      <c r="O8764" s="62"/>
      <c r="P8764" s="125"/>
      <c r="W8764" s="62"/>
      <c r="X8764" s="62"/>
    </row>
    <row r="8765" spans="1:24" s="57" customFormat="1" x14ac:dyDescent="0.25">
      <c r="A8765" s="75"/>
      <c r="D8765" s="58"/>
      <c r="E8765" s="58"/>
      <c r="F8765" s="58"/>
      <c r="G8765" s="58"/>
      <c r="H8765" s="60"/>
      <c r="I8765" s="60"/>
      <c r="J8765" s="60"/>
      <c r="K8765" s="60"/>
      <c r="M8765" s="61"/>
      <c r="N8765" s="61"/>
      <c r="O8765" s="62"/>
      <c r="P8765" s="125"/>
      <c r="W8765" s="62"/>
      <c r="X8765" s="62"/>
    </row>
    <row r="8766" spans="1:24" s="57" customFormat="1" x14ac:dyDescent="0.25">
      <c r="A8766" s="75"/>
      <c r="D8766" s="58"/>
      <c r="E8766" s="58"/>
      <c r="F8766" s="58"/>
      <c r="G8766" s="58"/>
      <c r="H8766" s="60"/>
      <c r="I8766" s="60"/>
      <c r="J8766" s="60"/>
      <c r="K8766" s="60"/>
      <c r="M8766" s="61"/>
      <c r="N8766" s="61"/>
      <c r="O8766" s="62"/>
      <c r="P8766" s="125"/>
      <c r="W8766" s="62"/>
      <c r="X8766" s="62"/>
    </row>
    <row r="8767" spans="1:24" s="57" customFormat="1" x14ac:dyDescent="0.25">
      <c r="A8767" s="75"/>
      <c r="D8767" s="58"/>
      <c r="E8767" s="58"/>
      <c r="F8767" s="58"/>
      <c r="G8767" s="58"/>
      <c r="H8767" s="60"/>
      <c r="I8767" s="60"/>
      <c r="J8767" s="60"/>
      <c r="K8767" s="60"/>
      <c r="M8767" s="61"/>
      <c r="N8767" s="61"/>
      <c r="O8767" s="62"/>
      <c r="P8767" s="125"/>
      <c r="W8767" s="62"/>
      <c r="X8767" s="62"/>
    </row>
    <row r="8768" spans="1:24" s="57" customFormat="1" x14ac:dyDescent="0.25">
      <c r="A8768" s="75"/>
      <c r="D8768" s="58"/>
      <c r="E8768" s="58"/>
      <c r="F8768" s="58"/>
      <c r="G8768" s="58"/>
      <c r="H8768" s="60"/>
      <c r="I8768" s="60"/>
      <c r="J8768" s="60"/>
      <c r="K8768" s="60"/>
      <c r="M8768" s="61"/>
      <c r="N8768" s="61"/>
      <c r="O8768" s="62"/>
      <c r="P8768" s="125"/>
      <c r="W8768" s="62"/>
      <c r="X8768" s="62"/>
    </row>
    <row r="8769" spans="1:24" s="57" customFormat="1" x14ac:dyDescent="0.25">
      <c r="A8769" s="75"/>
      <c r="D8769" s="58"/>
      <c r="E8769" s="58"/>
      <c r="F8769" s="58"/>
      <c r="G8769" s="58"/>
      <c r="H8769" s="60"/>
      <c r="I8769" s="60"/>
      <c r="J8769" s="60"/>
      <c r="K8769" s="60"/>
      <c r="M8769" s="61"/>
      <c r="N8769" s="61"/>
      <c r="O8769" s="62"/>
      <c r="P8769" s="125"/>
      <c r="W8769" s="62"/>
      <c r="X8769" s="62"/>
    </row>
    <row r="8770" spans="1:24" s="57" customFormat="1" x14ac:dyDescent="0.25">
      <c r="A8770" s="75"/>
      <c r="D8770" s="58"/>
      <c r="E8770" s="58"/>
      <c r="F8770" s="58"/>
      <c r="G8770" s="58"/>
      <c r="H8770" s="60"/>
      <c r="I8770" s="60"/>
      <c r="J8770" s="60"/>
      <c r="K8770" s="60"/>
      <c r="M8770" s="61"/>
      <c r="N8770" s="61"/>
      <c r="O8770" s="62"/>
      <c r="P8770" s="125"/>
      <c r="W8770" s="62"/>
      <c r="X8770" s="62"/>
    </row>
    <row r="8771" spans="1:24" s="57" customFormat="1" x14ac:dyDescent="0.25">
      <c r="A8771" s="75"/>
      <c r="D8771" s="58"/>
      <c r="E8771" s="58"/>
      <c r="F8771" s="58"/>
      <c r="G8771" s="58"/>
      <c r="H8771" s="60"/>
      <c r="I8771" s="60"/>
      <c r="J8771" s="60"/>
      <c r="K8771" s="60"/>
      <c r="M8771" s="61"/>
      <c r="N8771" s="61"/>
      <c r="O8771" s="62"/>
      <c r="P8771" s="125"/>
      <c r="W8771" s="62"/>
      <c r="X8771" s="62"/>
    </row>
    <row r="8772" spans="1:24" s="57" customFormat="1" x14ac:dyDescent="0.25">
      <c r="A8772" s="75"/>
      <c r="D8772" s="58"/>
      <c r="E8772" s="58"/>
      <c r="F8772" s="58"/>
      <c r="G8772" s="58"/>
      <c r="H8772" s="60"/>
      <c r="I8772" s="60"/>
      <c r="J8772" s="60"/>
      <c r="K8772" s="60"/>
      <c r="M8772" s="61"/>
      <c r="N8772" s="61"/>
      <c r="O8772" s="62"/>
      <c r="P8772" s="125"/>
      <c r="W8772" s="62"/>
      <c r="X8772" s="62"/>
    </row>
    <row r="8773" spans="1:24" s="57" customFormat="1" x14ac:dyDescent="0.25">
      <c r="A8773" s="75"/>
      <c r="D8773" s="58"/>
      <c r="E8773" s="58"/>
      <c r="F8773" s="58"/>
      <c r="G8773" s="58"/>
      <c r="H8773" s="60"/>
      <c r="I8773" s="60"/>
      <c r="J8773" s="60"/>
      <c r="K8773" s="60"/>
      <c r="M8773" s="61"/>
      <c r="N8773" s="61"/>
      <c r="O8773" s="62"/>
      <c r="P8773" s="125"/>
      <c r="W8773" s="62"/>
      <c r="X8773" s="62"/>
    </row>
    <row r="8774" spans="1:24" s="57" customFormat="1" x14ac:dyDescent="0.25">
      <c r="A8774" s="75"/>
      <c r="D8774" s="58"/>
      <c r="E8774" s="58"/>
      <c r="F8774" s="58"/>
      <c r="G8774" s="58"/>
      <c r="H8774" s="60"/>
      <c r="I8774" s="60"/>
      <c r="J8774" s="60"/>
      <c r="K8774" s="60"/>
      <c r="M8774" s="61"/>
      <c r="N8774" s="61"/>
      <c r="O8774" s="62"/>
      <c r="P8774" s="125"/>
      <c r="W8774" s="62"/>
      <c r="X8774" s="62"/>
    </row>
    <row r="8775" spans="1:24" s="57" customFormat="1" x14ac:dyDescent="0.25">
      <c r="A8775" s="75"/>
      <c r="D8775" s="58"/>
      <c r="E8775" s="58"/>
      <c r="F8775" s="58"/>
      <c r="G8775" s="58"/>
      <c r="H8775" s="60"/>
      <c r="I8775" s="60"/>
      <c r="J8775" s="60"/>
      <c r="K8775" s="60"/>
      <c r="M8775" s="61"/>
      <c r="N8775" s="61"/>
      <c r="O8775" s="62"/>
      <c r="P8775" s="125"/>
      <c r="W8775" s="62"/>
      <c r="X8775" s="62"/>
    </row>
    <row r="8776" spans="1:24" s="57" customFormat="1" x14ac:dyDescent="0.25">
      <c r="A8776" s="75"/>
      <c r="D8776" s="58"/>
      <c r="E8776" s="58"/>
      <c r="F8776" s="58"/>
      <c r="G8776" s="58"/>
      <c r="H8776" s="60"/>
      <c r="I8776" s="60"/>
      <c r="J8776" s="60"/>
      <c r="K8776" s="60"/>
      <c r="M8776" s="61"/>
      <c r="N8776" s="61"/>
      <c r="O8776" s="62"/>
      <c r="P8776" s="125"/>
      <c r="W8776" s="62"/>
      <c r="X8776" s="62"/>
    </row>
    <row r="8777" spans="1:24" s="57" customFormat="1" x14ac:dyDescent="0.25">
      <c r="A8777" s="75"/>
      <c r="D8777" s="58"/>
      <c r="E8777" s="58"/>
      <c r="F8777" s="58"/>
      <c r="G8777" s="58"/>
      <c r="H8777" s="60"/>
      <c r="I8777" s="60"/>
      <c r="J8777" s="60"/>
      <c r="K8777" s="60"/>
      <c r="M8777" s="61"/>
      <c r="N8777" s="61"/>
      <c r="O8777" s="62"/>
      <c r="P8777" s="125"/>
      <c r="W8777" s="62"/>
      <c r="X8777" s="62"/>
    </row>
    <row r="8778" spans="1:24" s="57" customFormat="1" x14ac:dyDescent="0.25">
      <c r="A8778" s="75"/>
      <c r="D8778" s="58"/>
      <c r="E8778" s="58"/>
      <c r="F8778" s="58"/>
      <c r="G8778" s="58"/>
      <c r="H8778" s="60"/>
      <c r="I8778" s="60"/>
      <c r="J8778" s="60"/>
      <c r="K8778" s="60"/>
      <c r="M8778" s="61"/>
      <c r="N8778" s="61"/>
      <c r="O8778" s="62"/>
      <c r="P8778" s="125"/>
      <c r="W8778" s="62"/>
      <c r="X8778" s="62"/>
    </row>
    <row r="8779" spans="1:24" s="57" customFormat="1" x14ac:dyDescent="0.25">
      <c r="A8779" s="75"/>
      <c r="D8779" s="58"/>
      <c r="E8779" s="58"/>
      <c r="F8779" s="58"/>
      <c r="G8779" s="58"/>
      <c r="H8779" s="60"/>
      <c r="I8779" s="60"/>
      <c r="J8779" s="60"/>
      <c r="K8779" s="60"/>
      <c r="M8779" s="61"/>
      <c r="N8779" s="61"/>
      <c r="O8779" s="62"/>
      <c r="P8779" s="125"/>
      <c r="W8779" s="62"/>
      <c r="X8779" s="62"/>
    </row>
    <row r="8780" spans="1:24" s="57" customFormat="1" x14ac:dyDescent="0.25">
      <c r="A8780" s="75"/>
      <c r="D8780" s="58"/>
      <c r="E8780" s="58"/>
      <c r="F8780" s="58"/>
      <c r="G8780" s="58"/>
      <c r="H8780" s="60"/>
      <c r="I8780" s="60"/>
      <c r="J8780" s="60"/>
      <c r="K8780" s="60"/>
      <c r="M8780" s="61"/>
      <c r="N8780" s="61"/>
      <c r="O8780" s="62"/>
      <c r="P8780" s="125"/>
      <c r="W8780" s="62"/>
      <c r="X8780" s="62"/>
    </row>
    <row r="8781" spans="1:24" s="57" customFormat="1" x14ac:dyDescent="0.25">
      <c r="A8781" s="75"/>
      <c r="D8781" s="58"/>
      <c r="E8781" s="58"/>
      <c r="F8781" s="58"/>
      <c r="G8781" s="58"/>
      <c r="H8781" s="60"/>
      <c r="I8781" s="60"/>
      <c r="J8781" s="60"/>
      <c r="K8781" s="60"/>
      <c r="M8781" s="61"/>
      <c r="N8781" s="61"/>
      <c r="O8781" s="62"/>
      <c r="P8781" s="125"/>
      <c r="W8781" s="62"/>
      <c r="X8781" s="62"/>
    </row>
    <row r="8782" spans="1:24" s="57" customFormat="1" x14ac:dyDescent="0.25">
      <c r="A8782" s="75"/>
      <c r="D8782" s="58"/>
      <c r="E8782" s="58"/>
      <c r="F8782" s="58"/>
      <c r="G8782" s="58"/>
      <c r="H8782" s="60"/>
      <c r="I8782" s="60"/>
      <c r="J8782" s="60"/>
      <c r="K8782" s="60"/>
      <c r="M8782" s="61"/>
      <c r="N8782" s="61"/>
      <c r="O8782" s="62"/>
      <c r="P8782" s="125"/>
      <c r="W8782" s="62"/>
      <c r="X8782" s="62"/>
    </row>
    <row r="8783" spans="1:24" s="57" customFormat="1" x14ac:dyDescent="0.25">
      <c r="A8783" s="75"/>
      <c r="D8783" s="58"/>
      <c r="E8783" s="58"/>
      <c r="F8783" s="58"/>
      <c r="G8783" s="58"/>
      <c r="H8783" s="60"/>
      <c r="I8783" s="60"/>
      <c r="J8783" s="60"/>
      <c r="K8783" s="60"/>
      <c r="M8783" s="61"/>
      <c r="N8783" s="61"/>
      <c r="O8783" s="62"/>
      <c r="P8783" s="125"/>
      <c r="W8783" s="62"/>
      <c r="X8783" s="62"/>
    </row>
    <row r="8784" spans="1:24" s="57" customFormat="1" x14ac:dyDescent="0.25">
      <c r="A8784" s="75"/>
      <c r="D8784" s="58"/>
      <c r="E8784" s="58"/>
      <c r="F8784" s="58"/>
      <c r="G8784" s="58"/>
      <c r="H8784" s="60"/>
      <c r="I8784" s="60"/>
      <c r="J8784" s="60"/>
      <c r="K8784" s="60"/>
      <c r="M8784" s="61"/>
      <c r="N8784" s="61"/>
      <c r="O8784" s="62"/>
      <c r="P8784" s="125"/>
      <c r="W8784" s="62"/>
      <c r="X8784" s="62"/>
    </row>
    <row r="8785" spans="1:24" s="57" customFormat="1" x14ac:dyDescent="0.25">
      <c r="A8785" s="75"/>
      <c r="D8785" s="58"/>
      <c r="E8785" s="58"/>
      <c r="F8785" s="58"/>
      <c r="G8785" s="58"/>
      <c r="H8785" s="60"/>
      <c r="I8785" s="60"/>
      <c r="J8785" s="60"/>
      <c r="K8785" s="60"/>
      <c r="M8785" s="61"/>
      <c r="N8785" s="61"/>
      <c r="O8785" s="62"/>
      <c r="P8785" s="125"/>
      <c r="W8785" s="62"/>
      <c r="X8785" s="62"/>
    </row>
    <row r="8786" spans="1:24" s="57" customFormat="1" x14ac:dyDescent="0.25">
      <c r="A8786" s="75"/>
      <c r="D8786" s="58"/>
      <c r="E8786" s="58"/>
      <c r="F8786" s="58"/>
      <c r="G8786" s="58"/>
      <c r="H8786" s="60"/>
      <c r="I8786" s="60"/>
      <c r="J8786" s="60"/>
      <c r="K8786" s="60"/>
      <c r="M8786" s="61"/>
      <c r="N8786" s="61"/>
      <c r="O8786" s="62"/>
      <c r="P8786" s="125"/>
      <c r="W8786" s="62"/>
      <c r="X8786" s="62"/>
    </row>
    <row r="8787" spans="1:24" s="57" customFormat="1" x14ac:dyDescent="0.25">
      <c r="A8787" s="75"/>
      <c r="D8787" s="58"/>
      <c r="E8787" s="58"/>
      <c r="F8787" s="58"/>
      <c r="G8787" s="58"/>
      <c r="H8787" s="60"/>
      <c r="I8787" s="60"/>
      <c r="J8787" s="60"/>
      <c r="K8787" s="60"/>
      <c r="M8787" s="61"/>
      <c r="N8787" s="61"/>
      <c r="O8787" s="62"/>
      <c r="P8787" s="125"/>
      <c r="W8787" s="62"/>
      <c r="X8787" s="62"/>
    </row>
    <row r="8788" spans="1:24" s="57" customFormat="1" x14ac:dyDescent="0.25">
      <c r="A8788" s="75"/>
      <c r="D8788" s="58"/>
      <c r="E8788" s="58"/>
      <c r="F8788" s="58"/>
      <c r="G8788" s="58"/>
      <c r="H8788" s="60"/>
      <c r="I8788" s="60"/>
      <c r="J8788" s="60"/>
      <c r="K8788" s="60"/>
      <c r="M8788" s="61"/>
      <c r="N8788" s="61"/>
      <c r="O8788" s="62"/>
      <c r="P8788" s="125"/>
      <c r="W8788" s="62"/>
      <c r="X8788" s="62"/>
    </row>
    <row r="8789" spans="1:24" s="57" customFormat="1" x14ac:dyDescent="0.25">
      <c r="A8789" s="75"/>
      <c r="D8789" s="58"/>
      <c r="E8789" s="58"/>
      <c r="F8789" s="58"/>
      <c r="G8789" s="58"/>
      <c r="H8789" s="60"/>
      <c r="I8789" s="60"/>
      <c r="J8789" s="60"/>
      <c r="K8789" s="60"/>
      <c r="M8789" s="61"/>
      <c r="N8789" s="61"/>
      <c r="O8789" s="62"/>
      <c r="P8789" s="125"/>
      <c r="W8789" s="62"/>
      <c r="X8789" s="62"/>
    </row>
    <row r="8790" spans="1:24" s="57" customFormat="1" x14ac:dyDescent="0.25">
      <c r="A8790" s="75"/>
      <c r="D8790" s="58"/>
      <c r="E8790" s="58"/>
      <c r="F8790" s="58"/>
      <c r="G8790" s="58"/>
      <c r="H8790" s="60"/>
      <c r="I8790" s="60"/>
      <c r="J8790" s="60"/>
      <c r="K8790" s="60"/>
      <c r="M8790" s="61"/>
      <c r="N8790" s="61"/>
      <c r="O8790" s="62"/>
      <c r="P8790" s="125"/>
      <c r="W8790" s="62"/>
      <c r="X8790" s="62"/>
    </row>
    <row r="8791" spans="1:24" s="57" customFormat="1" x14ac:dyDescent="0.25">
      <c r="A8791" s="75"/>
      <c r="D8791" s="58"/>
      <c r="E8791" s="58"/>
      <c r="F8791" s="58"/>
      <c r="G8791" s="58"/>
      <c r="H8791" s="60"/>
      <c r="I8791" s="60"/>
      <c r="J8791" s="60"/>
      <c r="K8791" s="60"/>
      <c r="M8791" s="61"/>
      <c r="N8791" s="61"/>
      <c r="O8791" s="62"/>
      <c r="P8791" s="125"/>
      <c r="W8791" s="62"/>
      <c r="X8791" s="62"/>
    </row>
    <row r="8792" spans="1:24" s="57" customFormat="1" x14ac:dyDescent="0.25">
      <c r="A8792" s="75"/>
      <c r="D8792" s="58"/>
      <c r="E8792" s="58"/>
      <c r="F8792" s="58"/>
      <c r="G8792" s="58"/>
      <c r="H8792" s="60"/>
      <c r="I8792" s="60"/>
      <c r="J8792" s="60"/>
      <c r="K8792" s="60"/>
      <c r="M8792" s="61"/>
      <c r="N8792" s="61"/>
      <c r="O8792" s="62"/>
      <c r="P8792" s="125"/>
      <c r="W8792" s="62"/>
      <c r="X8792" s="62"/>
    </row>
    <row r="8793" spans="1:24" s="57" customFormat="1" x14ac:dyDescent="0.25">
      <c r="A8793" s="75"/>
      <c r="D8793" s="58"/>
      <c r="E8793" s="58"/>
      <c r="F8793" s="58"/>
      <c r="G8793" s="58"/>
      <c r="H8793" s="60"/>
      <c r="I8793" s="60"/>
      <c r="J8793" s="60"/>
      <c r="K8793" s="60"/>
      <c r="M8793" s="61"/>
      <c r="N8793" s="61"/>
      <c r="O8793" s="62"/>
      <c r="P8793" s="125"/>
      <c r="W8793" s="62"/>
      <c r="X8793" s="62"/>
    </row>
    <row r="8794" spans="1:24" s="57" customFormat="1" x14ac:dyDescent="0.25">
      <c r="A8794" s="75"/>
      <c r="D8794" s="58"/>
      <c r="E8794" s="58"/>
      <c r="F8794" s="58"/>
      <c r="G8794" s="58"/>
      <c r="H8794" s="60"/>
      <c r="I8794" s="60"/>
      <c r="J8794" s="60"/>
      <c r="K8794" s="60"/>
      <c r="M8794" s="61"/>
      <c r="N8794" s="61"/>
      <c r="O8794" s="62"/>
      <c r="P8794" s="125"/>
      <c r="W8794" s="62"/>
      <c r="X8794" s="62"/>
    </row>
    <row r="8795" spans="1:24" s="57" customFormat="1" x14ac:dyDescent="0.25">
      <c r="A8795" s="75"/>
      <c r="D8795" s="58"/>
      <c r="E8795" s="58"/>
      <c r="F8795" s="58"/>
      <c r="G8795" s="58"/>
      <c r="H8795" s="60"/>
      <c r="I8795" s="60"/>
      <c r="J8795" s="60"/>
      <c r="K8795" s="60"/>
      <c r="M8795" s="61"/>
      <c r="N8795" s="61"/>
      <c r="O8795" s="62"/>
      <c r="P8795" s="125"/>
      <c r="W8795" s="62"/>
      <c r="X8795" s="62"/>
    </row>
    <row r="8796" spans="1:24" s="57" customFormat="1" x14ac:dyDescent="0.25">
      <c r="A8796" s="75"/>
      <c r="D8796" s="58"/>
      <c r="E8796" s="58"/>
      <c r="F8796" s="58"/>
      <c r="G8796" s="58"/>
      <c r="H8796" s="60"/>
      <c r="I8796" s="60"/>
      <c r="J8796" s="60"/>
      <c r="K8796" s="60"/>
      <c r="M8796" s="61"/>
      <c r="N8796" s="61"/>
      <c r="O8796" s="62"/>
      <c r="P8796" s="125"/>
      <c r="W8796" s="62"/>
      <c r="X8796" s="62"/>
    </row>
    <row r="8797" spans="1:24" s="57" customFormat="1" x14ac:dyDescent="0.25">
      <c r="A8797" s="75"/>
      <c r="D8797" s="58"/>
      <c r="E8797" s="58"/>
      <c r="F8797" s="58"/>
      <c r="G8797" s="58"/>
      <c r="H8797" s="60"/>
      <c r="I8797" s="60"/>
      <c r="J8797" s="60"/>
      <c r="K8797" s="60"/>
      <c r="M8797" s="61"/>
      <c r="N8797" s="61"/>
      <c r="O8797" s="62"/>
      <c r="P8797" s="125"/>
      <c r="W8797" s="62"/>
      <c r="X8797" s="62"/>
    </row>
    <row r="8798" spans="1:24" s="57" customFormat="1" x14ac:dyDescent="0.25">
      <c r="A8798" s="75"/>
      <c r="D8798" s="58"/>
      <c r="E8798" s="58"/>
      <c r="F8798" s="58"/>
      <c r="G8798" s="58"/>
      <c r="H8798" s="60"/>
      <c r="I8798" s="60"/>
      <c r="J8798" s="60"/>
      <c r="K8798" s="60"/>
      <c r="M8798" s="61"/>
      <c r="N8798" s="61"/>
      <c r="O8798" s="62"/>
      <c r="P8798" s="125"/>
      <c r="W8798" s="62"/>
      <c r="X8798" s="62"/>
    </row>
    <row r="8799" spans="1:24" s="57" customFormat="1" x14ac:dyDescent="0.25">
      <c r="A8799" s="75"/>
      <c r="D8799" s="58"/>
      <c r="E8799" s="58"/>
      <c r="F8799" s="58"/>
      <c r="G8799" s="58"/>
      <c r="H8799" s="60"/>
      <c r="I8799" s="60"/>
      <c r="J8799" s="60"/>
      <c r="K8799" s="60"/>
      <c r="M8799" s="61"/>
      <c r="N8799" s="61"/>
      <c r="O8799" s="62"/>
      <c r="P8799" s="125"/>
      <c r="W8799" s="62"/>
      <c r="X8799" s="62"/>
    </row>
    <row r="8800" spans="1:24" s="57" customFormat="1" x14ac:dyDescent="0.25">
      <c r="A8800" s="75"/>
      <c r="D8800" s="58"/>
      <c r="E8800" s="58"/>
      <c r="F8800" s="58"/>
      <c r="G8800" s="58"/>
      <c r="H8800" s="60"/>
      <c r="I8800" s="60"/>
      <c r="J8800" s="60"/>
      <c r="K8800" s="60"/>
      <c r="M8800" s="61"/>
      <c r="N8800" s="61"/>
      <c r="O8800" s="62"/>
      <c r="P8800" s="125"/>
      <c r="W8800" s="62"/>
      <c r="X8800" s="62"/>
    </row>
    <row r="8801" spans="1:24" s="57" customFormat="1" x14ac:dyDescent="0.25">
      <c r="A8801" s="75"/>
      <c r="D8801" s="58"/>
      <c r="E8801" s="58"/>
      <c r="F8801" s="58"/>
      <c r="G8801" s="58"/>
      <c r="H8801" s="60"/>
      <c r="I8801" s="60"/>
      <c r="J8801" s="60"/>
      <c r="K8801" s="60"/>
      <c r="M8801" s="61"/>
      <c r="N8801" s="61"/>
      <c r="O8801" s="62"/>
      <c r="P8801" s="125"/>
      <c r="W8801" s="62"/>
      <c r="X8801" s="62"/>
    </row>
    <row r="8802" spans="1:24" s="57" customFormat="1" x14ac:dyDescent="0.25">
      <c r="A8802" s="75"/>
      <c r="D8802" s="58"/>
      <c r="E8802" s="58"/>
      <c r="F8802" s="58"/>
      <c r="G8802" s="58"/>
      <c r="H8802" s="60"/>
      <c r="I8802" s="60"/>
      <c r="J8802" s="60"/>
      <c r="K8802" s="60"/>
      <c r="M8802" s="61"/>
      <c r="N8802" s="61"/>
      <c r="O8802" s="62"/>
      <c r="P8802" s="125"/>
      <c r="W8802" s="62"/>
      <c r="X8802" s="62"/>
    </row>
    <row r="8803" spans="1:24" s="57" customFormat="1" x14ac:dyDescent="0.25">
      <c r="A8803" s="75"/>
      <c r="D8803" s="58"/>
      <c r="E8803" s="58"/>
      <c r="F8803" s="58"/>
      <c r="G8803" s="58"/>
      <c r="H8803" s="60"/>
      <c r="I8803" s="60"/>
      <c r="J8803" s="60"/>
      <c r="K8803" s="60"/>
      <c r="M8803" s="61"/>
      <c r="N8803" s="61"/>
      <c r="O8803" s="62"/>
      <c r="P8803" s="125"/>
      <c r="W8803" s="62"/>
      <c r="X8803" s="62"/>
    </row>
    <row r="8804" spans="1:24" s="57" customFormat="1" x14ac:dyDescent="0.25">
      <c r="A8804" s="75"/>
      <c r="D8804" s="58"/>
      <c r="E8804" s="58"/>
      <c r="F8804" s="58"/>
      <c r="G8804" s="58"/>
      <c r="H8804" s="60"/>
      <c r="I8804" s="60"/>
      <c r="J8804" s="60"/>
      <c r="K8804" s="60"/>
      <c r="M8804" s="61"/>
      <c r="N8804" s="61"/>
      <c r="O8804" s="62"/>
      <c r="P8804" s="125"/>
      <c r="W8804" s="62"/>
      <c r="X8804" s="62"/>
    </row>
    <row r="8805" spans="1:24" s="57" customFormat="1" x14ac:dyDescent="0.25">
      <c r="A8805" s="75"/>
      <c r="D8805" s="58"/>
      <c r="E8805" s="58"/>
      <c r="F8805" s="58"/>
      <c r="G8805" s="58"/>
      <c r="H8805" s="60"/>
      <c r="I8805" s="60"/>
      <c r="J8805" s="60"/>
      <c r="K8805" s="60"/>
      <c r="M8805" s="61"/>
      <c r="N8805" s="61"/>
      <c r="O8805" s="62"/>
      <c r="P8805" s="125"/>
      <c r="W8805" s="62"/>
      <c r="X8805" s="62"/>
    </row>
    <row r="8806" spans="1:24" s="57" customFormat="1" x14ac:dyDescent="0.25">
      <c r="A8806" s="75"/>
      <c r="D8806" s="58"/>
      <c r="E8806" s="58"/>
      <c r="F8806" s="58"/>
      <c r="G8806" s="58"/>
      <c r="H8806" s="60"/>
      <c r="I8806" s="60"/>
      <c r="J8806" s="60"/>
      <c r="K8806" s="60"/>
      <c r="M8806" s="61"/>
      <c r="N8806" s="61"/>
      <c r="O8806" s="62"/>
      <c r="P8806" s="125"/>
      <c r="W8806" s="62"/>
      <c r="X8806" s="62"/>
    </row>
    <row r="8807" spans="1:24" s="57" customFormat="1" x14ac:dyDescent="0.25">
      <c r="A8807" s="75"/>
      <c r="D8807" s="58"/>
      <c r="E8807" s="58"/>
      <c r="F8807" s="58"/>
      <c r="G8807" s="58"/>
      <c r="H8807" s="60"/>
      <c r="I8807" s="60"/>
      <c r="J8807" s="60"/>
      <c r="K8807" s="60"/>
      <c r="M8807" s="61"/>
      <c r="N8807" s="61"/>
      <c r="O8807" s="62"/>
      <c r="P8807" s="125"/>
      <c r="W8807" s="62"/>
      <c r="X8807" s="62"/>
    </row>
    <row r="8808" spans="1:24" s="57" customFormat="1" x14ac:dyDescent="0.25">
      <c r="A8808" s="75"/>
      <c r="D8808" s="58"/>
      <c r="E8808" s="58"/>
      <c r="F8808" s="58"/>
      <c r="G8808" s="58"/>
      <c r="H8808" s="60"/>
      <c r="I8808" s="60"/>
      <c r="J8808" s="60"/>
      <c r="K8808" s="60"/>
      <c r="M8808" s="61"/>
      <c r="N8808" s="61"/>
      <c r="O8808" s="62"/>
      <c r="P8808" s="125"/>
      <c r="W8808" s="62"/>
      <c r="X8808" s="62"/>
    </row>
    <row r="8809" spans="1:24" s="57" customFormat="1" x14ac:dyDescent="0.25">
      <c r="A8809" s="75"/>
      <c r="D8809" s="58"/>
      <c r="E8809" s="58"/>
      <c r="F8809" s="58"/>
      <c r="G8809" s="58"/>
      <c r="H8809" s="60"/>
      <c r="I8809" s="60"/>
      <c r="J8809" s="60"/>
      <c r="K8809" s="60"/>
      <c r="M8809" s="61"/>
      <c r="N8809" s="61"/>
      <c r="O8809" s="62"/>
      <c r="P8809" s="125"/>
      <c r="W8809" s="62"/>
      <c r="X8809" s="62"/>
    </row>
    <row r="8810" spans="1:24" s="57" customFormat="1" x14ac:dyDescent="0.25">
      <c r="A8810" s="75"/>
      <c r="D8810" s="58"/>
      <c r="E8810" s="58"/>
      <c r="F8810" s="58"/>
      <c r="G8810" s="58"/>
      <c r="H8810" s="60"/>
      <c r="I8810" s="60"/>
      <c r="J8810" s="60"/>
      <c r="K8810" s="60"/>
      <c r="M8810" s="61"/>
      <c r="N8810" s="61"/>
      <c r="O8810" s="62"/>
      <c r="P8810" s="125"/>
      <c r="W8810" s="62"/>
      <c r="X8810" s="62"/>
    </row>
    <row r="8811" spans="1:24" s="57" customFormat="1" x14ac:dyDescent="0.25">
      <c r="A8811" s="75"/>
      <c r="D8811" s="58"/>
      <c r="E8811" s="58"/>
      <c r="F8811" s="58"/>
      <c r="G8811" s="58"/>
      <c r="H8811" s="60"/>
      <c r="I8811" s="60"/>
      <c r="J8811" s="60"/>
      <c r="K8811" s="60"/>
      <c r="M8811" s="61"/>
      <c r="N8811" s="61"/>
      <c r="O8811" s="62"/>
      <c r="P8811" s="125"/>
      <c r="W8811" s="62"/>
      <c r="X8811" s="62"/>
    </row>
    <row r="8812" spans="1:24" s="57" customFormat="1" x14ac:dyDescent="0.25">
      <c r="A8812" s="75"/>
      <c r="D8812" s="58"/>
      <c r="E8812" s="58"/>
      <c r="F8812" s="58"/>
      <c r="G8812" s="58"/>
      <c r="H8812" s="60"/>
      <c r="I8812" s="60"/>
      <c r="J8812" s="60"/>
      <c r="K8812" s="60"/>
      <c r="M8812" s="61"/>
      <c r="N8812" s="61"/>
      <c r="O8812" s="62"/>
      <c r="P8812" s="125"/>
      <c r="W8812" s="62"/>
      <c r="X8812" s="62"/>
    </row>
    <row r="8813" spans="1:24" s="57" customFormat="1" x14ac:dyDescent="0.25">
      <c r="A8813" s="75"/>
      <c r="D8813" s="58"/>
      <c r="E8813" s="58"/>
      <c r="F8813" s="58"/>
      <c r="G8813" s="58"/>
      <c r="H8813" s="60"/>
      <c r="I8813" s="60"/>
      <c r="J8813" s="60"/>
      <c r="K8813" s="60"/>
      <c r="M8813" s="61"/>
      <c r="N8813" s="61"/>
      <c r="O8813" s="62"/>
      <c r="P8813" s="125"/>
      <c r="W8813" s="62"/>
      <c r="X8813" s="62"/>
    </row>
    <row r="8814" spans="1:24" s="57" customFormat="1" x14ac:dyDescent="0.25">
      <c r="A8814" s="75"/>
      <c r="D8814" s="58"/>
      <c r="E8814" s="58"/>
      <c r="F8814" s="58"/>
      <c r="G8814" s="58"/>
      <c r="H8814" s="60"/>
      <c r="I8814" s="60"/>
      <c r="J8814" s="60"/>
      <c r="K8814" s="60"/>
      <c r="M8814" s="61"/>
      <c r="N8814" s="61"/>
      <c r="O8814" s="62"/>
      <c r="P8814" s="125"/>
      <c r="W8814" s="62"/>
      <c r="X8814" s="62"/>
    </row>
    <row r="8815" spans="1:24" s="57" customFormat="1" x14ac:dyDescent="0.25">
      <c r="A8815" s="75"/>
      <c r="D8815" s="58"/>
      <c r="E8815" s="58"/>
      <c r="F8815" s="58"/>
      <c r="G8815" s="58"/>
      <c r="H8815" s="60"/>
      <c r="I8815" s="60"/>
      <c r="J8815" s="60"/>
      <c r="K8815" s="60"/>
      <c r="M8815" s="61"/>
      <c r="N8815" s="61"/>
      <c r="O8815" s="62"/>
      <c r="P8815" s="125"/>
      <c r="W8815" s="62"/>
      <c r="X8815" s="62"/>
    </row>
    <row r="8816" spans="1:24" s="57" customFormat="1" x14ac:dyDescent="0.25">
      <c r="A8816" s="75"/>
      <c r="D8816" s="58"/>
      <c r="E8816" s="58"/>
      <c r="F8816" s="58"/>
      <c r="G8816" s="58"/>
      <c r="H8816" s="60"/>
      <c r="I8816" s="60"/>
      <c r="J8816" s="60"/>
      <c r="K8816" s="60"/>
      <c r="M8816" s="61"/>
      <c r="N8816" s="61"/>
      <c r="O8816" s="62"/>
      <c r="P8816" s="125"/>
      <c r="W8816" s="62"/>
      <c r="X8816" s="62"/>
    </row>
    <row r="8817" spans="1:24" s="57" customFormat="1" x14ac:dyDescent="0.25">
      <c r="A8817" s="75"/>
      <c r="D8817" s="58"/>
      <c r="E8817" s="58"/>
      <c r="F8817" s="58"/>
      <c r="G8817" s="58"/>
      <c r="H8817" s="60"/>
      <c r="I8817" s="60"/>
      <c r="J8817" s="60"/>
      <c r="K8817" s="60"/>
      <c r="M8817" s="61"/>
      <c r="N8817" s="61"/>
      <c r="O8817" s="62"/>
      <c r="P8817" s="125"/>
      <c r="W8817" s="62"/>
      <c r="X8817" s="62"/>
    </row>
    <row r="8818" spans="1:24" s="57" customFormat="1" x14ac:dyDescent="0.25">
      <c r="A8818" s="75"/>
      <c r="D8818" s="58"/>
      <c r="E8818" s="58"/>
      <c r="F8818" s="58"/>
      <c r="G8818" s="58"/>
      <c r="H8818" s="60"/>
      <c r="I8818" s="60"/>
      <c r="J8818" s="60"/>
      <c r="K8818" s="60"/>
      <c r="M8818" s="61"/>
      <c r="N8818" s="61"/>
      <c r="O8818" s="62"/>
      <c r="P8818" s="125"/>
      <c r="W8818" s="62"/>
      <c r="X8818" s="62"/>
    </row>
    <row r="8819" spans="1:24" s="57" customFormat="1" x14ac:dyDescent="0.25">
      <c r="A8819" s="75"/>
      <c r="D8819" s="58"/>
      <c r="E8819" s="58"/>
      <c r="F8819" s="58"/>
      <c r="G8819" s="58"/>
      <c r="H8819" s="60"/>
      <c r="I8819" s="60"/>
      <c r="J8819" s="60"/>
      <c r="K8819" s="60"/>
      <c r="M8819" s="61"/>
      <c r="N8819" s="61"/>
      <c r="O8819" s="62"/>
      <c r="P8819" s="125"/>
      <c r="W8819" s="62"/>
      <c r="X8819" s="62"/>
    </row>
    <row r="8820" spans="1:24" s="57" customFormat="1" x14ac:dyDescent="0.25">
      <c r="A8820" s="75"/>
      <c r="D8820" s="58"/>
      <c r="E8820" s="58"/>
      <c r="F8820" s="58"/>
      <c r="G8820" s="58"/>
      <c r="H8820" s="60"/>
      <c r="I8820" s="60"/>
      <c r="J8820" s="60"/>
      <c r="K8820" s="60"/>
      <c r="M8820" s="61"/>
      <c r="N8820" s="61"/>
      <c r="O8820" s="62"/>
      <c r="P8820" s="125"/>
      <c r="W8820" s="62"/>
      <c r="X8820" s="62"/>
    </row>
    <row r="8821" spans="1:24" s="57" customFormat="1" x14ac:dyDescent="0.25">
      <c r="A8821" s="75"/>
      <c r="D8821" s="58"/>
      <c r="E8821" s="58"/>
      <c r="F8821" s="58"/>
      <c r="G8821" s="58"/>
      <c r="H8821" s="60"/>
      <c r="I8821" s="60"/>
      <c r="J8821" s="60"/>
      <c r="K8821" s="60"/>
      <c r="M8821" s="61"/>
      <c r="N8821" s="61"/>
      <c r="O8821" s="62"/>
      <c r="P8821" s="125"/>
      <c r="W8821" s="62"/>
      <c r="X8821" s="62"/>
    </row>
    <row r="8822" spans="1:24" s="57" customFormat="1" x14ac:dyDescent="0.25">
      <c r="A8822" s="75"/>
      <c r="D8822" s="58"/>
      <c r="E8822" s="58"/>
      <c r="F8822" s="58"/>
      <c r="G8822" s="58"/>
      <c r="H8822" s="60"/>
      <c r="I8822" s="60"/>
      <c r="J8822" s="60"/>
      <c r="K8822" s="60"/>
      <c r="M8822" s="61"/>
      <c r="N8822" s="61"/>
      <c r="O8822" s="62"/>
      <c r="P8822" s="125"/>
      <c r="W8822" s="62"/>
      <c r="X8822" s="62"/>
    </row>
    <row r="8823" spans="1:24" s="57" customFormat="1" x14ac:dyDescent="0.25">
      <c r="A8823" s="75"/>
      <c r="D8823" s="58"/>
      <c r="E8823" s="58"/>
      <c r="F8823" s="58"/>
      <c r="G8823" s="58"/>
      <c r="H8823" s="60"/>
      <c r="I8823" s="60"/>
      <c r="J8823" s="60"/>
      <c r="K8823" s="60"/>
      <c r="M8823" s="61"/>
      <c r="N8823" s="61"/>
      <c r="O8823" s="62"/>
      <c r="P8823" s="125"/>
      <c r="W8823" s="62"/>
      <c r="X8823" s="62"/>
    </row>
    <row r="8824" spans="1:24" s="57" customFormat="1" x14ac:dyDescent="0.25">
      <c r="A8824" s="75"/>
      <c r="D8824" s="58"/>
      <c r="E8824" s="58"/>
      <c r="F8824" s="58"/>
      <c r="G8824" s="58"/>
      <c r="H8824" s="60"/>
      <c r="I8824" s="60"/>
      <c r="J8824" s="60"/>
      <c r="K8824" s="60"/>
      <c r="M8824" s="61"/>
      <c r="N8824" s="61"/>
      <c r="O8824" s="62"/>
      <c r="P8824" s="125"/>
      <c r="W8824" s="62"/>
      <c r="X8824" s="62"/>
    </row>
    <row r="8825" spans="1:24" s="57" customFormat="1" x14ac:dyDescent="0.25">
      <c r="A8825" s="75"/>
      <c r="D8825" s="58"/>
      <c r="E8825" s="58"/>
      <c r="F8825" s="58"/>
      <c r="G8825" s="58"/>
      <c r="H8825" s="60"/>
      <c r="I8825" s="60"/>
      <c r="J8825" s="60"/>
      <c r="K8825" s="60"/>
      <c r="M8825" s="61"/>
      <c r="N8825" s="61"/>
      <c r="O8825" s="62"/>
      <c r="P8825" s="125"/>
      <c r="W8825" s="62"/>
      <c r="X8825" s="62"/>
    </row>
    <row r="8826" spans="1:24" s="57" customFormat="1" x14ac:dyDescent="0.25">
      <c r="A8826" s="75"/>
      <c r="D8826" s="58"/>
      <c r="E8826" s="58"/>
      <c r="F8826" s="58"/>
      <c r="G8826" s="58"/>
      <c r="H8826" s="60"/>
      <c r="I8826" s="60"/>
      <c r="J8826" s="60"/>
      <c r="K8826" s="60"/>
      <c r="M8826" s="61"/>
      <c r="N8826" s="61"/>
      <c r="O8826" s="62"/>
      <c r="P8826" s="125"/>
      <c r="W8826" s="62"/>
      <c r="X8826" s="62"/>
    </row>
    <row r="8827" spans="1:24" s="57" customFormat="1" x14ac:dyDescent="0.25">
      <c r="A8827" s="75"/>
      <c r="D8827" s="58"/>
      <c r="E8827" s="58"/>
      <c r="F8827" s="58"/>
      <c r="G8827" s="58"/>
      <c r="H8827" s="60"/>
      <c r="I8827" s="60"/>
      <c r="J8827" s="60"/>
      <c r="K8827" s="60"/>
      <c r="M8827" s="61"/>
      <c r="N8827" s="61"/>
      <c r="O8827" s="62"/>
      <c r="P8827" s="125"/>
      <c r="W8827" s="62"/>
      <c r="X8827" s="62"/>
    </row>
    <row r="8828" spans="1:24" s="57" customFormat="1" x14ac:dyDescent="0.25">
      <c r="A8828" s="75"/>
      <c r="D8828" s="58"/>
      <c r="E8828" s="58"/>
      <c r="F8828" s="58"/>
      <c r="G8828" s="58"/>
      <c r="H8828" s="60"/>
      <c r="I8828" s="60"/>
      <c r="J8828" s="60"/>
      <c r="K8828" s="60"/>
      <c r="M8828" s="61"/>
      <c r="N8828" s="61"/>
      <c r="O8828" s="62"/>
      <c r="P8828" s="125"/>
      <c r="W8828" s="62"/>
      <c r="X8828" s="62"/>
    </row>
    <row r="8829" spans="1:24" s="57" customFormat="1" x14ac:dyDescent="0.25">
      <c r="A8829" s="75"/>
      <c r="D8829" s="58"/>
      <c r="E8829" s="58"/>
      <c r="F8829" s="58"/>
      <c r="G8829" s="58"/>
      <c r="H8829" s="60"/>
      <c r="I8829" s="60"/>
      <c r="J8829" s="60"/>
      <c r="K8829" s="60"/>
      <c r="M8829" s="61"/>
      <c r="N8829" s="61"/>
      <c r="O8829" s="62"/>
      <c r="P8829" s="125"/>
      <c r="W8829" s="62"/>
      <c r="X8829" s="62"/>
    </row>
    <row r="8830" spans="1:24" s="57" customFormat="1" x14ac:dyDescent="0.25">
      <c r="A8830" s="75"/>
      <c r="D8830" s="58"/>
      <c r="E8830" s="58"/>
      <c r="F8830" s="58"/>
      <c r="G8830" s="58"/>
      <c r="H8830" s="60"/>
      <c r="I8830" s="60"/>
      <c r="J8830" s="60"/>
      <c r="K8830" s="60"/>
      <c r="M8830" s="61"/>
      <c r="N8830" s="61"/>
      <c r="O8830" s="62"/>
      <c r="P8830" s="125"/>
      <c r="W8830" s="62"/>
      <c r="X8830" s="62"/>
    </row>
    <row r="8831" spans="1:24" s="57" customFormat="1" x14ac:dyDescent="0.25">
      <c r="A8831" s="75"/>
      <c r="D8831" s="58"/>
      <c r="E8831" s="58"/>
      <c r="F8831" s="58"/>
      <c r="G8831" s="58"/>
      <c r="H8831" s="60"/>
      <c r="I8831" s="60"/>
      <c r="J8831" s="60"/>
      <c r="K8831" s="60"/>
      <c r="M8831" s="61"/>
      <c r="N8831" s="61"/>
      <c r="O8831" s="62"/>
      <c r="P8831" s="125"/>
      <c r="W8831" s="62"/>
      <c r="X8831" s="62"/>
    </row>
    <row r="8832" spans="1:24" s="57" customFormat="1" x14ac:dyDescent="0.25">
      <c r="A8832" s="75"/>
      <c r="D8832" s="58"/>
      <c r="E8832" s="58"/>
      <c r="F8832" s="58"/>
      <c r="G8832" s="58"/>
      <c r="H8832" s="60"/>
      <c r="I8832" s="60"/>
      <c r="J8832" s="60"/>
      <c r="K8832" s="60"/>
      <c r="M8832" s="61"/>
      <c r="N8832" s="61"/>
      <c r="O8832" s="62"/>
      <c r="P8832" s="125"/>
      <c r="W8832" s="62"/>
      <c r="X8832" s="62"/>
    </row>
    <row r="8833" spans="1:24" s="57" customFormat="1" x14ac:dyDescent="0.25">
      <c r="A8833" s="75"/>
      <c r="D8833" s="58"/>
      <c r="E8833" s="58"/>
      <c r="F8833" s="58"/>
      <c r="G8833" s="58"/>
      <c r="H8833" s="60"/>
      <c r="I8833" s="60"/>
      <c r="J8833" s="60"/>
      <c r="K8833" s="60"/>
      <c r="M8833" s="61"/>
      <c r="N8833" s="61"/>
      <c r="O8833" s="62"/>
      <c r="P8833" s="125"/>
      <c r="W8833" s="62"/>
      <c r="X8833" s="62"/>
    </row>
    <row r="8834" spans="1:24" s="57" customFormat="1" x14ac:dyDescent="0.25">
      <c r="A8834" s="75"/>
      <c r="D8834" s="58"/>
      <c r="E8834" s="58"/>
      <c r="F8834" s="58"/>
      <c r="G8834" s="58"/>
      <c r="H8834" s="60"/>
      <c r="I8834" s="60"/>
      <c r="J8834" s="60"/>
      <c r="K8834" s="60"/>
      <c r="M8834" s="61"/>
      <c r="N8834" s="61"/>
      <c r="O8834" s="62"/>
      <c r="P8834" s="125"/>
      <c r="W8834" s="62"/>
      <c r="X8834" s="62"/>
    </row>
    <row r="8835" spans="1:24" s="57" customFormat="1" x14ac:dyDescent="0.25">
      <c r="A8835" s="75"/>
      <c r="D8835" s="58"/>
      <c r="E8835" s="58"/>
      <c r="F8835" s="58"/>
      <c r="G8835" s="58"/>
      <c r="H8835" s="60"/>
      <c r="I8835" s="60"/>
      <c r="J8835" s="60"/>
      <c r="K8835" s="60"/>
      <c r="M8835" s="61"/>
      <c r="N8835" s="61"/>
      <c r="O8835" s="62"/>
      <c r="P8835" s="125"/>
      <c r="W8835" s="62"/>
      <c r="X8835" s="62"/>
    </row>
    <row r="8836" spans="1:24" s="57" customFormat="1" x14ac:dyDescent="0.25">
      <c r="A8836" s="75"/>
      <c r="D8836" s="58"/>
      <c r="E8836" s="58"/>
      <c r="F8836" s="58"/>
      <c r="G8836" s="58"/>
      <c r="H8836" s="60"/>
      <c r="I8836" s="60"/>
      <c r="J8836" s="60"/>
      <c r="K8836" s="60"/>
      <c r="M8836" s="61"/>
      <c r="N8836" s="61"/>
      <c r="O8836" s="62"/>
      <c r="P8836" s="125"/>
      <c r="W8836" s="62"/>
      <c r="X8836" s="62"/>
    </row>
    <row r="8837" spans="1:24" s="57" customFormat="1" x14ac:dyDescent="0.25">
      <c r="A8837" s="75"/>
      <c r="D8837" s="58"/>
      <c r="E8837" s="58"/>
      <c r="F8837" s="58"/>
      <c r="G8837" s="58"/>
      <c r="H8837" s="60"/>
      <c r="I8837" s="60"/>
      <c r="J8837" s="60"/>
      <c r="K8837" s="60"/>
      <c r="M8837" s="61"/>
      <c r="N8837" s="61"/>
      <c r="O8837" s="62"/>
      <c r="P8837" s="125"/>
      <c r="W8837" s="62"/>
      <c r="X8837" s="62"/>
    </row>
    <row r="8838" spans="1:24" s="57" customFormat="1" x14ac:dyDescent="0.25">
      <c r="A8838" s="75"/>
      <c r="D8838" s="58"/>
      <c r="E8838" s="58"/>
      <c r="F8838" s="58"/>
      <c r="G8838" s="58"/>
      <c r="H8838" s="60"/>
      <c r="I8838" s="60"/>
      <c r="J8838" s="60"/>
      <c r="K8838" s="60"/>
      <c r="M8838" s="61"/>
      <c r="N8838" s="61"/>
      <c r="O8838" s="62"/>
      <c r="P8838" s="125"/>
      <c r="W8838" s="62"/>
      <c r="X8838" s="62"/>
    </row>
    <row r="8839" spans="1:24" s="57" customFormat="1" x14ac:dyDescent="0.25">
      <c r="A8839" s="75"/>
      <c r="D8839" s="58"/>
      <c r="E8839" s="58"/>
      <c r="F8839" s="58"/>
      <c r="G8839" s="58"/>
      <c r="H8839" s="60"/>
      <c r="I8839" s="60"/>
      <c r="J8839" s="60"/>
      <c r="K8839" s="60"/>
      <c r="M8839" s="61"/>
      <c r="N8839" s="61"/>
      <c r="O8839" s="62"/>
      <c r="P8839" s="125"/>
      <c r="W8839" s="62"/>
      <c r="X8839" s="62"/>
    </row>
    <row r="8840" spans="1:24" s="57" customFormat="1" x14ac:dyDescent="0.25">
      <c r="A8840" s="75"/>
      <c r="D8840" s="58"/>
      <c r="E8840" s="58"/>
      <c r="F8840" s="58"/>
      <c r="G8840" s="58"/>
      <c r="H8840" s="60"/>
      <c r="I8840" s="60"/>
      <c r="J8840" s="60"/>
      <c r="K8840" s="60"/>
      <c r="M8840" s="61"/>
      <c r="N8840" s="61"/>
      <c r="O8840" s="62"/>
      <c r="P8840" s="125"/>
      <c r="W8840" s="62"/>
      <c r="X8840" s="62"/>
    </row>
    <row r="8841" spans="1:24" s="57" customFormat="1" x14ac:dyDescent="0.25">
      <c r="A8841" s="75"/>
      <c r="D8841" s="58"/>
      <c r="E8841" s="58"/>
      <c r="F8841" s="58"/>
      <c r="G8841" s="58"/>
      <c r="H8841" s="60"/>
      <c r="I8841" s="60"/>
      <c r="J8841" s="60"/>
      <c r="K8841" s="60"/>
      <c r="M8841" s="61"/>
      <c r="N8841" s="61"/>
      <c r="O8841" s="62"/>
      <c r="P8841" s="125"/>
      <c r="W8841" s="62"/>
      <c r="X8841" s="62"/>
    </row>
    <row r="8842" spans="1:24" s="57" customFormat="1" x14ac:dyDescent="0.25">
      <c r="A8842" s="75"/>
      <c r="D8842" s="58"/>
      <c r="E8842" s="58"/>
      <c r="F8842" s="58"/>
      <c r="G8842" s="58"/>
      <c r="H8842" s="60"/>
      <c r="I8842" s="60"/>
      <c r="J8842" s="60"/>
      <c r="K8842" s="60"/>
      <c r="M8842" s="61"/>
      <c r="N8842" s="61"/>
      <c r="O8842" s="62"/>
      <c r="P8842" s="125"/>
      <c r="W8842" s="62"/>
      <c r="X8842" s="62"/>
    </row>
    <row r="8843" spans="1:24" s="57" customFormat="1" x14ac:dyDescent="0.25">
      <c r="A8843" s="75"/>
      <c r="D8843" s="58"/>
      <c r="E8843" s="58"/>
      <c r="F8843" s="58"/>
      <c r="G8843" s="58"/>
      <c r="H8843" s="60"/>
      <c r="I8843" s="60"/>
      <c r="J8843" s="60"/>
      <c r="K8843" s="60"/>
      <c r="M8843" s="61"/>
      <c r="N8843" s="61"/>
      <c r="O8843" s="62"/>
      <c r="P8843" s="125"/>
      <c r="W8843" s="62"/>
      <c r="X8843" s="62"/>
    </row>
    <row r="8844" spans="1:24" s="57" customFormat="1" x14ac:dyDescent="0.25">
      <c r="A8844" s="75"/>
      <c r="D8844" s="58"/>
      <c r="E8844" s="58"/>
      <c r="F8844" s="58"/>
      <c r="G8844" s="58"/>
      <c r="H8844" s="60"/>
      <c r="I8844" s="60"/>
      <c r="J8844" s="60"/>
      <c r="K8844" s="60"/>
      <c r="M8844" s="61"/>
      <c r="N8844" s="61"/>
      <c r="O8844" s="62"/>
      <c r="P8844" s="125"/>
      <c r="W8844" s="62"/>
      <c r="X8844" s="62"/>
    </row>
    <row r="8845" spans="1:24" s="57" customFormat="1" x14ac:dyDescent="0.25">
      <c r="A8845" s="75"/>
      <c r="D8845" s="58"/>
      <c r="E8845" s="58"/>
      <c r="F8845" s="58"/>
      <c r="G8845" s="58"/>
      <c r="H8845" s="60"/>
      <c r="I8845" s="60"/>
      <c r="J8845" s="60"/>
      <c r="K8845" s="60"/>
      <c r="M8845" s="61"/>
      <c r="N8845" s="61"/>
      <c r="O8845" s="62"/>
      <c r="P8845" s="125"/>
      <c r="W8845" s="62"/>
      <c r="X8845" s="62"/>
    </row>
    <row r="8846" spans="1:24" s="57" customFormat="1" x14ac:dyDescent="0.25">
      <c r="A8846" s="75"/>
      <c r="D8846" s="58"/>
      <c r="E8846" s="58"/>
      <c r="F8846" s="58"/>
      <c r="G8846" s="58"/>
      <c r="H8846" s="60"/>
      <c r="I8846" s="60"/>
      <c r="J8846" s="60"/>
      <c r="K8846" s="60"/>
      <c r="M8846" s="61"/>
      <c r="N8846" s="61"/>
      <c r="O8846" s="62"/>
      <c r="P8846" s="125"/>
      <c r="W8846" s="62"/>
      <c r="X8846" s="62"/>
    </row>
    <row r="8847" spans="1:24" s="57" customFormat="1" x14ac:dyDescent="0.25">
      <c r="A8847" s="75"/>
      <c r="D8847" s="58"/>
      <c r="E8847" s="58"/>
      <c r="F8847" s="58"/>
      <c r="G8847" s="58"/>
      <c r="H8847" s="60"/>
      <c r="I8847" s="60"/>
      <c r="J8847" s="60"/>
      <c r="K8847" s="60"/>
      <c r="M8847" s="61"/>
      <c r="N8847" s="61"/>
      <c r="O8847" s="62"/>
      <c r="P8847" s="125"/>
      <c r="W8847" s="62"/>
      <c r="X8847" s="62"/>
    </row>
    <row r="8848" spans="1:24" s="57" customFormat="1" x14ac:dyDescent="0.25">
      <c r="A8848" s="75"/>
      <c r="D8848" s="58"/>
      <c r="E8848" s="58"/>
      <c r="F8848" s="58"/>
      <c r="G8848" s="58"/>
      <c r="H8848" s="60"/>
      <c r="I8848" s="60"/>
      <c r="J8848" s="60"/>
      <c r="K8848" s="60"/>
      <c r="M8848" s="61"/>
      <c r="N8848" s="61"/>
      <c r="O8848" s="62"/>
      <c r="P8848" s="125"/>
      <c r="W8848" s="62"/>
      <c r="X8848" s="62"/>
    </row>
    <row r="8849" spans="1:24" s="57" customFormat="1" x14ac:dyDescent="0.25">
      <c r="A8849" s="75"/>
      <c r="D8849" s="58"/>
      <c r="E8849" s="58"/>
      <c r="F8849" s="58"/>
      <c r="G8849" s="58"/>
      <c r="H8849" s="60"/>
      <c r="I8849" s="60"/>
      <c r="J8849" s="60"/>
      <c r="K8849" s="60"/>
      <c r="M8849" s="61"/>
      <c r="N8849" s="61"/>
      <c r="O8849" s="62"/>
      <c r="P8849" s="125"/>
      <c r="W8849" s="62"/>
      <c r="X8849" s="62"/>
    </row>
    <row r="8850" spans="1:24" s="57" customFormat="1" x14ac:dyDescent="0.25">
      <c r="A8850" s="75"/>
      <c r="D8850" s="58"/>
      <c r="E8850" s="58"/>
      <c r="F8850" s="58"/>
      <c r="G8850" s="58"/>
      <c r="H8850" s="60"/>
      <c r="I8850" s="60"/>
      <c r="J8850" s="60"/>
      <c r="K8850" s="60"/>
      <c r="M8850" s="61"/>
      <c r="N8850" s="61"/>
      <c r="O8850" s="62"/>
      <c r="P8850" s="125"/>
      <c r="W8850" s="62"/>
      <c r="X8850" s="62"/>
    </row>
    <row r="8851" spans="1:24" s="57" customFormat="1" x14ac:dyDescent="0.25">
      <c r="A8851" s="75"/>
      <c r="D8851" s="58"/>
      <c r="E8851" s="58"/>
      <c r="F8851" s="58"/>
      <c r="G8851" s="58"/>
      <c r="H8851" s="60"/>
      <c r="I8851" s="60"/>
      <c r="J8851" s="60"/>
      <c r="K8851" s="60"/>
      <c r="M8851" s="61"/>
      <c r="N8851" s="61"/>
      <c r="O8851" s="62"/>
      <c r="P8851" s="125"/>
      <c r="W8851" s="62"/>
      <c r="X8851" s="62"/>
    </row>
    <row r="8852" spans="1:24" s="57" customFormat="1" x14ac:dyDescent="0.25">
      <c r="A8852" s="75"/>
      <c r="D8852" s="58"/>
      <c r="E8852" s="58"/>
      <c r="F8852" s="58"/>
      <c r="G8852" s="58"/>
      <c r="H8852" s="60"/>
      <c r="I8852" s="60"/>
      <c r="J8852" s="60"/>
      <c r="K8852" s="60"/>
      <c r="M8852" s="61"/>
      <c r="N8852" s="61"/>
      <c r="O8852" s="62"/>
      <c r="P8852" s="125"/>
      <c r="W8852" s="62"/>
      <c r="X8852" s="62"/>
    </row>
    <row r="8853" spans="1:24" s="57" customFormat="1" x14ac:dyDescent="0.25">
      <c r="A8853" s="75"/>
      <c r="D8853" s="58"/>
      <c r="E8853" s="58"/>
      <c r="F8853" s="58"/>
      <c r="G8853" s="58"/>
      <c r="H8853" s="60"/>
      <c r="I8853" s="60"/>
      <c r="J8853" s="60"/>
      <c r="K8853" s="60"/>
      <c r="M8853" s="61"/>
      <c r="N8853" s="61"/>
      <c r="O8853" s="62"/>
      <c r="P8853" s="125"/>
      <c r="W8853" s="62"/>
      <c r="X8853" s="62"/>
    </row>
    <row r="8854" spans="1:24" s="57" customFormat="1" x14ac:dyDescent="0.25">
      <c r="A8854" s="75"/>
      <c r="D8854" s="58"/>
      <c r="E8854" s="58"/>
      <c r="F8854" s="58"/>
      <c r="G8854" s="58"/>
      <c r="H8854" s="60"/>
      <c r="I8854" s="60"/>
      <c r="J8854" s="60"/>
      <c r="K8854" s="60"/>
      <c r="M8854" s="61"/>
      <c r="N8854" s="61"/>
      <c r="O8854" s="62"/>
      <c r="P8854" s="125"/>
      <c r="W8854" s="62"/>
      <c r="X8854" s="62"/>
    </row>
    <row r="8855" spans="1:24" s="57" customFormat="1" x14ac:dyDescent="0.25">
      <c r="A8855" s="75"/>
      <c r="D8855" s="58"/>
      <c r="E8855" s="58"/>
      <c r="F8855" s="58"/>
      <c r="G8855" s="58"/>
      <c r="H8855" s="60"/>
      <c r="I8855" s="60"/>
      <c r="J8855" s="60"/>
      <c r="K8855" s="60"/>
      <c r="M8855" s="61"/>
      <c r="N8855" s="61"/>
      <c r="O8855" s="62"/>
      <c r="P8855" s="125"/>
      <c r="W8855" s="62"/>
      <c r="X8855" s="62"/>
    </row>
    <row r="8856" spans="1:24" s="57" customFormat="1" x14ac:dyDescent="0.25">
      <c r="A8856" s="75"/>
      <c r="D8856" s="58"/>
      <c r="E8856" s="58"/>
      <c r="F8856" s="58"/>
      <c r="G8856" s="58"/>
      <c r="H8856" s="60"/>
      <c r="I8856" s="60"/>
      <c r="J8856" s="60"/>
      <c r="K8856" s="60"/>
      <c r="M8856" s="61"/>
      <c r="N8856" s="61"/>
      <c r="O8856" s="62"/>
      <c r="P8856" s="125"/>
      <c r="W8856" s="62"/>
      <c r="X8856" s="62"/>
    </row>
    <row r="8857" spans="1:24" s="57" customFormat="1" x14ac:dyDescent="0.25">
      <c r="A8857" s="75"/>
      <c r="D8857" s="58"/>
      <c r="E8857" s="58"/>
      <c r="F8857" s="58"/>
      <c r="G8857" s="58"/>
      <c r="H8857" s="60"/>
      <c r="I8857" s="60"/>
      <c r="J8857" s="60"/>
      <c r="K8857" s="60"/>
      <c r="M8857" s="61"/>
      <c r="N8857" s="61"/>
      <c r="O8857" s="62"/>
      <c r="P8857" s="125"/>
      <c r="W8857" s="62"/>
      <c r="X8857" s="62"/>
    </row>
    <row r="8858" spans="1:24" s="57" customFormat="1" x14ac:dyDescent="0.25">
      <c r="A8858" s="75"/>
      <c r="D8858" s="58"/>
      <c r="E8858" s="58"/>
      <c r="F8858" s="58"/>
      <c r="G8858" s="58"/>
      <c r="H8858" s="60"/>
      <c r="I8858" s="60"/>
      <c r="J8858" s="60"/>
      <c r="K8858" s="60"/>
      <c r="M8858" s="61"/>
      <c r="N8858" s="61"/>
      <c r="O8858" s="62"/>
      <c r="P8858" s="125"/>
      <c r="W8858" s="62"/>
      <c r="X8858" s="62"/>
    </row>
    <row r="8859" spans="1:24" s="57" customFormat="1" x14ac:dyDescent="0.25">
      <c r="A8859" s="75"/>
      <c r="D8859" s="58"/>
      <c r="E8859" s="58"/>
      <c r="F8859" s="58"/>
      <c r="G8859" s="58"/>
      <c r="H8859" s="60"/>
      <c r="I8859" s="60"/>
      <c r="J8859" s="60"/>
      <c r="K8859" s="60"/>
      <c r="M8859" s="61"/>
      <c r="N8859" s="61"/>
      <c r="O8859" s="62"/>
      <c r="P8859" s="125"/>
      <c r="W8859" s="62"/>
      <c r="X8859" s="62"/>
    </row>
    <row r="8860" spans="1:24" s="57" customFormat="1" x14ac:dyDescent="0.25">
      <c r="A8860" s="75"/>
      <c r="D8860" s="58"/>
      <c r="E8860" s="58"/>
      <c r="F8860" s="58"/>
      <c r="G8860" s="58"/>
      <c r="H8860" s="60"/>
      <c r="I8860" s="60"/>
      <c r="J8860" s="60"/>
      <c r="K8860" s="60"/>
      <c r="M8860" s="61"/>
      <c r="N8860" s="61"/>
      <c r="O8860" s="62"/>
      <c r="P8860" s="125"/>
      <c r="W8860" s="62"/>
      <c r="X8860" s="62"/>
    </row>
    <row r="8861" spans="1:24" s="57" customFormat="1" x14ac:dyDescent="0.25">
      <c r="A8861" s="75"/>
      <c r="D8861" s="58"/>
      <c r="E8861" s="58"/>
      <c r="F8861" s="58"/>
      <c r="G8861" s="58"/>
      <c r="H8861" s="60"/>
      <c r="I8861" s="60"/>
      <c r="J8861" s="60"/>
      <c r="K8861" s="60"/>
      <c r="M8861" s="61"/>
      <c r="N8861" s="61"/>
      <c r="O8861" s="62"/>
      <c r="P8861" s="125"/>
      <c r="W8861" s="62"/>
      <c r="X8861" s="62"/>
    </row>
    <row r="8862" spans="1:24" s="57" customFormat="1" x14ac:dyDescent="0.25">
      <c r="A8862" s="75"/>
      <c r="D8862" s="58"/>
      <c r="E8862" s="58"/>
      <c r="F8862" s="58"/>
      <c r="G8862" s="58"/>
      <c r="H8862" s="60"/>
      <c r="I8862" s="60"/>
      <c r="J8862" s="60"/>
      <c r="K8862" s="60"/>
      <c r="M8862" s="61"/>
      <c r="N8862" s="61"/>
      <c r="O8862" s="62"/>
      <c r="P8862" s="125"/>
      <c r="W8862" s="62"/>
      <c r="X8862" s="62"/>
    </row>
    <row r="8863" spans="1:24" s="57" customFormat="1" x14ac:dyDescent="0.25">
      <c r="A8863" s="75"/>
      <c r="D8863" s="58"/>
      <c r="E8863" s="58"/>
      <c r="F8863" s="58"/>
      <c r="G8863" s="58"/>
      <c r="H8863" s="60"/>
      <c r="I8863" s="60"/>
      <c r="J8863" s="60"/>
      <c r="K8863" s="60"/>
      <c r="M8863" s="61"/>
      <c r="N8863" s="61"/>
      <c r="O8863" s="62"/>
      <c r="P8863" s="125"/>
      <c r="W8863" s="62"/>
      <c r="X8863" s="62"/>
    </row>
    <row r="8864" spans="1:24" s="57" customFormat="1" x14ac:dyDescent="0.25">
      <c r="A8864" s="75"/>
      <c r="D8864" s="58"/>
      <c r="E8864" s="58"/>
      <c r="F8864" s="58"/>
      <c r="G8864" s="58"/>
      <c r="H8864" s="60"/>
      <c r="I8864" s="60"/>
      <c r="J8864" s="60"/>
      <c r="K8864" s="60"/>
      <c r="M8864" s="61"/>
      <c r="N8864" s="61"/>
      <c r="O8864" s="62"/>
      <c r="P8864" s="125"/>
      <c r="W8864" s="62"/>
      <c r="X8864" s="62"/>
    </row>
    <row r="8865" spans="1:24" s="57" customFormat="1" x14ac:dyDescent="0.25">
      <c r="A8865" s="75"/>
      <c r="D8865" s="58"/>
      <c r="E8865" s="58"/>
      <c r="F8865" s="58"/>
      <c r="G8865" s="58"/>
      <c r="H8865" s="60"/>
      <c r="I8865" s="60"/>
      <c r="J8865" s="60"/>
      <c r="K8865" s="60"/>
      <c r="M8865" s="61"/>
      <c r="N8865" s="61"/>
      <c r="O8865" s="62"/>
      <c r="P8865" s="125"/>
      <c r="W8865" s="62"/>
      <c r="X8865" s="62"/>
    </row>
    <row r="8866" spans="1:24" s="57" customFormat="1" x14ac:dyDescent="0.25">
      <c r="A8866" s="75"/>
      <c r="D8866" s="58"/>
      <c r="E8866" s="58"/>
      <c r="F8866" s="58"/>
      <c r="G8866" s="58"/>
      <c r="H8866" s="60"/>
      <c r="I8866" s="60"/>
      <c r="J8866" s="60"/>
      <c r="K8866" s="60"/>
      <c r="M8866" s="61"/>
      <c r="N8866" s="61"/>
      <c r="O8866" s="62"/>
      <c r="P8866" s="125"/>
      <c r="W8866" s="62"/>
      <c r="X8866" s="62"/>
    </row>
    <row r="8867" spans="1:24" s="57" customFormat="1" x14ac:dyDescent="0.25">
      <c r="A8867" s="75"/>
      <c r="D8867" s="58"/>
      <c r="E8867" s="58"/>
      <c r="F8867" s="58"/>
      <c r="G8867" s="58"/>
      <c r="H8867" s="60"/>
      <c r="I8867" s="60"/>
      <c r="J8867" s="60"/>
      <c r="K8867" s="60"/>
      <c r="M8867" s="61"/>
      <c r="N8867" s="61"/>
      <c r="O8867" s="62"/>
      <c r="P8867" s="125"/>
      <c r="W8867" s="62"/>
      <c r="X8867" s="62"/>
    </row>
    <row r="8868" spans="1:24" s="57" customFormat="1" x14ac:dyDescent="0.25">
      <c r="A8868" s="75"/>
      <c r="D8868" s="58"/>
      <c r="E8868" s="58"/>
      <c r="F8868" s="58"/>
      <c r="G8868" s="58"/>
      <c r="H8868" s="60"/>
      <c r="I8868" s="60"/>
      <c r="J8868" s="60"/>
      <c r="K8868" s="60"/>
      <c r="M8868" s="61"/>
      <c r="N8868" s="61"/>
      <c r="O8868" s="62"/>
      <c r="P8868" s="125"/>
      <c r="W8868" s="62"/>
      <c r="X8868" s="62"/>
    </row>
    <row r="8869" spans="1:24" s="57" customFormat="1" x14ac:dyDescent="0.25">
      <c r="A8869" s="75"/>
      <c r="D8869" s="58"/>
      <c r="E8869" s="58"/>
      <c r="F8869" s="58"/>
      <c r="G8869" s="58"/>
      <c r="H8869" s="60"/>
      <c r="I8869" s="60"/>
      <c r="J8869" s="60"/>
      <c r="K8869" s="60"/>
      <c r="M8869" s="61"/>
      <c r="N8869" s="61"/>
      <c r="O8869" s="62"/>
      <c r="P8869" s="125"/>
      <c r="W8869" s="62"/>
      <c r="X8869" s="62"/>
    </row>
    <row r="8870" spans="1:24" s="57" customFormat="1" x14ac:dyDescent="0.25">
      <c r="A8870" s="75"/>
      <c r="D8870" s="58"/>
      <c r="E8870" s="58"/>
      <c r="F8870" s="58"/>
      <c r="G8870" s="58"/>
      <c r="H8870" s="60"/>
      <c r="I8870" s="60"/>
      <c r="J8870" s="60"/>
      <c r="K8870" s="60"/>
      <c r="M8870" s="61"/>
      <c r="N8870" s="61"/>
      <c r="O8870" s="62"/>
      <c r="P8870" s="125"/>
      <c r="W8870" s="62"/>
      <c r="X8870" s="62"/>
    </row>
    <row r="8871" spans="1:24" s="57" customFormat="1" x14ac:dyDescent="0.25">
      <c r="A8871" s="75"/>
      <c r="D8871" s="58"/>
      <c r="E8871" s="58"/>
      <c r="F8871" s="58"/>
      <c r="G8871" s="58"/>
      <c r="H8871" s="60"/>
      <c r="I8871" s="60"/>
      <c r="J8871" s="60"/>
      <c r="K8871" s="60"/>
      <c r="M8871" s="61"/>
      <c r="N8871" s="61"/>
      <c r="O8871" s="62"/>
      <c r="P8871" s="125"/>
      <c r="W8871" s="62"/>
      <c r="X8871" s="62"/>
    </row>
    <row r="8872" spans="1:24" s="57" customFormat="1" x14ac:dyDescent="0.25">
      <c r="A8872" s="75"/>
      <c r="D8872" s="58"/>
      <c r="E8872" s="58"/>
      <c r="F8872" s="58"/>
      <c r="G8872" s="58"/>
      <c r="H8872" s="60"/>
      <c r="I8872" s="60"/>
      <c r="J8872" s="60"/>
      <c r="K8872" s="60"/>
      <c r="M8872" s="61"/>
      <c r="N8872" s="61"/>
      <c r="O8872" s="62"/>
      <c r="P8872" s="125"/>
      <c r="W8872" s="62"/>
      <c r="X8872" s="62"/>
    </row>
    <row r="8873" spans="1:24" s="57" customFormat="1" x14ac:dyDescent="0.25">
      <c r="A8873" s="75"/>
      <c r="D8873" s="58"/>
      <c r="E8873" s="58"/>
      <c r="F8873" s="58"/>
      <c r="G8873" s="58"/>
      <c r="H8873" s="60"/>
      <c r="I8873" s="60"/>
      <c r="J8873" s="60"/>
      <c r="K8873" s="60"/>
      <c r="M8873" s="61"/>
      <c r="N8873" s="61"/>
      <c r="O8873" s="62"/>
      <c r="P8873" s="125"/>
      <c r="W8873" s="62"/>
      <c r="X8873" s="62"/>
    </row>
    <row r="8874" spans="1:24" s="57" customFormat="1" x14ac:dyDescent="0.25">
      <c r="A8874" s="75"/>
      <c r="D8874" s="58"/>
      <c r="E8874" s="58"/>
      <c r="F8874" s="58"/>
      <c r="G8874" s="58"/>
      <c r="H8874" s="60"/>
      <c r="I8874" s="60"/>
      <c r="J8874" s="60"/>
      <c r="K8874" s="60"/>
      <c r="M8874" s="61"/>
      <c r="N8874" s="61"/>
      <c r="O8874" s="62"/>
      <c r="P8874" s="125"/>
      <c r="W8874" s="62"/>
      <c r="X8874" s="62"/>
    </row>
    <row r="8875" spans="1:24" s="57" customFormat="1" x14ac:dyDescent="0.25">
      <c r="A8875" s="75"/>
      <c r="D8875" s="58"/>
      <c r="E8875" s="58"/>
      <c r="F8875" s="58"/>
      <c r="G8875" s="58"/>
      <c r="H8875" s="60"/>
      <c r="I8875" s="60"/>
      <c r="J8875" s="60"/>
      <c r="K8875" s="60"/>
      <c r="M8875" s="61"/>
      <c r="N8875" s="61"/>
      <c r="O8875" s="62"/>
      <c r="P8875" s="125"/>
      <c r="W8875" s="62"/>
      <c r="X8875" s="62"/>
    </row>
    <row r="8876" spans="1:24" s="57" customFormat="1" x14ac:dyDescent="0.25">
      <c r="A8876" s="75"/>
      <c r="D8876" s="58"/>
      <c r="E8876" s="58"/>
      <c r="F8876" s="58"/>
      <c r="G8876" s="58"/>
      <c r="H8876" s="60"/>
      <c r="I8876" s="60"/>
      <c r="J8876" s="60"/>
      <c r="K8876" s="60"/>
      <c r="M8876" s="61"/>
      <c r="N8876" s="61"/>
      <c r="O8876" s="62"/>
      <c r="P8876" s="125"/>
      <c r="W8876" s="62"/>
      <c r="X8876" s="62"/>
    </row>
    <row r="8877" spans="1:24" s="57" customFormat="1" x14ac:dyDescent="0.25">
      <c r="A8877" s="75"/>
      <c r="D8877" s="58"/>
      <c r="E8877" s="58"/>
      <c r="F8877" s="58"/>
      <c r="G8877" s="58"/>
      <c r="H8877" s="60"/>
      <c r="I8877" s="60"/>
      <c r="J8877" s="60"/>
      <c r="K8877" s="60"/>
      <c r="M8877" s="61"/>
      <c r="N8877" s="61"/>
      <c r="O8877" s="62"/>
      <c r="P8877" s="125"/>
      <c r="W8877" s="62"/>
      <c r="X8877" s="62"/>
    </row>
    <row r="8878" spans="1:24" s="57" customFormat="1" x14ac:dyDescent="0.25">
      <c r="A8878" s="75"/>
      <c r="D8878" s="58"/>
      <c r="E8878" s="58"/>
      <c r="F8878" s="58"/>
      <c r="G8878" s="58"/>
      <c r="H8878" s="60"/>
      <c r="I8878" s="60"/>
      <c r="J8878" s="60"/>
      <c r="K8878" s="60"/>
      <c r="M8878" s="61"/>
      <c r="N8878" s="61"/>
      <c r="O8878" s="62"/>
      <c r="P8878" s="125"/>
      <c r="W8878" s="62"/>
      <c r="X8878" s="62"/>
    </row>
    <row r="8879" spans="1:24" s="57" customFormat="1" x14ac:dyDescent="0.25">
      <c r="A8879" s="75"/>
      <c r="D8879" s="58"/>
      <c r="E8879" s="58"/>
      <c r="F8879" s="58"/>
      <c r="G8879" s="58"/>
      <c r="H8879" s="60"/>
      <c r="I8879" s="60"/>
      <c r="J8879" s="60"/>
      <c r="K8879" s="60"/>
      <c r="M8879" s="61"/>
      <c r="N8879" s="61"/>
      <c r="O8879" s="62"/>
      <c r="P8879" s="125"/>
      <c r="W8879" s="62"/>
      <c r="X8879" s="62"/>
    </row>
    <row r="8880" spans="1:24" s="57" customFormat="1" x14ac:dyDescent="0.25">
      <c r="A8880" s="75"/>
      <c r="D8880" s="58"/>
      <c r="E8880" s="58"/>
      <c r="F8880" s="58"/>
      <c r="G8880" s="58"/>
      <c r="H8880" s="60"/>
      <c r="I8880" s="60"/>
      <c r="J8880" s="60"/>
      <c r="K8880" s="60"/>
      <c r="M8880" s="61"/>
      <c r="N8880" s="61"/>
      <c r="O8880" s="62"/>
      <c r="P8880" s="125"/>
      <c r="W8880" s="62"/>
      <c r="X8880" s="62"/>
    </row>
    <row r="8881" spans="1:24" s="57" customFormat="1" x14ac:dyDescent="0.25">
      <c r="A8881" s="75"/>
      <c r="D8881" s="58"/>
      <c r="E8881" s="58"/>
      <c r="F8881" s="58"/>
      <c r="G8881" s="58"/>
      <c r="H8881" s="60"/>
      <c r="I8881" s="60"/>
      <c r="J8881" s="60"/>
      <c r="K8881" s="60"/>
      <c r="M8881" s="61"/>
      <c r="N8881" s="61"/>
      <c r="O8881" s="62"/>
      <c r="P8881" s="125"/>
      <c r="W8881" s="62"/>
      <c r="X8881" s="62"/>
    </row>
    <row r="8882" spans="1:24" s="57" customFormat="1" x14ac:dyDescent="0.25">
      <c r="A8882" s="75"/>
      <c r="D8882" s="58"/>
      <c r="E8882" s="58"/>
      <c r="F8882" s="58"/>
      <c r="G8882" s="58"/>
      <c r="H8882" s="60"/>
      <c r="I8882" s="60"/>
      <c r="J8882" s="60"/>
      <c r="K8882" s="60"/>
      <c r="M8882" s="61"/>
      <c r="N8882" s="61"/>
      <c r="O8882" s="62"/>
      <c r="P8882" s="125"/>
      <c r="W8882" s="62"/>
      <c r="X8882" s="62"/>
    </row>
    <row r="8883" spans="1:24" s="57" customFormat="1" x14ac:dyDescent="0.25">
      <c r="A8883" s="75"/>
      <c r="D8883" s="58"/>
      <c r="E8883" s="58"/>
      <c r="F8883" s="58"/>
      <c r="G8883" s="58"/>
      <c r="H8883" s="60"/>
      <c r="I8883" s="60"/>
      <c r="J8883" s="60"/>
      <c r="K8883" s="60"/>
      <c r="M8883" s="61"/>
      <c r="N8883" s="61"/>
      <c r="O8883" s="62"/>
      <c r="P8883" s="125"/>
      <c r="W8883" s="62"/>
      <c r="X8883" s="62"/>
    </row>
    <row r="8884" spans="1:24" s="57" customFormat="1" x14ac:dyDescent="0.25">
      <c r="A8884" s="75"/>
      <c r="D8884" s="58"/>
      <c r="E8884" s="58"/>
      <c r="F8884" s="58"/>
      <c r="G8884" s="58"/>
      <c r="H8884" s="60"/>
      <c r="I8884" s="60"/>
      <c r="J8884" s="60"/>
      <c r="K8884" s="60"/>
      <c r="M8884" s="61"/>
      <c r="N8884" s="61"/>
      <c r="O8884" s="62"/>
      <c r="P8884" s="125"/>
      <c r="W8884" s="62"/>
      <c r="X8884" s="62"/>
    </row>
    <row r="8885" spans="1:24" s="57" customFormat="1" x14ac:dyDescent="0.25">
      <c r="A8885" s="75"/>
      <c r="D8885" s="58"/>
      <c r="E8885" s="58"/>
      <c r="F8885" s="58"/>
      <c r="G8885" s="58"/>
      <c r="H8885" s="60"/>
      <c r="I8885" s="60"/>
      <c r="J8885" s="60"/>
      <c r="K8885" s="60"/>
      <c r="M8885" s="61"/>
      <c r="N8885" s="61"/>
      <c r="O8885" s="62"/>
      <c r="P8885" s="125"/>
      <c r="W8885" s="62"/>
      <c r="X8885" s="62"/>
    </row>
    <row r="8886" spans="1:24" s="57" customFormat="1" x14ac:dyDescent="0.25">
      <c r="A8886" s="75"/>
      <c r="D8886" s="58"/>
      <c r="E8886" s="58"/>
      <c r="F8886" s="58"/>
      <c r="G8886" s="58"/>
      <c r="H8886" s="60"/>
      <c r="I8886" s="60"/>
      <c r="J8886" s="60"/>
      <c r="K8886" s="60"/>
      <c r="M8886" s="61"/>
      <c r="N8886" s="61"/>
      <c r="O8886" s="62"/>
      <c r="P8886" s="125"/>
      <c r="W8886" s="62"/>
      <c r="X8886" s="62"/>
    </row>
    <row r="8887" spans="1:24" s="57" customFormat="1" x14ac:dyDescent="0.25">
      <c r="A8887" s="75"/>
      <c r="D8887" s="58"/>
      <c r="E8887" s="58"/>
      <c r="F8887" s="58"/>
      <c r="G8887" s="58"/>
      <c r="H8887" s="60"/>
      <c r="I8887" s="60"/>
      <c r="J8887" s="60"/>
      <c r="K8887" s="60"/>
      <c r="M8887" s="61"/>
      <c r="N8887" s="61"/>
      <c r="O8887" s="62"/>
      <c r="P8887" s="125"/>
      <c r="W8887" s="62"/>
      <c r="X8887" s="62"/>
    </row>
    <row r="8888" spans="1:24" s="57" customFormat="1" x14ac:dyDescent="0.25">
      <c r="A8888" s="75"/>
      <c r="D8888" s="58"/>
      <c r="E8888" s="58"/>
      <c r="F8888" s="58"/>
      <c r="G8888" s="58"/>
      <c r="H8888" s="60"/>
      <c r="I8888" s="60"/>
      <c r="J8888" s="60"/>
      <c r="K8888" s="60"/>
      <c r="M8888" s="61"/>
      <c r="N8888" s="61"/>
      <c r="O8888" s="62"/>
      <c r="P8888" s="125"/>
      <c r="W8888" s="62"/>
      <c r="X8888" s="62"/>
    </row>
    <row r="8889" spans="1:24" s="57" customFormat="1" x14ac:dyDescent="0.25">
      <c r="A8889" s="75"/>
      <c r="D8889" s="58"/>
      <c r="E8889" s="58"/>
      <c r="F8889" s="58"/>
      <c r="G8889" s="58"/>
      <c r="H8889" s="60"/>
      <c r="I8889" s="60"/>
      <c r="J8889" s="60"/>
      <c r="K8889" s="60"/>
      <c r="M8889" s="61"/>
      <c r="N8889" s="61"/>
      <c r="O8889" s="62"/>
      <c r="P8889" s="125"/>
      <c r="W8889" s="62"/>
      <c r="X8889" s="62"/>
    </row>
    <row r="8890" spans="1:24" s="57" customFormat="1" x14ac:dyDescent="0.25">
      <c r="A8890" s="75"/>
      <c r="D8890" s="58"/>
      <c r="E8890" s="58"/>
      <c r="F8890" s="58"/>
      <c r="G8890" s="58"/>
      <c r="H8890" s="60"/>
      <c r="I8890" s="60"/>
      <c r="J8890" s="60"/>
      <c r="K8890" s="60"/>
      <c r="M8890" s="61"/>
      <c r="N8890" s="61"/>
      <c r="O8890" s="62"/>
      <c r="P8890" s="125"/>
      <c r="W8890" s="62"/>
      <c r="X8890" s="62"/>
    </row>
    <row r="8891" spans="1:24" s="57" customFormat="1" x14ac:dyDescent="0.25">
      <c r="A8891" s="75"/>
      <c r="D8891" s="58"/>
      <c r="E8891" s="58"/>
      <c r="F8891" s="58"/>
      <c r="G8891" s="58"/>
      <c r="H8891" s="60"/>
      <c r="I8891" s="60"/>
      <c r="J8891" s="60"/>
      <c r="K8891" s="60"/>
      <c r="M8891" s="61"/>
      <c r="N8891" s="61"/>
      <c r="O8891" s="62"/>
      <c r="P8891" s="125"/>
      <c r="W8891" s="62"/>
      <c r="X8891" s="62"/>
    </row>
    <row r="8892" spans="1:24" s="57" customFormat="1" x14ac:dyDescent="0.25">
      <c r="A8892" s="75"/>
      <c r="D8892" s="58"/>
      <c r="E8892" s="58"/>
      <c r="F8892" s="58"/>
      <c r="G8892" s="58"/>
      <c r="H8892" s="60"/>
      <c r="I8892" s="60"/>
      <c r="J8892" s="60"/>
      <c r="K8892" s="60"/>
      <c r="M8892" s="61"/>
      <c r="N8892" s="61"/>
      <c r="O8892" s="62"/>
      <c r="P8892" s="125"/>
      <c r="W8892" s="62"/>
      <c r="X8892" s="62"/>
    </row>
    <row r="8893" spans="1:24" s="57" customFormat="1" x14ac:dyDescent="0.25">
      <c r="A8893" s="75"/>
      <c r="D8893" s="58"/>
      <c r="E8893" s="58"/>
      <c r="F8893" s="58"/>
      <c r="G8893" s="58"/>
      <c r="H8893" s="60"/>
      <c r="I8893" s="60"/>
      <c r="J8893" s="60"/>
      <c r="K8893" s="60"/>
      <c r="M8893" s="61"/>
      <c r="N8893" s="61"/>
      <c r="O8893" s="62"/>
      <c r="P8893" s="125"/>
      <c r="W8893" s="62"/>
      <c r="X8893" s="62"/>
    </row>
    <row r="8894" spans="1:24" s="57" customFormat="1" x14ac:dyDescent="0.25">
      <c r="A8894" s="75"/>
      <c r="D8894" s="58"/>
      <c r="E8894" s="58"/>
      <c r="F8894" s="58"/>
      <c r="G8894" s="58"/>
      <c r="H8894" s="60"/>
      <c r="I8894" s="60"/>
      <c r="J8894" s="60"/>
      <c r="K8894" s="60"/>
      <c r="M8894" s="61"/>
      <c r="N8894" s="61"/>
      <c r="O8894" s="62"/>
      <c r="P8894" s="125"/>
      <c r="W8894" s="62"/>
      <c r="X8894" s="62"/>
    </row>
    <row r="8895" spans="1:24" s="57" customFormat="1" x14ac:dyDescent="0.25">
      <c r="A8895" s="75"/>
      <c r="D8895" s="58"/>
      <c r="E8895" s="58"/>
      <c r="F8895" s="58"/>
      <c r="G8895" s="58"/>
      <c r="H8895" s="60"/>
      <c r="I8895" s="60"/>
      <c r="J8895" s="60"/>
      <c r="K8895" s="60"/>
      <c r="M8895" s="61"/>
      <c r="N8895" s="61"/>
      <c r="O8895" s="62"/>
      <c r="P8895" s="125"/>
      <c r="W8895" s="62"/>
      <c r="X8895" s="62"/>
    </row>
    <row r="8896" spans="1:24" s="57" customFormat="1" x14ac:dyDescent="0.25">
      <c r="A8896" s="75"/>
      <c r="D8896" s="58"/>
      <c r="E8896" s="58"/>
      <c r="F8896" s="58"/>
      <c r="G8896" s="58"/>
      <c r="H8896" s="60"/>
      <c r="I8896" s="60"/>
      <c r="J8896" s="60"/>
      <c r="K8896" s="60"/>
      <c r="M8896" s="61"/>
      <c r="N8896" s="61"/>
      <c r="O8896" s="62"/>
      <c r="P8896" s="125"/>
      <c r="W8896" s="62"/>
      <c r="X8896" s="62"/>
    </row>
    <row r="8897" spans="1:24" s="57" customFormat="1" x14ac:dyDescent="0.25">
      <c r="A8897" s="75"/>
      <c r="D8897" s="58"/>
      <c r="E8897" s="58"/>
      <c r="F8897" s="58"/>
      <c r="G8897" s="58"/>
      <c r="H8897" s="60"/>
      <c r="I8897" s="60"/>
      <c r="J8897" s="60"/>
      <c r="K8897" s="60"/>
      <c r="M8897" s="61"/>
      <c r="N8897" s="61"/>
      <c r="O8897" s="62"/>
      <c r="P8897" s="125"/>
      <c r="W8897" s="62"/>
      <c r="X8897" s="62"/>
    </row>
    <row r="8898" spans="1:24" s="57" customFormat="1" x14ac:dyDescent="0.25">
      <c r="A8898" s="75"/>
      <c r="D8898" s="58"/>
      <c r="E8898" s="58"/>
      <c r="F8898" s="58"/>
      <c r="G8898" s="58"/>
      <c r="H8898" s="60"/>
      <c r="I8898" s="60"/>
      <c r="J8898" s="60"/>
      <c r="K8898" s="60"/>
      <c r="M8898" s="61"/>
      <c r="N8898" s="61"/>
      <c r="O8898" s="62"/>
      <c r="P8898" s="125"/>
      <c r="W8898" s="62"/>
      <c r="X8898" s="62"/>
    </row>
    <row r="8899" spans="1:24" s="57" customFormat="1" x14ac:dyDescent="0.25">
      <c r="A8899" s="75"/>
      <c r="D8899" s="58"/>
      <c r="E8899" s="58"/>
      <c r="F8899" s="58"/>
      <c r="G8899" s="58"/>
      <c r="H8899" s="60"/>
      <c r="I8899" s="60"/>
      <c r="J8899" s="60"/>
      <c r="K8899" s="60"/>
      <c r="M8899" s="61"/>
      <c r="N8899" s="61"/>
      <c r="O8899" s="62"/>
      <c r="P8899" s="125"/>
      <c r="W8899" s="62"/>
      <c r="X8899" s="62"/>
    </row>
    <row r="8900" spans="1:24" s="57" customFormat="1" x14ac:dyDescent="0.25">
      <c r="A8900" s="75"/>
      <c r="D8900" s="58"/>
      <c r="E8900" s="58"/>
      <c r="F8900" s="58"/>
      <c r="G8900" s="58"/>
      <c r="H8900" s="60"/>
      <c r="I8900" s="60"/>
      <c r="J8900" s="60"/>
      <c r="K8900" s="60"/>
      <c r="M8900" s="61"/>
      <c r="N8900" s="61"/>
      <c r="O8900" s="62"/>
      <c r="P8900" s="125"/>
      <c r="W8900" s="62"/>
      <c r="X8900" s="62"/>
    </row>
    <row r="8901" spans="1:24" s="57" customFormat="1" x14ac:dyDescent="0.25">
      <c r="A8901" s="75"/>
      <c r="D8901" s="58"/>
      <c r="E8901" s="58"/>
      <c r="F8901" s="58"/>
      <c r="G8901" s="58"/>
      <c r="H8901" s="60"/>
      <c r="I8901" s="60"/>
      <c r="J8901" s="60"/>
      <c r="K8901" s="60"/>
      <c r="M8901" s="61"/>
      <c r="N8901" s="61"/>
      <c r="O8901" s="62"/>
      <c r="P8901" s="125"/>
      <c r="W8901" s="62"/>
      <c r="X8901" s="62"/>
    </row>
    <row r="8902" spans="1:24" s="57" customFormat="1" x14ac:dyDescent="0.25">
      <c r="A8902" s="75"/>
      <c r="D8902" s="58"/>
      <c r="E8902" s="58"/>
      <c r="F8902" s="58"/>
      <c r="G8902" s="58"/>
      <c r="H8902" s="60"/>
      <c r="I8902" s="60"/>
      <c r="J8902" s="60"/>
      <c r="K8902" s="60"/>
      <c r="M8902" s="61"/>
      <c r="N8902" s="61"/>
      <c r="O8902" s="62"/>
      <c r="P8902" s="125"/>
      <c r="W8902" s="62"/>
      <c r="X8902" s="62"/>
    </row>
    <row r="8903" spans="1:24" s="57" customFormat="1" x14ac:dyDescent="0.25">
      <c r="A8903" s="75"/>
      <c r="D8903" s="58"/>
      <c r="E8903" s="58"/>
      <c r="F8903" s="58"/>
      <c r="G8903" s="58"/>
      <c r="H8903" s="60"/>
      <c r="I8903" s="60"/>
      <c r="J8903" s="60"/>
      <c r="K8903" s="60"/>
      <c r="M8903" s="61"/>
      <c r="N8903" s="61"/>
      <c r="O8903" s="62"/>
      <c r="P8903" s="125"/>
      <c r="W8903" s="62"/>
      <c r="X8903" s="62"/>
    </row>
    <row r="8904" spans="1:24" s="57" customFormat="1" x14ac:dyDescent="0.25">
      <c r="A8904" s="75"/>
      <c r="D8904" s="58"/>
      <c r="E8904" s="58"/>
      <c r="F8904" s="58"/>
      <c r="G8904" s="58"/>
      <c r="H8904" s="60"/>
      <c r="I8904" s="60"/>
      <c r="J8904" s="60"/>
      <c r="K8904" s="60"/>
      <c r="M8904" s="61"/>
      <c r="N8904" s="61"/>
      <c r="O8904" s="62"/>
      <c r="P8904" s="125"/>
      <c r="W8904" s="62"/>
      <c r="X8904" s="62"/>
    </row>
    <row r="8905" spans="1:24" s="57" customFormat="1" x14ac:dyDescent="0.25">
      <c r="A8905" s="75"/>
      <c r="D8905" s="58"/>
      <c r="E8905" s="58"/>
      <c r="F8905" s="58"/>
      <c r="G8905" s="58"/>
      <c r="H8905" s="60"/>
      <c r="I8905" s="60"/>
      <c r="J8905" s="60"/>
      <c r="K8905" s="60"/>
      <c r="M8905" s="61"/>
      <c r="N8905" s="61"/>
      <c r="O8905" s="62"/>
      <c r="P8905" s="125"/>
      <c r="W8905" s="62"/>
      <c r="X8905" s="62"/>
    </row>
    <row r="8906" spans="1:24" s="57" customFormat="1" x14ac:dyDescent="0.25">
      <c r="A8906" s="75"/>
      <c r="D8906" s="58"/>
      <c r="E8906" s="58"/>
      <c r="F8906" s="58"/>
      <c r="G8906" s="58"/>
      <c r="H8906" s="60"/>
      <c r="I8906" s="60"/>
      <c r="J8906" s="60"/>
      <c r="K8906" s="60"/>
      <c r="M8906" s="61"/>
      <c r="N8906" s="61"/>
      <c r="O8906" s="62"/>
      <c r="P8906" s="125"/>
      <c r="W8906" s="62"/>
      <c r="X8906" s="62"/>
    </row>
    <row r="8907" spans="1:24" s="57" customFormat="1" x14ac:dyDescent="0.25">
      <c r="A8907" s="75"/>
      <c r="D8907" s="58"/>
      <c r="E8907" s="58"/>
      <c r="F8907" s="58"/>
      <c r="G8907" s="58"/>
      <c r="H8907" s="60"/>
      <c r="I8907" s="60"/>
      <c r="J8907" s="60"/>
      <c r="K8907" s="60"/>
      <c r="M8907" s="61"/>
      <c r="N8907" s="61"/>
      <c r="O8907" s="62"/>
      <c r="P8907" s="125"/>
      <c r="W8907" s="62"/>
      <c r="X8907" s="62"/>
    </row>
    <row r="8908" spans="1:24" s="57" customFormat="1" x14ac:dyDescent="0.25">
      <c r="A8908" s="75"/>
      <c r="D8908" s="58"/>
      <c r="E8908" s="58"/>
      <c r="F8908" s="58"/>
      <c r="G8908" s="58"/>
      <c r="H8908" s="60"/>
      <c r="I8908" s="60"/>
      <c r="J8908" s="60"/>
      <c r="K8908" s="60"/>
      <c r="M8908" s="61"/>
      <c r="N8908" s="61"/>
      <c r="O8908" s="62"/>
      <c r="P8908" s="125"/>
      <c r="W8908" s="62"/>
      <c r="X8908" s="62"/>
    </row>
    <row r="8909" spans="1:24" s="57" customFormat="1" x14ac:dyDescent="0.25">
      <c r="A8909" s="75"/>
      <c r="D8909" s="58"/>
      <c r="E8909" s="58"/>
      <c r="F8909" s="58"/>
      <c r="G8909" s="58"/>
      <c r="H8909" s="60"/>
      <c r="I8909" s="60"/>
      <c r="J8909" s="60"/>
      <c r="K8909" s="60"/>
      <c r="M8909" s="61"/>
      <c r="N8909" s="61"/>
      <c r="O8909" s="62"/>
      <c r="P8909" s="125"/>
      <c r="W8909" s="62"/>
      <c r="X8909" s="62"/>
    </row>
    <row r="8910" spans="1:24" s="57" customFormat="1" x14ac:dyDescent="0.25">
      <c r="A8910" s="75"/>
      <c r="D8910" s="58"/>
      <c r="E8910" s="58"/>
      <c r="F8910" s="58"/>
      <c r="G8910" s="58"/>
      <c r="H8910" s="60"/>
      <c r="I8910" s="60"/>
      <c r="J8910" s="60"/>
      <c r="K8910" s="60"/>
      <c r="M8910" s="61"/>
      <c r="N8910" s="61"/>
      <c r="O8910" s="62"/>
      <c r="P8910" s="125"/>
      <c r="W8910" s="62"/>
      <c r="X8910" s="62"/>
    </row>
    <row r="8911" spans="1:24" s="57" customFormat="1" x14ac:dyDescent="0.25">
      <c r="A8911" s="75"/>
      <c r="D8911" s="58"/>
      <c r="E8911" s="58"/>
      <c r="F8911" s="58"/>
      <c r="G8911" s="58"/>
      <c r="H8911" s="60"/>
      <c r="I8911" s="60"/>
      <c r="J8911" s="60"/>
      <c r="K8911" s="60"/>
      <c r="M8911" s="61"/>
      <c r="N8911" s="61"/>
      <c r="O8911" s="62"/>
      <c r="P8911" s="125"/>
      <c r="W8911" s="62"/>
      <c r="X8911" s="62"/>
    </row>
    <row r="8912" spans="1:24" s="57" customFormat="1" x14ac:dyDescent="0.25">
      <c r="A8912" s="75"/>
      <c r="D8912" s="58"/>
      <c r="E8912" s="58"/>
      <c r="F8912" s="58"/>
      <c r="G8912" s="58"/>
      <c r="H8912" s="60"/>
      <c r="I8912" s="60"/>
      <c r="J8912" s="60"/>
      <c r="K8912" s="60"/>
      <c r="M8912" s="61"/>
      <c r="N8912" s="61"/>
      <c r="O8912" s="62"/>
      <c r="P8912" s="125"/>
      <c r="W8912" s="62"/>
      <c r="X8912" s="62"/>
    </row>
    <row r="8913" spans="1:24" s="57" customFormat="1" x14ac:dyDescent="0.25">
      <c r="A8913" s="75"/>
      <c r="D8913" s="58"/>
      <c r="E8913" s="58"/>
      <c r="F8913" s="58"/>
      <c r="G8913" s="58"/>
      <c r="H8913" s="60"/>
      <c r="I8913" s="60"/>
      <c r="J8913" s="60"/>
      <c r="K8913" s="60"/>
      <c r="M8913" s="61"/>
      <c r="N8913" s="61"/>
      <c r="O8913" s="62"/>
      <c r="P8913" s="125"/>
      <c r="W8913" s="62"/>
      <c r="X8913" s="62"/>
    </row>
    <row r="8914" spans="1:24" s="57" customFormat="1" x14ac:dyDescent="0.25">
      <c r="A8914" s="75"/>
      <c r="D8914" s="58"/>
      <c r="E8914" s="58"/>
      <c r="F8914" s="58"/>
      <c r="G8914" s="58"/>
      <c r="H8914" s="60"/>
      <c r="I8914" s="60"/>
      <c r="J8914" s="60"/>
      <c r="K8914" s="60"/>
      <c r="M8914" s="61"/>
      <c r="N8914" s="61"/>
      <c r="O8914" s="62"/>
      <c r="P8914" s="125"/>
      <c r="W8914" s="62"/>
      <c r="X8914" s="62"/>
    </row>
    <row r="8915" spans="1:24" s="57" customFormat="1" x14ac:dyDescent="0.25">
      <c r="A8915" s="75"/>
      <c r="D8915" s="58"/>
      <c r="E8915" s="58"/>
      <c r="F8915" s="58"/>
      <c r="G8915" s="58"/>
      <c r="H8915" s="60"/>
      <c r="I8915" s="60"/>
      <c r="J8915" s="60"/>
      <c r="K8915" s="60"/>
      <c r="M8915" s="61"/>
      <c r="N8915" s="61"/>
      <c r="O8915" s="62"/>
      <c r="P8915" s="125"/>
      <c r="W8915" s="62"/>
      <c r="X8915" s="62"/>
    </row>
    <row r="8916" spans="1:24" s="57" customFormat="1" x14ac:dyDescent="0.25">
      <c r="A8916" s="75"/>
      <c r="D8916" s="58"/>
      <c r="E8916" s="58"/>
      <c r="F8916" s="58"/>
      <c r="G8916" s="58"/>
      <c r="H8916" s="60"/>
      <c r="I8916" s="60"/>
      <c r="J8916" s="60"/>
      <c r="K8916" s="60"/>
      <c r="M8916" s="61"/>
      <c r="N8916" s="61"/>
      <c r="O8916" s="62"/>
      <c r="P8916" s="125"/>
      <c r="W8916" s="62"/>
      <c r="X8916" s="62"/>
    </row>
    <row r="8917" spans="1:24" s="57" customFormat="1" x14ac:dyDescent="0.25">
      <c r="A8917" s="75"/>
      <c r="D8917" s="58"/>
      <c r="E8917" s="58"/>
      <c r="F8917" s="58"/>
      <c r="G8917" s="58"/>
      <c r="H8917" s="60"/>
      <c r="I8917" s="60"/>
      <c r="J8917" s="60"/>
      <c r="K8917" s="60"/>
      <c r="M8917" s="61"/>
      <c r="N8917" s="61"/>
      <c r="O8917" s="62"/>
      <c r="P8917" s="125"/>
      <c r="W8917" s="62"/>
      <c r="X8917" s="62"/>
    </row>
    <row r="8918" spans="1:24" s="57" customFormat="1" x14ac:dyDescent="0.25">
      <c r="A8918" s="75"/>
      <c r="D8918" s="58"/>
      <c r="E8918" s="58"/>
      <c r="F8918" s="58"/>
      <c r="G8918" s="58"/>
      <c r="H8918" s="60"/>
      <c r="I8918" s="60"/>
      <c r="J8918" s="60"/>
      <c r="K8918" s="60"/>
      <c r="M8918" s="61"/>
      <c r="N8918" s="61"/>
      <c r="O8918" s="62"/>
      <c r="P8918" s="125"/>
      <c r="W8918" s="62"/>
      <c r="X8918" s="62"/>
    </row>
    <row r="8919" spans="1:24" s="57" customFormat="1" x14ac:dyDescent="0.25">
      <c r="A8919" s="75"/>
      <c r="D8919" s="58"/>
      <c r="E8919" s="58"/>
      <c r="F8919" s="58"/>
      <c r="G8919" s="58"/>
      <c r="H8919" s="60"/>
      <c r="I8919" s="60"/>
      <c r="J8919" s="60"/>
      <c r="K8919" s="60"/>
      <c r="M8919" s="61"/>
      <c r="N8919" s="61"/>
      <c r="O8919" s="62"/>
      <c r="P8919" s="125"/>
      <c r="W8919" s="62"/>
      <c r="X8919" s="62"/>
    </row>
    <row r="8920" spans="1:24" s="57" customFormat="1" x14ac:dyDescent="0.25">
      <c r="A8920" s="75"/>
      <c r="D8920" s="58"/>
      <c r="E8920" s="58"/>
      <c r="F8920" s="58"/>
      <c r="G8920" s="58"/>
      <c r="H8920" s="60"/>
      <c r="I8920" s="60"/>
      <c r="J8920" s="60"/>
      <c r="K8920" s="60"/>
      <c r="M8920" s="61"/>
      <c r="N8920" s="61"/>
      <c r="O8920" s="62"/>
      <c r="P8920" s="125"/>
      <c r="W8920" s="62"/>
      <c r="X8920" s="62"/>
    </row>
    <row r="8921" spans="1:24" s="57" customFormat="1" x14ac:dyDescent="0.25">
      <c r="A8921" s="75"/>
      <c r="D8921" s="58"/>
      <c r="E8921" s="58"/>
      <c r="F8921" s="58"/>
      <c r="G8921" s="58"/>
      <c r="H8921" s="60"/>
      <c r="I8921" s="60"/>
      <c r="J8921" s="60"/>
      <c r="K8921" s="60"/>
      <c r="M8921" s="61"/>
      <c r="N8921" s="61"/>
      <c r="O8921" s="62"/>
      <c r="P8921" s="125"/>
      <c r="W8921" s="62"/>
      <c r="X8921" s="62"/>
    </row>
    <row r="8922" spans="1:24" s="57" customFormat="1" x14ac:dyDescent="0.25">
      <c r="A8922" s="75"/>
      <c r="D8922" s="58"/>
      <c r="E8922" s="58"/>
      <c r="F8922" s="58"/>
      <c r="G8922" s="58"/>
      <c r="H8922" s="60"/>
      <c r="I8922" s="60"/>
      <c r="J8922" s="60"/>
      <c r="K8922" s="60"/>
      <c r="M8922" s="61"/>
      <c r="N8922" s="61"/>
      <c r="O8922" s="62"/>
      <c r="P8922" s="125"/>
      <c r="W8922" s="62"/>
      <c r="X8922" s="62"/>
    </row>
    <row r="8923" spans="1:24" s="57" customFormat="1" x14ac:dyDescent="0.25">
      <c r="A8923" s="75"/>
      <c r="D8923" s="58"/>
      <c r="E8923" s="58"/>
      <c r="F8923" s="58"/>
      <c r="G8923" s="58"/>
      <c r="H8923" s="60"/>
      <c r="I8923" s="60"/>
      <c r="J8923" s="60"/>
      <c r="K8923" s="60"/>
      <c r="M8923" s="61"/>
      <c r="N8923" s="61"/>
      <c r="O8923" s="62"/>
      <c r="P8923" s="125"/>
      <c r="W8923" s="62"/>
      <c r="X8923" s="62"/>
    </row>
    <row r="8924" spans="1:24" s="57" customFormat="1" x14ac:dyDescent="0.25">
      <c r="A8924" s="75"/>
      <c r="D8924" s="58"/>
      <c r="E8924" s="58"/>
      <c r="F8924" s="58"/>
      <c r="G8924" s="58"/>
      <c r="H8924" s="60"/>
      <c r="I8924" s="60"/>
      <c r="J8924" s="60"/>
      <c r="K8924" s="60"/>
      <c r="M8924" s="61"/>
      <c r="N8924" s="61"/>
      <c r="O8924" s="62"/>
      <c r="P8924" s="125"/>
      <c r="W8924" s="62"/>
      <c r="X8924" s="62"/>
    </row>
    <row r="8925" spans="1:24" s="57" customFormat="1" x14ac:dyDescent="0.25">
      <c r="A8925" s="75"/>
      <c r="D8925" s="58"/>
      <c r="E8925" s="58"/>
      <c r="F8925" s="58"/>
      <c r="G8925" s="58"/>
      <c r="H8925" s="60"/>
      <c r="I8925" s="60"/>
      <c r="J8925" s="60"/>
      <c r="K8925" s="60"/>
      <c r="M8925" s="61"/>
      <c r="N8925" s="61"/>
      <c r="O8925" s="62"/>
      <c r="P8925" s="125"/>
      <c r="W8925" s="62"/>
      <c r="X8925" s="62"/>
    </row>
    <row r="8926" spans="1:24" s="57" customFormat="1" x14ac:dyDescent="0.25">
      <c r="A8926" s="75"/>
      <c r="D8926" s="58"/>
      <c r="E8926" s="58"/>
      <c r="F8926" s="58"/>
      <c r="G8926" s="58"/>
      <c r="H8926" s="60"/>
      <c r="I8926" s="60"/>
      <c r="J8926" s="60"/>
      <c r="K8926" s="60"/>
      <c r="M8926" s="61"/>
      <c r="N8926" s="61"/>
      <c r="O8926" s="62"/>
      <c r="P8926" s="125"/>
      <c r="W8926" s="62"/>
      <c r="X8926" s="62"/>
    </row>
    <row r="8927" spans="1:24" s="57" customFormat="1" x14ac:dyDescent="0.25">
      <c r="A8927" s="75"/>
      <c r="D8927" s="58"/>
      <c r="E8927" s="58"/>
      <c r="F8927" s="58"/>
      <c r="G8927" s="58"/>
      <c r="H8927" s="60"/>
      <c r="I8927" s="60"/>
      <c r="J8927" s="60"/>
      <c r="K8927" s="60"/>
      <c r="M8927" s="61"/>
      <c r="N8927" s="61"/>
      <c r="O8927" s="62"/>
      <c r="P8927" s="125"/>
      <c r="W8927" s="62"/>
      <c r="X8927" s="62"/>
    </row>
    <row r="8928" spans="1:24" s="57" customFormat="1" x14ac:dyDescent="0.25">
      <c r="A8928" s="75"/>
      <c r="D8928" s="58"/>
      <c r="E8928" s="58"/>
      <c r="F8928" s="58"/>
      <c r="G8928" s="58"/>
      <c r="H8928" s="60"/>
      <c r="I8928" s="60"/>
      <c r="J8928" s="60"/>
      <c r="K8928" s="60"/>
      <c r="M8928" s="61"/>
      <c r="N8928" s="61"/>
      <c r="O8928" s="62"/>
      <c r="P8928" s="125"/>
      <c r="W8928" s="62"/>
      <c r="X8928" s="62"/>
    </row>
    <row r="8929" spans="1:24" s="57" customFormat="1" x14ac:dyDescent="0.25">
      <c r="A8929" s="75"/>
      <c r="D8929" s="58"/>
      <c r="E8929" s="58"/>
      <c r="F8929" s="58"/>
      <c r="G8929" s="58"/>
      <c r="H8929" s="60"/>
      <c r="I8929" s="60"/>
      <c r="J8929" s="60"/>
      <c r="K8929" s="60"/>
      <c r="M8929" s="61"/>
      <c r="N8929" s="61"/>
      <c r="O8929" s="62"/>
      <c r="P8929" s="125"/>
      <c r="W8929" s="62"/>
      <c r="X8929" s="62"/>
    </row>
    <row r="8930" spans="1:24" s="57" customFormat="1" x14ac:dyDescent="0.25">
      <c r="A8930" s="75"/>
      <c r="D8930" s="58"/>
      <c r="E8930" s="58"/>
      <c r="F8930" s="58"/>
      <c r="G8930" s="58"/>
      <c r="H8930" s="60"/>
      <c r="I8930" s="60"/>
      <c r="J8930" s="60"/>
      <c r="K8930" s="60"/>
      <c r="M8930" s="61"/>
      <c r="N8930" s="61"/>
      <c r="O8930" s="62"/>
      <c r="P8930" s="125"/>
      <c r="W8930" s="62"/>
      <c r="X8930" s="62"/>
    </row>
    <row r="8931" spans="1:24" s="57" customFormat="1" x14ac:dyDescent="0.25">
      <c r="A8931" s="75"/>
      <c r="D8931" s="58"/>
      <c r="E8931" s="58"/>
      <c r="F8931" s="58"/>
      <c r="G8931" s="58"/>
      <c r="H8931" s="60"/>
      <c r="I8931" s="60"/>
      <c r="J8931" s="60"/>
      <c r="K8931" s="60"/>
      <c r="M8931" s="61"/>
      <c r="N8931" s="61"/>
      <c r="O8931" s="62"/>
      <c r="P8931" s="125"/>
      <c r="W8931" s="62"/>
      <c r="X8931" s="62"/>
    </row>
    <row r="8932" spans="1:24" s="57" customFormat="1" x14ac:dyDescent="0.25">
      <c r="A8932" s="75"/>
      <c r="D8932" s="58"/>
      <c r="E8932" s="58"/>
      <c r="F8932" s="58"/>
      <c r="G8932" s="58"/>
      <c r="H8932" s="60"/>
      <c r="I8932" s="60"/>
      <c r="J8932" s="60"/>
      <c r="K8932" s="60"/>
      <c r="M8932" s="61"/>
      <c r="N8932" s="61"/>
      <c r="O8932" s="62"/>
      <c r="P8932" s="125"/>
      <c r="W8932" s="62"/>
      <c r="X8932" s="62"/>
    </row>
    <row r="8933" spans="1:24" s="57" customFormat="1" x14ac:dyDescent="0.25">
      <c r="A8933" s="75"/>
      <c r="D8933" s="58"/>
      <c r="E8933" s="58"/>
      <c r="F8933" s="58"/>
      <c r="G8933" s="58"/>
      <c r="H8933" s="60"/>
      <c r="I8933" s="60"/>
      <c r="J8933" s="60"/>
      <c r="K8933" s="60"/>
      <c r="M8933" s="61"/>
      <c r="N8933" s="61"/>
      <c r="O8933" s="62"/>
      <c r="P8933" s="125"/>
      <c r="W8933" s="62"/>
      <c r="X8933" s="62"/>
    </row>
    <row r="8934" spans="1:24" s="57" customFormat="1" x14ac:dyDescent="0.25">
      <c r="A8934" s="75"/>
      <c r="D8934" s="58"/>
      <c r="E8934" s="58"/>
      <c r="F8934" s="58"/>
      <c r="G8934" s="58"/>
      <c r="H8934" s="60"/>
      <c r="I8934" s="60"/>
      <c r="J8934" s="60"/>
      <c r="K8934" s="60"/>
      <c r="M8934" s="61"/>
      <c r="N8934" s="61"/>
      <c r="O8934" s="62"/>
      <c r="P8934" s="125"/>
      <c r="W8934" s="62"/>
      <c r="X8934" s="62"/>
    </row>
    <row r="8935" spans="1:24" s="57" customFormat="1" x14ac:dyDescent="0.25">
      <c r="A8935" s="75"/>
      <c r="D8935" s="58"/>
      <c r="E8935" s="58"/>
      <c r="F8935" s="58"/>
      <c r="G8935" s="58"/>
      <c r="H8935" s="60"/>
      <c r="I8935" s="60"/>
      <c r="J8935" s="60"/>
      <c r="K8935" s="60"/>
      <c r="M8935" s="61"/>
      <c r="N8935" s="61"/>
      <c r="O8935" s="62"/>
      <c r="P8935" s="125"/>
      <c r="W8935" s="62"/>
      <c r="X8935" s="62"/>
    </row>
    <row r="8936" spans="1:24" s="57" customFormat="1" x14ac:dyDescent="0.25">
      <c r="A8936" s="75"/>
      <c r="D8936" s="58"/>
      <c r="E8936" s="58"/>
      <c r="F8936" s="58"/>
      <c r="G8936" s="58"/>
      <c r="H8936" s="60"/>
      <c r="I8936" s="60"/>
      <c r="J8936" s="60"/>
      <c r="K8936" s="60"/>
      <c r="M8936" s="61"/>
      <c r="N8936" s="61"/>
      <c r="O8936" s="62"/>
      <c r="P8936" s="125"/>
      <c r="W8936" s="62"/>
      <c r="X8936" s="62"/>
    </row>
    <row r="8937" spans="1:24" s="57" customFormat="1" x14ac:dyDescent="0.25">
      <c r="A8937" s="75"/>
      <c r="D8937" s="58"/>
      <c r="E8937" s="58"/>
      <c r="F8937" s="58"/>
      <c r="G8937" s="58"/>
      <c r="H8937" s="60"/>
      <c r="I8937" s="60"/>
      <c r="J8937" s="60"/>
      <c r="K8937" s="60"/>
      <c r="M8937" s="61"/>
      <c r="N8937" s="61"/>
      <c r="O8937" s="62"/>
      <c r="P8937" s="125"/>
      <c r="W8937" s="62"/>
      <c r="X8937" s="62"/>
    </row>
    <row r="8938" spans="1:24" s="57" customFormat="1" x14ac:dyDescent="0.25">
      <c r="A8938" s="75"/>
      <c r="D8938" s="58"/>
      <c r="E8938" s="58"/>
      <c r="F8938" s="58"/>
      <c r="G8938" s="58"/>
      <c r="H8938" s="60"/>
      <c r="I8938" s="60"/>
      <c r="J8938" s="60"/>
      <c r="K8938" s="60"/>
      <c r="M8938" s="61"/>
      <c r="N8938" s="61"/>
      <c r="O8938" s="62"/>
      <c r="P8938" s="125"/>
      <c r="W8938" s="62"/>
      <c r="X8938" s="62"/>
    </row>
    <row r="8939" spans="1:24" s="57" customFormat="1" x14ac:dyDescent="0.25">
      <c r="A8939" s="75"/>
      <c r="D8939" s="58"/>
      <c r="E8939" s="58"/>
      <c r="F8939" s="58"/>
      <c r="G8939" s="58"/>
      <c r="H8939" s="60"/>
      <c r="I8939" s="60"/>
      <c r="J8939" s="60"/>
      <c r="K8939" s="60"/>
      <c r="M8939" s="61"/>
      <c r="N8939" s="61"/>
      <c r="O8939" s="62"/>
      <c r="P8939" s="125"/>
      <c r="W8939" s="62"/>
      <c r="X8939" s="62"/>
    </row>
    <row r="8940" spans="1:24" s="57" customFormat="1" x14ac:dyDescent="0.25">
      <c r="A8940" s="75"/>
      <c r="D8940" s="58"/>
      <c r="E8940" s="58"/>
      <c r="F8940" s="58"/>
      <c r="G8940" s="58"/>
      <c r="H8940" s="60"/>
      <c r="I8940" s="60"/>
      <c r="J8940" s="60"/>
      <c r="K8940" s="60"/>
      <c r="M8940" s="61"/>
      <c r="N8940" s="61"/>
      <c r="O8940" s="62"/>
      <c r="P8940" s="125"/>
      <c r="W8940" s="62"/>
      <c r="X8940" s="62"/>
    </row>
    <row r="8941" spans="1:24" s="57" customFormat="1" x14ac:dyDescent="0.25">
      <c r="A8941" s="75"/>
      <c r="D8941" s="58"/>
      <c r="E8941" s="58"/>
      <c r="F8941" s="58"/>
      <c r="G8941" s="58"/>
      <c r="H8941" s="60"/>
      <c r="I8941" s="60"/>
      <c r="J8941" s="60"/>
      <c r="K8941" s="60"/>
      <c r="M8941" s="61"/>
      <c r="N8941" s="61"/>
      <c r="O8941" s="62"/>
      <c r="P8941" s="125"/>
      <c r="W8941" s="62"/>
      <c r="X8941" s="62"/>
    </row>
    <row r="8942" spans="1:24" s="57" customFormat="1" x14ac:dyDescent="0.25">
      <c r="A8942" s="75"/>
      <c r="D8942" s="58"/>
      <c r="E8942" s="58"/>
      <c r="F8942" s="58"/>
      <c r="G8942" s="58"/>
      <c r="H8942" s="60"/>
      <c r="I8942" s="60"/>
      <c r="J8942" s="60"/>
      <c r="K8942" s="60"/>
      <c r="M8942" s="61"/>
      <c r="N8942" s="61"/>
      <c r="O8942" s="62"/>
      <c r="P8942" s="125"/>
      <c r="W8942" s="62"/>
      <c r="X8942" s="62"/>
    </row>
    <row r="8943" spans="1:24" s="57" customFormat="1" x14ac:dyDescent="0.25">
      <c r="A8943" s="75"/>
      <c r="D8943" s="58"/>
      <c r="E8943" s="58"/>
      <c r="F8943" s="58"/>
      <c r="G8943" s="58"/>
      <c r="H8943" s="60"/>
      <c r="I8943" s="60"/>
      <c r="J8943" s="60"/>
      <c r="K8943" s="60"/>
      <c r="M8943" s="61"/>
      <c r="N8943" s="61"/>
      <c r="O8943" s="62"/>
      <c r="P8943" s="125"/>
      <c r="W8943" s="62"/>
      <c r="X8943" s="62"/>
    </row>
    <row r="8944" spans="1:24" s="57" customFormat="1" x14ac:dyDescent="0.25">
      <c r="A8944" s="75"/>
      <c r="D8944" s="58"/>
      <c r="E8944" s="58"/>
      <c r="F8944" s="58"/>
      <c r="G8944" s="58"/>
      <c r="H8944" s="60"/>
      <c r="I8944" s="60"/>
      <c r="J8944" s="60"/>
      <c r="K8944" s="60"/>
      <c r="M8944" s="61"/>
      <c r="N8944" s="61"/>
      <c r="O8944" s="62"/>
      <c r="P8944" s="125"/>
      <c r="W8944" s="62"/>
      <c r="X8944" s="62"/>
    </row>
    <row r="8945" spans="1:24" s="57" customFormat="1" x14ac:dyDescent="0.25">
      <c r="A8945" s="75"/>
      <c r="D8945" s="58"/>
      <c r="E8945" s="58"/>
      <c r="F8945" s="58"/>
      <c r="G8945" s="58"/>
      <c r="H8945" s="60"/>
      <c r="I8945" s="60"/>
      <c r="J8945" s="60"/>
      <c r="K8945" s="60"/>
      <c r="M8945" s="61"/>
      <c r="N8945" s="61"/>
      <c r="O8945" s="62"/>
      <c r="P8945" s="125"/>
      <c r="W8945" s="62"/>
      <c r="X8945" s="62"/>
    </row>
    <row r="8946" spans="1:24" s="57" customFormat="1" x14ac:dyDescent="0.25">
      <c r="A8946" s="75"/>
      <c r="D8946" s="58"/>
      <c r="E8946" s="58"/>
      <c r="F8946" s="58"/>
      <c r="G8946" s="58"/>
      <c r="H8946" s="60"/>
      <c r="I8946" s="60"/>
      <c r="J8946" s="60"/>
      <c r="K8946" s="60"/>
      <c r="M8946" s="61"/>
      <c r="N8946" s="61"/>
      <c r="O8946" s="62"/>
      <c r="P8946" s="125"/>
      <c r="W8946" s="62"/>
      <c r="X8946" s="62"/>
    </row>
    <row r="8947" spans="1:24" s="57" customFormat="1" x14ac:dyDescent="0.25">
      <c r="A8947" s="75"/>
      <c r="D8947" s="58"/>
      <c r="E8947" s="58"/>
      <c r="F8947" s="58"/>
      <c r="G8947" s="58"/>
      <c r="H8947" s="60"/>
      <c r="I8947" s="60"/>
      <c r="J8947" s="60"/>
      <c r="K8947" s="60"/>
      <c r="M8947" s="61"/>
      <c r="N8947" s="61"/>
      <c r="O8947" s="62"/>
      <c r="P8947" s="125"/>
      <c r="W8947" s="62"/>
      <c r="X8947" s="62"/>
    </row>
    <row r="8948" spans="1:24" s="57" customFormat="1" x14ac:dyDescent="0.25">
      <c r="A8948" s="75"/>
      <c r="D8948" s="58"/>
      <c r="E8948" s="58"/>
      <c r="F8948" s="58"/>
      <c r="G8948" s="58"/>
      <c r="H8948" s="60"/>
      <c r="I8948" s="60"/>
      <c r="J8948" s="60"/>
      <c r="K8948" s="60"/>
      <c r="M8948" s="61"/>
      <c r="N8948" s="61"/>
      <c r="O8948" s="62"/>
      <c r="P8948" s="125"/>
      <c r="W8948" s="62"/>
      <c r="X8948" s="62"/>
    </row>
    <row r="8949" spans="1:24" s="57" customFormat="1" x14ac:dyDescent="0.25">
      <c r="A8949" s="75"/>
      <c r="D8949" s="58"/>
      <c r="E8949" s="58"/>
      <c r="F8949" s="58"/>
      <c r="G8949" s="58"/>
      <c r="H8949" s="60"/>
      <c r="I8949" s="60"/>
      <c r="J8949" s="60"/>
      <c r="K8949" s="60"/>
      <c r="M8949" s="61"/>
      <c r="N8949" s="61"/>
      <c r="O8949" s="62"/>
      <c r="P8949" s="125"/>
      <c r="W8949" s="62"/>
      <c r="X8949" s="62"/>
    </row>
    <row r="8950" spans="1:24" s="57" customFormat="1" x14ac:dyDescent="0.25">
      <c r="A8950" s="75"/>
      <c r="D8950" s="58"/>
      <c r="E8950" s="58"/>
      <c r="F8950" s="58"/>
      <c r="G8950" s="58"/>
      <c r="H8950" s="60"/>
      <c r="I8950" s="60"/>
      <c r="J8950" s="60"/>
      <c r="K8950" s="60"/>
      <c r="M8950" s="61"/>
      <c r="N8950" s="61"/>
      <c r="O8950" s="62"/>
      <c r="P8950" s="125"/>
      <c r="W8950" s="62"/>
      <c r="X8950" s="62"/>
    </row>
    <row r="8951" spans="1:24" s="57" customFormat="1" x14ac:dyDescent="0.25">
      <c r="A8951" s="75"/>
      <c r="D8951" s="58"/>
      <c r="E8951" s="58"/>
      <c r="F8951" s="58"/>
      <c r="G8951" s="58"/>
      <c r="H8951" s="60"/>
      <c r="I8951" s="60"/>
      <c r="J8951" s="60"/>
      <c r="K8951" s="60"/>
      <c r="M8951" s="61"/>
      <c r="N8951" s="61"/>
      <c r="O8951" s="62"/>
      <c r="P8951" s="125"/>
      <c r="W8951" s="62"/>
      <c r="X8951" s="62"/>
    </row>
    <row r="8952" spans="1:24" s="57" customFormat="1" x14ac:dyDescent="0.25">
      <c r="A8952" s="75"/>
      <c r="D8952" s="58"/>
      <c r="E8952" s="58"/>
      <c r="F8952" s="58"/>
      <c r="G8952" s="58"/>
      <c r="H8952" s="60"/>
      <c r="I8952" s="60"/>
      <c r="J8952" s="60"/>
      <c r="K8952" s="60"/>
      <c r="M8952" s="61"/>
      <c r="N8952" s="61"/>
      <c r="O8952" s="62"/>
      <c r="P8952" s="125"/>
      <c r="W8952" s="62"/>
      <c r="X8952" s="62"/>
    </row>
    <row r="8953" spans="1:24" s="57" customFormat="1" x14ac:dyDescent="0.25">
      <c r="A8953" s="75"/>
      <c r="D8953" s="58"/>
      <c r="E8953" s="58"/>
      <c r="F8953" s="58"/>
      <c r="G8953" s="58"/>
      <c r="H8953" s="60"/>
      <c r="I8953" s="60"/>
      <c r="J8953" s="60"/>
      <c r="K8953" s="60"/>
      <c r="M8953" s="61"/>
      <c r="N8953" s="61"/>
      <c r="O8953" s="62"/>
      <c r="P8953" s="125"/>
      <c r="W8953" s="62"/>
      <c r="X8953" s="62"/>
    </row>
    <row r="8954" spans="1:24" s="57" customFormat="1" x14ac:dyDescent="0.25">
      <c r="A8954" s="75"/>
      <c r="D8954" s="58"/>
      <c r="E8954" s="58"/>
      <c r="F8954" s="58"/>
      <c r="G8954" s="58"/>
      <c r="H8954" s="60"/>
      <c r="I8954" s="60"/>
      <c r="J8954" s="60"/>
      <c r="K8954" s="60"/>
      <c r="M8954" s="61"/>
      <c r="N8954" s="61"/>
      <c r="O8954" s="62"/>
      <c r="P8954" s="125"/>
      <c r="W8954" s="62"/>
      <c r="X8954" s="62"/>
    </row>
    <row r="8955" spans="1:24" s="57" customFormat="1" x14ac:dyDescent="0.25">
      <c r="A8955" s="75"/>
      <c r="D8955" s="58"/>
      <c r="E8955" s="58"/>
      <c r="F8955" s="58"/>
      <c r="G8955" s="58"/>
      <c r="H8955" s="60"/>
      <c r="I8955" s="60"/>
      <c r="J8955" s="60"/>
      <c r="K8955" s="60"/>
      <c r="M8955" s="61"/>
      <c r="N8955" s="61"/>
      <c r="O8955" s="62"/>
      <c r="P8955" s="125"/>
      <c r="W8955" s="62"/>
      <c r="X8955" s="62"/>
    </row>
    <row r="8956" spans="1:24" s="57" customFormat="1" x14ac:dyDescent="0.25">
      <c r="A8956" s="75"/>
      <c r="D8956" s="58"/>
      <c r="E8956" s="58"/>
      <c r="F8956" s="58"/>
      <c r="G8956" s="58"/>
      <c r="H8956" s="60"/>
      <c r="I8956" s="60"/>
      <c r="J8956" s="60"/>
      <c r="K8956" s="60"/>
      <c r="M8956" s="61"/>
      <c r="N8956" s="61"/>
      <c r="O8956" s="62"/>
      <c r="P8956" s="125"/>
      <c r="W8956" s="62"/>
      <c r="X8956" s="62"/>
    </row>
    <row r="8957" spans="1:24" s="57" customFormat="1" x14ac:dyDescent="0.25">
      <c r="A8957" s="75"/>
      <c r="D8957" s="58"/>
      <c r="E8957" s="58"/>
      <c r="F8957" s="58"/>
      <c r="G8957" s="58"/>
      <c r="H8957" s="60"/>
      <c r="I8957" s="60"/>
      <c r="J8957" s="60"/>
      <c r="K8957" s="60"/>
      <c r="M8957" s="61"/>
      <c r="N8957" s="61"/>
      <c r="O8957" s="62"/>
      <c r="P8957" s="125"/>
      <c r="W8957" s="62"/>
      <c r="X8957" s="62"/>
    </row>
    <row r="8958" spans="1:24" s="57" customFormat="1" x14ac:dyDescent="0.25">
      <c r="A8958" s="75"/>
      <c r="D8958" s="58"/>
      <c r="E8958" s="58"/>
      <c r="F8958" s="58"/>
      <c r="G8958" s="58"/>
      <c r="H8958" s="60"/>
      <c r="I8958" s="60"/>
      <c r="J8958" s="60"/>
      <c r="K8958" s="60"/>
      <c r="M8958" s="61"/>
      <c r="N8958" s="61"/>
      <c r="O8958" s="62"/>
      <c r="P8958" s="125"/>
      <c r="W8958" s="62"/>
      <c r="X8958" s="62"/>
    </row>
    <row r="8959" spans="1:24" s="57" customFormat="1" x14ac:dyDescent="0.25">
      <c r="A8959" s="75"/>
      <c r="D8959" s="58"/>
      <c r="E8959" s="58"/>
      <c r="F8959" s="58"/>
      <c r="G8959" s="58"/>
      <c r="H8959" s="60"/>
      <c r="I8959" s="60"/>
      <c r="J8959" s="60"/>
      <c r="K8959" s="60"/>
      <c r="M8959" s="61"/>
      <c r="N8959" s="61"/>
      <c r="O8959" s="62"/>
      <c r="P8959" s="125"/>
      <c r="W8959" s="62"/>
      <c r="X8959" s="62"/>
    </row>
    <row r="8960" spans="1:24" s="57" customFormat="1" x14ac:dyDescent="0.25">
      <c r="A8960" s="75"/>
      <c r="D8960" s="58"/>
      <c r="E8960" s="58"/>
      <c r="F8960" s="58"/>
      <c r="G8960" s="58"/>
      <c r="H8960" s="60"/>
      <c r="I8960" s="60"/>
      <c r="J8960" s="60"/>
      <c r="K8960" s="60"/>
      <c r="M8960" s="61"/>
      <c r="N8960" s="61"/>
      <c r="O8960" s="62"/>
      <c r="P8960" s="125"/>
      <c r="W8960" s="62"/>
      <c r="X8960" s="62"/>
    </row>
    <row r="8961" spans="1:24" s="57" customFormat="1" x14ac:dyDescent="0.25">
      <c r="A8961" s="75"/>
      <c r="D8961" s="58"/>
      <c r="E8961" s="58"/>
      <c r="F8961" s="58"/>
      <c r="G8961" s="58"/>
      <c r="H8961" s="60"/>
      <c r="I8961" s="60"/>
      <c r="J8961" s="60"/>
      <c r="K8961" s="60"/>
      <c r="M8961" s="61"/>
      <c r="N8961" s="61"/>
      <c r="O8961" s="62"/>
      <c r="P8961" s="125"/>
      <c r="W8961" s="62"/>
      <c r="X8961" s="62"/>
    </row>
    <row r="8962" spans="1:24" s="57" customFormat="1" x14ac:dyDescent="0.25">
      <c r="A8962" s="75"/>
      <c r="D8962" s="58"/>
      <c r="E8962" s="58"/>
      <c r="F8962" s="58"/>
      <c r="G8962" s="58"/>
      <c r="H8962" s="60"/>
      <c r="I8962" s="60"/>
      <c r="J8962" s="60"/>
      <c r="K8962" s="60"/>
      <c r="M8962" s="61"/>
      <c r="N8962" s="61"/>
      <c r="O8962" s="62"/>
      <c r="P8962" s="125"/>
      <c r="W8962" s="62"/>
      <c r="X8962" s="62"/>
    </row>
    <row r="8963" spans="1:24" s="57" customFormat="1" x14ac:dyDescent="0.25">
      <c r="A8963" s="75"/>
      <c r="D8963" s="58"/>
      <c r="E8963" s="58"/>
      <c r="F8963" s="58"/>
      <c r="G8963" s="58"/>
      <c r="H8963" s="60"/>
      <c r="I8963" s="60"/>
      <c r="J8963" s="60"/>
      <c r="K8963" s="60"/>
      <c r="M8963" s="61"/>
      <c r="N8963" s="61"/>
      <c r="O8963" s="62"/>
      <c r="P8963" s="125"/>
      <c r="W8963" s="62"/>
      <c r="X8963" s="62"/>
    </row>
    <row r="8964" spans="1:24" s="57" customFormat="1" x14ac:dyDescent="0.25">
      <c r="A8964" s="75"/>
      <c r="D8964" s="58"/>
      <c r="E8964" s="58"/>
      <c r="F8964" s="58"/>
      <c r="G8964" s="58"/>
      <c r="H8964" s="60"/>
      <c r="I8964" s="60"/>
      <c r="J8964" s="60"/>
      <c r="K8964" s="60"/>
      <c r="M8964" s="61"/>
      <c r="N8964" s="61"/>
      <c r="O8964" s="62"/>
      <c r="P8964" s="125"/>
      <c r="W8964" s="62"/>
      <c r="X8964" s="62"/>
    </row>
    <row r="8965" spans="1:24" s="57" customFormat="1" x14ac:dyDescent="0.25">
      <c r="A8965" s="75"/>
      <c r="D8965" s="58"/>
      <c r="E8965" s="58"/>
      <c r="F8965" s="58"/>
      <c r="G8965" s="58"/>
      <c r="H8965" s="60"/>
      <c r="I8965" s="60"/>
      <c r="J8965" s="60"/>
      <c r="K8965" s="60"/>
      <c r="M8965" s="61"/>
      <c r="N8965" s="61"/>
      <c r="O8965" s="62"/>
      <c r="P8965" s="125"/>
      <c r="W8965" s="62"/>
      <c r="X8965" s="62"/>
    </row>
    <row r="8966" spans="1:24" s="57" customFormat="1" x14ac:dyDescent="0.25">
      <c r="A8966" s="75"/>
      <c r="D8966" s="58"/>
      <c r="E8966" s="58"/>
      <c r="F8966" s="58"/>
      <c r="G8966" s="58"/>
      <c r="H8966" s="60"/>
      <c r="I8966" s="60"/>
      <c r="J8966" s="60"/>
      <c r="K8966" s="60"/>
      <c r="M8966" s="61"/>
      <c r="N8966" s="61"/>
      <c r="O8966" s="62"/>
      <c r="P8966" s="125"/>
      <c r="W8966" s="62"/>
      <c r="X8966" s="62"/>
    </row>
    <row r="8967" spans="1:24" s="57" customFormat="1" x14ac:dyDescent="0.25">
      <c r="A8967" s="75"/>
      <c r="D8967" s="58"/>
      <c r="E8967" s="58"/>
      <c r="F8967" s="58"/>
      <c r="G8967" s="58"/>
      <c r="H8967" s="60"/>
      <c r="I8967" s="60"/>
      <c r="J8967" s="60"/>
      <c r="K8967" s="60"/>
      <c r="M8967" s="61"/>
      <c r="N8967" s="61"/>
      <c r="O8967" s="62"/>
      <c r="P8967" s="125"/>
      <c r="W8967" s="62"/>
      <c r="X8967" s="62"/>
    </row>
    <row r="8968" spans="1:24" s="57" customFormat="1" x14ac:dyDescent="0.25">
      <c r="A8968" s="75"/>
      <c r="D8968" s="58"/>
      <c r="E8968" s="58"/>
      <c r="F8968" s="58"/>
      <c r="G8968" s="58"/>
      <c r="H8968" s="60"/>
      <c r="I8968" s="60"/>
      <c r="J8968" s="60"/>
      <c r="K8968" s="60"/>
      <c r="M8968" s="61"/>
      <c r="N8968" s="61"/>
      <c r="O8968" s="62"/>
      <c r="P8968" s="125"/>
      <c r="W8968" s="62"/>
      <c r="X8968" s="62"/>
    </row>
    <row r="8969" spans="1:24" s="57" customFormat="1" x14ac:dyDescent="0.25">
      <c r="A8969" s="75"/>
      <c r="D8969" s="58"/>
      <c r="E8969" s="58"/>
      <c r="F8969" s="58"/>
      <c r="G8969" s="58"/>
      <c r="H8969" s="60"/>
      <c r="I8969" s="60"/>
      <c r="J8969" s="60"/>
      <c r="K8969" s="60"/>
      <c r="M8969" s="61"/>
      <c r="N8969" s="61"/>
      <c r="O8969" s="62"/>
      <c r="P8969" s="125"/>
      <c r="W8969" s="62"/>
      <c r="X8969" s="62"/>
    </row>
    <row r="8970" spans="1:24" s="57" customFormat="1" x14ac:dyDescent="0.25">
      <c r="A8970" s="75"/>
      <c r="D8970" s="58"/>
      <c r="E8970" s="58"/>
      <c r="F8970" s="58"/>
      <c r="G8970" s="58"/>
      <c r="H8970" s="60"/>
      <c r="I8970" s="60"/>
      <c r="J8970" s="60"/>
      <c r="K8970" s="60"/>
      <c r="M8970" s="61"/>
      <c r="N8970" s="61"/>
      <c r="O8970" s="62"/>
      <c r="P8970" s="125"/>
      <c r="W8970" s="62"/>
      <c r="X8970" s="62"/>
    </row>
    <row r="8971" spans="1:24" s="57" customFormat="1" x14ac:dyDescent="0.25">
      <c r="A8971" s="75"/>
      <c r="D8971" s="58"/>
      <c r="E8971" s="58"/>
      <c r="F8971" s="58"/>
      <c r="G8971" s="58"/>
      <c r="H8971" s="60"/>
      <c r="I8971" s="60"/>
      <c r="J8971" s="60"/>
      <c r="K8971" s="60"/>
      <c r="M8971" s="61"/>
      <c r="N8971" s="61"/>
      <c r="O8971" s="62"/>
      <c r="P8971" s="125"/>
      <c r="W8971" s="62"/>
      <c r="X8971" s="62"/>
    </row>
    <row r="8972" spans="1:24" s="57" customFormat="1" x14ac:dyDescent="0.25">
      <c r="A8972" s="75"/>
      <c r="D8972" s="58"/>
      <c r="E8972" s="58"/>
      <c r="F8972" s="58"/>
      <c r="G8972" s="58"/>
      <c r="H8972" s="60"/>
      <c r="I8972" s="60"/>
      <c r="J8972" s="60"/>
      <c r="K8972" s="60"/>
      <c r="M8972" s="61"/>
      <c r="N8972" s="61"/>
      <c r="O8972" s="62"/>
      <c r="P8972" s="125"/>
      <c r="W8972" s="62"/>
      <c r="X8972" s="62"/>
    </row>
    <row r="8973" spans="1:24" s="57" customFormat="1" x14ac:dyDescent="0.25">
      <c r="A8973" s="75"/>
      <c r="D8973" s="58"/>
      <c r="E8973" s="58"/>
      <c r="F8973" s="58"/>
      <c r="G8973" s="58"/>
      <c r="H8973" s="60"/>
      <c r="I8973" s="60"/>
      <c r="J8973" s="60"/>
      <c r="K8973" s="60"/>
      <c r="M8973" s="61"/>
      <c r="N8973" s="61"/>
      <c r="O8973" s="62"/>
      <c r="P8973" s="125"/>
      <c r="W8973" s="62"/>
      <c r="X8973" s="62"/>
    </row>
    <row r="8974" spans="1:24" s="57" customFormat="1" x14ac:dyDescent="0.25">
      <c r="A8974" s="75"/>
      <c r="D8974" s="58"/>
      <c r="E8974" s="58"/>
      <c r="F8974" s="58"/>
      <c r="G8974" s="58"/>
      <c r="H8974" s="60"/>
      <c r="I8974" s="60"/>
      <c r="J8974" s="60"/>
      <c r="K8974" s="60"/>
      <c r="M8974" s="61"/>
      <c r="N8974" s="61"/>
      <c r="O8974" s="62"/>
      <c r="P8974" s="125"/>
      <c r="W8974" s="62"/>
      <c r="X8974" s="62"/>
    </row>
    <row r="8975" spans="1:24" s="57" customFormat="1" x14ac:dyDescent="0.25">
      <c r="A8975" s="75"/>
      <c r="D8975" s="58"/>
      <c r="E8975" s="58"/>
      <c r="F8975" s="58"/>
      <c r="G8975" s="58"/>
      <c r="H8975" s="60"/>
      <c r="I8975" s="60"/>
      <c r="J8975" s="60"/>
      <c r="K8975" s="60"/>
      <c r="M8975" s="61"/>
      <c r="N8975" s="61"/>
      <c r="O8975" s="62"/>
      <c r="P8975" s="125"/>
      <c r="W8975" s="62"/>
      <c r="X8975" s="62"/>
    </row>
    <row r="8976" spans="1:24" s="57" customFormat="1" x14ac:dyDescent="0.25">
      <c r="A8976" s="75"/>
      <c r="D8976" s="58"/>
      <c r="E8976" s="58"/>
      <c r="F8976" s="58"/>
      <c r="G8976" s="58"/>
      <c r="H8976" s="60"/>
      <c r="I8976" s="60"/>
      <c r="J8976" s="60"/>
      <c r="K8976" s="60"/>
      <c r="M8976" s="61"/>
      <c r="N8976" s="61"/>
      <c r="O8976" s="62"/>
      <c r="P8976" s="125"/>
      <c r="W8976" s="62"/>
      <c r="X8976" s="62"/>
    </row>
    <row r="8977" spans="1:24" s="57" customFormat="1" x14ac:dyDescent="0.25">
      <c r="A8977" s="75"/>
      <c r="D8977" s="58"/>
      <c r="E8977" s="58"/>
      <c r="F8977" s="58"/>
      <c r="G8977" s="58"/>
      <c r="H8977" s="60"/>
      <c r="I8977" s="60"/>
      <c r="J8977" s="60"/>
      <c r="K8977" s="60"/>
      <c r="M8977" s="61"/>
      <c r="N8977" s="61"/>
      <c r="O8977" s="62"/>
      <c r="P8977" s="125"/>
      <c r="W8977" s="62"/>
      <c r="X8977" s="62"/>
    </row>
    <row r="8978" spans="1:24" s="57" customFormat="1" x14ac:dyDescent="0.25">
      <c r="A8978" s="75"/>
      <c r="D8978" s="58"/>
      <c r="E8978" s="58"/>
      <c r="F8978" s="58"/>
      <c r="G8978" s="58"/>
      <c r="H8978" s="60"/>
      <c r="I8978" s="60"/>
      <c r="J8978" s="60"/>
      <c r="K8978" s="60"/>
      <c r="M8978" s="61"/>
      <c r="N8978" s="61"/>
      <c r="O8978" s="62"/>
      <c r="P8978" s="125"/>
      <c r="W8978" s="62"/>
      <c r="X8978" s="62"/>
    </row>
    <row r="8979" spans="1:24" s="57" customFormat="1" x14ac:dyDescent="0.25">
      <c r="A8979" s="75"/>
      <c r="D8979" s="58"/>
      <c r="E8979" s="58"/>
      <c r="F8979" s="58"/>
      <c r="G8979" s="58"/>
      <c r="H8979" s="60"/>
      <c r="I8979" s="60"/>
      <c r="J8979" s="60"/>
      <c r="K8979" s="60"/>
      <c r="M8979" s="61"/>
      <c r="N8979" s="61"/>
      <c r="O8979" s="62"/>
      <c r="P8979" s="125"/>
      <c r="W8979" s="62"/>
      <c r="X8979" s="62"/>
    </row>
    <row r="8980" spans="1:24" s="57" customFormat="1" x14ac:dyDescent="0.25">
      <c r="A8980" s="75"/>
      <c r="D8980" s="58"/>
      <c r="E8980" s="58"/>
      <c r="F8980" s="58"/>
      <c r="G8980" s="58"/>
      <c r="H8980" s="60"/>
      <c r="I8980" s="60"/>
      <c r="J8980" s="60"/>
      <c r="K8980" s="60"/>
      <c r="M8980" s="61"/>
      <c r="N8980" s="61"/>
      <c r="O8980" s="62"/>
      <c r="P8980" s="125"/>
      <c r="W8980" s="62"/>
      <c r="X8980" s="62"/>
    </row>
    <row r="8981" spans="1:24" s="57" customFormat="1" x14ac:dyDescent="0.25">
      <c r="A8981" s="75"/>
      <c r="D8981" s="58"/>
      <c r="E8981" s="58"/>
      <c r="F8981" s="58"/>
      <c r="G8981" s="58"/>
      <c r="H8981" s="60"/>
      <c r="I8981" s="60"/>
      <c r="J8981" s="60"/>
      <c r="K8981" s="60"/>
      <c r="M8981" s="61"/>
      <c r="N8981" s="61"/>
      <c r="O8981" s="62"/>
      <c r="P8981" s="125"/>
      <c r="W8981" s="62"/>
      <c r="X8981" s="62"/>
    </row>
    <row r="8982" spans="1:24" s="57" customFormat="1" x14ac:dyDescent="0.25">
      <c r="A8982" s="75"/>
      <c r="D8982" s="58"/>
      <c r="E8982" s="58"/>
      <c r="F8982" s="58"/>
      <c r="G8982" s="58"/>
      <c r="H8982" s="60"/>
      <c r="I8982" s="60"/>
      <c r="J8982" s="60"/>
      <c r="K8982" s="60"/>
      <c r="M8982" s="61"/>
      <c r="N8982" s="61"/>
      <c r="O8982" s="62"/>
      <c r="P8982" s="125"/>
      <c r="W8982" s="62"/>
      <c r="X8982" s="62"/>
    </row>
    <row r="8983" spans="1:24" s="57" customFormat="1" x14ac:dyDescent="0.25">
      <c r="A8983" s="75"/>
      <c r="D8983" s="58"/>
      <c r="E8983" s="58"/>
      <c r="F8983" s="58"/>
      <c r="G8983" s="58"/>
      <c r="H8983" s="60"/>
      <c r="I8983" s="60"/>
      <c r="J8983" s="60"/>
      <c r="K8983" s="60"/>
      <c r="M8983" s="61"/>
      <c r="N8983" s="61"/>
      <c r="O8983" s="62"/>
      <c r="P8983" s="125"/>
      <c r="W8983" s="62"/>
      <c r="X8983" s="62"/>
    </row>
    <row r="8984" spans="1:24" s="57" customFormat="1" x14ac:dyDescent="0.25">
      <c r="A8984" s="75"/>
      <c r="D8984" s="58"/>
      <c r="E8984" s="58"/>
      <c r="F8984" s="58"/>
      <c r="G8984" s="58"/>
      <c r="H8984" s="60"/>
      <c r="I8984" s="60"/>
      <c r="J8984" s="60"/>
      <c r="K8984" s="60"/>
      <c r="M8984" s="61"/>
      <c r="N8984" s="61"/>
      <c r="O8984" s="62"/>
      <c r="P8984" s="125"/>
      <c r="W8984" s="62"/>
      <c r="X8984" s="62"/>
    </row>
    <row r="8985" spans="1:24" s="57" customFormat="1" x14ac:dyDescent="0.25">
      <c r="A8985" s="75"/>
      <c r="D8985" s="58"/>
      <c r="E8985" s="58"/>
      <c r="F8985" s="58"/>
      <c r="G8985" s="58"/>
      <c r="H8985" s="60"/>
      <c r="I8985" s="60"/>
      <c r="J8985" s="60"/>
      <c r="K8985" s="60"/>
      <c r="M8985" s="61"/>
      <c r="N8985" s="61"/>
      <c r="O8985" s="62"/>
      <c r="P8985" s="125"/>
      <c r="W8985" s="62"/>
      <c r="X8985" s="62"/>
    </row>
    <row r="8986" spans="1:24" s="57" customFormat="1" x14ac:dyDescent="0.25">
      <c r="A8986" s="75"/>
      <c r="D8986" s="58"/>
      <c r="E8986" s="58"/>
      <c r="F8986" s="58"/>
      <c r="G8986" s="58"/>
      <c r="H8986" s="60"/>
      <c r="I8986" s="60"/>
      <c r="J8986" s="60"/>
      <c r="K8986" s="60"/>
      <c r="M8986" s="61"/>
      <c r="N8986" s="61"/>
      <c r="O8986" s="62"/>
      <c r="P8986" s="125"/>
      <c r="W8986" s="62"/>
      <c r="X8986" s="62"/>
    </row>
    <row r="8987" spans="1:24" s="57" customFormat="1" x14ac:dyDescent="0.25">
      <c r="A8987" s="75"/>
      <c r="D8987" s="58"/>
      <c r="E8987" s="58"/>
      <c r="F8987" s="58"/>
      <c r="G8987" s="58"/>
      <c r="H8987" s="60"/>
      <c r="I8987" s="60"/>
      <c r="J8987" s="60"/>
      <c r="K8987" s="60"/>
      <c r="M8987" s="61"/>
      <c r="N8987" s="61"/>
      <c r="O8987" s="62"/>
      <c r="P8987" s="125"/>
      <c r="W8987" s="62"/>
      <c r="X8987" s="62"/>
    </row>
    <row r="8988" spans="1:24" s="57" customFormat="1" x14ac:dyDescent="0.25">
      <c r="A8988" s="75"/>
      <c r="D8988" s="58"/>
      <c r="E8988" s="58"/>
      <c r="F8988" s="58"/>
      <c r="G8988" s="58"/>
      <c r="H8988" s="60"/>
      <c r="I8988" s="60"/>
      <c r="J8988" s="60"/>
      <c r="K8988" s="60"/>
      <c r="M8988" s="61"/>
      <c r="N8988" s="61"/>
      <c r="O8988" s="62"/>
      <c r="P8988" s="125"/>
      <c r="W8988" s="62"/>
      <c r="X8988" s="62"/>
    </row>
    <row r="8989" spans="1:24" s="57" customFormat="1" x14ac:dyDescent="0.25">
      <c r="A8989" s="75"/>
      <c r="D8989" s="58"/>
      <c r="E8989" s="58"/>
      <c r="F8989" s="58"/>
      <c r="G8989" s="58"/>
      <c r="H8989" s="60"/>
      <c r="I8989" s="60"/>
      <c r="J8989" s="60"/>
      <c r="K8989" s="60"/>
      <c r="M8989" s="61"/>
      <c r="N8989" s="61"/>
      <c r="O8989" s="62"/>
      <c r="P8989" s="125"/>
      <c r="W8989" s="62"/>
      <c r="X8989" s="62"/>
    </row>
    <row r="8990" spans="1:24" s="57" customFormat="1" x14ac:dyDescent="0.25">
      <c r="A8990" s="75"/>
      <c r="D8990" s="58"/>
      <c r="E8990" s="58"/>
      <c r="F8990" s="58"/>
      <c r="G8990" s="58"/>
      <c r="H8990" s="60"/>
      <c r="I8990" s="60"/>
      <c r="J8990" s="60"/>
      <c r="K8990" s="60"/>
      <c r="M8990" s="61"/>
      <c r="N8990" s="61"/>
      <c r="O8990" s="62"/>
      <c r="P8990" s="125"/>
      <c r="W8990" s="62"/>
      <c r="X8990" s="62"/>
    </row>
    <row r="8991" spans="1:24" s="57" customFormat="1" x14ac:dyDescent="0.25">
      <c r="A8991" s="75"/>
      <c r="D8991" s="58"/>
      <c r="E8991" s="58"/>
      <c r="F8991" s="58"/>
      <c r="G8991" s="58"/>
      <c r="H8991" s="60"/>
      <c r="I8991" s="60"/>
      <c r="J8991" s="60"/>
      <c r="K8991" s="60"/>
      <c r="M8991" s="61"/>
      <c r="N8991" s="61"/>
      <c r="O8991" s="62"/>
      <c r="P8991" s="125"/>
      <c r="W8991" s="62"/>
      <c r="X8991" s="62"/>
    </row>
    <row r="8992" spans="1:24" s="57" customFormat="1" x14ac:dyDescent="0.25">
      <c r="A8992" s="75"/>
      <c r="D8992" s="58"/>
      <c r="E8992" s="58"/>
      <c r="F8992" s="58"/>
      <c r="G8992" s="58"/>
      <c r="H8992" s="60"/>
      <c r="I8992" s="60"/>
      <c r="J8992" s="60"/>
      <c r="K8992" s="60"/>
      <c r="M8992" s="61"/>
      <c r="N8992" s="61"/>
      <c r="O8992" s="62"/>
      <c r="P8992" s="125"/>
      <c r="W8992" s="62"/>
      <c r="X8992" s="62"/>
    </row>
    <row r="8993" spans="1:24" s="57" customFormat="1" x14ac:dyDescent="0.25">
      <c r="A8993" s="75"/>
      <c r="D8993" s="58"/>
      <c r="E8993" s="58"/>
      <c r="F8993" s="58"/>
      <c r="G8993" s="58"/>
      <c r="H8993" s="60"/>
      <c r="I8993" s="60"/>
      <c r="J8993" s="60"/>
      <c r="K8993" s="60"/>
      <c r="M8993" s="61"/>
      <c r="N8993" s="61"/>
      <c r="O8993" s="62"/>
      <c r="P8993" s="125"/>
      <c r="W8993" s="62"/>
      <c r="X8993" s="62"/>
    </row>
    <row r="8994" spans="1:24" s="57" customFormat="1" x14ac:dyDescent="0.25">
      <c r="A8994" s="75"/>
      <c r="D8994" s="58"/>
      <c r="E8994" s="58"/>
      <c r="F8994" s="58"/>
      <c r="G8994" s="58"/>
      <c r="H8994" s="60"/>
      <c r="I8994" s="60"/>
      <c r="J8994" s="60"/>
      <c r="K8994" s="60"/>
      <c r="M8994" s="61"/>
      <c r="N8994" s="61"/>
      <c r="O8994" s="62"/>
      <c r="P8994" s="125"/>
      <c r="W8994" s="62"/>
      <c r="X8994" s="62"/>
    </row>
    <row r="8995" spans="1:24" s="57" customFormat="1" x14ac:dyDescent="0.25">
      <c r="A8995" s="75"/>
      <c r="D8995" s="58"/>
      <c r="E8995" s="58"/>
      <c r="F8995" s="58"/>
      <c r="G8995" s="58"/>
      <c r="H8995" s="60"/>
      <c r="I8995" s="60"/>
      <c r="J8995" s="60"/>
      <c r="K8995" s="60"/>
      <c r="M8995" s="61"/>
      <c r="N8995" s="61"/>
      <c r="O8995" s="62"/>
      <c r="P8995" s="125"/>
      <c r="W8995" s="62"/>
      <c r="X8995" s="62"/>
    </row>
    <row r="8996" spans="1:24" s="57" customFormat="1" x14ac:dyDescent="0.25">
      <c r="A8996" s="75"/>
      <c r="D8996" s="58"/>
      <c r="E8996" s="58"/>
      <c r="F8996" s="58"/>
      <c r="G8996" s="58"/>
      <c r="H8996" s="60"/>
      <c r="I8996" s="60"/>
      <c r="J8996" s="60"/>
      <c r="K8996" s="60"/>
      <c r="M8996" s="61"/>
      <c r="N8996" s="61"/>
      <c r="O8996" s="62"/>
      <c r="P8996" s="125"/>
      <c r="W8996" s="62"/>
      <c r="X8996" s="62"/>
    </row>
    <row r="8997" spans="1:24" s="57" customFormat="1" x14ac:dyDescent="0.25">
      <c r="A8997" s="75"/>
      <c r="D8997" s="58"/>
      <c r="E8997" s="58"/>
      <c r="F8997" s="58"/>
      <c r="G8997" s="58"/>
      <c r="H8997" s="60"/>
      <c r="I8997" s="60"/>
      <c r="J8997" s="60"/>
      <c r="K8997" s="60"/>
      <c r="M8997" s="61"/>
      <c r="N8997" s="61"/>
      <c r="O8997" s="62"/>
      <c r="P8997" s="125"/>
      <c r="W8997" s="62"/>
      <c r="X8997" s="62"/>
    </row>
    <row r="8998" spans="1:24" s="57" customFormat="1" x14ac:dyDescent="0.25">
      <c r="A8998" s="75"/>
      <c r="D8998" s="58"/>
      <c r="E8998" s="58"/>
      <c r="F8998" s="58"/>
      <c r="G8998" s="58"/>
      <c r="H8998" s="60"/>
      <c r="I8998" s="60"/>
      <c r="J8998" s="60"/>
      <c r="K8998" s="60"/>
      <c r="M8998" s="61"/>
      <c r="N8998" s="61"/>
      <c r="O8998" s="62"/>
      <c r="P8998" s="125"/>
      <c r="W8998" s="62"/>
      <c r="X8998" s="62"/>
    </row>
    <row r="8999" spans="1:24" s="57" customFormat="1" x14ac:dyDescent="0.25">
      <c r="A8999" s="75"/>
      <c r="D8999" s="58"/>
      <c r="E8999" s="58"/>
      <c r="F8999" s="58"/>
      <c r="G8999" s="58"/>
      <c r="H8999" s="60"/>
      <c r="I8999" s="60"/>
      <c r="J8999" s="60"/>
      <c r="K8999" s="60"/>
      <c r="M8999" s="61"/>
      <c r="N8999" s="61"/>
      <c r="O8999" s="62"/>
      <c r="P8999" s="125"/>
      <c r="W8999" s="62"/>
      <c r="X8999" s="62"/>
    </row>
    <row r="9000" spans="1:24" s="57" customFormat="1" x14ac:dyDescent="0.25">
      <c r="A9000" s="75"/>
      <c r="D9000" s="58"/>
      <c r="E9000" s="58"/>
      <c r="F9000" s="58"/>
      <c r="G9000" s="58"/>
      <c r="H9000" s="60"/>
      <c r="I9000" s="60"/>
      <c r="J9000" s="60"/>
      <c r="K9000" s="60"/>
      <c r="M9000" s="61"/>
      <c r="N9000" s="61"/>
      <c r="O9000" s="62"/>
      <c r="P9000" s="125"/>
      <c r="W9000" s="62"/>
      <c r="X9000" s="62"/>
    </row>
    <row r="9001" spans="1:24" s="57" customFormat="1" x14ac:dyDescent="0.25">
      <c r="A9001" s="75"/>
      <c r="D9001" s="58"/>
      <c r="E9001" s="58"/>
      <c r="F9001" s="58"/>
      <c r="G9001" s="58"/>
      <c r="H9001" s="60"/>
      <c r="I9001" s="60"/>
      <c r="J9001" s="60"/>
      <c r="K9001" s="60"/>
      <c r="M9001" s="61"/>
      <c r="N9001" s="61"/>
      <c r="O9001" s="62"/>
      <c r="P9001" s="125"/>
      <c r="W9001" s="62"/>
      <c r="X9001" s="62"/>
    </row>
    <row r="9002" spans="1:24" s="57" customFormat="1" x14ac:dyDescent="0.25">
      <c r="A9002" s="75"/>
      <c r="D9002" s="58"/>
      <c r="E9002" s="58"/>
      <c r="F9002" s="58"/>
      <c r="G9002" s="58"/>
      <c r="H9002" s="60"/>
      <c r="I9002" s="60"/>
      <c r="J9002" s="60"/>
      <c r="K9002" s="60"/>
      <c r="M9002" s="61"/>
      <c r="N9002" s="61"/>
      <c r="O9002" s="62"/>
      <c r="P9002" s="125"/>
      <c r="W9002" s="62"/>
      <c r="X9002" s="62"/>
    </row>
    <row r="9003" spans="1:24" s="57" customFormat="1" x14ac:dyDescent="0.25">
      <c r="A9003" s="75"/>
      <c r="D9003" s="58"/>
      <c r="E9003" s="58"/>
      <c r="F9003" s="58"/>
      <c r="G9003" s="58"/>
      <c r="H9003" s="60"/>
      <c r="I9003" s="60"/>
      <c r="J9003" s="60"/>
      <c r="K9003" s="60"/>
      <c r="M9003" s="61"/>
      <c r="N9003" s="61"/>
      <c r="O9003" s="62"/>
      <c r="P9003" s="125"/>
      <c r="W9003" s="62"/>
      <c r="X9003" s="62"/>
    </row>
    <row r="9004" spans="1:24" s="57" customFormat="1" x14ac:dyDescent="0.25">
      <c r="A9004" s="75"/>
      <c r="D9004" s="58"/>
      <c r="E9004" s="58"/>
      <c r="F9004" s="58"/>
      <c r="G9004" s="58"/>
      <c r="H9004" s="60"/>
      <c r="I9004" s="60"/>
      <c r="J9004" s="60"/>
      <c r="K9004" s="60"/>
      <c r="M9004" s="61"/>
      <c r="N9004" s="61"/>
      <c r="O9004" s="62"/>
      <c r="P9004" s="125"/>
      <c r="W9004" s="62"/>
      <c r="X9004" s="62"/>
    </row>
    <row r="9005" spans="1:24" s="57" customFormat="1" x14ac:dyDescent="0.25">
      <c r="A9005" s="75"/>
      <c r="D9005" s="58"/>
      <c r="E9005" s="58"/>
      <c r="F9005" s="58"/>
      <c r="G9005" s="58"/>
      <c r="H9005" s="60"/>
      <c r="I9005" s="60"/>
      <c r="J9005" s="60"/>
      <c r="K9005" s="60"/>
      <c r="M9005" s="61"/>
      <c r="N9005" s="61"/>
      <c r="O9005" s="62"/>
      <c r="P9005" s="125"/>
      <c r="W9005" s="62"/>
      <c r="X9005" s="62"/>
    </row>
    <row r="9006" spans="1:24" s="57" customFormat="1" x14ac:dyDescent="0.25">
      <c r="A9006" s="75"/>
      <c r="D9006" s="58"/>
      <c r="E9006" s="58"/>
      <c r="F9006" s="58"/>
      <c r="G9006" s="58"/>
      <c r="H9006" s="60"/>
      <c r="I9006" s="60"/>
      <c r="J9006" s="60"/>
      <c r="K9006" s="60"/>
      <c r="M9006" s="61"/>
      <c r="N9006" s="61"/>
      <c r="O9006" s="62"/>
      <c r="P9006" s="125"/>
      <c r="W9006" s="62"/>
      <c r="X9006" s="62"/>
    </row>
    <row r="9007" spans="1:24" s="57" customFormat="1" x14ac:dyDescent="0.25">
      <c r="A9007" s="75"/>
      <c r="D9007" s="58"/>
      <c r="E9007" s="58"/>
      <c r="F9007" s="58"/>
      <c r="G9007" s="58"/>
      <c r="H9007" s="60"/>
      <c r="I9007" s="60"/>
      <c r="J9007" s="60"/>
      <c r="K9007" s="60"/>
      <c r="M9007" s="61"/>
      <c r="N9007" s="61"/>
      <c r="O9007" s="62"/>
      <c r="P9007" s="125"/>
      <c r="W9007" s="62"/>
      <c r="X9007" s="62"/>
    </row>
    <row r="9008" spans="1:24" s="57" customFormat="1" x14ac:dyDescent="0.25">
      <c r="A9008" s="75"/>
      <c r="D9008" s="58"/>
      <c r="E9008" s="58"/>
      <c r="F9008" s="58"/>
      <c r="G9008" s="58"/>
      <c r="H9008" s="60"/>
      <c r="I9008" s="60"/>
      <c r="J9008" s="60"/>
      <c r="K9008" s="60"/>
      <c r="M9008" s="61"/>
      <c r="N9008" s="61"/>
      <c r="O9008" s="62"/>
      <c r="P9008" s="125"/>
      <c r="W9008" s="62"/>
      <c r="X9008" s="62"/>
    </row>
    <row r="9009" spans="1:24" s="57" customFormat="1" x14ac:dyDescent="0.25">
      <c r="A9009" s="75"/>
      <c r="D9009" s="58"/>
      <c r="E9009" s="58"/>
      <c r="F9009" s="58"/>
      <c r="G9009" s="58"/>
      <c r="H9009" s="60"/>
      <c r="I9009" s="60"/>
      <c r="J9009" s="60"/>
      <c r="K9009" s="60"/>
      <c r="M9009" s="61"/>
      <c r="N9009" s="61"/>
      <c r="O9009" s="62"/>
      <c r="P9009" s="125"/>
      <c r="W9009" s="62"/>
      <c r="X9009" s="62"/>
    </row>
    <row r="9010" spans="1:24" s="57" customFormat="1" x14ac:dyDescent="0.25">
      <c r="A9010" s="75"/>
      <c r="D9010" s="58"/>
      <c r="E9010" s="58"/>
      <c r="F9010" s="58"/>
      <c r="G9010" s="58"/>
      <c r="H9010" s="60"/>
      <c r="I9010" s="60"/>
      <c r="J9010" s="60"/>
      <c r="K9010" s="60"/>
      <c r="M9010" s="61"/>
      <c r="N9010" s="61"/>
      <c r="O9010" s="62"/>
      <c r="P9010" s="125"/>
      <c r="W9010" s="62"/>
      <c r="X9010" s="62"/>
    </row>
    <row r="9011" spans="1:24" s="57" customFormat="1" x14ac:dyDescent="0.25">
      <c r="A9011" s="75"/>
      <c r="D9011" s="58"/>
      <c r="E9011" s="58"/>
      <c r="F9011" s="58"/>
      <c r="G9011" s="58"/>
      <c r="H9011" s="60"/>
      <c r="I9011" s="60"/>
      <c r="J9011" s="60"/>
      <c r="K9011" s="60"/>
      <c r="M9011" s="61"/>
      <c r="N9011" s="61"/>
      <c r="O9011" s="62"/>
      <c r="P9011" s="125"/>
      <c r="W9011" s="62"/>
      <c r="X9011" s="62"/>
    </row>
    <row r="9012" spans="1:24" s="57" customFormat="1" x14ac:dyDescent="0.25">
      <c r="A9012" s="75"/>
      <c r="D9012" s="58"/>
      <c r="E9012" s="58"/>
      <c r="F9012" s="58"/>
      <c r="G9012" s="58"/>
      <c r="H9012" s="60"/>
      <c r="I9012" s="60"/>
      <c r="J9012" s="60"/>
      <c r="K9012" s="60"/>
      <c r="M9012" s="61"/>
      <c r="N9012" s="61"/>
      <c r="O9012" s="62"/>
      <c r="P9012" s="125"/>
      <c r="W9012" s="62"/>
      <c r="X9012" s="62"/>
    </row>
    <row r="9013" spans="1:24" s="57" customFormat="1" x14ac:dyDescent="0.25">
      <c r="A9013" s="75"/>
      <c r="D9013" s="58"/>
      <c r="E9013" s="58"/>
      <c r="F9013" s="58"/>
      <c r="G9013" s="58"/>
      <c r="H9013" s="60"/>
      <c r="I9013" s="60"/>
      <c r="J9013" s="60"/>
      <c r="K9013" s="60"/>
      <c r="M9013" s="61"/>
      <c r="N9013" s="61"/>
      <c r="O9013" s="62"/>
      <c r="P9013" s="125"/>
      <c r="W9013" s="62"/>
      <c r="X9013" s="62"/>
    </row>
    <row r="9014" spans="1:24" s="57" customFormat="1" x14ac:dyDescent="0.25">
      <c r="A9014" s="75"/>
      <c r="D9014" s="58"/>
      <c r="E9014" s="58"/>
      <c r="F9014" s="58"/>
      <c r="G9014" s="58"/>
      <c r="H9014" s="60"/>
      <c r="I9014" s="60"/>
      <c r="J9014" s="60"/>
      <c r="K9014" s="60"/>
      <c r="M9014" s="61"/>
      <c r="N9014" s="61"/>
      <c r="O9014" s="62"/>
      <c r="P9014" s="125"/>
      <c r="W9014" s="62"/>
      <c r="X9014" s="62"/>
    </row>
    <row r="9015" spans="1:24" s="57" customFormat="1" x14ac:dyDescent="0.25">
      <c r="A9015" s="75"/>
      <c r="D9015" s="58"/>
      <c r="E9015" s="58"/>
      <c r="F9015" s="58"/>
      <c r="G9015" s="58"/>
      <c r="H9015" s="60"/>
      <c r="I9015" s="60"/>
      <c r="J9015" s="60"/>
      <c r="K9015" s="60"/>
      <c r="M9015" s="61"/>
      <c r="N9015" s="61"/>
      <c r="O9015" s="62"/>
      <c r="P9015" s="125"/>
      <c r="W9015" s="62"/>
      <c r="X9015" s="62"/>
    </row>
    <row r="9016" spans="1:24" s="57" customFormat="1" x14ac:dyDescent="0.25">
      <c r="A9016" s="75"/>
      <c r="D9016" s="58"/>
      <c r="E9016" s="58"/>
      <c r="F9016" s="58"/>
      <c r="G9016" s="58"/>
      <c r="H9016" s="60"/>
      <c r="I9016" s="60"/>
      <c r="J9016" s="60"/>
      <c r="K9016" s="60"/>
      <c r="M9016" s="61"/>
      <c r="N9016" s="61"/>
      <c r="O9016" s="62"/>
      <c r="P9016" s="125"/>
      <c r="W9016" s="62"/>
      <c r="X9016" s="62"/>
    </row>
    <row r="9017" spans="1:24" s="57" customFormat="1" x14ac:dyDescent="0.25">
      <c r="A9017" s="75"/>
      <c r="D9017" s="58"/>
      <c r="E9017" s="58"/>
      <c r="F9017" s="58"/>
      <c r="G9017" s="58"/>
      <c r="H9017" s="60"/>
      <c r="I9017" s="60"/>
      <c r="J9017" s="60"/>
      <c r="K9017" s="60"/>
      <c r="M9017" s="61"/>
      <c r="N9017" s="61"/>
      <c r="O9017" s="62"/>
      <c r="P9017" s="125"/>
      <c r="W9017" s="62"/>
      <c r="X9017" s="62"/>
    </row>
    <row r="9018" spans="1:24" s="57" customFormat="1" x14ac:dyDescent="0.25">
      <c r="A9018" s="75"/>
      <c r="D9018" s="58"/>
      <c r="E9018" s="58"/>
      <c r="F9018" s="58"/>
      <c r="G9018" s="58"/>
      <c r="H9018" s="60"/>
      <c r="I9018" s="60"/>
      <c r="J9018" s="60"/>
      <c r="K9018" s="60"/>
      <c r="M9018" s="61"/>
      <c r="N9018" s="61"/>
      <c r="O9018" s="62"/>
      <c r="P9018" s="125"/>
      <c r="W9018" s="62"/>
      <c r="X9018" s="62"/>
    </row>
    <row r="9019" spans="1:24" s="57" customFormat="1" x14ac:dyDescent="0.25">
      <c r="A9019" s="75"/>
      <c r="D9019" s="58"/>
      <c r="E9019" s="58"/>
      <c r="F9019" s="58"/>
      <c r="G9019" s="58"/>
      <c r="H9019" s="60"/>
      <c r="I9019" s="60"/>
      <c r="J9019" s="60"/>
      <c r="K9019" s="60"/>
      <c r="M9019" s="61"/>
      <c r="N9019" s="61"/>
      <c r="O9019" s="62"/>
      <c r="P9019" s="125"/>
      <c r="W9019" s="62"/>
      <c r="X9019" s="62"/>
    </row>
    <row r="9020" spans="1:24" s="57" customFormat="1" x14ac:dyDescent="0.25">
      <c r="A9020" s="75"/>
      <c r="D9020" s="58"/>
      <c r="E9020" s="58"/>
      <c r="F9020" s="58"/>
      <c r="G9020" s="58"/>
      <c r="H9020" s="60"/>
      <c r="I9020" s="60"/>
      <c r="J9020" s="60"/>
      <c r="K9020" s="60"/>
      <c r="M9020" s="61"/>
      <c r="N9020" s="61"/>
      <c r="O9020" s="62"/>
      <c r="P9020" s="125"/>
      <c r="W9020" s="62"/>
      <c r="X9020" s="62"/>
    </row>
    <row r="9021" spans="1:24" s="57" customFormat="1" x14ac:dyDescent="0.25">
      <c r="A9021" s="75"/>
      <c r="D9021" s="58"/>
      <c r="E9021" s="58"/>
      <c r="F9021" s="58"/>
      <c r="G9021" s="58"/>
      <c r="H9021" s="60"/>
      <c r="I9021" s="60"/>
      <c r="J9021" s="60"/>
      <c r="K9021" s="60"/>
      <c r="M9021" s="61"/>
      <c r="N9021" s="61"/>
      <c r="O9021" s="62"/>
      <c r="P9021" s="125"/>
      <c r="W9021" s="62"/>
      <c r="X9021" s="62"/>
    </row>
    <row r="9022" spans="1:24" s="57" customFormat="1" x14ac:dyDescent="0.25">
      <c r="A9022" s="75"/>
      <c r="D9022" s="58"/>
      <c r="E9022" s="58"/>
      <c r="F9022" s="58"/>
      <c r="G9022" s="58"/>
      <c r="H9022" s="60"/>
      <c r="I9022" s="60"/>
      <c r="J9022" s="60"/>
      <c r="K9022" s="60"/>
      <c r="M9022" s="61"/>
      <c r="N9022" s="61"/>
      <c r="O9022" s="62"/>
      <c r="P9022" s="125"/>
      <c r="W9022" s="62"/>
      <c r="X9022" s="62"/>
    </row>
    <row r="9023" spans="1:24" s="57" customFormat="1" x14ac:dyDescent="0.25">
      <c r="A9023" s="75"/>
      <c r="D9023" s="58"/>
      <c r="E9023" s="58"/>
      <c r="F9023" s="58"/>
      <c r="G9023" s="58"/>
      <c r="H9023" s="60"/>
      <c r="I9023" s="60"/>
      <c r="J9023" s="60"/>
      <c r="K9023" s="60"/>
      <c r="M9023" s="61"/>
      <c r="N9023" s="61"/>
      <c r="O9023" s="62"/>
      <c r="P9023" s="125"/>
      <c r="W9023" s="62"/>
      <c r="X9023" s="62"/>
    </row>
    <row r="9024" spans="1:24" s="57" customFormat="1" x14ac:dyDescent="0.25">
      <c r="A9024" s="75"/>
      <c r="D9024" s="58"/>
      <c r="E9024" s="58"/>
      <c r="F9024" s="58"/>
      <c r="G9024" s="58"/>
      <c r="H9024" s="60"/>
      <c r="I9024" s="60"/>
      <c r="J9024" s="60"/>
      <c r="K9024" s="60"/>
      <c r="M9024" s="61"/>
      <c r="N9024" s="61"/>
      <c r="O9024" s="62"/>
      <c r="P9024" s="125"/>
      <c r="W9024" s="62"/>
      <c r="X9024" s="62"/>
    </row>
    <row r="9025" spans="1:24" s="57" customFormat="1" x14ac:dyDescent="0.25">
      <c r="A9025" s="75"/>
      <c r="D9025" s="58"/>
      <c r="E9025" s="58"/>
      <c r="F9025" s="58"/>
      <c r="G9025" s="58"/>
      <c r="H9025" s="60"/>
      <c r="I9025" s="60"/>
      <c r="J9025" s="60"/>
      <c r="K9025" s="60"/>
      <c r="M9025" s="61"/>
      <c r="N9025" s="61"/>
      <c r="O9025" s="62"/>
      <c r="P9025" s="125"/>
      <c r="W9025" s="62"/>
      <c r="X9025" s="62"/>
    </row>
    <row r="9026" spans="1:24" s="57" customFormat="1" x14ac:dyDescent="0.25">
      <c r="A9026" s="75"/>
      <c r="D9026" s="58"/>
      <c r="E9026" s="58"/>
      <c r="F9026" s="58"/>
      <c r="G9026" s="58"/>
      <c r="H9026" s="60"/>
      <c r="I9026" s="60"/>
      <c r="J9026" s="60"/>
      <c r="K9026" s="60"/>
      <c r="M9026" s="61"/>
      <c r="N9026" s="61"/>
      <c r="O9026" s="62"/>
      <c r="P9026" s="125"/>
      <c r="W9026" s="62"/>
      <c r="X9026" s="62"/>
    </row>
    <row r="9027" spans="1:24" s="57" customFormat="1" x14ac:dyDescent="0.25">
      <c r="A9027" s="75"/>
      <c r="D9027" s="58"/>
      <c r="E9027" s="58"/>
      <c r="F9027" s="58"/>
      <c r="G9027" s="58"/>
      <c r="H9027" s="60"/>
      <c r="I9027" s="60"/>
      <c r="J9027" s="60"/>
      <c r="K9027" s="60"/>
      <c r="M9027" s="61"/>
      <c r="N9027" s="61"/>
      <c r="O9027" s="62"/>
      <c r="P9027" s="125"/>
      <c r="W9027" s="62"/>
      <c r="X9027" s="62"/>
    </row>
    <row r="9028" spans="1:24" s="57" customFormat="1" x14ac:dyDescent="0.25">
      <c r="A9028" s="75"/>
      <c r="D9028" s="58"/>
      <c r="E9028" s="58"/>
      <c r="F9028" s="58"/>
      <c r="G9028" s="58"/>
      <c r="H9028" s="60"/>
      <c r="I9028" s="60"/>
      <c r="J9028" s="60"/>
      <c r="K9028" s="60"/>
      <c r="M9028" s="61"/>
      <c r="N9028" s="61"/>
      <c r="O9028" s="62"/>
      <c r="P9028" s="125"/>
      <c r="W9028" s="62"/>
      <c r="X9028" s="62"/>
    </row>
    <row r="9029" spans="1:24" s="57" customFormat="1" x14ac:dyDescent="0.25">
      <c r="A9029" s="75"/>
      <c r="D9029" s="58"/>
      <c r="E9029" s="58"/>
      <c r="F9029" s="58"/>
      <c r="G9029" s="58"/>
      <c r="H9029" s="60"/>
      <c r="I9029" s="60"/>
      <c r="J9029" s="60"/>
      <c r="K9029" s="60"/>
      <c r="M9029" s="61"/>
      <c r="N9029" s="61"/>
      <c r="O9029" s="62"/>
      <c r="P9029" s="125"/>
      <c r="W9029" s="62"/>
      <c r="X9029" s="62"/>
    </row>
    <row r="9030" spans="1:24" s="57" customFormat="1" x14ac:dyDescent="0.25">
      <c r="A9030" s="75"/>
      <c r="D9030" s="58"/>
      <c r="E9030" s="58"/>
      <c r="F9030" s="58"/>
      <c r="G9030" s="58"/>
      <c r="H9030" s="60"/>
      <c r="I9030" s="60"/>
      <c r="J9030" s="60"/>
      <c r="K9030" s="60"/>
      <c r="M9030" s="61"/>
      <c r="N9030" s="61"/>
      <c r="O9030" s="62"/>
      <c r="P9030" s="125"/>
      <c r="W9030" s="62"/>
      <c r="X9030" s="62"/>
    </row>
    <row r="9031" spans="1:24" s="57" customFormat="1" x14ac:dyDescent="0.25">
      <c r="A9031" s="75"/>
      <c r="D9031" s="58"/>
      <c r="E9031" s="58"/>
      <c r="F9031" s="58"/>
      <c r="G9031" s="58"/>
      <c r="H9031" s="60"/>
      <c r="I9031" s="60"/>
      <c r="J9031" s="60"/>
      <c r="K9031" s="60"/>
      <c r="M9031" s="61"/>
      <c r="N9031" s="61"/>
      <c r="O9031" s="62"/>
      <c r="P9031" s="125"/>
      <c r="W9031" s="62"/>
      <c r="X9031" s="62"/>
    </row>
    <row r="9032" spans="1:24" s="57" customFormat="1" x14ac:dyDescent="0.25">
      <c r="A9032" s="75"/>
      <c r="D9032" s="58"/>
      <c r="E9032" s="58"/>
      <c r="F9032" s="58"/>
      <c r="G9032" s="58"/>
      <c r="H9032" s="60"/>
      <c r="I9032" s="60"/>
      <c r="J9032" s="60"/>
      <c r="K9032" s="60"/>
      <c r="M9032" s="61"/>
      <c r="N9032" s="61"/>
      <c r="O9032" s="62"/>
      <c r="P9032" s="125"/>
      <c r="W9032" s="62"/>
      <c r="X9032" s="62"/>
    </row>
    <row r="9033" spans="1:24" s="57" customFormat="1" x14ac:dyDescent="0.25">
      <c r="A9033" s="75"/>
      <c r="D9033" s="58"/>
      <c r="E9033" s="58"/>
      <c r="F9033" s="58"/>
      <c r="G9033" s="58"/>
      <c r="H9033" s="60"/>
      <c r="I9033" s="60"/>
      <c r="J9033" s="60"/>
      <c r="K9033" s="60"/>
      <c r="M9033" s="61"/>
      <c r="N9033" s="61"/>
      <c r="O9033" s="62"/>
      <c r="P9033" s="125"/>
      <c r="W9033" s="62"/>
      <c r="X9033" s="62"/>
    </row>
    <row r="9034" spans="1:24" s="57" customFormat="1" x14ac:dyDescent="0.25">
      <c r="A9034" s="75"/>
      <c r="D9034" s="58"/>
      <c r="E9034" s="58"/>
      <c r="F9034" s="58"/>
      <c r="G9034" s="58"/>
      <c r="H9034" s="60"/>
      <c r="I9034" s="60"/>
      <c r="J9034" s="60"/>
      <c r="K9034" s="60"/>
      <c r="M9034" s="61"/>
      <c r="N9034" s="61"/>
      <c r="O9034" s="62"/>
      <c r="P9034" s="125"/>
      <c r="W9034" s="62"/>
      <c r="X9034" s="62"/>
    </row>
    <row r="9035" spans="1:24" s="57" customFormat="1" x14ac:dyDescent="0.25">
      <c r="A9035" s="75"/>
      <c r="D9035" s="58"/>
      <c r="E9035" s="58"/>
      <c r="F9035" s="58"/>
      <c r="G9035" s="58"/>
      <c r="H9035" s="60"/>
      <c r="I9035" s="60"/>
      <c r="J9035" s="60"/>
      <c r="K9035" s="60"/>
      <c r="M9035" s="61"/>
      <c r="N9035" s="61"/>
      <c r="O9035" s="62"/>
      <c r="P9035" s="125"/>
      <c r="W9035" s="62"/>
      <c r="X9035" s="62"/>
    </row>
    <row r="9036" spans="1:24" s="57" customFormat="1" x14ac:dyDescent="0.25">
      <c r="A9036" s="75"/>
      <c r="D9036" s="58"/>
      <c r="E9036" s="58"/>
      <c r="F9036" s="58"/>
      <c r="G9036" s="58"/>
      <c r="H9036" s="60"/>
      <c r="I9036" s="60"/>
      <c r="J9036" s="60"/>
      <c r="K9036" s="60"/>
      <c r="M9036" s="61"/>
      <c r="N9036" s="61"/>
      <c r="O9036" s="62"/>
      <c r="P9036" s="125"/>
      <c r="W9036" s="62"/>
      <c r="X9036" s="62"/>
    </row>
    <row r="9037" spans="1:24" s="57" customFormat="1" x14ac:dyDescent="0.25">
      <c r="A9037" s="75"/>
      <c r="D9037" s="58"/>
      <c r="E9037" s="58"/>
      <c r="F9037" s="58"/>
      <c r="G9037" s="58"/>
      <c r="H9037" s="60"/>
      <c r="I9037" s="60"/>
      <c r="J9037" s="60"/>
      <c r="K9037" s="60"/>
      <c r="M9037" s="61"/>
      <c r="N9037" s="61"/>
      <c r="O9037" s="62"/>
      <c r="P9037" s="125"/>
      <c r="W9037" s="62"/>
      <c r="X9037" s="62"/>
    </row>
    <row r="9038" spans="1:24" s="57" customFormat="1" x14ac:dyDescent="0.25">
      <c r="A9038" s="75"/>
      <c r="D9038" s="58"/>
      <c r="E9038" s="58"/>
      <c r="F9038" s="58"/>
      <c r="G9038" s="58"/>
      <c r="H9038" s="60"/>
      <c r="I9038" s="60"/>
      <c r="J9038" s="60"/>
      <c r="K9038" s="60"/>
      <c r="M9038" s="61"/>
      <c r="N9038" s="61"/>
      <c r="O9038" s="62"/>
      <c r="P9038" s="125"/>
      <c r="W9038" s="62"/>
      <c r="X9038" s="62"/>
    </row>
    <row r="9039" spans="1:24" s="57" customFormat="1" x14ac:dyDescent="0.25">
      <c r="A9039" s="75"/>
      <c r="D9039" s="58"/>
      <c r="E9039" s="58"/>
      <c r="F9039" s="58"/>
      <c r="G9039" s="58"/>
      <c r="H9039" s="60"/>
      <c r="I9039" s="60"/>
      <c r="J9039" s="60"/>
      <c r="K9039" s="60"/>
      <c r="M9039" s="61"/>
      <c r="N9039" s="61"/>
      <c r="O9039" s="62"/>
      <c r="P9039" s="125"/>
      <c r="W9039" s="62"/>
      <c r="X9039" s="62"/>
    </row>
    <row r="9040" spans="1:24" s="57" customFormat="1" x14ac:dyDescent="0.25">
      <c r="A9040" s="75"/>
      <c r="D9040" s="58"/>
      <c r="E9040" s="58"/>
      <c r="F9040" s="58"/>
      <c r="G9040" s="58"/>
      <c r="H9040" s="60"/>
      <c r="I9040" s="60"/>
      <c r="J9040" s="60"/>
      <c r="K9040" s="60"/>
      <c r="M9040" s="61"/>
      <c r="N9040" s="61"/>
      <c r="O9040" s="62"/>
      <c r="P9040" s="125"/>
      <c r="W9040" s="62"/>
      <c r="X9040" s="62"/>
    </row>
    <row r="9041" spans="1:24" s="57" customFormat="1" x14ac:dyDescent="0.25">
      <c r="A9041" s="75"/>
      <c r="D9041" s="58"/>
      <c r="E9041" s="58"/>
      <c r="F9041" s="58"/>
      <c r="G9041" s="58"/>
      <c r="H9041" s="60"/>
      <c r="I9041" s="60"/>
      <c r="J9041" s="60"/>
      <c r="K9041" s="60"/>
      <c r="M9041" s="61"/>
      <c r="N9041" s="61"/>
      <c r="O9041" s="62"/>
      <c r="P9041" s="125"/>
      <c r="W9041" s="62"/>
      <c r="X9041" s="62"/>
    </row>
    <row r="9042" spans="1:24" s="57" customFormat="1" x14ac:dyDescent="0.25">
      <c r="A9042" s="75"/>
      <c r="D9042" s="58"/>
      <c r="E9042" s="58"/>
      <c r="F9042" s="58"/>
      <c r="G9042" s="58"/>
      <c r="H9042" s="60"/>
      <c r="I9042" s="60"/>
      <c r="J9042" s="60"/>
      <c r="K9042" s="60"/>
      <c r="M9042" s="61"/>
      <c r="N9042" s="61"/>
      <c r="O9042" s="62"/>
      <c r="P9042" s="125"/>
      <c r="W9042" s="62"/>
      <c r="X9042" s="62"/>
    </row>
    <row r="9043" spans="1:24" s="57" customFormat="1" x14ac:dyDescent="0.25">
      <c r="A9043" s="75"/>
      <c r="D9043" s="58"/>
      <c r="E9043" s="58"/>
      <c r="F9043" s="58"/>
      <c r="G9043" s="58"/>
      <c r="H9043" s="60"/>
      <c r="I9043" s="60"/>
      <c r="J9043" s="60"/>
      <c r="K9043" s="60"/>
      <c r="M9043" s="61"/>
      <c r="N9043" s="61"/>
      <c r="O9043" s="62"/>
      <c r="P9043" s="125"/>
      <c r="W9043" s="62"/>
      <c r="X9043" s="62"/>
    </row>
    <row r="9044" spans="1:24" s="57" customFormat="1" x14ac:dyDescent="0.25">
      <c r="A9044" s="75"/>
      <c r="D9044" s="58"/>
      <c r="E9044" s="58"/>
      <c r="F9044" s="58"/>
      <c r="G9044" s="58"/>
      <c r="H9044" s="60"/>
      <c r="I9044" s="60"/>
      <c r="J9044" s="60"/>
      <c r="K9044" s="60"/>
      <c r="M9044" s="61"/>
      <c r="N9044" s="61"/>
      <c r="O9044" s="62"/>
      <c r="P9044" s="125"/>
      <c r="W9044" s="62"/>
      <c r="X9044" s="62"/>
    </row>
    <row r="9045" spans="1:24" s="57" customFormat="1" x14ac:dyDescent="0.25">
      <c r="A9045" s="75"/>
      <c r="D9045" s="58"/>
      <c r="E9045" s="58"/>
      <c r="F9045" s="58"/>
      <c r="G9045" s="58"/>
      <c r="H9045" s="60"/>
      <c r="I9045" s="60"/>
      <c r="J9045" s="60"/>
      <c r="K9045" s="60"/>
      <c r="M9045" s="61"/>
      <c r="N9045" s="61"/>
      <c r="O9045" s="62"/>
      <c r="P9045" s="125"/>
      <c r="W9045" s="62"/>
      <c r="X9045" s="62"/>
    </row>
    <row r="9046" spans="1:24" s="57" customFormat="1" x14ac:dyDescent="0.25">
      <c r="A9046" s="75"/>
      <c r="D9046" s="58"/>
      <c r="E9046" s="58"/>
      <c r="F9046" s="58"/>
      <c r="G9046" s="58"/>
      <c r="H9046" s="60"/>
      <c r="I9046" s="60"/>
      <c r="J9046" s="60"/>
      <c r="K9046" s="60"/>
      <c r="M9046" s="61"/>
      <c r="N9046" s="61"/>
      <c r="O9046" s="62"/>
      <c r="P9046" s="125"/>
      <c r="W9046" s="62"/>
      <c r="X9046" s="62"/>
    </row>
    <row r="9047" spans="1:24" s="57" customFormat="1" x14ac:dyDescent="0.25">
      <c r="A9047" s="75"/>
      <c r="D9047" s="58"/>
      <c r="E9047" s="58"/>
      <c r="F9047" s="58"/>
      <c r="G9047" s="58"/>
      <c r="H9047" s="60"/>
      <c r="I9047" s="60"/>
      <c r="J9047" s="60"/>
      <c r="K9047" s="60"/>
      <c r="M9047" s="61"/>
      <c r="N9047" s="61"/>
      <c r="O9047" s="62"/>
      <c r="P9047" s="125"/>
      <c r="W9047" s="62"/>
      <c r="X9047" s="62"/>
    </row>
    <row r="9048" spans="1:24" s="57" customFormat="1" x14ac:dyDescent="0.25">
      <c r="A9048" s="75"/>
      <c r="D9048" s="58"/>
      <c r="E9048" s="58"/>
      <c r="F9048" s="58"/>
      <c r="G9048" s="58"/>
      <c r="H9048" s="60"/>
      <c r="I9048" s="60"/>
      <c r="J9048" s="60"/>
      <c r="K9048" s="60"/>
      <c r="M9048" s="61"/>
      <c r="N9048" s="61"/>
      <c r="O9048" s="62"/>
      <c r="P9048" s="125"/>
      <c r="W9048" s="62"/>
      <c r="X9048" s="62"/>
    </row>
    <row r="9049" spans="1:24" s="57" customFormat="1" x14ac:dyDescent="0.25">
      <c r="A9049" s="75"/>
      <c r="D9049" s="58"/>
      <c r="E9049" s="58"/>
      <c r="F9049" s="58"/>
      <c r="G9049" s="58"/>
      <c r="H9049" s="60"/>
      <c r="I9049" s="60"/>
      <c r="J9049" s="60"/>
      <c r="K9049" s="60"/>
      <c r="M9049" s="61"/>
      <c r="N9049" s="61"/>
      <c r="O9049" s="62"/>
      <c r="P9049" s="125"/>
      <c r="W9049" s="62"/>
      <c r="X9049" s="62"/>
    </row>
    <row r="9050" spans="1:24" s="57" customFormat="1" x14ac:dyDescent="0.25">
      <c r="A9050" s="75"/>
      <c r="D9050" s="58"/>
      <c r="E9050" s="58"/>
      <c r="F9050" s="58"/>
      <c r="G9050" s="58"/>
      <c r="H9050" s="60"/>
      <c r="I9050" s="60"/>
      <c r="J9050" s="60"/>
      <c r="K9050" s="60"/>
      <c r="M9050" s="61"/>
      <c r="N9050" s="61"/>
      <c r="O9050" s="62"/>
      <c r="P9050" s="125"/>
      <c r="W9050" s="62"/>
      <c r="X9050" s="62"/>
    </row>
    <row r="9051" spans="1:24" s="57" customFormat="1" x14ac:dyDescent="0.25">
      <c r="A9051" s="75"/>
      <c r="D9051" s="58"/>
      <c r="E9051" s="58"/>
      <c r="F9051" s="58"/>
      <c r="G9051" s="58"/>
      <c r="H9051" s="60"/>
      <c r="I9051" s="60"/>
      <c r="J9051" s="60"/>
      <c r="K9051" s="60"/>
      <c r="M9051" s="61"/>
      <c r="N9051" s="61"/>
      <c r="O9051" s="62"/>
      <c r="P9051" s="125"/>
      <c r="W9051" s="62"/>
      <c r="X9051" s="62"/>
    </row>
    <row r="9052" spans="1:24" s="57" customFormat="1" x14ac:dyDescent="0.25">
      <c r="A9052" s="75"/>
      <c r="D9052" s="58"/>
      <c r="E9052" s="58"/>
      <c r="F9052" s="58"/>
      <c r="G9052" s="58"/>
      <c r="H9052" s="60"/>
      <c r="I9052" s="60"/>
      <c r="J9052" s="60"/>
      <c r="K9052" s="60"/>
      <c r="M9052" s="61"/>
      <c r="N9052" s="61"/>
      <c r="O9052" s="62"/>
      <c r="P9052" s="125"/>
      <c r="W9052" s="62"/>
      <c r="X9052" s="62"/>
    </row>
    <row r="9053" spans="1:24" s="57" customFormat="1" x14ac:dyDescent="0.25">
      <c r="A9053" s="75"/>
      <c r="D9053" s="58"/>
      <c r="E9053" s="58"/>
      <c r="F9053" s="58"/>
      <c r="G9053" s="58"/>
      <c r="H9053" s="60"/>
      <c r="I9053" s="60"/>
      <c r="J9053" s="60"/>
      <c r="K9053" s="60"/>
      <c r="M9053" s="61"/>
      <c r="N9053" s="61"/>
      <c r="O9053" s="62"/>
      <c r="P9053" s="125"/>
      <c r="W9053" s="62"/>
      <c r="X9053" s="62"/>
    </row>
    <row r="9054" spans="1:24" s="57" customFormat="1" x14ac:dyDescent="0.25">
      <c r="A9054" s="75"/>
      <c r="D9054" s="58"/>
      <c r="E9054" s="58"/>
      <c r="F9054" s="58"/>
      <c r="G9054" s="58"/>
      <c r="H9054" s="60"/>
      <c r="I9054" s="60"/>
      <c r="J9054" s="60"/>
      <c r="K9054" s="60"/>
      <c r="M9054" s="61"/>
      <c r="N9054" s="61"/>
      <c r="O9054" s="62"/>
      <c r="P9054" s="125"/>
      <c r="W9054" s="62"/>
      <c r="X9054" s="62"/>
    </row>
    <row r="9055" spans="1:24" s="57" customFormat="1" x14ac:dyDescent="0.25">
      <c r="A9055" s="75"/>
      <c r="D9055" s="58"/>
      <c r="E9055" s="58"/>
      <c r="F9055" s="58"/>
      <c r="G9055" s="58"/>
      <c r="H9055" s="60"/>
      <c r="I9055" s="60"/>
      <c r="J9055" s="60"/>
      <c r="K9055" s="60"/>
      <c r="M9055" s="61"/>
      <c r="N9055" s="61"/>
      <c r="O9055" s="62"/>
      <c r="P9055" s="125"/>
      <c r="W9055" s="62"/>
      <c r="X9055" s="62"/>
    </row>
    <row r="9056" spans="1:24" s="57" customFormat="1" x14ac:dyDescent="0.25">
      <c r="A9056" s="75"/>
      <c r="D9056" s="58"/>
      <c r="E9056" s="58"/>
      <c r="F9056" s="58"/>
      <c r="G9056" s="58"/>
      <c r="H9056" s="60"/>
      <c r="I9056" s="60"/>
      <c r="J9056" s="60"/>
      <c r="K9056" s="60"/>
      <c r="M9056" s="61"/>
      <c r="N9056" s="61"/>
      <c r="O9056" s="62"/>
      <c r="P9056" s="125"/>
      <c r="W9056" s="62"/>
      <c r="X9056" s="62"/>
    </row>
    <row r="9057" spans="1:24" s="57" customFormat="1" x14ac:dyDescent="0.25">
      <c r="A9057" s="75"/>
      <c r="D9057" s="58"/>
      <c r="E9057" s="58"/>
      <c r="F9057" s="58"/>
      <c r="G9057" s="58"/>
      <c r="H9057" s="60"/>
      <c r="I9057" s="60"/>
      <c r="J9057" s="60"/>
      <c r="K9057" s="60"/>
      <c r="M9057" s="61"/>
      <c r="N9057" s="61"/>
      <c r="O9057" s="62"/>
      <c r="P9057" s="125"/>
      <c r="W9057" s="62"/>
      <c r="X9057" s="62"/>
    </row>
    <row r="9058" spans="1:24" s="57" customFormat="1" x14ac:dyDescent="0.25">
      <c r="A9058" s="75"/>
      <c r="D9058" s="58"/>
      <c r="E9058" s="58"/>
      <c r="F9058" s="58"/>
      <c r="G9058" s="58"/>
      <c r="H9058" s="60"/>
      <c r="I9058" s="60"/>
      <c r="J9058" s="60"/>
      <c r="K9058" s="60"/>
      <c r="M9058" s="61"/>
      <c r="N9058" s="61"/>
      <c r="O9058" s="62"/>
      <c r="P9058" s="125"/>
      <c r="W9058" s="62"/>
      <c r="X9058" s="62"/>
    </row>
    <row r="9059" spans="1:24" s="57" customFormat="1" x14ac:dyDescent="0.25">
      <c r="A9059" s="75"/>
      <c r="D9059" s="58"/>
      <c r="E9059" s="58"/>
      <c r="F9059" s="58"/>
      <c r="G9059" s="58"/>
      <c r="H9059" s="60"/>
      <c r="I9059" s="60"/>
      <c r="J9059" s="60"/>
      <c r="K9059" s="60"/>
      <c r="M9059" s="61"/>
      <c r="N9059" s="61"/>
      <c r="O9059" s="62"/>
      <c r="P9059" s="125"/>
      <c r="W9059" s="62"/>
      <c r="X9059" s="62"/>
    </row>
    <row r="9060" spans="1:24" s="57" customFormat="1" x14ac:dyDescent="0.25">
      <c r="A9060" s="75"/>
      <c r="D9060" s="58"/>
      <c r="E9060" s="58"/>
      <c r="F9060" s="58"/>
      <c r="G9060" s="58"/>
      <c r="H9060" s="60"/>
      <c r="I9060" s="60"/>
      <c r="J9060" s="60"/>
      <c r="K9060" s="60"/>
      <c r="M9060" s="61"/>
      <c r="N9060" s="61"/>
      <c r="O9060" s="62"/>
      <c r="P9060" s="125"/>
      <c r="W9060" s="62"/>
      <c r="X9060" s="62"/>
    </row>
    <row r="9061" spans="1:24" s="57" customFormat="1" x14ac:dyDescent="0.25">
      <c r="A9061" s="75"/>
      <c r="D9061" s="58"/>
      <c r="E9061" s="58"/>
      <c r="F9061" s="58"/>
      <c r="G9061" s="58"/>
      <c r="H9061" s="60"/>
      <c r="I9061" s="60"/>
      <c r="J9061" s="60"/>
      <c r="K9061" s="60"/>
      <c r="M9061" s="61"/>
      <c r="N9061" s="61"/>
      <c r="O9061" s="62"/>
      <c r="P9061" s="125"/>
      <c r="W9061" s="62"/>
      <c r="X9061" s="62"/>
    </row>
    <row r="9062" spans="1:24" s="57" customFormat="1" x14ac:dyDescent="0.25">
      <c r="A9062" s="75"/>
      <c r="D9062" s="58"/>
      <c r="E9062" s="58"/>
      <c r="F9062" s="58"/>
      <c r="G9062" s="58"/>
      <c r="H9062" s="60"/>
      <c r="I9062" s="60"/>
      <c r="J9062" s="60"/>
      <c r="K9062" s="60"/>
      <c r="M9062" s="61"/>
      <c r="N9062" s="61"/>
      <c r="O9062" s="62"/>
      <c r="P9062" s="125"/>
      <c r="W9062" s="62"/>
      <c r="X9062" s="62"/>
    </row>
    <row r="9063" spans="1:24" s="57" customFormat="1" x14ac:dyDescent="0.25">
      <c r="A9063" s="75"/>
      <c r="D9063" s="58"/>
      <c r="E9063" s="58"/>
      <c r="F9063" s="58"/>
      <c r="G9063" s="58"/>
      <c r="H9063" s="60"/>
      <c r="I9063" s="60"/>
      <c r="J9063" s="60"/>
      <c r="K9063" s="60"/>
      <c r="M9063" s="61"/>
      <c r="N9063" s="61"/>
      <c r="O9063" s="62"/>
      <c r="P9063" s="125"/>
      <c r="W9063" s="62"/>
      <c r="X9063" s="62"/>
    </row>
    <row r="9064" spans="1:24" s="57" customFormat="1" x14ac:dyDescent="0.25">
      <c r="A9064" s="75"/>
      <c r="D9064" s="58"/>
      <c r="E9064" s="58"/>
      <c r="F9064" s="58"/>
      <c r="G9064" s="58"/>
      <c r="H9064" s="60"/>
      <c r="I9064" s="60"/>
      <c r="J9064" s="60"/>
      <c r="K9064" s="60"/>
      <c r="M9064" s="61"/>
      <c r="N9064" s="61"/>
      <c r="O9064" s="62"/>
      <c r="P9064" s="125"/>
      <c r="W9064" s="62"/>
      <c r="X9064" s="62"/>
    </row>
    <row r="9065" spans="1:24" s="57" customFormat="1" x14ac:dyDescent="0.25">
      <c r="A9065" s="75"/>
      <c r="D9065" s="58"/>
      <c r="E9065" s="58"/>
      <c r="F9065" s="58"/>
      <c r="G9065" s="58"/>
      <c r="H9065" s="60"/>
      <c r="I9065" s="60"/>
      <c r="J9065" s="60"/>
      <c r="K9065" s="60"/>
      <c r="M9065" s="61"/>
      <c r="N9065" s="61"/>
      <c r="O9065" s="62"/>
      <c r="P9065" s="125"/>
      <c r="W9065" s="62"/>
      <c r="X9065" s="62"/>
    </row>
    <row r="9066" spans="1:24" s="57" customFormat="1" x14ac:dyDescent="0.25">
      <c r="A9066" s="75"/>
      <c r="D9066" s="58"/>
      <c r="E9066" s="58"/>
      <c r="F9066" s="58"/>
      <c r="G9066" s="58"/>
      <c r="H9066" s="60"/>
      <c r="I9066" s="60"/>
      <c r="J9066" s="60"/>
      <c r="K9066" s="60"/>
      <c r="M9066" s="61"/>
      <c r="N9066" s="61"/>
      <c r="O9066" s="62"/>
      <c r="P9066" s="125"/>
      <c r="W9066" s="62"/>
      <c r="X9066" s="62"/>
    </row>
    <row r="9067" spans="1:24" s="57" customFormat="1" x14ac:dyDescent="0.25">
      <c r="A9067" s="75"/>
      <c r="D9067" s="58"/>
      <c r="E9067" s="58"/>
      <c r="F9067" s="58"/>
      <c r="G9067" s="58"/>
      <c r="H9067" s="60"/>
      <c r="I9067" s="60"/>
      <c r="J9067" s="60"/>
      <c r="K9067" s="60"/>
      <c r="M9067" s="61"/>
      <c r="N9067" s="61"/>
      <c r="O9067" s="62"/>
      <c r="P9067" s="125"/>
      <c r="W9067" s="62"/>
      <c r="X9067" s="62"/>
    </row>
    <row r="9068" spans="1:24" s="57" customFormat="1" x14ac:dyDescent="0.25">
      <c r="A9068" s="75"/>
      <c r="D9068" s="58"/>
      <c r="E9068" s="58"/>
      <c r="F9068" s="58"/>
      <c r="G9068" s="58"/>
      <c r="H9068" s="60"/>
      <c r="I9068" s="60"/>
      <c r="J9068" s="60"/>
      <c r="K9068" s="60"/>
      <c r="M9068" s="61"/>
      <c r="N9068" s="61"/>
      <c r="O9068" s="62"/>
      <c r="P9068" s="125"/>
      <c r="W9068" s="62"/>
      <c r="X9068" s="62"/>
    </row>
    <row r="9069" spans="1:24" s="57" customFormat="1" x14ac:dyDescent="0.25">
      <c r="A9069" s="75"/>
      <c r="D9069" s="58"/>
      <c r="E9069" s="58"/>
      <c r="F9069" s="58"/>
      <c r="G9069" s="58"/>
      <c r="H9069" s="60"/>
      <c r="I9069" s="60"/>
      <c r="J9069" s="60"/>
      <c r="K9069" s="60"/>
      <c r="M9069" s="61"/>
      <c r="N9069" s="61"/>
      <c r="O9069" s="62"/>
      <c r="P9069" s="125"/>
      <c r="W9069" s="62"/>
      <c r="X9069" s="62"/>
    </row>
    <row r="9070" spans="1:24" s="57" customFormat="1" x14ac:dyDescent="0.25">
      <c r="A9070" s="75"/>
      <c r="D9070" s="58"/>
      <c r="E9070" s="58"/>
      <c r="F9070" s="58"/>
      <c r="G9070" s="58"/>
      <c r="H9070" s="60"/>
      <c r="I9070" s="60"/>
      <c r="J9070" s="60"/>
      <c r="K9070" s="60"/>
      <c r="M9070" s="61"/>
      <c r="N9070" s="61"/>
      <c r="O9070" s="62"/>
      <c r="P9070" s="125"/>
      <c r="W9070" s="62"/>
      <c r="X9070" s="62"/>
    </row>
    <row r="9071" spans="1:24" s="57" customFormat="1" x14ac:dyDescent="0.25">
      <c r="A9071" s="75"/>
      <c r="D9071" s="58"/>
      <c r="E9071" s="58"/>
      <c r="F9071" s="58"/>
      <c r="G9071" s="58"/>
      <c r="H9071" s="60"/>
      <c r="I9071" s="60"/>
      <c r="J9071" s="60"/>
      <c r="K9071" s="60"/>
      <c r="M9071" s="61"/>
      <c r="N9071" s="61"/>
      <c r="O9071" s="62"/>
      <c r="P9071" s="125"/>
      <c r="W9071" s="62"/>
      <c r="X9071" s="62"/>
    </row>
    <row r="9072" spans="1:24" s="57" customFormat="1" x14ac:dyDescent="0.25">
      <c r="A9072" s="75"/>
      <c r="D9072" s="58"/>
      <c r="E9072" s="58"/>
      <c r="F9072" s="58"/>
      <c r="G9072" s="58"/>
      <c r="H9072" s="60"/>
      <c r="I9072" s="60"/>
      <c r="J9072" s="60"/>
      <c r="K9072" s="60"/>
      <c r="M9072" s="61"/>
      <c r="N9072" s="61"/>
      <c r="O9072" s="62"/>
      <c r="P9072" s="125"/>
      <c r="W9072" s="62"/>
      <c r="X9072" s="62"/>
    </row>
    <row r="9073" spans="1:24" s="57" customFormat="1" x14ac:dyDescent="0.25">
      <c r="A9073" s="75"/>
      <c r="D9073" s="58"/>
      <c r="E9073" s="58"/>
      <c r="F9073" s="58"/>
      <c r="G9073" s="58"/>
      <c r="H9073" s="60"/>
      <c r="I9073" s="60"/>
      <c r="J9073" s="60"/>
      <c r="K9073" s="60"/>
      <c r="M9073" s="61"/>
      <c r="N9073" s="61"/>
      <c r="O9073" s="62"/>
      <c r="P9073" s="125"/>
      <c r="W9073" s="62"/>
      <c r="X9073" s="62"/>
    </row>
    <row r="9074" spans="1:24" s="57" customFormat="1" x14ac:dyDescent="0.25">
      <c r="A9074" s="75"/>
      <c r="D9074" s="58"/>
      <c r="E9074" s="58"/>
      <c r="F9074" s="58"/>
      <c r="G9074" s="58"/>
      <c r="H9074" s="60"/>
      <c r="I9074" s="60"/>
      <c r="J9074" s="60"/>
      <c r="K9074" s="60"/>
      <c r="M9074" s="61"/>
      <c r="N9074" s="61"/>
      <c r="O9074" s="62"/>
      <c r="P9074" s="125"/>
      <c r="W9074" s="62"/>
      <c r="X9074" s="62"/>
    </row>
    <row r="9075" spans="1:24" s="57" customFormat="1" x14ac:dyDescent="0.25">
      <c r="A9075" s="75"/>
      <c r="D9075" s="58"/>
      <c r="E9075" s="58"/>
      <c r="F9075" s="58"/>
      <c r="G9075" s="58"/>
      <c r="H9075" s="60"/>
      <c r="I9075" s="60"/>
      <c r="J9075" s="60"/>
      <c r="K9075" s="60"/>
      <c r="M9075" s="61"/>
      <c r="N9075" s="61"/>
      <c r="O9075" s="62"/>
      <c r="P9075" s="125"/>
      <c r="W9075" s="62"/>
      <c r="X9075" s="62"/>
    </row>
    <row r="9076" spans="1:24" s="57" customFormat="1" x14ac:dyDescent="0.25">
      <c r="A9076" s="75"/>
      <c r="D9076" s="58"/>
      <c r="E9076" s="58"/>
      <c r="F9076" s="58"/>
      <c r="G9076" s="58"/>
      <c r="H9076" s="60"/>
      <c r="I9076" s="60"/>
      <c r="J9076" s="60"/>
      <c r="K9076" s="60"/>
      <c r="M9076" s="61"/>
      <c r="N9076" s="61"/>
      <c r="O9076" s="62"/>
      <c r="P9076" s="125"/>
      <c r="W9076" s="62"/>
      <c r="X9076" s="62"/>
    </row>
    <row r="9077" spans="1:24" s="57" customFormat="1" x14ac:dyDescent="0.25">
      <c r="A9077" s="75"/>
      <c r="D9077" s="58"/>
      <c r="E9077" s="58"/>
      <c r="F9077" s="58"/>
      <c r="G9077" s="58"/>
      <c r="H9077" s="60"/>
      <c r="I9077" s="60"/>
      <c r="J9077" s="60"/>
      <c r="K9077" s="60"/>
      <c r="M9077" s="61"/>
      <c r="N9077" s="61"/>
      <c r="O9077" s="62"/>
      <c r="P9077" s="125"/>
      <c r="W9077" s="62"/>
      <c r="X9077" s="62"/>
    </row>
    <row r="9078" spans="1:24" s="57" customFormat="1" x14ac:dyDescent="0.25">
      <c r="A9078" s="75"/>
      <c r="D9078" s="58"/>
      <c r="E9078" s="58"/>
      <c r="F9078" s="58"/>
      <c r="G9078" s="58"/>
      <c r="H9078" s="60"/>
      <c r="I9078" s="60"/>
      <c r="J9078" s="60"/>
      <c r="K9078" s="60"/>
      <c r="M9078" s="61"/>
      <c r="N9078" s="61"/>
      <c r="O9078" s="62"/>
      <c r="P9078" s="125"/>
      <c r="W9078" s="62"/>
      <c r="X9078" s="62"/>
    </row>
    <row r="9079" spans="1:24" s="57" customFormat="1" x14ac:dyDescent="0.25">
      <c r="A9079" s="75"/>
      <c r="D9079" s="58"/>
      <c r="E9079" s="58"/>
      <c r="F9079" s="58"/>
      <c r="G9079" s="58"/>
      <c r="H9079" s="60"/>
      <c r="I9079" s="60"/>
      <c r="J9079" s="60"/>
      <c r="K9079" s="60"/>
      <c r="M9079" s="61"/>
      <c r="N9079" s="61"/>
      <c r="O9079" s="62"/>
      <c r="P9079" s="125"/>
      <c r="W9079" s="62"/>
      <c r="X9079" s="62"/>
    </row>
    <row r="9080" spans="1:24" s="57" customFormat="1" x14ac:dyDescent="0.25">
      <c r="A9080" s="75"/>
      <c r="D9080" s="58"/>
      <c r="E9080" s="58"/>
      <c r="F9080" s="58"/>
      <c r="G9080" s="58"/>
      <c r="H9080" s="60"/>
      <c r="I9080" s="60"/>
      <c r="J9080" s="60"/>
      <c r="K9080" s="60"/>
      <c r="M9080" s="61"/>
      <c r="N9080" s="61"/>
      <c r="O9080" s="62"/>
      <c r="P9080" s="125"/>
      <c r="W9080" s="62"/>
      <c r="X9080" s="62"/>
    </row>
    <row r="9081" spans="1:24" s="57" customFormat="1" x14ac:dyDescent="0.25">
      <c r="A9081" s="75"/>
      <c r="D9081" s="58"/>
      <c r="E9081" s="58"/>
      <c r="F9081" s="58"/>
      <c r="G9081" s="58"/>
      <c r="H9081" s="60"/>
      <c r="I9081" s="60"/>
      <c r="J9081" s="60"/>
      <c r="K9081" s="60"/>
      <c r="M9081" s="61"/>
      <c r="N9081" s="61"/>
      <c r="O9081" s="62"/>
      <c r="P9081" s="125"/>
      <c r="W9081" s="62"/>
      <c r="X9081" s="62"/>
    </row>
    <row r="9082" spans="1:24" s="57" customFormat="1" x14ac:dyDescent="0.25">
      <c r="A9082" s="75"/>
      <c r="D9082" s="58"/>
      <c r="E9082" s="58"/>
      <c r="F9082" s="58"/>
      <c r="G9082" s="58"/>
      <c r="H9082" s="60"/>
      <c r="I9082" s="60"/>
      <c r="J9082" s="60"/>
      <c r="K9082" s="60"/>
      <c r="M9082" s="61"/>
      <c r="N9082" s="61"/>
      <c r="O9082" s="62"/>
      <c r="P9082" s="125"/>
      <c r="W9082" s="62"/>
      <c r="X9082" s="62"/>
    </row>
    <row r="9083" spans="1:24" s="57" customFormat="1" x14ac:dyDescent="0.25">
      <c r="A9083" s="75"/>
      <c r="D9083" s="58"/>
      <c r="E9083" s="58"/>
      <c r="F9083" s="58"/>
      <c r="G9083" s="58"/>
      <c r="H9083" s="60"/>
      <c r="I9083" s="60"/>
      <c r="J9083" s="60"/>
      <c r="K9083" s="60"/>
      <c r="M9083" s="61"/>
      <c r="N9083" s="61"/>
      <c r="O9083" s="62"/>
      <c r="P9083" s="125"/>
      <c r="W9083" s="62"/>
      <c r="X9083" s="62"/>
    </row>
    <row r="9084" spans="1:24" s="57" customFormat="1" x14ac:dyDescent="0.25">
      <c r="A9084" s="75"/>
      <c r="D9084" s="58"/>
      <c r="E9084" s="58"/>
      <c r="F9084" s="58"/>
      <c r="G9084" s="58"/>
      <c r="H9084" s="60"/>
      <c r="I9084" s="60"/>
      <c r="J9084" s="60"/>
      <c r="K9084" s="60"/>
      <c r="M9084" s="61"/>
      <c r="N9084" s="61"/>
      <c r="O9084" s="62"/>
      <c r="P9084" s="125"/>
      <c r="W9084" s="62"/>
      <c r="X9084" s="62"/>
    </row>
    <row r="9085" spans="1:24" s="57" customFormat="1" x14ac:dyDescent="0.25">
      <c r="A9085" s="75"/>
      <c r="D9085" s="58"/>
      <c r="E9085" s="58"/>
      <c r="F9085" s="58"/>
      <c r="G9085" s="58"/>
      <c r="H9085" s="60"/>
      <c r="I9085" s="60"/>
      <c r="J9085" s="60"/>
      <c r="K9085" s="60"/>
      <c r="M9085" s="61"/>
      <c r="N9085" s="61"/>
      <c r="O9085" s="62"/>
      <c r="P9085" s="125"/>
      <c r="W9085" s="62"/>
      <c r="X9085" s="62"/>
    </row>
    <row r="9086" spans="1:24" s="57" customFormat="1" x14ac:dyDescent="0.25">
      <c r="A9086" s="75"/>
      <c r="D9086" s="58"/>
      <c r="E9086" s="58"/>
      <c r="F9086" s="58"/>
      <c r="G9086" s="58"/>
      <c r="H9086" s="60"/>
      <c r="I9086" s="60"/>
      <c r="J9086" s="60"/>
      <c r="K9086" s="60"/>
      <c r="M9086" s="61"/>
      <c r="N9086" s="61"/>
      <c r="O9086" s="62"/>
      <c r="P9086" s="125"/>
      <c r="W9086" s="62"/>
      <c r="X9086" s="62"/>
    </row>
    <row r="9087" spans="1:24" s="57" customFormat="1" x14ac:dyDescent="0.25">
      <c r="A9087" s="75"/>
      <c r="D9087" s="58"/>
      <c r="E9087" s="58"/>
      <c r="F9087" s="58"/>
      <c r="G9087" s="58"/>
      <c r="H9087" s="60"/>
      <c r="I9087" s="60"/>
      <c r="J9087" s="60"/>
      <c r="K9087" s="60"/>
      <c r="M9087" s="61"/>
      <c r="N9087" s="61"/>
      <c r="O9087" s="62"/>
      <c r="P9087" s="125"/>
      <c r="W9087" s="62"/>
      <c r="X9087" s="62"/>
    </row>
    <row r="9088" spans="1:24" s="57" customFormat="1" x14ac:dyDescent="0.25">
      <c r="A9088" s="75"/>
      <c r="D9088" s="58"/>
      <c r="E9088" s="58"/>
      <c r="F9088" s="58"/>
      <c r="G9088" s="58"/>
      <c r="H9088" s="60"/>
      <c r="I9088" s="60"/>
      <c r="J9088" s="60"/>
      <c r="K9088" s="60"/>
      <c r="M9088" s="61"/>
      <c r="N9088" s="61"/>
      <c r="O9088" s="62"/>
      <c r="P9088" s="125"/>
      <c r="W9088" s="62"/>
      <c r="X9088" s="62"/>
    </row>
    <row r="9089" spans="1:24" s="57" customFormat="1" x14ac:dyDescent="0.25">
      <c r="A9089" s="75"/>
      <c r="D9089" s="58"/>
      <c r="E9089" s="58"/>
      <c r="F9089" s="58"/>
      <c r="G9089" s="58"/>
      <c r="H9089" s="60"/>
      <c r="I9089" s="60"/>
      <c r="J9089" s="60"/>
      <c r="K9089" s="60"/>
      <c r="M9089" s="61"/>
      <c r="N9089" s="61"/>
      <c r="O9089" s="62"/>
      <c r="P9089" s="125"/>
      <c r="W9089" s="62"/>
      <c r="X9089" s="62"/>
    </row>
    <row r="9090" spans="1:24" s="57" customFormat="1" x14ac:dyDescent="0.25">
      <c r="A9090" s="75"/>
      <c r="D9090" s="58"/>
      <c r="E9090" s="58"/>
      <c r="F9090" s="58"/>
      <c r="G9090" s="58"/>
      <c r="H9090" s="60"/>
      <c r="I9090" s="60"/>
      <c r="J9090" s="60"/>
      <c r="K9090" s="60"/>
      <c r="M9090" s="61"/>
      <c r="N9090" s="61"/>
      <c r="O9090" s="62"/>
      <c r="P9090" s="125"/>
      <c r="W9090" s="62"/>
      <c r="X9090" s="62"/>
    </row>
    <row r="9091" spans="1:24" s="57" customFormat="1" x14ac:dyDescent="0.25">
      <c r="A9091" s="75"/>
      <c r="D9091" s="58"/>
      <c r="E9091" s="58"/>
      <c r="F9091" s="58"/>
      <c r="G9091" s="58"/>
      <c r="H9091" s="60"/>
      <c r="I9091" s="60"/>
      <c r="J9091" s="60"/>
      <c r="K9091" s="60"/>
      <c r="M9091" s="61"/>
      <c r="N9091" s="61"/>
      <c r="O9091" s="62"/>
      <c r="P9091" s="125"/>
      <c r="W9091" s="62"/>
      <c r="X9091" s="62"/>
    </row>
    <row r="9092" spans="1:24" s="57" customFormat="1" x14ac:dyDescent="0.25">
      <c r="A9092" s="75"/>
      <c r="D9092" s="58"/>
      <c r="E9092" s="58"/>
      <c r="F9092" s="58"/>
      <c r="G9092" s="58"/>
      <c r="H9092" s="60"/>
      <c r="I9092" s="60"/>
      <c r="J9092" s="60"/>
      <c r="K9092" s="60"/>
      <c r="M9092" s="61"/>
      <c r="N9092" s="61"/>
      <c r="O9092" s="62"/>
      <c r="P9092" s="125"/>
      <c r="W9092" s="62"/>
      <c r="X9092" s="62"/>
    </row>
    <row r="9093" spans="1:24" s="57" customFormat="1" x14ac:dyDescent="0.25">
      <c r="A9093" s="75"/>
      <c r="D9093" s="58"/>
      <c r="E9093" s="58"/>
      <c r="F9093" s="58"/>
      <c r="G9093" s="58"/>
      <c r="H9093" s="60"/>
      <c r="I9093" s="60"/>
      <c r="J9093" s="60"/>
      <c r="K9093" s="60"/>
      <c r="M9093" s="61"/>
      <c r="N9093" s="61"/>
      <c r="O9093" s="62"/>
      <c r="P9093" s="125"/>
      <c r="W9093" s="62"/>
      <c r="X9093" s="62"/>
    </row>
    <row r="9094" spans="1:24" s="57" customFormat="1" x14ac:dyDescent="0.25">
      <c r="A9094" s="75"/>
      <c r="D9094" s="58"/>
      <c r="E9094" s="58"/>
      <c r="F9094" s="58"/>
      <c r="G9094" s="58"/>
      <c r="H9094" s="60"/>
      <c r="I9094" s="60"/>
      <c r="J9094" s="60"/>
      <c r="K9094" s="60"/>
      <c r="M9094" s="61"/>
      <c r="N9094" s="61"/>
      <c r="O9094" s="62"/>
      <c r="P9094" s="125"/>
      <c r="W9094" s="62"/>
      <c r="X9094" s="62"/>
    </row>
    <row r="9095" spans="1:24" s="57" customFormat="1" x14ac:dyDescent="0.25">
      <c r="A9095" s="75"/>
      <c r="D9095" s="58"/>
      <c r="E9095" s="58"/>
      <c r="F9095" s="58"/>
      <c r="G9095" s="58"/>
      <c r="H9095" s="60"/>
      <c r="I9095" s="60"/>
      <c r="J9095" s="60"/>
      <c r="K9095" s="60"/>
      <c r="M9095" s="61"/>
      <c r="N9095" s="61"/>
      <c r="O9095" s="62"/>
      <c r="P9095" s="125"/>
      <c r="W9095" s="62"/>
      <c r="X9095" s="62"/>
    </row>
    <row r="9096" spans="1:24" s="57" customFormat="1" x14ac:dyDescent="0.25">
      <c r="A9096" s="75"/>
      <c r="D9096" s="58"/>
      <c r="E9096" s="58"/>
      <c r="F9096" s="58"/>
      <c r="G9096" s="58"/>
      <c r="H9096" s="60"/>
      <c r="I9096" s="60"/>
      <c r="J9096" s="60"/>
      <c r="K9096" s="60"/>
      <c r="M9096" s="61"/>
      <c r="N9096" s="61"/>
      <c r="O9096" s="62"/>
      <c r="P9096" s="125"/>
      <c r="W9096" s="62"/>
      <c r="X9096" s="62"/>
    </row>
    <row r="9097" spans="1:24" s="57" customFormat="1" x14ac:dyDescent="0.25">
      <c r="A9097" s="75"/>
      <c r="D9097" s="58"/>
      <c r="E9097" s="58"/>
      <c r="F9097" s="58"/>
      <c r="G9097" s="58"/>
      <c r="H9097" s="60"/>
      <c r="I9097" s="60"/>
      <c r="J9097" s="60"/>
      <c r="K9097" s="60"/>
      <c r="M9097" s="61"/>
      <c r="N9097" s="61"/>
      <c r="O9097" s="62"/>
      <c r="P9097" s="125"/>
      <c r="W9097" s="62"/>
      <c r="X9097" s="62"/>
    </row>
    <row r="9098" spans="1:24" s="57" customFormat="1" x14ac:dyDescent="0.25">
      <c r="A9098" s="75"/>
      <c r="D9098" s="58"/>
      <c r="E9098" s="58"/>
      <c r="F9098" s="58"/>
      <c r="G9098" s="58"/>
      <c r="H9098" s="60"/>
      <c r="I9098" s="60"/>
      <c r="J9098" s="60"/>
      <c r="K9098" s="60"/>
      <c r="M9098" s="61"/>
      <c r="N9098" s="61"/>
      <c r="O9098" s="62"/>
      <c r="P9098" s="125"/>
      <c r="W9098" s="62"/>
      <c r="X9098" s="62"/>
    </row>
    <row r="9099" spans="1:24" s="57" customFormat="1" x14ac:dyDescent="0.25">
      <c r="A9099" s="75"/>
      <c r="D9099" s="58"/>
      <c r="E9099" s="58"/>
      <c r="F9099" s="58"/>
      <c r="G9099" s="58"/>
      <c r="H9099" s="60"/>
      <c r="I9099" s="60"/>
      <c r="J9099" s="60"/>
      <c r="K9099" s="60"/>
      <c r="M9099" s="61"/>
      <c r="N9099" s="61"/>
      <c r="O9099" s="62"/>
      <c r="P9099" s="125"/>
      <c r="W9099" s="62"/>
      <c r="X9099" s="62"/>
    </row>
    <row r="9100" spans="1:24" s="57" customFormat="1" x14ac:dyDescent="0.25">
      <c r="A9100" s="75"/>
      <c r="D9100" s="58"/>
      <c r="E9100" s="58"/>
      <c r="F9100" s="58"/>
      <c r="G9100" s="58"/>
      <c r="H9100" s="60"/>
      <c r="I9100" s="60"/>
      <c r="J9100" s="60"/>
      <c r="K9100" s="60"/>
      <c r="M9100" s="61"/>
      <c r="N9100" s="61"/>
      <c r="O9100" s="62"/>
      <c r="P9100" s="125"/>
      <c r="W9100" s="62"/>
      <c r="X9100" s="62"/>
    </row>
    <row r="9101" spans="1:24" s="57" customFormat="1" x14ac:dyDescent="0.25">
      <c r="A9101" s="75"/>
      <c r="D9101" s="58"/>
      <c r="E9101" s="58"/>
      <c r="F9101" s="58"/>
      <c r="G9101" s="58"/>
      <c r="H9101" s="60"/>
      <c r="I9101" s="60"/>
      <c r="J9101" s="60"/>
      <c r="K9101" s="60"/>
      <c r="M9101" s="61"/>
      <c r="N9101" s="61"/>
      <c r="O9101" s="62"/>
      <c r="P9101" s="125"/>
      <c r="W9101" s="62"/>
      <c r="X9101" s="62"/>
    </row>
    <row r="9102" spans="1:24" s="57" customFormat="1" x14ac:dyDescent="0.25">
      <c r="A9102" s="75"/>
      <c r="D9102" s="58"/>
      <c r="E9102" s="58"/>
      <c r="F9102" s="58"/>
      <c r="G9102" s="58"/>
      <c r="H9102" s="60"/>
      <c r="I9102" s="60"/>
      <c r="J9102" s="60"/>
      <c r="K9102" s="60"/>
      <c r="M9102" s="61"/>
      <c r="N9102" s="61"/>
      <c r="O9102" s="62"/>
      <c r="P9102" s="125"/>
      <c r="W9102" s="62"/>
      <c r="X9102" s="62"/>
    </row>
    <row r="9103" spans="1:24" s="57" customFormat="1" x14ac:dyDescent="0.25">
      <c r="A9103" s="75"/>
      <c r="D9103" s="58"/>
      <c r="E9103" s="58"/>
      <c r="F9103" s="58"/>
      <c r="G9103" s="58"/>
      <c r="H9103" s="60"/>
      <c r="I9103" s="60"/>
      <c r="J9103" s="60"/>
      <c r="K9103" s="60"/>
      <c r="M9103" s="61"/>
      <c r="N9103" s="61"/>
      <c r="O9103" s="62"/>
      <c r="P9103" s="125"/>
      <c r="W9103" s="62"/>
      <c r="X9103" s="62"/>
    </row>
    <row r="9104" spans="1:24" s="57" customFormat="1" x14ac:dyDescent="0.25">
      <c r="A9104" s="75"/>
      <c r="D9104" s="58"/>
      <c r="E9104" s="58"/>
      <c r="F9104" s="58"/>
      <c r="G9104" s="58"/>
      <c r="H9104" s="60"/>
      <c r="I9104" s="60"/>
      <c r="J9104" s="60"/>
      <c r="K9104" s="60"/>
      <c r="M9104" s="61"/>
      <c r="N9104" s="61"/>
      <c r="O9104" s="62"/>
      <c r="P9104" s="125"/>
      <c r="W9104" s="62"/>
      <c r="X9104" s="62"/>
    </row>
    <row r="9105" spans="1:24" s="57" customFormat="1" x14ac:dyDescent="0.25">
      <c r="A9105" s="75"/>
      <c r="D9105" s="58"/>
      <c r="E9105" s="58"/>
      <c r="F9105" s="58"/>
      <c r="G9105" s="58"/>
      <c r="H9105" s="60"/>
      <c r="I9105" s="60"/>
      <c r="J9105" s="60"/>
      <c r="K9105" s="60"/>
      <c r="M9105" s="61"/>
      <c r="N9105" s="61"/>
      <c r="O9105" s="62"/>
      <c r="P9105" s="125"/>
      <c r="W9105" s="62"/>
      <c r="X9105" s="62"/>
    </row>
    <row r="9106" spans="1:24" s="57" customFormat="1" x14ac:dyDescent="0.25">
      <c r="A9106" s="75"/>
      <c r="D9106" s="58"/>
      <c r="E9106" s="58"/>
      <c r="F9106" s="58"/>
      <c r="G9106" s="58"/>
      <c r="H9106" s="60"/>
      <c r="I9106" s="60"/>
      <c r="J9106" s="60"/>
      <c r="K9106" s="60"/>
      <c r="M9106" s="61"/>
      <c r="N9106" s="61"/>
      <c r="O9106" s="62"/>
      <c r="P9106" s="125"/>
      <c r="W9106" s="62"/>
      <c r="X9106" s="62"/>
    </row>
    <row r="9107" spans="1:24" s="57" customFormat="1" x14ac:dyDescent="0.25">
      <c r="A9107" s="75"/>
      <c r="D9107" s="58"/>
      <c r="E9107" s="58"/>
      <c r="F9107" s="58"/>
      <c r="G9107" s="58"/>
      <c r="H9107" s="60"/>
      <c r="I9107" s="60"/>
      <c r="J9107" s="60"/>
      <c r="K9107" s="60"/>
      <c r="M9107" s="61"/>
      <c r="N9107" s="61"/>
      <c r="O9107" s="62"/>
      <c r="P9107" s="125"/>
      <c r="W9107" s="62"/>
      <c r="X9107" s="62"/>
    </row>
    <row r="9108" spans="1:24" s="57" customFormat="1" x14ac:dyDescent="0.25">
      <c r="A9108" s="75"/>
      <c r="D9108" s="58"/>
      <c r="E9108" s="58"/>
      <c r="F9108" s="58"/>
      <c r="G9108" s="58"/>
      <c r="H9108" s="60"/>
      <c r="I9108" s="60"/>
      <c r="J9108" s="60"/>
      <c r="K9108" s="60"/>
      <c r="M9108" s="61"/>
      <c r="N9108" s="61"/>
      <c r="O9108" s="62"/>
      <c r="P9108" s="125"/>
      <c r="W9108" s="62"/>
      <c r="X9108" s="62"/>
    </row>
    <row r="9109" spans="1:24" s="57" customFormat="1" x14ac:dyDescent="0.25">
      <c r="A9109" s="75"/>
      <c r="D9109" s="58"/>
      <c r="E9109" s="58"/>
      <c r="F9109" s="58"/>
      <c r="G9109" s="58"/>
      <c r="H9109" s="60"/>
      <c r="I9109" s="60"/>
      <c r="J9109" s="60"/>
      <c r="K9109" s="60"/>
      <c r="M9109" s="61"/>
      <c r="N9109" s="61"/>
      <c r="O9109" s="62"/>
      <c r="P9109" s="125"/>
      <c r="W9109" s="62"/>
      <c r="X9109" s="62"/>
    </row>
    <row r="9110" spans="1:24" s="57" customFormat="1" x14ac:dyDescent="0.25">
      <c r="A9110" s="75"/>
      <c r="D9110" s="58"/>
      <c r="E9110" s="58"/>
      <c r="F9110" s="58"/>
      <c r="G9110" s="58"/>
      <c r="H9110" s="60"/>
      <c r="I9110" s="60"/>
      <c r="J9110" s="60"/>
      <c r="K9110" s="60"/>
      <c r="M9110" s="61"/>
      <c r="N9110" s="61"/>
      <c r="O9110" s="62"/>
      <c r="P9110" s="125"/>
      <c r="W9110" s="62"/>
      <c r="X9110" s="62"/>
    </row>
    <row r="9111" spans="1:24" s="57" customFormat="1" x14ac:dyDescent="0.25">
      <c r="A9111" s="75"/>
      <c r="D9111" s="58"/>
      <c r="E9111" s="58"/>
      <c r="F9111" s="58"/>
      <c r="G9111" s="58"/>
      <c r="H9111" s="60"/>
      <c r="I9111" s="60"/>
      <c r="J9111" s="60"/>
      <c r="K9111" s="60"/>
      <c r="M9111" s="61"/>
      <c r="N9111" s="61"/>
      <c r="O9111" s="62"/>
      <c r="P9111" s="125"/>
      <c r="W9111" s="62"/>
      <c r="X9111" s="62"/>
    </row>
    <row r="9112" spans="1:24" s="57" customFormat="1" x14ac:dyDescent="0.25">
      <c r="A9112" s="75"/>
      <c r="D9112" s="58"/>
      <c r="E9112" s="58"/>
      <c r="F9112" s="58"/>
      <c r="G9112" s="58"/>
      <c r="H9112" s="60"/>
      <c r="I9112" s="60"/>
      <c r="J9112" s="60"/>
      <c r="K9112" s="60"/>
      <c r="M9112" s="61"/>
      <c r="N9112" s="61"/>
      <c r="O9112" s="62"/>
      <c r="P9112" s="125"/>
      <c r="W9112" s="62"/>
      <c r="X9112" s="62"/>
    </row>
    <row r="9113" spans="1:24" s="57" customFormat="1" x14ac:dyDescent="0.25">
      <c r="A9113" s="75"/>
      <c r="D9113" s="58"/>
      <c r="E9113" s="58"/>
      <c r="F9113" s="58"/>
      <c r="G9113" s="58"/>
      <c r="H9113" s="60"/>
      <c r="I9113" s="60"/>
      <c r="J9113" s="60"/>
      <c r="K9113" s="60"/>
      <c r="M9113" s="61"/>
      <c r="N9113" s="61"/>
      <c r="O9113" s="62"/>
      <c r="P9113" s="125"/>
      <c r="W9113" s="62"/>
      <c r="X9113" s="62"/>
    </row>
    <row r="9114" spans="1:24" s="57" customFormat="1" x14ac:dyDescent="0.25">
      <c r="A9114" s="75"/>
      <c r="D9114" s="58"/>
      <c r="E9114" s="58"/>
      <c r="F9114" s="58"/>
      <c r="G9114" s="58"/>
      <c r="H9114" s="60"/>
      <c r="I9114" s="60"/>
      <c r="J9114" s="60"/>
      <c r="K9114" s="60"/>
      <c r="M9114" s="61"/>
      <c r="N9114" s="61"/>
      <c r="O9114" s="62"/>
      <c r="P9114" s="125"/>
      <c r="W9114" s="62"/>
      <c r="X9114" s="62"/>
    </row>
    <row r="9115" spans="1:24" s="57" customFormat="1" x14ac:dyDescent="0.25">
      <c r="A9115" s="75"/>
      <c r="D9115" s="58"/>
      <c r="E9115" s="58"/>
      <c r="F9115" s="58"/>
      <c r="G9115" s="58"/>
      <c r="H9115" s="60"/>
      <c r="I9115" s="60"/>
      <c r="J9115" s="60"/>
      <c r="K9115" s="60"/>
      <c r="M9115" s="61"/>
      <c r="N9115" s="61"/>
      <c r="O9115" s="62"/>
      <c r="P9115" s="125"/>
      <c r="W9115" s="62"/>
      <c r="X9115" s="62"/>
    </row>
    <row r="9116" spans="1:24" s="57" customFormat="1" x14ac:dyDescent="0.25">
      <c r="A9116" s="75"/>
      <c r="D9116" s="58"/>
      <c r="E9116" s="58"/>
      <c r="F9116" s="58"/>
      <c r="G9116" s="58"/>
      <c r="H9116" s="60"/>
      <c r="I9116" s="60"/>
      <c r="J9116" s="60"/>
      <c r="K9116" s="60"/>
      <c r="M9116" s="61"/>
      <c r="N9116" s="61"/>
      <c r="O9116" s="62"/>
      <c r="P9116" s="125"/>
      <c r="W9116" s="62"/>
      <c r="X9116" s="62"/>
    </row>
    <row r="9117" spans="1:24" s="57" customFormat="1" x14ac:dyDescent="0.25">
      <c r="A9117" s="75"/>
      <c r="D9117" s="58"/>
      <c r="E9117" s="58"/>
      <c r="F9117" s="58"/>
      <c r="G9117" s="58"/>
      <c r="H9117" s="60"/>
      <c r="I9117" s="60"/>
      <c r="J9117" s="60"/>
      <c r="K9117" s="60"/>
      <c r="M9117" s="61"/>
      <c r="N9117" s="61"/>
      <c r="O9117" s="62"/>
      <c r="P9117" s="125"/>
      <c r="W9117" s="62"/>
      <c r="X9117" s="62"/>
    </row>
    <row r="9118" spans="1:24" s="57" customFormat="1" x14ac:dyDescent="0.25">
      <c r="A9118" s="75"/>
      <c r="D9118" s="58"/>
      <c r="E9118" s="58"/>
      <c r="F9118" s="58"/>
      <c r="G9118" s="58"/>
      <c r="H9118" s="60"/>
      <c r="I9118" s="60"/>
      <c r="J9118" s="60"/>
      <c r="K9118" s="60"/>
      <c r="M9118" s="61"/>
      <c r="N9118" s="61"/>
      <c r="O9118" s="62"/>
      <c r="P9118" s="125"/>
      <c r="W9118" s="62"/>
      <c r="X9118" s="62"/>
    </row>
    <row r="9119" spans="1:24" s="57" customFormat="1" x14ac:dyDescent="0.25">
      <c r="A9119" s="75"/>
      <c r="D9119" s="58"/>
      <c r="E9119" s="58"/>
      <c r="F9119" s="58"/>
      <c r="G9119" s="58"/>
      <c r="H9119" s="60"/>
      <c r="I9119" s="60"/>
      <c r="J9119" s="60"/>
      <c r="K9119" s="60"/>
      <c r="M9119" s="61"/>
      <c r="N9119" s="61"/>
      <c r="O9119" s="62"/>
      <c r="P9119" s="125"/>
      <c r="W9119" s="62"/>
      <c r="X9119" s="62"/>
    </row>
    <row r="9120" spans="1:24" s="57" customFormat="1" x14ac:dyDescent="0.25">
      <c r="A9120" s="75"/>
      <c r="D9120" s="58"/>
      <c r="E9120" s="58"/>
      <c r="F9120" s="58"/>
      <c r="G9120" s="58"/>
      <c r="H9120" s="60"/>
      <c r="I9120" s="60"/>
      <c r="J9120" s="60"/>
      <c r="K9120" s="60"/>
      <c r="M9120" s="61"/>
      <c r="N9120" s="61"/>
      <c r="O9120" s="62"/>
      <c r="P9120" s="125"/>
      <c r="W9120" s="62"/>
      <c r="X9120" s="62"/>
    </row>
    <row r="9121" spans="1:24" s="57" customFormat="1" x14ac:dyDescent="0.25">
      <c r="A9121" s="75"/>
      <c r="D9121" s="58"/>
      <c r="E9121" s="58"/>
      <c r="F9121" s="58"/>
      <c r="G9121" s="58"/>
      <c r="H9121" s="60"/>
      <c r="I9121" s="60"/>
      <c r="J9121" s="60"/>
      <c r="K9121" s="60"/>
      <c r="M9121" s="61"/>
      <c r="N9121" s="61"/>
      <c r="O9121" s="62"/>
      <c r="P9121" s="125"/>
      <c r="W9121" s="62"/>
      <c r="X9121" s="62"/>
    </row>
    <row r="9122" spans="1:24" s="57" customFormat="1" x14ac:dyDescent="0.25">
      <c r="A9122" s="75"/>
      <c r="D9122" s="58"/>
      <c r="E9122" s="58"/>
      <c r="F9122" s="58"/>
      <c r="G9122" s="58"/>
      <c r="H9122" s="60"/>
      <c r="I9122" s="60"/>
      <c r="J9122" s="60"/>
      <c r="K9122" s="60"/>
      <c r="M9122" s="61"/>
      <c r="N9122" s="61"/>
      <c r="O9122" s="62"/>
      <c r="P9122" s="125"/>
      <c r="W9122" s="62"/>
      <c r="X9122" s="62"/>
    </row>
    <row r="9123" spans="1:24" s="57" customFormat="1" x14ac:dyDescent="0.25">
      <c r="A9123" s="75"/>
      <c r="D9123" s="58"/>
      <c r="E9123" s="58"/>
      <c r="F9123" s="58"/>
      <c r="G9123" s="58"/>
      <c r="H9123" s="60"/>
      <c r="I9123" s="60"/>
      <c r="J9123" s="60"/>
      <c r="K9123" s="60"/>
      <c r="M9123" s="61"/>
      <c r="N9123" s="61"/>
      <c r="O9123" s="62"/>
      <c r="P9123" s="125"/>
      <c r="W9123" s="62"/>
      <c r="X9123" s="62"/>
    </row>
    <row r="9124" spans="1:24" s="57" customFormat="1" x14ac:dyDescent="0.25">
      <c r="A9124" s="75"/>
      <c r="D9124" s="58"/>
      <c r="E9124" s="58"/>
      <c r="F9124" s="58"/>
      <c r="G9124" s="58"/>
      <c r="H9124" s="60"/>
      <c r="I9124" s="60"/>
      <c r="J9124" s="60"/>
      <c r="K9124" s="60"/>
      <c r="M9124" s="61"/>
      <c r="N9124" s="61"/>
      <c r="O9124" s="62"/>
      <c r="P9124" s="125"/>
      <c r="W9124" s="62"/>
      <c r="X9124" s="62"/>
    </row>
    <row r="9125" spans="1:24" s="57" customFormat="1" x14ac:dyDescent="0.25">
      <c r="A9125" s="75"/>
      <c r="D9125" s="58"/>
      <c r="E9125" s="58"/>
      <c r="F9125" s="58"/>
      <c r="G9125" s="58"/>
      <c r="H9125" s="60"/>
      <c r="I9125" s="60"/>
      <c r="J9125" s="60"/>
      <c r="K9125" s="60"/>
      <c r="M9125" s="61"/>
      <c r="N9125" s="61"/>
      <c r="O9125" s="62"/>
      <c r="P9125" s="125"/>
      <c r="W9125" s="62"/>
      <c r="X9125" s="62"/>
    </row>
    <row r="9126" spans="1:24" s="57" customFormat="1" x14ac:dyDescent="0.25">
      <c r="A9126" s="75"/>
      <c r="D9126" s="58"/>
      <c r="E9126" s="58"/>
      <c r="F9126" s="58"/>
      <c r="G9126" s="58"/>
      <c r="H9126" s="60"/>
      <c r="I9126" s="60"/>
      <c r="J9126" s="60"/>
      <c r="K9126" s="60"/>
      <c r="M9126" s="61"/>
      <c r="N9126" s="61"/>
      <c r="O9126" s="62"/>
      <c r="P9126" s="125"/>
      <c r="W9126" s="62"/>
      <c r="X9126" s="62"/>
    </row>
    <row r="9127" spans="1:24" s="57" customFormat="1" x14ac:dyDescent="0.25">
      <c r="A9127" s="75"/>
      <c r="D9127" s="58"/>
      <c r="E9127" s="58"/>
      <c r="F9127" s="58"/>
      <c r="G9127" s="58"/>
      <c r="H9127" s="60"/>
      <c r="I9127" s="60"/>
      <c r="J9127" s="60"/>
      <c r="K9127" s="60"/>
      <c r="M9127" s="61"/>
      <c r="N9127" s="61"/>
      <c r="O9127" s="62"/>
      <c r="P9127" s="125"/>
      <c r="W9127" s="62"/>
      <c r="X9127" s="62"/>
    </row>
    <row r="9128" spans="1:24" s="57" customFormat="1" x14ac:dyDescent="0.25">
      <c r="A9128" s="75"/>
      <c r="D9128" s="58"/>
      <c r="E9128" s="58"/>
      <c r="F9128" s="58"/>
      <c r="G9128" s="58"/>
      <c r="H9128" s="60"/>
      <c r="I9128" s="60"/>
      <c r="J9128" s="60"/>
      <c r="K9128" s="60"/>
      <c r="M9128" s="61"/>
      <c r="N9128" s="61"/>
      <c r="O9128" s="62"/>
      <c r="P9128" s="125"/>
      <c r="W9128" s="62"/>
      <c r="X9128" s="62"/>
    </row>
    <row r="9129" spans="1:24" s="57" customFormat="1" x14ac:dyDescent="0.25">
      <c r="A9129" s="75"/>
      <c r="D9129" s="58"/>
      <c r="E9129" s="58"/>
      <c r="F9129" s="58"/>
      <c r="G9129" s="58"/>
      <c r="H9129" s="60"/>
      <c r="I9129" s="60"/>
      <c r="J9129" s="60"/>
      <c r="K9129" s="60"/>
      <c r="M9129" s="61"/>
      <c r="N9129" s="61"/>
      <c r="O9129" s="62"/>
      <c r="P9129" s="125"/>
      <c r="W9129" s="62"/>
      <c r="X9129" s="62"/>
    </row>
    <row r="9130" spans="1:24" s="57" customFormat="1" x14ac:dyDescent="0.25">
      <c r="A9130" s="75"/>
      <c r="D9130" s="58"/>
      <c r="E9130" s="58"/>
      <c r="F9130" s="58"/>
      <c r="G9130" s="58"/>
      <c r="H9130" s="60"/>
      <c r="I9130" s="60"/>
      <c r="J9130" s="60"/>
      <c r="K9130" s="60"/>
      <c r="M9130" s="61"/>
      <c r="N9130" s="61"/>
      <c r="O9130" s="62"/>
      <c r="P9130" s="125"/>
      <c r="W9130" s="62"/>
      <c r="X9130" s="62"/>
    </row>
    <row r="9131" spans="1:24" s="57" customFormat="1" x14ac:dyDescent="0.25">
      <c r="A9131" s="75"/>
      <c r="D9131" s="58"/>
      <c r="E9131" s="58"/>
      <c r="F9131" s="58"/>
      <c r="G9131" s="58"/>
      <c r="H9131" s="60"/>
      <c r="I9131" s="60"/>
      <c r="J9131" s="60"/>
      <c r="K9131" s="60"/>
      <c r="M9131" s="61"/>
      <c r="N9131" s="61"/>
      <c r="O9131" s="62"/>
      <c r="P9131" s="125"/>
      <c r="W9131" s="62"/>
      <c r="X9131" s="62"/>
    </row>
    <row r="9132" spans="1:24" s="57" customFormat="1" x14ac:dyDescent="0.25">
      <c r="A9132" s="75"/>
      <c r="D9132" s="58"/>
      <c r="E9132" s="58"/>
      <c r="F9132" s="58"/>
      <c r="G9132" s="58"/>
      <c r="H9132" s="60"/>
      <c r="I9132" s="60"/>
      <c r="J9132" s="60"/>
      <c r="K9132" s="60"/>
      <c r="M9132" s="61"/>
      <c r="N9132" s="61"/>
      <c r="O9132" s="62"/>
      <c r="P9132" s="125"/>
      <c r="W9132" s="62"/>
      <c r="X9132" s="62"/>
    </row>
    <row r="9133" spans="1:24" s="57" customFormat="1" x14ac:dyDescent="0.25">
      <c r="A9133" s="75"/>
      <c r="D9133" s="58"/>
      <c r="E9133" s="58"/>
      <c r="F9133" s="58"/>
      <c r="G9133" s="58"/>
      <c r="H9133" s="60"/>
      <c r="I9133" s="60"/>
      <c r="J9133" s="60"/>
      <c r="K9133" s="60"/>
      <c r="M9133" s="61"/>
      <c r="N9133" s="61"/>
      <c r="O9133" s="62"/>
      <c r="P9133" s="125"/>
      <c r="W9133" s="62"/>
      <c r="X9133" s="62"/>
    </row>
    <row r="9134" spans="1:24" s="57" customFormat="1" x14ac:dyDescent="0.25">
      <c r="A9134" s="75"/>
      <c r="D9134" s="58"/>
      <c r="E9134" s="58"/>
      <c r="F9134" s="58"/>
      <c r="G9134" s="58"/>
      <c r="H9134" s="60"/>
      <c r="I9134" s="60"/>
      <c r="J9134" s="60"/>
      <c r="K9134" s="60"/>
      <c r="M9134" s="61"/>
      <c r="N9134" s="61"/>
      <c r="O9134" s="62"/>
      <c r="P9134" s="125"/>
      <c r="W9134" s="62"/>
      <c r="X9134" s="62"/>
    </row>
    <row r="9135" spans="1:24" s="57" customFormat="1" x14ac:dyDescent="0.25">
      <c r="A9135" s="75"/>
      <c r="D9135" s="58"/>
      <c r="E9135" s="58"/>
      <c r="F9135" s="58"/>
      <c r="G9135" s="58"/>
      <c r="H9135" s="60"/>
      <c r="I9135" s="60"/>
      <c r="J9135" s="60"/>
      <c r="K9135" s="60"/>
      <c r="M9135" s="61"/>
      <c r="N9135" s="61"/>
      <c r="O9135" s="62"/>
      <c r="P9135" s="125"/>
      <c r="W9135" s="62"/>
      <c r="X9135" s="62"/>
    </row>
    <row r="9136" spans="1:24" s="57" customFormat="1" x14ac:dyDescent="0.25">
      <c r="A9136" s="75"/>
      <c r="D9136" s="58"/>
      <c r="E9136" s="58"/>
      <c r="F9136" s="58"/>
      <c r="G9136" s="58"/>
      <c r="H9136" s="60"/>
      <c r="I9136" s="60"/>
      <c r="J9136" s="60"/>
      <c r="K9136" s="60"/>
      <c r="M9136" s="61"/>
      <c r="N9136" s="61"/>
      <c r="O9136" s="62"/>
      <c r="P9136" s="125"/>
      <c r="W9136" s="62"/>
      <c r="X9136" s="62"/>
    </row>
    <row r="9137" spans="1:24" s="57" customFormat="1" x14ac:dyDescent="0.25">
      <c r="A9137" s="75"/>
      <c r="D9137" s="58"/>
      <c r="E9137" s="58"/>
      <c r="F9137" s="58"/>
      <c r="G9137" s="58"/>
      <c r="H9137" s="60"/>
      <c r="I9137" s="60"/>
      <c r="J9137" s="60"/>
      <c r="K9137" s="60"/>
      <c r="M9137" s="61"/>
      <c r="N9137" s="61"/>
      <c r="O9137" s="62"/>
      <c r="P9137" s="125"/>
      <c r="W9137" s="62"/>
      <c r="X9137" s="62"/>
    </row>
    <row r="9138" spans="1:24" s="57" customFormat="1" x14ac:dyDescent="0.25">
      <c r="A9138" s="75"/>
      <c r="D9138" s="58"/>
      <c r="E9138" s="58"/>
      <c r="F9138" s="58"/>
      <c r="G9138" s="58"/>
      <c r="H9138" s="60"/>
      <c r="I9138" s="60"/>
      <c r="J9138" s="60"/>
      <c r="K9138" s="60"/>
      <c r="M9138" s="61"/>
      <c r="N9138" s="61"/>
      <c r="O9138" s="62"/>
      <c r="P9138" s="125"/>
      <c r="W9138" s="62"/>
      <c r="X9138" s="62"/>
    </row>
    <row r="9139" spans="1:24" s="57" customFormat="1" x14ac:dyDescent="0.25">
      <c r="A9139" s="75"/>
      <c r="D9139" s="58"/>
      <c r="E9139" s="58"/>
      <c r="F9139" s="58"/>
      <c r="G9139" s="58"/>
      <c r="H9139" s="60"/>
      <c r="I9139" s="60"/>
      <c r="J9139" s="60"/>
      <c r="K9139" s="60"/>
      <c r="M9139" s="61"/>
      <c r="N9139" s="61"/>
      <c r="O9139" s="62"/>
      <c r="P9139" s="125"/>
      <c r="W9139" s="62"/>
      <c r="X9139" s="62"/>
    </row>
    <row r="9140" spans="1:24" s="57" customFormat="1" x14ac:dyDescent="0.25">
      <c r="A9140" s="75"/>
      <c r="D9140" s="58"/>
      <c r="E9140" s="58"/>
      <c r="F9140" s="58"/>
      <c r="G9140" s="58"/>
      <c r="H9140" s="60"/>
      <c r="I9140" s="60"/>
      <c r="J9140" s="60"/>
      <c r="K9140" s="60"/>
      <c r="M9140" s="61"/>
      <c r="N9140" s="61"/>
      <c r="O9140" s="62"/>
      <c r="P9140" s="125"/>
      <c r="W9140" s="62"/>
      <c r="X9140" s="62"/>
    </row>
    <row r="9141" spans="1:24" s="57" customFormat="1" x14ac:dyDescent="0.25">
      <c r="A9141" s="75"/>
      <c r="D9141" s="58"/>
      <c r="E9141" s="58"/>
      <c r="F9141" s="58"/>
      <c r="G9141" s="58"/>
      <c r="H9141" s="60"/>
      <c r="I9141" s="60"/>
      <c r="J9141" s="60"/>
      <c r="K9141" s="60"/>
      <c r="M9141" s="61"/>
      <c r="N9141" s="61"/>
      <c r="O9141" s="62"/>
      <c r="P9141" s="125"/>
      <c r="W9141" s="62"/>
      <c r="X9141" s="62"/>
    </row>
    <row r="9142" spans="1:24" s="57" customFormat="1" x14ac:dyDescent="0.25">
      <c r="A9142" s="75"/>
      <c r="D9142" s="58"/>
      <c r="E9142" s="58"/>
      <c r="F9142" s="58"/>
      <c r="G9142" s="58"/>
      <c r="H9142" s="60"/>
      <c r="I9142" s="60"/>
      <c r="J9142" s="60"/>
      <c r="K9142" s="60"/>
      <c r="M9142" s="61"/>
      <c r="N9142" s="61"/>
      <c r="O9142" s="62"/>
      <c r="P9142" s="125"/>
      <c r="W9142" s="62"/>
      <c r="X9142" s="62"/>
    </row>
    <row r="9143" spans="1:24" s="57" customFormat="1" x14ac:dyDescent="0.25">
      <c r="A9143" s="75"/>
      <c r="D9143" s="58"/>
      <c r="E9143" s="58"/>
      <c r="F9143" s="58"/>
      <c r="G9143" s="58"/>
      <c r="H9143" s="60"/>
      <c r="I9143" s="60"/>
      <c r="J9143" s="60"/>
      <c r="K9143" s="60"/>
      <c r="M9143" s="61"/>
      <c r="N9143" s="61"/>
      <c r="O9143" s="62"/>
      <c r="P9143" s="125"/>
      <c r="W9143" s="62"/>
      <c r="X9143" s="62"/>
    </row>
    <row r="9144" spans="1:24" s="57" customFormat="1" x14ac:dyDescent="0.25">
      <c r="A9144" s="75"/>
      <c r="D9144" s="58"/>
      <c r="E9144" s="58"/>
      <c r="F9144" s="58"/>
      <c r="G9144" s="58"/>
      <c r="H9144" s="60"/>
      <c r="I9144" s="60"/>
      <c r="J9144" s="60"/>
      <c r="K9144" s="60"/>
      <c r="M9144" s="61"/>
      <c r="N9144" s="61"/>
      <c r="O9144" s="62"/>
      <c r="P9144" s="125"/>
      <c r="W9144" s="62"/>
      <c r="X9144" s="62"/>
    </row>
    <row r="9145" spans="1:24" s="57" customFormat="1" x14ac:dyDescent="0.25">
      <c r="A9145" s="75"/>
      <c r="D9145" s="58"/>
      <c r="E9145" s="58"/>
      <c r="F9145" s="58"/>
      <c r="G9145" s="58"/>
      <c r="H9145" s="60"/>
      <c r="I9145" s="60"/>
      <c r="J9145" s="60"/>
      <c r="K9145" s="60"/>
      <c r="M9145" s="61"/>
      <c r="N9145" s="61"/>
      <c r="O9145" s="62"/>
      <c r="P9145" s="125"/>
      <c r="W9145" s="62"/>
      <c r="X9145" s="62"/>
    </row>
    <row r="9146" spans="1:24" s="57" customFormat="1" x14ac:dyDescent="0.25">
      <c r="A9146" s="75"/>
      <c r="D9146" s="58"/>
      <c r="E9146" s="58"/>
      <c r="F9146" s="58"/>
      <c r="G9146" s="58"/>
      <c r="H9146" s="60"/>
      <c r="I9146" s="60"/>
      <c r="J9146" s="60"/>
      <c r="K9146" s="60"/>
      <c r="M9146" s="61"/>
      <c r="N9146" s="61"/>
      <c r="O9146" s="62"/>
      <c r="P9146" s="125"/>
      <c r="W9146" s="62"/>
      <c r="X9146" s="62"/>
    </row>
    <row r="9147" spans="1:24" s="57" customFormat="1" x14ac:dyDescent="0.25">
      <c r="A9147" s="75"/>
      <c r="D9147" s="58"/>
      <c r="E9147" s="58"/>
      <c r="F9147" s="58"/>
      <c r="G9147" s="58"/>
      <c r="H9147" s="60"/>
      <c r="I9147" s="60"/>
      <c r="J9147" s="60"/>
      <c r="K9147" s="60"/>
      <c r="M9147" s="61"/>
      <c r="N9147" s="61"/>
      <c r="O9147" s="62"/>
      <c r="P9147" s="125"/>
      <c r="W9147" s="62"/>
      <c r="X9147" s="62"/>
    </row>
    <row r="9148" spans="1:24" s="57" customFormat="1" x14ac:dyDescent="0.25">
      <c r="A9148" s="75"/>
      <c r="D9148" s="58"/>
      <c r="E9148" s="58"/>
      <c r="F9148" s="58"/>
      <c r="G9148" s="58"/>
      <c r="H9148" s="60"/>
      <c r="I9148" s="60"/>
      <c r="J9148" s="60"/>
      <c r="K9148" s="60"/>
      <c r="M9148" s="61"/>
      <c r="N9148" s="61"/>
      <c r="O9148" s="62"/>
      <c r="P9148" s="125"/>
      <c r="W9148" s="62"/>
      <c r="X9148" s="62"/>
    </row>
    <row r="9149" spans="1:24" s="57" customFormat="1" x14ac:dyDescent="0.25">
      <c r="A9149" s="75"/>
      <c r="D9149" s="58"/>
      <c r="E9149" s="58"/>
      <c r="F9149" s="58"/>
      <c r="G9149" s="58"/>
      <c r="H9149" s="60"/>
      <c r="I9149" s="60"/>
      <c r="J9149" s="60"/>
      <c r="K9149" s="60"/>
      <c r="M9149" s="61"/>
      <c r="N9149" s="61"/>
      <c r="O9149" s="62"/>
      <c r="P9149" s="125"/>
      <c r="W9149" s="62"/>
      <c r="X9149" s="62"/>
    </row>
    <row r="9150" spans="1:24" s="57" customFormat="1" x14ac:dyDescent="0.25">
      <c r="A9150" s="75"/>
      <c r="D9150" s="58"/>
      <c r="E9150" s="58"/>
      <c r="F9150" s="58"/>
      <c r="G9150" s="58"/>
      <c r="H9150" s="60"/>
      <c r="I9150" s="60"/>
      <c r="J9150" s="60"/>
      <c r="K9150" s="60"/>
      <c r="M9150" s="61"/>
      <c r="N9150" s="61"/>
      <c r="O9150" s="62"/>
      <c r="P9150" s="125"/>
      <c r="W9150" s="62"/>
      <c r="X9150" s="62"/>
    </row>
    <row r="9151" spans="1:24" s="57" customFormat="1" x14ac:dyDescent="0.25">
      <c r="A9151" s="75"/>
      <c r="D9151" s="58"/>
      <c r="E9151" s="58"/>
      <c r="F9151" s="58"/>
      <c r="G9151" s="58"/>
      <c r="H9151" s="60"/>
      <c r="I9151" s="60"/>
      <c r="J9151" s="60"/>
      <c r="K9151" s="60"/>
      <c r="M9151" s="61"/>
      <c r="N9151" s="61"/>
      <c r="O9151" s="62"/>
      <c r="P9151" s="125"/>
      <c r="W9151" s="62"/>
      <c r="X9151" s="62"/>
    </row>
    <row r="9152" spans="1:24" s="57" customFormat="1" x14ac:dyDescent="0.25">
      <c r="A9152" s="75"/>
      <c r="D9152" s="58"/>
      <c r="E9152" s="58"/>
      <c r="F9152" s="58"/>
      <c r="G9152" s="58"/>
      <c r="H9152" s="60"/>
      <c r="I9152" s="60"/>
      <c r="J9152" s="60"/>
      <c r="K9152" s="60"/>
      <c r="M9152" s="61"/>
      <c r="N9152" s="61"/>
      <c r="O9152" s="62"/>
      <c r="P9152" s="125"/>
      <c r="W9152" s="62"/>
      <c r="X9152" s="62"/>
    </row>
    <row r="9153" spans="1:24" s="57" customFormat="1" x14ac:dyDescent="0.25">
      <c r="A9153" s="75"/>
      <c r="D9153" s="58"/>
      <c r="E9153" s="58"/>
      <c r="F9153" s="58"/>
      <c r="G9153" s="58"/>
      <c r="H9153" s="60"/>
      <c r="I9153" s="60"/>
      <c r="J9153" s="60"/>
      <c r="K9153" s="60"/>
      <c r="M9153" s="61"/>
      <c r="N9153" s="61"/>
      <c r="O9153" s="62"/>
      <c r="P9153" s="125"/>
      <c r="W9153" s="62"/>
      <c r="X9153" s="62"/>
    </row>
    <row r="9154" spans="1:24" s="57" customFormat="1" x14ac:dyDescent="0.25">
      <c r="A9154" s="75"/>
      <c r="D9154" s="58"/>
      <c r="E9154" s="58"/>
      <c r="F9154" s="58"/>
      <c r="G9154" s="58"/>
      <c r="H9154" s="60"/>
      <c r="I9154" s="60"/>
      <c r="J9154" s="60"/>
      <c r="K9154" s="60"/>
      <c r="M9154" s="61"/>
      <c r="N9154" s="61"/>
      <c r="O9154" s="62"/>
      <c r="P9154" s="125"/>
      <c r="W9154" s="62"/>
      <c r="X9154" s="62"/>
    </row>
    <row r="9155" spans="1:24" s="57" customFormat="1" x14ac:dyDescent="0.25">
      <c r="A9155" s="75"/>
      <c r="D9155" s="58"/>
      <c r="E9155" s="58"/>
      <c r="F9155" s="58"/>
      <c r="G9155" s="58"/>
      <c r="H9155" s="60"/>
      <c r="I9155" s="60"/>
      <c r="J9155" s="60"/>
      <c r="K9155" s="60"/>
      <c r="M9155" s="61"/>
      <c r="N9155" s="61"/>
      <c r="O9155" s="62"/>
      <c r="P9155" s="125"/>
      <c r="W9155" s="62"/>
      <c r="X9155" s="62"/>
    </row>
    <row r="9156" spans="1:24" s="57" customFormat="1" x14ac:dyDescent="0.25">
      <c r="A9156" s="75"/>
      <c r="D9156" s="58"/>
      <c r="E9156" s="58"/>
      <c r="F9156" s="58"/>
      <c r="G9156" s="58"/>
      <c r="H9156" s="60"/>
      <c r="I9156" s="60"/>
      <c r="J9156" s="60"/>
      <c r="K9156" s="60"/>
      <c r="M9156" s="61"/>
      <c r="N9156" s="61"/>
      <c r="O9156" s="62"/>
      <c r="P9156" s="125"/>
      <c r="W9156" s="62"/>
      <c r="X9156" s="62"/>
    </row>
    <row r="9157" spans="1:24" s="57" customFormat="1" x14ac:dyDescent="0.25">
      <c r="A9157" s="75"/>
      <c r="D9157" s="58"/>
      <c r="E9157" s="58"/>
      <c r="F9157" s="58"/>
      <c r="G9157" s="58"/>
      <c r="H9157" s="60"/>
      <c r="I9157" s="60"/>
      <c r="J9157" s="60"/>
      <c r="K9157" s="60"/>
      <c r="M9157" s="61"/>
      <c r="N9157" s="61"/>
      <c r="O9157" s="62"/>
      <c r="P9157" s="125"/>
      <c r="W9157" s="62"/>
      <c r="X9157" s="62"/>
    </row>
    <row r="9158" spans="1:24" s="57" customFormat="1" x14ac:dyDescent="0.25">
      <c r="A9158" s="75"/>
      <c r="D9158" s="58"/>
      <c r="E9158" s="58"/>
      <c r="F9158" s="58"/>
      <c r="G9158" s="58"/>
      <c r="H9158" s="60"/>
      <c r="I9158" s="60"/>
      <c r="J9158" s="60"/>
      <c r="K9158" s="60"/>
      <c r="M9158" s="61"/>
      <c r="N9158" s="61"/>
      <c r="O9158" s="62"/>
      <c r="P9158" s="125"/>
      <c r="W9158" s="62"/>
      <c r="X9158" s="62"/>
    </row>
    <row r="9159" spans="1:24" s="57" customFormat="1" x14ac:dyDescent="0.25">
      <c r="A9159" s="75"/>
      <c r="D9159" s="58"/>
      <c r="E9159" s="58"/>
      <c r="F9159" s="58"/>
      <c r="G9159" s="58"/>
      <c r="H9159" s="60"/>
      <c r="I9159" s="60"/>
      <c r="J9159" s="60"/>
      <c r="K9159" s="60"/>
      <c r="M9159" s="61"/>
      <c r="N9159" s="61"/>
      <c r="O9159" s="62"/>
      <c r="P9159" s="125"/>
      <c r="W9159" s="62"/>
      <c r="X9159" s="62"/>
    </row>
    <row r="9160" spans="1:24" s="57" customFormat="1" x14ac:dyDescent="0.25">
      <c r="A9160" s="75"/>
      <c r="D9160" s="58"/>
      <c r="E9160" s="58"/>
      <c r="F9160" s="58"/>
      <c r="G9160" s="58"/>
      <c r="H9160" s="60"/>
      <c r="I9160" s="60"/>
      <c r="J9160" s="60"/>
      <c r="K9160" s="60"/>
      <c r="M9160" s="61"/>
      <c r="N9160" s="61"/>
      <c r="O9160" s="62"/>
      <c r="P9160" s="125"/>
      <c r="W9160" s="62"/>
      <c r="X9160" s="62"/>
    </row>
    <row r="9161" spans="1:24" s="57" customFormat="1" x14ac:dyDescent="0.25">
      <c r="A9161" s="75"/>
      <c r="D9161" s="58"/>
      <c r="E9161" s="58"/>
      <c r="F9161" s="58"/>
      <c r="G9161" s="58"/>
      <c r="H9161" s="60"/>
      <c r="I9161" s="60"/>
      <c r="J9161" s="60"/>
      <c r="K9161" s="60"/>
      <c r="M9161" s="61"/>
      <c r="N9161" s="61"/>
      <c r="O9161" s="62"/>
      <c r="P9161" s="125"/>
      <c r="W9161" s="62"/>
      <c r="X9161" s="62"/>
    </row>
    <row r="9162" spans="1:24" s="57" customFormat="1" x14ac:dyDescent="0.25">
      <c r="A9162" s="75"/>
      <c r="D9162" s="58"/>
      <c r="E9162" s="58"/>
      <c r="F9162" s="58"/>
      <c r="G9162" s="58"/>
      <c r="H9162" s="60"/>
      <c r="I9162" s="60"/>
      <c r="J9162" s="60"/>
      <c r="K9162" s="60"/>
      <c r="M9162" s="61"/>
      <c r="N9162" s="61"/>
      <c r="O9162" s="62"/>
      <c r="P9162" s="125"/>
      <c r="W9162" s="62"/>
      <c r="X9162" s="62"/>
    </row>
    <row r="9163" spans="1:24" s="57" customFormat="1" x14ac:dyDescent="0.25">
      <c r="A9163" s="75"/>
      <c r="D9163" s="58"/>
      <c r="E9163" s="58"/>
      <c r="F9163" s="58"/>
      <c r="G9163" s="58"/>
      <c r="H9163" s="60"/>
      <c r="I9163" s="60"/>
      <c r="J9163" s="60"/>
      <c r="K9163" s="60"/>
      <c r="M9163" s="61"/>
      <c r="N9163" s="61"/>
      <c r="O9163" s="62"/>
      <c r="P9163" s="125"/>
      <c r="W9163" s="62"/>
      <c r="X9163" s="62"/>
    </row>
    <row r="9164" spans="1:24" s="57" customFormat="1" x14ac:dyDescent="0.25">
      <c r="A9164" s="75"/>
      <c r="D9164" s="58"/>
      <c r="E9164" s="58"/>
      <c r="F9164" s="58"/>
      <c r="G9164" s="58"/>
      <c r="H9164" s="60"/>
      <c r="I9164" s="60"/>
      <c r="J9164" s="60"/>
      <c r="K9164" s="60"/>
      <c r="M9164" s="61"/>
      <c r="N9164" s="61"/>
      <c r="O9164" s="62"/>
      <c r="P9164" s="125"/>
      <c r="W9164" s="62"/>
      <c r="X9164" s="62"/>
    </row>
    <row r="9165" spans="1:24" s="57" customFormat="1" x14ac:dyDescent="0.25">
      <c r="A9165" s="75"/>
      <c r="D9165" s="58"/>
      <c r="E9165" s="58"/>
      <c r="F9165" s="58"/>
      <c r="G9165" s="58"/>
      <c r="H9165" s="60"/>
      <c r="I9165" s="60"/>
      <c r="J9165" s="60"/>
      <c r="K9165" s="60"/>
      <c r="M9165" s="61"/>
      <c r="N9165" s="61"/>
      <c r="O9165" s="62"/>
      <c r="P9165" s="125"/>
      <c r="W9165" s="62"/>
      <c r="X9165" s="62"/>
    </row>
    <row r="9166" spans="1:24" s="57" customFormat="1" x14ac:dyDescent="0.25">
      <c r="A9166" s="75"/>
      <c r="D9166" s="58"/>
      <c r="E9166" s="58"/>
      <c r="F9166" s="58"/>
      <c r="G9166" s="58"/>
      <c r="H9166" s="60"/>
      <c r="I9166" s="60"/>
      <c r="J9166" s="60"/>
      <c r="K9166" s="60"/>
      <c r="M9166" s="61"/>
      <c r="N9166" s="61"/>
      <c r="O9166" s="62"/>
      <c r="P9166" s="125"/>
      <c r="W9166" s="62"/>
      <c r="X9166" s="62"/>
    </row>
    <row r="9167" spans="1:24" s="57" customFormat="1" x14ac:dyDescent="0.25">
      <c r="A9167" s="75"/>
      <c r="D9167" s="58"/>
      <c r="E9167" s="58"/>
      <c r="F9167" s="58"/>
      <c r="G9167" s="58"/>
      <c r="H9167" s="60"/>
      <c r="I9167" s="60"/>
      <c r="J9167" s="60"/>
      <c r="K9167" s="60"/>
      <c r="M9167" s="61"/>
      <c r="N9167" s="61"/>
      <c r="O9167" s="62"/>
      <c r="P9167" s="125"/>
      <c r="W9167" s="62"/>
      <c r="X9167" s="62"/>
    </row>
    <row r="9168" spans="1:24" s="57" customFormat="1" x14ac:dyDescent="0.25">
      <c r="A9168" s="75"/>
      <c r="D9168" s="58"/>
      <c r="E9168" s="58"/>
      <c r="F9168" s="58"/>
      <c r="G9168" s="58"/>
      <c r="H9168" s="60"/>
      <c r="I9168" s="60"/>
      <c r="J9168" s="60"/>
      <c r="K9168" s="60"/>
      <c r="M9168" s="61"/>
      <c r="N9168" s="61"/>
      <c r="O9168" s="62"/>
      <c r="P9168" s="125"/>
      <c r="W9168" s="62"/>
      <c r="X9168" s="62"/>
    </row>
    <row r="9169" spans="1:24" s="57" customFormat="1" x14ac:dyDescent="0.25">
      <c r="A9169" s="75"/>
      <c r="D9169" s="58"/>
      <c r="E9169" s="58"/>
      <c r="F9169" s="58"/>
      <c r="G9169" s="58"/>
      <c r="H9169" s="60"/>
      <c r="I9169" s="60"/>
      <c r="J9169" s="60"/>
      <c r="K9169" s="60"/>
      <c r="M9169" s="61"/>
      <c r="N9169" s="61"/>
      <c r="O9169" s="62"/>
      <c r="P9169" s="125"/>
      <c r="W9169" s="62"/>
      <c r="X9169" s="62"/>
    </row>
    <row r="9170" spans="1:24" s="57" customFormat="1" x14ac:dyDescent="0.25">
      <c r="A9170" s="75"/>
      <c r="D9170" s="58"/>
      <c r="E9170" s="58"/>
      <c r="F9170" s="58"/>
      <c r="G9170" s="58"/>
      <c r="H9170" s="60"/>
      <c r="I9170" s="60"/>
      <c r="J9170" s="60"/>
      <c r="K9170" s="60"/>
      <c r="M9170" s="61"/>
      <c r="N9170" s="61"/>
      <c r="O9170" s="62"/>
      <c r="P9170" s="125"/>
      <c r="W9170" s="62"/>
      <c r="X9170" s="62"/>
    </row>
    <row r="9171" spans="1:24" s="57" customFormat="1" x14ac:dyDescent="0.25">
      <c r="A9171" s="75"/>
      <c r="D9171" s="58"/>
      <c r="E9171" s="58"/>
      <c r="F9171" s="58"/>
      <c r="G9171" s="58"/>
      <c r="H9171" s="60"/>
      <c r="I9171" s="60"/>
      <c r="J9171" s="60"/>
      <c r="K9171" s="60"/>
      <c r="M9171" s="61"/>
      <c r="N9171" s="61"/>
      <c r="O9171" s="62"/>
      <c r="P9171" s="125"/>
      <c r="W9171" s="62"/>
      <c r="X9171" s="62"/>
    </row>
    <row r="9172" spans="1:24" s="57" customFormat="1" x14ac:dyDescent="0.25">
      <c r="A9172" s="75"/>
      <c r="D9172" s="58"/>
      <c r="E9172" s="58"/>
      <c r="F9172" s="58"/>
      <c r="G9172" s="58"/>
      <c r="H9172" s="60"/>
      <c r="I9172" s="60"/>
      <c r="J9172" s="60"/>
      <c r="K9172" s="60"/>
      <c r="M9172" s="61"/>
      <c r="N9172" s="61"/>
      <c r="O9172" s="62"/>
      <c r="P9172" s="125"/>
      <c r="W9172" s="62"/>
      <c r="X9172" s="62"/>
    </row>
    <row r="9173" spans="1:24" s="57" customFormat="1" x14ac:dyDescent="0.25">
      <c r="A9173" s="75"/>
      <c r="D9173" s="58"/>
      <c r="E9173" s="58"/>
      <c r="F9173" s="58"/>
      <c r="G9173" s="58"/>
      <c r="H9173" s="60"/>
      <c r="I9173" s="60"/>
      <c r="J9173" s="60"/>
      <c r="K9173" s="60"/>
      <c r="M9173" s="61"/>
      <c r="N9173" s="61"/>
      <c r="O9173" s="62"/>
      <c r="P9173" s="125"/>
      <c r="W9173" s="62"/>
      <c r="X9173" s="62"/>
    </row>
    <row r="9174" spans="1:24" s="57" customFormat="1" x14ac:dyDescent="0.25">
      <c r="A9174" s="75"/>
      <c r="D9174" s="58"/>
      <c r="E9174" s="58"/>
      <c r="F9174" s="58"/>
      <c r="G9174" s="58"/>
      <c r="H9174" s="60"/>
      <c r="I9174" s="60"/>
      <c r="J9174" s="60"/>
      <c r="K9174" s="60"/>
      <c r="M9174" s="61"/>
      <c r="N9174" s="61"/>
      <c r="O9174" s="62"/>
      <c r="P9174" s="125"/>
      <c r="W9174" s="62"/>
      <c r="X9174" s="62"/>
    </row>
    <row r="9175" spans="1:24" s="57" customFormat="1" x14ac:dyDescent="0.25">
      <c r="A9175" s="75"/>
      <c r="D9175" s="58"/>
      <c r="E9175" s="58"/>
      <c r="F9175" s="58"/>
      <c r="G9175" s="58"/>
      <c r="H9175" s="60"/>
      <c r="I9175" s="60"/>
      <c r="J9175" s="60"/>
      <c r="K9175" s="60"/>
      <c r="M9175" s="61"/>
      <c r="N9175" s="61"/>
      <c r="O9175" s="62"/>
      <c r="P9175" s="125"/>
      <c r="W9175" s="62"/>
      <c r="X9175" s="62"/>
    </row>
    <row r="9176" spans="1:24" s="57" customFormat="1" x14ac:dyDescent="0.25">
      <c r="A9176" s="75"/>
      <c r="D9176" s="58"/>
      <c r="E9176" s="58"/>
      <c r="F9176" s="58"/>
      <c r="G9176" s="58"/>
      <c r="H9176" s="60"/>
      <c r="I9176" s="60"/>
      <c r="J9176" s="60"/>
      <c r="K9176" s="60"/>
      <c r="M9176" s="61"/>
      <c r="N9176" s="61"/>
      <c r="O9176" s="62"/>
      <c r="P9176" s="125"/>
      <c r="W9176" s="62"/>
      <c r="X9176" s="62"/>
    </row>
    <row r="9177" spans="1:24" s="57" customFormat="1" x14ac:dyDescent="0.25">
      <c r="A9177" s="75"/>
      <c r="D9177" s="58"/>
      <c r="E9177" s="58"/>
      <c r="F9177" s="58"/>
      <c r="G9177" s="58"/>
      <c r="H9177" s="60"/>
      <c r="I9177" s="60"/>
      <c r="J9177" s="60"/>
      <c r="K9177" s="60"/>
      <c r="M9177" s="61"/>
      <c r="N9177" s="61"/>
      <c r="O9177" s="62"/>
      <c r="P9177" s="125"/>
      <c r="W9177" s="62"/>
      <c r="X9177" s="62"/>
    </row>
    <row r="9178" spans="1:24" s="57" customFormat="1" x14ac:dyDescent="0.25">
      <c r="A9178" s="75"/>
      <c r="D9178" s="58"/>
      <c r="E9178" s="58"/>
      <c r="F9178" s="58"/>
      <c r="G9178" s="58"/>
      <c r="H9178" s="60"/>
      <c r="I9178" s="60"/>
      <c r="J9178" s="60"/>
      <c r="K9178" s="60"/>
      <c r="M9178" s="61"/>
      <c r="N9178" s="61"/>
      <c r="O9178" s="62"/>
      <c r="P9178" s="125"/>
      <c r="W9178" s="62"/>
      <c r="X9178" s="62"/>
    </row>
    <row r="9179" spans="1:24" s="57" customFormat="1" x14ac:dyDescent="0.25">
      <c r="A9179" s="75"/>
      <c r="D9179" s="58"/>
      <c r="E9179" s="58"/>
      <c r="F9179" s="58"/>
      <c r="G9179" s="58"/>
      <c r="H9179" s="60"/>
      <c r="I9179" s="60"/>
      <c r="J9179" s="60"/>
      <c r="K9179" s="60"/>
      <c r="M9179" s="61"/>
      <c r="N9179" s="61"/>
      <c r="O9179" s="62"/>
      <c r="P9179" s="125"/>
      <c r="W9179" s="62"/>
      <c r="X9179" s="62"/>
    </row>
    <row r="9180" spans="1:24" s="57" customFormat="1" x14ac:dyDescent="0.25">
      <c r="A9180" s="75"/>
      <c r="D9180" s="58"/>
      <c r="E9180" s="58"/>
      <c r="F9180" s="58"/>
      <c r="G9180" s="58"/>
      <c r="H9180" s="60"/>
      <c r="I9180" s="60"/>
      <c r="J9180" s="60"/>
      <c r="K9180" s="60"/>
      <c r="M9180" s="61"/>
      <c r="N9180" s="61"/>
      <c r="O9180" s="62"/>
      <c r="P9180" s="125"/>
      <c r="W9180" s="62"/>
      <c r="X9180" s="62"/>
    </row>
    <row r="9181" spans="1:24" s="57" customFormat="1" x14ac:dyDescent="0.25">
      <c r="A9181" s="75"/>
      <c r="D9181" s="58"/>
      <c r="E9181" s="58"/>
      <c r="F9181" s="58"/>
      <c r="G9181" s="58"/>
      <c r="H9181" s="60"/>
      <c r="I9181" s="60"/>
      <c r="J9181" s="60"/>
      <c r="K9181" s="60"/>
      <c r="M9181" s="61"/>
      <c r="N9181" s="61"/>
      <c r="O9181" s="62"/>
      <c r="P9181" s="125"/>
      <c r="W9181" s="62"/>
      <c r="X9181" s="62"/>
    </row>
    <row r="9182" spans="1:24" s="57" customFormat="1" x14ac:dyDescent="0.25">
      <c r="A9182" s="75"/>
      <c r="D9182" s="58"/>
      <c r="E9182" s="58"/>
      <c r="F9182" s="58"/>
      <c r="G9182" s="58"/>
      <c r="H9182" s="60"/>
      <c r="I9182" s="60"/>
      <c r="J9182" s="60"/>
      <c r="K9182" s="60"/>
      <c r="M9182" s="61"/>
      <c r="N9182" s="61"/>
      <c r="O9182" s="62"/>
      <c r="P9182" s="125"/>
      <c r="W9182" s="62"/>
      <c r="X9182" s="62"/>
    </row>
    <row r="9183" spans="1:24" s="57" customFormat="1" x14ac:dyDescent="0.25">
      <c r="A9183" s="75"/>
      <c r="D9183" s="58"/>
      <c r="E9183" s="58"/>
      <c r="F9183" s="58"/>
      <c r="G9183" s="58"/>
      <c r="H9183" s="60"/>
      <c r="I9183" s="60"/>
      <c r="J9183" s="60"/>
      <c r="K9183" s="60"/>
      <c r="M9183" s="61"/>
      <c r="N9183" s="61"/>
      <c r="O9183" s="62"/>
      <c r="P9183" s="125"/>
      <c r="W9183" s="62"/>
      <c r="X9183" s="62"/>
    </row>
    <row r="9184" spans="1:24" s="57" customFormat="1" x14ac:dyDescent="0.25">
      <c r="A9184" s="75"/>
      <c r="D9184" s="58"/>
      <c r="E9184" s="58"/>
      <c r="F9184" s="58"/>
      <c r="G9184" s="58"/>
      <c r="H9184" s="60"/>
      <c r="I9184" s="60"/>
      <c r="J9184" s="60"/>
      <c r="K9184" s="60"/>
      <c r="M9184" s="61"/>
      <c r="N9184" s="61"/>
      <c r="O9184" s="62"/>
      <c r="P9184" s="125"/>
      <c r="W9184" s="62"/>
      <c r="X9184" s="62"/>
    </row>
    <row r="9185" spans="1:24" s="57" customFormat="1" x14ac:dyDescent="0.25">
      <c r="A9185" s="75"/>
      <c r="D9185" s="58"/>
      <c r="E9185" s="58"/>
      <c r="F9185" s="58"/>
      <c r="G9185" s="58"/>
      <c r="H9185" s="60"/>
      <c r="I9185" s="60"/>
      <c r="J9185" s="60"/>
      <c r="K9185" s="60"/>
      <c r="M9185" s="61"/>
      <c r="N9185" s="61"/>
      <c r="O9185" s="62"/>
      <c r="P9185" s="125"/>
      <c r="W9185" s="62"/>
      <c r="X9185" s="62"/>
    </row>
    <row r="9186" spans="1:24" s="57" customFormat="1" x14ac:dyDescent="0.25">
      <c r="A9186" s="75"/>
      <c r="D9186" s="58"/>
      <c r="E9186" s="58"/>
      <c r="F9186" s="58"/>
      <c r="G9186" s="58"/>
      <c r="H9186" s="60"/>
      <c r="I9186" s="60"/>
      <c r="J9186" s="60"/>
      <c r="K9186" s="60"/>
      <c r="M9186" s="61"/>
      <c r="N9186" s="61"/>
      <c r="O9186" s="62"/>
      <c r="P9186" s="125"/>
      <c r="W9186" s="62"/>
      <c r="X9186" s="62"/>
    </row>
    <row r="9187" spans="1:24" s="57" customFormat="1" x14ac:dyDescent="0.25">
      <c r="A9187" s="75"/>
      <c r="D9187" s="58"/>
      <c r="E9187" s="58"/>
      <c r="F9187" s="58"/>
      <c r="G9187" s="58"/>
      <c r="H9187" s="60"/>
      <c r="I9187" s="60"/>
      <c r="J9187" s="60"/>
      <c r="K9187" s="60"/>
      <c r="M9187" s="61"/>
      <c r="N9187" s="61"/>
      <c r="O9187" s="62"/>
      <c r="P9187" s="125"/>
      <c r="W9187" s="62"/>
      <c r="X9187" s="62"/>
    </row>
    <row r="9188" spans="1:24" s="57" customFormat="1" x14ac:dyDescent="0.25">
      <c r="A9188" s="75"/>
      <c r="D9188" s="58"/>
      <c r="E9188" s="58"/>
      <c r="F9188" s="58"/>
      <c r="G9188" s="58"/>
      <c r="H9188" s="60"/>
      <c r="I9188" s="60"/>
      <c r="J9188" s="60"/>
      <c r="K9188" s="60"/>
      <c r="M9188" s="61"/>
      <c r="N9188" s="61"/>
      <c r="O9188" s="62"/>
      <c r="P9188" s="125"/>
      <c r="W9188" s="62"/>
      <c r="X9188" s="62"/>
    </row>
    <row r="9189" spans="1:24" s="57" customFormat="1" x14ac:dyDescent="0.25">
      <c r="A9189" s="75"/>
      <c r="D9189" s="58"/>
      <c r="E9189" s="58"/>
      <c r="F9189" s="58"/>
      <c r="G9189" s="58"/>
      <c r="H9189" s="60"/>
      <c r="I9189" s="60"/>
      <c r="J9189" s="60"/>
      <c r="K9189" s="60"/>
      <c r="M9189" s="61"/>
      <c r="N9189" s="61"/>
      <c r="O9189" s="62"/>
      <c r="P9189" s="125"/>
      <c r="W9189" s="62"/>
      <c r="X9189" s="62"/>
    </row>
    <row r="9190" spans="1:24" s="57" customFormat="1" x14ac:dyDescent="0.25">
      <c r="A9190" s="75"/>
      <c r="D9190" s="58"/>
      <c r="E9190" s="58"/>
      <c r="F9190" s="58"/>
      <c r="G9190" s="58"/>
      <c r="H9190" s="60"/>
      <c r="I9190" s="60"/>
      <c r="J9190" s="60"/>
      <c r="K9190" s="60"/>
      <c r="M9190" s="61"/>
      <c r="N9190" s="61"/>
      <c r="O9190" s="62"/>
      <c r="P9190" s="125"/>
      <c r="W9190" s="62"/>
      <c r="X9190" s="62"/>
    </row>
    <row r="9191" spans="1:24" s="57" customFormat="1" x14ac:dyDescent="0.25">
      <c r="A9191" s="75"/>
      <c r="D9191" s="58"/>
      <c r="E9191" s="58"/>
      <c r="F9191" s="58"/>
      <c r="G9191" s="58"/>
      <c r="H9191" s="60"/>
      <c r="I9191" s="60"/>
      <c r="J9191" s="60"/>
      <c r="K9191" s="60"/>
      <c r="M9191" s="61"/>
      <c r="N9191" s="61"/>
      <c r="O9191" s="62"/>
      <c r="P9191" s="125"/>
      <c r="W9191" s="62"/>
      <c r="X9191" s="62"/>
    </row>
    <row r="9192" spans="1:24" s="57" customFormat="1" x14ac:dyDescent="0.25">
      <c r="A9192" s="75"/>
      <c r="D9192" s="58"/>
      <c r="E9192" s="58"/>
      <c r="F9192" s="58"/>
      <c r="G9192" s="58"/>
      <c r="H9192" s="60"/>
      <c r="I9192" s="60"/>
      <c r="J9192" s="60"/>
      <c r="K9192" s="60"/>
      <c r="M9192" s="61"/>
      <c r="N9192" s="61"/>
      <c r="O9192" s="62"/>
      <c r="P9192" s="125"/>
      <c r="W9192" s="62"/>
      <c r="X9192" s="62"/>
    </row>
    <row r="9193" spans="1:24" s="57" customFormat="1" x14ac:dyDescent="0.25">
      <c r="A9193" s="75"/>
      <c r="D9193" s="58"/>
      <c r="E9193" s="58"/>
      <c r="F9193" s="58"/>
      <c r="G9193" s="58"/>
      <c r="H9193" s="60"/>
      <c r="I9193" s="60"/>
      <c r="J9193" s="60"/>
      <c r="K9193" s="60"/>
      <c r="M9193" s="61"/>
      <c r="N9193" s="61"/>
      <c r="O9193" s="62"/>
      <c r="P9193" s="125"/>
      <c r="W9193" s="62"/>
      <c r="X9193" s="62"/>
    </row>
    <row r="9194" spans="1:24" s="57" customFormat="1" x14ac:dyDescent="0.25">
      <c r="A9194" s="75"/>
      <c r="D9194" s="58"/>
      <c r="E9194" s="58"/>
      <c r="F9194" s="58"/>
      <c r="G9194" s="58"/>
      <c r="H9194" s="60"/>
      <c r="I9194" s="60"/>
      <c r="J9194" s="60"/>
      <c r="K9194" s="60"/>
      <c r="M9194" s="61"/>
      <c r="N9194" s="61"/>
      <c r="O9194" s="62"/>
      <c r="P9194" s="125"/>
      <c r="W9194" s="62"/>
      <c r="X9194" s="62"/>
    </row>
    <row r="9195" spans="1:24" s="57" customFormat="1" x14ac:dyDescent="0.25">
      <c r="A9195" s="75"/>
      <c r="D9195" s="58"/>
      <c r="E9195" s="58"/>
      <c r="F9195" s="58"/>
      <c r="G9195" s="58"/>
      <c r="H9195" s="60"/>
      <c r="I9195" s="60"/>
      <c r="J9195" s="60"/>
      <c r="K9195" s="60"/>
      <c r="M9195" s="61"/>
      <c r="N9195" s="61"/>
      <c r="O9195" s="62"/>
      <c r="P9195" s="125"/>
      <c r="W9195" s="62"/>
      <c r="X9195" s="62"/>
    </row>
    <row r="9196" spans="1:24" s="57" customFormat="1" x14ac:dyDescent="0.25">
      <c r="A9196" s="75"/>
      <c r="D9196" s="58"/>
      <c r="E9196" s="58"/>
      <c r="F9196" s="58"/>
      <c r="G9196" s="58"/>
      <c r="H9196" s="60"/>
      <c r="I9196" s="60"/>
      <c r="J9196" s="60"/>
      <c r="K9196" s="60"/>
      <c r="M9196" s="61"/>
      <c r="N9196" s="61"/>
      <c r="O9196" s="62"/>
      <c r="P9196" s="125"/>
      <c r="W9196" s="62"/>
      <c r="X9196" s="62"/>
    </row>
    <row r="9197" spans="1:24" s="57" customFormat="1" x14ac:dyDescent="0.25">
      <c r="A9197" s="75"/>
      <c r="D9197" s="58"/>
      <c r="E9197" s="58"/>
      <c r="F9197" s="58"/>
      <c r="G9197" s="58"/>
      <c r="H9197" s="60"/>
      <c r="I9197" s="60"/>
      <c r="J9197" s="60"/>
      <c r="K9197" s="60"/>
      <c r="M9197" s="61"/>
      <c r="N9197" s="61"/>
      <c r="O9197" s="62"/>
      <c r="P9197" s="125"/>
      <c r="W9197" s="62"/>
      <c r="X9197" s="62"/>
    </row>
    <row r="9198" spans="1:24" s="57" customFormat="1" x14ac:dyDescent="0.25">
      <c r="A9198" s="75"/>
      <c r="D9198" s="58"/>
      <c r="E9198" s="58"/>
      <c r="F9198" s="58"/>
      <c r="G9198" s="58"/>
      <c r="H9198" s="60"/>
      <c r="I9198" s="60"/>
      <c r="J9198" s="60"/>
      <c r="K9198" s="60"/>
      <c r="M9198" s="61"/>
      <c r="N9198" s="61"/>
      <c r="O9198" s="62"/>
      <c r="P9198" s="125"/>
      <c r="W9198" s="62"/>
      <c r="X9198" s="62"/>
    </row>
    <row r="9199" spans="1:24" s="57" customFormat="1" x14ac:dyDescent="0.25">
      <c r="A9199" s="75"/>
      <c r="D9199" s="58"/>
      <c r="E9199" s="58"/>
      <c r="F9199" s="58"/>
      <c r="G9199" s="58"/>
      <c r="H9199" s="60"/>
      <c r="I9199" s="60"/>
      <c r="J9199" s="60"/>
      <c r="K9199" s="60"/>
      <c r="M9199" s="61"/>
      <c r="N9199" s="61"/>
      <c r="O9199" s="62"/>
      <c r="P9199" s="125"/>
      <c r="W9199" s="62"/>
      <c r="X9199" s="62"/>
    </row>
    <row r="9200" spans="1:24" s="57" customFormat="1" x14ac:dyDescent="0.25">
      <c r="A9200" s="75"/>
      <c r="D9200" s="58"/>
      <c r="E9200" s="58"/>
      <c r="F9200" s="58"/>
      <c r="G9200" s="58"/>
      <c r="H9200" s="60"/>
      <c r="I9200" s="60"/>
      <c r="J9200" s="60"/>
      <c r="K9200" s="60"/>
      <c r="M9200" s="61"/>
      <c r="N9200" s="61"/>
      <c r="O9200" s="62"/>
      <c r="P9200" s="125"/>
      <c r="W9200" s="62"/>
      <c r="X9200" s="62"/>
    </row>
    <row r="9201" spans="1:24" s="57" customFormat="1" x14ac:dyDescent="0.25">
      <c r="A9201" s="75"/>
      <c r="D9201" s="58"/>
      <c r="E9201" s="58"/>
      <c r="F9201" s="58"/>
      <c r="G9201" s="58"/>
      <c r="H9201" s="60"/>
      <c r="I9201" s="60"/>
      <c r="J9201" s="60"/>
      <c r="K9201" s="60"/>
      <c r="M9201" s="61"/>
      <c r="N9201" s="61"/>
      <c r="O9201" s="62"/>
      <c r="P9201" s="125"/>
      <c r="W9201" s="62"/>
      <c r="X9201" s="62"/>
    </row>
    <row r="9202" spans="1:24" s="57" customFormat="1" x14ac:dyDescent="0.25">
      <c r="A9202" s="75"/>
      <c r="D9202" s="58"/>
      <c r="E9202" s="58"/>
      <c r="F9202" s="58"/>
      <c r="G9202" s="58"/>
      <c r="H9202" s="60"/>
      <c r="I9202" s="60"/>
      <c r="J9202" s="60"/>
      <c r="K9202" s="60"/>
      <c r="M9202" s="61"/>
      <c r="N9202" s="61"/>
      <c r="O9202" s="62"/>
      <c r="P9202" s="125"/>
      <c r="W9202" s="62"/>
      <c r="X9202" s="62"/>
    </row>
    <row r="9203" spans="1:24" s="57" customFormat="1" x14ac:dyDescent="0.25">
      <c r="A9203" s="75"/>
      <c r="D9203" s="58"/>
      <c r="E9203" s="58"/>
      <c r="F9203" s="58"/>
      <c r="G9203" s="58"/>
      <c r="H9203" s="60"/>
      <c r="I9203" s="60"/>
      <c r="J9203" s="60"/>
      <c r="K9203" s="60"/>
      <c r="M9203" s="61"/>
      <c r="N9203" s="61"/>
      <c r="O9203" s="62"/>
      <c r="P9203" s="125"/>
      <c r="W9203" s="62"/>
      <c r="X9203" s="62"/>
    </row>
    <row r="9204" spans="1:24" s="57" customFormat="1" x14ac:dyDescent="0.25">
      <c r="A9204" s="75"/>
      <c r="D9204" s="58"/>
      <c r="E9204" s="58"/>
      <c r="F9204" s="58"/>
      <c r="G9204" s="58"/>
      <c r="H9204" s="60"/>
      <c r="I9204" s="60"/>
      <c r="J9204" s="60"/>
      <c r="K9204" s="60"/>
      <c r="M9204" s="61"/>
      <c r="N9204" s="61"/>
      <c r="O9204" s="62"/>
      <c r="P9204" s="125"/>
      <c r="W9204" s="62"/>
      <c r="X9204" s="62"/>
    </row>
    <row r="9205" spans="1:24" s="57" customFormat="1" x14ac:dyDescent="0.25">
      <c r="A9205" s="75"/>
      <c r="D9205" s="58"/>
      <c r="E9205" s="58"/>
      <c r="F9205" s="58"/>
      <c r="G9205" s="58"/>
      <c r="H9205" s="60"/>
      <c r="I9205" s="60"/>
      <c r="J9205" s="60"/>
      <c r="K9205" s="60"/>
      <c r="M9205" s="61"/>
      <c r="N9205" s="61"/>
      <c r="O9205" s="62"/>
      <c r="P9205" s="125"/>
      <c r="W9205" s="62"/>
      <c r="X9205" s="62"/>
    </row>
    <row r="9206" spans="1:24" s="57" customFormat="1" x14ac:dyDescent="0.25">
      <c r="A9206" s="75"/>
      <c r="D9206" s="58"/>
      <c r="E9206" s="58"/>
      <c r="F9206" s="58"/>
      <c r="G9206" s="58"/>
      <c r="H9206" s="60"/>
      <c r="I9206" s="60"/>
      <c r="J9206" s="60"/>
      <c r="K9206" s="60"/>
      <c r="M9206" s="61"/>
      <c r="N9206" s="61"/>
      <c r="O9206" s="62"/>
      <c r="P9206" s="125"/>
      <c r="W9206" s="62"/>
      <c r="X9206" s="62"/>
    </row>
    <row r="9207" spans="1:24" s="57" customFormat="1" x14ac:dyDescent="0.25">
      <c r="A9207" s="75"/>
      <c r="D9207" s="58"/>
      <c r="E9207" s="58"/>
      <c r="F9207" s="58"/>
      <c r="G9207" s="58"/>
      <c r="H9207" s="60"/>
      <c r="I9207" s="60"/>
      <c r="J9207" s="60"/>
      <c r="K9207" s="60"/>
      <c r="M9207" s="61"/>
      <c r="N9207" s="61"/>
      <c r="O9207" s="62"/>
      <c r="P9207" s="125"/>
      <c r="W9207" s="62"/>
      <c r="X9207" s="62"/>
    </row>
    <row r="9208" spans="1:24" s="57" customFormat="1" x14ac:dyDescent="0.25">
      <c r="A9208" s="75"/>
      <c r="D9208" s="58"/>
      <c r="E9208" s="58"/>
      <c r="F9208" s="58"/>
      <c r="G9208" s="58"/>
      <c r="H9208" s="60"/>
      <c r="I9208" s="60"/>
      <c r="J9208" s="60"/>
      <c r="K9208" s="60"/>
      <c r="M9208" s="61"/>
      <c r="N9208" s="61"/>
      <c r="O9208" s="62"/>
      <c r="P9208" s="125"/>
      <c r="W9208" s="62"/>
      <c r="X9208" s="62"/>
    </row>
    <row r="9209" spans="1:24" s="57" customFormat="1" x14ac:dyDescent="0.25">
      <c r="A9209" s="75"/>
      <c r="D9209" s="58"/>
      <c r="E9209" s="58"/>
      <c r="F9209" s="58"/>
      <c r="G9209" s="58"/>
      <c r="H9209" s="60"/>
      <c r="I9209" s="60"/>
      <c r="J9209" s="60"/>
      <c r="K9209" s="60"/>
      <c r="M9209" s="61"/>
      <c r="N9209" s="61"/>
      <c r="O9209" s="62"/>
      <c r="P9209" s="125"/>
      <c r="W9209" s="62"/>
      <c r="X9209" s="62"/>
    </row>
    <row r="9210" spans="1:24" s="57" customFormat="1" x14ac:dyDescent="0.25">
      <c r="A9210" s="75"/>
      <c r="D9210" s="58"/>
      <c r="E9210" s="58"/>
      <c r="F9210" s="58"/>
      <c r="G9210" s="58"/>
      <c r="H9210" s="60"/>
      <c r="I9210" s="60"/>
      <c r="J9210" s="60"/>
      <c r="K9210" s="60"/>
      <c r="M9210" s="61"/>
      <c r="N9210" s="61"/>
      <c r="O9210" s="62"/>
      <c r="P9210" s="125"/>
      <c r="W9210" s="62"/>
      <c r="X9210" s="62"/>
    </row>
    <row r="9211" spans="1:24" s="57" customFormat="1" x14ac:dyDescent="0.25">
      <c r="A9211" s="75"/>
      <c r="D9211" s="58"/>
      <c r="E9211" s="58"/>
      <c r="F9211" s="58"/>
      <c r="G9211" s="58"/>
      <c r="H9211" s="60"/>
      <c r="I9211" s="60"/>
      <c r="J9211" s="60"/>
      <c r="K9211" s="60"/>
      <c r="M9211" s="61"/>
      <c r="N9211" s="61"/>
      <c r="O9211" s="62"/>
      <c r="P9211" s="125"/>
      <c r="W9211" s="62"/>
      <c r="X9211" s="62"/>
    </row>
    <row r="9212" spans="1:24" s="57" customFormat="1" x14ac:dyDescent="0.25">
      <c r="A9212" s="75"/>
      <c r="D9212" s="58"/>
      <c r="E9212" s="58"/>
      <c r="F9212" s="58"/>
      <c r="G9212" s="58"/>
      <c r="H9212" s="60"/>
      <c r="I9212" s="60"/>
      <c r="J9212" s="60"/>
      <c r="K9212" s="60"/>
      <c r="M9212" s="61"/>
      <c r="N9212" s="61"/>
      <c r="O9212" s="62"/>
      <c r="P9212" s="125"/>
      <c r="W9212" s="62"/>
      <c r="X9212" s="62"/>
    </row>
    <row r="9213" spans="1:24" s="57" customFormat="1" x14ac:dyDescent="0.25">
      <c r="A9213" s="75"/>
      <c r="D9213" s="58"/>
      <c r="E9213" s="58"/>
      <c r="F9213" s="58"/>
      <c r="G9213" s="58"/>
      <c r="H9213" s="60"/>
      <c r="I9213" s="60"/>
      <c r="J9213" s="60"/>
      <c r="K9213" s="60"/>
      <c r="M9213" s="61"/>
      <c r="N9213" s="61"/>
      <c r="O9213" s="62"/>
      <c r="P9213" s="125"/>
      <c r="W9213" s="62"/>
      <c r="X9213" s="62"/>
    </row>
    <row r="9214" spans="1:24" s="57" customFormat="1" x14ac:dyDescent="0.25">
      <c r="A9214" s="75"/>
      <c r="D9214" s="58"/>
      <c r="E9214" s="58"/>
      <c r="F9214" s="58"/>
      <c r="G9214" s="58"/>
      <c r="H9214" s="60"/>
      <c r="I9214" s="60"/>
      <c r="J9214" s="60"/>
      <c r="K9214" s="60"/>
      <c r="M9214" s="61"/>
      <c r="N9214" s="61"/>
      <c r="O9214" s="62"/>
      <c r="P9214" s="125"/>
      <c r="W9214" s="62"/>
      <c r="X9214" s="62"/>
    </row>
    <row r="9215" spans="1:24" s="57" customFormat="1" x14ac:dyDescent="0.25">
      <c r="A9215" s="75"/>
      <c r="D9215" s="58"/>
      <c r="E9215" s="58"/>
      <c r="F9215" s="58"/>
      <c r="G9215" s="58"/>
      <c r="H9215" s="60"/>
      <c r="I9215" s="60"/>
      <c r="J9215" s="60"/>
      <c r="K9215" s="60"/>
      <c r="M9215" s="61"/>
      <c r="N9215" s="61"/>
      <c r="O9215" s="62"/>
      <c r="P9215" s="125"/>
      <c r="W9215" s="62"/>
      <c r="X9215" s="62"/>
    </row>
    <row r="9216" spans="1:24" s="57" customFormat="1" x14ac:dyDescent="0.25">
      <c r="A9216" s="75"/>
      <c r="D9216" s="58"/>
      <c r="E9216" s="58"/>
      <c r="F9216" s="58"/>
      <c r="G9216" s="58"/>
      <c r="H9216" s="60"/>
      <c r="I9216" s="60"/>
      <c r="J9216" s="60"/>
      <c r="K9216" s="60"/>
      <c r="M9216" s="61"/>
      <c r="N9216" s="61"/>
      <c r="O9216" s="62"/>
      <c r="P9216" s="125"/>
      <c r="W9216" s="62"/>
      <c r="X9216" s="62"/>
    </row>
    <row r="9217" spans="1:24" s="57" customFormat="1" x14ac:dyDescent="0.25">
      <c r="A9217" s="75"/>
      <c r="D9217" s="58"/>
      <c r="E9217" s="58"/>
      <c r="F9217" s="58"/>
      <c r="G9217" s="58"/>
      <c r="H9217" s="60"/>
      <c r="I9217" s="60"/>
      <c r="J9217" s="60"/>
      <c r="K9217" s="60"/>
      <c r="M9217" s="61"/>
      <c r="N9217" s="61"/>
      <c r="O9217" s="62"/>
      <c r="P9217" s="125"/>
      <c r="W9217" s="62"/>
      <c r="X9217" s="62"/>
    </row>
    <row r="9218" spans="1:24" s="57" customFormat="1" x14ac:dyDescent="0.25">
      <c r="A9218" s="75"/>
      <c r="D9218" s="58"/>
      <c r="E9218" s="58"/>
      <c r="F9218" s="58"/>
      <c r="G9218" s="58"/>
      <c r="H9218" s="60"/>
      <c r="I9218" s="60"/>
      <c r="J9218" s="60"/>
      <c r="K9218" s="60"/>
      <c r="M9218" s="61"/>
      <c r="N9218" s="61"/>
      <c r="O9218" s="62"/>
      <c r="P9218" s="125"/>
      <c r="W9218" s="62"/>
      <c r="X9218" s="62"/>
    </row>
    <row r="9219" spans="1:24" s="57" customFormat="1" x14ac:dyDescent="0.25">
      <c r="A9219" s="75"/>
      <c r="D9219" s="58"/>
      <c r="E9219" s="58"/>
      <c r="F9219" s="58"/>
      <c r="G9219" s="58"/>
      <c r="H9219" s="60"/>
      <c r="I9219" s="60"/>
      <c r="J9219" s="60"/>
      <c r="K9219" s="60"/>
      <c r="M9219" s="61"/>
      <c r="N9219" s="61"/>
      <c r="O9219" s="62"/>
      <c r="P9219" s="125"/>
      <c r="W9219" s="62"/>
      <c r="X9219" s="62"/>
    </row>
    <row r="9220" spans="1:24" s="57" customFormat="1" x14ac:dyDescent="0.25">
      <c r="A9220" s="75"/>
      <c r="D9220" s="58"/>
      <c r="E9220" s="58"/>
      <c r="F9220" s="58"/>
      <c r="G9220" s="58"/>
      <c r="H9220" s="60"/>
      <c r="I9220" s="60"/>
      <c r="J9220" s="60"/>
      <c r="K9220" s="60"/>
      <c r="M9220" s="61"/>
      <c r="N9220" s="61"/>
      <c r="O9220" s="62"/>
      <c r="P9220" s="125"/>
      <c r="W9220" s="62"/>
      <c r="X9220" s="62"/>
    </row>
    <row r="9221" spans="1:24" s="57" customFormat="1" x14ac:dyDescent="0.25">
      <c r="A9221" s="75"/>
      <c r="D9221" s="58"/>
      <c r="E9221" s="58"/>
      <c r="F9221" s="58"/>
      <c r="G9221" s="58"/>
      <c r="H9221" s="60"/>
      <c r="I9221" s="60"/>
      <c r="J9221" s="60"/>
      <c r="K9221" s="60"/>
      <c r="M9221" s="61"/>
      <c r="N9221" s="61"/>
      <c r="O9221" s="62"/>
      <c r="P9221" s="125"/>
      <c r="W9221" s="62"/>
      <c r="X9221" s="62"/>
    </row>
    <row r="9222" spans="1:24" s="57" customFormat="1" x14ac:dyDescent="0.25">
      <c r="A9222" s="75"/>
      <c r="D9222" s="58"/>
      <c r="E9222" s="58"/>
      <c r="F9222" s="58"/>
      <c r="G9222" s="58"/>
      <c r="H9222" s="60"/>
      <c r="I9222" s="60"/>
      <c r="J9222" s="60"/>
      <c r="K9222" s="60"/>
      <c r="M9222" s="61"/>
      <c r="N9222" s="61"/>
      <c r="O9222" s="62"/>
      <c r="P9222" s="125"/>
      <c r="W9222" s="62"/>
      <c r="X9222" s="62"/>
    </row>
    <row r="9223" spans="1:24" s="57" customFormat="1" x14ac:dyDescent="0.25">
      <c r="A9223" s="75"/>
      <c r="D9223" s="58"/>
      <c r="E9223" s="58"/>
      <c r="F9223" s="58"/>
      <c r="G9223" s="58"/>
      <c r="H9223" s="60"/>
      <c r="I9223" s="60"/>
      <c r="J9223" s="60"/>
      <c r="K9223" s="60"/>
      <c r="M9223" s="61"/>
      <c r="N9223" s="61"/>
      <c r="O9223" s="62"/>
      <c r="P9223" s="125"/>
      <c r="W9223" s="62"/>
      <c r="X9223" s="62"/>
    </row>
    <row r="9224" spans="1:24" s="57" customFormat="1" x14ac:dyDescent="0.25">
      <c r="A9224" s="75"/>
      <c r="D9224" s="58"/>
      <c r="E9224" s="58"/>
      <c r="F9224" s="58"/>
      <c r="G9224" s="58"/>
      <c r="H9224" s="60"/>
      <c r="I9224" s="60"/>
      <c r="J9224" s="60"/>
      <c r="K9224" s="60"/>
      <c r="M9224" s="61"/>
      <c r="N9224" s="61"/>
      <c r="O9224" s="62"/>
      <c r="P9224" s="125"/>
      <c r="W9224" s="62"/>
      <c r="X9224" s="62"/>
    </row>
    <row r="9225" spans="1:24" s="57" customFormat="1" x14ac:dyDescent="0.25">
      <c r="A9225" s="75"/>
      <c r="D9225" s="58"/>
      <c r="E9225" s="58"/>
      <c r="F9225" s="58"/>
      <c r="G9225" s="58"/>
      <c r="H9225" s="60"/>
      <c r="I9225" s="60"/>
      <c r="J9225" s="60"/>
      <c r="K9225" s="60"/>
      <c r="M9225" s="61"/>
      <c r="N9225" s="61"/>
      <c r="O9225" s="62"/>
      <c r="P9225" s="125"/>
      <c r="W9225" s="62"/>
      <c r="X9225" s="62"/>
    </row>
    <row r="9226" spans="1:24" s="57" customFormat="1" x14ac:dyDescent="0.25">
      <c r="A9226" s="75"/>
      <c r="D9226" s="58"/>
      <c r="E9226" s="58"/>
      <c r="F9226" s="58"/>
      <c r="G9226" s="58"/>
      <c r="H9226" s="60"/>
      <c r="I9226" s="60"/>
      <c r="J9226" s="60"/>
      <c r="K9226" s="60"/>
      <c r="M9226" s="61"/>
      <c r="N9226" s="61"/>
      <c r="O9226" s="62"/>
      <c r="P9226" s="125"/>
      <c r="W9226" s="62"/>
      <c r="X9226" s="62"/>
    </row>
    <row r="9227" spans="1:24" s="57" customFormat="1" x14ac:dyDescent="0.25">
      <c r="A9227" s="75"/>
      <c r="D9227" s="58"/>
      <c r="E9227" s="58"/>
      <c r="F9227" s="58"/>
      <c r="G9227" s="58"/>
      <c r="H9227" s="60"/>
      <c r="I9227" s="60"/>
      <c r="J9227" s="60"/>
      <c r="K9227" s="60"/>
      <c r="M9227" s="61"/>
      <c r="N9227" s="61"/>
      <c r="O9227" s="62"/>
      <c r="P9227" s="125"/>
      <c r="W9227" s="62"/>
      <c r="X9227" s="62"/>
    </row>
    <row r="9228" spans="1:24" s="57" customFormat="1" x14ac:dyDescent="0.25">
      <c r="A9228" s="75"/>
      <c r="D9228" s="58"/>
      <c r="E9228" s="58"/>
      <c r="F9228" s="58"/>
      <c r="G9228" s="58"/>
      <c r="H9228" s="60"/>
      <c r="I9228" s="60"/>
      <c r="J9228" s="60"/>
      <c r="K9228" s="60"/>
      <c r="M9228" s="61"/>
      <c r="N9228" s="61"/>
      <c r="O9228" s="62"/>
      <c r="P9228" s="125"/>
      <c r="W9228" s="62"/>
      <c r="X9228" s="62"/>
    </row>
    <row r="9229" spans="1:24" s="57" customFormat="1" x14ac:dyDescent="0.25">
      <c r="A9229" s="75"/>
      <c r="D9229" s="58"/>
      <c r="E9229" s="58"/>
      <c r="F9229" s="58"/>
      <c r="G9229" s="58"/>
      <c r="H9229" s="60"/>
      <c r="I9229" s="60"/>
      <c r="J9229" s="60"/>
      <c r="K9229" s="60"/>
      <c r="M9229" s="61"/>
      <c r="N9229" s="61"/>
      <c r="O9229" s="62"/>
      <c r="P9229" s="125"/>
      <c r="W9229" s="62"/>
      <c r="X9229" s="62"/>
    </row>
    <row r="9230" spans="1:24" s="57" customFormat="1" x14ac:dyDescent="0.25">
      <c r="A9230" s="75"/>
      <c r="D9230" s="58"/>
      <c r="E9230" s="58"/>
      <c r="F9230" s="58"/>
      <c r="G9230" s="58"/>
      <c r="H9230" s="60"/>
      <c r="I9230" s="60"/>
      <c r="J9230" s="60"/>
      <c r="K9230" s="60"/>
      <c r="M9230" s="61"/>
      <c r="N9230" s="61"/>
      <c r="O9230" s="62"/>
      <c r="P9230" s="125"/>
      <c r="W9230" s="62"/>
      <c r="X9230" s="62"/>
    </row>
    <row r="9231" spans="1:24" s="57" customFormat="1" x14ac:dyDescent="0.25">
      <c r="A9231" s="75"/>
      <c r="D9231" s="58"/>
      <c r="E9231" s="58"/>
      <c r="F9231" s="58"/>
      <c r="G9231" s="58"/>
      <c r="H9231" s="60"/>
      <c r="I9231" s="60"/>
      <c r="J9231" s="60"/>
      <c r="K9231" s="60"/>
      <c r="M9231" s="61"/>
      <c r="N9231" s="61"/>
      <c r="O9231" s="62"/>
      <c r="P9231" s="125"/>
      <c r="W9231" s="62"/>
      <c r="X9231" s="62"/>
    </row>
    <row r="9232" spans="1:24" s="57" customFormat="1" x14ac:dyDescent="0.25">
      <c r="A9232" s="75"/>
      <c r="D9232" s="58"/>
      <c r="E9232" s="58"/>
      <c r="F9232" s="58"/>
      <c r="G9232" s="58"/>
      <c r="H9232" s="60"/>
      <c r="I9232" s="60"/>
      <c r="J9232" s="60"/>
      <c r="K9232" s="60"/>
      <c r="M9232" s="61"/>
      <c r="N9232" s="61"/>
      <c r="O9232" s="62"/>
      <c r="P9232" s="125"/>
      <c r="W9232" s="62"/>
      <c r="X9232" s="62"/>
    </row>
    <row r="9233" spans="1:24" s="57" customFormat="1" x14ac:dyDescent="0.25">
      <c r="A9233" s="75"/>
      <c r="D9233" s="58"/>
      <c r="E9233" s="58"/>
      <c r="F9233" s="58"/>
      <c r="G9233" s="58"/>
      <c r="H9233" s="60"/>
      <c r="I9233" s="60"/>
      <c r="J9233" s="60"/>
      <c r="K9233" s="60"/>
      <c r="M9233" s="61"/>
      <c r="N9233" s="61"/>
      <c r="O9233" s="62"/>
      <c r="P9233" s="125"/>
      <c r="W9233" s="62"/>
      <c r="X9233" s="62"/>
    </row>
    <row r="9234" spans="1:24" s="57" customFormat="1" x14ac:dyDescent="0.25">
      <c r="A9234" s="75"/>
      <c r="D9234" s="58"/>
      <c r="E9234" s="58"/>
      <c r="F9234" s="58"/>
      <c r="G9234" s="58"/>
      <c r="H9234" s="60"/>
      <c r="I9234" s="60"/>
      <c r="J9234" s="60"/>
      <c r="K9234" s="60"/>
      <c r="M9234" s="61"/>
      <c r="N9234" s="61"/>
      <c r="O9234" s="62"/>
      <c r="P9234" s="125"/>
      <c r="W9234" s="62"/>
      <c r="X9234" s="62"/>
    </row>
    <row r="9235" spans="1:24" s="57" customFormat="1" x14ac:dyDescent="0.25">
      <c r="A9235" s="75"/>
      <c r="D9235" s="58"/>
      <c r="E9235" s="58"/>
      <c r="F9235" s="58"/>
      <c r="G9235" s="58"/>
      <c r="H9235" s="60"/>
      <c r="I9235" s="60"/>
      <c r="J9235" s="60"/>
      <c r="K9235" s="60"/>
      <c r="M9235" s="61"/>
      <c r="N9235" s="61"/>
      <c r="O9235" s="62"/>
      <c r="P9235" s="125"/>
      <c r="W9235" s="62"/>
      <c r="X9235" s="62"/>
    </row>
    <row r="9236" spans="1:24" s="57" customFormat="1" x14ac:dyDescent="0.25">
      <c r="A9236" s="75"/>
      <c r="D9236" s="58"/>
      <c r="E9236" s="58"/>
      <c r="F9236" s="58"/>
      <c r="G9236" s="58"/>
      <c r="H9236" s="60"/>
      <c r="I9236" s="60"/>
      <c r="J9236" s="60"/>
      <c r="K9236" s="60"/>
      <c r="M9236" s="61"/>
      <c r="N9236" s="61"/>
      <c r="O9236" s="62"/>
      <c r="P9236" s="125"/>
      <c r="W9236" s="62"/>
      <c r="X9236" s="62"/>
    </row>
    <row r="9237" spans="1:24" s="57" customFormat="1" x14ac:dyDescent="0.25">
      <c r="A9237" s="75"/>
      <c r="D9237" s="58"/>
      <c r="E9237" s="58"/>
      <c r="F9237" s="58"/>
      <c r="G9237" s="58"/>
      <c r="H9237" s="60"/>
      <c r="I9237" s="60"/>
      <c r="J9237" s="60"/>
      <c r="K9237" s="60"/>
      <c r="M9237" s="61"/>
      <c r="N9237" s="61"/>
      <c r="O9237" s="62"/>
      <c r="P9237" s="125"/>
      <c r="W9237" s="62"/>
      <c r="X9237" s="62"/>
    </row>
    <row r="9238" spans="1:24" s="57" customFormat="1" x14ac:dyDescent="0.25">
      <c r="A9238" s="75"/>
      <c r="D9238" s="58"/>
      <c r="E9238" s="58"/>
      <c r="F9238" s="58"/>
      <c r="G9238" s="58"/>
      <c r="H9238" s="60"/>
      <c r="I9238" s="60"/>
      <c r="J9238" s="60"/>
      <c r="K9238" s="60"/>
      <c r="M9238" s="61"/>
      <c r="N9238" s="61"/>
      <c r="O9238" s="62"/>
      <c r="P9238" s="125"/>
      <c r="W9238" s="62"/>
      <c r="X9238" s="62"/>
    </row>
    <row r="9239" spans="1:24" s="57" customFormat="1" x14ac:dyDescent="0.25">
      <c r="A9239" s="75"/>
      <c r="D9239" s="58"/>
      <c r="E9239" s="58"/>
      <c r="F9239" s="58"/>
      <c r="G9239" s="58"/>
      <c r="H9239" s="60"/>
      <c r="I9239" s="60"/>
      <c r="J9239" s="60"/>
      <c r="K9239" s="60"/>
      <c r="M9239" s="61"/>
      <c r="N9239" s="61"/>
      <c r="O9239" s="62"/>
      <c r="P9239" s="125"/>
      <c r="W9239" s="62"/>
      <c r="X9239" s="62"/>
    </row>
    <row r="9240" spans="1:24" s="57" customFormat="1" x14ac:dyDescent="0.25">
      <c r="A9240" s="75"/>
      <c r="D9240" s="58"/>
      <c r="E9240" s="58"/>
      <c r="F9240" s="58"/>
      <c r="G9240" s="58"/>
      <c r="H9240" s="60"/>
      <c r="I9240" s="60"/>
      <c r="J9240" s="60"/>
      <c r="K9240" s="60"/>
      <c r="M9240" s="61"/>
      <c r="N9240" s="61"/>
      <c r="O9240" s="62"/>
      <c r="P9240" s="125"/>
      <c r="W9240" s="62"/>
      <c r="X9240" s="62"/>
    </row>
    <row r="9241" spans="1:24" s="57" customFormat="1" x14ac:dyDescent="0.25">
      <c r="A9241" s="75"/>
      <c r="D9241" s="58"/>
      <c r="E9241" s="58"/>
      <c r="F9241" s="58"/>
      <c r="G9241" s="58"/>
      <c r="H9241" s="60"/>
      <c r="I9241" s="60"/>
      <c r="J9241" s="60"/>
      <c r="K9241" s="60"/>
      <c r="M9241" s="61"/>
      <c r="N9241" s="61"/>
      <c r="O9241" s="62"/>
      <c r="P9241" s="125"/>
      <c r="W9241" s="62"/>
      <c r="X9241" s="62"/>
    </row>
    <row r="9242" spans="1:24" s="57" customFormat="1" x14ac:dyDescent="0.25">
      <c r="A9242" s="75"/>
      <c r="D9242" s="58"/>
      <c r="E9242" s="58"/>
      <c r="F9242" s="58"/>
      <c r="G9242" s="58"/>
      <c r="H9242" s="60"/>
      <c r="I9242" s="60"/>
      <c r="J9242" s="60"/>
      <c r="K9242" s="60"/>
      <c r="M9242" s="61"/>
      <c r="N9242" s="61"/>
      <c r="O9242" s="62"/>
      <c r="P9242" s="125"/>
      <c r="W9242" s="62"/>
      <c r="X9242" s="62"/>
    </row>
    <row r="9243" spans="1:24" s="57" customFormat="1" x14ac:dyDescent="0.25">
      <c r="A9243" s="75"/>
      <c r="D9243" s="58"/>
      <c r="E9243" s="58"/>
      <c r="F9243" s="58"/>
      <c r="G9243" s="58"/>
      <c r="H9243" s="60"/>
      <c r="I9243" s="60"/>
      <c r="J9243" s="60"/>
      <c r="K9243" s="60"/>
      <c r="M9243" s="61"/>
      <c r="N9243" s="61"/>
      <c r="O9243" s="62"/>
      <c r="P9243" s="125"/>
      <c r="W9243" s="62"/>
      <c r="X9243" s="62"/>
    </row>
    <row r="9244" spans="1:24" s="57" customFormat="1" x14ac:dyDescent="0.25">
      <c r="A9244" s="75"/>
      <c r="D9244" s="58"/>
      <c r="E9244" s="58"/>
      <c r="F9244" s="58"/>
      <c r="G9244" s="58"/>
      <c r="H9244" s="60"/>
      <c r="I9244" s="60"/>
      <c r="J9244" s="60"/>
      <c r="K9244" s="60"/>
      <c r="M9244" s="61"/>
      <c r="N9244" s="61"/>
      <c r="O9244" s="62"/>
      <c r="P9244" s="125"/>
      <c r="W9244" s="62"/>
      <c r="X9244" s="62"/>
    </row>
    <row r="9245" spans="1:24" s="57" customFormat="1" x14ac:dyDescent="0.25">
      <c r="A9245" s="75"/>
      <c r="D9245" s="58"/>
      <c r="E9245" s="58"/>
      <c r="F9245" s="58"/>
      <c r="G9245" s="58"/>
      <c r="H9245" s="60"/>
      <c r="I9245" s="60"/>
      <c r="J9245" s="60"/>
      <c r="K9245" s="60"/>
      <c r="M9245" s="61"/>
      <c r="N9245" s="61"/>
      <c r="O9245" s="62"/>
      <c r="P9245" s="125"/>
      <c r="W9245" s="62"/>
      <c r="X9245" s="62"/>
    </row>
    <row r="9246" spans="1:24" s="57" customFormat="1" x14ac:dyDescent="0.25">
      <c r="A9246" s="75"/>
      <c r="D9246" s="58"/>
      <c r="E9246" s="58"/>
      <c r="F9246" s="58"/>
      <c r="G9246" s="58"/>
      <c r="H9246" s="60"/>
      <c r="I9246" s="60"/>
      <c r="J9246" s="60"/>
      <c r="K9246" s="60"/>
      <c r="M9246" s="61"/>
      <c r="N9246" s="61"/>
      <c r="O9246" s="62"/>
      <c r="P9246" s="125"/>
      <c r="W9246" s="62"/>
      <c r="X9246" s="62"/>
    </row>
    <row r="9247" spans="1:24" s="57" customFormat="1" x14ac:dyDescent="0.25">
      <c r="A9247" s="75"/>
      <c r="D9247" s="58"/>
      <c r="E9247" s="58"/>
      <c r="F9247" s="58"/>
      <c r="G9247" s="58"/>
      <c r="H9247" s="60"/>
      <c r="I9247" s="60"/>
      <c r="J9247" s="60"/>
      <c r="K9247" s="60"/>
      <c r="M9247" s="61"/>
      <c r="N9247" s="61"/>
      <c r="O9247" s="62"/>
      <c r="P9247" s="125"/>
      <c r="W9247" s="62"/>
      <c r="X9247" s="62"/>
    </row>
    <row r="9248" spans="1:24" s="57" customFormat="1" x14ac:dyDescent="0.25">
      <c r="A9248" s="75"/>
      <c r="D9248" s="58"/>
      <c r="E9248" s="58"/>
      <c r="F9248" s="58"/>
      <c r="G9248" s="58"/>
      <c r="H9248" s="60"/>
      <c r="I9248" s="60"/>
      <c r="J9248" s="60"/>
      <c r="K9248" s="60"/>
      <c r="M9248" s="61"/>
      <c r="N9248" s="61"/>
      <c r="O9248" s="62"/>
      <c r="P9248" s="125"/>
      <c r="W9248" s="62"/>
      <c r="X9248" s="62"/>
    </row>
    <row r="9249" spans="1:24" s="57" customFormat="1" x14ac:dyDescent="0.25">
      <c r="A9249" s="75"/>
      <c r="D9249" s="58"/>
      <c r="E9249" s="58"/>
      <c r="F9249" s="58"/>
      <c r="G9249" s="58"/>
      <c r="H9249" s="60"/>
      <c r="I9249" s="60"/>
      <c r="J9249" s="60"/>
      <c r="K9249" s="60"/>
      <c r="M9249" s="61"/>
      <c r="N9249" s="61"/>
      <c r="O9249" s="62"/>
      <c r="P9249" s="125"/>
      <c r="W9249" s="62"/>
      <c r="X9249" s="62"/>
    </row>
    <row r="9250" spans="1:24" s="57" customFormat="1" x14ac:dyDescent="0.25">
      <c r="A9250" s="75"/>
      <c r="D9250" s="58"/>
      <c r="E9250" s="58"/>
      <c r="F9250" s="58"/>
      <c r="G9250" s="58"/>
      <c r="H9250" s="60"/>
      <c r="I9250" s="60"/>
      <c r="J9250" s="60"/>
      <c r="K9250" s="60"/>
      <c r="M9250" s="61"/>
      <c r="N9250" s="61"/>
      <c r="O9250" s="62"/>
      <c r="P9250" s="125"/>
      <c r="W9250" s="62"/>
      <c r="X9250" s="62"/>
    </row>
    <row r="9251" spans="1:24" s="57" customFormat="1" x14ac:dyDescent="0.25">
      <c r="A9251" s="75"/>
      <c r="D9251" s="58"/>
      <c r="E9251" s="58"/>
      <c r="F9251" s="58"/>
      <c r="G9251" s="58"/>
      <c r="H9251" s="60"/>
      <c r="I9251" s="60"/>
      <c r="J9251" s="60"/>
      <c r="K9251" s="60"/>
      <c r="M9251" s="61"/>
      <c r="N9251" s="61"/>
      <c r="O9251" s="62"/>
      <c r="P9251" s="125"/>
      <c r="W9251" s="62"/>
      <c r="X9251" s="62"/>
    </row>
    <row r="9252" spans="1:24" s="57" customFormat="1" x14ac:dyDescent="0.25">
      <c r="A9252" s="75"/>
      <c r="D9252" s="58"/>
      <c r="E9252" s="58"/>
      <c r="F9252" s="58"/>
      <c r="G9252" s="58"/>
      <c r="H9252" s="60"/>
      <c r="I9252" s="60"/>
      <c r="J9252" s="60"/>
      <c r="K9252" s="60"/>
      <c r="M9252" s="61"/>
      <c r="N9252" s="61"/>
      <c r="O9252" s="62"/>
      <c r="P9252" s="125"/>
      <c r="W9252" s="62"/>
      <c r="X9252" s="62"/>
    </row>
    <row r="9253" spans="1:24" s="57" customFormat="1" x14ac:dyDescent="0.25">
      <c r="A9253" s="75"/>
      <c r="D9253" s="58"/>
      <c r="E9253" s="58"/>
      <c r="F9253" s="58"/>
      <c r="G9253" s="58"/>
      <c r="H9253" s="60"/>
      <c r="I9253" s="60"/>
      <c r="J9253" s="60"/>
      <c r="K9253" s="60"/>
      <c r="M9253" s="61"/>
      <c r="N9253" s="61"/>
      <c r="O9253" s="62"/>
      <c r="P9253" s="125"/>
      <c r="W9253" s="62"/>
      <c r="X9253" s="62"/>
    </row>
    <row r="9254" spans="1:24" s="57" customFormat="1" x14ac:dyDescent="0.25">
      <c r="A9254" s="75"/>
      <c r="D9254" s="58"/>
      <c r="E9254" s="58"/>
      <c r="F9254" s="58"/>
      <c r="G9254" s="58"/>
      <c r="H9254" s="60"/>
      <c r="I9254" s="60"/>
      <c r="J9254" s="60"/>
      <c r="K9254" s="60"/>
      <c r="M9254" s="61"/>
      <c r="N9254" s="61"/>
      <c r="O9254" s="62"/>
      <c r="P9254" s="125"/>
      <c r="W9254" s="62"/>
      <c r="X9254" s="62"/>
    </row>
    <row r="9255" spans="1:24" s="57" customFormat="1" x14ac:dyDescent="0.25">
      <c r="A9255" s="75"/>
      <c r="D9255" s="58"/>
      <c r="E9255" s="58"/>
      <c r="F9255" s="58"/>
      <c r="G9255" s="58"/>
      <c r="H9255" s="60"/>
      <c r="I9255" s="60"/>
      <c r="J9255" s="60"/>
      <c r="K9255" s="60"/>
      <c r="M9255" s="61"/>
      <c r="N9255" s="61"/>
      <c r="O9255" s="62"/>
      <c r="P9255" s="125"/>
      <c r="W9255" s="62"/>
      <c r="X9255" s="62"/>
    </row>
    <row r="9256" spans="1:24" s="57" customFormat="1" x14ac:dyDescent="0.25">
      <c r="A9256" s="75"/>
      <c r="D9256" s="58"/>
      <c r="E9256" s="58"/>
      <c r="F9256" s="58"/>
      <c r="G9256" s="58"/>
      <c r="H9256" s="60"/>
      <c r="I9256" s="60"/>
      <c r="J9256" s="60"/>
      <c r="K9256" s="60"/>
      <c r="M9256" s="61"/>
      <c r="N9256" s="61"/>
      <c r="O9256" s="62"/>
      <c r="P9256" s="125"/>
      <c r="W9256" s="62"/>
      <c r="X9256" s="62"/>
    </row>
    <row r="9257" spans="1:24" s="57" customFormat="1" x14ac:dyDescent="0.25">
      <c r="A9257" s="75"/>
      <c r="D9257" s="58"/>
      <c r="E9257" s="58"/>
      <c r="F9257" s="58"/>
      <c r="G9257" s="58"/>
      <c r="H9257" s="60"/>
      <c r="I9257" s="60"/>
      <c r="J9257" s="60"/>
      <c r="K9257" s="60"/>
      <c r="M9257" s="61"/>
      <c r="N9257" s="61"/>
      <c r="O9257" s="62"/>
      <c r="P9257" s="125"/>
      <c r="W9257" s="62"/>
      <c r="X9257" s="62"/>
    </row>
    <row r="9258" spans="1:24" s="57" customFormat="1" x14ac:dyDescent="0.25">
      <c r="A9258" s="75"/>
      <c r="D9258" s="58"/>
      <c r="E9258" s="58"/>
      <c r="F9258" s="58"/>
      <c r="G9258" s="58"/>
      <c r="H9258" s="60"/>
      <c r="I9258" s="60"/>
      <c r="J9258" s="60"/>
      <c r="K9258" s="60"/>
      <c r="M9258" s="61"/>
      <c r="N9258" s="61"/>
      <c r="O9258" s="62"/>
      <c r="P9258" s="125"/>
      <c r="W9258" s="62"/>
      <c r="X9258" s="62"/>
    </row>
    <row r="9259" spans="1:24" s="57" customFormat="1" x14ac:dyDescent="0.25">
      <c r="A9259" s="75"/>
      <c r="D9259" s="58"/>
      <c r="E9259" s="58"/>
      <c r="F9259" s="58"/>
      <c r="G9259" s="58"/>
      <c r="H9259" s="60"/>
      <c r="I9259" s="60"/>
      <c r="J9259" s="60"/>
      <c r="K9259" s="60"/>
      <c r="M9259" s="61"/>
      <c r="N9259" s="61"/>
      <c r="O9259" s="62"/>
      <c r="P9259" s="125"/>
      <c r="W9259" s="62"/>
      <c r="X9259" s="62"/>
    </row>
    <row r="9260" spans="1:24" s="57" customFormat="1" x14ac:dyDescent="0.25">
      <c r="A9260" s="75"/>
      <c r="D9260" s="58"/>
      <c r="E9260" s="58"/>
      <c r="F9260" s="58"/>
      <c r="G9260" s="58"/>
      <c r="H9260" s="60"/>
      <c r="I9260" s="60"/>
      <c r="J9260" s="60"/>
      <c r="K9260" s="60"/>
      <c r="M9260" s="61"/>
      <c r="N9260" s="61"/>
      <c r="O9260" s="62"/>
      <c r="P9260" s="125"/>
      <c r="W9260" s="62"/>
      <c r="X9260" s="62"/>
    </row>
    <row r="9261" spans="1:24" s="57" customFormat="1" x14ac:dyDescent="0.25">
      <c r="A9261" s="75"/>
      <c r="D9261" s="58"/>
      <c r="E9261" s="58"/>
      <c r="F9261" s="58"/>
      <c r="G9261" s="58"/>
      <c r="H9261" s="60"/>
      <c r="I9261" s="60"/>
      <c r="J9261" s="60"/>
      <c r="K9261" s="60"/>
      <c r="M9261" s="61"/>
      <c r="N9261" s="61"/>
      <c r="O9261" s="62"/>
      <c r="P9261" s="125"/>
      <c r="W9261" s="62"/>
      <c r="X9261" s="62"/>
    </row>
    <row r="9262" spans="1:24" s="57" customFormat="1" x14ac:dyDescent="0.25">
      <c r="A9262" s="75"/>
      <c r="D9262" s="58"/>
      <c r="E9262" s="58"/>
      <c r="F9262" s="58"/>
      <c r="G9262" s="58"/>
      <c r="H9262" s="60"/>
      <c r="I9262" s="60"/>
      <c r="J9262" s="60"/>
      <c r="K9262" s="60"/>
      <c r="M9262" s="61"/>
      <c r="N9262" s="61"/>
      <c r="O9262" s="62"/>
      <c r="P9262" s="125"/>
      <c r="W9262" s="62"/>
      <c r="X9262" s="62"/>
    </row>
    <row r="9263" spans="1:24" s="57" customFormat="1" x14ac:dyDescent="0.25">
      <c r="A9263" s="75"/>
      <c r="D9263" s="58"/>
      <c r="E9263" s="58"/>
      <c r="F9263" s="58"/>
      <c r="G9263" s="58"/>
      <c r="H9263" s="60"/>
      <c r="I9263" s="60"/>
      <c r="J9263" s="60"/>
      <c r="K9263" s="60"/>
      <c r="M9263" s="61"/>
      <c r="N9263" s="61"/>
      <c r="O9263" s="62"/>
      <c r="P9263" s="125"/>
      <c r="W9263" s="62"/>
      <c r="X9263" s="62"/>
    </row>
    <row r="9264" spans="1:24" s="57" customFormat="1" x14ac:dyDescent="0.25">
      <c r="A9264" s="75"/>
      <c r="D9264" s="58"/>
      <c r="E9264" s="58"/>
      <c r="F9264" s="58"/>
      <c r="G9264" s="58"/>
      <c r="H9264" s="60"/>
      <c r="I9264" s="60"/>
      <c r="J9264" s="60"/>
      <c r="K9264" s="60"/>
      <c r="M9264" s="61"/>
      <c r="N9264" s="61"/>
      <c r="O9264" s="62"/>
      <c r="P9264" s="125"/>
      <c r="W9264" s="62"/>
      <c r="X9264" s="62"/>
    </row>
    <row r="9265" spans="1:24" s="57" customFormat="1" x14ac:dyDescent="0.25">
      <c r="A9265" s="75"/>
      <c r="D9265" s="58"/>
      <c r="E9265" s="58"/>
      <c r="F9265" s="58"/>
      <c r="G9265" s="58"/>
      <c r="H9265" s="60"/>
      <c r="I9265" s="60"/>
      <c r="J9265" s="60"/>
      <c r="K9265" s="60"/>
      <c r="M9265" s="61"/>
      <c r="N9265" s="61"/>
      <c r="O9265" s="62"/>
      <c r="P9265" s="125"/>
      <c r="W9265" s="62"/>
      <c r="X9265" s="62"/>
    </row>
    <row r="9266" spans="1:24" s="57" customFormat="1" x14ac:dyDescent="0.25">
      <c r="A9266" s="75"/>
      <c r="D9266" s="58"/>
      <c r="E9266" s="58"/>
      <c r="F9266" s="58"/>
      <c r="G9266" s="58"/>
      <c r="H9266" s="60"/>
      <c r="I9266" s="60"/>
      <c r="J9266" s="60"/>
      <c r="K9266" s="60"/>
      <c r="M9266" s="61"/>
      <c r="N9266" s="61"/>
      <c r="O9266" s="62"/>
      <c r="P9266" s="125"/>
      <c r="W9266" s="62"/>
      <c r="X9266" s="62"/>
    </row>
    <row r="9267" spans="1:24" s="57" customFormat="1" x14ac:dyDescent="0.25">
      <c r="A9267" s="75"/>
      <c r="D9267" s="58"/>
      <c r="E9267" s="58"/>
      <c r="F9267" s="58"/>
      <c r="G9267" s="58"/>
      <c r="H9267" s="60"/>
      <c r="I9267" s="60"/>
      <c r="J9267" s="60"/>
      <c r="K9267" s="60"/>
      <c r="M9267" s="61"/>
      <c r="N9267" s="61"/>
      <c r="O9267" s="62"/>
      <c r="P9267" s="125"/>
      <c r="W9267" s="62"/>
      <c r="X9267" s="62"/>
    </row>
    <row r="9268" spans="1:24" s="57" customFormat="1" x14ac:dyDescent="0.25">
      <c r="A9268" s="75"/>
      <c r="D9268" s="58"/>
      <c r="E9268" s="58"/>
      <c r="F9268" s="58"/>
      <c r="G9268" s="58"/>
      <c r="H9268" s="60"/>
      <c r="I9268" s="60"/>
      <c r="J9268" s="60"/>
      <c r="K9268" s="60"/>
      <c r="M9268" s="61"/>
      <c r="N9268" s="61"/>
      <c r="O9268" s="62"/>
      <c r="P9268" s="125"/>
      <c r="W9268" s="62"/>
      <c r="X9268" s="62"/>
    </row>
    <row r="9269" spans="1:24" s="57" customFormat="1" x14ac:dyDescent="0.25">
      <c r="A9269" s="75"/>
      <c r="D9269" s="58"/>
      <c r="E9269" s="58"/>
      <c r="F9269" s="58"/>
      <c r="G9269" s="58"/>
      <c r="H9269" s="60"/>
      <c r="I9269" s="60"/>
      <c r="J9269" s="60"/>
      <c r="K9269" s="60"/>
      <c r="M9269" s="61"/>
      <c r="N9269" s="61"/>
      <c r="O9269" s="62"/>
      <c r="P9269" s="125"/>
      <c r="W9269" s="62"/>
      <c r="X9269" s="62"/>
    </row>
    <row r="9270" spans="1:24" s="57" customFormat="1" x14ac:dyDescent="0.25">
      <c r="A9270" s="75"/>
      <c r="D9270" s="58"/>
      <c r="E9270" s="58"/>
      <c r="F9270" s="58"/>
      <c r="G9270" s="58"/>
      <c r="H9270" s="60"/>
      <c r="I9270" s="60"/>
      <c r="J9270" s="60"/>
      <c r="K9270" s="60"/>
      <c r="M9270" s="61"/>
      <c r="N9270" s="61"/>
      <c r="O9270" s="62"/>
      <c r="P9270" s="125"/>
      <c r="W9270" s="62"/>
      <c r="X9270" s="62"/>
    </row>
    <row r="9271" spans="1:24" s="57" customFormat="1" x14ac:dyDescent="0.25">
      <c r="A9271" s="75"/>
      <c r="D9271" s="58"/>
      <c r="E9271" s="58"/>
      <c r="F9271" s="58"/>
      <c r="G9271" s="58"/>
      <c r="H9271" s="60"/>
      <c r="I9271" s="60"/>
      <c r="J9271" s="60"/>
      <c r="K9271" s="60"/>
      <c r="M9271" s="61"/>
      <c r="N9271" s="61"/>
      <c r="O9271" s="62"/>
      <c r="P9271" s="125"/>
      <c r="W9271" s="62"/>
      <c r="X9271" s="62"/>
    </row>
    <row r="9272" spans="1:24" s="57" customFormat="1" x14ac:dyDescent="0.25">
      <c r="A9272" s="75"/>
      <c r="D9272" s="58"/>
      <c r="E9272" s="58"/>
      <c r="F9272" s="58"/>
      <c r="G9272" s="58"/>
      <c r="H9272" s="60"/>
      <c r="I9272" s="60"/>
      <c r="J9272" s="60"/>
      <c r="K9272" s="60"/>
      <c r="M9272" s="61"/>
      <c r="N9272" s="61"/>
      <c r="O9272" s="62"/>
      <c r="P9272" s="125"/>
      <c r="W9272" s="62"/>
      <c r="X9272" s="62"/>
    </row>
    <row r="9273" spans="1:24" s="57" customFormat="1" x14ac:dyDescent="0.25">
      <c r="A9273" s="75"/>
      <c r="D9273" s="58"/>
      <c r="E9273" s="58"/>
      <c r="F9273" s="58"/>
      <c r="G9273" s="58"/>
      <c r="H9273" s="60"/>
      <c r="I9273" s="60"/>
      <c r="J9273" s="60"/>
      <c r="K9273" s="60"/>
      <c r="M9273" s="61"/>
      <c r="N9273" s="61"/>
      <c r="O9273" s="62"/>
      <c r="P9273" s="125"/>
      <c r="W9273" s="62"/>
      <c r="X9273" s="62"/>
    </row>
    <row r="9274" spans="1:24" s="57" customFormat="1" x14ac:dyDescent="0.25">
      <c r="A9274" s="75"/>
      <c r="D9274" s="58"/>
      <c r="E9274" s="58"/>
      <c r="F9274" s="58"/>
      <c r="G9274" s="58"/>
      <c r="H9274" s="60"/>
      <c r="I9274" s="60"/>
      <c r="J9274" s="60"/>
      <c r="K9274" s="60"/>
      <c r="M9274" s="61"/>
      <c r="N9274" s="61"/>
      <c r="O9274" s="62"/>
      <c r="P9274" s="125"/>
      <c r="W9274" s="62"/>
      <c r="X9274" s="62"/>
    </row>
    <row r="9275" spans="1:24" s="57" customFormat="1" x14ac:dyDescent="0.25">
      <c r="A9275" s="75"/>
      <c r="D9275" s="58"/>
      <c r="E9275" s="58"/>
      <c r="F9275" s="58"/>
      <c r="G9275" s="58"/>
      <c r="H9275" s="60"/>
      <c r="I9275" s="60"/>
      <c r="J9275" s="60"/>
      <c r="K9275" s="60"/>
      <c r="M9275" s="61"/>
      <c r="N9275" s="61"/>
      <c r="O9275" s="62"/>
      <c r="P9275" s="125"/>
      <c r="W9275" s="62"/>
      <c r="X9275" s="62"/>
    </row>
    <row r="9276" spans="1:24" s="57" customFormat="1" x14ac:dyDescent="0.25">
      <c r="A9276" s="75"/>
      <c r="D9276" s="58"/>
      <c r="E9276" s="58"/>
      <c r="F9276" s="58"/>
      <c r="G9276" s="58"/>
      <c r="H9276" s="60"/>
      <c r="I9276" s="60"/>
      <c r="J9276" s="60"/>
      <c r="K9276" s="60"/>
      <c r="M9276" s="61"/>
      <c r="N9276" s="61"/>
      <c r="O9276" s="62"/>
      <c r="P9276" s="125"/>
      <c r="W9276" s="62"/>
      <c r="X9276" s="62"/>
    </row>
    <row r="9277" spans="1:24" s="57" customFormat="1" x14ac:dyDescent="0.25">
      <c r="A9277" s="75"/>
      <c r="D9277" s="58"/>
      <c r="E9277" s="58"/>
      <c r="F9277" s="58"/>
      <c r="G9277" s="58"/>
      <c r="H9277" s="60"/>
      <c r="I9277" s="60"/>
      <c r="J9277" s="60"/>
      <c r="K9277" s="60"/>
      <c r="M9277" s="61"/>
      <c r="N9277" s="61"/>
      <c r="O9277" s="62"/>
      <c r="P9277" s="125"/>
      <c r="W9277" s="62"/>
      <c r="X9277" s="62"/>
    </row>
    <row r="9278" spans="1:24" s="57" customFormat="1" x14ac:dyDescent="0.25">
      <c r="A9278" s="75"/>
      <c r="D9278" s="58"/>
      <c r="E9278" s="58"/>
      <c r="F9278" s="58"/>
      <c r="G9278" s="58"/>
      <c r="H9278" s="60"/>
      <c r="I9278" s="60"/>
      <c r="J9278" s="60"/>
      <c r="K9278" s="60"/>
      <c r="M9278" s="61"/>
      <c r="N9278" s="61"/>
      <c r="O9278" s="62"/>
      <c r="P9278" s="125"/>
      <c r="W9278" s="62"/>
      <c r="X9278" s="62"/>
    </row>
    <row r="9279" spans="1:24" s="57" customFormat="1" x14ac:dyDescent="0.25">
      <c r="A9279" s="75"/>
      <c r="D9279" s="58"/>
      <c r="E9279" s="58"/>
      <c r="F9279" s="58"/>
      <c r="G9279" s="58"/>
      <c r="H9279" s="60"/>
      <c r="I9279" s="60"/>
      <c r="J9279" s="60"/>
      <c r="K9279" s="60"/>
      <c r="M9279" s="61"/>
      <c r="N9279" s="61"/>
      <c r="O9279" s="62"/>
      <c r="P9279" s="125"/>
      <c r="W9279" s="62"/>
      <c r="X9279" s="62"/>
    </row>
    <row r="9280" spans="1:24" s="57" customFormat="1" x14ac:dyDescent="0.25">
      <c r="A9280" s="75"/>
      <c r="D9280" s="58"/>
      <c r="E9280" s="58"/>
      <c r="F9280" s="58"/>
      <c r="G9280" s="58"/>
      <c r="H9280" s="60"/>
      <c r="I9280" s="60"/>
      <c r="J9280" s="60"/>
      <c r="K9280" s="60"/>
      <c r="M9280" s="61"/>
      <c r="N9280" s="61"/>
      <c r="O9280" s="62"/>
      <c r="P9280" s="125"/>
      <c r="W9280" s="62"/>
      <c r="X9280" s="62"/>
    </row>
    <row r="9281" spans="1:24" s="57" customFormat="1" x14ac:dyDescent="0.25">
      <c r="A9281" s="75"/>
      <c r="D9281" s="58"/>
      <c r="E9281" s="58"/>
      <c r="F9281" s="58"/>
      <c r="G9281" s="58"/>
      <c r="H9281" s="60"/>
      <c r="I9281" s="60"/>
      <c r="J9281" s="60"/>
      <c r="K9281" s="60"/>
      <c r="M9281" s="61"/>
      <c r="N9281" s="61"/>
      <c r="O9281" s="62"/>
      <c r="P9281" s="125"/>
      <c r="W9281" s="62"/>
      <c r="X9281" s="62"/>
    </row>
    <row r="9282" spans="1:24" s="57" customFormat="1" x14ac:dyDescent="0.25">
      <c r="A9282" s="75"/>
      <c r="D9282" s="58"/>
      <c r="E9282" s="58"/>
      <c r="F9282" s="58"/>
      <c r="G9282" s="58"/>
      <c r="H9282" s="60"/>
      <c r="I9282" s="60"/>
      <c r="J9282" s="60"/>
      <c r="K9282" s="60"/>
      <c r="M9282" s="61"/>
      <c r="N9282" s="61"/>
      <c r="O9282" s="62"/>
      <c r="P9282" s="125"/>
      <c r="W9282" s="62"/>
      <c r="X9282" s="62"/>
    </row>
    <row r="9283" spans="1:24" s="57" customFormat="1" x14ac:dyDescent="0.25">
      <c r="A9283" s="75"/>
      <c r="D9283" s="58"/>
      <c r="E9283" s="58"/>
      <c r="F9283" s="58"/>
      <c r="G9283" s="58"/>
      <c r="H9283" s="60"/>
      <c r="I9283" s="60"/>
      <c r="J9283" s="60"/>
      <c r="K9283" s="60"/>
      <c r="M9283" s="61"/>
      <c r="N9283" s="61"/>
      <c r="O9283" s="62"/>
      <c r="P9283" s="125"/>
      <c r="W9283" s="62"/>
      <c r="X9283" s="62"/>
    </row>
    <row r="9284" spans="1:24" s="57" customFormat="1" x14ac:dyDescent="0.25">
      <c r="A9284" s="75"/>
      <c r="D9284" s="58"/>
      <c r="E9284" s="58"/>
      <c r="F9284" s="58"/>
      <c r="G9284" s="58"/>
      <c r="H9284" s="60"/>
      <c r="I9284" s="60"/>
      <c r="J9284" s="60"/>
      <c r="K9284" s="60"/>
      <c r="M9284" s="61"/>
      <c r="N9284" s="61"/>
      <c r="O9284" s="62"/>
      <c r="P9284" s="125"/>
      <c r="W9284" s="62"/>
      <c r="X9284" s="62"/>
    </row>
    <row r="9285" spans="1:24" s="57" customFormat="1" x14ac:dyDescent="0.25">
      <c r="A9285" s="75"/>
      <c r="D9285" s="58"/>
      <c r="E9285" s="58"/>
      <c r="F9285" s="58"/>
      <c r="G9285" s="58"/>
      <c r="H9285" s="60"/>
      <c r="I9285" s="60"/>
      <c r="J9285" s="60"/>
      <c r="K9285" s="60"/>
      <c r="M9285" s="61"/>
      <c r="N9285" s="61"/>
      <c r="O9285" s="62"/>
      <c r="P9285" s="125"/>
      <c r="W9285" s="62"/>
      <c r="X9285" s="62"/>
    </row>
    <row r="9286" spans="1:24" s="57" customFormat="1" x14ac:dyDescent="0.25">
      <c r="A9286" s="75"/>
      <c r="D9286" s="58"/>
      <c r="E9286" s="58"/>
      <c r="F9286" s="58"/>
      <c r="G9286" s="58"/>
      <c r="H9286" s="60"/>
      <c r="I9286" s="60"/>
      <c r="J9286" s="60"/>
      <c r="K9286" s="60"/>
      <c r="M9286" s="61"/>
      <c r="N9286" s="61"/>
      <c r="O9286" s="62"/>
      <c r="P9286" s="125"/>
      <c r="W9286" s="62"/>
      <c r="X9286" s="62"/>
    </row>
    <row r="9287" spans="1:24" s="57" customFormat="1" x14ac:dyDescent="0.25">
      <c r="A9287" s="75"/>
      <c r="D9287" s="58"/>
      <c r="E9287" s="58"/>
      <c r="F9287" s="58"/>
      <c r="G9287" s="58"/>
      <c r="H9287" s="60"/>
      <c r="I9287" s="60"/>
      <c r="J9287" s="60"/>
      <c r="K9287" s="60"/>
      <c r="M9287" s="61"/>
      <c r="N9287" s="61"/>
      <c r="O9287" s="62"/>
      <c r="P9287" s="125"/>
      <c r="W9287" s="62"/>
      <c r="X9287" s="62"/>
    </row>
    <row r="9288" spans="1:24" s="57" customFormat="1" x14ac:dyDescent="0.25">
      <c r="A9288" s="75"/>
      <c r="D9288" s="58"/>
      <c r="E9288" s="58"/>
      <c r="F9288" s="58"/>
      <c r="G9288" s="58"/>
      <c r="H9288" s="60"/>
      <c r="I9288" s="60"/>
      <c r="J9288" s="60"/>
      <c r="K9288" s="60"/>
      <c r="M9288" s="61"/>
      <c r="N9288" s="61"/>
      <c r="O9288" s="62"/>
      <c r="P9288" s="125"/>
      <c r="W9288" s="62"/>
      <c r="X9288" s="62"/>
    </row>
    <row r="9289" spans="1:24" s="57" customFormat="1" x14ac:dyDescent="0.25">
      <c r="A9289" s="75"/>
      <c r="D9289" s="58"/>
      <c r="E9289" s="58"/>
      <c r="F9289" s="58"/>
      <c r="G9289" s="58"/>
      <c r="H9289" s="60"/>
      <c r="I9289" s="60"/>
      <c r="J9289" s="60"/>
      <c r="K9289" s="60"/>
      <c r="M9289" s="61"/>
      <c r="N9289" s="61"/>
      <c r="O9289" s="62"/>
      <c r="P9289" s="125"/>
      <c r="W9289" s="62"/>
      <c r="X9289" s="62"/>
    </row>
    <row r="9290" spans="1:24" s="57" customFormat="1" x14ac:dyDescent="0.25">
      <c r="A9290" s="75"/>
      <c r="D9290" s="58"/>
      <c r="E9290" s="58"/>
      <c r="F9290" s="58"/>
      <c r="G9290" s="58"/>
      <c r="H9290" s="60"/>
      <c r="I9290" s="60"/>
      <c r="J9290" s="60"/>
      <c r="K9290" s="60"/>
      <c r="M9290" s="61"/>
      <c r="N9290" s="61"/>
      <c r="O9290" s="62"/>
      <c r="P9290" s="125"/>
      <c r="W9290" s="62"/>
      <c r="X9290" s="62"/>
    </row>
    <row r="9291" spans="1:24" s="57" customFormat="1" x14ac:dyDescent="0.25">
      <c r="A9291" s="75"/>
      <c r="D9291" s="58"/>
      <c r="E9291" s="58"/>
      <c r="F9291" s="58"/>
      <c r="G9291" s="58"/>
      <c r="H9291" s="60"/>
      <c r="I9291" s="60"/>
      <c r="J9291" s="60"/>
      <c r="K9291" s="60"/>
      <c r="M9291" s="61"/>
      <c r="N9291" s="61"/>
      <c r="O9291" s="62"/>
      <c r="P9291" s="125"/>
      <c r="W9291" s="62"/>
      <c r="X9291" s="62"/>
    </row>
    <row r="9292" spans="1:24" s="57" customFormat="1" x14ac:dyDescent="0.25">
      <c r="A9292" s="75"/>
      <c r="D9292" s="58"/>
      <c r="E9292" s="58"/>
      <c r="F9292" s="58"/>
      <c r="G9292" s="58"/>
      <c r="H9292" s="60"/>
      <c r="I9292" s="60"/>
      <c r="J9292" s="60"/>
      <c r="K9292" s="60"/>
      <c r="M9292" s="61"/>
      <c r="N9292" s="61"/>
      <c r="O9292" s="62"/>
      <c r="P9292" s="125"/>
      <c r="W9292" s="62"/>
      <c r="X9292" s="62"/>
    </row>
    <row r="9293" spans="1:24" s="57" customFormat="1" x14ac:dyDescent="0.25">
      <c r="A9293" s="75"/>
      <c r="D9293" s="58"/>
      <c r="E9293" s="58"/>
      <c r="F9293" s="58"/>
      <c r="G9293" s="58"/>
      <c r="H9293" s="60"/>
      <c r="I9293" s="60"/>
      <c r="J9293" s="60"/>
      <c r="K9293" s="60"/>
      <c r="M9293" s="61"/>
      <c r="N9293" s="61"/>
      <c r="O9293" s="62"/>
      <c r="P9293" s="125"/>
      <c r="W9293" s="62"/>
      <c r="X9293" s="62"/>
    </row>
    <row r="9294" spans="1:24" s="57" customFormat="1" x14ac:dyDescent="0.25">
      <c r="A9294" s="75"/>
      <c r="D9294" s="58"/>
      <c r="E9294" s="58"/>
      <c r="F9294" s="58"/>
      <c r="G9294" s="58"/>
      <c r="H9294" s="60"/>
      <c r="I9294" s="60"/>
      <c r="J9294" s="60"/>
      <c r="K9294" s="60"/>
      <c r="M9294" s="61"/>
      <c r="N9294" s="61"/>
      <c r="O9294" s="62"/>
      <c r="P9294" s="125"/>
      <c r="W9294" s="62"/>
      <c r="X9294" s="62"/>
    </row>
    <row r="9295" spans="1:24" s="57" customFormat="1" x14ac:dyDescent="0.25">
      <c r="A9295" s="75"/>
      <c r="D9295" s="58"/>
      <c r="E9295" s="58"/>
      <c r="F9295" s="58"/>
      <c r="G9295" s="58"/>
      <c r="H9295" s="60"/>
      <c r="I9295" s="60"/>
      <c r="J9295" s="60"/>
      <c r="K9295" s="60"/>
      <c r="M9295" s="61"/>
      <c r="N9295" s="61"/>
      <c r="O9295" s="62"/>
      <c r="P9295" s="125"/>
      <c r="W9295" s="62"/>
      <c r="X9295" s="62"/>
    </row>
    <row r="9296" spans="1:24" s="57" customFormat="1" x14ac:dyDescent="0.25">
      <c r="A9296" s="75"/>
      <c r="D9296" s="58"/>
      <c r="E9296" s="58"/>
      <c r="F9296" s="58"/>
      <c r="G9296" s="58"/>
      <c r="H9296" s="60"/>
      <c r="I9296" s="60"/>
      <c r="J9296" s="60"/>
      <c r="K9296" s="60"/>
      <c r="M9296" s="61"/>
      <c r="N9296" s="61"/>
      <c r="O9296" s="62"/>
      <c r="P9296" s="125"/>
      <c r="W9296" s="62"/>
      <c r="X9296" s="62"/>
    </row>
    <row r="9297" spans="1:24" s="57" customFormat="1" x14ac:dyDescent="0.25">
      <c r="A9297" s="75"/>
      <c r="D9297" s="58"/>
      <c r="E9297" s="58"/>
      <c r="F9297" s="58"/>
      <c r="G9297" s="58"/>
      <c r="H9297" s="60"/>
      <c r="I9297" s="60"/>
      <c r="J9297" s="60"/>
      <c r="K9297" s="60"/>
      <c r="M9297" s="61"/>
      <c r="N9297" s="61"/>
      <c r="O9297" s="62"/>
      <c r="P9297" s="125"/>
      <c r="W9297" s="62"/>
      <c r="X9297" s="62"/>
    </row>
    <row r="9298" spans="1:24" s="57" customFormat="1" x14ac:dyDescent="0.25">
      <c r="A9298" s="75"/>
      <c r="D9298" s="58"/>
      <c r="E9298" s="58"/>
      <c r="F9298" s="58"/>
      <c r="G9298" s="58"/>
      <c r="H9298" s="60"/>
      <c r="I9298" s="60"/>
      <c r="J9298" s="60"/>
      <c r="K9298" s="60"/>
      <c r="M9298" s="61"/>
      <c r="N9298" s="61"/>
      <c r="O9298" s="62"/>
      <c r="P9298" s="125"/>
      <c r="W9298" s="62"/>
      <c r="X9298" s="62"/>
    </row>
    <row r="9299" spans="1:24" s="57" customFormat="1" x14ac:dyDescent="0.25">
      <c r="A9299" s="75"/>
      <c r="D9299" s="58"/>
      <c r="E9299" s="58"/>
      <c r="F9299" s="58"/>
      <c r="G9299" s="58"/>
      <c r="H9299" s="60"/>
      <c r="I9299" s="60"/>
      <c r="J9299" s="60"/>
      <c r="K9299" s="60"/>
      <c r="M9299" s="61"/>
      <c r="N9299" s="61"/>
      <c r="O9299" s="62"/>
      <c r="P9299" s="125"/>
      <c r="W9299" s="62"/>
      <c r="X9299" s="62"/>
    </row>
    <row r="9300" spans="1:24" s="57" customFormat="1" x14ac:dyDescent="0.25">
      <c r="A9300" s="75"/>
      <c r="D9300" s="58"/>
      <c r="E9300" s="58"/>
      <c r="F9300" s="58"/>
      <c r="G9300" s="58"/>
      <c r="H9300" s="60"/>
      <c r="I9300" s="60"/>
      <c r="J9300" s="60"/>
      <c r="K9300" s="60"/>
      <c r="M9300" s="61"/>
      <c r="N9300" s="61"/>
      <c r="O9300" s="62"/>
      <c r="P9300" s="125"/>
      <c r="W9300" s="62"/>
      <c r="X9300" s="62"/>
    </row>
    <row r="9301" spans="1:24" s="57" customFormat="1" x14ac:dyDescent="0.25">
      <c r="A9301" s="75"/>
      <c r="D9301" s="58"/>
      <c r="E9301" s="58"/>
      <c r="F9301" s="58"/>
      <c r="G9301" s="58"/>
      <c r="H9301" s="60"/>
      <c r="I9301" s="60"/>
      <c r="J9301" s="60"/>
      <c r="K9301" s="60"/>
      <c r="M9301" s="61"/>
      <c r="N9301" s="61"/>
      <c r="O9301" s="62"/>
      <c r="P9301" s="125"/>
      <c r="W9301" s="62"/>
      <c r="X9301" s="62"/>
    </row>
    <row r="9302" spans="1:24" s="57" customFormat="1" x14ac:dyDescent="0.25">
      <c r="A9302" s="75"/>
      <c r="D9302" s="58"/>
      <c r="E9302" s="58"/>
      <c r="F9302" s="58"/>
      <c r="G9302" s="58"/>
      <c r="H9302" s="60"/>
      <c r="I9302" s="60"/>
      <c r="J9302" s="60"/>
      <c r="K9302" s="60"/>
      <c r="M9302" s="61"/>
      <c r="N9302" s="61"/>
      <c r="O9302" s="62"/>
      <c r="P9302" s="125"/>
      <c r="W9302" s="62"/>
      <c r="X9302" s="62"/>
    </row>
    <row r="9303" spans="1:24" s="57" customFormat="1" x14ac:dyDescent="0.25">
      <c r="A9303" s="75"/>
      <c r="D9303" s="58"/>
      <c r="E9303" s="58"/>
      <c r="F9303" s="58"/>
      <c r="G9303" s="58"/>
      <c r="H9303" s="60"/>
      <c r="I9303" s="60"/>
      <c r="J9303" s="60"/>
      <c r="K9303" s="60"/>
      <c r="M9303" s="61"/>
      <c r="N9303" s="61"/>
      <c r="O9303" s="62"/>
      <c r="P9303" s="125"/>
      <c r="W9303" s="62"/>
      <c r="X9303" s="62"/>
    </row>
    <row r="9304" spans="1:24" s="57" customFormat="1" x14ac:dyDescent="0.25">
      <c r="A9304" s="75"/>
      <c r="D9304" s="58"/>
      <c r="E9304" s="58"/>
      <c r="F9304" s="58"/>
      <c r="G9304" s="58"/>
      <c r="H9304" s="60"/>
      <c r="I9304" s="60"/>
      <c r="J9304" s="60"/>
      <c r="K9304" s="60"/>
      <c r="M9304" s="61"/>
      <c r="N9304" s="61"/>
      <c r="O9304" s="62"/>
      <c r="P9304" s="125"/>
      <c r="W9304" s="62"/>
      <c r="X9304" s="62"/>
    </row>
    <row r="9305" spans="1:24" s="57" customFormat="1" x14ac:dyDescent="0.25">
      <c r="A9305" s="75"/>
      <c r="D9305" s="58"/>
      <c r="E9305" s="58"/>
      <c r="F9305" s="58"/>
      <c r="G9305" s="58"/>
      <c r="H9305" s="60"/>
      <c r="I9305" s="60"/>
      <c r="J9305" s="60"/>
      <c r="K9305" s="60"/>
      <c r="M9305" s="61"/>
      <c r="N9305" s="61"/>
      <c r="O9305" s="62"/>
      <c r="P9305" s="125"/>
      <c r="W9305" s="62"/>
      <c r="X9305" s="62"/>
    </row>
    <row r="9306" spans="1:24" s="57" customFormat="1" x14ac:dyDescent="0.25">
      <c r="A9306" s="75"/>
      <c r="D9306" s="58"/>
      <c r="E9306" s="58"/>
      <c r="F9306" s="58"/>
      <c r="G9306" s="58"/>
      <c r="H9306" s="60"/>
      <c r="I9306" s="60"/>
      <c r="J9306" s="60"/>
      <c r="K9306" s="60"/>
      <c r="M9306" s="61"/>
      <c r="N9306" s="61"/>
      <c r="O9306" s="62"/>
      <c r="P9306" s="125"/>
      <c r="W9306" s="62"/>
      <c r="X9306" s="62"/>
    </row>
    <row r="9307" spans="1:24" s="57" customFormat="1" x14ac:dyDescent="0.25">
      <c r="A9307" s="75"/>
      <c r="D9307" s="58"/>
      <c r="E9307" s="58"/>
      <c r="F9307" s="58"/>
      <c r="G9307" s="58"/>
      <c r="H9307" s="60"/>
      <c r="I9307" s="60"/>
      <c r="J9307" s="60"/>
      <c r="K9307" s="60"/>
      <c r="M9307" s="61"/>
      <c r="N9307" s="61"/>
      <c r="O9307" s="62"/>
      <c r="P9307" s="125"/>
      <c r="W9307" s="62"/>
      <c r="X9307" s="62"/>
    </row>
    <row r="9308" spans="1:24" s="57" customFormat="1" x14ac:dyDescent="0.25">
      <c r="A9308" s="75"/>
      <c r="D9308" s="58"/>
      <c r="E9308" s="58"/>
      <c r="F9308" s="58"/>
      <c r="G9308" s="58"/>
      <c r="H9308" s="60"/>
      <c r="I9308" s="60"/>
      <c r="J9308" s="60"/>
      <c r="K9308" s="60"/>
      <c r="M9308" s="61"/>
      <c r="N9308" s="61"/>
      <c r="O9308" s="62"/>
      <c r="P9308" s="125"/>
      <c r="W9308" s="62"/>
      <c r="X9308" s="62"/>
    </row>
    <row r="9309" spans="1:24" s="57" customFormat="1" x14ac:dyDescent="0.25">
      <c r="A9309" s="75"/>
      <c r="D9309" s="58"/>
      <c r="E9309" s="58"/>
      <c r="F9309" s="58"/>
      <c r="G9309" s="58"/>
      <c r="H9309" s="60"/>
      <c r="I9309" s="60"/>
      <c r="J9309" s="60"/>
      <c r="K9309" s="60"/>
      <c r="M9309" s="61"/>
      <c r="N9309" s="61"/>
      <c r="O9309" s="62"/>
      <c r="P9309" s="125"/>
      <c r="W9309" s="62"/>
      <c r="X9309" s="62"/>
    </row>
    <row r="9310" spans="1:24" s="57" customFormat="1" x14ac:dyDescent="0.25">
      <c r="A9310" s="75"/>
      <c r="D9310" s="58"/>
      <c r="E9310" s="58"/>
      <c r="F9310" s="58"/>
      <c r="G9310" s="58"/>
      <c r="H9310" s="60"/>
      <c r="I9310" s="60"/>
      <c r="J9310" s="60"/>
      <c r="K9310" s="60"/>
      <c r="M9310" s="61"/>
      <c r="N9310" s="61"/>
      <c r="O9310" s="62"/>
      <c r="P9310" s="125"/>
      <c r="W9310" s="62"/>
      <c r="X9310" s="62"/>
    </row>
    <row r="9311" spans="1:24" s="57" customFormat="1" x14ac:dyDescent="0.25">
      <c r="A9311" s="75"/>
      <c r="D9311" s="58"/>
      <c r="E9311" s="58"/>
      <c r="F9311" s="58"/>
      <c r="G9311" s="58"/>
      <c r="H9311" s="60"/>
      <c r="I9311" s="60"/>
      <c r="J9311" s="60"/>
      <c r="K9311" s="60"/>
      <c r="M9311" s="61"/>
      <c r="N9311" s="61"/>
      <c r="O9311" s="62"/>
      <c r="P9311" s="125"/>
      <c r="W9311" s="62"/>
      <c r="X9311" s="62"/>
    </row>
    <row r="9312" spans="1:24" s="57" customFormat="1" x14ac:dyDescent="0.25">
      <c r="A9312" s="75"/>
      <c r="D9312" s="58"/>
      <c r="E9312" s="58"/>
      <c r="F9312" s="58"/>
      <c r="G9312" s="58"/>
      <c r="H9312" s="60"/>
      <c r="I9312" s="60"/>
      <c r="J9312" s="60"/>
      <c r="K9312" s="60"/>
      <c r="M9312" s="61"/>
      <c r="N9312" s="61"/>
      <c r="O9312" s="62"/>
      <c r="P9312" s="125"/>
      <c r="W9312" s="62"/>
      <c r="X9312" s="62"/>
    </row>
    <row r="9313" spans="1:24" s="57" customFormat="1" x14ac:dyDescent="0.25">
      <c r="A9313" s="75"/>
      <c r="D9313" s="58"/>
      <c r="E9313" s="58"/>
      <c r="F9313" s="58"/>
      <c r="G9313" s="58"/>
      <c r="H9313" s="60"/>
      <c r="I9313" s="60"/>
      <c r="J9313" s="60"/>
      <c r="K9313" s="60"/>
      <c r="M9313" s="61"/>
      <c r="N9313" s="61"/>
      <c r="O9313" s="62"/>
      <c r="P9313" s="125"/>
      <c r="W9313" s="62"/>
      <c r="X9313" s="62"/>
    </row>
    <row r="9314" spans="1:24" s="57" customFormat="1" x14ac:dyDescent="0.25">
      <c r="A9314" s="75"/>
      <c r="D9314" s="58"/>
      <c r="E9314" s="58"/>
      <c r="F9314" s="58"/>
      <c r="G9314" s="58"/>
      <c r="H9314" s="60"/>
      <c r="I9314" s="60"/>
      <c r="J9314" s="60"/>
      <c r="K9314" s="60"/>
      <c r="M9314" s="61"/>
      <c r="N9314" s="61"/>
      <c r="O9314" s="62"/>
      <c r="P9314" s="125"/>
      <c r="W9314" s="62"/>
      <c r="X9314" s="62"/>
    </row>
    <row r="9315" spans="1:24" s="57" customFormat="1" x14ac:dyDescent="0.25">
      <c r="A9315" s="75"/>
      <c r="D9315" s="58"/>
      <c r="E9315" s="58"/>
      <c r="F9315" s="58"/>
      <c r="G9315" s="58"/>
      <c r="H9315" s="60"/>
      <c r="I9315" s="60"/>
      <c r="J9315" s="60"/>
      <c r="K9315" s="60"/>
      <c r="M9315" s="61"/>
      <c r="N9315" s="61"/>
      <c r="O9315" s="62"/>
      <c r="P9315" s="125"/>
      <c r="W9315" s="62"/>
      <c r="X9315" s="62"/>
    </row>
    <row r="9316" spans="1:24" s="57" customFormat="1" x14ac:dyDescent="0.25">
      <c r="A9316" s="75"/>
      <c r="D9316" s="58"/>
      <c r="E9316" s="58"/>
      <c r="F9316" s="58"/>
      <c r="G9316" s="58"/>
      <c r="H9316" s="60"/>
      <c r="I9316" s="60"/>
      <c r="J9316" s="60"/>
      <c r="K9316" s="60"/>
      <c r="M9316" s="61"/>
      <c r="N9316" s="61"/>
      <c r="O9316" s="62"/>
      <c r="P9316" s="125"/>
      <c r="W9316" s="62"/>
      <c r="X9316" s="62"/>
    </row>
    <row r="9317" spans="1:24" s="57" customFormat="1" x14ac:dyDescent="0.25">
      <c r="A9317" s="75"/>
      <c r="D9317" s="58"/>
      <c r="E9317" s="58"/>
      <c r="F9317" s="58"/>
      <c r="G9317" s="58"/>
      <c r="H9317" s="60"/>
      <c r="I9317" s="60"/>
      <c r="J9317" s="60"/>
      <c r="K9317" s="60"/>
      <c r="M9317" s="61"/>
      <c r="N9317" s="61"/>
      <c r="O9317" s="62"/>
      <c r="P9317" s="125"/>
      <c r="W9317" s="62"/>
      <c r="X9317" s="62"/>
    </row>
    <row r="9318" spans="1:24" s="57" customFormat="1" x14ac:dyDescent="0.25">
      <c r="A9318" s="75"/>
      <c r="D9318" s="58"/>
      <c r="E9318" s="58"/>
      <c r="F9318" s="58"/>
      <c r="G9318" s="58"/>
      <c r="H9318" s="60"/>
      <c r="I9318" s="60"/>
      <c r="J9318" s="60"/>
      <c r="K9318" s="60"/>
      <c r="M9318" s="61"/>
      <c r="N9318" s="61"/>
      <c r="O9318" s="62"/>
      <c r="P9318" s="125"/>
      <c r="W9318" s="62"/>
      <c r="X9318" s="62"/>
    </row>
    <row r="9319" spans="1:24" s="57" customFormat="1" x14ac:dyDescent="0.25">
      <c r="A9319" s="75"/>
      <c r="D9319" s="58"/>
      <c r="E9319" s="58"/>
      <c r="F9319" s="58"/>
      <c r="G9319" s="58"/>
      <c r="H9319" s="60"/>
      <c r="I9319" s="60"/>
      <c r="J9319" s="60"/>
      <c r="K9319" s="60"/>
      <c r="M9319" s="61"/>
      <c r="N9319" s="61"/>
      <c r="O9319" s="62"/>
      <c r="P9319" s="125"/>
      <c r="W9319" s="62"/>
      <c r="X9319" s="62"/>
    </row>
    <row r="9320" spans="1:24" s="57" customFormat="1" x14ac:dyDescent="0.25">
      <c r="A9320" s="75"/>
      <c r="D9320" s="58"/>
      <c r="E9320" s="58"/>
      <c r="F9320" s="58"/>
      <c r="G9320" s="58"/>
      <c r="H9320" s="60"/>
      <c r="I9320" s="60"/>
      <c r="J9320" s="60"/>
      <c r="K9320" s="60"/>
      <c r="M9320" s="61"/>
      <c r="N9320" s="61"/>
      <c r="O9320" s="62"/>
      <c r="P9320" s="125"/>
      <c r="W9320" s="62"/>
      <c r="X9320" s="62"/>
    </row>
    <row r="9321" spans="1:24" s="57" customFormat="1" x14ac:dyDescent="0.25">
      <c r="A9321" s="75"/>
      <c r="D9321" s="58"/>
      <c r="E9321" s="58"/>
      <c r="F9321" s="58"/>
      <c r="G9321" s="58"/>
      <c r="H9321" s="60"/>
      <c r="I9321" s="60"/>
      <c r="J9321" s="60"/>
      <c r="K9321" s="60"/>
      <c r="M9321" s="61"/>
      <c r="N9321" s="61"/>
      <c r="O9321" s="62"/>
      <c r="P9321" s="125"/>
      <c r="W9321" s="62"/>
      <c r="X9321" s="62"/>
    </row>
    <row r="9322" spans="1:24" s="57" customFormat="1" x14ac:dyDescent="0.25">
      <c r="A9322" s="75"/>
      <c r="D9322" s="58"/>
      <c r="E9322" s="58"/>
      <c r="F9322" s="58"/>
      <c r="G9322" s="58"/>
      <c r="H9322" s="60"/>
      <c r="I9322" s="60"/>
      <c r="J9322" s="60"/>
      <c r="K9322" s="60"/>
      <c r="M9322" s="61"/>
      <c r="N9322" s="61"/>
      <c r="O9322" s="62"/>
      <c r="P9322" s="125"/>
      <c r="W9322" s="62"/>
      <c r="X9322" s="62"/>
    </row>
    <row r="9323" spans="1:24" s="57" customFormat="1" x14ac:dyDescent="0.25">
      <c r="A9323" s="75"/>
      <c r="D9323" s="58"/>
      <c r="E9323" s="58"/>
      <c r="F9323" s="58"/>
      <c r="G9323" s="58"/>
      <c r="H9323" s="60"/>
      <c r="I9323" s="60"/>
      <c r="J9323" s="60"/>
      <c r="K9323" s="60"/>
      <c r="M9323" s="61"/>
      <c r="N9323" s="61"/>
      <c r="O9323" s="62"/>
      <c r="P9323" s="125"/>
      <c r="W9323" s="62"/>
      <c r="X9323" s="62"/>
    </row>
    <row r="9324" spans="1:24" s="57" customFormat="1" x14ac:dyDescent="0.25">
      <c r="A9324" s="75"/>
      <c r="D9324" s="58"/>
      <c r="E9324" s="58"/>
      <c r="F9324" s="58"/>
      <c r="G9324" s="58"/>
      <c r="H9324" s="60"/>
      <c r="I9324" s="60"/>
      <c r="J9324" s="60"/>
      <c r="K9324" s="60"/>
      <c r="M9324" s="61"/>
      <c r="N9324" s="61"/>
      <c r="O9324" s="62"/>
      <c r="P9324" s="125"/>
      <c r="W9324" s="62"/>
      <c r="X9324" s="62"/>
    </row>
    <row r="9325" spans="1:24" s="57" customFormat="1" x14ac:dyDescent="0.25">
      <c r="A9325" s="75"/>
      <c r="D9325" s="58"/>
      <c r="E9325" s="58"/>
      <c r="F9325" s="58"/>
      <c r="G9325" s="58"/>
      <c r="H9325" s="60"/>
      <c r="I9325" s="60"/>
      <c r="J9325" s="60"/>
      <c r="K9325" s="60"/>
      <c r="M9325" s="61"/>
      <c r="N9325" s="61"/>
      <c r="O9325" s="62"/>
      <c r="P9325" s="125"/>
      <c r="W9325" s="62"/>
      <c r="X9325" s="62"/>
    </row>
    <row r="9326" spans="1:24" s="57" customFormat="1" x14ac:dyDescent="0.25">
      <c r="A9326" s="75"/>
      <c r="D9326" s="58"/>
      <c r="E9326" s="58"/>
      <c r="F9326" s="58"/>
      <c r="G9326" s="58"/>
      <c r="H9326" s="60"/>
      <c r="I9326" s="60"/>
      <c r="J9326" s="60"/>
      <c r="K9326" s="60"/>
      <c r="M9326" s="61"/>
      <c r="N9326" s="61"/>
      <c r="O9326" s="62"/>
      <c r="P9326" s="125"/>
      <c r="W9326" s="62"/>
      <c r="X9326" s="62"/>
    </row>
    <row r="9327" spans="1:24" s="57" customFormat="1" x14ac:dyDescent="0.25">
      <c r="A9327" s="75"/>
      <c r="D9327" s="58"/>
      <c r="E9327" s="58"/>
      <c r="F9327" s="58"/>
      <c r="G9327" s="58"/>
      <c r="H9327" s="60"/>
      <c r="I9327" s="60"/>
      <c r="J9327" s="60"/>
      <c r="K9327" s="60"/>
      <c r="M9327" s="61"/>
      <c r="N9327" s="61"/>
      <c r="O9327" s="62"/>
      <c r="P9327" s="125"/>
      <c r="W9327" s="62"/>
      <c r="X9327" s="62"/>
    </row>
    <row r="9328" spans="1:24" s="57" customFormat="1" x14ac:dyDescent="0.25">
      <c r="A9328" s="75"/>
      <c r="D9328" s="58"/>
      <c r="E9328" s="58"/>
      <c r="F9328" s="58"/>
      <c r="G9328" s="58"/>
      <c r="H9328" s="60"/>
      <c r="I9328" s="60"/>
      <c r="J9328" s="60"/>
      <c r="K9328" s="60"/>
      <c r="M9328" s="61"/>
      <c r="N9328" s="61"/>
      <c r="O9328" s="62"/>
      <c r="P9328" s="125"/>
      <c r="W9328" s="62"/>
      <c r="X9328" s="62"/>
    </row>
    <row r="9329" spans="1:24" s="57" customFormat="1" x14ac:dyDescent="0.25">
      <c r="A9329" s="75"/>
      <c r="D9329" s="58"/>
      <c r="E9329" s="58"/>
      <c r="F9329" s="58"/>
      <c r="G9329" s="58"/>
      <c r="H9329" s="60"/>
      <c r="I9329" s="60"/>
      <c r="J9329" s="60"/>
      <c r="K9329" s="60"/>
      <c r="M9329" s="61"/>
      <c r="N9329" s="61"/>
      <c r="O9329" s="62"/>
      <c r="P9329" s="125"/>
      <c r="W9329" s="62"/>
      <c r="X9329" s="62"/>
    </row>
    <row r="9330" spans="1:24" s="57" customFormat="1" x14ac:dyDescent="0.25">
      <c r="A9330" s="75"/>
      <c r="D9330" s="58"/>
      <c r="E9330" s="58"/>
      <c r="F9330" s="58"/>
      <c r="G9330" s="58"/>
      <c r="H9330" s="60"/>
      <c r="I9330" s="60"/>
      <c r="J9330" s="60"/>
      <c r="K9330" s="60"/>
      <c r="M9330" s="61"/>
      <c r="N9330" s="61"/>
      <c r="O9330" s="62"/>
      <c r="P9330" s="125"/>
      <c r="W9330" s="62"/>
      <c r="X9330" s="62"/>
    </row>
    <row r="9331" spans="1:24" s="57" customFormat="1" x14ac:dyDescent="0.25">
      <c r="A9331" s="75"/>
      <c r="D9331" s="58"/>
      <c r="E9331" s="58"/>
      <c r="F9331" s="58"/>
      <c r="G9331" s="58"/>
      <c r="H9331" s="60"/>
      <c r="I9331" s="60"/>
      <c r="J9331" s="60"/>
      <c r="K9331" s="60"/>
      <c r="M9331" s="61"/>
      <c r="N9331" s="61"/>
      <c r="O9331" s="62"/>
      <c r="P9331" s="125"/>
      <c r="W9331" s="62"/>
      <c r="X9331" s="62"/>
    </row>
    <row r="9332" spans="1:24" s="57" customFormat="1" x14ac:dyDescent="0.25">
      <c r="A9332" s="75"/>
      <c r="D9332" s="58"/>
      <c r="E9332" s="58"/>
      <c r="F9332" s="58"/>
      <c r="G9332" s="58"/>
      <c r="H9332" s="60"/>
      <c r="I9332" s="60"/>
      <c r="J9332" s="60"/>
      <c r="K9332" s="60"/>
      <c r="M9332" s="61"/>
      <c r="N9332" s="61"/>
      <c r="O9332" s="62"/>
      <c r="P9332" s="125"/>
      <c r="W9332" s="62"/>
      <c r="X9332" s="62"/>
    </row>
    <row r="9333" spans="1:24" s="57" customFormat="1" x14ac:dyDescent="0.25">
      <c r="A9333" s="75"/>
      <c r="D9333" s="58"/>
      <c r="E9333" s="58"/>
      <c r="F9333" s="58"/>
      <c r="G9333" s="58"/>
      <c r="H9333" s="60"/>
      <c r="I9333" s="60"/>
      <c r="J9333" s="60"/>
      <c r="K9333" s="60"/>
      <c r="M9333" s="61"/>
      <c r="N9333" s="61"/>
      <c r="O9333" s="62"/>
      <c r="P9333" s="125"/>
      <c r="W9333" s="62"/>
      <c r="X9333" s="62"/>
    </row>
    <row r="9334" spans="1:24" s="57" customFormat="1" x14ac:dyDescent="0.25">
      <c r="A9334" s="75"/>
      <c r="D9334" s="58"/>
      <c r="E9334" s="58"/>
      <c r="F9334" s="58"/>
      <c r="G9334" s="58"/>
      <c r="H9334" s="60"/>
      <c r="I9334" s="60"/>
      <c r="J9334" s="60"/>
      <c r="K9334" s="60"/>
      <c r="M9334" s="61"/>
      <c r="N9334" s="61"/>
      <c r="O9334" s="62"/>
      <c r="P9334" s="125"/>
      <c r="W9334" s="62"/>
      <c r="X9334" s="62"/>
    </row>
    <row r="9335" spans="1:24" s="57" customFormat="1" x14ac:dyDescent="0.25">
      <c r="A9335" s="75"/>
      <c r="D9335" s="58"/>
      <c r="E9335" s="58"/>
      <c r="F9335" s="58"/>
      <c r="G9335" s="58"/>
      <c r="H9335" s="60"/>
      <c r="I9335" s="60"/>
      <c r="J9335" s="60"/>
      <c r="K9335" s="60"/>
      <c r="M9335" s="61"/>
      <c r="N9335" s="61"/>
      <c r="O9335" s="62"/>
      <c r="P9335" s="125"/>
      <c r="W9335" s="62"/>
      <c r="X9335" s="62"/>
    </row>
    <row r="9336" spans="1:24" s="57" customFormat="1" x14ac:dyDescent="0.25">
      <c r="A9336" s="75"/>
      <c r="D9336" s="58"/>
      <c r="E9336" s="58"/>
      <c r="F9336" s="58"/>
      <c r="G9336" s="58"/>
      <c r="H9336" s="60"/>
      <c r="I9336" s="60"/>
      <c r="J9336" s="60"/>
      <c r="K9336" s="60"/>
      <c r="M9336" s="61"/>
      <c r="N9336" s="61"/>
      <c r="O9336" s="62"/>
      <c r="P9336" s="125"/>
      <c r="W9336" s="62"/>
      <c r="X9336" s="62"/>
    </row>
    <row r="9337" spans="1:24" s="57" customFormat="1" x14ac:dyDescent="0.25">
      <c r="A9337" s="75"/>
      <c r="D9337" s="58"/>
      <c r="E9337" s="58"/>
      <c r="F9337" s="58"/>
      <c r="G9337" s="58"/>
      <c r="H9337" s="60"/>
      <c r="I9337" s="60"/>
      <c r="J9337" s="60"/>
      <c r="K9337" s="60"/>
      <c r="M9337" s="61"/>
      <c r="N9337" s="61"/>
      <c r="O9337" s="62"/>
      <c r="P9337" s="125"/>
      <c r="W9337" s="62"/>
      <c r="X9337" s="62"/>
    </row>
    <row r="9338" spans="1:24" s="57" customFormat="1" x14ac:dyDescent="0.25">
      <c r="A9338" s="75"/>
      <c r="D9338" s="58"/>
      <c r="E9338" s="58"/>
      <c r="F9338" s="58"/>
      <c r="G9338" s="58"/>
      <c r="H9338" s="60"/>
      <c r="I9338" s="60"/>
      <c r="J9338" s="60"/>
      <c r="K9338" s="60"/>
      <c r="M9338" s="61"/>
      <c r="N9338" s="61"/>
      <c r="O9338" s="62"/>
      <c r="P9338" s="125"/>
      <c r="W9338" s="62"/>
      <c r="X9338" s="62"/>
    </row>
    <row r="9339" spans="1:24" s="57" customFormat="1" x14ac:dyDescent="0.25">
      <c r="A9339" s="75"/>
      <c r="D9339" s="58"/>
      <c r="E9339" s="58"/>
      <c r="F9339" s="58"/>
      <c r="G9339" s="58"/>
      <c r="H9339" s="60"/>
      <c r="I9339" s="60"/>
      <c r="J9339" s="60"/>
      <c r="K9339" s="60"/>
      <c r="M9339" s="61"/>
      <c r="N9339" s="61"/>
      <c r="O9339" s="62"/>
      <c r="P9339" s="125"/>
      <c r="W9339" s="62"/>
      <c r="X9339" s="62"/>
    </row>
    <row r="9340" spans="1:24" s="57" customFormat="1" x14ac:dyDescent="0.25">
      <c r="A9340" s="75"/>
      <c r="D9340" s="58"/>
      <c r="E9340" s="58"/>
      <c r="F9340" s="58"/>
      <c r="G9340" s="58"/>
      <c r="H9340" s="60"/>
      <c r="I9340" s="60"/>
      <c r="J9340" s="60"/>
      <c r="K9340" s="60"/>
      <c r="M9340" s="61"/>
      <c r="N9340" s="61"/>
      <c r="O9340" s="62"/>
      <c r="P9340" s="125"/>
      <c r="W9340" s="62"/>
      <c r="X9340" s="62"/>
    </row>
    <row r="9341" spans="1:24" s="57" customFormat="1" x14ac:dyDescent="0.25">
      <c r="A9341" s="75"/>
      <c r="D9341" s="58"/>
      <c r="E9341" s="58"/>
      <c r="F9341" s="58"/>
      <c r="G9341" s="58"/>
      <c r="H9341" s="60"/>
      <c r="I9341" s="60"/>
      <c r="J9341" s="60"/>
      <c r="K9341" s="60"/>
      <c r="M9341" s="61"/>
      <c r="N9341" s="61"/>
      <c r="O9341" s="62"/>
      <c r="P9341" s="125"/>
      <c r="W9341" s="62"/>
      <c r="X9341" s="62"/>
    </row>
    <row r="9342" spans="1:24" s="57" customFormat="1" x14ac:dyDescent="0.25">
      <c r="A9342" s="75"/>
      <c r="D9342" s="58"/>
      <c r="E9342" s="58"/>
      <c r="F9342" s="58"/>
      <c r="G9342" s="58"/>
      <c r="H9342" s="60"/>
      <c r="I9342" s="60"/>
      <c r="J9342" s="60"/>
      <c r="K9342" s="60"/>
      <c r="M9342" s="61"/>
      <c r="N9342" s="61"/>
      <c r="O9342" s="62"/>
      <c r="P9342" s="125"/>
      <c r="W9342" s="62"/>
      <c r="X9342" s="62"/>
    </row>
    <row r="9343" spans="1:24" s="57" customFormat="1" x14ac:dyDescent="0.25">
      <c r="A9343" s="75"/>
      <c r="D9343" s="58"/>
      <c r="E9343" s="58"/>
      <c r="F9343" s="58"/>
      <c r="G9343" s="58"/>
      <c r="H9343" s="60"/>
      <c r="I9343" s="60"/>
      <c r="J9343" s="60"/>
      <c r="K9343" s="60"/>
      <c r="M9343" s="61"/>
      <c r="N9343" s="61"/>
      <c r="O9343" s="62"/>
      <c r="P9343" s="125"/>
      <c r="W9343" s="62"/>
      <c r="X9343" s="62"/>
    </row>
    <row r="9344" spans="1:24" s="57" customFormat="1" x14ac:dyDescent="0.25">
      <c r="A9344" s="75"/>
      <c r="D9344" s="58"/>
      <c r="E9344" s="58"/>
      <c r="F9344" s="58"/>
      <c r="G9344" s="58"/>
      <c r="H9344" s="60"/>
      <c r="I9344" s="60"/>
      <c r="J9344" s="60"/>
      <c r="K9344" s="60"/>
      <c r="M9344" s="61"/>
      <c r="N9344" s="61"/>
      <c r="O9344" s="62"/>
      <c r="P9344" s="125"/>
      <c r="W9344" s="62"/>
      <c r="X9344" s="62"/>
    </row>
    <row r="9345" spans="1:24" s="57" customFormat="1" x14ac:dyDescent="0.25">
      <c r="A9345" s="75"/>
      <c r="D9345" s="58"/>
      <c r="E9345" s="58"/>
      <c r="F9345" s="58"/>
      <c r="G9345" s="58"/>
      <c r="H9345" s="60"/>
      <c r="I9345" s="60"/>
      <c r="J9345" s="60"/>
      <c r="K9345" s="60"/>
      <c r="M9345" s="61"/>
      <c r="N9345" s="61"/>
      <c r="O9345" s="62"/>
      <c r="P9345" s="125"/>
      <c r="W9345" s="62"/>
      <c r="X9345" s="62"/>
    </row>
    <row r="9346" spans="1:24" s="57" customFormat="1" x14ac:dyDescent="0.25">
      <c r="A9346" s="75"/>
      <c r="D9346" s="58"/>
      <c r="E9346" s="58"/>
      <c r="F9346" s="58"/>
      <c r="G9346" s="58"/>
      <c r="H9346" s="60"/>
      <c r="I9346" s="60"/>
      <c r="J9346" s="60"/>
      <c r="K9346" s="60"/>
      <c r="M9346" s="61"/>
      <c r="N9346" s="61"/>
      <c r="O9346" s="62"/>
      <c r="P9346" s="125"/>
      <c r="W9346" s="62"/>
      <c r="X9346" s="62"/>
    </row>
    <row r="9347" spans="1:24" s="57" customFormat="1" x14ac:dyDescent="0.25">
      <c r="A9347" s="75"/>
      <c r="D9347" s="58"/>
      <c r="E9347" s="58"/>
      <c r="F9347" s="58"/>
      <c r="G9347" s="58"/>
      <c r="H9347" s="60"/>
      <c r="I9347" s="60"/>
      <c r="J9347" s="60"/>
      <c r="K9347" s="60"/>
      <c r="M9347" s="61"/>
      <c r="N9347" s="61"/>
      <c r="O9347" s="62"/>
      <c r="P9347" s="125"/>
      <c r="W9347" s="62"/>
      <c r="X9347" s="62"/>
    </row>
    <row r="9348" spans="1:24" s="57" customFormat="1" x14ac:dyDescent="0.25">
      <c r="A9348" s="75"/>
      <c r="D9348" s="58"/>
      <c r="E9348" s="58"/>
      <c r="F9348" s="58"/>
      <c r="G9348" s="58"/>
      <c r="H9348" s="60"/>
      <c r="I9348" s="60"/>
      <c r="J9348" s="60"/>
      <c r="K9348" s="60"/>
      <c r="M9348" s="61"/>
      <c r="N9348" s="61"/>
      <c r="O9348" s="62"/>
      <c r="P9348" s="125"/>
      <c r="W9348" s="62"/>
      <c r="X9348" s="62"/>
    </row>
    <row r="9349" spans="1:24" s="57" customFormat="1" x14ac:dyDescent="0.25">
      <c r="A9349" s="75"/>
      <c r="D9349" s="58"/>
      <c r="E9349" s="58"/>
      <c r="F9349" s="58"/>
      <c r="G9349" s="58"/>
      <c r="H9349" s="60"/>
      <c r="I9349" s="60"/>
      <c r="J9349" s="60"/>
      <c r="K9349" s="60"/>
      <c r="M9349" s="61"/>
      <c r="N9349" s="61"/>
      <c r="O9349" s="62"/>
      <c r="P9349" s="125"/>
      <c r="W9349" s="62"/>
      <c r="X9349" s="62"/>
    </row>
    <row r="9350" spans="1:24" s="57" customFormat="1" x14ac:dyDescent="0.25">
      <c r="A9350" s="75"/>
      <c r="D9350" s="58"/>
      <c r="E9350" s="58"/>
      <c r="F9350" s="58"/>
      <c r="G9350" s="58"/>
      <c r="H9350" s="60"/>
      <c r="I9350" s="60"/>
      <c r="J9350" s="60"/>
      <c r="K9350" s="60"/>
      <c r="M9350" s="61"/>
      <c r="N9350" s="61"/>
      <c r="O9350" s="62"/>
      <c r="P9350" s="125"/>
      <c r="W9350" s="62"/>
      <c r="X9350" s="62"/>
    </row>
    <row r="9351" spans="1:24" s="57" customFormat="1" x14ac:dyDescent="0.25">
      <c r="A9351" s="75"/>
      <c r="D9351" s="58"/>
      <c r="E9351" s="58"/>
      <c r="F9351" s="58"/>
      <c r="G9351" s="58"/>
      <c r="H9351" s="60"/>
      <c r="I9351" s="60"/>
      <c r="J9351" s="60"/>
      <c r="K9351" s="60"/>
      <c r="M9351" s="61"/>
      <c r="N9351" s="61"/>
      <c r="O9351" s="62"/>
      <c r="P9351" s="125"/>
      <c r="W9351" s="62"/>
      <c r="X9351" s="62"/>
    </row>
    <row r="9352" spans="1:24" s="57" customFormat="1" x14ac:dyDescent="0.25">
      <c r="A9352" s="75"/>
      <c r="D9352" s="58"/>
      <c r="E9352" s="58"/>
      <c r="F9352" s="58"/>
      <c r="G9352" s="58"/>
      <c r="H9352" s="60"/>
      <c r="I9352" s="60"/>
      <c r="J9352" s="60"/>
      <c r="K9352" s="60"/>
      <c r="M9352" s="61"/>
      <c r="N9352" s="61"/>
      <c r="O9352" s="62"/>
      <c r="P9352" s="125"/>
      <c r="W9352" s="62"/>
      <c r="X9352" s="62"/>
    </row>
    <row r="9353" spans="1:24" s="57" customFormat="1" x14ac:dyDescent="0.25">
      <c r="A9353" s="75"/>
      <c r="D9353" s="58"/>
      <c r="E9353" s="58"/>
      <c r="F9353" s="58"/>
      <c r="G9353" s="58"/>
      <c r="H9353" s="60"/>
      <c r="I9353" s="60"/>
      <c r="J9353" s="60"/>
      <c r="K9353" s="60"/>
      <c r="M9353" s="61"/>
      <c r="N9353" s="61"/>
      <c r="O9353" s="62"/>
      <c r="P9353" s="125"/>
      <c r="W9353" s="62"/>
      <c r="X9353" s="62"/>
    </row>
    <row r="9354" spans="1:24" s="57" customFormat="1" x14ac:dyDescent="0.25">
      <c r="A9354" s="75"/>
      <c r="D9354" s="58"/>
      <c r="E9354" s="58"/>
      <c r="F9354" s="58"/>
      <c r="G9354" s="58"/>
      <c r="H9354" s="60"/>
      <c r="I9354" s="60"/>
      <c r="J9354" s="60"/>
      <c r="K9354" s="60"/>
      <c r="M9354" s="61"/>
      <c r="N9354" s="61"/>
      <c r="O9354" s="62"/>
      <c r="P9354" s="125"/>
      <c r="W9354" s="62"/>
      <c r="X9354" s="62"/>
    </row>
    <row r="9355" spans="1:24" s="57" customFormat="1" x14ac:dyDescent="0.25">
      <c r="A9355" s="75"/>
      <c r="D9355" s="58"/>
      <c r="E9355" s="58"/>
      <c r="F9355" s="58"/>
      <c r="G9355" s="58"/>
      <c r="H9355" s="60"/>
      <c r="I9355" s="60"/>
      <c r="J9355" s="60"/>
      <c r="K9355" s="60"/>
      <c r="M9355" s="61"/>
      <c r="N9355" s="61"/>
      <c r="O9355" s="62"/>
      <c r="P9355" s="125"/>
      <c r="W9355" s="62"/>
      <c r="X9355" s="62"/>
    </row>
    <row r="9356" spans="1:24" s="57" customFormat="1" x14ac:dyDescent="0.25">
      <c r="A9356" s="75"/>
      <c r="D9356" s="58"/>
      <c r="E9356" s="58"/>
      <c r="F9356" s="58"/>
      <c r="G9356" s="58"/>
      <c r="H9356" s="60"/>
      <c r="I9356" s="60"/>
      <c r="J9356" s="60"/>
      <c r="K9356" s="60"/>
      <c r="M9356" s="61"/>
      <c r="N9356" s="61"/>
      <c r="O9356" s="62"/>
      <c r="P9356" s="125"/>
      <c r="W9356" s="62"/>
      <c r="X9356" s="62"/>
    </row>
    <row r="9357" spans="1:24" s="57" customFormat="1" x14ac:dyDescent="0.25">
      <c r="A9357" s="75"/>
      <c r="D9357" s="58"/>
      <c r="E9357" s="58"/>
      <c r="F9357" s="58"/>
      <c r="G9357" s="58"/>
      <c r="H9357" s="60"/>
      <c r="I9357" s="60"/>
      <c r="J9357" s="60"/>
      <c r="K9357" s="60"/>
      <c r="M9357" s="61"/>
      <c r="N9357" s="61"/>
      <c r="O9357" s="62"/>
      <c r="P9357" s="125"/>
      <c r="W9357" s="62"/>
      <c r="X9357" s="62"/>
    </row>
    <row r="9358" spans="1:24" s="57" customFormat="1" x14ac:dyDescent="0.25">
      <c r="A9358" s="75"/>
      <c r="D9358" s="58"/>
      <c r="E9358" s="58"/>
      <c r="F9358" s="58"/>
      <c r="G9358" s="58"/>
      <c r="H9358" s="60"/>
      <c r="I9358" s="60"/>
      <c r="J9358" s="60"/>
      <c r="K9358" s="60"/>
      <c r="M9358" s="61"/>
      <c r="N9358" s="61"/>
      <c r="O9358" s="62"/>
      <c r="P9358" s="125"/>
      <c r="W9358" s="62"/>
      <c r="X9358" s="62"/>
    </row>
    <row r="9359" spans="1:24" s="57" customFormat="1" x14ac:dyDescent="0.25">
      <c r="A9359" s="75"/>
      <c r="D9359" s="58"/>
      <c r="E9359" s="58"/>
      <c r="F9359" s="58"/>
      <c r="G9359" s="58"/>
      <c r="H9359" s="60"/>
      <c r="I9359" s="60"/>
      <c r="J9359" s="60"/>
      <c r="K9359" s="60"/>
      <c r="M9359" s="61"/>
      <c r="N9359" s="61"/>
      <c r="O9359" s="62"/>
      <c r="P9359" s="125"/>
      <c r="W9359" s="62"/>
      <c r="X9359" s="62"/>
    </row>
    <row r="9360" spans="1:24" s="57" customFormat="1" x14ac:dyDescent="0.25">
      <c r="A9360" s="75"/>
      <c r="D9360" s="58"/>
      <c r="E9360" s="58"/>
      <c r="F9360" s="58"/>
      <c r="G9360" s="58"/>
      <c r="H9360" s="60"/>
      <c r="I9360" s="60"/>
      <c r="J9360" s="60"/>
      <c r="K9360" s="60"/>
      <c r="M9360" s="61"/>
      <c r="N9360" s="61"/>
      <c r="O9360" s="62"/>
      <c r="P9360" s="125"/>
      <c r="W9360" s="62"/>
      <c r="X9360" s="62"/>
    </row>
    <row r="9361" spans="1:24" s="57" customFormat="1" x14ac:dyDescent="0.25">
      <c r="A9361" s="75"/>
      <c r="D9361" s="58"/>
      <c r="E9361" s="58"/>
      <c r="F9361" s="58"/>
      <c r="G9361" s="58"/>
      <c r="H9361" s="60"/>
      <c r="I9361" s="60"/>
      <c r="J9361" s="60"/>
      <c r="K9361" s="60"/>
      <c r="M9361" s="61"/>
      <c r="N9361" s="61"/>
      <c r="O9361" s="62"/>
      <c r="P9361" s="125"/>
      <c r="W9361" s="62"/>
      <c r="X9361" s="62"/>
    </row>
    <row r="9362" spans="1:24" s="57" customFormat="1" x14ac:dyDescent="0.25">
      <c r="A9362" s="75"/>
      <c r="D9362" s="58"/>
      <c r="E9362" s="58"/>
      <c r="F9362" s="58"/>
      <c r="G9362" s="58"/>
      <c r="H9362" s="60"/>
      <c r="I9362" s="60"/>
      <c r="J9362" s="60"/>
      <c r="K9362" s="60"/>
      <c r="M9362" s="61"/>
      <c r="N9362" s="61"/>
      <c r="O9362" s="62"/>
      <c r="P9362" s="125"/>
      <c r="W9362" s="62"/>
      <c r="X9362" s="62"/>
    </row>
    <row r="9363" spans="1:24" s="57" customFormat="1" x14ac:dyDescent="0.25">
      <c r="A9363" s="75"/>
      <c r="D9363" s="58"/>
      <c r="E9363" s="58"/>
      <c r="F9363" s="58"/>
      <c r="G9363" s="58"/>
      <c r="H9363" s="60"/>
      <c r="I9363" s="60"/>
      <c r="J9363" s="60"/>
      <c r="K9363" s="60"/>
      <c r="M9363" s="61"/>
      <c r="N9363" s="61"/>
      <c r="O9363" s="62"/>
      <c r="P9363" s="125"/>
      <c r="W9363" s="62"/>
      <c r="X9363" s="62"/>
    </row>
    <row r="9364" spans="1:24" s="57" customFormat="1" x14ac:dyDescent="0.25">
      <c r="A9364" s="75"/>
      <c r="D9364" s="58"/>
      <c r="E9364" s="58"/>
      <c r="F9364" s="58"/>
      <c r="G9364" s="58"/>
      <c r="H9364" s="60"/>
      <c r="I9364" s="60"/>
      <c r="J9364" s="60"/>
      <c r="K9364" s="60"/>
      <c r="M9364" s="61"/>
      <c r="N9364" s="61"/>
      <c r="O9364" s="62"/>
      <c r="P9364" s="125"/>
      <c r="W9364" s="62"/>
      <c r="X9364" s="62"/>
    </row>
    <row r="9365" spans="1:24" s="57" customFormat="1" x14ac:dyDescent="0.25">
      <c r="A9365" s="75"/>
      <c r="D9365" s="58"/>
      <c r="E9365" s="58"/>
      <c r="F9365" s="58"/>
      <c r="G9365" s="58"/>
      <c r="H9365" s="60"/>
      <c r="I9365" s="60"/>
      <c r="J9365" s="60"/>
      <c r="K9365" s="60"/>
      <c r="M9365" s="61"/>
      <c r="N9365" s="61"/>
      <c r="O9365" s="62"/>
      <c r="P9365" s="125"/>
      <c r="W9365" s="62"/>
      <c r="X9365" s="62"/>
    </row>
    <row r="9366" spans="1:24" s="57" customFormat="1" x14ac:dyDescent="0.25">
      <c r="A9366" s="75"/>
      <c r="D9366" s="58"/>
      <c r="E9366" s="58"/>
      <c r="F9366" s="58"/>
      <c r="G9366" s="58"/>
      <c r="H9366" s="60"/>
      <c r="I9366" s="60"/>
      <c r="J9366" s="60"/>
      <c r="K9366" s="60"/>
      <c r="M9366" s="61"/>
      <c r="N9366" s="61"/>
      <c r="O9366" s="62"/>
      <c r="P9366" s="125"/>
      <c r="W9366" s="62"/>
      <c r="X9366" s="62"/>
    </row>
    <row r="9367" spans="1:24" s="57" customFormat="1" x14ac:dyDescent="0.25">
      <c r="A9367" s="75"/>
      <c r="D9367" s="58"/>
      <c r="E9367" s="58"/>
      <c r="F9367" s="58"/>
      <c r="G9367" s="58"/>
      <c r="H9367" s="60"/>
      <c r="I9367" s="60"/>
      <c r="J9367" s="60"/>
      <c r="K9367" s="60"/>
      <c r="M9367" s="61"/>
      <c r="N9367" s="61"/>
      <c r="O9367" s="62"/>
      <c r="P9367" s="125"/>
      <c r="W9367" s="62"/>
      <c r="X9367" s="62"/>
    </row>
    <row r="9368" spans="1:24" s="57" customFormat="1" x14ac:dyDescent="0.25">
      <c r="A9368" s="75"/>
      <c r="D9368" s="58"/>
      <c r="E9368" s="58"/>
      <c r="F9368" s="58"/>
      <c r="G9368" s="58"/>
      <c r="H9368" s="60"/>
      <c r="I9368" s="60"/>
      <c r="J9368" s="60"/>
      <c r="K9368" s="60"/>
      <c r="M9368" s="61"/>
      <c r="N9368" s="61"/>
      <c r="O9368" s="62"/>
      <c r="P9368" s="125"/>
      <c r="W9368" s="62"/>
      <c r="X9368" s="62"/>
    </row>
    <row r="9369" spans="1:24" s="57" customFormat="1" x14ac:dyDescent="0.25">
      <c r="A9369" s="75"/>
      <c r="D9369" s="58"/>
      <c r="E9369" s="58"/>
      <c r="F9369" s="58"/>
      <c r="G9369" s="58"/>
      <c r="H9369" s="60"/>
      <c r="I9369" s="60"/>
      <c r="J9369" s="60"/>
      <c r="K9369" s="60"/>
      <c r="M9369" s="61"/>
      <c r="N9369" s="61"/>
      <c r="O9369" s="62"/>
      <c r="P9369" s="125"/>
      <c r="W9369" s="62"/>
      <c r="X9369" s="62"/>
    </row>
    <row r="9370" spans="1:24" s="57" customFormat="1" x14ac:dyDescent="0.25">
      <c r="A9370" s="75"/>
      <c r="D9370" s="58"/>
      <c r="E9370" s="58"/>
      <c r="F9370" s="58"/>
      <c r="G9370" s="58"/>
      <c r="H9370" s="60"/>
      <c r="I9370" s="60"/>
      <c r="J9370" s="60"/>
      <c r="K9370" s="60"/>
      <c r="M9370" s="61"/>
      <c r="N9370" s="61"/>
      <c r="O9370" s="62"/>
      <c r="P9370" s="125"/>
      <c r="W9370" s="62"/>
      <c r="X9370" s="62"/>
    </row>
    <row r="9371" spans="1:24" s="57" customFormat="1" x14ac:dyDescent="0.25">
      <c r="A9371" s="75"/>
      <c r="D9371" s="58"/>
      <c r="E9371" s="58"/>
      <c r="F9371" s="58"/>
      <c r="G9371" s="58"/>
      <c r="H9371" s="60"/>
      <c r="I9371" s="60"/>
      <c r="J9371" s="60"/>
      <c r="K9371" s="60"/>
      <c r="M9371" s="61"/>
      <c r="N9371" s="61"/>
      <c r="O9371" s="62"/>
      <c r="P9371" s="125"/>
      <c r="W9371" s="62"/>
      <c r="X9371" s="62"/>
    </row>
    <row r="9372" spans="1:24" s="57" customFormat="1" x14ac:dyDescent="0.25">
      <c r="A9372" s="75"/>
      <c r="D9372" s="58"/>
      <c r="E9372" s="58"/>
      <c r="F9372" s="58"/>
      <c r="G9372" s="58"/>
      <c r="H9372" s="60"/>
      <c r="I9372" s="60"/>
      <c r="J9372" s="60"/>
      <c r="K9372" s="60"/>
      <c r="M9372" s="61"/>
      <c r="N9372" s="61"/>
      <c r="O9372" s="62"/>
      <c r="P9372" s="125"/>
      <c r="W9372" s="62"/>
      <c r="X9372" s="62"/>
    </row>
    <row r="9373" spans="1:24" s="57" customFormat="1" x14ac:dyDescent="0.25">
      <c r="A9373" s="75"/>
      <c r="D9373" s="58"/>
      <c r="E9373" s="58"/>
      <c r="F9373" s="58"/>
      <c r="G9373" s="58"/>
      <c r="H9373" s="60"/>
      <c r="I9373" s="60"/>
      <c r="J9373" s="60"/>
      <c r="K9373" s="60"/>
      <c r="M9373" s="61"/>
      <c r="N9373" s="61"/>
      <c r="O9373" s="62"/>
      <c r="P9373" s="125"/>
      <c r="W9373" s="62"/>
      <c r="X9373" s="62"/>
    </row>
    <row r="9374" spans="1:24" s="57" customFormat="1" x14ac:dyDescent="0.25">
      <c r="A9374" s="75"/>
      <c r="D9374" s="58"/>
      <c r="E9374" s="58"/>
      <c r="F9374" s="58"/>
      <c r="G9374" s="58"/>
      <c r="H9374" s="60"/>
      <c r="I9374" s="60"/>
      <c r="J9374" s="60"/>
      <c r="K9374" s="60"/>
      <c r="M9374" s="61"/>
      <c r="N9374" s="61"/>
      <c r="O9374" s="62"/>
      <c r="P9374" s="125"/>
      <c r="W9374" s="62"/>
      <c r="X9374" s="62"/>
    </row>
    <row r="9375" spans="1:24" s="57" customFormat="1" x14ac:dyDescent="0.25">
      <c r="A9375" s="75"/>
      <c r="D9375" s="58"/>
      <c r="E9375" s="58"/>
      <c r="F9375" s="58"/>
      <c r="G9375" s="58"/>
      <c r="H9375" s="60"/>
      <c r="I9375" s="60"/>
      <c r="J9375" s="60"/>
      <c r="K9375" s="60"/>
      <c r="M9375" s="61"/>
      <c r="N9375" s="61"/>
      <c r="O9375" s="62"/>
      <c r="P9375" s="125"/>
      <c r="W9375" s="62"/>
      <c r="X9375" s="62"/>
    </row>
    <row r="9376" spans="1:24" s="57" customFormat="1" x14ac:dyDescent="0.25">
      <c r="A9376" s="75"/>
      <c r="D9376" s="58"/>
      <c r="E9376" s="58"/>
      <c r="F9376" s="58"/>
      <c r="G9376" s="58"/>
      <c r="H9376" s="60"/>
      <c r="I9376" s="60"/>
      <c r="J9376" s="60"/>
      <c r="K9376" s="60"/>
      <c r="M9376" s="61"/>
      <c r="N9376" s="61"/>
      <c r="O9376" s="62"/>
      <c r="P9376" s="125"/>
      <c r="W9376" s="62"/>
      <c r="X9376" s="62"/>
    </row>
    <row r="9377" spans="1:24" s="57" customFormat="1" x14ac:dyDescent="0.25">
      <c r="A9377" s="75"/>
      <c r="D9377" s="58"/>
      <c r="E9377" s="58"/>
      <c r="F9377" s="58"/>
      <c r="G9377" s="58"/>
      <c r="H9377" s="60"/>
      <c r="I9377" s="60"/>
      <c r="J9377" s="60"/>
      <c r="K9377" s="60"/>
      <c r="M9377" s="61"/>
      <c r="N9377" s="61"/>
      <c r="O9377" s="62"/>
      <c r="P9377" s="125"/>
      <c r="W9377" s="62"/>
      <c r="X9377" s="62"/>
    </row>
    <row r="9378" spans="1:24" s="57" customFormat="1" x14ac:dyDescent="0.25">
      <c r="A9378" s="75"/>
      <c r="D9378" s="58"/>
      <c r="E9378" s="58"/>
      <c r="F9378" s="58"/>
      <c r="G9378" s="58"/>
      <c r="H9378" s="60"/>
      <c r="I9378" s="60"/>
      <c r="J9378" s="60"/>
      <c r="K9378" s="60"/>
      <c r="M9378" s="61"/>
      <c r="N9378" s="61"/>
      <c r="O9378" s="62"/>
      <c r="P9378" s="125"/>
      <c r="W9378" s="62"/>
      <c r="X9378" s="62"/>
    </row>
    <row r="9379" spans="1:24" s="57" customFormat="1" x14ac:dyDescent="0.25">
      <c r="A9379" s="75"/>
      <c r="D9379" s="58"/>
      <c r="E9379" s="58"/>
      <c r="F9379" s="58"/>
      <c r="G9379" s="58"/>
      <c r="H9379" s="60"/>
      <c r="I9379" s="60"/>
      <c r="J9379" s="60"/>
      <c r="K9379" s="60"/>
      <c r="M9379" s="61"/>
      <c r="N9379" s="61"/>
      <c r="O9379" s="62"/>
      <c r="P9379" s="125"/>
      <c r="W9379" s="62"/>
      <c r="X9379" s="62"/>
    </row>
    <row r="9380" spans="1:24" s="57" customFormat="1" x14ac:dyDescent="0.25">
      <c r="A9380" s="75"/>
      <c r="D9380" s="58"/>
      <c r="E9380" s="58"/>
      <c r="F9380" s="58"/>
      <c r="G9380" s="58"/>
      <c r="H9380" s="60"/>
      <c r="I9380" s="60"/>
      <c r="J9380" s="60"/>
      <c r="K9380" s="60"/>
      <c r="M9380" s="61"/>
      <c r="N9380" s="61"/>
      <c r="O9380" s="62"/>
      <c r="P9380" s="125"/>
      <c r="W9380" s="62"/>
      <c r="X9380" s="62"/>
    </row>
    <row r="9381" spans="1:24" s="57" customFormat="1" x14ac:dyDescent="0.25">
      <c r="A9381" s="75"/>
      <c r="D9381" s="58"/>
      <c r="E9381" s="58"/>
      <c r="F9381" s="58"/>
      <c r="G9381" s="58"/>
      <c r="H9381" s="60"/>
      <c r="I9381" s="60"/>
      <c r="J9381" s="60"/>
      <c r="K9381" s="60"/>
      <c r="M9381" s="61"/>
      <c r="N9381" s="61"/>
      <c r="O9381" s="62"/>
      <c r="P9381" s="125"/>
      <c r="W9381" s="62"/>
      <c r="X9381" s="62"/>
    </row>
    <row r="9382" spans="1:24" s="57" customFormat="1" x14ac:dyDescent="0.25">
      <c r="A9382" s="75"/>
      <c r="D9382" s="58"/>
      <c r="E9382" s="58"/>
      <c r="F9382" s="58"/>
      <c r="G9382" s="58"/>
      <c r="H9382" s="60"/>
      <c r="I9382" s="60"/>
      <c r="J9382" s="60"/>
      <c r="K9382" s="60"/>
      <c r="M9382" s="61"/>
      <c r="N9382" s="61"/>
      <c r="O9382" s="62"/>
      <c r="P9382" s="125"/>
      <c r="W9382" s="62"/>
      <c r="X9382" s="62"/>
    </row>
    <row r="9383" spans="1:24" s="57" customFormat="1" x14ac:dyDescent="0.25">
      <c r="A9383" s="75"/>
      <c r="D9383" s="58"/>
      <c r="E9383" s="58"/>
      <c r="F9383" s="58"/>
      <c r="G9383" s="58"/>
      <c r="H9383" s="60"/>
      <c r="I9383" s="60"/>
      <c r="J9383" s="60"/>
      <c r="K9383" s="60"/>
      <c r="M9383" s="61"/>
      <c r="N9383" s="61"/>
      <c r="O9383" s="62"/>
      <c r="P9383" s="125"/>
      <c r="W9383" s="62"/>
      <c r="X9383" s="62"/>
    </row>
    <row r="9384" spans="1:24" s="57" customFormat="1" x14ac:dyDescent="0.25">
      <c r="A9384" s="75"/>
      <c r="D9384" s="58"/>
      <c r="E9384" s="58"/>
      <c r="F9384" s="58"/>
      <c r="G9384" s="58"/>
      <c r="H9384" s="60"/>
      <c r="I9384" s="60"/>
      <c r="J9384" s="60"/>
      <c r="K9384" s="60"/>
      <c r="M9384" s="61"/>
      <c r="N9384" s="61"/>
      <c r="O9384" s="62"/>
      <c r="P9384" s="125"/>
      <c r="W9384" s="62"/>
      <c r="X9384" s="62"/>
    </row>
    <row r="9385" spans="1:24" s="57" customFormat="1" x14ac:dyDescent="0.25">
      <c r="A9385" s="75"/>
      <c r="D9385" s="58"/>
      <c r="E9385" s="58"/>
      <c r="F9385" s="58"/>
      <c r="G9385" s="58"/>
      <c r="H9385" s="60"/>
      <c r="I9385" s="60"/>
      <c r="J9385" s="60"/>
      <c r="K9385" s="60"/>
      <c r="M9385" s="61"/>
      <c r="N9385" s="61"/>
      <c r="O9385" s="62"/>
      <c r="P9385" s="125"/>
      <c r="W9385" s="62"/>
      <c r="X9385" s="62"/>
    </row>
    <row r="9386" spans="1:24" s="57" customFormat="1" x14ac:dyDescent="0.25">
      <c r="A9386" s="75"/>
      <c r="D9386" s="58"/>
      <c r="E9386" s="58"/>
      <c r="F9386" s="58"/>
      <c r="G9386" s="58"/>
      <c r="H9386" s="60"/>
      <c r="I9386" s="60"/>
      <c r="J9386" s="60"/>
      <c r="K9386" s="60"/>
      <c r="M9386" s="61"/>
      <c r="N9386" s="61"/>
      <c r="O9386" s="62"/>
      <c r="P9386" s="125"/>
      <c r="W9386" s="62"/>
      <c r="X9386" s="62"/>
    </row>
    <row r="9387" spans="1:24" s="57" customFormat="1" x14ac:dyDescent="0.25">
      <c r="A9387" s="75"/>
      <c r="D9387" s="58"/>
      <c r="E9387" s="58"/>
      <c r="F9387" s="58"/>
      <c r="G9387" s="58"/>
      <c r="H9387" s="60"/>
      <c r="I9387" s="60"/>
      <c r="J9387" s="60"/>
      <c r="K9387" s="60"/>
      <c r="M9387" s="61"/>
      <c r="N9387" s="61"/>
      <c r="O9387" s="62"/>
      <c r="P9387" s="125"/>
      <c r="W9387" s="62"/>
      <c r="X9387" s="62"/>
    </row>
    <row r="9388" spans="1:24" s="57" customFormat="1" x14ac:dyDescent="0.25">
      <c r="A9388" s="75"/>
      <c r="D9388" s="58"/>
      <c r="E9388" s="58"/>
      <c r="F9388" s="58"/>
      <c r="G9388" s="58"/>
      <c r="H9388" s="60"/>
      <c r="I9388" s="60"/>
      <c r="J9388" s="60"/>
      <c r="K9388" s="60"/>
      <c r="M9388" s="61"/>
      <c r="N9388" s="61"/>
      <c r="O9388" s="62"/>
      <c r="P9388" s="125"/>
      <c r="W9388" s="62"/>
      <c r="X9388" s="62"/>
    </row>
    <row r="9389" spans="1:24" s="57" customFormat="1" x14ac:dyDescent="0.25">
      <c r="A9389" s="75"/>
      <c r="D9389" s="58"/>
      <c r="E9389" s="58"/>
      <c r="F9389" s="58"/>
      <c r="G9389" s="58"/>
      <c r="H9389" s="60"/>
      <c r="I9389" s="60"/>
      <c r="J9389" s="60"/>
      <c r="K9389" s="60"/>
      <c r="M9389" s="61"/>
      <c r="N9389" s="61"/>
      <c r="O9389" s="62"/>
      <c r="P9389" s="125"/>
      <c r="W9389" s="62"/>
      <c r="X9389" s="62"/>
    </row>
    <row r="9390" spans="1:24" s="57" customFormat="1" x14ac:dyDescent="0.25">
      <c r="A9390" s="75"/>
      <c r="D9390" s="58"/>
      <c r="E9390" s="58"/>
      <c r="F9390" s="58"/>
      <c r="G9390" s="58"/>
      <c r="H9390" s="60"/>
      <c r="I9390" s="60"/>
      <c r="J9390" s="60"/>
      <c r="K9390" s="60"/>
      <c r="M9390" s="61"/>
      <c r="N9390" s="61"/>
      <c r="O9390" s="62"/>
      <c r="P9390" s="125"/>
      <c r="W9390" s="62"/>
      <c r="X9390" s="62"/>
    </row>
    <row r="9391" spans="1:24" s="57" customFormat="1" x14ac:dyDescent="0.25">
      <c r="A9391" s="75"/>
      <c r="D9391" s="58"/>
      <c r="E9391" s="58"/>
      <c r="F9391" s="58"/>
      <c r="G9391" s="58"/>
      <c r="H9391" s="60"/>
      <c r="I9391" s="60"/>
      <c r="J9391" s="60"/>
      <c r="K9391" s="60"/>
      <c r="M9391" s="61"/>
      <c r="N9391" s="61"/>
      <c r="O9391" s="62"/>
      <c r="P9391" s="125"/>
      <c r="W9391" s="62"/>
      <c r="X9391" s="62"/>
    </row>
    <row r="9392" spans="1:24" s="57" customFormat="1" x14ac:dyDescent="0.25">
      <c r="A9392" s="75"/>
      <c r="D9392" s="58"/>
      <c r="E9392" s="58"/>
      <c r="F9392" s="58"/>
      <c r="G9392" s="58"/>
      <c r="H9392" s="60"/>
      <c r="I9392" s="60"/>
      <c r="J9392" s="60"/>
      <c r="K9392" s="60"/>
      <c r="M9392" s="61"/>
      <c r="N9392" s="61"/>
      <c r="O9392" s="62"/>
      <c r="P9392" s="125"/>
      <c r="W9392" s="62"/>
      <c r="X9392" s="62"/>
    </row>
    <row r="9393" spans="1:24" s="57" customFormat="1" x14ac:dyDescent="0.25">
      <c r="A9393" s="75"/>
      <c r="D9393" s="58"/>
      <c r="E9393" s="58"/>
      <c r="F9393" s="58"/>
      <c r="G9393" s="58"/>
      <c r="H9393" s="60"/>
      <c r="I9393" s="60"/>
      <c r="J9393" s="60"/>
      <c r="K9393" s="60"/>
      <c r="M9393" s="61"/>
      <c r="N9393" s="61"/>
      <c r="O9393" s="62"/>
      <c r="P9393" s="125"/>
      <c r="W9393" s="62"/>
      <c r="X9393" s="62"/>
    </row>
    <row r="9394" spans="1:24" s="57" customFormat="1" x14ac:dyDescent="0.25">
      <c r="A9394" s="75"/>
      <c r="D9394" s="58"/>
      <c r="E9394" s="58"/>
      <c r="F9394" s="58"/>
      <c r="G9394" s="58"/>
      <c r="H9394" s="60"/>
      <c r="I9394" s="60"/>
      <c r="J9394" s="60"/>
      <c r="K9394" s="60"/>
      <c r="M9394" s="61"/>
      <c r="N9394" s="61"/>
      <c r="O9394" s="62"/>
      <c r="P9394" s="125"/>
      <c r="W9394" s="62"/>
      <c r="X9394" s="62"/>
    </row>
    <row r="9395" spans="1:24" s="57" customFormat="1" x14ac:dyDescent="0.25">
      <c r="A9395" s="75"/>
      <c r="D9395" s="58"/>
      <c r="E9395" s="58"/>
      <c r="F9395" s="58"/>
      <c r="G9395" s="58"/>
      <c r="H9395" s="60"/>
      <c r="I9395" s="60"/>
      <c r="J9395" s="60"/>
      <c r="K9395" s="60"/>
      <c r="M9395" s="61"/>
      <c r="N9395" s="61"/>
      <c r="O9395" s="62"/>
      <c r="P9395" s="125"/>
      <c r="W9395" s="62"/>
      <c r="X9395" s="62"/>
    </row>
    <row r="9396" spans="1:24" s="57" customFormat="1" x14ac:dyDescent="0.25">
      <c r="A9396" s="75"/>
      <c r="D9396" s="58"/>
      <c r="E9396" s="58"/>
      <c r="F9396" s="58"/>
      <c r="G9396" s="58"/>
      <c r="H9396" s="60"/>
      <c r="I9396" s="60"/>
      <c r="J9396" s="60"/>
      <c r="K9396" s="60"/>
      <c r="M9396" s="61"/>
      <c r="N9396" s="61"/>
      <c r="O9396" s="62"/>
      <c r="P9396" s="125"/>
      <c r="W9396" s="62"/>
      <c r="X9396" s="62"/>
    </row>
    <row r="9397" spans="1:24" s="57" customFormat="1" x14ac:dyDescent="0.25">
      <c r="A9397" s="75"/>
      <c r="D9397" s="58"/>
      <c r="E9397" s="58"/>
      <c r="F9397" s="58"/>
      <c r="G9397" s="58"/>
      <c r="H9397" s="60"/>
      <c r="I9397" s="60"/>
      <c r="J9397" s="60"/>
      <c r="K9397" s="60"/>
      <c r="M9397" s="61"/>
      <c r="N9397" s="61"/>
      <c r="O9397" s="62"/>
      <c r="P9397" s="125"/>
      <c r="W9397" s="62"/>
      <c r="X9397" s="62"/>
    </row>
    <row r="9398" spans="1:24" s="57" customFormat="1" x14ac:dyDescent="0.25">
      <c r="A9398" s="75"/>
      <c r="D9398" s="58"/>
      <c r="E9398" s="58"/>
      <c r="F9398" s="58"/>
      <c r="G9398" s="58"/>
      <c r="H9398" s="60"/>
      <c r="I9398" s="60"/>
      <c r="J9398" s="60"/>
      <c r="K9398" s="60"/>
      <c r="M9398" s="61"/>
      <c r="N9398" s="61"/>
      <c r="O9398" s="62"/>
      <c r="P9398" s="125"/>
      <c r="W9398" s="62"/>
      <c r="X9398" s="62"/>
    </row>
    <row r="9399" spans="1:24" s="57" customFormat="1" x14ac:dyDescent="0.25">
      <c r="A9399" s="75"/>
      <c r="D9399" s="58"/>
      <c r="E9399" s="58"/>
      <c r="F9399" s="58"/>
      <c r="G9399" s="58"/>
      <c r="H9399" s="60"/>
      <c r="I9399" s="60"/>
      <c r="J9399" s="60"/>
      <c r="K9399" s="60"/>
      <c r="M9399" s="61"/>
      <c r="N9399" s="61"/>
      <c r="O9399" s="62"/>
      <c r="P9399" s="125"/>
      <c r="W9399" s="62"/>
      <c r="X9399" s="62"/>
    </row>
    <row r="9400" spans="1:24" s="57" customFormat="1" x14ac:dyDescent="0.25">
      <c r="A9400" s="75"/>
      <c r="D9400" s="58"/>
      <c r="E9400" s="58"/>
      <c r="F9400" s="58"/>
      <c r="G9400" s="58"/>
      <c r="H9400" s="60"/>
      <c r="I9400" s="60"/>
      <c r="J9400" s="60"/>
      <c r="K9400" s="60"/>
      <c r="M9400" s="61"/>
      <c r="N9400" s="61"/>
      <c r="O9400" s="62"/>
      <c r="P9400" s="125"/>
      <c r="W9400" s="62"/>
      <c r="X9400" s="62"/>
    </row>
    <row r="9401" spans="1:24" s="57" customFormat="1" x14ac:dyDescent="0.25">
      <c r="A9401" s="75"/>
      <c r="D9401" s="58"/>
      <c r="E9401" s="58"/>
      <c r="F9401" s="58"/>
      <c r="G9401" s="58"/>
      <c r="H9401" s="60"/>
      <c r="I9401" s="60"/>
      <c r="J9401" s="60"/>
      <c r="K9401" s="60"/>
      <c r="M9401" s="61"/>
      <c r="N9401" s="61"/>
      <c r="O9401" s="62"/>
      <c r="P9401" s="125"/>
      <c r="W9401" s="62"/>
      <c r="X9401" s="62"/>
    </row>
    <row r="9402" spans="1:24" s="57" customFormat="1" x14ac:dyDescent="0.25">
      <c r="A9402" s="75"/>
      <c r="D9402" s="58"/>
      <c r="E9402" s="58"/>
      <c r="F9402" s="58"/>
      <c r="G9402" s="58"/>
      <c r="H9402" s="60"/>
      <c r="I9402" s="60"/>
      <c r="J9402" s="60"/>
      <c r="K9402" s="60"/>
      <c r="M9402" s="61"/>
      <c r="N9402" s="61"/>
      <c r="O9402" s="62"/>
      <c r="P9402" s="125"/>
      <c r="W9402" s="62"/>
      <c r="X9402" s="62"/>
    </row>
    <row r="9403" spans="1:24" s="57" customFormat="1" x14ac:dyDescent="0.25">
      <c r="A9403" s="75"/>
      <c r="D9403" s="58"/>
      <c r="E9403" s="58"/>
      <c r="F9403" s="58"/>
      <c r="G9403" s="58"/>
      <c r="H9403" s="60"/>
      <c r="I9403" s="60"/>
      <c r="J9403" s="60"/>
      <c r="K9403" s="60"/>
      <c r="M9403" s="61"/>
      <c r="N9403" s="61"/>
      <c r="O9403" s="62"/>
      <c r="P9403" s="125"/>
      <c r="W9403" s="62"/>
      <c r="X9403" s="62"/>
    </row>
    <row r="9404" spans="1:24" s="57" customFormat="1" x14ac:dyDescent="0.25">
      <c r="A9404" s="75"/>
      <c r="D9404" s="58"/>
      <c r="E9404" s="58"/>
      <c r="F9404" s="58"/>
      <c r="G9404" s="58"/>
      <c r="H9404" s="60"/>
      <c r="I9404" s="60"/>
      <c r="J9404" s="60"/>
      <c r="K9404" s="60"/>
      <c r="M9404" s="61"/>
      <c r="N9404" s="61"/>
      <c r="O9404" s="62"/>
      <c r="P9404" s="125"/>
      <c r="W9404" s="62"/>
      <c r="X9404" s="62"/>
    </row>
    <row r="9405" spans="1:24" s="57" customFormat="1" x14ac:dyDescent="0.25">
      <c r="A9405" s="75"/>
      <c r="D9405" s="58"/>
      <c r="E9405" s="58"/>
      <c r="F9405" s="58"/>
      <c r="G9405" s="58"/>
      <c r="H9405" s="60"/>
      <c r="I9405" s="60"/>
      <c r="J9405" s="60"/>
      <c r="K9405" s="60"/>
      <c r="M9405" s="61"/>
      <c r="N9405" s="61"/>
      <c r="O9405" s="62"/>
      <c r="P9405" s="125"/>
      <c r="W9405" s="62"/>
      <c r="X9405" s="62"/>
    </row>
    <row r="9406" spans="1:24" s="57" customFormat="1" x14ac:dyDescent="0.25">
      <c r="A9406" s="75"/>
      <c r="D9406" s="58"/>
      <c r="E9406" s="58"/>
      <c r="F9406" s="58"/>
      <c r="G9406" s="58"/>
      <c r="H9406" s="60"/>
      <c r="I9406" s="60"/>
      <c r="J9406" s="60"/>
      <c r="K9406" s="60"/>
      <c r="M9406" s="61"/>
      <c r="N9406" s="61"/>
      <c r="O9406" s="62"/>
      <c r="P9406" s="125"/>
      <c r="W9406" s="62"/>
      <c r="X9406" s="62"/>
    </row>
    <row r="9407" spans="1:24" s="57" customFormat="1" x14ac:dyDescent="0.25">
      <c r="A9407" s="75"/>
      <c r="D9407" s="58"/>
      <c r="E9407" s="58"/>
      <c r="F9407" s="58"/>
      <c r="G9407" s="58"/>
      <c r="H9407" s="60"/>
      <c r="I9407" s="60"/>
      <c r="J9407" s="60"/>
      <c r="K9407" s="60"/>
      <c r="M9407" s="61"/>
      <c r="N9407" s="61"/>
      <c r="O9407" s="62"/>
      <c r="P9407" s="125"/>
      <c r="W9407" s="62"/>
      <c r="X9407" s="62"/>
    </row>
    <row r="9408" spans="1:24" s="57" customFormat="1" x14ac:dyDescent="0.25">
      <c r="A9408" s="75"/>
      <c r="D9408" s="58"/>
      <c r="E9408" s="58"/>
      <c r="F9408" s="58"/>
      <c r="G9408" s="58"/>
      <c r="H9408" s="60"/>
      <c r="I9408" s="60"/>
      <c r="J9408" s="60"/>
      <c r="K9408" s="60"/>
      <c r="M9408" s="61"/>
      <c r="N9408" s="61"/>
      <c r="O9408" s="62"/>
      <c r="P9408" s="125"/>
      <c r="W9408" s="62"/>
      <c r="X9408" s="62"/>
    </row>
    <row r="9409" spans="1:24" s="57" customFormat="1" x14ac:dyDescent="0.25">
      <c r="A9409" s="75"/>
      <c r="D9409" s="58"/>
      <c r="E9409" s="58"/>
      <c r="F9409" s="58"/>
      <c r="G9409" s="58"/>
      <c r="H9409" s="60"/>
      <c r="I9409" s="60"/>
      <c r="J9409" s="60"/>
      <c r="K9409" s="60"/>
      <c r="M9409" s="61"/>
      <c r="N9409" s="61"/>
      <c r="O9409" s="62"/>
      <c r="P9409" s="125"/>
      <c r="W9409" s="62"/>
      <c r="X9409" s="62"/>
    </row>
    <row r="9410" spans="1:24" s="57" customFormat="1" x14ac:dyDescent="0.25">
      <c r="A9410" s="75"/>
      <c r="D9410" s="58"/>
      <c r="E9410" s="58"/>
      <c r="F9410" s="58"/>
      <c r="G9410" s="58"/>
      <c r="H9410" s="60"/>
      <c r="I9410" s="60"/>
      <c r="J9410" s="60"/>
      <c r="K9410" s="60"/>
      <c r="M9410" s="61"/>
      <c r="N9410" s="61"/>
      <c r="O9410" s="62"/>
      <c r="P9410" s="125"/>
      <c r="W9410" s="62"/>
      <c r="X9410" s="62"/>
    </row>
    <row r="9411" spans="1:24" s="57" customFormat="1" x14ac:dyDescent="0.25">
      <c r="A9411" s="75"/>
      <c r="D9411" s="58"/>
      <c r="E9411" s="58"/>
      <c r="F9411" s="58"/>
      <c r="G9411" s="58"/>
      <c r="H9411" s="60"/>
      <c r="I9411" s="60"/>
      <c r="J9411" s="60"/>
      <c r="K9411" s="60"/>
      <c r="M9411" s="61"/>
      <c r="N9411" s="61"/>
      <c r="O9411" s="62"/>
      <c r="P9411" s="125"/>
      <c r="W9411" s="62"/>
      <c r="X9411" s="62"/>
    </row>
    <row r="9412" spans="1:24" s="57" customFormat="1" x14ac:dyDescent="0.25">
      <c r="A9412" s="75"/>
      <c r="D9412" s="58"/>
      <c r="E9412" s="58"/>
      <c r="F9412" s="58"/>
      <c r="G9412" s="58"/>
      <c r="H9412" s="60"/>
      <c r="I9412" s="60"/>
      <c r="J9412" s="60"/>
      <c r="K9412" s="60"/>
      <c r="M9412" s="61"/>
      <c r="N9412" s="61"/>
      <c r="O9412" s="62"/>
      <c r="P9412" s="125"/>
      <c r="W9412" s="62"/>
      <c r="X9412" s="62"/>
    </row>
    <row r="9413" spans="1:24" s="57" customFormat="1" x14ac:dyDescent="0.25">
      <c r="A9413" s="75"/>
      <c r="D9413" s="58"/>
      <c r="E9413" s="58"/>
      <c r="F9413" s="58"/>
      <c r="G9413" s="58"/>
      <c r="H9413" s="60"/>
      <c r="I9413" s="60"/>
      <c r="J9413" s="60"/>
      <c r="K9413" s="60"/>
      <c r="M9413" s="61"/>
      <c r="N9413" s="61"/>
      <c r="O9413" s="62"/>
      <c r="P9413" s="125"/>
      <c r="W9413" s="62"/>
      <c r="X9413" s="62"/>
    </row>
    <row r="9414" spans="1:24" s="57" customFormat="1" x14ac:dyDescent="0.25">
      <c r="A9414" s="75"/>
      <c r="D9414" s="58"/>
      <c r="E9414" s="58"/>
      <c r="F9414" s="58"/>
      <c r="G9414" s="58"/>
      <c r="H9414" s="60"/>
      <c r="I9414" s="60"/>
      <c r="J9414" s="60"/>
      <c r="K9414" s="60"/>
      <c r="M9414" s="61"/>
      <c r="N9414" s="61"/>
      <c r="O9414" s="62"/>
      <c r="P9414" s="125"/>
      <c r="W9414" s="62"/>
      <c r="X9414" s="62"/>
    </row>
    <row r="9415" spans="1:24" s="57" customFormat="1" x14ac:dyDescent="0.25">
      <c r="A9415" s="75"/>
      <c r="D9415" s="58"/>
      <c r="E9415" s="58"/>
      <c r="F9415" s="58"/>
      <c r="G9415" s="58"/>
      <c r="H9415" s="60"/>
      <c r="I9415" s="60"/>
      <c r="J9415" s="60"/>
      <c r="K9415" s="60"/>
      <c r="M9415" s="61"/>
      <c r="N9415" s="61"/>
      <c r="O9415" s="62"/>
      <c r="P9415" s="125"/>
      <c r="W9415" s="62"/>
      <c r="X9415" s="62"/>
    </row>
    <row r="9416" spans="1:24" s="57" customFormat="1" x14ac:dyDescent="0.25">
      <c r="A9416" s="75"/>
      <c r="D9416" s="58"/>
      <c r="E9416" s="58"/>
      <c r="F9416" s="58"/>
      <c r="G9416" s="58"/>
      <c r="H9416" s="60"/>
      <c r="I9416" s="60"/>
      <c r="J9416" s="60"/>
      <c r="K9416" s="60"/>
      <c r="M9416" s="61"/>
      <c r="N9416" s="61"/>
      <c r="O9416" s="62"/>
      <c r="P9416" s="125"/>
      <c r="W9416" s="62"/>
      <c r="X9416" s="62"/>
    </row>
    <row r="9417" spans="1:24" s="57" customFormat="1" x14ac:dyDescent="0.25">
      <c r="A9417" s="75"/>
      <c r="D9417" s="58"/>
      <c r="E9417" s="58"/>
      <c r="F9417" s="58"/>
      <c r="G9417" s="58"/>
      <c r="H9417" s="60"/>
      <c r="I9417" s="60"/>
      <c r="J9417" s="60"/>
      <c r="K9417" s="60"/>
      <c r="M9417" s="61"/>
      <c r="N9417" s="61"/>
      <c r="O9417" s="62"/>
      <c r="P9417" s="125"/>
      <c r="W9417" s="62"/>
      <c r="X9417" s="62"/>
    </row>
    <row r="9418" spans="1:24" s="57" customFormat="1" x14ac:dyDescent="0.25">
      <c r="A9418" s="75"/>
      <c r="D9418" s="58"/>
      <c r="E9418" s="58"/>
      <c r="F9418" s="58"/>
      <c r="G9418" s="58"/>
      <c r="H9418" s="60"/>
      <c r="I9418" s="60"/>
      <c r="J9418" s="60"/>
      <c r="K9418" s="60"/>
      <c r="M9418" s="61"/>
      <c r="N9418" s="61"/>
      <c r="O9418" s="62"/>
      <c r="P9418" s="125"/>
      <c r="W9418" s="62"/>
      <c r="X9418" s="62"/>
    </row>
    <row r="9419" spans="1:24" s="57" customFormat="1" x14ac:dyDescent="0.25">
      <c r="A9419" s="75"/>
      <c r="D9419" s="58"/>
      <c r="E9419" s="58"/>
      <c r="F9419" s="58"/>
      <c r="G9419" s="58"/>
      <c r="H9419" s="60"/>
      <c r="I9419" s="60"/>
      <c r="J9419" s="60"/>
      <c r="K9419" s="60"/>
      <c r="M9419" s="61"/>
      <c r="N9419" s="61"/>
      <c r="O9419" s="62"/>
      <c r="P9419" s="125"/>
      <c r="W9419" s="62"/>
      <c r="X9419" s="62"/>
    </row>
    <row r="9420" spans="1:24" s="57" customFormat="1" x14ac:dyDescent="0.25">
      <c r="A9420" s="75"/>
      <c r="D9420" s="58"/>
      <c r="E9420" s="58"/>
      <c r="F9420" s="58"/>
      <c r="G9420" s="58"/>
      <c r="H9420" s="60"/>
      <c r="I9420" s="60"/>
      <c r="J9420" s="60"/>
      <c r="K9420" s="60"/>
      <c r="M9420" s="61"/>
      <c r="N9420" s="61"/>
      <c r="O9420" s="62"/>
      <c r="P9420" s="125"/>
      <c r="W9420" s="62"/>
      <c r="X9420" s="62"/>
    </row>
    <row r="9421" spans="1:24" s="57" customFormat="1" x14ac:dyDescent="0.25">
      <c r="A9421" s="75"/>
      <c r="D9421" s="58"/>
      <c r="E9421" s="58"/>
      <c r="F9421" s="58"/>
      <c r="G9421" s="58"/>
      <c r="H9421" s="60"/>
      <c r="I9421" s="60"/>
      <c r="J9421" s="60"/>
      <c r="K9421" s="60"/>
      <c r="M9421" s="61"/>
      <c r="N9421" s="61"/>
      <c r="O9421" s="62"/>
      <c r="P9421" s="125"/>
      <c r="W9421" s="62"/>
      <c r="X9421" s="62"/>
    </row>
    <row r="9422" spans="1:24" s="57" customFormat="1" x14ac:dyDescent="0.25">
      <c r="A9422" s="75"/>
      <c r="D9422" s="58"/>
      <c r="E9422" s="58"/>
      <c r="F9422" s="58"/>
      <c r="G9422" s="58"/>
      <c r="H9422" s="60"/>
      <c r="I9422" s="60"/>
      <c r="J9422" s="60"/>
      <c r="K9422" s="60"/>
      <c r="M9422" s="61"/>
      <c r="N9422" s="61"/>
      <c r="O9422" s="62"/>
      <c r="P9422" s="125"/>
      <c r="W9422" s="62"/>
      <c r="X9422" s="62"/>
    </row>
    <row r="9423" spans="1:24" s="57" customFormat="1" x14ac:dyDescent="0.25">
      <c r="A9423" s="75"/>
      <c r="D9423" s="58"/>
      <c r="E9423" s="58"/>
      <c r="F9423" s="58"/>
      <c r="G9423" s="58"/>
      <c r="H9423" s="60"/>
      <c r="I9423" s="60"/>
      <c r="J9423" s="60"/>
      <c r="K9423" s="60"/>
      <c r="M9423" s="61"/>
      <c r="N9423" s="61"/>
      <c r="O9423" s="62"/>
      <c r="P9423" s="125"/>
      <c r="W9423" s="62"/>
      <c r="X9423" s="62"/>
    </row>
    <row r="9424" spans="1:24" s="57" customFormat="1" x14ac:dyDescent="0.25">
      <c r="A9424" s="75"/>
      <c r="D9424" s="58"/>
      <c r="E9424" s="58"/>
      <c r="F9424" s="58"/>
      <c r="G9424" s="58"/>
      <c r="H9424" s="60"/>
      <c r="I9424" s="60"/>
      <c r="J9424" s="60"/>
      <c r="K9424" s="60"/>
      <c r="M9424" s="61"/>
      <c r="N9424" s="61"/>
      <c r="O9424" s="62"/>
      <c r="P9424" s="125"/>
      <c r="W9424" s="62"/>
      <c r="X9424" s="62"/>
    </row>
    <row r="9425" spans="1:24" s="57" customFormat="1" x14ac:dyDescent="0.25">
      <c r="A9425" s="75"/>
      <c r="D9425" s="58"/>
      <c r="E9425" s="58"/>
      <c r="F9425" s="58"/>
      <c r="G9425" s="58"/>
      <c r="H9425" s="60"/>
      <c r="I9425" s="60"/>
      <c r="J9425" s="60"/>
      <c r="K9425" s="60"/>
      <c r="M9425" s="61"/>
      <c r="N9425" s="61"/>
      <c r="O9425" s="62"/>
      <c r="P9425" s="125"/>
      <c r="W9425" s="62"/>
      <c r="X9425" s="62"/>
    </row>
    <row r="9426" spans="1:24" s="57" customFormat="1" x14ac:dyDescent="0.25">
      <c r="A9426" s="75"/>
      <c r="D9426" s="58"/>
      <c r="E9426" s="58"/>
      <c r="F9426" s="58"/>
      <c r="G9426" s="58"/>
      <c r="H9426" s="60"/>
      <c r="I9426" s="60"/>
      <c r="J9426" s="60"/>
      <c r="K9426" s="60"/>
      <c r="M9426" s="61"/>
      <c r="N9426" s="61"/>
      <c r="O9426" s="62"/>
      <c r="P9426" s="125"/>
      <c r="W9426" s="62"/>
      <c r="X9426" s="62"/>
    </row>
    <row r="9427" spans="1:24" s="57" customFormat="1" x14ac:dyDescent="0.25">
      <c r="A9427" s="75"/>
      <c r="D9427" s="58"/>
      <c r="E9427" s="58"/>
      <c r="F9427" s="58"/>
      <c r="G9427" s="58"/>
      <c r="H9427" s="60"/>
      <c r="I9427" s="60"/>
      <c r="J9427" s="60"/>
      <c r="K9427" s="60"/>
      <c r="M9427" s="61"/>
      <c r="N9427" s="61"/>
      <c r="O9427" s="62"/>
      <c r="P9427" s="125"/>
      <c r="W9427" s="62"/>
      <c r="X9427" s="62"/>
    </row>
    <row r="9428" spans="1:24" s="57" customFormat="1" x14ac:dyDescent="0.25">
      <c r="A9428" s="75"/>
      <c r="D9428" s="58"/>
      <c r="E9428" s="58"/>
      <c r="F9428" s="58"/>
      <c r="G9428" s="58"/>
      <c r="H9428" s="60"/>
      <c r="I9428" s="60"/>
      <c r="J9428" s="60"/>
      <c r="K9428" s="60"/>
      <c r="M9428" s="61"/>
      <c r="N9428" s="61"/>
      <c r="O9428" s="62"/>
      <c r="P9428" s="125"/>
      <c r="W9428" s="62"/>
      <c r="X9428" s="62"/>
    </row>
    <row r="9429" spans="1:24" s="57" customFormat="1" x14ac:dyDescent="0.25">
      <c r="A9429" s="75"/>
      <c r="D9429" s="58"/>
      <c r="E9429" s="58"/>
      <c r="F9429" s="58"/>
      <c r="G9429" s="58"/>
      <c r="H9429" s="60"/>
      <c r="I9429" s="60"/>
      <c r="J9429" s="60"/>
      <c r="K9429" s="60"/>
      <c r="M9429" s="61"/>
      <c r="N9429" s="61"/>
      <c r="O9429" s="62"/>
      <c r="P9429" s="125"/>
      <c r="W9429" s="62"/>
      <c r="X9429" s="62"/>
    </row>
    <row r="9430" spans="1:24" s="57" customFormat="1" x14ac:dyDescent="0.25">
      <c r="A9430" s="75"/>
      <c r="D9430" s="58"/>
      <c r="E9430" s="58"/>
      <c r="F9430" s="58"/>
      <c r="G9430" s="58"/>
      <c r="H9430" s="60"/>
      <c r="I9430" s="60"/>
      <c r="J9430" s="60"/>
      <c r="K9430" s="60"/>
      <c r="M9430" s="61"/>
      <c r="N9430" s="61"/>
      <c r="O9430" s="62"/>
      <c r="P9430" s="125"/>
      <c r="W9430" s="62"/>
      <c r="X9430" s="62"/>
    </row>
    <row r="9431" spans="1:24" s="57" customFormat="1" x14ac:dyDescent="0.25">
      <c r="A9431" s="75"/>
      <c r="D9431" s="58"/>
      <c r="E9431" s="58"/>
      <c r="F9431" s="58"/>
      <c r="G9431" s="58"/>
      <c r="H9431" s="60"/>
      <c r="I9431" s="60"/>
      <c r="J9431" s="60"/>
      <c r="K9431" s="60"/>
      <c r="M9431" s="61"/>
      <c r="N9431" s="61"/>
      <c r="O9431" s="62"/>
      <c r="P9431" s="125"/>
      <c r="W9431" s="62"/>
      <c r="X9431" s="62"/>
    </row>
    <row r="9432" spans="1:24" s="57" customFormat="1" x14ac:dyDescent="0.25">
      <c r="A9432" s="75"/>
      <c r="D9432" s="58"/>
      <c r="E9432" s="58"/>
      <c r="F9432" s="58"/>
      <c r="G9432" s="58"/>
      <c r="H9432" s="60"/>
      <c r="I9432" s="60"/>
      <c r="J9432" s="60"/>
      <c r="K9432" s="60"/>
      <c r="M9432" s="61"/>
      <c r="N9432" s="61"/>
      <c r="O9432" s="62"/>
      <c r="P9432" s="125"/>
      <c r="W9432" s="62"/>
      <c r="X9432" s="62"/>
    </row>
    <row r="9433" spans="1:24" s="57" customFormat="1" x14ac:dyDescent="0.25">
      <c r="A9433" s="75"/>
      <c r="D9433" s="58"/>
      <c r="E9433" s="58"/>
      <c r="F9433" s="58"/>
      <c r="G9433" s="58"/>
      <c r="H9433" s="60"/>
      <c r="I9433" s="60"/>
      <c r="J9433" s="60"/>
      <c r="K9433" s="60"/>
      <c r="M9433" s="61"/>
      <c r="N9433" s="61"/>
      <c r="O9433" s="62"/>
      <c r="P9433" s="125"/>
      <c r="W9433" s="62"/>
      <c r="X9433" s="62"/>
    </row>
    <row r="9434" spans="1:24" s="57" customFormat="1" x14ac:dyDescent="0.25">
      <c r="A9434" s="75"/>
      <c r="D9434" s="58"/>
      <c r="E9434" s="58"/>
      <c r="F9434" s="58"/>
      <c r="G9434" s="58"/>
      <c r="H9434" s="60"/>
      <c r="I9434" s="60"/>
      <c r="J9434" s="60"/>
      <c r="K9434" s="60"/>
      <c r="M9434" s="61"/>
      <c r="N9434" s="61"/>
      <c r="O9434" s="62"/>
      <c r="P9434" s="125"/>
      <c r="W9434" s="62"/>
      <c r="X9434" s="62"/>
    </row>
    <row r="9435" spans="1:24" s="57" customFormat="1" x14ac:dyDescent="0.25">
      <c r="A9435" s="75"/>
      <c r="D9435" s="58"/>
      <c r="E9435" s="58"/>
      <c r="F9435" s="58"/>
      <c r="G9435" s="58"/>
      <c r="H9435" s="60"/>
      <c r="I9435" s="60"/>
      <c r="J9435" s="60"/>
      <c r="K9435" s="60"/>
      <c r="M9435" s="61"/>
      <c r="N9435" s="61"/>
      <c r="O9435" s="62"/>
      <c r="P9435" s="125"/>
      <c r="W9435" s="62"/>
      <c r="X9435" s="62"/>
    </row>
    <row r="9436" spans="1:24" s="57" customFormat="1" x14ac:dyDescent="0.25">
      <c r="A9436" s="75"/>
      <c r="D9436" s="58"/>
      <c r="E9436" s="58"/>
      <c r="F9436" s="58"/>
      <c r="G9436" s="58"/>
      <c r="H9436" s="60"/>
      <c r="I9436" s="60"/>
      <c r="J9436" s="60"/>
      <c r="K9436" s="60"/>
      <c r="M9436" s="61"/>
      <c r="N9436" s="61"/>
      <c r="O9436" s="62"/>
      <c r="P9436" s="125"/>
      <c r="W9436" s="62"/>
      <c r="X9436" s="62"/>
    </row>
    <row r="9437" spans="1:24" s="57" customFormat="1" x14ac:dyDescent="0.25">
      <c r="A9437" s="75"/>
      <c r="D9437" s="58"/>
      <c r="E9437" s="58"/>
      <c r="F9437" s="58"/>
      <c r="G9437" s="58"/>
      <c r="H9437" s="60"/>
      <c r="I9437" s="60"/>
      <c r="J9437" s="60"/>
      <c r="K9437" s="60"/>
      <c r="M9437" s="61"/>
      <c r="N9437" s="61"/>
      <c r="O9437" s="62"/>
      <c r="P9437" s="125"/>
      <c r="W9437" s="62"/>
      <c r="X9437" s="62"/>
    </row>
    <row r="9438" spans="1:24" s="57" customFormat="1" x14ac:dyDescent="0.25">
      <c r="A9438" s="75"/>
      <c r="D9438" s="58"/>
      <c r="E9438" s="58"/>
      <c r="F9438" s="58"/>
      <c r="G9438" s="58"/>
      <c r="H9438" s="60"/>
      <c r="I9438" s="60"/>
      <c r="J9438" s="60"/>
      <c r="K9438" s="60"/>
      <c r="M9438" s="61"/>
      <c r="N9438" s="61"/>
      <c r="O9438" s="62"/>
      <c r="P9438" s="125"/>
      <c r="W9438" s="62"/>
      <c r="X9438" s="62"/>
    </row>
    <row r="9439" spans="1:24" s="57" customFormat="1" x14ac:dyDescent="0.25">
      <c r="A9439" s="75"/>
      <c r="D9439" s="58"/>
      <c r="E9439" s="58"/>
      <c r="F9439" s="58"/>
      <c r="G9439" s="58"/>
      <c r="H9439" s="60"/>
      <c r="I9439" s="60"/>
      <c r="J9439" s="60"/>
      <c r="K9439" s="60"/>
      <c r="M9439" s="61"/>
      <c r="N9439" s="61"/>
      <c r="O9439" s="62"/>
      <c r="P9439" s="125"/>
      <c r="W9439" s="62"/>
      <c r="X9439" s="62"/>
    </row>
    <row r="9440" spans="1:24" s="57" customFormat="1" x14ac:dyDescent="0.25">
      <c r="A9440" s="75"/>
      <c r="D9440" s="58"/>
      <c r="E9440" s="58"/>
      <c r="F9440" s="58"/>
      <c r="G9440" s="58"/>
      <c r="H9440" s="60"/>
      <c r="I9440" s="60"/>
      <c r="J9440" s="60"/>
      <c r="K9440" s="60"/>
      <c r="M9440" s="61"/>
      <c r="N9440" s="61"/>
      <c r="O9440" s="62"/>
      <c r="P9440" s="125"/>
      <c r="W9440" s="62"/>
      <c r="X9440" s="62"/>
    </row>
    <row r="9441" spans="1:24" s="57" customFormat="1" x14ac:dyDescent="0.25">
      <c r="A9441" s="75"/>
      <c r="D9441" s="58"/>
      <c r="E9441" s="58"/>
      <c r="F9441" s="58"/>
      <c r="G9441" s="58"/>
      <c r="H9441" s="60"/>
      <c r="I9441" s="60"/>
      <c r="J9441" s="60"/>
      <c r="K9441" s="60"/>
      <c r="M9441" s="61"/>
      <c r="N9441" s="61"/>
      <c r="O9441" s="62"/>
      <c r="P9441" s="125"/>
      <c r="W9441" s="62"/>
      <c r="X9441" s="62"/>
    </row>
    <row r="9442" spans="1:24" s="57" customFormat="1" x14ac:dyDescent="0.25">
      <c r="A9442" s="75"/>
      <c r="D9442" s="58"/>
      <c r="E9442" s="58"/>
      <c r="F9442" s="58"/>
      <c r="G9442" s="58"/>
      <c r="H9442" s="60"/>
      <c r="I9442" s="60"/>
      <c r="J9442" s="60"/>
      <c r="K9442" s="60"/>
      <c r="M9442" s="61"/>
      <c r="N9442" s="61"/>
      <c r="O9442" s="62"/>
      <c r="P9442" s="125"/>
      <c r="W9442" s="62"/>
      <c r="X9442" s="62"/>
    </row>
    <row r="9443" spans="1:24" s="57" customFormat="1" x14ac:dyDescent="0.25">
      <c r="A9443" s="75"/>
      <c r="D9443" s="58"/>
      <c r="E9443" s="58"/>
      <c r="F9443" s="58"/>
      <c r="G9443" s="58"/>
      <c r="H9443" s="60"/>
      <c r="I9443" s="60"/>
      <c r="J9443" s="60"/>
      <c r="K9443" s="60"/>
      <c r="M9443" s="61"/>
      <c r="N9443" s="61"/>
      <c r="O9443" s="62"/>
      <c r="P9443" s="125"/>
      <c r="W9443" s="62"/>
      <c r="X9443" s="62"/>
    </row>
    <row r="9444" spans="1:24" s="57" customFormat="1" x14ac:dyDescent="0.25">
      <c r="A9444" s="75"/>
      <c r="D9444" s="58"/>
      <c r="E9444" s="58"/>
      <c r="F9444" s="58"/>
      <c r="G9444" s="58"/>
      <c r="H9444" s="60"/>
      <c r="I9444" s="60"/>
      <c r="J9444" s="60"/>
      <c r="K9444" s="60"/>
      <c r="M9444" s="61"/>
      <c r="N9444" s="61"/>
      <c r="O9444" s="62"/>
      <c r="P9444" s="125"/>
      <c r="W9444" s="62"/>
      <c r="X9444" s="62"/>
    </row>
    <row r="9445" spans="1:24" s="57" customFormat="1" x14ac:dyDescent="0.25">
      <c r="A9445" s="75"/>
      <c r="D9445" s="58"/>
      <c r="E9445" s="58"/>
      <c r="F9445" s="58"/>
      <c r="G9445" s="58"/>
      <c r="H9445" s="60"/>
      <c r="I9445" s="60"/>
      <c r="J9445" s="60"/>
      <c r="K9445" s="60"/>
      <c r="M9445" s="61"/>
      <c r="N9445" s="61"/>
      <c r="O9445" s="62"/>
      <c r="P9445" s="125"/>
      <c r="W9445" s="62"/>
      <c r="X9445" s="62"/>
    </row>
    <row r="9446" spans="1:24" s="57" customFormat="1" x14ac:dyDescent="0.25">
      <c r="A9446" s="75"/>
      <c r="D9446" s="58"/>
      <c r="E9446" s="58"/>
      <c r="F9446" s="58"/>
      <c r="G9446" s="58"/>
      <c r="H9446" s="60"/>
      <c r="I9446" s="60"/>
      <c r="J9446" s="60"/>
      <c r="K9446" s="60"/>
      <c r="M9446" s="61"/>
      <c r="N9446" s="61"/>
      <c r="O9446" s="62"/>
      <c r="P9446" s="125"/>
      <c r="W9446" s="62"/>
      <c r="X9446" s="62"/>
    </row>
    <row r="9447" spans="1:24" s="57" customFormat="1" x14ac:dyDescent="0.25">
      <c r="A9447" s="75"/>
      <c r="D9447" s="58"/>
      <c r="E9447" s="58"/>
      <c r="F9447" s="58"/>
      <c r="G9447" s="58"/>
      <c r="H9447" s="60"/>
      <c r="I9447" s="60"/>
      <c r="J9447" s="60"/>
      <c r="K9447" s="60"/>
      <c r="M9447" s="61"/>
      <c r="N9447" s="61"/>
      <c r="O9447" s="62"/>
      <c r="P9447" s="125"/>
      <c r="W9447" s="62"/>
      <c r="X9447" s="62"/>
    </row>
    <row r="9448" spans="1:24" s="57" customFormat="1" x14ac:dyDescent="0.25">
      <c r="A9448" s="75"/>
      <c r="D9448" s="58"/>
      <c r="E9448" s="58"/>
      <c r="F9448" s="58"/>
      <c r="G9448" s="58"/>
      <c r="H9448" s="60"/>
      <c r="I9448" s="60"/>
      <c r="J9448" s="60"/>
      <c r="K9448" s="60"/>
      <c r="M9448" s="61"/>
      <c r="N9448" s="61"/>
      <c r="O9448" s="62"/>
      <c r="P9448" s="125"/>
      <c r="W9448" s="62"/>
      <c r="X9448" s="62"/>
    </row>
    <row r="9449" spans="1:24" s="57" customFormat="1" x14ac:dyDescent="0.25">
      <c r="A9449" s="75"/>
      <c r="D9449" s="58"/>
      <c r="E9449" s="58"/>
      <c r="F9449" s="58"/>
      <c r="G9449" s="58"/>
      <c r="H9449" s="60"/>
      <c r="I9449" s="60"/>
      <c r="J9449" s="60"/>
      <c r="K9449" s="60"/>
      <c r="M9449" s="61"/>
      <c r="N9449" s="61"/>
      <c r="O9449" s="62"/>
      <c r="P9449" s="125"/>
      <c r="W9449" s="62"/>
      <c r="X9449" s="62"/>
    </row>
    <row r="9450" spans="1:24" s="57" customFormat="1" x14ac:dyDescent="0.25">
      <c r="A9450" s="75"/>
      <c r="D9450" s="58"/>
      <c r="E9450" s="58"/>
      <c r="F9450" s="58"/>
      <c r="G9450" s="58"/>
      <c r="H9450" s="60"/>
      <c r="I9450" s="60"/>
      <c r="J9450" s="60"/>
      <c r="K9450" s="60"/>
      <c r="M9450" s="61"/>
      <c r="N9450" s="61"/>
      <c r="O9450" s="62"/>
      <c r="P9450" s="125"/>
      <c r="W9450" s="62"/>
      <c r="X9450" s="62"/>
    </row>
    <row r="9451" spans="1:24" s="57" customFormat="1" x14ac:dyDescent="0.25">
      <c r="A9451" s="75"/>
      <c r="D9451" s="58"/>
      <c r="E9451" s="58"/>
      <c r="F9451" s="58"/>
      <c r="G9451" s="58"/>
      <c r="H9451" s="60"/>
      <c r="I9451" s="60"/>
      <c r="J9451" s="60"/>
      <c r="K9451" s="60"/>
      <c r="M9451" s="61"/>
      <c r="N9451" s="61"/>
      <c r="O9451" s="62"/>
      <c r="P9451" s="125"/>
      <c r="W9451" s="62"/>
      <c r="X9451" s="62"/>
    </row>
    <row r="9452" spans="1:24" s="57" customFormat="1" x14ac:dyDescent="0.25">
      <c r="A9452" s="75"/>
      <c r="D9452" s="58"/>
      <c r="E9452" s="58"/>
      <c r="F9452" s="58"/>
      <c r="G9452" s="58"/>
      <c r="H9452" s="60"/>
      <c r="I9452" s="60"/>
      <c r="J9452" s="60"/>
      <c r="K9452" s="60"/>
      <c r="M9452" s="61"/>
      <c r="N9452" s="61"/>
      <c r="O9452" s="62"/>
      <c r="P9452" s="125"/>
      <c r="W9452" s="62"/>
      <c r="X9452" s="62"/>
    </row>
    <row r="9453" spans="1:24" s="57" customFormat="1" x14ac:dyDescent="0.25">
      <c r="A9453" s="75"/>
      <c r="D9453" s="58"/>
      <c r="E9453" s="58"/>
      <c r="F9453" s="58"/>
      <c r="G9453" s="58"/>
      <c r="H9453" s="60"/>
      <c r="I9453" s="60"/>
      <c r="J9453" s="60"/>
      <c r="K9453" s="60"/>
      <c r="M9453" s="61"/>
      <c r="N9453" s="61"/>
      <c r="O9453" s="62"/>
      <c r="P9453" s="125"/>
      <c r="W9453" s="62"/>
      <c r="X9453" s="62"/>
    </row>
    <row r="9454" spans="1:24" s="57" customFormat="1" x14ac:dyDescent="0.25">
      <c r="A9454" s="75"/>
      <c r="D9454" s="58"/>
      <c r="E9454" s="58"/>
      <c r="F9454" s="58"/>
      <c r="G9454" s="58"/>
      <c r="H9454" s="60"/>
      <c r="I9454" s="60"/>
      <c r="J9454" s="60"/>
      <c r="K9454" s="60"/>
      <c r="M9454" s="61"/>
      <c r="N9454" s="61"/>
      <c r="O9454" s="62"/>
      <c r="P9454" s="125"/>
      <c r="W9454" s="62"/>
      <c r="X9454" s="62"/>
    </row>
    <row r="9455" spans="1:24" s="57" customFormat="1" x14ac:dyDescent="0.25">
      <c r="A9455" s="75"/>
      <c r="D9455" s="58"/>
      <c r="E9455" s="58"/>
      <c r="F9455" s="58"/>
      <c r="G9455" s="58"/>
      <c r="H9455" s="60"/>
      <c r="I9455" s="60"/>
      <c r="J9455" s="60"/>
      <c r="K9455" s="60"/>
      <c r="M9455" s="61"/>
      <c r="N9455" s="61"/>
      <c r="O9455" s="62"/>
      <c r="P9455" s="125"/>
      <c r="W9455" s="62"/>
      <c r="X9455" s="62"/>
    </row>
    <row r="9456" spans="1:24" s="57" customFormat="1" x14ac:dyDescent="0.25">
      <c r="A9456" s="75"/>
      <c r="D9456" s="58"/>
      <c r="E9456" s="58"/>
      <c r="F9456" s="58"/>
      <c r="G9456" s="58"/>
      <c r="H9456" s="60"/>
      <c r="I9456" s="60"/>
      <c r="J9456" s="60"/>
      <c r="K9456" s="60"/>
      <c r="M9456" s="61"/>
      <c r="N9456" s="61"/>
      <c r="O9456" s="62"/>
      <c r="P9456" s="125"/>
      <c r="W9456" s="62"/>
      <c r="X9456" s="62"/>
    </row>
    <row r="9457" spans="1:24" s="57" customFormat="1" x14ac:dyDescent="0.25">
      <c r="A9457" s="75"/>
      <c r="D9457" s="58"/>
      <c r="E9457" s="58"/>
      <c r="F9457" s="58"/>
      <c r="G9457" s="58"/>
      <c r="H9457" s="60"/>
      <c r="I9457" s="60"/>
      <c r="J9457" s="60"/>
      <c r="K9457" s="60"/>
      <c r="M9457" s="61"/>
      <c r="N9457" s="61"/>
      <c r="O9457" s="62"/>
      <c r="P9457" s="125"/>
      <c r="W9457" s="62"/>
      <c r="X9457" s="62"/>
    </row>
    <row r="9458" spans="1:24" s="57" customFormat="1" x14ac:dyDescent="0.25">
      <c r="A9458" s="75"/>
      <c r="D9458" s="58"/>
      <c r="E9458" s="58"/>
      <c r="F9458" s="58"/>
      <c r="G9458" s="58"/>
      <c r="H9458" s="60"/>
      <c r="I9458" s="60"/>
      <c r="J9458" s="60"/>
      <c r="K9458" s="60"/>
      <c r="M9458" s="61"/>
      <c r="N9458" s="61"/>
      <c r="O9458" s="62"/>
      <c r="P9458" s="125"/>
      <c r="W9458" s="62"/>
      <c r="X9458" s="62"/>
    </row>
    <row r="9459" spans="1:24" s="57" customFormat="1" x14ac:dyDescent="0.25">
      <c r="A9459" s="75"/>
      <c r="D9459" s="58"/>
      <c r="E9459" s="58"/>
      <c r="F9459" s="58"/>
      <c r="G9459" s="58"/>
      <c r="H9459" s="60"/>
      <c r="I9459" s="60"/>
      <c r="J9459" s="60"/>
      <c r="K9459" s="60"/>
      <c r="M9459" s="61"/>
      <c r="N9459" s="61"/>
      <c r="O9459" s="62"/>
      <c r="P9459" s="125"/>
      <c r="W9459" s="62"/>
      <c r="X9459" s="62"/>
    </row>
    <row r="9460" spans="1:24" s="57" customFormat="1" x14ac:dyDescent="0.25">
      <c r="A9460" s="75"/>
      <c r="D9460" s="58"/>
      <c r="E9460" s="58"/>
      <c r="F9460" s="58"/>
      <c r="G9460" s="58"/>
      <c r="H9460" s="60"/>
      <c r="I9460" s="60"/>
      <c r="J9460" s="60"/>
      <c r="K9460" s="60"/>
      <c r="M9460" s="61"/>
      <c r="N9460" s="61"/>
      <c r="O9460" s="62"/>
      <c r="P9460" s="125"/>
      <c r="W9460" s="62"/>
      <c r="X9460" s="62"/>
    </row>
    <row r="9461" spans="1:24" s="57" customFormat="1" x14ac:dyDescent="0.25">
      <c r="A9461" s="75"/>
      <c r="D9461" s="58"/>
      <c r="E9461" s="58"/>
      <c r="F9461" s="58"/>
      <c r="G9461" s="58"/>
      <c r="H9461" s="60"/>
      <c r="I9461" s="60"/>
      <c r="J9461" s="60"/>
      <c r="K9461" s="60"/>
      <c r="M9461" s="61"/>
      <c r="N9461" s="61"/>
      <c r="O9461" s="62"/>
      <c r="P9461" s="125"/>
      <c r="W9461" s="62"/>
      <c r="X9461" s="62"/>
    </row>
    <row r="9462" spans="1:24" s="57" customFormat="1" x14ac:dyDescent="0.25">
      <c r="A9462" s="75"/>
      <c r="D9462" s="58"/>
      <c r="E9462" s="58"/>
      <c r="F9462" s="58"/>
      <c r="G9462" s="58"/>
      <c r="H9462" s="60"/>
      <c r="I9462" s="60"/>
      <c r="J9462" s="60"/>
      <c r="K9462" s="60"/>
      <c r="M9462" s="61"/>
      <c r="N9462" s="61"/>
      <c r="O9462" s="62"/>
      <c r="P9462" s="125"/>
      <c r="W9462" s="62"/>
      <c r="X9462" s="62"/>
    </row>
    <row r="9463" spans="1:24" s="57" customFormat="1" x14ac:dyDescent="0.25">
      <c r="A9463" s="75"/>
      <c r="D9463" s="58"/>
      <c r="E9463" s="58"/>
      <c r="F9463" s="58"/>
      <c r="G9463" s="58"/>
      <c r="H9463" s="60"/>
      <c r="I9463" s="60"/>
      <c r="J9463" s="60"/>
      <c r="K9463" s="60"/>
      <c r="M9463" s="61"/>
      <c r="N9463" s="61"/>
      <c r="O9463" s="62"/>
      <c r="P9463" s="125"/>
      <c r="W9463" s="62"/>
      <c r="X9463" s="62"/>
    </row>
    <row r="9464" spans="1:24" s="57" customFormat="1" x14ac:dyDescent="0.25">
      <c r="A9464" s="75"/>
      <c r="D9464" s="58"/>
      <c r="E9464" s="58"/>
      <c r="F9464" s="58"/>
      <c r="G9464" s="58"/>
      <c r="H9464" s="60"/>
      <c r="I9464" s="60"/>
      <c r="J9464" s="60"/>
      <c r="K9464" s="60"/>
      <c r="M9464" s="61"/>
      <c r="N9464" s="61"/>
      <c r="O9464" s="62"/>
      <c r="P9464" s="125"/>
      <c r="W9464" s="62"/>
      <c r="X9464" s="62"/>
    </row>
    <row r="9465" spans="1:24" s="57" customFormat="1" x14ac:dyDescent="0.25">
      <c r="A9465" s="75"/>
      <c r="D9465" s="58"/>
      <c r="E9465" s="58"/>
      <c r="F9465" s="58"/>
      <c r="G9465" s="58"/>
      <c r="H9465" s="60"/>
      <c r="I9465" s="60"/>
      <c r="J9465" s="60"/>
      <c r="K9465" s="60"/>
      <c r="M9465" s="61"/>
      <c r="N9465" s="61"/>
      <c r="O9465" s="62"/>
      <c r="P9465" s="125"/>
      <c r="W9465" s="62"/>
      <c r="X9465" s="62"/>
    </row>
    <row r="9466" spans="1:24" s="57" customFormat="1" x14ac:dyDescent="0.25">
      <c r="A9466" s="75"/>
      <c r="D9466" s="58"/>
      <c r="E9466" s="58"/>
      <c r="F9466" s="58"/>
      <c r="G9466" s="58"/>
      <c r="H9466" s="60"/>
      <c r="I9466" s="60"/>
      <c r="J9466" s="60"/>
      <c r="K9466" s="60"/>
      <c r="M9466" s="61"/>
      <c r="N9466" s="61"/>
      <c r="O9466" s="62"/>
      <c r="P9466" s="125"/>
      <c r="W9466" s="62"/>
      <c r="X9466" s="62"/>
    </row>
    <row r="9467" spans="1:24" s="57" customFormat="1" x14ac:dyDescent="0.25">
      <c r="A9467" s="75"/>
      <c r="D9467" s="58"/>
      <c r="E9467" s="58"/>
      <c r="F9467" s="58"/>
      <c r="G9467" s="58"/>
      <c r="H9467" s="60"/>
      <c r="I9467" s="60"/>
      <c r="J9467" s="60"/>
      <c r="K9467" s="60"/>
      <c r="M9467" s="61"/>
      <c r="N9467" s="61"/>
      <c r="O9467" s="62"/>
      <c r="P9467" s="125"/>
      <c r="W9467" s="62"/>
      <c r="X9467" s="62"/>
    </row>
    <row r="9468" spans="1:24" s="57" customFormat="1" x14ac:dyDescent="0.25">
      <c r="A9468" s="75"/>
      <c r="D9468" s="58"/>
      <c r="E9468" s="58"/>
      <c r="F9468" s="58"/>
      <c r="G9468" s="58"/>
      <c r="H9468" s="60"/>
      <c r="I9468" s="60"/>
      <c r="J9468" s="60"/>
      <c r="K9468" s="60"/>
      <c r="M9468" s="61"/>
      <c r="N9468" s="61"/>
      <c r="O9468" s="62"/>
      <c r="P9468" s="125"/>
      <c r="W9468" s="62"/>
      <c r="X9468" s="62"/>
    </row>
    <row r="9469" spans="1:24" s="57" customFormat="1" x14ac:dyDescent="0.25">
      <c r="A9469" s="75"/>
      <c r="D9469" s="58"/>
      <c r="E9469" s="58"/>
      <c r="F9469" s="58"/>
      <c r="G9469" s="58"/>
      <c r="H9469" s="60"/>
      <c r="I9469" s="60"/>
      <c r="J9469" s="60"/>
      <c r="K9469" s="60"/>
      <c r="M9469" s="61"/>
      <c r="N9469" s="61"/>
      <c r="O9469" s="62"/>
      <c r="P9469" s="125"/>
      <c r="W9469" s="62"/>
      <c r="X9469" s="62"/>
    </row>
    <row r="9470" spans="1:24" s="57" customFormat="1" x14ac:dyDescent="0.25">
      <c r="A9470" s="75"/>
      <c r="D9470" s="58"/>
      <c r="E9470" s="58"/>
      <c r="F9470" s="58"/>
      <c r="G9470" s="58"/>
      <c r="H9470" s="60"/>
      <c r="I9470" s="60"/>
      <c r="J9470" s="60"/>
      <c r="K9470" s="60"/>
      <c r="M9470" s="61"/>
      <c r="N9470" s="61"/>
      <c r="O9470" s="62"/>
      <c r="P9470" s="125"/>
      <c r="W9470" s="62"/>
      <c r="X9470" s="62"/>
    </row>
    <row r="9471" spans="1:24" s="57" customFormat="1" x14ac:dyDescent="0.25">
      <c r="A9471" s="75"/>
      <c r="D9471" s="58"/>
      <c r="E9471" s="58"/>
      <c r="F9471" s="58"/>
      <c r="G9471" s="58"/>
      <c r="H9471" s="60"/>
      <c r="I9471" s="60"/>
      <c r="J9471" s="60"/>
      <c r="K9471" s="60"/>
      <c r="M9471" s="61"/>
      <c r="N9471" s="61"/>
      <c r="O9471" s="62"/>
      <c r="P9471" s="125"/>
      <c r="W9471" s="62"/>
      <c r="X9471" s="62"/>
    </row>
    <row r="9472" spans="1:24" s="57" customFormat="1" x14ac:dyDescent="0.25">
      <c r="A9472" s="75"/>
      <c r="D9472" s="58"/>
      <c r="E9472" s="58"/>
      <c r="F9472" s="58"/>
      <c r="G9472" s="58"/>
      <c r="H9472" s="60"/>
      <c r="I9472" s="60"/>
      <c r="J9472" s="60"/>
      <c r="K9472" s="60"/>
      <c r="M9472" s="61"/>
      <c r="N9472" s="61"/>
      <c r="O9472" s="62"/>
      <c r="P9472" s="125"/>
      <c r="W9472" s="62"/>
      <c r="X9472" s="62"/>
    </row>
    <row r="9473" spans="1:24" s="57" customFormat="1" x14ac:dyDescent="0.25">
      <c r="A9473" s="75"/>
      <c r="D9473" s="58"/>
      <c r="E9473" s="58"/>
      <c r="F9473" s="58"/>
      <c r="G9473" s="58"/>
      <c r="H9473" s="60"/>
      <c r="I9473" s="60"/>
      <c r="J9473" s="60"/>
      <c r="K9473" s="60"/>
      <c r="M9473" s="61"/>
      <c r="N9473" s="61"/>
      <c r="O9473" s="62"/>
      <c r="P9473" s="125"/>
      <c r="W9473" s="62"/>
      <c r="X9473" s="62"/>
    </row>
    <row r="9474" spans="1:24" s="57" customFormat="1" x14ac:dyDescent="0.25">
      <c r="A9474" s="75"/>
      <c r="D9474" s="58"/>
      <c r="E9474" s="58"/>
      <c r="F9474" s="58"/>
      <c r="G9474" s="58"/>
      <c r="H9474" s="60"/>
      <c r="I9474" s="60"/>
      <c r="J9474" s="60"/>
      <c r="K9474" s="60"/>
      <c r="M9474" s="61"/>
      <c r="N9474" s="61"/>
      <c r="O9474" s="62"/>
      <c r="P9474" s="125"/>
      <c r="W9474" s="62"/>
      <c r="X9474" s="62"/>
    </row>
    <row r="9475" spans="1:24" s="57" customFormat="1" x14ac:dyDescent="0.25">
      <c r="A9475" s="75"/>
      <c r="D9475" s="58"/>
      <c r="E9475" s="58"/>
      <c r="F9475" s="58"/>
      <c r="G9475" s="58"/>
      <c r="H9475" s="60"/>
      <c r="I9475" s="60"/>
      <c r="J9475" s="60"/>
      <c r="K9475" s="60"/>
      <c r="M9475" s="61"/>
      <c r="N9475" s="61"/>
      <c r="O9475" s="62"/>
      <c r="P9475" s="125"/>
      <c r="W9475" s="62"/>
      <c r="X9475" s="62"/>
    </row>
    <row r="9476" spans="1:24" s="57" customFormat="1" x14ac:dyDescent="0.25">
      <c r="A9476" s="75"/>
      <c r="D9476" s="58"/>
      <c r="E9476" s="58"/>
      <c r="F9476" s="58"/>
      <c r="G9476" s="58"/>
      <c r="H9476" s="60"/>
      <c r="I9476" s="60"/>
      <c r="J9476" s="60"/>
      <c r="K9476" s="60"/>
      <c r="M9476" s="61"/>
      <c r="N9476" s="61"/>
      <c r="O9476" s="62"/>
      <c r="P9476" s="125"/>
      <c r="W9476" s="62"/>
      <c r="X9476" s="62"/>
    </row>
    <row r="9477" spans="1:24" s="57" customFormat="1" x14ac:dyDescent="0.25">
      <c r="A9477" s="75"/>
      <c r="D9477" s="58"/>
      <c r="E9477" s="58"/>
      <c r="F9477" s="58"/>
      <c r="G9477" s="58"/>
      <c r="H9477" s="60"/>
      <c r="I9477" s="60"/>
      <c r="J9477" s="60"/>
      <c r="K9477" s="60"/>
      <c r="M9477" s="61"/>
      <c r="N9477" s="61"/>
      <c r="O9477" s="62"/>
      <c r="P9477" s="125"/>
      <c r="W9477" s="62"/>
      <c r="X9477" s="62"/>
    </row>
    <row r="9478" spans="1:24" s="57" customFormat="1" x14ac:dyDescent="0.25">
      <c r="A9478" s="75"/>
      <c r="D9478" s="58"/>
      <c r="E9478" s="58"/>
      <c r="F9478" s="58"/>
      <c r="G9478" s="58"/>
      <c r="H9478" s="60"/>
      <c r="I9478" s="60"/>
      <c r="J9478" s="60"/>
      <c r="K9478" s="60"/>
      <c r="M9478" s="61"/>
      <c r="N9478" s="61"/>
      <c r="O9478" s="62"/>
      <c r="P9478" s="125"/>
      <c r="W9478" s="62"/>
      <c r="X9478" s="62"/>
    </row>
    <row r="9479" spans="1:24" s="57" customFormat="1" x14ac:dyDescent="0.25">
      <c r="A9479" s="75"/>
      <c r="D9479" s="58"/>
      <c r="E9479" s="58"/>
      <c r="F9479" s="58"/>
      <c r="G9479" s="58"/>
      <c r="H9479" s="60"/>
      <c r="I9479" s="60"/>
      <c r="J9479" s="60"/>
      <c r="K9479" s="60"/>
      <c r="M9479" s="61"/>
      <c r="N9479" s="61"/>
      <c r="O9479" s="62"/>
      <c r="P9479" s="125"/>
      <c r="W9479" s="62"/>
      <c r="X9479" s="62"/>
    </row>
    <row r="9480" spans="1:24" s="57" customFormat="1" x14ac:dyDescent="0.25">
      <c r="A9480" s="75"/>
      <c r="D9480" s="58"/>
      <c r="E9480" s="58"/>
      <c r="F9480" s="58"/>
      <c r="G9480" s="58"/>
      <c r="H9480" s="60"/>
      <c r="I9480" s="60"/>
      <c r="J9480" s="60"/>
      <c r="K9480" s="60"/>
      <c r="M9480" s="61"/>
      <c r="N9480" s="61"/>
      <c r="O9480" s="62"/>
      <c r="P9480" s="125"/>
      <c r="W9480" s="62"/>
      <c r="X9480" s="62"/>
    </row>
    <row r="9481" spans="1:24" s="57" customFormat="1" x14ac:dyDescent="0.25">
      <c r="A9481" s="75"/>
      <c r="D9481" s="58"/>
      <c r="E9481" s="58"/>
      <c r="F9481" s="58"/>
      <c r="G9481" s="58"/>
      <c r="H9481" s="60"/>
      <c r="I9481" s="60"/>
      <c r="J9481" s="60"/>
      <c r="K9481" s="60"/>
      <c r="M9481" s="61"/>
      <c r="N9481" s="61"/>
      <c r="O9481" s="62"/>
      <c r="P9481" s="125"/>
      <c r="W9481" s="62"/>
      <c r="X9481" s="62"/>
    </row>
    <row r="9482" spans="1:24" s="57" customFormat="1" x14ac:dyDescent="0.25">
      <c r="A9482" s="75"/>
      <c r="D9482" s="58"/>
      <c r="E9482" s="58"/>
      <c r="F9482" s="58"/>
      <c r="G9482" s="58"/>
      <c r="H9482" s="60"/>
      <c r="I9482" s="60"/>
      <c r="J9482" s="60"/>
      <c r="K9482" s="60"/>
      <c r="M9482" s="61"/>
      <c r="N9482" s="61"/>
      <c r="O9482" s="62"/>
      <c r="P9482" s="125"/>
      <c r="W9482" s="62"/>
      <c r="X9482" s="62"/>
    </row>
    <row r="9483" spans="1:24" s="57" customFormat="1" x14ac:dyDescent="0.25">
      <c r="A9483" s="75"/>
      <c r="D9483" s="58"/>
      <c r="E9483" s="58"/>
      <c r="F9483" s="58"/>
      <c r="G9483" s="58"/>
      <c r="H9483" s="60"/>
      <c r="I9483" s="60"/>
      <c r="J9483" s="60"/>
      <c r="K9483" s="60"/>
      <c r="M9483" s="61"/>
      <c r="N9483" s="61"/>
      <c r="O9483" s="62"/>
      <c r="P9483" s="125"/>
      <c r="W9483" s="62"/>
      <c r="X9483" s="62"/>
    </row>
    <row r="9484" spans="1:24" s="57" customFormat="1" x14ac:dyDescent="0.25">
      <c r="A9484" s="75"/>
      <c r="D9484" s="58"/>
      <c r="E9484" s="58"/>
      <c r="F9484" s="58"/>
      <c r="G9484" s="58"/>
      <c r="H9484" s="60"/>
      <c r="I9484" s="60"/>
      <c r="J9484" s="60"/>
      <c r="K9484" s="60"/>
      <c r="M9484" s="61"/>
      <c r="N9484" s="61"/>
      <c r="O9484" s="62"/>
      <c r="P9484" s="125"/>
      <c r="W9484" s="62"/>
      <c r="X9484" s="62"/>
    </row>
    <row r="9485" spans="1:24" s="57" customFormat="1" x14ac:dyDescent="0.25">
      <c r="A9485" s="75"/>
      <c r="D9485" s="58"/>
      <c r="E9485" s="58"/>
      <c r="F9485" s="58"/>
      <c r="G9485" s="58"/>
      <c r="H9485" s="60"/>
      <c r="I9485" s="60"/>
      <c r="J9485" s="60"/>
      <c r="K9485" s="60"/>
      <c r="M9485" s="61"/>
      <c r="N9485" s="61"/>
      <c r="O9485" s="62"/>
      <c r="P9485" s="125"/>
      <c r="W9485" s="62"/>
      <c r="X9485" s="62"/>
    </row>
    <row r="9486" spans="1:24" s="57" customFormat="1" x14ac:dyDescent="0.25">
      <c r="A9486" s="75"/>
      <c r="D9486" s="58"/>
      <c r="E9486" s="58"/>
      <c r="F9486" s="58"/>
      <c r="G9486" s="58"/>
      <c r="H9486" s="60"/>
      <c r="I9486" s="60"/>
      <c r="J9486" s="60"/>
      <c r="K9486" s="60"/>
      <c r="M9486" s="61"/>
      <c r="N9486" s="61"/>
      <c r="O9486" s="62"/>
      <c r="P9486" s="125"/>
      <c r="W9486" s="62"/>
      <c r="X9486" s="62"/>
    </row>
    <row r="9487" spans="1:24" s="57" customFormat="1" x14ac:dyDescent="0.25">
      <c r="A9487" s="75"/>
      <c r="D9487" s="58"/>
      <c r="E9487" s="58"/>
      <c r="F9487" s="58"/>
      <c r="G9487" s="58"/>
      <c r="H9487" s="60"/>
      <c r="I9487" s="60"/>
      <c r="J9487" s="60"/>
      <c r="K9487" s="60"/>
      <c r="M9487" s="61"/>
      <c r="N9487" s="61"/>
      <c r="O9487" s="62"/>
      <c r="P9487" s="125"/>
      <c r="W9487" s="62"/>
      <c r="X9487" s="62"/>
    </row>
    <row r="9488" spans="1:24" s="57" customFormat="1" x14ac:dyDescent="0.25">
      <c r="A9488" s="75"/>
      <c r="D9488" s="58"/>
      <c r="E9488" s="58"/>
      <c r="F9488" s="58"/>
      <c r="G9488" s="58"/>
      <c r="H9488" s="60"/>
      <c r="I9488" s="60"/>
      <c r="J9488" s="60"/>
      <c r="K9488" s="60"/>
      <c r="M9488" s="61"/>
      <c r="N9488" s="61"/>
      <c r="O9488" s="62"/>
      <c r="P9488" s="125"/>
      <c r="W9488" s="62"/>
      <c r="X9488" s="62"/>
    </row>
    <row r="9489" spans="1:24" s="57" customFormat="1" x14ac:dyDescent="0.25">
      <c r="A9489" s="75"/>
      <c r="D9489" s="58"/>
      <c r="E9489" s="58"/>
      <c r="F9489" s="58"/>
      <c r="G9489" s="58"/>
      <c r="H9489" s="60"/>
      <c r="I9489" s="60"/>
      <c r="J9489" s="60"/>
      <c r="K9489" s="60"/>
      <c r="M9489" s="61"/>
      <c r="N9489" s="61"/>
      <c r="O9489" s="62"/>
      <c r="P9489" s="125"/>
      <c r="W9489" s="62"/>
      <c r="X9489" s="62"/>
    </row>
    <row r="9490" spans="1:24" s="57" customFormat="1" x14ac:dyDescent="0.25">
      <c r="A9490" s="75"/>
      <c r="D9490" s="58"/>
      <c r="E9490" s="58"/>
      <c r="F9490" s="58"/>
      <c r="G9490" s="58"/>
      <c r="H9490" s="60"/>
      <c r="I9490" s="60"/>
      <c r="J9490" s="60"/>
      <c r="K9490" s="60"/>
      <c r="M9490" s="61"/>
      <c r="N9490" s="61"/>
      <c r="O9490" s="62"/>
      <c r="P9490" s="125"/>
      <c r="W9490" s="62"/>
      <c r="X9490" s="62"/>
    </row>
    <row r="9491" spans="1:24" s="57" customFormat="1" x14ac:dyDescent="0.25">
      <c r="A9491" s="75"/>
      <c r="D9491" s="58"/>
      <c r="E9491" s="58"/>
      <c r="F9491" s="58"/>
      <c r="G9491" s="58"/>
      <c r="H9491" s="60"/>
      <c r="I9491" s="60"/>
      <c r="J9491" s="60"/>
      <c r="K9491" s="60"/>
      <c r="M9491" s="61"/>
      <c r="N9491" s="61"/>
      <c r="O9491" s="62"/>
      <c r="P9491" s="125"/>
      <c r="W9491" s="62"/>
      <c r="X9491" s="62"/>
    </row>
    <row r="9492" spans="1:24" s="57" customFormat="1" x14ac:dyDescent="0.25">
      <c r="A9492" s="75"/>
      <c r="D9492" s="58"/>
      <c r="E9492" s="58"/>
      <c r="F9492" s="58"/>
      <c r="G9492" s="58"/>
      <c r="H9492" s="60"/>
      <c r="I9492" s="60"/>
      <c r="J9492" s="60"/>
      <c r="K9492" s="60"/>
      <c r="M9492" s="61"/>
      <c r="N9492" s="61"/>
      <c r="O9492" s="62"/>
      <c r="P9492" s="125"/>
      <c r="W9492" s="62"/>
      <c r="X9492" s="62"/>
    </row>
    <row r="9493" spans="1:24" s="57" customFormat="1" x14ac:dyDescent="0.25">
      <c r="A9493" s="75"/>
      <c r="D9493" s="58"/>
      <c r="E9493" s="58"/>
      <c r="F9493" s="58"/>
      <c r="G9493" s="58"/>
      <c r="H9493" s="60"/>
      <c r="I9493" s="60"/>
      <c r="J9493" s="60"/>
      <c r="K9493" s="60"/>
      <c r="M9493" s="61"/>
      <c r="N9493" s="61"/>
      <c r="O9493" s="62"/>
      <c r="P9493" s="125"/>
      <c r="W9493" s="62"/>
      <c r="X9493" s="62"/>
    </row>
    <row r="9494" spans="1:24" s="57" customFormat="1" x14ac:dyDescent="0.25">
      <c r="A9494" s="75"/>
      <c r="D9494" s="58"/>
      <c r="E9494" s="58"/>
      <c r="F9494" s="58"/>
      <c r="G9494" s="58"/>
      <c r="H9494" s="60"/>
      <c r="I9494" s="60"/>
      <c r="J9494" s="60"/>
      <c r="K9494" s="60"/>
      <c r="M9494" s="61"/>
      <c r="N9494" s="61"/>
      <c r="O9494" s="62"/>
      <c r="P9494" s="125"/>
      <c r="W9494" s="62"/>
      <c r="X9494" s="62"/>
    </row>
    <row r="9495" spans="1:24" s="57" customFormat="1" x14ac:dyDescent="0.25">
      <c r="A9495" s="75"/>
      <c r="D9495" s="58"/>
      <c r="E9495" s="58"/>
      <c r="F9495" s="58"/>
      <c r="G9495" s="58"/>
      <c r="H9495" s="60"/>
      <c r="I9495" s="60"/>
      <c r="J9495" s="60"/>
      <c r="K9495" s="60"/>
      <c r="M9495" s="61"/>
      <c r="N9495" s="61"/>
      <c r="O9495" s="62"/>
      <c r="P9495" s="125"/>
      <c r="W9495" s="62"/>
      <c r="X9495" s="62"/>
    </row>
    <row r="9496" spans="1:24" s="57" customFormat="1" x14ac:dyDescent="0.25">
      <c r="A9496" s="75"/>
      <c r="D9496" s="58"/>
      <c r="E9496" s="58"/>
      <c r="F9496" s="58"/>
      <c r="G9496" s="58"/>
      <c r="H9496" s="60"/>
      <c r="I9496" s="60"/>
      <c r="J9496" s="60"/>
      <c r="K9496" s="60"/>
      <c r="M9496" s="61"/>
      <c r="N9496" s="61"/>
      <c r="O9496" s="62"/>
      <c r="P9496" s="125"/>
      <c r="W9496" s="62"/>
      <c r="X9496" s="62"/>
    </row>
    <row r="9497" spans="1:24" s="57" customFormat="1" x14ac:dyDescent="0.25">
      <c r="A9497" s="75"/>
      <c r="D9497" s="58"/>
      <c r="E9497" s="58"/>
      <c r="F9497" s="58"/>
      <c r="G9497" s="58"/>
      <c r="H9497" s="60"/>
      <c r="I9497" s="60"/>
      <c r="J9497" s="60"/>
      <c r="K9497" s="60"/>
      <c r="M9497" s="61"/>
      <c r="N9497" s="61"/>
      <c r="O9497" s="62"/>
      <c r="P9497" s="125"/>
      <c r="W9497" s="62"/>
      <c r="X9497" s="62"/>
    </row>
    <row r="9498" spans="1:24" s="57" customFormat="1" x14ac:dyDescent="0.25">
      <c r="A9498" s="75"/>
      <c r="D9498" s="58"/>
      <c r="E9498" s="58"/>
      <c r="F9498" s="58"/>
      <c r="G9498" s="58"/>
      <c r="H9498" s="60"/>
      <c r="I9498" s="60"/>
      <c r="J9498" s="60"/>
      <c r="K9498" s="60"/>
      <c r="M9498" s="61"/>
      <c r="N9498" s="61"/>
      <c r="O9498" s="62"/>
      <c r="P9498" s="125"/>
      <c r="W9498" s="62"/>
      <c r="X9498" s="62"/>
    </row>
    <row r="9499" spans="1:24" s="57" customFormat="1" x14ac:dyDescent="0.25">
      <c r="A9499" s="75"/>
      <c r="D9499" s="58"/>
      <c r="E9499" s="58"/>
      <c r="F9499" s="58"/>
      <c r="G9499" s="58"/>
      <c r="H9499" s="60"/>
      <c r="I9499" s="60"/>
      <c r="J9499" s="60"/>
      <c r="K9499" s="60"/>
      <c r="M9499" s="61"/>
      <c r="N9499" s="61"/>
      <c r="O9499" s="62"/>
      <c r="P9499" s="125"/>
      <c r="W9499" s="62"/>
      <c r="X9499" s="62"/>
    </row>
    <row r="9500" spans="1:24" s="57" customFormat="1" x14ac:dyDescent="0.25">
      <c r="A9500" s="75"/>
      <c r="D9500" s="58"/>
      <c r="E9500" s="58"/>
      <c r="F9500" s="58"/>
      <c r="G9500" s="58"/>
      <c r="H9500" s="60"/>
      <c r="I9500" s="60"/>
      <c r="J9500" s="60"/>
      <c r="K9500" s="60"/>
      <c r="M9500" s="61"/>
      <c r="N9500" s="61"/>
      <c r="O9500" s="62"/>
      <c r="P9500" s="125"/>
      <c r="W9500" s="62"/>
      <c r="X9500" s="62"/>
    </row>
    <row r="9501" spans="1:24" s="57" customFormat="1" x14ac:dyDescent="0.25">
      <c r="A9501" s="75"/>
      <c r="D9501" s="58"/>
      <c r="E9501" s="58"/>
      <c r="F9501" s="58"/>
      <c r="G9501" s="58"/>
      <c r="H9501" s="60"/>
      <c r="I9501" s="60"/>
      <c r="J9501" s="60"/>
      <c r="K9501" s="60"/>
      <c r="M9501" s="61"/>
      <c r="N9501" s="61"/>
      <c r="O9501" s="62"/>
      <c r="P9501" s="125"/>
      <c r="W9501" s="62"/>
      <c r="X9501" s="62"/>
    </row>
    <row r="9502" spans="1:24" s="57" customFormat="1" x14ac:dyDescent="0.25">
      <c r="A9502" s="75"/>
      <c r="D9502" s="58"/>
      <c r="E9502" s="58"/>
      <c r="F9502" s="58"/>
      <c r="G9502" s="58"/>
      <c r="H9502" s="60"/>
      <c r="I9502" s="60"/>
      <c r="J9502" s="60"/>
      <c r="K9502" s="60"/>
      <c r="M9502" s="61"/>
      <c r="N9502" s="61"/>
      <c r="O9502" s="62"/>
      <c r="P9502" s="125"/>
      <c r="W9502" s="62"/>
      <c r="X9502" s="62"/>
    </row>
    <row r="9503" spans="1:24" s="57" customFormat="1" x14ac:dyDescent="0.25">
      <c r="A9503" s="75"/>
      <c r="D9503" s="58"/>
      <c r="E9503" s="58"/>
      <c r="F9503" s="58"/>
      <c r="G9503" s="58"/>
      <c r="H9503" s="60"/>
      <c r="I9503" s="60"/>
      <c r="J9503" s="60"/>
      <c r="K9503" s="60"/>
      <c r="M9503" s="61"/>
      <c r="N9503" s="61"/>
      <c r="O9503" s="62"/>
      <c r="P9503" s="125"/>
      <c r="W9503" s="62"/>
      <c r="X9503" s="62"/>
    </row>
    <row r="9504" spans="1:24" s="57" customFormat="1" x14ac:dyDescent="0.25">
      <c r="A9504" s="75"/>
      <c r="D9504" s="58"/>
      <c r="E9504" s="58"/>
      <c r="F9504" s="58"/>
      <c r="G9504" s="58"/>
      <c r="H9504" s="60"/>
      <c r="I9504" s="60"/>
      <c r="J9504" s="60"/>
      <c r="K9504" s="60"/>
      <c r="M9504" s="61"/>
      <c r="N9504" s="61"/>
      <c r="O9504" s="62"/>
      <c r="P9504" s="125"/>
      <c r="W9504" s="62"/>
      <c r="X9504" s="62"/>
    </row>
    <row r="9505" spans="1:24" s="57" customFormat="1" x14ac:dyDescent="0.25">
      <c r="A9505" s="75"/>
      <c r="D9505" s="58"/>
      <c r="E9505" s="58"/>
      <c r="F9505" s="58"/>
      <c r="G9505" s="58"/>
      <c r="H9505" s="60"/>
      <c r="I9505" s="60"/>
      <c r="J9505" s="60"/>
      <c r="K9505" s="60"/>
      <c r="M9505" s="61"/>
      <c r="N9505" s="61"/>
      <c r="O9505" s="62"/>
      <c r="P9505" s="125"/>
      <c r="W9505" s="62"/>
      <c r="X9505" s="62"/>
    </row>
    <row r="9506" spans="1:24" s="57" customFormat="1" x14ac:dyDescent="0.25">
      <c r="A9506" s="75"/>
      <c r="D9506" s="58"/>
      <c r="E9506" s="58"/>
      <c r="F9506" s="58"/>
      <c r="G9506" s="58"/>
      <c r="H9506" s="60"/>
      <c r="I9506" s="60"/>
      <c r="J9506" s="60"/>
      <c r="K9506" s="60"/>
      <c r="M9506" s="61"/>
      <c r="N9506" s="61"/>
      <c r="O9506" s="62"/>
      <c r="P9506" s="125"/>
      <c r="W9506" s="62"/>
      <c r="X9506" s="62"/>
    </row>
    <row r="9507" spans="1:24" s="57" customFormat="1" x14ac:dyDescent="0.25">
      <c r="A9507" s="75"/>
      <c r="D9507" s="58"/>
      <c r="E9507" s="58"/>
      <c r="F9507" s="58"/>
      <c r="G9507" s="58"/>
      <c r="H9507" s="60"/>
      <c r="I9507" s="60"/>
      <c r="J9507" s="60"/>
      <c r="K9507" s="60"/>
      <c r="M9507" s="61"/>
      <c r="N9507" s="61"/>
      <c r="O9507" s="62"/>
      <c r="P9507" s="125"/>
      <c r="W9507" s="62"/>
      <c r="X9507" s="62"/>
    </row>
    <row r="9508" spans="1:24" s="57" customFormat="1" x14ac:dyDescent="0.25">
      <c r="A9508" s="75"/>
      <c r="D9508" s="58"/>
      <c r="E9508" s="58"/>
      <c r="F9508" s="58"/>
      <c r="G9508" s="58"/>
      <c r="H9508" s="60"/>
      <c r="I9508" s="60"/>
      <c r="J9508" s="60"/>
      <c r="K9508" s="60"/>
      <c r="M9508" s="61"/>
      <c r="N9508" s="61"/>
      <c r="O9508" s="62"/>
      <c r="P9508" s="125"/>
      <c r="W9508" s="62"/>
      <c r="X9508" s="62"/>
    </row>
    <row r="9509" spans="1:24" s="57" customFormat="1" x14ac:dyDescent="0.25">
      <c r="A9509" s="75"/>
      <c r="D9509" s="58"/>
      <c r="E9509" s="58"/>
      <c r="F9509" s="58"/>
      <c r="G9509" s="58"/>
      <c r="H9509" s="60"/>
      <c r="I9509" s="60"/>
      <c r="J9509" s="60"/>
      <c r="K9509" s="60"/>
      <c r="M9509" s="61"/>
      <c r="N9509" s="61"/>
      <c r="O9509" s="62"/>
      <c r="P9509" s="125"/>
      <c r="W9509" s="62"/>
      <c r="X9509" s="62"/>
    </row>
    <row r="9510" spans="1:24" s="57" customFormat="1" x14ac:dyDescent="0.25">
      <c r="A9510" s="75"/>
      <c r="D9510" s="58"/>
      <c r="E9510" s="58"/>
      <c r="F9510" s="58"/>
      <c r="G9510" s="58"/>
      <c r="H9510" s="60"/>
      <c r="I9510" s="60"/>
      <c r="J9510" s="60"/>
      <c r="K9510" s="60"/>
      <c r="M9510" s="61"/>
      <c r="N9510" s="61"/>
      <c r="O9510" s="62"/>
      <c r="P9510" s="125"/>
      <c r="W9510" s="62"/>
      <c r="X9510" s="62"/>
    </row>
    <row r="9511" spans="1:24" s="57" customFormat="1" x14ac:dyDescent="0.25">
      <c r="A9511" s="75"/>
      <c r="D9511" s="58"/>
      <c r="E9511" s="58"/>
      <c r="F9511" s="58"/>
      <c r="G9511" s="58"/>
      <c r="H9511" s="60"/>
      <c r="I9511" s="60"/>
      <c r="J9511" s="60"/>
      <c r="K9511" s="60"/>
      <c r="M9511" s="61"/>
      <c r="N9511" s="61"/>
      <c r="O9511" s="62"/>
      <c r="P9511" s="125"/>
      <c r="W9511" s="62"/>
      <c r="X9511" s="62"/>
    </row>
    <row r="9512" spans="1:24" s="57" customFormat="1" x14ac:dyDescent="0.25">
      <c r="A9512" s="75"/>
      <c r="D9512" s="58"/>
      <c r="E9512" s="58"/>
      <c r="F9512" s="58"/>
      <c r="G9512" s="58"/>
      <c r="H9512" s="60"/>
      <c r="I9512" s="60"/>
      <c r="J9512" s="60"/>
      <c r="K9512" s="60"/>
      <c r="M9512" s="61"/>
      <c r="N9512" s="61"/>
      <c r="O9512" s="62"/>
      <c r="P9512" s="125"/>
      <c r="W9512" s="62"/>
      <c r="X9512" s="62"/>
    </row>
    <row r="9513" spans="1:24" s="57" customFormat="1" x14ac:dyDescent="0.25">
      <c r="A9513" s="75"/>
      <c r="D9513" s="58"/>
      <c r="E9513" s="58"/>
      <c r="F9513" s="58"/>
      <c r="G9513" s="58"/>
      <c r="H9513" s="60"/>
      <c r="I9513" s="60"/>
      <c r="J9513" s="60"/>
      <c r="K9513" s="60"/>
      <c r="M9513" s="61"/>
      <c r="N9513" s="61"/>
      <c r="O9513" s="62"/>
      <c r="P9513" s="125"/>
      <c r="W9513" s="62"/>
      <c r="X9513" s="62"/>
    </row>
    <row r="9514" spans="1:24" s="57" customFormat="1" x14ac:dyDescent="0.25">
      <c r="A9514" s="75"/>
      <c r="D9514" s="58"/>
      <c r="E9514" s="58"/>
      <c r="F9514" s="58"/>
      <c r="G9514" s="58"/>
      <c r="H9514" s="60"/>
      <c r="I9514" s="60"/>
      <c r="J9514" s="60"/>
      <c r="K9514" s="60"/>
      <c r="M9514" s="61"/>
      <c r="N9514" s="61"/>
      <c r="O9514" s="62"/>
      <c r="P9514" s="125"/>
      <c r="W9514" s="62"/>
      <c r="X9514" s="62"/>
    </row>
    <row r="9515" spans="1:24" s="57" customFormat="1" x14ac:dyDescent="0.25">
      <c r="A9515" s="75"/>
      <c r="D9515" s="58"/>
      <c r="E9515" s="58"/>
      <c r="F9515" s="58"/>
      <c r="G9515" s="58"/>
      <c r="H9515" s="60"/>
      <c r="I9515" s="60"/>
      <c r="J9515" s="60"/>
      <c r="K9515" s="60"/>
      <c r="M9515" s="61"/>
      <c r="N9515" s="61"/>
      <c r="O9515" s="62"/>
      <c r="P9515" s="125"/>
      <c r="W9515" s="62"/>
      <c r="X9515" s="62"/>
    </row>
    <row r="9516" spans="1:24" s="57" customFormat="1" x14ac:dyDescent="0.25">
      <c r="A9516" s="75"/>
      <c r="D9516" s="58"/>
      <c r="E9516" s="58"/>
      <c r="F9516" s="58"/>
      <c r="G9516" s="58"/>
      <c r="H9516" s="60"/>
      <c r="I9516" s="60"/>
      <c r="J9516" s="60"/>
      <c r="K9516" s="60"/>
      <c r="M9516" s="61"/>
      <c r="N9516" s="61"/>
      <c r="O9516" s="62"/>
      <c r="P9516" s="125"/>
      <c r="W9516" s="62"/>
      <c r="X9516" s="62"/>
    </row>
    <row r="9517" spans="1:24" s="57" customFormat="1" x14ac:dyDescent="0.25">
      <c r="A9517" s="75"/>
      <c r="D9517" s="58"/>
      <c r="E9517" s="58"/>
      <c r="F9517" s="58"/>
      <c r="G9517" s="58"/>
      <c r="H9517" s="60"/>
      <c r="I9517" s="60"/>
      <c r="J9517" s="60"/>
      <c r="K9517" s="60"/>
      <c r="M9517" s="61"/>
      <c r="N9517" s="61"/>
      <c r="O9517" s="62"/>
      <c r="P9517" s="125"/>
      <c r="W9517" s="62"/>
      <c r="X9517" s="62"/>
    </row>
    <row r="9518" spans="1:24" s="57" customFormat="1" x14ac:dyDescent="0.25">
      <c r="A9518" s="75"/>
      <c r="D9518" s="58"/>
      <c r="E9518" s="58"/>
      <c r="F9518" s="58"/>
      <c r="G9518" s="58"/>
      <c r="H9518" s="60"/>
      <c r="I9518" s="60"/>
      <c r="J9518" s="60"/>
      <c r="K9518" s="60"/>
      <c r="M9518" s="61"/>
      <c r="N9518" s="61"/>
      <c r="O9518" s="62"/>
      <c r="P9518" s="125"/>
      <c r="W9518" s="62"/>
      <c r="X9518" s="62"/>
    </row>
    <row r="9519" spans="1:24" s="57" customFormat="1" x14ac:dyDescent="0.25">
      <c r="A9519" s="75"/>
      <c r="D9519" s="58"/>
      <c r="E9519" s="58"/>
      <c r="F9519" s="58"/>
      <c r="G9519" s="58"/>
      <c r="H9519" s="60"/>
      <c r="I9519" s="60"/>
      <c r="J9519" s="60"/>
      <c r="K9519" s="60"/>
      <c r="M9519" s="61"/>
      <c r="N9519" s="61"/>
      <c r="O9519" s="62"/>
      <c r="P9519" s="125"/>
      <c r="W9519" s="62"/>
      <c r="X9519" s="62"/>
    </row>
    <row r="9520" spans="1:24" s="57" customFormat="1" x14ac:dyDescent="0.25">
      <c r="A9520" s="75"/>
      <c r="D9520" s="58"/>
      <c r="E9520" s="58"/>
      <c r="F9520" s="58"/>
      <c r="G9520" s="58"/>
      <c r="H9520" s="60"/>
      <c r="I9520" s="60"/>
      <c r="J9520" s="60"/>
      <c r="K9520" s="60"/>
      <c r="M9520" s="61"/>
      <c r="N9520" s="61"/>
      <c r="O9520" s="62"/>
      <c r="P9520" s="125"/>
      <c r="W9520" s="62"/>
      <c r="X9520" s="62"/>
    </row>
    <row r="9521" spans="1:24" s="57" customFormat="1" x14ac:dyDescent="0.25">
      <c r="A9521" s="75"/>
      <c r="D9521" s="58"/>
      <c r="E9521" s="58"/>
      <c r="F9521" s="58"/>
      <c r="G9521" s="58"/>
      <c r="H9521" s="60"/>
      <c r="I9521" s="60"/>
      <c r="J9521" s="60"/>
      <c r="K9521" s="60"/>
      <c r="M9521" s="61"/>
      <c r="N9521" s="61"/>
      <c r="O9521" s="62"/>
      <c r="P9521" s="125"/>
      <c r="W9521" s="62"/>
      <c r="X9521" s="62"/>
    </row>
    <row r="9522" spans="1:24" s="57" customFormat="1" x14ac:dyDescent="0.25">
      <c r="A9522" s="75"/>
      <c r="D9522" s="58"/>
      <c r="E9522" s="58"/>
      <c r="F9522" s="58"/>
      <c r="G9522" s="58"/>
      <c r="H9522" s="60"/>
      <c r="I9522" s="60"/>
      <c r="J9522" s="60"/>
      <c r="K9522" s="60"/>
      <c r="M9522" s="61"/>
      <c r="N9522" s="61"/>
      <c r="O9522" s="62"/>
      <c r="P9522" s="125"/>
      <c r="W9522" s="62"/>
      <c r="X9522" s="62"/>
    </row>
    <row r="9523" spans="1:24" s="57" customFormat="1" x14ac:dyDescent="0.25">
      <c r="A9523" s="75"/>
      <c r="D9523" s="58"/>
      <c r="E9523" s="58"/>
      <c r="F9523" s="58"/>
      <c r="G9523" s="58"/>
      <c r="H9523" s="60"/>
      <c r="I9523" s="60"/>
      <c r="J9523" s="60"/>
      <c r="K9523" s="60"/>
      <c r="M9523" s="61"/>
      <c r="N9523" s="61"/>
      <c r="O9523" s="62"/>
      <c r="P9523" s="125"/>
      <c r="W9523" s="62"/>
      <c r="X9523" s="62"/>
    </row>
    <row r="9524" spans="1:24" s="57" customFormat="1" x14ac:dyDescent="0.25">
      <c r="A9524" s="75"/>
      <c r="D9524" s="58"/>
      <c r="E9524" s="58"/>
      <c r="F9524" s="58"/>
      <c r="G9524" s="58"/>
      <c r="H9524" s="60"/>
      <c r="I9524" s="60"/>
      <c r="J9524" s="60"/>
      <c r="K9524" s="60"/>
      <c r="M9524" s="61"/>
      <c r="N9524" s="61"/>
      <c r="O9524" s="62"/>
      <c r="P9524" s="125"/>
      <c r="W9524" s="62"/>
      <c r="X9524" s="62"/>
    </row>
    <row r="9525" spans="1:24" s="57" customFormat="1" x14ac:dyDescent="0.25">
      <c r="A9525" s="75"/>
      <c r="D9525" s="58"/>
      <c r="E9525" s="58"/>
      <c r="F9525" s="58"/>
      <c r="G9525" s="58"/>
      <c r="H9525" s="60"/>
      <c r="I9525" s="60"/>
      <c r="J9525" s="60"/>
      <c r="K9525" s="60"/>
      <c r="M9525" s="61"/>
      <c r="N9525" s="61"/>
      <c r="O9525" s="62"/>
      <c r="P9525" s="125"/>
      <c r="W9525" s="62"/>
      <c r="X9525" s="62"/>
    </row>
    <row r="9526" spans="1:24" s="57" customFormat="1" x14ac:dyDescent="0.25">
      <c r="A9526" s="75"/>
      <c r="D9526" s="58"/>
      <c r="E9526" s="58"/>
      <c r="F9526" s="58"/>
      <c r="G9526" s="58"/>
      <c r="H9526" s="60"/>
      <c r="I9526" s="60"/>
      <c r="J9526" s="60"/>
      <c r="K9526" s="60"/>
      <c r="M9526" s="61"/>
      <c r="N9526" s="61"/>
      <c r="O9526" s="62"/>
      <c r="P9526" s="125"/>
      <c r="W9526" s="62"/>
      <c r="X9526" s="62"/>
    </row>
    <row r="9527" spans="1:24" s="57" customFormat="1" x14ac:dyDescent="0.25">
      <c r="A9527" s="75"/>
      <c r="D9527" s="58"/>
      <c r="E9527" s="58"/>
      <c r="F9527" s="58"/>
      <c r="G9527" s="58"/>
      <c r="H9527" s="60"/>
      <c r="I9527" s="60"/>
      <c r="J9527" s="60"/>
      <c r="K9527" s="60"/>
      <c r="M9527" s="61"/>
      <c r="N9527" s="61"/>
      <c r="O9527" s="62"/>
      <c r="P9527" s="125"/>
      <c r="W9527" s="62"/>
      <c r="X9527" s="62"/>
    </row>
    <row r="9528" spans="1:24" s="57" customFormat="1" x14ac:dyDescent="0.25">
      <c r="A9528" s="75"/>
      <c r="D9528" s="58"/>
      <c r="E9528" s="58"/>
      <c r="F9528" s="58"/>
      <c r="G9528" s="58"/>
      <c r="H9528" s="60"/>
      <c r="I9528" s="60"/>
      <c r="J9528" s="60"/>
      <c r="K9528" s="60"/>
      <c r="M9528" s="61"/>
      <c r="N9528" s="61"/>
      <c r="O9528" s="62"/>
      <c r="P9528" s="125"/>
      <c r="W9528" s="62"/>
      <c r="X9528" s="62"/>
    </row>
    <row r="9529" spans="1:24" s="57" customFormat="1" x14ac:dyDescent="0.25">
      <c r="A9529" s="75"/>
      <c r="D9529" s="58"/>
      <c r="E9529" s="58"/>
      <c r="F9529" s="58"/>
      <c r="G9529" s="58"/>
      <c r="H9529" s="60"/>
      <c r="I9529" s="60"/>
      <c r="J9529" s="60"/>
      <c r="K9529" s="60"/>
      <c r="M9529" s="61"/>
      <c r="N9529" s="61"/>
      <c r="O9529" s="62"/>
      <c r="P9529" s="125"/>
      <c r="W9529" s="62"/>
      <c r="X9529" s="62"/>
    </row>
    <row r="9530" spans="1:24" s="57" customFormat="1" x14ac:dyDescent="0.25">
      <c r="A9530" s="75"/>
      <c r="D9530" s="58"/>
      <c r="E9530" s="58"/>
      <c r="F9530" s="58"/>
      <c r="G9530" s="58"/>
      <c r="H9530" s="60"/>
      <c r="I9530" s="60"/>
      <c r="J9530" s="60"/>
      <c r="K9530" s="60"/>
      <c r="M9530" s="61"/>
      <c r="N9530" s="61"/>
      <c r="O9530" s="62"/>
      <c r="P9530" s="125"/>
      <c r="W9530" s="62"/>
      <c r="X9530" s="62"/>
    </row>
    <row r="9531" spans="1:24" s="57" customFormat="1" x14ac:dyDescent="0.25">
      <c r="A9531" s="75"/>
      <c r="D9531" s="58"/>
      <c r="E9531" s="58"/>
      <c r="F9531" s="58"/>
      <c r="G9531" s="58"/>
      <c r="H9531" s="60"/>
      <c r="I9531" s="60"/>
      <c r="J9531" s="60"/>
      <c r="K9531" s="60"/>
      <c r="M9531" s="61"/>
      <c r="N9531" s="61"/>
      <c r="O9531" s="62"/>
      <c r="P9531" s="125"/>
      <c r="W9531" s="62"/>
      <c r="X9531" s="62"/>
    </row>
    <row r="9532" spans="1:24" s="57" customFormat="1" x14ac:dyDescent="0.25">
      <c r="A9532" s="75"/>
      <c r="D9532" s="58"/>
      <c r="E9532" s="58"/>
      <c r="F9532" s="58"/>
      <c r="G9532" s="58"/>
      <c r="H9532" s="60"/>
      <c r="I9532" s="60"/>
      <c r="J9532" s="60"/>
      <c r="K9532" s="60"/>
      <c r="M9532" s="61"/>
      <c r="N9532" s="61"/>
      <c r="O9532" s="62"/>
      <c r="P9532" s="125"/>
      <c r="W9532" s="62"/>
      <c r="X9532" s="62"/>
    </row>
    <row r="9533" spans="1:24" s="57" customFormat="1" x14ac:dyDescent="0.25">
      <c r="A9533" s="75"/>
      <c r="D9533" s="58"/>
      <c r="E9533" s="58"/>
      <c r="F9533" s="58"/>
      <c r="G9533" s="58"/>
      <c r="H9533" s="60"/>
      <c r="I9533" s="60"/>
      <c r="J9533" s="60"/>
      <c r="K9533" s="60"/>
      <c r="M9533" s="61"/>
      <c r="N9533" s="61"/>
      <c r="O9533" s="62"/>
      <c r="P9533" s="125"/>
      <c r="W9533" s="62"/>
      <c r="X9533" s="62"/>
    </row>
    <row r="9534" spans="1:24" s="57" customFormat="1" x14ac:dyDescent="0.25">
      <c r="A9534" s="75"/>
      <c r="D9534" s="58"/>
      <c r="E9534" s="58"/>
      <c r="F9534" s="58"/>
      <c r="G9534" s="58"/>
      <c r="H9534" s="60"/>
      <c r="I9534" s="60"/>
      <c r="J9534" s="60"/>
      <c r="K9534" s="60"/>
      <c r="M9534" s="61"/>
      <c r="N9534" s="61"/>
      <c r="O9534" s="62"/>
      <c r="P9534" s="125"/>
      <c r="W9534" s="62"/>
      <c r="X9534" s="62"/>
    </row>
    <row r="9535" spans="1:24" s="57" customFormat="1" x14ac:dyDescent="0.25">
      <c r="A9535" s="75"/>
      <c r="D9535" s="58"/>
      <c r="E9535" s="58"/>
      <c r="F9535" s="58"/>
      <c r="G9535" s="58"/>
      <c r="H9535" s="60"/>
      <c r="I9535" s="60"/>
      <c r="J9535" s="60"/>
      <c r="K9535" s="60"/>
      <c r="M9535" s="61"/>
      <c r="N9535" s="61"/>
      <c r="O9535" s="62"/>
      <c r="P9535" s="125"/>
      <c r="W9535" s="62"/>
      <c r="X9535" s="62"/>
    </row>
    <row r="9536" spans="1:24" s="57" customFormat="1" x14ac:dyDescent="0.25">
      <c r="A9536" s="75"/>
      <c r="D9536" s="58"/>
      <c r="E9536" s="58"/>
      <c r="F9536" s="58"/>
      <c r="G9536" s="58"/>
      <c r="H9536" s="60"/>
      <c r="I9536" s="60"/>
      <c r="J9536" s="60"/>
      <c r="K9536" s="60"/>
      <c r="M9536" s="61"/>
      <c r="N9536" s="61"/>
      <c r="O9536" s="62"/>
      <c r="P9536" s="125"/>
      <c r="W9536" s="62"/>
      <c r="X9536" s="62"/>
    </row>
    <row r="9537" spans="1:24" s="57" customFormat="1" x14ac:dyDescent="0.25">
      <c r="A9537" s="75"/>
      <c r="D9537" s="58"/>
      <c r="E9537" s="58"/>
      <c r="F9537" s="58"/>
      <c r="G9537" s="58"/>
      <c r="H9537" s="60"/>
      <c r="I9537" s="60"/>
      <c r="J9537" s="60"/>
      <c r="K9537" s="60"/>
      <c r="M9537" s="61"/>
      <c r="N9537" s="61"/>
      <c r="O9537" s="62"/>
      <c r="P9537" s="125"/>
      <c r="W9537" s="62"/>
      <c r="X9537" s="62"/>
    </row>
    <row r="9538" spans="1:24" s="57" customFormat="1" x14ac:dyDescent="0.25">
      <c r="A9538" s="75"/>
      <c r="D9538" s="58"/>
      <c r="E9538" s="58"/>
      <c r="F9538" s="58"/>
      <c r="G9538" s="58"/>
      <c r="H9538" s="60"/>
      <c r="I9538" s="60"/>
      <c r="J9538" s="60"/>
      <c r="K9538" s="60"/>
      <c r="M9538" s="61"/>
      <c r="N9538" s="61"/>
      <c r="O9538" s="62"/>
      <c r="P9538" s="125"/>
      <c r="W9538" s="62"/>
      <c r="X9538" s="62"/>
    </row>
    <row r="9539" spans="1:24" s="57" customFormat="1" x14ac:dyDescent="0.25">
      <c r="A9539" s="75"/>
      <c r="D9539" s="58"/>
      <c r="E9539" s="58"/>
      <c r="F9539" s="58"/>
      <c r="G9539" s="58"/>
      <c r="H9539" s="60"/>
      <c r="I9539" s="60"/>
      <c r="J9539" s="60"/>
      <c r="K9539" s="60"/>
      <c r="M9539" s="61"/>
      <c r="N9539" s="61"/>
      <c r="O9539" s="62"/>
      <c r="P9539" s="125"/>
      <c r="W9539" s="62"/>
      <c r="X9539" s="62"/>
    </row>
    <row r="9540" spans="1:24" s="57" customFormat="1" x14ac:dyDescent="0.25">
      <c r="A9540" s="75"/>
      <c r="D9540" s="58"/>
      <c r="E9540" s="58"/>
      <c r="F9540" s="58"/>
      <c r="G9540" s="58"/>
      <c r="H9540" s="60"/>
      <c r="I9540" s="60"/>
      <c r="J9540" s="60"/>
      <c r="K9540" s="60"/>
      <c r="M9540" s="61"/>
      <c r="N9540" s="61"/>
      <c r="O9540" s="62"/>
      <c r="P9540" s="125"/>
      <c r="W9540" s="62"/>
      <c r="X9540" s="62"/>
    </row>
    <row r="9541" spans="1:24" s="57" customFormat="1" x14ac:dyDescent="0.25">
      <c r="A9541" s="75"/>
      <c r="D9541" s="58"/>
      <c r="E9541" s="58"/>
      <c r="F9541" s="58"/>
      <c r="G9541" s="58"/>
      <c r="H9541" s="60"/>
      <c r="I9541" s="60"/>
      <c r="J9541" s="60"/>
      <c r="K9541" s="60"/>
      <c r="M9541" s="61"/>
      <c r="N9541" s="61"/>
      <c r="O9541" s="62"/>
      <c r="P9541" s="125"/>
      <c r="W9541" s="62"/>
      <c r="X9541" s="62"/>
    </row>
    <row r="9542" spans="1:24" s="57" customFormat="1" x14ac:dyDescent="0.25">
      <c r="A9542" s="75"/>
      <c r="D9542" s="58"/>
      <c r="E9542" s="58"/>
      <c r="F9542" s="58"/>
      <c r="G9542" s="58"/>
      <c r="H9542" s="60"/>
      <c r="I9542" s="60"/>
      <c r="J9542" s="60"/>
      <c r="K9542" s="60"/>
      <c r="M9542" s="61"/>
      <c r="N9542" s="61"/>
      <c r="O9542" s="62"/>
      <c r="P9542" s="125"/>
      <c r="W9542" s="62"/>
      <c r="X9542" s="62"/>
    </row>
    <row r="9543" spans="1:24" s="57" customFormat="1" x14ac:dyDescent="0.25">
      <c r="A9543" s="75"/>
      <c r="D9543" s="58"/>
      <c r="E9543" s="58"/>
      <c r="F9543" s="58"/>
      <c r="G9543" s="58"/>
      <c r="H9543" s="60"/>
      <c r="I9543" s="60"/>
      <c r="J9543" s="60"/>
      <c r="K9543" s="60"/>
      <c r="M9543" s="61"/>
      <c r="N9543" s="61"/>
      <c r="O9543" s="62"/>
      <c r="P9543" s="125"/>
      <c r="W9543" s="62"/>
      <c r="X9543" s="62"/>
    </row>
    <row r="9544" spans="1:24" s="57" customFormat="1" x14ac:dyDescent="0.25">
      <c r="A9544" s="75"/>
      <c r="D9544" s="58"/>
      <c r="E9544" s="58"/>
      <c r="F9544" s="58"/>
      <c r="G9544" s="58"/>
      <c r="H9544" s="60"/>
      <c r="I9544" s="60"/>
      <c r="J9544" s="60"/>
      <c r="K9544" s="60"/>
      <c r="M9544" s="61"/>
      <c r="N9544" s="61"/>
      <c r="O9544" s="62"/>
      <c r="P9544" s="125"/>
      <c r="W9544" s="62"/>
      <c r="X9544" s="62"/>
    </row>
    <row r="9545" spans="1:24" s="57" customFormat="1" x14ac:dyDescent="0.25">
      <c r="A9545" s="75"/>
      <c r="D9545" s="58"/>
      <c r="E9545" s="58"/>
      <c r="F9545" s="58"/>
      <c r="G9545" s="58"/>
      <c r="H9545" s="60"/>
      <c r="I9545" s="60"/>
      <c r="J9545" s="60"/>
      <c r="K9545" s="60"/>
      <c r="M9545" s="61"/>
      <c r="N9545" s="61"/>
      <c r="O9545" s="62"/>
      <c r="P9545" s="125"/>
      <c r="W9545" s="62"/>
      <c r="X9545" s="62"/>
    </row>
    <row r="9546" spans="1:24" s="57" customFormat="1" x14ac:dyDescent="0.25">
      <c r="A9546" s="75"/>
      <c r="D9546" s="58"/>
      <c r="E9546" s="58"/>
      <c r="F9546" s="58"/>
      <c r="G9546" s="58"/>
      <c r="H9546" s="60"/>
      <c r="I9546" s="60"/>
      <c r="J9546" s="60"/>
      <c r="K9546" s="60"/>
      <c r="M9546" s="61"/>
      <c r="N9546" s="61"/>
      <c r="O9546" s="62"/>
      <c r="P9546" s="125"/>
      <c r="W9546" s="62"/>
      <c r="X9546" s="62"/>
    </row>
    <row r="9547" spans="1:24" s="57" customFormat="1" x14ac:dyDescent="0.25">
      <c r="A9547" s="75"/>
      <c r="D9547" s="58"/>
      <c r="E9547" s="58"/>
      <c r="F9547" s="58"/>
      <c r="G9547" s="58"/>
      <c r="H9547" s="60"/>
      <c r="I9547" s="60"/>
      <c r="J9547" s="60"/>
      <c r="K9547" s="60"/>
      <c r="M9547" s="61"/>
      <c r="N9547" s="61"/>
      <c r="O9547" s="62"/>
      <c r="P9547" s="125"/>
      <c r="W9547" s="62"/>
      <c r="X9547" s="62"/>
    </row>
    <row r="9548" spans="1:24" s="57" customFormat="1" x14ac:dyDescent="0.25">
      <c r="A9548" s="75"/>
      <c r="D9548" s="58"/>
      <c r="E9548" s="58"/>
      <c r="F9548" s="58"/>
      <c r="G9548" s="58"/>
      <c r="H9548" s="60"/>
      <c r="I9548" s="60"/>
      <c r="J9548" s="60"/>
      <c r="K9548" s="60"/>
      <c r="M9548" s="61"/>
      <c r="N9548" s="61"/>
      <c r="O9548" s="62"/>
      <c r="P9548" s="125"/>
      <c r="W9548" s="62"/>
      <c r="X9548" s="62"/>
    </row>
    <row r="9549" spans="1:24" s="57" customFormat="1" x14ac:dyDescent="0.25">
      <c r="A9549" s="75"/>
      <c r="D9549" s="58"/>
      <c r="E9549" s="58"/>
      <c r="F9549" s="58"/>
      <c r="G9549" s="58"/>
      <c r="H9549" s="60"/>
      <c r="I9549" s="60"/>
      <c r="J9549" s="60"/>
      <c r="K9549" s="60"/>
      <c r="M9549" s="61"/>
      <c r="N9549" s="61"/>
      <c r="O9549" s="62"/>
      <c r="P9549" s="125"/>
      <c r="W9549" s="62"/>
      <c r="X9549" s="62"/>
    </row>
    <row r="9550" spans="1:24" s="57" customFormat="1" x14ac:dyDescent="0.25">
      <c r="A9550" s="75"/>
      <c r="D9550" s="58"/>
      <c r="E9550" s="58"/>
      <c r="F9550" s="58"/>
      <c r="G9550" s="58"/>
      <c r="H9550" s="60"/>
      <c r="I9550" s="60"/>
      <c r="J9550" s="60"/>
      <c r="K9550" s="60"/>
      <c r="M9550" s="61"/>
      <c r="N9550" s="61"/>
      <c r="O9550" s="62"/>
      <c r="P9550" s="125"/>
      <c r="W9550" s="62"/>
      <c r="X9550" s="62"/>
    </row>
    <row r="9551" spans="1:24" s="57" customFormat="1" x14ac:dyDescent="0.25">
      <c r="A9551" s="75"/>
      <c r="D9551" s="58"/>
      <c r="E9551" s="58"/>
      <c r="F9551" s="58"/>
      <c r="G9551" s="58"/>
      <c r="H9551" s="60"/>
      <c r="I9551" s="60"/>
      <c r="J9551" s="60"/>
      <c r="K9551" s="60"/>
      <c r="M9551" s="61"/>
      <c r="N9551" s="61"/>
      <c r="O9551" s="62"/>
      <c r="P9551" s="125"/>
      <c r="W9551" s="62"/>
      <c r="X9551" s="62"/>
    </row>
    <row r="9552" spans="1:24" s="57" customFormat="1" x14ac:dyDescent="0.25">
      <c r="A9552" s="75"/>
      <c r="D9552" s="58"/>
      <c r="E9552" s="58"/>
      <c r="F9552" s="58"/>
      <c r="G9552" s="58"/>
      <c r="H9552" s="60"/>
      <c r="I9552" s="60"/>
      <c r="J9552" s="60"/>
      <c r="K9552" s="60"/>
      <c r="M9552" s="61"/>
      <c r="N9552" s="61"/>
      <c r="O9552" s="62"/>
      <c r="P9552" s="125"/>
      <c r="W9552" s="62"/>
      <c r="X9552" s="62"/>
    </row>
    <row r="9553" spans="1:24" s="57" customFormat="1" x14ac:dyDescent="0.25">
      <c r="A9553" s="75"/>
      <c r="D9553" s="58"/>
      <c r="E9553" s="58"/>
      <c r="F9553" s="58"/>
      <c r="G9553" s="58"/>
      <c r="H9553" s="60"/>
      <c r="I9553" s="60"/>
      <c r="J9553" s="60"/>
      <c r="K9553" s="60"/>
      <c r="M9553" s="61"/>
      <c r="N9553" s="61"/>
      <c r="O9553" s="62"/>
      <c r="P9553" s="125"/>
      <c r="W9553" s="62"/>
      <c r="X9553" s="62"/>
    </row>
    <row r="9554" spans="1:24" s="57" customFormat="1" x14ac:dyDescent="0.25">
      <c r="A9554" s="75"/>
      <c r="D9554" s="58"/>
      <c r="E9554" s="58"/>
      <c r="F9554" s="58"/>
      <c r="G9554" s="58"/>
      <c r="H9554" s="60"/>
      <c r="I9554" s="60"/>
      <c r="J9554" s="60"/>
      <c r="K9554" s="60"/>
      <c r="M9554" s="61"/>
      <c r="N9554" s="61"/>
      <c r="O9554" s="62"/>
      <c r="P9554" s="125"/>
      <c r="W9554" s="62"/>
      <c r="X9554" s="62"/>
    </row>
    <row r="9555" spans="1:24" s="57" customFormat="1" x14ac:dyDescent="0.25">
      <c r="A9555" s="75"/>
      <c r="D9555" s="58"/>
      <c r="E9555" s="58"/>
      <c r="F9555" s="58"/>
      <c r="G9555" s="58"/>
      <c r="H9555" s="60"/>
      <c r="I9555" s="60"/>
      <c r="J9555" s="60"/>
      <c r="K9555" s="60"/>
      <c r="M9555" s="61"/>
      <c r="N9555" s="61"/>
      <c r="O9555" s="62"/>
      <c r="P9555" s="125"/>
      <c r="W9555" s="62"/>
      <c r="X9555" s="62"/>
    </row>
    <row r="9556" spans="1:24" s="57" customFormat="1" x14ac:dyDescent="0.25">
      <c r="A9556" s="75"/>
      <c r="D9556" s="58"/>
      <c r="E9556" s="58"/>
      <c r="F9556" s="58"/>
      <c r="G9556" s="58"/>
      <c r="H9556" s="60"/>
      <c r="I9556" s="60"/>
      <c r="J9556" s="60"/>
      <c r="K9556" s="60"/>
      <c r="M9556" s="61"/>
      <c r="N9556" s="61"/>
      <c r="O9556" s="62"/>
      <c r="P9556" s="125"/>
      <c r="W9556" s="62"/>
      <c r="X9556" s="62"/>
    </row>
    <row r="9557" spans="1:24" s="57" customFormat="1" x14ac:dyDescent="0.25">
      <c r="A9557" s="75"/>
      <c r="D9557" s="58"/>
      <c r="E9557" s="58"/>
      <c r="F9557" s="58"/>
      <c r="G9557" s="58"/>
      <c r="H9557" s="60"/>
      <c r="I9557" s="60"/>
      <c r="J9557" s="60"/>
      <c r="K9557" s="60"/>
      <c r="M9557" s="61"/>
      <c r="N9557" s="61"/>
      <c r="O9557" s="62"/>
      <c r="P9557" s="125"/>
      <c r="W9557" s="62"/>
      <c r="X9557" s="62"/>
    </row>
    <row r="9558" spans="1:24" s="57" customFormat="1" x14ac:dyDescent="0.25">
      <c r="A9558" s="75"/>
      <c r="D9558" s="58"/>
      <c r="E9558" s="58"/>
      <c r="F9558" s="58"/>
      <c r="G9558" s="58"/>
      <c r="H9558" s="60"/>
      <c r="I9558" s="60"/>
      <c r="J9558" s="60"/>
      <c r="K9558" s="60"/>
      <c r="M9558" s="61"/>
      <c r="N9558" s="61"/>
      <c r="O9558" s="62"/>
      <c r="P9558" s="125"/>
      <c r="W9558" s="62"/>
      <c r="X9558" s="62"/>
    </row>
    <row r="9559" spans="1:24" s="57" customFormat="1" x14ac:dyDescent="0.25">
      <c r="A9559" s="75"/>
      <c r="D9559" s="58"/>
      <c r="E9559" s="58"/>
      <c r="F9559" s="58"/>
      <c r="G9559" s="58"/>
      <c r="H9559" s="60"/>
      <c r="I9559" s="60"/>
      <c r="J9559" s="60"/>
      <c r="K9559" s="60"/>
      <c r="M9559" s="61"/>
      <c r="N9559" s="61"/>
      <c r="O9559" s="62"/>
      <c r="P9559" s="125"/>
      <c r="W9559" s="62"/>
      <c r="X9559" s="62"/>
    </row>
    <row r="9560" spans="1:24" s="57" customFormat="1" x14ac:dyDescent="0.25">
      <c r="A9560" s="75"/>
      <c r="D9560" s="58"/>
      <c r="E9560" s="58"/>
      <c r="F9560" s="58"/>
      <c r="G9560" s="58"/>
      <c r="H9560" s="60"/>
      <c r="I9560" s="60"/>
      <c r="J9560" s="60"/>
      <c r="K9560" s="60"/>
      <c r="M9560" s="61"/>
      <c r="N9560" s="61"/>
      <c r="O9560" s="62"/>
      <c r="P9560" s="125"/>
      <c r="W9560" s="62"/>
      <c r="X9560" s="62"/>
    </row>
    <row r="9561" spans="1:24" s="57" customFormat="1" x14ac:dyDescent="0.25">
      <c r="A9561" s="75"/>
      <c r="D9561" s="58"/>
      <c r="E9561" s="58"/>
      <c r="F9561" s="58"/>
      <c r="G9561" s="58"/>
      <c r="H9561" s="60"/>
      <c r="I9561" s="60"/>
      <c r="J9561" s="60"/>
      <c r="K9561" s="60"/>
      <c r="M9561" s="61"/>
      <c r="N9561" s="61"/>
      <c r="O9561" s="62"/>
      <c r="P9561" s="125"/>
      <c r="W9561" s="62"/>
      <c r="X9561" s="62"/>
    </row>
    <row r="9562" spans="1:24" s="57" customFormat="1" x14ac:dyDescent="0.25">
      <c r="A9562" s="75"/>
      <c r="D9562" s="58"/>
      <c r="E9562" s="58"/>
      <c r="F9562" s="58"/>
      <c r="G9562" s="58"/>
      <c r="H9562" s="60"/>
      <c r="I9562" s="60"/>
      <c r="J9562" s="60"/>
      <c r="K9562" s="60"/>
      <c r="M9562" s="61"/>
      <c r="N9562" s="61"/>
      <c r="O9562" s="62"/>
      <c r="P9562" s="125"/>
      <c r="W9562" s="62"/>
      <c r="X9562" s="62"/>
    </row>
    <row r="9563" spans="1:24" s="57" customFormat="1" x14ac:dyDescent="0.25">
      <c r="A9563" s="75"/>
      <c r="D9563" s="58"/>
      <c r="E9563" s="58"/>
      <c r="F9563" s="58"/>
      <c r="G9563" s="58"/>
      <c r="H9563" s="60"/>
      <c r="I9563" s="60"/>
      <c r="J9563" s="60"/>
      <c r="K9563" s="60"/>
      <c r="M9563" s="61"/>
      <c r="N9563" s="61"/>
      <c r="O9563" s="62"/>
      <c r="P9563" s="125"/>
      <c r="W9563" s="62"/>
      <c r="X9563" s="62"/>
    </row>
    <row r="9564" spans="1:24" s="57" customFormat="1" x14ac:dyDescent="0.25">
      <c r="A9564" s="75"/>
      <c r="D9564" s="58"/>
      <c r="E9564" s="58"/>
      <c r="F9564" s="58"/>
      <c r="G9564" s="58"/>
      <c r="H9564" s="60"/>
      <c r="I9564" s="60"/>
      <c r="J9564" s="60"/>
      <c r="K9564" s="60"/>
      <c r="M9564" s="61"/>
      <c r="N9564" s="61"/>
      <c r="O9564" s="62"/>
      <c r="P9564" s="125"/>
      <c r="W9564" s="62"/>
      <c r="X9564" s="62"/>
    </row>
    <row r="9565" spans="1:24" s="57" customFormat="1" x14ac:dyDescent="0.25">
      <c r="A9565" s="75"/>
      <c r="D9565" s="58"/>
      <c r="E9565" s="58"/>
      <c r="F9565" s="58"/>
      <c r="G9565" s="58"/>
      <c r="H9565" s="60"/>
      <c r="I9565" s="60"/>
      <c r="J9565" s="60"/>
      <c r="K9565" s="60"/>
      <c r="M9565" s="61"/>
      <c r="N9565" s="61"/>
      <c r="O9565" s="62"/>
      <c r="P9565" s="125"/>
      <c r="W9565" s="62"/>
      <c r="X9565" s="62"/>
    </row>
    <row r="9566" spans="1:24" s="57" customFormat="1" x14ac:dyDescent="0.25">
      <c r="A9566" s="75"/>
      <c r="D9566" s="58"/>
      <c r="E9566" s="58"/>
      <c r="F9566" s="58"/>
      <c r="G9566" s="58"/>
      <c r="H9566" s="60"/>
      <c r="I9566" s="60"/>
      <c r="J9566" s="60"/>
      <c r="K9566" s="60"/>
      <c r="M9566" s="61"/>
      <c r="N9566" s="61"/>
      <c r="O9566" s="62"/>
      <c r="P9566" s="125"/>
      <c r="W9566" s="62"/>
      <c r="X9566" s="62"/>
    </row>
    <row r="9567" spans="1:24" s="57" customFormat="1" x14ac:dyDescent="0.25">
      <c r="A9567" s="75"/>
      <c r="D9567" s="58"/>
      <c r="E9567" s="58"/>
      <c r="F9567" s="58"/>
      <c r="G9567" s="58"/>
      <c r="H9567" s="60"/>
      <c r="I9567" s="60"/>
      <c r="J9567" s="60"/>
      <c r="K9567" s="60"/>
      <c r="M9567" s="61"/>
      <c r="N9567" s="61"/>
      <c r="O9567" s="62"/>
      <c r="P9567" s="125"/>
      <c r="W9567" s="62"/>
      <c r="X9567" s="62"/>
    </row>
    <row r="9568" spans="1:24" s="57" customFormat="1" x14ac:dyDescent="0.25">
      <c r="A9568" s="75"/>
      <c r="D9568" s="58"/>
      <c r="E9568" s="58"/>
      <c r="F9568" s="58"/>
      <c r="G9568" s="58"/>
      <c r="H9568" s="60"/>
      <c r="I9568" s="60"/>
      <c r="J9568" s="60"/>
      <c r="K9568" s="60"/>
      <c r="M9568" s="61"/>
      <c r="N9568" s="61"/>
      <c r="O9568" s="62"/>
      <c r="P9568" s="125"/>
      <c r="W9568" s="62"/>
      <c r="X9568" s="62"/>
    </row>
    <row r="9569" spans="1:24" s="57" customFormat="1" x14ac:dyDescent="0.25">
      <c r="A9569" s="75"/>
      <c r="D9569" s="58"/>
      <c r="E9569" s="58"/>
      <c r="F9569" s="58"/>
      <c r="G9569" s="58"/>
      <c r="H9569" s="60"/>
      <c r="I9569" s="60"/>
      <c r="J9569" s="60"/>
      <c r="K9569" s="60"/>
      <c r="M9569" s="61"/>
      <c r="N9569" s="61"/>
      <c r="O9569" s="62"/>
      <c r="P9569" s="125"/>
      <c r="W9569" s="62"/>
      <c r="X9569" s="62"/>
    </row>
    <row r="9570" spans="1:24" s="57" customFormat="1" x14ac:dyDescent="0.25">
      <c r="A9570" s="75"/>
      <c r="D9570" s="58"/>
      <c r="E9570" s="58"/>
      <c r="F9570" s="58"/>
      <c r="G9570" s="58"/>
      <c r="H9570" s="60"/>
      <c r="I9570" s="60"/>
      <c r="J9570" s="60"/>
      <c r="K9570" s="60"/>
      <c r="M9570" s="61"/>
      <c r="N9570" s="61"/>
      <c r="O9570" s="62"/>
      <c r="P9570" s="125"/>
      <c r="W9570" s="62"/>
      <c r="X9570" s="62"/>
    </row>
    <row r="9571" spans="1:24" s="57" customFormat="1" x14ac:dyDescent="0.25">
      <c r="A9571" s="75"/>
      <c r="D9571" s="58"/>
      <c r="E9571" s="58"/>
      <c r="F9571" s="58"/>
      <c r="G9571" s="58"/>
      <c r="H9571" s="60"/>
      <c r="I9571" s="60"/>
      <c r="J9571" s="60"/>
      <c r="K9571" s="60"/>
      <c r="M9571" s="61"/>
      <c r="N9571" s="61"/>
      <c r="O9571" s="62"/>
      <c r="P9571" s="125"/>
      <c r="W9571" s="62"/>
      <c r="X9571" s="62"/>
    </row>
    <row r="9572" spans="1:24" s="57" customFormat="1" x14ac:dyDescent="0.25">
      <c r="A9572" s="75"/>
      <c r="D9572" s="58"/>
      <c r="E9572" s="58"/>
      <c r="F9572" s="58"/>
      <c r="G9572" s="58"/>
      <c r="H9572" s="60"/>
      <c r="I9572" s="60"/>
      <c r="J9572" s="60"/>
      <c r="K9572" s="60"/>
      <c r="M9572" s="61"/>
      <c r="N9572" s="61"/>
      <c r="O9572" s="62"/>
      <c r="P9572" s="125"/>
      <c r="W9572" s="62"/>
      <c r="X9572" s="62"/>
    </row>
    <row r="9573" spans="1:24" s="57" customFormat="1" x14ac:dyDescent="0.25">
      <c r="A9573" s="75"/>
      <c r="D9573" s="58"/>
      <c r="E9573" s="58"/>
      <c r="F9573" s="58"/>
      <c r="G9573" s="58"/>
      <c r="H9573" s="60"/>
      <c r="I9573" s="60"/>
      <c r="J9573" s="60"/>
      <c r="K9573" s="60"/>
      <c r="M9573" s="61"/>
      <c r="N9573" s="61"/>
      <c r="O9573" s="62"/>
      <c r="P9573" s="125"/>
      <c r="W9573" s="62"/>
      <c r="X9573" s="62"/>
    </row>
    <row r="9574" spans="1:24" s="57" customFormat="1" x14ac:dyDescent="0.25">
      <c r="A9574" s="75"/>
      <c r="D9574" s="58"/>
      <c r="E9574" s="58"/>
      <c r="F9574" s="58"/>
      <c r="G9574" s="58"/>
      <c r="H9574" s="60"/>
      <c r="I9574" s="60"/>
      <c r="J9574" s="60"/>
      <c r="K9574" s="60"/>
      <c r="M9574" s="61"/>
      <c r="N9574" s="61"/>
      <c r="O9574" s="62"/>
      <c r="P9574" s="125"/>
      <c r="W9574" s="62"/>
      <c r="X9574" s="62"/>
    </row>
    <row r="9575" spans="1:24" s="57" customFormat="1" x14ac:dyDescent="0.25">
      <c r="A9575" s="75"/>
      <c r="D9575" s="58"/>
      <c r="E9575" s="58"/>
      <c r="F9575" s="58"/>
      <c r="G9575" s="58"/>
      <c r="H9575" s="60"/>
      <c r="I9575" s="60"/>
      <c r="J9575" s="60"/>
      <c r="K9575" s="60"/>
      <c r="M9575" s="61"/>
      <c r="N9575" s="61"/>
      <c r="O9575" s="62"/>
      <c r="P9575" s="125"/>
      <c r="W9575" s="62"/>
      <c r="X9575" s="62"/>
    </row>
    <row r="9576" spans="1:24" s="57" customFormat="1" x14ac:dyDescent="0.25">
      <c r="A9576" s="75"/>
      <c r="D9576" s="58"/>
      <c r="E9576" s="58"/>
      <c r="F9576" s="58"/>
      <c r="G9576" s="58"/>
      <c r="H9576" s="60"/>
      <c r="I9576" s="60"/>
      <c r="J9576" s="60"/>
      <c r="K9576" s="60"/>
      <c r="M9576" s="61"/>
      <c r="N9576" s="61"/>
      <c r="O9576" s="62"/>
      <c r="P9576" s="125"/>
      <c r="W9576" s="62"/>
      <c r="X9576" s="62"/>
    </row>
    <row r="9577" spans="1:24" s="57" customFormat="1" x14ac:dyDescent="0.25">
      <c r="A9577" s="75"/>
      <c r="D9577" s="58"/>
      <c r="E9577" s="58"/>
      <c r="F9577" s="58"/>
      <c r="G9577" s="58"/>
      <c r="H9577" s="60"/>
      <c r="I9577" s="60"/>
      <c r="J9577" s="60"/>
      <c r="K9577" s="60"/>
      <c r="M9577" s="61"/>
      <c r="N9577" s="61"/>
      <c r="O9577" s="62"/>
      <c r="P9577" s="125"/>
      <c r="W9577" s="62"/>
      <c r="X9577" s="62"/>
    </row>
    <row r="9578" spans="1:24" s="57" customFormat="1" x14ac:dyDescent="0.25">
      <c r="A9578" s="75"/>
      <c r="D9578" s="58"/>
      <c r="E9578" s="58"/>
      <c r="F9578" s="58"/>
      <c r="G9578" s="58"/>
      <c r="H9578" s="60"/>
      <c r="I9578" s="60"/>
      <c r="J9578" s="60"/>
      <c r="K9578" s="60"/>
      <c r="M9578" s="61"/>
      <c r="N9578" s="61"/>
      <c r="O9578" s="62"/>
      <c r="P9578" s="125"/>
      <c r="W9578" s="62"/>
      <c r="X9578" s="62"/>
    </row>
    <row r="9579" spans="1:24" s="57" customFormat="1" x14ac:dyDescent="0.25">
      <c r="A9579" s="75"/>
      <c r="D9579" s="58"/>
      <c r="E9579" s="58"/>
      <c r="F9579" s="58"/>
      <c r="G9579" s="58"/>
      <c r="H9579" s="60"/>
      <c r="I9579" s="60"/>
      <c r="J9579" s="60"/>
      <c r="K9579" s="60"/>
      <c r="M9579" s="61"/>
      <c r="N9579" s="61"/>
      <c r="O9579" s="62"/>
      <c r="P9579" s="125"/>
      <c r="W9579" s="62"/>
      <c r="X9579" s="62"/>
    </row>
    <row r="9580" spans="1:24" s="57" customFormat="1" x14ac:dyDescent="0.25">
      <c r="A9580" s="75"/>
      <c r="D9580" s="58"/>
      <c r="E9580" s="58"/>
      <c r="F9580" s="58"/>
      <c r="G9580" s="58"/>
      <c r="H9580" s="60"/>
      <c r="I9580" s="60"/>
      <c r="J9580" s="60"/>
      <c r="K9580" s="60"/>
      <c r="M9580" s="61"/>
      <c r="N9580" s="61"/>
      <c r="O9580" s="62"/>
      <c r="P9580" s="125"/>
      <c r="W9580" s="62"/>
      <c r="X9580" s="62"/>
    </row>
    <row r="9581" spans="1:24" s="57" customFormat="1" x14ac:dyDescent="0.25">
      <c r="A9581" s="75"/>
      <c r="D9581" s="58"/>
      <c r="E9581" s="58"/>
      <c r="F9581" s="58"/>
      <c r="G9581" s="58"/>
      <c r="H9581" s="60"/>
      <c r="I9581" s="60"/>
      <c r="J9581" s="60"/>
      <c r="K9581" s="60"/>
      <c r="M9581" s="61"/>
      <c r="N9581" s="61"/>
      <c r="O9581" s="62"/>
      <c r="P9581" s="125"/>
      <c r="W9581" s="62"/>
      <c r="X9581" s="62"/>
    </row>
    <row r="9582" spans="1:24" s="57" customFormat="1" x14ac:dyDescent="0.25">
      <c r="A9582" s="75"/>
      <c r="D9582" s="58"/>
      <c r="E9582" s="58"/>
      <c r="F9582" s="58"/>
      <c r="G9582" s="58"/>
      <c r="H9582" s="60"/>
      <c r="I9582" s="60"/>
      <c r="J9582" s="60"/>
      <c r="K9582" s="60"/>
      <c r="M9582" s="61"/>
      <c r="N9582" s="61"/>
      <c r="O9582" s="62"/>
      <c r="P9582" s="125"/>
      <c r="W9582" s="62"/>
      <c r="X9582" s="62"/>
    </row>
    <row r="9583" spans="1:24" s="57" customFormat="1" x14ac:dyDescent="0.25">
      <c r="A9583" s="75"/>
      <c r="D9583" s="58"/>
      <c r="E9583" s="58"/>
      <c r="F9583" s="58"/>
      <c r="G9583" s="58"/>
      <c r="H9583" s="60"/>
      <c r="I9583" s="60"/>
      <c r="J9583" s="60"/>
      <c r="K9583" s="60"/>
      <c r="M9583" s="61"/>
      <c r="N9583" s="61"/>
      <c r="O9583" s="62"/>
      <c r="P9583" s="125"/>
      <c r="W9583" s="62"/>
      <c r="X9583" s="62"/>
    </row>
    <row r="9584" spans="1:24" s="57" customFormat="1" x14ac:dyDescent="0.25">
      <c r="A9584" s="75"/>
      <c r="D9584" s="58"/>
      <c r="E9584" s="58"/>
      <c r="F9584" s="58"/>
      <c r="G9584" s="58"/>
      <c r="H9584" s="60"/>
      <c r="I9584" s="60"/>
      <c r="J9584" s="60"/>
      <c r="K9584" s="60"/>
      <c r="M9584" s="61"/>
      <c r="N9584" s="61"/>
      <c r="O9584" s="62"/>
      <c r="P9584" s="125"/>
      <c r="W9584" s="62"/>
      <c r="X9584" s="62"/>
    </row>
    <row r="9585" spans="1:24" s="57" customFormat="1" x14ac:dyDescent="0.25">
      <c r="A9585" s="75"/>
      <c r="D9585" s="58"/>
      <c r="E9585" s="58"/>
      <c r="F9585" s="58"/>
      <c r="G9585" s="58"/>
      <c r="H9585" s="60"/>
      <c r="I9585" s="60"/>
      <c r="J9585" s="60"/>
      <c r="K9585" s="60"/>
      <c r="M9585" s="61"/>
      <c r="N9585" s="61"/>
      <c r="O9585" s="62"/>
      <c r="P9585" s="125"/>
      <c r="W9585" s="62"/>
      <c r="X9585" s="62"/>
    </row>
    <row r="9586" spans="1:24" s="57" customFormat="1" x14ac:dyDescent="0.25">
      <c r="A9586" s="75"/>
      <c r="D9586" s="58"/>
      <c r="E9586" s="58"/>
      <c r="F9586" s="58"/>
      <c r="G9586" s="58"/>
      <c r="H9586" s="60"/>
      <c r="I9586" s="60"/>
      <c r="J9586" s="60"/>
      <c r="K9586" s="60"/>
      <c r="M9586" s="61"/>
      <c r="N9586" s="61"/>
      <c r="O9586" s="62"/>
      <c r="P9586" s="125"/>
      <c r="W9586" s="62"/>
      <c r="X9586" s="62"/>
    </row>
    <row r="9587" spans="1:24" s="57" customFormat="1" x14ac:dyDescent="0.25">
      <c r="A9587" s="75"/>
      <c r="D9587" s="58"/>
      <c r="E9587" s="58"/>
      <c r="F9587" s="58"/>
      <c r="G9587" s="58"/>
      <c r="H9587" s="60"/>
      <c r="I9587" s="60"/>
      <c r="J9587" s="60"/>
      <c r="K9587" s="60"/>
      <c r="M9587" s="61"/>
      <c r="N9587" s="61"/>
      <c r="O9587" s="62"/>
      <c r="P9587" s="125"/>
      <c r="W9587" s="62"/>
      <c r="X9587" s="62"/>
    </row>
    <row r="9588" spans="1:24" s="57" customFormat="1" x14ac:dyDescent="0.25">
      <c r="A9588" s="75"/>
      <c r="D9588" s="58"/>
      <c r="E9588" s="58"/>
      <c r="F9588" s="58"/>
      <c r="G9588" s="58"/>
      <c r="H9588" s="60"/>
      <c r="I9588" s="60"/>
      <c r="J9588" s="60"/>
      <c r="K9588" s="60"/>
      <c r="M9588" s="61"/>
      <c r="N9588" s="61"/>
      <c r="O9588" s="62"/>
      <c r="P9588" s="125"/>
      <c r="W9588" s="62"/>
      <c r="X9588" s="62"/>
    </row>
    <row r="9589" spans="1:24" s="57" customFormat="1" x14ac:dyDescent="0.25">
      <c r="A9589" s="75"/>
      <c r="D9589" s="58"/>
      <c r="E9589" s="58"/>
      <c r="F9589" s="58"/>
      <c r="G9589" s="58"/>
      <c r="H9589" s="60"/>
      <c r="I9589" s="60"/>
      <c r="J9589" s="60"/>
      <c r="K9589" s="60"/>
      <c r="M9589" s="61"/>
      <c r="N9589" s="61"/>
      <c r="O9589" s="62"/>
      <c r="P9589" s="125"/>
      <c r="W9589" s="62"/>
      <c r="X9589" s="62"/>
    </row>
    <row r="9590" spans="1:24" s="57" customFormat="1" x14ac:dyDescent="0.25">
      <c r="A9590" s="75"/>
      <c r="D9590" s="58"/>
      <c r="E9590" s="58"/>
      <c r="F9590" s="58"/>
      <c r="G9590" s="58"/>
      <c r="H9590" s="60"/>
      <c r="I9590" s="60"/>
      <c r="J9590" s="60"/>
      <c r="K9590" s="60"/>
      <c r="M9590" s="61"/>
      <c r="N9590" s="61"/>
      <c r="O9590" s="62"/>
      <c r="P9590" s="125"/>
      <c r="W9590" s="62"/>
      <c r="X9590" s="62"/>
    </row>
    <row r="9591" spans="1:24" s="57" customFormat="1" x14ac:dyDescent="0.25">
      <c r="A9591" s="75"/>
      <c r="D9591" s="58"/>
      <c r="E9591" s="58"/>
      <c r="F9591" s="58"/>
      <c r="G9591" s="58"/>
      <c r="H9591" s="60"/>
      <c r="I9591" s="60"/>
      <c r="J9591" s="60"/>
      <c r="K9591" s="60"/>
      <c r="M9591" s="61"/>
      <c r="N9591" s="61"/>
      <c r="O9591" s="62"/>
      <c r="P9591" s="125"/>
      <c r="W9591" s="62"/>
      <c r="X9591" s="62"/>
    </row>
    <row r="9592" spans="1:24" s="57" customFormat="1" x14ac:dyDescent="0.25">
      <c r="A9592" s="75"/>
      <c r="D9592" s="58"/>
      <c r="E9592" s="58"/>
      <c r="F9592" s="58"/>
      <c r="G9592" s="58"/>
      <c r="H9592" s="60"/>
      <c r="I9592" s="60"/>
      <c r="J9592" s="60"/>
      <c r="K9592" s="60"/>
      <c r="M9592" s="61"/>
      <c r="N9592" s="61"/>
      <c r="O9592" s="62"/>
      <c r="P9592" s="125"/>
      <c r="W9592" s="62"/>
      <c r="X9592" s="62"/>
    </row>
    <row r="9593" spans="1:24" s="57" customFormat="1" x14ac:dyDescent="0.25">
      <c r="A9593" s="75"/>
      <c r="D9593" s="58"/>
      <c r="E9593" s="58"/>
      <c r="F9593" s="58"/>
      <c r="G9593" s="58"/>
      <c r="H9593" s="60"/>
      <c r="I9593" s="60"/>
      <c r="J9593" s="60"/>
      <c r="K9593" s="60"/>
      <c r="M9593" s="61"/>
      <c r="N9593" s="61"/>
      <c r="O9593" s="62"/>
      <c r="P9593" s="125"/>
      <c r="W9593" s="62"/>
      <c r="X9593" s="62"/>
    </row>
    <row r="9594" spans="1:24" s="57" customFormat="1" x14ac:dyDescent="0.25">
      <c r="A9594" s="75"/>
      <c r="D9594" s="58"/>
      <c r="E9594" s="58"/>
      <c r="F9594" s="58"/>
      <c r="G9594" s="58"/>
      <c r="H9594" s="60"/>
      <c r="I9594" s="60"/>
      <c r="J9594" s="60"/>
      <c r="K9594" s="60"/>
      <c r="M9594" s="61"/>
      <c r="N9594" s="61"/>
      <c r="O9594" s="62"/>
      <c r="P9594" s="125"/>
      <c r="W9594" s="62"/>
      <c r="X9594" s="62"/>
    </row>
    <row r="9595" spans="1:24" s="57" customFormat="1" x14ac:dyDescent="0.25">
      <c r="A9595" s="75"/>
      <c r="D9595" s="58"/>
      <c r="E9595" s="58"/>
      <c r="F9595" s="58"/>
      <c r="G9595" s="58"/>
      <c r="H9595" s="60"/>
      <c r="I9595" s="60"/>
      <c r="J9595" s="60"/>
      <c r="K9595" s="60"/>
      <c r="M9595" s="61"/>
      <c r="N9595" s="61"/>
      <c r="O9595" s="62"/>
      <c r="P9595" s="125"/>
      <c r="W9595" s="62"/>
      <c r="X9595" s="62"/>
    </row>
    <row r="9596" spans="1:24" s="57" customFormat="1" x14ac:dyDescent="0.25">
      <c r="A9596" s="75"/>
      <c r="D9596" s="58"/>
      <c r="E9596" s="58"/>
      <c r="F9596" s="58"/>
      <c r="G9596" s="58"/>
      <c r="H9596" s="60"/>
      <c r="I9596" s="60"/>
      <c r="J9596" s="60"/>
      <c r="K9596" s="60"/>
      <c r="M9596" s="61"/>
      <c r="N9596" s="61"/>
      <c r="O9596" s="62"/>
      <c r="P9596" s="125"/>
      <c r="W9596" s="62"/>
      <c r="X9596" s="62"/>
    </row>
    <row r="9597" spans="1:24" s="57" customFormat="1" x14ac:dyDescent="0.25">
      <c r="A9597" s="75"/>
      <c r="D9597" s="58"/>
      <c r="E9597" s="58"/>
      <c r="F9597" s="58"/>
      <c r="G9597" s="58"/>
      <c r="H9597" s="60"/>
      <c r="I9597" s="60"/>
      <c r="J9597" s="60"/>
      <c r="K9597" s="60"/>
      <c r="M9597" s="61"/>
      <c r="N9597" s="61"/>
      <c r="O9597" s="62"/>
      <c r="P9597" s="125"/>
      <c r="W9597" s="62"/>
      <c r="X9597" s="62"/>
    </row>
    <row r="9598" spans="1:24" s="57" customFormat="1" x14ac:dyDescent="0.25">
      <c r="A9598" s="75"/>
      <c r="D9598" s="58"/>
      <c r="E9598" s="58"/>
      <c r="F9598" s="58"/>
      <c r="G9598" s="58"/>
      <c r="H9598" s="60"/>
      <c r="I9598" s="60"/>
      <c r="J9598" s="60"/>
      <c r="K9598" s="60"/>
      <c r="M9598" s="61"/>
      <c r="N9598" s="61"/>
      <c r="O9598" s="62"/>
      <c r="P9598" s="125"/>
      <c r="W9598" s="62"/>
      <c r="X9598" s="62"/>
    </row>
    <row r="9599" spans="1:24" s="57" customFormat="1" x14ac:dyDescent="0.25">
      <c r="A9599" s="75"/>
      <c r="D9599" s="58"/>
      <c r="E9599" s="58"/>
      <c r="F9599" s="58"/>
      <c r="G9599" s="58"/>
      <c r="H9599" s="60"/>
      <c r="I9599" s="60"/>
      <c r="J9599" s="60"/>
      <c r="K9599" s="60"/>
      <c r="M9599" s="61"/>
      <c r="N9599" s="61"/>
      <c r="O9599" s="62"/>
      <c r="P9599" s="125"/>
      <c r="W9599" s="62"/>
      <c r="X9599" s="62"/>
    </row>
    <row r="9600" spans="1:24" s="57" customFormat="1" x14ac:dyDescent="0.25">
      <c r="A9600" s="75"/>
      <c r="D9600" s="58"/>
      <c r="E9600" s="58"/>
      <c r="F9600" s="58"/>
      <c r="G9600" s="58"/>
      <c r="H9600" s="60"/>
      <c r="I9600" s="60"/>
      <c r="J9600" s="60"/>
      <c r="K9600" s="60"/>
      <c r="M9600" s="61"/>
      <c r="N9600" s="61"/>
      <c r="O9600" s="62"/>
      <c r="P9600" s="125"/>
      <c r="W9600" s="62"/>
      <c r="X9600" s="62"/>
    </row>
    <row r="9601" spans="1:24" s="57" customFormat="1" x14ac:dyDescent="0.25">
      <c r="A9601" s="75"/>
      <c r="D9601" s="58"/>
      <c r="E9601" s="58"/>
      <c r="F9601" s="58"/>
      <c r="G9601" s="58"/>
      <c r="H9601" s="60"/>
      <c r="I9601" s="60"/>
      <c r="J9601" s="60"/>
      <c r="K9601" s="60"/>
      <c r="M9601" s="61"/>
      <c r="N9601" s="61"/>
      <c r="O9601" s="62"/>
      <c r="P9601" s="125"/>
      <c r="W9601" s="62"/>
      <c r="X9601" s="62"/>
    </row>
    <row r="9602" spans="1:24" s="57" customFormat="1" x14ac:dyDescent="0.25">
      <c r="A9602" s="75"/>
      <c r="D9602" s="58"/>
      <c r="E9602" s="58"/>
      <c r="F9602" s="58"/>
      <c r="G9602" s="58"/>
      <c r="H9602" s="60"/>
      <c r="I9602" s="60"/>
      <c r="J9602" s="60"/>
      <c r="K9602" s="60"/>
      <c r="M9602" s="61"/>
      <c r="N9602" s="61"/>
      <c r="O9602" s="62"/>
      <c r="P9602" s="125"/>
      <c r="W9602" s="62"/>
      <c r="X9602" s="62"/>
    </row>
    <row r="9603" spans="1:24" s="57" customFormat="1" x14ac:dyDescent="0.25">
      <c r="A9603" s="75"/>
      <c r="D9603" s="58"/>
      <c r="E9603" s="58"/>
      <c r="F9603" s="58"/>
      <c r="G9603" s="58"/>
      <c r="H9603" s="60"/>
      <c r="I9603" s="60"/>
      <c r="J9603" s="60"/>
      <c r="K9603" s="60"/>
      <c r="M9603" s="61"/>
      <c r="N9603" s="61"/>
      <c r="O9603" s="62"/>
      <c r="P9603" s="125"/>
      <c r="W9603" s="62"/>
      <c r="X9603" s="62"/>
    </row>
    <row r="9604" spans="1:24" s="57" customFormat="1" x14ac:dyDescent="0.25">
      <c r="A9604" s="75"/>
      <c r="D9604" s="58"/>
      <c r="E9604" s="58"/>
      <c r="F9604" s="58"/>
      <c r="G9604" s="58"/>
      <c r="H9604" s="60"/>
      <c r="I9604" s="60"/>
      <c r="J9604" s="60"/>
      <c r="K9604" s="60"/>
      <c r="M9604" s="61"/>
      <c r="N9604" s="61"/>
      <c r="O9604" s="62"/>
      <c r="P9604" s="125"/>
      <c r="W9604" s="62"/>
      <c r="X9604" s="62"/>
    </row>
    <row r="9605" spans="1:24" s="57" customFormat="1" x14ac:dyDescent="0.25">
      <c r="A9605" s="75"/>
      <c r="D9605" s="58"/>
      <c r="E9605" s="58"/>
      <c r="F9605" s="58"/>
      <c r="G9605" s="58"/>
      <c r="H9605" s="60"/>
      <c r="I9605" s="60"/>
      <c r="J9605" s="60"/>
      <c r="K9605" s="60"/>
      <c r="M9605" s="61"/>
      <c r="N9605" s="61"/>
      <c r="O9605" s="62"/>
      <c r="P9605" s="125"/>
      <c r="W9605" s="62"/>
      <c r="X9605" s="62"/>
    </row>
    <row r="9606" spans="1:24" s="57" customFormat="1" x14ac:dyDescent="0.25">
      <c r="A9606" s="75"/>
      <c r="D9606" s="58"/>
      <c r="E9606" s="58"/>
      <c r="F9606" s="58"/>
      <c r="G9606" s="58"/>
      <c r="H9606" s="60"/>
      <c r="I9606" s="60"/>
      <c r="J9606" s="60"/>
      <c r="K9606" s="60"/>
      <c r="M9606" s="61"/>
      <c r="N9606" s="61"/>
      <c r="O9606" s="62"/>
      <c r="P9606" s="125"/>
      <c r="W9606" s="62"/>
      <c r="X9606" s="62"/>
    </row>
    <row r="9607" spans="1:24" s="57" customFormat="1" x14ac:dyDescent="0.25">
      <c r="A9607" s="75"/>
      <c r="D9607" s="58"/>
      <c r="E9607" s="58"/>
      <c r="F9607" s="58"/>
      <c r="G9607" s="58"/>
      <c r="H9607" s="60"/>
      <c r="I9607" s="60"/>
      <c r="J9607" s="60"/>
      <c r="K9607" s="60"/>
      <c r="M9607" s="61"/>
      <c r="N9607" s="61"/>
      <c r="O9607" s="62"/>
      <c r="P9607" s="125"/>
      <c r="W9607" s="62"/>
      <c r="X9607" s="62"/>
    </row>
    <row r="9608" spans="1:24" s="57" customFormat="1" x14ac:dyDescent="0.25">
      <c r="A9608" s="75"/>
      <c r="D9608" s="58"/>
      <c r="E9608" s="58"/>
      <c r="F9608" s="58"/>
      <c r="G9608" s="58"/>
      <c r="H9608" s="60"/>
      <c r="I9608" s="60"/>
      <c r="J9608" s="60"/>
      <c r="K9608" s="60"/>
      <c r="M9608" s="61"/>
      <c r="N9608" s="61"/>
      <c r="O9608" s="62"/>
      <c r="P9608" s="125"/>
      <c r="W9608" s="62"/>
      <c r="X9608" s="62"/>
    </row>
    <row r="9609" spans="1:24" s="57" customFormat="1" x14ac:dyDescent="0.25">
      <c r="A9609" s="75"/>
      <c r="D9609" s="58"/>
      <c r="E9609" s="58"/>
      <c r="F9609" s="58"/>
      <c r="G9609" s="58"/>
      <c r="H9609" s="60"/>
      <c r="I9609" s="60"/>
      <c r="J9609" s="60"/>
      <c r="K9609" s="60"/>
      <c r="M9609" s="61"/>
      <c r="N9609" s="61"/>
      <c r="O9609" s="62"/>
      <c r="P9609" s="125"/>
      <c r="W9609" s="62"/>
      <c r="X9609" s="62"/>
    </row>
    <row r="9610" spans="1:24" s="57" customFormat="1" x14ac:dyDescent="0.25">
      <c r="A9610" s="75"/>
      <c r="D9610" s="58"/>
      <c r="E9610" s="58"/>
      <c r="F9610" s="58"/>
      <c r="G9610" s="58"/>
      <c r="H9610" s="60"/>
      <c r="I9610" s="60"/>
      <c r="J9610" s="60"/>
      <c r="K9610" s="60"/>
      <c r="M9610" s="61"/>
      <c r="N9610" s="61"/>
      <c r="O9610" s="62"/>
      <c r="P9610" s="125"/>
      <c r="W9610" s="62"/>
      <c r="X9610" s="62"/>
    </row>
    <row r="9611" spans="1:24" s="57" customFormat="1" x14ac:dyDescent="0.25">
      <c r="A9611" s="75"/>
      <c r="D9611" s="58"/>
      <c r="E9611" s="58"/>
      <c r="F9611" s="58"/>
      <c r="G9611" s="58"/>
      <c r="H9611" s="60"/>
      <c r="I9611" s="60"/>
      <c r="J9611" s="60"/>
      <c r="K9611" s="60"/>
      <c r="M9611" s="61"/>
      <c r="N9611" s="61"/>
      <c r="O9611" s="62"/>
      <c r="P9611" s="125"/>
      <c r="W9611" s="62"/>
      <c r="X9611" s="62"/>
    </row>
    <row r="9612" spans="1:24" s="57" customFormat="1" x14ac:dyDescent="0.25">
      <c r="A9612" s="75"/>
      <c r="D9612" s="58"/>
      <c r="E9612" s="58"/>
      <c r="F9612" s="58"/>
      <c r="G9612" s="58"/>
      <c r="H9612" s="60"/>
      <c r="I9612" s="60"/>
      <c r="J9612" s="60"/>
      <c r="K9612" s="60"/>
      <c r="M9612" s="61"/>
      <c r="N9612" s="61"/>
      <c r="O9612" s="62"/>
      <c r="P9612" s="125"/>
      <c r="W9612" s="62"/>
      <c r="X9612" s="62"/>
    </row>
    <row r="9613" spans="1:24" s="57" customFormat="1" x14ac:dyDescent="0.25">
      <c r="A9613" s="75"/>
      <c r="D9613" s="58"/>
      <c r="E9613" s="58"/>
      <c r="F9613" s="58"/>
      <c r="G9613" s="58"/>
      <c r="H9613" s="60"/>
      <c r="I9613" s="60"/>
      <c r="J9613" s="60"/>
      <c r="K9613" s="60"/>
      <c r="M9613" s="61"/>
      <c r="N9613" s="61"/>
      <c r="O9613" s="62"/>
      <c r="P9613" s="125"/>
      <c r="W9613" s="62"/>
      <c r="X9613" s="62"/>
    </row>
    <row r="9614" spans="1:24" s="57" customFormat="1" x14ac:dyDescent="0.25">
      <c r="A9614" s="75"/>
      <c r="D9614" s="58"/>
      <c r="E9614" s="58"/>
      <c r="F9614" s="58"/>
      <c r="G9614" s="58"/>
      <c r="H9614" s="60"/>
      <c r="I9614" s="60"/>
      <c r="J9614" s="60"/>
      <c r="K9614" s="60"/>
      <c r="M9614" s="61"/>
      <c r="N9614" s="61"/>
      <c r="O9614" s="62"/>
      <c r="P9614" s="125"/>
      <c r="W9614" s="62"/>
      <c r="X9614" s="62"/>
    </row>
    <row r="9615" spans="1:24" s="57" customFormat="1" x14ac:dyDescent="0.25">
      <c r="A9615" s="75"/>
      <c r="D9615" s="58"/>
      <c r="E9615" s="58"/>
      <c r="F9615" s="58"/>
      <c r="G9615" s="58"/>
      <c r="H9615" s="60"/>
      <c r="I9615" s="60"/>
      <c r="J9615" s="60"/>
      <c r="K9615" s="60"/>
      <c r="M9615" s="61"/>
      <c r="N9615" s="61"/>
      <c r="O9615" s="62"/>
      <c r="P9615" s="125"/>
      <c r="W9615" s="62"/>
      <c r="X9615" s="62"/>
    </row>
    <row r="9616" spans="1:24" s="57" customFormat="1" x14ac:dyDescent="0.25">
      <c r="A9616" s="75"/>
      <c r="D9616" s="58"/>
      <c r="E9616" s="58"/>
      <c r="F9616" s="58"/>
      <c r="G9616" s="58"/>
      <c r="H9616" s="60"/>
      <c r="I9616" s="60"/>
      <c r="J9616" s="60"/>
      <c r="K9616" s="60"/>
      <c r="M9616" s="61"/>
      <c r="N9616" s="61"/>
      <c r="O9616" s="62"/>
      <c r="P9616" s="125"/>
      <c r="W9616" s="62"/>
      <c r="X9616" s="62"/>
    </row>
    <row r="9617" spans="1:24" s="57" customFormat="1" x14ac:dyDescent="0.25">
      <c r="A9617" s="75"/>
      <c r="D9617" s="58"/>
      <c r="E9617" s="58"/>
      <c r="F9617" s="58"/>
      <c r="G9617" s="58"/>
      <c r="H9617" s="60"/>
      <c r="I9617" s="60"/>
      <c r="J9617" s="60"/>
      <c r="K9617" s="60"/>
      <c r="M9617" s="61"/>
      <c r="N9617" s="61"/>
      <c r="O9617" s="62"/>
      <c r="P9617" s="125"/>
      <c r="W9617" s="62"/>
      <c r="X9617" s="62"/>
    </row>
    <row r="9618" spans="1:24" s="57" customFormat="1" x14ac:dyDescent="0.25">
      <c r="A9618" s="75"/>
      <c r="D9618" s="58"/>
      <c r="E9618" s="58"/>
      <c r="F9618" s="58"/>
      <c r="G9618" s="58"/>
      <c r="H9618" s="60"/>
      <c r="I9618" s="60"/>
      <c r="J9618" s="60"/>
      <c r="K9618" s="60"/>
      <c r="M9618" s="61"/>
      <c r="N9618" s="61"/>
      <c r="O9618" s="62"/>
      <c r="P9618" s="125"/>
      <c r="W9618" s="62"/>
      <c r="X9618" s="62"/>
    </row>
    <row r="9619" spans="1:24" s="57" customFormat="1" x14ac:dyDescent="0.25">
      <c r="A9619" s="75"/>
      <c r="D9619" s="58"/>
      <c r="E9619" s="58"/>
      <c r="F9619" s="58"/>
      <c r="G9619" s="58"/>
      <c r="H9619" s="60"/>
      <c r="I9619" s="60"/>
      <c r="J9619" s="60"/>
      <c r="K9619" s="60"/>
      <c r="M9619" s="61"/>
      <c r="N9619" s="61"/>
      <c r="O9619" s="62"/>
      <c r="P9619" s="125"/>
      <c r="W9619" s="62"/>
      <c r="X9619" s="62"/>
    </row>
    <row r="9620" spans="1:24" s="57" customFormat="1" x14ac:dyDescent="0.25">
      <c r="A9620" s="75"/>
      <c r="D9620" s="58"/>
      <c r="E9620" s="58"/>
      <c r="F9620" s="58"/>
      <c r="G9620" s="58"/>
      <c r="H9620" s="60"/>
      <c r="I9620" s="60"/>
      <c r="J9620" s="60"/>
      <c r="K9620" s="60"/>
      <c r="M9620" s="61"/>
      <c r="N9620" s="61"/>
      <c r="O9620" s="62"/>
      <c r="P9620" s="125"/>
      <c r="W9620" s="62"/>
      <c r="X9620" s="62"/>
    </row>
    <row r="9621" spans="1:24" s="57" customFormat="1" x14ac:dyDescent="0.25">
      <c r="A9621" s="75"/>
      <c r="D9621" s="58"/>
      <c r="E9621" s="58"/>
      <c r="F9621" s="58"/>
      <c r="G9621" s="58"/>
      <c r="H9621" s="60"/>
      <c r="I9621" s="60"/>
      <c r="J9621" s="60"/>
      <c r="K9621" s="60"/>
      <c r="M9621" s="61"/>
      <c r="N9621" s="61"/>
      <c r="O9621" s="62"/>
      <c r="P9621" s="125"/>
      <c r="W9621" s="62"/>
      <c r="X9621" s="62"/>
    </row>
    <row r="9622" spans="1:24" s="57" customFormat="1" x14ac:dyDescent="0.25">
      <c r="A9622" s="75"/>
      <c r="D9622" s="58"/>
      <c r="E9622" s="58"/>
      <c r="F9622" s="58"/>
      <c r="G9622" s="58"/>
      <c r="H9622" s="60"/>
      <c r="I9622" s="60"/>
      <c r="J9622" s="60"/>
      <c r="K9622" s="60"/>
      <c r="M9622" s="61"/>
      <c r="N9622" s="61"/>
      <c r="O9622" s="62"/>
      <c r="P9622" s="125"/>
      <c r="W9622" s="62"/>
      <c r="X9622" s="62"/>
    </row>
    <row r="9623" spans="1:24" s="57" customFormat="1" x14ac:dyDescent="0.25">
      <c r="A9623" s="75"/>
      <c r="D9623" s="58"/>
      <c r="E9623" s="58"/>
      <c r="F9623" s="58"/>
      <c r="G9623" s="58"/>
      <c r="H9623" s="60"/>
      <c r="I9623" s="60"/>
      <c r="J9623" s="60"/>
      <c r="K9623" s="60"/>
      <c r="M9623" s="61"/>
      <c r="N9623" s="61"/>
      <c r="O9623" s="62"/>
      <c r="P9623" s="125"/>
      <c r="W9623" s="62"/>
      <c r="X9623" s="62"/>
    </row>
    <row r="9624" spans="1:24" s="57" customFormat="1" x14ac:dyDescent="0.25">
      <c r="A9624" s="75"/>
      <c r="D9624" s="58"/>
      <c r="E9624" s="58"/>
      <c r="F9624" s="58"/>
      <c r="G9624" s="58"/>
      <c r="H9624" s="60"/>
      <c r="I9624" s="60"/>
      <c r="J9624" s="60"/>
      <c r="K9624" s="60"/>
      <c r="M9624" s="61"/>
      <c r="N9624" s="61"/>
      <c r="O9624" s="62"/>
      <c r="P9624" s="125"/>
      <c r="W9624" s="62"/>
      <c r="X9624" s="62"/>
    </row>
    <row r="9625" spans="1:24" s="57" customFormat="1" x14ac:dyDescent="0.25">
      <c r="A9625" s="75"/>
      <c r="D9625" s="58"/>
      <c r="E9625" s="58"/>
      <c r="F9625" s="58"/>
      <c r="G9625" s="58"/>
      <c r="H9625" s="60"/>
      <c r="I9625" s="60"/>
      <c r="J9625" s="60"/>
      <c r="K9625" s="60"/>
      <c r="M9625" s="61"/>
      <c r="N9625" s="61"/>
      <c r="O9625" s="62"/>
      <c r="P9625" s="125"/>
      <c r="W9625" s="62"/>
      <c r="X9625" s="62"/>
    </row>
    <row r="9626" spans="1:24" s="57" customFormat="1" x14ac:dyDescent="0.25">
      <c r="A9626" s="75"/>
      <c r="D9626" s="58"/>
      <c r="E9626" s="58"/>
      <c r="F9626" s="58"/>
      <c r="G9626" s="58"/>
      <c r="H9626" s="60"/>
      <c r="I9626" s="60"/>
      <c r="J9626" s="60"/>
      <c r="K9626" s="60"/>
      <c r="M9626" s="61"/>
      <c r="N9626" s="61"/>
      <c r="O9626" s="62"/>
      <c r="P9626" s="125"/>
      <c r="W9626" s="62"/>
      <c r="X9626" s="62"/>
    </row>
    <row r="9627" spans="1:24" s="57" customFormat="1" x14ac:dyDescent="0.25">
      <c r="A9627" s="75"/>
      <c r="D9627" s="58"/>
      <c r="E9627" s="58"/>
      <c r="F9627" s="58"/>
      <c r="G9627" s="58"/>
      <c r="H9627" s="60"/>
      <c r="I9627" s="60"/>
      <c r="J9627" s="60"/>
      <c r="K9627" s="60"/>
      <c r="M9627" s="61"/>
      <c r="N9627" s="61"/>
      <c r="O9627" s="62"/>
      <c r="P9627" s="125"/>
      <c r="W9627" s="62"/>
      <c r="X9627" s="62"/>
    </row>
    <row r="9628" spans="1:24" s="57" customFormat="1" x14ac:dyDescent="0.25">
      <c r="A9628" s="75"/>
      <c r="D9628" s="58"/>
      <c r="E9628" s="58"/>
      <c r="F9628" s="58"/>
      <c r="G9628" s="58"/>
      <c r="H9628" s="60"/>
      <c r="I9628" s="60"/>
      <c r="J9628" s="60"/>
      <c r="K9628" s="60"/>
      <c r="M9628" s="61"/>
      <c r="N9628" s="61"/>
      <c r="O9628" s="62"/>
      <c r="P9628" s="125"/>
      <c r="W9628" s="62"/>
      <c r="X9628" s="62"/>
    </row>
    <row r="9629" spans="1:24" s="57" customFormat="1" x14ac:dyDescent="0.25">
      <c r="A9629" s="75"/>
      <c r="D9629" s="58"/>
      <c r="E9629" s="58"/>
      <c r="F9629" s="58"/>
      <c r="G9629" s="58"/>
      <c r="H9629" s="60"/>
      <c r="I9629" s="60"/>
      <c r="J9629" s="60"/>
      <c r="K9629" s="60"/>
      <c r="M9629" s="61"/>
      <c r="N9629" s="61"/>
      <c r="O9629" s="62"/>
      <c r="P9629" s="125"/>
      <c r="W9629" s="62"/>
      <c r="X9629" s="62"/>
    </row>
    <row r="9630" spans="1:24" s="57" customFormat="1" x14ac:dyDescent="0.25">
      <c r="A9630" s="75"/>
      <c r="D9630" s="58"/>
      <c r="E9630" s="58"/>
      <c r="F9630" s="58"/>
      <c r="G9630" s="58"/>
      <c r="H9630" s="60"/>
      <c r="I9630" s="60"/>
      <c r="J9630" s="60"/>
      <c r="K9630" s="60"/>
      <c r="M9630" s="61"/>
      <c r="N9630" s="61"/>
      <c r="O9630" s="62"/>
      <c r="P9630" s="125"/>
      <c r="W9630" s="62"/>
      <c r="X9630" s="62"/>
    </row>
    <row r="9631" spans="1:24" s="57" customFormat="1" x14ac:dyDescent="0.25">
      <c r="A9631" s="75"/>
      <c r="D9631" s="58"/>
      <c r="E9631" s="58"/>
      <c r="F9631" s="58"/>
      <c r="G9631" s="58"/>
      <c r="H9631" s="60"/>
      <c r="I9631" s="60"/>
      <c r="J9631" s="60"/>
      <c r="K9631" s="60"/>
      <c r="M9631" s="61"/>
      <c r="N9631" s="61"/>
      <c r="O9631" s="62"/>
      <c r="P9631" s="125"/>
      <c r="W9631" s="62"/>
      <c r="X9631" s="62"/>
    </row>
    <row r="9632" spans="1:24" s="57" customFormat="1" x14ac:dyDescent="0.25">
      <c r="A9632" s="75"/>
      <c r="D9632" s="58"/>
      <c r="E9632" s="58"/>
      <c r="F9632" s="58"/>
      <c r="G9632" s="58"/>
      <c r="H9632" s="60"/>
      <c r="I9632" s="60"/>
      <c r="J9632" s="60"/>
      <c r="K9632" s="60"/>
      <c r="M9632" s="61"/>
      <c r="N9632" s="61"/>
      <c r="O9632" s="62"/>
      <c r="P9632" s="125"/>
      <c r="W9632" s="62"/>
      <c r="X9632" s="62"/>
    </row>
    <row r="9633" spans="1:24" s="57" customFormat="1" x14ac:dyDescent="0.25">
      <c r="A9633" s="75"/>
      <c r="D9633" s="58"/>
      <c r="E9633" s="58"/>
      <c r="F9633" s="58"/>
      <c r="G9633" s="58"/>
      <c r="H9633" s="60"/>
      <c r="I9633" s="60"/>
      <c r="J9633" s="60"/>
      <c r="K9633" s="60"/>
      <c r="M9633" s="61"/>
      <c r="N9633" s="61"/>
      <c r="O9633" s="62"/>
      <c r="P9633" s="125"/>
      <c r="W9633" s="62"/>
      <c r="X9633" s="62"/>
    </row>
    <row r="9634" spans="1:24" s="57" customFormat="1" x14ac:dyDescent="0.25">
      <c r="A9634" s="75"/>
      <c r="D9634" s="58"/>
      <c r="E9634" s="58"/>
      <c r="F9634" s="58"/>
      <c r="G9634" s="58"/>
      <c r="H9634" s="60"/>
      <c r="I9634" s="60"/>
      <c r="J9634" s="60"/>
      <c r="K9634" s="60"/>
      <c r="M9634" s="61"/>
      <c r="N9634" s="61"/>
      <c r="O9634" s="62"/>
      <c r="P9634" s="125"/>
      <c r="W9634" s="62"/>
      <c r="X9634" s="62"/>
    </row>
    <row r="9635" spans="1:24" s="57" customFormat="1" x14ac:dyDescent="0.25">
      <c r="A9635" s="75"/>
      <c r="D9635" s="58"/>
      <c r="E9635" s="58"/>
      <c r="F9635" s="58"/>
      <c r="G9635" s="58"/>
      <c r="H9635" s="60"/>
      <c r="I9635" s="60"/>
      <c r="J9635" s="60"/>
      <c r="K9635" s="60"/>
      <c r="M9635" s="61"/>
      <c r="N9635" s="61"/>
      <c r="O9635" s="62"/>
      <c r="P9635" s="125"/>
      <c r="W9635" s="62"/>
      <c r="X9635" s="62"/>
    </row>
    <row r="9636" spans="1:24" s="57" customFormat="1" x14ac:dyDescent="0.25">
      <c r="A9636" s="75"/>
      <c r="D9636" s="58"/>
      <c r="E9636" s="58"/>
      <c r="F9636" s="58"/>
      <c r="G9636" s="58"/>
      <c r="H9636" s="60"/>
      <c r="I9636" s="60"/>
      <c r="J9636" s="60"/>
      <c r="K9636" s="60"/>
      <c r="M9636" s="61"/>
      <c r="N9636" s="61"/>
      <c r="O9636" s="62"/>
      <c r="P9636" s="125"/>
      <c r="W9636" s="62"/>
      <c r="X9636" s="62"/>
    </row>
    <row r="9637" spans="1:24" s="57" customFormat="1" x14ac:dyDescent="0.25">
      <c r="A9637" s="75"/>
      <c r="D9637" s="58"/>
      <c r="E9637" s="58"/>
      <c r="F9637" s="58"/>
      <c r="G9637" s="58"/>
      <c r="H9637" s="60"/>
      <c r="I9637" s="60"/>
      <c r="J9637" s="60"/>
      <c r="K9637" s="60"/>
      <c r="M9637" s="61"/>
      <c r="N9637" s="61"/>
      <c r="O9637" s="62"/>
      <c r="P9637" s="125"/>
      <c r="W9637" s="62"/>
      <c r="X9637" s="62"/>
    </row>
    <row r="9638" spans="1:24" s="57" customFormat="1" x14ac:dyDescent="0.25">
      <c r="A9638" s="75"/>
      <c r="D9638" s="58"/>
      <c r="E9638" s="58"/>
      <c r="F9638" s="58"/>
      <c r="G9638" s="58"/>
      <c r="H9638" s="60"/>
      <c r="I9638" s="60"/>
      <c r="J9638" s="60"/>
      <c r="K9638" s="60"/>
      <c r="M9638" s="61"/>
      <c r="N9638" s="61"/>
      <c r="O9638" s="62"/>
      <c r="P9638" s="125"/>
      <c r="W9638" s="62"/>
      <c r="X9638" s="62"/>
    </row>
    <row r="9639" spans="1:24" s="57" customFormat="1" x14ac:dyDescent="0.25">
      <c r="A9639" s="75"/>
      <c r="D9639" s="58"/>
      <c r="E9639" s="58"/>
      <c r="F9639" s="58"/>
      <c r="G9639" s="58"/>
      <c r="H9639" s="60"/>
      <c r="I9639" s="60"/>
      <c r="J9639" s="60"/>
      <c r="K9639" s="60"/>
      <c r="M9639" s="61"/>
      <c r="N9639" s="61"/>
      <c r="O9639" s="62"/>
      <c r="P9639" s="125"/>
      <c r="W9639" s="62"/>
      <c r="X9639" s="62"/>
    </row>
    <row r="9640" spans="1:24" s="57" customFormat="1" x14ac:dyDescent="0.25">
      <c r="A9640" s="75"/>
      <c r="D9640" s="58"/>
      <c r="E9640" s="58"/>
      <c r="F9640" s="58"/>
      <c r="G9640" s="58"/>
      <c r="H9640" s="60"/>
      <c r="I9640" s="60"/>
      <c r="J9640" s="60"/>
      <c r="K9640" s="60"/>
      <c r="M9640" s="61"/>
      <c r="N9640" s="61"/>
      <c r="O9640" s="62"/>
      <c r="P9640" s="125"/>
      <c r="W9640" s="62"/>
      <c r="X9640" s="62"/>
    </row>
    <row r="9641" spans="1:24" s="57" customFormat="1" x14ac:dyDescent="0.25">
      <c r="A9641" s="75"/>
      <c r="D9641" s="58"/>
      <c r="E9641" s="58"/>
      <c r="F9641" s="58"/>
      <c r="G9641" s="58"/>
      <c r="H9641" s="60"/>
      <c r="I9641" s="60"/>
      <c r="J9641" s="60"/>
      <c r="K9641" s="60"/>
      <c r="M9641" s="61"/>
      <c r="N9641" s="61"/>
      <c r="O9641" s="62"/>
      <c r="P9641" s="125"/>
      <c r="W9641" s="62"/>
      <c r="X9641" s="62"/>
    </row>
    <row r="9642" spans="1:24" s="57" customFormat="1" x14ac:dyDescent="0.25">
      <c r="A9642" s="75"/>
      <c r="D9642" s="58"/>
      <c r="E9642" s="58"/>
      <c r="F9642" s="58"/>
      <c r="G9642" s="58"/>
      <c r="H9642" s="60"/>
      <c r="I9642" s="60"/>
      <c r="J9642" s="60"/>
      <c r="K9642" s="60"/>
      <c r="M9642" s="61"/>
      <c r="N9642" s="61"/>
      <c r="O9642" s="62"/>
      <c r="P9642" s="125"/>
      <c r="W9642" s="62"/>
      <c r="X9642" s="62"/>
    </row>
    <row r="9643" spans="1:24" s="57" customFormat="1" x14ac:dyDescent="0.25">
      <c r="A9643" s="75"/>
      <c r="D9643" s="58"/>
      <c r="E9643" s="58"/>
      <c r="F9643" s="58"/>
      <c r="G9643" s="58"/>
      <c r="H9643" s="60"/>
      <c r="I9643" s="60"/>
      <c r="J9643" s="60"/>
      <c r="K9643" s="60"/>
      <c r="M9643" s="61"/>
      <c r="N9643" s="61"/>
      <c r="O9643" s="62"/>
      <c r="P9643" s="125"/>
      <c r="W9643" s="62"/>
      <c r="X9643" s="62"/>
    </row>
    <row r="9644" spans="1:24" s="57" customFormat="1" x14ac:dyDescent="0.25">
      <c r="A9644" s="75"/>
      <c r="D9644" s="58"/>
      <c r="E9644" s="58"/>
      <c r="F9644" s="58"/>
      <c r="G9644" s="58"/>
      <c r="H9644" s="60"/>
      <c r="I9644" s="60"/>
      <c r="J9644" s="60"/>
      <c r="K9644" s="60"/>
      <c r="M9644" s="61"/>
      <c r="N9644" s="61"/>
      <c r="O9644" s="62"/>
      <c r="P9644" s="125"/>
      <c r="W9644" s="62"/>
      <c r="X9644" s="62"/>
    </row>
    <row r="9645" spans="1:24" s="57" customFormat="1" x14ac:dyDescent="0.25">
      <c r="A9645" s="75"/>
      <c r="D9645" s="58"/>
      <c r="E9645" s="58"/>
      <c r="F9645" s="58"/>
      <c r="G9645" s="58"/>
      <c r="H9645" s="60"/>
      <c r="I9645" s="60"/>
      <c r="J9645" s="60"/>
      <c r="K9645" s="60"/>
      <c r="M9645" s="61"/>
      <c r="N9645" s="61"/>
      <c r="O9645" s="62"/>
      <c r="P9645" s="125"/>
      <c r="W9645" s="62"/>
      <c r="X9645" s="62"/>
    </row>
    <row r="9646" spans="1:24" s="57" customFormat="1" x14ac:dyDescent="0.25">
      <c r="A9646" s="75"/>
      <c r="D9646" s="58"/>
      <c r="E9646" s="58"/>
      <c r="F9646" s="58"/>
      <c r="G9646" s="58"/>
      <c r="H9646" s="60"/>
      <c r="I9646" s="60"/>
      <c r="J9646" s="60"/>
      <c r="K9646" s="60"/>
      <c r="M9646" s="61"/>
      <c r="N9646" s="61"/>
      <c r="O9646" s="62"/>
      <c r="P9646" s="125"/>
      <c r="W9646" s="62"/>
      <c r="X9646" s="62"/>
    </row>
    <row r="9647" spans="1:24" s="57" customFormat="1" x14ac:dyDescent="0.25">
      <c r="A9647" s="75"/>
      <c r="D9647" s="58"/>
      <c r="E9647" s="58"/>
      <c r="F9647" s="58"/>
      <c r="G9647" s="58"/>
      <c r="H9647" s="60"/>
      <c r="I9647" s="60"/>
      <c r="J9647" s="60"/>
      <c r="K9647" s="60"/>
      <c r="M9647" s="61"/>
      <c r="N9647" s="61"/>
      <c r="O9647" s="62"/>
      <c r="P9647" s="125"/>
      <c r="W9647" s="62"/>
      <c r="X9647" s="62"/>
    </row>
    <row r="9648" spans="1:24" s="57" customFormat="1" x14ac:dyDescent="0.25">
      <c r="A9648" s="75"/>
      <c r="D9648" s="58"/>
      <c r="E9648" s="58"/>
      <c r="F9648" s="58"/>
      <c r="G9648" s="58"/>
      <c r="H9648" s="60"/>
      <c r="I9648" s="60"/>
      <c r="J9648" s="60"/>
      <c r="K9648" s="60"/>
      <c r="M9648" s="61"/>
      <c r="N9648" s="61"/>
      <c r="O9648" s="62"/>
      <c r="P9648" s="125"/>
      <c r="W9648" s="62"/>
      <c r="X9648" s="62"/>
    </row>
    <row r="9649" spans="1:24" s="57" customFormat="1" x14ac:dyDescent="0.25">
      <c r="A9649" s="75"/>
      <c r="D9649" s="58"/>
      <c r="E9649" s="58"/>
      <c r="F9649" s="58"/>
      <c r="G9649" s="58"/>
      <c r="H9649" s="60"/>
      <c r="I9649" s="60"/>
      <c r="J9649" s="60"/>
      <c r="K9649" s="60"/>
      <c r="M9649" s="61"/>
      <c r="N9649" s="61"/>
      <c r="O9649" s="62"/>
      <c r="P9649" s="125"/>
      <c r="W9649" s="62"/>
      <c r="X9649" s="62"/>
    </row>
    <row r="9650" spans="1:24" s="57" customFormat="1" x14ac:dyDescent="0.25">
      <c r="A9650" s="75"/>
      <c r="D9650" s="58"/>
      <c r="E9650" s="58"/>
      <c r="F9650" s="58"/>
      <c r="G9650" s="58"/>
      <c r="H9650" s="60"/>
      <c r="I9650" s="60"/>
      <c r="J9650" s="60"/>
      <c r="K9650" s="60"/>
      <c r="M9650" s="61"/>
      <c r="N9650" s="61"/>
      <c r="O9650" s="62"/>
      <c r="P9650" s="125"/>
      <c r="W9650" s="62"/>
      <c r="X9650" s="62"/>
    </row>
    <row r="9651" spans="1:24" s="57" customFormat="1" x14ac:dyDescent="0.25">
      <c r="A9651" s="75"/>
      <c r="D9651" s="58"/>
      <c r="E9651" s="58"/>
      <c r="F9651" s="58"/>
      <c r="G9651" s="58"/>
      <c r="H9651" s="60"/>
      <c r="I9651" s="60"/>
      <c r="J9651" s="60"/>
      <c r="K9651" s="60"/>
      <c r="M9651" s="61"/>
      <c r="N9651" s="61"/>
      <c r="O9651" s="62"/>
      <c r="P9651" s="125"/>
      <c r="W9651" s="62"/>
      <c r="X9651" s="62"/>
    </row>
    <row r="9652" spans="1:24" s="57" customFormat="1" x14ac:dyDescent="0.25">
      <c r="A9652" s="75"/>
      <c r="D9652" s="58"/>
      <c r="E9652" s="58"/>
      <c r="F9652" s="58"/>
      <c r="G9652" s="58"/>
      <c r="H9652" s="60"/>
      <c r="I9652" s="60"/>
      <c r="J9652" s="60"/>
      <c r="K9652" s="60"/>
      <c r="M9652" s="61"/>
      <c r="N9652" s="61"/>
      <c r="O9652" s="62"/>
      <c r="P9652" s="125"/>
      <c r="W9652" s="62"/>
      <c r="X9652" s="62"/>
    </row>
    <row r="9653" spans="1:24" s="57" customFormat="1" x14ac:dyDescent="0.25">
      <c r="A9653" s="75"/>
      <c r="D9653" s="58"/>
      <c r="E9653" s="58"/>
      <c r="F9653" s="58"/>
      <c r="G9653" s="58"/>
      <c r="H9653" s="60"/>
      <c r="I9653" s="60"/>
      <c r="J9653" s="60"/>
      <c r="K9653" s="60"/>
      <c r="M9653" s="61"/>
      <c r="N9653" s="61"/>
      <c r="O9653" s="62"/>
      <c r="P9653" s="125"/>
      <c r="W9653" s="62"/>
      <c r="X9653" s="62"/>
    </row>
    <row r="9654" spans="1:24" s="57" customFormat="1" x14ac:dyDescent="0.25">
      <c r="A9654" s="75"/>
      <c r="D9654" s="58"/>
      <c r="E9654" s="58"/>
      <c r="F9654" s="58"/>
      <c r="G9654" s="58"/>
      <c r="H9654" s="60"/>
      <c r="I9654" s="60"/>
      <c r="J9654" s="60"/>
      <c r="K9654" s="60"/>
      <c r="M9654" s="61"/>
      <c r="N9654" s="61"/>
      <c r="O9654" s="62"/>
      <c r="P9654" s="125"/>
      <c r="W9654" s="62"/>
      <c r="X9654" s="62"/>
    </row>
    <row r="9655" spans="1:24" s="57" customFormat="1" x14ac:dyDescent="0.25">
      <c r="A9655" s="75"/>
      <c r="D9655" s="58"/>
      <c r="E9655" s="58"/>
      <c r="F9655" s="58"/>
      <c r="G9655" s="58"/>
      <c r="H9655" s="60"/>
      <c r="I9655" s="60"/>
      <c r="J9655" s="60"/>
      <c r="K9655" s="60"/>
      <c r="M9655" s="61"/>
      <c r="N9655" s="61"/>
      <c r="O9655" s="62"/>
      <c r="P9655" s="125"/>
      <c r="W9655" s="62"/>
      <c r="X9655" s="62"/>
    </row>
    <row r="9656" spans="1:24" s="57" customFormat="1" x14ac:dyDescent="0.25">
      <c r="A9656" s="75"/>
      <c r="D9656" s="58"/>
      <c r="E9656" s="58"/>
      <c r="F9656" s="58"/>
      <c r="G9656" s="58"/>
      <c r="H9656" s="60"/>
      <c r="I9656" s="60"/>
      <c r="J9656" s="60"/>
      <c r="K9656" s="60"/>
      <c r="M9656" s="61"/>
      <c r="N9656" s="61"/>
      <c r="O9656" s="62"/>
      <c r="P9656" s="125"/>
      <c r="W9656" s="62"/>
      <c r="X9656" s="62"/>
    </row>
    <row r="9657" spans="1:24" s="57" customFormat="1" x14ac:dyDescent="0.25">
      <c r="A9657" s="75"/>
      <c r="D9657" s="58"/>
      <c r="E9657" s="58"/>
      <c r="F9657" s="58"/>
      <c r="G9657" s="58"/>
      <c r="H9657" s="60"/>
      <c r="I9657" s="60"/>
      <c r="J9657" s="60"/>
      <c r="K9657" s="60"/>
      <c r="M9657" s="61"/>
      <c r="N9657" s="61"/>
      <c r="O9657" s="62"/>
      <c r="P9657" s="125"/>
      <c r="W9657" s="62"/>
      <c r="X9657" s="62"/>
    </row>
    <row r="9658" spans="1:24" s="57" customFormat="1" x14ac:dyDescent="0.25">
      <c r="A9658" s="75"/>
      <c r="D9658" s="58"/>
      <c r="E9658" s="58"/>
      <c r="F9658" s="58"/>
      <c r="G9658" s="58"/>
      <c r="H9658" s="60"/>
      <c r="I9658" s="60"/>
      <c r="J9658" s="60"/>
      <c r="K9658" s="60"/>
      <c r="M9658" s="61"/>
      <c r="N9658" s="61"/>
      <c r="O9658" s="62"/>
      <c r="P9658" s="125"/>
      <c r="W9658" s="62"/>
      <c r="X9658" s="62"/>
    </row>
    <row r="9659" spans="1:24" s="57" customFormat="1" x14ac:dyDescent="0.25">
      <c r="A9659" s="75"/>
      <c r="D9659" s="58"/>
      <c r="E9659" s="58"/>
      <c r="F9659" s="58"/>
      <c r="G9659" s="58"/>
      <c r="H9659" s="60"/>
      <c r="I9659" s="60"/>
      <c r="J9659" s="60"/>
      <c r="K9659" s="60"/>
      <c r="M9659" s="61"/>
      <c r="N9659" s="61"/>
      <c r="O9659" s="62"/>
      <c r="P9659" s="125"/>
      <c r="W9659" s="62"/>
      <c r="X9659" s="62"/>
    </row>
    <row r="9660" spans="1:24" s="57" customFormat="1" x14ac:dyDescent="0.25">
      <c r="A9660" s="75"/>
      <c r="D9660" s="58"/>
      <c r="E9660" s="58"/>
      <c r="F9660" s="58"/>
      <c r="G9660" s="58"/>
      <c r="H9660" s="60"/>
      <c r="I9660" s="60"/>
      <c r="J9660" s="60"/>
      <c r="K9660" s="60"/>
      <c r="M9660" s="61"/>
      <c r="N9660" s="61"/>
      <c r="O9660" s="62"/>
      <c r="P9660" s="125"/>
      <c r="W9660" s="62"/>
      <c r="X9660" s="62"/>
    </row>
    <row r="9661" spans="1:24" s="57" customFormat="1" x14ac:dyDescent="0.25">
      <c r="A9661" s="75"/>
      <c r="D9661" s="58"/>
      <c r="E9661" s="58"/>
      <c r="F9661" s="58"/>
      <c r="G9661" s="58"/>
      <c r="H9661" s="60"/>
      <c r="I9661" s="60"/>
      <c r="J9661" s="60"/>
      <c r="K9661" s="60"/>
      <c r="M9661" s="61"/>
      <c r="N9661" s="61"/>
      <c r="O9661" s="62"/>
      <c r="P9661" s="125"/>
      <c r="W9661" s="62"/>
      <c r="X9661" s="62"/>
    </row>
    <row r="9662" spans="1:24" s="57" customFormat="1" x14ac:dyDescent="0.25">
      <c r="A9662" s="75"/>
      <c r="D9662" s="58"/>
      <c r="E9662" s="58"/>
      <c r="F9662" s="58"/>
      <c r="G9662" s="58"/>
      <c r="H9662" s="60"/>
      <c r="I9662" s="60"/>
      <c r="J9662" s="60"/>
      <c r="K9662" s="60"/>
      <c r="M9662" s="61"/>
      <c r="N9662" s="61"/>
      <c r="O9662" s="62"/>
      <c r="P9662" s="125"/>
      <c r="W9662" s="62"/>
      <c r="X9662" s="62"/>
    </row>
    <row r="9663" spans="1:24" s="57" customFormat="1" x14ac:dyDescent="0.25">
      <c r="A9663" s="75"/>
      <c r="D9663" s="58"/>
      <c r="E9663" s="58"/>
      <c r="F9663" s="58"/>
      <c r="G9663" s="58"/>
      <c r="H9663" s="60"/>
      <c r="I9663" s="60"/>
      <c r="J9663" s="60"/>
      <c r="K9663" s="60"/>
      <c r="M9663" s="61"/>
      <c r="N9663" s="61"/>
      <c r="O9663" s="62"/>
      <c r="P9663" s="125"/>
      <c r="W9663" s="62"/>
      <c r="X9663" s="62"/>
    </row>
    <row r="9664" spans="1:24" s="57" customFormat="1" x14ac:dyDescent="0.25">
      <c r="A9664" s="75"/>
      <c r="D9664" s="58"/>
      <c r="E9664" s="58"/>
      <c r="F9664" s="58"/>
      <c r="G9664" s="58"/>
      <c r="H9664" s="60"/>
      <c r="I9664" s="60"/>
      <c r="J9664" s="60"/>
      <c r="K9664" s="60"/>
      <c r="M9664" s="61"/>
      <c r="N9664" s="61"/>
      <c r="O9664" s="62"/>
      <c r="P9664" s="125"/>
      <c r="W9664" s="62"/>
      <c r="X9664" s="62"/>
    </row>
    <row r="9665" spans="1:24" s="57" customFormat="1" x14ac:dyDescent="0.25">
      <c r="A9665" s="75"/>
      <c r="D9665" s="58"/>
      <c r="E9665" s="58"/>
      <c r="F9665" s="58"/>
      <c r="G9665" s="58"/>
      <c r="H9665" s="60"/>
      <c r="I9665" s="60"/>
      <c r="J9665" s="60"/>
      <c r="K9665" s="60"/>
      <c r="M9665" s="61"/>
      <c r="N9665" s="61"/>
      <c r="O9665" s="62"/>
      <c r="P9665" s="125"/>
      <c r="W9665" s="62"/>
      <c r="X9665" s="62"/>
    </row>
    <row r="9666" spans="1:24" s="57" customFormat="1" x14ac:dyDescent="0.25">
      <c r="A9666" s="75"/>
      <c r="D9666" s="58"/>
      <c r="E9666" s="58"/>
      <c r="F9666" s="58"/>
      <c r="G9666" s="58"/>
      <c r="H9666" s="60"/>
      <c r="I9666" s="60"/>
      <c r="J9666" s="60"/>
      <c r="K9666" s="60"/>
      <c r="M9666" s="61"/>
      <c r="N9666" s="61"/>
      <c r="O9666" s="62"/>
      <c r="P9666" s="125"/>
      <c r="W9666" s="62"/>
      <c r="X9666" s="62"/>
    </row>
    <row r="9667" spans="1:24" s="57" customFormat="1" x14ac:dyDescent="0.25">
      <c r="A9667" s="75"/>
      <c r="D9667" s="58"/>
      <c r="E9667" s="58"/>
      <c r="F9667" s="58"/>
      <c r="G9667" s="58"/>
      <c r="H9667" s="60"/>
      <c r="I9667" s="60"/>
      <c r="J9667" s="60"/>
      <c r="K9667" s="60"/>
      <c r="M9667" s="61"/>
      <c r="N9667" s="61"/>
      <c r="O9667" s="62"/>
      <c r="P9667" s="125"/>
      <c r="W9667" s="62"/>
      <c r="X9667" s="62"/>
    </row>
    <row r="9668" spans="1:24" s="57" customFormat="1" x14ac:dyDescent="0.25">
      <c r="A9668" s="75"/>
      <c r="D9668" s="58"/>
      <c r="E9668" s="58"/>
      <c r="F9668" s="58"/>
      <c r="G9668" s="58"/>
      <c r="H9668" s="60"/>
      <c r="I9668" s="60"/>
      <c r="J9668" s="60"/>
      <c r="K9668" s="60"/>
      <c r="M9668" s="61"/>
      <c r="N9668" s="61"/>
      <c r="O9668" s="62"/>
      <c r="P9668" s="125"/>
      <c r="W9668" s="62"/>
      <c r="X9668" s="62"/>
    </row>
    <row r="9669" spans="1:24" s="57" customFormat="1" x14ac:dyDescent="0.25">
      <c r="A9669" s="75"/>
      <c r="D9669" s="58"/>
      <c r="E9669" s="58"/>
      <c r="F9669" s="58"/>
      <c r="G9669" s="58"/>
      <c r="H9669" s="60"/>
      <c r="I9669" s="60"/>
      <c r="J9669" s="60"/>
      <c r="K9669" s="60"/>
      <c r="M9669" s="61"/>
      <c r="N9669" s="61"/>
      <c r="O9669" s="62"/>
      <c r="P9669" s="125"/>
      <c r="W9669" s="62"/>
      <c r="X9669" s="62"/>
    </row>
    <row r="9670" spans="1:24" s="57" customFormat="1" x14ac:dyDescent="0.25">
      <c r="A9670" s="75"/>
      <c r="D9670" s="58"/>
      <c r="E9670" s="58"/>
      <c r="F9670" s="58"/>
      <c r="G9670" s="58"/>
      <c r="H9670" s="60"/>
      <c r="I9670" s="60"/>
      <c r="J9670" s="60"/>
      <c r="K9670" s="60"/>
      <c r="M9670" s="61"/>
      <c r="N9670" s="61"/>
      <c r="O9670" s="62"/>
      <c r="P9670" s="125"/>
      <c r="W9670" s="62"/>
      <c r="X9670" s="62"/>
    </row>
    <row r="9671" spans="1:24" s="57" customFormat="1" x14ac:dyDescent="0.25">
      <c r="A9671" s="75"/>
      <c r="D9671" s="58"/>
      <c r="E9671" s="58"/>
      <c r="F9671" s="58"/>
      <c r="G9671" s="58"/>
      <c r="H9671" s="60"/>
      <c r="I9671" s="60"/>
      <c r="J9671" s="60"/>
      <c r="K9671" s="60"/>
      <c r="M9671" s="61"/>
      <c r="N9671" s="61"/>
      <c r="O9671" s="62"/>
      <c r="P9671" s="125"/>
      <c r="W9671" s="62"/>
      <c r="X9671" s="62"/>
    </row>
    <row r="9672" spans="1:24" s="57" customFormat="1" x14ac:dyDescent="0.25">
      <c r="A9672" s="75"/>
      <c r="D9672" s="58"/>
      <c r="E9672" s="58"/>
      <c r="F9672" s="58"/>
      <c r="G9672" s="58"/>
      <c r="H9672" s="60"/>
      <c r="I9672" s="60"/>
      <c r="J9672" s="60"/>
      <c r="K9672" s="60"/>
      <c r="M9672" s="61"/>
      <c r="N9672" s="61"/>
      <c r="O9672" s="62"/>
      <c r="P9672" s="125"/>
      <c r="W9672" s="62"/>
      <c r="X9672" s="62"/>
    </row>
    <row r="9673" spans="1:24" s="57" customFormat="1" x14ac:dyDescent="0.25">
      <c r="A9673" s="75"/>
      <c r="D9673" s="58"/>
      <c r="E9673" s="58"/>
      <c r="F9673" s="58"/>
      <c r="G9673" s="58"/>
      <c r="H9673" s="60"/>
      <c r="I9673" s="60"/>
      <c r="J9673" s="60"/>
      <c r="K9673" s="60"/>
      <c r="M9673" s="61"/>
      <c r="N9673" s="61"/>
      <c r="O9673" s="62"/>
      <c r="P9673" s="125"/>
      <c r="W9673" s="62"/>
      <c r="X9673" s="62"/>
    </row>
    <row r="9674" spans="1:24" s="57" customFormat="1" x14ac:dyDescent="0.25">
      <c r="A9674" s="75"/>
      <c r="D9674" s="58"/>
      <c r="E9674" s="58"/>
      <c r="F9674" s="58"/>
      <c r="G9674" s="58"/>
      <c r="H9674" s="60"/>
      <c r="I9674" s="60"/>
      <c r="J9674" s="60"/>
      <c r="K9674" s="60"/>
      <c r="M9674" s="61"/>
      <c r="N9674" s="61"/>
      <c r="O9674" s="62"/>
      <c r="P9674" s="125"/>
      <c r="W9674" s="62"/>
      <c r="X9674" s="62"/>
    </row>
    <row r="9675" spans="1:24" s="57" customFormat="1" x14ac:dyDescent="0.25">
      <c r="A9675" s="75"/>
      <c r="D9675" s="58"/>
      <c r="E9675" s="58"/>
      <c r="F9675" s="58"/>
      <c r="G9675" s="58"/>
      <c r="H9675" s="60"/>
      <c r="I9675" s="60"/>
      <c r="J9675" s="60"/>
      <c r="K9675" s="60"/>
      <c r="M9675" s="61"/>
      <c r="N9675" s="61"/>
      <c r="O9675" s="62"/>
      <c r="P9675" s="125"/>
      <c r="W9675" s="62"/>
      <c r="X9675" s="62"/>
    </row>
    <row r="9676" spans="1:24" s="57" customFormat="1" x14ac:dyDescent="0.25">
      <c r="A9676" s="75"/>
      <c r="D9676" s="58"/>
      <c r="E9676" s="58"/>
      <c r="F9676" s="58"/>
      <c r="G9676" s="58"/>
      <c r="H9676" s="60"/>
      <c r="I9676" s="60"/>
      <c r="J9676" s="60"/>
      <c r="K9676" s="60"/>
      <c r="M9676" s="61"/>
      <c r="N9676" s="61"/>
      <c r="O9676" s="62"/>
      <c r="P9676" s="125"/>
      <c r="W9676" s="62"/>
      <c r="X9676" s="62"/>
    </row>
    <row r="9677" spans="1:24" s="57" customFormat="1" x14ac:dyDescent="0.25">
      <c r="A9677" s="75"/>
      <c r="D9677" s="58"/>
      <c r="E9677" s="58"/>
      <c r="F9677" s="58"/>
      <c r="G9677" s="58"/>
      <c r="H9677" s="60"/>
      <c r="I9677" s="60"/>
      <c r="J9677" s="60"/>
      <c r="K9677" s="60"/>
      <c r="M9677" s="61"/>
      <c r="N9677" s="61"/>
      <c r="O9677" s="62"/>
      <c r="P9677" s="125"/>
      <c r="W9677" s="62"/>
      <c r="X9677" s="62"/>
    </row>
    <row r="9678" spans="1:24" s="57" customFormat="1" x14ac:dyDescent="0.25">
      <c r="A9678" s="75"/>
      <c r="D9678" s="58"/>
      <c r="E9678" s="58"/>
      <c r="F9678" s="58"/>
      <c r="G9678" s="58"/>
      <c r="H9678" s="60"/>
      <c r="I9678" s="60"/>
      <c r="J9678" s="60"/>
      <c r="K9678" s="60"/>
      <c r="M9678" s="61"/>
      <c r="N9678" s="61"/>
      <c r="O9678" s="62"/>
      <c r="P9678" s="125"/>
      <c r="W9678" s="62"/>
      <c r="X9678" s="62"/>
    </row>
    <row r="9679" spans="1:24" s="57" customFormat="1" x14ac:dyDescent="0.25">
      <c r="A9679" s="75"/>
      <c r="D9679" s="58"/>
      <c r="E9679" s="58"/>
      <c r="F9679" s="58"/>
      <c r="G9679" s="58"/>
      <c r="H9679" s="60"/>
      <c r="I9679" s="60"/>
      <c r="J9679" s="60"/>
      <c r="K9679" s="60"/>
      <c r="M9679" s="61"/>
      <c r="N9679" s="61"/>
      <c r="O9679" s="62"/>
      <c r="P9679" s="125"/>
      <c r="W9679" s="62"/>
      <c r="X9679" s="62"/>
    </row>
    <row r="9680" spans="1:24" s="57" customFormat="1" x14ac:dyDescent="0.25">
      <c r="A9680" s="75"/>
      <c r="D9680" s="58"/>
      <c r="E9680" s="58"/>
      <c r="F9680" s="58"/>
      <c r="G9680" s="58"/>
      <c r="H9680" s="60"/>
      <c r="I9680" s="60"/>
      <c r="J9680" s="60"/>
      <c r="K9680" s="60"/>
      <c r="M9680" s="61"/>
      <c r="N9680" s="61"/>
      <c r="O9680" s="62"/>
      <c r="P9680" s="125"/>
      <c r="W9680" s="62"/>
      <c r="X9680" s="62"/>
    </row>
    <row r="9681" spans="1:24" s="57" customFormat="1" x14ac:dyDescent="0.25">
      <c r="A9681" s="75"/>
      <c r="D9681" s="58"/>
      <c r="E9681" s="58"/>
      <c r="F9681" s="58"/>
      <c r="G9681" s="58"/>
      <c r="H9681" s="60"/>
      <c r="I9681" s="60"/>
      <c r="J9681" s="60"/>
      <c r="K9681" s="60"/>
      <c r="M9681" s="61"/>
      <c r="N9681" s="61"/>
      <c r="O9681" s="62"/>
      <c r="P9681" s="125"/>
      <c r="W9681" s="62"/>
      <c r="X9681" s="62"/>
    </row>
    <row r="9682" spans="1:24" s="57" customFormat="1" x14ac:dyDescent="0.25">
      <c r="A9682" s="75"/>
      <c r="D9682" s="58"/>
      <c r="E9682" s="58"/>
      <c r="F9682" s="58"/>
      <c r="G9682" s="58"/>
      <c r="H9682" s="60"/>
      <c r="I9682" s="60"/>
      <c r="J9682" s="60"/>
      <c r="K9682" s="60"/>
      <c r="M9682" s="61"/>
      <c r="N9682" s="61"/>
      <c r="O9682" s="62"/>
      <c r="P9682" s="125"/>
      <c r="W9682" s="62"/>
      <c r="X9682" s="62"/>
    </row>
    <row r="9683" spans="1:24" s="57" customFormat="1" x14ac:dyDescent="0.25">
      <c r="A9683" s="75"/>
      <c r="D9683" s="58"/>
      <c r="E9683" s="58"/>
      <c r="F9683" s="58"/>
      <c r="G9683" s="58"/>
      <c r="H9683" s="60"/>
      <c r="I9683" s="60"/>
      <c r="J9683" s="60"/>
      <c r="K9683" s="60"/>
      <c r="M9683" s="61"/>
      <c r="N9683" s="61"/>
      <c r="O9683" s="62"/>
      <c r="P9683" s="125"/>
      <c r="W9683" s="62"/>
      <c r="X9683" s="62"/>
    </row>
    <row r="9684" spans="1:24" s="57" customFormat="1" x14ac:dyDescent="0.25">
      <c r="A9684" s="75"/>
      <c r="D9684" s="58"/>
      <c r="E9684" s="58"/>
      <c r="F9684" s="58"/>
      <c r="G9684" s="58"/>
      <c r="H9684" s="60"/>
      <c r="I9684" s="60"/>
      <c r="J9684" s="60"/>
      <c r="K9684" s="60"/>
      <c r="M9684" s="61"/>
      <c r="N9684" s="61"/>
      <c r="O9684" s="62"/>
      <c r="P9684" s="125"/>
      <c r="W9684" s="62"/>
      <c r="X9684" s="62"/>
    </row>
    <row r="9685" spans="1:24" s="57" customFormat="1" x14ac:dyDescent="0.25">
      <c r="A9685" s="75"/>
      <c r="D9685" s="58"/>
      <c r="E9685" s="58"/>
      <c r="F9685" s="58"/>
      <c r="G9685" s="58"/>
      <c r="H9685" s="60"/>
      <c r="I9685" s="60"/>
      <c r="J9685" s="60"/>
      <c r="K9685" s="60"/>
      <c r="M9685" s="61"/>
      <c r="N9685" s="61"/>
      <c r="O9685" s="62"/>
      <c r="P9685" s="125"/>
      <c r="W9685" s="62"/>
      <c r="X9685" s="62"/>
    </row>
    <row r="9686" spans="1:24" s="57" customFormat="1" x14ac:dyDescent="0.25">
      <c r="A9686" s="75"/>
      <c r="D9686" s="58"/>
      <c r="E9686" s="58"/>
      <c r="F9686" s="58"/>
      <c r="G9686" s="58"/>
      <c r="H9686" s="60"/>
      <c r="I9686" s="60"/>
      <c r="J9686" s="60"/>
      <c r="K9686" s="60"/>
      <c r="M9686" s="61"/>
      <c r="N9686" s="61"/>
      <c r="O9686" s="62"/>
      <c r="P9686" s="125"/>
      <c r="W9686" s="62"/>
      <c r="X9686" s="62"/>
    </row>
    <row r="9687" spans="1:24" s="57" customFormat="1" x14ac:dyDescent="0.25">
      <c r="A9687" s="75"/>
      <c r="D9687" s="58"/>
      <c r="E9687" s="58"/>
      <c r="F9687" s="58"/>
      <c r="G9687" s="58"/>
      <c r="H9687" s="60"/>
      <c r="I9687" s="60"/>
      <c r="J9687" s="60"/>
      <c r="K9687" s="60"/>
      <c r="M9687" s="61"/>
      <c r="N9687" s="61"/>
      <c r="O9687" s="62"/>
      <c r="P9687" s="125"/>
      <c r="W9687" s="62"/>
      <c r="X9687" s="62"/>
    </row>
    <row r="9688" spans="1:24" s="57" customFormat="1" x14ac:dyDescent="0.25">
      <c r="A9688" s="75"/>
      <c r="D9688" s="58"/>
      <c r="E9688" s="58"/>
      <c r="F9688" s="58"/>
      <c r="G9688" s="58"/>
      <c r="H9688" s="60"/>
      <c r="I9688" s="60"/>
      <c r="J9688" s="60"/>
      <c r="K9688" s="60"/>
      <c r="M9688" s="61"/>
      <c r="N9688" s="61"/>
      <c r="O9688" s="62"/>
      <c r="P9688" s="125"/>
      <c r="W9688" s="62"/>
      <c r="X9688" s="62"/>
    </row>
    <row r="9689" spans="1:24" s="57" customFormat="1" x14ac:dyDescent="0.25">
      <c r="A9689" s="75"/>
      <c r="D9689" s="58"/>
      <c r="E9689" s="58"/>
      <c r="F9689" s="58"/>
      <c r="G9689" s="58"/>
      <c r="H9689" s="60"/>
      <c r="I9689" s="60"/>
      <c r="J9689" s="60"/>
      <c r="K9689" s="60"/>
      <c r="M9689" s="61"/>
      <c r="N9689" s="61"/>
      <c r="O9689" s="62"/>
      <c r="P9689" s="125"/>
      <c r="W9689" s="62"/>
      <c r="X9689" s="62"/>
    </row>
    <row r="9690" spans="1:24" s="57" customFormat="1" x14ac:dyDescent="0.25">
      <c r="A9690" s="75"/>
      <c r="D9690" s="58"/>
      <c r="E9690" s="58"/>
      <c r="F9690" s="58"/>
      <c r="G9690" s="58"/>
      <c r="H9690" s="60"/>
      <c r="I9690" s="60"/>
      <c r="J9690" s="60"/>
      <c r="K9690" s="60"/>
      <c r="M9690" s="61"/>
      <c r="N9690" s="61"/>
      <c r="O9690" s="62"/>
      <c r="P9690" s="125"/>
      <c r="W9690" s="62"/>
      <c r="X9690" s="62"/>
    </row>
    <row r="9691" spans="1:24" s="57" customFormat="1" x14ac:dyDescent="0.25">
      <c r="A9691" s="75"/>
      <c r="D9691" s="58"/>
      <c r="E9691" s="58"/>
      <c r="F9691" s="58"/>
      <c r="G9691" s="58"/>
      <c r="H9691" s="60"/>
      <c r="I9691" s="60"/>
      <c r="J9691" s="60"/>
      <c r="K9691" s="60"/>
      <c r="M9691" s="61"/>
      <c r="N9691" s="61"/>
      <c r="O9691" s="62"/>
      <c r="P9691" s="125"/>
      <c r="W9691" s="62"/>
      <c r="X9691" s="62"/>
    </row>
    <row r="9692" spans="1:24" s="57" customFormat="1" x14ac:dyDescent="0.25">
      <c r="A9692" s="75"/>
      <c r="D9692" s="58"/>
      <c r="E9692" s="58"/>
      <c r="F9692" s="58"/>
      <c r="G9692" s="58"/>
      <c r="H9692" s="60"/>
      <c r="I9692" s="60"/>
      <c r="J9692" s="60"/>
      <c r="K9692" s="60"/>
      <c r="M9692" s="61"/>
      <c r="N9692" s="61"/>
      <c r="O9692" s="62"/>
      <c r="P9692" s="125"/>
      <c r="W9692" s="62"/>
      <c r="X9692" s="62"/>
    </row>
    <row r="9693" spans="1:24" s="57" customFormat="1" x14ac:dyDescent="0.25">
      <c r="A9693" s="75"/>
      <c r="D9693" s="58"/>
      <c r="E9693" s="58"/>
      <c r="F9693" s="58"/>
      <c r="G9693" s="58"/>
      <c r="H9693" s="60"/>
      <c r="I9693" s="60"/>
      <c r="J9693" s="60"/>
      <c r="K9693" s="60"/>
      <c r="M9693" s="61"/>
      <c r="N9693" s="61"/>
      <c r="O9693" s="62"/>
      <c r="P9693" s="125"/>
      <c r="W9693" s="62"/>
      <c r="X9693" s="62"/>
    </row>
    <row r="9694" spans="1:24" s="57" customFormat="1" x14ac:dyDescent="0.25">
      <c r="A9694" s="75"/>
      <c r="D9694" s="58"/>
      <c r="E9694" s="58"/>
      <c r="F9694" s="58"/>
      <c r="G9694" s="58"/>
      <c r="H9694" s="60"/>
      <c r="I9694" s="60"/>
      <c r="J9694" s="60"/>
      <c r="K9694" s="60"/>
      <c r="M9694" s="61"/>
      <c r="N9694" s="61"/>
      <c r="O9694" s="62"/>
      <c r="P9694" s="125"/>
      <c r="W9694" s="62"/>
      <c r="X9694" s="62"/>
    </row>
    <row r="9695" spans="1:24" s="57" customFormat="1" x14ac:dyDescent="0.25">
      <c r="A9695" s="75"/>
      <c r="D9695" s="58"/>
      <c r="E9695" s="58"/>
      <c r="F9695" s="58"/>
      <c r="G9695" s="58"/>
      <c r="H9695" s="60"/>
      <c r="I9695" s="60"/>
      <c r="J9695" s="60"/>
      <c r="K9695" s="60"/>
      <c r="M9695" s="61"/>
      <c r="N9695" s="61"/>
      <c r="O9695" s="62"/>
      <c r="P9695" s="125"/>
      <c r="W9695" s="62"/>
      <c r="X9695" s="62"/>
    </row>
    <row r="9696" spans="1:24" s="57" customFormat="1" x14ac:dyDescent="0.25">
      <c r="A9696" s="75"/>
      <c r="D9696" s="58"/>
      <c r="E9696" s="58"/>
      <c r="F9696" s="58"/>
      <c r="G9696" s="58"/>
      <c r="H9696" s="60"/>
      <c r="I9696" s="60"/>
      <c r="J9696" s="60"/>
      <c r="K9696" s="60"/>
      <c r="M9696" s="61"/>
      <c r="N9696" s="61"/>
      <c r="O9696" s="62"/>
      <c r="P9696" s="125"/>
      <c r="W9696" s="62"/>
      <c r="X9696" s="62"/>
    </row>
    <row r="9697" spans="1:24" s="57" customFormat="1" x14ac:dyDescent="0.25">
      <c r="A9697" s="75"/>
      <c r="D9697" s="58"/>
      <c r="E9697" s="58"/>
      <c r="F9697" s="58"/>
      <c r="G9697" s="58"/>
      <c r="H9697" s="60"/>
      <c r="I9697" s="60"/>
      <c r="J9697" s="60"/>
      <c r="K9697" s="60"/>
      <c r="M9697" s="61"/>
      <c r="N9697" s="61"/>
      <c r="O9697" s="62"/>
      <c r="P9697" s="125"/>
      <c r="W9697" s="62"/>
      <c r="X9697" s="62"/>
    </row>
    <row r="9698" spans="1:24" s="57" customFormat="1" x14ac:dyDescent="0.25">
      <c r="A9698" s="75"/>
      <c r="D9698" s="58"/>
      <c r="E9698" s="58"/>
      <c r="F9698" s="58"/>
      <c r="G9698" s="58"/>
      <c r="H9698" s="60"/>
      <c r="I9698" s="60"/>
      <c r="J9698" s="60"/>
      <c r="K9698" s="60"/>
      <c r="M9698" s="61"/>
      <c r="N9698" s="61"/>
      <c r="O9698" s="62"/>
      <c r="P9698" s="125"/>
      <c r="W9698" s="62"/>
      <c r="X9698" s="62"/>
    </row>
    <row r="9699" spans="1:24" s="57" customFormat="1" x14ac:dyDescent="0.25">
      <c r="A9699" s="75"/>
      <c r="D9699" s="58"/>
      <c r="E9699" s="58"/>
      <c r="F9699" s="58"/>
      <c r="G9699" s="58"/>
      <c r="H9699" s="60"/>
      <c r="I9699" s="60"/>
      <c r="J9699" s="60"/>
      <c r="K9699" s="60"/>
      <c r="M9699" s="61"/>
      <c r="N9699" s="61"/>
      <c r="O9699" s="62"/>
      <c r="P9699" s="125"/>
      <c r="W9699" s="62"/>
      <c r="X9699" s="62"/>
    </row>
    <row r="9700" spans="1:24" s="57" customFormat="1" x14ac:dyDescent="0.25">
      <c r="A9700" s="75"/>
      <c r="D9700" s="58"/>
      <c r="E9700" s="58"/>
      <c r="F9700" s="58"/>
      <c r="G9700" s="58"/>
      <c r="H9700" s="60"/>
      <c r="I9700" s="60"/>
      <c r="J9700" s="60"/>
      <c r="K9700" s="60"/>
      <c r="M9700" s="61"/>
      <c r="N9700" s="61"/>
      <c r="O9700" s="62"/>
      <c r="P9700" s="125"/>
      <c r="W9700" s="62"/>
      <c r="X9700" s="62"/>
    </row>
    <row r="9701" spans="1:24" s="57" customFormat="1" x14ac:dyDescent="0.25">
      <c r="A9701" s="75"/>
      <c r="D9701" s="58"/>
      <c r="E9701" s="58"/>
      <c r="F9701" s="58"/>
      <c r="G9701" s="58"/>
      <c r="H9701" s="60"/>
      <c r="I9701" s="60"/>
      <c r="J9701" s="60"/>
      <c r="K9701" s="60"/>
      <c r="M9701" s="61"/>
      <c r="N9701" s="61"/>
      <c r="O9701" s="62"/>
      <c r="P9701" s="125"/>
      <c r="W9701" s="62"/>
      <c r="X9701" s="62"/>
    </row>
    <row r="9702" spans="1:24" s="57" customFormat="1" x14ac:dyDescent="0.25">
      <c r="A9702" s="75"/>
      <c r="D9702" s="58"/>
      <c r="E9702" s="58"/>
      <c r="F9702" s="58"/>
      <c r="G9702" s="58"/>
      <c r="H9702" s="60"/>
      <c r="I9702" s="60"/>
      <c r="J9702" s="60"/>
      <c r="K9702" s="60"/>
      <c r="M9702" s="61"/>
      <c r="N9702" s="61"/>
      <c r="O9702" s="62"/>
      <c r="P9702" s="125"/>
      <c r="W9702" s="62"/>
      <c r="X9702" s="62"/>
    </row>
    <row r="9703" spans="1:24" s="57" customFormat="1" x14ac:dyDescent="0.25">
      <c r="A9703" s="75"/>
      <c r="D9703" s="58"/>
      <c r="E9703" s="58"/>
      <c r="F9703" s="58"/>
      <c r="G9703" s="58"/>
      <c r="H9703" s="60"/>
      <c r="I9703" s="60"/>
      <c r="J9703" s="60"/>
      <c r="K9703" s="60"/>
      <c r="M9703" s="61"/>
      <c r="N9703" s="61"/>
      <c r="O9703" s="62"/>
      <c r="P9703" s="125"/>
      <c r="W9703" s="62"/>
      <c r="X9703" s="62"/>
    </row>
    <row r="9704" spans="1:24" s="57" customFormat="1" x14ac:dyDescent="0.25">
      <c r="A9704" s="75"/>
      <c r="D9704" s="58"/>
      <c r="E9704" s="58"/>
      <c r="F9704" s="58"/>
      <c r="G9704" s="58"/>
      <c r="H9704" s="60"/>
      <c r="I9704" s="60"/>
      <c r="J9704" s="60"/>
      <c r="K9704" s="60"/>
      <c r="M9704" s="61"/>
      <c r="N9704" s="61"/>
      <c r="O9704" s="62"/>
      <c r="P9704" s="125"/>
      <c r="W9704" s="62"/>
      <c r="X9704" s="62"/>
    </row>
    <row r="9705" spans="1:24" s="57" customFormat="1" x14ac:dyDescent="0.25">
      <c r="A9705" s="75"/>
      <c r="D9705" s="58"/>
      <c r="E9705" s="58"/>
      <c r="F9705" s="58"/>
      <c r="G9705" s="58"/>
      <c r="H9705" s="60"/>
      <c r="I9705" s="60"/>
      <c r="J9705" s="60"/>
      <c r="K9705" s="60"/>
      <c r="M9705" s="61"/>
      <c r="N9705" s="61"/>
      <c r="O9705" s="62"/>
      <c r="P9705" s="125"/>
      <c r="W9705" s="62"/>
      <c r="X9705" s="62"/>
    </row>
    <row r="9706" spans="1:24" s="57" customFormat="1" x14ac:dyDescent="0.25">
      <c r="A9706" s="75"/>
      <c r="D9706" s="58"/>
      <c r="E9706" s="58"/>
      <c r="F9706" s="58"/>
      <c r="G9706" s="58"/>
      <c r="H9706" s="60"/>
      <c r="I9706" s="60"/>
      <c r="J9706" s="60"/>
      <c r="K9706" s="60"/>
      <c r="M9706" s="61"/>
      <c r="N9706" s="61"/>
      <c r="O9706" s="62"/>
      <c r="P9706" s="125"/>
      <c r="W9706" s="62"/>
      <c r="X9706" s="62"/>
    </row>
    <row r="9707" spans="1:24" s="57" customFormat="1" x14ac:dyDescent="0.25">
      <c r="A9707" s="75"/>
      <c r="D9707" s="58"/>
      <c r="E9707" s="58"/>
      <c r="F9707" s="58"/>
      <c r="G9707" s="58"/>
      <c r="H9707" s="60"/>
      <c r="I9707" s="60"/>
      <c r="J9707" s="60"/>
      <c r="K9707" s="60"/>
      <c r="M9707" s="61"/>
      <c r="N9707" s="61"/>
      <c r="O9707" s="62"/>
      <c r="P9707" s="125"/>
      <c r="W9707" s="62"/>
      <c r="X9707" s="62"/>
    </row>
    <row r="9708" spans="1:24" s="57" customFormat="1" x14ac:dyDescent="0.25">
      <c r="A9708" s="75"/>
      <c r="D9708" s="58"/>
      <c r="E9708" s="58"/>
      <c r="F9708" s="58"/>
      <c r="G9708" s="58"/>
      <c r="H9708" s="60"/>
      <c r="I9708" s="60"/>
      <c r="J9708" s="60"/>
      <c r="K9708" s="60"/>
      <c r="M9708" s="61"/>
      <c r="N9708" s="61"/>
      <c r="O9708" s="62"/>
      <c r="P9708" s="125"/>
      <c r="W9708" s="62"/>
      <c r="X9708" s="62"/>
    </row>
    <row r="9709" spans="1:24" s="57" customFormat="1" x14ac:dyDescent="0.25">
      <c r="A9709" s="75"/>
      <c r="D9709" s="58"/>
      <c r="E9709" s="58"/>
      <c r="F9709" s="58"/>
      <c r="G9709" s="58"/>
      <c r="H9709" s="60"/>
      <c r="I9709" s="60"/>
      <c r="J9709" s="60"/>
      <c r="K9709" s="60"/>
      <c r="M9709" s="61"/>
      <c r="N9709" s="61"/>
      <c r="O9709" s="62"/>
      <c r="P9709" s="125"/>
      <c r="W9709" s="62"/>
      <c r="X9709" s="62"/>
    </row>
    <row r="9710" spans="1:24" s="57" customFormat="1" x14ac:dyDescent="0.25">
      <c r="A9710" s="75"/>
      <c r="D9710" s="58"/>
      <c r="E9710" s="58"/>
      <c r="F9710" s="58"/>
      <c r="G9710" s="58"/>
      <c r="H9710" s="60"/>
      <c r="I9710" s="60"/>
      <c r="J9710" s="60"/>
      <c r="K9710" s="60"/>
      <c r="M9710" s="61"/>
      <c r="N9710" s="61"/>
      <c r="O9710" s="62"/>
      <c r="P9710" s="125"/>
      <c r="W9710" s="62"/>
      <c r="X9710" s="62"/>
    </row>
    <row r="9711" spans="1:24" s="57" customFormat="1" x14ac:dyDescent="0.25">
      <c r="A9711" s="75"/>
      <c r="D9711" s="58"/>
      <c r="E9711" s="58"/>
      <c r="F9711" s="58"/>
      <c r="G9711" s="58"/>
      <c r="H9711" s="60"/>
      <c r="I9711" s="60"/>
      <c r="J9711" s="60"/>
      <c r="K9711" s="60"/>
      <c r="M9711" s="61"/>
      <c r="N9711" s="61"/>
      <c r="O9711" s="62"/>
      <c r="P9711" s="125"/>
      <c r="W9711" s="62"/>
      <c r="X9711" s="62"/>
    </row>
    <row r="9712" spans="1:24" s="57" customFormat="1" x14ac:dyDescent="0.25">
      <c r="A9712" s="75"/>
      <c r="D9712" s="58"/>
      <c r="E9712" s="58"/>
      <c r="F9712" s="58"/>
      <c r="G9712" s="58"/>
      <c r="H9712" s="60"/>
      <c r="I9712" s="60"/>
      <c r="J9712" s="60"/>
      <c r="K9712" s="60"/>
      <c r="M9712" s="61"/>
      <c r="N9712" s="61"/>
      <c r="O9712" s="62"/>
      <c r="P9712" s="125"/>
      <c r="W9712" s="62"/>
      <c r="X9712" s="62"/>
    </row>
    <row r="9713" spans="1:24" s="57" customFormat="1" x14ac:dyDescent="0.25">
      <c r="A9713" s="75"/>
      <c r="D9713" s="58"/>
      <c r="E9713" s="58"/>
      <c r="F9713" s="58"/>
      <c r="G9713" s="58"/>
      <c r="H9713" s="60"/>
      <c r="I9713" s="60"/>
      <c r="J9713" s="60"/>
      <c r="K9713" s="60"/>
      <c r="M9713" s="61"/>
      <c r="N9713" s="61"/>
      <c r="O9713" s="62"/>
      <c r="P9713" s="125"/>
      <c r="W9713" s="62"/>
      <c r="X9713" s="62"/>
    </row>
    <row r="9714" spans="1:24" s="57" customFormat="1" x14ac:dyDescent="0.25">
      <c r="A9714" s="75"/>
      <c r="D9714" s="58"/>
      <c r="E9714" s="58"/>
      <c r="F9714" s="58"/>
      <c r="G9714" s="58"/>
      <c r="H9714" s="60"/>
      <c r="I9714" s="60"/>
      <c r="J9714" s="60"/>
      <c r="K9714" s="60"/>
      <c r="M9714" s="61"/>
      <c r="N9714" s="61"/>
      <c r="O9714" s="62"/>
      <c r="P9714" s="125"/>
      <c r="W9714" s="62"/>
      <c r="X9714" s="62"/>
    </row>
    <row r="9715" spans="1:24" s="57" customFormat="1" x14ac:dyDescent="0.25">
      <c r="A9715" s="75"/>
      <c r="D9715" s="58"/>
      <c r="E9715" s="58"/>
      <c r="F9715" s="58"/>
      <c r="G9715" s="58"/>
      <c r="H9715" s="60"/>
      <c r="I9715" s="60"/>
      <c r="J9715" s="60"/>
      <c r="K9715" s="60"/>
      <c r="M9715" s="61"/>
      <c r="N9715" s="61"/>
      <c r="O9715" s="62"/>
      <c r="P9715" s="125"/>
      <c r="W9715" s="62"/>
      <c r="X9715" s="62"/>
    </row>
    <row r="9716" spans="1:24" s="57" customFormat="1" x14ac:dyDescent="0.25">
      <c r="A9716" s="75"/>
      <c r="D9716" s="58"/>
      <c r="E9716" s="58"/>
      <c r="F9716" s="58"/>
      <c r="G9716" s="58"/>
      <c r="H9716" s="60"/>
      <c r="I9716" s="60"/>
      <c r="J9716" s="60"/>
      <c r="K9716" s="60"/>
      <c r="M9716" s="61"/>
      <c r="N9716" s="61"/>
      <c r="O9716" s="62"/>
      <c r="P9716" s="125"/>
      <c r="W9716" s="62"/>
      <c r="X9716" s="62"/>
    </row>
    <row r="9717" spans="1:24" s="57" customFormat="1" x14ac:dyDescent="0.25">
      <c r="A9717" s="75"/>
      <c r="D9717" s="58"/>
      <c r="E9717" s="58"/>
      <c r="F9717" s="58"/>
      <c r="G9717" s="58"/>
      <c r="H9717" s="60"/>
      <c r="I9717" s="60"/>
      <c r="J9717" s="60"/>
      <c r="K9717" s="60"/>
      <c r="M9717" s="61"/>
      <c r="N9717" s="61"/>
      <c r="O9717" s="62"/>
      <c r="P9717" s="125"/>
      <c r="W9717" s="62"/>
      <c r="X9717" s="62"/>
    </row>
    <row r="9718" spans="1:24" s="57" customFormat="1" x14ac:dyDescent="0.25">
      <c r="A9718" s="75"/>
      <c r="D9718" s="58"/>
      <c r="E9718" s="58"/>
      <c r="F9718" s="58"/>
      <c r="G9718" s="58"/>
      <c r="H9718" s="60"/>
      <c r="I9718" s="60"/>
      <c r="J9718" s="60"/>
      <c r="K9718" s="60"/>
      <c r="M9718" s="61"/>
      <c r="N9718" s="61"/>
      <c r="O9718" s="62"/>
      <c r="P9718" s="125"/>
      <c r="W9718" s="62"/>
      <c r="X9718" s="62"/>
    </row>
    <row r="9719" spans="1:24" s="57" customFormat="1" x14ac:dyDescent="0.25">
      <c r="A9719" s="75"/>
      <c r="D9719" s="58"/>
      <c r="E9719" s="58"/>
      <c r="F9719" s="58"/>
      <c r="G9719" s="58"/>
      <c r="H9719" s="60"/>
      <c r="I9719" s="60"/>
      <c r="J9719" s="60"/>
      <c r="K9719" s="60"/>
      <c r="M9719" s="61"/>
      <c r="N9719" s="61"/>
      <c r="O9719" s="62"/>
      <c r="P9719" s="125"/>
      <c r="W9719" s="62"/>
      <c r="X9719" s="62"/>
    </row>
    <row r="9720" spans="1:24" s="57" customFormat="1" x14ac:dyDescent="0.25">
      <c r="A9720" s="75"/>
      <c r="D9720" s="58"/>
      <c r="E9720" s="58"/>
      <c r="F9720" s="58"/>
      <c r="G9720" s="58"/>
      <c r="H9720" s="60"/>
      <c r="I9720" s="60"/>
      <c r="J9720" s="60"/>
      <c r="K9720" s="60"/>
      <c r="M9720" s="61"/>
      <c r="N9720" s="61"/>
      <c r="O9720" s="62"/>
      <c r="P9720" s="125"/>
      <c r="W9720" s="62"/>
      <c r="X9720" s="62"/>
    </row>
    <row r="9721" spans="1:24" s="57" customFormat="1" x14ac:dyDescent="0.25">
      <c r="A9721" s="75"/>
      <c r="D9721" s="58"/>
      <c r="E9721" s="58"/>
      <c r="F9721" s="58"/>
      <c r="G9721" s="58"/>
      <c r="H9721" s="60"/>
      <c r="I9721" s="60"/>
      <c r="J9721" s="60"/>
      <c r="K9721" s="60"/>
      <c r="M9721" s="61"/>
      <c r="N9721" s="61"/>
      <c r="O9721" s="62"/>
      <c r="P9721" s="125"/>
      <c r="W9721" s="62"/>
      <c r="X9721" s="62"/>
    </row>
    <row r="9722" spans="1:24" s="57" customFormat="1" x14ac:dyDescent="0.25">
      <c r="A9722" s="75"/>
      <c r="D9722" s="58"/>
      <c r="E9722" s="58"/>
      <c r="F9722" s="58"/>
      <c r="G9722" s="58"/>
      <c r="H9722" s="60"/>
      <c r="I9722" s="60"/>
      <c r="J9722" s="60"/>
      <c r="K9722" s="60"/>
      <c r="M9722" s="61"/>
      <c r="N9722" s="61"/>
      <c r="O9722" s="62"/>
      <c r="P9722" s="125"/>
      <c r="W9722" s="62"/>
      <c r="X9722" s="62"/>
    </row>
    <row r="9723" spans="1:24" s="57" customFormat="1" x14ac:dyDescent="0.25">
      <c r="A9723" s="75"/>
      <c r="D9723" s="58"/>
      <c r="E9723" s="58"/>
      <c r="F9723" s="58"/>
      <c r="G9723" s="58"/>
      <c r="H9723" s="60"/>
      <c r="I9723" s="60"/>
      <c r="J9723" s="60"/>
      <c r="K9723" s="60"/>
      <c r="M9723" s="61"/>
      <c r="N9723" s="61"/>
      <c r="O9723" s="62"/>
      <c r="P9723" s="125"/>
      <c r="W9723" s="62"/>
      <c r="X9723" s="62"/>
    </row>
    <row r="9724" spans="1:24" s="57" customFormat="1" x14ac:dyDescent="0.25">
      <c r="A9724" s="75"/>
      <c r="D9724" s="58"/>
      <c r="E9724" s="58"/>
      <c r="F9724" s="58"/>
      <c r="G9724" s="58"/>
      <c r="H9724" s="60"/>
      <c r="I9724" s="60"/>
      <c r="J9724" s="60"/>
      <c r="K9724" s="60"/>
      <c r="M9724" s="61"/>
      <c r="N9724" s="61"/>
      <c r="O9724" s="62"/>
      <c r="P9724" s="125"/>
      <c r="W9724" s="62"/>
      <c r="X9724" s="62"/>
    </row>
    <row r="9725" spans="1:24" s="57" customFormat="1" x14ac:dyDescent="0.25">
      <c r="A9725" s="75"/>
      <c r="D9725" s="58"/>
      <c r="E9725" s="58"/>
      <c r="F9725" s="58"/>
      <c r="G9725" s="58"/>
      <c r="H9725" s="60"/>
      <c r="I9725" s="60"/>
      <c r="J9725" s="60"/>
      <c r="K9725" s="60"/>
      <c r="M9725" s="61"/>
      <c r="N9725" s="61"/>
      <c r="O9725" s="62"/>
      <c r="P9725" s="125"/>
      <c r="W9725" s="62"/>
      <c r="X9725" s="62"/>
    </row>
    <row r="9726" spans="1:24" s="57" customFormat="1" x14ac:dyDescent="0.25">
      <c r="A9726" s="75"/>
      <c r="D9726" s="58"/>
      <c r="E9726" s="58"/>
      <c r="F9726" s="58"/>
      <c r="G9726" s="58"/>
      <c r="H9726" s="60"/>
      <c r="I9726" s="60"/>
      <c r="J9726" s="60"/>
      <c r="K9726" s="60"/>
      <c r="M9726" s="61"/>
      <c r="N9726" s="61"/>
      <c r="O9726" s="62"/>
      <c r="P9726" s="125"/>
      <c r="W9726" s="62"/>
      <c r="X9726" s="62"/>
    </row>
    <row r="9727" spans="1:24" s="57" customFormat="1" x14ac:dyDescent="0.25">
      <c r="A9727" s="75"/>
      <c r="D9727" s="58"/>
      <c r="E9727" s="58"/>
      <c r="F9727" s="58"/>
      <c r="G9727" s="58"/>
      <c r="H9727" s="60"/>
      <c r="I9727" s="60"/>
      <c r="J9727" s="60"/>
      <c r="K9727" s="60"/>
      <c r="M9727" s="61"/>
      <c r="N9727" s="61"/>
      <c r="O9727" s="62"/>
      <c r="P9727" s="125"/>
      <c r="W9727" s="62"/>
      <c r="X9727" s="62"/>
    </row>
    <row r="9728" spans="1:24" s="57" customFormat="1" x14ac:dyDescent="0.25">
      <c r="A9728" s="75"/>
      <c r="D9728" s="58"/>
      <c r="E9728" s="58"/>
      <c r="F9728" s="58"/>
      <c r="G9728" s="58"/>
      <c r="H9728" s="60"/>
      <c r="I9728" s="60"/>
      <c r="J9728" s="60"/>
      <c r="K9728" s="60"/>
      <c r="M9728" s="61"/>
      <c r="N9728" s="61"/>
      <c r="O9728" s="62"/>
      <c r="P9728" s="125"/>
      <c r="W9728" s="62"/>
      <c r="X9728" s="62"/>
    </row>
    <row r="9729" spans="1:24" s="57" customFormat="1" x14ac:dyDescent="0.25">
      <c r="A9729" s="75"/>
      <c r="D9729" s="58"/>
      <c r="E9729" s="58"/>
      <c r="F9729" s="58"/>
      <c r="G9729" s="58"/>
      <c r="H9729" s="60"/>
      <c r="I9729" s="60"/>
      <c r="J9729" s="60"/>
      <c r="K9729" s="60"/>
      <c r="M9729" s="61"/>
      <c r="N9729" s="61"/>
      <c r="O9729" s="62"/>
      <c r="P9729" s="125"/>
      <c r="W9729" s="62"/>
      <c r="X9729" s="62"/>
    </row>
    <row r="9730" spans="1:24" s="57" customFormat="1" x14ac:dyDescent="0.25">
      <c r="A9730" s="75"/>
      <c r="D9730" s="58"/>
      <c r="E9730" s="58"/>
      <c r="F9730" s="58"/>
      <c r="G9730" s="58"/>
      <c r="H9730" s="60"/>
      <c r="I9730" s="60"/>
      <c r="J9730" s="60"/>
      <c r="K9730" s="60"/>
      <c r="M9730" s="61"/>
      <c r="N9730" s="61"/>
      <c r="O9730" s="62"/>
      <c r="P9730" s="125"/>
      <c r="W9730" s="62"/>
      <c r="X9730" s="62"/>
    </row>
    <row r="9731" spans="1:24" s="57" customFormat="1" x14ac:dyDescent="0.25">
      <c r="A9731" s="75"/>
      <c r="D9731" s="58"/>
      <c r="E9731" s="58"/>
      <c r="F9731" s="58"/>
      <c r="G9731" s="58"/>
      <c r="H9731" s="60"/>
      <c r="I9731" s="60"/>
      <c r="J9731" s="60"/>
      <c r="K9731" s="60"/>
      <c r="M9731" s="61"/>
      <c r="N9731" s="61"/>
      <c r="O9731" s="62"/>
      <c r="P9731" s="125"/>
      <c r="W9731" s="62"/>
      <c r="X9731" s="62"/>
    </row>
    <row r="9732" spans="1:24" s="57" customFormat="1" x14ac:dyDescent="0.25">
      <c r="A9732" s="75"/>
      <c r="D9732" s="58"/>
      <c r="E9732" s="58"/>
      <c r="F9732" s="58"/>
      <c r="G9732" s="58"/>
      <c r="H9732" s="60"/>
      <c r="I9732" s="60"/>
      <c r="J9732" s="60"/>
      <c r="K9732" s="60"/>
      <c r="M9732" s="61"/>
      <c r="N9732" s="61"/>
      <c r="O9732" s="62"/>
      <c r="P9732" s="125"/>
      <c r="W9732" s="62"/>
      <c r="X9732" s="62"/>
    </row>
    <row r="9733" spans="1:24" s="57" customFormat="1" x14ac:dyDescent="0.25">
      <c r="A9733" s="75"/>
      <c r="D9733" s="58"/>
      <c r="E9733" s="58"/>
      <c r="F9733" s="58"/>
      <c r="G9733" s="58"/>
      <c r="H9733" s="60"/>
      <c r="I9733" s="60"/>
      <c r="J9733" s="60"/>
      <c r="K9733" s="60"/>
      <c r="M9733" s="61"/>
      <c r="N9733" s="61"/>
      <c r="O9733" s="62"/>
      <c r="P9733" s="125"/>
      <c r="W9733" s="62"/>
      <c r="X9733" s="62"/>
    </row>
    <row r="9734" spans="1:24" s="57" customFormat="1" x14ac:dyDescent="0.25">
      <c r="A9734" s="75"/>
      <c r="D9734" s="58"/>
      <c r="E9734" s="58"/>
      <c r="F9734" s="58"/>
      <c r="G9734" s="58"/>
      <c r="H9734" s="60"/>
      <c r="I9734" s="60"/>
      <c r="J9734" s="60"/>
      <c r="K9734" s="60"/>
      <c r="M9734" s="61"/>
      <c r="N9734" s="61"/>
      <c r="O9734" s="62"/>
      <c r="P9734" s="125"/>
      <c r="W9734" s="62"/>
      <c r="X9734" s="62"/>
    </row>
    <row r="9735" spans="1:24" s="57" customFormat="1" x14ac:dyDescent="0.25">
      <c r="A9735" s="75"/>
      <c r="D9735" s="58"/>
      <c r="E9735" s="58"/>
      <c r="F9735" s="58"/>
      <c r="G9735" s="58"/>
      <c r="H9735" s="60"/>
      <c r="I9735" s="60"/>
      <c r="J9735" s="60"/>
      <c r="K9735" s="60"/>
      <c r="M9735" s="61"/>
      <c r="N9735" s="61"/>
      <c r="O9735" s="62"/>
      <c r="P9735" s="125"/>
      <c r="W9735" s="62"/>
      <c r="X9735" s="62"/>
    </row>
    <row r="9736" spans="1:24" s="57" customFormat="1" x14ac:dyDescent="0.25">
      <c r="A9736" s="75"/>
      <c r="D9736" s="58"/>
      <c r="E9736" s="58"/>
      <c r="F9736" s="58"/>
      <c r="G9736" s="58"/>
      <c r="H9736" s="60"/>
      <c r="I9736" s="60"/>
      <c r="J9736" s="60"/>
      <c r="K9736" s="60"/>
      <c r="M9736" s="61"/>
      <c r="N9736" s="61"/>
      <c r="O9736" s="62"/>
      <c r="P9736" s="125"/>
      <c r="W9736" s="62"/>
      <c r="X9736" s="62"/>
    </row>
    <row r="9737" spans="1:24" s="57" customFormat="1" x14ac:dyDescent="0.25">
      <c r="A9737" s="75"/>
      <c r="D9737" s="58"/>
      <c r="E9737" s="58"/>
      <c r="F9737" s="58"/>
      <c r="G9737" s="58"/>
      <c r="H9737" s="60"/>
      <c r="I9737" s="60"/>
      <c r="J9737" s="60"/>
      <c r="K9737" s="60"/>
      <c r="M9737" s="61"/>
      <c r="N9737" s="61"/>
      <c r="O9737" s="62"/>
      <c r="P9737" s="125"/>
      <c r="W9737" s="62"/>
      <c r="X9737" s="62"/>
    </row>
    <row r="9738" spans="1:24" s="57" customFormat="1" x14ac:dyDescent="0.25">
      <c r="A9738" s="75"/>
      <c r="D9738" s="58"/>
      <c r="E9738" s="58"/>
      <c r="F9738" s="58"/>
      <c r="G9738" s="58"/>
      <c r="H9738" s="60"/>
      <c r="I9738" s="60"/>
      <c r="J9738" s="60"/>
      <c r="K9738" s="60"/>
      <c r="M9738" s="61"/>
      <c r="N9738" s="61"/>
      <c r="O9738" s="62"/>
      <c r="P9738" s="125"/>
      <c r="W9738" s="62"/>
      <c r="X9738" s="62"/>
    </row>
    <row r="9739" spans="1:24" s="57" customFormat="1" x14ac:dyDescent="0.25">
      <c r="A9739" s="75"/>
      <c r="D9739" s="58"/>
      <c r="E9739" s="58"/>
      <c r="F9739" s="58"/>
      <c r="G9739" s="58"/>
      <c r="H9739" s="60"/>
      <c r="I9739" s="60"/>
      <c r="J9739" s="60"/>
      <c r="K9739" s="60"/>
      <c r="M9739" s="61"/>
      <c r="N9739" s="61"/>
      <c r="O9739" s="62"/>
      <c r="P9739" s="125"/>
      <c r="W9739" s="62"/>
      <c r="X9739" s="62"/>
    </row>
    <row r="9740" spans="1:24" s="57" customFormat="1" x14ac:dyDescent="0.25">
      <c r="A9740" s="75"/>
      <c r="D9740" s="58"/>
      <c r="E9740" s="58"/>
      <c r="F9740" s="58"/>
      <c r="G9740" s="58"/>
      <c r="H9740" s="60"/>
      <c r="I9740" s="60"/>
      <c r="J9740" s="60"/>
      <c r="K9740" s="60"/>
      <c r="M9740" s="61"/>
      <c r="N9740" s="61"/>
      <c r="O9740" s="62"/>
      <c r="P9740" s="125"/>
      <c r="W9740" s="62"/>
      <c r="X9740" s="62"/>
    </row>
    <row r="9741" spans="1:24" s="57" customFormat="1" x14ac:dyDescent="0.25">
      <c r="A9741" s="75"/>
      <c r="D9741" s="58"/>
      <c r="E9741" s="58"/>
      <c r="F9741" s="58"/>
      <c r="G9741" s="58"/>
      <c r="H9741" s="60"/>
      <c r="I9741" s="60"/>
      <c r="J9741" s="60"/>
      <c r="K9741" s="60"/>
      <c r="M9741" s="61"/>
      <c r="N9741" s="61"/>
      <c r="O9741" s="62"/>
      <c r="P9741" s="125"/>
      <c r="W9741" s="62"/>
      <c r="X9741" s="62"/>
    </row>
    <row r="9742" spans="1:24" s="57" customFormat="1" x14ac:dyDescent="0.25">
      <c r="A9742" s="75"/>
      <c r="D9742" s="58"/>
      <c r="E9742" s="58"/>
      <c r="F9742" s="58"/>
      <c r="G9742" s="58"/>
      <c r="H9742" s="60"/>
      <c r="I9742" s="60"/>
      <c r="J9742" s="60"/>
      <c r="K9742" s="60"/>
      <c r="M9742" s="61"/>
      <c r="N9742" s="61"/>
      <c r="O9742" s="62"/>
      <c r="P9742" s="125"/>
      <c r="W9742" s="62"/>
      <c r="X9742" s="62"/>
    </row>
    <row r="9743" spans="1:24" s="57" customFormat="1" x14ac:dyDescent="0.25">
      <c r="A9743" s="75"/>
      <c r="D9743" s="58"/>
      <c r="E9743" s="58"/>
      <c r="F9743" s="58"/>
      <c r="G9743" s="58"/>
      <c r="H9743" s="60"/>
      <c r="I9743" s="60"/>
      <c r="J9743" s="60"/>
      <c r="K9743" s="60"/>
      <c r="M9743" s="61"/>
      <c r="N9743" s="61"/>
      <c r="O9743" s="62"/>
      <c r="P9743" s="125"/>
      <c r="W9743" s="62"/>
      <c r="X9743" s="62"/>
    </row>
    <row r="9744" spans="1:24" s="57" customFormat="1" x14ac:dyDescent="0.25">
      <c r="A9744" s="75"/>
      <c r="D9744" s="58"/>
      <c r="E9744" s="58"/>
      <c r="F9744" s="58"/>
      <c r="G9744" s="58"/>
      <c r="H9744" s="60"/>
      <c r="I9744" s="60"/>
      <c r="J9744" s="60"/>
      <c r="K9744" s="60"/>
      <c r="M9744" s="61"/>
      <c r="N9744" s="61"/>
      <c r="O9744" s="62"/>
      <c r="P9744" s="125"/>
      <c r="W9744" s="62"/>
      <c r="X9744" s="62"/>
    </row>
    <row r="9745" spans="1:24" s="57" customFormat="1" x14ac:dyDescent="0.25">
      <c r="A9745" s="75"/>
      <c r="D9745" s="58"/>
      <c r="E9745" s="58"/>
      <c r="F9745" s="58"/>
      <c r="G9745" s="58"/>
      <c r="H9745" s="60"/>
      <c r="I9745" s="60"/>
      <c r="J9745" s="60"/>
      <c r="K9745" s="60"/>
      <c r="M9745" s="61"/>
      <c r="N9745" s="61"/>
      <c r="O9745" s="62"/>
      <c r="P9745" s="125"/>
      <c r="W9745" s="62"/>
      <c r="X9745" s="62"/>
    </row>
    <row r="9746" spans="1:24" s="57" customFormat="1" x14ac:dyDescent="0.25">
      <c r="A9746" s="75"/>
      <c r="D9746" s="58"/>
      <c r="E9746" s="58"/>
      <c r="F9746" s="58"/>
      <c r="G9746" s="58"/>
      <c r="H9746" s="60"/>
      <c r="I9746" s="60"/>
      <c r="J9746" s="60"/>
      <c r="K9746" s="60"/>
      <c r="M9746" s="61"/>
      <c r="N9746" s="61"/>
      <c r="O9746" s="62"/>
      <c r="P9746" s="125"/>
      <c r="W9746" s="62"/>
      <c r="X9746" s="62"/>
    </row>
    <row r="9747" spans="1:24" s="57" customFormat="1" x14ac:dyDescent="0.25">
      <c r="A9747" s="75"/>
      <c r="D9747" s="58"/>
      <c r="E9747" s="58"/>
      <c r="F9747" s="58"/>
      <c r="G9747" s="58"/>
      <c r="H9747" s="60"/>
      <c r="I9747" s="60"/>
      <c r="J9747" s="60"/>
      <c r="K9747" s="60"/>
      <c r="M9747" s="61"/>
      <c r="N9747" s="61"/>
      <c r="O9747" s="62"/>
      <c r="P9747" s="125"/>
      <c r="W9747" s="62"/>
      <c r="X9747" s="62"/>
    </row>
    <row r="9748" spans="1:24" s="57" customFormat="1" x14ac:dyDescent="0.25">
      <c r="A9748" s="75"/>
      <c r="D9748" s="58"/>
      <c r="E9748" s="58"/>
      <c r="F9748" s="58"/>
      <c r="G9748" s="58"/>
      <c r="H9748" s="60"/>
      <c r="I9748" s="60"/>
      <c r="J9748" s="60"/>
      <c r="K9748" s="60"/>
      <c r="M9748" s="61"/>
      <c r="N9748" s="61"/>
      <c r="O9748" s="62"/>
      <c r="P9748" s="125"/>
      <c r="W9748" s="62"/>
      <c r="X9748" s="62"/>
    </row>
    <row r="9749" spans="1:24" s="57" customFormat="1" x14ac:dyDescent="0.25">
      <c r="A9749" s="75"/>
      <c r="D9749" s="58"/>
      <c r="E9749" s="58"/>
      <c r="F9749" s="58"/>
      <c r="G9749" s="58"/>
      <c r="H9749" s="60"/>
      <c r="I9749" s="60"/>
      <c r="J9749" s="60"/>
      <c r="K9749" s="60"/>
      <c r="M9749" s="61"/>
      <c r="N9749" s="61"/>
      <c r="O9749" s="62"/>
      <c r="P9749" s="125"/>
      <c r="W9749" s="62"/>
      <c r="X9749" s="62"/>
    </row>
    <row r="9750" spans="1:24" s="57" customFormat="1" x14ac:dyDescent="0.25">
      <c r="A9750" s="75"/>
      <c r="D9750" s="58"/>
      <c r="E9750" s="58"/>
      <c r="F9750" s="58"/>
      <c r="G9750" s="58"/>
      <c r="H9750" s="60"/>
      <c r="I9750" s="60"/>
      <c r="J9750" s="60"/>
      <c r="K9750" s="60"/>
      <c r="M9750" s="61"/>
      <c r="N9750" s="61"/>
      <c r="O9750" s="62"/>
      <c r="P9750" s="125"/>
      <c r="W9750" s="62"/>
      <c r="X9750" s="62"/>
    </row>
    <row r="9751" spans="1:24" s="57" customFormat="1" x14ac:dyDescent="0.25">
      <c r="A9751" s="75"/>
      <c r="D9751" s="58"/>
      <c r="E9751" s="58"/>
      <c r="F9751" s="58"/>
      <c r="G9751" s="58"/>
      <c r="H9751" s="60"/>
      <c r="I9751" s="60"/>
      <c r="J9751" s="60"/>
      <c r="K9751" s="60"/>
      <c r="M9751" s="61"/>
      <c r="N9751" s="61"/>
      <c r="O9751" s="62"/>
      <c r="P9751" s="125"/>
      <c r="W9751" s="62"/>
      <c r="X9751" s="62"/>
    </row>
    <row r="9752" spans="1:24" s="57" customFormat="1" x14ac:dyDescent="0.25">
      <c r="A9752" s="75"/>
      <c r="D9752" s="58"/>
      <c r="E9752" s="58"/>
      <c r="F9752" s="58"/>
      <c r="G9752" s="58"/>
      <c r="H9752" s="60"/>
      <c r="I9752" s="60"/>
      <c r="J9752" s="60"/>
      <c r="K9752" s="60"/>
      <c r="M9752" s="61"/>
      <c r="N9752" s="61"/>
      <c r="O9752" s="62"/>
      <c r="P9752" s="125"/>
      <c r="W9752" s="62"/>
      <c r="X9752" s="62"/>
    </row>
    <row r="9753" spans="1:24" s="57" customFormat="1" x14ac:dyDescent="0.25">
      <c r="A9753" s="75"/>
      <c r="D9753" s="58"/>
      <c r="E9753" s="58"/>
      <c r="F9753" s="58"/>
      <c r="G9753" s="58"/>
      <c r="H9753" s="60"/>
      <c r="I9753" s="60"/>
      <c r="J9753" s="60"/>
      <c r="K9753" s="60"/>
      <c r="M9753" s="61"/>
      <c r="N9753" s="61"/>
      <c r="O9753" s="62"/>
      <c r="P9753" s="125"/>
      <c r="W9753" s="62"/>
      <c r="X9753" s="62"/>
    </row>
    <row r="9754" spans="1:24" s="57" customFormat="1" x14ac:dyDescent="0.25">
      <c r="A9754" s="75"/>
      <c r="D9754" s="58"/>
      <c r="E9754" s="58"/>
      <c r="F9754" s="58"/>
      <c r="G9754" s="58"/>
      <c r="H9754" s="60"/>
      <c r="I9754" s="60"/>
      <c r="J9754" s="60"/>
      <c r="K9754" s="60"/>
      <c r="M9754" s="61"/>
      <c r="N9754" s="61"/>
      <c r="O9754" s="62"/>
      <c r="P9754" s="125"/>
      <c r="W9754" s="62"/>
      <c r="X9754" s="62"/>
    </row>
    <row r="9755" spans="1:24" s="57" customFormat="1" x14ac:dyDescent="0.25">
      <c r="A9755" s="75"/>
      <c r="D9755" s="58"/>
      <c r="E9755" s="58"/>
      <c r="F9755" s="58"/>
      <c r="G9755" s="58"/>
      <c r="H9755" s="60"/>
      <c r="I9755" s="60"/>
      <c r="J9755" s="60"/>
      <c r="K9755" s="60"/>
      <c r="M9755" s="61"/>
      <c r="N9755" s="61"/>
      <c r="O9755" s="62"/>
      <c r="P9755" s="125"/>
      <c r="W9755" s="62"/>
      <c r="X9755" s="62"/>
    </row>
    <row r="9756" spans="1:24" s="57" customFormat="1" x14ac:dyDescent="0.25">
      <c r="A9756" s="75"/>
      <c r="D9756" s="58"/>
      <c r="E9756" s="58"/>
      <c r="F9756" s="58"/>
      <c r="G9756" s="58"/>
      <c r="H9756" s="60"/>
      <c r="I9756" s="60"/>
      <c r="J9756" s="60"/>
      <c r="K9756" s="60"/>
      <c r="M9756" s="61"/>
      <c r="N9756" s="61"/>
      <c r="O9756" s="62"/>
      <c r="P9756" s="125"/>
      <c r="W9756" s="62"/>
      <c r="X9756" s="62"/>
    </row>
    <row r="9757" spans="1:24" s="57" customFormat="1" x14ac:dyDescent="0.25">
      <c r="A9757" s="75"/>
      <c r="D9757" s="58"/>
      <c r="E9757" s="58"/>
      <c r="F9757" s="58"/>
      <c r="G9757" s="58"/>
      <c r="H9757" s="60"/>
      <c r="I9757" s="60"/>
      <c r="J9757" s="60"/>
      <c r="K9757" s="60"/>
      <c r="M9757" s="61"/>
      <c r="N9757" s="61"/>
      <c r="O9757" s="62"/>
      <c r="P9757" s="125"/>
      <c r="W9757" s="62"/>
      <c r="X9757" s="62"/>
    </row>
    <row r="9758" spans="1:24" s="57" customFormat="1" x14ac:dyDescent="0.25">
      <c r="A9758" s="75"/>
      <c r="D9758" s="58"/>
      <c r="E9758" s="58"/>
      <c r="F9758" s="58"/>
      <c r="G9758" s="58"/>
      <c r="H9758" s="60"/>
      <c r="I9758" s="60"/>
      <c r="J9758" s="60"/>
      <c r="K9758" s="60"/>
      <c r="M9758" s="61"/>
      <c r="N9758" s="61"/>
      <c r="O9758" s="62"/>
      <c r="P9758" s="125"/>
      <c r="W9758" s="62"/>
      <c r="X9758" s="62"/>
    </row>
    <row r="9759" spans="1:24" s="57" customFormat="1" x14ac:dyDescent="0.25">
      <c r="A9759" s="75"/>
      <c r="D9759" s="58"/>
      <c r="E9759" s="58"/>
      <c r="F9759" s="58"/>
      <c r="G9759" s="58"/>
      <c r="H9759" s="60"/>
      <c r="I9759" s="60"/>
      <c r="J9759" s="60"/>
      <c r="K9759" s="60"/>
      <c r="M9759" s="61"/>
      <c r="N9759" s="61"/>
      <c r="O9759" s="62"/>
      <c r="P9759" s="125"/>
      <c r="W9759" s="62"/>
      <c r="X9759" s="62"/>
    </row>
    <row r="9760" spans="1:24" s="57" customFormat="1" x14ac:dyDescent="0.25">
      <c r="A9760" s="75"/>
      <c r="D9760" s="58"/>
      <c r="E9760" s="58"/>
      <c r="F9760" s="58"/>
      <c r="G9760" s="58"/>
      <c r="H9760" s="60"/>
      <c r="I9760" s="60"/>
      <c r="J9760" s="60"/>
      <c r="K9760" s="60"/>
      <c r="M9760" s="61"/>
      <c r="N9760" s="61"/>
      <c r="O9760" s="62"/>
      <c r="P9760" s="125"/>
      <c r="W9760" s="62"/>
      <c r="X9760" s="62"/>
    </row>
    <row r="9761" spans="1:24" s="57" customFormat="1" x14ac:dyDescent="0.25">
      <c r="A9761" s="75"/>
      <c r="D9761" s="58"/>
      <c r="E9761" s="58"/>
      <c r="F9761" s="58"/>
      <c r="G9761" s="58"/>
      <c r="H9761" s="60"/>
      <c r="I9761" s="60"/>
      <c r="J9761" s="60"/>
      <c r="K9761" s="60"/>
      <c r="M9761" s="61"/>
      <c r="N9761" s="61"/>
      <c r="O9761" s="62"/>
      <c r="P9761" s="125"/>
      <c r="W9761" s="62"/>
      <c r="X9761" s="62"/>
    </row>
    <row r="9762" spans="1:24" s="57" customFormat="1" x14ac:dyDescent="0.25">
      <c r="A9762" s="75"/>
      <c r="D9762" s="58"/>
      <c r="E9762" s="58"/>
      <c r="F9762" s="58"/>
      <c r="G9762" s="58"/>
      <c r="H9762" s="60"/>
      <c r="I9762" s="60"/>
      <c r="J9762" s="60"/>
      <c r="K9762" s="60"/>
      <c r="M9762" s="61"/>
      <c r="N9762" s="61"/>
      <c r="O9762" s="62"/>
      <c r="P9762" s="125"/>
      <c r="W9762" s="62"/>
      <c r="X9762" s="62"/>
    </row>
    <row r="9763" spans="1:24" s="57" customFormat="1" x14ac:dyDescent="0.25">
      <c r="A9763" s="75"/>
      <c r="D9763" s="58"/>
      <c r="E9763" s="58"/>
      <c r="F9763" s="58"/>
      <c r="G9763" s="58"/>
      <c r="H9763" s="60"/>
      <c r="I9763" s="60"/>
      <c r="J9763" s="60"/>
      <c r="K9763" s="60"/>
      <c r="M9763" s="61"/>
      <c r="N9763" s="61"/>
      <c r="O9763" s="62"/>
      <c r="P9763" s="125"/>
      <c r="W9763" s="62"/>
      <c r="X9763" s="62"/>
    </row>
    <row r="9764" spans="1:24" s="57" customFormat="1" x14ac:dyDescent="0.25">
      <c r="A9764" s="75"/>
      <c r="D9764" s="58"/>
      <c r="E9764" s="58"/>
      <c r="F9764" s="58"/>
      <c r="G9764" s="58"/>
      <c r="H9764" s="60"/>
      <c r="I9764" s="60"/>
      <c r="J9764" s="60"/>
      <c r="K9764" s="60"/>
      <c r="M9764" s="61"/>
      <c r="N9764" s="61"/>
      <c r="O9764" s="62"/>
      <c r="P9764" s="125"/>
      <c r="W9764" s="62"/>
      <c r="X9764" s="62"/>
    </row>
    <row r="9765" spans="1:24" s="57" customFormat="1" x14ac:dyDescent="0.25">
      <c r="A9765" s="75"/>
      <c r="D9765" s="58"/>
      <c r="E9765" s="58"/>
      <c r="F9765" s="58"/>
      <c r="G9765" s="58"/>
      <c r="H9765" s="60"/>
      <c r="I9765" s="60"/>
      <c r="J9765" s="60"/>
      <c r="K9765" s="60"/>
      <c r="M9765" s="61"/>
      <c r="N9765" s="61"/>
      <c r="O9765" s="62"/>
      <c r="P9765" s="125"/>
      <c r="W9765" s="62"/>
      <c r="X9765" s="62"/>
    </row>
    <row r="9766" spans="1:24" s="57" customFormat="1" x14ac:dyDescent="0.25">
      <c r="A9766" s="75"/>
      <c r="D9766" s="58"/>
      <c r="E9766" s="58"/>
      <c r="F9766" s="58"/>
      <c r="G9766" s="58"/>
      <c r="H9766" s="60"/>
      <c r="I9766" s="60"/>
      <c r="J9766" s="60"/>
      <c r="K9766" s="60"/>
      <c r="M9766" s="61"/>
      <c r="N9766" s="61"/>
      <c r="O9766" s="62"/>
      <c r="P9766" s="125"/>
      <c r="W9766" s="62"/>
      <c r="X9766" s="62"/>
    </row>
    <row r="9767" spans="1:24" s="57" customFormat="1" x14ac:dyDescent="0.25">
      <c r="A9767" s="75"/>
      <c r="D9767" s="58"/>
      <c r="E9767" s="58"/>
      <c r="F9767" s="58"/>
      <c r="G9767" s="58"/>
      <c r="H9767" s="60"/>
      <c r="I9767" s="60"/>
      <c r="J9767" s="60"/>
      <c r="K9767" s="60"/>
      <c r="M9767" s="61"/>
      <c r="N9767" s="61"/>
      <c r="O9767" s="62"/>
      <c r="P9767" s="125"/>
      <c r="W9767" s="62"/>
      <c r="X9767" s="62"/>
    </row>
    <row r="9768" spans="1:24" s="57" customFormat="1" x14ac:dyDescent="0.25">
      <c r="A9768" s="75"/>
      <c r="D9768" s="58"/>
      <c r="E9768" s="58"/>
      <c r="F9768" s="58"/>
      <c r="G9768" s="58"/>
      <c r="H9768" s="60"/>
      <c r="I9768" s="60"/>
      <c r="J9768" s="60"/>
      <c r="K9768" s="60"/>
      <c r="M9768" s="61"/>
      <c r="N9768" s="61"/>
      <c r="O9768" s="62"/>
      <c r="P9768" s="125"/>
      <c r="W9768" s="62"/>
      <c r="X9768" s="62"/>
    </row>
    <row r="9769" spans="1:24" s="57" customFormat="1" x14ac:dyDescent="0.25">
      <c r="A9769" s="75"/>
      <c r="D9769" s="58"/>
      <c r="E9769" s="58"/>
      <c r="F9769" s="58"/>
      <c r="G9769" s="58"/>
      <c r="H9769" s="60"/>
      <c r="I9769" s="60"/>
      <c r="J9769" s="60"/>
      <c r="K9769" s="60"/>
      <c r="M9769" s="61"/>
      <c r="N9769" s="61"/>
      <c r="O9769" s="62"/>
      <c r="P9769" s="125"/>
      <c r="W9769" s="62"/>
      <c r="X9769" s="62"/>
    </row>
    <row r="9770" spans="1:24" s="57" customFormat="1" x14ac:dyDescent="0.25">
      <c r="A9770" s="75"/>
      <c r="D9770" s="58"/>
      <c r="E9770" s="58"/>
      <c r="F9770" s="58"/>
      <c r="G9770" s="58"/>
      <c r="H9770" s="60"/>
      <c r="I9770" s="60"/>
      <c r="J9770" s="60"/>
      <c r="K9770" s="60"/>
      <c r="M9770" s="61"/>
      <c r="N9770" s="61"/>
      <c r="O9770" s="62"/>
      <c r="P9770" s="125"/>
      <c r="W9770" s="62"/>
      <c r="X9770" s="62"/>
    </row>
    <row r="9771" spans="1:24" s="57" customFormat="1" x14ac:dyDescent="0.25">
      <c r="A9771" s="75"/>
      <c r="D9771" s="58"/>
      <c r="E9771" s="58"/>
      <c r="F9771" s="58"/>
      <c r="G9771" s="58"/>
      <c r="H9771" s="60"/>
      <c r="I9771" s="60"/>
      <c r="J9771" s="60"/>
      <c r="K9771" s="60"/>
      <c r="M9771" s="61"/>
      <c r="N9771" s="61"/>
      <c r="O9771" s="62"/>
      <c r="P9771" s="125"/>
      <c r="W9771" s="62"/>
      <c r="X9771" s="62"/>
    </row>
    <row r="9772" spans="1:24" s="57" customFormat="1" x14ac:dyDescent="0.25">
      <c r="A9772" s="75"/>
      <c r="D9772" s="58"/>
      <c r="E9772" s="58"/>
      <c r="F9772" s="58"/>
      <c r="G9772" s="58"/>
      <c r="H9772" s="60"/>
      <c r="I9772" s="60"/>
      <c r="J9772" s="60"/>
      <c r="K9772" s="60"/>
      <c r="M9772" s="61"/>
      <c r="N9772" s="61"/>
      <c r="O9772" s="62"/>
      <c r="P9772" s="125"/>
      <c r="W9772" s="62"/>
      <c r="X9772" s="62"/>
    </row>
    <row r="9773" spans="1:24" s="57" customFormat="1" x14ac:dyDescent="0.25">
      <c r="A9773" s="75"/>
      <c r="D9773" s="58"/>
      <c r="E9773" s="58"/>
      <c r="F9773" s="58"/>
      <c r="G9773" s="58"/>
      <c r="H9773" s="60"/>
      <c r="I9773" s="60"/>
      <c r="J9773" s="60"/>
      <c r="K9773" s="60"/>
      <c r="M9773" s="61"/>
      <c r="N9773" s="61"/>
      <c r="O9773" s="62"/>
      <c r="P9773" s="125"/>
      <c r="W9773" s="62"/>
      <c r="X9773" s="62"/>
    </row>
    <row r="9774" spans="1:24" s="57" customFormat="1" x14ac:dyDescent="0.25">
      <c r="A9774" s="75"/>
      <c r="D9774" s="58"/>
      <c r="E9774" s="58"/>
      <c r="F9774" s="58"/>
      <c r="G9774" s="58"/>
      <c r="H9774" s="60"/>
      <c r="I9774" s="60"/>
      <c r="J9774" s="60"/>
      <c r="K9774" s="60"/>
      <c r="M9774" s="61"/>
      <c r="N9774" s="61"/>
      <c r="O9774" s="62"/>
      <c r="P9774" s="125"/>
      <c r="W9774" s="62"/>
      <c r="X9774" s="62"/>
    </row>
    <row r="9775" spans="1:24" s="57" customFormat="1" x14ac:dyDescent="0.25">
      <c r="A9775" s="75"/>
      <c r="D9775" s="58"/>
      <c r="E9775" s="58"/>
      <c r="F9775" s="58"/>
      <c r="G9775" s="58"/>
      <c r="H9775" s="60"/>
      <c r="I9775" s="60"/>
      <c r="J9775" s="60"/>
      <c r="K9775" s="60"/>
      <c r="M9775" s="61"/>
      <c r="N9775" s="61"/>
      <c r="O9775" s="62"/>
      <c r="P9775" s="125"/>
      <c r="W9775" s="62"/>
      <c r="X9775" s="62"/>
    </row>
    <row r="9776" spans="1:24" s="57" customFormat="1" x14ac:dyDescent="0.25">
      <c r="A9776" s="75"/>
      <c r="D9776" s="58"/>
      <c r="E9776" s="58"/>
      <c r="F9776" s="58"/>
      <c r="G9776" s="58"/>
      <c r="H9776" s="60"/>
      <c r="I9776" s="60"/>
      <c r="J9776" s="60"/>
      <c r="K9776" s="60"/>
      <c r="M9776" s="61"/>
      <c r="N9776" s="61"/>
      <c r="O9776" s="62"/>
      <c r="P9776" s="125"/>
      <c r="W9776" s="62"/>
      <c r="X9776" s="62"/>
    </row>
    <row r="9777" spans="1:24" s="57" customFormat="1" x14ac:dyDescent="0.25">
      <c r="A9777" s="75"/>
      <c r="D9777" s="58"/>
      <c r="E9777" s="58"/>
      <c r="F9777" s="58"/>
      <c r="G9777" s="58"/>
      <c r="H9777" s="60"/>
      <c r="I9777" s="60"/>
      <c r="J9777" s="60"/>
      <c r="K9777" s="60"/>
      <c r="M9777" s="61"/>
      <c r="N9777" s="61"/>
      <c r="O9777" s="62"/>
      <c r="P9777" s="125"/>
      <c r="W9777" s="62"/>
      <c r="X9777" s="62"/>
    </row>
    <row r="9778" spans="1:24" s="57" customFormat="1" x14ac:dyDescent="0.25">
      <c r="A9778" s="75"/>
      <c r="D9778" s="58"/>
      <c r="E9778" s="58"/>
      <c r="F9778" s="58"/>
      <c r="G9778" s="58"/>
      <c r="H9778" s="60"/>
      <c r="I9778" s="60"/>
      <c r="J9778" s="60"/>
      <c r="K9778" s="60"/>
      <c r="M9778" s="61"/>
      <c r="N9778" s="61"/>
      <c r="O9778" s="62"/>
      <c r="P9778" s="125"/>
      <c r="W9778" s="62"/>
      <c r="X9778" s="62"/>
    </row>
    <row r="9779" spans="1:24" s="57" customFormat="1" x14ac:dyDescent="0.25">
      <c r="A9779" s="75"/>
      <c r="D9779" s="58"/>
      <c r="E9779" s="58"/>
      <c r="F9779" s="58"/>
      <c r="G9779" s="58"/>
      <c r="H9779" s="60"/>
      <c r="I9779" s="60"/>
      <c r="J9779" s="60"/>
      <c r="K9779" s="60"/>
      <c r="M9779" s="61"/>
      <c r="N9779" s="61"/>
      <c r="O9779" s="62"/>
      <c r="P9779" s="125"/>
      <c r="W9779" s="62"/>
      <c r="X9779" s="62"/>
    </row>
    <row r="9780" spans="1:24" s="57" customFormat="1" x14ac:dyDescent="0.25">
      <c r="A9780" s="75"/>
      <c r="D9780" s="58"/>
      <c r="E9780" s="58"/>
      <c r="F9780" s="58"/>
      <c r="G9780" s="58"/>
      <c r="H9780" s="60"/>
      <c r="I9780" s="60"/>
      <c r="J9780" s="60"/>
      <c r="K9780" s="60"/>
      <c r="M9780" s="61"/>
      <c r="N9780" s="61"/>
      <c r="O9780" s="62"/>
      <c r="P9780" s="125"/>
      <c r="W9780" s="62"/>
      <c r="X9780" s="62"/>
    </row>
    <row r="9781" spans="1:24" s="57" customFormat="1" x14ac:dyDescent="0.25">
      <c r="A9781" s="75"/>
      <c r="D9781" s="58"/>
      <c r="E9781" s="58"/>
      <c r="F9781" s="58"/>
      <c r="G9781" s="58"/>
      <c r="H9781" s="60"/>
      <c r="I9781" s="60"/>
      <c r="J9781" s="60"/>
      <c r="K9781" s="60"/>
      <c r="M9781" s="61"/>
      <c r="N9781" s="61"/>
      <c r="O9781" s="62"/>
      <c r="P9781" s="125"/>
      <c r="W9781" s="62"/>
      <c r="X9781" s="62"/>
    </row>
    <row r="9782" spans="1:24" s="57" customFormat="1" x14ac:dyDescent="0.25">
      <c r="A9782" s="75"/>
      <c r="D9782" s="58"/>
      <c r="E9782" s="58"/>
      <c r="F9782" s="58"/>
      <c r="G9782" s="58"/>
      <c r="H9782" s="60"/>
      <c r="I9782" s="60"/>
      <c r="J9782" s="60"/>
      <c r="K9782" s="60"/>
      <c r="M9782" s="61"/>
      <c r="N9782" s="61"/>
      <c r="O9782" s="62"/>
      <c r="P9782" s="125"/>
      <c r="W9782" s="62"/>
      <c r="X9782" s="62"/>
    </row>
    <row r="9783" spans="1:24" s="57" customFormat="1" x14ac:dyDescent="0.25">
      <c r="A9783" s="75"/>
      <c r="D9783" s="58"/>
      <c r="E9783" s="58"/>
      <c r="F9783" s="58"/>
      <c r="G9783" s="58"/>
      <c r="H9783" s="60"/>
      <c r="I9783" s="60"/>
      <c r="J9783" s="60"/>
      <c r="K9783" s="60"/>
      <c r="M9783" s="61"/>
      <c r="N9783" s="61"/>
      <c r="O9783" s="62"/>
      <c r="P9783" s="125"/>
      <c r="W9783" s="62"/>
      <c r="X9783" s="62"/>
    </row>
    <row r="9784" spans="1:24" s="57" customFormat="1" x14ac:dyDescent="0.25">
      <c r="A9784" s="75"/>
      <c r="D9784" s="58"/>
      <c r="E9784" s="58"/>
      <c r="F9784" s="58"/>
      <c r="G9784" s="58"/>
      <c r="H9784" s="60"/>
      <c r="I9784" s="60"/>
      <c r="J9784" s="60"/>
      <c r="K9784" s="60"/>
      <c r="M9784" s="61"/>
      <c r="N9784" s="61"/>
      <c r="O9784" s="62"/>
      <c r="P9784" s="125"/>
      <c r="W9784" s="62"/>
      <c r="X9784" s="62"/>
    </row>
    <row r="9785" spans="1:24" s="57" customFormat="1" x14ac:dyDescent="0.25">
      <c r="A9785" s="75"/>
      <c r="D9785" s="58"/>
      <c r="E9785" s="58"/>
      <c r="F9785" s="58"/>
      <c r="G9785" s="58"/>
      <c r="H9785" s="60"/>
      <c r="I9785" s="60"/>
      <c r="J9785" s="60"/>
      <c r="K9785" s="60"/>
      <c r="M9785" s="61"/>
      <c r="N9785" s="61"/>
      <c r="O9785" s="62"/>
      <c r="P9785" s="125"/>
      <c r="W9785" s="62"/>
      <c r="X9785" s="62"/>
    </row>
    <row r="9786" spans="1:24" s="57" customFormat="1" x14ac:dyDescent="0.25">
      <c r="A9786" s="75"/>
      <c r="D9786" s="58"/>
      <c r="E9786" s="58"/>
      <c r="F9786" s="58"/>
      <c r="G9786" s="58"/>
      <c r="H9786" s="60"/>
      <c r="I9786" s="60"/>
      <c r="J9786" s="60"/>
      <c r="K9786" s="60"/>
      <c r="M9786" s="61"/>
      <c r="N9786" s="61"/>
      <c r="O9786" s="62"/>
      <c r="P9786" s="125"/>
      <c r="W9786" s="62"/>
      <c r="X9786" s="62"/>
    </row>
    <row r="9787" spans="1:24" s="57" customFormat="1" x14ac:dyDescent="0.25">
      <c r="A9787" s="75"/>
      <c r="D9787" s="58"/>
      <c r="E9787" s="58"/>
      <c r="F9787" s="58"/>
      <c r="G9787" s="58"/>
      <c r="H9787" s="60"/>
      <c r="I9787" s="60"/>
      <c r="J9787" s="60"/>
      <c r="K9787" s="60"/>
      <c r="M9787" s="61"/>
      <c r="N9787" s="61"/>
      <c r="O9787" s="62"/>
      <c r="P9787" s="125"/>
      <c r="W9787" s="62"/>
      <c r="X9787" s="62"/>
    </row>
    <row r="9788" spans="1:24" s="57" customFormat="1" x14ac:dyDescent="0.25">
      <c r="A9788" s="75"/>
      <c r="D9788" s="58"/>
      <c r="E9788" s="58"/>
      <c r="F9788" s="58"/>
      <c r="G9788" s="58"/>
      <c r="H9788" s="60"/>
      <c r="I9788" s="60"/>
      <c r="J9788" s="60"/>
      <c r="K9788" s="60"/>
      <c r="M9788" s="61"/>
      <c r="N9788" s="61"/>
      <c r="O9788" s="62"/>
      <c r="P9788" s="125"/>
      <c r="W9788" s="62"/>
      <c r="X9788" s="62"/>
    </row>
    <row r="9789" spans="1:24" s="57" customFormat="1" x14ac:dyDescent="0.25">
      <c r="A9789" s="75"/>
      <c r="D9789" s="58"/>
      <c r="E9789" s="58"/>
      <c r="F9789" s="58"/>
      <c r="G9789" s="58"/>
      <c r="H9789" s="60"/>
      <c r="I9789" s="60"/>
      <c r="J9789" s="60"/>
      <c r="K9789" s="60"/>
      <c r="M9789" s="61"/>
      <c r="N9789" s="61"/>
      <c r="O9789" s="62"/>
      <c r="P9789" s="125"/>
      <c r="W9789" s="62"/>
      <c r="X9789" s="62"/>
    </row>
    <row r="9790" spans="1:24" s="57" customFormat="1" x14ac:dyDescent="0.25">
      <c r="A9790" s="75"/>
      <c r="D9790" s="58"/>
      <c r="E9790" s="58"/>
      <c r="F9790" s="58"/>
      <c r="G9790" s="58"/>
      <c r="H9790" s="60"/>
      <c r="I9790" s="60"/>
      <c r="J9790" s="60"/>
      <c r="K9790" s="60"/>
      <c r="M9790" s="61"/>
      <c r="N9790" s="61"/>
      <c r="O9790" s="62"/>
      <c r="P9790" s="125"/>
      <c r="W9790" s="62"/>
      <c r="X9790" s="62"/>
    </row>
    <row r="9791" spans="1:24" s="57" customFormat="1" x14ac:dyDescent="0.25">
      <c r="A9791" s="75"/>
      <c r="D9791" s="58"/>
      <c r="E9791" s="58"/>
      <c r="F9791" s="58"/>
      <c r="G9791" s="58"/>
      <c r="H9791" s="60"/>
      <c r="I9791" s="60"/>
      <c r="J9791" s="60"/>
      <c r="K9791" s="60"/>
      <c r="M9791" s="61"/>
      <c r="N9791" s="61"/>
      <c r="O9791" s="62"/>
      <c r="P9791" s="125"/>
      <c r="W9791" s="62"/>
      <c r="X9791" s="62"/>
    </row>
    <row r="9792" spans="1:24" s="57" customFormat="1" x14ac:dyDescent="0.25">
      <c r="A9792" s="75"/>
      <c r="D9792" s="58"/>
      <c r="E9792" s="58"/>
      <c r="F9792" s="58"/>
      <c r="G9792" s="58"/>
      <c r="H9792" s="60"/>
      <c r="I9792" s="60"/>
      <c r="J9792" s="60"/>
      <c r="K9792" s="60"/>
      <c r="M9792" s="61"/>
      <c r="N9792" s="61"/>
      <c r="O9792" s="62"/>
      <c r="P9792" s="125"/>
      <c r="W9792" s="62"/>
      <c r="X9792" s="62"/>
    </row>
    <row r="9793" spans="1:24" s="57" customFormat="1" x14ac:dyDescent="0.25">
      <c r="A9793" s="75"/>
      <c r="D9793" s="58"/>
      <c r="E9793" s="58"/>
      <c r="F9793" s="58"/>
      <c r="G9793" s="58"/>
      <c r="H9793" s="60"/>
      <c r="I9793" s="60"/>
      <c r="J9793" s="60"/>
      <c r="K9793" s="60"/>
      <c r="M9793" s="61"/>
      <c r="N9793" s="61"/>
      <c r="O9793" s="62"/>
      <c r="P9793" s="125"/>
      <c r="W9793" s="62"/>
      <c r="X9793" s="62"/>
    </row>
    <row r="9794" spans="1:24" s="57" customFormat="1" x14ac:dyDescent="0.25">
      <c r="A9794" s="75"/>
      <c r="D9794" s="58"/>
      <c r="E9794" s="58"/>
      <c r="F9794" s="58"/>
      <c r="G9794" s="58"/>
      <c r="H9794" s="60"/>
      <c r="I9794" s="60"/>
      <c r="J9794" s="60"/>
      <c r="K9794" s="60"/>
      <c r="M9794" s="61"/>
      <c r="N9794" s="61"/>
      <c r="O9794" s="62"/>
      <c r="P9794" s="125"/>
      <c r="W9794" s="62"/>
      <c r="X9794" s="62"/>
    </row>
    <row r="9795" spans="1:24" s="57" customFormat="1" x14ac:dyDescent="0.25">
      <c r="A9795" s="75"/>
      <c r="D9795" s="58"/>
      <c r="E9795" s="58"/>
      <c r="F9795" s="58"/>
      <c r="G9795" s="58"/>
      <c r="H9795" s="60"/>
      <c r="I9795" s="60"/>
      <c r="J9795" s="60"/>
      <c r="K9795" s="60"/>
      <c r="M9795" s="61"/>
      <c r="N9795" s="61"/>
      <c r="O9795" s="62"/>
      <c r="P9795" s="125"/>
      <c r="W9795" s="62"/>
      <c r="X9795" s="62"/>
    </row>
    <row r="9796" spans="1:24" s="57" customFormat="1" x14ac:dyDescent="0.25">
      <c r="A9796" s="75"/>
      <c r="D9796" s="58"/>
      <c r="E9796" s="58"/>
      <c r="F9796" s="58"/>
      <c r="G9796" s="58"/>
      <c r="H9796" s="60"/>
      <c r="I9796" s="60"/>
      <c r="J9796" s="60"/>
      <c r="K9796" s="60"/>
      <c r="M9796" s="61"/>
      <c r="N9796" s="61"/>
      <c r="O9796" s="62"/>
      <c r="P9796" s="125"/>
      <c r="W9796" s="62"/>
      <c r="X9796" s="62"/>
    </row>
    <row r="9797" spans="1:24" s="57" customFormat="1" x14ac:dyDescent="0.25">
      <c r="A9797" s="75"/>
      <c r="D9797" s="58"/>
      <c r="E9797" s="58"/>
      <c r="F9797" s="58"/>
      <c r="G9797" s="58"/>
      <c r="H9797" s="60"/>
      <c r="I9797" s="60"/>
      <c r="J9797" s="60"/>
      <c r="K9797" s="60"/>
      <c r="M9797" s="61"/>
      <c r="N9797" s="61"/>
      <c r="O9797" s="62"/>
      <c r="P9797" s="125"/>
      <c r="W9797" s="62"/>
      <c r="X9797" s="62"/>
    </row>
    <row r="9798" spans="1:24" s="57" customFormat="1" x14ac:dyDescent="0.25">
      <c r="A9798" s="75"/>
      <c r="D9798" s="58"/>
      <c r="E9798" s="58"/>
      <c r="F9798" s="58"/>
      <c r="G9798" s="58"/>
      <c r="H9798" s="60"/>
      <c r="I9798" s="60"/>
      <c r="J9798" s="60"/>
      <c r="K9798" s="60"/>
      <c r="M9798" s="61"/>
      <c r="N9798" s="61"/>
      <c r="O9798" s="62"/>
      <c r="P9798" s="125"/>
      <c r="W9798" s="62"/>
      <c r="X9798" s="62"/>
    </row>
    <row r="9799" spans="1:24" s="57" customFormat="1" x14ac:dyDescent="0.25">
      <c r="A9799" s="75"/>
      <c r="D9799" s="58"/>
      <c r="E9799" s="58"/>
      <c r="F9799" s="58"/>
      <c r="G9799" s="58"/>
      <c r="H9799" s="60"/>
      <c r="I9799" s="60"/>
      <c r="J9799" s="60"/>
      <c r="K9799" s="60"/>
      <c r="M9799" s="61"/>
      <c r="N9799" s="61"/>
      <c r="O9799" s="62"/>
      <c r="P9799" s="125"/>
      <c r="W9799" s="62"/>
      <c r="X9799" s="62"/>
    </row>
    <row r="9800" spans="1:24" s="57" customFormat="1" x14ac:dyDescent="0.25">
      <c r="A9800" s="75"/>
      <c r="D9800" s="58"/>
      <c r="E9800" s="58"/>
      <c r="F9800" s="58"/>
      <c r="G9800" s="58"/>
      <c r="H9800" s="60"/>
      <c r="I9800" s="60"/>
      <c r="J9800" s="60"/>
      <c r="K9800" s="60"/>
      <c r="M9800" s="61"/>
      <c r="N9800" s="61"/>
      <c r="O9800" s="62"/>
      <c r="P9800" s="125"/>
      <c r="W9800" s="62"/>
      <c r="X9800" s="62"/>
    </row>
    <row r="9801" spans="1:24" s="57" customFormat="1" x14ac:dyDescent="0.25">
      <c r="A9801" s="75"/>
      <c r="D9801" s="58"/>
      <c r="E9801" s="58"/>
      <c r="F9801" s="58"/>
      <c r="G9801" s="58"/>
      <c r="H9801" s="60"/>
      <c r="I9801" s="60"/>
      <c r="J9801" s="60"/>
      <c r="K9801" s="60"/>
      <c r="M9801" s="61"/>
      <c r="N9801" s="61"/>
      <c r="O9801" s="62"/>
      <c r="P9801" s="125"/>
      <c r="W9801" s="62"/>
      <c r="X9801" s="62"/>
    </row>
    <row r="9802" spans="1:24" s="57" customFormat="1" x14ac:dyDescent="0.25">
      <c r="A9802" s="75"/>
      <c r="D9802" s="58"/>
      <c r="E9802" s="58"/>
      <c r="F9802" s="58"/>
      <c r="G9802" s="58"/>
      <c r="H9802" s="60"/>
      <c r="I9802" s="60"/>
      <c r="J9802" s="60"/>
      <c r="K9802" s="60"/>
      <c r="M9802" s="61"/>
      <c r="N9802" s="61"/>
      <c r="O9802" s="62"/>
      <c r="P9802" s="125"/>
      <c r="W9802" s="62"/>
      <c r="X9802" s="62"/>
    </row>
    <row r="9803" spans="1:24" s="57" customFormat="1" x14ac:dyDescent="0.25">
      <c r="A9803" s="75"/>
      <c r="D9803" s="58"/>
      <c r="E9803" s="58"/>
      <c r="F9803" s="58"/>
      <c r="G9803" s="58"/>
      <c r="H9803" s="60"/>
      <c r="I9803" s="60"/>
      <c r="J9803" s="60"/>
      <c r="K9803" s="60"/>
      <c r="M9803" s="61"/>
      <c r="N9803" s="61"/>
      <c r="O9803" s="62"/>
      <c r="P9803" s="125"/>
      <c r="W9803" s="62"/>
      <c r="X9803" s="62"/>
    </row>
    <row r="9804" spans="1:24" s="57" customFormat="1" x14ac:dyDescent="0.25">
      <c r="A9804" s="75"/>
      <c r="D9804" s="58"/>
      <c r="E9804" s="58"/>
      <c r="F9804" s="58"/>
      <c r="G9804" s="58"/>
      <c r="H9804" s="60"/>
      <c r="I9804" s="60"/>
      <c r="J9804" s="60"/>
      <c r="K9804" s="60"/>
      <c r="M9804" s="61"/>
      <c r="N9804" s="61"/>
      <c r="O9804" s="62"/>
      <c r="P9804" s="125"/>
      <c r="W9804" s="62"/>
      <c r="X9804" s="62"/>
    </row>
    <row r="9805" spans="1:24" s="57" customFormat="1" x14ac:dyDescent="0.25">
      <c r="A9805" s="75"/>
      <c r="D9805" s="58"/>
      <c r="E9805" s="58"/>
      <c r="F9805" s="58"/>
      <c r="G9805" s="58"/>
      <c r="H9805" s="60"/>
      <c r="I9805" s="60"/>
      <c r="J9805" s="60"/>
      <c r="K9805" s="60"/>
      <c r="M9805" s="61"/>
      <c r="N9805" s="61"/>
      <c r="O9805" s="62"/>
      <c r="P9805" s="125"/>
      <c r="W9805" s="62"/>
      <c r="X9805" s="62"/>
    </row>
    <row r="9806" spans="1:24" s="57" customFormat="1" x14ac:dyDescent="0.25">
      <c r="A9806" s="75"/>
      <c r="D9806" s="58"/>
      <c r="E9806" s="58"/>
      <c r="F9806" s="58"/>
      <c r="G9806" s="58"/>
      <c r="H9806" s="60"/>
      <c r="I9806" s="60"/>
      <c r="J9806" s="60"/>
      <c r="K9806" s="60"/>
      <c r="M9806" s="61"/>
      <c r="N9806" s="61"/>
      <c r="O9806" s="62"/>
      <c r="P9806" s="125"/>
      <c r="W9806" s="62"/>
      <c r="X9806" s="62"/>
    </row>
    <row r="9807" spans="1:24" s="57" customFormat="1" x14ac:dyDescent="0.25">
      <c r="A9807" s="75"/>
      <c r="D9807" s="58"/>
      <c r="E9807" s="58"/>
      <c r="F9807" s="58"/>
      <c r="G9807" s="58"/>
      <c r="H9807" s="60"/>
      <c r="I9807" s="60"/>
      <c r="J9807" s="60"/>
      <c r="K9807" s="60"/>
      <c r="M9807" s="61"/>
      <c r="N9807" s="61"/>
      <c r="O9807" s="62"/>
      <c r="P9807" s="125"/>
      <c r="W9807" s="62"/>
      <c r="X9807" s="62"/>
    </row>
    <row r="9808" spans="1:24" s="57" customFormat="1" x14ac:dyDescent="0.25">
      <c r="A9808" s="75"/>
      <c r="D9808" s="58"/>
      <c r="E9808" s="58"/>
      <c r="F9808" s="58"/>
      <c r="G9808" s="58"/>
      <c r="H9808" s="60"/>
      <c r="I9808" s="60"/>
      <c r="J9808" s="60"/>
      <c r="K9808" s="60"/>
      <c r="M9808" s="61"/>
      <c r="N9808" s="61"/>
      <c r="O9808" s="62"/>
      <c r="P9808" s="125"/>
      <c r="W9808" s="62"/>
      <c r="X9808" s="62"/>
    </row>
    <row r="9809" spans="1:24" s="57" customFormat="1" x14ac:dyDescent="0.25">
      <c r="A9809" s="75"/>
      <c r="D9809" s="58"/>
      <c r="E9809" s="58"/>
      <c r="F9809" s="58"/>
      <c r="G9809" s="58"/>
      <c r="H9809" s="60"/>
      <c r="I9809" s="60"/>
      <c r="J9809" s="60"/>
      <c r="K9809" s="60"/>
      <c r="M9809" s="61"/>
      <c r="N9809" s="61"/>
      <c r="O9809" s="62"/>
      <c r="P9809" s="125"/>
      <c r="W9809" s="62"/>
      <c r="X9809" s="62"/>
    </row>
    <row r="9810" spans="1:24" s="57" customFormat="1" x14ac:dyDescent="0.25">
      <c r="A9810" s="75"/>
      <c r="D9810" s="58"/>
      <c r="E9810" s="58"/>
      <c r="F9810" s="58"/>
      <c r="G9810" s="58"/>
      <c r="H9810" s="60"/>
      <c r="I9810" s="60"/>
      <c r="J9810" s="60"/>
      <c r="K9810" s="60"/>
      <c r="M9810" s="61"/>
      <c r="N9810" s="61"/>
      <c r="O9810" s="62"/>
      <c r="P9810" s="125"/>
      <c r="W9810" s="62"/>
      <c r="X9810" s="62"/>
    </row>
    <row r="9811" spans="1:24" s="57" customFormat="1" x14ac:dyDescent="0.25">
      <c r="A9811" s="75"/>
      <c r="D9811" s="58"/>
      <c r="E9811" s="58"/>
      <c r="F9811" s="58"/>
      <c r="G9811" s="58"/>
      <c r="H9811" s="60"/>
      <c r="I9811" s="60"/>
      <c r="J9811" s="60"/>
      <c r="K9811" s="60"/>
      <c r="M9811" s="61"/>
      <c r="N9811" s="61"/>
      <c r="O9811" s="62"/>
      <c r="P9811" s="125"/>
      <c r="W9811" s="62"/>
      <c r="X9811" s="62"/>
    </row>
    <row r="9812" spans="1:24" s="57" customFormat="1" x14ac:dyDescent="0.25">
      <c r="A9812" s="75"/>
      <c r="D9812" s="58"/>
      <c r="E9812" s="58"/>
      <c r="F9812" s="58"/>
      <c r="G9812" s="58"/>
      <c r="H9812" s="60"/>
      <c r="I9812" s="60"/>
      <c r="J9812" s="60"/>
      <c r="K9812" s="60"/>
      <c r="M9812" s="61"/>
      <c r="N9812" s="61"/>
      <c r="O9812" s="62"/>
      <c r="P9812" s="125"/>
      <c r="W9812" s="62"/>
      <c r="X9812" s="62"/>
    </row>
    <row r="9813" spans="1:24" s="57" customFormat="1" x14ac:dyDescent="0.25">
      <c r="A9813" s="75"/>
      <c r="D9813" s="58"/>
      <c r="E9813" s="58"/>
      <c r="F9813" s="58"/>
      <c r="G9813" s="58"/>
      <c r="H9813" s="60"/>
      <c r="I9813" s="60"/>
      <c r="J9813" s="60"/>
      <c r="K9813" s="60"/>
      <c r="M9813" s="61"/>
      <c r="N9813" s="61"/>
      <c r="O9813" s="62"/>
      <c r="P9813" s="125"/>
      <c r="W9813" s="62"/>
      <c r="X9813" s="62"/>
    </row>
    <row r="9814" spans="1:24" s="57" customFormat="1" x14ac:dyDescent="0.25">
      <c r="A9814" s="75"/>
      <c r="D9814" s="58"/>
      <c r="E9814" s="58"/>
      <c r="F9814" s="58"/>
      <c r="G9814" s="58"/>
      <c r="H9814" s="60"/>
      <c r="I9814" s="60"/>
      <c r="J9814" s="60"/>
      <c r="K9814" s="60"/>
      <c r="M9814" s="61"/>
      <c r="N9814" s="61"/>
      <c r="O9814" s="62"/>
      <c r="P9814" s="125"/>
      <c r="W9814" s="62"/>
      <c r="X9814" s="62"/>
    </row>
    <row r="9815" spans="1:24" s="57" customFormat="1" x14ac:dyDescent="0.25">
      <c r="A9815" s="75"/>
      <c r="D9815" s="58"/>
      <c r="E9815" s="58"/>
      <c r="F9815" s="58"/>
      <c r="G9815" s="58"/>
      <c r="H9815" s="60"/>
      <c r="I9815" s="60"/>
      <c r="J9815" s="60"/>
      <c r="K9815" s="60"/>
      <c r="M9815" s="61"/>
      <c r="N9815" s="61"/>
      <c r="O9815" s="62"/>
      <c r="P9815" s="125"/>
      <c r="W9815" s="62"/>
      <c r="X9815" s="62"/>
    </row>
    <row r="9816" spans="1:24" s="57" customFormat="1" x14ac:dyDescent="0.25">
      <c r="A9816" s="75"/>
      <c r="D9816" s="58"/>
      <c r="E9816" s="58"/>
      <c r="F9816" s="58"/>
      <c r="G9816" s="58"/>
      <c r="H9816" s="60"/>
      <c r="I9816" s="60"/>
      <c r="J9816" s="60"/>
      <c r="K9816" s="60"/>
      <c r="M9816" s="61"/>
      <c r="N9816" s="61"/>
      <c r="O9816" s="62"/>
      <c r="P9816" s="125"/>
      <c r="W9816" s="62"/>
      <c r="X9816" s="62"/>
    </row>
    <row r="9817" spans="1:24" s="57" customFormat="1" x14ac:dyDescent="0.25">
      <c r="A9817" s="75"/>
      <c r="D9817" s="58"/>
      <c r="E9817" s="58"/>
      <c r="F9817" s="58"/>
      <c r="G9817" s="58"/>
      <c r="H9817" s="60"/>
      <c r="I9817" s="60"/>
      <c r="J9817" s="60"/>
      <c r="K9817" s="60"/>
      <c r="M9817" s="61"/>
      <c r="N9817" s="61"/>
      <c r="O9817" s="62"/>
      <c r="P9817" s="125"/>
      <c r="W9817" s="62"/>
      <c r="X9817" s="62"/>
    </row>
    <row r="9818" spans="1:24" s="57" customFormat="1" x14ac:dyDescent="0.25">
      <c r="A9818" s="75"/>
      <c r="D9818" s="58"/>
      <c r="E9818" s="58"/>
      <c r="F9818" s="58"/>
      <c r="G9818" s="58"/>
      <c r="H9818" s="60"/>
      <c r="I9818" s="60"/>
      <c r="J9818" s="60"/>
      <c r="K9818" s="60"/>
      <c r="M9818" s="61"/>
      <c r="N9818" s="61"/>
      <c r="O9818" s="62"/>
      <c r="P9818" s="125"/>
      <c r="W9818" s="62"/>
      <c r="X9818" s="62"/>
    </row>
    <row r="9819" spans="1:24" s="57" customFormat="1" x14ac:dyDescent="0.25">
      <c r="A9819" s="75"/>
      <c r="D9819" s="58"/>
      <c r="E9819" s="58"/>
      <c r="F9819" s="58"/>
      <c r="G9819" s="58"/>
      <c r="H9819" s="60"/>
      <c r="I9819" s="60"/>
      <c r="J9819" s="60"/>
      <c r="K9819" s="60"/>
      <c r="M9819" s="61"/>
      <c r="N9819" s="61"/>
      <c r="O9819" s="62"/>
      <c r="P9819" s="125"/>
      <c r="W9819" s="62"/>
      <c r="X9819" s="62"/>
    </row>
    <row r="9820" spans="1:24" s="57" customFormat="1" x14ac:dyDescent="0.25">
      <c r="A9820" s="75"/>
      <c r="D9820" s="58"/>
      <c r="E9820" s="58"/>
      <c r="F9820" s="58"/>
      <c r="G9820" s="58"/>
      <c r="H9820" s="60"/>
      <c r="I9820" s="60"/>
      <c r="J9820" s="60"/>
      <c r="K9820" s="60"/>
      <c r="M9820" s="61"/>
      <c r="N9820" s="61"/>
      <c r="O9820" s="62"/>
      <c r="P9820" s="125"/>
      <c r="W9820" s="62"/>
      <c r="X9820" s="62"/>
    </row>
    <row r="9821" spans="1:24" s="57" customFormat="1" x14ac:dyDescent="0.25">
      <c r="A9821" s="75"/>
      <c r="D9821" s="58"/>
      <c r="E9821" s="58"/>
      <c r="F9821" s="58"/>
      <c r="G9821" s="58"/>
      <c r="H9821" s="60"/>
      <c r="I9821" s="60"/>
      <c r="J9821" s="60"/>
      <c r="K9821" s="60"/>
      <c r="M9821" s="61"/>
      <c r="N9821" s="61"/>
      <c r="O9821" s="62"/>
      <c r="P9821" s="125"/>
      <c r="W9821" s="62"/>
      <c r="X9821" s="62"/>
    </row>
    <row r="9822" spans="1:24" s="57" customFormat="1" x14ac:dyDescent="0.25">
      <c r="A9822" s="75"/>
      <c r="D9822" s="58"/>
      <c r="E9822" s="58"/>
      <c r="F9822" s="58"/>
      <c r="G9822" s="58"/>
      <c r="H9822" s="60"/>
      <c r="I9822" s="60"/>
      <c r="J9822" s="60"/>
      <c r="K9822" s="60"/>
      <c r="M9822" s="61"/>
      <c r="N9822" s="61"/>
      <c r="O9822" s="62"/>
      <c r="P9822" s="125"/>
      <c r="W9822" s="62"/>
      <c r="X9822" s="62"/>
    </row>
    <row r="9823" spans="1:24" s="57" customFormat="1" x14ac:dyDescent="0.25">
      <c r="A9823" s="75"/>
      <c r="D9823" s="58"/>
      <c r="E9823" s="58"/>
      <c r="F9823" s="58"/>
      <c r="G9823" s="58"/>
      <c r="H9823" s="60"/>
      <c r="I9823" s="60"/>
      <c r="J9823" s="60"/>
      <c r="K9823" s="60"/>
      <c r="M9823" s="61"/>
      <c r="N9823" s="61"/>
      <c r="O9823" s="62"/>
      <c r="P9823" s="125"/>
      <c r="W9823" s="62"/>
      <c r="X9823" s="62"/>
    </row>
    <row r="9824" spans="1:24" s="57" customFormat="1" x14ac:dyDescent="0.25">
      <c r="A9824" s="75"/>
      <c r="D9824" s="58"/>
      <c r="E9824" s="58"/>
      <c r="F9824" s="58"/>
      <c r="G9824" s="58"/>
      <c r="H9824" s="60"/>
      <c r="I9824" s="60"/>
      <c r="J9824" s="60"/>
      <c r="K9824" s="60"/>
      <c r="M9824" s="61"/>
      <c r="N9824" s="61"/>
      <c r="O9824" s="62"/>
      <c r="P9824" s="125"/>
      <c r="W9824" s="62"/>
      <c r="X9824" s="62"/>
    </row>
    <row r="9825" spans="1:24" s="57" customFormat="1" x14ac:dyDescent="0.25">
      <c r="A9825" s="75"/>
      <c r="D9825" s="58"/>
      <c r="E9825" s="58"/>
      <c r="F9825" s="58"/>
      <c r="G9825" s="58"/>
      <c r="H9825" s="60"/>
      <c r="I9825" s="60"/>
      <c r="J9825" s="60"/>
      <c r="K9825" s="60"/>
      <c r="M9825" s="61"/>
      <c r="N9825" s="61"/>
      <c r="O9825" s="62"/>
      <c r="P9825" s="125"/>
      <c r="W9825" s="62"/>
      <c r="X9825" s="62"/>
    </row>
    <row r="9826" spans="1:24" s="57" customFormat="1" x14ac:dyDescent="0.25">
      <c r="A9826" s="75"/>
      <c r="D9826" s="58"/>
      <c r="E9826" s="58"/>
      <c r="F9826" s="58"/>
      <c r="G9826" s="58"/>
      <c r="H9826" s="60"/>
      <c r="I9826" s="60"/>
      <c r="J9826" s="60"/>
      <c r="K9826" s="60"/>
      <c r="M9826" s="61"/>
      <c r="N9826" s="61"/>
      <c r="O9826" s="62"/>
      <c r="P9826" s="125"/>
      <c r="W9826" s="62"/>
      <c r="X9826" s="62"/>
    </row>
    <row r="9827" spans="1:24" s="57" customFormat="1" x14ac:dyDescent="0.25">
      <c r="A9827" s="75"/>
      <c r="D9827" s="58"/>
      <c r="E9827" s="58"/>
      <c r="F9827" s="58"/>
      <c r="G9827" s="58"/>
      <c r="H9827" s="60"/>
      <c r="I9827" s="60"/>
      <c r="J9827" s="60"/>
      <c r="K9827" s="60"/>
      <c r="M9827" s="61"/>
      <c r="N9827" s="61"/>
      <c r="O9827" s="62"/>
      <c r="P9827" s="125"/>
      <c r="W9827" s="62"/>
      <c r="X9827" s="62"/>
    </row>
    <row r="9828" spans="1:24" s="57" customFormat="1" x14ac:dyDescent="0.25">
      <c r="A9828" s="75"/>
      <c r="D9828" s="58"/>
      <c r="E9828" s="58"/>
      <c r="F9828" s="58"/>
      <c r="G9828" s="58"/>
      <c r="H9828" s="60"/>
      <c r="I9828" s="60"/>
      <c r="J9828" s="60"/>
      <c r="K9828" s="60"/>
      <c r="M9828" s="61"/>
      <c r="N9828" s="61"/>
      <c r="O9828" s="62"/>
      <c r="P9828" s="125"/>
      <c r="W9828" s="62"/>
      <c r="X9828" s="62"/>
    </row>
    <row r="9829" spans="1:24" s="57" customFormat="1" x14ac:dyDescent="0.25">
      <c r="A9829" s="75"/>
      <c r="D9829" s="58"/>
      <c r="E9829" s="58"/>
      <c r="F9829" s="58"/>
      <c r="G9829" s="58"/>
      <c r="H9829" s="60"/>
      <c r="I9829" s="60"/>
      <c r="J9829" s="60"/>
      <c r="K9829" s="60"/>
      <c r="M9829" s="61"/>
      <c r="N9829" s="61"/>
      <c r="O9829" s="62"/>
      <c r="P9829" s="125"/>
      <c r="W9829" s="62"/>
      <c r="X9829" s="62"/>
    </row>
    <row r="9830" spans="1:24" s="57" customFormat="1" x14ac:dyDescent="0.25">
      <c r="A9830" s="75"/>
      <c r="D9830" s="58"/>
      <c r="E9830" s="58"/>
      <c r="F9830" s="58"/>
      <c r="G9830" s="58"/>
      <c r="H9830" s="60"/>
      <c r="I9830" s="60"/>
      <c r="J9830" s="60"/>
      <c r="K9830" s="60"/>
      <c r="M9830" s="61"/>
      <c r="N9830" s="61"/>
      <c r="O9830" s="62"/>
      <c r="P9830" s="125"/>
      <c r="W9830" s="62"/>
      <c r="X9830" s="62"/>
    </row>
    <row r="9831" spans="1:24" s="57" customFormat="1" x14ac:dyDescent="0.25">
      <c r="A9831" s="75"/>
      <c r="D9831" s="58"/>
      <c r="E9831" s="58"/>
      <c r="F9831" s="58"/>
      <c r="G9831" s="58"/>
      <c r="H9831" s="60"/>
      <c r="I9831" s="60"/>
      <c r="J9831" s="60"/>
      <c r="K9831" s="60"/>
      <c r="M9831" s="61"/>
      <c r="N9831" s="61"/>
      <c r="O9831" s="62"/>
      <c r="P9831" s="125"/>
      <c r="W9831" s="62"/>
      <c r="X9831" s="62"/>
    </row>
    <row r="9832" spans="1:24" s="57" customFormat="1" x14ac:dyDescent="0.25">
      <c r="A9832" s="75"/>
      <c r="D9832" s="58"/>
      <c r="E9832" s="58"/>
      <c r="F9832" s="58"/>
      <c r="G9832" s="58"/>
      <c r="H9832" s="60"/>
      <c r="I9832" s="60"/>
      <c r="J9832" s="60"/>
      <c r="K9832" s="60"/>
      <c r="M9832" s="61"/>
      <c r="N9832" s="61"/>
      <c r="O9832" s="62"/>
      <c r="P9832" s="125"/>
      <c r="W9832" s="62"/>
      <c r="X9832" s="62"/>
    </row>
    <row r="9833" spans="1:24" s="57" customFormat="1" x14ac:dyDescent="0.25">
      <c r="A9833" s="75"/>
      <c r="D9833" s="58"/>
      <c r="E9833" s="58"/>
      <c r="F9833" s="58"/>
      <c r="G9833" s="58"/>
      <c r="H9833" s="60"/>
      <c r="I9833" s="60"/>
      <c r="J9833" s="60"/>
      <c r="K9833" s="60"/>
      <c r="M9833" s="61"/>
      <c r="N9833" s="61"/>
      <c r="O9833" s="62"/>
      <c r="P9833" s="125"/>
      <c r="W9833" s="62"/>
      <c r="X9833" s="62"/>
    </row>
    <row r="9834" spans="1:24" s="57" customFormat="1" x14ac:dyDescent="0.25">
      <c r="A9834" s="75"/>
      <c r="D9834" s="58"/>
      <c r="E9834" s="58"/>
      <c r="F9834" s="58"/>
      <c r="G9834" s="58"/>
      <c r="H9834" s="60"/>
      <c r="I9834" s="60"/>
      <c r="J9834" s="60"/>
      <c r="K9834" s="60"/>
      <c r="M9834" s="61"/>
      <c r="N9834" s="61"/>
      <c r="O9834" s="62"/>
      <c r="P9834" s="125"/>
      <c r="W9834" s="62"/>
      <c r="X9834" s="62"/>
    </row>
    <row r="9835" spans="1:24" s="57" customFormat="1" x14ac:dyDescent="0.25">
      <c r="A9835" s="75"/>
      <c r="D9835" s="58"/>
      <c r="E9835" s="58"/>
      <c r="F9835" s="58"/>
      <c r="G9835" s="58"/>
      <c r="H9835" s="60"/>
      <c r="I9835" s="60"/>
      <c r="J9835" s="60"/>
      <c r="K9835" s="60"/>
      <c r="M9835" s="61"/>
      <c r="N9835" s="61"/>
      <c r="O9835" s="62"/>
      <c r="P9835" s="125"/>
      <c r="W9835" s="62"/>
      <c r="X9835" s="62"/>
    </row>
    <row r="9836" spans="1:24" s="57" customFormat="1" x14ac:dyDescent="0.25">
      <c r="A9836" s="75"/>
      <c r="D9836" s="58"/>
      <c r="E9836" s="58"/>
      <c r="F9836" s="58"/>
      <c r="G9836" s="58"/>
      <c r="H9836" s="60"/>
      <c r="I9836" s="60"/>
      <c r="J9836" s="60"/>
      <c r="K9836" s="60"/>
      <c r="M9836" s="61"/>
      <c r="N9836" s="61"/>
      <c r="O9836" s="62"/>
      <c r="P9836" s="125"/>
      <c r="W9836" s="62"/>
      <c r="X9836" s="62"/>
    </row>
    <row r="9837" spans="1:24" s="57" customFormat="1" x14ac:dyDescent="0.25">
      <c r="A9837" s="75"/>
      <c r="D9837" s="58"/>
      <c r="E9837" s="58"/>
      <c r="F9837" s="58"/>
      <c r="G9837" s="58"/>
      <c r="H9837" s="60"/>
      <c r="I9837" s="60"/>
      <c r="J9837" s="60"/>
      <c r="K9837" s="60"/>
      <c r="M9837" s="61"/>
      <c r="N9837" s="61"/>
      <c r="O9837" s="62"/>
      <c r="P9837" s="125"/>
      <c r="W9837" s="62"/>
      <c r="X9837" s="62"/>
    </row>
    <row r="9838" spans="1:24" s="57" customFormat="1" x14ac:dyDescent="0.25">
      <c r="A9838" s="75"/>
      <c r="D9838" s="58"/>
      <c r="E9838" s="58"/>
      <c r="F9838" s="58"/>
      <c r="G9838" s="58"/>
      <c r="H9838" s="60"/>
      <c r="I9838" s="60"/>
      <c r="J9838" s="60"/>
      <c r="K9838" s="60"/>
      <c r="M9838" s="61"/>
      <c r="N9838" s="61"/>
      <c r="O9838" s="62"/>
      <c r="P9838" s="125"/>
      <c r="W9838" s="62"/>
      <c r="X9838" s="62"/>
    </row>
    <row r="9839" spans="1:24" s="57" customFormat="1" x14ac:dyDescent="0.25">
      <c r="A9839" s="75"/>
      <c r="D9839" s="58"/>
      <c r="E9839" s="58"/>
      <c r="F9839" s="58"/>
      <c r="G9839" s="58"/>
      <c r="H9839" s="60"/>
      <c r="I9839" s="60"/>
      <c r="J9839" s="60"/>
      <c r="K9839" s="60"/>
      <c r="M9839" s="61"/>
      <c r="N9839" s="61"/>
      <c r="O9839" s="62"/>
      <c r="P9839" s="125"/>
      <c r="W9839" s="62"/>
      <c r="X9839" s="62"/>
    </row>
    <row r="9840" spans="1:24" s="57" customFormat="1" x14ac:dyDescent="0.25">
      <c r="A9840" s="75"/>
      <c r="D9840" s="58"/>
      <c r="E9840" s="58"/>
      <c r="F9840" s="58"/>
      <c r="G9840" s="58"/>
      <c r="H9840" s="60"/>
      <c r="I9840" s="60"/>
      <c r="J9840" s="60"/>
      <c r="K9840" s="60"/>
      <c r="M9840" s="61"/>
      <c r="N9840" s="61"/>
      <c r="O9840" s="62"/>
      <c r="P9840" s="125"/>
      <c r="W9840" s="62"/>
      <c r="X9840" s="62"/>
    </row>
    <row r="9841" spans="1:24" s="57" customFormat="1" x14ac:dyDescent="0.25">
      <c r="A9841" s="75"/>
      <c r="D9841" s="58"/>
      <c r="E9841" s="58"/>
      <c r="F9841" s="58"/>
      <c r="G9841" s="58"/>
      <c r="H9841" s="60"/>
      <c r="I9841" s="60"/>
      <c r="J9841" s="60"/>
      <c r="K9841" s="60"/>
      <c r="M9841" s="61"/>
      <c r="N9841" s="61"/>
      <c r="O9841" s="62"/>
      <c r="P9841" s="125"/>
      <c r="W9841" s="62"/>
      <c r="X9841" s="62"/>
    </row>
    <row r="9842" spans="1:24" s="57" customFormat="1" x14ac:dyDescent="0.25">
      <c r="A9842" s="75"/>
      <c r="D9842" s="58"/>
      <c r="E9842" s="58"/>
      <c r="F9842" s="58"/>
      <c r="G9842" s="58"/>
      <c r="H9842" s="60"/>
      <c r="I9842" s="60"/>
      <c r="J9842" s="60"/>
      <c r="K9842" s="60"/>
      <c r="M9842" s="61"/>
      <c r="N9842" s="61"/>
      <c r="O9842" s="62"/>
      <c r="P9842" s="125"/>
      <c r="W9842" s="62"/>
      <c r="X9842" s="62"/>
    </row>
    <row r="9843" spans="1:24" s="57" customFormat="1" x14ac:dyDescent="0.25">
      <c r="A9843" s="75"/>
      <c r="D9843" s="58"/>
      <c r="E9843" s="58"/>
      <c r="F9843" s="58"/>
      <c r="G9843" s="58"/>
      <c r="H9843" s="60"/>
      <c r="I9843" s="60"/>
      <c r="J9843" s="60"/>
      <c r="K9843" s="60"/>
      <c r="M9843" s="61"/>
      <c r="N9843" s="61"/>
      <c r="O9843" s="62"/>
      <c r="P9843" s="125"/>
      <c r="W9843" s="62"/>
      <c r="X9843" s="62"/>
    </row>
    <row r="9844" spans="1:24" s="57" customFormat="1" x14ac:dyDescent="0.25">
      <c r="A9844" s="75"/>
      <c r="D9844" s="58"/>
      <c r="E9844" s="58"/>
      <c r="F9844" s="58"/>
      <c r="G9844" s="58"/>
      <c r="H9844" s="60"/>
      <c r="I9844" s="60"/>
      <c r="J9844" s="60"/>
      <c r="K9844" s="60"/>
      <c r="M9844" s="61"/>
      <c r="N9844" s="61"/>
      <c r="O9844" s="62"/>
      <c r="P9844" s="125"/>
      <c r="W9844" s="62"/>
      <c r="X9844" s="62"/>
    </row>
    <row r="9845" spans="1:24" s="57" customFormat="1" x14ac:dyDescent="0.25">
      <c r="A9845" s="75"/>
      <c r="D9845" s="58"/>
      <c r="E9845" s="58"/>
      <c r="F9845" s="58"/>
      <c r="G9845" s="58"/>
      <c r="H9845" s="60"/>
      <c r="I9845" s="60"/>
      <c r="J9845" s="60"/>
      <c r="K9845" s="60"/>
      <c r="M9845" s="61"/>
      <c r="N9845" s="61"/>
      <c r="O9845" s="62"/>
      <c r="P9845" s="125"/>
      <c r="W9845" s="62"/>
      <c r="X9845" s="62"/>
    </row>
    <row r="9846" spans="1:24" s="57" customFormat="1" x14ac:dyDescent="0.25">
      <c r="A9846" s="75"/>
      <c r="D9846" s="58"/>
      <c r="E9846" s="58"/>
      <c r="F9846" s="58"/>
      <c r="G9846" s="58"/>
      <c r="H9846" s="60"/>
      <c r="I9846" s="60"/>
      <c r="J9846" s="60"/>
      <c r="K9846" s="60"/>
      <c r="M9846" s="61"/>
      <c r="N9846" s="61"/>
      <c r="O9846" s="62"/>
      <c r="P9846" s="125"/>
      <c r="W9846" s="62"/>
      <c r="X9846" s="62"/>
    </row>
    <row r="9847" spans="1:24" s="57" customFormat="1" x14ac:dyDescent="0.25">
      <c r="A9847" s="75"/>
      <c r="D9847" s="58"/>
      <c r="E9847" s="58"/>
      <c r="F9847" s="58"/>
      <c r="G9847" s="58"/>
      <c r="H9847" s="60"/>
      <c r="I9847" s="60"/>
      <c r="J9847" s="60"/>
      <c r="K9847" s="60"/>
      <c r="M9847" s="61"/>
      <c r="N9847" s="61"/>
      <c r="O9847" s="62"/>
      <c r="P9847" s="125"/>
      <c r="W9847" s="62"/>
      <c r="X9847" s="62"/>
    </row>
    <row r="9848" spans="1:24" s="57" customFormat="1" x14ac:dyDescent="0.25">
      <c r="A9848" s="75"/>
      <c r="D9848" s="58"/>
      <c r="E9848" s="58"/>
      <c r="F9848" s="58"/>
      <c r="G9848" s="58"/>
      <c r="H9848" s="60"/>
      <c r="I9848" s="60"/>
      <c r="J9848" s="60"/>
      <c r="K9848" s="60"/>
      <c r="M9848" s="61"/>
      <c r="N9848" s="61"/>
      <c r="O9848" s="62"/>
      <c r="P9848" s="125"/>
      <c r="W9848" s="62"/>
      <c r="X9848" s="62"/>
    </row>
    <row r="9849" spans="1:24" s="57" customFormat="1" x14ac:dyDescent="0.25">
      <c r="A9849" s="75"/>
      <c r="D9849" s="58"/>
      <c r="E9849" s="58"/>
      <c r="F9849" s="58"/>
      <c r="G9849" s="58"/>
      <c r="H9849" s="60"/>
      <c r="I9849" s="60"/>
      <c r="J9849" s="60"/>
      <c r="K9849" s="60"/>
      <c r="M9849" s="61"/>
      <c r="N9849" s="61"/>
      <c r="O9849" s="62"/>
      <c r="P9849" s="125"/>
      <c r="W9849" s="62"/>
      <c r="X9849" s="62"/>
    </row>
    <row r="9850" spans="1:24" s="57" customFormat="1" x14ac:dyDescent="0.25">
      <c r="A9850" s="75"/>
      <c r="D9850" s="58"/>
      <c r="E9850" s="58"/>
      <c r="F9850" s="58"/>
      <c r="G9850" s="58"/>
      <c r="H9850" s="60"/>
      <c r="I9850" s="60"/>
      <c r="J9850" s="60"/>
      <c r="K9850" s="60"/>
      <c r="M9850" s="61"/>
      <c r="N9850" s="61"/>
      <c r="O9850" s="62"/>
      <c r="P9850" s="125"/>
      <c r="W9850" s="62"/>
      <c r="X9850" s="62"/>
    </row>
    <row r="9851" spans="1:24" s="57" customFormat="1" x14ac:dyDescent="0.25">
      <c r="A9851" s="75"/>
      <c r="D9851" s="58"/>
      <c r="E9851" s="58"/>
      <c r="F9851" s="58"/>
      <c r="G9851" s="58"/>
      <c r="H9851" s="60"/>
      <c r="I9851" s="60"/>
      <c r="J9851" s="60"/>
      <c r="K9851" s="60"/>
      <c r="M9851" s="61"/>
      <c r="N9851" s="61"/>
      <c r="O9851" s="62"/>
      <c r="P9851" s="125"/>
      <c r="W9851" s="62"/>
      <c r="X9851" s="62"/>
    </row>
    <row r="9852" spans="1:24" s="57" customFormat="1" x14ac:dyDescent="0.25">
      <c r="A9852" s="75"/>
      <c r="D9852" s="58"/>
      <c r="E9852" s="58"/>
      <c r="F9852" s="58"/>
      <c r="G9852" s="58"/>
      <c r="H9852" s="60"/>
      <c r="I9852" s="60"/>
      <c r="J9852" s="60"/>
      <c r="K9852" s="60"/>
      <c r="M9852" s="61"/>
      <c r="N9852" s="61"/>
      <c r="O9852" s="62"/>
      <c r="P9852" s="125"/>
      <c r="W9852" s="62"/>
      <c r="X9852" s="62"/>
    </row>
    <row r="9853" spans="1:24" s="57" customFormat="1" x14ac:dyDescent="0.25">
      <c r="A9853" s="75"/>
      <c r="D9853" s="58"/>
      <c r="E9853" s="58"/>
      <c r="F9853" s="58"/>
      <c r="G9853" s="58"/>
      <c r="H9853" s="60"/>
      <c r="I9853" s="60"/>
      <c r="J9853" s="60"/>
      <c r="K9853" s="60"/>
      <c r="M9853" s="61"/>
      <c r="N9853" s="61"/>
      <c r="O9853" s="62"/>
      <c r="P9853" s="125"/>
      <c r="W9853" s="62"/>
      <c r="X9853" s="62"/>
    </row>
    <row r="9854" spans="1:24" s="57" customFormat="1" x14ac:dyDescent="0.25">
      <c r="A9854" s="75"/>
      <c r="D9854" s="58"/>
      <c r="E9854" s="58"/>
      <c r="F9854" s="58"/>
      <c r="G9854" s="58"/>
      <c r="H9854" s="60"/>
      <c r="I9854" s="60"/>
      <c r="J9854" s="60"/>
      <c r="K9854" s="60"/>
      <c r="M9854" s="61"/>
      <c r="N9854" s="61"/>
      <c r="O9854" s="62"/>
      <c r="P9854" s="125"/>
      <c r="W9854" s="62"/>
      <c r="X9854" s="62"/>
    </row>
    <row r="9855" spans="1:24" s="57" customFormat="1" x14ac:dyDescent="0.25">
      <c r="A9855" s="75"/>
      <c r="D9855" s="58"/>
      <c r="E9855" s="58"/>
      <c r="F9855" s="58"/>
      <c r="G9855" s="58"/>
      <c r="H9855" s="60"/>
      <c r="I9855" s="60"/>
      <c r="J9855" s="60"/>
      <c r="K9855" s="60"/>
      <c r="M9855" s="61"/>
      <c r="N9855" s="61"/>
      <c r="O9855" s="62"/>
      <c r="P9855" s="125"/>
      <c r="W9855" s="62"/>
      <c r="X9855" s="62"/>
    </row>
    <row r="9856" spans="1:24" s="57" customFormat="1" x14ac:dyDescent="0.25">
      <c r="A9856" s="75"/>
      <c r="D9856" s="58"/>
      <c r="E9856" s="58"/>
      <c r="F9856" s="58"/>
      <c r="G9856" s="58"/>
      <c r="H9856" s="60"/>
      <c r="I9856" s="60"/>
      <c r="J9856" s="60"/>
      <c r="K9856" s="60"/>
      <c r="M9856" s="61"/>
      <c r="N9856" s="61"/>
      <c r="O9856" s="62"/>
      <c r="P9856" s="125"/>
      <c r="W9856" s="62"/>
      <c r="X9856" s="62"/>
    </row>
    <row r="9857" spans="1:24" s="57" customFormat="1" x14ac:dyDescent="0.25">
      <c r="A9857" s="75"/>
      <c r="D9857" s="58"/>
      <c r="E9857" s="58"/>
      <c r="F9857" s="58"/>
      <c r="G9857" s="58"/>
      <c r="H9857" s="60"/>
      <c r="I9857" s="60"/>
      <c r="J9857" s="60"/>
      <c r="K9857" s="60"/>
      <c r="M9857" s="61"/>
      <c r="N9857" s="61"/>
      <c r="O9857" s="62"/>
      <c r="P9857" s="125"/>
      <c r="W9857" s="62"/>
      <c r="X9857" s="62"/>
    </row>
    <row r="9858" spans="1:24" s="57" customFormat="1" x14ac:dyDescent="0.25">
      <c r="A9858" s="75"/>
      <c r="D9858" s="58"/>
      <c r="E9858" s="58"/>
      <c r="F9858" s="58"/>
      <c r="G9858" s="58"/>
      <c r="H9858" s="60"/>
      <c r="I9858" s="60"/>
      <c r="J9858" s="60"/>
      <c r="K9858" s="60"/>
      <c r="M9858" s="61"/>
      <c r="N9858" s="61"/>
      <c r="O9858" s="62"/>
      <c r="P9858" s="125"/>
      <c r="W9858" s="62"/>
      <c r="X9858" s="62"/>
    </row>
    <row r="9859" spans="1:24" s="57" customFormat="1" x14ac:dyDescent="0.25">
      <c r="A9859" s="75"/>
      <c r="D9859" s="58"/>
      <c r="E9859" s="58"/>
      <c r="F9859" s="58"/>
      <c r="G9859" s="58"/>
      <c r="H9859" s="60"/>
      <c r="I9859" s="60"/>
      <c r="J9859" s="60"/>
      <c r="K9859" s="60"/>
      <c r="M9859" s="61"/>
      <c r="N9859" s="61"/>
      <c r="O9859" s="62"/>
      <c r="P9859" s="125"/>
      <c r="W9859" s="62"/>
      <c r="X9859" s="62"/>
    </row>
    <row r="9860" spans="1:24" s="57" customFormat="1" x14ac:dyDescent="0.25">
      <c r="A9860" s="75"/>
      <c r="D9860" s="58"/>
      <c r="E9860" s="58"/>
      <c r="F9860" s="58"/>
      <c r="G9860" s="58"/>
      <c r="H9860" s="60"/>
      <c r="I9860" s="60"/>
      <c r="J9860" s="60"/>
      <c r="K9860" s="60"/>
      <c r="M9860" s="61"/>
      <c r="N9860" s="61"/>
      <c r="O9860" s="62"/>
      <c r="P9860" s="125"/>
      <c r="W9860" s="62"/>
      <c r="X9860" s="62"/>
    </row>
    <row r="9861" spans="1:24" s="57" customFormat="1" x14ac:dyDescent="0.25">
      <c r="A9861" s="75"/>
      <c r="D9861" s="58"/>
      <c r="E9861" s="58"/>
      <c r="F9861" s="58"/>
      <c r="G9861" s="58"/>
      <c r="H9861" s="60"/>
      <c r="I9861" s="60"/>
      <c r="J9861" s="60"/>
      <c r="K9861" s="60"/>
      <c r="M9861" s="61"/>
      <c r="N9861" s="61"/>
      <c r="O9861" s="62"/>
      <c r="P9861" s="125"/>
      <c r="W9861" s="62"/>
      <c r="X9861" s="62"/>
    </row>
    <row r="9862" spans="1:24" s="57" customFormat="1" x14ac:dyDescent="0.25">
      <c r="A9862" s="75"/>
      <c r="D9862" s="58"/>
      <c r="E9862" s="58"/>
      <c r="F9862" s="58"/>
      <c r="G9862" s="58"/>
      <c r="H9862" s="60"/>
      <c r="I9862" s="60"/>
      <c r="J9862" s="60"/>
      <c r="K9862" s="60"/>
      <c r="M9862" s="61"/>
      <c r="N9862" s="61"/>
      <c r="O9862" s="62"/>
      <c r="P9862" s="125"/>
      <c r="W9862" s="62"/>
      <c r="X9862" s="62"/>
    </row>
    <row r="9863" spans="1:24" s="57" customFormat="1" x14ac:dyDescent="0.25">
      <c r="A9863" s="75"/>
      <c r="D9863" s="58"/>
      <c r="E9863" s="58"/>
      <c r="F9863" s="58"/>
      <c r="G9863" s="58"/>
      <c r="H9863" s="60"/>
      <c r="I9863" s="60"/>
      <c r="J9863" s="60"/>
      <c r="K9863" s="60"/>
      <c r="M9863" s="61"/>
      <c r="N9863" s="61"/>
      <c r="O9863" s="62"/>
      <c r="P9863" s="125"/>
      <c r="W9863" s="62"/>
      <c r="X9863" s="62"/>
    </row>
    <row r="9864" spans="1:24" s="57" customFormat="1" x14ac:dyDescent="0.25">
      <c r="A9864" s="75"/>
      <c r="D9864" s="58"/>
      <c r="E9864" s="58"/>
      <c r="F9864" s="58"/>
      <c r="G9864" s="58"/>
      <c r="H9864" s="60"/>
      <c r="I9864" s="60"/>
      <c r="J9864" s="60"/>
      <c r="K9864" s="60"/>
      <c r="M9864" s="61"/>
      <c r="N9864" s="61"/>
      <c r="O9864" s="62"/>
      <c r="P9864" s="125"/>
      <c r="W9864" s="62"/>
      <c r="X9864" s="62"/>
    </row>
    <row r="9865" spans="1:24" s="57" customFormat="1" x14ac:dyDescent="0.25">
      <c r="A9865" s="75"/>
      <c r="D9865" s="58"/>
      <c r="E9865" s="58"/>
      <c r="F9865" s="58"/>
      <c r="G9865" s="58"/>
      <c r="H9865" s="60"/>
      <c r="I9865" s="60"/>
      <c r="J9865" s="60"/>
      <c r="K9865" s="60"/>
      <c r="M9865" s="61"/>
      <c r="N9865" s="61"/>
      <c r="O9865" s="62"/>
      <c r="P9865" s="125"/>
      <c r="W9865" s="62"/>
      <c r="X9865" s="62"/>
    </row>
    <row r="9866" spans="1:24" s="57" customFormat="1" x14ac:dyDescent="0.25">
      <c r="A9866" s="75"/>
      <c r="D9866" s="58"/>
      <c r="E9866" s="58"/>
      <c r="F9866" s="58"/>
      <c r="G9866" s="58"/>
      <c r="H9866" s="60"/>
      <c r="I9866" s="60"/>
      <c r="J9866" s="60"/>
      <c r="K9866" s="60"/>
      <c r="M9866" s="61"/>
      <c r="N9866" s="61"/>
      <c r="O9866" s="62"/>
      <c r="P9866" s="125"/>
      <c r="W9866" s="62"/>
      <c r="X9866" s="62"/>
    </row>
    <row r="9867" spans="1:24" s="57" customFormat="1" x14ac:dyDescent="0.25">
      <c r="A9867" s="75"/>
      <c r="D9867" s="58"/>
      <c r="E9867" s="58"/>
      <c r="F9867" s="58"/>
      <c r="G9867" s="58"/>
      <c r="H9867" s="60"/>
      <c r="I9867" s="60"/>
      <c r="J9867" s="60"/>
      <c r="K9867" s="60"/>
      <c r="M9867" s="61"/>
      <c r="N9867" s="61"/>
      <c r="O9867" s="62"/>
      <c r="P9867" s="125"/>
      <c r="W9867" s="62"/>
      <c r="X9867" s="62"/>
    </row>
    <row r="9868" spans="1:24" s="57" customFormat="1" x14ac:dyDescent="0.25">
      <c r="A9868" s="75"/>
      <c r="D9868" s="58"/>
      <c r="E9868" s="58"/>
      <c r="F9868" s="58"/>
      <c r="G9868" s="58"/>
      <c r="H9868" s="60"/>
      <c r="I9868" s="60"/>
      <c r="J9868" s="60"/>
      <c r="K9868" s="60"/>
      <c r="M9868" s="61"/>
      <c r="N9868" s="61"/>
      <c r="O9868" s="62"/>
      <c r="P9868" s="125"/>
      <c r="W9868" s="62"/>
      <c r="X9868" s="62"/>
    </row>
    <row r="9869" spans="1:24" s="57" customFormat="1" x14ac:dyDescent="0.25">
      <c r="A9869" s="75"/>
      <c r="D9869" s="58"/>
      <c r="E9869" s="58"/>
      <c r="F9869" s="58"/>
      <c r="G9869" s="58"/>
      <c r="H9869" s="60"/>
      <c r="I9869" s="60"/>
      <c r="J9869" s="60"/>
      <c r="K9869" s="60"/>
      <c r="M9869" s="61"/>
      <c r="N9869" s="61"/>
      <c r="O9869" s="62"/>
      <c r="P9869" s="125"/>
      <c r="W9869" s="62"/>
      <c r="X9869" s="62"/>
    </row>
    <row r="9870" spans="1:24" s="57" customFormat="1" x14ac:dyDescent="0.25">
      <c r="A9870" s="75"/>
      <c r="D9870" s="58"/>
      <c r="E9870" s="58"/>
      <c r="F9870" s="58"/>
      <c r="G9870" s="58"/>
      <c r="H9870" s="60"/>
      <c r="I9870" s="60"/>
      <c r="J9870" s="60"/>
      <c r="K9870" s="60"/>
      <c r="M9870" s="61"/>
      <c r="N9870" s="61"/>
      <c r="O9870" s="62"/>
      <c r="P9870" s="125"/>
      <c r="W9870" s="62"/>
      <c r="X9870" s="62"/>
    </row>
    <row r="9871" spans="1:24" s="57" customFormat="1" x14ac:dyDescent="0.25">
      <c r="A9871" s="75"/>
      <c r="D9871" s="58"/>
      <c r="E9871" s="58"/>
      <c r="F9871" s="58"/>
      <c r="G9871" s="58"/>
      <c r="H9871" s="60"/>
      <c r="I9871" s="60"/>
      <c r="J9871" s="60"/>
      <c r="K9871" s="60"/>
      <c r="M9871" s="61"/>
      <c r="N9871" s="61"/>
      <c r="O9871" s="62"/>
      <c r="P9871" s="125"/>
      <c r="W9871" s="62"/>
      <c r="X9871" s="62"/>
    </row>
    <row r="9872" spans="1:24" s="57" customFormat="1" x14ac:dyDescent="0.25">
      <c r="A9872" s="75"/>
      <c r="D9872" s="58"/>
      <c r="E9872" s="58"/>
      <c r="F9872" s="58"/>
      <c r="G9872" s="58"/>
      <c r="H9872" s="60"/>
      <c r="I9872" s="60"/>
      <c r="J9872" s="60"/>
      <c r="K9872" s="60"/>
      <c r="M9872" s="61"/>
      <c r="N9872" s="61"/>
      <c r="O9872" s="62"/>
      <c r="P9872" s="125"/>
      <c r="W9872" s="62"/>
      <c r="X9872" s="62"/>
    </row>
    <row r="9873" spans="1:24" s="57" customFormat="1" x14ac:dyDescent="0.25">
      <c r="A9873" s="75"/>
      <c r="D9873" s="58"/>
      <c r="E9873" s="58"/>
      <c r="F9873" s="58"/>
      <c r="G9873" s="58"/>
      <c r="H9873" s="60"/>
      <c r="I9873" s="60"/>
      <c r="J9873" s="60"/>
      <c r="K9873" s="60"/>
      <c r="M9873" s="61"/>
      <c r="N9873" s="61"/>
      <c r="O9873" s="62"/>
      <c r="P9873" s="125"/>
      <c r="W9873" s="62"/>
      <c r="X9873" s="62"/>
    </row>
    <row r="9874" spans="1:24" s="57" customFormat="1" x14ac:dyDescent="0.25">
      <c r="A9874" s="75"/>
      <c r="D9874" s="58"/>
      <c r="E9874" s="58"/>
      <c r="F9874" s="58"/>
      <c r="G9874" s="58"/>
      <c r="H9874" s="60"/>
      <c r="I9874" s="60"/>
      <c r="J9874" s="60"/>
      <c r="K9874" s="60"/>
      <c r="M9874" s="61"/>
      <c r="N9874" s="61"/>
      <c r="O9874" s="62"/>
      <c r="P9874" s="125"/>
      <c r="W9874" s="62"/>
      <c r="X9874" s="62"/>
    </row>
    <row r="9875" spans="1:24" s="57" customFormat="1" x14ac:dyDescent="0.25">
      <c r="A9875" s="75"/>
      <c r="D9875" s="58"/>
      <c r="E9875" s="58"/>
      <c r="F9875" s="58"/>
      <c r="G9875" s="58"/>
      <c r="H9875" s="60"/>
      <c r="I9875" s="60"/>
      <c r="J9875" s="60"/>
      <c r="K9875" s="60"/>
      <c r="M9875" s="61"/>
      <c r="N9875" s="61"/>
      <c r="O9875" s="62"/>
      <c r="P9875" s="125"/>
      <c r="W9875" s="62"/>
      <c r="X9875" s="62"/>
    </row>
    <row r="9876" spans="1:24" s="57" customFormat="1" x14ac:dyDescent="0.25">
      <c r="A9876" s="75"/>
      <c r="D9876" s="58"/>
      <c r="E9876" s="58"/>
      <c r="F9876" s="58"/>
      <c r="G9876" s="58"/>
      <c r="H9876" s="60"/>
      <c r="I9876" s="60"/>
      <c r="J9876" s="60"/>
      <c r="K9876" s="60"/>
      <c r="M9876" s="61"/>
      <c r="N9876" s="61"/>
      <c r="O9876" s="62"/>
      <c r="P9876" s="125"/>
      <c r="W9876" s="62"/>
      <c r="X9876" s="62"/>
    </row>
    <row r="9877" spans="1:24" s="57" customFormat="1" x14ac:dyDescent="0.25">
      <c r="A9877" s="75"/>
      <c r="D9877" s="58"/>
      <c r="E9877" s="58"/>
      <c r="F9877" s="58"/>
      <c r="G9877" s="58"/>
      <c r="H9877" s="60"/>
      <c r="I9877" s="60"/>
      <c r="J9877" s="60"/>
      <c r="K9877" s="60"/>
      <c r="M9877" s="61"/>
      <c r="N9877" s="61"/>
      <c r="O9877" s="62"/>
      <c r="P9877" s="125"/>
      <c r="W9877" s="62"/>
      <c r="X9877" s="62"/>
    </row>
    <row r="9878" spans="1:24" s="57" customFormat="1" x14ac:dyDescent="0.25">
      <c r="A9878" s="75"/>
      <c r="D9878" s="58"/>
      <c r="E9878" s="58"/>
      <c r="F9878" s="58"/>
      <c r="G9878" s="58"/>
      <c r="H9878" s="60"/>
      <c r="I9878" s="60"/>
      <c r="J9878" s="60"/>
      <c r="K9878" s="60"/>
      <c r="M9878" s="61"/>
      <c r="N9878" s="61"/>
      <c r="O9878" s="62"/>
      <c r="P9878" s="125"/>
      <c r="W9878" s="62"/>
      <c r="X9878" s="62"/>
    </row>
    <row r="9879" spans="1:24" s="57" customFormat="1" x14ac:dyDescent="0.25">
      <c r="A9879" s="75"/>
      <c r="D9879" s="58"/>
      <c r="E9879" s="58"/>
      <c r="F9879" s="58"/>
      <c r="G9879" s="58"/>
      <c r="H9879" s="60"/>
      <c r="I9879" s="60"/>
      <c r="J9879" s="60"/>
      <c r="K9879" s="60"/>
      <c r="M9879" s="61"/>
      <c r="N9879" s="61"/>
      <c r="O9879" s="62"/>
      <c r="P9879" s="125"/>
      <c r="W9879" s="62"/>
      <c r="X9879" s="62"/>
    </row>
    <row r="9880" spans="1:24" s="57" customFormat="1" x14ac:dyDescent="0.25">
      <c r="A9880" s="75"/>
      <c r="D9880" s="58"/>
      <c r="E9880" s="58"/>
      <c r="F9880" s="58"/>
      <c r="G9880" s="58"/>
      <c r="H9880" s="60"/>
      <c r="I9880" s="60"/>
      <c r="J9880" s="60"/>
      <c r="K9880" s="60"/>
      <c r="M9880" s="61"/>
      <c r="N9880" s="61"/>
      <c r="O9880" s="62"/>
      <c r="P9880" s="125"/>
      <c r="W9880" s="62"/>
      <c r="X9880" s="62"/>
    </row>
    <row r="9881" spans="1:24" s="57" customFormat="1" x14ac:dyDescent="0.25">
      <c r="A9881" s="75"/>
      <c r="D9881" s="58"/>
      <c r="E9881" s="58"/>
      <c r="F9881" s="58"/>
      <c r="G9881" s="58"/>
      <c r="H9881" s="60"/>
      <c r="I9881" s="60"/>
      <c r="J9881" s="60"/>
      <c r="K9881" s="60"/>
      <c r="M9881" s="61"/>
      <c r="N9881" s="61"/>
      <c r="O9881" s="62"/>
      <c r="P9881" s="125"/>
      <c r="W9881" s="62"/>
      <c r="X9881" s="62"/>
    </row>
    <row r="9882" spans="1:24" s="57" customFormat="1" x14ac:dyDescent="0.25">
      <c r="A9882" s="75"/>
      <c r="D9882" s="58"/>
      <c r="E9882" s="58"/>
      <c r="F9882" s="58"/>
      <c r="G9882" s="58"/>
      <c r="H9882" s="60"/>
      <c r="I9882" s="60"/>
      <c r="J9882" s="60"/>
      <c r="K9882" s="60"/>
      <c r="M9882" s="61"/>
      <c r="N9882" s="61"/>
      <c r="O9882" s="62"/>
      <c r="P9882" s="125"/>
      <c r="W9882" s="62"/>
      <c r="X9882" s="62"/>
    </row>
    <row r="9883" spans="1:24" s="57" customFormat="1" x14ac:dyDescent="0.25">
      <c r="A9883" s="75"/>
      <c r="D9883" s="58"/>
      <c r="E9883" s="58"/>
      <c r="F9883" s="58"/>
      <c r="G9883" s="58"/>
      <c r="H9883" s="60"/>
      <c r="I9883" s="60"/>
      <c r="J9883" s="60"/>
      <c r="K9883" s="60"/>
      <c r="M9883" s="61"/>
      <c r="N9883" s="61"/>
      <c r="O9883" s="62"/>
      <c r="P9883" s="125"/>
      <c r="W9883" s="62"/>
      <c r="X9883" s="62"/>
    </row>
    <row r="9884" spans="1:24" s="57" customFormat="1" x14ac:dyDescent="0.25">
      <c r="A9884" s="75"/>
      <c r="D9884" s="58"/>
      <c r="E9884" s="58"/>
      <c r="F9884" s="58"/>
      <c r="G9884" s="58"/>
      <c r="H9884" s="60"/>
      <c r="I9884" s="60"/>
      <c r="J9884" s="60"/>
      <c r="K9884" s="60"/>
      <c r="M9884" s="61"/>
      <c r="N9884" s="61"/>
      <c r="O9884" s="62"/>
      <c r="P9884" s="125"/>
      <c r="W9884" s="62"/>
      <c r="X9884" s="62"/>
    </row>
    <row r="9885" spans="1:24" s="57" customFormat="1" x14ac:dyDescent="0.25">
      <c r="A9885" s="75"/>
      <c r="D9885" s="58"/>
      <c r="E9885" s="58"/>
      <c r="F9885" s="58"/>
      <c r="G9885" s="58"/>
      <c r="H9885" s="60"/>
      <c r="I9885" s="60"/>
      <c r="J9885" s="60"/>
      <c r="K9885" s="60"/>
      <c r="M9885" s="61"/>
      <c r="N9885" s="61"/>
      <c r="O9885" s="62"/>
      <c r="P9885" s="125"/>
      <c r="W9885" s="62"/>
      <c r="X9885" s="62"/>
    </row>
    <row r="9886" spans="1:24" s="57" customFormat="1" x14ac:dyDescent="0.25">
      <c r="A9886" s="75"/>
      <c r="D9886" s="58"/>
      <c r="E9886" s="58"/>
      <c r="F9886" s="58"/>
      <c r="G9886" s="58"/>
      <c r="H9886" s="60"/>
      <c r="I9886" s="60"/>
      <c r="J9886" s="60"/>
      <c r="K9886" s="60"/>
      <c r="M9886" s="61"/>
      <c r="N9886" s="61"/>
      <c r="O9886" s="62"/>
      <c r="P9886" s="125"/>
      <c r="W9886" s="62"/>
      <c r="X9886" s="62"/>
    </row>
    <row r="9887" spans="1:24" s="57" customFormat="1" x14ac:dyDescent="0.25">
      <c r="A9887" s="75"/>
      <c r="D9887" s="58"/>
      <c r="E9887" s="58"/>
      <c r="F9887" s="58"/>
      <c r="G9887" s="58"/>
      <c r="H9887" s="60"/>
      <c r="I9887" s="60"/>
      <c r="J9887" s="60"/>
      <c r="K9887" s="60"/>
      <c r="M9887" s="61"/>
      <c r="N9887" s="61"/>
      <c r="O9887" s="62"/>
      <c r="P9887" s="125"/>
      <c r="W9887" s="62"/>
      <c r="X9887" s="62"/>
    </row>
    <row r="9888" spans="1:24" s="57" customFormat="1" x14ac:dyDescent="0.25">
      <c r="A9888" s="75"/>
      <c r="D9888" s="58"/>
      <c r="E9888" s="58"/>
      <c r="F9888" s="58"/>
      <c r="G9888" s="58"/>
      <c r="H9888" s="60"/>
      <c r="I9888" s="60"/>
      <c r="J9888" s="60"/>
      <c r="K9888" s="60"/>
      <c r="M9888" s="61"/>
      <c r="N9888" s="61"/>
      <c r="O9888" s="62"/>
      <c r="P9888" s="125"/>
      <c r="W9888" s="62"/>
      <c r="X9888" s="62"/>
    </row>
    <row r="9889" spans="1:24" s="57" customFormat="1" x14ac:dyDescent="0.25">
      <c r="A9889" s="75"/>
      <c r="D9889" s="58"/>
      <c r="E9889" s="58"/>
      <c r="F9889" s="58"/>
      <c r="G9889" s="58"/>
      <c r="H9889" s="60"/>
      <c r="I9889" s="60"/>
      <c r="J9889" s="60"/>
      <c r="K9889" s="60"/>
      <c r="M9889" s="61"/>
      <c r="N9889" s="61"/>
      <c r="O9889" s="62"/>
      <c r="P9889" s="125"/>
      <c r="W9889" s="62"/>
      <c r="X9889" s="62"/>
    </row>
    <row r="9890" spans="1:24" s="57" customFormat="1" x14ac:dyDescent="0.25">
      <c r="A9890" s="75"/>
      <c r="D9890" s="58"/>
      <c r="E9890" s="58"/>
      <c r="F9890" s="58"/>
      <c r="G9890" s="58"/>
      <c r="H9890" s="60"/>
      <c r="I9890" s="60"/>
      <c r="J9890" s="60"/>
      <c r="K9890" s="60"/>
      <c r="M9890" s="61"/>
      <c r="N9890" s="61"/>
      <c r="O9890" s="62"/>
      <c r="P9890" s="125"/>
      <c r="W9890" s="62"/>
      <c r="X9890" s="62"/>
    </row>
    <row r="9891" spans="1:24" s="57" customFormat="1" x14ac:dyDescent="0.25">
      <c r="A9891" s="75"/>
      <c r="D9891" s="58"/>
      <c r="E9891" s="58"/>
      <c r="F9891" s="58"/>
      <c r="G9891" s="58"/>
      <c r="H9891" s="60"/>
      <c r="I9891" s="60"/>
      <c r="J9891" s="60"/>
      <c r="K9891" s="60"/>
      <c r="M9891" s="61"/>
      <c r="N9891" s="61"/>
      <c r="O9891" s="62"/>
      <c r="P9891" s="125"/>
      <c r="W9891" s="62"/>
      <c r="X9891" s="62"/>
    </row>
    <row r="9892" spans="1:24" s="57" customFormat="1" x14ac:dyDescent="0.25">
      <c r="A9892" s="75"/>
      <c r="D9892" s="58"/>
      <c r="E9892" s="58"/>
      <c r="F9892" s="58"/>
      <c r="G9892" s="58"/>
      <c r="H9892" s="60"/>
      <c r="I9892" s="60"/>
      <c r="J9892" s="60"/>
      <c r="K9892" s="60"/>
      <c r="M9892" s="61"/>
      <c r="N9892" s="61"/>
      <c r="O9892" s="62"/>
      <c r="P9892" s="125"/>
      <c r="W9892" s="62"/>
      <c r="X9892" s="62"/>
    </row>
    <row r="9893" spans="1:24" s="57" customFormat="1" x14ac:dyDescent="0.25">
      <c r="A9893" s="75"/>
      <c r="D9893" s="58"/>
      <c r="E9893" s="58"/>
      <c r="F9893" s="58"/>
      <c r="G9893" s="58"/>
      <c r="H9893" s="60"/>
      <c r="I9893" s="60"/>
      <c r="J9893" s="60"/>
      <c r="K9893" s="60"/>
      <c r="M9893" s="61"/>
      <c r="N9893" s="61"/>
      <c r="O9893" s="62"/>
      <c r="P9893" s="125"/>
      <c r="W9893" s="62"/>
      <c r="X9893" s="62"/>
    </row>
    <row r="9894" spans="1:24" s="57" customFormat="1" x14ac:dyDescent="0.25">
      <c r="A9894" s="75"/>
      <c r="D9894" s="58"/>
      <c r="E9894" s="58"/>
      <c r="F9894" s="58"/>
      <c r="G9894" s="58"/>
      <c r="H9894" s="60"/>
      <c r="I9894" s="60"/>
      <c r="J9894" s="60"/>
      <c r="K9894" s="60"/>
      <c r="M9894" s="61"/>
      <c r="N9894" s="61"/>
      <c r="O9894" s="62"/>
      <c r="P9894" s="125"/>
      <c r="W9894" s="62"/>
      <c r="X9894" s="62"/>
    </row>
    <row r="9895" spans="1:24" s="57" customFormat="1" x14ac:dyDescent="0.25">
      <c r="A9895" s="75"/>
      <c r="D9895" s="58"/>
      <c r="E9895" s="58"/>
      <c r="F9895" s="58"/>
      <c r="G9895" s="58"/>
      <c r="H9895" s="60"/>
      <c r="I9895" s="60"/>
      <c r="J9895" s="60"/>
      <c r="K9895" s="60"/>
      <c r="M9895" s="61"/>
      <c r="N9895" s="61"/>
      <c r="O9895" s="62"/>
      <c r="P9895" s="125"/>
      <c r="W9895" s="62"/>
      <c r="X9895" s="62"/>
    </row>
    <row r="9896" spans="1:24" s="57" customFormat="1" x14ac:dyDescent="0.25">
      <c r="A9896" s="75"/>
      <c r="D9896" s="58"/>
      <c r="E9896" s="58"/>
      <c r="F9896" s="58"/>
      <c r="G9896" s="58"/>
      <c r="H9896" s="60"/>
      <c r="I9896" s="60"/>
      <c r="J9896" s="60"/>
      <c r="K9896" s="60"/>
      <c r="M9896" s="61"/>
      <c r="N9896" s="61"/>
      <c r="O9896" s="62"/>
      <c r="P9896" s="125"/>
      <c r="W9896" s="62"/>
      <c r="X9896" s="62"/>
    </row>
    <row r="9897" spans="1:24" s="57" customFormat="1" x14ac:dyDescent="0.25">
      <c r="A9897" s="75"/>
      <c r="D9897" s="58"/>
      <c r="E9897" s="58"/>
      <c r="F9897" s="58"/>
      <c r="G9897" s="58"/>
      <c r="H9897" s="60"/>
      <c r="I9897" s="60"/>
      <c r="J9897" s="60"/>
      <c r="K9897" s="60"/>
      <c r="M9897" s="61"/>
      <c r="N9897" s="61"/>
      <c r="O9897" s="62"/>
      <c r="P9897" s="125"/>
      <c r="W9897" s="62"/>
      <c r="X9897" s="62"/>
    </row>
    <row r="9898" spans="1:24" s="57" customFormat="1" x14ac:dyDescent="0.25">
      <c r="A9898" s="75"/>
      <c r="D9898" s="58"/>
      <c r="E9898" s="58"/>
      <c r="F9898" s="58"/>
      <c r="G9898" s="58"/>
      <c r="H9898" s="60"/>
      <c r="I9898" s="60"/>
      <c r="J9898" s="60"/>
      <c r="K9898" s="60"/>
      <c r="M9898" s="61"/>
      <c r="N9898" s="61"/>
      <c r="O9898" s="62"/>
      <c r="P9898" s="125"/>
      <c r="W9898" s="62"/>
      <c r="X9898" s="62"/>
    </row>
    <row r="9899" spans="1:24" s="57" customFormat="1" x14ac:dyDescent="0.25">
      <c r="A9899" s="75"/>
      <c r="D9899" s="58"/>
      <c r="E9899" s="58"/>
      <c r="F9899" s="58"/>
      <c r="G9899" s="58"/>
      <c r="H9899" s="60"/>
      <c r="I9899" s="60"/>
      <c r="J9899" s="60"/>
      <c r="K9899" s="60"/>
      <c r="M9899" s="61"/>
      <c r="N9899" s="61"/>
      <c r="O9899" s="62"/>
      <c r="P9899" s="125"/>
      <c r="W9899" s="62"/>
      <c r="X9899" s="62"/>
    </row>
    <row r="9900" spans="1:24" s="57" customFormat="1" x14ac:dyDescent="0.25">
      <c r="A9900" s="75"/>
      <c r="D9900" s="58"/>
      <c r="E9900" s="58"/>
      <c r="F9900" s="58"/>
      <c r="G9900" s="58"/>
      <c r="H9900" s="60"/>
      <c r="I9900" s="60"/>
      <c r="J9900" s="60"/>
      <c r="K9900" s="60"/>
      <c r="M9900" s="61"/>
      <c r="N9900" s="61"/>
      <c r="O9900" s="62"/>
      <c r="P9900" s="125"/>
      <c r="W9900" s="62"/>
      <c r="X9900" s="62"/>
    </row>
    <row r="9901" spans="1:24" s="57" customFormat="1" x14ac:dyDescent="0.25">
      <c r="A9901" s="75"/>
      <c r="D9901" s="58"/>
      <c r="E9901" s="58"/>
      <c r="F9901" s="58"/>
      <c r="G9901" s="58"/>
      <c r="H9901" s="60"/>
      <c r="I9901" s="60"/>
      <c r="J9901" s="60"/>
      <c r="K9901" s="60"/>
      <c r="M9901" s="61"/>
      <c r="N9901" s="61"/>
      <c r="O9901" s="62"/>
      <c r="P9901" s="125"/>
      <c r="W9901" s="62"/>
      <c r="X9901" s="62"/>
    </row>
    <row r="9902" spans="1:24" s="57" customFormat="1" x14ac:dyDescent="0.25">
      <c r="A9902" s="75"/>
      <c r="D9902" s="58"/>
      <c r="E9902" s="58"/>
      <c r="F9902" s="58"/>
      <c r="G9902" s="58"/>
      <c r="H9902" s="60"/>
      <c r="I9902" s="60"/>
      <c r="J9902" s="60"/>
      <c r="K9902" s="60"/>
      <c r="M9902" s="61"/>
      <c r="N9902" s="61"/>
      <c r="O9902" s="62"/>
      <c r="P9902" s="125"/>
      <c r="W9902" s="62"/>
      <c r="X9902" s="62"/>
    </row>
    <row r="9903" spans="1:24" s="57" customFormat="1" x14ac:dyDescent="0.25">
      <c r="A9903" s="75"/>
      <c r="D9903" s="58"/>
      <c r="E9903" s="58"/>
      <c r="F9903" s="58"/>
      <c r="G9903" s="58"/>
      <c r="H9903" s="60"/>
      <c r="I9903" s="60"/>
      <c r="J9903" s="60"/>
      <c r="K9903" s="60"/>
      <c r="M9903" s="61"/>
      <c r="N9903" s="61"/>
      <c r="O9903" s="62"/>
      <c r="P9903" s="125"/>
      <c r="W9903" s="62"/>
      <c r="X9903" s="62"/>
    </row>
    <row r="9904" spans="1:24" s="57" customFormat="1" x14ac:dyDescent="0.25">
      <c r="A9904" s="75"/>
      <c r="D9904" s="58"/>
      <c r="E9904" s="58"/>
      <c r="F9904" s="58"/>
      <c r="G9904" s="58"/>
      <c r="H9904" s="60"/>
      <c r="I9904" s="60"/>
      <c r="J9904" s="60"/>
      <c r="K9904" s="60"/>
      <c r="M9904" s="61"/>
      <c r="N9904" s="61"/>
      <c r="O9904" s="62"/>
      <c r="P9904" s="125"/>
      <c r="W9904" s="62"/>
      <c r="X9904" s="62"/>
    </row>
    <row r="9905" spans="1:24" s="57" customFormat="1" x14ac:dyDescent="0.25">
      <c r="A9905" s="75"/>
      <c r="D9905" s="58"/>
      <c r="E9905" s="58"/>
      <c r="F9905" s="58"/>
      <c r="G9905" s="58"/>
      <c r="H9905" s="60"/>
      <c r="I9905" s="60"/>
      <c r="J9905" s="60"/>
      <c r="K9905" s="60"/>
      <c r="M9905" s="61"/>
      <c r="N9905" s="61"/>
      <c r="O9905" s="62"/>
      <c r="P9905" s="125"/>
      <c r="W9905" s="62"/>
      <c r="X9905" s="62"/>
    </row>
    <row r="9906" spans="1:24" s="57" customFormat="1" x14ac:dyDescent="0.25">
      <c r="A9906" s="75"/>
      <c r="D9906" s="58"/>
      <c r="E9906" s="58"/>
      <c r="F9906" s="58"/>
      <c r="G9906" s="58"/>
      <c r="H9906" s="60"/>
      <c r="I9906" s="60"/>
      <c r="J9906" s="60"/>
      <c r="K9906" s="60"/>
      <c r="M9906" s="61"/>
      <c r="N9906" s="61"/>
      <c r="O9906" s="62"/>
      <c r="P9906" s="125"/>
      <c r="W9906" s="62"/>
      <c r="X9906" s="62"/>
    </row>
    <row r="9907" spans="1:24" s="57" customFormat="1" x14ac:dyDescent="0.25">
      <c r="A9907" s="75"/>
      <c r="D9907" s="58"/>
      <c r="E9907" s="58"/>
      <c r="F9907" s="58"/>
      <c r="G9907" s="58"/>
      <c r="H9907" s="60"/>
      <c r="I9907" s="60"/>
      <c r="J9907" s="60"/>
      <c r="K9907" s="60"/>
      <c r="M9907" s="61"/>
      <c r="N9907" s="61"/>
      <c r="O9907" s="62"/>
      <c r="P9907" s="125"/>
      <c r="W9907" s="62"/>
      <c r="X9907" s="62"/>
    </row>
    <row r="9908" spans="1:24" s="57" customFormat="1" x14ac:dyDescent="0.25">
      <c r="A9908" s="75"/>
      <c r="D9908" s="58"/>
      <c r="E9908" s="58"/>
      <c r="F9908" s="58"/>
      <c r="G9908" s="58"/>
      <c r="H9908" s="60"/>
      <c r="I9908" s="60"/>
      <c r="J9908" s="60"/>
      <c r="K9908" s="60"/>
      <c r="M9908" s="61"/>
      <c r="N9908" s="61"/>
      <c r="O9908" s="62"/>
      <c r="P9908" s="125"/>
      <c r="W9908" s="62"/>
      <c r="X9908" s="62"/>
    </row>
    <row r="9909" spans="1:24" s="57" customFormat="1" x14ac:dyDescent="0.25">
      <c r="A9909" s="75"/>
      <c r="D9909" s="58"/>
      <c r="E9909" s="58"/>
      <c r="F9909" s="58"/>
      <c r="G9909" s="58"/>
      <c r="H9909" s="60"/>
      <c r="I9909" s="60"/>
      <c r="J9909" s="60"/>
      <c r="K9909" s="60"/>
      <c r="M9909" s="61"/>
      <c r="N9909" s="61"/>
      <c r="O9909" s="62"/>
      <c r="P9909" s="125"/>
      <c r="W9909" s="62"/>
      <c r="X9909" s="62"/>
    </row>
    <row r="9910" spans="1:24" s="57" customFormat="1" x14ac:dyDescent="0.25">
      <c r="A9910" s="75"/>
      <c r="D9910" s="58"/>
      <c r="E9910" s="58"/>
      <c r="F9910" s="58"/>
      <c r="G9910" s="58"/>
      <c r="H9910" s="60"/>
      <c r="I9910" s="60"/>
      <c r="J9910" s="60"/>
      <c r="K9910" s="60"/>
      <c r="M9910" s="61"/>
      <c r="N9910" s="61"/>
      <c r="O9910" s="62"/>
      <c r="P9910" s="125"/>
      <c r="W9910" s="62"/>
      <c r="X9910" s="62"/>
    </row>
    <row r="9911" spans="1:24" s="57" customFormat="1" x14ac:dyDescent="0.25">
      <c r="A9911" s="75"/>
      <c r="D9911" s="58"/>
      <c r="E9911" s="58"/>
      <c r="F9911" s="58"/>
      <c r="G9911" s="58"/>
      <c r="H9911" s="60"/>
      <c r="I9911" s="60"/>
      <c r="J9911" s="60"/>
      <c r="K9911" s="60"/>
      <c r="M9911" s="61"/>
      <c r="N9911" s="61"/>
      <c r="O9911" s="62"/>
      <c r="P9911" s="125"/>
      <c r="W9911" s="62"/>
      <c r="X9911" s="62"/>
    </row>
    <row r="9912" spans="1:24" s="57" customFormat="1" x14ac:dyDescent="0.25">
      <c r="A9912" s="75"/>
      <c r="D9912" s="58"/>
      <c r="E9912" s="58"/>
      <c r="F9912" s="58"/>
      <c r="G9912" s="58"/>
      <c r="H9912" s="60"/>
      <c r="I9912" s="60"/>
      <c r="J9912" s="60"/>
      <c r="K9912" s="60"/>
      <c r="M9912" s="61"/>
      <c r="N9912" s="61"/>
      <c r="O9912" s="62"/>
      <c r="P9912" s="125"/>
      <c r="W9912" s="62"/>
      <c r="X9912" s="62"/>
    </row>
    <row r="9913" spans="1:24" s="57" customFormat="1" x14ac:dyDescent="0.25">
      <c r="A9913" s="75"/>
      <c r="D9913" s="58"/>
      <c r="E9913" s="58"/>
      <c r="F9913" s="58"/>
      <c r="G9913" s="58"/>
      <c r="H9913" s="60"/>
      <c r="I9913" s="60"/>
      <c r="J9913" s="60"/>
      <c r="K9913" s="60"/>
      <c r="M9913" s="61"/>
      <c r="N9913" s="61"/>
      <c r="O9913" s="62"/>
      <c r="P9913" s="125"/>
      <c r="W9913" s="62"/>
      <c r="X9913" s="62"/>
    </row>
    <row r="9914" spans="1:24" s="57" customFormat="1" x14ac:dyDescent="0.25">
      <c r="A9914" s="75"/>
      <c r="D9914" s="58"/>
      <c r="E9914" s="58"/>
      <c r="F9914" s="58"/>
      <c r="G9914" s="58"/>
      <c r="H9914" s="60"/>
      <c r="I9914" s="60"/>
      <c r="J9914" s="60"/>
      <c r="K9914" s="60"/>
      <c r="M9914" s="61"/>
      <c r="N9914" s="61"/>
      <c r="O9914" s="62"/>
      <c r="P9914" s="125"/>
      <c r="W9914" s="62"/>
      <c r="X9914" s="62"/>
    </row>
    <row r="9915" spans="1:24" s="57" customFormat="1" x14ac:dyDescent="0.25">
      <c r="A9915" s="75"/>
      <c r="D9915" s="58"/>
      <c r="E9915" s="58"/>
      <c r="F9915" s="58"/>
      <c r="G9915" s="58"/>
      <c r="H9915" s="60"/>
      <c r="I9915" s="60"/>
      <c r="J9915" s="60"/>
      <c r="K9915" s="60"/>
      <c r="M9915" s="61"/>
      <c r="N9915" s="61"/>
      <c r="O9915" s="62"/>
      <c r="P9915" s="125"/>
      <c r="W9915" s="62"/>
      <c r="X9915" s="62"/>
    </row>
    <row r="9916" spans="1:24" s="57" customFormat="1" x14ac:dyDescent="0.25">
      <c r="A9916" s="75"/>
      <c r="D9916" s="58"/>
      <c r="E9916" s="58"/>
      <c r="F9916" s="58"/>
      <c r="G9916" s="58"/>
      <c r="H9916" s="60"/>
      <c r="I9916" s="60"/>
      <c r="J9916" s="60"/>
      <c r="K9916" s="60"/>
      <c r="M9916" s="61"/>
      <c r="N9916" s="61"/>
      <c r="O9916" s="62"/>
      <c r="P9916" s="125"/>
      <c r="W9916" s="62"/>
      <c r="X9916" s="62"/>
    </row>
    <row r="9917" spans="1:24" s="57" customFormat="1" x14ac:dyDescent="0.25">
      <c r="A9917" s="75"/>
      <c r="D9917" s="58"/>
      <c r="E9917" s="58"/>
      <c r="F9917" s="58"/>
      <c r="G9917" s="58"/>
      <c r="H9917" s="60"/>
      <c r="I9917" s="60"/>
      <c r="J9917" s="60"/>
      <c r="K9917" s="60"/>
      <c r="M9917" s="61"/>
      <c r="N9917" s="61"/>
      <c r="O9917" s="62"/>
      <c r="P9917" s="125"/>
      <c r="W9917" s="62"/>
      <c r="X9917" s="62"/>
    </row>
    <row r="9918" spans="1:24" s="57" customFormat="1" x14ac:dyDescent="0.25">
      <c r="A9918" s="75"/>
      <c r="D9918" s="58"/>
      <c r="E9918" s="58"/>
      <c r="F9918" s="58"/>
      <c r="G9918" s="58"/>
      <c r="H9918" s="60"/>
      <c r="I9918" s="60"/>
      <c r="J9918" s="60"/>
      <c r="K9918" s="60"/>
      <c r="M9918" s="61"/>
      <c r="N9918" s="61"/>
      <c r="O9918" s="62"/>
      <c r="P9918" s="125"/>
      <c r="W9918" s="62"/>
      <c r="X9918" s="62"/>
    </row>
    <row r="9919" spans="1:24" s="57" customFormat="1" x14ac:dyDescent="0.25">
      <c r="A9919" s="75"/>
      <c r="D9919" s="58"/>
      <c r="E9919" s="58"/>
      <c r="F9919" s="58"/>
      <c r="G9919" s="58"/>
      <c r="H9919" s="60"/>
      <c r="I9919" s="60"/>
      <c r="J9919" s="60"/>
      <c r="K9919" s="60"/>
      <c r="M9919" s="61"/>
      <c r="N9919" s="61"/>
      <c r="O9919" s="62"/>
      <c r="P9919" s="125"/>
      <c r="W9919" s="62"/>
      <c r="X9919" s="62"/>
    </row>
    <row r="9920" spans="1:24" s="57" customFormat="1" x14ac:dyDescent="0.25">
      <c r="A9920" s="75"/>
      <c r="D9920" s="58"/>
      <c r="E9920" s="58"/>
      <c r="F9920" s="58"/>
      <c r="G9920" s="58"/>
      <c r="H9920" s="60"/>
      <c r="I9920" s="60"/>
      <c r="J9920" s="60"/>
      <c r="K9920" s="60"/>
      <c r="M9920" s="61"/>
      <c r="N9920" s="61"/>
      <c r="O9920" s="62"/>
      <c r="P9920" s="125"/>
      <c r="W9920" s="62"/>
      <c r="X9920" s="62"/>
    </row>
    <row r="9921" spans="1:24" s="57" customFormat="1" x14ac:dyDescent="0.25">
      <c r="A9921" s="75"/>
      <c r="D9921" s="58"/>
      <c r="E9921" s="58"/>
      <c r="F9921" s="58"/>
      <c r="G9921" s="58"/>
      <c r="H9921" s="60"/>
      <c r="I9921" s="60"/>
      <c r="J9921" s="60"/>
      <c r="K9921" s="60"/>
      <c r="M9921" s="61"/>
      <c r="N9921" s="61"/>
      <c r="O9921" s="62"/>
      <c r="P9921" s="125"/>
      <c r="W9921" s="62"/>
      <c r="X9921" s="62"/>
    </row>
    <row r="9922" spans="1:24" s="57" customFormat="1" x14ac:dyDescent="0.25">
      <c r="A9922" s="75"/>
      <c r="D9922" s="58"/>
      <c r="E9922" s="58"/>
      <c r="F9922" s="58"/>
      <c r="G9922" s="58"/>
      <c r="H9922" s="60"/>
      <c r="I9922" s="60"/>
      <c r="J9922" s="60"/>
      <c r="K9922" s="60"/>
      <c r="M9922" s="61"/>
      <c r="N9922" s="61"/>
      <c r="O9922" s="62"/>
      <c r="P9922" s="125"/>
      <c r="W9922" s="62"/>
      <c r="X9922" s="62"/>
    </row>
    <row r="9923" spans="1:24" s="57" customFormat="1" x14ac:dyDescent="0.25">
      <c r="A9923" s="75"/>
      <c r="D9923" s="58"/>
      <c r="E9923" s="58"/>
      <c r="F9923" s="58"/>
      <c r="G9923" s="58"/>
      <c r="H9923" s="60"/>
      <c r="I9923" s="60"/>
      <c r="J9923" s="60"/>
      <c r="K9923" s="60"/>
      <c r="M9923" s="61"/>
      <c r="N9923" s="61"/>
      <c r="O9923" s="62"/>
      <c r="P9923" s="125"/>
      <c r="W9923" s="62"/>
      <c r="X9923" s="62"/>
    </row>
    <row r="9924" spans="1:24" s="57" customFormat="1" x14ac:dyDescent="0.25">
      <c r="A9924" s="75"/>
      <c r="D9924" s="58"/>
      <c r="E9924" s="58"/>
      <c r="F9924" s="58"/>
      <c r="G9924" s="58"/>
      <c r="H9924" s="60"/>
      <c r="I9924" s="60"/>
      <c r="J9924" s="60"/>
      <c r="K9924" s="60"/>
      <c r="M9924" s="61"/>
      <c r="N9924" s="61"/>
      <c r="O9924" s="62"/>
      <c r="P9924" s="125"/>
      <c r="W9924" s="62"/>
      <c r="X9924" s="62"/>
    </row>
    <row r="9925" spans="1:24" s="57" customFormat="1" x14ac:dyDescent="0.25">
      <c r="A9925" s="75"/>
      <c r="D9925" s="58"/>
      <c r="E9925" s="58"/>
      <c r="F9925" s="58"/>
      <c r="G9925" s="58"/>
      <c r="H9925" s="60"/>
      <c r="I9925" s="60"/>
      <c r="J9925" s="60"/>
      <c r="K9925" s="60"/>
      <c r="M9925" s="61"/>
      <c r="N9925" s="61"/>
      <c r="O9925" s="62"/>
      <c r="P9925" s="125"/>
      <c r="W9925" s="62"/>
      <c r="X9925" s="62"/>
    </row>
    <row r="9926" spans="1:24" s="57" customFormat="1" x14ac:dyDescent="0.25">
      <c r="A9926" s="75"/>
      <c r="D9926" s="58"/>
      <c r="E9926" s="58"/>
      <c r="F9926" s="58"/>
      <c r="G9926" s="58"/>
      <c r="H9926" s="60"/>
      <c r="I9926" s="60"/>
      <c r="J9926" s="60"/>
      <c r="K9926" s="60"/>
      <c r="M9926" s="61"/>
      <c r="N9926" s="61"/>
      <c r="O9926" s="62"/>
      <c r="P9926" s="125"/>
      <c r="W9926" s="62"/>
      <c r="X9926" s="62"/>
    </row>
    <row r="9927" spans="1:24" s="57" customFormat="1" x14ac:dyDescent="0.25">
      <c r="A9927" s="75"/>
      <c r="D9927" s="58"/>
      <c r="E9927" s="58"/>
      <c r="F9927" s="58"/>
      <c r="G9927" s="58"/>
      <c r="H9927" s="60"/>
      <c r="I9927" s="60"/>
      <c r="J9927" s="60"/>
      <c r="K9927" s="60"/>
      <c r="M9927" s="61"/>
      <c r="N9927" s="61"/>
      <c r="O9927" s="62"/>
      <c r="P9927" s="125"/>
      <c r="W9927" s="62"/>
      <c r="X9927" s="62"/>
    </row>
    <row r="9928" spans="1:24" s="57" customFormat="1" x14ac:dyDescent="0.25">
      <c r="A9928" s="75"/>
      <c r="D9928" s="58"/>
      <c r="E9928" s="58"/>
      <c r="F9928" s="58"/>
      <c r="G9928" s="58"/>
      <c r="H9928" s="60"/>
      <c r="I9928" s="60"/>
      <c r="J9928" s="60"/>
      <c r="K9928" s="60"/>
      <c r="M9928" s="61"/>
      <c r="N9928" s="61"/>
      <c r="O9928" s="62"/>
      <c r="P9928" s="125"/>
      <c r="W9928" s="62"/>
      <c r="X9928" s="62"/>
    </row>
    <row r="9929" spans="1:24" s="57" customFormat="1" x14ac:dyDescent="0.25">
      <c r="A9929" s="75"/>
      <c r="D9929" s="58"/>
      <c r="E9929" s="58"/>
      <c r="F9929" s="58"/>
      <c r="G9929" s="58"/>
      <c r="H9929" s="60"/>
      <c r="I9929" s="60"/>
      <c r="J9929" s="60"/>
      <c r="K9929" s="60"/>
      <c r="M9929" s="61"/>
      <c r="N9929" s="61"/>
      <c r="O9929" s="62"/>
      <c r="P9929" s="125"/>
      <c r="W9929" s="62"/>
      <c r="X9929" s="62"/>
    </row>
    <row r="9930" spans="1:24" s="57" customFormat="1" x14ac:dyDescent="0.25">
      <c r="A9930" s="75"/>
      <c r="D9930" s="58"/>
      <c r="E9930" s="58"/>
      <c r="F9930" s="58"/>
      <c r="G9930" s="58"/>
      <c r="H9930" s="60"/>
      <c r="I9930" s="60"/>
      <c r="J9930" s="60"/>
      <c r="K9930" s="60"/>
      <c r="M9930" s="61"/>
      <c r="N9930" s="61"/>
      <c r="O9930" s="62"/>
      <c r="P9930" s="125"/>
      <c r="W9930" s="62"/>
      <c r="X9930" s="62"/>
    </row>
    <row r="9931" spans="1:24" s="57" customFormat="1" x14ac:dyDescent="0.25">
      <c r="A9931" s="75"/>
      <c r="D9931" s="58"/>
      <c r="E9931" s="58"/>
      <c r="F9931" s="58"/>
      <c r="G9931" s="58"/>
      <c r="H9931" s="60"/>
      <c r="I9931" s="60"/>
      <c r="J9931" s="60"/>
      <c r="K9931" s="60"/>
      <c r="M9931" s="61"/>
      <c r="N9931" s="61"/>
      <c r="O9931" s="62"/>
      <c r="P9931" s="125"/>
      <c r="W9931" s="62"/>
      <c r="X9931" s="62"/>
    </row>
    <row r="9932" spans="1:24" s="57" customFormat="1" x14ac:dyDescent="0.25">
      <c r="A9932" s="75"/>
      <c r="D9932" s="58"/>
      <c r="E9932" s="58"/>
      <c r="F9932" s="58"/>
      <c r="G9932" s="58"/>
      <c r="H9932" s="60"/>
      <c r="I9932" s="60"/>
      <c r="J9932" s="60"/>
      <c r="K9932" s="60"/>
      <c r="M9932" s="61"/>
      <c r="N9932" s="61"/>
      <c r="O9932" s="62"/>
      <c r="P9932" s="125"/>
      <c r="W9932" s="62"/>
      <c r="X9932" s="62"/>
    </row>
    <row r="9933" spans="1:24" s="57" customFormat="1" x14ac:dyDescent="0.25">
      <c r="A9933" s="75"/>
      <c r="D9933" s="58"/>
      <c r="E9933" s="58"/>
      <c r="F9933" s="58"/>
      <c r="G9933" s="58"/>
      <c r="H9933" s="60"/>
      <c r="I9933" s="60"/>
      <c r="J9933" s="60"/>
      <c r="K9933" s="60"/>
      <c r="M9933" s="61"/>
      <c r="N9933" s="61"/>
      <c r="O9933" s="62"/>
      <c r="P9933" s="125"/>
      <c r="W9933" s="62"/>
      <c r="X9933" s="62"/>
    </row>
    <row r="9934" spans="1:24" s="57" customFormat="1" x14ac:dyDescent="0.25">
      <c r="A9934" s="75"/>
      <c r="D9934" s="58"/>
      <c r="E9934" s="58"/>
      <c r="F9934" s="58"/>
      <c r="G9934" s="58"/>
      <c r="H9934" s="60"/>
      <c r="I9934" s="60"/>
      <c r="J9934" s="60"/>
      <c r="K9934" s="60"/>
      <c r="M9934" s="61"/>
      <c r="N9934" s="61"/>
      <c r="O9934" s="62"/>
      <c r="P9934" s="125"/>
      <c r="W9934" s="62"/>
      <c r="X9934" s="62"/>
    </row>
    <row r="9935" spans="1:24" s="57" customFormat="1" x14ac:dyDescent="0.25">
      <c r="A9935" s="75"/>
      <c r="D9935" s="58"/>
      <c r="E9935" s="58"/>
      <c r="F9935" s="58"/>
      <c r="G9935" s="58"/>
      <c r="H9935" s="60"/>
      <c r="I9935" s="60"/>
      <c r="J9935" s="60"/>
      <c r="K9935" s="60"/>
      <c r="M9935" s="61"/>
      <c r="N9935" s="61"/>
      <c r="O9935" s="62"/>
      <c r="P9935" s="125"/>
      <c r="W9935" s="62"/>
      <c r="X9935" s="62"/>
    </row>
    <row r="9936" spans="1:24" s="57" customFormat="1" x14ac:dyDescent="0.25">
      <c r="A9936" s="75"/>
      <c r="D9936" s="58"/>
      <c r="E9936" s="58"/>
      <c r="F9936" s="58"/>
      <c r="G9936" s="58"/>
      <c r="H9936" s="60"/>
      <c r="I9936" s="60"/>
      <c r="J9936" s="60"/>
      <c r="K9936" s="60"/>
      <c r="M9936" s="61"/>
      <c r="N9936" s="61"/>
      <c r="O9936" s="62"/>
      <c r="P9936" s="125"/>
      <c r="W9936" s="62"/>
      <c r="X9936" s="62"/>
    </row>
    <row r="9937" spans="1:24" s="57" customFormat="1" x14ac:dyDescent="0.25">
      <c r="A9937" s="75"/>
      <c r="D9937" s="58"/>
      <c r="E9937" s="58"/>
      <c r="F9937" s="58"/>
      <c r="G9937" s="58"/>
      <c r="H9937" s="60"/>
      <c r="I9937" s="60"/>
      <c r="J9937" s="60"/>
      <c r="K9937" s="60"/>
      <c r="M9937" s="61"/>
      <c r="N9937" s="61"/>
      <c r="O9937" s="62"/>
      <c r="P9937" s="125"/>
      <c r="W9937" s="62"/>
      <c r="X9937" s="62"/>
    </row>
    <row r="9938" spans="1:24" s="57" customFormat="1" x14ac:dyDescent="0.25">
      <c r="A9938" s="75"/>
      <c r="D9938" s="58"/>
      <c r="E9938" s="58"/>
      <c r="F9938" s="58"/>
      <c r="G9938" s="58"/>
      <c r="H9938" s="60"/>
      <c r="I9938" s="60"/>
      <c r="J9938" s="60"/>
      <c r="K9938" s="60"/>
      <c r="M9938" s="61"/>
      <c r="N9938" s="61"/>
      <c r="O9938" s="62"/>
      <c r="P9938" s="125"/>
      <c r="W9938" s="62"/>
      <c r="X9938" s="62"/>
    </row>
    <row r="9939" spans="1:24" s="57" customFormat="1" x14ac:dyDescent="0.25">
      <c r="A9939" s="75"/>
      <c r="D9939" s="58"/>
      <c r="E9939" s="58"/>
      <c r="F9939" s="58"/>
      <c r="G9939" s="58"/>
      <c r="H9939" s="60"/>
      <c r="I9939" s="60"/>
      <c r="J9939" s="60"/>
      <c r="K9939" s="60"/>
      <c r="M9939" s="61"/>
      <c r="N9939" s="61"/>
      <c r="O9939" s="62"/>
      <c r="P9939" s="125"/>
      <c r="W9939" s="62"/>
      <c r="X9939" s="62"/>
    </row>
    <row r="9940" spans="1:24" s="57" customFormat="1" x14ac:dyDescent="0.25">
      <c r="A9940" s="75"/>
      <c r="D9940" s="58"/>
      <c r="E9940" s="58"/>
      <c r="F9940" s="58"/>
      <c r="G9940" s="58"/>
      <c r="H9940" s="60"/>
      <c r="I9940" s="60"/>
      <c r="J9940" s="60"/>
      <c r="K9940" s="60"/>
      <c r="M9940" s="61"/>
      <c r="N9940" s="61"/>
      <c r="O9940" s="62"/>
      <c r="P9940" s="125"/>
      <c r="W9940" s="62"/>
      <c r="X9940" s="62"/>
    </row>
    <row r="9941" spans="1:24" s="57" customFormat="1" x14ac:dyDescent="0.25">
      <c r="A9941" s="75"/>
      <c r="D9941" s="58"/>
      <c r="E9941" s="58"/>
      <c r="F9941" s="58"/>
      <c r="G9941" s="58"/>
      <c r="H9941" s="60"/>
      <c r="I9941" s="60"/>
      <c r="J9941" s="60"/>
      <c r="K9941" s="60"/>
      <c r="M9941" s="61"/>
      <c r="N9941" s="61"/>
      <c r="O9941" s="62"/>
      <c r="P9941" s="125"/>
      <c r="W9941" s="62"/>
      <c r="X9941" s="62"/>
    </row>
    <row r="9942" spans="1:24" s="57" customFormat="1" x14ac:dyDescent="0.25">
      <c r="A9942" s="75"/>
      <c r="D9942" s="58"/>
      <c r="E9942" s="58"/>
      <c r="F9942" s="58"/>
      <c r="G9942" s="58"/>
      <c r="H9942" s="60"/>
      <c r="I9942" s="60"/>
      <c r="J9942" s="60"/>
      <c r="K9942" s="60"/>
      <c r="M9942" s="61"/>
      <c r="N9942" s="61"/>
      <c r="O9942" s="62"/>
      <c r="P9942" s="125"/>
      <c r="W9942" s="62"/>
      <c r="X9942" s="62"/>
    </row>
    <row r="9943" spans="1:24" s="57" customFormat="1" x14ac:dyDescent="0.25">
      <c r="A9943" s="75"/>
      <c r="D9943" s="58"/>
      <c r="E9943" s="58"/>
      <c r="F9943" s="58"/>
      <c r="G9943" s="58"/>
      <c r="H9943" s="60"/>
      <c r="I9943" s="60"/>
      <c r="J9943" s="60"/>
      <c r="K9943" s="60"/>
      <c r="M9943" s="61"/>
      <c r="N9943" s="61"/>
      <c r="O9943" s="62"/>
      <c r="P9943" s="125"/>
      <c r="W9943" s="62"/>
      <c r="X9943" s="62"/>
    </row>
    <row r="9944" spans="1:24" s="57" customFormat="1" x14ac:dyDescent="0.25">
      <c r="A9944" s="75"/>
      <c r="D9944" s="58"/>
      <c r="E9944" s="58"/>
      <c r="F9944" s="58"/>
      <c r="G9944" s="58"/>
      <c r="H9944" s="60"/>
      <c r="I9944" s="60"/>
      <c r="J9944" s="60"/>
      <c r="K9944" s="60"/>
      <c r="M9944" s="61"/>
      <c r="N9944" s="61"/>
      <c r="O9944" s="62"/>
      <c r="P9944" s="125"/>
      <c r="W9944" s="62"/>
      <c r="X9944" s="62"/>
    </row>
    <row r="9945" spans="1:24" s="57" customFormat="1" x14ac:dyDescent="0.25">
      <c r="A9945" s="75"/>
      <c r="D9945" s="58"/>
      <c r="E9945" s="58"/>
      <c r="F9945" s="58"/>
      <c r="G9945" s="58"/>
      <c r="H9945" s="60"/>
      <c r="I9945" s="60"/>
      <c r="J9945" s="60"/>
      <c r="K9945" s="60"/>
      <c r="M9945" s="61"/>
      <c r="N9945" s="61"/>
      <c r="O9945" s="62"/>
      <c r="P9945" s="125"/>
      <c r="W9945" s="62"/>
      <c r="X9945" s="62"/>
    </row>
    <row r="9946" spans="1:24" s="57" customFormat="1" x14ac:dyDescent="0.25">
      <c r="A9946" s="75"/>
      <c r="D9946" s="58"/>
      <c r="E9946" s="58"/>
      <c r="F9946" s="58"/>
      <c r="G9946" s="58"/>
      <c r="H9946" s="60"/>
      <c r="I9946" s="60"/>
      <c r="J9946" s="60"/>
      <c r="K9946" s="60"/>
      <c r="M9946" s="61"/>
      <c r="N9946" s="61"/>
      <c r="O9946" s="62"/>
      <c r="P9946" s="125"/>
      <c r="W9946" s="62"/>
      <c r="X9946" s="62"/>
    </row>
    <row r="9947" spans="1:24" s="57" customFormat="1" x14ac:dyDescent="0.25">
      <c r="A9947" s="75"/>
      <c r="D9947" s="58"/>
      <c r="E9947" s="58"/>
      <c r="F9947" s="58"/>
      <c r="G9947" s="58"/>
      <c r="H9947" s="60"/>
      <c r="I9947" s="60"/>
      <c r="J9947" s="60"/>
      <c r="K9947" s="60"/>
      <c r="M9947" s="61"/>
      <c r="N9947" s="61"/>
      <c r="O9947" s="62"/>
      <c r="P9947" s="125"/>
      <c r="W9947" s="62"/>
      <c r="X9947" s="62"/>
    </row>
    <row r="9948" spans="1:24" s="57" customFormat="1" x14ac:dyDescent="0.25">
      <c r="A9948" s="75"/>
      <c r="D9948" s="58"/>
      <c r="E9948" s="58"/>
      <c r="F9948" s="58"/>
      <c r="G9948" s="58"/>
      <c r="H9948" s="60"/>
      <c r="I9948" s="60"/>
      <c r="J9948" s="60"/>
      <c r="K9948" s="60"/>
      <c r="M9948" s="61"/>
      <c r="N9948" s="61"/>
      <c r="O9948" s="62"/>
      <c r="P9948" s="125"/>
      <c r="W9948" s="62"/>
      <c r="X9948" s="62"/>
    </row>
    <row r="9949" spans="1:24" s="57" customFormat="1" x14ac:dyDescent="0.25">
      <c r="A9949" s="75"/>
      <c r="D9949" s="58"/>
      <c r="E9949" s="58"/>
      <c r="F9949" s="58"/>
      <c r="G9949" s="58"/>
      <c r="H9949" s="60"/>
      <c r="I9949" s="60"/>
      <c r="J9949" s="60"/>
      <c r="K9949" s="60"/>
      <c r="M9949" s="61"/>
      <c r="N9949" s="61"/>
      <c r="O9949" s="62"/>
      <c r="P9949" s="125"/>
      <c r="W9949" s="62"/>
      <c r="X9949" s="62"/>
    </row>
    <row r="9950" spans="1:24" s="57" customFormat="1" x14ac:dyDescent="0.25">
      <c r="A9950" s="75"/>
      <c r="D9950" s="58"/>
      <c r="E9950" s="58"/>
      <c r="F9950" s="58"/>
      <c r="G9950" s="58"/>
      <c r="H9950" s="60"/>
      <c r="I9950" s="60"/>
      <c r="J9950" s="60"/>
      <c r="K9950" s="60"/>
      <c r="M9950" s="61"/>
      <c r="N9950" s="61"/>
      <c r="O9950" s="62"/>
      <c r="P9950" s="125"/>
      <c r="W9950" s="62"/>
      <c r="X9950" s="62"/>
    </row>
    <row r="9951" spans="1:24" s="57" customFormat="1" x14ac:dyDescent="0.25">
      <c r="A9951" s="75"/>
      <c r="D9951" s="58"/>
      <c r="E9951" s="58"/>
      <c r="F9951" s="58"/>
      <c r="G9951" s="58"/>
      <c r="H9951" s="60"/>
      <c r="I9951" s="60"/>
      <c r="J9951" s="60"/>
      <c r="K9951" s="60"/>
      <c r="M9951" s="61"/>
      <c r="N9951" s="61"/>
      <c r="O9951" s="62"/>
      <c r="P9951" s="125"/>
      <c r="W9951" s="62"/>
      <c r="X9951" s="62"/>
    </row>
    <row r="9952" spans="1:24" s="57" customFormat="1" x14ac:dyDescent="0.25">
      <c r="A9952" s="75"/>
      <c r="D9952" s="58"/>
      <c r="E9952" s="58"/>
      <c r="F9952" s="58"/>
      <c r="G9952" s="58"/>
      <c r="H9952" s="60"/>
      <c r="I9952" s="60"/>
      <c r="J9952" s="60"/>
      <c r="K9952" s="60"/>
      <c r="M9952" s="61"/>
      <c r="N9952" s="61"/>
      <c r="O9952" s="62"/>
      <c r="P9952" s="125"/>
      <c r="W9952" s="62"/>
      <c r="X9952" s="62"/>
    </row>
    <row r="9953" spans="1:24" s="57" customFormat="1" x14ac:dyDescent="0.25">
      <c r="A9953" s="75"/>
      <c r="D9953" s="58"/>
      <c r="E9953" s="58"/>
      <c r="F9953" s="58"/>
      <c r="G9953" s="58"/>
      <c r="H9953" s="60"/>
      <c r="I9953" s="60"/>
      <c r="J9953" s="60"/>
      <c r="K9953" s="60"/>
      <c r="M9953" s="61"/>
      <c r="N9953" s="61"/>
      <c r="O9953" s="62"/>
      <c r="P9953" s="125"/>
      <c r="W9953" s="62"/>
      <c r="X9953" s="62"/>
    </row>
    <row r="9954" spans="1:24" s="57" customFormat="1" x14ac:dyDescent="0.25">
      <c r="A9954" s="75"/>
      <c r="D9954" s="58"/>
      <c r="E9954" s="58"/>
      <c r="F9954" s="58"/>
      <c r="G9954" s="58"/>
      <c r="H9954" s="60"/>
      <c r="I9954" s="60"/>
      <c r="J9954" s="60"/>
      <c r="K9954" s="60"/>
      <c r="M9954" s="61"/>
      <c r="N9954" s="61"/>
      <c r="O9954" s="62"/>
      <c r="P9954" s="125"/>
      <c r="W9954" s="62"/>
      <c r="X9954" s="62"/>
    </row>
    <row r="9955" spans="1:24" s="57" customFormat="1" x14ac:dyDescent="0.25">
      <c r="A9955" s="75"/>
      <c r="D9955" s="58"/>
      <c r="E9955" s="58"/>
      <c r="F9955" s="58"/>
      <c r="G9955" s="58"/>
      <c r="H9955" s="60"/>
      <c r="I9955" s="60"/>
      <c r="J9955" s="60"/>
      <c r="K9955" s="60"/>
      <c r="M9955" s="61"/>
      <c r="N9955" s="61"/>
      <c r="O9955" s="62"/>
      <c r="P9955" s="125"/>
      <c r="W9955" s="62"/>
      <c r="X9955" s="62"/>
    </row>
    <row r="9956" spans="1:24" s="57" customFormat="1" x14ac:dyDescent="0.25">
      <c r="A9956" s="75"/>
      <c r="D9956" s="58"/>
      <c r="E9956" s="58"/>
      <c r="F9956" s="58"/>
      <c r="G9956" s="58"/>
      <c r="H9956" s="60"/>
      <c r="I9956" s="60"/>
      <c r="J9956" s="60"/>
      <c r="K9956" s="60"/>
      <c r="M9956" s="61"/>
      <c r="N9956" s="61"/>
      <c r="O9956" s="62"/>
      <c r="P9956" s="125"/>
      <c r="W9956" s="62"/>
      <c r="X9956" s="62"/>
    </row>
    <row r="9957" spans="1:24" s="57" customFormat="1" x14ac:dyDescent="0.25">
      <c r="A9957" s="75"/>
      <c r="D9957" s="58"/>
      <c r="E9957" s="58"/>
      <c r="F9957" s="58"/>
      <c r="G9957" s="58"/>
      <c r="H9957" s="60"/>
      <c r="I9957" s="60"/>
      <c r="J9957" s="60"/>
      <c r="K9957" s="60"/>
      <c r="M9957" s="61"/>
      <c r="N9957" s="61"/>
      <c r="O9957" s="62"/>
      <c r="P9957" s="125"/>
      <c r="W9957" s="62"/>
      <c r="X9957" s="62"/>
    </row>
    <row r="9958" spans="1:24" s="57" customFormat="1" x14ac:dyDescent="0.25">
      <c r="A9958" s="75"/>
      <c r="D9958" s="58"/>
      <c r="E9958" s="58"/>
      <c r="F9958" s="58"/>
      <c r="G9958" s="58"/>
      <c r="H9958" s="60"/>
      <c r="I9958" s="60"/>
      <c r="J9958" s="60"/>
      <c r="K9958" s="60"/>
      <c r="M9958" s="61"/>
      <c r="N9958" s="61"/>
      <c r="O9958" s="62"/>
      <c r="P9958" s="125"/>
      <c r="W9958" s="62"/>
      <c r="X9958" s="62"/>
    </row>
    <row r="9959" spans="1:24" s="57" customFormat="1" x14ac:dyDescent="0.25">
      <c r="A9959" s="75"/>
      <c r="D9959" s="58"/>
      <c r="E9959" s="58"/>
      <c r="F9959" s="58"/>
      <c r="G9959" s="58"/>
      <c r="H9959" s="60"/>
      <c r="I9959" s="60"/>
      <c r="J9959" s="60"/>
      <c r="K9959" s="60"/>
      <c r="M9959" s="61"/>
      <c r="N9959" s="61"/>
      <c r="O9959" s="62"/>
      <c r="P9959" s="125"/>
      <c r="W9959" s="62"/>
      <c r="X9959" s="62"/>
    </row>
    <row r="9960" spans="1:24" s="57" customFormat="1" x14ac:dyDescent="0.25">
      <c r="A9960" s="75"/>
      <c r="D9960" s="58"/>
      <c r="E9960" s="58"/>
      <c r="F9960" s="58"/>
      <c r="G9960" s="58"/>
      <c r="H9960" s="60"/>
      <c r="I9960" s="60"/>
      <c r="J9960" s="60"/>
      <c r="K9960" s="60"/>
      <c r="M9960" s="61"/>
      <c r="N9960" s="61"/>
      <c r="O9960" s="62"/>
      <c r="P9960" s="125"/>
      <c r="W9960" s="62"/>
      <c r="X9960" s="62"/>
    </row>
    <row r="9961" spans="1:24" s="57" customFormat="1" x14ac:dyDescent="0.25">
      <c r="A9961" s="75"/>
      <c r="D9961" s="58"/>
      <c r="E9961" s="58"/>
      <c r="F9961" s="58"/>
      <c r="G9961" s="58"/>
      <c r="H9961" s="60"/>
      <c r="I9961" s="60"/>
      <c r="J9961" s="60"/>
      <c r="K9961" s="60"/>
      <c r="M9961" s="61"/>
      <c r="N9961" s="61"/>
      <c r="O9961" s="62"/>
      <c r="P9961" s="125"/>
      <c r="W9961" s="62"/>
      <c r="X9961" s="62"/>
    </row>
    <row r="9962" spans="1:24" s="57" customFormat="1" x14ac:dyDescent="0.25">
      <c r="A9962" s="75"/>
      <c r="D9962" s="58"/>
      <c r="E9962" s="58"/>
      <c r="F9962" s="58"/>
      <c r="G9962" s="58"/>
      <c r="H9962" s="60"/>
      <c r="I9962" s="60"/>
      <c r="J9962" s="60"/>
      <c r="K9962" s="60"/>
      <c r="M9962" s="61"/>
      <c r="N9962" s="61"/>
      <c r="O9962" s="62"/>
      <c r="P9962" s="125"/>
      <c r="W9962" s="62"/>
      <c r="X9962" s="62"/>
    </row>
    <row r="9963" spans="1:24" s="57" customFormat="1" x14ac:dyDescent="0.25">
      <c r="A9963" s="75"/>
      <c r="D9963" s="58"/>
      <c r="E9963" s="58"/>
      <c r="F9963" s="58"/>
      <c r="G9963" s="58"/>
      <c r="H9963" s="60"/>
      <c r="I9963" s="60"/>
      <c r="J9963" s="60"/>
      <c r="K9963" s="60"/>
      <c r="M9963" s="61"/>
      <c r="N9963" s="61"/>
      <c r="O9963" s="62"/>
      <c r="P9963" s="125"/>
      <c r="W9963" s="62"/>
      <c r="X9963" s="62"/>
    </row>
    <row r="9964" spans="1:24" s="57" customFormat="1" x14ac:dyDescent="0.25">
      <c r="A9964" s="75"/>
      <c r="D9964" s="58"/>
      <c r="E9964" s="58"/>
      <c r="F9964" s="58"/>
      <c r="G9964" s="58"/>
      <c r="H9964" s="60"/>
      <c r="I9964" s="60"/>
      <c r="J9964" s="60"/>
      <c r="K9964" s="60"/>
      <c r="M9964" s="61"/>
      <c r="N9964" s="61"/>
      <c r="O9964" s="62"/>
      <c r="P9964" s="125"/>
      <c r="W9964" s="62"/>
      <c r="X9964" s="62"/>
    </row>
    <row r="9965" spans="1:24" s="57" customFormat="1" x14ac:dyDescent="0.25">
      <c r="A9965" s="75"/>
      <c r="D9965" s="58"/>
      <c r="E9965" s="58"/>
      <c r="F9965" s="58"/>
      <c r="G9965" s="58"/>
      <c r="H9965" s="60"/>
      <c r="I9965" s="60"/>
      <c r="J9965" s="60"/>
      <c r="K9965" s="60"/>
      <c r="M9965" s="61"/>
      <c r="N9965" s="61"/>
      <c r="O9965" s="62"/>
      <c r="P9965" s="125"/>
      <c r="W9965" s="62"/>
      <c r="X9965" s="62"/>
    </row>
    <row r="9966" spans="1:24" s="57" customFormat="1" x14ac:dyDescent="0.25">
      <c r="A9966" s="75"/>
      <c r="D9966" s="58"/>
      <c r="E9966" s="58"/>
      <c r="F9966" s="58"/>
      <c r="G9966" s="58"/>
      <c r="H9966" s="60"/>
      <c r="I9966" s="60"/>
      <c r="J9966" s="60"/>
      <c r="K9966" s="60"/>
      <c r="M9966" s="61"/>
      <c r="N9966" s="61"/>
      <c r="O9966" s="62"/>
      <c r="P9966" s="125"/>
      <c r="W9966" s="62"/>
      <c r="X9966" s="62"/>
    </row>
    <row r="9967" spans="1:24" s="57" customFormat="1" x14ac:dyDescent="0.25">
      <c r="A9967" s="75"/>
      <c r="D9967" s="58"/>
      <c r="E9967" s="58"/>
      <c r="F9967" s="58"/>
      <c r="G9967" s="58"/>
      <c r="H9967" s="60"/>
      <c r="I9967" s="60"/>
      <c r="J9967" s="60"/>
      <c r="K9967" s="60"/>
      <c r="M9967" s="61"/>
      <c r="N9967" s="61"/>
      <c r="O9967" s="62"/>
      <c r="P9967" s="125"/>
      <c r="W9967" s="62"/>
      <c r="X9967" s="62"/>
    </row>
    <row r="9968" spans="1:24" s="57" customFormat="1" x14ac:dyDescent="0.25">
      <c r="A9968" s="75"/>
      <c r="D9968" s="58"/>
      <c r="E9968" s="58"/>
      <c r="F9968" s="58"/>
      <c r="G9968" s="58"/>
      <c r="H9968" s="60"/>
      <c r="I9968" s="60"/>
      <c r="J9968" s="60"/>
      <c r="K9968" s="60"/>
      <c r="M9968" s="61"/>
      <c r="N9968" s="61"/>
      <c r="O9968" s="62"/>
      <c r="P9968" s="125"/>
      <c r="W9968" s="62"/>
      <c r="X9968" s="62"/>
    </row>
    <row r="9969" spans="1:24" s="57" customFormat="1" x14ac:dyDescent="0.25">
      <c r="A9969" s="75"/>
      <c r="D9969" s="58"/>
      <c r="E9969" s="58"/>
      <c r="F9969" s="58"/>
      <c r="G9969" s="58"/>
      <c r="H9969" s="60"/>
      <c r="I9969" s="60"/>
      <c r="J9969" s="60"/>
      <c r="K9969" s="60"/>
      <c r="M9969" s="61"/>
      <c r="N9969" s="61"/>
      <c r="O9969" s="62"/>
      <c r="P9969" s="125"/>
      <c r="W9969" s="62"/>
      <c r="X9969" s="62"/>
    </row>
    <row r="9970" spans="1:24" s="57" customFormat="1" x14ac:dyDescent="0.25">
      <c r="A9970" s="75"/>
      <c r="D9970" s="58"/>
      <c r="E9970" s="58"/>
      <c r="F9970" s="58"/>
      <c r="G9970" s="58"/>
      <c r="H9970" s="60"/>
      <c r="I9970" s="60"/>
      <c r="J9970" s="60"/>
      <c r="K9970" s="60"/>
      <c r="M9970" s="61"/>
      <c r="N9970" s="61"/>
      <c r="O9970" s="62"/>
      <c r="P9970" s="125"/>
      <c r="W9970" s="62"/>
      <c r="X9970" s="62"/>
    </row>
    <row r="9971" spans="1:24" s="57" customFormat="1" x14ac:dyDescent="0.25">
      <c r="A9971" s="75"/>
      <c r="D9971" s="58"/>
      <c r="E9971" s="58"/>
      <c r="F9971" s="58"/>
      <c r="G9971" s="58"/>
      <c r="H9971" s="60"/>
      <c r="I9971" s="60"/>
      <c r="J9971" s="60"/>
      <c r="K9971" s="60"/>
      <c r="M9971" s="61"/>
      <c r="N9971" s="61"/>
      <c r="O9971" s="62"/>
      <c r="P9971" s="125"/>
      <c r="W9971" s="62"/>
      <c r="X9971" s="62"/>
    </row>
    <row r="9972" spans="1:24" s="57" customFormat="1" x14ac:dyDescent="0.25">
      <c r="A9972" s="75"/>
      <c r="D9972" s="58"/>
      <c r="E9972" s="58"/>
      <c r="F9972" s="58"/>
      <c r="G9972" s="58"/>
      <c r="H9972" s="60"/>
      <c r="I9972" s="60"/>
      <c r="J9972" s="60"/>
      <c r="K9972" s="60"/>
      <c r="M9972" s="61"/>
      <c r="N9972" s="61"/>
      <c r="O9972" s="62"/>
      <c r="P9972" s="125"/>
      <c r="W9972" s="62"/>
      <c r="X9972" s="62"/>
    </row>
    <row r="9973" spans="1:24" s="57" customFormat="1" x14ac:dyDescent="0.25">
      <c r="A9973" s="75"/>
      <c r="D9973" s="58"/>
      <c r="E9973" s="58"/>
      <c r="F9973" s="58"/>
      <c r="G9973" s="58"/>
      <c r="H9973" s="60"/>
      <c r="I9973" s="60"/>
      <c r="J9973" s="60"/>
      <c r="K9973" s="60"/>
      <c r="M9973" s="61"/>
      <c r="N9973" s="61"/>
      <c r="O9973" s="62"/>
      <c r="P9973" s="125"/>
      <c r="W9973" s="62"/>
      <c r="X9973" s="62"/>
    </row>
    <row r="9974" spans="1:24" s="57" customFormat="1" x14ac:dyDescent="0.25">
      <c r="A9974" s="75"/>
      <c r="D9974" s="58"/>
      <c r="E9974" s="58"/>
      <c r="F9974" s="58"/>
      <c r="G9974" s="58"/>
      <c r="H9974" s="60"/>
      <c r="I9974" s="60"/>
      <c r="J9974" s="60"/>
      <c r="K9974" s="60"/>
      <c r="M9974" s="61"/>
      <c r="N9974" s="61"/>
      <c r="O9974" s="62"/>
      <c r="P9974" s="125"/>
      <c r="W9974" s="62"/>
      <c r="X9974" s="62"/>
    </row>
    <row r="9975" spans="1:24" s="57" customFormat="1" x14ac:dyDescent="0.25">
      <c r="A9975" s="75"/>
      <c r="D9975" s="58"/>
      <c r="E9975" s="58"/>
      <c r="F9975" s="58"/>
      <c r="G9975" s="58"/>
      <c r="H9975" s="60"/>
      <c r="I9975" s="60"/>
      <c r="J9975" s="60"/>
      <c r="K9975" s="60"/>
      <c r="M9975" s="61"/>
      <c r="N9975" s="61"/>
      <c r="O9975" s="62"/>
      <c r="P9975" s="125"/>
      <c r="W9975" s="62"/>
      <c r="X9975" s="62"/>
    </row>
    <row r="9976" spans="1:24" s="57" customFormat="1" x14ac:dyDescent="0.25">
      <c r="A9976" s="75"/>
      <c r="D9976" s="58"/>
      <c r="E9976" s="58"/>
      <c r="F9976" s="58"/>
      <c r="G9976" s="58"/>
      <c r="H9976" s="60"/>
      <c r="I9976" s="60"/>
      <c r="J9976" s="60"/>
      <c r="K9976" s="60"/>
      <c r="M9976" s="61"/>
      <c r="N9976" s="61"/>
      <c r="O9976" s="62"/>
      <c r="P9976" s="125"/>
      <c r="W9976" s="62"/>
      <c r="X9976" s="62"/>
    </row>
    <row r="9977" spans="1:24" s="57" customFormat="1" x14ac:dyDescent="0.25">
      <c r="A9977" s="75"/>
      <c r="D9977" s="58"/>
      <c r="E9977" s="58"/>
      <c r="F9977" s="58"/>
      <c r="G9977" s="58"/>
      <c r="H9977" s="60"/>
      <c r="I9977" s="60"/>
      <c r="J9977" s="60"/>
      <c r="K9977" s="60"/>
      <c r="M9977" s="61"/>
      <c r="N9977" s="61"/>
      <c r="O9977" s="62"/>
      <c r="P9977" s="125"/>
      <c r="W9977" s="62"/>
      <c r="X9977" s="62"/>
    </row>
    <row r="9978" spans="1:24" s="57" customFormat="1" x14ac:dyDescent="0.25">
      <c r="A9978" s="75"/>
      <c r="D9978" s="58"/>
      <c r="E9978" s="58"/>
      <c r="F9978" s="58"/>
      <c r="G9978" s="58"/>
      <c r="H9978" s="60"/>
      <c r="I9978" s="60"/>
      <c r="J9978" s="60"/>
      <c r="K9978" s="60"/>
      <c r="M9978" s="61"/>
      <c r="N9978" s="61"/>
      <c r="O9978" s="62"/>
      <c r="P9978" s="125"/>
      <c r="W9978" s="62"/>
      <c r="X9978" s="62"/>
    </row>
    <row r="9979" spans="1:24" s="57" customFormat="1" x14ac:dyDescent="0.25">
      <c r="A9979" s="75"/>
      <c r="D9979" s="58"/>
      <c r="E9979" s="58"/>
      <c r="F9979" s="58"/>
      <c r="G9979" s="58"/>
      <c r="H9979" s="60"/>
      <c r="I9979" s="60"/>
      <c r="J9979" s="60"/>
      <c r="K9979" s="60"/>
      <c r="M9979" s="61"/>
      <c r="N9979" s="61"/>
      <c r="O9979" s="62"/>
      <c r="P9979" s="125"/>
      <c r="W9979" s="62"/>
      <c r="X9979" s="62"/>
    </row>
    <row r="9980" spans="1:24" s="57" customFormat="1" x14ac:dyDescent="0.25">
      <c r="A9980" s="75"/>
      <c r="D9980" s="58"/>
      <c r="E9980" s="58"/>
      <c r="F9980" s="58"/>
      <c r="G9980" s="58"/>
      <c r="H9980" s="60"/>
      <c r="I9980" s="60"/>
      <c r="J9980" s="60"/>
      <c r="K9980" s="60"/>
      <c r="M9980" s="61"/>
      <c r="N9980" s="61"/>
      <c r="O9980" s="62"/>
      <c r="P9980" s="125"/>
      <c r="W9980" s="62"/>
      <c r="X9980" s="62"/>
    </row>
    <row r="9981" spans="1:24" s="57" customFormat="1" x14ac:dyDescent="0.25">
      <c r="A9981" s="75"/>
      <c r="D9981" s="58"/>
      <c r="E9981" s="58"/>
      <c r="F9981" s="58"/>
      <c r="G9981" s="58"/>
      <c r="H9981" s="60"/>
      <c r="I9981" s="60"/>
      <c r="J9981" s="60"/>
      <c r="K9981" s="60"/>
      <c r="M9981" s="61"/>
      <c r="N9981" s="61"/>
      <c r="O9981" s="62"/>
      <c r="P9981" s="125"/>
      <c r="W9981" s="62"/>
      <c r="X9981" s="62"/>
    </row>
    <row r="9982" spans="1:24" s="57" customFormat="1" x14ac:dyDescent="0.25">
      <c r="A9982" s="75"/>
      <c r="D9982" s="58"/>
      <c r="E9982" s="58"/>
      <c r="F9982" s="58"/>
      <c r="G9982" s="58"/>
      <c r="H9982" s="60"/>
      <c r="I9982" s="60"/>
      <c r="J9982" s="60"/>
      <c r="K9982" s="60"/>
      <c r="M9982" s="61"/>
      <c r="N9982" s="61"/>
      <c r="O9982" s="62"/>
      <c r="P9982" s="125"/>
      <c r="W9982" s="62"/>
      <c r="X9982" s="62"/>
    </row>
    <row r="9983" spans="1:24" s="57" customFormat="1" x14ac:dyDescent="0.25">
      <c r="A9983" s="75"/>
      <c r="D9983" s="58"/>
      <c r="E9983" s="58"/>
      <c r="F9983" s="58"/>
      <c r="G9983" s="58"/>
      <c r="H9983" s="60"/>
      <c r="I9983" s="60"/>
      <c r="J9983" s="60"/>
      <c r="K9983" s="60"/>
      <c r="M9983" s="61"/>
      <c r="N9983" s="61"/>
      <c r="O9983" s="62"/>
      <c r="P9983" s="125"/>
      <c r="W9983" s="62"/>
      <c r="X9983" s="62"/>
    </row>
    <row r="9984" spans="1:24" s="57" customFormat="1" x14ac:dyDescent="0.25">
      <c r="A9984" s="75"/>
      <c r="D9984" s="58"/>
      <c r="E9984" s="58"/>
      <c r="F9984" s="58"/>
      <c r="G9984" s="58"/>
      <c r="H9984" s="60"/>
      <c r="I9984" s="60"/>
      <c r="J9984" s="60"/>
      <c r="K9984" s="60"/>
      <c r="M9984" s="61"/>
      <c r="N9984" s="61"/>
      <c r="O9984" s="62"/>
      <c r="P9984" s="125"/>
      <c r="W9984" s="62"/>
      <c r="X9984" s="62"/>
    </row>
    <row r="9985" spans="1:24" s="57" customFormat="1" x14ac:dyDescent="0.25">
      <c r="A9985" s="75"/>
      <c r="D9985" s="58"/>
      <c r="E9985" s="58"/>
      <c r="F9985" s="58"/>
      <c r="G9985" s="58"/>
      <c r="H9985" s="60"/>
      <c r="I9985" s="60"/>
      <c r="J9985" s="60"/>
      <c r="K9985" s="60"/>
      <c r="M9985" s="61"/>
      <c r="N9985" s="61"/>
      <c r="O9985" s="62"/>
      <c r="P9985" s="125"/>
      <c r="W9985" s="62"/>
      <c r="X9985" s="62"/>
    </row>
    <row r="9986" spans="1:24" s="57" customFormat="1" x14ac:dyDescent="0.25">
      <c r="A9986" s="75"/>
      <c r="D9986" s="58"/>
      <c r="E9986" s="58"/>
      <c r="F9986" s="58"/>
      <c r="G9986" s="58"/>
      <c r="H9986" s="60"/>
      <c r="I9986" s="60"/>
      <c r="J9986" s="60"/>
      <c r="K9986" s="60"/>
      <c r="M9986" s="61"/>
      <c r="N9986" s="61"/>
      <c r="O9986" s="62"/>
      <c r="P9986" s="125"/>
      <c r="W9986" s="62"/>
      <c r="X9986" s="62"/>
    </row>
    <row r="9987" spans="1:24" s="57" customFormat="1" x14ac:dyDescent="0.25">
      <c r="A9987" s="75"/>
      <c r="D9987" s="58"/>
      <c r="E9987" s="58"/>
      <c r="F9987" s="58"/>
      <c r="G9987" s="58"/>
      <c r="H9987" s="60"/>
      <c r="I9987" s="60"/>
      <c r="J9987" s="60"/>
      <c r="K9987" s="60"/>
      <c r="M9987" s="61"/>
      <c r="N9987" s="61"/>
      <c r="O9987" s="62"/>
      <c r="P9987" s="125"/>
      <c r="W9987" s="62"/>
      <c r="X9987" s="62"/>
    </row>
    <row r="9988" spans="1:24" s="57" customFormat="1" x14ac:dyDescent="0.25">
      <c r="A9988" s="75"/>
      <c r="D9988" s="58"/>
      <c r="E9988" s="58"/>
      <c r="F9988" s="58"/>
      <c r="G9988" s="58"/>
      <c r="H9988" s="60"/>
      <c r="I9988" s="60"/>
      <c r="J9988" s="60"/>
      <c r="K9988" s="60"/>
      <c r="M9988" s="61"/>
      <c r="N9988" s="61"/>
      <c r="O9988" s="62"/>
      <c r="P9988" s="125"/>
      <c r="W9988" s="62"/>
      <c r="X9988" s="62"/>
    </row>
    <row r="9989" spans="1:24" s="57" customFormat="1" x14ac:dyDescent="0.25">
      <c r="A9989" s="75"/>
      <c r="D9989" s="58"/>
      <c r="E9989" s="58"/>
      <c r="F9989" s="58"/>
      <c r="G9989" s="58"/>
      <c r="H9989" s="60"/>
      <c r="I9989" s="60"/>
      <c r="J9989" s="60"/>
      <c r="K9989" s="60"/>
      <c r="M9989" s="61"/>
      <c r="N9989" s="61"/>
      <c r="O9989" s="62"/>
      <c r="P9989" s="125"/>
      <c r="W9989" s="62"/>
      <c r="X9989" s="62"/>
    </row>
    <row r="9990" spans="1:24" s="57" customFormat="1" x14ac:dyDescent="0.25">
      <c r="A9990" s="75"/>
      <c r="D9990" s="58"/>
      <c r="E9990" s="58"/>
      <c r="F9990" s="58"/>
      <c r="G9990" s="58"/>
      <c r="H9990" s="60"/>
      <c r="I9990" s="60"/>
      <c r="J9990" s="60"/>
      <c r="K9990" s="60"/>
      <c r="M9990" s="61"/>
      <c r="N9990" s="61"/>
      <c r="O9990" s="62"/>
      <c r="P9990" s="125"/>
      <c r="W9990" s="62"/>
      <c r="X9990" s="62"/>
    </row>
    <row r="9991" spans="1:24" s="57" customFormat="1" x14ac:dyDescent="0.25">
      <c r="A9991" s="75"/>
      <c r="D9991" s="58"/>
      <c r="E9991" s="58"/>
      <c r="F9991" s="58"/>
      <c r="G9991" s="58"/>
      <c r="H9991" s="60"/>
      <c r="I9991" s="60"/>
      <c r="J9991" s="60"/>
      <c r="K9991" s="60"/>
      <c r="M9991" s="61"/>
      <c r="N9991" s="61"/>
      <c r="O9991" s="62"/>
      <c r="P9991" s="125"/>
      <c r="W9991" s="62"/>
      <c r="X9991" s="62"/>
    </row>
    <row r="9992" spans="1:24" s="57" customFormat="1" x14ac:dyDescent="0.25">
      <c r="A9992" s="75"/>
      <c r="D9992" s="58"/>
      <c r="E9992" s="58"/>
      <c r="F9992" s="58"/>
      <c r="G9992" s="58"/>
      <c r="H9992" s="60"/>
      <c r="I9992" s="60"/>
      <c r="J9992" s="60"/>
      <c r="K9992" s="60"/>
      <c r="M9992" s="61"/>
      <c r="N9992" s="61"/>
      <c r="O9992" s="62"/>
      <c r="P9992" s="125"/>
      <c r="W9992" s="62"/>
      <c r="X9992" s="62"/>
    </row>
    <row r="9993" spans="1:24" s="57" customFormat="1" x14ac:dyDescent="0.25">
      <c r="A9993" s="75"/>
      <c r="D9993" s="58"/>
      <c r="E9993" s="58"/>
      <c r="F9993" s="58"/>
      <c r="G9993" s="58"/>
      <c r="H9993" s="60"/>
      <c r="I9993" s="60"/>
      <c r="J9993" s="60"/>
      <c r="K9993" s="60"/>
      <c r="M9993" s="61"/>
      <c r="N9993" s="61"/>
      <c r="O9993" s="62"/>
      <c r="P9993" s="125"/>
      <c r="W9993" s="62"/>
      <c r="X9993" s="62"/>
    </row>
    <row r="9994" spans="1:24" s="57" customFormat="1" x14ac:dyDescent="0.25">
      <c r="A9994" s="75"/>
      <c r="D9994" s="58"/>
      <c r="E9994" s="58"/>
      <c r="F9994" s="58"/>
      <c r="G9994" s="58"/>
      <c r="H9994" s="60"/>
      <c r="I9994" s="60"/>
      <c r="J9994" s="60"/>
      <c r="K9994" s="60"/>
      <c r="M9994" s="61"/>
      <c r="N9994" s="61"/>
      <c r="O9994" s="62"/>
      <c r="P9994" s="125"/>
      <c r="W9994" s="62"/>
      <c r="X9994" s="62"/>
    </row>
    <row r="9995" spans="1:24" s="57" customFormat="1" x14ac:dyDescent="0.25">
      <c r="A9995" s="75"/>
      <c r="D9995" s="58"/>
      <c r="E9995" s="58"/>
      <c r="F9995" s="58"/>
      <c r="G9995" s="58"/>
      <c r="H9995" s="60"/>
      <c r="I9995" s="60"/>
      <c r="J9995" s="60"/>
      <c r="K9995" s="60"/>
      <c r="M9995" s="61"/>
      <c r="N9995" s="61"/>
      <c r="O9995" s="62"/>
      <c r="P9995" s="125"/>
      <c r="W9995" s="62"/>
      <c r="X9995" s="62"/>
    </row>
    <row r="9996" spans="1:24" s="57" customFormat="1" x14ac:dyDescent="0.25">
      <c r="A9996" s="75"/>
      <c r="D9996" s="58"/>
      <c r="E9996" s="58"/>
      <c r="F9996" s="58"/>
      <c r="G9996" s="58"/>
      <c r="H9996" s="60"/>
      <c r="I9996" s="60"/>
      <c r="J9996" s="60"/>
      <c r="K9996" s="60"/>
      <c r="M9996" s="61"/>
      <c r="N9996" s="61"/>
      <c r="O9996" s="62"/>
      <c r="P9996" s="125"/>
      <c r="W9996" s="62"/>
      <c r="X9996" s="62"/>
    </row>
    <row r="9997" spans="1:24" s="57" customFormat="1" x14ac:dyDescent="0.25">
      <c r="A9997" s="75"/>
      <c r="D9997" s="58"/>
      <c r="E9997" s="58"/>
      <c r="F9997" s="58"/>
      <c r="G9997" s="58"/>
      <c r="H9997" s="60"/>
      <c r="I9997" s="60"/>
      <c r="J9997" s="60"/>
      <c r="K9997" s="60"/>
      <c r="M9997" s="61"/>
      <c r="N9997" s="61"/>
      <c r="O9997" s="62"/>
      <c r="P9997" s="125"/>
      <c r="W9997" s="62"/>
      <c r="X9997" s="62"/>
    </row>
    <row r="9998" spans="1:24" s="57" customFormat="1" x14ac:dyDescent="0.25">
      <c r="A9998" s="75"/>
      <c r="D9998" s="58"/>
      <c r="E9998" s="58"/>
      <c r="F9998" s="58"/>
      <c r="G9998" s="58"/>
      <c r="H9998" s="60"/>
      <c r="I9998" s="60"/>
      <c r="J9998" s="60"/>
      <c r="K9998" s="60"/>
      <c r="M9998" s="61"/>
      <c r="N9998" s="61"/>
      <c r="O9998" s="62"/>
      <c r="P9998" s="125"/>
      <c r="W9998" s="62"/>
      <c r="X9998" s="62"/>
    </row>
    <row r="9999" spans="1:24" s="57" customFormat="1" x14ac:dyDescent="0.25">
      <c r="A9999" s="75"/>
      <c r="D9999" s="58"/>
      <c r="E9999" s="58"/>
      <c r="F9999" s="58"/>
      <c r="G9999" s="58"/>
      <c r="H9999" s="60"/>
      <c r="I9999" s="60"/>
      <c r="J9999" s="60"/>
      <c r="K9999" s="60"/>
      <c r="M9999" s="61"/>
      <c r="N9999" s="61"/>
      <c r="O9999" s="62"/>
      <c r="P9999" s="125"/>
      <c r="W9999" s="62"/>
      <c r="X9999" s="62"/>
    </row>
    <row r="10000" spans="1:24" s="57" customFormat="1" x14ac:dyDescent="0.25">
      <c r="A10000" s="75"/>
      <c r="B10000" s="57" t="s">
        <v>56</v>
      </c>
      <c r="D10000" s="58"/>
      <c r="E10000" s="58"/>
      <c r="F10000" s="58"/>
      <c r="G10000" s="58"/>
      <c r="H10000" s="60"/>
      <c r="I10000" s="60"/>
      <c r="J10000" s="60"/>
      <c r="K10000" s="60"/>
      <c r="M10000" s="61"/>
      <c r="N10000" s="61"/>
      <c r="O10000" s="62"/>
      <c r="P10000" s="125"/>
      <c r="W10000" s="62"/>
      <c r="X10000" s="62"/>
    </row>
    <row r="10001" spans="1:24" s="57" customFormat="1" x14ac:dyDescent="0.25">
      <c r="A10001" s="75"/>
      <c r="B10001" s="57" t="s">
        <v>57</v>
      </c>
      <c r="D10001" s="58"/>
      <c r="E10001" s="58"/>
      <c r="F10001" s="58"/>
      <c r="G10001" s="58"/>
      <c r="H10001" s="60"/>
      <c r="I10001" s="60"/>
      <c r="J10001" s="60"/>
      <c r="K10001" s="60"/>
      <c r="M10001" s="61"/>
      <c r="N10001" s="61"/>
      <c r="O10001" s="62"/>
      <c r="P10001" s="125"/>
      <c r="W10001" s="62"/>
      <c r="X10001" s="62"/>
    </row>
    <row r="10002" spans="1:24" s="57" customFormat="1" x14ac:dyDescent="0.25">
      <c r="A10002" s="75"/>
      <c r="B10002" s="57" t="s">
        <v>58</v>
      </c>
      <c r="D10002" s="58"/>
      <c r="E10002" s="58"/>
      <c r="F10002" s="58"/>
      <c r="G10002" s="58"/>
      <c r="H10002" s="60"/>
      <c r="I10002" s="60"/>
      <c r="J10002" s="60"/>
      <c r="K10002" s="60"/>
      <c r="M10002" s="61"/>
      <c r="N10002" s="61"/>
      <c r="O10002" s="62"/>
      <c r="P10002" s="125"/>
      <c r="W10002" s="62"/>
      <c r="X10002" s="62"/>
    </row>
    <row r="10003" spans="1:24" s="57" customFormat="1" x14ac:dyDescent="0.25">
      <c r="A10003" s="75"/>
      <c r="B10003" s="57" t="s">
        <v>59</v>
      </c>
      <c r="D10003" s="58"/>
      <c r="E10003" s="58"/>
      <c r="F10003" s="58"/>
      <c r="G10003" s="58"/>
      <c r="H10003" s="60"/>
      <c r="I10003" s="60"/>
      <c r="J10003" s="60"/>
      <c r="K10003" s="60"/>
      <c r="M10003" s="61"/>
      <c r="N10003" s="61"/>
      <c r="O10003" s="62"/>
      <c r="P10003" s="125"/>
      <c r="W10003" s="62"/>
      <c r="X10003" s="62"/>
    </row>
    <row r="10004" spans="1:24" s="57" customFormat="1" x14ac:dyDescent="0.25">
      <c r="A10004" s="75"/>
      <c r="B10004" s="57" t="s">
        <v>60</v>
      </c>
      <c r="D10004" s="58"/>
      <c r="E10004" s="58"/>
      <c r="F10004" s="58"/>
      <c r="G10004" s="58"/>
      <c r="H10004" s="60"/>
      <c r="I10004" s="60"/>
      <c r="J10004" s="60"/>
      <c r="K10004" s="60"/>
      <c r="M10004" s="61"/>
      <c r="N10004" s="61"/>
      <c r="O10004" s="62"/>
      <c r="P10004" s="125"/>
      <c r="W10004" s="62"/>
      <c r="X10004" s="62"/>
    </row>
    <row r="10005" spans="1:24" s="57" customFormat="1" x14ac:dyDescent="0.25">
      <c r="A10005" s="75"/>
      <c r="B10005" s="57" t="s">
        <v>61</v>
      </c>
      <c r="D10005" s="58"/>
      <c r="E10005" s="58"/>
      <c r="F10005" s="58"/>
      <c r="G10005" s="58"/>
      <c r="H10005" s="60"/>
      <c r="I10005" s="60"/>
      <c r="J10005" s="60"/>
      <c r="K10005" s="60"/>
      <c r="M10005" s="61"/>
      <c r="N10005" s="61"/>
      <c r="O10005" s="62"/>
      <c r="P10005" s="125"/>
      <c r="W10005" s="62"/>
      <c r="X10005" s="62"/>
    </row>
    <row r="10006" spans="1:24" s="57" customFormat="1" x14ac:dyDescent="0.25">
      <c r="A10006" s="75"/>
      <c r="B10006" s="57" t="s">
        <v>62</v>
      </c>
      <c r="D10006" s="58"/>
      <c r="E10006" s="58"/>
      <c r="F10006" s="58"/>
      <c r="G10006" s="58"/>
      <c r="H10006" s="60"/>
      <c r="I10006" s="60"/>
      <c r="J10006" s="60"/>
      <c r="K10006" s="60"/>
      <c r="M10006" s="61"/>
      <c r="N10006" s="61"/>
      <c r="O10006" s="62"/>
      <c r="P10006" s="125"/>
      <c r="W10006" s="62"/>
      <c r="X10006" s="62"/>
    </row>
    <row r="10007" spans="1:24" s="57" customFormat="1" x14ac:dyDescent="0.25">
      <c r="A10007" s="75"/>
      <c r="B10007" s="57" t="s">
        <v>63</v>
      </c>
      <c r="D10007" s="58"/>
      <c r="E10007" s="58"/>
      <c r="F10007" s="58"/>
      <c r="G10007" s="58"/>
      <c r="H10007" s="60"/>
      <c r="I10007" s="60"/>
      <c r="J10007" s="60"/>
      <c r="K10007" s="60"/>
      <c r="M10007" s="61"/>
      <c r="N10007" s="61"/>
      <c r="O10007" s="62"/>
      <c r="P10007" s="125"/>
      <c r="W10007" s="62"/>
      <c r="X10007" s="62"/>
    </row>
    <row r="10008" spans="1:24" s="57" customFormat="1" x14ac:dyDescent="0.25">
      <c r="A10008" s="75"/>
      <c r="B10008" s="57" t="s">
        <v>64</v>
      </c>
      <c r="D10008" s="58"/>
      <c r="E10008" s="58"/>
      <c r="F10008" s="58"/>
      <c r="G10008" s="58"/>
      <c r="H10008" s="60"/>
      <c r="I10008" s="60"/>
      <c r="J10008" s="60"/>
      <c r="K10008" s="60"/>
      <c r="M10008" s="61"/>
      <c r="N10008" s="61"/>
      <c r="O10008" s="62"/>
      <c r="P10008" s="125"/>
      <c r="W10008" s="62"/>
      <c r="X10008" s="62"/>
    </row>
    <row r="10009" spans="1:24" s="57" customFormat="1" x14ac:dyDescent="0.25">
      <c r="A10009" s="75"/>
      <c r="B10009" s="57" t="s">
        <v>65</v>
      </c>
      <c r="D10009" s="58"/>
      <c r="E10009" s="58"/>
      <c r="F10009" s="58"/>
      <c r="G10009" s="58"/>
      <c r="H10009" s="60"/>
      <c r="I10009" s="60"/>
      <c r="J10009" s="60"/>
      <c r="K10009" s="60"/>
      <c r="M10009" s="61"/>
      <c r="N10009" s="61"/>
      <c r="O10009" s="62"/>
      <c r="P10009" s="125"/>
      <c r="W10009" s="62"/>
      <c r="X10009" s="62"/>
    </row>
    <row r="10010" spans="1:24" s="57" customFormat="1" x14ac:dyDescent="0.25">
      <c r="A10010" s="75"/>
      <c r="B10010" s="57" t="s">
        <v>66</v>
      </c>
      <c r="D10010" s="58"/>
      <c r="E10010" s="58"/>
      <c r="F10010" s="58"/>
      <c r="G10010" s="58"/>
      <c r="H10010" s="60"/>
      <c r="I10010" s="60"/>
      <c r="J10010" s="60"/>
      <c r="K10010" s="60"/>
      <c r="M10010" s="61"/>
      <c r="N10010" s="61"/>
      <c r="O10010" s="62"/>
      <c r="P10010" s="125"/>
      <c r="W10010" s="62"/>
      <c r="X10010" s="62"/>
    </row>
    <row r="10011" spans="1:24" s="57" customFormat="1" x14ac:dyDescent="0.25">
      <c r="A10011" s="75"/>
      <c r="B10011" s="57" t="s">
        <v>67</v>
      </c>
      <c r="D10011" s="58"/>
      <c r="E10011" s="58"/>
      <c r="F10011" s="58"/>
      <c r="G10011" s="58"/>
      <c r="H10011" s="60"/>
      <c r="I10011" s="60"/>
      <c r="J10011" s="60"/>
      <c r="K10011" s="60"/>
      <c r="M10011" s="61"/>
      <c r="N10011" s="61"/>
      <c r="O10011" s="62"/>
      <c r="P10011" s="125"/>
      <c r="W10011" s="62"/>
      <c r="X10011" s="62"/>
    </row>
    <row r="10012" spans="1:24" s="57" customFormat="1" x14ac:dyDescent="0.25">
      <c r="A10012" s="75"/>
      <c r="B10012" s="57" t="s">
        <v>68</v>
      </c>
      <c r="D10012" s="58"/>
      <c r="E10012" s="58"/>
      <c r="F10012" s="58"/>
      <c r="G10012" s="58"/>
      <c r="H10012" s="60"/>
      <c r="I10012" s="60"/>
      <c r="J10012" s="60"/>
      <c r="K10012" s="60"/>
      <c r="M10012" s="61"/>
      <c r="N10012" s="61"/>
      <c r="O10012" s="62"/>
      <c r="P10012" s="125"/>
      <c r="W10012" s="62"/>
      <c r="X10012" s="62"/>
    </row>
    <row r="10013" spans="1:24" s="57" customFormat="1" x14ac:dyDescent="0.25">
      <c r="A10013" s="75"/>
      <c r="B10013" s="57" t="s">
        <v>69</v>
      </c>
      <c r="D10013" s="58"/>
      <c r="E10013" s="58"/>
      <c r="F10013" s="58"/>
      <c r="G10013" s="58"/>
      <c r="H10013" s="60"/>
      <c r="I10013" s="60"/>
      <c r="J10013" s="60"/>
      <c r="K10013" s="60"/>
      <c r="M10013" s="61"/>
      <c r="N10013" s="61"/>
      <c r="O10013" s="62"/>
      <c r="P10013" s="125"/>
      <c r="W10013" s="62"/>
      <c r="X10013" s="62"/>
    </row>
    <row r="10014" spans="1:24" s="57" customFormat="1" x14ac:dyDescent="0.25">
      <c r="A10014" s="75"/>
      <c r="B10014" s="57" t="s">
        <v>70</v>
      </c>
      <c r="D10014" s="58"/>
      <c r="E10014" s="58"/>
      <c r="F10014" s="58"/>
      <c r="G10014" s="58"/>
      <c r="H10014" s="60"/>
      <c r="I10014" s="60"/>
      <c r="J10014" s="60"/>
      <c r="K10014" s="60"/>
      <c r="M10014" s="61"/>
      <c r="N10014" s="61"/>
      <c r="O10014" s="62"/>
      <c r="P10014" s="125"/>
      <c r="W10014" s="62"/>
      <c r="X10014" s="62"/>
    </row>
    <row r="10015" spans="1:24" s="57" customFormat="1" x14ac:dyDescent="0.25">
      <c r="A10015" s="75"/>
      <c r="B10015" s="57" t="s">
        <v>71</v>
      </c>
      <c r="D10015" s="58"/>
      <c r="E10015" s="58"/>
      <c r="F10015" s="58"/>
      <c r="G10015" s="58"/>
      <c r="H10015" s="60"/>
      <c r="I10015" s="60"/>
      <c r="J10015" s="60"/>
      <c r="K10015" s="60"/>
      <c r="M10015" s="61"/>
      <c r="N10015" s="61"/>
      <c r="O10015" s="62"/>
      <c r="P10015" s="125"/>
      <c r="W10015" s="62"/>
      <c r="X10015" s="62"/>
    </row>
    <row r="10016" spans="1:24" s="57" customFormat="1" x14ac:dyDescent="0.25">
      <c r="A10016" s="75"/>
      <c r="B10016" s="57" t="s">
        <v>72</v>
      </c>
      <c r="D10016" s="58"/>
      <c r="E10016" s="58"/>
      <c r="F10016" s="58"/>
      <c r="G10016" s="58"/>
      <c r="H10016" s="60"/>
      <c r="I10016" s="60"/>
      <c r="J10016" s="60"/>
      <c r="K10016" s="60"/>
      <c r="M10016" s="61"/>
      <c r="N10016" s="61"/>
      <c r="O10016" s="62"/>
      <c r="P10016" s="125"/>
      <c r="W10016" s="62"/>
      <c r="X10016" s="62"/>
    </row>
    <row r="10017" spans="1:24" s="57" customFormat="1" x14ac:dyDescent="0.25">
      <c r="A10017" s="75"/>
      <c r="B10017" s="57" t="s">
        <v>73</v>
      </c>
      <c r="D10017" s="58"/>
      <c r="E10017" s="58"/>
      <c r="F10017" s="58"/>
      <c r="G10017" s="58"/>
      <c r="H10017" s="60"/>
      <c r="I10017" s="60"/>
      <c r="J10017" s="60"/>
      <c r="K10017" s="60"/>
      <c r="M10017" s="61"/>
      <c r="N10017" s="61"/>
      <c r="O10017" s="62"/>
      <c r="P10017" s="125"/>
      <c r="W10017" s="62"/>
      <c r="X10017" s="62"/>
    </row>
    <row r="10018" spans="1:24" s="57" customFormat="1" x14ac:dyDescent="0.25">
      <c r="A10018" s="75"/>
      <c r="B10018" s="57" t="s">
        <v>74</v>
      </c>
      <c r="D10018" s="58"/>
      <c r="E10018" s="58"/>
      <c r="F10018" s="58"/>
      <c r="G10018" s="58"/>
      <c r="H10018" s="60"/>
      <c r="I10018" s="60"/>
      <c r="J10018" s="60"/>
      <c r="K10018" s="60"/>
      <c r="M10018" s="61"/>
      <c r="N10018" s="61"/>
      <c r="O10018" s="62"/>
      <c r="P10018" s="125"/>
      <c r="W10018" s="62"/>
      <c r="X10018" s="62"/>
    </row>
    <row r="10019" spans="1:24" s="57" customFormat="1" x14ac:dyDescent="0.25">
      <c r="A10019" s="75"/>
      <c r="B10019" s="57" t="s">
        <v>75</v>
      </c>
      <c r="D10019" s="58"/>
      <c r="E10019" s="58"/>
      <c r="F10019" s="58"/>
      <c r="G10019" s="58"/>
      <c r="H10019" s="60"/>
      <c r="I10019" s="60"/>
      <c r="J10019" s="60"/>
      <c r="K10019" s="60"/>
      <c r="M10019" s="61"/>
      <c r="N10019" s="61"/>
      <c r="O10019" s="62"/>
      <c r="P10019" s="125"/>
      <c r="W10019" s="62"/>
      <c r="X10019" s="62"/>
    </row>
    <row r="10020" spans="1:24" s="57" customFormat="1" x14ac:dyDescent="0.25">
      <c r="A10020" s="75"/>
      <c r="B10020" s="57" t="s">
        <v>76</v>
      </c>
      <c r="D10020" s="58"/>
      <c r="E10020" s="58"/>
      <c r="F10020" s="58"/>
      <c r="G10020" s="58"/>
      <c r="H10020" s="60"/>
      <c r="I10020" s="60"/>
      <c r="J10020" s="60"/>
      <c r="K10020" s="60"/>
      <c r="M10020" s="61"/>
      <c r="N10020" s="61"/>
      <c r="O10020" s="62"/>
      <c r="P10020" s="125"/>
      <c r="W10020" s="62"/>
      <c r="X10020" s="62"/>
    </row>
    <row r="10021" spans="1:24" s="57" customFormat="1" x14ac:dyDescent="0.25">
      <c r="A10021" s="75"/>
      <c r="B10021" s="57" t="s">
        <v>77</v>
      </c>
      <c r="D10021" s="58"/>
      <c r="E10021" s="58"/>
      <c r="F10021" s="58"/>
      <c r="G10021" s="58"/>
      <c r="H10021" s="60"/>
      <c r="I10021" s="60"/>
      <c r="J10021" s="60"/>
      <c r="K10021" s="60"/>
      <c r="M10021" s="61"/>
      <c r="N10021" s="61"/>
      <c r="O10021" s="62"/>
      <c r="P10021" s="125"/>
      <c r="W10021" s="62"/>
      <c r="X10021" s="62"/>
    </row>
    <row r="10022" spans="1:24" s="57" customFormat="1" x14ac:dyDescent="0.25">
      <c r="A10022" s="75"/>
      <c r="B10022" s="57" t="s">
        <v>78</v>
      </c>
      <c r="D10022" s="58"/>
      <c r="E10022" s="58"/>
      <c r="F10022" s="58"/>
      <c r="G10022" s="58"/>
      <c r="H10022" s="60"/>
      <c r="I10022" s="60"/>
      <c r="J10022" s="60"/>
      <c r="K10022" s="60"/>
      <c r="M10022" s="61"/>
      <c r="N10022" s="61"/>
      <c r="O10022" s="62"/>
      <c r="P10022" s="125"/>
      <c r="W10022" s="62"/>
      <c r="X10022" s="62"/>
    </row>
    <row r="10023" spans="1:24" s="57" customFormat="1" x14ac:dyDescent="0.25">
      <c r="A10023" s="75"/>
      <c r="B10023" s="57" t="s">
        <v>79</v>
      </c>
      <c r="D10023" s="58"/>
      <c r="E10023" s="58"/>
      <c r="F10023" s="58"/>
      <c r="G10023" s="58"/>
      <c r="H10023" s="60"/>
      <c r="I10023" s="60"/>
      <c r="J10023" s="60"/>
      <c r="K10023" s="60"/>
      <c r="M10023" s="61"/>
      <c r="N10023" s="61"/>
      <c r="O10023" s="62"/>
      <c r="P10023" s="125"/>
      <c r="W10023" s="62"/>
      <c r="X10023" s="62"/>
    </row>
    <row r="10024" spans="1:24" s="57" customFormat="1" x14ac:dyDescent="0.25">
      <c r="A10024" s="75"/>
      <c r="B10024" s="57" t="s">
        <v>80</v>
      </c>
      <c r="D10024" s="58"/>
      <c r="E10024" s="58"/>
      <c r="F10024" s="58"/>
      <c r="G10024" s="58"/>
      <c r="H10024" s="60"/>
      <c r="I10024" s="60"/>
      <c r="J10024" s="60"/>
      <c r="K10024" s="60"/>
      <c r="M10024" s="61"/>
      <c r="N10024" s="61"/>
      <c r="O10024" s="62"/>
      <c r="P10024" s="125"/>
      <c r="W10024" s="62"/>
      <c r="X10024" s="62"/>
    </row>
    <row r="10025" spans="1:24" s="57" customFormat="1" x14ac:dyDescent="0.25">
      <c r="A10025" s="75"/>
      <c r="B10025" s="57" t="s">
        <v>81</v>
      </c>
      <c r="D10025" s="58"/>
      <c r="E10025" s="58"/>
      <c r="F10025" s="58"/>
      <c r="G10025" s="58"/>
      <c r="H10025" s="60"/>
      <c r="I10025" s="60"/>
      <c r="J10025" s="60"/>
      <c r="K10025" s="60"/>
      <c r="M10025" s="61"/>
      <c r="N10025" s="61"/>
      <c r="O10025" s="62"/>
      <c r="P10025" s="125"/>
      <c r="W10025" s="62"/>
      <c r="X10025" s="62"/>
    </row>
    <row r="10026" spans="1:24" s="57" customFormat="1" x14ac:dyDescent="0.25">
      <c r="A10026" s="75"/>
      <c r="B10026" s="57" t="s">
        <v>82</v>
      </c>
      <c r="D10026" s="58"/>
      <c r="E10026" s="58"/>
      <c r="F10026" s="58"/>
      <c r="G10026" s="58"/>
      <c r="H10026" s="60"/>
      <c r="I10026" s="60"/>
      <c r="J10026" s="60"/>
      <c r="K10026" s="60"/>
      <c r="M10026" s="61"/>
      <c r="N10026" s="61"/>
      <c r="O10026" s="62"/>
      <c r="P10026" s="125"/>
      <c r="W10026" s="62"/>
      <c r="X10026" s="62"/>
    </row>
    <row r="10027" spans="1:24" s="57" customFormat="1" x14ac:dyDescent="0.25">
      <c r="A10027" s="75"/>
      <c r="B10027" s="57" t="s">
        <v>83</v>
      </c>
      <c r="D10027" s="58"/>
      <c r="E10027" s="58"/>
      <c r="F10027" s="58"/>
      <c r="G10027" s="58"/>
      <c r="H10027" s="60"/>
      <c r="I10027" s="60"/>
      <c r="J10027" s="60"/>
      <c r="K10027" s="60"/>
      <c r="M10027" s="61"/>
      <c r="N10027" s="61"/>
      <c r="O10027" s="62"/>
      <c r="P10027" s="125"/>
      <c r="W10027" s="62"/>
      <c r="X10027" s="62"/>
    </row>
    <row r="10028" spans="1:24" s="57" customFormat="1" x14ac:dyDescent="0.25">
      <c r="A10028" s="75"/>
      <c r="B10028" s="57" t="s">
        <v>84</v>
      </c>
      <c r="D10028" s="58"/>
      <c r="E10028" s="58"/>
      <c r="F10028" s="58"/>
      <c r="G10028" s="58"/>
      <c r="H10028" s="60"/>
      <c r="I10028" s="60"/>
      <c r="J10028" s="60"/>
      <c r="K10028" s="60"/>
      <c r="M10028" s="61"/>
      <c r="N10028" s="61"/>
      <c r="O10028" s="62"/>
      <c r="P10028" s="125"/>
      <c r="W10028" s="62"/>
      <c r="X10028" s="62"/>
    </row>
    <row r="10029" spans="1:24" s="57" customFormat="1" x14ac:dyDescent="0.25">
      <c r="A10029" s="75"/>
      <c r="B10029" s="57" t="s">
        <v>85</v>
      </c>
      <c r="D10029" s="58"/>
      <c r="E10029" s="58"/>
      <c r="F10029" s="58"/>
      <c r="G10029" s="58"/>
      <c r="H10029" s="60"/>
      <c r="I10029" s="60"/>
      <c r="J10029" s="60"/>
      <c r="K10029" s="60"/>
      <c r="M10029" s="61"/>
      <c r="N10029" s="61"/>
      <c r="O10029" s="62"/>
      <c r="P10029" s="125"/>
      <c r="W10029" s="62"/>
      <c r="X10029" s="62"/>
    </row>
    <row r="10030" spans="1:24" s="57" customFormat="1" x14ac:dyDescent="0.25">
      <c r="A10030" s="75"/>
      <c r="B10030" s="57" t="s">
        <v>86</v>
      </c>
      <c r="D10030" s="58"/>
      <c r="E10030" s="58"/>
      <c r="F10030" s="58"/>
      <c r="G10030" s="58"/>
      <c r="H10030" s="60"/>
      <c r="I10030" s="60"/>
      <c r="J10030" s="60"/>
      <c r="K10030" s="60"/>
      <c r="M10030" s="61"/>
      <c r="N10030" s="61"/>
      <c r="O10030" s="62"/>
      <c r="P10030" s="125"/>
      <c r="W10030" s="62"/>
      <c r="X10030" s="62"/>
    </row>
    <row r="10031" spans="1:24" s="57" customFormat="1" x14ac:dyDescent="0.25">
      <c r="A10031" s="75"/>
      <c r="B10031" s="57" t="s">
        <v>87</v>
      </c>
      <c r="D10031" s="58"/>
      <c r="E10031" s="58"/>
      <c r="F10031" s="58"/>
      <c r="G10031" s="58"/>
      <c r="H10031" s="60"/>
      <c r="I10031" s="60"/>
      <c r="J10031" s="60"/>
      <c r="K10031" s="60"/>
      <c r="M10031" s="61"/>
      <c r="N10031" s="61"/>
      <c r="O10031" s="62"/>
      <c r="P10031" s="125"/>
      <c r="W10031" s="62"/>
      <c r="X10031" s="62"/>
    </row>
    <row r="10032" spans="1:24" s="57" customFormat="1" x14ac:dyDescent="0.25">
      <c r="A10032" s="75"/>
      <c r="B10032" s="57" t="s">
        <v>88</v>
      </c>
      <c r="D10032" s="58"/>
      <c r="E10032" s="58"/>
      <c r="F10032" s="58"/>
      <c r="G10032" s="58"/>
      <c r="H10032" s="60"/>
      <c r="I10032" s="60"/>
      <c r="J10032" s="60"/>
      <c r="K10032" s="60"/>
      <c r="M10032" s="61"/>
      <c r="N10032" s="61"/>
      <c r="O10032" s="62"/>
      <c r="P10032" s="125"/>
      <c r="W10032" s="62"/>
      <c r="X10032" s="62"/>
    </row>
    <row r="10033" spans="1:24" s="57" customFormat="1" x14ac:dyDescent="0.25">
      <c r="A10033" s="75"/>
      <c r="B10033" s="57" t="s">
        <v>89</v>
      </c>
      <c r="D10033" s="58"/>
      <c r="E10033" s="58"/>
      <c r="F10033" s="58"/>
      <c r="G10033" s="58"/>
      <c r="H10033" s="60"/>
      <c r="I10033" s="60"/>
      <c r="J10033" s="60"/>
      <c r="K10033" s="60"/>
      <c r="M10033" s="61"/>
      <c r="N10033" s="61"/>
      <c r="O10033" s="62"/>
      <c r="P10033" s="125"/>
      <c r="W10033" s="62"/>
      <c r="X10033" s="62"/>
    </row>
    <row r="10034" spans="1:24" s="57" customFormat="1" x14ac:dyDescent="0.25">
      <c r="A10034" s="75"/>
      <c r="B10034" s="57" t="s">
        <v>90</v>
      </c>
      <c r="D10034" s="58"/>
      <c r="E10034" s="58"/>
      <c r="F10034" s="58"/>
      <c r="G10034" s="58"/>
      <c r="H10034" s="60"/>
      <c r="I10034" s="60"/>
      <c r="J10034" s="60"/>
      <c r="K10034" s="60"/>
      <c r="M10034" s="61"/>
      <c r="N10034" s="61"/>
      <c r="O10034" s="62"/>
      <c r="P10034" s="125"/>
      <c r="W10034" s="62"/>
      <c r="X10034" s="62"/>
    </row>
    <row r="10035" spans="1:24" s="57" customFormat="1" x14ac:dyDescent="0.25">
      <c r="A10035" s="75"/>
      <c r="B10035" s="57" t="s">
        <v>91</v>
      </c>
      <c r="D10035" s="58"/>
      <c r="E10035" s="58"/>
      <c r="F10035" s="58"/>
      <c r="G10035" s="58"/>
      <c r="H10035" s="60"/>
      <c r="I10035" s="60"/>
      <c r="J10035" s="60"/>
      <c r="K10035" s="60"/>
      <c r="M10035" s="61"/>
      <c r="N10035" s="61"/>
      <c r="O10035" s="62"/>
      <c r="P10035" s="125"/>
      <c r="W10035" s="62"/>
      <c r="X10035" s="62"/>
    </row>
    <row r="10036" spans="1:24" s="57" customFormat="1" x14ac:dyDescent="0.25">
      <c r="A10036" s="75"/>
      <c r="B10036" s="57" t="s">
        <v>92</v>
      </c>
      <c r="D10036" s="58"/>
      <c r="E10036" s="58"/>
      <c r="F10036" s="58"/>
      <c r="G10036" s="58"/>
      <c r="H10036" s="60"/>
      <c r="I10036" s="60"/>
      <c r="J10036" s="60"/>
      <c r="K10036" s="60"/>
      <c r="M10036" s="61"/>
      <c r="N10036" s="61"/>
      <c r="O10036" s="62"/>
      <c r="P10036" s="125"/>
      <c r="W10036" s="62"/>
      <c r="X10036" s="62"/>
    </row>
    <row r="10037" spans="1:24" s="57" customFormat="1" x14ac:dyDescent="0.25">
      <c r="A10037" s="75"/>
      <c r="B10037" s="57" t="s">
        <v>93</v>
      </c>
      <c r="D10037" s="58"/>
      <c r="E10037" s="58"/>
      <c r="F10037" s="58"/>
      <c r="G10037" s="58"/>
      <c r="H10037" s="60"/>
      <c r="I10037" s="60"/>
      <c r="J10037" s="60"/>
      <c r="K10037" s="60"/>
      <c r="M10037" s="61"/>
      <c r="N10037" s="61"/>
      <c r="O10037" s="62"/>
      <c r="P10037" s="125"/>
      <c r="W10037" s="62"/>
      <c r="X10037" s="62"/>
    </row>
    <row r="10038" spans="1:24" s="57" customFormat="1" x14ac:dyDescent="0.25">
      <c r="A10038" s="75"/>
      <c r="B10038" s="57" t="s">
        <v>94</v>
      </c>
      <c r="D10038" s="58"/>
      <c r="E10038" s="58"/>
      <c r="F10038" s="58"/>
      <c r="G10038" s="58"/>
      <c r="H10038" s="60"/>
      <c r="I10038" s="60"/>
      <c r="J10038" s="60"/>
      <c r="K10038" s="60"/>
      <c r="M10038" s="61"/>
      <c r="N10038" s="61"/>
      <c r="O10038" s="62"/>
      <c r="P10038" s="125"/>
      <c r="W10038" s="62"/>
      <c r="X10038" s="62"/>
    </row>
    <row r="10039" spans="1:24" s="57" customFormat="1" x14ac:dyDescent="0.25">
      <c r="A10039" s="75"/>
      <c r="B10039" s="57" t="s">
        <v>95</v>
      </c>
      <c r="D10039" s="58"/>
      <c r="E10039" s="58"/>
      <c r="F10039" s="58"/>
      <c r="G10039" s="58"/>
      <c r="H10039" s="60"/>
      <c r="I10039" s="60"/>
      <c r="J10039" s="60"/>
      <c r="K10039" s="60"/>
      <c r="M10039" s="61"/>
      <c r="N10039" s="61"/>
      <c r="O10039" s="62"/>
      <c r="P10039" s="125"/>
      <c r="W10039" s="62"/>
      <c r="X10039" s="62"/>
    </row>
    <row r="10040" spans="1:24" s="57" customFormat="1" x14ac:dyDescent="0.25">
      <c r="A10040" s="75"/>
      <c r="B10040" s="57" t="s">
        <v>96</v>
      </c>
      <c r="D10040" s="58"/>
      <c r="E10040" s="58"/>
      <c r="F10040" s="58"/>
      <c r="G10040" s="58"/>
      <c r="H10040" s="60"/>
      <c r="I10040" s="60"/>
      <c r="J10040" s="60"/>
      <c r="K10040" s="60"/>
      <c r="M10040" s="61"/>
      <c r="N10040" s="61"/>
      <c r="O10040" s="62"/>
      <c r="P10040" s="125"/>
      <c r="W10040" s="62"/>
      <c r="X10040" s="62"/>
    </row>
    <row r="10041" spans="1:24" s="57" customFormat="1" x14ac:dyDescent="0.25">
      <c r="A10041" s="75"/>
      <c r="B10041" s="57" t="s">
        <v>97</v>
      </c>
      <c r="D10041" s="58"/>
      <c r="E10041" s="58"/>
      <c r="F10041" s="58"/>
      <c r="G10041" s="58"/>
      <c r="H10041" s="60"/>
      <c r="I10041" s="60"/>
      <c r="J10041" s="60"/>
      <c r="K10041" s="60"/>
      <c r="M10041" s="61"/>
      <c r="N10041" s="61"/>
      <c r="O10041" s="62"/>
      <c r="P10041" s="125"/>
      <c r="W10041" s="62"/>
      <c r="X10041" s="62"/>
    </row>
    <row r="10042" spans="1:24" s="57" customFormat="1" x14ac:dyDescent="0.25">
      <c r="A10042" s="75"/>
      <c r="B10042" s="57" t="s">
        <v>98</v>
      </c>
      <c r="D10042" s="58"/>
      <c r="E10042" s="58"/>
      <c r="F10042" s="58"/>
      <c r="G10042" s="58"/>
      <c r="H10042" s="60"/>
      <c r="I10042" s="60"/>
      <c r="J10042" s="60"/>
      <c r="K10042" s="60"/>
      <c r="M10042" s="61"/>
      <c r="N10042" s="61"/>
      <c r="O10042" s="62"/>
      <c r="P10042" s="125"/>
      <c r="W10042" s="62"/>
      <c r="X10042" s="62"/>
    </row>
    <row r="10043" spans="1:24" s="57" customFormat="1" x14ac:dyDescent="0.25">
      <c r="A10043" s="75"/>
      <c r="B10043" s="57" t="s">
        <v>99</v>
      </c>
      <c r="D10043" s="58"/>
      <c r="E10043" s="58"/>
      <c r="F10043" s="58"/>
      <c r="G10043" s="58"/>
      <c r="H10043" s="60"/>
      <c r="I10043" s="60"/>
      <c r="J10043" s="60"/>
      <c r="K10043" s="60"/>
      <c r="M10043" s="61"/>
      <c r="N10043" s="61"/>
      <c r="O10043" s="62"/>
      <c r="P10043" s="125"/>
      <c r="W10043" s="62"/>
      <c r="X10043" s="62"/>
    </row>
    <row r="10044" spans="1:24" s="57" customFormat="1" x14ac:dyDescent="0.25">
      <c r="A10044" s="75"/>
      <c r="B10044" s="57" t="s">
        <v>100</v>
      </c>
      <c r="D10044" s="58"/>
      <c r="E10044" s="58"/>
      <c r="F10044" s="58"/>
      <c r="G10044" s="58"/>
      <c r="H10044" s="60"/>
      <c r="I10044" s="60"/>
      <c r="J10044" s="60"/>
      <c r="K10044" s="60"/>
      <c r="M10044" s="61"/>
      <c r="N10044" s="61"/>
      <c r="O10044" s="62"/>
      <c r="P10044" s="125"/>
      <c r="W10044" s="62"/>
      <c r="X10044" s="62"/>
    </row>
    <row r="10045" spans="1:24" s="57" customFormat="1" x14ac:dyDescent="0.25">
      <c r="A10045" s="75"/>
      <c r="B10045" s="57" t="s">
        <v>101</v>
      </c>
      <c r="D10045" s="58"/>
      <c r="E10045" s="58"/>
      <c r="F10045" s="58"/>
      <c r="G10045" s="58"/>
      <c r="H10045" s="60"/>
      <c r="I10045" s="60"/>
      <c r="J10045" s="60"/>
      <c r="K10045" s="60"/>
      <c r="M10045" s="61"/>
      <c r="N10045" s="61"/>
      <c r="O10045" s="62"/>
      <c r="P10045" s="125"/>
      <c r="W10045" s="62"/>
      <c r="X10045" s="62"/>
    </row>
    <row r="10046" spans="1:24" s="57" customFormat="1" x14ac:dyDescent="0.25">
      <c r="A10046" s="75"/>
      <c r="B10046" s="57" t="s">
        <v>102</v>
      </c>
      <c r="D10046" s="58"/>
      <c r="E10046" s="58"/>
      <c r="F10046" s="58"/>
      <c r="G10046" s="58"/>
      <c r="H10046" s="60"/>
      <c r="I10046" s="60"/>
      <c r="J10046" s="60"/>
      <c r="K10046" s="60"/>
      <c r="M10046" s="61"/>
      <c r="N10046" s="61"/>
      <c r="O10046" s="62"/>
      <c r="P10046" s="125"/>
      <c r="W10046" s="62"/>
      <c r="X10046" s="62"/>
    </row>
    <row r="10047" spans="1:24" s="57" customFormat="1" x14ac:dyDescent="0.25">
      <c r="A10047" s="75"/>
      <c r="B10047" s="57" t="s">
        <v>103</v>
      </c>
      <c r="D10047" s="58"/>
      <c r="E10047" s="58"/>
      <c r="F10047" s="58"/>
      <c r="G10047" s="58"/>
      <c r="H10047" s="60"/>
      <c r="I10047" s="60"/>
      <c r="J10047" s="60"/>
      <c r="K10047" s="60"/>
      <c r="M10047" s="61"/>
      <c r="N10047" s="61"/>
      <c r="O10047" s="62"/>
      <c r="P10047" s="125"/>
      <c r="W10047" s="62"/>
      <c r="X10047" s="62"/>
    </row>
    <row r="10048" spans="1:24" s="57" customFormat="1" x14ac:dyDescent="0.25">
      <c r="A10048" s="75"/>
      <c r="B10048" s="57" t="s">
        <v>104</v>
      </c>
      <c r="D10048" s="58"/>
      <c r="E10048" s="58"/>
      <c r="F10048" s="58"/>
      <c r="G10048" s="58"/>
      <c r="H10048" s="60"/>
      <c r="I10048" s="60"/>
      <c r="J10048" s="60"/>
      <c r="K10048" s="60"/>
      <c r="M10048" s="61"/>
      <c r="N10048" s="61"/>
      <c r="O10048" s="62"/>
      <c r="P10048" s="125"/>
      <c r="W10048" s="62"/>
      <c r="X10048" s="62"/>
    </row>
    <row r="10049" spans="1:24" s="57" customFormat="1" x14ac:dyDescent="0.25">
      <c r="A10049" s="75"/>
      <c r="B10049" s="57" t="s">
        <v>105</v>
      </c>
      <c r="D10049" s="58"/>
      <c r="E10049" s="58"/>
      <c r="F10049" s="58"/>
      <c r="G10049" s="58"/>
      <c r="H10049" s="60"/>
      <c r="I10049" s="60"/>
      <c r="J10049" s="60"/>
      <c r="K10049" s="60"/>
      <c r="M10049" s="61"/>
      <c r="N10049" s="61"/>
      <c r="O10049" s="62"/>
      <c r="P10049" s="125"/>
      <c r="W10049" s="62"/>
      <c r="X10049" s="62"/>
    </row>
    <row r="10050" spans="1:24" s="57" customFormat="1" x14ac:dyDescent="0.25">
      <c r="A10050" s="75"/>
      <c r="B10050" s="57" t="s">
        <v>106</v>
      </c>
      <c r="D10050" s="58"/>
      <c r="E10050" s="58"/>
      <c r="F10050" s="58"/>
      <c r="G10050" s="58"/>
      <c r="H10050" s="60"/>
      <c r="I10050" s="60"/>
      <c r="J10050" s="60"/>
      <c r="K10050" s="60"/>
      <c r="M10050" s="61"/>
      <c r="N10050" s="61"/>
      <c r="O10050" s="62"/>
      <c r="P10050" s="125"/>
      <c r="W10050" s="62"/>
      <c r="X10050" s="62"/>
    </row>
    <row r="10051" spans="1:24" s="57" customFormat="1" x14ac:dyDescent="0.25">
      <c r="A10051" s="75"/>
      <c r="B10051" s="57" t="s">
        <v>107</v>
      </c>
      <c r="D10051" s="58"/>
      <c r="E10051" s="58"/>
      <c r="F10051" s="58"/>
      <c r="G10051" s="58"/>
      <c r="H10051" s="60"/>
      <c r="I10051" s="60"/>
      <c r="J10051" s="60"/>
      <c r="K10051" s="60"/>
      <c r="M10051" s="61"/>
      <c r="N10051" s="61"/>
      <c r="O10051" s="62"/>
      <c r="P10051" s="125"/>
      <c r="W10051" s="62"/>
      <c r="X10051" s="62"/>
    </row>
    <row r="10052" spans="1:24" s="57" customFormat="1" x14ac:dyDescent="0.25">
      <c r="A10052" s="75"/>
      <c r="B10052" s="57" t="s">
        <v>108</v>
      </c>
      <c r="D10052" s="58"/>
      <c r="E10052" s="58"/>
      <c r="F10052" s="58"/>
      <c r="G10052" s="58"/>
      <c r="H10052" s="60"/>
      <c r="I10052" s="60"/>
      <c r="J10052" s="60"/>
      <c r="K10052" s="60"/>
      <c r="M10052" s="61"/>
      <c r="N10052" s="61"/>
      <c r="O10052" s="62"/>
      <c r="P10052" s="125"/>
      <c r="W10052" s="62"/>
      <c r="X10052" s="62"/>
    </row>
    <row r="10053" spans="1:24" s="57" customFormat="1" x14ac:dyDescent="0.25">
      <c r="A10053" s="75"/>
      <c r="B10053" s="57" t="s">
        <v>109</v>
      </c>
      <c r="D10053" s="58"/>
      <c r="E10053" s="58"/>
      <c r="F10053" s="58"/>
      <c r="G10053" s="58"/>
      <c r="H10053" s="60"/>
      <c r="I10053" s="60"/>
      <c r="J10053" s="60"/>
      <c r="K10053" s="60"/>
      <c r="M10053" s="61"/>
      <c r="N10053" s="61"/>
      <c r="O10053" s="62"/>
      <c r="P10053" s="125"/>
      <c r="W10053" s="62"/>
      <c r="X10053" s="62"/>
    </row>
    <row r="10054" spans="1:24" s="57" customFormat="1" x14ac:dyDescent="0.25">
      <c r="A10054" s="75"/>
      <c r="B10054" s="57" t="s">
        <v>27</v>
      </c>
      <c r="D10054" s="58"/>
      <c r="E10054" s="58"/>
      <c r="F10054" s="58"/>
      <c r="G10054" s="58"/>
      <c r="H10054" s="60"/>
      <c r="I10054" s="60"/>
      <c r="J10054" s="60"/>
      <c r="K10054" s="60"/>
      <c r="M10054" s="61"/>
      <c r="N10054" s="61"/>
      <c r="O10054" s="62"/>
      <c r="P10054" s="125"/>
      <c r="W10054" s="62"/>
      <c r="X10054" s="62"/>
    </row>
    <row r="10055" spans="1:24" s="57" customFormat="1" x14ac:dyDescent="0.25">
      <c r="A10055" s="75"/>
      <c r="B10055" s="57" t="s">
        <v>110</v>
      </c>
      <c r="D10055" s="58"/>
      <c r="E10055" s="58"/>
      <c r="F10055" s="58"/>
      <c r="G10055" s="58"/>
      <c r="H10055" s="60"/>
      <c r="I10055" s="60"/>
      <c r="J10055" s="60"/>
      <c r="K10055" s="60"/>
      <c r="M10055" s="61"/>
      <c r="N10055" s="61"/>
      <c r="O10055" s="62"/>
      <c r="P10055" s="125"/>
      <c r="W10055" s="62"/>
      <c r="X10055" s="62"/>
    </row>
    <row r="10056" spans="1:24" s="57" customFormat="1" x14ac:dyDescent="0.25">
      <c r="A10056" s="75"/>
      <c r="B10056" s="57" t="s">
        <v>111</v>
      </c>
      <c r="D10056" s="58"/>
      <c r="E10056" s="58"/>
      <c r="F10056" s="58"/>
      <c r="G10056" s="58"/>
      <c r="H10056" s="60"/>
      <c r="I10056" s="60"/>
      <c r="J10056" s="60"/>
      <c r="K10056" s="60"/>
      <c r="M10056" s="61"/>
      <c r="N10056" s="61"/>
      <c r="O10056" s="62"/>
      <c r="P10056" s="125"/>
      <c r="W10056" s="62"/>
      <c r="X10056" s="62"/>
    </row>
    <row r="10057" spans="1:24" s="57" customFormat="1" x14ac:dyDescent="0.25">
      <c r="A10057" s="75"/>
      <c r="B10057" s="57" t="s">
        <v>112</v>
      </c>
      <c r="D10057" s="58"/>
      <c r="E10057" s="58"/>
      <c r="F10057" s="58"/>
      <c r="G10057" s="58"/>
      <c r="H10057" s="60"/>
      <c r="I10057" s="60"/>
      <c r="J10057" s="60"/>
      <c r="K10057" s="60"/>
      <c r="M10057" s="61"/>
      <c r="N10057" s="61"/>
      <c r="O10057" s="62"/>
      <c r="P10057" s="125"/>
      <c r="W10057" s="62"/>
      <c r="X10057" s="62"/>
    </row>
    <row r="10058" spans="1:24" s="57" customFormat="1" x14ac:dyDescent="0.25">
      <c r="A10058" s="75"/>
      <c r="B10058" s="57" t="s">
        <v>113</v>
      </c>
      <c r="D10058" s="58"/>
      <c r="E10058" s="58"/>
      <c r="F10058" s="58"/>
      <c r="G10058" s="58"/>
      <c r="H10058" s="60"/>
      <c r="I10058" s="60"/>
      <c r="J10058" s="60"/>
      <c r="K10058" s="60"/>
      <c r="M10058" s="61"/>
      <c r="N10058" s="61"/>
      <c r="O10058" s="62"/>
      <c r="P10058" s="125"/>
      <c r="W10058" s="62"/>
      <c r="X10058" s="62"/>
    </row>
    <row r="10059" spans="1:24" s="57" customFormat="1" x14ac:dyDescent="0.25">
      <c r="A10059" s="75"/>
      <c r="B10059" s="57" t="s">
        <v>114</v>
      </c>
      <c r="D10059" s="58"/>
      <c r="E10059" s="58"/>
      <c r="F10059" s="58"/>
      <c r="G10059" s="58"/>
      <c r="H10059" s="60"/>
      <c r="I10059" s="60"/>
      <c r="J10059" s="60"/>
      <c r="K10059" s="60"/>
      <c r="M10059" s="61"/>
      <c r="N10059" s="61"/>
      <c r="O10059" s="62"/>
      <c r="P10059" s="125"/>
      <c r="W10059" s="62"/>
      <c r="X10059" s="62"/>
    </row>
    <row r="10060" spans="1:24" s="57" customFormat="1" x14ac:dyDescent="0.25">
      <c r="A10060" s="75"/>
      <c r="B10060" s="57" t="s">
        <v>115</v>
      </c>
      <c r="D10060" s="58"/>
      <c r="E10060" s="58"/>
      <c r="F10060" s="58"/>
      <c r="G10060" s="58"/>
      <c r="H10060" s="60"/>
      <c r="I10060" s="60"/>
      <c r="J10060" s="60"/>
      <c r="K10060" s="60"/>
      <c r="M10060" s="61"/>
      <c r="N10060" s="61"/>
      <c r="O10060" s="62"/>
      <c r="P10060" s="125"/>
      <c r="W10060" s="62"/>
      <c r="X10060" s="62"/>
    </row>
    <row r="10061" spans="1:24" s="57" customFormat="1" x14ac:dyDescent="0.25">
      <c r="A10061" s="75"/>
      <c r="B10061" s="57" t="s">
        <v>116</v>
      </c>
      <c r="D10061" s="58"/>
      <c r="E10061" s="58"/>
      <c r="F10061" s="58"/>
      <c r="G10061" s="58"/>
      <c r="H10061" s="60"/>
      <c r="I10061" s="60"/>
      <c r="J10061" s="60"/>
      <c r="K10061" s="60"/>
      <c r="M10061" s="61"/>
      <c r="N10061" s="61"/>
      <c r="O10061" s="62"/>
      <c r="P10061" s="125"/>
      <c r="W10061" s="62"/>
      <c r="X10061" s="62"/>
    </row>
    <row r="10062" spans="1:24" s="57" customFormat="1" x14ac:dyDescent="0.25">
      <c r="A10062" s="75"/>
      <c r="B10062" s="57" t="s">
        <v>117</v>
      </c>
      <c r="D10062" s="58"/>
      <c r="E10062" s="58"/>
      <c r="F10062" s="58"/>
      <c r="G10062" s="58"/>
      <c r="H10062" s="60"/>
      <c r="I10062" s="60"/>
      <c r="J10062" s="60"/>
      <c r="K10062" s="60"/>
      <c r="M10062" s="61"/>
      <c r="N10062" s="61"/>
      <c r="O10062" s="62"/>
      <c r="P10062" s="125"/>
      <c r="W10062" s="62"/>
      <c r="X10062" s="62"/>
    </row>
    <row r="10063" spans="1:24" s="57" customFormat="1" x14ac:dyDescent="0.25">
      <c r="A10063" s="75"/>
      <c r="B10063" s="57" t="s">
        <v>118</v>
      </c>
      <c r="D10063" s="58"/>
      <c r="E10063" s="58"/>
      <c r="F10063" s="58"/>
      <c r="G10063" s="58"/>
      <c r="H10063" s="60"/>
      <c r="I10063" s="60"/>
      <c r="J10063" s="60"/>
      <c r="K10063" s="60"/>
      <c r="M10063" s="61"/>
      <c r="N10063" s="61"/>
      <c r="O10063" s="62"/>
      <c r="P10063" s="125"/>
      <c r="W10063" s="62"/>
      <c r="X10063" s="62"/>
    </row>
    <row r="10064" spans="1:24" s="57" customFormat="1" x14ac:dyDescent="0.25">
      <c r="A10064" s="75"/>
      <c r="B10064" s="57" t="s">
        <v>119</v>
      </c>
      <c r="D10064" s="58"/>
      <c r="E10064" s="58"/>
      <c r="F10064" s="58"/>
      <c r="G10064" s="58"/>
      <c r="H10064" s="60"/>
      <c r="I10064" s="60"/>
      <c r="J10064" s="60"/>
      <c r="K10064" s="60"/>
      <c r="M10064" s="61"/>
      <c r="N10064" s="61"/>
      <c r="O10064" s="62"/>
      <c r="P10064" s="125"/>
      <c r="W10064" s="62"/>
      <c r="X10064" s="62"/>
    </row>
    <row r="10065" spans="1:24" s="57" customFormat="1" x14ac:dyDescent="0.25">
      <c r="A10065" s="75"/>
      <c r="B10065" s="57" t="s">
        <v>120</v>
      </c>
      <c r="D10065" s="58"/>
      <c r="E10065" s="58"/>
      <c r="F10065" s="58"/>
      <c r="G10065" s="58"/>
      <c r="H10065" s="60"/>
      <c r="I10065" s="60"/>
      <c r="J10065" s="60"/>
      <c r="K10065" s="60"/>
      <c r="M10065" s="61"/>
      <c r="N10065" s="61"/>
      <c r="O10065" s="62"/>
      <c r="P10065" s="125"/>
      <c r="W10065" s="62"/>
      <c r="X10065" s="62"/>
    </row>
    <row r="10066" spans="1:24" s="57" customFormat="1" x14ac:dyDescent="0.25">
      <c r="A10066" s="75"/>
      <c r="B10066" s="57" t="s">
        <v>121</v>
      </c>
      <c r="D10066" s="58"/>
      <c r="E10066" s="58"/>
      <c r="F10066" s="58"/>
      <c r="G10066" s="58"/>
      <c r="H10066" s="60"/>
      <c r="I10066" s="60"/>
      <c r="J10066" s="60"/>
      <c r="K10066" s="60"/>
      <c r="M10066" s="61"/>
      <c r="N10066" s="61"/>
      <c r="O10066" s="62"/>
      <c r="P10066" s="125"/>
      <c r="W10066" s="62"/>
      <c r="X10066" s="62"/>
    </row>
    <row r="10067" spans="1:24" s="57" customFormat="1" x14ac:dyDescent="0.25">
      <c r="A10067" s="75"/>
      <c r="B10067" s="57" t="s">
        <v>122</v>
      </c>
      <c r="D10067" s="58"/>
      <c r="E10067" s="58"/>
      <c r="F10067" s="58"/>
      <c r="G10067" s="58"/>
      <c r="H10067" s="60"/>
      <c r="I10067" s="60"/>
      <c r="J10067" s="60"/>
      <c r="K10067" s="60"/>
      <c r="M10067" s="61"/>
      <c r="N10067" s="61"/>
      <c r="O10067" s="62"/>
      <c r="P10067" s="125"/>
      <c r="W10067" s="62"/>
      <c r="X10067" s="62"/>
    </row>
    <row r="10068" spans="1:24" s="57" customFormat="1" x14ac:dyDescent="0.25">
      <c r="A10068" s="75"/>
      <c r="B10068" s="57" t="s">
        <v>123</v>
      </c>
      <c r="D10068" s="58"/>
      <c r="E10068" s="58"/>
      <c r="F10068" s="58"/>
      <c r="G10068" s="58"/>
      <c r="H10068" s="60"/>
      <c r="I10068" s="60"/>
      <c r="J10068" s="60"/>
      <c r="K10068" s="60"/>
      <c r="M10068" s="61"/>
      <c r="N10068" s="61"/>
      <c r="O10068" s="62"/>
      <c r="P10068" s="125"/>
      <c r="W10068" s="62"/>
      <c r="X10068" s="62"/>
    </row>
    <row r="10069" spans="1:24" s="57" customFormat="1" x14ac:dyDescent="0.25">
      <c r="A10069" s="75"/>
      <c r="B10069" s="57" t="s">
        <v>124</v>
      </c>
      <c r="D10069" s="58"/>
      <c r="E10069" s="58"/>
      <c r="F10069" s="58"/>
      <c r="G10069" s="58"/>
      <c r="H10069" s="60"/>
      <c r="I10069" s="60"/>
      <c r="J10069" s="60"/>
      <c r="K10069" s="60"/>
      <c r="M10069" s="61"/>
      <c r="N10069" s="61"/>
      <c r="O10069" s="62"/>
      <c r="P10069" s="125"/>
      <c r="W10069" s="62"/>
      <c r="X10069" s="62"/>
    </row>
    <row r="10070" spans="1:24" s="57" customFormat="1" x14ac:dyDescent="0.25">
      <c r="A10070" s="75"/>
      <c r="B10070" s="57" t="s">
        <v>125</v>
      </c>
      <c r="D10070" s="58"/>
      <c r="E10070" s="58"/>
      <c r="F10070" s="58"/>
      <c r="G10070" s="58"/>
      <c r="H10070" s="60"/>
      <c r="I10070" s="60"/>
      <c r="J10070" s="60"/>
      <c r="K10070" s="60"/>
      <c r="M10070" s="61"/>
      <c r="N10070" s="61"/>
      <c r="O10070" s="62"/>
      <c r="P10070" s="125"/>
      <c r="W10070" s="62"/>
      <c r="X10070" s="62"/>
    </row>
    <row r="10071" spans="1:24" s="57" customFormat="1" x14ac:dyDescent="0.25">
      <c r="A10071" s="75"/>
      <c r="B10071" s="57" t="s">
        <v>126</v>
      </c>
      <c r="D10071" s="58"/>
      <c r="E10071" s="58"/>
      <c r="F10071" s="58"/>
      <c r="G10071" s="58"/>
      <c r="H10071" s="60"/>
      <c r="I10071" s="60"/>
      <c r="J10071" s="60"/>
      <c r="K10071" s="60"/>
      <c r="M10071" s="61"/>
      <c r="N10071" s="61"/>
      <c r="O10071" s="62"/>
      <c r="P10071" s="125"/>
      <c r="W10071" s="62"/>
      <c r="X10071" s="62"/>
    </row>
    <row r="10072" spans="1:24" s="57" customFormat="1" x14ac:dyDescent="0.25">
      <c r="A10072" s="75"/>
      <c r="B10072" s="57" t="s">
        <v>127</v>
      </c>
      <c r="D10072" s="58"/>
      <c r="E10072" s="58"/>
      <c r="F10072" s="58"/>
      <c r="G10072" s="58"/>
      <c r="H10072" s="60"/>
      <c r="I10072" s="60"/>
      <c r="J10072" s="60"/>
      <c r="K10072" s="60"/>
      <c r="M10072" s="61"/>
      <c r="N10072" s="61"/>
      <c r="O10072" s="62"/>
      <c r="P10072" s="125"/>
      <c r="W10072" s="62"/>
      <c r="X10072" s="62"/>
    </row>
    <row r="10073" spans="1:24" s="57" customFormat="1" x14ac:dyDescent="0.25">
      <c r="A10073" s="75"/>
      <c r="B10073" s="57" t="s">
        <v>128</v>
      </c>
      <c r="D10073" s="58"/>
      <c r="E10073" s="58"/>
      <c r="F10073" s="58"/>
      <c r="G10073" s="58"/>
      <c r="H10073" s="60"/>
      <c r="I10073" s="60"/>
      <c r="J10073" s="60"/>
      <c r="K10073" s="60"/>
      <c r="M10073" s="61"/>
      <c r="N10073" s="61"/>
      <c r="O10073" s="62"/>
      <c r="P10073" s="125"/>
      <c r="W10073" s="62"/>
      <c r="X10073" s="62"/>
    </row>
    <row r="10074" spans="1:24" s="57" customFormat="1" x14ac:dyDescent="0.25">
      <c r="A10074" s="75"/>
      <c r="B10074" s="57" t="s">
        <v>129</v>
      </c>
      <c r="D10074" s="58"/>
      <c r="E10074" s="58"/>
      <c r="F10074" s="58"/>
      <c r="G10074" s="58"/>
      <c r="H10074" s="60"/>
      <c r="I10074" s="60"/>
      <c r="J10074" s="60"/>
      <c r="K10074" s="60"/>
      <c r="M10074" s="61"/>
      <c r="N10074" s="61"/>
      <c r="O10074" s="62"/>
      <c r="P10074" s="125"/>
      <c r="W10074" s="62"/>
      <c r="X10074" s="62"/>
    </row>
    <row r="10075" spans="1:24" s="57" customFormat="1" x14ac:dyDescent="0.25">
      <c r="A10075" s="75"/>
      <c r="B10075" s="57" t="s">
        <v>130</v>
      </c>
      <c r="D10075" s="58"/>
      <c r="E10075" s="58"/>
      <c r="F10075" s="58"/>
      <c r="G10075" s="58"/>
      <c r="H10075" s="60"/>
      <c r="I10075" s="60"/>
      <c r="J10075" s="60"/>
      <c r="K10075" s="60"/>
      <c r="M10075" s="61"/>
      <c r="N10075" s="61"/>
      <c r="O10075" s="62"/>
      <c r="P10075" s="125"/>
      <c r="W10075" s="62"/>
      <c r="X10075" s="62"/>
    </row>
    <row r="10076" spans="1:24" s="57" customFormat="1" x14ac:dyDescent="0.25">
      <c r="A10076" s="75"/>
      <c r="B10076" s="57" t="s">
        <v>131</v>
      </c>
      <c r="D10076" s="58"/>
      <c r="E10076" s="58"/>
      <c r="F10076" s="58"/>
      <c r="G10076" s="58"/>
      <c r="H10076" s="60"/>
      <c r="I10076" s="60"/>
      <c r="J10076" s="60"/>
      <c r="K10076" s="60"/>
      <c r="M10076" s="61"/>
      <c r="N10076" s="61"/>
      <c r="O10076" s="62"/>
      <c r="P10076" s="125"/>
      <c r="W10076" s="62"/>
      <c r="X10076" s="62"/>
    </row>
    <row r="10077" spans="1:24" s="57" customFormat="1" x14ac:dyDescent="0.25">
      <c r="A10077" s="75"/>
      <c r="B10077" s="57" t="s">
        <v>132</v>
      </c>
      <c r="D10077" s="58"/>
      <c r="E10077" s="58"/>
      <c r="F10077" s="58"/>
      <c r="G10077" s="58"/>
      <c r="H10077" s="60"/>
      <c r="I10077" s="60"/>
      <c r="J10077" s="60"/>
      <c r="K10077" s="60"/>
      <c r="M10077" s="61"/>
      <c r="N10077" s="61"/>
      <c r="O10077" s="62"/>
      <c r="P10077" s="125"/>
      <c r="W10077" s="62"/>
      <c r="X10077" s="62"/>
    </row>
    <row r="10078" spans="1:24" s="57" customFormat="1" x14ac:dyDescent="0.25">
      <c r="A10078" s="75"/>
      <c r="B10078" s="57" t="s">
        <v>133</v>
      </c>
      <c r="D10078" s="58"/>
      <c r="E10078" s="58"/>
      <c r="F10078" s="58"/>
      <c r="G10078" s="58"/>
      <c r="H10078" s="60"/>
      <c r="I10078" s="60"/>
      <c r="J10078" s="60"/>
      <c r="K10078" s="60"/>
      <c r="M10078" s="61"/>
      <c r="N10078" s="61"/>
      <c r="O10078" s="62"/>
      <c r="P10078" s="125"/>
      <c r="W10078" s="62"/>
      <c r="X10078" s="62"/>
    </row>
    <row r="10079" spans="1:24" s="57" customFormat="1" x14ac:dyDescent="0.25">
      <c r="A10079" s="75"/>
      <c r="B10079" s="57" t="s">
        <v>134</v>
      </c>
      <c r="D10079" s="58"/>
      <c r="E10079" s="58"/>
      <c r="F10079" s="58"/>
      <c r="G10079" s="58"/>
      <c r="H10079" s="60"/>
      <c r="I10079" s="60"/>
      <c r="J10079" s="60"/>
      <c r="K10079" s="60"/>
      <c r="M10079" s="61"/>
      <c r="N10079" s="61"/>
      <c r="O10079" s="62"/>
      <c r="P10079" s="125"/>
      <c r="W10079" s="62"/>
      <c r="X10079" s="62"/>
    </row>
    <row r="10080" spans="1:24" s="57" customFormat="1" x14ac:dyDescent="0.25">
      <c r="A10080" s="75"/>
      <c r="B10080" s="57" t="s">
        <v>135</v>
      </c>
      <c r="D10080" s="58"/>
      <c r="E10080" s="58"/>
      <c r="F10080" s="58"/>
      <c r="G10080" s="58"/>
      <c r="H10080" s="60"/>
      <c r="I10080" s="60"/>
      <c r="J10080" s="60"/>
      <c r="K10080" s="60"/>
      <c r="M10080" s="61"/>
      <c r="N10080" s="61"/>
      <c r="O10080" s="62"/>
      <c r="P10080" s="125"/>
      <c r="W10080" s="62"/>
      <c r="X10080" s="62"/>
    </row>
    <row r="10081" spans="1:24" s="57" customFormat="1" x14ac:dyDescent="0.25">
      <c r="A10081" s="75"/>
      <c r="B10081" s="57" t="s">
        <v>136</v>
      </c>
      <c r="D10081" s="58"/>
      <c r="E10081" s="58"/>
      <c r="F10081" s="58"/>
      <c r="G10081" s="58"/>
      <c r="H10081" s="60"/>
      <c r="I10081" s="60"/>
      <c r="J10081" s="60"/>
      <c r="K10081" s="60"/>
      <c r="M10081" s="61"/>
      <c r="N10081" s="61"/>
      <c r="O10081" s="62"/>
      <c r="P10081" s="125"/>
      <c r="W10081" s="62"/>
      <c r="X10081" s="62"/>
    </row>
    <row r="10082" spans="1:24" s="57" customFormat="1" x14ac:dyDescent="0.25">
      <c r="A10082" s="75"/>
      <c r="B10082" s="57" t="s">
        <v>137</v>
      </c>
      <c r="D10082" s="58"/>
      <c r="E10082" s="58"/>
      <c r="F10082" s="58"/>
      <c r="G10082" s="58"/>
      <c r="H10082" s="60"/>
      <c r="I10082" s="60"/>
      <c r="J10082" s="60"/>
      <c r="K10082" s="60"/>
      <c r="M10082" s="61"/>
      <c r="N10082" s="61"/>
      <c r="O10082" s="62"/>
      <c r="P10082" s="125"/>
      <c r="W10082" s="62"/>
      <c r="X10082" s="62"/>
    </row>
    <row r="10083" spans="1:24" s="57" customFormat="1" x14ac:dyDescent="0.25">
      <c r="A10083" s="75"/>
      <c r="B10083" s="57" t="s">
        <v>138</v>
      </c>
      <c r="D10083" s="58"/>
      <c r="E10083" s="58"/>
      <c r="F10083" s="58"/>
      <c r="G10083" s="58"/>
      <c r="H10083" s="60"/>
      <c r="I10083" s="60"/>
      <c r="J10083" s="60"/>
      <c r="K10083" s="60"/>
      <c r="M10083" s="61"/>
      <c r="N10083" s="61"/>
      <c r="O10083" s="62"/>
      <c r="P10083" s="125"/>
      <c r="W10083" s="62"/>
      <c r="X10083" s="62"/>
    </row>
    <row r="10084" spans="1:24" s="57" customFormat="1" x14ac:dyDescent="0.25">
      <c r="A10084" s="75"/>
      <c r="B10084" s="57" t="s">
        <v>139</v>
      </c>
      <c r="D10084" s="58"/>
      <c r="E10084" s="58"/>
      <c r="F10084" s="58"/>
      <c r="G10084" s="58"/>
      <c r="H10084" s="60"/>
      <c r="I10084" s="60"/>
      <c r="J10084" s="60"/>
      <c r="K10084" s="60"/>
      <c r="M10084" s="61"/>
      <c r="N10084" s="61"/>
      <c r="O10084" s="62"/>
      <c r="P10084" s="125"/>
      <c r="W10084" s="62"/>
      <c r="X10084" s="62"/>
    </row>
    <row r="10085" spans="1:24" s="57" customFormat="1" x14ac:dyDescent="0.25">
      <c r="A10085" s="75"/>
      <c r="B10085" s="57" t="s">
        <v>140</v>
      </c>
      <c r="D10085" s="58"/>
      <c r="E10085" s="58"/>
      <c r="F10085" s="58"/>
      <c r="G10085" s="58"/>
      <c r="H10085" s="60"/>
      <c r="I10085" s="60"/>
      <c r="J10085" s="60"/>
      <c r="K10085" s="60"/>
      <c r="M10085" s="61"/>
      <c r="N10085" s="61"/>
      <c r="O10085" s="62"/>
      <c r="P10085" s="125"/>
      <c r="W10085" s="62"/>
      <c r="X10085" s="62"/>
    </row>
    <row r="10086" spans="1:24" s="57" customFormat="1" x14ac:dyDescent="0.25">
      <c r="A10086" s="75"/>
      <c r="B10086" s="57" t="s">
        <v>141</v>
      </c>
      <c r="D10086" s="58"/>
      <c r="E10086" s="58"/>
      <c r="F10086" s="58"/>
      <c r="G10086" s="58"/>
      <c r="H10086" s="60"/>
      <c r="I10086" s="60"/>
      <c r="J10086" s="60"/>
      <c r="K10086" s="60"/>
      <c r="M10086" s="61"/>
      <c r="N10086" s="61"/>
      <c r="O10086" s="62"/>
      <c r="P10086" s="125"/>
      <c r="W10086" s="62"/>
      <c r="X10086" s="62"/>
    </row>
    <row r="10087" spans="1:24" s="57" customFormat="1" x14ac:dyDescent="0.25">
      <c r="A10087" s="75"/>
      <c r="B10087" s="57" t="s">
        <v>142</v>
      </c>
      <c r="D10087" s="58"/>
      <c r="E10087" s="58"/>
      <c r="F10087" s="58"/>
      <c r="G10087" s="58"/>
      <c r="H10087" s="60"/>
      <c r="I10087" s="60"/>
      <c r="J10087" s="60"/>
      <c r="K10087" s="60"/>
      <c r="M10087" s="61"/>
      <c r="N10087" s="61"/>
      <c r="O10087" s="62"/>
      <c r="P10087" s="125"/>
      <c r="W10087" s="62"/>
      <c r="X10087" s="62"/>
    </row>
    <row r="10088" spans="1:24" s="57" customFormat="1" x14ac:dyDescent="0.25">
      <c r="A10088" s="75"/>
      <c r="B10088" s="57" t="s">
        <v>143</v>
      </c>
      <c r="D10088" s="58"/>
      <c r="E10088" s="58"/>
      <c r="F10088" s="58"/>
      <c r="G10088" s="58"/>
      <c r="H10088" s="60"/>
      <c r="I10088" s="60"/>
      <c r="J10088" s="60"/>
      <c r="K10088" s="60"/>
      <c r="M10088" s="61"/>
      <c r="N10088" s="61"/>
      <c r="O10088" s="62"/>
      <c r="P10088" s="125"/>
      <c r="W10088" s="62"/>
      <c r="X10088" s="62"/>
    </row>
    <row r="10089" spans="1:24" s="57" customFormat="1" x14ac:dyDescent="0.25">
      <c r="A10089" s="75"/>
      <c r="B10089" s="57" t="s">
        <v>144</v>
      </c>
      <c r="D10089" s="58"/>
      <c r="E10089" s="58"/>
      <c r="F10089" s="58"/>
      <c r="G10089" s="58"/>
      <c r="H10089" s="60"/>
      <c r="I10089" s="60"/>
      <c r="J10089" s="60"/>
      <c r="K10089" s="60"/>
      <c r="M10089" s="61"/>
      <c r="N10089" s="61"/>
      <c r="O10089" s="62"/>
      <c r="P10089" s="125"/>
      <c r="W10089" s="62"/>
      <c r="X10089" s="62"/>
    </row>
    <row r="10090" spans="1:24" s="57" customFormat="1" x14ac:dyDescent="0.25">
      <c r="A10090" s="75"/>
      <c r="B10090" s="57" t="s">
        <v>145</v>
      </c>
      <c r="D10090" s="58"/>
      <c r="E10090" s="58"/>
      <c r="F10090" s="58"/>
      <c r="G10090" s="58"/>
      <c r="H10090" s="60"/>
      <c r="I10090" s="60"/>
      <c r="J10090" s="60"/>
      <c r="K10090" s="60"/>
      <c r="M10090" s="61"/>
      <c r="N10090" s="61"/>
      <c r="O10090" s="62"/>
      <c r="P10090" s="125"/>
      <c r="W10090" s="62"/>
      <c r="X10090" s="62"/>
    </row>
    <row r="10091" spans="1:24" s="57" customFormat="1" x14ac:dyDescent="0.25">
      <c r="A10091" s="75"/>
      <c r="B10091" s="57" t="s">
        <v>146</v>
      </c>
      <c r="D10091" s="58"/>
      <c r="E10091" s="58"/>
      <c r="F10091" s="58"/>
      <c r="G10091" s="58"/>
      <c r="H10091" s="60"/>
      <c r="I10091" s="60"/>
      <c r="J10091" s="60"/>
      <c r="K10091" s="60"/>
      <c r="M10091" s="61"/>
      <c r="N10091" s="61"/>
      <c r="O10091" s="62"/>
      <c r="P10091" s="125"/>
      <c r="W10091" s="62"/>
      <c r="X10091" s="62"/>
    </row>
    <row r="10092" spans="1:24" s="57" customFormat="1" x14ac:dyDescent="0.25">
      <c r="A10092" s="75"/>
      <c r="B10092" s="57" t="s">
        <v>147</v>
      </c>
      <c r="D10092" s="58"/>
      <c r="E10092" s="58"/>
      <c r="F10092" s="58"/>
      <c r="G10092" s="58"/>
      <c r="H10092" s="60"/>
      <c r="I10092" s="60"/>
      <c r="J10092" s="60"/>
      <c r="K10092" s="60"/>
      <c r="M10092" s="61"/>
      <c r="N10092" s="61"/>
      <c r="O10092" s="62"/>
      <c r="P10092" s="125"/>
      <c r="W10092" s="62"/>
      <c r="X10092" s="62"/>
    </row>
    <row r="10093" spans="1:24" s="57" customFormat="1" x14ac:dyDescent="0.25">
      <c r="A10093" s="75"/>
      <c r="B10093" s="57" t="s">
        <v>148</v>
      </c>
      <c r="D10093" s="58"/>
      <c r="E10093" s="58"/>
      <c r="F10093" s="58"/>
      <c r="G10093" s="58"/>
      <c r="H10093" s="60"/>
      <c r="I10093" s="60"/>
      <c r="J10093" s="60"/>
      <c r="K10093" s="60"/>
      <c r="M10093" s="61"/>
      <c r="N10093" s="61"/>
      <c r="O10093" s="62"/>
      <c r="P10093" s="125"/>
      <c r="W10093" s="62"/>
      <c r="X10093" s="62"/>
    </row>
    <row r="10094" spans="1:24" s="57" customFormat="1" x14ac:dyDescent="0.25">
      <c r="A10094" s="75"/>
      <c r="B10094" s="57" t="s">
        <v>149</v>
      </c>
      <c r="D10094" s="58"/>
      <c r="E10094" s="58"/>
      <c r="F10094" s="58"/>
      <c r="G10094" s="58"/>
      <c r="H10094" s="60"/>
      <c r="I10094" s="60"/>
      <c r="J10094" s="60"/>
      <c r="K10094" s="60"/>
      <c r="M10094" s="61"/>
      <c r="N10094" s="61"/>
      <c r="O10094" s="62"/>
      <c r="P10094" s="125"/>
      <c r="W10094" s="62"/>
      <c r="X10094" s="62"/>
    </row>
    <row r="10095" spans="1:24" s="57" customFormat="1" x14ac:dyDescent="0.25">
      <c r="A10095" s="75"/>
      <c r="B10095" s="57" t="s">
        <v>150</v>
      </c>
      <c r="D10095" s="58"/>
      <c r="E10095" s="58"/>
      <c r="F10095" s="58"/>
      <c r="G10095" s="58"/>
      <c r="H10095" s="60"/>
      <c r="I10095" s="60"/>
      <c r="J10095" s="60"/>
      <c r="K10095" s="60"/>
      <c r="M10095" s="61"/>
      <c r="N10095" s="61"/>
      <c r="O10095" s="62"/>
      <c r="P10095" s="125"/>
      <c r="W10095" s="62"/>
      <c r="X10095" s="62"/>
    </row>
    <row r="10096" spans="1:24" s="57" customFormat="1" x14ac:dyDescent="0.25">
      <c r="A10096" s="75"/>
      <c r="B10096" s="57" t="s">
        <v>151</v>
      </c>
      <c r="D10096" s="58"/>
      <c r="E10096" s="58"/>
      <c r="F10096" s="58"/>
      <c r="G10096" s="58"/>
      <c r="H10096" s="60"/>
      <c r="I10096" s="60"/>
      <c r="J10096" s="60"/>
      <c r="K10096" s="60"/>
      <c r="M10096" s="61"/>
      <c r="N10096" s="61"/>
      <c r="O10096" s="62"/>
      <c r="P10096" s="125"/>
      <c r="W10096" s="62"/>
      <c r="X10096" s="62"/>
    </row>
    <row r="10097" spans="1:24" s="57" customFormat="1" x14ac:dyDescent="0.25">
      <c r="A10097" s="75"/>
      <c r="B10097" s="57" t="s">
        <v>152</v>
      </c>
      <c r="D10097" s="58"/>
      <c r="E10097" s="58"/>
      <c r="F10097" s="58"/>
      <c r="G10097" s="58"/>
      <c r="H10097" s="60"/>
      <c r="I10097" s="60"/>
      <c r="J10097" s="60"/>
      <c r="K10097" s="60"/>
      <c r="M10097" s="61"/>
      <c r="N10097" s="61"/>
      <c r="O10097" s="62"/>
      <c r="P10097" s="125"/>
      <c r="W10097" s="62"/>
      <c r="X10097" s="62"/>
    </row>
    <row r="10098" spans="1:24" s="57" customFormat="1" x14ac:dyDescent="0.25">
      <c r="A10098" s="75"/>
      <c r="B10098" s="57" t="s">
        <v>153</v>
      </c>
      <c r="D10098" s="58"/>
      <c r="E10098" s="58"/>
      <c r="F10098" s="58"/>
      <c r="G10098" s="58"/>
      <c r="H10098" s="60"/>
      <c r="I10098" s="60"/>
      <c r="J10098" s="60"/>
      <c r="K10098" s="60"/>
      <c r="M10098" s="61"/>
      <c r="N10098" s="61"/>
      <c r="O10098" s="62"/>
      <c r="P10098" s="125"/>
      <c r="W10098" s="62"/>
      <c r="X10098" s="62"/>
    </row>
    <row r="10099" spans="1:24" s="57" customFormat="1" x14ac:dyDescent="0.25">
      <c r="A10099" s="75"/>
      <c r="B10099" s="57" t="s">
        <v>154</v>
      </c>
      <c r="D10099" s="58"/>
      <c r="E10099" s="58"/>
      <c r="F10099" s="58"/>
      <c r="G10099" s="58"/>
      <c r="H10099" s="60"/>
      <c r="I10099" s="60"/>
      <c r="J10099" s="60"/>
      <c r="K10099" s="60"/>
      <c r="M10099" s="61"/>
      <c r="N10099" s="61"/>
      <c r="O10099" s="62"/>
      <c r="P10099" s="125"/>
      <c r="W10099" s="62"/>
      <c r="X10099" s="62"/>
    </row>
    <row r="10100" spans="1:24" s="57" customFormat="1" x14ac:dyDescent="0.25">
      <c r="A10100" s="75"/>
      <c r="B10100" s="57" t="s">
        <v>155</v>
      </c>
      <c r="D10100" s="58"/>
      <c r="E10100" s="58"/>
      <c r="F10100" s="58"/>
      <c r="G10100" s="58"/>
      <c r="H10100" s="60"/>
      <c r="I10100" s="60"/>
      <c r="J10100" s="60"/>
      <c r="K10100" s="60"/>
      <c r="M10100" s="61"/>
      <c r="N10100" s="61"/>
      <c r="O10100" s="62"/>
      <c r="P10100" s="125"/>
      <c r="W10100" s="62"/>
      <c r="X10100" s="62"/>
    </row>
    <row r="10101" spans="1:24" s="57" customFormat="1" x14ac:dyDescent="0.25">
      <c r="A10101" s="75"/>
      <c r="B10101" s="57" t="s">
        <v>156</v>
      </c>
      <c r="D10101" s="58"/>
      <c r="E10101" s="58"/>
      <c r="F10101" s="58"/>
      <c r="G10101" s="58"/>
      <c r="H10101" s="60"/>
      <c r="I10101" s="60"/>
      <c r="J10101" s="60"/>
      <c r="K10101" s="60"/>
      <c r="M10101" s="61"/>
      <c r="N10101" s="61"/>
      <c r="O10101" s="62"/>
      <c r="P10101" s="125"/>
      <c r="W10101" s="62"/>
      <c r="X10101" s="62"/>
    </row>
    <row r="10102" spans="1:24" s="57" customFormat="1" x14ac:dyDescent="0.25">
      <c r="A10102" s="75"/>
      <c r="B10102" s="57" t="s">
        <v>157</v>
      </c>
      <c r="D10102" s="58"/>
      <c r="E10102" s="58"/>
      <c r="F10102" s="58"/>
      <c r="G10102" s="58"/>
      <c r="H10102" s="60"/>
      <c r="I10102" s="60"/>
      <c r="J10102" s="60"/>
      <c r="K10102" s="60"/>
      <c r="M10102" s="61"/>
      <c r="N10102" s="61"/>
      <c r="O10102" s="62"/>
      <c r="P10102" s="125"/>
      <c r="W10102" s="62"/>
      <c r="X10102" s="62"/>
    </row>
    <row r="10103" spans="1:24" s="57" customFormat="1" x14ac:dyDescent="0.25">
      <c r="A10103" s="75"/>
      <c r="B10103" s="57" t="s">
        <v>158</v>
      </c>
      <c r="D10103" s="58"/>
      <c r="E10103" s="58"/>
      <c r="F10103" s="58"/>
      <c r="G10103" s="58"/>
      <c r="H10103" s="60"/>
      <c r="I10103" s="60"/>
      <c r="J10103" s="60"/>
      <c r="K10103" s="60"/>
      <c r="M10103" s="61"/>
      <c r="N10103" s="61"/>
      <c r="O10103" s="62"/>
      <c r="P10103" s="125"/>
      <c r="W10103" s="62"/>
      <c r="X10103" s="62"/>
    </row>
    <row r="10104" spans="1:24" s="57" customFormat="1" x14ac:dyDescent="0.25">
      <c r="A10104" s="75"/>
      <c r="B10104" s="57" t="s">
        <v>159</v>
      </c>
      <c r="D10104" s="58"/>
      <c r="E10104" s="58"/>
      <c r="F10104" s="58"/>
      <c r="G10104" s="58"/>
      <c r="H10104" s="60"/>
      <c r="I10104" s="60"/>
      <c r="J10104" s="60"/>
      <c r="K10104" s="60"/>
      <c r="M10104" s="61"/>
      <c r="N10104" s="61"/>
      <c r="O10104" s="62"/>
      <c r="P10104" s="125"/>
      <c r="W10104" s="62"/>
      <c r="X10104" s="62"/>
    </row>
    <row r="10105" spans="1:24" s="57" customFormat="1" x14ac:dyDescent="0.25">
      <c r="A10105" s="75"/>
      <c r="B10105" s="57" t="s">
        <v>160</v>
      </c>
      <c r="D10105" s="58"/>
      <c r="E10105" s="58"/>
      <c r="F10105" s="58"/>
      <c r="G10105" s="58"/>
      <c r="H10105" s="60"/>
      <c r="I10105" s="60"/>
      <c r="J10105" s="60"/>
      <c r="K10105" s="60"/>
      <c r="M10105" s="61"/>
      <c r="N10105" s="61"/>
      <c r="O10105" s="62"/>
      <c r="P10105" s="125"/>
      <c r="W10105" s="62"/>
      <c r="X10105" s="62"/>
    </row>
    <row r="10106" spans="1:24" s="57" customFormat="1" x14ac:dyDescent="0.25">
      <c r="A10106" s="75"/>
      <c r="B10106" s="57" t="s">
        <v>161</v>
      </c>
      <c r="D10106" s="58"/>
      <c r="E10106" s="58"/>
      <c r="F10106" s="58"/>
      <c r="G10106" s="58"/>
      <c r="H10106" s="60"/>
      <c r="I10106" s="60"/>
      <c r="J10106" s="60"/>
      <c r="K10106" s="60"/>
      <c r="M10106" s="61"/>
      <c r="N10106" s="61"/>
      <c r="O10106" s="62"/>
      <c r="P10106" s="125"/>
      <c r="W10106" s="62"/>
      <c r="X10106" s="62"/>
    </row>
    <row r="10107" spans="1:24" s="57" customFormat="1" x14ac:dyDescent="0.25">
      <c r="A10107" s="75"/>
      <c r="B10107" s="57" t="s">
        <v>162</v>
      </c>
      <c r="D10107" s="58"/>
      <c r="E10107" s="58"/>
      <c r="F10107" s="58"/>
      <c r="G10107" s="58"/>
      <c r="H10107" s="60"/>
      <c r="I10107" s="60"/>
      <c r="J10107" s="60"/>
      <c r="K10107" s="60"/>
      <c r="M10107" s="61"/>
      <c r="N10107" s="61"/>
      <c r="O10107" s="62"/>
      <c r="P10107" s="125"/>
      <c r="W10107" s="62"/>
      <c r="X10107" s="62"/>
    </row>
    <row r="10108" spans="1:24" s="57" customFormat="1" x14ac:dyDescent="0.25">
      <c r="A10108" s="75"/>
      <c r="B10108" s="57" t="s">
        <v>163</v>
      </c>
      <c r="D10108" s="58"/>
      <c r="E10108" s="58"/>
      <c r="F10108" s="58"/>
      <c r="G10108" s="58"/>
      <c r="H10108" s="60"/>
      <c r="I10108" s="60"/>
      <c r="J10108" s="60"/>
      <c r="K10108" s="60"/>
      <c r="M10108" s="61"/>
      <c r="N10108" s="61"/>
      <c r="O10108" s="62"/>
      <c r="P10108" s="125"/>
      <c r="W10108" s="62"/>
      <c r="X10108" s="62"/>
    </row>
    <row r="10109" spans="1:24" s="57" customFormat="1" x14ac:dyDescent="0.25">
      <c r="A10109" s="75"/>
      <c r="B10109" s="57" t="s">
        <v>164</v>
      </c>
      <c r="D10109" s="58"/>
      <c r="E10109" s="58"/>
      <c r="F10109" s="58"/>
      <c r="G10109" s="58"/>
      <c r="H10109" s="60"/>
      <c r="I10109" s="60"/>
      <c r="J10109" s="60"/>
      <c r="K10109" s="60"/>
      <c r="M10109" s="61"/>
      <c r="N10109" s="61"/>
      <c r="O10109" s="62"/>
      <c r="P10109" s="125"/>
      <c r="W10109" s="62"/>
      <c r="X10109" s="62"/>
    </row>
    <row r="10110" spans="1:24" s="57" customFormat="1" x14ac:dyDescent="0.25">
      <c r="A10110" s="75"/>
      <c r="B10110" s="57" t="s">
        <v>165</v>
      </c>
      <c r="D10110" s="58"/>
      <c r="E10110" s="58"/>
      <c r="F10110" s="58"/>
      <c r="G10110" s="58"/>
      <c r="H10110" s="60"/>
      <c r="I10110" s="60"/>
      <c r="J10110" s="60"/>
      <c r="K10110" s="60"/>
      <c r="M10110" s="61"/>
      <c r="N10110" s="61"/>
      <c r="O10110" s="62"/>
      <c r="P10110" s="125"/>
      <c r="W10110" s="62"/>
      <c r="X10110" s="62"/>
    </row>
    <row r="10111" spans="1:24" s="57" customFormat="1" x14ac:dyDescent="0.25">
      <c r="A10111" s="75"/>
      <c r="B10111" s="57" t="s">
        <v>166</v>
      </c>
      <c r="D10111" s="58"/>
      <c r="E10111" s="58"/>
      <c r="F10111" s="58"/>
      <c r="G10111" s="58"/>
      <c r="H10111" s="60"/>
      <c r="I10111" s="60"/>
      <c r="J10111" s="60"/>
      <c r="K10111" s="60"/>
      <c r="M10111" s="61"/>
      <c r="N10111" s="61"/>
      <c r="O10111" s="62"/>
      <c r="P10111" s="125"/>
      <c r="W10111" s="62"/>
      <c r="X10111" s="62"/>
    </row>
    <row r="10112" spans="1:24" s="57" customFormat="1" x14ac:dyDescent="0.25">
      <c r="A10112" s="75"/>
      <c r="B10112" s="57" t="s">
        <v>167</v>
      </c>
      <c r="D10112" s="58"/>
      <c r="E10112" s="58"/>
      <c r="F10112" s="58"/>
      <c r="G10112" s="58"/>
      <c r="H10112" s="60"/>
      <c r="I10112" s="60"/>
      <c r="J10112" s="60"/>
      <c r="K10112" s="60"/>
      <c r="M10112" s="61"/>
      <c r="N10112" s="61"/>
      <c r="O10112" s="62"/>
      <c r="P10112" s="125"/>
      <c r="W10112" s="62"/>
      <c r="X10112" s="62"/>
    </row>
    <row r="10113" spans="1:24" s="57" customFormat="1" x14ac:dyDescent="0.25">
      <c r="A10113" s="75"/>
      <c r="B10113" s="57" t="s">
        <v>168</v>
      </c>
      <c r="D10113" s="58"/>
      <c r="E10113" s="58"/>
      <c r="F10113" s="58"/>
      <c r="G10113" s="58"/>
      <c r="H10113" s="60"/>
      <c r="I10113" s="60"/>
      <c r="J10113" s="60"/>
      <c r="K10113" s="60"/>
      <c r="M10113" s="61"/>
      <c r="N10113" s="61"/>
      <c r="O10113" s="62"/>
      <c r="P10113" s="125"/>
      <c r="W10113" s="62"/>
      <c r="X10113" s="62"/>
    </row>
    <row r="10114" spans="1:24" s="57" customFormat="1" x14ac:dyDescent="0.25">
      <c r="A10114" s="75"/>
      <c r="B10114" s="57" t="s">
        <v>169</v>
      </c>
      <c r="D10114" s="58"/>
      <c r="E10114" s="58"/>
      <c r="F10114" s="58"/>
      <c r="G10114" s="58"/>
      <c r="H10114" s="60"/>
      <c r="I10114" s="60"/>
      <c r="J10114" s="60"/>
      <c r="K10114" s="60"/>
      <c r="M10114" s="61"/>
      <c r="N10114" s="61"/>
      <c r="O10114" s="62"/>
      <c r="P10114" s="125"/>
      <c r="W10114" s="62"/>
      <c r="X10114" s="62"/>
    </row>
    <row r="10115" spans="1:24" s="57" customFormat="1" x14ac:dyDescent="0.25">
      <c r="A10115" s="75"/>
      <c r="B10115" s="57" t="s">
        <v>170</v>
      </c>
      <c r="D10115" s="58"/>
      <c r="E10115" s="58"/>
      <c r="F10115" s="58"/>
      <c r="G10115" s="58"/>
      <c r="H10115" s="60"/>
      <c r="I10115" s="60"/>
      <c r="J10115" s="60"/>
      <c r="K10115" s="60"/>
      <c r="M10115" s="61"/>
      <c r="N10115" s="61"/>
      <c r="O10115" s="62"/>
      <c r="P10115" s="125"/>
      <c r="W10115" s="62"/>
      <c r="X10115" s="62"/>
    </row>
    <row r="10116" spans="1:24" s="57" customFormat="1" x14ac:dyDescent="0.25">
      <c r="A10116" s="75"/>
      <c r="B10116" s="57" t="s">
        <v>171</v>
      </c>
      <c r="D10116" s="58"/>
      <c r="E10116" s="58"/>
      <c r="F10116" s="58"/>
      <c r="G10116" s="58"/>
      <c r="H10116" s="60"/>
      <c r="I10116" s="60"/>
      <c r="J10116" s="60"/>
      <c r="K10116" s="60"/>
      <c r="M10116" s="61"/>
      <c r="N10116" s="61"/>
      <c r="O10116" s="62"/>
      <c r="P10116" s="125"/>
      <c r="W10116" s="62"/>
      <c r="X10116" s="62"/>
    </row>
    <row r="10117" spans="1:24" s="57" customFormat="1" x14ac:dyDescent="0.25">
      <c r="A10117" s="75"/>
      <c r="B10117" s="57" t="s">
        <v>172</v>
      </c>
      <c r="D10117" s="58"/>
      <c r="E10117" s="58"/>
      <c r="F10117" s="58"/>
      <c r="G10117" s="58"/>
      <c r="H10117" s="60"/>
      <c r="I10117" s="60"/>
      <c r="J10117" s="60"/>
      <c r="K10117" s="60"/>
      <c r="M10117" s="61"/>
      <c r="N10117" s="61"/>
      <c r="O10117" s="62"/>
      <c r="P10117" s="125"/>
      <c r="W10117" s="62"/>
      <c r="X10117" s="62"/>
    </row>
    <row r="10118" spans="1:24" s="57" customFormat="1" x14ac:dyDescent="0.25">
      <c r="A10118" s="75"/>
      <c r="B10118" s="57" t="s">
        <v>173</v>
      </c>
      <c r="D10118" s="58"/>
      <c r="E10118" s="58"/>
      <c r="F10118" s="58"/>
      <c r="G10118" s="58"/>
      <c r="H10118" s="60"/>
      <c r="I10118" s="60"/>
      <c r="J10118" s="60"/>
      <c r="K10118" s="60"/>
      <c r="M10118" s="61"/>
      <c r="N10118" s="61"/>
      <c r="O10118" s="62"/>
      <c r="P10118" s="125"/>
      <c r="W10118" s="62"/>
      <c r="X10118" s="62"/>
    </row>
    <row r="10119" spans="1:24" s="57" customFormat="1" x14ac:dyDescent="0.25">
      <c r="A10119" s="75"/>
      <c r="B10119" s="57" t="s">
        <v>174</v>
      </c>
      <c r="D10119" s="58"/>
      <c r="E10119" s="58"/>
      <c r="F10119" s="58"/>
      <c r="G10119" s="58"/>
      <c r="H10119" s="60"/>
      <c r="I10119" s="60"/>
      <c r="J10119" s="60"/>
      <c r="K10119" s="60"/>
      <c r="M10119" s="61"/>
      <c r="N10119" s="61"/>
      <c r="O10119" s="62"/>
      <c r="P10119" s="125"/>
      <c r="W10119" s="62"/>
      <c r="X10119" s="62"/>
    </row>
    <row r="10120" spans="1:24" s="57" customFormat="1" x14ac:dyDescent="0.25">
      <c r="A10120" s="75"/>
      <c r="B10120" s="57" t="s">
        <v>175</v>
      </c>
      <c r="D10120" s="58"/>
      <c r="E10120" s="58"/>
      <c r="F10120" s="58"/>
      <c r="G10120" s="58"/>
      <c r="H10120" s="60"/>
      <c r="I10120" s="60"/>
      <c r="J10120" s="60"/>
      <c r="K10120" s="60"/>
      <c r="M10120" s="61"/>
      <c r="N10120" s="61"/>
      <c r="O10120" s="62"/>
      <c r="P10120" s="125"/>
      <c r="W10120" s="62"/>
      <c r="X10120" s="62"/>
    </row>
    <row r="10121" spans="1:24" s="57" customFormat="1" x14ac:dyDescent="0.25">
      <c r="A10121" s="75"/>
      <c r="B10121" s="57" t="s">
        <v>176</v>
      </c>
      <c r="D10121" s="58"/>
      <c r="E10121" s="58"/>
      <c r="F10121" s="58"/>
      <c r="G10121" s="58"/>
      <c r="H10121" s="60"/>
      <c r="I10121" s="60"/>
      <c r="J10121" s="60"/>
      <c r="K10121" s="60"/>
      <c r="M10121" s="61"/>
      <c r="N10121" s="61"/>
      <c r="O10121" s="62"/>
      <c r="P10121" s="125"/>
      <c r="W10121" s="62"/>
      <c r="X10121" s="62"/>
    </row>
    <row r="10122" spans="1:24" s="57" customFormat="1" x14ac:dyDescent="0.25">
      <c r="A10122" s="75"/>
      <c r="B10122" s="57" t="s">
        <v>177</v>
      </c>
      <c r="D10122" s="58"/>
      <c r="E10122" s="58"/>
      <c r="F10122" s="58"/>
      <c r="G10122" s="58"/>
      <c r="H10122" s="60"/>
      <c r="I10122" s="60"/>
      <c r="J10122" s="60"/>
      <c r="K10122" s="60"/>
      <c r="M10122" s="61"/>
      <c r="N10122" s="61"/>
      <c r="O10122" s="62"/>
      <c r="P10122" s="125"/>
      <c r="W10122" s="62"/>
      <c r="X10122" s="62"/>
    </row>
    <row r="10123" spans="1:24" s="57" customFormat="1" x14ac:dyDescent="0.25">
      <c r="A10123" s="75"/>
      <c r="B10123" s="57" t="s">
        <v>178</v>
      </c>
      <c r="D10123" s="58"/>
      <c r="E10123" s="58"/>
      <c r="F10123" s="58"/>
      <c r="G10123" s="58"/>
      <c r="H10123" s="60"/>
      <c r="I10123" s="60"/>
      <c r="J10123" s="60"/>
      <c r="K10123" s="60"/>
      <c r="M10123" s="61"/>
      <c r="N10123" s="61"/>
      <c r="O10123" s="62"/>
      <c r="P10123" s="125"/>
      <c r="W10123" s="62"/>
      <c r="X10123" s="62"/>
    </row>
    <row r="10124" spans="1:24" s="57" customFormat="1" x14ac:dyDescent="0.25">
      <c r="A10124" s="75"/>
      <c r="B10124" s="57" t="s">
        <v>179</v>
      </c>
      <c r="D10124" s="58"/>
      <c r="E10124" s="58"/>
      <c r="F10124" s="58"/>
      <c r="G10124" s="58"/>
      <c r="H10124" s="60"/>
      <c r="I10124" s="60"/>
      <c r="J10124" s="60"/>
      <c r="K10124" s="60"/>
      <c r="M10124" s="61"/>
      <c r="N10124" s="61"/>
      <c r="O10124" s="62"/>
      <c r="P10124" s="125"/>
      <c r="W10124" s="62"/>
      <c r="X10124" s="62"/>
    </row>
    <row r="10125" spans="1:24" s="57" customFormat="1" x14ac:dyDescent="0.25">
      <c r="A10125" s="75"/>
      <c r="B10125" s="57" t="s">
        <v>180</v>
      </c>
      <c r="D10125" s="58"/>
      <c r="E10125" s="58"/>
      <c r="F10125" s="58"/>
      <c r="G10125" s="58"/>
      <c r="H10125" s="60"/>
      <c r="I10125" s="60"/>
      <c r="J10125" s="60"/>
      <c r="K10125" s="60"/>
      <c r="M10125" s="61"/>
      <c r="N10125" s="61"/>
      <c r="O10125" s="62"/>
      <c r="P10125" s="125"/>
      <c r="W10125" s="62"/>
      <c r="X10125" s="62"/>
    </row>
    <row r="10126" spans="1:24" s="57" customFormat="1" x14ac:dyDescent="0.25">
      <c r="A10126" s="75"/>
      <c r="B10126" s="57" t="s">
        <v>181</v>
      </c>
      <c r="D10126" s="58"/>
      <c r="E10126" s="58"/>
      <c r="F10126" s="58"/>
      <c r="G10126" s="58"/>
      <c r="H10126" s="60"/>
      <c r="I10126" s="60"/>
      <c r="J10126" s="60"/>
      <c r="K10126" s="60"/>
      <c r="M10126" s="61"/>
      <c r="N10126" s="61"/>
      <c r="O10126" s="62"/>
      <c r="P10126" s="125"/>
      <c r="W10126" s="62"/>
      <c r="X10126" s="62"/>
    </row>
    <row r="10127" spans="1:24" s="57" customFormat="1" x14ac:dyDescent="0.25">
      <c r="A10127" s="75"/>
      <c r="B10127" s="57" t="s">
        <v>182</v>
      </c>
      <c r="D10127" s="58"/>
      <c r="E10127" s="58"/>
      <c r="F10127" s="58"/>
      <c r="G10127" s="58"/>
      <c r="H10127" s="60"/>
      <c r="I10127" s="60"/>
      <c r="J10127" s="60"/>
      <c r="K10127" s="60"/>
      <c r="M10127" s="61"/>
      <c r="N10127" s="61"/>
      <c r="O10127" s="62"/>
      <c r="P10127" s="125"/>
      <c r="W10127" s="62"/>
      <c r="X10127" s="62"/>
    </row>
    <row r="10128" spans="1:24" s="57" customFormat="1" x14ac:dyDescent="0.25">
      <c r="A10128" s="75"/>
      <c r="B10128" s="57" t="s">
        <v>183</v>
      </c>
      <c r="D10128" s="58"/>
      <c r="E10128" s="58"/>
      <c r="F10128" s="58"/>
      <c r="G10128" s="58"/>
      <c r="H10128" s="60"/>
      <c r="I10128" s="60"/>
      <c r="J10128" s="60"/>
      <c r="K10128" s="60"/>
      <c r="M10128" s="61"/>
      <c r="N10128" s="61"/>
      <c r="O10128" s="62"/>
      <c r="P10128" s="125"/>
      <c r="W10128" s="62"/>
      <c r="X10128" s="62"/>
    </row>
    <row r="10129" spans="1:24" s="57" customFormat="1" x14ac:dyDescent="0.25">
      <c r="A10129" s="75"/>
      <c r="B10129" s="57" t="s">
        <v>184</v>
      </c>
      <c r="D10129" s="58"/>
      <c r="E10129" s="58"/>
      <c r="F10129" s="58"/>
      <c r="G10129" s="58"/>
      <c r="H10129" s="60"/>
      <c r="I10129" s="60"/>
      <c r="J10129" s="60"/>
      <c r="K10129" s="60"/>
      <c r="M10129" s="61"/>
      <c r="N10129" s="61"/>
      <c r="O10129" s="62"/>
      <c r="P10129" s="125"/>
      <c r="W10129" s="62"/>
      <c r="X10129" s="62"/>
    </row>
    <row r="10130" spans="1:24" s="57" customFormat="1" x14ac:dyDescent="0.25">
      <c r="A10130" s="75"/>
      <c r="B10130" s="57" t="s">
        <v>185</v>
      </c>
      <c r="D10130" s="58"/>
      <c r="E10130" s="58"/>
      <c r="F10130" s="58"/>
      <c r="G10130" s="58"/>
      <c r="H10130" s="60"/>
      <c r="I10130" s="60"/>
      <c r="J10130" s="60"/>
      <c r="K10130" s="60"/>
      <c r="M10130" s="61"/>
      <c r="N10130" s="61"/>
      <c r="O10130" s="62"/>
      <c r="P10130" s="125"/>
      <c r="W10130" s="62"/>
      <c r="X10130" s="62"/>
    </row>
    <row r="10131" spans="1:24" s="57" customFormat="1" x14ac:dyDescent="0.25">
      <c r="A10131" s="75"/>
      <c r="B10131" s="57" t="s">
        <v>186</v>
      </c>
      <c r="D10131" s="58"/>
      <c r="E10131" s="58"/>
      <c r="F10131" s="58"/>
      <c r="G10131" s="58"/>
      <c r="H10131" s="60"/>
      <c r="I10131" s="60"/>
      <c r="J10131" s="60"/>
      <c r="K10131" s="60"/>
      <c r="M10131" s="61"/>
      <c r="N10131" s="61"/>
      <c r="O10131" s="62"/>
      <c r="P10131" s="125"/>
      <c r="W10131" s="62"/>
      <c r="X10131" s="62"/>
    </row>
    <row r="10132" spans="1:24" s="57" customFormat="1" x14ac:dyDescent="0.25">
      <c r="A10132" s="75"/>
      <c r="B10132" s="57" t="s">
        <v>187</v>
      </c>
      <c r="D10132" s="58"/>
      <c r="E10132" s="58"/>
      <c r="F10132" s="58"/>
      <c r="G10132" s="58"/>
      <c r="H10132" s="60"/>
      <c r="I10132" s="60"/>
      <c r="J10132" s="60"/>
      <c r="K10132" s="60"/>
      <c r="M10132" s="61"/>
      <c r="N10132" s="61"/>
      <c r="O10132" s="62"/>
      <c r="P10132" s="125"/>
      <c r="W10132" s="62"/>
      <c r="X10132" s="62"/>
    </row>
    <row r="10133" spans="1:24" s="57" customFormat="1" x14ac:dyDescent="0.25">
      <c r="A10133" s="75"/>
      <c r="B10133" s="57" t="s">
        <v>188</v>
      </c>
      <c r="D10133" s="58"/>
      <c r="E10133" s="58"/>
      <c r="F10133" s="58"/>
      <c r="G10133" s="58"/>
      <c r="H10133" s="60"/>
      <c r="I10133" s="60"/>
      <c r="J10133" s="60"/>
      <c r="K10133" s="60"/>
      <c r="M10133" s="61"/>
      <c r="N10133" s="61"/>
      <c r="O10133" s="62"/>
      <c r="P10133" s="125"/>
      <c r="W10133" s="62"/>
      <c r="X10133" s="62"/>
    </row>
    <row r="10134" spans="1:24" s="57" customFormat="1" x14ac:dyDescent="0.25">
      <c r="A10134" s="75"/>
      <c r="B10134" s="57" t="s">
        <v>189</v>
      </c>
      <c r="D10134" s="58"/>
      <c r="E10134" s="58"/>
      <c r="F10134" s="58"/>
      <c r="G10134" s="58"/>
      <c r="H10134" s="60"/>
      <c r="I10134" s="60"/>
      <c r="J10134" s="60"/>
      <c r="K10134" s="60"/>
      <c r="M10134" s="61"/>
      <c r="N10134" s="61"/>
      <c r="O10134" s="62"/>
      <c r="P10134" s="125"/>
      <c r="W10134" s="62"/>
      <c r="X10134" s="62"/>
    </row>
    <row r="10135" spans="1:24" s="57" customFormat="1" x14ac:dyDescent="0.25">
      <c r="A10135" s="75"/>
      <c r="B10135" s="57" t="s">
        <v>190</v>
      </c>
      <c r="D10135" s="58"/>
      <c r="E10135" s="58"/>
      <c r="F10135" s="58"/>
      <c r="G10135" s="58"/>
      <c r="H10135" s="60"/>
      <c r="I10135" s="60"/>
      <c r="J10135" s="60"/>
      <c r="K10135" s="60"/>
      <c r="M10135" s="61"/>
      <c r="N10135" s="61"/>
      <c r="O10135" s="62"/>
      <c r="P10135" s="125"/>
      <c r="W10135" s="62"/>
      <c r="X10135" s="62"/>
    </row>
    <row r="10136" spans="1:24" s="57" customFormat="1" x14ac:dyDescent="0.25">
      <c r="A10136" s="75"/>
      <c r="B10136" s="57" t="s">
        <v>191</v>
      </c>
      <c r="D10136" s="58"/>
      <c r="E10136" s="58"/>
      <c r="F10136" s="58"/>
      <c r="G10136" s="58"/>
      <c r="H10136" s="60"/>
      <c r="I10136" s="60"/>
      <c r="J10136" s="60"/>
      <c r="K10136" s="60"/>
      <c r="M10136" s="61"/>
      <c r="N10136" s="61"/>
      <c r="O10136" s="62"/>
      <c r="P10136" s="125"/>
      <c r="W10136" s="62"/>
      <c r="X10136" s="62"/>
    </row>
    <row r="10137" spans="1:24" s="57" customFormat="1" x14ac:dyDescent="0.25">
      <c r="A10137" s="75"/>
      <c r="B10137" s="57" t="s">
        <v>192</v>
      </c>
      <c r="D10137" s="58"/>
      <c r="E10137" s="58"/>
      <c r="F10137" s="58"/>
      <c r="G10137" s="58"/>
      <c r="H10137" s="60"/>
      <c r="I10137" s="60"/>
      <c r="J10137" s="60"/>
      <c r="K10137" s="60"/>
      <c r="M10137" s="61"/>
      <c r="N10137" s="61"/>
      <c r="O10137" s="62"/>
      <c r="P10137" s="125"/>
      <c r="W10137" s="62"/>
      <c r="X10137" s="62"/>
    </row>
    <row r="10138" spans="1:24" s="57" customFormat="1" x14ac:dyDescent="0.25">
      <c r="A10138" s="75"/>
      <c r="B10138" s="57" t="s">
        <v>193</v>
      </c>
      <c r="D10138" s="58"/>
      <c r="E10138" s="58"/>
      <c r="F10138" s="58"/>
      <c r="G10138" s="58"/>
      <c r="H10138" s="60"/>
      <c r="I10138" s="60"/>
      <c r="J10138" s="60"/>
      <c r="K10138" s="60"/>
      <c r="M10138" s="61"/>
      <c r="N10138" s="61"/>
      <c r="O10138" s="62"/>
      <c r="P10138" s="125"/>
      <c r="W10138" s="62"/>
      <c r="X10138" s="62"/>
    </row>
    <row r="10139" spans="1:24" s="57" customFormat="1" x14ac:dyDescent="0.25">
      <c r="A10139" s="75"/>
      <c r="B10139" s="57" t="s">
        <v>194</v>
      </c>
      <c r="D10139" s="58"/>
      <c r="E10139" s="58"/>
      <c r="F10139" s="58"/>
      <c r="G10139" s="58"/>
      <c r="H10139" s="60"/>
      <c r="I10139" s="60"/>
      <c r="J10139" s="60"/>
      <c r="K10139" s="60"/>
      <c r="M10139" s="61"/>
      <c r="N10139" s="61"/>
      <c r="O10139" s="62"/>
      <c r="P10139" s="125"/>
      <c r="W10139" s="62"/>
      <c r="X10139" s="62"/>
    </row>
    <row r="10140" spans="1:24" s="57" customFormat="1" x14ac:dyDescent="0.25">
      <c r="A10140" s="75"/>
      <c r="B10140" s="57" t="s">
        <v>195</v>
      </c>
      <c r="D10140" s="58"/>
      <c r="E10140" s="58"/>
      <c r="F10140" s="58"/>
      <c r="G10140" s="58"/>
      <c r="H10140" s="60"/>
      <c r="I10140" s="60"/>
      <c r="J10140" s="60"/>
      <c r="K10140" s="60"/>
      <c r="M10140" s="61"/>
      <c r="N10140" s="61"/>
      <c r="O10140" s="62"/>
      <c r="P10140" s="125"/>
      <c r="W10140" s="62"/>
      <c r="X10140" s="62"/>
    </row>
    <row r="10141" spans="1:24" s="57" customFormat="1" x14ac:dyDescent="0.25">
      <c r="A10141" s="75"/>
      <c r="B10141" s="57" t="s">
        <v>196</v>
      </c>
      <c r="D10141" s="58"/>
      <c r="E10141" s="58"/>
      <c r="F10141" s="58"/>
      <c r="G10141" s="58"/>
      <c r="H10141" s="60"/>
      <c r="I10141" s="60"/>
      <c r="J10141" s="60"/>
      <c r="K10141" s="60"/>
      <c r="M10141" s="61"/>
      <c r="N10141" s="61"/>
      <c r="O10141" s="62"/>
      <c r="P10141" s="125"/>
      <c r="W10141" s="62"/>
      <c r="X10141" s="62"/>
    </row>
    <row r="10142" spans="1:24" s="57" customFormat="1" x14ac:dyDescent="0.25">
      <c r="A10142" s="75"/>
      <c r="B10142" s="57" t="s">
        <v>197</v>
      </c>
      <c r="D10142" s="58"/>
      <c r="E10142" s="58"/>
      <c r="F10142" s="58"/>
      <c r="G10142" s="58"/>
      <c r="H10142" s="60"/>
      <c r="I10142" s="60"/>
      <c r="J10142" s="60"/>
      <c r="K10142" s="60"/>
      <c r="M10142" s="61"/>
      <c r="N10142" s="61"/>
      <c r="O10142" s="62"/>
      <c r="P10142" s="125"/>
      <c r="W10142" s="62"/>
      <c r="X10142" s="62"/>
    </row>
    <row r="10143" spans="1:24" s="57" customFormat="1" x14ac:dyDescent="0.25">
      <c r="A10143" s="75"/>
      <c r="B10143" s="57" t="s">
        <v>198</v>
      </c>
      <c r="D10143" s="58"/>
      <c r="E10143" s="58"/>
      <c r="F10143" s="58"/>
      <c r="G10143" s="58"/>
      <c r="H10143" s="60"/>
      <c r="I10143" s="60"/>
      <c r="J10143" s="60"/>
      <c r="K10143" s="60"/>
      <c r="M10143" s="61"/>
      <c r="N10143" s="61"/>
      <c r="O10143" s="62"/>
      <c r="P10143" s="125"/>
      <c r="W10143" s="62"/>
      <c r="X10143" s="62"/>
    </row>
    <row r="10144" spans="1:24" s="57" customFormat="1" x14ac:dyDescent="0.25">
      <c r="A10144" s="75"/>
      <c r="B10144" s="57" t="s">
        <v>199</v>
      </c>
      <c r="D10144" s="58"/>
      <c r="E10144" s="58"/>
      <c r="F10144" s="58"/>
      <c r="G10144" s="58"/>
      <c r="H10144" s="60"/>
      <c r="I10144" s="60"/>
      <c r="J10144" s="60"/>
      <c r="K10144" s="60"/>
      <c r="M10144" s="61"/>
      <c r="N10144" s="61"/>
      <c r="O10144" s="62"/>
      <c r="P10144" s="125"/>
      <c r="W10144" s="62"/>
      <c r="X10144" s="62"/>
    </row>
    <row r="10145" spans="1:24" s="57" customFormat="1" x14ac:dyDescent="0.25">
      <c r="A10145" s="75"/>
      <c r="B10145" s="57" t="s">
        <v>200</v>
      </c>
      <c r="D10145" s="58"/>
      <c r="E10145" s="58"/>
      <c r="F10145" s="58"/>
      <c r="G10145" s="58"/>
      <c r="H10145" s="60"/>
      <c r="I10145" s="60"/>
      <c r="J10145" s="60"/>
      <c r="K10145" s="60"/>
      <c r="M10145" s="61"/>
      <c r="N10145" s="61"/>
      <c r="O10145" s="62"/>
      <c r="P10145" s="125"/>
      <c r="W10145" s="62"/>
      <c r="X10145" s="62"/>
    </row>
    <row r="10146" spans="1:24" s="57" customFormat="1" x14ac:dyDescent="0.25">
      <c r="A10146" s="75"/>
      <c r="B10146" s="57" t="s">
        <v>201</v>
      </c>
      <c r="D10146" s="58"/>
      <c r="E10146" s="58"/>
      <c r="F10146" s="58"/>
      <c r="G10146" s="58"/>
      <c r="H10146" s="60"/>
      <c r="I10146" s="60"/>
      <c r="J10146" s="60"/>
      <c r="K10146" s="60"/>
      <c r="M10146" s="61"/>
      <c r="N10146" s="61"/>
      <c r="O10146" s="62"/>
      <c r="P10146" s="125"/>
      <c r="W10146" s="62"/>
      <c r="X10146" s="62"/>
    </row>
    <row r="10147" spans="1:24" s="57" customFormat="1" x14ac:dyDescent="0.25">
      <c r="A10147" s="75"/>
      <c r="B10147" s="57" t="s">
        <v>202</v>
      </c>
      <c r="D10147" s="58"/>
      <c r="E10147" s="58"/>
      <c r="F10147" s="58"/>
      <c r="G10147" s="58"/>
      <c r="H10147" s="60"/>
      <c r="I10147" s="60"/>
      <c r="J10147" s="60"/>
      <c r="K10147" s="60"/>
      <c r="M10147" s="61"/>
      <c r="N10147" s="61"/>
      <c r="O10147" s="62"/>
      <c r="P10147" s="125"/>
      <c r="W10147" s="62"/>
      <c r="X10147" s="62"/>
    </row>
    <row r="10148" spans="1:24" s="57" customFormat="1" x14ac:dyDescent="0.25">
      <c r="A10148" s="75"/>
      <c r="B10148" s="57" t="s">
        <v>203</v>
      </c>
      <c r="D10148" s="58"/>
      <c r="E10148" s="58"/>
      <c r="F10148" s="58"/>
      <c r="G10148" s="58"/>
      <c r="H10148" s="60"/>
      <c r="I10148" s="60"/>
      <c r="J10148" s="60"/>
      <c r="K10148" s="60"/>
      <c r="M10148" s="61"/>
      <c r="N10148" s="61"/>
      <c r="O10148" s="62"/>
      <c r="P10148" s="125"/>
      <c r="W10148" s="62"/>
      <c r="X10148" s="62"/>
    </row>
    <row r="10149" spans="1:24" s="57" customFormat="1" x14ac:dyDescent="0.25">
      <c r="A10149" s="75"/>
      <c r="B10149" s="57" t="s">
        <v>204</v>
      </c>
      <c r="D10149" s="58"/>
      <c r="E10149" s="58"/>
      <c r="F10149" s="58"/>
      <c r="G10149" s="58"/>
      <c r="H10149" s="60"/>
      <c r="I10149" s="60"/>
      <c r="J10149" s="60"/>
      <c r="K10149" s="60"/>
      <c r="M10149" s="61"/>
      <c r="N10149" s="61"/>
      <c r="O10149" s="62"/>
      <c r="P10149" s="125"/>
      <c r="W10149" s="62"/>
      <c r="X10149" s="62"/>
    </row>
    <row r="10150" spans="1:24" s="57" customFormat="1" x14ac:dyDescent="0.25">
      <c r="A10150" s="75"/>
      <c r="B10150" s="57" t="s">
        <v>205</v>
      </c>
      <c r="D10150" s="58"/>
      <c r="E10150" s="58"/>
      <c r="F10150" s="58"/>
      <c r="G10150" s="58"/>
      <c r="H10150" s="60"/>
      <c r="I10150" s="60"/>
      <c r="J10150" s="60"/>
      <c r="K10150" s="60"/>
      <c r="M10150" s="61"/>
      <c r="N10150" s="61"/>
      <c r="O10150" s="62"/>
      <c r="P10150" s="125"/>
      <c r="W10150" s="62"/>
      <c r="X10150" s="62"/>
    </row>
    <row r="10151" spans="1:24" s="57" customFormat="1" x14ac:dyDescent="0.25">
      <c r="A10151" s="75"/>
      <c r="B10151" s="57" t="s">
        <v>206</v>
      </c>
      <c r="D10151" s="58"/>
      <c r="E10151" s="58"/>
      <c r="F10151" s="58"/>
      <c r="G10151" s="58"/>
      <c r="H10151" s="60"/>
      <c r="I10151" s="60"/>
      <c r="J10151" s="60"/>
      <c r="K10151" s="60"/>
      <c r="M10151" s="61"/>
      <c r="N10151" s="61"/>
      <c r="O10151" s="62"/>
      <c r="P10151" s="125"/>
      <c r="W10151" s="62"/>
      <c r="X10151" s="62"/>
    </row>
    <row r="10152" spans="1:24" s="57" customFormat="1" x14ac:dyDescent="0.25">
      <c r="A10152" s="75"/>
      <c r="B10152" s="57" t="s">
        <v>207</v>
      </c>
      <c r="D10152" s="58"/>
      <c r="E10152" s="58"/>
      <c r="F10152" s="58"/>
      <c r="G10152" s="58"/>
      <c r="H10152" s="60"/>
      <c r="I10152" s="60"/>
      <c r="J10152" s="60"/>
      <c r="K10152" s="60"/>
      <c r="M10152" s="61"/>
      <c r="N10152" s="61"/>
      <c r="O10152" s="62"/>
      <c r="P10152" s="125"/>
      <c r="W10152" s="62"/>
      <c r="X10152" s="62"/>
    </row>
    <row r="10153" spans="1:24" s="57" customFormat="1" x14ac:dyDescent="0.25">
      <c r="A10153" s="75"/>
      <c r="B10153" s="57" t="s">
        <v>208</v>
      </c>
      <c r="D10153" s="58"/>
      <c r="E10153" s="58"/>
      <c r="F10153" s="58"/>
      <c r="G10153" s="58"/>
      <c r="H10153" s="60"/>
      <c r="I10153" s="60"/>
      <c r="J10153" s="60"/>
      <c r="K10153" s="60"/>
      <c r="M10153" s="61"/>
      <c r="N10153" s="61"/>
      <c r="O10153" s="62"/>
      <c r="P10153" s="125"/>
      <c r="W10153" s="62"/>
      <c r="X10153" s="62"/>
    </row>
    <row r="10154" spans="1:24" s="57" customFormat="1" x14ac:dyDescent="0.25">
      <c r="A10154" s="75"/>
      <c r="B10154" s="57" t="s">
        <v>209</v>
      </c>
      <c r="D10154" s="58"/>
      <c r="E10154" s="58"/>
      <c r="F10154" s="58"/>
      <c r="G10154" s="58"/>
      <c r="H10154" s="60"/>
      <c r="I10154" s="60"/>
      <c r="J10154" s="60"/>
      <c r="K10154" s="60"/>
      <c r="M10154" s="61"/>
      <c r="N10154" s="61"/>
      <c r="O10154" s="62"/>
      <c r="P10154" s="125"/>
      <c r="W10154" s="62"/>
      <c r="X10154" s="62"/>
    </row>
    <row r="10155" spans="1:24" s="57" customFormat="1" x14ac:dyDescent="0.25">
      <c r="A10155" s="75"/>
      <c r="B10155" s="57" t="s">
        <v>210</v>
      </c>
      <c r="D10155" s="58"/>
      <c r="E10155" s="58"/>
      <c r="F10155" s="58"/>
      <c r="G10155" s="58"/>
      <c r="H10155" s="60"/>
      <c r="I10155" s="60"/>
      <c r="J10155" s="60"/>
      <c r="K10155" s="60"/>
      <c r="M10155" s="61"/>
      <c r="N10155" s="61"/>
      <c r="O10155" s="62"/>
      <c r="P10155" s="125"/>
      <c r="W10155" s="62"/>
      <c r="X10155" s="62"/>
    </row>
    <row r="10156" spans="1:24" s="57" customFormat="1" x14ac:dyDescent="0.25">
      <c r="A10156" s="75"/>
      <c r="B10156" s="57" t="s">
        <v>211</v>
      </c>
      <c r="D10156" s="58"/>
      <c r="E10156" s="58"/>
      <c r="F10156" s="58"/>
      <c r="G10156" s="58"/>
      <c r="H10156" s="60"/>
      <c r="I10156" s="60"/>
      <c r="J10156" s="60"/>
      <c r="K10156" s="60"/>
      <c r="M10156" s="61"/>
      <c r="N10156" s="61"/>
      <c r="O10156" s="62"/>
      <c r="P10156" s="125"/>
      <c r="W10156" s="62"/>
      <c r="X10156" s="62"/>
    </row>
    <row r="10157" spans="1:24" s="57" customFormat="1" x14ac:dyDescent="0.25">
      <c r="A10157" s="75"/>
      <c r="B10157" s="57" t="s">
        <v>212</v>
      </c>
      <c r="D10157" s="58"/>
      <c r="E10157" s="58"/>
      <c r="F10157" s="58"/>
      <c r="G10157" s="58"/>
      <c r="H10157" s="60"/>
      <c r="I10157" s="60"/>
      <c r="J10157" s="60"/>
      <c r="K10157" s="60"/>
      <c r="M10157" s="61"/>
      <c r="N10157" s="61"/>
      <c r="O10157" s="62"/>
      <c r="P10157" s="125"/>
      <c r="W10157" s="62"/>
      <c r="X10157" s="62"/>
    </row>
    <row r="10158" spans="1:24" s="57" customFormat="1" x14ac:dyDescent="0.25">
      <c r="A10158" s="75"/>
      <c r="B10158" s="57" t="s">
        <v>213</v>
      </c>
      <c r="D10158" s="58"/>
      <c r="E10158" s="58"/>
      <c r="F10158" s="58"/>
      <c r="G10158" s="58"/>
      <c r="H10158" s="60"/>
      <c r="I10158" s="60"/>
      <c r="J10158" s="60"/>
      <c r="K10158" s="60"/>
      <c r="M10158" s="61"/>
      <c r="N10158" s="61"/>
      <c r="O10158" s="62"/>
      <c r="P10158" s="125"/>
      <c r="W10158" s="62"/>
      <c r="X10158" s="62"/>
    </row>
    <row r="10159" spans="1:24" s="57" customFormat="1" x14ac:dyDescent="0.25">
      <c r="A10159" s="75"/>
      <c r="B10159" s="57" t="s">
        <v>214</v>
      </c>
      <c r="D10159" s="58"/>
      <c r="E10159" s="58"/>
      <c r="F10159" s="58"/>
      <c r="G10159" s="58"/>
      <c r="H10159" s="60"/>
      <c r="I10159" s="60"/>
      <c r="J10159" s="60"/>
      <c r="K10159" s="60"/>
      <c r="M10159" s="61"/>
      <c r="N10159" s="61"/>
      <c r="O10159" s="62"/>
      <c r="P10159" s="125"/>
      <c r="W10159" s="62"/>
      <c r="X10159" s="62"/>
    </row>
    <row r="10160" spans="1:24" s="57" customFormat="1" x14ac:dyDescent="0.25">
      <c r="A10160" s="75"/>
      <c r="B10160" s="57" t="s">
        <v>215</v>
      </c>
      <c r="D10160" s="58"/>
      <c r="E10160" s="58"/>
      <c r="F10160" s="58"/>
      <c r="G10160" s="58"/>
      <c r="H10160" s="60"/>
      <c r="I10160" s="60"/>
      <c r="J10160" s="60"/>
      <c r="K10160" s="60"/>
      <c r="M10160" s="61"/>
      <c r="N10160" s="61"/>
      <c r="O10160" s="62"/>
      <c r="P10160" s="125"/>
      <c r="W10160" s="62"/>
      <c r="X10160" s="62"/>
    </row>
    <row r="10161" spans="1:24" s="57" customFormat="1" x14ac:dyDescent="0.25">
      <c r="A10161" s="75"/>
      <c r="B10161" s="57" t="s">
        <v>216</v>
      </c>
      <c r="D10161" s="58"/>
      <c r="E10161" s="58"/>
      <c r="F10161" s="58"/>
      <c r="G10161" s="58"/>
      <c r="H10161" s="60"/>
      <c r="I10161" s="60"/>
      <c r="J10161" s="60"/>
      <c r="K10161" s="60"/>
      <c r="M10161" s="61"/>
      <c r="N10161" s="61"/>
      <c r="O10161" s="62"/>
      <c r="P10161" s="125"/>
      <c r="W10161" s="62"/>
      <c r="X10161" s="62"/>
    </row>
    <row r="10162" spans="1:24" s="57" customFormat="1" x14ac:dyDescent="0.25">
      <c r="A10162" s="75"/>
      <c r="B10162" s="57" t="s">
        <v>217</v>
      </c>
      <c r="D10162" s="58"/>
      <c r="E10162" s="58"/>
      <c r="F10162" s="58"/>
      <c r="G10162" s="58"/>
      <c r="H10162" s="60"/>
      <c r="I10162" s="60"/>
      <c r="J10162" s="60"/>
      <c r="K10162" s="60"/>
      <c r="M10162" s="61"/>
      <c r="N10162" s="61"/>
      <c r="O10162" s="62"/>
      <c r="P10162" s="125"/>
      <c r="W10162" s="62"/>
      <c r="X10162" s="62"/>
    </row>
    <row r="10163" spans="1:24" s="57" customFormat="1" x14ac:dyDescent="0.25">
      <c r="A10163" s="75"/>
      <c r="B10163" s="57" t="s">
        <v>218</v>
      </c>
      <c r="D10163" s="58"/>
      <c r="E10163" s="58"/>
      <c r="F10163" s="58"/>
      <c r="G10163" s="58"/>
      <c r="H10163" s="60"/>
      <c r="I10163" s="60"/>
      <c r="J10163" s="60"/>
      <c r="K10163" s="60"/>
      <c r="M10163" s="61"/>
      <c r="N10163" s="61"/>
      <c r="O10163" s="62"/>
      <c r="P10163" s="125"/>
      <c r="W10163" s="62"/>
      <c r="X10163" s="62"/>
    </row>
    <row r="10164" spans="1:24" s="57" customFormat="1" x14ac:dyDescent="0.25">
      <c r="A10164" s="75"/>
      <c r="B10164" s="57" t="s">
        <v>219</v>
      </c>
      <c r="D10164" s="58"/>
      <c r="E10164" s="58"/>
      <c r="F10164" s="58"/>
      <c r="G10164" s="58"/>
      <c r="H10164" s="60"/>
      <c r="I10164" s="60"/>
      <c r="J10164" s="60"/>
      <c r="K10164" s="60"/>
      <c r="M10164" s="61"/>
      <c r="N10164" s="61"/>
      <c r="O10164" s="62"/>
      <c r="P10164" s="125"/>
      <c r="W10164" s="62"/>
      <c r="X10164" s="62"/>
    </row>
    <row r="10165" spans="1:24" s="57" customFormat="1" x14ac:dyDescent="0.25">
      <c r="A10165" s="75"/>
      <c r="B10165" s="57" t="s">
        <v>220</v>
      </c>
      <c r="D10165" s="58"/>
      <c r="E10165" s="58"/>
      <c r="F10165" s="58"/>
      <c r="G10165" s="58"/>
      <c r="H10165" s="60"/>
      <c r="I10165" s="60"/>
      <c r="J10165" s="60"/>
      <c r="K10165" s="60"/>
      <c r="M10165" s="61"/>
      <c r="N10165" s="61"/>
      <c r="O10165" s="62"/>
      <c r="P10165" s="125"/>
      <c r="W10165" s="62"/>
      <c r="X10165" s="62"/>
    </row>
    <row r="10166" spans="1:24" s="57" customFormat="1" x14ac:dyDescent="0.25">
      <c r="A10166" s="75"/>
      <c r="B10166" s="57" t="s">
        <v>221</v>
      </c>
      <c r="D10166" s="58"/>
      <c r="E10166" s="58"/>
      <c r="F10166" s="58"/>
      <c r="G10166" s="58"/>
      <c r="H10166" s="60"/>
      <c r="I10166" s="60"/>
      <c r="J10166" s="60"/>
      <c r="K10166" s="60"/>
      <c r="M10166" s="61"/>
      <c r="N10166" s="61"/>
      <c r="O10166" s="62"/>
      <c r="P10166" s="125"/>
      <c r="W10166" s="62"/>
      <c r="X10166" s="62"/>
    </row>
    <row r="10167" spans="1:24" s="57" customFormat="1" x14ac:dyDescent="0.25">
      <c r="A10167" s="75"/>
      <c r="B10167" s="57" t="s">
        <v>222</v>
      </c>
      <c r="D10167" s="58"/>
      <c r="E10167" s="58"/>
      <c r="F10167" s="58"/>
      <c r="G10167" s="58"/>
      <c r="H10167" s="60"/>
      <c r="I10167" s="60"/>
      <c r="J10167" s="60"/>
      <c r="K10167" s="60"/>
      <c r="M10167" s="61"/>
      <c r="N10167" s="61"/>
      <c r="O10167" s="62"/>
      <c r="P10167" s="125"/>
      <c r="W10167" s="62"/>
      <c r="X10167" s="62"/>
    </row>
    <row r="10168" spans="1:24" s="57" customFormat="1" x14ac:dyDescent="0.25">
      <c r="A10168" s="75"/>
      <c r="B10168" s="57" t="s">
        <v>223</v>
      </c>
      <c r="D10168" s="58"/>
      <c r="E10168" s="58"/>
      <c r="F10168" s="58"/>
      <c r="G10168" s="58"/>
      <c r="H10168" s="60"/>
      <c r="I10168" s="60"/>
      <c r="J10168" s="60"/>
      <c r="K10168" s="60"/>
      <c r="M10168" s="61"/>
      <c r="N10168" s="61"/>
      <c r="O10168" s="62"/>
      <c r="P10168" s="125"/>
      <c r="W10168" s="62"/>
      <c r="X10168" s="62"/>
    </row>
    <row r="10169" spans="1:24" s="57" customFormat="1" x14ac:dyDescent="0.25">
      <c r="A10169" s="75"/>
      <c r="B10169" s="57" t="s">
        <v>224</v>
      </c>
      <c r="D10169" s="58"/>
      <c r="E10169" s="58"/>
      <c r="F10169" s="58"/>
      <c r="G10169" s="58"/>
      <c r="H10169" s="60"/>
      <c r="I10169" s="60"/>
      <c r="J10169" s="60"/>
      <c r="K10169" s="60"/>
      <c r="M10169" s="61"/>
      <c r="N10169" s="61"/>
      <c r="O10169" s="62"/>
      <c r="P10169" s="125"/>
      <c r="W10169" s="62"/>
      <c r="X10169" s="62"/>
    </row>
    <row r="10170" spans="1:24" s="57" customFormat="1" x14ac:dyDescent="0.25">
      <c r="A10170" s="75"/>
      <c r="B10170" s="57" t="s">
        <v>225</v>
      </c>
      <c r="D10170" s="58"/>
      <c r="E10170" s="58"/>
      <c r="F10170" s="58"/>
      <c r="G10170" s="58"/>
      <c r="H10170" s="60"/>
      <c r="I10170" s="60"/>
      <c r="J10170" s="60"/>
      <c r="K10170" s="60"/>
      <c r="M10170" s="61"/>
      <c r="N10170" s="61"/>
      <c r="O10170" s="62"/>
      <c r="P10170" s="125"/>
      <c r="W10170" s="62"/>
      <c r="X10170" s="62"/>
    </row>
    <row r="10171" spans="1:24" s="57" customFormat="1" x14ac:dyDescent="0.25">
      <c r="A10171" s="75"/>
      <c r="B10171" s="57" t="s">
        <v>226</v>
      </c>
      <c r="D10171" s="58"/>
      <c r="E10171" s="58"/>
      <c r="F10171" s="58"/>
      <c r="G10171" s="58"/>
      <c r="H10171" s="60"/>
      <c r="I10171" s="60"/>
      <c r="J10171" s="60"/>
      <c r="K10171" s="60"/>
      <c r="M10171" s="61"/>
      <c r="N10171" s="61"/>
      <c r="O10171" s="62"/>
      <c r="P10171" s="125"/>
      <c r="W10171" s="62"/>
      <c r="X10171" s="62"/>
    </row>
    <row r="10172" spans="1:24" s="57" customFormat="1" x14ac:dyDescent="0.25">
      <c r="A10172" s="75"/>
      <c r="B10172" s="57" t="s">
        <v>227</v>
      </c>
      <c r="D10172" s="58"/>
      <c r="E10172" s="58"/>
      <c r="F10172" s="58"/>
      <c r="G10172" s="58"/>
      <c r="H10172" s="60"/>
      <c r="I10172" s="60"/>
      <c r="J10172" s="60"/>
      <c r="K10172" s="60"/>
      <c r="M10172" s="61"/>
      <c r="N10172" s="61"/>
      <c r="O10172" s="62"/>
      <c r="P10172" s="125"/>
      <c r="W10172" s="62"/>
      <c r="X10172" s="62"/>
    </row>
    <row r="10173" spans="1:24" s="57" customFormat="1" x14ac:dyDescent="0.25">
      <c r="A10173" s="75"/>
      <c r="B10173" s="57" t="s">
        <v>228</v>
      </c>
      <c r="D10173" s="58"/>
      <c r="E10173" s="58"/>
      <c r="F10173" s="58"/>
      <c r="G10173" s="58"/>
      <c r="H10173" s="60"/>
      <c r="I10173" s="60"/>
      <c r="J10173" s="60"/>
      <c r="K10173" s="60"/>
      <c r="M10173" s="61"/>
      <c r="N10173" s="61"/>
      <c r="O10173" s="62"/>
      <c r="P10173" s="125"/>
      <c r="W10173" s="62"/>
      <c r="X10173" s="62"/>
    </row>
    <row r="10174" spans="1:24" s="57" customFormat="1" x14ac:dyDescent="0.25">
      <c r="A10174" s="75"/>
      <c r="B10174" s="57" t="s">
        <v>229</v>
      </c>
      <c r="D10174" s="58"/>
      <c r="E10174" s="58"/>
      <c r="F10174" s="58"/>
      <c r="G10174" s="58"/>
      <c r="H10174" s="60"/>
      <c r="I10174" s="60"/>
      <c r="J10174" s="60"/>
      <c r="K10174" s="60"/>
      <c r="M10174" s="61"/>
      <c r="N10174" s="61"/>
      <c r="O10174" s="62"/>
      <c r="P10174" s="125"/>
      <c r="W10174" s="62"/>
      <c r="X10174" s="62"/>
    </row>
    <row r="10175" spans="1:24" s="57" customFormat="1" x14ac:dyDescent="0.25">
      <c r="A10175" s="75"/>
      <c r="B10175" s="57" t="s">
        <v>230</v>
      </c>
      <c r="D10175" s="58"/>
      <c r="E10175" s="58"/>
      <c r="F10175" s="58"/>
      <c r="G10175" s="58"/>
      <c r="H10175" s="60"/>
      <c r="I10175" s="60"/>
      <c r="J10175" s="60"/>
      <c r="K10175" s="60"/>
      <c r="M10175" s="61"/>
      <c r="N10175" s="61"/>
      <c r="O10175" s="62"/>
      <c r="P10175" s="125"/>
      <c r="W10175" s="62"/>
      <c r="X10175" s="62"/>
    </row>
    <row r="10176" spans="1:24" s="57" customFormat="1" x14ac:dyDescent="0.25">
      <c r="A10176" s="75"/>
      <c r="B10176" s="57" t="s">
        <v>231</v>
      </c>
      <c r="D10176" s="58"/>
      <c r="E10176" s="58"/>
      <c r="F10176" s="58"/>
      <c r="G10176" s="58"/>
      <c r="H10176" s="60"/>
      <c r="I10176" s="60"/>
      <c r="J10176" s="60"/>
      <c r="K10176" s="60"/>
      <c r="M10176" s="61"/>
      <c r="N10176" s="61"/>
      <c r="O10176" s="62"/>
      <c r="P10176" s="125"/>
      <c r="W10176" s="62"/>
      <c r="X10176" s="62"/>
    </row>
    <row r="10177" spans="1:24" s="57" customFormat="1" x14ac:dyDescent="0.25">
      <c r="A10177" s="75"/>
      <c r="B10177" s="57" t="s">
        <v>232</v>
      </c>
      <c r="D10177" s="58"/>
      <c r="E10177" s="58"/>
      <c r="F10177" s="58"/>
      <c r="G10177" s="58"/>
      <c r="H10177" s="60"/>
      <c r="I10177" s="60"/>
      <c r="J10177" s="60"/>
      <c r="K10177" s="60"/>
      <c r="M10177" s="61"/>
      <c r="N10177" s="61"/>
      <c r="O10177" s="62"/>
      <c r="P10177" s="125"/>
      <c r="W10177" s="62"/>
      <c r="X10177" s="62"/>
    </row>
    <row r="10178" spans="1:24" s="57" customFormat="1" x14ac:dyDescent="0.25">
      <c r="A10178" s="75"/>
      <c r="B10178" s="57" t="s">
        <v>233</v>
      </c>
      <c r="D10178" s="58"/>
      <c r="E10178" s="58"/>
      <c r="F10178" s="58"/>
      <c r="G10178" s="58"/>
      <c r="H10178" s="60"/>
      <c r="I10178" s="60"/>
      <c r="J10178" s="60"/>
      <c r="K10178" s="60"/>
      <c r="M10178" s="61"/>
      <c r="N10178" s="61"/>
      <c r="O10178" s="62"/>
      <c r="P10178" s="125"/>
      <c r="W10178" s="62"/>
      <c r="X10178" s="62"/>
    </row>
    <row r="10179" spans="1:24" s="57" customFormat="1" x14ac:dyDescent="0.25">
      <c r="A10179" s="75"/>
      <c r="B10179" s="57" t="s">
        <v>234</v>
      </c>
      <c r="D10179" s="58"/>
      <c r="E10179" s="58"/>
      <c r="F10179" s="58"/>
      <c r="G10179" s="58"/>
      <c r="H10179" s="60"/>
      <c r="I10179" s="60"/>
      <c r="J10179" s="60"/>
      <c r="K10179" s="60"/>
      <c r="M10179" s="61"/>
      <c r="N10179" s="61"/>
      <c r="O10179" s="62"/>
      <c r="P10179" s="125"/>
      <c r="W10179" s="62"/>
      <c r="X10179" s="62"/>
    </row>
    <row r="10180" spans="1:24" s="57" customFormat="1" x14ac:dyDescent="0.25">
      <c r="A10180" s="75"/>
      <c r="B10180" s="57" t="s">
        <v>235</v>
      </c>
      <c r="D10180" s="58"/>
      <c r="E10180" s="58"/>
      <c r="F10180" s="58"/>
      <c r="G10180" s="58"/>
      <c r="H10180" s="60"/>
      <c r="I10180" s="60"/>
      <c r="J10180" s="60"/>
      <c r="K10180" s="60"/>
      <c r="M10180" s="61"/>
      <c r="N10180" s="61"/>
      <c r="O10180" s="62"/>
      <c r="P10180" s="125"/>
      <c r="W10180" s="62"/>
      <c r="X10180" s="62"/>
    </row>
    <row r="10181" spans="1:24" s="57" customFormat="1" x14ac:dyDescent="0.25">
      <c r="A10181" s="75"/>
      <c r="B10181" s="57" t="s">
        <v>236</v>
      </c>
      <c r="D10181" s="58"/>
      <c r="E10181" s="58"/>
      <c r="F10181" s="58"/>
      <c r="G10181" s="58"/>
      <c r="H10181" s="60"/>
      <c r="I10181" s="60"/>
      <c r="J10181" s="60"/>
      <c r="K10181" s="60"/>
      <c r="M10181" s="61"/>
      <c r="N10181" s="61"/>
      <c r="O10181" s="62"/>
      <c r="P10181" s="125"/>
      <c r="W10181" s="62"/>
      <c r="X10181" s="62"/>
    </row>
    <row r="10182" spans="1:24" s="57" customFormat="1" x14ac:dyDescent="0.25">
      <c r="A10182" s="75"/>
      <c r="B10182" s="57" t="s">
        <v>237</v>
      </c>
      <c r="D10182" s="58"/>
      <c r="E10182" s="58"/>
      <c r="F10182" s="58"/>
      <c r="G10182" s="58"/>
      <c r="H10182" s="60"/>
      <c r="I10182" s="60"/>
      <c r="J10182" s="60"/>
      <c r="K10182" s="60"/>
      <c r="M10182" s="61"/>
      <c r="N10182" s="61"/>
      <c r="O10182" s="62"/>
      <c r="P10182" s="125"/>
      <c r="W10182" s="62"/>
      <c r="X10182" s="62"/>
    </row>
    <row r="10183" spans="1:24" s="57" customFormat="1" x14ac:dyDescent="0.25">
      <c r="A10183" s="75"/>
      <c r="B10183" s="57" t="s">
        <v>238</v>
      </c>
      <c r="D10183" s="58"/>
      <c r="E10183" s="58"/>
      <c r="F10183" s="58"/>
      <c r="G10183" s="58"/>
      <c r="H10183" s="60"/>
      <c r="I10183" s="60"/>
      <c r="J10183" s="60"/>
      <c r="K10183" s="60"/>
      <c r="M10183" s="61"/>
      <c r="N10183" s="61"/>
      <c r="O10183" s="62"/>
      <c r="P10183" s="125"/>
      <c r="W10183" s="62"/>
      <c r="X10183" s="62"/>
    </row>
    <row r="10184" spans="1:24" s="57" customFormat="1" x14ac:dyDescent="0.25">
      <c r="A10184" s="75"/>
      <c r="B10184" s="57" t="s">
        <v>239</v>
      </c>
      <c r="D10184" s="58"/>
      <c r="E10184" s="58"/>
      <c r="F10184" s="58"/>
      <c r="G10184" s="58"/>
      <c r="H10184" s="60"/>
      <c r="I10184" s="60"/>
      <c r="J10184" s="60"/>
      <c r="K10184" s="60"/>
      <c r="M10184" s="61"/>
      <c r="N10184" s="61"/>
      <c r="O10184" s="62"/>
      <c r="P10184" s="125"/>
      <c r="W10184" s="62"/>
      <c r="X10184" s="62"/>
    </row>
    <row r="10185" spans="1:24" s="57" customFormat="1" x14ac:dyDescent="0.25">
      <c r="A10185" s="75"/>
      <c r="B10185" s="57" t="s">
        <v>240</v>
      </c>
      <c r="D10185" s="58"/>
      <c r="E10185" s="58"/>
      <c r="F10185" s="58"/>
      <c r="G10185" s="58"/>
      <c r="H10185" s="60"/>
      <c r="I10185" s="60"/>
      <c r="J10185" s="60"/>
      <c r="K10185" s="60"/>
      <c r="M10185" s="61"/>
      <c r="N10185" s="61"/>
      <c r="O10185" s="62"/>
      <c r="P10185" s="125"/>
      <c r="W10185" s="62"/>
      <c r="X10185" s="62"/>
    </row>
    <row r="10186" spans="1:24" s="57" customFormat="1" x14ac:dyDescent="0.25">
      <c r="A10186" s="75"/>
      <c r="B10186" s="57" t="s">
        <v>241</v>
      </c>
      <c r="D10186" s="58"/>
      <c r="E10186" s="58"/>
      <c r="F10186" s="58"/>
      <c r="G10186" s="58"/>
      <c r="H10186" s="60"/>
      <c r="I10186" s="60"/>
      <c r="J10186" s="60"/>
      <c r="K10186" s="60"/>
      <c r="M10186" s="61"/>
      <c r="N10186" s="61"/>
      <c r="O10186" s="62"/>
      <c r="P10186" s="125"/>
      <c r="W10186" s="62"/>
      <c r="X10186" s="62"/>
    </row>
    <row r="10187" spans="1:24" s="57" customFormat="1" x14ac:dyDescent="0.25">
      <c r="A10187" s="75"/>
      <c r="B10187" s="57" t="s">
        <v>242</v>
      </c>
      <c r="D10187" s="58"/>
      <c r="E10187" s="58"/>
      <c r="F10187" s="58"/>
      <c r="G10187" s="58"/>
      <c r="H10187" s="60"/>
      <c r="I10187" s="60"/>
      <c r="J10187" s="60"/>
      <c r="K10187" s="60"/>
      <c r="M10187" s="61"/>
      <c r="N10187" s="61"/>
      <c r="O10187" s="62"/>
      <c r="P10187" s="125"/>
      <c r="W10187" s="62"/>
      <c r="X10187" s="62"/>
    </row>
    <row r="10188" spans="1:24" s="57" customFormat="1" x14ac:dyDescent="0.25">
      <c r="A10188" s="75"/>
      <c r="B10188" s="57" t="s">
        <v>243</v>
      </c>
      <c r="D10188" s="58"/>
      <c r="E10188" s="58"/>
      <c r="F10188" s="58"/>
      <c r="G10188" s="58"/>
      <c r="H10188" s="60"/>
      <c r="I10188" s="60"/>
      <c r="J10188" s="60"/>
      <c r="K10188" s="60"/>
      <c r="M10188" s="61"/>
      <c r="N10188" s="61"/>
      <c r="O10188" s="62"/>
      <c r="P10188" s="125"/>
      <c r="W10188" s="62"/>
      <c r="X10188" s="62"/>
    </row>
    <row r="10189" spans="1:24" s="57" customFormat="1" x14ac:dyDescent="0.25">
      <c r="A10189" s="75"/>
      <c r="B10189" s="57" t="s">
        <v>244</v>
      </c>
      <c r="D10189" s="58"/>
      <c r="E10189" s="58"/>
      <c r="F10189" s="58"/>
      <c r="G10189" s="58"/>
      <c r="H10189" s="60"/>
      <c r="I10189" s="60"/>
      <c r="J10189" s="60"/>
      <c r="K10189" s="60"/>
      <c r="M10189" s="61"/>
      <c r="N10189" s="61"/>
      <c r="O10189" s="62"/>
      <c r="P10189" s="125"/>
      <c r="W10189" s="62"/>
      <c r="X10189" s="62"/>
    </row>
    <row r="10190" spans="1:24" s="57" customFormat="1" x14ac:dyDescent="0.25">
      <c r="A10190" s="75"/>
      <c r="B10190" s="57" t="s">
        <v>245</v>
      </c>
      <c r="D10190" s="58"/>
      <c r="E10190" s="58"/>
      <c r="F10190" s="58"/>
      <c r="G10190" s="58"/>
      <c r="H10190" s="60"/>
      <c r="I10190" s="60"/>
      <c r="J10190" s="60"/>
      <c r="K10190" s="60"/>
      <c r="M10190" s="61"/>
      <c r="N10190" s="61"/>
      <c r="O10190" s="62"/>
      <c r="P10190" s="125"/>
      <c r="W10190" s="62"/>
      <c r="X10190" s="62"/>
    </row>
    <row r="10191" spans="1:24" s="57" customFormat="1" x14ac:dyDescent="0.25">
      <c r="A10191" s="75"/>
      <c r="B10191" s="57" t="s">
        <v>246</v>
      </c>
      <c r="D10191" s="58"/>
      <c r="E10191" s="58"/>
      <c r="F10191" s="58"/>
      <c r="G10191" s="58"/>
      <c r="H10191" s="60"/>
      <c r="I10191" s="60"/>
      <c r="J10191" s="60"/>
      <c r="K10191" s="60"/>
      <c r="M10191" s="61"/>
      <c r="N10191" s="61"/>
      <c r="O10191" s="62"/>
      <c r="P10191" s="125"/>
      <c r="W10191" s="62"/>
      <c r="X10191" s="62"/>
    </row>
    <row r="10192" spans="1:24" s="57" customFormat="1" x14ac:dyDescent="0.25">
      <c r="A10192" s="75"/>
      <c r="B10192" s="57" t="s">
        <v>247</v>
      </c>
      <c r="D10192" s="58"/>
      <c r="E10192" s="58"/>
      <c r="F10192" s="58"/>
      <c r="G10192" s="58"/>
      <c r="H10192" s="60"/>
      <c r="I10192" s="60"/>
      <c r="J10192" s="60"/>
      <c r="K10192" s="60"/>
      <c r="M10192" s="61"/>
      <c r="N10192" s="61"/>
      <c r="O10192" s="62"/>
      <c r="P10192" s="125"/>
      <c r="W10192" s="62"/>
      <c r="X10192" s="62"/>
    </row>
    <row r="10193" spans="1:24" s="57" customFormat="1" x14ac:dyDescent="0.25">
      <c r="A10193" s="75"/>
      <c r="B10193" s="57" t="s">
        <v>248</v>
      </c>
      <c r="D10193" s="58"/>
      <c r="E10193" s="58"/>
      <c r="F10193" s="58"/>
      <c r="G10193" s="58"/>
      <c r="H10193" s="60"/>
      <c r="I10193" s="60"/>
      <c r="J10193" s="60"/>
      <c r="K10193" s="60"/>
      <c r="M10193" s="61"/>
      <c r="N10193" s="61"/>
      <c r="O10193" s="62"/>
      <c r="P10193" s="125"/>
      <c r="W10193" s="62"/>
      <c r="X10193" s="62"/>
    </row>
    <row r="10194" spans="1:24" s="57" customFormat="1" x14ac:dyDescent="0.25">
      <c r="A10194" s="75"/>
      <c r="B10194" s="57" t="s">
        <v>249</v>
      </c>
      <c r="D10194" s="58"/>
      <c r="E10194" s="58"/>
      <c r="F10194" s="58"/>
      <c r="G10194" s="58"/>
      <c r="H10194" s="60"/>
      <c r="I10194" s="60"/>
      <c r="J10194" s="60"/>
      <c r="K10194" s="60"/>
      <c r="M10194" s="61"/>
      <c r="N10194" s="61"/>
      <c r="O10194" s="62"/>
      <c r="P10194" s="125"/>
      <c r="W10194" s="62"/>
      <c r="X10194" s="62"/>
    </row>
    <row r="10195" spans="1:24" s="57" customFormat="1" x14ac:dyDescent="0.25">
      <c r="A10195" s="75"/>
      <c r="B10195" s="57" t="s">
        <v>250</v>
      </c>
      <c r="D10195" s="58"/>
      <c r="E10195" s="58"/>
      <c r="F10195" s="58"/>
      <c r="G10195" s="58"/>
      <c r="H10195" s="60"/>
      <c r="I10195" s="60"/>
      <c r="J10195" s="60"/>
      <c r="K10195" s="60"/>
      <c r="M10195" s="61"/>
      <c r="N10195" s="61"/>
      <c r="O10195" s="62"/>
      <c r="P10195" s="125"/>
      <c r="W10195" s="62"/>
      <c r="X10195" s="62"/>
    </row>
    <row r="10196" spans="1:24" s="57" customFormat="1" x14ac:dyDescent="0.25">
      <c r="A10196" s="75"/>
      <c r="B10196" s="57" t="s">
        <v>251</v>
      </c>
      <c r="D10196" s="58"/>
      <c r="E10196" s="58"/>
      <c r="F10196" s="58"/>
      <c r="G10196" s="58"/>
      <c r="H10196" s="60"/>
      <c r="I10196" s="60"/>
      <c r="J10196" s="60"/>
      <c r="K10196" s="60"/>
      <c r="M10196" s="61"/>
      <c r="N10196" s="61"/>
      <c r="O10196" s="62"/>
      <c r="P10196" s="125"/>
      <c r="W10196" s="62"/>
      <c r="X10196" s="62"/>
    </row>
    <row r="10197" spans="1:24" s="57" customFormat="1" x14ac:dyDescent="0.25">
      <c r="A10197" s="75"/>
      <c r="B10197" s="57" t="s">
        <v>252</v>
      </c>
      <c r="D10197" s="58"/>
      <c r="E10197" s="58"/>
      <c r="F10197" s="58"/>
      <c r="G10197" s="58"/>
      <c r="H10197" s="60"/>
      <c r="I10197" s="60"/>
      <c r="J10197" s="60"/>
      <c r="K10197" s="60"/>
      <c r="M10197" s="61"/>
      <c r="N10197" s="61"/>
      <c r="O10197" s="62"/>
      <c r="P10197" s="125"/>
      <c r="W10197" s="62"/>
      <c r="X10197" s="62"/>
    </row>
    <row r="10198" spans="1:24" s="57" customFormat="1" x14ac:dyDescent="0.25">
      <c r="A10198" s="75"/>
      <c r="B10198" s="57" t="s">
        <v>253</v>
      </c>
      <c r="D10198" s="58"/>
      <c r="E10198" s="58"/>
      <c r="F10198" s="58"/>
      <c r="G10198" s="58"/>
      <c r="H10198" s="60"/>
      <c r="I10198" s="60"/>
      <c r="J10198" s="60"/>
      <c r="K10198" s="60"/>
      <c r="M10198" s="61"/>
      <c r="N10198" s="61"/>
      <c r="O10198" s="62"/>
      <c r="P10198" s="125"/>
      <c r="W10198" s="62"/>
      <c r="X10198" s="62"/>
    </row>
    <row r="10199" spans="1:24" s="57" customFormat="1" x14ac:dyDescent="0.25">
      <c r="A10199" s="75"/>
      <c r="B10199" s="57" t="s">
        <v>254</v>
      </c>
      <c r="D10199" s="58"/>
      <c r="E10199" s="58"/>
      <c r="F10199" s="58"/>
      <c r="G10199" s="58"/>
      <c r="H10199" s="60"/>
      <c r="I10199" s="60"/>
      <c r="J10199" s="60"/>
      <c r="K10199" s="60"/>
      <c r="M10199" s="61"/>
      <c r="N10199" s="61"/>
      <c r="O10199" s="62"/>
      <c r="P10199" s="125"/>
      <c r="W10199" s="62"/>
      <c r="X10199" s="62"/>
    </row>
    <row r="10200" spans="1:24" s="57" customFormat="1" x14ac:dyDescent="0.25">
      <c r="A10200" s="75"/>
      <c r="B10200" s="57" t="s">
        <v>255</v>
      </c>
      <c r="D10200" s="58"/>
      <c r="E10200" s="58"/>
      <c r="F10200" s="58"/>
      <c r="G10200" s="58"/>
      <c r="H10200" s="60"/>
      <c r="I10200" s="60"/>
      <c r="J10200" s="60"/>
      <c r="K10200" s="60"/>
      <c r="M10200" s="61"/>
      <c r="N10200" s="61"/>
      <c r="O10200" s="62"/>
      <c r="P10200" s="125"/>
      <c r="W10200" s="62"/>
      <c r="X10200" s="62"/>
    </row>
    <row r="10201" spans="1:24" s="57" customFormat="1" x14ac:dyDescent="0.25">
      <c r="A10201" s="75"/>
      <c r="B10201" s="57" t="s">
        <v>256</v>
      </c>
      <c r="D10201" s="58"/>
      <c r="E10201" s="58"/>
      <c r="F10201" s="58"/>
      <c r="G10201" s="58"/>
      <c r="H10201" s="60"/>
      <c r="I10201" s="60"/>
      <c r="J10201" s="60"/>
      <c r="K10201" s="60"/>
      <c r="M10201" s="61"/>
      <c r="N10201" s="61"/>
      <c r="O10201" s="62"/>
      <c r="P10201" s="125"/>
      <c r="W10201" s="62"/>
      <c r="X10201" s="62"/>
    </row>
    <row r="10202" spans="1:24" s="57" customFormat="1" x14ac:dyDescent="0.25">
      <c r="A10202" s="75"/>
      <c r="B10202" s="57" t="s">
        <v>257</v>
      </c>
      <c r="D10202" s="58"/>
      <c r="E10202" s="58"/>
      <c r="F10202" s="58"/>
      <c r="G10202" s="58"/>
      <c r="H10202" s="60"/>
      <c r="I10202" s="60"/>
      <c r="J10202" s="60"/>
      <c r="K10202" s="60"/>
      <c r="M10202" s="61"/>
      <c r="N10202" s="61"/>
      <c r="O10202" s="62"/>
      <c r="P10202" s="125"/>
      <c r="W10202" s="62"/>
      <c r="X10202" s="62"/>
    </row>
    <row r="10203" spans="1:24" s="57" customFormat="1" x14ac:dyDescent="0.25">
      <c r="A10203" s="75"/>
      <c r="B10203" s="57" t="s">
        <v>258</v>
      </c>
      <c r="D10203" s="58"/>
      <c r="E10203" s="58"/>
      <c r="F10203" s="58"/>
      <c r="G10203" s="58"/>
      <c r="H10203" s="60"/>
      <c r="I10203" s="60"/>
      <c r="J10203" s="60"/>
      <c r="K10203" s="60"/>
      <c r="M10203" s="61"/>
      <c r="N10203" s="61"/>
      <c r="O10203" s="62"/>
      <c r="P10203" s="125"/>
      <c r="W10203" s="62"/>
      <c r="X10203" s="62"/>
    </row>
    <row r="10204" spans="1:24" s="57" customFormat="1" x14ac:dyDescent="0.25">
      <c r="A10204" s="75"/>
      <c r="B10204" s="57" t="s">
        <v>259</v>
      </c>
      <c r="D10204" s="58"/>
      <c r="E10204" s="58"/>
      <c r="F10204" s="58"/>
      <c r="G10204" s="58"/>
      <c r="H10204" s="60"/>
      <c r="I10204" s="60"/>
      <c r="J10204" s="60"/>
      <c r="K10204" s="60"/>
      <c r="M10204" s="61"/>
      <c r="N10204" s="61"/>
      <c r="O10204" s="62"/>
      <c r="P10204" s="125"/>
      <c r="W10204" s="62"/>
      <c r="X10204" s="62"/>
    </row>
    <row r="10205" spans="1:24" s="57" customFormat="1" x14ac:dyDescent="0.25">
      <c r="A10205" s="75"/>
      <c r="B10205" s="57" t="s">
        <v>260</v>
      </c>
      <c r="D10205" s="58"/>
      <c r="E10205" s="58"/>
      <c r="F10205" s="58"/>
      <c r="G10205" s="58"/>
      <c r="H10205" s="60"/>
      <c r="I10205" s="60"/>
      <c r="J10205" s="60"/>
      <c r="K10205" s="60"/>
      <c r="M10205" s="61"/>
      <c r="N10205" s="61"/>
      <c r="O10205" s="62"/>
      <c r="P10205" s="125"/>
      <c r="W10205" s="62"/>
      <c r="X10205" s="62"/>
    </row>
    <row r="10206" spans="1:24" s="57" customFormat="1" x14ac:dyDescent="0.25">
      <c r="A10206" s="75"/>
      <c r="B10206" s="57" t="s">
        <v>261</v>
      </c>
      <c r="D10206" s="58"/>
      <c r="E10206" s="58"/>
      <c r="F10206" s="58"/>
      <c r="G10206" s="58"/>
      <c r="H10206" s="60"/>
      <c r="I10206" s="60"/>
      <c r="J10206" s="60"/>
      <c r="K10206" s="60"/>
      <c r="M10206" s="61"/>
      <c r="N10206" s="61"/>
      <c r="O10206" s="62"/>
      <c r="P10206" s="125"/>
      <c r="W10206" s="62"/>
      <c r="X10206" s="62"/>
    </row>
    <row r="10207" spans="1:24" s="57" customFormat="1" x14ac:dyDescent="0.25">
      <c r="A10207" s="75"/>
      <c r="B10207" s="57" t="s">
        <v>262</v>
      </c>
      <c r="D10207" s="58"/>
      <c r="E10207" s="58"/>
      <c r="F10207" s="58"/>
      <c r="G10207" s="58"/>
      <c r="H10207" s="60"/>
      <c r="I10207" s="60"/>
      <c r="J10207" s="60"/>
      <c r="K10207" s="60"/>
      <c r="M10207" s="61"/>
      <c r="N10207" s="61"/>
      <c r="O10207" s="62"/>
      <c r="P10207" s="125"/>
      <c r="W10207" s="62"/>
      <c r="X10207" s="62"/>
    </row>
    <row r="10208" spans="1:24" s="57" customFormat="1" x14ac:dyDescent="0.25">
      <c r="A10208" s="75"/>
      <c r="B10208" s="57" t="s">
        <v>263</v>
      </c>
      <c r="D10208" s="58"/>
      <c r="E10208" s="58"/>
      <c r="F10208" s="58"/>
      <c r="G10208" s="58"/>
      <c r="H10208" s="60"/>
      <c r="I10208" s="60"/>
      <c r="J10208" s="60"/>
      <c r="K10208" s="60"/>
      <c r="M10208" s="61"/>
      <c r="N10208" s="61"/>
      <c r="O10208" s="62"/>
      <c r="P10208" s="125"/>
      <c r="W10208" s="62"/>
      <c r="X10208" s="62"/>
    </row>
    <row r="10209" spans="1:24" s="57" customFormat="1" x14ac:dyDescent="0.25">
      <c r="A10209" s="75"/>
      <c r="B10209" s="57" t="s">
        <v>264</v>
      </c>
      <c r="D10209" s="58"/>
      <c r="E10209" s="58"/>
      <c r="F10209" s="58"/>
      <c r="G10209" s="58"/>
      <c r="H10209" s="60"/>
      <c r="I10209" s="60"/>
      <c r="J10209" s="60"/>
      <c r="K10209" s="60"/>
      <c r="M10209" s="61"/>
      <c r="N10209" s="61"/>
      <c r="O10209" s="62"/>
      <c r="P10209" s="125"/>
      <c r="W10209" s="62"/>
      <c r="X10209" s="62"/>
    </row>
    <row r="10210" spans="1:24" s="57" customFormat="1" x14ac:dyDescent="0.25">
      <c r="A10210" s="75"/>
      <c r="B10210" s="57" t="s">
        <v>265</v>
      </c>
      <c r="D10210" s="58"/>
      <c r="E10210" s="58"/>
      <c r="F10210" s="58"/>
      <c r="G10210" s="58"/>
      <c r="H10210" s="60"/>
      <c r="I10210" s="60"/>
      <c r="J10210" s="60"/>
      <c r="K10210" s="60"/>
      <c r="M10210" s="61"/>
      <c r="N10210" s="61"/>
      <c r="O10210" s="62"/>
      <c r="P10210" s="125"/>
      <c r="W10210" s="62"/>
      <c r="X10210" s="62"/>
    </row>
    <row r="10211" spans="1:24" s="57" customFormat="1" x14ac:dyDescent="0.25">
      <c r="A10211" s="75"/>
      <c r="B10211" s="57" t="s">
        <v>266</v>
      </c>
      <c r="D10211" s="58"/>
      <c r="E10211" s="58"/>
      <c r="F10211" s="58"/>
      <c r="G10211" s="58"/>
      <c r="H10211" s="60"/>
      <c r="I10211" s="60"/>
      <c r="J10211" s="60"/>
      <c r="K10211" s="60"/>
      <c r="M10211" s="61"/>
      <c r="N10211" s="61"/>
      <c r="O10211" s="62"/>
      <c r="P10211" s="125"/>
      <c r="W10211" s="62"/>
      <c r="X10211" s="62"/>
    </row>
    <row r="10212" spans="1:24" s="57" customFormat="1" x14ac:dyDescent="0.25">
      <c r="A10212" s="75"/>
      <c r="B10212" s="57" t="s">
        <v>267</v>
      </c>
      <c r="D10212" s="58"/>
      <c r="E10212" s="58"/>
      <c r="F10212" s="58"/>
      <c r="G10212" s="58"/>
      <c r="H10212" s="60"/>
      <c r="I10212" s="60"/>
      <c r="J10212" s="60"/>
      <c r="K10212" s="60"/>
      <c r="M10212" s="61"/>
      <c r="N10212" s="61"/>
      <c r="O10212" s="62"/>
      <c r="P10212" s="125"/>
      <c r="W10212" s="62"/>
      <c r="X10212" s="62"/>
    </row>
    <row r="10213" spans="1:24" s="57" customFormat="1" x14ac:dyDescent="0.25">
      <c r="A10213" s="75"/>
      <c r="B10213" s="57" t="s">
        <v>268</v>
      </c>
      <c r="D10213" s="58"/>
      <c r="E10213" s="58"/>
      <c r="F10213" s="58"/>
      <c r="G10213" s="58"/>
      <c r="H10213" s="60"/>
      <c r="I10213" s="60"/>
      <c r="J10213" s="60"/>
      <c r="K10213" s="60"/>
      <c r="M10213" s="61"/>
      <c r="N10213" s="61"/>
      <c r="O10213" s="62"/>
      <c r="P10213" s="125"/>
      <c r="W10213" s="62"/>
      <c r="X10213" s="62"/>
    </row>
    <row r="10214" spans="1:24" s="57" customFormat="1" x14ac:dyDescent="0.25">
      <c r="A10214" s="75"/>
      <c r="B10214" s="57" t="s">
        <v>269</v>
      </c>
      <c r="D10214" s="58"/>
      <c r="E10214" s="58"/>
      <c r="F10214" s="58"/>
      <c r="G10214" s="58"/>
      <c r="H10214" s="60"/>
      <c r="I10214" s="60"/>
      <c r="J10214" s="60"/>
      <c r="K10214" s="60"/>
      <c r="M10214" s="61"/>
      <c r="N10214" s="61"/>
      <c r="O10214" s="62"/>
      <c r="P10214" s="125"/>
      <c r="W10214" s="62"/>
      <c r="X10214" s="62"/>
    </row>
    <row r="10215" spans="1:24" s="57" customFormat="1" x14ac:dyDescent="0.25">
      <c r="A10215" s="75"/>
      <c r="B10215" s="57" t="s">
        <v>270</v>
      </c>
      <c r="D10215" s="58"/>
      <c r="E10215" s="58"/>
      <c r="F10215" s="58"/>
      <c r="G10215" s="58"/>
      <c r="H10215" s="60"/>
      <c r="I10215" s="60"/>
      <c r="J10215" s="60"/>
      <c r="K10215" s="60"/>
      <c r="M10215" s="61"/>
      <c r="N10215" s="61"/>
      <c r="O10215" s="62"/>
      <c r="P10215" s="125"/>
      <c r="W10215" s="62"/>
      <c r="X10215" s="62"/>
    </row>
    <row r="10216" spans="1:24" s="57" customFormat="1" x14ac:dyDescent="0.25">
      <c r="A10216" s="75"/>
      <c r="B10216" s="57" t="s">
        <v>271</v>
      </c>
      <c r="D10216" s="58"/>
      <c r="E10216" s="58"/>
      <c r="F10216" s="58"/>
      <c r="G10216" s="58"/>
      <c r="H10216" s="60"/>
      <c r="I10216" s="60"/>
      <c r="J10216" s="60"/>
      <c r="K10216" s="60"/>
      <c r="M10216" s="61"/>
      <c r="N10216" s="61"/>
      <c r="O10216" s="62"/>
      <c r="P10216" s="125"/>
      <c r="W10216" s="62"/>
      <c r="X10216" s="62"/>
    </row>
    <row r="10217" spans="1:24" s="57" customFormat="1" x14ac:dyDescent="0.25">
      <c r="A10217" s="75"/>
      <c r="B10217" s="57" t="s">
        <v>272</v>
      </c>
      <c r="D10217" s="58"/>
      <c r="E10217" s="58"/>
      <c r="F10217" s="58"/>
      <c r="G10217" s="58"/>
      <c r="H10217" s="60"/>
      <c r="I10217" s="60"/>
      <c r="J10217" s="60"/>
      <c r="K10217" s="60"/>
      <c r="M10217" s="61"/>
      <c r="N10217" s="61"/>
      <c r="O10217" s="62"/>
      <c r="P10217" s="125"/>
      <c r="W10217" s="62"/>
      <c r="X10217" s="62"/>
    </row>
    <row r="10218" spans="1:24" s="57" customFormat="1" x14ac:dyDescent="0.25">
      <c r="A10218" s="75"/>
      <c r="B10218" s="57" t="s">
        <v>273</v>
      </c>
      <c r="D10218" s="58"/>
      <c r="E10218" s="58"/>
      <c r="F10218" s="58"/>
      <c r="G10218" s="58"/>
      <c r="H10218" s="60"/>
      <c r="I10218" s="60"/>
      <c r="J10218" s="60"/>
      <c r="K10218" s="60"/>
      <c r="M10218" s="61"/>
      <c r="N10218" s="61"/>
      <c r="O10218" s="62"/>
      <c r="P10218" s="125"/>
      <c r="W10218" s="62"/>
      <c r="X10218" s="62"/>
    </row>
    <row r="10219" spans="1:24" s="57" customFormat="1" x14ac:dyDescent="0.25">
      <c r="A10219" s="75"/>
      <c r="B10219" s="57" t="s">
        <v>274</v>
      </c>
      <c r="D10219" s="58"/>
      <c r="E10219" s="58"/>
      <c r="F10219" s="58"/>
      <c r="G10219" s="58"/>
      <c r="H10219" s="60"/>
      <c r="I10219" s="60"/>
      <c r="J10219" s="60"/>
      <c r="K10219" s="60"/>
      <c r="M10219" s="61"/>
      <c r="N10219" s="61"/>
      <c r="O10219" s="62"/>
      <c r="P10219" s="125"/>
      <c r="W10219" s="62"/>
      <c r="X10219" s="62"/>
    </row>
    <row r="10220" spans="1:24" s="57" customFormat="1" x14ac:dyDescent="0.25">
      <c r="A10220" s="75"/>
      <c r="B10220" s="57" t="s">
        <v>275</v>
      </c>
      <c r="D10220" s="58"/>
      <c r="E10220" s="58"/>
      <c r="F10220" s="58"/>
      <c r="G10220" s="58"/>
      <c r="H10220" s="60"/>
      <c r="I10220" s="60"/>
      <c r="J10220" s="60"/>
      <c r="K10220" s="60"/>
      <c r="M10220" s="61"/>
      <c r="N10220" s="61"/>
      <c r="O10220" s="62"/>
      <c r="P10220" s="125"/>
      <c r="W10220" s="62"/>
      <c r="X10220" s="62"/>
    </row>
    <row r="10221" spans="1:24" s="57" customFormat="1" x14ac:dyDescent="0.25">
      <c r="A10221" s="75"/>
      <c r="B10221" s="57" t="s">
        <v>276</v>
      </c>
      <c r="D10221" s="58"/>
      <c r="E10221" s="58"/>
      <c r="F10221" s="58"/>
      <c r="G10221" s="58"/>
      <c r="H10221" s="60"/>
      <c r="I10221" s="60"/>
      <c r="J10221" s="60"/>
      <c r="K10221" s="60"/>
      <c r="M10221" s="61"/>
      <c r="N10221" s="61"/>
      <c r="O10221" s="62"/>
      <c r="P10221" s="125"/>
      <c r="W10221" s="62"/>
      <c r="X10221" s="62"/>
    </row>
    <row r="10222" spans="1:24" s="57" customFormat="1" x14ac:dyDescent="0.25">
      <c r="A10222" s="75"/>
      <c r="B10222" s="57" t="s">
        <v>277</v>
      </c>
      <c r="D10222" s="58"/>
      <c r="E10222" s="58"/>
      <c r="F10222" s="58"/>
      <c r="G10222" s="58"/>
      <c r="H10222" s="60"/>
      <c r="I10222" s="60"/>
      <c r="J10222" s="60"/>
      <c r="K10222" s="60"/>
      <c r="M10222" s="61"/>
      <c r="N10222" s="61"/>
      <c r="O10222" s="62"/>
      <c r="P10222" s="125"/>
      <c r="W10222" s="62"/>
      <c r="X10222" s="62"/>
    </row>
    <row r="10223" spans="1:24" s="57" customFormat="1" x14ac:dyDescent="0.25">
      <c r="A10223" s="75"/>
      <c r="B10223" s="57" t="s">
        <v>278</v>
      </c>
      <c r="D10223" s="58"/>
      <c r="E10223" s="58"/>
      <c r="F10223" s="58"/>
      <c r="G10223" s="58"/>
      <c r="H10223" s="60"/>
      <c r="I10223" s="60"/>
      <c r="J10223" s="60"/>
      <c r="K10223" s="60"/>
      <c r="M10223" s="61"/>
      <c r="N10223" s="61"/>
      <c r="O10223" s="62"/>
      <c r="P10223" s="125"/>
      <c r="W10223" s="62"/>
      <c r="X10223" s="62"/>
    </row>
    <row r="10224" spans="1:24" s="57" customFormat="1" x14ac:dyDescent="0.25">
      <c r="A10224" s="75"/>
      <c r="B10224" s="57" t="s">
        <v>279</v>
      </c>
      <c r="D10224" s="58"/>
      <c r="E10224" s="58"/>
      <c r="F10224" s="58"/>
      <c r="G10224" s="58"/>
      <c r="H10224" s="60"/>
      <c r="I10224" s="60"/>
      <c r="J10224" s="60"/>
      <c r="K10224" s="60"/>
      <c r="M10224" s="61"/>
      <c r="N10224" s="61"/>
      <c r="O10224" s="62"/>
      <c r="P10224" s="125"/>
      <c r="W10224" s="62"/>
      <c r="X10224" s="62"/>
    </row>
    <row r="10225" spans="1:24" s="57" customFormat="1" x14ac:dyDescent="0.25">
      <c r="A10225" s="75"/>
      <c r="B10225" s="57" t="s">
        <v>280</v>
      </c>
      <c r="D10225" s="58"/>
      <c r="E10225" s="58"/>
      <c r="F10225" s="58"/>
      <c r="G10225" s="58"/>
      <c r="H10225" s="60"/>
      <c r="I10225" s="60"/>
      <c r="J10225" s="60"/>
      <c r="K10225" s="60"/>
      <c r="M10225" s="61"/>
      <c r="N10225" s="61"/>
      <c r="O10225" s="62"/>
      <c r="P10225" s="125"/>
      <c r="W10225" s="62"/>
      <c r="X10225" s="62"/>
    </row>
    <row r="10226" spans="1:24" s="57" customFormat="1" x14ac:dyDescent="0.25">
      <c r="A10226" s="75"/>
      <c r="B10226" s="57" t="s">
        <v>281</v>
      </c>
      <c r="D10226" s="58"/>
      <c r="E10226" s="58"/>
      <c r="F10226" s="58"/>
      <c r="G10226" s="58"/>
      <c r="H10226" s="60"/>
      <c r="I10226" s="60"/>
      <c r="J10226" s="60"/>
      <c r="K10226" s="60"/>
      <c r="M10226" s="61"/>
      <c r="N10226" s="61"/>
      <c r="O10226" s="62"/>
      <c r="P10226" s="125"/>
      <c r="W10226" s="62"/>
      <c r="X10226" s="62"/>
    </row>
    <row r="10227" spans="1:24" s="57" customFormat="1" x14ac:dyDescent="0.25">
      <c r="A10227" s="75"/>
      <c r="B10227" s="57" t="s">
        <v>282</v>
      </c>
      <c r="D10227" s="58"/>
      <c r="E10227" s="58"/>
      <c r="F10227" s="58"/>
      <c r="G10227" s="58"/>
      <c r="H10227" s="60"/>
      <c r="I10227" s="60"/>
      <c r="J10227" s="60"/>
      <c r="K10227" s="60"/>
      <c r="M10227" s="61"/>
      <c r="N10227" s="61"/>
      <c r="O10227" s="62"/>
      <c r="P10227" s="125"/>
      <c r="W10227" s="62"/>
      <c r="X10227" s="62"/>
    </row>
    <row r="10228" spans="1:24" s="57" customFormat="1" x14ac:dyDescent="0.25">
      <c r="A10228" s="75"/>
      <c r="B10228" s="57" t="s">
        <v>283</v>
      </c>
      <c r="D10228" s="58"/>
      <c r="E10228" s="58"/>
      <c r="F10228" s="58"/>
      <c r="G10228" s="58"/>
      <c r="H10228" s="60"/>
      <c r="I10228" s="60"/>
      <c r="J10228" s="60"/>
      <c r="K10228" s="60"/>
      <c r="M10228" s="61"/>
      <c r="N10228" s="61"/>
      <c r="O10228" s="62"/>
      <c r="P10228" s="125"/>
      <c r="W10228" s="62"/>
      <c r="X10228" s="62"/>
    </row>
    <row r="10229" spans="1:24" s="57" customFormat="1" x14ac:dyDescent="0.25">
      <c r="A10229" s="75"/>
      <c r="B10229" s="57" t="s">
        <v>284</v>
      </c>
      <c r="D10229" s="58"/>
      <c r="E10229" s="58"/>
      <c r="F10229" s="58"/>
      <c r="G10229" s="58"/>
      <c r="H10229" s="60"/>
      <c r="I10229" s="60"/>
      <c r="J10229" s="60"/>
      <c r="K10229" s="60"/>
      <c r="M10229" s="61"/>
      <c r="N10229" s="61"/>
      <c r="O10229" s="62"/>
      <c r="P10229" s="125"/>
      <c r="W10229" s="62"/>
      <c r="X10229" s="62"/>
    </row>
    <row r="10230" spans="1:24" s="57" customFormat="1" x14ac:dyDescent="0.25">
      <c r="A10230" s="75"/>
      <c r="B10230" s="57" t="s">
        <v>285</v>
      </c>
      <c r="D10230" s="58"/>
      <c r="E10230" s="58"/>
      <c r="F10230" s="58"/>
      <c r="G10230" s="58"/>
      <c r="H10230" s="60"/>
      <c r="I10230" s="60"/>
      <c r="J10230" s="60"/>
      <c r="K10230" s="60"/>
      <c r="M10230" s="61"/>
      <c r="N10230" s="61"/>
      <c r="O10230" s="62"/>
      <c r="P10230" s="125"/>
      <c r="W10230" s="62"/>
      <c r="X10230" s="62"/>
    </row>
    <row r="10231" spans="1:24" s="57" customFormat="1" x14ac:dyDescent="0.25">
      <c r="A10231" s="75"/>
      <c r="B10231" s="57" t="s">
        <v>286</v>
      </c>
      <c r="D10231" s="58"/>
      <c r="E10231" s="58"/>
      <c r="F10231" s="58"/>
      <c r="G10231" s="58"/>
      <c r="H10231" s="60"/>
      <c r="I10231" s="60"/>
      <c r="J10231" s="60"/>
      <c r="K10231" s="60"/>
      <c r="M10231" s="61"/>
      <c r="N10231" s="61"/>
      <c r="O10231" s="62"/>
      <c r="P10231" s="125"/>
      <c r="W10231" s="62"/>
      <c r="X10231" s="62"/>
    </row>
    <row r="10232" spans="1:24" s="57" customFormat="1" x14ac:dyDescent="0.25">
      <c r="A10232" s="75"/>
      <c r="B10232" s="57" t="s">
        <v>287</v>
      </c>
      <c r="D10232" s="58"/>
      <c r="E10232" s="58"/>
      <c r="F10232" s="58"/>
      <c r="G10232" s="58"/>
      <c r="H10232" s="60"/>
      <c r="I10232" s="60"/>
      <c r="J10232" s="60"/>
      <c r="K10232" s="60"/>
      <c r="M10232" s="61"/>
      <c r="N10232" s="61"/>
      <c r="O10232" s="62"/>
      <c r="P10232" s="125"/>
      <c r="W10232" s="62"/>
      <c r="X10232" s="62"/>
    </row>
    <row r="10233" spans="1:24" s="57" customFormat="1" x14ac:dyDescent="0.25">
      <c r="A10233" s="75"/>
      <c r="B10233" s="57" t="s">
        <v>288</v>
      </c>
      <c r="D10233" s="58"/>
      <c r="E10233" s="58"/>
      <c r="F10233" s="58"/>
      <c r="G10233" s="58"/>
      <c r="H10233" s="60"/>
      <c r="I10233" s="60"/>
      <c r="J10233" s="60"/>
      <c r="K10233" s="60"/>
      <c r="M10233" s="61"/>
      <c r="N10233" s="61"/>
      <c r="O10233" s="62"/>
      <c r="P10233" s="125"/>
      <c r="W10233" s="62"/>
      <c r="X10233" s="62"/>
    </row>
    <row r="10234" spans="1:24" s="57" customFormat="1" x14ac:dyDescent="0.25">
      <c r="A10234" s="75"/>
      <c r="B10234" s="57" t="s">
        <v>289</v>
      </c>
      <c r="D10234" s="58"/>
      <c r="E10234" s="58"/>
      <c r="F10234" s="58"/>
      <c r="G10234" s="58"/>
      <c r="H10234" s="60"/>
      <c r="I10234" s="60"/>
      <c r="J10234" s="60"/>
      <c r="K10234" s="60"/>
      <c r="M10234" s="61"/>
      <c r="N10234" s="61"/>
      <c r="O10234" s="62"/>
      <c r="P10234" s="125"/>
      <c r="W10234" s="62"/>
      <c r="X10234" s="62"/>
    </row>
    <row r="10235" spans="1:24" s="57" customFormat="1" x14ac:dyDescent="0.25">
      <c r="A10235" s="75"/>
      <c r="B10235" s="57" t="s">
        <v>290</v>
      </c>
      <c r="D10235" s="58"/>
      <c r="E10235" s="58"/>
      <c r="F10235" s="58"/>
      <c r="G10235" s="58"/>
      <c r="H10235" s="60"/>
      <c r="I10235" s="60"/>
      <c r="J10235" s="60"/>
      <c r="K10235" s="60"/>
      <c r="M10235" s="61"/>
      <c r="N10235" s="61"/>
      <c r="O10235" s="62"/>
      <c r="P10235" s="125"/>
      <c r="W10235" s="62"/>
      <c r="X10235" s="62"/>
    </row>
    <row r="10236" spans="1:24" s="57" customFormat="1" x14ac:dyDescent="0.25">
      <c r="A10236" s="75"/>
      <c r="B10236" s="57" t="s">
        <v>291</v>
      </c>
      <c r="D10236" s="58"/>
      <c r="E10236" s="58"/>
      <c r="F10236" s="58"/>
      <c r="G10236" s="58"/>
      <c r="H10236" s="60"/>
      <c r="I10236" s="60"/>
      <c r="J10236" s="60"/>
      <c r="K10236" s="60"/>
      <c r="M10236" s="61"/>
      <c r="N10236" s="61"/>
      <c r="O10236" s="62"/>
      <c r="P10236" s="125"/>
      <c r="W10236" s="62"/>
      <c r="X10236" s="62"/>
    </row>
    <row r="10237" spans="1:24" s="57" customFormat="1" x14ac:dyDescent="0.25">
      <c r="A10237" s="75"/>
      <c r="B10237" s="57" t="s">
        <v>292</v>
      </c>
      <c r="D10237" s="58"/>
      <c r="E10237" s="58"/>
      <c r="F10237" s="58"/>
      <c r="G10237" s="58"/>
      <c r="H10237" s="60"/>
      <c r="I10237" s="60"/>
      <c r="J10237" s="60"/>
      <c r="K10237" s="60"/>
      <c r="M10237" s="61"/>
      <c r="N10237" s="61"/>
      <c r="O10237" s="62"/>
      <c r="P10237" s="125"/>
      <c r="W10237" s="62"/>
      <c r="X10237" s="62"/>
    </row>
    <row r="10238" spans="1:24" s="57" customFormat="1" x14ac:dyDescent="0.25">
      <c r="A10238" s="75"/>
      <c r="B10238" s="57" t="s">
        <v>293</v>
      </c>
      <c r="D10238" s="58"/>
      <c r="E10238" s="58"/>
      <c r="F10238" s="58"/>
      <c r="G10238" s="58"/>
      <c r="H10238" s="60"/>
      <c r="I10238" s="60"/>
      <c r="J10238" s="60"/>
      <c r="K10238" s="60"/>
      <c r="M10238" s="61"/>
      <c r="N10238" s="61"/>
      <c r="O10238" s="62"/>
      <c r="P10238" s="125"/>
      <c r="W10238" s="62"/>
      <c r="X10238" s="62"/>
    </row>
    <row r="10239" spans="1:24" s="57" customFormat="1" x14ac:dyDescent="0.25">
      <c r="A10239" s="75"/>
      <c r="B10239" s="57" t="s">
        <v>294</v>
      </c>
      <c r="D10239" s="58"/>
      <c r="E10239" s="58"/>
      <c r="F10239" s="58"/>
      <c r="G10239" s="58"/>
      <c r="H10239" s="60"/>
      <c r="I10239" s="60"/>
      <c r="J10239" s="60"/>
      <c r="K10239" s="60"/>
      <c r="M10239" s="61"/>
      <c r="N10239" s="61"/>
      <c r="O10239" s="62"/>
      <c r="P10239" s="125"/>
      <c r="W10239" s="62"/>
      <c r="X10239" s="62"/>
    </row>
    <row r="10240" spans="1:24" s="57" customFormat="1" x14ac:dyDescent="0.25">
      <c r="A10240" s="75"/>
      <c r="B10240" s="57" t="s">
        <v>295</v>
      </c>
      <c r="D10240" s="58"/>
      <c r="E10240" s="58"/>
      <c r="F10240" s="58"/>
      <c r="G10240" s="58"/>
      <c r="H10240" s="60"/>
      <c r="I10240" s="60"/>
      <c r="J10240" s="60"/>
      <c r="K10240" s="60"/>
      <c r="M10240" s="61"/>
      <c r="N10240" s="61"/>
      <c r="O10240" s="62"/>
      <c r="P10240" s="125"/>
      <c r="W10240" s="62"/>
      <c r="X10240" s="62"/>
    </row>
    <row r="10241" spans="1:24" s="57" customFormat="1" x14ac:dyDescent="0.25">
      <c r="A10241" s="75"/>
      <c r="B10241" s="57" t="s">
        <v>296</v>
      </c>
      <c r="D10241" s="58"/>
      <c r="E10241" s="58"/>
      <c r="F10241" s="58"/>
      <c r="G10241" s="58"/>
      <c r="H10241" s="60"/>
      <c r="I10241" s="60"/>
      <c r="J10241" s="60"/>
      <c r="K10241" s="60"/>
      <c r="M10241" s="61"/>
      <c r="N10241" s="61"/>
      <c r="O10241" s="62"/>
      <c r="P10241" s="125"/>
      <c r="W10241" s="62"/>
      <c r="X10241" s="62"/>
    </row>
    <row r="10242" spans="1:24" s="57" customFormat="1" x14ac:dyDescent="0.25">
      <c r="A10242" s="75"/>
      <c r="B10242" s="57" t="s">
        <v>297</v>
      </c>
      <c r="D10242" s="58"/>
      <c r="E10242" s="58"/>
      <c r="F10242" s="58"/>
      <c r="G10242" s="58"/>
      <c r="H10242" s="60"/>
      <c r="I10242" s="60"/>
      <c r="J10242" s="60"/>
      <c r="K10242" s="60"/>
      <c r="M10242" s="61"/>
      <c r="N10242" s="61"/>
      <c r="O10242" s="62"/>
      <c r="P10242" s="125"/>
      <c r="W10242" s="62"/>
      <c r="X10242" s="62"/>
    </row>
    <row r="10243" spans="1:24" s="57" customFormat="1" x14ac:dyDescent="0.25">
      <c r="A10243" s="75"/>
      <c r="B10243" s="57" t="s">
        <v>298</v>
      </c>
      <c r="D10243" s="58"/>
      <c r="E10243" s="58"/>
      <c r="F10243" s="58"/>
      <c r="G10243" s="58"/>
      <c r="H10243" s="60"/>
      <c r="I10243" s="60"/>
      <c r="J10243" s="60"/>
      <c r="K10243" s="60"/>
      <c r="M10243" s="61"/>
      <c r="N10243" s="61"/>
      <c r="O10243" s="62"/>
      <c r="P10243" s="125"/>
      <c r="W10243" s="62"/>
      <c r="X10243" s="62"/>
    </row>
    <row r="10244" spans="1:24" s="57" customFormat="1" x14ac:dyDescent="0.25">
      <c r="A10244" s="75"/>
      <c r="B10244" s="57" t="s">
        <v>299</v>
      </c>
      <c r="D10244" s="58"/>
      <c r="E10244" s="58"/>
      <c r="F10244" s="58"/>
      <c r="G10244" s="58"/>
      <c r="H10244" s="60"/>
      <c r="I10244" s="60"/>
      <c r="J10244" s="60"/>
      <c r="K10244" s="60"/>
      <c r="M10244" s="61"/>
      <c r="N10244" s="61"/>
      <c r="O10244" s="62"/>
      <c r="P10244" s="125"/>
      <c r="W10244" s="62"/>
      <c r="X10244" s="62"/>
    </row>
    <row r="10245" spans="1:24" s="57" customFormat="1" x14ac:dyDescent="0.25">
      <c r="A10245" s="75"/>
      <c r="B10245" s="57" t="s">
        <v>300</v>
      </c>
      <c r="D10245" s="58"/>
      <c r="E10245" s="58"/>
      <c r="F10245" s="58"/>
      <c r="G10245" s="58"/>
      <c r="H10245" s="60"/>
      <c r="I10245" s="60"/>
      <c r="J10245" s="60"/>
      <c r="K10245" s="60"/>
      <c r="M10245" s="61"/>
      <c r="N10245" s="61"/>
      <c r="O10245" s="62"/>
      <c r="P10245" s="125"/>
      <c r="W10245" s="62"/>
      <c r="X10245" s="62"/>
    </row>
    <row r="10246" spans="1:24" s="57" customFormat="1" x14ac:dyDescent="0.25">
      <c r="A10246" s="75"/>
      <c r="B10246" s="57" t="s">
        <v>301</v>
      </c>
      <c r="D10246" s="58"/>
      <c r="E10246" s="58"/>
      <c r="F10246" s="58"/>
      <c r="G10246" s="58"/>
      <c r="H10246" s="60"/>
      <c r="I10246" s="60"/>
      <c r="J10246" s="60"/>
      <c r="K10246" s="60"/>
      <c r="M10246" s="61"/>
      <c r="N10246" s="61"/>
      <c r="O10246" s="62"/>
      <c r="P10246" s="125"/>
      <c r="W10246" s="62"/>
      <c r="X10246" s="62"/>
    </row>
    <row r="10247" spans="1:24" s="57" customFormat="1" x14ac:dyDescent="0.25">
      <c r="A10247" s="75"/>
      <c r="B10247" s="57" t="s">
        <v>302</v>
      </c>
      <c r="D10247" s="58"/>
      <c r="E10247" s="58"/>
      <c r="F10247" s="58"/>
      <c r="G10247" s="58"/>
      <c r="H10247" s="60"/>
      <c r="I10247" s="60"/>
      <c r="J10247" s="60"/>
      <c r="K10247" s="60"/>
      <c r="M10247" s="61"/>
      <c r="N10247" s="61"/>
      <c r="O10247" s="62"/>
      <c r="P10247" s="125"/>
      <c r="W10247" s="62"/>
      <c r="X10247" s="62"/>
    </row>
    <row r="10248" spans="1:24" s="57" customFormat="1" x14ac:dyDescent="0.25">
      <c r="A10248" s="75"/>
      <c r="B10248" s="57" t="s">
        <v>303</v>
      </c>
      <c r="D10248" s="58"/>
      <c r="E10248" s="58"/>
      <c r="F10248" s="58"/>
      <c r="G10248" s="58"/>
      <c r="H10248" s="60"/>
      <c r="I10248" s="60"/>
      <c r="J10248" s="60"/>
      <c r="K10248" s="60"/>
      <c r="M10248" s="61"/>
      <c r="N10248" s="61"/>
      <c r="O10248" s="62"/>
      <c r="P10248" s="125"/>
      <c r="W10248" s="62"/>
      <c r="X10248" s="62"/>
    </row>
    <row r="10249" spans="1:24" s="57" customFormat="1" x14ac:dyDescent="0.25">
      <c r="A10249" s="75"/>
      <c r="B10249" s="57" t="s">
        <v>304</v>
      </c>
      <c r="D10249" s="58"/>
      <c r="E10249" s="58"/>
      <c r="F10249" s="58"/>
      <c r="G10249" s="58"/>
      <c r="H10249" s="60"/>
      <c r="I10249" s="60"/>
      <c r="J10249" s="60"/>
      <c r="K10249" s="60"/>
      <c r="M10249" s="61"/>
      <c r="N10249" s="61"/>
      <c r="O10249" s="62"/>
      <c r="P10249" s="125"/>
      <c r="W10249" s="62"/>
      <c r="X10249" s="62"/>
    </row>
    <row r="10250" spans="1:24" s="57" customFormat="1" x14ac:dyDescent="0.25">
      <c r="A10250" s="75"/>
      <c r="B10250" s="57" t="s">
        <v>305</v>
      </c>
      <c r="D10250" s="58"/>
      <c r="E10250" s="58"/>
      <c r="F10250" s="58"/>
      <c r="G10250" s="58"/>
      <c r="H10250" s="60"/>
      <c r="I10250" s="60"/>
      <c r="J10250" s="60"/>
      <c r="K10250" s="60"/>
      <c r="M10250" s="61"/>
      <c r="N10250" s="61"/>
      <c r="O10250" s="62"/>
      <c r="P10250" s="125"/>
      <c r="W10250" s="62"/>
      <c r="X10250" s="62"/>
    </row>
    <row r="10251" spans="1:24" s="57" customFormat="1" x14ac:dyDescent="0.25">
      <c r="A10251" s="75"/>
      <c r="B10251" s="57" t="s">
        <v>306</v>
      </c>
      <c r="D10251" s="58"/>
      <c r="E10251" s="58"/>
      <c r="F10251" s="58"/>
      <c r="G10251" s="58"/>
      <c r="H10251" s="60"/>
      <c r="I10251" s="60"/>
      <c r="J10251" s="60"/>
      <c r="K10251" s="60"/>
      <c r="M10251" s="61"/>
      <c r="N10251" s="61"/>
      <c r="O10251" s="62"/>
      <c r="P10251" s="125"/>
      <c r="W10251" s="62"/>
      <c r="X10251" s="62"/>
    </row>
    <row r="10252" spans="1:24" s="57" customFormat="1" x14ac:dyDescent="0.25">
      <c r="A10252" s="75"/>
      <c r="B10252" s="57" t="s">
        <v>307</v>
      </c>
      <c r="D10252" s="58"/>
      <c r="E10252" s="58"/>
      <c r="F10252" s="58"/>
      <c r="G10252" s="58"/>
      <c r="H10252" s="60"/>
      <c r="I10252" s="60"/>
      <c r="J10252" s="60"/>
      <c r="K10252" s="60"/>
      <c r="M10252" s="61"/>
      <c r="N10252" s="61"/>
      <c r="O10252" s="62"/>
      <c r="P10252" s="125"/>
      <c r="W10252" s="62"/>
      <c r="X10252" s="62"/>
    </row>
    <row r="10253" spans="1:24" s="57" customFormat="1" x14ac:dyDescent="0.25">
      <c r="A10253" s="75"/>
      <c r="B10253" s="57" t="s">
        <v>308</v>
      </c>
      <c r="D10253" s="58"/>
      <c r="E10253" s="58"/>
      <c r="F10253" s="58"/>
      <c r="G10253" s="58"/>
      <c r="H10253" s="60"/>
      <c r="I10253" s="60"/>
      <c r="J10253" s="60"/>
      <c r="K10253" s="60"/>
      <c r="M10253" s="61"/>
      <c r="N10253" s="61"/>
      <c r="O10253" s="62"/>
      <c r="P10253" s="125"/>
      <c r="W10253" s="62"/>
      <c r="X10253" s="62"/>
    </row>
    <row r="10254" spans="1:24" s="57" customFormat="1" x14ac:dyDescent="0.25">
      <c r="A10254" s="75"/>
      <c r="B10254" s="57" t="s">
        <v>309</v>
      </c>
      <c r="D10254" s="58"/>
      <c r="E10254" s="58"/>
      <c r="F10254" s="58"/>
      <c r="G10254" s="58"/>
      <c r="H10254" s="60"/>
      <c r="I10254" s="60"/>
      <c r="J10254" s="60"/>
      <c r="K10254" s="60"/>
      <c r="M10254" s="61"/>
      <c r="N10254" s="61"/>
      <c r="O10254" s="62"/>
      <c r="P10254" s="125"/>
      <c r="W10254" s="62"/>
      <c r="X10254" s="62"/>
    </row>
    <row r="10255" spans="1:24" s="57" customFormat="1" x14ac:dyDescent="0.25">
      <c r="A10255" s="75"/>
      <c r="B10255" s="57" t="s">
        <v>310</v>
      </c>
      <c r="D10255" s="58"/>
      <c r="E10255" s="58"/>
      <c r="F10255" s="58"/>
      <c r="G10255" s="58"/>
      <c r="H10255" s="60"/>
      <c r="I10255" s="60"/>
      <c r="J10255" s="60"/>
      <c r="K10255" s="60"/>
      <c r="M10255" s="61"/>
      <c r="N10255" s="61"/>
      <c r="O10255" s="62"/>
      <c r="P10255" s="125"/>
      <c r="W10255" s="62"/>
      <c r="X10255" s="62"/>
    </row>
    <row r="10256" spans="1:24" s="57" customFormat="1" x14ac:dyDescent="0.25">
      <c r="A10256" s="75"/>
      <c r="B10256" s="57" t="s">
        <v>311</v>
      </c>
      <c r="D10256" s="58"/>
      <c r="E10256" s="58"/>
      <c r="F10256" s="58"/>
      <c r="G10256" s="58"/>
      <c r="H10256" s="60"/>
      <c r="I10256" s="60"/>
      <c r="J10256" s="60"/>
      <c r="K10256" s="60"/>
      <c r="M10256" s="61"/>
      <c r="N10256" s="61"/>
      <c r="O10256" s="62"/>
      <c r="P10256" s="125"/>
      <c r="W10256" s="62"/>
      <c r="X10256" s="62"/>
    </row>
    <row r="10257" spans="1:24" s="57" customFormat="1" x14ac:dyDescent="0.25">
      <c r="A10257" s="75"/>
      <c r="B10257" s="57" t="s">
        <v>312</v>
      </c>
      <c r="D10257" s="58"/>
      <c r="E10257" s="58"/>
      <c r="F10257" s="58"/>
      <c r="G10257" s="58"/>
      <c r="H10257" s="60"/>
      <c r="I10257" s="60"/>
      <c r="J10257" s="60"/>
      <c r="K10257" s="60"/>
      <c r="M10257" s="61"/>
      <c r="N10257" s="61"/>
      <c r="O10257" s="62"/>
      <c r="P10257" s="125"/>
      <c r="W10257" s="62"/>
      <c r="X10257" s="62"/>
    </row>
    <row r="10258" spans="1:24" s="57" customFormat="1" x14ac:dyDescent="0.25">
      <c r="A10258" s="75"/>
      <c r="B10258" s="57" t="s">
        <v>313</v>
      </c>
      <c r="D10258" s="58"/>
      <c r="E10258" s="58"/>
      <c r="F10258" s="58"/>
      <c r="G10258" s="58"/>
      <c r="H10258" s="60"/>
      <c r="I10258" s="60"/>
      <c r="J10258" s="60"/>
      <c r="K10258" s="60"/>
      <c r="M10258" s="61"/>
      <c r="N10258" s="61"/>
      <c r="O10258" s="62"/>
      <c r="P10258" s="125"/>
      <c r="W10258" s="62"/>
      <c r="X10258" s="62"/>
    </row>
    <row r="10259" spans="1:24" s="57" customFormat="1" x14ac:dyDescent="0.25">
      <c r="A10259" s="75"/>
      <c r="B10259" s="57" t="s">
        <v>314</v>
      </c>
      <c r="D10259" s="58"/>
      <c r="E10259" s="58"/>
      <c r="F10259" s="58"/>
      <c r="G10259" s="58"/>
      <c r="H10259" s="60"/>
      <c r="I10259" s="60"/>
      <c r="J10259" s="60"/>
      <c r="K10259" s="60"/>
      <c r="M10259" s="61"/>
      <c r="N10259" s="61"/>
      <c r="O10259" s="62"/>
      <c r="P10259" s="125"/>
      <c r="W10259" s="62"/>
      <c r="X10259" s="62"/>
    </row>
    <row r="10260" spans="1:24" s="57" customFormat="1" x14ac:dyDescent="0.25">
      <c r="A10260" s="75"/>
      <c r="B10260" s="57" t="s">
        <v>315</v>
      </c>
      <c r="D10260" s="58"/>
      <c r="E10260" s="58"/>
      <c r="F10260" s="58"/>
      <c r="G10260" s="58"/>
      <c r="H10260" s="60"/>
      <c r="I10260" s="60"/>
      <c r="J10260" s="60"/>
      <c r="K10260" s="60"/>
      <c r="M10260" s="61"/>
      <c r="N10260" s="61"/>
      <c r="O10260" s="62"/>
      <c r="P10260" s="125"/>
      <c r="W10260" s="62"/>
      <c r="X10260" s="62"/>
    </row>
    <row r="10261" spans="1:24" s="57" customFormat="1" x14ac:dyDescent="0.25">
      <c r="A10261" s="75"/>
      <c r="B10261" s="57" t="s">
        <v>316</v>
      </c>
      <c r="D10261" s="58"/>
      <c r="E10261" s="58"/>
      <c r="F10261" s="58"/>
      <c r="G10261" s="58"/>
      <c r="H10261" s="60"/>
      <c r="I10261" s="60"/>
      <c r="J10261" s="60"/>
      <c r="K10261" s="60"/>
      <c r="M10261" s="61"/>
      <c r="N10261" s="61"/>
      <c r="O10261" s="62"/>
      <c r="P10261" s="125"/>
      <c r="W10261" s="62"/>
      <c r="X10261" s="62"/>
    </row>
    <row r="10262" spans="1:24" s="57" customFormat="1" x14ac:dyDescent="0.25">
      <c r="A10262" s="75"/>
      <c r="B10262" s="57" t="s">
        <v>317</v>
      </c>
      <c r="D10262" s="58"/>
      <c r="E10262" s="58"/>
      <c r="F10262" s="58"/>
      <c r="G10262" s="58"/>
      <c r="H10262" s="60"/>
      <c r="I10262" s="60"/>
      <c r="J10262" s="60"/>
      <c r="K10262" s="60"/>
      <c r="M10262" s="61"/>
      <c r="N10262" s="61"/>
      <c r="O10262" s="62"/>
      <c r="P10262" s="125"/>
      <c r="W10262" s="62"/>
      <c r="X10262" s="62"/>
    </row>
    <row r="10263" spans="1:24" s="57" customFormat="1" x14ac:dyDescent="0.25">
      <c r="A10263" s="75"/>
      <c r="B10263" s="57" t="s">
        <v>318</v>
      </c>
      <c r="D10263" s="58"/>
      <c r="E10263" s="58"/>
      <c r="F10263" s="58"/>
      <c r="G10263" s="58"/>
      <c r="H10263" s="60"/>
      <c r="I10263" s="60"/>
      <c r="J10263" s="60"/>
      <c r="K10263" s="60"/>
      <c r="M10263" s="61"/>
      <c r="N10263" s="61"/>
      <c r="O10263" s="62"/>
      <c r="P10263" s="125"/>
      <c r="W10263" s="62"/>
      <c r="X10263" s="62"/>
    </row>
    <row r="10264" spans="1:24" s="57" customFormat="1" x14ac:dyDescent="0.25">
      <c r="A10264" s="75"/>
      <c r="B10264" s="57" t="s">
        <v>319</v>
      </c>
      <c r="D10264" s="58"/>
      <c r="E10264" s="58"/>
      <c r="F10264" s="58"/>
      <c r="G10264" s="58"/>
      <c r="H10264" s="60"/>
      <c r="I10264" s="60"/>
      <c r="J10264" s="60"/>
      <c r="K10264" s="60"/>
      <c r="M10264" s="61"/>
      <c r="N10264" s="61"/>
      <c r="O10264" s="62"/>
      <c r="P10264" s="125"/>
      <c r="W10264" s="62"/>
      <c r="X10264" s="62"/>
    </row>
    <row r="10265" spans="1:24" s="57" customFormat="1" x14ac:dyDescent="0.25">
      <c r="A10265" s="75"/>
      <c r="B10265" s="57" t="s">
        <v>320</v>
      </c>
      <c r="D10265" s="58"/>
      <c r="E10265" s="58"/>
      <c r="F10265" s="58"/>
      <c r="G10265" s="58"/>
      <c r="H10265" s="60"/>
      <c r="I10265" s="60"/>
      <c r="J10265" s="60"/>
      <c r="K10265" s="60"/>
      <c r="M10265" s="61"/>
      <c r="N10265" s="61"/>
      <c r="O10265" s="62"/>
      <c r="P10265" s="125"/>
      <c r="W10265" s="62"/>
      <c r="X10265" s="62"/>
    </row>
    <row r="10266" spans="1:24" s="57" customFormat="1" x14ac:dyDescent="0.25">
      <c r="A10266" s="75"/>
      <c r="B10266" s="57" t="s">
        <v>321</v>
      </c>
      <c r="D10266" s="58"/>
      <c r="E10266" s="58"/>
      <c r="F10266" s="58"/>
      <c r="G10266" s="58"/>
      <c r="H10266" s="60"/>
      <c r="I10266" s="60"/>
      <c r="J10266" s="60"/>
      <c r="K10266" s="60"/>
      <c r="M10266" s="61"/>
      <c r="N10266" s="61"/>
      <c r="O10266" s="62"/>
      <c r="P10266" s="125"/>
      <c r="W10266" s="62"/>
      <c r="X10266" s="62"/>
    </row>
    <row r="10267" spans="1:24" s="57" customFormat="1" x14ac:dyDescent="0.25">
      <c r="A10267" s="75"/>
      <c r="B10267" s="57" t="s">
        <v>322</v>
      </c>
      <c r="D10267" s="58"/>
      <c r="E10267" s="58"/>
      <c r="F10267" s="58"/>
      <c r="G10267" s="58"/>
      <c r="H10267" s="60"/>
      <c r="I10267" s="60"/>
      <c r="J10267" s="60"/>
      <c r="K10267" s="60"/>
      <c r="M10267" s="61"/>
      <c r="N10267" s="61"/>
      <c r="O10267" s="62"/>
      <c r="P10267" s="125"/>
      <c r="W10267" s="62"/>
      <c r="X10267" s="62"/>
    </row>
    <row r="10268" spans="1:24" s="57" customFormat="1" x14ac:dyDescent="0.25">
      <c r="A10268" s="75"/>
      <c r="B10268" s="57" t="s">
        <v>323</v>
      </c>
      <c r="D10268" s="58"/>
      <c r="E10268" s="58"/>
      <c r="F10268" s="58"/>
      <c r="G10268" s="58"/>
      <c r="H10268" s="60"/>
      <c r="I10268" s="60"/>
      <c r="J10268" s="60"/>
      <c r="K10268" s="60"/>
      <c r="M10268" s="61"/>
      <c r="N10268" s="61"/>
      <c r="O10268" s="62"/>
      <c r="P10268" s="125"/>
      <c r="W10268" s="62"/>
      <c r="X10268" s="62"/>
    </row>
    <row r="10269" spans="1:24" s="57" customFormat="1" x14ac:dyDescent="0.25">
      <c r="A10269" s="75"/>
      <c r="B10269" s="57" t="s">
        <v>324</v>
      </c>
      <c r="D10269" s="58"/>
      <c r="E10269" s="58"/>
      <c r="F10269" s="58"/>
      <c r="G10269" s="58"/>
      <c r="H10269" s="60"/>
      <c r="I10269" s="60"/>
      <c r="J10269" s="60"/>
      <c r="K10269" s="60"/>
      <c r="M10269" s="61"/>
      <c r="N10269" s="61"/>
      <c r="O10269" s="62"/>
      <c r="P10269" s="125"/>
      <c r="W10269" s="62"/>
      <c r="X10269" s="62"/>
    </row>
    <row r="10270" spans="1:24" s="57" customFormat="1" x14ac:dyDescent="0.25">
      <c r="A10270" s="75"/>
      <c r="B10270" s="57" t="s">
        <v>325</v>
      </c>
      <c r="D10270" s="58"/>
      <c r="E10270" s="58"/>
      <c r="F10270" s="58"/>
      <c r="G10270" s="58"/>
      <c r="H10270" s="60"/>
      <c r="I10270" s="60"/>
      <c r="J10270" s="60"/>
      <c r="K10270" s="60"/>
      <c r="M10270" s="61"/>
      <c r="N10270" s="61"/>
      <c r="O10270" s="62"/>
      <c r="P10270" s="125"/>
      <c r="W10270" s="62"/>
      <c r="X10270" s="62"/>
    </row>
    <row r="10271" spans="1:24" s="57" customFormat="1" x14ac:dyDescent="0.25">
      <c r="A10271" s="75"/>
      <c r="B10271" s="57" t="s">
        <v>326</v>
      </c>
      <c r="D10271" s="58"/>
      <c r="E10271" s="58"/>
      <c r="F10271" s="58"/>
      <c r="G10271" s="58"/>
      <c r="H10271" s="60"/>
      <c r="I10271" s="60"/>
      <c r="J10271" s="60"/>
      <c r="K10271" s="60"/>
      <c r="M10271" s="61"/>
      <c r="N10271" s="61"/>
      <c r="O10271" s="62"/>
      <c r="P10271" s="125"/>
      <c r="W10271" s="62"/>
      <c r="X10271" s="62"/>
    </row>
    <row r="10272" spans="1:24" s="57" customFormat="1" x14ac:dyDescent="0.25">
      <c r="A10272" s="75"/>
      <c r="B10272" s="57" t="s">
        <v>327</v>
      </c>
      <c r="D10272" s="58"/>
      <c r="E10272" s="58"/>
      <c r="F10272" s="58"/>
      <c r="G10272" s="58"/>
      <c r="H10272" s="60"/>
      <c r="I10272" s="60"/>
      <c r="J10272" s="60"/>
      <c r="K10272" s="60"/>
      <c r="M10272" s="61"/>
      <c r="N10272" s="61"/>
      <c r="O10272" s="62"/>
      <c r="P10272" s="125"/>
      <c r="W10272" s="62"/>
      <c r="X10272" s="62"/>
    </row>
    <row r="10273" spans="1:24" s="57" customFormat="1" x14ac:dyDescent="0.25">
      <c r="A10273" s="75"/>
      <c r="B10273" s="57" t="s">
        <v>328</v>
      </c>
      <c r="D10273" s="58"/>
      <c r="E10273" s="58"/>
      <c r="F10273" s="58"/>
      <c r="G10273" s="58"/>
      <c r="H10273" s="60"/>
      <c r="I10273" s="60"/>
      <c r="J10273" s="60"/>
      <c r="K10273" s="60"/>
      <c r="M10273" s="61"/>
      <c r="N10273" s="61"/>
      <c r="O10273" s="62"/>
      <c r="P10273" s="125"/>
      <c r="W10273" s="62"/>
      <c r="X10273" s="62"/>
    </row>
    <row r="10274" spans="1:24" s="57" customFormat="1" x14ac:dyDescent="0.25">
      <c r="A10274" s="75"/>
      <c r="B10274" s="57" t="s">
        <v>329</v>
      </c>
      <c r="D10274" s="58"/>
      <c r="E10274" s="58"/>
      <c r="F10274" s="58"/>
      <c r="G10274" s="58"/>
      <c r="H10274" s="60"/>
      <c r="I10274" s="60"/>
      <c r="J10274" s="60"/>
      <c r="K10274" s="60"/>
      <c r="M10274" s="61"/>
      <c r="N10274" s="61"/>
      <c r="O10274" s="62"/>
      <c r="P10274" s="125"/>
      <c r="W10274" s="62"/>
      <c r="X10274" s="62"/>
    </row>
    <row r="10275" spans="1:24" s="57" customFormat="1" x14ac:dyDescent="0.25">
      <c r="A10275" s="75"/>
      <c r="B10275" s="57" t="s">
        <v>330</v>
      </c>
      <c r="D10275" s="58"/>
      <c r="E10275" s="58"/>
      <c r="F10275" s="58"/>
      <c r="G10275" s="58"/>
      <c r="H10275" s="60"/>
      <c r="I10275" s="60"/>
      <c r="J10275" s="60"/>
      <c r="K10275" s="60"/>
      <c r="M10275" s="61"/>
      <c r="N10275" s="61"/>
      <c r="O10275" s="62"/>
      <c r="P10275" s="125"/>
      <c r="W10275" s="62"/>
      <c r="X10275" s="62"/>
    </row>
    <row r="10276" spans="1:24" s="57" customFormat="1" x14ac:dyDescent="0.25">
      <c r="A10276" s="75"/>
      <c r="B10276" s="57" t="s">
        <v>331</v>
      </c>
      <c r="D10276" s="58"/>
      <c r="E10276" s="58"/>
      <c r="F10276" s="58"/>
      <c r="G10276" s="58"/>
      <c r="H10276" s="60"/>
      <c r="I10276" s="60"/>
      <c r="J10276" s="60"/>
      <c r="K10276" s="60"/>
      <c r="M10276" s="61"/>
      <c r="N10276" s="61"/>
      <c r="O10276" s="62"/>
      <c r="P10276" s="125"/>
      <c r="W10276" s="62"/>
      <c r="X10276" s="62"/>
    </row>
    <row r="10277" spans="1:24" s="57" customFormat="1" x14ac:dyDescent="0.25">
      <c r="A10277" s="75"/>
      <c r="B10277" s="57" t="s">
        <v>332</v>
      </c>
      <c r="D10277" s="58"/>
      <c r="E10277" s="58"/>
      <c r="F10277" s="58"/>
      <c r="G10277" s="58"/>
      <c r="H10277" s="60"/>
      <c r="I10277" s="60"/>
      <c r="J10277" s="60"/>
      <c r="K10277" s="60"/>
      <c r="M10277" s="61"/>
      <c r="N10277" s="61"/>
      <c r="O10277" s="62"/>
      <c r="P10277" s="125"/>
      <c r="W10277" s="62"/>
      <c r="X10277" s="62"/>
    </row>
    <row r="10278" spans="1:24" s="57" customFormat="1" x14ac:dyDescent="0.25">
      <c r="A10278" s="75"/>
      <c r="B10278" s="57" t="s">
        <v>333</v>
      </c>
      <c r="D10278" s="58"/>
      <c r="E10278" s="58"/>
      <c r="F10278" s="58"/>
      <c r="G10278" s="58"/>
      <c r="H10278" s="60"/>
      <c r="I10278" s="60"/>
      <c r="J10278" s="60"/>
      <c r="K10278" s="60"/>
      <c r="M10278" s="61"/>
      <c r="N10278" s="61"/>
      <c r="O10278" s="62"/>
      <c r="P10278" s="125"/>
      <c r="W10278" s="62"/>
      <c r="X10278" s="62"/>
    </row>
    <row r="10279" spans="1:24" s="57" customFormat="1" x14ac:dyDescent="0.25">
      <c r="A10279" s="75"/>
      <c r="B10279" s="57" t="s">
        <v>334</v>
      </c>
      <c r="D10279" s="58"/>
      <c r="E10279" s="58"/>
      <c r="F10279" s="58"/>
      <c r="G10279" s="58"/>
      <c r="H10279" s="60"/>
      <c r="I10279" s="60"/>
      <c r="J10279" s="60"/>
      <c r="K10279" s="60"/>
      <c r="M10279" s="61"/>
      <c r="N10279" s="61"/>
      <c r="O10279" s="62"/>
      <c r="P10279" s="125"/>
      <c r="W10279" s="62"/>
      <c r="X10279" s="62"/>
    </row>
    <row r="10280" spans="1:24" s="57" customFormat="1" x14ac:dyDescent="0.25">
      <c r="A10280" s="75"/>
      <c r="B10280" s="57" t="s">
        <v>335</v>
      </c>
      <c r="D10280" s="58"/>
      <c r="E10280" s="58"/>
      <c r="F10280" s="58"/>
      <c r="G10280" s="58"/>
      <c r="H10280" s="60"/>
      <c r="I10280" s="60"/>
      <c r="J10280" s="60"/>
      <c r="K10280" s="60"/>
      <c r="M10280" s="61"/>
      <c r="N10280" s="61"/>
      <c r="O10280" s="62"/>
      <c r="P10280" s="125"/>
      <c r="W10280" s="62"/>
      <c r="X10280" s="62"/>
    </row>
    <row r="10281" spans="1:24" s="57" customFormat="1" x14ac:dyDescent="0.25">
      <c r="A10281" s="75"/>
      <c r="B10281" s="57" t="s">
        <v>336</v>
      </c>
      <c r="D10281" s="58"/>
      <c r="E10281" s="58"/>
      <c r="F10281" s="58"/>
      <c r="G10281" s="58"/>
      <c r="H10281" s="60"/>
      <c r="I10281" s="60"/>
      <c r="J10281" s="60"/>
      <c r="K10281" s="60"/>
      <c r="M10281" s="61"/>
      <c r="N10281" s="61"/>
      <c r="O10281" s="62"/>
      <c r="P10281" s="125"/>
      <c r="W10281" s="62"/>
      <c r="X10281" s="62"/>
    </row>
    <row r="10282" spans="1:24" s="57" customFormat="1" x14ac:dyDescent="0.25">
      <c r="A10282" s="75"/>
      <c r="B10282" s="57" t="s">
        <v>337</v>
      </c>
      <c r="D10282" s="58"/>
      <c r="E10282" s="58"/>
      <c r="F10282" s="58"/>
      <c r="G10282" s="58"/>
      <c r="H10282" s="60"/>
      <c r="I10282" s="60"/>
      <c r="J10282" s="60"/>
      <c r="K10282" s="60"/>
      <c r="M10282" s="61"/>
      <c r="N10282" s="61"/>
      <c r="O10282" s="62"/>
      <c r="P10282" s="125"/>
      <c r="W10282" s="62"/>
      <c r="X10282" s="62"/>
    </row>
    <row r="10283" spans="1:24" s="57" customFormat="1" x14ac:dyDescent="0.25">
      <c r="A10283" s="75"/>
      <c r="B10283" s="57" t="s">
        <v>338</v>
      </c>
      <c r="D10283" s="58"/>
      <c r="E10283" s="58"/>
      <c r="F10283" s="58"/>
      <c r="G10283" s="58"/>
      <c r="H10283" s="60"/>
      <c r="I10283" s="60"/>
      <c r="J10283" s="60"/>
      <c r="K10283" s="60"/>
      <c r="M10283" s="61"/>
      <c r="N10283" s="61"/>
      <c r="O10283" s="62"/>
      <c r="P10283" s="125"/>
      <c r="W10283" s="62"/>
      <c r="X10283" s="62"/>
    </row>
    <row r="10284" spans="1:24" s="57" customFormat="1" x14ac:dyDescent="0.25">
      <c r="A10284" s="75"/>
      <c r="B10284" s="57" t="s">
        <v>339</v>
      </c>
      <c r="D10284" s="58"/>
      <c r="E10284" s="58"/>
      <c r="F10284" s="58"/>
      <c r="G10284" s="58"/>
      <c r="H10284" s="60"/>
      <c r="I10284" s="60"/>
      <c r="J10284" s="60"/>
      <c r="K10284" s="60"/>
      <c r="M10284" s="61"/>
      <c r="N10284" s="61"/>
      <c r="O10284" s="62"/>
      <c r="P10284" s="125"/>
      <c r="W10284" s="62"/>
      <c r="X10284" s="62"/>
    </row>
    <row r="10285" spans="1:24" s="57" customFormat="1" x14ac:dyDescent="0.25">
      <c r="A10285" s="75"/>
      <c r="B10285" s="57" t="s">
        <v>340</v>
      </c>
      <c r="D10285" s="58"/>
      <c r="E10285" s="58"/>
      <c r="F10285" s="58"/>
      <c r="G10285" s="58"/>
      <c r="H10285" s="60"/>
      <c r="I10285" s="60"/>
      <c r="J10285" s="60"/>
      <c r="K10285" s="60"/>
      <c r="M10285" s="61"/>
      <c r="N10285" s="61"/>
      <c r="O10285" s="62"/>
      <c r="P10285" s="125"/>
      <c r="W10285" s="62"/>
      <c r="X10285" s="62"/>
    </row>
    <row r="10286" spans="1:24" s="57" customFormat="1" x14ac:dyDescent="0.25">
      <c r="A10286" s="75"/>
      <c r="B10286" s="57" t="s">
        <v>341</v>
      </c>
      <c r="D10286" s="58"/>
      <c r="E10286" s="58"/>
      <c r="F10286" s="58"/>
      <c r="G10286" s="58"/>
      <c r="H10286" s="60"/>
      <c r="I10286" s="60"/>
      <c r="J10286" s="60"/>
      <c r="K10286" s="60"/>
      <c r="M10286" s="61"/>
      <c r="N10286" s="61"/>
      <c r="O10286" s="62"/>
      <c r="P10286" s="125"/>
      <c r="W10286" s="62"/>
      <c r="X10286" s="62"/>
    </row>
    <row r="10287" spans="1:24" s="57" customFormat="1" x14ac:dyDescent="0.25">
      <c r="A10287" s="75"/>
      <c r="B10287" s="57" t="s">
        <v>342</v>
      </c>
      <c r="D10287" s="58"/>
      <c r="E10287" s="58"/>
      <c r="F10287" s="58"/>
      <c r="G10287" s="58"/>
      <c r="H10287" s="60"/>
      <c r="I10287" s="60"/>
      <c r="J10287" s="60"/>
      <c r="K10287" s="60"/>
      <c r="M10287" s="61"/>
      <c r="N10287" s="61"/>
      <c r="O10287" s="62"/>
      <c r="P10287" s="125"/>
      <c r="W10287" s="62"/>
      <c r="X10287" s="62"/>
    </row>
    <row r="10288" spans="1:24" s="57" customFormat="1" x14ac:dyDescent="0.25">
      <c r="A10288" s="75"/>
      <c r="B10288" s="57" t="s">
        <v>343</v>
      </c>
      <c r="D10288" s="58"/>
      <c r="E10288" s="58"/>
      <c r="F10288" s="58"/>
      <c r="G10288" s="58"/>
      <c r="H10288" s="60"/>
      <c r="I10288" s="60"/>
      <c r="J10288" s="60"/>
      <c r="K10288" s="60"/>
      <c r="M10288" s="61"/>
      <c r="N10288" s="61"/>
      <c r="O10288" s="62"/>
      <c r="P10288" s="125"/>
      <c r="W10288" s="62"/>
      <c r="X10288" s="62"/>
    </row>
    <row r="10289" spans="1:24" s="57" customFormat="1" x14ac:dyDescent="0.25">
      <c r="A10289" s="75"/>
      <c r="B10289" s="57" t="s">
        <v>344</v>
      </c>
      <c r="D10289" s="58"/>
      <c r="E10289" s="58"/>
      <c r="F10289" s="58"/>
      <c r="G10289" s="58"/>
      <c r="H10289" s="60"/>
      <c r="I10289" s="60"/>
      <c r="J10289" s="60"/>
      <c r="K10289" s="60"/>
      <c r="M10289" s="61"/>
      <c r="N10289" s="61"/>
      <c r="O10289" s="62"/>
      <c r="P10289" s="125"/>
      <c r="W10289" s="62"/>
      <c r="X10289" s="62"/>
    </row>
    <row r="10290" spans="1:24" s="57" customFormat="1" x14ac:dyDescent="0.25">
      <c r="A10290" s="75"/>
      <c r="B10290" s="57" t="s">
        <v>345</v>
      </c>
      <c r="D10290" s="58"/>
      <c r="E10290" s="58"/>
      <c r="F10290" s="58"/>
      <c r="G10290" s="58"/>
      <c r="H10290" s="60"/>
      <c r="I10290" s="60"/>
      <c r="J10290" s="60"/>
      <c r="K10290" s="60"/>
      <c r="M10290" s="61"/>
      <c r="N10290" s="61"/>
      <c r="O10290" s="62"/>
      <c r="P10290" s="125"/>
      <c r="W10290" s="62"/>
      <c r="X10290" s="62"/>
    </row>
    <row r="10291" spans="1:24" s="57" customFormat="1" x14ac:dyDescent="0.25">
      <c r="A10291" s="75"/>
      <c r="B10291" s="57" t="s">
        <v>346</v>
      </c>
      <c r="D10291" s="58"/>
      <c r="E10291" s="58"/>
      <c r="F10291" s="58"/>
      <c r="G10291" s="58"/>
      <c r="H10291" s="60"/>
      <c r="I10291" s="60"/>
      <c r="J10291" s="60"/>
      <c r="K10291" s="60"/>
      <c r="M10291" s="61"/>
      <c r="N10291" s="61"/>
      <c r="O10291" s="62"/>
      <c r="P10291" s="125"/>
      <c r="W10291" s="62"/>
      <c r="X10291" s="62"/>
    </row>
    <row r="10292" spans="1:24" s="57" customFormat="1" x14ac:dyDescent="0.25">
      <c r="A10292" s="75"/>
      <c r="B10292" s="57" t="s">
        <v>347</v>
      </c>
      <c r="D10292" s="58"/>
      <c r="E10292" s="58"/>
      <c r="F10292" s="58"/>
      <c r="G10292" s="58"/>
      <c r="H10292" s="60"/>
      <c r="I10292" s="60"/>
      <c r="J10292" s="60"/>
      <c r="K10292" s="60"/>
      <c r="M10292" s="61"/>
      <c r="N10292" s="61"/>
      <c r="O10292" s="62"/>
      <c r="P10292" s="125"/>
      <c r="W10292" s="62"/>
      <c r="X10292" s="62"/>
    </row>
    <row r="10293" spans="1:24" s="57" customFormat="1" x14ac:dyDescent="0.25">
      <c r="A10293" s="75"/>
      <c r="B10293" s="57" t="s">
        <v>348</v>
      </c>
      <c r="D10293" s="58"/>
      <c r="E10293" s="58"/>
      <c r="F10293" s="58"/>
      <c r="G10293" s="58"/>
      <c r="H10293" s="60"/>
      <c r="I10293" s="60"/>
      <c r="J10293" s="60"/>
      <c r="K10293" s="60"/>
      <c r="M10293" s="61"/>
      <c r="N10293" s="61"/>
      <c r="O10293" s="62"/>
      <c r="P10293" s="125"/>
      <c r="W10293" s="62"/>
      <c r="X10293" s="62"/>
    </row>
    <row r="10294" spans="1:24" s="57" customFormat="1" x14ac:dyDescent="0.25">
      <c r="A10294" s="75"/>
      <c r="B10294" s="57" t="s">
        <v>349</v>
      </c>
      <c r="D10294" s="58"/>
      <c r="E10294" s="58"/>
      <c r="F10294" s="58"/>
      <c r="G10294" s="58"/>
      <c r="H10294" s="60"/>
      <c r="I10294" s="60"/>
      <c r="J10294" s="60"/>
      <c r="K10294" s="60"/>
      <c r="M10294" s="61"/>
      <c r="N10294" s="61"/>
      <c r="O10294" s="62"/>
      <c r="P10294" s="125"/>
      <c r="W10294" s="62"/>
      <c r="X10294" s="62"/>
    </row>
    <row r="10295" spans="1:24" s="57" customFormat="1" x14ac:dyDescent="0.25">
      <c r="A10295" s="75"/>
      <c r="B10295" s="57" t="s">
        <v>350</v>
      </c>
      <c r="D10295" s="58"/>
      <c r="E10295" s="58"/>
      <c r="F10295" s="58"/>
      <c r="G10295" s="58"/>
      <c r="H10295" s="60"/>
      <c r="I10295" s="60"/>
      <c r="J10295" s="60"/>
      <c r="K10295" s="60"/>
      <c r="M10295" s="61"/>
      <c r="N10295" s="61"/>
      <c r="O10295" s="62"/>
      <c r="P10295" s="125"/>
      <c r="W10295" s="62"/>
      <c r="X10295" s="62"/>
    </row>
    <row r="10296" spans="1:24" s="57" customFormat="1" x14ac:dyDescent="0.25">
      <c r="A10296" s="75"/>
      <c r="B10296" s="57" t="s">
        <v>351</v>
      </c>
      <c r="D10296" s="58"/>
      <c r="E10296" s="58"/>
      <c r="F10296" s="58"/>
      <c r="G10296" s="58"/>
      <c r="H10296" s="60"/>
      <c r="I10296" s="60"/>
      <c r="J10296" s="60"/>
      <c r="K10296" s="60"/>
      <c r="M10296" s="61"/>
      <c r="N10296" s="61"/>
      <c r="O10296" s="62"/>
      <c r="P10296" s="125"/>
      <c r="W10296" s="62"/>
      <c r="X10296" s="62"/>
    </row>
    <row r="10297" spans="1:24" s="57" customFormat="1" x14ac:dyDescent="0.25">
      <c r="A10297" s="75"/>
      <c r="B10297" s="57" t="s">
        <v>352</v>
      </c>
      <c r="D10297" s="58"/>
      <c r="E10297" s="58"/>
      <c r="F10297" s="58"/>
      <c r="G10297" s="58"/>
      <c r="H10297" s="60"/>
      <c r="I10297" s="60"/>
      <c r="J10297" s="60"/>
      <c r="K10297" s="60"/>
      <c r="M10297" s="61"/>
      <c r="N10297" s="61"/>
      <c r="O10297" s="62"/>
      <c r="P10297" s="125"/>
      <c r="W10297" s="62"/>
      <c r="X10297" s="62"/>
    </row>
    <row r="10298" spans="1:24" s="57" customFormat="1" x14ac:dyDescent="0.25">
      <c r="A10298" s="75"/>
      <c r="B10298" s="57" t="s">
        <v>353</v>
      </c>
      <c r="D10298" s="58"/>
      <c r="E10298" s="58"/>
      <c r="F10298" s="58"/>
      <c r="G10298" s="58"/>
      <c r="H10298" s="60"/>
      <c r="I10298" s="60"/>
      <c r="J10298" s="60"/>
      <c r="K10298" s="60"/>
      <c r="M10298" s="61"/>
      <c r="N10298" s="61"/>
      <c r="O10298" s="62"/>
      <c r="P10298" s="125"/>
      <c r="W10298" s="62"/>
      <c r="X10298" s="62"/>
    </row>
    <row r="10299" spans="1:24" s="57" customFormat="1" x14ac:dyDescent="0.25">
      <c r="A10299" s="75"/>
      <c r="B10299" s="57" t="s">
        <v>354</v>
      </c>
      <c r="D10299" s="58"/>
      <c r="E10299" s="58"/>
      <c r="F10299" s="58"/>
      <c r="G10299" s="58"/>
      <c r="H10299" s="60"/>
      <c r="I10299" s="60"/>
      <c r="J10299" s="60"/>
      <c r="K10299" s="60"/>
      <c r="M10299" s="61"/>
      <c r="N10299" s="61"/>
      <c r="O10299" s="62"/>
      <c r="P10299" s="125"/>
      <c r="W10299" s="62"/>
      <c r="X10299" s="62"/>
    </row>
    <row r="10300" spans="1:24" s="57" customFormat="1" x14ac:dyDescent="0.25">
      <c r="A10300" s="75"/>
      <c r="B10300" s="57" t="s">
        <v>355</v>
      </c>
      <c r="D10300" s="58"/>
      <c r="E10300" s="58"/>
      <c r="F10300" s="58"/>
      <c r="G10300" s="58"/>
      <c r="H10300" s="60"/>
      <c r="I10300" s="60"/>
      <c r="J10300" s="60"/>
      <c r="K10300" s="60"/>
      <c r="M10300" s="61"/>
      <c r="N10300" s="61"/>
      <c r="O10300" s="62"/>
      <c r="P10300" s="125"/>
      <c r="W10300" s="62"/>
      <c r="X10300" s="62"/>
    </row>
    <row r="10301" spans="1:24" s="57" customFormat="1" x14ac:dyDescent="0.25">
      <c r="A10301" s="75"/>
      <c r="B10301" s="57" t="s">
        <v>356</v>
      </c>
      <c r="D10301" s="58"/>
      <c r="E10301" s="58"/>
      <c r="F10301" s="58"/>
      <c r="G10301" s="58"/>
      <c r="H10301" s="60"/>
      <c r="I10301" s="60"/>
      <c r="J10301" s="60"/>
      <c r="K10301" s="60"/>
      <c r="M10301" s="61"/>
      <c r="N10301" s="61"/>
      <c r="O10301" s="62"/>
      <c r="P10301" s="125"/>
      <c r="W10301" s="62"/>
      <c r="X10301" s="62"/>
    </row>
    <row r="10302" spans="1:24" s="57" customFormat="1" x14ac:dyDescent="0.25">
      <c r="A10302" s="75"/>
      <c r="B10302" s="57" t="s">
        <v>357</v>
      </c>
      <c r="D10302" s="58"/>
      <c r="E10302" s="58"/>
      <c r="F10302" s="58"/>
      <c r="G10302" s="58"/>
      <c r="H10302" s="60"/>
      <c r="I10302" s="60"/>
      <c r="J10302" s="60"/>
      <c r="K10302" s="60"/>
      <c r="M10302" s="61"/>
      <c r="N10302" s="61"/>
      <c r="O10302" s="62"/>
      <c r="P10302" s="125"/>
      <c r="W10302" s="62"/>
      <c r="X10302" s="62"/>
    </row>
    <row r="10303" spans="1:24" s="57" customFormat="1" x14ac:dyDescent="0.25">
      <c r="A10303" s="75"/>
      <c r="B10303" s="57" t="s">
        <v>358</v>
      </c>
      <c r="D10303" s="58"/>
      <c r="E10303" s="58"/>
      <c r="F10303" s="58"/>
      <c r="G10303" s="58"/>
      <c r="H10303" s="60"/>
      <c r="I10303" s="60"/>
      <c r="J10303" s="60"/>
      <c r="K10303" s="60"/>
      <c r="M10303" s="61"/>
      <c r="N10303" s="61"/>
      <c r="O10303" s="62"/>
      <c r="P10303" s="125"/>
      <c r="W10303" s="62"/>
      <c r="X10303" s="62"/>
    </row>
    <row r="10304" spans="1:24" s="57" customFormat="1" x14ac:dyDescent="0.25">
      <c r="A10304" s="75"/>
      <c r="B10304" s="57" t="s">
        <v>359</v>
      </c>
      <c r="D10304" s="58"/>
      <c r="E10304" s="58"/>
      <c r="F10304" s="58"/>
      <c r="G10304" s="58"/>
      <c r="H10304" s="60"/>
      <c r="I10304" s="60"/>
      <c r="J10304" s="60"/>
      <c r="K10304" s="60"/>
      <c r="M10304" s="61"/>
      <c r="N10304" s="61"/>
      <c r="O10304" s="62"/>
      <c r="P10304" s="125"/>
      <c r="W10304" s="62"/>
      <c r="X10304" s="62"/>
    </row>
    <row r="10305" spans="1:24" s="57" customFormat="1" x14ac:dyDescent="0.25">
      <c r="A10305" s="75"/>
      <c r="B10305" s="57" t="s">
        <v>360</v>
      </c>
      <c r="D10305" s="58"/>
      <c r="E10305" s="58"/>
      <c r="F10305" s="58"/>
      <c r="G10305" s="58"/>
      <c r="H10305" s="60"/>
      <c r="I10305" s="60"/>
      <c r="J10305" s="60"/>
      <c r="K10305" s="60"/>
      <c r="M10305" s="61"/>
      <c r="N10305" s="61"/>
      <c r="O10305" s="62"/>
      <c r="P10305" s="125"/>
      <c r="W10305" s="62"/>
      <c r="X10305" s="62"/>
    </row>
    <row r="10306" spans="1:24" s="57" customFormat="1" x14ac:dyDescent="0.25">
      <c r="A10306" s="75"/>
      <c r="B10306" s="57" t="s">
        <v>361</v>
      </c>
      <c r="D10306" s="58"/>
      <c r="E10306" s="58"/>
      <c r="F10306" s="58"/>
      <c r="G10306" s="58"/>
      <c r="H10306" s="60"/>
      <c r="I10306" s="60"/>
      <c r="J10306" s="60"/>
      <c r="K10306" s="60"/>
      <c r="M10306" s="61"/>
      <c r="N10306" s="61"/>
      <c r="O10306" s="62"/>
      <c r="P10306" s="125"/>
      <c r="W10306" s="62"/>
      <c r="X10306" s="62"/>
    </row>
    <row r="10307" spans="1:24" s="57" customFormat="1" x14ac:dyDescent="0.25">
      <c r="A10307" s="75"/>
      <c r="B10307" s="57" t="s">
        <v>362</v>
      </c>
      <c r="D10307" s="58"/>
      <c r="E10307" s="58"/>
      <c r="F10307" s="58"/>
      <c r="G10307" s="58"/>
      <c r="H10307" s="60"/>
      <c r="I10307" s="60"/>
      <c r="J10307" s="60"/>
      <c r="K10307" s="60"/>
      <c r="M10307" s="61"/>
      <c r="N10307" s="61"/>
      <c r="O10307" s="62"/>
      <c r="P10307" s="125"/>
      <c r="W10307" s="62"/>
      <c r="X10307" s="62"/>
    </row>
    <row r="10308" spans="1:24" s="57" customFormat="1" x14ac:dyDescent="0.25">
      <c r="A10308" s="75"/>
      <c r="B10308" s="57" t="s">
        <v>363</v>
      </c>
      <c r="D10308" s="58"/>
      <c r="E10308" s="58"/>
      <c r="F10308" s="58"/>
      <c r="G10308" s="58"/>
      <c r="H10308" s="60"/>
      <c r="I10308" s="60"/>
      <c r="J10308" s="60"/>
      <c r="K10308" s="60"/>
      <c r="M10308" s="61"/>
      <c r="N10308" s="61"/>
      <c r="O10308" s="62"/>
      <c r="P10308" s="125"/>
      <c r="W10308" s="62"/>
      <c r="X10308" s="62"/>
    </row>
    <row r="10309" spans="1:24" s="57" customFormat="1" x14ac:dyDescent="0.25">
      <c r="A10309" s="75"/>
      <c r="B10309" s="57" t="s">
        <v>364</v>
      </c>
      <c r="D10309" s="58"/>
      <c r="E10309" s="58"/>
      <c r="F10309" s="58"/>
      <c r="G10309" s="58"/>
      <c r="H10309" s="60"/>
      <c r="I10309" s="60"/>
      <c r="J10309" s="60"/>
      <c r="K10309" s="60"/>
      <c r="M10309" s="61"/>
      <c r="N10309" s="61"/>
      <c r="O10309" s="62"/>
      <c r="P10309" s="125"/>
      <c r="W10309" s="62"/>
      <c r="X10309" s="62"/>
    </row>
    <row r="10310" spans="1:24" s="57" customFormat="1" x14ac:dyDescent="0.25">
      <c r="A10310" s="75"/>
      <c r="B10310" s="57" t="s">
        <v>365</v>
      </c>
      <c r="D10310" s="58"/>
      <c r="E10310" s="58"/>
      <c r="F10310" s="58"/>
      <c r="G10310" s="58"/>
      <c r="H10310" s="60"/>
      <c r="I10310" s="60"/>
      <c r="J10310" s="60"/>
      <c r="K10310" s="60"/>
      <c r="M10310" s="61"/>
      <c r="N10310" s="61"/>
      <c r="O10310" s="62"/>
      <c r="P10310" s="125"/>
      <c r="W10310" s="62"/>
      <c r="X10310" s="62"/>
    </row>
    <row r="10311" spans="1:24" s="57" customFormat="1" x14ac:dyDescent="0.25">
      <c r="A10311" s="75"/>
      <c r="B10311" s="57" t="s">
        <v>366</v>
      </c>
      <c r="D10311" s="58"/>
      <c r="E10311" s="58"/>
      <c r="F10311" s="58"/>
      <c r="G10311" s="58"/>
      <c r="H10311" s="60"/>
      <c r="I10311" s="60"/>
      <c r="J10311" s="60"/>
      <c r="K10311" s="60"/>
      <c r="M10311" s="61"/>
      <c r="N10311" s="61"/>
      <c r="O10311" s="62"/>
      <c r="P10311" s="125"/>
      <c r="W10311" s="62"/>
      <c r="X10311" s="62"/>
    </row>
    <row r="10312" spans="1:24" s="57" customFormat="1" x14ac:dyDescent="0.25">
      <c r="A10312" s="75"/>
      <c r="B10312" s="57" t="s">
        <v>367</v>
      </c>
      <c r="D10312" s="58"/>
      <c r="E10312" s="58"/>
      <c r="F10312" s="58"/>
      <c r="G10312" s="58"/>
      <c r="H10312" s="60"/>
      <c r="I10312" s="60"/>
      <c r="J10312" s="60"/>
      <c r="K10312" s="60"/>
      <c r="M10312" s="61"/>
      <c r="N10312" s="61"/>
      <c r="O10312" s="62"/>
      <c r="P10312" s="125"/>
      <c r="W10312" s="62"/>
      <c r="X10312" s="62"/>
    </row>
    <row r="10313" spans="1:24" s="57" customFormat="1" x14ac:dyDescent="0.25">
      <c r="A10313" s="75"/>
      <c r="B10313" s="57" t="s">
        <v>368</v>
      </c>
      <c r="D10313" s="58"/>
      <c r="E10313" s="58"/>
      <c r="F10313" s="58"/>
      <c r="G10313" s="58"/>
      <c r="H10313" s="60"/>
      <c r="I10313" s="60"/>
      <c r="J10313" s="60"/>
      <c r="K10313" s="60"/>
      <c r="M10313" s="61"/>
      <c r="N10313" s="61"/>
      <c r="O10313" s="62"/>
      <c r="P10313" s="125"/>
      <c r="W10313" s="62"/>
      <c r="X10313" s="62"/>
    </row>
    <row r="10314" spans="1:24" s="57" customFormat="1" x14ac:dyDescent="0.25">
      <c r="A10314" s="75"/>
      <c r="B10314" s="57" t="s">
        <v>369</v>
      </c>
      <c r="D10314" s="58"/>
      <c r="E10314" s="58"/>
      <c r="F10314" s="58"/>
      <c r="G10314" s="58"/>
      <c r="H10314" s="60"/>
      <c r="I10314" s="60"/>
      <c r="J10314" s="60"/>
      <c r="K10314" s="60"/>
      <c r="M10314" s="61"/>
      <c r="N10314" s="61"/>
      <c r="O10314" s="62"/>
      <c r="P10314" s="125"/>
      <c r="W10314" s="62"/>
      <c r="X10314" s="62"/>
    </row>
    <row r="10315" spans="1:24" s="57" customFormat="1" x14ac:dyDescent="0.25">
      <c r="A10315" s="75"/>
      <c r="B10315" s="57" t="s">
        <v>370</v>
      </c>
      <c r="D10315" s="58"/>
      <c r="E10315" s="58"/>
      <c r="F10315" s="58"/>
      <c r="G10315" s="58"/>
      <c r="H10315" s="60"/>
      <c r="I10315" s="60"/>
      <c r="J10315" s="60"/>
      <c r="K10315" s="60"/>
      <c r="M10315" s="61"/>
      <c r="N10315" s="61"/>
      <c r="O10315" s="62"/>
      <c r="P10315" s="125"/>
      <c r="W10315" s="62"/>
      <c r="X10315" s="62"/>
    </row>
    <row r="10316" spans="1:24" s="57" customFormat="1" x14ac:dyDescent="0.25">
      <c r="A10316" s="75"/>
      <c r="B10316" s="57" t="s">
        <v>371</v>
      </c>
      <c r="D10316" s="58"/>
      <c r="E10316" s="58"/>
      <c r="F10316" s="58"/>
      <c r="G10316" s="58"/>
      <c r="H10316" s="60"/>
      <c r="I10316" s="60"/>
      <c r="J10316" s="60"/>
      <c r="K10316" s="60"/>
      <c r="M10316" s="61"/>
      <c r="N10316" s="61"/>
      <c r="O10316" s="62"/>
      <c r="P10316" s="125"/>
      <c r="W10316" s="62"/>
      <c r="X10316" s="62"/>
    </row>
    <row r="10317" spans="1:24" s="57" customFormat="1" x14ac:dyDescent="0.25">
      <c r="A10317" s="75"/>
      <c r="B10317" s="57" t="s">
        <v>372</v>
      </c>
      <c r="D10317" s="58"/>
      <c r="E10317" s="58"/>
      <c r="F10317" s="58"/>
      <c r="G10317" s="58"/>
      <c r="H10317" s="60"/>
      <c r="I10317" s="60"/>
      <c r="J10317" s="60"/>
      <c r="K10317" s="60"/>
      <c r="M10317" s="61"/>
      <c r="N10317" s="61"/>
      <c r="O10317" s="62"/>
      <c r="P10317" s="125"/>
      <c r="W10317" s="62"/>
      <c r="X10317" s="62"/>
    </row>
    <row r="10318" spans="1:24" s="57" customFormat="1" x14ac:dyDescent="0.25">
      <c r="A10318" s="75"/>
      <c r="B10318" s="57" t="s">
        <v>373</v>
      </c>
      <c r="D10318" s="58"/>
      <c r="E10318" s="58"/>
      <c r="F10318" s="58"/>
      <c r="G10318" s="58"/>
      <c r="H10318" s="60"/>
      <c r="I10318" s="60"/>
      <c r="J10318" s="60"/>
      <c r="K10318" s="60"/>
      <c r="M10318" s="61"/>
      <c r="N10318" s="61"/>
      <c r="O10318" s="62"/>
      <c r="P10318" s="125"/>
      <c r="W10318" s="62"/>
      <c r="X10318" s="62"/>
    </row>
    <row r="10319" spans="1:24" s="57" customFormat="1" x14ac:dyDescent="0.25">
      <c r="A10319" s="75"/>
      <c r="B10319" s="57" t="s">
        <v>374</v>
      </c>
      <c r="D10319" s="58"/>
      <c r="E10319" s="58"/>
      <c r="F10319" s="58"/>
      <c r="G10319" s="58"/>
      <c r="H10319" s="60"/>
      <c r="I10319" s="60"/>
      <c r="J10319" s="60"/>
      <c r="K10319" s="60"/>
      <c r="M10319" s="61"/>
      <c r="N10319" s="61"/>
      <c r="O10319" s="62"/>
      <c r="P10319" s="125"/>
      <c r="W10319" s="62"/>
      <c r="X10319" s="62"/>
    </row>
    <row r="10320" spans="1:24" s="57" customFormat="1" x14ac:dyDescent="0.25">
      <c r="A10320" s="75"/>
      <c r="B10320" s="57" t="s">
        <v>375</v>
      </c>
      <c r="D10320" s="58"/>
      <c r="E10320" s="58"/>
      <c r="F10320" s="58"/>
      <c r="G10320" s="58"/>
      <c r="H10320" s="60"/>
      <c r="I10320" s="60"/>
      <c r="J10320" s="60"/>
      <c r="K10320" s="60"/>
      <c r="M10320" s="61"/>
      <c r="N10320" s="61"/>
      <c r="O10320" s="62"/>
      <c r="P10320" s="125"/>
      <c r="W10320" s="62"/>
      <c r="X10320" s="62"/>
    </row>
    <row r="10321" spans="1:24" s="57" customFormat="1" x14ac:dyDescent="0.25">
      <c r="A10321" s="75"/>
      <c r="B10321" s="57" t="s">
        <v>376</v>
      </c>
      <c r="D10321" s="58"/>
      <c r="E10321" s="58"/>
      <c r="F10321" s="58"/>
      <c r="G10321" s="58"/>
      <c r="H10321" s="60"/>
      <c r="I10321" s="60"/>
      <c r="J10321" s="60"/>
      <c r="K10321" s="60"/>
      <c r="M10321" s="61"/>
      <c r="N10321" s="61"/>
      <c r="O10321" s="62"/>
      <c r="P10321" s="125"/>
      <c r="W10321" s="62"/>
      <c r="X10321" s="62"/>
    </row>
    <row r="10322" spans="1:24" s="57" customFormat="1" x14ac:dyDescent="0.25">
      <c r="A10322" s="75"/>
      <c r="D10322" s="58"/>
      <c r="E10322" s="58"/>
      <c r="F10322" s="58"/>
      <c r="G10322" s="58"/>
      <c r="H10322" s="60"/>
      <c r="I10322" s="60"/>
      <c r="J10322" s="60"/>
      <c r="K10322" s="60"/>
      <c r="M10322" s="61"/>
      <c r="N10322" s="61"/>
      <c r="O10322" s="62"/>
      <c r="P10322" s="125"/>
      <c r="W10322" s="62"/>
      <c r="X10322" s="62"/>
    </row>
    <row r="10323" spans="1:24" s="57" customFormat="1" x14ac:dyDescent="0.25">
      <c r="A10323" s="75"/>
      <c r="D10323" s="58"/>
      <c r="E10323" s="58"/>
      <c r="F10323" s="58"/>
      <c r="G10323" s="58"/>
      <c r="H10323" s="60"/>
      <c r="I10323" s="60"/>
      <c r="J10323" s="60"/>
      <c r="K10323" s="60"/>
      <c r="M10323" s="61"/>
      <c r="N10323" s="61"/>
      <c r="O10323" s="62"/>
      <c r="P10323" s="125"/>
      <c r="W10323" s="62"/>
      <c r="X10323" s="62"/>
    </row>
    <row r="10324" spans="1:24" s="57" customFormat="1" x14ac:dyDescent="0.25">
      <c r="A10324" s="75"/>
      <c r="D10324" s="58"/>
      <c r="E10324" s="58"/>
      <c r="F10324" s="58"/>
      <c r="G10324" s="58"/>
      <c r="H10324" s="60"/>
      <c r="I10324" s="60"/>
      <c r="J10324" s="60"/>
      <c r="K10324" s="60"/>
      <c r="M10324" s="61"/>
      <c r="N10324" s="61"/>
      <c r="O10324" s="62"/>
      <c r="P10324" s="125"/>
      <c r="W10324" s="62"/>
      <c r="X10324" s="62"/>
    </row>
    <row r="10325" spans="1:24" s="57" customFormat="1" x14ac:dyDescent="0.25">
      <c r="A10325" s="75"/>
      <c r="D10325" s="58"/>
      <c r="E10325" s="58"/>
      <c r="F10325" s="58"/>
      <c r="G10325" s="58"/>
      <c r="H10325" s="60"/>
      <c r="I10325" s="60"/>
      <c r="J10325" s="60"/>
      <c r="K10325" s="60"/>
      <c r="M10325" s="61"/>
      <c r="N10325" s="61"/>
      <c r="O10325" s="62"/>
      <c r="P10325" s="125"/>
      <c r="W10325" s="62"/>
      <c r="X10325" s="62"/>
    </row>
    <row r="10326" spans="1:24" s="57" customFormat="1" x14ac:dyDescent="0.25">
      <c r="A10326" s="75"/>
      <c r="D10326" s="58"/>
      <c r="E10326" s="58"/>
      <c r="F10326" s="58"/>
      <c r="G10326" s="58"/>
      <c r="H10326" s="60"/>
      <c r="I10326" s="60"/>
      <c r="J10326" s="60"/>
      <c r="K10326" s="60"/>
      <c r="M10326" s="61"/>
      <c r="N10326" s="61"/>
      <c r="O10326" s="62"/>
      <c r="P10326" s="125"/>
      <c r="W10326" s="62"/>
      <c r="X10326" s="62"/>
    </row>
    <row r="10327" spans="1:24" s="57" customFormat="1" x14ac:dyDescent="0.25">
      <c r="A10327" s="75"/>
      <c r="D10327" s="58"/>
      <c r="E10327" s="58"/>
      <c r="F10327" s="58"/>
      <c r="G10327" s="58"/>
      <c r="H10327" s="60"/>
      <c r="I10327" s="60"/>
      <c r="J10327" s="60"/>
      <c r="K10327" s="60"/>
      <c r="M10327" s="61"/>
      <c r="N10327" s="61"/>
      <c r="O10327" s="62"/>
      <c r="P10327" s="125"/>
      <c r="W10327" s="62"/>
      <c r="X10327" s="62"/>
    </row>
    <row r="10328" spans="1:24" s="57" customFormat="1" x14ac:dyDescent="0.25">
      <c r="A10328" s="75"/>
      <c r="D10328" s="58"/>
      <c r="E10328" s="58"/>
      <c r="F10328" s="58"/>
      <c r="G10328" s="58"/>
      <c r="H10328" s="60"/>
      <c r="I10328" s="60"/>
      <c r="J10328" s="60"/>
      <c r="K10328" s="60"/>
      <c r="M10328" s="61"/>
      <c r="N10328" s="61"/>
      <c r="O10328" s="62"/>
      <c r="P10328" s="125"/>
      <c r="W10328" s="62"/>
      <c r="X10328" s="62"/>
    </row>
    <row r="10329" spans="1:24" s="57" customFormat="1" x14ac:dyDescent="0.25">
      <c r="A10329" s="75"/>
      <c r="D10329" s="58"/>
      <c r="E10329" s="58"/>
      <c r="F10329" s="58"/>
      <c r="G10329" s="58"/>
      <c r="H10329" s="60"/>
      <c r="I10329" s="60"/>
      <c r="J10329" s="60"/>
      <c r="K10329" s="60"/>
      <c r="M10329" s="61"/>
      <c r="N10329" s="61"/>
      <c r="O10329" s="62"/>
      <c r="P10329" s="125"/>
      <c r="W10329" s="62"/>
      <c r="X10329" s="62"/>
    </row>
    <row r="10330" spans="1:24" s="57" customFormat="1" x14ac:dyDescent="0.25">
      <c r="A10330" s="75"/>
      <c r="D10330" s="58"/>
      <c r="E10330" s="58"/>
      <c r="F10330" s="58"/>
      <c r="G10330" s="58"/>
      <c r="H10330" s="60"/>
      <c r="I10330" s="60"/>
      <c r="J10330" s="60"/>
      <c r="K10330" s="60"/>
      <c r="M10330" s="61"/>
      <c r="N10330" s="61"/>
      <c r="O10330" s="62"/>
      <c r="P10330" s="125"/>
      <c r="W10330" s="62"/>
      <c r="X10330" s="62"/>
    </row>
    <row r="10331" spans="1:24" s="57" customFormat="1" x14ac:dyDescent="0.25">
      <c r="A10331" s="75"/>
      <c r="D10331" s="58"/>
      <c r="E10331" s="58"/>
      <c r="F10331" s="58"/>
      <c r="G10331" s="58"/>
      <c r="H10331" s="60"/>
      <c r="I10331" s="60"/>
      <c r="J10331" s="60"/>
      <c r="K10331" s="60"/>
      <c r="M10331" s="61"/>
      <c r="N10331" s="61"/>
      <c r="O10331" s="62"/>
      <c r="P10331" s="125"/>
      <c r="W10331" s="62"/>
      <c r="X10331" s="62"/>
    </row>
    <row r="10332" spans="1:24" s="57" customFormat="1" x14ac:dyDescent="0.25">
      <c r="A10332" s="75"/>
      <c r="D10332" s="58"/>
      <c r="E10332" s="58"/>
      <c r="F10332" s="58"/>
      <c r="G10332" s="58"/>
      <c r="H10332" s="60"/>
      <c r="I10332" s="60"/>
      <c r="J10332" s="60"/>
      <c r="K10332" s="60"/>
      <c r="M10332" s="61"/>
      <c r="N10332" s="61"/>
      <c r="O10332" s="62"/>
      <c r="P10332" s="125"/>
      <c r="W10332" s="62"/>
      <c r="X10332" s="62"/>
    </row>
    <row r="10333" spans="1:24" s="57" customFormat="1" x14ac:dyDescent="0.25">
      <c r="A10333" s="75"/>
      <c r="D10333" s="58"/>
      <c r="E10333" s="58"/>
      <c r="F10333" s="58"/>
      <c r="G10333" s="58"/>
      <c r="H10333" s="60"/>
      <c r="I10333" s="60"/>
      <c r="J10333" s="60"/>
      <c r="K10333" s="60"/>
      <c r="M10333" s="61"/>
      <c r="N10333" s="61"/>
      <c r="O10333" s="62"/>
      <c r="P10333" s="125"/>
      <c r="W10333" s="62"/>
      <c r="X10333" s="62"/>
    </row>
    <row r="10334" spans="1:24" s="57" customFormat="1" x14ac:dyDescent="0.25">
      <c r="A10334" s="75"/>
      <c r="D10334" s="58"/>
      <c r="E10334" s="58"/>
      <c r="F10334" s="58"/>
      <c r="G10334" s="58"/>
      <c r="H10334" s="60"/>
      <c r="I10334" s="60"/>
      <c r="J10334" s="60"/>
      <c r="K10334" s="60"/>
      <c r="M10334" s="61"/>
      <c r="N10334" s="61"/>
      <c r="O10334" s="62"/>
      <c r="P10334" s="125"/>
      <c r="W10334" s="62"/>
      <c r="X10334" s="62"/>
    </row>
    <row r="10335" spans="1:24" s="57" customFormat="1" x14ac:dyDescent="0.25">
      <c r="A10335" s="75"/>
      <c r="D10335" s="58"/>
      <c r="E10335" s="58"/>
      <c r="F10335" s="58"/>
      <c r="G10335" s="58"/>
      <c r="H10335" s="60"/>
      <c r="I10335" s="60"/>
      <c r="J10335" s="60"/>
      <c r="K10335" s="60"/>
      <c r="M10335" s="61"/>
      <c r="N10335" s="61"/>
      <c r="O10335" s="62"/>
      <c r="P10335" s="125"/>
      <c r="W10335" s="62"/>
      <c r="X10335" s="62"/>
    </row>
    <row r="10336" spans="1:24" s="57" customFormat="1" x14ac:dyDescent="0.25">
      <c r="A10336" s="75"/>
      <c r="D10336" s="58"/>
      <c r="E10336" s="58"/>
      <c r="F10336" s="58"/>
      <c r="G10336" s="58"/>
      <c r="H10336" s="60"/>
      <c r="I10336" s="60"/>
      <c r="J10336" s="60"/>
      <c r="K10336" s="60"/>
      <c r="M10336" s="61"/>
      <c r="N10336" s="61"/>
      <c r="O10336" s="62"/>
      <c r="P10336" s="125"/>
      <c r="W10336" s="62"/>
      <c r="X10336" s="62"/>
    </row>
    <row r="10337" spans="1:24" s="57" customFormat="1" x14ac:dyDescent="0.25">
      <c r="A10337" s="75"/>
      <c r="D10337" s="58"/>
      <c r="E10337" s="58"/>
      <c r="F10337" s="58"/>
      <c r="G10337" s="58"/>
      <c r="H10337" s="60"/>
      <c r="I10337" s="60"/>
      <c r="J10337" s="60"/>
      <c r="K10337" s="60"/>
      <c r="M10337" s="61"/>
      <c r="N10337" s="61"/>
      <c r="O10337" s="62"/>
      <c r="P10337" s="125"/>
      <c r="W10337" s="62"/>
      <c r="X10337" s="62"/>
    </row>
    <row r="10338" spans="1:24" s="57" customFormat="1" x14ac:dyDescent="0.25">
      <c r="A10338" s="75"/>
      <c r="D10338" s="58"/>
      <c r="E10338" s="58"/>
      <c r="F10338" s="58"/>
      <c r="G10338" s="58"/>
      <c r="H10338" s="60"/>
      <c r="I10338" s="60"/>
      <c r="J10338" s="60"/>
      <c r="K10338" s="60"/>
      <c r="M10338" s="61"/>
      <c r="N10338" s="61"/>
      <c r="O10338" s="62"/>
      <c r="P10338" s="125"/>
      <c r="W10338" s="62"/>
      <c r="X10338" s="62"/>
    </row>
    <row r="10339" spans="1:24" s="57" customFormat="1" x14ac:dyDescent="0.25">
      <c r="A10339" s="75"/>
      <c r="D10339" s="58"/>
      <c r="E10339" s="58"/>
      <c r="F10339" s="58"/>
      <c r="G10339" s="58"/>
      <c r="H10339" s="60"/>
      <c r="I10339" s="60"/>
      <c r="J10339" s="60"/>
      <c r="K10339" s="60"/>
      <c r="M10339" s="61"/>
      <c r="N10339" s="61"/>
      <c r="O10339" s="62"/>
      <c r="P10339" s="125"/>
      <c r="W10339" s="62"/>
      <c r="X10339" s="62"/>
    </row>
    <row r="10340" spans="1:24" s="57" customFormat="1" x14ac:dyDescent="0.25">
      <c r="A10340" s="75"/>
      <c r="D10340" s="58"/>
      <c r="E10340" s="58"/>
      <c r="F10340" s="58"/>
      <c r="G10340" s="58"/>
      <c r="H10340" s="60"/>
      <c r="I10340" s="60"/>
      <c r="J10340" s="60"/>
      <c r="K10340" s="60"/>
      <c r="M10340" s="61"/>
      <c r="N10340" s="61"/>
      <c r="O10340" s="62"/>
      <c r="P10340" s="125"/>
      <c r="W10340" s="62"/>
      <c r="X10340" s="62"/>
    </row>
    <row r="10341" spans="1:24" s="57" customFormat="1" x14ac:dyDescent="0.25">
      <c r="A10341" s="75"/>
      <c r="D10341" s="58"/>
      <c r="E10341" s="58"/>
      <c r="F10341" s="58"/>
      <c r="G10341" s="58"/>
      <c r="H10341" s="60"/>
      <c r="I10341" s="60"/>
      <c r="J10341" s="60"/>
      <c r="K10341" s="60"/>
      <c r="M10341" s="61"/>
      <c r="N10341" s="61"/>
      <c r="O10341" s="62"/>
      <c r="P10341" s="125"/>
      <c r="W10341" s="62"/>
      <c r="X10341" s="62"/>
    </row>
    <row r="10342" spans="1:24" s="57" customFormat="1" x14ac:dyDescent="0.25">
      <c r="A10342" s="75"/>
      <c r="D10342" s="58"/>
      <c r="E10342" s="58"/>
      <c r="F10342" s="58"/>
      <c r="G10342" s="58"/>
      <c r="H10342" s="60"/>
      <c r="I10342" s="60"/>
      <c r="J10342" s="60"/>
      <c r="K10342" s="60"/>
      <c r="M10342" s="61"/>
      <c r="N10342" s="61"/>
      <c r="O10342" s="62"/>
      <c r="P10342" s="125"/>
      <c r="W10342" s="62"/>
      <c r="X10342" s="62"/>
    </row>
    <row r="10343" spans="1:24" s="57" customFormat="1" x14ac:dyDescent="0.25">
      <c r="A10343" s="75"/>
      <c r="D10343" s="58"/>
      <c r="E10343" s="58"/>
      <c r="F10343" s="58"/>
      <c r="G10343" s="58"/>
      <c r="H10343" s="60"/>
      <c r="I10343" s="60"/>
      <c r="J10343" s="60"/>
      <c r="K10343" s="60"/>
      <c r="M10343" s="61"/>
      <c r="N10343" s="61"/>
      <c r="O10343" s="62"/>
      <c r="P10343" s="125"/>
      <c r="W10343" s="62"/>
      <c r="X10343" s="62"/>
    </row>
    <row r="10344" spans="1:24" s="57" customFormat="1" x14ac:dyDescent="0.25">
      <c r="A10344" s="75"/>
      <c r="D10344" s="58"/>
      <c r="E10344" s="58"/>
      <c r="F10344" s="58"/>
      <c r="G10344" s="58"/>
      <c r="H10344" s="60"/>
      <c r="I10344" s="60"/>
      <c r="J10344" s="60"/>
      <c r="K10344" s="60"/>
      <c r="M10344" s="61"/>
      <c r="N10344" s="61"/>
      <c r="O10344" s="62"/>
      <c r="P10344" s="125"/>
      <c r="W10344" s="62"/>
      <c r="X10344" s="62"/>
    </row>
    <row r="10345" spans="1:24" s="57" customFormat="1" x14ac:dyDescent="0.25">
      <c r="A10345" s="75"/>
      <c r="D10345" s="58"/>
      <c r="E10345" s="58"/>
      <c r="F10345" s="58"/>
      <c r="G10345" s="58"/>
      <c r="H10345" s="60"/>
      <c r="I10345" s="60"/>
      <c r="J10345" s="60"/>
      <c r="K10345" s="60"/>
      <c r="M10345" s="61"/>
      <c r="N10345" s="61"/>
      <c r="O10345" s="62"/>
      <c r="P10345" s="125"/>
      <c r="W10345" s="62"/>
      <c r="X10345" s="62"/>
    </row>
    <row r="10346" spans="1:24" s="57" customFormat="1" x14ac:dyDescent="0.25">
      <c r="A10346" s="75"/>
      <c r="D10346" s="58"/>
      <c r="E10346" s="58"/>
      <c r="F10346" s="58"/>
      <c r="G10346" s="58"/>
      <c r="H10346" s="60"/>
      <c r="I10346" s="60"/>
      <c r="J10346" s="60"/>
      <c r="K10346" s="60"/>
      <c r="M10346" s="61"/>
      <c r="N10346" s="61"/>
      <c r="O10346" s="62"/>
      <c r="P10346" s="125"/>
      <c r="W10346" s="62"/>
      <c r="X10346" s="62"/>
    </row>
    <row r="10347" spans="1:24" s="57" customFormat="1" x14ac:dyDescent="0.25">
      <c r="A10347" s="75"/>
      <c r="D10347" s="58"/>
      <c r="E10347" s="58"/>
      <c r="F10347" s="58"/>
      <c r="G10347" s="58"/>
      <c r="H10347" s="60"/>
      <c r="I10347" s="60"/>
      <c r="J10347" s="60"/>
      <c r="K10347" s="60"/>
      <c r="M10347" s="61"/>
      <c r="N10347" s="61"/>
      <c r="O10347" s="62"/>
      <c r="P10347" s="125"/>
      <c r="W10347" s="62"/>
      <c r="X10347" s="62"/>
    </row>
    <row r="10348" spans="1:24" s="57" customFormat="1" x14ac:dyDescent="0.25">
      <c r="A10348" s="75"/>
      <c r="D10348" s="58"/>
      <c r="E10348" s="58"/>
      <c r="F10348" s="58"/>
      <c r="G10348" s="58"/>
      <c r="H10348" s="60"/>
      <c r="I10348" s="60"/>
      <c r="J10348" s="60"/>
      <c r="K10348" s="60"/>
      <c r="M10348" s="61"/>
      <c r="N10348" s="61"/>
      <c r="O10348" s="62"/>
      <c r="P10348" s="125"/>
      <c r="W10348" s="62"/>
      <c r="X10348" s="62"/>
    </row>
    <row r="10349" spans="1:24" s="57" customFormat="1" x14ac:dyDescent="0.25">
      <c r="A10349" s="75"/>
      <c r="D10349" s="58"/>
      <c r="E10349" s="58"/>
      <c r="F10349" s="58"/>
      <c r="G10349" s="58"/>
      <c r="H10349" s="60"/>
      <c r="I10349" s="60"/>
      <c r="J10349" s="60"/>
      <c r="K10349" s="60"/>
      <c r="M10349" s="61"/>
      <c r="N10349" s="61"/>
      <c r="O10349" s="62"/>
      <c r="P10349" s="125"/>
      <c r="W10349" s="62"/>
      <c r="X10349" s="62"/>
    </row>
    <row r="10350" spans="1:24" s="57" customFormat="1" x14ac:dyDescent="0.25">
      <c r="A10350" s="75"/>
      <c r="D10350" s="58"/>
      <c r="E10350" s="58"/>
      <c r="F10350" s="58"/>
      <c r="G10350" s="58"/>
      <c r="H10350" s="60"/>
      <c r="I10350" s="60"/>
      <c r="J10350" s="60"/>
      <c r="K10350" s="60"/>
      <c r="M10350" s="61"/>
      <c r="N10350" s="61"/>
      <c r="O10350" s="62"/>
      <c r="P10350" s="125"/>
      <c r="W10350" s="62"/>
      <c r="X10350" s="62"/>
    </row>
    <row r="10351" spans="1:24" s="57" customFormat="1" x14ac:dyDescent="0.25">
      <c r="A10351" s="75"/>
      <c r="D10351" s="58"/>
      <c r="E10351" s="58"/>
      <c r="F10351" s="58"/>
      <c r="G10351" s="58"/>
      <c r="H10351" s="60"/>
      <c r="I10351" s="60"/>
      <c r="J10351" s="60"/>
      <c r="K10351" s="60"/>
      <c r="M10351" s="61"/>
      <c r="N10351" s="61"/>
      <c r="O10351" s="62"/>
      <c r="P10351" s="125"/>
      <c r="W10351" s="62"/>
      <c r="X10351" s="62"/>
    </row>
  </sheetData>
  <sheetProtection password="DA71" sheet="1" objects="1" scenarios="1"/>
  <mergeCells count="2">
    <mergeCell ref="J1:K1"/>
    <mergeCell ref="M1:N1"/>
  </mergeCells>
  <conditionalFormatting sqref="A3:AB153">
    <cfRule type="expression" dxfId="71" priority="1">
      <formula>$AB3=1</formula>
    </cfRule>
  </conditionalFormatting>
  <dataValidations xWindow="1596" yWindow="806" count="33">
    <dataValidation type="textLength" operator="lessThan" allowBlank="1" showInputMessage="1" showErrorMessage="1" promptTitle="Cont Reate Change in Year" prompt="If there is a Cont. Rate change in the year. Please state a reason why E.G. Increment, Promotion, Change to lower pay grade etc." sqref="I3:I153" xr:uid="{00000000-0002-0000-1100-000000000000}">
      <formula1>30</formula1>
    </dataValidation>
    <dataValidation type="decimal" allowBlank="1" showInputMessage="1" showErrorMessage="1" errorTitle="Vaule Too Low" error="Please enter the members TOTAL part time hours worked for the Year, not the weekly contracted hours._x000a__x000a_If the total is less than 45 hours for the year, please contact hscpensions@hscni.net before submission." promptTitle="Total Actual Part Time Hours " prompt="Enter Hours For Part time workers only._x000a__x000a_if Member is full time - Leave Blank_x000a__x000a_If member changed to or from part time mid year, Enter only the part time hours._x000a__x000a_Total actually worked for the year, not contracted hours." sqref="M3:M153" xr:uid="{00000000-0002-0000-1100-000001000000}">
      <formula1>45</formula1>
      <formula2>2500</formula2>
    </dataValidation>
    <dataValidation allowBlank="1" showInputMessage="1" showErrorMessage="1" promptTitle="Actual Earnings" prompt="This information has been taken from the &quot;GP1 totals&quot; page._x000a__x000a_" sqref="D3:D153" xr:uid="{00000000-0002-0000-1100-000002000000}"/>
    <dataValidation allowBlank="1" showInputMessage="1" showErrorMessage="1" promptTitle="Enter Contribution Rate" prompt="This information has been taken from &quot;Member Info&quot; page" sqref="H3:H153" xr:uid="{00000000-0002-0000-1100-000003000000}"/>
    <dataValidation allowBlank="1" showInputMessage="1" showErrorMessage="1" promptTitle="Enter Employee Contributions" prompt="This information has been taken from the totals of your GP1 submissions" sqref="G3:G153" xr:uid="{00000000-0002-0000-1100-000004000000}"/>
    <dataValidation allowBlank="1" showInputMessage="1" showErrorMessage="1" promptTitle="Practice Identification Code" prompt="This information has been taken from &quot;Member Info&quot; page" sqref="B3:B153" xr:uid="{00000000-0002-0000-1100-000005000000}"/>
    <dataValidation allowBlank="1" showInputMessage="1" showErrorMessage="1" promptTitle="Enter Email Address" prompt="Members can access their Pension statement at_x000a__x000a_https://mypension.hscni.net/_x000a__x000a_ Enter employee's email address for Member Self Service (MSS) Access." sqref="Z3:Z153" xr:uid="{00000000-0002-0000-1100-000006000000}"/>
    <dataValidation type="list" allowBlank="1" showInputMessage="1" showErrorMessage="1" prompt="Select Break Reason from the list:_x000a_A = Leave of Absence_x000a_E = Education Break_x000a_M = Parental Break_x000a_P = Conts Paid Back_x000a_S = Strike_x000a_U = Unauthorised_x000a_T = Term Time" sqref="Y3:Y153" xr:uid="{00000000-0002-0000-1100-000007000000}">
      <formula1>"A,E,M,P,S,U,T"</formula1>
    </dataValidation>
    <dataValidation allowBlank="1" showInputMessage="1" showErrorMessage="1" prompt="Enter the date from which the service break ended, in the format dd/mm/yyyy. e.g. 01/04/2017" sqref="X3:X153" xr:uid="{00000000-0002-0000-1100-000008000000}"/>
    <dataValidation allowBlank="1" showInputMessage="1" showErrorMessage="1" prompt="Enter the date from which the service break started, in the format dd/mm/yyyy. e.g. 01/04/2017" sqref="W3:W153" xr:uid="{00000000-0002-0000-1100-000009000000}"/>
    <dataValidation allowBlank="1" showInputMessage="1" showErrorMessage="1" promptTitle="Enter Additional Contributions" prompt="This information has been taken from &quot;Member Info&quot; page" sqref="J3:J153" xr:uid="{00000000-0002-0000-1100-00000A000000}"/>
    <dataValidation allowBlank="1" showInputMessage="1" showErrorMessage="1" promptTitle="Total Contributions" prompt="This will be auto filled No entry required." sqref="K3:K153" xr:uid="{00000000-0002-0000-1100-00000B000000}"/>
    <dataValidation allowBlank="1" showInputMessage="1" showErrorMessage="1" promptTitle="Standard Hours" prompt="Select Standard Hours from the drop down list e.g. 37.5 hrs per week = 1955.25 hrs p.a. The complete table for converting weekly hours is in the Column Explanation tab." sqref="N153" xr:uid="{00000000-0002-0000-1100-00000C000000}"/>
    <dataValidation allowBlank="1" showInputMessage="1" showErrorMessage="1" promptTitle="Work pattern change" prompt="When a member changes work pattern to or from part time, enter the change date here._x000a__x000a_remember to only report the part time hours." sqref="P3:P153" xr:uid="{00000000-0002-0000-1100-00000D000000}"/>
    <dataValidation type="list" allowBlank="1" showInputMessage="1" showErrorMessage="1" promptTitle="Select PT Ind from the List:" prompt="Employee's working hours- part time, whole-time or casual?_x000a__x000a_Y = Part Time_x000a_N = Whole Time (or leave blank)_x000a_C = Casual" sqref="F154:F156" xr:uid="{00000000-0002-0000-1100-00000E000000}">
      <formula1>$CE$3:$CE$5</formula1>
    </dataValidation>
    <dataValidation allowBlank="1" showInputMessage="1" showErrorMessage="1" promptTitle="Enter Employee Contributions" prompt="Enter Employee pension contributions to 2 decial places. This amount is the total amount of basic and any additional contributions being paid." sqref="G2 G154:G1048576" xr:uid="{00000000-0002-0000-1100-00000F000000}"/>
    <dataValidation allowBlank="1" showInputMessage="1" showErrorMessage="1" promptTitle="Pensionable Earnings" prompt="Enter figure to 2 decimal places e.g. 19,700.00. This amount should be the annual whole time equivalent salary for this grade, which is their postion on the salary scale at the end of the financial year." sqref="E2 E154:E1048576" xr:uid="{00000000-0002-0000-1100-000010000000}"/>
    <dataValidation allowBlank="1" showInputMessage="1" showErrorMessage="1" promptTitle="Actual Earnings" prompt="Actual earnings* to 31/03/2018 and should not include any additional hours overt he full time hours per year. Enter value to 2 decimal places e.g. 12345.67 (* for 2015 CARE members if on paid sick leave or paid maternity leave- Pay should be deemed as sti" sqref="D2 D154:D1048576" xr:uid="{00000000-0002-0000-1100-000011000000}"/>
    <dataValidation allowBlank="1" showInputMessage="1" showErrorMessage="1" promptTitle="Practice Identification Number" prompt="Enter your Practice Code e.g. E010" sqref="B2 B154:B1048576" xr:uid="{00000000-0002-0000-1100-000012000000}"/>
    <dataValidation type="textLength" allowBlank="1" showInputMessage="1" showErrorMessage="1" error="Enter 1st Line of Address up to 30 characters in length" promptTitle="Enter 1st Line of Address" prompt="Enter 1st Line of Address - maximum 30 characters_x000a_Please ensure this is the current address for the member" sqref="Q3:Q153" xr:uid="{00000000-0002-0000-1100-000013000000}">
      <formula1>0</formula1>
      <formula2>30</formula2>
    </dataValidation>
    <dataValidation type="list" allowBlank="1" showInputMessage="1" showErrorMessage="1" promptTitle="Select Payment frequency" prompt="W = Weekly_x000a_M = Monthly_x000a_F = Fortnightly_x000a_" sqref="L3:L153" xr:uid="{00000000-0002-0000-1100-000014000000}">
      <formula1>"M,W,F"</formula1>
    </dataValidation>
    <dataValidation type="textLength" allowBlank="1" showInputMessage="1" showErrorMessage="1" error="Enter Post Code up to 10 characters in length" promptTitle="Enter Post Code" prompt="Enter Post Code - maximum 10 characters" sqref="V3:V153" xr:uid="{00000000-0002-0000-1100-000015000000}">
      <formula1>0</formula1>
      <formula2>10</formula2>
    </dataValidation>
    <dataValidation type="textLength" allowBlank="1" showInputMessage="1" showErrorMessage="1" error="Enter 2nd Line of Address up to 30 characters in length" promptTitle="Enter 2nd Line of Address" prompt="Enter 2nd Line of Address - maximum 30 characters" sqref="R3:R153" xr:uid="{00000000-0002-0000-1100-000016000000}">
      <formula1>0</formula1>
      <formula2>30</formula2>
    </dataValidation>
    <dataValidation type="textLength" allowBlank="1" showInputMessage="1" showErrorMessage="1" error="Enter 3rd Line of Address up to 30 characters in length" promptTitle="Enter 3rd Line of Address" prompt="Enter 3rd Line of Address - maximum 30 characters" sqref="S3:S153" xr:uid="{00000000-0002-0000-1100-000017000000}">
      <formula1>0</formula1>
      <formula2>30</formula2>
    </dataValidation>
    <dataValidation type="textLength" allowBlank="1" showInputMessage="1" showErrorMessage="1" error="Enter 4th Line of Address up to 30 characters in length" promptTitle="Enter 4th Line of Address" prompt="Enter 4th Line of Address - maximum 30 characters" sqref="T3:T153" xr:uid="{00000000-0002-0000-1100-000018000000}">
      <formula1>0</formula1>
      <formula2>30</formula2>
    </dataValidation>
    <dataValidation type="textLength" allowBlank="1" showInputMessage="1" showErrorMessage="1" error="Enter 5th Line of Address up to 20 characters in length" promptTitle="Enter 5th Line of Address" prompt="Enter 5th Line of Address - maximum 20 characters" sqref="U3:U153" xr:uid="{00000000-0002-0000-1100-000019000000}">
      <formula1>0</formula1>
      <formula2>20</formula2>
    </dataValidation>
    <dataValidation showInputMessage="1" showErrorMessage="1" error="Please ensure NI Number is 9 characters in length" promptTitle="Enter National Insurance Number" prompt="Must be 9 characters in length" sqref="A2 A154:A1048576" xr:uid="{00000000-0002-0000-1100-00001A000000}"/>
    <dataValidation allowBlank="1" showInputMessage="1" showErrorMessage="1" error="Enter Surname up to 16 characters in length" promptTitle="Enter Surname" prompt="This information has been taken from &quot;Member Info&quot; page" sqref="C3:C153" xr:uid="{00000000-0002-0000-1100-00001B000000}"/>
    <dataValidation allowBlank="1" showInputMessage="1" showErrorMessage="1" promptTitle="Select PT Ind from the List:" prompt="This information has been taken from the &quot;Member Info&quot; Page" sqref="F3:F153" xr:uid="{00000000-0002-0000-1100-00001C000000}"/>
    <dataValidation showInputMessage="1" showErrorMessage="1" error="Please ensure NI Number is 9 characters in length" promptTitle="Enter National Insurance Number" prompt="This information has been taken from &quot;Member Info&quot; page" sqref="A3:A153" xr:uid="{00000000-0002-0000-1100-00001D000000}"/>
    <dataValidation allowBlank="1" showInputMessage="1" showErrorMessage="1" promptTitle="WTE value" prompt="This information has been taken from &quot;Member Info&quot; page_x000a_" sqref="E3:E153" xr:uid="{00000000-0002-0000-1100-00001E000000}"/>
    <dataValidation allowBlank="1" showInputMessage="1" showErrorMessage="1" promptTitle="Cont Trate effective date." prompt="this figure has been take from the member info page._x000a__x000a_should be 01/04/2020 or later. if a members rate changes mid year, change the date." sqref="O3:O153" xr:uid="{00000000-0002-0000-1100-00001F000000}"/>
    <dataValidation allowBlank="1" showInputMessage="1" showErrorMessage="1" promptTitle="Standard Hours" prompt="_x000a_The standard hours for each member is calculated from their full Time Equivalent hours (FTE) and the time they worked in the practice._x000a__x000a_Uou cannot change this number on this page. " sqref="N3:N152" xr:uid="{00000000-0002-0000-1100-000020000000}"/>
  </dataValidations>
  <pageMargins left="0.70866141732283472" right="0.70866141732283472" top="0.74803149606299213" bottom="0.74803149606299213" header="0.31496062992125984" footer="0.31496062992125984"/>
  <pageSetup paperSize="9" scale="80" fitToHeight="2" orientation="landscape" r:id="rId1"/>
  <extLst>
    <ext xmlns:x14="http://schemas.microsoft.com/office/spreadsheetml/2009/9/main" uri="{78C0D931-6437-407d-A8EE-F0AAD7539E65}">
      <x14:conditionalFormattings>
        <x14:conditionalFormatting xmlns:xm="http://schemas.microsoft.com/office/excel/2006/main">
          <x14:cfRule type="expression" priority="6" id="{98615DC5-2351-4995-AB19-AF91704B0B0C}">
            <xm:f>('Member Info'!$N29="Yes")</xm:f>
            <x14:dxf>
              <fill>
                <patternFill>
                  <bgColor rgb="FFE22E2E"/>
                </patternFill>
              </fill>
            </x14:dxf>
          </x14:cfRule>
          <xm:sqref>C3:C153</xm:sqref>
        </x14:conditionalFormatting>
      </x14:conditionalFormatting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rgb="FF00B0F0"/>
  </sheetPr>
  <dimension ref="A1:R152"/>
  <sheetViews>
    <sheetView showZeros="0" zoomScale="85" zoomScaleNormal="85" workbookViewId="0">
      <selection activeCell="Q2" sqref="Q2"/>
    </sheetView>
  </sheetViews>
  <sheetFormatPr defaultRowHeight="15" x14ac:dyDescent="0.25"/>
  <cols>
    <col min="1" max="1" width="4.140625" style="124" bestFit="1" customWidth="1"/>
    <col min="2" max="2" width="19" style="231" customWidth="1"/>
    <col min="3" max="3" width="7.85546875" style="231" customWidth="1"/>
    <col min="4" max="4" width="13.42578125" style="124" customWidth="1"/>
    <col min="5" max="5" width="10" style="124" customWidth="1"/>
    <col min="6" max="6" width="8.85546875" style="124" bestFit="1" customWidth="1"/>
    <col min="7" max="7" width="31.42578125" style="124" customWidth="1"/>
    <col min="8" max="8" width="11.28515625" style="124" customWidth="1"/>
    <col min="9" max="9" width="11.140625" style="124" customWidth="1"/>
    <col min="10" max="10" width="11.42578125" style="124" customWidth="1"/>
    <col min="11" max="11" width="11.7109375" style="124" bestFit="1" customWidth="1"/>
    <col min="12" max="12" width="31.42578125" style="232" customWidth="1"/>
    <col min="13" max="13" width="9.5703125" style="124" customWidth="1"/>
    <col min="14" max="14" width="10.85546875" style="124" customWidth="1"/>
    <col min="15" max="15" width="12.5703125" style="124" customWidth="1"/>
    <col min="16" max="16" width="10.85546875" style="108" customWidth="1"/>
    <col min="17" max="17" width="53.7109375" style="108" customWidth="1"/>
    <col min="18" max="18" width="75.7109375" style="124" customWidth="1"/>
    <col min="19" max="16384" width="9.140625" style="124"/>
  </cols>
  <sheetData>
    <row r="1" spans="1:18" s="66" customFormat="1" ht="32.25" customHeight="1" x14ac:dyDescent="0.25">
      <c r="A1" s="140"/>
      <c r="B1" s="134" t="s">
        <v>22</v>
      </c>
      <c r="C1" s="134" t="s">
        <v>32</v>
      </c>
      <c r="D1" s="135" t="s">
        <v>377</v>
      </c>
      <c r="E1" s="136" t="s">
        <v>378</v>
      </c>
      <c r="F1" s="136" t="s">
        <v>379</v>
      </c>
      <c r="G1" s="136" t="s">
        <v>531</v>
      </c>
      <c r="H1" s="137" t="s">
        <v>380</v>
      </c>
      <c r="I1" s="137" t="s">
        <v>381</v>
      </c>
      <c r="J1" s="137" t="s">
        <v>382</v>
      </c>
      <c r="K1" s="138" t="s">
        <v>383</v>
      </c>
      <c r="L1" s="139" t="s">
        <v>532</v>
      </c>
      <c r="M1" s="138" t="s">
        <v>384</v>
      </c>
      <c r="N1" s="138" t="s">
        <v>385</v>
      </c>
      <c r="O1" s="137" t="s">
        <v>521</v>
      </c>
      <c r="P1" s="139" t="s">
        <v>457</v>
      </c>
      <c r="Q1" s="139" t="s">
        <v>519</v>
      </c>
      <c r="R1" s="355" t="s">
        <v>588</v>
      </c>
    </row>
    <row r="2" spans="1:18" ht="17.100000000000001" customHeight="1" x14ac:dyDescent="0.25">
      <c r="A2" s="124">
        <v>1</v>
      </c>
      <c r="B2" s="129">
        <f>'GP55A 25-26'!C3</f>
        <v>0</v>
      </c>
      <c r="C2" s="129" t="str">
        <f>'GP55A 25-26'!F3</f>
        <v/>
      </c>
      <c r="D2" s="130" t="str">
        <f>IF($B2=0,"",('GP55A 25-26'!D3)/(('Member Info'!I29/12)*'GP1 Totals'!AB28)*100)</f>
        <v/>
      </c>
      <c r="E2" s="130" t="str">
        <f>IF(B2=0,"", IF('GP55A 25-26'!N3=37.5,'GP55A 25-26'!M3/('GP55A 25-26'!N3*52.14)*100,IF('GP55A 25-26'!N3=37,'GP55A 25-26'!M3/('GP55A 25-26'!N3*52.14)*100,IF('GP55A 25-26'!N3=162.93,'GP55A 25-26'!M3/('GP55A 25-26'!N3*12)*100,IF('GP55A 25-26'!N3=160.76,'GP55A 25-26'!M3/('GP55A 25-26'!N3*12)*100,('GP55A 25-26'!M3/'GP55A 25-26'!N3)*100)))))</f>
        <v/>
      </c>
      <c r="F2" s="130" t="str">
        <f>IF(B2=0,"",E2-D2)</f>
        <v/>
      </c>
      <c r="G2" s="229" t="str">
        <f>IF(B2=0,"",IF(P2="yes","Member left - Ensure T55a sent",IF(AND('GP55A 25-26'!F3="Y",'GP55A 25-26'!M3=""),"Please Enter Part Time Hours",IF('GP55A 25-26'!N3="", "Please enter Standard hours", IF(D2&gt;100.1,"Error Detected - Code - A001",IF(C2="","Acceptable - FULL TIME",IF(F2&gt;5,"Error Detected - Code - B001",IF(F2&lt;-5,"Error Detected - Code - B002","Acceptable"))))))))</f>
        <v/>
      </c>
      <c r="H2" s="130">
        <f>'GP55A 25-26'!G3</f>
        <v>0</v>
      </c>
      <c r="I2" s="130" t="str">
        <f>IF(B2=0,"",('GP55A 25-26'!D3/100*M2))</f>
        <v/>
      </c>
      <c r="J2" s="130" t="str">
        <f>IF(B2=0,"",(H2-I2))</f>
        <v/>
      </c>
      <c r="K2" s="130" t="str">
        <f>IF(B2=0,"", (H2/I2)*100-100)</f>
        <v/>
      </c>
      <c r="L2" s="229" t="str">
        <f>IF(B2=0,"",IF(P2="yes","Member Left - Ensure T55a sent", IF(K2&lt;-5,IF('GP1 Totals'!Z28&gt;0,"Maternity/SSP","Error Detected - Code - C001"),IF(K2&gt;5,CONCATENATE("Error Detected - Code C002")," Acceptable" ) )))</f>
        <v/>
      </c>
      <c r="M2" s="130" t="str">
        <f>IF(B2=0,"",'GP1 Totals'!AA28)</f>
        <v/>
      </c>
      <c r="N2" s="130" t="str">
        <f>IF(B2=0,"", 'GP55A 25-26'!G3/'GP55A 25-26'!D3*100)</f>
        <v/>
      </c>
      <c r="O2" s="130"/>
      <c r="P2" s="153" t="str">
        <f>IF('Member Info'!T29=1, "Yes", "")</f>
        <v/>
      </c>
      <c r="Q2" s="230" t="str">
        <f>IF(B2=0,"",
IF(P2="YES","Member has left",
IF(C2="Y",
IF('GP55A 25-26'!Z3="", "please Enter Members Email address for MSS access",IF(OR('GP55A 25-26'!Q3="",'GP55A 25-26'!V3=""),"Member is missing address and/or postcode","")),
IF(D2&lt;95,"Full time member has not earned a Full time Salary",
IF('GP55A 25-26'!Z3="", "Please Enter Members Email address for MSS access",IF(OR('GP55A 25-26'!Q3="",'GP55A 25-26'!V3=""),"Member is missing address and/or postcode",""))))))</f>
        <v/>
      </c>
      <c r="R2" s="124" t="str">
        <f>IF(B2=0,"",'GP55A 25-26'!AA3)</f>
        <v/>
      </c>
    </row>
    <row r="3" spans="1:18" ht="17.100000000000001" customHeight="1" x14ac:dyDescent="0.25">
      <c r="A3" s="124">
        <v>2</v>
      </c>
      <c r="B3" s="129">
        <f>'GP55A 25-26'!C4</f>
        <v>0</v>
      </c>
      <c r="C3" s="129" t="str">
        <f>'GP55A 25-26'!F4</f>
        <v/>
      </c>
      <c r="D3" s="130" t="str">
        <f>IF($B3=0,"",('GP55A 25-26'!D4)/(('Member Info'!I30/12)*'GP1 Totals'!AB29)*100)</f>
        <v/>
      </c>
      <c r="E3" s="130" t="str">
        <f>IF(B3=0,"", IF('GP55A 25-26'!N4=37.5,'GP55A 25-26'!M4/('GP55A 25-26'!N4*52.14)*100,IF('GP55A 25-26'!N4=37,'GP55A 25-26'!M4/('GP55A 25-26'!N4*52.14)*100,IF('GP55A 25-26'!N4=162.93,'GP55A 25-26'!M4/('GP55A 25-26'!N4*12)*100,IF('GP55A 25-26'!N4=160.76,'GP55A 25-26'!M4/('GP55A 25-26'!N4*12)*100,('GP55A 25-26'!M4/'GP55A 25-26'!N4)*100)))))</f>
        <v/>
      </c>
      <c r="F3" s="130" t="str">
        <f>IF(B3=0,"",E3-D3)</f>
        <v/>
      </c>
      <c r="G3" s="229" t="str">
        <f>IF(B3=0,"",IF(P3="yes","Member left - Ensure T55a sent",IF(AND('GP55A 25-26'!F4="Y",'GP55A 25-26'!M4=""),"Please Enter Part Time Hours",IF('GP55A 25-26'!N4="", "Please enter Standard hours", IF(D3&gt;100.1,"Error Detected - Code - A001",IF(C3="","Acceptable - FULL TIME",IF(F3&gt;5,"Error Detected - Code - B001",IF(F3&lt;-5,"Error Detected - Code - B002","Acceptable"))))))))</f>
        <v/>
      </c>
      <c r="H3" s="130">
        <f>'GP55A 25-26'!G4</f>
        <v>0</v>
      </c>
      <c r="I3" s="130" t="str">
        <f>IF(B3=0,"",('GP55A 25-26'!D4/100*M3))</f>
        <v/>
      </c>
      <c r="J3" s="130" t="str">
        <f>IF(B3=0,"",(H3-I3))</f>
        <v/>
      </c>
      <c r="K3" s="130" t="str">
        <f>IF(B3=0,"", (H3/I3)*100-100)</f>
        <v/>
      </c>
      <c r="L3" s="229" t="str">
        <f>IF(B3=0,"",IF(P3="yes","Member Left - Ensure T55a sent", IF(K3&lt;-5,IF('GP1 Totals'!Z29&gt;0,"Maternity/SSP","Error Detected - Code - C001"),IF(K3&gt;5,CONCATENATE("Error Detected - Code C002")," Acceptable" ) )))</f>
        <v/>
      </c>
      <c r="M3" s="130" t="str">
        <f>IF(B3=0,"",'GP1 Totals'!AA29)</f>
        <v/>
      </c>
      <c r="N3" s="130" t="str">
        <f>IF(B3=0,"", 'GP55A 25-26'!G4/'GP55A 25-26'!D4*100)</f>
        <v/>
      </c>
      <c r="O3" s="130"/>
      <c r="P3" s="153" t="str">
        <f>IF('Member Info'!T30=1, "Yes", "")</f>
        <v/>
      </c>
      <c r="Q3" s="230" t="str">
        <f>IF(B3=0,"",
IF(P3="YES","Member has left",
IF(C3="Y",
IF('GP55A 25-26'!Z4="", "please Enter Members Email address for MSS access",IF(OR('GP55A 25-26'!Q4="",'GP55A 25-26'!V4=""),"missing address/postcode","")),
IF(D3&lt;95,"Full time member has not earned a Full time Salary",
IF('GP55A 25-26'!Z4="", "Please Enter Members Email address for MSS access",IF(OR('GP55A 25-26'!Q4="",'GP55A 25-26'!V4=""),"missing address/postcode",""))))))</f>
        <v/>
      </c>
      <c r="R3" s="124" t="str">
        <f>IF(B3=0,"",'GP55A 25-26'!AA4)</f>
        <v/>
      </c>
    </row>
    <row r="4" spans="1:18" ht="17.100000000000001" customHeight="1" x14ac:dyDescent="0.25">
      <c r="A4" s="124">
        <v>3</v>
      </c>
      <c r="B4" s="129">
        <f>'GP55A 25-26'!C5</f>
        <v>0</v>
      </c>
      <c r="C4" s="129" t="str">
        <f>'GP55A 25-26'!F5</f>
        <v/>
      </c>
      <c r="D4" s="130" t="str">
        <f>IF($B4=0,"",('GP55A 25-26'!D5)/(('Member Info'!I31/12)*'GP1 Totals'!AB30)*100)</f>
        <v/>
      </c>
      <c r="E4" s="130" t="str">
        <f>IF(B4=0,"", IF('GP55A 25-26'!N5=37.5,'GP55A 25-26'!M5/('GP55A 25-26'!N5*52.14)*100,IF('GP55A 25-26'!N5=37,'GP55A 25-26'!M5/('GP55A 25-26'!N5*52.14)*100,IF('GP55A 25-26'!N5=162.93,'GP55A 25-26'!M5/('GP55A 25-26'!N5*12)*100,IF('GP55A 25-26'!N5=160.76,'GP55A 25-26'!M5/('GP55A 25-26'!N5*12)*100,('GP55A 25-26'!M5/'GP55A 25-26'!N5)*100)))))</f>
        <v/>
      </c>
      <c r="F4" s="130" t="str">
        <f>IF(B4=0,"",E4-D4)</f>
        <v/>
      </c>
      <c r="G4" s="229" t="str">
        <f>IF(B4=0,"",IF(P4="yes","Member left - Ensure T55a sent",IF(AND('GP55A 25-26'!F5="Y",'GP55A 25-26'!M5=""),"Please Enter Part Time Hours",IF('GP55A 25-26'!N5="", "Please enter Standard hours", IF(D4&gt;100.1,"Error Detected - Code - A001",IF(C4="","Acceptable - FULL TIME",IF(F4&gt;5,"Error Detected - Code - B001",IF(F4&lt;-5,"Error Detected - Code - B002","Acceptable"))))))))</f>
        <v/>
      </c>
      <c r="H4" s="130">
        <f>'GP55A 25-26'!G5</f>
        <v>0</v>
      </c>
      <c r="I4" s="130" t="str">
        <f>IF(B4=0,"",('GP55A 25-26'!D5/100*M4))</f>
        <v/>
      </c>
      <c r="J4" s="130" t="str">
        <f>IF(B4=0,"",(H4-I4))</f>
        <v/>
      </c>
      <c r="K4" s="130" t="str">
        <f>IF(B4=0,"", (H4/I4)*100-100)</f>
        <v/>
      </c>
      <c r="L4" s="229" t="str">
        <f>IF(B4=0,"",IF(P4="yes","Member Left - Ensure T55a sent", IF(K4&lt;-5,IF('GP1 Totals'!Z30&gt;0,"Maternity/SSP","Error Detected - Code - C001"),IF(K4&gt;5,CONCATENATE("Error Detected - Code C002")," Acceptable" ) )))</f>
        <v/>
      </c>
      <c r="M4" s="130" t="str">
        <f>IF(B4=0,"",'GP1 Totals'!AA30)</f>
        <v/>
      </c>
      <c r="N4" s="130" t="str">
        <f>IF(B4=0,"", 'GP55A 25-26'!G5/'GP55A 25-26'!D5*100)</f>
        <v/>
      </c>
      <c r="O4" s="130"/>
      <c r="P4" s="153" t="str">
        <f>IF('Member Info'!T31=1, "Yes", "")</f>
        <v/>
      </c>
      <c r="Q4" s="230" t="str">
        <f>IF(B4=0,"",
IF(P4="YES","Member has left",
IF(C4="Y",
IF('GP55A 25-26'!Z5="", "please Enter Members Email address for MSS access",IF(OR('GP55A 25-26'!Q5="",'GP55A 25-26'!V5=""),"missing address/postcode","")),
IF(D4&lt;95,"Full time member has not earned a Full time Salary",
IF('GP55A 25-26'!Z5="", "Please Enter Members Email address for MSS access",IF(OR('GP55A 25-26'!Q5="",'GP55A 25-26'!V5=""),"missing address/postcode",""))))))</f>
        <v/>
      </c>
      <c r="R4" s="124" t="str">
        <f>IF(B4=0,"",'GP55A 25-26'!AA5)</f>
        <v/>
      </c>
    </row>
    <row r="5" spans="1:18" ht="17.100000000000001" customHeight="1" x14ac:dyDescent="0.25">
      <c r="A5" s="124">
        <v>4</v>
      </c>
      <c r="B5" s="129">
        <f>'GP55A 25-26'!C6</f>
        <v>0</v>
      </c>
      <c r="C5" s="129" t="str">
        <f>'GP55A 25-26'!F6</f>
        <v/>
      </c>
      <c r="D5" s="130" t="str">
        <f>IF($B5=0,"",('GP55A 25-26'!D6)/(('Member Info'!I32/12)*'GP1 Totals'!AB31)*100)</f>
        <v/>
      </c>
      <c r="E5" s="130" t="str">
        <f>IF(B5=0,"", IF('GP55A 25-26'!N6=37.5,'GP55A 25-26'!M6/('GP55A 25-26'!N6*52.14)*100,IF('GP55A 25-26'!N6=37,'GP55A 25-26'!M6/('GP55A 25-26'!N6*52.14)*100,IF('GP55A 25-26'!N6=162.93,'GP55A 25-26'!M6/('GP55A 25-26'!N6*12)*100,IF('GP55A 25-26'!N6=160.76,'GP55A 25-26'!M6/('GP55A 25-26'!N6*12)*100,('GP55A 25-26'!M6/'GP55A 25-26'!N6)*100)))))</f>
        <v/>
      </c>
      <c r="F5" s="130" t="str">
        <f t="shared" ref="F5:F66" si="0">IF(B5=0,"",E5-D5)</f>
        <v/>
      </c>
      <c r="G5" s="229" t="str">
        <f>IF(B5=0,"",IF(P5="yes","Member left - Ensure T55a sent",IF(AND('GP55A 25-26'!F6="Y",'GP55A 25-26'!M6=""),"Please Enter Part Time Hours",IF('GP55A 25-26'!N6="", "Please enter Standard hours", IF(D5&gt;100.1,"Error Detected - Code - A001",IF(C5="","Acceptable - FULL TIME",IF(F5&gt;5,"Error Detected - Code - B001",IF(F5&lt;-5,"Error Detected - Code - B002","Acceptable"))))))))</f>
        <v/>
      </c>
      <c r="H5" s="130">
        <f>'GP55A 25-26'!G6</f>
        <v>0</v>
      </c>
      <c r="I5" s="130" t="str">
        <f>IF(B5=0,"",('GP55A 25-26'!D6/100*M5))</f>
        <v/>
      </c>
      <c r="J5" s="130" t="str">
        <f t="shared" ref="J5:J66" si="1">IF(B5=0,"",(H5-I5))</f>
        <v/>
      </c>
      <c r="K5" s="130" t="str">
        <f t="shared" ref="K5:K66" si="2">IF(B5=0,"", (H5/I5)*100-100)</f>
        <v/>
      </c>
      <c r="L5" s="229" t="str">
        <f>IF(B5=0,"",IF(P5="yes","Member Left - Ensure T55a sent", IF(K5&lt;-5,IF('GP1 Totals'!Z31&gt;0,"Maternity/SSP","Error Detected - Code - C001"),IF(K5&gt;5,CONCATENATE("Error Detected - Code C002")," Acceptable" ) )))</f>
        <v/>
      </c>
      <c r="M5" s="130" t="str">
        <f>IF(B5=0,"",'GP1 Totals'!AA31)</f>
        <v/>
      </c>
      <c r="N5" s="130" t="str">
        <f>IF(B5=0,"", 'GP55A 25-26'!G6/'GP55A 25-26'!D6*100)</f>
        <v/>
      </c>
      <c r="O5" s="130"/>
      <c r="P5" s="153" t="str">
        <f>IF('Member Info'!T32=1, "Yes", "")</f>
        <v/>
      </c>
      <c r="Q5" s="230" t="str">
        <f>IF(B5=0,"",
IF(P5="YES","Member has left",
IF(C5="Y",
IF('GP55A 25-26'!Z6="", "please Enter Members Email address for MSS access",IF(OR('GP55A 25-26'!Q6="",'GP55A 25-26'!V6=""),"missing address/postcode","")),
IF(D5&lt;95,"Full time member has not earned a Full time Salary",
IF('GP55A 25-26'!Z6="", "Please Enter Members Email address for MSS access",IF(OR('GP55A 25-26'!Q6="",'GP55A 25-26'!V6=""),"missing address/postcode",""))))))</f>
        <v/>
      </c>
      <c r="R5" s="124" t="str">
        <f>IF(B5=0,"",'GP55A 25-26'!AA6)</f>
        <v/>
      </c>
    </row>
    <row r="6" spans="1:18" ht="17.100000000000001" customHeight="1" x14ac:dyDescent="0.25">
      <c r="A6" s="124">
        <v>5</v>
      </c>
      <c r="B6" s="129">
        <f>'GP55A 25-26'!C7</f>
        <v>0</v>
      </c>
      <c r="C6" s="129" t="str">
        <f>'GP55A 25-26'!F7</f>
        <v/>
      </c>
      <c r="D6" s="130" t="str">
        <f>IF($B6=0,"",('GP55A 25-26'!D7)/(('Member Info'!I33/12)*'GP1 Totals'!AB32)*100)</f>
        <v/>
      </c>
      <c r="E6" s="130" t="str">
        <f>IF(B6=0,"", IF('GP55A 25-26'!N7=37.5,'GP55A 25-26'!M7/('GP55A 25-26'!N7*52.14)*100,IF('GP55A 25-26'!N7=37,'GP55A 25-26'!M7/('GP55A 25-26'!N7*52.14)*100,IF('GP55A 25-26'!N7=162.93,'GP55A 25-26'!M7/('GP55A 25-26'!N7*12)*100,IF('GP55A 25-26'!N7=160.76,'GP55A 25-26'!M7/('GP55A 25-26'!N7*12)*100,('GP55A 25-26'!M7/'GP55A 25-26'!N7)*100)))))</f>
        <v/>
      </c>
      <c r="F6" s="130" t="str">
        <f t="shared" si="0"/>
        <v/>
      </c>
      <c r="G6" s="229" t="str">
        <f>IF(B6=0,"",IF(P6="yes","Member left - Ensure T55a sent",IF(AND('GP55A 25-26'!F7="Y",'GP55A 25-26'!M7=""),"Please Enter Part Time Hours",IF('GP55A 25-26'!N7="", "Please enter Standard hours", IF(D6&gt;100.1,"Error Detected - Code - A001",IF(C6="","Acceptable - FULL TIME",IF(F6&gt;5,"Error Detected - Code - B001",IF(F6&lt;-5,"Error Detected - Code - B002","Acceptable"))))))))</f>
        <v/>
      </c>
      <c r="H6" s="130">
        <f>'GP55A 25-26'!G7</f>
        <v>0</v>
      </c>
      <c r="I6" s="130" t="str">
        <f>IF(B6=0,"",('GP55A 25-26'!D7/100*M6))</f>
        <v/>
      </c>
      <c r="J6" s="130" t="str">
        <f t="shared" si="1"/>
        <v/>
      </c>
      <c r="K6" s="130" t="str">
        <f t="shared" si="2"/>
        <v/>
      </c>
      <c r="L6" s="229" t="str">
        <f>IF(B6=0,"",IF(P6="yes","Member Left - Ensure T55a sent", IF(K6&lt;-5,IF('GP1 Totals'!Z32&gt;0,"Maternity/SSP","Error Detected - Code - C001"),IF(K6&gt;5,CONCATENATE("Error Detected - Code C002")," Acceptable" ) )))</f>
        <v/>
      </c>
      <c r="M6" s="130" t="str">
        <f>IF(B6=0,"",'GP1 Totals'!AA32)</f>
        <v/>
      </c>
      <c r="N6" s="130" t="str">
        <f>IF(B6=0,"", 'GP55A 25-26'!G7/'GP55A 25-26'!D7*100)</f>
        <v/>
      </c>
      <c r="O6" s="130"/>
      <c r="P6" s="153" t="str">
        <f>IF('Member Info'!T33=1, "Yes", "")</f>
        <v/>
      </c>
      <c r="Q6" s="230" t="str">
        <f>IF(B6=0,"",
IF(P6="YES","Member has left",
IF(C6="Y",
IF('GP55A 25-26'!Z7="", "please Enter Members Email address for MSS access",IF(OR('GP55A 25-26'!Q7="",'GP55A 25-26'!V7=""),"missing address/postcode","")),
IF(D6&lt;95,"Full time member has not earned a Full time Salary",
IF('GP55A 25-26'!Z7="", "Please Enter Members Email address for MSS access",IF(OR('GP55A 25-26'!Q7="",'GP55A 25-26'!V7=""),"missing address/postcode",""))))))</f>
        <v/>
      </c>
      <c r="R6" s="124" t="str">
        <f>IF(B6=0,"",'GP55A 25-26'!AA7)</f>
        <v/>
      </c>
    </row>
    <row r="7" spans="1:18" ht="17.100000000000001" customHeight="1" x14ac:dyDescent="0.25">
      <c r="A7" s="124">
        <v>6</v>
      </c>
      <c r="B7" s="129">
        <f>'GP55A 25-26'!C8</f>
        <v>0</v>
      </c>
      <c r="C7" s="129" t="str">
        <f>'GP55A 25-26'!F8</f>
        <v/>
      </c>
      <c r="D7" s="130" t="str">
        <f>IF($B7=0,"",('GP55A 25-26'!D8)/(('Member Info'!I34/12)*'GP1 Totals'!AB33)*100)</f>
        <v/>
      </c>
      <c r="E7" s="130" t="str">
        <f>IF(B7=0,"", IF('GP55A 25-26'!N8=37.5,'GP55A 25-26'!M8/('GP55A 25-26'!N8*52.14)*100,IF('GP55A 25-26'!N8=37,'GP55A 25-26'!M8/('GP55A 25-26'!N8*52.14)*100,IF('GP55A 25-26'!N8=162.93,'GP55A 25-26'!M8/('GP55A 25-26'!N8*12)*100,IF('GP55A 25-26'!N8=160.76,'GP55A 25-26'!M8/('GP55A 25-26'!N8*12)*100,('GP55A 25-26'!M8/'GP55A 25-26'!N8)*100)))))</f>
        <v/>
      </c>
      <c r="F7" s="130" t="str">
        <f t="shared" si="0"/>
        <v/>
      </c>
      <c r="G7" s="229" t="str">
        <f>IF(B7=0,"",IF(P7="yes","Member left - Ensure T55a sent",IF(AND('GP55A 25-26'!F8="Y",'GP55A 25-26'!M8=""),"Please Enter Part Time Hours",IF('GP55A 25-26'!N8="", "Please enter Standard hours", IF(D7&gt;100.1,"Error Detected - Code - A001",IF(C7="","Acceptable - FULL TIME",IF(F7&gt;5,"Error Detected - Code - B001",IF(F7&lt;-5,"Error Detected - Code - B002","Acceptable"))))))))</f>
        <v/>
      </c>
      <c r="H7" s="130">
        <f>'GP55A 25-26'!G8</f>
        <v>0</v>
      </c>
      <c r="I7" s="130" t="str">
        <f>IF(B7=0,"",('GP55A 25-26'!D8/100*M7))</f>
        <v/>
      </c>
      <c r="J7" s="130" t="str">
        <f t="shared" si="1"/>
        <v/>
      </c>
      <c r="K7" s="130" t="str">
        <f t="shared" si="2"/>
        <v/>
      </c>
      <c r="L7" s="229" t="str">
        <f>IF(B7=0,"",IF(P7="yes","Member Left - Ensure T55a sent", IF(K7&lt;-5,IF('GP1 Totals'!Z33&gt;0,"Maternity/SSP","Error Detected - Code - C001"),IF(K7&gt;5,CONCATENATE("Error Detected - Code C002")," Acceptable" ) )))</f>
        <v/>
      </c>
      <c r="M7" s="130" t="str">
        <f>IF(B7=0,"",'GP1 Totals'!AA33)</f>
        <v/>
      </c>
      <c r="N7" s="130" t="str">
        <f>IF(B7=0,"", 'GP55A 25-26'!G8/'GP55A 25-26'!D8*100)</f>
        <v/>
      </c>
      <c r="O7" s="130"/>
      <c r="P7" s="153" t="str">
        <f>IF('Member Info'!T34=1, "Yes", "")</f>
        <v/>
      </c>
      <c r="Q7" s="230" t="str">
        <f>IF(B7=0,"",
IF(P7="YES","Member has left",
IF(C7="Y",
IF('GP55A 25-26'!Z8="", "please Enter Members Email address for MSS access",IF(OR('GP55A 25-26'!Q8="",'GP55A 25-26'!V8=""),"missing address/postcode","")),
IF(D7&lt;95,"Full time member has not earned a Full time Salary",
IF('GP55A 25-26'!Z8="", "Please Enter Members Email address for MSS access",IF(OR('GP55A 25-26'!Q8="",'GP55A 25-26'!V8=""),"missing address/postcode",""))))))</f>
        <v/>
      </c>
      <c r="R7" s="124" t="str">
        <f>IF(B7=0,"",'GP55A 25-26'!AA8)</f>
        <v/>
      </c>
    </row>
    <row r="8" spans="1:18" ht="17.100000000000001" customHeight="1" x14ac:dyDescent="0.25">
      <c r="A8" s="124">
        <v>7</v>
      </c>
      <c r="B8" s="129">
        <f>'GP55A 25-26'!C9</f>
        <v>0</v>
      </c>
      <c r="C8" s="129" t="str">
        <f>'GP55A 25-26'!F9</f>
        <v/>
      </c>
      <c r="D8" s="130" t="str">
        <f>IF($B8=0,"",('GP55A 25-26'!D9)/(('Member Info'!I35/12)*'GP1 Totals'!AB34)*100)</f>
        <v/>
      </c>
      <c r="E8" s="130" t="str">
        <f>IF(B8=0,"", IF('GP55A 25-26'!N9=37.5,'GP55A 25-26'!M9/('GP55A 25-26'!N9*52.14)*100,IF('GP55A 25-26'!N9=37,'GP55A 25-26'!M9/('GP55A 25-26'!N9*52.14)*100,IF('GP55A 25-26'!N9=162.93,'GP55A 25-26'!M9/('GP55A 25-26'!N9*12)*100,IF('GP55A 25-26'!N9=160.76,'GP55A 25-26'!M9/('GP55A 25-26'!N9*12)*100,('GP55A 25-26'!M9/'GP55A 25-26'!N9)*100)))))</f>
        <v/>
      </c>
      <c r="F8" s="130" t="str">
        <f t="shared" si="0"/>
        <v/>
      </c>
      <c r="G8" s="229" t="str">
        <f>IF(B8=0,"",IF(P8="yes","Member left - Ensure T55a sent",IF(AND('GP55A 25-26'!F9="Y",'GP55A 25-26'!M9=""),"Please Enter Part Time Hours",IF('GP55A 25-26'!N9="", "Please enter Standard hours", IF(D8&gt;100.1,"Error Detected - Code - A001",IF(C8="","Acceptable - FULL TIME",IF(F8&gt;5,"Error Detected - Code - B001",IF(F8&lt;-5,"Error Detected - Code - B002","Acceptable"))))))))</f>
        <v/>
      </c>
      <c r="H8" s="130">
        <f>'GP55A 25-26'!G9</f>
        <v>0</v>
      </c>
      <c r="I8" s="130" t="str">
        <f>IF(B8=0,"",('GP55A 25-26'!D9/100*M8))</f>
        <v/>
      </c>
      <c r="J8" s="130" t="str">
        <f t="shared" si="1"/>
        <v/>
      </c>
      <c r="K8" s="130" t="str">
        <f t="shared" si="2"/>
        <v/>
      </c>
      <c r="L8" s="229" t="str">
        <f>IF(B8=0,"",IF(P8="yes","Member Left - Ensure T55a sent", IF(K8&lt;-5,IF('GP1 Totals'!Z34&gt;0,"Maternity/SSP","Error Detected - Code - C001"),IF(K8&gt;5,CONCATENATE("Error Detected - Code C002")," Acceptable" ) )))</f>
        <v/>
      </c>
      <c r="M8" s="130" t="str">
        <f>IF(B8=0,"",'GP1 Totals'!AA34)</f>
        <v/>
      </c>
      <c r="N8" s="130" t="str">
        <f>IF(B8=0,"", 'GP55A 25-26'!G9/'GP55A 25-26'!D9*100)</f>
        <v/>
      </c>
      <c r="O8" s="130"/>
      <c r="P8" s="153" t="str">
        <f>IF('Member Info'!T35=1, "Yes", "")</f>
        <v/>
      </c>
      <c r="Q8" s="230" t="str">
        <f>IF(B8=0,"",
IF(P8="YES","Member has left",
IF(C8="Y",
IF('GP55A 25-26'!Z9="", "please Enter Members Email address for MSS access",IF(OR('GP55A 25-26'!Q9="",'GP55A 25-26'!V9=""),"missing address/postcode","")),
IF(D8&lt;95,"Full time member has not earned a Full time Salary",
IF('GP55A 25-26'!Z9="", "Please Enter Members Email address for MSS access",IF(OR('GP55A 25-26'!Q9="",'GP55A 25-26'!V9=""),"missing address/postcode",""))))))</f>
        <v/>
      </c>
      <c r="R8" s="124" t="str">
        <f>IF(B8=0,"",'GP55A 25-26'!AA9)</f>
        <v/>
      </c>
    </row>
    <row r="9" spans="1:18" ht="17.100000000000001" customHeight="1" x14ac:dyDescent="0.25">
      <c r="A9" s="124">
        <v>8</v>
      </c>
      <c r="B9" s="129">
        <f>'GP55A 25-26'!C10</f>
        <v>0</v>
      </c>
      <c r="C9" s="129" t="str">
        <f>'GP55A 25-26'!F10</f>
        <v/>
      </c>
      <c r="D9" s="130" t="str">
        <f>IF($B9=0,"",('GP55A 25-26'!D10)/(('Member Info'!I36/12)*'GP1 Totals'!AB35)*100)</f>
        <v/>
      </c>
      <c r="E9" s="130" t="str">
        <f>IF(B9=0,"", IF('GP55A 25-26'!N10=37.5,'GP55A 25-26'!M10/('GP55A 25-26'!N10*52.14)*100,IF('GP55A 25-26'!N10=37,'GP55A 25-26'!M10/('GP55A 25-26'!N10*52.14)*100,IF('GP55A 25-26'!N10=162.93,'GP55A 25-26'!M10/('GP55A 25-26'!N10*12)*100,IF('GP55A 25-26'!N10=160.76,'GP55A 25-26'!M10/('GP55A 25-26'!N10*12)*100,('GP55A 25-26'!M10/'GP55A 25-26'!N10)*100)))))</f>
        <v/>
      </c>
      <c r="F9" s="130" t="str">
        <f t="shared" si="0"/>
        <v/>
      </c>
      <c r="G9" s="229" t="str">
        <f>IF(B9=0,"",IF(P9="yes","Member left - Ensure T55a sent",IF(AND('GP55A 25-26'!F10="Y",'GP55A 25-26'!M10=""),"Please Enter Part Time Hours",IF('GP55A 25-26'!N10="", "Please enter Standard hours", IF(D9&gt;100.1,"Error Detected - Code - A001",IF(C9="","Acceptable - FULL TIME",IF(F9&gt;5,"Error Detected - Code - B001",IF(F9&lt;-5,"Error Detected - Code - B002","Acceptable"))))))))</f>
        <v/>
      </c>
      <c r="H9" s="130">
        <f>'GP55A 25-26'!G10</f>
        <v>0</v>
      </c>
      <c r="I9" s="130" t="str">
        <f>IF(B9=0,"",('GP55A 25-26'!D10/100*M9))</f>
        <v/>
      </c>
      <c r="J9" s="130" t="str">
        <f t="shared" si="1"/>
        <v/>
      </c>
      <c r="K9" s="130" t="str">
        <f t="shared" si="2"/>
        <v/>
      </c>
      <c r="L9" s="229" t="str">
        <f>IF(B9=0,"",IF(P9="yes","Member Left - Ensure T55a sent", IF(K9&lt;-5,IF('GP1 Totals'!Z35&gt;0,"Maternity/SSP","Error Detected - Code - C001"),IF(K9&gt;5,CONCATENATE("Error Detected - Code C002")," Acceptable" ) )))</f>
        <v/>
      </c>
      <c r="M9" s="130" t="str">
        <f>IF(B9=0,"",'GP1 Totals'!AA35)</f>
        <v/>
      </c>
      <c r="N9" s="130" t="str">
        <f>IF(B9=0,"", 'GP55A 25-26'!G10/'GP55A 25-26'!D10*100)</f>
        <v/>
      </c>
      <c r="O9" s="130"/>
      <c r="P9" s="153" t="str">
        <f>IF('Member Info'!T36=1, "Yes", "")</f>
        <v/>
      </c>
      <c r="Q9" s="230" t="str">
        <f>IF(B9=0,"",
IF(P9="YES","Member has left",
IF(C9="Y",
IF('GP55A 25-26'!Z10="", "please Enter Members Email address for MSS access",IF(OR('GP55A 25-26'!Q10="",'GP55A 25-26'!V10=""),"missing address/postcode","")),
IF(D9&lt;95,"Full time member has not earned a Full time Salary",
IF('GP55A 25-26'!Z10="", "Please Enter Members Email address for MSS access",IF(OR('GP55A 25-26'!Q10="",'GP55A 25-26'!V10=""),"missing address/postcode",""))))))</f>
        <v/>
      </c>
      <c r="R9" s="124" t="str">
        <f>IF(B9=0,"",'GP55A 25-26'!AA10)</f>
        <v/>
      </c>
    </row>
    <row r="10" spans="1:18" ht="17.100000000000001" customHeight="1" x14ac:dyDescent="0.25">
      <c r="A10" s="124">
        <v>9</v>
      </c>
      <c r="B10" s="129">
        <f>'GP55A 25-26'!C11</f>
        <v>0</v>
      </c>
      <c r="C10" s="129" t="str">
        <f>'GP55A 25-26'!F11</f>
        <v/>
      </c>
      <c r="D10" s="130" t="str">
        <f>IF($B10=0,"",('GP55A 25-26'!D11)/(('Member Info'!I37/12)*'GP1 Totals'!AB36)*100)</f>
        <v/>
      </c>
      <c r="E10" s="130" t="str">
        <f>IF(B10=0,"", IF('GP55A 25-26'!N11=37.5,'GP55A 25-26'!M11/('GP55A 25-26'!N11*52.14)*100,IF('GP55A 25-26'!N11=37,'GP55A 25-26'!M11/('GP55A 25-26'!N11*52.14)*100,IF('GP55A 25-26'!N11=162.93,'GP55A 25-26'!M11/('GP55A 25-26'!N11*12)*100,IF('GP55A 25-26'!N11=160.76,'GP55A 25-26'!M11/('GP55A 25-26'!N11*12)*100,('GP55A 25-26'!M11/'GP55A 25-26'!N11)*100)))))</f>
        <v/>
      </c>
      <c r="F10" s="130" t="str">
        <f t="shared" si="0"/>
        <v/>
      </c>
      <c r="G10" s="229" t="str">
        <f>IF(B10=0,"",IF(P10="yes","Member left - Ensure T55a sent",IF(AND('GP55A 25-26'!F11="Y",'GP55A 25-26'!M11=""),"Please Enter Part Time Hours",IF('GP55A 25-26'!N11="", "Please enter Standard hours", IF(D10&gt;100.1,"Error Detected - Code - A001",IF(C10="","Acceptable - FULL TIME",IF(F10&gt;5,"Error Detected - Code - B001",IF(F10&lt;-5,"Error Detected - Code - B002","Acceptable"))))))))</f>
        <v/>
      </c>
      <c r="H10" s="130">
        <f>'GP55A 25-26'!G11</f>
        <v>0</v>
      </c>
      <c r="I10" s="130" t="str">
        <f>IF(B10=0,"",('GP55A 25-26'!D11/100*M10))</f>
        <v/>
      </c>
      <c r="J10" s="130" t="str">
        <f t="shared" si="1"/>
        <v/>
      </c>
      <c r="K10" s="130" t="str">
        <f t="shared" si="2"/>
        <v/>
      </c>
      <c r="L10" s="229" t="str">
        <f>IF(B10=0,"",IF(P10="yes","Member Left - Ensure T55a sent", IF(K10&lt;-5,IF('GP1 Totals'!Z36&gt;0,"Maternity/SSP","Error Detected - Code - C001"),IF(K10&gt;5,CONCATENATE("Error Detected - Code C002")," Acceptable" ) )))</f>
        <v/>
      </c>
      <c r="M10" s="130" t="str">
        <f>IF(B10=0,"",'GP1 Totals'!AA36)</f>
        <v/>
      </c>
      <c r="N10" s="130" t="str">
        <f>IF(B10=0,"", 'GP55A 25-26'!G11/'GP55A 25-26'!D11*100)</f>
        <v/>
      </c>
      <c r="O10" s="130"/>
      <c r="P10" s="153" t="str">
        <f>IF('Member Info'!T37=1, "Yes", "")</f>
        <v/>
      </c>
      <c r="Q10" s="230" t="str">
        <f>IF(B10=0,"",
IF(P10="YES","Member has left",
IF(C10="Y",
IF('GP55A 25-26'!Z11="", "please Enter Members Email address for MSS access",IF(OR('GP55A 25-26'!Q11="",'GP55A 25-26'!V11=""),"missing address/postcode","")),
IF(D10&lt;95,"Full time member has not earned a Full time Salary",
IF('GP55A 25-26'!Z11="", "Please Enter Members Email address for MSS access",IF(OR('GP55A 25-26'!Q11="",'GP55A 25-26'!V11=""),"missing address/postcode",""))))))</f>
        <v/>
      </c>
      <c r="R10" s="124" t="str">
        <f>IF(B10=0,"",'GP55A 25-26'!AA11)</f>
        <v/>
      </c>
    </row>
    <row r="11" spans="1:18" ht="17.100000000000001" customHeight="1" x14ac:dyDescent="0.25">
      <c r="A11" s="124">
        <v>10</v>
      </c>
      <c r="B11" s="129">
        <f>'GP55A 25-26'!C12</f>
        <v>0</v>
      </c>
      <c r="C11" s="129" t="str">
        <f>'GP55A 25-26'!F12</f>
        <v/>
      </c>
      <c r="D11" s="130" t="str">
        <f>IF($B11=0,"",('GP55A 25-26'!D12)/(('Member Info'!I38/12)*'GP1 Totals'!AB37)*100)</f>
        <v/>
      </c>
      <c r="E11" s="130" t="str">
        <f>IF(B11=0,"", IF('GP55A 25-26'!N12=37.5,'GP55A 25-26'!M12/('GP55A 25-26'!N12*52.14)*100,IF('GP55A 25-26'!N12=37,'GP55A 25-26'!M12/('GP55A 25-26'!N12*52.14)*100,IF('GP55A 25-26'!N12=162.93,'GP55A 25-26'!M12/('GP55A 25-26'!N12*12)*100,IF('GP55A 25-26'!N12=160.76,'GP55A 25-26'!M12/('GP55A 25-26'!N12*12)*100,('GP55A 25-26'!M12/'GP55A 25-26'!N12)*100)))))</f>
        <v/>
      </c>
      <c r="F11" s="130" t="str">
        <f t="shared" si="0"/>
        <v/>
      </c>
      <c r="G11" s="229" t="str">
        <f>IF(B11=0,"",IF(P11="yes","Member left - Ensure T55a sent",IF(AND('GP55A 25-26'!F12="Y",'GP55A 25-26'!M12=""),"Please Enter Part Time Hours",IF('GP55A 25-26'!N12="", "Please enter Standard hours", IF(D11&gt;100.1,"Error Detected - Code - A001",IF(C11="","Acceptable - FULL TIME",IF(F11&gt;5,"Error Detected - Code - B001",IF(F11&lt;-5,"Error Detected - Code - B002","Acceptable"))))))))</f>
        <v/>
      </c>
      <c r="H11" s="130">
        <f>'GP55A 25-26'!G12</f>
        <v>0</v>
      </c>
      <c r="I11" s="130" t="str">
        <f>IF(B11=0,"",('GP55A 25-26'!D12/100*M11))</f>
        <v/>
      </c>
      <c r="J11" s="130" t="str">
        <f t="shared" si="1"/>
        <v/>
      </c>
      <c r="K11" s="130" t="str">
        <f t="shared" si="2"/>
        <v/>
      </c>
      <c r="L11" s="229" t="str">
        <f>IF(B11=0,"",IF(P11="yes","Member Left - Ensure T55a sent", IF(K11&lt;-5,IF('GP1 Totals'!Z37&gt;0,"Maternity/SSP","Error Detected - Code - C001"),IF(K11&gt;5,CONCATENATE("Error Detected - Code C002")," Acceptable" ) )))</f>
        <v/>
      </c>
      <c r="M11" s="130" t="str">
        <f>IF(B11=0,"",'GP1 Totals'!AA37)</f>
        <v/>
      </c>
      <c r="N11" s="130" t="str">
        <f>IF(B11=0,"", 'GP55A 25-26'!G12/'GP55A 25-26'!D12*100)</f>
        <v/>
      </c>
      <c r="O11" s="130"/>
      <c r="P11" s="153" t="str">
        <f>IF('Member Info'!T38=1, "Yes", "")</f>
        <v/>
      </c>
      <c r="Q11" s="230" t="str">
        <f>IF(B11=0,"",
IF(P11="YES","Member has left",
IF(C11="Y",
IF('GP55A 25-26'!Z12="", "please Enter Members Email address for MSS access",IF(OR('GP55A 25-26'!Q12="",'GP55A 25-26'!V12=""),"missing address/postcode","")),
IF(D11&lt;95,"Full time member has not earned a Full time Salary",
IF('GP55A 25-26'!Z12="", "Please Enter Members Email address for MSS access",IF(OR('GP55A 25-26'!Q12="",'GP55A 25-26'!V12=""),"missing address/postcode",""))))))</f>
        <v/>
      </c>
      <c r="R11" s="124" t="str">
        <f>IF(B11=0,"",'GP55A 25-26'!AA12)</f>
        <v/>
      </c>
    </row>
    <row r="12" spans="1:18" ht="17.100000000000001" customHeight="1" x14ac:dyDescent="0.25">
      <c r="A12" s="124">
        <v>11</v>
      </c>
      <c r="B12" s="129">
        <f>'GP55A 25-26'!C13</f>
        <v>0</v>
      </c>
      <c r="C12" s="129" t="str">
        <f>'GP55A 25-26'!F13</f>
        <v/>
      </c>
      <c r="D12" s="130" t="str">
        <f>IF($B12=0,"",('GP55A 25-26'!D13)/(('Member Info'!I39/12)*'GP1 Totals'!AB38)*100)</f>
        <v/>
      </c>
      <c r="E12" s="130" t="str">
        <f>IF(B12=0,"", IF('GP55A 25-26'!N13=37.5,'GP55A 25-26'!M13/('GP55A 25-26'!N13*52.14)*100,IF('GP55A 25-26'!N13=37,'GP55A 25-26'!M13/('GP55A 25-26'!N13*52.14)*100,IF('GP55A 25-26'!N13=162.93,'GP55A 25-26'!M13/('GP55A 25-26'!N13*12)*100,IF('GP55A 25-26'!N13=160.76,'GP55A 25-26'!M13/('GP55A 25-26'!N13*12)*100,('GP55A 25-26'!M13/'GP55A 25-26'!N13)*100)))))</f>
        <v/>
      </c>
      <c r="F12" s="130" t="str">
        <f t="shared" si="0"/>
        <v/>
      </c>
      <c r="G12" s="229" t="str">
        <f>IF(B12=0,"",IF(P12="yes","Member left - Ensure T55a sent",IF(AND('GP55A 25-26'!F13="Y",'GP55A 25-26'!M13=""),"Please Enter Part Time Hours",IF('GP55A 25-26'!N13="", "Please enter Standard hours", IF(D12&gt;100.1,"Error Detected - Code - A001",IF(C12="","Acceptable - FULL TIME",IF(F12&gt;5,"Error Detected - Code - B001",IF(F12&lt;-5,"Error Detected - Code - B002","Acceptable"))))))))</f>
        <v/>
      </c>
      <c r="H12" s="130">
        <f>'GP55A 25-26'!G13</f>
        <v>0</v>
      </c>
      <c r="I12" s="130" t="str">
        <f>IF(B12=0,"",('GP55A 25-26'!D13/100*M12))</f>
        <v/>
      </c>
      <c r="J12" s="130" t="str">
        <f t="shared" si="1"/>
        <v/>
      </c>
      <c r="K12" s="130" t="str">
        <f t="shared" si="2"/>
        <v/>
      </c>
      <c r="L12" s="229" t="str">
        <f>IF(B12=0,"",IF(P12="yes","Member Left - Ensure T55a sent", IF(K12&lt;-5,IF('GP1 Totals'!Z38&gt;0,"Maternity/SSP","Error Detected - Code - C001"),IF(K12&gt;5,CONCATENATE("Error Detected - Code C002")," Acceptable" ) )))</f>
        <v/>
      </c>
      <c r="M12" s="130" t="str">
        <f>IF(B12=0,"",'GP1 Totals'!AA38)</f>
        <v/>
      </c>
      <c r="N12" s="130" t="str">
        <f>IF(B12=0,"", 'GP55A 25-26'!G13/'GP55A 25-26'!D13*100)</f>
        <v/>
      </c>
      <c r="O12" s="130"/>
      <c r="P12" s="153" t="str">
        <f>IF('Member Info'!T39=1, "Yes", "")</f>
        <v/>
      </c>
      <c r="Q12" s="230" t="str">
        <f>IF(B12=0,"",
IF(P12="YES","Member has left",
IF(C12="Y",
IF('GP55A 25-26'!Z13="", "please Enter Members Email address for MSS access",IF(OR('GP55A 25-26'!Q13="",'GP55A 25-26'!V13=""),"missing address/postcode","")),
IF(D12&lt;95,"Full time member has not earned a Full time Salary",
IF('GP55A 25-26'!Z13="", "Please Enter Members Email address for MSS access",IF(OR('GP55A 25-26'!Q13="",'GP55A 25-26'!V13=""),"missing address/postcode",""))))))</f>
        <v/>
      </c>
      <c r="R12" s="124" t="str">
        <f>IF(B12=0,"",'GP55A 25-26'!AA13)</f>
        <v/>
      </c>
    </row>
    <row r="13" spans="1:18" ht="17.100000000000001" customHeight="1" x14ac:dyDescent="0.25">
      <c r="A13" s="124">
        <v>12</v>
      </c>
      <c r="B13" s="129">
        <f>'GP55A 25-26'!C14</f>
        <v>0</v>
      </c>
      <c r="C13" s="129" t="str">
        <f>'GP55A 25-26'!F14</f>
        <v/>
      </c>
      <c r="D13" s="130" t="str">
        <f>IF($B13=0,"",('GP55A 25-26'!D14)/(('Member Info'!I40/12)*'GP1 Totals'!AB39)*100)</f>
        <v/>
      </c>
      <c r="E13" s="130" t="str">
        <f>IF(B13=0,"", IF('GP55A 25-26'!N14=37.5,'GP55A 25-26'!M14/('GP55A 25-26'!N14*52.14)*100,IF('GP55A 25-26'!N14=37,'GP55A 25-26'!M14/('GP55A 25-26'!N14*52.14)*100,IF('GP55A 25-26'!N14=162.93,'GP55A 25-26'!M14/('GP55A 25-26'!N14*12)*100,IF('GP55A 25-26'!N14=160.76,'GP55A 25-26'!M14/('GP55A 25-26'!N14*12)*100,('GP55A 25-26'!M14/'GP55A 25-26'!N14)*100)))))</f>
        <v/>
      </c>
      <c r="F13" s="130" t="str">
        <f t="shared" si="0"/>
        <v/>
      </c>
      <c r="G13" s="229" t="str">
        <f>IF(B13=0,"",IF(P13="yes","Member left - Ensure T55a sent",IF(AND('GP55A 25-26'!F14="Y",'GP55A 25-26'!M14=""),"Please Enter Part Time Hours",IF('GP55A 25-26'!N14="", "Please enter Standard hours", IF(D13&gt;100.1,"Error Detected - Code - A001",IF(C13="","Acceptable - FULL TIME",IF(F13&gt;5,"Error Detected - Code - B001",IF(F13&lt;-5,"Error Detected - Code - B002","Acceptable"))))))))</f>
        <v/>
      </c>
      <c r="H13" s="130">
        <f>'GP55A 25-26'!G14</f>
        <v>0</v>
      </c>
      <c r="I13" s="130" t="str">
        <f>IF(B13=0,"",('GP55A 25-26'!D14/100*M13))</f>
        <v/>
      </c>
      <c r="J13" s="130" t="str">
        <f t="shared" si="1"/>
        <v/>
      </c>
      <c r="K13" s="130" t="str">
        <f t="shared" si="2"/>
        <v/>
      </c>
      <c r="L13" s="229" t="str">
        <f>IF(B13=0,"",IF(P13="yes","Member Left - Ensure T55a sent", IF(K13&lt;-5,IF('GP1 Totals'!Z39&gt;0,"Maternity/SSP","Error Detected - Code - C001"),IF(K13&gt;5,CONCATENATE("Error Detected - Code C002")," Acceptable" ) )))</f>
        <v/>
      </c>
      <c r="M13" s="130" t="str">
        <f>IF(B13=0,"",'GP1 Totals'!AA39)</f>
        <v/>
      </c>
      <c r="N13" s="130" t="str">
        <f>IF(B13=0,"", 'GP55A 25-26'!G14/'GP55A 25-26'!D14*100)</f>
        <v/>
      </c>
      <c r="O13" s="130"/>
      <c r="P13" s="153" t="str">
        <f>IF('Member Info'!T40=1, "Yes", "")</f>
        <v/>
      </c>
      <c r="Q13" s="230" t="str">
        <f>IF(B13=0,"",
IF(P13="YES","Member has left",
IF(C13="Y",
IF('GP55A 25-26'!Z14="", "please Enter Members Email address for MSS access",IF(OR('GP55A 25-26'!Q14="",'GP55A 25-26'!V14=""),"missing address/postcode","")),
IF(D13&lt;95,"Full time member has not earned a Full time Salary",
IF('GP55A 25-26'!Z14="", "Please Enter Members Email address for MSS access",IF(OR('GP55A 25-26'!Q14="",'GP55A 25-26'!V14=""),"missing address/postcode",""))))))</f>
        <v/>
      </c>
      <c r="R13" s="124" t="str">
        <f>IF(B13=0,"",'GP55A 25-26'!AA14)</f>
        <v/>
      </c>
    </row>
    <row r="14" spans="1:18" ht="17.100000000000001" customHeight="1" x14ac:dyDescent="0.25">
      <c r="A14" s="124">
        <v>13</v>
      </c>
      <c r="B14" s="129">
        <f>'GP55A 25-26'!C15</f>
        <v>0</v>
      </c>
      <c r="C14" s="129" t="str">
        <f>'GP55A 25-26'!F15</f>
        <v/>
      </c>
      <c r="D14" s="130" t="str">
        <f>IF($B14=0,"",('GP55A 25-26'!D15)/(('Member Info'!I41/12)*'GP1 Totals'!AB40)*100)</f>
        <v/>
      </c>
      <c r="E14" s="130" t="str">
        <f>IF(B14=0,"", IF('GP55A 25-26'!N15=37.5,'GP55A 25-26'!M15/('GP55A 25-26'!N15*52.14)*100,IF('GP55A 25-26'!N15=37,'GP55A 25-26'!M15/('GP55A 25-26'!N15*52.14)*100,IF('GP55A 25-26'!N15=162.93,'GP55A 25-26'!M15/('GP55A 25-26'!N15*12)*100,IF('GP55A 25-26'!N15=160.76,'GP55A 25-26'!M15/('GP55A 25-26'!N15*12)*100,('GP55A 25-26'!M15/'GP55A 25-26'!N15)*100)))))</f>
        <v/>
      </c>
      <c r="F14" s="130" t="str">
        <f t="shared" si="0"/>
        <v/>
      </c>
      <c r="G14" s="229" t="str">
        <f>IF(B14=0,"",IF(P14="yes","Member left - Ensure T55a sent",IF(AND('GP55A 25-26'!F15="Y",'GP55A 25-26'!M15=""),"Please Enter Part Time Hours",IF('GP55A 25-26'!N15="", "Please enter Standard hours", IF(D14&gt;100.1,"Error Detected - Code - A001",IF(C14="","Acceptable - FULL TIME",IF(F14&gt;5,"Error Detected - Code - B001",IF(F14&lt;-5,"Error Detected - Code - B002","Acceptable"))))))))</f>
        <v/>
      </c>
      <c r="H14" s="130">
        <f>'GP55A 25-26'!G15</f>
        <v>0</v>
      </c>
      <c r="I14" s="130" t="str">
        <f>IF(B14=0,"",('GP55A 25-26'!D15/100*M14))</f>
        <v/>
      </c>
      <c r="J14" s="130" t="str">
        <f t="shared" si="1"/>
        <v/>
      </c>
      <c r="K14" s="130" t="str">
        <f t="shared" si="2"/>
        <v/>
      </c>
      <c r="L14" s="229" t="str">
        <f>IF(B14=0,"",IF(P14="yes","Member Left - Ensure T55a sent", IF(K14&lt;-5,IF('GP1 Totals'!Z40&gt;0,"Maternity/SSP","Error Detected - Code - C001"),IF(K14&gt;5,CONCATENATE("Error Detected - Code C002")," Acceptable" ) )))</f>
        <v/>
      </c>
      <c r="M14" s="130" t="str">
        <f>IF(B14=0,"",'GP1 Totals'!AA40)</f>
        <v/>
      </c>
      <c r="N14" s="130" t="str">
        <f>IF(B14=0,"", 'GP55A 25-26'!G15/'GP55A 25-26'!D15*100)</f>
        <v/>
      </c>
      <c r="O14" s="130"/>
      <c r="P14" s="153" t="str">
        <f>IF('Member Info'!T41=1, "Yes", "")</f>
        <v/>
      </c>
      <c r="Q14" s="230" t="str">
        <f>IF(B14=0,"",
IF(P14="YES","Member has left",
IF(C14="Y",
IF('GP55A 25-26'!Z15="", "please Enter Members Email address for MSS access",IF(OR('GP55A 25-26'!Q15="",'GP55A 25-26'!V15=""),"missing address/postcode","")),
IF(D14&lt;95,"Full time member has not earned a Full time Salary",
IF('GP55A 25-26'!Z15="", "Please Enter Members Email address for MSS access",IF(OR('GP55A 25-26'!Q15="",'GP55A 25-26'!V15=""),"missing address/postcode",""))))))</f>
        <v/>
      </c>
      <c r="R14" s="124" t="str">
        <f>IF(B14=0,"",'GP55A 25-26'!AA15)</f>
        <v/>
      </c>
    </row>
    <row r="15" spans="1:18" ht="17.100000000000001" customHeight="1" x14ac:dyDescent="0.25">
      <c r="A15" s="124">
        <v>14</v>
      </c>
      <c r="B15" s="129">
        <f>'GP55A 25-26'!C16</f>
        <v>0</v>
      </c>
      <c r="C15" s="129" t="str">
        <f>'GP55A 25-26'!F16</f>
        <v/>
      </c>
      <c r="D15" s="130" t="str">
        <f>IF($B15=0,"",('GP55A 25-26'!D16)/(('Member Info'!I42/12)*'GP1 Totals'!AB41)*100)</f>
        <v/>
      </c>
      <c r="E15" s="130" t="str">
        <f>IF(B15=0,"", IF('GP55A 25-26'!N16=37.5,'GP55A 25-26'!M16/('GP55A 25-26'!N16*52.14)*100,IF('GP55A 25-26'!N16=37,'GP55A 25-26'!M16/('GP55A 25-26'!N16*52.14)*100,IF('GP55A 25-26'!N16=162.93,'GP55A 25-26'!M16/('GP55A 25-26'!N16*12)*100,IF('GP55A 25-26'!N16=160.76,'GP55A 25-26'!M16/('GP55A 25-26'!N16*12)*100,('GP55A 25-26'!M16/'GP55A 25-26'!N16)*100)))))</f>
        <v/>
      </c>
      <c r="F15" s="130" t="str">
        <f t="shared" si="0"/>
        <v/>
      </c>
      <c r="G15" s="229" t="str">
        <f>IF(B15=0,"",IF(P15="yes","Member left - Ensure T55a sent",IF(AND('GP55A 25-26'!F16="Y",'GP55A 25-26'!M16=""),"Please Enter Part Time Hours",IF('GP55A 25-26'!N16="", "Please enter Standard hours", IF(D15&gt;100.1,"Error Detected - Code - A001",IF(C15="","Acceptable - FULL TIME",IF(F15&gt;5,"Error Detected - Code - B001",IF(F15&lt;-5,"Error Detected - Code - B002","Acceptable"))))))))</f>
        <v/>
      </c>
      <c r="H15" s="130">
        <f>'GP55A 25-26'!G16</f>
        <v>0</v>
      </c>
      <c r="I15" s="130" t="str">
        <f>IF(B15=0,"",('GP55A 25-26'!D16/100*M15))</f>
        <v/>
      </c>
      <c r="J15" s="130" t="str">
        <f t="shared" si="1"/>
        <v/>
      </c>
      <c r="K15" s="130" t="str">
        <f t="shared" si="2"/>
        <v/>
      </c>
      <c r="L15" s="229" t="str">
        <f>IF(B15=0,"",IF(P15="yes","Member Left - Ensure T55a sent", IF(K15&lt;-5,IF('GP1 Totals'!Z41&gt;0,"Maternity/SSP","Error Detected - Code - C001"),IF(K15&gt;5,CONCATENATE("Error Detected - Code C002")," Acceptable" ) )))</f>
        <v/>
      </c>
      <c r="M15" s="130" t="str">
        <f>IF(B15=0,"",'GP1 Totals'!AA41)</f>
        <v/>
      </c>
      <c r="N15" s="130" t="str">
        <f>IF(B15=0,"", 'GP55A 25-26'!G16/'GP55A 25-26'!D16*100)</f>
        <v/>
      </c>
      <c r="O15" s="130"/>
      <c r="P15" s="153" t="str">
        <f>IF('Member Info'!T42=1, "Yes", "")</f>
        <v/>
      </c>
      <c r="Q15" s="230" t="str">
        <f>IF(B15=0,"",
IF(P15="YES","Member has left",
IF(C15="Y",
IF('GP55A 25-26'!Z16="", "please Enter Members Email address for MSS access",IF(OR('GP55A 25-26'!Q16="",'GP55A 25-26'!V16=""),"missing address/postcode","")),
IF(D15&lt;95,"Full time member has not earned a Full time Salary",
IF('GP55A 25-26'!Z16="", "Please Enter Members Email address for MSS access",IF(OR('GP55A 25-26'!Q16="",'GP55A 25-26'!V16=""),"missing address/postcode",""))))))</f>
        <v/>
      </c>
      <c r="R15" s="124" t="str">
        <f>IF(B15=0,"",'GP55A 25-26'!AA16)</f>
        <v/>
      </c>
    </row>
    <row r="16" spans="1:18" ht="17.100000000000001" customHeight="1" x14ac:dyDescent="0.25">
      <c r="A16" s="124">
        <v>15</v>
      </c>
      <c r="B16" s="129">
        <f>'GP55A 25-26'!C17</f>
        <v>0</v>
      </c>
      <c r="C16" s="129" t="str">
        <f>'GP55A 25-26'!F17</f>
        <v/>
      </c>
      <c r="D16" s="130" t="str">
        <f>IF($B16=0,"",('GP55A 25-26'!D17)/(('Member Info'!I43/12)*'GP1 Totals'!AB42)*100)</f>
        <v/>
      </c>
      <c r="E16" s="130" t="str">
        <f>IF(B16=0,"", IF('GP55A 25-26'!N17=37.5,'GP55A 25-26'!M17/('GP55A 25-26'!N17*52.14)*100,IF('GP55A 25-26'!N17=37,'GP55A 25-26'!M17/('GP55A 25-26'!N17*52.14)*100,IF('GP55A 25-26'!N17=162.93,'GP55A 25-26'!M17/('GP55A 25-26'!N17*12)*100,IF('GP55A 25-26'!N17=160.76,'GP55A 25-26'!M17/('GP55A 25-26'!N17*12)*100,('GP55A 25-26'!M17/'GP55A 25-26'!N17)*100)))))</f>
        <v/>
      </c>
      <c r="F16" s="130" t="str">
        <f t="shared" si="0"/>
        <v/>
      </c>
      <c r="G16" s="229" t="str">
        <f>IF(B16=0,"",IF(P16="yes","Member left - Ensure T55a sent",IF(AND('GP55A 25-26'!F17="Y",'GP55A 25-26'!M17=""),"Please Enter Part Time Hours",IF('GP55A 25-26'!N17="", "Please enter Standard hours", IF(D16&gt;100.1,"Error Detected - Code - A001",IF(C16="","Acceptable - FULL TIME",IF(F16&gt;5,"Error Detected - Code - B001",IF(F16&lt;-5,"Error Detected - Code - B002","Acceptable"))))))))</f>
        <v/>
      </c>
      <c r="H16" s="130">
        <f>'GP55A 25-26'!G17</f>
        <v>0</v>
      </c>
      <c r="I16" s="130" t="str">
        <f>IF(B16=0,"",('GP55A 25-26'!D17/100*M16))</f>
        <v/>
      </c>
      <c r="J16" s="130" t="str">
        <f t="shared" si="1"/>
        <v/>
      </c>
      <c r="K16" s="130" t="str">
        <f t="shared" si="2"/>
        <v/>
      </c>
      <c r="L16" s="229" t="str">
        <f>IF(B16=0,"",IF(P16="yes","Member Left - Ensure T55a sent", IF(K16&lt;-5,IF('GP1 Totals'!Z42&gt;0,"Maternity/SSP","Error Detected - Code - C001"),IF(K16&gt;5,CONCATENATE("Error Detected - Code C002")," Acceptable" ) )))</f>
        <v/>
      </c>
      <c r="M16" s="130" t="str">
        <f>IF(B16=0,"",'GP1 Totals'!AA42)</f>
        <v/>
      </c>
      <c r="N16" s="130" t="str">
        <f>IF(B16=0,"", 'GP55A 25-26'!G17/'GP55A 25-26'!D17*100)</f>
        <v/>
      </c>
      <c r="O16" s="130"/>
      <c r="P16" s="153" t="str">
        <f>IF('Member Info'!T43=1, "Yes", "")</f>
        <v/>
      </c>
      <c r="Q16" s="230" t="str">
        <f>IF(B16=0,"",
IF(P16="YES","Member has left",
IF(C16="Y",
IF('GP55A 25-26'!Z17="", "please Enter Members Email address for MSS access",IF(OR('GP55A 25-26'!Q17="",'GP55A 25-26'!V17=""),"missing address/postcode","")),
IF(D16&lt;95,"Full time member has not earned a Full time Salary",
IF('GP55A 25-26'!Z17="", "Please Enter Members Email address for MSS access",IF(OR('GP55A 25-26'!Q17="",'GP55A 25-26'!V17=""),"missing address/postcode",""))))))</f>
        <v/>
      </c>
      <c r="R16" s="124" t="str">
        <f>IF(B16=0,"",'GP55A 25-26'!AA17)</f>
        <v/>
      </c>
    </row>
    <row r="17" spans="1:18" ht="17.100000000000001" customHeight="1" x14ac:dyDescent="0.25">
      <c r="A17" s="124">
        <v>16</v>
      </c>
      <c r="B17" s="129">
        <f>'GP55A 25-26'!C18</f>
        <v>0</v>
      </c>
      <c r="C17" s="129" t="str">
        <f>'GP55A 25-26'!F18</f>
        <v/>
      </c>
      <c r="D17" s="130" t="str">
        <f>IF($B17=0,"",('GP55A 25-26'!D18)/(('Member Info'!I44/12)*'GP1 Totals'!AB43)*100)</f>
        <v/>
      </c>
      <c r="E17" s="130" t="str">
        <f>IF(B17=0,"", IF('GP55A 25-26'!N18=37.5,'GP55A 25-26'!M18/('GP55A 25-26'!N18*52.14)*100,IF('GP55A 25-26'!N18=37,'GP55A 25-26'!M18/('GP55A 25-26'!N18*52.14)*100,IF('GP55A 25-26'!N18=162.93,'GP55A 25-26'!M18/('GP55A 25-26'!N18*12)*100,IF('GP55A 25-26'!N18=160.76,'GP55A 25-26'!M18/('GP55A 25-26'!N18*12)*100,('GP55A 25-26'!M18/'GP55A 25-26'!N18)*100)))))</f>
        <v/>
      </c>
      <c r="F17" s="130" t="str">
        <f t="shared" si="0"/>
        <v/>
      </c>
      <c r="G17" s="229" t="str">
        <f>IF(B17=0,"",IF(P17="yes","Member left - Ensure T55a sent",IF(AND('GP55A 25-26'!F18="Y",'GP55A 25-26'!M18=""),"Please Enter Part Time Hours",IF('GP55A 25-26'!N18="", "Please enter Standard hours", IF(D17&gt;100.1,"Error Detected - Code - A001",IF(C17="","Acceptable - FULL TIME",IF(F17&gt;5,"Error Detected - Code - B001",IF(F17&lt;-5,"Error Detected - Code - B002","Acceptable"))))))))</f>
        <v/>
      </c>
      <c r="H17" s="130">
        <f>'GP55A 25-26'!G18</f>
        <v>0</v>
      </c>
      <c r="I17" s="130" t="str">
        <f>IF(B17=0,"",('GP55A 25-26'!D18/100*M17))</f>
        <v/>
      </c>
      <c r="J17" s="130" t="str">
        <f t="shared" si="1"/>
        <v/>
      </c>
      <c r="K17" s="130" t="str">
        <f t="shared" si="2"/>
        <v/>
      </c>
      <c r="L17" s="229" t="str">
        <f>IF(B17=0,"",IF(P17="yes","Member Left - Ensure T55a sent", IF(K17&lt;-5,IF('GP1 Totals'!Z43&gt;0,"Maternity/SSP","Error Detected - Code - C001"),IF(K17&gt;5,CONCATENATE("Error Detected - Code C002")," Acceptable" ) )))</f>
        <v/>
      </c>
      <c r="M17" s="130" t="str">
        <f>IF(B17=0,"",'GP1 Totals'!AA43)</f>
        <v/>
      </c>
      <c r="N17" s="130" t="str">
        <f>IF(B17=0,"", 'GP55A 25-26'!G18/'GP55A 25-26'!D18*100)</f>
        <v/>
      </c>
      <c r="O17" s="130"/>
      <c r="P17" s="153" t="str">
        <f>IF('Member Info'!T44=1, "Yes", "")</f>
        <v/>
      </c>
      <c r="Q17" s="230" t="str">
        <f>IF(B17=0,"",
IF(P17="YES","Member has left",
IF(C17="Y",
IF('GP55A 25-26'!Z18="", "please Enter Members Email address for MSS access",IF(OR('GP55A 25-26'!Q18="",'GP55A 25-26'!V18=""),"missing address/postcode","")),
IF(D17&lt;95,"Full time member has not earned a Full time Salary",
IF('GP55A 25-26'!Z18="", "Please Enter Members Email address for MSS access",IF(OR('GP55A 25-26'!Q18="",'GP55A 25-26'!V18=""),"missing address/postcode",""))))))</f>
        <v/>
      </c>
      <c r="R17" s="124" t="str">
        <f>IF(B17=0,"",'GP55A 25-26'!AA18)</f>
        <v/>
      </c>
    </row>
    <row r="18" spans="1:18" ht="17.100000000000001" customHeight="1" x14ac:dyDescent="0.25">
      <c r="A18" s="124">
        <v>17</v>
      </c>
      <c r="B18" s="129">
        <f>'GP55A 25-26'!C19</f>
        <v>0</v>
      </c>
      <c r="C18" s="129" t="str">
        <f>'GP55A 25-26'!F19</f>
        <v/>
      </c>
      <c r="D18" s="130" t="str">
        <f>IF($B18=0,"",('GP55A 25-26'!D19)/(('Member Info'!I45/12)*'GP1 Totals'!AB44)*100)</f>
        <v/>
      </c>
      <c r="E18" s="130" t="str">
        <f>IF(B18=0,"", IF('GP55A 25-26'!N19=37.5,'GP55A 25-26'!M19/('GP55A 25-26'!N19*52.14)*100,IF('GP55A 25-26'!N19=37,'GP55A 25-26'!M19/('GP55A 25-26'!N19*52.14)*100,IF('GP55A 25-26'!N19=162.93,'GP55A 25-26'!M19/('GP55A 25-26'!N19*12)*100,IF('GP55A 25-26'!N19=160.76,'GP55A 25-26'!M19/('GP55A 25-26'!N19*12)*100,('GP55A 25-26'!M19/'GP55A 25-26'!N19)*100)))))</f>
        <v/>
      </c>
      <c r="F18" s="130" t="str">
        <f t="shared" si="0"/>
        <v/>
      </c>
      <c r="G18" s="229" t="str">
        <f>IF(B18=0,"",IF(P18="yes","Member left - Ensure T55a sent",IF(AND('GP55A 25-26'!F19="Y",'GP55A 25-26'!M19=""),"Please Enter Part Time Hours",IF('GP55A 25-26'!N19="", "Please enter Standard hours", IF(D18&gt;100.1,"Error Detected - Code - A001",IF(C18="","Acceptable - FULL TIME",IF(F18&gt;5,"Error Detected - Code - B001",IF(F18&lt;-5,"Error Detected - Code - B002","Acceptable"))))))))</f>
        <v/>
      </c>
      <c r="H18" s="130">
        <f>'GP55A 25-26'!G19</f>
        <v>0</v>
      </c>
      <c r="I18" s="130" t="str">
        <f>IF(B18=0,"",('GP55A 25-26'!D19/100*M18))</f>
        <v/>
      </c>
      <c r="J18" s="130" t="str">
        <f t="shared" si="1"/>
        <v/>
      </c>
      <c r="K18" s="130" t="str">
        <f t="shared" si="2"/>
        <v/>
      </c>
      <c r="L18" s="229" t="str">
        <f>IF(B18=0,"",IF(P18="yes","Member Left - Ensure T55a sent", IF(K18&lt;-5,IF('GP1 Totals'!Z44&gt;0,"Maternity/SSP","Error Detected - Code - C001"),IF(K18&gt;5,CONCATENATE("Error Detected - Code C002")," Acceptable" ) )))</f>
        <v/>
      </c>
      <c r="M18" s="130" t="str">
        <f>IF(B18=0,"",'GP1 Totals'!AA44)</f>
        <v/>
      </c>
      <c r="N18" s="130" t="str">
        <f>IF(B18=0,"", 'GP55A 25-26'!G19/'GP55A 25-26'!D19*100)</f>
        <v/>
      </c>
      <c r="O18" s="130"/>
      <c r="P18" s="153" t="str">
        <f>IF('Member Info'!T45=1, "Yes", "")</f>
        <v/>
      </c>
      <c r="Q18" s="230" t="str">
        <f>IF(B18=0,"",
IF(P18="YES","Member has left",
IF(C18="Y",
IF('GP55A 25-26'!Z19="", "please Enter Members Email address for MSS access",IF(OR('GP55A 25-26'!Q19="",'GP55A 25-26'!V19=""),"missing address/postcode","")),
IF(D18&lt;95,"Full time member has not earned a Full time Salary",
IF('GP55A 25-26'!Z19="", "Please Enter Members Email address for MSS access",IF(OR('GP55A 25-26'!Q19="",'GP55A 25-26'!V19=""),"missing address/postcode",""))))))</f>
        <v/>
      </c>
      <c r="R18" s="124" t="str">
        <f>IF(B18=0,"",'GP55A 25-26'!AA19)</f>
        <v/>
      </c>
    </row>
    <row r="19" spans="1:18" ht="17.100000000000001" customHeight="1" x14ac:dyDescent="0.25">
      <c r="A19" s="124">
        <v>18</v>
      </c>
      <c r="B19" s="129">
        <f>'GP55A 25-26'!C20</f>
        <v>0</v>
      </c>
      <c r="C19" s="129" t="str">
        <f>'GP55A 25-26'!F20</f>
        <v/>
      </c>
      <c r="D19" s="130" t="str">
        <f>IF($B19=0,"",('GP55A 25-26'!D20)/(('Member Info'!I46/12)*'GP1 Totals'!AB45)*100)</f>
        <v/>
      </c>
      <c r="E19" s="130" t="str">
        <f>IF(B19=0,"", IF('GP55A 25-26'!N20=37.5,'GP55A 25-26'!M20/('GP55A 25-26'!N20*52.14)*100,IF('GP55A 25-26'!N20=37,'GP55A 25-26'!M20/('GP55A 25-26'!N20*52.14)*100,IF('GP55A 25-26'!N20=162.93,'GP55A 25-26'!M20/('GP55A 25-26'!N20*12)*100,IF('GP55A 25-26'!N20=160.76,'GP55A 25-26'!M20/('GP55A 25-26'!N20*12)*100,('GP55A 25-26'!M20/'GP55A 25-26'!N20)*100)))))</f>
        <v/>
      </c>
      <c r="F19" s="130" t="str">
        <f t="shared" si="0"/>
        <v/>
      </c>
      <c r="G19" s="229" t="str">
        <f>IF(B19=0,"",IF(P19="yes","Member left - Ensure T55a sent",IF(AND('GP55A 25-26'!F20="Y",'GP55A 25-26'!M20=""),"Please Enter Part Time Hours",IF('GP55A 25-26'!N20="", "Please enter Standard hours", IF(D19&gt;100.1,"Error Detected - Code - A001",IF(C19="","Acceptable - FULL TIME",IF(F19&gt;5,"Error Detected - Code - B001",IF(F19&lt;-5,"Error Detected - Code - B002","Acceptable"))))))))</f>
        <v/>
      </c>
      <c r="H19" s="130">
        <f>'GP55A 25-26'!G20</f>
        <v>0</v>
      </c>
      <c r="I19" s="130" t="str">
        <f>IF(B19=0,"",('GP55A 25-26'!D20/100*M19))</f>
        <v/>
      </c>
      <c r="J19" s="130" t="str">
        <f t="shared" si="1"/>
        <v/>
      </c>
      <c r="K19" s="130" t="str">
        <f t="shared" si="2"/>
        <v/>
      </c>
      <c r="L19" s="229" t="str">
        <f>IF(B19=0,"",IF(P19="yes","Member Left - Ensure T55a sent", IF(K19&lt;-5,IF('GP1 Totals'!Z45&gt;0,"Maternity/SSP","Error Detected - Code - C001"),IF(K19&gt;5,CONCATENATE("Error Detected - Code C002")," Acceptable" ) )))</f>
        <v/>
      </c>
      <c r="M19" s="130" t="str">
        <f>IF(B19=0,"",'GP1 Totals'!AA45)</f>
        <v/>
      </c>
      <c r="N19" s="130" t="str">
        <f>IF(B19=0,"", 'GP55A 25-26'!G20/'GP55A 25-26'!D20*100)</f>
        <v/>
      </c>
      <c r="O19" s="130"/>
      <c r="P19" s="153" t="str">
        <f>IF('Member Info'!T46=1, "Yes", "")</f>
        <v/>
      </c>
      <c r="Q19" s="230" t="str">
        <f>IF(B19=0,"",
IF(P19="YES","Member has left",
IF(C19="Y",
IF('GP55A 25-26'!Z20="", "please Enter Members Email address for MSS access",IF(OR('GP55A 25-26'!Q20="",'GP55A 25-26'!V20=""),"missing address/postcode","")),
IF(D19&lt;95,"Full time member has not earned a Full time Salary",
IF('GP55A 25-26'!Z20="", "Please Enter Members Email address for MSS access",IF(OR('GP55A 25-26'!Q20="",'GP55A 25-26'!V20=""),"missing address/postcode",""))))))</f>
        <v/>
      </c>
      <c r="R19" s="124" t="str">
        <f>IF(B19=0,"",'GP55A 25-26'!AA20)</f>
        <v/>
      </c>
    </row>
    <row r="20" spans="1:18" ht="17.100000000000001" customHeight="1" x14ac:dyDescent="0.25">
      <c r="A20" s="124">
        <v>19</v>
      </c>
      <c r="B20" s="129">
        <f>'GP55A 25-26'!C21</f>
        <v>0</v>
      </c>
      <c r="C20" s="129" t="str">
        <f>'GP55A 25-26'!F21</f>
        <v/>
      </c>
      <c r="D20" s="130" t="str">
        <f>IF($B20=0,"",('GP55A 25-26'!D21)/(('Member Info'!I47/12)*'GP1 Totals'!AB46)*100)</f>
        <v/>
      </c>
      <c r="E20" s="130" t="str">
        <f>IF(B20=0,"", IF('GP55A 25-26'!N21=37.5,'GP55A 25-26'!M21/('GP55A 25-26'!N21*52.14)*100,IF('GP55A 25-26'!N21=37,'GP55A 25-26'!M21/('GP55A 25-26'!N21*52.14)*100,IF('GP55A 25-26'!N21=162.93,'GP55A 25-26'!M21/('GP55A 25-26'!N21*12)*100,IF('GP55A 25-26'!N21=160.76,'GP55A 25-26'!M21/('GP55A 25-26'!N21*12)*100,('GP55A 25-26'!M21/'GP55A 25-26'!N21)*100)))))</f>
        <v/>
      </c>
      <c r="F20" s="130" t="str">
        <f t="shared" si="0"/>
        <v/>
      </c>
      <c r="G20" s="229" t="str">
        <f>IF(B20=0,"",IF(P20="yes","Member left - Ensure T55a sent",IF(AND('GP55A 25-26'!F21="Y",'GP55A 25-26'!M21=""),"Please Enter Part Time Hours",IF('GP55A 25-26'!N21="", "Please enter Standard hours", IF(D20&gt;100.1,"Error Detected - Code - A001",IF(C20="","Acceptable - FULL TIME",IF(F20&gt;5,"Error Detected - Code - B001",IF(F20&lt;-5,"Error Detected - Code - B002","Acceptable"))))))))</f>
        <v/>
      </c>
      <c r="H20" s="130">
        <f>'GP55A 25-26'!G21</f>
        <v>0</v>
      </c>
      <c r="I20" s="130" t="str">
        <f>IF(B20=0,"",('GP55A 25-26'!D21/100*M20))</f>
        <v/>
      </c>
      <c r="J20" s="130" t="str">
        <f t="shared" si="1"/>
        <v/>
      </c>
      <c r="K20" s="130" t="str">
        <f t="shared" si="2"/>
        <v/>
      </c>
      <c r="L20" s="229" t="str">
        <f>IF(B20=0,"",IF(P20="yes","Member Left - Ensure T55a sent", IF(K20&lt;-5,IF('GP1 Totals'!Z46&gt;0,"Maternity/SSP","Error Detected - Code - C001"),IF(K20&gt;5,CONCATENATE("Error Detected - Code C002")," Acceptable" ) )))</f>
        <v/>
      </c>
      <c r="M20" s="130" t="str">
        <f>IF(B20=0,"",'GP1 Totals'!AA46)</f>
        <v/>
      </c>
      <c r="N20" s="130" t="str">
        <f>IF(B20=0,"", 'GP55A 25-26'!G21/'GP55A 25-26'!D21*100)</f>
        <v/>
      </c>
      <c r="O20" s="130"/>
      <c r="P20" s="153" t="str">
        <f>IF('Member Info'!T47=1, "Yes", "")</f>
        <v/>
      </c>
      <c r="Q20" s="230" t="str">
        <f>IF(B20=0,"",
IF(P20="YES","Member has left",
IF(C20="Y",
IF('GP55A 25-26'!Z21="", "please Enter Members Email address for MSS access",IF(OR('GP55A 25-26'!Q21="",'GP55A 25-26'!V21=""),"missing address/postcode","")),
IF(D20&lt;95,"Full time member has not earned a Full time Salary",
IF('GP55A 25-26'!Z21="", "Please Enter Members Email address for MSS access",IF(OR('GP55A 25-26'!Q21="",'GP55A 25-26'!V21=""),"missing address/postcode",""))))))</f>
        <v/>
      </c>
      <c r="R20" s="124" t="str">
        <f>IF(B20=0,"",'GP55A 25-26'!AA21)</f>
        <v/>
      </c>
    </row>
    <row r="21" spans="1:18" ht="17.100000000000001" customHeight="1" x14ac:dyDescent="0.25">
      <c r="A21" s="124">
        <v>20</v>
      </c>
      <c r="B21" s="129">
        <f>'GP55A 25-26'!C22</f>
        <v>0</v>
      </c>
      <c r="C21" s="129" t="str">
        <f>'GP55A 25-26'!F22</f>
        <v/>
      </c>
      <c r="D21" s="130" t="str">
        <f>IF($B21=0,"",('GP55A 25-26'!D22)/(('Member Info'!I48/12)*'GP1 Totals'!AB47)*100)</f>
        <v/>
      </c>
      <c r="E21" s="130" t="str">
        <f>IF(B21=0,"", IF('GP55A 25-26'!N22=37.5,'GP55A 25-26'!M22/('GP55A 25-26'!N22*52.14)*100,IF('GP55A 25-26'!N22=37,'GP55A 25-26'!M22/('GP55A 25-26'!N22*52.14)*100,IF('GP55A 25-26'!N22=162.93,'GP55A 25-26'!M22/('GP55A 25-26'!N22*12)*100,IF('GP55A 25-26'!N22=160.76,'GP55A 25-26'!M22/('GP55A 25-26'!N22*12)*100,('GP55A 25-26'!M22/'GP55A 25-26'!N22)*100)))))</f>
        <v/>
      </c>
      <c r="F21" s="130" t="str">
        <f t="shared" si="0"/>
        <v/>
      </c>
      <c r="G21" s="229" t="str">
        <f>IF(B21=0,"",IF(P21="yes","Member left - Ensure T55a sent",IF(AND('GP55A 25-26'!F22="Y",'GP55A 25-26'!M22=""),"Please Enter Part Time Hours",IF('GP55A 25-26'!N22="", "Please enter Standard hours", IF(D21&gt;100.1,"Error Detected - Code - A001",IF(C21="","Acceptable - FULL TIME",IF(F21&gt;5,"Error Detected - Code - B001",IF(F21&lt;-5,"Error Detected - Code - B002","Acceptable"))))))))</f>
        <v/>
      </c>
      <c r="H21" s="130">
        <f>'GP55A 25-26'!G22</f>
        <v>0</v>
      </c>
      <c r="I21" s="130" t="str">
        <f>IF(B21=0,"",('GP55A 25-26'!D22/100*M21))</f>
        <v/>
      </c>
      <c r="J21" s="130" t="str">
        <f t="shared" si="1"/>
        <v/>
      </c>
      <c r="K21" s="130" t="str">
        <f t="shared" si="2"/>
        <v/>
      </c>
      <c r="L21" s="229" t="str">
        <f>IF(B21=0,"",IF(P21="yes","Member Left - Ensure T55a sent", IF(K21&lt;-5,IF('GP1 Totals'!Z47&gt;0,"Maternity/SSP","Error Detected - Code - C001"),IF(K21&gt;5,CONCATENATE("Error Detected - Code C002")," Acceptable" ) )))</f>
        <v/>
      </c>
      <c r="M21" s="130" t="str">
        <f>IF(B21=0,"",'GP1 Totals'!AA47)</f>
        <v/>
      </c>
      <c r="N21" s="130" t="str">
        <f>IF(B21=0,"", 'GP55A 25-26'!G22/'GP55A 25-26'!D22*100)</f>
        <v/>
      </c>
      <c r="O21" s="130"/>
      <c r="P21" s="153" t="str">
        <f>IF('Member Info'!T48=1, "Yes", "")</f>
        <v/>
      </c>
      <c r="Q21" s="230" t="str">
        <f>IF(B21=0,"",
IF(P21="YES","Member has left",
IF(C21="Y",
IF('GP55A 25-26'!Z22="", "please Enter Members Email address for MSS access",IF(OR('GP55A 25-26'!Q22="",'GP55A 25-26'!V22=""),"missing address/postcode","")),
IF(D21&lt;95,"Full time member has not earned a Full time Salary",
IF('GP55A 25-26'!Z22="", "Please Enter Members Email address for MSS access",IF(OR('GP55A 25-26'!Q22="",'GP55A 25-26'!V22=""),"missing address/postcode",""))))))</f>
        <v/>
      </c>
      <c r="R21" s="124" t="str">
        <f>IF(B21=0,"",'GP55A 25-26'!AA22)</f>
        <v/>
      </c>
    </row>
    <row r="22" spans="1:18" ht="17.100000000000001" customHeight="1" x14ac:dyDescent="0.25">
      <c r="A22" s="124">
        <v>21</v>
      </c>
      <c r="B22" s="129">
        <f>'GP55A 25-26'!C23</f>
        <v>0</v>
      </c>
      <c r="C22" s="129" t="str">
        <f>'GP55A 25-26'!F23</f>
        <v/>
      </c>
      <c r="D22" s="130" t="str">
        <f>IF($B22=0,"",('GP55A 25-26'!D23)/(('Member Info'!I49/12)*'GP1 Totals'!AB48)*100)</f>
        <v/>
      </c>
      <c r="E22" s="130" t="str">
        <f>IF(B22=0,"", IF('GP55A 25-26'!N23=37.5,'GP55A 25-26'!M23/('GP55A 25-26'!N23*52.14)*100,IF('GP55A 25-26'!N23=37,'GP55A 25-26'!M23/('GP55A 25-26'!N23*52.14)*100,IF('GP55A 25-26'!N23=162.93,'GP55A 25-26'!M23/('GP55A 25-26'!N23*12)*100,IF('GP55A 25-26'!N23=160.76,'GP55A 25-26'!M23/('GP55A 25-26'!N23*12)*100,('GP55A 25-26'!M23/'GP55A 25-26'!N23)*100)))))</f>
        <v/>
      </c>
      <c r="F22" s="130" t="str">
        <f t="shared" si="0"/>
        <v/>
      </c>
      <c r="G22" s="229" t="str">
        <f>IF(B22=0,"",IF(P22="yes","Member left - Ensure T55a sent",IF(AND('GP55A 25-26'!F23="Y",'GP55A 25-26'!M23=""),"Please Enter Part Time Hours",IF('GP55A 25-26'!N23="", "Please enter Standard hours", IF(D22&gt;100.1,"Error Detected - Code - A001",IF(C22="","Acceptable - FULL TIME",IF(F22&gt;5,"Error Detected - Code - B001",IF(F22&lt;-5,"Error Detected - Code - B002","Acceptable"))))))))</f>
        <v/>
      </c>
      <c r="H22" s="130">
        <f>'GP55A 25-26'!G23</f>
        <v>0</v>
      </c>
      <c r="I22" s="130" t="str">
        <f>IF(B22=0,"",('GP55A 25-26'!D23/100*M22))</f>
        <v/>
      </c>
      <c r="J22" s="130" t="str">
        <f t="shared" si="1"/>
        <v/>
      </c>
      <c r="K22" s="130" t="str">
        <f t="shared" si="2"/>
        <v/>
      </c>
      <c r="L22" s="229" t="str">
        <f>IF(B22=0,"",IF(P22="yes","Member Left - Ensure T55a sent", IF(K22&lt;-5,IF('GP1 Totals'!Z48&gt;0,"Maternity/SSP","Error Detected - Code - C001"),IF(K22&gt;5,CONCATENATE("Error Detected - Code C002")," Acceptable" ) )))</f>
        <v/>
      </c>
      <c r="M22" s="130" t="str">
        <f>IF(B22=0,"",'GP1 Totals'!AA48)</f>
        <v/>
      </c>
      <c r="N22" s="130" t="str">
        <f>IF(B22=0,"", 'GP55A 25-26'!G23/'GP55A 25-26'!D23*100)</f>
        <v/>
      </c>
      <c r="O22" s="130"/>
      <c r="P22" s="153" t="str">
        <f>IF('Member Info'!T49=1, "Yes", "")</f>
        <v/>
      </c>
      <c r="Q22" s="230" t="str">
        <f>IF(B22=0,"",
IF(P22="YES","Member has left",
IF(C22="Y",
IF('GP55A 25-26'!Z23="", "please Enter Members Email address for MSS access",IF(OR('GP55A 25-26'!Q23="",'GP55A 25-26'!V23=""),"missing address/postcode","")),
IF(D22&lt;95,"Full time member has not earned a Full time Salary",
IF('GP55A 25-26'!Z23="", "Please Enter Members Email address for MSS access",IF(OR('GP55A 25-26'!Q23="",'GP55A 25-26'!V23=""),"missing address/postcode",""))))))</f>
        <v/>
      </c>
      <c r="R22" s="124" t="str">
        <f>IF(B22=0,"",'GP55A 25-26'!AA23)</f>
        <v/>
      </c>
    </row>
    <row r="23" spans="1:18" ht="17.100000000000001" customHeight="1" x14ac:dyDescent="0.25">
      <c r="A23" s="124">
        <v>22</v>
      </c>
      <c r="B23" s="129">
        <f>'GP55A 25-26'!C24</f>
        <v>0</v>
      </c>
      <c r="C23" s="129" t="str">
        <f>'GP55A 25-26'!F24</f>
        <v/>
      </c>
      <c r="D23" s="130" t="str">
        <f>IF($B23=0,"",('GP55A 25-26'!D24)/(('Member Info'!I50/12)*'GP1 Totals'!AB49)*100)</f>
        <v/>
      </c>
      <c r="E23" s="130" t="str">
        <f>IF(B23=0,"", IF('GP55A 25-26'!N24=37.5,'GP55A 25-26'!M24/('GP55A 25-26'!N24*52.14)*100,IF('GP55A 25-26'!N24=37,'GP55A 25-26'!M24/('GP55A 25-26'!N24*52.14)*100,IF('GP55A 25-26'!N24=162.93,'GP55A 25-26'!M24/('GP55A 25-26'!N24*12)*100,IF('GP55A 25-26'!N24=160.76,'GP55A 25-26'!M24/('GP55A 25-26'!N24*12)*100,('GP55A 25-26'!M24/'GP55A 25-26'!N24)*100)))))</f>
        <v/>
      </c>
      <c r="F23" s="130" t="str">
        <f t="shared" si="0"/>
        <v/>
      </c>
      <c r="G23" s="229" t="str">
        <f>IF(B23=0,"",IF(P23="yes","Member left - Ensure T55a sent",IF(AND('GP55A 25-26'!F24="Y",'GP55A 25-26'!M24=""),"Please Enter Part Time Hours",IF('GP55A 25-26'!N24="", "Please enter Standard hours", IF(D23&gt;100.1,"Error Detected - Code - A001",IF(C23="","Acceptable - FULL TIME",IF(F23&gt;5,"Error Detected - Code - B001",IF(F23&lt;-5,"Error Detected - Code - B002","Acceptable"))))))))</f>
        <v/>
      </c>
      <c r="H23" s="130">
        <f>'GP55A 25-26'!G24</f>
        <v>0</v>
      </c>
      <c r="I23" s="130" t="str">
        <f>IF(B23=0,"",('GP55A 25-26'!D24/100*M23))</f>
        <v/>
      </c>
      <c r="J23" s="130" t="str">
        <f t="shared" si="1"/>
        <v/>
      </c>
      <c r="K23" s="130" t="str">
        <f t="shared" si="2"/>
        <v/>
      </c>
      <c r="L23" s="229" t="str">
        <f>IF(B23=0,"",IF(P23="yes","Member Left - Ensure T55a sent", IF(K23&lt;-5,IF('GP1 Totals'!Z49&gt;0,"Maternity/SSP","Error Detected - Code - C001"),IF(K23&gt;5,CONCATENATE("Error Detected - Code C002")," Acceptable" ) )))</f>
        <v/>
      </c>
      <c r="M23" s="130" t="str">
        <f>IF(B23=0,"",'GP1 Totals'!AA49)</f>
        <v/>
      </c>
      <c r="N23" s="130" t="str">
        <f>IF(B23=0,"", 'GP55A 25-26'!G24/'GP55A 25-26'!D24*100)</f>
        <v/>
      </c>
      <c r="O23" s="130"/>
      <c r="P23" s="153" t="str">
        <f>IF('Member Info'!T50=1, "Yes", "")</f>
        <v/>
      </c>
      <c r="Q23" s="230" t="str">
        <f>IF(B23=0,"",
IF(P23="YES","Member has left",
IF(C23="Y",
IF('GP55A 25-26'!Z24="", "please Enter Members Email address for MSS access",IF(OR('GP55A 25-26'!Q24="",'GP55A 25-26'!V24=""),"missing address/postcode","")),
IF(D23&lt;95,"Full time member has not earned a Full time Salary",
IF('GP55A 25-26'!Z24="", "Please Enter Members Email address for MSS access",IF(OR('GP55A 25-26'!Q24="",'GP55A 25-26'!V24=""),"missing address/postcode",""))))))</f>
        <v/>
      </c>
      <c r="R23" s="124" t="str">
        <f>IF(B23=0,"",'GP55A 25-26'!AA24)</f>
        <v/>
      </c>
    </row>
    <row r="24" spans="1:18" ht="17.100000000000001" customHeight="1" x14ac:dyDescent="0.25">
      <c r="A24" s="124">
        <v>23</v>
      </c>
      <c r="B24" s="129">
        <f>'GP55A 25-26'!C25</f>
        <v>0</v>
      </c>
      <c r="C24" s="129" t="str">
        <f>'GP55A 25-26'!F25</f>
        <v/>
      </c>
      <c r="D24" s="130" t="str">
        <f>IF($B24=0,"",('GP55A 25-26'!D25)/(('Member Info'!I51/12)*'GP1 Totals'!AB50)*100)</f>
        <v/>
      </c>
      <c r="E24" s="130" t="str">
        <f>IF(B24=0,"", IF('GP55A 25-26'!N25=37.5,'GP55A 25-26'!M25/('GP55A 25-26'!N25*52.14)*100,IF('GP55A 25-26'!N25=37,'GP55A 25-26'!M25/('GP55A 25-26'!N25*52.14)*100,IF('GP55A 25-26'!N25=162.93,'GP55A 25-26'!M25/('GP55A 25-26'!N25*12)*100,IF('GP55A 25-26'!N25=160.76,'GP55A 25-26'!M25/('GP55A 25-26'!N25*12)*100,('GP55A 25-26'!M25/'GP55A 25-26'!N25)*100)))))</f>
        <v/>
      </c>
      <c r="F24" s="130" t="str">
        <f t="shared" si="0"/>
        <v/>
      </c>
      <c r="G24" s="229" t="str">
        <f>IF(B24=0,"",IF(P24="yes","Member left - Ensure T55a sent",IF(AND('GP55A 25-26'!F25="Y",'GP55A 25-26'!M25=""),"Please Enter Part Time Hours",IF('GP55A 25-26'!N25="", "Please enter Standard hours", IF(D24&gt;100.1,"Error Detected - Code - A001",IF(C24="","Acceptable - FULL TIME",IF(F24&gt;5,"Error Detected - Code - B001",IF(F24&lt;-5,"Error Detected - Code - B002","Acceptable"))))))))</f>
        <v/>
      </c>
      <c r="H24" s="130">
        <f>'GP55A 25-26'!G25</f>
        <v>0</v>
      </c>
      <c r="I24" s="130" t="str">
        <f>IF(B24=0,"",('GP55A 25-26'!D25/100*M24))</f>
        <v/>
      </c>
      <c r="J24" s="130" t="str">
        <f t="shared" si="1"/>
        <v/>
      </c>
      <c r="K24" s="130" t="str">
        <f t="shared" si="2"/>
        <v/>
      </c>
      <c r="L24" s="229" t="str">
        <f>IF(B24=0,"",IF(P24="yes","Member Left - Ensure T55a sent", IF(K24&lt;-5,IF('GP1 Totals'!Z50&gt;0,"Maternity/SSP","Error Detected - Code - C001"),IF(K24&gt;5,CONCATENATE("Error Detected - Code C002")," Acceptable" ) )))</f>
        <v/>
      </c>
      <c r="M24" s="130" t="str">
        <f>IF(B24=0,"",'GP1 Totals'!AA50)</f>
        <v/>
      </c>
      <c r="N24" s="130" t="str">
        <f>IF(B24=0,"", 'GP55A 25-26'!G25/'GP55A 25-26'!D25*100)</f>
        <v/>
      </c>
      <c r="O24" s="130"/>
      <c r="P24" s="153" t="str">
        <f>IF('Member Info'!T51=1, "Yes", "")</f>
        <v/>
      </c>
      <c r="Q24" s="230" t="str">
        <f>IF(B24=0,"",
IF(P24="YES","Member has left",
IF(C24="Y",
IF('GP55A 25-26'!Z25="", "please Enter Members Email address for MSS access",IF(OR('GP55A 25-26'!Q25="",'GP55A 25-26'!V25=""),"missing address/postcode","")),
IF(D24&lt;95,"Full time member has not earned a Full time Salary",
IF('GP55A 25-26'!Z25="", "Please Enter Members Email address for MSS access",IF(OR('GP55A 25-26'!Q25="",'GP55A 25-26'!V25=""),"missing address/postcode",""))))))</f>
        <v/>
      </c>
      <c r="R24" s="124" t="str">
        <f>IF(B24=0,"",'GP55A 25-26'!AA25)</f>
        <v/>
      </c>
    </row>
    <row r="25" spans="1:18" ht="17.100000000000001" customHeight="1" x14ac:dyDescent="0.25">
      <c r="A25" s="124">
        <v>24</v>
      </c>
      <c r="B25" s="129">
        <f>'GP55A 25-26'!C26</f>
        <v>0</v>
      </c>
      <c r="C25" s="129" t="str">
        <f>'GP55A 25-26'!F26</f>
        <v/>
      </c>
      <c r="D25" s="130" t="str">
        <f>IF($B25=0,"",('GP55A 25-26'!D26)/(('Member Info'!I52/12)*'GP1 Totals'!AB51)*100)</f>
        <v/>
      </c>
      <c r="E25" s="130" t="str">
        <f>IF(B25=0,"", IF('GP55A 25-26'!N26=37.5,'GP55A 25-26'!M26/('GP55A 25-26'!N26*52.14)*100,IF('GP55A 25-26'!N26=37,'GP55A 25-26'!M26/('GP55A 25-26'!N26*52.14)*100,IF('GP55A 25-26'!N26=162.93,'GP55A 25-26'!M26/('GP55A 25-26'!N26*12)*100,IF('GP55A 25-26'!N26=160.76,'GP55A 25-26'!M26/('GP55A 25-26'!N26*12)*100,('GP55A 25-26'!M26/'GP55A 25-26'!N26)*100)))))</f>
        <v/>
      </c>
      <c r="F25" s="130" t="str">
        <f t="shared" si="0"/>
        <v/>
      </c>
      <c r="G25" s="229" t="str">
        <f>IF(B25=0,"",IF(P25="yes","Member left - Ensure T55a sent",IF(AND('GP55A 25-26'!F26="Y",'GP55A 25-26'!M26=""),"Please Enter Part Time Hours",IF('GP55A 25-26'!N26="", "Please enter Standard hours", IF(D25&gt;100.1,"Error Detected - Code - A001",IF(C25="","Acceptable - FULL TIME",IF(F25&gt;5,"Error Detected - Code - B001",IF(F25&lt;-5,"Error Detected - Code - B002","Acceptable"))))))))</f>
        <v/>
      </c>
      <c r="H25" s="130">
        <f>'GP55A 25-26'!G26</f>
        <v>0</v>
      </c>
      <c r="I25" s="130" t="str">
        <f>IF(B25=0,"",('GP55A 25-26'!D26/100*M25))</f>
        <v/>
      </c>
      <c r="J25" s="130" t="str">
        <f t="shared" si="1"/>
        <v/>
      </c>
      <c r="K25" s="130" t="str">
        <f t="shared" si="2"/>
        <v/>
      </c>
      <c r="L25" s="229" t="str">
        <f>IF(B25=0,"",IF(P25="yes","Member Left - Ensure T55a sent", IF(K25&lt;-5,IF('GP1 Totals'!Z51&gt;0,"Maternity/SSP","Error Detected - Code - C001"),IF(K25&gt;5,CONCATENATE("Error Detected - Code C002")," Acceptable" ) )))</f>
        <v/>
      </c>
      <c r="M25" s="130" t="str">
        <f>IF(B25=0,"",'GP1 Totals'!AA51)</f>
        <v/>
      </c>
      <c r="N25" s="130" t="str">
        <f>IF(B25=0,"", 'GP55A 25-26'!G26/'GP55A 25-26'!D26*100)</f>
        <v/>
      </c>
      <c r="O25" s="130"/>
      <c r="P25" s="153" t="str">
        <f>IF('Member Info'!T52=1, "Yes", "")</f>
        <v/>
      </c>
      <c r="Q25" s="230" t="str">
        <f>IF(B25=0,"",
IF(P25="YES","Member has left",
IF(C25="Y",
IF('GP55A 25-26'!Z26="", "please Enter Members Email address for MSS access",IF(OR('GP55A 25-26'!Q26="",'GP55A 25-26'!V26=""),"missing address/postcode","")),
IF(D25&lt;95,"Full time member has not earned a Full time Salary",
IF('GP55A 25-26'!Z26="", "Please Enter Members Email address for MSS access",IF(OR('GP55A 25-26'!Q26="",'GP55A 25-26'!V26=""),"missing address/postcode",""))))))</f>
        <v/>
      </c>
      <c r="R25" s="124" t="str">
        <f>IF(B25=0,"",'GP55A 25-26'!AA26)</f>
        <v/>
      </c>
    </row>
    <row r="26" spans="1:18" ht="17.100000000000001" customHeight="1" x14ac:dyDescent="0.25">
      <c r="A26" s="124">
        <v>25</v>
      </c>
      <c r="B26" s="129">
        <f>'GP55A 25-26'!C27</f>
        <v>0</v>
      </c>
      <c r="C26" s="129" t="str">
        <f>'GP55A 25-26'!F27</f>
        <v/>
      </c>
      <c r="D26" s="130" t="str">
        <f>IF($B26=0,"",('GP55A 25-26'!D27)/(('Member Info'!I53/12)*'GP1 Totals'!AB52)*100)</f>
        <v/>
      </c>
      <c r="E26" s="130" t="str">
        <f>IF(B26=0,"", IF('GP55A 25-26'!N27=37.5,'GP55A 25-26'!M27/('GP55A 25-26'!N27*52.14)*100,IF('GP55A 25-26'!N27=37,'GP55A 25-26'!M27/('GP55A 25-26'!N27*52.14)*100,IF('GP55A 25-26'!N27=162.93,'GP55A 25-26'!M27/('GP55A 25-26'!N27*12)*100,IF('GP55A 25-26'!N27=160.76,'GP55A 25-26'!M27/('GP55A 25-26'!N27*12)*100,('GP55A 25-26'!M27/'GP55A 25-26'!N27)*100)))))</f>
        <v/>
      </c>
      <c r="F26" s="130" t="str">
        <f t="shared" si="0"/>
        <v/>
      </c>
      <c r="G26" s="229" t="str">
        <f>IF(B26=0,"",IF(P26="yes","Member left - Ensure T55a sent",IF(AND('GP55A 25-26'!F27="Y",'GP55A 25-26'!M27=""),"Please Enter Part Time Hours",IF('GP55A 25-26'!N27="", "Please enter Standard hours", IF(D26&gt;100.1,"Error Detected - Code - A001",IF(C26="","Acceptable - FULL TIME",IF(F26&gt;5,"Error Detected - Code - B001",IF(F26&lt;-5,"Error Detected - Code - B002","Acceptable"))))))))</f>
        <v/>
      </c>
      <c r="H26" s="130">
        <f>'GP55A 25-26'!G27</f>
        <v>0</v>
      </c>
      <c r="I26" s="130" t="str">
        <f>IF(B26=0,"",('GP55A 25-26'!D27/100*M26))</f>
        <v/>
      </c>
      <c r="J26" s="130" t="str">
        <f t="shared" si="1"/>
        <v/>
      </c>
      <c r="K26" s="130" t="str">
        <f t="shared" si="2"/>
        <v/>
      </c>
      <c r="L26" s="229" t="str">
        <f>IF(B26=0,"",IF(P26="yes","Member Left - Ensure T55a sent", IF(K26&lt;-5,IF('GP1 Totals'!Z52&gt;0,"Maternity/SSP","Error Detected - Code - C001"),IF(K26&gt;5,CONCATENATE("Error Detected - Code C002")," Acceptable" ) )))</f>
        <v/>
      </c>
      <c r="M26" s="130" t="str">
        <f>IF(B26=0,"",'GP1 Totals'!AA52)</f>
        <v/>
      </c>
      <c r="N26" s="130" t="str">
        <f>IF(B26=0,"", 'GP55A 25-26'!G27/'GP55A 25-26'!D27*100)</f>
        <v/>
      </c>
      <c r="O26" s="130"/>
      <c r="P26" s="153" t="str">
        <f>IF('Member Info'!T53=1, "Yes", "")</f>
        <v/>
      </c>
      <c r="Q26" s="230" t="str">
        <f>IF(B26=0,"",
IF(P26="YES","Member has left",
IF(C26="Y",
IF('GP55A 25-26'!Z27="", "please Enter Members Email address for MSS access",IF(OR('GP55A 25-26'!Q27="",'GP55A 25-26'!V27=""),"missing address/postcode","")),
IF(D26&lt;95,"Full time member has not earned a Full time Salary",
IF('GP55A 25-26'!Z27="", "Please Enter Members Email address for MSS access",IF(OR('GP55A 25-26'!Q27="",'GP55A 25-26'!V27=""),"missing address/postcode",""))))))</f>
        <v/>
      </c>
      <c r="R26" s="124" t="str">
        <f>IF(B26=0,"",'GP55A 25-26'!AA27)</f>
        <v/>
      </c>
    </row>
    <row r="27" spans="1:18" ht="17.100000000000001" customHeight="1" x14ac:dyDescent="0.25">
      <c r="A27" s="124">
        <v>26</v>
      </c>
      <c r="B27" s="129">
        <f>'GP55A 25-26'!C28</f>
        <v>0</v>
      </c>
      <c r="C27" s="129" t="str">
        <f>'GP55A 25-26'!F28</f>
        <v/>
      </c>
      <c r="D27" s="130" t="str">
        <f>IF($B27=0,"",('GP55A 25-26'!D28)/(('Member Info'!I54/12)*'GP1 Totals'!AB53)*100)</f>
        <v/>
      </c>
      <c r="E27" s="130" t="str">
        <f>IF(B27=0,"", IF('GP55A 25-26'!N28=37.5,'GP55A 25-26'!M28/('GP55A 25-26'!N28*52.14)*100,IF('GP55A 25-26'!N28=37,'GP55A 25-26'!M28/('GP55A 25-26'!N28*52.14)*100,IF('GP55A 25-26'!N28=162.93,'GP55A 25-26'!M28/('GP55A 25-26'!N28*12)*100,IF('GP55A 25-26'!N28=160.76,'GP55A 25-26'!M28/('GP55A 25-26'!N28*12)*100,('GP55A 25-26'!M28/'GP55A 25-26'!N28)*100)))))</f>
        <v/>
      </c>
      <c r="F27" s="130" t="str">
        <f t="shared" si="0"/>
        <v/>
      </c>
      <c r="G27" s="229" t="str">
        <f>IF(B27=0,"",IF(P27="yes","Member left - Ensure T55a sent",IF(AND('GP55A 25-26'!F28="Y",'GP55A 25-26'!M28=""),"Please Enter Part Time Hours",IF('GP55A 25-26'!N28="", "Please enter Standard hours", IF(D27&gt;100.1,"Error Detected - Code - A001",IF(C27="","Acceptable - FULL TIME",IF(F27&gt;5,"Error Detected - Code - B001",IF(F27&lt;-5,"Error Detected - Code - B002","Acceptable"))))))))</f>
        <v/>
      </c>
      <c r="H27" s="130">
        <f>'GP55A 25-26'!G28</f>
        <v>0</v>
      </c>
      <c r="I27" s="130" t="str">
        <f>IF(B27=0,"",('GP55A 25-26'!D28/100*M27))</f>
        <v/>
      </c>
      <c r="J27" s="130" t="str">
        <f t="shared" si="1"/>
        <v/>
      </c>
      <c r="K27" s="130" t="str">
        <f t="shared" si="2"/>
        <v/>
      </c>
      <c r="L27" s="229" t="str">
        <f>IF(B27=0,"",IF(P27="yes","Member Left - Ensure T55a sent", IF(K27&lt;-5,IF('GP1 Totals'!Z53&gt;0,"Maternity/SSP","Error Detected - Code - C001"),IF(K27&gt;5,CONCATENATE("Error Detected - Code C002")," Acceptable" ) )))</f>
        <v/>
      </c>
      <c r="M27" s="130" t="str">
        <f>IF(B27=0,"",'GP1 Totals'!AA53)</f>
        <v/>
      </c>
      <c r="N27" s="130" t="str">
        <f>IF(B27=0,"", 'GP55A 25-26'!G28/'GP55A 25-26'!D28*100)</f>
        <v/>
      </c>
      <c r="O27" s="130"/>
      <c r="P27" s="153" t="str">
        <f>IF('Member Info'!T54=1, "Yes", "")</f>
        <v/>
      </c>
      <c r="Q27" s="230" t="str">
        <f>IF(B27=0,"",
IF(P27="YES","Member has left",
IF(C27="Y",
IF('GP55A 25-26'!Z28="", "please Enter Members Email address for MSS access",IF(OR('GP55A 25-26'!Q28="",'GP55A 25-26'!V28=""),"missing address/postcode","")),
IF(D27&lt;95,"Full time member has not earned a Full time Salary",
IF('GP55A 25-26'!Z28="", "Please Enter Members Email address for MSS access",IF(OR('GP55A 25-26'!Q28="",'GP55A 25-26'!V28=""),"missing address/postcode",""))))))</f>
        <v/>
      </c>
      <c r="R27" s="124" t="str">
        <f>IF(B27=0,"",'GP55A 25-26'!AA28)</f>
        <v/>
      </c>
    </row>
    <row r="28" spans="1:18" ht="17.100000000000001" customHeight="1" x14ac:dyDescent="0.25">
      <c r="A28" s="124">
        <v>27</v>
      </c>
      <c r="B28" s="129">
        <f>'GP55A 25-26'!C29</f>
        <v>0</v>
      </c>
      <c r="C28" s="129" t="str">
        <f>'GP55A 25-26'!F29</f>
        <v/>
      </c>
      <c r="D28" s="130" t="str">
        <f>IF($B28=0,"",('GP55A 25-26'!D29)/(('Member Info'!I55/12)*'GP1 Totals'!AB54)*100)</f>
        <v/>
      </c>
      <c r="E28" s="130" t="str">
        <f>IF(B28=0,"", IF('GP55A 25-26'!N29=37.5,'GP55A 25-26'!M29/('GP55A 25-26'!N29*52.14)*100,IF('GP55A 25-26'!N29=37,'GP55A 25-26'!M29/('GP55A 25-26'!N29*52.14)*100,IF('GP55A 25-26'!N29=162.93,'GP55A 25-26'!M29/('GP55A 25-26'!N29*12)*100,IF('GP55A 25-26'!N29=160.76,'GP55A 25-26'!M29/('GP55A 25-26'!N29*12)*100,('GP55A 25-26'!M29/'GP55A 25-26'!N29)*100)))))</f>
        <v/>
      </c>
      <c r="F28" s="130" t="str">
        <f t="shared" si="0"/>
        <v/>
      </c>
      <c r="G28" s="229" t="str">
        <f>IF(B28=0,"",IF(P28="yes","Member left - Ensure T55a sent",IF(AND('GP55A 25-26'!F29="Y",'GP55A 25-26'!M29=""),"Please Enter Part Time Hours",IF('GP55A 25-26'!N29="", "Please enter Standard hours", IF(D28&gt;100.1,"Error Detected - Code - A001",IF(C28="","Acceptable - FULL TIME",IF(F28&gt;5,"Error Detected - Code - B001",IF(F28&lt;-5,"Error Detected - Code - B002","Acceptable"))))))))</f>
        <v/>
      </c>
      <c r="H28" s="130">
        <f>'GP55A 25-26'!G29</f>
        <v>0</v>
      </c>
      <c r="I28" s="130" t="str">
        <f>IF(B28=0,"",('GP55A 25-26'!D29/100*M28))</f>
        <v/>
      </c>
      <c r="J28" s="130" t="str">
        <f t="shared" si="1"/>
        <v/>
      </c>
      <c r="K28" s="130" t="str">
        <f t="shared" si="2"/>
        <v/>
      </c>
      <c r="L28" s="229" t="str">
        <f>IF(B28=0,"",IF(P28="yes","Member Left - Ensure T55a sent", IF(K28&lt;-5,IF('GP1 Totals'!Z54&gt;0,"Maternity/SSP","Error Detected - Code - C001"),IF(K28&gt;5,CONCATENATE("Error Detected - Code C002")," Acceptable" ) )))</f>
        <v/>
      </c>
      <c r="M28" s="130" t="str">
        <f>IF(B28=0,"",'GP1 Totals'!AA54)</f>
        <v/>
      </c>
      <c r="N28" s="130" t="str">
        <f>IF(B28=0,"", 'GP55A 25-26'!G29/'GP55A 25-26'!D29*100)</f>
        <v/>
      </c>
      <c r="O28" s="130"/>
      <c r="P28" s="153" t="str">
        <f>IF('Member Info'!T55=1, "Yes", "")</f>
        <v/>
      </c>
      <c r="Q28" s="230" t="str">
        <f>IF(B28=0,"",
IF(P28="YES","Member has left",
IF(C28="Y",
IF('GP55A 25-26'!Z29="", "please Enter Members Email address for MSS access",IF(OR('GP55A 25-26'!Q29="",'GP55A 25-26'!V29=""),"missing address/postcode","")),
IF(D28&lt;95,"Full time member has not earned a Full time Salary",
IF('GP55A 25-26'!Z29="", "Please Enter Members Email address for MSS access",IF(OR('GP55A 25-26'!Q29="",'GP55A 25-26'!V29=""),"missing address/postcode",""))))))</f>
        <v/>
      </c>
      <c r="R28" s="124" t="str">
        <f>IF(B28=0,"",'GP55A 25-26'!AA29)</f>
        <v/>
      </c>
    </row>
    <row r="29" spans="1:18" ht="17.100000000000001" customHeight="1" x14ac:dyDescent="0.25">
      <c r="A29" s="124">
        <v>28</v>
      </c>
      <c r="B29" s="129">
        <f>'GP55A 25-26'!C30</f>
        <v>0</v>
      </c>
      <c r="C29" s="129" t="str">
        <f>'GP55A 25-26'!F30</f>
        <v/>
      </c>
      <c r="D29" s="130" t="str">
        <f>IF($B29=0,"",('GP55A 25-26'!D30)/(('Member Info'!I56/12)*'GP1 Totals'!AB55)*100)</f>
        <v/>
      </c>
      <c r="E29" s="130" t="str">
        <f>IF(B29=0,"", IF('GP55A 25-26'!N30=37.5,'GP55A 25-26'!M30/('GP55A 25-26'!N30*52.14)*100,IF('GP55A 25-26'!N30=37,'GP55A 25-26'!M30/('GP55A 25-26'!N30*52.14)*100,IF('GP55A 25-26'!N30=162.93,'GP55A 25-26'!M30/('GP55A 25-26'!N30*12)*100,IF('GP55A 25-26'!N30=160.76,'GP55A 25-26'!M30/('GP55A 25-26'!N30*12)*100,('GP55A 25-26'!M30/'GP55A 25-26'!N30)*100)))))</f>
        <v/>
      </c>
      <c r="F29" s="130" t="str">
        <f t="shared" si="0"/>
        <v/>
      </c>
      <c r="G29" s="229" t="str">
        <f>IF(B29=0,"",IF(P29="yes","Member left - Ensure T55a sent",IF(AND('GP55A 25-26'!F30="Y",'GP55A 25-26'!M30=""),"Please Enter Part Time Hours",IF('GP55A 25-26'!N30="", "Please enter Standard hours", IF(D29&gt;100.1,"Error Detected - Code - A001",IF(C29="","Acceptable - FULL TIME",IF(F29&gt;5,"Error Detected - Code - B001",IF(F29&lt;-5,"Error Detected - Code - B002","Acceptable"))))))))</f>
        <v/>
      </c>
      <c r="H29" s="130">
        <f>'GP55A 25-26'!G30</f>
        <v>0</v>
      </c>
      <c r="I29" s="130" t="str">
        <f>IF(B29=0,"",('GP55A 25-26'!D30/100*M29))</f>
        <v/>
      </c>
      <c r="J29" s="130" t="str">
        <f t="shared" si="1"/>
        <v/>
      </c>
      <c r="K29" s="130" t="str">
        <f t="shared" si="2"/>
        <v/>
      </c>
      <c r="L29" s="229" t="str">
        <f>IF(B29=0,"",IF(P29="yes","Member Left - Ensure T55a sent", IF(K29&lt;-5,IF('GP1 Totals'!Z55&gt;0,"Maternity/SSP","Error Detected - Code - C001"),IF(K29&gt;5,CONCATENATE("Error Detected - Code C002")," Acceptable" ) )))</f>
        <v/>
      </c>
      <c r="M29" s="130" t="str">
        <f>IF(B29=0,"",'GP1 Totals'!AA55)</f>
        <v/>
      </c>
      <c r="N29" s="130" t="str">
        <f>IF(B29=0,"", 'GP55A 25-26'!G30/'GP55A 25-26'!D30*100)</f>
        <v/>
      </c>
      <c r="O29" s="130"/>
      <c r="P29" s="153" t="str">
        <f>IF('Member Info'!T56=1, "Yes", "")</f>
        <v/>
      </c>
      <c r="Q29" s="230" t="str">
        <f>IF(B29=0,"",
IF(P29="YES","Member has left",
IF(C29="Y",
IF('GP55A 25-26'!Z30="", "please Enter Members Email address for MSS access",IF(OR('GP55A 25-26'!Q30="",'GP55A 25-26'!V30=""),"missing address/postcode","")),
IF(D29&lt;95,"Full time member has not earned a Full time Salary",
IF('GP55A 25-26'!Z30="", "Please Enter Members Email address for MSS access",IF(OR('GP55A 25-26'!Q30="",'GP55A 25-26'!V30=""),"missing address/postcode",""))))))</f>
        <v/>
      </c>
      <c r="R29" s="124" t="str">
        <f>IF(B29=0,"",'GP55A 25-26'!AA30)</f>
        <v/>
      </c>
    </row>
    <row r="30" spans="1:18" ht="17.100000000000001" customHeight="1" x14ac:dyDescent="0.25">
      <c r="A30" s="124">
        <v>29</v>
      </c>
      <c r="B30" s="129">
        <f>'GP55A 25-26'!C31</f>
        <v>0</v>
      </c>
      <c r="C30" s="129" t="str">
        <f>'GP55A 25-26'!F31</f>
        <v/>
      </c>
      <c r="D30" s="130" t="str">
        <f>IF($B30=0,"",('GP55A 25-26'!D31)/(('Member Info'!I57/12)*'GP1 Totals'!AB56)*100)</f>
        <v/>
      </c>
      <c r="E30" s="130" t="str">
        <f>IF(B30=0,"", IF('GP55A 25-26'!N31=37.5,'GP55A 25-26'!M31/('GP55A 25-26'!N31*52.14)*100,IF('GP55A 25-26'!N31=37,'GP55A 25-26'!M31/('GP55A 25-26'!N31*52.14)*100,IF('GP55A 25-26'!N31=162.93,'GP55A 25-26'!M31/('GP55A 25-26'!N31*12)*100,IF('GP55A 25-26'!N31=160.76,'GP55A 25-26'!M31/('GP55A 25-26'!N31*12)*100,('GP55A 25-26'!M31/'GP55A 25-26'!N31)*100)))))</f>
        <v/>
      </c>
      <c r="F30" s="130" t="str">
        <f t="shared" si="0"/>
        <v/>
      </c>
      <c r="G30" s="229" t="str">
        <f>IF(B30=0,"",IF(P30="yes","Member left - Ensure T55a sent",IF(AND('GP55A 25-26'!F31="Y",'GP55A 25-26'!M31=""),"Please Enter Part Time Hours",IF('GP55A 25-26'!N31="", "Please enter Standard hours", IF(D30&gt;100.1,"Error Detected - Code - A001",IF(C30="","Acceptable - FULL TIME",IF(F30&gt;5,"Error Detected - Code - B001",IF(F30&lt;-5,"Error Detected - Code - B002","Acceptable"))))))))</f>
        <v/>
      </c>
      <c r="H30" s="130">
        <f>'GP55A 25-26'!G31</f>
        <v>0</v>
      </c>
      <c r="I30" s="130" t="str">
        <f>IF(B30=0,"",('GP55A 25-26'!D31/100*M30))</f>
        <v/>
      </c>
      <c r="J30" s="130" t="str">
        <f t="shared" si="1"/>
        <v/>
      </c>
      <c r="K30" s="130" t="str">
        <f t="shared" si="2"/>
        <v/>
      </c>
      <c r="L30" s="229" t="str">
        <f>IF(B30=0,"",IF(P30="yes","Member Left - Ensure T55a sent", IF(K30&lt;-5,IF('GP1 Totals'!Z56&gt;0,"Maternity/SSP","Error Detected - Code - C001"),IF(K30&gt;5,CONCATENATE("Error Detected - Code C002")," Acceptable" ) )))</f>
        <v/>
      </c>
      <c r="M30" s="130" t="str">
        <f>IF(B30=0,"",'GP1 Totals'!AA56)</f>
        <v/>
      </c>
      <c r="N30" s="130" t="str">
        <f>IF(B30=0,"", 'GP55A 25-26'!G31/'GP55A 25-26'!D31*100)</f>
        <v/>
      </c>
      <c r="O30" s="130"/>
      <c r="P30" s="153" t="str">
        <f>IF('Member Info'!T57=1, "Yes", "")</f>
        <v/>
      </c>
      <c r="Q30" s="230" t="str">
        <f>IF(B30=0,"",
IF(P30="YES","Member has left",
IF(C30="Y",
IF('GP55A 25-26'!Z31="", "please Enter Members Email address for MSS access",IF(OR('GP55A 25-26'!Q31="",'GP55A 25-26'!V31=""),"missing address/postcode","")),
IF(D30&lt;95,"Full time member has not earned a Full time Salary",
IF('GP55A 25-26'!Z31="", "Please Enter Members Email address for MSS access",IF(OR('GP55A 25-26'!Q31="",'GP55A 25-26'!V31=""),"missing address/postcode",""))))))</f>
        <v/>
      </c>
      <c r="R30" s="124" t="str">
        <f>IF(B30=0,"",'GP55A 25-26'!AA31)</f>
        <v/>
      </c>
    </row>
    <row r="31" spans="1:18" ht="17.100000000000001" customHeight="1" x14ac:dyDescent="0.25">
      <c r="A31" s="124">
        <v>30</v>
      </c>
      <c r="B31" s="129">
        <f>'GP55A 25-26'!C32</f>
        <v>0</v>
      </c>
      <c r="C31" s="129" t="str">
        <f>'GP55A 25-26'!F32</f>
        <v/>
      </c>
      <c r="D31" s="130" t="str">
        <f>IF($B31=0,"",('GP55A 25-26'!D32)/(('Member Info'!I58/12)*'GP1 Totals'!AB57)*100)</f>
        <v/>
      </c>
      <c r="E31" s="130" t="str">
        <f>IF(B31=0,"", IF('GP55A 25-26'!N32=37.5,'GP55A 25-26'!M32/('GP55A 25-26'!N32*52.14)*100,IF('GP55A 25-26'!N32=37,'GP55A 25-26'!M32/('GP55A 25-26'!N32*52.14)*100,IF('GP55A 25-26'!N32=162.93,'GP55A 25-26'!M32/('GP55A 25-26'!N32*12)*100,IF('GP55A 25-26'!N32=160.76,'GP55A 25-26'!M32/('GP55A 25-26'!N32*12)*100,('GP55A 25-26'!M32/'GP55A 25-26'!N32)*100)))))</f>
        <v/>
      </c>
      <c r="F31" s="130" t="str">
        <f t="shared" si="0"/>
        <v/>
      </c>
      <c r="G31" s="229" t="str">
        <f>IF(B31=0,"",IF(P31="yes","Member left - Ensure T55a sent",IF(AND('GP55A 25-26'!F32="Y",'GP55A 25-26'!M32=""),"Please Enter Part Time Hours",IF('GP55A 25-26'!N32="", "Please enter Standard hours", IF(D31&gt;100.1,"Error Detected - Code - A001",IF(C31="","Acceptable - FULL TIME",IF(F31&gt;5,"Error Detected - Code - B001",IF(F31&lt;-5,"Error Detected - Code - B002","Acceptable"))))))))</f>
        <v/>
      </c>
      <c r="H31" s="130">
        <f>'GP55A 25-26'!G32</f>
        <v>0</v>
      </c>
      <c r="I31" s="130" t="str">
        <f>IF(B31=0,"",('GP55A 25-26'!D32/100*M31))</f>
        <v/>
      </c>
      <c r="J31" s="130" t="str">
        <f t="shared" si="1"/>
        <v/>
      </c>
      <c r="K31" s="130" t="str">
        <f t="shared" si="2"/>
        <v/>
      </c>
      <c r="L31" s="229" t="str">
        <f>IF(B31=0,"",IF(P31="yes","Member Left - Ensure T55a sent", IF(K31&lt;-5,IF('GP1 Totals'!Z57&gt;0,"Maternity/SSP","Error Detected - Code - C001"),IF(K31&gt;5,CONCATENATE("Error Detected - Code C002")," Acceptable" ) )))</f>
        <v/>
      </c>
      <c r="M31" s="130" t="str">
        <f>IF(B31=0,"",'GP1 Totals'!AA57)</f>
        <v/>
      </c>
      <c r="N31" s="130" t="str">
        <f>IF(B31=0,"", 'GP55A 25-26'!G32/'GP55A 25-26'!D32*100)</f>
        <v/>
      </c>
      <c r="O31" s="130"/>
      <c r="P31" s="153" t="str">
        <f>IF('Member Info'!T58=1, "Yes", "")</f>
        <v/>
      </c>
      <c r="Q31" s="230" t="str">
        <f>IF(B31=0,"",
IF(P31="YES","Member has left",
IF(C31="Y",
IF('GP55A 25-26'!Z32="", "please Enter Members Email address for MSS access",IF(OR('GP55A 25-26'!Q32="",'GP55A 25-26'!V32=""),"missing address/postcode","")),
IF(D31&lt;95,"Full time member has not earned a Full time Salary",
IF('GP55A 25-26'!Z32="", "Please Enter Members Email address for MSS access",IF(OR('GP55A 25-26'!Q32="",'GP55A 25-26'!V32=""),"missing address/postcode",""))))))</f>
        <v/>
      </c>
      <c r="R31" s="124" t="str">
        <f>IF(B31=0,"",'GP55A 25-26'!AA32)</f>
        <v/>
      </c>
    </row>
    <row r="32" spans="1:18" ht="17.100000000000001" customHeight="1" x14ac:dyDescent="0.25">
      <c r="A32" s="124">
        <v>31</v>
      </c>
      <c r="B32" s="129">
        <f>'GP55A 25-26'!C33</f>
        <v>0</v>
      </c>
      <c r="C32" s="129" t="str">
        <f>'GP55A 25-26'!F33</f>
        <v/>
      </c>
      <c r="D32" s="130" t="str">
        <f>IF($B32=0,"",('GP55A 25-26'!D33)/(('Member Info'!I59/12)*'GP1 Totals'!AB58)*100)</f>
        <v/>
      </c>
      <c r="E32" s="130" t="str">
        <f>IF(B32=0,"", IF('GP55A 25-26'!N33=37.5,'GP55A 25-26'!M33/('GP55A 25-26'!N33*52.14)*100,IF('GP55A 25-26'!N33=37,'GP55A 25-26'!M33/('GP55A 25-26'!N33*52.14)*100,IF('GP55A 25-26'!N33=162.93,'GP55A 25-26'!M33/('GP55A 25-26'!N33*12)*100,IF('GP55A 25-26'!N33=160.76,'GP55A 25-26'!M33/('GP55A 25-26'!N33*12)*100,('GP55A 25-26'!M33/'GP55A 25-26'!N33)*100)))))</f>
        <v/>
      </c>
      <c r="F32" s="130" t="str">
        <f t="shared" si="0"/>
        <v/>
      </c>
      <c r="G32" s="229" t="str">
        <f>IF(B32=0,"",IF(P32="yes","Member left - Ensure T55a sent",IF(AND('GP55A 25-26'!F33="Y",'GP55A 25-26'!M33=""),"Please Enter Part Time Hours",IF('GP55A 25-26'!N33="", "Please enter Standard hours", IF(D32&gt;100.1,"Error Detected - Code - A001",IF(C32="","Acceptable - FULL TIME",IF(F32&gt;5,"Error Detected - Code - B001",IF(F32&lt;-5,"Error Detected - Code - B002","Acceptable"))))))))</f>
        <v/>
      </c>
      <c r="H32" s="130">
        <f>'GP55A 25-26'!G33</f>
        <v>0</v>
      </c>
      <c r="I32" s="130" t="str">
        <f>IF(B32=0,"",('GP55A 25-26'!D33/100*M32))</f>
        <v/>
      </c>
      <c r="J32" s="130" t="str">
        <f t="shared" si="1"/>
        <v/>
      </c>
      <c r="K32" s="130" t="str">
        <f t="shared" si="2"/>
        <v/>
      </c>
      <c r="L32" s="229" t="str">
        <f>IF(B32=0,"",IF(P32="yes","Member Left - Ensure T55a sent", IF(K32&lt;-5,IF('GP1 Totals'!Z58&gt;0,"Maternity/SSP","Error Detected - Code - C001"),IF(K32&gt;5,CONCATENATE("Error Detected - Code C002")," Acceptable" ) )))</f>
        <v/>
      </c>
      <c r="M32" s="130" t="str">
        <f>IF(B32=0,"",'GP1 Totals'!AA58)</f>
        <v/>
      </c>
      <c r="N32" s="130" t="str">
        <f>IF(B32=0,"", 'GP55A 25-26'!G33/'GP55A 25-26'!D33*100)</f>
        <v/>
      </c>
      <c r="O32" s="130"/>
      <c r="P32" s="153" t="str">
        <f>IF('Member Info'!T59=1, "Yes", "")</f>
        <v/>
      </c>
      <c r="Q32" s="230" t="str">
        <f>IF(B32=0,"",
IF(P32="YES","Member has left",
IF(C32="Y",
IF('GP55A 25-26'!Z33="", "please Enter Members Email address for MSS access",IF(OR('GP55A 25-26'!Q33="",'GP55A 25-26'!V33=""),"missing address/postcode","")),
IF(D32&lt;95,"Full time member has not earned a Full time Salary",
IF('GP55A 25-26'!Z33="", "Please Enter Members Email address for MSS access",IF(OR('GP55A 25-26'!Q33="",'GP55A 25-26'!V33=""),"missing address/postcode",""))))))</f>
        <v/>
      </c>
      <c r="R32" s="124" t="str">
        <f>IF(B32=0,"",'GP55A 25-26'!AA33)</f>
        <v/>
      </c>
    </row>
    <row r="33" spans="1:18" ht="17.100000000000001" customHeight="1" x14ac:dyDescent="0.25">
      <c r="A33" s="124">
        <v>32</v>
      </c>
      <c r="B33" s="129">
        <f>'GP55A 25-26'!C34</f>
        <v>0</v>
      </c>
      <c r="C33" s="129" t="str">
        <f>'GP55A 25-26'!F34</f>
        <v/>
      </c>
      <c r="D33" s="130" t="str">
        <f>IF($B33=0,"",('GP55A 25-26'!D34)/(('Member Info'!I60/12)*'GP1 Totals'!AB59)*100)</f>
        <v/>
      </c>
      <c r="E33" s="130" t="str">
        <f>IF(B33=0,"", IF('GP55A 25-26'!N34=37.5,'GP55A 25-26'!M34/('GP55A 25-26'!N34*52.14)*100,IF('GP55A 25-26'!N34=37,'GP55A 25-26'!M34/('GP55A 25-26'!N34*52.14)*100,IF('GP55A 25-26'!N34=162.93,'GP55A 25-26'!M34/('GP55A 25-26'!N34*12)*100,IF('GP55A 25-26'!N34=160.76,'GP55A 25-26'!M34/('GP55A 25-26'!N34*12)*100,('GP55A 25-26'!M34/'GP55A 25-26'!N34)*100)))))</f>
        <v/>
      </c>
      <c r="F33" s="130" t="str">
        <f t="shared" si="0"/>
        <v/>
      </c>
      <c r="G33" s="229" t="str">
        <f>IF(B33=0,"",IF(P33="yes","Member left - Ensure T55a sent",IF(AND('GP55A 25-26'!F34="Y",'GP55A 25-26'!M34=""),"Please Enter Part Time Hours",IF('GP55A 25-26'!N34="", "Please enter Standard hours", IF(D33&gt;100.1,"Error Detected - Code - A001",IF(C33="","Acceptable - FULL TIME",IF(F33&gt;5,"Error Detected - Code - B001",IF(F33&lt;-5,"Error Detected - Code - B002","Acceptable"))))))))</f>
        <v/>
      </c>
      <c r="H33" s="130">
        <f>'GP55A 25-26'!G34</f>
        <v>0</v>
      </c>
      <c r="I33" s="130" t="str">
        <f>IF(B33=0,"",('GP55A 25-26'!D34/100*M33))</f>
        <v/>
      </c>
      <c r="J33" s="130" t="str">
        <f t="shared" si="1"/>
        <v/>
      </c>
      <c r="K33" s="130" t="str">
        <f t="shared" si="2"/>
        <v/>
      </c>
      <c r="L33" s="229" t="str">
        <f>IF(B33=0,"",IF(P33="yes","Member Left - Ensure T55a sent", IF(K33&lt;-5,IF('GP1 Totals'!Z59&gt;0,"Maternity/SSP","Error Detected - Code - C001"),IF(K33&gt;5,CONCATENATE("Error Detected - Code C002")," Acceptable" ) )))</f>
        <v/>
      </c>
      <c r="M33" s="130" t="str">
        <f>IF(B33=0,"",'GP1 Totals'!AA59)</f>
        <v/>
      </c>
      <c r="N33" s="130" t="str">
        <f>IF(B33=0,"", 'GP55A 25-26'!G34/'GP55A 25-26'!D34*100)</f>
        <v/>
      </c>
      <c r="O33" s="130"/>
      <c r="P33" s="153" t="str">
        <f>IF('Member Info'!T60=1, "Yes", "")</f>
        <v/>
      </c>
      <c r="Q33" s="230" t="str">
        <f>IF(B33=0,"",
IF(P33="YES","Member has left",
IF(C33="Y",
IF('GP55A 25-26'!Z34="", "please Enter Members Email address for MSS access",IF(OR('GP55A 25-26'!Q34="",'GP55A 25-26'!V34=""),"missing address/postcode","")),
IF(D33&lt;95,"Full time member has not earned a Full time Salary",
IF('GP55A 25-26'!Z34="", "Please Enter Members Email address for MSS access",IF(OR('GP55A 25-26'!Q34="",'GP55A 25-26'!V34=""),"missing address/postcode",""))))))</f>
        <v/>
      </c>
      <c r="R33" s="124" t="str">
        <f>IF(B33=0,"",'GP55A 25-26'!AA34)</f>
        <v/>
      </c>
    </row>
    <row r="34" spans="1:18" ht="17.100000000000001" customHeight="1" x14ac:dyDescent="0.25">
      <c r="A34" s="124">
        <v>33</v>
      </c>
      <c r="B34" s="129">
        <f>'GP55A 25-26'!C35</f>
        <v>0</v>
      </c>
      <c r="C34" s="129" t="str">
        <f>'GP55A 25-26'!F35</f>
        <v/>
      </c>
      <c r="D34" s="130" t="str">
        <f>IF($B34=0,"",('GP55A 25-26'!D35)/(('Member Info'!I61/12)*'GP1 Totals'!AB60)*100)</f>
        <v/>
      </c>
      <c r="E34" s="130" t="str">
        <f>IF(B34=0,"", IF('GP55A 25-26'!N35=37.5,'GP55A 25-26'!M35/('GP55A 25-26'!N35*52.14)*100,IF('GP55A 25-26'!N35=37,'GP55A 25-26'!M35/('GP55A 25-26'!N35*52.14)*100,IF('GP55A 25-26'!N35=162.93,'GP55A 25-26'!M35/('GP55A 25-26'!N35*12)*100,IF('GP55A 25-26'!N35=160.76,'GP55A 25-26'!M35/('GP55A 25-26'!N35*12)*100,('GP55A 25-26'!M35/'GP55A 25-26'!N35)*100)))))</f>
        <v/>
      </c>
      <c r="F34" s="130" t="str">
        <f t="shared" si="0"/>
        <v/>
      </c>
      <c r="G34" s="229" t="str">
        <f>IF(B34=0,"",IF(P34="yes","Member left - Ensure T55a sent",IF(AND('GP55A 25-26'!F35="Y",'GP55A 25-26'!M35=""),"Please Enter Part Time Hours",IF('GP55A 25-26'!N35="", "Please enter Standard hours", IF(D34&gt;100.1,"Error Detected - Code - A001",IF(C34="","Acceptable - FULL TIME",IF(F34&gt;5,"Error Detected - Code - B001",IF(F34&lt;-5,"Error Detected - Code - B002","Acceptable"))))))))</f>
        <v/>
      </c>
      <c r="H34" s="130">
        <f>'GP55A 25-26'!G35</f>
        <v>0</v>
      </c>
      <c r="I34" s="130" t="str">
        <f>IF(B34=0,"",('GP55A 25-26'!D35/100*M34))</f>
        <v/>
      </c>
      <c r="J34" s="130" t="str">
        <f t="shared" si="1"/>
        <v/>
      </c>
      <c r="K34" s="130" t="str">
        <f t="shared" si="2"/>
        <v/>
      </c>
      <c r="L34" s="229" t="str">
        <f>IF(B34=0,"",IF(P34="yes","Member Left - Ensure T55a sent", IF(K34&lt;-5,IF('GP1 Totals'!Z60&gt;0,"Maternity/SSP","Error Detected - Code - C001"),IF(K34&gt;5,CONCATENATE("Error Detected - Code C002")," Acceptable" ) )))</f>
        <v/>
      </c>
      <c r="M34" s="130" t="str">
        <f>IF(B34=0,"",'GP1 Totals'!AA60)</f>
        <v/>
      </c>
      <c r="N34" s="130" t="str">
        <f>IF(B34=0,"", 'GP55A 25-26'!G35/'GP55A 25-26'!D35*100)</f>
        <v/>
      </c>
      <c r="O34" s="130"/>
      <c r="P34" s="153" t="str">
        <f>IF('Member Info'!T61=1, "Yes", "")</f>
        <v/>
      </c>
      <c r="Q34" s="230" t="str">
        <f>IF(B34=0,"",
IF(P34="YES","Member has left",
IF(C34="Y",
IF('GP55A 25-26'!Z35="", "please Enter Members Email address for MSS access",IF(OR('GP55A 25-26'!Q35="",'GP55A 25-26'!V35=""),"missing address/postcode","")),
IF(D34&lt;95,"Full time member has not earned a Full time Salary",
IF('GP55A 25-26'!Z35="", "Please Enter Members Email address for MSS access",IF(OR('GP55A 25-26'!Q35="",'GP55A 25-26'!V35=""),"missing address/postcode",""))))))</f>
        <v/>
      </c>
      <c r="R34" s="124" t="str">
        <f>IF(B34=0,"",'GP55A 25-26'!AA35)</f>
        <v/>
      </c>
    </row>
    <row r="35" spans="1:18" ht="17.100000000000001" customHeight="1" x14ac:dyDescent="0.25">
      <c r="A35" s="124">
        <v>34</v>
      </c>
      <c r="B35" s="129">
        <f>'GP55A 25-26'!C36</f>
        <v>0</v>
      </c>
      <c r="C35" s="129" t="str">
        <f>'GP55A 25-26'!F36</f>
        <v/>
      </c>
      <c r="D35" s="130" t="str">
        <f>IF($B35=0,"",('GP55A 25-26'!D36)/(('Member Info'!I62/12)*'GP1 Totals'!AB61)*100)</f>
        <v/>
      </c>
      <c r="E35" s="130" t="str">
        <f>IF(B35=0,"", IF('GP55A 25-26'!N36=37.5,'GP55A 25-26'!M36/('GP55A 25-26'!N36*52.14)*100,IF('GP55A 25-26'!N36=37,'GP55A 25-26'!M36/('GP55A 25-26'!N36*52.14)*100,IF('GP55A 25-26'!N36=162.93,'GP55A 25-26'!M36/('GP55A 25-26'!N36*12)*100,IF('GP55A 25-26'!N36=160.76,'GP55A 25-26'!M36/('GP55A 25-26'!N36*12)*100,('GP55A 25-26'!M36/'GP55A 25-26'!N36)*100)))))</f>
        <v/>
      </c>
      <c r="F35" s="130" t="str">
        <f t="shared" si="0"/>
        <v/>
      </c>
      <c r="G35" s="229" t="str">
        <f>IF(B35=0,"",IF(P35="yes","Member left - Ensure T55a sent",IF(AND('GP55A 25-26'!F36="Y",'GP55A 25-26'!M36=""),"Please Enter Part Time Hours",IF('GP55A 25-26'!N36="", "Please enter Standard hours", IF(D35&gt;100.1,"Error Detected - Code - A001",IF(C35="","Acceptable - FULL TIME",IF(F35&gt;5,"Error Detected - Code - B001",IF(F35&lt;-5,"Error Detected - Code - B002","Acceptable"))))))))</f>
        <v/>
      </c>
      <c r="H35" s="130">
        <f>'GP55A 25-26'!G36</f>
        <v>0</v>
      </c>
      <c r="I35" s="130" t="str">
        <f>IF(B35=0,"",('GP55A 25-26'!D36/100*M35))</f>
        <v/>
      </c>
      <c r="J35" s="130" t="str">
        <f t="shared" si="1"/>
        <v/>
      </c>
      <c r="K35" s="130" t="str">
        <f t="shared" si="2"/>
        <v/>
      </c>
      <c r="L35" s="229" t="str">
        <f>IF(B35=0,"",IF(P35="yes","Member Left - Ensure T55a sent", IF(K35&lt;-5,IF('GP1 Totals'!Z61&gt;0,"Maternity/SSP","Error Detected - Code - C001"),IF(K35&gt;5,CONCATENATE("Error Detected - Code C002")," Acceptable" ) )))</f>
        <v/>
      </c>
      <c r="M35" s="130" t="str">
        <f>IF(B35=0,"",'GP1 Totals'!AA61)</f>
        <v/>
      </c>
      <c r="N35" s="130" t="str">
        <f>IF(B35=0,"", 'GP55A 25-26'!G36/'GP55A 25-26'!D36*100)</f>
        <v/>
      </c>
      <c r="O35" s="130"/>
      <c r="P35" s="153" t="str">
        <f>IF('Member Info'!T62=1, "Yes", "")</f>
        <v/>
      </c>
      <c r="Q35" s="230" t="str">
        <f>IF(B35=0,"",
IF(P35="YES","Member has left",
IF(C35="Y",
IF('GP55A 25-26'!Z36="", "please Enter Members Email address for MSS access",IF(OR('GP55A 25-26'!Q36="",'GP55A 25-26'!V36=""),"missing address/postcode","")),
IF(D35&lt;95,"Full time member has not earned a Full time Salary",
IF('GP55A 25-26'!Z36="", "Please Enter Members Email address for MSS access",IF(OR('GP55A 25-26'!Q36="",'GP55A 25-26'!V36=""),"missing address/postcode",""))))))</f>
        <v/>
      </c>
      <c r="R35" s="124" t="str">
        <f>IF(B35=0,"",'GP55A 25-26'!AA36)</f>
        <v/>
      </c>
    </row>
    <row r="36" spans="1:18" ht="17.100000000000001" customHeight="1" x14ac:dyDescent="0.25">
      <c r="A36" s="124">
        <v>35</v>
      </c>
      <c r="B36" s="129">
        <f>'GP55A 25-26'!C37</f>
        <v>0</v>
      </c>
      <c r="C36" s="129" t="str">
        <f>'GP55A 25-26'!F37</f>
        <v/>
      </c>
      <c r="D36" s="130" t="str">
        <f>IF($B36=0,"",('GP55A 25-26'!D37)/(('Member Info'!I63/12)*'GP1 Totals'!AB62)*100)</f>
        <v/>
      </c>
      <c r="E36" s="130" t="str">
        <f>IF(B36=0,"", IF('GP55A 25-26'!N37=37.5,'GP55A 25-26'!M37/('GP55A 25-26'!N37*52.14)*100,IF('GP55A 25-26'!N37=37,'GP55A 25-26'!M37/('GP55A 25-26'!N37*52.14)*100,IF('GP55A 25-26'!N37=162.93,'GP55A 25-26'!M37/('GP55A 25-26'!N37*12)*100,IF('GP55A 25-26'!N37=160.76,'GP55A 25-26'!M37/('GP55A 25-26'!N37*12)*100,('GP55A 25-26'!M37/'GP55A 25-26'!N37)*100)))))</f>
        <v/>
      </c>
      <c r="F36" s="130" t="str">
        <f t="shared" si="0"/>
        <v/>
      </c>
      <c r="G36" s="229" t="str">
        <f>IF(B36=0,"",IF(P36="yes","Member left - Ensure T55a sent",IF(AND('GP55A 25-26'!F37="Y",'GP55A 25-26'!M37=""),"Please Enter Part Time Hours",IF('GP55A 25-26'!N37="", "Please enter Standard hours", IF(D36&gt;100.1,"Error Detected - Code - A001",IF(C36="","Acceptable - FULL TIME",IF(F36&gt;5,"Error Detected - Code - B001",IF(F36&lt;-5,"Error Detected - Code - B002","Acceptable"))))))))</f>
        <v/>
      </c>
      <c r="H36" s="130">
        <f>'GP55A 25-26'!G37</f>
        <v>0</v>
      </c>
      <c r="I36" s="130" t="str">
        <f>IF(B36=0,"",('GP55A 25-26'!D37/100*M36))</f>
        <v/>
      </c>
      <c r="J36" s="130" t="str">
        <f t="shared" si="1"/>
        <v/>
      </c>
      <c r="K36" s="130" t="str">
        <f t="shared" si="2"/>
        <v/>
      </c>
      <c r="L36" s="229" t="str">
        <f>IF(B36=0,"",IF(P36="yes","Member Left - Ensure T55a sent", IF(K36&lt;-5,IF('GP1 Totals'!Z62&gt;0,"Maternity/SSP","Error Detected - Code - C001"),IF(K36&gt;5,CONCATENATE("Error Detected - Code C002")," Acceptable" ) )))</f>
        <v/>
      </c>
      <c r="M36" s="130" t="str">
        <f>IF(B36=0,"",'GP1 Totals'!AA62)</f>
        <v/>
      </c>
      <c r="N36" s="130" t="str">
        <f>IF(B36=0,"", 'GP55A 25-26'!G37/'GP55A 25-26'!D37*100)</f>
        <v/>
      </c>
      <c r="O36" s="130"/>
      <c r="P36" s="153" t="str">
        <f>IF('Member Info'!T63=1, "Yes", "")</f>
        <v/>
      </c>
      <c r="Q36" s="230" t="str">
        <f>IF(B36=0,"",
IF(P36="YES","Member has left",
IF(C36="Y",
IF('GP55A 25-26'!Z37="", "please Enter Members Email address for MSS access",IF(OR('GP55A 25-26'!Q37="",'GP55A 25-26'!V37=""),"missing address/postcode","")),
IF(D36&lt;95,"Full time member has not earned a Full time Salary",
IF('GP55A 25-26'!Z37="", "Please Enter Members Email address for MSS access",IF(OR('GP55A 25-26'!Q37="",'GP55A 25-26'!V37=""),"missing address/postcode",""))))))</f>
        <v/>
      </c>
      <c r="R36" s="124" t="str">
        <f>IF(B36=0,"",'GP55A 25-26'!AA37)</f>
        <v/>
      </c>
    </row>
    <row r="37" spans="1:18" ht="17.100000000000001" customHeight="1" x14ac:dyDescent="0.25">
      <c r="A37" s="124">
        <v>36</v>
      </c>
      <c r="B37" s="129">
        <f>'GP55A 25-26'!C38</f>
        <v>0</v>
      </c>
      <c r="C37" s="129" t="str">
        <f>'GP55A 25-26'!F38</f>
        <v/>
      </c>
      <c r="D37" s="130" t="str">
        <f>IF($B37=0,"",('GP55A 25-26'!D38)/(('Member Info'!I64/12)*'GP1 Totals'!AB63)*100)</f>
        <v/>
      </c>
      <c r="E37" s="130" t="str">
        <f>IF(B37=0,"", IF('GP55A 25-26'!N38=37.5,'GP55A 25-26'!M38/('GP55A 25-26'!N38*52.14)*100,IF('GP55A 25-26'!N38=37,'GP55A 25-26'!M38/('GP55A 25-26'!N38*52.14)*100,IF('GP55A 25-26'!N38=162.93,'GP55A 25-26'!M38/('GP55A 25-26'!N38*12)*100,IF('GP55A 25-26'!N38=160.76,'GP55A 25-26'!M38/('GP55A 25-26'!N38*12)*100,('GP55A 25-26'!M38/'GP55A 25-26'!N38)*100)))))</f>
        <v/>
      </c>
      <c r="F37" s="130" t="str">
        <f t="shared" si="0"/>
        <v/>
      </c>
      <c r="G37" s="229" t="str">
        <f>IF(B37=0,"",IF(P37="yes","Member left - Ensure T55a sent",IF(AND('GP55A 25-26'!F38="Y",'GP55A 25-26'!M38=""),"Please Enter Part Time Hours",IF('GP55A 25-26'!N38="", "Please enter Standard hours", IF(D37&gt;100.1,"Error Detected - Code - A001",IF(C37="","Acceptable - FULL TIME",IF(F37&gt;5,"Error Detected - Code - B001",IF(F37&lt;-5,"Error Detected - Code - B002","Acceptable"))))))))</f>
        <v/>
      </c>
      <c r="H37" s="130">
        <f>'GP55A 25-26'!G38</f>
        <v>0</v>
      </c>
      <c r="I37" s="130" t="str">
        <f>IF(B37=0,"",('GP55A 25-26'!D38/100*M37))</f>
        <v/>
      </c>
      <c r="J37" s="130" t="str">
        <f t="shared" si="1"/>
        <v/>
      </c>
      <c r="K37" s="130" t="str">
        <f t="shared" si="2"/>
        <v/>
      </c>
      <c r="L37" s="229" t="str">
        <f>IF(B37=0,"",IF(P37="yes","Member Left - Ensure T55a sent", IF(K37&lt;-5,IF('GP1 Totals'!Z63&gt;0,"Maternity/SSP","Error Detected - Code - C001"),IF(K37&gt;5,CONCATENATE("Error Detected - Code C002")," Acceptable" ) )))</f>
        <v/>
      </c>
      <c r="M37" s="130" t="str">
        <f>IF(B37=0,"",'GP1 Totals'!AA63)</f>
        <v/>
      </c>
      <c r="N37" s="130" t="str">
        <f>IF(B37=0,"", 'GP55A 25-26'!G38/'GP55A 25-26'!D38*100)</f>
        <v/>
      </c>
      <c r="O37" s="130"/>
      <c r="P37" s="153" t="str">
        <f>IF('Member Info'!T64=1, "Yes", "")</f>
        <v/>
      </c>
      <c r="Q37" s="230" t="str">
        <f>IF(B37=0,"",
IF(P37="YES","Member has left",
IF(C37="Y",
IF('GP55A 25-26'!Z38="", "please Enter Members Email address for MSS access",IF(OR('GP55A 25-26'!Q38="",'GP55A 25-26'!V38=""),"missing address/postcode","")),
IF(D37&lt;95,"Full time member has not earned a Full time Salary",
IF('GP55A 25-26'!Z38="", "Please Enter Members Email address for MSS access",IF(OR('GP55A 25-26'!Q38="",'GP55A 25-26'!V38=""),"missing address/postcode",""))))))</f>
        <v/>
      </c>
      <c r="R37" s="124" t="str">
        <f>IF(B37=0,"",'GP55A 25-26'!AA38)</f>
        <v/>
      </c>
    </row>
    <row r="38" spans="1:18" ht="17.100000000000001" customHeight="1" x14ac:dyDescent="0.25">
      <c r="A38" s="124">
        <v>37</v>
      </c>
      <c r="B38" s="129">
        <f>'GP55A 25-26'!C39</f>
        <v>0</v>
      </c>
      <c r="C38" s="129" t="str">
        <f>'GP55A 25-26'!F39</f>
        <v/>
      </c>
      <c r="D38" s="130" t="str">
        <f>IF($B38=0,"",('GP55A 25-26'!D39)/(('Member Info'!I65/12)*'GP1 Totals'!AB64)*100)</f>
        <v/>
      </c>
      <c r="E38" s="130" t="str">
        <f>IF(B38=0,"", IF('GP55A 25-26'!N39=37.5,'GP55A 25-26'!M39/('GP55A 25-26'!N39*52.14)*100,IF('GP55A 25-26'!N39=37,'GP55A 25-26'!M39/('GP55A 25-26'!N39*52.14)*100,IF('GP55A 25-26'!N39=162.93,'GP55A 25-26'!M39/('GP55A 25-26'!N39*12)*100,IF('GP55A 25-26'!N39=160.76,'GP55A 25-26'!M39/('GP55A 25-26'!N39*12)*100,('GP55A 25-26'!M39/'GP55A 25-26'!N39)*100)))))</f>
        <v/>
      </c>
      <c r="F38" s="130" t="str">
        <f t="shared" si="0"/>
        <v/>
      </c>
      <c r="G38" s="229" t="str">
        <f>IF(B38=0,"",IF(P38="yes","Member left - Ensure T55a sent",IF(AND('GP55A 25-26'!F39="Y",'GP55A 25-26'!M39=""),"Please Enter Part Time Hours",IF('GP55A 25-26'!N39="", "Please enter Standard hours", IF(D38&gt;100.1,"Error Detected - Code - A001",IF(C38="","Acceptable - FULL TIME",IF(F38&gt;5,"Error Detected - Code - B001",IF(F38&lt;-5,"Error Detected - Code - B002","Acceptable"))))))))</f>
        <v/>
      </c>
      <c r="H38" s="130">
        <f>'GP55A 25-26'!G39</f>
        <v>0</v>
      </c>
      <c r="I38" s="130" t="str">
        <f>IF(B38=0,"",('GP55A 25-26'!D39/100*M38))</f>
        <v/>
      </c>
      <c r="J38" s="130" t="str">
        <f t="shared" si="1"/>
        <v/>
      </c>
      <c r="K38" s="130" t="str">
        <f t="shared" si="2"/>
        <v/>
      </c>
      <c r="L38" s="229" t="str">
        <f>IF(B38=0,"",IF(P38="yes","Member Left - Ensure T55a sent", IF(K38&lt;-5,IF('GP1 Totals'!Z64&gt;0,"Maternity/SSP","Error Detected - Code - C001"),IF(K38&gt;5,CONCATENATE("Error Detected - Code C002")," Acceptable" ) )))</f>
        <v/>
      </c>
      <c r="M38" s="130" t="str">
        <f>IF(B38=0,"",'GP1 Totals'!AA64)</f>
        <v/>
      </c>
      <c r="N38" s="130" t="str">
        <f>IF(B38=0,"", 'GP55A 25-26'!G39/'GP55A 25-26'!D39*100)</f>
        <v/>
      </c>
      <c r="O38" s="130"/>
      <c r="P38" s="153" t="str">
        <f>IF('Member Info'!T65=1, "Yes", "")</f>
        <v/>
      </c>
      <c r="Q38" s="230" t="str">
        <f>IF(B38=0,"",
IF(P38="YES","Member has left",
IF(C38="Y",
IF('GP55A 25-26'!Z39="", "please Enter Members Email address for MSS access",IF(OR('GP55A 25-26'!Q39="",'GP55A 25-26'!V39=""),"missing address/postcode","")),
IF(D38&lt;95,"Full time member has not earned a Full time Salary",
IF('GP55A 25-26'!Z39="", "Please Enter Members Email address for MSS access",IF(OR('GP55A 25-26'!Q39="",'GP55A 25-26'!V39=""),"missing address/postcode",""))))))</f>
        <v/>
      </c>
      <c r="R38" s="124" t="str">
        <f>IF(B38=0,"",'GP55A 25-26'!AA39)</f>
        <v/>
      </c>
    </row>
    <row r="39" spans="1:18" ht="17.100000000000001" customHeight="1" x14ac:dyDescent="0.25">
      <c r="A39" s="124">
        <v>38</v>
      </c>
      <c r="B39" s="129">
        <f>'GP55A 25-26'!C40</f>
        <v>0</v>
      </c>
      <c r="C39" s="129" t="str">
        <f>'GP55A 25-26'!F40</f>
        <v/>
      </c>
      <c r="D39" s="130" t="str">
        <f>IF($B39=0,"",('GP55A 25-26'!D40)/(('Member Info'!I66/12)*'GP1 Totals'!AB65)*100)</f>
        <v/>
      </c>
      <c r="E39" s="130" t="str">
        <f>IF(B39=0,"", IF('GP55A 25-26'!N40=37.5,'GP55A 25-26'!M40/('GP55A 25-26'!N40*52.14)*100,IF('GP55A 25-26'!N40=37,'GP55A 25-26'!M40/('GP55A 25-26'!N40*52.14)*100,IF('GP55A 25-26'!N40=162.93,'GP55A 25-26'!M40/('GP55A 25-26'!N40*12)*100,IF('GP55A 25-26'!N40=160.76,'GP55A 25-26'!M40/('GP55A 25-26'!N40*12)*100,('GP55A 25-26'!M40/'GP55A 25-26'!N40)*100)))))</f>
        <v/>
      </c>
      <c r="F39" s="130" t="str">
        <f t="shared" si="0"/>
        <v/>
      </c>
      <c r="G39" s="229" t="str">
        <f>IF(B39=0,"",IF(P39="yes","Member left - Ensure T55a sent",IF(AND('GP55A 25-26'!F40="Y",'GP55A 25-26'!M40=""),"Please Enter Part Time Hours",IF('GP55A 25-26'!N40="", "Please enter Standard hours", IF(D39&gt;100.1,"Error Detected - Code - A001",IF(C39="","Acceptable - FULL TIME",IF(F39&gt;5,"Error Detected - Code - B001",IF(F39&lt;-5,"Error Detected - Code - B002","Acceptable"))))))))</f>
        <v/>
      </c>
      <c r="H39" s="130">
        <f>'GP55A 25-26'!G40</f>
        <v>0</v>
      </c>
      <c r="I39" s="130" t="str">
        <f>IF(B39=0,"",('GP55A 25-26'!D40/100*M39))</f>
        <v/>
      </c>
      <c r="J39" s="130" t="str">
        <f t="shared" si="1"/>
        <v/>
      </c>
      <c r="K39" s="130" t="str">
        <f t="shared" si="2"/>
        <v/>
      </c>
      <c r="L39" s="229" t="str">
        <f>IF(B39=0,"",IF(P39="yes","Member Left - Ensure T55a sent", IF(K39&lt;-5,IF('GP1 Totals'!Z65&gt;0,"Maternity/SSP","Error Detected - Code - C001"),IF(K39&gt;5,CONCATENATE("Error Detected - Code C002")," Acceptable" ) )))</f>
        <v/>
      </c>
      <c r="M39" s="130" t="str">
        <f>IF(B39=0,"",'GP1 Totals'!AA65)</f>
        <v/>
      </c>
      <c r="N39" s="130" t="str">
        <f>IF(B39=0,"", 'GP55A 25-26'!G40/'GP55A 25-26'!D40*100)</f>
        <v/>
      </c>
      <c r="O39" s="130"/>
      <c r="P39" s="153" t="str">
        <f>IF('Member Info'!T66=1, "Yes", "")</f>
        <v/>
      </c>
      <c r="Q39" s="230" t="str">
        <f>IF(B39=0,"",
IF(P39="YES","Member has left",
IF(C39="Y",
IF('GP55A 25-26'!Z40="", "please Enter Members Email address for MSS access",IF(OR('GP55A 25-26'!Q40="",'GP55A 25-26'!V40=""),"missing address/postcode","")),
IF(D39&lt;95,"Full time member has not earned a Full time Salary",
IF('GP55A 25-26'!Z40="", "Please Enter Members Email address for MSS access",IF(OR('GP55A 25-26'!Q40="",'GP55A 25-26'!V40=""),"missing address/postcode",""))))))</f>
        <v/>
      </c>
      <c r="R39" s="124" t="str">
        <f>IF(B39=0,"",'GP55A 25-26'!AA40)</f>
        <v/>
      </c>
    </row>
    <row r="40" spans="1:18" ht="15" customHeight="1" x14ac:dyDescent="0.25">
      <c r="A40" s="124">
        <v>39</v>
      </c>
      <c r="B40" s="129">
        <f>'GP55A 25-26'!C41</f>
        <v>0</v>
      </c>
      <c r="C40" s="129" t="str">
        <f>'GP55A 25-26'!F41</f>
        <v/>
      </c>
      <c r="D40" s="130" t="str">
        <f>IF($B40=0,"",('GP55A 25-26'!D41)/(('Member Info'!I67/12)*'GP1 Totals'!AB66)*100)</f>
        <v/>
      </c>
      <c r="E40" s="130" t="str">
        <f>IF(B40=0,"", IF('GP55A 25-26'!N41=37.5,'GP55A 25-26'!M41/('GP55A 25-26'!N41*52.14)*100,IF('GP55A 25-26'!N41=37,'GP55A 25-26'!M41/('GP55A 25-26'!N41*52.14)*100,IF('GP55A 25-26'!N41=162.93,'GP55A 25-26'!M41/('GP55A 25-26'!N41*12)*100,IF('GP55A 25-26'!N41=160.76,'GP55A 25-26'!M41/('GP55A 25-26'!N41*12)*100,('GP55A 25-26'!M41/'GP55A 25-26'!N41)*100)))))</f>
        <v/>
      </c>
      <c r="F40" s="130" t="str">
        <f t="shared" si="0"/>
        <v/>
      </c>
      <c r="G40" s="229" t="str">
        <f>IF(B40=0,"",IF(P40="yes","Member left - Ensure T55a sent",IF(AND('GP55A 25-26'!F41="Y",'GP55A 25-26'!M41=""),"Please Enter Part Time Hours",IF('GP55A 25-26'!N41="", "Please enter Standard hours", IF(D40&gt;100.1,"Error Detected - Code - A001",IF(C40="","Acceptable - FULL TIME",IF(F40&gt;5,"Error Detected - Code - B001",IF(F40&lt;-5,"Error Detected - Code - B002","Acceptable"))))))))</f>
        <v/>
      </c>
      <c r="H40" s="130">
        <f>'GP55A 25-26'!G41</f>
        <v>0</v>
      </c>
      <c r="I40" s="130" t="str">
        <f>IF(B40=0,"",('GP55A 25-26'!D41/100*M40))</f>
        <v/>
      </c>
      <c r="J40" s="130" t="str">
        <f t="shared" si="1"/>
        <v/>
      </c>
      <c r="K40" s="130" t="str">
        <f t="shared" si="2"/>
        <v/>
      </c>
      <c r="L40" s="229" t="str">
        <f>IF(B40=0,"",IF(P40="yes","Member Left - Ensure T55a sent", IF(K40&lt;-5,IF('GP1 Totals'!Z66&gt;0,"Maternity/SSP","Error Detected - Code - C001"),IF(K40&gt;5,CONCATENATE("Error Detected - Code C002")," Acceptable" ) )))</f>
        <v/>
      </c>
      <c r="M40" s="130" t="str">
        <f>IF(B40=0,"",'GP1 Totals'!AA66)</f>
        <v/>
      </c>
      <c r="N40" s="130" t="str">
        <f>IF(B40=0,"", 'GP55A 25-26'!G41/'GP55A 25-26'!D41*100)</f>
        <v/>
      </c>
      <c r="O40" s="130"/>
      <c r="P40" s="153" t="str">
        <f>IF('Member Info'!T67=1, "Yes", "")</f>
        <v/>
      </c>
      <c r="Q40" s="230" t="str">
        <f>IF(B40=0,"",
IF(P40="YES","Member has left",
IF(C40="Y",
IF('GP55A 25-26'!Z41="", "please Enter Members Email address for MSS access",IF(OR('GP55A 25-26'!Q41="",'GP55A 25-26'!V41=""),"missing address/postcode","")),
IF(D40&lt;95,"Full time member has not earned a Full time Salary",
IF('GP55A 25-26'!Z41="", "Please Enter Members Email address for MSS access",IF(OR('GP55A 25-26'!Q41="",'GP55A 25-26'!V41=""),"missing address/postcode",""))))))</f>
        <v/>
      </c>
      <c r="R40" s="124" t="str">
        <f>IF(B40=0,"",'GP55A 25-26'!AA41)</f>
        <v/>
      </c>
    </row>
    <row r="41" spans="1:18" ht="15" customHeight="1" x14ac:dyDescent="0.25">
      <c r="A41" s="124">
        <v>40</v>
      </c>
      <c r="B41" s="129">
        <f>'GP55A 25-26'!C42</f>
        <v>0</v>
      </c>
      <c r="C41" s="129" t="str">
        <f>'GP55A 25-26'!F42</f>
        <v/>
      </c>
      <c r="D41" s="130" t="str">
        <f>IF($B41=0,"",('GP55A 25-26'!D42)/(('Member Info'!I68/12)*'GP1 Totals'!AB67)*100)</f>
        <v/>
      </c>
      <c r="E41" s="130" t="str">
        <f>IF(B41=0,"", IF('GP55A 25-26'!N42=37.5,'GP55A 25-26'!M42/('GP55A 25-26'!N42*52.14)*100,IF('GP55A 25-26'!N42=37,'GP55A 25-26'!M42/('GP55A 25-26'!N42*52.14)*100,IF('GP55A 25-26'!N42=162.93,'GP55A 25-26'!M42/('GP55A 25-26'!N42*12)*100,IF('GP55A 25-26'!N42=160.76,'GP55A 25-26'!M42/('GP55A 25-26'!N42*12)*100,('GP55A 25-26'!M42/'GP55A 25-26'!N42)*100)))))</f>
        <v/>
      </c>
      <c r="F41" s="130" t="str">
        <f t="shared" si="0"/>
        <v/>
      </c>
      <c r="G41" s="229" t="str">
        <f>IF(B41=0,"",IF(P41="yes","Member left - Ensure T55a sent",IF(AND('GP55A 25-26'!F42="Y",'GP55A 25-26'!M42=""),"Please Enter Part Time Hours",IF('GP55A 25-26'!N42="", "Please enter Standard hours", IF(D41&gt;100.1,"Error Detected - Code - A001",IF(C41="","Acceptable - FULL TIME",IF(F41&gt;5,"Error Detected - Code - B001",IF(F41&lt;-5,"Error Detected - Code - B002","Acceptable"))))))))</f>
        <v/>
      </c>
      <c r="H41" s="130">
        <f>'GP55A 25-26'!G42</f>
        <v>0</v>
      </c>
      <c r="I41" s="130" t="str">
        <f>IF(B41=0,"",('GP55A 25-26'!D42/100*M41))</f>
        <v/>
      </c>
      <c r="J41" s="130" t="str">
        <f t="shared" si="1"/>
        <v/>
      </c>
      <c r="K41" s="130" t="str">
        <f t="shared" si="2"/>
        <v/>
      </c>
      <c r="L41" s="229" t="str">
        <f>IF(B41=0,"",IF(P41="yes","Member Left - Ensure T55a sent", IF(K41&lt;-5,IF('GP1 Totals'!Z67&gt;0,"Maternity/SSP","Error Detected - Code - C001"),IF(K41&gt;5,CONCATENATE("Error Detected - Code C002")," Acceptable" ) )))</f>
        <v/>
      </c>
      <c r="M41" s="130" t="str">
        <f>IF(B41=0,"",'GP1 Totals'!AA67)</f>
        <v/>
      </c>
      <c r="N41" s="130" t="str">
        <f>IF(B41=0,"", 'GP55A 25-26'!G42/'GP55A 25-26'!D42*100)</f>
        <v/>
      </c>
      <c r="O41" s="130"/>
      <c r="P41" s="153" t="str">
        <f>IF('Member Info'!T68=1, "Yes", "")</f>
        <v/>
      </c>
      <c r="Q41" s="230" t="str">
        <f>IF(B41=0,"",
IF(P41="YES","Member has left",
IF(C41="Y",
IF('GP55A 25-26'!Z42="", "please Enter Members Email address for MSS access",IF(OR('GP55A 25-26'!Q42="",'GP55A 25-26'!V42=""),"missing address/postcode","")),
IF(D41&lt;95,"Full time member has not earned a Full time Salary",
IF('GP55A 25-26'!Z42="", "Please Enter Members Email address for MSS access",IF(OR('GP55A 25-26'!Q42="",'GP55A 25-26'!V42=""),"missing address/postcode",""))))))</f>
        <v/>
      </c>
      <c r="R41" s="124" t="str">
        <f>IF(B41=0,"",'GP55A 25-26'!AA42)</f>
        <v/>
      </c>
    </row>
    <row r="42" spans="1:18" x14ac:dyDescent="0.25">
      <c r="A42" s="124">
        <v>41</v>
      </c>
      <c r="B42" s="129">
        <f>'GP55A 25-26'!C43</f>
        <v>0</v>
      </c>
      <c r="C42" s="129" t="str">
        <f>'GP55A 25-26'!F43</f>
        <v/>
      </c>
      <c r="D42" s="130" t="str">
        <f>IF($B42=0,"",('GP55A 25-26'!D43)/(('Member Info'!I69/12)*'GP1 Totals'!AB68)*100)</f>
        <v/>
      </c>
      <c r="E42" s="130" t="str">
        <f>IF(B42=0,"", IF('GP55A 25-26'!N43=37.5,'GP55A 25-26'!M43/('GP55A 25-26'!N43*52.14)*100,IF('GP55A 25-26'!N43=37,'GP55A 25-26'!M43/('GP55A 25-26'!N43*52.14)*100,IF('GP55A 25-26'!N43=162.93,'GP55A 25-26'!M43/('GP55A 25-26'!N43*12)*100,IF('GP55A 25-26'!N43=160.76,'GP55A 25-26'!M43/('GP55A 25-26'!N43*12)*100,('GP55A 25-26'!M43/'GP55A 25-26'!N43)*100)))))</f>
        <v/>
      </c>
      <c r="F42" s="130" t="str">
        <f t="shared" si="0"/>
        <v/>
      </c>
      <c r="G42" s="229" t="str">
        <f>IF(B42=0,"",IF(P42="yes","Member left - Ensure T55a sent",IF(AND('GP55A 25-26'!F43="Y",'GP55A 25-26'!M43=""),"Please Enter Part Time Hours",IF('GP55A 25-26'!N43="", "Please enter Standard hours", IF(D42&gt;100.1,"Error Detected - Code - A001",IF(C42="","Acceptable - FULL TIME",IF(F42&gt;5,"Error Detected - Code - B001",IF(F42&lt;-5,"Error Detected - Code - B002","Acceptable"))))))))</f>
        <v/>
      </c>
      <c r="H42" s="130">
        <f>'GP55A 25-26'!G43</f>
        <v>0</v>
      </c>
      <c r="I42" s="130" t="str">
        <f>IF(B42=0,"",('GP55A 25-26'!D43/100*M42))</f>
        <v/>
      </c>
      <c r="J42" s="130" t="str">
        <f t="shared" si="1"/>
        <v/>
      </c>
      <c r="K42" s="130" t="str">
        <f t="shared" si="2"/>
        <v/>
      </c>
      <c r="L42" s="229" t="str">
        <f>IF(B42=0,"",IF(P42="yes","Member Left - Ensure T55a sent", IF(K42&lt;-5,IF('GP1 Totals'!Z68&gt;0,"Maternity/SSP","Error Detected - Code - C001"),IF(K42&gt;5,CONCATENATE("Error Detected - Code C002")," Acceptable" ) )))</f>
        <v/>
      </c>
      <c r="M42" s="130" t="str">
        <f>IF(B42=0,"",'GP1 Totals'!AA68)</f>
        <v/>
      </c>
      <c r="N42" s="130" t="str">
        <f>IF(B42=0,"", 'GP55A 25-26'!G43/'GP55A 25-26'!D43*100)</f>
        <v/>
      </c>
      <c r="O42" s="130"/>
      <c r="P42" s="153" t="str">
        <f>IF('Member Info'!T69=1, "Yes", "")</f>
        <v/>
      </c>
      <c r="Q42" s="230" t="str">
        <f>IF(B42=0,"",
IF(P42="YES","Member has left",
IF(C42="Y",
IF('GP55A 25-26'!Z43="", "please Enter Members Email address for MSS access",IF(OR('GP55A 25-26'!Q43="",'GP55A 25-26'!V43=""),"missing address/postcode","")),
IF(D42&lt;95,"Full time member has not earned a Full time Salary",
IF('GP55A 25-26'!Z43="", "Please Enter Members Email address for MSS access",IF(OR('GP55A 25-26'!Q43="",'GP55A 25-26'!V43=""),"missing address/postcode",""))))))</f>
        <v/>
      </c>
      <c r="R42" s="124" t="str">
        <f>IF(B42=0,"",'GP55A 25-26'!AA43)</f>
        <v/>
      </c>
    </row>
    <row r="43" spans="1:18" x14ac:dyDescent="0.25">
      <c r="A43" s="124">
        <v>42</v>
      </c>
      <c r="B43" s="129">
        <f>'GP55A 25-26'!C44</f>
        <v>0</v>
      </c>
      <c r="C43" s="129" t="str">
        <f>'GP55A 25-26'!F44</f>
        <v/>
      </c>
      <c r="D43" s="130" t="str">
        <f>IF($B43=0,"",('GP55A 25-26'!D44)/(('Member Info'!I70/12)*'GP1 Totals'!AB69)*100)</f>
        <v/>
      </c>
      <c r="E43" s="130" t="str">
        <f>IF(B43=0,"", IF('GP55A 25-26'!N44=37.5,'GP55A 25-26'!M44/('GP55A 25-26'!N44*52.14)*100,IF('GP55A 25-26'!N44=37,'GP55A 25-26'!M44/('GP55A 25-26'!N44*52.14)*100,IF('GP55A 25-26'!N44=162.93,'GP55A 25-26'!M44/('GP55A 25-26'!N44*12)*100,IF('GP55A 25-26'!N44=160.76,'GP55A 25-26'!M44/('GP55A 25-26'!N44*12)*100,('GP55A 25-26'!M44/'GP55A 25-26'!N44)*100)))))</f>
        <v/>
      </c>
      <c r="F43" s="130" t="str">
        <f t="shared" si="0"/>
        <v/>
      </c>
      <c r="G43" s="229" t="str">
        <f>IF(B43=0,"",IF(P43="yes","Member left - Ensure T55a sent",IF(AND('GP55A 25-26'!F44="Y",'GP55A 25-26'!M44=""),"Please Enter Part Time Hours",IF('GP55A 25-26'!N44="", "Please enter Standard hours", IF(D43&gt;100.1,"Error Detected - Code - A001",IF(C43="","Acceptable - FULL TIME",IF(F43&gt;5,"Error Detected - Code - B001",IF(F43&lt;-5,"Error Detected - Code - B002","Acceptable"))))))))</f>
        <v/>
      </c>
      <c r="H43" s="130">
        <f>'GP55A 25-26'!G44</f>
        <v>0</v>
      </c>
      <c r="I43" s="130" t="str">
        <f>IF(B43=0,"",('GP55A 25-26'!D44/100*M43))</f>
        <v/>
      </c>
      <c r="J43" s="130" t="str">
        <f t="shared" si="1"/>
        <v/>
      </c>
      <c r="K43" s="130" t="str">
        <f t="shared" si="2"/>
        <v/>
      </c>
      <c r="L43" s="229" t="str">
        <f>IF(B43=0,"",IF(P43="yes","Member Left - Ensure T55a sent", IF(K43&lt;-5,IF('GP1 Totals'!Z69&gt;0,"Maternity/SSP","Error Detected - Code - C001"),IF(K43&gt;5,CONCATENATE("Error Detected - Code C002")," Acceptable" ) )))</f>
        <v/>
      </c>
      <c r="M43" s="130" t="str">
        <f>IF(B43=0,"",'GP1 Totals'!AA69)</f>
        <v/>
      </c>
      <c r="N43" s="130" t="str">
        <f>IF(B43=0,"", 'GP55A 25-26'!G44/'GP55A 25-26'!D44*100)</f>
        <v/>
      </c>
      <c r="O43" s="130"/>
      <c r="P43" s="153" t="str">
        <f>IF('Member Info'!T70=1, "Yes", "")</f>
        <v/>
      </c>
      <c r="Q43" s="230" t="str">
        <f>IF(B43=0,"",
IF(P43="YES","Member has left",
IF(C43="Y",
IF('GP55A 25-26'!Z44="", "please Enter Members Email address for MSS access",IF(OR('GP55A 25-26'!Q44="",'GP55A 25-26'!V44=""),"missing address/postcode","")),
IF(D43&lt;95,"Full time member has not earned a Full time Salary",
IF('GP55A 25-26'!Z44="", "Please Enter Members Email address for MSS access",IF(OR('GP55A 25-26'!Q44="",'GP55A 25-26'!V44=""),"missing address/postcode",""))))))</f>
        <v/>
      </c>
      <c r="R43" s="124" t="str">
        <f>IF(B43=0,"",'GP55A 25-26'!AA44)</f>
        <v/>
      </c>
    </row>
    <row r="44" spans="1:18" x14ac:dyDescent="0.25">
      <c r="A44" s="124">
        <v>43</v>
      </c>
      <c r="B44" s="129">
        <f>'GP55A 25-26'!C45</f>
        <v>0</v>
      </c>
      <c r="C44" s="129" t="str">
        <f>'GP55A 25-26'!F45</f>
        <v/>
      </c>
      <c r="D44" s="130" t="str">
        <f>IF($B44=0,"",('GP55A 25-26'!D45)/(('Member Info'!I71/12)*'GP1 Totals'!AB70)*100)</f>
        <v/>
      </c>
      <c r="E44" s="130" t="str">
        <f>IF(B44=0,"", IF('GP55A 25-26'!N45=37.5,'GP55A 25-26'!M45/('GP55A 25-26'!N45*52.14)*100,IF('GP55A 25-26'!N45=37,'GP55A 25-26'!M45/('GP55A 25-26'!N45*52.14)*100,IF('GP55A 25-26'!N45=162.93,'GP55A 25-26'!M45/('GP55A 25-26'!N45*12)*100,IF('GP55A 25-26'!N45=160.76,'GP55A 25-26'!M45/('GP55A 25-26'!N45*12)*100,('GP55A 25-26'!M45/'GP55A 25-26'!N45)*100)))))</f>
        <v/>
      </c>
      <c r="F44" s="130" t="str">
        <f t="shared" si="0"/>
        <v/>
      </c>
      <c r="G44" s="229" t="str">
        <f>IF(B44=0,"",IF(P44="yes","Member left - Ensure T55a sent",IF(AND('GP55A 25-26'!F45="Y",'GP55A 25-26'!M45=""),"Please Enter Part Time Hours",IF('GP55A 25-26'!N45="", "Please enter Standard hours", IF(D44&gt;100.1,"Error Detected - Code - A001",IF(C44="","Acceptable - FULL TIME",IF(F44&gt;5,"Error Detected - Code - B001",IF(F44&lt;-5,"Error Detected - Code - B002","Acceptable"))))))))</f>
        <v/>
      </c>
      <c r="H44" s="130">
        <f>'GP55A 25-26'!G45</f>
        <v>0</v>
      </c>
      <c r="I44" s="130" t="str">
        <f>IF(B44=0,"",('GP55A 25-26'!D45/100*M44))</f>
        <v/>
      </c>
      <c r="J44" s="130" t="str">
        <f t="shared" si="1"/>
        <v/>
      </c>
      <c r="K44" s="130" t="str">
        <f t="shared" si="2"/>
        <v/>
      </c>
      <c r="L44" s="229" t="str">
        <f>IF(B44=0,"",IF(P44="yes","Member Left - Ensure T55a sent", IF(K44&lt;-5,IF('GP1 Totals'!Z70&gt;0,"Maternity/SSP","Error Detected - Code - C001"),IF(K44&gt;5,CONCATENATE("Error Detected - Code C002")," Acceptable" ) )))</f>
        <v/>
      </c>
      <c r="M44" s="130" t="str">
        <f>IF(B44=0,"",'GP1 Totals'!AA70)</f>
        <v/>
      </c>
      <c r="N44" s="130" t="str">
        <f>IF(B44=0,"", 'GP55A 25-26'!G45/'GP55A 25-26'!D45*100)</f>
        <v/>
      </c>
      <c r="O44" s="130"/>
      <c r="P44" s="153" t="str">
        <f>IF('Member Info'!T71=1, "Yes", "")</f>
        <v/>
      </c>
      <c r="Q44" s="230" t="str">
        <f>IF(B44=0,"",
IF(P44="YES","Member has left",
IF(C44="Y",
IF('GP55A 25-26'!Z45="", "please Enter Members Email address for MSS access",IF(OR('GP55A 25-26'!Q45="",'GP55A 25-26'!V45=""),"missing address/postcode","")),
IF(D44&lt;95,"Full time member has not earned a Full time Salary",
IF('GP55A 25-26'!Z45="", "Please Enter Members Email address for MSS access",IF(OR('GP55A 25-26'!Q45="",'GP55A 25-26'!V45=""),"missing address/postcode",""))))))</f>
        <v/>
      </c>
      <c r="R44" s="124" t="str">
        <f>IF(B44=0,"",'GP55A 25-26'!AA45)</f>
        <v/>
      </c>
    </row>
    <row r="45" spans="1:18" x14ac:dyDescent="0.25">
      <c r="A45" s="124">
        <v>44</v>
      </c>
      <c r="B45" s="129">
        <f>'GP55A 25-26'!C46</f>
        <v>0</v>
      </c>
      <c r="C45" s="129" t="str">
        <f>'GP55A 25-26'!F46</f>
        <v/>
      </c>
      <c r="D45" s="130" t="str">
        <f>IF($B45=0,"",('GP55A 25-26'!D46)/(('Member Info'!I72/12)*'GP1 Totals'!AB71)*100)</f>
        <v/>
      </c>
      <c r="E45" s="130" t="str">
        <f>IF(B45=0,"", IF('GP55A 25-26'!N46=37.5,'GP55A 25-26'!M46/('GP55A 25-26'!N46*52.14)*100,IF('GP55A 25-26'!N46=37,'GP55A 25-26'!M46/('GP55A 25-26'!N46*52.14)*100,IF('GP55A 25-26'!N46=162.93,'GP55A 25-26'!M46/('GP55A 25-26'!N46*12)*100,IF('GP55A 25-26'!N46=160.76,'GP55A 25-26'!M46/('GP55A 25-26'!N46*12)*100,('GP55A 25-26'!M46/'GP55A 25-26'!N46)*100)))))</f>
        <v/>
      </c>
      <c r="F45" s="130" t="str">
        <f t="shared" si="0"/>
        <v/>
      </c>
      <c r="G45" s="229" t="str">
        <f>IF(B45=0,"",IF(P45="yes","Member left - Ensure T55a sent",IF(AND('GP55A 25-26'!F46="Y",'GP55A 25-26'!M46=""),"Please Enter Part Time Hours",IF('GP55A 25-26'!N46="", "Please enter Standard hours", IF(D45&gt;100.1,"Error Detected - Code - A001",IF(C45="","Acceptable - FULL TIME",IF(F45&gt;5,"Error Detected - Code - B001",IF(F45&lt;-5,"Error Detected - Code - B002","Acceptable"))))))))</f>
        <v/>
      </c>
      <c r="H45" s="130">
        <f>'GP55A 25-26'!G46</f>
        <v>0</v>
      </c>
      <c r="I45" s="130" t="str">
        <f>IF(B45=0,"",('GP55A 25-26'!D46/100*M45))</f>
        <v/>
      </c>
      <c r="J45" s="130" t="str">
        <f t="shared" si="1"/>
        <v/>
      </c>
      <c r="K45" s="130" t="str">
        <f t="shared" si="2"/>
        <v/>
      </c>
      <c r="L45" s="229" t="str">
        <f>IF(B45=0,"",IF(P45="yes","Member Left - Ensure T55a sent", IF(K45&lt;-5,IF('GP1 Totals'!Z71&gt;0,"Maternity/SSP","Error Detected - Code - C001"),IF(K45&gt;5,CONCATENATE("Error Detected - Code C002")," Acceptable" ) )))</f>
        <v/>
      </c>
      <c r="M45" s="130" t="str">
        <f>IF(B45=0,"",'GP1 Totals'!AA71)</f>
        <v/>
      </c>
      <c r="N45" s="130" t="str">
        <f>IF(B45=0,"", 'GP55A 25-26'!G46/'GP55A 25-26'!D46*100)</f>
        <v/>
      </c>
      <c r="O45" s="130"/>
      <c r="P45" s="153" t="str">
        <f>IF('Member Info'!T72=1, "Yes", "")</f>
        <v/>
      </c>
      <c r="Q45" s="230" t="str">
        <f>IF(B45=0,"",
IF(P45="YES","Member has left",
IF(C45="Y",
IF('GP55A 25-26'!Z46="", "please Enter Members Email address for MSS access",IF(OR('GP55A 25-26'!Q46="",'GP55A 25-26'!V46=""),"missing address/postcode","")),
IF(D45&lt;95,"Full time member has not earned a Full time Salary",
IF('GP55A 25-26'!Z46="", "Please Enter Members Email address for MSS access",IF(OR('GP55A 25-26'!Q46="",'GP55A 25-26'!V46=""),"missing address/postcode",""))))))</f>
        <v/>
      </c>
      <c r="R45" s="124" t="str">
        <f>IF(B45=0,"",'GP55A 25-26'!AA46)</f>
        <v/>
      </c>
    </row>
    <row r="46" spans="1:18" x14ac:dyDescent="0.25">
      <c r="A46" s="124">
        <v>45</v>
      </c>
      <c r="B46" s="129">
        <f>'GP55A 25-26'!C47</f>
        <v>0</v>
      </c>
      <c r="C46" s="129" t="str">
        <f>'GP55A 25-26'!F47</f>
        <v/>
      </c>
      <c r="D46" s="130" t="str">
        <f>IF($B46=0,"",('GP55A 25-26'!D47)/(('Member Info'!I73/12)*'GP1 Totals'!AB72)*100)</f>
        <v/>
      </c>
      <c r="E46" s="130" t="str">
        <f>IF(B46=0,"", IF('GP55A 25-26'!N47=37.5,'GP55A 25-26'!M47/('GP55A 25-26'!N47*52.14)*100,IF('GP55A 25-26'!N47=37,'GP55A 25-26'!M47/('GP55A 25-26'!N47*52.14)*100,IF('GP55A 25-26'!N47=162.93,'GP55A 25-26'!M47/('GP55A 25-26'!N47*12)*100,IF('GP55A 25-26'!N47=160.76,'GP55A 25-26'!M47/('GP55A 25-26'!N47*12)*100,('GP55A 25-26'!M47/'GP55A 25-26'!N47)*100)))))</f>
        <v/>
      </c>
      <c r="F46" s="130" t="str">
        <f t="shared" si="0"/>
        <v/>
      </c>
      <c r="G46" s="229" t="str">
        <f>IF(B46=0,"",IF(P46="yes","Member left - Ensure T55a sent",IF(AND('GP55A 25-26'!F47="Y",'GP55A 25-26'!M47=""),"Please Enter Part Time Hours",IF('GP55A 25-26'!N47="", "Please enter Standard hours", IF(D46&gt;100.1,"Error Detected - Code - A001",IF(C46="","Acceptable - FULL TIME",IF(F46&gt;5,"Error Detected - Code - B001",IF(F46&lt;-5,"Error Detected - Code - B002","Acceptable"))))))))</f>
        <v/>
      </c>
      <c r="H46" s="130">
        <f>'GP55A 25-26'!G47</f>
        <v>0</v>
      </c>
      <c r="I46" s="130" t="str">
        <f>IF(B46=0,"",('GP55A 25-26'!D47/100*M46))</f>
        <v/>
      </c>
      <c r="J46" s="130" t="str">
        <f t="shared" si="1"/>
        <v/>
      </c>
      <c r="K46" s="130" t="str">
        <f t="shared" si="2"/>
        <v/>
      </c>
      <c r="L46" s="229" t="str">
        <f>IF(B46=0,"",IF(P46="yes","Member Left - Ensure T55a sent", IF(K46&lt;-5,IF('GP1 Totals'!Z72&gt;0,"Maternity/SSP","Error Detected - Code - C001"),IF(K46&gt;5,CONCATENATE("Error Detected - Code C002")," Acceptable" ) )))</f>
        <v/>
      </c>
      <c r="M46" s="130" t="str">
        <f>IF(B46=0,"",'GP1 Totals'!AA72)</f>
        <v/>
      </c>
      <c r="N46" s="130" t="str">
        <f>IF(B46=0,"", 'GP55A 25-26'!G47/'GP55A 25-26'!D47*100)</f>
        <v/>
      </c>
      <c r="O46" s="130"/>
      <c r="P46" s="153" t="str">
        <f>IF('Member Info'!T73=1, "Yes", "")</f>
        <v/>
      </c>
      <c r="Q46" s="230" t="str">
        <f>IF(B46=0,"",
IF(P46="YES","Member has left",
IF(C46="Y",
IF('GP55A 25-26'!Z47="", "please Enter Members Email address for MSS access",IF(OR('GP55A 25-26'!Q47="",'GP55A 25-26'!V47=""),"missing address/postcode","")),
IF(D46&lt;95,"Full time member has not earned a Full time Salary",
IF('GP55A 25-26'!Z47="", "Please Enter Members Email address for MSS access",IF(OR('GP55A 25-26'!Q47="",'GP55A 25-26'!V47=""),"missing address/postcode",""))))))</f>
        <v/>
      </c>
      <c r="R46" s="124" t="str">
        <f>IF(B46=0,"",'GP55A 25-26'!AA47)</f>
        <v/>
      </c>
    </row>
    <row r="47" spans="1:18" x14ac:dyDescent="0.25">
      <c r="A47" s="124">
        <v>46</v>
      </c>
      <c r="B47" s="129">
        <f>'GP55A 25-26'!C48</f>
        <v>0</v>
      </c>
      <c r="C47" s="129" t="str">
        <f>'GP55A 25-26'!F48</f>
        <v/>
      </c>
      <c r="D47" s="130" t="str">
        <f>IF($B47=0,"",('GP55A 25-26'!D48)/(('Member Info'!I74/12)*'GP1 Totals'!AB73)*100)</f>
        <v/>
      </c>
      <c r="E47" s="130" t="str">
        <f>IF(B47=0,"", IF('GP55A 25-26'!N48=37.5,'GP55A 25-26'!M48/('GP55A 25-26'!N48*52.14)*100,IF('GP55A 25-26'!N48=37,'GP55A 25-26'!M48/('GP55A 25-26'!N48*52.14)*100,IF('GP55A 25-26'!N48=162.93,'GP55A 25-26'!M48/('GP55A 25-26'!N48*12)*100,IF('GP55A 25-26'!N48=160.76,'GP55A 25-26'!M48/('GP55A 25-26'!N48*12)*100,('GP55A 25-26'!M48/'GP55A 25-26'!N48)*100)))))</f>
        <v/>
      </c>
      <c r="F47" s="130" t="str">
        <f t="shared" si="0"/>
        <v/>
      </c>
      <c r="G47" s="229" t="str">
        <f>IF(B47=0,"",IF(P47="yes","Member left - Ensure T55a sent",IF(AND('GP55A 25-26'!F48="Y",'GP55A 25-26'!M48=""),"Please Enter Part Time Hours",IF('GP55A 25-26'!N48="", "Please enter Standard hours", IF(D47&gt;100.1,"Error Detected - Code - A001",IF(C47="","Acceptable - FULL TIME",IF(F47&gt;5,"Error Detected - Code - B001",IF(F47&lt;-5,"Error Detected - Code - B002","Acceptable"))))))))</f>
        <v/>
      </c>
      <c r="H47" s="130">
        <f>'GP55A 25-26'!G48</f>
        <v>0</v>
      </c>
      <c r="I47" s="130" t="str">
        <f>IF(B47=0,"",('GP55A 25-26'!D48/100*M47))</f>
        <v/>
      </c>
      <c r="J47" s="130" t="str">
        <f t="shared" si="1"/>
        <v/>
      </c>
      <c r="K47" s="130" t="str">
        <f t="shared" si="2"/>
        <v/>
      </c>
      <c r="L47" s="229" t="str">
        <f>IF(B47=0,"",IF(P47="yes","Member Left - Ensure T55a sent", IF(K47&lt;-5,IF('GP1 Totals'!Z73&gt;0,"Maternity/SSP","Error Detected - Code - C001"),IF(K47&gt;5,CONCATENATE("Error Detected - Code C002")," Acceptable" ) )))</f>
        <v/>
      </c>
      <c r="M47" s="130" t="str">
        <f>IF(B47=0,"",'GP1 Totals'!AA73)</f>
        <v/>
      </c>
      <c r="N47" s="130" t="str">
        <f>IF(B47=0,"", 'GP55A 25-26'!G48/'GP55A 25-26'!D48*100)</f>
        <v/>
      </c>
      <c r="O47" s="130"/>
      <c r="P47" s="153" t="str">
        <f>IF('Member Info'!T74=1, "Yes", "")</f>
        <v/>
      </c>
      <c r="Q47" s="230" t="str">
        <f>IF(B47=0,"",
IF(P47="YES","Member has left",
IF(C47="Y",
IF('GP55A 25-26'!Z48="", "please Enter Members Email address for MSS access",IF(OR('GP55A 25-26'!Q48="",'GP55A 25-26'!V48=""),"missing address/postcode","")),
IF(D47&lt;95,"Full time member has not earned a Full time Salary",
IF('GP55A 25-26'!Z48="", "Please Enter Members Email address for MSS access",IF(OR('GP55A 25-26'!Q48="",'GP55A 25-26'!V48=""),"missing address/postcode",""))))))</f>
        <v/>
      </c>
      <c r="R47" s="124" t="str">
        <f>IF(B47=0,"",'GP55A 25-26'!AA48)</f>
        <v/>
      </c>
    </row>
    <row r="48" spans="1:18" x14ac:dyDescent="0.25">
      <c r="A48" s="124">
        <v>47</v>
      </c>
      <c r="B48" s="129">
        <f>'GP55A 25-26'!C49</f>
        <v>0</v>
      </c>
      <c r="C48" s="129" t="str">
        <f>'GP55A 25-26'!F49</f>
        <v/>
      </c>
      <c r="D48" s="130" t="str">
        <f>IF($B48=0,"",('GP55A 25-26'!D49)/(('Member Info'!I75/12)*'GP1 Totals'!AB74)*100)</f>
        <v/>
      </c>
      <c r="E48" s="130" t="str">
        <f>IF(B48=0,"", IF('GP55A 25-26'!N49=37.5,'GP55A 25-26'!M49/('GP55A 25-26'!N49*52.14)*100,IF('GP55A 25-26'!N49=37,'GP55A 25-26'!M49/('GP55A 25-26'!N49*52.14)*100,IF('GP55A 25-26'!N49=162.93,'GP55A 25-26'!M49/('GP55A 25-26'!N49*12)*100,IF('GP55A 25-26'!N49=160.76,'GP55A 25-26'!M49/('GP55A 25-26'!N49*12)*100,('GP55A 25-26'!M49/'GP55A 25-26'!N49)*100)))))</f>
        <v/>
      </c>
      <c r="F48" s="130" t="str">
        <f t="shared" si="0"/>
        <v/>
      </c>
      <c r="G48" s="229" t="str">
        <f>IF(B48=0,"",IF(P48="yes","Member left - Ensure T55a sent",IF(AND('GP55A 25-26'!F49="Y",'GP55A 25-26'!M49=""),"Please Enter Part Time Hours",IF('GP55A 25-26'!N49="", "Please enter Standard hours", IF(D48&gt;100.1,"Error Detected - Code - A001",IF(C48="","Acceptable - FULL TIME",IF(F48&gt;5,"Error Detected - Code - B001",IF(F48&lt;-5,"Error Detected - Code - B002","Acceptable"))))))))</f>
        <v/>
      </c>
      <c r="H48" s="130">
        <f>'GP55A 25-26'!G49</f>
        <v>0</v>
      </c>
      <c r="I48" s="130" t="str">
        <f>IF(B48=0,"",('GP55A 25-26'!D49/100*M48))</f>
        <v/>
      </c>
      <c r="J48" s="130" t="str">
        <f t="shared" si="1"/>
        <v/>
      </c>
      <c r="K48" s="130" t="str">
        <f t="shared" si="2"/>
        <v/>
      </c>
      <c r="L48" s="229" t="str">
        <f>IF(B48=0,"",IF(P48="yes","Member Left - Ensure T55a sent", IF(K48&lt;-5,IF('GP1 Totals'!Z74&gt;0,"Maternity/SSP","Error Detected - Code - C001"),IF(K48&gt;5,CONCATENATE("Error Detected - Code C002")," Acceptable" ) )))</f>
        <v/>
      </c>
      <c r="M48" s="130" t="str">
        <f>IF(B48=0,"",'GP1 Totals'!AA74)</f>
        <v/>
      </c>
      <c r="N48" s="130" t="str">
        <f>IF(B48=0,"", 'GP55A 25-26'!G49/'GP55A 25-26'!D49*100)</f>
        <v/>
      </c>
      <c r="O48" s="130"/>
      <c r="P48" s="153" t="str">
        <f>IF('Member Info'!T75=1, "Yes", "")</f>
        <v/>
      </c>
      <c r="Q48" s="230" t="str">
        <f>IF(B48=0,"",
IF(P48="YES","Member has left",
IF(C48="Y",
IF('GP55A 25-26'!Z49="", "please Enter Members Email address for MSS access",IF(OR('GP55A 25-26'!Q49="",'GP55A 25-26'!V49=""),"missing address/postcode","")),
IF(D48&lt;95,"Full time member has not earned a Full time Salary",
IF('GP55A 25-26'!Z49="", "Please Enter Members Email address for MSS access",IF(OR('GP55A 25-26'!Q49="",'GP55A 25-26'!V49=""),"missing address/postcode",""))))))</f>
        <v/>
      </c>
      <c r="R48" s="124" t="str">
        <f>IF(B48=0,"",'GP55A 25-26'!AA49)</f>
        <v/>
      </c>
    </row>
    <row r="49" spans="1:18" x14ac:dyDescent="0.25">
      <c r="A49" s="124">
        <v>48</v>
      </c>
      <c r="B49" s="129">
        <f>'GP55A 25-26'!C50</f>
        <v>0</v>
      </c>
      <c r="C49" s="129" t="str">
        <f>'GP55A 25-26'!F50</f>
        <v/>
      </c>
      <c r="D49" s="130" t="str">
        <f>IF($B49=0,"",('GP55A 25-26'!D50)/(('Member Info'!I76/12)*'GP1 Totals'!AB75)*100)</f>
        <v/>
      </c>
      <c r="E49" s="130" t="str">
        <f>IF(B49=0,"", IF('GP55A 25-26'!N50=37.5,'GP55A 25-26'!M50/('GP55A 25-26'!N50*52.14)*100,IF('GP55A 25-26'!N50=37,'GP55A 25-26'!M50/('GP55A 25-26'!N50*52.14)*100,IF('GP55A 25-26'!N50=162.93,'GP55A 25-26'!M50/('GP55A 25-26'!N50*12)*100,IF('GP55A 25-26'!N50=160.76,'GP55A 25-26'!M50/('GP55A 25-26'!N50*12)*100,('GP55A 25-26'!M50/'GP55A 25-26'!N50)*100)))))</f>
        <v/>
      </c>
      <c r="F49" s="130" t="str">
        <f t="shared" si="0"/>
        <v/>
      </c>
      <c r="G49" s="229" t="str">
        <f>IF(B49=0,"",IF(P49="yes","Member left - Ensure T55a sent",IF(AND('GP55A 25-26'!F50="Y",'GP55A 25-26'!M50=""),"Please Enter Part Time Hours",IF('GP55A 25-26'!N50="", "Please enter Standard hours", IF(D49&gt;100.1,"Error Detected - Code - A001",IF(C49="","Acceptable - FULL TIME",IF(F49&gt;5,"Error Detected - Code - B001",IF(F49&lt;-5,"Error Detected - Code - B002","Acceptable"))))))))</f>
        <v/>
      </c>
      <c r="H49" s="130">
        <f>'GP55A 25-26'!G50</f>
        <v>0</v>
      </c>
      <c r="I49" s="130" t="str">
        <f>IF(B49=0,"",('GP55A 25-26'!D50/100*M49))</f>
        <v/>
      </c>
      <c r="J49" s="130" t="str">
        <f t="shared" si="1"/>
        <v/>
      </c>
      <c r="K49" s="130" t="str">
        <f t="shared" si="2"/>
        <v/>
      </c>
      <c r="L49" s="229" t="str">
        <f>IF(B49=0,"",IF(P49="yes","Member Left - Ensure T55a sent", IF(K49&lt;-5,IF('GP1 Totals'!Z75&gt;0,"Maternity/SSP","Error Detected - Code - C001"),IF(K49&gt;5,CONCATENATE("Error Detected - Code C002")," Acceptable" ) )))</f>
        <v/>
      </c>
      <c r="M49" s="130" t="str">
        <f>IF(B49=0,"",'GP1 Totals'!AA75)</f>
        <v/>
      </c>
      <c r="N49" s="130" t="str">
        <f>IF(B49=0,"", 'GP55A 25-26'!G50/'GP55A 25-26'!D50*100)</f>
        <v/>
      </c>
      <c r="O49" s="130"/>
      <c r="P49" s="153" t="str">
        <f>IF('Member Info'!T76=1, "Yes", "")</f>
        <v/>
      </c>
      <c r="Q49" s="230" t="str">
        <f>IF(B49=0,"",
IF(P49="YES","Member has left",
IF(C49="Y",
IF('GP55A 25-26'!Z50="", "please Enter Members Email address for MSS access",IF(OR('GP55A 25-26'!Q50="",'GP55A 25-26'!V50=""),"missing address/postcode","")),
IF(D49&lt;95,"Full time member has not earned a Full time Salary",
IF('GP55A 25-26'!Z50="", "Please Enter Members Email address for MSS access",IF(OR('GP55A 25-26'!Q50="",'GP55A 25-26'!V50=""),"missing address/postcode",""))))))</f>
        <v/>
      </c>
      <c r="R49" s="124" t="str">
        <f>IF(B49=0,"",'GP55A 25-26'!AA50)</f>
        <v/>
      </c>
    </row>
    <row r="50" spans="1:18" x14ac:dyDescent="0.25">
      <c r="A50" s="124">
        <v>49</v>
      </c>
      <c r="B50" s="129">
        <f>'GP55A 25-26'!C51</f>
        <v>0</v>
      </c>
      <c r="C50" s="129" t="str">
        <f>'GP55A 25-26'!F51</f>
        <v/>
      </c>
      <c r="D50" s="130" t="str">
        <f>IF($B50=0,"",('GP55A 25-26'!D51)/(('Member Info'!I77/12)*'GP1 Totals'!AB76)*100)</f>
        <v/>
      </c>
      <c r="E50" s="130" t="str">
        <f>IF(B50=0,"", IF('GP55A 25-26'!N51=37.5,'GP55A 25-26'!M51/('GP55A 25-26'!N51*52.14)*100,IF('GP55A 25-26'!N51=37,'GP55A 25-26'!M51/('GP55A 25-26'!N51*52.14)*100,IF('GP55A 25-26'!N51=162.93,'GP55A 25-26'!M51/('GP55A 25-26'!N51*12)*100,IF('GP55A 25-26'!N51=160.76,'GP55A 25-26'!M51/('GP55A 25-26'!N51*12)*100,('GP55A 25-26'!M51/'GP55A 25-26'!N51)*100)))))</f>
        <v/>
      </c>
      <c r="F50" s="130" t="str">
        <f t="shared" si="0"/>
        <v/>
      </c>
      <c r="G50" s="229" t="str">
        <f>IF(B50=0,"",IF(P50="yes","Member left - Ensure T55a sent",IF(AND('GP55A 25-26'!F51="Y",'GP55A 25-26'!M51=""),"Please Enter Part Time Hours",IF('GP55A 25-26'!N51="", "Please enter Standard hours", IF(D50&gt;100.1,"Error Detected - Code - A001",IF(C50="","Acceptable - FULL TIME",IF(F50&gt;5,"Error Detected - Code - B001",IF(F50&lt;-5,"Error Detected - Code - B002","Acceptable"))))))))</f>
        <v/>
      </c>
      <c r="H50" s="130">
        <f>'GP55A 25-26'!G51</f>
        <v>0</v>
      </c>
      <c r="I50" s="130" t="str">
        <f>IF(B50=0,"",('GP55A 25-26'!D51/100*M50))</f>
        <v/>
      </c>
      <c r="J50" s="130" t="str">
        <f t="shared" si="1"/>
        <v/>
      </c>
      <c r="K50" s="130" t="str">
        <f t="shared" si="2"/>
        <v/>
      </c>
      <c r="L50" s="229" t="str">
        <f>IF(B50=0,"",IF(P50="yes","Member Left - Ensure T55a sent", IF(K50&lt;-5,IF('GP1 Totals'!Z76&gt;0,"Maternity/SSP","Error Detected - Code - C001"),IF(K50&gt;5,CONCATENATE("Error Detected - Code C002")," Acceptable" ) )))</f>
        <v/>
      </c>
      <c r="M50" s="130" t="str">
        <f>IF(B50=0,"",'GP1 Totals'!AA76)</f>
        <v/>
      </c>
      <c r="N50" s="130" t="str">
        <f>IF(B50=0,"", 'GP55A 25-26'!G51/'GP55A 25-26'!D51*100)</f>
        <v/>
      </c>
      <c r="O50" s="130"/>
      <c r="P50" s="153" t="str">
        <f>IF('Member Info'!T77=1, "Yes", "")</f>
        <v/>
      </c>
      <c r="Q50" s="230" t="str">
        <f>IF(B50=0,"",
IF(P50="YES","Member has left",
IF(C50="Y",
IF('GP55A 25-26'!Z51="", "please Enter Members Email address for MSS access",IF(OR('GP55A 25-26'!Q51="",'GP55A 25-26'!V51=""),"missing address/postcode","")),
IF(D50&lt;95,"Full time member has not earned a Full time Salary",
IF('GP55A 25-26'!Z51="", "Please Enter Members Email address for MSS access",IF(OR('GP55A 25-26'!Q51="",'GP55A 25-26'!V51=""),"missing address/postcode",""))))))</f>
        <v/>
      </c>
      <c r="R50" s="124" t="str">
        <f>IF(B50=0,"",'GP55A 25-26'!AA51)</f>
        <v/>
      </c>
    </row>
    <row r="51" spans="1:18" x14ac:dyDescent="0.25">
      <c r="A51" s="124">
        <v>50</v>
      </c>
      <c r="B51" s="129">
        <f>'GP55A 25-26'!C52</f>
        <v>0</v>
      </c>
      <c r="C51" s="129" t="str">
        <f>'GP55A 25-26'!F52</f>
        <v/>
      </c>
      <c r="D51" s="130" t="str">
        <f>IF($B51=0,"",('GP55A 25-26'!D52)/(('Member Info'!I78/12)*'GP1 Totals'!AB77)*100)</f>
        <v/>
      </c>
      <c r="E51" s="130" t="str">
        <f>IF(B51=0,"", IF('GP55A 25-26'!N52=37.5,'GP55A 25-26'!M52/('GP55A 25-26'!N52*52.14)*100,IF('GP55A 25-26'!N52=37,'GP55A 25-26'!M52/('GP55A 25-26'!N52*52.14)*100,IF('GP55A 25-26'!N52=162.93,'GP55A 25-26'!M52/('GP55A 25-26'!N52*12)*100,IF('GP55A 25-26'!N52=160.76,'GP55A 25-26'!M52/('GP55A 25-26'!N52*12)*100,('GP55A 25-26'!M52/'GP55A 25-26'!N52)*100)))))</f>
        <v/>
      </c>
      <c r="F51" s="130" t="str">
        <f t="shared" si="0"/>
        <v/>
      </c>
      <c r="G51" s="229" t="str">
        <f>IF(B51=0,"",IF(P51="yes","Member left - Ensure T55a sent",IF(AND('GP55A 25-26'!F52="Y",'GP55A 25-26'!M52=""),"Please Enter Part Time Hours",IF('GP55A 25-26'!N52="", "Please enter Standard hours", IF(D51&gt;100.1,"Error Detected - Code - A001",IF(C51="","Acceptable - FULL TIME",IF(F51&gt;5,"Error Detected - Code - B001",IF(F51&lt;-5,"Error Detected - Code - B002","Acceptable"))))))))</f>
        <v/>
      </c>
      <c r="H51" s="130">
        <f>'GP55A 25-26'!G52</f>
        <v>0</v>
      </c>
      <c r="I51" s="130" t="str">
        <f>IF(B51=0,"",('GP55A 25-26'!D52/100*M51))</f>
        <v/>
      </c>
      <c r="J51" s="130" t="str">
        <f t="shared" si="1"/>
        <v/>
      </c>
      <c r="K51" s="130" t="str">
        <f t="shared" si="2"/>
        <v/>
      </c>
      <c r="L51" s="229" t="str">
        <f>IF(B51=0,"",IF(P51="yes","Member Left - Ensure T55a sent", IF(K51&lt;-5,IF('GP1 Totals'!Z77&gt;0,"Maternity/SSP","Error Detected - Code - C001"),IF(K51&gt;5,CONCATENATE("Error Detected - Code C002")," Acceptable" ) )))</f>
        <v/>
      </c>
      <c r="M51" s="130" t="str">
        <f>IF(B51=0,"",'GP1 Totals'!AA77)</f>
        <v/>
      </c>
      <c r="N51" s="130" t="str">
        <f>IF(B51=0,"", 'GP55A 25-26'!G52/'GP55A 25-26'!D52*100)</f>
        <v/>
      </c>
      <c r="O51" s="130"/>
      <c r="P51" s="153" t="str">
        <f>IF('Member Info'!T78=1, "Yes", "")</f>
        <v/>
      </c>
      <c r="Q51" s="230" t="str">
        <f>IF(B51=0,"",
IF(P51="YES","Member has left",
IF(C51="Y",
IF('GP55A 25-26'!Z52="", "please Enter Members Email address for MSS access",IF(OR('GP55A 25-26'!Q52="",'GP55A 25-26'!V52=""),"missing address/postcode","")),
IF(D51&lt;95,"Full time member has not earned a Full time Salary",
IF('GP55A 25-26'!Z52="", "Please Enter Members Email address for MSS access",IF(OR('GP55A 25-26'!Q52="",'GP55A 25-26'!V52=""),"missing address/postcode",""))))))</f>
        <v/>
      </c>
      <c r="R51" s="124" t="str">
        <f>IF(B51=0,"",'GP55A 25-26'!AA52)</f>
        <v/>
      </c>
    </row>
    <row r="52" spans="1:18" x14ac:dyDescent="0.25">
      <c r="A52" s="124">
        <v>51</v>
      </c>
      <c r="B52" s="129">
        <f>'GP55A 25-26'!C53</f>
        <v>0</v>
      </c>
      <c r="C52" s="129" t="str">
        <f>'GP55A 25-26'!F53</f>
        <v/>
      </c>
      <c r="D52" s="130" t="str">
        <f>IF($B52=0,"",('GP55A 25-26'!D53)/(('Member Info'!I79/12)*'GP1 Totals'!AB78)*100)</f>
        <v/>
      </c>
      <c r="E52" s="130" t="str">
        <f>IF(B52=0,"", IF('GP55A 25-26'!N53=37.5,'GP55A 25-26'!M53/('GP55A 25-26'!N53*52.14)*100,IF('GP55A 25-26'!N53=37,'GP55A 25-26'!M53/('GP55A 25-26'!N53*52.14)*100,IF('GP55A 25-26'!N53=162.93,'GP55A 25-26'!M53/('GP55A 25-26'!N53*12)*100,IF('GP55A 25-26'!N53=160.76,'GP55A 25-26'!M53/('GP55A 25-26'!N53*12)*100,('GP55A 25-26'!M53/'GP55A 25-26'!N53)*100)))))</f>
        <v/>
      </c>
      <c r="F52" s="130" t="str">
        <f t="shared" si="0"/>
        <v/>
      </c>
      <c r="G52" s="229" t="str">
        <f>IF(B52=0,"",IF(P52="yes","Member left - Ensure T55a sent",IF(AND('GP55A 25-26'!F53="Y",'GP55A 25-26'!M53=""),"Please Enter Part Time Hours",IF('GP55A 25-26'!N53="", "Please enter Standard hours", IF(D52&gt;100.1,"Error Detected - Code - A001",IF(C52="","Acceptable - FULL TIME",IF(F52&gt;5,"Error Detected - Code - B001",IF(F52&lt;-5,"Error Detected - Code - B002","Acceptable"))))))))</f>
        <v/>
      </c>
      <c r="H52" s="130">
        <f>'GP55A 25-26'!G53</f>
        <v>0</v>
      </c>
      <c r="I52" s="130" t="str">
        <f>IF(B52=0,"",('GP55A 25-26'!D53/100*M52))</f>
        <v/>
      </c>
      <c r="J52" s="130" t="str">
        <f t="shared" si="1"/>
        <v/>
      </c>
      <c r="K52" s="130" t="str">
        <f t="shared" si="2"/>
        <v/>
      </c>
      <c r="L52" s="229" t="str">
        <f>IF(B52=0,"",IF(P52="yes","Member Left - Ensure T55a sent", IF(K52&lt;-5,IF('GP1 Totals'!Z78&gt;0,"Maternity/SSP","Error Detected - Code - C001"),IF(K52&gt;5,CONCATENATE("Error Detected - Code C002")," Acceptable" ) )))</f>
        <v/>
      </c>
      <c r="M52" s="130" t="str">
        <f>IF(B52=0,"",'GP1 Totals'!AA78)</f>
        <v/>
      </c>
      <c r="N52" s="130" t="str">
        <f>IF(B52=0,"", 'GP55A 25-26'!G53/'GP55A 25-26'!D53*100)</f>
        <v/>
      </c>
      <c r="O52" s="130"/>
      <c r="P52" s="153" t="str">
        <f>IF('Member Info'!T79=1, "Yes", "")</f>
        <v/>
      </c>
      <c r="Q52" s="230" t="str">
        <f>IF(B52=0,"",
IF(P52="YES","Member has left",
IF(C52="Y",
IF('GP55A 25-26'!Z53="", "please Enter Members Email address for MSS access",IF(OR('GP55A 25-26'!Q53="",'GP55A 25-26'!V53=""),"missing address/postcode","")),
IF(D52&lt;95,"Full time member has not earned a Full time Salary",
IF('GP55A 25-26'!Z53="", "Please Enter Members Email address for MSS access",IF(OR('GP55A 25-26'!Q53="",'GP55A 25-26'!V53=""),"missing address/postcode",""))))))</f>
        <v/>
      </c>
      <c r="R52" s="124" t="str">
        <f>IF(B52=0,"",'GP55A 25-26'!AA53)</f>
        <v/>
      </c>
    </row>
    <row r="53" spans="1:18" x14ac:dyDescent="0.25">
      <c r="A53" s="124">
        <v>52</v>
      </c>
      <c r="B53" s="129">
        <f>'GP55A 25-26'!C54</f>
        <v>0</v>
      </c>
      <c r="C53" s="129" t="str">
        <f>'GP55A 25-26'!F54</f>
        <v/>
      </c>
      <c r="D53" s="130" t="str">
        <f>IF($B53=0,"",('GP55A 25-26'!D54)/(('Member Info'!I80/12)*'GP1 Totals'!AB79)*100)</f>
        <v/>
      </c>
      <c r="E53" s="130" t="str">
        <f>IF(B53=0,"", IF('GP55A 25-26'!N54=37.5,'GP55A 25-26'!M54/('GP55A 25-26'!N54*52.14)*100,IF('GP55A 25-26'!N54=37,'GP55A 25-26'!M54/('GP55A 25-26'!N54*52.14)*100,IF('GP55A 25-26'!N54=162.93,'GP55A 25-26'!M54/('GP55A 25-26'!N54*12)*100,IF('GP55A 25-26'!N54=160.76,'GP55A 25-26'!M54/('GP55A 25-26'!N54*12)*100,('GP55A 25-26'!M54/'GP55A 25-26'!N54)*100)))))</f>
        <v/>
      </c>
      <c r="F53" s="130" t="str">
        <f t="shared" si="0"/>
        <v/>
      </c>
      <c r="G53" s="229" t="str">
        <f>IF(B53=0,"",IF(P53="yes","Member left - Ensure T55a sent",IF(AND('GP55A 25-26'!F54="Y",'GP55A 25-26'!M54=""),"Please Enter Part Time Hours",IF('GP55A 25-26'!N54="", "Please enter Standard hours", IF(D53&gt;100.1,"Error Detected - Code - A001",IF(C53="","Acceptable - FULL TIME",IF(F53&gt;5,"Error Detected - Code - B001",IF(F53&lt;-5,"Error Detected - Code - B002","Acceptable"))))))))</f>
        <v/>
      </c>
      <c r="H53" s="130">
        <f>'GP55A 25-26'!G54</f>
        <v>0</v>
      </c>
      <c r="I53" s="130" t="str">
        <f>IF(B53=0,"",('GP55A 25-26'!D54/100*M53))</f>
        <v/>
      </c>
      <c r="J53" s="130" t="str">
        <f t="shared" si="1"/>
        <v/>
      </c>
      <c r="K53" s="130" t="str">
        <f t="shared" si="2"/>
        <v/>
      </c>
      <c r="L53" s="229" t="str">
        <f>IF(B53=0,"",IF(P53="yes","Member Left - Ensure T55a sent", IF(K53&lt;-5,IF('GP1 Totals'!Z79&gt;0,"Maternity/SSP","Error Detected - Code - C001"),IF(K53&gt;5,CONCATENATE("Error Detected - Code C002")," Acceptable" ) )))</f>
        <v/>
      </c>
      <c r="M53" s="130" t="str">
        <f>IF(B53=0,"",'GP1 Totals'!AA79)</f>
        <v/>
      </c>
      <c r="N53" s="130" t="str">
        <f>IF(B53=0,"", 'GP55A 25-26'!G54/'GP55A 25-26'!D54*100)</f>
        <v/>
      </c>
      <c r="O53" s="130"/>
      <c r="P53" s="153" t="str">
        <f>IF('Member Info'!T80=1, "Yes", "")</f>
        <v/>
      </c>
      <c r="Q53" s="230" t="str">
        <f>IF(B53=0,"",
IF(P53="YES","Member has left",
IF(C53="Y",
IF('GP55A 25-26'!Z54="", "please Enter Members Email address for MSS access",IF(OR('GP55A 25-26'!Q54="",'GP55A 25-26'!V54=""),"missing address/postcode","")),
IF(D53&lt;95,"Full time member has not earned a Full time Salary",
IF('GP55A 25-26'!Z54="", "Please Enter Members Email address for MSS access",IF(OR('GP55A 25-26'!Q54="",'GP55A 25-26'!V54=""),"missing address/postcode",""))))))</f>
        <v/>
      </c>
      <c r="R53" s="124" t="str">
        <f>IF(B53=0,"",'GP55A 25-26'!AA54)</f>
        <v/>
      </c>
    </row>
    <row r="54" spans="1:18" x14ac:dyDescent="0.25">
      <c r="A54" s="124">
        <v>53</v>
      </c>
      <c r="B54" s="129">
        <f>'GP55A 25-26'!C55</f>
        <v>0</v>
      </c>
      <c r="C54" s="129" t="str">
        <f>'GP55A 25-26'!F55</f>
        <v/>
      </c>
      <c r="D54" s="130" t="str">
        <f>IF($B54=0,"",('GP55A 25-26'!D55)/(('Member Info'!I81/12)*'GP1 Totals'!AB80)*100)</f>
        <v/>
      </c>
      <c r="E54" s="130" t="str">
        <f>IF(B54=0,"", IF('GP55A 25-26'!N55=37.5,'GP55A 25-26'!M55/('GP55A 25-26'!N55*52.14)*100,IF('GP55A 25-26'!N55=37,'GP55A 25-26'!M55/('GP55A 25-26'!N55*52.14)*100,IF('GP55A 25-26'!N55=162.93,'GP55A 25-26'!M55/('GP55A 25-26'!N55*12)*100,IF('GP55A 25-26'!N55=160.76,'GP55A 25-26'!M55/('GP55A 25-26'!N55*12)*100,('GP55A 25-26'!M55/'GP55A 25-26'!N55)*100)))))</f>
        <v/>
      </c>
      <c r="F54" s="130" t="str">
        <f t="shared" si="0"/>
        <v/>
      </c>
      <c r="G54" s="229" t="str">
        <f>IF(B54=0,"",IF(P54="yes","Member left - Ensure T55a sent",IF(AND('GP55A 25-26'!F55="Y",'GP55A 25-26'!M55=""),"Please Enter Part Time Hours",IF('GP55A 25-26'!N55="", "Please enter Standard hours", IF(D54&gt;100.1,"Error Detected - Code - A001",IF(C54="","Acceptable - FULL TIME",IF(F54&gt;5,"Error Detected - Code - B001",IF(F54&lt;-5,"Error Detected - Code - B002","Acceptable"))))))))</f>
        <v/>
      </c>
      <c r="H54" s="130">
        <f>'GP55A 25-26'!G55</f>
        <v>0</v>
      </c>
      <c r="I54" s="130" t="str">
        <f>IF(B54=0,"",('GP55A 25-26'!D55/100*M54))</f>
        <v/>
      </c>
      <c r="J54" s="130" t="str">
        <f t="shared" si="1"/>
        <v/>
      </c>
      <c r="K54" s="130" t="str">
        <f t="shared" si="2"/>
        <v/>
      </c>
      <c r="L54" s="229" t="str">
        <f>IF(B54=0,"",IF(P54="yes","Member Left - Ensure T55a sent", IF(K54&lt;-5,IF('GP1 Totals'!Z80&gt;0,"Maternity/SSP","Error Detected - Code - C001"),IF(K54&gt;5,CONCATENATE("Error Detected - Code C002")," Acceptable" ) )))</f>
        <v/>
      </c>
      <c r="M54" s="130" t="str">
        <f>IF(B54=0,"",'GP1 Totals'!AA80)</f>
        <v/>
      </c>
      <c r="N54" s="130" t="str">
        <f>IF(B54=0,"", 'GP55A 25-26'!G55/'GP55A 25-26'!D55*100)</f>
        <v/>
      </c>
      <c r="O54" s="130"/>
      <c r="P54" s="153" t="str">
        <f>IF('Member Info'!T81=1, "Yes", "")</f>
        <v/>
      </c>
      <c r="Q54" s="230" t="str">
        <f>IF(B54=0,"",
IF(P54="YES","Member has left",
IF(C54="Y",
IF('GP55A 25-26'!Z55="", "please Enter Members Email address for MSS access",IF(OR('GP55A 25-26'!Q55="",'GP55A 25-26'!V55=""),"missing address/postcode","")),
IF(D54&lt;95,"Full time member has not earned a Full time Salary",
IF('GP55A 25-26'!Z55="", "Please Enter Members Email address for MSS access",IF(OR('GP55A 25-26'!Q55="",'GP55A 25-26'!V55=""),"missing address/postcode",""))))))</f>
        <v/>
      </c>
      <c r="R54" s="124" t="str">
        <f>IF(B54=0,"",'GP55A 25-26'!AA55)</f>
        <v/>
      </c>
    </row>
    <row r="55" spans="1:18" x14ac:dyDescent="0.25">
      <c r="A55" s="124">
        <v>54</v>
      </c>
      <c r="B55" s="129">
        <f>'GP55A 25-26'!C56</f>
        <v>0</v>
      </c>
      <c r="C55" s="129" t="str">
        <f>'GP55A 25-26'!F56</f>
        <v/>
      </c>
      <c r="D55" s="130" t="str">
        <f>IF($B55=0,"",('GP55A 25-26'!D56)/(('Member Info'!I82/12)*'GP1 Totals'!AB81)*100)</f>
        <v/>
      </c>
      <c r="E55" s="130" t="str">
        <f>IF(B55=0,"", IF('GP55A 25-26'!N56=37.5,'GP55A 25-26'!M56/('GP55A 25-26'!N56*52.14)*100,IF('GP55A 25-26'!N56=37,'GP55A 25-26'!M56/('GP55A 25-26'!N56*52.14)*100,IF('GP55A 25-26'!N56=162.93,'GP55A 25-26'!M56/('GP55A 25-26'!N56*12)*100,IF('GP55A 25-26'!N56=160.76,'GP55A 25-26'!M56/('GP55A 25-26'!N56*12)*100,('GP55A 25-26'!M56/'GP55A 25-26'!N56)*100)))))</f>
        <v/>
      </c>
      <c r="F55" s="130" t="str">
        <f t="shared" si="0"/>
        <v/>
      </c>
      <c r="G55" s="229" t="str">
        <f>IF(B55=0,"",IF(P55="yes","Member left - Ensure T55a sent",IF(AND('GP55A 25-26'!F56="Y",'GP55A 25-26'!M56=""),"Please Enter Part Time Hours",IF('GP55A 25-26'!N56="", "Please enter Standard hours", IF(D55&gt;100.1,"Error Detected - Code - A001",IF(C55="","Acceptable - FULL TIME",IF(F55&gt;5,"Error Detected - Code - B001",IF(F55&lt;-5,"Error Detected - Code - B002","Acceptable"))))))))</f>
        <v/>
      </c>
      <c r="H55" s="130">
        <f>'GP55A 25-26'!G56</f>
        <v>0</v>
      </c>
      <c r="I55" s="130" t="str">
        <f>IF(B55=0,"",('GP55A 25-26'!D56/100*M55))</f>
        <v/>
      </c>
      <c r="J55" s="130" t="str">
        <f t="shared" si="1"/>
        <v/>
      </c>
      <c r="K55" s="130" t="str">
        <f t="shared" si="2"/>
        <v/>
      </c>
      <c r="L55" s="229" t="str">
        <f>IF(B55=0,"",IF(P55="yes","Member Left - Ensure T55a sent", IF(K55&lt;-5,IF('GP1 Totals'!Z81&gt;0,"Maternity/SSP","Error Detected - Code - C001"),IF(K55&gt;5,CONCATENATE("Error Detected - Code C002")," Acceptable" ) )))</f>
        <v/>
      </c>
      <c r="M55" s="130" t="str">
        <f>IF(B55=0,"",'GP1 Totals'!AA81)</f>
        <v/>
      </c>
      <c r="N55" s="130" t="str">
        <f>IF(B55=0,"", 'GP55A 25-26'!G56/'GP55A 25-26'!D56*100)</f>
        <v/>
      </c>
      <c r="O55" s="130"/>
      <c r="P55" s="153" t="str">
        <f>IF('Member Info'!T82=1, "Yes", "")</f>
        <v/>
      </c>
      <c r="Q55" s="230" t="str">
        <f>IF(B55=0,"",
IF(P55="YES","Member has left",
IF(C55="Y",
IF('GP55A 25-26'!Z56="", "please Enter Members Email address for MSS access",IF(OR('GP55A 25-26'!Q56="",'GP55A 25-26'!V56=""),"missing address/postcode","")),
IF(D55&lt;95,"Full time member has not earned a Full time Salary",
IF('GP55A 25-26'!Z56="", "Please Enter Members Email address for MSS access",IF(OR('GP55A 25-26'!Q56="",'GP55A 25-26'!V56=""),"missing address/postcode",""))))))</f>
        <v/>
      </c>
      <c r="R55" s="124" t="str">
        <f>IF(B55=0,"",'GP55A 25-26'!AA56)</f>
        <v/>
      </c>
    </row>
    <row r="56" spans="1:18" x14ac:dyDescent="0.25">
      <c r="A56" s="124">
        <v>55</v>
      </c>
      <c r="B56" s="129">
        <f>'GP55A 25-26'!C57</f>
        <v>0</v>
      </c>
      <c r="C56" s="129" t="str">
        <f>'GP55A 25-26'!F57</f>
        <v/>
      </c>
      <c r="D56" s="130" t="str">
        <f>IF($B56=0,"",('GP55A 25-26'!D57)/(('Member Info'!I83/12)*'GP1 Totals'!AB82)*100)</f>
        <v/>
      </c>
      <c r="E56" s="130" t="str">
        <f>IF(B56=0,"", IF('GP55A 25-26'!N57=37.5,'GP55A 25-26'!M57/('GP55A 25-26'!N57*52.14)*100,IF('GP55A 25-26'!N57=37,'GP55A 25-26'!M57/('GP55A 25-26'!N57*52.14)*100,IF('GP55A 25-26'!N57=162.93,'GP55A 25-26'!M57/('GP55A 25-26'!N57*12)*100,IF('GP55A 25-26'!N57=160.76,'GP55A 25-26'!M57/('GP55A 25-26'!N57*12)*100,('GP55A 25-26'!M57/'GP55A 25-26'!N57)*100)))))</f>
        <v/>
      </c>
      <c r="F56" s="130" t="str">
        <f t="shared" si="0"/>
        <v/>
      </c>
      <c r="G56" s="229" t="str">
        <f>IF(B56=0,"",IF(P56="yes","Member left - Ensure T55a sent",IF(AND('GP55A 25-26'!F57="Y",'GP55A 25-26'!M57=""),"Please Enter Part Time Hours",IF('GP55A 25-26'!N57="", "Please enter Standard hours", IF(D56&gt;100.1,"Error Detected - Code - A001",IF(C56="","Acceptable - FULL TIME",IF(F56&gt;5,"Error Detected - Code - B001",IF(F56&lt;-5,"Error Detected - Code - B002","Acceptable"))))))))</f>
        <v/>
      </c>
      <c r="H56" s="130">
        <f>'GP55A 25-26'!G57</f>
        <v>0</v>
      </c>
      <c r="I56" s="130" t="str">
        <f>IF(B56=0,"",('GP55A 25-26'!D57/100*M56))</f>
        <v/>
      </c>
      <c r="J56" s="130" t="str">
        <f t="shared" si="1"/>
        <v/>
      </c>
      <c r="K56" s="130" t="str">
        <f t="shared" si="2"/>
        <v/>
      </c>
      <c r="L56" s="229" t="str">
        <f>IF(B56=0,"",IF(P56="yes","Member Left - Ensure T55a sent", IF(K56&lt;-5,IF('GP1 Totals'!Z82&gt;0,"Maternity/SSP","Error Detected - Code - C001"),IF(K56&gt;5,CONCATENATE("Error Detected - Code C002")," Acceptable" ) )))</f>
        <v/>
      </c>
      <c r="M56" s="130" t="str">
        <f>IF(B56=0,"",'GP1 Totals'!AA82)</f>
        <v/>
      </c>
      <c r="N56" s="130" t="str">
        <f>IF(B56=0,"", 'GP55A 25-26'!G57/'GP55A 25-26'!D57*100)</f>
        <v/>
      </c>
      <c r="O56" s="130"/>
      <c r="P56" s="153" t="str">
        <f>IF('Member Info'!T83=1, "Yes", "")</f>
        <v/>
      </c>
      <c r="Q56" s="230" t="str">
        <f>IF(B56=0,"",
IF(P56="YES","Member has left",
IF(C56="Y",
IF('GP55A 25-26'!Z57="", "please Enter Members Email address for MSS access",IF(OR('GP55A 25-26'!Q57="",'GP55A 25-26'!V57=""),"missing address/postcode","")),
IF(D56&lt;95,"Full time member has not earned a Full time Salary",
IF('GP55A 25-26'!Z57="", "Please Enter Members Email address for MSS access",IF(OR('GP55A 25-26'!Q57="",'GP55A 25-26'!V57=""),"missing address/postcode",""))))))</f>
        <v/>
      </c>
      <c r="R56" s="124" t="str">
        <f>IF(B56=0,"",'GP55A 25-26'!AA57)</f>
        <v/>
      </c>
    </row>
    <row r="57" spans="1:18" x14ac:dyDescent="0.25">
      <c r="A57" s="124">
        <v>56</v>
      </c>
      <c r="B57" s="129">
        <f>'GP55A 25-26'!C58</f>
        <v>0</v>
      </c>
      <c r="C57" s="129" t="str">
        <f>'GP55A 25-26'!F58</f>
        <v/>
      </c>
      <c r="D57" s="130" t="str">
        <f>IF($B57=0,"",('GP55A 25-26'!D58)/(('Member Info'!I84/12)*'GP1 Totals'!AB83)*100)</f>
        <v/>
      </c>
      <c r="E57" s="130" t="str">
        <f>IF(B57=0,"", IF('GP55A 25-26'!N58=37.5,'GP55A 25-26'!M58/('GP55A 25-26'!N58*52.14)*100,IF('GP55A 25-26'!N58=37,'GP55A 25-26'!M58/('GP55A 25-26'!N58*52.14)*100,IF('GP55A 25-26'!N58=162.93,'GP55A 25-26'!M58/('GP55A 25-26'!N58*12)*100,IF('GP55A 25-26'!N58=160.76,'GP55A 25-26'!M58/('GP55A 25-26'!N58*12)*100,('GP55A 25-26'!M58/'GP55A 25-26'!N58)*100)))))</f>
        <v/>
      </c>
      <c r="F57" s="130" t="str">
        <f t="shared" si="0"/>
        <v/>
      </c>
      <c r="G57" s="229" t="str">
        <f>IF(B57=0,"",IF(P57="yes","Member left - Ensure T55a sent",IF(AND('GP55A 25-26'!F58="Y",'GP55A 25-26'!M58=""),"Please Enter Part Time Hours",IF('GP55A 25-26'!N58="", "Please enter Standard hours", IF(D57&gt;100.1,"Error Detected - Code - A001",IF(C57="","Acceptable - FULL TIME",IF(F57&gt;5,"Error Detected - Code - B001",IF(F57&lt;-5,"Error Detected - Code - B002","Acceptable"))))))))</f>
        <v/>
      </c>
      <c r="H57" s="130">
        <f>'GP55A 25-26'!G58</f>
        <v>0</v>
      </c>
      <c r="I57" s="130" t="str">
        <f>IF(B57=0,"",('GP55A 25-26'!D58/100*M57))</f>
        <v/>
      </c>
      <c r="J57" s="130" t="str">
        <f t="shared" si="1"/>
        <v/>
      </c>
      <c r="K57" s="130" t="str">
        <f t="shared" si="2"/>
        <v/>
      </c>
      <c r="L57" s="229" t="str">
        <f>IF(B57=0,"",IF(P57="yes","Member Left - Ensure T55a sent", IF(K57&lt;-5,IF('GP1 Totals'!Z83&gt;0,"Maternity/SSP","Error Detected - Code - C001"),IF(K57&gt;5,CONCATENATE("Error Detected - Code C002")," Acceptable" ) )))</f>
        <v/>
      </c>
      <c r="M57" s="130" t="str">
        <f>IF(B57=0,"",'GP1 Totals'!AA83)</f>
        <v/>
      </c>
      <c r="N57" s="130" t="str">
        <f>IF(B57=0,"", 'GP55A 25-26'!G58/'GP55A 25-26'!D58*100)</f>
        <v/>
      </c>
      <c r="O57" s="130"/>
      <c r="P57" s="153" t="str">
        <f>IF('Member Info'!T84=1, "Yes", "")</f>
        <v/>
      </c>
      <c r="Q57" s="230" t="str">
        <f>IF(B57=0,"",
IF(P57="YES","Member has left",
IF(C57="Y",
IF('GP55A 25-26'!Z58="", "please Enter Members Email address for MSS access",IF(OR('GP55A 25-26'!Q58="",'GP55A 25-26'!V58=""),"missing address/postcode","")),
IF(D57&lt;95,"Full time member has not earned a Full time Salary",
IF('GP55A 25-26'!Z58="", "Please Enter Members Email address for MSS access",IF(OR('GP55A 25-26'!Q58="",'GP55A 25-26'!V58=""),"missing address/postcode",""))))))</f>
        <v/>
      </c>
      <c r="R57" s="124" t="str">
        <f>IF(B57=0,"",'GP55A 25-26'!AA58)</f>
        <v/>
      </c>
    </row>
    <row r="58" spans="1:18" x14ac:dyDescent="0.25">
      <c r="A58" s="124">
        <v>57</v>
      </c>
      <c r="B58" s="129">
        <f>'GP55A 25-26'!C59</f>
        <v>0</v>
      </c>
      <c r="C58" s="129" t="str">
        <f>'GP55A 25-26'!F59</f>
        <v/>
      </c>
      <c r="D58" s="130" t="str">
        <f>IF($B58=0,"",('GP55A 25-26'!D59)/(('Member Info'!I85/12)*'GP1 Totals'!AB84)*100)</f>
        <v/>
      </c>
      <c r="E58" s="130" t="str">
        <f>IF(B58=0,"", IF('GP55A 25-26'!N59=37.5,'GP55A 25-26'!M59/('GP55A 25-26'!N59*52.14)*100,IF('GP55A 25-26'!N59=37,'GP55A 25-26'!M59/('GP55A 25-26'!N59*52.14)*100,IF('GP55A 25-26'!N59=162.93,'GP55A 25-26'!M59/('GP55A 25-26'!N59*12)*100,IF('GP55A 25-26'!N59=160.76,'GP55A 25-26'!M59/('GP55A 25-26'!N59*12)*100,('GP55A 25-26'!M59/'GP55A 25-26'!N59)*100)))))</f>
        <v/>
      </c>
      <c r="F58" s="130" t="str">
        <f t="shared" si="0"/>
        <v/>
      </c>
      <c r="G58" s="229" t="str">
        <f>IF(B58=0,"",IF(P58="yes","Member left - Ensure T55a sent",IF(AND('GP55A 25-26'!F59="Y",'GP55A 25-26'!M59=""),"Please Enter Part Time Hours",IF('GP55A 25-26'!N59="", "Please enter Standard hours", IF(D58&gt;100.1,"Error Detected - Code - A001",IF(C58="","Acceptable - FULL TIME",IF(F58&gt;5,"Error Detected - Code - B001",IF(F58&lt;-5,"Error Detected - Code - B002","Acceptable"))))))))</f>
        <v/>
      </c>
      <c r="H58" s="130">
        <f>'GP55A 25-26'!G59</f>
        <v>0</v>
      </c>
      <c r="I58" s="130" t="str">
        <f>IF(B58=0,"",('GP55A 25-26'!D59/100*M58))</f>
        <v/>
      </c>
      <c r="J58" s="130" t="str">
        <f t="shared" si="1"/>
        <v/>
      </c>
      <c r="K58" s="130" t="str">
        <f t="shared" si="2"/>
        <v/>
      </c>
      <c r="L58" s="229" t="str">
        <f>IF(B58=0,"",IF(P58="yes","Member Left - Ensure T55a sent", IF(K58&lt;-5,IF('GP1 Totals'!Z84&gt;0,"Maternity/SSP","Error Detected - Code - C001"),IF(K58&gt;5,CONCATENATE("Error Detected - Code C002")," Acceptable" ) )))</f>
        <v/>
      </c>
      <c r="M58" s="130" t="str">
        <f>IF(B58=0,"",'GP1 Totals'!AA84)</f>
        <v/>
      </c>
      <c r="N58" s="130" t="str">
        <f>IF(B58=0,"", 'GP55A 25-26'!G59/'GP55A 25-26'!D59*100)</f>
        <v/>
      </c>
      <c r="O58" s="130"/>
      <c r="P58" s="153" t="str">
        <f>IF('Member Info'!T85=1, "Yes", "")</f>
        <v/>
      </c>
      <c r="Q58" s="230" t="str">
        <f>IF(B58=0,"",
IF(P58="YES","Member has left",
IF(C58="Y",
IF('GP55A 25-26'!Z59="", "please Enter Members Email address for MSS access",IF(OR('GP55A 25-26'!Q59="",'GP55A 25-26'!V59=""),"missing address/postcode","")),
IF(D58&lt;95,"Full time member has not earned a Full time Salary",
IF('GP55A 25-26'!Z59="", "Please Enter Members Email address for MSS access",IF(OR('GP55A 25-26'!Q59="",'GP55A 25-26'!V59=""),"missing address/postcode",""))))))</f>
        <v/>
      </c>
      <c r="R58" s="124" t="str">
        <f>IF(B58=0,"",'GP55A 25-26'!AA59)</f>
        <v/>
      </c>
    </row>
    <row r="59" spans="1:18" x14ac:dyDescent="0.25">
      <c r="A59" s="124">
        <v>58</v>
      </c>
      <c r="B59" s="129">
        <f>'GP55A 25-26'!C60</f>
        <v>0</v>
      </c>
      <c r="C59" s="129" t="str">
        <f>'GP55A 25-26'!F60</f>
        <v/>
      </c>
      <c r="D59" s="130" t="str">
        <f>IF($B59=0,"",('GP55A 25-26'!D60)/(('Member Info'!I86/12)*'GP1 Totals'!AB85)*100)</f>
        <v/>
      </c>
      <c r="E59" s="130" t="str">
        <f>IF(B59=0,"", IF('GP55A 25-26'!N60=37.5,'GP55A 25-26'!M60/('GP55A 25-26'!N60*52.14)*100,IF('GP55A 25-26'!N60=37,'GP55A 25-26'!M60/('GP55A 25-26'!N60*52.14)*100,IF('GP55A 25-26'!N60=162.93,'GP55A 25-26'!M60/('GP55A 25-26'!N60*12)*100,IF('GP55A 25-26'!N60=160.76,'GP55A 25-26'!M60/('GP55A 25-26'!N60*12)*100,('GP55A 25-26'!M60/'GP55A 25-26'!N60)*100)))))</f>
        <v/>
      </c>
      <c r="F59" s="130" t="str">
        <f t="shared" si="0"/>
        <v/>
      </c>
      <c r="G59" s="229" t="str">
        <f>IF(B59=0,"",IF(P59="yes","Member left - Ensure T55a sent",IF(AND('GP55A 25-26'!F60="Y",'GP55A 25-26'!M60=""),"Please Enter Part Time Hours",IF('GP55A 25-26'!N60="", "Please enter Standard hours", IF(D59&gt;100.1,"Error Detected - Code - A001",IF(C59="","Acceptable - FULL TIME",IF(F59&gt;5,"Error Detected - Code - B001",IF(F59&lt;-5,"Error Detected - Code - B002","Acceptable"))))))))</f>
        <v/>
      </c>
      <c r="H59" s="130">
        <f>'GP55A 25-26'!G60</f>
        <v>0</v>
      </c>
      <c r="I59" s="130" t="str">
        <f>IF(B59=0,"",('GP55A 25-26'!D60/100*M59))</f>
        <v/>
      </c>
      <c r="J59" s="130" t="str">
        <f t="shared" si="1"/>
        <v/>
      </c>
      <c r="K59" s="130" t="str">
        <f t="shared" si="2"/>
        <v/>
      </c>
      <c r="L59" s="229" t="str">
        <f>IF(B59=0,"",IF(P59="yes","Member Left - Ensure T55a sent", IF(K59&lt;-5,IF('GP1 Totals'!Z85&gt;0,"Maternity/SSP","Error Detected - Code - C001"),IF(K59&gt;5,CONCATENATE("Error Detected - Code C002")," Acceptable" ) )))</f>
        <v/>
      </c>
      <c r="M59" s="130" t="str">
        <f>IF(B59=0,"",'GP1 Totals'!AA85)</f>
        <v/>
      </c>
      <c r="N59" s="130" t="str">
        <f>IF(B59=0,"", 'GP55A 25-26'!G60/'GP55A 25-26'!D60*100)</f>
        <v/>
      </c>
      <c r="O59" s="130"/>
      <c r="P59" s="153" t="str">
        <f>IF('Member Info'!T86=1, "Yes", "")</f>
        <v/>
      </c>
      <c r="Q59" s="230" t="str">
        <f>IF(B59=0,"",
IF(P59="YES","Member has left",
IF(C59="Y",
IF('GP55A 25-26'!Z60="", "please Enter Members Email address for MSS access",IF(OR('GP55A 25-26'!Q60="",'GP55A 25-26'!V60=""),"missing address/postcode","")),
IF(D59&lt;95,"Full time member has not earned a Full time Salary",
IF('GP55A 25-26'!Z60="", "Please Enter Members Email address for MSS access",IF(OR('GP55A 25-26'!Q60="",'GP55A 25-26'!V60=""),"missing address/postcode",""))))))</f>
        <v/>
      </c>
      <c r="R59" s="124" t="str">
        <f>IF(B59=0,"",'GP55A 25-26'!AA60)</f>
        <v/>
      </c>
    </row>
    <row r="60" spans="1:18" x14ac:dyDescent="0.25">
      <c r="A60" s="124">
        <v>59</v>
      </c>
      <c r="B60" s="129">
        <f>'GP55A 25-26'!C61</f>
        <v>0</v>
      </c>
      <c r="C60" s="129" t="str">
        <f>'GP55A 25-26'!F61</f>
        <v/>
      </c>
      <c r="D60" s="130" t="str">
        <f>IF($B60=0,"",('GP55A 25-26'!D61)/(('Member Info'!I87/12)*'GP1 Totals'!AB86)*100)</f>
        <v/>
      </c>
      <c r="E60" s="130" t="str">
        <f>IF(B60=0,"", IF('GP55A 25-26'!N61=37.5,'GP55A 25-26'!M61/('GP55A 25-26'!N61*52.14)*100,IF('GP55A 25-26'!N61=37,'GP55A 25-26'!M61/('GP55A 25-26'!N61*52.14)*100,IF('GP55A 25-26'!N61=162.93,'GP55A 25-26'!M61/('GP55A 25-26'!N61*12)*100,IF('GP55A 25-26'!N61=160.76,'GP55A 25-26'!M61/('GP55A 25-26'!N61*12)*100,('GP55A 25-26'!M61/'GP55A 25-26'!N61)*100)))))</f>
        <v/>
      </c>
      <c r="F60" s="130" t="str">
        <f t="shared" si="0"/>
        <v/>
      </c>
      <c r="G60" s="229" t="str">
        <f>IF(B60=0,"",IF(P60="yes","Member left - Ensure T55a sent",IF(AND('GP55A 25-26'!F61="Y",'GP55A 25-26'!M61=""),"Please Enter Part Time Hours",IF('GP55A 25-26'!N61="", "Please enter Standard hours", IF(D60&gt;100.1,"Error Detected - Code - A001",IF(C60="","Acceptable - FULL TIME",IF(F60&gt;5,"Error Detected - Code - B001",IF(F60&lt;-5,"Error Detected - Code - B002","Acceptable"))))))))</f>
        <v/>
      </c>
      <c r="H60" s="130">
        <f>'GP55A 25-26'!G61</f>
        <v>0</v>
      </c>
      <c r="I60" s="130" t="str">
        <f>IF(B60=0,"",('GP55A 25-26'!D61/100*M60))</f>
        <v/>
      </c>
      <c r="J60" s="130" t="str">
        <f t="shared" si="1"/>
        <v/>
      </c>
      <c r="K60" s="130" t="str">
        <f t="shared" si="2"/>
        <v/>
      </c>
      <c r="L60" s="229" t="str">
        <f>IF(B60=0,"",IF(P60="yes","Member Left - Ensure T55a sent", IF(K60&lt;-5,IF('GP1 Totals'!Z86&gt;0,"Maternity/SSP","Error Detected - Code - C001"),IF(K60&gt;5,CONCATENATE("Error Detected - Code C002")," Acceptable" ) )))</f>
        <v/>
      </c>
      <c r="M60" s="130" t="str">
        <f>IF(B60=0,"",'GP1 Totals'!AA86)</f>
        <v/>
      </c>
      <c r="N60" s="130" t="str">
        <f>IF(B60=0,"", 'GP55A 25-26'!G61/'GP55A 25-26'!D61*100)</f>
        <v/>
      </c>
      <c r="O60" s="130"/>
      <c r="P60" s="153" t="str">
        <f>IF('Member Info'!T87=1, "Yes", "")</f>
        <v/>
      </c>
      <c r="Q60" s="230" t="str">
        <f>IF(B60=0,"",
IF(P60="YES","Member has left",
IF(C60="Y",
IF('GP55A 25-26'!Z61="", "please Enter Members Email address for MSS access",IF(OR('GP55A 25-26'!Q61="",'GP55A 25-26'!V61=""),"missing address/postcode","")),
IF(D60&lt;95,"Full time member has not earned a Full time Salary",
IF('GP55A 25-26'!Z61="", "Please Enter Members Email address for MSS access",IF(OR('GP55A 25-26'!Q61="",'GP55A 25-26'!V61=""),"missing address/postcode",""))))))</f>
        <v/>
      </c>
      <c r="R60" s="124" t="str">
        <f>IF(B60=0,"",'GP55A 25-26'!AA61)</f>
        <v/>
      </c>
    </row>
    <row r="61" spans="1:18" x14ac:dyDescent="0.25">
      <c r="A61" s="124">
        <v>60</v>
      </c>
      <c r="B61" s="129">
        <f>'GP55A 25-26'!C62</f>
        <v>0</v>
      </c>
      <c r="C61" s="129" t="str">
        <f>'GP55A 25-26'!F62</f>
        <v/>
      </c>
      <c r="D61" s="130" t="str">
        <f>IF($B61=0,"",('GP55A 25-26'!D62)/(('Member Info'!I88/12)*'GP1 Totals'!AB87)*100)</f>
        <v/>
      </c>
      <c r="E61" s="130" t="str">
        <f>IF(B61=0,"", IF('GP55A 25-26'!N62=37.5,'GP55A 25-26'!M62/('GP55A 25-26'!N62*52.14)*100,IF('GP55A 25-26'!N62=37,'GP55A 25-26'!M62/('GP55A 25-26'!N62*52.14)*100,IF('GP55A 25-26'!N62=162.93,'GP55A 25-26'!M62/('GP55A 25-26'!N62*12)*100,IF('GP55A 25-26'!N62=160.76,'GP55A 25-26'!M62/('GP55A 25-26'!N62*12)*100,('GP55A 25-26'!M62/'GP55A 25-26'!N62)*100)))))</f>
        <v/>
      </c>
      <c r="F61" s="130" t="str">
        <f t="shared" si="0"/>
        <v/>
      </c>
      <c r="G61" s="229" t="str">
        <f>IF(B61=0,"",IF(P61="yes","Member left - Ensure T55a sent",IF(AND('GP55A 25-26'!F62="Y",'GP55A 25-26'!M62=""),"Please Enter Part Time Hours",IF('GP55A 25-26'!N62="", "Please enter Standard hours", IF(D61&gt;100.1,"Error Detected - Code - A001",IF(C61="","Acceptable - FULL TIME",IF(F61&gt;5,"Error Detected - Code - B001",IF(F61&lt;-5,"Error Detected - Code - B002","Acceptable"))))))))</f>
        <v/>
      </c>
      <c r="H61" s="130">
        <f>'GP55A 25-26'!G62</f>
        <v>0</v>
      </c>
      <c r="I61" s="130" t="str">
        <f>IF(B61=0,"",('GP55A 25-26'!D62/100*M61))</f>
        <v/>
      </c>
      <c r="J61" s="130" t="str">
        <f t="shared" si="1"/>
        <v/>
      </c>
      <c r="K61" s="130" t="str">
        <f t="shared" si="2"/>
        <v/>
      </c>
      <c r="L61" s="229" t="str">
        <f>IF(B61=0,"",IF(P61="yes","Member Left - Ensure T55a sent", IF(K61&lt;-5,IF('GP1 Totals'!Z87&gt;0,"Maternity/SSP","Error Detected - Code - C001"),IF(K61&gt;5,CONCATENATE("Error Detected - Code C002")," Acceptable" ) )))</f>
        <v/>
      </c>
      <c r="M61" s="130" t="str">
        <f>IF(B61=0,"",'GP1 Totals'!AA87)</f>
        <v/>
      </c>
      <c r="N61" s="130" t="str">
        <f>IF(B61=0,"", 'GP55A 25-26'!G62/'GP55A 25-26'!D62*100)</f>
        <v/>
      </c>
      <c r="O61" s="130"/>
      <c r="P61" s="153" t="str">
        <f>IF('Member Info'!T88=1, "Yes", "")</f>
        <v/>
      </c>
      <c r="Q61" s="230" t="str">
        <f>IF(B61=0,"",
IF(P61="YES","Member has left",
IF(C61="Y",
IF('GP55A 25-26'!Z62="", "please Enter Members Email address for MSS access",IF(OR('GP55A 25-26'!Q62="",'GP55A 25-26'!V62=""),"missing address/postcode","")),
IF(D61&lt;95,"Full time member has not earned a Full time Salary",
IF('GP55A 25-26'!Z62="", "Please Enter Members Email address for MSS access",IF(OR('GP55A 25-26'!Q62="",'GP55A 25-26'!V62=""),"missing address/postcode",""))))))</f>
        <v/>
      </c>
      <c r="R61" s="124" t="str">
        <f>IF(B61=0,"",'GP55A 25-26'!AA62)</f>
        <v/>
      </c>
    </row>
    <row r="62" spans="1:18" x14ac:dyDescent="0.25">
      <c r="A62" s="124">
        <v>61</v>
      </c>
      <c r="B62" s="129">
        <f>'GP55A 25-26'!C63</f>
        <v>0</v>
      </c>
      <c r="C62" s="129" t="str">
        <f>'GP55A 25-26'!F63</f>
        <v/>
      </c>
      <c r="D62" s="130" t="str">
        <f>IF($B62=0,"",('GP55A 25-26'!D63)/(('Member Info'!I89/12)*'GP1 Totals'!AB88)*100)</f>
        <v/>
      </c>
      <c r="E62" s="130" t="str">
        <f>IF(B62=0,"", IF('GP55A 25-26'!N63=37.5,'GP55A 25-26'!M63/('GP55A 25-26'!N63*52.14)*100,IF('GP55A 25-26'!N63=37,'GP55A 25-26'!M63/('GP55A 25-26'!N63*52.14)*100,IF('GP55A 25-26'!N63=162.93,'GP55A 25-26'!M63/('GP55A 25-26'!N63*12)*100,IF('GP55A 25-26'!N63=160.76,'GP55A 25-26'!M63/('GP55A 25-26'!N63*12)*100,('GP55A 25-26'!M63/'GP55A 25-26'!N63)*100)))))</f>
        <v/>
      </c>
      <c r="F62" s="130" t="str">
        <f t="shared" si="0"/>
        <v/>
      </c>
      <c r="G62" s="229" t="str">
        <f>IF(B62=0,"",IF(P62="yes","Member left - Ensure T55a sent",IF(AND('GP55A 25-26'!F63="Y",'GP55A 25-26'!M63=""),"Please Enter Part Time Hours",IF('GP55A 25-26'!N63="", "Please enter Standard hours", IF(D62&gt;100.1,"Error Detected - Code - A001",IF(C62="","Acceptable - FULL TIME",IF(F62&gt;5,"Error Detected - Code - B001",IF(F62&lt;-5,"Error Detected - Code - B002","Acceptable"))))))))</f>
        <v/>
      </c>
      <c r="H62" s="130">
        <f>'GP55A 25-26'!G63</f>
        <v>0</v>
      </c>
      <c r="I62" s="130" t="str">
        <f>IF(B62=0,"",('GP55A 25-26'!D63/100*M62))</f>
        <v/>
      </c>
      <c r="J62" s="130" t="str">
        <f t="shared" si="1"/>
        <v/>
      </c>
      <c r="K62" s="130" t="str">
        <f t="shared" si="2"/>
        <v/>
      </c>
      <c r="L62" s="229" t="str">
        <f>IF(B62=0,"",IF(P62="yes","Member Left - Ensure T55a sent", IF(K62&lt;-5,IF('GP1 Totals'!Z88&gt;0,"Maternity/SSP","Error Detected - Code - C001"),IF(K62&gt;5,CONCATENATE("Error Detected - Code C002")," Acceptable" ) )))</f>
        <v/>
      </c>
      <c r="M62" s="130" t="str">
        <f>IF(B62=0,"",'GP1 Totals'!AA88)</f>
        <v/>
      </c>
      <c r="N62" s="130" t="str">
        <f>IF(B62=0,"", 'GP55A 25-26'!G63/'GP55A 25-26'!D63*100)</f>
        <v/>
      </c>
      <c r="O62" s="130"/>
      <c r="P62" s="153" t="str">
        <f>IF('Member Info'!T89=1, "Yes", "")</f>
        <v/>
      </c>
      <c r="Q62" s="230" t="str">
        <f>IF(B62=0,"",
IF(P62="YES","Member has left",
IF(C62="Y",
IF('GP55A 25-26'!Z63="", "please Enter Members Email address for MSS access",IF(OR('GP55A 25-26'!Q63="",'GP55A 25-26'!V63=""),"missing address/postcode","")),
IF(D62&lt;95,"Full time member has not earned a Full time Salary",
IF('GP55A 25-26'!Z63="", "Please Enter Members Email address for MSS access",IF(OR('GP55A 25-26'!Q63="",'GP55A 25-26'!V63=""),"missing address/postcode",""))))))</f>
        <v/>
      </c>
      <c r="R62" s="124" t="str">
        <f>IF(B62=0,"",'GP55A 25-26'!AA63)</f>
        <v/>
      </c>
    </row>
    <row r="63" spans="1:18" x14ac:dyDescent="0.25">
      <c r="A63" s="124">
        <v>62</v>
      </c>
      <c r="B63" s="129">
        <f>'GP55A 25-26'!C64</f>
        <v>0</v>
      </c>
      <c r="C63" s="129" t="str">
        <f>'GP55A 25-26'!F64</f>
        <v/>
      </c>
      <c r="D63" s="130" t="str">
        <f>IF($B63=0,"",('GP55A 25-26'!D64)/(('Member Info'!I90/12)*'GP1 Totals'!AB89)*100)</f>
        <v/>
      </c>
      <c r="E63" s="130" t="str">
        <f>IF(B63=0,"", IF('GP55A 25-26'!N64=37.5,'GP55A 25-26'!M64/('GP55A 25-26'!N64*52.14)*100,IF('GP55A 25-26'!N64=37,'GP55A 25-26'!M64/('GP55A 25-26'!N64*52.14)*100,IF('GP55A 25-26'!N64=162.93,'GP55A 25-26'!M64/('GP55A 25-26'!N64*12)*100,IF('GP55A 25-26'!N64=160.76,'GP55A 25-26'!M64/('GP55A 25-26'!N64*12)*100,('GP55A 25-26'!M64/'GP55A 25-26'!N64)*100)))))</f>
        <v/>
      </c>
      <c r="F63" s="130" t="str">
        <f t="shared" si="0"/>
        <v/>
      </c>
      <c r="G63" s="229" t="str">
        <f>IF(B63=0,"",IF(P63="yes","Member left - Ensure T55a sent",IF(AND('GP55A 25-26'!F64="Y",'GP55A 25-26'!M64=""),"Please Enter Part Time Hours",IF('GP55A 25-26'!N64="", "Please enter Standard hours", IF(D63&gt;100.1,"Error Detected - Code - A001",IF(C63="","Acceptable - FULL TIME",IF(F63&gt;5,"Error Detected - Code - B001",IF(F63&lt;-5,"Error Detected - Code - B002","Acceptable"))))))))</f>
        <v/>
      </c>
      <c r="H63" s="130">
        <f>'GP55A 25-26'!G64</f>
        <v>0</v>
      </c>
      <c r="I63" s="130" t="str">
        <f>IF(B63=0,"",('GP55A 25-26'!D64/100*M63))</f>
        <v/>
      </c>
      <c r="J63" s="130" t="str">
        <f t="shared" si="1"/>
        <v/>
      </c>
      <c r="K63" s="130" t="str">
        <f t="shared" si="2"/>
        <v/>
      </c>
      <c r="L63" s="229" t="str">
        <f>IF(B63=0,"",IF(P63="yes","Member Left - Ensure T55a sent", IF(K63&lt;-5,IF('GP1 Totals'!Z89&gt;0,"Maternity/SSP","Error Detected - Code - C001"),IF(K63&gt;5,CONCATENATE("Error Detected - Code C002")," Acceptable" ) )))</f>
        <v/>
      </c>
      <c r="M63" s="130" t="str">
        <f>IF(B63=0,"",'GP1 Totals'!AA89)</f>
        <v/>
      </c>
      <c r="N63" s="130" t="str">
        <f>IF(B63=0,"", 'GP55A 25-26'!G64/'GP55A 25-26'!D64*100)</f>
        <v/>
      </c>
      <c r="O63" s="130"/>
      <c r="P63" s="153" t="str">
        <f>IF('Member Info'!T90=1, "Yes", "")</f>
        <v/>
      </c>
      <c r="Q63" s="230" t="str">
        <f>IF(B63=0,"",
IF(P63="YES","Member has left",
IF(C63="Y",
IF('GP55A 25-26'!Z64="", "please Enter Members Email address for MSS access",IF(OR('GP55A 25-26'!Q64="",'GP55A 25-26'!V64=""),"missing address/postcode","")),
IF(D63&lt;95,"Full time member has not earned a Full time Salary",
IF('GP55A 25-26'!Z64="", "Please Enter Members Email address for MSS access",IF(OR('GP55A 25-26'!Q64="",'GP55A 25-26'!V64=""),"missing address/postcode",""))))))</f>
        <v/>
      </c>
      <c r="R63" s="124" t="str">
        <f>IF(B63=0,"",'GP55A 25-26'!AA64)</f>
        <v/>
      </c>
    </row>
    <row r="64" spans="1:18" x14ac:dyDescent="0.25">
      <c r="A64" s="124">
        <v>63</v>
      </c>
      <c r="B64" s="129">
        <f>'GP55A 25-26'!C65</f>
        <v>0</v>
      </c>
      <c r="C64" s="129" t="str">
        <f>'GP55A 25-26'!F65</f>
        <v/>
      </c>
      <c r="D64" s="130" t="str">
        <f>IF($B64=0,"",('GP55A 25-26'!D65)/(('Member Info'!I91/12)*'GP1 Totals'!AB90)*100)</f>
        <v/>
      </c>
      <c r="E64" s="130" t="str">
        <f>IF(B64=0,"", IF('GP55A 25-26'!N65=37.5,'GP55A 25-26'!M65/('GP55A 25-26'!N65*52.14)*100,IF('GP55A 25-26'!N65=37,'GP55A 25-26'!M65/('GP55A 25-26'!N65*52.14)*100,IF('GP55A 25-26'!N65=162.93,'GP55A 25-26'!M65/('GP55A 25-26'!N65*12)*100,IF('GP55A 25-26'!N65=160.76,'GP55A 25-26'!M65/('GP55A 25-26'!N65*12)*100,('GP55A 25-26'!M65/'GP55A 25-26'!N65)*100)))))</f>
        <v/>
      </c>
      <c r="F64" s="130" t="str">
        <f t="shared" si="0"/>
        <v/>
      </c>
      <c r="G64" s="229" t="str">
        <f>IF(B64=0,"",IF(P64="yes","Member left - Ensure T55a sent",IF(AND('GP55A 25-26'!F65="Y",'GP55A 25-26'!M65=""),"Please Enter Part Time Hours",IF('GP55A 25-26'!N65="", "Please enter Standard hours", IF(D64&gt;100.1,"Error Detected - Code - A001",IF(C64="","Acceptable - FULL TIME",IF(F64&gt;5,"Error Detected - Code - B001",IF(F64&lt;-5,"Error Detected - Code - B002","Acceptable"))))))))</f>
        <v/>
      </c>
      <c r="H64" s="130">
        <f>'GP55A 25-26'!G65</f>
        <v>0</v>
      </c>
      <c r="I64" s="130" t="str">
        <f>IF(B64=0,"",('GP55A 25-26'!D65/100*M64))</f>
        <v/>
      </c>
      <c r="J64" s="130" t="str">
        <f t="shared" si="1"/>
        <v/>
      </c>
      <c r="K64" s="130" t="str">
        <f t="shared" si="2"/>
        <v/>
      </c>
      <c r="L64" s="229" t="str">
        <f>IF(B64=0,"",IF(P64="yes","Member Left - Ensure T55a sent", IF(K64&lt;-5,IF('GP1 Totals'!Z90&gt;0,"Maternity/SSP","Error Detected - Code - C001"),IF(K64&gt;5,CONCATENATE("Error Detected - Code C002")," Acceptable" ) )))</f>
        <v/>
      </c>
      <c r="M64" s="130" t="str">
        <f>IF(B64=0,"",'GP1 Totals'!AA90)</f>
        <v/>
      </c>
      <c r="N64" s="130" t="str">
        <f>IF(B64=0,"", 'GP55A 25-26'!G65/'GP55A 25-26'!D65*100)</f>
        <v/>
      </c>
      <c r="O64" s="130"/>
      <c r="P64" s="153" t="str">
        <f>IF('Member Info'!T91=1, "Yes", "")</f>
        <v/>
      </c>
      <c r="Q64" s="230" t="str">
        <f>IF(B64=0,"",
IF(P64="YES","Member has left",
IF(C64="Y",
IF('GP55A 25-26'!Z65="", "please Enter Members Email address for MSS access",IF(OR('GP55A 25-26'!Q65="",'GP55A 25-26'!V65=""),"missing address/postcode","")),
IF(D64&lt;95,"Full time member has not earned a Full time Salary",
IF('GP55A 25-26'!Z65="", "Please Enter Members Email address for MSS access",IF(OR('GP55A 25-26'!Q65="",'GP55A 25-26'!V65=""),"missing address/postcode",""))))))</f>
        <v/>
      </c>
      <c r="R64" s="124" t="str">
        <f>IF(B64=0,"",'GP55A 25-26'!AA65)</f>
        <v/>
      </c>
    </row>
    <row r="65" spans="1:18" x14ac:dyDescent="0.25">
      <c r="A65" s="124">
        <v>64</v>
      </c>
      <c r="B65" s="129">
        <f>'GP55A 25-26'!C66</f>
        <v>0</v>
      </c>
      <c r="C65" s="129" t="str">
        <f>'GP55A 25-26'!F66</f>
        <v/>
      </c>
      <c r="D65" s="130" t="str">
        <f>IF($B65=0,"",('GP55A 25-26'!D66)/(('Member Info'!I92/12)*'GP1 Totals'!AB91)*100)</f>
        <v/>
      </c>
      <c r="E65" s="130" t="str">
        <f>IF(B65=0,"", IF('GP55A 25-26'!N66=37.5,'GP55A 25-26'!M66/('GP55A 25-26'!N66*52.14)*100,IF('GP55A 25-26'!N66=37,'GP55A 25-26'!M66/('GP55A 25-26'!N66*52.14)*100,IF('GP55A 25-26'!N66=162.93,'GP55A 25-26'!M66/('GP55A 25-26'!N66*12)*100,IF('GP55A 25-26'!N66=160.76,'GP55A 25-26'!M66/('GP55A 25-26'!N66*12)*100,('GP55A 25-26'!M66/'GP55A 25-26'!N66)*100)))))</f>
        <v/>
      </c>
      <c r="F65" s="130" t="str">
        <f t="shared" si="0"/>
        <v/>
      </c>
      <c r="G65" s="229" t="str">
        <f>IF(B65=0,"",IF(P65="yes","Member left - Ensure T55a sent",IF(AND('GP55A 25-26'!F66="Y",'GP55A 25-26'!M66=""),"Please Enter Part Time Hours",IF('GP55A 25-26'!N66="", "Please enter Standard hours", IF(D65&gt;100.1,"Error Detected - Code - A001",IF(C65="","Acceptable - FULL TIME",IF(F65&gt;5,"Error Detected - Code - B001",IF(F65&lt;-5,"Error Detected - Code - B002","Acceptable"))))))))</f>
        <v/>
      </c>
      <c r="H65" s="130">
        <f>'GP55A 25-26'!G66</f>
        <v>0</v>
      </c>
      <c r="I65" s="130" t="str">
        <f>IF(B65=0,"",('GP55A 25-26'!D66/100*M65))</f>
        <v/>
      </c>
      <c r="J65" s="130" t="str">
        <f t="shared" si="1"/>
        <v/>
      </c>
      <c r="K65" s="130" t="str">
        <f t="shared" si="2"/>
        <v/>
      </c>
      <c r="L65" s="229" t="str">
        <f>IF(B65=0,"",IF(P65="yes","Member Left - Ensure T55a sent", IF(K65&lt;-5,IF('GP1 Totals'!Z91&gt;0,"Maternity/SSP","Error Detected - Code - C001"),IF(K65&gt;5,CONCATENATE("Error Detected - Code C002")," Acceptable" ) )))</f>
        <v/>
      </c>
      <c r="M65" s="130" t="str">
        <f>IF(B65=0,"",'GP1 Totals'!AA91)</f>
        <v/>
      </c>
      <c r="N65" s="130" t="str">
        <f>IF(B65=0,"", 'GP55A 25-26'!G66/'GP55A 25-26'!D66*100)</f>
        <v/>
      </c>
      <c r="O65" s="130"/>
      <c r="P65" s="153" t="str">
        <f>IF('Member Info'!T92=1, "Yes", "")</f>
        <v/>
      </c>
      <c r="Q65" s="230" t="str">
        <f>IF(B65=0,"",
IF(P65="YES","Member has left",
IF(C65="Y",
IF('GP55A 25-26'!Z66="", "please Enter Members Email address for MSS access",IF(OR('GP55A 25-26'!Q66="",'GP55A 25-26'!V66=""),"missing address/postcode","")),
IF(D65&lt;95,"Full time member has not earned a Full time Salary",
IF('GP55A 25-26'!Z66="", "Please Enter Members Email address for MSS access",IF(OR('GP55A 25-26'!Q66="",'GP55A 25-26'!V66=""),"missing address/postcode",""))))))</f>
        <v/>
      </c>
      <c r="R65" s="124" t="str">
        <f>IF(B65=0,"",'GP55A 25-26'!AA66)</f>
        <v/>
      </c>
    </row>
    <row r="66" spans="1:18" x14ac:dyDescent="0.25">
      <c r="A66" s="124">
        <v>65</v>
      </c>
      <c r="B66" s="129">
        <f>'GP55A 25-26'!C67</f>
        <v>0</v>
      </c>
      <c r="C66" s="129" t="str">
        <f>'GP55A 25-26'!F67</f>
        <v/>
      </c>
      <c r="D66" s="130" t="str">
        <f>IF($B66=0,"",('GP55A 25-26'!D67)/(('Member Info'!I93/12)*'GP1 Totals'!AB92)*100)</f>
        <v/>
      </c>
      <c r="E66" s="130" t="str">
        <f>IF(B66=0,"", IF('GP55A 25-26'!N67=37.5,'GP55A 25-26'!M67/('GP55A 25-26'!N67*52.14)*100,IF('GP55A 25-26'!N67=37,'GP55A 25-26'!M67/('GP55A 25-26'!N67*52.14)*100,IF('GP55A 25-26'!N67=162.93,'GP55A 25-26'!M67/('GP55A 25-26'!N67*12)*100,IF('GP55A 25-26'!N67=160.76,'GP55A 25-26'!M67/('GP55A 25-26'!N67*12)*100,('GP55A 25-26'!M67/'GP55A 25-26'!N67)*100)))))</f>
        <v/>
      </c>
      <c r="F66" s="130" t="str">
        <f t="shared" si="0"/>
        <v/>
      </c>
      <c r="G66" s="229" t="str">
        <f>IF(B66=0,"",IF(P66="yes","Member left - Ensure T55a sent",IF(AND('GP55A 25-26'!F67="Y",'GP55A 25-26'!M67=""),"Please Enter Part Time Hours",IF('GP55A 25-26'!N67="", "Please enter Standard hours", IF(D66&gt;100.1,"Error Detected - Code - A001",IF(C66="","Acceptable - FULL TIME",IF(F66&gt;5,"Error Detected - Code - B001",IF(F66&lt;-5,"Error Detected - Code - B002","Acceptable"))))))))</f>
        <v/>
      </c>
      <c r="H66" s="130">
        <f>'GP55A 25-26'!G67</f>
        <v>0</v>
      </c>
      <c r="I66" s="130" t="str">
        <f>IF(B66=0,"",('GP55A 25-26'!D67/100*M66))</f>
        <v/>
      </c>
      <c r="J66" s="130" t="str">
        <f t="shared" si="1"/>
        <v/>
      </c>
      <c r="K66" s="130" t="str">
        <f t="shared" si="2"/>
        <v/>
      </c>
      <c r="L66" s="229" t="str">
        <f>IF(B66=0,"",IF(P66="yes","Member Left - Ensure T55a sent", IF(K66&lt;-5,IF('GP1 Totals'!Z92&gt;0,"Maternity/SSP","Error Detected - Code - C001"),IF(K66&gt;5,CONCATENATE("Error Detected - Code C002")," Acceptable" ) )))</f>
        <v/>
      </c>
      <c r="M66" s="130" t="str">
        <f>IF(B66=0,"",'GP1 Totals'!AA92)</f>
        <v/>
      </c>
      <c r="N66" s="130" t="str">
        <f>IF(B66=0,"", 'GP55A 25-26'!G67/'GP55A 25-26'!D67*100)</f>
        <v/>
      </c>
      <c r="O66" s="130"/>
      <c r="P66" s="153" t="str">
        <f>IF('Member Info'!T93=1, "Yes", "")</f>
        <v/>
      </c>
      <c r="Q66" s="230" t="str">
        <f>IF(B66=0,"",
IF(P66="YES","Member has left",
IF(C66="Y",
IF('GP55A 25-26'!Z67="", "please Enter Members Email address for MSS access",IF(OR('GP55A 25-26'!Q67="",'GP55A 25-26'!V67=""),"missing address/postcode","")),
IF(D66&lt;95,"Full time member has not earned a Full time Salary",
IF('GP55A 25-26'!Z67="", "Please Enter Members Email address for MSS access",IF(OR('GP55A 25-26'!Q67="",'GP55A 25-26'!V67=""),"missing address/postcode",""))))))</f>
        <v/>
      </c>
      <c r="R66" s="124" t="str">
        <f>IF(B66=0,"",'GP55A 25-26'!AA67)</f>
        <v/>
      </c>
    </row>
    <row r="67" spans="1:18" x14ac:dyDescent="0.25">
      <c r="A67" s="124">
        <v>66</v>
      </c>
      <c r="B67" s="129">
        <f>'GP55A 25-26'!C68</f>
        <v>0</v>
      </c>
      <c r="C67" s="129" t="str">
        <f>'GP55A 25-26'!F68</f>
        <v/>
      </c>
      <c r="D67" s="130" t="str">
        <f>IF($B67=0,"",('GP55A 25-26'!D68)/(('Member Info'!I94/12)*'GP1 Totals'!AB93)*100)</f>
        <v/>
      </c>
      <c r="E67" s="130" t="str">
        <f>IF(B67=0,"", IF('GP55A 25-26'!N68=37.5,'GP55A 25-26'!M68/('GP55A 25-26'!N68*52.14)*100,IF('GP55A 25-26'!N68=37,'GP55A 25-26'!M68/('GP55A 25-26'!N68*52.14)*100,IF('GP55A 25-26'!N68=162.93,'GP55A 25-26'!M68/('GP55A 25-26'!N68*12)*100,IF('GP55A 25-26'!N68=160.76,'GP55A 25-26'!M68/('GP55A 25-26'!N68*12)*100,('GP55A 25-26'!M68/'GP55A 25-26'!N68)*100)))))</f>
        <v/>
      </c>
      <c r="F67" s="130" t="str">
        <f t="shared" ref="F67:F130" si="3">IF(B67=0,"",E67-D67)</f>
        <v/>
      </c>
      <c r="G67" s="229" t="str">
        <f>IF(B67=0,"",IF(P67="yes","Member left - Ensure T55a sent",IF(AND('GP55A 25-26'!F68="Y",'GP55A 25-26'!M68=""),"Please Enter Part Time Hours",IF('GP55A 25-26'!N68="", "Please enter Standard hours", IF(D67&gt;100.1,"Error Detected - Code - A001",IF(C67="","Acceptable - FULL TIME",IF(F67&gt;5,"Error Detected - Code - B001",IF(F67&lt;-5,"Error Detected - Code - B002","Acceptable"))))))))</f>
        <v/>
      </c>
      <c r="H67" s="130">
        <f>'GP55A 25-26'!G68</f>
        <v>0</v>
      </c>
      <c r="I67" s="130" t="str">
        <f>IF(B67=0,"",('GP55A 25-26'!D68/100*M67))</f>
        <v/>
      </c>
      <c r="J67" s="130" t="str">
        <f t="shared" ref="J67:J130" si="4">IF(B67=0,"",(H67-I67))</f>
        <v/>
      </c>
      <c r="K67" s="130" t="str">
        <f t="shared" ref="K67:K130" si="5">IF(B67=0,"", (H67/I67)*100-100)</f>
        <v/>
      </c>
      <c r="L67" s="229" t="str">
        <f>IF(B67=0,"",IF(P67="yes","Member Left - Ensure T55a sent", IF(K67&lt;-5,IF('GP1 Totals'!Z93&gt;0,"Maternity/SSP","Error Detected - Code - C001"),IF(K67&gt;5,CONCATENATE("Error Detected - Code C002")," Acceptable" ) )))</f>
        <v/>
      </c>
      <c r="M67" s="130" t="str">
        <f>IF(B67=0,"",'GP1 Totals'!AA93)</f>
        <v/>
      </c>
      <c r="N67" s="130" t="str">
        <f>IF(B67=0,"", 'GP55A 25-26'!G68/'GP55A 25-26'!D68*100)</f>
        <v/>
      </c>
      <c r="O67" s="130"/>
      <c r="P67" s="153" t="str">
        <f>IF('Member Info'!T94=1, "Yes", "")</f>
        <v/>
      </c>
      <c r="Q67" s="230" t="str">
        <f>IF(B67=0,"",
IF(P67="YES","Member has left",
IF(C67="Y",
IF('GP55A 25-26'!Z68="", "please Enter Members Email address for MSS access",IF(OR('GP55A 25-26'!Q68="",'GP55A 25-26'!V68=""),"missing address/postcode","")),
IF(D67&lt;95,"Full time member has not earned a Full time Salary",
IF('GP55A 25-26'!Z68="", "Please Enter Members Email address for MSS access",IF(OR('GP55A 25-26'!Q68="",'GP55A 25-26'!V68=""),"missing address/postcode",""))))))</f>
        <v/>
      </c>
      <c r="R67" s="124" t="str">
        <f>IF(B67=0,"",'GP55A 25-26'!AA68)</f>
        <v/>
      </c>
    </row>
    <row r="68" spans="1:18" x14ac:dyDescent="0.25">
      <c r="A68" s="124">
        <v>67</v>
      </c>
      <c r="B68" s="129">
        <f>'GP55A 25-26'!C69</f>
        <v>0</v>
      </c>
      <c r="C68" s="129" t="str">
        <f>'GP55A 25-26'!F69</f>
        <v/>
      </c>
      <c r="D68" s="130" t="str">
        <f>IF($B68=0,"",('GP55A 25-26'!D69)/(('Member Info'!I95/12)*'GP1 Totals'!AB94)*100)</f>
        <v/>
      </c>
      <c r="E68" s="130" t="str">
        <f>IF(B68=0,"", IF('GP55A 25-26'!N69=37.5,'GP55A 25-26'!M69/('GP55A 25-26'!N69*52.14)*100,IF('GP55A 25-26'!N69=37,'GP55A 25-26'!M69/('GP55A 25-26'!N69*52.14)*100,IF('GP55A 25-26'!N69=162.93,'GP55A 25-26'!M69/('GP55A 25-26'!N69*12)*100,IF('GP55A 25-26'!N69=160.76,'GP55A 25-26'!M69/('GP55A 25-26'!N69*12)*100,('GP55A 25-26'!M69/'GP55A 25-26'!N69)*100)))))</f>
        <v/>
      </c>
      <c r="F68" s="130" t="str">
        <f t="shared" si="3"/>
        <v/>
      </c>
      <c r="G68" s="229" t="str">
        <f>IF(B68=0,"",IF(P68="yes","Member left - Ensure T55a sent",IF(AND('GP55A 25-26'!F69="Y",'GP55A 25-26'!M69=""),"Please Enter Part Time Hours",IF('GP55A 25-26'!N69="", "Please enter Standard hours", IF(D68&gt;100.1,"Error Detected - Code - A001",IF(C68="","Acceptable - FULL TIME",IF(F68&gt;5,"Error Detected - Code - B001",IF(F68&lt;-5,"Error Detected - Code - B002","Acceptable"))))))))</f>
        <v/>
      </c>
      <c r="H68" s="130">
        <f>'GP55A 25-26'!G69</f>
        <v>0</v>
      </c>
      <c r="I68" s="130" t="str">
        <f>IF(B68=0,"",('GP55A 25-26'!D69/100*M68))</f>
        <v/>
      </c>
      <c r="J68" s="130" t="str">
        <f t="shared" si="4"/>
        <v/>
      </c>
      <c r="K68" s="130" t="str">
        <f t="shared" si="5"/>
        <v/>
      </c>
      <c r="L68" s="229" t="str">
        <f>IF(B68=0,"",IF(P68="yes","Member Left - Ensure T55a sent", IF(K68&lt;-5,IF('GP1 Totals'!Z94&gt;0,"Maternity/SSP","Error Detected - Code - C001"),IF(K68&gt;5,CONCATENATE("Error Detected - Code C002")," Acceptable" ) )))</f>
        <v/>
      </c>
      <c r="M68" s="130" t="str">
        <f>IF(B68=0,"",'GP1 Totals'!AA94)</f>
        <v/>
      </c>
      <c r="N68" s="130" t="str">
        <f>IF(B68=0,"", 'GP55A 25-26'!G69/'GP55A 25-26'!D69*100)</f>
        <v/>
      </c>
      <c r="O68" s="130"/>
      <c r="P68" s="153" t="str">
        <f>IF('Member Info'!T95=1, "Yes", "")</f>
        <v/>
      </c>
      <c r="Q68" s="230" t="str">
        <f>IF(B68=0,"",
IF(P68="YES","Member has left",
IF(C68="Y",
IF('GP55A 25-26'!Z69="", "please Enter Members Email address for MSS access",IF(OR('GP55A 25-26'!Q69="",'GP55A 25-26'!V69=""),"missing address/postcode","")),
IF(D68&lt;95,"Full time member has not earned a Full time Salary",
IF('GP55A 25-26'!Z69="", "Please Enter Members Email address for MSS access",IF(OR('GP55A 25-26'!Q69="",'GP55A 25-26'!V69=""),"missing address/postcode",""))))))</f>
        <v/>
      </c>
      <c r="R68" s="124" t="str">
        <f>IF(B68=0,"",'GP55A 25-26'!AA69)</f>
        <v/>
      </c>
    </row>
    <row r="69" spans="1:18" x14ac:dyDescent="0.25">
      <c r="A69" s="124">
        <v>68</v>
      </c>
      <c r="B69" s="129">
        <f>'GP55A 25-26'!C70</f>
        <v>0</v>
      </c>
      <c r="C69" s="129" t="str">
        <f>'GP55A 25-26'!F70</f>
        <v/>
      </c>
      <c r="D69" s="130" t="str">
        <f>IF($B69=0,"",('GP55A 25-26'!D70)/(('Member Info'!I96/12)*'GP1 Totals'!AB95)*100)</f>
        <v/>
      </c>
      <c r="E69" s="130" t="str">
        <f>IF(B69=0,"", IF('GP55A 25-26'!N70=37.5,'GP55A 25-26'!M70/('GP55A 25-26'!N70*52.14)*100,IF('GP55A 25-26'!N70=37,'GP55A 25-26'!M70/('GP55A 25-26'!N70*52.14)*100,IF('GP55A 25-26'!N70=162.93,'GP55A 25-26'!M70/('GP55A 25-26'!N70*12)*100,IF('GP55A 25-26'!N70=160.76,'GP55A 25-26'!M70/('GP55A 25-26'!N70*12)*100,('GP55A 25-26'!M70/'GP55A 25-26'!N70)*100)))))</f>
        <v/>
      </c>
      <c r="F69" s="130" t="str">
        <f t="shared" si="3"/>
        <v/>
      </c>
      <c r="G69" s="229" t="str">
        <f>IF(B69=0,"",IF(P69="yes","Member left - Ensure T55a sent",IF(AND('GP55A 25-26'!F70="Y",'GP55A 25-26'!M70=""),"Please Enter Part Time Hours",IF('GP55A 25-26'!N70="", "Please enter Standard hours", IF(D69&gt;100.1,"Error Detected - Code - A001",IF(C69="","Acceptable - FULL TIME",IF(F69&gt;5,"Error Detected - Code - B001",IF(F69&lt;-5,"Error Detected - Code - B002","Acceptable"))))))))</f>
        <v/>
      </c>
      <c r="H69" s="130">
        <f>'GP55A 25-26'!G70</f>
        <v>0</v>
      </c>
      <c r="I69" s="130" t="str">
        <f>IF(B69=0,"",('GP55A 25-26'!D70/100*M69))</f>
        <v/>
      </c>
      <c r="J69" s="130" t="str">
        <f t="shared" si="4"/>
        <v/>
      </c>
      <c r="K69" s="130" t="str">
        <f t="shared" si="5"/>
        <v/>
      </c>
      <c r="L69" s="229" t="str">
        <f>IF(B69=0,"",IF(P69="yes","Member Left - Ensure T55a sent", IF(K69&lt;-5,IF('GP1 Totals'!Z95&gt;0,"Maternity/SSP","Error Detected - Code - C001"),IF(K69&gt;5,CONCATENATE("Error Detected - Code C002")," Acceptable" ) )))</f>
        <v/>
      </c>
      <c r="M69" s="130" t="str">
        <f>IF(B69=0,"",'GP1 Totals'!AA95)</f>
        <v/>
      </c>
      <c r="N69" s="130" t="str">
        <f>IF(B69=0,"", 'GP55A 25-26'!G70/'GP55A 25-26'!D70*100)</f>
        <v/>
      </c>
      <c r="O69" s="130"/>
      <c r="P69" s="153" t="str">
        <f>IF('Member Info'!T96=1, "Yes", "")</f>
        <v/>
      </c>
      <c r="Q69" s="230" t="str">
        <f>IF(B69=0,"",
IF(P69="YES","Member has left",
IF(C69="Y",
IF('GP55A 25-26'!Z70="", "please Enter Members Email address for MSS access",IF(OR('GP55A 25-26'!Q70="",'GP55A 25-26'!V70=""),"missing address/postcode","")),
IF(D69&lt;95,"Full time member has not earned a Full time Salary",
IF('GP55A 25-26'!Z70="", "Please Enter Members Email address for MSS access",IF(OR('GP55A 25-26'!Q70="",'GP55A 25-26'!V70=""),"missing address/postcode",""))))))</f>
        <v/>
      </c>
      <c r="R69" s="124" t="str">
        <f>IF(B69=0,"",'GP55A 25-26'!AA70)</f>
        <v/>
      </c>
    </row>
    <row r="70" spans="1:18" x14ac:dyDescent="0.25">
      <c r="A70" s="124">
        <v>69</v>
      </c>
      <c r="B70" s="129">
        <f>'GP55A 25-26'!C71</f>
        <v>0</v>
      </c>
      <c r="C70" s="129" t="str">
        <f>'GP55A 25-26'!F71</f>
        <v/>
      </c>
      <c r="D70" s="130" t="str">
        <f>IF($B70=0,"",('GP55A 25-26'!D71)/(('Member Info'!I97/12)*'GP1 Totals'!AB96)*100)</f>
        <v/>
      </c>
      <c r="E70" s="130" t="str">
        <f>IF(B70=0,"", IF('GP55A 25-26'!N71=37.5,'GP55A 25-26'!M71/('GP55A 25-26'!N71*52.14)*100,IF('GP55A 25-26'!N71=37,'GP55A 25-26'!M71/('GP55A 25-26'!N71*52.14)*100,IF('GP55A 25-26'!N71=162.93,'GP55A 25-26'!M71/('GP55A 25-26'!N71*12)*100,IF('GP55A 25-26'!N71=160.76,'GP55A 25-26'!M71/('GP55A 25-26'!N71*12)*100,('GP55A 25-26'!M71/'GP55A 25-26'!N71)*100)))))</f>
        <v/>
      </c>
      <c r="F70" s="130" t="str">
        <f t="shared" si="3"/>
        <v/>
      </c>
      <c r="G70" s="229" t="str">
        <f>IF(B70=0,"",IF(P70="yes","Member left - Ensure T55a sent",IF(AND('GP55A 25-26'!F71="Y",'GP55A 25-26'!M71=""),"Please Enter Part Time Hours",IF('GP55A 25-26'!N71="", "Please enter Standard hours", IF(D70&gt;100.1,"Error Detected - Code - A001",IF(C70="","Acceptable - FULL TIME",IF(F70&gt;5,"Error Detected - Code - B001",IF(F70&lt;-5,"Error Detected - Code - B002","Acceptable"))))))))</f>
        <v/>
      </c>
      <c r="H70" s="130">
        <f>'GP55A 25-26'!G71</f>
        <v>0</v>
      </c>
      <c r="I70" s="130" t="str">
        <f>IF(B70=0,"",('GP55A 25-26'!D71/100*M70))</f>
        <v/>
      </c>
      <c r="J70" s="130" t="str">
        <f t="shared" si="4"/>
        <v/>
      </c>
      <c r="K70" s="130" t="str">
        <f t="shared" si="5"/>
        <v/>
      </c>
      <c r="L70" s="229" t="str">
        <f>IF(B70=0,"",IF(P70="yes","Member Left - Ensure T55a sent", IF(K70&lt;-5,IF('GP1 Totals'!Z96&gt;0,"Maternity/SSP","Error Detected - Code - C001"),IF(K70&gt;5,CONCATENATE("Error Detected - Code C002")," Acceptable" ) )))</f>
        <v/>
      </c>
      <c r="M70" s="130" t="str">
        <f>IF(B70=0,"",'GP1 Totals'!AA96)</f>
        <v/>
      </c>
      <c r="N70" s="130" t="str">
        <f>IF(B70=0,"", 'GP55A 25-26'!G71/'GP55A 25-26'!D71*100)</f>
        <v/>
      </c>
      <c r="O70" s="130"/>
      <c r="P70" s="153" t="str">
        <f>IF('Member Info'!T97=1, "Yes", "")</f>
        <v/>
      </c>
      <c r="Q70" s="230" t="str">
        <f>IF(B70=0,"",
IF(P70="YES","Member has left",
IF(C70="Y",
IF('GP55A 25-26'!Z71="", "please Enter Members Email address for MSS access",IF(OR('GP55A 25-26'!Q71="",'GP55A 25-26'!V71=""),"missing address/postcode","")),
IF(D70&lt;95,"Full time member has not earned a Full time Salary",
IF('GP55A 25-26'!Z71="", "Please Enter Members Email address for MSS access",IF(OR('GP55A 25-26'!Q71="",'GP55A 25-26'!V71=""),"missing address/postcode",""))))))</f>
        <v/>
      </c>
      <c r="R70" s="124" t="str">
        <f>IF(B70=0,"",'GP55A 25-26'!AA71)</f>
        <v/>
      </c>
    </row>
    <row r="71" spans="1:18" x14ac:dyDescent="0.25">
      <c r="A71" s="124">
        <v>70</v>
      </c>
      <c r="B71" s="129">
        <f>'GP55A 25-26'!C72</f>
        <v>0</v>
      </c>
      <c r="C71" s="129" t="str">
        <f>'GP55A 25-26'!F72</f>
        <v/>
      </c>
      <c r="D71" s="130" t="str">
        <f>IF($B71=0,"",('GP55A 25-26'!D72)/(('Member Info'!I98/12)*'GP1 Totals'!AB97)*100)</f>
        <v/>
      </c>
      <c r="E71" s="130" t="str">
        <f>IF(B71=0,"", IF('GP55A 25-26'!N72=37.5,'GP55A 25-26'!M72/('GP55A 25-26'!N72*52.14)*100,IF('GP55A 25-26'!N72=37,'GP55A 25-26'!M72/('GP55A 25-26'!N72*52.14)*100,IF('GP55A 25-26'!N72=162.93,'GP55A 25-26'!M72/('GP55A 25-26'!N72*12)*100,IF('GP55A 25-26'!N72=160.76,'GP55A 25-26'!M72/('GP55A 25-26'!N72*12)*100,('GP55A 25-26'!M72/'GP55A 25-26'!N72)*100)))))</f>
        <v/>
      </c>
      <c r="F71" s="130" t="str">
        <f t="shared" si="3"/>
        <v/>
      </c>
      <c r="G71" s="229" t="str">
        <f>IF(B71=0,"",IF(P71="yes","Member left - Ensure T55a sent",IF(AND('GP55A 25-26'!F72="Y",'GP55A 25-26'!M72=""),"Please Enter Part Time Hours",IF('GP55A 25-26'!N72="", "Please enter Standard hours", IF(D71&gt;100.1,"Error Detected - Code - A001",IF(C71="","Acceptable - FULL TIME",IF(F71&gt;5,"Error Detected - Code - B001",IF(F71&lt;-5,"Error Detected - Code - B002","Acceptable"))))))))</f>
        <v/>
      </c>
      <c r="H71" s="130">
        <f>'GP55A 25-26'!G72</f>
        <v>0</v>
      </c>
      <c r="I71" s="130" t="str">
        <f>IF(B71=0,"",('GP55A 25-26'!D72/100*M71))</f>
        <v/>
      </c>
      <c r="J71" s="130" t="str">
        <f t="shared" si="4"/>
        <v/>
      </c>
      <c r="K71" s="130" t="str">
        <f t="shared" si="5"/>
        <v/>
      </c>
      <c r="L71" s="229" t="str">
        <f>IF(B71=0,"",IF(P71="yes","Member Left - Ensure T55a sent", IF(K71&lt;-5,IF('GP1 Totals'!Z97&gt;0,"Maternity/SSP","Error Detected - Code - C001"),IF(K71&gt;5,CONCATENATE("Error Detected - Code C002")," Acceptable" ) )))</f>
        <v/>
      </c>
      <c r="M71" s="130" t="str">
        <f>IF(B71=0,"",'GP1 Totals'!AA97)</f>
        <v/>
      </c>
      <c r="N71" s="130" t="str">
        <f>IF(B71=0,"", 'GP55A 25-26'!G72/'GP55A 25-26'!D72*100)</f>
        <v/>
      </c>
      <c r="O71" s="130"/>
      <c r="P71" s="153" t="str">
        <f>IF('Member Info'!T98=1, "Yes", "")</f>
        <v/>
      </c>
      <c r="Q71" s="230" t="str">
        <f>IF(B71=0,"",
IF(P71="YES","Member has left",
IF(C71="Y",
IF('GP55A 25-26'!Z72="", "please Enter Members Email address for MSS access",IF(OR('GP55A 25-26'!Q72="",'GP55A 25-26'!V72=""),"missing address/postcode","")),
IF(D71&lt;95,"Full time member has not earned a Full time Salary",
IF('GP55A 25-26'!Z72="", "Please Enter Members Email address for MSS access",IF(OR('GP55A 25-26'!Q72="",'GP55A 25-26'!V72=""),"missing address/postcode",""))))))</f>
        <v/>
      </c>
      <c r="R71" s="124" t="str">
        <f>IF(B71=0,"",'GP55A 25-26'!AA72)</f>
        <v/>
      </c>
    </row>
    <row r="72" spans="1:18" x14ac:dyDescent="0.25">
      <c r="A72" s="124">
        <v>71</v>
      </c>
      <c r="B72" s="129">
        <f>'GP55A 25-26'!C73</f>
        <v>0</v>
      </c>
      <c r="C72" s="129" t="str">
        <f>'GP55A 25-26'!F73</f>
        <v/>
      </c>
      <c r="D72" s="130" t="str">
        <f>IF($B72=0,"",('GP55A 25-26'!D73)/(('Member Info'!I99/12)*'GP1 Totals'!AB98)*100)</f>
        <v/>
      </c>
      <c r="E72" s="130" t="str">
        <f>IF(B72=0,"", IF('GP55A 25-26'!N73=37.5,'GP55A 25-26'!M73/('GP55A 25-26'!N73*52.14)*100,IF('GP55A 25-26'!N73=37,'GP55A 25-26'!M73/('GP55A 25-26'!N73*52.14)*100,IF('GP55A 25-26'!N73=162.93,'GP55A 25-26'!M73/('GP55A 25-26'!N73*12)*100,IF('GP55A 25-26'!N73=160.76,'GP55A 25-26'!M73/('GP55A 25-26'!N73*12)*100,('GP55A 25-26'!M73/'GP55A 25-26'!N73)*100)))))</f>
        <v/>
      </c>
      <c r="F72" s="130" t="str">
        <f t="shared" si="3"/>
        <v/>
      </c>
      <c r="G72" s="229" t="str">
        <f>IF(B72=0,"",IF(P72="yes","Member left - Ensure T55a sent",IF(AND('GP55A 25-26'!F73="Y",'GP55A 25-26'!M73=""),"Please Enter Part Time Hours",IF('GP55A 25-26'!N73="", "Please enter Standard hours", IF(D72&gt;100.1,"Error Detected - Code - A001",IF(C72="","Acceptable - FULL TIME",IF(F72&gt;5,"Error Detected - Code - B001",IF(F72&lt;-5,"Error Detected - Code - B002","Acceptable"))))))))</f>
        <v/>
      </c>
      <c r="H72" s="130">
        <f>'GP55A 25-26'!G73</f>
        <v>0</v>
      </c>
      <c r="I72" s="130" t="str">
        <f>IF(B72=0,"",('GP55A 25-26'!D73/100*M72))</f>
        <v/>
      </c>
      <c r="J72" s="130" t="str">
        <f t="shared" si="4"/>
        <v/>
      </c>
      <c r="K72" s="130" t="str">
        <f t="shared" si="5"/>
        <v/>
      </c>
      <c r="L72" s="229" t="str">
        <f>IF(B72=0,"",IF(P72="yes","Member Left - Ensure T55a sent", IF(K72&lt;-5,IF('GP1 Totals'!Z98&gt;0,"Maternity/SSP","Error Detected - Code - C001"),IF(K72&gt;5,CONCATENATE("Error Detected - Code C002")," Acceptable" ) )))</f>
        <v/>
      </c>
      <c r="M72" s="130" t="str">
        <f>IF(B72=0,"",'GP1 Totals'!AA98)</f>
        <v/>
      </c>
      <c r="N72" s="130" t="str">
        <f>IF(B72=0,"", 'GP55A 25-26'!G73/'GP55A 25-26'!D73*100)</f>
        <v/>
      </c>
      <c r="O72" s="130"/>
      <c r="P72" s="153" t="str">
        <f>IF('Member Info'!T99=1, "Yes", "")</f>
        <v/>
      </c>
      <c r="Q72" s="230" t="str">
        <f>IF(B72=0,"",
IF(P72="YES","Member has left",
IF(C72="Y",
IF('GP55A 25-26'!Z73="", "please Enter Members Email address for MSS access",IF(OR('GP55A 25-26'!Q73="",'GP55A 25-26'!V73=""),"missing address/postcode","")),
IF(D72&lt;95,"Full time member has not earned a Full time Salary",
IF('GP55A 25-26'!Z73="", "Please Enter Members Email address for MSS access",IF(OR('GP55A 25-26'!Q73="",'GP55A 25-26'!V73=""),"missing address/postcode",""))))))</f>
        <v/>
      </c>
      <c r="R72" s="124" t="str">
        <f>IF(B72=0,"",'GP55A 25-26'!AA73)</f>
        <v/>
      </c>
    </row>
    <row r="73" spans="1:18" x14ac:dyDescent="0.25">
      <c r="A73" s="124">
        <v>72</v>
      </c>
      <c r="B73" s="129">
        <f>'GP55A 25-26'!C74</f>
        <v>0</v>
      </c>
      <c r="C73" s="129" t="str">
        <f>'GP55A 25-26'!F74</f>
        <v/>
      </c>
      <c r="D73" s="130" t="str">
        <f>IF($B73=0,"",('GP55A 25-26'!D74)/(('Member Info'!I100/12)*'GP1 Totals'!AB99)*100)</f>
        <v/>
      </c>
      <c r="E73" s="130" t="str">
        <f>IF(B73=0,"", IF('GP55A 25-26'!N74=37.5,'GP55A 25-26'!M74/('GP55A 25-26'!N74*52.14)*100,IF('GP55A 25-26'!N74=37,'GP55A 25-26'!M74/('GP55A 25-26'!N74*52.14)*100,IF('GP55A 25-26'!N74=162.93,'GP55A 25-26'!M74/('GP55A 25-26'!N74*12)*100,IF('GP55A 25-26'!N74=160.76,'GP55A 25-26'!M74/('GP55A 25-26'!N74*12)*100,('GP55A 25-26'!M74/'GP55A 25-26'!N74)*100)))))</f>
        <v/>
      </c>
      <c r="F73" s="130" t="str">
        <f t="shared" si="3"/>
        <v/>
      </c>
      <c r="G73" s="229" t="str">
        <f>IF(B73=0,"",IF(P73="yes","Member left - Ensure T55a sent",IF(AND('GP55A 25-26'!F74="Y",'GP55A 25-26'!M74=""),"Please Enter Part Time Hours",IF('GP55A 25-26'!N74="", "Please enter Standard hours", IF(D73&gt;100.1,"Error Detected - Code - A001",IF(C73="","Acceptable - FULL TIME",IF(F73&gt;5,"Error Detected - Code - B001",IF(F73&lt;-5,"Error Detected - Code - B002","Acceptable"))))))))</f>
        <v/>
      </c>
      <c r="H73" s="130">
        <f>'GP55A 25-26'!G74</f>
        <v>0</v>
      </c>
      <c r="I73" s="130" t="str">
        <f>IF(B73=0,"",('GP55A 25-26'!D74/100*M73))</f>
        <v/>
      </c>
      <c r="J73" s="130" t="str">
        <f t="shared" si="4"/>
        <v/>
      </c>
      <c r="K73" s="130" t="str">
        <f t="shared" si="5"/>
        <v/>
      </c>
      <c r="L73" s="229" t="str">
        <f>IF(B73=0,"",IF(P73="yes","Member Left - Ensure T55a sent", IF(K73&lt;-5,IF('GP1 Totals'!Z99&gt;0,"Maternity/SSP","Error Detected - Code - C001"),IF(K73&gt;5,CONCATENATE("Error Detected - Code C002")," Acceptable" ) )))</f>
        <v/>
      </c>
      <c r="M73" s="130" t="str">
        <f>IF(B73=0,"",'GP1 Totals'!AA99)</f>
        <v/>
      </c>
      <c r="N73" s="130" t="str">
        <f>IF(B73=0,"", 'GP55A 25-26'!G74/'GP55A 25-26'!D74*100)</f>
        <v/>
      </c>
      <c r="O73" s="130"/>
      <c r="P73" s="153" t="str">
        <f>IF('Member Info'!T100=1, "Yes", "")</f>
        <v/>
      </c>
      <c r="Q73" s="230" t="str">
        <f>IF(B73=0,"",
IF(P73="YES","Member has left",
IF(C73="Y",
IF('GP55A 25-26'!Z74="", "please Enter Members Email address for MSS access",IF(OR('GP55A 25-26'!Q74="",'GP55A 25-26'!V74=""),"missing address/postcode","")),
IF(D73&lt;95,"Full time member has not earned a Full time Salary",
IF('GP55A 25-26'!Z74="", "Please Enter Members Email address for MSS access",IF(OR('GP55A 25-26'!Q74="",'GP55A 25-26'!V74=""),"missing address/postcode",""))))))</f>
        <v/>
      </c>
      <c r="R73" s="124" t="str">
        <f>IF(B73=0,"",'GP55A 25-26'!AA74)</f>
        <v/>
      </c>
    </row>
    <row r="74" spans="1:18" x14ac:dyDescent="0.25">
      <c r="A74" s="124">
        <v>73</v>
      </c>
      <c r="B74" s="129">
        <f>'GP55A 25-26'!C75</f>
        <v>0</v>
      </c>
      <c r="C74" s="129" t="str">
        <f>'GP55A 25-26'!F75</f>
        <v/>
      </c>
      <c r="D74" s="130" t="str">
        <f>IF($B74=0,"",('GP55A 25-26'!D75)/(('Member Info'!I101/12)*'GP1 Totals'!AB100)*100)</f>
        <v/>
      </c>
      <c r="E74" s="130" t="str">
        <f>IF(B74=0,"", IF('GP55A 25-26'!N75=37.5,'GP55A 25-26'!M75/('GP55A 25-26'!N75*52.14)*100,IF('GP55A 25-26'!N75=37,'GP55A 25-26'!M75/('GP55A 25-26'!N75*52.14)*100,IF('GP55A 25-26'!N75=162.93,'GP55A 25-26'!M75/('GP55A 25-26'!N75*12)*100,IF('GP55A 25-26'!N75=160.76,'GP55A 25-26'!M75/('GP55A 25-26'!N75*12)*100,('GP55A 25-26'!M75/'GP55A 25-26'!N75)*100)))))</f>
        <v/>
      </c>
      <c r="F74" s="130" t="str">
        <f t="shared" si="3"/>
        <v/>
      </c>
      <c r="G74" s="229" t="str">
        <f>IF(B74=0,"",IF(P74="yes","Member left - Ensure T55a sent",IF(AND('GP55A 25-26'!F75="Y",'GP55A 25-26'!M75=""),"Please Enter Part Time Hours",IF('GP55A 25-26'!N75="", "Please enter Standard hours", IF(D74&gt;100.1,"Error Detected - Code - A001",IF(C74="","Acceptable - FULL TIME",IF(F74&gt;5,"Error Detected - Code - B001",IF(F74&lt;-5,"Error Detected - Code - B002","Acceptable"))))))))</f>
        <v/>
      </c>
      <c r="H74" s="130">
        <f>'GP55A 25-26'!G75</f>
        <v>0</v>
      </c>
      <c r="I74" s="130" t="str">
        <f>IF(B74=0,"",('GP55A 25-26'!D75/100*M74))</f>
        <v/>
      </c>
      <c r="J74" s="130" t="str">
        <f t="shared" si="4"/>
        <v/>
      </c>
      <c r="K74" s="130" t="str">
        <f t="shared" si="5"/>
        <v/>
      </c>
      <c r="L74" s="229" t="str">
        <f>IF(B74=0,"",IF(P74="yes","Member Left - Ensure T55a sent", IF(K74&lt;-5,IF('GP1 Totals'!Z100&gt;0,"Maternity/SSP","Error Detected - Code - C001"),IF(K74&gt;5,CONCATENATE("Error Detected - Code C002")," Acceptable" ) )))</f>
        <v/>
      </c>
      <c r="M74" s="130" t="str">
        <f>IF(B74=0,"",'GP1 Totals'!AA100)</f>
        <v/>
      </c>
      <c r="N74" s="130" t="str">
        <f>IF(B74=0,"", 'GP55A 25-26'!G75/'GP55A 25-26'!D75*100)</f>
        <v/>
      </c>
      <c r="O74" s="130"/>
      <c r="P74" s="153" t="str">
        <f>IF('Member Info'!T101=1, "Yes", "")</f>
        <v/>
      </c>
      <c r="Q74" s="230" t="str">
        <f>IF(B74=0,"",
IF(P74="YES","Member has left",
IF(C74="Y",
IF('GP55A 25-26'!Z75="", "please Enter Members Email address for MSS access",IF(OR('GP55A 25-26'!Q75="",'GP55A 25-26'!V75=""),"missing address/postcode","")),
IF(D74&lt;95,"Full time member has not earned a Full time Salary",
IF('GP55A 25-26'!Z75="", "Please Enter Members Email address for MSS access",IF(OR('GP55A 25-26'!Q75="",'GP55A 25-26'!V75=""),"missing address/postcode",""))))))</f>
        <v/>
      </c>
      <c r="R74" s="124" t="str">
        <f>IF(B74=0,"",'GP55A 25-26'!AA75)</f>
        <v/>
      </c>
    </row>
    <row r="75" spans="1:18" x14ac:dyDescent="0.25">
      <c r="A75" s="124">
        <v>74</v>
      </c>
      <c r="B75" s="129">
        <f>'GP55A 25-26'!C76</f>
        <v>0</v>
      </c>
      <c r="C75" s="129" t="str">
        <f>'GP55A 25-26'!F76</f>
        <v/>
      </c>
      <c r="D75" s="130" t="str">
        <f>IF($B75=0,"",('GP55A 25-26'!D76)/(('Member Info'!I102/12)*'GP1 Totals'!AB101)*100)</f>
        <v/>
      </c>
      <c r="E75" s="130" t="str">
        <f>IF(B75=0,"", IF('GP55A 25-26'!N76=37.5,'GP55A 25-26'!M76/('GP55A 25-26'!N76*52.14)*100,IF('GP55A 25-26'!N76=37,'GP55A 25-26'!M76/('GP55A 25-26'!N76*52.14)*100,IF('GP55A 25-26'!N76=162.93,'GP55A 25-26'!M76/('GP55A 25-26'!N76*12)*100,IF('GP55A 25-26'!N76=160.76,'GP55A 25-26'!M76/('GP55A 25-26'!N76*12)*100,('GP55A 25-26'!M76/'GP55A 25-26'!N76)*100)))))</f>
        <v/>
      </c>
      <c r="F75" s="130" t="str">
        <f t="shared" si="3"/>
        <v/>
      </c>
      <c r="G75" s="229" t="str">
        <f>IF(B75=0,"",IF(P75="yes","Member left - Ensure T55a sent",IF(AND('GP55A 25-26'!F76="Y",'GP55A 25-26'!M76=""),"Please Enter Part Time Hours",IF('GP55A 25-26'!N76="", "Please enter Standard hours", IF(D75&gt;100.1,"Error Detected - Code - A001",IF(C75="","Acceptable - FULL TIME",IF(F75&gt;5,"Error Detected - Code - B001",IF(F75&lt;-5,"Error Detected - Code - B002","Acceptable"))))))))</f>
        <v/>
      </c>
      <c r="H75" s="130">
        <f>'GP55A 25-26'!G76</f>
        <v>0</v>
      </c>
      <c r="I75" s="130" t="str">
        <f>IF(B75=0,"",('GP55A 25-26'!D76/100*M75))</f>
        <v/>
      </c>
      <c r="J75" s="130" t="str">
        <f t="shared" si="4"/>
        <v/>
      </c>
      <c r="K75" s="130" t="str">
        <f t="shared" si="5"/>
        <v/>
      </c>
      <c r="L75" s="229" t="str">
        <f>IF(B75=0,"",IF(P75="yes","Member Left - Ensure T55a sent", IF(K75&lt;-5,IF('GP1 Totals'!Z101&gt;0,"Maternity/SSP","Error Detected - Code - C001"),IF(K75&gt;5,CONCATENATE("Error Detected - Code C002")," Acceptable" ) )))</f>
        <v/>
      </c>
      <c r="M75" s="130" t="str">
        <f>IF(B75=0,"",'GP1 Totals'!AA101)</f>
        <v/>
      </c>
      <c r="N75" s="130" t="str">
        <f>IF(B75=0,"", 'GP55A 25-26'!G76/'GP55A 25-26'!D76*100)</f>
        <v/>
      </c>
      <c r="O75" s="130"/>
      <c r="P75" s="153" t="str">
        <f>IF('Member Info'!T102=1, "Yes", "")</f>
        <v/>
      </c>
      <c r="Q75" s="230" t="str">
        <f>IF(B75=0,"",
IF(P75="YES","Member has left",
IF(C75="Y",
IF('GP55A 25-26'!Z76="", "please Enter Members Email address for MSS access",IF(OR('GP55A 25-26'!Q76="",'GP55A 25-26'!V76=""),"missing address/postcode","")),
IF(D75&lt;95,"Full time member has not earned a Full time Salary",
IF('GP55A 25-26'!Z76="", "Please Enter Members Email address for MSS access",IF(OR('GP55A 25-26'!Q76="",'GP55A 25-26'!V76=""),"missing address/postcode",""))))))</f>
        <v/>
      </c>
      <c r="R75" s="124" t="str">
        <f>IF(B75=0,"",'GP55A 25-26'!AA76)</f>
        <v/>
      </c>
    </row>
    <row r="76" spans="1:18" x14ac:dyDescent="0.25">
      <c r="A76" s="124">
        <v>75</v>
      </c>
      <c r="B76" s="129">
        <f>'GP55A 25-26'!C77</f>
        <v>0</v>
      </c>
      <c r="C76" s="129" t="str">
        <f>'GP55A 25-26'!F77</f>
        <v/>
      </c>
      <c r="D76" s="130" t="str">
        <f>IF($B76=0,"",('GP55A 25-26'!D77)/(('Member Info'!I103/12)*'GP1 Totals'!AB102)*100)</f>
        <v/>
      </c>
      <c r="E76" s="130" t="str">
        <f>IF(B76=0,"", IF('GP55A 25-26'!N77=37.5,'GP55A 25-26'!M77/('GP55A 25-26'!N77*52.14)*100,IF('GP55A 25-26'!N77=37,'GP55A 25-26'!M77/('GP55A 25-26'!N77*52.14)*100,IF('GP55A 25-26'!N77=162.93,'GP55A 25-26'!M77/('GP55A 25-26'!N77*12)*100,IF('GP55A 25-26'!N77=160.76,'GP55A 25-26'!M77/('GP55A 25-26'!N77*12)*100,('GP55A 25-26'!M77/'GP55A 25-26'!N77)*100)))))</f>
        <v/>
      </c>
      <c r="F76" s="130" t="str">
        <f t="shared" si="3"/>
        <v/>
      </c>
      <c r="G76" s="229" t="str">
        <f>IF(B76=0,"",IF(P76="yes","Member left - Ensure T55a sent",IF(AND('GP55A 25-26'!F77="Y",'GP55A 25-26'!M77=""),"Please Enter Part Time Hours",IF('GP55A 25-26'!N77="", "Please enter Standard hours", IF(D76&gt;100.1,"Error Detected - Code - A001",IF(C76="","Acceptable - FULL TIME",IF(F76&gt;5,"Error Detected - Code - B001",IF(F76&lt;-5,"Error Detected - Code - B002","Acceptable"))))))))</f>
        <v/>
      </c>
      <c r="H76" s="130">
        <f>'GP55A 25-26'!G77</f>
        <v>0</v>
      </c>
      <c r="I76" s="130" t="str">
        <f>IF(B76=0,"",('GP55A 25-26'!D77/100*M76))</f>
        <v/>
      </c>
      <c r="J76" s="130" t="str">
        <f t="shared" si="4"/>
        <v/>
      </c>
      <c r="K76" s="130" t="str">
        <f t="shared" si="5"/>
        <v/>
      </c>
      <c r="L76" s="229" t="str">
        <f>IF(B76=0,"",IF(P76="yes","Member Left - Ensure T55a sent", IF(K76&lt;-5,IF('GP1 Totals'!Z102&gt;0,"Maternity/SSP","Error Detected - Code - C001"),IF(K76&gt;5,CONCATENATE("Error Detected - Code C002")," Acceptable" ) )))</f>
        <v/>
      </c>
      <c r="M76" s="130" t="str">
        <f>IF(B76=0,"",'GP1 Totals'!AA102)</f>
        <v/>
      </c>
      <c r="N76" s="130" t="str">
        <f>IF(B76=0,"", 'GP55A 25-26'!G77/'GP55A 25-26'!D77*100)</f>
        <v/>
      </c>
      <c r="O76" s="130"/>
      <c r="P76" s="153" t="str">
        <f>IF('Member Info'!T103=1, "Yes", "")</f>
        <v/>
      </c>
      <c r="Q76" s="230" t="str">
        <f>IF(B76=0,"",
IF(P76="YES","Member has left",
IF(C76="Y",
IF('GP55A 25-26'!Z77="", "please Enter Members Email address for MSS access",IF(OR('GP55A 25-26'!Q77="",'GP55A 25-26'!V77=""),"missing address/postcode","")),
IF(D76&lt;95,"Full time member has not earned a Full time Salary",
IF('GP55A 25-26'!Z77="", "Please Enter Members Email address for MSS access",IF(OR('GP55A 25-26'!Q77="",'GP55A 25-26'!V77=""),"missing address/postcode",""))))))</f>
        <v/>
      </c>
      <c r="R76" s="124" t="str">
        <f>IF(B76=0,"",'GP55A 25-26'!AA77)</f>
        <v/>
      </c>
    </row>
    <row r="77" spans="1:18" x14ac:dyDescent="0.25">
      <c r="A77" s="124">
        <v>76</v>
      </c>
      <c r="B77" s="129">
        <f>'GP55A 25-26'!C78</f>
        <v>0</v>
      </c>
      <c r="C77" s="129" t="str">
        <f>'GP55A 25-26'!F78</f>
        <v/>
      </c>
      <c r="D77" s="130" t="str">
        <f>IF($B77=0,"",('GP55A 25-26'!D78)/(('Member Info'!I104/12)*'GP1 Totals'!AB103)*100)</f>
        <v/>
      </c>
      <c r="E77" s="130" t="str">
        <f>IF(B77=0,"", IF('GP55A 25-26'!N78=37.5,'GP55A 25-26'!M78/('GP55A 25-26'!N78*52.14)*100,IF('GP55A 25-26'!N78=37,'GP55A 25-26'!M78/('GP55A 25-26'!N78*52.14)*100,IF('GP55A 25-26'!N78=162.93,'GP55A 25-26'!M78/('GP55A 25-26'!N78*12)*100,IF('GP55A 25-26'!N78=160.76,'GP55A 25-26'!M78/('GP55A 25-26'!N78*12)*100,('GP55A 25-26'!M78/'GP55A 25-26'!N78)*100)))))</f>
        <v/>
      </c>
      <c r="F77" s="130" t="str">
        <f t="shared" si="3"/>
        <v/>
      </c>
      <c r="G77" s="229" t="str">
        <f>IF(B77=0,"",IF(P77="yes","Member left - Ensure T55a sent",IF(AND('GP55A 25-26'!F78="Y",'GP55A 25-26'!M78=""),"Please Enter Part Time Hours",IF('GP55A 25-26'!N78="", "Please enter Standard hours", IF(D77&gt;100.1,"Error Detected - Code - A001",IF(C77="","Acceptable - FULL TIME",IF(F77&gt;5,"Error Detected - Code - B001",IF(F77&lt;-5,"Error Detected - Code - B002","Acceptable"))))))))</f>
        <v/>
      </c>
      <c r="H77" s="130">
        <f>'GP55A 25-26'!G78</f>
        <v>0</v>
      </c>
      <c r="I77" s="130" t="str">
        <f>IF(B77=0,"",('GP55A 25-26'!D78/100*M77))</f>
        <v/>
      </c>
      <c r="J77" s="130" t="str">
        <f t="shared" si="4"/>
        <v/>
      </c>
      <c r="K77" s="130" t="str">
        <f t="shared" si="5"/>
        <v/>
      </c>
      <c r="L77" s="229" t="str">
        <f>IF(B77=0,"",IF(P77="yes","Member Left - Ensure T55a sent", IF(K77&lt;-5,IF('GP1 Totals'!Z103&gt;0,"Maternity/SSP","Error Detected - Code - C001"),IF(K77&gt;5,CONCATENATE("Error Detected - Code C002")," Acceptable" ) )))</f>
        <v/>
      </c>
      <c r="M77" s="130" t="str">
        <f>IF(B77=0,"",'GP1 Totals'!AA103)</f>
        <v/>
      </c>
      <c r="N77" s="130" t="str">
        <f>IF(B77=0,"", 'GP55A 25-26'!G78/'GP55A 25-26'!D78*100)</f>
        <v/>
      </c>
      <c r="O77" s="130"/>
      <c r="P77" s="153" t="str">
        <f>IF('Member Info'!T104=1, "Yes", "")</f>
        <v/>
      </c>
      <c r="Q77" s="230" t="str">
        <f>IF(B77=0,"",
IF(P77="YES","Member has left",
IF(C77="Y",
IF('GP55A 25-26'!Z78="", "please Enter Members Email address for MSS access",IF(OR('GP55A 25-26'!Q78="",'GP55A 25-26'!V78=""),"missing address/postcode","")),
IF(D77&lt;95,"Full time member has not earned a Full time Salary",
IF('GP55A 25-26'!Z78="", "Please Enter Members Email address for MSS access",IF(OR('GP55A 25-26'!Q78="",'GP55A 25-26'!V78=""),"missing address/postcode",""))))))</f>
        <v/>
      </c>
      <c r="R77" s="124" t="str">
        <f>IF(B77=0,"",'GP55A 25-26'!AA78)</f>
        <v/>
      </c>
    </row>
    <row r="78" spans="1:18" x14ac:dyDescent="0.25">
      <c r="A78" s="124">
        <v>77</v>
      </c>
      <c r="B78" s="129">
        <f>'GP55A 25-26'!C79</f>
        <v>0</v>
      </c>
      <c r="C78" s="129" t="str">
        <f>'GP55A 25-26'!F79</f>
        <v/>
      </c>
      <c r="D78" s="130" t="str">
        <f>IF($B78=0,"",('GP55A 25-26'!D79)/(('Member Info'!I105/12)*'GP1 Totals'!AB104)*100)</f>
        <v/>
      </c>
      <c r="E78" s="130" t="str">
        <f>IF(B78=0,"", IF('GP55A 25-26'!N79=37.5,'GP55A 25-26'!M79/('GP55A 25-26'!N79*52.14)*100,IF('GP55A 25-26'!N79=37,'GP55A 25-26'!M79/('GP55A 25-26'!N79*52.14)*100,IF('GP55A 25-26'!N79=162.93,'GP55A 25-26'!M79/('GP55A 25-26'!N79*12)*100,IF('GP55A 25-26'!N79=160.76,'GP55A 25-26'!M79/('GP55A 25-26'!N79*12)*100,('GP55A 25-26'!M79/'GP55A 25-26'!N79)*100)))))</f>
        <v/>
      </c>
      <c r="F78" s="130" t="str">
        <f t="shared" si="3"/>
        <v/>
      </c>
      <c r="G78" s="229" t="str">
        <f>IF(B78=0,"",IF(P78="yes","Member left - Ensure T55a sent",IF(AND('GP55A 25-26'!F79="Y",'GP55A 25-26'!M79=""),"Please Enter Part Time Hours",IF('GP55A 25-26'!N79="", "Please enter Standard hours", IF(D78&gt;100.1,"Error Detected - Code - A001",IF(C78="","Acceptable - FULL TIME",IF(F78&gt;5,"Error Detected - Code - B001",IF(F78&lt;-5,"Error Detected - Code - B002","Acceptable"))))))))</f>
        <v/>
      </c>
      <c r="H78" s="130">
        <f>'GP55A 25-26'!G79</f>
        <v>0</v>
      </c>
      <c r="I78" s="130" t="str">
        <f>IF(B78=0,"",('GP55A 25-26'!D79/100*M78))</f>
        <v/>
      </c>
      <c r="J78" s="130" t="str">
        <f t="shared" si="4"/>
        <v/>
      </c>
      <c r="K78" s="130" t="str">
        <f t="shared" si="5"/>
        <v/>
      </c>
      <c r="L78" s="229" t="str">
        <f>IF(B78=0,"",IF(P78="yes","Member Left - Ensure T55a sent", IF(K78&lt;-5,IF('GP1 Totals'!Z104&gt;0,"Maternity/SSP","Error Detected - Code - C001"),IF(K78&gt;5,CONCATENATE("Error Detected - Code C002")," Acceptable" ) )))</f>
        <v/>
      </c>
      <c r="M78" s="130" t="str">
        <f>IF(B78=0,"",'GP1 Totals'!AA104)</f>
        <v/>
      </c>
      <c r="N78" s="130" t="str">
        <f>IF(B78=0,"", 'GP55A 25-26'!G79/'GP55A 25-26'!D79*100)</f>
        <v/>
      </c>
      <c r="O78" s="130"/>
      <c r="P78" s="153" t="str">
        <f>IF('Member Info'!T105=1, "Yes", "")</f>
        <v/>
      </c>
      <c r="Q78" s="230" t="str">
        <f>IF(B78=0,"",
IF(P78="YES","Member has left",
IF(C78="Y",
IF('GP55A 25-26'!Z79="", "please Enter Members Email address for MSS access",IF(OR('GP55A 25-26'!Q79="",'GP55A 25-26'!V79=""),"missing address/postcode","")),
IF(D78&lt;95,"Full time member has not earned a Full time Salary",
IF('GP55A 25-26'!Z79="", "Please Enter Members Email address for MSS access",IF(OR('GP55A 25-26'!Q79="",'GP55A 25-26'!V79=""),"missing address/postcode",""))))))</f>
        <v/>
      </c>
      <c r="R78" s="124" t="str">
        <f>IF(B78=0,"",'GP55A 25-26'!AA79)</f>
        <v/>
      </c>
    </row>
    <row r="79" spans="1:18" x14ac:dyDescent="0.25">
      <c r="A79" s="124">
        <v>78</v>
      </c>
      <c r="B79" s="129">
        <f>'GP55A 25-26'!C80</f>
        <v>0</v>
      </c>
      <c r="C79" s="129" t="str">
        <f>'GP55A 25-26'!F80</f>
        <v/>
      </c>
      <c r="D79" s="130" t="str">
        <f>IF($B79=0,"",('GP55A 25-26'!D80)/(('Member Info'!I106/12)*'GP1 Totals'!AB105)*100)</f>
        <v/>
      </c>
      <c r="E79" s="130" t="str">
        <f>IF(B79=0,"", IF('GP55A 25-26'!N80=37.5,'GP55A 25-26'!M80/('GP55A 25-26'!N80*52.14)*100,IF('GP55A 25-26'!N80=37,'GP55A 25-26'!M80/('GP55A 25-26'!N80*52.14)*100,IF('GP55A 25-26'!N80=162.93,'GP55A 25-26'!M80/('GP55A 25-26'!N80*12)*100,IF('GP55A 25-26'!N80=160.76,'GP55A 25-26'!M80/('GP55A 25-26'!N80*12)*100,('GP55A 25-26'!M80/'GP55A 25-26'!N80)*100)))))</f>
        <v/>
      </c>
      <c r="F79" s="130" t="str">
        <f t="shared" si="3"/>
        <v/>
      </c>
      <c r="G79" s="229" t="str">
        <f>IF(B79=0,"",IF(P79="yes","Member left - Ensure T55a sent",IF(AND('GP55A 25-26'!F80="Y",'GP55A 25-26'!M80=""),"Please Enter Part Time Hours",IF('GP55A 25-26'!N80="", "Please enter Standard hours", IF(D79&gt;100.1,"Error Detected - Code - A001",IF(C79="","Acceptable - FULL TIME",IF(F79&gt;5,"Error Detected - Code - B001",IF(F79&lt;-5,"Error Detected - Code - B002","Acceptable"))))))))</f>
        <v/>
      </c>
      <c r="H79" s="130">
        <f>'GP55A 25-26'!G80</f>
        <v>0</v>
      </c>
      <c r="I79" s="130" t="str">
        <f>IF(B79=0,"",('GP55A 25-26'!D80/100*M79))</f>
        <v/>
      </c>
      <c r="J79" s="130" t="str">
        <f t="shared" si="4"/>
        <v/>
      </c>
      <c r="K79" s="130" t="str">
        <f t="shared" si="5"/>
        <v/>
      </c>
      <c r="L79" s="229" t="str">
        <f>IF(B79=0,"",IF(P79="yes","Member Left - Ensure T55a sent", IF(K79&lt;-5,IF('GP1 Totals'!Z105&gt;0,"Maternity/SSP","Error Detected - Code - C001"),IF(K79&gt;5,CONCATENATE("Error Detected - Code C002")," Acceptable" ) )))</f>
        <v/>
      </c>
      <c r="M79" s="130" t="str">
        <f>IF(B79=0,"",'GP1 Totals'!AA105)</f>
        <v/>
      </c>
      <c r="N79" s="130" t="str">
        <f>IF(B79=0,"", 'GP55A 25-26'!G80/'GP55A 25-26'!D80*100)</f>
        <v/>
      </c>
      <c r="O79" s="130"/>
      <c r="P79" s="153" t="str">
        <f>IF('Member Info'!T106=1, "Yes", "")</f>
        <v/>
      </c>
      <c r="Q79" s="230" t="str">
        <f>IF(B79=0,"",
IF(P79="YES","Member has left",
IF(C79="Y",
IF('GP55A 25-26'!Z80="", "please Enter Members Email address for MSS access",IF(OR('GP55A 25-26'!Q80="",'GP55A 25-26'!V80=""),"missing address/postcode","")),
IF(D79&lt;95,"Full time member has not earned a Full time Salary",
IF('GP55A 25-26'!Z80="", "Please Enter Members Email address for MSS access",IF(OR('GP55A 25-26'!Q80="",'GP55A 25-26'!V80=""),"missing address/postcode",""))))))</f>
        <v/>
      </c>
      <c r="R79" s="124" t="str">
        <f>IF(B79=0,"",'GP55A 25-26'!AA80)</f>
        <v/>
      </c>
    </row>
    <row r="80" spans="1:18" x14ac:dyDescent="0.25">
      <c r="A80" s="124">
        <v>79</v>
      </c>
      <c r="B80" s="129">
        <f>'GP55A 25-26'!C81</f>
        <v>0</v>
      </c>
      <c r="C80" s="129" t="str">
        <f>'GP55A 25-26'!F81</f>
        <v/>
      </c>
      <c r="D80" s="130" t="str">
        <f>IF($B80=0,"",('GP55A 25-26'!D81)/(('Member Info'!I107/12)*'GP1 Totals'!AB106)*100)</f>
        <v/>
      </c>
      <c r="E80" s="130" t="str">
        <f>IF(B80=0,"", IF('GP55A 25-26'!N81=37.5,'GP55A 25-26'!M81/('GP55A 25-26'!N81*52.14)*100,IF('GP55A 25-26'!N81=37,'GP55A 25-26'!M81/('GP55A 25-26'!N81*52.14)*100,IF('GP55A 25-26'!N81=162.93,'GP55A 25-26'!M81/('GP55A 25-26'!N81*12)*100,IF('GP55A 25-26'!N81=160.76,'GP55A 25-26'!M81/('GP55A 25-26'!N81*12)*100,('GP55A 25-26'!M81/'GP55A 25-26'!N81)*100)))))</f>
        <v/>
      </c>
      <c r="F80" s="130" t="str">
        <f t="shared" si="3"/>
        <v/>
      </c>
      <c r="G80" s="229" t="str">
        <f>IF(B80=0,"",IF(P80="yes","Member left - Ensure T55a sent",IF(AND('GP55A 25-26'!F81="Y",'GP55A 25-26'!M81=""),"Please Enter Part Time Hours",IF('GP55A 25-26'!N81="", "Please enter Standard hours", IF(D80&gt;100.1,"Error Detected - Code - A001",IF(C80="","Acceptable - FULL TIME",IF(F80&gt;5,"Error Detected - Code - B001",IF(F80&lt;-5,"Error Detected - Code - B002","Acceptable"))))))))</f>
        <v/>
      </c>
      <c r="H80" s="130">
        <f>'GP55A 25-26'!G81</f>
        <v>0</v>
      </c>
      <c r="I80" s="130" t="str">
        <f>IF(B80=0,"",('GP55A 25-26'!D81/100*M80))</f>
        <v/>
      </c>
      <c r="J80" s="130" t="str">
        <f t="shared" si="4"/>
        <v/>
      </c>
      <c r="K80" s="130" t="str">
        <f t="shared" si="5"/>
        <v/>
      </c>
      <c r="L80" s="229" t="str">
        <f>IF(B80=0,"",IF(P80="yes","Member Left - Ensure T55a sent", IF(K80&lt;-5,IF('GP1 Totals'!Z106&gt;0,"Maternity/SSP","Error Detected - Code - C001"),IF(K80&gt;5,CONCATENATE("Error Detected - Code C002")," Acceptable" ) )))</f>
        <v/>
      </c>
      <c r="M80" s="130" t="str">
        <f>IF(B80=0,"",'GP1 Totals'!AA106)</f>
        <v/>
      </c>
      <c r="N80" s="130" t="str">
        <f>IF(B80=0,"", 'GP55A 25-26'!G81/'GP55A 25-26'!D81*100)</f>
        <v/>
      </c>
      <c r="O80" s="130"/>
      <c r="P80" s="153" t="str">
        <f>IF('Member Info'!T107=1, "Yes", "")</f>
        <v/>
      </c>
      <c r="Q80" s="230" t="str">
        <f>IF(B80=0,"",
IF(P80="YES","Member has left",
IF(C80="Y",
IF('GP55A 25-26'!Z81="", "please Enter Members Email address for MSS access",IF(OR('GP55A 25-26'!Q81="",'GP55A 25-26'!V81=""),"missing address/postcode","")),
IF(D80&lt;95,"Full time member has not earned a Full time Salary",
IF('GP55A 25-26'!Z81="", "Please Enter Members Email address for MSS access",IF(OR('GP55A 25-26'!Q81="",'GP55A 25-26'!V81=""),"missing address/postcode",""))))))</f>
        <v/>
      </c>
      <c r="R80" s="124" t="str">
        <f>IF(B80=0,"",'GP55A 25-26'!AA81)</f>
        <v/>
      </c>
    </row>
    <row r="81" spans="1:18" x14ac:dyDescent="0.25">
      <c r="A81" s="124">
        <v>80</v>
      </c>
      <c r="B81" s="129">
        <f>'GP55A 25-26'!C82</f>
        <v>0</v>
      </c>
      <c r="C81" s="129" t="str">
        <f>'GP55A 25-26'!F82</f>
        <v/>
      </c>
      <c r="D81" s="130" t="str">
        <f>IF($B81=0,"",('GP55A 25-26'!D82)/(('Member Info'!I108/12)*'GP1 Totals'!AB107)*100)</f>
        <v/>
      </c>
      <c r="E81" s="130" t="str">
        <f>IF(B81=0,"", IF('GP55A 25-26'!N82=37.5,'GP55A 25-26'!M82/('GP55A 25-26'!N82*52.14)*100,IF('GP55A 25-26'!N82=37,'GP55A 25-26'!M82/('GP55A 25-26'!N82*52.14)*100,IF('GP55A 25-26'!N82=162.93,'GP55A 25-26'!M82/('GP55A 25-26'!N82*12)*100,IF('GP55A 25-26'!N82=160.76,'GP55A 25-26'!M82/('GP55A 25-26'!N82*12)*100,('GP55A 25-26'!M82/'GP55A 25-26'!N82)*100)))))</f>
        <v/>
      </c>
      <c r="F81" s="130" t="str">
        <f t="shared" si="3"/>
        <v/>
      </c>
      <c r="G81" s="229" t="str">
        <f>IF(B81=0,"",IF(P81="yes","Member left - Ensure T55a sent",IF(AND('GP55A 25-26'!F82="Y",'GP55A 25-26'!M82=""),"Please Enter Part Time Hours",IF('GP55A 25-26'!N82="", "Please enter Standard hours", IF(D81&gt;100.1,"Error Detected - Code - A001",IF(C81="","Acceptable - FULL TIME",IF(F81&gt;5,"Error Detected - Code - B001",IF(F81&lt;-5,"Error Detected - Code - B002","Acceptable"))))))))</f>
        <v/>
      </c>
      <c r="H81" s="130">
        <f>'GP55A 25-26'!G82</f>
        <v>0</v>
      </c>
      <c r="I81" s="130" t="str">
        <f>IF(B81=0,"",('GP55A 25-26'!D82/100*M81))</f>
        <v/>
      </c>
      <c r="J81" s="130" t="str">
        <f t="shared" si="4"/>
        <v/>
      </c>
      <c r="K81" s="130" t="str">
        <f t="shared" si="5"/>
        <v/>
      </c>
      <c r="L81" s="229" t="str">
        <f>IF(B81=0,"",IF(P81="yes","Member Left - Ensure T55a sent", IF(K81&lt;-5,IF('GP1 Totals'!Z107&gt;0,"Maternity/SSP","Error Detected - Code - C001"),IF(K81&gt;5,CONCATENATE("Error Detected - Code C002")," Acceptable" ) )))</f>
        <v/>
      </c>
      <c r="M81" s="130" t="str">
        <f>IF(B81=0,"",'GP1 Totals'!AA107)</f>
        <v/>
      </c>
      <c r="N81" s="130" t="str">
        <f>IF(B81=0,"", 'GP55A 25-26'!G82/'GP55A 25-26'!D82*100)</f>
        <v/>
      </c>
      <c r="O81" s="130"/>
      <c r="P81" s="153" t="str">
        <f>IF('Member Info'!T108=1, "Yes", "")</f>
        <v/>
      </c>
      <c r="Q81" s="230" t="str">
        <f>IF(B81=0,"",
IF(P81="YES","Member has left",
IF(C81="Y",
IF('GP55A 25-26'!Z82="", "please Enter Members Email address for MSS access",IF(OR('GP55A 25-26'!Q82="",'GP55A 25-26'!V82=""),"missing address/postcode","")),
IF(D81&lt;95,"Full time member has not earned a Full time Salary",
IF('GP55A 25-26'!Z82="", "Please Enter Members Email address for MSS access",IF(OR('GP55A 25-26'!Q82="",'GP55A 25-26'!V82=""),"missing address/postcode",""))))))</f>
        <v/>
      </c>
      <c r="R81" s="124" t="str">
        <f>IF(B81=0,"",'GP55A 25-26'!AA82)</f>
        <v/>
      </c>
    </row>
    <row r="82" spans="1:18" x14ac:dyDescent="0.25">
      <c r="A82" s="124">
        <v>81</v>
      </c>
      <c r="B82" s="129">
        <f>'GP55A 25-26'!C83</f>
        <v>0</v>
      </c>
      <c r="C82" s="129" t="str">
        <f>'GP55A 25-26'!F83</f>
        <v/>
      </c>
      <c r="D82" s="130" t="str">
        <f>IF($B82=0,"",('GP55A 25-26'!D83)/(('Member Info'!I109/12)*'GP1 Totals'!AB108)*100)</f>
        <v/>
      </c>
      <c r="E82" s="130" t="str">
        <f>IF(B82=0,"", IF('GP55A 25-26'!N83=37.5,'GP55A 25-26'!M83/('GP55A 25-26'!N83*52.14)*100,IF('GP55A 25-26'!N83=37,'GP55A 25-26'!M83/('GP55A 25-26'!N83*52.14)*100,IF('GP55A 25-26'!N83=162.93,'GP55A 25-26'!M83/('GP55A 25-26'!N83*12)*100,IF('GP55A 25-26'!N83=160.76,'GP55A 25-26'!M83/('GP55A 25-26'!N83*12)*100,('GP55A 25-26'!M83/'GP55A 25-26'!N83)*100)))))</f>
        <v/>
      </c>
      <c r="F82" s="130" t="str">
        <f t="shared" si="3"/>
        <v/>
      </c>
      <c r="G82" s="229" t="str">
        <f>IF(B82=0,"",IF(P82="yes","Member left - Ensure T55a sent",IF(AND('GP55A 25-26'!F83="Y",'GP55A 25-26'!M83=""),"Please Enter Part Time Hours",IF('GP55A 25-26'!N83="", "Please enter Standard hours", IF(D82&gt;100.1,"Error Detected - Code - A001",IF(C82="","Acceptable - FULL TIME",IF(F82&gt;5,"Error Detected - Code - B001",IF(F82&lt;-5,"Error Detected - Code - B002","Acceptable"))))))))</f>
        <v/>
      </c>
      <c r="H82" s="130">
        <f>'GP55A 25-26'!G83</f>
        <v>0</v>
      </c>
      <c r="I82" s="130" t="str">
        <f>IF(B82=0,"",('GP55A 25-26'!D83/100*M82))</f>
        <v/>
      </c>
      <c r="J82" s="130" t="str">
        <f t="shared" si="4"/>
        <v/>
      </c>
      <c r="K82" s="130" t="str">
        <f t="shared" si="5"/>
        <v/>
      </c>
      <c r="L82" s="229" t="str">
        <f>IF(B82=0,"",IF(P82="yes","Member Left - Ensure T55a sent", IF(K82&lt;-5,IF('GP1 Totals'!Z108&gt;0,"Maternity/SSP","Error Detected - Code - C001"),IF(K82&gt;5,CONCATENATE("Error Detected - Code C002")," Acceptable" ) )))</f>
        <v/>
      </c>
      <c r="M82" s="130" t="str">
        <f>IF(B82=0,"",'GP1 Totals'!AA108)</f>
        <v/>
      </c>
      <c r="N82" s="130" t="str">
        <f>IF(B82=0,"", 'GP55A 25-26'!G83/'GP55A 25-26'!D83*100)</f>
        <v/>
      </c>
      <c r="O82" s="130"/>
      <c r="P82" s="153" t="str">
        <f>IF('Member Info'!T109=1, "Yes", "")</f>
        <v/>
      </c>
      <c r="Q82" s="230" t="str">
        <f>IF(B82=0,"",
IF(P82="YES","Member has left",
IF(C82="Y",
IF('GP55A 25-26'!Z83="", "please Enter Members Email address for MSS access",IF(OR('GP55A 25-26'!Q83="",'GP55A 25-26'!V83=""),"missing address/postcode","")),
IF(D82&lt;95,"Full time member has not earned a Full time Salary",
IF('GP55A 25-26'!Z83="", "Please Enter Members Email address for MSS access",IF(OR('GP55A 25-26'!Q83="",'GP55A 25-26'!V83=""),"missing address/postcode",""))))))</f>
        <v/>
      </c>
      <c r="R82" s="124" t="str">
        <f>IF(B82=0,"",'GP55A 25-26'!AA83)</f>
        <v/>
      </c>
    </row>
    <row r="83" spans="1:18" x14ac:dyDescent="0.25">
      <c r="A83" s="124">
        <v>82</v>
      </c>
      <c r="B83" s="129">
        <f>'GP55A 25-26'!C84</f>
        <v>0</v>
      </c>
      <c r="C83" s="129" t="str">
        <f>'GP55A 25-26'!F84</f>
        <v/>
      </c>
      <c r="D83" s="130" t="str">
        <f>IF($B83=0,"",('GP55A 25-26'!D84)/(('Member Info'!I110/12)*'GP1 Totals'!AB109)*100)</f>
        <v/>
      </c>
      <c r="E83" s="130" t="str">
        <f>IF(B83=0,"", IF('GP55A 25-26'!N84=37.5,'GP55A 25-26'!M84/('GP55A 25-26'!N84*52.14)*100,IF('GP55A 25-26'!N84=37,'GP55A 25-26'!M84/('GP55A 25-26'!N84*52.14)*100,IF('GP55A 25-26'!N84=162.93,'GP55A 25-26'!M84/('GP55A 25-26'!N84*12)*100,IF('GP55A 25-26'!N84=160.76,'GP55A 25-26'!M84/('GP55A 25-26'!N84*12)*100,('GP55A 25-26'!M84/'GP55A 25-26'!N84)*100)))))</f>
        <v/>
      </c>
      <c r="F83" s="130" t="str">
        <f t="shared" si="3"/>
        <v/>
      </c>
      <c r="G83" s="229" t="str">
        <f>IF(B83=0,"",IF(P83="yes","Member left - Ensure T55a sent",IF(AND('GP55A 25-26'!F84="Y",'GP55A 25-26'!M84=""),"Please Enter Part Time Hours",IF('GP55A 25-26'!N84="", "Please enter Standard hours", IF(D83&gt;100.1,"Error Detected - Code - A001",IF(C83="","Acceptable - FULL TIME",IF(F83&gt;5,"Error Detected - Code - B001",IF(F83&lt;-5,"Error Detected - Code - B002","Acceptable"))))))))</f>
        <v/>
      </c>
      <c r="H83" s="130">
        <f>'GP55A 25-26'!G84</f>
        <v>0</v>
      </c>
      <c r="I83" s="130" t="str">
        <f>IF(B83=0,"",('GP55A 25-26'!D84/100*M83))</f>
        <v/>
      </c>
      <c r="J83" s="130" t="str">
        <f t="shared" si="4"/>
        <v/>
      </c>
      <c r="K83" s="130" t="str">
        <f t="shared" si="5"/>
        <v/>
      </c>
      <c r="L83" s="229" t="str">
        <f>IF(B83=0,"",IF(P83="yes","Member Left - Ensure T55a sent", IF(K83&lt;-5,IF('GP1 Totals'!Z109&gt;0,"Maternity/SSP","Error Detected - Code - C001"),IF(K83&gt;5,CONCATENATE("Error Detected - Code C002")," Acceptable" ) )))</f>
        <v/>
      </c>
      <c r="M83" s="130" t="str">
        <f>IF(B83=0,"",'GP1 Totals'!AA109)</f>
        <v/>
      </c>
      <c r="N83" s="130" t="str">
        <f>IF(B83=0,"", 'GP55A 25-26'!G84/'GP55A 25-26'!D84*100)</f>
        <v/>
      </c>
      <c r="O83" s="130"/>
      <c r="P83" s="153" t="str">
        <f>IF('Member Info'!T110=1, "Yes", "")</f>
        <v/>
      </c>
      <c r="Q83" s="230" t="str">
        <f>IF(B83=0,"",
IF(P83="YES","Member has left",
IF(C83="Y",
IF('GP55A 25-26'!Z84="", "please Enter Members Email address for MSS access",IF(OR('GP55A 25-26'!Q84="",'GP55A 25-26'!V84=""),"missing address/postcode","")),
IF(D83&lt;95,"Full time member has not earned a Full time Salary",
IF('GP55A 25-26'!Z84="", "Please Enter Members Email address for MSS access",IF(OR('GP55A 25-26'!Q84="",'GP55A 25-26'!V84=""),"missing address/postcode",""))))))</f>
        <v/>
      </c>
      <c r="R83" s="124" t="str">
        <f>IF(B83=0,"",'GP55A 25-26'!AA84)</f>
        <v/>
      </c>
    </row>
    <row r="84" spans="1:18" x14ac:dyDescent="0.25">
      <c r="A84" s="124">
        <v>83</v>
      </c>
      <c r="B84" s="129">
        <f>'GP55A 25-26'!C85</f>
        <v>0</v>
      </c>
      <c r="C84" s="129" t="str">
        <f>'GP55A 25-26'!F85</f>
        <v/>
      </c>
      <c r="D84" s="130" t="str">
        <f>IF($B84=0,"",('GP55A 25-26'!D85)/(('Member Info'!I111/12)*'GP1 Totals'!AB110)*100)</f>
        <v/>
      </c>
      <c r="E84" s="130" t="str">
        <f>IF(B84=0,"", IF('GP55A 25-26'!N85=37.5,'GP55A 25-26'!M85/('GP55A 25-26'!N85*52.14)*100,IF('GP55A 25-26'!N85=37,'GP55A 25-26'!M85/('GP55A 25-26'!N85*52.14)*100,IF('GP55A 25-26'!N85=162.93,'GP55A 25-26'!M85/('GP55A 25-26'!N85*12)*100,IF('GP55A 25-26'!N85=160.76,'GP55A 25-26'!M85/('GP55A 25-26'!N85*12)*100,('GP55A 25-26'!M85/'GP55A 25-26'!N85)*100)))))</f>
        <v/>
      </c>
      <c r="F84" s="130" t="str">
        <f t="shared" si="3"/>
        <v/>
      </c>
      <c r="G84" s="229" t="str">
        <f>IF(B84=0,"",IF(P84="yes","Member left - Ensure T55a sent",IF(AND('GP55A 25-26'!F85="Y",'GP55A 25-26'!M85=""),"Please Enter Part Time Hours",IF('GP55A 25-26'!N85="", "Please enter Standard hours", IF(D84&gt;100.1,"Error Detected - Code - A001",IF(C84="","Acceptable - FULL TIME",IF(F84&gt;5,"Error Detected - Code - B001",IF(F84&lt;-5,"Error Detected - Code - B002","Acceptable"))))))))</f>
        <v/>
      </c>
      <c r="H84" s="130">
        <f>'GP55A 25-26'!G85</f>
        <v>0</v>
      </c>
      <c r="I84" s="130" t="str">
        <f>IF(B84=0,"",('GP55A 25-26'!D85/100*M84))</f>
        <v/>
      </c>
      <c r="J84" s="130" t="str">
        <f t="shared" si="4"/>
        <v/>
      </c>
      <c r="K84" s="130" t="str">
        <f t="shared" si="5"/>
        <v/>
      </c>
      <c r="L84" s="229" t="str">
        <f>IF(B84=0,"",IF(P84="yes","Member Left - Ensure T55a sent", IF(K84&lt;-5,IF('GP1 Totals'!Z110&gt;0,"Maternity/SSP","Error Detected - Code - C001"),IF(K84&gt;5,CONCATENATE("Error Detected - Code C002")," Acceptable" ) )))</f>
        <v/>
      </c>
      <c r="M84" s="130" t="str">
        <f>IF(B84=0,"",'GP1 Totals'!AA110)</f>
        <v/>
      </c>
      <c r="N84" s="130" t="str">
        <f>IF(B84=0,"", 'GP55A 25-26'!G85/'GP55A 25-26'!D85*100)</f>
        <v/>
      </c>
      <c r="O84" s="130"/>
      <c r="P84" s="153" t="str">
        <f>IF('Member Info'!T111=1, "Yes", "")</f>
        <v/>
      </c>
      <c r="Q84" s="230" t="str">
        <f>IF(B84=0,"",
IF(P84="YES","Member has left",
IF(C84="Y",
IF('GP55A 25-26'!Z85="", "please Enter Members Email address for MSS access",IF(OR('GP55A 25-26'!Q85="",'GP55A 25-26'!V85=""),"missing address/postcode","")),
IF(D84&lt;95,"Full time member has not earned a Full time Salary",
IF('GP55A 25-26'!Z85="", "Please Enter Members Email address for MSS access",IF(OR('GP55A 25-26'!Q85="",'GP55A 25-26'!V85=""),"missing address/postcode",""))))))</f>
        <v/>
      </c>
      <c r="R84" s="124" t="str">
        <f>IF(B84=0,"",'GP55A 25-26'!AA85)</f>
        <v/>
      </c>
    </row>
    <row r="85" spans="1:18" x14ac:dyDescent="0.25">
      <c r="A85" s="124">
        <v>84</v>
      </c>
      <c r="B85" s="129">
        <f>'GP55A 25-26'!C86</f>
        <v>0</v>
      </c>
      <c r="C85" s="129" t="str">
        <f>'GP55A 25-26'!F86</f>
        <v/>
      </c>
      <c r="D85" s="130" t="str">
        <f>IF($B85=0,"",('GP55A 25-26'!D86)/(('Member Info'!I112/12)*'GP1 Totals'!AB111)*100)</f>
        <v/>
      </c>
      <c r="E85" s="130" t="str">
        <f>IF(B85=0,"", IF('GP55A 25-26'!N86=37.5,'GP55A 25-26'!M86/('GP55A 25-26'!N86*52.14)*100,IF('GP55A 25-26'!N86=37,'GP55A 25-26'!M86/('GP55A 25-26'!N86*52.14)*100,IF('GP55A 25-26'!N86=162.93,'GP55A 25-26'!M86/('GP55A 25-26'!N86*12)*100,IF('GP55A 25-26'!N86=160.76,'GP55A 25-26'!M86/('GP55A 25-26'!N86*12)*100,('GP55A 25-26'!M86/'GP55A 25-26'!N86)*100)))))</f>
        <v/>
      </c>
      <c r="F85" s="130" t="str">
        <f t="shared" si="3"/>
        <v/>
      </c>
      <c r="G85" s="229" t="str">
        <f>IF(B85=0,"",IF(P85="yes","Member left - Ensure T55a sent",IF(AND('GP55A 25-26'!F86="Y",'GP55A 25-26'!M86=""),"Please Enter Part Time Hours",IF('GP55A 25-26'!N86="", "Please enter Standard hours", IF(D85&gt;100.1,"Error Detected - Code - A001",IF(C85="","Acceptable - FULL TIME",IF(F85&gt;5,"Error Detected - Code - B001",IF(F85&lt;-5,"Error Detected - Code - B002","Acceptable"))))))))</f>
        <v/>
      </c>
      <c r="H85" s="130">
        <f>'GP55A 25-26'!G86</f>
        <v>0</v>
      </c>
      <c r="I85" s="130" t="str">
        <f>IF(B85=0,"",('GP55A 25-26'!D86/100*M85))</f>
        <v/>
      </c>
      <c r="J85" s="130" t="str">
        <f t="shared" si="4"/>
        <v/>
      </c>
      <c r="K85" s="130" t="str">
        <f t="shared" si="5"/>
        <v/>
      </c>
      <c r="L85" s="229" t="str">
        <f>IF(B85=0,"",IF(P85="yes","Member Left - Ensure T55a sent", IF(K85&lt;-5,IF('GP1 Totals'!Z111&gt;0,"Maternity/SSP","Error Detected - Code - C001"),IF(K85&gt;5,CONCATENATE("Error Detected - Code C002")," Acceptable" ) )))</f>
        <v/>
      </c>
      <c r="M85" s="130" t="str">
        <f>IF(B85=0,"",'GP1 Totals'!AA111)</f>
        <v/>
      </c>
      <c r="N85" s="130" t="str">
        <f>IF(B85=0,"", 'GP55A 25-26'!G86/'GP55A 25-26'!D86*100)</f>
        <v/>
      </c>
      <c r="O85" s="130"/>
      <c r="P85" s="153" t="str">
        <f>IF('Member Info'!T112=1, "Yes", "")</f>
        <v/>
      </c>
      <c r="Q85" s="230" t="str">
        <f>IF(B85=0,"",
IF(P85="YES","Member has left",
IF(C85="Y",
IF('GP55A 25-26'!Z86="", "please Enter Members Email address for MSS access",IF(OR('GP55A 25-26'!Q86="",'GP55A 25-26'!V86=""),"missing address/postcode","")),
IF(D85&lt;95,"Full time member has not earned a Full time Salary",
IF('GP55A 25-26'!Z86="", "Please Enter Members Email address for MSS access",IF(OR('GP55A 25-26'!Q86="",'GP55A 25-26'!V86=""),"missing address/postcode",""))))))</f>
        <v/>
      </c>
      <c r="R85" s="124" t="str">
        <f>IF(B85=0,"",'GP55A 25-26'!AA86)</f>
        <v/>
      </c>
    </row>
    <row r="86" spans="1:18" x14ac:dyDescent="0.25">
      <c r="A86" s="124">
        <v>85</v>
      </c>
      <c r="B86" s="129">
        <f>'GP55A 25-26'!C87</f>
        <v>0</v>
      </c>
      <c r="C86" s="129" t="str">
        <f>'GP55A 25-26'!F87</f>
        <v/>
      </c>
      <c r="D86" s="130" t="str">
        <f>IF($B86=0,"",('GP55A 25-26'!D87)/(('Member Info'!I113/12)*'GP1 Totals'!AB112)*100)</f>
        <v/>
      </c>
      <c r="E86" s="130" t="str">
        <f>IF(B86=0,"", IF('GP55A 25-26'!N87=37.5,'GP55A 25-26'!M87/('GP55A 25-26'!N87*52.14)*100,IF('GP55A 25-26'!N87=37,'GP55A 25-26'!M87/('GP55A 25-26'!N87*52.14)*100,IF('GP55A 25-26'!N87=162.93,'GP55A 25-26'!M87/('GP55A 25-26'!N87*12)*100,IF('GP55A 25-26'!N87=160.76,'GP55A 25-26'!M87/('GP55A 25-26'!N87*12)*100,('GP55A 25-26'!M87/'GP55A 25-26'!N87)*100)))))</f>
        <v/>
      </c>
      <c r="F86" s="130" t="str">
        <f t="shared" si="3"/>
        <v/>
      </c>
      <c r="G86" s="229" t="str">
        <f>IF(B86=0,"",IF(P86="yes","Member left - Ensure T55a sent",IF(AND('GP55A 25-26'!F87="Y",'GP55A 25-26'!M87=""),"Please Enter Part Time Hours",IF('GP55A 25-26'!N87="", "Please enter Standard hours", IF(D86&gt;100.1,"Error Detected - Code - A001",IF(C86="","Acceptable - FULL TIME",IF(F86&gt;5,"Error Detected - Code - B001",IF(F86&lt;-5,"Error Detected - Code - B002","Acceptable"))))))))</f>
        <v/>
      </c>
      <c r="H86" s="130">
        <f>'GP55A 25-26'!G87</f>
        <v>0</v>
      </c>
      <c r="I86" s="130" t="str">
        <f>IF(B86=0,"",('GP55A 25-26'!D87/100*M86))</f>
        <v/>
      </c>
      <c r="J86" s="130" t="str">
        <f t="shared" si="4"/>
        <v/>
      </c>
      <c r="K86" s="130" t="str">
        <f t="shared" si="5"/>
        <v/>
      </c>
      <c r="L86" s="229" t="str">
        <f>IF(B86=0,"",IF(P86="yes","Member Left - Ensure T55a sent", IF(K86&lt;-5,IF('GP1 Totals'!Z112&gt;0,"Maternity/SSP","Error Detected - Code - C001"),IF(K86&gt;5,CONCATENATE("Error Detected - Code C002")," Acceptable" ) )))</f>
        <v/>
      </c>
      <c r="M86" s="130" t="str">
        <f>IF(B86=0,"",'GP1 Totals'!AA112)</f>
        <v/>
      </c>
      <c r="N86" s="130" t="str">
        <f>IF(B86=0,"", 'GP55A 25-26'!G87/'GP55A 25-26'!D87*100)</f>
        <v/>
      </c>
      <c r="O86" s="130"/>
      <c r="P86" s="153" t="str">
        <f>IF('Member Info'!T113=1, "Yes", "")</f>
        <v/>
      </c>
      <c r="Q86" s="230" t="str">
        <f>IF(B86=0,"",
IF(P86="YES","Member has left",
IF(C86="Y",
IF('GP55A 25-26'!Z87="", "please Enter Members Email address for MSS access",IF(OR('GP55A 25-26'!Q87="",'GP55A 25-26'!V87=""),"missing address/postcode","")),
IF(D86&lt;95,"Full time member has not earned a Full time Salary",
IF('GP55A 25-26'!Z87="", "Please Enter Members Email address for MSS access",IF(OR('GP55A 25-26'!Q87="",'GP55A 25-26'!V87=""),"missing address/postcode",""))))))</f>
        <v/>
      </c>
      <c r="R86" s="124" t="str">
        <f>IF(B86=0,"",'GP55A 25-26'!AA87)</f>
        <v/>
      </c>
    </row>
    <row r="87" spans="1:18" x14ac:dyDescent="0.25">
      <c r="A87" s="124">
        <v>86</v>
      </c>
      <c r="B87" s="129">
        <f>'GP55A 25-26'!C88</f>
        <v>0</v>
      </c>
      <c r="C87" s="129" t="str">
        <f>'GP55A 25-26'!F88</f>
        <v/>
      </c>
      <c r="D87" s="130" t="str">
        <f>IF($B87=0,"",('GP55A 25-26'!D88)/(('Member Info'!I114/12)*'GP1 Totals'!AB113)*100)</f>
        <v/>
      </c>
      <c r="E87" s="130" t="str">
        <f>IF(B87=0,"", IF('GP55A 25-26'!N88=37.5,'GP55A 25-26'!M88/('GP55A 25-26'!N88*52.14)*100,IF('GP55A 25-26'!N88=37,'GP55A 25-26'!M88/('GP55A 25-26'!N88*52.14)*100,IF('GP55A 25-26'!N88=162.93,'GP55A 25-26'!M88/('GP55A 25-26'!N88*12)*100,IF('GP55A 25-26'!N88=160.76,'GP55A 25-26'!M88/('GP55A 25-26'!N88*12)*100,('GP55A 25-26'!M88/'GP55A 25-26'!N88)*100)))))</f>
        <v/>
      </c>
      <c r="F87" s="130" t="str">
        <f t="shared" si="3"/>
        <v/>
      </c>
      <c r="G87" s="229" t="str">
        <f>IF(B87=0,"",IF(P87="yes","Member left - Ensure T55a sent",IF(AND('GP55A 25-26'!F88="Y",'GP55A 25-26'!M88=""),"Please Enter Part Time Hours",IF('GP55A 25-26'!N88="", "Please enter Standard hours", IF(D87&gt;100.1,"Error Detected - Code - A001",IF(C87="","Acceptable - FULL TIME",IF(F87&gt;5,"Error Detected - Code - B001",IF(F87&lt;-5,"Error Detected - Code - B002","Acceptable"))))))))</f>
        <v/>
      </c>
      <c r="H87" s="130">
        <f>'GP55A 25-26'!G88</f>
        <v>0</v>
      </c>
      <c r="I87" s="130" t="str">
        <f>IF(B87=0,"",('GP55A 25-26'!D88/100*M87))</f>
        <v/>
      </c>
      <c r="J87" s="130" t="str">
        <f t="shared" si="4"/>
        <v/>
      </c>
      <c r="K87" s="130" t="str">
        <f t="shared" si="5"/>
        <v/>
      </c>
      <c r="L87" s="229" t="str">
        <f>IF(B87=0,"",IF(P87="yes","Member Left - Ensure T55a sent", IF(K87&lt;-5,IF('GP1 Totals'!Z113&gt;0,"Maternity/SSP","Error Detected - Code - C001"),IF(K87&gt;5,CONCATENATE("Error Detected - Code C002")," Acceptable" ) )))</f>
        <v/>
      </c>
      <c r="M87" s="130" t="str">
        <f>IF(B87=0,"",'GP1 Totals'!AA113)</f>
        <v/>
      </c>
      <c r="N87" s="130" t="str">
        <f>IF(B87=0,"", 'GP55A 25-26'!G88/'GP55A 25-26'!D88*100)</f>
        <v/>
      </c>
      <c r="O87" s="130"/>
      <c r="P87" s="153" t="str">
        <f>IF('Member Info'!T114=1, "Yes", "")</f>
        <v/>
      </c>
      <c r="Q87" s="230" t="str">
        <f>IF(B87=0,"",
IF(P87="YES","Member has left",
IF(C87="Y",
IF('GP55A 25-26'!Z88="", "please Enter Members Email address for MSS access",IF(OR('GP55A 25-26'!Q88="",'GP55A 25-26'!V88=""),"missing address/postcode","")),
IF(D87&lt;95,"Full time member has not earned a Full time Salary",
IF('GP55A 25-26'!Z88="", "Please Enter Members Email address for MSS access",IF(OR('GP55A 25-26'!Q88="",'GP55A 25-26'!V88=""),"missing address/postcode",""))))))</f>
        <v/>
      </c>
      <c r="R87" s="124" t="str">
        <f>IF(B87=0,"",'GP55A 25-26'!AA88)</f>
        <v/>
      </c>
    </row>
    <row r="88" spans="1:18" x14ac:dyDescent="0.25">
      <c r="A88" s="124">
        <v>87</v>
      </c>
      <c r="B88" s="129">
        <f>'GP55A 25-26'!C89</f>
        <v>0</v>
      </c>
      <c r="C88" s="129" t="str">
        <f>'GP55A 25-26'!F89</f>
        <v/>
      </c>
      <c r="D88" s="130" t="str">
        <f>IF($B88=0,"",('GP55A 25-26'!D89)/(('Member Info'!I115/12)*'GP1 Totals'!AB114)*100)</f>
        <v/>
      </c>
      <c r="E88" s="130" t="str">
        <f>IF(B88=0,"", IF('GP55A 25-26'!N89=37.5,'GP55A 25-26'!M89/('GP55A 25-26'!N89*52.14)*100,IF('GP55A 25-26'!N89=37,'GP55A 25-26'!M89/('GP55A 25-26'!N89*52.14)*100,IF('GP55A 25-26'!N89=162.93,'GP55A 25-26'!M89/('GP55A 25-26'!N89*12)*100,IF('GP55A 25-26'!N89=160.76,'GP55A 25-26'!M89/('GP55A 25-26'!N89*12)*100,('GP55A 25-26'!M89/'GP55A 25-26'!N89)*100)))))</f>
        <v/>
      </c>
      <c r="F88" s="130" t="str">
        <f t="shared" si="3"/>
        <v/>
      </c>
      <c r="G88" s="229" t="str">
        <f>IF(B88=0,"",IF(P88="yes","Member left - Ensure T55a sent",IF(AND('GP55A 25-26'!F89="Y",'GP55A 25-26'!M89=""),"Please Enter Part Time Hours",IF('GP55A 25-26'!N89="", "Please enter Standard hours", IF(D88&gt;100.1,"Error Detected - Code - A001",IF(C88="","Acceptable - FULL TIME",IF(F88&gt;5,"Error Detected - Code - B001",IF(F88&lt;-5,"Error Detected - Code - B002","Acceptable"))))))))</f>
        <v/>
      </c>
      <c r="H88" s="130">
        <f>'GP55A 25-26'!G89</f>
        <v>0</v>
      </c>
      <c r="I88" s="130" t="str">
        <f>IF(B88=0,"",('GP55A 25-26'!D89/100*M88))</f>
        <v/>
      </c>
      <c r="J88" s="130" t="str">
        <f t="shared" si="4"/>
        <v/>
      </c>
      <c r="K88" s="130" t="str">
        <f t="shared" si="5"/>
        <v/>
      </c>
      <c r="L88" s="229" t="str">
        <f>IF(B88=0,"",IF(P88="yes","Member Left - Ensure T55a sent", IF(K88&lt;-5,IF('GP1 Totals'!Z114&gt;0,"Maternity/SSP","Error Detected - Code - C001"),IF(K88&gt;5,CONCATENATE("Error Detected - Code C002")," Acceptable" ) )))</f>
        <v/>
      </c>
      <c r="M88" s="130" t="str">
        <f>IF(B88=0,"",'GP1 Totals'!AA114)</f>
        <v/>
      </c>
      <c r="N88" s="130" t="str">
        <f>IF(B88=0,"", 'GP55A 25-26'!G89/'GP55A 25-26'!D89*100)</f>
        <v/>
      </c>
      <c r="O88" s="130"/>
      <c r="P88" s="153" t="str">
        <f>IF('Member Info'!T115=1, "Yes", "")</f>
        <v/>
      </c>
      <c r="Q88" s="230" t="str">
        <f>IF(B88=0,"",
IF(P88="YES","Member has left",
IF(C88="Y",
IF('GP55A 25-26'!Z89="", "please Enter Members Email address for MSS access",IF(OR('GP55A 25-26'!Q89="",'GP55A 25-26'!V89=""),"missing address/postcode","")),
IF(D88&lt;95,"Full time member has not earned a Full time Salary",
IF('GP55A 25-26'!Z89="", "Please Enter Members Email address for MSS access",IF(OR('GP55A 25-26'!Q89="",'GP55A 25-26'!V89=""),"missing address/postcode",""))))))</f>
        <v/>
      </c>
      <c r="R88" s="124" t="str">
        <f>IF(B88=0,"",'GP55A 25-26'!AA89)</f>
        <v/>
      </c>
    </row>
    <row r="89" spans="1:18" x14ac:dyDescent="0.25">
      <c r="A89" s="124">
        <v>88</v>
      </c>
      <c r="B89" s="129">
        <f>'GP55A 25-26'!C90</f>
        <v>0</v>
      </c>
      <c r="C89" s="129" t="str">
        <f>'GP55A 25-26'!F90</f>
        <v/>
      </c>
      <c r="D89" s="130" t="str">
        <f>IF($B89=0,"",('GP55A 25-26'!D90)/(('Member Info'!I116/12)*'GP1 Totals'!AB115)*100)</f>
        <v/>
      </c>
      <c r="E89" s="130" t="str">
        <f>IF(B89=0,"", IF('GP55A 25-26'!N90=37.5,'GP55A 25-26'!M90/('GP55A 25-26'!N90*52.14)*100,IF('GP55A 25-26'!N90=37,'GP55A 25-26'!M90/('GP55A 25-26'!N90*52.14)*100,IF('GP55A 25-26'!N90=162.93,'GP55A 25-26'!M90/('GP55A 25-26'!N90*12)*100,IF('GP55A 25-26'!N90=160.76,'GP55A 25-26'!M90/('GP55A 25-26'!N90*12)*100,('GP55A 25-26'!M90/'GP55A 25-26'!N90)*100)))))</f>
        <v/>
      </c>
      <c r="F89" s="130" t="str">
        <f t="shared" si="3"/>
        <v/>
      </c>
      <c r="G89" s="229" t="str">
        <f>IF(B89=0,"",IF(P89="yes","Member left - Ensure T55a sent",IF(AND('GP55A 25-26'!F90="Y",'GP55A 25-26'!M90=""),"Please Enter Part Time Hours",IF('GP55A 25-26'!N90="", "Please enter Standard hours", IF(D89&gt;100.1,"Error Detected - Code - A001",IF(C89="","Acceptable - FULL TIME",IF(F89&gt;5,"Error Detected - Code - B001",IF(F89&lt;-5,"Error Detected - Code - B002","Acceptable"))))))))</f>
        <v/>
      </c>
      <c r="H89" s="130">
        <f>'GP55A 25-26'!G90</f>
        <v>0</v>
      </c>
      <c r="I89" s="130" t="str">
        <f>IF(B89=0,"",('GP55A 25-26'!D90/100*M89))</f>
        <v/>
      </c>
      <c r="J89" s="130" t="str">
        <f t="shared" si="4"/>
        <v/>
      </c>
      <c r="K89" s="130" t="str">
        <f t="shared" si="5"/>
        <v/>
      </c>
      <c r="L89" s="229" t="str">
        <f>IF(B89=0,"",IF(P89="yes","Member Left - Ensure T55a sent", IF(K89&lt;-5,IF('GP1 Totals'!Z115&gt;0,"Maternity/SSP","Error Detected - Code - C001"),IF(K89&gt;5,CONCATENATE("Error Detected - Code C002")," Acceptable" ) )))</f>
        <v/>
      </c>
      <c r="M89" s="130" t="str">
        <f>IF(B89=0,"",'GP1 Totals'!AA115)</f>
        <v/>
      </c>
      <c r="N89" s="130" t="str">
        <f>IF(B89=0,"", 'GP55A 25-26'!G90/'GP55A 25-26'!D90*100)</f>
        <v/>
      </c>
      <c r="O89" s="130"/>
      <c r="P89" s="153" t="str">
        <f>IF('Member Info'!T116=1, "Yes", "")</f>
        <v/>
      </c>
      <c r="Q89" s="230" t="str">
        <f>IF(B89=0,"",
IF(P89="YES","Member has left",
IF(C89="Y",
IF('GP55A 25-26'!Z90="", "please Enter Members Email address for MSS access",IF(OR('GP55A 25-26'!Q90="",'GP55A 25-26'!V90=""),"missing address/postcode","")),
IF(D89&lt;95,"Full time member has not earned a Full time Salary",
IF('GP55A 25-26'!Z90="", "Please Enter Members Email address for MSS access",IF(OR('GP55A 25-26'!Q90="",'GP55A 25-26'!V90=""),"missing address/postcode",""))))))</f>
        <v/>
      </c>
      <c r="R89" s="124" t="str">
        <f>IF(B89=0,"",'GP55A 25-26'!AA90)</f>
        <v/>
      </c>
    </row>
    <row r="90" spans="1:18" x14ac:dyDescent="0.25">
      <c r="A90" s="124">
        <v>89</v>
      </c>
      <c r="B90" s="129">
        <f>'GP55A 25-26'!C91</f>
        <v>0</v>
      </c>
      <c r="C90" s="129" t="str">
        <f>'GP55A 25-26'!F91</f>
        <v/>
      </c>
      <c r="D90" s="130" t="str">
        <f>IF($B90=0,"",('GP55A 25-26'!D91)/(('Member Info'!I117/12)*'GP1 Totals'!AB116)*100)</f>
        <v/>
      </c>
      <c r="E90" s="130" t="str">
        <f>IF(B90=0,"", IF('GP55A 25-26'!N91=37.5,'GP55A 25-26'!M91/('GP55A 25-26'!N91*52.14)*100,IF('GP55A 25-26'!N91=37,'GP55A 25-26'!M91/('GP55A 25-26'!N91*52.14)*100,IF('GP55A 25-26'!N91=162.93,'GP55A 25-26'!M91/('GP55A 25-26'!N91*12)*100,IF('GP55A 25-26'!N91=160.76,'GP55A 25-26'!M91/('GP55A 25-26'!N91*12)*100,('GP55A 25-26'!M91/'GP55A 25-26'!N91)*100)))))</f>
        <v/>
      </c>
      <c r="F90" s="130" t="str">
        <f t="shared" si="3"/>
        <v/>
      </c>
      <c r="G90" s="229" t="str">
        <f>IF(B90=0,"",IF(P90="yes","Member left - Ensure T55a sent",IF(AND('GP55A 25-26'!F91="Y",'GP55A 25-26'!M91=""),"Please Enter Part Time Hours",IF('GP55A 25-26'!N91="", "Please enter Standard hours", IF(D90&gt;100.1,"Error Detected - Code - A001",IF(C90="","Acceptable - FULL TIME",IF(F90&gt;5,"Error Detected - Code - B001",IF(F90&lt;-5,"Error Detected - Code - B002","Acceptable"))))))))</f>
        <v/>
      </c>
      <c r="H90" s="130">
        <f>'GP55A 25-26'!G91</f>
        <v>0</v>
      </c>
      <c r="I90" s="130" t="str">
        <f>IF(B90=0,"",('GP55A 25-26'!D91/100*M90))</f>
        <v/>
      </c>
      <c r="J90" s="130" t="str">
        <f t="shared" si="4"/>
        <v/>
      </c>
      <c r="K90" s="130" t="str">
        <f t="shared" si="5"/>
        <v/>
      </c>
      <c r="L90" s="229" t="str">
        <f>IF(B90=0,"",IF(P90="yes","Member Left - Ensure T55a sent", IF(K90&lt;-5,IF('GP1 Totals'!Z116&gt;0,"Maternity/SSP","Error Detected - Code - C001"),IF(K90&gt;5,CONCATENATE("Error Detected - Code C002")," Acceptable" ) )))</f>
        <v/>
      </c>
      <c r="M90" s="130" t="str">
        <f>IF(B90=0,"",'GP1 Totals'!AA116)</f>
        <v/>
      </c>
      <c r="N90" s="130" t="str">
        <f>IF(B90=0,"", 'GP55A 25-26'!G91/'GP55A 25-26'!D91*100)</f>
        <v/>
      </c>
      <c r="O90" s="130"/>
      <c r="P90" s="153" t="str">
        <f>IF('Member Info'!T117=1, "Yes", "")</f>
        <v/>
      </c>
      <c r="Q90" s="230" t="str">
        <f>IF(B90=0,"",
IF(P90="YES","Member has left",
IF(C90="Y",
IF('GP55A 25-26'!Z91="", "please Enter Members Email address for MSS access",IF(OR('GP55A 25-26'!Q91="",'GP55A 25-26'!V91=""),"missing address/postcode","")),
IF(D90&lt;95,"Full time member has not earned a Full time Salary",
IF('GP55A 25-26'!Z91="", "Please Enter Members Email address for MSS access",IF(OR('GP55A 25-26'!Q91="",'GP55A 25-26'!V91=""),"missing address/postcode",""))))))</f>
        <v/>
      </c>
      <c r="R90" s="124" t="str">
        <f>IF(B90=0,"",'GP55A 25-26'!AA91)</f>
        <v/>
      </c>
    </row>
    <row r="91" spans="1:18" x14ac:dyDescent="0.25">
      <c r="A91" s="124">
        <v>90</v>
      </c>
      <c r="B91" s="129">
        <f>'GP55A 25-26'!C92</f>
        <v>0</v>
      </c>
      <c r="C91" s="129" t="str">
        <f>'GP55A 25-26'!F92</f>
        <v/>
      </c>
      <c r="D91" s="130" t="str">
        <f>IF($B91=0,"",('GP55A 25-26'!D92)/(('Member Info'!I118/12)*'GP1 Totals'!AB117)*100)</f>
        <v/>
      </c>
      <c r="E91" s="130" t="str">
        <f>IF(B91=0,"", IF('GP55A 25-26'!N92=37.5,'GP55A 25-26'!M92/('GP55A 25-26'!N92*52.14)*100,IF('GP55A 25-26'!N92=37,'GP55A 25-26'!M92/('GP55A 25-26'!N92*52.14)*100,IF('GP55A 25-26'!N92=162.93,'GP55A 25-26'!M92/('GP55A 25-26'!N92*12)*100,IF('GP55A 25-26'!N92=160.76,'GP55A 25-26'!M92/('GP55A 25-26'!N92*12)*100,('GP55A 25-26'!M92/'GP55A 25-26'!N92)*100)))))</f>
        <v/>
      </c>
      <c r="F91" s="130" t="str">
        <f t="shared" si="3"/>
        <v/>
      </c>
      <c r="G91" s="229" t="str">
        <f>IF(B91=0,"",IF(P91="yes","Member left - Ensure T55a sent",IF(AND('GP55A 25-26'!F92="Y",'GP55A 25-26'!M92=""),"Please Enter Part Time Hours",IF('GP55A 25-26'!N92="", "Please enter Standard hours", IF(D91&gt;100.1,"Error Detected - Code - A001",IF(C91="","Acceptable - FULL TIME",IF(F91&gt;5,"Error Detected - Code - B001",IF(F91&lt;-5,"Error Detected - Code - B002","Acceptable"))))))))</f>
        <v/>
      </c>
      <c r="H91" s="130">
        <f>'GP55A 25-26'!G92</f>
        <v>0</v>
      </c>
      <c r="I91" s="130" t="str">
        <f>IF(B91=0,"",('GP55A 25-26'!D92/100*M91))</f>
        <v/>
      </c>
      <c r="J91" s="130" t="str">
        <f t="shared" si="4"/>
        <v/>
      </c>
      <c r="K91" s="130" t="str">
        <f t="shared" si="5"/>
        <v/>
      </c>
      <c r="L91" s="229" t="str">
        <f>IF(B91=0,"",IF(P91="yes","Member Left - Ensure T55a sent", IF(K91&lt;-5,IF('GP1 Totals'!Z117&gt;0,"Maternity/SSP","Error Detected - Code - C001"),IF(K91&gt;5,CONCATENATE("Error Detected - Code C002")," Acceptable" ) )))</f>
        <v/>
      </c>
      <c r="M91" s="130" t="str">
        <f>IF(B91=0,"",'GP1 Totals'!AA117)</f>
        <v/>
      </c>
      <c r="N91" s="130" t="str">
        <f>IF(B91=0,"", 'GP55A 25-26'!G92/'GP55A 25-26'!D92*100)</f>
        <v/>
      </c>
      <c r="O91" s="130"/>
      <c r="P91" s="153" t="str">
        <f>IF('Member Info'!T118=1, "Yes", "")</f>
        <v/>
      </c>
      <c r="Q91" s="230" t="str">
        <f>IF(B91=0,"",
IF(P91="YES","Member has left",
IF(C91="Y",
IF('GP55A 25-26'!Z92="", "please Enter Members Email address for MSS access",IF(OR('GP55A 25-26'!Q92="",'GP55A 25-26'!V92=""),"missing address/postcode","")),
IF(D91&lt;95,"Full time member has not earned a Full time Salary",
IF('GP55A 25-26'!Z92="", "Please Enter Members Email address for MSS access",IF(OR('GP55A 25-26'!Q92="",'GP55A 25-26'!V92=""),"missing address/postcode",""))))))</f>
        <v/>
      </c>
      <c r="R91" s="124" t="str">
        <f>IF(B91=0,"",'GP55A 25-26'!AA92)</f>
        <v/>
      </c>
    </row>
    <row r="92" spans="1:18" x14ac:dyDescent="0.25">
      <c r="A92" s="124">
        <v>91</v>
      </c>
      <c r="B92" s="129">
        <f>'GP55A 25-26'!C93</f>
        <v>0</v>
      </c>
      <c r="C92" s="129" t="str">
        <f>'GP55A 25-26'!F93</f>
        <v/>
      </c>
      <c r="D92" s="130" t="str">
        <f>IF($B92=0,"",('GP55A 25-26'!D93)/(('Member Info'!I119/12)*'GP1 Totals'!AB118)*100)</f>
        <v/>
      </c>
      <c r="E92" s="130" t="str">
        <f>IF(B92=0,"", IF('GP55A 25-26'!N93=37.5,'GP55A 25-26'!M93/('GP55A 25-26'!N93*52.14)*100,IF('GP55A 25-26'!N93=37,'GP55A 25-26'!M93/('GP55A 25-26'!N93*52.14)*100,IF('GP55A 25-26'!N93=162.93,'GP55A 25-26'!M93/('GP55A 25-26'!N93*12)*100,IF('GP55A 25-26'!N93=160.76,'GP55A 25-26'!M93/('GP55A 25-26'!N93*12)*100,('GP55A 25-26'!M93/'GP55A 25-26'!N93)*100)))))</f>
        <v/>
      </c>
      <c r="F92" s="130" t="str">
        <f t="shared" si="3"/>
        <v/>
      </c>
      <c r="G92" s="229" t="str">
        <f>IF(B92=0,"",IF(P92="yes","Member left - Ensure T55a sent",IF(AND('GP55A 25-26'!F93="Y",'GP55A 25-26'!M93=""),"Please Enter Part Time Hours",IF('GP55A 25-26'!N93="", "Please enter Standard hours", IF(D92&gt;100.1,"Error Detected - Code - A001",IF(C92="","Acceptable - FULL TIME",IF(F92&gt;5,"Error Detected - Code - B001",IF(F92&lt;-5,"Error Detected - Code - B002","Acceptable"))))))))</f>
        <v/>
      </c>
      <c r="H92" s="130">
        <f>'GP55A 25-26'!G93</f>
        <v>0</v>
      </c>
      <c r="I92" s="130" t="str">
        <f>IF(B92=0,"",('GP55A 25-26'!D93/100*M92))</f>
        <v/>
      </c>
      <c r="J92" s="130" t="str">
        <f t="shared" si="4"/>
        <v/>
      </c>
      <c r="K92" s="130" t="str">
        <f t="shared" si="5"/>
        <v/>
      </c>
      <c r="L92" s="229" t="str">
        <f>IF(B92=0,"",IF(P92="yes","Member Left - Ensure T55a sent", IF(K92&lt;-5,IF('GP1 Totals'!Z118&gt;0,"Maternity/SSP","Error Detected - Code - C001"),IF(K92&gt;5,CONCATENATE("Error Detected - Code C002")," Acceptable" ) )))</f>
        <v/>
      </c>
      <c r="M92" s="130" t="str">
        <f>IF(B92=0,"",'GP1 Totals'!AA118)</f>
        <v/>
      </c>
      <c r="N92" s="130" t="str">
        <f>IF(B92=0,"", 'GP55A 25-26'!G93/'GP55A 25-26'!D93*100)</f>
        <v/>
      </c>
      <c r="O92" s="130"/>
      <c r="P92" s="153" t="str">
        <f>IF('Member Info'!T119=1, "Yes", "")</f>
        <v/>
      </c>
      <c r="Q92" s="230" t="str">
        <f>IF(B92=0,"",
IF(P92="YES","Member has left",
IF(C92="Y",
IF('GP55A 25-26'!Z93="", "please Enter Members Email address for MSS access",IF(OR('GP55A 25-26'!Q93="",'GP55A 25-26'!V93=""),"missing address/postcode","")),
IF(D92&lt;95,"Full time member has not earned a Full time Salary",
IF('GP55A 25-26'!Z93="", "Please Enter Members Email address for MSS access",IF(OR('GP55A 25-26'!Q93="",'GP55A 25-26'!V93=""),"missing address/postcode",""))))))</f>
        <v/>
      </c>
      <c r="R92" s="124" t="str">
        <f>IF(B92=0,"",'GP55A 25-26'!AA93)</f>
        <v/>
      </c>
    </row>
    <row r="93" spans="1:18" x14ac:dyDescent="0.25">
      <c r="A93" s="124">
        <v>92</v>
      </c>
      <c r="B93" s="129">
        <f>'GP55A 25-26'!C94</f>
        <v>0</v>
      </c>
      <c r="C93" s="129" t="str">
        <f>'GP55A 25-26'!F94</f>
        <v/>
      </c>
      <c r="D93" s="130" t="str">
        <f>IF($B93=0,"",('GP55A 25-26'!D94)/(('Member Info'!I120/12)*'GP1 Totals'!AB119)*100)</f>
        <v/>
      </c>
      <c r="E93" s="130" t="str">
        <f>IF(B93=0,"", IF('GP55A 25-26'!N94=37.5,'GP55A 25-26'!M94/('GP55A 25-26'!N94*52.14)*100,IF('GP55A 25-26'!N94=37,'GP55A 25-26'!M94/('GP55A 25-26'!N94*52.14)*100,IF('GP55A 25-26'!N94=162.93,'GP55A 25-26'!M94/('GP55A 25-26'!N94*12)*100,IF('GP55A 25-26'!N94=160.76,'GP55A 25-26'!M94/('GP55A 25-26'!N94*12)*100,('GP55A 25-26'!M94/'GP55A 25-26'!N94)*100)))))</f>
        <v/>
      </c>
      <c r="F93" s="130" t="str">
        <f t="shared" si="3"/>
        <v/>
      </c>
      <c r="G93" s="229" t="str">
        <f>IF(B93=0,"",IF(P93="yes","Member left - Ensure T55a sent",IF(AND('GP55A 25-26'!F94="Y",'GP55A 25-26'!M94=""),"Please Enter Part Time Hours",IF('GP55A 25-26'!N94="", "Please enter Standard hours", IF(D93&gt;100.1,"Error Detected - Code - A001",IF(C93="","Acceptable - FULL TIME",IF(F93&gt;5,"Error Detected - Code - B001",IF(F93&lt;-5,"Error Detected - Code - B002","Acceptable"))))))))</f>
        <v/>
      </c>
      <c r="H93" s="130">
        <f>'GP55A 25-26'!G94</f>
        <v>0</v>
      </c>
      <c r="I93" s="130" t="str">
        <f>IF(B93=0,"",('GP55A 25-26'!D94/100*M93))</f>
        <v/>
      </c>
      <c r="J93" s="130" t="str">
        <f t="shared" si="4"/>
        <v/>
      </c>
      <c r="K93" s="130" t="str">
        <f t="shared" si="5"/>
        <v/>
      </c>
      <c r="L93" s="229" t="str">
        <f>IF(B93=0,"",IF(P93="yes","Member Left - Ensure T55a sent", IF(K93&lt;-5,IF('GP1 Totals'!Z119&gt;0,"Maternity/SSP","Error Detected - Code - C001"),IF(K93&gt;5,CONCATENATE("Error Detected - Code C002")," Acceptable" ) )))</f>
        <v/>
      </c>
      <c r="M93" s="130" t="str">
        <f>IF(B93=0,"",'GP1 Totals'!AA119)</f>
        <v/>
      </c>
      <c r="N93" s="130" t="str">
        <f>IF(B93=0,"", 'GP55A 25-26'!G94/'GP55A 25-26'!D94*100)</f>
        <v/>
      </c>
      <c r="O93" s="130"/>
      <c r="P93" s="153" t="str">
        <f>IF('Member Info'!T120=1, "Yes", "")</f>
        <v/>
      </c>
      <c r="Q93" s="230" t="str">
        <f>IF(B93=0,"",
IF(P93="YES","Member has left",
IF(C93="Y",
IF('GP55A 25-26'!Z94="", "please Enter Members Email address for MSS access",IF(OR('GP55A 25-26'!Q94="",'GP55A 25-26'!V94=""),"missing address/postcode","")),
IF(D93&lt;95,"Full time member has not earned a Full time Salary",
IF('GP55A 25-26'!Z94="", "Please Enter Members Email address for MSS access",IF(OR('GP55A 25-26'!Q94="",'GP55A 25-26'!V94=""),"missing address/postcode",""))))))</f>
        <v/>
      </c>
      <c r="R93" s="124" t="str">
        <f>IF(B93=0,"",'GP55A 25-26'!AA94)</f>
        <v/>
      </c>
    </row>
    <row r="94" spans="1:18" x14ac:dyDescent="0.25">
      <c r="A94" s="124">
        <v>93</v>
      </c>
      <c r="B94" s="129">
        <f>'GP55A 25-26'!C95</f>
        <v>0</v>
      </c>
      <c r="C94" s="129" t="str">
        <f>'GP55A 25-26'!F95</f>
        <v/>
      </c>
      <c r="D94" s="130" t="str">
        <f>IF($B94=0,"",('GP55A 25-26'!D95)/(('Member Info'!I121/12)*'GP1 Totals'!AB120)*100)</f>
        <v/>
      </c>
      <c r="E94" s="130" t="str">
        <f>IF(B94=0,"", IF('GP55A 25-26'!N95=37.5,'GP55A 25-26'!M95/('GP55A 25-26'!N95*52.14)*100,IF('GP55A 25-26'!N95=37,'GP55A 25-26'!M95/('GP55A 25-26'!N95*52.14)*100,IF('GP55A 25-26'!N95=162.93,'GP55A 25-26'!M95/('GP55A 25-26'!N95*12)*100,IF('GP55A 25-26'!N95=160.76,'GP55A 25-26'!M95/('GP55A 25-26'!N95*12)*100,('GP55A 25-26'!M95/'GP55A 25-26'!N95)*100)))))</f>
        <v/>
      </c>
      <c r="F94" s="130" t="str">
        <f t="shared" si="3"/>
        <v/>
      </c>
      <c r="G94" s="229" t="str">
        <f>IF(B94=0,"",IF(P94="yes","Member left - Ensure T55a sent",IF(AND('GP55A 25-26'!F95="Y",'GP55A 25-26'!M95=""),"Please Enter Part Time Hours",IF('GP55A 25-26'!N95="", "Please enter Standard hours", IF(D94&gt;100.1,"Error Detected - Code - A001",IF(C94="","Acceptable - FULL TIME",IF(F94&gt;5,"Error Detected - Code - B001",IF(F94&lt;-5,"Error Detected - Code - B002","Acceptable"))))))))</f>
        <v/>
      </c>
      <c r="H94" s="130">
        <f>'GP55A 25-26'!G95</f>
        <v>0</v>
      </c>
      <c r="I94" s="130" t="str">
        <f>IF(B94=0,"",('GP55A 25-26'!D95/100*M94))</f>
        <v/>
      </c>
      <c r="J94" s="130" t="str">
        <f t="shared" si="4"/>
        <v/>
      </c>
      <c r="K94" s="130" t="str">
        <f t="shared" si="5"/>
        <v/>
      </c>
      <c r="L94" s="229" t="str">
        <f>IF(B94=0,"",IF(P94="yes","Member Left - Ensure T55a sent", IF(K94&lt;-5,IF('GP1 Totals'!Z120&gt;0,"Maternity/SSP","Error Detected - Code - C001"),IF(K94&gt;5,CONCATENATE("Error Detected - Code C002")," Acceptable" ) )))</f>
        <v/>
      </c>
      <c r="M94" s="130" t="str">
        <f>IF(B94=0,"",'GP1 Totals'!AA120)</f>
        <v/>
      </c>
      <c r="N94" s="130" t="str">
        <f>IF(B94=0,"", 'GP55A 25-26'!G95/'GP55A 25-26'!D95*100)</f>
        <v/>
      </c>
      <c r="O94" s="130"/>
      <c r="P94" s="153" t="str">
        <f>IF('Member Info'!T121=1, "Yes", "")</f>
        <v/>
      </c>
      <c r="Q94" s="230" t="str">
        <f>IF(B94=0,"",
IF(P94="YES","Member has left",
IF(C94="Y",
IF('GP55A 25-26'!Z95="", "please Enter Members Email address for MSS access",IF(OR('GP55A 25-26'!Q95="",'GP55A 25-26'!V95=""),"missing address/postcode","")),
IF(D94&lt;95,"Full time member has not earned a Full time Salary",
IF('GP55A 25-26'!Z95="", "Please Enter Members Email address for MSS access",IF(OR('GP55A 25-26'!Q95="",'GP55A 25-26'!V95=""),"missing address/postcode",""))))))</f>
        <v/>
      </c>
      <c r="R94" s="124" t="str">
        <f>IF(B94=0,"",'GP55A 25-26'!AA95)</f>
        <v/>
      </c>
    </row>
    <row r="95" spans="1:18" x14ac:dyDescent="0.25">
      <c r="A95" s="124">
        <v>94</v>
      </c>
      <c r="B95" s="129">
        <f>'GP55A 25-26'!C96</f>
        <v>0</v>
      </c>
      <c r="C95" s="129" t="str">
        <f>'GP55A 25-26'!F96</f>
        <v/>
      </c>
      <c r="D95" s="130" t="str">
        <f>IF($B95=0,"",('GP55A 25-26'!D96)/(('Member Info'!I122/12)*'GP1 Totals'!AB121)*100)</f>
        <v/>
      </c>
      <c r="E95" s="130" t="str">
        <f>IF(B95=0,"", IF('GP55A 25-26'!N96=37.5,'GP55A 25-26'!M96/('GP55A 25-26'!N96*52.14)*100,IF('GP55A 25-26'!N96=37,'GP55A 25-26'!M96/('GP55A 25-26'!N96*52.14)*100,IF('GP55A 25-26'!N96=162.93,'GP55A 25-26'!M96/('GP55A 25-26'!N96*12)*100,IF('GP55A 25-26'!N96=160.76,'GP55A 25-26'!M96/('GP55A 25-26'!N96*12)*100,('GP55A 25-26'!M96/'GP55A 25-26'!N96)*100)))))</f>
        <v/>
      </c>
      <c r="F95" s="130" t="str">
        <f t="shared" si="3"/>
        <v/>
      </c>
      <c r="G95" s="229" t="str">
        <f>IF(B95=0,"",IF(P95="yes","Member left - Ensure T55a sent",IF(AND('GP55A 25-26'!F96="Y",'GP55A 25-26'!M96=""),"Please Enter Part Time Hours",IF('GP55A 25-26'!N96="", "Please enter Standard hours", IF(D95&gt;100.1,"Error Detected - Code - A001",IF(C95="","Acceptable - FULL TIME",IF(F95&gt;5,"Error Detected - Code - B001",IF(F95&lt;-5,"Error Detected - Code - B002","Acceptable"))))))))</f>
        <v/>
      </c>
      <c r="H95" s="130">
        <f>'GP55A 25-26'!G96</f>
        <v>0</v>
      </c>
      <c r="I95" s="130" t="str">
        <f>IF(B95=0,"",('GP55A 25-26'!D96/100*M95))</f>
        <v/>
      </c>
      <c r="J95" s="130" t="str">
        <f t="shared" si="4"/>
        <v/>
      </c>
      <c r="K95" s="130" t="str">
        <f t="shared" si="5"/>
        <v/>
      </c>
      <c r="L95" s="229" t="str">
        <f>IF(B95=0,"",IF(P95="yes","Member Left - Ensure T55a sent", IF(K95&lt;-5,IF('GP1 Totals'!Z121&gt;0,"Maternity/SSP","Error Detected - Code - C001"),IF(K95&gt;5,CONCATENATE("Error Detected - Code C002")," Acceptable" ) )))</f>
        <v/>
      </c>
      <c r="M95" s="130" t="str">
        <f>IF(B95=0,"",'GP1 Totals'!AA121)</f>
        <v/>
      </c>
      <c r="N95" s="130" t="str">
        <f>IF(B95=0,"", 'GP55A 25-26'!G96/'GP55A 25-26'!D96*100)</f>
        <v/>
      </c>
      <c r="O95" s="130"/>
      <c r="P95" s="153" t="str">
        <f>IF('Member Info'!T122=1, "Yes", "")</f>
        <v/>
      </c>
      <c r="Q95" s="230" t="str">
        <f>IF(B95=0,"",
IF(P95="YES","Member has left",
IF(C95="Y",
IF('GP55A 25-26'!Z96="", "please Enter Members Email address for MSS access",IF(OR('GP55A 25-26'!Q96="",'GP55A 25-26'!V96=""),"missing address/postcode","")),
IF(D95&lt;95,"Full time member has not earned a Full time Salary",
IF('GP55A 25-26'!Z96="", "Please Enter Members Email address for MSS access",IF(OR('GP55A 25-26'!Q96="",'GP55A 25-26'!V96=""),"missing address/postcode",""))))))</f>
        <v/>
      </c>
      <c r="R95" s="124" t="str">
        <f>IF(B95=0,"",'GP55A 25-26'!AA96)</f>
        <v/>
      </c>
    </row>
    <row r="96" spans="1:18" x14ac:dyDescent="0.25">
      <c r="A96" s="124">
        <v>95</v>
      </c>
      <c r="B96" s="129">
        <f>'GP55A 25-26'!C97</f>
        <v>0</v>
      </c>
      <c r="C96" s="129" t="str">
        <f>'GP55A 25-26'!F97</f>
        <v/>
      </c>
      <c r="D96" s="130" t="str">
        <f>IF($B96=0,"",('GP55A 25-26'!D97)/(('Member Info'!I123/12)*'GP1 Totals'!AB122)*100)</f>
        <v/>
      </c>
      <c r="E96" s="130" t="str">
        <f>IF(B96=0,"", IF('GP55A 25-26'!N97=37.5,'GP55A 25-26'!M97/('GP55A 25-26'!N97*52.14)*100,IF('GP55A 25-26'!N97=37,'GP55A 25-26'!M97/('GP55A 25-26'!N97*52.14)*100,IF('GP55A 25-26'!N97=162.93,'GP55A 25-26'!M97/('GP55A 25-26'!N97*12)*100,IF('GP55A 25-26'!N97=160.76,'GP55A 25-26'!M97/('GP55A 25-26'!N97*12)*100,('GP55A 25-26'!M97/'GP55A 25-26'!N97)*100)))))</f>
        <v/>
      </c>
      <c r="F96" s="130" t="str">
        <f t="shared" si="3"/>
        <v/>
      </c>
      <c r="G96" s="229" t="str">
        <f>IF(B96=0,"",IF(P96="yes","Member left - Ensure T55a sent",IF(AND('GP55A 25-26'!F97="Y",'GP55A 25-26'!M97=""),"Please Enter Part Time Hours",IF('GP55A 25-26'!N97="", "Please enter Standard hours", IF(D96&gt;100.1,"Error Detected - Code - A001",IF(C96="","Acceptable - FULL TIME",IF(F96&gt;5,"Error Detected - Code - B001",IF(F96&lt;-5,"Error Detected - Code - B002","Acceptable"))))))))</f>
        <v/>
      </c>
      <c r="H96" s="130">
        <f>'GP55A 25-26'!G97</f>
        <v>0</v>
      </c>
      <c r="I96" s="130" t="str">
        <f>IF(B96=0,"",('GP55A 25-26'!D97/100*M96))</f>
        <v/>
      </c>
      <c r="J96" s="130" t="str">
        <f t="shared" si="4"/>
        <v/>
      </c>
      <c r="K96" s="130" t="str">
        <f t="shared" si="5"/>
        <v/>
      </c>
      <c r="L96" s="229" t="str">
        <f>IF(B96=0,"",IF(P96="yes","Member Left - Ensure T55a sent", IF(K96&lt;-5,IF('GP1 Totals'!Z122&gt;0,"Maternity/SSP","Error Detected - Code - C001"),IF(K96&gt;5,CONCATENATE("Error Detected - Code C002")," Acceptable" ) )))</f>
        <v/>
      </c>
      <c r="M96" s="130" t="str">
        <f>IF(B96=0,"",'GP1 Totals'!AA122)</f>
        <v/>
      </c>
      <c r="N96" s="130" t="str">
        <f>IF(B96=0,"", 'GP55A 25-26'!G97/'GP55A 25-26'!D97*100)</f>
        <v/>
      </c>
      <c r="O96" s="130"/>
      <c r="P96" s="153" t="str">
        <f>IF('Member Info'!T123=1, "Yes", "")</f>
        <v/>
      </c>
      <c r="Q96" s="230" t="str">
        <f>IF(B96=0,"",
IF(P96="YES","Member has left",
IF(C96="Y",
IF('GP55A 25-26'!Z97="", "please Enter Members Email address for MSS access",IF(OR('GP55A 25-26'!Q97="",'GP55A 25-26'!V97=""),"missing address/postcode","")),
IF(D96&lt;95,"Full time member has not earned a Full time Salary",
IF('GP55A 25-26'!Z97="", "Please Enter Members Email address for MSS access",IF(OR('GP55A 25-26'!Q97="",'GP55A 25-26'!V97=""),"missing address/postcode",""))))))</f>
        <v/>
      </c>
      <c r="R96" s="124" t="str">
        <f>IF(B96=0,"",'GP55A 25-26'!AA97)</f>
        <v/>
      </c>
    </row>
    <row r="97" spans="1:18" x14ac:dyDescent="0.25">
      <c r="A97" s="124">
        <v>96</v>
      </c>
      <c r="B97" s="129">
        <f>'GP55A 25-26'!C98</f>
        <v>0</v>
      </c>
      <c r="C97" s="129" t="str">
        <f>'GP55A 25-26'!F98</f>
        <v/>
      </c>
      <c r="D97" s="130" t="str">
        <f>IF($B97=0,"",('GP55A 25-26'!D98)/(('Member Info'!I124/12)*'GP1 Totals'!AB123)*100)</f>
        <v/>
      </c>
      <c r="E97" s="130" t="str">
        <f>IF(B97=0,"", IF('GP55A 25-26'!N98=37.5,'GP55A 25-26'!M98/('GP55A 25-26'!N98*52.14)*100,IF('GP55A 25-26'!N98=37,'GP55A 25-26'!M98/('GP55A 25-26'!N98*52.14)*100,IF('GP55A 25-26'!N98=162.93,'GP55A 25-26'!M98/('GP55A 25-26'!N98*12)*100,IF('GP55A 25-26'!N98=160.76,'GP55A 25-26'!M98/('GP55A 25-26'!N98*12)*100,('GP55A 25-26'!M98/'GP55A 25-26'!N98)*100)))))</f>
        <v/>
      </c>
      <c r="F97" s="130" t="str">
        <f t="shared" si="3"/>
        <v/>
      </c>
      <c r="G97" s="229" t="str">
        <f>IF(B97=0,"",IF(P97="yes","Member left - Ensure T55a sent",IF(AND('GP55A 25-26'!F98="Y",'GP55A 25-26'!M98=""),"Please Enter Part Time Hours",IF('GP55A 25-26'!N98="", "Please enter Standard hours", IF(D97&gt;100.1,"Error Detected - Code - A001",IF(C97="","Acceptable - FULL TIME",IF(F97&gt;5,"Error Detected - Code - B001",IF(F97&lt;-5,"Error Detected - Code - B002","Acceptable"))))))))</f>
        <v/>
      </c>
      <c r="H97" s="130">
        <f>'GP55A 25-26'!G98</f>
        <v>0</v>
      </c>
      <c r="I97" s="130" t="str">
        <f>IF(B97=0,"",('GP55A 25-26'!D98/100*M97))</f>
        <v/>
      </c>
      <c r="J97" s="130" t="str">
        <f t="shared" si="4"/>
        <v/>
      </c>
      <c r="K97" s="130" t="str">
        <f t="shared" si="5"/>
        <v/>
      </c>
      <c r="L97" s="229" t="str">
        <f>IF(B97=0,"",IF(P97="yes","Member Left - Ensure T55a sent", IF(K97&lt;-5,IF('GP1 Totals'!Z123&gt;0,"Maternity/SSP","Error Detected - Code - C001"),IF(K97&gt;5,CONCATENATE("Error Detected - Code C002")," Acceptable" ) )))</f>
        <v/>
      </c>
      <c r="M97" s="130" t="str">
        <f>IF(B97=0,"",'GP1 Totals'!AA123)</f>
        <v/>
      </c>
      <c r="N97" s="130" t="str">
        <f>IF(B97=0,"", 'GP55A 25-26'!G98/'GP55A 25-26'!D98*100)</f>
        <v/>
      </c>
      <c r="O97" s="130"/>
      <c r="P97" s="153" t="str">
        <f>IF('Member Info'!T124=1, "Yes", "")</f>
        <v/>
      </c>
      <c r="Q97" s="230" t="str">
        <f>IF(B97=0,"",
IF(P97="YES","Member has left",
IF(C97="Y",
IF('GP55A 25-26'!Z98="", "please Enter Members Email address for MSS access",IF(OR('GP55A 25-26'!Q98="",'GP55A 25-26'!V98=""),"missing address/postcode","")),
IF(D97&lt;95,"Full time member has not earned a Full time Salary",
IF('GP55A 25-26'!Z98="", "Please Enter Members Email address for MSS access",IF(OR('GP55A 25-26'!Q98="",'GP55A 25-26'!V98=""),"missing address/postcode",""))))))</f>
        <v/>
      </c>
      <c r="R97" s="124" t="str">
        <f>IF(B97=0,"",'GP55A 25-26'!AA98)</f>
        <v/>
      </c>
    </row>
    <row r="98" spans="1:18" x14ac:dyDescent="0.25">
      <c r="A98" s="124">
        <v>97</v>
      </c>
      <c r="B98" s="129">
        <f>'GP55A 25-26'!C99</f>
        <v>0</v>
      </c>
      <c r="C98" s="129" t="str">
        <f>'GP55A 25-26'!F99</f>
        <v/>
      </c>
      <c r="D98" s="130" t="str">
        <f>IF($B98=0,"",('GP55A 25-26'!D99)/(('Member Info'!I125/12)*'GP1 Totals'!AB124)*100)</f>
        <v/>
      </c>
      <c r="E98" s="130" t="str">
        <f>IF(B98=0,"", IF('GP55A 25-26'!N99=37.5,'GP55A 25-26'!M99/('GP55A 25-26'!N99*52.14)*100,IF('GP55A 25-26'!N99=37,'GP55A 25-26'!M99/('GP55A 25-26'!N99*52.14)*100,IF('GP55A 25-26'!N99=162.93,'GP55A 25-26'!M99/('GP55A 25-26'!N99*12)*100,IF('GP55A 25-26'!N99=160.76,'GP55A 25-26'!M99/('GP55A 25-26'!N99*12)*100,('GP55A 25-26'!M99/'GP55A 25-26'!N99)*100)))))</f>
        <v/>
      </c>
      <c r="F98" s="130" t="str">
        <f t="shared" si="3"/>
        <v/>
      </c>
      <c r="G98" s="229" t="str">
        <f>IF(B98=0,"",IF(P98="yes","Member left - Ensure T55a sent",IF(AND('GP55A 25-26'!F99="Y",'GP55A 25-26'!M99=""),"Please Enter Part Time Hours",IF('GP55A 25-26'!N99="", "Please enter Standard hours", IF(D98&gt;100.1,"Error Detected - Code - A001",IF(C98="","Acceptable - FULL TIME",IF(F98&gt;5,"Error Detected - Code - B001",IF(F98&lt;-5,"Error Detected - Code - B002","Acceptable"))))))))</f>
        <v/>
      </c>
      <c r="H98" s="130">
        <f>'GP55A 25-26'!G99</f>
        <v>0</v>
      </c>
      <c r="I98" s="130" t="str">
        <f>IF(B98=0,"",('GP55A 25-26'!D99/100*M98))</f>
        <v/>
      </c>
      <c r="J98" s="130" t="str">
        <f t="shared" si="4"/>
        <v/>
      </c>
      <c r="K98" s="130" t="str">
        <f t="shared" si="5"/>
        <v/>
      </c>
      <c r="L98" s="229" t="str">
        <f>IF(B98=0,"",IF(P98="yes","Member Left - Ensure T55a sent", IF(K98&lt;-5,IF('GP1 Totals'!Z124&gt;0,"Maternity/SSP","Error Detected - Code - C001"),IF(K98&gt;5,CONCATENATE("Error Detected - Code C002")," Acceptable" ) )))</f>
        <v/>
      </c>
      <c r="M98" s="130" t="str">
        <f>IF(B98=0,"",'GP1 Totals'!AA124)</f>
        <v/>
      </c>
      <c r="N98" s="130" t="str">
        <f>IF(B98=0,"", 'GP55A 25-26'!G99/'GP55A 25-26'!D99*100)</f>
        <v/>
      </c>
      <c r="O98" s="130"/>
      <c r="P98" s="153" t="str">
        <f>IF('Member Info'!T125=1, "Yes", "")</f>
        <v/>
      </c>
      <c r="Q98" s="230" t="str">
        <f>IF(B98=0,"",
IF(P98="YES","Member has left",
IF(C98="Y",
IF('GP55A 25-26'!Z99="", "please Enter Members Email address for MSS access",IF(OR('GP55A 25-26'!Q99="",'GP55A 25-26'!V99=""),"missing address/postcode","")),
IF(D98&lt;95,"Full time member has not earned a Full time Salary",
IF('GP55A 25-26'!Z99="", "Please Enter Members Email address for MSS access",IF(OR('GP55A 25-26'!Q99="",'GP55A 25-26'!V99=""),"missing address/postcode",""))))))</f>
        <v/>
      </c>
      <c r="R98" s="124" t="str">
        <f>IF(B98=0,"",'GP55A 25-26'!AA99)</f>
        <v/>
      </c>
    </row>
    <row r="99" spans="1:18" x14ac:dyDescent="0.25">
      <c r="A99" s="124">
        <v>98</v>
      </c>
      <c r="B99" s="129">
        <f>'GP55A 25-26'!C100</f>
        <v>0</v>
      </c>
      <c r="C99" s="129" t="str">
        <f>'GP55A 25-26'!F100</f>
        <v/>
      </c>
      <c r="D99" s="130" t="str">
        <f>IF($B99=0,"",('GP55A 25-26'!D100)/(('Member Info'!I126/12)*'GP1 Totals'!AB125)*100)</f>
        <v/>
      </c>
      <c r="E99" s="130" t="str">
        <f>IF(B99=0,"", IF('GP55A 25-26'!N100=37.5,'GP55A 25-26'!M100/('GP55A 25-26'!N100*52.14)*100,IF('GP55A 25-26'!N100=37,'GP55A 25-26'!M100/('GP55A 25-26'!N100*52.14)*100,IF('GP55A 25-26'!N100=162.93,'GP55A 25-26'!M100/('GP55A 25-26'!N100*12)*100,IF('GP55A 25-26'!N100=160.76,'GP55A 25-26'!M100/('GP55A 25-26'!N100*12)*100,('GP55A 25-26'!M100/'GP55A 25-26'!N100)*100)))))</f>
        <v/>
      </c>
      <c r="F99" s="130" t="str">
        <f t="shared" si="3"/>
        <v/>
      </c>
      <c r="G99" s="229" t="str">
        <f>IF(B99=0,"",IF(P99="yes","Member left - Ensure T55a sent",IF(AND('GP55A 25-26'!F100="Y",'GP55A 25-26'!M100=""),"Please Enter Part Time Hours",IF('GP55A 25-26'!N100="", "Please enter Standard hours", IF(D99&gt;100.1,"Error Detected - Code - A001",IF(C99="","Acceptable - FULL TIME",IF(F99&gt;5,"Error Detected - Code - B001",IF(F99&lt;-5,"Error Detected - Code - B002","Acceptable"))))))))</f>
        <v/>
      </c>
      <c r="H99" s="130">
        <f>'GP55A 25-26'!G100</f>
        <v>0</v>
      </c>
      <c r="I99" s="130" t="str">
        <f>IF(B99=0,"",('GP55A 25-26'!D100/100*M99))</f>
        <v/>
      </c>
      <c r="J99" s="130" t="str">
        <f t="shared" si="4"/>
        <v/>
      </c>
      <c r="K99" s="130" t="str">
        <f t="shared" si="5"/>
        <v/>
      </c>
      <c r="L99" s="229" t="str">
        <f>IF(B99=0,"",IF(P99="yes","Member Left - Ensure T55a sent", IF(K99&lt;-5,IF('GP1 Totals'!Z125&gt;0,"Maternity/SSP","Error Detected - Code - C001"),IF(K99&gt;5,CONCATENATE("Error Detected - Code C002")," Acceptable" ) )))</f>
        <v/>
      </c>
      <c r="M99" s="130" t="str">
        <f>IF(B99=0,"",'GP1 Totals'!AA125)</f>
        <v/>
      </c>
      <c r="N99" s="130" t="str">
        <f>IF(B99=0,"", 'GP55A 25-26'!G100/'GP55A 25-26'!D100*100)</f>
        <v/>
      </c>
      <c r="O99" s="130"/>
      <c r="P99" s="153" t="str">
        <f>IF('Member Info'!T126=1, "Yes", "")</f>
        <v/>
      </c>
      <c r="Q99" s="230" t="str">
        <f>IF(B99=0,"",
IF(P99="YES","Member has left",
IF(C99="Y",
IF('GP55A 25-26'!Z100="", "please Enter Members Email address for MSS access",IF(OR('GP55A 25-26'!Q100="",'GP55A 25-26'!V100=""),"missing address/postcode","")),
IF(D99&lt;95,"Full time member has not earned a Full time Salary",
IF('GP55A 25-26'!Z100="", "Please Enter Members Email address for MSS access",IF(OR('GP55A 25-26'!Q100="",'GP55A 25-26'!V100=""),"missing address/postcode",""))))))</f>
        <v/>
      </c>
      <c r="R99" s="124" t="str">
        <f>IF(B99=0,"",'GP55A 25-26'!AA100)</f>
        <v/>
      </c>
    </row>
    <row r="100" spans="1:18" x14ac:dyDescent="0.25">
      <c r="A100" s="124">
        <v>99</v>
      </c>
      <c r="B100" s="129">
        <f>'GP55A 25-26'!C101</f>
        <v>0</v>
      </c>
      <c r="C100" s="129" t="str">
        <f>'GP55A 25-26'!F101</f>
        <v/>
      </c>
      <c r="D100" s="130" t="str">
        <f>IF($B100=0,"",('GP55A 25-26'!D101)/(('Member Info'!I127/12)*'GP1 Totals'!AB126)*100)</f>
        <v/>
      </c>
      <c r="E100" s="130" t="str">
        <f>IF(B100=0,"", IF('GP55A 25-26'!N101=37.5,'GP55A 25-26'!M101/('GP55A 25-26'!N101*52.14)*100,IF('GP55A 25-26'!N101=37,'GP55A 25-26'!M101/('GP55A 25-26'!N101*52.14)*100,IF('GP55A 25-26'!N101=162.93,'GP55A 25-26'!M101/('GP55A 25-26'!N101*12)*100,IF('GP55A 25-26'!N101=160.76,'GP55A 25-26'!M101/('GP55A 25-26'!N101*12)*100,('GP55A 25-26'!M101/'GP55A 25-26'!N101)*100)))))</f>
        <v/>
      </c>
      <c r="F100" s="130" t="str">
        <f t="shared" si="3"/>
        <v/>
      </c>
      <c r="G100" s="229" t="str">
        <f>IF(B100=0,"",IF(P100="yes","Member left - Ensure T55a sent",IF(AND('GP55A 25-26'!F101="Y",'GP55A 25-26'!M101=""),"Please Enter Part Time Hours",IF('GP55A 25-26'!N101="", "Please enter Standard hours", IF(D100&gt;100.1,"Error Detected - Code - A001",IF(C100="","Acceptable - FULL TIME",IF(F100&gt;5,"Error Detected - Code - B001",IF(F100&lt;-5,"Error Detected - Code - B002","Acceptable"))))))))</f>
        <v/>
      </c>
      <c r="H100" s="130">
        <f>'GP55A 25-26'!G101</f>
        <v>0</v>
      </c>
      <c r="I100" s="130" t="str">
        <f>IF(B100=0,"",('GP55A 25-26'!D101/100*M100))</f>
        <v/>
      </c>
      <c r="J100" s="130" t="str">
        <f t="shared" si="4"/>
        <v/>
      </c>
      <c r="K100" s="130" t="str">
        <f t="shared" si="5"/>
        <v/>
      </c>
      <c r="L100" s="229" t="str">
        <f>IF(B100=0,"",IF(P100="yes","Member Left - Ensure T55a sent", IF(K100&lt;-5,IF('GP1 Totals'!Z126&gt;0,"Maternity/SSP","Error Detected - Code - C001"),IF(K100&gt;5,CONCATENATE("Error Detected - Code C002")," Acceptable" ) )))</f>
        <v/>
      </c>
      <c r="M100" s="130" t="str">
        <f>IF(B100=0,"",'GP1 Totals'!AA126)</f>
        <v/>
      </c>
      <c r="N100" s="130" t="str">
        <f>IF(B100=0,"", 'GP55A 25-26'!G101/'GP55A 25-26'!D101*100)</f>
        <v/>
      </c>
      <c r="O100" s="130"/>
      <c r="P100" s="153" t="str">
        <f>IF('Member Info'!T127=1, "Yes", "")</f>
        <v/>
      </c>
      <c r="Q100" s="230" t="str">
        <f>IF(B100=0,"",
IF(P100="YES","Member has left",
IF(C100="Y",
IF('GP55A 25-26'!Z101="", "please Enter Members Email address for MSS access",IF(OR('GP55A 25-26'!Q101="",'GP55A 25-26'!V101=""),"missing address/postcode","")),
IF(D100&lt;95,"Full time member has not earned a Full time Salary",
IF('GP55A 25-26'!Z101="", "Please Enter Members Email address for MSS access",IF(OR('GP55A 25-26'!Q101="",'GP55A 25-26'!V101=""),"missing address/postcode",""))))))</f>
        <v/>
      </c>
      <c r="R100" s="124" t="str">
        <f>IF(B100=0,"",'GP55A 25-26'!AA101)</f>
        <v/>
      </c>
    </row>
    <row r="101" spans="1:18" x14ac:dyDescent="0.25">
      <c r="A101" s="124">
        <v>100</v>
      </c>
      <c r="B101" s="129">
        <f>'GP55A 25-26'!C102</f>
        <v>0</v>
      </c>
      <c r="C101" s="129" t="str">
        <f>'GP55A 25-26'!F102</f>
        <v/>
      </c>
      <c r="D101" s="130" t="str">
        <f>IF($B101=0,"",('GP55A 25-26'!D102)/(('Member Info'!I128/12)*'GP1 Totals'!AB127)*100)</f>
        <v/>
      </c>
      <c r="E101" s="130" t="str">
        <f>IF(B101=0,"", IF('GP55A 25-26'!N102=37.5,'GP55A 25-26'!M102/('GP55A 25-26'!N102*52.14)*100,IF('GP55A 25-26'!N102=37,'GP55A 25-26'!M102/('GP55A 25-26'!N102*52.14)*100,IF('GP55A 25-26'!N102=162.93,'GP55A 25-26'!M102/('GP55A 25-26'!N102*12)*100,IF('GP55A 25-26'!N102=160.76,'GP55A 25-26'!M102/('GP55A 25-26'!N102*12)*100,('GP55A 25-26'!M102/'GP55A 25-26'!N102)*100)))))</f>
        <v/>
      </c>
      <c r="F101" s="130" t="str">
        <f t="shared" si="3"/>
        <v/>
      </c>
      <c r="G101" s="229" t="str">
        <f>IF(B101=0,"",IF(P101="yes","Member left - Ensure T55a sent",IF(AND('GP55A 25-26'!F102="Y",'GP55A 25-26'!M102=""),"Please Enter Part Time Hours",IF('GP55A 25-26'!N102="", "Please enter Standard hours", IF(D101&gt;100.1,"Error Detected - Code - A001",IF(C101="","Acceptable - FULL TIME",IF(F101&gt;5,"Error Detected - Code - B001",IF(F101&lt;-5,"Error Detected - Code - B002","Acceptable"))))))))</f>
        <v/>
      </c>
      <c r="H101" s="130">
        <f>'GP55A 25-26'!G102</f>
        <v>0</v>
      </c>
      <c r="I101" s="130" t="str">
        <f>IF(B101=0,"",('GP55A 25-26'!D102/100*M101))</f>
        <v/>
      </c>
      <c r="J101" s="130" t="str">
        <f t="shared" si="4"/>
        <v/>
      </c>
      <c r="K101" s="130" t="str">
        <f t="shared" si="5"/>
        <v/>
      </c>
      <c r="L101" s="229" t="str">
        <f>IF(B101=0,"",IF(P101="yes","Member Left - Ensure T55a sent", IF(K101&lt;-5,IF('GP1 Totals'!Z127&gt;0,"Maternity/SSP","Error Detected - Code - C001"),IF(K101&gt;5,CONCATENATE("Error Detected - Code C002")," Acceptable" ) )))</f>
        <v/>
      </c>
      <c r="M101" s="130" t="str">
        <f>IF(B101=0,"",'GP1 Totals'!AA127)</f>
        <v/>
      </c>
      <c r="N101" s="130" t="str">
        <f>IF(B101=0,"", 'GP55A 25-26'!G102/'GP55A 25-26'!D102*100)</f>
        <v/>
      </c>
      <c r="O101" s="130"/>
      <c r="P101" s="153" t="str">
        <f>IF('Member Info'!T128=1, "Yes", "")</f>
        <v/>
      </c>
      <c r="Q101" s="230" t="str">
        <f>IF(B101=0,"",
IF(P101="YES","Member has left",
IF(C101="Y",
IF('GP55A 25-26'!Z102="", "please Enter Members Email address for MSS access",IF(OR('GP55A 25-26'!Q102="",'GP55A 25-26'!V102=""),"missing address/postcode","")),
IF(D101&lt;95,"Full time member has not earned a Full time Salary",
IF('GP55A 25-26'!Z102="", "Please Enter Members Email address for MSS access",IF(OR('GP55A 25-26'!Q102="",'GP55A 25-26'!V102=""),"missing address/postcode",""))))))</f>
        <v/>
      </c>
      <c r="R101" s="124" t="str">
        <f>IF(B101=0,"",'GP55A 25-26'!AA102)</f>
        <v/>
      </c>
    </row>
    <row r="102" spans="1:18" x14ac:dyDescent="0.25">
      <c r="A102" s="124">
        <v>101</v>
      </c>
      <c r="B102" s="129">
        <f>'GP55A 25-26'!C103</f>
        <v>0</v>
      </c>
      <c r="C102" s="129" t="str">
        <f>'GP55A 25-26'!F103</f>
        <v/>
      </c>
      <c r="D102" s="130" t="str">
        <f>IF($B102=0,"",('GP55A 25-26'!D103)/(('Member Info'!I129/12)*'GP1 Totals'!AB128)*100)</f>
        <v/>
      </c>
      <c r="E102" s="130" t="str">
        <f>IF(B102=0,"", IF('GP55A 25-26'!N103=37.5,'GP55A 25-26'!M103/('GP55A 25-26'!N103*52.14)*100,IF('GP55A 25-26'!N103=37,'GP55A 25-26'!M103/('GP55A 25-26'!N103*52.14)*100,IF('GP55A 25-26'!N103=162.93,'GP55A 25-26'!M103/('GP55A 25-26'!N103*12)*100,IF('GP55A 25-26'!N103=160.76,'GP55A 25-26'!M103/('GP55A 25-26'!N103*12)*100,('GP55A 25-26'!M103/'GP55A 25-26'!N103)*100)))))</f>
        <v/>
      </c>
      <c r="F102" s="130" t="str">
        <f t="shared" si="3"/>
        <v/>
      </c>
      <c r="G102" s="229" t="str">
        <f>IF(B102=0,"",IF(P102="yes","Member left - Ensure T55a sent",IF(AND('GP55A 25-26'!F103="Y",'GP55A 25-26'!M103=""),"Please Enter Part Time Hours",IF('GP55A 25-26'!N103="", "Please enter Standard hours", IF(D102&gt;100.1,"Error Detected - Code - A001",IF(C102="","Acceptable - FULL TIME",IF(F102&gt;5,"Error Detected - Code - B001",IF(F102&lt;-5,"Error Detected - Code - B002","Acceptable"))))))))</f>
        <v/>
      </c>
      <c r="H102" s="130">
        <f>'GP55A 25-26'!G103</f>
        <v>0</v>
      </c>
      <c r="I102" s="130" t="str">
        <f>IF(B102=0,"",('GP55A 25-26'!D103/100*M102))</f>
        <v/>
      </c>
      <c r="J102" s="130" t="str">
        <f t="shared" si="4"/>
        <v/>
      </c>
      <c r="K102" s="130" t="str">
        <f t="shared" si="5"/>
        <v/>
      </c>
      <c r="L102" s="229" t="str">
        <f>IF(B102=0,"",IF(P102="yes","Member Left - Ensure T55a sent", IF(K102&lt;-5,IF('GP1 Totals'!Z128&gt;0,"Maternity/SSP","Error Detected - Code - C001"),IF(K102&gt;5,CONCATENATE("Error Detected - Code C002")," Acceptable" ) )))</f>
        <v/>
      </c>
      <c r="M102" s="130" t="str">
        <f>IF(B102=0,"",'GP1 Totals'!AA128)</f>
        <v/>
      </c>
      <c r="N102" s="130" t="str">
        <f>IF(B102=0,"", 'GP55A 25-26'!G103/'GP55A 25-26'!D103*100)</f>
        <v/>
      </c>
      <c r="O102" s="130"/>
      <c r="P102" s="153" t="str">
        <f>IF('Member Info'!T129=1, "Yes", "")</f>
        <v/>
      </c>
      <c r="Q102" s="230" t="str">
        <f>IF(B102=0,"",
IF(P102="YES","Member has left",
IF(C102="Y",
IF('GP55A 25-26'!Z103="", "please Enter Members Email address for MSS access",IF(OR('GP55A 25-26'!Q103="",'GP55A 25-26'!V103=""),"missing address/postcode","")),
IF(D102&lt;95,"Full time member has not earned a Full time Salary",
IF('GP55A 25-26'!Z103="", "Please Enter Members Email address for MSS access",IF(OR('GP55A 25-26'!Q103="",'GP55A 25-26'!V103=""),"missing address/postcode",""))))))</f>
        <v/>
      </c>
      <c r="R102" s="124" t="str">
        <f>IF(B102=0,"",'GP55A 25-26'!AA103)</f>
        <v/>
      </c>
    </row>
    <row r="103" spans="1:18" x14ac:dyDescent="0.25">
      <c r="A103" s="124">
        <v>102</v>
      </c>
      <c r="B103" s="129">
        <f>'GP55A 25-26'!C104</f>
        <v>0</v>
      </c>
      <c r="C103" s="129" t="str">
        <f>'GP55A 25-26'!F104</f>
        <v/>
      </c>
      <c r="D103" s="130" t="str">
        <f>IF($B103=0,"",('GP55A 25-26'!D104)/(('Member Info'!I130/12)*'GP1 Totals'!AB129)*100)</f>
        <v/>
      </c>
      <c r="E103" s="130" t="str">
        <f>IF(B103=0,"", IF('GP55A 25-26'!N104=37.5,'GP55A 25-26'!M104/('GP55A 25-26'!N104*52.14)*100,IF('GP55A 25-26'!N104=37,'GP55A 25-26'!M104/('GP55A 25-26'!N104*52.14)*100,IF('GP55A 25-26'!N104=162.93,'GP55A 25-26'!M104/('GP55A 25-26'!N104*12)*100,IF('GP55A 25-26'!N104=160.76,'GP55A 25-26'!M104/('GP55A 25-26'!N104*12)*100,('GP55A 25-26'!M104/'GP55A 25-26'!N104)*100)))))</f>
        <v/>
      </c>
      <c r="F103" s="130" t="str">
        <f t="shared" si="3"/>
        <v/>
      </c>
      <c r="G103" s="229" t="str">
        <f>IF(B103=0,"",IF(P103="yes","Member left - Ensure T55a sent",IF(AND('GP55A 25-26'!F104="Y",'GP55A 25-26'!M104=""),"Please Enter Part Time Hours",IF('GP55A 25-26'!N104="", "Please enter Standard hours", IF(D103&gt;100.1,"Error Detected - Code - A001",IF(C103="","Acceptable - FULL TIME",IF(F103&gt;5,"Error Detected - Code - B001",IF(F103&lt;-5,"Error Detected - Code - B002","Acceptable"))))))))</f>
        <v/>
      </c>
      <c r="H103" s="130">
        <f>'GP55A 25-26'!G104</f>
        <v>0</v>
      </c>
      <c r="I103" s="130" t="str">
        <f>IF(B103=0,"",('GP55A 25-26'!D104/100*M103))</f>
        <v/>
      </c>
      <c r="J103" s="130" t="str">
        <f t="shared" si="4"/>
        <v/>
      </c>
      <c r="K103" s="130" t="str">
        <f t="shared" si="5"/>
        <v/>
      </c>
      <c r="L103" s="229" t="str">
        <f>IF(B103=0,"",IF(P103="yes","Member Left - Ensure T55a sent", IF(K103&lt;-5,IF('GP1 Totals'!Z129&gt;0,"Maternity/SSP","Error Detected - Code - C001"),IF(K103&gt;5,CONCATENATE("Error Detected - Code C002")," Acceptable" ) )))</f>
        <v/>
      </c>
      <c r="M103" s="130" t="str">
        <f>IF(B103=0,"",'GP1 Totals'!AA129)</f>
        <v/>
      </c>
      <c r="N103" s="130" t="str">
        <f>IF(B103=0,"", 'GP55A 25-26'!G104/'GP55A 25-26'!D104*100)</f>
        <v/>
      </c>
      <c r="O103" s="130"/>
      <c r="P103" s="153" t="str">
        <f>IF('Member Info'!T130=1, "Yes", "")</f>
        <v/>
      </c>
      <c r="Q103" s="230" t="str">
        <f>IF(B103=0,"",
IF(P103="YES","Member has left",
IF(C103="Y",
IF('GP55A 25-26'!Z104="", "please Enter Members Email address for MSS access",IF(OR('GP55A 25-26'!Q104="",'GP55A 25-26'!V104=""),"missing address/postcode","")),
IF(D103&lt;95,"Full time member has not earned a Full time Salary",
IF('GP55A 25-26'!Z104="", "Please Enter Members Email address for MSS access",IF(OR('GP55A 25-26'!Q104="",'GP55A 25-26'!V104=""),"missing address/postcode",""))))))</f>
        <v/>
      </c>
      <c r="R103" s="124" t="str">
        <f>IF(B103=0,"",'GP55A 25-26'!AA104)</f>
        <v/>
      </c>
    </row>
    <row r="104" spans="1:18" x14ac:dyDescent="0.25">
      <c r="A104" s="124">
        <v>103</v>
      </c>
      <c r="B104" s="129">
        <f>'GP55A 25-26'!C105</f>
        <v>0</v>
      </c>
      <c r="C104" s="129" t="str">
        <f>'GP55A 25-26'!F105</f>
        <v/>
      </c>
      <c r="D104" s="130" t="str">
        <f>IF($B104=0,"",('GP55A 25-26'!D105)/(('Member Info'!I131/12)*'GP1 Totals'!AB130)*100)</f>
        <v/>
      </c>
      <c r="E104" s="130" t="str">
        <f>IF(B104=0,"", IF('GP55A 25-26'!N105=37.5,'GP55A 25-26'!M105/('GP55A 25-26'!N105*52.14)*100,IF('GP55A 25-26'!N105=37,'GP55A 25-26'!M105/('GP55A 25-26'!N105*52.14)*100,IF('GP55A 25-26'!N105=162.93,'GP55A 25-26'!M105/('GP55A 25-26'!N105*12)*100,IF('GP55A 25-26'!N105=160.76,'GP55A 25-26'!M105/('GP55A 25-26'!N105*12)*100,('GP55A 25-26'!M105/'GP55A 25-26'!N105)*100)))))</f>
        <v/>
      </c>
      <c r="F104" s="130" t="str">
        <f t="shared" si="3"/>
        <v/>
      </c>
      <c r="G104" s="229" t="str">
        <f>IF(B104=0,"",IF(P104="yes","Member left - Ensure T55a sent",IF(AND('GP55A 25-26'!F105="Y",'GP55A 25-26'!M105=""),"Please Enter Part Time Hours",IF('GP55A 25-26'!N105="", "Please enter Standard hours", IF(D104&gt;100.1,"Error Detected - Code - A001",IF(C104="","Acceptable - FULL TIME",IF(F104&gt;5,"Error Detected - Code - B001",IF(F104&lt;-5,"Error Detected - Code - B002","Acceptable"))))))))</f>
        <v/>
      </c>
      <c r="H104" s="130">
        <f>'GP55A 25-26'!G105</f>
        <v>0</v>
      </c>
      <c r="I104" s="130" t="str">
        <f>IF(B104=0,"",('GP55A 25-26'!D105/100*M104))</f>
        <v/>
      </c>
      <c r="J104" s="130" t="str">
        <f t="shared" si="4"/>
        <v/>
      </c>
      <c r="K104" s="130" t="str">
        <f t="shared" si="5"/>
        <v/>
      </c>
      <c r="L104" s="229" t="str">
        <f>IF(B104=0,"",IF(P104="yes","Member Left - Ensure T55a sent", IF(K104&lt;-5,IF('GP1 Totals'!Z130&gt;0,"Maternity/SSP","Error Detected - Code - C001"),IF(K104&gt;5,CONCATENATE("Error Detected - Code C002")," Acceptable" ) )))</f>
        <v/>
      </c>
      <c r="M104" s="130" t="str">
        <f>IF(B104=0,"",'GP1 Totals'!AA130)</f>
        <v/>
      </c>
      <c r="N104" s="130" t="str">
        <f>IF(B104=0,"", 'GP55A 25-26'!G105/'GP55A 25-26'!D105*100)</f>
        <v/>
      </c>
      <c r="O104" s="130"/>
      <c r="P104" s="153" t="str">
        <f>IF('Member Info'!T131=1, "Yes", "")</f>
        <v/>
      </c>
      <c r="Q104" s="230" t="str">
        <f>IF(B104=0,"",
IF(P104="YES","Member has left",
IF(C104="Y",
IF('GP55A 25-26'!Z105="", "please Enter Members Email address for MSS access",IF(OR('GP55A 25-26'!Q105="",'GP55A 25-26'!V105=""),"missing address/postcode","")),
IF(D104&lt;95,"Full time member has not earned a Full time Salary",
IF('GP55A 25-26'!Z105="", "Please Enter Members Email address for MSS access",IF(OR('GP55A 25-26'!Q105="",'GP55A 25-26'!V105=""),"missing address/postcode",""))))))</f>
        <v/>
      </c>
      <c r="R104" s="124" t="str">
        <f>IF(B104=0,"",'GP55A 25-26'!AA105)</f>
        <v/>
      </c>
    </row>
    <row r="105" spans="1:18" x14ac:dyDescent="0.25">
      <c r="A105" s="124">
        <v>104</v>
      </c>
      <c r="B105" s="129">
        <f>'GP55A 25-26'!C106</f>
        <v>0</v>
      </c>
      <c r="C105" s="129" t="str">
        <f>'GP55A 25-26'!F106</f>
        <v/>
      </c>
      <c r="D105" s="130" t="str">
        <f>IF($B105=0,"",('GP55A 25-26'!D106)/(('Member Info'!I132/12)*'GP1 Totals'!AB131)*100)</f>
        <v/>
      </c>
      <c r="E105" s="130" t="str">
        <f>IF(B105=0,"", IF('GP55A 25-26'!N106=37.5,'GP55A 25-26'!M106/('GP55A 25-26'!N106*52.14)*100,IF('GP55A 25-26'!N106=37,'GP55A 25-26'!M106/('GP55A 25-26'!N106*52.14)*100,IF('GP55A 25-26'!N106=162.93,'GP55A 25-26'!M106/('GP55A 25-26'!N106*12)*100,IF('GP55A 25-26'!N106=160.76,'GP55A 25-26'!M106/('GP55A 25-26'!N106*12)*100,('GP55A 25-26'!M106/'GP55A 25-26'!N106)*100)))))</f>
        <v/>
      </c>
      <c r="F105" s="130" t="str">
        <f t="shared" si="3"/>
        <v/>
      </c>
      <c r="G105" s="229" t="str">
        <f>IF(B105=0,"",IF(P105="yes","Member left - Ensure T55a sent",IF(AND('GP55A 25-26'!F106="Y",'GP55A 25-26'!M106=""),"Please Enter Part Time Hours",IF('GP55A 25-26'!N106="", "Please enter Standard hours", IF(D105&gt;100.1,"Error Detected - Code - A001",IF(C105="","Acceptable - FULL TIME",IF(F105&gt;5,"Error Detected - Code - B001",IF(F105&lt;-5,"Error Detected - Code - B002","Acceptable"))))))))</f>
        <v/>
      </c>
      <c r="H105" s="130">
        <f>'GP55A 25-26'!G106</f>
        <v>0</v>
      </c>
      <c r="I105" s="130" t="str">
        <f>IF(B105=0,"",('GP55A 25-26'!D106/100*M105))</f>
        <v/>
      </c>
      <c r="J105" s="130" t="str">
        <f t="shared" si="4"/>
        <v/>
      </c>
      <c r="K105" s="130" t="str">
        <f t="shared" si="5"/>
        <v/>
      </c>
      <c r="L105" s="229" t="str">
        <f>IF(B105=0,"",IF(P105="yes","Member Left - Ensure T55a sent", IF(K105&lt;-5,IF('GP1 Totals'!Z131&gt;0,"Maternity/SSP","Error Detected - Code - C001"),IF(K105&gt;5,CONCATENATE("Error Detected - Code C002")," Acceptable" ) )))</f>
        <v/>
      </c>
      <c r="M105" s="130" t="str">
        <f>IF(B105=0,"",'GP1 Totals'!AA131)</f>
        <v/>
      </c>
      <c r="N105" s="130" t="str">
        <f>IF(B105=0,"", 'GP55A 25-26'!G106/'GP55A 25-26'!D106*100)</f>
        <v/>
      </c>
      <c r="O105" s="130"/>
      <c r="P105" s="153" t="str">
        <f>IF('Member Info'!T132=1, "Yes", "")</f>
        <v/>
      </c>
      <c r="Q105" s="230" t="str">
        <f>IF(B105=0,"",
IF(P105="YES","Member has left",
IF(C105="Y",
IF('GP55A 25-26'!Z106="", "please Enter Members Email address for MSS access",IF(OR('GP55A 25-26'!Q106="",'GP55A 25-26'!V106=""),"missing address/postcode","")),
IF(D105&lt;95,"Full time member has not earned a Full time Salary",
IF('GP55A 25-26'!Z106="", "Please Enter Members Email address for MSS access",IF(OR('GP55A 25-26'!Q106="",'GP55A 25-26'!V106=""),"missing address/postcode",""))))))</f>
        <v/>
      </c>
      <c r="R105" s="124" t="str">
        <f>IF(B105=0,"",'GP55A 25-26'!AA106)</f>
        <v/>
      </c>
    </row>
    <row r="106" spans="1:18" x14ac:dyDescent="0.25">
      <c r="A106" s="124">
        <v>105</v>
      </c>
      <c r="B106" s="129">
        <f>'GP55A 25-26'!C107</f>
        <v>0</v>
      </c>
      <c r="C106" s="129" t="str">
        <f>'GP55A 25-26'!F107</f>
        <v/>
      </c>
      <c r="D106" s="130" t="str">
        <f>IF($B106=0,"",('GP55A 25-26'!D107)/(('Member Info'!I133/12)*'GP1 Totals'!AB132)*100)</f>
        <v/>
      </c>
      <c r="E106" s="130" t="str">
        <f>IF(B106=0,"", IF('GP55A 25-26'!N107=37.5,'GP55A 25-26'!M107/('GP55A 25-26'!N107*52.14)*100,IF('GP55A 25-26'!N107=37,'GP55A 25-26'!M107/('GP55A 25-26'!N107*52.14)*100,IF('GP55A 25-26'!N107=162.93,'GP55A 25-26'!M107/('GP55A 25-26'!N107*12)*100,IF('GP55A 25-26'!N107=160.76,'GP55A 25-26'!M107/('GP55A 25-26'!N107*12)*100,('GP55A 25-26'!M107/'GP55A 25-26'!N107)*100)))))</f>
        <v/>
      </c>
      <c r="F106" s="130" t="str">
        <f t="shared" si="3"/>
        <v/>
      </c>
      <c r="G106" s="229" t="str">
        <f>IF(B106=0,"",IF(P106="yes","Member left - Ensure T55a sent",IF(AND('GP55A 25-26'!F107="Y",'GP55A 25-26'!M107=""),"Please Enter Part Time Hours",IF('GP55A 25-26'!N107="", "Please enter Standard hours", IF(D106&gt;100.1,"Error Detected - Code - A001",IF(C106="","Acceptable - FULL TIME",IF(F106&gt;5,"Error Detected - Code - B001",IF(F106&lt;-5,"Error Detected - Code - B002","Acceptable"))))))))</f>
        <v/>
      </c>
      <c r="H106" s="130">
        <f>'GP55A 25-26'!G107</f>
        <v>0</v>
      </c>
      <c r="I106" s="130" t="str">
        <f>IF(B106=0,"",('GP55A 25-26'!D107/100*M106))</f>
        <v/>
      </c>
      <c r="J106" s="130" t="str">
        <f t="shared" si="4"/>
        <v/>
      </c>
      <c r="K106" s="130" t="str">
        <f t="shared" si="5"/>
        <v/>
      </c>
      <c r="L106" s="229" t="str">
        <f>IF(B106=0,"",IF(P106="yes","Member Left - Ensure T55a sent", IF(K106&lt;-5,IF('GP1 Totals'!Z132&gt;0,"Maternity/SSP","Error Detected - Code - C001"),IF(K106&gt;5,CONCATENATE("Error Detected - Code C002")," Acceptable" ) )))</f>
        <v/>
      </c>
      <c r="M106" s="130" t="str">
        <f>IF(B106=0,"",'GP1 Totals'!AA132)</f>
        <v/>
      </c>
      <c r="N106" s="130" t="str">
        <f>IF(B106=0,"", 'GP55A 25-26'!G107/'GP55A 25-26'!D107*100)</f>
        <v/>
      </c>
      <c r="O106" s="130"/>
      <c r="P106" s="153" t="str">
        <f>IF('Member Info'!T133=1, "Yes", "")</f>
        <v/>
      </c>
      <c r="Q106" s="230" t="str">
        <f>IF(B106=0,"",
IF(P106="YES","Member has left",
IF(C106="Y",
IF('GP55A 25-26'!Z107="", "please Enter Members Email address for MSS access",IF(OR('GP55A 25-26'!Q107="",'GP55A 25-26'!V107=""),"missing address/postcode","")),
IF(D106&lt;95,"Full time member has not earned a Full time Salary",
IF('GP55A 25-26'!Z107="", "Please Enter Members Email address for MSS access",IF(OR('GP55A 25-26'!Q107="",'GP55A 25-26'!V107=""),"missing address/postcode",""))))))</f>
        <v/>
      </c>
      <c r="R106" s="124" t="str">
        <f>IF(B106=0,"",'GP55A 25-26'!AA107)</f>
        <v/>
      </c>
    </row>
    <row r="107" spans="1:18" x14ac:dyDescent="0.25">
      <c r="A107" s="124">
        <v>106</v>
      </c>
      <c r="B107" s="129">
        <f>'GP55A 25-26'!C108</f>
        <v>0</v>
      </c>
      <c r="C107" s="129" t="str">
        <f>'GP55A 25-26'!F108</f>
        <v/>
      </c>
      <c r="D107" s="130" t="str">
        <f>IF($B107=0,"",('GP55A 25-26'!D108)/(('Member Info'!I134/12)*'GP1 Totals'!AB133)*100)</f>
        <v/>
      </c>
      <c r="E107" s="130" t="str">
        <f>IF(B107=0,"", IF('GP55A 25-26'!N108=37.5,'GP55A 25-26'!M108/('GP55A 25-26'!N108*52.14)*100,IF('GP55A 25-26'!N108=37,'GP55A 25-26'!M108/('GP55A 25-26'!N108*52.14)*100,IF('GP55A 25-26'!N108=162.93,'GP55A 25-26'!M108/('GP55A 25-26'!N108*12)*100,IF('GP55A 25-26'!N108=160.76,'GP55A 25-26'!M108/('GP55A 25-26'!N108*12)*100,('GP55A 25-26'!M108/'GP55A 25-26'!N108)*100)))))</f>
        <v/>
      </c>
      <c r="F107" s="130" t="str">
        <f t="shared" si="3"/>
        <v/>
      </c>
      <c r="G107" s="229" t="str">
        <f>IF(B107=0,"",IF(P107="yes","Member left - Ensure T55a sent",IF(AND('GP55A 25-26'!F108="Y",'GP55A 25-26'!M108=""),"Please Enter Part Time Hours",IF('GP55A 25-26'!N108="", "Please enter Standard hours", IF(D107&gt;100.1,"Error Detected - Code - A001",IF(C107="","Acceptable - FULL TIME",IF(F107&gt;5,"Error Detected - Code - B001",IF(F107&lt;-5,"Error Detected - Code - B002","Acceptable"))))))))</f>
        <v/>
      </c>
      <c r="H107" s="130">
        <f>'GP55A 25-26'!G108</f>
        <v>0</v>
      </c>
      <c r="I107" s="130" t="str">
        <f>IF(B107=0,"",('GP55A 25-26'!D108/100*M107))</f>
        <v/>
      </c>
      <c r="J107" s="130" t="str">
        <f t="shared" si="4"/>
        <v/>
      </c>
      <c r="K107" s="130" t="str">
        <f t="shared" si="5"/>
        <v/>
      </c>
      <c r="L107" s="229" t="str">
        <f>IF(B107=0,"",IF(P107="yes","Member Left - Ensure T55a sent", IF(K107&lt;-5,IF('GP1 Totals'!Z133&gt;0,"Maternity/SSP","Error Detected - Code - C001"),IF(K107&gt;5,CONCATENATE("Error Detected - Code C002")," Acceptable" ) )))</f>
        <v/>
      </c>
      <c r="M107" s="130" t="str">
        <f>IF(B107=0,"",'GP1 Totals'!AA133)</f>
        <v/>
      </c>
      <c r="N107" s="130" t="str">
        <f>IF(B107=0,"", 'GP55A 25-26'!G108/'GP55A 25-26'!D108*100)</f>
        <v/>
      </c>
      <c r="O107" s="130"/>
      <c r="P107" s="153" t="str">
        <f>IF('Member Info'!T134=1, "Yes", "")</f>
        <v/>
      </c>
      <c r="Q107" s="230" t="str">
        <f>IF(B107=0,"",
IF(P107="YES","Member has left",
IF(C107="Y",
IF('GP55A 25-26'!Z108="", "please Enter Members Email address for MSS access",IF(OR('GP55A 25-26'!Q108="",'GP55A 25-26'!V108=""),"missing address/postcode","")),
IF(D107&lt;95,"Full time member has not earned a Full time Salary",
IF('GP55A 25-26'!Z108="", "Please Enter Members Email address for MSS access",IF(OR('GP55A 25-26'!Q108="",'GP55A 25-26'!V108=""),"missing address/postcode",""))))))</f>
        <v/>
      </c>
      <c r="R107" s="124" t="str">
        <f>IF(B107=0,"",'GP55A 25-26'!AA108)</f>
        <v/>
      </c>
    </row>
    <row r="108" spans="1:18" x14ac:dyDescent="0.25">
      <c r="A108" s="124">
        <v>107</v>
      </c>
      <c r="B108" s="129">
        <f>'GP55A 25-26'!C109</f>
        <v>0</v>
      </c>
      <c r="C108" s="129" t="str">
        <f>'GP55A 25-26'!F109</f>
        <v/>
      </c>
      <c r="D108" s="130" t="str">
        <f>IF($B108=0,"",('GP55A 25-26'!D109)/(('Member Info'!I135/12)*'GP1 Totals'!AB134)*100)</f>
        <v/>
      </c>
      <c r="E108" s="130" t="str">
        <f>IF(B108=0,"", IF('GP55A 25-26'!N109=37.5,'GP55A 25-26'!M109/('GP55A 25-26'!N109*52.14)*100,IF('GP55A 25-26'!N109=37,'GP55A 25-26'!M109/('GP55A 25-26'!N109*52.14)*100,IF('GP55A 25-26'!N109=162.93,'GP55A 25-26'!M109/('GP55A 25-26'!N109*12)*100,IF('GP55A 25-26'!N109=160.76,'GP55A 25-26'!M109/('GP55A 25-26'!N109*12)*100,('GP55A 25-26'!M109/'GP55A 25-26'!N109)*100)))))</f>
        <v/>
      </c>
      <c r="F108" s="130" t="str">
        <f t="shared" si="3"/>
        <v/>
      </c>
      <c r="G108" s="229" t="str">
        <f>IF(B108=0,"",IF(P108="yes","Member left - Ensure T55a sent",IF(AND('GP55A 25-26'!F109="Y",'GP55A 25-26'!M109=""),"Please Enter Part Time Hours",IF('GP55A 25-26'!N109="", "Please enter Standard hours", IF(D108&gt;100.1,"Error Detected - Code - A001",IF(C108="","Acceptable - FULL TIME",IF(F108&gt;5,"Error Detected - Code - B001",IF(F108&lt;-5,"Error Detected - Code - B002","Acceptable"))))))))</f>
        <v/>
      </c>
      <c r="H108" s="130">
        <f>'GP55A 25-26'!G109</f>
        <v>0</v>
      </c>
      <c r="I108" s="130" t="str">
        <f>IF(B108=0,"",('GP55A 25-26'!D109/100*M108))</f>
        <v/>
      </c>
      <c r="J108" s="130" t="str">
        <f t="shared" si="4"/>
        <v/>
      </c>
      <c r="K108" s="130" t="str">
        <f t="shared" si="5"/>
        <v/>
      </c>
      <c r="L108" s="229" t="str">
        <f>IF(B108=0,"",IF(P108="yes","Member Left - Ensure T55a sent", IF(K108&lt;-5,IF('GP1 Totals'!Z134&gt;0,"Maternity/SSP","Error Detected - Code - C001"),IF(K108&gt;5,CONCATENATE("Error Detected - Code C002")," Acceptable" ) )))</f>
        <v/>
      </c>
      <c r="M108" s="130" t="str">
        <f>IF(B108=0,"",'GP1 Totals'!AA134)</f>
        <v/>
      </c>
      <c r="N108" s="130" t="str">
        <f>IF(B108=0,"", 'GP55A 25-26'!G109/'GP55A 25-26'!D109*100)</f>
        <v/>
      </c>
      <c r="O108" s="130"/>
      <c r="P108" s="153" t="str">
        <f>IF('Member Info'!T135=1, "Yes", "")</f>
        <v/>
      </c>
      <c r="Q108" s="230" t="str">
        <f>IF(B108=0,"",
IF(P108="YES","Member has left",
IF(C108="Y",
IF('GP55A 25-26'!Z109="", "please Enter Members Email address for MSS access",IF(OR('GP55A 25-26'!Q109="",'GP55A 25-26'!V109=""),"missing address/postcode","")),
IF(D108&lt;95,"Full time member has not earned a Full time Salary",
IF('GP55A 25-26'!Z109="", "Please Enter Members Email address for MSS access",IF(OR('GP55A 25-26'!Q109="",'GP55A 25-26'!V109=""),"missing address/postcode",""))))))</f>
        <v/>
      </c>
      <c r="R108" s="124" t="str">
        <f>IF(B108=0,"",'GP55A 25-26'!AA109)</f>
        <v/>
      </c>
    </row>
    <row r="109" spans="1:18" x14ac:dyDescent="0.25">
      <c r="A109" s="124">
        <v>108</v>
      </c>
      <c r="B109" s="129">
        <f>'GP55A 25-26'!C110</f>
        <v>0</v>
      </c>
      <c r="C109" s="129" t="str">
        <f>'GP55A 25-26'!F110</f>
        <v/>
      </c>
      <c r="D109" s="130" t="str">
        <f>IF($B109=0,"",('GP55A 25-26'!D110)/(('Member Info'!I136/12)*'GP1 Totals'!AB135)*100)</f>
        <v/>
      </c>
      <c r="E109" s="130" t="str">
        <f>IF(B109=0,"", IF('GP55A 25-26'!N110=37.5,'GP55A 25-26'!M110/('GP55A 25-26'!N110*52.14)*100,IF('GP55A 25-26'!N110=37,'GP55A 25-26'!M110/('GP55A 25-26'!N110*52.14)*100,IF('GP55A 25-26'!N110=162.93,'GP55A 25-26'!M110/('GP55A 25-26'!N110*12)*100,IF('GP55A 25-26'!N110=160.76,'GP55A 25-26'!M110/('GP55A 25-26'!N110*12)*100,('GP55A 25-26'!M110/'GP55A 25-26'!N110)*100)))))</f>
        <v/>
      </c>
      <c r="F109" s="130" t="str">
        <f t="shared" si="3"/>
        <v/>
      </c>
      <c r="G109" s="229" t="str">
        <f>IF(B109=0,"",IF(P109="yes","Member left - Ensure T55a sent",IF(AND('GP55A 25-26'!F110="Y",'GP55A 25-26'!M110=""),"Please Enter Part Time Hours",IF('GP55A 25-26'!N110="", "Please enter Standard hours", IF(D109&gt;100.1,"Error Detected - Code - A001",IF(C109="","Acceptable - FULL TIME",IF(F109&gt;5,"Error Detected - Code - B001",IF(F109&lt;-5,"Error Detected - Code - B002","Acceptable"))))))))</f>
        <v/>
      </c>
      <c r="H109" s="130">
        <f>'GP55A 25-26'!G110</f>
        <v>0</v>
      </c>
      <c r="I109" s="130" t="str">
        <f>IF(B109=0,"",('GP55A 25-26'!D110/100*M109))</f>
        <v/>
      </c>
      <c r="J109" s="130" t="str">
        <f t="shared" si="4"/>
        <v/>
      </c>
      <c r="K109" s="130" t="str">
        <f t="shared" si="5"/>
        <v/>
      </c>
      <c r="L109" s="229" t="str">
        <f>IF(B109=0,"",IF(P109="yes","Member Left - Ensure T55a sent", IF(K109&lt;-5,IF('GP1 Totals'!Z135&gt;0,"Maternity/SSP","Error Detected - Code - C001"),IF(K109&gt;5,CONCATENATE("Error Detected - Code C002")," Acceptable" ) )))</f>
        <v/>
      </c>
      <c r="M109" s="130" t="str">
        <f>IF(B109=0,"",'GP1 Totals'!AA135)</f>
        <v/>
      </c>
      <c r="N109" s="130" t="str">
        <f>IF(B109=0,"", 'GP55A 25-26'!G110/'GP55A 25-26'!D110*100)</f>
        <v/>
      </c>
      <c r="O109" s="130"/>
      <c r="P109" s="153" t="str">
        <f>IF('Member Info'!T136=1, "Yes", "")</f>
        <v/>
      </c>
      <c r="Q109" s="230" t="str">
        <f>IF(B109=0,"",
IF(P109="YES","Member has left",
IF(C109="Y",
IF('GP55A 25-26'!Z110="", "please Enter Members Email address for MSS access",IF(OR('GP55A 25-26'!Q110="",'GP55A 25-26'!V110=""),"missing address/postcode","")),
IF(D109&lt;95,"Full time member has not earned a Full time Salary",
IF('GP55A 25-26'!Z110="", "Please Enter Members Email address for MSS access",IF(OR('GP55A 25-26'!Q110="",'GP55A 25-26'!V110=""),"missing address/postcode",""))))))</f>
        <v/>
      </c>
      <c r="R109" s="124" t="str">
        <f>IF(B109=0,"",'GP55A 25-26'!AA110)</f>
        <v/>
      </c>
    </row>
    <row r="110" spans="1:18" x14ac:dyDescent="0.25">
      <c r="A110" s="124">
        <v>109</v>
      </c>
      <c r="B110" s="129">
        <f>'GP55A 25-26'!C111</f>
        <v>0</v>
      </c>
      <c r="C110" s="129" t="str">
        <f>'GP55A 25-26'!F111</f>
        <v/>
      </c>
      <c r="D110" s="130" t="str">
        <f>IF($B110=0,"",('GP55A 25-26'!D111)/(('Member Info'!I137/12)*'GP1 Totals'!AB136)*100)</f>
        <v/>
      </c>
      <c r="E110" s="130" t="str">
        <f>IF(B110=0,"", IF('GP55A 25-26'!N111=37.5,'GP55A 25-26'!M111/('GP55A 25-26'!N111*52.14)*100,IF('GP55A 25-26'!N111=37,'GP55A 25-26'!M111/('GP55A 25-26'!N111*52.14)*100,IF('GP55A 25-26'!N111=162.93,'GP55A 25-26'!M111/('GP55A 25-26'!N111*12)*100,IF('GP55A 25-26'!N111=160.76,'GP55A 25-26'!M111/('GP55A 25-26'!N111*12)*100,('GP55A 25-26'!M111/'GP55A 25-26'!N111)*100)))))</f>
        <v/>
      </c>
      <c r="F110" s="130" t="str">
        <f t="shared" si="3"/>
        <v/>
      </c>
      <c r="G110" s="229" t="str">
        <f>IF(B110=0,"",IF(P110="yes","Member left - Ensure T55a sent",IF(AND('GP55A 25-26'!F111="Y",'GP55A 25-26'!M111=""),"Please Enter Part Time Hours",IF('GP55A 25-26'!N111="", "Please enter Standard hours", IF(D110&gt;100.1,"Error Detected - Code - A001",IF(C110="","Acceptable - FULL TIME",IF(F110&gt;5,"Error Detected - Code - B001",IF(F110&lt;-5,"Error Detected - Code - B002","Acceptable"))))))))</f>
        <v/>
      </c>
      <c r="H110" s="130">
        <f>'GP55A 25-26'!G111</f>
        <v>0</v>
      </c>
      <c r="I110" s="130" t="str">
        <f>IF(B110=0,"",('GP55A 25-26'!D111/100*M110))</f>
        <v/>
      </c>
      <c r="J110" s="130" t="str">
        <f t="shared" si="4"/>
        <v/>
      </c>
      <c r="K110" s="130" t="str">
        <f t="shared" si="5"/>
        <v/>
      </c>
      <c r="L110" s="229" t="str">
        <f>IF(B110=0,"",IF(P110="yes","Member Left - Ensure T55a sent", IF(K110&lt;-5,IF('GP1 Totals'!Z136&gt;0,"Maternity/SSP","Error Detected - Code - C001"),IF(K110&gt;5,CONCATENATE("Error Detected - Code C002")," Acceptable" ) )))</f>
        <v/>
      </c>
      <c r="M110" s="130" t="str">
        <f>IF(B110=0,"",'GP1 Totals'!AA136)</f>
        <v/>
      </c>
      <c r="N110" s="130" t="str">
        <f>IF(B110=0,"", 'GP55A 25-26'!G111/'GP55A 25-26'!D111*100)</f>
        <v/>
      </c>
      <c r="O110" s="130"/>
      <c r="P110" s="153" t="str">
        <f>IF('Member Info'!T137=1, "Yes", "")</f>
        <v/>
      </c>
      <c r="Q110" s="230" t="str">
        <f>IF(B110=0,"",
IF(P110="YES","Member has left",
IF(C110="Y",
IF('GP55A 25-26'!Z111="", "please Enter Members Email address for MSS access",IF(OR('GP55A 25-26'!Q111="",'GP55A 25-26'!V111=""),"missing address/postcode","")),
IF(D110&lt;95,"Full time member has not earned a Full time Salary",
IF('GP55A 25-26'!Z111="", "Please Enter Members Email address for MSS access",IF(OR('GP55A 25-26'!Q111="",'GP55A 25-26'!V111=""),"missing address/postcode",""))))))</f>
        <v/>
      </c>
      <c r="R110" s="124" t="str">
        <f>IF(B110=0,"",'GP55A 25-26'!AA111)</f>
        <v/>
      </c>
    </row>
    <row r="111" spans="1:18" x14ac:dyDescent="0.25">
      <c r="A111" s="124">
        <v>110</v>
      </c>
      <c r="B111" s="129">
        <f>'GP55A 25-26'!C112</f>
        <v>0</v>
      </c>
      <c r="C111" s="129" t="str">
        <f>'GP55A 25-26'!F112</f>
        <v/>
      </c>
      <c r="D111" s="130" t="str">
        <f>IF($B111=0,"",('GP55A 25-26'!D112)/(('Member Info'!I138/12)*'GP1 Totals'!AB137)*100)</f>
        <v/>
      </c>
      <c r="E111" s="130" t="str">
        <f>IF(B111=0,"", IF('GP55A 25-26'!N112=37.5,'GP55A 25-26'!M112/('GP55A 25-26'!N112*52.14)*100,IF('GP55A 25-26'!N112=37,'GP55A 25-26'!M112/('GP55A 25-26'!N112*52.14)*100,IF('GP55A 25-26'!N112=162.93,'GP55A 25-26'!M112/('GP55A 25-26'!N112*12)*100,IF('GP55A 25-26'!N112=160.76,'GP55A 25-26'!M112/('GP55A 25-26'!N112*12)*100,('GP55A 25-26'!M112/'GP55A 25-26'!N112)*100)))))</f>
        <v/>
      </c>
      <c r="F111" s="130" t="str">
        <f t="shared" si="3"/>
        <v/>
      </c>
      <c r="G111" s="229" t="str">
        <f>IF(B111=0,"",IF(P111="yes","Member left - Ensure T55a sent",IF(AND('GP55A 25-26'!F112="Y",'GP55A 25-26'!M112=""),"Please Enter Part Time Hours",IF('GP55A 25-26'!N112="", "Please enter Standard hours", IF(D111&gt;100.1,"Error Detected - Code - A001",IF(C111="","Acceptable - FULL TIME",IF(F111&gt;5,"Error Detected - Code - B001",IF(F111&lt;-5,"Error Detected - Code - B002","Acceptable"))))))))</f>
        <v/>
      </c>
      <c r="H111" s="130">
        <f>'GP55A 25-26'!G112</f>
        <v>0</v>
      </c>
      <c r="I111" s="130" t="str">
        <f>IF(B111=0,"",('GP55A 25-26'!D112/100*M111))</f>
        <v/>
      </c>
      <c r="J111" s="130" t="str">
        <f t="shared" si="4"/>
        <v/>
      </c>
      <c r="K111" s="130" t="str">
        <f t="shared" si="5"/>
        <v/>
      </c>
      <c r="L111" s="229" t="str">
        <f>IF(B111=0,"",IF(P111="yes","Member Left - Ensure T55a sent", IF(K111&lt;-5,IF('GP1 Totals'!Z137&gt;0,"Maternity/SSP","Error Detected - Code - C001"),IF(K111&gt;5,CONCATENATE("Error Detected - Code C002")," Acceptable" ) )))</f>
        <v/>
      </c>
      <c r="M111" s="130" t="str">
        <f>IF(B111=0,"",'GP1 Totals'!AA137)</f>
        <v/>
      </c>
      <c r="N111" s="130" t="str">
        <f>IF(B111=0,"", 'GP55A 25-26'!G112/'GP55A 25-26'!D112*100)</f>
        <v/>
      </c>
      <c r="O111" s="130"/>
      <c r="P111" s="153" t="str">
        <f>IF('Member Info'!T138=1, "Yes", "")</f>
        <v/>
      </c>
      <c r="Q111" s="230" t="str">
        <f>IF(B111=0,"",
IF(P111="YES","Member has left",
IF(C111="Y",
IF('GP55A 25-26'!Z112="", "please Enter Members Email address for MSS access",IF(OR('GP55A 25-26'!Q112="",'GP55A 25-26'!V112=""),"missing address/postcode","")),
IF(D111&lt;95,"Full time member has not earned a Full time Salary",
IF('GP55A 25-26'!Z112="", "Please Enter Members Email address for MSS access",IF(OR('GP55A 25-26'!Q112="",'GP55A 25-26'!V112=""),"missing address/postcode",""))))))</f>
        <v/>
      </c>
      <c r="R111" s="124" t="str">
        <f>IF(B111=0,"",'GP55A 25-26'!AA112)</f>
        <v/>
      </c>
    </row>
    <row r="112" spans="1:18" x14ac:dyDescent="0.25">
      <c r="A112" s="124">
        <v>111</v>
      </c>
      <c r="B112" s="129">
        <f>'GP55A 25-26'!C113</f>
        <v>0</v>
      </c>
      <c r="C112" s="129" t="str">
        <f>'GP55A 25-26'!F113</f>
        <v/>
      </c>
      <c r="D112" s="130" t="str">
        <f>IF($B112=0,"",('GP55A 25-26'!D113)/(('Member Info'!I139/12)*'GP1 Totals'!AB138)*100)</f>
        <v/>
      </c>
      <c r="E112" s="130" t="str">
        <f>IF(B112=0,"", IF('GP55A 25-26'!N113=37.5,'GP55A 25-26'!M113/('GP55A 25-26'!N113*52.14)*100,IF('GP55A 25-26'!N113=37,'GP55A 25-26'!M113/('GP55A 25-26'!N113*52.14)*100,IF('GP55A 25-26'!N113=162.93,'GP55A 25-26'!M113/('GP55A 25-26'!N113*12)*100,IF('GP55A 25-26'!N113=160.76,'GP55A 25-26'!M113/('GP55A 25-26'!N113*12)*100,('GP55A 25-26'!M113/'GP55A 25-26'!N113)*100)))))</f>
        <v/>
      </c>
      <c r="F112" s="130" t="str">
        <f t="shared" si="3"/>
        <v/>
      </c>
      <c r="G112" s="229" t="str">
        <f>IF(B112=0,"",IF(P112="yes","Member left - Ensure T55a sent",IF(AND('GP55A 25-26'!F113="Y",'GP55A 25-26'!M113=""),"Please Enter Part Time Hours",IF('GP55A 25-26'!N113="", "Please enter Standard hours", IF(D112&gt;100.1,"Error Detected - Code - A001",IF(C112="","Acceptable - FULL TIME",IF(F112&gt;5,"Error Detected - Code - B001",IF(F112&lt;-5,"Error Detected - Code - B002","Acceptable"))))))))</f>
        <v/>
      </c>
      <c r="H112" s="130">
        <f>'GP55A 25-26'!G113</f>
        <v>0</v>
      </c>
      <c r="I112" s="130" t="str">
        <f>IF(B112=0,"",('GP55A 25-26'!D113/100*M112))</f>
        <v/>
      </c>
      <c r="J112" s="130" t="str">
        <f t="shared" si="4"/>
        <v/>
      </c>
      <c r="K112" s="130" t="str">
        <f t="shared" si="5"/>
        <v/>
      </c>
      <c r="L112" s="229" t="str">
        <f>IF(B112=0,"",IF(P112="yes","Member Left - Ensure T55a sent", IF(K112&lt;-5,IF('GP1 Totals'!Z138&gt;0,"Maternity/SSP","Error Detected - Code - C001"),IF(K112&gt;5,CONCATENATE("Error Detected - Code C002")," Acceptable" ) )))</f>
        <v/>
      </c>
      <c r="M112" s="130" t="str">
        <f>IF(B112=0,"",'GP1 Totals'!AA138)</f>
        <v/>
      </c>
      <c r="N112" s="130" t="str">
        <f>IF(B112=0,"", 'GP55A 25-26'!G113/'GP55A 25-26'!D113*100)</f>
        <v/>
      </c>
      <c r="O112" s="130"/>
      <c r="P112" s="153" t="str">
        <f>IF('Member Info'!T139=1, "Yes", "")</f>
        <v/>
      </c>
      <c r="Q112" s="230" t="str">
        <f>IF(B112=0,"",
IF(P112="YES","Member has left",
IF(C112="Y",
IF('GP55A 25-26'!Z113="", "please Enter Members Email address for MSS access",IF(OR('GP55A 25-26'!Q113="",'GP55A 25-26'!V113=""),"missing address/postcode","")),
IF(D112&lt;95,"Full time member has not earned a Full time Salary",
IF('GP55A 25-26'!Z113="", "Please Enter Members Email address for MSS access",IF(OR('GP55A 25-26'!Q113="",'GP55A 25-26'!V113=""),"missing address/postcode",""))))))</f>
        <v/>
      </c>
      <c r="R112" s="124" t="str">
        <f>IF(B112=0,"",'GP55A 25-26'!AA113)</f>
        <v/>
      </c>
    </row>
    <row r="113" spans="1:18" x14ac:dyDescent="0.25">
      <c r="A113" s="124">
        <v>112</v>
      </c>
      <c r="B113" s="129">
        <f>'GP55A 25-26'!C114</f>
        <v>0</v>
      </c>
      <c r="C113" s="129" t="str">
        <f>'GP55A 25-26'!F114</f>
        <v/>
      </c>
      <c r="D113" s="130" t="str">
        <f>IF($B113=0,"",('GP55A 25-26'!D114)/(('Member Info'!I140/12)*'GP1 Totals'!AB139)*100)</f>
        <v/>
      </c>
      <c r="E113" s="130" t="str">
        <f>IF(B113=0,"", IF('GP55A 25-26'!N114=37.5,'GP55A 25-26'!M114/('GP55A 25-26'!N114*52.14)*100,IF('GP55A 25-26'!N114=37,'GP55A 25-26'!M114/('GP55A 25-26'!N114*52.14)*100,IF('GP55A 25-26'!N114=162.93,'GP55A 25-26'!M114/('GP55A 25-26'!N114*12)*100,IF('GP55A 25-26'!N114=160.76,'GP55A 25-26'!M114/('GP55A 25-26'!N114*12)*100,('GP55A 25-26'!M114/'GP55A 25-26'!N114)*100)))))</f>
        <v/>
      </c>
      <c r="F113" s="130" t="str">
        <f t="shared" si="3"/>
        <v/>
      </c>
      <c r="G113" s="229" t="str">
        <f>IF(B113=0,"",IF(P113="yes","Member left - Ensure T55a sent",IF(AND('GP55A 25-26'!F114="Y",'GP55A 25-26'!M114=""),"Please Enter Part Time Hours",IF('GP55A 25-26'!N114="", "Please enter Standard hours", IF(D113&gt;100.1,"Error Detected - Code - A001",IF(C113="","Acceptable - FULL TIME",IF(F113&gt;5,"Error Detected - Code - B001",IF(F113&lt;-5,"Error Detected - Code - B002","Acceptable"))))))))</f>
        <v/>
      </c>
      <c r="H113" s="130">
        <f>'GP55A 25-26'!G114</f>
        <v>0</v>
      </c>
      <c r="I113" s="130" t="str">
        <f>IF(B113=0,"",('GP55A 25-26'!D114/100*M113))</f>
        <v/>
      </c>
      <c r="J113" s="130" t="str">
        <f t="shared" si="4"/>
        <v/>
      </c>
      <c r="K113" s="130" t="str">
        <f t="shared" si="5"/>
        <v/>
      </c>
      <c r="L113" s="229" t="str">
        <f>IF(B113=0,"",IF(P113="yes","Member Left - Ensure T55a sent", IF(K113&lt;-5,IF('GP1 Totals'!Z139&gt;0,"Maternity/SSP","Error Detected - Code - C001"),IF(K113&gt;5,CONCATENATE("Error Detected - Code C002")," Acceptable" ) )))</f>
        <v/>
      </c>
      <c r="M113" s="130" t="str">
        <f>IF(B113=0,"",'GP1 Totals'!AA139)</f>
        <v/>
      </c>
      <c r="N113" s="130" t="str">
        <f>IF(B113=0,"", 'GP55A 25-26'!G114/'GP55A 25-26'!D114*100)</f>
        <v/>
      </c>
      <c r="O113" s="130"/>
      <c r="P113" s="153" t="str">
        <f>IF('Member Info'!T140=1, "Yes", "")</f>
        <v/>
      </c>
      <c r="Q113" s="230" t="str">
        <f>IF(B113=0,"",
IF(P113="YES","Member has left",
IF(C113="Y",
IF('GP55A 25-26'!Z114="", "please Enter Members Email address for MSS access",IF(OR('GP55A 25-26'!Q114="",'GP55A 25-26'!V114=""),"missing address/postcode","")),
IF(D113&lt;95,"Full time member has not earned a Full time Salary",
IF('GP55A 25-26'!Z114="", "Please Enter Members Email address for MSS access",IF(OR('GP55A 25-26'!Q114="",'GP55A 25-26'!V114=""),"missing address/postcode",""))))))</f>
        <v/>
      </c>
      <c r="R113" s="124" t="str">
        <f>IF(B113=0,"",'GP55A 25-26'!AA114)</f>
        <v/>
      </c>
    </row>
    <row r="114" spans="1:18" x14ac:dyDescent="0.25">
      <c r="A114" s="124">
        <v>113</v>
      </c>
      <c r="B114" s="129">
        <f>'GP55A 25-26'!C115</f>
        <v>0</v>
      </c>
      <c r="C114" s="129" t="str">
        <f>'GP55A 25-26'!F115</f>
        <v/>
      </c>
      <c r="D114" s="130" t="str">
        <f>IF($B114=0,"",('GP55A 25-26'!D115)/(('Member Info'!I141/12)*'GP1 Totals'!AB140)*100)</f>
        <v/>
      </c>
      <c r="E114" s="130" t="str">
        <f>IF(B114=0,"", IF('GP55A 25-26'!N115=37.5,'GP55A 25-26'!M115/('GP55A 25-26'!N115*52.14)*100,IF('GP55A 25-26'!N115=37,'GP55A 25-26'!M115/('GP55A 25-26'!N115*52.14)*100,IF('GP55A 25-26'!N115=162.93,'GP55A 25-26'!M115/('GP55A 25-26'!N115*12)*100,IF('GP55A 25-26'!N115=160.76,'GP55A 25-26'!M115/('GP55A 25-26'!N115*12)*100,('GP55A 25-26'!M115/'GP55A 25-26'!N115)*100)))))</f>
        <v/>
      </c>
      <c r="F114" s="130" t="str">
        <f t="shared" si="3"/>
        <v/>
      </c>
      <c r="G114" s="229" t="str">
        <f>IF(B114=0,"",IF(P114="yes","Member left - Ensure T55a sent",IF(AND('GP55A 25-26'!F115="Y",'GP55A 25-26'!M115=""),"Please Enter Part Time Hours",IF('GP55A 25-26'!N115="", "Please enter Standard hours", IF(D114&gt;100.1,"Error Detected - Code - A001",IF(C114="","Acceptable - FULL TIME",IF(F114&gt;5,"Error Detected - Code - B001",IF(F114&lt;-5,"Error Detected - Code - B002","Acceptable"))))))))</f>
        <v/>
      </c>
      <c r="H114" s="130">
        <f>'GP55A 25-26'!G115</f>
        <v>0</v>
      </c>
      <c r="I114" s="130" t="str">
        <f>IF(B114=0,"",('GP55A 25-26'!D115/100*M114))</f>
        <v/>
      </c>
      <c r="J114" s="130" t="str">
        <f t="shared" si="4"/>
        <v/>
      </c>
      <c r="K114" s="130" t="str">
        <f t="shared" si="5"/>
        <v/>
      </c>
      <c r="L114" s="229" t="str">
        <f>IF(B114=0,"",IF(P114="yes","Member Left - Ensure T55a sent", IF(K114&lt;-5,IF('GP1 Totals'!Z140&gt;0,"Maternity/SSP","Error Detected - Code - C001"),IF(K114&gt;5,CONCATENATE("Error Detected - Code C002")," Acceptable" ) )))</f>
        <v/>
      </c>
      <c r="M114" s="130" t="str">
        <f>IF(B114=0,"",'GP1 Totals'!AA140)</f>
        <v/>
      </c>
      <c r="N114" s="130" t="str">
        <f>IF(B114=0,"", 'GP55A 25-26'!G115/'GP55A 25-26'!D115*100)</f>
        <v/>
      </c>
      <c r="O114" s="130"/>
      <c r="P114" s="153" t="str">
        <f>IF('Member Info'!T141=1, "Yes", "")</f>
        <v/>
      </c>
      <c r="Q114" s="230" t="str">
        <f>IF(B114=0,"",
IF(P114="YES","Member has left",
IF(C114="Y",
IF('GP55A 25-26'!Z115="", "please Enter Members Email address for MSS access",IF(OR('GP55A 25-26'!Q115="",'GP55A 25-26'!V115=""),"missing address/postcode","")),
IF(D114&lt;95,"Full time member has not earned a Full time Salary",
IF('GP55A 25-26'!Z115="", "Please Enter Members Email address for MSS access",IF(OR('GP55A 25-26'!Q115="",'GP55A 25-26'!V115=""),"missing address/postcode",""))))))</f>
        <v/>
      </c>
      <c r="R114" s="124" t="str">
        <f>IF(B114=0,"",'GP55A 25-26'!AA115)</f>
        <v/>
      </c>
    </row>
    <row r="115" spans="1:18" x14ac:dyDescent="0.25">
      <c r="A115" s="124">
        <v>114</v>
      </c>
      <c r="B115" s="129">
        <f>'GP55A 25-26'!C116</f>
        <v>0</v>
      </c>
      <c r="C115" s="129" t="str">
        <f>'GP55A 25-26'!F116</f>
        <v/>
      </c>
      <c r="D115" s="130" t="str">
        <f>IF($B115=0,"",('GP55A 25-26'!D116)/(('Member Info'!I142/12)*'GP1 Totals'!AB141)*100)</f>
        <v/>
      </c>
      <c r="E115" s="130" t="str">
        <f>IF(B115=0,"", IF('GP55A 25-26'!N116=37.5,'GP55A 25-26'!M116/('GP55A 25-26'!N116*52.14)*100,IF('GP55A 25-26'!N116=37,'GP55A 25-26'!M116/('GP55A 25-26'!N116*52.14)*100,IF('GP55A 25-26'!N116=162.93,'GP55A 25-26'!M116/('GP55A 25-26'!N116*12)*100,IF('GP55A 25-26'!N116=160.76,'GP55A 25-26'!M116/('GP55A 25-26'!N116*12)*100,('GP55A 25-26'!M116/'GP55A 25-26'!N116)*100)))))</f>
        <v/>
      </c>
      <c r="F115" s="130" t="str">
        <f t="shared" si="3"/>
        <v/>
      </c>
      <c r="G115" s="229" t="str">
        <f>IF(B115=0,"",IF(P115="yes","Member left - Ensure T55a sent",IF(AND('GP55A 25-26'!F116="Y",'GP55A 25-26'!M116=""),"Please Enter Part Time Hours",IF('GP55A 25-26'!N116="", "Please enter Standard hours", IF(D115&gt;100.1,"Error Detected - Code - A001",IF(C115="","Acceptable - FULL TIME",IF(F115&gt;5,"Error Detected - Code - B001",IF(F115&lt;-5,"Error Detected - Code - B002","Acceptable"))))))))</f>
        <v/>
      </c>
      <c r="H115" s="130">
        <f>'GP55A 25-26'!G116</f>
        <v>0</v>
      </c>
      <c r="I115" s="130" t="str">
        <f>IF(B115=0,"",('GP55A 25-26'!D116/100*M115))</f>
        <v/>
      </c>
      <c r="J115" s="130" t="str">
        <f t="shared" si="4"/>
        <v/>
      </c>
      <c r="K115" s="130" t="str">
        <f t="shared" si="5"/>
        <v/>
      </c>
      <c r="L115" s="229" t="str">
        <f>IF(B115=0,"",IF(P115="yes","Member Left - Ensure T55a sent", IF(K115&lt;-5,IF('GP1 Totals'!Z141&gt;0,"Maternity/SSP","Error Detected - Code - C001"),IF(K115&gt;5,CONCATENATE("Error Detected - Code C002")," Acceptable" ) )))</f>
        <v/>
      </c>
      <c r="M115" s="130" t="str">
        <f>IF(B115=0,"",'GP1 Totals'!AA141)</f>
        <v/>
      </c>
      <c r="N115" s="130" t="str">
        <f>IF(B115=0,"", 'GP55A 25-26'!G116/'GP55A 25-26'!D116*100)</f>
        <v/>
      </c>
      <c r="O115" s="130"/>
      <c r="P115" s="153" t="str">
        <f>IF('Member Info'!T142=1, "Yes", "")</f>
        <v/>
      </c>
      <c r="Q115" s="230" t="str">
        <f>IF(B115=0,"",
IF(P115="YES","Member has left",
IF(C115="Y",
IF('GP55A 25-26'!Z116="", "please Enter Members Email address for MSS access",IF(OR('GP55A 25-26'!Q116="",'GP55A 25-26'!V116=""),"missing address/postcode","")),
IF(D115&lt;95,"Full time member has not earned a Full time Salary",
IF('GP55A 25-26'!Z116="", "Please Enter Members Email address for MSS access",IF(OR('GP55A 25-26'!Q116="",'GP55A 25-26'!V116=""),"missing address/postcode",""))))))</f>
        <v/>
      </c>
      <c r="R115" s="124" t="str">
        <f>IF(B115=0,"",'GP55A 25-26'!AA116)</f>
        <v/>
      </c>
    </row>
    <row r="116" spans="1:18" x14ac:dyDescent="0.25">
      <c r="A116" s="124">
        <v>115</v>
      </c>
      <c r="B116" s="129">
        <f>'GP55A 25-26'!C117</f>
        <v>0</v>
      </c>
      <c r="C116" s="129" t="str">
        <f>'GP55A 25-26'!F117</f>
        <v/>
      </c>
      <c r="D116" s="130" t="str">
        <f>IF($B116=0,"",('GP55A 25-26'!D117)/(('Member Info'!I143/12)*'GP1 Totals'!AB142)*100)</f>
        <v/>
      </c>
      <c r="E116" s="130" t="str">
        <f>IF(B116=0,"", IF('GP55A 25-26'!N117=37.5,'GP55A 25-26'!M117/('GP55A 25-26'!N117*52.14)*100,IF('GP55A 25-26'!N117=37,'GP55A 25-26'!M117/('GP55A 25-26'!N117*52.14)*100,IF('GP55A 25-26'!N117=162.93,'GP55A 25-26'!M117/('GP55A 25-26'!N117*12)*100,IF('GP55A 25-26'!N117=160.76,'GP55A 25-26'!M117/('GP55A 25-26'!N117*12)*100,('GP55A 25-26'!M117/'GP55A 25-26'!N117)*100)))))</f>
        <v/>
      </c>
      <c r="F116" s="130" t="str">
        <f t="shared" si="3"/>
        <v/>
      </c>
      <c r="G116" s="229" t="str">
        <f>IF(B116=0,"",IF(P116="yes","Member left - Ensure T55a sent",IF(AND('GP55A 25-26'!F117="Y",'GP55A 25-26'!M117=""),"Please Enter Part Time Hours",IF('GP55A 25-26'!N117="", "Please enter Standard hours", IF(D116&gt;100.1,"Error Detected - Code - A001",IF(C116="","Acceptable - FULL TIME",IF(F116&gt;5,"Error Detected - Code - B001",IF(F116&lt;-5,"Error Detected - Code - B002","Acceptable"))))))))</f>
        <v/>
      </c>
      <c r="H116" s="130">
        <f>'GP55A 25-26'!G117</f>
        <v>0</v>
      </c>
      <c r="I116" s="130" t="str">
        <f>IF(B116=0,"",('GP55A 25-26'!D117/100*M116))</f>
        <v/>
      </c>
      <c r="J116" s="130" t="str">
        <f t="shared" si="4"/>
        <v/>
      </c>
      <c r="K116" s="130" t="str">
        <f t="shared" si="5"/>
        <v/>
      </c>
      <c r="L116" s="229" t="str">
        <f>IF(B116=0,"",IF(P116="yes","Member Left - Ensure T55a sent", IF(K116&lt;-5,IF('GP1 Totals'!Z142&gt;0,"Maternity/SSP","Error Detected - Code - C001"),IF(K116&gt;5,CONCATENATE("Error Detected - Code C002")," Acceptable" ) )))</f>
        <v/>
      </c>
      <c r="M116" s="130" t="str">
        <f>IF(B116=0,"",'GP1 Totals'!AA142)</f>
        <v/>
      </c>
      <c r="N116" s="130" t="str">
        <f>IF(B116=0,"", 'GP55A 25-26'!G117/'GP55A 25-26'!D117*100)</f>
        <v/>
      </c>
      <c r="O116" s="130"/>
      <c r="P116" s="153" t="str">
        <f>IF('Member Info'!T143=1, "Yes", "")</f>
        <v/>
      </c>
      <c r="Q116" s="230" t="str">
        <f>IF(B116=0,"",
IF(P116="YES","Member has left",
IF(C116="Y",
IF('GP55A 25-26'!Z117="", "please Enter Members Email address for MSS access",IF(OR('GP55A 25-26'!Q117="",'GP55A 25-26'!V117=""),"missing address/postcode","")),
IF(D116&lt;95,"Full time member has not earned a Full time Salary",
IF('GP55A 25-26'!Z117="", "Please Enter Members Email address for MSS access",IF(OR('GP55A 25-26'!Q117="",'GP55A 25-26'!V117=""),"missing address/postcode",""))))))</f>
        <v/>
      </c>
      <c r="R116" s="124" t="str">
        <f>IF(B116=0,"",'GP55A 25-26'!AA117)</f>
        <v/>
      </c>
    </row>
    <row r="117" spans="1:18" x14ac:dyDescent="0.25">
      <c r="A117" s="124">
        <v>116</v>
      </c>
      <c r="B117" s="129">
        <f>'GP55A 25-26'!C118</f>
        <v>0</v>
      </c>
      <c r="C117" s="129" t="str">
        <f>'GP55A 25-26'!F118</f>
        <v/>
      </c>
      <c r="D117" s="130" t="str">
        <f>IF($B117=0,"",('GP55A 25-26'!D118)/(('Member Info'!I144/12)*'GP1 Totals'!AB143)*100)</f>
        <v/>
      </c>
      <c r="E117" s="130" t="str">
        <f>IF(B117=0,"", IF('GP55A 25-26'!N118=37.5,'GP55A 25-26'!M118/('GP55A 25-26'!N118*52.14)*100,IF('GP55A 25-26'!N118=37,'GP55A 25-26'!M118/('GP55A 25-26'!N118*52.14)*100,IF('GP55A 25-26'!N118=162.93,'GP55A 25-26'!M118/('GP55A 25-26'!N118*12)*100,IF('GP55A 25-26'!N118=160.76,'GP55A 25-26'!M118/('GP55A 25-26'!N118*12)*100,('GP55A 25-26'!M118/'GP55A 25-26'!N118)*100)))))</f>
        <v/>
      </c>
      <c r="F117" s="130" t="str">
        <f t="shared" si="3"/>
        <v/>
      </c>
      <c r="G117" s="229" t="str">
        <f>IF(B117=0,"",IF(P117="yes","Member left - Ensure T55a sent",IF(AND('GP55A 25-26'!F118="Y",'GP55A 25-26'!M118=""),"Please Enter Part Time Hours",IF('GP55A 25-26'!N118="", "Please enter Standard hours", IF(D117&gt;100.1,"Error Detected - Code - A001",IF(C117="","Acceptable - FULL TIME",IF(F117&gt;5,"Error Detected - Code - B001",IF(F117&lt;-5,"Error Detected - Code - B002","Acceptable"))))))))</f>
        <v/>
      </c>
      <c r="H117" s="130">
        <f>'GP55A 25-26'!G118</f>
        <v>0</v>
      </c>
      <c r="I117" s="130" t="str">
        <f>IF(B117=0,"",('GP55A 25-26'!D118/100*M117))</f>
        <v/>
      </c>
      <c r="J117" s="130" t="str">
        <f t="shared" si="4"/>
        <v/>
      </c>
      <c r="K117" s="130" t="str">
        <f t="shared" si="5"/>
        <v/>
      </c>
      <c r="L117" s="229" t="str">
        <f>IF(B117=0,"",IF(P117="yes","Member Left - Ensure T55a sent", IF(K117&lt;-5,IF('GP1 Totals'!Z143&gt;0,"Maternity/SSP","Error Detected - Code - C001"),IF(K117&gt;5,CONCATENATE("Error Detected - Code C002")," Acceptable" ) )))</f>
        <v/>
      </c>
      <c r="M117" s="130" t="str">
        <f>IF(B117=0,"",'GP1 Totals'!AA143)</f>
        <v/>
      </c>
      <c r="N117" s="130" t="str">
        <f>IF(B117=0,"", 'GP55A 25-26'!G118/'GP55A 25-26'!D118*100)</f>
        <v/>
      </c>
      <c r="O117" s="130"/>
      <c r="P117" s="153" t="str">
        <f>IF('Member Info'!T144=1, "Yes", "")</f>
        <v/>
      </c>
      <c r="Q117" s="230" t="str">
        <f>IF(B117=0,"",
IF(P117="YES","Member has left",
IF(C117="Y",
IF('GP55A 25-26'!Z118="", "please Enter Members Email address for MSS access",IF(OR('GP55A 25-26'!Q118="",'GP55A 25-26'!V118=""),"missing address/postcode","")),
IF(D117&lt;95,"Full time member has not earned a Full time Salary",
IF('GP55A 25-26'!Z118="", "Please Enter Members Email address for MSS access",IF(OR('GP55A 25-26'!Q118="",'GP55A 25-26'!V118=""),"missing address/postcode",""))))))</f>
        <v/>
      </c>
      <c r="R117" s="124" t="str">
        <f>IF(B117=0,"",'GP55A 25-26'!AA118)</f>
        <v/>
      </c>
    </row>
    <row r="118" spans="1:18" x14ac:dyDescent="0.25">
      <c r="A118" s="124">
        <v>117</v>
      </c>
      <c r="B118" s="129">
        <f>'GP55A 25-26'!C119</f>
        <v>0</v>
      </c>
      <c r="C118" s="129" t="str">
        <f>'GP55A 25-26'!F119</f>
        <v/>
      </c>
      <c r="D118" s="130" t="str">
        <f>IF($B118=0,"",('GP55A 25-26'!D119)/(('Member Info'!I145/12)*'GP1 Totals'!AB144)*100)</f>
        <v/>
      </c>
      <c r="E118" s="130" t="str">
        <f>IF(B118=0,"", IF('GP55A 25-26'!N119=37.5,'GP55A 25-26'!M119/('GP55A 25-26'!N119*52.14)*100,IF('GP55A 25-26'!N119=37,'GP55A 25-26'!M119/('GP55A 25-26'!N119*52.14)*100,IF('GP55A 25-26'!N119=162.93,'GP55A 25-26'!M119/('GP55A 25-26'!N119*12)*100,IF('GP55A 25-26'!N119=160.76,'GP55A 25-26'!M119/('GP55A 25-26'!N119*12)*100,('GP55A 25-26'!M119/'GP55A 25-26'!N119)*100)))))</f>
        <v/>
      </c>
      <c r="F118" s="130" t="str">
        <f t="shared" si="3"/>
        <v/>
      </c>
      <c r="G118" s="229" t="str">
        <f>IF(B118=0,"",IF(P118="yes","Member left - Ensure T55a sent",IF(AND('GP55A 25-26'!F119="Y",'GP55A 25-26'!M119=""),"Please Enter Part Time Hours",IF('GP55A 25-26'!N119="", "Please enter Standard hours", IF(D118&gt;100.1,"Error Detected - Code - A001",IF(C118="","Acceptable - FULL TIME",IF(F118&gt;5,"Error Detected - Code - B001",IF(F118&lt;-5,"Error Detected - Code - B002","Acceptable"))))))))</f>
        <v/>
      </c>
      <c r="H118" s="130">
        <f>'GP55A 25-26'!G119</f>
        <v>0</v>
      </c>
      <c r="I118" s="130" t="str">
        <f>IF(B118=0,"",('GP55A 25-26'!D119/100*M118))</f>
        <v/>
      </c>
      <c r="J118" s="130" t="str">
        <f t="shared" si="4"/>
        <v/>
      </c>
      <c r="K118" s="130" t="str">
        <f t="shared" si="5"/>
        <v/>
      </c>
      <c r="L118" s="229" t="str">
        <f>IF(B118=0,"",IF(P118="yes","Member Left - Ensure T55a sent", IF(K118&lt;-5,IF('GP1 Totals'!Z144&gt;0,"Maternity/SSP","Error Detected - Code - C001"),IF(K118&gt;5,CONCATENATE("Error Detected - Code C002")," Acceptable" ) )))</f>
        <v/>
      </c>
      <c r="M118" s="130" t="str">
        <f>IF(B118=0,"",'GP1 Totals'!AA144)</f>
        <v/>
      </c>
      <c r="N118" s="130" t="str">
        <f>IF(B118=0,"", 'GP55A 25-26'!G119/'GP55A 25-26'!D119*100)</f>
        <v/>
      </c>
      <c r="O118" s="130"/>
      <c r="P118" s="153" t="str">
        <f>IF('Member Info'!T145=1, "Yes", "")</f>
        <v/>
      </c>
      <c r="Q118" s="230" t="str">
        <f>IF(B118=0,"",
IF(P118="YES","Member has left",
IF(C118="Y",
IF('GP55A 25-26'!Z119="", "please Enter Members Email address for MSS access",IF(OR('GP55A 25-26'!Q119="",'GP55A 25-26'!V119=""),"missing address/postcode","")),
IF(D118&lt;95,"Full time member has not earned a Full time Salary",
IF('GP55A 25-26'!Z119="", "Please Enter Members Email address for MSS access",IF(OR('GP55A 25-26'!Q119="",'GP55A 25-26'!V119=""),"missing address/postcode",""))))))</f>
        <v/>
      </c>
      <c r="R118" s="124" t="str">
        <f>IF(B118=0,"",'GP55A 25-26'!AA119)</f>
        <v/>
      </c>
    </row>
    <row r="119" spans="1:18" x14ac:dyDescent="0.25">
      <c r="A119" s="124">
        <v>118</v>
      </c>
      <c r="B119" s="129">
        <f>'GP55A 25-26'!C120</f>
        <v>0</v>
      </c>
      <c r="C119" s="129" t="str">
        <f>'GP55A 25-26'!F120</f>
        <v/>
      </c>
      <c r="D119" s="130" t="str">
        <f>IF($B119=0,"",('GP55A 25-26'!D120)/(('Member Info'!I146/12)*'GP1 Totals'!AB145)*100)</f>
        <v/>
      </c>
      <c r="E119" s="130" t="str">
        <f>IF(B119=0,"", IF('GP55A 25-26'!N120=37.5,'GP55A 25-26'!M120/('GP55A 25-26'!N120*52.14)*100,IF('GP55A 25-26'!N120=37,'GP55A 25-26'!M120/('GP55A 25-26'!N120*52.14)*100,IF('GP55A 25-26'!N120=162.93,'GP55A 25-26'!M120/('GP55A 25-26'!N120*12)*100,IF('GP55A 25-26'!N120=160.76,'GP55A 25-26'!M120/('GP55A 25-26'!N120*12)*100,('GP55A 25-26'!M120/'GP55A 25-26'!N120)*100)))))</f>
        <v/>
      </c>
      <c r="F119" s="130" t="str">
        <f t="shared" si="3"/>
        <v/>
      </c>
      <c r="G119" s="229" t="str">
        <f>IF(B119=0,"",IF(P119="yes","Member left - Ensure T55a sent",IF(AND('GP55A 25-26'!F120="Y",'GP55A 25-26'!M120=""),"Please Enter Part Time Hours",IF('GP55A 25-26'!N120="", "Please enter Standard hours", IF(D119&gt;100.1,"Error Detected - Code - A001",IF(C119="","Acceptable - FULL TIME",IF(F119&gt;5,"Error Detected - Code - B001",IF(F119&lt;-5,"Error Detected - Code - B002","Acceptable"))))))))</f>
        <v/>
      </c>
      <c r="H119" s="130">
        <f>'GP55A 25-26'!G120</f>
        <v>0</v>
      </c>
      <c r="I119" s="130" t="str">
        <f>IF(B119=0,"",('GP55A 25-26'!D120/100*M119))</f>
        <v/>
      </c>
      <c r="J119" s="130" t="str">
        <f t="shared" si="4"/>
        <v/>
      </c>
      <c r="K119" s="130" t="str">
        <f t="shared" si="5"/>
        <v/>
      </c>
      <c r="L119" s="229" t="str">
        <f>IF(B119=0,"",IF(P119="yes","Member Left - Ensure T55a sent", IF(K119&lt;-5,IF('GP1 Totals'!Z145&gt;0,"Maternity/SSP","Error Detected - Code - C001"),IF(K119&gt;5,CONCATENATE("Error Detected - Code C002")," Acceptable" ) )))</f>
        <v/>
      </c>
      <c r="M119" s="130" t="str">
        <f>IF(B119=0,"",'GP1 Totals'!AA145)</f>
        <v/>
      </c>
      <c r="N119" s="130" t="str">
        <f>IF(B119=0,"", 'GP55A 25-26'!G120/'GP55A 25-26'!D120*100)</f>
        <v/>
      </c>
      <c r="O119" s="130"/>
      <c r="P119" s="153" t="str">
        <f>IF('Member Info'!T146=1, "Yes", "")</f>
        <v/>
      </c>
      <c r="Q119" s="230" t="str">
        <f>IF(B119=0,"",
IF(P119="YES","Member has left",
IF(C119="Y",
IF('GP55A 25-26'!Z120="", "please Enter Members Email address for MSS access",IF(OR('GP55A 25-26'!Q120="",'GP55A 25-26'!V120=""),"missing address/postcode","")),
IF(D119&lt;95,"Full time member has not earned a Full time Salary",
IF('GP55A 25-26'!Z120="", "Please Enter Members Email address for MSS access",IF(OR('GP55A 25-26'!Q120="",'GP55A 25-26'!V120=""),"missing address/postcode",""))))))</f>
        <v/>
      </c>
      <c r="R119" s="124" t="str">
        <f>IF(B119=0,"",'GP55A 25-26'!AA120)</f>
        <v/>
      </c>
    </row>
    <row r="120" spans="1:18" x14ac:dyDescent="0.25">
      <c r="A120" s="124">
        <v>119</v>
      </c>
      <c r="B120" s="129">
        <f>'GP55A 25-26'!C121</f>
        <v>0</v>
      </c>
      <c r="C120" s="129" t="str">
        <f>'GP55A 25-26'!F121</f>
        <v/>
      </c>
      <c r="D120" s="130" t="str">
        <f>IF($B120=0,"",('GP55A 25-26'!D121)/(('Member Info'!I147/12)*'GP1 Totals'!AB146)*100)</f>
        <v/>
      </c>
      <c r="E120" s="130" t="str">
        <f>IF(B120=0,"", IF('GP55A 25-26'!N121=37.5,'GP55A 25-26'!M121/('GP55A 25-26'!N121*52.14)*100,IF('GP55A 25-26'!N121=37,'GP55A 25-26'!M121/('GP55A 25-26'!N121*52.14)*100,IF('GP55A 25-26'!N121=162.93,'GP55A 25-26'!M121/('GP55A 25-26'!N121*12)*100,IF('GP55A 25-26'!N121=160.76,'GP55A 25-26'!M121/('GP55A 25-26'!N121*12)*100,('GP55A 25-26'!M121/'GP55A 25-26'!N121)*100)))))</f>
        <v/>
      </c>
      <c r="F120" s="130" t="str">
        <f t="shared" si="3"/>
        <v/>
      </c>
      <c r="G120" s="229" t="str">
        <f>IF(B120=0,"",IF(P120="yes","Member left - Ensure T55a sent",IF(AND('GP55A 25-26'!F121="Y",'GP55A 25-26'!M121=""),"Please Enter Part Time Hours",IF('GP55A 25-26'!N121="", "Please enter Standard hours", IF(D120&gt;100.1,"Error Detected - Code - A001",IF(C120="","Acceptable - FULL TIME",IF(F120&gt;5,"Error Detected - Code - B001",IF(F120&lt;-5,"Error Detected - Code - B002","Acceptable"))))))))</f>
        <v/>
      </c>
      <c r="H120" s="130">
        <f>'GP55A 25-26'!G121</f>
        <v>0</v>
      </c>
      <c r="I120" s="130" t="str">
        <f>IF(B120=0,"",('GP55A 25-26'!D121/100*M120))</f>
        <v/>
      </c>
      <c r="J120" s="130" t="str">
        <f t="shared" si="4"/>
        <v/>
      </c>
      <c r="K120" s="130" t="str">
        <f t="shared" si="5"/>
        <v/>
      </c>
      <c r="L120" s="229" t="str">
        <f>IF(B120=0,"",IF(P120="yes","Member Left - Ensure T55a sent", IF(K120&lt;-5,IF('GP1 Totals'!Z146&gt;0,"Maternity/SSP","Error Detected - Code - C001"),IF(K120&gt;5,CONCATENATE("Error Detected - Code C002")," Acceptable" ) )))</f>
        <v/>
      </c>
      <c r="M120" s="130" t="str">
        <f>IF(B120=0,"",'GP1 Totals'!AA146)</f>
        <v/>
      </c>
      <c r="N120" s="130" t="str">
        <f>IF(B120=0,"", 'GP55A 25-26'!G121/'GP55A 25-26'!D121*100)</f>
        <v/>
      </c>
      <c r="O120" s="130"/>
      <c r="P120" s="153" t="str">
        <f>IF('Member Info'!T147=1, "Yes", "")</f>
        <v/>
      </c>
      <c r="Q120" s="230" t="str">
        <f>IF(B120=0,"",
IF(P120="YES","Member has left",
IF(C120="Y",
IF('GP55A 25-26'!Z121="", "please Enter Members Email address for MSS access",IF(OR('GP55A 25-26'!Q121="",'GP55A 25-26'!V121=""),"missing address/postcode","")),
IF(D120&lt;95,"Full time member has not earned a Full time Salary",
IF('GP55A 25-26'!Z121="", "Please Enter Members Email address for MSS access",IF(OR('GP55A 25-26'!Q121="",'GP55A 25-26'!V121=""),"missing address/postcode",""))))))</f>
        <v/>
      </c>
      <c r="R120" s="124" t="str">
        <f>IF(B120=0,"",'GP55A 25-26'!AA121)</f>
        <v/>
      </c>
    </row>
    <row r="121" spans="1:18" x14ac:dyDescent="0.25">
      <c r="A121" s="124">
        <v>120</v>
      </c>
      <c r="B121" s="129">
        <f>'GP55A 25-26'!C122</f>
        <v>0</v>
      </c>
      <c r="C121" s="129" t="str">
        <f>'GP55A 25-26'!F122</f>
        <v/>
      </c>
      <c r="D121" s="130" t="str">
        <f>IF($B121=0,"",('GP55A 25-26'!D122)/(('Member Info'!I148/12)*'GP1 Totals'!AB147)*100)</f>
        <v/>
      </c>
      <c r="E121" s="130" t="str">
        <f>IF(B121=0,"", IF('GP55A 25-26'!N122=37.5,'GP55A 25-26'!M122/('GP55A 25-26'!N122*52.14)*100,IF('GP55A 25-26'!N122=37,'GP55A 25-26'!M122/('GP55A 25-26'!N122*52.14)*100,IF('GP55A 25-26'!N122=162.93,'GP55A 25-26'!M122/('GP55A 25-26'!N122*12)*100,IF('GP55A 25-26'!N122=160.76,'GP55A 25-26'!M122/('GP55A 25-26'!N122*12)*100,('GP55A 25-26'!M122/'GP55A 25-26'!N122)*100)))))</f>
        <v/>
      </c>
      <c r="F121" s="130" t="str">
        <f t="shared" si="3"/>
        <v/>
      </c>
      <c r="G121" s="229" t="str">
        <f>IF(B121=0,"",IF(P121="yes","Member left - Ensure T55a sent",IF(AND('GP55A 25-26'!F122="Y",'GP55A 25-26'!M122=""),"Please Enter Part Time Hours",IF('GP55A 25-26'!N122="", "Please enter Standard hours", IF(D121&gt;100.1,"Error Detected - Code - A001",IF(C121="","Acceptable - FULL TIME",IF(F121&gt;5,"Error Detected - Code - B001",IF(F121&lt;-5,"Error Detected - Code - B002","Acceptable"))))))))</f>
        <v/>
      </c>
      <c r="H121" s="130">
        <f>'GP55A 25-26'!G122</f>
        <v>0</v>
      </c>
      <c r="I121" s="130" t="str">
        <f>IF(B121=0,"",('GP55A 25-26'!D122/100*M121))</f>
        <v/>
      </c>
      <c r="J121" s="130" t="str">
        <f t="shared" si="4"/>
        <v/>
      </c>
      <c r="K121" s="130" t="str">
        <f t="shared" si="5"/>
        <v/>
      </c>
      <c r="L121" s="229" t="str">
        <f>IF(B121=0,"",IF(P121="yes","Member Left - Ensure T55a sent", IF(K121&lt;-5,IF('GP1 Totals'!Z147&gt;0,"Maternity/SSP","Error Detected - Code - C001"),IF(K121&gt;5,CONCATENATE("Error Detected - Code C002")," Acceptable" ) )))</f>
        <v/>
      </c>
      <c r="M121" s="130" t="str">
        <f>IF(B121=0,"",'GP1 Totals'!AA147)</f>
        <v/>
      </c>
      <c r="N121" s="130" t="str">
        <f>IF(B121=0,"", 'GP55A 25-26'!G122/'GP55A 25-26'!D122*100)</f>
        <v/>
      </c>
      <c r="O121" s="130"/>
      <c r="P121" s="153" t="str">
        <f>IF('Member Info'!T148=1, "Yes", "")</f>
        <v/>
      </c>
      <c r="Q121" s="230" t="str">
        <f>IF(B121=0,"",
IF(P121="YES","Member has left",
IF(C121="Y",
IF('GP55A 25-26'!Z122="", "please Enter Members Email address for MSS access",IF(OR('GP55A 25-26'!Q122="",'GP55A 25-26'!V122=""),"missing address/postcode","")),
IF(D121&lt;95,"Full time member has not earned a Full time Salary",
IF('GP55A 25-26'!Z122="", "Please Enter Members Email address for MSS access",IF(OR('GP55A 25-26'!Q122="",'GP55A 25-26'!V122=""),"missing address/postcode",""))))))</f>
        <v/>
      </c>
      <c r="R121" s="124" t="str">
        <f>IF(B121=0,"",'GP55A 25-26'!AA122)</f>
        <v/>
      </c>
    </row>
    <row r="122" spans="1:18" x14ac:dyDescent="0.25">
      <c r="A122" s="124">
        <v>121</v>
      </c>
      <c r="B122" s="129">
        <f>'GP55A 25-26'!C123</f>
        <v>0</v>
      </c>
      <c r="C122" s="129" t="str">
        <f>'GP55A 25-26'!F123</f>
        <v/>
      </c>
      <c r="D122" s="130" t="str">
        <f>IF($B122=0,"",('GP55A 25-26'!D123)/(('Member Info'!I149/12)*'GP1 Totals'!AB148)*100)</f>
        <v/>
      </c>
      <c r="E122" s="130" t="str">
        <f>IF(B122=0,"", IF('GP55A 25-26'!N123=37.5,'GP55A 25-26'!M123/('GP55A 25-26'!N123*52.14)*100,IF('GP55A 25-26'!N123=37,'GP55A 25-26'!M123/('GP55A 25-26'!N123*52.14)*100,IF('GP55A 25-26'!N123=162.93,'GP55A 25-26'!M123/('GP55A 25-26'!N123*12)*100,IF('GP55A 25-26'!N123=160.76,'GP55A 25-26'!M123/('GP55A 25-26'!N123*12)*100,('GP55A 25-26'!M123/'GP55A 25-26'!N123)*100)))))</f>
        <v/>
      </c>
      <c r="F122" s="130" t="str">
        <f t="shared" si="3"/>
        <v/>
      </c>
      <c r="G122" s="229" t="str">
        <f>IF(B122=0,"",IF(P122="yes","Member left - Ensure T55a sent",IF(AND('GP55A 25-26'!F123="Y",'GP55A 25-26'!M123=""),"Please Enter Part Time Hours",IF('GP55A 25-26'!N123="", "Please enter Standard hours", IF(D122&gt;100.1,"Error Detected - Code - A001",IF(C122="","Acceptable - FULL TIME",IF(F122&gt;5,"Error Detected - Code - B001",IF(F122&lt;-5,"Error Detected - Code - B002","Acceptable"))))))))</f>
        <v/>
      </c>
      <c r="H122" s="130">
        <f>'GP55A 25-26'!G123</f>
        <v>0</v>
      </c>
      <c r="I122" s="130" t="str">
        <f>IF(B122=0,"",('GP55A 25-26'!D123/100*M122))</f>
        <v/>
      </c>
      <c r="J122" s="130" t="str">
        <f t="shared" si="4"/>
        <v/>
      </c>
      <c r="K122" s="130" t="str">
        <f t="shared" si="5"/>
        <v/>
      </c>
      <c r="L122" s="229" t="str">
        <f>IF(B122=0,"",IF(P122="yes","Member Left - Ensure T55a sent", IF(K122&lt;-5,IF('GP1 Totals'!Z148&gt;0,"Maternity/SSP","Error Detected - Code - C001"),IF(K122&gt;5,CONCATENATE("Error Detected - Code C002")," Acceptable" ) )))</f>
        <v/>
      </c>
      <c r="M122" s="130" t="str">
        <f>IF(B122=0,"",'GP1 Totals'!AA148)</f>
        <v/>
      </c>
      <c r="N122" s="130" t="str">
        <f>IF(B122=0,"", 'GP55A 25-26'!G123/'GP55A 25-26'!D123*100)</f>
        <v/>
      </c>
      <c r="O122" s="130"/>
      <c r="P122" s="153" t="str">
        <f>IF('Member Info'!T149=1, "Yes", "")</f>
        <v/>
      </c>
      <c r="Q122" s="230" t="str">
        <f>IF(B122=0,"",
IF(P122="YES","Member has left",
IF(C122="Y",
IF('GP55A 25-26'!Z123="", "please Enter Members Email address for MSS access",IF(OR('GP55A 25-26'!Q123="",'GP55A 25-26'!V123=""),"missing address/postcode","")),
IF(D122&lt;95,"Full time member has not earned a Full time Salary",
IF('GP55A 25-26'!Z123="", "Please Enter Members Email address for MSS access",IF(OR('GP55A 25-26'!Q123="",'GP55A 25-26'!V123=""),"missing address/postcode",""))))))</f>
        <v/>
      </c>
      <c r="R122" s="124" t="str">
        <f>IF(B122=0,"",'GP55A 25-26'!AA123)</f>
        <v/>
      </c>
    </row>
    <row r="123" spans="1:18" x14ac:dyDescent="0.25">
      <c r="A123" s="124">
        <v>122</v>
      </c>
      <c r="B123" s="129">
        <f>'GP55A 25-26'!C124</f>
        <v>0</v>
      </c>
      <c r="C123" s="129" t="str">
        <f>'GP55A 25-26'!F124</f>
        <v/>
      </c>
      <c r="D123" s="130" t="str">
        <f>IF($B123=0,"",('GP55A 25-26'!D124)/(('Member Info'!I150/12)*'GP1 Totals'!AB149)*100)</f>
        <v/>
      </c>
      <c r="E123" s="130" t="str">
        <f>IF(B123=0,"", IF('GP55A 25-26'!N124=37.5,'GP55A 25-26'!M124/('GP55A 25-26'!N124*52.14)*100,IF('GP55A 25-26'!N124=37,'GP55A 25-26'!M124/('GP55A 25-26'!N124*52.14)*100,IF('GP55A 25-26'!N124=162.93,'GP55A 25-26'!M124/('GP55A 25-26'!N124*12)*100,IF('GP55A 25-26'!N124=160.76,'GP55A 25-26'!M124/('GP55A 25-26'!N124*12)*100,('GP55A 25-26'!M124/'GP55A 25-26'!N124)*100)))))</f>
        <v/>
      </c>
      <c r="F123" s="130" t="str">
        <f t="shared" si="3"/>
        <v/>
      </c>
      <c r="G123" s="229" t="str">
        <f>IF(B123=0,"",IF(P123="yes","Member left - Ensure T55a sent",IF(AND('GP55A 25-26'!F124="Y",'GP55A 25-26'!M124=""),"Please Enter Part Time Hours",IF('GP55A 25-26'!N124="", "Please enter Standard hours", IF(D123&gt;100.1,"Error Detected - Code - A001",IF(C123="","Acceptable - FULL TIME",IF(F123&gt;5,"Error Detected - Code - B001",IF(F123&lt;-5,"Error Detected - Code - B002","Acceptable"))))))))</f>
        <v/>
      </c>
      <c r="H123" s="130">
        <f>'GP55A 25-26'!G124</f>
        <v>0</v>
      </c>
      <c r="I123" s="130" t="str">
        <f>IF(B123=0,"",('GP55A 25-26'!D124/100*M123))</f>
        <v/>
      </c>
      <c r="J123" s="130" t="str">
        <f t="shared" si="4"/>
        <v/>
      </c>
      <c r="K123" s="130" t="str">
        <f t="shared" si="5"/>
        <v/>
      </c>
      <c r="L123" s="229" t="str">
        <f>IF(B123=0,"",IF(P123="yes","Member Left - Ensure T55a sent", IF(K123&lt;-5,IF('GP1 Totals'!Z149&gt;0,"Maternity/SSP","Error Detected - Code - C001"),IF(K123&gt;5,CONCATENATE("Error Detected - Code C002")," Acceptable" ) )))</f>
        <v/>
      </c>
      <c r="M123" s="130" t="str">
        <f>IF(B123=0,"",'GP1 Totals'!AA149)</f>
        <v/>
      </c>
      <c r="N123" s="130" t="str">
        <f>IF(B123=0,"", 'GP55A 25-26'!G124/'GP55A 25-26'!D124*100)</f>
        <v/>
      </c>
      <c r="O123" s="130"/>
      <c r="P123" s="153" t="str">
        <f>IF('Member Info'!T150=1, "Yes", "")</f>
        <v/>
      </c>
      <c r="Q123" s="230" t="str">
        <f>IF(B123=0,"",
IF(P123="YES","Member has left",
IF(C123="Y",
IF('GP55A 25-26'!Z124="", "please Enter Members Email address for MSS access",IF(OR('GP55A 25-26'!Q124="",'GP55A 25-26'!V124=""),"missing address/postcode","")),
IF(D123&lt;95,"Full time member has not earned a Full time Salary",
IF('GP55A 25-26'!Z124="", "Please Enter Members Email address for MSS access",IF(OR('GP55A 25-26'!Q124="",'GP55A 25-26'!V124=""),"missing address/postcode",""))))))</f>
        <v/>
      </c>
      <c r="R123" s="124" t="str">
        <f>IF(B123=0,"",'GP55A 25-26'!AA124)</f>
        <v/>
      </c>
    </row>
    <row r="124" spans="1:18" x14ac:dyDescent="0.25">
      <c r="A124" s="124">
        <v>123</v>
      </c>
      <c r="B124" s="129">
        <f>'GP55A 25-26'!C125</f>
        <v>0</v>
      </c>
      <c r="C124" s="129" t="str">
        <f>'GP55A 25-26'!F125</f>
        <v/>
      </c>
      <c r="D124" s="130" t="str">
        <f>IF($B124=0,"",('GP55A 25-26'!D125)/(('Member Info'!I151/12)*'GP1 Totals'!AB150)*100)</f>
        <v/>
      </c>
      <c r="E124" s="130" t="str">
        <f>IF(B124=0,"", IF('GP55A 25-26'!N125=37.5,'GP55A 25-26'!M125/('GP55A 25-26'!N125*52.14)*100,IF('GP55A 25-26'!N125=37,'GP55A 25-26'!M125/('GP55A 25-26'!N125*52.14)*100,IF('GP55A 25-26'!N125=162.93,'GP55A 25-26'!M125/('GP55A 25-26'!N125*12)*100,IF('GP55A 25-26'!N125=160.76,'GP55A 25-26'!M125/('GP55A 25-26'!N125*12)*100,('GP55A 25-26'!M125/'GP55A 25-26'!N125)*100)))))</f>
        <v/>
      </c>
      <c r="F124" s="130" t="str">
        <f t="shared" si="3"/>
        <v/>
      </c>
      <c r="G124" s="229" t="str">
        <f>IF(B124=0,"",IF(P124="yes","Member left - Ensure T55a sent",IF(AND('GP55A 25-26'!F125="Y",'GP55A 25-26'!M125=""),"Please Enter Part Time Hours",IF('GP55A 25-26'!N125="", "Please enter Standard hours", IF(D124&gt;100.1,"Error Detected - Code - A001",IF(C124="","Acceptable - FULL TIME",IF(F124&gt;5,"Error Detected - Code - B001",IF(F124&lt;-5,"Error Detected - Code - B002","Acceptable"))))))))</f>
        <v/>
      </c>
      <c r="H124" s="130">
        <f>'GP55A 25-26'!G125</f>
        <v>0</v>
      </c>
      <c r="I124" s="130" t="str">
        <f>IF(B124=0,"",('GP55A 25-26'!D125/100*M124))</f>
        <v/>
      </c>
      <c r="J124" s="130" t="str">
        <f t="shared" si="4"/>
        <v/>
      </c>
      <c r="K124" s="130" t="str">
        <f t="shared" si="5"/>
        <v/>
      </c>
      <c r="L124" s="229" t="str">
        <f>IF(B124=0,"",IF(P124="yes","Member Left - Ensure T55a sent", IF(K124&lt;-5,IF('GP1 Totals'!Z150&gt;0,"Maternity/SSP","Error Detected - Code - C001"),IF(K124&gt;5,CONCATENATE("Error Detected - Code C002")," Acceptable" ) )))</f>
        <v/>
      </c>
      <c r="M124" s="130" t="str">
        <f>IF(B124=0,"",'GP1 Totals'!AA150)</f>
        <v/>
      </c>
      <c r="N124" s="130" t="str">
        <f>IF(B124=0,"", 'GP55A 25-26'!G125/'GP55A 25-26'!D125*100)</f>
        <v/>
      </c>
      <c r="O124" s="130"/>
      <c r="P124" s="153" t="str">
        <f>IF('Member Info'!T151=1, "Yes", "")</f>
        <v/>
      </c>
      <c r="Q124" s="230" t="str">
        <f>IF(B124=0,"",
IF(P124="YES","Member has left",
IF(C124="Y",
IF('GP55A 25-26'!Z125="", "please Enter Members Email address for MSS access",IF(OR('GP55A 25-26'!Q125="",'GP55A 25-26'!V125=""),"missing address/postcode","")),
IF(D124&lt;95,"Full time member has not earned a Full time Salary",
IF('GP55A 25-26'!Z125="", "Please Enter Members Email address for MSS access",IF(OR('GP55A 25-26'!Q125="",'GP55A 25-26'!V125=""),"missing address/postcode",""))))))</f>
        <v/>
      </c>
      <c r="R124" s="124" t="str">
        <f>IF(B124=0,"",'GP55A 25-26'!AA125)</f>
        <v/>
      </c>
    </row>
    <row r="125" spans="1:18" x14ac:dyDescent="0.25">
      <c r="A125" s="124">
        <v>124</v>
      </c>
      <c r="B125" s="129">
        <f>'GP55A 25-26'!C126</f>
        <v>0</v>
      </c>
      <c r="C125" s="129" t="str">
        <f>'GP55A 25-26'!F126</f>
        <v/>
      </c>
      <c r="D125" s="130" t="str">
        <f>IF($B125=0,"",('GP55A 25-26'!D126)/(('Member Info'!I152/12)*'GP1 Totals'!AB151)*100)</f>
        <v/>
      </c>
      <c r="E125" s="130" t="str">
        <f>IF(B125=0,"", IF('GP55A 25-26'!N126=37.5,'GP55A 25-26'!M126/('GP55A 25-26'!N126*52.14)*100,IF('GP55A 25-26'!N126=37,'GP55A 25-26'!M126/('GP55A 25-26'!N126*52.14)*100,IF('GP55A 25-26'!N126=162.93,'GP55A 25-26'!M126/('GP55A 25-26'!N126*12)*100,IF('GP55A 25-26'!N126=160.76,'GP55A 25-26'!M126/('GP55A 25-26'!N126*12)*100,('GP55A 25-26'!M126/'GP55A 25-26'!N126)*100)))))</f>
        <v/>
      </c>
      <c r="F125" s="130" t="str">
        <f t="shared" si="3"/>
        <v/>
      </c>
      <c r="G125" s="229" t="str">
        <f>IF(B125=0,"",IF(P125="yes","Member left - Ensure T55a sent",IF(AND('GP55A 25-26'!F126="Y",'GP55A 25-26'!M126=""),"Please Enter Part Time Hours",IF('GP55A 25-26'!N126="", "Please enter Standard hours", IF(D125&gt;100.1,"Error Detected - Code - A001",IF(C125="","Acceptable - FULL TIME",IF(F125&gt;5,"Error Detected - Code - B001",IF(F125&lt;-5,"Error Detected - Code - B002","Acceptable"))))))))</f>
        <v/>
      </c>
      <c r="H125" s="130">
        <f>'GP55A 25-26'!G126</f>
        <v>0</v>
      </c>
      <c r="I125" s="130" t="str">
        <f>IF(B125=0,"",('GP55A 25-26'!D126/100*M125))</f>
        <v/>
      </c>
      <c r="J125" s="130" t="str">
        <f t="shared" si="4"/>
        <v/>
      </c>
      <c r="K125" s="130" t="str">
        <f t="shared" si="5"/>
        <v/>
      </c>
      <c r="L125" s="229" t="str">
        <f>IF(B125=0,"",IF(P125="yes","Member Left - Ensure T55a sent", IF(K125&lt;-5,IF('GP1 Totals'!Z151&gt;0,"Maternity/SSP","Error Detected - Code - C001"),IF(K125&gt;5,CONCATENATE("Error Detected - Code C002")," Acceptable" ) )))</f>
        <v/>
      </c>
      <c r="M125" s="130" t="str">
        <f>IF(B125=0,"",'GP1 Totals'!AA151)</f>
        <v/>
      </c>
      <c r="N125" s="130" t="str">
        <f>IF(B125=0,"", 'GP55A 25-26'!G126/'GP55A 25-26'!D126*100)</f>
        <v/>
      </c>
      <c r="O125" s="130"/>
      <c r="P125" s="153" t="str">
        <f>IF('Member Info'!T152=1, "Yes", "")</f>
        <v/>
      </c>
      <c r="Q125" s="230" t="str">
        <f>IF(B125=0,"",
IF(P125="YES","Member has left",
IF(C125="Y",
IF('GP55A 25-26'!Z126="", "please Enter Members Email address for MSS access",IF(OR('GP55A 25-26'!Q126="",'GP55A 25-26'!V126=""),"missing address/postcode","")),
IF(D125&lt;95,"Full time member has not earned a Full time Salary",
IF('GP55A 25-26'!Z126="", "Please Enter Members Email address for MSS access",IF(OR('GP55A 25-26'!Q126="",'GP55A 25-26'!V126=""),"missing address/postcode",""))))))</f>
        <v/>
      </c>
      <c r="R125" s="124" t="str">
        <f>IF(B125=0,"",'GP55A 25-26'!AA126)</f>
        <v/>
      </c>
    </row>
    <row r="126" spans="1:18" x14ac:dyDescent="0.25">
      <c r="A126" s="124">
        <v>125</v>
      </c>
      <c r="B126" s="129">
        <f>'GP55A 25-26'!C127</f>
        <v>0</v>
      </c>
      <c r="C126" s="129" t="str">
        <f>'GP55A 25-26'!F127</f>
        <v/>
      </c>
      <c r="D126" s="130" t="str">
        <f>IF($B126=0,"",('GP55A 25-26'!D127)/(('Member Info'!I153/12)*'GP1 Totals'!AB152)*100)</f>
        <v/>
      </c>
      <c r="E126" s="130" t="str">
        <f>IF(B126=0,"", IF('GP55A 25-26'!N127=37.5,'GP55A 25-26'!M127/('GP55A 25-26'!N127*52.14)*100,IF('GP55A 25-26'!N127=37,'GP55A 25-26'!M127/('GP55A 25-26'!N127*52.14)*100,IF('GP55A 25-26'!N127=162.93,'GP55A 25-26'!M127/('GP55A 25-26'!N127*12)*100,IF('GP55A 25-26'!N127=160.76,'GP55A 25-26'!M127/('GP55A 25-26'!N127*12)*100,('GP55A 25-26'!M127/'GP55A 25-26'!N127)*100)))))</f>
        <v/>
      </c>
      <c r="F126" s="130" t="str">
        <f t="shared" si="3"/>
        <v/>
      </c>
      <c r="G126" s="229" t="str">
        <f>IF(B126=0,"",IF(P126="yes","Member left - Ensure T55a sent",IF(AND('GP55A 25-26'!F127="Y",'GP55A 25-26'!M127=""),"Please Enter Part Time Hours",IF('GP55A 25-26'!N127="", "Please enter Standard hours", IF(D126&gt;100.1,"Error Detected - Code - A001",IF(C126="","Acceptable - FULL TIME",IF(F126&gt;5,"Error Detected - Code - B001",IF(F126&lt;-5,"Error Detected - Code - B002","Acceptable"))))))))</f>
        <v/>
      </c>
      <c r="H126" s="130">
        <f>'GP55A 25-26'!G127</f>
        <v>0</v>
      </c>
      <c r="I126" s="130" t="str">
        <f>IF(B126=0,"",('GP55A 25-26'!D127/100*M126))</f>
        <v/>
      </c>
      <c r="J126" s="130" t="str">
        <f t="shared" si="4"/>
        <v/>
      </c>
      <c r="K126" s="130" t="str">
        <f t="shared" si="5"/>
        <v/>
      </c>
      <c r="L126" s="229" t="str">
        <f>IF(B126=0,"",IF(P126="yes","Member Left - Ensure T55a sent", IF(K126&lt;-5,IF('GP1 Totals'!Z152&gt;0,"Maternity/SSP","Error Detected - Code - C001"),IF(K126&gt;5,CONCATENATE("Error Detected - Code C002")," Acceptable" ) )))</f>
        <v/>
      </c>
      <c r="M126" s="130" t="str">
        <f>IF(B126=0,"",'GP1 Totals'!AA152)</f>
        <v/>
      </c>
      <c r="N126" s="130" t="str">
        <f>IF(B126=0,"", 'GP55A 25-26'!G127/'GP55A 25-26'!D127*100)</f>
        <v/>
      </c>
      <c r="O126" s="130"/>
      <c r="P126" s="153" t="str">
        <f>IF('Member Info'!T153=1, "Yes", "")</f>
        <v/>
      </c>
      <c r="Q126" s="230" t="str">
        <f>IF(B126=0,"",
IF(P126="YES","Member has left",
IF(C126="Y",
IF('GP55A 25-26'!Z127="", "please Enter Members Email address for MSS access",IF(OR('GP55A 25-26'!Q127="",'GP55A 25-26'!V127=""),"missing address/postcode","")),
IF(D126&lt;95,"Full time member has not earned a Full time Salary",
IF('GP55A 25-26'!Z127="", "Please Enter Members Email address for MSS access",IF(OR('GP55A 25-26'!Q127="",'GP55A 25-26'!V127=""),"missing address/postcode",""))))))</f>
        <v/>
      </c>
      <c r="R126" s="124" t="str">
        <f>IF(B126=0,"",'GP55A 25-26'!AA127)</f>
        <v/>
      </c>
    </row>
    <row r="127" spans="1:18" x14ac:dyDescent="0.25">
      <c r="A127" s="124">
        <v>126</v>
      </c>
      <c r="B127" s="129">
        <f>'GP55A 25-26'!C128</f>
        <v>0</v>
      </c>
      <c r="C127" s="129" t="str">
        <f>'GP55A 25-26'!F128</f>
        <v/>
      </c>
      <c r="D127" s="130" t="str">
        <f>IF($B127=0,"",('GP55A 25-26'!D128)/(('Member Info'!I154/12)*'GP1 Totals'!AB153)*100)</f>
        <v/>
      </c>
      <c r="E127" s="130" t="str">
        <f>IF(B127=0,"", IF('GP55A 25-26'!N128=37.5,'GP55A 25-26'!M128/('GP55A 25-26'!N128*52.14)*100,IF('GP55A 25-26'!N128=37,'GP55A 25-26'!M128/('GP55A 25-26'!N128*52.14)*100,IF('GP55A 25-26'!N128=162.93,'GP55A 25-26'!M128/('GP55A 25-26'!N128*12)*100,IF('GP55A 25-26'!N128=160.76,'GP55A 25-26'!M128/('GP55A 25-26'!N128*12)*100,('GP55A 25-26'!M128/'GP55A 25-26'!N128)*100)))))</f>
        <v/>
      </c>
      <c r="F127" s="130" t="str">
        <f t="shared" si="3"/>
        <v/>
      </c>
      <c r="G127" s="229" t="str">
        <f>IF(B127=0,"",IF(P127="yes","Member left - Ensure T55a sent",IF(AND('GP55A 25-26'!F128="Y",'GP55A 25-26'!M128=""),"Please Enter Part Time Hours",IF('GP55A 25-26'!N128="", "Please enter Standard hours", IF(D127&gt;100.1,"Error Detected - Code - A001",IF(C127="","Acceptable - FULL TIME",IF(F127&gt;5,"Error Detected - Code - B001",IF(F127&lt;-5,"Error Detected - Code - B002","Acceptable"))))))))</f>
        <v/>
      </c>
      <c r="H127" s="130">
        <f>'GP55A 25-26'!G128</f>
        <v>0</v>
      </c>
      <c r="I127" s="130" t="str">
        <f>IF(B127=0,"",('GP55A 25-26'!D128/100*M127))</f>
        <v/>
      </c>
      <c r="J127" s="130" t="str">
        <f t="shared" si="4"/>
        <v/>
      </c>
      <c r="K127" s="130" t="str">
        <f t="shared" si="5"/>
        <v/>
      </c>
      <c r="L127" s="229" t="str">
        <f>IF(B127=0,"",IF(P127="yes","Member Left - Ensure T55a sent", IF(K127&lt;-5,IF('GP1 Totals'!Z153&gt;0,"Maternity/SSP","Error Detected - Code - C001"),IF(K127&gt;5,CONCATENATE("Error Detected - Code C002")," Acceptable" ) )))</f>
        <v/>
      </c>
      <c r="M127" s="130" t="str">
        <f>IF(B127=0,"",'GP1 Totals'!AA153)</f>
        <v/>
      </c>
      <c r="N127" s="130" t="str">
        <f>IF(B127=0,"", 'GP55A 25-26'!G128/'GP55A 25-26'!D128*100)</f>
        <v/>
      </c>
      <c r="O127" s="130"/>
      <c r="P127" s="153" t="str">
        <f>IF('Member Info'!T154=1, "Yes", "")</f>
        <v/>
      </c>
      <c r="Q127" s="230" t="str">
        <f>IF(B127=0,"",
IF(P127="YES","Member has left",
IF(C127="Y",
IF('GP55A 25-26'!Z128="", "please Enter Members Email address for MSS access",IF(OR('GP55A 25-26'!Q128="",'GP55A 25-26'!V128=""),"missing address/postcode","")),
IF(D127&lt;95,"Full time member has not earned a Full time Salary",
IF('GP55A 25-26'!Z128="", "Please Enter Members Email address for MSS access",IF(OR('GP55A 25-26'!Q128="",'GP55A 25-26'!V128=""),"missing address/postcode",""))))))</f>
        <v/>
      </c>
      <c r="R127" s="124" t="str">
        <f>IF(B127=0,"",'GP55A 25-26'!AA128)</f>
        <v/>
      </c>
    </row>
    <row r="128" spans="1:18" x14ac:dyDescent="0.25">
      <c r="A128" s="124">
        <v>127</v>
      </c>
      <c r="B128" s="129">
        <f>'GP55A 25-26'!C129</f>
        <v>0</v>
      </c>
      <c r="C128" s="129" t="str">
        <f>'GP55A 25-26'!F129</f>
        <v/>
      </c>
      <c r="D128" s="130" t="str">
        <f>IF($B128=0,"",('GP55A 25-26'!D129)/(('Member Info'!I155/12)*'GP1 Totals'!AB154)*100)</f>
        <v/>
      </c>
      <c r="E128" s="130" t="str">
        <f>IF(B128=0,"", IF('GP55A 25-26'!N129=37.5,'GP55A 25-26'!M129/('GP55A 25-26'!N129*52.14)*100,IF('GP55A 25-26'!N129=37,'GP55A 25-26'!M129/('GP55A 25-26'!N129*52.14)*100,IF('GP55A 25-26'!N129=162.93,'GP55A 25-26'!M129/('GP55A 25-26'!N129*12)*100,IF('GP55A 25-26'!N129=160.76,'GP55A 25-26'!M129/('GP55A 25-26'!N129*12)*100,('GP55A 25-26'!M129/'GP55A 25-26'!N129)*100)))))</f>
        <v/>
      </c>
      <c r="F128" s="130" t="str">
        <f t="shared" si="3"/>
        <v/>
      </c>
      <c r="G128" s="229" t="str">
        <f>IF(B128=0,"",IF(P128="yes","Member left - Ensure T55a sent",IF(AND('GP55A 25-26'!F129="Y",'GP55A 25-26'!M129=""),"Please Enter Part Time Hours",IF('GP55A 25-26'!N129="", "Please enter Standard hours", IF(D128&gt;100.1,"Error Detected - Code - A001",IF(C128="","Acceptable - FULL TIME",IF(F128&gt;5,"Error Detected - Code - B001",IF(F128&lt;-5,"Error Detected - Code - B002","Acceptable"))))))))</f>
        <v/>
      </c>
      <c r="H128" s="130">
        <f>'GP55A 25-26'!G129</f>
        <v>0</v>
      </c>
      <c r="I128" s="130" t="str">
        <f>IF(B128=0,"",('GP55A 25-26'!D129/100*M128))</f>
        <v/>
      </c>
      <c r="J128" s="130" t="str">
        <f t="shared" si="4"/>
        <v/>
      </c>
      <c r="K128" s="130" t="str">
        <f t="shared" si="5"/>
        <v/>
      </c>
      <c r="L128" s="229" t="str">
        <f>IF(B128=0,"",IF(P128="yes","Member Left - Ensure T55a sent", IF(K128&lt;-5,IF('GP1 Totals'!Z154&gt;0,"Maternity/SSP","Error Detected - Code - C001"),IF(K128&gt;5,CONCATENATE("Error Detected - Code C002")," Acceptable" ) )))</f>
        <v/>
      </c>
      <c r="M128" s="130" t="str">
        <f>IF(B128=0,"",'GP1 Totals'!AA154)</f>
        <v/>
      </c>
      <c r="N128" s="130" t="str">
        <f>IF(B128=0,"", 'GP55A 25-26'!G129/'GP55A 25-26'!D129*100)</f>
        <v/>
      </c>
      <c r="O128" s="130"/>
      <c r="P128" s="153" t="str">
        <f>IF('Member Info'!T155=1, "Yes", "")</f>
        <v/>
      </c>
      <c r="Q128" s="230" t="str">
        <f>IF(B128=0,"",
IF(P128="YES","Member has left",
IF(C128="Y",
IF('GP55A 25-26'!Z129="", "please Enter Members Email address for MSS access",IF(OR('GP55A 25-26'!Q129="",'GP55A 25-26'!V129=""),"missing address/postcode","")),
IF(D128&lt;95,"Full time member has not earned a Full time Salary",
IF('GP55A 25-26'!Z129="", "Please Enter Members Email address for MSS access",IF(OR('GP55A 25-26'!Q129="",'GP55A 25-26'!V129=""),"missing address/postcode",""))))))</f>
        <v/>
      </c>
      <c r="R128" s="124" t="str">
        <f>IF(B128=0,"",'GP55A 25-26'!AA129)</f>
        <v/>
      </c>
    </row>
    <row r="129" spans="1:18" x14ac:dyDescent="0.25">
      <c r="A129" s="124">
        <v>128</v>
      </c>
      <c r="B129" s="129">
        <f>'GP55A 25-26'!C130</f>
        <v>0</v>
      </c>
      <c r="C129" s="129" t="str">
        <f>'GP55A 25-26'!F130</f>
        <v/>
      </c>
      <c r="D129" s="130" t="str">
        <f>IF($B129=0,"",('GP55A 25-26'!D130)/(('Member Info'!I156/12)*'GP1 Totals'!AB155)*100)</f>
        <v/>
      </c>
      <c r="E129" s="130" t="str">
        <f>IF(B129=0,"", IF('GP55A 25-26'!N130=37.5,'GP55A 25-26'!M130/('GP55A 25-26'!N130*52.14)*100,IF('GP55A 25-26'!N130=37,'GP55A 25-26'!M130/('GP55A 25-26'!N130*52.14)*100,IF('GP55A 25-26'!N130=162.93,'GP55A 25-26'!M130/('GP55A 25-26'!N130*12)*100,IF('GP55A 25-26'!N130=160.76,'GP55A 25-26'!M130/('GP55A 25-26'!N130*12)*100,('GP55A 25-26'!M130/'GP55A 25-26'!N130)*100)))))</f>
        <v/>
      </c>
      <c r="F129" s="130" t="str">
        <f t="shared" si="3"/>
        <v/>
      </c>
      <c r="G129" s="229" t="str">
        <f>IF(B129=0,"",IF(P129="yes","Member left - Ensure T55a sent",IF(AND('GP55A 25-26'!F130="Y",'GP55A 25-26'!M130=""),"Please Enter Part Time Hours",IF('GP55A 25-26'!N130="", "Please enter Standard hours", IF(D129&gt;100.1,"Error Detected - Code - A001",IF(C129="","Acceptable - FULL TIME",IF(F129&gt;5,"Error Detected - Code - B001",IF(F129&lt;-5,"Error Detected - Code - B002","Acceptable"))))))))</f>
        <v/>
      </c>
      <c r="H129" s="130">
        <f>'GP55A 25-26'!G130</f>
        <v>0</v>
      </c>
      <c r="I129" s="130" t="str">
        <f>IF(B129=0,"",('GP55A 25-26'!D130/100*M129))</f>
        <v/>
      </c>
      <c r="J129" s="130" t="str">
        <f t="shared" si="4"/>
        <v/>
      </c>
      <c r="K129" s="130" t="str">
        <f t="shared" si="5"/>
        <v/>
      </c>
      <c r="L129" s="229" t="str">
        <f>IF(B129=0,"",IF(P129="yes","Member Left - Ensure T55a sent", IF(K129&lt;-5,IF('GP1 Totals'!Z155&gt;0,"Maternity/SSP","Error Detected - Code - C001"),IF(K129&gt;5,CONCATENATE("Error Detected - Code C002")," Acceptable" ) )))</f>
        <v/>
      </c>
      <c r="M129" s="130" t="str">
        <f>IF(B129=0,"",'GP1 Totals'!AA155)</f>
        <v/>
      </c>
      <c r="N129" s="130" t="str">
        <f>IF(B129=0,"", 'GP55A 25-26'!G130/'GP55A 25-26'!D130*100)</f>
        <v/>
      </c>
      <c r="O129" s="130"/>
      <c r="P129" s="153" t="str">
        <f>IF('Member Info'!T156=1, "Yes", "")</f>
        <v/>
      </c>
      <c r="Q129" s="230" t="str">
        <f>IF(B129=0,"",
IF(P129="YES","Member has left",
IF(C129="Y",
IF('GP55A 25-26'!Z130="", "please Enter Members Email address for MSS access",IF(OR('GP55A 25-26'!Q130="",'GP55A 25-26'!V130=""),"missing address/postcode","")),
IF(D129&lt;95,"Full time member has not earned a Full time Salary",
IF('GP55A 25-26'!Z130="", "Please Enter Members Email address for MSS access",IF(OR('GP55A 25-26'!Q130="",'GP55A 25-26'!V130=""),"missing address/postcode",""))))))</f>
        <v/>
      </c>
      <c r="R129" s="124" t="str">
        <f>IF(B129=0,"",'GP55A 25-26'!AA130)</f>
        <v/>
      </c>
    </row>
    <row r="130" spans="1:18" x14ac:dyDescent="0.25">
      <c r="A130" s="124">
        <v>129</v>
      </c>
      <c r="B130" s="129">
        <f>'GP55A 25-26'!C131</f>
        <v>0</v>
      </c>
      <c r="C130" s="129" t="str">
        <f>'GP55A 25-26'!F131</f>
        <v/>
      </c>
      <c r="D130" s="130" t="str">
        <f>IF($B130=0,"",('GP55A 25-26'!D131)/(('Member Info'!I157/12)*'GP1 Totals'!AB156)*100)</f>
        <v/>
      </c>
      <c r="E130" s="130" t="str">
        <f>IF(B130=0,"", IF('GP55A 25-26'!N131=37.5,'GP55A 25-26'!M131/('GP55A 25-26'!N131*52.14)*100,IF('GP55A 25-26'!N131=37,'GP55A 25-26'!M131/('GP55A 25-26'!N131*52.14)*100,IF('GP55A 25-26'!N131=162.93,'GP55A 25-26'!M131/('GP55A 25-26'!N131*12)*100,IF('GP55A 25-26'!N131=160.76,'GP55A 25-26'!M131/('GP55A 25-26'!N131*12)*100,('GP55A 25-26'!M131/'GP55A 25-26'!N131)*100)))))</f>
        <v/>
      </c>
      <c r="F130" s="130" t="str">
        <f t="shared" si="3"/>
        <v/>
      </c>
      <c r="G130" s="229" t="str">
        <f>IF(B130=0,"",IF(P130="yes","Member left - Ensure T55a sent",IF(AND('GP55A 25-26'!F131="Y",'GP55A 25-26'!M131=""),"Please Enter Part Time Hours",IF('GP55A 25-26'!N131="", "Please enter Standard hours", IF(D130&gt;100.1,"Error Detected - Code - A001",IF(C130="","Acceptable - FULL TIME",IF(F130&gt;5,"Error Detected - Code - B001",IF(F130&lt;-5,"Error Detected - Code - B002","Acceptable"))))))))</f>
        <v/>
      </c>
      <c r="H130" s="130">
        <f>'GP55A 25-26'!G131</f>
        <v>0</v>
      </c>
      <c r="I130" s="130" t="str">
        <f>IF(B130=0,"",('GP55A 25-26'!D131/100*M130))</f>
        <v/>
      </c>
      <c r="J130" s="130" t="str">
        <f t="shared" si="4"/>
        <v/>
      </c>
      <c r="K130" s="130" t="str">
        <f t="shared" si="5"/>
        <v/>
      </c>
      <c r="L130" s="229" t="str">
        <f>IF(B130=0,"",IF(P130="yes","Member Left - Ensure T55a sent", IF(K130&lt;-5,IF('GP1 Totals'!Z156&gt;0,"Maternity/SSP","Error Detected - Code - C001"),IF(K130&gt;5,CONCATENATE("Error Detected - Code C002")," Acceptable" ) )))</f>
        <v/>
      </c>
      <c r="M130" s="130" t="str">
        <f>IF(B130=0,"",'GP1 Totals'!AA156)</f>
        <v/>
      </c>
      <c r="N130" s="130" t="str">
        <f>IF(B130=0,"", 'GP55A 25-26'!G131/'GP55A 25-26'!D131*100)</f>
        <v/>
      </c>
      <c r="O130" s="130"/>
      <c r="P130" s="153" t="str">
        <f>IF('Member Info'!T157=1, "Yes", "")</f>
        <v/>
      </c>
      <c r="Q130" s="230" t="str">
        <f>IF(B130=0,"",
IF(P130="YES","Member has left",
IF(C130="Y",
IF('GP55A 25-26'!Z131="", "please Enter Members Email address for MSS access",IF(OR('GP55A 25-26'!Q131="",'GP55A 25-26'!V131=""),"missing address/postcode","")),
IF(D130&lt;95,"Full time member has not earned a Full time Salary",
IF('GP55A 25-26'!Z131="", "Please Enter Members Email address for MSS access",IF(OR('GP55A 25-26'!Q131="",'GP55A 25-26'!V131=""),"missing address/postcode",""))))))</f>
        <v/>
      </c>
      <c r="R130" s="124" t="str">
        <f>IF(B130=0,"",'GP55A 25-26'!AA131)</f>
        <v/>
      </c>
    </row>
    <row r="131" spans="1:18" x14ac:dyDescent="0.25">
      <c r="A131" s="124">
        <v>130</v>
      </c>
      <c r="B131" s="129">
        <f>'GP55A 25-26'!C132</f>
        <v>0</v>
      </c>
      <c r="C131" s="129" t="str">
        <f>'GP55A 25-26'!F132</f>
        <v/>
      </c>
      <c r="D131" s="130" t="str">
        <f>IF($B131=0,"",('GP55A 25-26'!D132)/(('Member Info'!I158/12)*'GP1 Totals'!AB157)*100)</f>
        <v/>
      </c>
      <c r="E131" s="130" t="str">
        <f>IF(B131=0,"", IF('GP55A 25-26'!N132=37.5,'GP55A 25-26'!M132/('GP55A 25-26'!N132*52.14)*100,IF('GP55A 25-26'!N132=37,'GP55A 25-26'!M132/('GP55A 25-26'!N132*52.14)*100,IF('GP55A 25-26'!N132=162.93,'GP55A 25-26'!M132/('GP55A 25-26'!N132*12)*100,IF('GP55A 25-26'!N132=160.76,'GP55A 25-26'!M132/('GP55A 25-26'!N132*12)*100,('GP55A 25-26'!M132/'GP55A 25-26'!N132)*100)))))</f>
        <v/>
      </c>
      <c r="F131" s="130" t="str">
        <f t="shared" ref="F131:F152" si="6">IF(B131=0,"",E131-D131)</f>
        <v/>
      </c>
      <c r="G131" s="229" t="str">
        <f>IF(B131=0,"",IF(P131="yes","Member left - Ensure T55a sent",IF(AND('GP55A 25-26'!F132="Y",'GP55A 25-26'!M132=""),"Please Enter Part Time Hours",IF('GP55A 25-26'!N132="", "Please enter Standard hours", IF(D131&gt;100.1,"Error Detected - Code - A001",IF(C131="","Acceptable - FULL TIME",IF(F131&gt;5,"Error Detected - Code - B001",IF(F131&lt;-5,"Error Detected - Code - B002","Acceptable"))))))))</f>
        <v/>
      </c>
      <c r="H131" s="130">
        <f>'GP55A 25-26'!G132</f>
        <v>0</v>
      </c>
      <c r="I131" s="130" t="str">
        <f>IF(B131=0,"",('GP55A 25-26'!D132/100*M131))</f>
        <v/>
      </c>
      <c r="J131" s="130" t="str">
        <f t="shared" ref="J131:J152" si="7">IF(B131=0,"",(H131-I131))</f>
        <v/>
      </c>
      <c r="K131" s="130" t="str">
        <f t="shared" ref="K131:K152" si="8">IF(B131=0,"", (H131/I131)*100-100)</f>
        <v/>
      </c>
      <c r="L131" s="229" t="str">
        <f>IF(B131=0,"",IF(P131="yes","Member Left - Ensure T55a sent", IF(K131&lt;-5,IF('GP1 Totals'!Z157&gt;0,"Maternity/SSP","Error Detected - Code - C001"),IF(K131&gt;5,CONCATENATE("Error Detected - Code C002")," Acceptable" ) )))</f>
        <v/>
      </c>
      <c r="M131" s="130" t="str">
        <f>IF(B131=0,"",'GP1 Totals'!AA157)</f>
        <v/>
      </c>
      <c r="N131" s="130" t="str">
        <f>IF(B131=0,"", 'GP55A 25-26'!G132/'GP55A 25-26'!D132*100)</f>
        <v/>
      </c>
      <c r="O131" s="130"/>
      <c r="P131" s="153" t="str">
        <f>IF('Member Info'!T158=1, "Yes", "")</f>
        <v/>
      </c>
      <c r="Q131" s="230" t="str">
        <f>IF(B131=0,"",
IF(P131="YES","Member has left",
IF(C131="Y",
IF('GP55A 25-26'!Z132="", "please Enter Members Email address for MSS access",IF(OR('GP55A 25-26'!Q132="",'GP55A 25-26'!V132=""),"missing address/postcode","")),
IF(D131&lt;95,"Full time member has not earned a Full time Salary",
IF('GP55A 25-26'!Z132="", "Please Enter Members Email address for MSS access",IF(OR('GP55A 25-26'!Q132="",'GP55A 25-26'!V132=""),"missing address/postcode",""))))))</f>
        <v/>
      </c>
      <c r="R131" s="124" t="str">
        <f>IF(B131=0,"",'GP55A 25-26'!AA132)</f>
        <v/>
      </c>
    </row>
    <row r="132" spans="1:18" x14ac:dyDescent="0.25">
      <c r="A132" s="124">
        <v>131</v>
      </c>
      <c r="B132" s="129">
        <f>'GP55A 25-26'!C133</f>
        <v>0</v>
      </c>
      <c r="C132" s="129" t="str">
        <f>'GP55A 25-26'!F133</f>
        <v/>
      </c>
      <c r="D132" s="130" t="str">
        <f>IF($B132=0,"",('GP55A 25-26'!D133)/(('Member Info'!I159/12)*'GP1 Totals'!AB158)*100)</f>
        <v/>
      </c>
      <c r="E132" s="130" t="str">
        <f>IF(B132=0,"", IF('GP55A 25-26'!N133=37.5,'GP55A 25-26'!M133/('GP55A 25-26'!N133*52.14)*100,IF('GP55A 25-26'!N133=37,'GP55A 25-26'!M133/('GP55A 25-26'!N133*52.14)*100,IF('GP55A 25-26'!N133=162.93,'GP55A 25-26'!M133/('GP55A 25-26'!N133*12)*100,IF('GP55A 25-26'!N133=160.76,'GP55A 25-26'!M133/('GP55A 25-26'!N133*12)*100,('GP55A 25-26'!M133/'GP55A 25-26'!N133)*100)))))</f>
        <v/>
      </c>
      <c r="F132" s="130" t="str">
        <f t="shared" si="6"/>
        <v/>
      </c>
      <c r="G132" s="229" t="str">
        <f>IF(B132=0,"",IF(P132="yes","Member left - Ensure T55a sent",IF(AND('GP55A 25-26'!F133="Y",'GP55A 25-26'!M133=""),"Please Enter Part Time Hours",IF('GP55A 25-26'!N133="", "Please enter Standard hours", IF(D132&gt;100.1,"Error Detected - Code - A001",IF(C132="","Acceptable - FULL TIME",IF(F132&gt;5,"Error Detected - Code - B001",IF(F132&lt;-5,"Error Detected - Code - B002","Acceptable"))))))))</f>
        <v/>
      </c>
      <c r="H132" s="130">
        <f>'GP55A 25-26'!G133</f>
        <v>0</v>
      </c>
      <c r="I132" s="130" t="str">
        <f>IF(B132=0,"",('GP55A 25-26'!D133/100*M132))</f>
        <v/>
      </c>
      <c r="J132" s="130" t="str">
        <f t="shared" si="7"/>
        <v/>
      </c>
      <c r="K132" s="130" t="str">
        <f t="shared" si="8"/>
        <v/>
      </c>
      <c r="L132" s="229" t="str">
        <f>IF(B132=0,"",IF(P132="yes","Member Left - Ensure T55a sent", IF(K132&lt;-5,IF('GP1 Totals'!Z158&gt;0,"Maternity/SSP","Error Detected - Code - C001"),IF(K132&gt;5,CONCATENATE("Error Detected - Code C002")," Acceptable" ) )))</f>
        <v/>
      </c>
      <c r="M132" s="130" t="str">
        <f>IF(B132=0,"",'GP1 Totals'!AA158)</f>
        <v/>
      </c>
      <c r="N132" s="130" t="str">
        <f>IF(B132=0,"", 'GP55A 25-26'!G133/'GP55A 25-26'!D133*100)</f>
        <v/>
      </c>
      <c r="O132" s="130"/>
      <c r="P132" s="153" t="str">
        <f>IF('Member Info'!T159=1, "Yes", "")</f>
        <v/>
      </c>
      <c r="Q132" s="230" t="str">
        <f>IF(B132=0,"",
IF(P132="YES","Member has left",
IF(C132="Y",
IF('GP55A 25-26'!Z133="", "please Enter Members Email address for MSS access",IF(OR('GP55A 25-26'!Q133="",'GP55A 25-26'!V133=""),"missing address/postcode","")),
IF(D132&lt;95,"Full time member has not earned a Full time Salary",
IF('GP55A 25-26'!Z133="", "Please Enter Members Email address for MSS access",IF(OR('GP55A 25-26'!Q133="",'GP55A 25-26'!V133=""),"missing address/postcode",""))))))</f>
        <v/>
      </c>
      <c r="R132" s="124" t="str">
        <f>IF(B132=0,"",'GP55A 25-26'!AA133)</f>
        <v/>
      </c>
    </row>
    <row r="133" spans="1:18" x14ac:dyDescent="0.25">
      <c r="A133" s="124">
        <v>132</v>
      </c>
      <c r="B133" s="129">
        <f>'GP55A 25-26'!C134</f>
        <v>0</v>
      </c>
      <c r="C133" s="129" t="str">
        <f>'GP55A 25-26'!F134</f>
        <v/>
      </c>
      <c r="D133" s="130" t="str">
        <f>IF($B133=0,"",('GP55A 25-26'!D134)/(('Member Info'!I160/12)*'GP1 Totals'!AB159)*100)</f>
        <v/>
      </c>
      <c r="E133" s="130" t="str">
        <f>IF(B133=0,"", IF('GP55A 25-26'!N134=37.5,'GP55A 25-26'!M134/('GP55A 25-26'!N134*52.14)*100,IF('GP55A 25-26'!N134=37,'GP55A 25-26'!M134/('GP55A 25-26'!N134*52.14)*100,IF('GP55A 25-26'!N134=162.93,'GP55A 25-26'!M134/('GP55A 25-26'!N134*12)*100,IF('GP55A 25-26'!N134=160.76,'GP55A 25-26'!M134/('GP55A 25-26'!N134*12)*100,('GP55A 25-26'!M134/'GP55A 25-26'!N134)*100)))))</f>
        <v/>
      </c>
      <c r="F133" s="130" t="str">
        <f t="shared" si="6"/>
        <v/>
      </c>
      <c r="G133" s="229" t="str">
        <f>IF(B133=0,"",IF(P133="yes","Member left - Ensure T55a sent",IF(AND('GP55A 25-26'!F134="Y",'GP55A 25-26'!M134=""),"Please Enter Part Time Hours",IF('GP55A 25-26'!N134="", "Please enter Standard hours", IF(D133&gt;100.1,"Error Detected - Code - A001",IF(C133="","Acceptable - FULL TIME",IF(F133&gt;5,"Error Detected - Code - B001",IF(F133&lt;-5,"Error Detected - Code - B002","Acceptable"))))))))</f>
        <v/>
      </c>
      <c r="H133" s="130">
        <f>'GP55A 25-26'!G134</f>
        <v>0</v>
      </c>
      <c r="I133" s="130" t="str">
        <f>IF(B133=0,"",('GP55A 25-26'!D134/100*M133))</f>
        <v/>
      </c>
      <c r="J133" s="130" t="str">
        <f t="shared" si="7"/>
        <v/>
      </c>
      <c r="K133" s="130" t="str">
        <f t="shared" si="8"/>
        <v/>
      </c>
      <c r="L133" s="229" t="str">
        <f>IF(B133=0,"",IF(P133="yes","Member Left - Ensure T55a sent", IF(K133&lt;-5,IF('GP1 Totals'!Z159&gt;0,"Maternity/SSP","Error Detected - Code - C001"),IF(K133&gt;5,CONCATENATE("Error Detected - Code C002")," Acceptable" ) )))</f>
        <v/>
      </c>
      <c r="M133" s="130" t="str">
        <f>IF(B133=0,"",'GP1 Totals'!AA159)</f>
        <v/>
      </c>
      <c r="N133" s="130" t="str">
        <f>IF(B133=0,"", 'GP55A 25-26'!G134/'GP55A 25-26'!D134*100)</f>
        <v/>
      </c>
      <c r="O133" s="130"/>
      <c r="P133" s="153" t="str">
        <f>IF('Member Info'!T160=1, "Yes", "")</f>
        <v/>
      </c>
      <c r="Q133" s="230" t="str">
        <f>IF(B133=0,"",
IF(P133="YES","Member has left",
IF(C133="Y",
IF('GP55A 25-26'!Z134="", "please Enter Members Email address for MSS access",IF(OR('GP55A 25-26'!Q134="",'GP55A 25-26'!V134=""),"missing address/postcode","")),
IF(D133&lt;95,"Full time member has not earned a Full time Salary",
IF('GP55A 25-26'!Z134="", "Please Enter Members Email address for MSS access",IF(OR('GP55A 25-26'!Q134="",'GP55A 25-26'!V134=""),"missing address/postcode",""))))))</f>
        <v/>
      </c>
      <c r="R133" s="124" t="str">
        <f>IF(B133=0,"",'GP55A 25-26'!AA134)</f>
        <v/>
      </c>
    </row>
    <row r="134" spans="1:18" x14ac:dyDescent="0.25">
      <c r="A134" s="124">
        <v>133</v>
      </c>
      <c r="B134" s="129">
        <f>'GP55A 25-26'!C135</f>
        <v>0</v>
      </c>
      <c r="C134" s="129" t="str">
        <f>'GP55A 25-26'!F135</f>
        <v/>
      </c>
      <c r="D134" s="130" t="str">
        <f>IF($B134=0,"",('GP55A 25-26'!D135)/(('Member Info'!I161/12)*'GP1 Totals'!AB160)*100)</f>
        <v/>
      </c>
      <c r="E134" s="130" t="str">
        <f>IF(B134=0,"", IF('GP55A 25-26'!N135=37.5,'GP55A 25-26'!M135/('GP55A 25-26'!N135*52.14)*100,IF('GP55A 25-26'!N135=37,'GP55A 25-26'!M135/('GP55A 25-26'!N135*52.14)*100,IF('GP55A 25-26'!N135=162.93,'GP55A 25-26'!M135/('GP55A 25-26'!N135*12)*100,IF('GP55A 25-26'!N135=160.76,'GP55A 25-26'!M135/('GP55A 25-26'!N135*12)*100,('GP55A 25-26'!M135/'GP55A 25-26'!N135)*100)))))</f>
        <v/>
      </c>
      <c r="F134" s="130" t="str">
        <f t="shared" si="6"/>
        <v/>
      </c>
      <c r="G134" s="229" t="str">
        <f>IF(B134=0,"",IF(P134="yes","Member left - Ensure T55a sent",IF(AND('GP55A 25-26'!F135="Y",'GP55A 25-26'!M135=""),"Please Enter Part Time Hours",IF('GP55A 25-26'!N135="", "Please enter Standard hours", IF(D134&gt;100.1,"Error Detected - Code - A001",IF(C134="","Acceptable - FULL TIME",IF(F134&gt;5,"Error Detected - Code - B001",IF(F134&lt;-5,"Error Detected - Code - B002","Acceptable"))))))))</f>
        <v/>
      </c>
      <c r="H134" s="130">
        <f>'GP55A 25-26'!G135</f>
        <v>0</v>
      </c>
      <c r="I134" s="130" t="str">
        <f>IF(B134=0,"",('GP55A 25-26'!D135/100*M134))</f>
        <v/>
      </c>
      <c r="J134" s="130" t="str">
        <f t="shared" si="7"/>
        <v/>
      </c>
      <c r="K134" s="130" t="str">
        <f t="shared" si="8"/>
        <v/>
      </c>
      <c r="L134" s="229" t="str">
        <f>IF(B134=0,"",IF(P134="yes","Member Left - Ensure T55a sent", IF(K134&lt;-5,IF('GP1 Totals'!Z160&gt;0,"Maternity/SSP","Error Detected - Code - C001"),IF(K134&gt;5,CONCATENATE("Error Detected - Code C002")," Acceptable" ) )))</f>
        <v/>
      </c>
      <c r="M134" s="130" t="str">
        <f>IF(B134=0,"",'GP1 Totals'!AA160)</f>
        <v/>
      </c>
      <c r="N134" s="130" t="str">
        <f>IF(B134=0,"", 'GP55A 25-26'!G135/'GP55A 25-26'!D135*100)</f>
        <v/>
      </c>
      <c r="O134" s="130"/>
      <c r="P134" s="153" t="str">
        <f>IF('Member Info'!T161=1, "Yes", "")</f>
        <v/>
      </c>
      <c r="Q134" s="230" t="str">
        <f>IF(B134=0,"",
IF(P134="YES","Member has left",
IF(C134="Y",
IF('GP55A 25-26'!Z135="", "please Enter Members Email address for MSS access",IF(OR('GP55A 25-26'!Q135="",'GP55A 25-26'!V135=""),"missing address/postcode","")),
IF(D134&lt;95,"Full time member has not earned a Full time Salary",
IF('GP55A 25-26'!Z135="", "Please Enter Members Email address for MSS access",IF(OR('GP55A 25-26'!Q135="",'GP55A 25-26'!V135=""),"missing address/postcode",""))))))</f>
        <v/>
      </c>
      <c r="R134" s="124" t="str">
        <f>IF(B134=0,"",'GP55A 25-26'!AA135)</f>
        <v/>
      </c>
    </row>
    <row r="135" spans="1:18" x14ac:dyDescent="0.25">
      <c r="A135" s="124">
        <v>134</v>
      </c>
      <c r="B135" s="129">
        <f>'GP55A 25-26'!C136</f>
        <v>0</v>
      </c>
      <c r="C135" s="129" t="str">
        <f>'GP55A 25-26'!F136</f>
        <v/>
      </c>
      <c r="D135" s="130" t="str">
        <f>IF($B135=0,"",('GP55A 25-26'!D136)/(('Member Info'!I162/12)*'GP1 Totals'!AB161)*100)</f>
        <v/>
      </c>
      <c r="E135" s="130" t="str">
        <f>IF(B135=0,"", IF('GP55A 25-26'!N136=37.5,'GP55A 25-26'!M136/('GP55A 25-26'!N136*52.14)*100,IF('GP55A 25-26'!N136=37,'GP55A 25-26'!M136/('GP55A 25-26'!N136*52.14)*100,IF('GP55A 25-26'!N136=162.93,'GP55A 25-26'!M136/('GP55A 25-26'!N136*12)*100,IF('GP55A 25-26'!N136=160.76,'GP55A 25-26'!M136/('GP55A 25-26'!N136*12)*100,('GP55A 25-26'!M136/'GP55A 25-26'!N136)*100)))))</f>
        <v/>
      </c>
      <c r="F135" s="130" t="str">
        <f t="shared" si="6"/>
        <v/>
      </c>
      <c r="G135" s="229" t="str">
        <f>IF(B135=0,"",IF(P135="yes","Member left - Ensure T55a sent",IF(AND('GP55A 25-26'!F136="Y",'GP55A 25-26'!M136=""),"Please Enter Part Time Hours",IF('GP55A 25-26'!N136="", "Please enter Standard hours", IF(D135&gt;100.1,"Error Detected - Code - A001",IF(C135="","Acceptable - FULL TIME",IF(F135&gt;5,"Error Detected - Code - B001",IF(F135&lt;-5,"Error Detected - Code - B002","Acceptable"))))))))</f>
        <v/>
      </c>
      <c r="H135" s="130">
        <f>'GP55A 25-26'!G136</f>
        <v>0</v>
      </c>
      <c r="I135" s="130" t="str">
        <f>IF(B135=0,"",('GP55A 25-26'!D136/100*M135))</f>
        <v/>
      </c>
      <c r="J135" s="130" t="str">
        <f t="shared" si="7"/>
        <v/>
      </c>
      <c r="K135" s="130" t="str">
        <f t="shared" si="8"/>
        <v/>
      </c>
      <c r="L135" s="229" t="str">
        <f>IF(B135=0,"",IF(P135="yes","Member Left - Ensure T55a sent", IF(K135&lt;-5,IF('GP1 Totals'!Z161&gt;0,"Maternity/SSP","Error Detected - Code - C001"),IF(K135&gt;5,CONCATENATE("Error Detected - Code C002")," Acceptable" ) )))</f>
        <v/>
      </c>
      <c r="M135" s="130" t="str">
        <f>IF(B135=0,"",'GP1 Totals'!AA161)</f>
        <v/>
      </c>
      <c r="N135" s="130" t="str">
        <f>IF(B135=0,"", 'GP55A 25-26'!G136/'GP55A 25-26'!D136*100)</f>
        <v/>
      </c>
      <c r="O135" s="130"/>
      <c r="P135" s="153" t="str">
        <f>IF('Member Info'!T162=1, "Yes", "")</f>
        <v/>
      </c>
      <c r="Q135" s="230" t="str">
        <f>IF(B135=0,"",
IF(P135="YES","Member has left",
IF(C135="Y",
IF('GP55A 25-26'!Z136="", "please Enter Members Email address for MSS access",IF(OR('GP55A 25-26'!Q136="",'GP55A 25-26'!V136=""),"missing address/postcode","")),
IF(D135&lt;95,"Full time member has not earned a Full time Salary",
IF('GP55A 25-26'!Z136="", "Please Enter Members Email address for MSS access",IF(OR('GP55A 25-26'!Q136="",'GP55A 25-26'!V136=""),"missing address/postcode",""))))))</f>
        <v/>
      </c>
      <c r="R135" s="124" t="str">
        <f>IF(B135=0,"",'GP55A 25-26'!AA136)</f>
        <v/>
      </c>
    </row>
    <row r="136" spans="1:18" x14ac:dyDescent="0.25">
      <c r="A136" s="124">
        <v>135</v>
      </c>
      <c r="B136" s="129">
        <f>'GP55A 25-26'!C137</f>
        <v>0</v>
      </c>
      <c r="C136" s="129" t="str">
        <f>'GP55A 25-26'!F137</f>
        <v/>
      </c>
      <c r="D136" s="130" t="str">
        <f>IF($B136=0,"",('GP55A 25-26'!D137)/(('Member Info'!I163/12)*'GP1 Totals'!AB162)*100)</f>
        <v/>
      </c>
      <c r="E136" s="130" t="str">
        <f>IF(B136=0,"", IF('GP55A 25-26'!N137=37.5,'GP55A 25-26'!M137/('GP55A 25-26'!N137*52.14)*100,IF('GP55A 25-26'!N137=37,'GP55A 25-26'!M137/('GP55A 25-26'!N137*52.14)*100,IF('GP55A 25-26'!N137=162.93,'GP55A 25-26'!M137/('GP55A 25-26'!N137*12)*100,IF('GP55A 25-26'!N137=160.76,'GP55A 25-26'!M137/('GP55A 25-26'!N137*12)*100,('GP55A 25-26'!M137/'GP55A 25-26'!N137)*100)))))</f>
        <v/>
      </c>
      <c r="F136" s="130" t="str">
        <f t="shared" si="6"/>
        <v/>
      </c>
      <c r="G136" s="229" t="str">
        <f>IF(B136=0,"",IF(P136="yes","Member left - Ensure T55a sent",IF(AND('GP55A 25-26'!F137="Y",'GP55A 25-26'!M137=""),"Please Enter Part Time Hours",IF('GP55A 25-26'!N137="", "Please enter Standard hours", IF(D136&gt;100.1,"Error Detected - Code - A001",IF(C136="","Acceptable - FULL TIME",IF(F136&gt;5,"Error Detected - Code - B001",IF(F136&lt;-5,"Error Detected - Code - B002","Acceptable"))))))))</f>
        <v/>
      </c>
      <c r="H136" s="130">
        <f>'GP55A 25-26'!G137</f>
        <v>0</v>
      </c>
      <c r="I136" s="130" t="str">
        <f>IF(B136=0,"",('GP55A 25-26'!D137/100*M136))</f>
        <v/>
      </c>
      <c r="J136" s="130" t="str">
        <f t="shared" si="7"/>
        <v/>
      </c>
      <c r="K136" s="130" t="str">
        <f t="shared" si="8"/>
        <v/>
      </c>
      <c r="L136" s="229" t="str">
        <f>IF(B136=0,"",IF(P136="yes","Member Left - Ensure T55a sent", IF(K136&lt;-5,IF('GP1 Totals'!Z162&gt;0,"Maternity/SSP","Error Detected - Code - C001"),IF(K136&gt;5,CONCATENATE("Error Detected - Code C002")," Acceptable" ) )))</f>
        <v/>
      </c>
      <c r="M136" s="130" t="str">
        <f>IF(B136=0,"",'GP1 Totals'!AA162)</f>
        <v/>
      </c>
      <c r="N136" s="130" t="str">
        <f>IF(B136=0,"", 'GP55A 25-26'!G137/'GP55A 25-26'!D137*100)</f>
        <v/>
      </c>
      <c r="O136" s="130"/>
      <c r="P136" s="153" t="str">
        <f>IF('Member Info'!T163=1, "Yes", "")</f>
        <v/>
      </c>
      <c r="Q136" s="230" t="str">
        <f>IF(B136=0,"",
IF(P136="YES","Member has left",
IF(C136="Y",
IF('GP55A 25-26'!Z137="", "please Enter Members Email address for MSS access",IF(OR('GP55A 25-26'!Q137="",'GP55A 25-26'!V137=""),"missing address/postcode","")),
IF(D136&lt;95,"Full time member has not earned a Full time Salary",
IF('GP55A 25-26'!Z137="", "Please Enter Members Email address for MSS access",IF(OR('GP55A 25-26'!Q137="",'GP55A 25-26'!V137=""),"missing address/postcode",""))))))</f>
        <v/>
      </c>
      <c r="R136" s="124" t="str">
        <f>IF(B136=0,"",'GP55A 25-26'!AA137)</f>
        <v/>
      </c>
    </row>
    <row r="137" spans="1:18" x14ac:dyDescent="0.25">
      <c r="A137" s="124">
        <v>136</v>
      </c>
      <c r="B137" s="129">
        <f>'GP55A 25-26'!C138</f>
        <v>0</v>
      </c>
      <c r="C137" s="129" t="str">
        <f>'GP55A 25-26'!F138</f>
        <v/>
      </c>
      <c r="D137" s="130" t="str">
        <f>IF($B137=0,"",('GP55A 25-26'!D138)/(('Member Info'!I164/12)*'GP1 Totals'!AB163)*100)</f>
        <v/>
      </c>
      <c r="E137" s="130" t="str">
        <f>IF(B137=0,"", IF('GP55A 25-26'!N138=37.5,'GP55A 25-26'!M138/('GP55A 25-26'!N138*52.14)*100,IF('GP55A 25-26'!N138=37,'GP55A 25-26'!M138/('GP55A 25-26'!N138*52.14)*100,IF('GP55A 25-26'!N138=162.93,'GP55A 25-26'!M138/('GP55A 25-26'!N138*12)*100,IF('GP55A 25-26'!N138=160.76,'GP55A 25-26'!M138/('GP55A 25-26'!N138*12)*100,('GP55A 25-26'!M138/'GP55A 25-26'!N138)*100)))))</f>
        <v/>
      </c>
      <c r="F137" s="130" t="str">
        <f t="shared" si="6"/>
        <v/>
      </c>
      <c r="G137" s="229" t="str">
        <f>IF(B137=0,"",IF(P137="yes","Member left - Ensure T55a sent",IF(AND('GP55A 25-26'!F138="Y",'GP55A 25-26'!M138=""),"Please Enter Part Time Hours",IF('GP55A 25-26'!N138="", "Please enter Standard hours", IF(D137&gt;100.1,"Error Detected - Code - A001",IF(C137="","Acceptable - FULL TIME",IF(F137&gt;5,"Error Detected - Code - B001",IF(F137&lt;-5,"Error Detected - Code - B002","Acceptable"))))))))</f>
        <v/>
      </c>
      <c r="H137" s="130">
        <f>'GP55A 25-26'!G138</f>
        <v>0</v>
      </c>
      <c r="I137" s="130" t="str">
        <f>IF(B137=0,"",('GP55A 25-26'!D138/100*M137))</f>
        <v/>
      </c>
      <c r="J137" s="130" t="str">
        <f t="shared" si="7"/>
        <v/>
      </c>
      <c r="K137" s="130" t="str">
        <f t="shared" si="8"/>
        <v/>
      </c>
      <c r="L137" s="229" t="str">
        <f>IF(B137=0,"",IF(P137="yes","Member Left - Ensure T55a sent", IF(K137&lt;-5,IF('GP1 Totals'!Z163&gt;0,"Maternity/SSP","Error Detected - Code - C001"),IF(K137&gt;5,CONCATENATE("Error Detected - Code C002")," Acceptable" ) )))</f>
        <v/>
      </c>
      <c r="M137" s="130" t="str">
        <f>IF(B137=0,"",'GP1 Totals'!AA163)</f>
        <v/>
      </c>
      <c r="N137" s="130" t="str">
        <f>IF(B137=0,"", 'GP55A 25-26'!G138/'GP55A 25-26'!D138*100)</f>
        <v/>
      </c>
      <c r="O137" s="130"/>
      <c r="P137" s="153" t="str">
        <f>IF('Member Info'!T164=1, "Yes", "")</f>
        <v/>
      </c>
      <c r="Q137" s="230" t="str">
        <f>IF(B137=0,"",
IF(P137="YES","Member has left",
IF(C137="Y",
IF('GP55A 25-26'!Z138="", "please Enter Members Email address for MSS access",IF(OR('GP55A 25-26'!Q138="",'GP55A 25-26'!V138=""),"missing address/postcode","")),
IF(D137&lt;95,"Full time member has not earned a Full time Salary",
IF('GP55A 25-26'!Z138="", "Please Enter Members Email address for MSS access",IF(OR('GP55A 25-26'!Q138="",'GP55A 25-26'!V138=""),"missing address/postcode",""))))))</f>
        <v/>
      </c>
      <c r="R137" s="124" t="str">
        <f>IF(B137=0,"",'GP55A 25-26'!AA138)</f>
        <v/>
      </c>
    </row>
    <row r="138" spans="1:18" x14ac:dyDescent="0.25">
      <c r="A138" s="124">
        <v>137</v>
      </c>
      <c r="B138" s="129">
        <f>'GP55A 25-26'!C139</f>
        <v>0</v>
      </c>
      <c r="C138" s="129" t="str">
        <f>'GP55A 25-26'!F139</f>
        <v/>
      </c>
      <c r="D138" s="130" t="str">
        <f>IF($B138=0,"",('GP55A 25-26'!D139)/(('Member Info'!I165/12)*'GP1 Totals'!AB164)*100)</f>
        <v/>
      </c>
      <c r="E138" s="130" t="str">
        <f>IF(B138=0,"", IF('GP55A 25-26'!N139=37.5,'GP55A 25-26'!M139/('GP55A 25-26'!N139*52.14)*100,IF('GP55A 25-26'!N139=37,'GP55A 25-26'!M139/('GP55A 25-26'!N139*52.14)*100,IF('GP55A 25-26'!N139=162.93,'GP55A 25-26'!M139/('GP55A 25-26'!N139*12)*100,IF('GP55A 25-26'!N139=160.76,'GP55A 25-26'!M139/('GP55A 25-26'!N139*12)*100,('GP55A 25-26'!M139/'GP55A 25-26'!N139)*100)))))</f>
        <v/>
      </c>
      <c r="F138" s="130" t="str">
        <f t="shared" si="6"/>
        <v/>
      </c>
      <c r="G138" s="229" t="str">
        <f>IF(B138=0,"",IF(P138="yes","Member left - Ensure T55a sent",IF(AND('GP55A 25-26'!F139="Y",'GP55A 25-26'!M139=""),"Please Enter Part Time Hours",IF('GP55A 25-26'!N139="", "Please enter Standard hours", IF(D138&gt;100.1,"Error Detected - Code - A001",IF(C138="","Acceptable - FULL TIME",IF(F138&gt;5,"Error Detected - Code - B001",IF(F138&lt;-5,"Error Detected - Code - B002","Acceptable"))))))))</f>
        <v/>
      </c>
      <c r="H138" s="130">
        <f>'GP55A 25-26'!G139</f>
        <v>0</v>
      </c>
      <c r="I138" s="130" t="str">
        <f>IF(B138=0,"",('GP55A 25-26'!D139/100*M138))</f>
        <v/>
      </c>
      <c r="J138" s="130" t="str">
        <f t="shared" si="7"/>
        <v/>
      </c>
      <c r="K138" s="130" t="str">
        <f t="shared" si="8"/>
        <v/>
      </c>
      <c r="L138" s="229" t="str">
        <f>IF(B138=0,"",IF(P138="yes","Member Left - Ensure T55a sent", IF(K138&lt;-5,IF('GP1 Totals'!Z164&gt;0,"Maternity/SSP","Error Detected - Code - C001"),IF(K138&gt;5,CONCATENATE("Error Detected - Code C002")," Acceptable" ) )))</f>
        <v/>
      </c>
      <c r="M138" s="130" t="str">
        <f>IF(B138=0,"",'GP1 Totals'!AA164)</f>
        <v/>
      </c>
      <c r="N138" s="130" t="str">
        <f>IF(B138=0,"", 'GP55A 25-26'!G139/'GP55A 25-26'!D139*100)</f>
        <v/>
      </c>
      <c r="O138" s="130"/>
      <c r="P138" s="153" t="str">
        <f>IF('Member Info'!T165=1, "Yes", "")</f>
        <v/>
      </c>
      <c r="Q138" s="230" t="str">
        <f>IF(B138=0,"",
IF(P138="YES","Member has left",
IF(C138="Y",
IF('GP55A 25-26'!Z139="", "please Enter Members Email address for MSS access",IF(OR('GP55A 25-26'!Q139="",'GP55A 25-26'!V139=""),"missing address/postcode","")),
IF(D138&lt;95,"Full time member has not earned a Full time Salary",
IF('GP55A 25-26'!Z139="", "Please Enter Members Email address for MSS access",IF(OR('GP55A 25-26'!Q139="",'GP55A 25-26'!V139=""),"missing address/postcode",""))))))</f>
        <v/>
      </c>
      <c r="R138" s="124" t="str">
        <f>IF(B138=0,"",'GP55A 25-26'!AA139)</f>
        <v/>
      </c>
    </row>
    <row r="139" spans="1:18" x14ac:dyDescent="0.25">
      <c r="A139" s="124">
        <v>138</v>
      </c>
      <c r="B139" s="129">
        <f>'GP55A 25-26'!C140</f>
        <v>0</v>
      </c>
      <c r="C139" s="129" t="str">
        <f>'GP55A 25-26'!F140</f>
        <v/>
      </c>
      <c r="D139" s="130" t="str">
        <f>IF($B139=0,"",('GP55A 25-26'!D140)/(('Member Info'!I166/12)*'GP1 Totals'!AB165)*100)</f>
        <v/>
      </c>
      <c r="E139" s="130" t="str">
        <f>IF(B139=0,"", IF('GP55A 25-26'!N140=37.5,'GP55A 25-26'!M140/('GP55A 25-26'!N140*52.14)*100,IF('GP55A 25-26'!N140=37,'GP55A 25-26'!M140/('GP55A 25-26'!N140*52.14)*100,IF('GP55A 25-26'!N140=162.93,'GP55A 25-26'!M140/('GP55A 25-26'!N140*12)*100,IF('GP55A 25-26'!N140=160.76,'GP55A 25-26'!M140/('GP55A 25-26'!N140*12)*100,('GP55A 25-26'!M140/'GP55A 25-26'!N140)*100)))))</f>
        <v/>
      </c>
      <c r="F139" s="130" t="str">
        <f t="shared" si="6"/>
        <v/>
      </c>
      <c r="G139" s="229" t="str">
        <f>IF(B139=0,"",IF(P139="yes","Member left - Ensure T55a sent",IF(AND('GP55A 25-26'!F140="Y",'GP55A 25-26'!M140=""),"Please Enter Part Time Hours",IF('GP55A 25-26'!N140="", "Please enter Standard hours", IF(D139&gt;100.1,"Error Detected - Code - A001",IF(C139="","Acceptable - FULL TIME",IF(F139&gt;5,"Error Detected - Code - B001",IF(F139&lt;-5,"Error Detected - Code - B002","Acceptable"))))))))</f>
        <v/>
      </c>
      <c r="H139" s="130">
        <f>'GP55A 25-26'!G140</f>
        <v>0</v>
      </c>
      <c r="I139" s="130" t="str">
        <f>IF(B139=0,"",('GP55A 25-26'!D140/100*M139))</f>
        <v/>
      </c>
      <c r="J139" s="130" t="str">
        <f t="shared" si="7"/>
        <v/>
      </c>
      <c r="K139" s="130" t="str">
        <f t="shared" si="8"/>
        <v/>
      </c>
      <c r="L139" s="229" t="str">
        <f>IF(B139=0,"",IF(P139="yes","Member Left - Ensure T55a sent", IF(K139&lt;-5,IF('GP1 Totals'!Z165&gt;0,"Maternity/SSP","Error Detected - Code - C001"),IF(K139&gt;5,CONCATENATE("Error Detected - Code C002")," Acceptable" ) )))</f>
        <v/>
      </c>
      <c r="M139" s="130" t="str">
        <f>IF(B139=0,"",'GP1 Totals'!AA165)</f>
        <v/>
      </c>
      <c r="N139" s="130" t="str">
        <f>IF(B139=0,"", 'GP55A 25-26'!G140/'GP55A 25-26'!D140*100)</f>
        <v/>
      </c>
      <c r="O139" s="130"/>
      <c r="P139" s="153" t="str">
        <f>IF('Member Info'!T166=1, "Yes", "")</f>
        <v/>
      </c>
      <c r="Q139" s="230" t="str">
        <f>IF(B139=0,"",
IF(P139="YES","Member has left",
IF(C139="Y",
IF('GP55A 25-26'!Z140="", "please Enter Members Email address for MSS access",IF(OR('GP55A 25-26'!Q140="",'GP55A 25-26'!V140=""),"missing address/postcode","")),
IF(D139&lt;95,"Full time member has not earned a Full time Salary",
IF('GP55A 25-26'!Z140="", "Please Enter Members Email address for MSS access",IF(OR('GP55A 25-26'!Q140="",'GP55A 25-26'!V140=""),"missing address/postcode",""))))))</f>
        <v/>
      </c>
      <c r="R139" s="124" t="str">
        <f>IF(B139=0,"",'GP55A 25-26'!AA140)</f>
        <v/>
      </c>
    </row>
    <row r="140" spans="1:18" x14ac:dyDescent="0.25">
      <c r="A140" s="124">
        <v>139</v>
      </c>
      <c r="B140" s="129">
        <f>'GP55A 25-26'!C141</f>
        <v>0</v>
      </c>
      <c r="C140" s="129" t="str">
        <f>'GP55A 25-26'!F141</f>
        <v/>
      </c>
      <c r="D140" s="130" t="str">
        <f>IF($B140=0,"",('GP55A 25-26'!D141)/(('Member Info'!I167/12)*'GP1 Totals'!AB166)*100)</f>
        <v/>
      </c>
      <c r="E140" s="130" t="str">
        <f>IF(B140=0,"", IF('GP55A 25-26'!N141=37.5,'GP55A 25-26'!M141/('GP55A 25-26'!N141*52.14)*100,IF('GP55A 25-26'!N141=37,'GP55A 25-26'!M141/('GP55A 25-26'!N141*52.14)*100,IF('GP55A 25-26'!N141=162.93,'GP55A 25-26'!M141/('GP55A 25-26'!N141*12)*100,IF('GP55A 25-26'!N141=160.76,'GP55A 25-26'!M141/('GP55A 25-26'!N141*12)*100,('GP55A 25-26'!M141/'GP55A 25-26'!N141)*100)))))</f>
        <v/>
      </c>
      <c r="F140" s="130" t="str">
        <f t="shared" si="6"/>
        <v/>
      </c>
      <c r="G140" s="229" t="str">
        <f>IF(B140=0,"",IF(P140="yes","Member left - Ensure T55a sent",IF(AND('GP55A 25-26'!F141="Y",'GP55A 25-26'!M141=""),"Please Enter Part Time Hours",IF('GP55A 25-26'!N141="", "Please enter Standard hours", IF(D140&gt;100.1,"Error Detected - Code - A001",IF(C140="","Acceptable - FULL TIME",IF(F140&gt;5,"Error Detected - Code - B001",IF(F140&lt;-5,"Error Detected - Code - B002","Acceptable"))))))))</f>
        <v/>
      </c>
      <c r="H140" s="130">
        <f>'GP55A 25-26'!G141</f>
        <v>0</v>
      </c>
      <c r="I140" s="130" t="str">
        <f>IF(B140=0,"",('GP55A 25-26'!D141/100*M140))</f>
        <v/>
      </c>
      <c r="J140" s="130" t="str">
        <f t="shared" si="7"/>
        <v/>
      </c>
      <c r="K140" s="130" t="str">
        <f t="shared" si="8"/>
        <v/>
      </c>
      <c r="L140" s="229" t="str">
        <f>IF(B140=0,"",IF(P140="yes","Member Left - Ensure T55a sent", IF(K140&lt;-5,IF('GP1 Totals'!Z166&gt;0,"Maternity/SSP","Error Detected - Code - C001"),IF(K140&gt;5,CONCATENATE("Error Detected - Code C002")," Acceptable" ) )))</f>
        <v/>
      </c>
      <c r="M140" s="130" t="str">
        <f>IF(B140=0,"",'GP1 Totals'!AA166)</f>
        <v/>
      </c>
      <c r="N140" s="130" t="str">
        <f>IF(B140=0,"", 'GP55A 25-26'!G141/'GP55A 25-26'!D141*100)</f>
        <v/>
      </c>
      <c r="O140" s="130"/>
      <c r="P140" s="153" t="str">
        <f>IF('Member Info'!T167=1, "Yes", "")</f>
        <v/>
      </c>
      <c r="Q140" s="230" t="str">
        <f>IF(B140=0,"",
IF(P140="YES","Member has left",
IF(C140="Y",
IF('GP55A 25-26'!Z141="", "please Enter Members Email address for MSS access",IF(OR('GP55A 25-26'!Q141="",'GP55A 25-26'!V141=""),"missing address/postcode","")),
IF(D140&lt;95,"Full time member has not earned a Full time Salary",
IF('GP55A 25-26'!Z141="", "Please Enter Members Email address for MSS access",IF(OR('GP55A 25-26'!Q141="",'GP55A 25-26'!V141=""),"missing address/postcode",""))))))</f>
        <v/>
      </c>
      <c r="R140" s="124" t="str">
        <f>IF(B140=0,"",'GP55A 25-26'!AA141)</f>
        <v/>
      </c>
    </row>
    <row r="141" spans="1:18" x14ac:dyDescent="0.25">
      <c r="A141" s="124">
        <v>140</v>
      </c>
      <c r="B141" s="129">
        <f>'GP55A 25-26'!C142</f>
        <v>0</v>
      </c>
      <c r="C141" s="129" t="str">
        <f>'GP55A 25-26'!F142</f>
        <v/>
      </c>
      <c r="D141" s="130" t="str">
        <f>IF($B141=0,"",('GP55A 25-26'!D142)/(('Member Info'!I168/12)*'GP1 Totals'!AB167)*100)</f>
        <v/>
      </c>
      <c r="E141" s="130" t="str">
        <f>IF(B141=0,"", IF('GP55A 25-26'!N142=37.5,'GP55A 25-26'!M142/('GP55A 25-26'!N142*52.14)*100,IF('GP55A 25-26'!N142=37,'GP55A 25-26'!M142/('GP55A 25-26'!N142*52.14)*100,IF('GP55A 25-26'!N142=162.93,'GP55A 25-26'!M142/('GP55A 25-26'!N142*12)*100,IF('GP55A 25-26'!N142=160.76,'GP55A 25-26'!M142/('GP55A 25-26'!N142*12)*100,('GP55A 25-26'!M142/'GP55A 25-26'!N142)*100)))))</f>
        <v/>
      </c>
      <c r="F141" s="130" t="str">
        <f t="shared" si="6"/>
        <v/>
      </c>
      <c r="G141" s="229" t="str">
        <f>IF(B141=0,"",IF(P141="yes","Member left - Ensure T55a sent",IF(AND('GP55A 25-26'!F142="Y",'GP55A 25-26'!M142=""),"Please Enter Part Time Hours",IF('GP55A 25-26'!N142="", "Please enter Standard hours", IF(D141&gt;100.1,"Error Detected - Code - A001",IF(C141="","Acceptable - FULL TIME",IF(F141&gt;5,"Error Detected - Code - B001",IF(F141&lt;-5,"Error Detected - Code - B002","Acceptable"))))))))</f>
        <v/>
      </c>
      <c r="H141" s="130">
        <f>'GP55A 25-26'!G142</f>
        <v>0</v>
      </c>
      <c r="I141" s="130" t="str">
        <f>IF(B141=0,"",('GP55A 25-26'!D142/100*M141))</f>
        <v/>
      </c>
      <c r="J141" s="130" t="str">
        <f t="shared" si="7"/>
        <v/>
      </c>
      <c r="K141" s="130" t="str">
        <f t="shared" si="8"/>
        <v/>
      </c>
      <c r="L141" s="229" t="str">
        <f>IF(B141=0,"",IF(P141="yes","Member Left - Ensure T55a sent", IF(K141&lt;-5,IF('GP1 Totals'!Z167&gt;0,"Maternity/SSP","Error Detected - Code - C001"),IF(K141&gt;5,CONCATENATE("Error Detected - Code C002")," Acceptable" ) )))</f>
        <v/>
      </c>
      <c r="M141" s="130" t="str">
        <f>IF(B141=0,"",'GP1 Totals'!AA167)</f>
        <v/>
      </c>
      <c r="N141" s="130" t="str">
        <f>IF(B141=0,"", 'GP55A 25-26'!G142/'GP55A 25-26'!D142*100)</f>
        <v/>
      </c>
      <c r="O141" s="130"/>
      <c r="P141" s="153" t="str">
        <f>IF('Member Info'!T168=1, "Yes", "")</f>
        <v/>
      </c>
      <c r="Q141" s="230" t="str">
        <f>IF(B141=0,"",
IF(P141="YES","Member has left",
IF(C141="Y",
IF('GP55A 25-26'!Z142="", "please Enter Members Email address for MSS access",IF(OR('GP55A 25-26'!Q142="",'GP55A 25-26'!V142=""),"missing address/postcode","")),
IF(D141&lt;95,"Full time member has not earned a Full time Salary",
IF('GP55A 25-26'!Z142="", "Please Enter Members Email address for MSS access",IF(OR('GP55A 25-26'!Q142="",'GP55A 25-26'!V142=""),"missing address/postcode",""))))))</f>
        <v/>
      </c>
      <c r="R141" s="124" t="str">
        <f>IF(B141=0,"",'GP55A 25-26'!AA142)</f>
        <v/>
      </c>
    </row>
    <row r="142" spans="1:18" x14ac:dyDescent="0.25">
      <c r="A142" s="124">
        <v>141</v>
      </c>
      <c r="B142" s="129">
        <f>'GP55A 25-26'!C143</f>
        <v>0</v>
      </c>
      <c r="C142" s="129" t="str">
        <f>'GP55A 25-26'!F143</f>
        <v/>
      </c>
      <c r="D142" s="130" t="str">
        <f>IF($B142=0,"",('GP55A 25-26'!D143)/(('Member Info'!I169/12)*'GP1 Totals'!AB168)*100)</f>
        <v/>
      </c>
      <c r="E142" s="130" t="str">
        <f>IF(B142=0,"", IF('GP55A 25-26'!N143=37.5,'GP55A 25-26'!M143/('GP55A 25-26'!N143*52.14)*100,IF('GP55A 25-26'!N143=37,'GP55A 25-26'!M143/('GP55A 25-26'!N143*52.14)*100,IF('GP55A 25-26'!N143=162.93,'GP55A 25-26'!M143/('GP55A 25-26'!N143*12)*100,IF('GP55A 25-26'!N143=160.76,'GP55A 25-26'!M143/('GP55A 25-26'!N143*12)*100,('GP55A 25-26'!M143/'GP55A 25-26'!N143)*100)))))</f>
        <v/>
      </c>
      <c r="F142" s="130" t="str">
        <f t="shared" si="6"/>
        <v/>
      </c>
      <c r="G142" s="229" t="str">
        <f>IF(B142=0,"",IF(P142="yes","Member left - Ensure T55a sent",IF(AND('GP55A 25-26'!F143="Y",'GP55A 25-26'!M143=""),"Please Enter Part Time Hours",IF('GP55A 25-26'!N143="", "Please enter Standard hours", IF(D142&gt;100.1,"Error Detected - Code - A001",IF(C142="","Acceptable - FULL TIME",IF(F142&gt;5,"Error Detected - Code - B001",IF(F142&lt;-5,"Error Detected - Code - B002","Acceptable"))))))))</f>
        <v/>
      </c>
      <c r="H142" s="130">
        <f>'GP55A 25-26'!G143</f>
        <v>0</v>
      </c>
      <c r="I142" s="130" t="str">
        <f>IF(B142=0,"",('GP55A 25-26'!D143/100*M142))</f>
        <v/>
      </c>
      <c r="J142" s="130" t="str">
        <f t="shared" si="7"/>
        <v/>
      </c>
      <c r="K142" s="130" t="str">
        <f t="shared" si="8"/>
        <v/>
      </c>
      <c r="L142" s="229" t="str">
        <f>IF(B142=0,"",IF(P142="yes","Member Left - Ensure T55a sent", IF(K142&lt;-5,IF('GP1 Totals'!Z168&gt;0,"Maternity/SSP","Error Detected - Code - C001"),IF(K142&gt;5,CONCATENATE("Error Detected - Code C002")," Acceptable" ) )))</f>
        <v/>
      </c>
      <c r="M142" s="130" t="str">
        <f>IF(B142=0,"",'GP1 Totals'!AA168)</f>
        <v/>
      </c>
      <c r="N142" s="130" t="str">
        <f>IF(B142=0,"", 'GP55A 25-26'!G143/'GP55A 25-26'!D143*100)</f>
        <v/>
      </c>
      <c r="O142" s="130"/>
      <c r="P142" s="153" t="str">
        <f>IF('Member Info'!T169=1, "Yes", "")</f>
        <v/>
      </c>
      <c r="Q142" s="230" t="str">
        <f>IF(B142=0,"",
IF(P142="YES","Member has left",
IF(C142="Y",
IF('GP55A 25-26'!Z143="", "please Enter Members Email address for MSS access",IF(OR('GP55A 25-26'!Q143="",'GP55A 25-26'!V143=""),"missing address/postcode","")),
IF(D142&lt;95,"Full time member has not earned a Full time Salary",
IF('GP55A 25-26'!Z143="", "Please Enter Members Email address for MSS access",IF(OR('GP55A 25-26'!Q143="",'GP55A 25-26'!V143=""),"missing address/postcode",""))))))</f>
        <v/>
      </c>
      <c r="R142" s="124" t="str">
        <f>IF(B142=0,"",'GP55A 25-26'!AA143)</f>
        <v/>
      </c>
    </row>
    <row r="143" spans="1:18" x14ac:dyDescent="0.25">
      <c r="A143" s="124">
        <v>142</v>
      </c>
      <c r="B143" s="129">
        <f>'GP55A 25-26'!C144</f>
        <v>0</v>
      </c>
      <c r="C143" s="129" t="str">
        <f>'GP55A 25-26'!F144</f>
        <v/>
      </c>
      <c r="D143" s="130" t="str">
        <f>IF($B143=0,"",('GP55A 25-26'!D144)/(('Member Info'!I170/12)*'GP1 Totals'!AB169)*100)</f>
        <v/>
      </c>
      <c r="E143" s="130" t="str">
        <f>IF(B143=0,"", IF('GP55A 25-26'!N144=37.5,'GP55A 25-26'!M144/('GP55A 25-26'!N144*52.14)*100,IF('GP55A 25-26'!N144=37,'GP55A 25-26'!M144/('GP55A 25-26'!N144*52.14)*100,IF('GP55A 25-26'!N144=162.93,'GP55A 25-26'!M144/('GP55A 25-26'!N144*12)*100,IF('GP55A 25-26'!N144=160.76,'GP55A 25-26'!M144/('GP55A 25-26'!N144*12)*100,('GP55A 25-26'!M144/'GP55A 25-26'!N144)*100)))))</f>
        <v/>
      </c>
      <c r="F143" s="130" t="str">
        <f t="shared" si="6"/>
        <v/>
      </c>
      <c r="G143" s="229" t="str">
        <f>IF(B143=0,"",IF(P143="yes","Member left - Ensure T55a sent",IF(AND('GP55A 25-26'!F144="Y",'GP55A 25-26'!M144=""),"Please Enter Part Time Hours",IF('GP55A 25-26'!N144="", "Please enter Standard hours", IF(D143&gt;100.1,"Error Detected - Code - A001",IF(C143="","Acceptable - FULL TIME",IF(F143&gt;5,"Error Detected - Code - B001",IF(F143&lt;-5,"Error Detected - Code - B002","Acceptable"))))))))</f>
        <v/>
      </c>
      <c r="H143" s="130">
        <f>'GP55A 25-26'!G144</f>
        <v>0</v>
      </c>
      <c r="I143" s="130" t="str">
        <f>IF(B143=0,"",('GP55A 25-26'!D144/100*M143))</f>
        <v/>
      </c>
      <c r="J143" s="130" t="str">
        <f t="shared" si="7"/>
        <v/>
      </c>
      <c r="K143" s="130" t="str">
        <f t="shared" si="8"/>
        <v/>
      </c>
      <c r="L143" s="229" t="str">
        <f>IF(B143=0,"",IF(P143="yes","Member Left - Ensure T55a sent", IF(K143&lt;-5,IF('GP1 Totals'!Z169&gt;0,"Maternity/SSP","Error Detected - Code - C001"),IF(K143&gt;5,CONCATENATE("Error Detected - Code C002")," Acceptable" ) )))</f>
        <v/>
      </c>
      <c r="M143" s="130" t="str">
        <f>IF(B143=0,"",'GP1 Totals'!AA169)</f>
        <v/>
      </c>
      <c r="N143" s="130" t="str">
        <f>IF(B143=0,"", 'GP55A 25-26'!G144/'GP55A 25-26'!D144*100)</f>
        <v/>
      </c>
      <c r="O143" s="130"/>
      <c r="P143" s="153" t="str">
        <f>IF('Member Info'!T170=1, "Yes", "")</f>
        <v/>
      </c>
      <c r="Q143" s="230" t="str">
        <f>IF(B143=0,"",
IF(P143="YES","Member has left",
IF(C143="Y",
IF('GP55A 25-26'!Z144="", "please Enter Members Email address for MSS access",IF(OR('GP55A 25-26'!Q144="",'GP55A 25-26'!V144=""),"missing address/postcode","")),
IF(D143&lt;95,"Full time member has not earned a Full time Salary",
IF('GP55A 25-26'!Z144="", "Please Enter Members Email address for MSS access",IF(OR('GP55A 25-26'!Q144="",'GP55A 25-26'!V144=""),"missing address/postcode",""))))))</f>
        <v/>
      </c>
      <c r="R143" s="124" t="str">
        <f>IF(B143=0,"",'GP55A 25-26'!AA144)</f>
        <v/>
      </c>
    </row>
    <row r="144" spans="1:18" x14ac:dyDescent="0.25">
      <c r="A144" s="124">
        <v>143</v>
      </c>
      <c r="B144" s="129">
        <f>'GP55A 25-26'!C145</f>
        <v>0</v>
      </c>
      <c r="C144" s="129" t="str">
        <f>'GP55A 25-26'!F145</f>
        <v/>
      </c>
      <c r="D144" s="130" t="str">
        <f>IF($B144=0,"",('GP55A 25-26'!D145)/(('Member Info'!I171/12)*'GP1 Totals'!AB170)*100)</f>
        <v/>
      </c>
      <c r="E144" s="130" t="str">
        <f>IF(B144=0,"", IF('GP55A 25-26'!N145=37.5,'GP55A 25-26'!M145/('GP55A 25-26'!N145*52.14)*100,IF('GP55A 25-26'!N145=37,'GP55A 25-26'!M145/('GP55A 25-26'!N145*52.14)*100,IF('GP55A 25-26'!N145=162.93,'GP55A 25-26'!M145/('GP55A 25-26'!N145*12)*100,IF('GP55A 25-26'!N145=160.76,'GP55A 25-26'!M145/('GP55A 25-26'!N145*12)*100,('GP55A 25-26'!M145/'GP55A 25-26'!N145)*100)))))</f>
        <v/>
      </c>
      <c r="F144" s="130" t="str">
        <f t="shared" si="6"/>
        <v/>
      </c>
      <c r="G144" s="229" t="str">
        <f>IF(B144=0,"",IF(P144="yes","Member left - Ensure T55a sent",IF(AND('GP55A 25-26'!F145="Y",'GP55A 25-26'!M145=""),"Please Enter Part Time Hours",IF('GP55A 25-26'!N145="", "Please enter Standard hours", IF(D144&gt;100.1,"Error Detected - Code - A001",IF(C144="","Acceptable - FULL TIME",IF(F144&gt;5,"Error Detected - Code - B001",IF(F144&lt;-5,"Error Detected - Code - B002","Acceptable"))))))))</f>
        <v/>
      </c>
      <c r="H144" s="130">
        <f>'GP55A 25-26'!G145</f>
        <v>0</v>
      </c>
      <c r="I144" s="130" t="str">
        <f>IF(B144=0,"",('GP55A 25-26'!D145/100*M144))</f>
        <v/>
      </c>
      <c r="J144" s="130" t="str">
        <f t="shared" si="7"/>
        <v/>
      </c>
      <c r="K144" s="130" t="str">
        <f t="shared" si="8"/>
        <v/>
      </c>
      <c r="L144" s="229" t="str">
        <f>IF(B144=0,"",IF(P144="yes","Member Left - Ensure T55a sent", IF(K144&lt;-5,IF('GP1 Totals'!Z170&gt;0,"Maternity/SSP","Error Detected - Code - C001"),IF(K144&gt;5,CONCATENATE("Error Detected - Code C002")," Acceptable" ) )))</f>
        <v/>
      </c>
      <c r="M144" s="130" t="str">
        <f>IF(B144=0,"",'GP1 Totals'!AA170)</f>
        <v/>
      </c>
      <c r="N144" s="130" t="str">
        <f>IF(B144=0,"", 'GP55A 25-26'!G145/'GP55A 25-26'!D145*100)</f>
        <v/>
      </c>
      <c r="O144" s="130"/>
      <c r="P144" s="153" t="str">
        <f>IF('Member Info'!T171=1, "Yes", "")</f>
        <v/>
      </c>
      <c r="Q144" s="230" t="str">
        <f>IF(B144=0,"",
IF(P144="YES","Member has left",
IF(C144="Y",
IF('GP55A 25-26'!Z145="", "please Enter Members Email address for MSS access",IF(OR('GP55A 25-26'!Q145="",'GP55A 25-26'!V145=""),"missing address/postcode","")),
IF(D144&lt;95,"Full time member has not earned a Full time Salary",
IF('GP55A 25-26'!Z145="", "Please Enter Members Email address for MSS access",IF(OR('GP55A 25-26'!Q145="",'GP55A 25-26'!V145=""),"missing address/postcode",""))))))</f>
        <v/>
      </c>
      <c r="R144" s="124" t="str">
        <f>IF(B144=0,"",'GP55A 25-26'!AA145)</f>
        <v/>
      </c>
    </row>
    <row r="145" spans="1:18" x14ac:dyDescent="0.25">
      <c r="A145" s="124">
        <v>144</v>
      </c>
      <c r="B145" s="129">
        <f>'GP55A 25-26'!C146</f>
        <v>0</v>
      </c>
      <c r="C145" s="129" t="str">
        <f>'GP55A 25-26'!F146</f>
        <v/>
      </c>
      <c r="D145" s="130" t="str">
        <f>IF($B145=0,"",('GP55A 25-26'!D146)/(('Member Info'!I172/12)*'GP1 Totals'!AB171)*100)</f>
        <v/>
      </c>
      <c r="E145" s="130" t="str">
        <f>IF(B145=0,"", IF('GP55A 25-26'!N146=37.5,'GP55A 25-26'!M146/('GP55A 25-26'!N146*52.14)*100,IF('GP55A 25-26'!N146=37,'GP55A 25-26'!M146/('GP55A 25-26'!N146*52.14)*100,IF('GP55A 25-26'!N146=162.93,'GP55A 25-26'!M146/('GP55A 25-26'!N146*12)*100,IF('GP55A 25-26'!N146=160.76,'GP55A 25-26'!M146/('GP55A 25-26'!N146*12)*100,('GP55A 25-26'!M146/'GP55A 25-26'!N146)*100)))))</f>
        <v/>
      </c>
      <c r="F145" s="130" t="str">
        <f t="shared" si="6"/>
        <v/>
      </c>
      <c r="G145" s="229" t="str">
        <f>IF(B145=0,"",IF(P145="yes","Member left - Ensure T55a sent",IF(AND('GP55A 25-26'!F146="Y",'GP55A 25-26'!M146=""),"Please Enter Part Time Hours",IF('GP55A 25-26'!N146="", "Please enter Standard hours", IF(D145&gt;100.1,"Error Detected - Code - A001",IF(C145="","Acceptable - FULL TIME",IF(F145&gt;5,"Error Detected - Code - B001",IF(F145&lt;-5,"Error Detected - Code - B002","Acceptable"))))))))</f>
        <v/>
      </c>
      <c r="H145" s="130">
        <f>'GP55A 25-26'!G146</f>
        <v>0</v>
      </c>
      <c r="I145" s="130" t="str">
        <f>IF(B145=0,"",('GP55A 25-26'!D146/100*M145))</f>
        <v/>
      </c>
      <c r="J145" s="130" t="str">
        <f t="shared" si="7"/>
        <v/>
      </c>
      <c r="K145" s="130" t="str">
        <f t="shared" si="8"/>
        <v/>
      </c>
      <c r="L145" s="229" t="str">
        <f>IF(B145=0,"",IF(P145="yes","Member Left - Ensure T55a sent", IF(K145&lt;-5,IF('GP1 Totals'!Z171&gt;0,"Maternity/SSP","Error Detected - Code - C001"),IF(K145&gt;5,CONCATENATE("Error Detected - Code C002")," Acceptable" ) )))</f>
        <v/>
      </c>
      <c r="M145" s="130" t="str">
        <f>IF(B145=0,"",'GP1 Totals'!AA171)</f>
        <v/>
      </c>
      <c r="N145" s="130" t="str">
        <f>IF(B145=0,"", 'GP55A 25-26'!G146/'GP55A 25-26'!D146*100)</f>
        <v/>
      </c>
      <c r="O145" s="130"/>
      <c r="P145" s="153" t="str">
        <f>IF('Member Info'!T172=1, "Yes", "")</f>
        <v/>
      </c>
      <c r="Q145" s="230" t="str">
        <f>IF(B145=0,"",
IF(P145="YES","Member has left",
IF(C145="Y",
IF('GP55A 25-26'!Z146="", "please Enter Members Email address for MSS access",IF(OR('GP55A 25-26'!Q146="",'GP55A 25-26'!V146=""),"missing address/postcode","")),
IF(D145&lt;95,"Full time member has not earned a Full time Salary",
IF('GP55A 25-26'!Z146="", "Please Enter Members Email address for MSS access",IF(OR('GP55A 25-26'!Q146="",'GP55A 25-26'!V146=""),"missing address/postcode",""))))))</f>
        <v/>
      </c>
      <c r="R145" s="124" t="str">
        <f>IF(B145=0,"",'GP55A 25-26'!AA146)</f>
        <v/>
      </c>
    </row>
    <row r="146" spans="1:18" x14ac:dyDescent="0.25">
      <c r="A146" s="124">
        <v>145</v>
      </c>
      <c r="B146" s="129">
        <f>'GP55A 25-26'!C147</f>
        <v>0</v>
      </c>
      <c r="C146" s="129" t="str">
        <f>'GP55A 25-26'!F147</f>
        <v/>
      </c>
      <c r="D146" s="130" t="str">
        <f>IF($B146=0,"",('GP55A 25-26'!D147)/(('Member Info'!I173/12)*'GP1 Totals'!AB172)*100)</f>
        <v/>
      </c>
      <c r="E146" s="130" t="str">
        <f>IF(B146=0,"", IF('GP55A 25-26'!N147=37.5,'GP55A 25-26'!M147/('GP55A 25-26'!N147*52.14)*100,IF('GP55A 25-26'!N147=37,'GP55A 25-26'!M147/('GP55A 25-26'!N147*52.14)*100,IF('GP55A 25-26'!N147=162.93,'GP55A 25-26'!M147/('GP55A 25-26'!N147*12)*100,IF('GP55A 25-26'!N147=160.76,'GP55A 25-26'!M147/('GP55A 25-26'!N147*12)*100,('GP55A 25-26'!M147/'GP55A 25-26'!N147)*100)))))</f>
        <v/>
      </c>
      <c r="F146" s="130" t="str">
        <f t="shared" si="6"/>
        <v/>
      </c>
      <c r="G146" s="229" t="str">
        <f>IF(B146=0,"",IF(P146="yes","Member left - Ensure T55a sent",IF(AND('GP55A 25-26'!F147="Y",'GP55A 25-26'!M147=""),"Please Enter Part Time Hours",IF('GP55A 25-26'!N147="", "Please enter Standard hours", IF(D146&gt;100.1,"Error Detected - Code - A001",IF(C146="","Acceptable - FULL TIME",IF(F146&gt;5,"Error Detected - Code - B001",IF(F146&lt;-5,"Error Detected - Code - B002","Acceptable"))))))))</f>
        <v/>
      </c>
      <c r="H146" s="130">
        <f>'GP55A 25-26'!G147</f>
        <v>0</v>
      </c>
      <c r="I146" s="130" t="str">
        <f>IF(B146=0,"",('GP55A 25-26'!D147/100*M146))</f>
        <v/>
      </c>
      <c r="J146" s="130" t="str">
        <f t="shared" si="7"/>
        <v/>
      </c>
      <c r="K146" s="130" t="str">
        <f t="shared" si="8"/>
        <v/>
      </c>
      <c r="L146" s="229" t="str">
        <f>IF(B146=0,"",IF(P146="yes","Member Left - Ensure T55a sent", IF(K146&lt;-5,IF('GP1 Totals'!Z172&gt;0,"Maternity/SSP","Error Detected - Code - C001"),IF(K146&gt;5,CONCATENATE("Error Detected - Code C002")," Acceptable" ) )))</f>
        <v/>
      </c>
      <c r="M146" s="130" t="str">
        <f>IF(B146=0,"",'GP1 Totals'!AA172)</f>
        <v/>
      </c>
      <c r="N146" s="130" t="str">
        <f>IF(B146=0,"", 'GP55A 25-26'!G147/'GP55A 25-26'!D147*100)</f>
        <v/>
      </c>
      <c r="O146" s="130"/>
      <c r="P146" s="153" t="str">
        <f>IF('Member Info'!T173=1, "Yes", "")</f>
        <v/>
      </c>
      <c r="Q146" s="230" t="str">
        <f>IF(B146=0,"",
IF(P146="YES","Member has left",
IF(C146="Y",
IF('GP55A 25-26'!Z147="", "please Enter Members Email address for MSS access",IF(OR('GP55A 25-26'!Q147="",'GP55A 25-26'!V147=""),"missing address/postcode","")),
IF(D146&lt;95,"Full time member has not earned a Full time Salary",
IF('GP55A 25-26'!Z147="", "Please Enter Members Email address for MSS access",IF(OR('GP55A 25-26'!Q147="",'GP55A 25-26'!V147=""),"missing address/postcode",""))))))</f>
        <v/>
      </c>
      <c r="R146" s="124" t="str">
        <f>IF(B146=0,"",'GP55A 25-26'!AA147)</f>
        <v/>
      </c>
    </row>
    <row r="147" spans="1:18" x14ac:dyDescent="0.25">
      <c r="A147" s="124">
        <v>146</v>
      </c>
      <c r="B147" s="129">
        <f>'GP55A 25-26'!C148</f>
        <v>0</v>
      </c>
      <c r="C147" s="129" t="str">
        <f>'GP55A 25-26'!F148</f>
        <v/>
      </c>
      <c r="D147" s="130" t="str">
        <f>IF($B147=0,"",('GP55A 25-26'!D148)/(('Member Info'!I174/12)*'GP1 Totals'!AB173)*100)</f>
        <v/>
      </c>
      <c r="E147" s="130" t="str">
        <f>IF(B147=0,"", IF('GP55A 25-26'!N148=37.5,'GP55A 25-26'!M148/('GP55A 25-26'!N148*52.14)*100,IF('GP55A 25-26'!N148=37,'GP55A 25-26'!M148/('GP55A 25-26'!N148*52.14)*100,IF('GP55A 25-26'!N148=162.93,'GP55A 25-26'!M148/('GP55A 25-26'!N148*12)*100,IF('GP55A 25-26'!N148=160.76,'GP55A 25-26'!M148/('GP55A 25-26'!N148*12)*100,('GP55A 25-26'!M148/'GP55A 25-26'!N148)*100)))))</f>
        <v/>
      </c>
      <c r="F147" s="130" t="str">
        <f t="shared" si="6"/>
        <v/>
      </c>
      <c r="G147" s="229" t="str">
        <f>IF(B147=0,"",IF(P147="yes","Member left - Ensure T55a sent",IF(AND('GP55A 25-26'!F148="Y",'GP55A 25-26'!M148=""),"Please Enter Part Time Hours",IF('GP55A 25-26'!N148="", "Please enter Standard hours", IF(D147&gt;100.1,"Error Detected - Code - A001",IF(C147="","Acceptable - FULL TIME",IF(F147&gt;5,"Error Detected - Code - B001",IF(F147&lt;-5,"Error Detected - Code - B002","Acceptable"))))))))</f>
        <v/>
      </c>
      <c r="H147" s="130">
        <f>'GP55A 25-26'!G148</f>
        <v>0</v>
      </c>
      <c r="I147" s="130" t="str">
        <f>IF(B147=0,"",('GP55A 25-26'!D148/100*M147))</f>
        <v/>
      </c>
      <c r="J147" s="130" t="str">
        <f t="shared" si="7"/>
        <v/>
      </c>
      <c r="K147" s="130" t="str">
        <f t="shared" si="8"/>
        <v/>
      </c>
      <c r="L147" s="229" t="str">
        <f>IF(B147=0,"",IF(P147="yes","Member Left - Ensure T55a sent", IF(K147&lt;-5,IF('GP1 Totals'!Z173&gt;0,"Maternity/SSP","Error Detected - Code - C001"),IF(K147&gt;5,CONCATENATE("Error Detected - Code C002")," Acceptable" ) )))</f>
        <v/>
      </c>
      <c r="M147" s="130" t="str">
        <f>IF(B147=0,"",'GP1 Totals'!AA173)</f>
        <v/>
      </c>
      <c r="N147" s="130" t="str">
        <f>IF(B147=0,"", 'GP55A 25-26'!G148/'GP55A 25-26'!D148*100)</f>
        <v/>
      </c>
      <c r="O147" s="130"/>
      <c r="P147" s="153" t="str">
        <f>IF('Member Info'!T174=1, "Yes", "")</f>
        <v/>
      </c>
      <c r="Q147" s="230" t="str">
        <f>IF(B147=0,"",
IF(P147="YES","Member has left",
IF(C147="Y",
IF('GP55A 25-26'!Z148="", "please Enter Members Email address for MSS access",IF(OR('GP55A 25-26'!Q148="",'GP55A 25-26'!V148=""),"missing address/postcode","")),
IF(D147&lt;95,"Full time member has not earned a Full time Salary",
IF('GP55A 25-26'!Z148="", "Please Enter Members Email address for MSS access",IF(OR('GP55A 25-26'!Q148="",'GP55A 25-26'!V148=""),"missing address/postcode",""))))))</f>
        <v/>
      </c>
      <c r="R147" s="124" t="str">
        <f>IF(B147=0,"",'GP55A 25-26'!AA148)</f>
        <v/>
      </c>
    </row>
    <row r="148" spans="1:18" x14ac:dyDescent="0.25">
      <c r="A148" s="124">
        <v>147</v>
      </c>
      <c r="B148" s="129">
        <f>'GP55A 25-26'!C149</f>
        <v>0</v>
      </c>
      <c r="C148" s="129" t="str">
        <f>'GP55A 25-26'!F149</f>
        <v/>
      </c>
      <c r="D148" s="130" t="str">
        <f>IF($B148=0,"",('GP55A 25-26'!D149)/(('Member Info'!I175/12)*'GP1 Totals'!AB174)*100)</f>
        <v/>
      </c>
      <c r="E148" s="130" t="str">
        <f>IF(B148=0,"", IF('GP55A 25-26'!N149=37.5,'GP55A 25-26'!M149/('GP55A 25-26'!N149*52.14)*100,IF('GP55A 25-26'!N149=37,'GP55A 25-26'!M149/('GP55A 25-26'!N149*52.14)*100,IF('GP55A 25-26'!N149=162.93,'GP55A 25-26'!M149/('GP55A 25-26'!N149*12)*100,IF('GP55A 25-26'!N149=160.76,'GP55A 25-26'!M149/('GP55A 25-26'!N149*12)*100,('GP55A 25-26'!M149/'GP55A 25-26'!N149)*100)))))</f>
        <v/>
      </c>
      <c r="F148" s="130" t="str">
        <f t="shared" si="6"/>
        <v/>
      </c>
      <c r="G148" s="229" t="str">
        <f>IF(B148=0,"",IF(P148="yes","Member left - Ensure T55a sent",IF(AND('GP55A 25-26'!F149="Y",'GP55A 25-26'!M149=""),"Please Enter Part Time Hours",IF('GP55A 25-26'!N149="", "Please enter Standard hours", IF(D148&gt;100.1,"Error Detected - Code - A001",IF(C148="","Acceptable - FULL TIME",IF(F148&gt;5,"Error Detected - Code - B001",IF(F148&lt;-5,"Error Detected - Code - B002","Acceptable"))))))))</f>
        <v/>
      </c>
      <c r="H148" s="130">
        <f>'GP55A 25-26'!G149</f>
        <v>0</v>
      </c>
      <c r="I148" s="130" t="str">
        <f>IF(B148=0,"",('GP55A 25-26'!D149/100*M148))</f>
        <v/>
      </c>
      <c r="J148" s="130" t="str">
        <f t="shared" si="7"/>
        <v/>
      </c>
      <c r="K148" s="130" t="str">
        <f t="shared" si="8"/>
        <v/>
      </c>
      <c r="L148" s="229" t="str">
        <f>IF(B148=0,"",IF(P148="yes","Member Left - Ensure T55a sent", IF(K148&lt;-5,IF('GP1 Totals'!Z174&gt;0,"Maternity/SSP","Error Detected - Code - C001"),IF(K148&gt;5,CONCATENATE("Error Detected - Code C002")," Acceptable" ) )))</f>
        <v/>
      </c>
      <c r="M148" s="130" t="str">
        <f>IF(B148=0,"",'GP1 Totals'!AA174)</f>
        <v/>
      </c>
      <c r="N148" s="130" t="str">
        <f>IF(B148=0,"", 'GP55A 25-26'!G149/'GP55A 25-26'!D149*100)</f>
        <v/>
      </c>
      <c r="O148" s="130"/>
      <c r="P148" s="153" t="str">
        <f>IF('Member Info'!T175=1, "Yes", "")</f>
        <v/>
      </c>
      <c r="Q148" s="230" t="str">
        <f>IF(B148=0,"",
IF(P148="YES","Member has left",
IF(C148="Y",
IF('GP55A 25-26'!Z149="", "please Enter Members Email address for MSS access",IF(OR('GP55A 25-26'!Q149="",'GP55A 25-26'!V149=""),"missing address/postcode","")),
IF(D148&lt;95,"Full time member has not earned a Full time Salary",
IF('GP55A 25-26'!Z149="", "Please Enter Members Email address for MSS access",IF(OR('GP55A 25-26'!Q149="",'GP55A 25-26'!V149=""),"missing address/postcode",""))))))</f>
        <v/>
      </c>
      <c r="R148" s="124" t="str">
        <f>IF(B148=0,"",'GP55A 25-26'!AA149)</f>
        <v/>
      </c>
    </row>
    <row r="149" spans="1:18" x14ac:dyDescent="0.25">
      <c r="A149" s="124">
        <v>148</v>
      </c>
      <c r="B149" s="129">
        <f>'GP55A 25-26'!C150</f>
        <v>0</v>
      </c>
      <c r="C149" s="129" t="str">
        <f>'GP55A 25-26'!F150</f>
        <v/>
      </c>
      <c r="D149" s="130" t="str">
        <f>IF($B149=0,"",('GP55A 25-26'!D150)/(('Member Info'!I176/12)*'GP1 Totals'!AB175)*100)</f>
        <v/>
      </c>
      <c r="E149" s="130" t="str">
        <f>IF(B149=0,"", IF('GP55A 25-26'!N150=37.5,'GP55A 25-26'!M150/('GP55A 25-26'!N150*52.14)*100,IF('GP55A 25-26'!N150=37,'GP55A 25-26'!M150/('GP55A 25-26'!N150*52.14)*100,IF('GP55A 25-26'!N150=162.93,'GP55A 25-26'!M150/('GP55A 25-26'!N150*12)*100,IF('GP55A 25-26'!N150=160.76,'GP55A 25-26'!M150/('GP55A 25-26'!N150*12)*100,('GP55A 25-26'!M150/'GP55A 25-26'!N150)*100)))))</f>
        <v/>
      </c>
      <c r="F149" s="130" t="str">
        <f t="shared" si="6"/>
        <v/>
      </c>
      <c r="G149" s="229" t="str">
        <f>IF(B149=0,"",IF(P149="yes","Member left - Ensure T55a sent",IF(AND('GP55A 25-26'!F150="Y",'GP55A 25-26'!M150=""),"Please Enter Part Time Hours",IF('GP55A 25-26'!N150="", "Please enter Standard hours", IF(D149&gt;100.1,"Error Detected - Code - A001",IF(C149="","Acceptable - FULL TIME",IF(F149&gt;5,"Error Detected - Code - B001",IF(F149&lt;-5,"Error Detected - Code - B002","Acceptable"))))))))</f>
        <v/>
      </c>
      <c r="H149" s="130">
        <f>'GP55A 25-26'!G150</f>
        <v>0</v>
      </c>
      <c r="I149" s="130" t="str">
        <f>IF(B149=0,"",('GP55A 25-26'!D150/100*M149))</f>
        <v/>
      </c>
      <c r="J149" s="130" t="str">
        <f t="shared" si="7"/>
        <v/>
      </c>
      <c r="K149" s="130" t="str">
        <f t="shared" si="8"/>
        <v/>
      </c>
      <c r="L149" s="229" t="str">
        <f>IF(B149=0,"",IF(P149="yes","Member Left - Ensure T55a sent", IF(K149&lt;-5,IF('GP1 Totals'!Z175&gt;0,"Maternity/SSP","Error Detected - Code - C001"),IF(K149&gt;5,CONCATENATE("Error Detected - Code C002")," Acceptable" ) )))</f>
        <v/>
      </c>
      <c r="M149" s="130" t="str">
        <f>IF(B149=0,"",'GP1 Totals'!AA175)</f>
        <v/>
      </c>
      <c r="N149" s="130" t="str">
        <f>IF(B149=0,"", 'GP55A 25-26'!G150/'GP55A 25-26'!D150*100)</f>
        <v/>
      </c>
      <c r="O149" s="130"/>
      <c r="P149" s="153" t="str">
        <f>IF('Member Info'!T176=1, "Yes", "")</f>
        <v/>
      </c>
      <c r="Q149" s="230" t="str">
        <f>IF(B149=0,"",
IF(P149="YES","Member has left",
IF(C149="Y",
IF('GP55A 25-26'!Z150="", "please Enter Members Email address for MSS access",IF(OR('GP55A 25-26'!Q150="",'GP55A 25-26'!V150=""),"missing address/postcode","")),
IF(D149&lt;95,"Full time member has not earned a Full time Salary",
IF('GP55A 25-26'!Z150="", "Please Enter Members Email address for MSS access",IF(OR('GP55A 25-26'!Q150="",'GP55A 25-26'!V150=""),"missing address/postcode",""))))))</f>
        <v/>
      </c>
      <c r="R149" s="124" t="str">
        <f>IF(B149=0,"",'GP55A 25-26'!AA150)</f>
        <v/>
      </c>
    </row>
    <row r="150" spans="1:18" x14ac:dyDescent="0.25">
      <c r="A150" s="124">
        <v>149</v>
      </c>
      <c r="B150" s="129">
        <f>'GP55A 25-26'!C151</f>
        <v>0</v>
      </c>
      <c r="C150" s="129" t="str">
        <f>'GP55A 25-26'!F151</f>
        <v/>
      </c>
      <c r="D150" s="130" t="str">
        <f>IF($B150=0,"",('GP55A 25-26'!D151)/(('Member Info'!I177/12)*'GP1 Totals'!AB176)*100)</f>
        <v/>
      </c>
      <c r="E150" s="130" t="str">
        <f>IF(B150=0,"", IF('GP55A 25-26'!N151=37.5,'GP55A 25-26'!M151/('GP55A 25-26'!N151*52.14)*100,IF('GP55A 25-26'!N151=37,'GP55A 25-26'!M151/('GP55A 25-26'!N151*52.14)*100,IF('GP55A 25-26'!N151=162.93,'GP55A 25-26'!M151/('GP55A 25-26'!N151*12)*100,IF('GP55A 25-26'!N151=160.76,'GP55A 25-26'!M151/('GP55A 25-26'!N151*12)*100,('GP55A 25-26'!M151/'GP55A 25-26'!N151)*100)))))</f>
        <v/>
      </c>
      <c r="F150" s="130" t="str">
        <f t="shared" si="6"/>
        <v/>
      </c>
      <c r="G150" s="229" t="str">
        <f>IF(B150=0,"",IF(P150="yes","Member left - Ensure T55a sent",IF(AND('GP55A 25-26'!F151="Y",'GP55A 25-26'!M151=""),"Please Enter Part Time Hours",IF('GP55A 25-26'!N151="", "Please enter Standard hours", IF(D150&gt;100.1,"Error Detected - Code - A001",IF(C150="","Acceptable - FULL TIME",IF(F150&gt;5,"Error Detected - Code - B001",IF(F150&lt;-5,"Error Detected - Code - B002","Acceptable"))))))))</f>
        <v/>
      </c>
      <c r="H150" s="130">
        <f>'GP55A 25-26'!G151</f>
        <v>0</v>
      </c>
      <c r="I150" s="130" t="str">
        <f>IF(B150=0,"",('GP55A 25-26'!D151/100*M150))</f>
        <v/>
      </c>
      <c r="J150" s="130" t="str">
        <f t="shared" si="7"/>
        <v/>
      </c>
      <c r="K150" s="130" t="str">
        <f t="shared" si="8"/>
        <v/>
      </c>
      <c r="L150" s="229" t="str">
        <f>IF(B150=0,"",IF(P150="yes","Member Left - Ensure T55a sent", IF(K150&lt;-5,IF('GP1 Totals'!Z176&gt;0,"Maternity/SSP","Error Detected - Code - C001"),IF(K150&gt;5,CONCATENATE("Error Detected - Code C002")," Acceptable" ) )))</f>
        <v/>
      </c>
      <c r="M150" s="130" t="str">
        <f>IF(B150=0,"",'GP1 Totals'!AA176)</f>
        <v/>
      </c>
      <c r="N150" s="130" t="str">
        <f>IF(B150=0,"", 'GP55A 25-26'!G151/'GP55A 25-26'!D151*100)</f>
        <v/>
      </c>
      <c r="O150" s="130"/>
      <c r="P150" s="153" t="str">
        <f>IF('Member Info'!T177=1, "Yes", "")</f>
        <v/>
      </c>
      <c r="Q150" s="230" t="str">
        <f>IF(B150=0,"",
IF(P150="YES","Member has left",
IF(C150="Y",
IF('GP55A 25-26'!Z151="", "please Enter Members Email address for MSS access",IF(OR('GP55A 25-26'!Q151="",'GP55A 25-26'!V151=""),"missing address/postcode","")),
IF(D150&lt;95,"Full time member has not earned a Full time Salary",
IF('GP55A 25-26'!Z151="", "Please Enter Members Email address for MSS access",IF(OR('GP55A 25-26'!Q151="",'GP55A 25-26'!V151=""),"missing address/postcode",""))))))</f>
        <v/>
      </c>
      <c r="R150" s="124" t="str">
        <f>IF(B150=0,"",'GP55A 25-26'!AA151)</f>
        <v/>
      </c>
    </row>
    <row r="151" spans="1:18" x14ac:dyDescent="0.25">
      <c r="A151" s="124">
        <v>150</v>
      </c>
      <c r="B151" s="129">
        <f>'GP55A 25-26'!C152</f>
        <v>0</v>
      </c>
      <c r="C151" s="129" t="str">
        <f>'GP55A 25-26'!F152</f>
        <v/>
      </c>
      <c r="D151" s="130" t="str">
        <f>IF($B151=0,"",('GP55A 25-26'!D152)/(('Member Info'!I178/12)*'GP1 Totals'!AB177)*100)</f>
        <v/>
      </c>
      <c r="E151" s="130" t="str">
        <f>IF(B151=0,"", IF('GP55A 25-26'!N152=37.5,'GP55A 25-26'!M152/('GP55A 25-26'!N152*52.14)*100,IF('GP55A 25-26'!N152=37,'GP55A 25-26'!M152/('GP55A 25-26'!N152*52.14)*100,IF('GP55A 25-26'!N152=162.93,'GP55A 25-26'!M152/('GP55A 25-26'!N152*12)*100,IF('GP55A 25-26'!N152=160.76,'GP55A 25-26'!M152/('GP55A 25-26'!N152*12)*100,('GP55A 25-26'!M152/'GP55A 25-26'!N152)*100)))))</f>
        <v/>
      </c>
      <c r="F151" s="130" t="str">
        <f t="shared" si="6"/>
        <v/>
      </c>
      <c r="G151" s="229" t="str">
        <f>IF(B151=0,"",IF(P151="yes","Member left - Ensure T55a sent",IF(AND('GP55A 25-26'!F152="Y",'GP55A 25-26'!M152=""),"Please Enter Part Time Hours",IF('GP55A 25-26'!N152="", "Please enter Standard hours", IF(D151&gt;100.1,"Error Detected - Code - A001",IF(C151="","Acceptable - FULL TIME",IF(F151&gt;5,"Error Detected - Code - B001",IF(F151&lt;-5,"Error Detected - Code - B002","Acceptable"))))))))</f>
        <v/>
      </c>
      <c r="H151" s="130">
        <f>'GP55A 25-26'!G152</f>
        <v>0</v>
      </c>
      <c r="I151" s="130" t="str">
        <f>IF(B151=0,"",('GP55A 25-26'!D152/100*M151))</f>
        <v/>
      </c>
      <c r="J151" s="130" t="str">
        <f t="shared" si="7"/>
        <v/>
      </c>
      <c r="K151" s="130" t="str">
        <f t="shared" si="8"/>
        <v/>
      </c>
      <c r="L151" s="229" t="str">
        <f>IF(B151=0,"",IF(P151="yes","Member Left - Ensure T55a sent", IF(K151&lt;-5,IF('GP1 Totals'!Z177&gt;0,"Maternity/SSP","Error Detected - Code - C001"),IF(K151&gt;5,CONCATENATE("Error Detected - Code C002")," Acceptable" ) )))</f>
        <v/>
      </c>
      <c r="M151" s="130" t="str">
        <f>IF(B151=0,"",'GP1 Totals'!AA177)</f>
        <v/>
      </c>
      <c r="N151" s="130" t="str">
        <f>IF(B151=0,"", 'GP55A 25-26'!G152/'GP55A 25-26'!D152*100)</f>
        <v/>
      </c>
      <c r="O151" s="130"/>
      <c r="P151" s="153" t="str">
        <f>IF('Member Info'!T178=1, "Yes", "")</f>
        <v/>
      </c>
      <c r="Q151" s="230" t="str">
        <f>IF(B151=0,"",
IF(P151="YES","Member has left",
IF(C151="Y",
IF('GP55A 25-26'!Z152="", "please Enter Members Email address for MSS access",IF(OR('GP55A 25-26'!Q152="",'GP55A 25-26'!V152=""),"missing address/postcode","")),
IF(D151&lt;95,"Full time member has not earned a Full time Salary",
IF('GP55A 25-26'!Z152="", "Please Enter Members Email address for MSS access",IF(OR('GP55A 25-26'!Q152="",'GP55A 25-26'!V152=""),"missing address/postcode",""))))))</f>
        <v/>
      </c>
      <c r="R151" s="124" t="str">
        <f>IF(B151=0,"",'GP55A 25-26'!AA152)</f>
        <v/>
      </c>
    </row>
    <row r="152" spans="1:18" x14ac:dyDescent="0.25">
      <c r="B152" s="129">
        <f>'GP55A 25-26'!C153</f>
        <v>0</v>
      </c>
      <c r="C152" s="129">
        <f>'GP55A 25-26'!F153</f>
        <v>0</v>
      </c>
      <c r="D152" s="130" t="str">
        <f>IF($B152=0,"",('GP55A 25-26'!D153)/(('Member Info'!I179/12)*'GP1 Totals'!AB178)*100)</f>
        <v/>
      </c>
      <c r="E152" s="130" t="str">
        <f>IF(B152=0,"", IF('GP55A 25-26'!N153=37.5,'GP55A 25-26'!M153/('GP55A 25-26'!N153*52.14)*100,IF('GP55A 25-26'!N153=37,'GP55A 25-26'!M153/('GP55A 25-26'!N153*52.14)*100,IF('GP55A 25-26'!N153=162.93,'GP55A 25-26'!M153/('GP55A 25-26'!N153*12)*100,IF('GP55A 25-26'!N153=160.76,'GP55A 25-26'!M153/('GP55A 25-26'!N153*12)*100,('GP55A 25-26'!M153/'GP55A 25-26'!N153)*100)))))</f>
        <v/>
      </c>
      <c r="F152" s="130" t="str">
        <f t="shared" si="6"/>
        <v/>
      </c>
      <c r="G152" s="229" t="str">
        <f>IF(B152=0,"",IF(P152="yes","Member left - Ensure T55a sent",IF(AND('GP55A 25-26'!F153="Y",'GP55A 25-26'!M153=""),"Please Enter Part Time Hours",IF('GP55A 25-26'!N153="", "Please enter Standard hours", IF(D152&gt;100.1,"Error Detected - Code - A001",IF(C152="","Acceptable - FULL TIME",IF(F152&gt;5,"Error Detected - Code - B001",IF(F152&lt;-5,"Error Detected - Code - B002","Acceptable"))))))))</f>
        <v/>
      </c>
      <c r="H152" s="130">
        <f>'GP55A 25-26'!G153</f>
        <v>0</v>
      </c>
      <c r="I152" s="130" t="str">
        <f>IF(B152=0,"",('GP55A 25-26'!D153/100*M152))</f>
        <v/>
      </c>
      <c r="J152" s="130" t="str">
        <f t="shared" si="7"/>
        <v/>
      </c>
      <c r="K152" s="130" t="str">
        <f t="shared" si="8"/>
        <v/>
      </c>
      <c r="L152" s="229" t="str">
        <f>IF(B152=0,"",IF(P152="yes","Member Left - Ensure T55a sent", IF(K152&lt;-5,IF('GP1 Totals'!Z178&gt;0,"Maternity/SSP","Error Detected - Code - C001"),IF(K152&gt;5,CONCATENATE("Error Detected - Code C002")," Acceptable" ) )))</f>
        <v/>
      </c>
      <c r="M152" s="130" t="str">
        <f>IF(B152=0,"",'GP1 Totals'!AA178)</f>
        <v/>
      </c>
      <c r="N152" s="130" t="str">
        <f>IF(B152=0,"", 'GP55A 25-26'!G153/'GP55A 25-26'!D153*100)</f>
        <v/>
      </c>
      <c r="O152" s="130"/>
      <c r="P152" s="153" t="str">
        <f>IF('Member Info'!T179=1, "Yes", "")</f>
        <v/>
      </c>
      <c r="Q152" s="230" t="str">
        <f>IF(B152=0,"",
IF(P152="YES","Member has left",
IF(C152="Y",
IF('GP55A 25-26'!Z153="", "please Enter Members Email address for MSS access",IF(OR('GP55A 25-26'!Q153="",'GP55A 25-26'!V153=""),"missing address/postcode","")),
IF(D152&lt;95,"Full time member has not earned a Full time Salary",
IF('GP55A 25-26'!Z153="", "Please Enter Members Email address for MSS access",IF(OR('GP55A 25-26'!Q153="",'GP55A 25-26'!V153=""),"missing address/postcode",""))))))</f>
        <v/>
      </c>
      <c r="R152" s="124" t="str">
        <f>IF(B152=0,"",'GP55A 25-26'!AA153)</f>
        <v/>
      </c>
    </row>
  </sheetData>
  <sheetProtection password="DA71" sheet="1" objects="1" scenarios="1"/>
  <conditionalFormatting sqref="F2:F152">
    <cfRule type="cellIs" dxfId="69" priority="22" operator="notBetween">
      <formula>-5</formula>
      <formula>5</formula>
    </cfRule>
  </conditionalFormatting>
  <conditionalFormatting sqref="K2:K152">
    <cfRule type="cellIs" dxfId="68" priority="21" operator="notBetween">
      <formula>-5</formula>
      <formula>5</formula>
    </cfRule>
  </conditionalFormatting>
  <conditionalFormatting sqref="G2:G152">
    <cfRule type="containsText" dxfId="67" priority="6" operator="containsText" text="t55a">
      <formula>NOT(ISERROR(SEARCH("t55a",G2)))</formula>
    </cfRule>
    <cfRule type="containsText" dxfId="66" priority="20" operator="containsText" text="errors">
      <formula>NOT(ISERROR(SEARCH("errors",G2)))</formula>
    </cfRule>
  </conditionalFormatting>
  <conditionalFormatting sqref="G2:G152">
    <cfRule type="containsText" dxfId="65" priority="17" operator="containsText" text="Detected">
      <formula>NOT(ISERROR(SEARCH("Detected",G2)))</formula>
    </cfRule>
    <cfRule type="containsText" dxfId="64" priority="18" operator="containsText" text="salary">
      <formula>NOT(ISERROR(SEARCH("salary",G2)))</formula>
    </cfRule>
    <cfRule type="containsText" dxfId="63" priority="19" operator="containsText" text="acceptable">
      <formula>NOT(ISERROR(SEARCH("acceptable",G2)))</formula>
    </cfRule>
  </conditionalFormatting>
  <conditionalFormatting sqref="L2:L152">
    <cfRule type="containsText" dxfId="62" priority="5" operator="containsText" text="T55a">
      <formula>NOT(ISERROR(SEARCH("T55a",L2)))</formula>
    </cfRule>
    <cfRule type="containsText" dxfId="61" priority="9" operator="containsText" text="Maternity">
      <formula>NOT(ISERROR(SEARCH("Maternity",L2)))</formula>
    </cfRule>
    <cfRule type="containsText" dxfId="60" priority="15" operator="containsText" text="acceptable">
      <formula>NOT(ISERROR(SEARCH("acceptable",L2)))</formula>
    </cfRule>
    <cfRule type="containsText" dxfId="59" priority="16" operator="containsText" text="Detected">
      <formula>NOT(ISERROR(SEARCH("Detected",L2)))</formula>
    </cfRule>
  </conditionalFormatting>
  <conditionalFormatting sqref="G2:G152">
    <cfRule type="containsText" dxfId="58" priority="12" operator="containsText" text="hours">
      <formula>NOT(ISERROR(SEARCH("hours",G2)))</formula>
    </cfRule>
  </conditionalFormatting>
  <conditionalFormatting sqref="Q2:Q152">
    <cfRule type="containsText" dxfId="57" priority="1" operator="containsText" text="postcode">
      <formula>NOT(ISERROR(SEARCH("postcode",Q2)))</formula>
    </cfRule>
    <cfRule type="containsText" dxfId="56" priority="2" operator="containsText" text="Member has left">
      <formula>NOT(ISERROR(SEARCH("Member has left",Q2)))</formula>
    </cfRule>
    <cfRule type="containsText" dxfId="55" priority="3" operator="containsText" text="Salary">
      <formula>NOT(ISERROR(SEARCH("Salary",Q2)))</formula>
    </cfRule>
    <cfRule type="containsText" dxfId="54" priority="4" operator="containsText" text="Email Address">
      <formula>NOT(ISERROR(SEARCH("Email Address",Q2)))</formula>
    </cfRule>
  </conditionalFormatting>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B050"/>
    <pageSetUpPr fitToPage="1"/>
  </sheetPr>
  <dimension ref="A1:AX5142"/>
  <sheetViews>
    <sheetView showZeros="0" view="pageBreakPreview" topLeftCell="A7" zoomScaleNormal="55" zoomScaleSheetLayoutView="100" workbookViewId="0">
      <selection activeCell="F32" sqref="F32"/>
    </sheetView>
  </sheetViews>
  <sheetFormatPr defaultRowHeight="15" x14ac:dyDescent="0.25"/>
  <cols>
    <col min="1" max="1" width="9.140625" style="124"/>
    <col min="2" max="2" width="11.7109375" style="124" customWidth="1"/>
    <col min="3" max="3" width="18.7109375" style="124" customWidth="1"/>
    <col min="4" max="4" width="8.28515625" style="124" customWidth="1"/>
    <col min="5" max="5" width="13.140625" style="124" customWidth="1"/>
    <col min="6" max="6" width="19.85546875" style="124" customWidth="1"/>
    <col min="7" max="7" width="17.7109375" style="124" customWidth="1"/>
    <col min="8" max="8" width="11.7109375" style="124" customWidth="1"/>
    <col min="9" max="9" width="17.28515625" style="124" customWidth="1"/>
    <col min="10" max="11" width="15.7109375" style="124" customWidth="1"/>
    <col min="12" max="12" width="38.85546875" style="108" customWidth="1"/>
    <col min="13" max="13" width="24.42578125" style="124" bestFit="1" customWidth="1"/>
    <col min="14" max="14" width="16.140625" style="124" customWidth="1"/>
    <col min="15" max="15" width="16.140625" style="124" hidden="1" customWidth="1"/>
    <col min="16" max="16" width="11.42578125" style="124" hidden="1" customWidth="1"/>
    <col min="17" max="17" width="10.5703125" style="124" hidden="1" customWidth="1"/>
    <col min="18" max="18" width="14.85546875" style="124" hidden="1" customWidth="1"/>
    <col min="19" max="19" width="9.140625" style="124" hidden="1" customWidth="1"/>
    <col min="20" max="20" width="13.5703125" style="124" hidden="1" customWidth="1"/>
    <col min="21" max="21" width="13.7109375" style="222" hidden="1" customWidth="1"/>
    <col min="22" max="24" width="9.140625" style="222" hidden="1" customWidth="1"/>
    <col min="25" max="29" width="9.140625" style="110" hidden="1" customWidth="1"/>
    <col min="30" max="30" width="11.85546875" style="124" hidden="1" customWidth="1"/>
    <col min="31" max="31" width="10.5703125" style="124" hidden="1" customWidth="1"/>
    <col min="32" max="32" width="11" style="124" hidden="1" customWidth="1"/>
    <col min="33" max="34" width="9.140625" style="124" hidden="1" customWidth="1"/>
    <col min="35" max="35" width="11.28515625" style="124" hidden="1" customWidth="1"/>
    <col min="36" max="36" width="13.140625" style="124" hidden="1" customWidth="1"/>
    <col min="37" max="45" width="9.140625" style="124" hidden="1" customWidth="1"/>
    <col min="46" max="47" width="9.140625" style="124" customWidth="1"/>
    <col min="48" max="16384" width="9.140625" style="124"/>
  </cols>
  <sheetData>
    <row r="1" spans="1:29" x14ac:dyDescent="0.25">
      <c r="A1" s="10"/>
      <c r="B1" s="11"/>
      <c r="C1" s="11"/>
      <c r="D1" s="11"/>
      <c r="E1" s="11"/>
      <c r="F1" s="11"/>
      <c r="G1" s="11"/>
      <c r="H1" s="11"/>
      <c r="I1" s="11"/>
      <c r="J1" s="16"/>
      <c r="K1" s="16"/>
      <c r="L1" s="39"/>
      <c r="M1" s="16"/>
      <c r="N1" s="5"/>
      <c r="O1" s="5"/>
      <c r="P1" s="241"/>
      <c r="Q1" s="5"/>
      <c r="T1" s="214">
        <v>45748</v>
      </c>
      <c r="U1" s="340">
        <v>45777</v>
      </c>
      <c r="X1" s="124"/>
      <c r="Y1" s="124"/>
      <c r="Z1" s="124"/>
      <c r="AA1" s="124"/>
      <c r="AB1" s="124"/>
      <c r="AC1" s="124"/>
    </row>
    <row r="2" spans="1:29" ht="23.25" x14ac:dyDescent="0.35">
      <c r="A2" s="6"/>
      <c r="B2" s="469" t="s">
        <v>0</v>
      </c>
      <c r="C2" s="469"/>
      <c r="D2" s="469"/>
      <c r="E2" s="469"/>
      <c r="F2" s="469"/>
      <c r="G2" s="469"/>
      <c r="H2" s="469"/>
      <c r="I2" s="469"/>
      <c r="J2" s="469"/>
      <c r="K2" s="469"/>
      <c r="L2" s="469"/>
      <c r="M2" s="469"/>
      <c r="N2" s="5"/>
      <c r="O2" s="5"/>
      <c r="P2" s="5"/>
      <c r="Q2" s="5"/>
      <c r="R2" s="78" t="s">
        <v>431</v>
      </c>
      <c r="X2" s="124"/>
      <c r="Y2" s="124"/>
      <c r="Z2" s="124"/>
      <c r="AA2" s="124"/>
      <c r="AB2" s="124"/>
      <c r="AC2" s="124"/>
    </row>
    <row r="3" spans="1:29" ht="21" x14ac:dyDescent="0.25">
      <c r="A3" s="6"/>
      <c r="B3" s="501" t="s">
        <v>1</v>
      </c>
      <c r="C3" s="501"/>
      <c r="D3" s="501"/>
      <c r="E3" s="501"/>
      <c r="F3" s="501"/>
      <c r="G3" s="501"/>
      <c r="H3" s="501"/>
      <c r="I3" s="501"/>
      <c r="J3" s="501"/>
      <c r="K3" s="501"/>
      <c r="L3" s="501"/>
      <c r="M3" s="501"/>
      <c r="N3" s="5"/>
      <c r="O3" s="5"/>
      <c r="P3" s="5"/>
      <c r="Q3" s="5"/>
      <c r="R3" s="78"/>
      <c r="X3" s="124"/>
      <c r="Y3" s="124"/>
      <c r="Z3" s="124"/>
      <c r="AA3" s="124"/>
      <c r="AB3" s="124"/>
      <c r="AC3" s="124"/>
    </row>
    <row r="4" spans="1:29" x14ac:dyDescent="0.25">
      <c r="A4" s="6"/>
      <c r="B4" s="25"/>
      <c r="C4" s="25"/>
      <c r="D4" s="12"/>
      <c r="E4" s="12"/>
      <c r="F4" s="12"/>
      <c r="G4" s="12"/>
      <c r="H4" s="12"/>
      <c r="I4" s="12"/>
      <c r="J4" s="5"/>
      <c r="K4" s="5"/>
      <c r="L4" s="271"/>
      <c r="M4" s="5"/>
      <c r="N4" s="5"/>
      <c r="O4" s="5"/>
      <c r="P4" s="5"/>
      <c r="Q4" s="5" t="s">
        <v>593</v>
      </c>
      <c r="R4" s="78" t="s">
        <v>583</v>
      </c>
      <c r="X4" s="124"/>
      <c r="Y4" s="124"/>
      <c r="Z4" s="124"/>
      <c r="AA4" s="124"/>
      <c r="AB4" s="124"/>
      <c r="AC4" s="124"/>
    </row>
    <row r="5" spans="1:29" ht="16.5" thickBot="1" x14ac:dyDescent="0.3">
      <c r="A5" s="6"/>
      <c r="B5" s="233" t="s">
        <v>2</v>
      </c>
      <c r="C5" s="81"/>
      <c r="D5" s="81"/>
      <c r="E5" s="81"/>
      <c r="F5" s="81"/>
      <c r="G5" s="81"/>
      <c r="H5" s="13"/>
      <c r="I5" s="13"/>
      <c r="J5" s="13"/>
      <c r="K5" s="13"/>
      <c r="L5" s="44"/>
      <c r="M5" s="5"/>
      <c r="N5" s="5"/>
      <c r="O5" s="5"/>
      <c r="P5" s="5"/>
      <c r="Q5" s="5" t="s">
        <v>594</v>
      </c>
      <c r="R5" s="78" t="s">
        <v>582</v>
      </c>
      <c r="X5" s="124"/>
      <c r="Y5" s="124"/>
      <c r="Z5" s="124"/>
      <c r="AA5" s="124"/>
      <c r="AB5" s="124"/>
      <c r="AC5" s="124"/>
    </row>
    <row r="6" spans="1:29" ht="15.75" customHeight="1" thickBot="1" x14ac:dyDescent="0.3">
      <c r="A6" s="6"/>
      <c r="B6" s="503">
        <f>'Member Info'!D6</f>
        <v>0</v>
      </c>
      <c r="C6" s="504"/>
      <c r="D6" s="504"/>
      <c r="E6" s="504"/>
      <c r="F6" s="504"/>
      <c r="G6" s="505"/>
      <c r="H6" s="385"/>
      <c r="I6" s="385"/>
      <c r="J6" s="24"/>
      <c r="K6" s="508" t="str">
        <f>IF(ISERROR(AE182),"***An error has been detected, please enter an explantion below***",IF(AE182&lt;-1,"**An error has been detected, please enter explanation below**",IF(AE182&gt;1,"**An error has been detected, please enter an explantion below**",IF(P18=1,"Please fix the error in the box below before submitting GP1",IF(AL182&gt;=1,"**An error has been detected, please correct the Deemed error(s)**",IF(OR(AR32=1,AS32=1),"An Error Has Been Detected, Please Enter and Explanation Below","Form Ready to submit"))))))</f>
        <v>An Error Has Been Detected, Please Enter and Explanation Below</v>
      </c>
      <c r="L6" s="509"/>
      <c r="M6" s="510"/>
      <c r="N6" s="5"/>
      <c r="O6" s="5"/>
      <c r="P6" s="5"/>
      <c r="Q6" s="5"/>
      <c r="R6" s="78" t="s">
        <v>434</v>
      </c>
      <c r="X6" s="124"/>
      <c r="Y6" s="124"/>
      <c r="Z6" s="124"/>
      <c r="AA6" s="124"/>
      <c r="AB6" s="124"/>
      <c r="AC6" s="124"/>
    </row>
    <row r="7" spans="1:29" ht="15.75" thickBot="1" x14ac:dyDescent="0.3">
      <c r="A7" s="6"/>
      <c r="B7" s="12"/>
      <c r="C7" s="12"/>
      <c r="D7" s="12"/>
      <c r="E7" s="12"/>
      <c r="F7" s="5"/>
      <c r="G7" s="5"/>
      <c r="H7" s="5"/>
      <c r="I7" s="5"/>
      <c r="J7" s="5"/>
      <c r="K7" s="511"/>
      <c r="L7" s="512"/>
      <c r="M7" s="513"/>
      <c r="N7" s="5"/>
      <c r="O7" s="5"/>
      <c r="P7" s="5"/>
      <c r="Q7" s="5"/>
      <c r="R7" s="78" t="s">
        <v>541</v>
      </c>
      <c r="X7" s="124"/>
      <c r="Y7" s="124"/>
      <c r="Z7" s="124"/>
      <c r="AA7" s="124"/>
      <c r="AB7" s="124"/>
      <c r="AC7" s="124"/>
    </row>
    <row r="8" spans="1:29" ht="16.5" thickBot="1" x14ac:dyDescent="0.3">
      <c r="A8" s="6"/>
      <c r="B8" s="233" t="s">
        <v>564</v>
      </c>
      <c r="C8" s="81"/>
      <c r="D8" s="81"/>
      <c r="E8" s="81"/>
      <c r="F8" s="81"/>
      <c r="G8" s="81"/>
      <c r="H8" s="13"/>
      <c r="I8" s="13"/>
      <c r="J8" s="13"/>
      <c r="K8" s="514"/>
      <c r="L8" s="515"/>
      <c r="M8" s="516"/>
      <c r="N8" s="5"/>
      <c r="O8" s="5"/>
      <c r="P8" s="5"/>
      <c r="Q8" s="5"/>
      <c r="R8" s="78" t="s">
        <v>492</v>
      </c>
      <c r="X8" s="124"/>
      <c r="Y8" s="124"/>
      <c r="Z8" s="124"/>
      <c r="AA8" s="124"/>
      <c r="AB8" s="124"/>
      <c r="AC8" s="124"/>
    </row>
    <row r="9" spans="1:29" x14ac:dyDescent="0.25">
      <c r="A9" s="6"/>
      <c r="B9" s="538" t="str">
        <f>'Member Info'!$D$9</f>
        <v>Enter Practice address here on Member info Page - delete if not required</v>
      </c>
      <c r="C9" s="539"/>
      <c r="D9" s="539"/>
      <c r="E9" s="539"/>
      <c r="F9" s="539"/>
      <c r="G9" s="540"/>
      <c r="H9" s="82"/>
      <c r="I9" s="82"/>
      <c r="J9" s="272"/>
      <c r="K9" s="517"/>
      <c r="L9" s="518"/>
      <c r="M9" s="519"/>
      <c r="N9" s="5"/>
      <c r="O9" s="5"/>
      <c r="P9" s="5"/>
      <c r="Q9" s="5"/>
      <c r="R9" s="78" t="s">
        <v>485</v>
      </c>
      <c r="X9" s="124"/>
      <c r="Y9" s="124"/>
      <c r="Z9" s="124"/>
      <c r="AA9" s="124"/>
      <c r="AB9" s="124"/>
      <c r="AC9" s="124"/>
    </row>
    <row r="10" spans="1:29" x14ac:dyDescent="0.25">
      <c r="A10" s="6"/>
      <c r="B10" s="541" t="str">
        <f>'Member Info'!$D$10</f>
        <v>Enter Practice address here on Member info Page - delete if not required</v>
      </c>
      <c r="C10" s="542"/>
      <c r="D10" s="542"/>
      <c r="E10" s="542"/>
      <c r="F10" s="542"/>
      <c r="G10" s="543"/>
      <c r="H10" s="82"/>
      <c r="I10" s="82"/>
      <c r="J10" s="272"/>
      <c r="K10" s="517"/>
      <c r="L10" s="518"/>
      <c r="M10" s="519"/>
      <c r="N10" s="5"/>
      <c r="O10" s="5"/>
      <c r="P10" s="5"/>
      <c r="Q10" s="5"/>
      <c r="R10" s="78"/>
      <c r="X10" s="124"/>
      <c r="Y10" s="124"/>
      <c r="Z10" s="124"/>
      <c r="AA10" s="124"/>
      <c r="AB10" s="124"/>
      <c r="AC10" s="124"/>
    </row>
    <row r="11" spans="1:29" x14ac:dyDescent="0.25">
      <c r="A11" s="6"/>
      <c r="B11" s="541" t="str">
        <f>'Member Info'!$D$11</f>
        <v>Enter Practice address here on Member info Page - delete if not required</v>
      </c>
      <c r="C11" s="542"/>
      <c r="D11" s="542"/>
      <c r="E11" s="542"/>
      <c r="F11" s="542"/>
      <c r="G11" s="543"/>
      <c r="H11" s="82"/>
      <c r="I11" s="82"/>
      <c r="J11" s="272"/>
      <c r="K11" s="517"/>
      <c r="L11" s="518"/>
      <c r="M11" s="519"/>
      <c r="N11" s="5"/>
      <c r="O11" s="5"/>
      <c r="P11" s="5"/>
      <c r="Q11" s="5"/>
      <c r="X11" s="124"/>
      <c r="Y11" s="124"/>
      <c r="Z11" s="124"/>
      <c r="AA11" s="124"/>
      <c r="AB11" s="124"/>
      <c r="AC11" s="124"/>
    </row>
    <row r="12" spans="1:29" x14ac:dyDescent="0.25">
      <c r="A12" s="6"/>
      <c r="B12" s="541" t="str">
        <f>'Member Info'!$D$12</f>
        <v>Enter Practice address here on Member info Page - delete if not required</v>
      </c>
      <c r="C12" s="542"/>
      <c r="D12" s="542"/>
      <c r="E12" s="542"/>
      <c r="F12" s="542"/>
      <c r="G12" s="543"/>
      <c r="H12" s="82"/>
      <c r="I12" s="82"/>
      <c r="J12" s="272"/>
      <c r="K12" s="517"/>
      <c r="L12" s="518"/>
      <c r="M12" s="519"/>
      <c r="N12" s="5"/>
      <c r="O12" s="5"/>
      <c r="P12" s="5"/>
      <c r="Q12" s="5"/>
      <c r="X12" s="124"/>
      <c r="Y12" s="124"/>
      <c r="Z12" s="124"/>
      <c r="AA12" s="124"/>
      <c r="AB12" s="124"/>
      <c r="AC12" s="124"/>
    </row>
    <row r="13" spans="1:29" ht="15.75" thickBot="1" x14ac:dyDescent="0.3">
      <c r="A13" s="6"/>
      <c r="B13" s="544" t="str">
        <f>'Member Info'!$D$13</f>
        <v>Enter Practice address here on Member info Page - delete if not required</v>
      </c>
      <c r="C13" s="545"/>
      <c r="D13" s="545"/>
      <c r="E13" s="545"/>
      <c r="F13" s="545"/>
      <c r="G13" s="546"/>
      <c r="H13" s="82"/>
      <c r="I13" s="82"/>
      <c r="J13" s="272"/>
      <c r="K13" s="520"/>
      <c r="L13" s="521"/>
      <c r="M13" s="522"/>
      <c r="N13" s="5"/>
      <c r="O13" s="5"/>
      <c r="P13" s="5"/>
      <c r="Q13" s="5"/>
      <c r="X13" s="124"/>
      <c r="Y13" s="124"/>
      <c r="Z13" s="124"/>
      <c r="AA13" s="124"/>
      <c r="AB13" s="124"/>
      <c r="AC13" s="124"/>
    </row>
    <row r="14" spans="1:29" x14ac:dyDescent="0.25">
      <c r="A14" s="6"/>
      <c r="B14" s="12"/>
      <c r="C14" s="12"/>
      <c r="D14" s="12"/>
      <c r="E14" s="12"/>
      <c r="F14" s="5"/>
      <c r="G14" s="5"/>
      <c r="H14" s="5"/>
      <c r="I14" s="5"/>
      <c r="J14" s="5"/>
      <c r="K14" s="5"/>
      <c r="L14" s="329"/>
      <c r="M14" s="329"/>
      <c r="N14" s="5"/>
      <c r="O14" s="5"/>
      <c r="P14" s="5"/>
      <c r="Q14" s="5"/>
      <c r="W14" s="223"/>
      <c r="X14" s="124"/>
      <c r="Y14" s="124"/>
      <c r="Z14" s="124"/>
      <c r="AA14" s="124"/>
      <c r="AB14" s="124"/>
      <c r="AC14" s="124"/>
    </row>
    <row r="15" spans="1:29" ht="16.5" thickBot="1" x14ac:dyDescent="0.3">
      <c r="A15" s="6"/>
      <c r="B15" s="233" t="s">
        <v>4</v>
      </c>
      <c r="C15" s="81"/>
      <c r="D15" s="81"/>
      <c r="E15" s="81"/>
      <c r="F15" s="81"/>
      <c r="G15" s="81"/>
      <c r="H15" s="13"/>
      <c r="I15" s="13"/>
      <c r="J15" s="13"/>
      <c r="K15" s="13"/>
      <c r="L15" s="44"/>
      <c r="M15" s="5"/>
      <c r="N15" s="5"/>
      <c r="O15" s="5"/>
      <c r="P15" s="5"/>
      <c r="Q15" s="5"/>
      <c r="W15" s="223"/>
      <c r="X15" s="124"/>
      <c r="Y15" s="124"/>
      <c r="Z15" s="124"/>
      <c r="AA15" s="124"/>
      <c r="AB15" s="124"/>
      <c r="AC15" s="124"/>
    </row>
    <row r="16" spans="1:29" ht="17.25" customHeight="1" thickBot="1" x14ac:dyDescent="0.3">
      <c r="A16" s="6"/>
      <c r="B16" s="503">
        <f>'Member Info'!$D$16</f>
        <v>0</v>
      </c>
      <c r="C16" s="504"/>
      <c r="D16" s="504"/>
      <c r="E16" s="504"/>
      <c r="F16" s="504"/>
      <c r="G16" s="505"/>
      <c r="H16" s="385"/>
      <c r="I16" s="385"/>
      <c r="J16" s="325"/>
      <c r="K16" s="523" t="str">
        <f>IF(OR(AA182&gt;0,AF182&gt;0,AG182&gt;0,AL182&gt;0),"STOP! - Urgent Action Required","")</f>
        <v/>
      </c>
      <c r="L16" s="524"/>
      <c r="M16" s="525"/>
      <c r="N16" s="5"/>
      <c r="O16" s="5"/>
      <c r="P16" s="5"/>
      <c r="Q16" s="5"/>
      <c r="T16" s="124">
        <f>'Member Info'!X2</f>
        <v>2.5</v>
      </c>
      <c r="W16" s="224"/>
      <c r="X16" s="124"/>
      <c r="Y16" s="124"/>
      <c r="Z16" s="124"/>
      <c r="AA16" s="124"/>
      <c r="AB16" s="124"/>
      <c r="AC16" s="124"/>
    </row>
    <row r="17" spans="1:45" ht="15" customHeight="1" x14ac:dyDescent="0.25">
      <c r="A17" s="6"/>
      <c r="B17" s="12"/>
      <c r="C17" s="12"/>
      <c r="D17" s="12"/>
      <c r="E17" s="12"/>
      <c r="F17" s="5"/>
      <c r="G17" s="5"/>
      <c r="H17" s="5"/>
      <c r="I17" s="5"/>
      <c r="J17" s="5"/>
      <c r="K17" s="526" t="str">
        <f>IF(AA182&gt;=1,"A Cut, Copy and paste action has corrupted this form, please UNDO (CTRL + Z) last action, or a New form will need to be Used from now on",IF(AF182&gt;0,"One or More members have been marked as - Left Employment/Scheme, but do not have an end date. please enter the End Date in the Member Info Tab",IF(AG182&gt;=1,"Leaver this month, send their T55a terminating form to HSCPensions@hscni.net today",IF(AL182&gt;=1,"You have an ourstatnding 'Deemed' error on one or more members below, please enter their normal contracted pay to fix the error",""))))</f>
        <v/>
      </c>
      <c r="L17" s="527"/>
      <c r="M17" s="528"/>
      <c r="N17" s="5"/>
      <c r="O17" s="5"/>
      <c r="P17" s="5"/>
      <c r="Q17" s="5"/>
    </row>
    <row r="18" spans="1:45" ht="16.5" customHeight="1" thickBot="1" x14ac:dyDescent="0.3">
      <c r="A18" s="6"/>
      <c r="B18" s="81" t="s">
        <v>470</v>
      </c>
      <c r="C18" s="81"/>
      <c r="D18" s="81"/>
      <c r="E18" s="328" t="s">
        <v>414</v>
      </c>
      <c r="F18" s="265"/>
      <c r="G18" s="265"/>
      <c r="H18" s="265"/>
      <c r="I18" s="265"/>
      <c r="J18" s="382"/>
      <c r="K18" s="529"/>
      <c r="L18" s="530"/>
      <c r="M18" s="531"/>
      <c r="N18" s="5"/>
      <c r="O18" s="5"/>
      <c r="P18" s="5">
        <f>IF(OR(K16="",K17="Leaver this month, send their T55a terminating form to HSCPensions@hscni.net today"),0,1)</f>
        <v>0</v>
      </c>
      <c r="Q18" s="5"/>
    </row>
    <row r="19" spans="1:45" ht="15.75" customHeight="1" thickBot="1" x14ac:dyDescent="0.3">
      <c r="A19" s="6"/>
      <c r="B19" s="503">
        <f>'Member Info'!$D$19</f>
        <v>0</v>
      </c>
      <c r="C19" s="504"/>
      <c r="D19" s="505"/>
      <c r="E19" s="535"/>
      <c r="F19" s="536"/>
      <c r="G19" s="537"/>
      <c r="H19" s="386"/>
      <c r="I19" s="386"/>
      <c r="J19" s="326"/>
      <c r="K19" s="529"/>
      <c r="L19" s="530"/>
      <c r="M19" s="531"/>
      <c r="N19" s="5"/>
      <c r="O19" s="5"/>
      <c r="P19" s="5"/>
      <c r="Q19" s="5"/>
    </row>
    <row r="20" spans="1:45" ht="15" customHeight="1" x14ac:dyDescent="0.25">
      <c r="A20" s="6"/>
      <c r="B20" s="25"/>
      <c r="C20" s="25"/>
      <c r="D20" s="25"/>
      <c r="E20" s="25"/>
      <c r="F20" s="5"/>
      <c r="G20" s="5"/>
      <c r="H20" s="5"/>
      <c r="I20" s="5"/>
      <c r="J20" s="5"/>
      <c r="K20" s="529"/>
      <c r="L20" s="530"/>
      <c r="M20" s="531"/>
      <c r="N20" s="5"/>
      <c r="O20" s="5"/>
      <c r="P20" s="5"/>
      <c r="Q20" s="5"/>
    </row>
    <row r="21" spans="1:45" ht="16.5" customHeight="1" thickBot="1" x14ac:dyDescent="0.3">
      <c r="A21" s="6"/>
      <c r="B21" s="233" t="s">
        <v>526</v>
      </c>
      <c r="C21" s="81"/>
      <c r="D21" s="81"/>
      <c r="E21" s="81"/>
      <c r="F21" s="81"/>
      <c r="G21" s="81"/>
      <c r="H21" s="13"/>
      <c r="I21" s="13"/>
      <c r="J21" s="13"/>
      <c r="K21" s="529"/>
      <c r="L21" s="530"/>
      <c r="M21" s="531"/>
      <c r="N21" s="5"/>
      <c r="O21" s="5"/>
      <c r="P21" s="5"/>
      <c r="Q21" s="5"/>
    </row>
    <row r="22" spans="1:45" ht="15.75" customHeight="1" thickBot="1" x14ac:dyDescent="0.3">
      <c r="A22" s="6"/>
      <c r="B22" s="535"/>
      <c r="C22" s="536"/>
      <c r="D22" s="536"/>
      <c r="E22" s="536"/>
      <c r="F22" s="536"/>
      <c r="G22" s="537"/>
      <c r="H22" s="386"/>
      <c r="I22" s="386"/>
      <c r="J22" s="327"/>
      <c r="K22" s="532"/>
      <c r="L22" s="533"/>
      <c r="M22" s="534"/>
      <c r="N22" s="5"/>
      <c r="O22" s="5"/>
      <c r="P22" s="5"/>
      <c r="Q22" s="5" t="str">
        <f>IF(ISERROR(AD32)," Unknown Values entered",FALSE)</f>
        <v xml:space="preserve"> Unknown Values entered</v>
      </c>
    </row>
    <row r="23" spans="1:45" ht="15.75" customHeight="1" x14ac:dyDescent="0.25">
      <c r="A23" s="12"/>
      <c r="B23" s="12"/>
      <c r="C23" s="12"/>
      <c r="D23" s="12"/>
      <c r="E23" s="12"/>
      <c r="F23" s="12"/>
      <c r="G23" s="12"/>
      <c r="H23" s="12"/>
      <c r="I23" s="12"/>
      <c r="J23" s="12"/>
      <c r="K23" s="12"/>
      <c r="L23" s="330"/>
      <c r="M23" s="330"/>
      <c r="N23" s="5"/>
      <c r="O23" s="5"/>
      <c r="P23" s="5"/>
      <c r="Q23" s="5"/>
    </row>
    <row r="24" spans="1:45" ht="15.75" customHeight="1" thickBot="1" x14ac:dyDescent="0.3">
      <c r="A24" s="12"/>
      <c r="B24" s="12"/>
      <c r="C24" s="12"/>
      <c r="D24" s="12"/>
      <c r="E24" s="12"/>
      <c r="F24" s="336" t="s">
        <v>566</v>
      </c>
      <c r="G24" s="12"/>
      <c r="H24" s="12"/>
      <c r="I24" s="336" t="s">
        <v>626</v>
      </c>
      <c r="J24" s="413" t="s">
        <v>569</v>
      </c>
      <c r="K24" s="413" t="s">
        <v>570</v>
      </c>
      <c r="L24" s="502" t="s">
        <v>567</v>
      </c>
      <c r="M24" s="502"/>
      <c r="N24" s="5"/>
      <c r="O24" s="5"/>
      <c r="P24" s="5"/>
      <c r="Q24" s="5"/>
    </row>
    <row r="25" spans="1:45" s="409" customFormat="1" ht="30" customHeight="1" thickBot="1" x14ac:dyDescent="0.35">
      <c r="A25" s="405"/>
      <c r="B25" s="506" t="s">
        <v>565</v>
      </c>
      <c r="C25" s="507"/>
      <c r="D25" s="406"/>
      <c r="E25" s="407"/>
      <c r="F25" s="412">
        <f>SUM(F32:F181)</f>
        <v>0</v>
      </c>
      <c r="G25" s="406"/>
      <c r="H25" s="406"/>
      <c r="I25" s="433" t="str">
        <f>IF('Member Info'!O16="","N/A",IF('Member Info'!$AM$19&lt;=$T$1,(F25*'Member Info'!O19),"N/A"))</f>
        <v>N/A</v>
      </c>
      <c r="J25" s="412">
        <f>SUM(J32:J181)</f>
        <v>0</v>
      </c>
      <c r="K25" s="412">
        <f>SUM(K32:K181)</f>
        <v>0</v>
      </c>
      <c r="L25" s="404" t="str">
        <f>IF('Member Info'!O16="","",IF('Member Info'!$AM$19&lt;=$T$1,"Total Includes Employer levy",""))</f>
        <v/>
      </c>
      <c r="M25" s="412">
        <f>SUM(I25:K25)</f>
        <v>0</v>
      </c>
      <c r="N25" s="408"/>
      <c r="O25" s="408"/>
      <c r="P25" s="408"/>
      <c r="Q25" s="408"/>
      <c r="U25" s="410"/>
      <c r="V25" s="410"/>
      <c r="W25" s="410"/>
      <c r="X25" s="410"/>
      <c r="Y25" s="411"/>
      <c r="Z25" s="411"/>
      <c r="AA25" s="411"/>
      <c r="AB25" s="411"/>
      <c r="AC25" s="411"/>
    </row>
    <row r="26" spans="1:45" ht="15" customHeight="1" x14ac:dyDescent="0.25">
      <c r="A26" s="12"/>
      <c r="B26" s="481" t="s">
        <v>10</v>
      </c>
      <c r="C26" s="481"/>
      <c r="D26" s="481"/>
      <c r="E26" s="481"/>
      <c r="F26" s="481"/>
      <c r="G26" s="481"/>
      <c r="H26" s="481"/>
      <c r="I26" s="481"/>
      <c r="J26" s="481"/>
      <c r="K26" s="481"/>
      <c r="L26" s="481"/>
      <c r="M26" s="481"/>
      <c r="N26" s="5"/>
      <c r="O26" s="5"/>
      <c r="P26" s="5"/>
      <c r="Q26" s="5"/>
    </row>
    <row r="27" spans="1:45" ht="15.75" customHeight="1" x14ac:dyDescent="0.25">
      <c r="A27" s="12"/>
      <c r="B27" s="481"/>
      <c r="C27" s="481"/>
      <c r="D27" s="481"/>
      <c r="E27" s="481"/>
      <c r="F27" s="481"/>
      <c r="G27" s="481"/>
      <c r="H27" s="481"/>
      <c r="I27" s="481"/>
      <c r="J27" s="481"/>
      <c r="K27" s="481"/>
      <c r="L27" s="481"/>
      <c r="M27" s="481"/>
      <c r="N27" s="5"/>
      <c r="O27" s="5"/>
      <c r="P27" s="5"/>
      <c r="Q27" s="5"/>
    </row>
    <row r="28" spans="1:45" ht="15" customHeight="1" x14ac:dyDescent="0.25">
      <c r="A28" s="12"/>
      <c r="B28" s="481"/>
      <c r="C28" s="481"/>
      <c r="D28" s="481"/>
      <c r="E28" s="481"/>
      <c r="F28" s="481"/>
      <c r="G28" s="481"/>
      <c r="H28" s="481"/>
      <c r="I28" s="481"/>
      <c r="J28" s="481"/>
      <c r="K28" s="481"/>
      <c r="L28" s="481"/>
      <c r="M28" s="481"/>
      <c r="N28" s="12"/>
      <c r="O28" s="12"/>
      <c r="P28" s="12"/>
      <c r="Q28" s="12"/>
    </row>
    <row r="29" spans="1:45" ht="21" x14ac:dyDescent="0.35">
      <c r="A29" s="4"/>
      <c r="B29" s="549" t="s">
        <v>540</v>
      </c>
      <c r="C29" s="549"/>
      <c r="D29" s="549"/>
      <c r="E29" s="549"/>
      <c r="F29" s="549"/>
      <c r="G29" s="549"/>
      <c r="H29" s="549"/>
      <c r="I29" s="549"/>
      <c r="J29" s="549"/>
      <c r="K29" s="549"/>
      <c r="L29" s="549"/>
      <c r="M29" s="549"/>
      <c r="N29" s="5"/>
      <c r="O29" s="5"/>
      <c r="P29" s="5"/>
      <c r="Q29" s="5"/>
    </row>
    <row r="30" spans="1:45" x14ac:dyDescent="0.25">
      <c r="A30" s="4"/>
      <c r="B30" s="5"/>
      <c r="C30" s="5"/>
      <c r="D30" s="5"/>
      <c r="E30" s="20"/>
      <c r="F30" s="20"/>
      <c r="G30" s="21"/>
      <c r="H30" s="21"/>
      <c r="I30" s="21"/>
      <c r="J30" s="20"/>
      <c r="K30" s="20"/>
      <c r="L30" s="271"/>
      <c r="M30" s="5"/>
      <c r="N30" s="5"/>
      <c r="O30" s="5"/>
      <c r="P30" s="5"/>
      <c r="Q30" s="5"/>
    </row>
    <row r="31" spans="1:45" ht="93" customHeight="1" x14ac:dyDescent="0.25">
      <c r="A31" s="4"/>
      <c r="B31" s="547" t="s">
        <v>11</v>
      </c>
      <c r="C31" s="548"/>
      <c r="D31" s="38" t="s">
        <v>28</v>
      </c>
      <c r="E31" s="27" t="s">
        <v>12</v>
      </c>
      <c r="F31" s="27" t="s">
        <v>13</v>
      </c>
      <c r="G31" s="28" t="s">
        <v>445</v>
      </c>
      <c r="H31" s="28" t="s">
        <v>596</v>
      </c>
      <c r="I31" s="28" t="s">
        <v>597</v>
      </c>
      <c r="J31" s="27" t="s">
        <v>600</v>
      </c>
      <c r="K31" s="27" t="s">
        <v>16</v>
      </c>
      <c r="L31" s="79" t="s">
        <v>637</v>
      </c>
      <c r="M31" s="79" t="s">
        <v>525</v>
      </c>
      <c r="N31" s="5"/>
      <c r="O31" s="339" t="s">
        <v>572</v>
      </c>
      <c r="P31" s="91" t="s">
        <v>411</v>
      </c>
      <c r="Q31" s="91" t="s">
        <v>411</v>
      </c>
      <c r="R31" s="92" t="s">
        <v>412</v>
      </c>
      <c r="S31" s="93"/>
      <c r="T31" s="92" t="s">
        <v>413</v>
      </c>
      <c r="U31" s="225"/>
      <c r="V31" s="226" t="s">
        <v>458</v>
      </c>
      <c r="W31" s="226" t="s">
        <v>459</v>
      </c>
      <c r="X31" s="226" t="s">
        <v>460</v>
      </c>
      <c r="Y31" s="234" t="s">
        <v>486</v>
      </c>
      <c r="Z31" s="234" t="s">
        <v>487</v>
      </c>
      <c r="AA31" s="234" t="s">
        <v>489</v>
      </c>
      <c r="AB31" s="234" t="s">
        <v>493</v>
      </c>
      <c r="AC31" s="234" t="s">
        <v>522</v>
      </c>
      <c r="AD31" s="239" t="s">
        <v>498</v>
      </c>
      <c r="AE31" s="239" t="s">
        <v>490</v>
      </c>
      <c r="AF31" s="239" t="s">
        <v>523</v>
      </c>
      <c r="AG31" s="124" t="s">
        <v>524</v>
      </c>
      <c r="AI31" s="239" t="s">
        <v>527</v>
      </c>
      <c r="AJ31" s="239" t="s">
        <v>528</v>
      </c>
      <c r="AK31" s="239" t="s">
        <v>542</v>
      </c>
      <c r="AL31" s="239" t="s">
        <v>568</v>
      </c>
      <c r="AM31" s="239" t="s">
        <v>585</v>
      </c>
      <c r="AN31" s="239" t="s">
        <v>575</v>
      </c>
      <c r="AO31" s="239" t="s">
        <v>576</v>
      </c>
      <c r="AP31" s="239" t="s">
        <v>586</v>
      </c>
      <c r="AQ31" s="239" t="s">
        <v>595</v>
      </c>
      <c r="AR31" s="239" t="s">
        <v>598</v>
      </c>
      <c r="AS31" s="239" t="s">
        <v>599</v>
      </c>
    </row>
    <row r="32" spans="1:45" x14ac:dyDescent="0.25">
      <c r="A32" s="4">
        <v>1</v>
      </c>
      <c r="B32" s="164">
        <f>'Member Info'!D29</f>
        <v>0</v>
      </c>
      <c r="C32" s="164">
        <f>'Member Info'!E29</f>
        <v>0</v>
      </c>
      <c r="D32" s="164" t="str">
        <f>'Member Info'!G29</f>
        <v/>
      </c>
      <c r="E32" s="165">
        <f>'Member Info'!B29</f>
        <v>0</v>
      </c>
      <c r="F32" s="242"/>
      <c r="G32" s="166" t="str">
        <f>IF(E32=0,"",('Member Info'!K29+'Member Info'!L29))</f>
        <v/>
      </c>
      <c r="H32" s="419"/>
      <c r="I32" s="419"/>
      <c r="J32" s="26"/>
      <c r="K32" s="26"/>
      <c r="L32" s="384" t="str">
        <f>IF(E32=0,"",IF('Member Info'!F29&gt;$U$1,CONCATENATE("Joined with practice on ", TEXT('Member Info'!F29, "DD/MM/YYYY")),IF('Member Info'!N29&lt;&gt;"",IF('Member Info'!N29&lt;$T$1,CONCATENATE("Left Scheme on ", TEXT('Member Info'!N29, "DD/MM/YYYY")),IF(OR(G32="",G32=0),"Error Detected, No rate entered",IF(E32=0,"",IF(F32="","Error Detected, No Pensionable pay",IF(AS32=1,"No Part Time Status Entered",IF(AR32=1,"No Part Time Hours Entered",IF(ISERROR(AD32)," Unknown Values entered.",IF(V32+W32&lt;1,"Acceptable",IF(T32+U32=200, "No Contributions Entered", IF(M32="","Error Detected, Choose reason&gt;",IF(Z32="1",IF(V32=1,"Please Enter Deemed Pensionable Pay","Add Any Relevant Details Above"),"Please Give Details Above"))))))))))),IF(OR(G32="",G32=0),"Error Detected, No rate entered",IF(E32=0,"",IF(F32="","Error Detected, No Pensionable pay",IF(AS32=1,"No Part Time Status Entered",IF(AR32=1,"No Part Time Hours Entered",IF(ISERROR(AD32)," Unknown Values entered.",IF(V32+W32&lt;1,"Acceptable",IF(T32+U32=200, "No Contributions Entered", IF(M32="","Error Detected, Choose reason&gt;",IF(Z32="1",IF(V32=1,"Please Enter Deemed Pensionable Pay","Add relevant Details Above"),"Please give details Above")))))))))))))</f>
        <v/>
      </c>
      <c r="M32" s="260"/>
      <c r="N32" s="91"/>
      <c r="O32" s="91" t="str">
        <f>IF(E32=0,"",IF(ISERROR((F32+J32+K32)),0,IF((F32+J32+K32)&lt;1,0,1)))</f>
        <v/>
      </c>
      <c r="P32" s="94">
        <f>J32</f>
        <v>0</v>
      </c>
      <c r="Q32" s="94">
        <f>K32</f>
        <v>0</v>
      </c>
      <c r="R32" s="218">
        <f>(ROUND((F32/100*'Member Info'!$W$2), 2))</f>
        <v>0</v>
      </c>
      <c r="S32" s="218" t="e">
        <f>ROUND((F32/100*G32),2)</f>
        <v>#VALUE!</v>
      </c>
      <c r="T32" s="218" t="str">
        <f>IF(E32=0,"",(100-(P32/R32*100)))</f>
        <v/>
      </c>
      <c r="U32" s="227" t="str">
        <f>IF(E32=0,"",(100-(Q32/S32*100)))</f>
        <v/>
      </c>
      <c r="V32" s="228" t="str">
        <f>IF(E32=0,"",IF(T32&gt;$T$16,1,IF(T32&lt;-$T$16,1,0)))</f>
        <v/>
      </c>
      <c r="W32" s="228" t="str">
        <f>IF(E32=0,"",IF(G32=0,1,IF(U32&gt;$T$16,1,IF(U32&lt;-$T$16,1,0))))</f>
        <v/>
      </c>
      <c r="X32" s="222">
        <f>IF(E32=0,0,IF(F32="",1,0))</f>
        <v>0</v>
      </c>
      <c r="Y32" s="110">
        <f>IF(E32=0,0,IF(M32="",0,1))</f>
        <v>0</v>
      </c>
      <c r="Z32" s="235" t="str">
        <f>IF(M32="SMP/Occupational Maternity","1",IF(M32="SSP/Occupational Sick pay","1",""))</f>
        <v/>
      </c>
      <c r="AA32" s="240" t="b">
        <f>IF(OR(AN32=TRUE,AO32=TRUE),TRUE,FALSE)</f>
        <v>0</v>
      </c>
      <c r="AB32" s="235">
        <f>IF(OR(M32="left scheme/Employment",AC32=""), 1,0)</f>
        <v>0</v>
      </c>
      <c r="AC32" s="235">
        <f>IF('Member Info'!N29="",1,"")</f>
        <v>1</v>
      </c>
      <c r="AD32" s="243" t="e">
        <f>(T32+U32)</f>
        <v>#VALUE!</v>
      </c>
      <c r="AE32" s="130" t="str">
        <f t="shared" ref="AE32" si="0">IF(AP32=1,"",IF(Y32=1,"",IF(AG32=1,"",IF(E32=0,"",IF(AB32=1,"",IF(L32="acceptable","",IF(T32+U32="0","",T32+U32)))))))</f>
        <v/>
      </c>
      <c r="AF32" s="124">
        <f>SUM(AB32+AC32)</f>
        <v>1</v>
      </c>
      <c r="AG32" s="124" t="str">
        <f>IF('Member Info'!N29&lt;&gt;"",IF(AND('Member Info'!N29&lt;=$U$1,'Member Info'!N29&gt;=$T$1),1,0),"")</f>
        <v/>
      </c>
      <c r="AI32" s="124" t="b">
        <f>OR(M32="SMP/Occupational Maternity",M32="SSP/Occupational Sick pay")</f>
        <v>0</v>
      </c>
      <c r="AJ32" s="124">
        <f>IF(AI32=TRUE,1,0)</f>
        <v>0</v>
      </c>
      <c r="AL32" s="124">
        <f>IF(L32="Please Enter Deemed Pensionable Pay",1,0)</f>
        <v>0</v>
      </c>
      <c r="AM32" s="124">
        <f>IF('Member Info'!F29&gt;$T$1,1,0)</f>
        <v>0</v>
      </c>
      <c r="AN32" s="124" t="b">
        <f>IF(ISERROR(T32),ERROR.TYPE(#REF!)=ERROR.TYPE(T32),FALSE)</f>
        <v>0</v>
      </c>
      <c r="AO32" s="124" t="b">
        <f>IF(ISERROR(U32),ERROR.TYPE(#REF!)=ERROR.TYPE(U32),FALSE)</f>
        <v>0</v>
      </c>
      <c r="AP32" s="124">
        <f>IF('Member Info'!F29&gt;'GP1 April 25'!$U$1,1,0)</f>
        <v>0</v>
      </c>
      <c r="AQ32" s="124">
        <f>IF(H32="Part Time",1,0)</f>
        <v>0</v>
      </c>
      <c r="AR32" s="124">
        <f>IF(AND(AQ32=1,I32=""),1,0)</f>
        <v>0</v>
      </c>
      <c r="AS32" s="124">
        <f>IF(OR(H32=0,H32=""),1,0)</f>
        <v>1</v>
      </c>
    </row>
    <row r="33" spans="1:45" x14ac:dyDescent="0.25">
      <c r="A33" s="4">
        <v>2</v>
      </c>
      <c r="B33" s="164">
        <f>'Member Info'!D30</f>
        <v>0</v>
      </c>
      <c r="C33" s="164">
        <f>'Member Info'!E30</f>
        <v>0</v>
      </c>
      <c r="D33" s="164" t="str">
        <f>'Member Info'!G30</f>
        <v/>
      </c>
      <c r="E33" s="165">
        <f>'Member Info'!B30</f>
        <v>0</v>
      </c>
      <c r="F33" s="242"/>
      <c r="G33" s="166" t="str">
        <f>IF(E33=0,"",('Member Info'!K30+'Member Info'!L30))</f>
        <v/>
      </c>
      <c r="H33" s="419"/>
      <c r="I33" s="419"/>
      <c r="J33" s="26"/>
      <c r="K33" s="26"/>
      <c r="L33" s="384" t="str">
        <f>IF(E33=0,"",IF('Member Info'!F30&gt;$U$1,CONCATENATE("Joined with practice on ", TEXT('Member Info'!F30, "DD/MM/YYYY")),IF('Member Info'!N30&lt;&gt;"",IF('Member Info'!N30&lt;$T$1,CONCATENATE("Left Scheme on ", TEXT('Member Info'!N30, "DD/MM/YYYY")),IF(OR(G33="",G33=0),"Error Detected, No rate entered",IF(E33=0,"",IF(F33="","Error Detected, No Pensionable pay",IF(AS33=1,"No Part Time Status Entered",IF(AR33=1,"No Part Time Hours Entered",IF(ISERROR(AD33)," Unknown Values entered.",IF(V33+W33&lt;1,"Acceptable",IF(T33+U33=200, "No Contributions Entered", IF(M33="","Error Detected, Choose reason&gt;",IF(Z33="1",IF(V33=1,"Please Enter Deemed Pensionable Pay","Add Any Relevant Details Above"),"Please Give Details Above"))))))))))),IF(OR(G33="",G33=0),"Error Detected, No rate entered",IF(E33=0,"",IF(F33="","Error Detected, No Pensionable pay",IF(AS33=1,"No Part Time Status Entered",IF(AR33=1,"No Part Time Hours Entered",IF(ISERROR(AD33)," Unknown Values entered.",IF(V33+W33&lt;1,"Acceptable",IF(T33+U33=200, "No Contributions Entered", IF(M33="","Error Detected, Choose reason&gt;",IF(Z33="1",IF(V33=1,"Please Enter Deemed Pensionable Pay","Add relevant Details Above"),"Please give details Above")))))))))))))</f>
        <v/>
      </c>
      <c r="M33" s="260"/>
      <c r="N33" s="91"/>
      <c r="O33" s="91" t="str">
        <f t="shared" ref="O33:O96" si="1">IF(E33=0,"",IF(ISERROR((F33+J33+K33)),0,IF((F33+J33+K33)&lt;1,0,1)))</f>
        <v/>
      </c>
      <c r="P33" s="94">
        <f t="shared" ref="P33:P96" si="2">J33</f>
        <v>0</v>
      </c>
      <c r="Q33" s="94">
        <f t="shared" ref="Q33:Q96" si="3">K33</f>
        <v>0</v>
      </c>
      <c r="R33" s="218">
        <f>(ROUND((F33/100*'Member Info'!$W$2), 2))</f>
        <v>0</v>
      </c>
      <c r="S33" s="218" t="e">
        <f t="shared" ref="S33:S96" si="4">ROUND((F33/100*G33),2)</f>
        <v>#VALUE!</v>
      </c>
      <c r="T33" s="218" t="str">
        <f t="shared" ref="T33:T96" si="5">IF(E33=0,"",(100-(P33/R33*100)))</f>
        <v/>
      </c>
      <c r="U33" s="227" t="str">
        <f t="shared" ref="U33:U96" si="6">IF(E33=0,"",(100-(Q33/S33*100)))</f>
        <v/>
      </c>
      <c r="V33" s="228" t="str">
        <f t="shared" ref="V33:V96" si="7">IF(E33=0,"",IF(T33&gt;$T$16,1,IF(T33&lt;-$T$16,1,0)))</f>
        <v/>
      </c>
      <c r="W33" s="228" t="str">
        <f t="shared" ref="W33:W96" si="8">IF(E33=0,"",IF(G33=0,1,IF(U33&gt;$T$16,1,IF(U33&lt;-$T$16,1,0))))</f>
        <v/>
      </c>
      <c r="X33" s="222">
        <f t="shared" ref="X33:X96" si="9">IF(E33=0,0,IF(F33="",1,0))</f>
        <v>0</v>
      </c>
      <c r="Y33" s="110">
        <f t="shared" ref="Y33:Y96" si="10">IF(E33=0,0,IF(M33="",0,1))</f>
        <v>0</v>
      </c>
      <c r="Z33" s="235" t="str">
        <f t="shared" ref="Z33:Z96" si="11">IF(M33="SMP/Occupational Maternity","1",IF(M33="SSP/Occupational Sick pay","1",""))</f>
        <v/>
      </c>
      <c r="AA33" s="240" t="b">
        <f t="shared" ref="AA33:AA96" si="12">IF(OR(AN33=TRUE,AO33=TRUE),TRUE,FALSE)</f>
        <v>0</v>
      </c>
      <c r="AB33" s="235">
        <f t="shared" ref="AB33:AB96" si="13">IF(OR(M33="left scheme/Employment",AC33=""), 1,0)</f>
        <v>0</v>
      </c>
      <c r="AC33" s="235">
        <f>IF('Member Info'!N30="",1,"")</f>
        <v>1</v>
      </c>
      <c r="AD33" s="243" t="e">
        <f t="shared" ref="AD33:AD96" si="14">(T33+U33)</f>
        <v>#VALUE!</v>
      </c>
      <c r="AE33" s="130" t="str">
        <f t="shared" ref="AE33:AE96" si="15">IF(AP33=1,"",IF(Y33=1,"",IF(AG33=1,"",IF(E33=0,"",IF(AB33=1,"",IF(L33="acceptable","",IF(T33+U33="0","",T33+U33)))))))</f>
        <v/>
      </c>
      <c r="AF33" s="124">
        <f t="shared" ref="AF33:AF96" si="16">SUM(AB33+AC33)</f>
        <v>1</v>
      </c>
      <c r="AG33" s="124" t="str">
        <f>IF('Member Info'!N30&lt;&gt;"",IF(AND('Member Info'!N30&lt;=$U$1,'Member Info'!N30&gt;=$T$1),1,0),"")</f>
        <v/>
      </c>
      <c r="AI33" s="124" t="b">
        <f t="shared" ref="AI33:AI96" si="17">OR(M33="SMP/Occupational Maternity",M33="SSP/Occupational Sick pay")</f>
        <v>0</v>
      </c>
      <c r="AJ33" s="124">
        <f t="shared" ref="AJ33:AJ96" si="18">IF(AI33=TRUE,1,0)</f>
        <v>0</v>
      </c>
      <c r="AL33" s="124">
        <f t="shared" ref="AL33:AL96" si="19">IF(L33="Please Enter Deemed Pensionable Pay",1,0)</f>
        <v>0</v>
      </c>
      <c r="AM33" s="124">
        <f>IF('Member Info'!F30&gt;$T$1,1,0)</f>
        <v>0</v>
      </c>
      <c r="AN33" s="124" t="b">
        <f>IF(ISERROR(T33),ERROR.TYPE(#REF!)=ERROR.TYPE(T33),FALSE)</f>
        <v>0</v>
      </c>
      <c r="AO33" s="124" t="b">
        <f>IF(ISERROR(U33),ERROR.TYPE(#REF!)=ERROR.TYPE(U33),FALSE)</f>
        <v>0</v>
      </c>
      <c r="AP33" s="124">
        <f>IF('Member Info'!F30&gt;'GP1 April 25'!$U$1,1,0)</f>
        <v>0</v>
      </c>
      <c r="AQ33" s="124">
        <f t="shared" ref="AQ33:AQ96" si="20">IF(H33="Part Time",1,0)</f>
        <v>0</v>
      </c>
      <c r="AR33" s="124">
        <f t="shared" ref="AR33:AR96" si="21">IF(AND(AQ33=1,I33=""),1,0)</f>
        <v>0</v>
      </c>
      <c r="AS33" s="124">
        <f t="shared" ref="AS33:AS96" si="22">IF(OR(H33=0,H33=""),1,0)</f>
        <v>1</v>
      </c>
    </row>
    <row r="34" spans="1:45" x14ac:dyDescent="0.25">
      <c r="A34" s="4">
        <v>3</v>
      </c>
      <c r="B34" s="164">
        <f>'Member Info'!D31</f>
        <v>0</v>
      </c>
      <c r="C34" s="164">
        <f>'Member Info'!E31</f>
        <v>0</v>
      </c>
      <c r="D34" s="164" t="str">
        <f>'Member Info'!G31</f>
        <v/>
      </c>
      <c r="E34" s="165">
        <f>'Member Info'!B31</f>
        <v>0</v>
      </c>
      <c r="F34" s="242"/>
      <c r="G34" s="166" t="str">
        <f>IF(E34=0,"",('Member Info'!K31+'Member Info'!L31))</f>
        <v/>
      </c>
      <c r="H34" s="419"/>
      <c r="I34" s="419"/>
      <c r="J34" s="26"/>
      <c r="K34" s="26"/>
      <c r="L34" s="384" t="str">
        <f>IF(E34=0,"",IF('Member Info'!F31&gt;$U$1,CONCATENATE("Joined with practice on ", TEXT('Member Info'!F31, "DD/MM/YYYY")),IF('Member Info'!N31&lt;&gt;"",IF('Member Info'!N31&lt;$T$1,CONCATENATE("Left Scheme on ", TEXT('Member Info'!N31, "DD/MM/YYYY")),IF(OR(G34="",G34=0),"Error Detected, No rate entered",IF(E34=0,"",IF(F34="","Error Detected, No Pensionable pay",IF(AS34=1,"No Part Time Status Entered",IF(AR34=1,"No Part Time Hours Entered",IF(ISERROR(AD34)," Unknown Values entered.",IF(V34+W34&lt;1,"Acceptable",IF(T34+U34=200, "No Contributions Entered", IF(M34="","Error Detected, Choose reason&gt;",IF(Z34="1",IF(V34=1,"Please Enter Deemed Pensionable Pay","Add Any Relevant Details Above"),"Please Give Details Above"))))))))))),IF(OR(G34="",G34=0),"Error Detected, No rate entered",IF(E34=0,"",IF(F34="","Error Detected, No Pensionable pay",IF(AS34=1,"No Part Time Status Entered",IF(AR34=1,"No Part Time Hours Entered",IF(ISERROR(AD34)," Unknown Values entered.",IF(V34+W34&lt;1,"Acceptable",IF(T34+U34=200, "No Contributions Entered", IF(M34="","Error Detected, Choose reason&gt;",IF(Z34="1",IF(V34=1,"Please Enter Deemed Pensionable Pay","Add relevant Details Above"),"Please give details Above")))))))))))))</f>
        <v/>
      </c>
      <c r="M34" s="260"/>
      <c r="N34" s="91"/>
      <c r="O34" s="91" t="str">
        <f>IF(E34=0,"",IF(ISERROR((F34+J34+K34)),0,IF((F34+J34+K34)&lt;1,0,1)))</f>
        <v/>
      </c>
      <c r="P34" s="94">
        <f>J34</f>
        <v>0</v>
      </c>
      <c r="Q34" s="94">
        <f t="shared" si="3"/>
        <v>0</v>
      </c>
      <c r="R34" s="218">
        <f>(ROUND((F34/100*'Member Info'!$W$2), 2))</f>
        <v>0</v>
      </c>
      <c r="S34" s="218" t="e">
        <f t="shared" si="4"/>
        <v>#VALUE!</v>
      </c>
      <c r="T34" s="218" t="str">
        <f t="shared" si="5"/>
        <v/>
      </c>
      <c r="U34" s="227" t="str">
        <f t="shared" si="6"/>
        <v/>
      </c>
      <c r="V34" s="228" t="str">
        <f t="shared" si="7"/>
        <v/>
      </c>
      <c r="W34" s="228" t="str">
        <f t="shared" si="8"/>
        <v/>
      </c>
      <c r="X34" s="222">
        <f t="shared" si="9"/>
        <v>0</v>
      </c>
      <c r="Y34" s="110">
        <f t="shared" si="10"/>
        <v>0</v>
      </c>
      <c r="Z34" s="235" t="str">
        <f t="shared" si="11"/>
        <v/>
      </c>
      <c r="AA34" s="240" t="b">
        <f t="shared" si="12"/>
        <v>0</v>
      </c>
      <c r="AB34" s="235">
        <f t="shared" si="13"/>
        <v>0</v>
      </c>
      <c r="AC34" s="235">
        <f>IF('Member Info'!N31="",1,"")</f>
        <v>1</v>
      </c>
      <c r="AD34" s="243" t="e">
        <f t="shared" si="14"/>
        <v>#VALUE!</v>
      </c>
      <c r="AE34" s="130" t="str">
        <f t="shared" si="15"/>
        <v/>
      </c>
      <c r="AF34" s="124">
        <f t="shared" si="16"/>
        <v>1</v>
      </c>
      <c r="AG34" s="124" t="str">
        <f>IF('Member Info'!N31&lt;&gt;"",IF(AND('Member Info'!N31&lt;=$U$1,'Member Info'!N31&gt;=$T$1),1,0),"")</f>
        <v/>
      </c>
      <c r="AI34" s="124" t="b">
        <f t="shared" si="17"/>
        <v>0</v>
      </c>
      <c r="AJ34" s="124">
        <f t="shared" si="18"/>
        <v>0</v>
      </c>
      <c r="AL34" s="124">
        <f t="shared" si="19"/>
        <v>0</v>
      </c>
      <c r="AM34" s="124">
        <f>IF('Member Info'!F31&gt;$T$1,1,0)</f>
        <v>0</v>
      </c>
      <c r="AN34" s="124" t="b">
        <f>IF(ISERROR(T34),ERROR.TYPE(#REF!)=ERROR.TYPE(T34),FALSE)</f>
        <v>0</v>
      </c>
      <c r="AO34" s="124" t="b">
        <f>IF(ISERROR(U34),ERROR.TYPE(#REF!)=ERROR.TYPE(U34),FALSE)</f>
        <v>0</v>
      </c>
      <c r="AP34" s="124">
        <f>IF('Member Info'!F31&gt;'GP1 April 25'!$U$1,1,0)</f>
        <v>0</v>
      </c>
      <c r="AQ34" s="124">
        <f t="shared" si="20"/>
        <v>0</v>
      </c>
      <c r="AR34" s="124">
        <f t="shared" si="21"/>
        <v>0</v>
      </c>
      <c r="AS34" s="124">
        <f t="shared" si="22"/>
        <v>1</v>
      </c>
    </row>
    <row r="35" spans="1:45" x14ac:dyDescent="0.25">
      <c r="A35" s="4">
        <v>4</v>
      </c>
      <c r="B35" s="164">
        <f>'Member Info'!D32</f>
        <v>0</v>
      </c>
      <c r="C35" s="164">
        <f>'Member Info'!E32</f>
        <v>0</v>
      </c>
      <c r="D35" s="164" t="str">
        <f>'Member Info'!G32</f>
        <v/>
      </c>
      <c r="E35" s="165">
        <f>'Member Info'!B32</f>
        <v>0</v>
      </c>
      <c r="F35" s="242"/>
      <c r="G35" s="166" t="str">
        <f>IF(E35=0,"",('Member Info'!K32+'Member Info'!L32))</f>
        <v/>
      </c>
      <c r="H35" s="419"/>
      <c r="I35" s="419"/>
      <c r="J35" s="26"/>
      <c r="K35" s="26"/>
      <c r="L35" s="384" t="str">
        <f>IF(E35=0,"",IF('Member Info'!F32&gt;$U$1,CONCATENATE("Joined with practice on ", TEXT('Member Info'!F32, "DD/MM/YYYY")),IF('Member Info'!N32&lt;&gt;"",IF('Member Info'!N32&lt;$T$1,CONCATENATE("Left Scheme on ", TEXT('Member Info'!N32, "DD/MM/YYYY")),IF(OR(G35="",G35=0),"Error Detected, No rate entered",IF(E35=0,"",IF(F35="","Error Detected, No Pensionable pay",IF(AS35=1,"No Part Time Status Entered",IF(AR35=1,"No Part Time Hours Entered",IF(ISERROR(AD35)," Unknown Values entered.",IF(V35+W35&lt;1,"Acceptable",IF(T35+U35=200, "No Contributions Entered", IF(M35="","Error Detected, Choose reason&gt;",IF(Z35="1",IF(V35=1,"Please Enter Deemed Pensionable Pay","Add Any Relevant Details Above"),"Please Give Details Above"))))))))))),IF(OR(G35="",G35=0),"Error Detected, No rate entered",IF(E35=0,"",IF(F35="","Error Detected, No Pensionable pay",IF(AS35=1,"No Part Time Status Entered",IF(AR35=1,"No Part Time Hours Entered",IF(ISERROR(AD35)," Unknown Values entered.",IF(V35+W35&lt;1,"Acceptable",IF(T35+U35=200, "No Contributions Entered", IF(M35="","Error Detected, Choose reason&gt;",IF(Z35="1",IF(V35=1,"Please Enter Deemed Pensionable Pay","Add relevant Details Above"),"Please give details Above")))))))))))))</f>
        <v/>
      </c>
      <c r="M35" s="260"/>
      <c r="N35" s="91"/>
      <c r="O35" s="91" t="str">
        <f t="shared" si="1"/>
        <v/>
      </c>
      <c r="P35" s="94">
        <f t="shared" si="2"/>
        <v>0</v>
      </c>
      <c r="Q35" s="94">
        <f t="shared" si="3"/>
        <v>0</v>
      </c>
      <c r="R35" s="218">
        <f>(ROUND((F35/100*'Member Info'!$W$2), 2))</f>
        <v>0</v>
      </c>
      <c r="S35" s="218" t="e">
        <f t="shared" si="4"/>
        <v>#VALUE!</v>
      </c>
      <c r="T35" s="218" t="str">
        <f t="shared" si="5"/>
        <v/>
      </c>
      <c r="U35" s="227" t="str">
        <f t="shared" si="6"/>
        <v/>
      </c>
      <c r="V35" s="228" t="str">
        <f t="shared" si="7"/>
        <v/>
      </c>
      <c r="W35" s="228" t="str">
        <f t="shared" si="8"/>
        <v/>
      </c>
      <c r="X35" s="222">
        <f t="shared" si="9"/>
        <v>0</v>
      </c>
      <c r="Y35" s="110">
        <f t="shared" si="10"/>
        <v>0</v>
      </c>
      <c r="Z35" s="235" t="str">
        <f t="shared" si="11"/>
        <v/>
      </c>
      <c r="AA35" s="240" t="b">
        <f t="shared" si="12"/>
        <v>0</v>
      </c>
      <c r="AB35" s="235">
        <f t="shared" si="13"/>
        <v>0</v>
      </c>
      <c r="AC35" s="235">
        <f>IF('Member Info'!N32="",1,"")</f>
        <v>1</v>
      </c>
      <c r="AD35" s="243" t="e">
        <f t="shared" si="14"/>
        <v>#VALUE!</v>
      </c>
      <c r="AE35" s="130" t="str">
        <f t="shared" si="15"/>
        <v/>
      </c>
      <c r="AF35" s="124">
        <f t="shared" si="16"/>
        <v>1</v>
      </c>
      <c r="AG35" s="124" t="str">
        <f>IF('Member Info'!N32&lt;&gt;"",IF(AND('Member Info'!N32&lt;=$U$1,'Member Info'!N32&gt;=$T$1),1,0),"")</f>
        <v/>
      </c>
      <c r="AI35" s="124" t="b">
        <f t="shared" si="17"/>
        <v>0</v>
      </c>
      <c r="AJ35" s="124">
        <f t="shared" si="18"/>
        <v>0</v>
      </c>
      <c r="AL35" s="124">
        <f t="shared" si="19"/>
        <v>0</v>
      </c>
      <c r="AM35" s="124">
        <f>IF('Member Info'!F32&gt;$T$1,1,0)</f>
        <v>0</v>
      </c>
      <c r="AN35" s="124" t="b">
        <f>IF(ISERROR(T35),ERROR.TYPE(#REF!)=ERROR.TYPE(T35),FALSE)</f>
        <v>0</v>
      </c>
      <c r="AO35" s="124" t="b">
        <f>IF(ISERROR(U35),ERROR.TYPE(#REF!)=ERROR.TYPE(U35),FALSE)</f>
        <v>0</v>
      </c>
      <c r="AP35" s="124">
        <f>IF('Member Info'!F32&gt;'GP1 April 25'!$U$1,1,0)</f>
        <v>0</v>
      </c>
      <c r="AQ35" s="124">
        <f t="shared" si="20"/>
        <v>0</v>
      </c>
      <c r="AR35" s="124">
        <f t="shared" si="21"/>
        <v>0</v>
      </c>
      <c r="AS35" s="124">
        <f t="shared" si="22"/>
        <v>1</v>
      </c>
    </row>
    <row r="36" spans="1:45" x14ac:dyDescent="0.25">
      <c r="A36" s="4">
        <v>5</v>
      </c>
      <c r="B36" s="164">
        <f>'Member Info'!D33</f>
        <v>0</v>
      </c>
      <c r="C36" s="164">
        <f>'Member Info'!E33</f>
        <v>0</v>
      </c>
      <c r="D36" s="164" t="str">
        <f>'Member Info'!G33</f>
        <v/>
      </c>
      <c r="E36" s="165">
        <f>'Member Info'!B33</f>
        <v>0</v>
      </c>
      <c r="F36" s="242"/>
      <c r="G36" s="166" t="str">
        <f>IF(E36=0,"",('Member Info'!K33+'Member Info'!L33))</f>
        <v/>
      </c>
      <c r="H36" s="419"/>
      <c r="I36" s="419"/>
      <c r="J36" s="26"/>
      <c r="K36" s="26"/>
      <c r="L36" s="384" t="str">
        <f>IF(E36=0,"",IF('Member Info'!F33&gt;$U$1,CONCATENATE("Joined with practice on ", TEXT('Member Info'!F33, "DD/MM/YYYY")),IF('Member Info'!N33&lt;&gt;"",IF('Member Info'!N33&lt;$T$1,CONCATENATE("Left Scheme on ", TEXT('Member Info'!N33, "DD/MM/YYYY")),IF(OR(G36="",G36=0),"Error Detected, No rate entered",IF(E36=0,"",IF(F36="","Error Detected, No Pensionable pay",IF(AS36=1,"No Part Time Status Entered",IF(AR36=1,"No Part Time Hours Entered",IF(ISERROR(AD36)," Unknown Values entered.",IF(V36+W36&lt;1,"Acceptable",IF(T36+U36=200, "No Contributions Entered", IF(M36="","Error Detected, Choose reason&gt;",IF(Z36="1",IF(V36=1,"Please Enter Deemed Pensionable Pay","Add Any Relevant Details Above"),"Please Give Details Above"))))))))))),IF(OR(G36="",G36=0),"Error Detected, No rate entered",IF(E36=0,"",IF(F36="","Error Detected, No Pensionable pay",IF(AS36=1,"No Part Time Status Entered",IF(AR36=1,"No Part Time Hours Entered",IF(ISERROR(AD36)," Unknown Values entered.",IF(V36+W36&lt;1,"Acceptable",IF(T36+U36=200, "No Contributions Entered", IF(M36="","Error Detected, Choose reason&gt;",IF(Z36="1",IF(V36=1,"Please Enter Deemed Pensionable Pay","Add relevant Details Above"),"Please give details Above")))))))))))))</f>
        <v/>
      </c>
      <c r="M36" s="260"/>
      <c r="N36" s="91"/>
      <c r="O36" s="91" t="str">
        <f>IF(E36=0,"",IF(ISERROR((F36+J36+K36)),0,IF((F36+J36+K36)&lt;1,0,1)))</f>
        <v/>
      </c>
      <c r="P36" s="94">
        <f>J36</f>
        <v>0</v>
      </c>
      <c r="Q36" s="94">
        <f t="shared" si="3"/>
        <v>0</v>
      </c>
      <c r="R36" s="218">
        <f>(ROUND((F36/100*'Member Info'!$W$2), 2))</f>
        <v>0</v>
      </c>
      <c r="S36" s="218" t="e">
        <f t="shared" si="4"/>
        <v>#VALUE!</v>
      </c>
      <c r="T36" s="218" t="str">
        <f t="shared" si="5"/>
        <v/>
      </c>
      <c r="U36" s="227" t="str">
        <f t="shared" si="6"/>
        <v/>
      </c>
      <c r="V36" s="228" t="str">
        <f t="shared" si="7"/>
        <v/>
      </c>
      <c r="W36" s="228" t="str">
        <f t="shared" si="8"/>
        <v/>
      </c>
      <c r="X36" s="222">
        <f t="shared" si="9"/>
        <v>0</v>
      </c>
      <c r="Y36" s="110">
        <f t="shared" si="10"/>
        <v>0</v>
      </c>
      <c r="Z36" s="235" t="str">
        <f t="shared" si="11"/>
        <v/>
      </c>
      <c r="AA36" s="240" t="b">
        <f t="shared" si="12"/>
        <v>0</v>
      </c>
      <c r="AB36" s="235">
        <f t="shared" si="13"/>
        <v>0</v>
      </c>
      <c r="AC36" s="235">
        <f>IF('Member Info'!N33="",1,"")</f>
        <v>1</v>
      </c>
      <c r="AD36" s="243" t="e">
        <f t="shared" si="14"/>
        <v>#VALUE!</v>
      </c>
      <c r="AE36" s="130" t="str">
        <f t="shared" si="15"/>
        <v/>
      </c>
      <c r="AF36" s="124">
        <f t="shared" si="16"/>
        <v>1</v>
      </c>
      <c r="AG36" s="124" t="str">
        <f>IF('Member Info'!N33&lt;&gt;"",IF(AND('Member Info'!N33&lt;=$U$1,'Member Info'!N33&gt;=$T$1),1,0),"")</f>
        <v/>
      </c>
      <c r="AI36" s="124" t="b">
        <f t="shared" si="17"/>
        <v>0</v>
      </c>
      <c r="AJ36" s="124">
        <f t="shared" si="18"/>
        <v>0</v>
      </c>
      <c r="AL36" s="124">
        <f t="shared" si="19"/>
        <v>0</v>
      </c>
      <c r="AM36" s="124">
        <f>IF('Member Info'!F33&gt;$T$1,1,0)</f>
        <v>0</v>
      </c>
      <c r="AN36" s="124" t="b">
        <f>IF(ISERROR(T36),ERROR.TYPE(#REF!)=ERROR.TYPE(T36),FALSE)</f>
        <v>0</v>
      </c>
      <c r="AO36" s="124" t="b">
        <f>IF(ISERROR(U36),ERROR.TYPE(#REF!)=ERROR.TYPE(U36),FALSE)</f>
        <v>0</v>
      </c>
      <c r="AP36" s="124">
        <f>IF('Member Info'!F33&gt;'GP1 April 25'!$U$1,1,0)</f>
        <v>0</v>
      </c>
      <c r="AQ36" s="124">
        <f t="shared" si="20"/>
        <v>0</v>
      </c>
      <c r="AR36" s="124">
        <f t="shared" si="21"/>
        <v>0</v>
      </c>
      <c r="AS36" s="124">
        <f t="shared" si="22"/>
        <v>1</v>
      </c>
    </row>
    <row r="37" spans="1:45" x14ac:dyDescent="0.25">
      <c r="A37" s="4">
        <v>6</v>
      </c>
      <c r="B37" s="164">
        <f>'Member Info'!D34</f>
        <v>0</v>
      </c>
      <c r="C37" s="164">
        <f>'Member Info'!E34</f>
        <v>0</v>
      </c>
      <c r="D37" s="164" t="str">
        <f>'Member Info'!G34</f>
        <v/>
      </c>
      <c r="E37" s="165">
        <f>'Member Info'!B34</f>
        <v>0</v>
      </c>
      <c r="F37" s="242"/>
      <c r="G37" s="166" t="str">
        <f>IF(E37=0,"",('Member Info'!K34+'Member Info'!L34))</f>
        <v/>
      </c>
      <c r="H37" s="419"/>
      <c r="I37" s="419"/>
      <c r="J37" s="26"/>
      <c r="K37" s="26"/>
      <c r="L37" s="384" t="str">
        <f>IF(E37=0,"",IF('Member Info'!F34&gt;$U$1,CONCATENATE("Joined with practice on ", TEXT('Member Info'!F34, "DD/MM/YYYY")),IF('Member Info'!N34&lt;&gt;"",IF('Member Info'!N34&lt;$T$1,CONCATENATE("Left Scheme on ", TEXT('Member Info'!N34, "DD/MM/YYYY")),IF(OR(G37="",G37=0),"Error Detected, No rate entered",IF(E37=0,"",IF(F37="","Error Detected, No Pensionable pay",IF(AS37=1,"No Part Time Status Entered",IF(AR37=1,"No Part Time Hours Entered",IF(ISERROR(AD37)," Unknown Values entered.",IF(V37+W37&lt;1,"Acceptable",IF(T37+U37=200, "No Contributions Entered", IF(M37="","Error Detected, Choose reason&gt;",IF(Z37="1",IF(V37=1,"Please Enter Deemed Pensionable Pay","Add Any Relevant Details Above"),"Please Give Details Above"))))))))))),IF(OR(G37="",G37=0),"Error Detected, No rate entered",IF(E37=0,"",IF(F37="","Error Detected, No Pensionable pay",IF(AS37=1,"No Part Time Status Entered",IF(AR37=1,"No Part Time Hours Entered",IF(ISERROR(AD37)," Unknown Values entered.",IF(V37+W37&lt;1,"Acceptable",IF(T37+U37=200, "No Contributions Entered", IF(M37="","Error Detected, Choose reason&gt;",IF(Z37="1",IF(V37=1,"Please Enter Deemed Pensionable Pay","Add relevant Details Above"),"Please give details Above")))))))))))))</f>
        <v/>
      </c>
      <c r="M37" s="260"/>
      <c r="N37" s="91"/>
      <c r="O37" s="91" t="str">
        <f t="shared" si="1"/>
        <v/>
      </c>
      <c r="P37" s="94">
        <f t="shared" si="2"/>
        <v>0</v>
      </c>
      <c r="Q37" s="94">
        <f t="shared" si="3"/>
        <v>0</v>
      </c>
      <c r="R37" s="218">
        <f>(ROUND((F37/100*'Member Info'!$W$2), 2))</f>
        <v>0</v>
      </c>
      <c r="S37" s="218" t="e">
        <f t="shared" si="4"/>
        <v>#VALUE!</v>
      </c>
      <c r="T37" s="218" t="str">
        <f t="shared" si="5"/>
        <v/>
      </c>
      <c r="U37" s="227" t="str">
        <f t="shared" si="6"/>
        <v/>
      </c>
      <c r="V37" s="228" t="str">
        <f t="shared" si="7"/>
        <v/>
      </c>
      <c r="W37" s="228" t="str">
        <f t="shared" si="8"/>
        <v/>
      </c>
      <c r="X37" s="222">
        <f t="shared" si="9"/>
        <v>0</v>
      </c>
      <c r="Y37" s="110">
        <f t="shared" si="10"/>
        <v>0</v>
      </c>
      <c r="Z37" s="235" t="str">
        <f t="shared" si="11"/>
        <v/>
      </c>
      <c r="AA37" s="240" t="b">
        <f t="shared" si="12"/>
        <v>0</v>
      </c>
      <c r="AB37" s="235">
        <f t="shared" si="13"/>
        <v>0</v>
      </c>
      <c r="AC37" s="235">
        <f>IF('Member Info'!N34="",1,"")</f>
        <v>1</v>
      </c>
      <c r="AD37" s="243" t="e">
        <f t="shared" si="14"/>
        <v>#VALUE!</v>
      </c>
      <c r="AE37" s="130" t="str">
        <f t="shared" si="15"/>
        <v/>
      </c>
      <c r="AF37" s="124">
        <f t="shared" si="16"/>
        <v>1</v>
      </c>
      <c r="AG37" s="124" t="str">
        <f>IF('Member Info'!N34&lt;&gt;"",IF(AND('Member Info'!N34&lt;=$U$1,'Member Info'!N34&gt;=$T$1),1,0),"")</f>
        <v/>
      </c>
      <c r="AI37" s="124" t="b">
        <f t="shared" si="17"/>
        <v>0</v>
      </c>
      <c r="AJ37" s="124">
        <f t="shared" si="18"/>
        <v>0</v>
      </c>
      <c r="AL37" s="124">
        <f t="shared" si="19"/>
        <v>0</v>
      </c>
      <c r="AM37" s="124">
        <f>IF('Member Info'!F34&gt;$T$1,1,0)</f>
        <v>0</v>
      </c>
      <c r="AN37" s="124" t="b">
        <f>IF(ISERROR(T37),ERROR.TYPE(#REF!)=ERROR.TYPE(T37),FALSE)</f>
        <v>0</v>
      </c>
      <c r="AO37" s="124" t="b">
        <f>IF(ISERROR(U37),ERROR.TYPE(#REF!)=ERROR.TYPE(U37),FALSE)</f>
        <v>0</v>
      </c>
      <c r="AP37" s="124">
        <f>IF('Member Info'!F34&gt;'GP1 April 25'!$U$1,1,0)</f>
        <v>0</v>
      </c>
      <c r="AQ37" s="124">
        <f t="shared" si="20"/>
        <v>0</v>
      </c>
      <c r="AR37" s="124">
        <f t="shared" si="21"/>
        <v>0</v>
      </c>
      <c r="AS37" s="124">
        <f t="shared" si="22"/>
        <v>1</v>
      </c>
    </row>
    <row r="38" spans="1:45" x14ac:dyDescent="0.25">
      <c r="A38" s="4">
        <v>7</v>
      </c>
      <c r="B38" s="164">
        <f>'Member Info'!D35</f>
        <v>0</v>
      </c>
      <c r="C38" s="164">
        <f>'Member Info'!E35</f>
        <v>0</v>
      </c>
      <c r="D38" s="164" t="str">
        <f>'Member Info'!G35</f>
        <v/>
      </c>
      <c r="E38" s="165">
        <f>'Member Info'!B35</f>
        <v>0</v>
      </c>
      <c r="F38" s="242"/>
      <c r="G38" s="166" t="str">
        <f>IF(E38=0,"",('Member Info'!K35+'Member Info'!L35))</f>
        <v/>
      </c>
      <c r="H38" s="419"/>
      <c r="I38" s="419"/>
      <c r="J38" s="26"/>
      <c r="K38" s="26"/>
      <c r="L38" s="384" t="str">
        <f>IF(E38=0,"",IF('Member Info'!F35&gt;$U$1,CONCATENATE("Joined with practice on ", TEXT('Member Info'!F35, "DD/MM/YYYY")),IF('Member Info'!N35&lt;&gt;"",IF('Member Info'!N35&lt;$T$1,CONCATENATE("Left Scheme on ", TEXT('Member Info'!N35, "DD/MM/YYYY")),IF(OR(G38="",G38=0),"Error Detected, No rate entered",IF(E38=0,"",IF(F38="","Error Detected, No Pensionable pay",IF(AS38=1,"No Part Time Status Entered",IF(AR38=1,"No Part Time Hours Entered",IF(ISERROR(AD38)," Unknown Values entered.",IF(V38+W38&lt;1,"Acceptable",IF(T38+U38=200, "No Contributions Entered", IF(M38="","Error Detected, Choose reason&gt;",IF(Z38="1",IF(V38=1,"Please Enter Deemed Pensionable Pay","Add Any Relevant Details Above"),"Please Give Details Above"))))))))))),IF(OR(G38="",G38=0),"Error Detected, No rate entered",IF(E38=0,"",IF(F38="","Error Detected, No Pensionable pay",IF(AS38=1,"No Part Time Status Entered",IF(AR38=1,"No Part Time Hours Entered",IF(ISERROR(AD38)," Unknown Values entered.",IF(V38+W38&lt;1,"Acceptable",IF(T38+U38=200, "No Contributions Entered", IF(M38="","Error Detected, Choose reason&gt;",IF(Z38="1",IF(V38=1,"Please Enter Deemed Pensionable Pay","Add relevant Details Above"),"Please give details Above")))))))))))))</f>
        <v/>
      </c>
      <c r="M38" s="260"/>
      <c r="N38" s="91"/>
      <c r="O38" s="91" t="str">
        <f>IF(E38=0,"",IF(ISERROR((F38+J38+K38)),0,IF((F38+J38+K38)&lt;1,0,1)))</f>
        <v/>
      </c>
      <c r="P38" s="94">
        <f t="shared" si="2"/>
        <v>0</v>
      </c>
      <c r="Q38" s="94">
        <f>K38</f>
        <v>0</v>
      </c>
      <c r="R38" s="218">
        <f>(ROUND((F38/100*'Member Info'!$W$2), 2))</f>
        <v>0</v>
      </c>
      <c r="S38" s="218" t="e">
        <f t="shared" si="4"/>
        <v>#VALUE!</v>
      </c>
      <c r="T38" s="218" t="str">
        <f t="shared" si="5"/>
        <v/>
      </c>
      <c r="U38" s="227" t="str">
        <f t="shared" si="6"/>
        <v/>
      </c>
      <c r="V38" s="228" t="str">
        <f t="shared" si="7"/>
        <v/>
      </c>
      <c r="W38" s="228" t="str">
        <f t="shared" si="8"/>
        <v/>
      </c>
      <c r="X38" s="222">
        <f t="shared" si="9"/>
        <v>0</v>
      </c>
      <c r="Y38" s="110">
        <f t="shared" si="10"/>
        <v>0</v>
      </c>
      <c r="Z38" s="235" t="str">
        <f t="shared" si="11"/>
        <v/>
      </c>
      <c r="AA38" s="240" t="b">
        <f t="shared" si="12"/>
        <v>0</v>
      </c>
      <c r="AB38" s="235">
        <f t="shared" si="13"/>
        <v>0</v>
      </c>
      <c r="AC38" s="235">
        <f>IF('Member Info'!N35="",1,"")</f>
        <v>1</v>
      </c>
      <c r="AD38" s="243" t="e">
        <f t="shared" si="14"/>
        <v>#VALUE!</v>
      </c>
      <c r="AE38" s="130" t="str">
        <f t="shared" si="15"/>
        <v/>
      </c>
      <c r="AF38" s="124">
        <f t="shared" si="16"/>
        <v>1</v>
      </c>
      <c r="AG38" s="124" t="str">
        <f>IF('Member Info'!N35&lt;&gt;"",IF(AND('Member Info'!N35&lt;=$U$1,'Member Info'!N35&gt;=$T$1),1,0),"")</f>
        <v/>
      </c>
      <c r="AI38" s="124" t="b">
        <f t="shared" si="17"/>
        <v>0</v>
      </c>
      <c r="AJ38" s="124">
        <f t="shared" si="18"/>
        <v>0</v>
      </c>
      <c r="AL38" s="124">
        <f t="shared" si="19"/>
        <v>0</v>
      </c>
      <c r="AM38" s="124">
        <f>IF('Member Info'!F35&gt;$T$1,1,0)</f>
        <v>0</v>
      </c>
      <c r="AN38" s="124" t="b">
        <f>IF(ISERROR(T38),ERROR.TYPE(#REF!)=ERROR.TYPE(T38),FALSE)</f>
        <v>0</v>
      </c>
      <c r="AO38" s="124" t="b">
        <f>IF(ISERROR(U38),ERROR.TYPE(#REF!)=ERROR.TYPE(U38),FALSE)</f>
        <v>0</v>
      </c>
      <c r="AP38" s="124">
        <f>IF('Member Info'!F35&gt;'GP1 April 25'!$U$1,1,0)</f>
        <v>0</v>
      </c>
      <c r="AQ38" s="124">
        <f t="shared" si="20"/>
        <v>0</v>
      </c>
      <c r="AR38" s="124">
        <f t="shared" si="21"/>
        <v>0</v>
      </c>
      <c r="AS38" s="124">
        <f t="shared" si="22"/>
        <v>1</v>
      </c>
    </row>
    <row r="39" spans="1:45" x14ac:dyDescent="0.25">
      <c r="A39" s="4">
        <v>8</v>
      </c>
      <c r="B39" s="164">
        <f>'Member Info'!D36</f>
        <v>0</v>
      </c>
      <c r="C39" s="164">
        <f>'Member Info'!E36</f>
        <v>0</v>
      </c>
      <c r="D39" s="164" t="str">
        <f>'Member Info'!G36</f>
        <v/>
      </c>
      <c r="E39" s="165">
        <f>'Member Info'!B36</f>
        <v>0</v>
      </c>
      <c r="F39" s="242"/>
      <c r="G39" s="166" t="str">
        <f>IF(E39=0,"",('Member Info'!K36+'Member Info'!L36))</f>
        <v/>
      </c>
      <c r="H39" s="419"/>
      <c r="I39" s="419"/>
      <c r="J39" s="26"/>
      <c r="K39" s="26"/>
      <c r="L39" s="384" t="str">
        <f>IF(E39=0,"",IF('Member Info'!F36&gt;$U$1,CONCATENATE("Joined with practice on ", TEXT('Member Info'!F36, "DD/MM/YYYY")),IF('Member Info'!N36&lt;&gt;"",IF('Member Info'!N36&lt;$T$1,CONCATENATE("Left Scheme on ", TEXT('Member Info'!N36, "DD/MM/YYYY")),IF(OR(G39="",G39=0),"Error Detected, No rate entered",IF(E39=0,"",IF(F39="","Error Detected, No Pensionable pay",IF(AS39=1,"No Part Time Status Entered",IF(AR39=1,"No Part Time Hours Entered",IF(ISERROR(AD39)," Unknown Values entered.",IF(V39+W39&lt;1,"Acceptable",IF(T39+U39=200, "No Contributions Entered", IF(M39="","Error Detected, Choose reason&gt;",IF(Z39="1",IF(V39=1,"Please Enter Deemed Pensionable Pay","Add Any Relevant Details Above"),"Please Give Details Above"))))))))))),IF(OR(G39="",G39=0),"Error Detected, No rate entered",IF(E39=0,"",IF(F39="","Error Detected, No Pensionable pay",IF(AS39=1,"No Part Time Status Entered",IF(AR39=1,"No Part Time Hours Entered",IF(ISERROR(AD39)," Unknown Values entered.",IF(V39+W39&lt;1,"Acceptable",IF(T39+U39=200, "No Contributions Entered", IF(M39="","Error Detected, Choose reason&gt;",IF(Z39="1",IF(V39=1,"Please Enter Deemed Pensionable Pay","Add relevant Details Above"),"Please give details Above")))))))))))))</f>
        <v/>
      </c>
      <c r="M39" s="260"/>
      <c r="N39" s="91"/>
      <c r="O39" s="91" t="str">
        <f t="shared" si="1"/>
        <v/>
      </c>
      <c r="P39" s="94">
        <f t="shared" si="2"/>
        <v>0</v>
      </c>
      <c r="Q39" s="94">
        <f t="shared" si="3"/>
        <v>0</v>
      </c>
      <c r="R39" s="218">
        <f>(ROUND((F39/100*'Member Info'!$W$2), 2))</f>
        <v>0</v>
      </c>
      <c r="S39" s="218" t="e">
        <f t="shared" si="4"/>
        <v>#VALUE!</v>
      </c>
      <c r="T39" s="218" t="str">
        <f t="shared" si="5"/>
        <v/>
      </c>
      <c r="U39" s="227" t="str">
        <f t="shared" si="6"/>
        <v/>
      </c>
      <c r="V39" s="228" t="str">
        <f t="shared" si="7"/>
        <v/>
      </c>
      <c r="W39" s="228" t="str">
        <f t="shared" si="8"/>
        <v/>
      </c>
      <c r="X39" s="222">
        <f t="shared" si="9"/>
        <v>0</v>
      </c>
      <c r="Y39" s="110">
        <f t="shared" si="10"/>
        <v>0</v>
      </c>
      <c r="Z39" s="235" t="str">
        <f t="shared" si="11"/>
        <v/>
      </c>
      <c r="AA39" s="240" t="b">
        <f t="shared" si="12"/>
        <v>0</v>
      </c>
      <c r="AB39" s="235">
        <f t="shared" si="13"/>
        <v>0</v>
      </c>
      <c r="AC39" s="235">
        <f>IF('Member Info'!N36="",1,"")</f>
        <v>1</v>
      </c>
      <c r="AD39" s="243" t="e">
        <f t="shared" si="14"/>
        <v>#VALUE!</v>
      </c>
      <c r="AE39" s="130" t="str">
        <f t="shared" si="15"/>
        <v/>
      </c>
      <c r="AF39" s="124">
        <f t="shared" si="16"/>
        <v>1</v>
      </c>
      <c r="AG39" s="124" t="str">
        <f>IF('Member Info'!N36&lt;&gt;"",IF(AND('Member Info'!N36&lt;=$U$1,'Member Info'!N36&gt;=$T$1),1,0),"")</f>
        <v/>
      </c>
      <c r="AI39" s="124" t="b">
        <f t="shared" si="17"/>
        <v>0</v>
      </c>
      <c r="AJ39" s="124">
        <f t="shared" si="18"/>
        <v>0</v>
      </c>
      <c r="AL39" s="124">
        <f t="shared" si="19"/>
        <v>0</v>
      </c>
      <c r="AM39" s="124">
        <f>IF('Member Info'!F36&gt;$T$1,1,0)</f>
        <v>0</v>
      </c>
      <c r="AN39" s="124" t="b">
        <f>IF(ISERROR(T39),ERROR.TYPE(#REF!)=ERROR.TYPE(T39),FALSE)</f>
        <v>0</v>
      </c>
      <c r="AO39" s="124" t="b">
        <f>IF(ISERROR(U39),ERROR.TYPE(#REF!)=ERROR.TYPE(U39),FALSE)</f>
        <v>0</v>
      </c>
      <c r="AP39" s="124">
        <f>IF('Member Info'!F36&gt;'GP1 April 25'!$U$1,1,0)</f>
        <v>0</v>
      </c>
      <c r="AQ39" s="124">
        <f t="shared" si="20"/>
        <v>0</v>
      </c>
      <c r="AR39" s="124">
        <f t="shared" si="21"/>
        <v>0</v>
      </c>
      <c r="AS39" s="124">
        <f t="shared" si="22"/>
        <v>1</v>
      </c>
    </row>
    <row r="40" spans="1:45" x14ac:dyDescent="0.25">
      <c r="A40" s="4">
        <v>9</v>
      </c>
      <c r="B40" s="164">
        <f>'Member Info'!D37</f>
        <v>0</v>
      </c>
      <c r="C40" s="164">
        <f>'Member Info'!E37</f>
        <v>0</v>
      </c>
      <c r="D40" s="164" t="str">
        <f>'Member Info'!G37</f>
        <v/>
      </c>
      <c r="E40" s="165">
        <f>'Member Info'!B37</f>
        <v>0</v>
      </c>
      <c r="F40" s="242"/>
      <c r="G40" s="166" t="str">
        <f>IF(E40=0,"",('Member Info'!K37+'Member Info'!L37))</f>
        <v/>
      </c>
      <c r="H40" s="419"/>
      <c r="I40" s="419"/>
      <c r="J40" s="26"/>
      <c r="K40" s="26"/>
      <c r="L40" s="384" t="str">
        <f>IF(E40=0,"",IF('Member Info'!F37&gt;$U$1,CONCATENATE("Joined with practice on ", TEXT('Member Info'!F37, "DD/MM/YYYY")),IF('Member Info'!N37&lt;&gt;"",IF('Member Info'!N37&lt;$T$1,CONCATENATE("Left Scheme on ", TEXT('Member Info'!N37, "DD/MM/YYYY")),IF(OR(G40="",G40=0),"Error Detected, No rate entered",IF(E40=0,"",IF(F40="","Error Detected, No Pensionable pay",IF(AS40=1,"No Part Time Status Entered",IF(AR40=1,"No Part Time Hours Entered",IF(ISERROR(AD40)," Unknown Values entered.",IF(V40+W40&lt;1,"Acceptable",IF(T40+U40=200, "No Contributions Entered", IF(M40="","Error Detected, Choose reason&gt;",IF(Z40="1",IF(V40=1,"Please Enter Deemed Pensionable Pay","Add Any Relevant Details Above"),"Please Give Details Above"))))))))))),IF(OR(G40="",G40=0),"Error Detected, No rate entered",IF(E40=0,"",IF(F40="","Error Detected, No Pensionable pay",IF(AS40=1,"No Part Time Status Entered",IF(AR40=1,"No Part Time Hours Entered",IF(ISERROR(AD40)," Unknown Values entered.",IF(V40+W40&lt;1,"Acceptable",IF(T40+U40=200, "No Contributions Entered", IF(M40="","Error Detected, Choose reason&gt;",IF(Z40="1",IF(V40=1,"Please Enter Deemed Pensionable Pay","Add relevant Details Above"),"Please give details Above")))))))))))))</f>
        <v/>
      </c>
      <c r="M40" s="260"/>
      <c r="N40" s="91"/>
      <c r="O40" s="91" t="str">
        <f>IF(E40=0,"",IF(ISERROR((F40+J40+K40)),0,IF((F40+J40+K40)&lt;1,0,1)))</f>
        <v/>
      </c>
      <c r="P40" s="94">
        <f>J40</f>
        <v>0</v>
      </c>
      <c r="Q40" s="94">
        <f t="shared" si="3"/>
        <v>0</v>
      </c>
      <c r="R40" s="218">
        <f>(ROUND((F40/100*'Member Info'!$W$2), 2))</f>
        <v>0</v>
      </c>
      <c r="S40" s="218" t="e">
        <f t="shared" si="4"/>
        <v>#VALUE!</v>
      </c>
      <c r="T40" s="218" t="str">
        <f t="shared" si="5"/>
        <v/>
      </c>
      <c r="U40" s="227" t="str">
        <f t="shared" si="6"/>
        <v/>
      </c>
      <c r="V40" s="228" t="str">
        <f t="shared" si="7"/>
        <v/>
      </c>
      <c r="W40" s="228" t="str">
        <f t="shared" si="8"/>
        <v/>
      </c>
      <c r="X40" s="222">
        <f t="shared" si="9"/>
        <v>0</v>
      </c>
      <c r="Y40" s="110">
        <f t="shared" si="10"/>
        <v>0</v>
      </c>
      <c r="Z40" s="235" t="str">
        <f t="shared" si="11"/>
        <v/>
      </c>
      <c r="AA40" s="240" t="b">
        <f t="shared" si="12"/>
        <v>0</v>
      </c>
      <c r="AB40" s="235">
        <f t="shared" si="13"/>
        <v>0</v>
      </c>
      <c r="AC40" s="235">
        <f>IF('Member Info'!N37="",1,"")</f>
        <v>1</v>
      </c>
      <c r="AD40" s="243" t="e">
        <f t="shared" si="14"/>
        <v>#VALUE!</v>
      </c>
      <c r="AE40" s="130" t="str">
        <f t="shared" si="15"/>
        <v/>
      </c>
      <c r="AF40" s="124">
        <f t="shared" si="16"/>
        <v>1</v>
      </c>
      <c r="AG40" s="124" t="str">
        <f>IF('Member Info'!N37&lt;&gt;"",IF(AND('Member Info'!N37&lt;=$U$1,'Member Info'!N37&gt;=$T$1),1,0),"")</f>
        <v/>
      </c>
      <c r="AI40" s="124" t="b">
        <f t="shared" si="17"/>
        <v>0</v>
      </c>
      <c r="AJ40" s="124">
        <f t="shared" si="18"/>
        <v>0</v>
      </c>
      <c r="AL40" s="124">
        <f t="shared" si="19"/>
        <v>0</v>
      </c>
      <c r="AM40" s="124">
        <f>IF('Member Info'!F37&gt;$T$1,1,0)</f>
        <v>0</v>
      </c>
      <c r="AN40" s="124" t="b">
        <f>IF(ISERROR(T40),ERROR.TYPE(#REF!)=ERROR.TYPE(T40),FALSE)</f>
        <v>0</v>
      </c>
      <c r="AO40" s="124" t="b">
        <f>IF(ISERROR(U40),ERROR.TYPE(#REF!)=ERROR.TYPE(U40),FALSE)</f>
        <v>0</v>
      </c>
      <c r="AP40" s="124">
        <f>IF('Member Info'!F37&gt;'GP1 April 25'!$U$1,1,0)</f>
        <v>0</v>
      </c>
      <c r="AQ40" s="124">
        <f t="shared" si="20"/>
        <v>0</v>
      </c>
      <c r="AR40" s="124">
        <f t="shared" si="21"/>
        <v>0</v>
      </c>
      <c r="AS40" s="124">
        <f t="shared" si="22"/>
        <v>1</v>
      </c>
    </row>
    <row r="41" spans="1:45" x14ac:dyDescent="0.25">
      <c r="A41" s="4">
        <v>10</v>
      </c>
      <c r="B41" s="164">
        <f>'Member Info'!D38</f>
        <v>0</v>
      </c>
      <c r="C41" s="164">
        <f>'Member Info'!E38</f>
        <v>0</v>
      </c>
      <c r="D41" s="164" t="str">
        <f>'Member Info'!G38</f>
        <v/>
      </c>
      <c r="E41" s="165">
        <f>'Member Info'!B38</f>
        <v>0</v>
      </c>
      <c r="F41" s="242"/>
      <c r="G41" s="166" t="str">
        <f>IF(E41=0,"",('Member Info'!K38+'Member Info'!L38))</f>
        <v/>
      </c>
      <c r="H41" s="419"/>
      <c r="I41" s="419"/>
      <c r="J41" s="26"/>
      <c r="K41" s="26"/>
      <c r="L41" s="384" t="str">
        <f>IF(E41=0,"",IF('Member Info'!F38&gt;$U$1,CONCATENATE("Joined with practice on ", TEXT('Member Info'!F38, "DD/MM/YYYY")),IF('Member Info'!N38&lt;&gt;"",IF('Member Info'!N38&lt;$T$1,CONCATENATE("Left Scheme on ", TEXT('Member Info'!N38, "DD/MM/YYYY")),IF(OR(G41="",G41=0),"Error Detected, No rate entered",IF(E41=0,"",IF(F41="","Error Detected, No Pensionable pay",IF(AS41=1,"No Part Time Status Entered",IF(AR41=1,"No Part Time Hours Entered",IF(ISERROR(AD41)," Unknown Values entered.",IF(V41+W41&lt;1,"Acceptable",IF(T41+U41=200, "No Contributions Entered", IF(M41="","Error Detected, Choose reason&gt;",IF(Z41="1",IF(V41=1,"Please Enter Deemed Pensionable Pay","Add Any Relevant Details Above"),"Please Give Details Above"))))))))))),IF(OR(G41="",G41=0),"Error Detected, No rate entered",IF(E41=0,"",IF(F41="","Error Detected, No Pensionable pay",IF(AS41=1,"No Part Time Status Entered",IF(AR41=1,"No Part Time Hours Entered",IF(ISERROR(AD41)," Unknown Values entered.",IF(V41+W41&lt;1,"Acceptable",IF(T41+U41=200, "No Contributions Entered", IF(M41="","Error Detected, Choose reason&gt;",IF(Z41="1",IF(V41=1,"Please Enter Deemed Pensionable Pay","Add relevant Details Above"),"Please give details Above")))))))))))))</f>
        <v/>
      </c>
      <c r="M41" s="260"/>
      <c r="N41" s="91"/>
      <c r="O41" s="91" t="str">
        <f t="shared" si="1"/>
        <v/>
      </c>
      <c r="P41" s="94">
        <f t="shared" si="2"/>
        <v>0</v>
      </c>
      <c r="Q41" s="94">
        <f t="shared" si="3"/>
        <v>0</v>
      </c>
      <c r="R41" s="218">
        <f>(ROUND((F41/100*'Member Info'!$W$2), 2))</f>
        <v>0</v>
      </c>
      <c r="S41" s="218" t="e">
        <f t="shared" si="4"/>
        <v>#VALUE!</v>
      </c>
      <c r="T41" s="218" t="str">
        <f t="shared" si="5"/>
        <v/>
      </c>
      <c r="U41" s="227" t="str">
        <f t="shared" si="6"/>
        <v/>
      </c>
      <c r="V41" s="228" t="str">
        <f t="shared" si="7"/>
        <v/>
      </c>
      <c r="W41" s="228" t="str">
        <f t="shared" si="8"/>
        <v/>
      </c>
      <c r="X41" s="222">
        <f t="shared" si="9"/>
        <v>0</v>
      </c>
      <c r="Y41" s="110">
        <f t="shared" si="10"/>
        <v>0</v>
      </c>
      <c r="Z41" s="235" t="str">
        <f t="shared" si="11"/>
        <v/>
      </c>
      <c r="AA41" s="240" t="b">
        <f t="shared" si="12"/>
        <v>0</v>
      </c>
      <c r="AB41" s="235">
        <f t="shared" si="13"/>
        <v>0</v>
      </c>
      <c r="AC41" s="235">
        <f>IF('Member Info'!N38="",1,"")</f>
        <v>1</v>
      </c>
      <c r="AD41" s="243" t="e">
        <f t="shared" si="14"/>
        <v>#VALUE!</v>
      </c>
      <c r="AE41" s="130" t="str">
        <f t="shared" si="15"/>
        <v/>
      </c>
      <c r="AF41" s="124">
        <f t="shared" si="16"/>
        <v>1</v>
      </c>
      <c r="AG41" s="124" t="str">
        <f>IF('Member Info'!N38&lt;&gt;"",IF(AND('Member Info'!N38&lt;=$U$1,'Member Info'!N38&gt;=$T$1),1,0),"")</f>
        <v/>
      </c>
      <c r="AI41" s="124" t="b">
        <f t="shared" si="17"/>
        <v>0</v>
      </c>
      <c r="AJ41" s="124">
        <f t="shared" si="18"/>
        <v>0</v>
      </c>
      <c r="AL41" s="124">
        <f t="shared" si="19"/>
        <v>0</v>
      </c>
      <c r="AM41" s="124">
        <f>IF('Member Info'!F38&gt;$T$1,1,0)</f>
        <v>0</v>
      </c>
      <c r="AN41" s="124" t="b">
        <f>IF(ISERROR(T41),ERROR.TYPE(#REF!)=ERROR.TYPE(T41),FALSE)</f>
        <v>0</v>
      </c>
      <c r="AO41" s="124" t="b">
        <f>IF(ISERROR(U41),ERROR.TYPE(#REF!)=ERROR.TYPE(U41),FALSE)</f>
        <v>0</v>
      </c>
      <c r="AP41" s="124">
        <f>IF('Member Info'!F38&gt;'GP1 April 25'!$U$1,1,0)</f>
        <v>0</v>
      </c>
      <c r="AQ41" s="124">
        <f t="shared" si="20"/>
        <v>0</v>
      </c>
      <c r="AR41" s="124">
        <f t="shared" si="21"/>
        <v>0</v>
      </c>
      <c r="AS41" s="124">
        <f t="shared" si="22"/>
        <v>1</v>
      </c>
    </row>
    <row r="42" spans="1:45" x14ac:dyDescent="0.25">
      <c r="A42" s="4">
        <v>11</v>
      </c>
      <c r="B42" s="164">
        <f>'Member Info'!D39</f>
        <v>0</v>
      </c>
      <c r="C42" s="164">
        <f>'Member Info'!E39</f>
        <v>0</v>
      </c>
      <c r="D42" s="164" t="str">
        <f>'Member Info'!G39</f>
        <v/>
      </c>
      <c r="E42" s="165">
        <f>'Member Info'!B39</f>
        <v>0</v>
      </c>
      <c r="F42" s="242"/>
      <c r="G42" s="166" t="str">
        <f>IF(E42=0,"",('Member Info'!K39+'Member Info'!L39))</f>
        <v/>
      </c>
      <c r="H42" s="419"/>
      <c r="I42" s="419"/>
      <c r="J42" s="26"/>
      <c r="K42" s="26"/>
      <c r="L42" s="384" t="str">
        <f>IF(E42=0,"",IF('Member Info'!F39&gt;$U$1,CONCATENATE("Joined with practice on ", TEXT('Member Info'!F39, "DD/MM/YYYY")),IF('Member Info'!N39&lt;&gt;"",IF('Member Info'!N39&lt;$T$1,CONCATENATE("Left Scheme on ", TEXT('Member Info'!N39, "DD/MM/YYYY")),IF(OR(G42="",G42=0),"Error Detected, No rate entered",IF(E42=0,"",IF(F42="","Error Detected, No Pensionable pay",IF(AS42=1,"No Part Time Status Entered",IF(AR42=1,"No Part Time Hours Entered",IF(ISERROR(AD42)," Unknown Values entered.",IF(V42+W42&lt;1,"Acceptable",IF(T42+U42=200, "No Contributions Entered", IF(M42="","Error Detected, Choose reason&gt;",IF(Z42="1",IF(V42=1,"Please Enter Deemed Pensionable Pay","Add Any Relevant Details Above"),"Please Give Details Above"))))))))))),IF(OR(G42="",G42=0),"Error Detected, No rate entered",IF(E42=0,"",IF(F42="","Error Detected, No Pensionable pay",IF(AS42=1,"No Part Time Status Entered",IF(AR42=1,"No Part Time Hours Entered",IF(ISERROR(AD42)," Unknown Values entered.",IF(V42+W42&lt;1,"Acceptable",IF(T42+U42=200, "No Contributions Entered", IF(M42="","Error Detected, Choose reason&gt;",IF(Z42="1",IF(V42=1,"Please Enter Deemed Pensionable Pay","Add relevant Details Above"),"Please give details Above")))))))))))))</f>
        <v/>
      </c>
      <c r="M42" s="260"/>
      <c r="N42" s="91"/>
      <c r="O42" s="91" t="str">
        <f t="shared" si="1"/>
        <v/>
      </c>
      <c r="P42" s="94">
        <f t="shared" si="2"/>
        <v>0</v>
      </c>
      <c r="Q42" s="94">
        <f t="shared" si="3"/>
        <v>0</v>
      </c>
      <c r="R42" s="218">
        <f>(ROUND((F42/100*'Member Info'!$W$2), 2))</f>
        <v>0</v>
      </c>
      <c r="S42" s="218" t="e">
        <f t="shared" si="4"/>
        <v>#VALUE!</v>
      </c>
      <c r="T42" s="218" t="str">
        <f t="shared" si="5"/>
        <v/>
      </c>
      <c r="U42" s="227" t="str">
        <f t="shared" si="6"/>
        <v/>
      </c>
      <c r="V42" s="228" t="str">
        <f t="shared" si="7"/>
        <v/>
      </c>
      <c r="W42" s="228" t="str">
        <f t="shared" si="8"/>
        <v/>
      </c>
      <c r="X42" s="222">
        <f t="shared" si="9"/>
        <v>0</v>
      </c>
      <c r="Y42" s="110">
        <f t="shared" si="10"/>
        <v>0</v>
      </c>
      <c r="Z42" s="235" t="str">
        <f t="shared" si="11"/>
        <v/>
      </c>
      <c r="AA42" s="240" t="b">
        <f t="shared" si="12"/>
        <v>0</v>
      </c>
      <c r="AB42" s="235">
        <f t="shared" si="13"/>
        <v>0</v>
      </c>
      <c r="AC42" s="235">
        <f>IF('Member Info'!N39="",1,"")</f>
        <v>1</v>
      </c>
      <c r="AD42" s="243" t="e">
        <f t="shared" si="14"/>
        <v>#VALUE!</v>
      </c>
      <c r="AE42" s="130" t="str">
        <f t="shared" si="15"/>
        <v/>
      </c>
      <c r="AF42" s="124">
        <f t="shared" si="16"/>
        <v>1</v>
      </c>
      <c r="AG42" s="124" t="str">
        <f>IF('Member Info'!N39&lt;&gt;"",IF(AND('Member Info'!N39&lt;=$U$1,'Member Info'!N39&gt;=$T$1),1,0),"")</f>
        <v/>
      </c>
      <c r="AI42" s="124" t="b">
        <f t="shared" si="17"/>
        <v>0</v>
      </c>
      <c r="AJ42" s="124">
        <f t="shared" si="18"/>
        <v>0</v>
      </c>
      <c r="AL42" s="124">
        <f t="shared" si="19"/>
        <v>0</v>
      </c>
      <c r="AM42" s="124">
        <f>IF('Member Info'!F39&gt;$T$1,1,0)</f>
        <v>0</v>
      </c>
      <c r="AN42" s="124" t="b">
        <f>IF(ISERROR(T42),ERROR.TYPE(#REF!)=ERROR.TYPE(T42),FALSE)</f>
        <v>0</v>
      </c>
      <c r="AO42" s="124" t="b">
        <f>IF(ISERROR(U42),ERROR.TYPE(#REF!)=ERROR.TYPE(U42),FALSE)</f>
        <v>0</v>
      </c>
      <c r="AP42" s="124">
        <f>IF('Member Info'!F39&gt;'GP1 April 25'!$U$1,1,0)</f>
        <v>0</v>
      </c>
      <c r="AQ42" s="124">
        <f t="shared" si="20"/>
        <v>0</v>
      </c>
      <c r="AR42" s="124">
        <f t="shared" si="21"/>
        <v>0</v>
      </c>
      <c r="AS42" s="124">
        <f t="shared" si="22"/>
        <v>1</v>
      </c>
    </row>
    <row r="43" spans="1:45" x14ac:dyDescent="0.25">
      <c r="A43" s="4">
        <v>12</v>
      </c>
      <c r="B43" s="164">
        <f>'Member Info'!D40</f>
        <v>0</v>
      </c>
      <c r="C43" s="164">
        <f>'Member Info'!E40</f>
        <v>0</v>
      </c>
      <c r="D43" s="164" t="str">
        <f>'Member Info'!G40</f>
        <v/>
      </c>
      <c r="E43" s="165">
        <f>'Member Info'!B40</f>
        <v>0</v>
      </c>
      <c r="F43" s="242"/>
      <c r="G43" s="166" t="str">
        <f>IF(E43=0,"",('Member Info'!K40+'Member Info'!L40))</f>
        <v/>
      </c>
      <c r="H43" s="419"/>
      <c r="I43" s="419"/>
      <c r="J43" s="26"/>
      <c r="K43" s="26"/>
      <c r="L43" s="384" t="str">
        <f>IF(E43=0,"",IF('Member Info'!F40&gt;$U$1,CONCATENATE("Joined with practice on ", TEXT('Member Info'!F40, "DD/MM/YYYY")),IF('Member Info'!N40&lt;&gt;"",IF('Member Info'!N40&lt;$T$1,CONCATENATE("Left Scheme on ", TEXT('Member Info'!N40, "DD/MM/YYYY")),IF(OR(G43="",G43=0),"Error Detected, No rate entered",IF(E43=0,"",IF(F43="","Error Detected, No Pensionable pay",IF(AS43=1,"No Part Time Status Entered",IF(AR43=1,"No Part Time Hours Entered",IF(ISERROR(AD43)," Unknown Values entered.",IF(V43+W43&lt;1,"Acceptable",IF(T43+U43=200, "No Contributions Entered", IF(M43="","Error Detected, Choose reason&gt;",IF(Z43="1",IF(V43=1,"Please Enter Deemed Pensionable Pay","Add Any Relevant Details Above"),"Please Give Details Above"))))))))))),IF(OR(G43="",G43=0),"Error Detected, No rate entered",IF(E43=0,"",IF(F43="","Error Detected, No Pensionable pay",IF(AS43=1,"No Part Time Status Entered",IF(AR43=1,"No Part Time Hours Entered",IF(ISERROR(AD43)," Unknown Values entered.",IF(V43+W43&lt;1,"Acceptable",IF(T43+U43=200, "No Contributions Entered", IF(M43="","Error Detected, Choose reason&gt;",IF(Z43="1",IF(V43=1,"Please Enter Deemed Pensionable Pay","Add relevant Details Above"),"Please give details Above")))))))))))))</f>
        <v/>
      </c>
      <c r="M43" s="260"/>
      <c r="N43" s="91"/>
      <c r="O43" s="91" t="str">
        <f t="shared" si="1"/>
        <v/>
      </c>
      <c r="P43" s="94">
        <f t="shared" si="2"/>
        <v>0</v>
      </c>
      <c r="Q43" s="94">
        <f t="shared" si="3"/>
        <v>0</v>
      </c>
      <c r="R43" s="218">
        <f>(ROUND((F43/100*'Member Info'!$W$2), 2))</f>
        <v>0</v>
      </c>
      <c r="S43" s="218" t="e">
        <f t="shared" si="4"/>
        <v>#VALUE!</v>
      </c>
      <c r="T43" s="218" t="str">
        <f t="shared" si="5"/>
        <v/>
      </c>
      <c r="U43" s="227" t="str">
        <f t="shared" si="6"/>
        <v/>
      </c>
      <c r="V43" s="228" t="str">
        <f t="shared" si="7"/>
        <v/>
      </c>
      <c r="W43" s="228" t="str">
        <f t="shared" si="8"/>
        <v/>
      </c>
      <c r="X43" s="222">
        <f t="shared" si="9"/>
        <v>0</v>
      </c>
      <c r="Y43" s="110">
        <f t="shared" si="10"/>
        <v>0</v>
      </c>
      <c r="Z43" s="235" t="str">
        <f t="shared" si="11"/>
        <v/>
      </c>
      <c r="AA43" s="240" t="b">
        <f t="shared" si="12"/>
        <v>0</v>
      </c>
      <c r="AB43" s="235">
        <f t="shared" si="13"/>
        <v>0</v>
      </c>
      <c r="AC43" s="235">
        <f>IF('Member Info'!N40="",1,"")</f>
        <v>1</v>
      </c>
      <c r="AD43" s="243" t="e">
        <f t="shared" si="14"/>
        <v>#VALUE!</v>
      </c>
      <c r="AE43" s="130" t="str">
        <f t="shared" si="15"/>
        <v/>
      </c>
      <c r="AF43" s="124">
        <f t="shared" si="16"/>
        <v>1</v>
      </c>
      <c r="AG43" s="124" t="str">
        <f>IF('Member Info'!N40&lt;&gt;"",IF(AND('Member Info'!N40&lt;=$U$1,'Member Info'!N40&gt;=$T$1),1,0),"")</f>
        <v/>
      </c>
      <c r="AI43" s="124" t="b">
        <f t="shared" si="17"/>
        <v>0</v>
      </c>
      <c r="AJ43" s="124">
        <f t="shared" si="18"/>
        <v>0</v>
      </c>
      <c r="AL43" s="124">
        <f t="shared" si="19"/>
        <v>0</v>
      </c>
      <c r="AM43" s="124">
        <f>IF('Member Info'!F40&gt;$T$1,1,0)</f>
        <v>0</v>
      </c>
      <c r="AN43" s="124" t="b">
        <f>IF(ISERROR(T43),ERROR.TYPE(#REF!)=ERROR.TYPE(T43),FALSE)</f>
        <v>0</v>
      </c>
      <c r="AO43" s="124" t="b">
        <f>IF(ISERROR(U43),ERROR.TYPE(#REF!)=ERROR.TYPE(U43),FALSE)</f>
        <v>0</v>
      </c>
      <c r="AP43" s="124">
        <f>IF('Member Info'!F40&gt;'GP1 April 25'!$U$1,1,0)</f>
        <v>0</v>
      </c>
      <c r="AQ43" s="124">
        <f t="shared" si="20"/>
        <v>0</v>
      </c>
      <c r="AR43" s="124">
        <f t="shared" si="21"/>
        <v>0</v>
      </c>
      <c r="AS43" s="124">
        <f t="shared" si="22"/>
        <v>1</v>
      </c>
    </row>
    <row r="44" spans="1:45" x14ac:dyDescent="0.25">
      <c r="A44" s="4">
        <v>13</v>
      </c>
      <c r="B44" s="164">
        <f>'Member Info'!D41</f>
        <v>0</v>
      </c>
      <c r="C44" s="164">
        <f>'Member Info'!E41</f>
        <v>0</v>
      </c>
      <c r="D44" s="164" t="str">
        <f>'Member Info'!G41</f>
        <v/>
      </c>
      <c r="E44" s="165">
        <f>'Member Info'!B41</f>
        <v>0</v>
      </c>
      <c r="F44" s="242"/>
      <c r="G44" s="166" t="str">
        <f>IF(E44=0,"",('Member Info'!K41+'Member Info'!L41))</f>
        <v/>
      </c>
      <c r="H44" s="419"/>
      <c r="I44" s="419"/>
      <c r="J44" s="26"/>
      <c r="K44" s="26"/>
      <c r="L44" s="384" t="str">
        <f>IF(E44=0,"",IF('Member Info'!F41&gt;$U$1,CONCATENATE("Joined with practice on ", TEXT('Member Info'!F41, "DD/MM/YYYY")),IF('Member Info'!N41&lt;&gt;"",IF('Member Info'!N41&lt;$T$1,CONCATENATE("Left Scheme on ", TEXT('Member Info'!N41, "DD/MM/YYYY")),IF(OR(G44="",G44=0),"Error Detected, No rate entered",IF(E44=0,"",IF(F44="","Error Detected, No Pensionable pay",IF(AS44=1,"No Part Time Status Entered",IF(AR44=1,"No Part Time Hours Entered",IF(ISERROR(AD44)," Unknown Values entered.",IF(V44+W44&lt;1,"Acceptable",IF(T44+U44=200, "No Contributions Entered", IF(M44="","Error Detected, Choose reason&gt;",IF(Z44="1",IF(V44=1,"Please Enter Deemed Pensionable Pay","Add Any Relevant Details Above"),"Please Give Details Above"))))))))))),IF(OR(G44="",G44=0),"Error Detected, No rate entered",IF(E44=0,"",IF(F44="","Error Detected, No Pensionable pay",IF(AS44=1,"No Part Time Status Entered",IF(AR44=1,"No Part Time Hours Entered",IF(ISERROR(AD44)," Unknown Values entered.",IF(V44+W44&lt;1,"Acceptable",IF(T44+U44=200, "No Contributions Entered", IF(M44="","Error Detected, Choose reason&gt;",IF(Z44="1",IF(V44=1,"Please Enter Deemed Pensionable Pay","Add relevant Details Above"),"Please give details Above")))))))))))))</f>
        <v/>
      </c>
      <c r="M44" s="260"/>
      <c r="N44" s="91"/>
      <c r="O44" s="91" t="str">
        <f t="shared" si="1"/>
        <v/>
      </c>
      <c r="P44" s="94">
        <f t="shared" si="2"/>
        <v>0</v>
      </c>
      <c r="Q44" s="94">
        <f t="shared" si="3"/>
        <v>0</v>
      </c>
      <c r="R44" s="218">
        <f>(ROUND((F44/100*'Member Info'!$W$2), 2))</f>
        <v>0</v>
      </c>
      <c r="S44" s="218" t="e">
        <f t="shared" si="4"/>
        <v>#VALUE!</v>
      </c>
      <c r="T44" s="218" t="str">
        <f t="shared" si="5"/>
        <v/>
      </c>
      <c r="U44" s="227" t="str">
        <f t="shared" si="6"/>
        <v/>
      </c>
      <c r="V44" s="228" t="str">
        <f t="shared" si="7"/>
        <v/>
      </c>
      <c r="W44" s="228" t="str">
        <f t="shared" si="8"/>
        <v/>
      </c>
      <c r="X44" s="222">
        <f t="shared" si="9"/>
        <v>0</v>
      </c>
      <c r="Y44" s="110">
        <f t="shared" si="10"/>
        <v>0</v>
      </c>
      <c r="Z44" s="235" t="str">
        <f t="shared" si="11"/>
        <v/>
      </c>
      <c r="AA44" s="240" t="b">
        <f t="shared" si="12"/>
        <v>0</v>
      </c>
      <c r="AB44" s="235">
        <f t="shared" si="13"/>
        <v>0</v>
      </c>
      <c r="AC44" s="235">
        <f>IF('Member Info'!N41="",1,"")</f>
        <v>1</v>
      </c>
      <c r="AD44" s="243" t="e">
        <f t="shared" si="14"/>
        <v>#VALUE!</v>
      </c>
      <c r="AE44" s="130" t="str">
        <f t="shared" si="15"/>
        <v/>
      </c>
      <c r="AF44" s="124">
        <f t="shared" si="16"/>
        <v>1</v>
      </c>
      <c r="AG44" s="124" t="str">
        <f>IF('Member Info'!N41&lt;&gt;"",IF(AND('Member Info'!N41&lt;=$U$1,'Member Info'!N41&gt;=$T$1),1,0),"")</f>
        <v/>
      </c>
      <c r="AI44" s="124" t="b">
        <f t="shared" si="17"/>
        <v>0</v>
      </c>
      <c r="AJ44" s="124">
        <f t="shared" si="18"/>
        <v>0</v>
      </c>
      <c r="AL44" s="124">
        <f t="shared" si="19"/>
        <v>0</v>
      </c>
      <c r="AM44" s="124">
        <f>IF('Member Info'!F41&gt;$T$1,1,0)</f>
        <v>0</v>
      </c>
      <c r="AN44" s="124" t="b">
        <f>IF(ISERROR(T44),ERROR.TYPE(#REF!)=ERROR.TYPE(T44),FALSE)</f>
        <v>0</v>
      </c>
      <c r="AO44" s="124" t="b">
        <f>IF(ISERROR(U44),ERROR.TYPE(#REF!)=ERROR.TYPE(U44),FALSE)</f>
        <v>0</v>
      </c>
      <c r="AP44" s="124">
        <f>IF('Member Info'!F41&gt;'GP1 April 25'!$U$1,1,0)</f>
        <v>0</v>
      </c>
      <c r="AQ44" s="124">
        <f t="shared" si="20"/>
        <v>0</v>
      </c>
      <c r="AR44" s="124">
        <f t="shared" si="21"/>
        <v>0</v>
      </c>
      <c r="AS44" s="124">
        <f t="shared" si="22"/>
        <v>1</v>
      </c>
    </row>
    <row r="45" spans="1:45" x14ac:dyDescent="0.25">
      <c r="A45" s="4">
        <v>14</v>
      </c>
      <c r="B45" s="164">
        <f>'Member Info'!D42</f>
        <v>0</v>
      </c>
      <c r="C45" s="164">
        <f>'Member Info'!E42</f>
        <v>0</v>
      </c>
      <c r="D45" s="164" t="str">
        <f>'Member Info'!G42</f>
        <v/>
      </c>
      <c r="E45" s="165">
        <f>'Member Info'!B42</f>
        <v>0</v>
      </c>
      <c r="F45" s="242"/>
      <c r="G45" s="166" t="str">
        <f>IF(E45=0,"",('Member Info'!K42+'Member Info'!L42))</f>
        <v/>
      </c>
      <c r="H45" s="419"/>
      <c r="I45" s="419"/>
      <c r="J45" s="26"/>
      <c r="K45" s="26"/>
      <c r="L45" s="384" t="str">
        <f>IF(E45=0,"",IF('Member Info'!F42&gt;$U$1,CONCATENATE("Joined with practice on ", TEXT('Member Info'!F42, "DD/MM/YYYY")),IF('Member Info'!N42&lt;&gt;"",IF('Member Info'!N42&lt;$T$1,CONCATENATE("Left Scheme on ", TEXT('Member Info'!N42, "DD/MM/YYYY")),IF(OR(G45="",G45=0),"Error Detected, No rate entered",IF(E45=0,"",IF(F45="","Error Detected, No Pensionable pay",IF(AS45=1,"No Part Time Status Entered",IF(AR45=1,"No Part Time Hours Entered",IF(ISERROR(AD45)," Unknown Values entered.",IF(V45+W45&lt;1,"Acceptable",IF(T45+U45=200, "No Contributions Entered", IF(M45="","Error Detected, Choose reason&gt;",IF(Z45="1",IF(V45=1,"Please Enter Deemed Pensionable Pay","Add Any Relevant Details Above"),"Please Give Details Above"))))))))))),IF(OR(G45="",G45=0),"Error Detected, No rate entered",IF(E45=0,"",IF(F45="","Error Detected, No Pensionable pay",IF(AS45=1,"No Part Time Status Entered",IF(AR45=1,"No Part Time Hours Entered",IF(ISERROR(AD45)," Unknown Values entered.",IF(V45+W45&lt;1,"Acceptable",IF(T45+U45=200, "No Contributions Entered", IF(M45="","Error Detected, Choose reason&gt;",IF(Z45="1",IF(V45=1,"Please Enter Deemed Pensionable Pay","Add relevant Details Above"),"Please give details Above")))))))))))))</f>
        <v/>
      </c>
      <c r="M45" s="260"/>
      <c r="N45" s="91"/>
      <c r="O45" s="91" t="str">
        <f t="shared" si="1"/>
        <v/>
      </c>
      <c r="P45" s="94">
        <f t="shared" si="2"/>
        <v>0</v>
      </c>
      <c r="Q45" s="94">
        <f t="shared" si="3"/>
        <v>0</v>
      </c>
      <c r="R45" s="218">
        <f>(ROUND((F45/100*'Member Info'!$W$2), 2))</f>
        <v>0</v>
      </c>
      <c r="S45" s="218" t="e">
        <f t="shared" si="4"/>
        <v>#VALUE!</v>
      </c>
      <c r="T45" s="218" t="str">
        <f t="shared" si="5"/>
        <v/>
      </c>
      <c r="U45" s="227" t="str">
        <f t="shared" si="6"/>
        <v/>
      </c>
      <c r="V45" s="228" t="str">
        <f t="shared" si="7"/>
        <v/>
      </c>
      <c r="W45" s="228" t="str">
        <f t="shared" si="8"/>
        <v/>
      </c>
      <c r="X45" s="222">
        <f t="shared" si="9"/>
        <v>0</v>
      </c>
      <c r="Y45" s="110">
        <f t="shared" si="10"/>
        <v>0</v>
      </c>
      <c r="Z45" s="235" t="str">
        <f t="shared" si="11"/>
        <v/>
      </c>
      <c r="AA45" s="240" t="b">
        <f t="shared" si="12"/>
        <v>0</v>
      </c>
      <c r="AB45" s="235">
        <f t="shared" si="13"/>
        <v>0</v>
      </c>
      <c r="AC45" s="235">
        <f>IF('Member Info'!N42="",1,"")</f>
        <v>1</v>
      </c>
      <c r="AD45" s="243" t="e">
        <f t="shared" si="14"/>
        <v>#VALUE!</v>
      </c>
      <c r="AE45" s="130" t="str">
        <f t="shared" si="15"/>
        <v/>
      </c>
      <c r="AF45" s="124">
        <f t="shared" si="16"/>
        <v>1</v>
      </c>
      <c r="AG45" s="124" t="str">
        <f>IF('Member Info'!N42&lt;&gt;"",IF(AND('Member Info'!N42&lt;=$U$1,'Member Info'!N42&gt;=$T$1),1,0),"")</f>
        <v/>
      </c>
      <c r="AI45" s="124" t="b">
        <f t="shared" si="17"/>
        <v>0</v>
      </c>
      <c r="AJ45" s="124">
        <f t="shared" si="18"/>
        <v>0</v>
      </c>
      <c r="AL45" s="124">
        <f t="shared" si="19"/>
        <v>0</v>
      </c>
      <c r="AM45" s="124">
        <f>IF('Member Info'!F42&gt;$T$1,1,0)</f>
        <v>0</v>
      </c>
      <c r="AN45" s="124" t="b">
        <f>IF(ISERROR(T45),ERROR.TYPE(#REF!)=ERROR.TYPE(T45),FALSE)</f>
        <v>0</v>
      </c>
      <c r="AO45" s="124" t="b">
        <f>IF(ISERROR(U45),ERROR.TYPE(#REF!)=ERROR.TYPE(U45),FALSE)</f>
        <v>0</v>
      </c>
      <c r="AP45" s="124">
        <f>IF('Member Info'!F42&gt;'GP1 April 25'!$U$1,1,0)</f>
        <v>0</v>
      </c>
      <c r="AQ45" s="124">
        <f t="shared" si="20"/>
        <v>0</v>
      </c>
      <c r="AR45" s="124">
        <f t="shared" si="21"/>
        <v>0</v>
      </c>
      <c r="AS45" s="124">
        <f t="shared" si="22"/>
        <v>1</v>
      </c>
    </row>
    <row r="46" spans="1:45" x14ac:dyDescent="0.25">
      <c r="A46" s="4">
        <v>15</v>
      </c>
      <c r="B46" s="164">
        <f>'Member Info'!D43</f>
        <v>0</v>
      </c>
      <c r="C46" s="164">
        <f>'Member Info'!E43</f>
        <v>0</v>
      </c>
      <c r="D46" s="164" t="str">
        <f>'Member Info'!G43</f>
        <v/>
      </c>
      <c r="E46" s="165">
        <f>'Member Info'!B43</f>
        <v>0</v>
      </c>
      <c r="F46" s="242"/>
      <c r="G46" s="166" t="str">
        <f>IF(E46=0,"",('Member Info'!K43+'Member Info'!L43))</f>
        <v/>
      </c>
      <c r="H46" s="419"/>
      <c r="I46" s="419"/>
      <c r="J46" s="26"/>
      <c r="K46" s="26"/>
      <c r="L46" s="384" t="str">
        <f>IF(E46=0,"",IF('Member Info'!F43&gt;$U$1,CONCATENATE("Joined with practice on ", TEXT('Member Info'!F43, "DD/MM/YYYY")),IF('Member Info'!N43&lt;&gt;"",IF('Member Info'!N43&lt;$T$1,CONCATENATE("Left Scheme on ", TEXT('Member Info'!N43, "DD/MM/YYYY")),IF(OR(G46="",G46=0),"Error Detected, No rate entered",IF(E46=0,"",IF(F46="","Error Detected, No Pensionable pay",IF(AS46=1,"No Part Time Status Entered",IF(AR46=1,"No Part Time Hours Entered",IF(ISERROR(AD46)," Unknown Values entered.",IF(V46+W46&lt;1,"Acceptable",IF(T46+U46=200, "No Contributions Entered", IF(M46="","Error Detected, Choose reason&gt;",IF(Z46="1",IF(V46=1,"Please Enter Deemed Pensionable Pay","Add Any Relevant Details Above"),"Please Give Details Above"))))))))))),IF(OR(G46="",G46=0),"Error Detected, No rate entered",IF(E46=0,"",IF(F46="","Error Detected, No Pensionable pay",IF(AS46=1,"No Part Time Status Entered",IF(AR46=1,"No Part Time Hours Entered",IF(ISERROR(AD46)," Unknown Values entered.",IF(V46+W46&lt;1,"Acceptable",IF(T46+U46=200, "No Contributions Entered", IF(M46="","Error Detected, Choose reason&gt;",IF(Z46="1",IF(V46=1,"Please Enter Deemed Pensionable Pay","Add relevant Details Above"),"Please give details Above")))))))))))))</f>
        <v/>
      </c>
      <c r="M46" s="260"/>
      <c r="N46" s="91"/>
      <c r="O46" s="91" t="str">
        <f t="shared" si="1"/>
        <v/>
      </c>
      <c r="P46" s="94">
        <f t="shared" si="2"/>
        <v>0</v>
      </c>
      <c r="Q46" s="94">
        <f t="shared" si="3"/>
        <v>0</v>
      </c>
      <c r="R46" s="218">
        <f>(ROUND((F46/100*'Member Info'!$W$2), 2))</f>
        <v>0</v>
      </c>
      <c r="S46" s="218" t="e">
        <f t="shared" si="4"/>
        <v>#VALUE!</v>
      </c>
      <c r="T46" s="218" t="str">
        <f t="shared" si="5"/>
        <v/>
      </c>
      <c r="U46" s="227" t="str">
        <f t="shared" si="6"/>
        <v/>
      </c>
      <c r="V46" s="228" t="str">
        <f t="shared" si="7"/>
        <v/>
      </c>
      <c r="W46" s="228" t="str">
        <f t="shared" si="8"/>
        <v/>
      </c>
      <c r="X46" s="222">
        <f t="shared" si="9"/>
        <v>0</v>
      </c>
      <c r="Y46" s="110">
        <f t="shared" si="10"/>
        <v>0</v>
      </c>
      <c r="Z46" s="235" t="str">
        <f t="shared" si="11"/>
        <v/>
      </c>
      <c r="AA46" s="240" t="b">
        <f t="shared" si="12"/>
        <v>0</v>
      </c>
      <c r="AB46" s="235">
        <f t="shared" si="13"/>
        <v>0</v>
      </c>
      <c r="AC46" s="235">
        <f>IF('Member Info'!N43="",1,"")</f>
        <v>1</v>
      </c>
      <c r="AD46" s="243" t="e">
        <f t="shared" si="14"/>
        <v>#VALUE!</v>
      </c>
      <c r="AE46" s="130" t="str">
        <f t="shared" si="15"/>
        <v/>
      </c>
      <c r="AF46" s="124">
        <f t="shared" si="16"/>
        <v>1</v>
      </c>
      <c r="AG46" s="124" t="str">
        <f>IF('Member Info'!N43&lt;&gt;"",IF(AND('Member Info'!N43&lt;=$U$1,'Member Info'!N43&gt;=$T$1),1,0),"")</f>
        <v/>
      </c>
      <c r="AI46" s="124" t="b">
        <f t="shared" si="17"/>
        <v>0</v>
      </c>
      <c r="AJ46" s="124">
        <f t="shared" si="18"/>
        <v>0</v>
      </c>
      <c r="AL46" s="124">
        <f t="shared" si="19"/>
        <v>0</v>
      </c>
      <c r="AM46" s="124">
        <f>IF('Member Info'!F43&gt;$T$1,1,0)</f>
        <v>0</v>
      </c>
      <c r="AN46" s="124" t="b">
        <f>IF(ISERROR(T46),ERROR.TYPE(#REF!)=ERROR.TYPE(T46),FALSE)</f>
        <v>0</v>
      </c>
      <c r="AO46" s="124" t="b">
        <f>IF(ISERROR(U46),ERROR.TYPE(#REF!)=ERROR.TYPE(U46),FALSE)</f>
        <v>0</v>
      </c>
      <c r="AP46" s="124">
        <f>IF('Member Info'!F43&gt;'GP1 April 25'!$U$1,1,0)</f>
        <v>0</v>
      </c>
      <c r="AQ46" s="124">
        <f t="shared" si="20"/>
        <v>0</v>
      </c>
      <c r="AR46" s="124">
        <f t="shared" si="21"/>
        <v>0</v>
      </c>
      <c r="AS46" s="124">
        <f t="shared" si="22"/>
        <v>1</v>
      </c>
    </row>
    <row r="47" spans="1:45" x14ac:dyDescent="0.25">
      <c r="A47" s="4">
        <v>16</v>
      </c>
      <c r="B47" s="164">
        <f>'Member Info'!D44</f>
        <v>0</v>
      </c>
      <c r="C47" s="164">
        <f>'Member Info'!E44</f>
        <v>0</v>
      </c>
      <c r="D47" s="164" t="str">
        <f>'Member Info'!G44</f>
        <v/>
      </c>
      <c r="E47" s="165">
        <f>'Member Info'!B44</f>
        <v>0</v>
      </c>
      <c r="F47" s="242"/>
      <c r="G47" s="166" t="str">
        <f>IF(E47=0,"",('Member Info'!K44+'Member Info'!L44))</f>
        <v/>
      </c>
      <c r="H47" s="419"/>
      <c r="I47" s="419"/>
      <c r="J47" s="26"/>
      <c r="K47" s="26"/>
      <c r="L47" s="384" t="str">
        <f>IF(E47=0,"",IF('Member Info'!F44&gt;$U$1,CONCATENATE("Joined with practice on ", TEXT('Member Info'!F44, "DD/MM/YYYY")),IF('Member Info'!N44&lt;&gt;"",IF('Member Info'!N44&lt;$T$1,CONCATENATE("Left Scheme on ", TEXT('Member Info'!N44, "DD/MM/YYYY")),IF(OR(G47="",G47=0),"Error Detected, No rate entered",IF(E47=0,"",IF(F47="","Error Detected, No Pensionable pay",IF(AS47=1,"No Part Time Status Entered",IF(AR47=1,"No Part Time Hours Entered",IF(ISERROR(AD47)," Unknown Values entered.",IF(V47+W47&lt;1,"Acceptable",IF(T47+U47=200, "No Contributions Entered", IF(M47="","Error Detected, Choose reason&gt;",IF(Z47="1",IF(V47=1,"Please Enter Deemed Pensionable Pay","Add Any Relevant Details Above"),"Please Give Details Above"))))))))))),IF(OR(G47="",G47=0),"Error Detected, No rate entered",IF(E47=0,"",IF(F47="","Error Detected, No Pensionable pay",IF(AS47=1,"No Part Time Status Entered",IF(AR47=1,"No Part Time Hours Entered",IF(ISERROR(AD47)," Unknown Values entered.",IF(V47+W47&lt;1,"Acceptable",IF(T47+U47=200, "No Contributions Entered", IF(M47="","Error Detected, Choose reason&gt;",IF(Z47="1",IF(V47=1,"Please Enter Deemed Pensionable Pay","Add relevant Details Above"),"Please give details Above")))))))))))))</f>
        <v/>
      </c>
      <c r="M47" s="260"/>
      <c r="N47" s="91"/>
      <c r="O47" s="91" t="str">
        <f t="shared" si="1"/>
        <v/>
      </c>
      <c r="P47" s="94">
        <f t="shared" si="2"/>
        <v>0</v>
      </c>
      <c r="Q47" s="94">
        <f t="shared" si="3"/>
        <v>0</v>
      </c>
      <c r="R47" s="218">
        <f>(ROUND((F47/100*'Member Info'!$W$2), 2))</f>
        <v>0</v>
      </c>
      <c r="S47" s="218" t="e">
        <f t="shared" si="4"/>
        <v>#VALUE!</v>
      </c>
      <c r="T47" s="218" t="str">
        <f t="shared" si="5"/>
        <v/>
      </c>
      <c r="U47" s="227" t="str">
        <f t="shared" si="6"/>
        <v/>
      </c>
      <c r="V47" s="228" t="str">
        <f t="shared" si="7"/>
        <v/>
      </c>
      <c r="W47" s="228" t="str">
        <f t="shared" si="8"/>
        <v/>
      </c>
      <c r="X47" s="222">
        <f t="shared" si="9"/>
        <v>0</v>
      </c>
      <c r="Y47" s="110">
        <f t="shared" si="10"/>
        <v>0</v>
      </c>
      <c r="Z47" s="235" t="str">
        <f t="shared" si="11"/>
        <v/>
      </c>
      <c r="AA47" s="240" t="b">
        <f t="shared" si="12"/>
        <v>0</v>
      </c>
      <c r="AB47" s="235">
        <f t="shared" si="13"/>
        <v>0</v>
      </c>
      <c r="AC47" s="235">
        <f>IF('Member Info'!N44="",1,"")</f>
        <v>1</v>
      </c>
      <c r="AD47" s="243" t="e">
        <f t="shared" si="14"/>
        <v>#VALUE!</v>
      </c>
      <c r="AE47" s="130" t="str">
        <f t="shared" si="15"/>
        <v/>
      </c>
      <c r="AF47" s="124">
        <f t="shared" si="16"/>
        <v>1</v>
      </c>
      <c r="AG47" s="124" t="str">
        <f>IF('Member Info'!N44&lt;&gt;"",IF(AND('Member Info'!N44&lt;=$U$1,'Member Info'!N44&gt;=$T$1),1,0),"")</f>
        <v/>
      </c>
      <c r="AI47" s="124" t="b">
        <f t="shared" si="17"/>
        <v>0</v>
      </c>
      <c r="AJ47" s="124">
        <f t="shared" si="18"/>
        <v>0</v>
      </c>
      <c r="AL47" s="124">
        <f t="shared" si="19"/>
        <v>0</v>
      </c>
      <c r="AM47" s="124">
        <f>IF('Member Info'!F44&gt;$T$1,1,0)</f>
        <v>0</v>
      </c>
      <c r="AN47" s="124" t="b">
        <f>IF(ISERROR(T47),ERROR.TYPE(#REF!)=ERROR.TYPE(T47),FALSE)</f>
        <v>0</v>
      </c>
      <c r="AO47" s="124" t="b">
        <f>IF(ISERROR(U47),ERROR.TYPE(#REF!)=ERROR.TYPE(U47),FALSE)</f>
        <v>0</v>
      </c>
      <c r="AP47" s="124">
        <f>IF('Member Info'!F44&gt;'GP1 April 25'!$U$1,1,0)</f>
        <v>0</v>
      </c>
      <c r="AQ47" s="124">
        <f t="shared" si="20"/>
        <v>0</v>
      </c>
      <c r="AR47" s="124">
        <f t="shared" si="21"/>
        <v>0</v>
      </c>
      <c r="AS47" s="124">
        <f t="shared" si="22"/>
        <v>1</v>
      </c>
    </row>
    <row r="48" spans="1:45" x14ac:dyDescent="0.25">
      <c r="A48" s="4">
        <v>17</v>
      </c>
      <c r="B48" s="164">
        <f>'Member Info'!D45</f>
        <v>0</v>
      </c>
      <c r="C48" s="164">
        <f>'Member Info'!E45</f>
        <v>0</v>
      </c>
      <c r="D48" s="164" t="str">
        <f>'Member Info'!G45</f>
        <v/>
      </c>
      <c r="E48" s="165">
        <f>'Member Info'!B45</f>
        <v>0</v>
      </c>
      <c r="F48" s="242"/>
      <c r="G48" s="166" t="str">
        <f>IF(E48=0,"",('Member Info'!K45+'Member Info'!L45))</f>
        <v/>
      </c>
      <c r="H48" s="419"/>
      <c r="I48" s="419"/>
      <c r="J48" s="26"/>
      <c r="K48" s="26"/>
      <c r="L48" s="384" t="str">
        <f>IF(E48=0,"",IF('Member Info'!F45&gt;$U$1,CONCATENATE("Joined with practice on ", TEXT('Member Info'!F45, "DD/MM/YYYY")),IF('Member Info'!N45&lt;&gt;"",IF('Member Info'!N45&lt;$T$1,CONCATENATE("Left Scheme on ", TEXT('Member Info'!N45, "DD/MM/YYYY")),IF(OR(G48="",G48=0),"Error Detected, No rate entered",IF(E48=0,"",IF(F48="","Error Detected, No Pensionable pay",IF(AS48=1,"No Part Time Status Entered",IF(AR48=1,"No Part Time Hours Entered",IF(ISERROR(AD48)," Unknown Values entered.",IF(V48+W48&lt;1,"Acceptable",IF(T48+U48=200, "No Contributions Entered", IF(M48="","Error Detected, Choose reason&gt;",IF(Z48="1",IF(V48=1,"Please Enter Deemed Pensionable Pay","Add Any Relevant Details Above"),"Please Give Details Above"))))))))))),IF(OR(G48="",G48=0),"Error Detected, No rate entered",IF(E48=0,"",IF(F48="","Error Detected, No Pensionable pay",IF(AS48=1,"No Part Time Status Entered",IF(AR48=1,"No Part Time Hours Entered",IF(ISERROR(AD48)," Unknown Values entered.",IF(V48+W48&lt;1,"Acceptable",IF(T48+U48=200, "No Contributions Entered", IF(M48="","Error Detected, Choose reason&gt;",IF(Z48="1",IF(V48=1,"Please Enter Deemed Pensionable Pay","Add relevant Details Above"),"Please give details Above")))))))))))))</f>
        <v/>
      </c>
      <c r="M48" s="260"/>
      <c r="N48" s="91"/>
      <c r="O48" s="91" t="str">
        <f t="shared" si="1"/>
        <v/>
      </c>
      <c r="P48" s="94">
        <f t="shared" si="2"/>
        <v>0</v>
      </c>
      <c r="Q48" s="94">
        <f t="shared" si="3"/>
        <v>0</v>
      </c>
      <c r="R48" s="218">
        <f>(ROUND((F48/100*'Member Info'!$W$2), 2))</f>
        <v>0</v>
      </c>
      <c r="S48" s="218" t="e">
        <f t="shared" si="4"/>
        <v>#VALUE!</v>
      </c>
      <c r="T48" s="218" t="str">
        <f t="shared" si="5"/>
        <v/>
      </c>
      <c r="U48" s="227" t="str">
        <f t="shared" si="6"/>
        <v/>
      </c>
      <c r="V48" s="228" t="str">
        <f t="shared" si="7"/>
        <v/>
      </c>
      <c r="W48" s="228" t="str">
        <f t="shared" si="8"/>
        <v/>
      </c>
      <c r="X48" s="222">
        <f t="shared" si="9"/>
        <v>0</v>
      </c>
      <c r="Y48" s="110">
        <f t="shared" si="10"/>
        <v>0</v>
      </c>
      <c r="Z48" s="235" t="str">
        <f t="shared" si="11"/>
        <v/>
      </c>
      <c r="AA48" s="240" t="b">
        <f t="shared" si="12"/>
        <v>0</v>
      </c>
      <c r="AB48" s="235">
        <f t="shared" si="13"/>
        <v>0</v>
      </c>
      <c r="AC48" s="235">
        <f>IF('Member Info'!N45="",1,"")</f>
        <v>1</v>
      </c>
      <c r="AD48" s="243" t="e">
        <f t="shared" si="14"/>
        <v>#VALUE!</v>
      </c>
      <c r="AE48" s="130" t="str">
        <f t="shared" si="15"/>
        <v/>
      </c>
      <c r="AF48" s="124">
        <f t="shared" si="16"/>
        <v>1</v>
      </c>
      <c r="AG48" s="124" t="str">
        <f>IF('Member Info'!N45&lt;&gt;"",IF(AND('Member Info'!N45&lt;=$U$1,'Member Info'!N45&gt;=$T$1),1,0),"")</f>
        <v/>
      </c>
      <c r="AI48" s="124" t="b">
        <f t="shared" si="17"/>
        <v>0</v>
      </c>
      <c r="AJ48" s="124">
        <f t="shared" si="18"/>
        <v>0</v>
      </c>
      <c r="AL48" s="124">
        <f t="shared" si="19"/>
        <v>0</v>
      </c>
      <c r="AM48" s="124">
        <f>IF('Member Info'!F45&gt;$T$1,1,0)</f>
        <v>0</v>
      </c>
      <c r="AN48" s="124" t="b">
        <f>IF(ISERROR(T48),ERROR.TYPE(#REF!)=ERROR.TYPE(T48),FALSE)</f>
        <v>0</v>
      </c>
      <c r="AO48" s="124" t="b">
        <f>IF(ISERROR(U48),ERROR.TYPE(#REF!)=ERROR.TYPE(U48),FALSE)</f>
        <v>0</v>
      </c>
      <c r="AP48" s="124">
        <f>IF('Member Info'!F45&gt;'GP1 April 25'!$U$1,1,0)</f>
        <v>0</v>
      </c>
      <c r="AQ48" s="124">
        <f t="shared" si="20"/>
        <v>0</v>
      </c>
      <c r="AR48" s="124">
        <f t="shared" si="21"/>
        <v>0</v>
      </c>
      <c r="AS48" s="124">
        <f t="shared" si="22"/>
        <v>1</v>
      </c>
    </row>
    <row r="49" spans="1:50" x14ac:dyDescent="0.25">
      <c r="A49" s="4">
        <v>18</v>
      </c>
      <c r="B49" s="164">
        <f>'Member Info'!D46</f>
        <v>0</v>
      </c>
      <c r="C49" s="164">
        <f>'Member Info'!E46</f>
        <v>0</v>
      </c>
      <c r="D49" s="164" t="str">
        <f>'Member Info'!G46</f>
        <v/>
      </c>
      <c r="E49" s="165">
        <f>'Member Info'!B46</f>
        <v>0</v>
      </c>
      <c r="F49" s="242"/>
      <c r="G49" s="166" t="str">
        <f>IF(E49=0,"",('Member Info'!K46+'Member Info'!L46))</f>
        <v/>
      </c>
      <c r="H49" s="419"/>
      <c r="I49" s="419"/>
      <c r="J49" s="26"/>
      <c r="K49" s="26"/>
      <c r="L49" s="384" t="str">
        <f>IF(E49=0,"",IF('Member Info'!F46&gt;$U$1,CONCATENATE("Joined with practice on ", TEXT('Member Info'!F46, "DD/MM/YYYY")),IF('Member Info'!N46&lt;&gt;"",IF('Member Info'!N46&lt;$T$1,CONCATENATE("Left Scheme on ", TEXT('Member Info'!N46, "DD/MM/YYYY")),IF(OR(G49="",G49=0),"Error Detected, No rate entered",IF(E49=0,"",IF(F49="","Error Detected, No Pensionable pay",IF(AS49=1,"No Part Time Status Entered",IF(AR49=1,"No Part Time Hours Entered",IF(ISERROR(AD49)," Unknown Values entered.",IF(V49+W49&lt;1,"Acceptable",IF(T49+U49=200, "No Contributions Entered", IF(M49="","Error Detected, Choose reason&gt;",IF(Z49="1",IF(V49=1,"Please Enter Deemed Pensionable Pay","Add Any Relevant Details Above"),"Please Give Details Above"))))))))))),IF(OR(G49="",G49=0),"Error Detected, No rate entered",IF(E49=0,"",IF(F49="","Error Detected, No Pensionable pay",IF(AS49=1,"No Part Time Status Entered",IF(AR49=1,"No Part Time Hours Entered",IF(ISERROR(AD49)," Unknown Values entered.",IF(V49+W49&lt;1,"Acceptable",IF(T49+U49=200, "No Contributions Entered", IF(M49="","Error Detected, Choose reason&gt;",IF(Z49="1",IF(V49=1,"Please Enter Deemed Pensionable Pay","Add relevant Details Above"),"Please give details Above")))))))))))))</f>
        <v/>
      </c>
      <c r="M49" s="260"/>
      <c r="N49" s="91"/>
      <c r="O49" s="91" t="str">
        <f t="shared" si="1"/>
        <v/>
      </c>
      <c r="P49" s="94">
        <f t="shared" si="2"/>
        <v>0</v>
      </c>
      <c r="Q49" s="94">
        <f t="shared" si="3"/>
        <v>0</v>
      </c>
      <c r="R49" s="218">
        <f>(ROUND((F49/100*'Member Info'!$W$2), 2))</f>
        <v>0</v>
      </c>
      <c r="S49" s="218" t="e">
        <f t="shared" si="4"/>
        <v>#VALUE!</v>
      </c>
      <c r="T49" s="218" t="str">
        <f t="shared" si="5"/>
        <v/>
      </c>
      <c r="U49" s="227" t="str">
        <f t="shared" si="6"/>
        <v/>
      </c>
      <c r="V49" s="228" t="str">
        <f t="shared" si="7"/>
        <v/>
      </c>
      <c r="W49" s="228" t="str">
        <f t="shared" si="8"/>
        <v/>
      </c>
      <c r="X49" s="222">
        <f t="shared" si="9"/>
        <v>0</v>
      </c>
      <c r="Y49" s="110">
        <f t="shared" si="10"/>
        <v>0</v>
      </c>
      <c r="Z49" s="235" t="str">
        <f t="shared" si="11"/>
        <v/>
      </c>
      <c r="AA49" s="240" t="b">
        <f t="shared" si="12"/>
        <v>0</v>
      </c>
      <c r="AB49" s="235">
        <f t="shared" si="13"/>
        <v>0</v>
      </c>
      <c r="AC49" s="235">
        <f>IF('Member Info'!N46="",1,"")</f>
        <v>1</v>
      </c>
      <c r="AD49" s="243" t="e">
        <f t="shared" si="14"/>
        <v>#VALUE!</v>
      </c>
      <c r="AE49" s="130" t="str">
        <f t="shared" si="15"/>
        <v/>
      </c>
      <c r="AF49" s="124">
        <f t="shared" si="16"/>
        <v>1</v>
      </c>
      <c r="AG49" s="124" t="str">
        <f>IF('Member Info'!N46&lt;&gt;"",IF(AND('Member Info'!N46&lt;=$U$1,'Member Info'!N46&gt;=$T$1),1,0),"")</f>
        <v/>
      </c>
      <c r="AI49" s="124" t="b">
        <f t="shared" si="17"/>
        <v>0</v>
      </c>
      <c r="AJ49" s="124">
        <f t="shared" si="18"/>
        <v>0</v>
      </c>
      <c r="AL49" s="124">
        <f t="shared" si="19"/>
        <v>0</v>
      </c>
      <c r="AM49" s="124">
        <f>IF('Member Info'!F46&gt;$T$1,1,0)</f>
        <v>0</v>
      </c>
      <c r="AN49" s="124" t="b">
        <f>IF(ISERROR(T49),ERROR.TYPE(#REF!)=ERROR.TYPE(T49),FALSE)</f>
        <v>0</v>
      </c>
      <c r="AO49" s="124" t="b">
        <f>IF(ISERROR(U49),ERROR.TYPE(#REF!)=ERROR.TYPE(U49),FALSE)</f>
        <v>0</v>
      </c>
      <c r="AP49" s="124">
        <f>IF('Member Info'!F46&gt;'GP1 April 25'!$U$1,1,0)</f>
        <v>0</v>
      </c>
      <c r="AQ49" s="124">
        <f t="shared" si="20"/>
        <v>0</v>
      </c>
      <c r="AR49" s="124">
        <f t="shared" si="21"/>
        <v>0</v>
      </c>
      <c r="AS49" s="124">
        <f t="shared" si="22"/>
        <v>1</v>
      </c>
    </row>
    <row r="50" spans="1:50" x14ac:dyDescent="0.25">
      <c r="A50" s="4">
        <v>19</v>
      </c>
      <c r="B50" s="164">
        <f>'Member Info'!D47</f>
        <v>0</v>
      </c>
      <c r="C50" s="164">
        <f>'Member Info'!E47</f>
        <v>0</v>
      </c>
      <c r="D50" s="164" t="str">
        <f>'Member Info'!G47</f>
        <v/>
      </c>
      <c r="E50" s="165">
        <f>'Member Info'!B47</f>
        <v>0</v>
      </c>
      <c r="F50" s="242"/>
      <c r="G50" s="166" t="str">
        <f>IF(E50=0,"",('Member Info'!K47+'Member Info'!L47))</f>
        <v/>
      </c>
      <c r="H50" s="419"/>
      <c r="I50" s="419"/>
      <c r="J50" s="26"/>
      <c r="K50" s="26"/>
      <c r="L50" s="384" t="str">
        <f>IF(E50=0,"",IF('Member Info'!F47&gt;$U$1,CONCATENATE("Joined with practice on ", TEXT('Member Info'!F47, "DD/MM/YYYY")),IF('Member Info'!N47&lt;&gt;"",IF('Member Info'!N47&lt;$T$1,CONCATENATE("Left Scheme on ", TEXT('Member Info'!N47, "DD/MM/YYYY")),IF(OR(G50="",G50=0),"Error Detected, No rate entered",IF(E50=0,"",IF(F50="","Error Detected, No Pensionable pay",IF(AS50=1,"No Part Time Status Entered",IF(AR50=1,"No Part Time Hours Entered",IF(ISERROR(AD50)," Unknown Values entered.",IF(V50+W50&lt;1,"Acceptable",IF(T50+U50=200, "No Contributions Entered", IF(M50="","Error Detected, Choose reason&gt;",IF(Z50="1",IF(V50=1,"Please Enter Deemed Pensionable Pay","Add Any Relevant Details Above"),"Please Give Details Above"))))))))))),IF(OR(G50="",G50=0),"Error Detected, No rate entered",IF(E50=0,"",IF(F50="","Error Detected, No Pensionable pay",IF(AS50=1,"No Part Time Status Entered",IF(AR50=1,"No Part Time Hours Entered",IF(ISERROR(AD50)," Unknown Values entered.",IF(V50+W50&lt;1,"Acceptable",IF(T50+U50=200, "No Contributions Entered", IF(M50="","Error Detected, Choose reason&gt;",IF(Z50="1",IF(V50=1,"Please Enter Deemed Pensionable Pay","Add relevant Details Above"),"Please give details Above")))))))))))))</f>
        <v/>
      </c>
      <c r="M50" s="260"/>
      <c r="N50" s="91"/>
      <c r="O50" s="91" t="str">
        <f t="shared" si="1"/>
        <v/>
      </c>
      <c r="P50" s="94">
        <f t="shared" si="2"/>
        <v>0</v>
      </c>
      <c r="Q50" s="94">
        <f t="shared" si="3"/>
        <v>0</v>
      </c>
      <c r="R50" s="218">
        <f>(ROUND((F50/100*'Member Info'!$W$2), 2))</f>
        <v>0</v>
      </c>
      <c r="S50" s="218" t="e">
        <f t="shared" si="4"/>
        <v>#VALUE!</v>
      </c>
      <c r="T50" s="218" t="str">
        <f t="shared" si="5"/>
        <v/>
      </c>
      <c r="U50" s="227" t="str">
        <f t="shared" si="6"/>
        <v/>
      </c>
      <c r="V50" s="228" t="str">
        <f t="shared" si="7"/>
        <v/>
      </c>
      <c r="W50" s="228" t="str">
        <f t="shared" si="8"/>
        <v/>
      </c>
      <c r="X50" s="222">
        <f t="shared" si="9"/>
        <v>0</v>
      </c>
      <c r="Y50" s="110">
        <f t="shared" si="10"/>
        <v>0</v>
      </c>
      <c r="Z50" s="235" t="str">
        <f t="shared" si="11"/>
        <v/>
      </c>
      <c r="AA50" s="240" t="b">
        <f t="shared" si="12"/>
        <v>0</v>
      </c>
      <c r="AB50" s="235">
        <f t="shared" si="13"/>
        <v>0</v>
      </c>
      <c r="AC50" s="235">
        <f>IF('Member Info'!N47="",1,"")</f>
        <v>1</v>
      </c>
      <c r="AD50" s="243" t="e">
        <f t="shared" si="14"/>
        <v>#VALUE!</v>
      </c>
      <c r="AE50" s="130" t="str">
        <f t="shared" si="15"/>
        <v/>
      </c>
      <c r="AF50" s="124">
        <f t="shared" si="16"/>
        <v>1</v>
      </c>
      <c r="AG50" s="124" t="str">
        <f>IF('Member Info'!N47&lt;&gt;"",IF(AND('Member Info'!N47&lt;=$U$1,'Member Info'!N47&gt;=$T$1),1,0),"")</f>
        <v/>
      </c>
      <c r="AI50" s="124" t="b">
        <f t="shared" si="17"/>
        <v>0</v>
      </c>
      <c r="AJ50" s="124">
        <f t="shared" si="18"/>
        <v>0</v>
      </c>
      <c r="AL50" s="124">
        <f t="shared" si="19"/>
        <v>0</v>
      </c>
      <c r="AM50" s="124">
        <f>IF('Member Info'!F47&gt;$T$1,1,0)</f>
        <v>0</v>
      </c>
      <c r="AN50" s="124" t="b">
        <f>IF(ISERROR(T50),ERROR.TYPE(#REF!)=ERROR.TYPE(T50),FALSE)</f>
        <v>0</v>
      </c>
      <c r="AO50" s="124" t="b">
        <f>IF(ISERROR(U50),ERROR.TYPE(#REF!)=ERROR.TYPE(U50),FALSE)</f>
        <v>0</v>
      </c>
      <c r="AP50" s="124">
        <f>IF('Member Info'!F47&gt;'GP1 April 25'!$U$1,1,0)</f>
        <v>0</v>
      </c>
      <c r="AQ50" s="124">
        <f t="shared" si="20"/>
        <v>0</v>
      </c>
      <c r="AR50" s="124">
        <f t="shared" si="21"/>
        <v>0</v>
      </c>
      <c r="AS50" s="124">
        <f t="shared" si="22"/>
        <v>1</v>
      </c>
      <c r="AX50" s="421"/>
    </row>
    <row r="51" spans="1:50" x14ac:dyDescent="0.25">
      <c r="A51" s="4">
        <v>20</v>
      </c>
      <c r="B51" s="164">
        <f>'Member Info'!D48</f>
        <v>0</v>
      </c>
      <c r="C51" s="164">
        <f>'Member Info'!E48</f>
        <v>0</v>
      </c>
      <c r="D51" s="164" t="str">
        <f>'Member Info'!G48</f>
        <v/>
      </c>
      <c r="E51" s="165">
        <f>'Member Info'!B48</f>
        <v>0</v>
      </c>
      <c r="F51" s="242"/>
      <c r="G51" s="166" t="str">
        <f>IF(E51=0,"",('Member Info'!K48+'Member Info'!L48))</f>
        <v/>
      </c>
      <c r="H51" s="419"/>
      <c r="I51" s="419"/>
      <c r="J51" s="26"/>
      <c r="K51" s="26"/>
      <c r="L51" s="384" t="str">
        <f>IF(E51=0,"",IF('Member Info'!F48&gt;$U$1,CONCATENATE("Joined with practice on ", TEXT('Member Info'!F48, "DD/MM/YYYY")),IF('Member Info'!N48&lt;&gt;"",IF('Member Info'!N48&lt;$T$1,CONCATENATE("Left Scheme on ", TEXT('Member Info'!N48, "DD/MM/YYYY")),IF(OR(G51="",G51=0),"Error Detected, No rate entered",IF(E51=0,"",IF(F51="","Error Detected, No Pensionable pay",IF(AS51=1,"No Part Time Status Entered",IF(AR51=1,"No Part Time Hours Entered",IF(ISERROR(AD51)," Unknown Values entered.",IF(V51+W51&lt;1,"Acceptable",IF(T51+U51=200, "No Contributions Entered", IF(M51="","Error Detected, Choose reason&gt;",IF(Z51="1",IF(V51=1,"Please Enter Deemed Pensionable Pay","Add Any Relevant Details Above"),"Please Give Details Above"))))))))))),IF(OR(G51="",G51=0),"Error Detected, No rate entered",IF(E51=0,"",IF(F51="","Error Detected, No Pensionable pay",IF(AS51=1,"No Part Time Status Entered",IF(AR51=1,"No Part Time Hours Entered",IF(ISERROR(AD51)," Unknown Values entered.",IF(V51+W51&lt;1,"Acceptable",IF(T51+U51=200, "No Contributions Entered", IF(M51="","Error Detected, Choose reason&gt;",IF(Z51="1",IF(V51=1,"Please Enter Deemed Pensionable Pay","Add relevant Details Above"),"Please give details Above")))))))))))))</f>
        <v/>
      </c>
      <c r="M51" s="260"/>
      <c r="N51" s="91"/>
      <c r="O51" s="91" t="str">
        <f t="shared" si="1"/>
        <v/>
      </c>
      <c r="P51" s="94">
        <f t="shared" si="2"/>
        <v>0</v>
      </c>
      <c r="Q51" s="94">
        <f t="shared" si="3"/>
        <v>0</v>
      </c>
      <c r="R51" s="218">
        <f>(ROUND((F51/100*'Member Info'!$W$2), 2))</f>
        <v>0</v>
      </c>
      <c r="S51" s="218" t="e">
        <f t="shared" si="4"/>
        <v>#VALUE!</v>
      </c>
      <c r="T51" s="218" t="str">
        <f t="shared" si="5"/>
        <v/>
      </c>
      <c r="U51" s="227" t="str">
        <f t="shared" si="6"/>
        <v/>
      </c>
      <c r="V51" s="228" t="str">
        <f t="shared" si="7"/>
        <v/>
      </c>
      <c r="W51" s="228" t="str">
        <f t="shared" si="8"/>
        <v/>
      </c>
      <c r="X51" s="222">
        <f t="shared" si="9"/>
        <v>0</v>
      </c>
      <c r="Y51" s="110">
        <f t="shared" si="10"/>
        <v>0</v>
      </c>
      <c r="Z51" s="235" t="str">
        <f t="shared" si="11"/>
        <v/>
      </c>
      <c r="AA51" s="240" t="b">
        <f t="shared" si="12"/>
        <v>0</v>
      </c>
      <c r="AB51" s="235">
        <f t="shared" si="13"/>
        <v>0</v>
      </c>
      <c r="AC51" s="235">
        <f>IF('Member Info'!N48="",1,"")</f>
        <v>1</v>
      </c>
      <c r="AD51" s="243" t="e">
        <f t="shared" si="14"/>
        <v>#VALUE!</v>
      </c>
      <c r="AE51" s="130" t="str">
        <f t="shared" si="15"/>
        <v/>
      </c>
      <c r="AF51" s="124">
        <f t="shared" si="16"/>
        <v>1</v>
      </c>
      <c r="AG51" s="124" t="str">
        <f>IF('Member Info'!N48&lt;&gt;"",IF(AND('Member Info'!N48&lt;=$U$1,'Member Info'!N48&gt;=$T$1),1,0),"")</f>
        <v/>
      </c>
      <c r="AI51" s="124" t="b">
        <f t="shared" si="17"/>
        <v>0</v>
      </c>
      <c r="AJ51" s="124">
        <f t="shared" si="18"/>
        <v>0</v>
      </c>
      <c r="AL51" s="124">
        <f t="shared" si="19"/>
        <v>0</v>
      </c>
      <c r="AM51" s="124">
        <f>IF('Member Info'!F48&gt;$T$1,1,0)</f>
        <v>0</v>
      </c>
      <c r="AN51" s="124" t="b">
        <f>IF(ISERROR(T51),ERROR.TYPE(#REF!)=ERROR.TYPE(T51),FALSE)</f>
        <v>0</v>
      </c>
      <c r="AO51" s="124" t="b">
        <f>IF(ISERROR(U51),ERROR.TYPE(#REF!)=ERROR.TYPE(U51),FALSE)</f>
        <v>0</v>
      </c>
      <c r="AP51" s="124">
        <f>IF('Member Info'!F48&gt;'GP1 April 25'!$U$1,1,0)</f>
        <v>0</v>
      </c>
      <c r="AQ51" s="124">
        <f t="shared" si="20"/>
        <v>0</v>
      </c>
      <c r="AR51" s="124">
        <f t="shared" si="21"/>
        <v>0</v>
      </c>
      <c r="AS51" s="124">
        <f t="shared" si="22"/>
        <v>1</v>
      </c>
    </row>
    <row r="52" spans="1:50" x14ac:dyDescent="0.25">
      <c r="A52" s="4">
        <v>21</v>
      </c>
      <c r="B52" s="164">
        <f>'Member Info'!D49</f>
        <v>0</v>
      </c>
      <c r="C52" s="164">
        <f>'Member Info'!E49</f>
        <v>0</v>
      </c>
      <c r="D52" s="164" t="str">
        <f>'Member Info'!G49</f>
        <v/>
      </c>
      <c r="E52" s="165">
        <f>'Member Info'!B49</f>
        <v>0</v>
      </c>
      <c r="F52" s="242"/>
      <c r="G52" s="166" t="str">
        <f>IF(E52=0,"",('Member Info'!K49+'Member Info'!L49))</f>
        <v/>
      </c>
      <c r="H52" s="419"/>
      <c r="I52" s="419"/>
      <c r="J52" s="26"/>
      <c r="K52" s="26"/>
      <c r="L52" s="384" t="str">
        <f>IF(E52=0,"",IF('Member Info'!F49&gt;$U$1,CONCATENATE("Joined with practice on ", TEXT('Member Info'!F49, "DD/MM/YYYY")),IF('Member Info'!N49&lt;&gt;"",IF('Member Info'!N49&lt;$T$1,CONCATENATE("Left Scheme on ", TEXT('Member Info'!N49, "DD/MM/YYYY")),IF(OR(G52="",G52=0),"Error Detected, No rate entered",IF(E52=0,"",IF(F52="","Error Detected, No Pensionable pay",IF(AS52=1,"No Part Time Status Entered",IF(AR52=1,"No Part Time Hours Entered",IF(ISERROR(AD52)," Unknown Values entered.",IF(V52+W52&lt;1,"Acceptable",IF(T52+U52=200, "No Contributions Entered", IF(M52="","Error Detected, Choose reason&gt;",IF(Z52="1",IF(V52=1,"Please Enter Deemed Pensionable Pay","Add Any Relevant Details Above"),"Please Give Details Above"))))))))))),IF(OR(G52="",G52=0),"Error Detected, No rate entered",IF(E52=0,"",IF(F52="","Error Detected, No Pensionable pay",IF(AS52=1,"No Part Time Status Entered",IF(AR52=1,"No Part Time Hours Entered",IF(ISERROR(AD52)," Unknown Values entered.",IF(V52+W52&lt;1,"Acceptable",IF(T52+U52=200, "No Contributions Entered", IF(M52="","Error Detected, Choose reason&gt;",IF(Z52="1",IF(V52=1,"Please Enter Deemed Pensionable Pay","Add relevant Details Above"),"Please give details Above")))))))))))))</f>
        <v/>
      </c>
      <c r="M52" s="260"/>
      <c r="N52" s="91"/>
      <c r="O52" s="91" t="str">
        <f t="shared" si="1"/>
        <v/>
      </c>
      <c r="P52" s="94">
        <f t="shared" si="2"/>
        <v>0</v>
      </c>
      <c r="Q52" s="94">
        <f t="shared" si="3"/>
        <v>0</v>
      </c>
      <c r="R52" s="218">
        <f>(ROUND((F52/100*'Member Info'!$W$2), 2))</f>
        <v>0</v>
      </c>
      <c r="S52" s="218" t="e">
        <f t="shared" si="4"/>
        <v>#VALUE!</v>
      </c>
      <c r="T52" s="218" t="str">
        <f t="shared" si="5"/>
        <v/>
      </c>
      <c r="U52" s="227" t="str">
        <f t="shared" si="6"/>
        <v/>
      </c>
      <c r="V52" s="228" t="str">
        <f t="shared" si="7"/>
        <v/>
      </c>
      <c r="W52" s="228" t="str">
        <f t="shared" si="8"/>
        <v/>
      </c>
      <c r="X52" s="222">
        <f t="shared" si="9"/>
        <v>0</v>
      </c>
      <c r="Y52" s="110">
        <f t="shared" si="10"/>
        <v>0</v>
      </c>
      <c r="Z52" s="235" t="str">
        <f t="shared" si="11"/>
        <v/>
      </c>
      <c r="AA52" s="240" t="b">
        <f t="shared" si="12"/>
        <v>0</v>
      </c>
      <c r="AB52" s="235">
        <f t="shared" si="13"/>
        <v>0</v>
      </c>
      <c r="AC52" s="235">
        <f>IF('Member Info'!N49="",1,"")</f>
        <v>1</v>
      </c>
      <c r="AD52" s="243" t="e">
        <f t="shared" si="14"/>
        <v>#VALUE!</v>
      </c>
      <c r="AE52" s="130" t="str">
        <f t="shared" si="15"/>
        <v/>
      </c>
      <c r="AF52" s="124">
        <f t="shared" si="16"/>
        <v>1</v>
      </c>
      <c r="AG52" s="124" t="str">
        <f>IF('Member Info'!N49&lt;&gt;"",IF(AND('Member Info'!N49&lt;=$U$1,'Member Info'!N49&gt;=$T$1),1,0),"")</f>
        <v/>
      </c>
      <c r="AI52" s="124" t="b">
        <f t="shared" si="17"/>
        <v>0</v>
      </c>
      <c r="AJ52" s="124">
        <f t="shared" si="18"/>
        <v>0</v>
      </c>
      <c r="AL52" s="124">
        <f t="shared" si="19"/>
        <v>0</v>
      </c>
      <c r="AM52" s="124">
        <f>IF('Member Info'!F49&gt;$T$1,1,0)</f>
        <v>0</v>
      </c>
      <c r="AN52" s="124" t="b">
        <f>IF(ISERROR(T52),ERROR.TYPE(#REF!)=ERROR.TYPE(T52),FALSE)</f>
        <v>0</v>
      </c>
      <c r="AO52" s="124" t="b">
        <f>IF(ISERROR(U52),ERROR.TYPE(#REF!)=ERROR.TYPE(U52),FALSE)</f>
        <v>0</v>
      </c>
      <c r="AP52" s="124">
        <f>IF('Member Info'!F49&gt;'GP1 April 25'!$U$1,1,0)</f>
        <v>0</v>
      </c>
      <c r="AQ52" s="124">
        <f t="shared" si="20"/>
        <v>0</v>
      </c>
      <c r="AR52" s="124">
        <f t="shared" si="21"/>
        <v>0</v>
      </c>
      <c r="AS52" s="124">
        <f t="shared" si="22"/>
        <v>1</v>
      </c>
    </row>
    <row r="53" spans="1:50" x14ac:dyDescent="0.25">
      <c r="A53" s="4">
        <v>22</v>
      </c>
      <c r="B53" s="164">
        <f>'Member Info'!D50</f>
        <v>0</v>
      </c>
      <c r="C53" s="164">
        <f>'Member Info'!E50</f>
        <v>0</v>
      </c>
      <c r="D53" s="164" t="str">
        <f>'Member Info'!G50</f>
        <v/>
      </c>
      <c r="E53" s="165">
        <f>'Member Info'!B50</f>
        <v>0</v>
      </c>
      <c r="F53" s="242"/>
      <c r="G53" s="166" t="str">
        <f>IF(E53=0,"",('Member Info'!K50+'Member Info'!L50))</f>
        <v/>
      </c>
      <c r="H53" s="419"/>
      <c r="I53" s="419"/>
      <c r="J53" s="26"/>
      <c r="K53" s="26"/>
      <c r="L53" s="384" t="str">
        <f>IF(E53=0,"",IF('Member Info'!F50&gt;$U$1,CONCATENATE("Joined with practice on ", TEXT('Member Info'!F50, "DD/MM/YYYY")),IF('Member Info'!N50&lt;&gt;"",IF('Member Info'!N50&lt;$T$1,CONCATENATE("Left Scheme on ", TEXT('Member Info'!N50, "DD/MM/YYYY")),IF(OR(G53="",G53=0),"Error Detected, No rate entered",IF(E53=0,"",IF(F53="","Error Detected, No Pensionable pay",IF(AS53=1,"No Part Time Status Entered",IF(AR53=1,"No Part Time Hours Entered",IF(ISERROR(AD53)," Unknown Values entered.",IF(V53+W53&lt;1,"Acceptable",IF(T53+U53=200, "No Contributions Entered", IF(M53="","Error Detected, Choose reason&gt;",IF(Z53="1",IF(V53=1,"Please Enter Deemed Pensionable Pay","Add Any Relevant Details Above"),"Please Give Details Above"))))))))))),IF(OR(G53="",G53=0),"Error Detected, No rate entered",IF(E53=0,"",IF(F53="","Error Detected, No Pensionable pay",IF(AS53=1,"No Part Time Status Entered",IF(AR53=1,"No Part Time Hours Entered",IF(ISERROR(AD53)," Unknown Values entered.",IF(V53+W53&lt;1,"Acceptable",IF(T53+U53=200, "No Contributions Entered", IF(M53="","Error Detected, Choose reason&gt;",IF(Z53="1",IF(V53=1,"Please Enter Deemed Pensionable Pay","Add relevant Details Above"),"Please give details Above")))))))))))))</f>
        <v/>
      </c>
      <c r="M53" s="260"/>
      <c r="N53" s="91"/>
      <c r="O53" s="91" t="str">
        <f t="shared" si="1"/>
        <v/>
      </c>
      <c r="P53" s="94">
        <f t="shared" si="2"/>
        <v>0</v>
      </c>
      <c r="Q53" s="94">
        <f t="shared" si="3"/>
        <v>0</v>
      </c>
      <c r="R53" s="218">
        <f>(ROUND((F53/100*'Member Info'!$W$2), 2))</f>
        <v>0</v>
      </c>
      <c r="S53" s="218" t="e">
        <f t="shared" si="4"/>
        <v>#VALUE!</v>
      </c>
      <c r="T53" s="218" t="str">
        <f t="shared" si="5"/>
        <v/>
      </c>
      <c r="U53" s="227" t="str">
        <f t="shared" si="6"/>
        <v/>
      </c>
      <c r="V53" s="228" t="str">
        <f t="shared" si="7"/>
        <v/>
      </c>
      <c r="W53" s="228" t="str">
        <f t="shared" si="8"/>
        <v/>
      </c>
      <c r="X53" s="222">
        <f t="shared" si="9"/>
        <v>0</v>
      </c>
      <c r="Y53" s="110">
        <f t="shared" si="10"/>
        <v>0</v>
      </c>
      <c r="Z53" s="235" t="str">
        <f t="shared" si="11"/>
        <v/>
      </c>
      <c r="AA53" s="240" t="b">
        <f t="shared" si="12"/>
        <v>0</v>
      </c>
      <c r="AB53" s="235">
        <f t="shared" si="13"/>
        <v>0</v>
      </c>
      <c r="AC53" s="235">
        <f>IF('Member Info'!N50="",1,"")</f>
        <v>1</v>
      </c>
      <c r="AD53" s="243" t="e">
        <f t="shared" si="14"/>
        <v>#VALUE!</v>
      </c>
      <c r="AE53" s="130" t="str">
        <f t="shared" si="15"/>
        <v/>
      </c>
      <c r="AF53" s="124">
        <f t="shared" si="16"/>
        <v>1</v>
      </c>
      <c r="AG53" s="124" t="str">
        <f>IF('Member Info'!N50&lt;&gt;"",IF(AND('Member Info'!N50&lt;=$U$1,'Member Info'!N50&gt;=$T$1),1,0),"")</f>
        <v/>
      </c>
      <c r="AI53" s="124" t="b">
        <f t="shared" si="17"/>
        <v>0</v>
      </c>
      <c r="AJ53" s="124">
        <f t="shared" si="18"/>
        <v>0</v>
      </c>
      <c r="AL53" s="124">
        <f t="shared" si="19"/>
        <v>0</v>
      </c>
      <c r="AM53" s="124">
        <f>IF('Member Info'!F50&gt;$T$1,1,0)</f>
        <v>0</v>
      </c>
      <c r="AN53" s="124" t="b">
        <f>IF(ISERROR(T53),ERROR.TYPE(#REF!)=ERROR.TYPE(T53),FALSE)</f>
        <v>0</v>
      </c>
      <c r="AO53" s="124" t="b">
        <f>IF(ISERROR(U53),ERROR.TYPE(#REF!)=ERROR.TYPE(U53),FALSE)</f>
        <v>0</v>
      </c>
      <c r="AP53" s="124">
        <f>IF('Member Info'!F50&gt;'GP1 April 25'!$U$1,1,0)</f>
        <v>0</v>
      </c>
      <c r="AQ53" s="124">
        <f t="shared" si="20"/>
        <v>0</v>
      </c>
      <c r="AR53" s="124">
        <f t="shared" si="21"/>
        <v>0</v>
      </c>
      <c r="AS53" s="124">
        <f t="shared" si="22"/>
        <v>1</v>
      </c>
    </row>
    <row r="54" spans="1:50" x14ac:dyDescent="0.25">
      <c r="A54" s="4">
        <v>23</v>
      </c>
      <c r="B54" s="164">
        <f>'Member Info'!D51</f>
        <v>0</v>
      </c>
      <c r="C54" s="164">
        <f>'Member Info'!E51</f>
        <v>0</v>
      </c>
      <c r="D54" s="164" t="str">
        <f>'Member Info'!G51</f>
        <v/>
      </c>
      <c r="E54" s="165">
        <f>'Member Info'!B51</f>
        <v>0</v>
      </c>
      <c r="F54" s="242"/>
      <c r="G54" s="166" t="str">
        <f>IF(E54=0,"",('Member Info'!K51+'Member Info'!L51))</f>
        <v/>
      </c>
      <c r="H54" s="419"/>
      <c r="I54" s="419"/>
      <c r="J54" s="26"/>
      <c r="K54" s="26"/>
      <c r="L54" s="384" t="str">
        <f>IF(E54=0,"",IF('Member Info'!F51&gt;$U$1,CONCATENATE("Joined with practice on ", TEXT('Member Info'!F51, "DD/MM/YYYY")),IF('Member Info'!N51&lt;&gt;"",IF('Member Info'!N51&lt;$T$1,CONCATENATE("Left Scheme on ", TEXT('Member Info'!N51, "DD/MM/YYYY")),IF(OR(G54="",G54=0),"Error Detected, No rate entered",IF(E54=0,"",IF(F54="","Error Detected, No Pensionable pay",IF(AS54=1,"No Part Time Status Entered",IF(AR54=1,"No Part Time Hours Entered",IF(ISERROR(AD54)," Unknown Values entered.",IF(V54+W54&lt;1,"Acceptable",IF(T54+U54=200, "No Contributions Entered", IF(M54="","Error Detected, Choose reason&gt;",IF(Z54="1",IF(V54=1,"Please Enter Deemed Pensionable Pay","Add Any Relevant Details Above"),"Please Give Details Above"))))))))))),IF(OR(G54="",G54=0),"Error Detected, No rate entered",IF(E54=0,"",IF(F54="","Error Detected, No Pensionable pay",IF(AS54=1,"No Part Time Status Entered",IF(AR54=1,"No Part Time Hours Entered",IF(ISERROR(AD54)," Unknown Values entered.",IF(V54+W54&lt;1,"Acceptable",IF(T54+U54=200, "No Contributions Entered", IF(M54="","Error Detected, Choose reason&gt;",IF(Z54="1",IF(V54=1,"Please Enter Deemed Pensionable Pay","Add relevant Details Above"),"Please give details Above")))))))))))))</f>
        <v/>
      </c>
      <c r="M54" s="260"/>
      <c r="N54" s="91"/>
      <c r="O54" s="91" t="str">
        <f t="shared" si="1"/>
        <v/>
      </c>
      <c r="P54" s="94">
        <f t="shared" si="2"/>
        <v>0</v>
      </c>
      <c r="Q54" s="94">
        <f t="shared" si="3"/>
        <v>0</v>
      </c>
      <c r="R54" s="218">
        <f>(ROUND((F54/100*'Member Info'!$W$2), 2))</f>
        <v>0</v>
      </c>
      <c r="S54" s="218" t="e">
        <f t="shared" si="4"/>
        <v>#VALUE!</v>
      </c>
      <c r="T54" s="218" t="str">
        <f t="shared" si="5"/>
        <v/>
      </c>
      <c r="U54" s="227" t="str">
        <f t="shared" si="6"/>
        <v/>
      </c>
      <c r="V54" s="228" t="str">
        <f t="shared" si="7"/>
        <v/>
      </c>
      <c r="W54" s="228" t="str">
        <f t="shared" si="8"/>
        <v/>
      </c>
      <c r="X54" s="222">
        <f t="shared" si="9"/>
        <v>0</v>
      </c>
      <c r="Y54" s="110">
        <f t="shared" si="10"/>
        <v>0</v>
      </c>
      <c r="Z54" s="235" t="str">
        <f t="shared" si="11"/>
        <v/>
      </c>
      <c r="AA54" s="240" t="b">
        <f t="shared" si="12"/>
        <v>0</v>
      </c>
      <c r="AB54" s="235">
        <f t="shared" si="13"/>
        <v>0</v>
      </c>
      <c r="AC54" s="235">
        <f>IF('Member Info'!N51="",1,"")</f>
        <v>1</v>
      </c>
      <c r="AD54" s="243" t="e">
        <f t="shared" si="14"/>
        <v>#VALUE!</v>
      </c>
      <c r="AE54" s="130" t="str">
        <f t="shared" si="15"/>
        <v/>
      </c>
      <c r="AF54" s="124">
        <f t="shared" si="16"/>
        <v>1</v>
      </c>
      <c r="AG54" s="124" t="str">
        <f>IF('Member Info'!N51&lt;&gt;"",IF(AND('Member Info'!N51&lt;=$U$1,'Member Info'!N51&gt;=$T$1),1,0),"")</f>
        <v/>
      </c>
      <c r="AI54" s="124" t="b">
        <f t="shared" si="17"/>
        <v>0</v>
      </c>
      <c r="AJ54" s="124">
        <f t="shared" si="18"/>
        <v>0</v>
      </c>
      <c r="AL54" s="124">
        <f t="shared" si="19"/>
        <v>0</v>
      </c>
      <c r="AM54" s="124">
        <f>IF('Member Info'!F51&gt;$T$1,1,0)</f>
        <v>0</v>
      </c>
      <c r="AN54" s="124" t="b">
        <f>IF(ISERROR(T54),ERROR.TYPE(#REF!)=ERROR.TYPE(T54),FALSE)</f>
        <v>0</v>
      </c>
      <c r="AO54" s="124" t="b">
        <f>IF(ISERROR(U54),ERROR.TYPE(#REF!)=ERROR.TYPE(U54),FALSE)</f>
        <v>0</v>
      </c>
      <c r="AP54" s="124">
        <f>IF('Member Info'!F51&gt;'GP1 April 25'!$U$1,1,0)</f>
        <v>0</v>
      </c>
      <c r="AQ54" s="124">
        <f t="shared" si="20"/>
        <v>0</v>
      </c>
      <c r="AR54" s="124">
        <f t="shared" si="21"/>
        <v>0</v>
      </c>
      <c r="AS54" s="124">
        <f t="shared" si="22"/>
        <v>1</v>
      </c>
    </row>
    <row r="55" spans="1:50" x14ac:dyDescent="0.25">
      <c r="A55" s="4">
        <v>24</v>
      </c>
      <c r="B55" s="164">
        <f>'Member Info'!D52</f>
        <v>0</v>
      </c>
      <c r="C55" s="164">
        <f>'Member Info'!E52</f>
        <v>0</v>
      </c>
      <c r="D55" s="164" t="str">
        <f>'Member Info'!G52</f>
        <v/>
      </c>
      <c r="E55" s="165">
        <f>'Member Info'!B52</f>
        <v>0</v>
      </c>
      <c r="F55" s="242"/>
      <c r="G55" s="166" t="str">
        <f>IF(E55=0,"",('Member Info'!K52+'Member Info'!L52))</f>
        <v/>
      </c>
      <c r="H55" s="419"/>
      <c r="I55" s="419"/>
      <c r="J55" s="26"/>
      <c r="K55" s="26"/>
      <c r="L55" s="384" t="str">
        <f>IF(E55=0,"",IF('Member Info'!F52&gt;$U$1,CONCATENATE("Joined with practice on ", TEXT('Member Info'!F52, "DD/MM/YYYY")),IF('Member Info'!N52&lt;&gt;"",IF('Member Info'!N52&lt;$T$1,CONCATENATE("Left Scheme on ", TEXT('Member Info'!N52, "DD/MM/YYYY")),IF(OR(G55="",G55=0),"Error Detected, No rate entered",IF(E55=0,"",IF(F55="","Error Detected, No Pensionable pay",IF(AS55=1,"No Part Time Status Entered",IF(AR55=1,"No Part Time Hours Entered",IF(ISERROR(AD55)," Unknown Values entered.",IF(V55+W55&lt;1,"Acceptable",IF(T55+U55=200, "No Contributions Entered", IF(M55="","Error Detected, Choose reason&gt;",IF(Z55="1",IF(V55=1,"Please Enter Deemed Pensionable Pay","Add Any Relevant Details Above"),"Please Give Details Above"))))))))))),IF(OR(G55="",G55=0),"Error Detected, No rate entered",IF(E55=0,"",IF(F55="","Error Detected, No Pensionable pay",IF(AS55=1,"No Part Time Status Entered",IF(AR55=1,"No Part Time Hours Entered",IF(ISERROR(AD55)," Unknown Values entered.",IF(V55+W55&lt;1,"Acceptable",IF(T55+U55=200, "No Contributions Entered", IF(M55="","Error Detected, Choose reason&gt;",IF(Z55="1",IF(V55=1,"Please Enter Deemed Pensionable Pay","Add relevant Details Above"),"Please give details Above")))))))))))))</f>
        <v/>
      </c>
      <c r="M55" s="260"/>
      <c r="N55" s="91"/>
      <c r="O55" s="91" t="str">
        <f t="shared" si="1"/>
        <v/>
      </c>
      <c r="P55" s="94">
        <f t="shared" si="2"/>
        <v>0</v>
      </c>
      <c r="Q55" s="94">
        <f t="shared" si="3"/>
        <v>0</v>
      </c>
      <c r="R55" s="218">
        <f>(ROUND((F55/100*'Member Info'!$W$2), 2))</f>
        <v>0</v>
      </c>
      <c r="S55" s="218" t="e">
        <f t="shared" si="4"/>
        <v>#VALUE!</v>
      </c>
      <c r="T55" s="218" t="str">
        <f t="shared" si="5"/>
        <v/>
      </c>
      <c r="U55" s="227" t="str">
        <f t="shared" si="6"/>
        <v/>
      </c>
      <c r="V55" s="228" t="str">
        <f t="shared" si="7"/>
        <v/>
      </c>
      <c r="W55" s="228" t="str">
        <f t="shared" si="8"/>
        <v/>
      </c>
      <c r="X55" s="222">
        <f t="shared" si="9"/>
        <v>0</v>
      </c>
      <c r="Y55" s="110">
        <f t="shared" si="10"/>
        <v>0</v>
      </c>
      <c r="Z55" s="235" t="str">
        <f t="shared" si="11"/>
        <v/>
      </c>
      <c r="AA55" s="240" t="b">
        <f t="shared" si="12"/>
        <v>0</v>
      </c>
      <c r="AB55" s="235">
        <f t="shared" si="13"/>
        <v>0</v>
      </c>
      <c r="AC55" s="235">
        <f>IF('Member Info'!N52="",1,"")</f>
        <v>1</v>
      </c>
      <c r="AD55" s="243" t="e">
        <f t="shared" si="14"/>
        <v>#VALUE!</v>
      </c>
      <c r="AE55" s="130" t="str">
        <f t="shared" si="15"/>
        <v/>
      </c>
      <c r="AF55" s="124">
        <f t="shared" si="16"/>
        <v>1</v>
      </c>
      <c r="AG55" s="124" t="str">
        <f>IF('Member Info'!N52&lt;&gt;"",IF(AND('Member Info'!N52&lt;=$U$1,'Member Info'!N52&gt;=$T$1),1,0),"")</f>
        <v/>
      </c>
      <c r="AI55" s="124" t="b">
        <f t="shared" si="17"/>
        <v>0</v>
      </c>
      <c r="AJ55" s="124">
        <f t="shared" si="18"/>
        <v>0</v>
      </c>
      <c r="AL55" s="124">
        <f t="shared" si="19"/>
        <v>0</v>
      </c>
      <c r="AM55" s="124">
        <f>IF('Member Info'!F52&gt;$T$1,1,0)</f>
        <v>0</v>
      </c>
      <c r="AN55" s="124" t="b">
        <f>IF(ISERROR(T55),ERROR.TYPE(#REF!)=ERROR.TYPE(T55),FALSE)</f>
        <v>0</v>
      </c>
      <c r="AO55" s="124" t="b">
        <f>IF(ISERROR(U55),ERROR.TYPE(#REF!)=ERROR.TYPE(U55),FALSE)</f>
        <v>0</v>
      </c>
      <c r="AP55" s="124">
        <f>IF('Member Info'!F52&gt;'GP1 April 25'!$U$1,1,0)</f>
        <v>0</v>
      </c>
      <c r="AQ55" s="124">
        <f t="shared" si="20"/>
        <v>0</v>
      </c>
      <c r="AR55" s="124">
        <f t="shared" si="21"/>
        <v>0</v>
      </c>
      <c r="AS55" s="124">
        <f t="shared" si="22"/>
        <v>1</v>
      </c>
    </row>
    <row r="56" spans="1:50" x14ac:dyDescent="0.25">
      <c r="A56" s="4">
        <v>25</v>
      </c>
      <c r="B56" s="164">
        <f>'Member Info'!D53</f>
        <v>0</v>
      </c>
      <c r="C56" s="164">
        <f>'Member Info'!E53</f>
        <v>0</v>
      </c>
      <c r="D56" s="164" t="str">
        <f>'Member Info'!G53</f>
        <v/>
      </c>
      <c r="E56" s="165">
        <f>'Member Info'!B53</f>
        <v>0</v>
      </c>
      <c r="F56" s="242"/>
      <c r="G56" s="166" t="str">
        <f>IF(E56=0,"",('Member Info'!K53+'Member Info'!L53))</f>
        <v/>
      </c>
      <c r="H56" s="419"/>
      <c r="I56" s="419"/>
      <c r="J56" s="26"/>
      <c r="K56" s="26"/>
      <c r="L56" s="384" t="str">
        <f>IF(E56=0,"",IF('Member Info'!F53&gt;$U$1,CONCATENATE("Joined with practice on ", TEXT('Member Info'!F53, "DD/MM/YYYY")),IF('Member Info'!N53&lt;&gt;"",IF('Member Info'!N53&lt;$T$1,CONCATENATE("Left Scheme on ", TEXT('Member Info'!N53, "DD/MM/YYYY")),IF(OR(G56="",G56=0),"Error Detected, No rate entered",IF(E56=0,"",IF(F56="","Error Detected, No Pensionable pay",IF(AS56=1,"No Part Time Status Entered",IF(AR56=1,"No Part Time Hours Entered",IF(ISERROR(AD56)," Unknown Values entered.",IF(V56+W56&lt;1,"Acceptable",IF(T56+U56=200, "No Contributions Entered", IF(M56="","Error Detected, Choose reason&gt;",IF(Z56="1",IF(V56=1,"Please Enter Deemed Pensionable Pay","Add Any Relevant Details Above"),"Please Give Details Above"))))))))))),IF(OR(G56="",G56=0),"Error Detected, No rate entered",IF(E56=0,"",IF(F56="","Error Detected, No Pensionable pay",IF(AS56=1,"No Part Time Status Entered",IF(AR56=1,"No Part Time Hours Entered",IF(ISERROR(AD56)," Unknown Values entered.",IF(V56+W56&lt;1,"Acceptable",IF(T56+U56=200, "No Contributions Entered", IF(M56="","Error Detected, Choose reason&gt;",IF(Z56="1",IF(V56=1,"Please Enter Deemed Pensionable Pay","Add relevant Details Above"),"Please give details Above")))))))))))))</f>
        <v/>
      </c>
      <c r="M56" s="260"/>
      <c r="N56" s="91"/>
      <c r="O56" s="91" t="str">
        <f t="shared" si="1"/>
        <v/>
      </c>
      <c r="P56" s="94">
        <f t="shared" si="2"/>
        <v>0</v>
      </c>
      <c r="Q56" s="94">
        <f t="shared" si="3"/>
        <v>0</v>
      </c>
      <c r="R56" s="218">
        <f>(ROUND((F56/100*'Member Info'!$W$2), 2))</f>
        <v>0</v>
      </c>
      <c r="S56" s="218" t="e">
        <f t="shared" si="4"/>
        <v>#VALUE!</v>
      </c>
      <c r="T56" s="218" t="str">
        <f t="shared" si="5"/>
        <v/>
      </c>
      <c r="U56" s="227" t="str">
        <f t="shared" si="6"/>
        <v/>
      </c>
      <c r="V56" s="228" t="str">
        <f t="shared" si="7"/>
        <v/>
      </c>
      <c r="W56" s="228" t="str">
        <f t="shared" si="8"/>
        <v/>
      </c>
      <c r="X56" s="222">
        <f t="shared" si="9"/>
        <v>0</v>
      </c>
      <c r="Y56" s="110">
        <f t="shared" si="10"/>
        <v>0</v>
      </c>
      <c r="Z56" s="235" t="str">
        <f t="shared" si="11"/>
        <v/>
      </c>
      <c r="AA56" s="240" t="b">
        <f t="shared" si="12"/>
        <v>0</v>
      </c>
      <c r="AB56" s="235">
        <f t="shared" si="13"/>
        <v>0</v>
      </c>
      <c r="AC56" s="235">
        <f>IF('Member Info'!N53="",1,"")</f>
        <v>1</v>
      </c>
      <c r="AD56" s="243" t="e">
        <f t="shared" si="14"/>
        <v>#VALUE!</v>
      </c>
      <c r="AE56" s="130" t="str">
        <f t="shared" si="15"/>
        <v/>
      </c>
      <c r="AF56" s="124">
        <f t="shared" si="16"/>
        <v>1</v>
      </c>
      <c r="AG56" s="124" t="str">
        <f>IF('Member Info'!N53&lt;&gt;"",IF(AND('Member Info'!N53&lt;=$U$1,'Member Info'!N53&gt;=$T$1),1,0),"")</f>
        <v/>
      </c>
      <c r="AI56" s="124" t="b">
        <f t="shared" si="17"/>
        <v>0</v>
      </c>
      <c r="AJ56" s="124">
        <f t="shared" si="18"/>
        <v>0</v>
      </c>
      <c r="AL56" s="124">
        <f t="shared" si="19"/>
        <v>0</v>
      </c>
      <c r="AM56" s="124">
        <f>IF('Member Info'!F53&gt;$T$1,1,0)</f>
        <v>0</v>
      </c>
      <c r="AN56" s="124" t="b">
        <f>IF(ISERROR(T56),ERROR.TYPE(#REF!)=ERROR.TYPE(T56),FALSE)</f>
        <v>0</v>
      </c>
      <c r="AO56" s="124" t="b">
        <f>IF(ISERROR(U56),ERROR.TYPE(#REF!)=ERROR.TYPE(U56),FALSE)</f>
        <v>0</v>
      </c>
      <c r="AP56" s="124">
        <f>IF('Member Info'!F53&gt;'GP1 April 25'!$U$1,1,0)</f>
        <v>0</v>
      </c>
      <c r="AQ56" s="124">
        <f t="shared" si="20"/>
        <v>0</v>
      </c>
      <c r="AR56" s="124">
        <f t="shared" si="21"/>
        <v>0</v>
      </c>
      <c r="AS56" s="124">
        <f t="shared" si="22"/>
        <v>1</v>
      </c>
    </row>
    <row r="57" spans="1:50" x14ac:dyDescent="0.25">
      <c r="A57" s="4">
        <v>26</v>
      </c>
      <c r="B57" s="164">
        <f>'Member Info'!D54</f>
        <v>0</v>
      </c>
      <c r="C57" s="164">
        <f>'Member Info'!E54</f>
        <v>0</v>
      </c>
      <c r="D57" s="164" t="str">
        <f>'Member Info'!G54</f>
        <v/>
      </c>
      <c r="E57" s="165">
        <f>'Member Info'!B54</f>
        <v>0</v>
      </c>
      <c r="F57" s="242"/>
      <c r="G57" s="166" t="str">
        <f>IF(E57=0,"",('Member Info'!K54+'Member Info'!L54))</f>
        <v/>
      </c>
      <c r="H57" s="419"/>
      <c r="I57" s="419"/>
      <c r="J57" s="26"/>
      <c r="K57" s="26"/>
      <c r="L57" s="384" t="str">
        <f>IF(E57=0,"",IF('Member Info'!F54&gt;$U$1,CONCATENATE("Joined with practice on ", TEXT('Member Info'!F54, "DD/MM/YYYY")),IF('Member Info'!N54&lt;&gt;"",IF('Member Info'!N54&lt;$T$1,CONCATENATE("Left Scheme on ", TEXT('Member Info'!N54, "DD/MM/YYYY")),IF(OR(G57="",G57=0),"Error Detected, No rate entered",IF(E57=0,"",IF(F57="","Error Detected, No Pensionable pay",IF(AS57=1,"No Part Time Status Entered",IF(AR57=1,"No Part Time Hours Entered",IF(ISERROR(AD57)," Unknown Values entered.",IF(V57+W57&lt;1,"Acceptable",IF(T57+U57=200, "No Contributions Entered", IF(M57="","Error Detected, Choose reason&gt;",IF(Z57="1",IF(V57=1,"Please Enter Deemed Pensionable Pay","Add Any Relevant Details Above"),"Please Give Details Above"))))))))))),IF(OR(G57="",G57=0),"Error Detected, No rate entered",IF(E57=0,"",IF(F57="","Error Detected, No Pensionable pay",IF(AS57=1,"No Part Time Status Entered",IF(AR57=1,"No Part Time Hours Entered",IF(ISERROR(AD57)," Unknown Values entered.",IF(V57+W57&lt;1,"Acceptable",IF(T57+U57=200, "No Contributions Entered", IF(M57="","Error Detected, Choose reason&gt;",IF(Z57="1",IF(V57=1,"Please Enter Deemed Pensionable Pay","Add relevant Details Above"),"Please give details Above")))))))))))))</f>
        <v/>
      </c>
      <c r="M57" s="260"/>
      <c r="N57" s="91"/>
      <c r="O57" s="91" t="str">
        <f t="shared" si="1"/>
        <v/>
      </c>
      <c r="P57" s="94">
        <f t="shared" si="2"/>
        <v>0</v>
      </c>
      <c r="Q57" s="94">
        <f t="shared" si="3"/>
        <v>0</v>
      </c>
      <c r="R57" s="218">
        <f>(ROUND((F57/100*'Member Info'!$W$2), 2))</f>
        <v>0</v>
      </c>
      <c r="S57" s="218" t="e">
        <f t="shared" si="4"/>
        <v>#VALUE!</v>
      </c>
      <c r="T57" s="218" t="str">
        <f t="shared" si="5"/>
        <v/>
      </c>
      <c r="U57" s="227" t="str">
        <f t="shared" si="6"/>
        <v/>
      </c>
      <c r="V57" s="228" t="str">
        <f t="shared" si="7"/>
        <v/>
      </c>
      <c r="W57" s="228" t="str">
        <f t="shared" si="8"/>
        <v/>
      </c>
      <c r="X57" s="222">
        <f t="shared" si="9"/>
        <v>0</v>
      </c>
      <c r="Y57" s="110">
        <f t="shared" si="10"/>
        <v>0</v>
      </c>
      <c r="Z57" s="235" t="str">
        <f t="shared" si="11"/>
        <v/>
      </c>
      <c r="AA57" s="240" t="b">
        <f t="shared" si="12"/>
        <v>0</v>
      </c>
      <c r="AB57" s="235">
        <f t="shared" si="13"/>
        <v>0</v>
      </c>
      <c r="AC57" s="235">
        <f>IF('Member Info'!N54="",1,"")</f>
        <v>1</v>
      </c>
      <c r="AD57" s="243" t="e">
        <f t="shared" si="14"/>
        <v>#VALUE!</v>
      </c>
      <c r="AE57" s="130" t="str">
        <f t="shared" si="15"/>
        <v/>
      </c>
      <c r="AF57" s="124">
        <f t="shared" si="16"/>
        <v>1</v>
      </c>
      <c r="AG57" s="124" t="str">
        <f>IF('Member Info'!N54&lt;&gt;"",IF(AND('Member Info'!N54&lt;=$U$1,'Member Info'!N54&gt;=$T$1),1,0),"")</f>
        <v/>
      </c>
      <c r="AI57" s="124" t="b">
        <f t="shared" si="17"/>
        <v>0</v>
      </c>
      <c r="AJ57" s="124">
        <f t="shared" si="18"/>
        <v>0</v>
      </c>
      <c r="AL57" s="124">
        <f t="shared" si="19"/>
        <v>0</v>
      </c>
      <c r="AM57" s="124">
        <f>IF('Member Info'!F54&gt;$T$1,1,0)</f>
        <v>0</v>
      </c>
      <c r="AN57" s="124" t="b">
        <f>IF(ISERROR(T57),ERROR.TYPE(#REF!)=ERROR.TYPE(T57),FALSE)</f>
        <v>0</v>
      </c>
      <c r="AO57" s="124" t="b">
        <f>IF(ISERROR(U57),ERROR.TYPE(#REF!)=ERROR.TYPE(U57),FALSE)</f>
        <v>0</v>
      </c>
      <c r="AP57" s="124">
        <f>IF('Member Info'!F54&gt;'GP1 April 25'!$U$1,1,0)</f>
        <v>0</v>
      </c>
      <c r="AQ57" s="124">
        <f t="shared" si="20"/>
        <v>0</v>
      </c>
      <c r="AR57" s="124">
        <f t="shared" si="21"/>
        <v>0</v>
      </c>
      <c r="AS57" s="124">
        <f t="shared" si="22"/>
        <v>1</v>
      </c>
    </row>
    <row r="58" spans="1:50" x14ac:dyDescent="0.25">
      <c r="A58" s="4">
        <v>27</v>
      </c>
      <c r="B58" s="164">
        <f>'Member Info'!D55</f>
        <v>0</v>
      </c>
      <c r="C58" s="164">
        <f>'Member Info'!E55</f>
        <v>0</v>
      </c>
      <c r="D58" s="164" t="str">
        <f>'Member Info'!G55</f>
        <v/>
      </c>
      <c r="E58" s="165">
        <f>'Member Info'!B55</f>
        <v>0</v>
      </c>
      <c r="F58" s="242"/>
      <c r="G58" s="166" t="str">
        <f>IF(E58=0,"",('Member Info'!K55+'Member Info'!L55))</f>
        <v/>
      </c>
      <c r="H58" s="419"/>
      <c r="I58" s="419"/>
      <c r="J58" s="26"/>
      <c r="K58" s="26"/>
      <c r="L58" s="384" t="str">
        <f>IF(E58=0,"",IF('Member Info'!F55&gt;$U$1,CONCATENATE("Joined with practice on ", TEXT('Member Info'!F55, "DD/MM/YYYY")),IF('Member Info'!N55&lt;&gt;"",IF('Member Info'!N55&lt;$T$1,CONCATENATE("Left Scheme on ", TEXT('Member Info'!N55, "DD/MM/YYYY")),IF(OR(G58="",G58=0),"Error Detected, No rate entered",IF(E58=0,"",IF(F58="","Error Detected, No Pensionable pay",IF(AS58=1,"No Part Time Status Entered",IF(AR58=1,"No Part Time Hours Entered",IF(ISERROR(AD58)," Unknown Values entered.",IF(V58+W58&lt;1,"Acceptable",IF(T58+U58=200, "No Contributions Entered", IF(M58="","Error Detected, Choose reason&gt;",IF(Z58="1",IF(V58=1,"Please Enter Deemed Pensionable Pay","Add Any Relevant Details Above"),"Please Give Details Above"))))))))))),IF(OR(G58="",G58=0),"Error Detected, No rate entered",IF(E58=0,"",IF(F58="","Error Detected, No Pensionable pay",IF(AS58=1,"No Part Time Status Entered",IF(AR58=1,"No Part Time Hours Entered",IF(ISERROR(AD58)," Unknown Values entered.",IF(V58+W58&lt;1,"Acceptable",IF(T58+U58=200, "No Contributions Entered", IF(M58="","Error Detected, Choose reason&gt;",IF(Z58="1",IF(V58=1,"Please Enter Deemed Pensionable Pay","Add relevant Details Above"),"Please give details Above")))))))))))))</f>
        <v/>
      </c>
      <c r="M58" s="260"/>
      <c r="N58" s="91"/>
      <c r="O58" s="91" t="str">
        <f t="shared" si="1"/>
        <v/>
      </c>
      <c r="P58" s="94">
        <f t="shared" si="2"/>
        <v>0</v>
      </c>
      <c r="Q58" s="94">
        <f t="shared" si="3"/>
        <v>0</v>
      </c>
      <c r="R58" s="218">
        <f>(ROUND((F58/100*'Member Info'!$W$2), 2))</f>
        <v>0</v>
      </c>
      <c r="S58" s="218" t="e">
        <f t="shared" si="4"/>
        <v>#VALUE!</v>
      </c>
      <c r="T58" s="218" t="str">
        <f t="shared" si="5"/>
        <v/>
      </c>
      <c r="U58" s="227" t="str">
        <f t="shared" si="6"/>
        <v/>
      </c>
      <c r="V58" s="228" t="str">
        <f t="shared" si="7"/>
        <v/>
      </c>
      <c r="W58" s="228" t="str">
        <f t="shared" si="8"/>
        <v/>
      </c>
      <c r="X58" s="222">
        <f t="shared" si="9"/>
        <v>0</v>
      </c>
      <c r="Y58" s="110">
        <f t="shared" si="10"/>
        <v>0</v>
      </c>
      <c r="Z58" s="235" t="str">
        <f t="shared" si="11"/>
        <v/>
      </c>
      <c r="AA58" s="240" t="b">
        <f t="shared" si="12"/>
        <v>0</v>
      </c>
      <c r="AB58" s="235">
        <f t="shared" si="13"/>
        <v>0</v>
      </c>
      <c r="AC58" s="235">
        <f>IF('Member Info'!N55="",1,"")</f>
        <v>1</v>
      </c>
      <c r="AD58" s="243" t="e">
        <f t="shared" si="14"/>
        <v>#VALUE!</v>
      </c>
      <c r="AE58" s="130" t="str">
        <f t="shared" si="15"/>
        <v/>
      </c>
      <c r="AF58" s="124">
        <f t="shared" si="16"/>
        <v>1</v>
      </c>
      <c r="AG58" s="124" t="str">
        <f>IF('Member Info'!N55&lt;&gt;"",IF(AND('Member Info'!N55&lt;=$U$1,'Member Info'!N55&gt;=$T$1),1,0),"")</f>
        <v/>
      </c>
      <c r="AI58" s="124" t="b">
        <f t="shared" si="17"/>
        <v>0</v>
      </c>
      <c r="AJ58" s="124">
        <f t="shared" si="18"/>
        <v>0</v>
      </c>
      <c r="AL58" s="124">
        <f t="shared" si="19"/>
        <v>0</v>
      </c>
      <c r="AM58" s="124">
        <f>IF('Member Info'!F55&gt;$T$1,1,0)</f>
        <v>0</v>
      </c>
      <c r="AN58" s="124" t="b">
        <f>IF(ISERROR(T58),ERROR.TYPE(#REF!)=ERROR.TYPE(T58),FALSE)</f>
        <v>0</v>
      </c>
      <c r="AO58" s="124" t="b">
        <f>IF(ISERROR(U58),ERROR.TYPE(#REF!)=ERROR.TYPE(U58),FALSE)</f>
        <v>0</v>
      </c>
      <c r="AP58" s="124">
        <f>IF('Member Info'!F55&gt;'GP1 April 25'!$U$1,1,0)</f>
        <v>0</v>
      </c>
      <c r="AQ58" s="124">
        <f t="shared" si="20"/>
        <v>0</v>
      </c>
      <c r="AR58" s="124">
        <f t="shared" si="21"/>
        <v>0</v>
      </c>
      <c r="AS58" s="124">
        <f t="shared" si="22"/>
        <v>1</v>
      </c>
    </row>
    <row r="59" spans="1:50" x14ac:dyDescent="0.25">
      <c r="A59" s="4">
        <v>28</v>
      </c>
      <c r="B59" s="164">
        <f>'Member Info'!D56</f>
        <v>0</v>
      </c>
      <c r="C59" s="164">
        <f>'Member Info'!E56</f>
        <v>0</v>
      </c>
      <c r="D59" s="164" t="str">
        <f>'Member Info'!G56</f>
        <v/>
      </c>
      <c r="E59" s="165">
        <f>'Member Info'!B56</f>
        <v>0</v>
      </c>
      <c r="F59" s="242"/>
      <c r="G59" s="166" t="str">
        <f>IF(E59=0,"",('Member Info'!K56+'Member Info'!L56))</f>
        <v/>
      </c>
      <c r="H59" s="419"/>
      <c r="I59" s="419"/>
      <c r="J59" s="26"/>
      <c r="K59" s="26"/>
      <c r="L59" s="384" t="str">
        <f>IF(E59=0,"",IF('Member Info'!F56&gt;$U$1,CONCATENATE("Joined with practice on ", TEXT('Member Info'!F56, "DD/MM/YYYY")),IF('Member Info'!N56&lt;&gt;"",IF('Member Info'!N56&lt;$T$1,CONCATENATE("Left Scheme on ", TEXT('Member Info'!N56, "DD/MM/YYYY")),IF(OR(G59="",G59=0),"Error Detected, No rate entered",IF(E59=0,"",IF(F59="","Error Detected, No Pensionable pay",IF(AS59=1,"No Part Time Status Entered",IF(AR59=1,"No Part Time Hours Entered",IF(ISERROR(AD59)," Unknown Values entered.",IF(V59+W59&lt;1,"Acceptable",IF(T59+U59=200, "No Contributions Entered", IF(M59="","Error Detected, Choose reason&gt;",IF(Z59="1",IF(V59=1,"Please Enter Deemed Pensionable Pay","Add Any Relevant Details Above"),"Please Give Details Above"))))))))))),IF(OR(G59="",G59=0),"Error Detected, No rate entered",IF(E59=0,"",IF(F59="","Error Detected, No Pensionable pay",IF(AS59=1,"No Part Time Status Entered",IF(AR59=1,"No Part Time Hours Entered",IF(ISERROR(AD59)," Unknown Values entered.",IF(V59+W59&lt;1,"Acceptable",IF(T59+U59=200, "No Contributions Entered", IF(M59="","Error Detected, Choose reason&gt;",IF(Z59="1",IF(V59=1,"Please Enter Deemed Pensionable Pay","Add relevant Details Above"),"Please give details Above")))))))))))))</f>
        <v/>
      </c>
      <c r="M59" s="260"/>
      <c r="N59" s="91"/>
      <c r="O59" s="91" t="str">
        <f t="shared" si="1"/>
        <v/>
      </c>
      <c r="P59" s="94">
        <f t="shared" si="2"/>
        <v>0</v>
      </c>
      <c r="Q59" s="94">
        <f t="shared" si="3"/>
        <v>0</v>
      </c>
      <c r="R59" s="218">
        <f>(ROUND((F59/100*'Member Info'!$W$2), 2))</f>
        <v>0</v>
      </c>
      <c r="S59" s="218" t="e">
        <f t="shared" si="4"/>
        <v>#VALUE!</v>
      </c>
      <c r="T59" s="218" t="str">
        <f t="shared" si="5"/>
        <v/>
      </c>
      <c r="U59" s="227" t="str">
        <f t="shared" si="6"/>
        <v/>
      </c>
      <c r="V59" s="228" t="str">
        <f t="shared" si="7"/>
        <v/>
      </c>
      <c r="W59" s="228" t="str">
        <f t="shared" si="8"/>
        <v/>
      </c>
      <c r="X59" s="222">
        <f t="shared" si="9"/>
        <v>0</v>
      </c>
      <c r="Y59" s="110">
        <f t="shared" si="10"/>
        <v>0</v>
      </c>
      <c r="Z59" s="235" t="str">
        <f t="shared" si="11"/>
        <v/>
      </c>
      <c r="AA59" s="240" t="b">
        <f t="shared" si="12"/>
        <v>0</v>
      </c>
      <c r="AB59" s="235">
        <f t="shared" si="13"/>
        <v>0</v>
      </c>
      <c r="AC59" s="235">
        <f>IF('Member Info'!N56="",1,"")</f>
        <v>1</v>
      </c>
      <c r="AD59" s="243" t="e">
        <f t="shared" si="14"/>
        <v>#VALUE!</v>
      </c>
      <c r="AE59" s="130" t="str">
        <f t="shared" si="15"/>
        <v/>
      </c>
      <c r="AF59" s="124">
        <f t="shared" si="16"/>
        <v>1</v>
      </c>
      <c r="AG59" s="124" t="str">
        <f>IF('Member Info'!N56&lt;&gt;"",IF(AND('Member Info'!N56&lt;=$U$1,'Member Info'!N56&gt;=$T$1),1,0),"")</f>
        <v/>
      </c>
      <c r="AI59" s="124" t="b">
        <f t="shared" si="17"/>
        <v>0</v>
      </c>
      <c r="AJ59" s="124">
        <f t="shared" si="18"/>
        <v>0</v>
      </c>
      <c r="AL59" s="124">
        <f t="shared" si="19"/>
        <v>0</v>
      </c>
      <c r="AM59" s="124">
        <f>IF('Member Info'!F56&gt;$T$1,1,0)</f>
        <v>0</v>
      </c>
      <c r="AN59" s="124" t="b">
        <f>IF(ISERROR(T59),ERROR.TYPE(#REF!)=ERROR.TYPE(T59),FALSE)</f>
        <v>0</v>
      </c>
      <c r="AO59" s="124" t="b">
        <f>IF(ISERROR(U59),ERROR.TYPE(#REF!)=ERROR.TYPE(U59),FALSE)</f>
        <v>0</v>
      </c>
      <c r="AP59" s="124">
        <f>IF('Member Info'!F56&gt;'GP1 April 25'!$U$1,1,0)</f>
        <v>0</v>
      </c>
      <c r="AQ59" s="124">
        <f t="shared" si="20"/>
        <v>0</v>
      </c>
      <c r="AR59" s="124">
        <f t="shared" si="21"/>
        <v>0</v>
      </c>
      <c r="AS59" s="124">
        <f t="shared" si="22"/>
        <v>1</v>
      </c>
    </row>
    <row r="60" spans="1:50" x14ac:dyDescent="0.25">
      <c r="A60" s="4">
        <v>29</v>
      </c>
      <c r="B60" s="164">
        <f>'Member Info'!D57</f>
        <v>0</v>
      </c>
      <c r="C60" s="164">
        <f>'Member Info'!E57</f>
        <v>0</v>
      </c>
      <c r="D60" s="164" t="str">
        <f>'Member Info'!G57</f>
        <v/>
      </c>
      <c r="E60" s="165">
        <f>'Member Info'!B57</f>
        <v>0</v>
      </c>
      <c r="F60" s="242"/>
      <c r="G60" s="166" t="str">
        <f>IF(E60=0,"",('Member Info'!K57+'Member Info'!L57))</f>
        <v/>
      </c>
      <c r="H60" s="419"/>
      <c r="I60" s="419"/>
      <c r="J60" s="26"/>
      <c r="K60" s="26"/>
      <c r="L60" s="384" t="str">
        <f>IF(E60=0,"",IF('Member Info'!F57&gt;$U$1,CONCATENATE("Joined with practice on ", TEXT('Member Info'!F57, "DD/MM/YYYY")),IF('Member Info'!N57&lt;&gt;"",IF('Member Info'!N57&lt;$T$1,CONCATENATE("Left Scheme on ", TEXT('Member Info'!N57, "DD/MM/YYYY")),IF(OR(G60="",G60=0),"Error Detected, No rate entered",IF(E60=0,"",IF(F60="","Error Detected, No Pensionable pay",IF(AS60=1,"No Part Time Status Entered",IF(AR60=1,"No Part Time Hours Entered",IF(ISERROR(AD60)," Unknown Values entered.",IF(V60+W60&lt;1,"Acceptable",IF(T60+U60=200, "No Contributions Entered", IF(M60="","Error Detected, Choose reason&gt;",IF(Z60="1",IF(V60=1,"Please Enter Deemed Pensionable Pay","Add Any Relevant Details Above"),"Please Give Details Above"))))))))))),IF(OR(G60="",G60=0),"Error Detected, No rate entered",IF(E60=0,"",IF(F60="","Error Detected, No Pensionable pay",IF(AS60=1,"No Part Time Status Entered",IF(AR60=1,"No Part Time Hours Entered",IF(ISERROR(AD60)," Unknown Values entered.",IF(V60+W60&lt;1,"Acceptable",IF(T60+U60=200, "No Contributions Entered", IF(M60="","Error Detected, Choose reason&gt;",IF(Z60="1",IF(V60=1,"Please Enter Deemed Pensionable Pay","Add relevant Details Above"),"Please give details Above")))))))))))))</f>
        <v/>
      </c>
      <c r="M60" s="260"/>
      <c r="N60" s="91"/>
      <c r="O60" s="91" t="str">
        <f t="shared" si="1"/>
        <v/>
      </c>
      <c r="P60" s="94">
        <f t="shared" si="2"/>
        <v>0</v>
      </c>
      <c r="Q60" s="94">
        <f t="shared" si="3"/>
        <v>0</v>
      </c>
      <c r="R60" s="218">
        <f>(ROUND((F60/100*'Member Info'!$W$2), 2))</f>
        <v>0</v>
      </c>
      <c r="S60" s="218" t="e">
        <f t="shared" si="4"/>
        <v>#VALUE!</v>
      </c>
      <c r="T60" s="218" t="str">
        <f t="shared" si="5"/>
        <v/>
      </c>
      <c r="U60" s="227" t="str">
        <f t="shared" si="6"/>
        <v/>
      </c>
      <c r="V60" s="228" t="str">
        <f t="shared" si="7"/>
        <v/>
      </c>
      <c r="W60" s="228" t="str">
        <f t="shared" si="8"/>
        <v/>
      </c>
      <c r="X60" s="222">
        <f t="shared" si="9"/>
        <v>0</v>
      </c>
      <c r="Y60" s="110">
        <f t="shared" si="10"/>
        <v>0</v>
      </c>
      <c r="Z60" s="235" t="str">
        <f t="shared" si="11"/>
        <v/>
      </c>
      <c r="AA60" s="240" t="b">
        <f t="shared" si="12"/>
        <v>0</v>
      </c>
      <c r="AB60" s="235">
        <f t="shared" si="13"/>
        <v>0</v>
      </c>
      <c r="AC60" s="235">
        <f>IF('Member Info'!N57="",1,"")</f>
        <v>1</v>
      </c>
      <c r="AD60" s="243" t="e">
        <f t="shared" si="14"/>
        <v>#VALUE!</v>
      </c>
      <c r="AE60" s="130" t="str">
        <f t="shared" si="15"/>
        <v/>
      </c>
      <c r="AF60" s="124">
        <f t="shared" si="16"/>
        <v>1</v>
      </c>
      <c r="AG60" s="124" t="str">
        <f>IF('Member Info'!N57&lt;&gt;"",IF(AND('Member Info'!N57&lt;=$U$1,'Member Info'!N57&gt;=$T$1),1,0),"")</f>
        <v/>
      </c>
      <c r="AI60" s="124" t="b">
        <f t="shared" si="17"/>
        <v>0</v>
      </c>
      <c r="AJ60" s="124">
        <f t="shared" si="18"/>
        <v>0</v>
      </c>
      <c r="AL60" s="124">
        <f t="shared" si="19"/>
        <v>0</v>
      </c>
      <c r="AM60" s="124">
        <f>IF('Member Info'!F57&gt;$T$1,1,0)</f>
        <v>0</v>
      </c>
      <c r="AN60" s="124" t="b">
        <f>IF(ISERROR(T60),ERROR.TYPE(#REF!)=ERROR.TYPE(T60),FALSE)</f>
        <v>0</v>
      </c>
      <c r="AO60" s="124" t="b">
        <f>IF(ISERROR(U60),ERROR.TYPE(#REF!)=ERROR.TYPE(U60),FALSE)</f>
        <v>0</v>
      </c>
      <c r="AP60" s="124">
        <f>IF('Member Info'!F57&gt;'GP1 April 25'!$U$1,1,0)</f>
        <v>0</v>
      </c>
      <c r="AQ60" s="124">
        <f t="shared" si="20"/>
        <v>0</v>
      </c>
      <c r="AR60" s="124">
        <f t="shared" si="21"/>
        <v>0</v>
      </c>
      <c r="AS60" s="124">
        <f t="shared" si="22"/>
        <v>1</v>
      </c>
    </row>
    <row r="61" spans="1:50" x14ac:dyDescent="0.25">
      <c r="A61" s="4">
        <v>30</v>
      </c>
      <c r="B61" s="164">
        <f>'Member Info'!D58</f>
        <v>0</v>
      </c>
      <c r="C61" s="164">
        <f>'Member Info'!E58</f>
        <v>0</v>
      </c>
      <c r="D61" s="164" t="str">
        <f>'Member Info'!G58</f>
        <v/>
      </c>
      <c r="E61" s="165">
        <f>'Member Info'!B58</f>
        <v>0</v>
      </c>
      <c r="F61" s="242"/>
      <c r="G61" s="166" t="str">
        <f>IF(E61=0,"",('Member Info'!K58+'Member Info'!L58))</f>
        <v/>
      </c>
      <c r="H61" s="419"/>
      <c r="I61" s="419"/>
      <c r="J61" s="26"/>
      <c r="K61" s="26"/>
      <c r="L61" s="384" t="str">
        <f>IF(E61=0,"",IF('Member Info'!F58&gt;$U$1,CONCATENATE("Joined with practice on ", TEXT('Member Info'!F58, "DD/MM/YYYY")),IF('Member Info'!N58&lt;&gt;"",IF('Member Info'!N58&lt;$T$1,CONCATENATE("Left Scheme on ", TEXT('Member Info'!N58, "DD/MM/YYYY")),IF(OR(G61="",G61=0),"Error Detected, No rate entered",IF(E61=0,"",IF(F61="","Error Detected, No Pensionable pay",IF(AS61=1,"No Part Time Status Entered",IF(AR61=1,"No Part Time Hours Entered",IF(ISERROR(AD61)," Unknown Values entered.",IF(V61+W61&lt;1,"Acceptable",IF(T61+U61=200, "No Contributions Entered", IF(M61="","Error Detected, Choose reason&gt;",IF(Z61="1",IF(V61=1,"Please Enter Deemed Pensionable Pay","Add Any Relevant Details Above"),"Please Give Details Above"))))))))))),IF(OR(G61="",G61=0),"Error Detected, No rate entered",IF(E61=0,"",IF(F61="","Error Detected, No Pensionable pay",IF(AS61=1,"No Part Time Status Entered",IF(AR61=1,"No Part Time Hours Entered",IF(ISERROR(AD61)," Unknown Values entered.",IF(V61+W61&lt;1,"Acceptable",IF(T61+U61=200, "No Contributions Entered", IF(M61="","Error Detected, Choose reason&gt;",IF(Z61="1",IF(V61=1,"Please Enter Deemed Pensionable Pay","Add relevant Details Above"),"Please give details Above")))))))))))))</f>
        <v/>
      </c>
      <c r="M61" s="260"/>
      <c r="N61" s="91"/>
      <c r="O61" s="91" t="str">
        <f t="shared" si="1"/>
        <v/>
      </c>
      <c r="P61" s="94">
        <f t="shared" si="2"/>
        <v>0</v>
      </c>
      <c r="Q61" s="94">
        <f t="shared" si="3"/>
        <v>0</v>
      </c>
      <c r="R61" s="218">
        <f>(ROUND((F61/100*'Member Info'!$W$2), 2))</f>
        <v>0</v>
      </c>
      <c r="S61" s="218" t="e">
        <f t="shared" si="4"/>
        <v>#VALUE!</v>
      </c>
      <c r="T61" s="218" t="str">
        <f t="shared" si="5"/>
        <v/>
      </c>
      <c r="U61" s="227" t="str">
        <f t="shared" si="6"/>
        <v/>
      </c>
      <c r="V61" s="228" t="str">
        <f t="shared" si="7"/>
        <v/>
      </c>
      <c r="W61" s="228" t="str">
        <f t="shared" si="8"/>
        <v/>
      </c>
      <c r="X61" s="222">
        <f t="shared" si="9"/>
        <v>0</v>
      </c>
      <c r="Y61" s="110">
        <f t="shared" si="10"/>
        <v>0</v>
      </c>
      <c r="Z61" s="235" t="str">
        <f t="shared" si="11"/>
        <v/>
      </c>
      <c r="AA61" s="240" t="b">
        <f t="shared" si="12"/>
        <v>0</v>
      </c>
      <c r="AB61" s="235">
        <f t="shared" si="13"/>
        <v>0</v>
      </c>
      <c r="AC61" s="235">
        <f>IF('Member Info'!N58="",1,"")</f>
        <v>1</v>
      </c>
      <c r="AD61" s="243" t="e">
        <f t="shared" si="14"/>
        <v>#VALUE!</v>
      </c>
      <c r="AE61" s="130" t="str">
        <f t="shared" si="15"/>
        <v/>
      </c>
      <c r="AF61" s="124">
        <f t="shared" si="16"/>
        <v>1</v>
      </c>
      <c r="AG61" s="124" t="str">
        <f>IF('Member Info'!N58&lt;&gt;"",IF(AND('Member Info'!N58&lt;=$U$1,'Member Info'!N58&gt;=$T$1),1,0),"")</f>
        <v/>
      </c>
      <c r="AI61" s="124" t="b">
        <f t="shared" si="17"/>
        <v>0</v>
      </c>
      <c r="AJ61" s="124">
        <f t="shared" si="18"/>
        <v>0</v>
      </c>
      <c r="AL61" s="124">
        <f t="shared" si="19"/>
        <v>0</v>
      </c>
      <c r="AM61" s="124">
        <f>IF('Member Info'!F58&gt;$T$1,1,0)</f>
        <v>0</v>
      </c>
      <c r="AN61" s="124" t="b">
        <f>IF(ISERROR(T61),ERROR.TYPE(#REF!)=ERROR.TYPE(T61),FALSE)</f>
        <v>0</v>
      </c>
      <c r="AO61" s="124" t="b">
        <f>IF(ISERROR(U61),ERROR.TYPE(#REF!)=ERROR.TYPE(U61),FALSE)</f>
        <v>0</v>
      </c>
      <c r="AP61" s="124">
        <f>IF('Member Info'!F58&gt;'GP1 April 25'!$U$1,1,0)</f>
        <v>0</v>
      </c>
      <c r="AQ61" s="124">
        <f t="shared" si="20"/>
        <v>0</v>
      </c>
      <c r="AR61" s="124">
        <f t="shared" si="21"/>
        <v>0</v>
      </c>
      <c r="AS61" s="124">
        <f t="shared" si="22"/>
        <v>1</v>
      </c>
    </row>
    <row r="62" spans="1:50" x14ac:dyDescent="0.25">
      <c r="A62" s="4">
        <v>31</v>
      </c>
      <c r="B62" s="164">
        <f>'Member Info'!D59</f>
        <v>0</v>
      </c>
      <c r="C62" s="164">
        <f>'Member Info'!E59</f>
        <v>0</v>
      </c>
      <c r="D62" s="164" t="str">
        <f>'Member Info'!G59</f>
        <v/>
      </c>
      <c r="E62" s="165">
        <f>'Member Info'!B59</f>
        <v>0</v>
      </c>
      <c r="F62" s="242"/>
      <c r="G62" s="166" t="str">
        <f>IF(E62=0,"",('Member Info'!K59+'Member Info'!L59))</f>
        <v/>
      </c>
      <c r="H62" s="419"/>
      <c r="I62" s="419"/>
      <c r="J62" s="26"/>
      <c r="K62" s="26"/>
      <c r="L62" s="384" t="str">
        <f>IF(E62=0,"",IF('Member Info'!F59&gt;$U$1,CONCATENATE("Joined with practice on ", TEXT('Member Info'!F59, "DD/MM/YYYY")),IF('Member Info'!N59&lt;&gt;"",IF('Member Info'!N59&lt;$T$1,CONCATENATE("Left Scheme on ", TEXT('Member Info'!N59, "DD/MM/YYYY")),IF(OR(G62="",G62=0),"Error Detected, No rate entered",IF(E62=0,"",IF(F62="","Error Detected, No Pensionable pay",IF(AS62=1,"No Part Time Status Entered",IF(AR62=1,"No Part Time Hours Entered",IF(ISERROR(AD62)," Unknown Values entered.",IF(V62+W62&lt;1,"Acceptable",IF(T62+U62=200, "No Contributions Entered", IF(M62="","Error Detected, Choose reason&gt;",IF(Z62="1",IF(V62=1,"Please Enter Deemed Pensionable Pay","Add Any Relevant Details Above"),"Please Give Details Above"))))))))))),IF(OR(G62="",G62=0),"Error Detected, No rate entered",IF(E62=0,"",IF(F62="","Error Detected, No Pensionable pay",IF(AS62=1,"No Part Time Status Entered",IF(AR62=1,"No Part Time Hours Entered",IF(ISERROR(AD62)," Unknown Values entered.",IF(V62+W62&lt;1,"Acceptable",IF(T62+U62=200, "No Contributions Entered", IF(M62="","Error Detected, Choose reason&gt;",IF(Z62="1",IF(V62=1,"Please Enter Deemed Pensionable Pay","Add relevant Details Above"),"Please give details Above")))))))))))))</f>
        <v/>
      </c>
      <c r="M62" s="260"/>
      <c r="N62" s="91"/>
      <c r="O62" s="91" t="str">
        <f t="shared" si="1"/>
        <v/>
      </c>
      <c r="P62" s="94">
        <f t="shared" si="2"/>
        <v>0</v>
      </c>
      <c r="Q62" s="94">
        <f t="shared" si="3"/>
        <v>0</v>
      </c>
      <c r="R62" s="218">
        <f>(ROUND((F62/100*'Member Info'!$W$2), 2))</f>
        <v>0</v>
      </c>
      <c r="S62" s="218" t="e">
        <f t="shared" si="4"/>
        <v>#VALUE!</v>
      </c>
      <c r="T62" s="218" t="str">
        <f t="shared" si="5"/>
        <v/>
      </c>
      <c r="U62" s="227" t="str">
        <f t="shared" si="6"/>
        <v/>
      </c>
      <c r="V62" s="228" t="str">
        <f t="shared" si="7"/>
        <v/>
      </c>
      <c r="W62" s="228" t="str">
        <f t="shared" si="8"/>
        <v/>
      </c>
      <c r="X62" s="222">
        <f t="shared" si="9"/>
        <v>0</v>
      </c>
      <c r="Y62" s="110">
        <f t="shared" si="10"/>
        <v>0</v>
      </c>
      <c r="Z62" s="235" t="str">
        <f t="shared" si="11"/>
        <v/>
      </c>
      <c r="AA62" s="240" t="b">
        <f t="shared" si="12"/>
        <v>0</v>
      </c>
      <c r="AB62" s="235">
        <f t="shared" si="13"/>
        <v>0</v>
      </c>
      <c r="AC62" s="235">
        <f>IF('Member Info'!N59="",1,"")</f>
        <v>1</v>
      </c>
      <c r="AD62" s="243" t="e">
        <f t="shared" si="14"/>
        <v>#VALUE!</v>
      </c>
      <c r="AE62" s="130" t="str">
        <f t="shared" si="15"/>
        <v/>
      </c>
      <c r="AF62" s="124">
        <f t="shared" si="16"/>
        <v>1</v>
      </c>
      <c r="AG62" s="124" t="str">
        <f>IF('Member Info'!N59&lt;&gt;"",IF(AND('Member Info'!N59&lt;=$U$1,'Member Info'!N59&gt;=$T$1),1,0),"")</f>
        <v/>
      </c>
      <c r="AI62" s="124" t="b">
        <f t="shared" si="17"/>
        <v>0</v>
      </c>
      <c r="AJ62" s="124">
        <f t="shared" si="18"/>
        <v>0</v>
      </c>
      <c r="AL62" s="124">
        <f t="shared" si="19"/>
        <v>0</v>
      </c>
      <c r="AM62" s="124">
        <f>IF('Member Info'!F59&gt;$T$1,1,0)</f>
        <v>0</v>
      </c>
      <c r="AN62" s="124" t="b">
        <f>IF(ISERROR(T62),ERROR.TYPE(#REF!)=ERROR.TYPE(T62),FALSE)</f>
        <v>0</v>
      </c>
      <c r="AO62" s="124" t="b">
        <f>IF(ISERROR(U62),ERROR.TYPE(#REF!)=ERROR.TYPE(U62),FALSE)</f>
        <v>0</v>
      </c>
      <c r="AP62" s="124">
        <f>IF('Member Info'!F59&gt;'GP1 April 25'!$U$1,1,0)</f>
        <v>0</v>
      </c>
      <c r="AQ62" s="124">
        <f t="shared" si="20"/>
        <v>0</v>
      </c>
      <c r="AR62" s="124">
        <f t="shared" si="21"/>
        <v>0</v>
      </c>
      <c r="AS62" s="124">
        <f t="shared" si="22"/>
        <v>1</v>
      </c>
    </row>
    <row r="63" spans="1:50" x14ac:dyDescent="0.25">
      <c r="A63" s="4">
        <v>32</v>
      </c>
      <c r="B63" s="164">
        <f>'Member Info'!D60</f>
        <v>0</v>
      </c>
      <c r="C63" s="164">
        <f>'Member Info'!E60</f>
        <v>0</v>
      </c>
      <c r="D63" s="164" t="str">
        <f>'Member Info'!G60</f>
        <v/>
      </c>
      <c r="E63" s="165">
        <f>'Member Info'!B60</f>
        <v>0</v>
      </c>
      <c r="F63" s="242"/>
      <c r="G63" s="166" t="str">
        <f>IF(E63=0,"",('Member Info'!K60+'Member Info'!L60))</f>
        <v/>
      </c>
      <c r="H63" s="419"/>
      <c r="I63" s="419"/>
      <c r="J63" s="26"/>
      <c r="K63" s="26"/>
      <c r="L63" s="384" t="str">
        <f>IF(E63=0,"",IF('Member Info'!F60&gt;$U$1,CONCATENATE("Joined with practice on ", TEXT('Member Info'!F60, "DD/MM/YYYY")),IF('Member Info'!N60&lt;&gt;"",IF('Member Info'!N60&lt;$T$1,CONCATENATE("Left Scheme on ", TEXT('Member Info'!N60, "DD/MM/YYYY")),IF(OR(G63="",G63=0),"Error Detected, No rate entered",IF(E63=0,"",IF(F63="","Error Detected, No Pensionable pay",IF(AS63=1,"No Part Time Status Entered",IF(AR63=1,"No Part Time Hours Entered",IF(ISERROR(AD63)," Unknown Values entered.",IF(V63+W63&lt;1,"Acceptable",IF(T63+U63=200, "No Contributions Entered", IF(M63="","Error Detected, Choose reason&gt;",IF(Z63="1",IF(V63=1,"Please Enter Deemed Pensionable Pay","Add Any Relevant Details Above"),"Please Give Details Above"))))))))))),IF(OR(G63="",G63=0),"Error Detected, No rate entered",IF(E63=0,"",IF(F63="","Error Detected, No Pensionable pay",IF(AS63=1,"No Part Time Status Entered",IF(AR63=1,"No Part Time Hours Entered",IF(ISERROR(AD63)," Unknown Values entered.",IF(V63+W63&lt;1,"Acceptable",IF(T63+U63=200, "No Contributions Entered", IF(M63="","Error Detected, Choose reason&gt;",IF(Z63="1",IF(V63=1,"Please Enter Deemed Pensionable Pay","Add relevant Details Above"),"Please give details Above")))))))))))))</f>
        <v/>
      </c>
      <c r="M63" s="260"/>
      <c r="N63" s="91"/>
      <c r="O63" s="91" t="str">
        <f t="shared" si="1"/>
        <v/>
      </c>
      <c r="P63" s="94">
        <f t="shared" si="2"/>
        <v>0</v>
      </c>
      <c r="Q63" s="94">
        <f t="shared" si="3"/>
        <v>0</v>
      </c>
      <c r="R63" s="218">
        <f>(ROUND((F63/100*'Member Info'!$W$2), 2))</f>
        <v>0</v>
      </c>
      <c r="S63" s="218" t="e">
        <f t="shared" si="4"/>
        <v>#VALUE!</v>
      </c>
      <c r="T63" s="218" t="str">
        <f t="shared" si="5"/>
        <v/>
      </c>
      <c r="U63" s="227" t="str">
        <f t="shared" si="6"/>
        <v/>
      </c>
      <c r="V63" s="228" t="str">
        <f t="shared" si="7"/>
        <v/>
      </c>
      <c r="W63" s="228" t="str">
        <f t="shared" si="8"/>
        <v/>
      </c>
      <c r="X63" s="222">
        <f t="shared" si="9"/>
        <v>0</v>
      </c>
      <c r="Y63" s="110">
        <f t="shared" si="10"/>
        <v>0</v>
      </c>
      <c r="Z63" s="235" t="str">
        <f t="shared" si="11"/>
        <v/>
      </c>
      <c r="AA63" s="240" t="b">
        <f t="shared" si="12"/>
        <v>0</v>
      </c>
      <c r="AB63" s="235">
        <f t="shared" si="13"/>
        <v>0</v>
      </c>
      <c r="AC63" s="235">
        <f>IF('Member Info'!N60="",1,"")</f>
        <v>1</v>
      </c>
      <c r="AD63" s="243" t="e">
        <f t="shared" si="14"/>
        <v>#VALUE!</v>
      </c>
      <c r="AE63" s="130" t="str">
        <f t="shared" si="15"/>
        <v/>
      </c>
      <c r="AF63" s="124">
        <f t="shared" si="16"/>
        <v>1</v>
      </c>
      <c r="AG63" s="124" t="str">
        <f>IF('Member Info'!N60&lt;&gt;"",IF(AND('Member Info'!N60&lt;=$U$1,'Member Info'!N60&gt;=$T$1),1,0),"")</f>
        <v/>
      </c>
      <c r="AI63" s="124" t="b">
        <f t="shared" si="17"/>
        <v>0</v>
      </c>
      <c r="AJ63" s="124">
        <f t="shared" si="18"/>
        <v>0</v>
      </c>
      <c r="AL63" s="124">
        <f t="shared" si="19"/>
        <v>0</v>
      </c>
      <c r="AM63" s="124">
        <f>IF('Member Info'!F60&gt;$T$1,1,0)</f>
        <v>0</v>
      </c>
      <c r="AN63" s="124" t="b">
        <f>IF(ISERROR(T63),ERROR.TYPE(#REF!)=ERROR.TYPE(T63),FALSE)</f>
        <v>0</v>
      </c>
      <c r="AO63" s="124" t="b">
        <f>IF(ISERROR(U63),ERROR.TYPE(#REF!)=ERROR.TYPE(U63),FALSE)</f>
        <v>0</v>
      </c>
      <c r="AP63" s="124">
        <f>IF('Member Info'!F60&gt;'GP1 April 25'!$U$1,1,0)</f>
        <v>0</v>
      </c>
      <c r="AQ63" s="124">
        <f t="shared" si="20"/>
        <v>0</v>
      </c>
      <c r="AR63" s="124">
        <f t="shared" si="21"/>
        <v>0</v>
      </c>
      <c r="AS63" s="124">
        <f t="shared" si="22"/>
        <v>1</v>
      </c>
    </row>
    <row r="64" spans="1:50" x14ac:dyDescent="0.25">
      <c r="A64" s="4">
        <v>33</v>
      </c>
      <c r="B64" s="164">
        <f>'Member Info'!D61</f>
        <v>0</v>
      </c>
      <c r="C64" s="164">
        <f>'Member Info'!E61</f>
        <v>0</v>
      </c>
      <c r="D64" s="164" t="str">
        <f>'Member Info'!G61</f>
        <v/>
      </c>
      <c r="E64" s="165">
        <f>'Member Info'!B61</f>
        <v>0</v>
      </c>
      <c r="F64" s="242"/>
      <c r="G64" s="166" t="str">
        <f>IF(E64=0,"",('Member Info'!K61+'Member Info'!L61))</f>
        <v/>
      </c>
      <c r="H64" s="419"/>
      <c r="I64" s="419"/>
      <c r="J64" s="26"/>
      <c r="K64" s="26"/>
      <c r="L64" s="384" t="str">
        <f>IF(E64=0,"",IF('Member Info'!F61&gt;$U$1,CONCATENATE("Joined with practice on ", TEXT('Member Info'!F61, "DD/MM/YYYY")),IF('Member Info'!N61&lt;&gt;"",IF('Member Info'!N61&lt;$T$1,CONCATENATE("Left Scheme on ", TEXT('Member Info'!N61, "DD/MM/YYYY")),IF(OR(G64="",G64=0),"Error Detected, No rate entered",IF(E64=0,"",IF(F64="","Error Detected, No Pensionable pay",IF(AS64=1,"No Part Time Status Entered",IF(AR64=1,"No Part Time Hours Entered",IF(ISERROR(AD64)," Unknown Values entered.",IF(V64+W64&lt;1,"Acceptable",IF(T64+U64=200, "No Contributions Entered", IF(M64="","Error Detected, Choose reason&gt;",IF(Z64="1",IF(V64=1,"Please Enter Deemed Pensionable Pay","Add Any Relevant Details Above"),"Please Give Details Above"))))))))))),IF(OR(G64="",G64=0),"Error Detected, No rate entered",IF(E64=0,"",IF(F64="","Error Detected, No Pensionable pay",IF(AS64=1,"No Part Time Status Entered",IF(AR64=1,"No Part Time Hours Entered",IF(ISERROR(AD64)," Unknown Values entered.",IF(V64+W64&lt;1,"Acceptable",IF(T64+U64=200, "No Contributions Entered", IF(M64="","Error Detected, Choose reason&gt;",IF(Z64="1",IF(V64=1,"Please Enter Deemed Pensionable Pay","Add relevant Details Above"),"Please give details Above")))))))))))))</f>
        <v/>
      </c>
      <c r="M64" s="260"/>
      <c r="N64" s="91"/>
      <c r="O64" s="91" t="str">
        <f t="shared" si="1"/>
        <v/>
      </c>
      <c r="P64" s="94">
        <f t="shared" si="2"/>
        <v>0</v>
      </c>
      <c r="Q64" s="94">
        <f t="shared" si="3"/>
        <v>0</v>
      </c>
      <c r="R64" s="218">
        <f>(ROUND((F64/100*'Member Info'!$W$2), 2))</f>
        <v>0</v>
      </c>
      <c r="S64" s="218" t="e">
        <f t="shared" si="4"/>
        <v>#VALUE!</v>
      </c>
      <c r="T64" s="218" t="str">
        <f t="shared" si="5"/>
        <v/>
      </c>
      <c r="U64" s="227" t="str">
        <f t="shared" si="6"/>
        <v/>
      </c>
      <c r="V64" s="228" t="str">
        <f t="shared" si="7"/>
        <v/>
      </c>
      <c r="W64" s="228" t="str">
        <f t="shared" si="8"/>
        <v/>
      </c>
      <c r="X64" s="222">
        <f t="shared" si="9"/>
        <v>0</v>
      </c>
      <c r="Y64" s="110">
        <f t="shared" si="10"/>
        <v>0</v>
      </c>
      <c r="Z64" s="235" t="str">
        <f t="shared" si="11"/>
        <v/>
      </c>
      <c r="AA64" s="240" t="b">
        <f t="shared" si="12"/>
        <v>0</v>
      </c>
      <c r="AB64" s="235">
        <f t="shared" si="13"/>
        <v>0</v>
      </c>
      <c r="AC64" s="235">
        <f>IF('Member Info'!N61="",1,"")</f>
        <v>1</v>
      </c>
      <c r="AD64" s="243" t="e">
        <f t="shared" si="14"/>
        <v>#VALUE!</v>
      </c>
      <c r="AE64" s="130" t="str">
        <f t="shared" si="15"/>
        <v/>
      </c>
      <c r="AF64" s="124">
        <f t="shared" si="16"/>
        <v>1</v>
      </c>
      <c r="AG64" s="124" t="str">
        <f>IF('Member Info'!N61&lt;&gt;"",IF(AND('Member Info'!N61&lt;=$U$1,'Member Info'!N61&gt;=$T$1),1,0),"")</f>
        <v/>
      </c>
      <c r="AI64" s="124" t="b">
        <f t="shared" si="17"/>
        <v>0</v>
      </c>
      <c r="AJ64" s="124">
        <f t="shared" si="18"/>
        <v>0</v>
      </c>
      <c r="AL64" s="124">
        <f t="shared" si="19"/>
        <v>0</v>
      </c>
      <c r="AM64" s="124">
        <f>IF('Member Info'!F61&gt;$T$1,1,0)</f>
        <v>0</v>
      </c>
      <c r="AN64" s="124" t="b">
        <f>IF(ISERROR(T64),ERROR.TYPE(#REF!)=ERROR.TYPE(T64),FALSE)</f>
        <v>0</v>
      </c>
      <c r="AO64" s="124" t="b">
        <f>IF(ISERROR(U64),ERROR.TYPE(#REF!)=ERROR.TYPE(U64),FALSE)</f>
        <v>0</v>
      </c>
      <c r="AP64" s="124">
        <f>IF('Member Info'!F61&gt;'GP1 April 25'!$U$1,1,0)</f>
        <v>0</v>
      </c>
      <c r="AQ64" s="124">
        <f t="shared" si="20"/>
        <v>0</v>
      </c>
      <c r="AR64" s="124">
        <f t="shared" si="21"/>
        <v>0</v>
      </c>
      <c r="AS64" s="124">
        <f t="shared" si="22"/>
        <v>1</v>
      </c>
    </row>
    <row r="65" spans="1:45" x14ac:dyDescent="0.25">
      <c r="A65" s="4">
        <v>34</v>
      </c>
      <c r="B65" s="164">
        <f>'Member Info'!D62</f>
        <v>0</v>
      </c>
      <c r="C65" s="164">
        <f>'Member Info'!E62</f>
        <v>0</v>
      </c>
      <c r="D65" s="164" t="str">
        <f>'Member Info'!G62</f>
        <v/>
      </c>
      <c r="E65" s="165">
        <f>'Member Info'!B62</f>
        <v>0</v>
      </c>
      <c r="F65" s="242"/>
      <c r="G65" s="166" t="str">
        <f>IF(E65=0,"",('Member Info'!K62+'Member Info'!L62))</f>
        <v/>
      </c>
      <c r="H65" s="419"/>
      <c r="I65" s="419"/>
      <c r="J65" s="26"/>
      <c r="K65" s="26"/>
      <c r="L65" s="384" t="str">
        <f>IF(E65=0,"",IF('Member Info'!F62&gt;$U$1,CONCATENATE("Joined with practice on ", TEXT('Member Info'!F62, "DD/MM/YYYY")),IF('Member Info'!N62&lt;&gt;"",IF('Member Info'!N62&lt;$T$1,CONCATENATE("Left Scheme on ", TEXT('Member Info'!N62, "DD/MM/YYYY")),IF(OR(G65="",G65=0),"Error Detected, No rate entered",IF(E65=0,"",IF(F65="","Error Detected, No Pensionable pay",IF(AS65=1,"No Part Time Status Entered",IF(AR65=1,"No Part Time Hours Entered",IF(ISERROR(AD65)," Unknown Values entered.",IF(V65+W65&lt;1,"Acceptable",IF(T65+U65=200, "No Contributions Entered", IF(M65="","Error Detected, Choose reason&gt;",IF(Z65="1",IF(V65=1,"Please Enter Deemed Pensionable Pay","Add Any Relevant Details Above"),"Please Give Details Above"))))))))))),IF(OR(G65="",G65=0),"Error Detected, No rate entered",IF(E65=0,"",IF(F65="","Error Detected, No Pensionable pay",IF(AS65=1,"No Part Time Status Entered",IF(AR65=1,"No Part Time Hours Entered",IF(ISERROR(AD65)," Unknown Values entered.",IF(V65+W65&lt;1,"Acceptable",IF(T65+U65=200, "No Contributions Entered", IF(M65="","Error Detected, Choose reason&gt;",IF(Z65="1",IF(V65=1,"Please Enter Deemed Pensionable Pay","Add relevant Details Above"),"Please give details Above")))))))))))))</f>
        <v/>
      </c>
      <c r="M65" s="260"/>
      <c r="N65" s="91"/>
      <c r="O65" s="91" t="str">
        <f t="shared" si="1"/>
        <v/>
      </c>
      <c r="P65" s="94">
        <f t="shared" si="2"/>
        <v>0</v>
      </c>
      <c r="Q65" s="94">
        <f t="shared" si="3"/>
        <v>0</v>
      </c>
      <c r="R65" s="218">
        <f>(ROUND((F65/100*'Member Info'!$W$2), 2))</f>
        <v>0</v>
      </c>
      <c r="S65" s="218" t="e">
        <f t="shared" si="4"/>
        <v>#VALUE!</v>
      </c>
      <c r="T65" s="218" t="str">
        <f t="shared" si="5"/>
        <v/>
      </c>
      <c r="U65" s="227" t="str">
        <f t="shared" si="6"/>
        <v/>
      </c>
      <c r="V65" s="228" t="str">
        <f t="shared" si="7"/>
        <v/>
      </c>
      <c r="W65" s="228" t="str">
        <f t="shared" si="8"/>
        <v/>
      </c>
      <c r="X65" s="222">
        <f t="shared" si="9"/>
        <v>0</v>
      </c>
      <c r="Y65" s="110">
        <f t="shared" si="10"/>
        <v>0</v>
      </c>
      <c r="Z65" s="235" t="str">
        <f t="shared" si="11"/>
        <v/>
      </c>
      <c r="AA65" s="240" t="b">
        <f t="shared" si="12"/>
        <v>0</v>
      </c>
      <c r="AB65" s="235">
        <f t="shared" si="13"/>
        <v>0</v>
      </c>
      <c r="AC65" s="235">
        <f>IF('Member Info'!N62="",1,"")</f>
        <v>1</v>
      </c>
      <c r="AD65" s="243" t="e">
        <f t="shared" si="14"/>
        <v>#VALUE!</v>
      </c>
      <c r="AE65" s="130" t="str">
        <f t="shared" si="15"/>
        <v/>
      </c>
      <c r="AF65" s="124">
        <f t="shared" si="16"/>
        <v>1</v>
      </c>
      <c r="AG65" s="124" t="str">
        <f>IF('Member Info'!N62&lt;&gt;"",IF(AND('Member Info'!N62&lt;=$U$1,'Member Info'!N62&gt;=$T$1),1,0),"")</f>
        <v/>
      </c>
      <c r="AI65" s="124" t="b">
        <f t="shared" si="17"/>
        <v>0</v>
      </c>
      <c r="AJ65" s="124">
        <f t="shared" si="18"/>
        <v>0</v>
      </c>
      <c r="AL65" s="124">
        <f t="shared" si="19"/>
        <v>0</v>
      </c>
      <c r="AM65" s="124">
        <f>IF('Member Info'!F62&gt;$T$1,1,0)</f>
        <v>0</v>
      </c>
      <c r="AN65" s="124" t="b">
        <f>IF(ISERROR(T65),ERROR.TYPE(#REF!)=ERROR.TYPE(T65),FALSE)</f>
        <v>0</v>
      </c>
      <c r="AO65" s="124" t="b">
        <f>IF(ISERROR(U65),ERROR.TYPE(#REF!)=ERROR.TYPE(U65),FALSE)</f>
        <v>0</v>
      </c>
      <c r="AP65" s="124">
        <f>IF('Member Info'!F62&gt;'GP1 April 25'!$U$1,1,0)</f>
        <v>0</v>
      </c>
      <c r="AQ65" s="124">
        <f t="shared" si="20"/>
        <v>0</v>
      </c>
      <c r="AR65" s="124">
        <f t="shared" si="21"/>
        <v>0</v>
      </c>
      <c r="AS65" s="124">
        <f t="shared" si="22"/>
        <v>1</v>
      </c>
    </row>
    <row r="66" spans="1:45" x14ac:dyDescent="0.25">
      <c r="A66" s="4">
        <v>35</v>
      </c>
      <c r="B66" s="164">
        <f>'Member Info'!D63</f>
        <v>0</v>
      </c>
      <c r="C66" s="164">
        <f>'Member Info'!E63</f>
        <v>0</v>
      </c>
      <c r="D66" s="164" t="str">
        <f>'Member Info'!G63</f>
        <v/>
      </c>
      <c r="E66" s="165">
        <f>'Member Info'!B63</f>
        <v>0</v>
      </c>
      <c r="F66" s="242"/>
      <c r="G66" s="166" t="str">
        <f>IF(E66=0,"",('Member Info'!K63+'Member Info'!L63))</f>
        <v/>
      </c>
      <c r="H66" s="419"/>
      <c r="I66" s="419"/>
      <c r="J66" s="26"/>
      <c r="K66" s="26"/>
      <c r="L66" s="384" t="str">
        <f>IF(E66=0,"",IF('Member Info'!F63&gt;$U$1,CONCATENATE("Joined with practice on ", TEXT('Member Info'!F63, "DD/MM/YYYY")),IF('Member Info'!N63&lt;&gt;"",IF('Member Info'!N63&lt;$T$1,CONCATENATE("Left Scheme on ", TEXT('Member Info'!N63, "DD/MM/YYYY")),IF(OR(G66="",G66=0),"Error Detected, No rate entered",IF(E66=0,"",IF(F66="","Error Detected, No Pensionable pay",IF(AS66=1,"No Part Time Status Entered",IF(AR66=1,"No Part Time Hours Entered",IF(ISERROR(AD66)," Unknown Values entered.",IF(V66+W66&lt;1,"Acceptable",IF(T66+U66=200, "No Contributions Entered", IF(M66="","Error Detected, Choose reason&gt;",IF(Z66="1",IF(V66=1,"Please Enter Deemed Pensionable Pay","Add Any Relevant Details Above"),"Please Give Details Above"))))))))))),IF(OR(G66="",G66=0),"Error Detected, No rate entered",IF(E66=0,"",IF(F66="","Error Detected, No Pensionable pay",IF(AS66=1,"No Part Time Status Entered",IF(AR66=1,"No Part Time Hours Entered",IF(ISERROR(AD66)," Unknown Values entered.",IF(V66+W66&lt;1,"Acceptable",IF(T66+U66=200, "No Contributions Entered", IF(M66="","Error Detected, Choose reason&gt;",IF(Z66="1",IF(V66=1,"Please Enter Deemed Pensionable Pay","Add relevant Details Above"),"Please give details Above")))))))))))))</f>
        <v/>
      </c>
      <c r="M66" s="260"/>
      <c r="N66" s="91"/>
      <c r="O66" s="91" t="str">
        <f t="shared" si="1"/>
        <v/>
      </c>
      <c r="P66" s="94">
        <f t="shared" si="2"/>
        <v>0</v>
      </c>
      <c r="Q66" s="94">
        <f t="shared" si="3"/>
        <v>0</v>
      </c>
      <c r="R66" s="218">
        <f>(ROUND((F66/100*'Member Info'!$W$2), 2))</f>
        <v>0</v>
      </c>
      <c r="S66" s="218" t="e">
        <f t="shared" si="4"/>
        <v>#VALUE!</v>
      </c>
      <c r="T66" s="218" t="str">
        <f t="shared" si="5"/>
        <v/>
      </c>
      <c r="U66" s="227" t="str">
        <f t="shared" si="6"/>
        <v/>
      </c>
      <c r="V66" s="228" t="str">
        <f t="shared" si="7"/>
        <v/>
      </c>
      <c r="W66" s="228" t="str">
        <f t="shared" si="8"/>
        <v/>
      </c>
      <c r="X66" s="222">
        <f t="shared" si="9"/>
        <v>0</v>
      </c>
      <c r="Y66" s="110">
        <f t="shared" si="10"/>
        <v>0</v>
      </c>
      <c r="Z66" s="235" t="str">
        <f t="shared" si="11"/>
        <v/>
      </c>
      <c r="AA66" s="240" t="b">
        <f t="shared" si="12"/>
        <v>0</v>
      </c>
      <c r="AB66" s="235">
        <f t="shared" si="13"/>
        <v>0</v>
      </c>
      <c r="AC66" s="235">
        <f>IF('Member Info'!N63="",1,"")</f>
        <v>1</v>
      </c>
      <c r="AD66" s="243" t="e">
        <f t="shared" si="14"/>
        <v>#VALUE!</v>
      </c>
      <c r="AE66" s="130" t="str">
        <f t="shared" si="15"/>
        <v/>
      </c>
      <c r="AF66" s="124">
        <f t="shared" si="16"/>
        <v>1</v>
      </c>
      <c r="AG66" s="124" t="str">
        <f>IF('Member Info'!N63&lt;&gt;"",IF(AND('Member Info'!N63&lt;=$U$1,'Member Info'!N63&gt;=$T$1),1,0),"")</f>
        <v/>
      </c>
      <c r="AI66" s="124" t="b">
        <f t="shared" si="17"/>
        <v>0</v>
      </c>
      <c r="AJ66" s="124">
        <f t="shared" si="18"/>
        <v>0</v>
      </c>
      <c r="AL66" s="124">
        <f t="shared" si="19"/>
        <v>0</v>
      </c>
      <c r="AM66" s="124">
        <f>IF('Member Info'!F63&gt;$T$1,1,0)</f>
        <v>0</v>
      </c>
      <c r="AN66" s="124" t="b">
        <f>IF(ISERROR(T66),ERROR.TYPE(#REF!)=ERROR.TYPE(T66),FALSE)</f>
        <v>0</v>
      </c>
      <c r="AO66" s="124" t="b">
        <f>IF(ISERROR(U66),ERROR.TYPE(#REF!)=ERROR.TYPE(U66),FALSE)</f>
        <v>0</v>
      </c>
      <c r="AP66" s="124">
        <f>IF('Member Info'!F63&gt;'GP1 April 25'!$U$1,1,0)</f>
        <v>0</v>
      </c>
      <c r="AQ66" s="124">
        <f t="shared" si="20"/>
        <v>0</v>
      </c>
      <c r="AR66" s="124">
        <f t="shared" si="21"/>
        <v>0</v>
      </c>
      <c r="AS66" s="124">
        <f t="shared" si="22"/>
        <v>1</v>
      </c>
    </row>
    <row r="67" spans="1:45" x14ac:dyDescent="0.25">
      <c r="A67" s="4">
        <v>36</v>
      </c>
      <c r="B67" s="164">
        <f>'Member Info'!D64</f>
        <v>0</v>
      </c>
      <c r="C67" s="164">
        <f>'Member Info'!E64</f>
        <v>0</v>
      </c>
      <c r="D67" s="164" t="str">
        <f>'Member Info'!G64</f>
        <v/>
      </c>
      <c r="E67" s="165">
        <f>'Member Info'!B64</f>
        <v>0</v>
      </c>
      <c r="F67" s="242"/>
      <c r="G67" s="166" t="str">
        <f>IF(E67=0,"",('Member Info'!K64+'Member Info'!L64))</f>
        <v/>
      </c>
      <c r="H67" s="419"/>
      <c r="I67" s="419"/>
      <c r="J67" s="26"/>
      <c r="K67" s="26"/>
      <c r="L67" s="384" t="str">
        <f>IF(E67=0,"",IF('Member Info'!F64&gt;$U$1,CONCATENATE("Joined with practice on ", TEXT('Member Info'!F64, "DD/MM/YYYY")),IF('Member Info'!N64&lt;&gt;"",IF('Member Info'!N64&lt;$T$1,CONCATENATE("Left Scheme on ", TEXT('Member Info'!N64, "DD/MM/YYYY")),IF(OR(G67="",G67=0),"Error Detected, No rate entered",IF(E67=0,"",IF(F67="","Error Detected, No Pensionable pay",IF(AS67=1,"No Part Time Status Entered",IF(AR67=1,"No Part Time Hours Entered",IF(ISERROR(AD67)," Unknown Values entered.",IF(V67+W67&lt;1,"Acceptable",IF(T67+U67=200, "No Contributions Entered", IF(M67="","Error Detected, Choose reason&gt;",IF(Z67="1",IF(V67=1,"Please Enter Deemed Pensionable Pay","Add Any Relevant Details Above"),"Please Give Details Above"))))))))))),IF(OR(G67="",G67=0),"Error Detected, No rate entered",IF(E67=0,"",IF(F67="","Error Detected, No Pensionable pay",IF(AS67=1,"No Part Time Status Entered",IF(AR67=1,"No Part Time Hours Entered",IF(ISERROR(AD67)," Unknown Values entered.",IF(V67+W67&lt;1,"Acceptable",IF(T67+U67=200, "No Contributions Entered", IF(M67="","Error Detected, Choose reason&gt;",IF(Z67="1",IF(V67=1,"Please Enter Deemed Pensionable Pay","Add relevant Details Above"),"Please give details Above")))))))))))))</f>
        <v/>
      </c>
      <c r="M67" s="260"/>
      <c r="N67" s="91"/>
      <c r="O67" s="91" t="str">
        <f t="shared" si="1"/>
        <v/>
      </c>
      <c r="P67" s="94">
        <f t="shared" si="2"/>
        <v>0</v>
      </c>
      <c r="Q67" s="94">
        <f t="shared" si="3"/>
        <v>0</v>
      </c>
      <c r="R67" s="218">
        <f>(ROUND((F67/100*'Member Info'!$W$2), 2))</f>
        <v>0</v>
      </c>
      <c r="S67" s="218" t="e">
        <f t="shared" si="4"/>
        <v>#VALUE!</v>
      </c>
      <c r="T67" s="218" t="str">
        <f t="shared" si="5"/>
        <v/>
      </c>
      <c r="U67" s="227" t="str">
        <f t="shared" si="6"/>
        <v/>
      </c>
      <c r="V67" s="228" t="str">
        <f t="shared" si="7"/>
        <v/>
      </c>
      <c r="W67" s="228" t="str">
        <f t="shared" si="8"/>
        <v/>
      </c>
      <c r="X67" s="222">
        <f t="shared" si="9"/>
        <v>0</v>
      </c>
      <c r="Y67" s="110">
        <f t="shared" si="10"/>
        <v>0</v>
      </c>
      <c r="Z67" s="235" t="str">
        <f t="shared" si="11"/>
        <v/>
      </c>
      <c r="AA67" s="240" t="b">
        <f t="shared" si="12"/>
        <v>0</v>
      </c>
      <c r="AB67" s="235">
        <f t="shared" si="13"/>
        <v>0</v>
      </c>
      <c r="AC67" s="235">
        <f>IF('Member Info'!N64="",1,"")</f>
        <v>1</v>
      </c>
      <c r="AD67" s="243" t="e">
        <f t="shared" si="14"/>
        <v>#VALUE!</v>
      </c>
      <c r="AE67" s="130" t="str">
        <f t="shared" si="15"/>
        <v/>
      </c>
      <c r="AF67" s="124">
        <f t="shared" si="16"/>
        <v>1</v>
      </c>
      <c r="AG67" s="124" t="str">
        <f>IF('Member Info'!N64&lt;&gt;"",IF(AND('Member Info'!N64&lt;=$U$1,'Member Info'!N64&gt;=$T$1),1,0),"")</f>
        <v/>
      </c>
      <c r="AI67" s="124" t="b">
        <f t="shared" si="17"/>
        <v>0</v>
      </c>
      <c r="AJ67" s="124">
        <f t="shared" si="18"/>
        <v>0</v>
      </c>
      <c r="AL67" s="124">
        <f t="shared" si="19"/>
        <v>0</v>
      </c>
      <c r="AM67" s="124">
        <f>IF('Member Info'!F64&gt;$T$1,1,0)</f>
        <v>0</v>
      </c>
      <c r="AN67" s="124" t="b">
        <f>IF(ISERROR(T67),ERROR.TYPE(#REF!)=ERROR.TYPE(T67),FALSE)</f>
        <v>0</v>
      </c>
      <c r="AO67" s="124" t="b">
        <f>IF(ISERROR(U67),ERROR.TYPE(#REF!)=ERROR.TYPE(U67),FALSE)</f>
        <v>0</v>
      </c>
      <c r="AP67" s="124">
        <f>IF('Member Info'!F64&gt;'GP1 April 25'!$U$1,1,0)</f>
        <v>0</v>
      </c>
      <c r="AQ67" s="124">
        <f t="shared" si="20"/>
        <v>0</v>
      </c>
      <c r="AR67" s="124">
        <f t="shared" si="21"/>
        <v>0</v>
      </c>
      <c r="AS67" s="124">
        <f t="shared" si="22"/>
        <v>1</v>
      </c>
    </row>
    <row r="68" spans="1:45" x14ac:dyDescent="0.25">
      <c r="A68" s="4">
        <v>37</v>
      </c>
      <c r="B68" s="164">
        <f>'Member Info'!D65</f>
        <v>0</v>
      </c>
      <c r="C68" s="164">
        <f>'Member Info'!E65</f>
        <v>0</v>
      </c>
      <c r="D68" s="164" t="str">
        <f>'Member Info'!G65</f>
        <v/>
      </c>
      <c r="E68" s="165">
        <f>'Member Info'!B65</f>
        <v>0</v>
      </c>
      <c r="F68" s="242"/>
      <c r="G68" s="166" t="str">
        <f>IF(E68=0,"",('Member Info'!K65+'Member Info'!L65))</f>
        <v/>
      </c>
      <c r="H68" s="419"/>
      <c r="I68" s="419"/>
      <c r="J68" s="26"/>
      <c r="K68" s="26"/>
      <c r="L68" s="384" t="str">
        <f>IF(E68=0,"",IF('Member Info'!F65&gt;$U$1,CONCATENATE("Joined with practice on ", TEXT('Member Info'!F65, "DD/MM/YYYY")),IF('Member Info'!N65&lt;&gt;"",IF('Member Info'!N65&lt;$T$1,CONCATENATE("Left Scheme on ", TEXT('Member Info'!N65, "DD/MM/YYYY")),IF(OR(G68="",G68=0),"Error Detected, No rate entered",IF(E68=0,"",IF(F68="","Error Detected, No Pensionable pay",IF(AS68=1,"No Part Time Status Entered",IF(AR68=1,"No Part Time Hours Entered",IF(ISERROR(AD68)," Unknown Values entered.",IF(V68+W68&lt;1,"Acceptable",IF(T68+U68=200, "No Contributions Entered", IF(M68="","Error Detected, Choose reason&gt;",IF(Z68="1",IF(V68=1,"Please Enter Deemed Pensionable Pay","Add Any Relevant Details Above"),"Please Give Details Above"))))))))))),IF(OR(G68="",G68=0),"Error Detected, No rate entered",IF(E68=0,"",IF(F68="","Error Detected, No Pensionable pay",IF(AS68=1,"No Part Time Status Entered",IF(AR68=1,"No Part Time Hours Entered",IF(ISERROR(AD68)," Unknown Values entered.",IF(V68+W68&lt;1,"Acceptable",IF(T68+U68=200, "No Contributions Entered", IF(M68="","Error Detected, Choose reason&gt;",IF(Z68="1",IF(V68=1,"Please Enter Deemed Pensionable Pay","Add relevant Details Above"),"Please give details Above")))))))))))))</f>
        <v/>
      </c>
      <c r="M68" s="260"/>
      <c r="N68" s="91"/>
      <c r="O68" s="91" t="str">
        <f t="shared" si="1"/>
        <v/>
      </c>
      <c r="P68" s="94">
        <f t="shared" si="2"/>
        <v>0</v>
      </c>
      <c r="Q68" s="94">
        <f t="shared" si="3"/>
        <v>0</v>
      </c>
      <c r="R68" s="218">
        <f>(ROUND((F68/100*'Member Info'!$W$2), 2))</f>
        <v>0</v>
      </c>
      <c r="S68" s="218" t="e">
        <f t="shared" si="4"/>
        <v>#VALUE!</v>
      </c>
      <c r="T68" s="218" t="str">
        <f t="shared" si="5"/>
        <v/>
      </c>
      <c r="U68" s="227" t="str">
        <f t="shared" si="6"/>
        <v/>
      </c>
      <c r="V68" s="228" t="str">
        <f t="shared" si="7"/>
        <v/>
      </c>
      <c r="W68" s="228" t="str">
        <f t="shared" si="8"/>
        <v/>
      </c>
      <c r="X68" s="222">
        <f t="shared" si="9"/>
        <v>0</v>
      </c>
      <c r="Y68" s="110">
        <f t="shared" si="10"/>
        <v>0</v>
      </c>
      <c r="Z68" s="235" t="str">
        <f t="shared" si="11"/>
        <v/>
      </c>
      <c r="AA68" s="240" t="b">
        <f t="shared" si="12"/>
        <v>0</v>
      </c>
      <c r="AB68" s="235">
        <f t="shared" si="13"/>
        <v>0</v>
      </c>
      <c r="AC68" s="235">
        <f>IF('Member Info'!N65="",1,"")</f>
        <v>1</v>
      </c>
      <c r="AD68" s="243" t="e">
        <f t="shared" si="14"/>
        <v>#VALUE!</v>
      </c>
      <c r="AE68" s="130" t="str">
        <f t="shared" si="15"/>
        <v/>
      </c>
      <c r="AF68" s="124">
        <f t="shared" si="16"/>
        <v>1</v>
      </c>
      <c r="AG68" s="124" t="str">
        <f>IF('Member Info'!N65&lt;&gt;"",IF(AND('Member Info'!N65&lt;=$U$1,'Member Info'!N65&gt;=$T$1),1,0),"")</f>
        <v/>
      </c>
      <c r="AI68" s="124" t="b">
        <f t="shared" si="17"/>
        <v>0</v>
      </c>
      <c r="AJ68" s="124">
        <f t="shared" si="18"/>
        <v>0</v>
      </c>
      <c r="AL68" s="124">
        <f t="shared" si="19"/>
        <v>0</v>
      </c>
      <c r="AM68" s="124">
        <f>IF('Member Info'!F65&gt;$T$1,1,0)</f>
        <v>0</v>
      </c>
      <c r="AN68" s="124" t="b">
        <f>IF(ISERROR(T68),ERROR.TYPE(#REF!)=ERROR.TYPE(T68),FALSE)</f>
        <v>0</v>
      </c>
      <c r="AO68" s="124" t="b">
        <f>IF(ISERROR(U68),ERROR.TYPE(#REF!)=ERROR.TYPE(U68),FALSE)</f>
        <v>0</v>
      </c>
      <c r="AP68" s="124">
        <f>IF('Member Info'!F65&gt;'GP1 April 25'!$U$1,1,0)</f>
        <v>0</v>
      </c>
      <c r="AQ68" s="124">
        <f t="shared" si="20"/>
        <v>0</v>
      </c>
      <c r="AR68" s="124">
        <f t="shared" si="21"/>
        <v>0</v>
      </c>
      <c r="AS68" s="124">
        <f t="shared" si="22"/>
        <v>1</v>
      </c>
    </row>
    <row r="69" spans="1:45" x14ac:dyDescent="0.25">
      <c r="A69" s="4">
        <v>38</v>
      </c>
      <c r="B69" s="164">
        <f>'Member Info'!D66</f>
        <v>0</v>
      </c>
      <c r="C69" s="164">
        <f>'Member Info'!E66</f>
        <v>0</v>
      </c>
      <c r="D69" s="164" t="str">
        <f>'Member Info'!G66</f>
        <v/>
      </c>
      <c r="E69" s="165">
        <f>'Member Info'!B66</f>
        <v>0</v>
      </c>
      <c r="F69" s="242"/>
      <c r="G69" s="166" t="str">
        <f>IF(E69=0,"",('Member Info'!K66+'Member Info'!L66))</f>
        <v/>
      </c>
      <c r="H69" s="419"/>
      <c r="I69" s="419"/>
      <c r="J69" s="26"/>
      <c r="K69" s="26"/>
      <c r="L69" s="384" t="str">
        <f>IF(E69=0,"",IF('Member Info'!F66&gt;$U$1,CONCATENATE("Joined with practice on ", TEXT('Member Info'!F66, "DD/MM/YYYY")),IF('Member Info'!N66&lt;&gt;"",IF('Member Info'!N66&lt;$T$1,CONCATENATE("Left Scheme on ", TEXT('Member Info'!N66, "DD/MM/YYYY")),IF(OR(G69="",G69=0),"Error Detected, No rate entered",IF(E69=0,"",IF(F69="","Error Detected, No Pensionable pay",IF(AS69=1,"No Part Time Status Entered",IF(AR69=1,"No Part Time Hours Entered",IF(ISERROR(AD69)," Unknown Values entered.",IF(V69+W69&lt;1,"Acceptable",IF(T69+U69=200, "No Contributions Entered", IF(M69="","Error Detected, Choose reason&gt;",IF(Z69="1",IF(V69=1,"Please Enter Deemed Pensionable Pay","Add Any Relevant Details Above"),"Please Give Details Above"))))))))))),IF(OR(G69="",G69=0),"Error Detected, No rate entered",IF(E69=0,"",IF(F69="","Error Detected, No Pensionable pay",IF(AS69=1,"No Part Time Status Entered",IF(AR69=1,"No Part Time Hours Entered",IF(ISERROR(AD69)," Unknown Values entered.",IF(V69+W69&lt;1,"Acceptable",IF(T69+U69=200, "No Contributions Entered", IF(M69="","Error Detected, Choose reason&gt;",IF(Z69="1",IF(V69=1,"Please Enter Deemed Pensionable Pay","Add relevant Details Above"),"Please give details Above")))))))))))))</f>
        <v/>
      </c>
      <c r="M69" s="260"/>
      <c r="N69" s="91"/>
      <c r="O69" s="91" t="str">
        <f t="shared" si="1"/>
        <v/>
      </c>
      <c r="P69" s="94">
        <f t="shared" si="2"/>
        <v>0</v>
      </c>
      <c r="Q69" s="94">
        <f t="shared" si="3"/>
        <v>0</v>
      </c>
      <c r="R69" s="218">
        <f>(ROUND((F69/100*'Member Info'!$W$2), 2))</f>
        <v>0</v>
      </c>
      <c r="S69" s="218" t="e">
        <f t="shared" si="4"/>
        <v>#VALUE!</v>
      </c>
      <c r="T69" s="218" t="str">
        <f t="shared" si="5"/>
        <v/>
      </c>
      <c r="U69" s="227" t="str">
        <f t="shared" si="6"/>
        <v/>
      </c>
      <c r="V69" s="228" t="str">
        <f t="shared" si="7"/>
        <v/>
      </c>
      <c r="W69" s="228" t="str">
        <f t="shared" si="8"/>
        <v/>
      </c>
      <c r="X69" s="222">
        <f t="shared" si="9"/>
        <v>0</v>
      </c>
      <c r="Y69" s="110">
        <f t="shared" si="10"/>
        <v>0</v>
      </c>
      <c r="Z69" s="235" t="str">
        <f t="shared" si="11"/>
        <v/>
      </c>
      <c r="AA69" s="240" t="b">
        <f t="shared" si="12"/>
        <v>0</v>
      </c>
      <c r="AB69" s="235">
        <f t="shared" si="13"/>
        <v>0</v>
      </c>
      <c r="AC69" s="235">
        <f>IF('Member Info'!N66="",1,"")</f>
        <v>1</v>
      </c>
      <c r="AD69" s="243" t="e">
        <f t="shared" si="14"/>
        <v>#VALUE!</v>
      </c>
      <c r="AE69" s="130" t="str">
        <f t="shared" si="15"/>
        <v/>
      </c>
      <c r="AF69" s="124">
        <f t="shared" si="16"/>
        <v>1</v>
      </c>
      <c r="AG69" s="124" t="str">
        <f>IF('Member Info'!N66&lt;&gt;"",IF(AND('Member Info'!N66&lt;=$U$1,'Member Info'!N66&gt;=$T$1),1,0),"")</f>
        <v/>
      </c>
      <c r="AI69" s="124" t="b">
        <f t="shared" si="17"/>
        <v>0</v>
      </c>
      <c r="AJ69" s="124">
        <f t="shared" si="18"/>
        <v>0</v>
      </c>
      <c r="AL69" s="124">
        <f t="shared" si="19"/>
        <v>0</v>
      </c>
      <c r="AM69" s="124">
        <f>IF('Member Info'!F66&gt;$T$1,1,0)</f>
        <v>0</v>
      </c>
      <c r="AN69" s="124" t="b">
        <f>IF(ISERROR(T69),ERROR.TYPE(#REF!)=ERROR.TYPE(T69),FALSE)</f>
        <v>0</v>
      </c>
      <c r="AO69" s="124" t="b">
        <f>IF(ISERROR(U69),ERROR.TYPE(#REF!)=ERROR.TYPE(U69),FALSE)</f>
        <v>0</v>
      </c>
      <c r="AP69" s="124">
        <f>IF('Member Info'!F66&gt;'GP1 April 25'!$U$1,1,0)</f>
        <v>0</v>
      </c>
      <c r="AQ69" s="124">
        <f t="shared" si="20"/>
        <v>0</v>
      </c>
      <c r="AR69" s="124">
        <f t="shared" si="21"/>
        <v>0</v>
      </c>
      <c r="AS69" s="124">
        <f t="shared" si="22"/>
        <v>1</v>
      </c>
    </row>
    <row r="70" spans="1:45" x14ac:dyDescent="0.25">
      <c r="A70" s="4">
        <v>39</v>
      </c>
      <c r="B70" s="164">
        <f>'Member Info'!D67</f>
        <v>0</v>
      </c>
      <c r="C70" s="164">
        <f>'Member Info'!E67</f>
        <v>0</v>
      </c>
      <c r="D70" s="164" t="str">
        <f>'Member Info'!G67</f>
        <v/>
      </c>
      <c r="E70" s="165">
        <f>'Member Info'!B67</f>
        <v>0</v>
      </c>
      <c r="F70" s="242"/>
      <c r="G70" s="166" t="str">
        <f>IF(E70=0,"",('Member Info'!K67+'Member Info'!L67))</f>
        <v/>
      </c>
      <c r="H70" s="419"/>
      <c r="I70" s="419"/>
      <c r="J70" s="26"/>
      <c r="K70" s="26"/>
      <c r="L70" s="384" t="str">
        <f>IF(E70=0,"",IF('Member Info'!F67&gt;$U$1,CONCATENATE("Joined with practice on ", TEXT('Member Info'!F67, "DD/MM/YYYY")),IF('Member Info'!N67&lt;&gt;"",IF('Member Info'!N67&lt;$T$1,CONCATENATE("Left Scheme on ", TEXT('Member Info'!N67, "DD/MM/YYYY")),IF(OR(G70="",G70=0),"Error Detected, No rate entered",IF(E70=0,"",IF(F70="","Error Detected, No Pensionable pay",IF(AS70=1,"No Part Time Status Entered",IF(AR70=1,"No Part Time Hours Entered",IF(ISERROR(AD70)," Unknown Values entered.",IF(V70+W70&lt;1,"Acceptable",IF(T70+U70=200, "No Contributions Entered", IF(M70="","Error Detected, Choose reason&gt;",IF(Z70="1",IF(V70=1,"Please Enter Deemed Pensionable Pay","Add Any Relevant Details Above"),"Please Give Details Above"))))))))))),IF(OR(G70="",G70=0),"Error Detected, No rate entered",IF(E70=0,"",IF(F70="","Error Detected, No Pensionable pay",IF(AS70=1,"No Part Time Status Entered",IF(AR70=1,"No Part Time Hours Entered",IF(ISERROR(AD70)," Unknown Values entered.",IF(V70+W70&lt;1,"Acceptable",IF(T70+U70=200, "No Contributions Entered", IF(M70="","Error Detected, Choose reason&gt;",IF(Z70="1",IF(V70=1,"Please Enter Deemed Pensionable Pay","Add relevant Details Above"),"Please give details Above")))))))))))))</f>
        <v/>
      </c>
      <c r="M70" s="260"/>
      <c r="N70" s="91"/>
      <c r="O70" s="91" t="str">
        <f t="shared" si="1"/>
        <v/>
      </c>
      <c r="P70" s="94">
        <f t="shared" si="2"/>
        <v>0</v>
      </c>
      <c r="Q70" s="94">
        <f t="shared" si="3"/>
        <v>0</v>
      </c>
      <c r="R70" s="218">
        <f>(ROUND((F70/100*'Member Info'!$W$2), 2))</f>
        <v>0</v>
      </c>
      <c r="S70" s="218" t="e">
        <f t="shared" si="4"/>
        <v>#VALUE!</v>
      </c>
      <c r="T70" s="218" t="str">
        <f t="shared" si="5"/>
        <v/>
      </c>
      <c r="U70" s="227" t="str">
        <f t="shared" si="6"/>
        <v/>
      </c>
      <c r="V70" s="228" t="str">
        <f t="shared" si="7"/>
        <v/>
      </c>
      <c r="W70" s="228" t="str">
        <f t="shared" si="8"/>
        <v/>
      </c>
      <c r="X70" s="222">
        <f t="shared" si="9"/>
        <v>0</v>
      </c>
      <c r="Y70" s="110">
        <f t="shared" si="10"/>
        <v>0</v>
      </c>
      <c r="Z70" s="235" t="str">
        <f t="shared" si="11"/>
        <v/>
      </c>
      <c r="AA70" s="240" t="b">
        <f t="shared" si="12"/>
        <v>0</v>
      </c>
      <c r="AB70" s="235">
        <f t="shared" si="13"/>
        <v>0</v>
      </c>
      <c r="AC70" s="235">
        <f>IF('Member Info'!N67="",1,"")</f>
        <v>1</v>
      </c>
      <c r="AD70" s="243" t="e">
        <f t="shared" si="14"/>
        <v>#VALUE!</v>
      </c>
      <c r="AE70" s="130" t="str">
        <f t="shared" si="15"/>
        <v/>
      </c>
      <c r="AF70" s="124">
        <f t="shared" si="16"/>
        <v>1</v>
      </c>
      <c r="AG70" s="124" t="str">
        <f>IF('Member Info'!N67&lt;&gt;"",IF(AND('Member Info'!N67&lt;=$U$1,'Member Info'!N67&gt;=$T$1),1,0),"")</f>
        <v/>
      </c>
      <c r="AI70" s="124" t="b">
        <f t="shared" si="17"/>
        <v>0</v>
      </c>
      <c r="AJ70" s="124">
        <f t="shared" si="18"/>
        <v>0</v>
      </c>
      <c r="AL70" s="124">
        <f t="shared" si="19"/>
        <v>0</v>
      </c>
      <c r="AM70" s="124">
        <f>IF('Member Info'!F67&gt;$T$1,1,0)</f>
        <v>0</v>
      </c>
      <c r="AN70" s="124" t="b">
        <f>IF(ISERROR(T70),ERROR.TYPE(#REF!)=ERROR.TYPE(T70),FALSE)</f>
        <v>0</v>
      </c>
      <c r="AO70" s="124" t="b">
        <f>IF(ISERROR(U70),ERROR.TYPE(#REF!)=ERROR.TYPE(U70),FALSE)</f>
        <v>0</v>
      </c>
      <c r="AP70" s="124">
        <f>IF('Member Info'!F67&gt;'GP1 April 25'!$U$1,1,0)</f>
        <v>0</v>
      </c>
      <c r="AQ70" s="124">
        <f t="shared" si="20"/>
        <v>0</v>
      </c>
      <c r="AR70" s="124">
        <f t="shared" si="21"/>
        <v>0</v>
      </c>
      <c r="AS70" s="124">
        <f t="shared" si="22"/>
        <v>1</v>
      </c>
    </row>
    <row r="71" spans="1:45" x14ac:dyDescent="0.25">
      <c r="A71" s="4">
        <v>40</v>
      </c>
      <c r="B71" s="164">
        <f>'Member Info'!D68</f>
        <v>0</v>
      </c>
      <c r="C71" s="164">
        <f>'Member Info'!E68</f>
        <v>0</v>
      </c>
      <c r="D71" s="164" t="str">
        <f>'Member Info'!G68</f>
        <v/>
      </c>
      <c r="E71" s="165">
        <f>'Member Info'!B68</f>
        <v>0</v>
      </c>
      <c r="F71" s="242"/>
      <c r="G71" s="166" t="str">
        <f>IF(E71=0,"",('Member Info'!K68+'Member Info'!L68))</f>
        <v/>
      </c>
      <c r="H71" s="419"/>
      <c r="I71" s="419"/>
      <c r="J71" s="26"/>
      <c r="K71" s="26"/>
      <c r="L71" s="384" t="str">
        <f>IF(E71=0,"",IF('Member Info'!F68&gt;$U$1,CONCATENATE("Joined with practice on ", TEXT('Member Info'!F68, "DD/MM/YYYY")),IF('Member Info'!N68&lt;&gt;"",IF('Member Info'!N68&lt;$T$1,CONCATENATE("Left Scheme on ", TEXT('Member Info'!N68, "DD/MM/YYYY")),IF(OR(G71="",G71=0),"Error Detected, No rate entered",IF(E71=0,"",IF(F71="","Error Detected, No Pensionable pay",IF(AS71=1,"No Part Time Status Entered",IF(AR71=1,"No Part Time Hours Entered",IF(ISERROR(AD71)," Unknown Values entered.",IF(V71+W71&lt;1,"Acceptable",IF(T71+U71=200, "No Contributions Entered", IF(M71="","Error Detected, Choose reason&gt;",IF(Z71="1",IF(V71=1,"Please Enter Deemed Pensionable Pay","Add Any Relevant Details Above"),"Please Give Details Above"))))))))))),IF(OR(G71="",G71=0),"Error Detected, No rate entered",IF(E71=0,"",IF(F71="","Error Detected, No Pensionable pay",IF(AS71=1,"No Part Time Status Entered",IF(AR71=1,"No Part Time Hours Entered",IF(ISERROR(AD71)," Unknown Values entered.",IF(V71+W71&lt;1,"Acceptable",IF(T71+U71=200, "No Contributions Entered", IF(M71="","Error Detected, Choose reason&gt;",IF(Z71="1",IF(V71=1,"Please Enter Deemed Pensionable Pay","Add relevant Details Above"),"Please give details Above")))))))))))))</f>
        <v/>
      </c>
      <c r="M71" s="260"/>
      <c r="N71" s="91"/>
      <c r="O71" s="91" t="str">
        <f t="shared" si="1"/>
        <v/>
      </c>
      <c r="P71" s="94">
        <f t="shared" si="2"/>
        <v>0</v>
      </c>
      <c r="Q71" s="94">
        <f t="shared" si="3"/>
        <v>0</v>
      </c>
      <c r="R71" s="218">
        <f>(ROUND((F71/100*'Member Info'!$W$2), 2))</f>
        <v>0</v>
      </c>
      <c r="S71" s="218" t="e">
        <f t="shared" si="4"/>
        <v>#VALUE!</v>
      </c>
      <c r="T71" s="218" t="str">
        <f t="shared" si="5"/>
        <v/>
      </c>
      <c r="U71" s="227" t="str">
        <f t="shared" si="6"/>
        <v/>
      </c>
      <c r="V71" s="228" t="str">
        <f t="shared" si="7"/>
        <v/>
      </c>
      <c r="W71" s="228" t="str">
        <f t="shared" si="8"/>
        <v/>
      </c>
      <c r="X71" s="222">
        <f t="shared" si="9"/>
        <v>0</v>
      </c>
      <c r="Y71" s="110">
        <f t="shared" si="10"/>
        <v>0</v>
      </c>
      <c r="Z71" s="235" t="str">
        <f t="shared" si="11"/>
        <v/>
      </c>
      <c r="AA71" s="240" t="b">
        <f t="shared" si="12"/>
        <v>0</v>
      </c>
      <c r="AB71" s="235">
        <f t="shared" si="13"/>
        <v>0</v>
      </c>
      <c r="AC71" s="235">
        <f>IF('Member Info'!N68="",1,"")</f>
        <v>1</v>
      </c>
      <c r="AD71" s="243" t="e">
        <f t="shared" si="14"/>
        <v>#VALUE!</v>
      </c>
      <c r="AE71" s="130" t="str">
        <f t="shared" si="15"/>
        <v/>
      </c>
      <c r="AF71" s="124">
        <f t="shared" si="16"/>
        <v>1</v>
      </c>
      <c r="AG71" s="124" t="str">
        <f>IF('Member Info'!N68&lt;&gt;"",IF(AND('Member Info'!N68&lt;=$U$1,'Member Info'!N68&gt;=$T$1),1,0),"")</f>
        <v/>
      </c>
      <c r="AI71" s="124" t="b">
        <f t="shared" si="17"/>
        <v>0</v>
      </c>
      <c r="AJ71" s="124">
        <f t="shared" si="18"/>
        <v>0</v>
      </c>
      <c r="AL71" s="124">
        <f t="shared" si="19"/>
        <v>0</v>
      </c>
      <c r="AM71" s="124">
        <f>IF('Member Info'!F68&gt;$T$1,1,0)</f>
        <v>0</v>
      </c>
      <c r="AN71" s="124" t="b">
        <f>IF(ISERROR(T71),ERROR.TYPE(#REF!)=ERROR.TYPE(T71),FALSE)</f>
        <v>0</v>
      </c>
      <c r="AO71" s="124" t="b">
        <f>IF(ISERROR(U71),ERROR.TYPE(#REF!)=ERROR.TYPE(U71),FALSE)</f>
        <v>0</v>
      </c>
      <c r="AP71" s="124">
        <f>IF('Member Info'!F68&gt;'GP1 April 25'!$U$1,1,0)</f>
        <v>0</v>
      </c>
      <c r="AQ71" s="124">
        <f t="shared" si="20"/>
        <v>0</v>
      </c>
      <c r="AR71" s="124">
        <f t="shared" si="21"/>
        <v>0</v>
      </c>
      <c r="AS71" s="124">
        <f t="shared" si="22"/>
        <v>1</v>
      </c>
    </row>
    <row r="72" spans="1:45" x14ac:dyDescent="0.25">
      <c r="A72" s="4">
        <v>41</v>
      </c>
      <c r="B72" s="164">
        <f>'Member Info'!D69</f>
        <v>0</v>
      </c>
      <c r="C72" s="164">
        <f>'Member Info'!E69</f>
        <v>0</v>
      </c>
      <c r="D72" s="164" t="str">
        <f>'Member Info'!G69</f>
        <v/>
      </c>
      <c r="E72" s="165">
        <f>'Member Info'!B69</f>
        <v>0</v>
      </c>
      <c r="F72" s="242"/>
      <c r="G72" s="166" t="str">
        <f>IF(E72=0,"",('Member Info'!K69+'Member Info'!L69))</f>
        <v/>
      </c>
      <c r="H72" s="419"/>
      <c r="I72" s="419"/>
      <c r="J72" s="26"/>
      <c r="K72" s="26"/>
      <c r="L72" s="384" t="str">
        <f>IF(E72=0,"",IF('Member Info'!F69&gt;$U$1,CONCATENATE("Joined with practice on ", TEXT('Member Info'!F69, "DD/MM/YYYY")),IF('Member Info'!N69&lt;&gt;"",IF('Member Info'!N69&lt;$T$1,CONCATENATE("Left Scheme on ", TEXT('Member Info'!N69, "DD/MM/YYYY")),IF(OR(G72="",G72=0),"Error Detected, No rate entered",IF(E72=0,"",IF(F72="","Error Detected, No Pensionable pay",IF(AS72=1,"No Part Time Status Entered",IF(AR72=1,"No Part Time Hours Entered",IF(ISERROR(AD72)," Unknown Values entered.",IF(V72+W72&lt;1,"Acceptable",IF(T72+U72=200, "No Contributions Entered", IF(M72="","Error Detected, Choose reason&gt;",IF(Z72="1",IF(V72=1,"Please Enter Deemed Pensionable Pay","Add Any Relevant Details Above"),"Please Give Details Above"))))))))))),IF(OR(G72="",G72=0),"Error Detected, No rate entered",IF(E72=0,"",IF(F72="","Error Detected, No Pensionable pay",IF(AS72=1,"No Part Time Status Entered",IF(AR72=1,"No Part Time Hours Entered",IF(ISERROR(AD72)," Unknown Values entered.",IF(V72+W72&lt;1,"Acceptable",IF(T72+U72=200, "No Contributions Entered", IF(M72="","Error Detected, Choose reason&gt;",IF(Z72="1",IF(V72=1,"Please Enter Deemed Pensionable Pay","Add relevant Details Above"),"Please give details Above")))))))))))))</f>
        <v/>
      </c>
      <c r="M72" s="260"/>
      <c r="N72" s="91"/>
      <c r="O72" s="91" t="str">
        <f t="shared" si="1"/>
        <v/>
      </c>
      <c r="P72" s="94">
        <f t="shared" si="2"/>
        <v>0</v>
      </c>
      <c r="Q72" s="94">
        <f t="shared" si="3"/>
        <v>0</v>
      </c>
      <c r="R72" s="218">
        <f>(ROUND((F72/100*'Member Info'!$W$2), 2))</f>
        <v>0</v>
      </c>
      <c r="S72" s="218" t="e">
        <f t="shared" si="4"/>
        <v>#VALUE!</v>
      </c>
      <c r="T72" s="218" t="str">
        <f t="shared" si="5"/>
        <v/>
      </c>
      <c r="U72" s="227" t="str">
        <f t="shared" si="6"/>
        <v/>
      </c>
      <c r="V72" s="228" t="str">
        <f t="shared" si="7"/>
        <v/>
      </c>
      <c r="W72" s="228" t="str">
        <f t="shared" si="8"/>
        <v/>
      </c>
      <c r="X72" s="222">
        <f t="shared" si="9"/>
        <v>0</v>
      </c>
      <c r="Y72" s="110">
        <f t="shared" si="10"/>
        <v>0</v>
      </c>
      <c r="Z72" s="235" t="str">
        <f t="shared" si="11"/>
        <v/>
      </c>
      <c r="AA72" s="240" t="b">
        <f t="shared" si="12"/>
        <v>0</v>
      </c>
      <c r="AB72" s="235">
        <f t="shared" si="13"/>
        <v>0</v>
      </c>
      <c r="AC72" s="235">
        <f>IF('Member Info'!N69="",1,"")</f>
        <v>1</v>
      </c>
      <c r="AD72" s="243" t="e">
        <f t="shared" si="14"/>
        <v>#VALUE!</v>
      </c>
      <c r="AE72" s="130" t="str">
        <f t="shared" si="15"/>
        <v/>
      </c>
      <c r="AF72" s="124">
        <f t="shared" si="16"/>
        <v>1</v>
      </c>
      <c r="AG72" s="124" t="str">
        <f>IF('Member Info'!N69&lt;&gt;"",IF(AND('Member Info'!N69&lt;=$U$1,'Member Info'!N69&gt;=$T$1),1,0),"")</f>
        <v/>
      </c>
      <c r="AI72" s="124" t="b">
        <f t="shared" si="17"/>
        <v>0</v>
      </c>
      <c r="AJ72" s="124">
        <f t="shared" si="18"/>
        <v>0</v>
      </c>
      <c r="AL72" s="124">
        <f t="shared" si="19"/>
        <v>0</v>
      </c>
      <c r="AM72" s="124">
        <f>IF('Member Info'!F69&gt;$T$1,1,0)</f>
        <v>0</v>
      </c>
      <c r="AN72" s="124" t="b">
        <f>IF(ISERROR(T72),ERROR.TYPE(#REF!)=ERROR.TYPE(T72),FALSE)</f>
        <v>0</v>
      </c>
      <c r="AO72" s="124" t="b">
        <f>IF(ISERROR(U72),ERROR.TYPE(#REF!)=ERROR.TYPE(U72),FALSE)</f>
        <v>0</v>
      </c>
      <c r="AP72" s="124">
        <f>IF('Member Info'!F69&gt;'GP1 April 25'!$U$1,1,0)</f>
        <v>0</v>
      </c>
      <c r="AQ72" s="124">
        <f t="shared" si="20"/>
        <v>0</v>
      </c>
      <c r="AR72" s="124">
        <f t="shared" si="21"/>
        <v>0</v>
      </c>
      <c r="AS72" s="124">
        <f t="shared" si="22"/>
        <v>1</v>
      </c>
    </row>
    <row r="73" spans="1:45" x14ac:dyDescent="0.25">
      <c r="A73" s="4">
        <v>42</v>
      </c>
      <c r="B73" s="164">
        <f>'Member Info'!D70</f>
        <v>0</v>
      </c>
      <c r="C73" s="164">
        <f>'Member Info'!E70</f>
        <v>0</v>
      </c>
      <c r="D73" s="164" t="str">
        <f>'Member Info'!G70</f>
        <v/>
      </c>
      <c r="E73" s="165">
        <f>'Member Info'!B70</f>
        <v>0</v>
      </c>
      <c r="F73" s="242"/>
      <c r="G73" s="166" t="str">
        <f>IF(E73=0,"",('Member Info'!K70+'Member Info'!L70))</f>
        <v/>
      </c>
      <c r="H73" s="419"/>
      <c r="I73" s="419"/>
      <c r="J73" s="26"/>
      <c r="K73" s="26"/>
      <c r="L73" s="384" t="str">
        <f>IF(E73=0,"",IF('Member Info'!F70&gt;$U$1,CONCATENATE("Joined with practice on ", TEXT('Member Info'!F70, "DD/MM/YYYY")),IF('Member Info'!N70&lt;&gt;"",IF('Member Info'!N70&lt;$T$1,CONCATENATE("Left Scheme on ", TEXT('Member Info'!N70, "DD/MM/YYYY")),IF(OR(G73="",G73=0),"Error Detected, No rate entered",IF(E73=0,"",IF(F73="","Error Detected, No Pensionable pay",IF(AS73=1,"No Part Time Status Entered",IF(AR73=1,"No Part Time Hours Entered",IF(ISERROR(AD73)," Unknown Values entered.",IF(V73+W73&lt;1,"Acceptable",IF(T73+U73=200, "No Contributions Entered", IF(M73="","Error Detected, Choose reason&gt;",IF(Z73="1",IF(V73=1,"Please Enter Deemed Pensionable Pay","Add Any Relevant Details Above"),"Please Give Details Above"))))))))))),IF(OR(G73="",G73=0),"Error Detected, No rate entered",IF(E73=0,"",IF(F73="","Error Detected, No Pensionable pay",IF(AS73=1,"No Part Time Status Entered",IF(AR73=1,"No Part Time Hours Entered",IF(ISERROR(AD73)," Unknown Values entered.",IF(V73+W73&lt;1,"Acceptable",IF(T73+U73=200, "No Contributions Entered", IF(M73="","Error Detected, Choose reason&gt;",IF(Z73="1",IF(V73=1,"Please Enter Deemed Pensionable Pay","Add relevant Details Above"),"Please give details Above")))))))))))))</f>
        <v/>
      </c>
      <c r="M73" s="260"/>
      <c r="N73" s="91"/>
      <c r="O73" s="91" t="str">
        <f t="shared" si="1"/>
        <v/>
      </c>
      <c r="P73" s="94">
        <f t="shared" si="2"/>
        <v>0</v>
      </c>
      <c r="Q73" s="94">
        <f t="shared" si="3"/>
        <v>0</v>
      </c>
      <c r="R73" s="218">
        <f>(ROUND((F73/100*'Member Info'!$W$2), 2))</f>
        <v>0</v>
      </c>
      <c r="S73" s="218" t="e">
        <f t="shared" si="4"/>
        <v>#VALUE!</v>
      </c>
      <c r="T73" s="218" t="str">
        <f t="shared" si="5"/>
        <v/>
      </c>
      <c r="U73" s="227" t="str">
        <f t="shared" si="6"/>
        <v/>
      </c>
      <c r="V73" s="228" t="str">
        <f t="shared" si="7"/>
        <v/>
      </c>
      <c r="W73" s="228" t="str">
        <f t="shared" si="8"/>
        <v/>
      </c>
      <c r="X73" s="222">
        <f t="shared" si="9"/>
        <v>0</v>
      </c>
      <c r="Y73" s="110">
        <f t="shared" si="10"/>
        <v>0</v>
      </c>
      <c r="Z73" s="235" t="str">
        <f t="shared" si="11"/>
        <v/>
      </c>
      <c r="AA73" s="240" t="b">
        <f t="shared" si="12"/>
        <v>0</v>
      </c>
      <c r="AB73" s="235">
        <f t="shared" si="13"/>
        <v>0</v>
      </c>
      <c r="AC73" s="235">
        <f>IF('Member Info'!N70="",1,"")</f>
        <v>1</v>
      </c>
      <c r="AD73" s="243" t="e">
        <f t="shared" si="14"/>
        <v>#VALUE!</v>
      </c>
      <c r="AE73" s="130" t="str">
        <f t="shared" si="15"/>
        <v/>
      </c>
      <c r="AF73" s="124">
        <f t="shared" si="16"/>
        <v>1</v>
      </c>
      <c r="AG73" s="124" t="str">
        <f>IF('Member Info'!N70&lt;&gt;"",IF(AND('Member Info'!N70&lt;=$U$1,'Member Info'!N70&gt;=$T$1),1,0),"")</f>
        <v/>
      </c>
      <c r="AI73" s="124" t="b">
        <f t="shared" si="17"/>
        <v>0</v>
      </c>
      <c r="AJ73" s="124">
        <f t="shared" si="18"/>
        <v>0</v>
      </c>
      <c r="AL73" s="124">
        <f t="shared" si="19"/>
        <v>0</v>
      </c>
      <c r="AM73" s="124">
        <f>IF('Member Info'!F70&gt;$T$1,1,0)</f>
        <v>0</v>
      </c>
      <c r="AN73" s="124" t="b">
        <f>IF(ISERROR(T73),ERROR.TYPE(#REF!)=ERROR.TYPE(T73),FALSE)</f>
        <v>0</v>
      </c>
      <c r="AO73" s="124" t="b">
        <f>IF(ISERROR(U73),ERROR.TYPE(#REF!)=ERROR.TYPE(U73),FALSE)</f>
        <v>0</v>
      </c>
      <c r="AP73" s="124">
        <f>IF('Member Info'!F70&gt;'GP1 April 25'!$U$1,1,0)</f>
        <v>0</v>
      </c>
      <c r="AQ73" s="124">
        <f t="shared" si="20"/>
        <v>0</v>
      </c>
      <c r="AR73" s="124">
        <f t="shared" si="21"/>
        <v>0</v>
      </c>
      <c r="AS73" s="124">
        <f t="shared" si="22"/>
        <v>1</v>
      </c>
    </row>
    <row r="74" spans="1:45" x14ac:dyDescent="0.25">
      <c r="A74" s="4">
        <v>43</v>
      </c>
      <c r="B74" s="164">
        <f>'Member Info'!D71</f>
        <v>0</v>
      </c>
      <c r="C74" s="164">
        <f>'Member Info'!E71</f>
        <v>0</v>
      </c>
      <c r="D74" s="164" t="str">
        <f>'Member Info'!G71</f>
        <v/>
      </c>
      <c r="E74" s="165">
        <f>'Member Info'!B71</f>
        <v>0</v>
      </c>
      <c r="F74" s="242"/>
      <c r="G74" s="166" t="str">
        <f>IF(E74=0,"",('Member Info'!K71+'Member Info'!L71))</f>
        <v/>
      </c>
      <c r="H74" s="419"/>
      <c r="I74" s="419"/>
      <c r="J74" s="26"/>
      <c r="K74" s="26"/>
      <c r="L74" s="384" t="str">
        <f>IF(E74=0,"",IF('Member Info'!F71&gt;$U$1,CONCATENATE("Joined with practice on ", TEXT('Member Info'!F71, "DD/MM/YYYY")),IF('Member Info'!N71&lt;&gt;"",IF('Member Info'!N71&lt;$T$1,CONCATENATE("Left Scheme on ", TEXT('Member Info'!N71, "DD/MM/YYYY")),IF(OR(G74="",G74=0),"Error Detected, No rate entered",IF(E74=0,"",IF(F74="","Error Detected, No Pensionable pay",IF(AS74=1,"No Part Time Status Entered",IF(AR74=1,"No Part Time Hours Entered",IF(ISERROR(AD74)," Unknown Values entered.",IF(V74+W74&lt;1,"Acceptable",IF(T74+U74=200, "No Contributions Entered", IF(M74="","Error Detected, Choose reason&gt;",IF(Z74="1",IF(V74=1,"Please Enter Deemed Pensionable Pay","Add Any Relevant Details Above"),"Please Give Details Above"))))))))))),IF(OR(G74="",G74=0),"Error Detected, No rate entered",IF(E74=0,"",IF(F74="","Error Detected, No Pensionable pay",IF(AS74=1,"No Part Time Status Entered",IF(AR74=1,"No Part Time Hours Entered",IF(ISERROR(AD74)," Unknown Values entered.",IF(V74+W74&lt;1,"Acceptable",IF(T74+U74=200, "No Contributions Entered", IF(M74="","Error Detected, Choose reason&gt;",IF(Z74="1",IF(V74=1,"Please Enter Deemed Pensionable Pay","Add relevant Details Above"),"Please give details Above")))))))))))))</f>
        <v/>
      </c>
      <c r="M74" s="260"/>
      <c r="N74" s="91"/>
      <c r="O74" s="91" t="str">
        <f t="shared" si="1"/>
        <v/>
      </c>
      <c r="P74" s="94">
        <f t="shared" si="2"/>
        <v>0</v>
      </c>
      <c r="Q74" s="94">
        <f t="shared" si="3"/>
        <v>0</v>
      </c>
      <c r="R74" s="218">
        <f>(ROUND((F74/100*'Member Info'!$W$2), 2))</f>
        <v>0</v>
      </c>
      <c r="S74" s="218" t="e">
        <f t="shared" si="4"/>
        <v>#VALUE!</v>
      </c>
      <c r="T74" s="218" t="str">
        <f t="shared" si="5"/>
        <v/>
      </c>
      <c r="U74" s="227" t="str">
        <f t="shared" si="6"/>
        <v/>
      </c>
      <c r="V74" s="228" t="str">
        <f t="shared" si="7"/>
        <v/>
      </c>
      <c r="W74" s="228" t="str">
        <f t="shared" si="8"/>
        <v/>
      </c>
      <c r="X74" s="222">
        <f t="shared" si="9"/>
        <v>0</v>
      </c>
      <c r="Y74" s="110">
        <f t="shared" si="10"/>
        <v>0</v>
      </c>
      <c r="Z74" s="235" t="str">
        <f t="shared" si="11"/>
        <v/>
      </c>
      <c r="AA74" s="240" t="b">
        <f t="shared" si="12"/>
        <v>0</v>
      </c>
      <c r="AB74" s="235">
        <f t="shared" si="13"/>
        <v>0</v>
      </c>
      <c r="AC74" s="235">
        <f>IF('Member Info'!N71="",1,"")</f>
        <v>1</v>
      </c>
      <c r="AD74" s="243" t="e">
        <f t="shared" si="14"/>
        <v>#VALUE!</v>
      </c>
      <c r="AE74" s="130" t="str">
        <f t="shared" si="15"/>
        <v/>
      </c>
      <c r="AF74" s="124">
        <f t="shared" si="16"/>
        <v>1</v>
      </c>
      <c r="AG74" s="124" t="str">
        <f>IF('Member Info'!N71&lt;&gt;"",IF(AND('Member Info'!N71&lt;=$U$1,'Member Info'!N71&gt;=$T$1),1,0),"")</f>
        <v/>
      </c>
      <c r="AI74" s="124" t="b">
        <f t="shared" si="17"/>
        <v>0</v>
      </c>
      <c r="AJ74" s="124">
        <f t="shared" si="18"/>
        <v>0</v>
      </c>
      <c r="AL74" s="124">
        <f t="shared" si="19"/>
        <v>0</v>
      </c>
      <c r="AM74" s="124">
        <f>IF('Member Info'!F71&gt;$T$1,1,0)</f>
        <v>0</v>
      </c>
      <c r="AN74" s="124" t="b">
        <f>IF(ISERROR(T74),ERROR.TYPE(#REF!)=ERROR.TYPE(T74),FALSE)</f>
        <v>0</v>
      </c>
      <c r="AO74" s="124" t="b">
        <f>IF(ISERROR(U74),ERROR.TYPE(#REF!)=ERROR.TYPE(U74),FALSE)</f>
        <v>0</v>
      </c>
      <c r="AP74" s="124">
        <f>IF('Member Info'!F71&gt;'GP1 April 25'!$U$1,1,0)</f>
        <v>0</v>
      </c>
      <c r="AQ74" s="124">
        <f t="shared" si="20"/>
        <v>0</v>
      </c>
      <c r="AR74" s="124">
        <f t="shared" si="21"/>
        <v>0</v>
      </c>
      <c r="AS74" s="124">
        <f t="shared" si="22"/>
        <v>1</v>
      </c>
    </row>
    <row r="75" spans="1:45" x14ac:dyDescent="0.25">
      <c r="A75" s="4">
        <v>44</v>
      </c>
      <c r="B75" s="164">
        <f>'Member Info'!D72</f>
        <v>0</v>
      </c>
      <c r="C75" s="164">
        <f>'Member Info'!E72</f>
        <v>0</v>
      </c>
      <c r="D75" s="164" t="str">
        <f>'Member Info'!G72</f>
        <v/>
      </c>
      <c r="E75" s="165">
        <f>'Member Info'!B72</f>
        <v>0</v>
      </c>
      <c r="F75" s="242"/>
      <c r="G75" s="166" t="str">
        <f>IF(E75=0,"",('Member Info'!K72+'Member Info'!L72))</f>
        <v/>
      </c>
      <c r="H75" s="419"/>
      <c r="I75" s="419"/>
      <c r="J75" s="26"/>
      <c r="K75" s="26"/>
      <c r="L75" s="384" t="str">
        <f>IF(E75=0,"",IF('Member Info'!F72&gt;$U$1,CONCATENATE("Joined with practice on ", TEXT('Member Info'!F72, "DD/MM/YYYY")),IF('Member Info'!N72&lt;&gt;"",IF('Member Info'!N72&lt;$T$1,CONCATENATE("Left Scheme on ", TEXT('Member Info'!N72, "DD/MM/YYYY")),IF(OR(G75="",G75=0),"Error Detected, No rate entered",IF(E75=0,"",IF(F75="","Error Detected, No Pensionable pay",IF(AS75=1,"No Part Time Status Entered",IF(AR75=1,"No Part Time Hours Entered",IF(ISERROR(AD75)," Unknown Values entered.",IF(V75+W75&lt;1,"Acceptable",IF(T75+U75=200, "No Contributions Entered", IF(M75="","Error Detected, Choose reason&gt;",IF(Z75="1",IF(V75=1,"Please Enter Deemed Pensionable Pay","Add Any Relevant Details Above"),"Please Give Details Above"))))))))))),IF(OR(G75="",G75=0),"Error Detected, No rate entered",IF(E75=0,"",IF(F75="","Error Detected, No Pensionable pay",IF(AS75=1,"No Part Time Status Entered",IF(AR75=1,"No Part Time Hours Entered",IF(ISERROR(AD75)," Unknown Values entered.",IF(V75+W75&lt;1,"Acceptable",IF(T75+U75=200, "No Contributions Entered", IF(M75="","Error Detected, Choose reason&gt;",IF(Z75="1",IF(V75=1,"Please Enter Deemed Pensionable Pay","Add relevant Details Above"),"Please give details Above")))))))))))))</f>
        <v/>
      </c>
      <c r="M75" s="260"/>
      <c r="N75" s="91"/>
      <c r="O75" s="91" t="str">
        <f t="shared" si="1"/>
        <v/>
      </c>
      <c r="P75" s="94">
        <f t="shared" si="2"/>
        <v>0</v>
      </c>
      <c r="Q75" s="94">
        <f t="shared" si="3"/>
        <v>0</v>
      </c>
      <c r="R75" s="218">
        <f>(ROUND((F75/100*'Member Info'!$W$2), 2))</f>
        <v>0</v>
      </c>
      <c r="S75" s="218" t="e">
        <f t="shared" si="4"/>
        <v>#VALUE!</v>
      </c>
      <c r="T75" s="218" t="str">
        <f t="shared" si="5"/>
        <v/>
      </c>
      <c r="U75" s="227" t="str">
        <f t="shared" si="6"/>
        <v/>
      </c>
      <c r="V75" s="228" t="str">
        <f t="shared" si="7"/>
        <v/>
      </c>
      <c r="W75" s="228" t="str">
        <f t="shared" si="8"/>
        <v/>
      </c>
      <c r="X75" s="222">
        <f t="shared" si="9"/>
        <v>0</v>
      </c>
      <c r="Y75" s="110">
        <f t="shared" si="10"/>
        <v>0</v>
      </c>
      <c r="Z75" s="235" t="str">
        <f t="shared" si="11"/>
        <v/>
      </c>
      <c r="AA75" s="240" t="b">
        <f t="shared" si="12"/>
        <v>0</v>
      </c>
      <c r="AB75" s="235">
        <f t="shared" si="13"/>
        <v>0</v>
      </c>
      <c r="AC75" s="235">
        <f>IF('Member Info'!N72="",1,"")</f>
        <v>1</v>
      </c>
      <c r="AD75" s="243" t="e">
        <f t="shared" si="14"/>
        <v>#VALUE!</v>
      </c>
      <c r="AE75" s="130" t="str">
        <f t="shared" si="15"/>
        <v/>
      </c>
      <c r="AF75" s="124">
        <f t="shared" si="16"/>
        <v>1</v>
      </c>
      <c r="AG75" s="124" t="str">
        <f>IF('Member Info'!N72&lt;&gt;"",IF(AND('Member Info'!N72&lt;=$U$1,'Member Info'!N72&gt;=$T$1),1,0),"")</f>
        <v/>
      </c>
      <c r="AI75" s="124" t="b">
        <f t="shared" si="17"/>
        <v>0</v>
      </c>
      <c r="AJ75" s="124">
        <f t="shared" si="18"/>
        <v>0</v>
      </c>
      <c r="AL75" s="124">
        <f t="shared" si="19"/>
        <v>0</v>
      </c>
      <c r="AM75" s="124">
        <f>IF('Member Info'!F72&gt;$T$1,1,0)</f>
        <v>0</v>
      </c>
      <c r="AN75" s="124" t="b">
        <f>IF(ISERROR(T75),ERROR.TYPE(#REF!)=ERROR.TYPE(T75),FALSE)</f>
        <v>0</v>
      </c>
      <c r="AO75" s="124" t="b">
        <f>IF(ISERROR(U75),ERROR.TYPE(#REF!)=ERROR.TYPE(U75),FALSE)</f>
        <v>0</v>
      </c>
      <c r="AP75" s="124">
        <f>IF('Member Info'!F72&gt;'GP1 April 25'!$U$1,1,0)</f>
        <v>0</v>
      </c>
      <c r="AQ75" s="124">
        <f t="shared" si="20"/>
        <v>0</v>
      </c>
      <c r="AR75" s="124">
        <f t="shared" si="21"/>
        <v>0</v>
      </c>
      <c r="AS75" s="124">
        <f t="shared" si="22"/>
        <v>1</v>
      </c>
    </row>
    <row r="76" spans="1:45" x14ac:dyDescent="0.25">
      <c r="A76" s="4">
        <v>45</v>
      </c>
      <c r="B76" s="164">
        <f>'Member Info'!D73</f>
        <v>0</v>
      </c>
      <c r="C76" s="164">
        <f>'Member Info'!E73</f>
        <v>0</v>
      </c>
      <c r="D76" s="164" t="str">
        <f>'Member Info'!G73</f>
        <v/>
      </c>
      <c r="E76" s="165">
        <f>'Member Info'!B73</f>
        <v>0</v>
      </c>
      <c r="F76" s="242"/>
      <c r="G76" s="166" t="str">
        <f>IF(E76=0,"",('Member Info'!K73+'Member Info'!L73))</f>
        <v/>
      </c>
      <c r="H76" s="419"/>
      <c r="I76" s="419"/>
      <c r="J76" s="26"/>
      <c r="K76" s="26"/>
      <c r="L76" s="384" t="str">
        <f>IF(E76=0,"",IF('Member Info'!F73&gt;$U$1,CONCATENATE("Joined with practice on ", TEXT('Member Info'!F73, "DD/MM/YYYY")),IF('Member Info'!N73&lt;&gt;"",IF('Member Info'!N73&lt;$T$1,CONCATENATE("Left Scheme on ", TEXT('Member Info'!N73, "DD/MM/YYYY")),IF(OR(G76="",G76=0),"Error Detected, No rate entered",IF(E76=0,"",IF(F76="","Error Detected, No Pensionable pay",IF(AS76=1,"No Part Time Status Entered",IF(AR76=1,"No Part Time Hours Entered",IF(ISERROR(AD76)," Unknown Values entered.",IF(V76+W76&lt;1,"Acceptable",IF(T76+U76=200, "No Contributions Entered", IF(M76="","Error Detected, Choose reason&gt;",IF(Z76="1",IF(V76=1,"Please Enter Deemed Pensionable Pay","Add Any Relevant Details Above"),"Please Give Details Above"))))))))))),IF(OR(G76="",G76=0),"Error Detected, No rate entered",IF(E76=0,"",IF(F76="","Error Detected, No Pensionable pay",IF(AS76=1,"No Part Time Status Entered",IF(AR76=1,"No Part Time Hours Entered",IF(ISERROR(AD76)," Unknown Values entered.",IF(V76+W76&lt;1,"Acceptable",IF(T76+U76=200, "No Contributions Entered", IF(M76="","Error Detected, Choose reason&gt;",IF(Z76="1",IF(V76=1,"Please Enter Deemed Pensionable Pay","Add relevant Details Above"),"Please give details Above")))))))))))))</f>
        <v/>
      </c>
      <c r="M76" s="260"/>
      <c r="N76" s="91"/>
      <c r="O76" s="91" t="str">
        <f t="shared" si="1"/>
        <v/>
      </c>
      <c r="P76" s="94">
        <f t="shared" si="2"/>
        <v>0</v>
      </c>
      <c r="Q76" s="94">
        <f t="shared" si="3"/>
        <v>0</v>
      </c>
      <c r="R76" s="218">
        <f>(ROUND((F76/100*'Member Info'!$W$2), 2))</f>
        <v>0</v>
      </c>
      <c r="S76" s="218" t="e">
        <f t="shared" si="4"/>
        <v>#VALUE!</v>
      </c>
      <c r="T76" s="218" t="str">
        <f t="shared" si="5"/>
        <v/>
      </c>
      <c r="U76" s="227" t="str">
        <f t="shared" si="6"/>
        <v/>
      </c>
      <c r="V76" s="228" t="str">
        <f t="shared" si="7"/>
        <v/>
      </c>
      <c r="W76" s="228" t="str">
        <f t="shared" si="8"/>
        <v/>
      </c>
      <c r="X76" s="222">
        <f t="shared" si="9"/>
        <v>0</v>
      </c>
      <c r="Y76" s="110">
        <f t="shared" si="10"/>
        <v>0</v>
      </c>
      <c r="Z76" s="235" t="str">
        <f t="shared" si="11"/>
        <v/>
      </c>
      <c r="AA76" s="240" t="b">
        <f t="shared" si="12"/>
        <v>0</v>
      </c>
      <c r="AB76" s="235">
        <f t="shared" si="13"/>
        <v>0</v>
      </c>
      <c r="AC76" s="235">
        <f>IF('Member Info'!N73="",1,"")</f>
        <v>1</v>
      </c>
      <c r="AD76" s="243" t="e">
        <f t="shared" si="14"/>
        <v>#VALUE!</v>
      </c>
      <c r="AE76" s="130" t="str">
        <f t="shared" si="15"/>
        <v/>
      </c>
      <c r="AF76" s="124">
        <f t="shared" si="16"/>
        <v>1</v>
      </c>
      <c r="AG76" s="124" t="str">
        <f>IF('Member Info'!N73&lt;&gt;"",IF(AND('Member Info'!N73&lt;=$U$1,'Member Info'!N73&gt;=$T$1),1,0),"")</f>
        <v/>
      </c>
      <c r="AI76" s="124" t="b">
        <f t="shared" si="17"/>
        <v>0</v>
      </c>
      <c r="AJ76" s="124">
        <f t="shared" si="18"/>
        <v>0</v>
      </c>
      <c r="AL76" s="124">
        <f t="shared" si="19"/>
        <v>0</v>
      </c>
      <c r="AM76" s="124">
        <f>IF('Member Info'!F73&gt;$T$1,1,0)</f>
        <v>0</v>
      </c>
      <c r="AN76" s="124" t="b">
        <f>IF(ISERROR(T76),ERROR.TYPE(#REF!)=ERROR.TYPE(T76),FALSE)</f>
        <v>0</v>
      </c>
      <c r="AO76" s="124" t="b">
        <f>IF(ISERROR(U76),ERROR.TYPE(#REF!)=ERROR.TYPE(U76),FALSE)</f>
        <v>0</v>
      </c>
      <c r="AP76" s="124">
        <f>IF('Member Info'!F73&gt;'GP1 April 25'!$U$1,1,0)</f>
        <v>0</v>
      </c>
      <c r="AQ76" s="124">
        <f t="shared" si="20"/>
        <v>0</v>
      </c>
      <c r="AR76" s="124">
        <f t="shared" si="21"/>
        <v>0</v>
      </c>
      <c r="AS76" s="124">
        <f t="shared" si="22"/>
        <v>1</v>
      </c>
    </row>
    <row r="77" spans="1:45" x14ac:dyDescent="0.25">
      <c r="A77" s="4">
        <v>46</v>
      </c>
      <c r="B77" s="164">
        <f>'Member Info'!D74</f>
        <v>0</v>
      </c>
      <c r="C77" s="164">
        <f>'Member Info'!E74</f>
        <v>0</v>
      </c>
      <c r="D77" s="164" t="str">
        <f>'Member Info'!G74</f>
        <v/>
      </c>
      <c r="E77" s="165">
        <f>'Member Info'!B74</f>
        <v>0</v>
      </c>
      <c r="F77" s="242"/>
      <c r="G77" s="166" t="str">
        <f>IF(E77=0,"",('Member Info'!K74+'Member Info'!L74))</f>
        <v/>
      </c>
      <c r="H77" s="419"/>
      <c r="I77" s="419"/>
      <c r="J77" s="26"/>
      <c r="K77" s="26"/>
      <c r="L77" s="384" t="str">
        <f>IF(E77=0,"",IF('Member Info'!F74&gt;$U$1,CONCATENATE("Joined with practice on ", TEXT('Member Info'!F74, "DD/MM/YYYY")),IF('Member Info'!N74&lt;&gt;"",IF('Member Info'!N74&lt;$T$1,CONCATENATE("Left Scheme on ", TEXT('Member Info'!N74, "DD/MM/YYYY")),IF(OR(G77="",G77=0),"Error Detected, No rate entered",IF(E77=0,"",IF(F77="","Error Detected, No Pensionable pay",IF(AS77=1,"No Part Time Status Entered",IF(AR77=1,"No Part Time Hours Entered",IF(ISERROR(AD77)," Unknown Values entered.",IF(V77+W77&lt;1,"Acceptable",IF(T77+U77=200, "No Contributions Entered", IF(M77="","Error Detected, Choose reason&gt;",IF(Z77="1",IF(V77=1,"Please Enter Deemed Pensionable Pay","Add Any Relevant Details Above"),"Please Give Details Above"))))))))))),IF(OR(G77="",G77=0),"Error Detected, No rate entered",IF(E77=0,"",IF(F77="","Error Detected, No Pensionable pay",IF(AS77=1,"No Part Time Status Entered",IF(AR77=1,"No Part Time Hours Entered",IF(ISERROR(AD77)," Unknown Values entered.",IF(V77+W77&lt;1,"Acceptable",IF(T77+U77=200, "No Contributions Entered", IF(M77="","Error Detected, Choose reason&gt;",IF(Z77="1",IF(V77=1,"Please Enter Deemed Pensionable Pay","Add relevant Details Above"),"Please give details Above")))))))))))))</f>
        <v/>
      </c>
      <c r="M77" s="260"/>
      <c r="N77" s="91"/>
      <c r="O77" s="91" t="str">
        <f t="shared" si="1"/>
        <v/>
      </c>
      <c r="P77" s="94">
        <f t="shared" si="2"/>
        <v>0</v>
      </c>
      <c r="Q77" s="94">
        <f t="shared" si="3"/>
        <v>0</v>
      </c>
      <c r="R77" s="218">
        <f>(ROUND((F77/100*'Member Info'!$W$2), 2))</f>
        <v>0</v>
      </c>
      <c r="S77" s="218" t="e">
        <f t="shared" si="4"/>
        <v>#VALUE!</v>
      </c>
      <c r="T77" s="218" t="str">
        <f t="shared" si="5"/>
        <v/>
      </c>
      <c r="U77" s="227" t="str">
        <f t="shared" si="6"/>
        <v/>
      </c>
      <c r="V77" s="228" t="str">
        <f t="shared" si="7"/>
        <v/>
      </c>
      <c r="W77" s="228" t="str">
        <f t="shared" si="8"/>
        <v/>
      </c>
      <c r="X77" s="222">
        <f t="shared" si="9"/>
        <v>0</v>
      </c>
      <c r="Y77" s="110">
        <f t="shared" si="10"/>
        <v>0</v>
      </c>
      <c r="Z77" s="235" t="str">
        <f t="shared" si="11"/>
        <v/>
      </c>
      <c r="AA77" s="240" t="b">
        <f t="shared" si="12"/>
        <v>0</v>
      </c>
      <c r="AB77" s="235">
        <f t="shared" si="13"/>
        <v>0</v>
      </c>
      <c r="AC77" s="235">
        <f>IF('Member Info'!N74="",1,"")</f>
        <v>1</v>
      </c>
      <c r="AD77" s="243" t="e">
        <f t="shared" si="14"/>
        <v>#VALUE!</v>
      </c>
      <c r="AE77" s="130" t="str">
        <f t="shared" si="15"/>
        <v/>
      </c>
      <c r="AF77" s="124">
        <f t="shared" si="16"/>
        <v>1</v>
      </c>
      <c r="AG77" s="124" t="str">
        <f>IF('Member Info'!N74&lt;&gt;"",IF(AND('Member Info'!N74&lt;=$U$1,'Member Info'!N74&gt;=$T$1),1,0),"")</f>
        <v/>
      </c>
      <c r="AI77" s="124" t="b">
        <f t="shared" si="17"/>
        <v>0</v>
      </c>
      <c r="AJ77" s="124">
        <f t="shared" si="18"/>
        <v>0</v>
      </c>
      <c r="AL77" s="124">
        <f t="shared" si="19"/>
        <v>0</v>
      </c>
      <c r="AM77" s="124">
        <f>IF('Member Info'!F74&gt;$T$1,1,0)</f>
        <v>0</v>
      </c>
      <c r="AN77" s="124" t="b">
        <f>IF(ISERROR(T77),ERROR.TYPE(#REF!)=ERROR.TYPE(T77),FALSE)</f>
        <v>0</v>
      </c>
      <c r="AO77" s="124" t="b">
        <f>IF(ISERROR(U77),ERROR.TYPE(#REF!)=ERROR.TYPE(U77),FALSE)</f>
        <v>0</v>
      </c>
      <c r="AP77" s="124">
        <f>IF('Member Info'!F74&gt;'GP1 April 25'!$U$1,1,0)</f>
        <v>0</v>
      </c>
      <c r="AQ77" s="124">
        <f t="shared" si="20"/>
        <v>0</v>
      </c>
      <c r="AR77" s="124">
        <f t="shared" si="21"/>
        <v>0</v>
      </c>
      <c r="AS77" s="124">
        <f t="shared" si="22"/>
        <v>1</v>
      </c>
    </row>
    <row r="78" spans="1:45" x14ac:dyDescent="0.25">
      <c r="A78" s="4">
        <v>47</v>
      </c>
      <c r="B78" s="164">
        <f>'Member Info'!D75</f>
        <v>0</v>
      </c>
      <c r="C78" s="164">
        <f>'Member Info'!E75</f>
        <v>0</v>
      </c>
      <c r="D78" s="164" t="str">
        <f>'Member Info'!G75</f>
        <v/>
      </c>
      <c r="E78" s="165">
        <f>'Member Info'!B75</f>
        <v>0</v>
      </c>
      <c r="F78" s="242"/>
      <c r="G78" s="166" t="str">
        <f>IF(E78=0,"",('Member Info'!K75+'Member Info'!L75))</f>
        <v/>
      </c>
      <c r="H78" s="419"/>
      <c r="I78" s="419"/>
      <c r="J78" s="26"/>
      <c r="K78" s="26"/>
      <c r="L78" s="384" t="str">
        <f>IF(E78=0,"",IF('Member Info'!F75&gt;$U$1,CONCATENATE("Joined with practice on ", TEXT('Member Info'!F75, "DD/MM/YYYY")),IF('Member Info'!N75&lt;&gt;"",IF('Member Info'!N75&lt;$T$1,CONCATENATE("Left Scheme on ", TEXT('Member Info'!N75, "DD/MM/YYYY")),IF(OR(G78="",G78=0),"Error Detected, No rate entered",IF(E78=0,"",IF(F78="","Error Detected, No Pensionable pay",IF(AS78=1,"No Part Time Status Entered",IF(AR78=1,"No Part Time Hours Entered",IF(ISERROR(AD78)," Unknown Values entered.",IF(V78+W78&lt;1,"Acceptable",IF(T78+U78=200, "No Contributions Entered", IF(M78="","Error Detected, Choose reason&gt;",IF(Z78="1",IF(V78=1,"Please Enter Deemed Pensionable Pay","Add Any Relevant Details Above"),"Please Give Details Above"))))))))))),IF(OR(G78="",G78=0),"Error Detected, No rate entered",IF(E78=0,"",IF(F78="","Error Detected, No Pensionable pay",IF(AS78=1,"No Part Time Status Entered",IF(AR78=1,"No Part Time Hours Entered",IF(ISERROR(AD78)," Unknown Values entered.",IF(V78+W78&lt;1,"Acceptable",IF(T78+U78=200, "No Contributions Entered", IF(M78="","Error Detected, Choose reason&gt;",IF(Z78="1",IF(V78=1,"Please Enter Deemed Pensionable Pay","Add relevant Details Above"),"Please give details Above")))))))))))))</f>
        <v/>
      </c>
      <c r="M78" s="260"/>
      <c r="N78" s="91"/>
      <c r="O78" s="91" t="str">
        <f t="shared" si="1"/>
        <v/>
      </c>
      <c r="P78" s="94">
        <f t="shared" si="2"/>
        <v>0</v>
      </c>
      <c r="Q78" s="94">
        <f t="shared" si="3"/>
        <v>0</v>
      </c>
      <c r="R78" s="218">
        <f>(ROUND((F78/100*'Member Info'!$W$2), 2))</f>
        <v>0</v>
      </c>
      <c r="S78" s="218" t="e">
        <f t="shared" si="4"/>
        <v>#VALUE!</v>
      </c>
      <c r="T78" s="218" t="str">
        <f t="shared" si="5"/>
        <v/>
      </c>
      <c r="U78" s="227" t="str">
        <f t="shared" si="6"/>
        <v/>
      </c>
      <c r="V78" s="228" t="str">
        <f t="shared" si="7"/>
        <v/>
      </c>
      <c r="W78" s="228" t="str">
        <f t="shared" si="8"/>
        <v/>
      </c>
      <c r="X78" s="222">
        <f t="shared" si="9"/>
        <v>0</v>
      </c>
      <c r="Y78" s="110">
        <f t="shared" si="10"/>
        <v>0</v>
      </c>
      <c r="Z78" s="235" t="str">
        <f t="shared" si="11"/>
        <v/>
      </c>
      <c r="AA78" s="240" t="b">
        <f t="shared" si="12"/>
        <v>0</v>
      </c>
      <c r="AB78" s="235">
        <f t="shared" si="13"/>
        <v>0</v>
      </c>
      <c r="AC78" s="235">
        <f>IF('Member Info'!N75="",1,"")</f>
        <v>1</v>
      </c>
      <c r="AD78" s="243" t="e">
        <f t="shared" si="14"/>
        <v>#VALUE!</v>
      </c>
      <c r="AE78" s="130" t="str">
        <f t="shared" si="15"/>
        <v/>
      </c>
      <c r="AF78" s="124">
        <f t="shared" si="16"/>
        <v>1</v>
      </c>
      <c r="AG78" s="124" t="str">
        <f>IF('Member Info'!N75&lt;&gt;"",IF(AND('Member Info'!N75&lt;=$U$1,'Member Info'!N75&gt;=$T$1),1,0),"")</f>
        <v/>
      </c>
      <c r="AI78" s="124" t="b">
        <f t="shared" si="17"/>
        <v>0</v>
      </c>
      <c r="AJ78" s="124">
        <f t="shared" si="18"/>
        <v>0</v>
      </c>
      <c r="AL78" s="124">
        <f t="shared" si="19"/>
        <v>0</v>
      </c>
      <c r="AM78" s="124">
        <f>IF('Member Info'!F75&gt;$T$1,1,0)</f>
        <v>0</v>
      </c>
      <c r="AN78" s="124" t="b">
        <f>IF(ISERROR(T78),ERROR.TYPE(#REF!)=ERROR.TYPE(T78),FALSE)</f>
        <v>0</v>
      </c>
      <c r="AO78" s="124" t="b">
        <f>IF(ISERROR(U78),ERROR.TYPE(#REF!)=ERROR.TYPE(U78),FALSE)</f>
        <v>0</v>
      </c>
      <c r="AP78" s="124">
        <f>IF('Member Info'!F75&gt;'GP1 April 25'!$U$1,1,0)</f>
        <v>0</v>
      </c>
      <c r="AQ78" s="124">
        <f t="shared" si="20"/>
        <v>0</v>
      </c>
      <c r="AR78" s="124">
        <f t="shared" si="21"/>
        <v>0</v>
      </c>
      <c r="AS78" s="124">
        <f t="shared" si="22"/>
        <v>1</v>
      </c>
    </row>
    <row r="79" spans="1:45" x14ac:dyDescent="0.25">
      <c r="A79" s="4">
        <v>48</v>
      </c>
      <c r="B79" s="164">
        <f>'Member Info'!D76</f>
        <v>0</v>
      </c>
      <c r="C79" s="164">
        <f>'Member Info'!E76</f>
        <v>0</v>
      </c>
      <c r="D79" s="164" t="str">
        <f>'Member Info'!G76</f>
        <v/>
      </c>
      <c r="E79" s="165">
        <f>'Member Info'!B76</f>
        <v>0</v>
      </c>
      <c r="F79" s="242"/>
      <c r="G79" s="166" t="str">
        <f>IF(E79=0,"",('Member Info'!K76+'Member Info'!L76))</f>
        <v/>
      </c>
      <c r="H79" s="419"/>
      <c r="I79" s="419"/>
      <c r="J79" s="26"/>
      <c r="K79" s="26"/>
      <c r="L79" s="384" t="str">
        <f>IF(E79=0,"",IF('Member Info'!F76&gt;$U$1,CONCATENATE("Joined with practice on ", TEXT('Member Info'!F76, "DD/MM/YYYY")),IF('Member Info'!N76&lt;&gt;"",IF('Member Info'!N76&lt;$T$1,CONCATENATE("Left Scheme on ", TEXT('Member Info'!N76, "DD/MM/YYYY")),IF(OR(G79="",G79=0),"Error Detected, No rate entered",IF(E79=0,"",IF(F79="","Error Detected, No Pensionable pay",IF(AS79=1,"No Part Time Status Entered",IF(AR79=1,"No Part Time Hours Entered",IF(ISERROR(AD79)," Unknown Values entered.",IF(V79+W79&lt;1,"Acceptable",IF(T79+U79=200, "No Contributions Entered", IF(M79="","Error Detected, Choose reason&gt;",IF(Z79="1",IF(V79=1,"Please Enter Deemed Pensionable Pay","Add Any Relevant Details Above"),"Please Give Details Above"))))))))))),IF(OR(G79="",G79=0),"Error Detected, No rate entered",IF(E79=0,"",IF(F79="","Error Detected, No Pensionable pay",IF(AS79=1,"No Part Time Status Entered",IF(AR79=1,"No Part Time Hours Entered",IF(ISERROR(AD79)," Unknown Values entered.",IF(V79+W79&lt;1,"Acceptable",IF(T79+U79=200, "No Contributions Entered", IF(M79="","Error Detected, Choose reason&gt;",IF(Z79="1",IF(V79=1,"Please Enter Deemed Pensionable Pay","Add relevant Details Above"),"Please give details Above")))))))))))))</f>
        <v/>
      </c>
      <c r="M79" s="260"/>
      <c r="N79" s="91"/>
      <c r="O79" s="91" t="str">
        <f t="shared" si="1"/>
        <v/>
      </c>
      <c r="P79" s="94">
        <f t="shared" si="2"/>
        <v>0</v>
      </c>
      <c r="Q79" s="94">
        <f t="shared" si="3"/>
        <v>0</v>
      </c>
      <c r="R79" s="218">
        <f>(ROUND((F79/100*'Member Info'!$W$2), 2))</f>
        <v>0</v>
      </c>
      <c r="S79" s="218" t="e">
        <f t="shared" si="4"/>
        <v>#VALUE!</v>
      </c>
      <c r="T79" s="218" t="str">
        <f t="shared" si="5"/>
        <v/>
      </c>
      <c r="U79" s="227" t="str">
        <f t="shared" si="6"/>
        <v/>
      </c>
      <c r="V79" s="228" t="str">
        <f t="shared" si="7"/>
        <v/>
      </c>
      <c r="W79" s="228" t="str">
        <f t="shared" si="8"/>
        <v/>
      </c>
      <c r="X79" s="222">
        <f t="shared" si="9"/>
        <v>0</v>
      </c>
      <c r="Y79" s="110">
        <f t="shared" si="10"/>
        <v>0</v>
      </c>
      <c r="Z79" s="235" t="str">
        <f t="shared" si="11"/>
        <v/>
      </c>
      <c r="AA79" s="240" t="b">
        <f t="shared" si="12"/>
        <v>0</v>
      </c>
      <c r="AB79" s="235">
        <f t="shared" si="13"/>
        <v>0</v>
      </c>
      <c r="AC79" s="235">
        <f>IF('Member Info'!N76="",1,"")</f>
        <v>1</v>
      </c>
      <c r="AD79" s="243" t="e">
        <f t="shared" si="14"/>
        <v>#VALUE!</v>
      </c>
      <c r="AE79" s="130" t="str">
        <f t="shared" si="15"/>
        <v/>
      </c>
      <c r="AF79" s="124">
        <f t="shared" si="16"/>
        <v>1</v>
      </c>
      <c r="AG79" s="124" t="str">
        <f>IF('Member Info'!N76&lt;&gt;"",IF(AND('Member Info'!N76&lt;=$U$1,'Member Info'!N76&gt;=$T$1),1,0),"")</f>
        <v/>
      </c>
      <c r="AI79" s="124" t="b">
        <f t="shared" si="17"/>
        <v>0</v>
      </c>
      <c r="AJ79" s="124">
        <f t="shared" si="18"/>
        <v>0</v>
      </c>
      <c r="AL79" s="124">
        <f t="shared" si="19"/>
        <v>0</v>
      </c>
      <c r="AM79" s="124">
        <f>IF('Member Info'!F76&gt;$T$1,1,0)</f>
        <v>0</v>
      </c>
      <c r="AN79" s="124" t="b">
        <f>IF(ISERROR(T79),ERROR.TYPE(#REF!)=ERROR.TYPE(T79),FALSE)</f>
        <v>0</v>
      </c>
      <c r="AO79" s="124" t="b">
        <f>IF(ISERROR(U79),ERROR.TYPE(#REF!)=ERROR.TYPE(U79),FALSE)</f>
        <v>0</v>
      </c>
      <c r="AP79" s="124">
        <f>IF('Member Info'!F76&gt;'GP1 April 25'!$U$1,1,0)</f>
        <v>0</v>
      </c>
      <c r="AQ79" s="124">
        <f t="shared" si="20"/>
        <v>0</v>
      </c>
      <c r="AR79" s="124">
        <f t="shared" si="21"/>
        <v>0</v>
      </c>
      <c r="AS79" s="124">
        <f t="shared" si="22"/>
        <v>1</v>
      </c>
    </row>
    <row r="80" spans="1:45" x14ac:dyDescent="0.25">
      <c r="A80" s="4">
        <v>49</v>
      </c>
      <c r="B80" s="164">
        <f>'Member Info'!D77</f>
        <v>0</v>
      </c>
      <c r="C80" s="164">
        <f>'Member Info'!E77</f>
        <v>0</v>
      </c>
      <c r="D80" s="164" t="str">
        <f>'Member Info'!G77</f>
        <v/>
      </c>
      <c r="E80" s="165">
        <f>'Member Info'!B77</f>
        <v>0</v>
      </c>
      <c r="F80" s="242"/>
      <c r="G80" s="166" t="str">
        <f>IF(E80=0,"",('Member Info'!K77+'Member Info'!L77))</f>
        <v/>
      </c>
      <c r="H80" s="419"/>
      <c r="I80" s="419"/>
      <c r="J80" s="26"/>
      <c r="K80" s="26"/>
      <c r="L80" s="384" t="str">
        <f>IF(E80=0,"",IF('Member Info'!F77&gt;$U$1,CONCATENATE("Joined with practice on ", TEXT('Member Info'!F77, "DD/MM/YYYY")),IF('Member Info'!N77&lt;&gt;"",IF('Member Info'!N77&lt;$T$1,CONCATENATE("Left Scheme on ", TEXT('Member Info'!N77, "DD/MM/YYYY")),IF(OR(G80="",G80=0),"Error Detected, No rate entered",IF(E80=0,"",IF(F80="","Error Detected, No Pensionable pay",IF(AS80=1,"No Part Time Status Entered",IF(AR80=1,"No Part Time Hours Entered",IF(ISERROR(AD80)," Unknown Values entered.",IF(V80+W80&lt;1,"Acceptable",IF(T80+U80=200, "No Contributions Entered", IF(M80="","Error Detected, Choose reason&gt;",IF(Z80="1",IF(V80=1,"Please Enter Deemed Pensionable Pay","Add Any Relevant Details Above"),"Please Give Details Above"))))))))))),IF(OR(G80="",G80=0),"Error Detected, No rate entered",IF(E80=0,"",IF(F80="","Error Detected, No Pensionable pay",IF(AS80=1,"No Part Time Status Entered",IF(AR80=1,"No Part Time Hours Entered",IF(ISERROR(AD80)," Unknown Values entered.",IF(V80+W80&lt;1,"Acceptable",IF(T80+U80=200, "No Contributions Entered", IF(M80="","Error Detected, Choose reason&gt;",IF(Z80="1",IF(V80=1,"Please Enter Deemed Pensionable Pay","Add relevant Details Above"),"Please give details Above")))))))))))))</f>
        <v/>
      </c>
      <c r="M80" s="260"/>
      <c r="N80" s="91"/>
      <c r="O80" s="91" t="str">
        <f t="shared" si="1"/>
        <v/>
      </c>
      <c r="P80" s="94">
        <f t="shared" si="2"/>
        <v>0</v>
      </c>
      <c r="Q80" s="94">
        <f t="shared" si="3"/>
        <v>0</v>
      </c>
      <c r="R80" s="218">
        <f>(ROUND((F80/100*'Member Info'!$W$2), 2))</f>
        <v>0</v>
      </c>
      <c r="S80" s="218" t="e">
        <f t="shared" si="4"/>
        <v>#VALUE!</v>
      </c>
      <c r="T80" s="218" t="str">
        <f t="shared" si="5"/>
        <v/>
      </c>
      <c r="U80" s="227" t="str">
        <f t="shared" si="6"/>
        <v/>
      </c>
      <c r="V80" s="228" t="str">
        <f t="shared" si="7"/>
        <v/>
      </c>
      <c r="W80" s="228" t="str">
        <f t="shared" si="8"/>
        <v/>
      </c>
      <c r="X80" s="222">
        <f t="shared" si="9"/>
        <v>0</v>
      </c>
      <c r="Y80" s="110">
        <f t="shared" si="10"/>
        <v>0</v>
      </c>
      <c r="Z80" s="235" t="str">
        <f t="shared" si="11"/>
        <v/>
      </c>
      <c r="AA80" s="240" t="b">
        <f t="shared" si="12"/>
        <v>0</v>
      </c>
      <c r="AB80" s="235">
        <f t="shared" si="13"/>
        <v>0</v>
      </c>
      <c r="AC80" s="235">
        <f>IF('Member Info'!N77="",1,"")</f>
        <v>1</v>
      </c>
      <c r="AD80" s="243" t="e">
        <f t="shared" si="14"/>
        <v>#VALUE!</v>
      </c>
      <c r="AE80" s="130" t="str">
        <f t="shared" si="15"/>
        <v/>
      </c>
      <c r="AF80" s="124">
        <f t="shared" si="16"/>
        <v>1</v>
      </c>
      <c r="AG80" s="124" t="str">
        <f>IF('Member Info'!N77&lt;&gt;"",IF(AND('Member Info'!N77&lt;=$U$1,'Member Info'!N77&gt;=$T$1),1,0),"")</f>
        <v/>
      </c>
      <c r="AI80" s="124" t="b">
        <f t="shared" si="17"/>
        <v>0</v>
      </c>
      <c r="AJ80" s="124">
        <f t="shared" si="18"/>
        <v>0</v>
      </c>
      <c r="AL80" s="124">
        <f t="shared" si="19"/>
        <v>0</v>
      </c>
      <c r="AM80" s="124">
        <f>IF('Member Info'!F77&gt;$T$1,1,0)</f>
        <v>0</v>
      </c>
      <c r="AN80" s="124" t="b">
        <f>IF(ISERROR(T80),ERROR.TYPE(#REF!)=ERROR.TYPE(T80),FALSE)</f>
        <v>0</v>
      </c>
      <c r="AO80" s="124" t="b">
        <f>IF(ISERROR(U80),ERROR.TYPE(#REF!)=ERROR.TYPE(U80),FALSE)</f>
        <v>0</v>
      </c>
      <c r="AP80" s="124">
        <f>IF('Member Info'!F77&gt;'GP1 April 25'!$U$1,1,0)</f>
        <v>0</v>
      </c>
      <c r="AQ80" s="124">
        <f t="shared" si="20"/>
        <v>0</v>
      </c>
      <c r="AR80" s="124">
        <f t="shared" si="21"/>
        <v>0</v>
      </c>
      <c r="AS80" s="124">
        <f t="shared" si="22"/>
        <v>1</v>
      </c>
    </row>
    <row r="81" spans="1:45" x14ac:dyDescent="0.25">
      <c r="A81" s="4">
        <v>50</v>
      </c>
      <c r="B81" s="164">
        <f>'Member Info'!D78</f>
        <v>0</v>
      </c>
      <c r="C81" s="164">
        <f>'Member Info'!E78</f>
        <v>0</v>
      </c>
      <c r="D81" s="164" t="str">
        <f>'Member Info'!G78</f>
        <v/>
      </c>
      <c r="E81" s="165">
        <f>'Member Info'!B78</f>
        <v>0</v>
      </c>
      <c r="F81" s="242"/>
      <c r="G81" s="166" t="str">
        <f>IF(E81=0,"",('Member Info'!K78+'Member Info'!L78))</f>
        <v/>
      </c>
      <c r="H81" s="419"/>
      <c r="I81" s="419"/>
      <c r="J81" s="26"/>
      <c r="K81" s="26"/>
      <c r="L81" s="384" t="str">
        <f>IF(E81=0,"",IF('Member Info'!F78&gt;$U$1,CONCATENATE("Joined with practice on ", TEXT('Member Info'!F78, "DD/MM/YYYY")),IF('Member Info'!N78&lt;&gt;"",IF('Member Info'!N78&lt;$T$1,CONCATENATE("Left Scheme on ", TEXT('Member Info'!N78, "DD/MM/YYYY")),IF(OR(G81="",G81=0),"Error Detected, No rate entered",IF(E81=0,"",IF(F81="","Error Detected, No Pensionable pay",IF(AS81=1,"No Part Time Status Entered",IF(AR81=1,"No Part Time Hours Entered",IF(ISERROR(AD81)," Unknown Values entered.",IF(V81+W81&lt;1,"Acceptable",IF(T81+U81=200, "No Contributions Entered", IF(M81="","Error Detected, Choose reason&gt;",IF(Z81="1",IF(V81=1,"Please Enter Deemed Pensionable Pay","Add Any Relevant Details Above"),"Please Give Details Above"))))))))))),IF(OR(G81="",G81=0),"Error Detected, No rate entered",IF(E81=0,"",IF(F81="","Error Detected, No Pensionable pay",IF(AS81=1,"No Part Time Status Entered",IF(AR81=1,"No Part Time Hours Entered",IF(ISERROR(AD81)," Unknown Values entered.",IF(V81+W81&lt;1,"Acceptable",IF(T81+U81=200, "No Contributions Entered", IF(M81="","Error Detected, Choose reason&gt;",IF(Z81="1",IF(V81=1,"Please Enter Deemed Pensionable Pay","Add relevant Details Above"),"Please give details Above")))))))))))))</f>
        <v/>
      </c>
      <c r="M81" s="260"/>
      <c r="N81" s="91"/>
      <c r="O81" s="91" t="str">
        <f t="shared" si="1"/>
        <v/>
      </c>
      <c r="P81" s="94">
        <f t="shared" si="2"/>
        <v>0</v>
      </c>
      <c r="Q81" s="94">
        <f t="shared" si="3"/>
        <v>0</v>
      </c>
      <c r="R81" s="218">
        <f>(ROUND((F81/100*'Member Info'!$W$2), 2))</f>
        <v>0</v>
      </c>
      <c r="S81" s="218" t="e">
        <f t="shared" si="4"/>
        <v>#VALUE!</v>
      </c>
      <c r="T81" s="218" t="str">
        <f t="shared" si="5"/>
        <v/>
      </c>
      <c r="U81" s="227" t="str">
        <f t="shared" si="6"/>
        <v/>
      </c>
      <c r="V81" s="228" t="str">
        <f t="shared" si="7"/>
        <v/>
      </c>
      <c r="W81" s="228" t="str">
        <f t="shared" si="8"/>
        <v/>
      </c>
      <c r="X81" s="222">
        <f t="shared" si="9"/>
        <v>0</v>
      </c>
      <c r="Y81" s="110">
        <f t="shared" si="10"/>
        <v>0</v>
      </c>
      <c r="Z81" s="235" t="str">
        <f t="shared" si="11"/>
        <v/>
      </c>
      <c r="AA81" s="240" t="b">
        <f t="shared" si="12"/>
        <v>0</v>
      </c>
      <c r="AB81" s="235">
        <f t="shared" si="13"/>
        <v>0</v>
      </c>
      <c r="AC81" s="235">
        <f>IF('Member Info'!N78="",1,"")</f>
        <v>1</v>
      </c>
      <c r="AD81" s="243" t="e">
        <f t="shared" si="14"/>
        <v>#VALUE!</v>
      </c>
      <c r="AE81" s="130" t="str">
        <f t="shared" si="15"/>
        <v/>
      </c>
      <c r="AF81" s="124">
        <f t="shared" si="16"/>
        <v>1</v>
      </c>
      <c r="AG81" s="124" t="str">
        <f>IF('Member Info'!N78&lt;&gt;"",IF(AND('Member Info'!N78&lt;=$U$1,'Member Info'!N78&gt;=$T$1),1,0),"")</f>
        <v/>
      </c>
      <c r="AI81" s="124" t="b">
        <f t="shared" si="17"/>
        <v>0</v>
      </c>
      <c r="AJ81" s="124">
        <f t="shared" si="18"/>
        <v>0</v>
      </c>
      <c r="AL81" s="124">
        <f t="shared" si="19"/>
        <v>0</v>
      </c>
      <c r="AM81" s="124">
        <f>IF('Member Info'!F78&gt;$T$1,1,0)</f>
        <v>0</v>
      </c>
      <c r="AN81" s="124" t="b">
        <f>IF(ISERROR(T81),ERROR.TYPE(#REF!)=ERROR.TYPE(T81),FALSE)</f>
        <v>0</v>
      </c>
      <c r="AO81" s="124" t="b">
        <f>IF(ISERROR(U81),ERROR.TYPE(#REF!)=ERROR.TYPE(U81),FALSE)</f>
        <v>0</v>
      </c>
      <c r="AP81" s="124">
        <f>IF('Member Info'!F78&gt;'GP1 April 25'!$U$1,1,0)</f>
        <v>0</v>
      </c>
      <c r="AQ81" s="124">
        <f t="shared" si="20"/>
        <v>0</v>
      </c>
      <c r="AR81" s="124">
        <f t="shared" si="21"/>
        <v>0</v>
      </c>
      <c r="AS81" s="124">
        <f t="shared" si="22"/>
        <v>1</v>
      </c>
    </row>
    <row r="82" spans="1:45" x14ac:dyDescent="0.25">
      <c r="A82" s="4">
        <v>51</v>
      </c>
      <c r="B82" s="164">
        <f>'Member Info'!D79</f>
        <v>0</v>
      </c>
      <c r="C82" s="164">
        <f>'Member Info'!E79</f>
        <v>0</v>
      </c>
      <c r="D82" s="164" t="str">
        <f>'Member Info'!G79</f>
        <v/>
      </c>
      <c r="E82" s="165">
        <f>'Member Info'!B79</f>
        <v>0</v>
      </c>
      <c r="F82" s="242"/>
      <c r="G82" s="166" t="str">
        <f>IF(E82=0,"",('Member Info'!K79+'Member Info'!L79))</f>
        <v/>
      </c>
      <c r="H82" s="419"/>
      <c r="I82" s="419"/>
      <c r="J82" s="26"/>
      <c r="K82" s="26"/>
      <c r="L82" s="384" t="str">
        <f>IF(E82=0,"",IF('Member Info'!F79&gt;$U$1,CONCATENATE("Joined with practice on ", TEXT('Member Info'!F79, "DD/MM/YYYY")),IF('Member Info'!N79&lt;&gt;"",IF('Member Info'!N79&lt;$T$1,CONCATENATE("Left Scheme on ", TEXT('Member Info'!N79, "DD/MM/YYYY")),IF(OR(G82="",G82=0),"Error Detected, No rate entered",IF(E82=0,"",IF(F82="","Error Detected, No Pensionable pay",IF(AS82=1,"No Part Time Status Entered",IF(AR82=1,"No Part Time Hours Entered",IF(ISERROR(AD82)," Unknown Values entered.",IF(V82+W82&lt;1,"Acceptable",IF(T82+U82=200, "No Contributions Entered", IF(M82="","Error Detected, Choose reason&gt;",IF(Z82="1",IF(V82=1,"Please Enter Deemed Pensionable Pay","Add Any Relevant Details Above"),"Please Give Details Above"))))))))))),IF(OR(G82="",G82=0),"Error Detected, No rate entered",IF(E82=0,"",IF(F82="","Error Detected, No Pensionable pay",IF(AS82=1,"No Part Time Status Entered",IF(AR82=1,"No Part Time Hours Entered",IF(ISERROR(AD82)," Unknown Values entered.",IF(V82+W82&lt;1,"Acceptable",IF(T82+U82=200, "No Contributions Entered", IF(M82="","Error Detected, Choose reason&gt;",IF(Z82="1",IF(V82=1,"Please Enter Deemed Pensionable Pay","Add relevant Details Above"),"Please give details Above")))))))))))))</f>
        <v/>
      </c>
      <c r="M82" s="260"/>
      <c r="N82" s="91"/>
      <c r="O82" s="91" t="str">
        <f t="shared" si="1"/>
        <v/>
      </c>
      <c r="P82" s="94">
        <f t="shared" si="2"/>
        <v>0</v>
      </c>
      <c r="Q82" s="94">
        <f t="shared" si="3"/>
        <v>0</v>
      </c>
      <c r="R82" s="218">
        <f>(ROUND((F82/100*'Member Info'!$W$2), 2))</f>
        <v>0</v>
      </c>
      <c r="S82" s="218" t="e">
        <f t="shared" si="4"/>
        <v>#VALUE!</v>
      </c>
      <c r="T82" s="218" t="str">
        <f t="shared" si="5"/>
        <v/>
      </c>
      <c r="U82" s="227" t="str">
        <f t="shared" si="6"/>
        <v/>
      </c>
      <c r="V82" s="228" t="str">
        <f t="shared" si="7"/>
        <v/>
      </c>
      <c r="W82" s="228" t="str">
        <f t="shared" si="8"/>
        <v/>
      </c>
      <c r="X82" s="222">
        <f t="shared" si="9"/>
        <v>0</v>
      </c>
      <c r="Y82" s="110">
        <f t="shared" si="10"/>
        <v>0</v>
      </c>
      <c r="Z82" s="235" t="str">
        <f t="shared" si="11"/>
        <v/>
      </c>
      <c r="AA82" s="240" t="b">
        <f t="shared" si="12"/>
        <v>0</v>
      </c>
      <c r="AB82" s="235">
        <f t="shared" si="13"/>
        <v>0</v>
      </c>
      <c r="AC82" s="235">
        <f>IF('Member Info'!N79="",1,"")</f>
        <v>1</v>
      </c>
      <c r="AD82" s="243" t="e">
        <f t="shared" si="14"/>
        <v>#VALUE!</v>
      </c>
      <c r="AE82" s="130" t="str">
        <f t="shared" si="15"/>
        <v/>
      </c>
      <c r="AF82" s="124">
        <f t="shared" si="16"/>
        <v>1</v>
      </c>
      <c r="AG82" s="124" t="str">
        <f>IF('Member Info'!N79&lt;&gt;"",IF(AND('Member Info'!N79&lt;=$U$1,'Member Info'!N79&gt;=$T$1),1,0),"")</f>
        <v/>
      </c>
      <c r="AI82" s="124" t="b">
        <f t="shared" si="17"/>
        <v>0</v>
      </c>
      <c r="AJ82" s="124">
        <f t="shared" si="18"/>
        <v>0</v>
      </c>
      <c r="AL82" s="124">
        <f t="shared" si="19"/>
        <v>0</v>
      </c>
      <c r="AM82" s="124">
        <f>IF('Member Info'!F79&gt;$T$1,1,0)</f>
        <v>0</v>
      </c>
      <c r="AN82" s="124" t="b">
        <f>IF(ISERROR(T82),ERROR.TYPE(#REF!)=ERROR.TYPE(T82),FALSE)</f>
        <v>0</v>
      </c>
      <c r="AO82" s="124" t="b">
        <f>IF(ISERROR(U82),ERROR.TYPE(#REF!)=ERROR.TYPE(U82),FALSE)</f>
        <v>0</v>
      </c>
      <c r="AP82" s="124">
        <f>IF('Member Info'!F79&gt;'GP1 April 25'!$U$1,1,0)</f>
        <v>0</v>
      </c>
      <c r="AQ82" s="124">
        <f t="shared" si="20"/>
        <v>0</v>
      </c>
      <c r="AR82" s="124">
        <f t="shared" si="21"/>
        <v>0</v>
      </c>
      <c r="AS82" s="124">
        <f t="shared" si="22"/>
        <v>1</v>
      </c>
    </row>
    <row r="83" spans="1:45" x14ac:dyDescent="0.25">
      <c r="A83" s="4">
        <v>52</v>
      </c>
      <c r="B83" s="164">
        <f>'Member Info'!D80</f>
        <v>0</v>
      </c>
      <c r="C83" s="164">
        <f>'Member Info'!E80</f>
        <v>0</v>
      </c>
      <c r="D83" s="164" t="str">
        <f>'Member Info'!G80</f>
        <v/>
      </c>
      <c r="E83" s="165">
        <f>'Member Info'!B80</f>
        <v>0</v>
      </c>
      <c r="F83" s="242"/>
      <c r="G83" s="166" t="str">
        <f>IF(E83=0,"",('Member Info'!K80+'Member Info'!L80))</f>
        <v/>
      </c>
      <c r="H83" s="419"/>
      <c r="I83" s="419"/>
      <c r="J83" s="26"/>
      <c r="K83" s="26"/>
      <c r="L83" s="384" t="str">
        <f>IF(E83=0,"",IF('Member Info'!F80&gt;$U$1,CONCATENATE("Joined with practice on ", TEXT('Member Info'!F80, "DD/MM/YYYY")),IF('Member Info'!N80&lt;&gt;"",IF('Member Info'!N80&lt;$T$1,CONCATENATE("Left Scheme on ", TEXT('Member Info'!N80, "DD/MM/YYYY")),IF(OR(G83="",G83=0),"Error Detected, No rate entered",IF(E83=0,"",IF(F83="","Error Detected, No Pensionable pay",IF(AS83=1,"No Part Time Status Entered",IF(AR83=1,"No Part Time Hours Entered",IF(ISERROR(AD83)," Unknown Values entered.",IF(V83+W83&lt;1,"Acceptable",IF(T83+U83=200, "No Contributions Entered", IF(M83="","Error Detected, Choose reason&gt;",IF(Z83="1",IF(V83=1,"Please Enter Deemed Pensionable Pay","Add Any Relevant Details Above"),"Please Give Details Above"))))))))))),IF(OR(G83="",G83=0),"Error Detected, No rate entered",IF(E83=0,"",IF(F83="","Error Detected, No Pensionable pay",IF(AS83=1,"No Part Time Status Entered",IF(AR83=1,"No Part Time Hours Entered",IF(ISERROR(AD83)," Unknown Values entered.",IF(V83+W83&lt;1,"Acceptable",IF(T83+U83=200, "No Contributions Entered", IF(M83="","Error Detected, Choose reason&gt;",IF(Z83="1",IF(V83=1,"Please Enter Deemed Pensionable Pay","Add relevant Details Above"),"Please give details Above")))))))))))))</f>
        <v/>
      </c>
      <c r="M83" s="260"/>
      <c r="N83" s="91"/>
      <c r="O83" s="91" t="str">
        <f t="shared" si="1"/>
        <v/>
      </c>
      <c r="P83" s="94">
        <f t="shared" si="2"/>
        <v>0</v>
      </c>
      <c r="Q83" s="94">
        <f t="shared" si="3"/>
        <v>0</v>
      </c>
      <c r="R83" s="218">
        <f>(ROUND((F83/100*'Member Info'!$W$2), 2))</f>
        <v>0</v>
      </c>
      <c r="S83" s="218" t="e">
        <f t="shared" si="4"/>
        <v>#VALUE!</v>
      </c>
      <c r="T83" s="218" t="str">
        <f t="shared" si="5"/>
        <v/>
      </c>
      <c r="U83" s="227" t="str">
        <f t="shared" si="6"/>
        <v/>
      </c>
      <c r="V83" s="228" t="str">
        <f t="shared" si="7"/>
        <v/>
      </c>
      <c r="W83" s="228" t="str">
        <f t="shared" si="8"/>
        <v/>
      </c>
      <c r="X83" s="222">
        <f t="shared" si="9"/>
        <v>0</v>
      </c>
      <c r="Y83" s="110">
        <f t="shared" si="10"/>
        <v>0</v>
      </c>
      <c r="Z83" s="235" t="str">
        <f t="shared" si="11"/>
        <v/>
      </c>
      <c r="AA83" s="240" t="b">
        <f t="shared" si="12"/>
        <v>0</v>
      </c>
      <c r="AB83" s="235">
        <f t="shared" si="13"/>
        <v>0</v>
      </c>
      <c r="AC83" s="235">
        <f>IF('Member Info'!N80="",1,"")</f>
        <v>1</v>
      </c>
      <c r="AD83" s="243" t="e">
        <f t="shared" si="14"/>
        <v>#VALUE!</v>
      </c>
      <c r="AE83" s="130" t="str">
        <f t="shared" si="15"/>
        <v/>
      </c>
      <c r="AF83" s="124">
        <f t="shared" si="16"/>
        <v>1</v>
      </c>
      <c r="AG83" s="124" t="str">
        <f>IF('Member Info'!N80&lt;&gt;"",IF(AND('Member Info'!N80&lt;=$U$1,'Member Info'!N80&gt;=$T$1),1,0),"")</f>
        <v/>
      </c>
      <c r="AI83" s="124" t="b">
        <f t="shared" si="17"/>
        <v>0</v>
      </c>
      <c r="AJ83" s="124">
        <f t="shared" si="18"/>
        <v>0</v>
      </c>
      <c r="AL83" s="124">
        <f t="shared" si="19"/>
        <v>0</v>
      </c>
      <c r="AM83" s="124">
        <f>IF('Member Info'!F80&gt;$T$1,1,0)</f>
        <v>0</v>
      </c>
      <c r="AN83" s="124" t="b">
        <f>IF(ISERROR(T83),ERROR.TYPE(#REF!)=ERROR.TYPE(T83),FALSE)</f>
        <v>0</v>
      </c>
      <c r="AO83" s="124" t="b">
        <f>IF(ISERROR(U83),ERROR.TYPE(#REF!)=ERROR.TYPE(U83),FALSE)</f>
        <v>0</v>
      </c>
      <c r="AP83" s="124">
        <f>IF('Member Info'!F80&gt;'GP1 April 25'!$U$1,1,0)</f>
        <v>0</v>
      </c>
      <c r="AQ83" s="124">
        <f t="shared" si="20"/>
        <v>0</v>
      </c>
      <c r="AR83" s="124">
        <f t="shared" si="21"/>
        <v>0</v>
      </c>
      <c r="AS83" s="124">
        <f t="shared" si="22"/>
        <v>1</v>
      </c>
    </row>
    <row r="84" spans="1:45" x14ac:dyDescent="0.25">
      <c r="A84" s="4">
        <v>53</v>
      </c>
      <c r="B84" s="164">
        <f>'Member Info'!D81</f>
        <v>0</v>
      </c>
      <c r="C84" s="164">
        <f>'Member Info'!E81</f>
        <v>0</v>
      </c>
      <c r="D84" s="164" t="str">
        <f>'Member Info'!G81</f>
        <v/>
      </c>
      <c r="E84" s="165">
        <f>'Member Info'!B81</f>
        <v>0</v>
      </c>
      <c r="F84" s="242"/>
      <c r="G84" s="166" t="str">
        <f>IF(E84=0,"",('Member Info'!K81+'Member Info'!L81))</f>
        <v/>
      </c>
      <c r="H84" s="419"/>
      <c r="I84" s="419"/>
      <c r="J84" s="26"/>
      <c r="K84" s="26"/>
      <c r="L84" s="384" t="str">
        <f>IF(E84=0,"",IF('Member Info'!F81&gt;$U$1,CONCATENATE("Joined with practice on ", TEXT('Member Info'!F81, "DD/MM/YYYY")),IF('Member Info'!N81&lt;&gt;"",IF('Member Info'!N81&lt;$T$1,CONCATENATE("Left Scheme on ", TEXT('Member Info'!N81, "DD/MM/YYYY")),IF(OR(G84="",G84=0),"Error Detected, No rate entered",IF(E84=0,"",IF(F84="","Error Detected, No Pensionable pay",IF(AS84=1,"No Part Time Status Entered",IF(AR84=1,"No Part Time Hours Entered",IF(ISERROR(AD84)," Unknown Values entered.",IF(V84+W84&lt;1,"Acceptable",IF(T84+U84=200, "No Contributions Entered", IF(M84="","Error Detected, Choose reason&gt;",IF(Z84="1",IF(V84=1,"Please Enter Deemed Pensionable Pay","Add Any Relevant Details Above"),"Please Give Details Above"))))))))))),IF(OR(G84="",G84=0),"Error Detected, No rate entered",IF(E84=0,"",IF(F84="","Error Detected, No Pensionable pay",IF(AS84=1,"No Part Time Status Entered",IF(AR84=1,"No Part Time Hours Entered",IF(ISERROR(AD84)," Unknown Values entered.",IF(V84+W84&lt;1,"Acceptable",IF(T84+U84=200, "No Contributions Entered", IF(M84="","Error Detected, Choose reason&gt;",IF(Z84="1",IF(V84=1,"Please Enter Deemed Pensionable Pay","Add relevant Details Above"),"Please give details Above")))))))))))))</f>
        <v/>
      </c>
      <c r="M84" s="260"/>
      <c r="N84" s="91"/>
      <c r="O84" s="91" t="str">
        <f t="shared" si="1"/>
        <v/>
      </c>
      <c r="P84" s="94">
        <f t="shared" si="2"/>
        <v>0</v>
      </c>
      <c r="Q84" s="94">
        <f t="shared" si="3"/>
        <v>0</v>
      </c>
      <c r="R84" s="218">
        <f>(ROUND((F84/100*'Member Info'!$W$2), 2))</f>
        <v>0</v>
      </c>
      <c r="S84" s="218" t="e">
        <f t="shared" si="4"/>
        <v>#VALUE!</v>
      </c>
      <c r="T84" s="218" t="str">
        <f t="shared" si="5"/>
        <v/>
      </c>
      <c r="U84" s="227" t="str">
        <f t="shared" si="6"/>
        <v/>
      </c>
      <c r="V84" s="228" t="str">
        <f t="shared" si="7"/>
        <v/>
      </c>
      <c r="W84" s="228" t="str">
        <f t="shared" si="8"/>
        <v/>
      </c>
      <c r="X84" s="222">
        <f t="shared" si="9"/>
        <v>0</v>
      </c>
      <c r="Y84" s="110">
        <f t="shared" si="10"/>
        <v>0</v>
      </c>
      <c r="Z84" s="235" t="str">
        <f t="shared" si="11"/>
        <v/>
      </c>
      <c r="AA84" s="240" t="b">
        <f t="shared" si="12"/>
        <v>0</v>
      </c>
      <c r="AB84" s="235">
        <f t="shared" si="13"/>
        <v>0</v>
      </c>
      <c r="AC84" s="235">
        <f>IF('Member Info'!N81="",1,"")</f>
        <v>1</v>
      </c>
      <c r="AD84" s="243" t="e">
        <f t="shared" si="14"/>
        <v>#VALUE!</v>
      </c>
      <c r="AE84" s="130" t="str">
        <f t="shared" si="15"/>
        <v/>
      </c>
      <c r="AF84" s="124">
        <f t="shared" si="16"/>
        <v>1</v>
      </c>
      <c r="AG84" s="124" t="str">
        <f>IF('Member Info'!N81&lt;&gt;"",IF(AND('Member Info'!N81&lt;=$U$1,'Member Info'!N81&gt;=$T$1),1,0),"")</f>
        <v/>
      </c>
      <c r="AI84" s="124" t="b">
        <f t="shared" si="17"/>
        <v>0</v>
      </c>
      <c r="AJ84" s="124">
        <f t="shared" si="18"/>
        <v>0</v>
      </c>
      <c r="AL84" s="124">
        <f t="shared" si="19"/>
        <v>0</v>
      </c>
      <c r="AM84" s="124">
        <f>IF('Member Info'!F81&gt;$T$1,1,0)</f>
        <v>0</v>
      </c>
      <c r="AN84" s="124" t="b">
        <f>IF(ISERROR(T84),ERROR.TYPE(#REF!)=ERROR.TYPE(T84),FALSE)</f>
        <v>0</v>
      </c>
      <c r="AO84" s="124" t="b">
        <f>IF(ISERROR(U84),ERROR.TYPE(#REF!)=ERROR.TYPE(U84),FALSE)</f>
        <v>0</v>
      </c>
      <c r="AP84" s="124">
        <f>IF('Member Info'!F81&gt;'GP1 April 25'!$U$1,1,0)</f>
        <v>0</v>
      </c>
      <c r="AQ84" s="124">
        <f t="shared" si="20"/>
        <v>0</v>
      </c>
      <c r="AR84" s="124">
        <f t="shared" si="21"/>
        <v>0</v>
      </c>
      <c r="AS84" s="124">
        <f t="shared" si="22"/>
        <v>1</v>
      </c>
    </row>
    <row r="85" spans="1:45" x14ac:dyDescent="0.25">
      <c r="A85" s="4">
        <v>54</v>
      </c>
      <c r="B85" s="164">
        <f>'Member Info'!D82</f>
        <v>0</v>
      </c>
      <c r="C85" s="164">
        <f>'Member Info'!E82</f>
        <v>0</v>
      </c>
      <c r="D85" s="164" t="str">
        <f>'Member Info'!G82</f>
        <v/>
      </c>
      <c r="E85" s="165">
        <f>'Member Info'!B82</f>
        <v>0</v>
      </c>
      <c r="F85" s="242"/>
      <c r="G85" s="166" t="str">
        <f>IF(E85=0,"",('Member Info'!K82+'Member Info'!L82))</f>
        <v/>
      </c>
      <c r="H85" s="419"/>
      <c r="I85" s="419"/>
      <c r="J85" s="26"/>
      <c r="K85" s="26"/>
      <c r="L85" s="384" t="str">
        <f>IF(E85=0,"",IF('Member Info'!F82&gt;$U$1,CONCATENATE("Joined with practice on ", TEXT('Member Info'!F82, "DD/MM/YYYY")),IF('Member Info'!N82&lt;&gt;"",IF('Member Info'!N82&lt;$T$1,CONCATENATE("Left Scheme on ", TEXT('Member Info'!N82, "DD/MM/YYYY")),IF(OR(G85="",G85=0),"Error Detected, No rate entered",IF(E85=0,"",IF(F85="","Error Detected, No Pensionable pay",IF(AS85=1,"No Part Time Status Entered",IF(AR85=1,"No Part Time Hours Entered",IF(ISERROR(AD85)," Unknown Values entered.",IF(V85+W85&lt;1,"Acceptable",IF(T85+U85=200, "No Contributions Entered", IF(M85="","Error Detected, Choose reason&gt;",IF(Z85="1",IF(V85=1,"Please Enter Deemed Pensionable Pay","Add Any Relevant Details Above"),"Please Give Details Above"))))))))))),IF(OR(G85="",G85=0),"Error Detected, No rate entered",IF(E85=0,"",IF(F85="","Error Detected, No Pensionable pay",IF(AS85=1,"No Part Time Status Entered",IF(AR85=1,"No Part Time Hours Entered",IF(ISERROR(AD85)," Unknown Values entered.",IF(V85+W85&lt;1,"Acceptable",IF(T85+U85=200, "No Contributions Entered", IF(M85="","Error Detected, Choose reason&gt;",IF(Z85="1",IF(V85=1,"Please Enter Deemed Pensionable Pay","Add relevant Details Above"),"Please give details Above")))))))))))))</f>
        <v/>
      </c>
      <c r="M85" s="260"/>
      <c r="N85" s="91"/>
      <c r="O85" s="91" t="str">
        <f t="shared" si="1"/>
        <v/>
      </c>
      <c r="P85" s="94">
        <f t="shared" si="2"/>
        <v>0</v>
      </c>
      <c r="Q85" s="94">
        <f t="shared" si="3"/>
        <v>0</v>
      </c>
      <c r="R85" s="218">
        <f>(ROUND((F85/100*'Member Info'!$W$2), 2))</f>
        <v>0</v>
      </c>
      <c r="S85" s="218" t="e">
        <f t="shared" si="4"/>
        <v>#VALUE!</v>
      </c>
      <c r="T85" s="218" t="str">
        <f t="shared" si="5"/>
        <v/>
      </c>
      <c r="U85" s="227" t="str">
        <f t="shared" si="6"/>
        <v/>
      </c>
      <c r="V85" s="228" t="str">
        <f t="shared" si="7"/>
        <v/>
      </c>
      <c r="W85" s="228" t="str">
        <f t="shared" si="8"/>
        <v/>
      </c>
      <c r="X85" s="222">
        <f t="shared" si="9"/>
        <v>0</v>
      </c>
      <c r="Y85" s="110">
        <f t="shared" si="10"/>
        <v>0</v>
      </c>
      <c r="Z85" s="235" t="str">
        <f t="shared" si="11"/>
        <v/>
      </c>
      <c r="AA85" s="240" t="b">
        <f t="shared" si="12"/>
        <v>0</v>
      </c>
      <c r="AB85" s="235">
        <f t="shared" si="13"/>
        <v>0</v>
      </c>
      <c r="AC85" s="235">
        <f>IF('Member Info'!N82="",1,"")</f>
        <v>1</v>
      </c>
      <c r="AD85" s="243" t="e">
        <f t="shared" si="14"/>
        <v>#VALUE!</v>
      </c>
      <c r="AE85" s="130" t="str">
        <f t="shared" si="15"/>
        <v/>
      </c>
      <c r="AF85" s="124">
        <f t="shared" si="16"/>
        <v>1</v>
      </c>
      <c r="AG85" s="124" t="str">
        <f>IF('Member Info'!N82&lt;&gt;"",IF(AND('Member Info'!N82&lt;=$U$1,'Member Info'!N82&gt;=$T$1),1,0),"")</f>
        <v/>
      </c>
      <c r="AI85" s="124" t="b">
        <f t="shared" si="17"/>
        <v>0</v>
      </c>
      <c r="AJ85" s="124">
        <f t="shared" si="18"/>
        <v>0</v>
      </c>
      <c r="AL85" s="124">
        <f t="shared" si="19"/>
        <v>0</v>
      </c>
      <c r="AM85" s="124">
        <f>IF('Member Info'!F82&gt;$T$1,1,0)</f>
        <v>0</v>
      </c>
      <c r="AN85" s="124" t="b">
        <f>IF(ISERROR(T85),ERROR.TYPE(#REF!)=ERROR.TYPE(T85),FALSE)</f>
        <v>0</v>
      </c>
      <c r="AO85" s="124" t="b">
        <f>IF(ISERROR(U85),ERROR.TYPE(#REF!)=ERROR.TYPE(U85),FALSE)</f>
        <v>0</v>
      </c>
      <c r="AP85" s="124">
        <f>IF('Member Info'!F82&gt;'GP1 April 25'!$U$1,1,0)</f>
        <v>0</v>
      </c>
      <c r="AQ85" s="124">
        <f t="shared" si="20"/>
        <v>0</v>
      </c>
      <c r="AR85" s="124">
        <f t="shared" si="21"/>
        <v>0</v>
      </c>
      <c r="AS85" s="124">
        <f t="shared" si="22"/>
        <v>1</v>
      </c>
    </row>
    <row r="86" spans="1:45" x14ac:dyDescent="0.25">
      <c r="A86" s="4">
        <v>55</v>
      </c>
      <c r="B86" s="164">
        <f>'Member Info'!D83</f>
        <v>0</v>
      </c>
      <c r="C86" s="164">
        <f>'Member Info'!E83</f>
        <v>0</v>
      </c>
      <c r="D86" s="164" t="str">
        <f>'Member Info'!G83</f>
        <v/>
      </c>
      <c r="E86" s="165">
        <f>'Member Info'!B83</f>
        <v>0</v>
      </c>
      <c r="F86" s="242"/>
      <c r="G86" s="166" t="str">
        <f>IF(E86=0,"",('Member Info'!K83+'Member Info'!L83))</f>
        <v/>
      </c>
      <c r="H86" s="419"/>
      <c r="I86" s="419"/>
      <c r="J86" s="26"/>
      <c r="K86" s="26"/>
      <c r="L86" s="384" t="str">
        <f>IF(E86=0,"",IF('Member Info'!F83&gt;$U$1,CONCATENATE("Joined with practice on ", TEXT('Member Info'!F83, "DD/MM/YYYY")),IF('Member Info'!N83&lt;&gt;"",IF('Member Info'!N83&lt;$T$1,CONCATENATE("Left Scheme on ", TEXT('Member Info'!N83, "DD/MM/YYYY")),IF(OR(G86="",G86=0),"Error Detected, No rate entered",IF(E86=0,"",IF(F86="","Error Detected, No Pensionable pay",IF(AS86=1,"No Part Time Status Entered",IF(AR86=1,"No Part Time Hours Entered",IF(ISERROR(AD86)," Unknown Values entered.",IF(V86+W86&lt;1,"Acceptable",IF(T86+U86=200, "No Contributions Entered", IF(M86="","Error Detected, Choose reason&gt;",IF(Z86="1",IF(V86=1,"Please Enter Deemed Pensionable Pay","Add Any Relevant Details Above"),"Please Give Details Above"))))))))))),IF(OR(G86="",G86=0),"Error Detected, No rate entered",IF(E86=0,"",IF(F86="","Error Detected, No Pensionable pay",IF(AS86=1,"No Part Time Status Entered",IF(AR86=1,"No Part Time Hours Entered",IF(ISERROR(AD86)," Unknown Values entered.",IF(V86+W86&lt;1,"Acceptable",IF(T86+U86=200, "No Contributions Entered", IF(M86="","Error Detected, Choose reason&gt;",IF(Z86="1",IF(V86=1,"Please Enter Deemed Pensionable Pay","Add relevant Details Above"),"Please give details Above")))))))))))))</f>
        <v/>
      </c>
      <c r="M86" s="260"/>
      <c r="N86" s="91"/>
      <c r="O86" s="91" t="str">
        <f t="shared" si="1"/>
        <v/>
      </c>
      <c r="P86" s="94">
        <f t="shared" si="2"/>
        <v>0</v>
      </c>
      <c r="Q86" s="94">
        <f t="shared" si="3"/>
        <v>0</v>
      </c>
      <c r="R86" s="218">
        <f>(ROUND((F86/100*'Member Info'!$W$2), 2))</f>
        <v>0</v>
      </c>
      <c r="S86" s="218" t="e">
        <f t="shared" si="4"/>
        <v>#VALUE!</v>
      </c>
      <c r="T86" s="218" t="str">
        <f t="shared" si="5"/>
        <v/>
      </c>
      <c r="U86" s="227" t="str">
        <f t="shared" si="6"/>
        <v/>
      </c>
      <c r="V86" s="228" t="str">
        <f t="shared" si="7"/>
        <v/>
      </c>
      <c r="W86" s="228" t="str">
        <f t="shared" si="8"/>
        <v/>
      </c>
      <c r="X86" s="222">
        <f t="shared" si="9"/>
        <v>0</v>
      </c>
      <c r="Y86" s="110">
        <f t="shared" si="10"/>
        <v>0</v>
      </c>
      <c r="Z86" s="235" t="str">
        <f t="shared" si="11"/>
        <v/>
      </c>
      <c r="AA86" s="240" t="b">
        <f t="shared" si="12"/>
        <v>0</v>
      </c>
      <c r="AB86" s="235">
        <f t="shared" si="13"/>
        <v>0</v>
      </c>
      <c r="AC86" s="235">
        <f>IF('Member Info'!N83="",1,"")</f>
        <v>1</v>
      </c>
      <c r="AD86" s="243" t="e">
        <f t="shared" si="14"/>
        <v>#VALUE!</v>
      </c>
      <c r="AE86" s="130" t="str">
        <f t="shared" si="15"/>
        <v/>
      </c>
      <c r="AF86" s="124">
        <f t="shared" si="16"/>
        <v>1</v>
      </c>
      <c r="AG86" s="124" t="str">
        <f>IF('Member Info'!N83&lt;&gt;"",IF(AND('Member Info'!N83&lt;=$U$1,'Member Info'!N83&gt;=$T$1),1,0),"")</f>
        <v/>
      </c>
      <c r="AI86" s="124" t="b">
        <f t="shared" si="17"/>
        <v>0</v>
      </c>
      <c r="AJ86" s="124">
        <f t="shared" si="18"/>
        <v>0</v>
      </c>
      <c r="AL86" s="124">
        <f t="shared" si="19"/>
        <v>0</v>
      </c>
      <c r="AM86" s="124">
        <f>IF('Member Info'!F83&gt;$T$1,1,0)</f>
        <v>0</v>
      </c>
      <c r="AN86" s="124" t="b">
        <f>IF(ISERROR(T86),ERROR.TYPE(#REF!)=ERROR.TYPE(T86),FALSE)</f>
        <v>0</v>
      </c>
      <c r="AO86" s="124" t="b">
        <f>IF(ISERROR(U86),ERROR.TYPE(#REF!)=ERROR.TYPE(U86),FALSE)</f>
        <v>0</v>
      </c>
      <c r="AP86" s="124">
        <f>IF('Member Info'!F83&gt;'GP1 April 25'!$U$1,1,0)</f>
        <v>0</v>
      </c>
      <c r="AQ86" s="124">
        <f t="shared" si="20"/>
        <v>0</v>
      </c>
      <c r="AR86" s="124">
        <f t="shared" si="21"/>
        <v>0</v>
      </c>
      <c r="AS86" s="124">
        <f t="shared" si="22"/>
        <v>1</v>
      </c>
    </row>
    <row r="87" spans="1:45" x14ac:dyDescent="0.25">
      <c r="A87" s="4">
        <v>56</v>
      </c>
      <c r="B87" s="164">
        <f>'Member Info'!D84</f>
        <v>0</v>
      </c>
      <c r="C87" s="164">
        <f>'Member Info'!E84</f>
        <v>0</v>
      </c>
      <c r="D87" s="164" t="str">
        <f>'Member Info'!G84</f>
        <v/>
      </c>
      <c r="E87" s="165">
        <f>'Member Info'!B84</f>
        <v>0</v>
      </c>
      <c r="F87" s="242"/>
      <c r="G87" s="166" t="str">
        <f>IF(E87=0,"",('Member Info'!K84+'Member Info'!L84))</f>
        <v/>
      </c>
      <c r="H87" s="419"/>
      <c r="I87" s="419"/>
      <c r="J87" s="26"/>
      <c r="K87" s="26"/>
      <c r="L87" s="384" t="str">
        <f>IF(E87=0,"",IF('Member Info'!F84&gt;$U$1,CONCATENATE("Joined with practice on ", TEXT('Member Info'!F84, "DD/MM/YYYY")),IF('Member Info'!N84&lt;&gt;"",IF('Member Info'!N84&lt;$T$1,CONCATENATE("Left Scheme on ", TEXT('Member Info'!N84, "DD/MM/YYYY")),IF(OR(G87="",G87=0),"Error Detected, No rate entered",IF(E87=0,"",IF(F87="","Error Detected, No Pensionable pay",IF(AS87=1,"No Part Time Status Entered",IF(AR87=1,"No Part Time Hours Entered",IF(ISERROR(AD87)," Unknown Values entered.",IF(V87+W87&lt;1,"Acceptable",IF(T87+U87=200, "No Contributions Entered", IF(M87="","Error Detected, Choose reason&gt;",IF(Z87="1",IF(V87=1,"Please Enter Deemed Pensionable Pay","Add Any Relevant Details Above"),"Please Give Details Above"))))))))))),IF(OR(G87="",G87=0),"Error Detected, No rate entered",IF(E87=0,"",IF(F87="","Error Detected, No Pensionable pay",IF(AS87=1,"No Part Time Status Entered",IF(AR87=1,"No Part Time Hours Entered",IF(ISERROR(AD87)," Unknown Values entered.",IF(V87+W87&lt;1,"Acceptable",IF(T87+U87=200, "No Contributions Entered", IF(M87="","Error Detected, Choose reason&gt;",IF(Z87="1",IF(V87=1,"Please Enter Deemed Pensionable Pay","Add relevant Details Above"),"Please give details Above")))))))))))))</f>
        <v/>
      </c>
      <c r="M87" s="260"/>
      <c r="N87" s="91"/>
      <c r="O87" s="91" t="str">
        <f t="shared" si="1"/>
        <v/>
      </c>
      <c r="P87" s="94">
        <f t="shared" si="2"/>
        <v>0</v>
      </c>
      <c r="Q87" s="94">
        <f t="shared" si="3"/>
        <v>0</v>
      </c>
      <c r="R87" s="218">
        <f>(ROUND((F87/100*'Member Info'!$W$2), 2))</f>
        <v>0</v>
      </c>
      <c r="S87" s="218" t="e">
        <f t="shared" si="4"/>
        <v>#VALUE!</v>
      </c>
      <c r="T87" s="218" t="str">
        <f t="shared" si="5"/>
        <v/>
      </c>
      <c r="U87" s="227" t="str">
        <f t="shared" si="6"/>
        <v/>
      </c>
      <c r="V87" s="228" t="str">
        <f t="shared" si="7"/>
        <v/>
      </c>
      <c r="W87" s="228" t="str">
        <f t="shared" si="8"/>
        <v/>
      </c>
      <c r="X87" s="222">
        <f t="shared" si="9"/>
        <v>0</v>
      </c>
      <c r="Y87" s="110">
        <f t="shared" si="10"/>
        <v>0</v>
      </c>
      <c r="Z87" s="235" t="str">
        <f t="shared" si="11"/>
        <v/>
      </c>
      <c r="AA87" s="240" t="b">
        <f t="shared" si="12"/>
        <v>0</v>
      </c>
      <c r="AB87" s="235">
        <f t="shared" si="13"/>
        <v>0</v>
      </c>
      <c r="AC87" s="235">
        <f>IF('Member Info'!N84="",1,"")</f>
        <v>1</v>
      </c>
      <c r="AD87" s="243" t="e">
        <f t="shared" si="14"/>
        <v>#VALUE!</v>
      </c>
      <c r="AE87" s="130" t="str">
        <f t="shared" si="15"/>
        <v/>
      </c>
      <c r="AF87" s="124">
        <f t="shared" si="16"/>
        <v>1</v>
      </c>
      <c r="AG87" s="124" t="str">
        <f>IF('Member Info'!N84&lt;&gt;"",IF(AND('Member Info'!N84&lt;=$U$1,'Member Info'!N84&gt;=$T$1),1,0),"")</f>
        <v/>
      </c>
      <c r="AI87" s="124" t="b">
        <f t="shared" si="17"/>
        <v>0</v>
      </c>
      <c r="AJ87" s="124">
        <f t="shared" si="18"/>
        <v>0</v>
      </c>
      <c r="AL87" s="124">
        <f t="shared" si="19"/>
        <v>0</v>
      </c>
      <c r="AM87" s="124">
        <f>IF('Member Info'!F84&gt;$T$1,1,0)</f>
        <v>0</v>
      </c>
      <c r="AN87" s="124" t="b">
        <f>IF(ISERROR(T87),ERROR.TYPE(#REF!)=ERROR.TYPE(T87),FALSE)</f>
        <v>0</v>
      </c>
      <c r="AO87" s="124" t="b">
        <f>IF(ISERROR(U87),ERROR.TYPE(#REF!)=ERROR.TYPE(U87),FALSE)</f>
        <v>0</v>
      </c>
      <c r="AP87" s="124">
        <f>IF('Member Info'!F84&gt;'GP1 April 25'!$U$1,1,0)</f>
        <v>0</v>
      </c>
      <c r="AQ87" s="124">
        <f t="shared" si="20"/>
        <v>0</v>
      </c>
      <c r="AR87" s="124">
        <f t="shared" si="21"/>
        <v>0</v>
      </c>
      <c r="AS87" s="124">
        <f t="shared" si="22"/>
        <v>1</v>
      </c>
    </row>
    <row r="88" spans="1:45" x14ac:dyDescent="0.25">
      <c r="A88" s="4">
        <v>57</v>
      </c>
      <c r="B88" s="164">
        <f>'Member Info'!D85</f>
        <v>0</v>
      </c>
      <c r="C88" s="164">
        <f>'Member Info'!E85</f>
        <v>0</v>
      </c>
      <c r="D88" s="164" t="str">
        <f>'Member Info'!G85</f>
        <v/>
      </c>
      <c r="E88" s="165">
        <f>'Member Info'!B85</f>
        <v>0</v>
      </c>
      <c r="F88" s="242"/>
      <c r="G88" s="166" t="str">
        <f>IF(E88=0,"",('Member Info'!K85+'Member Info'!L85))</f>
        <v/>
      </c>
      <c r="H88" s="419"/>
      <c r="I88" s="419"/>
      <c r="J88" s="26"/>
      <c r="K88" s="26"/>
      <c r="L88" s="384" t="str">
        <f>IF(E88=0,"",IF('Member Info'!F85&gt;$U$1,CONCATENATE("Joined with practice on ", TEXT('Member Info'!F85, "DD/MM/YYYY")),IF('Member Info'!N85&lt;&gt;"",IF('Member Info'!N85&lt;$T$1,CONCATENATE("Left Scheme on ", TEXT('Member Info'!N85, "DD/MM/YYYY")),IF(OR(G88="",G88=0),"Error Detected, No rate entered",IF(E88=0,"",IF(F88="","Error Detected, No Pensionable pay",IF(AS88=1,"No Part Time Status Entered",IF(AR88=1,"No Part Time Hours Entered",IF(ISERROR(AD88)," Unknown Values entered.",IF(V88+W88&lt;1,"Acceptable",IF(T88+U88=200, "No Contributions Entered", IF(M88="","Error Detected, Choose reason&gt;",IF(Z88="1",IF(V88=1,"Please Enter Deemed Pensionable Pay","Add Any Relevant Details Above"),"Please Give Details Above"))))))))))),IF(OR(G88="",G88=0),"Error Detected, No rate entered",IF(E88=0,"",IF(F88="","Error Detected, No Pensionable pay",IF(AS88=1,"No Part Time Status Entered",IF(AR88=1,"No Part Time Hours Entered",IF(ISERROR(AD88)," Unknown Values entered.",IF(V88+W88&lt;1,"Acceptable",IF(T88+U88=200, "No Contributions Entered", IF(M88="","Error Detected, Choose reason&gt;",IF(Z88="1",IF(V88=1,"Please Enter Deemed Pensionable Pay","Add relevant Details Above"),"Please give details Above")))))))))))))</f>
        <v/>
      </c>
      <c r="M88" s="260"/>
      <c r="N88" s="91"/>
      <c r="O88" s="91" t="str">
        <f t="shared" si="1"/>
        <v/>
      </c>
      <c r="P88" s="94">
        <f t="shared" si="2"/>
        <v>0</v>
      </c>
      <c r="Q88" s="94">
        <f t="shared" si="3"/>
        <v>0</v>
      </c>
      <c r="R88" s="218">
        <f>(ROUND((F88/100*'Member Info'!$W$2), 2))</f>
        <v>0</v>
      </c>
      <c r="S88" s="218" t="e">
        <f t="shared" si="4"/>
        <v>#VALUE!</v>
      </c>
      <c r="T88" s="218" t="str">
        <f t="shared" si="5"/>
        <v/>
      </c>
      <c r="U88" s="227" t="str">
        <f t="shared" si="6"/>
        <v/>
      </c>
      <c r="V88" s="228" t="str">
        <f t="shared" si="7"/>
        <v/>
      </c>
      <c r="W88" s="228" t="str">
        <f t="shared" si="8"/>
        <v/>
      </c>
      <c r="X88" s="222">
        <f t="shared" si="9"/>
        <v>0</v>
      </c>
      <c r="Y88" s="110">
        <f t="shared" si="10"/>
        <v>0</v>
      </c>
      <c r="Z88" s="235" t="str">
        <f t="shared" si="11"/>
        <v/>
      </c>
      <c r="AA88" s="240" t="b">
        <f t="shared" si="12"/>
        <v>0</v>
      </c>
      <c r="AB88" s="235">
        <f t="shared" si="13"/>
        <v>0</v>
      </c>
      <c r="AC88" s="235">
        <f>IF('Member Info'!N85="",1,"")</f>
        <v>1</v>
      </c>
      <c r="AD88" s="243" t="e">
        <f t="shared" si="14"/>
        <v>#VALUE!</v>
      </c>
      <c r="AE88" s="130" t="str">
        <f t="shared" si="15"/>
        <v/>
      </c>
      <c r="AF88" s="124">
        <f t="shared" si="16"/>
        <v>1</v>
      </c>
      <c r="AG88" s="124" t="str">
        <f>IF('Member Info'!N85&lt;&gt;"",IF(AND('Member Info'!N85&lt;=$U$1,'Member Info'!N85&gt;=$T$1),1,0),"")</f>
        <v/>
      </c>
      <c r="AI88" s="124" t="b">
        <f t="shared" si="17"/>
        <v>0</v>
      </c>
      <c r="AJ88" s="124">
        <f t="shared" si="18"/>
        <v>0</v>
      </c>
      <c r="AL88" s="124">
        <f t="shared" si="19"/>
        <v>0</v>
      </c>
      <c r="AM88" s="124">
        <f>IF('Member Info'!F85&gt;$T$1,1,0)</f>
        <v>0</v>
      </c>
      <c r="AN88" s="124" t="b">
        <f>IF(ISERROR(T88),ERROR.TYPE(#REF!)=ERROR.TYPE(T88),FALSE)</f>
        <v>0</v>
      </c>
      <c r="AO88" s="124" t="b">
        <f>IF(ISERROR(U88),ERROR.TYPE(#REF!)=ERROR.TYPE(U88),FALSE)</f>
        <v>0</v>
      </c>
      <c r="AP88" s="124">
        <f>IF('Member Info'!F85&gt;'GP1 April 25'!$U$1,1,0)</f>
        <v>0</v>
      </c>
      <c r="AQ88" s="124">
        <f t="shared" si="20"/>
        <v>0</v>
      </c>
      <c r="AR88" s="124">
        <f t="shared" si="21"/>
        <v>0</v>
      </c>
      <c r="AS88" s="124">
        <f t="shared" si="22"/>
        <v>1</v>
      </c>
    </row>
    <row r="89" spans="1:45" x14ac:dyDescent="0.25">
      <c r="A89" s="4">
        <v>58</v>
      </c>
      <c r="B89" s="164">
        <f>'Member Info'!D86</f>
        <v>0</v>
      </c>
      <c r="C89" s="164">
        <f>'Member Info'!E86</f>
        <v>0</v>
      </c>
      <c r="D89" s="164" t="str">
        <f>'Member Info'!G86</f>
        <v/>
      </c>
      <c r="E89" s="165">
        <f>'Member Info'!B86</f>
        <v>0</v>
      </c>
      <c r="F89" s="242"/>
      <c r="G89" s="166" t="str">
        <f>IF(E89=0,"",('Member Info'!K86+'Member Info'!L86))</f>
        <v/>
      </c>
      <c r="H89" s="419"/>
      <c r="I89" s="419"/>
      <c r="J89" s="26"/>
      <c r="K89" s="26"/>
      <c r="L89" s="384" t="str">
        <f>IF(E89=0,"",IF('Member Info'!F86&gt;$U$1,CONCATENATE("Joined with practice on ", TEXT('Member Info'!F86, "DD/MM/YYYY")),IF('Member Info'!N86&lt;&gt;"",IF('Member Info'!N86&lt;$T$1,CONCATENATE("Left Scheme on ", TEXT('Member Info'!N86, "DD/MM/YYYY")),IF(OR(G89="",G89=0),"Error Detected, No rate entered",IF(E89=0,"",IF(F89="","Error Detected, No Pensionable pay",IF(AS89=1,"No Part Time Status Entered",IF(AR89=1,"No Part Time Hours Entered",IF(ISERROR(AD89)," Unknown Values entered.",IF(V89+W89&lt;1,"Acceptable",IF(T89+U89=200, "No Contributions Entered", IF(M89="","Error Detected, Choose reason&gt;",IF(Z89="1",IF(V89=1,"Please Enter Deemed Pensionable Pay","Add Any Relevant Details Above"),"Please Give Details Above"))))))))))),IF(OR(G89="",G89=0),"Error Detected, No rate entered",IF(E89=0,"",IF(F89="","Error Detected, No Pensionable pay",IF(AS89=1,"No Part Time Status Entered",IF(AR89=1,"No Part Time Hours Entered",IF(ISERROR(AD89)," Unknown Values entered.",IF(V89+W89&lt;1,"Acceptable",IF(T89+U89=200, "No Contributions Entered", IF(M89="","Error Detected, Choose reason&gt;",IF(Z89="1",IF(V89=1,"Please Enter Deemed Pensionable Pay","Add relevant Details Above"),"Please give details Above")))))))))))))</f>
        <v/>
      </c>
      <c r="M89" s="260"/>
      <c r="N89" s="91"/>
      <c r="O89" s="91" t="str">
        <f t="shared" si="1"/>
        <v/>
      </c>
      <c r="P89" s="94">
        <f t="shared" si="2"/>
        <v>0</v>
      </c>
      <c r="Q89" s="94">
        <f t="shared" si="3"/>
        <v>0</v>
      </c>
      <c r="R89" s="218">
        <f>(ROUND((F89/100*'Member Info'!$W$2), 2))</f>
        <v>0</v>
      </c>
      <c r="S89" s="218" t="e">
        <f t="shared" si="4"/>
        <v>#VALUE!</v>
      </c>
      <c r="T89" s="218" t="str">
        <f t="shared" si="5"/>
        <v/>
      </c>
      <c r="U89" s="227" t="str">
        <f t="shared" si="6"/>
        <v/>
      </c>
      <c r="V89" s="228" t="str">
        <f t="shared" si="7"/>
        <v/>
      </c>
      <c r="W89" s="228" t="str">
        <f t="shared" si="8"/>
        <v/>
      </c>
      <c r="X89" s="222">
        <f t="shared" si="9"/>
        <v>0</v>
      </c>
      <c r="Y89" s="110">
        <f t="shared" si="10"/>
        <v>0</v>
      </c>
      <c r="Z89" s="235" t="str">
        <f t="shared" si="11"/>
        <v/>
      </c>
      <c r="AA89" s="240" t="b">
        <f t="shared" si="12"/>
        <v>0</v>
      </c>
      <c r="AB89" s="235">
        <f t="shared" si="13"/>
        <v>0</v>
      </c>
      <c r="AC89" s="235">
        <f>IF('Member Info'!N86="",1,"")</f>
        <v>1</v>
      </c>
      <c r="AD89" s="243" t="e">
        <f t="shared" si="14"/>
        <v>#VALUE!</v>
      </c>
      <c r="AE89" s="130" t="str">
        <f t="shared" si="15"/>
        <v/>
      </c>
      <c r="AF89" s="124">
        <f t="shared" si="16"/>
        <v>1</v>
      </c>
      <c r="AG89" s="124" t="str">
        <f>IF('Member Info'!N86&lt;&gt;"",IF(AND('Member Info'!N86&lt;=$U$1,'Member Info'!N86&gt;=$T$1),1,0),"")</f>
        <v/>
      </c>
      <c r="AI89" s="124" t="b">
        <f t="shared" si="17"/>
        <v>0</v>
      </c>
      <c r="AJ89" s="124">
        <f t="shared" si="18"/>
        <v>0</v>
      </c>
      <c r="AL89" s="124">
        <f t="shared" si="19"/>
        <v>0</v>
      </c>
      <c r="AM89" s="124">
        <f>IF('Member Info'!F86&gt;$T$1,1,0)</f>
        <v>0</v>
      </c>
      <c r="AN89" s="124" t="b">
        <f>IF(ISERROR(T89),ERROR.TYPE(#REF!)=ERROR.TYPE(T89),FALSE)</f>
        <v>0</v>
      </c>
      <c r="AO89" s="124" t="b">
        <f>IF(ISERROR(U89),ERROR.TYPE(#REF!)=ERROR.TYPE(U89),FALSE)</f>
        <v>0</v>
      </c>
      <c r="AP89" s="124">
        <f>IF('Member Info'!F86&gt;'GP1 April 25'!$U$1,1,0)</f>
        <v>0</v>
      </c>
      <c r="AQ89" s="124">
        <f t="shared" si="20"/>
        <v>0</v>
      </c>
      <c r="AR89" s="124">
        <f t="shared" si="21"/>
        <v>0</v>
      </c>
      <c r="AS89" s="124">
        <f t="shared" si="22"/>
        <v>1</v>
      </c>
    </row>
    <row r="90" spans="1:45" x14ac:dyDescent="0.25">
      <c r="A90" s="4">
        <v>59</v>
      </c>
      <c r="B90" s="164">
        <f>'Member Info'!D87</f>
        <v>0</v>
      </c>
      <c r="C90" s="164">
        <f>'Member Info'!E87</f>
        <v>0</v>
      </c>
      <c r="D90" s="164" t="str">
        <f>'Member Info'!G87</f>
        <v/>
      </c>
      <c r="E90" s="165">
        <f>'Member Info'!B87</f>
        <v>0</v>
      </c>
      <c r="F90" s="242"/>
      <c r="G90" s="166" t="str">
        <f>IF(E90=0,"",('Member Info'!K87+'Member Info'!L87))</f>
        <v/>
      </c>
      <c r="H90" s="419"/>
      <c r="I90" s="419"/>
      <c r="J90" s="26"/>
      <c r="K90" s="26"/>
      <c r="L90" s="384" t="str">
        <f>IF(E90=0,"",IF('Member Info'!F87&gt;$U$1,CONCATENATE("Joined with practice on ", TEXT('Member Info'!F87, "DD/MM/YYYY")),IF('Member Info'!N87&lt;&gt;"",IF('Member Info'!N87&lt;$T$1,CONCATENATE("Left Scheme on ", TEXT('Member Info'!N87, "DD/MM/YYYY")),IF(OR(G90="",G90=0),"Error Detected, No rate entered",IF(E90=0,"",IF(F90="","Error Detected, No Pensionable pay",IF(AS90=1,"No Part Time Status Entered",IF(AR90=1,"No Part Time Hours Entered",IF(ISERROR(AD90)," Unknown Values entered.",IF(V90+W90&lt;1,"Acceptable",IF(T90+U90=200, "No Contributions Entered", IF(M90="","Error Detected, Choose reason&gt;",IF(Z90="1",IF(V90=1,"Please Enter Deemed Pensionable Pay","Add Any Relevant Details Above"),"Please Give Details Above"))))))))))),IF(OR(G90="",G90=0),"Error Detected, No rate entered",IF(E90=0,"",IF(F90="","Error Detected, No Pensionable pay",IF(AS90=1,"No Part Time Status Entered",IF(AR90=1,"No Part Time Hours Entered",IF(ISERROR(AD90)," Unknown Values entered.",IF(V90+W90&lt;1,"Acceptable",IF(T90+U90=200, "No Contributions Entered", IF(M90="","Error Detected, Choose reason&gt;",IF(Z90="1",IF(V90=1,"Please Enter Deemed Pensionable Pay","Add relevant Details Above"),"Please give details Above")))))))))))))</f>
        <v/>
      </c>
      <c r="M90" s="260"/>
      <c r="N90" s="91"/>
      <c r="O90" s="91" t="str">
        <f t="shared" si="1"/>
        <v/>
      </c>
      <c r="P90" s="94">
        <f t="shared" si="2"/>
        <v>0</v>
      </c>
      <c r="Q90" s="94">
        <f t="shared" si="3"/>
        <v>0</v>
      </c>
      <c r="R90" s="218">
        <f>(ROUND((F90/100*'Member Info'!$W$2), 2))</f>
        <v>0</v>
      </c>
      <c r="S90" s="218" t="e">
        <f t="shared" si="4"/>
        <v>#VALUE!</v>
      </c>
      <c r="T90" s="218" t="str">
        <f t="shared" si="5"/>
        <v/>
      </c>
      <c r="U90" s="227" t="str">
        <f t="shared" si="6"/>
        <v/>
      </c>
      <c r="V90" s="228" t="str">
        <f t="shared" si="7"/>
        <v/>
      </c>
      <c r="W90" s="228" t="str">
        <f t="shared" si="8"/>
        <v/>
      </c>
      <c r="X90" s="222">
        <f t="shared" si="9"/>
        <v>0</v>
      </c>
      <c r="Y90" s="110">
        <f t="shared" si="10"/>
        <v>0</v>
      </c>
      <c r="Z90" s="235" t="str">
        <f t="shared" si="11"/>
        <v/>
      </c>
      <c r="AA90" s="240" t="b">
        <f t="shared" si="12"/>
        <v>0</v>
      </c>
      <c r="AB90" s="235">
        <f t="shared" si="13"/>
        <v>0</v>
      </c>
      <c r="AC90" s="235">
        <f>IF('Member Info'!N87="",1,"")</f>
        <v>1</v>
      </c>
      <c r="AD90" s="243" t="e">
        <f t="shared" si="14"/>
        <v>#VALUE!</v>
      </c>
      <c r="AE90" s="130" t="str">
        <f t="shared" si="15"/>
        <v/>
      </c>
      <c r="AF90" s="124">
        <f t="shared" si="16"/>
        <v>1</v>
      </c>
      <c r="AG90" s="124" t="str">
        <f>IF('Member Info'!N87&lt;&gt;"",IF(AND('Member Info'!N87&lt;=$U$1,'Member Info'!N87&gt;=$T$1),1,0),"")</f>
        <v/>
      </c>
      <c r="AI90" s="124" t="b">
        <f t="shared" si="17"/>
        <v>0</v>
      </c>
      <c r="AJ90" s="124">
        <f t="shared" si="18"/>
        <v>0</v>
      </c>
      <c r="AL90" s="124">
        <f t="shared" si="19"/>
        <v>0</v>
      </c>
      <c r="AM90" s="124">
        <f>IF('Member Info'!F87&gt;$T$1,1,0)</f>
        <v>0</v>
      </c>
      <c r="AN90" s="124" t="b">
        <f>IF(ISERROR(T90),ERROR.TYPE(#REF!)=ERROR.TYPE(T90),FALSE)</f>
        <v>0</v>
      </c>
      <c r="AO90" s="124" t="b">
        <f>IF(ISERROR(U90),ERROR.TYPE(#REF!)=ERROR.TYPE(U90),FALSE)</f>
        <v>0</v>
      </c>
      <c r="AP90" s="124">
        <f>IF('Member Info'!F87&gt;'GP1 April 25'!$U$1,1,0)</f>
        <v>0</v>
      </c>
      <c r="AQ90" s="124">
        <f t="shared" si="20"/>
        <v>0</v>
      </c>
      <c r="AR90" s="124">
        <f t="shared" si="21"/>
        <v>0</v>
      </c>
      <c r="AS90" s="124">
        <f t="shared" si="22"/>
        <v>1</v>
      </c>
    </row>
    <row r="91" spans="1:45" x14ac:dyDescent="0.25">
      <c r="A91" s="4">
        <v>60</v>
      </c>
      <c r="B91" s="164">
        <f>'Member Info'!D88</f>
        <v>0</v>
      </c>
      <c r="C91" s="164">
        <f>'Member Info'!E88</f>
        <v>0</v>
      </c>
      <c r="D91" s="164" t="str">
        <f>'Member Info'!G88</f>
        <v/>
      </c>
      <c r="E91" s="165">
        <f>'Member Info'!B88</f>
        <v>0</v>
      </c>
      <c r="F91" s="242"/>
      <c r="G91" s="166" t="str">
        <f>IF(E91=0,"",('Member Info'!K88+'Member Info'!L88))</f>
        <v/>
      </c>
      <c r="H91" s="419"/>
      <c r="I91" s="419"/>
      <c r="J91" s="26"/>
      <c r="K91" s="26"/>
      <c r="L91" s="384" t="str">
        <f>IF(E91=0,"",IF('Member Info'!F88&gt;$U$1,CONCATENATE("Joined with practice on ", TEXT('Member Info'!F88, "DD/MM/YYYY")),IF('Member Info'!N88&lt;&gt;"",IF('Member Info'!N88&lt;$T$1,CONCATENATE("Left Scheme on ", TEXT('Member Info'!N88, "DD/MM/YYYY")),IF(OR(G91="",G91=0),"Error Detected, No rate entered",IF(E91=0,"",IF(F91="","Error Detected, No Pensionable pay",IF(AS91=1,"No Part Time Status Entered",IF(AR91=1,"No Part Time Hours Entered",IF(ISERROR(AD91)," Unknown Values entered.",IF(V91+W91&lt;1,"Acceptable",IF(T91+U91=200, "No Contributions Entered", IF(M91="","Error Detected, Choose reason&gt;",IF(Z91="1",IF(V91=1,"Please Enter Deemed Pensionable Pay","Add Any Relevant Details Above"),"Please Give Details Above"))))))))))),IF(OR(G91="",G91=0),"Error Detected, No rate entered",IF(E91=0,"",IF(F91="","Error Detected, No Pensionable pay",IF(AS91=1,"No Part Time Status Entered",IF(AR91=1,"No Part Time Hours Entered",IF(ISERROR(AD91)," Unknown Values entered.",IF(V91+W91&lt;1,"Acceptable",IF(T91+U91=200, "No Contributions Entered", IF(M91="","Error Detected, Choose reason&gt;",IF(Z91="1",IF(V91=1,"Please Enter Deemed Pensionable Pay","Add relevant Details Above"),"Please give details Above")))))))))))))</f>
        <v/>
      </c>
      <c r="M91" s="260"/>
      <c r="N91" s="91"/>
      <c r="O91" s="91" t="str">
        <f t="shared" si="1"/>
        <v/>
      </c>
      <c r="P91" s="94">
        <f t="shared" si="2"/>
        <v>0</v>
      </c>
      <c r="Q91" s="94">
        <f t="shared" si="3"/>
        <v>0</v>
      </c>
      <c r="R91" s="218">
        <f>(ROUND((F91/100*'Member Info'!$W$2), 2))</f>
        <v>0</v>
      </c>
      <c r="S91" s="218" t="e">
        <f t="shared" si="4"/>
        <v>#VALUE!</v>
      </c>
      <c r="T91" s="218" t="str">
        <f t="shared" si="5"/>
        <v/>
      </c>
      <c r="U91" s="227" t="str">
        <f t="shared" si="6"/>
        <v/>
      </c>
      <c r="V91" s="228" t="str">
        <f t="shared" si="7"/>
        <v/>
      </c>
      <c r="W91" s="228" t="str">
        <f t="shared" si="8"/>
        <v/>
      </c>
      <c r="X91" s="222">
        <f t="shared" si="9"/>
        <v>0</v>
      </c>
      <c r="Y91" s="110">
        <f t="shared" si="10"/>
        <v>0</v>
      </c>
      <c r="Z91" s="235" t="str">
        <f t="shared" si="11"/>
        <v/>
      </c>
      <c r="AA91" s="240" t="b">
        <f t="shared" si="12"/>
        <v>0</v>
      </c>
      <c r="AB91" s="235">
        <f t="shared" si="13"/>
        <v>0</v>
      </c>
      <c r="AC91" s="235">
        <f>IF('Member Info'!N88="",1,"")</f>
        <v>1</v>
      </c>
      <c r="AD91" s="243" t="e">
        <f t="shared" si="14"/>
        <v>#VALUE!</v>
      </c>
      <c r="AE91" s="130" t="str">
        <f t="shared" si="15"/>
        <v/>
      </c>
      <c r="AF91" s="124">
        <f t="shared" si="16"/>
        <v>1</v>
      </c>
      <c r="AG91" s="124" t="str">
        <f>IF('Member Info'!N88&lt;&gt;"",IF(AND('Member Info'!N88&lt;=$U$1,'Member Info'!N88&gt;=$T$1),1,0),"")</f>
        <v/>
      </c>
      <c r="AI91" s="124" t="b">
        <f t="shared" si="17"/>
        <v>0</v>
      </c>
      <c r="AJ91" s="124">
        <f t="shared" si="18"/>
        <v>0</v>
      </c>
      <c r="AL91" s="124">
        <f t="shared" si="19"/>
        <v>0</v>
      </c>
      <c r="AM91" s="124">
        <f>IF('Member Info'!F88&gt;$T$1,1,0)</f>
        <v>0</v>
      </c>
      <c r="AN91" s="124" t="b">
        <f>IF(ISERROR(T91),ERROR.TYPE(#REF!)=ERROR.TYPE(T91),FALSE)</f>
        <v>0</v>
      </c>
      <c r="AO91" s="124" t="b">
        <f>IF(ISERROR(U91),ERROR.TYPE(#REF!)=ERROR.TYPE(U91),FALSE)</f>
        <v>0</v>
      </c>
      <c r="AP91" s="124">
        <f>IF('Member Info'!F88&gt;'GP1 April 25'!$U$1,1,0)</f>
        <v>0</v>
      </c>
      <c r="AQ91" s="124">
        <f t="shared" si="20"/>
        <v>0</v>
      </c>
      <c r="AR91" s="124">
        <f t="shared" si="21"/>
        <v>0</v>
      </c>
      <c r="AS91" s="124">
        <f t="shared" si="22"/>
        <v>1</v>
      </c>
    </row>
    <row r="92" spans="1:45" x14ac:dyDescent="0.25">
      <c r="A92" s="4">
        <v>61</v>
      </c>
      <c r="B92" s="164">
        <f>'Member Info'!D89</f>
        <v>0</v>
      </c>
      <c r="C92" s="164">
        <f>'Member Info'!E89</f>
        <v>0</v>
      </c>
      <c r="D92" s="164" t="str">
        <f>'Member Info'!G89</f>
        <v/>
      </c>
      <c r="E92" s="165">
        <f>'Member Info'!B89</f>
        <v>0</v>
      </c>
      <c r="F92" s="242"/>
      <c r="G92" s="166" t="str">
        <f>IF(E92=0,"",('Member Info'!K89+'Member Info'!L89))</f>
        <v/>
      </c>
      <c r="H92" s="419"/>
      <c r="I92" s="419"/>
      <c r="J92" s="26"/>
      <c r="K92" s="26"/>
      <c r="L92" s="384" t="str">
        <f>IF(E92=0,"",IF('Member Info'!F89&gt;$U$1,CONCATENATE("Joined with practice on ", TEXT('Member Info'!F89, "DD/MM/YYYY")),IF('Member Info'!N89&lt;&gt;"",IF('Member Info'!N89&lt;$T$1,CONCATENATE("Left Scheme on ", TEXT('Member Info'!N89, "DD/MM/YYYY")),IF(OR(G92="",G92=0),"Error Detected, No rate entered",IF(E92=0,"",IF(F92="","Error Detected, No Pensionable pay",IF(AS92=1,"No Part Time Status Entered",IF(AR92=1,"No Part Time Hours Entered",IF(ISERROR(AD92)," Unknown Values entered.",IF(V92+W92&lt;1,"Acceptable",IF(T92+U92=200, "No Contributions Entered", IF(M92="","Error Detected, Choose reason&gt;",IF(Z92="1",IF(V92=1,"Please Enter Deemed Pensionable Pay","Add Any Relevant Details Above"),"Please Give Details Above"))))))))))),IF(OR(G92="",G92=0),"Error Detected, No rate entered",IF(E92=0,"",IF(F92="","Error Detected, No Pensionable pay",IF(AS92=1,"No Part Time Status Entered",IF(AR92=1,"No Part Time Hours Entered",IF(ISERROR(AD92)," Unknown Values entered.",IF(V92+W92&lt;1,"Acceptable",IF(T92+U92=200, "No Contributions Entered", IF(M92="","Error Detected, Choose reason&gt;",IF(Z92="1",IF(V92=1,"Please Enter Deemed Pensionable Pay","Add relevant Details Above"),"Please give details Above")))))))))))))</f>
        <v/>
      </c>
      <c r="M92" s="260"/>
      <c r="N92" s="91"/>
      <c r="O92" s="91" t="str">
        <f t="shared" si="1"/>
        <v/>
      </c>
      <c r="P92" s="94">
        <f t="shared" si="2"/>
        <v>0</v>
      </c>
      <c r="Q92" s="94">
        <f t="shared" si="3"/>
        <v>0</v>
      </c>
      <c r="R92" s="218">
        <f>(ROUND((F92/100*'Member Info'!$W$2), 2))</f>
        <v>0</v>
      </c>
      <c r="S92" s="218" t="e">
        <f t="shared" si="4"/>
        <v>#VALUE!</v>
      </c>
      <c r="T92" s="218" t="str">
        <f t="shared" si="5"/>
        <v/>
      </c>
      <c r="U92" s="227" t="str">
        <f t="shared" si="6"/>
        <v/>
      </c>
      <c r="V92" s="228" t="str">
        <f t="shared" si="7"/>
        <v/>
      </c>
      <c r="W92" s="228" t="str">
        <f t="shared" si="8"/>
        <v/>
      </c>
      <c r="X92" s="222">
        <f t="shared" si="9"/>
        <v>0</v>
      </c>
      <c r="Y92" s="110">
        <f t="shared" si="10"/>
        <v>0</v>
      </c>
      <c r="Z92" s="235" t="str">
        <f t="shared" si="11"/>
        <v/>
      </c>
      <c r="AA92" s="240" t="b">
        <f t="shared" si="12"/>
        <v>0</v>
      </c>
      <c r="AB92" s="235">
        <f t="shared" si="13"/>
        <v>0</v>
      </c>
      <c r="AC92" s="235">
        <f>IF('Member Info'!N89="",1,"")</f>
        <v>1</v>
      </c>
      <c r="AD92" s="243" t="e">
        <f t="shared" si="14"/>
        <v>#VALUE!</v>
      </c>
      <c r="AE92" s="130" t="str">
        <f t="shared" si="15"/>
        <v/>
      </c>
      <c r="AF92" s="124">
        <f t="shared" si="16"/>
        <v>1</v>
      </c>
      <c r="AG92" s="124" t="str">
        <f>IF('Member Info'!N89&lt;&gt;"",IF(AND('Member Info'!N89&lt;=$U$1,'Member Info'!N89&gt;=$T$1),1,0),"")</f>
        <v/>
      </c>
      <c r="AI92" s="124" t="b">
        <f t="shared" si="17"/>
        <v>0</v>
      </c>
      <c r="AJ92" s="124">
        <f t="shared" si="18"/>
        <v>0</v>
      </c>
      <c r="AL92" s="124">
        <f t="shared" si="19"/>
        <v>0</v>
      </c>
      <c r="AM92" s="124">
        <f>IF('Member Info'!F89&gt;$T$1,1,0)</f>
        <v>0</v>
      </c>
      <c r="AN92" s="124" t="b">
        <f>IF(ISERROR(T92),ERROR.TYPE(#REF!)=ERROR.TYPE(T92),FALSE)</f>
        <v>0</v>
      </c>
      <c r="AO92" s="124" t="b">
        <f>IF(ISERROR(U92),ERROR.TYPE(#REF!)=ERROR.TYPE(U92),FALSE)</f>
        <v>0</v>
      </c>
      <c r="AP92" s="124">
        <f>IF('Member Info'!F89&gt;'GP1 April 25'!$U$1,1,0)</f>
        <v>0</v>
      </c>
      <c r="AQ92" s="124">
        <f t="shared" si="20"/>
        <v>0</v>
      </c>
      <c r="AR92" s="124">
        <f t="shared" si="21"/>
        <v>0</v>
      </c>
      <c r="AS92" s="124">
        <f t="shared" si="22"/>
        <v>1</v>
      </c>
    </row>
    <row r="93" spans="1:45" x14ac:dyDescent="0.25">
      <c r="A93" s="4">
        <v>62</v>
      </c>
      <c r="B93" s="164">
        <f>'Member Info'!D90</f>
        <v>0</v>
      </c>
      <c r="C93" s="164">
        <f>'Member Info'!E90</f>
        <v>0</v>
      </c>
      <c r="D93" s="164" t="str">
        <f>'Member Info'!G90</f>
        <v/>
      </c>
      <c r="E93" s="165">
        <f>'Member Info'!B90</f>
        <v>0</v>
      </c>
      <c r="F93" s="242"/>
      <c r="G93" s="166" t="str">
        <f>IF(E93=0,"",('Member Info'!K90+'Member Info'!L90))</f>
        <v/>
      </c>
      <c r="H93" s="419"/>
      <c r="I93" s="419"/>
      <c r="J93" s="26"/>
      <c r="K93" s="26"/>
      <c r="L93" s="384" t="str">
        <f>IF(E93=0,"",IF('Member Info'!F90&gt;$U$1,CONCATENATE("Joined with practice on ", TEXT('Member Info'!F90, "DD/MM/YYYY")),IF('Member Info'!N90&lt;&gt;"",IF('Member Info'!N90&lt;$T$1,CONCATENATE("Left Scheme on ", TEXT('Member Info'!N90, "DD/MM/YYYY")),IF(OR(G93="",G93=0),"Error Detected, No rate entered",IF(E93=0,"",IF(F93="","Error Detected, No Pensionable pay",IF(AS93=1,"No Part Time Status Entered",IF(AR93=1,"No Part Time Hours Entered",IF(ISERROR(AD93)," Unknown Values entered.",IF(V93+W93&lt;1,"Acceptable",IF(T93+U93=200, "No Contributions Entered", IF(M93="","Error Detected, Choose reason&gt;",IF(Z93="1",IF(V93=1,"Please Enter Deemed Pensionable Pay","Add Any Relevant Details Above"),"Please Give Details Above"))))))))))),IF(OR(G93="",G93=0),"Error Detected, No rate entered",IF(E93=0,"",IF(F93="","Error Detected, No Pensionable pay",IF(AS93=1,"No Part Time Status Entered",IF(AR93=1,"No Part Time Hours Entered",IF(ISERROR(AD93)," Unknown Values entered.",IF(V93+W93&lt;1,"Acceptable",IF(T93+U93=200, "No Contributions Entered", IF(M93="","Error Detected, Choose reason&gt;",IF(Z93="1",IF(V93=1,"Please Enter Deemed Pensionable Pay","Add relevant Details Above"),"Please give details Above")))))))))))))</f>
        <v/>
      </c>
      <c r="M93" s="260"/>
      <c r="N93" s="91"/>
      <c r="O93" s="91" t="str">
        <f t="shared" si="1"/>
        <v/>
      </c>
      <c r="P93" s="94">
        <f t="shared" si="2"/>
        <v>0</v>
      </c>
      <c r="Q93" s="94">
        <f t="shared" si="3"/>
        <v>0</v>
      </c>
      <c r="R93" s="218">
        <f>(ROUND((F93/100*'Member Info'!$W$2), 2))</f>
        <v>0</v>
      </c>
      <c r="S93" s="218" t="e">
        <f t="shared" si="4"/>
        <v>#VALUE!</v>
      </c>
      <c r="T93" s="218" t="str">
        <f t="shared" si="5"/>
        <v/>
      </c>
      <c r="U93" s="227" t="str">
        <f t="shared" si="6"/>
        <v/>
      </c>
      <c r="V93" s="228" t="str">
        <f t="shared" si="7"/>
        <v/>
      </c>
      <c r="W93" s="228" t="str">
        <f t="shared" si="8"/>
        <v/>
      </c>
      <c r="X93" s="222">
        <f t="shared" si="9"/>
        <v>0</v>
      </c>
      <c r="Y93" s="110">
        <f t="shared" si="10"/>
        <v>0</v>
      </c>
      <c r="Z93" s="235" t="str">
        <f t="shared" si="11"/>
        <v/>
      </c>
      <c r="AA93" s="240" t="b">
        <f t="shared" si="12"/>
        <v>0</v>
      </c>
      <c r="AB93" s="235">
        <f t="shared" si="13"/>
        <v>0</v>
      </c>
      <c r="AC93" s="235">
        <f>IF('Member Info'!N90="",1,"")</f>
        <v>1</v>
      </c>
      <c r="AD93" s="243" t="e">
        <f t="shared" si="14"/>
        <v>#VALUE!</v>
      </c>
      <c r="AE93" s="130" t="str">
        <f t="shared" si="15"/>
        <v/>
      </c>
      <c r="AF93" s="124">
        <f t="shared" si="16"/>
        <v>1</v>
      </c>
      <c r="AG93" s="124" t="str">
        <f>IF('Member Info'!N90&lt;&gt;"",IF(AND('Member Info'!N90&lt;=$U$1,'Member Info'!N90&gt;=$T$1),1,0),"")</f>
        <v/>
      </c>
      <c r="AI93" s="124" t="b">
        <f t="shared" si="17"/>
        <v>0</v>
      </c>
      <c r="AJ93" s="124">
        <f t="shared" si="18"/>
        <v>0</v>
      </c>
      <c r="AL93" s="124">
        <f t="shared" si="19"/>
        <v>0</v>
      </c>
      <c r="AM93" s="124">
        <f>IF('Member Info'!F90&gt;$T$1,1,0)</f>
        <v>0</v>
      </c>
      <c r="AN93" s="124" t="b">
        <f>IF(ISERROR(T93),ERROR.TYPE(#REF!)=ERROR.TYPE(T93),FALSE)</f>
        <v>0</v>
      </c>
      <c r="AO93" s="124" t="b">
        <f>IF(ISERROR(U93),ERROR.TYPE(#REF!)=ERROR.TYPE(U93),FALSE)</f>
        <v>0</v>
      </c>
      <c r="AP93" s="124">
        <f>IF('Member Info'!F90&gt;'GP1 April 25'!$U$1,1,0)</f>
        <v>0</v>
      </c>
      <c r="AQ93" s="124">
        <f t="shared" si="20"/>
        <v>0</v>
      </c>
      <c r="AR93" s="124">
        <f t="shared" si="21"/>
        <v>0</v>
      </c>
      <c r="AS93" s="124">
        <f t="shared" si="22"/>
        <v>1</v>
      </c>
    </row>
    <row r="94" spans="1:45" x14ac:dyDescent="0.25">
      <c r="A94" s="4">
        <v>63</v>
      </c>
      <c r="B94" s="164">
        <f>'Member Info'!D91</f>
        <v>0</v>
      </c>
      <c r="C94" s="164">
        <f>'Member Info'!E91</f>
        <v>0</v>
      </c>
      <c r="D94" s="164" t="str">
        <f>'Member Info'!G91</f>
        <v/>
      </c>
      <c r="E94" s="165">
        <f>'Member Info'!B91</f>
        <v>0</v>
      </c>
      <c r="F94" s="242"/>
      <c r="G94" s="166" t="str">
        <f>IF(E94=0,"",('Member Info'!K91+'Member Info'!L91))</f>
        <v/>
      </c>
      <c r="H94" s="419"/>
      <c r="I94" s="419"/>
      <c r="J94" s="26"/>
      <c r="K94" s="26"/>
      <c r="L94" s="384" t="str">
        <f>IF(E94=0,"",IF('Member Info'!F91&gt;$U$1,CONCATENATE("Joined with practice on ", TEXT('Member Info'!F91, "DD/MM/YYYY")),IF('Member Info'!N91&lt;&gt;"",IF('Member Info'!N91&lt;$T$1,CONCATENATE("Left Scheme on ", TEXT('Member Info'!N91, "DD/MM/YYYY")),IF(OR(G94="",G94=0),"Error Detected, No rate entered",IF(E94=0,"",IF(F94="","Error Detected, No Pensionable pay",IF(AS94=1,"No Part Time Status Entered",IF(AR94=1,"No Part Time Hours Entered",IF(ISERROR(AD94)," Unknown Values entered.",IF(V94+W94&lt;1,"Acceptable",IF(T94+U94=200, "No Contributions Entered", IF(M94="","Error Detected, Choose reason&gt;",IF(Z94="1",IF(V94=1,"Please Enter Deemed Pensionable Pay","Add Any Relevant Details Above"),"Please Give Details Above"))))))))))),IF(OR(G94="",G94=0),"Error Detected, No rate entered",IF(E94=0,"",IF(F94="","Error Detected, No Pensionable pay",IF(AS94=1,"No Part Time Status Entered",IF(AR94=1,"No Part Time Hours Entered",IF(ISERROR(AD94)," Unknown Values entered.",IF(V94+W94&lt;1,"Acceptable",IF(T94+U94=200, "No Contributions Entered", IF(M94="","Error Detected, Choose reason&gt;",IF(Z94="1",IF(V94=1,"Please Enter Deemed Pensionable Pay","Add relevant Details Above"),"Please give details Above")))))))))))))</f>
        <v/>
      </c>
      <c r="M94" s="260"/>
      <c r="N94" s="91"/>
      <c r="O94" s="91" t="str">
        <f t="shared" si="1"/>
        <v/>
      </c>
      <c r="P94" s="94">
        <f t="shared" si="2"/>
        <v>0</v>
      </c>
      <c r="Q94" s="94">
        <f t="shared" si="3"/>
        <v>0</v>
      </c>
      <c r="R94" s="218">
        <f>(ROUND((F94/100*'Member Info'!$W$2), 2))</f>
        <v>0</v>
      </c>
      <c r="S94" s="218" t="e">
        <f t="shared" si="4"/>
        <v>#VALUE!</v>
      </c>
      <c r="T94" s="218" t="str">
        <f t="shared" si="5"/>
        <v/>
      </c>
      <c r="U94" s="227" t="str">
        <f t="shared" si="6"/>
        <v/>
      </c>
      <c r="V94" s="228" t="str">
        <f t="shared" si="7"/>
        <v/>
      </c>
      <c r="W94" s="228" t="str">
        <f t="shared" si="8"/>
        <v/>
      </c>
      <c r="X94" s="222">
        <f t="shared" si="9"/>
        <v>0</v>
      </c>
      <c r="Y94" s="110">
        <f t="shared" si="10"/>
        <v>0</v>
      </c>
      <c r="Z94" s="235" t="str">
        <f t="shared" si="11"/>
        <v/>
      </c>
      <c r="AA94" s="240" t="b">
        <f t="shared" si="12"/>
        <v>0</v>
      </c>
      <c r="AB94" s="235">
        <f t="shared" si="13"/>
        <v>0</v>
      </c>
      <c r="AC94" s="235">
        <f>IF('Member Info'!N91="",1,"")</f>
        <v>1</v>
      </c>
      <c r="AD94" s="243" t="e">
        <f t="shared" si="14"/>
        <v>#VALUE!</v>
      </c>
      <c r="AE94" s="130" t="str">
        <f t="shared" si="15"/>
        <v/>
      </c>
      <c r="AF94" s="124">
        <f t="shared" si="16"/>
        <v>1</v>
      </c>
      <c r="AG94" s="124" t="str">
        <f>IF('Member Info'!N91&lt;&gt;"",IF(AND('Member Info'!N91&lt;=$U$1,'Member Info'!N91&gt;=$T$1),1,0),"")</f>
        <v/>
      </c>
      <c r="AI94" s="124" t="b">
        <f t="shared" si="17"/>
        <v>0</v>
      </c>
      <c r="AJ94" s="124">
        <f t="shared" si="18"/>
        <v>0</v>
      </c>
      <c r="AL94" s="124">
        <f t="shared" si="19"/>
        <v>0</v>
      </c>
      <c r="AM94" s="124">
        <f>IF('Member Info'!F91&gt;$T$1,1,0)</f>
        <v>0</v>
      </c>
      <c r="AN94" s="124" t="b">
        <f>IF(ISERROR(T94),ERROR.TYPE(#REF!)=ERROR.TYPE(T94),FALSE)</f>
        <v>0</v>
      </c>
      <c r="AO94" s="124" t="b">
        <f>IF(ISERROR(U94),ERROR.TYPE(#REF!)=ERROR.TYPE(U94),FALSE)</f>
        <v>0</v>
      </c>
      <c r="AP94" s="124">
        <f>IF('Member Info'!F91&gt;'GP1 April 25'!$U$1,1,0)</f>
        <v>0</v>
      </c>
      <c r="AQ94" s="124">
        <f t="shared" si="20"/>
        <v>0</v>
      </c>
      <c r="AR94" s="124">
        <f t="shared" si="21"/>
        <v>0</v>
      </c>
      <c r="AS94" s="124">
        <f t="shared" si="22"/>
        <v>1</v>
      </c>
    </row>
    <row r="95" spans="1:45" x14ac:dyDescent="0.25">
      <c r="A95" s="4">
        <v>64</v>
      </c>
      <c r="B95" s="164">
        <f>'Member Info'!D92</f>
        <v>0</v>
      </c>
      <c r="C95" s="164">
        <f>'Member Info'!E92</f>
        <v>0</v>
      </c>
      <c r="D95" s="164" t="str">
        <f>'Member Info'!G92</f>
        <v/>
      </c>
      <c r="E95" s="165">
        <f>'Member Info'!B92</f>
        <v>0</v>
      </c>
      <c r="F95" s="242"/>
      <c r="G95" s="166" t="str">
        <f>IF(E95=0,"",('Member Info'!K92+'Member Info'!L92))</f>
        <v/>
      </c>
      <c r="H95" s="419"/>
      <c r="I95" s="419"/>
      <c r="J95" s="26"/>
      <c r="K95" s="26"/>
      <c r="L95" s="384" t="str">
        <f>IF(E95=0,"",IF('Member Info'!F92&gt;$U$1,CONCATENATE("Joined with practice on ", TEXT('Member Info'!F92, "DD/MM/YYYY")),IF('Member Info'!N92&lt;&gt;"",IF('Member Info'!N92&lt;$T$1,CONCATENATE("Left Scheme on ", TEXT('Member Info'!N92, "DD/MM/YYYY")),IF(OR(G95="",G95=0),"Error Detected, No rate entered",IF(E95=0,"",IF(F95="","Error Detected, No Pensionable pay",IF(AS95=1,"No Part Time Status Entered",IF(AR95=1,"No Part Time Hours Entered",IF(ISERROR(AD95)," Unknown Values entered.",IF(V95+W95&lt;1,"Acceptable",IF(T95+U95=200, "No Contributions Entered", IF(M95="","Error Detected, Choose reason&gt;",IF(Z95="1",IF(V95=1,"Please Enter Deemed Pensionable Pay","Add Any Relevant Details Above"),"Please Give Details Above"))))))))))),IF(OR(G95="",G95=0),"Error Detected, No rate entered",IF(E95=0,"",IF(F95="","Error Detected, No Pensionable pay",IF(AS95=1,"No Part Time Status Entered",IF(AR95=1,"No Part Time Hours Entered",IF(ISERROR(AD95)," Unknown Values entered.",IF(V95+W95&lt;1,"Acceptable",IF(T95+U95=200, "No Contributions Entered", IF(M95="","Error Detected, Choose reason&gt;",IF(Z95="1",IF(V95=1,"Please Enter Deemed Pensionable Pay","Add relevant Details Above"),"Please give details Above")))))))))))))</f>
        <v/>
      </c>
      <c r="M95" s="260"/>
      <c r="N95" s="91"/>
      <c r="O95" s="91" t="str">
        <f t="shared" si="1"/>
        <v/>
      </c>
      <c r="P95" s="94">
        <f t="shared" si="2"/>
        <v>0</v>
      </c>
      <c r="Q95" s="94">
        <f t="shared" si="3"/>
        <v>0</v>
      </c>
      <c r="R95" s="218">
        <f>(ROUND((F95/100*'Member Info'!$W$2), 2))</f>
        <v>0</v>
      </c>
      <c r="S95" s="218" t="e">
        <f t="shared" si="4"/>
        <v>#VALUE!</v>
      </c>
      <c r="T95" s="218" t="str">
        <f t="shared" si="5"/>
        <v/>
      </c>
      <c r="U95" s="227" t="str">
        <f t="shared" si="6"/>
        <v/>
      </c>
      <c r="V95" s="228" t="str">
        <f t="shared" si="7"/>
        <v/>
      </c>
      <c r="W95" s="228" t="str">
        <f t="shared" si="8"/>
        <v/>
      </c>
      <c r="X95" s="222">
        <f t="shared" si="9"/>
        <v>0</v>
      </c>
      <c r="Y95" s="110">
        <f t="shared" si="10"/>
        <v>0</v>
      </c>
      <c r="Z95" s="235" t="str">
        <f t="shared" si="11"/>
        <v/>
      </c>
      <c r="AA95" s="240" t="b">
        <f t="shared" si="12"/>
        <v>0</v>
      </c>
      <c r="AB95" s="235">
        <f t="shared" si="13"/>
        <v>0</v>
      </c>
      <c r="AC95" s="235">
        <f>IF('Member Info'!N92="",1,"")</f>
        <v>1</v>
      </c>
      <c r="AD95" s="243" t="e">
        <f t="shared" si="14"/>
        <v>#VALUE!</v>
      </c>
      <c r="AE95" s="130" t="str">
        <f t="shared" si="15"/>
        <v/>
      </c>
      <c r="AF95" s="124">
        <f t="shared" si="16"/>
        <v>1</v>
      </c>
      <c r="AG95" s="124" t="str">
        <f>IF('Member Info'!N92&lt;&gt;"",IF(AND('Member Info'!N92&lt;=$U$1,'Member Info'!N92&gt;=$T$1),1,0),"")</f>
        <v/>
      </c>
      <c r="AI95" s="124" t="b">
        <f t="shared" si="17"/>
        <v>0</v>
      </c>
      <c r="AJ95" s="124">
        <f t="shared" si="18"/>
        <v>0</v>
      </c>
      <c r="AL95" s="124">
        <f t="shared" si="19"/>
        <v>0</v>
      </c>
      <c r="AM95" s="124">
        <f>IF('Member Info'!F92&gt;$T$1,1,0)</f>
        <v>0</v>
      </c>
      <c r="AN95" s="124" t="b">
        <f>IF(ISERROR(T95),ERROR.TYPE(#REF!)=ERROR.TYPE(T95),FALSE)</f>
        <v>0</v>
      </c>
      <c r="AO95" s="124" t="b">
        <f>IF(ISERROR(U95),ERROR.TYPE(#REF!)=ERROR.TYPE(U95),FALSE)</f>
        <v>0</v>
      </c>
      <c r="AP95" s="124">
        <f>IF('Member Info'!F92&gt;'GP1 April 25'!$U$1,1,0)</f>
        <v>0</v>
      </c>
      <c r="AQ95" s="124">
        <f t="shared" si="20"/>
        <v>0</v>
      </c>
      <c r="AR95" s="124">
        <f t="shared" si="21"/>
        <v>0</v>
      </c>
      <c r="AS95" s="124">
        <f t="shared" si="22"/>
        <v>1</v>
      </c>
    </row>
    <row r="96" spans="1:45" x14ac:dyDescent="0.25">
      <c r="A96" s="4">
        <v>65</v>
      </c>
      <c r="B96" s="164">
        <f>'Member Info'!D93</f>
        <v>0</v>
      </c>
      <c r="C96" s="164">
        <f>'Member Info'!E93</f>
        <v>0</v>
      </c>
      <c r="D96" s="164" t="str">
        <f>'Member Info'!G93</f>
        <v/>
      </c>
      <c r="E96" s="165">
        <f>'Member Info'!B93</f>
        <v>0</v>
      </c>
      <c r="F96" s="242"/>
      <c r="G96" s="166" t="str">
        <f>IF(E96=0,"",('Member Info'!K93+'Member Info'!L93))</f>
        <v/>
      </c>
      <c r="H96" s="419"/>
      <c r="I96" s="419"/>
      <c r="J96" s="26"/>
      <c r="K96" s="26"/>
      <c r="L96" s="384" t="str">
        <f>IF(E96=0,"",IF('Member Info'!F93&gt;$U$1,CONCATENATE("Joined with practice on ", TEXT('Member Info'!F93, "DD/MM/YYYY")),IF('Member Info'!N93&lt;&gt;"",IF('Member Info'!N93&lt;$T$1,CONCATENATE("Left Scheme on ", TEXT('Member Info'!N93, "DD/MM/YYYY")),IF(OR(G96="",G96=0),"Error Detected, No rate entered",IF(E96=0,"",IF(F96="","Error Detected, No Pensionable pay",IF(AS96=1,"No Part Time Status Entered",IF(AR96=1,"No Part Time Hours Entered",IF(ISERROR(AD96)," Unknown Values entered.",IF(V96+W96&lt;1,"Acceptable",IF(T96+U96=200, "No Contributions Entered", IF(M96="","Error Detected, Choose reason&gt;",IF(Z96="1",IF(V96=1,"Please Enter Deemed Pensionable Pay","Add Any Relevant Details Above"),"Please Give Details Above"))))))))))),IF(OR(G96="",G96=0),"Error Detected, No rate entered",IF(E96=0,"",IF(F96="","Error Detected, No Pensionable pay",IF(AS96=1,"No Part Time Status Entered",IF(AR96=1,"No Part Time Hours Entered",IF(ISERROR(AD96)," Unknown Values entered.",IF(V96+W96&lt;1,"Acceptable",IF(T96+U96=200, "No Contributions Entered", IF(M96="","Error Detected, Choose reason&gt;",IF(Z96="1",IF(V96=1,"Please Enter Deemed Pensionable Pay","Add relevant Details Above"),"Please give details Above")))))))))))))</f>
        <v/>
      </c>
      <c r="M96" s="260"/>
      <c r="N96" s="91"/>
      <c r="O96" s="91" t="str">
        <f t="shared" si="1"/>
        <v/>
      </c>
      <c r="P96" s="94">
        <f t="shared" si="2"/>
        <v>0</v>
      </c>
      <c r="Q96" s="94">
        <f t="shared" si="3"/>
        <v>0</v>
      </c>
      <c r="R96" s="218">
        <f>(ROUND((F96/100*'Member Info'!$W$2), 2))</f>
        <v>0</v>
      </c>
      <c r="S96" s="218" t="e">
        <f t="shared" si="4"/>
        <v>#VALUE!</v>
      </c>
      <c r="T96" s="218" t="str">
        <f t="shared" si="5"/>
        <v/>
      </c>
      <c r="U96" s="227" t="str">
        <f t="shared" si="6"/>
        <v/>
      </c>
      <c r="V96" s="228" t="str">
        <f t="shared" si="7"/>
        <v/>
      </c>
      <c r="W96" s="228" t="str">
        <f t="shared" si="8"/>
        <v/>
      </c>
      <c r="X96" s="222">
        <f t="shared" si="9"/>
        <v>0</v>
      </c>
      <c r="Y96" s="110">
        <f t="shared" si="10"/>
        <v>0</v>
      </c>
      <c r="Z96" s="235" t="str">
        <f t="shared" si="11"/>
        <v/>
      </c>
      <c r="AA96" s="240" t="b">
        <f t="shared" si="12"/>
        <v>0</v>
      </c>
      <c r="AB96" s="235">
        <f t="shared" si="13"/>
        <v>0</v>
      </c>
      <c r="AC96" s="235">
        <f>IF('Member Info'!N93="",1,"")</f>
        <v>1</v>
      </c>
      <c r="AD96" s="243" t="e">
        <f t="shared" si="14"/>
        <v>#VALUE!</v>
      </c>
      <c r="AE96" s="130" t="str">
        <f t="shared" si="15"/>
        <v/>
      </c>
      <c r="AF96" s="124">
        <f t="shared" si="16"/>
        <v>1</v>
      </c>
      <c r="AG96" s="124" t="str">
        <f>IF('Member Info'!N93&lt;&gt;"",IF(AND('Member Info'!N93&lt;=$U$1,'Member Info'!N93&gt;=$T$1),1,0),"")</f>
        <v/>
      </c>
      <c r="AI96" s="124" t="b">
        <f t="shared" si="17"/>
        <v>0</v>
      </c>
      <c r="AJ96" s="124">
        <f t="shared" si="18"/>
        <v>0</v>
      </c>
      <c r="AL96" s="124">
        <f t="shared" si="19"/>
        <v>0</v>
      </c>
      <c r="AM96" s="124">
        <f>IF('Member Info'!F93&gt;$T$1,1,0)</f>
        <v>0</v>
      </c>
      <c r="AN96" s="124" t="b">
        <f>IF(ISERROR(T96),ERROR.TYPE(#REF!)=ERROR.TYPE(T96),FALSE)</f>
        <v>0</v>
      </c>
      <c r="AO96" s="124" t="b">
        <f>IF(ISERROR(U96),ERROR.TYPE(#REF!)=ERROR.TYPE(U96),FALSE)</f>
        <v>0</v>
      </c>
      <c r="AP96" s="124">
        <f>IF('Member Info'!F93&gt;'GP1 April 25'!$U$1,1,0)</f>
        <v>0</v>
      </c>
      <c r="AQ96" s="124">
        <f t="shared" si="20"/>
        <v>0</v>
      </c>
      <c r="AR96" s="124">
        <f t="shared" si="21"/>
        <v>0</v>
      </c>
      <c r="AS96" s="124">
        <f t="shared" si="22"/>
        <v>1</v>
      </c>
    </row>
    <row r="97" spans="1:45" x14ac:dyDescent="0.25">
      <c r="A97" s="4">
        <v>66</v>
      </c>
      <c r="B97" s="164">
        <f>'Member Info'!D94</f>
        <v>0</v>
      </c>
      <c r="C97" s="164">
        <f>'Member Info'!E94</f>
        <v>0</v>
      </c>
      <c r="D97" s="164" t="str">
        <f>'Member Info'!G94</f>
        <v/>
      </c>
      <c r="E97" s="165">
        <f>'Member Info'!B94</f>
        <v>0</v>
      </c>
      <c r="F97" s="242"/>
      <c r="G97" s="166" t="str">
        <f>IF(E97=0,"",('Member Info'!K94+'Member Info'!L94))</f>
        <v/>
      </c>
      <c r="H97" s="419"/>
      <c r="I97" s="419"/>
      <c r="J97" s="26"/>
      <c r="K97" s="26"/>
      <c r="L97" s="384" t="str">
        <f>IF(E97=0,"",IF('Member Info'!F94&gt;$U$1,CONCATENATE("Joined with practice on ", TEXT('Member Info'!F94, "DD/MM/YYYY")),IF('Member Info'!N94&lt;&gt;"",IF('Member Info'!N94&lt;$T$1,CONCATENATE("Left Scheme on ", TEXT('Member Info'!N94, "DD/MM/YYYY")),IF(OR(G97="",G97=0),"Error Detected, No rate entered",IF(E97=0,"",IF(F97="","Error Detected, No Pensionable pay",IF(AS97=1,"No Part Time Status Entered",IF(AR97=1,"No Part Time Hours Entered",IF(ISERROR(AD97)," Unknown Values entered.",IF(V97+W97&lt;1,"Acceptable",IF(T97+U97=200, "No Contributions Entered", IF(M97="","Error Detected, Choose reason&gt;",IF(Z97="1",IF(V97=1,"Please Enter Deemed Pensionable Pay","Add Any Relevant Details Above"),"Please Give Details Above"))))))))))),IF(OR(G97="",G97=0),"Error Detected, No rate entered",IF(E97=0,"",IF(F97="","Error Detected, No Pensionable pay",IF(AS97=1,"No Part Time Status Entered",IF(AR97=1,"No Part Time Hours Entered",IF(ISERROR(AD97)," Unknown Values entered.",IF(V97+W97&lt;1,"Acceptable",IF(T97+U97=200, "No Contributions Entered", IF(M97="","Error Detected, Choose reason&gt;",IF(Z97="1",IF(V97=1,"Please Enter Deemed Pensionable Pay","Add relevant Details Above"),"Please give details Above")))))))))))))</f>
        <v/>
      </c>
      <c r="M97" s="260"/>
      <c r="N97" s="91"/>
      <c r="O97" s="91" t="str">
        <f t="shared" ref="O97:O160" si="23">IF(E97=0,"",IF(ISERROR((F97+J97+K97)),0,IF((F97+J97+K97)&lt;1,0,1)))</f>
        <v/>
      </c>
      <c r="P97" s="94">
        <f t="shared" ref="P97:P160" si="24">J97</f>
        <v>0</v>
      </c>
      <c r="Q97" s="94">
        <f t="shared" ref="Q97:Q160" si="25">K97</f>
        <v>0</v>
      </c>
      <c r="R97" s="218">
        <f>(ROUND((F97/100*'Member Info'!$W$2), 2))</f>
        <v>0</v>
      </c>
      <c r="S97" s="218" t="e">
        <f t="shared" ref="S97:S160" si="26">ROUND((F97/100*G97),2)</f>
        <v>#VALUE!</v>
      </c>
      <c r="T97" s="218" t="str">
        <f t="shared" ref="T97:T160" si="27">IF(E97=0,"",(100-(P97/R97*100)))</f>
        <v/>
      </c>
      <c r="U97" s="227" t="str">
        <f t="shared" ref="U97:U160" si="28">IF(E97=0,"",(100-(Q97/S97*100)))</f>
        <v/>
      </c>
      <c r="V97" s="228" t="str">
        <f t="shared" ref="V97:V160" si="29">IF(E97=0,"",IF(T97&gt;$T$16,1,IF(T97&lt;-$T$16,1,0)))</f>
        <v/>
      </c>
      <c r="W97" s="228" t="str">
        <f t="shared" ref="W97:W160" si="30">IF(E97=0,"",IF(G97=0,1,IF(U97&gt;$T$16,1,IF(U97&lt;-$T$16,1,0))))</f>
        <v/>
      </c>
      <c r="X97" s="222">
        <f t="shared" ref="X97:X160" si="31">IF(E97=0,0,IF(F97="",1,0))</f>
        <v>0</v>
      </c>
      <c r="Y97" s="110">
        <f t="shared" ref="Y97:Y160" si="32">IF(E97=0,0,IF(M97="",0,1))</f>
        <v>0</v>
      </c>
      <c r="Z97" s="235" t="str">
        <f t="shared" ref="Z97:Z160" si="33">IF(M97="SMP/Occupational Maternity","1",IF(M97="SSP/Occupational Sick pay","1",""))</f>
        <v/>
      </c>
      <c r="AA97" s="240" t="b">
        <f t="shared" ref="AA97:AA160" si="34">IF(OR(AN97=TRUE,AO97=TRUE),TRUE,FALSE)</f>
        <v>0</v>
      </c>
      <c r="AB97" s="235">
        <f t="shared" ref="AB97:AB160" si="35">IF(OR(M97="left scheme/Employment",AC97=""), 1,0)</f>
        <v>0</v>
      </c>
      <c r="AC97" s="235">
        <f>IF('Member Info'!N94="",1,"")</f>
        <v>1</v>
      </c>
      <c r="AD97" s="243" t="e">
        <f t="shared" ref="AD97:AD160" si="36">(T97+U97)</f>
        <v>#VALUE!</v>
      </c>
      <c r="AE97" s="130" t="str">
        <f t="shared" ref="AE97:AE160" si="37">IF(AP97=1,"",IF(Y97=1,"",IF(AG97=1,"",IF(E97=0,"",IF(AB97=1,"",IF(L97="acceptable","",IF(T97+U97="0","",T97+U97)))))))</f>
        <v/>
      </c>
      <c r="AF97" s="124">
        <f t="shared" ref="AF97:AF160" si="38">SUM(AB97+AC97)</f>
        <v>1</v>
      </c>
      <c r="AG97" s="124" t="str">
        <f>IF('Member Info'!N94&lt;&gt;"",IF(AND('Member Info'!N94&lt;=$U$1,'Member Info'!N94&gt;=$T$1),1,0),"")</f>
        <v/>
      </c>
      <c r="AI97" s="124" t="b">
        <f t="shared" ref="AI97:AI160" si="39">OR(M97="SMP/Occupational Maternity",M97="SSP/Occupational Sick pay")</f>
        <v>0</v>
      </c>
      <c r="AJ97" s="124">
        <f t="shared" ref="AJ97:AJ160" si="40">IF(AI97=TRUE,1,0)</f>
        <v>0</v>
      </c>
      <c r="AL97" s="124">
        <f t="shared" ref="AL97:AL160" si="41">IF(L97="Please Enter Deemed Pensionable Pay",1,0)</f>
        <v>0</v>
      </c>
      <c r="AM97" s="124">
        <f>IF('Member Info'!F94&gt;$T$1,1,0)</f>
        <v>0</v>
      </c>
      <c r="AN97" s="124" t="b">
        <f>IF(ISERROR(T97),ERROR.TYPE(#REF!)=ERROR.TYPE(T97),FALSE)</f>
        <v>0</v>
      </c>
      <c r="AO97" s="124" t="b">
        <f>IF(ISERROR(U97),ERROR.TYPE(#REF!)=ERROR.TYPE(U97),FALSE)</f>
        <v>0</v>
      </c>
      <c r="AP97" s="124">
        <f>IF('Member Info'!F94&gt;'GP1 April 25'!$U$1,1,0)</f>
        <v>0</v>
      </c>
      <c r="AQ97" s="124">
        <f t="shared" ref="AQ97:AQ160" si="42">IF(H97="Part Time",1,0)</f>
        <v>0</v>
      </c>
      <c r="AR97" s="124">
        <f t="shared" ref="AR97:AR160" si="43">IF(AND(AQ97=1,I97=""),1,0)</f>
        <v>0</v>
      </c>
      <c r="AS97" s="124">
        <f t="shared" ref="AS97:AS160" si="44">IF(OR(H97=0,H97=""),1,0)</f>
        <v>1</v>
      </c>
    </row>
    <row r="98" spans="1:45" x14ac:dyDescent="0.25">
      <c r="A98" s="4">
        <v>67</v>
      </c>
      <c r="B98" s="164">
        <f>'Member Info'!D95</f>
        <v>0</v>
      </c>
      <c r="C98" s="164">
        <f>'Member Info'!E95</f>
        <v>0</v>
      </c>
      <c r="D98" s="164" t="str">
        <f>'Member Info'!G95</f>
        <v/>
      </c>
      <c r="E98" s="165">
        <f>'Member Info'!B95</f>
        <v>0</v>
      </c>
      <c r="F98" s="242"/>
      <c r="G98" s="166" t="str">
        <f>IF(E98=0,"",('Member Info'!K95+'Member Info'!L95))</f>
        <v/>
      </c>
      <c r="H98" s="419"/>
      <c r="I98" s="419"/>
      <c r="J98" s="26"/>
      <c r="K98" s="26"/>
      <c r="L98" s="384" t="str">
        <f>IF(E98=0,"",IF('Member Info'!F95&gt;$U$1,CONCATENATE("Joined with practice on ", TEXT('Member Info'!F95, "DD/MM/YYYY")),IF('Member Info'!N95&lt;&gt;"",IF('Member Info'!N95&lt;$T$1,CONCATENATE("Left Scheme on ", TEXT('Member Info'!N95, "DD/MM/YYYY")),IF(OR(G98="",G98=0),"Error Detected, No rate entered",IF(E98=0,"",IF(F98="","Error Detected, No Pensionable pay",IF(AS98=1,"No Part Time Status Entered",IF(AR98=1,"No Part Time Hours Entered",IF(ISERROR(AD98)," Unknown Values entered.",IF(V98+W98&lt;1,"Acceptable",IF(T98+U98=200, "No Contributions Entered", IF(M98="","Error Detected, Choose reason&gt;",IF(Z98="1",IF(V98=1,"Please Enter Deemed Pensionable Pay","Add Any Relevant Details Above"),"Please Give Details Above"))))))))))),IF(OR(G98="",G98=0),"Error Detected, No rate entered",IF(E98=0,"",IF(F98="","Error Detected, No Pensionable pay",IF(AS98=1,"No Part Time Status Entered",IF(AR98=1,"No Part Time Hours Entered",IF(ISERROR(AD98)," Unknown Values entered.",IF(V98+W98&lt;1,"Acceptable",IF(T98+U98=200, "No Contributions Entered", IF(M98="","Error Detected, Choose reason&gt;",IF(Z98="1",IF(V98=1,"Please Enter Deemed Pensionable Pay","Add relevant Details Above"),"Please give details Above")))))))))))))</f>
        <v/>
      </c>
      <c r="M98" s="260"/>
      <c r="N98" s="91"/>
      <c r="O98" s="91" t="str">
        <f t="shared" si="23"/>
        <v/>
      </c>
      <c r="P98" s="94">
        <f t="shared" si="24"/>
        <v>0</v>
      </c>
      <c r="Q98" s="94">
        <f t="shared" si="25"/>
        <v>0</v>
      </c>
      <c r="R98" s="218">
        <f>(ROUND((F98/100*'Member Info'!$W$2), 2))</f>
        <v>0</v>
      </c>
      <c r="S98" s="218" t="e">
        <f t="shared" si="26"/>
        <v>#VALUE!</v>
      </c>
      <c r="T98" s="218" t="str">
        <f t="shared" si="27"/>
        <v/>
      </c>
      <c r="U98" s="227" t="str">
        <f t="shared" si="28"/>
        <v/>
      </c>
      <c r="V98" s="228" t="str">
        <f t="shared" si="29"/>
        <v/>
      </c>
      <c r="W98" s="228" t="str">
        <f t="shared" si="30"/>
        <v/>
      </c>
      <c r="X98" s="222">
        <f t="shared" si="31"/>
        <v>0</v>
      </c>
      <c r="Y98" s="110">
        <f t="shared" si="32"/>
        <v>0</v>
      </c>
      <c r="Z98" s="235" t="str">
        <f t="shared" si="33"/>
        <v/>
      </c>
      <c r="AA98" s="240" t="b">
        <f t="shared" si="34"/>
        <v>0</v>
      </c>
      <c r="AB98" s="235">
        <f t="shared" si="35"/>
        <v>0</v>
      </c>
      <c r="AC98" s="235">
        <f>IF('Member Info'!N95="",1,"")</f>
        <v>1</v>
      </c>
      <c r="AD98" s="243" t="e">
        <f t="shared" si="36"/>
        <v>#VALUE!</v>
      </c>
      <c r="AE98" s="130" t="str">
        <f t="shared" si="37"/>
        <v/>
      </c>
      <c r="AF98" s="124">
        <f t="shared" si="38"/>
        <v>1</v>
      </c>
      <c r="AG98" s="124" t="str">
        <f>IF('Member Info'!N95&lt;&gt;"",IF(AND('Member Info'!N95&lt;=$U$1,'Member Info'!N95&gt;=$T$1),1,0),"")</f>
        <v/>
      </c>
      <c r="AI98" s="124" t="b">
        <f t="shared" si="39"/>
        <v>0</v>
      </c>
      <c r="AJ98" s="124">
        <f t="shared" si="40"/>
        <v>0</v>
      </c>
      <c r="AL98" s="124">
        <f t="shared" si="41"/>
        <v>0</v>
      </c>
      <c r="AM98" s="124">
        <f>IF('Member Info'!F95&gt;$T$1,1,0)</f>
        <v>0</v>
      </c>
      <c r="AN98" s="124" t="b">
        <f>IF(ISERROR(T98),ERROR.TYPE(#REF!)=ERROR.TYPE(T98),FALSE)</f>
        <v>0</v>
      </c>
      <c r="AO98" s="124" t="b">
        <f>IF(ISERROR(U98),ERROR.TYPE(#REF!)=ERROR.TYPE(U98),FALSE)</f>
        <v>0</v>
      </c>
      <c r="AP98" s="124">
        <f>IF('Member Info'!F95&gt;'GP1 April 25'!$U$1,1,0)</f>
        <v>0</v>
      </c>
      <c r="AQ98" s="124">
        <f t="shared" si="42"/>
        <v>0</v>
      </c>
      <c r="AR98" s="124">
        <f t="shared" si="43"/>
        <v>0</v>
      </c>
      <c r="AS98" s="124">
        <f t="shared" si="44"/>
        <v>1</v>
      </c>
    </row>
    <row r="99" spans="1:45" x14ac:dyDescent="0.25">
      <c r="A99" s="4">
        <v>68</v>
      </c>
      <c r="B99" s="164">
        <f>'Member Info'!D96</f>
        <v>0</v>
      </c>
      <c r="C99" s="164">
        <f>'Member Info'!E96</f>
        <v>0</v>
      </c>
      <c r="D99" s="164" t="str">
        <f>'Member Info'!G96</f>
        <v/>
      </c>
      <c r="E99" s="165">
        <f>'Member Info'!B96</f>
        <v>0</v>
      </c>
      <c r="F99" s="242"/>
      <c r="G99" s="166" t="str">
        <f>IF(E99=0,"",('Member Info'!K96+'Member Info'!L96))</f>
        <v/>
      </c>
      <c r="H99" s="419"/>
      <c r="I99" s="419"/>
      <c r="J99" s="26"/>
      <c r="K99" s="26"/>
      <c r="L99" s="384" t="str">
        <f>IF(E99=0,"",IF('Member Info'!F96&gt;$U$1,CONCATENATE("Joined with practice on ", TEXT('Member Info'!F96, "DD/MM/YYYY")),IF('Member Info'!N96&lt;&gt;"",IF('Member Info'!N96&lt;$T$1,CONCATENATE("Left Scheme on ", TEXT('Member Info'!N96, "DD/MM/YYYY")),IF(OR(G99="",G99=0),"Error Detected, No rate entered",IF(E99=0,"",IF(F99="","Error Detected, No Pensionable pay",IF(AS99=1,"No Part Time Status Entered",IF(AR99=1,"No Part Time Hours Entered",IF(ISERROR(AD99)," Unknown Values entered.",IF(V99+W99&lt;1,"Acceptable",IF(T99+U99=200, "No Contributions Entered", IF(M99="","Error Detected, Choose reason&gt;",IF(Z99="1",IF(V99=1,"Please Enter Deemed Pensionable Pay","Add Any Relevant Details Above"),"Please Give Details Above"))))))))))),IF(OR(G99="",G99=0),"Error Detected, No rate entered",IF(E99=0,"",IF(F99="","Error Detected, No Pensionable pay",IF(AS99=1,"No Part Time Status Entered",IF(AR99=1,"No Part Time Hours Entered",IF(ISERROR(AD99)," Unknown Values entered.",IF(V99+W99&lt;1,"Acceptable",IF(T99+U99=200, "No Contributions Entered", IF(M99="","Error Detected, Choose reason&gt;",IF(Z99="1",IF(V99=1,"Please Enter Deemed Pensionable Pay","Add relevant Details Above"),"Please give details Above")))))))))))))</f>
        <v/>
      </c>
      <c r="M99" s="260"/>
      <c r="N99" s="91"/>
      <c r="O99" s="91" t="str">
        <f t="shared" si="23"/>
        <v/>
      </c>
      <c r="P99" s="94">
        <f t="shared" si="24"/>
        <v>0</v>
      </c>
      <c r="Q99" s="94">
        <f t="shared" si="25"/>
        <v>0</v>
      </c>
      <c r="R99" s="218">
        <f>(ROUND((F99/100*'Member Info'!$W$2), 2))</f>
        <v>0</v>
      </c>
      <c r="S99" s="218" t="e">
        <f t="shared" si="26"/>
        <v>#VALUE!</v>
      </c>
      <c r="T99" s="218" t="str">
        <f t="shared" si="27"/>
        <v/>
      </c>
      <c r="U99" s="227" t="str">
        <f t="shared" si="28"/>
        <v/>
      </c>
      <c r="V99" s="228" t="str">
        <f t="shared" si="29"/>
        <v/>
      </c>
      <c r="W99" s="228" t="str">
        <f t="shared" si="30"/>
        <v/>
      </c>
      <c r="X99" s="222">
        <f t="shared" si="31"/>
        <v>0</v>
      </c>
      <c r="Y99" s="110">
        <f t="shared" si="32"/>
        <v>0</v>
      </c>
      <c r="Z99" s="235" t="str">
        <f t="shared" si="33"/>
        <v/>
      </c>
      <c r="AA99" s="240" t="b">
        <f t="shared" si="34"/>
        <v>0</v>
      </c>
      <c r="AB99" s="235">
        <f t="shared" si="35"/>
        <v>0</v>
      </c>
      <c r="AC99" s="235">
        <f>IF('Member Info'!N96="",1,"")</f>
        <v>1</v>
      </c>
      <c r="AD99" s="243" t="e">
        <f t="shared" si="36"/>
        <v>#VALUE!</v>
      </c>
      <c r="AE99" s="130" t="str">
        <f t="shared" si="37"/>
        <v/>
      </c>
      <c r="AF99" s="124">
        <f t="shared" si="38"/>
        <v>1</v>
      </c>
      <c r="AG99" s="124" t="str">
        <f>IF('Member Info'!N96&lt;&gt;"",IF(AND('Member Info'!N96&lt;=$U$1,'Member Info'!N96&gt;=$T$1),1,0),"")</f>
        <v/>
      </c>
      <c r="AI99" s="124" t="b">
        <f t="shared" si="39"/>
        <v>0</v>
      </c>
      <c r="AJ99" s="124">
        <f t="shared" si="40"/>
        <v>0</v>
      </c>
      <c r="AL99" s="124">
        <f t="shared" si="41"/>
        <v>0</v>
      </c>
      <c r="AM99" s="124">
        <f>IF('Member Info'!F96&gt;$T$1,1,0)</f>
        <v>0</v>
      </c>
      <c r="AN99" s="124" t="b">
        <f>IF(ISERROR(T99),ERROR.TYPE(#REF!)=ERROR.TYPE(T99),FALSE)</f>
        <v>0</v>
      </c>
      <c r="AO99" s="124" t="b">
        <f>IF(ISERROR(U99),ERROR.TYPE(#REF!)=ERROR.TYPE(U99),FALSE)</f>
        <v>0</v>
      </c>
      <c r="AP99" s="124">
        <f>IF('Member Info'!F96&gt;'GP1 April 25'!$U$1,1,0)</f>
        <v>0</v>
      </c>
      <c r="AQ99" s="124">
        <f t="shared" si="42"/>
        <v>0</v>
      </c>
      <c r="AR99" s="124">
        <f t="shared" si="43"/>
        <v>0</v>
      </c>
      <c r="AS99" s="124">
        <f t="shared" si="44"/>
        <v>1</v>
      </c>
    </row>
    <row r="100" spans="1:45" x14ac:dyDescent="0.25">
      <c r="A100" s="4">
        <v>69</v>
      </c>
      <c r="B100" s="164">
        <f>'Member Info'!D97</f>
        <v>0</v>
      </c>
      <c r="C100" s="164">
        <f>'Member Info'!E97</f>
        <v>0</v>
      </c>
      <c r="D100" s="164" t="str">
        <f>'Member Info'!G97</f>
        <v/>
      </c>
      <c r="E100" s="165">
        <f>'Member Info'!B97</f>
        <v>0</v>
      </c>
      <c r="F100" s="242"/>
      <c r="G100" s="166" t="str">
        <f>IF(E100=0,"",('Member Info'!K97+'Member Info'!L97))</f>
        <v/>
      </c>
      <c r="H100" s="419"/>
      <c r="I100" s="419"/>
      <c r="J100" s="26"/>
      <c r="K100" s="26"/>
      <c r="L100" s="384" t="str">
        <f>IF(E100=0,"",IF('Member Info'!F97&gt;$U$1,CONCATENATE("Joined with practice on ", TEXT('Member Info'!F97, "DD/MM/YYYY")),IF('Member Info'!N97&lt;&gt;"",IF('Member Info'!N97&lt;$T$1,CONCATENATE("Left Scheme on ", TEXT('Member Info'!N97, "DD/MM/YYYY")),IF(OR(G100="",G100=0),"Error Detected, No rate entered",IF(E100=0,"",IF(F100="","Error Detected, No Pensionable pay",IF(AS100=1,"No Part Time Status Entered",IF(AR100=1,"No Part Time Hours Entered",IF(ISERROR(AD100)," Unknown Values entered.",IF(V100+W100&lt;1,"Acceptable",IF(T100+U100=200, "No Contributions Entered", IF(M100="","Error Detected, Choose reason&gt;",IF(Z100="1",IF(V100=1,"Please Enter Deemed Pensionable Pay","Add Any Relevant Details Above"),"Please Give Details Above"))))))))))),IF(OR(G100="",G100=0),"Error Detected, No rate entered",IF(E100=0,"",IF(F100="","Error Detected, No Pensionable pay",IF(AS100=1,"No Part Time Status Entered",IF(AR100=1,"No Part Time Hours Entered",IF(ISERROR(AD100)," Unknown Values entered.",IF(V100+W100&lt;1,"Acceptable",IF(T100+U100=200, "No Contributions Entered", IF(M100="","Error Detected, Choose reason&gt;",IF(Z100="1",IF(V100=1,"Please Enter Deemed Pensionable Pay","Add relevant Details Above"),"Please give details Above")))))))))))))</f>
        <v/>
      </c>
      <c r="M100" s="260"/>
      <c r="N100" s="91"/>
      <c r="O100" s="91" t="str">
        <f t="shared" si="23"/>
        <v/>
      </c>
      <c r="P100" s="94">
        <f t="shared" si="24"/>
        <v>0</v>
      </c>
      <c r="Q100" s="94">
        <f t="shared" si="25"/>
        <v>0</v>
      </c>
      <c r="R100" s="218">
        <f>(ROUND((F100/100*'Member Info'!$W$2), 2))</f>
        <v>0</v>
      </c>
      <c r="S100" s="218" t="e">
        <f t="shared" si="26"/>
        <v>#VALUE!</v>
      </c>
      <c r="T100" s="218" t="str">
        <f t="shared" si="27"/>
        <v/>
      </c>
      <c r="U100" s="227" t="str">
        <f t="shared" si="28"/>
        <v/>
      </c>
      <c r="V100" s="228" t="str">
        <f t="shared" si="29"/>
        <v/>
      </c>
      <c r="W100" s="228" t="str">
        <f t="shared" si="30"/>
        <v/>
      </c>
      <c r="X100" s="222">
        <f t="shared" si="31"/>
        <v>0</v>
      </c>
      <c r="Y100" s="110">
        <f t="shared" si="32"/>
        <v>0</v>
      </c>
      <c r="Z100" s="235" t="str">
        <f t="shared" si="33"/>
        <v/>
      </c>
      <c r="AA100" s="240" t="b">
        <f t="shared" si="34"/>
        <v>0</v>
      </c>
      <c r="AB100" s="235">
        <f t="shared" si="35"/>
        <v>0</v>
      </c>
      <c r="AC100" s="235">
        <f>IF('Member Info'!N97="",1,"")</f>
        <v>1</v>
      </c>
      <c r="AD100" s="243" t="e">
        <f t="shared" si="36"/>
        <v>#VALUE!</v>
      </c>
      <c r="AE100" s="130" t="str">
        <f t="shared" si="37"/>
        <v/>
      </c>
      <c r="AF100" s="124">
        <f t="shared" si="38"/>
        <v>1</v>
      </c>
      <c r="AG100" s="124" t="str">
        <f>IF('Member Info'!N97&lt;&gt;"",IF(AND('Member Info'!N97&lt;=$U$1,'Member Info'!N97&gt;=$T$1),1,0),"")</f>
        <v/>
      </c>
      <c r="AI100" s="124" t="b">
        <f t="shared" si="39"/>
        <v>0</v>
      </c>
      <c r="AJ100" s="124">
        <f t="shared" si="40"/>
        <v>0</v>
      </c>
      <c r="AL100" s="124">
        <f t="shared" si="41"/>
        <v>0</v>
      </c>
      <c r="AM100" s="124">
        <f>IF('Member Info'!F97&gt;$T$1,1,0)</f>
        <v>0</v>
      </c>
      <c r="AN100" s="124" t="b">
        <f>IF(ISERROR(T100),ERROR.TYPE(#REF!)=ERROR.TYPE(T100),FALSE)</f>
        <v>0</v>
      </c>
      <c r="AO100" s="124" t="b">
        <f>IF(ISERROR(U100),ERROR.TYPE(#REF!)=ERROR.TYPE(U100),FALSE)</f>
        <v>0</v>
      </c>
      <c r="AP100" s="124">
        <f>IF('Member Info'!F97&gt;'GP1 April 25'!$U$1,1,0)</f>
        <v>0</v>
      </c>
      <c r="AQ100" s="124">
        <f t="shared" si="42"/>
        <v>0</v>
      </c>
      <c r="AR100" s="124">
        <f t="shared" si="43"/>
        <v>0</v>
      </c>
      <c r="AS100" s="124">
        <f t="shared" si="44"/>
        <v>1</v>
      </c>
    </row>
    <row r="101" spans="1:45" x14ac:dyDescent="0.25">
      <c r="A101" s="4">
        <v>70</v>
      </c>
      <c r="B101" s="164">
        <f>'Member Info'!D98</f>
        <v>0</v>
      </c>
      <c r="C101" s="164">
        <f>'Member Info'!E98</f>
        <v>0</v>
      </c>
      <c r="D101" s="164" t="str">
        <f>'Member Info'!G98</f>
        <v/>
      </c>
      <c r="E101" s="165">
        <f>'Member Info'!B98</f>
        <v>0</v>
      </c>
      <c r="F101" s="242"/>
      <c r="G101" s="166" t="str">
        <f>IF(E101=0,"",('Member Info'!K98+'Member Info'!L98))</f>
        <v/>
      </c>
      <c r="H101" s="419"/>
      <c r="I101" s="419"/>
      <c r="J101" s="26"/>
      <c r="K101" s="26"/>
      <c r="L101" s="384" t="str">
        <f>IF(E101=0,"",IF('Member Info'!F98&gt;$U$1,CONCATENATE("Joined with practice on ", TEXT('Member Info'!F98, "DD/MM/YYYY")),IF('Member Info'!N98&lt;&gt;"",IF('Member Info'!N98&lt;$T$1,CONCATENATE("Left Scheme on ", TEXT('Member Info'!N98, "DD/MM/YYYY")),IF(OR(G101="",G101=0),"Error Detected, No rate entered",IF(E101=0,"",IF(F101="","Error Detected, No Pensionable pay",IF(AS101=1,"No Part Time Status Entered",IF(AR101=1,"No Part Time Hours Entered",IF(ISERROR(AD101)," Unknown Values entered.",IF(V101+W101&lt;1,"Acceptable",IF(T101+U101=200, "No Contributions Entered", IF(M101="","Error Detected, Choose reason&gt;",IF(Z101="1",IF(V101=1,"Please Enter Deemed Pensionable Pay","Add Any Relevant Details Above"),"Please Give Details Above"))))))))))),IF(OR(G101="",G101=0),"Error Detected, No rate entered",IF(E101=0,"",IF(F101="","Error Detected, No Pensionable pay",IF(AS101=1,"No Part Time Status Entered",IF(AR101=1,"No Part Time Hours Entered",IF(ISERROR(AD101)," Unknown Values entered.",IF(V101+W101&lt;1,"Acceptable",IF(T101+U101=200, "No Contributions Entered", IF(M101="","Error Detected, Choose reason&gt;",IF(Z101="1",IF(V101=1,"Please Enter Deemed Pensionable Pay","Add relevant Details Above"),"Please give details Above")))))))))))))</f>
        <v/>
      </c>
      <c r="M101" s="260"/>
      <c r="N101" s="91"/>
      <c r="O101" s="91" t="str">
        <f t="shared" si="23"/>
        <v/>
      </c>
      <c r="P101" s="94">
        <f t="shared" si="24"/>
        <v>0</v>
      </c>
      <c r="Q101" s="94">
        <f t="shared" si="25"/>
        <v>0</v>
      </c>
      <c r="R101" s="218">
        <f>(ROUND((F101/100*'Member Info'!$W$2), 2))</f>
        <v>0</v>
      </c>
      <c r="S101" s="218" t="e">
        <f t="shared" si="26"/>
        <v>#VALUE!</v>
      </c>
      <c r="T101" s="218" t="str">
        <f t="shared" si="27"/>
        <v/>
      </c>
      <c r="U101" s="227" t="str">
        <f t="shared" si="28"/>
        <v/>
      </c>
      <c r="V101" s="228" t="str">
        <f t="shared" si="29"/>
        <v/>
      </c>
      <c r="W101" s="228" t="str">
        <f t="shared" si="30"/>
        <v/>
      </c>
      <c r="X101" s="222">
        <f t="shared" si="31"/>
        <v>0</v>
      </c>
      <c r="Y101" s="110">
        <f t="shared" si="32"/>
        <v>0</v>
      </c>
      <c r="Z101" s="235" t="str">
        <f t="shared" si="33"/>
        <v/>
      </c>
      <c r="AA101" s="240" t="b">
        <f t="shared" si="34"/>
        <v>0</v>
      </c>
      <c r="AB101" s="235">
        <f t="shared" si="35"/>
        <v>0</v>
      </c>
      <c r="AC101" s="235">
        <f>IF('Member Info'!N98="",1,"")</f>
        <v>1</v>
      </c>
      <c r="AD101" s="243" t="e">
        <f t="shared" si="36"/>
        <v>#VALUE!</v>
      </c>
      <c r="AE101" s="130" t="str">
        <f t="shared" si="37"/>
        <v/>
      </c>
      <c r="AF101" s="124">
        <f t="shared" si="38"/>
        <v>1</v>
      </c>
      <c r="AG101" s="124" t="str">
        <f>IF('Member Info'!N98&lt;&gt;"",IF(AND('Member Info'!N98&lt;=$U$1,'Member Info'!N98&gt;=$T$1),1,0),"")</f>
        <v/>
      </c>
      <c r="AI101" s="124" t="b">
        <f t="shared" si="39"/>
        <v>0</v>
      </c>
      <c r="AJ101" s="124">
        <f t="shared" si="40"/>
        <v>0</v>
      </c>
      <c r="AL101" s="124">
        <f t="shared" si="41"/>
        <v>0</v>
      </c>
      <c r="AM101" s="124">
        <f>IF('Member Info'!F98&gt;$T$1,1,0)</f>
        <v>0</v>
      </c>
      <c r="AN101" s="124" t="b">
        <f>IF(ISERROR(T101),ERROR.TYPE(#REF!)=ERROR.TYPE(T101),FALSE)</f>
        <v>0</v>
      </c>
      <c r="AO101" s="124" t="b">
        <f>IF(ISERROR(U101),ERROR.TYPE(#REF!)=ERROR.TYPE(U101),FALSE)</f>
        <v>0</v>
      </c>
      <c r="AP101" s="124">
        <f>IF('Member Info'!F98&gt;'GP1 April 25'!$U$1,1,0)</f>
        <v>0</v>
      </c>
      <c r="AQ101" s="124">
        <f t="shared" si="42"/>
        <v>0</v>
      </c>
      <c r="AR101" s="124">
        <f t="shared" si="43"/>
        <v>0</v>
      </c>
      <c r="AS101" s="124">
        <f t="shared" si="44"/>
        <v>1</v>
      </c>
    </row>
    <row r="102" spans="1:45" x14ac:dyDescent="0.25">
      <c r="A102" s="4">
        <v>71</v>
      </c>
      <c r="B102" s="164">
        <f>'Member Info'!D99</f>
        <v>0</v>
      </c>
      <c r="C102" s="164">
        <f>'Member Info'!E99</f>
        <v>0</v>
      </c>
      <c r="D102" s="164" t="str">
        <f>'Member Info'!G99</f>
        <v/>
      </c>
      <c r="E102" s="165">
        <f>'Member Info'!B99</f>
        <v>0</v>
      </c>
      <c r="F102" s="242"/>
      <c r="G102" s="166" t="str">
        <f>IF(E102=0,"",('Member Info'!K99+'Member Info'!L99))</f>
        <v/>
      </c>
      <c r="H102" s="419"/>
      <c r="I102" s="419"/>
      <c r="J102" s="26"/>
      <c r="K102" s="26"/>
      <c r="L102" s="384" t="str">
        <f>IF(E102=0,"",IF('Member Info'!F99&gt;$U$1,CONCATENATE("Joined with practice on ", TEXT('Member Info'!F99, "DD/MM/YYYY")),IF('Member Info'!N99&lt;&gt;"",IF('Member Info'!N99&lt;$T$1,CONCATENATE("Left Scheme on ", TEXT('Member Info'!N99, "DD/MM/YYYY")),IF(OR(G102="",G102=0),"Error Detected, No rate entered",IF(E102=0,"",IF(F102="","Error Detected, No Pensionable pay",IF(AS102=1,"No Part Time Status Entered",IF(AR102=1,"No Part Time Hours Entered",IF(ISERROR(AD102)," Unknown Values entered.",IF(V102+W102&lt;1,"Acceptable",IF(T102+U102=200, "No Contributions Entered", IF(M102="","Error Detected, Choose reason&gt;",IF(Z102="1",IF(V102=1,"Please Enter Deemed Pensionable Pay","Add Any Relevant Details Above"),"Please Give Details Above"))))))))))),IF(OR(G102="",G102=0),"Error Detected, No rate entered",IF(E102=0,"",IF(F102="","Error Detected, No Pensionable pay",IF(AS102=1,"No Part Time Status Entered",IF(AR102=1,"No Part Time Hours Entered",IF(ISERROR(AD102)," Unknown Values entered.",IF(V102+W102&lt;1,"Acceptable",IF(T102+U102=200, "No Contributions Entered", IF(M102="","Error Detected, Choose reason&gt;",IF(Z102="1",IF(V102=1,"Please Enter Deemed Pensionable Pay","Add relevant Details Above"),"Please give details Above")))))))))))))</f>
        <v/>
      </c>
      <c r="M102" s="260"/>
      <c r="N102" s="91"/>
      <c r="O102" s="91" t="str">
        <f t="shared" si="23"/>
        <v/>
      </c>
      <c r="P102" s="94">
        <f t="shared" si="24"/>
        <v>0</v>
      </c>
      <c r="Q102" s="94">
        <f t="shared" si="25"/>
        <v>0</v>
      </c>
      <c r="R102" s="218">
        <f>(ROUND((F102/100*'Member Info'!$W$2), 2))</f>
        <v>0</v>
      </c>
      <c r="S102" s="218" t="e">
        <f t="shared" si="26"/>
        <v>#VALUE!</v>
      </c>
      <c r="T102" s="218" t="str">
        <f t="shared" si="27"/>
        <v/>
      </c>
      <c r="U102" s="227" t="str">
        <f t="shared" si="28"/>
        <v/>
      </c>
      <c r="V102" s="228" t="str">
        <f t="shared" si="29"/>
        <v/>
      </c>
      <c r="W102" s="228" t="str">
        <f t="shared" si="30"/>
        <v/>
      </c>
      <c r="X102" s="222">
        <f t="shared" si="31"/>
        <v>0</v>
      </c>
      <c r="Y102" s="110">
        <f t="shared" si="32"/>
        <v>0</v>
      </c>
      <c r="Z102" s="235" t="str">
        <f t="shared" si="33"/>
        <v/>
      </c>
      <c r="AA102" s="240" t="b">
        <f t="shared" si="34"/>
        <v>0</v>
      </c>
      <c r="AB102" s="235">
        <f t="shared" si="35"/>
        <v>0</v>
      </c>
      <c r="AC102" s="235">
        <f>IF('Member Info'!N99="",1,"")</f>
        <v>1</v>
      </c>
      <c r="AD102" s="243" t="e">
        <f t="shared" si="36"/>
        <v>#VALUE!</v>
      </c>
      <c r="AE102" s="130" t="str">
        <f t="shared" si="37"/>
        <v/>
      </c>
      <c r="AF102" s="124">
        <f t="shared" si="38"/>
        <v>1</v>
      </c>
      <c r="AG102" s="124" t="str">
        <f>IF('Member Info'!N99&lt;&gt;"",IF(AND('Member Info'!N99&lt;=$U$1,'Member Info'!N99&gt;=$T$1),1,0),"")</f>
        <v/>
      </c>
      <c r="AI102" s="124" t="b">
        <f t="shared" si="39"/>
        <v>0</v>
      </c>
      <c r="AJ102" s="124">
        <f t="shared" si="40"/>
        <v>0</v>
      </c>
      <c r="AL102" s="124">
        <f t="shared" si="41"/>
        <v>0</v>
      </c>
      <c r="AM102" s="124">
        <f>IF('Member Info'!F99&gt;$T$1,1,0)</f>
        <v>0</v>
      </c>
      <c r="AN102" s="124" t="b">
        <f>IF(ISERROR(T102),ERROR.TYPE(#REF!)=ERROR.TYPE(T102),FALSE)</f>
        <v>0</v>
      </c>
      <c r="AO102" s="124" t="b">
        <f>IF(ISERROR(U102),ERROR.TYPE(#REF!)=ERROR.TYPE(U102),FALSE)</f>
        <v>0</v>
      </c>
      <c r="AP102" s="124">
        <f>IF('Member Info'!F99&gt;'GP1 April 25'!$U$1,1,0)</f>
        <v>0</v>
      </c>
      <c r="AQ102" s="124">
        <f t="shared" si="42"/>
        <v>0</v>
      </c>
      <c r="AR102" s="124">
        <f t="shared" si="43"/>
        <v>0</v>
      </c>
      <c r="AS102" s="124">
        <f t="shared" si="44"/>
        <v>1</v>
      </c>
    </row>
    <row r="103" spans="1:45" x14ac:dyDescent="0.25">
      <c r="A103" s="4">
        <v>72</v>
      </c>
      <c r="B103" s="164">
        <f>'Member Info'!D100</f>
        <v>0</v>
      </c>
      <c r="C103" s="164">
        <f>'Member Info'!E100</f>
        <v>0</v>
      </c>
      <c r="D103" s="164" t="str">
        <f>'Member Info'!G100</f>
        <v/>
      </c>
      <c r="E103" s="165">
        <f>'Member Info'!B100</f>
        <v>0</v>
      </c>
      <c r="F103" s="242"/>
      <c r="G103" s="166" t="str">
        <f>IF(E103=0,"",('Member Info'!K100+'Member Info'!L100))</f>
        <v/>
      </c>
      <c r="H103" s="419"/>
      <c r="I103" s="419"/>
      <c r="J103" s="26"/>
      <c r="K103" s="26"/>
      <c r="L103" s="384" t="str">
        <f>IF(E103=0,"",IF('Member Info'!F100&gt;$U$1,CONCATENATE("Joined with practice on ", TEXT('Member Info'!F100, "DD/MM/YYYY")),IF('Member Info'!N100&lt;&gt;"",IF('Member Info'!N100&lt;$T$1,CONCATENATE("Left Scheme on ", TEXT('Member Info'!N100, "DD/MM/YYYY")),IF(OR(G103="",G103=0),"Error Detected, No rate entered",IF(E103=0,"",IF(F103="","Error Detected, No Pensionable pay",IF(AS103=1,"No Part Time Status Entered",IF(AR103=1,"No Part Time Hours Entered",IF(ISERROR(AD103)," Unknown Values entered.",IF(V103+W103&lt;1,"Acceptable",IF(T103+U103=200, "No Contributions Entered", IF(M103="","Error Detected, Choose reason&gt;",IF(Z103="1",IF(V103=1,"Please Enter Deemed Pensionable Pay","Add Any Relevant Details Above"),"Please Give Details Above"))))))))))),IF(OR(G103="",G103=0),"Error Detected, No rate entered",IF(E103=0,"",IF(F103="","Error Detected, No Pensionable pay",IF(AS103=1,"No Part Time Status Entered",IF(AR103=1,"No Part Time Hours Entered",IF(ISERROR(AD103)," Unknown Values entered.",IF(V103+W103&lt;1,"Acceptable",IF(T103+U103=200, "No Contributions Entered", IF(M103="","Error Detected, Choose reason&gt;",IF(Z103="1",IF(V103=1,"Please Enter Deemed Pensionable Pay","Add relevant Details Above"),"Please give details Above")))))))))))))</f>
        <v/>
      </c>
      <c r="M103" s="260"/>
      <c r="N103" s="91"/>
      <c r="O103" s="91" t="str">
        <f t="shared" si="23"/>
        <v/>
      </c>
      <c r="P103" s="94">
        <f t="shared" si="24"/>
        <v>0</v>
      </c>
      <c r="Q103" s="94">
        <f t="shared" si="25"/>
        <v>0</v>
      </c>
      <c r="R103" s="218">
        <f>(ROUND((F103/100*'Member Info'!$W$2), 2))</f>
        <v>0</v>
      </c>
      <c r="S103" s="218" t="e">
        <f t="shared" si="26"/>
        <v>#VALUE!</v>
      </c>
      <c r="T103" s="218" t="str">
        <f t="shared" si="27"/>
        <v/>
      </c>
      <c r="U103" s="227" t="str">
        <f t="shared" si="28"/>
        <v/>
      </c>
      <c r="V103" s="228" t="str">
        <f t="shared" si="29"/>
        <v/>
      </c>
      <c r="W103" s="228" t="str">
        <f t="shared" si="30"/>
        <v/>
      </c>
      <c r="X103" s="222">
        <f t="shared" si="31"/>
        <v>0</v>
      </c>
      <c r="Y103" s="110">
        <f t="shared" si="32"/>
        <v>0</v>
      </c>
      <c r="Z103" s="235" t="str">
        <f t="shared" si="33"/>
        <v/>
      </c>
      <c r="AA103" s="240" t="b">
        <f t="shared" si="34"/>
        <v>0</v>
      </c>
      <c r="AB103" s="235">
        <f t="shared" si="35"/>
        <v>0</v>
      </c>
      <c r="AC103" s="235">
        <f>IF('Member Info'!N100="",1,"")</f>
        <v>1</v>
      </c>
      <c r="AD103" s="243" t="e">
        <f t="shared" si="36"/>
        <v>#VALUE!</v>
      </c>
      <c r="AE103" s="130" t="str">
        <f t="shared" si="37"/>
        <v/>
      </c>
      <c r="AF103" s="124">
        <f t="shared" si="38"/>
        <v>1</v>
      </c>
      <c r="AG103" s="124" t="str">
        <f>IF('Member Info'!N100&lt;&gt;"",IF(AND('Member Info'!N100&lt;=$U$1,'Member Info'!N100&gt;=$T$1),1,0),"")</f>
        <v/>
      </c>
      <c r="AI103" s="124" t="b">
        <f t="shared" si="39"/>
        <v>0</v>
      </c>
      <c r="AJ103" s="124">
        <f t="shared" si="40"/>
        <v>0</v>
      </c>
      <c r="AL103" s="124">
        <f t="shared" si="41"/>
        <v>0</v>
      </c>
      <c r="AM103" s="124">
        <f>IF('Member Info'!F100&gt;$T$1,1,0)</f>
        <v>0</v>
      </c>
      <c r="AN103" s="124" t="b">
        <f>IF(ISERROR(T103),ERROR.TYPE(#REF!)=ERROR.TYPE(T103),FALSE)</f>
        <v>0</v>
      </c>
      <c r="AO103" s="124" t="b">
        <f>IF(ISERROR(U103),ERROR.TYPE(#REF!)=ERROR.TYPE(U103),FALSE)</f>
        <v>0</v>
      </c>
      <c r="AP103" s="124">
        <f>IF('Member Info'!F100&gt;'GP1 April 25'!$U$1,1,0)</f>
        <v>0</v>
      </c>
      <c r="AQ103" s="124">
        <f t="shared" si="42"/>
        <v>0</v>
      </c>
      <c r="AR103" s="124">
        <f t="shared" si="43"/>
        <v>0</v>
      </c>
      <c r="AS103" s="124">
        <f t="shared" si="44"/>
        <v>1</v>
      </c>
    </row>
    <row r="104" spans="1:45" x14ac:dyDescent="0.25">
      <c r="A104" s="4">
        <v>73</v>
      </c>
      <c r="B104" s="164">
        <f>'Member Info'!D101</f>
        <v>0</v>
      </c>
      <c r="C104" s="164">
        <f>'Member Info'!E101</f>
        <v>0</v>
      </c>
      <c r="D104" s="164" t="str">
        <f>'Member Info'!G101</f>
        <v/>
      </c>
      <c r="E104" s="165">
        <f>'Member Info'!B101</f>
        <v>0</v>
      </c>
      <c r="F104" s="242"/>
      <c r="G104" s="166" t="str">
        <f>IF(E104=0,"",('Member Info'!K101+'Member Info'!L101))</f>
        <v/>
      </c>
      <c r="H104" s="419"/>
      <c r="I104" s="419"/>
      <c r="J104" s="26"/>
      <c r="K104" s="26"/>
      <c r="L104" s="384" t="str">
        <f>IF(E104=0,"",IF('Member Info'!F101&gt;$U$1,CONCATENATE("Joined with practice on ", TEXT('Member Info'!F101, "DD/MM/YYYY")),IF('Member Info'!N101&lt;&gt;"",IF('Member Info'!N101&lt;$T$1,CONCATENATE("Left Scheme on ", TEXT('Member Info'!N101, "DD/MM/YYYY")),IF(OR(G104="",G104=0),"Error Detected, No rate entered",IF(E104=0,"",IF(F104="","Error Detected, No Pensionable pay",IF(AS104=1,"No Part Time Status Entered",IF(AR104=1,"No Part Time Hours Entered",IF(ISERROR(AD104)," Unknown Values entered.",IF(V104+W104&lt;1,"Acceptable",IF(T104+U104=200, "No Contributions Entered", IF(M104="","Error Detected, Choose reason&gt;",IF(Z104="1",IF(V104=1,"Please Enter Deemed Pensionable Pay","Add Any Relevant Details Above"),"Please Give Details Above"))))))))))),IF(OR(G104="",G104=0),"Error Detected, No rate entered",IF(E104=0,"",IF(F104="","Error Detected, No Pensionable pay",IF(AS104=1,"No Part Time Status Entered",IF(AR104=1,"No Part Time Hours Entered",IF(ISERROR(AD104)," Unknown Values entered.",IF(V104+W104&lt;1,"Acceptable",IF(T104+U104=200, "No Contributions Entered", IF(M104="","Error Detected, Choose reason&gt;",IF(Z104="1",IF(V104=1,"Please Enter Deemed Pensionable Pay","Add relevant Details Above"),"Please give details Above")))))))))))))</f>
        <v/>
      </c>
      <c r="M104" s="260"/>
      <c r="N104" s="91"/>
      <c r="O104" s="91" t="str">
        <f t="shared" si="23"/>
        <v/>
      </c>
      <c r="P104" s="94">
        <f t="shared" si="24"/>
        <v>0</v>
      </c>
      <c r="Q104" s="94">
        <f t="shared" si="25"/>
        <v>0</v>
      </c>
      <c r="R104" s="218">
        <f>(ROUND((F104/100*'Member Info'!$W$2), 2))</f>
        <v>0</v>
      </c>
      <c r="S104" s="218" t="e">
        <f t="shared" si="26"/>
        <v>#VALUE!</v>
      </c>
      <c r="T104" s="218" t="str">
        <f t="shared" si="27"/>
        <v/>
      </c>
      <c r="U104" s="227" t="str">
        <f t="shared" si="28"/>
        <v/>
      </c>
      <c r="V104" s="228" t="str">
        <f t="shared" si="29"/>
        <v/>
      </c>
      <c r="W104" s="228" t="str">
        <f t="shared" si="30"/>
        <v/>
      </c>
      <c r="X104" s="222">
        <f t="shared" si="31"/>
        <v>0</v>
      </c>
      <c r="Y104" s="110">
        <f t="shared" si="32"/>
        <v>0</v>
      </c>
      <c r="Z104" s="235" t="str">
        <f t="shared" si="33"/>
        <v/>
      </c>
      <c r="AA104" s="240" t="b">
        <f t="shared" si="34"/>
        <v>0</v>
      </c>
      <c r="AB104" s="235">
        <f t="shared" si="35"/>
        <v>0</v>
      </c>
      <c r="AC104" s="235">
        <f>IF('Member Info'!N101="",1,"")</f>
        <v>1</v>
      </c>
      <c r="AD104" s="243" t="e">
        <f t="shared" si="36"/>
        <v>#VALUE!</v>
      </c>
      <c r="AE104" s="130" t="str">
        <f t="shared" si="37"/>
        <v/>
      </c>
      <c r="AF104" s="124">
        <f t="shared" si="38"/>
        <v>1</v>
      </c>
      <c r="AG104" s="124" t="str">
        <f>IF('Member Info'!N101&lt;&gt;"",IF(AND('Member Info'!N101&lt;=$U$1,'Member Info'!N101&gt;=$T$1),1,0),"")</f>
        <v/>
      </c>
      <c r="AI104" s="124" t="b">
        <f t="shared" si="39"/>
        <v>0</v>
      </c>
      <c r="AJ104" s="124">
        <f t="shared" si="40"/>
        <v>0</v>
      </c>
      <c r="AL104" s="124">
        <f t="shared" si="41"/>
        <v>0</v>
      </c>
      <c r="AM104" s="124">
        <f>IF('Member Info'!F101&gt;$T$1,1,0)</f>
        <v>0</v>
      </c>
      <c r="AN104" s="124" t="b">
        <f>IF(ISERROR(T104),ERROR.TYPE(#REF!)=ERROR.TYPE(T104),FALSE)</f>
        <v>0</v>
      </c>
      <c r="AO104" s="124" t="b">
        <f>IF(ISERROR(U104),ERROR.TYPE(#REF!)=ERROR.TYPE(U104),FALSE)</f>
        <v>0</v>
      </c>
      <c r="AP104" s="124">
        <f>IF('Member Info'!F101&gt;'GP1 April 25'!$U$1,1,0)</f>
        <v>0</v>
      </c>
      <c r="AQ104" s="124">
        <f t="shared" si="42"/>
        <v>0</v>
      </c>
      <c r="AR104" s="124">
        <f t="shared" si="43"/>
        <v>0</v>
      </c>
      <c r="AS104" s="124">
        <f t="shared" si="44"/>
        <v>1</v>
      </c>
    </row>
    <row r="105" spans="1:45" x14ac:dyDescent="0.25">
      <c r="A105" s="4">
        <v>74</v>
      </c>
      <c r="B105" s="164">
        <f>'Member Info'!D102</f>
        <v>0</v>
      </c>
      <c r="C105" s="164">
        <f>'Member Info'!E102</f>
        <v>0</v>
      </c>
      <c r="D105" s="164" t="str">
        <f>'Member Info'!G102</f>
        <v/>
      </c>
      <c r="E105" s="165">
        <f>'Member Info'!B102</f>
        <v>0</v>
      </c>
      <c r="F105" s="242"/>
      <c r="G105" s="166" t="str">
        <f>IF(E105=0,"",('Member Info'!K102+'Member Info'!L102))</f>
        <v/>
      </c>
      <c r="H105" s="419"/>
      <c r="I105" s="419"/>
      <c r="J105" s="26"/>
      <c r="K105" s="26"/>
      <c r="L105" s="384" t="str">
        <f>IF(E105=0,"",IF('Member Info'!F102&gt;$U$1,CONCATENATE("Joined with practice on ", TEXT('Member Info'!F102, "DD/MM/YYYY")),IF('Member Info'!N102&lt;&gt;"",IF('Member Info'!N102&lt;$T$1,CONCATENATE("Left Scheme on ", TEXT('Member Info'!N102, "DD/MM/YYYY")),IF(OR(G105="",G105=0),"Error Detected, No rate entered",IF(E105=0,"",IF(F105="","Error Detected, No Pensionable pay",IF(AS105=1,"No Part Time Status Entered",IF(AR105=1,"No Part Time Hours Entered",IF(ISERROR(AD105)," Unknown Values entered.",IF(V105+W105&lt;1,"Acceptable",IF(T105+U105=200, "No Contributions Entered", IF(M105="","Error Detected, Choose reason&gt;",IF(Z105="1",IF(V105=1,"Please Enter Deemed Pensionable Pay","Add Any Relevant Details Above"),"Please Give Details Above"))))))))))),IF(OR(G105="",G105=0),"Error Detected, No rate entered",IF(E105=0,"",IF(F105="","Error Detected, No Pensionable pay",IF(AS105=1,"No Part Time Status Entered",IF(AR105=1,"No Part Time Hours Entered",IF(ISERROR(AD105)," Unknown Values entered.",IF(V105+W105&lt;1,"Acceptable",IF(T105+U105=200, "No Contributions Entered", IF(M105="","Error Detected, Choose reason&gt;",IF(Z105="1",IF(V105=1,"Please Enter Deemed Pensionable Pay","Add relevant Details Above"),"Please give details Above")))))))))))))</f>
        <v/>
      </c>
      <c r="M105" s="260"/>
      <c r="N105" s="91"/>
      <c r="O105" s="91" t="str">
        <f t="shared" si="23"/>
        <v/>
      </c>
      <c r="P105" s="94">
        <f t="shared" si="24"/>
        <v>0</v>
      </c>
      <c r="Q105" s="94">
        <f t="shared" si="25"/>
        <v>0</v>
      </c>
      <c r="R105" s="218">
        <f>(ROUND((F105/100*'Member Info'!$W$2), 2))</f>
        <v>0</v>
      </c>
      <c r="S105" s="218" t="e">
        <f t="shared" si="26"/>
        <v>#VALUE!</v>
      </c>
      <c r="T105" s="218" t="str">
        <f t="shared" si="27"/>
        <v/>
      </c>
      <c r="U105" s="227" t="str">
        <f t="shared" si="28"/>
        <v/>
      </c>
      <c r="V105" s="228" t="str">
        <f t="shared" si="29"/>
        <v/>
      </c>
      <c r="W105" s="228" t="str">
        <f t="shared" si="30"/>
        <v/>
      </c>
      <c r="X105" s="222">
        <f t="shared" si="31"/>
        <v>0</v>
      </c>
      <c r="Y105" s="110">
        <f t="shared" si="32"/>
        <v>0</v>
      </c>
      <c r="Z105" s="235" t="str">
        <f t="shared" si="33"/>
        <v/>
      </c>
      <c r="AA105" s="240" t="b">
        <f t="shared" si="34"/>
        <v>0</v>
      </c>
      <c r="AB105" s="235">
        <f t="shared" si="35"/>
        <v>0</v>
      </c>
      <c r="AC105" s="235">
        <f>IF('Member Info'!N102="",1,"")</f>
        <v>1</v>
      </c>
      <c r="AD105" s="243" t="e">
        <f t="shared" si="36"/>
        <v>#VALUE!</v>
      </c>
      <c r="AE105" s="130" t="str">
        <f t="shared" si="37"/>
        <v/>
      </c>
      <c r="AF105" s="124">
        <f t="shared" si="38"/>
        <v>1</v>
      </c>
      <c r="AG105" s="124" t="str">
        <f>IF('Member Info'!N102&lt;&gt;"",IF(AND('Member Info'!N102&lt;=$U$1,'Member Info'!N102&gt;=$T$1),1,0),"")</f>
        <v/>
      </c>
      <c r="AI105" s="124" t="b">
        <f t="shared" si="39"/>
        <v>0</v>
      </c>
      <c r="AJ105" s="124">
        <f t="shared" si="40"/>
        <v>0</v>
      </c>
      <c r="AL105" s="124">
        <f t="shared" si="41"/>
        <v>0</v>
      </c>
      <c r="AM105" s="124">
        <f>IF('Member Info'!F102&gt;$T$1,1,0)</f>
        <v>0</v>
      </c>
      <c r="AN105" s="124" t="b">
        <f>IF(ISERROR(T105),ERROR.TYPE(#REF!)=ERROR.TYPE(T105),FALSE)</f>
        <v>0</v>
      </c>
      <c r="AO105" s="124" t="b">
        <f>IF(ISERROR(U105),ERROR.TYPE(#REF!)=ERROR.TYPE(U105),FALSE)</f>
        <v>0</v>
      </c>
      <c r="AP105" s="124">
        <f>IF('Member Info'!F102&gt;'GP1 April 25'!$U$1,1,0)</f>
        <v>0</v>
      </c>
      <c r="AQ105" s="124">
        <f t="shared" si="42"/>
        <v>0</v>
      </c>
      <c r="AR105" s="124">
        <f t="shared" si="43"/>
        <v>0</v>
      </c>
      <c r="AS105" s="124">
        <f t="shared" si="44"/>
        <v>1</v>
      </c>
    </row>
    <row r="106" spans="1:45" x14ac:dyDescent="0.25">
      <c r="A106" s="4">
        <v>75</v>
      </c>
      <c r="B106" s="164">
        <f>'Member Info'!D103</f>
        <v>0</v>
      </c>
      <c r="C106" s="164">
        <f>'Member Info'!E103</f>
        <v>0</v>
      </c>
      <c r="D106" s="164" t="str">
        <f>'Member Info'!G103</f>
        <v/>
      </c>
      <c r="E106" s="165">
        <f>'Member Info'!B103</f>
        <v>0</v>
      </c>
      <c r="F106" s="242"/>
      <c r="G106" s="166" t="str">
        <f>IF(E106=0,"",('Member Info'!K103+'Member Info'!L103))</f>
        <v/>
      </c>
      <c r="H106" s="419"/>
      <c r="I106" s="419"/>
      <c r="J106" s="26"/>
      <c r="K106" s="26"/>
      <c r="L106" s="384" t="str">
        <f>IF(E106=0,"",IF('Member Info'!F103&gt;$U$1,CONCATENATE("Joined with practice on ", TEXT('Member Info'!F103, "DD/MM/YYYY")),IF('Member Info'!N103&lt;&gt;"",IF('Member Info'!N103&lt;$T$1,CONCATENATE("Left Scheme on ", TEXT('Member Info'!N103, "DD/MM/YYYY")),IF(OR(G106="",G106=0),"Error Detected, No rate entered",IF(E106=0,"",IF(F106="","Error Detected, No Pensionable pay",IF(AS106=1,"No Part Time Status Entered",IF(AR106=1,"No Part Time Hours Entered",IF(ISERROR(AD106)," Unknown Values entered.",IF(V106+W106&lt;1,"Acceptable",IF(T106+U106=200, "No Contributions Entered", IF(M106="","Error Detected, Choose reason&gt;",IF(Z106="1",IF(V106=1,"Please Enter Deemed Pensionable Pay","Add Any Relevant Details Above"),"Please Give Details Above"))))))))))),IF(OR(G106="",G106=0),"Error Detected, No rate entered",IF(E106=0,"",IF(F106="","Error Detected, No Pensionable pay",IF(AS106=1,"No Part Time Status Entered",IF(AR106=1,"No Part Time Hours Entered",IF(ISERROR(AD106)," Unknown Values entered.",IF(V106+W106&lt;1,"Acceptable",IF(T106+U106=200, "No Contributions Entered", IF(M106="","Error Detected, Choose reason&gt;",IF(Z106="1",IF(V106=1,"Please Enter Deemed Pensionable Pay","Add relevant Details Above"),"Please give details Above")))))))))))))</f>
        <v/>
      </c>
      <c r="M106" s="260"/>
      <c r="N106" s="91"/>
      <c r="O106" s="91" t="str">
        <f t="shared" si="23"/>
        <v/>
      </c>
      <c r="P106" s="94">
        <f t="shared" si="24"/>
        <v>0</v>
      </c>
      <c r="Q106" s="94">
        <f t="shared" si="25"/>
        <v>0</v>
      </c>
      <c r="R106" s="218">
        <f>(ROUND((F106/100*'Member Info'!$W$2), 2))</f>
        <v>0</v>
      </c>
      <c r="S106" s="218" t="e">
        <f t="shared" si="26"/>
        <v>#VALUE!</v>
      </c>
      <c r="T106" s="218" t="str">
        <f t="shared" si="27"/>
        <v/>
      </c>
      <c r="U106" s="227" t="str">
        <f t="shared" si="28"/>
        <v/>
      </c>
      <c r="V106" s="228" t="str">
        <f t="shared" si="29"/>
        <v/>
      </c>
      <c r="W106" s="228" t="str">
        <f t="shared" si="30"/>
        <v/>
      </c>
      <c r="X106" s="222">
        <f t="shared" si="31"/>
        <v>0</v>
      </c>
      <c r="Y106" s="110">
        <f t="shared" si="32"/>
        <v>0</v>
      </c>
      <c r="Z106" s="235" t="str">
        <f t="shared" si="33"/>
        <v/>
      </c>
      <c r="AA106" s="240" t="b">
        <f t="shared" si="34"/>
        <v>0</v>
      </c>
      <c r="AB106" s="235">
        <f t="shared" si="35"/>
        <v>0</v>
      </c>
      <c r="AC106" s="235">
        <f>IF('Member Info'!N103="",1,"")</f>
        <v>1</v>
      </c>
      <c r="AD106" s="243" t="e">
        <f t="shared" si="36"/>
        <v>#VALUE!</v>
      </c>
      <c r="AE106" s="130" t="str">
        <f t="shared" si="37"/>
        <v/>
      </c>
      <c r="AF106" s="124">
        <f t="shared" si="38"/>
        <v>1</v>
      </c>
      <c r="AG106" s="124" t="str">
        <f>IF('Member Info'!N103&lt;&gt;"",IF(AND('Member Info'!N103&lt;=$U$1,'Member Info'!N103&gt;=$T$1),1,0),"")</f>
        <v/>
      </c>
      <c r="AI106" s="124" t="b">
        <f t="shared" si="39"/>
        <v>0</v>
      </c>
      <c r="AJ106" s="124">
        <f t="shared" si="40"/>
        <v>0</v>
      </c>
      <c r="AL106" s="124">
        <f t="shared" si="41"/>
        <v>0</v>
      </c>
      <c r="AM106" s="124">
        <f>IF('Member Info'!F103&gt;$T$1,1,0)</f>
        <v>0</v>
      </c>
      <c r="AN106" s="124" t="b">
        <f>IF(ISERROR(T106),ERROR.TYPE(#REF!)=ERROR.TYPE(T106),FALSE)</f>
        <v>0</v>
      </c>
      <c r="AO106" s="124" t="b">
        <f>IF(ISERROR(U106),ERROR.TYPE(#REF!)=ERROR.TYPE(U106),FALSE)</f>
        <v>0</v>
      </c>
      <c r="AP106" s="124">
        <f>IF('Member Info'!F103&gt;'GP1 April 25'!$U$1,1,0)</f>
        <v>0</v>
      </c>
      <c r="AQ106" s="124">
        <f t="shared" si="42"/>
        <v>0</v>
      </c>
      <c r="AR106" s="124">
        <f t="shared" si="43"/>
        <v>0</v>
      </c>
      <c r="AS106" s="124">
        <f t="shared" si="44"/>
        <v>1</v>
      </c>
    </row>
    <row r="107" spans="1:45" x14ac:dyDescent="0.25">
      <c r="A107" s="4">
        <v>76</v>
      </c>
      <c r="B107" s="164">
        <f>'Member Info'!D104</f>
        <v>0</v>
      </c>
      <c r="C107" s="164">
        <f>'Member Info'!E104</f>
        <v>0</v>
      </c>
      <c r="D107" s="164" t="str">
        <f>'Member Info'!G104</f>
        <v/>
      </c>
      <c r="E107" s="165">
        <f>'Member Info'!B104</f>
        <v>0</v>
      </c>
      <c r="F107" s="242"/>
      <c r="G107" s="166" t="str">
        <f>IF(E107=0,"",('Member Info'!K104+'Member Info'!L104))</f>
        <v/>
      </c>
      <c r="H107" s="419"/>
      <c r="I107" s="419"/>
      <c r="J107" s="26"/>
      <c r="K107" s="26"/>
      <c r="L107" s="384" t="str">
        <f>IF(E107=0,"",IF('Member Info'!F104&gt;$U$1,CONCATENATE("Joined with practice on ", TEXT('Member Info'!F104, "DD/MM/YYYY")),IF('Member Info'!N104&lt;&gt;"",IF('Member Info'!N104&lt;$T$1,CONCATENATE("Left Scheme on ", TEXT('Member Info'!N104, "DD/MM/YYYY")),IF(OR(G107="",G107=0),"Error Detected, No rate entered",IF(E107=0,"",IF(F107="","Error Detected, No Pensionable pay",IF(AS107=1,"No Part Time Status Entered",IF(AR107=1,"No Part Time Hours Entered",IF(ISERROR(AD107)," Unknown Values entered.",IF(V107+W107&lt;1,"Acceptable",IF(T107+U107=200, "No Contributions Entered", IF(M107="","Error Detected, Choose reason&gt;",IF(Z107="1",IF(V107=1,"Please Enter Deemed Pensionable Pay","Add Any Relevant Details Above"),"Please Give Details Above"))))))))))),IF(OR(G107="",G107=0),"Error Detected, No rate entered",IF(E107=0,"",IF(F107="","Error Detected, No Pensionable pay",IF(AS107=1,"No Part Time Status Entered",IF(AR107=1,"No Part Time Hours Entered",IF(ISERROR(AD107)," Unknown Values entered.",IF(V107+W107&lt;1,"Acceptable",IF(T107+U107=200, "No Contributions Entered", IF(M107="","Error Detected, Choose reason&gt;",IF(Z107="1",IF(V107=1,"Please Enter Deemed Pensionable Pay","Add relevant Details Above"),"Please give details Above")))))))))))))</f>
        <v/>
      </c>
      <c r="M107" s="260"/>
      <c r="N107" s="91"/>
      <c r="O107" s="91" t="str">
        <f t="shared" si="23"/>
        <v/>
      </c>
      <c r="P107" s="94">
        <f t="shared" si="24"/>
        <v>0</v>
      </c>
      <c r="Q107" s="94">
        <f t="shared" si="25"/>
        <v>0</v>
      </c>
      <c r="R107" s="218">
        <f>(ROUND((F107/100*'Member Info'!$W$2), 2))</f>
        <v>0</v>
      </c>
      <c r="S107" s="218" t="e">
        <f t="shared" si="26"/>
        <v>#VALUE!</v>
      </c>
      <c r="T107" s="218" t="str">
        <f t="shared" si="27"/>
        <v/>
      </c>
      <c r="U107" s="227" t="str">
        <f t="shared" si="28"/>
        <v/>
      </c>
      <c r="V107" s="228" t="str">
        <f t="shared" si="29"/>
        <v/>
      </c>
      <c r="W107" s="228" t="str">
        <f t="shared" si="30"/>
        <v/>
      </c>
      <c r="X107" s="222">
        <f t="shared" si="31"/>
        <v>0</v>
      </c>
      <c r="Y107" s="110">
        <f t="shared" si="32"/>
        <v>0</v>
      </c>
      <c r="Z107" s="235" t="str">
        <f t="shared" si="33"/>
        <v/>
      </c>
      <c r="AA107" s="240" t="b">
        <f t="shared" si="34"/>
        <v>0</v>
      </c>
      <c r="AB107" s="235">
        <f t="shared" si="35"/>
        <v>0</v>
      </c>
      <c r="AC107" s="235">
        <f>IF('Member Info'!N104="",1,"")</f>
        <v>1</v>
      </c>
      <c r="AD107" s="243" t="e">
        <f t="shared" si="36"/>
        <v>#VALUE!</v>
      </c>
      <c r="AE107" s="130" t="str">
        <f t="shared" si="37"/>
        <v/>
      </c>
      <c r="AF107" s="124">
        <f t="shared" si="38"/>
        <v>1</v>
      </c>
      <c r="AG107" s="124" t="str">
        <f>IF('Member Info'!N104&lt;&gt;"",IF(AND('Member Info'!N104&lt;=$U$1,'Member Info'!N104&gt;=$T$1),1,0),"")</f>
        <v/>
      </c>
      <c r="AI107" s="124" t="b">
        <f t="shared" si="39"/>
        <v>0</v>
      </c>
      <c r="AJ107" s="124">
        <f t="shared" si="40"/>
        <v>0</v>
      </c>
      <c r="AL107" s="124">
        <f t="shared" si="41"/>
        <v>0</v>
      </c>
      <c r="AM107" s="124">
        <f>IF('Member Info'!F104&gt;$T$1,1,0)</f>
        <v>0</v>
      </c>
      <c r="AN107" s="124" t="b">
        <f>IF(ISERROR(T107),ERROR.TYPE(#REF!)=ERROR.TYPE(T107),FALSE)</f>
        <v>0</v>
      </c>
      <c r="AO107" s="124" t="b">
        <f>IF(ISERROR(U107),ERROR.TYPE(#REF!)=ERROR.TYPE(U107),FALSE)</f>
        <v>0</v>
      </c>
      <c r="AP107" s="124">
        <f>IF('Member Info'!F104&gt;'GP1 April 25'!$U$1,1,0)</f>
        <v>0</v>
      </c>
      <c r="AQ107" s="124">
        <f t="shared" si="42"/>
        <v>0</v>
      </c>
      <c r="AR107" s="124">
        <f t="shared" si="43"/>
        <v>0</v>
      </c>
      <c r="AS107" s="124">
        <f t="shared" si="44"/>
        <v>1</v>
      </c>
    </row>
    <row r="108" spans="1:45" x14ac:dyDescent="0.25">
      <c r="A108" s="4">
        <v>77</v>
      </c>
      <c r="B108" s="164">
        <f>'Member Info'!D105</f>
        <v>0</v>
      </c>
      <c r="C108" s="164">
        <f>'Member Info'!E105</f>
        <v>0</v>
      </c>
      <c r="D108" s="164" t="str">
        <f>'Member Info'!G105</f>
        <v/>
      </c>
      <c r="E108" s="165">
        <f>'Member Info'!B105</f>
        <v>0</v>
      </c>
      <c r="F108" s="242"/>
      <c r="G108" s="166" t="str">
        <f>IF(E108=0,"",('Member Info'!K105+'Member Info'!L105))</f>
        <v/>
      </c>
      <c r="H108" s="419"/>
      <c r="I108" s="419"/>
      <c r="J108" s="26"/>
      <c r="K108" s="26"/>
      <c r="L108" s="384" t="str">
        <f>IF(E108=0,"",IF('Member Info'!F105&gt;$U$1,CONCATENATE("Joined with practice on ", TEXT('Member Info'!F105, "DD/MM/YYYY")),IF('Member Info'!N105&lt;&gt;"",IF('Member Info'!N105&lt;$T$1,CONCATENATE("Left Scheme on ", TEXT('Member Info'!N105, "DD/MM/YYYY")),IF(OR(G108="",G108=0),"Error Detected, No rate entered",IF(E108=0,"",IF(F108="","Error Detected, No Pensionable pay",IF(AS108=1,"No Part Time Status Entered",IF(AR108=1,"No Part Time Hours Entered",IF(ISERROR(AD108)," Unknown Values entered.",IF(V108+W108&lt;1,"Acceptable",IF(T108+U108=200, "No Contributions Entered", IF(M108="","Error Detected, Choose reason&gt;",IF(Z108="1",IF(V108=1,"Please Enter Deemed Pensionable Pay","Add Any Relevant Details Above"),"Please Give Details Above"))))))))))),IF(OR(G108="",G108=0),"Error Detected, No rate entered",IF(E108=0,"",IF(F108="","Error Detected, No Pensionable pay",IF(AS108=1,"No Part Time Status Entered",IF(AR108=1,"No Part Time Hours Entered",IF(ISERROR(AD108)," Unknown Values entered.",IF(V108+W108&lt;1,"Acceptable",IF(T108+U108=200, "No Contributions Entered", IF(M108="","Error Detected, Choose reason&gt;",IF(Z108="1",IF(V108=1,"Please Enter Deemed Pensionable Pay","Add relevant Details Above"),"Please give details Above")))))))))))))</f>
        <v/>
      </c>
      <c r="M108" s="260"/>
      <c r="N108" s="91"/>
      <c r="O108" s="91" t="str">
        <f t="shared" si="23"/>
        <v/>
      </c>
      <c r="P108" s="94">
        <f t="shared" si="24"/>
        <v>0</v>
      </c>
      <c r="Q108" s="94">
        <f t="shared" si="25"/>
        <v>0</v>
      </c>
      <c r="R108" s="218">
        <f>(ROUND((F108/100*'Member Info'!$W$2), 2))</f>
        <v>0</v>
      </c>
      <c r="S108" s="218" t="e">
        <f t="shared" si="26"/>
        <v>#VALUE!</v>
      </c>
      <c r="T108" s="218" t="str">
        <f t="shared" si="27"/>
        <v/>
      </c>
      <c r="U108" s="227" t="str">
        <f t="shared" si="28"/>
        <v/>
      </c>
      <c r="V108" s="228" t="str">
        <f t="shared" si="29"/>
        <v/>
      </c>
      <c r="W108" s="228" t="str">
        <f t="shared" si="30"/>
        <v/>
      </c>
      <c r="X108" s="222">
        <f t="shared" si="31"/>
        <v>0</v>
      </c>
      <c r="Y108" s="110">
        <f t="shared" si="32"/>
        <v>0</v>
      </c>
      <c r="Z108" s="235" t="str">
        <f t="shared" si="33"/>
        <v/>
      </c>
      <c r="AA108" s="240" t="b">
        <f t="shared" si="34"/>
        <v>0</v>
      </c>
      <c r="AB108" s="235">
        <f t="shared" si="35"/>
        <v>0</v>
      </c>
      <c r="AC108" s="235">
        <f>IF('Member Info'!N105="",1,"")</f>
        <v>1</v>
      </c>
      <c r="AD108" s="243" t="e">
        <f t="shared" si="36"/>
        <v>#VALUE!</v>
      </c>
      <c r="AE108" s="130" t="str">
        <f t="shared" si="37"/>
        <v/>
      </c>
      <c r="AF108" s="124">
        <f t="shared" si="38"/>
        <v>1</v>
      </c>
      <c r="AG108" s="124" t="str">
        <f>IF('Member Info'!N105&lt;&gt;"",IF(AND('Member Info'!N105&lt;=$U$1,'Member Info'!N105&gt;=$T$1),1,0),"")</f>
        <v/>
      </c>
      <c r="AI108" s="124" t="b">
        <f t="shared" si="39"/>
        <v>0</v>
      </c>
      <c r="AJ108" s="124">
        <f t="shared" si="40"/>
        <v>0</v>
      </c>
      <c r="AL108" s="124">
        <f t="shared" si="41"/>
        <v>0</v>
      </c>
      <c r="AM108" s="124">
        <f>IF('Member Info'!F105&gt;$T$1,1,0)</f>
        <v>0</v>
      </c>
      <c r="AN108" s="124" t="b">
        <f>IF(ISERROR(T108),ERROR.TYPE(#REF!)=ERROR.TYPE(T108),FALSE)</f>
        <v>0</v>
      </c>
      <c r="AO108" s="124" t="b">
        <f>IF(ISERROR(U108),ERROR.TYPE(#REF!)=ERROR.TYPE(U108),FALSE)</f>
        <v>0</v>
      </c>
      <c r="AP108" s="124">
        <f>IF('Member Info'!F105&gt;'GP1 April 25'!$U$1,1,0)</f>
        <v>0</v>
      </c>
      <c r="AQ108" s="124">
        <f t="shared" si="42"/>
        <v>0</v>
      </c>
      <c r="AR108" s="124">
        <f t="shared" si="43"/>
        <v>0</v>
      </c>
      <c r="AS108" s="124">
        <f t="shared" si="44"/>
        <v>1</v>
      </c>
    </row>
    <row r="109" spans="1:45" x14ac:dyDescent="0.25">
      <c r="A109" s="4">
        <v>78</v>
      </c>
      <c r="B109" s="164">
        <f>'Member Info'!D106</f>
        <v>0</v>
      </c>
      <c r="C109" s="164">
        <f>'Member Info'!E106</f>
        <v>0</v>
      </c>
      <c r="D109" s="164" t="str">
        <f>'Member Info'!G106</f>
        <v/>
      </c>
      <c r="E109" s="165">
        <f>'Member Info'!B106</f>
        <v>0</v>
      </c>
      <c r="F109" s="242"/>
      <c r="G109" s="166" t="str">
        <f>IF(E109=0,"",('Member Info'!K106+'Member Info'!L106))</f>
        <v/>
      </c>
      <c r="H109" s="419"/>
      <c r="I109" s="419"/>
      <c r="J109" s="26"/>
      <c r="K109" s="26"/>
      <c r="L109" s="384" t="str">
        <f>IF(E109=0,"",IF('Member Info'!F106&gt;$U$1,CONCATENATE("Joined with practice on ", TEXT('Member Info'!F106, "DD/MM/YYYY")),IF('Member Info'!N106&lt;&gt;"",IF('Member Info'!N106&lt;$T$1,CONCATENATE("Left Scheme on ", TEXT('Member Info'!N106, "DD/MM/YYYY")),IF(OR(G109="",G109=0),"Error Detected, No rate entered",IF(E109=0,"",IF(F109="","Error Detected, No Pensionable pay",IF(AS109=1,"No Part Time Status Entered",IF(AR109=1,"No Part Time Hours Entered",IF(ISERROR(AD109)," Unknown Values entered.",IF(V109+W109&lt;1,"Acceptable",IF(T109+U109=200, "No Contributions Entered", IF(M109="","Error Detected, Choose reason&gt;",IF(Z109="1",IF(V109=1,"Please Enter Deemed Pensionable Pay","Add Any Relevant Details Above"),"Please Give Details Above"))))))))))),IF(OR(G109="",G109=0),"Error Detected, No rate entered",IF(E109=0,"",IF(F109="","Error Detected, No Pensionable pay",IF(AS109=1,"No Part Time Status Entered",IF(AR109=1,"No Part Time Hours Entered",IF(ISERROR(AD109)," Unknown Values entered.",IF(V109+W109&lt;1,"Acceptable",IF(T109+U109=200, "No Contributions Entered", IF(M109="","Error Detected, Choose reason&gt;",IF(Z109="1",IF(V109=1,"Please Enter Deemed Pensionable Pay","Add relevant Details Above"),"Please give details Above")))))))))))))</f>
        <v/>
      </c>
      <c r="M109" s="260"/>
      <c r="N109" s="91"/>
      <c r="O109" s="91" t="str">
        <f t="shared" si="23"/>
        <v/>
      </c>
      <c r="P109" s="94">
        <f t="shared" si="24"/>
        <v>0</v>
      </c>
      <c r="Q109" s="94">
        <f t="shared" si="25"/>
        <v>0</v>
      </c>
      <c r="R109" s="218">
        <f>(ROUND((F109/100*'Member Info'!$W$2), 2))</f>
        <v>0</v>
      </c>
      <c r="S109" s="218" t="e">
        <f t="shared" si="26"/>
        <v>#VALUE!</v>
      </c>
      <c r="T109" s="218" t="str">
        <f t="shared" si="27"/>
        <v/>
      </c>
      <c r="U109" s="227" t="str">
        <f t="shared" si="28"/>
        <v/>
      </c>
      <c r="V109" s="228" t="str">
        <f t="shared" si="29"/>
        <v/>
      </c>
      <c r="W109" s="228" t="str">
        <f t="shared" si="30"/>
        <v/>
      </c>
      <c r="X109" s="222">
        <f t="shared" si="31"/>
        <v>0</v>
      </c>
      <c r="Y109" s="110">
        <f t="shared" si="32"/>
        <v>0</v>
      </c>
      <c r="Z109" s="235" t="str">
        <f t="shared" si="33"/>
        <v/>
      </c>
      <c r="AA109" s="240" t="b">
        <f t="shared" si="34"/>
        <v>0</v>
      </c>
      <c r="AB109" s="235">
        <f t="shared" si="35"/>
        <v>0</v>
      </c>
      <c r="AC109" s="235">
        <f>IF('Member Info'!N106="",1,"")</f>
        <v>1</v>
      </c>
      <c r="AD109" s="243" t="e">
        <f t="shared" si="36"/>
        <v>#VALUE!</v>
      </c>
      <c r="AE109" s="130" t="str">
        <f t="shared" si="37"/>
        <v/>
      </c>
      <c r="AF109" s="124">
        <f t="shared" si="38"/>
        <v>1</v>
      </c>
      <c r="AG109" s="124" t="str">
        <f>IF('Member Info'!N106&lt;&gt;"",IF(AND('Member Info'!N106&lt;=$U$1,'Member Info'!N106&gt;=$T$1),1,0),"")</f>
        <v/>
      </c>
      <c r="AI109" s="124" t="b">
        <f t="shared" si="39"/>
        <v>0</v>
      </c>
      <c r="AJ109" s="124">
        <f t="shared" si="40"/>
        <v>0</v>
      </c>
      <c r="AL109" s="124">
        <f t="shared" si="41"/>
        <v>0</v>
      </c>
      <c r="AM109" s="124">
        <f>IF('Member Info'!F106&gt;$T$1,1,0)</f>
        <v>0</v>
      </c>
      <c r="AN109" s="124" t="b">
        <f>IF(ISERROR(T109),ERROR.TYPE(#REF!)=ERROR.TYPE(T109),FALSE)</f>
        <v>0</v>
      </c>
      <c r="AO109" s="124" t="b">
        <f>IF(ISERROR(U109),ERROR.TYPE(#REF!)=ERROR.TYPE(U109),FALSE)</f>
        <v>0</v>
      </c>
      <c r="AP109" s="124">
        <f>IF('Member Info'!F106&gt;'GP1 April 25'!$U$1,1,0)</f>
        <v>0</v>
      </c>
      <c r="AQ109" s="124">
        <f t="shared" si="42"/>
        <v>0</v>
      </c>
      <c r="AR109" s="124">
        <f t="shared" si="43"/>
        <v>0</v>
      </c>
      <c r="AS109" s="124">
        <f t="shared" si="44"/>
        <v>1</v>
      </c>
    </row>
    <row r="110" spans="1:45" x14ac:dyDescent="0.25">
      <c r="A110" s="4">
        <v>79</v>
      </c>
      <c r="B110" s="164">
        <f>'Member Info'!D107</f>
        <v>0</v>
      </c>
      <c r="C110" s="164">
        <f>'Member Info'!E107</f>
        <v>0</v>
      </c>
      <c r="D110" s="164" t="str">
        <f>'Member Info'!G107</f>
        <v/>
      </c>
      <c r="E110" s="165">
        <f>'Member Info'!B107</f>
        <v>0</v>
      </c>
      <c r="F110" s="242"/>
      <c r="G110" s="166" t="str">
        <f>IF(E110=0,"",('Member Info'!K107+'Member Info'!L107))</f>
        <v/>
      </c>
      <c r="H110" s="419"/>
      <c r="I110" s="419"/>
      <c r="J110" s="26"/>
      <c r="K110" s="26"/>
      <c r="L110" s="384" t="str">
        <f>IF(E110=0,"",IF('Member Info'!F107&gt;$U$1,CONCATENATE("Joined with practice on ", TEXT('Member Info'!F107, "DD/MM/YYYY")),IF('Member Info'!N107&lt;&gt;"",IF('Member Info'!N107&lt;$T$1,CONCATENATE("Left Scheme on ", TEXT('Member Info'!N107, "DD/MM/YYYY")),IF(OR(G110="",G110=0),"Error Detected, No rate entered",IF(E110=0,"",IF(F110="","Error Detected, No Pensionable pay",IF(AS110=1,"No Part Time Status Entered",IF(AR110=1,"No Part Time Hours Entered",IF(ISERROR(AD110)," Unknown Values entered.",IF(V110+W110&lt;1,"Acceptable",IF(T110+U110=200, "No Contributions Entered", IF(M110="","Error Detected, Choose reason&gt;",IF(Z110="1",IF(V110=1,"Please Enter Deemed Pensionable Pay","Add Any Relevant Details Above"),"Please Give Details Above"))))))))))),IF(OR(G110="",G110=0),"Error Detected, No rate entered",IF(E110=0,"",IF(F110="","Error Detected, No Pensionable pay",IF(AS110=1,"No Part Time Status Entered",IF(AR110=1,"No Part Time Hours Entered",IF(ISERROR(AD110)," Unknown Values entered.",IF(V110+W110&lt;1,"Acceptable",IF(T110+U110=200, "No Contributions Entered", IF(M110="","Error Detected, Choose reason&gt;",IF(Z110="1",IF(V110=1,"Please Enter Deemed Pensionable Pay","Add relevant Details Above"),"Please give details Above")))))))))))))</f>
        <v/>
      </c>
      <c r="M110" s="260"/>
      <c r="N110" s="91"/>
      <c r="O110" s="91" t="str">
        <f t="shared" si="23"/>
        <v/>
      </c>
      <c r="P110" s="94">
        <f t="shared" si="24"/>
        <v>0</v>
      </c>
      <c r="Q110" s="94">
        <f t="shared" si="25"/>
        <v>0</v>
      </c>
      <c r="R110" s="218">
        <f>(ROUND((F110/100*'Member Info'!$W$2), 2))</f>
        <v>0</v>
      </c>
      <c r="S110" s="218" t="e">
        <f t="shared" si="26"/>
        <v>#VALUE!</v>
      </c>
      <c r="T110" s="218" t="str">
        <f t="shared" si="27"/>
        <v/>
      </c>
      <c r="U110" s="227" t="str">
        <f t="shared" si="28"/>
        <v/>
      </c>
      <c r="V110" s="228" t="str">
        <f t="shared" si="29"/>
        <v/>
      </c>
      <c r="W110" s="228" t="str">
        <f t="shared" si="30"/>
        <v/>
      </c>
      <c r="X110" s="222">
        <f t="shared" si="31"/>
        <v>0</v>
      </c>
      <c r="Y110" s="110">
        <f t="shared" si="32"/>
        <v>0</v>
      </c>
      <c r="Z110" s="235" t="str">
        <f t="shared" si="33"/>
        <v/>
      </c>
      <c r="AA110" s="240" t="b">
        <f t="shared" si="34"/>
        <v>0</v>
      </c>
      <c r="AB110" s="235">
        <f t="shared" si="35"/>
        <v>0</v>
      </c>
      <c r="AC110" s="235">
        <f>IF('Member Info'!N107="",1,"")</f>
        <v>1</v>
      </c>
      <c r="AD110" s="243" t="e">
        <f t="shared" si="36"/>
        <v>#VALUE!</v>
      </c>
      <c r="AE110" s="130" t="str">
        <f t="shared" si="37"/>
        <v/>
      </c>
      <c r="AF110" s="124">
        <f t="shared" si="38"/>
        <v>1</v>
      </c>
      <c r="AG110" s="124" t="str">
        <f>IF('Member Info'!N107&lt;&gt;"",IF(AND('Member Info'!N107&lt;=$U$1,'Member Info'!N107&gt;=$T$1),1,0),"")</f>
        <v/>
      </c>
      <c r="AI110" s="124" t="b">
        <f t="shared" si="39"/>
        <v>0</v>
      </c>
      <c r="AJ110" s="124">
        <f t="shared" si="40"/>
        <v>0</v>
      </c>
      <c r="AL110" s="124">
        <f t="shared" si="41"/>
        <v>0</v>
      </c>
      <c r="AM110" s="124">
        <f>IF('Member Info'!F107&gt;$T$1,1,0)</f>
        <v>0</v>
      </c>
      <c r="AN110" s="124" t="b">
        <f>IF(ISERROR(T110),ERROR.TYPE(#REF!)=ERROR.TYPE(T110),FALSE)</f>
        <v>0</v>
      </c>
      <c r="AO110" s="124" t="b">
        <f>IF(ISERROR(U110),ERROR.TYPE(#REF!)=ERROR.TYPE(U110),FALSE)</f>
        <v>0</v>
      </c>
      <c r="AP110" s="124">
        <f>IF('Member Info'!F107&gt;'GP1 April 25'!$U$1,1,0)</f>
        <v>0</v>
      </c>
      <c r="AQ110" s="124">
        <f t="shared" si="42"/>
        <v>0</v>
      </c>
      <c r="AR110" s="124">
        <f t="shared" si="43"/>
        <v>0</v>
      </c>
      <c r="AS110" s="124">
        <f t="shared" si="44"/>
        <v>1</v>
      </c>
    </row>
    <row r="111" spans="1:45" x14ac:dyDescent="0.25">
      <c r="A111" s="4">
        <v>80</v>
      </c>
      <c r="B111" s="164">
        <f>'Member Info'!D108</f>
        <v>0</v>
      </c>
      <c r="C111" s="164">
        <f>'Member Info'!E108</f>
        <v>0</v>
      </c>
      <c r="D111" s="164" t="str">
        <f>'Member Info'!G108</f>
        <v/>
      </c>
      <c r="E111" s="165">
        <f>'Member Info'!B108</f>
        <v>0</v>
      </c>
      <c r="F111" s="242"/>
      <c r="G111" s="166" t="str">
        <f>IF(E111=0,"",('Member Info'!K108+'Member Info'!L108))</f>
        <v/>
      </c>
      <c r="H111" s="419"/>
      <c r="I111" s="419"/>
      <c r="J111" s="26"/>
      <c r="K111" s="26"/>
      <c r="L111" s="384" t="str">
        <f>IF(E111=0,"",IF('Member Info'!F108&gt;$U$1,CONCATENATE("Joined with practice on ", TEXT('Member Info'!F108, "DD/MM/YYYY")),IF('Member Info'!N108&lt;&gt;"",IF('Member Info'!N108&lt;$T$1,CONCATENATE("Left Scheme on ", TEXT('Member Info'!N108, "DD/MM/YYYY")),IF(OR(G111="",G111=0),"Error Detected, No rate entered",IF(E111=0,"",IF(F111="","Error Detected, No Pensionable pay",IF(AS111=1,"No Part Time Status Entered",IF(AR111=1,"No Part Time Hours Entered",IF(ISERROR(AD111)," Unknown Values entered.",IF(V111+W111&lt;1,"Acceptable",IF(T111+U111=200, "No Contributions Entered", IF(M111="","Error Detected, Choose reason&gt;",IF(Z111="1",IF(V111=1,"Please Enter Deemed Pensionable Pay","Add Any Relevant Details Above"),"Please Give Details Above"))))))))))),IF(OR(G111="",G111=0),"Error Detected, No rate entered",IF(E111=0,"",IF(F111="","Error Detected, No Pensionable pay",IF(AS111=1,"No Part Time Status Entered",IF(AR111=1,"No Part Time Hours Entered",IF(ISERROR(AD111)," Unknown Values entered.",IF(V111+W111&lt;1,"Acceptable",IF(T111+U111=200, "No Contributions Entered", IF(M111="","Error Detected, Choose reason&gt;",IF(Z111="1",IF(V111=1,"Please Enter Deemed Pensionable Pay","Add relevant Details Above"),"Please give details Above")))))))))))))</f>
        <v/>
      </c>
      <c r="M111" s="260"/>
      <c r="N111" s="91"/>
      <c r="O111" s="91" t="str">
        <f t="shared" si="23"/>
        <v/>
      </c>
      <c r="P111" s="94">
        <f t="shared" si="24"/>
        <v>0</v>
      </c>
      <c r="Q111" s="94">
        <f t="shared" si="25"/>
        <v>0</v>
      </c>
      <c r="R111" s="218">
        <f>(ROUND((F111/100*'Member Info'!$W$2), 2))</f>
        <v>0</v>
      </c>
      <c r="S111" s="218" t="e">
        <f t="shared" si="26"/>
        <v>#VALUE!</v>
      </c>
      <c r="T111" s="218" t="str">
        <f t="shared" si="27"/>
        <v/>
      </c>
      <c r="U111" s="227" t="str">
        <f t="shared" si="28"/>
        <v/>
      </c>
      <c r="V111" s="228" t="str">
        <f t="shared" si="29"/>
        <v/>
      </c>
      <c r="W111" s="228" t="str">
        <f t="shared" si="30"/>
        <v/>
      </c>
      <c r="X111" s="222">
        <f t="shared" si="31"/>
        <v>0</v>
      </c>
      <c r="Y111" s="110">
        <f t="shared" si="32"/>
        <v>0</v>
      </c>
      <c r="Z111" s="235" t="str">
        <f t="shared" si="33"/>
        <v/>
      </c>
      <c r="AA111" s="240" t="b">
        <f t="shared" si="34"/>
        <v>0</v>
      </c>
      <c r="AB111" s="235">
        <f t="shared" si="35"/>
        <v>0</v>
      </c>
      <c r="AC111" s="235">
        <f>IF('Member Info'!N108="",1,"")</f>
        <v>1</v>
      </c>
      <c r="AD111" s="243" t="e">
        <f t="shared" si="36"/>
        <v>#VALUE!</v>
      </c>
      <c r="AE111" s="130" t="str">
        <f t="shared" si="37"/>
        <v/>
      </c>
      <c r="AF111" s="124">
        <f t="shared" si="38"/>
        <v>1</v>
      </c>
      <c r="AG111" s="124" t="str">
        <f>IF('Member Info'!N108&lt;&gt;"",IF(AND('Member Info'!N108&lt;=$U$1,'Member Info'!N108&gt;=$T$1),1,0),"")</f>
        <v/>
      </c>
      <c r="AI111" s="124" t="b">
        <f t="shared" si="39"/>
        <v>0</v>
      </c>
      <c r="AJ111" s="124">
        <f t="shared" si="40"/>
        <v>0</v>
      </c>
      <c r="AL111" s="124">
        <f t="shared" si="41"/>
        <v>0</v>
      </c>
      <c r="AM111" s="124">
        <f>IF('Member Info'!F108&gt;$T$1,1,0)</f>
        <v>0</v>
      </c>
      <c r="AN111" s="124" t="b">
        <f>IF(ISERROR(T111),ERROR.TYPE(#REF!)=ERROR.TYPE(T111),FALSE)</f>
        <v>0</v>
      </c>
      <c r="AO111" s="124" t="b">
        <f>IF(ISERROR(U111),ERROR.TYPE(#REF!)=ERROR.TYPE(U111),FALSE)</f>
        <v>0</v>
      </c>
      <c r="AP111" s="124">
        <f>IF('Member Info'!F108&gt;'GP1 April 25'!$U$1,1,0)</f>
        <v>0</v>
      </c>
      <c r="AQ111" s="124">
        <f t="shared" si="42"/>
        <v>0</v>
      </c>
      <c r="AR111" s="124">
        <f t="shared" si="43"/>
        <v>0</v>
      </c>
      <c r="AS111" s="124">
        <f t="shared" si="44"/>
        <v>1</v>
      </c>
    </row>
    <row r="112" spans="1:45" x14ac:dyDescent="0.25">
      <c r="A112" s="4">
        <v>81</v>
      </c>
      <c r="B112" s="164">
        <f>'Member Info'!D109</f>
        <v>0</v>
      </c>
      <c r="C112" s="164">
        <f>'Member Info'!E109</f>
        <v>0</v>
      </c>
      <c r="D112" s="164" t="str">
        <f>'Member Info'!G109</f>
        <v/>
      </c>
      <c r="E112" s="165">
        <f>'Member Info'!B109</f>
        <v>0</v>
      </c>
      <c r="F112" s="242"/>
      <c r="G112" s="166" t="str">
        <f>IF(E112=0,"",('Member Info'!K109+'Member Info'!L109))</f>
        <v/>
      </c>
      <c r="H112" s="419"/>
      <c r="I112" s="419"/>
      <c r="J112" s="26"/>
      <c r="K112" s="26"/>
      <c r="L112" s="384" t="str">
        <f>IF(E112=0,"",IF('Member Info'!F109&gt;$U$1,CONCATENATE("Joined with practice on ", TEXT('Member Info'!F109, "DD/MM/YYYY")),IF('Member Info'!N109&lt;&gt;"",IF('Member Info'!N109&lt;$T$1,CONCATENATE("Left Scheme on ", TEXT('Member Info'!N109, "DD/MM/YYYY")),IF(OR(G112="",G112=0),"Error Detected, No rate entered",IF(E112=0,"",IF(F112="","Error Detected, No Pensionable pay",IF(AS112=1,"No Part Time Status Entered",IF(AR112=1,"No Part Time Hours Entered",IF(ISERROR(AD112)," Unknown Values entered.",IF(V112+W112&lt;1,"Acceptable",IF(T112+U112=200, "No Contributions Entered", IF(M112="","Error Detected, Choose reason&gt;",IF(Z112="1",IF(V112=1,"Please Enter Deemed Pensionable Pay","Add Any Relevant Details Above"),"Please Give Details Above"))))))))))),IF(OR(G112="",G112=0),"Error Detected, No rate entered",IF(E112=0,"",IF(F112="","Error Detected, No Pensionable pay",IF(AS112=1,"No Part Time Status Entered",IF(AR112=1,"No Part Time Hours Entered",IF(ISERROR(AD112)," Unknown Values entered.",IF(V112+W112&lt;1,"Acceptable",IF(T112+U112=200, "No Contributions Entered", IF(M112="","Error Detected, Choose reason&gt;",IF(Z112="1",IF(V112=1,"Please Enter Deemed Pensionable Pay","Add relevant Details Above"),"Please give details Above")))))))))))))</f>
        <v/>
      </c>
      <c r="M112" s="260"/>
      <c r="N112" s="91"/>
      <c r="O112" s="91" t="str">
        <f t="shared" si="23"/>
        <v/>
      </c>
      <c r="P112" s="94">
        <f t="shared" si="24"/>
        <v>0</v>
      </c>
      <c r="Q112" s="94">
        <f t="shared" si="25"/>
        <v>0</v>
      </c>
      <c r="R112" s="218">
        <f>(ROUND((F112/100*'Member Info'!$W$2), 2))</f>
        <v>0</v>
      </c>
      <c r="S112" s="218" t="e">
        <f t="shared" si="26"/>
        <v>#VALUE!</v>
      </c>
      <c r="T112" s="218" t="str">
        <f t="shared" si="27"/>
        <v/>
      </c>
      <c r="U112" s="227" t="str">
        <f t="shared" si="28"/>
        <v/>
      </c>
      <c r="V112" s="228" t="str">
        <f t="shared" si="29"/>
        <v/>
      </c>
      <c r="W112" s="228" t="str">
        <f t="shared" si="30"/>
        <v/>
      </c>
      <c r="X112" s="222">
        <f t="shared" si="31"/>
        <v>0</v>
      </c>
      <c r="Y112" s="110">
        <f t="shared" si="32"/>
        <v>0</v>
      </c>
      <c r="Z112" s="235" t="str">
        <f t="shared" si="33"/>
        <v/>
      </c>
      <c r="AA112" s="240" t="b">
        <f t="shared" si="34"/>
        <v>0</v>
      </c>
      <c r="AB112" s="235">
        <f t="shared" si="35"/>
        <v>0</v>
      </c>
      <c r="AC112" s="235">
        <f>IF('Member Info'!N109="",1,"")</f>
        <v>1</v>
      </c>
      <c r="AD112" s="243" t="e">
        <f t="shared" si="36"/>
        <v>#VALUE!</v>
      </c>
      <c r="AE112" s="130" t="str">
        <f t="shared" si="37"/>
        <v/>
      </c>
      <c r="AF112" s="124">
        <f t="shared" si="38"/>
        <v>1</v>
      </c>
      <c r="AG112" s="124" t="str">
        <f>IF('Member Info'!N109&lt;&gt;"",IF(AND('Member Info'!N109&lt;=$U$1,'Member Info'!N109&gt;=$T$1),1,0),"")</f>
        <v/>
      </c>
      <c r="AI112" s="124" t="b">
        <f t="shared" si="39"/>
        <v>0</v>
      </c>
      <c r="AJ112" s="124">
        <f t="shared" si="40"/>
        <v>0</v>
      </c>
      <c r="AL112" s="124">
        <f t="shared" si="41"/>
        <v>0</v>
      </c>
      <c r="AM112" s="124">
        <f>IF('Member Info'!F109&gt;$T$1,1,0)</f>
        <v>0</v>
      </c>
      <c r="AN112" s="124" t="b">
        <f>IF(ISERROR(T112),ERROR.TYPE(#REF!)=ERROR.TYPE(T112),FALSE)</f>
        <v>0</v>
      </c>
      <c r="AO112" s="124" t="b">
        <f>IF(ISERROR(U112),ERROR.TYPE(#REF!)=ERROR.TYPE(U112),FALSE)</f>
        <v>0</v>
      </c>
      <c r="AP112" s="124">
        <f>IF('Member Info'!F109&gt;'GP1 April 25'!$U$1,1,0)</f>
        <v>0</v>
      </c>
      <c r="AQ112" s="124">
        <f t="shared" si="42"/>
        <v>0</v>
      </c>
      <c r="AR112" s="124">
        <f t="shared" si="43"/>
        <v>0</v>
      </c>
      <c r="AS112" s="124">
        <f t="shared" si="44"/>
        <v>1</v>
      </c>
    </row>
    <row r="113" spans="1:45" x14ac:dyDescent="0.25">
      <c r="A113" s="4">
        <v>82</v>
      </c>
      <c r="B113" s="164">
        <f>'Member Info'!D110</f>
        <v>0</v>
      </c>
      <c r="C113" s="164">
        <f>'Member Info'!E110</f>
        <v>0</v>
      </c>
      <c r="D113" s="164" t="str">
        <f>'Member Info'!G110</f>
        <v/>
      </c>
      <c r="E113" s="165">
        <f>'Member Info'!B110</f>
        <v>0</v>
      </c>
      <c r="F113" s="242"/>
      <c r="G113" s="166" t="str">
        <f>IF(E113=0,"",('Member Info'!K110+'Member Info'!L110))</f>
        <v/>
      </c>
      <c r="H113" s="419"/>
      <c r="I113" s="419"/>
      <c r="J113" s="26"/>
      <c r="K113" s="26"/>
      <c r="L113" s="384" t="str">
        <f>IF(E113=0,"",IF('Member Info'!F110&gt;$U$1,CONCATENATE("Joined with practice on ", TEXT('Member Info'!F110, "DD/MM/YYYY")),IF('Member Info'!N110&lt;&gt;"",IF('Member Info'!N110&lt;$T$1,CONCATENATE("Left Scheme on ", TEXT('Member Info'!N110, "DD/MM/YYYY")),IF(OR(G113="",G113=0),"Error Detected, No rate entered",IF(E113=0,"",IF(F113="","Error Detected, No Pensionable pay",IF(AS113=1,"No Part Time Status Entered",IF(AR113=1,"No Part Time Hours Entered",IF(ISERROR(AD113)," Unknown Values entered.",IF(V113+W113&lt;1,"Acceptable",IF(T113+U113=200, "No Contributions Entered", IF(M113="","Error Detected, Choose reason&gt;",IF(Z113="1",IF(V113=1,"Please Enter Deemed Pensionable Pay","Add Any Relevant Details Above"),"Please Give Details Above"))))))))))),IF(OR(G113="",G113=0),"Error Detected, No rate entered",IF(E113=0,"",IF(F113="","Error Detected, No Pensionable pay",IF(AS113=1,"No Part Time Status Entered",IF(AR113=1,"No Part Time Hours Entered",IF(ISERROR(AD113)," Unknown Values entered.",IF(V113+W113&lt;1,"Acceptable",IF(T113+U113=200, "No Contributions Entered", IF(M113="","Error Detected, Choose reason&gt;",IF(Z113="1",IF(V113=1,"Please Enter Deemed Pensionable Pay","Add relevant Details Above"),"Please give details Above")))))))))))))</f>
        <v/>
      </c>
      <c r="M113" s="260"/>
      <c r="N113" s="91"/>
      <c r="O113" s="91" t="str">
        <f t="shared" si="23"/>
        <v/>
      </c>
      <c r="P113" s="94">
        <f t="shared" si="24"/>
        <v>0</v>
      </c>
      <c r="Q113" s="94">
        <f t="shared" si="25"/>
        <v>0</v>
      </c>
      <c r="R113" s="218">
        <f>(ROUND((F113/100*'Member Info'!$W$2), 2))</f>
        <v>0</v>
      </c>
      <c r="S113" s="218" t="e">
        <f t="shared" si="26"/>
        <v>#VALUE!</v>
      </c>
      <c r="T113" s="218" t="str">
        <f t="shared" si="27"/>
        <v/>
      </c>
      <c r="U113" s="227" t="str">
        <f t="shared" si="28"/>
        <v/>
      </c>
      <c r="V113" s="228" t="str">
        <f t="shared" si="29"/>
        <v/>
      </c>
      <c r="W113" s="228" t="str">
        <f t="shared" si="30"/>
        <v/>
      </c>
      <c r="X113" s="222">
        <f t="shared" si="31"/>
        <v>0</v>
      </c>
      <c r="Y113" s="110">
        <f t="shared" si="32"/>
        <v>0</v>
      </c>
      <c r="Z113" s="235" t="str">
        <f t="shared" si="33"/>
        <v/>
      </c>
      <c r="AA113" s="240" t="b">
        <f t="shared" si="34"/>
        <v>0</v>
      </c>
      <c r="AB113" s="235">
        <f t="shared" si="35"/>
        <v>0</v>
      </c>
      <c r="AC113" s="235">
        <f>IF('Member Info'!N110="",1,"")</f>
        <v>1</v>
      </c>
      <c r="AD113" s="243" t="e">
        <f t="shared" si="36"/>
        <v>#VALUE!</v>
      </c>
      <c r="AE113" s="130" t="str">
        <f t="shared" si="37"/>
        <v/>
      </c>
      <c r="AF113" s="124">
        <f t="shared" si="38"/>
        <v>1</v>
      </c>
      <c r="AG113" s="124" t="str">
        <f>IF('Member Info'!N110&lt;&gt;"",IF(AND('Member Info'!N110&lt;=$U$1,'Member Info'!N110&gt;=$T$1),1,0),"")</f>
        <v/>
      </c>
      <c r="AI113" s="124" t="b">
        <f t="shared" si="39"/>
        <v>0</v>
      </c>
      <c r="AJ113" s="124">
        <f t="shared" si="40"/>
        <v>0</v>
      </c>
      <c r="AL113" s="124">
        <f t="shared" si="41"/>
        <v>0</v>
      </c>
      <c r="AM113" s="124">
        <f>IF('Member Info'!F110&gt;$T$1,1,0)</f>
        <v>0</v>
      </c>
      <c r="AN113" s="124" t="b">
        <f>IF(ISERROR(T113),ERROR.TYPE(#REF!)=ERROR.TYPE(T113),FALSE)</f>
        <v>0</v>
      </c>
      <c r="AO113" s="124" t="b">
        <f>IF(ISERROR(U113),ERROR.TYPE(#REF!)=ERROR.TYPE(U113),FALSE)</f>
        <v>0</v>
      </c>
      <c r="AP113" s="124">
        <f>IF('Member Info'!F110&gt;'GP1 April 25'!$U$1,1,0)</f>
        <v>0</v>
      </c>
      <c r="AQ113" s="124">
        <f t="shared" si="42"/>
        <v>0</v>
      </c>
      <c r="AR113" s="124">
        <f t="shared" si="43"/>
        <v>0</v>
      </c>
      <c r="AS113" s="124">
        <f t="shared" si="44"/>
        <v>1</v>
      </c>
    </row>
    <row r="114" spans="1:45" x14ac:dyDescent="0.25">
      <c r="A114" s="4">
        <v>83</v>
      </c>
      <c r="B114" s="164">
        <f>'Member Info'!D111</f>
        <v>0</v>
      </c>
      <c r="C114" s="164">
        <f>'Member Info'!E111</f>
        <v>0</v>
      </c>
      <c r="D114" s="164" t="str">
        <f>'Member Info'!G111</f>
        <v/>
      </c>
      <c r="E114" s="165">
        <f>'Member Info'!B111</f>
        <v>0</v>
      </c>
      <c r="F114" s="242"/>
      <c r="G114" s="166" t="str">
        <f>IF(E114=0,"",('Member Info'!K111+'Member Info'!L111))</f>
        <v/>
      </c>
      <c r="H114" s="419"/>
      <c r="I114" s="419"/>
      <c r="J114" s="26"/>
      <c r="K114" s="26"/>
      <c r="L114" s="384" t="str">
        <f>IF(E114=0,"",IF('Member Info'!F111&gt;$U$1,CONCATENATE("Joined with practice on ", TEXT('Member Info'!F111, "DD/MM/YYYY")),IF('Member Info'!N111&lt;&gt;"",IF('Member Info'!N111&lt;$T$1,CONCATENATE("Left Scheme on ", TEXT('Member Info'!N111, "DD/MM/YYYY")),IF(OR(G114="",G114=0),"Error Detected, No rate entered",IF(E114=0,"",IF(F114="","Error Detected, No Pensionable pay",IF(AS114=1,"No Part Time Status Entered",IF(AR114=1,"No Part Time Hours Entered",IF(ISERROR(AD114)," Unknown Values entered.",IF(V114+W114&lt;1,"Acceptable",IF(T114+U114=200, "No Contributions Entered", IF(M114="","Error Detected, Choose reason&gt;",IF(Z114="1",IF(V114=1,"Please Enter Deemed Pensionable Pay","Add Any Relevant Details Above"),"Please Give Details Above"))))))))))),IF(OR(G114="",G114=0),"Error Detected, No rate entered",IF(E114=0,"",IF(F114="","Error Detected, No Pensionable pay",IF(AS114=1,"No Part Time Status Entered",IF(AR114=1,"No Part Time Hours Entered",IF(ISERROR(AD114)," Unknown Values entered.",IF(V114+W114&lt;1,"Acceptable",IF(T114+U114=200, "No Contributions Entered", IF(M114="","Error Detected, Choose reason&gt;",IF(Z114="1",IF(V114=1,"Please Enter Deemed Pensionable Pay","Add relevant Details Above"),"Please give details Above")))))))))))))</f>
        <v/>
      </c>
      <c r="M114" s="260"/>
      <c r="N114" s="91"/>
      <c r="O114" s="91" t="str">
        <f t="shared" si="23"/>
        <v/>
      </c>
      <c r="P114" s="94">
        <f t="shared" si="24"/>
        <v>0</v>
      </c>
      <c r="Q114" s="94">
        <f t="shared" si="25"/>
        <v>0</v>
      </c>
      <c r="R114" s="218">
        <f>(ROUND((F114/100*'Member Info'!$W$2), 2))</f>
        <v>0</v>
      </c>
      <c r="S114" s="218" t="e">
        <f t="shared" si="26"/>
        <v>#VALUE!</v>
      </c>
      <c r="T114" s="218" t="str">
        <f t="shared" si="27"/>
        <v/>
      </c>
      <c r="U114" s="227" t="str">
        <f t="shared" si="28"/>
        <v/>
      </c>
      <c r="V114" s="228" t="str">
        <f t="shared" si="29"/>
        <v/>
      </c>
      <c r="W114" s="228" t="str">
        <f t="shared" si="30"/>
        <v/>
      </c>
      <c r="X114" s="222">
        <f t="shared" si="31"/>
        <v>0</v>
      </c>
      <c r="Y114" s="110">
        <f t="shared" si="32"/>
        <v>0</v>
      </c>
      <c r="Z114" s="235" t="str">
        <f t="shared" si="33"/>
        <v/>
      </c>
      <c r="AA114" s="240" t="b">
        <f t="shared" si="34"/>
        <v>0</v>
      </c>
      <c r="AB114" s="235">
        <f t="shared" si="35"/>
        <v>0</v>
      </c>
      <c r="AC114" s="235">
        <f>IF('Member Info'!N111="",1,"")</f>
        <v>1</v>
      </c>
      <c r="AD114" s="243" t="e">
        <f t="shared" si="36"/>
        <v>#VALUE!</v>
      </c>
      <c r="AE114" s="130" t="str">
        <f t="shared" si="37"/>
        <v/>
      </c>
      <c r="AF114" s="124">
        <f t="shared" si="38"/>
        <v>1</v>
      </c>
      <c r="AG114" s="124" t="str">
        <f>IF('Member Info'!N111&lt;&gt;"",IF(AND('Member Info'!N111&lt;=$U$1,'Member Info'!N111&gt;=$T$1),1,0),"")</f>
        <v/>
      </c>
      <c r="AI114" s="124" t="b">
        <f t="shared" si="39"/>
        <v>0</v>
      </c>
      <c r="AJ114" s="124">
        <f t="shared" si="40"/>
        <v>0</v>
      </c>
      <c r="AL114" s="124">
        <f t="shared" si="41"/>
        <v>0</v>
      </c>
      <c r="AM114" s="124">
        <f>IF('Member Info'!F111&gt;$T$1,1,0)</f>
        <v>0</v>
      </c>
      <c r="AN114" s="124" t="b">
        <f>IF(ISERROR(T114),ERROR.TYPE(#REF!)=ERROR.TYPE(T114),FALSE)</f>
        <v>0</v>
      </c>
      <c r="AO114" s="124" t="b">
        <f>IF(ISERROR(U114),ERROR.TYPE(#REF!)=ERROR.TYPE(U114),FALSE)</f>
        <v>0</v>
      </c>
      <c r="AP114" s="124">
        <f>IF('Member Info'!F111&gt;'GP1 April 25'!$U$1,1,0)</f>
        <v>0</v>
      </c>
      <c r="AQ114" s="124">
        <f t="shared" si="42"/>
        <v>0</v>
      </c>
      <c r="AR114" s="124">
        <f t="shared" si="43"/>
        <v>0</v>
      </c>
      <c r="AS114" s="124">
        <f t="shared" si="44"/>
        <v>1</v>
      </c>
    </row>
    <row r="115" spans="1:45" x14ac:dyDescent="0.25">
      <c r="A115" s="4">
        <v>84</v>
      </c>
      <c r="B115" s="164">
        <f>'Member Info'!D112</f>
        <v>0</v>
      </c>
      <c r="C115" s="164">
        <f>'Member Info'!E112</f>
        <v>0</v>
      </c>
      <c r="D115" s="164" t="str">
        <f>'Member Info'!G112</f>
        <v/>
      </c>
      <c r="E115" s="165">
        <f>'Member Info'!B112</f>
        <v>0</v>
      </c>
      <c r="F115" s="242"/>
      <c r="G115" s="166" t="str">
        <f>IF(E115=0,"",('Member Info'!K112+'Member Info'!L112))</f>
        <v/>
      </c>
      <c r="H115" s="419"/>
      <c r="I115" s="419"/>
      <c r="J115" s="26"/>
      <c r="K115" s="26"/>
      <c r="L115" s="384" t="str">
        <f>IF(E115=0,"",IF('Member Info'!F112&gt;$U$1,CONCATENATE("Joined with practice on ", TEXT('Member Info'!F112, "DD/MM/YYYY")),IF('Member Info'!N112&lt;&gt;"",IF('Member Info'!N112&lt;$T$1,CONCATENATE("Left Scheme on ", TEXT('Member Info'!N112, "DD/MM/YYYY")),IF(OR(G115="",G115=0),"Error Detected, No rate entered",IF(E115=0,"",IF(F115="","Error Detected, No Pensionable pay",IF(AS115=1,"No Part Time Status Entered",IF(AR115=1,"No Part Time Hours Entered",IF(ISERROR(AD115)," Unknown Values entered.",IF(V115+W115&lt;1,"Acceptable",IF(T115+U115=200, "No Contributions Entered", IF(M115="","Error Detected, Choose reason&gt;",IF(Z115="1",IF(V115=1,"Please Enter Deemed Pensionable Pay","Add Any Relevant Details Above"),"Please Give Details Above"))))))))))),IF(OR(G115="",G115=0),"Error Detected, No rate entered",IF(E115=0,"",IF(F115="","Error Detected, No Pensionable pay",IF(AS115=1,"No Part Time Status Entered",IF(AR115=1,"No Part Time Hours Entered",IF(ISERROR(AD115)," Unknown Values entered.",IF(V115+W115&lt;1,"Acceptable",IF(T115+U115=200, "No Contributions Entered", IF(M115="","Error Detected, Choose reason&gt;",IF(Z115="1",IF(V115=1,"Please Enter Deemed Pensionable Pay","Add relevant Details Above"),"Please give details Above")))))))))))))</f>
        <v/>
      </c>
      <c r="M115" s="260"/>
      <c r="N115" s="91"/>
      <c r="O115" s="91" t="str">
        <f t="shared" si="23"/>
        <v/>
      </c>
      <c r="P115" s="94">
        <f t="shared" si="24"/>
        <v>0</v>
      </c>
      <c r="Q115" s="94">
        <f t="shared" si="25"/>
        <v>0</v>
      </c>
      <c r="R115" s="218">
        <f>(ROUND((F115/100*'Member Info'!$W$2), 2))</f>
        <v>0</v>
      </c>
      <c r="S115" s="218" t="e">
        <f t="shared" si="26"/>
        <v>#VALUE!</v>
      </c>
      <c r="T115" s="218" t="str">
        <f t="shared" si="27"/>
        <v/>
      </c>
      <c r="U115" s="227" t="str">
        <f t="shared" si="28"/>
        <v/>
      </c>
      <c r="V115" s="228" t="str">
        <f t="shared" si="29"/>
        <v/>
      </c>
      <c r="W115" s="228" t="str">
        <f t="shared" si="30"/>
        <v/>
      </c>
      <c r="X115" s="222">
        <f t="shared" si="31"/>
        <v>0</v>
      </c>
      <c r="Y115" s="110">
        <f t="shared" si="32"/>
        <v>0</v>
      </c>
      <c r="Z115" s="235" t="str">
        <f t="shared" si="33"/>
        <v/>
      </c>
      <c r="AA115" s="240" t="b">
        <f t="shared" si="34"/>
        <v>0</v>
      </c>
      <c r="AB115" s="235">
        <f t="shared" si="35"/>
        <v>0</v>
      </c>
      <c r="AC115" s="235">
        <f>IF('Member Info'!N112="",1,"")</f>
        <v>1</v>
      </c>
      <c r="AD115" s="243" t="e">
        <f t="shared" si="36"/>
        <v>#VALUE!</v>
      </c>
      <c r="AE115" s="130" t="str">
        <f t="shared" si="37"/>
        <v/>
      </c>
      <c r="AF115" s="124">
        <f t="shared" si="38"/>
        <v>1</v>
      </c>
      <c r="AG115" s="124" t="str">
        <f>IF('Member Info'!N112&lt;&gt;"",IF(AND('Member Info'!N112&lt;=$U$1,'Member Info'!N112&gt;=$T$1),1,0),"")</f>
        <v/>
      </c>
      <c r="AI115" s="124" t="b">
        <f t="shared" si="39"/>
        <v>0</v>
      </c>
      <c r="AJ115" s="124">
        <f t="shared" si="40"/>
        <v>0</v>
      </c>
      <c r="AL115" s="124">
        <f t="shared" si="41"/>
        <v>0</v>
      </c>
      <c r="AM115" s="124">
        <f>IF('Member Info'!F112&gt;$T$1,1,0)</f>
        <v>0</v>
      </c>
      <c r="AN115" s="124" t="b">
        <f>IF(ISERROR(T115),ERROR.TYPE(#REF!)=ERROR.TYPE(T115),FALSE)</f>
        <v>0</v>
      </c>
      <c r="AO115" s="124" t="b">
        <f>IF(ISERROR(U115),ERROR.TYPE(#REF!)=ERROR.TYPE(U115),FALSE)</f>
        <v>0</v>
      </c>
      <c r="AP115" s="124">
        <f>IF('Member Info'!F112&gt;'GP1 April 25'!$U$1,1,0)</f>
        <v>0</v>
      </c>
      <c r="AQ115" s="124">
        <f t="shared" si="42"/>
        <v>0</v>
      </c>
      <c r="AR115" s="124">
        <f t="shared" si="43"/>
        <v>0</v>
      </c>
      <c r="AS115" s="124">
        <f t="shared" si="44"/>
        <v>1</v>
      </c>
    </row>
    <row r="116" spans="1:45" x14ac:dyDescent="0.25">
      <c r="A116" s="4">
        <v>85</v>
      </c>
      <c r="B116" s="164">
        <f>'Member Info'!D113</f>
        <v>0</v>
      </c>
      <c r="C116" s="164">
        <f>'Member Info'!E113</f>
        <v>0</v>
      </c>
      <c r="D116" s="164" t="str">
        <f>'Member Info'!G113</f>
        <v/>
      </c>
      <c r="E116" s="165">
        <f>'Member Info'!B113</f>
        <v>0</v>
      </c>
      <c r="F116" s="242"/>
      <c r="G116" s="166" t="str">
        <f>IF(E116=0,"",('Member Info'!K113+'Member Info'!L113))</f>
        <v/>
      </c>
      <c r="H116" s="419"/>
      <c r="I116" s="419"/>
      <c r="J116" s="26"/>
      <c r="K116" s="26"/>
      <c r="L116" s="384" t="str">
        <f>IF(E116=0,"",IF('Member Info'!F113&gt;$U$1,CONCATENATE("Joined with practice on ", TEXT('Member Info'!F113, "DD/MM/YYYY")),IF('Member Info'!N113&lt;&gt;"",IF('Member Info'!N113&lt;$T$1,CONCATENATE("Left Scheme on ", TEXT('Member Info'!N113, "DD/MM/YYYY")),IF(OR(G116="",G116=0),"Error Detected, No rate entered",IF(E116=0,"",IF(F116="","Error Detected, No Pensionable pay",IF(AS116=1,"No Part Time Status Entered",IF(AR116=1,"No Part Time Hours Entered",IF(ISERROR(AD116)," Unknown Values entered.",IF(V116+W116&lt;1,"Acceptable",IF(T116+U116=200, "No Contributions Entered", IF(M116="","Error Detected, Choose reason&gt;",IF(Z116="1",IF(V116=1,"Please Enter Deemed Pensionable Pay","Add Any Relevant Details Above"),"Please Give Details Above"))))))))))),IF(OR(G116="",G116=0),"Error Detected, No rate entered",IF(E116=0,"",IF(F116="","Error Detected, No Pensionable pay",IF(AS116=1,"No Part Time Status Entered",IF(AR116=1,"No Part Time Hours Entered",IF(ISERROR(AD116)," Unknown Values entered.",IF(V116+W116&lt;1,"Acceptable",IF(T116+U116=200, "No Contributions Entered", IF(M116="","Error Detected, Choose reason&gt;",IF(Z116="1",IF(V116=1,"Please Enter Deemed Pensionable Pay","Add relevant Details Above"),"Please give details Above")))))))))))))</f>
        <v/>
      </c>
      <c r="M116" s="260"/>
      <c r="N116" s="91"/>
      <c r="O116" s="91" t="str">
        <f t="shared" si="23"/>
        <v/>
      </c>
      <c r="P116" s="94">
        <f t="shared" si="24"/>
        <v>0</v>
      </c>
      <c r="Q116" s="94">
        <f t="shared" si="25"/>
        <v>0</v>
      </c>
      <c r="R116" s="218">
        <f>(ROUND((F116/100*'Member Info'!$W$2), 2))</f>
        <v>0</v>
      </c>
      <c r="S116" s="218" t="e">
        <f t="shared" si="26"/>
        <v>#VALUE!</v>
      </c>
      <c r="T116" s="218" t="str">
        <f t="shared" si="27"/>
        <v/>
      </c>
      <c r="U116" s="227" t="str">
        <f t="shared" si="28"/>
        <v/>
      </c>
      <c r="V116" s="228" t="str">
        <f t="shared" si="29"/>
        <v/>
      </c>
      <c r="W116" s="228" t="str">
        <f t="shared" si="30"/>
        <v/>
      </c>
      <c r="X116" s="222">
        <f t="shared" si="31"/>
        <v>0</v>
      </c>
      <c r="Y116" s="110">
        <f t="shared" si="32"/>
        <v>0</v>
      </c>
      <c r="Z116" s="235" t="str">
        <f t="shared" si="33"/>
        <v/>
      </c>
      <c r="AA116" s="240" t="b">
        <f t="shared" si="34"/>
        <v>0</v>
      </c>
      <c r="AB116" s="235">
        <f t="shared" si="35"/>
        <v>0</v>
      </c>
      <c r="AC116" s="235">
        <f>IF('Member Info'!N113="",1,"")</f>
        <v>1</v>
      </c>
      <c r="AD116" s="243" t="e">
        <f t="shared" si="36"/>
        <v>#VALUE!</v>
      </c>
      <c r="AE116" s="130" t="str">
        <f t="shared" si="37"/>
        <v/>
      </c>
      <c r="AF116" s="124">
        <f t="shared" si="38"/>
        <v>1</v>
      </c>
      <c r="AG116" s="124" t="str">
        <f>IF('Member Info'!N113&lt;&gt;"",IF(AND('Member Info'!N113&lt;=$U$1,'Member Info'!N113&gt;=$T$1),1,0),"")</f>
        <v/>
      </c>
      <c r="AI116" s="124" t="b">
        <f t="shared" si="39"/>
        <v>0</v>
      </c>
      <c r="AJ116" s="124">
        <f t="shared" si="40"/>
        <v>0</v>
      </c>
      <c r="AL116" s="124">
        <f t="shared" si="41"/>
        <v>0</v>
      </c>
      <c r="AM116" s="124">
        <f>IF('Member Info'!F113&gt;$T$1,1,0)</f>
        <v>0</v>
      </c>
      <c r="AN116" s="124" t="b">
        <f>IF(ISERROR(T116),ERROR.TYPE(#REF!)=ERROR.TYPE(T116),FALSE)</f>
        <v>0</v>
      </c>
      <c r="AO116" s="124" t="b">
        <f>IF(ISERROR(U116),ERROR.TYPE(#REF!)=ERROR.TYPE(U116),FALSE)</f>
        <v>0</v>
      </c>
      <c r="AP116" s="124">
        <f>IF('Member Info'!F113&gt;'GP1 April 25'!$U$1,1,0)</f>
        <v>0</v>
      </c>
      <c r="AQ116" s="124">
        <f t="shared" si="42"/>
        <v>0</v>
      </c>
      <c r="AR116" s="124">
        <f t="shared" si="43"/>
        <v>0</v>
      </c>
      <c r="AS116" s="124">
        <f t="shared" si="44"/>
        <v>1</v>
      </c>
    </row>
    <row r="117" spans="1:45" x14ac:dyDescent="0.25">
      <c r="A117" s="4">
        <v>86</v>
      </c>
      <c r="B117" s="164">
        <f>'Member Info'!D114</f>
        <v>0</v>
      </c>
      <c r="C117" s="164">
        <f>'Member Info'!E114</f>
        <v>0</v>
      </c>
      <c r="D117" s="164" t="str">
        <f>'Member Info'!G114</f>
        <v/>
      </c>
      <c r="E117" s="165">
        <f>'Member Info'!B114</f>
        <v>0</v>
      </c>
      <c r="F117" s="242"/>
      <c r="G117" s="166" t="str">
        <f>IF(E117=0,"",('Member Info'!K114+'Member Info'!L114))</f>
        <v/>
      </c>
      <c r="H117" s="419"/>
      <c r="I117" s="419"/>
      <c r="J117" s="26"/>
      <c r="K117" s="26"/>
      <c r="L117" s="384" t="str">
        <f>IF(E117=0,"",IF('Member Info'!F114&gt;$U$1,CONCATENATE("Joined with practice on ", TEXT('Member Info'!F114, "DD/MM/YYYY")),IF('Member Info'!N114&lt;&gt;"",IF('Member Info'!N114&lt;$T$1,CONCATENATE("Left Scheme on ", TEXT('Member Info'!N114, "DD/MM/YYYY")),IF(OR(G117="",G117=0),"Error Detected, No rate entered",IF(E117=0,"",IF(F117="","Error Detected, No Pensionable pay",IF(AS117=1,"No Part Time Status Entered",IF(AR117=1,"No Part Time Hours Entered",IF(ISERROR(AD117)," Unknown Values entered.",IF(V117+W117&lt;1,"Acceptable",IF(T117+U117=200, "No Contributions Entered", IF(M117="","Error Detected, Choose reason&gt;",IF(Z117="1",IF(V117=1,"Please Enter Deemed Pensionable Pay","Add Any Relevant Details Above"),"Please Give Details Above"))))))))))),IF(OR(G117="",G117=0),"Error Detected, No rate entered",IF(E117=0,"",IF(F117="","Error Detected, No Pensionable pay",IF(AS117=1,"No Part Time Status Entered",IF(AR117=1,"No Part Time Hours Entered",IF(ISERROR(AD117)," Unknown Values entered.",IF(V117+W117&lt;1,"Acceptable",IF(T117+U117=200, "No Contributions Entered", IF(M117="","Error Detected, Choose reason&gt;",IF(Z117="1",IF(V117=1,"Please Enter Deemed Pensionable Pay","Add relevant Details Above"),"Please give details Above")))))))))))))</f>
        <v/>
      </c>
      <c r="M117" s="260"/>
      <c r="N117" s="91"/>
      <c r="O117" s="91" t="str">
        <f t="shared" si="23"/>
        <v/>
      </c>
      <c r="P117" s="94">
        <f t="shared" si="24"/>
        <v>0</v>
      </c>
      <c r="Q117" s="94">
        <f t="shared" si="25"/>
        <v>0</v>
      </c>
      <c r="R117" s="218">
        <f>(ROUND((F117/100*'Member Info'!$W$2), 2))</f>
        <v>0</v>
      </c>
      <c r="S117" s="218" t="e">
        <f t="shared" si="26"/>
        <v>#VALUE!</v>
      </c>
      <c r="T117" s="218" t="str">
        <f t="shared" si="27"/>
        <v/>
      </c>
      <c r="U117" s="227" t="str">
        <f t="shared" si="28"/>
        <v/>
      </c>
      <c r="V117" s="228" t="str">
        <f t="shared" si="29"/>
        <v/>
      </c>
      <c r="W117" s="228" t="str">
        <f t="shared" si="30"/>
        <v/>
      </c>
      <c r="X117" s="222">
        <f t="shared" si="31"/>
        <v>0</v>
      </c>
      <c r="Y117" s="110">
        <f t="shared" si="32"/>
        <v>0</v>
      </c>
      <c r="Z117" s="235" t="str">
        <f t="shared" si="33"/>
        <v/>
      </c>
      <c r="AA117" s="240" t="b">
        <f t="shared" si="34"/>
        <v>0</v>
      </c>
      <c r="AB117" s="235">
        <f t="shared" si="35"/>
        <v>0</v>
      </c>
      <c r="AC117" s="235">
        <f>IF('Member Info'!N114="",1,"")</f>
        <v>1</v>
      </c>
      <c r="AD117" s="243" t="e">
        <f t="shared" si="36"/>
        <v>#VALUE!</v>
      </c>
      <c r="AE117" s="130" t="str">
        <f t="shared" si="37"/>
        <v/>
      </c>
      <c r="AF117" s="124">
        <f t="shared" si="38"/>
        <v>1</v>
      </c>
      <c r="AG117" s="124" t="str">
        <f>IF('Member Info'!N114&lt;&gt;"",IF(AND('Member Info'!N114&lt;=$U$1,'Member Info'!N114&gt;=$T$1),1,0),"")</f>
        <v/>
      </c>
      <c r="AI117" s="124" t="b">
        <f t="shared" si="39"/>
        <v>0</v>
      </c>
      <c r="AJ117" s="124">
        <f t="shared" si="40"/>
        <v>0</v>
      </c>
      <c r="AL117" s="124">
        <f t="shared" si="41"/>
        <v>0</v>
      </c>
      <c r="AM117" s="124">
        <f>IF('Member Info'!F114&gt;$T$1,1,0)</f>
        <v>0</v>
      </c>
      <c r="AN117" s="124" t="b">
        <f>IF(ISERROR(T117),ERROR.TYPE(#REF!)=ERROR.TYPE(T117),FALSE)</f>
        <v>0</v>
      </c>
      <c r="AO117" s="124" t="b">
        <f>IF(ISERROR(U117),ERROR.TYPE(#REF!)=ERROR.TYPE(U117),FALSE)</f>
        <v>0</v>
      </c>
      <c r="AP117" s="124">
        <f>IF('Member Info'!F114&gt;'GP1 April 25'!$U$1,1,0)</f>
        <v>0</v>
      </c>
      <c r="AQ117" s="124">
        <f t="shared" si="42"/>
        <v>0</v>
      </c>
      <c r="AR117" s="124">
        <f t="shared" si="43"/>
        <v>0</v>
      </c>
      <c r="AS117" s="124">
        <f t="shared" si="44"/>
        <v>1</v>
      </c>
    </row>
    <row r="118" spans="1:45" x14ac:dyDescent="0.25">
      <c r="A118" s="4">
        <v>87</v>
      </c>
      <c r="B118" s="164">
        <f>'Member Info'!D115</f>
        <v>0</v>
      </c>
      <c r="C118" s="164">
        <f>'Member Info'!E115</f>
        <v>0</v>
      </c>
      <c r="D118" s="164" t="str">
        <f>'Member Info'!G115</f>
        <v/>
      </c>
      <c r="E118" s="165">
        <f>'Member Info'!B115</f>
        <v>0</v>
      </c>
      <c r="F118" s="242"/>
      <c r="G118" s="166" t="str">
        <f>IF(E118=0,"",('Member Info'!K115+'Member Info'!L115))</f>
        <v/>
      </c>
      <c r="H118" s="419"/>
      <c r="I118" s="419"/>
      <c r="J118" s="26"/>
      <c r="K118" s="26"/>
      <c r="L118" s="384" t="str">
        <f>IF(E118=0,"",IF('Member Info'!F115&gt;$U$1,CONCATENATE("Joined with practice on ", TEXT('Member Info'!F115, "DD/MM/YYYY")),IF('Member Info'!N115&lt;&gt;"",IF('Member Info'!N115&lt;$T$1,CONCATENATE("Left Scheme on ", TEXT('Member Info'!N115, "DD/MM/YYYY")),IF(OR(G118="",G118=0),"Error Detected, No rate entered",IF(E118=0,"",IF(F118="","Error Detected, No Pensionable pay",IF(AS118=1,"No Part Time Status Entered",IF(AR118=1,"No Part Time Hours Entered",IF(ISERROR(AD118)," Unknown Values entered.",IF(V118+W118&lt;1,"Acceptable",IF(T118+U118=200, "No Contributions Entered", IF(M118="","Error Detected, Choose reason&gt;",IF(Z118="1",IF(V118=1,"Please Enter Deemed Pensionable Pay","Add Any Relevant Details Above"),"Please Give Details Above"))))))))))),IF(OR(G118="",G118=0),"Error Detected, No rate entered",IF(E118=0,"",IF(F118="","Error Detected, No Pensionable pay",IF(AS118=1,"No Part Time Status Entered",IF(AR118=1,"No Part Time Hours Entered",IF(ISERROR(AD118)," Unknown Values entered.",IF(V118+W118&lt;1,"Acceptable",IF(T118+U118=200, "No Contributions Entered", IF(M118="","Error Detected, Choose reason&gt;",IF(Z118="1",IF(V118=1,"Please Enter Deemed Pensionable Pay","Add relevant Details Above"),"Please give details Above")))))))))))))</f>
        <v/>
      </c>
      <c r="M118" s="260"/>
      <c r="N118" s="91"/>
      <c r="O118" s="91" t="str">
        <f t="shared" si="23"/>
        <v/>
      </c>
      <c r="P118" s="94">
        <f t="shared" si="24"/>
        <v>0</v>
      </c>
      <c r="Q118" s="94">
        <f t="shared" si="25"/>
        <v>0</v>
      </c>
      <c r="R118" s="218">
        <f>(ROUND((F118/100*'Member Info'!$W$2), 2))</f>
        <v>0</v>
      </c>
      <c r="S118" s="218" t="e">
        <f t="shared" si="26"/>
        <v>#VALUE!</v>
      </c>
      <c r="T118" s="218" t="str">
        <f t="shared" si="27"/>
        <v/>
      </c>
      <c r="U118" s="227" t="str">
        <f t="shared" si="28"/>
        <v/>
      </c>
      <c r="V118" s="228" t="str">
        <f t="shared" si="29"/>
        <v/>
      </c>
      <c r="W118" s="228" t="str">
        <f t="shared" si="30"/>
        <v/>
      </c>
      <c r="X118" s="222">
        <f t="shared" si="31"/>
        <v>0</v>
      </c>
      <c r="Y118" s="110">
        <f t="shared" si="32"/>
        <v>0</v>
      </c>
      <c r="Z118" s="235" t="str">
        <f t="shared" si="33"/>
        <v/>
      </c>
      <c r="AA118" s="240" t="b">
        <f t="shared" si="34"/>
        <v>0</v>
      </c>
      <c r="AB118" s="235">
        <f t="shared" si="35"/>
        <v>0</v>
      </c>
      <c r="AC118" s="235">
        <f>IF('Member Info'!N115="",1,"")</f>
        <v>1</v>
      </c>
      <c r="AD118" s="243" t="e">
        <f t="shared" si="36"/>
        <v>#VALUE!</v>
      </c>
      <c r="AE118" s="130" t="str">
        <f t="shared" si="37"/>
        <v/>
      </c>
      <c r="AF118" s="124">
        <f t="shared" si="38"/>
        <v>1</v>
      </c>
      <c r="AG118" s="124" t="str">
        <f>IF('Member Info'!N115&lt;&gt;"",IF(AND('Member Info'!N115&lt;=$U$1,'Member Info'!N115&gt;=$T$1),1,0),"")</f>
        <v/>
      </c>
      <c r="AI118" s="124" t="b">
        <f t="shared" si="39"/>
        <v>0</v>
      </c>
      <c r="AJ118" s="124">
        <f t="shared" si="40"/>
        <v>0</v>
      </c>
      <c r="AL118" s="124">
        <f t="shared" si="41"/>
        <v>0</v>
      </c>
      <c r="AM118" s="124">
        <f>IF('Member Info'!F115&gt;$T$1,1,0)</f>
        <v>0</v>
      </c>
      <c r="AN118" s="124" t="b">
        <f>IF(ISERROR(T118),ERROR.TYPE(#REF!)=ERROR.TYPE(T118),FALSE)</f>
        <v>0</v>
      </c>
      <c r="AO118" s="124" t="b">
        <f>IF(ISERROR(U118),ERROR.TYPE(#REF!)=ERROR.TYPE(U118),FALSE)</f>
        <v>0</v>
      </c>
      <c r="AP118" s="124">
        <f>IF('Member Info'!F115&gt;'GP1 April 25'!$U$1,1,0)</f>
        <v>0</v>
      </c>
      <c r="AQ118" s="124">
        <f t="shared" si="42"/>
        <v>0</v>
      </c>
      <c r="AR118" s="124">
        <f t="shared" si="43"/>
        <v>0</v>
      </c>
      <c r="AS118" s="124">
        <f t="shared" si="44"/>
        <v>1</v>
      </c>
    </row>
    <row r="119" spans="1:45" x14ac:dyDescent="0.25">
      <c r="A119" s="4">
        <v>88</v>
      </c>
      <c r="B119" s="164">
        <f>'Member Info'!D116</f>
        <v>0</v>
      </c>
      <c r="C119" s="164">
        <f>'Member Info'!E116</f>
        <v>0</v>
      </c>
      <c r="D119" s="164" t="str">
        <f>'Member Info'!G116</f>
        <v/>
      </c>
      <c r="E119" s="165">
        <f>'Member Info'!B116</f>
        <v>0</v>
      </c>
      <c r="F119" s="242"/>
      <c r="G119" s="166" t="str">
        <f>IF(E119=0,"",('Member Info'!K116+'Member Info'!L116))</f>
        <v/>
      </c>
      <c r="H119" s="419"/>
      <c r="I119" s="419"/>
      <c r="J119" s="26"/>
      <c r="K119" s="26"/>
      <c r="L119" s="384" t="str">
        <f>IF(E119=0,"",IF('Member Info'!F116&gt;$U$1,CONCATENATE("Joined with practice on ", TEXT('Member Info'!F116, "DD/MM/YYYY")),IF('Member Info'!N116&lt;&gt;"",IF('Member Info'!N116&lt;$T$1,CONCATENATE("Left Scheme on ", TEXT('Member Info'!N116, "DD/MM/YYYY")),IF(OR(G119="",G119=0),"Error Detected, No rate entered",IF(E119=0,"",IF(F119="","Error Detected, No Pensionable pay",IF(AS119=1,"No Part Time Status Entered",IF(AR119=1,"No Part Time Hours Entered",IF(ISERROR(AD119)," Unknown Values entered.",IF(V119+W119&lt;1,"Acceptable",IF(T119+U119=200, "No Contributions Entered", IF(M119="","Error Detected, Choose reason&gt;",IF(Z119="1",IF(V119=1,"Please Enter Deemed Pensionable Pay","Add Any Relevant Details Above"),"Please Give Details Above"))))))))))),IF(OR(G119="",G119=0),"Error Detected, No rate entered",IF(E119=0,"",IF(F119="","Error Detected, No Pensionable pay",IF(AS119=1,"No Part Time Status Entered",IF(AR119=1,"No Part Time Hours Entered",IF(ISERROR(AD119)," Unknown Values entered.",IF(V119+W119&lt;1,"Acceptable",IF(T119+U119=200, "No Contributions Entered", IF(M119="","Error Detected, Choose reason&gt;",IF(Z119="1",IF(V119=1,"Please Enter Deemed Pensionable Pay","Add relevant Details Above"),"Please give details Above")))))))))))))</f>
        <v/>
      </c>
      <c r="M119" s="260"/>
      <c r="N119" s="91"/>
      <c r="O119" s="91" t="str">
        <f t="shared" si="23"/>
        <v/>
      </c>
      <c r="P119" s="94">
        <f t="shared" si="24"/>
        <v>0</v>
      </c>
      <c r="Q119" s="94">
        <f t="shared" si="25"/>
        <v>0</v>
      </c>
      <c r="R119" s="218">
        <f>(ROUND((F119/100*'Member Info'!$W$2), 2))</f>
        <v>0</v>
      </c>
      <c r="S119" s="218" t="e">
        <f t="shared" si="26"/>
        <v>#VALUE!</v>
      </c>
      <c r="T119" s="218" t="str">
        <f t="shared" si="27"/>
        <v/>
      </c>
      <c r="U119" s="227" t="str">
        <f t="shared" si="28"/>
        <v/>
      </c>
      <c r="V119" s="228" t="str">
        <f t="shared" si="29"/>
        <v/>
      </c>
      <c r="W119" s="228" t="str">
        <f t="shared" si="30"/>
        <v/>
      </c>
      <c r="X119" s="222">
        <f t="shared" si="31"/>
        <v>0</v>
      </c>
      <c r="Y119" s="110">
        <f t="shared" si="32"/>
        <v>0</v>
      </c>
      <c r="Z119" s="235" t="str">
        <f t="shared" si="33"/>
        <v/>
      </c>
      <c r="AA119" s="240" t="b">
        <f t="shared" si="34"/>
        <v>0</v>
      </c>
      <c r="AB119" s="235">
        <f t="shared" si="35"/>
        <v>0</v>
      </c>
      <c r="AC119" s="235">
        <f>IF('Member Info'!N116="",1,"")</f>
        <v>1</v>
      </c>
      <c r="AD119" s="243" t="e">
        <f t="shared" si="36"/>
        <v>#VALUE!</v>
      </c>
      <c r="AE119" s="130" t="str">
        <f t="shared" si="37"/>
        <v/>
      </c>
      <c r="AF119" s="124">
        <f t="shared" si="38"/>
        <v>1</v>
      </c>
      <c r="AG119" s="124" t="str">
        <f>IF('Member Info'!N116&lt;&gt;"",IF(AND('Member Info'!N116&lt;=$U$1,'Member Info'!N116&gt;=$T$1),1,0),"")</f>
        <v/>
      </c>
      <c r="AI119" s="124" t="b">
        <f t="shared" si="39"/>
        <v>0</v>
      </c>
      <c r="AJ119" s="124">
        <f t="shared" si="40"/>
        <v>0</v>
      </c>
      <c r="AL119" s="124">
        <f t="shared" si="41"/>
        <v>0</v>
      </c>
      <c r="AM119" s="124">
        <f>IF('Member Info'!F116&gt;$T$1,1,0)</f>
        <v>0</v>
      </c>
      <c r="AN119" s="124" t="b">
        <f>IF(ISERROR(T119),ERROR.TYPE(#REF!)=ERROR.TYPE(T119),FALSE)</f>
        <v>0</v>
      </c>
      <c r="AO119" s="124" t="b">
        <f>IF(ISERROR(U119),ERROR.TYPE(#REF!)=ERROR.TYPE(U119),FALSE)</f>
        <v>0</v>
      </c>
      <c r="AP119" s="124">
        <f>IF('Member Info'!F116&gt;'GP1 April 25'!$U$1,1,0)</f>
        <v>0</v>
      </c>
      <c r="AQ119" s="124">
        <f t="shared" si="42"/>
        <v>0</v>
      </c>
      <c r="AR119" s="124">
        <f t="shared" si="43"/>
        <v>0</v>
      </c>
      <c r="AS119" s="124">
        <f t="shared" si="44"/>
        <v>1</v>
      </c>
    </row>
    <row r="120" spans="1:45" x14ac:dyDescent="0.25">
      <c r="A120" s="4">
        <v>89</v>
      </c>
      <c r="B120" s="164">
        <f>'Member Info'!D117</f>
        <v>0</v>
      </c>
      <c r="C120" s="164">
        <f>'Member Info'!E117</f>
        <v>0</v>
      </c>
      <c r="D120" s="164" t="str">
        <f>'Member Info'!G117</f>
        <v/>
      </c>
      <c r="E120" s="165">
        <f>'Member Info'!B117</f>
        <v>0</v>
      </c>
      <c r="F120" s="242"/>
      <c r="G120" s="166" t="str">
        <f>IF(E120=0,"",('Member Info'!K117+'Member Info'!L117))</f>
        <v/>
      </c>
      <c r="H120" s="419"/>
      <c r="I120" s="419"/>
      <c r="J120" s="26"/>
      <c r="K120" s="26"/>
      <c r="L120" s="384" t="str">
        <f>IF(E120=0,"",IF('Member Info'!F117&gt;$U$1,CONCATENATE("Joined with practice on ", TEXT('Member Info'!F117, "DD/MM/YYYY")),IF('Member Info'!N117&lt;&gt;"",IF('Member Info'!N117&lt;$T$1,CONCATENATE("Left Scheme on ", TEXT('Member Info'!N117, "DD/MM/YYYY")),IF(OR(G120="",G120=0),"Error Detected, No rate entered",IF(E120=0,"",IF(F120="","Error Detected, No Pensionable pay",IF(AS120=1,"No Part Time Status Entered",IF(AR120=1,"No Part Time Hours Entered",IF(ISERROR(AD120)," Unknown Values entered.",IF(V120+W120&lt;1,"Acceptable",IF(T120+U120=200, "No Contributions Entered", IF(M120="","Error Detected, Choose reason&gt;",IF(Z120="1",IF(V120=1,"Please Enter Deemed Pensionable Pay","Add Any Relevant Details Above"),"Please Give Details Above"))))))))))),IF(OR(G120="",G120=0),"Error Detected, No rate entered",IF(E120=0,"",IF(F120="","Error Detected, No Pensionable pay",IF(AS120=1,"No Part Time Status Entered",IF(AR120=1,"No Part Time Hours Entered",IF(ISERROR(AD120)," Unknown Values entered.",IF(V120+W120&lt;1,"Acceptable",IF(T120+U120=200, "No Contributions Entered", IF(M120="","Error Detected, Choose reason&gt;",IF(Z120="1",IF(V120=1,"Please Enter Deemed Pensionable Pay","Add relevant Details Above"),"Please give details Above")))))))))))))</f>
        <v/>
      </c>
      <c r="M120" s="260"/>
      <c r="N120" s="91"/>
      <c r="O120" s="91" t="str">
        <f t="shared" si="23"/>
        <v/>
      </c>
      <c r="P120" s="94">
        <f t="shared" si="24"/>
        <v>0</v>
      </c>
      <c r="Q120" s="94">
        <f t="shared" si="25"/>
        <v>0</v>
      </c>
      <c r="R120" s="218">
        <f>(ROUND((F120/100*'Member Info'!$W$2), 2))</f>
        <v>0</v>
      </c>
      <c r="S120" s="218" t="e">
        <f t="shared" si="26"/>
        <v>#VALUE!</v>
      </c>
      <c r="T120" s="218" t="str">
        <f t="shared" si="27"/>
        <v/>
      </c>
      <c r="U120" s="227" t="str">
        <f t="shared" si="28"/>
        <v/>
      </c>
      <c r="V120" s="228" t="str">
        <f t="shared" si="29"/>
        <v/>
      </c>
      <c r="W120" s="228" t="str">
        <f t="shared" si="30"/>
        <v/>
      </c>
      <c r="X120" s="222">
        <f t="shared" si="31"/>
        <v>0</v>
      </c>
      <c r="Y120" s="110">
        <f t="shared" si="32"/>
        <v>0</v>
      </c>
      <c r="Z120" s="235" t="str">
        <f t="shared" si="33"/>
        <v/>
      </c>
      <c r="AA120" s="240" t="b">
        <f t="shared" si="34"/>
        <v>0</v>
      </c>
      <c r="AB120" s="235">
        <f t="shared" si="35"/>
        <v>0</v>
      </c>
      <c r="AC120" s="235">
        <f>IF('Member Info'!N117="",1,"")</f>
        <v>1</v>
      </c>
      <c r="AD120" s="243" t="e">
        <f t="shared" si="36"/>
        <v>#VALUE!</v>
      </c>
      <c r="AE120" s="130" t="str">
        <f t="shared" si="37"/>
        <v/>
      </c>
      <c r="AF120" s="124">
        <f t="shared" si="38"/>
        <v>1</v>
      </c>
      <c r="AG120" s="124" t="str">
        <f>IF('Member Info'!N117&lt;&gt;"",IF(AND('Member Info'!N117&lt;=$U$1,'Member Info'!N117&gt;=$T$1),1,0),"")</f>
        <v/>
      </c>
      <c r="AI120" s="124" t="b">
        <f t="shared" si="39"/>
        <v>0</v>
      </c>
      <c r="AJ120" s="124">
        <f t="shared" si="40"/>
        <v>0</v>
      </c>
      <c r="AL120" s="124">
        <f t="shared" si="41"/>
        <v>0</v>
      </c>
      <c r="AM120" s="124">
        <f>IF('Member Info'!F117&gt;$T$1,1,0)</f>
        <v>0</v>
      </c>
      <c r="AN120" s="124" t="b">
        <f>IF(ISERROR(T120),ERROR.TYPE(#REF!)=ERROR.TYPE(T120),FALSE)</f>
        <v>0</v>
      </c>
      <c r="AO120" s="124" t="b">
        <f>IF(ISERROR(U120),ERROR.TYPE(#REF!)=ERROR.TYPE(U120),FALSE)</f>
        <v>0</v>
      </c>
      <c r="AP120" s="124">
        <f>IF('Member Info'!F117&gt;'GP1 April 25'!$U$1,1,0)</f>
        <v>0</v>
      </c>
      <c r="AQ120" s="124">
        <f t="shared" si="42"/>
        <v>0</v>
      </c>
      <c r="AR120" s="124">
        <f t="shared" si="43"/>
        <v>0</v>
      </c>
      <c r="AS120" s="124">
        <f t="shared" si="44"/>
        <v>1</v>
      </c>
    </row>
    <row r="121" spans="1:45" x14ac:dyDescent="0.25">
      <c r="A121" s="4">
        <v>90</v>
      </c>
      <c r="B121" s="164">
        <f>'Member Info'!D118</f>
        <v>0</v>
      </c>
      <c r="C121" s="164">
        <f>'Member Info'!E118</f>
        <v>0</v>
      </c>
      <c r="D121" s="164" t="str">
        <f>'Member Info'!G118</f>
        <v/>
      </c>
      <c r="E121" s="165">
        <f>'Member Info'!B118</f>
        <v>0</v>
      </c>
      <c r="F121" s="242"/>
      <c r="G121" s="166" t="str">
        <f>IF(E121=0,"",('Member Info'!K118+'Member Info'!L118))</f>
        <v/>
      </c>
      <c r="H121" s="419"/>
      <c r="I121" s="419"/>
      <c r="J121" s="26"/>
      <c r="K121" s="26"/>
      <c r="L121" s="384" t="str">
        <f>IF(E121=0,"",IF('Member Info'!F118&gt;$U$1,CONCATENATE("Joined with practice on ", TEXT('Member Info'!F118, "DD/MM/YYYY")),IF('Member Info'!N118&lt;&gt;"",IF('Member Info'!N118&lt;$T$1,CONCATENATE("Left Scheme on ", TEXT('Member Info'!N118, "DD/MM/YYYY")),IF(OR(G121="",G121=0),"Error Detected, No rate entered",IF(E121=0,"",IF(F121="","Error Detected, No Pensionable pay",IF(AS121=1,"No Part Time Status Entered",IF(AR121=1,"No Part Time Hours Entered",IF(ISERROR(AD121)," Unknown Values entered.",IF(V121+W121&lt;1,"Acceptable",IF(T121+U121=200, "No Contributions Entered", IF(M121="","Error Detected, Choose reason&gt;",IF(Z121="1",IF(V121=1,"Please Enter Deemed Pensionable Pay","Add Any Relevant Details Above"),"Please Give Details Above"))))))))))),IF(OR(G121="",G121=0),"Error Detected, No rate entered",IF(E121=0,"",IF(F121="","Error Detected, No Pensionable pay",IF(AS121=1,"No Part Time Status Entered",IF(AR121=1,"No Part Time Hours Entered",IF(ISERROR(AD121)," Unknown Values entered.",IF(V121+W121&lt;1,"Acceptable",IF(T121+U121=200, "No Contributions Entered", IF(M121="","Error Detected, Choose reason&gt;",IF(Z121="1",IF(V121=1,"Please Enter Deemed Pensionable Pay","Add relevant Details Above"),"Please give details Above")))))))))))))</f>
        <v/>
      </c>
      <c r="M121" s="260"/>
      <c r="N121" s="91"/>
      <c r="O121" s="91" t="str">
        <f t="shared" si="23"/>
        <v/>
      </c>
      <c r="P121" s="94">
        <f t="shared" si="24"/>
        <v>0</v>
      </c>
      <c r="Q121" s="94">
        <f t="shared" si="25"/>
        <v>0</v>
      </c>
      <c r="R121" s="218">
        <f>(ROUND((F121/100*'Member Info'!$W$2), 2))</f>
        <v>0</v>
      </c>
      <c r="S121" s="218" t="e">
        <f t="shared" si="26"/>
        <v>#VALUE!</v>
      </c>
      <c r="T121" s="218" t="str">
        <f t="shared" si="27"/>
        <v/>
      </c>
      <c r="U121" s="227" t="str">
        <f t="shared" si="28"/>
        <v/>
      </c>
      <c r="V121" s="228" t="str">
        <f t="shared" si="29"/>
        <v/>
      </c>
      <c r="W121" s="228" t="str">
        <f t="shared" si="30"/>
        <v/>
      </c>
      <c r="X121" s="222">
        <f t="shared" si="31"/>
        <v>0</v>
      </c>
      <c r="Y121" s="110">
        <f t="shared" si="32"/>
        <v>0</v>
      </c>
      <c r="Z121" s="235" t="str">
        <f t="shared" si="33"/>
        <v/>
      </c>
      <c r="AA121" s="240" t="b">
        <f t="shared" si="34"/>
        <v>0</v>
      </c>
      <c r="AB121" s="235">
        <f t="shared" si="35"/>
        <v>0</v>
      </c>
      <c r="AC121" s="235">
        <f>IF('Member Info'!N118="",1,"")</f>
        <v>1</v>
      </c>
      <c r="AD121" s="243" t="e">
        <f t="shared" si="36"/>
        <v>#VALUE!</v>
      </c>
      <c r="AE121" s="130" t="str">
        <f t="shared" si="37"/>
        <v/>
      </c>
      <c r="AF121" s="124">
        <f t="shared" si="38"/>
        <v>1</v>
      </c>
      <c r="AG121" s="124" t="str">
        <f>IF('Member Info'!N118&lt;&gt;"",IF(AND('Member Info'!N118&lt;=$U$1,'Member Info'!N118&gt;=$T$1),1,0),"")</f>
        <v/>
      </c>
      <c r="AI121" s="124" t="b">
        <f t="shared" si="39"/>
        <v>0</v>
      </c>
      <c r="AJ121" s="124">
        <f t="shared" si="40"/>
        <v>0</v>
      </c>
      <c r="AL121" s="124">
        <f t="shared" si="41"/>
        <v>0</v>
      </c>
      <c r="AM121" s="124">
        <f>IF('Member Info'!F118&gt;$T$1,1,0)</f>
        <v>0</v>
      </c>
      <c r="AN121" s="124" t="b">
        <f>IF(ISERROR(T121),ERROR.TYPE(#REF!)=ERROR.TYPE(T121),FALSE)</f>
        <v>0</v>
      </c>
      <c r="AO121" s="124" t="b">
        <f>IF(ISERROR(U121),ERROR.TYPE(#REF!)=ERROR.TYPE(U121),FALSE)</f>
        <v>0</v>
      </c>
      <c r="AP121" s="124">
        <f>IF('Member Info'!F118&gt;'GP1 April 25'!$U$1,1,0)</f>
        <v>0</v>
      </c>
      <c r="AQ121" s="124">
        <f t="shared" si="42"/>
        <v>0</v>
      </c>
      <c r="AR121" s="124">
        <f t="shared" si="43"/>
        <v>0</v>
      </c>
      <c r="AS121" s="124">
        <f t="shared" si="44"/>
        <v>1</v>
      </c>
    </row>
    <row r="122" spans="1:45" x14ac:dyDescent="0.25">
      <c r="A122" s="4">
        <v>91</v>
      </c>
      <c r="B122" s="164">
        <f>'Member Info'!D119</f>
        <v>0</v>
      </c>
      <c r="C122" s="164">
        <f>'Member Info'!E119</f>
        <v>0</v>
      </c>
      <c r="D122" s="164" t="str">
        <f>'Member Info'!G119</f>
        <v/>
      </c>
      <c r="E122" s="165">
        <f>'Member Info'!B119</f>
        <v>0</v>
      </c>
      <c r="F122" s="242"/>
      <c r="G122" s="166" t="str">
        <f>IF(E122=0,"",('Member Info'!K119+'Member Info'!L119))</f>
        <v/>
      </c>
      <c r="H122" s="419"/>
      <c r="I122" s="419"/>
      <c r="J122" s="26"/>
      <c r="K122" s="26"/>
      <c r="L122" s="384" t="str">
        <f>IF(E122=0,"",IF('Member Info'!F119&gt;$U$1,CONCATENATE("Joined with practice on ", TEXT('Member Info'!F119, "DD/MM/YYYY")),IF('Member Info'!N119&lt;&gt;"",IF('Member Info'!N119&lt;$T$1,CONCATENATE("Left Scheme on ", TEXT('Member Info'!N119, "DD/MM/YYYY")),IF(OR(G122="",G122=0),"Error Detected, No rate entered",IF(E122=0,"",IF(F122="","Error Detected, No Pensionable pay",IF(AS122=1,"No Part Time Status Entered",IF(AR122=1,"No Part Time Hours Entered",IF(ISERROR(AD122)," Unknown Values entered.",IF(V122+W122&lt;1,"Acceptable",IF(T122+U122=200, "No Contributions Entered", IF(M122="","Error Detected, Choose reason&gt;",IF(Z122="1",IF(V122=1,"Please Enter Deemed Pensionable Pay","Add Any Relevant Details Above"),"Please Give Details Above"))))))))))),IF(OR(G122="",G122=0),"Error Detected, No rate entered",IF(E122=0,"",IF(F122="","Error Detected, No Pensionable pay",IF(AS122=1,"No Part Time Status Entered",IF(AR122=1,"No Part Time Hours Entered",IF(ISERROR(AD122)," Unknown Values entered.",IF(V122+W122&lt;1,"Acceptable",IF(T122+U122=200, "No Contributions Entered", IF(M122="","Error Detected, Choose reason&gt;",IF(Z122="1",IF(V122=1,"Please Enter Deemed Pensionable Pay","Add relevant Details Above"),"Please give details Above")))))))))))))</f>
        <v/>
      </c>
      <c r="M122" s="260"/>
      <c r="N122" s="91"/>
      <c r="O122" s="91" t="str">
        <f t="shared" si="23"/>
        <v/>
      </c>
      <c r="P122" s="94">
        <f t="shared" si="24"/>
        <v>0</v>
      </c>
      <c r="Q122" s="94">
        <f t="shared" si="25"/>
        <v>0</v>
      </c>
      <c r="R122" s="218">
        <f>(ROUND((F122/100*'Member Info'!$W$2), 2))</f>
        <v>0</v>
      </c>
      <c r="S122" s="218" t="e">
        <f t="shared" si="26"/>
        <v>#VALUE!</v>
      </c>
      <c r="T122" s="218" t="str">
        <f t="shared" si="27"/>
        <v/>
      </c>
      <c r="U122" s="227" t="str">
        <f t="shared" si="28"/>
        <v/>
      </c>
      <c r="V122" s="228" t="str">
        <f t="shared" si="29"/>
        <v/>
      </c>
      <c r="W122" s="228" t="str">
        <f t="shared" si="30"/>
        <v/>
      </c>
      <c r="X122" s="222">
        <f t="shared" si="31"/>
        <v>0</v>
      </c>
      <c r="Y122" s="110">
        <f t="shared" si="32"/>
        <v>0</v>
      </c>
      <c r="Z122" s="235" t="str">
        <f t="shared" si="33"/>
        <v/>
      </c>
      <c r="AA122" s="240" t="b">
        <f t="shared" si="34"/>
        <v>0</v>
      </c>
      <c r="AB122" s="235">
        <f t="shared" si="35"/>
        <v>0</v>
      </c>
      <c r="AC122" s="235">
        <f>IF('Member Info'!N119="",1,"")</f>
        <v>1</v>
      </c>
      <c r="AD122" s="243" t="e">
        <f t="shared" si="36"/>
        <v>#VALUE!</v>
      </c>
      <c r="AE122" s="130" t="str">
        <f t="shared" si="37"/>
        <v/>
      </c>
      <c r="AF122" s="124">
        <f t="shared" si="38"/>
        <v>1</v>
      </c>
      <c r="AG122" s="124" t="str">
        <f>IF('Member Info'!N119&lt;&gt;"",IF(AND('Member Info'!N119&lt;=$U$1,'Member Info'!N119&gt;=$T$1),1,0),"")</f>
        <v/>
      </c>
      <c r="AI122" s="124" t="b">
        <f t="shared" si="39"/>
        <v>0</v>
      </c>
      <c r="AJ122" s="124">
        <f t="shared" si="40"/>
        <v>0</v>
      </c>
      <c r="AL122" s="124">
        <f t="shared" si="41"/>
        <v>0</v>
      </c>
      <c r="AM122" s="124">
        <f>IF('Member Info'!F119&gt;$T$1,1,0)</f>
        <v>0</v>
      </c>
      <c r="AN122" s="124" t="b">
        <f>IF(ISERROR(T122),ERROR.TYPE(#REF!)=ERROR.TYPE(T122),FALSE)</f>
        <v>0</v>
      </c>
      <c r="AO122" s="124" t="b">
        <f>IF(ISERROR(U122),ERROR.TYPE(#REF!)=ERROR.TYPE(U122),FALSE)</f>
        <v>0</v>
      </c>
      <c r="AP122" s="124">
        <f>IF('Member Info'!F119&gt;'GP1 April 25'!$U$1,1,0)</f>
        <v>0</v>
      </c>
      <c r="AQ122" s="124">
        <f t="shared" si="42"/>
        <v>0</v>
      </c>
      <c r="AR122" s="124">
        <f t="shared" si="43"/>
        <v>0</v>
      </c>
      <c r="AS122" s="124">
        <f t="shared" si="44"/>
        <v>1</v>
      </c>
    </row>
    <row r="123" spans="1:45" x14ac:dyDescent="0.25">
      <c r="A123" s="4">
        <v>92</v>
      </c>
      <c r="B123" s="164">
        <f>'Member Info'!D120</f>
        <v>0</v>
      </c>
      <c r="C123" s="164">
        <f>'Member Info'!E120</f>
        <v>0</v>
      </c>
      <c r="D123" s="164" t="str">
        <f>'Member Info'!G120</f>
        <v/>
      </c>
      <c r="E123" s="165">
        <f>'Member Info'!B120</f>
        <v>0</v>
      </c>
      <c r="F123" s="242"/>
      <c r="G123" s="166" t="str">
        <f>IF(E123=0,"",('Member Info'!K120+'Member Info'!L120))</f>
        <v/>
      </c>
      <c r="H123" s="419"/>
      <c r="I123" s="419"/>
      <c r="J123" s="26"/>
      <c r="K123" s="26"/>
      <c r="L123" s="384" t="str">
        <f>IF(E123=0,"",IF('Member Info'!F120&gt;$U$1,CONCATENATE("Joined with practice on ", TEXT('Member Info'!F120, "DD/MM/YYYY")),IF('Member Info'!N120&lt;&gt;"",IF('Member Info'!N120&lt;$T$1,CONCATENATE("Left Scheme on ", TEXT('Member Info'!N120, "DD/MM/YYYY")),IF(OR(G123="",G123=0),"Error Detected, No rate entered",IF(E123=0,"",IF(F123="","Error Detected, No Pensionable pay",IF(AS123=1,"No Part Time Status Entered",IF(AR123=1,"No Part Time Hours Entered",IF(ISERROR(AD123)," Unknown Values entered.",IF(V123+W123&lt;1,"Acceptable",IF(T123+U123=200, "No Contributions Entered", IF(M123="","Error Detected, Choose reason&gt;",IF(Z123="1",IF(V123=1,"Please Enter Deemed Pensionable Pay","Add Any Relevant Details Above"),"Please Give Details Above"))))))))))),IF(OR(G123="",G123=0),"Error Detected, No rate entered",IF(E123=0,"",IF(F123="","Error Detected, No Pensionable pay",IF(AS123=1,"No Part Time Status Entered",IF(AR123=1,"No Part Time Hours Entered",IF(ISERROR(AD123)," Unknown Values entered.",IF(V123+W123&lt;1,"Acceptable",IF(T123+U123=200, "No Contributions Entered", IF(M123="","Error Detected, Choose reason&gt;",IF(Z123="1",IF(V123=1,"Please Enter Deemed Pensionable Pay","Add relevant Details Above"),"Please give details Above")))))))))))))</f>
        <v/>
      </c>
      <c r="M123" s="260"/>
      <c r="N123" s="91"/>
      <c r="O123" s="91" t="str">
        <f t="shared" si="23"/>
        <v/>
      </c>
      <c r="P123" s="94">
        <f t="shared" si="24"/>
        <v>0</v>
      </c>
      <c r="Q123" s="94">
        <f t="shared" si="25"/>
        <v>0</v>
      </c>
      <c r="R123" s="218">
        <f>(ROUND((F123/100*'Member Info'!$W$2), 2))</f>
        <v>0</v>
      </c>
      <c r="S123" s="218" t="e">
        <f t="shared" si="26"/>
        <v>#VALUE!</v>
      </c>
      <c r="T123" s="218" t="str">
        <f t="shared" si="27"/>
        <v/>
      </c>
      <c r="U123" s="227" t="str">
        <f t="shared" si="28"/>
        <v/>
      </c>
      <c r="V123" s="228" t="str">
        <f t="shared" si="29"/>
        <v/>
      </c>
      <c r="W123" s="228" t="str">
        <f t="shared" si="30"/>
        <v/>
      </c>
      <c r="X123" s="222">
        <f t="shared" si="31"/>
        <v>0</v>
      </c>
      <c r="Y123" s="110">
        <f t="shared" si="32"/>
        <v>0</v>
      </c>
      <c r="Z123" s="235" t="str">
        <f t="shared" si="33"/>
        <v/>
      </c>
      <c r="AA123" s="240" t="b">
        <f t="shared" si="34"/>
        <v>0</v>
      </c>
      <c r="AB123" s="235">
        <f t="shared" si="35"/>
        <v>0</v>
      </c>
      <c r="AC123" s="235">
        <f>IF('Member Info'!N120="",1,"")</f>
        <v>1</v>
      </c>
      <c r="AD123" s="243" t="e">
        <f t="shared" si="36"/>
        <v>#VALUE!</v>
      </c>
      <c r="AE123" s="130" t="str">
        <f t="shared" si="37"/>
        <v/>
      </c>
      <c r="AF123" s="124">
        <f t="shared" si="38"/>
        <v>1</v>
      </c>
      <c r="AG123" s="124" t="str">
        <f>IF('Member Info'!N120&lt;&gt;"",IF(AND('Member Info'!N120&lt;=$U$1,'Member Info'!N120&gt;=$T$1),1,0),"")</f>
        <v/>
      </c>
      <c r="AI123" s="124" t="b">
        <f t="shared" si="39"/>
        <v>0</v>
      </c>
      <c r="AJ123" s="124">
        <f t="shared" si="40"/>
        <v>0</v>
      </c>
      <c r="AL123" s="124">
        <f t="shared" si="41"/>
        <v>0</v>
      </c>
      <c r="AM123" s="124">
        <f>IF('Member Info'!F120&gt;$T$1,1,0)</f>
        <v>0</v>
      </c>
      <c r="AN123" s="124" t="b">
        <f>IF(ISERROR(T123),ERROR.TYPE(#REF!)=ERROR.TYPE(T123),FALSE)</f>
        <v>0</v>
      </c>
      <c r="AO123" s="124" t="b">
        <f>IF(ISERROR(U123),ERROR.TYPE(#REF!)=ERROR.TYPE(U123),FALSE)</f>
        <v>0</v>
      </c>
      <c r="AP123" s="124">
        <f>IF('Member Info'!F120&gt;'GP1 April 25'!$U$1,1,0)</f>
        <v>0</v>
      </c>
      <c r="AQ123" s="124">
        <f t="shared" si="42"/>
        <v>0</v>
      </c>
      <c r="AR123" s="124">
        <f t="shared" si="43"/>
        <v>0</v>
      </c>
      <c r="AS123" s="124">
        <f t="shared" si="44"/>
        <v>1</v>
      </c>
    </row>
    <row r="124" spans="1:45" x14ac:dyDescent="0.25">
      <c r="A124" s="4">
        <v>93</v>
      </c>
      <c r="B124" s="164">
        <f>'Member Info'!D121</f>
        <v>0</v>
      </c>
      <c r="C124" s="164">
        <f>'Member Info'!E121</f>
        <v>0</v>
      </c>
      <c r="D124" s="164" t="str">
        <f>'Member Info'!G121</f>
        <v/>
      </c>
      <c r="E124" s="165">
        <f>'Member Info'!B121</f>
        <v>0</v>
      </c>
      <c r="F124" s="242"/>
      <c r="G124" s="166" t="str">
        <f>IF(E124=0,"",('Member Info'!K121+'Member Info'!L121))</f>
        <v/>
      </c>
      <c r="H124" s="419"/>
      <c r="I124" s="419"/>
      <c r="J124" s="26"/>
      <c r="K124" s="26"/>
      <c r="L124" s="384" t="str">
        <f>IF(E124=0,"",IF('Member Info'!F121&gt;$U$1,CONCATENATE("Joined with practice on ", TEXT('Member Info'!F121, "DD/MM/YYYY")),IF('Member Info'!N121&lt;&gt;"",IF('Member Info'!N121&lt;$T$1,CONCATENATE("Left Scheme on ", TEXT('Member Info'!N121, "DD/MM/YYYY")),IF(OR(G124="",G124=0),"Error Detected, No rate entered",IF(E124=0,"",IF(F124="","Error Detected, No Pensionable pay",IF(AS124=1,"No Part Time Status Entered",IF(AR124=1,"No Part Time Hours Entered",IF(ISERROR(AD124)," Unknown Values entered.",IF(V124+W124&lt;1,"Acceptable",IF(T124+U124=200, "No Contributions Entered", IF(M124="","Error Detected, Choose reason&gt;",IF(Z124="1",IF(V124=1,"Please Enter Deemed Pensionable Pay","Add Any Relevant Details Above"),"Please Give Details Above"))))))))))),IF(OR(G124="",G124=0),"Error Detected, No rate entered",IF(E124=0,"",IF(F124="","Error Detected, No Pensionable pay",IF(AS124=1,"No Part Time Status Entered",IF(AR124=1,"No Part Time Hours Entered",IF(ISERROR(AD124)," Unknown Values entered.",IF(V124+W124&lt;1,"Acceptable",IF(T124+U124=200, "No Contributions Entered", IF(M124="","Error Detected, Choose reason&gt;",IF(Z124="1",IF(V124=1,"Please Enter Deemed Pensionable Pay","Add relevant Details Above"),"Please give details Above")))))))))))))</f>
        <v/>
      </c>
      <c r="M124" s="260"/>
      <c r="N124" s="91"/>
      <c r="O124" s="91" t="str">
        <f t="shared" si="23"/>
        <v/>
      </c>
      <c r="P124" s="94">
        <f t="shared" si="24"/>
        <v>0</v>
      </c>
      <c r="Q124" s="94">
        <f t="shared" si="25"/>
        <v>0</v>
      </c>
      <c r="R124" s="218">
        <f>(ROUND((F124/100*'Member Info'!$W$2), 2))</f>
        <v>0</v>
      </c>
      <c r="S124" s="218" t="e">
        <f t="shared" si="26"/>
        <v>#VALUE!</v>
      </c>
      <c r="T124" s="218" t="str">
        <f t="shared" si="27"/>
        <v/>
      </c>
      <c r="U124" s="227" t="str">
        <f t="shared" si="28"/>
        <v/>
      </c>
      <c r="V124" s="228" t="str">
        <f t="shared" si="29"/>
        <v/>
      </c>
      <c r="W124" s="228" t="str">
        <f t="shared" si="30"/>
        <v/>
      </c>
      <c r="X124" s="222">
        <f t="shared" si="31"/>
        <v>0</v>
      </c>
      <c r="Y124" s="110">
        <f t="shared" si="32"/>
        <v>0</v>
      </c>
      <c r="Z124" s="235" t="str">
        <f t="shared" si="33"/>
        <v/>
      </c>
      <c r="AA124" s="240" t="b">
        <f t="shared" si="34"/>
        <v>0</v>
      </c>
      <c r="AB124" s="235">
        <f t="shared" si="35"/>
        <v>0</v>
      </c>
      <c r="AC124" s="235">
        <f>IF('Member Info'!N121="",1,"")</f>
        <v>1</v>
      </c>
      <c r="AD124" s="243" t="e">
        <f t="shared" si="36"/>
        <v>#VALUE!</v>
      </c>
      <c r="AE124" s="130" t="str">
        <f t="shared" si="37"/>
        <v/>
      </c>
      <c r="AF124" s="124">
        <f t="shared" si="38"/>
        <v>1</v>
      </c>
      <c r="AG124" s="124" t="str">
        <f>IF('Member Info'!N121&lt;&gt;"",IF(AND('Member Info'!N121&lt;=$U$1,'Member Info'!N121&gt;=$T$1),1,0),"")</f>
        <v/>
      </c>
      <c r="AI124" s="124" t="b">
        <f t="shared" si="39"/>
        <v>0</v>
      </c>
      <c r="AJ124" s="124">
        <f t="shared" si="40"/>
        <v>0</v>
      </c>
      <c r="AL124" s="124">
        <f t="shared" si="41"/>
        <v>0</v>
      </c>
      <c r="AM124" s="124">
        <f>IF('Member Info'!F121&gt;$T$1,1,0)</f>
        <v>0</v>
      </c>
      <c r="AN124" s="124" t="b">
        <f>IF(ISERROR(T124),ERROR.TYPE(#REF!)=ERROR.TYPE(T124),FALSE)</f>
        <v>0</v>
      </c>
      <c r="AO124" s="124" t="b">
        <f>IF(ISERROR(U124),ERROR.TYPE(#REF!)=ERROR.TYPE(U124),FALSE)</f>
        <v>0</v>
      </c>
      <c r="AP124" s="124">
        <f>IF('Member Info'!F121&gt;'GP1 April 25'!$U$1,1,0)</f>
        <v>0</v>
      </c>
      <c r="AQ124" s="124">
        <f t="shared" si="42"/>
        <v>0</v>
      </c>
      <c r="AR124" s="124">
        <f t="shared" si="43"/>
        <v>0</v>
      </c>
      <c r="AS124" s="124">
        <f t="shared" si="44"/>
        <v>1</v>
      </c>
    </row>
    <row r="125" spans="1:45" x14ac:dyDescent="0.25">
      <c r="A125" s="4">
        <v>94</v>
      </c>
      <c r="B125" s="164">
        <f>'Member Info'!D122</f>
        <v>0</v>
      </c>
      <c r="C125" s="164">
        <f>'Member Info'!E122</f>
        <v>0</v>
      </c>
      <c r="D125" s="164" t="str">
        <f>'Member Info'!G122</f>
        <v/>
      </c>
      <c r="E125" s="165">
        <f>'Member Info'!B122</f>
        <v>0</v>
      </c>
      <c r="F125" s="242"/>
      <c r="G125" s="166" t="str">
        <f>IF(E125=0,"",('Member Info'!K122+'Member Info'!L122))</f>
        <v/>
      </c>
      <c r="H125" s="419"/>
      <c r="I125" s="419"/>
      <c r="J125" s="26"/>
      <c r="K125" s="26"/>
      <c r="L125" s="384" t="str">
        <f>IF(E125=0,"",IF('Member Info'!F122&gt;$U$1,CONCATENATE("Joined with practice on ", TEXT('Member Info'!F122, "DD/MM/YYYY")),IF('Member Info'!N122&lt;&gt;"",IF('Member Info'!N122&lt;$T$1,CONCATENATE("Left Scheme on ", TEXT('Member Info'!N122, "DD/MM/YYYY")),IF(OR(G125="",G125=0),"Error Detected, No rate entered",IF(E125=0,"",IF(F125="","Error Detected, No Pensionable pay",IF(AS125=1,"No Part Time Status Entered",IF(AR125=1,"No Part Time Hours Entered",IF(ISERROR(AD125)," Unknown Values entered.",IF(V125+W125&lt;1,"Acceptable",IF(T125+U125=200, "No Contributions Entered", IF(M125="","Error Detected, Choose reason&gt;",IF(Z125="1",IF(V125=1,"Please Enter Deemed Pensionable Pay","Add Any Relevant Details Above"),"Please Give Details Above"))))))))))),IF(OR(G125="",G125=0),"Error Detected, No rate entered",IF(E125=0,"",IF(F125="","Error Detected, No Pensionable pay",IF(AS125=1,"No Part Time Status Entered",IF(AR125=1,"No Part Time Hours Entered",IF(ISERROR(AD125)," Unknown Values entered.",IF(V125+W125&lt;1,"Acceptable",IF(T125+U125=200, "No Contributions Entered", IF(M125="","Error Detected, Choose reason&gt;",IF(Z125="1",IF(V125=1,"Please Enter Deemed Pensionable Pay","Add relevant Details Above"),"Please give details Above")))))))))))))</f>
        <v/>
      </c>
      <c r="M125" s="260"/>
      <c r="N125" s="91"/>
      <c r="O125" s="91" t="str">
        <f t="shared" si="23"/>
        <v/>
      </c>
      <c r="P125" s="94">
        <f t="shared" si="24"/>
        <v>0</v>
      </c>
      <c r="Q125" s="94">
        <f t="shared" si="25"/>
        <v>0</v>
      </c>
      <c r="R125" s="218">
        <f>(ROUND((F125/100*'Member Info'!$W$2), 2))</f>
        <v>0</v>
      </c>
      <c r="S125" s="218" t="e">
        <f t="shared" si="26"/>
        <v>#VALUE!</v>
      </c>
      <c r="T125" s="218" t="str">
        <f t="shared" si="27"/>
        <v/>
      </c>
      <c r="U125" s="227" t="str">
        <f t="shared" si="28"/>
        <v/>
      </c>
      <c r="V125" s="228" t="str">
        <f t="shared" si="29"/>
        <v/>
      </c>
      <c r="W125" s="228" t="str">
        <f t="shared" si="30"/>
        <v/>
      </c>
      <c r="X125" s="222">
        <f t="shared" si="31"/>
        <v>0</v>
      </c>
      <c r="Y125" s="110">
        <f t="shared" si="32"/>
        <v>0</v>
      </c>
      <c r="Z125" s="235" t="str">
        <f t="shared" si="33"/>
        <v/>
      </c>
      <c r="AA125" s="240" t="b">
        <f t="shared" si="34"/>
        <v>0</v>
      </c>
      <c r="AB125" s="235">
        <f t="shared" si="35"/>
        <v>0</v>
      </c>
      <c r="AC125" s="235">
        <f>IF('Member Info'!N122="",1,"")</f>
        <v>1</v>
      </c>
      <c r="AD125" s="243" t="e">
        <f t="shared" si="36"/>
        <v>#VALUE!</v>
      </c>
      <c r="AE125" s="130" t="str">
        <f t="shared" si="37"/>
        <v/>
      </c>
      <c r="AF125" s="124">
        <f t="shared" si="38"/>
        <v>1</v>
      </c>
      <c r="AG125" s="124" t="str">
        <f>IF('Member Info'!N122&lt;&gt;"",IF(AND('Member Info'!N122&lt;=$U$1,'Member Info'!N122&gt;=$T$1),1,0),"")</f>
        <v/>
      </c>
      <c r="AI125" s="124" t="b">
        <f t="shared" si="39"/>
        <v>0</v>
      </c>
      <c r="AJ125" s="124">
        <f t="shared" si="40"/>
        <v>0</v>
      </c>
      <c r="AL125" s="124">
        <f t="shared" si="41"/>
        <v>0</v>
      </c>
      <c r="AM125" s="124">
        <f>IF('Member Info'!F122&gt;$T$1,1,0)</f>
        <v>0</v>
      </c>
      <c r="AN125" s="124" t="b">
        <f>IF(ISERROR(T125),ERROR.TYPE(#REF!)=ERROR.TYPE(T125),FALSE)</f>
        <v>0</v>
      </c>
      <c r="AO125" s="124" t="b">
        <f>IF(ISERROR(U125),ERROR.TYPE(#REF!)=ERROR.TYPE(U125),FALSE)</f>
        <v>0</v>
      </c>
      <c r="AP125" s="124">
        <f>IF('Member Info'!F122&gt;'GP1 April 25'!$U$1,1,0)</f>
        <v>0</v>
      </c>
      <c r="AQ125" s="124">
        <f t="shared" si="42"/>
        <v>0</v>
      </c>
      <c r="AR125" s="124">
        <f t="shared" si="43"/>
        <v>0</v>
      </c>
      <c r="AS125" s="124">
        <f t="shared" si="44"/>
        <v>1</v>
      </c>
    </row>
    <row r="126" spans="1:45" x14ac:dyDescent="0.25">
      <c r="A126" s="4">
        <v>95</v>
      </c>
      <c r="B126" s="164">
        <f>'Member Info'!D123</f>
        <v>0</v>
      </c>
      <c r="C126" s="164">
        <f>'Member Info'!E123</f>
        <v>0</v>
      </c>
      <c r="D126" s="164" t="str">
        <f>'Member Info'!G123</f>
        <v/>
      </c>
      <c r="E126" s="165">
        <f>'Member Info'!B123</f>
        <v>0</v>
      </c>
      <c r="F126" s="242"/>
      <c r="G126" s="166" t="str">
        <f>IF(E126=0,"",('Member Info'!K123+'Member Info'!L123))</f>
        <v/>
      </c>
      <c r="H126" s="419"/>
      <c r="I126" s="419"/>
      <c r="J126" s="26"/>
      <c r="K126" s="26"/>
      <c r="L126" s="384" t="str">
        <f>IF(E126=0,"",IF('Member Info'!F123&gt;$U$1,CONCATENATE("Joined with practice on ", TEXT('Member Info'!F123, "DD/MM/YYYY")),IF('Member Info'!N123&lt;&gt;"",IF('Member Info'!N123&lt;$T$1,CONCATENATE("Left Scheme on ", TEXT('Member Info'!N123, "DD/MM/YYYY")),IF(OR(G126="",G126=0),"Error Detected, No rate entered",IF(E126=0,"",IF(F126="","Error Detected, No Pensionable pay",IF(AS126=1,"No Part Time Status Entered",IF(AR126=1,"No Part Time Hours Entered",IF(ISERROR(AD126)," Unknown Values entered.",IF(V126+W126&lt;1,"Acceptable",IF(T126+U126=200, "No Contributions Entered", IF(M126="","Error Detected, Choose reason&gt;",IF(Z126="1",IF(V126=1,"Please Enter Deemed Pensionable Pay","Add Any Relevant Details Above"),"Please Give Details Above"))))))))))),IF(OR(G126="",G126=0),"Error Detected, No rate entered",IF(E126=0,"",IF(F126="","Error Detected, No Pensionable pay",IF(AS126=1,"No Part Time Status Entered",IF(AR126=1,"No Part Time Hours Entered",IF(ISERROR(AD126)," Unknown Values entered.",IF(V126+W126&lt;1,"Acceptable",IF(T126+U126=200, "No Contributions Entered", IF(M126="","Error Detected, Choose reason&gt;",IF(Z126="1",IF(V126=1,"Please Enter Deemed Pensionable Pay","Add relevant Details Above"),"Please give details Above")))))))))))))</f>
        <v/>
      </c>
      <c r="M126" s="260"/>
      <c r="N126" s="91"/>
      <c r="O126" s="91" t="str">
        <f t="shared" si="23"/>
        <v/>
      </c>
      <c r="P126" s="94">
        <f t="shared" si="24"/>
        <v>0</v>
      </c>
      <c r="Q126" s="94">
        <f t="shared" si="25"/>
        <v>0</v>
      </c>
      <c r="R126" s="218">
        <f>(ROUND((F126/100*'Member Info'!$W$2), 2))</f>
        <v>0</v>
      </c>
      <c r="S126" s="218" t="e">
        <f t="shared" si="26"/>
        <v>#VALUE!</v>
      </c>
      <c r="T126" s="218" t="str">
        <f t="shared" si="27"/>
        <v/>
      </c>
      <c r="U126" s="227" t="str">
        <f t="shared" si="28"/>
        <v/>
      </c>
      <c r="V126" s="228" t="str">
        <f t="shared" si="29"/>
        <v/>
      </c>
      <c r="W126" s="228" t="str">
        <f t="shared" si="30"/>
        <v/>
      </c>
      <c r="X126" s="222">
        <f t="shared" si="31"/>
        <v>0</v>
      </c>
      <c r="Y126" s="110">
        <f t="shared" si="32"/>
        <v>0</v>
      </c>
      <c r="Z126" s="235" t="str">
        <f t="shared" si="33"/>
        <v/>
      </c>
      <c r="AA126" s="240" t="b">
        <f t="shared" si="34"/>
        <v>0</v>
      </c>
      <c r="AB126" s="235">
        <f t="shared" si="35"/>
        <v>0</v>
      </c>
      <c r="AC126" s="235">
        <f>IF('Member Info'!N123="",1,"")</f>
        <v>1</v>
      </c>
      <c r="AD126" s="243" t="e">
        <f t="shared" si="36"/>
        <v>#VALUE!</v>
      </c>
      <c r="AE126" s="130" t="str">
        <f t="shared" si="37"/>
        <v/>
      </c>
      <c r="AF126" s="124">
        <f t="shared" si="38"/>
        <v>1</v>
      </c>
      <c r="AG126" s="124" t="str">
        <f>IF('Member Info'!N123&lt;&gt;"",IF(AND('Member Info'!N123&lt;=$U$1,'Member Info'!N123&gt;=$T$1),1,0),"")</f>
        <v/>
      </c>
      <c r="AI126" s="124" t="b">
        <f t="shared" si="39"/>
        <v>0</v>
      </c>
      <c r="AJ126" s="124">
        <f t="shared" si="40"/>
        <v>0</v>
      </c>
      <c r="AL126" s="124">
        <f t="shared" si="41"/>
        <v>0</v>
      </c>
      <c r="AM126" s="124">
        <f>IF('Member Info'!F123&gt;$T$1,1,0)</f>
        <v>0</v>
      </c>
      <c r="AN126" s="124" t="b">
        <f>IF(ISERROR(T126),ERROR.TYPE(#REF!)=ERROR.TYPE(T126),FALSE)</f>
        <v>0</v>
      </c>
      <c r="AO126" s="124" t="b">
        <f>IF(ISERROR(U126),ERROR.TYPE(#REF!)=ERROR.TYPE(U126),FALSE)</f>
        <v>0</v>
      </c>
      <c r="AP126" s="124">
        <f>IF('Member Info'!F123&gt;'GP1 April 25'!$U$1,1,0)</f>
        <v>0</v>
      </c>
      <c r="AQ126" s="124">
        <f t="shared" si="42"/>
        <v>0</v>
      </c>
      <c r="AR126" s="124">
        <f t="shared" si="43"/>
        <v>0</v>
      </c>
      <c r="AS126" s="124">
        <f t="shared" si="44"/>
        <v>1</v>
      </c>
    </row>
    <row r="127" spans="1:45" x14ac:dyDescent="0.25">
      <c r="A127" s="4">
        <v>96</v>
      </c>
      <c r="B127" s="164">
        <f>'Member Info'!D124</f>
        <v>0</v>
      </c>
      <c r="C127" s="164">
        <f>'Member Info'!E124</f>
        <v>0</v>
      </c>
      <c r="D127" s="164" t="str">
        <f>'Member Info'!G124</f>
        <v/>
      </c>
      <c r="E127" s="165">
        <f>'Member Info'!B124</f>
        <v>0</v>
      </c>
      <c r="F127" s="242"/>
      <c r="G127" s="166" t="str">
        <f>IF(E127=0,"",('Member Info'!K124+'Member Info'!L124))</f>
        <v/>
      </c>
      <c r="H127" s="419"/>
      <c r="I127" s="419"/>
      <c r="J127" s="26"/>
      <c r="K127" s="26"/>
      <c r="L127" s="384" t="str">
        <f>IF(E127=0,"",IF('Member Info'!F124&gt;$U$1,CONCATENATE("Joined with practice on ", TEXT('Member Info'!F124, "DD/MM/YYYY")),IF('Member Info'!N124&lt;&gt;"",IF('Member Info'!N124&lt;$T$1,CONCATENATE("Left Scheme on ", TEXT('Member Info'!N124, "DD/MM/YYYY")),IF(OR(G127="",G127=0),"Error Detected, No rate entered",IF(E127=0,"",IF(F127="","Error Detected, No Pensionable pay",IF(AS127=1,"No Part Time Status Entered",IF(AR127=1,"No Part Time Hours Entered",IF(ISERROR(AD127)," Unknown Values entered.",IF(V127+W127&lt;1,"Acceptable",IF(T127+U127=200, "No Contributions Entered", IF(M127="","Error Detected, Choose reason&gt;",IF(Z127="1",IF(V127=1,"Please Enter Deemed Pensionable Pay","Add Any Relevant Details Above"),"Please Give Details Above"))))))))))),IF(OR(G127="",G127=0),"Error Detected, No rate entered",IF(E127=0,"",IF(F127="","Error Detected, No Pensionable pay",IF(AS127=1,"No Part Time Status Entered",IF(AR127=1,"No Part Time Hours Entered",IF(ISERROR(AD127)," Unknown Values entered.",IF(V127+W127&lt;1,"Acceptable",IF(T127+U127=200, "No Contributions Entered", IF(M127="","Error Detected, Choose reason&gt;",IF(Z127="1",IF(V127=1,"Please Enter Deemed Pensionable Pay","Add relevant Details Above"),"Please give details Above")))))))))))))</f>
        <v/>
      </c>
      <c r="M127" s="260"/>
      <c r="N127" s="91"/>
      <c r="O127" s="91" t="str">
        <f t="shared" si="23"/>
        <v/>
      </c>
      <c r="P127" s="94">
        <f t="shared" si="24"/>
        <v>0</v>
      </c>
      <c r="Q127" s="94">
        <f t="shared" si="25"/>
        <v>0</v>
      </c>
      <c r="R127" s="218">
        <f>(ROUND((F127/100*'Member Info'!$W$2), 2))</f>
        <v>0</v>
      </c>
      <c r="S127" s="218" t="e">
        <f t="shared" si="26"/>
        <v>#VALUE!</v>
      </c>
      <c r="T127" s="218" t="str">
        <f t="shared" si="27"/>
        <v/>
      </c>
      <c r="U127" s="227" t="str">
        <f t="shared" si="28"/>
        <v/>
      </c>
      <c r="V127" s="228" t="str">
        <f t="shared" si="29"/>
        <v/>
      </c>
      <c r="W127" s="228" t="str">
        <f t="shared" si="30"/>
        <v/>
      </c>
      <c r="X127" s="222">
        <f t="shared" si="31"/>
        <v>0</v>
      </c>
      <c r="Y127" s="110">
        <f t="shared" si="32"/>
        <v>0</v>
      </c>
      <c r="Z127" s="235" t="str">
        <f t="shared" si="33"/>
        <v/>
      </c>
      <c r="AA127" s="240" t="b">
        <f t="shared" si="34"/>
        <v>0</v>
      </c>
      <c r="AB127" s="235">
        <f t="shared" si="35"/>
        <v>0</v>
      </c>
      <c r="AC127" s="235">
        <f>IF('Member Info'!N124="",1,"")</f>
        <v>1</v>
      </c>
      <c r="AD127" s="243" t="e">
        <f t="shared" si="36"/>
        <v>#VALUE!</v>
      </c>
      <c r="AE127" s="130" t="str">
        <f t="shared" si="37"/>
        <v/>
      </c>
      <c r="AF127" s="124">
        <f t="shared" si="38"/>
        <v>1</v>
      </c>
      <c r="AG127" s="124" t="str">
        <f>IF('Member Info'!N124&lt;&gt;"",IF(AND('Member Info'!N124&lt;=$U$1,'Member Info'!N124&gt;=$T$1),1,0),"")</f>
        <v/>
      </c>
      <c r="AI127" s="124" t="b">
        <f t="shared" si="39"/>
        <v>0</v>
      </c>
      <c r="AJ127" s="124">
        <f t="shared" si="40"/>
        <v>0</v>
      </c>
      <c r="AL127" s="124">
        <f t="shared" si="41"/>
        <v>0</v>
      </c>
      <c r="AM127" s="124">
        <f>IF('Member Info'!F124&gt;$T$1,1,0)</f>
        <v>0</v>
      </c>
      <c r="AN127" s="124" t="b">
        <f>IF(ISERROR(T127),ERROR.TYPE(#REF!)=ERROR.TYPE(T127),FALSE)</f>
        <v>0</v>
      </c>
      <c r="AO127" s="124" t="b">
        <f>IF(ISERROR(U127),ERROR.TYPE(#REF!)=ERROR.TYPE(U127),FALSE)</f>
        <v>0</v>
      </c>
      <c r="AP127" s="124">
        <f>IF('Member Info'!F124&gt;'GP1 April 25'!$U$1,1,0)</f>
        <v>0</v>
      </c>
      <c r="AQ127" s="124">
        <f t="shared" si="42"/>
        <v>0</v>
      </c>
      <c r="AR127" s="124">
        <f t="shared" si="43"/>
        <v>0</v>
      </c>
      <c r="AS127" s="124">
        <f t="shared" si="44"/>
        <v>1</v>
      </c>
    </row>
    <row r="128" spans="1:45" x14ac:dyDescent="0.25">
      <c r="A128" s="4">
        <v>97</v>
      </c>
      <c r="B128" s="164">
        <f>'Member Info'!D125</f>
        <v>0</v>
      </c>
      <c r="C128" s="164">
        <f>'Member Info'!E125</f>
        <v>0</v>
      </c>
      <c r="D128" s="164" t="str">
        <f>'Member Info'!G125</f>
        <v/>
      </c>
      <c r="E128" s="165">
        <f>'Member Info'!B125</f>
        <v>0</v>
      </c>
      <c r="F128" s="242"/>
      <c r="G128" s="166" t="str">
        <f>IF(E128=0,"",('Member Info'!K125+'Member Info'!L125))</f>
        <v/>
      </c>
      <c r="H128" s="419"/>
      <c r="I128" s="419"/>
      <c r="J128" s="26"/>
      <c r="K128" s="26"/>
      <c r="L128" s="384" t="str">
        <f>IF(E128=0,"",IF('Member Info'!F125&gt;$U$1,CONCATENATE("Joined with practice on ", TEXT('Member Info'!F125, "DD/MM/YYYY")),IF('Member Info'!N125&lt;&gt;"",IF('Member Info'!N125&lt;$T$1,CONCATENATE("Left Scheme on ", TEXT('Member Info'!N125, "DD/MM/YYYY")),IF(OR(G128="",G128=0),"Error Detected, No rate entered",IF(E128=0,"",IF(F128="","Error Detected, No Pensionable pay",IF(AS128=1,"No Part Time Status Entered",IF(AR128=1,"No Part Time Hours Entered",IF(ISERROR(AD128)," Unknown Values entered.",IF(V128+W128&lt;1,"Acceptable",IF(T128+U128=200, "No Contributions Entered", IF(M128="","Error Detected, Choose reason&gt;",IF(Z128="1",IF(V128=1,"Please Enter Deemed Pensionable Pay","Add Any Relevant Details Above"),"Please Give Details Above"))))))))))),IF(OR(G128="",G128=0),"Error Detected, No rate entered",IF(E128=0,"",IF(F128="","Error Detected, No Pensionable pay",IF(AS128=1,"No Part Time Status Entered",IF(AR128=1,"No Part Time Hours Entered",IF(ISERROR(AD128)," Unknown Values entered.",IF(V128+W128&lt;1,"Acceptable",IF(T128+U128=200, "No Contributions Entered", IF(M128="","Error Detected, Choose reason&gt;",IF(Z128="1",IF(V128=1,"Please Enter Deemed Pensionable Pay","Add relevant Details Above"),"Please give details Above")))))))))))))</f>
        <v/>
      </c>
      <c r="M128" s="260"/>
      <c r="N128" s="91"/>
      <c r="O128" s="91" t="str">
        <f t="shared" si="23"/>
        <v/>
      </c>
      <c r="P128" s="94">
        <f t="shared" si="24"/>
        <v>0</v>
      </c>
      <c r="Q128" s="94">
        <f t="shared" si="25"/>
        <v>0</v>
      </c>
      <c r="R128" s="218">
        <f>(ROUND((F128/100*'Member Info'!$W$2), 2))</f>
        <v>0</v>
      </c>
      <c r="S128" s="218" t="e">
        <f t="shared" si="26"/>
        <v>#VALUE!</v>
      </c>
      <c r="T128" s="218" t="str">
        <f t="shared" si="27"/>
        <v/>
      </c>
      <c r="U128" s="227" t="str">
        <f t="shared" si="28"/>
        <v/>
      </c>
      <c r="V128" s="228" t="str">
        <f t="shared" si="29"/>
        <v/>
      </c>
      <c r="W128" s="228" t="str">
        <f t="shared" si="30"/>
        <v/>
      </c>
      <c r="X128" s="222">
        <f t="shared" si="31"/>
        <v>0</v>
      </c>
      <c r="Y128" s="110">
        <f t="shared" si="32"/>
        <v>0</v>
      </c>
      <c r="Z128" s="235" t="str">
        <f t="shared" si="33"/>
        <v/>
      </c>
      <c r="AA128" s="240" t="b">
        <f t="shared" si="34"/>
        <v>0</v>
      </c>
      <c r="AB128" s="235">
        <f t="shared" si="35"/>
        <v>0</v>
      </c>
      <c r="AC128" s="235">
        <f>IF('Member Info'!N125="",1,"")</f>
        <v>1</v>
      </c>
      <c r="AD128" s="243" t="e">
        <f t="shared" si="36"/>
        <v>#VALUE!</v>
      </c>
      <c r="AE128" s="130" t="str">
        <f t="shared" si="37"/>
        <v/>
      </c>
      <c r="AF128" s="124">
        <f t="shared" si="38"/>
        <v>1</v>
      </c>
      <c r="AG128" s="124" t="str">
        <f>IF('Member Info'!N125&lt;&gt;"",IF(AND('Member Info'!N125&lt;=$U$1,'Member Info'!N125&gt;=$T$1),1,0),"")</f>
        <v/>
      </c>
      <c r="AI128" s="124" t="b">
        <f t="shared" si="39"/>
        <v>0</v>
      </c>
      <c r="AJ128" s="124">
        <f t="shared" si="40"/>
        <v>0</v>
      </c>
      <c r="AL128" s="124">
        <f t="shared" si="41"/>
        <v>0</v>
      </c>
      <c r="AM128" s="124">
        <f>IF('Member Info'!F125&gt;$T$1,1,0)</f>
        <v>0</v>
      </c>
      <c r="AN128" s="124" t="b">
        <f>IF(ISERROR(T128),ERROR.TYPE(#REF!)=ERROR.TYPE(T128),FALSE)</f>
        <v>0</v>
      </c>
      <c r="AO128" s="124" t="b">
        <f>IF(ISERROR(U128),ERROR.TYPE(#REF!)=ERROR.TYPE(U128),FALSE)</f>
        <v>0</v>
      </c>
      <c r="AP128" s="124">
        <f>IF('Member Info'!F125&gt;'GP1 April 25'!$U$1,1,0)</f>
        <v>0</v>
      </c>
      <c r="AQ128" s="124">
        <f t="shared" si="42"/>
        <v>0</v>
      </c>
      <c r="AR128" s="124">
        <f t="shared" si="43"/>
        <v>0</v>
      </c>
      <c r="AS128" s="124">
        <f t="shared" si="44"/>
        <v>1</v>
      </c>
    </row>
    <row r="129" spans="1:45" x14ac:dyDescent="0.25">
      <c r="A129" s="4">
        <v>98</v>
      </c>
      <c r="B129" s="164">
        <f>'Member Info'!D126</f>
        <v>0</v>
      </c>
      <c r="C129" s="164">
        <f>'Member Info'!E126</f>
        <v>0</v>
      </c>
      <c r="D129" s="164" t="str">
        <f>'Member Info'!G126</f>
        <v/>
      </c>
      <c r="E129" s="165">
        <f>'Member Info'!B126</f>
        <v>0</v>
      </c>
      <c r="F129" s="242"/>
      <c r="G129" s="166" t="str">
        <f>IF(E129=0,"",('Member Info'!K126+'Member Info'!L126))</f>
        <v/>
      </c>
      <c r="H129" s="419"/>
      <c r="I129" s="419"/>
      <c r="J129" s="26"/>
      <c r="K129" s="26"/>
      <c r="L129" s="384" t="str">
        <f>IF(E129=0,"",IF('Member Info'!F126&gt;$U$1,CONCATENATE("Joined with practice on ", TEXT('Member Info'!F126, "DD/MM/YYYY")),IF('Member Info'!N126&lt;&gt;"",IF('Member Info'!N126&lt;$T$1,CONCATENATE("Left Scheme on ", TEXT('Member Info'!N126, "DD/MM/YYYY")),IF(OR(G129="",G129=0),"Error Detected, No rate entered",IF(E129=0,"",IF(F129="","Error Detected, No Pensionable pay",IF(AS129=1,"No Part Time Status Entered",IF(AR129=1,"No Part Time Hours Entered",IF(ISERROR(AD129)," Unknown Values entered.",IF(V129+W129&lt;1,"Acceptable",IF(T129+U129=200, "No Contributions Entered", IF(M129="","Error Detected, Choose reason&gt;",IF(Z129="1",IF(V129=1,"Please Enter Deemed Pensionable Pay","Add Any Relevant Details Above"),"Please Give Details Above"))))))))))),IF(OR(G129="",G129=0),"Error Detected, No rate entered",IF(E129=0,"",IF(F129="","Error Detected, No Pensionable pay",IF(AS129=1,"No Part Time Status Entered",IF(AR129=1,"No Part Time Hours Entered",IF(ISERROR(AD129)," Unknown Values entered.",IF(V129+W129&lt;1,"Acceptable",IF(T129+U129=200, "No Contributions Entered", IF(M129="","Error Detected, Choose reason&gt;",IF(Z129="1",IF(V129=1,"Please Enter Deemed Pensionable Pay","Add relevant Details Above"),"Please give details Above")))))))))))))</f>
        <v/>
      </c>
      <c r="M129" s="260"/>
      <c r="N129" s="91"/>
      <c r="O129" s="91" t="str">
        <f t="shared" si="23"/>
        <v/>
      </c>
      <c r="P129" s="94">
        <f t="shared" si="24"/>
        <v>0</v>
      </c>
      <c r="Q129" s="94">
        <f t="shared" si="25"/>
        <v>0</v>
      </c>
      <c r="R129" s="218">
        <f>(ROUND((F129/100*'Member Info'!$W$2), 2))</f>
        <v>0</v>
      </c>
      <c r="S129" s="218" t="e">
        <f t="shared" si="26"/>
        <v>#VALUE!</v>
      </c>
      <c r="T129" s="218" t="str">
        <f t="shared" si="27"/>
        <v/>
      </c>
      <c r="U129" s="227" t="str">
        <f t="shared" si="28"/>
        <v/>
      </c>
      <c r="V129" s="228" t="str">
        <f t="shared" si="29"/>
        <v/>
      </c>
      <c r="W129" s="228" t="str">
        <f t="shared" si="30"/>
        <v/>
      </c>
      <c r="X129" s="222">
        <f t="shared" si="31"/>
        <v>0</v>
      </c>
      <c r="Y129" s="110">
        <f t="shared" si="32"/>
        <v>0</v>
      </c>
      <c r="Z129" s="235" t="str">
        <f t="shared" si="33"/>
        <v/>
      </c>
      <c r="AA129" s="240" t="b">
        <f t="shared" si="34"/>
        <v>0</v>
      </c>
      <c r="AB129" s="235">
        <f t="shared" si="35"/>
        <v>0</v>
      </c>
      <c r="AC129" s="235">
        <f>IF('Member Info'!N126="",1,"")</f>
        <v>1</v>
      </c>
      <c r="AD129" s="243" t="e">
        <f t="shared" si="36"/>
        <v>#VALUE!</v>
      </c>
      <c r="AE129" s="130" t="str">
        <f t="shared" si="37"/>
        <v/>
      </c>
      <c r="AF129" s="124">
        <f t="shared" si="38"/>
        <v>1</v>
      </c>
      <c r="AG129" s="124" t="str">
        <f>IF('Member Info'!N126&lt;&gt;"",IF(AND('Member Info'!N126&lt;=$U$1,'Member Info'!N126&gt;=$T$1),1,0),"")</f>
        <v/>
      </c>
      <c r="AI129" s="124" t="b">
        <f t="shared" si="39"/>
        <v>0</v>
      </c>
      <c r="AJ129" s="124">
        <f t="shared" si="40"/>
        <v>0</v>
      </c>
      <c r="AL129" s="124">
        <f t="shared" si="41"/>
        <v>0</v>
      </c>
      <c r="AM129" s="124">
        <f>IF('Member Info'!F126&gt;$T$1,1,0)</f>
        <v>0</v>
      </c>
      <c r="AN129" s="124" t="b">
        <f>IF(ISERROR(T129),ERROR.TYPE(#REF!)=ERROR.TYPE(T129),FALSE)</f>
        <v>0</v>
      </c>
      <c r="AO129" s="124" t="b">
        <f>IF(ISERROR(U129),ERROR.TYPE(#REF!)=ERROR.TYPE(U129),FALSE)</f>
        <v>0</v>
      </c>
      <c r="AP129" s="124">
        <f>IF('Member Info'!F126&gt;'GP1 April 25'!$U$1,1,0)</f>
        <v>0</v>
      </c>
      <c r="AQ129" s="124">
        <f t="shared" si="42"/>
        <v>0</v>
      </c>
      <c r="AR129" s="124">
        <f t="shared" si="43"/>
        <v>0</v>
      </c>
      <c r="AS129" s="124">
        <f t="shared" si="44"/>
        <v>1</v>
      </c>
    </row>
    <row r="130" spans="1:45" x14ac:dyDescent="0.25">
      <c r="A130" s="4">
        <v>99</v>
      </c>
      <c r="B130" s="164">
        <f>'Member Info'!D127</f>
        <v>0</v>
      </c>
      <c r="C130" s="164">
        <f>'Member Info'!E127</f>
        <v>0</v>
      </c>
      <c r="D130" s="164" t="str">
        <f>'Member Info'!G127</f>
        <v/>
      </c>
      <c r="E130" s="165">
        <f>'Member Info'!B127</f>
        <v>0</v>
      </c>
      <c r="F130" s="242"/>
      <c r="G130" s="166" t="str">
        <f>IF(E130=0,"",('Member Info'!K127+'Member Info'!L127))</f>
        <v/>
      </c>
      <c r="H130" s="419"/>
      <c r="I130" s="419"/>
      <c r="J130" s="26"/>
      <c r="K130" s="26"/>
      <c r="L130" s="384" t="str">
        <f>IF(E130=0,"",IF('Member Info'!F127&gt;$U$1,CONCATENATE("Joined with practice on ", TEXT('Member Info'!F127, "DD/MM/YYYY")),IF('Member Info'!N127&lt;&gt;"",IF('Member Info'!N127&lt;$T$1,CONCATENATE("Left Scheme on ", TEXT('Member Info'!N127, "DD/MM/YYYY")),IF(OR(G130="",G130=0),"Error Detected, No rate entered",IF(E130=0,"",IF(F130="","Error Detected, No Pensionable pay",IF(AS130=1,"No Part Time Status Entered",IF(AR130=1,"No Part Time Hours Entered",IF(ISERROR(AD130)," Unknown Values entered.",IF(V130+W130&lt;1,"Acceptable",IF(T130+U130=200, "No Contributions Entered", IF(M130="","Error Detected, Choose reason&gt;",IF(Z130="1",IF(V130=1,"Please Enter Deemed Pensionable Pay","Add Any Relevant Details Above"),"Please Give Details Above"))))))))))),IF(OR(G130="",G130=0),"Error Detected, No rate entered",IF(E130=0,"",IF(F130="","Error Detected, No Pensionable pay",IF(AS130=1,"No Part Time Status Entered",IF(AR130=1,"No Part Time Hours Entered",IF(ISERROR(AD130)," Unknown Values entered.",IF(V130+W130&lt;1,"Acceptable",IF(T130+U130=200, "No Contributions Entered", IF(M130="","Error Detected, Choose reason&gt;",IF(Z130="1",IF(V130=1,"Please Enter Deemed Pensionable Pay","Add relevant Details Above"),"Please give details Above")))))))))))))</f>
        <v/>
      </c>
      <c r="M130" s="260"/>
      <c r="N130" s="91"/>
      <c r="O130" s="91" t="str">
        <f t="shared" si="23"/>
        <v/>
      </c>
      <c r="P130" s="94">
        <f t="shared" si="24"/>
        <v>0</v>
      </c>
      <c r="Q130" s="94">
        <f t="shared" si="25"/>
        <v>0</v>
      </c>
      <c r="R130" s="218">
        <f>(ROUND((F130/100*'Member Info'!$W$2), 2))</f>
        <v>0</v>
      </c>
      <c r="S130" s="218" t="e">
        <f t="shared" si="26"/>
        <v>#VALUE!</v>
      </c>
      <c r="T130" s="218" t="str">
        <f t="shared" si="27"/>
        <v/>
      </c>
      <c r="U130" s="227" t="str">
        <f t="shared" si="28"/>
        <v/>
      </c>
      <c r="V130" s="228" t="str">
        <f t="shared" si="29"/>
        <v/>
      </c>
      <c r="W130" s="228" t="str">
        <f t="shared" si="30"/>
        <v/>
      </c>
      <c r="X130" s="222">
        <f t="shared" si="31"/>
        <v>0</v>
      </c>
      <c r="Y130" s="110">
        <f t="shared" si="32"/>
        <v>0</v>
      </c>
      <c r="Z130" s="235" t="str">
        <f t="shared" si="33"/>
        <v/>
      </c>
      <c r="AA130" s="240" t="b">
        <f t="shared" si="34"/>
        <v>0</v>
      </c>
      <c r="AB130" s="235">
        <f t="shared" si="35"/>
        <v>0</v>
      </c>
      <c r="AC130" s="235">
        <f>IF('Member Info'!N127="",1,"")</f>
        <v>1</v>
      </c>
      <c r="AD130" s="243" t="e">
        <f t="shared" si="36"/>
        <v>#VALUE!</v>
      </c>
      <c r="AE130" s="130" t="str">
        <f t="shared" si="37"/>
        <v/>
      </c>
      <c r="AF130" s="124">
        <f t="shared" si="38"/>
        <v>1</v>
      </c>
      <c r="AG130" s="124" t="str">
        <f>IF('Member Info'!N127&lt;&gt;"",IF(AND('Member Info'!N127&lt;=$U$1,'Member Info'!N127&gt;=$T$1),1,0),"")</f>
        <v/>
      </c>
      <c r="AI130" s="124" t="b">
        <f t="shared" si="39"/>
        <v>0</v>
      </c>
      <c r="AJ130" s="124">
        <f t="shared" si="40"/>
        <v>0</v>
      </c>
      <c r="AL130" s="124">
        <f t="shared" si="41"/>
        <v>0</v>
      </c>
      <c r="AM130" s="124">
        <f>IF('Member Info'!F127&gt;$T$1,1,0)</f>
        <v>0</v>
      </c>
      <c r="AN130" s="124" t="b">
        <f>IF(ISERROR(T130),ERROR.TYPE(#REF!)=ERROR.TYPE(T130),FALSE)</f>
        <v>0</v>
      </c>
      <c r="AO130" s="124" t="b">
        <f>IF(ISERROR(U130),ERROR.TYPE(#REF!)=ERROR.TYPE(U130),FALSE)</f>
        <v>0</v>
      </c>
      <c r="AP130" s="124">
        <f>IF('Member Info'!F127&gt;'GP1 April 25'!$U$1,1,0)</f>
        <v>0</v>
      </c>
      <c r="AQ130" s="124">
        <f t="shared" si="42"/>
        <v>0</v>
      </c>
      <c r="AR130" s="124">
        <f t="shared" si="43"/>
        <v>0</v>
      </c>
      <c r="AS130" s="124">
        <f t="shared" si="44"/>
        <v>1</v>
      </c>
    </row>
    <row r="131" spans="1:45" x14ac:dyDescent="0.25">
      <c r="A131" s="4">
        <v>100</v>
      </c>
      <c r="B131" s="164">
        <f>'Member Info'!D128</f>
        <v>0</v>
      </c>
      <c r="C131" s="164">
        <f>'Member Info'!E128</f>
        <v>0</v>
      </c>
      <c r="D131" s="164" t="str">
        <f>'Member Info'!G128</f>
        <v/>
      </c>
      <c r="E131" s="165">
        <f>'Member Info'!B128</f>
        <v>0</v>
      </c>
      <c r="F131" s="242"/>
      <c r="G131" s="166" t="str">
        <f>IF(E131=0,"",('Member Info'!K128+'Member Info'!L128))</f>
        <v/>
      </c>
      <c r="H131" s="419"/>
      <c r="I131" s="419"/>
      <c r="J131" s="26"/>
      <c r="K131" s="26"/>
      <c r="L131" s="384" t="str">
        <f>IF(E131=0,"",IF('Member Info'!F128&gt;$U$1,CONCATENATE("Joined with practice on ", TEXT('Member Info'!F128, "DD/MM/YYYY")),IF('Member Info'!N128&lt;&gt;"",IF('Member Info'!N128&lt;$T$1,CONCATENATE("Left Scheme on ", TEXT('Member Info'!N128, "DD/MM/YYYY")),IF(OR(G131="",G131=0),"Error Detected, No rate entered",IF(E131=0,"",IF(F131="","Error Detected, No Pensionable pay",IF(AS131=1,"No Part Time Status Entered",IF(AR131=1,"No Part Time Hours Entered",IF(ISERROR(AD131)," Unknown Values entered.",IF(V131+W131&lt;1,"Acceptable",IF(T131+U131=200, "No Contributions Entered", IF(M131="","Error Detected, Choose reason&gt;",IF(Z131="1",IF(V131=1,"Please Enter Deemed Pensionable Pay","Add Any Relevant Details Above"),"Please Give Details Above"))))))))))),IF(OR(G131="",G131=0),"Error Detected, No rate entered",IF(E131=0,"",IF(F131="","Error Detected, No Pensionable pay",IF(AS131=1,"No Part Time Status Entered",IF(AR131=1,"No Part Time Hours Entered",IF(ISERROR(AD131)," Unknown Values entered.",IF(V131+W131&lt;1,"Acceptable",IF(T131+U131=200, "No Contributions Entered", IF(M131="","Error Detected, Choose reason&gt;",IF(Z131="1",IF(V131=1,"Please Enter Deemed Pensionable Pay","Add relevant Details Above"),"Please give details Above")))))))))))))</f>
        <v/>
      </c>
      <c r="M131" s="260"/>
      <c r="N131" s="91"/>
      <c r="O131" s="91" t="str">
        <f t="shared" si="23"/>
        <v/>
      </c>
      <c r="P131" s="94">
        <f t="shared" si="24"/>
        <v>0</v>
      </c>
      <c r="Q131" s="94">
        <f t="shared" si="25"/>
        <v>0</v>
      </c>
      <c r="R131" s="218">
        <f>(ROUND((F131/100*'Member Info'!$W$2), 2))</f>
        <v>0</v>
      </c>
      <c r="S131" s="218" t="e">
        <f t="shared" si="26"/>
        <v>#VALUE!</v>
      </c>
      <c r="T131" s="218" t="str">
        <f t="shared" si="27"/>
        <v/>
      </c>
      <c r="U131" s="227" t="str">
        <f t="shared" si="28"/>
        <v/>
      </c>
      <c r="V131" s="228" t="str">
        <f t="shared" si="29"/>
        <v/>
      </c>
      <c r="W131" s="228" t="str">
        <f t="shared" si="30"/>
        <v/>
      </c>
      <c r="X131" s="222">
        <f t="shared" si="31"/>
        <v>0</v>
      </c>
      <c r="Y131" s="110">
        <f t="shared" si="32"/>
        <v>0</v>
      </c>
      <c r="Z131" s="235" t="str">
        <f t="shared" si="33"/>
        <v/>
      </c>
      <c r="AA131" s="240" t="b">
        <f t="shared" si="34"/>
        <v>0</v>
      </c>
      <c r="AB131" s="235">
        <f t="shared" si="35"/>
        <v>0</v>
      </c>
      <c r="AC131" s="235">
        <f>IF('Member Info'!N128="",1,"")</f>
        <v>1</v>
      </c>
      <c r="AD131" s="243" t="e">
        <f t="shared" si="36"/>
        <v>#VALUE!</v>
      </c>
      <c r="AE131" s="130" t="str">
        <f t="shared" si="37"/>
        <v/>
      </c>
      <c r="AF131" s="124">
        <f t="shared" si="38"/>
        <v>1</v>
      </c>
      <c r="AG131" s="124" t="str">
        <f>IF('Member Info'!N128&lt;&gt;"",IF(AND('Member Info'!N128&lt;=$U$1,'Member Info'!N128&gt;=$T$1),1,0),"")</f>
        <v/>
      </c>
      <c r="AI131" s="124" t="b">
        <f t="shared" si="39"/>
        <v>0</v>
      </c>
      <c r="AJ131" s="124">
        <f t="shared" si="40"/>
        <v>0</v>
      </c>
      <c r="AL131" s="124">
        <f t="shared" si="41"/>
        <v>0</v>
      </c>
      <c r="AM131" s="124">
        <f>IF('Member Info'!F128&gt;$T$1,1,0)</f>
        <v>0</v>
      </c>
      <c r="AN131" s="124" t="b">
        <f>IF(ISERROR(T131),ERROR.TYPE(#REF!)=ERROR.TYPE(T131),FALSE)</f>
        <v>0</v>
      </c>
      <c r="AO131" s="124" t="b">
        <f>IF(ISERROR(U131),ERROR.TYPE(#REF!)=ERROR.TYPE(U131),FALSE)</f>
        <v>0</v>
      </c>
      <c r="AP131" s="124">
        <f>IF('Member Info'!F128&gt;'GP1 April 25'!$U$1,1,0)</f>
        <v>0</v>
      </c>
      <c r="AQ131" s="124">
        <f t="shared" si="42"/>
        <v>0</v>
      </c>
      <c r="AR131" s="124">
        <f t="shared" si="43"/>
        <v>0</v>
      </c>
      <c r="AS131" s="124">
        <f t="shared" si="44"/>
        <v>1</v>
      </c>
    </row>
    <row r="132" spans="1:45" x14ac:dyDescent="0.25">
      <c r="A132" s="4">
        <v>101</v>
      </c>
      <c r="B132" s="164">
        <f>'Member Info'!D129</f>
        <v>0</v>
      </c>
      <c r="C132" s="164">
        <f>'Member Info'!E129</f>
        <v>0</v>
      </c>
      <c r="D132" s="164" t="str">
        <f>'Member Info'!G129</f>
        <v/>
      </c>
      <c r="E132" s="165">
        <f>'Member Info'!B129</f>
        <v>0</v>
      </c>
      <c r="F132" s="242"/>
      <c r="G132" s="166" t="str">
        <f>IF(E132=0,"",('Member Info'!K129+'Member Info'!L129))</f>
        <v/>
      </c>
      <c r="H132" s="419"/>
      <c r="I132" s="419"/>
      <c r="J132" s="26"/>
      <c r="K132" s="26"/>
      <c r="L132" s="384" t="str">
        <f>IF(E132=0,"",IF('Member Info'!F129&gt;$U$1,CONCATENATE("Joined with practice on ", TEXT('Member Info'!F129, "DD/MM/YYYY")),IF('Member Info'!N129&lt;&gt;"",IF('Member Info'!N129&lt;$T$1,CONCATENATE("Left Scheme on ", TEXT('Member Info'!N129, "DD/MM/YYYY")),IF(OR(G132="",G132=0),"Error Detected, No rate entered",IF(E132=0,"",IF(F132="","Error Detected, No Pensionable pay",IF(AS132=1,"No Part Time Status Entered",IF(AR132=1,"No Part Time Hours Entered",IF(ISERROR(AD132)," Unknown Values entered.",IF(V132+W132&lt;1,"Acceptable",IF(T132+U132=200, "No Contributions Entered", IF(M132="","Error Detected, Choose reason&gt;",IF(Z132="1",IF(V132=1,"Please Enter Deemed Pensionable Pay","Add Any Relevant Details Above"),"Please Give Details Above"))))))))))),IF(OR(G132="",G132=0),"Error Detected, No rate entered",IF(E132=0,"",IF(F132="","Error Detected, No Pensionable pay",IF(AS132=1,"No Part Time Status Entered",IF(AR132=1,"No Part Time Hours Entered",IF(ISERROR(AD132)," Unknown Values entered.",IF(V132+W132&lt;1,"Acceptable",IF(T132+U132=200, "No Contributions Entered", IF(M132="","Error Detected, Choose reason&gt;",IF(Z132="1",IF(V132=1,"Please Enter Deemed Pensionable Pay","Add relevant Details Above"),"Please give details Above")))))))))))))</f>
        <v/>
      </c>
      <c r="M132" s="260"/>
      <c r="N132" s="91"/>
      <c r="O132" s="91" t="str">
        <f t="shared" si="23"/>
        <v/>
      </c>
      <c r="P132" s="94">
        <f t="shared" si="24"/>
        <v>0</v>
      </c>
      <c r="Q132" s="94">
        <f t="shared" si="25"/>
        <v>0</v>
      </c>
      <c r="R132" s="218">
        <f>(ROUND((F132/100*'Member Info'!$W$2), 2))</f>
        <v>0</v>
      </c>
      <c r="S132" s="218" t="e">
        <f t="shared" si="26"/>
        <v>#VALUE!</v>
      </c>
      <c r="T132" s="218" t="str">
        <f t="shared" si="27"/>
        <v/>
      </c>
      <c r="U132" s="227" t="str">
        <f t="shared" si="28"/>
        <v/>
      </c>
      <c r="V132" s="228" t="str">
        <f t="shared" si="29"/>
        <v/>
      </c>
      <c r="W132" s="228" t="str">
        <f t="shared" si="30"/>
        <v/>
      </c>
      <c r="X132" s="222">
        <f t="shared" si="31"/>
        <v>0</v>
      </c>
      <c r="Y132" s="110">
        <f t="shared" si="32"/>
        <v>0</v>
      </c>
      <c r="Z132" s="235" t="str">
        <f t="shared" si="33"/>
        <v/>
      </c>
      <c r="AA132" s="240" t="b">
        <f t="shared" si="34"/>
        <v>0</v>
      </c>
      <c r="AB132" s="235">
        <f t="shared" si="35"/>
        <v>0</v>
      </c>
      <c r="AC132" s="235">
        <f>IF('Member Info'!N129="",1,"")</f>
        <v>1</v>
      </c>
      <c r="AD132" s="243" t="e">
        <f t="shared" si="36"/>
        <v>#VALUE!</v>
      </c>
      <c r="AE132" s="130" t="str">
        <f t="shared" si="37"/>
        <v/>
      </c>
      <c r="AF132" s="124">
        <f t="shared" si="38"/>
        <v>1</v>
      </c>
      <c r="AG132" s="124" t="str">
        <f>IF('Member Info'!N129&lt;&gt;"",IF(AND('Member Info'!N129&lt;=$U$1,'Member Info'!N129&gt;=$T$1),1,0),"")</f>
        <v/>
      </c>
      <c r="AI132" s="124" t="b">
        <f t="shared" si="39"/>
        <v>0</v>
      </c>
      <c r="AJ132" s="124">
        <f t="shared" si="40"/>
        <v>0</v>
      </c>
      <c r="AL132" s="124">
        <f t="shared" si="41"/>
        <v>0</v>
      </c>
      <c r="AM132" s="124">
        <f>IF('Member Info'!F129&gt;$T$1,1,0)</f>
        <v>0</v>
      </c>
      <c r="AN132" s="124" t="b">
        <f>IF(ISERROR(T132),ERROR.TYPE(#REF!)=ERROR.TYPE(T132),FALSE)</f>
        <v>0</v>
      </c>
      <c r="AO132" s="124" t="b">
        <f>IF(ISERROR(U132),ERROR.TYPE(#REF!)=ERROR.TYPE(U132),FALSE)</f>
        <v>0</v>
      </c>
      <c r="AP132" s="124">
        <f>IF('Member Info'!F129&gt;'GP1 April 25'!$U$1,1,0)</f>
        <v>0</v>
      </c>
      <c r="AQ132" s="124">
        <f t="shared" si="42"/>
        <v>0</v>
      </c>
      <c r="AR132" s="124">
        <f t="shared" si="43"/>
        <v>0</v>
      </c>
      <c r="AS132" s="124">
        <f t="shared" si="44"/>
        <v>1</v>
      </c>
    </row>
    <row r="133" spans="1:45" x14ac:dyDescent="0.25">
      <c r="A133" s="4">
        <v>102</v>
      </c>
      <c r="B133" s="164">
        <f>'Member Info'!D130</f>
        <v>0</v>
      </c>
      <c r="C133" s="164">
        <f>'Member Info'!E130</f>
        <v>0</v>
      </c>
      <c r="D133" s="164" t="str">
        <f>'Member Info'!G130</f>
        <v/>
      </c>
      <c r="E133" s="165">
        <f>'Member Info'!B130</f>
        <v>0</v>
      </c>
      <c r="F133" s="242"/>
      <c r="G133" s="166" t="str">
        <f>IF(E133=0,"",('Member Info'!K130+'Member Info'!L130))</f>
        <v/>
      </c>
      <c r="H133" s="419"/>
      <c r="I133" s="419"/>
      <c r="J133" s="26"/>
      <c r="K133" s="26"/>
      <c r="L133" s="384" t="str">
        <f>IF(E133=0,"",IF('Member Info'!F130&gt;$U$1,CONCATENATE("Joined with practice on ", TEXT('Member Info'!F130, "DD/MM/YYYY")),IF('Member Info'!N130&lt;&gt;"",IF('Member Info'!N130&lt;$T$1,CONCATENATE("Left Scheme on ", TEXT('Member Info'!N130, "DD/MM/YYYY")),IF(OR(G133="",G133=0),"Error Detected, No rate entered",IF(E133=0,"",IF(F133="","Error Detected, No Pensionable pay",IF(AS133=1,"No Part Time Status Entered",IF(AR133=1,"No Part Time Hours Entered",IF(ISERROR(AD133)," Unknown Values entered.",IF(V133+W133&lt;1,"Acceptable",IF(T133+U133=200, "No Contributions Entered", IF(M133="","Error Detected, Choose reason&gt;",IF(Z133="1",IF(V133=1,"Please Enter Deemed Pensionable Pay","Add Any Relevant Details Above"),"Please Give Details Above"))))))))))),IF(OR(G133="",G133=0),"Error Detected, No rate entered",IF(E133=0,"",IF(F133="","Error Detected, No Pensionable pay",IF(AS133=1,"No Part Time Status Entered",IF(AR133=1,"No Part Time Hours Entered",IF(ISERROR(AD133)," Unknown Values entered.",IF(V133+W133&lt;1,"Acceptable",IF(T133+U133=200, "No Contributions Entered", IF(M133="","Error Detected, Choose reason&gt;",IF(Z133="1",IF(V133=1,"Please Enter Deemed Pensionable Pay","Add relevant Details Above"),"Please give details Above")))))))))))))</f>
        <v/>
      </c>
      <c r="M133" s="260"/>
      <c r="N133" s="91"/>
      <c r="O133" s="91" t="str">
        <f t="shared" si="23"/>
        <v/>
      </c>
      <c r="P133" s="94">
        <f t="shared" si="24"/>
        <v>0</v>
      </c>
      <c r="Q133" s="94">
        <f t="shared" si="25"/>
        <v>0</v>
      </c>
      <c r="R133" s="218">
        <f>(ROUND((F133/100*'Member Info'!$W$2), 2))</f>
        <v>0</v>
      </c>
      <c r="S133" s="218" t="e">
        <f t="shared" si="26"/>
        <v>#VALUE!</v>
      </c>
      <c r="T133" s="218" t="str">
        <f t="shared" si="27"/>
        <v/>
      </c>
      <c r="U133" s="227" t="str">
        <f t="shared" si="28"/>
        <v/>
      </c>
      <c r="V133" s="228" t="str">
        <f t="shared" si="29"/>
        <v/>
      </c>
      <c r="W133" s="228" t="str">
        <f t="shared" si="30"/>
        <v/>
      </c>
      <c r="X133" s="222">
        <f t="shared" si="31"/>
        <v>0</v>
      </c>
      <c r="Y133" s="110">
        <f t="shared" si="32"/>
        <v>0</v>
      </c>
      <c r="Z133" s="235" t="str">
        <f t="shared" si="33"/>
        <v/>
      </c>
      <c r="AA133" s="240" t="b">
        <f t="shared" si="34"/>
        <v>0</v>
      </c>
      <c r="AB133" s="235">
        <f t="shared" si="35"/>
        <v>0</v>
      </c>
      <c r="AC133" s="235">
        <f>IF('Member Info'!N130="",1,"")</f>
        <v>1</v>
      </c>
      <c r="AD133" s="243" t="e">
        <f t="shared" si="36"/>
        <v>#VALUE!</v>
      </c>
      <c r="AE133" s="130" t="str">
        <f t="shared" si="37"/>
        <v/>
      </c>
      <c r="AF133" s="124">
        <f t="shared" si="38"/>
        <v>1</v>
      </c>
      <c r="AG133" s="124" t="str">
        <f>IF('Member Info'!N130&lt;&gt;"",IF(AND('Member Info'!N130&lt;=$U$1,'Member Info'!N130&gt;=$T$1),1,0),"")</f>
        <v/>
      </c>
      <c r="AI133" s="124" t="b">
        <f t="shared" si="39"/>
        <v>0</v>
      </c>
      <c r="AJ133" s="124">
        <f t="shared" si="40"/>
        <v>0</v>
      </c>
      <c r="AL133" s="124">
        <f t="shared" si="41"/>
        <v>0</v>
      </c>
      <c r="AM133" s="124">
        <f>IF('Member Info'!F130&gt;$T$1,1,0)</f>
        <v>0</v>
      </c>
      <c r="AN133" s="124" t="b">
        <f>IF(ISERROR(T133),ERROR.TYPE(#REF!)=ERROR.TYPE(T133),FALSE)</f>
        <v>0</v>
      </c>
      <c r="AO133" s="124" t="b">
        <f>IF(ISERROR(U133),ERROR.TYPE(#REF!)=ERROR.TYPE(U133),FALSE)</f>
        <v>0</v>
      </c>
      <c r="AP133" s="124">
        <f>IF('Member Info'!F130&gt;'GP1 April 25'!$U$1,1,0)</f>
        <v>0</v>
      </c>
      <c r="AQ133" s="124">
        <f t="shared" si="42"/>
        <v>0</v>
      </c>
      <c r="AR133" s="124">
        <f t="shared" si="43"/>
        <v>0</v>
      </c>
      <c r="AS133" s="124">
        <f t="shared" si="44"/>
        <v>1</v>
      </c>
    </row>
    <row r="134" spans="1:45" x14ac:dyDescent="0.25">
      <c r="A134" s="4">
        <v>103</v>
      </c>
      <c r="B134" s="164">
        <f>'Member Info'!D131</f>
        <v>0</v>
      </c>
      <c r="C134" s="164">
        <f>'Member Info'!E131</f>
        <v>0</v>
      </c>
      <c r="D134" s="164" t="str">
        <f>'Member Info'!G131</f>
        <v/>
      </c>
      <c r="E134" s="165">
        <f>'Member Info'!B131</f>
        <v>0</v>
      </c>
      <c r="F134" s="242"/>
      <c r="G134" s="166" t="str">
        <f>IF(E134=0,"",('Member Info'!K131+'Member Info'!L131))</f>
        <v/>
      </c>
      <c r="H134" s="419"/>
      <c r="I134" s="419"/>
      <c r="J134" s="26"/>
      <c r="K134" s="26"/>
      <c r="L134" s="384" t="str">
        <f>IF(E134=0,"",IF('Member Info'!F131&gt;$U$1,CONCATENATE("Joined with practice on ", TEXT('Member Info'!F131, "DD/MM/YYYY")),IF('Member Info'!N131&lt;&gt;"",IF('Member Info'!N131&lt;$T$1,CONCATENATE("Left Scheme on ", TEXT('Member Info'!N131, "DD/MM/YYYY")),IF(OR(G134="",G134=0),"Error Detected, No rate entered",IF(E134=0,"",IF(F134="","Error Detected, No Pensionable pay",IF(AS134=1,"No Part Time Status Entered",IF(AR134=1,"No Part Time Hours Entered",IF(ISERROR(AD134)," Unknown Values entered.",IF(V134+W134&lt;1,"Acceptable",IF(T134+U134=200, "No Contributions Entered", IF(M134="","Error Detected, Choose reason&gt;",IF(Z134="1",IF(V134=1,"Please Enter Deemed Pensionable Pay","Add Any Relevant Details Above"),"Please Give Details Above"))))))))))),IF(OR(G134="",G134=0),"Error Detected, No rate entered",IF(E134=0,"",IF(F134="","Error Detected, No Pensionable pay",IF(AS134=1,"No Part Time Status Entered",IF(AR134=1,"No Part Time Hours Entered",IF(ISERROR(AD134)," Unknown Values entered.",IF(V134+W134&lt;1,"Acceptable",IF(T134+U134=200, "No Contributions Entered", IF(M134="","Error Detected, Choose reason&gt;",IF(Z134="1",IF(V134=1,"Please Enter Deemed Pensionable Pay","Add relevant Details Above"),"Please give details Above")))))))))))))</f>
        <v/>
      </c>
      <c r="M134" s="260"/>
      <c r="N134" s="91"/>
      <c r="O134" s="91" t="str">
        <f t="shared" si="23"/>
        <v/>
      </c>
      <c r="P134" s="94">
        <f t="shared" si="24"/>
        <v>0</v>
      </c>
      <c r="Q134" s="94">
        <f t="shared" si="25"/>
        <v>0</v>
      </c>
      <c r="R134" s="218">
        <f>(ROUND((F134/100*'Member Info'!$W$2), 2))</f>
        <v>0</v>
      </c>
      <c r="S134" s="218" t="e">
        <f t="shared" si="26"/>
        <v>#VALUE!</v>
      </c>
      <c r="T134" s="218" t="str">
        <f t="shared" si="27"/>
        <v/>
      </c>
      <c r="U134" s="227" t="str">
        <f t="shared" si="28"/>
        <v/>
      </c>
      <c r="V134" s="228" t="str">
        <f t="shared" si="29"/>
        <v/>
      </c>
      <c r="W134" s="228" t="str">
        <f t="shared" si="30"/>
        <v/>
      </c>
      <c r="X134" s="222">
        <f t="shared" si="31"/>
        <v>0</v>
      </c>
      <c r="Y134" s="110">
        <f t="shared" si="32"/>
        <v>0</v>
      </c>
      <c r="Z134" s="235" t="str">
        <f t="shared" si="33"/>
        <v/>
      </c>
      <c r="AA134" s="240" t="b">
        <f t="shared" si="34"/>
        <v>0</v>
      </c>
      <c r="AB134" s="235">
        <f t="shared" si="35"/>
        <v>0</v>
      </c>
      <c r="AC134" s="235">
        <f>IF('Member Info'!N131="",1,"")</f>
        <v>1</v>
      </c>
      <c r="AD134" s="243" t="e">
        <f t="shared" si="36"/>
        <v>#VALUE!</v>
      </c>
      <c r="AE134" s="130" t="str">
        <f t="shared" si="37"/>
        <v/>
      </c>
      <c r="AF134" s="124">
        <f t="shared" si="38"/>
        <v>1</v>
      </c>
      <c r="AG134" s="124" t="str">
        <f>IF('Member Info'!N131&lt;&gt;"",IF(AND('Member Info'!N131&lt;=$U$1,'Member Info'!N131&gt;=$T$1),1,0),"")</f>
        <v/>
      </c>
      <c r="AI134" s="124" t="b">
        <f t="shared" si="39"/>
        <v>0</v>
      </c>
      <c r="AJ134" s="124">
        <f t="shared" si="40"/>
        <v>0</v>
      </c>
      <c r="AL134" s="124">
        <f t="shared" si="41"/>
        <v>0</v>
      </c>
      <c r="AM134" s="124">
        <f>IF('Member Info'!F131&gt;$T$1,1,0)</f>
        <v>0</v>
      </c>
      <c r="AN134" s="124" t="b">
        <f>IF(ISERROR(T134),ERROR.TYPE(#REF!)=ERROR.TYPE(T134),FALSE)</f>
        <v>0</v>
      </c>
      <c r="AO134" s="124" t="b">
        <f>IF(ISERROR(U134),ERROR.TYPE(#REF!)=ERROR.TYPE(U134),FALSE)</f>
        <v>0</v>
      </c>
      <c r="AP134" s="124">
        <f>IF('Member Info'!F131&gt;'GP1 April 25'!$U$1,1,0)</f>
        <v>0</v>
      </c>
      <c r="AQ134" s="124">
        <f t="shared" si="42"/>
        <v>0</v>
      </c>
      <c r="AR134" s="124">
        <f t="shared" si="43"/>
        <v>0</v>
      </c>
      <c r="AS134" s="124">
        <f t="shared" si="44"/>
        <v>1</v>
      </c>
    </row>
    <row r="135" spans="1:45" x14ac:dyDescent="0.25">
      <c r="A135" s="4">
        <v>104</v>
      </c>
      <c r="B135" s="164">
        <f>'Member Info'!D132</f>
        <v>0</v>
      </c>
      <c r="C135" s="164">
        <f>'Member Info'!E132</f>
        <v>0</v>
      </c>
      <c r="D135" s="164" t="str">
        <f>'Member Info'!G132</f>
        <v/>
      </c>
      <c r="E135" s="165">
        <f>'Member Info'!B132</f>
        <v>0</v>
      </c>
      <c r="F135" s="242"/>
      <c r="G135" s="166" t="str">
        <f>IF(E135=0,"",('Member Info'!K132+'Member Info'!L132))</f>
        <v/>
      </c>
      <c r="H135" s="419"/>
      <c r="I135" s="419"/>
      <c r="J135" s="26"/>
      <c r="K135" s="26"/>
      <c r="L135" s="384" t="str">
        <f>IF(E135=0,"",IF('Member Info'!F132&gt;$U$1,CONCATENATE("Joined with practice on ", TEXT('Member Info'!F132, "DD/MM/YYYY")),IF('Member Info'!N132&lt;&gt;"",IF('Member Info'!N132&lt;$T$1,CONCATENATE("Left Scheme on ", TEXT('Member Info'!N132, "DD/MM/YYYY")),IF(OR(G135="",G135=0),"Error Detected, No rate entered",IF(E135=0,"",IF(F135="","Error Detected, No Pensionable pay",IF(AS135=1,"No Part Time Status Entered",IF(AR135=1,"No Part Time Hours Entered",IF(ISERROR(AD135)," Unknown Values entered.",IF(V135+W135&lt;1,"Acceptable",IF(T135+U135=200, "No Contributions Entered", IF(M135="","Error Detected, Choose reason&gt;",IF(Z135="1",IF(V135=1,"Please Enter Deemed Pensionable Pay","Add Any Relevant Details Above"),"Please Give Details Above"))))))))))),IF(OR(G135="",G135=0),"Error Detected, No rate entered",IF(E135=0,"",IF(F135="","Error Detected, No Pensionable pay",IF(AS135=1,"No Part Time Status Entered",IF(AR135=1,"No Part Time Hours Entered",IF(ISERROR(AD135)," Unknown Values entered.",IF(V135+W135&lt;1,"Acceptable",IF(T135+U135=200, "No Contributions Entered", IF(M135="","Error Detected, Choose reason&gt;",IF(Z135="1",IF(V135=1,"Please Enter Deemed Pensionable Pay","Add relevant Details Above"),"Please give details Above")))))))))))))</f>
        <v/>
      </c>
      <c r="M135" s="260"/>
      <c r="N135" s="91"/>
      <c r="O135" s="91" t="str">
        <f t="shared" si="23"/>
        <v/>
      </c>
      <c r="P135" s="94">
        <f t="shared" si="24"/>
        <v>0</v>
      </c>
      <c r="Q135" s="94">
        <f t="shared" si="25"/>
        <v>0</v>
      </c>
      <c r="R135" s="218">
        <f>(ROUND((F135/100*'Member Info'!$W$2), 2))</f>
        <v>0</v>
      </c>
      <c r="S135" s="218" t="e">
        <f t="shared" si="26"/>
        <v>#VALUE!</v>
      </c>
      <c r="T135" s="218" t="str">
        <f t="shared" si="27"/>
        <v/>
      </c>
      <c r="U135" s="227" t="str">
        <f t="shared" si="28"/>
        <v/>
      </c>
      <c r="V135" s="228" t="str">
        <f t="shared" si="29"/>
        <v/>
      </c>
      <c r="W135" s="228" t="str">
        <f t="shared" si="30"/>
        <v/>
      </c>
      <c r="X135" s="222">
        <f t="shared" si="31"/>
        <v>0</v>
      </c>
      <c r="Y135" s="110">
        <f t="shared" si="32"/>
        <v>0</v>
      </c>
      <c r="Z135" s="235" t="str">
        <f t="shared" si="33"/>
        <v/>
      </c>
      <c r="AA135" s="240" t="b">
        <f t="shared" si="34"/>
        <v>0</v>
      </c>
      <c r="AB135" s="235">
        <f t="shared" si="35"/>
        <v>0</v>
      </c>
      <c r="AC135" s="235">
        <f>IF('Member Info'!N132="",1,"")</f>
        <v>1</v>
      </c>
      <c r="AD135" s="243" t="e">
        <f t="shared" si="36"/>
        <v>#VALUE!</v>
      </c>
      <c r="AE135" s="130" t="str">
        <f t="shared" si="37"/>
        <v/>
      </c>
      <c r="AF135" s="124">
        <f t="shared" si="38"/>
        <v>1</v>
      </c>
      <c r="AG135" s="124" t="str">
        <f>IF('Member Info'!N132&lt;&gt;"",IF(AND('Member Info'!N132&lt;=$U$1,'Member Info'!N132&gt;=$T$1),1,0),"")</f>
        <v/>
      </c>
      <c r="AI135" s="124" t="b">
        <f t="shared" si="39"/>
        <v>0</v>
      </c>
      <c r="AJ135" s="124">
        <f t="shared" si="40"/>
        <v>0</v>
      </c>
      <c r="AL135" s="124">
        <f t="shared" si="41"/>
        <v>0</v>
      </c>
      <c r="AM135" s="124">
        <f>IF('Member Info'!F132&gt;$T$1,1,0)</f>
        <v>0</v>
      </c>
      <c r="AN135" s="124" t="b">
        <f>IF(ISERROR(T135),ERROR.TYPE(#REF!)=ERROR.TYPE(T135),FALSE)</f>
        <v>0</v>
      </c>
      <c r="AO135" s="124" t="b">
        <f>IF(ISERROR(U135),ERROR.TYPE(#REF!)=ERROR.TYPE(U135),FALSE)</f>
        <v>0</v>
      </c>
      <c r="AP135" s="124">
        <f>IF('Member Info'!F132&gt;'GP1 April 25'!$U$1,1,0)</f>
        <v>0</v>
      </c>
      <c r="AQ135" s="124">
        <f t="shared" si="42"/>
        <v>0</v>
      </c>
      <c r="AR135" s="124">
        <f t="shared" si="43"/>
        <v>0</v>
      </c>
      <c r="AS135" s="124">
        <f t="shared" si="44"/>
        <v>1</v>
      </c>
    </row>
    <row r="136" spans="1:45" x14ac:dyDescent="0.25">
      <c r="A136" s="4">
        <v>105</v>
      </c>
      <c r="B136" s="164">
        <f>'Member Info'!D133</f>
        <v>0</v>
      </c>
      <c r="C136" s="164">
        <f>'Member Info'!E133</f>
        <v>0</v>
      </c>
      <c r="D136" s="164" t="str">
        <f>'Member Info'!G133</f>
        <v/>
      </c>
      <c r="E136" s="165">
        <f>'Member Info'!B133</f>
        <v>0</v>
      </c>
      <c r="F136" s="242"/>
      <c r="G136" s="166" t="str">
        <f>IF(E136=0,"",('Member Info'!K133+'Member Info'!L133))</f>
        <v/>
      </c>
      <c r="H136" s="419"/>
      <c r="I136" s="419"/>
      <c r="J136" s="26"/>
      <c r="K136" s="26"/>
      <c r="L136" s="384" t="str">
        <f>IF(E136=0,"",IF('Member Info'!F133&gt;$U$1,CONCATENATE("Joined with practice on ", TEXT('Member Info'!F133, "DD/MM/YYYY")),IF('Member Info'!N133&lt;&gt;"",IF('Member Info'!N133&lt;$T$1,CONCATENATE("Left Scheme on ", TEXT('Member Info'!N133, "DD/MM/YYYY")),IF(OR(G136="",G136=0),"Error Detected, No rate entered",IF(E136=0,"",IF(F136="","Error Detected, No Pensionable pay",IF(AS136=1,"No Part Time Status Entered",IF(AR136=1,"No Part Time Hours Entered",IF(ISERROR(AD136)," Unknown Values entered.",IF(V136+W136&lt;1,"Acceptable",IF(T136+U136=200, "No Contributions Entered", IF(M136="","Error Detected, Choose reason&gt;",IF(Z136="1",IF(V136=1,"Please Enter Deemed Pensionable Pay","Add Any Relevant Details Above"),"Please Give Details Above"))))))))))),IF(OR(G136="",G136=0),"Error Detected, No rate entered",IF(E136=0,"",IF(F136="","Error Detected, No Pensionable pay",IF(AS136=1,"No Part Time Status Entered",IF(AR136=1,"No Part Time Hours Entered",IF(ISERROR(AD136)," Unknown Values entered.",IF(V136+W136&lt;1,"Acceptable",IF(T136+U136=200, "No Contributions Entered", IF(M136="","Error Detected, Choose reason&gt;",IF(Z136="1",IF(V136=1,"Please Enter Deemed Pensionable Pay","Add relevant Details Above"),"Please give details Above")))))))))))))</f>
        <v/>
      </c>
      <c r="M136" s="260"/>
      <c r="N136" s="91"/>
      <c r="O136" s="91" t="str">
        <f t="shared" si="23"/>
        <v/>
      </c>
      <c r="P136" s="94">
        <f t="shared" si="24"/>
        <v>0</v>
      </c>
      <c r="Q136" s="94">
        <f t="shared" si="25"/>
        <v>0</v>
      </c>
      <c r="R136" s="218">
        <f>(ROUND((F136/100*'Member Info'!$W$2), 2))</f>
        <v>0</v>
      </c>
      <c r="S136" s="218" t="e">
        <f t="shared" si="26"/>
        <v>#VALUE!</v>
      </c>
      <c r="T136" s="218" t="str">
        <f t="shared" si="27"/>
        <v/>
      </c>
      <c r="U136" s="227" t="str">
        <f t="shared" si="28"/>
        <v/>
      </c>
      <c r="V136" s="228" t="str">
        <f t="shared" si="29"/>
        <v/>
      </c>
      <c r="W136" s="228" t="str">
        <f t="shared" si="30"/>
        <v/>
      </c>
      <c r="X136" s="222">
        <f t="shared" si="31"/>
        <v>0</v>
      </c>
      <c r="Y136" s="110">
        <f t="shared" si="32"/>
        <v>0</v>
      </c>
      <c r="Z136" s="235" t="str">
        <f t="shared" si="33"/>
        <v/>
      </c>
      <c r="AA136" s="240" t="b">
        <f t="shared" si="34"/>
        <v>0</v>
      </c>
      <c r="AB136" s="235">
        <f t="shared" si="35"/>
        <v>0</v>
      </c>
      <c r="AC136" s="235">
        <f>IF('Member Info'!N133="",1,"")</f>
        <v>1</v>
      </c>
      <c r="AD136" s="243" t="e">
        <f t="shared" si="36"/>
        <v>#VALUE!</v>
      </c>
      <c r="AE136" s="130" t="str">
        <f t="shared" si="37"/>
        <v/>
      </c>
      <c r="AF136" s="124">
        <f t="shared" si="38"/>
        <v>1</v>
      </c>
      <c r="AG136" s="124" t="str">
        <f>IF('Member Info'!N133&lt;&gt;"",IF(AND('Member Info'!N133&lt;=$U$1,'Member Info'!N133&gt;=$T$1),1,0),"")</f>
        <v/>
      </c>
      <c r="AI136" s="124" t="b">
        <f t="shared" si="39"/>
        <v>0</v>
      </c>
      <c r="AJ136" s="124">
        <f t="shared" si="40"/>
        <v>0</v>
      </c>
      <c r="AL136" s="124">
        <f t="shared" si="41"/>
        <v>0</v>
      </c>
      <c r="AM136" s="124">
        <f>IF('Member Info'!F133&gt;$T$1,1,0)</f>
        <v>0</v>
      </c>
      <c r="AN136" s="124" t="b">
        <f>IF(ISERROR(T136),ERROR.TYPE(#REF!)=ERROR.TYPE(T136),FALSE)</f>
        <v>0</v>
      </c>
      <c r="AO136" s="124" t="b">
        <f>IF(ISERROR(U136),ERROR.TYPE(#REF!)=ERROR.TYPE(U136),FALSE)</f>
        <v>0</v>
      </c>
      <c r="AP136" s="124">
        <f>IF('Member Info'!F133&gt;'GP1 April 25'!$U$1,1,0)</f>
        <v>0</v>
      </c>
      <c r="AQ136" s="124">
        <f t="shared" si="42"/>
        <v>0</v>
      </c>
      <c r="AR136" s="124">
        <f t="shared" si="43"/>
        <v>0</v>
      </c>
      <c r="AS136" s="124">
        <f t="shared" si="44"/>
        <v>1</v>
      </c>
    </row>
    <row r="137" spans="1:45" x14ac:dyDescent="0.25">
      <c r="A137" s="4">
        <v>106</v>
      </c>
      <c r="B137" s="164">
        <f>'Member Info'!D134</f>
        <v>0</v>
      </c>
      <c r="C137" s="164">
        <f>'Member Info'!E134</f>
        <v>0</v>
      </c>
      <c r="D137" s="164" t="str">
        <f>'Member Info'!G134</f>
        <v/>
      </c>
      <c r="E137" s="165">
        <f>'Member Info'!B134</f>
        <v>0</v>
      </c>
      <c r="F137" s="242"/>
      <c r="G137" s="166" t="str">
        <f>IF(E137=0,"",('Member Info'!K134+'Member Info'!L134))</f>
        <v/>
      </c>
      <c r="H137" s="419"/>
      <c r="I137" s="419"/>
      <c r="J137" s="26"/>
      <c r="K137" s="26"/>
      <c r="L137" s="384" t="str">
        <f>IF(E137=0,"",IF('Member Info'!F134&gt;$U$1,CONCATENATE("Joined with practice on ", TEXT('Member Info'!F134, "DD/MM/YYYY")),IF('Member Info'!N134&lt;&gt;"",IF('Member Info'!N134&lt;$T$1,CONCATENATE("Left Scheme on ", TEXT('Member Info'!N134, "DD/MM/YYYY")),IF(OR(G137="",G137=0),"Error Detected, No rate entered",IF(E137=0,"",IF(F137="","Error Detected, No Pensionable pay",IF(AS137=1,"No Part Time Status Entered",IF(AR137=1,"No Part Time Hours Entered",IF(ISERROR(AD137)," Unknown Values entered.",IF(V137+W137&lt;1,"Acceptable",IF(T137+U137=200, "No Contributions Entered", IF(M137="","Error Detected, Choose reason&gt;",IF(Z137="1",IF(V137=1,"Please Enter Deemed Pensionable Pay","Add Any Relevant Details Above"),"Please Give Details Above"))))))))))),IF(OR(G137="",G137=0),"Error Detected, No rate entered",IF(E137=0,"",IF(F137="","Error Detected, No Pensionable pay",IF(AS137=1,"No Part Time Status Entered",IF(AR137=1,"No Part Time Hours Entered",IF(ISERROR(AD137)," Unknown Values entered.",IF(V137+W137&lt;1,"Acceptable",IF(T137+U137=200, "No Contributions Entered", IF(M137="","Error Detected, Choose reason&gt;",IF(Z137="1",IF(V137=1,"Please Enter Deemed Pensionable Pay","Add relevant Details Above"),"Please give details Above")))))))))))))</f>
        <v/>
      </c>
      <c r="M137" s="260"/>
      <c r="N137" s="91"/>
      <c r="O137" s="91" t="str">
        <f t="shared" si="23"/>
        <v/>
      </c>
      <c r="P137" s="94">
        <f t="shared" si="24"/>
        <v>0</v>
      </c>
      <c r="Q137" s="94">
        <f t="shared" si="25"/>
        <v>0</v>
      </c>
      <c r="R137" s="218">
        <f>(ROUND((F137/100*'Member Info'!$W$2), 2))</f>
        <v>0</v>
      </c>
      <c r="S137" s="218" t="e">
        <f t="shared" si="26"/>
        <v>#VALUE!</v>
      </c>
      <c r="T137" s="218" t="str">
        <f t="shared" si="27"/>
        <v/>
      </c>
      <c r="U137" s="227" t="str">
        <f t="shared" si="28"/>
        <v/>
      </c>
      <c r="V137" s="228" t="str">
        <f t="shared" si="29"/>
        <v/>
      </c>
      <c r="W137" s="228" t="str">
        <f t="shared" si="30"/>
        <v/>
      </c>
      <c r="X137" s="222">
        <f t="shared" si="31"/>
        <v>0</v>
      </c>
      <c r="Y137" s="110">
        <f t="shared" si="32"/>
        <v>0</v>
      </c>
      <c r="Z137" s="235" t="str">
        <f t="shared" si="33"/>
        <v/>
      </c>
      <c r="AA137" s="240" t="b">
        <f t="shared" si="34"/>
        <v>0</v>
      </c>
      <c r="AB137" s="235">
        <f t="shared" si="35"/>
        <v>0</v>
      </c>
      <c r="AC137" s="235">
        <f>IF('Member Info'!N134="",1,"")</f>
        <v>1</v>
      </c>
      <c r="AD137" s="243" t="e">
        <f t="shared" si="36"/>
        <v>#VALUE!</v>
      </c>
      <c r="AE137" s="130" t="str">
        <f t="shared" si="37"/>
        <v/>
      </c>
      <c r="AF137" s="124">
        <f t="shared" si="38"/>
        <v>1</v>
      </c>
      <c r="AG137" s="124" t="str">
        <f>IF('Member Info'!N134&lt;&gt;"",IF(AND('Member Info'!N134&lt;=$U$1,'Member Info'!N134&gt;=$T$1),1,0),"")</f>
        <v/>
      </c>
      <c r="AI137" s="124" t="b">
        <f t="shared" si="39"/>
        <v>0</v>
      </c>
      <c r="AJ137" s="124">
        <f t="shared" si="40"/>
        <v>0</v>
      </c>
      <c r="AL137" s="124">
        <f t="shared" si="41"/>
        <v>0</v>
      </c>
      <c r="AM137" s="124">
        <f>IF('Member Info'!F134&gt;$T$1,1,0)</f>
        <v>0</v>
      </c>
      <c r="AN137" s="124" t="b">
        <f>IF(ISERROR(T137),ERROR.TYPE(#REF!)=ERROR.TYPE(T137),FALSE)</f>
        <v>0</v>
      </c>
      <c r="AO137" s="124" t="b">
        <f>IF(ISERROR(U137),ERROR.TYPE(#REF!)=ERROR.TYPE(U137),FALSE)</f>
        <v>0</v>
      </c>
      <c r="AP137" s="124">
        <f>IF('Member Info'!F134&gt;'GP1 April 25'!$U$1,1,0)</f>
        <v>0</v>
      </c>
      <c r="AQ137" s="124">
        <f t="shared" si="42"/>
        <v>0</v>
      </c>
      <c r="AR137" s="124">
        <f t="shared" si="43"/>
        <v>0</v>
      </c>
      <c r="AS137" s="124">
        <f t="shared" si="44"/>
        <v>1</v>
      </c>
    </row>
    <row r="138" spans="1:45" x14ac:dyDescent="0.25">
      <c r="A138" s="4">
        <v>107</v>
      </c>
      <c r="B138" s="164">
        <f>'Member Info'!D135</f>
        <v>0</v>
      </c>
      <c r="C138" s="164">
        <f>'Member Info'!E135</f>
        <v>0</v>
      </c>
      <c r="D138" s="164" t="str">
        <f>'Member Info'!G135</f>
        <v/>
      </c>
      <c r="E138" s="165">
        <f>'Member Info'!B135</f>
        <v>0</v>
      </c>
      <c r="F138" s="242"/>
      <c r="G138" s="166" t="str">
        <f>IF(E138=0,"",('Member Info'!K135+'Member Info'!L135))</f>
        <v/>
      </c>
      <c r="H138" s="419"/>
      <c r="I138" s="419"/>
      <c r="J138" s="26"/>
      <c r="K138" s="26"/>
      <c r="L138" s="384" t="str">
        <f>IF(E138=0,"",IF('Member Info'!F135&gt;$U$1,CONCATENATE("Joined with practice on ", TEXT('Member Info'!F135, "DD/MM/YYYY")),IF('Member Info'!N135&lt;&gt;"",IF('Member Info'!N135&lt;$T$1,CONCATENATE("Left Scheme on ", TEXT('Member Info'!N135, "DD/MM/YYYY")),IF(OR(G138="",G138=0),"Error Detected, No rate entered",IF(E138=0,"",IF(F138="","Error Detected, No Pensionable pay",IF(AS138=1,"No Part Time Status Entered",IF(AR138=1,"No Part Time Hours Entered",IF(ISERROR(AD138)," Unknown Values entered.",IF(V138+W138&lt;1,"Acceptable",IF(T138+U138=200, "No Contributions Entered", IF(M138="","Error Detected, Choose reason&gt;",IF(Z138="1",IF(V138=1,"Please Enter Deemed Pensionable Pay","Add Any Relevant Details Above"),"Please Give Details Above"))))))))))),IF(OR(G138="",G138=0),"Error Detected, No rate entered",IF(E138=0,"",IF(F138="","Error Detected, No Pensionable pay",IF(AS138=1,"No Part Time Status Entered",IF(AR138=1,"No Part Time Hours Entered",IF(ISERROR(AD138)," Unknown Values entered.",IF(V138+W138&lt;1,"Acceptable",IF(T138+U138=200, "No Contributions Entered", IF(M138="","Error Detected, Choose reason&gt;",IF(Z138="1",IF(V138=1,"Please Enter Deemed Pensionable Pay","Add relevant Details Above"),"Please give details Above")))))))))))))</f>
        <v/>
      </c>
      <c r="M138" s="260"/>
      <c r="N138" s="91"/>
      <c r="O138" s="91" t="str">
        <f t="shared" si="23"/>
        <v/>
      </c>
      <c r="P138" s="94">
        <f t="shared" si="24"/>
        <v>0</v>
      </c>
      <c r="Q138" s="94">
        <f t="shared" si="25"/>
        <v>0</v>
      </c>
      <c r="R138" s="218">
        <f>(ROUND((F138/100*'Member Info'!$W$2), 2))</f>
        <v>0</v>
      </c>
      <c r="S138" s="218" t="e">
        <f t="shared" si="26"/>
        <v>#VALUE!</v>
      </c>
      <c r="T138" s="218" t="str">
        <f t="shared" si="27"/>
        <v/>
      </c>
      <c r="U138" s="227" t="str">
        <f t="shared" si="28"/>
        <v/>
      </c>
      <c r="V138" s="228" t="str">
        <f t="shared" si="29"/>
        <v/>
      </c>
      <c r="W138" s="228" t="str">
        <f t="shared" si="30"/>
        <v/>
      </c>
      <c r="X138" s="222">
        <f t="shared" si="31"/>
        <v>0</v>
      </c>
      <c r="Y138" s="110">
        <f t="shared" si="32"/>
        <v>0</v>
      </c>
      <c r="Z138" s="235" t="str">
        <f t="shared" si="33"/>
        <v/>
      </c>
      <c r="AA138" s="240" t="b">
        <f t="shared" si="34"/>
        <v>0</v>
      </c>
      <c r="AB138" s="235">
        <f t="shared" si="35"/>
        <v>0</v>
      </c>
      <c r="AC138" s="235">
        <f>IF('Member Info'!N135="",1,"")</f>
        <v>1</v>
      </c>
      <c r="AD138" s="243" t="e">
        <f t="shared" si="36"/>
        <v>#VALUE!</v>
      </c>
      <c r="AE138" s="130" t="str">
        <f t="shared" si="37"/>
        <v/>
      </c>
      <c r="AF138" s="124">
        <f t="shared" si="38"/>
        <v>1</v>
      </c>
      <c r="AG138" s="124" t="str">
        <f>IF('Member Info'!N135&lt;&gt;"",IF(AND('Member Info'!N135&lt;=$U$1,'Member Info'!N135&gt;=$T$1),1,0),"")</f>
        <v/>
      </c>
      <c r="AI138" s="124" t="b">
        <f t="shared" si="39"/>
        <v>0</v>
      </c>
      <c r="AJ138" s="124">
        <f t="shared" si="40"/>
        <v>0</v>
      </c>
      <c r="AL138" s="124">
        <f t="shared" si="41"/>
        <v>0</v>
      </c>
      <c r="AM138" s="124">
        <f>IF('Member Info'!F135&gt;$T$1,1,0)</f>
        <v>0</v>
      </c>
      <c r="AN138" s="124" t="b">
        <f>IF(ISERROR(T138),ERROR.TYPE(#REF!)=ERROR.TYPE(T138),FALSE)</f>
        <v>0</v>
      </c>
      <c r="AO138" s="124" t="b">
        <f>IF(ISERROR(U138),ERROR.TYPE(#REF!)=ERROR.TYPE(U138),FALSE)</f>
        <v>0</v>
      </c>
      <c r="AP138" s="124">
        <f>IF('Member Info'!F135&gt;'GP1 April 25'!$U$1,1,0)</f>
        <v>0</v>
      </c>
      <c r="AQ138" s="124">
        <f t="shared" si="42"/>
        <v>0</v>
      </c>
      <c r="AR138" s="124">
        <f t="shared" si="43"/>
        <v>0</v>
      </c>
      <c r="AS138" s="124">
        <f t="shared" si="44"/>
        <v>1</v>
      </c>
    </row>
    <row r="139" spans="1:45" x14ac:dyDescent="0.25">
      <c r="A139" s="4">
        <v>108</v>
      </c>
      <c r="B139" s="164">
        <f>'Member Info'!D136</f>
        <v>0</v>
      </c>
      <c r="C139" s="164">
        <f>'Member Info'!E136</f>
        <v>0</v>
      </c>
      <c r="D139" s="164" t="str">
        <f>'Member Info'!G136</f>
        <v/>
      </c>
      <c r="E139" s="165">
        <f>'Member Info'!B136</f>
        <v>0</v>
      </c>
      <c r="F139" s="242"/>
      <c r="G139" s="166" t="str">
        <f>IF(E139=0,"",('Member Info'!K136+'Member Info'!L136))</f>
        <v/>
      </c>
      <c r="H139" s="419"/>
      <c r="I139" s="419"/>
      <c r="J139" s="26"/>
      <c r="K139" s="26"/>
      <c r="L139" s="384" t="str">
        <f>IF(E139=0,"",IF('Member Info'!F136&gt;$U$1,CONCATENATE("Joined with practice on ", TEXT('Member Info'!F136, "DD/MM/YYYY")),IF('Member Info'!N136&lt;&gt;"",IF('Member Info'!N136&lt;$T$1,CONCATENATE("Left Scheme on ", TEXT('Member Info'!N136, "DD/MM/YYYY")),IF(OR(G139="",G139=0),"Error Detected, No rate entered",IF(E139=0,"",IF(F139="","Error Detected, No Pensionable pay",IF(AS139=1,"No Part Time Status Entered",IF(AR139=1,"No Part Time Hours Entered",IF(ISERROR(AD139)," Unknown Values entered.",IF(V139+W139&lt;1,"Acceptable",IF(T139+U139=200, "No Contributions Entered", IF(M139="","Error Detected, Choose reason&gt;",IF(Z139="1",IF(V139=1,"Please Enter Deemed Pensionable Pay","Add Any Relevant Details Above"),"Please Give Details Above"))))))))))),IF(OR(G139="",G139=0),"Error Detected, No rate entered",IF(E139=0,"",IF(F139="","Error Detected, No Pensionable pay",IF(AS139=1,"No Part Time Status Entered",IF(AR139=1,"No Part Time Hours Entered",IF(ISERROR(AD139)," Unknown Values entered.",IF(V139+W139&lt;1,"Acceptable",IF(T139+U139=200, "No Contributions Entered", IF(M139="","Error Detected, Choose reason&gt;",IF(Z139="1",IF(V139=1,"Please Enter Deemed Pensionable Pay","Add relevant Details Above"),"Please give details Above")))))))))))))</f>
        <v/>
      </c>
      <c r="M139" s="260"/>
      <c r="N139" s="91"/>
      <c r="O139" s="91" t="str">
        <f t="shared" si="23"/>
        <v/>
      </c>
      <c r="P139" s="94">
        <f t="shared" si="24"/>
        <v>0</v>
      </c>
      <c r="Q139" s="94">
        <f t="shared" si="25"/>
        <v>0</v>
      </c>
      <c r="R139" s="218">
        <f>(ROUND((F139/100*'Member Info'!$W$2), 2))</f>
        <v>0</v>
      </c>
      <c r="S139" s="218" t="e">
        <f t="shared" si="26"/>
        <v>#VALUE!</v>
      </c>
      <c r="T139" s="218" t="str">
        <f t="shared" si="27"/>
        <v/>
      </c>
      <c r="U139" s="227" t="str">
        <f t="shared" si="28"/>
        <v/>
      </c>
      <c r="V139" s="228" t="str">
        <f t="shared" si="29"/>
        <v/>
      </c>
      <c r="W139" s="228" t="str">
        <f t="shared" si="30"/>
        <v/>
      </c>
      <c r="X139" s="222">
        <f t="shared" si="31"/>
        <v>0</v>
      </c>
      <c r="Y139" s="110">
        <f t="shared" si="32"/>
        <v>0</v>
      </c>
      <c r="Z139" s="235" t="str">
        <f t="shared" si="33"/>
        <v/>
      </c>
      <c r="AA139" s="240" t="b">
        <f t="shared" si="34"/>
        <v>0</v>
      </c>
      <c r="AB139" s="235">
        <f t="shared" si="35"/>
        <v>0</v>
      </c>
      <c r="AC139" s="235">
        <f>IF('Member Info'!N136="",1,"")</f>
        <v>1</v>
      </c>
      <c r="AD139" s="243" t="e">
        <f t="shared" si="36"/>
        <v>#VALUE!</v>
      </c>
      <c r="AE139" s="130" t="str">
        <f t="shared" si="37"/>
        <v/>
      </c>
      <c r="AF139" s="124">
        <f t="shared" si="38"/>
        <v>1</v>
      </c>
      <c r="AG139" s="124" t="str">
        <f>IF('Member Info'!N136&lt;&gt;"",IF(AND('Member Info'!N136&lt;=$U$1,'Member Info'!N136&gt;=$T$1),1,0),"")</f>
        <v/>
      </c>
      <c r="AI139" s="124" t="b">
        <f t="shared" si="39"/>
        <v>0</v>
      </c>
      <c r="AJ139" s="124">
        <f t="shared" si="40"/>
        <v>0</v>
      </c>
      <c r="AL139" s="124">
        <f t="shared" si="41"/>
        <v>0</v>
      </c>
      <c r="AM139" s="124">
        <f>IF('Member Info'!F136&gt;$T$1,1,0)</f>
        <v>0</v>
      </c>
      <c r="AN139" s="124" t="b">
        <f>IF(ISERROR(T139),ERROR.TYPE(#REF!)=ERROR.TYPE(T139),FALSE)</f>
        <v>0</v>
      </c>
      <c r="AO139" s="124" t="b">
        <f>IF(ISERROR(U139),ERROR.TYPE(#REF!)=ERROR.TYPE(U139),FALSE)</f>
        <v>0</v>
      </c>
      <c r="AP139" s="124">
        <f>IF('Member Info'!F136&gt;'GP1 April 25'!$U$1,1,0)</f>
        <v>0</v>
      </c>
      <c r="AQ139" s="124">
        <f t="shared" si="42"/>
        <v>0</v>
      </c>
      <c r="AR139" s="124">
        <f t="shared" si="43"/>
        <v>0</v>
      </c>
      <c r="AS139" s="124">
        <f t="shared" si="44"/>
        <v>1</v>
      </c>
    </row>
    <row r="140" spans="1:45" x14ac:dyDescent="0.25">
      <c r="A140" s="4">
        <v>109</v>
      </c>
      <c r="B140" s="164">
        <f>'Member Info'!D137</f>
        <v>0</v>
      </c>
      <c r="C140" s="164">
        <f>'Member Info'!E137</f>
        <v>0</v>
      </c>
      <c r="D140" s="164" t="str">
        <f>'Member Info'!G137</f>
        <v/>
      </c>
      <c r="E140" s="165">
        <f>'Member Info'!B137</f>
        <v>0</v>
      </c>
      <c r="F140" s="242"/>
      <c r="G140" s="166" t="str">
        <f>IF(E140=0,"",('Member Info'!K137+'Member Info'!L137))</f>
        <v/>
      </c>
      <c r="H140" s="419"/>
      <c r="I140" s="419"/>
      <c r="J140" s="26"/>
      <c r="K140" s="26"/>
      <c r="L140" s="384" t="str">
        <f>IF(E140=0,"",IF('Member Info'!F137&gt;$U$1,CONCATENATE("Joined with practice on ", TEXT('Member Info'!F137, "DD/MM/YYYY")),IF('Member Info'!N137&lt;&gt;"",IF('Member Info'!N137&lt;$T$1,CONCATENATE("Left Scheme on ", TEXT('Member Info'!N137, "DD/MM/YYYY")),IF(OR(G140="",G140=0),"Error Detected, No rate entered",IF(E140=0,"",IF(F140="","Error Detected, No Pensionable pay",IF(AS140=1,"No Part Time Status Entered",IF(AR140=1,"No Part Time Hours Entered",IF(ISERROR(AD140)," Unknown Values entered.",IF(V140+W140&lt;1,"Acceptable",IF(T140+U140=200, "No Contributions Entered", IF(M140="","Error Detected, Choose reason&gt;",IF(Z140="1",IF(V140=1,"Please Enter Deemed Pensionable Pay","Add Any Relevant Details Above"),"Please Give Details Above"))))))))))),IF(OR(G140="",G140=0),"Error Detected, No rate entered",IF(E140=0,"",IF(F140="","Error Detected, No Pensionable pay",IF(AS140=1,"No Part Time Status Entered",IF(AR140=1,"No Part Time Hours Entered",IF(ISERROR(AD140)," Unknown Values entered.",IF(V140+W140&lt;1,"Acceptable",IF(T140+U140=200, "No Contributions Entered", IF(M140="","Error Detected, Choose reason&gt;",IF(Z140="1",IF(V140=1,"Please Enter Deemed Pensionable Pay","Add relevant Details Above"),"Please give details Above")))))))))))))</f>
        <v/>
      </c>
      <c r="M140" s="260"/>
      <c r="N140" s="91"/>
      <c r="O140" s="91" t="str">
        <f t="shared" si="23"/>
        <v/>
      </c>
      <c r="P140" s="94">
        <f t="shared" si="24"/>
        <v>0</v>
      </c>
      <c r="Q140" s="94">
        <f t="shared" si="25"/>
        <v>0</v>
      </c>
      <c r="R140" s="218">
        <f>(ROUND((F140/100*'Member Info'!$W$2), 2))</f>
        <v>0</v>
      </c>
      <c r="S140" s="218" t="e">
        <f t="shared" si="26"/>
        <v>#VALUE!</v>
      </c>
      <c r="T140" s="218" t="str">
        <f t="shared" si="27"/>
        <v/>
      </c>
      <c r="U140" s="227" t="str">
        <f t="shared" si="28"/>
        <v/>
      </c>
      <c r="V140" s="228" t="str">
        <f t="shared" si="29"/>
        <v/>
      </c>
      <c r="W140" s="228" t="str">
        <f t="shared" si="30"/>
        <v/>
      </c>
      <c r="X140" s="222">
        <f t="shared" si="31"/>
        <v>0</v>
      </c>
      <c r="Y140" s="110">
        <f t="shared" si="32"/>
        <v>0</v>
      </c>
      <c r="Z140" s="235" t="str">
        <f t="shared" si="33"/>
        <v/>
      </c>
      <c r="AA140" s="240" t="b">
        <f t="shared" si="34"/>
        <v>0</v>
      </c>
      <c r="AB140" s="235">
        <f t="shared" si="35"/>
        <v>0</v>
      </c>
      <c r="AC140" s="235">
        <f>IF('Member Info'!N137="",1,"")</f>
        <v>1</v>
      </c>
      <c r="AD140" s="243" t="e">
        <f t="shared" si="36"/>
        <v>#VALUE!</v>
      </c>
      <c r="AE140" s="130" t="str">
        <f t="shared" si="37"/>
        <v/>
      </c>
      <c r="AF140" s="124">
        <f t="shared" si="38"/>
        <v>1</v>
      </c>
      <c r="AG140" s="124" t="str">
        <f>IF('Member Info'!N137&lt;&gt;"",IF(AND('Member Info'!N137&lt;=$U$1,'Member Info'!N137&gt;=$T$1),1,0),"")</f>
        <v/>
      </c>
      <c r="AI140" s="124" t="b">
        <f t="shared" si="39"/>
        <v>0</v>
      </c>
      <c r="AJ140" s="124">
        <f t="shared" si="40"/>
        <v>0</v>
      </c>
      <c r="AL140" s="124">
        <f t="shared" si="41"/>
        <v>0</v>
      </c>
      <c r="AM140" s="124">
        <f>IF('Member Info'!F137&gt;$T$1,1,0)</f>
        <v>0</v>
      </c>
      <c r="AN140" s="124" t="b">
        <f>IF(ISERROR(T140),ERROR.TYPE(#REF!)=ERROR.TYPE(T140),FALSE)</f>
        <v>0</v>
      </c>
      <c r="AO140" s="124" t="b">
        <f>IF(ISERROR(U140),ERROR.TYPE(#REF!)=ERROR.TYPE(U140),FALSE)</f>
        <v>0</v>
      </c>
      <c r="AP140" s="124">
        <f>IF('Member Info'!F137&gt;'GP1 April 25'!$U$1,1,0)</f>
        <v>0</v>
      </c>
      <c r="AQ140" s="124">
        <f t="shared" si="42"/>
        <v>0</v>
      </c>
      <c r="AR140" s="124">
        <f t="shared" si="43"/>
        <v>0</v>
      </c>
      <c r="AS140" s="124">
        <f t="shared" si="44"/>
        <v>1</v>
      </c>
    </row>
    <row r="141" spans="1:45" x14ac:dyDescent="0.25">
      <c r="A141" s="4">
        <v>110</v>
      </c>
      <c r="B141" s="164">
        <f>'Member Info'!D138</f>
        <v>0</v>
      </c>
      <c r="C141" s="164">
        <f>'Member Info'!E138</f>
        <v>0</v>
      </c>
      <c r="D141" s="164" t="str">
        <f>'Member Info'!G138</f>
        <v/>
      </c>
      <c r="E141" s="165">
        <f>'Member Info'!B138</f>
        <v>0</v>
      </c>
      <c r="F141" s="242"/>
      <c r="G141" s="166" t="str">
        <f>IF(E141=0,"",('Member Info'!K138+'Member Info'!L138))</f>
        <v/>
      </c>
      <c r="H141" s="419"/>
      <c r="I141" s="419"/>
      <c r="J141" s="26"/>
      <c r="K141" s="26"/>
      <c r="L141" s="384" t="str">
        <f>IF(E141=0,"",IF('Member Info'!F138&gt;$U$1,CONCATENATE("Joined with practice on ", TEXT('Member Info'!F138, "DD/MM/YYYY")),IF('Member Info'!N138&lt;&gt;"",IF('Member Info'!N138&lt;$T$1,CONCATENATE("Left Scheme on ", TEXT('Member Info'!N138, "DD/MM/YYYY")),IF(OR(G141="",G141=0),"Error Detected, No rate entered",IF(E141=0,"",IF(F141="","Error Detected, No Pensionable pay",IF(AS141=1,"No Part Time Status Entered",IF(AR141=1,"No Part Time Hours Entered",IF(ISERROR(AD141)," Unknown Values entered.",IF(V141+W141&lt;1,"Acceptable",IF(T141+U141=200, "No Contributions Entered", IF(M141="","Error Detected, Choose reason&gt;",IF(Z141="1",IF(V141=1,"Please Enter Deemed Pensionable Pay","Add Any Relevant Details Above"),"Please Give Details Above"))))))))))),IF(OR(G141="",G141=0),"Error Detected, No rate entered",IF(E141=0,"",IF(F141="","Error Detected, No Pensionable pay",IF(AS141=1,"No Part Time Status Entered",IF(AR141=1,"No Part Time Hours Entered",IF(ISERROR(AD141)," Unknown Values entered.",IF(V141+W141&lt;1,"Acceptable",IF(T141+U141=200, "No Contributions Entered", IF(M141="","Error Detected, Choose reason&gt;",IF(Z141="1",IF(V141=1,"Please Enter Deemed Pensionable Pay","Add relevant Details Above"),"Please give details Above")))))))))))))</f>
        <v/>
      </c>
      <c r="M141" s="260"/>
      <c r="N141" s="91"/>
      <c r="O141" s="91" t="str">
        <f t="shared" si="23"/>
        <v/>
      </c>
      <c r="P141" s="94">
        <f t="shared" si="24"/>
        <v>0</v>
      </c>
      <c r="Q141" s="94">
        <f t="shared" si="25"/>
        <v>0</v>
      </c>
      <c r="R141" s="218">
        <f>(ROUND((F141/100*'Member Info'!$W$2), 2))</f>
        <v>0</v>
      </c>
      <c r="S141" s="218" t="e">
        <f t="shared" si="26"/>
        <v>#VALUE!</v>
      </c>
      <c r="T141" s="218" t="str">
        <f t="shared" si="27"/>
        <v/>
      </c>
      <c r="U141" s="227" t="str">
        <f t="shared" si="28"/>
        <v/>
      </c>
      <c r="V141" s="228" t="str">
        <f t="shared" si="29"/>
        <v/>
      </c>
      <c r="W141" s="228" t="str">
        <f t="shared" si="30"/>
        <v/>
      </c>
      <c r="X141" s="222">
        <f t="shared" si="31"/>
        <v>0</v>
      </c>
      <c r="Y141" s="110">
        <f t="shared" si="32"/>
        <v>0</v>
      </c>
      <c r="Z141" s="235" t="str">
        <f t="shared" si="33"/>
        <v/>
      </c>
      <c r="AA141" s="240" t="b">
        <f t="shared" si="34"/>
        <v>0</v>
      </c>
      <c r="AB141" s="235">
        <f t="shared" si="35"/>
        <v>0</v>
      </c>
      <c r="AC141" s="235">
        <f>IF('Member Info'!N138="",1,"")</f>
        <v>1</v>
      </c>
      <c r="AD141" s="243" t="e">
        <f t="shared" si="36"/>
        <v>#VALUE!</v>
      </c>
      <c r="AE141" s="130" t="str">
        <f t="shared" si="37"/>
        <v/>
      </c>
      <c r="AF141" s="124">
        <f t="shared" si="38"/>
        <v>1</v>
      </c>
      <c r="AG141" s="124" t="str">
        <f>IF('Member Info'!N138&lt;&gt;"",IF(AND('Member Info'!N138&lt;=$U$1,'Member Info'!N138&gt;=$T$1),1,0),"")</f>
        <v/>
      </c>
      <c r="AI141" s="124" t="b">
        <f t="shared" si="39"/>
        <v>0</v>
      </c>
      <c r="AJ141" s="124">
        <f t="shared" si="40"/>
        <v>0</v>
      </c>
      <c r="AL141" s="124">
        <f t="shared" si="41"/>
        <v>0</v>
      </c>
      <c r="AM141" s="124">
        <f>IF('Member Info'!F138&gt;$T$1,1,0)</f>
        <v>0</v>
      </c>
      <c r="AN141" s="124" t="b">
        <f>IF(ISERROR(T141),ERROR.TYPE(#REF!)=ERROR.TYPE(T141),FALSE)</f>
        <v>0</v>
      </c>
      <c r="AO141" s="124" t="b">
        <f>IF(ISERROR(U141),ERROR.TYPE(#REF!)=ERROR.TYPE(U141),FALSE)</f>
        <v>0</v>
      </c>
      <c r="AP141" s="124">
        <f>IF('Member Info'!F138&gt;'GP1 April 25'!$U$1,1,0)</f>
        <v>0</v>
      </c>
      <c r="AQ141" s="124">
        <f t="shared" si="42"/>
        <v>0</v>
      </c>
      <c r="AR141" s="124">
        <f t="shared" si="43"/>
        <v>0</v>
      </c>
      <c r="AS141" s="124">
        <f t="shared" si="44"/>
        <v>1</v>
      </c>
    </row>
    <row r="142" spans="1:45" x14ac:dyDescent="0.25">
      <c r="A142" s="4">
        <v>111</v>
      </c>
      <c r="B142" s="164">
        <f>'Member Info'!D139</f>
        <v>0</v>
      </c>
      <c r="C142" s="164">
        <f>'Member Info'!E139</f>
        <v>0</v>
      </c>
      <c r="D142" s="164" t="str">
        <f>'Member Info'!G139</f>
        <v/>
      </c>
      <c r="E142" s="165">
        <f>'Member Info'!B139</f>
        <v>0</v>
      </c>
      <c r="F142" s="242"/>
      <c r="G142" s="166" t="str">
        <f>IF(E142=0,"",('Member Info'!K139+'Member Info'!L139))</f>
        <v/>
      </c>
      <c r="H142" s="419"/>
      <c r="I142" s="419"/>
      <c r="J142" s="26"/>
      <c r="K142" s="26"/>
      <c r="L142" s="384" t="str">
        <f>IF(E142=0,"",IF('Member Info'!F139&gt;$U$1,CONCATENATE("Joined with practice on ", TEXT('Member Info'!F139, "DD/MM/YYYY")),IF('Member Info'!N139&lt;&gt;"",IF('Member Info'!N139&lt;$T$1,CONCATENATE("Left Scheme on ", TEXT('Member Info'!N139, "DD/MM/YYYY")),IF(OR(G142="",G142=0),"Error Detected, No rate entered",IF(E142=0,"",IF(F142="","Error Detected, No Pensionable pay",IF(AS142=1,"No Part Time Status Entered",IF(AR142=1,"No Part Time Hours Entered",IF(ISERROR(AD142)," Unknown Values entered.",IF(V142+W142&lt;1,"Acceptable",IF(T142+U142=200, "No Contributions Entered", IF(M142="","Error Detected, Choose reason&gt;",IF(Z142="1",IF(V142=1,"Please Enter Deemed Pensionable Pay","Add Any Relevant Details Above"),"Please Give Details Above"))))))))))),IF(OR(G142="",G142=0),"Error Detected, No rate entered",IF(E142=0,"",IF(F142="","Error Detected, No Pensionable pay",IF(AS142=1,"No Part Time Status Entered",IF(AR142=1,"No Part Time Hours Entered",IF(ISERROR(AD142)," Unknown Values entered.",IF(V142+W142&lt;1,"Acceptable",IF(T142+U142=200, "No Contributions Entered", IF(M142="","Error Detected, Choose reason&gt;",IF(Z142="1",IF(V142=1,"Please Enter Deemed Pensionable Pay","Add relevant Details Above"),"Please give details Above")))))))))))))</f>
        <v/>
      </c>
      <c r="M142" s="260"/>
      <c r="N142" s="91"/>
      <c r="O142" s="91" t="str">
        <f t="shared" si="23"/>
        <v/>
      </c>
      <c r="P142" s="94">
        <f t="shared" si="24"/>
        <v>0</v>
      </c>
      <c r="Q142" s="94">
        <f t="shared" si="25"/>
        <v>0</v>
      </c>
      <c r="R142" s="218">
        <f>(ROUND((F142/100*'Member Info'!$W$2), 2))</f>
        <v>0</v>
      </c>
      <c r="S142" s="218" t="e">
        <f t="shared" si="26"/>
        <v>#VALUE!</v>
      </c>
      <c r="T142" s="218" t="str">
        <f t="shared" si="27"/>
        <v/>
      </c>
      <c r="U142" s="227" t="str">
        <f t="shared" si="28"/>
        <v/>
      </c>
      <c r="V142" s="228" t="str">
        <f t="shared" si="29"/>
        <v/>
      </c>
      <c r="W142" s="228" t="str">
        <f t="shared" si="30"/>
        <v/>
      </c>
      <c r="X142" s="222">
        <f t="shared" si="31"/>
        <v>0</v>
      </c>
      <c r="Y142" s="110">
        <f t="shared" si="32"/>
        <v>0</v>
      </c>
      <c r="Z142" s="235" t="str">
        <f t="shared" si="33"/>
        <v/>
      </c>
      <c r="AA142" s="240" t="b">
        <f t="shared" si="34"/>
        <v>0</v>
      </c>
      <c r="AB142" s="235">
        <f t="shared" si="35"/>
        <v>0</v>
      </c>
      <c r="AC142" s="235">
        <f>IF('Member Info'!N139="",1,"")</f>
        <v>1</v>
      </c>
      <c r="AD142" s="243" t="e">
        <f t="shared" si="36"/>
        <v>#VALUE!</v>
      </c>
      <c r="AE142" s="130" t="str">
        <f t="shared" si="37"/>
        <v/>
      </c>
      <c r="AF142" s="124">
        <f t="shared" si="38"/>
        <v>1</v>
      </c>
      <c r="AG142" s="124" t="str">
        <f>IF('Member Info'!N139&lt;&gt;"",IF(AND('Member Info'!N139&lt;=$U$1,'Member Info'!N139&gt;=$T$1),1,0),"")</f>
        <v/>
      </c>
      <c r="AI142" s="124" t="b">
        <f t="shared" si="39"/>
        <v>0</v>
      </c>
      <c r="AJ142" s="124">
        <f t="shared" si="40"/>
        <v>0</v>
      </c>
      <c r="AL142" s="124">
        <f t="shared" si="41"/>
        <v>0</v>
      </c>
      <c r="AM142" s="124">
        <f>IF('Member Info'!F139&gt;$T$1,1,0)</f>
        <v>0</v>
      </c>
      <c r="AN142" s="124" t="b">
        <f>IF(ISERROR(T142),ERROR.TYPE(#REF!)=ERROR.TYPE(T142),FALSE)</f>
        <v>0</v>
      </c>
      <c r="AO142" s="124" t="b">
        <f>IF(ISERROR(U142),ERROR.TYPE(#REF!)=ERROR.TYPE(U142),FALSE)</f>
        <v>0</v>
      </c>
      <c r="AP142" s="124">
        <f>IF('Member Info'!F139&gt;'GP1 April 25'!$U$1,1,0)</f>
        <v>0</v>
      </c>
      <c r="AQ142" s="124">
        <f t="shared" si="42"/>
        <v>0</v>
      </c>
      <c r="AR142" s="124">
        <f t="shared" si="43"/>
        <v>0</v>
      </c>
      <c r="AS142" s="124">
        <f t="shared" si="44"/>
        <v>1</v>
      </c>
    </row>
    <row r="143" spans="1:45" x14ac:dyDescent="0.25">
      <c r="A143" s="4">
        <v>112</v>
      </c>
      <c r="B143" s="164">
        <f>'Member Info'!D140</f>
        <v>0</v>
      </c>
      <c r="C143" s="164">
        <f>'Member Info'!E140</f>
        <v>0</v>
      </c>
      <c r="D143" s="164" t="str">
        <f>'Member Info'!G140</f>
        <v/>
      </c>
      <c r="E143" s="165">
        <f>'Member Info'!B140</f>
        <v>0</v>
      </c>
      <c r="F143" s="242"/>
      <c r="G143" s="166" t="str">
        <f>IF(E143=0,"",('Member Info'!K140+'Member Info'!L140))</f>
        <v/>
      </c>
      <c r="H143" s="419"/>
      <c r="I143" s="419"/>
      <c r="J143" s="26"/>
      <c r="K143" s="26"/>
      <c r="L143" s="384" t="str">
        <f>IF(E143=0,"",IF('Member Info'!F140&gt;$U$1,CONCATENATE("Joined with practice on ", TEXT('Member Info'!F140, "DD/MM/YYYY")),IF('Member Info'!N140&lt;&gt;"",IF('Member Info'!N140&lt;$T$1,CONCATENATE("Left Scheme on ", TEXT('Member Info'!N140, "DD/MM/YYYY")),IF(OR(G143="",G143=0),"Error Detected, No rate entered",IF(E143=0,"",IF(F143="","Error Detected, No Pensionable pay",IF(AS143=1,"No Part Time Status Entered",IF(AR143=1,"No Part Time Hours Entered",IF(ISERROR(AD143)," Unknown Values entered.",IF(V143+W143&lt;1,"Acceptable",IF(T143+U143=200, "No Contributions Entered", IF(M143="","Error Detected, Choose reason&gt;",IF(Z143="1",IF(V143=1,"Please Enter Deemed Pensionable Pay","Add Any Relevant Details Above"),"Please Give Details Above"))))))))))),IF(OR(G143="",G143=0),"Error Detected, No rate entered",IF(E143=0,"",IF(F143="","Error Detected, No Pensionable pay",IF(AS143=1,"No Part Time Status Entered",IF(AR143=1,"No Part Time Hours Entered",IF(ISERROR(AD143)," Unknown Values entered.",IF(V143+W143&lt;1,"Acceptable",IF(T143+U143=200, "No Contributions Entered", IF(M143="","Error Detected, Choose reason&gt;",IF(Z143="1",IF(V143=1,"Please Enter Deemed Pensionable Pay","Add relevant Details Above"),"Please give details Above")))))))))))))</f>
        <v/>
      </c>
      <c r="M143" s="260"/>
      <c r="N143" s="91"/>
      <c r="O143" s="91" t="str">
        <f t="shared" si="23"/>
        <v/>
      </c>
      <c r="P143" s="94">
        <f t="shared" si="24"/>
        <v>0</v>
      </c>
      <c r="Q143" s="94">
        <f t="shared" si="25"/>
        <v>0</v>
      </c>
      <c r="R143" s="218">
        <f>(ROUND((F143/100*'Member Info'!$W$2), 2))</f>
        <v>0</v>
      </c>
      <c r="S143" s="218" t="e">
        <f t="shared" si="26"/>
        <v>#VALUE!</v>
      </c>
      <c r="T143" s="218" t="str">
        <f t="shared" si="27"/>
        <v/>
      </c>
      <c r="U143" s="227" t="str">
        <f t="shared" si="28"/>
        <v/>
      </c>
      <c r="V143" s="228" t="str">
        <f t="shared" si="29"/>
        <v/>
      </c>
      <c r="W143" s="228" t="str">
        <f t="shared" si="30"/>
        <v/>
      </c>
      <c r="X143" s="222">
        <f t="shared" si="31"/>
        <v>0</v>
      </c>
      <c r="Y143" s="110">
        <f t="shared" si="32"/>
        <v>0</v>
      </c>
      <c r="Z143" s="235" t="str">
        <f t="shared" si="33"/>
        <v/>
      </c>
      <c r="AA143" s="240" t="b">
        <f t="shared" si="34"/>
        <v>0</v>
      </c>
      <c r="AB143" s="235">
        <f t="shared" si="35"/>
        <v>0</v>
      </c>
      <c r="AC143" s="235">
        <f>IF('Member Info'!N140="",1,"")</f>
        <v>1</v>
      </c>
      <c r="AD143" s="243" t="e">
        <f t="shared" si="36"/>
        <v>#VALUE!</v>
      </c>
      <c r="AE143" s="130" t="str">
        <f t="shared" si="37"/>
        <v/>
      </c>
      <c r="AF143" s="124">
        <f t="shared" si="38"/>
        <v>1</v>
      </c>
      <c r="AG143" s="124" t="str">
        <f>IF('Member Info'!N140&lt;&gt;"",IF(AND('Member Info'!N140&lt;=$U$1,'Member Info'!N140&gt;=$T$1),1,0),"")</f>
        <v/>
      </c>
      <c r="AI143" s="124" t="b">
        <f t="shared" si="39"/>
        <v>0</v>
      </c>
      <c r="AJ143" s="124">
        <f t="shared" si="40"/>
        <v>0</v>
      </c>
      <c r="AL143" s="124">
        <f t="shared" si="41"/>
        <v>0</v>
      </c>
      <c r="AM143" s="124">
        <f>IF('Member Info'!F140&gt;$T$1,1,0)</f>
        <v>0</v>
      </c>
      <c r="AN143" s="124" t="b">
        <f>IF(ISERROR(T143),ERROR.TYPE(#REF!)=ERROR.TYPE(T143),FALSE)</f>
        <v>0</v>
      </c>
      <c r="AO143" s="124" t="b">
        <f>IF(ISERROR(U143),ERROR.TYPE(#REF!)=ERROR.TYPE(U143),FALSE)</f>
        <v>0</v>
      </c>
      <c r="AP143" s="124">
        <f>IF('Member Info'!F140&gt;'GP1 April 25'!$U$1,1,0)</f>
        <v>0</v>
      </c>
      <c r="AQ143" s="124">
        <f t="shared" si="42"/>
        <v>0</v>
      </c>
      <c r="AR143" s="124">
        <f t="shared" si="43"/>
        <v>0</v>
      </c>
      <c r="AS143" s="124">
        <f t="shared" si="44"/>
        <v>1</v>
      </c>
    </row>
    <row r="144" spans="1:45" x14ac:dyDescent="0.25">
      <c r="A144" s="4">
        <v>113</v>
      </c>
      <c r="B144" s="164">
        <f>'Member Info'!D141</f>
        <v>0</v>
      </c>
      <c r="C144" s="164">
        <f>'Member Info'!E141</f>
        <v>0</v>
      </c>
      <c r="D144" s="164" t="str">
        <f>'Member Info'!G141</f>
        <v/>
      </c>
      <c r="E144" s="165">
        <f>'Member Info'!B141</f>
        <v>0</v>
      </c>
      <c r="F144" s="242"/>
      <c r="G144" s="166" t="str">
        <f>IF(E144=0,"",('Member Info'!K141+'Member Info'!L141))</f>
        <v/>
      </c>
      <c r="H144" s="419"/>
      <c r="I144" s="419"/>
      <c r="J144" s="26"/>
      <c r="K144" s="26"/>
      <c r="L144" s="384" t="str">
        <f>IF(E144=0,"",IF('Member Info'!F141&gt;$U$1,CONCATENATE("Joined with practice on ", TEXT('Member Info'!F141, "DD/MM/YYYY")),IF('Member Info'!N141&lt;&gt;"",IF('Member Info'!N141&lt;$T$1,CONCATENATE("Left Scheme on ", TEXT('Member Info'!N141, "DD/MM/YYYY")),IF(OR(G144="",G144=0),"Error Detected, No rate entered",IF(E144=0,"",IF(F144="","Error Detected, No Pensionable pay",IF(AS144=1,"No Part Time Status Entered",IF(AR144=1,"No Part Time Hours Entered",IF(ISERROR(AD144)," Unknown Values entered.",IF(V144+W144&lt;1,"Acceptable",IF(T144+U144=200, "No Contributions Entered", IF(M144="","Error Detected, Choose reason&gt;",IF(Z144="1",IF(V144=1,"Please Enter Deemed Pensionable Pay","Add Any Relevant Details Above"),"Please Give Details Above"))))))))))),IF(OR(G144="",G144=0),"Error Detected, No rate entered",IF(E144=0,"",IF(F144="","Error Detected, No Pensionable pay",IF(AS144=1,"No Part Time Status Entered",IF(AR144=1,"No Part Time Hours Entered",IF(ISERROR(AD144)," Unknown Values entered.",IF(V144+W144&lt;1,"Acceptable",IF(T144+U144=200, "No Contributions Entered", IF(M144="","Error Detected, Choose reason&gt;",IF(Z144="1",IF(V144=1,"Please Enter Deemed Pensionable Pay","Add relevant Details Above"),"Please give details Above")))))))))))))</f>
        <v/>
      </c>
      <c r="M144" s="260"/>
      <c r="N144" s="91"/>
      <c r="O144" s="91" t="str">
        <f t="shared" si="23"/>
        <v/>
      </c>
      <c r="P144" s="94">
        <f t="shared" si="24"/>
        <v>0</v>
      </c>
      <c r="Q144" s="94">
        <f t="shared" si="25"/>
        <v>0</v>
      </c>
      <c r="R144" s="218">
        <f>(ROUND((F144/100*'Member Info'!$W$2), 2))</f>
        <v>0</v>
      </c>
      <c r="S144" s="218" t="e">
        <f t="shared" si="26"/>
        <v>#VALUE!</v>
      </c>
      <c r="T144" s="218" t="str">
        <f t="shared" si="27"/>
        <v/>
      </c>
      <c r="U144" s="227" t="str">
        <f t="shared" si="28"/>
        <v/>
      </c>
      <c r="V144" s="228" t="str">
        <f t="shared" si="29"/>
        <v/>
      </c>
      <c r="W144" s="228" t="str">
        <f t="shared" si="30"/>
        <v/>
      </c>
      <c r="X144" s="222">
        <f t="shared" si="31"/>
        <v>0</v>
      </c>
      <c r="Y144" s="110">
        <f t="shared" si="32"/>
        <v>0</v>
      </c>
      <c r="Z144" s="235" t="str">
        <f t="shared" si="33"/>
        <v/>
      </c>
      <c r="AA144" s="240" t="b">
        <f t="shared" si="34"/>
        <v>0</v>
      </c>
      <c r="AB144" s="235">
        <f t="shared" si="35"/>
        <v>0</v>
      </c>
      <c r="AC144" s="235">
        <f>IF('Member Info'!N141="",1,"")</f>
        <v>1</v>
      </c>
      <c r="AD144" s="243" t="e">
        <f t="shared" si="36"/>
        <v>#VALUE!</v>
      </c>
      <c r="AE144" s="130" t="str">
        <f t="shared" si="37"/>
        <v/>
      </c>
      <c r="AF144" s="124">
        <f t="shared" si="38"/>
        <v>1</v>
      </c>
      <c r="AG144" s="124" t="str">
        <f>IF('Member Info'!N141&lt;&gt;"",IF(AND('Member Info'!N141&lt;=$U$1,'Member Info'!N141&gt;=$T$1),1,0),"")</f>
        <v/>
      </c>
      <c r="AI144" s="124" t="b">
        <f t="shared" si="39"/>
        <v>0</v>
      </c>
      <c r="AJ144" s="124">
        <f t="shared" si="40"/>
        <v>0</v>
      </c>
      <c r="AL144" s="124">
        <f t="shared" si="41"/>
        <v>0</v>
      </c>
      <c r="AM144" s="124">
        <f>IF('Member Info'!F141&gt;$T$1,1,0)</f>
        <v>0</v>
      </c>
      <c r="AN144" s="124" t="b">
        <f>IF(ISERROR(T144),ERROR.TYPE(#REF!)=ERROR.TYPE(T144),FALSE)</f>
        <v>0</v>
      </c>
      <c r="AO144" s="124" t="b">
        <f>IF(ISERROR(U144),ERROR.TYPE(#REF!)=ERROR.TYPE(U144),FALSE)</f>
        <v>0</v>
      </c>
      <c r="AP144" s="124">
        <f>IF('Member Info'!F141&gt;'GP1 April 25'!$U$1,1,0)</f>
        <v>0</v>
      </c>
      <c r="AQ144" s="124">
        <f t="shared" si="42"/>
        <v>0</v>
      </c>
      <c r="AR144" s="124">
        <f t="shared" si="43"/>
        <v>0</v>
      </c>
      <c r="AS144" s="124">
        <f t="shared" si="44"/>
        <v>1</v>
      </c>
    </row>
    <row r="145" spans="1:45" x14ac:dyDescent="0.25">
      <c r="A145" s="4">
        <v>114</v>
      </c>
      <c r="B145" s="164">
        <f>'Member Info'!D142</f>
        <v>0</v>
      </c>
      <c r="C145" s="164">
        <f>'Member Info'!E142</f>
        <v>0</v>
      </c>
      <c r="D145" s="164" t="str">
        <f>'Member Info'!G142</f>
        <v/>
      </c>
      <c r="E145" s="165">
        <f>'Member Info'!B142</f>
        <v>0</v>
      </c>
      <c r="F145" s="242"/>
      <c r="G145" s="166" t="str">
        <f>IF(E145=0,"",('Member Info'!K142+'Member Info'!L142))</f>
        <v/>
      </c>
      <c r="H145" s="419"/>
      <c r="I145" s="419"/>
      <c r="J145" s="26"/>
      <c r="K145" s="26"/>
      <c r="L145" s="384" t="str">
        <f>IF(E145=0,"",IF('Member Info'!F142&gt;$U$1,CONCATENATE("Joined with practice on ", TEXT('Member Info'!F142, "DD/MM/YYYY")),IF('Member Info'!N142&lt;&gt;"",IF('Member Info'!N142&lt;$T$1,CONCATENATE("Left Scheme on ", TEXT('Member Info'!N142, "DD/MM/YYYY")),IF(OR(G145="",G145=0),"Error Detected, No rate entered",IF(E145=0,"",IF(F145="","Error Detected, No Pensionable pay",IF(AS145=1,"No Part Time Status Entered",IF(AR145=1,"No Part Time Hours Entered",IF(ISERROR(AD145)," Unknown Values entered.",IF(V145+W145&lt;1,"Acceptable",IF(T145+U145=200, "No Contributions Entered", IF(M145="","Error Detected, Choose reason&gt;",IF(Z145="1",IF(V145=1,"Please Enter Deemed Pensionable Pay","Add Any Relevant Details Above"),"Please Give Details Above"))))))))))),IF(OR(G145="",G145=0),"Error Detected, No rate entered",IF(E145=0,"",IF(F145="","Error Detected, No Pensionable pay",IF(AS145=1,"No Part Time Status Entered",IF(AR145=1,"No Part Time Hours Entered",IF(ISERROR(AD145)," Unknown Values entered.",IF(V145+W145&lt;1,"Acceptable",IF(T145+U145=200, "No Contributions Entered", IF(M145="","Error Detected, Choose reason&gt;",IF(Z145="1",IF(V145=1,"Please Enter Deemed Pensionable Pay","Add relevant Details Above"),"Please give details Above")))))))))))))</f>
        <v/>
      </c>
      <c r="M145" s="260"/>
      <c r="N145" s="91"/>
      <c r="O145" s="91" t="str">
        <f t="shared" si="23"/>
        <v/>
      </c>
      <c r="P145" s="94">
        <f t="shared" si="24"/>
        <v>0</v>
      </c>
      <c r="Q145" s="94">
        <f t="shared" si="25"/>
        <v>0</v>
      </c>
      <c r="R145" s="218">
        <f>(ROUND((F145/100*'Member Info'!$W$2), 2))</f>
        <v>0</v>
      </c>
      <c r="S145" s="218" t="e">
        <f t="shared" si="26"/>
        <v>#VALUE!</v>
      </c>
      <c r="T145" s="218" t="str">
        <f t="shared" si="27"/>
        <v/>
      </c>
      <c r="U145" s="227" t="str">
        <f t="shared" si="28"/>
        <v/>
      </c>
      <c r="V145" s="228" t="str">
        <f t="shared" si="29"/>
        <v/>
      </c>
      <c r="W145" s="228" t="str">
        <f t="shared" si="30"/>
        <v/>
      </c>
      <c r="X145" s="222">
        <f t="shared" si="31"/>
        <v>0</v>
      </c>
      <c r="Y145" s="110">
        <f t="shared" si="32"/>
        <v>0</v>
      </c>
      <c r="Z145" s="235" t="str">
        <f t="shared" si="33"/>
        <v/>
      </c>
      <c r="AA145" s="240" t="b">
        <f t="shared" si="34"/>
        <v>0</v>
      </c>
      <c r="AB145" s="235">
        <f t="shared" si="35"/>
        <v>0</v>
      </c>
      <c r="AC145" s="235">
        <f>IF('Member Info'!N142="",1,"")</f>
        <v>1</v>
      </c>
      <c r="AD145" s="243" t="e">
        <f t="shared" si="36"/>
        <v>#VALUE!</v>
      </c>
      <c r="AE145" s="130" t="str">
        <f t="shared" si="37"/>
        <v/>
      </c>
      <c r="AF145" s="124">
        <f t="shared" si="38"/>
        <v>1</v>
      </c>
      <c r="AG145" s="124" t="str">
        <f>IF('Member Info'!N142&lt;&gt;"",IF(AND('Member Info'!N142&lt;=$U$1,'Member Info'!N142&gt;=$T$1),1,0),"")</f>
        <v/>
      </c>
      <c r="AI145" s="124" t="b">
        <f t="shared" si="39"/>
        <v>0</v>
      </c>
      <c r="AJ145" s="124">
        <f t="shared" si="40"/>
        <v>0</v>
      </c>
      <c r="AL145" s="124">
        <f t="shared" si="41"/>
        <v>0</v>
      </c>
      <c r="AM145" s="124">
        <f>IF('Member Info'!F142&gt;$T$1,1,0)</f>
        <v>0</v>
      </c>
      <c r="AN145" s="124" t="b">
        <f>IF(ISERROR(T145),ERROR.TYPE(#REF!)=ERROR.TYPE(T145),FALSE)</f>
        <v>0</v>
      </c>
      <c r="AO145" s="124" t="b">
        <f>IF(ISERROR(U145),ERROR.TYPE(#REF!)=ERROR.TYPE(U145),FALSE)</f>
        <v>0</v>
      </c>
      <c r="AP145" s="124">
        <f>IF('Member Info'!F142&gt;'GP1 April 25'!$U$1,1,0)</f>
        <v>0</v>
      </c>
      <c r="AQ145" s="124">
        <f t="shared" si="42"/>
        <v>0</v>
      </c>
      <c r="AR145" s="124">
        <f t="shared" si="43"/>
        <v>0</v>
      </c>
      <c r="AS145" s="124">
        <f t="shared" si="44"/>
        <v>1</v>
      </c>
    </row>
    <row r="146" spans="1:45" x14ac:dyDescent="0.25">
      <c r="A146" s="4">
        <v>115</v>
      </c>
      <c r="B146" s="164">
        <f>'Member Info'!D143</f>
        <v>0</v>
      </c>
      <c r="C146" s="164">
        <f>'Member Info'!E143</f>
        <v>0</v>
      </c>
      <c r="D146" s="164" t="str">
        <f>'Member Info'!G143</f>
        <v/>
      </c>
      <c r="E146" s="165">
        <f>'Member Info'!B143</f>
        <v>0</v>
      </c>
      <c r="F146" s="242"/>
      <c r="G146" s="166" t="str">
        <f>IF(E146=0,"",('Member Info'!K143+'Member Info'!L143))</f>
        <v/>
      </c>
      <c r="H146" s="419"/>
      <c r="I146" s="419"/>
      <c r="J146" s="26"/>
      <c r="K146" s="26"/>
      <c r="L146" s="384" t="str">
        <f>IF(E146=0,"",IF('Member Info'!F143&gt;$U$1,CONCATENATE("Joined with practice on ", TEXT('Member Info'!F143, "DD/MM/YYYY")),IF('Member Info'!N143&lt;&gt;"",IF('Member Info'!N143&lt;$T$1,CONCATENATE("Left Scheme on ", TEXT('Member Info'!N143, "DD/MM/YYYY")),IF(OR(G146="",G146=0),"Error Detected, No rate entered",IF(E146=0,"",IF(F146="","Error Detected, No Pensionable pay",IF(AS146=1,"No Part Time Status Entered",IF(AR146=1,"No Part Time Hours Entered",IF(ISERROR(AD146)," Unknown Values entered.",IF(V146+W146&lt;1,"Acceptable",IF(T146+U146=200, "No Contributions Entered", IF(M146="","Error Detected, Choose reason&gt;",IF(Z146="1",IF(V146=1,"Please Enter Deemed Pensionable Pay","Add Any Relevant Details Above"),"Please Give Details Above"))))))))))),IF(OR(G146="",G146=0),"Error Detected, No rate entered",IF(E146=0,"",IF(F146="","Error Detected, No Pensionable pay",IF(AS146=1,"No Part Time Status Entered",IF(AR146=1,"No Part Time Hours Entered",IF(ISERROR(AD146)," Unknown Values entered.",IF(V146+W146&lt;1,"Acceptable",IF(T146+U146=200, "No Contributions Entered", IF(M146="","Error Detected, Choose reason&gt;",IF(Z146="1",IF(V146=1,"Please Enter Deemed Pensionable Pay","Add relevant Details Above"),"Please give details Above")))))))))))))</f>
        <v/>
      </c>
      <c r="M146" s="260"/>
      <c r="N146" s="91"/>
      <c r="O146" s="91" t="str">
        <f t="shared" si="23"/>
        <v/>
      </c>
      <c r="P146" s="94">
        <f t="shared" si="24"/>
        <v>0</v>
      </c>
      <c r="Q146" s="94">
        <f t="shared" si="25"/>
        <v>0</v>
      </c>
      <c r="R146" s="218">
        <f>(ROUND((F146/100*'Member Info'!$W$2), 2))</f>
        <v>0</v>
      </c>
      <c r="S146" s="218" t="e">
        <f t="shared" si="26"/>
        <v>#VALUE!</v>
      </c>
      <c r="T146" s="218" t="str">
        <f t="shared" si="27"/>
        <v/>
      </c>
      <c r="U146" s="227" t="str">
        <f t="shared" si="28"/>
        <v/>
      </c>
      <c r="V146" s="228" t="str">
        <f t="shared" si="29"/>
        <v/>
      </c>
      <c r="W146" s="228" t="str">
        <f t="shared" si="30"/>
        <v/>
      </c>
      <c r="X146" s="222">
        <f t="shared" si="31"/>
        <v>0</v>
      </c>
      <c r="Y146" s="110">
        <f t="shared" si="32"/>
        <v>0</v>
      </c>
      <c r="Z146" s="235" t="str">
        <f t="shared" si="33"/>
        <v/>
      </c>
      <c r="AA146" s="240" t="b">
        <f t="shared" si="34"/>
        <v>0</v>
      </c>
      <c r="AB146" s="235">
        <f t="shared" si="35"/>
        <v>0</v>
      </c>
      <c r="AC146" s="235">
        <f>IF('Member Info'!N143="",1,"")</f>
        <v>1</v>
      </c>
      <c r="AD146" s="243" t="e">
        <f t="shared" si="36"/>
        <v>#VALUE!</v>
      </c>
      <c r="AE146" s="130" t="str">
        <f t="shared" si="37"/>
        <v/>
      </c>
      <c r="AF146" s="124">
        <f t="shared" si="38"/>
        <v>1</v>
      </c>
      <c r="AG146" s="124" t="str">
        <f>IF('Member Info'!N143&lt;&gt;"",IF(AND('Member Info'!N143&lt;=$U$1,'Member Info'!N143&gt;=$T$1),1,0),"")</f>
        <v/>
      </c>
      <c r="AI146" s="124" t="b">
        <f t="shared" si="39"/>
        <v>0</v>
      </c>
      <c r="AJ146" s="124">
        <f t="shared" si="40"/>
        <v>0</v>
      </c>
      <c r="AL146" s="124">
        <f t="shared" si="41"/>
        <v>0</v>
      </c>
      <c r="AM146" s="124">
        <f>IF('Member Info'!F143&gt;$T$1,1,0)</f>
        <v>0</v>
      </c>
      <c r="AN146" s="124" t="b">
        <f>IF(ISERROR(T146),ERROR.TYPE(#REF!)=ERROR.TYPE(T146),FALSE)</f>
        <v>0</v>
      </c>
      <c r="AO146" s="124" t="b">
        <f>IF(ISERROR(U146),ERROR.TYPE(#REF!)=ERROR.TYPE(U146),FALSE)</f>
        <v>0</v>
      </c>
      <c r="AP146" s="124">
        <f>IF('Member Info'!F143&gt;'GP1 April 25'!$U$1,1,0)</f>
        <v>0</v>
      </c>
      <c r="AQ146" s="124">
        <f t="shared" si="42"/>
        <v>0</v>
      </c>
      <c r="AR146" s="124">
        <f t="shared" si="43"/>
        <v>0</v>
      </c>
      <c r="AS146" s="124">
        <f t="shared" si="44"/>
        <v>1</v>
      </c>
    </row>
    <row r="147" spans="1:45" x14ac:dyDescent="0.25">
      <c r="A147" s="4">
        <v>116</v>
      </c>
      <c r="B147" s="164">
        <f>'Member Info'!D144</f>
        <v>0</v>
      </c>
      <c r="C147" s="164">
        <f>'Member Info'!E144</f>
        <v>0</v>
      </c>
      <c r="D147" s="164" t="str">
        <f>'Member Info'!G144</f>
        <v/>
      </c>
      <c r="E147" s="165">
        <f>'Member Info'!B144</f>
        <v>0</v>
      </c>
      <c r="F147" s="242"/>
      <c r="G147" s="166" t="str">
        <f>IF(E147=0,"",('Member Info'!K144+'Member Info'!L144))</f>
        <v/>
      </c>
      <c r="H147" s="419"/>
      <c r="I147" s="419"/>
      <c r="J147" s="26"/>
      <c r="K147" s="26"/>
      <c r="L147" s="384" t="str">
        <f>IF(E147=0,"",IF('Member Info'!F144&gt;$U$1,CONCATENATE("Joined with practice on ", TEXT('Member Info'!F144, "DD/MM/YYYY")),IF('Member Info'!N144&lt;&gt;"",IF('Member Info'!N144&lt;$T$1,CONCATENATE("Left Scheme on ", TEXT('Member Info'!N144, "DD/MM/YYYY")),IF(OR(G147="",G147=0),"Error Detected, No rate entered",IF(E147=0,"",IF(F147="","Error Detected, No Pensionable pay",IF(AS147=1,"No Part Time Status Entered",IF(AR147=1,"No Part Time Hours Entered",IF(ISERROR(AD147)," Unknown Values entered.",IF(V147+W147&lt;1,"Acceptable",IF(T147+U147=200, "No Contributions Entered", IF(M147="","Error Detected, Choose reason&gt;",IF(Z147="1",IF(V147=1,"Please Enter Deemed Pensionable Pay","Add Any Relevant Details Above"),"Please Give Details Above"))))))))))),IF(OR(G147="",G147=0),"Error Detected, No rate entered",IF(E147=0,"",IF(F147="","Error Detected, No Pensionable pay",IF(AS147=1,"No Part Time Status Entered",IF(AR147=1,"No Part Time Hours Entered",IF(ISERROR(AD147)," Unknown Values entered.",IF(V147+W147&lt;1,"Acceptable",IF(T147+U147=200, "No Contributions Entered", IF(M147="","Error Detected, Choose reason&gt;",IF(Z147="1",IF(V147=1,"Please Enter Deemed Pensionable Pay","Add relevant Details Above"),"Please give details Above")))))))))))))</f>
        <v/>
      </c>
      <c r="M147" s="260"/>
      <c r="N147" s="91"/>
      <c r="O147" s="91" t="str">
        <f t="shared" si="23"/>
        <v/>
      </c>
      <c r="P147" s="94">
        <f t="shared" si="24"/>
        <v>0</v>
      </c>
      <c r="Q147" s="94">
        <f t="shared" si="25"/>
        <v>0</v>
      </c>
      <c r="R147" s="218">
        <f>(ROUND((F147/100*'Member Info'!$W$2), 2))</f>
        <v>0</v>
      </c>
      <c r="S147" s="218" t="e">
        <f t="shared" si="26"/>
        <v>#VALUE!</v>
      </c>
      <c r="T147" s="218" t="str">
        <f t="shared" si="27"/>
        <v/>
      </c>
      <c r="U147" s="227" t="str">
        <f t="shared" si="28"/>
        <v/>
      </c>
      <c r="V147" s="228" t="str">
        <f t="shared" si="29"/>
        <v/>
      </c>
      <c r="W147" s="228" t="str">
        <f t="shared" si="30"/>
        <v/>
      </c>
      <c r="X147" s="222">
        <f t="shared" si="31"/>
        <v>0</v>
      </c>
      <c r="Y147" s="110">
        <f t="shared" si="32"/>
        <v>0</v>
      </c>
      <c r="Z147" s="235" t="str">
        <f t="shared" si="33"/>
        <v/>
      </c>
      <c r="AA147" s="240" t="b">
        <f t="shared" si="34"/>
        <v>0</v>
      </c>
      <c r="AB147" s="235">
        <f t="shared" si="35"/>
        <v>0</v>
      </c>
      <c r="AC147" s="235">
        <f>IF('Member Info'!N144="",1,"")</f>
        <v>1</v>
      </c>
      <c r="AD147" s="243" t="e">
        <f t="shared" si="36"/>
        <v>#VALUE!</v>
      </c>
      <c r="AE147" s="130" t="str">
        <f t="shared" si="37"/>
        <v/>
      </c>
      <c r="AF147" s="124">
        <f t="shared" si="38"/>
        <v>1</v>
      </c>
      <c r="AG147" s="124" t="str">
        <f>IF('Member Info'!N144&lt;&gt;"",IF(AND('Member Info'!N144&lt;=$U$1,'Member Info'!N144&gt;=$T$1),1,0),"")</f>
        <v/>
      </c>
      <c r="AI147" s="124" t="b">
        <f t="shared" si="39"/>
        <v>0</v>
      </c>
      <c r="AJ147" s="124">
        <f t="shared" si="40"/>
        <v>0</v>
      </c>
      <c r="AL147" s="124">
        <f t="shared" si="41"/>
        <v>0</v>
      </c>
      <c r="AM147" s="124">
        <f>IF('Member Info'!F144&gt;$T$1,1,0)</f>
        <v>0</v>
      </c>
      <c r="AN147" s="124" t="b">
        <f>IF(ISERROR(T147),ERROR.TYPE(#REF!)=ERROR.TYPE(T147),FALSE)</f>
        <v>0</v>
      </c>
      <c r="AO147" s="124" t="b">
        <f>IF(ISERROR(U147),ERROR.TYPE(#REF!)=ERROR.TYPE(U147),FALSE)</f>
        <v>0</v>
      </c>
      <c r="AP147" s="124">
        <f>IF('Member Info'!F144&gt;'GP1 April 25'!$U$1,1,0)</f>
        <v>0</v>
      </c>
      <c r="AQ147" s="124">
        <f t="shared" si="42"/>
        <v>0</v>
      </c>
      <c r="AR147" s="124">
        <f t="shared" si="43"/>
        <v>0</v>
      </c>
      <c r="AS147" s="124">
        <f t="shared" si="44"/>
        <v>1</v>
      </c>
    </row>
    <row r="148" spans="1:45" x14ac:dyDescent="0.25">
      <c r="A148" s="4">
        <v>117</v>
      </c>
      <c r="B148" s="164">
        <f>'Member Info'!D145</f>
        <v>0</v>
      </c>
      <c r="C148" s="164">
        <f>'Member Info'!E145</f>
        <v>0</v>
      </c>
      <c r="D148" s="164" t="str">
        <f>'Member Info'!G145</f>
        <v/>
      </c>
      <c r="E148" s="165">
        <f>'Member Info'!B145</f>
        <v>0</v>
      </c>
      <c r="F148" s="242"/>
      <c r="G148" s="166" t="str">
        <f>IF(E148=0,"",('Member Info'!K145+'Member Info'!L145))</f>
        <v/>
      </c>
      <c r="H148" s="419"/>
      <c r="I148" s="419"/>
      <c r="J148" s="26"/>
      <c r="K148" s="26"/>
      <c r="L148" s="384" t="str">
        <f>IF(E148=0,"",IF('Member Info'!F145&gt;$U$1,CONCATENATE("Joined with practice on ", TEXT('Member Info'!F145, "DD/MM/YYYY")),IF('Member Info'!N145&lt;&gt;"",IF('Member Info'!N145&lt;$T$1,CONCATENATE("Left Scheme on ", TEXT('Member Info'!N145, "DD/MM/YYYY")),IF(OR(G148="",G148=0),"Error Detected, No rate entered",IF(E148=0,"",IF(F148="","Error Detected, No Pensionable pay",IF(AS148=1,"No Part Time Status Entered",IF(AR148=1,"No Part Time Hours Entered",IF(ISERROR(AD148)," Unknown Values entered.",IF(V148+W148&lt;1,"Acceptable",IF(T148+U148=200, "No Contributions Entered", IF(M148="","Error Detected, Choose reason&gt;",IF(Z148="1",IF(V148=1,"Please Enter Deemed Pensionable Pay","Add Any Relevant Details Above"),"Please Give Details Above"))))))))))),IF(OR(G148="",G148=0),"Error Detected, No rate entered",IF(E148=0,"",IF(F148="","Error Detected, No Pensionable pay",IF(AS148=1,"No Part Time Status Entered",IF(AR148=1,"No Part Time Hours Entered",IF(ISERROR(AD148)," Unknown Values entered.",IF(V148+W148&lt;1,"Acceptable",IF(T148+U148=200, "No Contributions Entered", IF(M148="","Error Detected, Choose reason&gt;",IF(Z148="1",IF(V148=1,"Please Enter Deemed Pensionable Pay","Add relevant Details Above"),"Please give details Above")))))))))))))</f>
        <v/>
      </c>
      <c r="M148" s="260"/>
      <c r="N148" s="91"/>
      <c r="O148" s="91" t="str">
        <f t="shared" si="23"/>
        <v/>
      </c>
      <c r="P148" s="94">
        <f t="shared" si="24"/>
        <v>0</v>
      </c>
      <c r="Q148" s="94">
        <f t="shared" si="25"/>
        <v>0</v>
      </c>
      <c r="R148" s="218">
        <f>(ROUND((F148/100*'Member Info'!$W$2), 2))</f>
        <v>0</v>
      </c>
      <c r="S148" s="218" t="e">
        <f t="shared" si="26"/>
        <v>#VALUE!</v>
      </c>
      <c r="T148" s="218" t="str">
        <f t="shared" si="27"/>
        <v/>
      </c>
      <c r="U148" s="227" t="str">
        <f t="shared" si="28"/>
        <v/>
      </c>
      <c r="V148" s="228" t="str">
        <f t="shared" si="29"/>
        <v/>
      </c>
      <c r="W148" s="228" t="str">
        <f t="shared" si="30"/>
        <v/>
      </c>
      <c r="X148" s="222">
        <f t="shared" si="31"/>
        <v>0</v>
      </c>
      <c r="Y148" s="110">
        <f t="shared" si="32"/>
        <v>0</v>
      </c>
      <c r="Z148" s="235" t="str">
        <f t="shared" si="33"/>
        <v/>
      </c>
      <c r="AA148" s="240" t="b">
        <f t="shared" si="34"/>
        <v>0</v>
      </c>
      <c r="AB148" s="235">
        <f t="shared" si="35"/>
        <v>0</v>
      </c>
      <c r="AC148" s="235">
        <f>IF('Member Info'!N145="",1,"")</f>
        <v>1</v>
      </c>
      <c r="AD148" s="243" t="e">
        <f t="shared" si="36"/>
        <v>#VALUE!</v>
      </c>
      <c r="AE148" s="130" t="str">
        <f t="shared" si="37"/>
        <v/>
      </c>
      <c r="AF148" s="124">
        <f t="shared" si="38"/>
        <v>1</v>
      </c>
      <c r="AG148" s="124" t="str">
        <f>IF('Member Info'!N145&lt;&gt;"",IF(AND('Member Info'!N145&lt;=$U$1,'Member Info'!N145&gt;=$T$1),1,0),"")</f>
        <v/>
      </c>
      <c r="AI148" s="124" t="b">
        <f t="shared" si="39"/>
        <v>0</v>
      </c>
      <c r="AJ148" s="124">
        <f t="shared" si="40"/>
        <v>0</v>
      </c>
      <c r="AL148" s="124">
        <f t="shared" si="41"/>
        <v>0</v>
      </c>
      <c r="AM148" s="124">
        <f>IF('Member Info'!F145&gt;$T$1,1,0)</f>
        <v>0</v>
      </c>
      <c r="AN148" s="124" t="b">
        <f>IF(ISERROR(T148),ERROR.TYPE(#REF!)=ERROR.TYPE(T148),FALSE)</f>
        <v>0</v>
      </c>
      <c r="AO148" s="124" t="b">
        <f>IF(ISERROR(U148),ERROR.TYPE(#REF!)=ERROR.TYPE(U148),FALSE)</f>
        <v>0</v>
      </c>
      <c r="AP148" s="124">
        <f>IF('Member Info'!F145&gt;'GP1 April 25'!$U$1,1,0)</f>
        <v>0</v>
      </c>
      <c r="AQ148" s="124">
        <f t="shared" si="42"/>
        <v>0</v>
      </c>
      <c r="AR148" s="124">
        <f t="shared" si="43"/>
        <v>0</v>
      </c>
      <c r="AS148" s="124">
        <f t="shared" si="44"/>
        <v>1</v>
      </c>
    </row>
    <row r="149" spans="1:45" x14ac:dyDescent="0.25">
      <c r="A149" s="4">
        <v>118</v>
      </c>
      <c r="B149" s="164">
        <f>'Member Info'!D146</f>
        <v>0</v>
      </c>
      <c r="C149" s="164">
        <f>'Member Info'!E146</f>
        <v>0</v>
      </c>
      <c r="D149" s="164" t="str">
        <f>'Member Info'!G146</f>
        <v/>
      </c>
      <c r="E149" s="165">
        <f>'Member Info'!B146</f>
        <v>0</v>
      </c>
      <c r="F149" s="242"/>
      <c r="G149" s="166" t="str">
        <f>IF(E149=0,"",('Member Info'!K146+'Member Info'!L146))</f>
        <v/>
      </c>
      <c r="H149" s="419"/>
      <c r="I149" s="419"/>
      <c r="J149" s="26"/>
      <c r="K149" s="26"/>
      <c r="L149" s="384" t="str">
        <f>IF(E149=0,"",IF('Member Info'!F146&gt;$U$1,CONCATENATE("Joined with practice on ", TEXT('Member Info'!F146, "DD/MM/YYYY")),IF('Member Info'!N146&lt;&gt;"",IF('Member Info'!N146&lt;$T$1,CONCATENATE("Left Scheme on ", TEXT('Member Info'!N146, "DD/MM/YYYY")),IF(OR(G149="",G149=0),"Error Detected, No rate entered",IF(E149=0,"",IF(F149="","Error Detected, No Pensionable pay",IF(AS149=1,"No Part Time Status Entered",IF(AR149=1,"No Part Time Hours Entered",IF(ISERROR(AD149)," Unknown Values entered.",IF(V149+W149&lt;1,"Acceptable",IF(T149+U149=200, "No Contributions Entered", IF(M149="","Error Detected, Choose reason&gt;",IF(Z149="1",IF(V149=1,"Please Enter Deemed Pensionable Pay","Add Any Relevant Details Above"),"Please Give Details Above"))))))))))),IF(OR(G149="",G149=0),"Error Detected, No rate entered",IF(E149=0,"",IF(F149="","Error Detected, No Pensionable pay",IF(AS149=1,"No Part Time Status Entered",IF(AR149=1,"No Part Time Hours Entered",IF(ISERROR(AD149)," Unknown Values entered.",IF(V149+W149&lt;1,"Acceptable",IF(T149+U149=200, "No Contributions Entered", IF(M149="","Error Detected, Choose reason&gt;",IF(Z149="1",IF(V149=1,"Please Enter Deemed Pensionable Pay","Add relevant Details Above"),"Please give details Above")))))))))))))</f>
        <v/>
      </c>
      <c r="M149" s="260"/>
      <c r="N149" s="91"/>
      <c r="O149" s="91" t="str">
        <f t="shared" si="23"/>
        <v/>
      </c>
      <c r="P149" s="94">
        <f t="shared" si="24"/>
        <v>0</v>
      </c>
      <c r="Q149" s="94">
        <f t="shared" si="25"/>
        <v>0</v>
      </c>
      <c r="R149" s="218">
        <f>(ROUND((F149/100*'Member Info'!$W$2), 2))</f>
        <v>0</v>
      </c>
      <c r="S149" s="218" t="e">
        <f t="shared" si="26"/>
        <v>#VALUE!</v>
      </c>
      <c r="T149" s="218" t="str">
        <f t="shared" si="27"/>
        <v/>
      </c>
      <c r="U149" s="227" t="str">
        <f t="shared" si="28"/>
        <v/>
      </c>
      <c r="V149" s="228" t="str">
        <f t="shared" si="29"/>
        <v/>
      </c>
      <c r="W149" s="228" t="str">
        <f t="shared" si="30"/>
        <v/>
      </c>
      <c r="X149" s="222">
        <f t="shared" si="31"/>
        <v>0</v>
      </c>
      <c r="Y149" s="110">
        <f t="shared" si="32"/>
        <v>0</v>
      </c>
      <c r="Z149" s="235" t="str">
        <f t="shared" si="33"/>
        <v/>
      </c>
      <c r="AA149" s="240" t="b">
        <f t="shared" si="34"/>
        <v>0</v>
      </c>
      <c r="AB149" s="235">
        <f t="shared" si="35"/>
        <v>0</v>
      </c>
      <c r="AC149" s="235">
        <f>IF('Member Info'!N146="",1,"")</f>
        <v>1</v>
      </c>
      <c r="AD149" s="243" t="e">
        <f t="shared" si="36"/>
        <v>#VALUE!</v>
      </c>
      <c r="AE149" s="130" t="str">
        <f t="shared" si="37"/>
        <v/>
      </c>
      <c r="AF149" s="124">
        <f t="shared" si="38"/>
        <v>1</v>
      </c>
      <c r="AG149" s="124" t="str">
        <f>IF('Member Info'!N146&lt;&gt;"",IF(AND('Member Info'!N146&lt;=$U$1,'Member Info'!N146&gt;=$T$1),1,0),"")</f>
        <v/>
      </c>
      <c r="AI149" s="124" t="b">
        <f t="shared" si="39"/>
        <v>0</v>
      </c>
      <c r="AJ149" s="124">
        <f t="shared" si="40"/>
        <v>0</v>
      </c>
      <c r="AL149" s="124">
        <f t="shared" si="41"/>
        <v>0</v>
      </c>
      <c r="AM149" s="124">
        <f>IF('Member Info'!F146&gt;$T$1,1,0)</f>
        <v>0</v>
      </c>
      <c r="AN149" s="124" t="b">
        <f>IF(ISERROR(T149),ERROR.TYPE(#REF!)=ERROR.TYPE(T149),FALSE)</f>
        <v>0</v>
      </c>
      <c r="AO149" s="124" t="b">
        <f>IF(ISERROR(U149),ERROR.TYPE(#REF!)=ERROR.TYPE(U149),FALSE)</f>
        <v>0</v>
      </c>
      <c r="AP149" s="124">
        <f>IF('Member Info'!F146&gt;'GP1 April 25'!$U$1,1,0)</f>
        <v>0</v>
      </c>
      <c r="AQ149" s="124">
        <f t="shared" si="42"/>
        <v>0</v>
      </c>
      <c r="AR149" s="124">
        <f t="shared" si="43"/>
        <v>0</v>
      </c>
      <c r="AS149" s="124">
        <f t="shared" si="44"/>
        <v>1</v>
      </c>
    </row>
    <row r="150" spans="1:45" x14ac:dyDescent="0.25">
      <c r="A150" s="4">
        <v>119</v>
      </c>
      <c r="B150" s="164">
        <f>'Member Info'!D147</f>
        <v>0</v>
      </c>
      <c r="C150" s="164">
        <f>'Member Info'!E147</f>
        <v>0</v>
      </c>
      <c r="D150" s="164" t="str">
        <f>'Member Info'!G147</f>
        <v/>
      </c>
      <c r="E150" s="165">
        <f>'Member Info'!B147</f>
        <v>0</v>
      </c>
      <c r="F150" s="242"/>
      <c r="G150" s="166" t="str">
        <f>IF(E150=0,"",('Member Info'!K147+'Member Info'!L147))</f>
        <v/>
      </c>
      <c r="H150" s="419"/>
      <c r="I150" s="419"/>
      <c r="J150" s="26"/>
      <c r="K150" s="26"/>
      <c r="L150" s="384" t="str">
        <f>IF(E150=0,"",IF('Member Info'!F147&gt;$U$1,CONCATENATE("Joined with practice on ", TEXT('Member Info'!F147, "DD/MM/YYYY")),IF('Member Info'!N147&lt;&gt;"",IF('Member Info'!N147&lt;$T$1,CONCATENATE("Left Scheme on ", TEXT('Member Info'!N147, "DD/MM/YYYY")),IF(OR(G150="",G150=0),"Error Detected, No rate entered",IF(E150=0,"",IF(F150="","Error Detected, No Pensionable pay",IF(AS150=1,"No Part Time Status Entered",IF(AR150=1,"No Part Time Hours Entered",IF(ISERROR(AD150)," Unknown Values entered.",IF(V150+W150&lt;1,"Acceptable",IF(T150+U150=200, "No Contributions Entered", IF(M150="","Error Detected, Choose reason&gt;",IF(Z150="1",IF(V150=1,"Please Enter Deemed Pensionable Pay","Add Any Relevant Details Above"),"Please Give Details Above"))))))))))),IF(OR(G150="",G150=0),"Error Detected, No rate entered",IF(E150=0,"",IF(F150="","Error Detected, No Pensionable pay",IF(AS150=1,"No Part Time Status Entered",IF(AR150=1,"No Part Time Hours Entered",IF(ISERROR(AD150)," Unknown Values entered.",IF(V150+W150&lt;1,"Acceptable",IF(T150+U150=200, "No Contributions Entered", IF(M150="","Error Detected, Choose reason&gt;",IF(Z150="1",IF(V150=1,"Please Enter Deemed Pensionable Pay","Add relevant Details Above"),"Please give details Above")))))))))))))</f>
        <v/>
      </c>
      <c r="M150" s="260"/>
      <c r="N150" s="91"/>
      <c r="O150" s="91" t="str">
        <f t="shared" si="23"/>
        <v/>
      </c>
      <c r="P150" s="94">
        <f t="shared" si="24"/>
        <v>0</v>
      </c>
      <c r="Q150" s="94">
        <f t="shared" si="25"/>
        <v>0</v>
      </c>
      <c r="R150" s="218">
        <f>(ROUND((F150/100*'Member Info'!$W$2), 2))</f>
        <v>0</v>
      </c>
      <c r="S150" s="218" t="e">
        <f t="shared" si="26"/>
        <v>#VALUE!</v>
      </c>
      <c r="T150" s="218" t="str">
        <f t="shared" si="27"/>
        <v/>
      </c>
      <c r="U150" s="227" t="str">
        <f t="shared" si="28"/>
        <v/>
      </c>
      <c r="V150" s="228" t="str">
        <f t="shared" si="29"/>
        <v/>
      </c>
      <c r="W150" s="228" t="str">
        <f t="shared" si="30"/>
        <v/>
      </c>
      <c r="X150" s="222">
        <f t="shared" si="31"/>
        <v>0</v>
      </c>
      <c r="Y150" s="110">
        <f t="shared" si="32"/>
        <v>0</v>
      </c>
      <c r="Z150" s="235" t="str">
        <f t="shared" si="33"/>
        <v/>
      </c>
      <c r="AA150" s="240" t="b">
        <f t="shared" si="34"/>
        <v>0</v>
      </c>
      <c r="AB150" s="235">
        <f t="shared" si="35"/>
        <v>0</v>
      </c>
      <c r="AC150" s="235">
        <f>IF('Member Info'!N147="",1,"")</f>
        <v>1</v>
      </c>
      <c r="AD150" s="243" t="e">
        <f t="shared" si="36"/>
        <v>#VALUE!</v>
      </c>
      <c r="AE150" s="130" t="str">
        <f t="shared" si="37"/>
        <v/>
      </c>
      <c r="AF150" s="124">
        <f t="shared" si="38"/>
        <v>1</v>
      </c>
      <c r="AG150" s="124" t="str">
        <f>IF('Member Info'!N147&lt;&gt;"",IF(AND('Member Info'!N147&lt;=$U$1,'Member Info'!N147&gt;=$T$1),1,0),"")</f>
        <v/>
      </c>
      <c r="AI150" s="124" t="b">
        <f t="shared" si="39"/>
        <v>0</v>
      </c>
      <c r="AJ150" s="124">
        <f t="shared" si="40"/>
        <v>0</v>
      </c>
      <c r="AL150" s="124">
        <f t="shared" si="41"/>
        <v>0</v>
      </c>
      <c r="AM150" s="124">
        <f>IF('Member Info'!F147&gt;$T$1,1,0)</f>
        <v>0</v>
      </c>
      <c r="AN150" s="124" t="b">
        <f>IF(ISERROR(T150),ERROR.TYPE(#REF!)=ERROR.TYPE(T150),FALSE)</f>
        <v>0</v>
      </c>
      <c r="AO150" s="124" t="b">
        <f>IF(ISERROR(U150),ERROR.TYPE(#REF!)=ERROR.TYPE(U150),FALSE)</f>
        <v>0</v>
      </c>
      <c r="AP150" s="124">
        <f>IF('Member Info'!F147&gt;'GP1 April 25'!$U$1,1,0)</f>
        <v>0</v>
      </c>
      <c r="AQ150" s="124">
        <f t="shared" si="42"/>
        <v>0</v>
      </c>
      <c r="AR150" s="124">
        <f t="shared" si="43"/>
        <v>0</v>
      </c>
      <c r="AS150" s="124">
        <f t="shared" si="44"/>
        <v>1</v>
      </c>
    </row>
    <row r="151" spans="1:45" x14ac:dyDescent="0.25">
      <c r="A151" s="4">
        <v>120</v>
      </c>
      <c r="B151" s="164">
        <f>'Member Info'!D148</f>
        <v>0</v>
      </c>
      <c r="C151" s="164">
        <f>'Member Info'!E148</f>
        <v>0</v>
      </c>
      <c r="D151" s="164" t="str">
        <f>'Member Info'!G148</f>
        <v/>
      </c>
      <c r="E151" s="165">
        <f>'Member Info'!B148</f>
        <v>0</v>
      </c>
      <c r="F151" s="242"/>
      <c r="G151" s="166" t="str">
        <f>IF(E151=0,"",('Member Info'!K148+'Member Info'!L148))</f>
        <v/>
      </c>
      <c r="H151" s="419"/>
      <c r="I151" s="419"/>
      <c r="J151" s="26"/>
      <c r="K151" s="26"/>
      <c r="L151" s="384" t="str">
        <f>IF(E151=0,"",IF('Member Info'!F148&gt;$U$1,CONCATENATE("Joined with practice on ", TEXT('Member Info'!F148, "DD/MM/YYYY")),IF('Member Info'!N148&lt;&gt;"",IF('Member Info'!N148&lt;$T$1,CONCATENATE("Left Scheme on ", TEXT('Member Info'!N148, "DD/MM/YYYY")),IF(OR(G151="",G151=0),"Error Detected, No rate entered",IF(E151=0,"",IF(F151="","Error Detected, No Pensionable pay",IF(AS151=1,"No Part Time Status Entered",IF(AR151=1,"No Part Time Hours Entered",IF(ISERROR(AD151)," Unknown Values entered.",IF(V151+W151&lt;1,"Acceptable",IF(T151+U151=200, "No Contributions Entered", IF(M151="","Error Detected, Choose reason&gt;",IF(Z151="1",IF(V151=1,"Please Enter Deemed Pensionable Pay","Add Any Relevant Details Above"),"Please Give Details Above"))))))))))),IF(OR(G151="",G151=0),"Error Detected, No rate entered",IF(E151=0,"",IF(F151="","Error Detected, No Pensionable pay",IF(AS151=1,"No Part Time Status Entered",IF(AR151=1,"No Part Time Hours Entered",IF(ISERROR(AD151)," Unknown Values entered.",IF(V151+W151&lt;1,"Acceptable",IF(T151+U151=200, "No Contributions Entered", IF(M151="","Error Detected, Choose reason&gt;",IF(Z151="1",IF(V151=1,"Please Enter Deemed Pensionable Pay","Add relevant Details Above"),"Please give details Above")))))))))))))</f>
        <v/>
      </c>
      <c r="M151" s="260"/>
      <c r="N151" s="91"/>
      <c r="O151" s="91" t="str">
        <f t="shared" si="23"/>
        <v/>
      </c>
      <c r="P151" s="94">
        <f t="shared" si="24"/>
        <v>0</v>
      </c>
      <c r="Q151" s="94">
        <f t="shared" si="25"/>
        <v>0</v>
      </c>
      <c r="R151" s="218">
        <f>(ROUND((F151/100*'Member Info'!$W$2), 2))</f>
        <v>0</v>
      </c>
      <c r="S151" s="218" t="e">
        <f t="shared" si="26"/>
        <v>#VALUE!</v>
      </c>
      <c r="T151" s="218" t="str">
        <f t="shared" si="27"/>
        <v/>
      </c>
      <c r="U151" s="227" t="str">
        <f t="shared" si="28"/>
        <v/>
      </c>
      <c r="V151" s="228" t="str">
        <f t="shared" si="29"/>
        <v/>
      </c>
      <c r="W151" s="228" t="str">
        <f t="shared" si="30"/>
        <v/>
      </c>
      <c r="X151" s="222">
        <f t="shared" si="31"/>
        <v>0</v>
      </c>
      <c r="Y151" s="110">
        <f t="shared" si="32"/>
        <v>0</v>
      </c>
      <c r="Z151" s="235" t="str">
        <f t="shared" si="33"/>
        <v/>
      </c>
      <c r="AA151" s="240" t="b">
        <f t="shared" si="34"/>
        <v>0</v>
      </c>
      <c r="AB151" s="235">
        <f t="shared" si="35"/>
        <v>0</v>
      </c>
      <c r="AC151" s="235">
        <f>IF('Member Info'!N148="",1,"")</f>
        <v>1</v>
      </c>
      <c r="AD151" s="243" t="e">
        <f t="shared" si="36"/>
        <v>#VALUE!</v>
      </c>
      <c r="AE151" s="130" t="str">
        <f t="shared" si="37"/>
        <v/>
      </c>
      <c r="AF151" s="124">
        <f t="shared" si="38"/>
        <v>1</v>
      </c>
      <c r="AG151" s="124" t="str">
        <f>IF('Member Info'!N148&lt;&gt;"",IF(AND('Member Info'!N148&lt;=$U$1,'Member Info'!N148&gt;=$T$1),1,0),"")</f>
        <v/>
      </c>
      <c r="AI151" s="124" t="b">
        <f t="shared" si="39"/>
        <v>0</v>
      </c>
      <c r="AJ151" s="124">
        <f t="shared" si="40"/>
        <v>0</v>
      </c>
      <c r="AL151" s="124">
        <f t="shared" si="41"/>
        <v>0</v>
      </c>
      <c r="AM151" s="124">
        <f>IF('Member Info'!F148&gt;$T$1,1,0)</f>
        <v>0</v>
      </c>
      <c r="AN151" s="124" t="b">
        <f>IF(ISERROR(T151),ERROR.TYPE(#REF!)=ERROR.TYPE(T151),FALSE)</f>
        <v>0</v>
      </c>
      <c r="AO151" s="124" t="b">
        <f>IF(ISERROR(U151),ERROR.TYPE(#REF!)=ERROR.TYPE(U151),FALSE)</f>
        <v>0</v>
      </c>
      <c r="AP151" s="124">
        <f>IF('Member Info'!F148&gt;'GP1 April 25'!$U$1,1,0)</f>
        <v>0</v>
      </c>
      <c r="AQ151" s="124">
        <f t="shared" si="42"/>
        <v>0</v>
      </c>
      <c r="AR151" s="124">
        <f t="shared" si="43"/>
        <v>0</v>
      </c>
      <c r="AS151" s="124">
        <f t="shared" si="44"/>
        <v>1</v>
      </c>
    </row>
    <row r="152" spans="1:45" x14ac:dyDescent="0.25">
      <c r="A152" s="4">
        <v>121</v>
      </c>
      <c r="B152" s="164">
        <f>'Member Info'!D149</f>
        <v>0</v>
      </c>
      <c r="C152" s="164">
        <f>'Member Info'!E149</f>
        <v>0</v>
      </c>
      <c r="D152" s="164" t="str">
        <f>'Member Info'!G149</f>
        <v/>
      </c>
      <c r="E152" s="165">
        <f>'Member Info'!B149</f>
        <v>0</v>
      </c>
      <c r="F152" s="242"/>
      <c r="G152" s="166" t="str">
        <f>IF(E152=0,"",('Member Info'!K149+'Member Info'!L149))</f>
        <v/>
      </c>
      <c r="H152" s="419"/>
      <c r="I152" s="419"/>
      <c r="J152" s="26"/>
      <c r="K152" s="26"/>
      <c r="L152" s="384" t="str">
        <f>IF(E152=0,"",IF('Member Info'!F149&gt;$U$1,CONCATENATE("Joined with practice on ", TEXT('Member Info'!F149, "DD/MM/YYYY")),IF('Member Info'!N149&lt;&gt;"",IF('Member Info'!N149&lt;$T$1,CONCATENATE("Left Scheme on ", TEXT('Member Info'!N149, "DD/MM/YYYY")),IF(OR(G152="",G152=0),"Error Detected, No rate entered",IF(E152=0,"",IF(F152="","Error Detected, No Pensionable pay",IF(AS152=1,"No Part Time Status Entered",IF(AR152=1,"No Part Time Hours Entered",IF(ISERROR(AD152)," Unknown Values entered.",IF(V152+W152&lt;1,"Acceptable",IF(T152+U152=200, "No Contributions Entered", IF(M152="","Error Detected, Choose reason&gt;",IF(Z152="1",IF(V152=1,"Please Enter Deemed Pensionable Pay","Add Any Relevant Details Above"),"Please Give Details Above"))))))))))),IF(OR(G152="",G152=0),"Error Detected, No rate entered",IF(E152=0,"",IF(F152="","Error Detected, No Pensionable pay",IF(AS152=1,"No Part Time Status Entered",IF(AR152=1,"No Part Time Hours Entered",IF(ISERROR(AD152)," Unknown Values entered.",IF(V152+W152&lt;1,"Acceptable",IF(T152+U152=200, "No Contributions Entered", IF(M152="","Error Detected, Choose reason&gt;",IF(Z152="1",IF(V152=1,"Please Enter Deemed Pensionable Pay","Add relevant Details Above"),"Please give details Above")))))))))))))</f>
        <v/>
      </c>
      <c r="M152" s="260"/>
      <c r="N152" s="91"/>
      <c r="O152" s="91" t="str">
        <f t="shared" si="23"/>
        <v/>
      </c>
      <c r="P152" s="94">
        <f t="shared" si="24"/>
        <v>0</v>
      </c>
      <c r="Q152" s="94">
        <f t="shared" si="25"/>
        <v>0</v>
      </c>
      <c r="R152" s="218">
        <f>(ROUND((F152/100*'Member Info'!$W$2), 2))</f>
        <v>0</v>
      </c>
      <c r="S152" s="218" t="e">
        <f t="shared" si="26"/>
        <v>#VALUE!</v>
      </c>
      <c r="T152" s="218" t="str">
        <f t="shared" si="27"/>
        <v/>
      </c>
      <c r="U152" s="227" t="str">
        <f t="shared" si="28"/>
        <v/>
      </c>
      <c r="V152" s="228" t="str">
        <f t="shared" si="29"/>
        <v/>
      </c>
      <c r="W152" s="228" t="str">
        <f t="shared" si="30"/>
        <v/>
      </c>
      <c r="X152" s="222">
        <f t="shared" si="31"/>
        <v>0</v>
      </c>
      <c r="Y152" s="110">
        <f t="shared" si="32"/>
        <v>0</v>
      </c>
      <c r="Z152" s="235" t="str">
        <f t="shared" si="33"/>
        <v/>
      </c>
      <c r="AA152" s="240" t="b">
        <f t="shared" si="34"/>
        <v>0</v>
      </c>
      <c r="AB152" s="235">
        <f t="shared" si="35"/>
        <v>0</v>
      </c>
      <c r="AC152" s="235">
        <f>IF('Member Info'!N149="",1,"")</f>
        <v>1</v>
      </c>
      <c r="AD152" s="243" t="e">
        <f t="shared" si="36"/>
        <v>#VALUE!</v>
      </c>
      <c r="AE152" s="130" t="str">
        <f t="shared" si="37"/>
        <v/>
      </c>
      <c r="AF152" s="124">
        <f t="shared" si="38"/>
        <v>1</v>
      </c>
      <c r="AG152" s="124" t="str">
        <f>IF('Member Info'!N149&lt;&gt;"",IF(AND('Member Info'!N149&lt;=$U$1,'Member Info'!N149&gt;=$T$1),1,0),"")</f>
        <v/>
      </c>
      <c r="AI152" s="124" t="b">
        <f t="shared" si="39"/>
        <v>0</v>
      </c>
      <c r="AJ152" s="124">
        <f t="shared" si="40"/>
        <v>0</v>
      </c>
      <c r="AL152" s="124">
        <f t="shared" si="41"/>
        <v>0</v>
      </c>
      <c r="AM152" s="124">
        <f>IF('Member Info'!F149&gt;$T$1,1,0)</f>
        <v>0</v>
      </c>
      <c r="AN152" s="124" t="b">
        <f>IF(ISERROR(T152),ERROR.TYPE(#REF!)=ERROR.TYPE(T152),FALSE)</f>
        <v>0</v>
      </c>
      <c r="AO152" s="124" t="b">
        <f>IF(ISERROR(U152),ERROR.TYPE(#REF!)=ERROR.TYPE(U152),FALSE)</f>
        <v>0</v>
      </c>
      <c r="AP152" s="124">
        <f>IF('Member Info'!F149&gt;'GP1 April 25'!$U$1,1,0)</f>
        <v>0</v>
      </c>
      <c r="AQ152" s="124">
        <f t="shared" si="42"/>
        <v>0</v>
      </c>
      <c r="AR152" s="124">
        <f t="shared" si="43"/>
        <v>0</v>
      </c>
      <c r="AS152" s="124">
        <f t="shared" si="44"/>
        <v>1</v>
      </c>
    </row>
    <row r="153" spans="1:45" x14ac:dyDescent="0.25">
      <c r="A153" s="4">
        <v>122</v>
      </c>
      <c r="B153" s="164">
        <f>'Member Info'!D150</f>
        <v>0</v>
      </c>
      <c r="C153" s="164">
        <f>'Member Info'!E150</f>
        <v>0</v>
      </c>
      <c r="D153" s="164" t="str">
        <f>'Member Info'!G150</f>
        <v/>
      </c>
      <c r="E153" s="165">
        <f>'Member Info'!B150</f>
        <v>0</v>
      </c>
      <c r="F153" s="242"/>
      <c r="G153" s="166" t="str">
        <f>IF(E153=0,"",('Member Info'!K150+'Member Info'!L150))</f>
        <v/>
      </c>
      <c r="H153" s="419"/>
      <c r="I153" s="419"/>
      <c r="J153" s="26"/>
      <c r="K153" s="26"/>
      <c r="L153" s="384" t="str">
        <f>IF(E153=0,"",IF('Member Info'!F150&gt;$U$1,CONCATENATE("Joined with practice on ", TEXT('Member Info'!F150, "DD/MM/YYYY")),IF('Member Info'!N150&lt;&gt;"",IF('Member Info'!N150&lt;$T$1,CONCATENATE("Left Scheme on ", TEXT('Member Info'!N150, "DD/MM/YYYY")),IF(OR(G153="",G153=0),"Error Detected, No rate entered",IF(E153=0,"",IF(F153="","Error Detected, No Pensionable pay",IF(AS153=1,"No Part Time Status Entered",IF(AR153=1,"No Part Time Hours Entered",IF(ISERROR(AD153)," Unknown Values entered.",IF(V153+W153&lt;1,"Acceptable",IF(T153+U153=200, "No Contributions Entered", IF(M153="","Error Detected, Choose reason&gt;",IF(Z153="1",IF(V153=1,"Please Enter Deemed Pensionable Pay","Add Any Relevant Details Above"),"Please Give Details Above"))))))))))),IF(OR(G153="",G153=0),"Error Detected, No rate entered",IF(E153=0,"",IF(F153="","Error Detected, No Pensionable pay",IF(AS153=1,"No Part Time Status Entered",IF(AR153=1,"No Part Time Hours Entered",IF(ISERROR(AD153)," Unknown Values entered.",IF(V153+W153&lt;1,"Acceptable",IF(T153+U153=200, "No Contributions Entered", IF(M153="","Error Detected, Choose reason&gt;",IF(Z153="1",IF(V153=1,"Please Enter Deemed Pensionable Pay","Add relevant Details Above"),"Please give details Above")))))))))))))</f>
        <v/>
      </c>
      <c r="M153" s="260"/>
      <c r="N153" s="91"/>
      <c r="O153" s="91" t="str">
        <f t="shared" si="23"/>
        <v/>
      </c>
      <c r="P153" s="94">
        <f t="shared" si="24"/>
        <v>0</v>
      </c>
      <c r="Q153" s="94">
        <f t="shared" si="25"/>
        <v>0</v>
      </c>
      <c r="R153" s="218">
        <f>(ROUND((F153/100*'Member Info'!$W$2), 2))</f>
        <v>0</v>
      </c>
      <c r="S153" s="218" t="e">
        <f t="shared" si="26"/>
        <v>#VALUE!</v>
      </c>
      <c r="T153" s="218" t="str">
        <f t="shared" si="27"/>
        <v/>
      </c>
      <c r="U153" s="227" t="str">
        <f t="shared" si="28"/>
        <v/>
      </c>
      <c r="V153" s="228" t="str">
        <f t="shared" si="29"/>
        <v/>
      </c>
      <c r="W153" s="228" t="str">
        <f t="shared" si="30"/>
        <v/>
      </c>
      <c r="X153" s="222">
        <f t="shared" si="31"/>
        <v>0</v>
      </c>
      <c r="Y153" s="110">
        <f t="shared" si="32"/>
        <v>0</v>
      </c>
      <c r="Z153" s="235" t="str">
        <f t="shared" si="33"/>
        <v/>
      </c>
      <c r="AA153" s="240" t="b">
        <f t="shared" si="34"/>
        <v>0</v>
      </c>
      <c r="AB153" s="235">
        <f t="shared" si="35"/>
        <v>0</v>
      </c>
      <c r="AC153" s="235">
        <f>IF('Member Info'!N150="",1,"")</f>
        <v>1</v>
      </c>
      <c r="AD153" s="243" t="e">
        <f t="shared" si="36"/>
        <v>#VALUE!</v>
      </c>
      <c r="AE153" s="130" t="str">
        <f t="shared" si="37"/>
        <v/>
      </c>
      <c r="AF153" s="124">
        <f t="shared" si="38"/>
        <v>1</v>
      </c>
      <c r="AG153" s="124" t="str">
        <f>IF('Member Info'!N150&lt;&gt;"",IF(AND('Member Info'!N150&lt;=$U$1,'Member Info'!N150&gt;=$T$1),1,0),"")</f>
        <v/>
      </c>
      <c r="AI153" s="124" t="b">
        <f t="shared" si="39"/>
        <v>0</v>
      </c>
      <c r="AJ153" s="124">
        <f t="shared" si="40"/>
        <v>0</v>
      </c>
      <c r="AL153" s="124">
        <f t="shared" si="41"/>
        <v>0</v>
      </c>
      <c r="AM153" s="124">
        <f>IF('Member Info'!F150&gt;$T$1,1,0)</f>
        <v>0</v>
      </c>
      <c r="AN153" s="124" t="b">
        <f>IF(ISERROR(T153),ERROR.TYPE(#REF!)=ERROR.TYPE(T153),FALSE)</f>
        <v>0</v>
      </c>
      <c r="AO153" s="124" t="b">
        <f>IF(ISERROR(U153),ERROR.TYPE(#REF!)=ERROR.TYPE(U153),FALSE)</f>
        <v>0</v>
      </c>
      <c r="AP153" s="124">
        <f>IF('Member Info'!F150&gt;'GP1 April 25'!$U$1,1,0)</f>
        <v>0</v>
      </c>
      <c r="AQ153" s="124">
        <f t="shared" si="42"/>
        <v>0</v>
      </c>
      <c r="AR153" s="124">
        <f t="shared" si="43"/>
        <v>0</v>
      </c>
      <c r="AS153" s="124">
        <f t="shared" si="44"/>
        <v>1</v>
      </c>
    </row>
    <row r="154" spans="1:45" x14ac:dyDescent="0.25">
      <c r="A154" s="4">
        <v>123</v>
      </c>
      <c r="B154" s="164">
        <f>'Member Info'!D151</f>
        <v>0</v>
      </c>
      <c r="C154" s="164">
        <f>'Member Info'!E151</f>
        <v>0</v>
      </c>
      <c r="D154" s="164" t="str">
        <f>'Member Info'!G151</f>
        <v/>
      </c>
      <c r="E154" s="165">
        <f>'Member Info'!B151</f>
        <v>0</v>
      </c>
      <c r="F154" s="242"/>
      <c r="G154" s="166" t="str">
        <f>IF(E154=0,"",('Member Info'!K151+'Member Info'!L151))</f>
        <v/>
      </c>
      <c r="H154" s="419"/>
      <c r="I154" s="419"/>
      <c r="J154" s="26"/>
      <c r="K154" s="26"/>
      <c r="L154" s="384" t="str">
        <f>IF(E154=0,"",IF('Member Info'!F151&gt;$U$1,CONCATENATE("Joined with practice on ", TEXT('Member Info'!F151, "DD/MM/YYYY")),IF('Member Info'!N151&lt;&gt;"",IF('Member Info'!N151&lt;$T$1,CONCATENATE("Left Scheme on ", TEXT('Member Info'!N151, "DD/MM/YYYY")),IF(OR(G154="",G154=0),"Error Detected, No rate entered",IF(E154=0,"",IF(F154="","Error Detected, No Pensionable pay",IF(AS154=1,"No Part Time Status Entered",IF(AR154=1,"No Part Time Hours Entered",IF(ISERROR(AD154)," Unknown Values entered.",IF(V154+W154&lt;1,"Acceptable",IF(T154+U154=200, "No Contributions Entered", IF(M154="","Error Detected, Choose reason&gt;",IF(Z154="1",IF(V154=1,"Please Enter Deemed Pensionable Pay","Add Any Relevant Details Above"),"Please Give Details Above"))))))))))),IF(OR(G154="",G154=0),"Error Detected, No rate entered",IF(E154=0,"",IF(F154="","Error Detected, No Pensionable pay",IF(AS154=1,"No Part Time Status Entered",IF(AR154=1,"No Part Time Hours Entered",IF(ISERROR(AD154)," Unknown Values entered.",IF(V154+W154&lt;1,"Acceptable",IF(T154+U154=200, "No Contributions Entered", IF(M154="","Error Detected, Choose reason&gt;",IF(Z154="1",IF(V154=1,"Please Enter Deemed Pensionable Pay","Add relevant Details Above"),"Please give details Above")))))))))))))</f>
        <v/>
      </c>
      <c r="M154" s="260"/>
      <c r="N154" s="91"/>
      <c r="O154" s="91" t="str">
        <f t="shared" si="23"/>
        <v/>
      </c>
      <c r="P154" s="94">
        <f t="shared" si="24"/>
        <v>0</v>
      </c>
      <c r="Q154" s="94">
        <f t="shared" si="25"/>
        <v>0</v>
      </c>
      <c r="R154" s="218">
        <f>(ROUND((F154/100*'Member Info'!$W$2), 2))</f>
        <v>0</v>
      </c>
      <c r="S154" s="218" t="e">
        <f t="shared" si="26"/>
        <v>#VALUE!</v>
      </c>
      <c r="T154" s="218" t="str">
        <f t="shared" si="27"/>
        <v/>
      </c>
      <c r="U154" s="227" t="str">
        <f t="shared" si="28"/>
        <v/>
      </c>
      <c r="V154" s="228" t="str">
        <f t="shared" si="29"/>
        <v/>
      </c>
      <c r="W154" s="228" t="str">
        <f t="shared" si="30"/>
        <v/>
      </c>
      <c r="X154" s="222">
        <f t="shared" si="31"/>
        <v>0</v>
      </c>
      <c r="Y154" s="110">
        <f t="shared" si="32"/>
        <v>0</v>
      </c>
      <c r="Z154" s="235" t="str">
        <f t="shared" si="33"/>
        <v/>
      </c>
      <c r="AA154" s="240" t="b">
        <f t="shared" si="34"/>
        <v>0</v>
      </c>
      <c r="AB154" s="235">
        <f t="shared" si="35"/>
        <v>0</v>
      </c>
      <c r="AC154" s="235">
        <f>IF('Member Info'!N151="",1,"")</f>
        <v>1</v>
      </c>
      <c r="AD154" s="243" t="e">
        <f t="shared" si="36"/>
        <v>#VALUE!</v>
      </c>
      <c r="AE154" s="130" t="str">
        <f t="shared" si="37"/>
        <v/>
      </c>
      <c r="AF154" s="124">
        <f t="shared" si="38"/>
        <v>1</v>
      </c>
      <c r="AG154" s="124" t="str">
        <f>IF('Member Info'!N151&lt;&gt;"",IF(AND('Member Info'!N151&lt;=$U$1,'Member Info'!N151&gt;=$T$1),1,0),"")</f>
        <v/>
      </c>
      <c r="AI154" s="124" t="b">
        <f t="shared" si="39"/>
        <v>0</v>
      </c>
      <c r="AJ154" s="124">
        <f t="shared" si="40"/>
        <v>0</v>
      </c>
      <c r="AL154" s="124">
        <f t="shared" si="41"/>
        <v>0</v>
      </c>
      <c r="AM154" s="124">
        <f>IF('Member Info'!F151&gt;$T$1,1,0)</f>
        <v>0</v>
      </c>
      <c r="AN154" s="124" t="b">
        <f>IF(ISERROR(T154),ERROR.TYPE(#REF!)=ERROR.TYPE(T154),FALSE)</f>
        <v>0</v>
      </c>
      <c r="AO154" s="124" t="b">
        <f>IF(ISERROR(U154),ERROR.TYPE(#REF!)=ERROR.TYPE(U154),FALSE)</f>
        <v>0</v>
      </c>
      <c r="AP154" s="124">
        <f>IF('Member Info'!F151&gt;'GP1 April 25'!$U$1,1,0)</f>
        <v>0</v>
      </c>
      <c r="AQ154" s="124">
        <f t="shared" si="42"/>
        <v>0</v>
      </c>
      <c r="AR154" s="124">
        <f t="shared" si="43"/>
        <v>0</v>
      </c>
      <c r="AS154" s="124">
        <f t="shared" si="44"/>
        <v>1</v>
      </c>
    </row>
    <row r="155" spans="1:45" x14ac:dyDescent="0.25">
      <c r="A155" s="4">
        <v>124</v>
      </c>
      <c r="B155" s="164">
        <f>'Member Info'!D152</f>
        <v>0</v>
      </c>
      <c r="C155" s="164">
        <f>'Member Info'!E152</f>
        <v>0</v>
      </c>
      <c r="D155" s="164" t="str">
        <f>'Member Info'!G152</f>
        <v/>
      </c>
      <c r="E155" s="165">
        <f>'Member Info'!B152</f>
        <v>0</v>
      </c>
      <c r="F155" s="242"/>
      <c r="G155" s="166" t="str">
        <f>IF(E155=0,"",('Member Info'!K152+'Member Info'!L152))</f>
        <v/>
      </c>
      <c r="H155" s="419"/>
      <c r="I155" s="419"/>
      <c r="J155" s="26"/>
      <c r="K155" s="26"/>
      <c r="L155" s="384" t="str">
        <f>IF(E155=0,"",IF('Member Info'!F152&gt;$U$1,CONCATENATE("Joined with practice on ", TEXT('Member Info'!F152, "DD/MM/YYYY")),IF('Member Info'!N152&lt;&gt;"",IF('Member Info'!N152&lt;$T$1,CONCATENATE("Left Scheme on ", TEXT('Member Info'!N152, "DD/MM/YYYY")),IF(OR(G155="",G155=0),"Error Detected, No rate entered",IF(E155=0,"",IF(F155="","Error Detected, No Pensionable pay",IF(AS155=1,"No Part Time Status Entered",IF(AR155=1,"No Part Time Hours Entered",IF(ISERROR(AD155)," Unknown Values entered.",IF(V155+W155&lt;1,"Acceptable",IF(T155+U155=200, "No Contributions Entered", IF(M155="","Error Detected, Choose reason&gt;",IF(Z155="1",IF(V155=1,"Please Enter Deemed Pensionable Pay","Add Any Relevant Details Above"),"Please Give Details Above"))))))))))),IF(OR(G155="",G155=0),"Error Detected, No rate entered",IF(E155=0,"",IF(F155="","Error Detected, No Pensionable pay",IF(AS155=1,"No Part Time Status Entered",IF(AR155=1,"No Part Time Hours Entered",IF(ISERROR(AD155)," Unknown Values entered.",IF(V155+W155&lt;1,"Acceptable",IF(T155+U155=200, "No Contributions Entered", IF(M155="","Error Detected, Choose reason&gt;",IF(Z155="1",IF(V155=1,"Please Enter Deemed Pensionable Pay","Add relevant Details Above"),"Please give details Above")))))))))))))</f>
        <v/>
      </c>
      <c r="M155" s="260"/>
      <c r="N155" s="91"/>
      <c r="O155" s="91" t="str">
        <f t="shared" si="23"/>
        <v/>
      </c>
      <c r="P155" s="94">
        <f t="shared" si="24"/>
        <v>0</v>
      </c>
      <c r="Q155" s="94">
        <f t="shared" si="25"/>
        <v>0</v>
      </c>
      <c r="R155" s="218">
        <f>(ROUND((F155/100*'Member Info'!$W$2), 2))</f>
        <v>0</v>
      </c>
      <c r="S155" s="218" t="e">
        <f t="shared" si="26"/>
        <v>#VALUE!</v>
      </c>
      <c r="T155" s="218" t="str">
        <f t="shared" si="27"/>
        <v/>
      </c>
      <c r="U155" s="227" t="str">
        <f t="shared" si="28"/>
        <v/>
      </c>
      <c r="V155" s="228" t="str">
        <f t="shared" si="29"/>
        <v/>
      </c>
      <c r="W155" s="228" t="str">
        <f t="shared" si="30"/>
        <v/>
      </c>
      <c r="X155" s="222">
        <f t="shared" si="31"/>
        <v>0</v>
      </c>
      <c r="Y155" s="110">
        <f t="shared" si="32"/>
        <v>0</v>
      </c>
      <c r="Z155" s="235" t="str">
        <f t="shared" si="33"/>
        <v/>
      </c>
      <c r="AA155" s="240" t="b">
        <f t="shared" si="34"/>
        <v>0</v>
      </c>
      <c r="AB155" s="235">
        <f t="shared" si="35"/>
        <v>0</v>
      </c>
      <c r="AC155" s="235">
        <f>IF('Member Info'!N152="",1,"")</f>
        <v>1</v>
      </c>
      <c r="AD155" s="243" t="e">
        <f t="shared" si="36"/>
        <v>#VALUE!</v>
      </c>
      <c r="AE155" s="130" t="str">
        <f t="shared" si="37"/>
        <v/>
      </c>
      <c r="AF155" s="124">
        <f t="shared" si="38"/>
        <v>1</v>
      </c>
      <c r="AG155" s="124" t="str">
        <f>IF('Member Info'!N152&lt;&gt;"",IF(AND('Member Info'!N152&lt;=$U$1,'Member Info'!N152&gt;=$T$1),1,0),"")</f>
        <v/>
      </c>
      <c r="AI155" s="124" t="b">
        <f t="shared" si="39"/>
        <v>0</v>
      </c>
      <c r="AJ155" s="124">
        <f t="shared" si="40"/>
        <v>0</v>
      </c>
      <c r="AL155" s="124">
        <f t="shared" si="41"/>
        <v>0</v>
      </c>
      <c r="AM155" s="124">
        <f>IF('Member Info'!F152&gt;$T$1,1,0)</f>
        <v>0</v>
      </c>
      <c r="AN155" s="124" t="b">
        <f>IF(ISERROR(T155),ERROR.TYPE(#REF!)=ERROR.TYPE(T155),FALSE)</f>
        <v>0</v>
      </c>
      <c r="AO155" s="124" t="b">
        <f>IF(ISERROR(U155),ERROR.TYPE(#REF!)=ERROR.TYPE(U155),FALSE)</f>
        <v>0</v>
      </c>
      <c r="AP155" s="124">
        <f>IF('Member Info'!F152&gt;'GP1 April 25'!$U$1,1,0)</f>
        <v>0</v>
      </c>
      <c r="AQ155" s="124">
        <f t="shared" si="42"/>
        <v>0</v>
      </c>
      <c r="AR155" s="124">
        <f t="shared" si="43"/>
        <v>0</v>
      </c>
      <c r="AS155" s="124">
        <f t="shared" si="44"/>
        <v>1</v>
      </c>
    </row>
    <row r="156" spans="1:45" x14ac:dyDescent="0.25">
      <c r="A156" s="4">
        <v>125</v>
      </c>
      <c r="B156" s="164">
        <f>'Member Info'!D153</f>
        <v>0</v>
      </c>
      <c r="C156" s="164">
        <f>'Member Info'!E153</f>
        <v>0</v>
      </c>
      <c r="D156" s="164" t="str">
        <f>'Member Info'!G153</f>
        <v/>
      </c>
      <c r="E156" s="165">
        <f>'Member Info'!B153</f>
        <v>0</v>
      </c>
      <c r="F156" s="242"/>
      <c r="G156" s="166" t="str">
        <f>IF(E156=0,"",('Member Info'!K153+'Member Info'!L153))</f>
        <v/>
      </c>
      <c r="H156" s="419"/>
      <c r="I156" s="419"/>
      <c r="J156" s="26"/>
      <c r="K156" s="26"/>
      <c r="L156" s="384" t="str">
        <f>IF(E156=0,"",IF('Member Info'!F153&gt;$U$1,CONCATENATE("Joined with practice on ", TEXT('Member Info'!F153, "DD/MM/YYYY")),IF('Member Info'!N153&lt;&gt;"",IF('Member Info'!N153&lt;$T$1,CONCATENATE("Left Scheme on ", TEXT('Member Info'!N153, "DD/MM/YYYY")),IF(OR(G156="",G156=0),"Error Detected, No rate entered",IF(E156=0,"",IF(F156="","Error Detected, No Pensionable pay",IF(AS156=1,"No Part Time Status Entered",IF(AR156=1,"No Part Time Hours Entered",IF(ISERROR(AD156)," Unknown Values entered.",IF(V156+W156&lt;1,"Acceptable",IF(T156+U156=200, "No Contributions Entered", IF(M156="","Error Detected, Choose reason&gt;",IF(Z156="1",IF(V156=1,"Please Enter Deemed Pensionable Pay","Add Any Relevant Details Above"),"Please Give Details Above"))))))))))),IF(OR(G156="",G156=0),"Error Detected, No rate entered",IF(E156=0,"",IF(F156="","Error Detected, No Pensionable pay",IF(AS156=1,"No Part Time Status Entered",IF(AR156=1,"No Part Time Hours Entered",IF(ISERROR(AD156)," Unknown Values entered.",IF(V156+W156&lt;1,"Acceptable",IF(T156+U156=200, "No Contributions Entered", IF(M156="","Error Detected, Choose reason&gt;",IF(Z156="1",IF(V156=1,"Please Enter Deemed Pensionable Pay","Add relevant Details Above"),"Please give details Above")))))))))))))</f>
        <v/>
      </c>
      <c r="M156" s="260"/>
      <c r="N156" s="91"/>
      <c r="O156" s="91" t="str">
        <f t="shared" si="23"/>
        <v/>
      </c>
      <c r="P156" s="94">
        <f t="shared" si="24"/>
        <v>0</v>
      </c>
      <c r="Q156" s="94">
        <f t="shared" si="25"/>
        <v>0</v>
      </c>
      <c r="R156" s="218">
        <f>(ROUND((F156/100*'Member Info'!$W$2), 2))</f>
        <v>0</v>
      </c>
      <c r="S156" s="218" t="e">
        <f t="shared" si="26"/>
        <v>#VALUE!</v>
      </c>
      <c r="T156" s="218" t="str">
        <f t="shared" si="27"/>
        <v/>
      </c>
      <c r="U156" s="227" t="str">
        <f t="shared" si="28"/>
        <v/>
      </c>
      <c r="V156" s="228" t="str">
        <f t="shared" si="29"/>
        <v/>
      </c>
      <c r="W156" s="228" t="str">
        <f t="shared" si="30"/>
        <v/>
      </c>
      <c r="X156" s="222">
        <f t="shared" si="31"/>
        <v>0</v>
      </c>
      <c r="Y156" s="110">
        <f t="shared" si="32"/>
        <v>0</v>
      </c>
      <c r="Z156" s="235" t="str">
        <f t="shared" si="33"/>
        <v/>
      </c>
      <c r="AA156" s="240" t="b">
        <f t="shared" si="34"/>
        <v>0</v>
      </c>
      <c r="AB156" s="235">
        <f t="shared" si="35"/>
        <v>0</v>
      </c>
      <c r="AC156" s="235">
        <f>IF('Member Info'!N153="",1,"")</f>
        <v>1</v>
      </c>
      <c r="AD156" s="243" t="e">
        <f t="shared" si="36"/>
        <v>#VALUE!</v>
      </c>
      <c r="AE156" s="130" t="str">
        <f t="shared" si="37"/>
        <v/>
      </c>
      <c r="AF156" s="124">
        <f t="shared" si="38"/>
        <v>1</v>
      </c>
      <c r="AG156" s="124" t="str">
        <f>IF('Member Info'!N153&lt;&gt;"",IF(AND('Member Info'!N153&lt;=$U$1,'Member Info'!N153&gt;=$T$1),1,0),"")</f>
        <v/>
      </c>
      <c r="AI156" s="124" t="b">
        <f t="shared" si="39"/>
        <v>0</v>
      </c>
      <c r="AJ156" s="124">
        <f t="shared" si="40"/>
        <v>0</v>
      </c>
      <c r="AL156" s="124">
        <f t="shared" si="41"/>
        <v>0</v>
      </c>
      <c r="AM156" s="124">
        <f>IF('Member Info'!F153&gt;$T$1,1,0)</f>
        <v>0</v>
      </c>
      <c r="AN156" s="124" t="b">
        <f>IF(ISERROR(T156),ERROR.TYPE(#REF!)=ERROR.TYPE(T156),FALSE)</f>
        <v>0</v>
      </c>
      <c r="AO156" s="124" t="b">
        <f>IF(ISERROR(U156),ERROR.TYPE(#REF!)=ERROR.TYPE(U156),FALSE)</f>
        <v>0</v>
      </c>
      <c r="AP156" s="124">
        <f>IF('Member Info'!F153&gt;'GP1 April 25'!$U$1,1,0)</f>
        <v>0</v>
      </c>
      <c r="AQ156" s="124">
        <f t="shared" si="42"/>
        <v>0</v>
      </c>
      <c r="AR156" s="124">
        <f t="shared" si="43"/>
        <v>0</v>
      </c>
      <c r="AS156" s="124">
        <f t="shared" si="44"/>
        <v>1</v>
      </c>
    </row>
    <row r="157" spans="1:45" x14ac:dyDescent="0.25">
      <c r="A157" s="4">
        <v>126</v>
      </c>
      <c r="B157" s="164">
        <f>'Member Info'!D154</f>
        <v>0</v>
      </c>
      <c r="C157" s="164">
        <f>'Member Info'!E154</f>
        <v>0</v>
      </c>
      <c r="D157" s="164" t="str">
        <f>'Member Info'!G154</f>
        <v/>
      </c>
      <c r="E157" s="165">
        <f>'Member Info'!B154</f>
        <v>0</v>
      </c>
      <c r="F157" s="242"/>
      <c r="G157" s="166" t="str">
        <f>IF(E157=0,"",('Member Info'!K154+'Member Info'!L154))</f>
        <v/>
      </c>
      <c r="H157" s="419"/>
      <c r="I157" s="419"/>
      <c r="J157" s="26"/>
      <c r="K157" s="26"/>
      <c r="L157" s="384" t="str">
        <f>IF(E157=0,"",IF('Member Info'!F154&gt;$U$1,CONCATENATE("Joined with practice on ", TEXT('Member Info'!F154, "DD/MM/YYYY")),IF('Member Info'!N154&lt;&gt;"",IF('Member Info'!N154&lt;$T$1,CONCATENATE("Left Scheme on ", TEXT('Member Info'!N154, "DD/MM/YYYY")),IF(OR(G157="",G157=0),"Error Detected, No rate entered",IF(E157=0,"",IF(F157="","Error Detected, No Pensionable pay",IF(AS157=1,"No Part Time Status Entered",IF(AR157=1,"No Part Time Hours Entered",IF(ISERROR(AD157)," Unknown Values entered.",IF(V157+W157&lt;1,"Acceptable",IF(T157+U157=200, "No Contributions Entered", IF(M157="","Error Detected, Choose reason&gt;",IF(Z157="1",IF(V157=1,"Please Enter Deemed Pensionable Pay","Add Any Relevant Details Above"),"Please Give Details Above"))))))))))),IF(OR(G157="",G157=0),"Error Detected, No rate entered",IF(E157=0,"",IF(F157="","Error Detected, No Pensionable pay",IF(AS157=1,"No Part Time Status Entered",IF(AR157=1,"No Part Time Hours Entered",IF(ISERROR(AD157)," Unknown Values entered.",IF(V157+W157&lt;1,"Acceptable",IF(T157+U157=200, "No Contributions Entered", IF(M157="","Error Detected, Choose reason&gt;",IF(Z157="1",IF(V157=1,"Please Enter Deemed Pensionable Pay","Add relevant Details Above"),"Please give details Above")))))))))))))</f>
        <v/>
      </c>
      <c r="M157" s="260"/>
      <c r="N157" s="91"/>
      <c r="O157" s="91" t="str">
        <f t="shared" si="23"/>
        <v/>
      </c>
      <c r="P157" s="94">
        <f t="shared" si="24"/>
        <v>0</v>
      </c>
      <c r="Q157" s="94">
        <f t="shared" si="25"/>
        <v>0</v>
      </c>
      <c r="R157" s="218">
        <f>(ROUND((F157/100*'Member Info'!$W$2), 2))</f>
        <v>0</v>
      </c>
      <c r="S157" s="218" t="e">
        <f t="shared" si="26"/>
        <v>#VALUE!</v>
      </c>
      <c r="T157" s="218" t="str">
        <f t="shared" si="27"/>
        <v/>
      </c>
      <c r="U157" s="227" t="str">
        <f t="shared" si="28"/>
        <v/>
      </c>
      <c r="V157" s="228" t="str">
        <f t="shared" si="29"/>
        <v/>
      </c>
      <c r="W157" s="228" t="str">
        <f t="shared" si="30"/>
        <v/>
      </c>
      <c r="X157" s="222">
        <f t="shared" si="31"/>
        <v>0</v>
      </c>
      <c r="Y157" s="110">
        <f t="shared" si="32"/>
        <v>0</v>
      </c>
      <c r="Z157" s="235" t="str">
        <f t="shared" si="33"/>
        <v/>
      </c>
      <c r="AA157" s="240" t="b">
        <f t="shared" si="34"/>
        <v>0</v>
      </c>
      <c r="AB157" s="235">
        <f t="shared" si="35"/>
        <v>0</v>
      </c>
      <c r="AC157" s="235">
        <f>IF('Member Info'!N154="",1,"")</f>
        <v>1</v>
      </c>
      <c r="AD157" s="243" t="e">
        <f t="shared" si="36"/>
        <v>#VALUE!</v>
      </c>
      <c r="AE157" s="130" t="str">
        <f t="shared" si="37"/>
        <v/>
      </c>
      <c r="AF157" s="124">
        <f t="shared" si="38"/>
        <v>1</v>
      </c>
      <c r="AG157" s="124" t="str">
        <f>IF('Member Info'!N154&lt;&gt;"",IF(AND('Member Info'!N154&lt;=$U$1,'Member Info'!N154&gt;=$T$1),1,0),"")</f>
        <v/>
      </c>
      <c r="AI157" s="124" t="b">
        <f t="shared" si="39"/>
        <v>0</v>
      </c>
      <c r="AJ157" s="124">
        <f t="shared" si="40"/>
        <v>0</v>
      </c>
      <c r="AL157" s="124">
        <f t="shared" si="41"/>
        <v>0</v>
      </c>
      <c r="AM157" s="124">
        <f>IF('Member Info'!F154&gt;$T$1,1,0)</f>
        <v>0</v>
      </c>
      <c r="AN157" s="124" t="b">
        <f>IF(ISERROR(T157),ERROR.TYPE(#REF!)=ERROR.TYPE(T157),FALSE)</f>
        <v>0</v>
      </c>
      <c r="AO157" s="124" t="b">
        <f>IF(ISERROR(U157),ERROR.TYPE(#REF!)=ERROR.TYPE(U157),FALSE)</f>
        <v>0</v>
      </c>
      <c r="AP157" s="124">
        <f>IF('Member Info'!F154&gt;'GP1 April 25'!$U$1,1,0)</f>
        <v>0</v>
      </c>
      <c r="AQ157" s="124">
        <f t="shared" si="42"/>
        <v>0</v>
      </c>
      <c r="AR157" s="124">
        <f t="shared" si="43"/>
        <v>0</v>
      </c>
      <c r="AS157" s="124">
        <f t="shared" si="44"/>
        <v>1</v>
      </c>
    </row>
    <row r="158" spans="1:45" x14ac:dyDescent="0.25">
      <c r="A158" s="4">
        <v>127</v>
      </c>
      <c r="B158" s="164">
        <f>'Member Info'!D155</f>
        <v>0</v>
      </c>
      <c r="C158" s="164">
        <f>'Member Info'!E155</f>
        <v>0</v>
      </c>
      <c r="D158" s="164" t="str">
        <f>'Member Info'!G155</f>
        <v/>
      </c>
      <c r="E158" s="165">
        <f>'Member Info'!B155</f>
        <v>0</v>
      </c>
      <c r="F158" s="242"/>
      <c r="G158" s="166" t="str">
        <f>IF(E158=0,"",('Member Info'!K155+'Member Info'!L155))</f>
        <v/>
      </c>
      <c r="H158" s="419"/>
      <c r="I158" s="419"/>
      <c r="J158" s="26"/>
      <c r="K158" s="26"/>
      <c r="L158" s="384" t="str">
        <f>IF(E158=0,"",IF('Member Info'!F155&gt;$U$1,CONCATENATE("Joined with practice on ", TEXT('Member Info'!F155, "DD/MM/YYYY")),IF('Member Info'!N155&lt;&gt;"",IF('Member Info'!N155&lt;$T$1,CONCATENATE("Left Scheme on ", TEXT('Member Info'!N155, "DD/MM/YYYY")),IF(OR(G158="",G158=0),"Error Detected, No rate entered",IF(E158=0,"",IF(F158="","Error Detected, No Pensionable pay",IF(AS158=1,"No Part Time Status Entered",IF(AR158=1,"No Part Time Hours Entered",IF(ISERROR(AD158)," Unknown Values entered.",IF(V158+W158&lt;1,"Acceptable",IF(T158+U158=200, "No Contributions Entered", IF(M158="","Error Detected, Choose reason&gt;",IF(Z158="1",IF(V158=1,"Please Enter Deemed Pensionable Pay","Add Any Relevant Details Above"),"Please Give Details Above"))))))))))),IF(OR(G158="",G158=0),"Error Detected, No rate entered",IF(E158=0,"",IF(F158="","Error Detected, No Pensionable pay",IF(AS158=1,"No Part Time Status Entered",IF(AR158=1,"No Part Time Hours Entered",IF(ISERROR(AD158)," Unknown Values entered.",IF(V158+W158&lt;1,"Acceptable",IF(T158+U158=200, "No Contributions Entered", IF(M158="","Error Detected, Choose reason&gt;",IF(Z158="1",IF(V158=1,"Please Enter Deemed Pensionable Pay","Add relevant Details Above"),"Please give details Above")))))))))))))</f>
        <v/>
      </c>
      <c r="M158" s="260"/>
      <c r="N158" s="91"/>
      <c r="O158" s="91" t="str">
        <f t="shared" si="23"/>
        <v/>
      </c>
      <c r="P158" s="94">
        <f t="shared" si="24"/>
        <v>0</v>
      </c>
      <c r="Q158" s="94">
        <f t="shared" si="25"/>
        <v>0</v>
      </c>
      <c r="R158" s="218">
        <f>(ROUND((F158/100*'Member Info'!$W$2), 2))</f>
        <v>0</v>
      </c>
      <c r="S158" s="218" t="e">
        <f t="shared" si="26"/>
        <v>#VALUE!</v>
      </c>
      <c r="T158" s="218" t="str">
        <f t="shared" si="27"/>
        <v/>
      </c>
      <c r="U158" s="227" t="str">
        <f t="shared" si="28"/>
        <v/>
      </c>
      <c r="V158" s="228" t="str">
        <f t="shared" si="29"/>
        <v/>
      </c>
      <c r="W158" s="228" t="str">
        <f t="shared" si="30"/>
        <v/>
      </c>
      <c r="X158" s="222">
        <f t="shared" si="31"/>
        <v>0</v>
      </c>
      <c r="Y158" s="110">
        <f t="shared" si="32"/>
        <v>0</v>
      </c>
      <c r="Z158" s="235" t="str">
        <f t="shared" si="33"/>
        <v/>
      </c>
      <c r="AA158" s="240" t="b">
        <f t="shared" si="34"/>
        <v>0</v>
      </c>
      <c r="AB158" s="235">
        <f t="shared" si="35"/>
        <v>0</v>
      </c>
      <c r="AC158" s="235">
        <f>IF('Member Info'!N155="",1,"")</f>
        <v>1</v>
      </c>
      <c r="AD158" s="243" t="e">
        <f t="shared" si="36"/>
        <v>#VALUE!</v>
      </c>
      <c r="AE158" s="130" t="str">
        <f t="shared" si="37"/>
        <v/>
      </c>
      <c r="AF158" s="124">
        <f t="shared" si="38"/>
        <v>1</v>
      </c>
      <c r="AG158" s="124" t="str">
        <f>IF('Member Info'!N155&lt;&gt;"",IF(AND('Member Info'!N155&lt;=$U$1,'Member Info'!N155&gt;=$T$1),1,0),"")</f>
        <v/>
      </c>
      <c r="AI158" s="124" t="b">
        <f t="shared" si="39"/>
        <v>0</v>
      </c>
      <c r="AJ158" s="124">
        <f t="shared" si="40"/>
        <v>0</v>
      </c>
      <c r="AL158" s="124">
        <f t="shared" si="41"/>
        <v>0</v>
      </c>
      <c r="AM158" s="124">
        <f>IF('Member Info'!F155&gt;$T$1,1,0)</f>
        <v>0</v>
      </c>
      <c r="AN158" s="124" t="b">
        <f>IF(ISERROR(T158),ERROR.TYPE(#REF!)=ERROR.TYPE(T158),FALSE)</f>
        <v>0</v>
      </c>
      <c r="AO158" s="124" t="b">
        <f>IF(ISERROR(U158),ERROR.TYPE(#REF!)=ERROR.TYPE(U158),FALSE)</f>
        <v>0</v>
      </c>
      <c r="AP158" s="124">
        <f>IF('Member Info'!F155&gt;'GP1 April 25'!$U$1,1,0)</f>
        <v>0</v>
      </c>
      <c r="AQ158" s="124">
        <f t="shared" si="42"/>
        <v>0</v>
      </c>
      <c r="AR158" s="124">
        <f t="shared" si="43"/>
        <v>0</v>
      </c>
      <c r="AS158" s="124">
        <f t="shared" si="44"/>
        <v>1</v>
      </c>
    </row>
    <row r="159" spans="1:45" x14ac:dyDescent="0.25">
      <c r="A159" s="4">
        <v>128</v>
      </c>
      <c r="B159" s="164">
        <f>'Member Info'!D156</f>
        <v>0</v>
      </c>
      <c r="C159" s="164">
        <f>'Member Info'!E156</f>
        <v>0</v>
      </c>
      <c r="D159" s="164" t="str">
        <f>'Member Info'!G156</f>
        <v/>
      </c>
      <c r="E159" s="165">
        <f>'Member Info'!B156</f>
        <v>0</v>
      </c>
      <c r="F159" s="242"/>
      <c r="G159" s="166" t="str">
        <f>IF(E159=0,"",('Member Info'!K156+'Member Info'!L156))</f>
        <v/>
      </c>
      <c r="H159" s="419"/>
      <c r="I159" s="419"/>
      <c r="J159" s="26"/>
      <c r="K159" s="26"/>
      <c r="L159" s="384" t="str">
        <f>IF(E159=0,"",IF('Member Info'!F156&gt;$U$1,CONCATENATE("Joined with practice on ", TEXT('Member Info'!F156, "DD/MM/YYYY")),IF('Member Info'!N156&lt;&gt;"",IF('Member Info'!N156&lt;$T$1,CONCATENATE("Left Scheme on ", TEXT('Member Info'!N156, "DD/MM/YYYY")),IF(OR(G159="",G159=0),"Error Detected, No rate entered",IF(E159=0,"",IF(F159="","Error Detected, No Pensionable pay",IF(AS159=1,"No Part Time Status Entered",IF(AR159=1,"No Part Time Hours Entered",IF(ISERROR(AD159)," Unknown Values entered.",IF(V159+W159&lt;1,"Acceptable",IF(T159+U159=200, "No Contributions Entered", IF(M159="","Error Detected, Choose reason&gt;",IF(Z159="1",IF(V159=1,"Please Enter Deemed Pensionable Pay","Add Any Relevant Details Above"),"Please Give Details Above"))))))))))),IF(OR(G159="",G159=0),"Error Detected, No rate entered",IF(E159=0,"",IF(F159="","Error Detected, No Pensionable pay",IF(AS159=1,"No Part Time Status Entered",IF(AR159=1,"No Part Time Hours Entered",IF(ISERROR(AD159)," Unknown Values entered.",IF(V159+W159&lt;1,"Acceptable",IF(T159+U159=200, "No Contributions Entered", IF(M159="","Error Detected, Choose reason&gt;",IF(Z159="1",IF(V159=1,"Please Enter Deemed Pensionable Pay","Add relevant Details Above"),"Please give details Above")))))))))))))</f>
        <v/>
      </c>
      <c r="M159" s="260"/>
      <c r="N159" s="91"/>
      <c r="O159" s="91" t="str">
        <f t="shared" si="23"/>
        <v/>
      </c>
      <c r="P159" s="94">
        <f t="shared" si="24"/>
        <v>0</v>
      </c>
      <c r="Q159" s="94">
        <f t="shared" si="25"/>
        <v>0</v>
      </c>
      <c r="R159" s="218">
        <f>(ROUND((F159/100*'Member Info'!$W$2), 2))</f>
        <v>0</v>
      </c>
      <c r="S159" s="218" t="e">
        <f t="shared" si="26"/>
        <v>#VALUE!</v>
      </c>
      <c r="T159" s="218" t="str">
        <f t="shared" si="27"/>
        <v/>
      </c>
      <c r="U159" s="227" t="str">
        <f t="shared" si="28"/>
        <v/>
      </c>
      <c r="V159" s="228" t="str">
        <f t="shared" si="29"/>
        <v/>
      </c>
      <c r="W159" s="228" t="str">
        <f t="shared" si="30"/>
        <v/>
      </c>
      <c r="X159" s="222">
        <f t="shared" si="31"/>
        <v>0</v>
      </c>
      <c r="Y159" s="110">
        <f t="shared" si="32"/>
        <v>0</v>
      </c>
      <c r="Z159" s="235" t="str">
        <f t="shared" si="33"/>
        <v/>
      </c>
      <c r="AA159" s="240" t="b">
        <f t="shared" si="34"/>
        <v>0</v>
      </c>
      <c r="AB159" s="235">
        <f t="shared" si="35"/>
        <v>0</v>
      </c>
      <c r="AC159" s="235">
        <f>IF('Member Info'!N156="",1,"")</f>
        <v>1</v>
      </c>
      <c r="AD159" s="243" t="e">
        <f t="shared" si="36"/>
        <v>#VALUE!</v>
      </c>
      <c r="AE159" s="130" t="str">
        <f t="shared" si="37"/>
        <v/>
      </c>
      <c r="AF159" s="124">
        <f t="shared" si="38"/>
        <v>1</v>
      </c>
      <c r="AG159" s="124" t="str">
        <f>IF('Member Info'!N156&lt;&gt;"",IF(AND('Member Info'!N156&lt;=$U$1,'Member Info'!N156&gt;=$T$1),1,0),"")</f>
        <v/>
      </c>
      <c r="AI159" s="124" t="b">
        <f t="shared" si="39"/>
        <v>0</v>
      </c>
      <c r="AJ159" s="124">
        <f t="shared" si="40"/>
        <v>0</v>
      </c>
      <c r="AL159" s="124">
        <f t="shared" si="41"/>
        <v>0</v>
      </c>
      <c r="AM159" s="124">
        <f>IF('Member Info'!F156&gt;$T$1,1,0)</f>
        <v>0</v>
      </c>
      <c r="AN159" s="124" t="b">
        <f>IF(ISERROR(T159),ERROR.TYPE(#REF!)=ERROR.TYPE(T159),FALSE)</f>
        <v>0</v>
      </c>
      <c r="AO159" s="124" t="b">
        <f>IF(ISERROR(U159),ERROR.TYPE(#REF!)=ERROR.TYPE(U159),FALSE)</f>
        <v>0</v>
      </c>
      <c r="AP159" s="124">
        <f>IF('Member Info'!F156&gt;'GP1 April 25'!$U$1,1,0)</f>
        <v>0</v>
      </c>
      <c r="AQ159" s="124">
        <f t="shared" si="42"/>
        <v>0</v>
      </c>
      <c r="AR159" s="124">
        <f t="shared" si="43"/>
        <v>0</v>
      </c>
      <c r="AS159" s="124">
        <f t="shared" si="44"/>
        <v>1</v>
      </c>
    </row>
    <row r="160" spans="1:45" x14ac:dyDescent="0.25">
      <c r="A160" s="4">
        <v>129</v>
      </c>
      <c r="B160" s="164">
        <f>'Member Info'!D157</f>
        <v>0</v>
      </c>
      <c r="C160" s="164">
        <f>'Member Info'!E157</f>
        <v>0</v>
      </c>
      <c r="D160" s="164" t="str">
        <f>'Member Info'!G157</f>
        <v/>
      </c>
      <c r="E160" s="165">
        <f>'Member Info'!B157</f>
        <v>0</v>
      </c>
      <c r="F160" s="242"/>
      <c r="G160" s="166" t="str">
        <f>IF(E160=0,"",('Member Info'!K157+'Member Info'!L157))</f>
        <v/>
      </c>
      <c r="H160" s="419"/>
      <c r="I160" s="419"/>
      <c r="J160" s="26"/>
      <c r="K160" s="26"/>
      <c r="L160" s="384" t="str">
        <f>IF(E160=0,"",IF('Member Info'!F157&gt;$U$1,CONCATENATE("Joined with practice on ", TEXT('Member Info'!F157, "DD/MM/YYYY")),IF('Member Info'!N157&lt;&gt;"",IF('Member Info'!N157&lt;$T$1,CONCATENATE("Left Scheme on ", TEXT('Member Info'!N157, "DD/MM/YYYY")),IF(OR(G160="",G160=0),"Error Detected, No rate entered",IF(E160=0,"",IF(F160="","Error Detected, No Pensionable pay",IF(AS160=1,"No Part Time Status Entered",IF(AR160=1,"No Part Time Hours Entered",IF(ISERROR(AD160)," Unknown Values entered.",IF(V160+W160&lt;1,"Acceptable",IF(T160+U160=200, "No Contributions Entered", IF(M160="","Error Detected, Choose reason&gt;",IF(Z160="1",IF(V160=1,"Please Enter Deemed Pensionable Pay","Add Any Relevant Details Above"),"Please Give Details Above"))))))))))),IF(OR(G160="",G160=0),"Error Detected, No rate entered",IF(E160=0,"",IF(F160="","Error Detected, No Pensionable pay",IF(AS160=1,"No Part Time Status Entered",IF(AR160=1,"No Part Time Hours Entered",IF(ISERROR(AD160)," Unknown Values entered.",IF(V160+W160&lt;1,"Acceptable",IF(T160+U160=200, "No Contributions Entered", IF(M160="","Error Detected, Choose reason&gt;",IF(Z160="1",IF(V160=1,"Please Enter Deemed Pensionable Pay","Add relevant Details Above"),"Please give details Above")))))))))))))</f>
        <v/>
      </c>
      <c r="M160" s="260"/>
      <c r="N160" s="91"/>
      <c r="O160" s="91" t="str">
        <f t="shared" si="23"/>
        <v/>
      </c>
      <c r="P160" s="94">
        <f t="shared" si="24"/>
        <v>0</v>
      </c>
      <c r="Q160" s="94">
        <f t="shared" si="25"/>
        <v>0</v>
      </c>
      <c r="R160" s="218">
        <f>(ROUND((F160/100*'Member Info'!$W$2), 2))</f>
        <v>0</v>
      </c>
      <c r="S160" s="218" t="e">
        <f t="shared" si="26"/>
        <v>#VALUE!</v>
      </c>
      <c r="T160" s="218" t="str">
        <f t="shared" si="27"/>
        <v/>
      </c>
      <c r="U160" s="227" t="str">
        <f t="shared" si="28"/>
        <v/>
      </c>
      <c r="V160" s="228" t="str">
        <f t="shared" si="29"/>
        <v/>
      </c>
      <c r="W160" s="228" t="str">
        <f t="shared" si="30"/>
        <v/>
      </c>
      <c r="X160" s="222">
        <f t="shared" si="31"/>
        <v>0</v>
      </c>
      <c r="Y160" s="110">
        <f t="shared" si="32"/>
        <v>0</v>
      </c>
      <c r="Z160" s="235" t="str">
        <f t="shared" si="33"/>
        <v/>
      </c>
      <c r="AA160" s="240" t="b">
        <f t="shared" si="34"/>
        <v>0</v>
      </c>
      <c r="AB160" s="235">
        <f t="shared" si="35"/>
        <v>0</v>
      </c>
      <c r="AC160" s="235">
        <f>IF('Member Info'!N157="",1,"")</f>
        <v>1</v>
      </c>
      <c r="AD160" s="243" t="e">
        <f t="shared" si="36"/>
        <v>#VALUE!</v>
      </c>
      <c r="AE160" s="130" t="str">
        <f t="shared" si="37"/>
        <v/>
      </c>
      <c r="AF160" s="124">
        <f t="shared" si="38"/>
        <v>1</v>
      </c>
      <c r="AG160" s="124" t="str">
        <f>IF('Member Info'!N157&lt;&gt;"",IF(AND('Member Info'!N157&lt;=$U$1,'Member Info'!N157&gt;=$T$1),1,0),"")</f>
        <v/>
      </c>
      <c r="AI160" s="124" t="b">
        <f t="shared" si="39"/>
        <v>0</v>
      </c>
      <c r="AJ160" s="124">
        <f t="shared" si="40"/>
        <v>0</v>
      </c>
      <c r="AL160" s="124">
        <f t="shared" si="41"/>
        <v>0</v>
      </c>
      <c r="AM160" s="124">
        <f>IF('Member Info'!F157&gt;$T$1,1,0)</f>
        <v>0</v>
      </c>
      <c r="AN160" s="124" t="b">
        <f>IF(ISERROR(T160),ERROR.TYPE(#REF!)=ERROR.TYPE(T160),FALSE)</f>
        <v>0</v>
      </c>
      <c r="AO160" s="124" t="b">
        <f>IF(ISERROR(U160),ERROR.TYPE(#REF!)=ERROR.TYPE(U160),FALSE)</f>
        <v>0</v>
      </c>
      <c r="AP160" s="124">
        <f>IF('Member Info'!F157&gt;'GP1 April 25'!$U$1,1,0)</f>
        <v>0</v>
      </c>
      <c r="AQ160" s="124">
        <f t="shared" si="42"/>
        <v>0</v>
      </c>
      <c r="AR160" s="124">
        <f t="shared" si="43"/>
        <v>0</v>
      </c>
      <c r="AS160" s="124">
        <f t="shared" si="44"/>
        <v>1</v>
      </c>
    </row>
    <row r="161" spans="1:45" x14ac:dyDescent="0.25">
      <c r="A161" s="4">
        <v>130</v>
      </c>
      <c r="B161" s="164">
        <f>'Member Info'!D158</f>
        <v>0</v>
      </c>
      <c r="C161" s="164">
        <f>'Member Info'!E158</f>
        <v>0</v>
      </c>
      <c r="D161" s="164" t="str">
        <f>'Member Info'!G158</f>
        <v/>
      </c>
      <c r="E161" s="165">
        <f>'Member Info'!B158</f>
        <v>0</v>
      </c>
      <c r="F161" s="242"/>
      <c r="G161" s="166" t="str">
        <f>IF(E161=0,"",('Member Info'!K158+'Member Info'!L158))</f>
        <v/>
      </c>
      <c r="H161" s="419"/>
      <c r="I161" s="419"/>
      <c r="J161" s="26"/>
      <c r="K161" s="26"/>
      <c r="L161" s="384" t="str">
        <f>IF(E161=0,"",IF('Member Info'!F158&gt;$U$1,CONCATENATE("Joined with practice on ", TEXT('Member Info'!F158, "DD/MM/YYYY")),IF('Member Info'!N158&lt;&gt;"",IF('Member Info'!N158&lt;$T$1,CONCATENATE("Left Scheme on ", TEXT('Member Info'!N158, "DD/MM/YYYY")),IF(OR(G161="",G161=0),"Error Detected, No rate entered",IF(E161=0,"",IF(F161="","Error Detected, No Pensionable pay",IF(AS161=1,"No Part Time Status Entered",IF(AR161=1,"No Part Time Hours Entered",IF(ISERROR(AD161)," Unknown Values entered.",IF(V161+W161&lt;1,"Acceptable",IF(T161+U161=200, "No Contributions Entered", IF(M161="","Error Detected, Choose reason&gt;",IF(Z161="1",IF(V161=1,"Please Enter Deemed Pensionable Pay","Add Any Relevant Details Above"),"Please Give Details Above"))))))))))),IF(OR(G161="",G161=0),"Error Detected, No rate entered",IF(E161=0,"",IF(F161="","Error Detected, No Pensionable pay",IF(AS161=1,"No Part Time Status Entered",IF(AR161=1,"No Part Time Hours Entered",IF(ISERROR(AD161)," Unknown Values entered.",IF(V161+W161&lt;1,"Acceptable",IF(T161+U161=200, "No Contributions Entered", IF(M161="","Error Detected, Choose reason&gt;",IF(Z161="1",IF(V161=1,"Please Enter Deemed Pensionable Pay","Add relevant Details Above"),"Please give details Above")))))))))))))</f>
        <v/>
      </c>
      <c r="M161" s="260"/>
      <c r="N161" s="91"/>
      <c r="O161" s="91" t="str">
        <f t="shared" ref="O161:O181" si="45">IF(E161=0,"",IF(ISERROR((F161+J161+K161)),0,IF((F161+J161+K161)&lt;1,0,1)))</f>
        <v/>
      </c>
      <c r="P161" s="94">
        <f t="shared" ref="P161:P181" si="46">J161</f>
        <v>0</v>
      </c>
      <c r="Q161" s="94">
        <f t="shared" ref="Q161:Q181" si="47">K161</f>
        <v>0</v>
      </c>
      <c r="R161" s="218">
        <f>(ROUND((F161/100*'Member Info'!$W$2), 2))</f>
        <v>0</v>
      </c>
      <c r="S161" s="218" t="e">
        <f t="shared" ref="S161:S181" si="48">ROUND((F161/100*G161),2)</f>
        <v>#VALUE!</v>
      </c>
      <c r="T161" s="218" t="str">
        <f t="shared" ref="T161:T181" si="49">IF(E161=0,"",(100-(P161/R161*100)))</f>
        <v/>
      </c>
      <c r="U161" s="227" t="str">
        <f t="shared" ref="U161:U181" si="50">IF(E161=0,"",(100-(Q161/S161*100)))</f>
        <v/>
      </c>
      <c r="V161" s="228" t="str">
        <f t="shared" ref="V161:V181" si="51">IF(E161=0,"",IF(T161&gt;$T$16,1,IF(T161&lt;-$T$16,1,0)))</f>
        <v/>
      </c>
      <c r="W161" s="228" t="str">
        <f t="shared" ref="W161:W181" si="52">IF(E161=0,"",IF(G161=0,1,IF(U161&gt;$T$16,1,IF(U161&lt;-$T$16,1,0))))</f>
        <v/>
      </c>
      <c r="X161" s="222">
        <f t="shared" ref="X161:X181" si="53">IF(E161=0,0,IF(F161="",1,0))</f>
        <v>0</v>
      </c>
      <c r="Y161" s="110">
        <f t="shared" ref="Y161:Y181" si="54">IF(E161=0,0,IF(M161="",0,1))</f>
        <v>0</v>
      </c>
      <c r="Z161" s="235" t="str">
        <f t="shared" ref="Z161:Z181" si="55">IF(M161="SMP/Occupational Maternity","1",IF(M161="SSP/Occupational Sick pay","1",""))</f>
        <v/>
      </c>
      <c r="AA161" s="240" t="b">
        <f t="shared" ref="AA161:AA181" si="56">IF(OR(AN161=TRUE,AO161=TRUE),TRUE,FALSE)</f>
        <v>0</v>
      </c>
      <c r="AB161" s="235">
        <f t="shared" ref="AB161:AB181" si="57">IF(OR(M161="left scheme/Employment",AC161=""), 1,0)</f>
        <v>0</v>
      </c>
      <c r="AC161" s="235">
        <f>IF('Member Info'!N158="",1,"")</f>
        <v>1</v>
      </c>
      <c r="AD161" s="243" t="e">
        <f t="shared" ref="AD161:AD181" si="58">(T161+U161)</f>
        <v>#VALUE!</v>
      </c>
      <c r="AE161" s="130" t="str">
        <f t="shared" ref="AE161:AE181" si="59">IF(AP161=1,"",IF(Y161=1,"",IF(AG161=1,"",IF(E161=0,"",IF(AB161=1,"",IF(L161="acceptable","",IF(T161+U161="0","",T161+U161)))))))</f>
        <v/>
      </c>
      <c r="AF161" s="124">
        <f t="shared" ref="AF161:AF181" si="60">SUM(AB161+AC161)</f>
        <v>1</v>
      </c>
      <c r="AG161" s="124" t="str">
        <f>IF('Member Info'!N158&lt;&gt;"",IF(AND('Member Info'!N158&lt;=$U$1,'Member Info'!N158&gt;=$T$1),1,0),"")</f>
        <v/>
      </c>
      <c r="AI161" s="124" t="b">
        <f t="shared" ref="AI161:AI181" si="61">OR(M161="SMP/Occupational Maternity",M161="SSP/Occupational Sick pay")</f>
        <v>0</v>
      </c>
      <c r="AJ161" s="124">
        <f t="shared" ref="AJ161:AJ181" si="62">IF(AI161=TRUE,1,0)</f>
        <v>0</v>
      </c>
      <c r="AL161" s="124">
        <f t="shared" ref="AL161:AL181" si="63">IF(L161="Please Enter Deemed Pensionable Pay",1,0)</f>
        <v>0</v>
      </c>
      <c r="AM161" s="124">
        <f>IF('Member Info'!F158&gt;$T$1,1,0)</f>
        <v>0</v>
      </c>
      <c r="AN161" s="124" t="b">
        <f>IF(ISERROR(T161),ERROR.TYPE(#REF!)=ERROR.TYPE(T161),FALSE)</f>
        <v>0</v>
      </c>
      <c r="AO161" s="124" t="b">
        <f>IF(ISERROR(U161),ERROR.TYPE(#REF!)=ERROR.TYPE(U161),FALSE)</f>
        <v>0</v>
      </c>
      <c r="AP161" s="124">
        <f>IF('Member Info'!F158&gt;'GP1 April 25'!$U$1,1,0)</f>
        <v>0</v>
      </c>
      <c r="AQ161" s="124">
        <f t="shared" ref="AQ161:AQ181" si="64">IF(H161="Part Time",1,0)</f>
        <v>0</v>
      </c>
      <c r="AR161" s="124">
        <f t="shared" ref="AR161:AR181" si="65">IF(AND(AQ161=1,I161=""),1,0)</f>
        <v>0</v>
      </c>
      <c r="AS161" s="124">
        <f t="shared" ref="AS161:AS181" si="66">IF(OR(H161=0,H161=""),1,0)</f>
        <v>1</v>
      </c>
    </row>
    <row r="162" spans="1:45" x14ac:dyDescent="0.25">
      <c r="A162" s="4">
        <v>131</v>
      </c>
      <c r="B162" s="164">
        <f>'Member Info'!D159</f>
        <v>0</v>
      </c>
      <c r="C162" s="164">
        <f>'Member Info'!E159</f>
        <v>0</v>
      </c>
      <c r="D162" s="164" t="str">
        <f>'Member Info'!G159</f>
        <v/>
      </c>
      <c r="E162" s="165">
        <f>'Member Info'!B159</f>
        <v>0</v>
      </c>
      <c r="F162" s="242"/>
      <c r="G162" s="166" t="str">
        <f>IF(E162=0,"",('Member Info'!K159+'Member Info'!L159))</f>
        <v/>
      </c>
      <c r="H162" s="419"/>
      <c r="I162" s="419"/>
      <c r="J162" s="26"/>
      <c r="K162" s="26"/>
      <c r="L162" s="384" t="str">
        <f>IF(E162=0,"",IF('Member Info'!F159&gt;$U$1,CONCATENATE("Joined with practice on ", TEXT('Member Info'!F159, "DD/MM/YYYY")),IF('Member Info'!N159&lt;&gt;"",IF('Member Info'!N159&lt;$T$1,CONCATENATE("Left Scheme on ", TEXT('Member Info'!N159, "DD/MM/YYYY")),IF(OR(G162="",G162=0),"Error Detected, No rate entered",IF(E162=0,"",IF(F162="","Error Detected, No Pensionable pay",IF(AS162=1,"No Part Time Status Entered",IF(AR162=1,"No Part Time Hours Entered",IF(ISERROR(AD162)," Unknown Values entered.",IF(V162+W162&lt;1,"Acceptable",IF(T162+U162=200, "No Contributions Entered", IF(M162="","Error Detected, Choose reason&gt;",IF(Z162="1",IF(V162=1,"Please Enter Deemed Pensionable Pay","Add Any Relevant Details Above"),"Please Give Details Above"))))))))))),IF(OR(G162="",G162=0),"Error Detected, No rate entered",IF(E162=0,"",IF(F162="","Error Detected, No Pensionable pay",IF(AS162=1,"No Part Time Status Entered",IF(AR162=1,"No Part Time Hours Entered",IF(ISERROR(AD162)," Unknown Values entered.",IF(V162+W162&lt;1,"Acceptable",IF(T162+U162=200, "No Contributions Entered", IF(M162="","Error Detected, Choose reason&gt;",IF(Z162="1",IF(V162=1,"Please Enter Deemed Pensionable Pay","Add relevant Details Above"),"Please give details Above")))))))))))))</f>
        <v/>
      </c>
      <c r="M162" s="260"/>
      <c r="N162" s="91"/>
      <c r="O162" s="91" t="str">
        <f t="shared" si="45"/>
        <v/>
      </c>
      <c r="P162" s="94">
        <f t="shared" si="46"/>
        <v>0</v>
      </c>
      <c r="Q162" s="94">
        <f t="shared" si="47"/>
        <v>0</v>
      </c>
      <c r="R162" s="218">
        <f>(ROUND((F162/100*'Member Info'!$W$2), 2))</f>
        <v>0</v>
      </c>
      <c r="S162" s="218" t="e">
        <f t="shared" si="48"/>
        <v>#VALUE!</v>
      </c>
      <c r="T162" s="218" t="str">
        <f t="shared" si="49"/>
        <v/>
      </c>
      <c r="U162" s="227" t="str">
        <f t="shared" si="50"/>
        <v/>
      </c>
      <c r="V162" s="228" t="str">
        <f t="shared" si="51"/>
        <v/>
      </c>
      <c r="W162" s="228" t="str">
        <f t="shared" si="52"/>
        <v/>
      </c>
      <c r="X162" s="222">
        <f t="shared" si="53"/>
        <v>0</v>
      </c>
      <c r="Y162" s="110">
        <f t="shared" si="54"/>
        <v>0</v>
      </c>
      <c r="Z162" s="235" t="str">
        <f t="shared" si="55"/>
        <v/>
      </c>
      <c r="AA162" s="240" t="b">
        <f t="shared" si="56"/>
        <v>0</v>
      </c>
      <c r="AB162" s="235">
        <f t="shared" si="57"/>
        <v>0</v>
      </c>
      <c r="AC162" s="235">
        <f>IF('Member Info'!N159="",1,"")</f>
        <v>1</v>
      </c>
      <c r="AD162" s="243" t="e">
        <f t="shared" si="58"/>
        <v>#VALUE!</v>
      </c>
      <c r="AE162" s="130" t="str">
        <f t="shared" si="59"/>
        <v/>
      </c>
      <c r="AF162" s="124">
        <f t="shared" si="60"/>
        <v>1</v>
      </c>
      <c r="AG162" s="124" t="str">
        <f>IF('Member Info'!N159&lt;&gt;"",IF(AND('Member Info'!N159&lt;=$U$1,'Member Info'!N159&gt;=$T$1),1,0),"")</f>
        <v/>
      </c>
      <c r="AI162" s="124" t="b">
        <f t="shared" si="61"/>
        <v>0</v>
      </c>
      <c r="AJ162" s="124">
        <f t="shared" si="62"/>
        <v>0</v>
      </c>
      <c r="AL162" s="124">
        <f t="shared" si="63"/>
        <v>0</v>
      </c>
      <c r="AM162" s="124">
        <f>IF('Member Info'!F159&gt;$T$1,1,0)</f>
        <v>0</v>
      </c>
      <c r="AN162" s="124" t="b">
        <f>IF(ISERROR(T162),ERROR.TYPE(#REF!)=ERROR.TYPE(T162),FALSE)</f>
        <v>0</v>
      </c>
      <c r="AO162" s="124" t="b">
        <f>IF(ISERROR(U162),ERROR.TYPE(#REF!)=ERROR.TYPE(U162),FALSE)</f>
        <v>0</v>
      </c>
      <c r="AP162" s="124">
        <f>IF('Member Info'!F159&gt;'GP1 April 25'!$U$1,1,0)</f>
        <v>0</v>
      </c>
      <c r="AQ162" s="124">
        <f t="shared" si="64"/>
        <v>0</v>
      </c>
      <c r="AR162" s="124">
        <f t="shared" si="65"/>
        <v>0</v>
      </c>
      <c r="AS162" s="124">
        <f t="shared" si="66"/>
        <v>1</v>
      </c>
    </row>
    <row r="163" spans="1:45" x14ac:dyDescent="0.25">
      <c r="A163" s="4">
        <v>132</v>
      </c>
      <c r="B163" s="164">
        <f>'Member Info'!D160</f>
        <v>0</v>
      </c>
      <c r="C163" s="164">
        <f>'Member Info'!E160</f>
        <v>0</v>
      </c>
      <c r="D163" s="164" t="str">
        <f>'Member Info'!G160</f>
        <v/>
      </c>
      <c r="E163" s="165">
        <f>'Member Info'!B160</f>
        <v>0</v>
      </c>
      <c r="F163" s="242"/>
      <c r="G163" s="166" t="str">
        <f>IF(E163=0,"",('Member Info'!K160+'Member Info'!L160))</f>
        <v/>
      </c>
      <c r="H163" s="419"/>
      <c r="I163" s="419"/>
      <c r="J163" s="26"/>
      <c r="K163" s="26"/>
      <c r="L163" s="384" t="str">
        <f>IF(E163=0,"",IF('Member Info'!F160&gt;$U$1,CONCATENATE("Joined with practice on ", TEXT('Member Info'!F160, "DD/MM/YYYY")),IF('Member Info'!N160&lt;&gt;"",IF('Member Info'!N160&lt;$T$1,CONCATENATE("Left Scheme on ", TEXT('Member Info'!N160, "DD/MM/YYYY")),IF(OR(G163="",G163=0),"Error Detected, No rate entered",IF(E163=0,"",IF(F163="","Error Detected, No Pensionable pay",IF(AS163=1,"No Part Time Status Entered",IF(AR163=1,"No Part Time Hours Entered",IF(ISERROR(AD163)," Unknown Values entered.",IF(V163+W163&lt;1,"Acceptable",IF(T163+U163=200, "No Contributions Entered", IF(M163="","Error Detected, Choose reason&gt;",IF(Z163="1",IF(V163=1,"Please Enter Deemed Pensionable Pay","Add Any Relevant Details Above"),"Please Give Details Above"))))))))))),IF(OR(G163="",G163=0),"Error Detected, No rate entered",IF(E163=0,"",IF(F163="","Error Detected, No Pensionable pay",IF(AS163=1,"No Part Time Status Entered",IF(AR163=1,"No Part Time Hours Entered",IF(ISERROR(AD163)," Unknown Values entered.",IF(V163+W163&lt;1,"Acceptable",IF(T163+U163=200, "No Contributions Entered", IF(M163="","Error Detected, Choose reason&gt;",IF(Z163="1",IF(V163=1,"Please Enter Deemed Pensionable Pay","Add relevant Details Above"),"Please give details Above")))))))))))))</f>
        <v/>
      </c>
      <c r="M163" s="260"/>
      <c r="N163" s="91"/>
      <c r="O163" s="91" t="str">
        <f t="shared" si="45"/>
        <v/>
      </c>
      <c r="P163" s="94">
        <f t="shared" si="46"/>
        <v>0</v>
      </c>
      <c r="Q163" s="94">
        <f t="shared" si="47"/>
        <v>0</v>
      </c>
      <c r="R163" s="218">
        <f>(ROUND((F163/100*'Member Info'!$W$2), 2))</f>
        <v>0</v>
      </c>
      <c r="S163" s="218" t="e">
        <f t="shared" si="48"/>
        <v>#VALUE!</v>
      </c>
      <c r="T163" s="218" t="str">
        <f t="shared" si="49"/>
        <v/>
      </c>
      <c r="U163" s="227" t="str">
        <f t="shared" si="50"/>
        <v/>
      </c>
      <c r="V163" s="228" t="str">
        <f t="shared" si="51"/>
        <v/>
      </c>
      <c r="W163" s="228" t="str">
        <f t="shared" si="52"/>
        <v/>
      </c>
      <c r="X163" s="222">
        <f t="shared" si="53"/>
        <v>0</v>
      </c>
      <c r="Y163" s="110">
        <f t="shared" si="54"/>
        <v>0</v>
      </c>
      <c r="Z163" s="235" t="str">
        <f t="shared" si="55"/>
        <v/>
      </c>
      <c r="AA163" s="240" t="b">
        <f t="shared" si="56"/>
        <v>0</v>
      </c>
      <c r="AB163" s="235">
        <f t="shared" si="57"/>
        <v>0</v>
      </c>
      <c r="AC163" s="235">
        <f>IF('Member Info'!N160="",1,"")</f>
        <v>1</v>
      </c>
      <c r="AD163" s="243" t="e">
        <f t="shared" si="58"/>
        <v>#VALUE!</v>
      </c>
      <c r="AE163" s="130" t="str">
        <f t="shared" si="59"/>
        <v/>
      </c>
      <c r="AF163" s="124">
        <f t="shared" si="60"/>
        <v>1</v>
      </c>
      <c r="AG163" s="124" t="str">
        <f>IF('Member Info'!N160&lt;&gt;"",IF(AND('Member Info'!N160&lt;=$U$1,'Member Info'!N160&gt;=$T$1),1,0),"")</f>
        <v/>
      </c>
      <c r="AI163" s="124" t="b">
        <f t="shared" si="61"/>
        <v>0</v>
      </c>
      <c r="AJ163" s="124">
        <f t="shared" si="62"/>
        <v>0</v>
      </c>
      <c r="AL163" s="124">
        <f t="shared" si="63"/>
        <v>0</v>
      </c>
      <c r="AM163" s="124">
        <f>IF('Member Info'!F160&gt;$T$1,1,0)</f>
        <v>0</v>
      </c>
      <c r="AN163" s="124" t="b">
        <f>IF(ISERROR(T163),ERROR.TYPE(#REF!)=ERROR.TYPE(T163),FALSE)</f>
        <v>0</v>
      </c>
      <c r="AO163" s="124" t="b">
        <f>IF(ISERROR(U163),ERROR.TYPE(#REF!)=ERROR.TYPE(U163),FALSE)</f>
        <v>0</v>
      </c>
      <c r="AP163" s="124">
        <f>IF('Member Info'!F160&gt;'GP1 April 25'!$U$1,1,0)</f>
        <v>0</v>
      </c>
      <c r="AQ163" s="124">
        <f t="shared" si="64"/>
        <v>0</v>
      </c>
      <c r="AR163" s="124">
        <f t="shared" si="65"/>
        <v>0</v>
      </c>
      <c r="AS163" s="124">
        <f t="shared" si="66"/>
        <v>1</v>
      </c>
    </row>
    <row r="164" spans="1:45" x14ac:dyDescent="0.25">
      <c r="A164" s="4">
        <v>133</v>
      </c>
      <c r="B164" s="164">
        <f>'Member Info'!D161</f>
        <v>0</v>
      </c>
      <c r="C164" s="164">
        <f>'Member Info'!E161</f>
        <v>0</v>
      </c>
      <c r="D164" s="164" t="str">
        <f>'Member Info'!G161</f>
        <v/>
      </c>
      <c r="E164" s="165">
        <f>'Member Info'!B161</f>
        <v>0</v>
      </c>
      <c r="F164" s="242"/>
      <c r="G164" s="166" t="str">
        <f>IF(E164=0,"",('Member Info'!K161+'Member Info'!L161))</f>
        <v/>
      </c>
      <c r="H164" s="419"/>
      <c r="I164" s="419"/>
      <c r="J164" s="26"/>
      <c r="K164" s="26"/>
      <c r="L164" s="384" t="str">
        <f>IF(E164=0,"",IF('Member Info'!F161&gt;$U$1,CONCATENATE("Joined with practice on ", TEXT('Member Info'!F161, "DD/MM/YYYY")),IF('Member Info'!N161&lt;&gt;"",IF('Member Info'!N161&lt;$T$1,CONCATENATE("Left Scheme on ", TEXT('Member Info'!N161, "DD/MM/YYYY")),IF(OR(G164="",G164=0),"Error Detected, No rate entered",IF(E164=0,"",IF(F164="","Error Detected, No Pensionable pay",IF(AS164=1,"No Part Time Status Entered",IF(AR164=1,"No Part Time Hours Entered",IF(ISERROR(AD164)," Unknown Values entered.",IF(V164+W164&lt;1,"Acceptable",IF(T164+U164=200, "No Contributions Entered", IF(M164="","Error Detected, Choose reason&gt;",IF(Z164="1",IF(V164=1,"Please Enter Deemed Pensionable Pay","Add Any Relevant Details Above"),"Please Give Details Above"))))))))))),IF(OR(G164="",G164=0),"Error Detected, No rate entered",IF(E164=0,"",IF(F164="","Error Detected, No Pensionable pay",IF(AS164=1,"No Part Time Status Entered",IF(AR164=1,"No Part Time Hours Entered",IF(ISERROR(AD164)," Unknown Values entered.",IF(V164+W164&lt;1,"Acceptable",IF(T164+U164=200, "No Contributions Entered", IF(M164="","Error Detected, Choose reason&gt;",IF(Z164="1",IF(V164=1,"Please Enter Deemed Pensionable Pay","Add relevant Details Above"),"Please give details Above")))))))))))))</f>
        <v/>
      </c>
      <c r="M164" s="260"/>
      <c r="N164" s="91"/>
      <c r="O164" s="91" t="str">
        <f t="shared" si="45"/>
        <v/>
      </c>
      <c r="P164" s="94">
        <f t="shared" si="46"/>
        <v>0</v>
      </c>
      <c r="Q164" s="94">
        <f t="shared" si="47"/>
        <v>0</v>
      </c>
      <c r="R164" s="218">
        <f>(ROUND((F164/100*'Member Info'!$W$2), 2))</f>
        <v>0</v>
      </c>
      <c r="S164" s="218" t="e">
        <f t="shared" si="48"/>
        <v>#VALUE!</v>
      </c>
      <c r="T164" s="218" t="str">
        <f t="shared" si="49"/>
        <v/>
      </c>
      <c r="U164" s="227" t="str">
        <f t="shared" si="50"/>
        <v/>
      </c>
      <c r="V164" s="228" t="str">
        <f t="shared" si="51"/>
        <v/>
      </c>
      <c r="W164" s="228" t="str">
        <f t="shared" si="52"/>
        <v/>
      </c>
      <c r="X164" s="222">
        <f t="shared" si="53"/>
        <v>0</v>
      </c>
      <c r="Y164" s="110">
        <f t="shared" si="54"/>
        <v>0</v>
      </c>
      <c r="Z164" s="235" t="str">
        <f t="shared" si="55"/>
        <v/>
      </c>
      <c r="AA164" s="240" t="b">
        <f t="shared" si="56"/>
        <v>0</v>
      </c>
      <c r="AB164" s="235">
        <f t="shared" si="57"/>
        <v>0</v>
      </c>
      <c r="AC164" s="235">
        <f>IF('Member Info'!N161="",1,"")</f>
        <v>1</v>
      </c>
      <c r="AD164" s="243" t="e">
        <f t="shared" si="58"/>
        <v>#VALUE!</v>
      </c>
      <c r="AE164" s="130" t="str">
        <f t="shared" si="59"/>
        <v/>
      </c>
      <c r="AF164" s="124">
        <f t="shared" si="60"/>
        <v>1</v>
      </c>
      <c r="AG164" s="124" t="str">
        <f>IF('Member Info'!N161&lt;&gt;"",IF(AND('Member Info'!N161&lt;=$U$1,'Member Info'!N161&gt;=$T$1),1,0),"")</f>
        <v/>
      </c>
      <c r="AI164" s="124" t="b">
        <f t="shared" si="61"/>
        <v>0</v>
      </c>
      <c r="AJ164" s="124">
        <f t="shared" si="62"/>
        <v>0</v>
      </c>
      <c r="AL164" s="124">
        <f t="shared" si="63"/>
        <v>0</v>
      </c>
      <c r="AM164" s="124">
        <f>IF('Member Info'!F161&gt;$T$1,1,0)</f>
        <v>0</v>
      </c>
      <c r="AN164" s="124" t="b">
        <f>IF(ISERROR(T164),ERROR.TYPE(#REF!)=ERROR.TYPE(T164),FALSE)</f>
        <v>0</v>
      </c>
      <c r="AO164" s="124" t="b">
        <f>IF(ISERROR(U164),ERROR.TYPE(#REF!)=ERROR.TYPE(U164),FALSE)</f>
        <v>0</v>
      </c>
      <c r="AP164" s="124">
        <f>IF('Member Info'!F161&gt;'GP1 April 25'!$U$1,1,0)</f>
        <v>0</v>
      </c>
      <c r="AQ164" s="124">
        <f t="shared" si="64"/>
        <v>0</v>
      </c>
      <c r="AR164" s="124">
        <f t="shared" si="65"/>
        <v>0</v>
      </c>
      <c r="AS164" s="124">
        <f t="shared" si="66"/>
        <v>1</v>
      </c>
    </row>
    <row r="165" spans="1:45" x14ac:dyDescent="0.25">
      <c r="A165" s="4">
        <v>134</v>
      </c>
      <c r="B165" s="164">
        <f>'Member Info'!D162</f>
        <v>0</v>
      </c>
      <c r="C165" s="164">
        <f>'Member Info'!E162</f>
        <v>0</v>
      </c>
      <c r="D165" s="164" t="str">
        <f>'Member Info'!G162</f>
        <v/>
      </c>
      <c r="E165" s="165">
        <f>'Member Info'!B162</f>
        <v>0</v>
      </c>
      <c r="F165" s="242"/>
      <c r="G165" s="166" t="str">
        <f>IF(E165=0,"",('Member Info'!K162+'Member Info'!L162))</f>
        <v/>
      </c>
      <c r="H165" s="419"/>
      <c r="I165" s="419"/>
      <c r="J165" s="26"/>
      <c r="K165" s="26"/>
      <c r="L165" s="384" t="str">
        <f>IF(E165=0,"",IF('Member Info'!F162&gt;$U$1,CONCATENATE("Joined with practice on ", TEXT('Member Info'!F162, "DD/MM/YYYY")),IF('Member Info'!N162&lt;&gt;"",IF('Member Info'!N162&lt;$T$1,CONCATENATE("Left Scheme on ", TEXT('Member Info'!N162, "DD/MM/YYYY")),IF(OR(G165="",G165=0),"Error Detected, No rate entered",IF(E165=0,"",IF(F165="","Error Detected, No Pensionable pay",IF(AS165=1,"No Part Time Status Entered",IF(AR165=1,"No Part Time Hours Entered",IF(ISERROR(AD165)," Unknown Values entered.",IF(V165+W165&lt;1,"Acceptable",IF(T165+U165=200, "No Contributions Entered", IF(M165="","Error Detected, Choose reason&gt;",IF(Z165="1",IF(V165=1,"Please Enter Deemed Pensionable Pay","Add Any Relevant Details Above"),"Please Give Details Above"))))))))))),IF(OR(G165="",G165=0),"Error Detected, No rate entered",IF(E165=0,"",IF(F165="","Error Detected, No Pensionable pay",IF(AS165=1,"No Part Time Status Entered",IF(AR165=1,"No Part Time Hours Entered",IF(ISERROR(AD165)," Unknown Values entered.",IF(V165+W165&lt;1,"Acceptable",IF(T165+U165=200, "No Contributions Entered", IF(M165="","Error Detected, Choose reason&gt;",IF(Z165="1",IF(V165=1,"Please Enter Deemed Pensionable Pay","Add relevant Details Above"),"Please give details Above")))))))))))))</f>
        <v/>
      </c>
      <c r="M165" s="260"/>
      <c r="N165" s="91"/>
      <c r="O165" s="91" t="str">
        <f t="shared" si="45"/>
        <v/>
      </c>
      <c r="P165" s="94">
        <f t="shared" si="46"/>
        <v>0</v>
      </c>
      <c r="Q165" s="94">
        <f t="shared" si="47"/>
        <v>0</v>
      </c>
      <c r="R165" s="218">
        <f>(ROUND((F165/100*'Member Info'!$W$2), 2))</f>
        <v>0</v>
      </c>
      <c r="S165" s="218" t="e">
        <f t="shared" si="48"/>
        <v>#VALUE!</v>
      </c>
      <c r="T165" s="218" t="str">
        <f t="shared" si="49"/>
        <v/>
      </c>
      <c r="U165" s="227" t="str">
        <f t="shared" si="50"/>
        <v/>
      </c>
      <c r="V165" s="228" t="str">
        <f t="shared" si="51"/>
        <v/>
      </c>
      <c r="W165" s="228" t="str">
        <f t="shared" si="52"/>
        <v/>
      </c>
      <c r="X165" s="222">
        <f t="shared" si="53"/>
        <v>0</v>
      </c>
      <c r="Y165" s="110">
        <f t="shared" si="54"/>
        <v>0</v>
      </c>
      <c r="Z165" s="235" t="str">
        <f t="shared" si="55"/>
        <v/>
      </c>
      <c r="AA165" s="240" t="b">
        <f t="shared" si="56"/>
        <v>0</v>
      </c>
      <c r="AB165" s="235">
        <f t="shared" si="57"/>
        <v>0</v>
      </c>
      <c r="AC165" s="235">
        <f>IF('Member Info'!N162="",1,"")</f>
        <v>1</v>
      </c>
      <c r="AD165" s="243" t="e">
        <f t="shared" si="58"/>
        <v>#VALUE!</v>
      </c>
      <c r="AE165" s="130" t="str">
        <f t="shared" si="59"/>
        <v/>
      </c>
      <c r="AF165" s="124">
        <f t="shared" si="60"/>
        <v>1</v>
      </c>
      <c r="AG165" s="124" t="str">
        <f>IF('Member Info'!N162&lt;&gt;"",IF(AND('Member Info'!N162&lt;=$U$1,'Member Info'!N162&gt;=$T$1),1,0),"")</f>
        <v/>
      </c>
      <c r="AI165" s="124" t="b">
        <f t="shared" si="61"/>
        <v>0</v>
      </c>
      <c r="AJ165" s="124">
        <f t="shared" si="62"/>
        <v>0</v>
      </c>
      <c r="AL165" s="124">
        <f t="shared" si="63"/>
        <v>0</v>
      </c>
      <c r="AM165" s="124">
        <f>IF('Member Info'!F162&gt;$T$1,1,0)</f>
        <v>0</v>
      </c>
      <c r="AN165" s="124" t="b">
        <f>IF(ISERROR(T165),ERROR.TYPE(#REF!)=ERROR.TYPE(T165),FALSE)</f>
        <v>0</v>
      </c>
      <c r="AO165" s="124" t="b">
        <f>IF(ISERROR(U165),ERROR.TYPE(#REF!)=ERROR.TYPE(U165),FALSE)</f>
        <v>0</v>
      </c>
      <c r="AP165" s="124">
        <f>IF('Member Info'!F162&gt;'GP1 April 25'!$U$1,1,0)</f>
        <v>0</v>
      </c>
      <c r="AQ165" s="124">
        <f t="shared" si="64"/>
        <v>0</v>
      </c>
      <c r="AR165" s="124">
        <f t="shared" si="65"/>
        <v>0</v>
      </c>
      <c r="AS165" s="124">
        <f t="shared" si="66"/>
        <v>1</v>
      </c>
    </row>
    <row r="166" spans="1:45" x14ac:dyDescent="0.25">
      <c r="A166" s="4">
        <v>135</v>
      </c>
      <c r="B166" s="164">
        <f>'Member Info'!D163</f>
        <v>0</v>
      </c>
      <c r="C166" s="164">
        <f>'Member Info'!E163</f>
        <v>0</v>
      </c>
      <c r="D166" s="164" t="str">
        <f>'Member Info'!G163</f>
        <v/>
      </c>
      <c r="E166" s="165">
        <f>'Member Info'!B163</f>
        <v>0</v>
      </c>
      <c r="F166" s="242"/>
      <c r="G166" s="166" t="str">
        <f>IF(E166=0,"",('Member Info'!K163+'Member Info'!L163))</f>
        <v/>
      </c>
      <c r="H166" s="419"/>
      <c r="I166" s="419"/>
      <c r="J166" s="26"/>
      <c r="K166" s="26"/>
      <c r="L166" s="384" t="str">
        <f>IF(E166=0,"",IF('Member Info'!F163&gt;$U$1,CONCATENATE("Joined with practice on ", TEXT('Member Info'!F163, "DD/MM/YYYY")),IF('Member Info'!N163&lt;&gt;"",IF('Member Info'!N163&lt;$T$1,CONCATENATE("Left Scheme on ", TEXT('Member Info'!N163, "DD/MM/YYYY")),IF(OR(G166="",G166=0),"Error Detected, No rate entered",IF(E166=0,"",IF(F166="","Error Detected, No Pensionable pay",IF(AS166=1,"No Part Time Status Entered",IF(AR166=1,"No Part Time Hours Entered",IF(ISERROR(AD166)," Unknown Values entered.",IF(V166+W166&lt;1,"Acceptable",IF(T166+U166=200, "No Contributions Entered", IF(M166="","Error Detected, Choose reason&gt;",IF(Z166="1",IF(V166=1,"Please Enter Deemed Pensionable Pay","Add Any Relevant Details Above"),"Please Give Details Above"))))))))))),IF(OR(G166="",G166=0),"Error Detected, No rate entered",IF(E166=0,"",IF(F166="","Error Detected, No Pensionable pay",IF(AS166=1,"No Part Time Status Entered",IF(AR166=1,"No Part Time Hours Entered",IF(ISERROR(AD166)," Unknown Values entered.",IF(V166+W166&lt;1,"Acceptable",IF(T166+U166=200, "No Contributions Entered", IF(M166="","Error Detected, Choose reason&gt;",IF(Z166="1",IF(V166=1,"Please Enter Deemed Pensionable Pay","Add relevant Details Above"),"Please give details Above")))))))))))))</f>
        <v/>
      </c>
      <c r="M166" s="260"/>
      <c r="N166" s="91"/>
      <c r="O166" s="91" t="str">
        <f t="shared" si="45"/>
        <v/>
      </c>
      <c r="P166" s="94">
        <f t="shared" si="46"/>
        <v>0</v>
      </c>
      <c r="Q166" s="94">
        <f t="shared" si="47"/>
        <v>0</v>
      </c>
      <c r="R166" s="218">
        <f>(ROUND((F166/100*'Member Info'!$W$2), 2))</f>
        <v>0</v>
      </c>
      <c r="S166" s="218" t="e">
        <f t="shared" si="48"/>
        <v>#VALUE!</v>
      </c>
      <c r="T166" s="218" t="str">
        <f t="shared" si="49"/>
        <v/>
      </c>
      <c r="U166" s="227" t="str">
        <f t="shared" si="50"/>
        <v/>
      </c>
      <c r="V166" s="228" t="str">
        <f t="shared" si="51"/>
        <v/>
      </c>
      <c r="W166" s="228" t="str">
        <f t="shared" si="52"/>
        <v/>
      </c>
      <c r="X166" s="222">
        <f t="shared" si="53"/>
        <v>0</v>
      </c>
      <c r="Y166" s="110">
        <f t="shared" si="54"/>
        <v>0</v>
      </c>
      <c r="Z166" s="235" t="str">
        <f t="shared" si="55"/>
        <v/>
      </c>
      <c r="AA166" s="240" t="b">
        <f t="shared" si="56"/>
        <v>0</v>
      </c>
      <c r="AB166" s="235">
        <f t="shared" si="57"/>
        <v>0</v>
      </c>
      <c r="AC166" s="235">
        <f>IF('Member Info'!N163="",1,"")</f>
        <v>1</v>
      </c>
      <c r="AD166" s="243" t="e">
        <f t="shared" si="58"/>
        <v>#VALUE!</v>
      </c>
      <c r="AE166" s="130" t="str">
        <f t="shared" si="59"/>
        <v/>
      </c>
      <c r="AF166" s="124">
        <f t="shared" si="60"/>
        <v>1</v>
      </c>
      <c r="AG166" s="124" t="str">
        <f>IF('Member Info'!N163&lt;&gt;"",IF(AND('Member Info'!N163&lt;=$U$1,'Member Info'!N163&gt;=$T$1),1,0),"")</f>
        <v/>
      </c>
      <c r="AI166" s="124" t="b">
        <f t="shared" si="61"/>
        <v>0</v>
      </c>
      <c r="AJ166" s="124">
        <f t="shared" si="62"/>
        <v>0</v>
      </c>
      <c r="AL166" s="124">
        <f t="shared" si="63"/>
        <v>0</v>
      </c>
      <c r="AM166" s="124">
        <f>IF('Member Info'!F163&gt;$T$1,1,0)</f>
        <v>0</v>
      </c>
      <c r="AN166" s="124" t="b">
        <f>IF(ISERROR(T166),ERROR.TYPE(#REF!)=ERROR.TYPE(T166),FALSE)</f>
        <v>0</v>
      </c>
      <c r="AO166" s="124" t="b">
        <f>IF(ISERROR(U166),ERROR.TYPE(#REF!)=ERROR.TYPE(U166),FALSE)</f>
        <v>0</v>
      </c>
      <c r="AP166" s="124">
        <f>IF('Member Info'!F163&gt;'GP1 April 25'!$U$1,1,0)</f>
        <v>0</v>
      </c>
      <c r="AQ166" s="124">
        <f t="shared" si="64"/>
        <v>0</v>
      </c>
      <c r="AR166" s="124">
        <f t="shared" si="65"/>
        <v>0</v>
      </c>
      <c r="AS166" s="124">
        <f t="shared" si="66"/>
        <v>1</v>
      </c>
    </row>
    <row r="167" spans="1:45" x14ac:dyDescent="0.25">
      <c r="A167" s="4">
        <v>136</v>
      </c>
      <c r="B167" s="164">
        <f>'Member Info'!D164</f>
        <v>0</v>
      </c>
      <c r="C167" s="164">
        <f>'Member Info'!E164</f>
        <v>0</v>
      </c>
      <c r="D167" s="164" t="str">
        <f>'Member Info'!G164</f>
        <v/>
      </c>
      <c r="E167" s="165">
        <f>'Member Info'!B164</f>
        <v>0</v>
      </c>
      <c r="F167" s="242"/>
      <c r="G167" s="166" t="str">
        <f>IF(E167=0,"",('Member Info'!K164+'Member Info'!L164))</f>
        <v/>
      </c>
      <c r="H167" s="419"/>
      <c r="I167" s="419"/>
      <c r="J167" s="26"/>
      <c r="K167" s="26"/>
      <c r="L167" s="384" t="str">
        <f>IF(E167=0,"",IF('Member Info'!F164&gt;$U$1,CONCATENATE("Joined with practice on ", TEXT('Member Info'!F164, "DD/MM/YYYY")),IF('Member Info'!N164&lt;&gt;"",IF('Member Info'!N164&lt;$T$1,CONCATENATE("Left Scheme on ", TEXT('Member Info'!N164, "DD/MM/YYYY")),IF(OR(G167="",G167=0),"Error Detected, No rate entered",IF(E167=0,"",IF(F167="","Error Detected, No Pensionable pay",IF(AS167=1,"No Part Time Status Entered",IF(AR167=1,"No Part Time Hours Entered",IF(ISERROR(AD167)," Unknown Values entered.",IF(V167+W167&lt;1,"Acceptable",IF(T167+U167=200, "No Contributions Entered", IF(M167="","Error Detected, Choose reason&gt;",IF(Z167="1",IF(V167=1,"Please Enter Deemed Pensionable Pay","Add Any Relevant Details Above"),"Please Give Details Above"))))))))))),IF(OR(G167="",G167=0),"Error Detected, No rate entered",IF(E167=0,"",IF(F167="","Error Detected, No Pensionable pay",IF(AS167=1,"No Part Time Status Entered",IF(AR167=1,"No Part Time Hours Entered",IF(ISERROR(AD167)," Unknown Values entered.",IF(V167+W167&lt;1,"Acceptable",IF(T167+U167=200, "No Contributions Entered", IF(M167="","Error Detected, Choose reason&gt;",IF(Z167="1",IF(V167=1,"Please Enter Deemed Pensionable Pay","Add relevant Details Above"),"Please give details Above")))))))))))))</f>
        <v/>
      </c>
      <c r="M167" s="260"/>
      <c r="N167" s="91"/>
      <c r="O167" s="91" t="str">
        <f t="shared" si="45"/>
        <v/>
      </c>
      <c r="P167" s="94">
        <f t="shared" si="46"/>
        <v>0</v>
      </c>
      <c r="Q167" s="94">
        <f t="shared" si="47"/>
        <v>0</v>
      </c>
      <c r="R167" s="218">
        <f>(ROUND((F167/100*'Member Info'!$W$2), 2))</f>
        <v>0</v>
      </c>
      <c r="S167" s="218" t="e">
        <f t="shared" si="48"/>
        <v>#VALUE!</v>
      </c>
      <c r="T167" s="218" t="str">
        <f t="shared" si="49"/>
        <v/>
      </c>
      <c r="U167" s="227" t="str">
        <f t="shared" si="50"/>
        <v/>
      </c>
      <c r="V167" s="228" t="str">
        <f t="shared" si="51"/>
        <v/>
      </c>
      <c r="W167" s="228" t="str">
        <f t="shared" si="52"/>
        <v/>
      </c>
      <c r="X167" s="222">
        <f t="shared" si="53"/>
        <v>0</v>
      </c>
      <c r="Y167" s="110">
        <f t="shared" si="54"/>
        <v>0</v>
      </c>
      <c r="Z167" s="235" t="str">
        <f t="shared" si="55"/>
        <v/>
      </c>
      <c r="AA167" s="240" t="b">
        <f t="shared" si="56"/>
        <v>0</v>
      </c>
      <c r="AB167" s="235">
        <f t="shared" si="57"/>
        <v>0</v>
      </c>
      <c r="AC167" s="235">
        <f>IF('Member Info'!N164="",1,"")</f>
        <v>1</v>
      </c>
      <c r="AD167" s="243" t="e">
        <f t="shared" si="58"/>
        <v>#VALUE!</v>
      </c>
      <c r="AE167" s="130" t="str">
        <f t="shared" si="59"/>
        <v/>
      </c>
      <c r="AF167" s="124">
        <f t="shared" si="60"/>
        <v>1</v>
      </c>
      <c r="AG167" s="124" t="str">
        <f>IF('Member Info'!N164&lt;&gt;"",IF(AND('Member Info'!N164&lt;=$U$1,'Member Info'!N164&gt;=$T$1),1,0),"")</f>
        <v/>
      </c>
      <c r="AI167" s="124" t="b">
        <f t="shared" si="61"/>
        <v>0</v>
      </c>
      <c r="AJ167" s="124">
        <f t="shared" si="62"/>
        <v>0</v>
      </c>
      <c r="AL167" s="124">
        <f t="shared" si="63"/>
        <v>0</v>
      </c>
      <c r="AM167" s="124">
        <f>IF('Member Info'!F164&gt;$T$1,1,0)</f>
        <v>0</v>
      </c>
      <c r="AN167" s="124" t="b">
        <f>IF(ISERROR(T167),ERROR.TYPE(#REF!)=ERROR.TYPE(T167),FALSE)</f>
        <v>0</v>
      </c>
      <c r="AO167" s="124" t="b">
        <f>IF(ISERROR(U167),ERROR.TYPE(#REF!)=ERROR.TYPE(U167),FALSE)</f>
        <v>0</v>
      </c>
      <c r="AP167" s="124">
        <f>IF('Member Info'!F164&gt;'GP1 April 25'!$U$1,1,0)</f>
        <v>0</v>
      </c>
      <c r="AQ167" s="124">
        <f t="shared" si="64"/>
        <v>0</v>
      </c>
      <c r="AR167" s="124">
        <f t="shared" si="65"/>
        <v>0</v>
      </c>
      <c r="AS167" s="124">
        <f t="shared" si="66"/>
        <v>1</v>
      </c>
    </row>
    <row r="168" spans="1:45" x14ac:dyDescent="0.25">
      <c r="A168" s="4">
        <v>137</v>
      </c>
      <c r="B168" s="164">
        <f>'Member Info'!D165</f>
        <v>0</v>
      </c>
      <c r="C168" s="164">
        <f>'Member Info'!E165</f>
        <v>0</v>
      </c>
      <c r="D168" s="164" t="str">
        <f>'Member Info'!G165</f>
        <v/>
      </c>
      <c r="E168" s="165">
        <f>'Member Info'!B165</f>
        <v>0</v>
      </c>
      <c r="F168" s="242"/>
      <c r="G168" s="166" t="str">
        <f>IF(E168=0,"",('Member Info'!K165+'Member Info'!L165))</f>
        <v/>
      </c>
      <c r="H168" s="419"/>
      <c r="I168" s="419"/>
      <c r="J168" s="26"/>
      <c r="K168" s="26"/>
      <c r="L168" s="384" t="str">
        <f>IF(E168=0,"",IF('Member Info'!F165&gt;$U$1,CONCATENATE("Joined with practice on ", TEXT('Member Info'!F165, "DD/MM/YYYY")),IF('Member Info'!N165&lt;&gt;"",IF('Member Info'!N165&lt;$T$1,CONCATENATE("Left Scheme on ", TEXT('Member Info'!N165, "DD/MM/YYYY")),IF(OR(G168="",G168=0),"Error Detected, No rate entered",IF(E168=0,"",IF(F168="","Error Detected, No Pensionable pay",IF(AS168=1,"No Part Time Status Entered",IF(AR168=1,"No Part Time Hours Entered",IF(ISERROR(AD168)," Unknown Values entered.",IF(V168+W168&lt;1,"Acceptable",IF(T168+U168=200, "No Contributions Entered", IF(M168="","Error Detected, Choose reason&gt;",IF(Z168="1",IF(V168=1,"Please Enter Deemed Pensionable Pay","Add Any Relevant Details Above"),"Please Give Details Above"))))))))))),IF(OR(G168="",G168=0),"Error Detected, No rate entered",IF(E168=0,"",IF(F168="","Error Detected, No Pensionable pay",IF(AS168=1,"No Part Time Status Entered",IF(AR168=1,"No Part Time Hours Entered",IF(ISERROR(AD168)," Unknown Values entered.",IF(V168+W168&lt;1,"Acceptable",IF(T168+U168=200, "No Contributions Entered", IF(M168="","Error Detected, Choose reason&gt;",IF(Z168="1",IF(V168=1,"Please Enter Deemed Pensionable Pay","Add relevant Details Above"),"Please give details Above")))))))))))))</f>
        <v/>
      </c>
      <c r="M168" s="260"/>
      <c r="N168" s="91"/>
      <c r="O168" s="91" t="str">
        <f t="shared" si="45"/>
        <v/>
      </c>
      <c r="P168" s="94">
        <f t="shared" si="46"/>
        <v>0</v>
      </c>
      <c r="Q168" s="94">
        <f t="shared" si="47"/>
        <v>0</v>
      </c>
      <c r="R168" s="218">
        <f>(ROUND((F168/100*'Member Info'!$W$2), 2))</f>
        <v>0</v>
      </c>
      <c r="S168" s="218" t="e">
        <f t="shared" si="48"/>
        <v>#VALUE!</v>
      </c>
      <c r="T168" s="218" t="str">
        <f t="shared" si="49"/>
        <v/>
      </c>
      <c r="U168" s="227" t="str">
        <f t="shared" si="50"/>
        <v/>
      </c>
      <c r="V168" s="228" t="str">
        <f t="shared" si="51"/>
        <v/>
      </c>
      <c r="W168" s="228" t="str">
        <f t="shared" si="52"/>
        <v/>
      </c>
      <c r="X168" s="222">
        <f t="shared" si="53"/>
        <v>0</v>
      </c>
      <c r="Y168" s="110">
        <f t="shared" si="54"/>
        <v>0</v>
      </c>
      <c r="Z168" s="235" t="str">
        <f t="shared" si="55"/>
        <v/>
      </c>
      <c r="AA168" s="240" t="b">
        <f t="shared" si="56"/>
        <v>0</v>
      </c>
      <c r="AB168" s="235">
        <f t="shared" si="57"/>
        <v>0</v>
      </c>
      <c r="AC168" s="235">
        <f>IF('Member Info'!N165="",1,"")</f>
        <v>1</v>
      </c>
      <c r="AD168" s="243" t="e">
        <f t="shared" si="58"/>
        <v>#VALUE!</v>
      </c>
      <c r="AE168" s="130" t="str">
        <f t="shared" si="59"/>
        <v/>
      </c>
      <c r="AF168" s="124">
        <f t="shared" si="60"/>
        <v>1</v>
      </c>
      <c r="AG168" s="124" t="str">
        <f>IF('Member Info'!N165&lt;&gt;"",IF(AND('Member Info'!N165&lt;=$U$1,'Member Info'!N165&gt;=$T$1),1,0),"")</f>
        <v/>
      </c>
      <c r="AI168" s="124" t="b">
        <f t="shared" si="61"/>
        <v>0</v>
      </c>
      <c r="AJ168" s="124">
        <f t="shared" si="62"/>
        <v>0</v>
      </c>
      <c r="AL168" s="124">
        <f t="shared" si="63"/>
        <v>0</v>
      </c>
      <c r="AM168" s="124">
        <f>IF('Member Info'!F165&gt;$T$1,1,0)</f>
        <v>0</v>
      </c>
      <c r="AN168" s="124" t="b">
        <f>IF(ISERROR(T168),ERROR.TYPE(#REF!)=ERROR.TYPE(T168),FALSE)</f>
        <v>0</v>
      </c>
      <c r="AO168" s="124" t="b">
        <f>IF(ISERROR(U168),ERROR.TYPE(#REF!)=ERROR.TYPE(U168),FALSE)</f>
        <v>0</v>
      </c>
      <c r="AP168" s="124">
        <f>IF('Member Info'!F165&gt;'GP1 April 25'!$U$1,1,0)</f>
        <v>0</v>
      </c>
      <c r="AQ168" s="124">
        <f t="shared" si="64"/>
        <v>0</v>
      </c>
      <c r="AR168" s="124">
        <f t="shared" si="65"/>
        <v>0</v>
      </c>
      <c r="AS168" s="124">
        <f t="shared" si="66"/>
        <v>1</v>
      </c>
    </row>
    <row r="169" spans="1:45" x14ac:dyDescent="0.25">
      <c r="A169" s="4">
        <v>138</v>
      </c>
      <c r="B169" s="164">
        <f>'Member Info'!D166</f>
        <v>0</v>
      </c>
      <c r="C169" s="164">
        <f>'Member Info'!E166</f>
        <v>0</v>
      </c>
      <c r="D169" s="164" t="str">
        <f>'Member Info'!G166</f>
        <v/>
      </c>
      <c r="E169" s="165">
        <f>'Member Info'!B166</f>
        <v>0</v>
      </c>
      <c r="F169" s="242"/>
      <c r="G169" s="166" t="str">
        <f>IF(E169=0,"",('Member Info'!K166+'Member Info'!L166))</f>
        <v/>
      </c>
      <c r="H169" s="419"/>
      <c r="I169" s="419"/>
      <c r="J169" s="26"/>
      <c r="K169" s="26"/>
      <c r="L169" s="384" t="str">
        <f>IF(E169=0,"",IF('Member Info'!F166&gt;$U$1,CONCATENATE("Joined with practice on ", TEXT('Member Info'!F166, "DD/MM/YYYY")),IF('Member Info'!N166&lt;&gt;"",IF('Member Info'!N166&lt;$T$1,CONCATENATE("Left Scheme on ", TEXT('Member Info'!N166, "DD/MM/YYYY")),IF(OR(G169="",G169=0),"Error Detected, No rate entered",IF(E169=0,"",IF(F169="","Error Detected, No Pensionable pay",IF(AS169=1,"No Part Time Status Entered",IF(AR169=1,"No Part Time Hours Entered",IF(ISERROR(AD169)," Unknown Values entered.",IF(V169+W169&lt;1,"Acceptable",IF(T169+U169=200, "No Contributions Entered", IF(M169="","Error Detected, Choose reason&gt;",IF(Z169="1",IF(V169=1,"Please Enter Deemed Pensionable Pay","Add Any Relevant Details Above"),"Please Give Details Above"))))))))))),IF(OR(G169="",G169=0),"Error Detected, No rate entered",IF(E169=0,"",IF(F169="","Error Detected, No Pensionable pay",IF(AS169=1,"No Part Time Status Entered",IF(AR169=1,"No Part Time Hours Entered",IF(ISERROR(AD169)," Unknown Values entered.",IF(V169+W169&lt;1,"Acceptable",IF(T169+U169=200, "No Contributions Entered", IF(M169="","Error Detected, Choose reason&gt;",IF(Z169="1",IF(V169=1,"Please Enter Deemed Pensionable Pay","Add relevant Details Above"),"Please give details Above")))))))))))))</f>
        <v/>
      </c>
      <c r="M169" s="260"/>
      <c r="N169" s="91"/>
      <c r="O169" s="91" t="str">
        <f t="shared" si="45"/>
        <v/>
      </c>
      <c r="P169" s="94">
        <f t="shared" si="46"/>
        <v>0</v>
      </c>
      <c r="Q169" s="94">
        <f t="shared" si="47"/>
        <v>0</v>
      </c>
      <c r="R169" s="218">
        <f>(ROUND((F169/100*'Member Info'!$W$2), 2))</f>
        <v>0</v>
      </c>
      <c r="S169" s="218" t="e">
        <f t="shared" si="48"/>
        <v>#VALUE!</v>
      </c>
      <c r="T169" s="218" t="str">
        <f t="shared" si="49"/>
        <v/>
      </c>
      <c r="U169" s="227" t="str">
        <f t="shared" si="50"/>
        <v/>
      </c>
      <c r="V169" s="228" t="str">
        <f t="shared" si="51"/>
        <v/>
      </c>
      <c r="W169" s="228" t="str">
        <f t="shared" si="52"/>
        <v/>
      </c>
      <c r="X169" s="222">
        <f t="shared" si="53"/>
        <v>0</v>
      </c>
      <c r="Y169" s="110">
        <f t="shared" si="54"/>
        <v>0</v>
      </c>
      <c r="Z169" s="235" t="str">
        <f t="shared" si="55"/>
        <v/>
      </c>
      <c r="AA169" s="240" t="b">
        <f t="shared" si="56"/>
        <v>0</v>
      </c>
      <c r="AB169" s="235">
        <f t="shared" si="57"/>
        <v>0</v>
      </c>
      <c r="AC169" s="235">
        <f>IF('Member Info'!N166="",1,"")</f>
        <v>1</v>
      </c>
      <c r="AD169" s="243" t="e">
        <f t="shared" si="58"/>
        <v>#VALUE!</v>
      </c>
      <c r="AE169" s="130" t="str">
        <f t="shared" si="59"/>
        <v/>
      </c>
      <c r="AF169" s="124">
        <f t="shared" si="60"/>
        <v>1</v>
      </c>
      <c r="AG169" s="124" t="str">
        <f>IF('Member Info'!N166&lt;&gt;"",IF(AND('Member Info'!N166&lt;=$U$1,'Member Info'!N166&gt;=$T$1),1,0),"")</f>
        <v/>
      </c>
      <c r="AI169" s="124" t="b">
        <f t="shared" si="61"/>
        <v>0</v>
      </c>
      <c r="AJ169" s="124">
        <f t="shared" si="62"/>
        <v>0</v>
      </c>
      <c r="AL169" s="124">
        <f t="shared" si="63"/>
        <v>0</v>
      </c>
      <c r="AM169" s="124">
        <f>IF('Member Info'!F166&gt;$T$1,1,0)</f>
        <v>0</v>
      </c>
      <c r="AN169" s="124" t="b">
        <f>IF(ISERROR(T169),ERROR.TYPE(#REF!)=ERROR.TYPE(T169),FALSE)</f>
        <v>0</v>
      </c>
      <c r="AO169" s="124" t="b">
        <f>IF(ISERROR(U169),ERROR.TYPE(#REF!)=ERROR.TYPE(U169),FALSE)</f>
        <v>0</v>
      </c>
      <c r="AP169" s="124">
        <f>IF('Member Info'!F166&gt;'GP1 April 25'!$U$1,1,0)</f>
        <v>0</v>
      </c>
      <c r="AQ169" s="124">
        <f t="shared" si="64"/>
        <v>0</v>
      </c>
      <c r="AR169" s="124">
        <f t="shared" si="65"/>
        <v>0</v>
      </c>
      <c r="AS169" s="124">
        <f t="shared" si="66"/>
        <v>1</v>
      </c>
    </row>
    <row r="170" spans="1:45" x14ac:dyDescent="0.25">
      <c r="A170" s="4">
        <v>139</v>
      </c>
      <c r="B170" s="164">
        <f>'Member Info'!D167</f>
        <v>0</v>
      </c>
      <c r="C170" s="164">
        <f>'Member Info'!E167</f>
        <v>0</v>
      </c>
      <c r="D170" s="164" t="str">
        <f>'Member Info'!G167</f>
        <v/>
      </c>
      <c r="E170" s="165">
        <f>'Member Info'!B167</f>
        <v>0</v>
      </c>
      <c r="F170" s="242"/>
      <c r="G170" s="166" t="str">
        <f>IF(E170=0,"",('Member Info'!K167+'Member Info'!L167))</f>
        <v/>
      </c>
      <c r="H170" s="419"/>
      <c r="I170" s="419"/>
      <c r="J170" s="26"/>
      <c r="K170" s="26"/>
      <c r="L170" s="384" t="str">
        <f>IF(E170=0,"",IF('Member Info'!F167&gt;$U$1,CONCATENATE("Joined with practice on ", TEXT('Member Info'!F167, "DD/MM/YYYY")),IF('Member Info'!N167&lt;&gt;"",IF('Member Info'!N167&lt;$T$1,CONCATENATE("Left Scheme on ", TEXT('Member Info'!N167, "DD/MM/YYYY")),IF(OR(G170="",G170=0),"Error Detected, No rate entered",IF(E170=0,"",IF(F170="","Error Detected, No Pensionable pay",IF(AS170=1,"No Part Time Status Entered",IF(AR170=1,"No Part Time Hours Entered",IF(ISERROR(AD170)," Unknown Values entered.",IF(V170+W170&lt;1,"Acceptable",IF(T170+U170=200, "No Contributions Entered", IF(M170="","Error Detected, Choose reason&gt;",IF(Z170="1",IF(V170=1,"Please Enter Deemed Pensionable Pay","Add Any Relevant Details Above"),"Please Give Details Above"))))))))))),IF(OR(G170="",G170=0),"Error Detected, No rate entered",IF(E170=0,"",IF(F170="","Error Detected, No Pensionable pay",IF(AS170=1,"No Part Time Status Entered",IF(AR170=1,"No Part Time Hours Entered",IF(ISERROR(AD170)," Unknown Values entered.",IF(V170+W170&lt;1,"Acceptable",IF(T170+U170=200, "No Contributions Entered", IF(M170="","Error Detected, Choose reason&gt;",IF(Z170="1",IF(V170=1,"Please Enter Deemed Pensionable Pay","Add relevant Details Above"),"Please give details Above")))))))))))))</f>
        <v/>
      </c>
      <c r="M170" s="260"/>
      <c r="N170" s="91"/>
      <c r="O170" s="91" t="str">
        <f t="shared" si="45"/>
        <v/>
      </c>
      <c r="P170" s="94">
        <f t="shared" si="46"/>
        <v>0</v>
      </c>
      <c r="Q170" s="94">
        <f t="shared" si="47"/>
        <v>0</v>
      </c>
      <c r="R170" s="218">
        <f>(ROUND((F170/100*'Member Info'!$W$2), 2))</f>
        <v>0</v>
      </c>
      <c r="S170" s="218" t="e">
        <f t="shared" si="48"/>
        <v>#VALUE!</v>
      </c>
      <c r="T170" s="218" t="str">
        <f t="shared" si="49"/>
        <v/>
      </c>
      <c r="U170" s="227" t="str">
        <f t="shared" si="50"/>
        <v/>
      </c>
      <c r="V170" s="228" t="str">
        <f t="shared" si="51"/>
        <v/>
      </c>
      <c r="W170" s="228" t="str">
        <f t="shared" si="52"/>
        <v/>
      </c>
      <c r="X170" s="222">
        <f t="shared" si="53"/>
        <v>0</v>
      </c>
      <c r="Y170" s="110">
        <f t="shared" si="54"/>
        <v>0</v>
      </c>
      <c r="Z170" s="235" t="str">
        <f t="shared" si="55"/>
        <v/>
      </c>
      <c r="AA170" s="240" t="b">
        <f t="shared" si="56"/>
        <v>0</v>
      </c>
      <c r="AB170" s="235">
        <f t="shared" si="57"/>
        <v>0</v>
      </c>
      <c r="AC170" s="235">
        <f>IF('Member Info'!N167="",1,"")</f>
        <v>1</v>
      </c>
      <c r="AD170" s="243" t="e">
        <f t="shared" si="58"/>
        <v>#VALUE!</v>
      </c>
      <c r="AE170" s="130" t="str">
        <f t="shared" si="59"/>
        <v/>
      </c>
      <c r="AF170" s="124">
        <f t="shared" si="60"/>
        <v>1</v>
      </c>
      <c r="AG170" s="124" t="str">
        <f>IF('Member Info'!N167&lt;&gt;"",IF(AND('Member Info'!N167&lt;=$U$1,'Member Info'!N167&gt;=$T$1),1,0),"")</f>
        <v/>
      </c>
      <c r="AI170" s="124" t="b">
        <f t="shared" si="61"/>
        <v>0</v>
      </c>
      <c r="AJ170" s="124">
        <f t="shared" si="62"/>
        <v>0</v>
      </c>
      <c r="AL170" s="124">
        <f t="shared" si="63"/>
        <v>0</v>
      </c>
      <c r="AM170" s="124">
        <f>IF('Member Info'!F167&gt;$T$1,1,0)</f>
        <v>0</v>
      </c>
      <c r="AN170" s="124" t="b">
        <f>IF(ISERROR(T170),ERROR.TYPE(#REF!)=ERROR.TYPE(T170),FALSE)</f>
        <v>0</v>
      </c>
      <c r="AO170" s="124" t="b">
        <f>IF(ISERROR(U170),ERROR.TYPE(#REF!)=ERROR.TYPE(U170),FALSE)</f>
        <v>0</v>
      </c>
      <c r="AP170" s="124">
        <f>IF('Member Info'!F167&gt;'GP1 April 25'!$U$1,1,0)</f>
        <v>0</v>
      </c>
      <c r="AQ170" s="124">
        <f t="shared" si="64"/>
        <v>0</v>
      </c>
      <c r="AR170" s="124">
        <f t="shared" si="65"/>
        <v>0</v>
      </c>
      <c r="AS170" s="124">
        <f t="shared" si="66"/>
        <v>1</v>
      </c>
    </row>
    <row r="171" spans="1:45" x14ac:dyDescent="0.25">
      <c r="A171" s="4">
        <v>140</v>
      </c>
      <c r="B171" s="164">
        <f>'Member Info'!D168</f>
        <v>0</v>
      </c>
      <c r="C171" s="164">
        <f>'Member Info'!E168</f>
        <v>0</v>
      </c>
      <c r="D171" s="164" t="str">
        <f>'Member Info'!G168</f>
        <v/>
      </c>
      <c r="E171" s="165">
        <f>'Member Info'!B168</f>
        <v>0</v>
      </c>
      <c r="F171" s="242"/>
      <c r="G171" s="166" t="str">
        <f>IF(E171=0,"",('Member Info'!K168+'Member Info'!L168))</f>
        <v/>
      </c>
      <c r="H171" s="419"/>
      <c r="I171" s="419"/>
      <c r="J171" s="26"/>
      <c r="K171" s="26"/>
      <c r="L171" s="384" t="str">
        <f>IF(E171=0,"",IF('Member Info'!F168&gt;$U$1,CONCATENATE("Joined with practice on ", TEXT('Member Info'!F168, "DD/MM/YYYY")),IF('Member Info'!N168&lt;&gt;"",IF('Member Info'!N168&lt;$T$1,CONCATENATE("Left Scheme on ", TEXT('Member Info'!N168, "DD/MM/YYYY")),IF(OR(G171="",G171=0),"Error Detected, No rate entered",IF(E171=0,"",IF(F171="","Error Detected, No Pensionable pay",IF(AS171=1,"No Part Time Status Entered",IF(AR171=1,"No Part Time Hours Entered",IF(ISERROR(AD171)," Unknown Values entered.",IF(V171+W171&lt;1,"Acceptable",IF(T171+U171=200, "No Contributions Entered", IF(M171="","Error Detected, Choose reason&gt;",IF(Z171="1",IF(V171=1,"Please Enter Deemed Pensionable Pay","Add Any Relevant Details Above"),"Please Give Details Above"))))))))))),IF(OR(G171="",G171=0),"Error Detected, No rate entered",IF(E171=0,"",IF(F171="","Error Detected, No Pensionable pay",IF(AS171=1,"No Part Time Status Entered",IF(AR171=1,"No Part Time Hours Entered",IF(ISERROR(AD171)," Unknown Values entered.",IF(V171+W171&lt;1,"Acceptable",IF(T171+U171=200, "No Contributions Entered", IF(M171="","Error Detected, Choose reason&gt;",IF(Z171="1",IF(V171=1,"Please Enter Deemed Pensionable Pay","Add relevant Details Above"),"Please give details Above")))))))))))))</f>
        <v/>
      </c>
      <c r="M171" s="260"/>
      <c r="N171" s="91"/>
      <c r="O171" s="91" t="str">
        <f t="shared" si="45"/>
        <v/>
      </c>
      <c r="P171" s="94">
        <f t="shared" si="46"/>
        <v>0</v>
      </c>
      <c r="Q171" s="94">
        <f t="shared" si="47"/>
        <v>0</v>
      </c>
      <c r="R171" s="218">
        <f>(ROUND((F171/100*'Member Info'!$W$2), 2))</f>
        <v>0</v>
      </c>
      <c r="S171" s="218" t="e">
        <f t="shared" si="48"/>
        <v>#VALUE!</v>
      </c>
      <c r="T171" s="218" t="str">
        <f t="shared" si="49"/>
        <v/>
      </c>
      <c r="U171" s="227" t="str">
        <f t="shared" si="50"/>
        <v/>
      </c>
      <c r="V171" s="228" t="str">
        <f t="shared" si="51"/>
        <v/>
      </c>
      <c r="W171" s="228" t="str">
        <f t="shared" si="52"/>
        <v/>
      </c>
      <c r="X171" s="222">
        <f t="shared" si="53"/>
        <v>0</v>
      </c>
      <c r="Y171" s="110">
        <f t="shared" si="54"/>
        <v>0</v>
      </c>
      <c r="Z171" s="235" t="str">
        <f t="shared" si="55"/>
        <v/>
      </c>
      <c r="AA171" s="240" t="b">
        <f t="shared" si="56"/>
        <v>0</v>
      </c>
      <c r="AB171" s="235">
        <f t="shared" si="57"/>
        <v>0</v>
      </c>
      <c r="AC171" s="235">
        <f>IF('Member Info'!N168="",1,"")</f>
        <v>1</v>
      </c>
      <c r="AD171" s="243" t="e">
        <f t="shared" si="58"/>
        <v>#VALUE!</v>
      </c>
      <c r="AE171" s="130" t="str">
        <f t="shared" si="59"/>
        <v/>
      </c>
      <c r="AF171" s="124">
        <f t="shared" si="60"/>
        <v>1</v>
      </c>
      <c r="AG171" s="124" t="str">
        <f>IF('Member Info'!N168&lt;&gt;"",IF(AND('Member Info'!N168&lt;=$U$1,'Member Info'!N168&gt;=$T$1),1,0),"")</f>
        <v/>
      </c>
      <c r="AI171" s="124" t="b">
        <f t="shared" si="61"/>
        <v>0</v>
      </c>
      <c r="AJ171" s="124">
        <f t="shared" si="62"/>
        <v>0</v>
      </c>
      <c r="AL171" s="124">
        <f t="shared" si="63"/>
        <v>0</v>
      </c>
      <c r="AM171" s="124">
        <f>IF('Member Info'!F168&gt;$T$1,1,0)</f>
        <v>0</v>
      </c>
      <c r="AN171" s="124" t="b">
        <f>IF(ISERROR(T171),ERROR.TYPE(#REF!)=ERROR.TYPE(T171),FALSE)</f>
        <v>0</v>
      </c>
      <c r="AO171" s="124" t="b">
        <f>IF(ISERROR(U171),ERROR.TYPE(#REF!)=ERROR.TYPE(U171),FALSE)</f>
        <v>0</v>
      </c>
      <c r="AP171" s="124">
        <f>IF('Member Info'!F168&gt;'GP1 April 25'!$U$1,1,0)</f>
        <v>0</v>
      </c>
      <c r="AQ171" s="124">
        <f t="shared" si="64"/>
        <v>0</v>
      </c>
      <c r="AR171" s="124">
        <f t="shared" si="65"/>
        <v>0</v>
      </c>
      <c r="AS171" s="124">
        <f t="shared" si="66"/>
        <v>1</v>
      </c>
    </row>
    <row r="172" spans="1:45" x14ac:dyDescent="0.25">
      <c r="A172" s="4">
        <v>141</v>
      </c>
      <c r="B172" s="164">
        <f>'Member Info'!D169</f>
        <v>0</v>
      </c>
      <c r="C172" s="164">
        <f>'Member Info'!E169</f>
        <v>0</v>
      </c>
      <c r="D172" s="164" t="str">
        <f>'Member Info'!G169</f>
        <v/>
      </c>
      <c r="E172" s="165">
        <f>'Member Info'!B169</f>
        <v>0</v>
      </c>
      <c r="F172" s="242"/>
      <c r="G172" s="166" t="str">
        <f>IF(E172=0,"",('Member Info'!K169+'Member Info'!L169))</f>
        <v/>
      </c>
      <c r="H172" s="419"/>
      <c r="I172" s="419"/>
      <c r="J172" s="26"/>
      <c r="K172" s="26"/>
      <c r="L172" s="384" t="str">
        <f>IF(E172=0,"",IF('Member Info'!F169&gt;$U$1,CONCATENATE("Joined with practice on ", TEXT('Member Info'!F169, "DD/MM/YYYY")),IF('Member Info'!N169&lt;&gt;"",IF('Member Info'!N169&lt;$T$1,CONCATENATE("Left Scheme on ", TEXT('Member Info'!N169, "DD/MM/YYYY")),IF(OR(G172="",G172=0),"Error Detected, No rate entered",IF(E172=0,"",IF(F172="","Error Detected, No Pensionable pay",IF(AS172=1,"No Part Time Status Entered",IF(AR172=1,"No Part Time Hours Entered",IF(ISERROR(AD172)," Unknown Values entered.",IF(V172+W172&lt;1,"Acceptable",IF(T172+U172=200, "No Contributions Entered", IF(M172="","Error Detected, Choose reason&gt;",IF(Z172="1",IF(V172=1,"Please Enter Deemed Pensionable Pay","Add Any Relevant Details Above"),"Please Give Details Above"))))))))))),IF(OR(G172="",G172=0),"Error Detected, No rate entered",IF(E172=0,"",IF(F172="","Error Detected, No Pensionable pay",IF(AS172=1,"No Part Time Status Entered",IF(AR172=1,"No Part Time Hours Entered",IF(ISERROR(AD172)," Unknown Values entered.",IF(V172+W172&lt;1,"Acceptable",IF(T172+U172=200, "No Contributions Entered", IF(M172="","Error Detected, Choose reason&gt;",IF(Z172="1",IF(V172=1,"Please Enter Deemed Pensionable Pay","Add relevant Details Above"),"Please give details Above")))))))))))))</f>
        <v/>
      </c>
      <c r="M172" s="260"/>
      <c r="N172" s="91"/>
      <c r="O172" s="91" t="str">
        <f t="shared" si="45"/>
        <v/>
      </c>
      <c r="P172" s="94">
        <f t="shared" si="46"/>
        <v>0</v>
      </c>
      <c r="Q172" s="94">
        <f t="shared" si="47"/>
        <v>0</v>
      </c>
      <c r="R172" s="218">
        <f>(ROUND((F172/100*'Member Info'!$W$2), 2))</f>
        <v>0</v>
      </c>
      <c r="S172" s="218" t="e">
        <f t="shared" si="48"/>
        <v>#VALUE!</v>
      </c>
      <c r="T172" s="218" t="str">
        <f t="shared" si="49"/>
        <v/>
      </c>
      <c r="U172" s="227" t="str">
        <f t="shared" si="50"/>
        <v/>
      </c>
      <c r="V172" s="228" t="str">
        <f t="shared" si="51"/>
        <v/>
      </c>
      <c r="W172" s="228" t="str">
        <f t="shared" si="52"/>
        <v/>
      </c>
      <c r="X172" s="222">
        <f t="shared" si="53"/>
        <v>0</v>
      </c>
      <c r="Y172" s="110">
        <f t="shared" si="54"/>
        <v>0</v>
      </c>
      <c r="Z172" s="235" t="str">
        <f t="shared" si="55"/>
        <v/>
      </c>
      <c r="AA172" s="240" t="b">
        <f t="shared" si="56"/>
        <v>0</v>
      </c>
      <c r="AB172" s="235">
        <f t="shared" si="57"/>
        <v>0</v>
      </c>
      <c r="AC172" s="235">
        <f>IF('Member Info'!N169="",1,"")</f>
        <v>1</v>
      </c>
      <c r="AD172" s="243" t="e">
        <f t="shared" si="58"/>
        <v>#VALUE!</v>
      </c>
      <c r="AE172" s="130" t="str">
        <f t="shared" si="59"/>
        <v/>
      </c>
      <c r="AF172" s="124">
        <f t="shared" si="60"/>
        <v>1</v>
      </c>
      <c r="AG172" s="124" t="str">
        <f>IF('Member Info'!N169&lt;&gt;"",IF(AND('Member Info'!N169&lt;=$U$1,'Member Info'!N169&gt;=$T$1),1,0),"")</f>
        <v/>
      </c>
      <c r="AI172" s="124" t="b">
        <f t="shared" si="61"/>
        <v>0</v>
      </c>
      <c r="AJ172" s="124">
        <f t="shared" si="62"/>
        <v>0</v>
      </c>
      <c r="AL172" s="124">
        <f t="shared" si="63"/>
        <v>0</v>
      </c>
      <c r="AM172" s="124">
        <f>IF('Member Info'!F169&gt;$T$1,1,0)</f>
        <v>0</v>
      </c>
      <c r="AN172" s="124" t="b">
        <f>IF(ISERROR(T172),ERROR.TYPE(#REF!)=ERROR.TYPE(T172),FALSE)</f>
        <v>0</v>
      </c>
      <c r="AO172" s="124" t="b">
        <f>IF(ISERROR(U172),ERROR.TYPE(#REF!)=ERROR.TYPE(U172),FALSE)</f>
        <v>0</v>
      </c>
      <c r="AP172" s="124">
        <f>IF('Member Info'!F169&gt;'GP1 April 25'!$U$1,1,0)</f>
        <v>0</v>
      </c>
      <c r="AQ172" s="124">
        <f t="shared" si="64"/>
        <v>0</v>
      </c>
      <c r="AR172" s="124">
        <f t="shared" si="65"/>
        <v>0</v>
      </c>
      <c r="AS172" s="124">
        <f t="shared" si="66"/>
        <v>1</v>
      </c>
    </row>
    <row r="173" spans="1:45" x14ac:dyDescent="0.25">
      <c r="A173" s="4">
        <v>142</v>
      </c>
      <c r="B173" s="164">
        <f>'Member Info'!D170</f>
        <v>0</v>
      </c>
      <c r="C173" s="164">
        <f>'Member Info'!E170</f>
        <v>0</v>
      </c>
      <c r="D173" s="164" t="str">
        <f>'Member Info'!G170</f>
        <v/>
      </c>
      <c r="E173" s="165">
        <f>'Member Info'!B170</f>
        <v>0</v>
      </c>
      <c r="F173" s="242"/>
      <c r="G173" s="166" t="str">
        <f>IF(E173=0,"",('Member Info'!K170+'Member Info'!L170))</f>
        <v/>
      </c>
      <c r="H173" s="419"/>
      <c r="I173" s="419"/>
      <c r="J173" s="26"/>
      <c r="K173" s="26"/>
      <c r="L173" s="384" t="str">
        <f>IF(E173=0,"",IF('Member Info'!F170&gt;$U$1,CONCATENATE("Joined with practice on ", TEXT('Member Info'!F170, "DD/MM/YYYY")),IF('Member Info'!N170&lt;&gt;"",IF('Member Info'!N170&lt;$T$1,CONCATENATE("Left Scheme on ", TEXT('Member Info'!N170, "DD/MM/YYYY")),IF(OR(G173="",G173=0),"Error Detected, No rate entered",IF(E173=0,"",IF(F173="","Error Detected, No Pensionable pay",IF(AS173=1,"No Part Time Status Entered",IF(AR173=1,"No Part Time Hours Entered",IF(ISERROR(AD173)," Unknown Values entered.",IF(V173+W173&lt;1,"Acceptable",IF(T173+U173=200, "No Contributions Entered", IF(M173="","Error Detected, Choose reason&gt;",IF(Z173="1",IF(V173=1,"Please Enter Deemed Pensionable Pay","Add Any Relevant Details Above"),"Please Give Details Above"))))))))))),IF(OR(G173="",G173=0),"Error Detected, No rate entered",IF(E173=0,"",IF(F173="","Error Detected, No Pensionable pay",IF(AS173=1,"No Part Time Status Entered",IF(AR173=1,"No Part Time Hours Entered",IF(ISERROR(AD173)," Unknown Values entered.",IF(V173+W173&lt;1,"Acceptable",IF(T173+U173=200, "No Contributions Entered", IF(M173="","Error Detected, Choose reason&gt;",IF(Z173="1",IF(V173=1,"Please Enter Deemed Pensionable Pay","Add relevant Details Above"),"Please give details Above")))))))))))))</f>
        <v/>
      </c>
      <c r="M173" s="260"/>
      <c r="N173" s="91"/>
      <c r="O173" s="91" t="str">
        <f t="shared" si="45"/>
        <v/>
      </c>
      <c r="P173" s="94">
        <f t="shared" si="46"/>
        <v>0</v>
      </c>
      <c r="Q173" s="94">
        <f t="shared" si="47"/>
        <v>0</v>
      </c>
      <c r="R173" s="218">
        <f>(ROUND((F173/100*'Member Info'!$W$2), 2))</f>
        <v>0</v>
      </c>
      <c r="S173" s="218" t="e">
        <f t="shared" si="48"/>
        <v>#VALUE!</v>
      </c>
      <c r="T173" s="218" t="str">
        <f t="shared" si="49"/>
        <v/>
      </c>
      <c r="U173" s="227" t="str">
        <f t="shared" si="50"/>
        <v/>
      </c>
      <c r="V173" s="228" t="str">
        <f t="shared" si="51"/>
        <v/>
      </c>
      <c r="W173" s="228" t="str">
        <f t="shared" si="52"/>
        <v/>
      </c>
      <c r="X173" s="222">
        <f t="shared" si="53"/>
        <v>0</v>
      </c>
      <c r="Y173" s="110">
        <f t="shared" si="54"/>
        <v>0</v>
      </c>
      <c r="Z173" s="235" t="str">
        <f t="shared" si="55"/>
        <v/>
      </c>
      <c r="AA173" s="240" t="b">
        <f t="shared" si="56"/>
        <v>0</v>
      </c>
      <c r="AB173" s="235">
        <f t="shared" si="57"/>
        <v>0</v>
      </c>
      <c r="AC173" s="235">
        <f>IF('Member Info'!N170="",1,"")</f>
        <v>1</v>
      </c>
      <c r="AD173" s="243" t="e">
        <f t="shared" si="58"/>
        <v>#VALUE!</v>
      </c>
      <c r="AE173" s="130" t="str">
        <f t="shared" si="59"/>
        <v/>
      </c>
      <c r="AF173" s="124">
        <f t="shared" si="60"/>
        <v>1</v>
      </c>
      <c r="AG173" s="124" t="str">
        <f>IF('Member Info'!N170&lt;&gt;"",IF(AND('Member Info'!N170&lt;=$U$1,'Member Info'!N170&gt;=$T$1),1,0),"")</f>
        <v/>
      </c>
      <c r="AI173" s="124" t="b">
        <f t="shared" si="61"/>
        <v>0</v>
      </c>
      <c r="AJ173" s="124">
        <f t="shared" si="62"/>
        <v>0</v>
      </c>
      <c r="AL173" s="124">
        <f t="shared" si="63"/>
        <v>0</v>
      </c>
      <c r="AM173" s="124">
        <f>IF('Member Info'!F170&gt;$T$1,1,0)</f>
        <v>0</v>
      </c>
      <c r="AN173" s="124" t="b">
        <f>IF(ISERROR(T173),ERROR.TYPE(#REF!)=ERROR.TYPE(T173),FALSE)</f>
        <v>0</v>
      </c>
      <c r="AO173" s="124" t="b">
        <f>IF(ISERROR(U173),ERROR.TYPE(#REF!)=ERROR.TYPE(U173),FALSE)</f>
        <v>0</v>
      </c>
      <c r="AP173" s="124">
        <f>IF('Member Info'!F170&gt;'GP1 April 25'!$U$1,1,0)</f>
        <v>0</v>
      </c>
      <c r="AQ173" s="124">
        <f t="shared" si="64"/>
        <v>0</v>
      </c>
      <c r="AR173" s="124">
        <f t="shared" si="65"/>
        <v>0</v>
      </c>
      <c r="AS173" s="124">
        <f t="shared" si="66"/>
        <v>1</v>
      </c>
    </row>
    <row r="174" spans="1:45" x14ac:dyDescent="0.25">
      <c r="A174" s="4">
        <v>143</v>
      </c>
      <c r="B174" s="164">
        <f>'Member Info'!D171</f>
        <v>0</v>
      </c>
      <c r="C174" s="164">
        <f>'Member Info'!E171</f>
        <v>0</v>
      </c>
      <c r="D174" s="164" t="str">
        <f>'Member Info'!G171</f>
        <v/>
      </c>
      <c r="E174" s="165">
        <f>'Member Info'!B171</f>
        <v>0</v>
      </c>
      <c r="F174" s="242"/>
      <c r="G174" s="166" t="str">
        <f>IF(E174=0,"",('Member Info'!K171+'Member Info'!L171))</f>
        <v/>
      </c>
      <c r="H174" s="419"/>
      <c r="I174" s="419"/>
      <c r="J174" s="26"/>
      <c r="K174" s="26"/>
      <c r="L174" s="384" t="str">
        <f>IF(E174=0,"",IF('Member Info'!F171&gt;$U$1,CONCATENATE("Joined with practice on ", TEXT('Member Info'!F171, "DD/MM/YYYY")),IF('Member Info'!N171&lt;&gt;"",IF('Member Info'!N171&lt;$T$1,CONCATENATE("Left Scheme on ", TEXT('Member Info'!N171, "DD/MM/YYYY")),IF(OR(G174="",G174=0),"Error Detected, No rate entered",IF(E174=0,"",IF(F174="","Error Detected, No Pensionable pay",IF(AS174=1,"No Part Time Status Entered",IF(AR174=1,"No Part Time Hours Entered",IF(ISERROR(AD174)," Unknown Values entered.",IF(V174+W174&lt;1,"Acceptable",IF(T174+U174=200, "No Contributions Entered", IF(M174="","Error Detected, Choose reason&gt;",IF(Z174="1",IF(V174=1,"Please Enter Deemed Pensionable Pay","Add Any Relevant Details Above"),"Please Give Details Above"))))))))))),IF(OR(G174="",G174=0),"Error Detected, No rate entered",IF(E174=0,"",IF(F174="","Error Detected, No Pensionable pay",IF(AS174=1,"No Part Time Status Entered",IF(AR174=1,"No Part Time Hours Entered",IF(ISERROR(AD174)," Unknown Values entered.",IF(V174+W174&lt;1,"Acceptable",IF(T174+U174=200, "No Contributions Entered", IF(M174="","Error Detected, Choose reason&gt;",IF(Z174="1",IF(V174=1,"Please Enter Deemed Pensionable Pay","Add relevant Details Above"),"Please give details Above")))))))))))))</f>
        <v/>
      </c>
      <c r="M174" s="260"/>
      <c r="N174" s="91"/>
      <c r="O174" s="91" t="str">
        <f t="shared" si="45"/>
        <v/>
      </c>
      <c r="P174" s="94">
        <f t="shared" si="46"/>
        <v>0</v>
      </c>
      <c r="Q174" s="94">
        <f t="shared" si="47"/>
        <v>0</v>
      </c>
      <c r="R174" s="218">
        <f>(ROUND((F174/100*'Member Info'!$W$2), 2))</f>
        <v>0</v>
      </c>
      <c r="S174" s="218" t="e">
        <f t="shared" si="48"/>
        <v>#VALUE!</v>
      </c>
      <c r="T174" s="218" t="str">
        <f t="shared" si="49"/>
        <v/>
      </c>
      <c r="U174" s="227" t="str">
        <f t="shared" si="50"/>
        <v/>
      </c>
      <c r="V174" s="228" t="str">
        <f t="shared" si="51"/>
        <v/>
      </c>
      <c r="W174" s="228" t="str">
        <f t="shared" si="52"/>
        <v/>
      </c>
      <c r="X174" s="222">
        <f t="shared" si="53"/>
        <v>0</v>
      </c>
      <c r="Y174" s="110">
        <f t="shared" si="54"/>
        <v>0</v>
      </c>
      <c r="Z174" s="235" t="str">
        <f t="shared" si="55"/>
        <v/>
      </c>
      <c r="AA174" s="240" t="b">
        <f t="shared" si="56"/>
        <v>0</v>
      </c>
      <c r="AB174" s="235">
        <f t="shared" si="57"/>
        <v>0</v>
      </c>
      <c r="AC174" s="235">
        <f>IF('Member Info'!N171="",1,"")</f>
        <v>1</v>
      </c>
      <c r="AD174" s="243" t="e">
        <f t="shared" si="58"/>
        <v>#VALUE!</v>
      </c>
      <c r="AE174" s="130" t="str">
        <f t="shared" si="59"/>
        <v/>
      </c>
      <c r="AF174" s="124">
        <f t="shared" si="60"/>
        <v>1</v>
      </c>
      <c r="AG174" s="124" t="str">
        <f>IF('Member Info'!N171&lt;&gt;"",IF(AND('Member Info'!N171&lt;=$U$1,'Member Info'!N171&gt;=$T$1),1,0),"")</f>
        <v/>
      </c>
      <c r="AI174" s="124" t="b">
        <f t="shared" si="61"/>
        <v>0</v>
      </c>
      <c r="AJ174" s="124">
        <f t="shared" si="62"/>
        <v>0</v>
      </c>
      <c r="AL174" s="124">
        <f t="shared" si="63"/>
        <v>0</v>
      </c>
      <c r="AM174" s="124">
        <f>IF('Member Info'!F171&gt;$T$1,1,0)</f>
        <v>0</v>
      </c>
      <c r="AN174" s="124" t="b">
        <f>IF(ISERROR(T174),ERROR.TYPE(#REF!)=ERROR.TYPE(T174),FALSE)</f>
        <v>0</v>
      </c>
      <c r="AO174" s="124" t="b">
        <f>IF(ISERROR(U174),ERROR.TYPE(#REF!)=ERROR.TYPE(U174),FALSE)</f>
        <v>0</v>
      </c>
      <c r="AP174" s="124">
        <f>IF('Member Info'!F171&gt;'GP1 April 25'!$U$1,1,0)</f>
        <v>0</v>
      </c>
      <c r="AQ174" s="124">
        <f t="shared" si="64"/>
        <v>0</v>
      </c>
      <c r="AR174" s="124">
        <f t="shared" si="65"/>
        <v>0</v>
      </c>
      <c r="AS174" s="124">
        <f t="shared" si="66"/>
        <v>1</v>
      </c>
    </row>
    <row r="175" spans="1:45" x14ac:dyDescent="0.25">
      <c r="A175" s="4">
        <v>144</v>
      </c>
      <c r="B175" s="164">
        <f>'Member Info'!D172</f>
        <v>0</v>
      </c>
      <c r="C175" s="164">
        <f>'Member Info'!E172</f>
        <v>0</v>
      </c>
      <c r="D175" s="164" t="str">
        <f>'Member Info'!G172</f>
        <v/>
      </c>
      <c r="E175" s="165">
        <f>'Member Info'!B172</f>
        <v>0</v>
      </c>
      <c r="F175" s="242"/>
      <c r="G175" s="166" t="str">
        <f>IF(E175=0,"",('Member Info'!K172+'Member Info'!L172))</f>
        <v/>
      </c>
      <c r="H175" s="419"/>
      <c r="I175" s="419"/>
      <c r="J175" s="26"/>
      <c r="K175" s="26"/>
      <c r="L175" s="384" t="str">
        <f>IF(E175=0,"",IF('Member Info'!F172&gt;$U$1,CONCATENATE("Joined with practice on ", TEXT('Member Info'!F172, "DD/MM/YYYY")),IF('Member Info'!N172&lt;&gt;"",IF('Member Info'!N172&lt;$T$1,CONCATENATE("Left Scheme on ", TEXT('Member Info'!N172, "DD/MM/YYYY")),IF(OR(G175="",G175=0),"Error Detected, No rate entered",IF(E175=0,"",IF(F175="","Error Detected, No Pensionable pay",IF(AS175=1,"No Part Time Status Entered",IF(AR175=1,"No Part Time Hours Entered",IF(ISERROR(AD175)," Unknown Values entered.",IF(V175+W175&lt;1,"Acceptable",IF(T175+U175=200, "No Contributions Entered", IF(M175="","Error Detected, Choose reason&gt;",IF(Z175="1",IF(V175=1,"Please Enter Deemed Pensionable Pay","Add Any Relevant Details Above"),"Please Give Details Above"))))))))))),IF(OR(G175="",G175=0),"Error Detected, No rate entered",IF(E175=0,"",IF(F175="","Error Detected, No Pensionable pay",IF(AS175=1,"No Part Time Status Entered",IF(AR175=1,"No Part Time Hours Entered",IF(ISERROR(AD175)," Unknown Values entered.",IF(V175+W175&lt;1,"Acceptable",IF(T175+U175=200, "No Contributions Entered", IF(M175="","Error Detected, Choose reason&gt;",IF(Z175="1",IF(V175=1,"Please Enter Deemed Pensionable Pay","Add relevant Details Above"),"Please give details Above")))))))))))))</f>
        <v/>
      </c>
      <c r="M175" s="260"/>
      <c r="N175" s="91"/>
      <c r="O175" s="91" t="str">
        <f t="shared" si="45"/>
        <v/>
      </c>
      <c r="P175" s="94">
        <f t="shared" si="46"/>
        <v>0</v>
      </c>
      <c r="Q175" s="94">
        <f t="shared" si="47"/>
        <v>0</v>
      </c>
      <c r="R175" s="218">
        <f>(ROUND((F175/100*'Member Info'!$W$2), 2))</f>
        <v>0</v>
      </c>
      <c r="S175" s="218" t="e">
        <f t="shared" si="48"/>
        <v>#VALUE!</v>
      </c>
      <c r="T175" s="218" t="str">
        <f t="shared" si="49"/>
        <v/>
      </c>
      <c r="U175" s="227" t="str">
        <f t="shared" si="50"/>
        <v/>
      </c>
      <c r="V175" s="228" t="str">
        <f t="shared" si="51"/>
        <v/>
      </c>
      <c r="W175" s="228" t="str">
        <f t="shared" si="52"/>
        <v/>
      </c>
      <c r="X175" s="222">
        <f t="shared" si="53"/>
        <v>0</v>
      </c>
      <c r="Y175" s="110">
        <f t="shared" si="54"/>
        <v>0</v>
      </c>
      <c r="Z175" s="235" t="str">
        <f t="shared" si="55"/>
        <v/>
      </c>
      <c r="AA175" s="240" t="b">
        <f t="shared" si="56"/>
        <v>0</v>
      </c>
      <c r="AB175" s="235">
        <f t="shared" si="57"/>
        <v>0</v>
      </c>
      <c r="AC175" s="235">
        <f>IF('Member Info'!N172="",1,"")</f>
        <v>1</v>
      </c>
      <c r="AD175" s="243" t="e">
        <f t="shared" si="58"/>
        <v>#VALUE!</v>
      </c>
      <c r="AE175" s="130" t="str">
        <f t="shared" si="59"/>
        <v/>
      </c>
      <c r="AF175" s="124">
        <f t="shared" si="60"/>
        <v>1</v>
      </c>
      <c r="AG175" s="124" t="str">
        <f>IF('Member Info'!N172&lt;&gt;"",IF(AND('Member Info'!N172&lt;=$U$1,'Member Info'!N172&gt;=$T$1),1,0),"")</f>
        <v/>
      </c>
      <c r="AI175" s="124" t="b">
        <f t="shared" si="61"/>
        <v>0</v>
      </c>
      <c r="AJ175" s="124">
        <f t="shared" si="62"/>
        <v>0</v>
      </c>
      <c r="AL175" s="124">
        <f t="shared" si="63"/>
        <v>0</v>
      </c>
      <c r="AM175" s="124">
        <f>IF('Member Info'!F172&gt;$T$1,1,0)</f>
        <v>0</v>
      </c>
      <c r="AN175" s="124" t="b">
        <f>IF(ISERROR(T175),ERROR.TYPE(#REF!)=ERROR.TYPE(T175),FALSE)</f>
        <v>0</v>
      </c>
      <c r="AO175" s="124" t="b">
        <f>IF(ISERROR(U175),ERROR.TYPE(#REF!)=ERROR.TYPE(U175),FALSE)</f>
        <v>0</v>
      </c>
      <c r="AP175" s="124">
        <f>IF('Member Info'!F172&gt;'GP1 April 25'!$U$1,1,0)</f>
        <v>0</v>
      </c>
      <c r="AQ175" s="124">
        <f t="shared" si="64"/>
        <v>0</v>
      </c>
      <c r="AR175" s="124">
        <f t="shared" si="65"/>
        <v>0</v>
      </c>
      <c r="AS175" s="124">
        <f t="shared" si="66"/>
        <v>1</v>
      </c>
    </row>
    <row r="176" spans="1:45" x14ac:dyDescent="0.25">
      <c r="A176" s="4">
        <v>145</v>
      </c>
      <c r="B176" s="164">
        <f>'Member Info'!D173</f>
        <v>0</v>
      </c>
      <c r="C176" s="164">
        <f>'Member Info'!E173</f>
        <v>0</v>
      </c>
      <c r="D176" s="164" t="str">
        <f>'Member Info'!G173</f>
        <v/>
      </c>
      <c r="E176" s="165">
        <f>'Member Info'!B173</f>
        <v>0</v>
      </c>
      <c r="F176" s="242"/>
      <c r="G176" s="166" t="str">
        <f>IF(E176=0,"",('Member Info'!K173+'Member Info'!L173))</f>
        <v/>
      </c>
      <c r="H176" s="419"/>
      <c r="I176" s="419"/>
      <c r="J176" s="26"/>
      <c r="K176" s="26"/>
      <c r="L176" s="384" t="str">
        <f>IF(E176=0,"",IF('Member Info'!F173&gt;$U$1,CONCATENATE("Joined with practice on ", TEXT('Member Info'!F173, "DD/MM/YYYY")),IF('Member Info'!N173&lt;&gt;"",IF('Member Info'!N173&lt;$T$1,CONCATENATE("Left Scheme on ", TEXT('Member Info'!N173, "DD/MM/YYYY")),IF(OR(G176="",G176=0),"Error Detected, No rate entered",IF(E176=0,"",IF(F176="","Error Detected, No Pensionable pay",IF(AS176=1,"No Part Time Status Entered",IF(AR176=1,"No Part Time Hours Entered",IF(ISERROR(AD176)," Unknown Values entered.",IF(V176+W176&lt;1,"Acceptable",IF(T176+U176=200, "No Contributions Entered", IF(M176="","Error Detected, Choose reason&gt;",IF(Z176="1",IF(V176=1,"Please Enter Deemed Pensionable Pay","Add Any Relevant Details Above"),"Please Give Details Above"))))))))))),IF(OR(G176="",G176=0),"Error Detected, No rate entered",IF(E176=0,"",IF(F176="","Error Detected, No Pensionable pay",IF(AS176=1,"No Part Time Status Entered",IF(AR176=1,"No Part Time Hours Entered",IF(ISERROR(AD176)," Unknown Values entered.",IF(V176+W176&lt;1,"Acceptable",IF(T176+U176=200, "No Contributions Entered", IF(M176="","Error Detected, Choose reason&gt;",IF(Z176="1",IF(V176=1,"Please Enter Deemed Pensionable Pay","Add relevant Details Above"),"Please give details Above")))))))))))))</f>
        <v/>
      </c>
      <c r="M176" s="260"/>
      <c r="N176" s="91"/>
      <c r="O176" s="91" t="str">
        <f t="shared" si="45"/>
        <v/>
      </c>
      <c r="P176" s="94">
        <f t="shared" si="46"/>
        <v>0</v>
      </c>
      <c r="Q176" s="94">
        <f t="shared" si="47"/>
        <v>0</v>
      </c>
      <c r="R176" s="218">
        <f>(ROUND((F176/100*'Member Info'!$W$2), 2))</f>
        <v>0</v>
      </c>
      <c r="S176" s="218" t="e">
        <f t="shared" si="48"/>
        <v>#VALUE!</v>
      </c>
      <c r="T176" s="218" t="str">
        <f t="shared" si="49"/>
        <v/>
      </c>
      <c r="U176" s="227" t="str">
        <f t="shared" si="50"/>
        <v/>
      </c>
      <c r="V176" s="228" t="str">
        <f t="shared" si="51"/>
        <v/>
      </c>
      <c r="W176" s="228" t="str">
        <f t="shared" si="52"/>
        <v/>
      </c>
      <c r="X176" s="222">
        <f t="shared" si="53"/>
        <v>0</v>
      </c>
      <c r="Y176" s="110">
        <f t="shared" si="54"/>
        <v>0</v>
      </c>
      <c r="Z176" s="235" t="str">
        <f t="shared" si="55"/>
        <v/>
      </c>
      <c r="AA176" s="240" t="b">
        <f t="shared" si="56"/>
        <v>0</v>
      </c>
      <c r="AB176" s="235">
        <f t="shared" si="57"/>
        <v>0</v>
      </c>
      <c r="AC176" s="235">
        <f>IF('Member Info'!N173="",1,"")</f>
        <v>1</v>
      </c>
      <c r="AD176" s="243" t="e">
        <f t="shared" si="58"/>
        <v>#VALUE!</v>
      </c>
      <c r="AE176" s="130" t="str">
        <f t="shared" si="59"/>
        <v/>
      </c>
      <c r="AF176" s="124">
        <f t="shared" si="60"/>
        <v>1</v>
      </c>
      <c r="AG176" s="124" t="str">
        <f>IF('Member Info'!N173&lt;&gt;"",IF(AND('Member Info'!N173&lt;=$U$1,'Member Info'!N173&gt;=$T$1),1,0),"")</f>
        <v/>
      </c>
      <c r="AI176" s="124" t="b">
        <f t="shared" si="61"/>
        <v>0</v>
      </c>
      <c r="AJ176" s="124">
        <f t="shared" si="62"/>
        <v>0</v>
      </c>
      <c r="AL176" s="124">
        <f t="shared" si="63"/>
        <v>0</v>
      </c>
      <c r="AM176" s="124">
        <f>IF('Member Info'!F173&gt;$T$1,1,0)</f>
        <v>0</v>
      </c>
      <c r="AN176" s="124" t="b">
        <f>IF(ISERROR(T176),ERROR.TYPE(#REF!)=ERROR.TYPE(T176),FALSE)</f>
        <v>0</v>
      </c>
      <c r="AO176" s="124" t="b">
        <f>IF(ISERROR(U176),ERROR.TYPE(#REF!)=ERROR.TYPE(U176),FALSE)</f>
        <v>0</v>
      </c>
      <c r="AP176" s="124">
        <f>IF('Member Info'!F173&gt;'GP1 April 25'!$U$1,1,0)</f>
        <v>0</v>
      </c>
      <c r="AQ176" s="124">
        <f t="shared" si="64"/>
        <v>0</v>
      </c>
      <c r="AR176" s="124">
        <f t="shared" si="65"/>
        <v>0</v>
      </c>
      <c r="AS176" s="124">
        <f t="shared" si="66"/>
        <v>1</v>
      </c>
    </row>
    <row r="177" spans="1:45" x14ac:dyDescent="0.25">
      <c r="A177" s="4">
        <v>146</v>
      </c>
      <c r="B177" s="164">
        <f>'Member Info'!D174</f>
        <v>0</v>
      </c>
      <c r="C177" s="164">
        <f>'Member Info'!E174</f>
        <v>0</v>
      </c>
      <c r="D177" s="164" t="str">
        <f>'Member Info'!G174</f>
        <v/>
      </c>
      <c r="E177" s="165">
        <f>'Member Info'!B174</f>
        <v>0</v>
      </c>
      <c r="F177" s="242"/>
      <c r="G177" s="166" t="str">
        <f>IF(E177=0,"",('Member Info'!K174+'Member Info'!L174))</f>
        <v/>
      </c>
      <c r="H177" s="419"/>
      <c r="I177" s="419"/>
      <c r="J177" s="26"/>
      <c r="K177" s="26"/>
      <c r="L177" s="384" t="str">
        <f>IF(E177=0,"",IF('Member Info'!F174&gt;$U$1,CONCATENATE("Joined with practice on ", TEXT('Member Info'!F174, "DD/MM/YYYY")),IF('Member Info'!N174&lt;&gt;"",IF('Member Info'!N174&lt;$T$1,CONCATENATE("Left Scheme on ", TEXT('Member Info'!N174, "DD/MM/YYYY")),IF(OR(G177="",G177=0),"Error Detected, No rate entered",IF(E177=0,"",IF(F177="","Error Detected, No Pensionable pay",IF(AS177=1,"No Part Time Status Entered",IF(AR177=1,"No Part Time Hours Entered",IF(ISERROR(AD177)," Unknown Values entered.",IF(V177+W177&lt;1,"Acceptable",IF(T177+U177=200, "No Contributions Entered", IF(M177="","Error Detected, Choose reason&gt;",IF(Z177="1",IF(V177=1,"Please Enter Deemed Pensionable Pay","Add Any Relevant Details Above"),"Please Give Details Above"))))))))))),IF(OR(G177="",G177=0),"Error Detected, No rate entered",IF(E177=0,"",IF(F177="","Error Detected, No Pensionable pay",IF(AS177=1,"No Part Time Status Entered",IF(AR177=1,"No Part Time Hours Entered",IF(ISERROR(AD177)," Unknown Values entered.",IF(V177+W177&lt;1,"Acceptable",IF(T177+U177=200, "No Contributions Entered", IF(M177="","Error Detected, Choose reason&gt;",IF(Z177="1",IF(V177=1,"Please Enter Deemed Pensionable Pay","Add relevant Details Above"),"Please give details Above")))))))))))))</f>
        <v/>
      </c>
      <c r="M177" s="260"/>
      <c r="N177" s="91"/>
      <c r="O177" s="91" t="str">
        <f t="shared" si="45"/>
        <v/>
      </c>
      <c r="P177" s="94">
        <f t="shared" si="46"/>
        <v>0</v>
      </c>
      <c r="Q177" s="94">
        <f t="shared" si="47"/>
        <v>0</v>
      </c>
      <c r="R177" s="218">
        <f>(ROUND((F177/100*'Member Info'!$W$2), 2))</f>
        <v>0</v>
      </c>
      <c r="S177" s="218" t="e">
        <f t="shared" si="48"/>
        <v>#VALUE!</v>
      </c>
      <c r="T177" s="218" t="str">
        <f t="shared" si="49"/>
        <v/>
      </c>
      <c r="U177" s="227" t="str">
        <f t="shared" si="50"/>
        <v/>
      </c>
      <c r="V177" s="228" t="str">
        <f t="shared" si="51"/>
        <v/>
      </c>
      <c r="W177" s="228" t="str">
        <f t="shared" si="52"/>
        <v/>
      </c>
      <c r="X177" s="222">
        <f t="shared" si="53"/>
        <v>0</v>
      </c>
      <c r="Y177" s="110">
        <f t="shared" si="54"/>
        <v>0</v>
      </c>
      <c r="Z177" s="235" t="str">
        <f t="shared" si="55"/>
        <v/>
      </c>
      <c r="AA177" s="240" t="b">
        <f t="shared" si="56"/>
        <v>0</v>
      </c>
      <c r="AB177" s="235">
        <f t="shared" si="57"/>
        <v>0</v>
      </c>
      <c r="AC177" s="235">
        <f>IF('Member Info'!N174="",1,"")</f>
        <v>1</v>
      </c>
      <c r="AD177" s="243" t="e">
        <f t="shared" si="58"/>
        <v>#VALUE!</v>
      </c>
      <c r="AE177" s="130" t="str">
        <f t="shared" si="59"/>
        <v/>
      </c>
      <c r="AF177" s="124">
        <f t="shared" si="60"/>
        <v>1</v>
      </c>
      <c r="AG177" s="124" t="str">
        <f>IF('Member Info'!N174&lt;&gt;"",IF(AND('Member Info'!N174&lt;=$U$1,'Member Info'!N174&gt;=$T$1),1,0),"")</f>
        <v/>
      </c>
      <c r="AI177" s="124" t="b">
        <f t="shared" si="61"/>
        <v>0</v>
      </c>
      <c r="AJ177" s="124">
        <f t="shared" si="62"/>
        <v>0</v>
      </c>
      <c r="AL177" s="124">
        <f t="shared" si="63"/>
        <v>0</v>
      </c>
      <c r="AM177" s="124">
        <f>IF('Member Info'!F174&gt;$T$1,1,0)</f>
        <v>0</v>
      </c>
      <c r="AN177" s="124" t="b">
        <f>IF(ISERROR(T177),ERROR.TYPE(#REF!)=ERROR.TYPE(T177),FALSE)</f>
        <v>0</v>
      </c>
      <c r="AO177" s="124" t="b">
        <f>IF(ISERROR(U177),ERROR.TYPE(#REF!)=ERROR.TYPE(U177),FALSE)</f>
        <v>0</v>
      </c>
      <c r="AP177" s="124">
        <f>IF('Member Info'!F174&gt;'GP1 April 25'!$U$1,1,0)</f>
        <v>0</v>
      </c>
      <c r="AQ177" s="124">
        <f t="shared" si="64"/>
        <v>0</v>
      </c>
      <c r="AR177" s="124">
        <f t="shared" si="65"/>
        <v>0</v>
      </c>
      <c r="AS177" s="124">
        <f t="shared" si="66"/>
        <v>1</v>
      </c>
    </row>
    <row r="178" spans="1:45" x14ac:dyDescent="0.25">
      <c r="A178" s="4">
        <v>147</v>
      </c>
      <c r="B178" s="164">
        <f>'Member Info'!D175</f>
        <v>0</v>
      </c>
      <c r="C178" s="164">
        <f>'Member Info'!E175</f>
        <v>0</v>
      </c>
      <c r="D178" s="164" t="str">
        <f>'Member Info'!G175</f>
        <v/>
      </c>
      <c r="E178" s="165">
        <f>'Member Info'!B175</f>
        <v>0</v>
      </c>
      <c r="F178" s="242"/>
      <c r="G178" s="166" t="str">
        <f>IF(E178=0,"",('Member Info'!K175+'Member Info'!L175))</f>
        <v/>
      </c>
      <c r="H178" s="419"/>
      <c r="I178" s="419"/>
      <c r="J178" s="26"/>
      <c r="K178" s="26"/>
      <c r="L178" s="384" t="str">
        <f>IF(E178=0,"",IF('Member Info'!F175&gt;$U$1,CONCATENATE("Joined with practice on ", TEXT('Member Info'!F175, "DD/MM/YYYY")),IF('Member Info'!N175&lt;&gt;"",IF('Member Info'!N175&lt;$T$1,CONCATENATE("Left Scheme on ", TEXT('Member Info'!N175, "DD/MM/YYYY")),IF(OR(G178="",G178=0),"Error Detected, No rate entered",IF(E178=0,"",IF(F178="","Error Detected, No Pensionable pay",IF(AS178=1,"No Part Time Status Entered",IF(AR178=1,"No Part Time Hours Entered",IF(ISERROR(AD178)," Unknown Values entered.",IF(V178+W178&lt;1,"Acceptable",IF(T178+U178=200, "No Contributions Entered", IF(M178="","Error Detected, Choose reason&gt;",IF(Z178="1",IF(V178=1,"Please Enter Deemed Pensionable Pay","Add Any Relevant Details Above"),"Please Give Details Above"))))))))))),IF(OR(G178="",G178=0),"Error Detected, No rate entered",IF(E178=0,"",IF(F178="","Error Detected, No Pensionable pay",IF(AS178=1,"No Part Time Status Entered",IF(AR178=1,"No Part Time Hours Entered",IF(ISERROR(AD178)," Unknown Values entered.",IF(V178+W178&lt;1,"Acceptable",IF(T178+U178=200, "No Contributions Entered", IF(M178="","Error Detected, Choose reason&gt;",IF(Z178="1",IF(V178=1,"Please Enter Deemed Pensionable Pay","Add relevant Details Above"),"Please give details Above")))))))))))))</f>
        <v/>
      </c>
      <c r="M178" s="260"/>
      <c r="N178" s="91"/>
      <c r="O178" s="91" t="str">
        <f t="shared" si="45"/>
        <v/>
      </c>
      <c r="P178" s="94">
        <f t="shared" si="46"/>
        <v>0</v>
      </c>
      <c r="Q178" s="94">
        <f t="shared" si="47"/>
        <v>0</v>
      </c>
      <c r="R178" s="218">
        <f>(ROUND((F178/100*'Member Info'!$W$2), 2))</f>
        <v>0</v>
      </c>
      <c r="S178" s="218" t="e">
        <f t="shared" si="48"/>
        <v>#VALUE!</v>
      </c>
      <c r="T178" s="218" t="str">
        <f t="shared" si="49"/>
        <v/>
      </c>
      <c r="U178" s="227" t="str">
        <f t="shared" si="50"/>
        <v/>
      </c>
      <c r="V178" s="228" t="str">
        <f t="shared" si="51"/>
        <v/>
      </c>
      <c r="W178" s="228" t="str">
        <f t="shared" si="52"/>
        <v/>
      </c>
      <c r="X178" s="222">
        <f t="shared" si="53"/>
        <v>0</v>
      </c>
      <c r="Y178" s="110">
        <f t="shared" si="54"/>
        <v>0</v>
      </c>
      <c r="Z178" s="235" t="str">
        <f t="shared" si="55"/>
        <v/>
      </c>
      <c r="AA178" s="240" t="b">
        <f t="shared" si="56"/>
        <v>0</v>
      </c>
      <c r="AB178" s="235">
        <f t="shared" si="57"/>
        <v>0</v>
      </c>
      <c r="AC178" s="235">
        <f>IF('Member Info'!N175="",1,"")</f>
        <v>1</v>
      </c>
      <c r="AD178" s="243" t="e">
        <f t="shared" si="58"/>
        <v>#VALUE!</v>
      </c>
      <c r="AE178" s="130" t="str">
        <f t="shared" si="59"/>
        <v/>
      </c>
      <c r="AF178" s="124">
        <f t="shared" si="60"/>
        <v>1</v>
      </c>
      <c r="AG178" s="124" t="str">
        <f>IF('Member Info'!N175&lt;&gt;"",IF(AND('Member Info'!N175&lt;=$U$1,'Member Info'!N175&gt;=$T$1),1,0),"")</f>
        <v/>
      </c>
      <c r="AI178" s="124" t="b">
        <f t="shared" si="61"/>
        <v>0</v>
      </c>
      <c r="AJ178" s="124">
        <f t="shared" si="62"/>
        <v>0</v>
      </c>
      <c r="AL178" s="124">
        <f t="shared" si="63"/>
        <v>0</v>
      </c>
      <c r="AM178" s="124">
        <f>IF('Member Info'!F175&gt;$T$1,1,0)</f>
        <v>0</v>
      </c>
      <c r="AN178" s="124" t="b">
        <f>IF(ISERROR(T178),ERROR.TYPE(#REF!)=ERROR.TYPE(T178),FALSE)</f>
        <v>0</v>
      </c>
      <c r="AO178" s="124" t="b">
        <f>IF(ISERROR(U178),ERROR.TYPE(#REF!)=ERROR.TYPE(U178),FALSE)</f>
        <v>0</v>
      </c>
      <c r="AP178" s="124">
        <f>IF('Member Info'!F175&gt;'GP1 April 25'!$U$1,1,0)</f>
        <v>0</v>
      </c>
      <c r="AQ178" s="124">
        <f t="shared" si="64"/>
        <v>0</v>
      </c>
      <c r="AR178" s="124">
        <f t="shared" si="65"/>
        <v>0</v>
      </c>
      <c r="AS178" s="124">
        <f t="shared" si="66"/>
        <v>1</v>
      </c>
    </row>
    <row r="179" spans="1:45" x14ac:dyDescent="0.25">
      <c r="A179" s="4">
        <v>148</v>
      </c>
      <c r="B179" s="164">
        <f>'Member Info'!D176</f>
        <v>0</v>
      </c>
      <c r="C179" s="164">
        <f>'Member Info'!E176</f>
        <v>0</v>
      </c>
      <c r="D179" s="164" t="str">
        <f>'Member Info'!G176</f>
        <v/>
      </c>
      <c r="E179" s="165">
        <f>'Member Info'!B176</f>
        <v>0</v>
      </c>
      <c r="F179" s="242"/>
      <c r="G179" s="166" t="str">
        <f>IF(E179=0,"",('Member Info'!K176+'Member Info'!L176))</f>
        <v/>
      </c>
      <c r="H179" s="419"/>
      <c r="I179" s="419"/>
      <c r="J179" s="26"/>
      <c r="K179" s="26"/>
      <c r="L179" s="384" t="str">
        <f>IF(E179=0,"",IF('Member Info'!F176&gt;$U$1,CONCATENATE("Joined with practice on ", TEXT('Member Info'!F176, "DD/MM/YYYY")),IF('Member Info'!N176&lt;&gt;"",IF('Member Info'!N176&lt;$T$1,CONCATENATE("Left Scheme on ", TEXT('Member Info'!N176, "DD/MM/YYYY")),IF(OR(G179="",G179=0),"Error Detected, No rate entered",IF(E179=0,"",IF(F179="","Error Detected, No Pensionable pay",IF(AS179=1,"No Part Time Status Entered",IF(AR179=1,"No Part Time Hours Entered",IF(ISERROR(AD179)," Unknown Values entered.",IF(V179+W179&lt;1,"Acceptable",IF(T179+U179=200, "No Contributions Entered", IF(M179="","Error Detected, Choose reason&gt;",IF(Z179="1",IF(V179=1,"Please Enter Deemed Pensionable Pay","Add Any Relevant Details Above"),"Please Give Details Above"))))))))))),IF(OR(G179="",G179=0),"Error Detected, No rate entered",IF(E179=0,"",IF(F179="","Error Detected, No Pensionable pay",IF(AS179=1,"No Part Time Status Entered",IF(AR179=1,"No Part Time Hours Entered",IF(ISERROR(AD179)," Unknown Values entered.",IF(V179+W179&lt;1,"Acceptable",IF(T179+U179=200, "No Contributions Entered", IF(M179="","Error Detected, Choose reason&gt;",IF(Z179="1",IF(V179=1,"Please Enter Deemed Pensionable Pay","Add relevant Details Above"),"Please give details Above")))))))))))))</f>
        <v/>
      </c>
      <c r="M179" s="260"/>
      <c r="N179" s="91"/>
      <c r="O179" s="91" t="str">
        <f t="shared" si="45"/>
        <v/>
      </c>
      <c r="P179" s="94">
        <f t="shared" si="46"/>
        <v>0</v>
      </c>
      <c r="Q179" s="94">
        <f t="shared" si="47"/>
        <v>0</v>
      </c>
      <c r="R179" s="218">
        <f>(ROUND((F179/100*'Member Info'!$W$2), 2))</f>
        <v>0</v>
      </c>
      <c r="S179" s="218" t="e">
        <f t="shared" si="48"/>
        <v>#VALUE!</v>
      </c>
      <c r="T179" s="218" t="str">
        <f t="shared" si="49"/>
        <v/>
      </c>
      <c r="U179" s="227" t="str">
        <f t="shared" si="50"/>
        <v/>
      </c>
      <c r="V179" s="228" t="str">
        <f t="shared" si="51"/>
        <v/>
      </c>
      <c r="W179" s="228" t="str">
        <f t="shared" si="52"/>
        <v/>
      </c>
      <c r="X179" s="222">
        <f t="shared" si="53"/>
        <v>0</v>
      </c>
      <c r="Y179" s="110">
        <f t="shared" si="54"/>
        <v>0</v>
      </c>
      <c r="Z179" s="235" t="str">
        <f t="shared" si="55"/>
        <v/>
      </c>
      <c r="AA179" s="240" t="b">
        <f t="shared" si="56"/>
        <v>0</v>
      </c>
      <c r="AB179" s="235">
        <f t="shared" si="57"/>
        <v>0</v>
      </c>
      <c r="AC179" s="235">
        <f>IF('Member Info'!N176="",1,"")</f>
        <v>1</v>
      </c>
      <c r="AD179" s="243" t="e">
        <f t="shared" si="58"/>
        <v>#VALUE!</v>
      </c>
      <c r="AE179" s="130" t="str">
        <f t="shared" si="59"/>
        <v/>
      </c>
      <c r="AF179" s="124">
        <f t="shared" si="60"/>
        <v>1</v>
      </c>
      <c r="AG179" s="124" t="str">
        <f>IF('Member Info'!N176&lt;&gt;"",IF(AND('Member Info'!N176&lt;=$U$1,'Member Info'!N176&gt;=$T$1),1,0),"")</f>
        <v/>
      </c>
      <c r="AI179" s="124" t="b">
        <f t="shared" si="61"/>
        <v>0</v>
      </c>
      <c r="AJ179" s="124">
        <f t="shared" si="62"/>
        <v>0</v>
      </c>
      <c r="AL179" s="124">
        <f t="shared" si="63"/>
        <v>0</v>
      </c>
      <c r="AM179" s="124">
        <f>IF('Member Info'!F176&gt;$T$1,1,0)</f>
        <v>0</v>
      </c>
      <c r="AN179" s="124" t="b">
        <f>IF(ISERROR(T179),ERROR.TYPE(#REF!)=ERROR.TYPE(T179),FALSE)</f>
        <v>0</v>
      </c>
      <c r="AO179" s="124" t="b">
        <f>IF(ISERROR(U179),ERROR.TYPE(#REF!)=ERROR.TYPE(U179),FALSE)</f>
        <v>0</v>
      </c>
      <c r="AP179" s="124">
        <f>IF('Member Info'!F176&gt;'GP1 April 25'!$U$1,1,0)</f>
        <v>0</v>
      </c>
      <c r="AQ179" s="124">
        <f t="shared" si="64"/>
        <v>0</v>
      </c>
      <c r="AR179" s="124">
        <f t="shared" si="65"/>
        <v>0</v>
      </c>
      <c r="AS179" s="124">
        <f t="shared" si="66"/>
        <v>1</v>
      </c>
    </row>
    <row r="180" spans="1:45" x14ac:dyDescent="0.25">
      <c r="A180" s="4">
        <v>149</v>
      </c>
      <c r="B180" s="164">
        <f>'Member Info'!D177</f>
        <v>0</v>
      </c>
      <c r="C180" s="164">
        <f>'Member Info'!E177</f>
        <v>0</v>
      </c>
      <c r="D180" s="164" t="str">
        <f>'Member Info'!G177</f>
        <v/>
      </c>
      <c r="E180" s="165">
        <f>'Member Info'!B177</f>
        <v>0</v>
      </c>
      <c r="F180" s="242"/>
      <c r="G180" s="166" t="str">
        <f>IF(E180=0,"",('Member Info'!K177+'Member Info'!L177))</f>
        <v/>
      </c>
      <c r="H180" s="419"/>
      <c r="I180" s="419"/>
      <c r="J180" s="26"/>
      <c r="K180" s="26"/>
      <c r="L180" s="384" t="str">
        <f>IF(E180=0,"",IF('Member Info'!F177&gt;$U$1,CONCATENATE("Joined with practice on ", TEXT('Member Info'!F177, "DD/MM/YYYY")),IF('Member Info'!N177&lt;&gt;"",IF('Member Info'!N177&lt;$T$1,CONCATENATE("Left Scheme on ", TEXT('Member Info'!N177, "DD/MM/YYYY")),IF(OR(G180="",G180=0),"Error Detected, No rate entered",IF(E180=0,"",IF(F180="","Error Detected, No Pensionable pay",IF(AS180=1,"No Part Time Status Entered",IF(AR180=1,"No Part Time Hours Entered",IF(ISERROR(AD180)," Unknown Values entered.",IF(V180+W180&lt;1,"Acceptable",IF(T180+U180=200, "No Contributions Entered", IF(M180="","Error Detected, Choose reason&gt;",IF(Z180="1",IF(V180=1,"Please Enter Deemed Pensionable Pay","Add Any Relevant Details Above"),"Please Give Details Above"))))))))))),IF(OR(G180="",G180=0),"Error Detected, No rate entered",IF(E180=0,"",IF(F180="","Error Detected, No Pensionable pay",IF(AS180=1,"No Part Time Status Entered",IF(AR180=1,"No Part Time Hours Entered",IF(ISERROR(AD180)," Unknown Values entered.",IF(V180+W180&lt;1,"Acceptable",IF(T180+U180=200, "No Contributions Entered", IF(M180="","Error Detected, Choose reason&gt;",IF(Z180="1",IF(V180=1,"Please Enter Deemed Pensionable Pay","Add relevant Details Above"),"Please give details Above")))))))))))))</f>
        <v/>
      </c>
      <c r="M180" s="260"/>
      <c r="N180" s="91"/>
      <c r="O180" s="91" t="str">
        <f t="shared" si="45"/>
        <v/>
      </c>
      <c r="P180" s="94">
        <f t="shared" si="46"/>
        <v>0</v>
      </c>
      <c r="Q180" s="94">
        <f t="shared" si="47"/>
        <v>0</v>
      </c>
      <c r="R180" s="218">
        <f>(ROUND((F180/100*'Member Info'!$W$2), 2))</f>
        <v>0</v>
      </c>
      <c r="S180" s="218" t="e">
        <f t="shared" si="48"/>
        <v>#VALUE!</v>
      </c>
      <c r="T180" s="218" t="str">
        <f t="shared" si="49"/>
        <v/>
      </c>
      <c r="U180" s="227" t="str">
        <f t="shared" si="50"/>
        <v/>
      </c>
      <c r="V180" s="228" t="str">
        <f t="shared" si="51"/>
        <v/>
      </c>
      <c r="W180" s="228" t="str">
        <f t="shared" si="52"/>
        <v/>
      </c>
      <c r="X180" s="222">
        <f t="shared" si="53"/>
        <v>0</v>
      </c>
      <c r="Y180" s="110">
        <f t="shared" si="54"/>
        <v>0</v>
      </c>
      <c r="Z180" s="235" t="str">
        <f t="shared" si="55"/>
        <v/>
      </c>
      <c r="AA180" s="240" t="b">
        <f t="shared" si="56"/>
        <v>0</v>
      </c>
      <c r="AB180" s="235">
        <f t="shared" si="57"/>
        <v>0</v>
      </c>
      <c r="AC180" s="235">
        <f>IF('Member Info'!N177="",1,"")</f>
        <v>1</v>
      </c>
      <c r="AD180" s="243" t="e">
        <f t="shared" si="58"/>
        <v>#VALUE!</v>
      </c>
      <c r="AE180" s="130" t="str">
        <f t="shared" si="59"/>
        <v/>
      </c>
      <c r="AF180" s="124">
        <f t="shared" si="60"/>
        <v>1</v>
      </c>
      <c r="AG180" s="124" t="str">
        <f>IF('Member Info'!N177&lt;&gt;"",IF(AND('Member Info'!N177&lt;=$U$1,'Member Info'!N177&gt;=$T$1),1,0),"")</f>
        <v/>
      </c>
      <c r="AI180" s="124" t="b">
        <f t="shared" si="61"/>
        <v>0</v>
      </c>
      <c r="AJ180" s="124">
        <f t="shared" si="62"/>
        <v>0</v>
      </c>
      <c r="AL180" s="124">
        <f t="shared" si="63"/>
        <v>0</v>
      </c>
      <c r="AM180" s="124">
        <f>IF('Member Info'!F177&gt;$T$1,1,0)</f>
        <v>0</v>
      </c>
      <c r="AN180" s="124" t="b">
        <f>IF(ISERROR(T180),ERROR.TYPE(#REF!)=ERROR.TYPE(T180),FALSE)</f>
        <v>0</v>
      </c>
      <c r="AO180" s="124" t="b">
        <f>IF(ISERROR(U180),ERROR.TYPE(#REF!)=ERROR.TYPE(U180),FALSE)</f>
        <v>0</v>
      </c>
      <c r="AP180" s="124">
        <f>IF('Member Info'!F177&gt;'GP1 April 25'!$U$1,1,0)</f>
        <v>0</v>
      </c>
      <c r="AQ180" s="124">
        <f t="shared" si="64"/>
        <v>0</v>
      </c>
      <c r="AR180" s="124">
        <f t="shared" si="65"/>
        <v>0</v>
      </c>
      <c r="AS180" s="124">
        <f t="shared" si="66"/>
        <v>1</v>
      </c>
    </row>
    <row r="181" spans="1:45" ht="15.75" thickBot="1" x14ac:dyDescent="0.3">
      <c r="A181" s="4">
        <v>150</v>
      </c>
      <c r="B181" s="164">
        <f>'Member Info'!D178</f>
        <v>0</v>
      </c>
      <c r="C181" s="164">
        <f>'Member Info'!E178</f>
        <v>0</v>
      </c>
      <c r="D181" s="164" t="str">
        <f>'Member Info'!G178</f>
        <v/>
      </c>
      <c r="E181" s="165">
        <f>'Member Info'!B178</f>
        <v>0</v>
      </c>
      <c r="F181" s="242"/>
      <c r="G181" s="166" t="str">
        <f>IF(E181=0,"",('Member Info'!K178+'Member Info'!L178))</f>
        <v/>
      </c>
      <c r="H181" s="419"/>
      <c r="I181" s="419"/>
      <c r="J181" s="26"/>
      <c r="K181" s="26"/>
      <c r="L181" s="384" t="str">
        <f>IF(E181=0,"",IF('Member Info'!F178&gt;$U$1,CONCATENATE("Joined with practice on ", TEXT('Member Info'!F178, "DD/MM/YYYY")),IF('Member Info'!N178&lt;&gt;"",IF('Member Info'!N178&lt;$T$1,CONCATENATE("Left Scheme on ", TEXT('Member Info'!N178, "DD/MM/YYYY")),IF(OR(G181="",G181=0),"Error Detected, No rate entered",IF(E181=0,"",IF(F181="","Error Detected, No Pensionable pay",IF(AS181=1,"No Part Time Status Entered",IF(AR181=1,"No Part Time Hours Entered",IF(ISERROR(AD181)," Unknown Values entered.",IF(V181+W181&lt;1,"Acceptable",IF(T181+U181=200, "No Contributions Entered", IF(M181="","Error Detected, Choose reason&gt;",IF(Z181="1",IF(V181=1,"Please Enter Deemed Pensionable Pay","Add Any Relevant Details Above"),"Please Give Details Above"))))))))))),IF(OR(G181="",G181=0),"Error Detected, No rate entered",IF(E181=0,"",IF(F181="","Error Detected, No Pensionable pay",IF(AS181=1,"No Part Time Status Entered",IF(AR181=1,"No Part Time Hours Entered",IF(ISERROR(AD181)," Unknown Values entered.",IF(V181+W181&lt;1,"Acceptable",IF(T181+U181=200, "No Contributions Entered", IF(M181="","Error Detected, Choose reason&gt;",IF(Z181="1",IF(V181=1,"Please Enter Deemed Pensionable Pay","Add relevant Details Above"),"Please give details Above")))))))))))))</f>
        <v/>
      </c>
      <c r="M181" s="260"/>
      <c r="N181" s="91"/>
      <c r="O181" s="91" t="str">
        <f t="shared" si="45"/>
        <v/>
      </c>
      <c r="P181" s="94">
        <f t="shared" si="46"/>
        <v>0</v>
      </c>
      <c r="Q181" s="94">
        <f t="shared" si="47"/>
        <v>0</v>
      </c>
      <c r="R181" s="218">
        <f>(ROUND((F181/100*'Member Info'!$W$2), 2))</f>
        <v>0</v>
      </c>
      <c r="S181" s="218" t="e">
        <f t="shared" si="48"/>
        <v>#VALUE!</v>
      </c>
      <c r="T181" s="218" t="str">
        <f t="shared" si="49"/>
        <v/>
      </c>
      <c r="U181" s="227" t="str">
        <f t="shared" si="50"/>
        <v/>
      </c>
      <c r="V181" s="228" t="str">
        <f t="shared" si="51"/>
        <v/>
      </c>
      <c r="W181" s="228" t="str">
        <f t="shared" si="52"/>
        <v/>
      </c>
      <c r="X181" s="222">
        <f t="shared" si="53"/>
        <v>0</v>
      </c>
      <c r="Y181" s="110">
        <f t="shared" si="54"/>
        <v>0</v>
      </c>
      <c r="Z181" s="235" t="str">
        <f t="shared" si="55"/>
        <v/>
      </c>
      <c r="AA181" s="240" t="b">
        <f t="shared" si="56"/>
        <v>0</v>
      </c>
      <c r="AB181" s="235">
        <f t="shared" si="57"/>
        <v>0</v>
      </c>
      <c r="AC181" s="235">
        <f>IF('Member Info'!N178="",1,"")</f>
        <v>1</v>
      </c>
      <c r="AD181" s="243" t="e">
        <f t="shared" si="58"/>
        <v>#VALUE!</v>
      </c>
      <c r="AE181" s="130" t="str">
        <f t="shared" si="59"/>
        <v/>
      </c>
      <c r="AF181" s="124">
        <f t="shared" si="60"/>
        <v>1</v>
      </c>
      <c r="AG181" s="124" t="str">
        <f>IF('Member Info'!N178&lt;&gt;"",IF(AND('Member Info'!N178&lt;=$U$1,'Member Info'!N178&gt;=$T$1),1,0),"")</f>
        <v/>
      </c>
      <c r="AI181" s="124" t="b">
        <f t="shared" si="61"/>
        <v>0</v>
      </c>
      <c r="AJ181" s="124">
        <f t="shared" si="62"/>
        <v>0</v>
      </c>
      <c r="AL181" s="124">
        <f t="shared" si="63"/>
        <v>0</v>
      </c>
      <c r="AM181" s="124">
        <f>IF('Member Info'!F178&gt;$T$1,1,0)</f>
        <v>0</v>
      </c>
      <c r="AN181" s="124" t="b">
        <f>IF(ISERROR(T181),ERROR.TYPE(#REF!)=ERROR.TYPE(T181),FALSE)</f>
        <v>0</v>
      </c>
      <c r="AO181" s="124" t="b">
        <f>IF(ISERROR(U181),ERROR.TYPE(#REF!)=ERROR.TYPE(U181),FALSE)</f>
        <v>0</v>
      </c>
      <c r="AP181" s="124">
        <f>IF('Member Info'!F178&gt;'GP1 April 25'!$U$1,1,0)</f>
        <v>0</v>
      </c>
      <c r="AQ181" s="124">
        <f t="shared" si="64"/>
        <v>0</v>
      </c>
      <c r="AR181" s="124">
        <f t="shared" si="65"/>
        <v>0</v>
      </c>
      <c r="AS181" s="124">
        <f t="shared" si="66"/>
        <v>1</v>
      </c>
    </row>
    <row r="182" spans="1:45" ht="15.75" thickBot="1" x14ac:dyDescent="0.3">
      <c r="A182" s="4"/>
      <c r="B182" s="5"/>
      <c r="C182" s="5"/>
      <c r="D182" s="5"/>
      <c r="E182" s="5"/>
      <c r="F182" s="275">
        <f>SUM(F32:F181)</f>
        <v>0</v>
      </c>
      <c r="G182" s="21"/>
      <c r="H182" s="21"/>
      <c r="I182" s="21"/>
      <c r="J182" s="9">
        <f>ROUND(SUM(J32:J181), 2)</f>
        <v>0</v>
      </c>
      <c r="K182" s="9">
        <f>ROUND(SUM(K32:K181), 2)</f>
        <v>0</v>
      </c>
      <c r="L182" s="133">
        <f>COUNTIF(L32:L181, "&gt;0")</f>
        <v>0</v>
      </c>
      <c r="M182" s="5"/>
      <c r="N182" s="5"/>
      <c r="O182" s="5"/>
      <c r="P182" s="5"/>
      <c r="Q182" s="5"/>
      <c r="V182" s="222">
        <f>SUM(V32:V181)</f>
        <v>0</v>
      </c>
      <c r="W182" s="228">
        <f>SUM(W32:W181)</f>
        <v>0</v>
      </c>
      <c r="X182" s="222">
        <f>SUM(X32:X181)</f>
        <v>0</v>
      </c>
      <c r="Y182" s="222"/>
      <c r="Z182" s="331"/>
      <c r="AA182" s="222">
        <f>COUNTIF(AA32:AA181, TRUE)</f>
        <v>0</v>
      </c>
      <c r="AB182" s="237">
        <f>SUM(AB32:AB181)</f>
        <v>0</v>
      </c>
      <c r="AC182" s="252"/>
      <c r="AD182" s="236"/>
      <c r="AE182" s="243">
        <f>SUM(AE32:AE181)</f>
        <v>0</v>
      </c>
      <c r="AF182" s="124">
        <f>COUNTIF(AF32:AF181,"&gt;1")</f>
        <v>0</v>
      </c>
      <c r="AG182" s="222">
        <f>SUM(AG32:AG181)</f>
        <v>0</v>
      </c>
      <c r="AL182" s="124">
        <f>SUM(AL32:AL181)</f>
        <v>0</v>
      </c>
    </row>
    <row r="183" spans="1:45" ht="15" customHeight="1" x14ac:dyDescent="0.25">
      <c r="A183" s="4"/>
      <c r="B183" s="335"/>
      <c r="C183" s="335"/>
      <c r="D183" s="5"/>
      <c r="E183" s="37"/>
      <c r="F183" s="37"/>
      <c r="G183" s="21"/>
      <c r="H183" s="21"/>
      <c r="I183" s="21"/>
      <c r="J183" s="22"/>
      <c r="K183" s="22"/>
      <c r="L183" s="106"/>
      <c r="M183" s="5"/>
      <c r="N183" s="5"/>
      <c r="O183" s="5"/>
      <c r="P183" s="5"/>
      <c r="Q183" s="253"/>
    </row>
    <row r="184" spans="1:45" ht="15.75" customHeight="1" x14ac:dyDescent="0.25">
      <c r="A184" s="4"/>
      <c r="B184" s="335"/>
      <c r="C184" s="335"/>
      <c r="D184" s="23"/>
      <c r="E184" s="334"/>
      <c r="F184" s="334"/>
      <c r="G184" s="332"/>
      <c r="H184" s="332"/>
      <c r="I184" s="332"/>
      <c r="J184" s="332"/>
      <c r="K184" s="332"/>
      <c r="L184" s="332"/>
      <c r="M184" s="5"/>
      <c r="N184" s="5"/>
      <c r="O184" s="5"/>
      <c r="P184" s="253"/>
      <c r="Q184" s="5"/>
    </row>
    <row r="185" spans="1:45" ht="15.75" x14ac:dyDescent="0.25">
      <c r="A185" s="4"/>
      <c r="B185" s="335"/>
      <c r="C185" s="335"/>
      <c r="D185" s="23"/>
      <c r="E185" s="334"/>
      <c r="F185" s="558" t="s">
        <v>17</v>
      </c>
      <c r="G185" s="558"/>
      <c r="H185" s="558"/>
      <c r="I185" s="558"/>
      <c r="J185" s="558"/>
      <c r="K185" s="332"/>
      <c r="L185" s="332"/>
      <c r="M185" s="5"/>
      <c r="N185" s="5"/>
      <c r="O185" s="5"/>
      <c r="P185" s="5"/>
      <c r="Q185" s="5"/>
    </row>
    <row r="186" spans="1:45" ht="15.75" x14ac:dyDescent="0.25">
      <c r="A186" s="4"/>
      <c r="B186" s="321"/>
      <c r="C186" s="321"/>
      <c r="D186" s="23"/>
      <c r="E186" s="333"/>
      <c r="F186" s="558"/>
      <c r="G186" s="558"/>
      <c r="H186" s="558"/>
      <c r="I186" s="558"/>
      <c r="J186" s="558"/>
      <c r="K186" s="333"/>
      <c r="L186" s="333"/>
      <c r="M186" s="5"/>
      <c r="N186" s="5"/>
      <c r="O186" s="5"/>
      <c r="P186" s="5"/>
      <c r="Q186" s="5"/>
    </row>
    <row r="187" spans="1:45" ht="15.75" x14ac:dyDescent="0.25">
      <c r="A187" s="4"/>
      <c r="B187" s="336"/>
      <c r="C187" s="336"/>
      <c r="D187" s="23"/>
      <c r="E187" s="333"/>
      <c r="F187" s="333"/>
      <c r="G187" s="333"/>
      <c r="H187" s="333"/>
      <c r="I187" s="333"/>
      <c r="J187" s="333"/>
      <c r="K187" s="550" t="s">
        <v>20</v>
      </c>
      <c r="L187" s="550"/>
      <c r="M187" s="5"/>
      <c r="N187" s="5"/>
      <c r="O187" s="5"/>
      <c r="P187" s="5"/>
      <c r="Q187" s="5"/>
    </row>
    <row r="188" spans="1:45" ht="15.75" thickBot="1" x14ac:dyDescent="0.3">
      <c r="A188" s="4"/>
      <c r="B188" s="337"/>
      <c r="C188" s="336" t="s">
        <v>18</v>
      </c>
      <c r="D188" s="336"/>
      <c r="E188" s="333"/>
      <c r="F188" s="336" t="s">
        <v>19</v>
      </c>
      <c r="G188" s="336"/>
      <c r="H188" s="336"/>
      <c r="I188" s="336"/>
      <c r="J188" s="336"/>
      <c r="K188" s="551"/>
      <c r="L188" s="551"/>
      <c r="M188" s="5"/>
      <c r="N188" s="5"/>
      <c r="O188" s="5"/>
      <c r="P188" s="5"/>
      <c r="Q188" s="5"/>
    </row>
    <row r="189" spans="1:45" ht="15.75" thickBot="1" x14ac:dyDescent="0.3">
      <c r="A189" s="4"/>
      <c r="B189" s="12"/>
      <c r="C189" s="553">
        <f>J182</f>
        <v>0</v>
      </c>
      <c r="D189" s="554"/>
      <c r="E189" s="333"/>
      <c r="F189" s="553">
        <f>K182</f>
        <v>0</v>
      </c>
      <c r="G189" s="554"/>
      <c r="H189" s="381"/>
      <c r="I189" s="381"/>
      <c r="J189" s="337"/>
      <c r="K189" s="553">
        <f>C189+F189</f>
        <v>0</v>
      </c>
      <c r="L189" s="554"/>
      <c r="M189" s="5"/>
      <c r="N189" s="5"/>
      <c r="O189" s="5"/>
      <c r="P189" s="5"/>
      <c r="Q189" s="5"/>
    </row>
    <row r="190" spans="1:45" ht="15.75" x14ac:dyDescent="0.25">
      <c r="A190" s="4"/>
      <c r="B190" s="336"/>
      <c r="C190" s="336"/>
      <c r="D190" s="23"/>
      <c r="E190" s="333"/>
      <c r="F190" s="333"/>
      <c r="G190" s="333"/>
      <c r="H190" s="333"/>
      <c r="I190" s="333"/>
      <c r="J190" s="333"/>
      <c r="K190" s="333"/>
      <c r="L190" s="333"/>
      <c r="M190" s="5"/>
      <c r="N190" s="5"/>
      <c r="O190" s="5"/>
      <c r="P190" s="5"/>
      <c r="Q190" s="5"/>
    </row>
    <row r="191" spans="1:45" ht="15.75" x14ac:dyDescent="0.25">
      <c r="A191" s="4"/>
      <c r="B191" s="337"/>
      <c r="C191" s="337"/>
      <c r="D191" s="23"/>
      <c r="E191" s="333"/>
      <c r="F191" s="333"/>
      <c r="G191" s="333"/>
      <c r="H191" s="333"/>
      <c r="I191" s="333"/>
      <c r="J191" s="333"/>
      <c r="K191" s="333"/>
      <c r="L191" s="333"/>
      <c r="M191" s="5"/>
      <c r="N191" s="5"/>
      <c r="O191" s="5"/>
      <c r="P191" s="5"/>
      <c r="Q191" s="5"/>
    </row>
    <row r="192" spans="1:45" ht="15.75" customHeight="1" x14ac:dyDescent="0.25">
      <c r="A192" s="4"/>
      <c r="B192" s="556" t="s">
        <v>587</v>
      </c>
      <c r="C192" s="556"/>
      <c r="D192" s="556"/>
      <c r="E192" s="556"/>
      <c r="F192" s="556"/>
      <c r="G192" s="556"/>
      <c r="H192" s="556"/>
      <c r="I192" s="556"/>
      <c r="J192" s="556"/>
      <c r="K192" s="556"/>
      <c r="L192" s="556"/>
      <c r="M192" s="5"/>
      <c r="N192" s="5"/>
      <c r="O192" s="5"/>
      <c r="P192" s="5"/>
      <c r="Q192" s="5"/>
    </row>
    <row r="193" spans="1:29" ht="15.75" customHeight="1" x14ac:dyDescent="0.25">
      <c r="A193" s="4"/>
      <c r="B193" s="556"/>
      <c r="C193" s="556"/>
      <c r="D193" s="556"/>
      <c r="E193" s="556"/>
      <c r="F193" s="556"/>
      <c r="G193" s="556"/>
      <c r="H193" s="556"/>
      <c r="I193" s="556"/>
      <c r="J193" s="556"/>
      <c r="K193" s="556"/>
      <c r="L193" s="556"/>
      <c r="M193" s="5"/>
      <c r="N193" s="5"/>
      <c r="O193" s="5"/>
      <c r="P193" s="5"/>
      <c r="Q193" s="5"/>
    </row>
    <row r="194" spans="1:29" ht="15.75" customHeight="1" x14ac:dyDescent="0.25">
      <c r="A194" s="4"/>
      <c r="B194" s="556"/>
      <c r="C194" s="556"/>
      <c r="D194" s="556"/>
      <c r="E194" s="556"/>
      <c r="F194" s="556"/>
      <c r="G194" s="556"/>
      <c r="H194" s="556"/>
      <c r="I194" s="556"/>
      <c r="J194" s="556"/>
      <c r="K194" s="556"/>
      <c r="L194" s="556"/>
      <c r="M194" s="5"/>
      <c r="N194" s="5"/>
      <c r="O194" s="5"/>
      <c r="P194" s="5"/>
      <c r="Q194" s="5"/>
    </row>
    <row r="195" spans="1:29" ht="15.75" customHeight="1" x14ac:dyDescent="0.25">
      <c r="A195" s="4"/>
      <c r="B195" s="556"/>
      <c r="C195" s="556"/>
      <c r="D195" s="556"/>
      <c r="E195" s="556"/>
      <c r="F195" s="556"/>
      <c r="G195" s="556"/>
      <c r="H195" s="556"/>
      <c r="I195" s="556"/>
      <c r="J195" s="556"/>
      <c r="K195" s="556"/>
      <c r="L195" s="556"/>
      <c r="M195" s="5"/>
      <c r="N195" s="5"/>
      <c r="O195" s="5"/>
      <c r="P195" s="5"/>
      <c r="Q195" s="5"/>
    </row>
    <row r="196" spans="1:29" x14ac:dyDescent="0.25">
      <c r="A196" s="4"/>
      <c r="B196" s="556"/>
      <c r="C196" s="556"/>
      <c r="D196" s="556"/>
      <c r="E196" s="556"/>
      <c r="F196" s="556"/>
      <c r="G196" s="556"/>
      <c r="H196" s="556"/>
      <c r="I196" s="556"/>
      <c r="J196" s="556"/>
      <c r="K196" s="556"/>
      <c r="L196" s="556"/>
      <c r="M196" s="5"/>
      <c r="N196" s="5"/>
      <c r="O196" s="5"/>
      <c r="P196" s="5"/>
      <c r="Q196" s="5"/>
    </row>
    <row r="197" spans="1:29" x14ac:dyDescent="0.25">
      <c r="A197" s="4"/>
      <c r="B197" s="5"/>
      <c r="C197" s="5"/>
      <c r="D197" s="5"/>
      <c r="E197" s="5"/>
      <c r="F197" s="5"/>
      <c r="G197" s="21"/>
      <c r="H197" s="21"/>
      <c r="I197" s="21"/>
      <c r="J197" s="5"/>
      <c r="K197" s="5"/>
      <c r="L197" s="350"/>
      <c r="M197" s="5"/>
      <c r="N197" s="5"/>
      <c r="O197" s="5"/>
      <c r="P197" s="5"/>
      <c r="Q197" s="5"/>
    </row>
    <row r="198" spans="1:29" ht="15.75" x14ac:dyDescent="0.25">
      <c r="A198" s="4"/>
      <c r="B198" s="561"/>
      <c r="C198" s="561"/>
      <c r="D198" s="561"/>
      <c r="E198" s="561"/>
      <c r="F198" s="561"/>
      <c r="G198" s="561"/>
      <c r="H198" s="370"/>
      <c r="I198" s="379"/>
      <c r="J198" s="354"/>
      <c r="K198" s="354"/>
      <c r="L198" s="103"/>
      <c r="M198" s="5"/>
      <c r="N198" s="5"/>
      <c r="O198" s="5"/>
      <c r="P198" s="5"/>
      <c r="Q198" s="5"/>
      <c r="U198" s="124"/>
      <c r="V198" s="124"/>
      <c r="W198" s="124"/>
      <c r="X198" s="124"/>
      <c r="Y198" s="124"/>
      <c r="Z198" s="124"/>
      <c r="AA198" s="124"/>
      <c r="AB198" s="124"/>
      <c r="AC198" s="124"/>
    </row>
    <row r="199" spans="1:29" x14ac:dyDescent="0.25">
      <c r="A199" s="4"/>
      <c r="B199" s="5"/>
      <c r="C199" s="5"/>
      <c r="D199" s="5"/>
      <c r="E199" s="5"/>
      <c r="F199" s="5"/>
      <c r="G199" s="21"/>
      <c r="H199" s="21"/>
      <c r="I199" s="21"/>
      <c r="J199" s="5"/>
      <c r="K199" s="5"/>
      <c r="L199" s="350"/>
      <c r="M199" s="5"/>
      <c r="N199" s="5"/>
      <c r="O199" s="5"/>
      <c r="P199" s="5"/>
      <c r="Q199" s="5"/>
      <c r="U199" s="124"/>
      <c r="V199" s="124"/>
      <c r="W199" s="124"/>
      <c r="X199" s="124"/>
      <c r="Y199" s="124"/>
      <c r="Z199" s="124"/>
      <c r="AA199" s="124"/>
      <c r="AB199" s="124"/>
      <c r="AC199" s="124"/>
    </row>
    <row r="200" spans="1:29" x14ac:dyDescent="0.25">
      <c r="A200" s="4"/>
      <c r="B200" s="5"/>
      <c r="C200" s="5"/>
      <c r="D200" s="5"/>
      <c r="E200" s="5"/>
      <c r="F200" s="5"/>
      <c r="G200" s="21"/>
      <c r="H200" s="21"/>
      <c r="I200" s="21"/>
      <c r="J200" s="5"/>
      <c r="K200" s="5"/>
      <c r="L200" s="350"/>
      <c r="M200" s="5"/>
      <c r="N200" s="5"/>
      <c r="O200" s="5"/>
      <c r="P200" s="5"/>
      <c r="Q200" s="5"/>
      <c r="U200" s="124"/>
      <c r="V200" s="124"/>
      <c r="W200" s="124"/>
      <c r="X200" s="124"/>
      <c r="Y200" s="124"/>
      <c r="Z200" s="124"/>
      <c r="AA200" s="124"/>
      <c r="AB200" s="124"/>
      <c r="AC200" s="124"/>
    </row>
    <row r="201" spans="1:29" ht="21" x14ac:dyDescent="0.25">
      <c r="A201" s="4"/>
      <c r="B201" s="555"/>
      <c r="C201" s="555"/>
      <c r="D201" s="555"/>
      <c r="E201" s="555"/>
      <c r="F201" s="555"/>
      <c r="G201" s="555"/>
      <c r="H201" s="373"/>
      <c r="I201" s="377"/>
      <c r="J201" s="353"/>
      <c r="K201" s="353"/>
      <c r="L201" s="353"/>
      <c r="M201" s="5"/>
      <c r="N201" s="5"/>
      <c r="O201" s="5"/>
      <c r="P201" s="5"/>
      <c r="Q201" s="5"/>
      <c r="U201" s="124"/>
      <c r="V201" s="124"/>
      <c r="W201" s="124"/>
      <c r="X201" s="124"/>
      <c r="Y201" s="124"/>
      <c r="Z201" s="124"/>
      <c r="AA201" s="124"/>
      <c r="AB201" s="124"/>
      <c r="AC201" s="124"/>
    </row>
    <row r="202" spans="1:29" ht="21" x14ac:dyDescent="0.25">
      <c r="A202" s="4"/>
      <c r="B202" s="15"/>
      <c r="C202" s="15"/>
      <c r="D202" s="15"/>
      <c r="E202" s="15"/>
      <c r="F202" s="15"/>
      <c r="G202" s="15"/>
      <c r="H202" s="15"/>
      <c r="I202" s="15"/>
      <c r="J202" s="5"/>
      <c r="K202" s="5"/>
      <c r="L202" s="350"/>
      <c r="M202" s="5"/>
      <c r="N202" s="5"/>
      <c r="O202" s="5"/>
      <c r="P202" s="5"/>
      <c r="Q202" s="5"/>
      <c r="U202" s="124"/>
      <c r="V202" s="124"/>
      <c r="W202" s="124"/>
      <c r="X202" s="124"/>
      <c r="Y202" s="124"/>
      <c r="Z202" s="124"/>
      <c r="AA202" s="124"/>
      <c r="AB202" s="124"/>
      <c r="AC202" s="124"/>
    </row>
    <row r="203" spans="1:29" ht="15" customHeight="1" x14ac:dyDescent="0.25">
      <c r="A203" s="4"/>
      <c r="B203" s="552"/>
      <c r="C203" s="552"/>
      <c r="D203" s="552"/>
      <c r="E203" s="5"/>
      <c r="F203" s="552"/>
      <c r="G203" s="552"/>
      <c r="H203" s="372"/>
      <c r="I203" s="376"/>
      <c r="J203" s="552"/>
      <c r="K203" s="552"/>
      <c r="L203" s="351"/>
      <c r="M203" s="5"/>
      <c r="N203" s="5"/>
      <c r="O203" s="5"/>
      <c r="P203" s="5"/>
      <c r="Q203" s="5"/>
      <c r="U203" s="124"/>
      <c r="V203" s="124"/>
      <c r="W203" s="124"/>
      <c r="X203" s="124"/>
      <c r="Y203" s="124"/>
      <c r="Z203" s="124"/>
      <c r="AA203" s="124"/>
      <c r="AB203" s="124"/>
      <c r="AC203" s="124"/>
    </row>
    <row r="204" spans="1:29" x14ac:dyDescent="0.25">
      <c r="A204" s="4"/>
      <c r="B204" s="552"/>
      <c r="C204" s="552"/>
      <c r="D204" s="552"/>
      <c r="E204" s="5"/>
      <c r="F204" s="552"/>
      <c r="G204" s="552"/>
      <c r="H204" s="372"/>
      <c r="I204" s="376"/>
      <c r="J204" s="552"/>
      <c r="K204" s="552"/>
      <c r="L204" s="351"/>
      <c r="M204" s="5"/>
      <c r="N204" s="5"/>
      <c r="O204" s="5"/>
      <c r="P204" s="5"/>
      <c r="Q204" s="5"/>
      <c r="U204" s="124"/>
      <c r="V204" s="124"/>
      <c r="W204" s="124"/>
      <c r="X204" s="124"/>
      <c r="Y204" s="124"/>
      <c r="Z204" s="124"/>
      <c r="AA204" s="124"/>
      <c r="AB204" s="124"/>
      <c r="AC204" s="124"/>
    </row>
    <row r="205" spans="1:29" x14ac:dyDescent="0.25">
      <c r="A205" s="4"/>
      <c r="B205" s="351"/>
      <c r="C205" s="351"/>
      <c r="D205" s="351"/>
      <c r="E205" s="5"/>
      <c r="F205" s="351"/>
      <c r="G205" s="351"/>
      <c r="H205" s="372"/>
      <c r="I205" s="376"/>
      <c r="J205" s="351"/>
      <c r="K205" s="351"/>
      <c r="L205" s="351"/>
      <c r="M205" s="5"/>
      <c r="N205" s="5"/>
      <c r="O205" s="5"/>
      <c r="P205" s="5"/>
      <c r="Q205" s="5"/>
      <c r="U205" s="124"/>
      <c r="V205" s="124"/>
      <c r="W205" s="124"/>
      <c r="X205" s="124"/>
      <c r="Y205" s="124"/>
      <c r="Z205" s="124"/>
      <c r="AA205" s="124"/>
      <c r="AB205" s="124"/>
      <c r="AC205" s="124"/>
    </row>
    <row r="206" spans="1:29" ht="15.75" customHeight="1" x14ac:dyDescent="0.25">
      <c r="A206" s="4"/>
      <c r="B206" s="447"/>
      <c r="C206" s="447"/>
      <c r="D206" s="447"/>
      <c r="E206" s="5"/>
      <c r="F206" s="447"/>
      <c r="G206" s="447"/>
      <c r="H206" s="368"/>
      <c r="I206" s="374"/>
      <c r="J206" s="447"/>
      <c r="K206" s="447"/>
      <c r="L206" s="31"/>
      <c r="M206" s="5"/>
      <c r="N206" s="5"/>
      <c r="O206" s="5"/>
      <c r="P206" s="5"/>
      <c r="Q206" s="5"/>
      <c r="U206" s="124"/>
      <c r="V206" s="124"/>
      <c r="W206" s="124"/>
      <c r="X206" s="124"/>
      <c r="Y206" s="124"/>
      <c r="Z206" s="124"/>
      <c r="AA206" s="124"/>
      <c r="AB206" s="124"/>
      <c r="AC206" s="124"/>
    </row>
    <row r="207" spans="1:29" x14ac:dyDescent="0.25">
      <c r="A207" s="4"/>
      <c r="B207" s="559"/>
      <c r="C207" s="559"/>
      <c r="D207" s="559"/>
      <c r="E207" s="5"/>
      <c r="F207" s="559"/>
      <c r="G207" s="559"/>
      <c r="H207" s="369"/>
      <c r="I207" s="378"/>
      <c r="J207" s="559"/>
      <c r="K207" s="559"/>
      <c r="L207" s="104"/>
      <c r="M207" s="5"/>
      <c r="N207" s="5"/>
      <c r="O207" s="5"/>
      <c r="P207" s="5"/>
      <c r="Q207" s="5"/>
      <c r="U207" s="124"/>
      <c r="V207" s="124"/>
      <c r="W207" s="124"/>
      <c r="X207" s="124"/>
      <c r="Y207" s="124"/>
      <c r="Z207" s="124"/>
      <c r="AA207" s="124"/>
      <c r="AB207" s="124"/>
      <c r="AC207" s="124"/>
    </row>
    <row r="208" spans="1:29" x14ac:dyDescent="0.25">
      <c r="A208" s="4"/>
      <c r="B208" s="12"/>
      <c r="C208" s="12"/>
      <c r="D208" s="12"/>
      <c r="E208" s="5"/>
      <c r="F208" s="12"/>
      <c r="G208" s="12"/>
      <c r="H208" s="12"/>
      <c r="I208" s="12"/>
      <c r="J208" s="12"/>
      <c r="K208" s="12"/>
      <c r="L208" s="350"/>
      <c r="M208" s="5"/>
      <c r="N208" s="5"/>
      <c r="O208" s="5"/>
      <c r="P208" s="5"/>
      <c r="Q208" s="5"/>
      <c r="U208" s="124"/>
      <c r="V208" s="124"/>
      <c r="W208" s="124"/>
      <c r="X208" s="124"/>
      <c r="Y208" s="124"/>
      <c r="Z208" s="124"/>
      <c r="AA208" s="124"/>
      <c r="AB208" s="124"/>
      <c r="AC208" s="124"/>
    </row>
    <row r="209" spans="1:29" ht="15.75" customHeight="1" x14ac:dyDescent="0.25">
      <c r="A209" s="4"/>
      <c r="B209" s="447"/>
      <c r="C209" s="447"/>
      <c r="D209" s="447"/>
      <c r="E209" s="5"/>
      <c r="F209" s="447"/>
      <c r="G209" s="447"/>
      <c r="H209" s="368"/>
      <c r="I209" s="374"/>
      <c r="J209" s="447"/>
      <c r="K209" s="447"/>
      <c r="L209" s="31"/>
      <c r="M209" s="5"/>
      <c r="N209" s="5"/>
      <c r="O209" s="5"/>
      <c r="P209" s="5"/>
      <c r="Q209" s="5"/>
      <c r="U209" s="124"/>
      <c r="V209" s="124"/>
      <c r="W209" s="124"/>
      <c r="X209" s="124"/>
      <c r="Y209" s="124"/>
      <c r="Z209" s="124"/>
      <c r="AA209" s="124"/>
      <c r="AB209" s="124"/>
      <c r="AC209" s="124"/>
    </row>
    <row r="210" spans="1:29" x14ac:dyDescent="0.25">
      <c r="A210" s="4"/>
      <c r="B210" s="559"/>
      <c r="C210" s="559"/>
      <c r="D210" s="559"/>
      <c r="E210" s="5"/>
      <c r="F210" s="559"/>
      <c r="G210" s="559"/>
      <c r="H210" s="369"/>
      <c r="I210" s="378"/>
      <c r="J210" s="559"/>
      <c r="K210" s="559"/>
      <c r="L210" s="104"/>
      <c r="M210" s="5"/>
      <c r="N210" s="5"/>
      <c r="O210" s="5"/>
      <c r="P210" s="5"/>
      <c r="Q210" s="5"/>
      <c r="U210" s="124"/>
      <c r="V210" s="124"/>
      <c r="W210" s="124"/>
      <c r="X210" s="124"/>
      <c r="Y210" s="124"/>
      <c r="Z210" s="124"/>
      <c r="AA210" s="124"/>
      <c r="AB210" s="124"/>
      <c r="AC210" s="124"/>
    </row>
    <row r="211" spans="1:29" x14ac:dyDescent="0.25">
      <c r="A211" s="4"/>
      <c r="B211" s="12"/>
      <c r="C211" s="12"/>
      <c r="D211" s="12"/>
      <c r="E211" s="5"/>
      <c r="F211" s="12"/>
      <c r="G211" s="12"/>
      <c r="H211" s="12"/>
      <c r="I211" s="12"/>
      <c r="J211" s="12"/>
      <c r="K211" s="12"/>
      <c r="L211" s="350"/>
      <c r="M211" s="5"/>
      <c r="N211" s="5"/>
      <c r="O211" s="5"/>
      <c r="P211" s="5"/>
      <c r="Q211" s="5"/>
      <c r="U211" s="124"/>
      <c r="V211" s="124"/>
      <c r="W211" s="124"/>
      <c r="X211" s="124"/>
      <c r="Y211" s="124"/>
      <c r="Z211" s="124"/>
      <c r="AA211" s="124"/>
      <c r="AB211" s="124"/>
      <c r="AC211" s="124"/>
    </row>
    <row r="212" spans="1:29" ht="15.75" customHeight="1" x14ac:dyDescent="0.25">
      <c r="A212" s="4"/>
      <c r="B212" s="550"/>
      <c r="C212" s="550"/>
      <c r="D212" s="550"/>
      <c r="E212" s="5"/>
      <c r="F212" s="550"/>
      <c r="G212" s="550"/>
      <c r="H212" s="371"/>
      <c r="I212" s="375"/>
      <c r="J212" s="550"/>
      <c r="K212" s="550"/>
      <c r="L212" s="351"/>
      <c r="M212" s="5"/>
      <c r="N212" s="5"/>
      <c r="O212" s="5"/>
      <c r="P212" s="5"/>
      <c r="Q212" s="5"/>
      <c r="U212" s="124"/>
      <c r="V212" s="124"/>
      <c r="W212" s="124"/>
      <c r="X212" s="124"/>
      <c r="Y212" s="124"/>
      <c r="Z212" s="124"/>
      <c r="AA212" s="124"/>
      <c r="AB212" s="124"/>
      <c r="AC212" s="124"/>
    </row>
    <row r="213" spans="1:29" x14ac:dyDescent="0.25">
      <c r="A213" s="4"/>
      <c r="B213" s="559"/>
      <c r="C213" s="559"/>
      <c r="D213" s="559"/>
      <c r="E213" s="5"/>
      <c r="F213" s="559"/>
      <c r="G213" s="559"/>
      <c r="H213" s="369"/>
      <c r="I213" s="378"/>
      <c r="J213" s="559"/>
      <c r="K213" s="559"/>
      <c r="L213" s="104"/>
      <c r="M213" s="5"/>
      <c r="N213" s="5"/>
      <c r="O213" s="5"/>
      <c r="P213" s="5"/>
      <c r="Q213" s="5"/>
      <c r="U213" s="124"/>
      <c r="V213" s="124"/>
      <c r="W213" s="124"/>
      <c r="X213" s="124"/>
      <c r="Y213" s="124"/>
      <c r="Z213" s="124"/>
      <c r="AA213" s="124"/>
      <c r="AB213" s="124"/>
      <c r="AC213" s="124"/>
    </row>
    <row r="214" spans="1:29" x14ac:dyDescent="0.25">
      <c r="A214" s="4"/>
      <c r="B214" s="12"/>
      <c r="C214" s="12"/>
      <c r="D214" s="12"/>
      <c r="E214" s="5"/>
      <c r="F214" s="5"/>
      <c r="G214" s="5"/>
      <c r="H214" s="5"/>
      <c r="I214" s="5"/>
      <c r="J214" s="12"/>
      <c r="K214" s="5"/>
      <c r="L214" s="350"/>
      <c r="M214" s="5"/>
      <c r="N214" s="5"/>
      <c r="O214" s="5"/>
      <c r="P214" s="5"/>
      <c r="Q214" s="5"/>
      <c r="U214" s="124"/>
      <c r="V214" s="124"/>
      <c r="W214" s="124"/>
      <c r="X214" s="124"/>
      <c r="Y214" s="124"/>
      <c r="Z214" s="124"/>
      <c r="AA214" s="124"/>
      <c r="AB214" s="124"/>
      <c r="AC214" s="124"/>
    </row>
    <row r="215" spans="1:29" x14ac:dyDescent="0.25">
      <c r="A215" s="4"/>
      <c r="B215" s="560"/>
      <c r="C215" s="560"/>
      <c r="D215" s="560"/>
      <c r="E215" s="5"/>
      <c r="F215" s="5"/>
      <c r="G215" s="5"/>
      <c r="H215" s="5"/>
      <c r="I215" s="5"/>
      <c r="J215" s="12"/>
      <c r="K215" s="5"/>
      <c r="L215" s="350"/>
      <c r="M215" s="5"/>
      <c r="N215" s="5"/>
      <c r="O215" s="5"/>
      <c r="P215" s="5"/>
      <c r="Q215" s="5"/>
      <c r="U215" s="124"/>
      <c r="V215" s="124"/>
      <c r="W215" s="124"/>
      <c r="X215" s="124"/>
      <c r="Y215" s="124"/>
      <c r="Z215" s="124"/>
      <c r="AA215" s="124"/>
      <c r="AB215" s="124"/>
      <c r="AC215" s="124"/>
    </row>
    <row r="216" spans="1:29" x14ac:dyDescent="0.25">
      <c r="A216" s="4"/>
      <c r="B216" s="557"/>
      <c r="C216" s="557"/>
      <c r="D216" s="557"/>
      <c r="E216" s="5"/>
      <c r="F216" s="5"/>
      <c r="G216" s="5"/>
      <c r="H216" s="5"/>
      <c r="I216" s="5"/>
      <c r="J216" s="5"/>
      <c r="K216" s="5"/>
      <c r="L216" s="350"/>
      <c r="M216" s="5"/>
      <c r="N216" s="5"/>
      <c r="O216" s="5"/>
      <c r="P216" s="5"/>
      <c r="Q216" s="5"/>
      <c r="U216" s="124"/>
      <c r="V216" s="124"/>
      <c r="W216" s="124"/>
      <c r="X216" s="124"/>
      <c r="Y216" s="124"/>
      <c r="Z216" s="124"/>
      <c r="AA216" s="124"/>
      <c r="AB216" s="124"/>
      <c r="AC216" s="124"/>
    </row>
    <row r="217" spans="1:29" x14ac:dyDescent="0.25">
      <c r="A217" s="4"/>
      <c r="B217" s="12"/>
      <c r="C217" s="12"/>
      <c r="D217" s="12"/>
      <c r="E217" s="12"/>
      <c r="F217" s="12"/>
      <c r="G217" s="12"/>
      <c r="H217" s="12"/>
      <c r="I217" s="12"/>
      <c r="J217" s="5"/>
      <c r="K217" s="5"/>
      <c r="L217" s="350"/>
      <c r="M217" s="5"/>
      <c r="N217" s="5"/>
      <c r="O217" s="5"/>
      <c r="P217" s="5"/>
      <c r="Q217" s="5"/>
      <c r="U217" s="124"/>
      <c r="V217" s="124"/>
      <c r="W217" s="124"/>
      <c r="X217" s="124"/>
      <c r="Y217" s="124"/>
      <c r="Z217" s="124"/>
      <c r="AA217" s="124"/>
      <c r="AB217" s="124"/>
      <c r="AC217" s="124"/>
    </row>
    <row r="218" spans="1:29" x14ac:dyDescent="0.25">
      <c r="A218" s="4"/>
      <c r="B218" s="550"/>
      <c r="C218" s="550"/>
      <c r="D218" s="550"/>
      <c r="E218" s="550"/>
      <c r="F218" s="550"/>
      <c r="G218" s="550"/>
      <c r="H218" s="371"/>
      <c r="I218" s="375"/>
      <c r="J218" s="352"/>
      <c r="K218" s="352"/>
      <c r="L218" s="351"/>
      <c r="M218" s="5"/>
      <c r="N218" s="5"/>
      <c r="O218" s="5"/>
      <c r="P218" s="5"/>
      <c r="Q218" s="5"/>
      <c r="U218" s="124"/>
      <c r="V218" s="124"/>
      <c r="W218" s="124"/>
      <c r="X218" s="124"/>
      <c r="Y218" s="124"/>
      <c r="Z218" s="124"/>
      <c r="AA218" s="124"/>
      <c r="AB218" s="124"/>
      <c r="AC218" s="124"/>
    </row>
    <row r="219" spans="1:29" ht="15.75" thickBot="1" x14ac:dyDescent="0.3">
      <c r="A219" s="4"/>
      <c r="B219" s="18"/>
      <c r="C219" s="18"/>
      <c r="D219" s="18"/>
      <c r="E219" s="18"/>
      <c r="F219" s="18"/>
      <c r="G219" s="18"/>
      <c r="H219" s="18"/>
      <c r="I219" s="18"/>
      <c r="J219" s="19"/>
      <c r="K219" s="33"/>
      <c r="L219" s="107"/>
      <c r="M219" s="19"/>
      <c r="N219" s="5"/>
      <c r="O219" s="5"/>
      <c r="P219" s="5"/>
      <c r="Q219" s="5"/>
      <c r="U219" s="124"/>
      <c r="V219" s="124"/>
      <c r="W219" s="124"/>
      <c r="X219" s="124"/>
      <c r="Y219" s="124"/>
      <c r="Z219" s="124"/>
      <c r="AA219" s="124"/>
      <c r="AB219" s="124"/>
      <c r="AC219" s="124"/>
    </row>
    <row r="220" spans="1:29" x14ac:dyDescent="0.25">
      <c r="A220" s="4"/>
      <c r="U220" s="124"/>
      <c r="V220" s="124"/>
      <c r="W220" s="124"/>
      <c r="X220" s="124"/>
      <c r="Y220" s="124"/>
      <c r="Z220" s="124"/>
      <c r="AA220" s="124"/>
      <c r="AB220" s="124"/>
      <c r="AC220" s="124"/>
    </row>
    <row r="221" spans="1:29" x14ac:dyDescent="0.25">
      <c r="A221" s="4"/>
      <c r="U221" s="124"/>
      <c r="V221" s="124"/>
      <c r="W221" s="124"/>
      <c r="X221" s="124"/>
      <c r="Y221" s="124"/>
      <c r="Z221" s="124"/>
      <c r="AA221" s="124"/>
      <c r="AB221" s="124"/>
      <c r="AC221" s="124"/>
    </row>
    <row r="222" spans="1:29" x14ac:dyDescent="0.25">
      <c r="A222" s="4"/>
      <c r="U222" s="124"/>
      <c r="V222" s="124"/>
      <c r="W222" s="124"/>
      <c r="X222" s="124"/>
      <c r="Y222" s="124"/>
      <c r="Z222" s="124"/>
      <c r="AA222" s="124"/>
      <c r="AB222" s="124"/>
      <c r="AC222" s="124"/>
    </row>
    <row r="223" spans="1:29" ht="15" customHeight="1" x14ac:dyDescent="0.25">
      <c r="A223" s="4"/>
      <c r="U223" s="124"/>
      <c r="V223" s="124"/>
      <c r="W223" s="124"/>
      <c r="X223" s="124"/>
      <c r="Y223" s="124"/>
      <c r="Z223" s="124"/>
      <c r="AA223" s="124"/>
      <c r="AB223" s="124"/>
      <c r="AC223" s="124"/>
    </row>
    <row r="224" spans="1:29" x14ac:dyDescent="0.25">
      <c r="A224" s="4"/>
      <c r="U224" s="124"/>
      <c r="V224" s="124"/>
      <c r="W224" s="124"/>
      <c r="X224" s="124"/>
      <c r="Y224" s="124"/>
      <c r="Z224" s="124"/>
      <c r="AA224" s="124"/>
      <c r="AB224" s="124"/>
      <c r="AC224" s="124"/>
    </row>
    <row r="225" spans="1:29" x14ac:dyDescent="0.25">
      <c r="A225" s="4"/>
      <c r="U225" s="124"/>
      <c r="V225" s="124"/>
      <c r="W225" s="124"/>
      <c r="X225" s="124"/>
      <c r="Y225" s="124"/>
      <c r="Z225" s="124"/>
      <c r="AA225" s="124"/>
      <c r="AB225" s="124"/>
      <c r="AC225" s="124"/>
    </row>
    <row r="226" spans="1:29" x14ac:dyDescent="0.25">
      <c r="A226" s="4"/>
      <c r="U226" s="124"/>
      <c r="V226" s="124"/>
      <c r="W226" s="124"/>
      <c r="X226" s="124"/>
      <c r="Y226" s="124"/>
      <c r="Z226" s="124"/>
      <c r="AA226" s="124"/>
      <c r="AB226" s="124"/>
      <c r="AC226" s="124"/>
    </row>
    <row r="227" spans="1:29" x14ac:dyDescent="0.25">
      <c r="A227" s="4"/>
      <c r="U227" s="124"/>
      <c r="V227" s="124"/>
      <c r="W227" s="124"/>
      <c r="X227" s="124"/>
      <c r="Y227" s="124"/>
      <c r="Z227" s="124"/>
      <c r="AA227" s="124"/>
      <c r="AB227" s="124"/>
      <c r="AC227" s="124"/>
    </row>
    <row r="228" spans="1:29" x14ac:dyDescent="0.25">
      <c r="A228" s="4"/>
      <c r="U228" s="124"/>
      <c r="V228" s="124"/>
      <c r="W228" s="124"/>
      <c r="X228" s="124"/>
      <c r="Y228" s="124"/>
      <c r="Z228" s="124"/>
      <c r="AA228" s="124"/>
      <c r="AB228" s="124"/>
      <c r="AC228" s="124"/>
    </row>
    <row r="229" spans="1:29" x14ac:dyDescent="0.25">
      <c r="A229" s="4"/>
      <c r="U229" s="124"/>
      <c r="V229" s="124"/>
      <c r="W229" s="124"/>
      <c r="X229" s="124"/>
      <c r="Y229" s="124"/>
      <c r="Z229" s="124"/>
      <c r="AA229" s="124"/>
      <c r="AB229" s="124"/>
      <c r="AC229" s="124"/>
    </row>
    <row r="230" spans="1:29" x14ac:dyDescent="0.25">
      <c r="A230" s="4"/>
      <c r="L230" s="124"/>
      <c r="U230" s="124"/>
      <c r="V230" s="124"/>
      <c r="W230" s="124"/>
      <c r="X230" s="124"/>
      <c r="Y230" s="124"/>
      <c r="Z230" s="124"/>
      <c r="AA230" s="124"/>
      <c r="AB230" s="124"/>
      <c r="AC230" s="124"/>
    </row>
    <row r="231" spans="1:29" x14ac:dyDescent="0.25">
      <c r="A231" s="4"/>
      <c r="L231" s="124"/>
      <c r="U231" s="124"/>
      <c r="V231" s="124"/>
      <c r="W231" s="124"/>
      <c r="X231" s="124"/>
      <c r="Y231" s="124"/>
      <c r="Z231" s="124"/>
      <c r="AA231" s="124"/>
      <c r="AB231" s="124"/>
      <c r="AC231" s="124"/>
    </row>
    <row r="232" spans="1:29" x14ac:dyDescent="0.25">
      <c r="A232" s="4"/>
      <c r="L232" s="124"/>
      <c r="U232" s="124"/>
      <c r="V232" s="124"/>
      <c r="W232" s="124"/>
      <c r="X232" s="124"/>
      <c r="Y232" s="124"/>
      <c r="Z232" s="124"/>
      <c r="AA232" s="124"/>
      <c r="AB232" s="124"/>
      <c r="AC232" s="124"/>
    </row>
    <row r="233" spans="1:29" x14ac:dyDescent="0.25">
      <c r="A233" s="4"/>
      <c r="L233" s="124"/>
      <c r="U233" s="124"/>
      <c r="V233" s="124"/>
      <c r="W233" s="124"/>
      <c r="X233" s="124"/>
      <c r="Y233" s="124"/>
      <c r="Z233" s="124"/>
      <c r="AA233" s="124"/>
      <c r="AB233" s="124"/>
      <c r="AC233" s="124"/>
    </row>
    <row r="234" spans="1:29" x14ac:dyDescent="0.25">
      <c r="A234" s="4"/>
      <c r="L234" s="124"/>
      <c r="U234" s="124"/>
      <c r="V234" s="124"/>
      <c r="W234" s="124"/>
      <c r="X234" s="124"/>
      <c r="Y234" s="124"/>
      <c r="Z234" s="124"/>
      <c r="AA234" s="124"/>
      <c r="AB234" s="124"/>
      <c r="AC234" s="124"/>
    </row>
    <row r="235" spans="1:29" x14ac:dyDescent="0.25">
      <c r="A235" s="4"/>
      <c r="L235" s="124"/>
      <c r="U235" s="124"/>
      <c r="V235" s="124"/>
      <c r="W235" s="124"/>
      <c r="X235" s="124"/>
      <c r="Y235" s="124"/>
      <c r="Z235" s="124"/>
      <c r="AA235" s="124"/>
      <c r="AB235" s="124"/>
      <c r="AC235" s="124"/>
    </row>
    <row r="236" spans="1:29" x14ac:dyDescent="0.25">
      <c r="A236" s="4"/>
      <c r="L236" s="124"/>
      <c r="U236" s="124"/>
      <c r="V236" s="124"/>
      <c r="W236" s="124"/>
      <c r="X236" s="124"/>
      <c r="Y236" s="124"/>
      <c r="Z236" s="124"/>
      <c r="AA236" s="124"/>
      <c r="AB236" s="124"/>
      <c r="AC236" s="124"/>
    </row>
    <row r="237" spans="1:29" x14ac:dyDescent="0.25">
      <c r="A237" s="4"/>
      <c r="L237" s="124"/>
      <c r="U237" s="124"/>
      <c r="V237" s="124"/>
      <c r="W237" s="124"/>
      <c r="X237" s="124"/>
      <c r="Y237" s="124"/>
      <c r="Z237" s="124"/>
      <c r="AA237" s="124"/>
      <c r="AB237" s="124"/>
      <c r="AC237" s="124"/>
    </row>
    <row r="238" spans="1:29" x14ac:dyDescent="0.25">
      <c r="A238" s="4"/>
      <c r="L238" s="124"/>
      <c r="U238" s="124"/>
      <c r="V238" s="124"/>
      <c r="W238" s="124"/>
      <c r="X238" s="124"/>
      <c r="Y238" s="124"/>
      <c r="Z238" s="124"/>
      <c r="AA238" s="124"/>
      <c r="AB238" s="124"/>
      <c r="AC238" s="124"/>
    </row>
    <row r="239" spans="1:29" x14ac:dyDescent="0.25">
      <c r="A239" s="4"/>
      <c r="L239" s="124"/>
      <c r="U239" s="124"/>
      <c r="V239" s="124"/>
      <c r="W239" s="124"/>
      <c r="X239" s="124"/>
      <c r="Y239" s="124"/>
      <c r="Z239" s="124"/>
      <c r="AA239" s="124"/>
      <c r="AB239" s="124"/>
      <c r="AC239" s="124"/>
    </row>
    <row r="240" spans="1:29" x14ac:dyDescent="0.25">
      <c r="A240" s="4"/>
      <c r="L240" s="124"/>
      <c r="U240" s="124"/>
      <c r="V240" s="124"/>
      <c r="W240" s="124"/>
      <c r="X240" s="124"/>
      <c r="Y240" s="124"/>
      <c r="Z240" s="124"/>
      <c r="AA240" s="124"/>
      <c r="AB240" s="124"/>
      <c r="AC240" s="124"/>
    </row>
    <row r="241" spans="1:29" x14ac:dyDescent="0.25">
      <c r="A241" s="4"/>
      <c r="L241" s="124"/>
      <c r="U241" s="124"/>
      <c r="V241" s="124"/>
      <c r="W241" s="124"/>
      <c r="X241" s="124"/>
      <c r="Y241" s="124"/>
      <c r="Z241" s="124"/>
      <c r="AA241" s="124"/>
      <c r="AB241" s="124"/>
      <c r="AC241" s="124"/>
    </row>
    <row r="242" spans="1:29" x14ac:dyDescent="0.25">
      <c r="A242" s="4"/>
      <c r="L242" s="124"/>
      <c r="U242" s="124"/>
      <c r="V242" s="124"/>
      <c r="W242" s="124"/>
      <c r="X242" s="124"/>
      <c r="Y242" s="124"/>
      <c r="Z242" s="124"/>
      <c r="AA242" s="124"/>
      <c r="AB242" s="124"/>
      <c r="AC242" s="124"/>
    </row>
    <row r="243" spans="1:29" x14ac:dyDescent="0.25">
      <c r="A243" s="4"/>
      <c r="L243" s="124"/>
      <c r="U243" s="124"/>
      <c r="V243" s="124"/>
      <c r="W243" s="124"/>
      <c r="X243" s="124"/>
      <c r="Y243" s="124"/>
      <c r="Z243" s="124"/>
      <c r="AA243" s="124"/>
      <c r="AB243" s="124"/>
      <c r="AC243" s="124"/>
    </row>
    <row r="244" spans="1:29" x14ac:dyDescent="0.25">
      <c r="A244" s="4"/>
      <c r="L244" s="124"/>
      <c r="U244" s="124"/>
      <c r="V244" s="124"/>
      <c r="W244" s="124"/>
      <c r="X244" s="124"/>
      <c r="Y244" s="124"/>
      <c r="Z244" s="124"/>
      <c r="AA244" s="124"/>
      <c r="AB244" s="124"/>
      <c r="AC244" s="124"/>
    </row>
    <row r="245" spans="1:29" x14ac:dyDescent="0.25">
      <c r="A245" s="4"/>
      <c r="L245" s="124"/>
      <c r="U245" s="124"/>
      <c r="V245" s="124"/>
      <c r="W245" s="124"/>
      <c r="X245" s="124"/>
      <c r="Y245" s="124"/>
      <c r="Z245" s="124"/>
      <c r="AA245" s="124"/>
      <c r="AB245" s="124"/>
      <c r="AC245" s="124"/>
    </row>
    <row r="246" spans="1:29" x14ac:dyDescent="0.25">
      <c r="A246" s="4"/>
      <c r="L246" s="124"/>
      <c r="U246" s="124"/>
      <c r="V246" s="124"/>
      <c r="W246" s="124"/>
      <c r="X246" s="124"/>
      <c r="Y246" s="124"/>
      <c r="Z246" s="124"/>
      <c r="AA246" s="124"/>
      <c r="AB246" s="124"/>
      <c r="AC246" s="124"/>
    </row>
    <row r="247" spans="1:29" x14ac:dyDescent="0.25">
      <c r="A247" s="4"/>
      <c r="L247" s="124"/>
      <c r="U247" s="124"/>
      <c r="V247" s="124"/>
      <c r="W247" s="124"/>
      <c r="X247" s="124"/>
      <c r="Y247" s="124"/>
      <c r="Z247" s="124"/>
      <c r="AA247" s="124"/>
      <c r="AB247" s="124"/>
      <c r="AC247" s="124"/>
    </row>
    <row r="248" spans="1:29" x14ac:dyDescent="0.25">
      <c r="A248" s="4"/>
      <c r="L248" s="124"/>
      <c r="U248" s="124"/>
      <c r="V248" s="124"/>
      <c r="W248" s="124"/>
      <c r="X248" s="124"/>
      <c r="Y248" s="124"/>
      <c r="Z248" s="124"/>
      <c r="AA248" s="124"/>
      <c r="AB248" s="124"/>
      <c r="AC248" s="124"/>
    </row>
    <row r="249" spans="1:29" x14ac:dyDescent="0.25">
      <c r="A249" s="4"/>
      <c r="L249" s="124"/>
      <c r="U249" s="124"/>
      <c r="V249" s="124"/>
      <c r="W249" s="124"/>
      <c r="X249" s="124"/>
      <c r="Y249" s="124"/>
      <c r="Z249" s="124"/>
      <c r="AA249" s="124"/>
      <c r="AB249" s="124"/>
      <c r="AC249" s="124"/>
    </row>
    <row r="250" spans="1:29" x14ac:dyDescent="0.25">
      <c r="A250" s="4"/>
      <c r="L250" s="124"/>
      <c r="U250" s="124"/>
      <c r="V250" s="124"/>
      <c r="W250" s="124"/>
      <c r="X250" s="124"/>
      <c r="Y250" s="124"/>
      <c r="Z250" s="124"/>
      <c r="AA250" s="124"/>
      <c r="AB250" s="124"/>
      <c r="AC250" s="124"/>
    </row>
    <row r="5136" spans="7:29" x14ac:dyDescent="0.25">
      <c r="G5136" s="32"/>
      <c r="H5136" s="32"/>
      <c r="I5136" s="32"/>
      <c r="L5136" s="124"/>
      <c r="U5136" s="124"/>
      <c r="V5136" s="124"/>
      <c r="W5136" s="124"/>
      <c r="X5136" s="124"/>
      <c r="Y5136" s="124"/>
      <c r="Z5136" s="124"/>
      <c r="AA5136" s="124"/>
      <c r="AB5136" s="124"/>
      <c r="AC5136" s="124"/>
    </row>
    <row r="5137" spans="7:29" x14ac:dyDescent="0.25">
      <c r="G5137" s="32"/>
      <c r="H5137" s="32"/>
      <c r="I5137" s="32"/>
      <c r="L5137" s="124"/>
      <c r="U5137" s="124"/>
      <c r="V5137" s="124"/>
      <c r="W5137" s="124"/>
      <c r="X5137" s="124"/>
      <c r="Y5137" s="124"/>
      <c r="Z5137" s="124"/>
      <c r="AA5137" s="124"/>
      <c r="AB5137" s="124"/>
      <c r="AC5137" s="124"/>
    </row>
    <row r="5138" spans="7:29" x14ac:dyDescent="0.25">
      <c r="G5138" s="32"/>
      <c r="H5138" s="32"/>
      <c r="I5138" s="32"/>
      <c r="L5138" s="124"/>
      <c r="U5138" s="124"/>
      <c r="V5138" s="124"/>
      <c r="W5138" s="124"/>
      <c r="X5138" s="124"/>
      <c r="Y5138" s="124"/>
      <c r="Z5138" s="124"/>
      <c r="AA5138" s="124"/>
      <c r="AB5138" s="124"/>
      <c r="AC5138" s="124"/>
    </row>
    <row r="5139" spans="7:29" x14ac:dyDescent="0.25">
      <c r="G5139" s="32"/>
      <c r="H5139" s="32"/>
      <c r="I5139" s="32"/>
      <c r="L5139" s="124"/>
      <c r="U5139" s="124"/>
      <c r="V5139" s="124"/>
      <c r="W5139" s="124"/>
      <c r="X5139" s="124"/>
      <c r="Y5139" s="124"/>
      <c r="Z5139" s="124"/>
      <c r="AA5139" s="124"/>
      <c r="AB5139" s="124"/>
      <c r="AC5139" s="124"/>
    </row>
    <row r="5140" spans="7:29" x14ac:dyDescent="0.25">
      <c r="G5140" s="32"/>
      <c r="H5140" s="32"/>
      <c r="I5140" s="32"/>
      <c r="L5140" s="124"/>
      <c r="U5140" s="124"/>
      <c r="V5140" s="124"/>
      <c r="W5140" s="124"/>
      <c r="X5140" s="124"/>
      <c r="Y5140" s="124"/>
      <c r="Z5140" s="124"/>
      <c r="AA5140" s="124"/>
      <c r="AB5140" s="124"/>
      <c r="AC5140" s="124"/>
    </row>
    <row r="5141" spans="7:29" x14ac:dyDescent="0.25">
      <c r="G5141" s="32"/>
      <c r="H5141" s="32"/>
      <c r="I5141" s="32"/>
      <c r="L5141" s="124"/>
      <c r="U5141" s="124"/>
      <c r="V5141" s="124"/>
      <c r="W5141" s="124"/>
      <c r="X5141" s="124"/>
      <c r="Y5141" s="124"/>
      <c r="Z5141" s="124"/>
      <c r="AA5141" s="124"/>
      <c r="AB5141" s="124"/>
      <c r="AC5141" s="124"/>
    </row>
    <row r="5142" spans="7:29" x14ac:dyDescent="0.25">
      <c r="G5142" s="32"/>
      <c r="H5142" s="32"/>
      <c r="I5142" s="32"/>
      <c r="L5142" s="124"/>
      <c r="U5142" s="124"/>
      <c r="V5142" s="124"/>
      <c r="W5142" s="124"/>
      <c r="X5142" s="124"/>
      <c r="Y5142" s="124"/>
      <c r="Z5142" s="124"/>
      <c r="AA5142" s="124"/>
      <c r="AB5142" s="124"/>
      <c r="AC5142" s="124"/>
    </row>
  </sheetData>
  <sheetProtection password="DA71" sheet="1" objects="1" scenarios="1"/>
  <mergeCells count="53">
    <mergeCell ref="B210:D210"/>
    <mergeCell ref="B198:G198"/>
    <mergeCell ref="B213:D213"/>
    <mergeCell ref="F213:G213"/>
    <mergeCell ref="B206:D206"/>
    <mergeCell ref="F206:G206"/>
    <mergeCell ref="B207:D207"/>
    <mergeCell ref="F207:G207"/>
    <mergeCell ref="B209:D209"/>
    <mergeCell ref="F209:G209"/>
    <mergeCell ref="B216:D216"/>
    <mergeCell ref="B218:G218"/>
    <mergeCell ref="F185:J186"/>
    <mergeCell ref="J206:K206"/>
    <mergeCell ref="J207:K207"/>
    <mergeCell ref="J213:K213"/>
    <mergeCell ref="J212:K212"/>
    <mergeCell ref="J209:K209"/>
    <mergeCell ref="J210:K210"/>
    <mergeCell ref="J203:K204"/>
    <mergeCell ref="B215:D215"/>
    <mergeCell ref="F210:G210"/>
    <mergeCell ref="F189:G189"/>
    <mergeCell ref="C189:D189"/>
    <mergeCell ref="B212:D212"/>
    <mergeCell ref="F212:G212"/>
    <mergeCell ref="B31:C31"/>
    <mergeCell ref="B26:M28"/>
    <mergeCell ref="B29:M29"/>
    <mergeCell ref="K187:L188"/>
    <mergeCell ref="B203:D204"/>
    <mergeCell ref="F203:G204"/>
    <mergeCell ref="K189:L189"/>
    <mergeCell ref="B201:G201"/>
    <mergeCell ref="B192:L196"/>
    <mergeCell ref="B25:C25"/>
    <mergeCell ref="K6:M7"/>
    <mergeCell ref="K8:M13"/>
    <mergeCell ref="K16:M16"/>
    <mergeCell ref="K17:M22"/>
    <mergeCell ref="B22:G22"/>
    <mergeCell ref="E19:G19"/>
    <mergeCell ref="B6:G6"/>
    <mergeCell ref="B9:G9"/>
    <mergeCell ref="B10:G10"/>
    <mergeCell ref="B11:G11"/>
    <mergeCell ref="B12:G12"/>
    <mergeCell ref="B13:G13"/>
    <mergeCell ref="B2:M2"/>
    <mergeCell ref="B3:M3"/>
    <mergeCell ref="L24:M24"/>
    <mergeCell ref="B16:G16"/>
    <mergeCell ref="B19:D19"/>
  </mergeCells>
  <conditionalFormatting sqref="B32:K181">
    <cfRule type="expression" dxfId="477" priority="164">
      <formula>($C32=0)</formula>
    </cfRule>
  </conditionalFormatting>
  <conditionalFormatting sqref="B32:K181">
    <cfRule type="expression" dxfId="476" priority="163">
      <formula>($M32=1)</formula>
    </cfRule>
  </conditionalFormatting>
  <conditionalFormatting sqref="L182">
    <cfRule type="expression" dxfId="475" priority="162">
      <formula>($M182=1)</formula>
    </cfRule>
  </conditionalFormatting>
  <conditionalFormatting sqref="L182">
    <cfRule type="expression" dxfId="474" priority="161">
      <formula>($C182=0)</formula>
    </cfRule>
  </conditionalFormatting>
  <conditionalFormatting sqref="L32:L181">
    <cfRule type="containsText" dxfId="473" priority="143" operator="containsText" text="Relevant">
      <formula>NOT(ISERROR(SEARCH("Relevant",L32)))</formula>
    </cfRule>
    <cfRule type="containsText" dxfId="472" priority="144" operator="containsText" text="deemed">
      <formula>NOT(ISERROR(SEARCH("deemed",L32)))</formula>
    </cfRule>
    <cfRule type="containsText" dxfId="471" priority="145" operator="containsText" text="Please">
      <formula>NOT(ISERROR(SEARCH("Please",L32)))</formula>
    </cfRule>
    <cfRule type="containsText" dxfId="470" priority="146" operator="containsText" text="Scheme">
      <formula>NOT(ISERROR(SEARCH("Scheme",L32)))</formula>
    </cfRule>
    <cfRule type="containsText" dxfId="469" priority="150" operator="containsText" text="Contributions">
      <formula>NOT(ISERROR(SEARCH("Contributions",L32)))</formula>
    </cfRule>
    <cfRule type="containsText" dxfId="468" priority="151" operator="containsText" text="Deemed">
      <formula>NOT(ISERROR(SEARCH("Deemed",L32)))</formula>
    </cfRule>
    <cfRule type="containsText" dxfId="467" priority="155" operator="containsText" text="Special">
      <formula>NOT(ISERROR(SEARCH("Special",L32)))</formula>
    </cfRule>
    <cfRule type="containsText" dxfId="466" priority="157" operator="containsText" text="Detected">
      <formula>NOT(ISERROR(SEARCH("Detected",L32)))</formula>
    </cfRule>
    <cfRule type="containsText" dxfId="465" priority="158" operator="containsText" text="Acceptable">
      <formula>NOT(ISERROR(SEARCH("Acceptable",L32)))</formula>
    </cfRule>
    <cfRule type="cellIs" dxfId="464" priority="159" operator="lessThan">
      <formula>1</formula>
    </cfRule>
    <cfRule type="containsText" dxfId="463" priority="160" operator="containsText" text="DETAILS">
      <formula>NOT(ISERROR(SEARCH("DETAILS",L32)))</formula>
    </cfRule>
  </conditionalFormatting>
  <conditionalFormatting sqref="L32:L181">
    <cfRule type="containsText" dxfId="462" priority="156" operator="containsText" text="Member">
      <formula>NOT(ISERROR(SEARCH("Member",L32)))</formula>
    </cfRule>
  </conditionalFormatting>
  <conditionalFormatting sqref="L32:L181">
    <cfRule type="containsText" dxfId="461" priority="153" operator="containsText" text="details">
      <formula>NOT(ISERROR(SEARCH("details",L32)))</formula>
    </cfRule>
    <cfRule type="containsText" dxfId="460" priority="154" operator="containsText" text="Unknown">
      <formula>NOT(ISERROR(SEARCH("Unknown",L32)))</formula>
    </cfRule>
  </conditionalFormatting>
  <conditionalFormatting sqref="K16">
    <cfRule type="containsText" dxfId="459" priority="149" operator="containsText" text="More">
      <formula>NOT(ISERROR(SEARCH("More",K16)))</formula>
    </cfRule>
    <cfRule type="containsText" dxfId="458" priority="152" operator="containsText" text="UNDO">
      <formula>NOT(ISERROR(SEARCH("UNDO",K16)))</formula>
    </cfRule>
  </conditionalFormatting>
  <conditionalFormatting sqref="G184:L184 K185:L185">
    <cfRule type="containsText" dxfId="457" priority="147" operator="containsText" text="error">
      <formula>NOT(ISERROR(SEARCH("error",G184)))</formula>
    </cfRule>
    <cfRule type="containsText" dxfId="456" priority="148" operator="containsText" text="ready">
      <formula>NOT(ISERROR(SEARCH("ready",G184)))</formula>
    </cfRule>
  </conditionalFormatting>
  <conditionalFormatting sqref="L32:L181">
    <cfRule type="containsText" dxfId="455" priority="12" operator="containsText" text="Practice">
      <formula>NOT(ISERROR(SEARCH("Practice",L32)))</formula>
    </cfRule>
  </conditionalFormatting>
  <conditionalFormatting sqref="L32:L181">
    <cfRule type="containsText" dxfId="454" priority="11" operator="containsText" text="scheme">
      <formula>NOT(ISERROR(SEARCH("scheme",L32)))</formula>
    </cfRule>
  </conditionalFormatting>
  <conditionalFormatting sqref="K17">
    <cfRule type="containsText" dxfId="453" priority="9" operator="containsText" text="Form">
      <formula>NOT(ISERROR(SEARCH("Form",K17)))</formula>
    </cfRule>
    <cfRule type="containsText" dxfId="452" priority="10" operator="containsText" text="Member">
      <formula>NOT(ISERROR(SEARCH("Member",K17)))</formula>
    </cfRule>
  </conditionalFormatting>
  <conditionalFormatting sqref="K16">
    <cfRule type="containsText" dxfId="451" priority="8" operator="containsText" text="urgent">
      <formula>NOT(ISERROR(SEARCH("urgent",K16)))</formula>
    </cfRule>
  </conditionalFormatting>
  <conditionalFormatting sqref="K6">
    <cfRule type="containsText" dxfId="450" priority="6" operator="containsText" text="READY">
      <formula>NOT(ISERROR(SEARCH("READY",K6)))</formula>
    </cfRule>
    <cfRule type="containsText" dxfId="449" priority="7" operator="containsText" text="ERROR">
      <formula>NOT(ISERROR(SEARCH("ERROR",K6)))</formula>
    </cfRule>
  </conditionalFormatting>
  <conditionalFormatting sqref="L32:L181">
    <cfRule type="containsText" dxfId="448" priority="4" operator="containsText" text="Part Time Hours">
      <formula>NOT(ISERROR(SEARCH("Part Time Hours",L32)))</formula>
    </cfRule>
  </conditionalFormatting>
  <conditionalFormatting sqref="L32:L181">
    <cfRule type="containsText" dxfId="447" priority="3" operator="containsText" text="Part Time Status">
      <formula>NOT(ISERROR(SEARCH("Part Time Status",L32)))</formula>
    </cfRule>
  </conditionalFormatting>
  <conditionalFormatting sqref="I32:I181">
    <cfRule type="expression" dxfId="446" priority="2">
      <formula>($H32="Full Time")</formula>
    </cfRule>
  </conditionalFormatting>
  <conditionalFormatting sqref="K17:M22">
    <cfRule type="containsText" dxfId="445" priority="1" operator="containsText" text="Terminating">
      <formula>NOT(ISERROR(SEARCH("Terminating",K17)))</formula>
    </cfRule>
  </conditionalFormatting>
  <dataValidations count="4">
    <dataValidation allowBlank="1" showErrorMessage="1" promptTitle="Scheme" prompt="Please choose which scheme the member belongs to._x000a_" sqref="D32:D181" xr:uid="{00000000-0002-0000-0100-000000000000}"/>
    <dataValidation allowBlank="1" errorTitle="National Insurance Number." error="National Insurance Number must be 9 characters long, no spaces, please review and try again" promptTitle="National Insurance Number" prompt="Must be 9 Characters, No Spaces" sqref="E32:E181" xr:uid="{00000000-0002-0000-0100-000001000000}"/>
    <dataValidation type="list" allowBlank="1" showInputMessage="1" showErrorMessage="1" sqref="M32:M181" xr:uid="{00000000-0002-0000-0100-000002000000}">
      <formula1>$R$3:$R$9</formula1>
    </dataValidation>
    <dataValidation type="list" allowBlank="1" showInputMessage="1" showErrorMessage="1" sqref="H32:H181" xr:uid="{00000000-0002-0000-0100-000003000000}">
      <formula1>$Q$4:$Q$5</formula1>
    </dataValidation>
  </dataValidations>
  <hyperlinks>
    <hyperlink ref="B3" r:id="rId1" xr:uid="{00000000-0004-0000-0100-000000000000}"/>
  </hyperlinks>
  <pageMargins left="0.7" right="0.7" top="0.75" bottom="0.75" header="0.3" footer="0.3"/>
  <pageSetup paperSize="9" scale="21" orientation="portrait" r:id="rId2"/>
  <headerFooter>
    <oddFooter>&amp;LApril 2019&amp;CPage &amp;P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rgb="FF7030A0"/>
  </sheetPr>
  <dimension ref="B1:Y178"/>
  <sheetViews>
    <sheetView showZeros="0" zoomScale="85" zoomScaleNormal="85" workbookViewId="0">
      <selection activeCell="M2" sqref="M2"/>
    </sheetView>
  </sheetViews>
  <sheetFormatPr defaultRowHeight="15" x14ac:dyDescent="0.25"/>
  <cols>
    <col min="1" max="1" width="9.140625" style="124"/>
    <col min="2" max="2" width="17.140625" style="124" customWidth="1"/>
    <col min="3" max="3" width="25.28515625" style="124" customWidth="1"/>
    <col min="4" max="4" width="8.28515625" style="57" customWidth="1"/>
    <col min="5" max="5" width="17" style="124" customWidth="1"/>
    <col min="6" max="6" width="14.5703125" style="124" customWidth="1"/>
    <col min="7" max="7" width="14.140625" style="124" customWidth="1"/>
    <col min="8" max="8" width="21.42578125" style="124" customWidth="1"/>
    <col min="9" max="9" width="13.28515625" style="124" customWidth="1"/>
    <col min="10" max="10" width="13.7109375" style="124" customWidth="1"/>
    <col min="11" max="11" width="16.7109375" style="124" customWidth="1"/>
    <col min="12" max="12" width="16.5703125" style="124" customWidth="1"/>
    <col min="13" max="13" width="13.85546875" style="124" customWidth="1"/>
    <col min="14" max="14" width="21.5703125" style="124" customWidth="1"/>
    <col min="15" max="22" width="10.7109375" style="124" hidden="1" customWidth="1"/>
    <col min="23" max="24" width="9.140625" style="124" hidden="1" customWidth="1"/>
    <col min="25" max="25" width="8.85546875" style="124" customWidth="1"/>
    <col min="26" max="16384" width="9.140625" style="124"/>
  </cols>
  <sheetData>
    <row r="1" spans="2:25" ht="15.75" thickBot="1" x14ac:dyDescent="0.3">
      <c r="B1" s="613" t="s">
        <v>471</v>
      </c>
      <c r="C1" s="613"/>
      <c r="D1" s="613"/>
      <c r="E1" s="613"/>
    </row>
    <row r="2" spans="2:25" ht="15.75" thickBot="1" x14ac:dyDescent="0.3">
      <c r="B2" s="613"/>
      <c r="C2" s="613"/>
      <c r="D2" s="613"/>
      <c r="E2" s="613"/>
      <c r="K2" s="614" t="s">
        <v>435</v>
      </c>
      <c r="L2" s="615"/>
      <c r="M2" s="201">
        <v>1</v>
      </c>
      <c r="N2" s="202" t="s">
        <v>436</v>
      </c>
      <c r="P2" s="124" t="s">
        <v>426</v>
      </c>
      <c r="Q2" s="124" t="s">
        <v>427</v>
      </c>
    </row>
    <row r="3" spans="2:25" x14ac:dyDescent="0.25">
      <c r="P3" s="124">
        <f>100-(M2/2)</f>
        <v>99.5</v>
      </c>
      <c r="Q3" s="124">
        <f>100+(M2/2)</f>
        <v>100.5</v>
      </c>
      <c r="S3" s="124" t="str">
        <f>IF(AND(P7&gt;P3,P7&lt;Q3),"Match", "Does Not Match")</f>
        <v>Does Not Match</v>
      </c>
    </row>
    <row r="4" spans="2:25" x14ac:dyDescent="0.25">
      <c r="F4" s="608" t="s">
        <v>421</v>
      </c>
      <c r="G4" s="608"/>
      <c r="I4" s="609" t="s">
        <v>422</v>
      </c>
      <c r="J4" s="610"/>
      <c r="L4" s="608" t="s">
        <v>423</v>
      </c>
      <c r="M4" s="608"/>
    </row>
    <row r="5" spans="2:25" x14ac:dyDescent="0.25">
      <c r="F5" s="608"/>
      <c r="G5" s="608"/>
      <c r="I5" s="611"/>
      <c r="J5" s="612"/>
      <c r="L5" s="608"/>
      <c r="M5" s="608"/>
    </row>
    <row r="6" spans="2:25" ht="95.25" thickBot="1" x14ac:dyDescent="0.3">
      <c r="B6" s="547" t="s">
        <v>11</v>
      </c>
      <c r="C6" s="548"/>
      <c r="D6" s="38" t="s">
        <v>28</v>
      </c>
      <c r="E6" s="27" t="s">
        <v>12</v>
      </c>
      <c r="F6" s="27" t="s">
        <v>415</v>
      </c>
      <c r="G6" s="27" t="s">
        <v>416</v>
      </c>
      <c r="H6" s="27" t="s">
        <v>425</v>
      </c>
      <c r="I6" s="27" t="s">
        <v>417</v>
      </c>
      <c r="J6" s="27" t="s">
        <v>418</v>
      </c>
      <c r="K6" s="27" t="s">
        <v>424</v>
      </c>
      <c r="L6" s="27" t="s">
        <v>420</v>
      </c>
      <c r="M6" s="27" t="s">
        <v>419</v>
      </c>
      <c r="N6" s="27" t="s">
        <v>424</v>
      </c>
      <c r="Y6" s="79" t="s">
        <v>446</v>
      </c>
    </row>
    <row r="7" spans="2:25" ht="15.75" thickBot="1" x14ac:dyDescent="0.3">
      <c r="B7" s="164">
        <f>'Member Info'!D29</f>
        <v>0</v>
      </c>
      <c r="C7" s="164">
        <f>'Member Info'!E29</f>
        <v>0</v>
      </c>
      <c r="D7" s="167" t="str">
        <f>'Member Info'!G29</f>
        <v/>
      </c>
      <c r="E7" s="203">
        <f>'Member Info'!B29</f>
        <v>0</v>
      </c>
      <c r="F7" s="204">
        <f>'GP1 Totals'!G28</f>
        <v>0</v>
      </c>
      <c r="G7" s="205">
        <f>'GP55A 25-26'!D3</f>
        <v>0</v>
      </c>
      <c r="H7" s="206" t="str">
        <f>IF($B7=0,"",IF(AND(P7&gt;$P$3,P7&lt;$Q$3),"Match","Does Not Match"))</f>
        <v/>
      </c>
      <c r="I7" s="207">
        <f>'Member Info'!I29</f>
        <v>0</v>
      </c>
      <c r="J7" s="208">
        <f>'GP55A 25-26'!E3</f>
        <v>0</v>
      </c>
      <c r="K7" s="206" t="str">
        <f>IF($B7=0,"",IF(AND(R7&gt;$P$3,R7&lt;$Q$3),"Match","Does Not Match"))</f>
        <v/>
      </c>
      <c r="L7" s="208">
        <f>'GP1 Totals'!S28</f>
        <v>0</v>
      </c>
      <c r="M7" s="208">
        <f>'GP55A 25-26'!G3</f>
        <v>0</v>
      </c>
      <c r="N7" s="206" t="str">
        <f>IF($B7=0,"",IF(AND(T7&gt;$P$3,T7&lt;$Q$3),"Match","Does Not Match"))</f>
        <v/>
      </c>
      <c r="P7" s="124" t="str">
        <f>IF($B7=0,"",(F7/G7)*100)</f>
        <v/>
      </c>
      <c r="R7" s="124" t="str">
        <f>IF($B7=0,"",(I7/J7)*100)</f>
        <v/>
      </c>
      <c r="T7" s="124" t="str">
        <f>IF($B7=0,"",(L7/M7)*100)</f>
        <v/>
      </c>
      <c r="Y7" s="206">
        <f>'Member Info'!O29</f>
        <v>0</v>
      </c>
    </row>
    <row r="8" spans="2:25" ht="15.75" thickBot="1" x14ac:dyDescent="0.3">
      <c r="B8" s="164">
        <f>'Member Info'!D30</f>
        <v>0</v>
      </c>
      <c r="C8" s="164">
        <f>'Member Info'!E30</f>
        <v>0</v>
      </c>
      <c r="D8" s="167" t="str">
        <f>'Member Info'!G30</f>
        <v/>
      </c>
      <c r="E8" s="203">
        <f>'Member Info'!B30</f>
        <v>0</v>
      </c>
      <c r="F8" s="204">
        <f>'GP1 Totals'!G29</f>
        <v>0</v>
      </c>
      <c r="G8" s="205">
        <f>'GP55A 25-26'!D4</f>
        <v>0</v>
      </c>
      <c r="H8" s="206" t="str">
        <f t="shared" ref="H8:H45" si="0">IF($B8=0,"",IF(AND(P8&gt;$P$3,P8&lt;$Q$3),"Match","Does Not Match"))</f>
        <v/>
      </c>
      <c r="I8" s="207">
        <f>'Member Info'!I30</f>
        <v>0</v>
      </c>
      <c r="J8" s="208">
        <f>'GP55A 25-26'!E4</f>
        <v>0</v>
      </c>
      <c r="K8" s="206" t="str">
        <f t="shared" ref="K8:K44" si="1">IF($B8=0,"",IF(AND(R8&gt;$P$3,R8&lt;$Q$3),"Match","Does Not Match"))</f>
        <v/>
      </c>
      <c r="L8" s="208">
        <f>'GP1 Totals'!S29</f>
        <v>0</v>
      </c>
      <c r="M8" s="208">
        <f>'GP55A 25-26'!G4</f>
        <v>0</v>
      </c>
      <c r="N8" s="206" t="str">
        <f t="shared" ref="N8:N44" si="2">IF($B8=0,"",IF(AND(T8&gt;$P$3,T8&lt;$Q$3),"Match","Does Not Match"))</f>
        <v/>
      </c>
      <c r="P8" s="124" t="str">
        <f t="shared" ref="P8:P44" si="3">IF($B8=0,"",(F8/G8)*100)</f>
        <v/>
      </c>
      <c r="R8" s="124" t="str">
        <f t="shared" ref="R8:R44" si="4">IF($B8=0,"",(I8/J8)*100)</f>
        <v/>
      </c>
      <c r="T8" s="124" t="str">
        <f t="shared" ref="T8:T44" si="5">IF($B8=0,"",(L8/M8)*100)</f>
        <v/>
      </c>
      <c r="Y8" s="206">
        <f>'Member Info'!O30</f>
        <v>0</v>
      </c>
    </row>
    <row r="9" spans="2:25" ht="15.75" thickBot="1" x14ac:dyDescent="0.3">
      <c r="B9" s="164">
        <f>'Member Info'!D31</f>
        <v>0</v>
      </c>
      <c r="C9" s="164">
        <f>'Member Info'!E31</f>
        <v>0</v>
      </c>
      <c r="D9" s="167" t="str">
        <f>'Member Info'!G31</f>
        <v/>
      </c>
      <c r="E9" s="203">
        <f>'Member Info'!B31</f>
        <v>0</v>
      </c>
      <c r="F9" s="204">
        <f>'GP1 Totals'!G30</f>
        <v>0</v>
      </c>
      <c r="G9" s="205">
        <f>'GP55A 25-26'!D5</f>
        <v>0</v>
      </c>
      <c r="H9" s="206" t="str">
        <f t="shared" si="0"/>
        <v/>
      </c>
      <c r="I9" s="207">
        <f>'Member Info'!I31</f>
        <v>0</v>
      </c>
      <c r="J9" s="208">
        <f>'GP55A 25-26'!E5</f>
        <v>0</v>
      </c>
      <c r="K9" s="206" t="str">
        <f t="shared" si="1"/>
        <v/>
      </c>
      <c r="L9" s="208">
        <f>'GP1 Totals'!S30</f>
        <v>0</v>
      </c>
      <c r="M9" s="208">
        <f>'GP55A 25-26'!G5</f>
        <v>0</v>
      </c>
      <c r="N9" s="206" t="str">
        <f t="shared" si="2"/>
        <v/>
      </c>
      <c r="P9" s="124" t="str">
        <f t="shared" si="3"/>
        <v/>
      </c>
      <c r="R9" s="124" t="str">
        <f t="shared" si="4"/>
        <v/>
      </c>
      <c r="T9" s="124" t="str">
        <f t="shared" si="5"/>
        <v/>
      </c>
      <c r="Y9" s="206">
        <f>'Member Info'!O31</f>
        <v>0</v>
      </c>
    </row>
    <row r="10" spans="2:25" ht="15.75" thickBot="1" x14ac:dyDescent="0.3">
      <c r="B10" s="164">
        <f>'Member Info'!D32</f>
        <v>0</v>
      </c>
      <c r="C10" s="164">
        <f>'Member Info'!E32</f>
        <v>0</v>
      </c>
      <c r="D10" s="167" t="str">
        <f>'Member Info'!G32</f>
        <v/>
      </c>
      <c r="E10" s="203">
        <f>'Member Info'!B32</f>
        <v>0</v>
      </c>
      <c r="F10" s="204">
        <f>'GP1 Totals'!G31</f>
        <v>0</v>
      </c>
      <c r="G10" s="205">
        <f>'GP55A 25-26'!D6</f>
        <v>0</v>
      </c>
      <c r="H10" s="206" t="str">
        <f t="shared" si="0"/>
        <v/>
      </c>
      <c r="I10" s="207">
        <f>'Member Info'!I32</f>
        <v>0</v>
      </c>
      <c r="J10" s="208">
        <f>'GP55A 25-26'!E6</f>
        <v>0</v>
      </c>
      <c r="K10" s="206" t="str">
        <f t="shared" si="1"/>
        <v/>
      </c>
      <c r="L10" s="208">
        <f>'GP1 Totals'!S31</f>
        <v>0</v>
      </c>
      <c r="M10" s="208">
        <f>'GP55A 25-26'!G6</f>
        <v>0</v>
      </c>
      <c r="N10" s="206" t="str">
        <f t="shared" si="2"/>
        <v/>
      </c>
      <c r="P10" s="124" t="str">
        <f t="shared" si="3"/>
        <v/>
      </c>
      <c r="R10" s="124" t="str">
        <f t="shared" si="4"/>
        <v/>
      </c>
      <c r="T10" s="124" t="str">
        <f t="shared" si="5"/>
        <v/>
      </c>
      <c r="Y10" s="206">
        <f>'Member Info'!O32</f>
        <v>0</v>
      </c>
    </row>
    <row r="11" spans="2:25" ht="15.75" thickBot="1" x14ac:dyDescent="0.3">
      <c r="B11" s="164">
        <f>'Member Info'!D33</f>
        <v>0</v>
      </c>
      <c r="C11" s="164">
        <f>'Member Info'!E33</f>
        <v>0</v>
      </c>
      <c r="D11" s="167" t="str">
        <f>'Member Info'!G33</f>
        <v/>
      </c>
      <c r="E11" s="203">
        <f>'Member Info'!B33</f>
        <v>0</v>
      </c>
      <c r="F11" s="204">
        <f>'GP1 Totals'!G32</f>
        <v>0</v>
      </c>
      <c r="G11" s="205">
        <f>'GP55A 25-26'!D7</f>
        <v>0</v>
      </c>
      <c r="H11" s="206" t="str">
        <f t="shared" si="0"/>
        <v/>
      </c>
      <c r="I11" s="207">
        <f>'Member Info'!I33</f>
        <v>0</v>
      </c>
      <c r="J11" s="208">
        <f>'GP55A 25-26'!E7</f>
        <v>0</v>
      </c>
      <c r="K11" s="206" t="str">
        <f t="shared" si="1"/>
        <v/>
      </c>
      <c r="L11" s="208">
        <f>'GP1 Totals'!S32</f>
        <v>0</v>
      </c>
      <c r="M11" s="208">
        <f>'GP55A 25-26'!G7</f>
        <v>0</v>
      </c>
      <c r="N11" s="206" t="str">
        <f t="shared" si="2"/>
        <v/>
      </c>
      <c r="P11" s="124" t="str">
        <f t="shared" si="3"/>
        <v/>
      </c>
      <c r="R11" s="124" t="str">
        <f t="shared" si="4"/>
        <v/>
      </c>
      <c r="T11" s="124" t="str">
        <f t="shared" si="5"/>
        <v/>
      </c>
      <c r="Y11" s="206">
        <f>'Member Info'!O33</f>
        <v>0</v>
      </c>
    </row>
    <row r="12" spans="2:25" ht="15.75" thickBot="1" x14ac:dyDescent="0.3">
      <c r="B12" s="164">
        <f>'Member Info'!D34</f>
        <v>0</v>
      </c>
      <c r="C12" s="164">
        <f>'Member Info'!E34</f>
        <v>0</v>
      </c>
      <c r="D12" s="167" t="str">
        <f>'Member Info'!G34</f>
        <v/>
      </c>
      <c r="E12" s="203">
        <f>'Member Info'!B34</f>
        <v>0</v>
      </c>
      <c r="F12" s="204">
        <f>'GP1 Totals'!G33</f>
        <v>0</v>
      </c>
      <c r="G12" s="205">
        <f>'GP55A 25-26'!D8</f>
        <v>0</v>
      </c>
      <c r="H12" s="206" t="str">
        <f t="shared" si="0"/>
        <v/>
      </c>
      <c r="I12" s="207">
        <f>'Member Info'!I34</f>
        <v>0</v>
      </c>
      <c r="J12" s="208">
        <f>'GP55A 25-26'!E8</f>
        <v>0</v>
      </c>
      <c r="K12" s="206" t="str">
        <f t="shared" si="1"/>
        <v/>
      </c>
      <c r="L12" s="208">
        <f>'GP1 Totals'!S33</f>
        <v>0</v>
      </c>
      <c r="M12" s="208">
        <f>'GP55A 25-26'!G8</f>
        <v>0</v>
      </c>
      <c r="N12" s="206" t="str">
        <f t="shared" si="2"/>
        <v/>
      </c>
      <c r="P12" s="124" t="str">
        <f t="shared" si="3"/>
        <v/>
      </c>
      <c r="R12" s="124" t="str">
        <f t="shared" si="4"/>
        <v/>
      </c>
      <c r="T12" s="124" t="str">
        <f t="shared" si="5"/>
        <v/>
      </c>
      <c r="Y12" s="206">
        <f>'Member Info'!O34</f>
        <v>0</v>
      </c>
    </row>
    <row r="13" spans="2:25" ht="15.75" thickBot="1" x14ac:dyDescent="0.3">
      <c r="B13" s="164">
        <f>'Member Info'!D35</f>
        <v>0</v>
      </c>
      <c r="C13" s="164">
        <f>'Member Info'!E35</f>
        <v>0</v>
      </c>
      <c r="D13" s="167" t="str">
        <f>'Member Info'!G35</f>
        <v/>
      </c>
      <c r="E13" s="203">
        <f>'Member Info'!B35</f>
        <v>0</v>
      </c>
      <c r="F13" s="204">
        <f>'GP1 Totals'!G34</f>
        <v>0</v>
      </c>
      <c r="G13" s="205">
        <f>'GP55A 25-26'!D9</f>
        <v>0</v>
      </c>
      <c r="H13" s="206" t="str">
        <f t="shared" si="0"/>
        <v/>
      </c>
      <c r="I13" s="207">
        <f>'Member Info'!I35</f>
        <v>0</v>
      </c>
      <c r="J13" s="208">
        <f>'GP55A 25-26'!E9</f>
        <v>0</v>
      </c>
      <c r="K13" s="206" t="str">
        <f t="shared" si="1"/>
        <v/>
      </c>
      <c r="L13" s="208">
        <f>'GP1 Totals'!S34</f>
        <v>0</v>
      </c>
      <c r="M13" s="208">
        <f>'GP55A 25-26'!G9</f>
        <v>0</v>
      </c>
      <c r="N13" s="206" t="str">
        <f t="shared" si="2"/>
        <v/>
      </c>
      <c r="P13" s="124" t="str">
        <f t="shared" si="3"/>
        <v/>
      </c>
      <c r="R13" s="124" t="str">
        <f t="shared" si="4"/>
        <v/>
      </c>
      <c r="T13" s="124" t="str">
        <f t="shared" si="5"/>
        <v/>
      </c>
      <c r="Y13" s="206">
        <f>'Member Info'!O35</f>
        <v>0</v>
      </c>
    </row>
    <row r="14" spans="2:25" ht="15.75" thickBot="1" x14ac:dyDescent="0.3">
      <c r="B14" s="164">
        <f>'Member Info'!D36</f>
        <v>0</v>
      </c>
      <c r="C14" s="164">
        <f>'Member Info'!E36</f>
        <v>0</v>
      </c>
      <c r="D14" s="167" t="str">
        <f>'Member Info'!G36</f>
        <v/>
      </c>
      <c r="E14" s="203">
        <f>'Member Info'!B36</f>
        <v>0</v>
      </c>
      <c r="F14" s="204">
        <f>'GP1 Totals'!G35</f>
        <v>0</v>
      </c>
      <c r="G14" s="205">
        <f>'GP55A 25-26'!D10</f>
        <v>0</v>
      </c>
      <c r="H14" s="206" t="str">
        <f t="shared" si="0"/>
        <v/>
      </c>
      <c r="I14" s="207">
        <f>'Member Info'!I36</f>
        <v>0</v>
      </c>
      <c r="J14" s="208">
        <f>'GP55A 25-26'!E10</f>
        <v>0</v>
      </c>
      <c r="K14" s="206" t="str">
        <f t="shared" si="1"/>
        <v/>
      </c>
      <c r="L14" s="208">
        <f>'GP1 Totals'!S35</f>
        <v>0</v>
      </c>
      <c r="M14" s="208">
        <f>'GP55A 25-26'!G10</f>
        <v>0</v>
      </c>
      <c r="N14" s="206" t="str">
        <f t="shared" si="2"/>
        <v/>
      </c>
      <c r="P14" s="124" t="str">
        <f t="shared" si="3"/>
        <v/>
      </c>
      <c r="R14" s="124" t="str">
        <f t="shared" si="4"/>
        <v/>
      </c>
      <c r="T14" s="124" t="str">
        <f t="shared" si="5"/>
        <v/>
      </c>
      <c r="Y14" s="206">
        <f>'Member Info'!O36</f>
        <v>0</v>
      </c>
    </row>
    <row r="15" spans="2:25" ht="15.75" thickBot="1" x14ac:dyDescent="0.3">
      <c r="B15" s="164">
        <f>'Member Info'!D37</f>
        <v>0</v>
      </c>
      <c r="C15" s="164">
        <f>'Member Info'!E37</f>
        <v>0</v>
      </c>
      <c r="D15" s="167" t="str">
        <f>'Member Info'!G37</f>
        <v/>
      </c>
      <c r="E15" s="203">
        <f>'Member Info'!B37</f>
        <v>0</v>
      </c>
      <c r="F15" s="204">
        <f>'GP1 Totals'!G36</f>
        <v>0</v>
      </c>
      <c r="G15" s="205">
        <f>'GP55A 25-26'!D11</f>
        <v>0</v>
      </c>
      <c r="H15" s="206" t="str">
        <f t="shared" si="0"/>
        <v/>
      </c>
      <c r="I15" s="207">
        <f>'Member Info'!I37</f>
        <v>0</v>
      </c>
      <c r="J15" s="208">
        <f>'GP55A 25-26'!E11</f>
        <v>0</v>
      </c>
      <c r="K15" s="206" t="str">
        <f t="shared" si="1"/>
        <v/>
      </c>
      <c r="L15" s="208">
        <f>'GP1 Totals'!S36</f>
        <v>0</v>
      </c>
      <c r="M15" s="208">
        <f>'GP55A 25-26'!G11</f>
        <v>0</v>
      </c>
      <c r="N15" s="206" t="str">
        <f t="shared" si="2"/>
        <v/>
      </c>
      <c r="P15" s="124" t="str">
        <f t="shared" si="3"/>
        <v/>
      </c>
      <c r="R15" s="124" t="str">
        <f t="shared" si="4"/>
        <v/>
      </c>
      <c r="T15" s="124" t="str">
        <f t="shared" si="5"/>
        <v/>
      </c>
      <c r="Y15" s="206">
        <f>'Member Info'!O37</f>
        <v>0</v>
      </c>
    </row>
    <row r="16" spans="2:25" ht="15.75" thickBot="1" x14ac:dyDescent="0.3">
      <c r="B16" s="164">
        <f>'Member Info'!D38</f>
        <v>0</v>
      </c>
      <c r="C16" s="164">
        <f>'Member Info'!E38</f>
        <v>0</v>
      </c>
      <c r="D16" s="167" t="str">
        <f>'Member Info'!G38</f>
        <v/>
      </c>
      <c r="E16" s="203">
        <f>'Member Info'!B38</f>
        <v>0</v>
      </c>
      <c r="F16" s="204">
        <f>'GP1 Totals'!G37</f>
        <v>0</v>
      </c>
      <c r="G16" s="205">
        <f>'GP55A 25-26'!D12</f>
        <v>0</v>
      </c>
      <c r="H16" s="206" t="str">
        <f t="shared" si="0"/>
        <v/>
      </c>
      <c r="I16" s="207">
        <f>'Member Info'!I38</f>
        <v>0</v>
      </c>
      <c r="J16" s="208">
        <f>'GP55A 25-26'!E12</f>
        <v>0</v>
      </c>
      <c r="K16" s="206" t="str">
        <f t="shared" si="1"/>
        <v/>
      </c>
      <c r="L16" s="208">
        <f>'GP1 Totals'!S37</f>
        <v>0</v>
      </c>
      <c r="M16" s="208">
        <f>'GP55A 25-26'!G12</f>
        <v>0</v>
      </c>
      <c r="N16" s="206" t="str">
        <f t="shared" si="2"/>
        <v/>
      </c>
      <c r="P16" s="124" t="str">
        <f t="shared" si="3"/>
        <v/>
      </c>
      <c r="R16" s="124" t="str">
        <f t="shared" si="4"/>
        <v/>
      </c>
      <c r="T16" s="124" t="str">
        <f t="shared" si="5"/>
        <v/>
      </c>
      <c r="Y16" s="206">
        <f>'Member Info'!O38</f>
        <v>0</v>
      </c>
    </row>
    <row r="17" spans="2:25" ht="15.75" thickBot="1" x14ac:dyDescent="0.3">
      <c r="B17" s="164">
        <f>'Member Info'!D39</f>
        <v>0</v>
      </c>
      <c r="C17" s="164">
        <f>'Member Info'!E39</f>
        <v>0</v>
      </c>
      <c r="D17" s="167" t="str">
        <f>'Member Info'!G39</f>
        <v/>
      </c>
      <c r="E17" s="203">
        <f>'Member Info'!B39</f>
        <v>0</v>
      </c>
      <c r="F17" s="204">
        <f>'GP1 Totals'!G38</f>
        <v>0</v>
      </c>
      <c r="G17" s="205">
        <f>'GP55A 25-26'!D13</f>
        <v>0</v>
      </c>
      <c r="H17" s="206" t="str">
        <f t="shared" si="0"/>
        <v/>
      </c>
      <c r="I17" s="207">
        <f>'Member Info'!I39</f>
        <v>0</v>
      </c>
      <c r="J17" s="208">
        <f>'GP55A 25-26'!E13</f>
        <v>0</v>
      </c>
      <c r="K17" s="206" t="str">
        <f t="shared" si="1"/>
        <v/>
      </c>
      <c r="L17" s="208">
        <f>'GP1 Totals'!S38</f>
        <v>0</v>
      </c>
      <c r="M17" s="208">
        <f>'GP55A 25-26'!G13</f>
        <v>0</v>
      </c>
      <c r="N17" s="206" t="str">
        <f t="shared" si="2"/>
        <v/>
      </c>
      <c r="P17" s="124" t="str">
        <f t="shared" si="3"/>
        <v/>
      </c>
      <c r="R17" s="124" t="str">
        <f t="shared" si="4"/>
        <v/>
      </c>
      <c r="T17" s="124" t="str">
        <f t="shared" si="5"/>
        <v/>
      </c>
      <c r="Y17" s="206">
        <f>'Member Info'!O39</f>
        <v>0</v>
      </c>
    </row>
    <row r="18" spans="2:25" ht="15.75" thickBot="1" x14ac:dyDescent="0.3">
      <c r="B18" s="164">
        <f>'Member Info'!D40</f>
        <v>0</v>
      </c>
      <c r="C18" s="164">
        <f>'Member Info'!E40</f>
        <v>0</v>
      </c>
      <c r="D18" s="167" t="str">
        <f>'Member Info'!G40</f>
        <v/>
      </c>
      <c r="E18" s="203">
        <f>'Member Info'!B40</f>
        <v>0</v>
      </c>
      <c r="F18" s="204">
        <f>'GP1 Totals'!G39</f>
        <v>0</v>
      </c>
      <c r="G18" s="205">
        <f>'GP55A 25-26'!D14</f>
        <v>0</v>
      </c>
      <c r="H18" s="206" t="str">
        <f t="shared" si="0"/>
        <v/>
      </c>
      <c r="I18" s="207">
        <f>'Member Info'!I40</f>
        <v>0</v>
      </c>
      <c r="J18" s="208">
        <f>'GP55A 25-26'!E14</f>
        <v>0</v>
      </c>
      <c r="K18" s="206" t="str">
        <f t="shared" si="1"/>
        <v/>
      </c>
      <c r="L18" s="208">
        <f>'GP1 Totals'!S39</f>
        <v>0</v>
      </c>
      <c r="M18" s="208">
        <f>'GP55A 25-26'!G14</f>
        <v>0</v>
      </c>
      <c r="N18" s="206" t="str">
        <f t="shared" si="2"/>
        <v/>
      </c>
      <c r="P18" s="124" t="str">
        <f t="shared" si="3"/>
        <v/>
      </c>
      <c r="R18" s="124" t="str">
        <f t="shared" si="4"/>
        <v/>
      </c>
      <c r="T18" s="124" t="str">
        <f t="shared" si="5"/>
        <v/>
      </c>
      <c r="Y18" s="206">
        <f>'Member Info'!O40</f>
        <v>0</v>
      </c>
    </row>
    <row r="19" spans="2:25" ht="15.75" thickBot="1" x14ac:dyDescent="0.3">
      <c r="B19" s="164">
        <f>'Member Info'!D41</f>
        <v>0</v>
      </c>
      <c r="C19" s="164">
        <f>'Member Info'!E41</f>
        <v>0</v>
      </c>
      <c r="D19" s="167" t="str">
        <f>'Member Info'!G41</f>
        <v/>
      </c>
      <c r="E19" s="203">
        <f>'Member Info'!B41</f>
        <v>0</v>
      </c>
      <c r="F19" s="204">
        <f>'GP1 Totals'!G40</f>
        <v>0</v>
      </c>
      <c r="G19" s="205">
        <f>'GP55A 25-26'!D15</f>
        <v>0</v>
      </c>
      <c r="H19" s="206" t="str">
        <f t="shared" si="0"/>
        <v/>
      </c>
      <c r="I19" s="207">
        <f>'Member Info'!I41</f>
        <v>0</v>
      </c>
      <c r="J19" s="208">
        <f>'GP55A 25-26'!E15</f>
        <v>0</v>
      </c>
      <c r="K19" s="206" t="str">
        <f t="shared" si="1"/>
        <v/>
      </c>
      <c r="L19" s="208">
        <f>'GP1 Totals'!S40</f>
        <v>0</v>
      </c>
      <c r="M19" s="208">
        <f>'GP55A 25-26'!G15</f>
        <v>0</v>
      </c>
      <c r="N19" s="206" t="str">
        <f t="shared" si="2"/>
        <v/>
      </c>
      <c r="P19" s="124" t="str">
        <f t="shared" si="3"/>
        <v/>
      </c>
      <c r="R19" s="124" t="str">
        <f t="shared" si="4"/>
        <v/>
      </c>
      <c r="T19" s="124" t="str">
        <f t="shared" si="5"/>
        <v/>
      </c>
      <c r="Y19" s="206">
        <f>'Member Info'!O41</f>
        <v>0</v>
      </c>
    </row>
    <row r="20" spans="2:25" ht="15.75" thickBot="1" x14ac:dyDescent="0.3">
      <c r="B20" s="164">
        <f>'Member Info'!D42</f>
        <v>0</v>
      </c>
      <c r="C20" s="164">
        <f>'Member Info'!E42</f>
        <v>0</v>
      </c>
      <c r="D20" s="167" t="str">
        <f>'Member Info'!G42</f>
        <v/>
      </c>
      <c r="E20" s="203">
        <f>'Member Info'!B42</f>
        <v>0</v>
      </c>
      <c r="F20" s="204">
        <f>'GP1 Totals'!G41</f>
        <v>0</v>
      </c>
      <c r="G20" s="205">
        <f>'GP55A 25-26'!D16</f>
        <v>0</v>
      </c>
      <c r="H20" s="206" t="str">
        <f t="shared" si="0"/>
        <v/>
      </c>
      <c r="I20" s="207">
        <f>'Member Info'!I42</f>
        <v>0</v>
      </c>
      <c r="J20" s="208">
        <f>'GP55A 25-26'!E16</f>
        <v>0</v>
      </c>
      <c r="K20" s="206" t="str">
        <f t="shared" si="1"/>
        <v/>
      </c>
      <c r="L20" s="208">
        <f>'GP1 Totals'!S41</f>
        <v>0</v>
      </c>
      <c r="M20" s="208">
        <f>'GP55A 25-26'!G16</f>
        <v>0</v>
      </c>
      <c r="N20" s="206" t="str">
        <f t="shared" si="2"/>
        <v/>
      </c>
      <c r="P20" s="124" t="str">
        <f t="shared" si="3"/>
        <v/>
      </c>
      <c r="R20" s="124" t="str">
        <f t="shared" si="4"/>
        <v/>
      </c>
      <c r="T20" s="124" t="str">
        <f t="shared" si="5"/>
        <v/>
      </c>
      <c r="Y20" s="206">
        <f>'Member Info'!O42</f>
        <v>0</v>
      </c>
    </row>
    <row r="21" spans="2:25" ht="15.75" thickBot="1" x14ac:dyDescent="0.3">
      <c r="B21" s="164">
        <f>'Member Info'!D43</f>
        <v>0</v>
      </c>
      <c r="C21" s="164">
        <f>'Member Info'!E43</f>
        <v>0</v>
      </c>
      <c r="D21" s="167" t="str">
        <f>'Member Info'!G43</f>
        <v/>
      </c>
      <c r="E21" s="203">
        <f>'Member Info'!B43</f>
        <v>0</v>
      </c>
      <c r="F21" s="204">
        <f>'GP1 Totals'!G42</f>
        <v>0</v>
      </c>
      <c r="G21" s="205">
        <f>'GP55A 25-26'!D17</f>
        <v>0</v>
      </c>
      <c r="H21" s="206" t="str">
        <f t="shared" si="0"/>
        <v/>
      </c>
      <c r="I21" s="207">
        <f>'Member Info'!I43</f>
        <v>0</v>
      </c>
      <c r="J21" s="208">
        <f>'GP55A 25-26'!E17</f>
        <v>0</v>
      </c>
      <c r="K21" s="206" t="str">
        <f t="shared" si="1"/>
        <v/>
      </c>
      <c r="L21" s="208">
        <f>'GP1 Totals'!S42</f>
        <v>0</v>
      </c>
      <c r="M21" s="208">
        <f>'GP55A 25-26'!G17</f>
        <v>0</v>
      </c>
      <c r="N21" s="206" t="str">
        <f t="shared" si="2"/>
        <v/>
      </c>
      <c r="P21" s="124" t="str">
        <f t="shared" si="3"/>
        <v/>
      </c>
      <c r="R21" s="124" t="str">
        <f t="shared" si="4"/>
        <v/>
      </c>
      <c r="T21" s="124" t="str">
        <f t="shared" si="5"/>
        <v/>
      </c>
      <c r="Y21" s="206">
        <f>'Member Info'!O43</f>
        <v>0</v>
      </c>
    </row>
    <row r="22" spans="2:25" ht="15.75" thickBot="1" x14ac:dyDescent="0.3">
      <c r="B22" s="164">
        <f>'Member Info'!D44</f>
        <v>0</v>
      </c>
      <c r="C22" s="164">
        <f>'Member Info'!E44</f>
        <v>0</v>
      </c>
      <c r="D22" s="167" t="str">
        <f>'Member Info'!G44</f>
        <v/>
      </c>
      <c r="E22" s="203">
        <f>'Member Info'!B44</f>
        <v>0</v>
      </c>
      <c r="F22" s="204">
        <f>'GP1 Totals'!G43</f>
        <v>0</v>
      </c>
      <c r="G22" s="205">
        <f>'GP55A 25-26'!D18</f>
        <v>0</v>
      </c>
      <c r="H22" s="206" t="str">
        <f t="shared" si="0"/>
        <v/>
      </c>
      <c r="I22" s="207">
        <f>'Member Info'!I44</f>
        <v>0</v>
      </c>
      <c r="J22" s="208">
        <f>'GP55A 25-26'!E18</f>
        <v>0</v>
      </c>
      <c r="K22" s="206" t="str">
        <f t="shared" si="1"/>
        <v/>
      </c>
      <c r="L22" s="208">
        <f>'GP1 Totals'!S43</f>
        <v>0</v>
      </c>
      <c r="M22" s="208">
        <f>'GP55A 25-26'!G18</f>
        <v>0</v>
      </c>
      <c r="N22" s="206" t="str">
        <f t="shared" si="2"/>
        <v/>
      </c>
      <c r="P22" s="124" t="str">
        <f t="shared" si="3"/>
        <v/>
      </c>
      <c r="R22" s="124" t="str">
        <f t="shared" si="4"/>
        <v/>
      </c>
      <c r="T22" s="124" t="str">
        <f t="shared" si="5"/>
        <v/>
      </c>
      <c r="Y22" s="206">
        <f>'Member Info'!O44</f>
        <v>0</v>
      </c>
    </row>
    <row r="23" spans="2:25" ht="15.75" thickBot="1" x14ac:dyDescent="0.3">
      <c r="B23" s="164">
        <f>'Member Info'!D45</f>
        <v>0</v>
      </c>
      <c r="C23" s="164">
        <f>'Member Info'!E45</f>
        <v>0</v>
      </c>
      <c r="D23" s="167" t="str">
        <f>'Member Info'!G45</f>
        <v/>
      </c>
      <c r="E23" s="203">
        <f>'Member Info'!B45</f>
        <v>0</v>
      </c>
      <c r="F23" s="204">
        <f>'GP1 Totals'!G44</f>
        <v>0</v>
      </c>
      <c r="G23" s="205">
        <f>'GP55A 25-26'!D19</f>
        <v>0</v>
      </c>
      <c r="H23" s="206" t="str">
        <f t="shared" si="0"/>
        <v/>
      </c>
      <c r="I23" s="207">
        <f>'Member Info'!I45</f>
        <v>0</v>
      </c>
      <c r="J23" s="208">
        <f>'GP55A 25-26'!E19</f>
        <v>0</v>
      </c>
      <c r="K23" s="206" t="str">
        <f t="shared" si="1"/>
        <v/>
      </c>
      <c r="L23" s="208">
        <f>'GP1 Totals'!S44</f>
        <v>0</v>
      </c>
      <c r="M23" s="208">
        <f>'GP55A 25-26'!G19</f>
        <v>0</v>
      </c>
      <c r="N23" s="206" t="str">
        <f t="shared" si="2"/>
        <v/>
      </c>
      <c r="P23" s="124" t="str">
        <f t="shared" si="3"/>
        <v/>
      </c>
      <c r="R23" s="124" t="str">
        <f t="shared" si="4"/>
        <v/>
      </c>
      <c r="T23" s="124" t="str">
        <f t="shared" si="5"/>
        <v/>
      </c>
      <c r="Y23" s="206">
        <f>'Member Info'!O45</f>
        <v>0</v>
      </c>
    </row>
    <row r="24" spans="2:25" ht="15.75" thickBot="1" x14ac:dyDescent="0.3">
      <c r="B24" s="164">
        <f>'Member Info'!D46</f>
        <v>0</v>
      </c>
      <c r="C24" s="164">
        <f>'Member Info'!E46</f>
        <v>0</v>
      </c>
      <c r="D24" s="167" t="str">
        <f>'Member Info'!G46</f>
        <v/>
      </c>
      <c r="E24" s="203">
        <f>'Member Info'!B46</f>
        <v>0</v>
      </c>
      <c r="F24" s="204">
        <f>'GP1 Totals'!G45</f>
        <v>0</v>
      </c>
      <c r="G24" s="205">
        <f>'GP55A 25-26'!D20</f>
        <v>0</v>
      </c>
      <c r="H24" s="206" t="str">
        <f t="shared" si="0"/>
        <v/>
      </c>
      <c r="I24" s="207">
        <f>'Member Info'!I46</f>
        <v>0</v>
      </c>
      <c r="J24" s="208">
        <f>'GP55A 25-26'!E20</f>
        <v>0</v>
      </c>
      <c r="K24" s="206" t="str">
        <f t="shared" si="1"/>
        <v/>
      </c>
      <c r="L24" s="208">
        <f>'GP1 Totals'!S45</f>
        <v>0</v>
      </c>
      <c r="M24" s="208">
        <f>'GP55A 25-26'!G20</f>
        <v>0</v>
      </c>
      <c r="N24" s="206" t="str">
        <f t="shared" si="2"/>
        <v/>
      </c>
      <c r="P24" s="124" t="str">
        <f t="shared" si="3"/>
        <v/>
      </c>
      <c r="R24" s="124" t="str">
        <f t="shared" si="4"/>
        <v/>
      </c>
      <c r="T24" s="124" t="str">
        <f t="shared" si="5"/>
        <v/>
      </c>
      <c r="Y24" s="206">
        <f>'Member Info'!O46</f>
        <v>0</v>
      </c>
    </row>
    <row r="25" spans="2:25" ht="15.75" thickBot="1" x14ac:dyDescent="0.3">
      <c r="B25" s="164">
        <f>'Member Info'!D47</f>
        <v>0</v>
      </c>
      <c r="C25" s="164">
        <f>'Member Info'!E47</f>
        <v>0</v>
      </c>
      <c r="D25" s="167" t="str">
        <f>'Member Info'!G47</f>
        <v/>
      </c>
      <c r="E25" s="203">
        <f>'Member Info'!B47</f>
        <v>0</v>
      </c>
      <c r="F25" s="204">
        <f>'GP1 Totals'!G46</f>
        <v>0</v>
      </c>
      <c r="G25" s="205">
        <f>'GP55A 25-26'!D21</f>
        <v>0</v>
      </c>
      <c r="H25" s="206" t="str">
        <f t="shared" si="0"/>
        <v/>
      </c>
      <c r="I25" s="207">
        <f>'Member Info'!I47</f>
        <v>0</v>
      </c>
      <c r="J25" s="208">
        <f>'GP55A 25-26'!E21</f>
        <v>0</v>
      </c>
      <c r="K25" s="206" t="str">
        <f t="shared" si="1"/>
        <v/>
      </c>
      <c r="L25" s="208">
        <f>'GP1 Totals'!S46</f>
        <v>0</v>
      </c>
      <c r="M25" s="208">
        <f>'GP55A 25-26'!G21</f>
        <v>0</v>
      </c>
      <c r="N25" s="206" t="str">
        <f t="shared" si="2"/>
        <v/>
      </c>
      <c r="P25" s="124" t="str">
        <f t="shared" si="3"/>
        <v/>
      </c>
      <c r="R25" s="124" t="str">
        <f t="shared" si="4"/>
        <v/>
      </c>
      <c r="T25" s="124" t="str">
        <f t="shared" si="5"/>
        <v/>
      </c>
      <c r="Y25" s="206">
        <f>'Member Info'!O47</f>
        <v>0</v>
      </c>
    </row>
    <row r="26" spans="2:25" ht="15.75" thickBot="1" x14ac:dyDescent="0.3">
      <c r="B26" s="164">
        <f>'Member Info'!D48</f>
        <v>0</v>
      </c>
      <c r="C26" s="164">
        <f>'Member Info'!E48</f>
        <v>0</v>
      </c>
      <c r="D26" s="167" t="str">
        <f>'Member Info'!G48</f>
        <v/>
      </c>
      <c r="E26" s="203">
        <f>'Member Info'!B48</f>
        <v>0</v>
      </c>
      <c r="F26" s="204">
        <f>'GP1 Totals'!G47</f>
        <v>0</v>
      </c>
      <c r="G26" s="205">
        <f>'GP55A 25-26'!D22</f>
        <v>0</v>
      </c>
      <c r="H26" s="206" t="str">
        <f t="shared" si="0"/>
        <v/>
      </c>
      <c r="I26" s="207">
        <f>'Member Info'!I48</f>
        <v>0</v>
      </c>
      <c r="J26" s="208">
        <f>'GP55A 25-26'!E22</f>
        <v>0</v>
      </c>
      <c r="K26" s="206" t="str">
        <f t="shared" si="1"/>
        <v/>
      </c>
      <c r="L26" s="208">
        <f>'GP1 Totals'!S47</f>
        <v>0</v>
      </c>
      <c r="M26" s="208">
        <f>'GP55A 25-26'!G22</f>
        <v>0</v>
      </c>
      <c r="N26" s="206" t="str">
        <f t="shared" si="2"/>
        <v/>
      </c>
      <c r="P26" s="124" t="str">
        <f t="shared" si="3"/>
        <v/>
      </c>
      <c r="R26" s="124" t="str">
        <f t="shared" si="4"/>
        <v/>
      </c>
      <c r="T26" s="124" t="str">
        <f t="shared" si="5"/>
        <v/>
      </c>
      <c r="Y26" s="206">
        <f>'Member Info'!O48</f>
        <v>0</v>
      </c>
    </row>
    <row r="27" spans="2:25" ht="15.75" thickBot="1" x14ac:dyDescent="0.3">
      <c r="B27" s="164">
        <f>'Member Info'!D49</f>
        <v>0</v>
      </c>
      <c r="C27" s="164">
        <f>'Member Info'!E49</f>
        <v>0</v>
      </c>
      <c r="D27" s="167" t="str">
        <f>'Member Info'!G49</f>
        <v/>
      </c>
      <c r="E27" s="203">
        <f>'Member Info'!B49</f>
        <v>0</v>
      </c>
      <c r="F27" s="204">
        <f>'GP1 Totals'!G48</f>
        <v>0</v>
      </c>
      <c r="G27" s="205">
        <f>'GP55A 25-26'!D23</f>
        <v>0</v>
      </c>
      <c r="H27" s="206" t="str">
        <f t="shared" si="0"/>
        <v/>
      </c>
      <c r="I27" s="207">
        <f>'Member Info'!I49</f>
        <v>0</v>
      </c>
      <c r="J27" s="208">
        <f>'GP55A 25-26'!E23</f>
        <v>0</v>
      </c>
      <c r="K27" s="206" t="str">
        <f t="shared" si="1"/>
        <v/>
      </c>
      <c r="L27" s="208">
        <f>'GP1 Totals'!S48</f>
        <v>0</v>
      </c>
      <c r="M27" s="208">
        <f>'GP55A 25-26'!G23</f>
        <v>0</v>
      </c>
      <c r="N27" s="206" t="str">
        <f t="shared" si="2"/>
        <v/>
      </c>
      <c r="P27" s="124" t="str">
        <f t="shared" si="3"/>
        <v/>
      </c>
      <c r="R27" s="124" t="str">
        <f t="shared" si="4"/>
        <v/>
      </c>
      <c r="T27" s="124" t="str">
        <f t="shared" si="5"/>
        <v/>
      </c>
      <c r="Y27" s="206">
        <f>'Member Info'!O49</f>
        <v>0</v>
      </c>
    </row>
    <row r="28" spans="2:25" ht="15.75" thickBot="1" x14ac:dyDescent="0.3">
      <c r="B28" s="164">
        <f>'Member Info'!D50</f>
        <v>0</v>
      </c>
      <c r="C28" s="164">
        <f>'Member Info'!E50</f>
        <v>0</v>
      </c>
      <c r="D28" s="167" t="str">
        <f>'Member Info'!G50</f>
        <v/>
      </c>
      <c r="E28" s="203">
        <f>'Member Info'!B50</f>
        <v>0</v>
      </c>
      <c r="F28" s="204">
        <f>'GP1 Totals'!G49</f>
        <v>0</v>
      </c>
      <c r="G28" s="205">
        <f>'GP55A 25-26'!D24</f>
        <v>0</v>
      </c>
      <c r="H28" s="206" t="str">
        <f t="shared" si="0"/>
        <v/>
      </c>
      <c r="I28" s="207">
        <f>'Member Info'!I50</f>
        <v>0</v>
      </c>
      <c r="J28" s="208">
        <f>'GP55A 25-26'!E24</f>
        <v>0</v>
      </c>
      <c r="K28" s="206" t="str">
        <f t="shared" si="1"/>
        <v/>
      </c>
      <c r="L28" s="208">
        <f>'GP1 Totals'!S49</f>
        <v>0</v>
      </c>
      <c r="M28" s="208">
        <f>'GP55A 25-26'!G24</f>
        <v>0</v>
      </c>
      <c r="N28" s="206" t="str">
        <f t="shared" si="2"/>
        <v/>
      </c>
      <c r="P28" s="124" t="str">
        <f t="shared" si="3"/>
        <v/>
      </c>
      <c r="R28" s="124" t="str">
        <f t="shared" si="4"/>
        <v/>
      </c>
      <c r="T28" s="124" t="str">
        <f t="shared" si="5"/>
        <v/>
      </c>
      <c r="Y28" s="206">
        <f>'Member Info'!O50</f>
        <v>0</v>
      </c>
    </row>
    <row r="29" spans="2:25" ht="15.75" thickBot="1" x14ac:dyDescent="0.3">
      <c r="B29" s="164">
        <f>'Member Info'!D51</f>
        <v>0</v>
      </c>
      <c r="C29" s="164">
        <f>'Member Info'!E51</f>
        <v>0</v>
      </c>
      <c r="D29" s="167" t="str">
        <f>'Member Info'!G51</f>
        <v/>
      </c>
      <c r="E29" s="203">
        <f>'Member Info'!B51</f>
        <v>0</v>
      </c>
      <c r="F29" s="204">
        <f>'GP1 Totals'!G50</f>
        <v>0</v>
      </c>
      <c r="G29" s="205">
        <f>'GP55A 25-26'!D25</f>
        <v>0</v>
      </c>
      <c r="H29" s="206" t="str">
        <f t="shared" si="0"/>
        <v/>
      </c>
      <c r="I29" s="207">
        <f>'Member Info'!I51</f>
        <v>0</v>
      </c>
      <c r="J29" s="208">
        <f>'GP55A 25-26'!E25</f>
        <v>0</v>
      </c>
      <c r="K29" s="206" t="str">
        <f t="shared" si="1"/>
        <v/>
      </c>
      <c r="L29" s="208">
        <f>'GP1 Totals'!S50</f>
        <v>0</v>
      </c>
      <c r="M29" s="208">
        <f>'GP55A 25-26'!G25</f>
        <v>0</v>
      </c>
      <c r="N29" s="206" t="str">
        <f t="shared" si="2"/>
        <v/>
      </c>
      <c r="P29" s="124" t="str">
        <f t="shared" si="3"/>
        <v/>
      </c>
      <c r="R29" s="124" t="str">
        <f t="shared" si="4"/>
        <v/>
      </c>
      <c r="T29" s="124" t="str">
        <f t="shared" si="5"/>
        <v/>
      </c>
      <c r="Y29" s="206">
        <f>'Member Info'!O51</f>
        <v>0</v>
      </c>
    </row>
    <row r="30" spans="2:25" ht="15.75" thickBot="1" x14ac:dyDescent="0.3">
      <c r="B30" s="164">
        <f>'Member Info'!D52</f>
        <v>0</v>
      </c>
      <c r="C30" s="164">
        <f>'Member Info'!E52</f>
        <v>0</v>
      </c>
      <c r="D30" s="167" t="str">
        <f>'Member Info'!G52</f>
        <v/>
      </c>
      <c r="E30" s="203">
        <f>'Member Info'!B52</f>
        <v>0</v>
      </c>
      <c r="F30" s="204">
        <f>'GP1 Totals'!G51</f>
        <v>0</v>
      </c>
      <c r="G30" s="205">
        <f>'GP55A 25-26'!D26</f>
        <v>0</v>
      </c>
      <c r="H30" s="206" t="str">
        <f t="shared" si="0"/>
        <v/>
      </c>
      <c r="I30" s="207">
        <f>'Member Info'!I52</f>
        <v>0</v>
      </c>
      <c r="J30" s="208">
        <f>'GP55A 25-26'!E26</f>
        <v>0</v>
      </c>
      <c r="K30" s="206" t="str">
        <f t="shared" si="1"/>
        <v/>
      </c>
      <c r="L30" s="208">
        <f>'GP1 Totals'!S51</f>
        <v>0</v>
      </c>
      <c r="M30" s="208">
        <f>'GP55A 25-26'!G26</f>
        <v>0</v>
      </c>
      <c r="N30" s="206" t="str">
        <f t="shared" si="2"/>
        <v/>
      </c>
      <c r="P30" s="124" t="str">
        <f t="shared" si="3"/>
        <v/>
      </c>
      <c r="R30" s="124" t="str">
        <f t="shared" si="4"/>
        <v/>
      </c>
      <c r="T30" s="124" t="str">
        <f t="shared" si="5"/>
        <v/>
      </c>
      <c r="Y30" s="206">
        <f>'Member Info'!O52</f>
        <v>0</v>
      </c>
    </row>
    <row r="31" spans="2:25" ht="15.75" thickBot="1" x14ac:dyDescent="0.3">
      <c r="B31" s="164">
        <f>'Member Info'!D53</f>
        <v>0</v>
      </c>
      <c r="C31" s="164">
        <f>'Member Info'!E53</f>
        <v>0</v>
      </c>
      <c r="D31" s="167" t="str">
        <f>'Member Info'!G53</f>
        <v/>
      </c>
      <c r="E31" s="203">
        <f>'Member Info'!B53</f>
        <v>0</v>
      </c>
      <c r="F31" s="204">
        <f>'GP1 Totals'!G52</f>
        <v>0</v>
      </c>
      <c r="G31" s="205">
        <f>'GP55A 25-26'!D27</f>
        <v>0</v>
      </c>
      <c r="H31" s="206" t="str">
        <f t="shared" si="0"/>
        <v/>
      </c>
      <c r="I31" s="207">
        <f>'Member Info'!I53</f>
        <v>0</v>
      </c>
      <c r="J31" s="208">
        <f>'GP55A 25-26'!E27</f>
        <v>0</v>
      </c>
      <c r="K31" s="206" t="str">
        <f t="shared" si="1"/>
        <v/>
      </c>
      <c r="L31" s="208">
        <f>'GP1 Totals'!S52</f>
        <v>0</v>
      </c>
      <c r="M31" s="208">
        <f>'GP55A 25-26'!G27</f>
        <v>0</v>
      </c>
      <c r="N31" s="206" t="str">
        <f t="shared" si="2"/>
        <v/>
      </c>
      <c r="P31" s="124" t="str">
        <f t="shared" si="3"/>
        <v/>
      </c>
      <c r="R31" s="124" t="str">
        <f t="shared" si="4"/>
        <v/>
      </c>
      <c r="T31" s="124" t="str">
        <f t="shared" si="5"/>
        <v/>
      </c>
      <c r="Y31" s="206">
        <f>'Member Info'!O53</f>
        <v>0</v>
      </c>
    </row>
    <row r="32" spans="2:25" ht="15.75" thickBot="1" x14ac:dyDescent="0.3">
      <c r="B32" s="164">
        <f>'Member Info'!D54</f>
        <v>0</v>
      </c>
      <c r="C32" s="164">
        <f>'Member Info'!E54</f>
        <v>0</v>
      </c>
      <c r="D32" s="167" t="str">
        <f>'Member Info'!G54</f>
        <v/>
      </c>
      <c r="E32" s="203">
        <f>'Member Info'!B54</f>
        <v>0</v>
      </c>
      <c r="F32" s="204">
        <f>'GP1 Totals'!G53</f>
        <v>0</v>
      </c>
      <c r="G32" s="205">
        <f>'GP55A 25-26'!D28</f>
        <v>0</v>
      </c>
      <c r="H32" s="206" t="str">
        <f t="shared" si="0"/>
        <v/>
      </c>
      <c r="I32" s="207">
        <f>'Member Info'!I54</f>
        <v>0</v>
      </c>
      <c r="J32" s="208">
        <f>'GP55A 25-26'!E28</f>
        <v>0</v>
      </c>
      <c r="K32" s="206" t="str">
        <f t="shared" si="1"/>
        <v/>
      </c>
      <c r="L32" s="208">
        <f>'GP1 Totals'!S53</f>
        <v>0</v>
      </c>
      <c r="M32" s="208">
        <f>'GP55A 25-26'!G28</f>
        <v>0</v>
      </c>
      <c r="N32" s="206" t="str">
        <f t="shared" si="2"/>
        <v/>
      </c>
      <c r="P32" s="124" t="str">
        <f t="shared" si="3"/>
        <v/>
      </c>
      <c r="R32" s="124" t="str">
        <f t="shared" si="4"/>
        <v/>
      </c>
      <c r="T32" s="124" t="str">
        <f t="shared" si="5"/>
        <v/>
      </c>
      <c r="Y32" s="206">
        <f>'Member Info'!O54</f>
        <v>0</v>
      </c>
    </row>
    <row r="33" spans="2:25" ht="15.75" thickBot="1" x14ac:dyDescent="0.3">
      <c r="B33" s="164">
        <f>'Member Info'!D55</f>
        <v>0</v>
      </c>
      <c r="C33" s="164">
        <f>'Member Info'!E55</f>
        <v>0</v>
      </c>
      <c r="D33" s="167" t="str">
        <f>'Member Info'!G55</f>
        <v/>
      </c>
      <c r="E33" s="203">
        <f>'Member Info'!B55</f>
        <v>0</v>
      </c>
      <c r="F33" s="204">
        <f>'GP1 Totals'!G54</f>
        <v>0</v>
      </c>
      <c r="G33" s="205">
        <f>'GP55A 25-26'!D29</f>
        <v>0</v>
      </c>
      <c r="H33" s="206" t="str">
        <f t="shared" si="0"/>
        <v/>
      </c>
      <c r="I33" s="207">
        <f>'Member Info'!I55</f>
        <v>0</v>
      </c>
      <c r="J33" s="208">
        <f>'GP55A 25-26'!E29</f>
        <v>0</v>
      </c>
      <c r="K33" s="206" t="str">
        <f t="shared" si="1"/>
        <v/>
      </c>
      <c r="L33" s="208">
        <f>'GP1 Totals'!S54</f>
        <v>0</v>
      </c>
      <c r="M33" s="208">
        <f>'GP55A 25-26'!G29</f>
        <v>0</v>
      </c>
      <c r="N33" s="206" t="str">
        <f t="shared" si="2"/>
        <v/>
      </c>
      <c r="P33" s="124" t="str">
        <f t="shared" si="3"/>
        <v/>
      </c>
      <c r="R33" s="124" t="str">
        <f t="shared" si="4"/>
        <v/>
      </c>
      <c r="T33" s="124" t="str">
        <f t="shared" si="5"/>
        <v/>
      </c>
      <c r="Y33" s="206">
        <f>'Member Info'!O55</f>
        <v>0</v>
      </c>
    </row>
    <row r="34" spans="2:25" ht="15.75" thickBot="1" x14ac:dyDescent="0.3">
      <c r="B34" s="164">
        <f>'Member Info'!D56</f>
        <v>0</v>
      </c>
      <c r="C34" s="164">
        <f>'Member Info'!E56</f>
        <v>0</v>
      </c>
      <c r="D34" s="167" t="str">
        <f>'Member Info'!G56</f>
        <v/>
      </c>
      <c r="E34" s="203">
        <f>'Member Info'!B56</f>
        <v>0</v>
      </c>
      <c r="F34" s="204">
        <f>'GP1 Totals'!G55</f>
        <v>0</v>
      </c>
      <c r="G34" s="205">
        <f>'GP55A 25-26'!D30</f>
        <v>0</v>
      </c>
      <c r="H34" s="206" t="str">
        <f t="shared" si="0"/>
        <v/>
      </c>
      <c r="I34" s="207">
        <f>'Member Info'!I56</f>
        <v>0</v>
      </c>
      <c r="J34" s="208">
        <f>'GP55A 25-26'!E30</f>
        <v>0</v>
      </c>
      <c r="K34" s="206" t="str">
        <f t="shared" si="1"/>
        <v/>
      </c>
      <c r="L34" s="208">
        <f>'GP1 Totals'!S55</f>
        <v>0</v>
      </c>
      <c r="M34" s="208">
        <f>'GP55A 25-26'!G30</f>
        <v>0</v>
      </c>
      <c r="N34" s="206" t="str">
        <f t="shared" si="2"/>
        <v/>
      </c>
      <c r="P34" s="124" t="str">
        <f t="shared" si="3"/>
        <v/>
      </c>
      <c r="R34" s="124" t="str">
        <f t="shared" si="4"/>
        <v/>
      </c>
      <c r="T34" s="124" t="str">
        <f t="shared" si="5"/>
        <v/>
      </c>
      <c r="Y34" s="206">
        <f>'Member Info'!O56</f>
        <v>0</v>
      </c>
    </row>
    <row r="35" spans="2:25" ht="15.75" thickBot="1" x14ac:dyDescent="0.3">
      <c r="B35" s="164">
        <f>'Member Info'!D57</f>
        <v>0</v>
      </c>
      <c r="C35" s="164">
        <f>'Member Info'!E57</f>
        <v>0</v>
      </c>
      <c r="D35" s="167" t="str">
        <f>'Member Info'!G57</f>
        <v/>
      </c>
      <c r="E35" s="203">
        <f>'Member Info'!B57</f>
        <v>0</v>
      </c>
      <c r="F35" s="204">
        <f>'GP1 Totals'!G56</f>
        <v>0</v>
      </c>
      <c r="G35" s="205">
        <f>'GP55A 25-26'!D31</f>
        <v>0</v>
      </c>
      <c r="H35" s="206" t="str">
        <f t="shared" si="0"/>
        <v/>
      </c>
      <c r="I35" s="207">
        <f>'Member Info'!I57</f>
        <v>0</v>
      </c>
      <c r="J35" s="208">
        <f>'GP55A 25-26'!E31</f>
        <v>0</v>
      </c>
      <c r="K35" s="206" t="str">
        <f t="shared" si="1"/>
        <v/>
      </c>
      <c r="L35" s="208">
        <f>'GP1 Totals'!S56</f>
        <v>0</v>
      </c>
      <c r="M35" s="208">
        <f>'GP55A 25-26'!G31</f>
        <v>0</v>
      </c>
      <c r="N35" s="206" t="str">
        <f t="shared" si="2"/>
        <v/>
      </c>
      <c r="P35" s="124" t="str">
        <f t="shared" si="3"/>
        <v/>
      </c>
      <c r="R35" s="124" t="str">
        <f t="shared" si="4"/>
        <v/>
      </c>
      <c r="T35" s="124" t="str">
        <f t="shared" si="5"/>
        <v/>
      </c>
      <c r="Y35" s="206">
        <f>'Member Info'!O57</f>
        <v>0</v>
      </c>
    </row>
    <row r="36" spans="2:25" ht="15.75" thickBot="1" x14ac:dyDescent="0.3">
      <c r="B36" s="164">
        <f>'Member Info'!D58</f>
        <v>0</v>
      </c>
      <c r="C36" s="164">
        <f>'Member Info'!E58</f>
        <v>0</v>
      </c>
      <c r="D36" s="167" t="str">
        <f>'Member Info'!G58</f>
        <v/>
      </c>
      <c r="E36" s="203">
        <f>'Member Info'!B58</f>
        <v>0</v>
      </c>
      <c r="F36" s="204">
        <f>'GP1 Totals'!G57</f>
        <v>0</v>
      </c>
      <c r="G36" s="205">
        <f>'GP55A 25-26'!D32</f>
        <v>0</v>
      </c>
      <c r="H36" s="206" t="str">
        <f t="shared" si="0"/>
        <v/>
      </c>
      <c r="I36" s="207">
        <f>'Member Info'!I58</f>
        <v>0</v>
      </c>
      <c r="J36" s="208">
        <f>'GP55A 25-26'!E32</f>
        <v>0</v>
      </c>
      <c r="K36" s="206" t="str">
        <f t="shared" si="1"/>
        <v/>
      </c>
      <c r="L36" s="208">
        <f>'GP1 Totals'!S57</f>
        <v>0</v>
      </c>
      <c r="M36" s="208">
        <f>'GP55A 25-26'!G32</f>
        <v>0</v>
      </c>
      <c r="N36" s="206" t="str">
        <f t="shared" si="2"/>
        <v/>
      </c>
      <c r="P36" s="124" t="str">
        <f t="shared" si="3"/>
        <v/>
      </c>
      <c r="R36" s="124" t="str">
        <f t="shared" si="4"/>
        <v/>
      </c>
      <c r="T36" s="124" t="str">
        <f t="shared" si="5"/>
        <v/>
      </c>
      <c r="Y36" s="206">
        <f>'Member Info'!O58</f>
        <v>0</v>
      </c>
    </row>
    <row r="37" spans="2:25" ht="15.75" thickBot="1" x14ac:dyDescent="0.3">
      <c r="B37" s="164">
        <f>'Member Info'!D59</f>
        <v>0</v>
      </c>
      <c r="C37" s="164">
        <f>'Member Info'!E59</f>
        <v>0</v>
      </c>
      <c r="D37" s="167" t="str">
        <f>'Member Info'!G59</f>
        <v/>
      </c>
      <c r="E37" s="203">
        <f>'Member Info'!B59</f>
        <v>0</v>
      </c>
      <c r="F37" s="204">
        <f>'GP1 Totals'!G58</f>
        <v>0</v>
      </c>
      <c r="G37" s="205">
        <f>'GP55A 25-26'!D33</f>
        <v>0</v>
      </c>
      <c r="H37" s="206" t="str">
        <f t="shared" si="0"/>
        <v/>
      </c>
      <c r="I37" s="207">
        <f>'Member Info'!I59</f>
        <v>0</v>
      </c>
      <c r="J37" s="208">
        <f>'GP55A 25-26'!E33</f>
        <v>0</v>
      </c>
      <c r="K37" s="206" t="str">
        <f t="shared" si="1"/>
        <v/>
      </c>
      <c r="L37" s="208">
        <f>'GP1 Totals'!S58</f>
        <v>0</v>
      </c>
      <c r="M37" s="208">
        <f>'GP55A 25-26'!G33</f>
        <v>0</v>
      </c>
      <c r="N37" s="206" t="str">
        <f t="shared" si="2"/>
        <v/>
      </c>
      <c r="P37" s="124" t="str">
        <f t="shared" si="3"/>
        <v/>
      </c>
      <c r="R37" s="124" t="str">
        <f t="shared" si="4"/>
        <v/>
      </c>
      <c r="T37" s="124" t="str">
        <f t="shared" si="5"/>
        <v/>
      </c>
      <c r="Y37" s="206">
        <f>'Member Info'!O59</f>
        <v>0</v>
      </c>
    </row>
    <row r="38" spans="2:25" ht="15.75" thickBot="1" x14ac:dyDescent="0.3">
      <c r="B38" s="164">
        <f>'Member Info'!D60</f>
        <v>0</v>
      </c>
      <c r="C38" s="164">
        <f>'Member Info'!E60</f>
        <v>0</v>
      </c>
      <c r="D38" s="167" t="str">
        <f>'Member Info'!G60</f>
        <v/>
      </c>
      <c r="E38" s="203">
        <f>'Member Info'!B60</f>
        <v>0</v>
      </c>
      <c r="F38" s="204">
        <f>'GP1 Totals'!G59</f>
        <v>0</v>
      </c>
      <c r="G38" s="205">
        <f>'GP55A 25-26'!D34</f>
        <v>0</v>
      </c>
      <c r="H38" s="206" t="str">
        <f t="shared" si="0"/>
        <v/>
      </c>
      <c r="I38" s="207">
        <f>'Member Info'!I60</f>
        <v>0</v>
      </c>
      <c r="J38" s="208">
        <f>'GP55A 25-26'!E34</f>
        <v>0</v>
      </c>
      <c r="K38" s="206" t="str">
        <f t="shared" si="1"/>
        <v/>
      </c>
      <c r="L38" s="208">
        <f>'GP1 Totals'!S59</f>
        <v>0</v>
      </c>
      <c r="M38" s="208">
        <f>'GP55A 25-26'!G34</f>
        <v>0</v>
      </c>
      <c r="N38" s="206" t="str">
        <f t="shared" si="2"/>
        <v/>
      </c>
      <c r="P38" s="124" t="str">
        <f t="shared" si="3"/>
        <v/>
      </c>
      <c r="R38" s="124" t="str">
        <f t="shared" si="4"/>
        <v/>
      </c>
      <c r="T38" s="124" t="str">
        <f t="shared" si="5"/>
        <v/>
      </c>
      <c r="Y38" s="206">
        <f>'Member Info'!O60</f>
        <v>0</v>
      </c>
    </row>
    <row r="39" spans="2:25" ht="15.75" thickBot="1" x14ac:dyDescent="0.3">
      <c r="B39" s="164">
        <f>'Member Info'!D61</f>
        <v>0</v>
      </c>
      <c r="C39" s="164">
        <f>'Member Info'!E61</f>
        <v>0</v>
      </c>
      <c r="D39" s="167" t="str">
        <f>'Member Info'!G61</f>
        <v/>
      </c>
      <c r="E39" s="203">
        <f>'Member Info'!B61</f>
        <v>0</v>
      </c>
      <c r="F39" s="204">
        <f>'GP1 Totals'!G60</f>
        <v>0</v>
      </c>
      <c r="G39" s="205">
        <f>'GP55A 25-26'!D35</f>
        <v>0</v>
      </c>
      <c r="H39" s="206" t="str">
        <f t="shared" si="0"/>
        <v/>
      </c>
      <c r="I39" s="207">
        <f>'Member Info'!I61</f>
        <v>0</v>
      </c>
      <c r="J39" s="208">
        <f>'GP55A 25-26'!E35</f>
        <v>0</v>
      </c>
      <c r="K39" s="206" t="str">
        <f t="shared" si="1"/>
        <v/>
      </c>
      <c r="L39" s="208">
        <f>'GP1 Totals'!S60</f>
        <v>0</v>
      </c>
      <c r="M39" s="208">
        <f>'GP55A 25-26'!G35</f>
        <v>0</v>
      </c>
      <c r="N39" s="206" t="str">
        <f t="shared" si="2"/>
        <v/>
      </c>
      <c r="P39" s="124" t="str">
        <f t="shared" si="3"/>
        <v/>
      </c>
      <c r="R39" s="124" t="str">
        <f t="shared" si="4"/>
        <v/>
      </c>
      <c r="T39" s="124" t="str">
        <f t="shared" si="5"/>
        <v/>
      </c>
      <c r="Y39" s="206">
        <f>'Member Info'!O61</f>
        <v>0</v>
      </c>
    </row>
    <row r="40" spans="2:25" ht="15.75" thickBot="1" x14ac:dyDescent="0.3">
      <c r="B40" s="164">
        <f>'Member Info'!D62</f>
        <v>0</v>
      </c>
      <c r="C40" s="164">
        <f>'Member Info'!E62</f>
        <v>0</v>
      </c>
      <c r="D40" s="167" t="str">
        <f>'Member Info'!G62</f>
        <v/>
      </c>
      <c r="E40" s="203">
        <f>'Member Info'!B62</f>
        <v>0</v>
      </c>
      <c r="F40" s="204">
        <f>'GP1 Totals'!G61</f>
        <v>0</v>
      </c>
      <c r="G40" s="205">
        <f>'GP55A 25-26'!D36</f>
        <v>0</v>
      </c>
      <c r="H40" s="206" t="str">
        <f t="shared" si="0"/>
        <v/>
      </c>
      <c r="I40" s="207">
        <f>'Member Info'!I62</f>
        <v>0</v>
      </c>
      <c r="J40" s="208">
        <f>'GP55A 25-26'!E36</f>
        <v>0</v>
      </c>
      <c r="K40" s="206" t="str">
        <f t="shared" si="1"/>
        <v/>
      </c>
      <c r="L40" s="208">
        <f>'GP1 Totals'!S61</f>
        <v>0</v>
      </c>
      <c r="M40" s="208">
        <f>'GP55A 25-26'!G36</f>
        <v>0</v>
      </c>
      <c r="N40" s="206" t="str">
        <f t="shared" si="2"/>
        <v/>
      </c>
      <c r="P40" s="124" t="str">
        <f t="shared" si="3"/>
        <v/>
      </c>
      <c r="R40" s="124" t="str">
        <f t="shared" si="4"/>
        <v/>
      </c>
      <c r="T40" s="124" t="str">
        <f t="shared" si="5"/>
        <v/>
      </c>
      <c r="Y40" s="206">
        <f>'Member Info'!O62</f>
        <v>0</v>
      </c>
    </row>
    <row r="41" spans="2:25" ht="15.75" thickBot="1" x14ac:dyDescent="0.3">
      <c r="B41" s="164">
        <f>'Member Info'!D63</f>
        <v>0</v>
      </c>
      <c r="C41" s="164">
        <f>'Member Info'!E63</f>
        <v>0</v>
      </c>
      <c r="D41" s="167" t="str">
        <f>'Member Info'!G63</f>
        <v/>
      </c>
      <c r="E41" s="203">
        <f>'Member Info'!B63</f>
        <v>0</v>
      </c>
      <c r="F41" s="204">
        <f>'GP1 Totals'!G62</f>
        <v>0</v>
      </c>
      <c r="G41" s="205">
        <f>'GP55A 25-26'!D37</f>
        <v>0</v>
      </c>
      <c r="H41" s="206" t="str">
        <f t="shared" si="0"/>
        <v/>
      </c>
      <c r="I41" s="207">
        <f>'Member Info'!I63</f>
        <v>0</v>
      </c>
      <c r="J41" s="208">
        <f>'GP55A 25-26'!E37</f>
        <v>0</v>
      </c>
      <c r="K41" s="206" t="str">
        <f t="shared" si="1"/>
        <v/>
      </c>
      <c r="L41" s="208">
        <f>'GP1 Totals'!S62</f>
        <v>0</v>
      </c>
      <c r="M41" s="208">
        <f>'GP55A 25-26'!G37</f>
        <v>0</v>
      </c>
      <c r="N41" s="206" t="str">
        <f t="shared" si="2"/>
        <v/>
      </c>
      <c r="P41" s="124" t="str">
        <f t="shared" si="3"/>
        <v/>
      </c>
      <c r="R41" s="124" t="str">
        <f t="shared" si="4"/>
        <v/>
      </c>
      <c r="T41" s="124" t="str">
        <f t="shared" si="5"/>
        <v/>
      </c>
      <c r="Y41" s="206">
        <f>'Member Info'!O63</f>
        <v>0</v>
      </c>
    </row>
    <row r="42" spans="2:25" ht="15.75" thickBot="1" x14ac:dyDescent="0.3">
      <c r="B42" s="164">
        <f>'Member Info'!D64</f>
        <v>0</v>
      </c>
      <c r="C42" s="164">
        <f>'Member Info'!E64</f>
        <v>0</v>
      </c>
      <c r="D42" s="167" t="str">
        <f>'Member Info'!G64</f>
        <v/>
      </c>
      <c r="E42" s="203">
        <f>'Member Info'!B64</f>
        <v>0</v>
      </c>
      <c r="F42" s="204">
        <f>'GP1 Totals'!G63</f>
        <v>0</v>
      </c>
      <c r="G42" s="205">
        <f>'GP55A 25-26'!D38</f>
        <v>0</v>
      </c>
      <c r="H42" s="206" t="str">
        <f t="shared" si="0"/>
        <v/>
      </c>
      <c r="I42" s="207">
        <f>'Member Info'!I64</f>
        <v>0</v>
      </c>
      <c r="J42" s="208">
        <f>'GP55A 25-26'!E38</f>
        <v>0</v>
      </c>
      <c r="K42" s="206" t="str">
        <f t="shared" si="1"/>
        <v/>
      </c>
      <c r="L42" s="208">
        <f>'GP1 Totals'!S63</f>
        <v>0</v>
      </c>
      <c r="M42" s="208">
        <f>'GP55A 25-26'!G38</f>
        <v>0</v>
      </c>
      <c r="N42" s="206" t="str">
        <f t="shared" si="2"/>
        <v/>
      </c>
      <c r="P42" s="124" t="str">
        <f t="shared" si="3"/>
        <v/>
      </c>
      <c r="R42" s="124" t="str">
        <f t="shared" si="4"/>
        <v/>
      </c>
      <c r="T42" s="124" t="str">
        <f t="shared" si="5"/>
        <v/>
      </c>
      <c r="Y42" s="206">
        <f>'Member Info'!O64</f>
        <v>0</v>
      </c>
    </row>
    <row r="43" spans="2:25" ht="15.75" thickBot="1" x14ac:dyDescent="0.3">
      <c r="B43" s="164">
        <f>'Member Info'!D65</f>
        <v>0</v>
      </c>
      <c r="C43" s="164">
        <f>'Member Info'!E65</f>
        <v>0</v>
      </c>
      <c r="D43" s="167" t="str">
        <f>'Member Info'!G65</f>
        <v/>
      </c>
      <c r="E43" s="203">
        <f>'Member Info'!B65</f>
        <v>0</v>
      </c>
      <c r="F43" s="204">
        <f>'GP1 Totals'!G64</f>
        <v>0</v>
      </c>
      <c r="G43" s="205">
        <f>'GP55A 25-26'!D39</f>
        <v>0</v>
      </c>
      <c r="H43" s="206" t="str">
        <f t="shared" si="0"/>
        <v/>
      </c>
      <c r="I43" s="207">
        <f>'Member Info'!I65</f>
        <v>0</v>
      </c>
      <c r="J43" s="208">
        <f>'GP55A 25-26'!E39</f>
        <v>0</v>
      </c>
      <c r="K43" s="206" t="str">
        <f t="shared" si="1"/>
        <v/>
      </c>
      <c r="L43" s="208">
        <f>'GP1 Totals'!S64</f>
        <v>0</v>
      </c>
      <c r="M43" s="208">
        <f>'GP55A 25-26'!G39</f>
        <v>0</v>
      </c>
      <c r="N43" s="206" t="str">
        <f t="shared" si="2"/>
        <v/>
      </c>
      <c r="P43" s="124" t="str">
        <f t="shared" si="3"/>
        <v/>
      </c>
      <c r="R43" s="124" t="str">
        <f t="shared" si="4"/>
        <v/>
      </c>
      <c r="T43" s="124" t="str">
        <f t="shared" si="5"/>
        <v/>
      </c>
      <c r="Y43" s="206">
        <f>'Member Info'!O65</f>
        <v>0</v>
      </c>
    </row>
    <row r="44" spans="2:25" ht="15.75" thickBot="1" x14ac:dyDescent="0.3">
      <c r="B44" s="164">
        <f>'Member Info'!D66</f>
        <v>0</v>
      </c>
      <c r="C44" s="164">
        <f>'Member Info'!E66</f>
        <v>0</v>
      </c>
      <c r="D44" s="167" t="str">
        <f>'Member Info'!G66</f>
        <v/>
      </c>
      <c r="E44" s="203">
        <f>'Member Info'!B66</f>
        <v>0</v>
      </c>
      <c r="F44" s="204">
        <f>'GP1 Totals'!G65</f>
        <v>0</v>
      </c>
      <c r="G44" s="205">
        <f>'GP55A 25-26'!D40</f>
        <v>0</v>
      </c>
      <c r="H44" s="206" t="str">
        <f t="shared" si="0"/>
        <v/>
      </c>
      <c r="I44" s="207">
        <f>'Member Info'!I66</f>
        <v>0</v>
      </c>
      <c r="J44" s="208">
        <f>'GP55A 25-26'!E40</f>
        <v>0</v>
      </c>
      <c r="K44" s="206" t="str">
        <f t="shared" si="1"/>
        <v/>
      </c>
      <c r="L44" s="208">
        <f>'GP1 Totals'!S65</f>
        <v>0</v>
      </c>
      <c r="M44" s="208">
        <f>'GP55A 25-26'!G40</f>
        <v>0</v>
      </c>
      <c r="N44" s="206" t="str">
        <f t="shared" si="2"/>
        <v/>
      </c>
      <c r="P44" s="124" t="str">
        <f t="shared" si="3"/>
        <v/>
      </c>
      <c r="R44" s="124" t="str">
        <f t="shared" si="4"/>
        <v/>
      </c>
      <c r="T44" s="124" t="str">
        <f t="shared" si="5"/>
        <v/>
      </c>
      <c r="Y44" s="206">
        <f>'Member Info'!O66</f>
        <v>0</v>
      </c>
    </row>
    <row r="45" spans="2:25" ht="15.75" thickBot="1" x14ac:dyDescent="0.3">
      <c r="B45" s="164">
        <f>'Member Info'!D67</f>
        <v>0</v>
      </c>
      <c r="C45" s="164">
        <f>'Member Info'!E67</f>
        <v>0</v>
      </c>
      <c r="D45" s="167" t="str">
        <f>'Member Info'!G67</f>
        <v/>
      </c>
      <c r="E45" s="203">
        <f>'Member Info'!B67</f>
        <v>0</v>
      </c>
      <c r="F45" s="204">
        <f>'GP1 Totals'!G66</f>
        <v>0</v>
      </c>
      <c r="G45" s="205">
        <f>'GP55A 25-26'!D41</f>
        <v>0</v>
      </c>
      <c r="H45" s="206" t="str">
        <f t="shared" si="0"/>
        <v/>
      </c>
      <c r="I45" s="207">
        <f>'Member Info'!I67</f>
        <v>0</v>
      </c>
      <c r="J45" s="208">
        <f>'GP55A 25-26'!E41</f>
        <v>0</v>
      </c>
      <c r="K45" s="206" t="str">
        <f t="shared" ref="K45:K80" si="6">IF($B45=0,"",IF(AND(R45&gt;$P$3,R45&lt;$Q$3),"Match","Does Not Match"))</f>
        <v/>
      </c>
      <c r="L45" s="208">
        <f>'GP1 Totals'!S66</f>
        <v>0</v>
      </c>
      <c r="M45" s="208">
        <f>'GP55A 25-26'!G41</f>
        <v>0</v>
      </c>
      <c r="N45" s="206" t="str">
        <f t="shared" ref="N45:N80" si="7">IF($B45=0,"",IF(AND(T45&gt;$P$3,T45&lt;$Q$3),"Match","Does Not Match"))</f>
        <v/>
      </c>
      <c r="P45" s="124" t="str">
        <f t="shared" ref="P45:P62" si="8">IF($B45=0,"",(F45/G45)*100)</f>
        <v/>
      </c>
      <c r="R45" s="124" t="str">
        <f t="shared" ref="R45:R62" si="9">IF($B45=0,"",(I45/J45)*100)</f>
        <v/>
      </c>
      <c r="T45" s="124" t="str">
        <f t="shared" ref="T45:T62" si="10">IF($B45=0,"",(L45/M45)*100)</f>
        <v/>
      </c>
      <c r="Y45" s="206">
        <f>'Member Info'!O67</f>
        <v>0</v>
      </c>
    </row>
    <row r="46" spans="2:25" ht="15.75" thickBot="1" x14ac:dyDescent="0.3">
      <c r="B46" s="164">
        <f>'Member Info'!D68</f>
        <v>0</v>
      </c>
      <c r="C46" s="164">
        <f>'Member Info'!E68</f>
        <v>0</v>
      </c>
      <c r="D46" s="167" t="str">
        <f>'Member Info'!G68</f>
        <v/>
      </c>
      <c r="E46" s="203">
        <f>'Member Info'!B68</f>
        <v>0</v>
      </c>
      <c r="F46" s="204">
        <f>'GP1 Totals'!G67</f>
        <v>0</v>
      </c>
      <c r="G46" s="205">
        <f>'GP55A 25-26'!D42</f>
        <v>0</v>
      </c>
      <c r="H46" s="206" t="str">
        <f t="shared" ref="H46:H80" si="11">IF($B46=0,"",IF(AND(P46&gt;$P$3,P46&lt;$Q$3),"Match","Does Not Match"))</f>
        <v/>
      </c>
      <c r="I46" s="207">
        <f>'Member Info'!I68</f>
        <v>0</v>
      </c>
      <c r="J46" s="208">
        <f>'GP55A 25-26'!E42</f>
        <v>0</v>
      </c>
      <c r="K46" s="206" t="str">
        <f t="shared" si="6"/>
        <v/>
      </c>
      <c r="L46" s="208">
        <f>'GP1 Totals'!S67</f>
        <v>0</v>
      </c>
      <c r="M46" s="208">
        <f>'GP55A 25-26'!G42</f>
        <v>0</v>
      </c>
      <c r="N46" s="206" t="str">
        <f t="shared" si="7"/>
        <v/>
      </c>
      <c r="P46" s="124" t="str">
        <f t="shared" si="8"/>
        <v/>
      </c>
      <c r="R46" s="124" t="str">
        <f t="shared" si="9"/>
        <v/>
      </c>
      <c r="T46" s="124" t="str">
        <f t="shared" si="10"/>
        <v/>
      </c>
      <c r="Y46" s="206">
        <f>'Member Info'!O68</f>
        <v>0</v>
      </c>
    </row>
    <row r="47" spans="2:25" ht="15.75" thickBot="1" x14ac:dyDescent="0.3">
      <c r="B47" s="164">
        <f>'Member Info'!D69</f>
        <v>0</v>
      </c>
      <c r="C47" s="164">
        <f>'Member Info'!E69</f>
        <v>0</v>
      </c>
      <c r="D47" s="167" t="str">
        <f>'Member Info'!G69</f>
        <v/>
      </c>
      <c r="E47" s="203">
        <f>'Member Info'!B69</f>
        <v>0</v>
      </c>
      <c r="F47" s="204">
        <f>'GP1 Totals'!G68</f>
        <v>0</v>
      </c>
      <c r="G47" s="205">
        <f>'GP55A 25-26'!D43</f>
        <v>0</v>
      </c>
      <c r="H47" s="206" t="str">
        <f t="shared" si="11"/>
        <v/>
      </c>
      <c r="I47" s="207">
        <f>'Member Info'!I69</f>
        <v>0</v>
      </c>
      <c r="J47" s="208">
        <f>'GP55A 25-26'!E43</f>
        <v>0</v>
      </c>
      <c r="K47" s="206" t="str">
        <f t="shared" si="6"/>
        <v/>
      </c>
      <c r="L47" s="208">
        <f>'GP1 Totals'!S68</f>
        <v>0</v>
      </c>
      <c r="M47" s="208">
        <f>'GP55A 25-26'!G43</f>
        <v>0</v>
      </c>
      <c r="N47" s="206" t="str">
        <f t="shared" si="7"/>
        <v/>
      </c>
      <c r="P47" s="124" t="str">
        <f t="shared" si="8"/>
        <v/>
      </c>
      <c r="R47" s="124" t="str">
        <f t="shared" si="9"/>
        <v/>
      </c>
      <c r="T47" s="124" t="str">
        <f t="shared" si="10"/>
        <v/>
      </c>
      <c r="Y47" s="206">
        <f>'Member Info'!O69</f>
        <v>0</v>
      </c>
    </row>
    <row r="48" spans="2:25" ht="15.75" thickBot="1" x14ac:dyDescent="0.3">
      <c r="B48" s="164">
        <f>'Member Info'!D70</f>
        <v>0</v>
      </c>
      <c r="C48" s="164">
        <f>'Member Info'!E70</f>
        <v>0</v>
      </c>
      <c r="D48" s="167" t="str">
        <f>'Member Info'!G70</f>
        <v/>
      </c>
      <c r="E48" s="203">
        <f>'Member Info'!B70</f>
        <v>0</v>
      </c>
      <c r="F48" s="204">
        <f>'GP1 Totals'!G69</f>
        <v>0</v>
      </c>
      <c r="G48" s="205">
        <f>'GP55A 25-26'!D44</f>
        <v>0</v>
      </c>
      <c r="H48" s="206" t="str">
        <f t="shared" si="11"/>
        <v/>
      </c>
      <c r="I48" s="207">
        <f>'Member Info'!I70</f>
        <v>0</v>
      </c>
      <c r="J48" s="208">
        <f>'GP55A 25-26'!E44</f>
        <v>0</v>
      </c>
      <c r="K48" s="206" t="str">
        <f t="shared" si="6"/>
        <v/>
      </c>
      <c r="L48" s="208">
        <f>'GP1 Totals'!S69</f>
        <v>0</v>
      </c>
      <c r="M48" s="208">
        <f>'GP55A 25-26'!G44</f>
        <v>0</v>
      </c>
      <c r="N48" s="206" t="str">
        <f t="shared" si="7"/>
        <v/>
      </c>
      <c r="P48" s="124" t="str">
        <f t="shared" si="8"/>
        <v/>
      </c>
      <c r="R48" s="124" t="str">
        <f t="shared" si="9"/>
        <v/>
      </c>
      <c r="T48" s="124" t="str">
        <f t="shared" si="10"/>
        <v/>
      </c>
      <c r="Y48" s="206">
        <f>'Member Info'!O70</f>
        <v>0</v>
      </c>
    </row>
    <row r="49" spans="2:25" ht="15.75" thickBot="1" x14ac:dyDescent="0.3">
      <c r="B49" s="164">
        <f>'Member Info'!D71</f>
        <v>0</v>
      </c>
      <c r="C49" s="164">
        <f>'Member Info'!E71</f>
        <v>0</v>
      </c>
      <c r="D49" s="167" t="str">
        <f>'Member Info'!G71</f>
        <v/>
      </c>
      <c r="E49" s="203">
        <f>'Member Info'!B71</f>
        <v>0</v>
      </c>
      <c r="F49" s="204">
        <f>'GP1 Totals'!G70</f>
        <v>0</v>
      </c>
      <c r="G49" s="205">
        <f>'GP55A 25-26'!D45</f>
        <v>0</v>
      </c>
      <c r="H49" s="206" t="str">
        <f t="shared" si="11"/>
        <v/>
      </c>
      <c r="I49" s="207">
        <f>'Member Info'!I71</f>
        <v>0</v>
      </c>
      <c r="J49" s="208">
        <f>'GP55A 25-26'!E45</f>
        <v>0</v>
      </c>
      <c r="K49" s="206" t="str">
        <f t="shared" si="6"/>
        <v/>
      </c>
      <c r="L49" s="208">
        <f>'GP1 Totals'!S70</f>
        <v>0</v>
      </c>
      <c r="M49" s="208">
        <f>'GP55A 25-26'!G45</f>
        <v>0</v>
      </c>
      <c r="N49" s="206" t="str">
        <f t="shared" si="7"/>
        <v/>
      </c>
      <c r="P49" s="124" t="str">
        <f t="shared" si="8"/>
        <v/>
      </c>
      <c r="R49" s="124" t="str">
        <f t="shared" si="9"/>
        <v/>
      </c>
      <c r="T49" s="124" t="str">
        <f t="shared" si="10"/>
        <v/>
      </c>
      <c r="Y49" s="206">
        <f>'Member Info'!O71</f>
        <v>0</v>
      </c>
    </row>
    <row r="50" spans="2:25" ht="15.75" thickBot="1" x14ac:dyDescent="0.3">
      <c r="B50" s="164">
        <f>'Member Info'!D72</f>
        <v>0</v>
      </c>
      <c r="C50" s="164">
        <f>'Member Info'!E72</f>
        <v>0</v>
      </c>
      <c r="D50" s="167" t="str">
        <f>'Member Info'!G72</f>
        <v/>
      </c>
      <c r="E50" s="203">
        <f>'Member Info'!B72</f>
        <v>0</v>
      </c>
      <c r="F50" s="204">
        <f>'GP1 Totals'!G71</f>
        <v>0</v>
      </c>
      <c r="G50" s="205">
        <f>'GP55A 25-26'!D46</f>
        <v>0</v>
      </c>
      <c r="H50" s="206" t="str">
        <f t="shared" si="11"/>
        <v/>
      </c>
      <c r="I50" s="207">
        <f>'Member Info'!I72</f>
        <v>0</v>
      </c>
      <c r="J50" s="208">
        <f>'GP55A 25-26'!E46</f>
        <v>0</v>
      </c>
      <c r="K50" s="206" t="str">
        <f t="shared" si="6"/>
        <v/>
      </c>
      <c r="L50" s="208">
        <f>'GP1 Totals'!S71</f>
        <v>0</v>
      </c>
      <c r="M50" s="208">
        <f>'GP55A 25-26'!G46</f>
        <v>0</v>
      </c>
      <c r="N50" s="206" t="str">
        <f t="shared" si="7"/>
        <v/>
      </c>
      <c r="P50" s="124" t="str">
        <f t="shared" si="8"/>
        <v/>
      </c>
      <c r="R50" s="124" t="str">
        <f t="shared" si="9"/>
        <v/>
      </c>
      <c r="T50" s="124" t="str">
        <f t="shared" si="10"/>
        <v/>
      </c>
      <c r="Y50" s="206">
        <f>'Member Info'!O72</f>
        <v>0</v>
      </c>
    </row>
    <row r="51" spans="2:25" ht="15.75" thickBot="1" x14ac:dyDescent="0.3">
      <c r="B51" s="164">
        <f>'Member Info'!D73</f>
        <v>0</v>
      </c>
      <c r="C51" s="164">
        <f>'Member Info'!E73</f>
        <v>0</v>
      </c>
      <c r="D51" s="167" t="str">
        <f>'Member Info'!G73</f>
        <v/>
      </c>
      <c r="E51" s="203">
        <f>'Member Info'!B73</f>
        <v>0</v>
      </c>
      <c r="F51" s="204">
        <f>'GP1 Totals'!G72</f>
        <v>0</v>
      </c>
      <c r="G51" s="205">
        <f>'GP55A 25-26'!D47</f>
        <v>0</v>
      </c>
      <c r="H51" s="206" t="str">
        <f t="shared" si="11"/>
        <v/>
      </c>
      <c r="I51" s="207">
        <f>'Member Info'!I73</f>
        <v>0</v>
      </c>
      <c r="J51" s="208">
        <f>'GP55A 25-26'!E47</f>
        <v>0</v>
      </c>
      <c r="K51" s="206" t="str">
        <f t="shared" si="6"/>
        <v/>
      </c>
      <c r="L51" s="208">
        <f>'GP1 Totals'!S72</f>
        <v>0</v>
      </c>
      <c r="M51" s="208">
        <f>'GP55A 25-26'!G47</f>
        <v>0</v>
      </c>
      <c r="N51" s="206" t="str">
        <f t="shared" si="7"/>
        <v/>
      </c>
      <c r="P51" s="124" t="str">
        <f t="shared" si="8"/>
        <v/>
      </c>
      <c r="R51" s="124" t="str">
        <f t="shared" si="9"/>
        <v/>
      </c>
      <c r="T51" s="124" t="str">
        <f t="shared" si="10"/>
        <v/>
      </c>
      <c r="Y51" s="206">
        <f>'Member Info'!O73</f>
        <v>0</v>
      </c>
    </row>
    <row r="52" spans="2:25" ht="15.75" thickBot="1" x14ac:dyDescent="0.3">
      <c r="B52" s="164">
        <f>'Member Info'!D74</f>
        <v>0</v>
      </c>
      <c r="C52" s="164">
        <f>'Member Info'!E74</f>
        <v>0</v>
      </c>
      <c r="D52" s="167" t="str">
        <f>'Member Info'!G74</f>
        <v/>
      </c>
      <c r="E52" s="203">
        <f>'Member Info'!B74</f>
        <v>0</v>
      </c>
      <c r="F52" s="204">
        <f>'GP1 Totals'!G73</f>
        <v>0</v>
      </c>
      <c r="G52" s="205">
        <f>'GP55A 25-26'!D48</f>
        <v>0</v>
      </c>
      <c r="H52" s="206" t="str">
        <f t="shared" si="11"/>
        <v/>
      </c>
      <c r="I52" s="207">
        <f>'Member Info'!I74</f>
        <v>0</v>
      </c>
      <c r="J52" s="208">
        <f>'GP55A 25-26'!E48</f>
        <v>0</v>
      </c>
      <c r="K52" s="206" t="str">
        <f t="shared" si="6"/>
        <v/>
      </c>
      <c r="L52" s="208">
        <f>'GP1 Totals'!S73</f>
        <v>0</v>
      </c>
      <c r="M52" s="208">
        <f>'GP55A 25-26'!G48</f>
        <v>0</v>
      </c>
      <c r="N52" s="206" t="str">
        <f t="shared" si="7"/>
        <v/>
      </c>
      <c r="P52" s="124" t="str">
        <f t="shared" si="8"/>
        <v/>
      </c>
      <c r="R52" s="124" t="str">
        <f t="shared" si="9"/>
        <v/>
      </c>
      <c r="T52" s="124" t="str">
        <f t="shared" si="10"/>
        <v/>
      </c>
      <c r="Y52" s="206">
        <f>'Member Info'!O74</f>
        <v>0</v>
      </c>
    </row>
    <row r="53" spans="2:25" ht="15.75" thickBot="1" x14ac:dyDescent="0.3">
      <c r="B53" s="164">
        <f>'Member Info'!D75</f>
        <v>0</v>
      </c>
      <c r="C53" s="164">
        <f>'Member Info'!E75</f>
        <v>0</v>
      </c>
      <c r="D53" s="167" t="str">
        <f>'Member Info'!G75</f>
        <v/>
      </c>
      <c r="E53" s="203">
        <f>'Member Info'!B75</f>
        <v>0</v>
      </c>
      <c r="F53" s="204">
        <f>'GP1 Totals'!G74</f>
        <v>0</v>
      </c>
      <c r="G53" s="205">
        <f>'GP55A 25-26'!D49</f>
        <v>0</v>
      </c>
      <c r="H53" s="206" t="str">
        <f t="shared" si="11"/>
        <v/>
      </c>
      <c r="I53" s="207">
        <f>'Member Info'!I75</f>
        <v>0</v>
      </c>
      <c r="J53" s="208">
        <f>'GP55A 25-26'!E49</f>
        <v>0</v>
      </c>
      <c r="K53" s="206" t="str">
        <f t="shared" si="6"/>
        <v/>
      </c>
      <c r="L53" s="208">
        <f>'GP1 Totals'!S74</f>
        <v>0</v>
      </c>
      <c r="M53" s="208">
        <f>'GP55A 25-26'!G49</f>
        <v>0</v>
      </c>
      <c r="N53" s="206" t="str">
        <f t="shared" si="7"/>
        <v/>
      </c>
      <c r="P53" s="124" t="str">
        <f t="shared" si="8"/>
        <v/>
      </c>
      <c r="R53" s="124" t="str">
        <f t="shared" si="9"/>
        <v/>
      </c>
      <c r="T53" s="124" t="str">
        <f t="shared" si="10"/>
        <v/>
      </c>
      <c r="Y53" s="206">
        <f>'Member Info'!O75</f>
        <v>0</v>
      </c>
    </row>
    <row r="54" spans="2:25" ht="15.75" thickBot="1" x14ac:dyDescent="0.3">
      <c r="B54" s="164">
        <f>'Member Info'!D76</f>
        <v>0</v>
      </c>
      <c r="C54" s="164">
        <f>'Member Info'!E76</f>
        <v>0</v>
      </c>
      <c r="D54" s="167" t="str">
        <f>'Member Info'!G76</f>
        <v/>
      </c>
      <c r="E54" s="203">
        <f>'Member Info'!B76</f>
        <v>0</v>
      </c>
      <c r="F54" s="204">
        <f>'GP1 Totals'!G75</f>
        <v>0</v>
      </c>
      <c r="G54" s="205">
        <f>'GP55A 25-26'!D50</f>
        <v>0</v>
      </c>
      <c r="H54" s="206" t="str">
        <f t="shared" si="11"/>
        <v/>
      </c>
      <c r="I54" s="207">
        <f>'Member Info'!I76</f>
        <v>0</v>
      </c>
      <c r="J54" s="208">
        <f>'GP55A 25-26'!E50</f>
        <v>0</v>
      </c>
      <c r="K54" s="206" t="str">
        <f t="shared" si="6"/>
        <v/>
      </c>
      <c r="L54" s="208">
        <f>'GP1 Totals'!S75</f>
        <v>0</v>
      </c>
      <c r="M54" s="208">
        <f>'GP55A 25-26'!G50</f>
        <v>0</v>
      </c>
      <c r="N54" s="206" t="str">
        <f t="shared" si="7"/>
        <v/>
      </c>
      <c r="P54" s="124" t="str">
        <f t="shared" si="8"/>
        <v/>
      </c>
      <c r="R54" s="124" t="str">
        <f t="shared" si="9"/>
        <v/>
      </c>
      <c r="T54" s="124" t="str">
        <f t="shared" si="10"/>
        <v/>
      </c>
      <c r="Y54" s="206">
        <f>'Member Info'!O76</f>
        <v>0</v>
      </c>
    </row>
    <row r="55" spans="2:25" ht="15.75" thickBot="1" x14ac:dyDescent="0.3">
      <c r="B55" s="164">
        <f>'Member Info'!D77</f>
        <v>0</v>
      </c>
      <c r="C55" s="164">
        <f>'Member Info'!E77</f>
        <v>0</v>
      </c>
      <c r="D55" s="167" t="str">
        <f>'Member Info'!G77</f>
        <v/>
      </c>
      <c r="E55" s="203">
        <f>'Member Info'!B77</f>
        <v>0</v>
      </c>
      <c r="F55" s="204">
        <f>'GP1 Totals'!G76</f>
        <v>0</v>
      </c>
      <c r="G55" s="205">
        <f>'GP55A 25-26'!D51</f>
        <v>0</v>
      </c>
      <c r="H55" s="206" t="str">
        <f t="shared" si="11"/>
        <v/>
      </c>
      <c r="I55" s="207">
        <f>'Member Info'!I77</f>
        <v>0</v>
      </c>
      <c r="J55" s="208">
        <f>'GP55A 25-26'!E51</f>
        <v>0</v>
      </c>
      <c r="K55" s="206" t="str">
        <f t="shared" si="6"/>
        <v/>
      </c>
      <c r="L55" s="208">
        <f>'GP1 Totals'!S76</f>
        <v>0</v>
      </c>
      <c r="M55" s="208">
        <f>'GP55A 25-26'!G51</f>
        <v>0</v>
      </c>
      <c r="N55" s="206" t="str">
        <f t="shared" si="7"/>
        <v/>
      </c>
      <c r="P55" s="124" t="str">
        <f t="shared" si="8"/>
        <v/>
      </c>
      <c r="R55" s="124" t="str">
        <f t="shared" si="9"/>
        <v/>
      </c>
      <c r="T55" s="124" t="str">
        <f t="shared" si="10"/>
        <v/>
      </c>
      <c r="Y55" s="206">
        <f>'Member Info'!O77</f>
        <v>0</v>
      </c>
    </row>
    <row r="56" spans="2:25" ht="15.75" thickBot="1" x14ac:dyDescent="0.3">
      <c r="B56" s="164">
        <f>'Member Info'!D78</f>
        <v>0</v>
      </c>
      <c r="C56" s="164">
        <f>'Member Info'!E78</f>
        <v>0</v>
      </c>
      <c r="D56" s="167" t="str">
        <f>'Member Info'!G78</f>
        <v/>
      </c>
      <c r="E56" s="203">
        <f>'Member Info'!B78</f>
        <v>0</v>
      </c>
      <c r="F56" s="204">
        <f>'GP1 Totals'!G77</f>
        <v>0</v>
      </c>
      <c r="G56" s="205">
        <f>'GP55A 25-26'!D52</f>
        <v>0</v>
      </c>
      <c r="H56" s="206" t="str">
        <f t="shared" si="11"/>
        <v/>
      </c>
      <c r="I56" s="207">
        <f>'Member Info'!I78</f>
        <v>0</v>
      </c>
      <c r="J56" s="208">
        <f>'GP55A 25-26'!E52</f>
        <v>0</v>
      </c>
      <c r="K56" s="206" t="str">
        <f t="shared" si="6"/>
        <v/>
      </c>
      <c r="L56" s="208">
        <f>'GP1 Totals'!S77</f>
        <v>0</v>
      </c>
      <c r="M56" s="208">
        <f>'GP55A 25-26'!G52</f>
        <v>0</v>
      </c>
      <c r="N56" s="206" t="str">
        <f t="shared" si="7"/>
        <v/>
      </c>
      <c r="P56" s="124" t="str">
        <f t="shared" si="8"/>
        <v/>
      </c>
      <c r="R56" s="124" t="str">
        <f t="shared" si="9"/>
        <v/>
      </c>
      <c r="T56" s="124" t="str">
        <f t="shared" si="10"/>
        <v/>
      </c>
      <c r="Y56" s="206">
        <f>'Member Info'!O78</f>
        <v>0</v>
      </c>
    </row>
    <row r="57" spans="2:25" ht="15.75" thickBot="1" x14ac:dyDescent="0.3">
      <c r="B57" s="164">
        <f>'Member Info'!D79</f>
        <v>0</v>
      </c>
      <c r="C57" s="164">
        <f>'Member Info'!E79</f>
        <v>0</v>
      </c>
      <c r="D57" s="167" t="str">
        <f>'Member Info'!G79</f>
        <v/>
      </c>
      <c r="E57" s="203">
        <f>'Member Info'!B79</f>
        <v>0</v>
      </c>
      <c r="F57" s="204">
        <f>'GP1 Totals'!G78</f>
        <v>0</v>
      </c>
      <c r="G57" s="205">
        <f>'GP55A 25-26'!D53</f>
        <v>0</v>
      </c>
      <c r="H57" s="206" t="str">
        <f t="shared" si="11"/>
        <v/>
      </c>
      <c r="I57" s="207">
        <f>'Member Info'!I79</f>
        <v>0</v>
      </c>
      <c r="J57" s="208">
        <f>'GP55A 25-26'!E53</f>
        <v>0</v>
      </c>
      <c r="K57" s="206" t="str">
        <f t="shared" si="6"/>
        <v/>
      </c>
      <c r="L57" s="208">
        <f>'GP1 Totals'!S78</f>
        <v>0</v>
      </c>
      <c r="M57" s="208">
        <f>'GP55A 25-26'!G53</f>
        <v>0</v>
      </c>
      <c r="N57" s="206" t="str">
        <f t="shared" si="7"/>
        <v/>
      </c>
      <c r="P57" s="124" t="str">
        <f t="shared" si="8"/>
        <v/>
      </c>
      <c r="R57" s="124" t="str">
        <f t="shared" si="9"/>
        <v/>
      </c>
      <c r="T57" s="124" t="str">
        <f t="shared" si="10"/>
        <v/>
      </c>
      <c r="Y57" s="206">
        <f>'Member Info'!O79</f>
        <v>0</v>
      </c>
    </row>
    <row r="58" spans="2:25" ht="15.75" thickBot="1" x14ac:dyDescent="0.3">
      <c r="B58" s="164">
        <f>'Member Info'!D80</f>
        <v>0</v>
      </c>
      <c r="C58" s="164">
        <f>'Member Info'!E80</f>
        <v>0</v>
      </c>
      <c r="D58" s="167" t="str">
        <f>'Member Info'!G80</f>
        <v/>
      </c>
      <c r="E58" s="203">
        <f>'Member Info'!B80</f>
        <v>0</v>
      </c>
      <c r="F58" s="204">
        <f>'GP1 Totals'!G79</f>
        <v>0</v>
      </c>
      <c r="G58" s="205">
        <f>'GP55A 25-26'!D54</f>
        <v>0</v>
      </c>
      <c r="H58" s="206" t="str">
        <f t="shared" si="11"/>
        <v/>
      </c>
      <c r="I58" s="207">
        <f>'Member Info'!I80</f>
        <v>0</v>
      </c>
      <c r="J58" s="208">
        <f>'GP55A 25-26'!E54</f>
        <v>0</v>
      </c>
      <c r="K58" s="206" t="str">
        <f t="shared" si="6"/>
        <v/>
      </c>
      <c r="L58" s="208">
        <f>'GP1 Totals'!S79</f>
        <v>0</v>
      </c>
      <c r="M58" s="208">
        <f>'GP55A 25-26'!G54</f>
        <v>0</v>
      </c>
      <c r="N58" s="206" t="str">
        <f t="shared" si="7"/>
        <v/>
      </c>
      <c r="P58" s="124" t="str">
        <f t="shared" si="8"/>
        <v/>
      </c>
      <c r="R58" s="124" t="str">
        <f t="shared" si="9"/>
        <v/>
      </c>
      <c r="T58" s="124" t="str">
        <f t="shared" si="10"/>
        <v/>
      </c>
      <c r="Y58" s="206">
        <f>'Member Info'!O80</f>
        <v>0</v>
      </c>
    </row>
    <row r="59" spans="2:25" ht="15.75" thickBot="1" x14ac:dyDescent="0.3">
      <c r="B59" s="164">
        <f>'Member Info'!D81</f>
        <v>0</v>
      </c>
      <c r="C59" s="164">
        <f>'Member Info'!E81</f>
        <v>0</v>
      </c>
      <c r="D59" s="167" t="str">
        <f>'Member Info'!G81</f>
        <v/>
      </c>
      <c r="E59" s="203">
        <f>'Member Info'!B81</f>
        <v>0</v>
      </c>
      <c r="F59" s="204">
        <f>'GP1 Totals'!G80</f>
        <v>0</v>
      </c>
      <c r="G59" s="205">
        <f>'GP55A 25-26'!D55</f>
        <v>0</v>
      </c>
      <c r="H59" s="206" t="str">
        <f t="shared" si="11"/>
        <v/>
      </c>
      <c r="I59" s="207">
        <f>'Member Info'!I81</f>
        <v>0</v>
      </c>
      <c r="J59" s="208">
        <f>'GP55A 25-26'!E55</f>
        <v>0</v>
      </c>
      <c r="K59" s="206" t="str">
        <f t="shared" si="6"/>
        <v/>
      </c>
      <c r="L59" s="208">
        <f>'GP1 Totals'!S80</f>
        <v>0</v>
      </c>
      <c r="M59" s="208">
        <f>'GP55A 25-26'!G55</f>
        <v>0</v>
      </c>
      <c r="N59" s="206" t="str">
        <f t="shared" si="7"/>
        <v/>
      </c>
      <c r="P59" s="124" t="str">
        <f t="shared" si="8"/>
        <v/>
      </c>
      <c r="R59" s="124" t="str">
        <f t="shared" si="9"/>
        <v/>
      </c>
      <c r="T59" s="124" t="str">
        <f t="shared" si="10"/>
        <v/>
      </c>
      <c r="Y59" s="206">
        <f>'Member Info'!O81</f>
        <v>0</v>
      </c>
    </row>
    <row r="60" spans="2:25" ht="15.75" thickBot="1" x14ac:dyDescent="0.3">
      <c r="B60" s="164">
        <f>'Member Info'!D82</f>
        <v>0</v>
      </c>
      <c r="C60" s="164">
        <f>'Member Info'!E82</f>
        <v>0</v>
      </c>
      <c r="D60" s="167" t="str">
        <f>'Member Info'!G82</f>
        <v/>
      </c>
      <c r="E60" s="203">
        <f>'Member Info'!B82</f>
        <v>0</v>
      </c>
      <c r="F60" s="204">
        <f>'GP1 Totals'!G81</f>
        <v>0</v>
      </c>
      <c r="G60" s="205">
        <f>'GP55A 25-26'!D56</f>
        <v>0</v>
      </c>
      <c r="H60" s="206" t="str">
        <f t="shared" si="11"/>
        <v/>
      </c>
      <c r="I60" s="207">
        <f>'Member Info'!I82</f>
        <v>0</v>
      </c>
      <c r="J60" s="208">
        <f>'GP55A 25-26'!E56</f>
        <v>0</v>
      </c>
      <c r="K60" s="206" t="str">
        <f t="shared" si="6"/>
        <v/>
      </c>
      <c r="L60" s="208">
        <f>'GP1 Totals'!S81</f>
        <v>0</v>
      </c>
      <c r="M60" s="208">
        <f>'GP55A 25-26'!G56</f>
        <v>0</v>
      </c>
      <c r="N60" s="206" t="str">
        <f t="shared" si="7"/>
        <v/>
      </c>
      <c r="P60" s="124" t="str">
        <f t="shared" si="8"/>
        <v/>
      </c>
      <c r="R60" s="124" t="str">
        <f t="shared" si="9"/>
        <v/>
      </c>
      <c r="T60" s="124" t="str">
        <f t="shared" si="10"/>
        <v/>
      </c>
      <c r="Y60" s="206">
        <f>'Member Info'!O82</f>
        <v>0</v>
      </c>
    </row>
    <row r="61" spans="2:25" ht="15.75" thickBot="1" x14ac:dyDescent="0.3">
      <c r="B61" s="164">
        <f>'Member Info'!D83</f>
        <v>0</v>
      </c>
      <c r="C61" s="164">
        <f>'Member Info'!E83</f>
        <v>0</v>
      </c>
      <c r="D61" s="167" t="str">
        <f>'Member Info'!G83</f>
        <v/>
      </c>
      <c r="E61" s="203">
        <f>'Member Info'!B83</f>
        <v>0</v>
      </c>
      <c r="F61" s="204">
        <f>'GP1 Totals'!G82</f>
        <v>0</v>
      </c>
      <c r="G61" s="205">
        <f>'GP55A 25-26'!D57</f>
        <v>0</v>
      </c>
      <c r="H61" s="206" t="str">
        <f t="shared" si="11"/>
        <v/>
      </c>
      <c r="I61" s="207">
        <f>'Member Info'!I83</f>
        <v>0</v>
      </c>
      <c r="J61" s="208">
        <f>'GP55A 25-26'!E57</f>
        <v>0</v>
      </c>
      <c r="K61" s="206" t="str">
        <f t="shared" si="6"/>
        <v/>
      </c>
      <c r="L61" s="208">
        <f>'GP1 Totals'!S82</f>
        <v>0</v>
      </c>
      <c r="M61" s="208">
        <f>'GP55A 25-26'!G57</f>
        <v>0</v>
      </c>
      <c r="N61" s="206" t="str">
        <f t="shared" si="7"/>
        <v/>
      </c>
      <c r="P61" s="124" t="str">
        <f t="shared" si="8"/>
        <v/>
      </c>
      <c r="R61" s="124" t="str">
        <f t="shared" si="9"/>
        <v/>
      </c>
      <c r="T61" s="124" t="str">
        <f t="shared" si="10"/>
        <v/>
      </c>
      <c r="Y61" s="206">
        <f>'Member Info'!O83</f>
        <v>0</v>
      </c>
    </row>
    <row r="62" spans="2:25" ht="15.75" thickBot="1" x14ac:dyDescent="0.3">
      <c r="B62" s="164">
        <f>'Member Info'!D84</f>
        <v>0</v>
      </c>
      <c r="C62" s="164">
        <f>'Member Info'!E84</f>
        <v>0</v>
      </c>
      <c r="D62" s="167" t="str">
        <f>'Member Info'!G84</f>
        <v/>
      </c>
      <c r="E62" s="203">
        <f>'Member Info'!B84</f>
        <v>0</v>
      </c>
      <c r="F62" s="204">
        <f>'GP1 Totals'!G83</f>
        <v>0</v>
      </c>
      <c r="G62" s="205">
        <f>'GP55A 25-26'!D58</f>
        <v>0</v>
      </c>
      <c r="H62" s="206" t="str">
        <f t="shared" si="11"/>
        <v/>
      </c>
      <c r="I62" s="207">
        <f>'Member Info'!I84</f>
        <v>0</v>
      </c>
      <c r="J62" s="208">
        <f>'GP55A 25-26'!E58</f>
        <v>0</v>
      </c>
      <c r="K62" s="206" t="str">
        <f t="shared" si="6"/>
        <v/>
      </c>
      <c r="L62" s="208">
        <f>'GP1 Totals'!S83</f>
        <v>0</v>
      </c>
      <c r="M62" s="208">
        <f>'GP55A 25-26'!G58</f>
        <v>0</v>
      </c>
      <c r="N62" s="206" t="str">
        <f t="shared" si="7"/>
        <v/>
      </c>
      <c r="P62" s="124" t="str">
        <f t="shared" si="8"/>
        <v/>
      </c>
      <c r="R62" s="124" t="str">
        <f t="shared" si="9"/>
        <v/>
      </c>
      <c r="T62" s="124" t="str">
        <f t="shared" si="10"/>
        <v/>
      </c>
      <c r="Y62" s="206">
        <f>'Member Info'!O84</f>
        <v>0</v>
      </c>
    </row>
    <row r="63" spans="2:25" ht="15.75" thickBot="1" x14ac:dyDescent="0.3">
      <c r="B63" s="164">
        <f>'Member Info'!D85</f>
        <v>0</v>
      </c>
      <c r="C63" s="164">
        <f>'Member Info'!E85</f>
        <v>0</v>
      </c>
      <c r="D63" s="167" t="str">
        <f>'Member Info'!G85</f>
        <v/>
      </c>
      <c r="E63" s="203">
        <f>'Member Info'!B85</f>
        <v>0</v>
      </c>
      <c r="F63" s="204">
        <f>'GP1 Totals'!G84</f>
        <v>0</v>
      </c>
      <c r="G63" s="205">
        <f>'GP55A 25-26'!D59</f>
        <v>0</v>
      </c>
      <c r="H63" s="206" t="str">
        <f t="shared" si="11"/>
        <v/>
      </c>
      <c r="I63" s="207">
        <f>'Member Info'!I85</f>
        <v>0</v>
      </c>
      <c r="J63" s="208">
        <f>'GP55A 25-26'!E59</f>
        <v>0</v>
      </c>
      <c r="K63" s="206" t="str">
        <f t="shared" si="6"/>
        <v/>
      </c>
      <c r="L63" s="208">
        <f>'GP1 Totals'!S84</f>
        <v>0</v>
      </c>
      <c r="M63" s="208">
        <f>'GP55A 25-26'!G59</f>
        <v>0</v>
      </c>
      <c r="N63" s="206" t="str">
        <f t="shared" si="7"/>
        <v/>
      </c>
      <c r="P63" s="124" t="str">
        <f t="shared" ref="P63:P80" si="12">IF($B63=0,"",(F63/G63)*100)</f>
        <v/>
      </c>
      <c r="R63" s="124" t="str">
        <f t="shared" ref="R63:R80" si="13">IF($B63=0,"",(I63/J63)*100)</f>
        <v/>
      </c>
      <c r="T63" s="124" t="str">
        <f t="shared" ref="T63:T80" si="14">IF($B63=0,"",(L63/M63)*100)</f>
        <v/>
      </c>
      <c r="Y63" s="206">
        <f>'Member Info'!O85</f>
        <v>0</v>
      </c>
    </row>
    <row r="64" spans="2:25" ht="15.75" thickBot="1" x14ac:dyDescent="0.3">
      <c r="B64" s="164">
        <f>'Member Info'!D86</f>
        <v>0</v>
      </c>
      <c r="C64" s="164">
        <f>'Member Info'!E86</f>
        <v>0</v>
      </c>
      <c r="D64" s="167" t="str">
        <f>'Member Info'!G86</f>
        <v/>
      </c>
      <c r="E64" s="203">
        <f>'Member Info'!B86</f>
        <v>0</v>
      </c>
      <c r="F64" s="204">
        <f>'GP1 Totals'!G85</f>
        <v>0</v>
      </c>
      <c r="G64" s="205">
        <f>'GP55A 25-26'!D60</f>
        <v>0</v>
      </c>
      <c r="H64" s="206" t="str">
        <f t="shared" si="11"/>
        <v/>
      </c>
      <c r="I64" s="207">
        <f>'Member Info'!I86</f>
        <v>0</v>
      </c>
      <c r="J64" s="208">
        <f>'GP55A 25-26'!E60</f>
        <v>0</v>
      </c>
      <c r="K64" s="206" t="str">
        <f t="shared" si="6"/>
        <v/>
      </c>
      <c r="L64" s="208">
        <f>'GP1 Totals'!S85</f>
        <v>0</v>
      </c>
      <c r="M64" s="208">
        <f>'GP55A 25-26'!G60</f>
        <v>0</v>
      </c>
      <c r="N64" s="206" t="str">
        <f t="shared" si="7"/>
        <v/>
      </c>
      <c r="P64" s="124" t="str">
        <f t="shared" si="12"/>
        <v/>
      </c>
      <c r="R64" s="124" t="str">
        <f t="shared" si="13"/>
        <v/>
      </c>
      <c r="T64" s="124" t="str">
        <f t="shared" si="14"/>
        <v/>
      </c>
      <c r="Y64" s="206">
        <f>'Member Info'!O86</f>
        <v>0</v>
      </c>
    </row>
    <row r="65" spans="2:25" ht="15.75" thickBot="1" x14ac:dyDescent="0.3">
      <c r="B65" s="164">
        <f>'Member Info'!D87</f>
        <v>0</v>
      </c>
      <c r="C65" s="164">
        <f>'Member Info'!E87</f>
        <v>0</v>
      </c>
      <c r="D65" s="167" t="str">
        <f>'Member Info'!G87</f>
        <v/>
      </c>
      <c r="E65" s="203">
        <f>'Member Info'!B87</f>
        <v>0</v>
      </c>
      <c r="F65" s="204">
        <f>'GP1 Totals'!G86</f>
        <v>0</v>
      </c>
      <c r="G65" s="205">
        <f>'GP55A 25-26'!D61</f>
        <v>0</v>
      </c>
      <c r="H65" s="206" t="str">
        <f t="shared" si="11"/>
        <v/>
      </c>
      <c r="I65" s="207">
        <f>'Member Info'!I87</f>
        <v>0</v>
      </c>
      <c r="J65" s="208">
        <f>'GP55A 25-26'!E61</f>
        <v>0</v>
      </c>
      <c r="K65" s="206" t="str">
        <f t="shared" si="6"/>
        <v/>
      </c>
      <c r="L65" s="208">
        <f>'GP1 Totals'!S86</f>
        <v>0</v>
      </c>
      <c r="M65" s="208">
        <f>'GP55A 25-26'!G61</f>
        <v>0</v>
      </c>
      <c r="N65" s="206" t="str">
        <f t="shared" si="7"/>
        <v/>
      </c>
      <c r="P65" s="124" t="str">
        <f t="shared" si="12"/>
        <v/>
      </c>
      <c r="R65" s="124" t="str">
        <f t="shared" si="13"/>
        <v/>
      </c>
      <c r="T65" s="124" t="str">
        <f t="shared" si="14"/>
        <v/>
      </c>
      <c r="Y65" s="206">
        <f>'Member Info'!O87</f>
        <v>0</v>
      </c>
    </row>
    <row r="66" spans="2:25" ht="15.75" thickBot="1" x14ac:dyDescent="0.3">
      <c r="B66" s="164">
        <f>'Member Info'!D88</f>
        <v>0</v>
      </c>
      <c r="C66" s="164">
        <f>'Member Info'!E88</f>
        <v>0</v>
      </c>
      <c r="D66" s="167" t="str">
        <f>'Member Info'!G88</f>
        <v/>
      </c>
      <c r="E66" s="203">
        <f>'Member Info'!B88</f>
        <v>0</v>
      </c>
      <c r="F66" s="204">
        <f>'GP1 Totals'!G87</f>
        <v>0</v>
      </c>
      <c r="G66" s="205">
        <f>'GP55A 25-26'!D62</f>
        <v>0</v>
      </c>
      <c r="H66" s="206" t="str">
        <f t="shared" si="11"/>
        <v/>
      </c>
      <c r="I66" s="207">
        <f>'Member Info'!I88</f>
        <v>0</v>
      </c>
      <c r="J66" s="208">
        <f>'GP55A 25-26'!E62</f>
        <v>0</v>
      </c>
      <c r="K66" s="206" t="str">
        <f t="shared" si="6"/>
        <v/>
      </c>
      <c r="L66" s="208">
        <f>'GP1 Totals'!S87</f>
        <v>0</v>
      </c>
      <c r="M66" s="208">
        <f>'GP55A 25-26'!G62</f>
        <v>0</v>
      </c>
      <c r="N66" s="206" t="str">
        <f t="shared" si="7"/>
        <v/>
      </c>
      <c r="P66" s="124" t="str">
        <f t="shared" si="12"/>
        <v/>
      </c>
      <c r="R66" s="124" t="str">
        <f t="shared" si="13"/>
        <v/>
      </c>
      <c r="T66" s="124" t="str">
        <f t="shared" si="14"/>
        <v/>
      </c>
      <c r="Y66" s="206">
        <f>'Member Info'!O88</f>
        <v>0</v>
      </c>
    </row>
    <row r="67" spans="2:25" ht="15.75" thickBot="1" x14ac:dyDescent="0.3">
      <c r="B67" s="164">
        <f>'Member Info'!D89</f>
        <v>0</v>
      </c>
      <c r="C67" s="164">
        <f>'Member Info'!E89</f>
        <v>0</v>
      </c>
      <c r="D67" s="167" t="str">
        <f>'Member Info'!G89</f>
        <v/>
      </c>
      <c r="E67" s="203">
        <f>'Member Info'!B89</f>
        <v>0</v>
      </c>
      <c r="F67" s="204">
        <f>'GP1 Totals'!G88</f>
        <v>0</v>
      </c>
      <c r="G67" s="205">
        <f>'GP55A 25-26'!D63</f>
        <v>0</v>
      </c>
      <c r="H67" s="206" t="str">
        <f t="shared" si="11"/>
        <v/>
      </c>
      <c r="I67" s="207">
        <f>'Member Info'!I89</f>
        <v>0</v>
      </c>
      <c r="J67" s="208">
        <f>'GP55A 25-26'!E63</f>
        <v>0</v>
      </c>
      <c r="K67" s="206" t="str">
        <f t="shared" si="6"/>
        <v/>
      </c>
      <c r="L67" s="208">
        <f>'GP1 Totals'!S88</f>
        <v>0</v>
      </c>
      <c r="M67" s="208">
        <f>'GP55A 25-26'!G63</f>
        <v>0</v>
      </c>
      <c r="N67" s="206" t="str">
        <f t="shared" si="7"/>
        <v/>
      </c>
      <c r="P67" s="124" t="str">
        <f t="shared" si="12"/>
        <v/>
      </c>
      <c r="R67" s="124" t="str">
        <f t="shared" si="13"/>
        <v/>
      </c>
      <c r="T67" s="124" t="str">
        <f t="shared" si="14"/>
        <v/>
      </c>
      <c r="Y67" s="206">
        <f>'Member Info'!O89</f>
        <v>0</v>
      </c>
    </row>
    <row r="68" spans="2:25" ht="15.75" thickBot="1" x14ac:dyDescent="0.3">
      <c r="B68" s="164">
        <f>'Member Info'!D90</f>
        <v>0</v>
      </c>
      <c r="C68" s="164">
        <f>'Member Info'!E90</f>
        <v>0</v>
      </c>
      <c r="D68" s="167" t="str">
        <f>'Member Info'!G90</f>
        <v/>
      </c>
      <c r="E68" s="203">
        <f>'Member Info'!B90</f>
        <v>0</v>
      </c>
      <c r="F68" s="204">
        <f>'GP1 Totals'!G89</f>
        <v>0</v>
      </c>
      <c r="G68" s="205">
        <f>'GP55A 25-26'!D64</f>
        <v>0</v>
      </c>
      <c r="H68" s="206" t="str">
        <f t="shared" si="11"/>
        <v/>
      </c>
      <c r="I68" s="207">
        <f>'Member Info'!I90</f>
        <v>0</v>
      </c>
      <c r="J68" s="208">
        <f>'GP55A 25-26'!E64</f>
        <v>0</v>
      </c>
      <c r="K68" s="206" t="str">
        <f t="shared" si="6"/>
        <v/>
      </c>
      <c r="L68" s="208">
        <f>'GP1 Totals'!S89</f>
        <v>0</v>
      </c>
      <c r="M68" s="208">
        <f>'GP55A 25-26'!G64</f>
        <v>0</v>
      </c>
      <c r="N68" s="206" t="str">
        <f t="shared" si="7"/>
        <v/>
      </c>
      <c r="P68" s="124" t="str">
        <f t="shared" si="12"/>
        <v/>
      </c>
      <c r="R68" s="124" t="str">
        <f t="shared" si="13"/>
        <v/>
      </c>
      <c r="T68" s="124" t="str">
        <f t="shared" si="14"/>
        <v/>
      </c>
      <c r="Y68" s="206">
        <f>'Member Info'!O90</f>
        <v>0</v>
      </c>
    </row>
    <row r="69" spans="2:25" ht="15.75" thickBot="1" x14ac:dyDescent="0.3">
      <c r="B69" s="164">
        <f>'Member Info'!D91</f>
        <v>0</v>
      </c>
      <c r="C69" s="164">
        <f>'Member Info'!E91</f>
        <v>0</v>
      </c>
      <c r="D69" s="167" t="str">
        <f>'Member Info'!G91</f>
        <v/>
      </c>
      <c r="E69" s="203">
        <f>'Member Info'!B91</f>
        <v>0</v>
      </c>
      <c r="F69" s="204">
        <f>'GP1 Totals'!G90</f>
        <v>0</v>
      </c>
      <c r="G69" s="205">
        <f>'GP55A 25-26'!D65</f>
        <v>0</v>
      </c>
      <c r="H69" s="206" t="str">
        <f t="shared" si="11"/>
        <v/>
      </c>
      <c r="I69" s="207">
        <f>'Member Info'!I91</f>
        <v>0</v>
      </c>
      <c r="J69" s="208">
        <f>'GP55A 25-26'!E65</f>
        <v>0</v>
      </c>
      <c r="K69" s="206" t="str">
        <f t="shared" si="6"/>
        <v/>
      </c>
      <c r="L69" s="208">
        <f>'GP1 Totals'!S90</f>
        <v>0</v>
      </c>
      <c r="M69" s="208">
        <f>'GP55A 25-26'!G65</f>
        <v>0</v>
      </c>
      <c r="N69" s="206" t="str">
        <f t="shared" si="7"/>
        <v/>
      </c>
      <c r="P69" s="124" t="str">
        <f t="shared" si="12"/>
        <v/>
      </c>
      <c r="R69" s="124" t="str">
        <f t="shared" si="13"/>
        <v/>
      </c>
      <c r="T69" s="124" t="str">
        <f t="shared" si="14"/>
        <v/>
      </c>
      <c r="Y69" s="206">
        <f>'Member Info'!O91</f>
        <v>0</v>
      </c>
    </row>
    <row r="70" spans="2:25" ht="15.75" thickBot="1" x14ac:dyDescent="0.3">
      <c r="B70" s="164">
        <f>'Member Info'!D92</f>
        <v>0</v>
      </c>
      <c r="C70" s="164">
        <f>'Member Info'!E92</f>
        <v>0</v>
      </c>
      <c r="D70" s="167" t="str">
        <f>'Member Info'!G92</f>
        <v/>
      </c>
      <c r="E70" s="203">
        <f>'Member Info'!B92</f>
        <v>0</v>
      </c>
      <c r="F70" s="204">
        <f>'GP1 Totals'!G91</f>
        <v>0</v>
      </c>
      <c r="G70" s="205">
        <f>'GP55A 25-26'!D66</f>
        <v>0</v>
      </c>
      <c r="H70" s="206" t="str">
        <f t="shared" si="11"/>
        <v/>
      </c>
      <c r="I70" s="207">
        <f>'Member Info'!I92</f>
        <v>0</v>
      </c>
      <c r="J70" s="208">
        <f>'GP55A 25-26'!E66</f>
        <v>0</v>
      </c>
      <c r="K70" s="206" t="str">
        <f t="shared" si="6"/>
        <v/>
      </c>
      <c r="L70" s="208">
        <f>'GP1 Totals'!S91</f>
        <v>0</v>
      </c>
      <c r="M70" s="208">
        <f>'GP55A 25-26'!G66</f>
        <v>0</v>
      </c>
      <c r="N70" s="206" t="str">
        <f t="shared" si="7"/>
        <v/>
      </c>
      <c r="P70" s="124" t="str">
        <f t="shared" si="12"/>
        <v/>
      </c>
      <c r="R70" s="124" t="str">
        <f t="shared" si="13"/>
        <v/>
      </c>
      <c r="T70" s="124" t="str">
        <f t="shared" si="14"/>
        <v/>
      </c>
      <c r="Y70" s="206">
        <f>'Member Info'!O92</f>
        <v>0</v>
      </c>
    </row>
    <row r="71" spans="2:25" ht="15.75" thickBot="1" x14ac:dyDescent="0.3">
      <c r="B71" s="164">
        <f>'Member Info'!D93</f>
        <v>0</v>
      </c>
      <c r="C71" s="164">
        <f>'Member Info'!E93</f>
        <v>0</v>
      </c>
      <c r="D71" s="167" t="str">
        <f>'Member Info'!G93</f>
        <v/>
      </c>
      <c r="E71" s="203">
        <f>'Member Info'!B93</f>
        <v>0</v>
      </c>
      <c r="F71" s="204">
        <f>'GP1 Totals'!G92</f>
        <v>0</v>
      </c>
      <c r="G71" s="205">
        <f>'GP55A 25-26'!D67</f>
        <v>0</v>
      </c>
      <c r="H71" s="206" t="str">
        <f t="shared" si="11"/>
        <v/>
      </c>
      <c r="I71" s="207">
        <f>'Member Info'!I93</f>
        <v>0</v>
      </c>
      <c r="J71" s="208">
        <f>'GP55A 25-26'!E67</f>
        <v>0</v>
      </c>
      <c r="K71" s="206" t="str">
        <f t="shared" si="6"/>
        <v/>
      </c>
      <c r="L71" s="208">
        <f>'GP1 Totals'!S92</f>
        <v>0</v>
      </c>
      <c r="M71" s="208">
        <f>'GP55A 25-26'!G67</f>
        <v>0</v>
      </c>
      <c r="N71" s="206" t="str">
        <f t="shared" si="7"/>
        <v/>
      </c>
      <c r="P71" s="124" t="str">
        <f t="shared" si="12"/>
        <v/>
      </c>
      <c r="R71" s="124" t="str">
        <f t="shared" si="13"/>
        <v/>
      </c>
      <c r="T71" s="124" t="str">
        <f t="shared" si="14"/>
        <v/>
      </c>
      <c r="Y71" s="206">
        <f>'Member Info'!O93</f>
        <v>0</v>
      </c>
    </row>
    <row r="72" spans="2:25" ht="15.75" thickBot="1" x14ac:dyDescent="0.3">
      <c r="B72" s="164">
        <f>'Member Info'!D94</f>
        <v>0</v>
      </c>
      <c r="C72" s="164">
        <f>'Member Info'!E94</f>
        <v>0</v>
      </c>
      <c r="D72" s="167" t="str">
        <f>'Member Info'!G94</f>
        <v/>
      </c>
      <c r="E72" s="203">
        <f>'Member Info'!B94</f>
        <v>0</v>
      </c>
      <c r="F72" s="204">
        <f>'GP1 Totals'!G93</f>
        <v>0</v>
      </c>
      <c r="G72" s="205">
        <f>'GP55A 25-26'!D68</f>
        <v>0</v>
      </c>
      <c r="H72" s="206" t="str">
        <f t="shared" si="11"/>
        <v/>
      </c>
      <c r="I72" s="207">
        <f>'Member Info'!I94</f>
        <v>0</v>
      </c>
      <c r="J72" s="208">
        <f>'GP55A 25-26'!E68</f>
        <v>0</v>
      </c>
      <c r="K72" s="206" t="str">
        <f t="shared" si="6"/>
        <v/>
      </c>
      <c r="L72" s="208">
        <f>'GP1 Totals'!S93</f>
        <v>0</v>
      </c>
      <c r="M72" s="208">
        <f>'GP55A 25-26'!G68</f>
        <v>0</v>
      </c>
      <c r="N72" s="206" t="str">
        <f t="shared" si="7"/>
        <v/>
      </c>
      <c r="P72" s="124" t="str">
        <f t="shared" si="12"/>
        <v/>
      </c>
      <c r="R72" s="124" t="str">
        <f t="shared" si="13"/>
        <v/>
      </c>
      <c r="T72" s="124" t="str">
        <f t="shared" si="14"/>
        <v/>
      </c>
      <c r="Y72" s="206">
        <f>'Member Info'!O94</f>
        <v>0</v>
      </c>
    </row>
    <row r="73" spans="2:25" ht="15.75" thickBot="1" x14ac:dyDescent="0.3">
      <c r="B73" s="164">
        <f>'Member Info'!D95</f>
        <v>0</v>
      </c>
      <c r="C73" s="164">
        <f>'Member Info'!E95</f>
        <v>0</v>
      </c>
      <c r="D73" s="167" t="str">
        <f>'Member Info'!G95</f>
        <v/>
      </c>
      <c r="E73" s="203">
        <f>'Member Info'!B95</f>
        <v>0</v>
      </c>
      <c r="F73" s="204">
        <f>'GP1 Totals'!G94</f>
        <v>0</v>
      </c>
      <c r="G73" s="205">
        <f>'GP55A 25-26'!D69</f>
        <v>0</v>
      </c>
      <c r="H73" s="206" t="str">
        <f t="shared" si="11"/>
        <v/>
      </c>
      <c r="I73" s="207">
        <f>'Member Info'!I95</f>
        <v>0</v>
      </c>
      <c r="J73" s="208">
        <f>'GP55A 25-26'!E69</f>
        <v>0</v>
      </c>
      <c r="K73" s="206" t="str">
        <f t="shared" si="6"/>
        <v/>
      </c>
      <c r="L73" s="208">
        <f>'GP1 Totals'!S94</f>
        <v>0</v>
      </c>
      <c r="M73" s="208">
        <f>'GP55A 25-26'!G69</f>
        <v>0</v>
      </c>
      <c r="N73" s="206" t="str">
        <f t="shared" si="7"/>
        <v/>
      </c>
      <c r="P73" s="124" t="str">
        <f t="shared" si="12"/>
        <v/>
      </c>
      <c r="R73" s="124" t="str">
        <f t="shared" si="13"/>
        <v/>
      </c>
      <c r="T73" s="124" t="str">
        <f t="shared" si="14"/>
        <v/>
      </c>
      <c r="Y73" s="206">
        <f>'Member Info'!O95</f>
        <v>0</v>
      </c>
    </row>
    <row r="74" spans="2:25" ht="15.75" thickBot="1" x14ac:dyDescent="0.3">
      <c r="B74" s="164">
        <f>'Member Info'!D96</f>
        <v>0</v>
      </c>
      <c r="C74" s="164">
        <f>'Member Info'!E96</f>
        <v>0</v>
      </c>
      <c r="D74" s="167" t="str">
        <f>'Member Info'!G96</f>
        <v/>
      </c>
      <c r="E74" s="203">
        <f>'Member Info'!B96</f>
        <v>0</v>
      </c>
      <c r="F74" s="204">
        <f>'GP1 Totals'!G95</f>
        <v>0</v>
      </c>
      <c r="G74" s="205">
        <f>'GP55A 25-26'!D70</f>
        <v>0</v>
      </c>
      <c r="H74" s="206" t="str">
        <f t="shared" si="11"/>
        <v/>
      </c>
      <c r="I74" s="207">
        <f>'Member Info'!I96</f>
        <v>0</v>
      </c>
      <c r="J74" s="208">
        <f>'GP55A 25-26'!E70</f>
        <v>0</v>
      </c>
      <c r="K74" s="206" t="str">
        <f t="shared" si="6"/>
        <v/>
      </c>
      <c r="L74" s="208">
        <f>'GP1 Totals'!S95</f>
        <v>0</v>
      </c>
      <c r="M74" s="208">
        <f>'GP55A 25-26'!G70</f>
        <v>0</v>
      </c>
      <c r="N74" s="206" t="str">
        <f t="shared" si="7"/>
        <v/>
      </c>
      <c r="P74" s="124" t="str">
        <f t="shared" si="12"/>
        <v/>
      </c>
      <c r="R74" s="124" t="str">
        <f t="shared" si="13"/>
        <v/>
      </c>
      <c r="T74" s="124" t="str">
        <f t="shared" si="14"/>
        <v/>
      </c>
      <c r="Y74" s="206">
        <f>'Member Info'!O96</f>
        <v>0</v>
      </c>
    </row>
    <row r="75" spans="2:25" ht="15.75" thickBot="1" x14ac:dyDescent="0.3">
      <c r="B75" s="164">
        <f>'Member Info'!D97</f>
        <v>0</v>
      </c>
      <c r="C75" s="164">
        <f>'Member Info'!E97</f>
        <v>0</v>
      </c>
      <c r="D75" s="167" t="str">
        <f>'Member Info'!G97</f>
        <v/>
      </c>
      <c r="E75" s="203">
        <f>'Member Info'!B97</f>
        <v>0</v>
      </c>
      <c r="F75" s="204">
        <f>'GP1 Totals'!G96</f>
        <v>0</v>
      </c>
      <c r="G75" s="205">
        <f>'GP55A 25-26'!D71</f>
        <v>0</v>
      </c>
      <c r="H75" s="206" t="str">
        <f t="shared" si="11"/>
        <v/>
      </c>
      <c r="I75" s="207">
        <f>'Member Info'!I97</f>
        <v>0</v>
      </c>
      <c r="J75" s="208">
        <f>'GP55A 25-26'!E71</f>
        <v>0</v>
      </c>
      <c r="K75" s="206" t="str">
        <f t="shared" si="6"/>
        <v/>
      </c>
      <c r="L75" s="208">
        <f>'GP1 Totals'!S96</f>
        <v>0</v>
      </c>
      <c r="M75" s="208">
        <f>'GP55A 25-26'!G71</f>
        <v>0</v>
      </c>
      <c r="N75" s="206" t="str">
        <f t="shared" si="7"/>
        <v/>
      </c>
      <c r="P75" s="124" t="str">
        <f t="shared" si="12"/>
        <v/>
      </c>
      <c r="R75" s="124" t="str">
        <f t="shared" si="13"/>
        <v/>
      </c>
      <c r="T75" s="124" t="str">
        <f t="shared" si="14"/>
        <v/>
      </c>
      <c r="Y75" s="206">
        <f>'Member Info'!O97</f>
        <v>0</v>
      </c>
    </row>
    <row r="76" spans="2:25" ht="15.75" thickBot="1" x14ac:dyDescent="0.3">
      <c r="B76" s="164">
        <f>'Member Info'!D98</f>
        <v>0</v>
      </c>
      <c r="C76" s="164">
        <f>'Member Info'!E98</f>
        <v>0</v>
      </c>
      <c r="D76" s="167" t="str">
        <f>'Member Info'!G98</f>
        <v/>
      </c>
      <c r="E76" s="203">
        <f>'Member Info'!B98</f>
        <v>0</v>
      </c>
      <c r="F76" s="204">
        <f>'GP1 Totals'!G97</f>
        <v>0</v>
      </c>
      <c r="G76" s="205">
        <f>'GP55A 25-26'!D72</f>
        <v>0</v>
      </c>
      <c r="H76" s="206" t="str">
        <f t="shared" si="11"/>
        <v/>
      </c>
      <c r="I76" s="207">
        <f>'Member Info'!I98</f>
        <v>0</v>
      </c>
      <c r="J76" s="208">
        <f>'GP55A 25-26'!E72</f>
        <v>0</v>
      </c>
      <c r="K76" s="206" t="str">
        <f t="shared" si="6"/>
        <v/>
      </c>
      <c r="L76" s="208">
        <f>'GP1 Totals'!S97</f>
        <v>0</v>
      </c>
      <c r="M76" s="208">
        <f>'GP55A 25-26'!G72</f>
        <v>0</v>
      </c>
      <c r="N76" s="206" t="str">
        <f t="shared" si="7"/>
        <v/>
      </c>
      <c r="P76" s="124" t="str">
        <f t="shared" si="12"/>
        <v/>
      </c>
      <c r="R76" s="124" t="str">
        <f t="shared" si="13"/>
        <v/>
      </c>
      <c r="T76" s="124" t="str">
        <f t="shared" si="14"/>
        <v/>
      </c>
      <c r="Y76" s="206">
        <f>'Member Info'!O98</f>
        <v>0</v>
      </c>
    </row>
    <row r="77" spans="2:25" ht="15.75" thickBot="1" x14ac:dyDescent="0.3">
      <c r="B77" s="164">
        <f>'Member Info'!D99</f>
        <v>0</v>
      </c>
      <c r="C77" s="164">
        <f>'Member Info'!E99</f>
        <v>0</v>
      </c>
      <c r="D77" s="167" t="str">
        <f>'Member Info'!G99</f>
        <v/>
      </c>
      <c r="E77" s="203">
        <f>'Member Info'!B99</f>
        <v>0</v>
      </c>
      <c r="F77" s="204">
        <f>'GP1 Totals'!G98</f>
        <v>0</v>
      </c>
      <c r="G77" s="205">
        <f>'GP55A 25-26'!D73</f>
        <v>0</v>
      </c>
      <c r="H77" s="206" t="str">
        <f t="shared" si="11"/>
        <v/>
      </c>
      <c r="I77" s="207">
        <f>'Member Info'!I99</f>
        <v>0</v>
      </c>
      <c r="J77" s="208">
        <f>'GP55A 25-26'!E73</f>
        <v>0</v>
      </c>
      <c r="K77" s="206" t="str">
        <f t="shared" si="6"/>
        <v/>
      </c>
      <c r="L77" s="208">
        <f>'GP1 Totals'!S98</f>
        <v>0</v>
      </c>
      <c r="M77" s="208">
        <f>'GP55A 25-26'!G73</f>
        <v>0</v>
      </c>
      <c r="N77" s="206" t="str">
        <f t="shared" si="7"/>
        <v/>
      </c>
      <c r="P77" s="124" t="str">
        <f t="shared" si="12"/>
        <v/>
      </c>
      <c r="R77" s="124" t="str">
        <f t="shared" si="13"/>
        <v/>
      </c>
      <c r="T77" s="124" t="str">
        <f t="shared" si="14"/>
        <v/>
      </c>
      <c r="Y77" s="206">
        <f>'Member Info'!O99</f>
        <v>0</v>
      </c>
    </row>
    <row r="78" spans="2:25" ht="15.75" thickBot="1" x14ac:dyDescent="0.3">
      <c r="B78" s="164">
        <f>'Member Info'!D100</f>
        <v>0</v>
      </c>
      <c r="C78" s="164">
        <f>'Member Info'!E100</f>
        <v>0</v>
      </c>
      <c r="D78" s="167" t="str">
        <f>'Member Info'!G100</f>
        <v/>
      </c>
      <c r="E78" s="203">
        <f>'Member Info'!B100</f>
        <v>0</v>
      </c>
      <c r="F78" s="204">
        <f>'GP1 Totals'!G99</f>
        <v>0</v>
      </c>
      <c r="G78" s="205">
        <f>'GP55A 25-26'!D74</f>
        <v>0</v>
      </c>
      <c r="H78" s="206" t="str">
        <f t="shared" si="11"/>
        <v/>
      </c>
      <c r="I78" s="207">
        <f>'Member Info'!I100</f>
        <v>0</v>
      </c>
      <c r="J78" s="208">
        <f>'GP55A 25-26'!E74</f>
        <v>0</v>
      </c>
      <c r="K78" s="206" t="str">
        <f t="shared" si="6"/>
        <v/>
      </c>
      <c r="L78" s="208">
        <f>'GP1 Totals'!S99</f>
        <v>0</v>
      </c>
      <c r="M78" s="208">
        <f>'GP55A 25-26'!G74</f>
        <v>0</v>
      </c>
      <c r="N78" s="206" t="str">
        <f t="shared" si="7"/>
        <v/>
      </c>
      <c r="P78" s="124" t="str">
        <f t="shared" si="12"/>
        <v/>
      </c>
      <c r="R78" s="124" t="str">
        <f t="shared" si="13"/>
        <v/>
      </c>
      <c r="T78" s="124" t="str">
        <f t="shared" si="14"/>
        <v/>
      </c>
      <c r="Y78" s="206">
        <f>'Member Info'!O100</f>
        <v>0</v>
      </c>
    </row>
    <row r="79" spans="2:25" ht="15.75" thickBot="1" x14ac:dyDescent="0.3">
      <c r="B79" s="164">
        <f>'Member Info'!D101</f>
        <v>0</v>
      </c>
      <c r="C79" s="164">
        <f>'Member Info'!E101</f>
        <v>0</v>
      </c>
      <c r="D79" s="167" t="str">
        <f>'Member Info'!G101</f>
        <v/>
      </c>
      <c r="E79" s="203">
        <f>'Member Info'!B101</f>
        <v>0</v>
      </c>
      <c r="F79" s="204">
        <f>'GP1 Totals'!G100</f>
        <v>0</v>
      </c>
      <c r="G79" s="205">
        <f>'GP55A 25-26'!D75</f>
        <v>0</v>
      </c>
      <c r="H79" s="206" t="str">
        <f t="shared" si="11"/>
        <v/>
      </c>
      <c r="I79" s="207">
        <f>'Member Info'!I101</f>
        <v>0</v>
      </c>
      <c r="J79" s="208">
        <f>'GP55A 25-26'!E75</f>
        <v>0</v>
      </c>
      <c r="K79" s="206" t="str">
        <f t="shared" si="6"/>
        <v/>
      </c>
      <c r="L79" s="208">
        <f>'GP1 Totals'!S100</f>
        <v>0</v>
      </c>
      <c r="M79" s="208">
        <f>'GP55A 25-26'!G75</f>
        <v>0</v>
      </c>
      <c r="N79" s="206" t="str">
        <f t="shared" si="7"/>
        <v/>
      </c>
      <c r="P79" s="124" t="str">
        <f t="shared" si="12"/>
        <v/>
      </c>
      <c r="R79" s="124" t="str">
        <f t="shared" si="13"/>
        <v/>
      </c>
      <c r="T79" s="124" t="str">
        <f t="shared" si="14"/>
        <v/>
      </c>
      <c r="Y79" s="206">
        <f>'Member Info'!O101</f>
        <v>0</v>
      </c>
    </row>
    <row r="80" spans="2:25" ht="15.75" thickBot="1" x14ac:dyDescent="0.3">
      <c r="B80" s="164">
        <f>'Member Info'!D102</f>
        <v>0</v>
      </c>
      <c r="C80" s="164">
        <f>'Member Info'!E102</f>
        <v>0</v>
      </c>
      <c r="D80" s="167" t="str">
        <f>'Member Info'!G102</f>
        <v/>
      </c>
      <c r="E80" s="203">
        <f>'Member Info'!B102</f>
        <v>0</v>
      </c>
      <c r="F80" s="204">
        <f>'GP1 Totals'!G101</f>
        <v>0</v>
      </c>
      <c r="G80" s="205">
        <f>'GP55A 25-26'!D76</f>
        <v>0</v>
      </c>
      <c r="H80" s="206" t="str">
        <f t="shared" si="11"/>
        <v/>
      </c>
      <c r="I80" s="207">
        <f>'Member Info'!I102</f>
        <v>0</v>
      </c>
      <c r="J80" s="208">
        <f>'GP55A 25-26'!E76</f>
        <v>0</v>
      </c>
      <c r="K80" s="206" t="str">
        <f t="shared" si="6"/>
        <v/>
      </c>
      <c r="L80" s="208">
        <f>'GP1 Totals'!S101</f>
        <v>0</v>
      </c>
      <c r="M80" s="208">
        <f>'GP55A 25-26'!G76</f>
        <v>0</v>
      </c>
      <c r="N80" s="206" t="str">
        <f t="shared" si="7"/>
        <v/>
      </c>
      <c r="P80" s="124" t="str">
        <f t="shared" si="12"/>
        <v/>
      </c>
      <c r="R80" s="124" t="str">
        <f t="shared" si="13"/>
        <v/>
      </c>
      <c r="T80" s="124" t="str">
        <f t="shared" si="14"/>
        <v/>
      </c>
      <c r="Y80" s="206">
        <f>'Member Info'!O102</f>
        <v>0</v>
      </c>
    </row>
    <row r="81" spans="2:25" ht="15.75" thickBot="1" x14ac:dyDescent="0.3">
      <c r="B81" s="164">
        <f>'Member Info'!D103</f>
        <v>0</v>
      </c>
      <c r="C81" s="164">
        <f>'Member Info'!E103</f>
        <v>0</v>
      </c>
      <c r="D81" s="167" t="str">
        <f>'Member Info'!G103</f>
        <v/>
      </c>
      <c r="E81" s="203">
        <f>'Member Info'!B103</f>
        <v>0</v>
      </c>
      <c r="F81" s="204">
        <f>'GP1 Totals'!G102</f>
        <v>0</v>
      </c>
      <c r="G81" s="205">
        <f>'GP55A 25-26'!D77</f>
        <v>0</v>
      </c>
      <c r="H81" s="206" t="str">
        <f t="shared" ref="H81:H144" si="15">IF($B81=0,"",IF(AND(P81&gt;$P$3,P81&lt;$Q$3),"Match","Does Not Match"))</f>
        <v/>
      </c>
      <c r="I81" s="207">
        <f>'Member Info'!I103</f>
        <v>0</v>
      </c>
      <c r="J81" s="208">
        <f>'GP55A 25-26'!E77</f>
        <v>0</v>
      </c>
      <c r="K81" s="206" t="str">
        <f t="shared" ref="K81:K144" si="16">IF($B81=0,"",IF(AND(R81&gt;$P$3,R81&lt;$Q$3),"Match","Does Not Match"))</f>
        <v/>
      </c>
      <c r="L81" s="208">
        <f>'GP1 Totals'!S102</f>
        <v>0</v>
      </c>
      <c r="M81" s="208">
        <f>'GP55A 25-26'!G77</f>
        <v>0</v>
      </c>
      <c r="N81" s="206" t="str">
        <f t="shared" ref="N81:N144" si="17">IF($B81=0,"",IF(AND(T81&gt;$P$3,T81&lt;$Q$3),"Match","Does Not Match"))</f>
        <v/>
      </c>
      <c r="P81" s="124" t="str">
        <f t="shared" ref="P81:P144" si="18">IF($B81=0,"",(F81/G81)*100)</f>
        <v/>
      </c>
      <c r="R81" s="124" t="str">
        <f t="shared" ref="R81:R144" si="19">IF($B81=0,"",(I81/J81)*100)</f>
        <v/>
      </c>
      <c r="T81" s="124" t="str">
        <f t="shared" ref="T81:T144" si="20">IF($B81=0,"",(L81/M81)*100)</f>
        <v/>
      </c>
      <c r="Y81" s="206">
        <f>'Member Info'!O103</f>
        <v>0</v>
      </c>
    </row>
    <row r="82" spans="2:25" ht="15.75" thickBot="1" x14ac:dyDescent="0.3">
      <c r="B82" s="164">
        <f>'Member Info'!D104</f>
        <v>0</v>
      </c>
      <c r="C82" s="164">
        <f>'Member Info'!E104</f>
        <v>0</v>
      </c>
      <c r="D82" s="167" t="str">
        <f>'Member Info'!G104</f>
        <v/>
      </c>
      <c r="E82" s="203">
        <f>'Member Info'!B104</f>
        <v>0</v>
      </c>
      <c r="F82" s="204">
        <f>'GP1 Totals'!G103</f>
        <v>0</v>
      </c>
      <c r="G82" s="205">
        <f>'GP55A 25-26'!D78</f>
        <v>0</v>
      </c>
      <c r="H82" s="206" t="str">
        <f t="shared" si="15"/>
        <v/>
      </c>
      <c r="I82" s="207">
        <f>'Member Info'!I104</f>
        <v>0</v>
      </c>
      <c r="J82" s="208">
        <f>'GP55A 25-26'!E78</f>
        <v>0</v>
      </c>
      <c r="K82" s="206" t="str">
        <f t="shared" si="16"/>
        <v/>
      </c>
      <c r="L82" s="208">
        <f>'GP1 Totals'!S103</f>
        <v>0</v>
      </c>
      <c r="M82" s="208">
        <f>'GP55A 25-26'!G78</f>
        <v>0</v>
      </c>
      <c r="N82" s="206" t="str">
        <f t="shared" si="17"/>
        <v/>
      </c>
      <c r="P82" s="124" t="str">
        <f t="shared" si="18"/>
        <v/>
      </c>
      <c r="R82" s="124" t="str">
        <f t="shared" si="19"/>
        <v/>
      </c>
      <c r="T82" s="124" t="str">
        <f t="shared" si="20"/>
        <v/>
      </c>
      <c r="Y82" s="206">
        <f>'Member Info'!O104</f>
        <v>0</v>
      </c>
    </row>
    <row r="83" spans="2:25" ht="15.75" thickBot="1" x14ac:dyDescent="0.3">
      <c r="B83" s="164">
        <f>'Member Info'!D105</f>
        <v>0</v>
      </c>
      <c r="C83" s="164">
        <f>'Member Info'!E105</f>
        <v>0</v>
      </c>
      <c r="D83" s="167" t="str">
        <f>'Member Info'!G105</f>
        <v/>
      </c>
      <c r="E83" s="203">
        <f>'Member Info'!B105</f>
        <v>0</v>
      </c>
      <c r="F83" s="204">
        <f>'GP1 Totals'!G104</f>
        <v>0</v>
      </c>
      <c r="G83" s="205">
        <f>'GP55A 25-26'!D79</f>
        <v>0</v>
      </c>
      <c r="H83" s="206" t="str">
        <f t="shared" si="15"/>
        <v/>
      </c>
      <c r="I83" s="207">
        <f>'Member Info'!I105</f>
        <v>0</v>
      </c>
      <c r="J83" s="208">
        <f>'GP55A 25-26'!E79</f>
        <v>0</v>
      </c>
      <c r="K83" s="206" t="str">
        <f t="shared" si="16"/>
        <v/>
      </c>
      <c r="L83" s="208">
        <f>'GP1 Totals'!S104</f>
        <v>0</v>
      </c>
      <c r="M83" s="208">
        <f>'GP55A 25-26'!G79</f>
        <v>0</v>
      </c>
      <c r="N83" s="206" t="str">
        <f t="shared" si="17"/>
        <v/>
      </c>
      <c r="P83" s="124" t="str">
        <f t="shared" si="18"/>
        <v/>
      </c>
      <c r="R83" s="124" t="str">
        <f t="shared" si="19"/>
        <v/>
      </c>
      <c r="T83" s="124" t="str">
        <f t="shared" si="20"/>
        <v/>
      </c>
      <c r="Y83" s="206">
        <f>'Member Info'!O105</f>
        <v>0</v>
      </c>
    </row>
    <row r="84" spans="2:25" ht="15.75" thickBot="1" x14ac:dyDescent="0.3">
      <c r="B84" s="164">
        <f>'Member Info'!D106</f>
        <v>0</v>
      </c>
      <c r="C84" s="164">
        <f>'Member Info'!E106</f>
        <v>0</v>
      </c>
      <c r="D84" s="167" t="str">
        <f>'Member Info'!G106</f>
        <v/>
      </c>
      <c r="E84" s="203">
        <f>'Member Info'!B106</f>
        <v>0</v>
      </c>
      <c r="F84" s="204">
        <f>'GP1 Totals'!G105</f>
        <v>0</v>
      </c>
      <c r="G84" s="205">
        <f>'GP55A 25-26'!D80</f>
        <v>0</v>
      </c>
      <c r="H84" s="206" t="str">
        <f t="shared" si="15"/>
        <v/>
      </c>
      <c r="I84" s="207">
        <f>'Member Info'!I106</f>
        <v>0</v>
      </c>
      <c r="J84" s="208">
        <f>'GP55A 25-26'!E80</f>
        <v>0</v>
      </c>
      <c r="K84" s="206" t="str">
        <f t="shared" si="16"/>
        <v/>
      </c>
      <c r="L84" s="208">
        <f>'GP1 Totals'!S105</f>
        <v>0</v>
      </c>
      <c r="M84" s="208">
        <f>'GP55A 25-26'!G80</f>
        <v>0</v>
      </c>
      <c r="N84" s="206" t="str">
        <f t="shared" si="17"/>
        <v/>
      </c>
      <c r="P84" s="124" t="str">
        <f t="shared" si="18"/>
        <v/>
      </c>
      <c r="R84" s="124" t="str">
        <f t="shared" si="19"/>
        <v/>
      </c>
      <c r="T84" s="124" t="str">
        <f t="shared" si="20"/>
        <v/>
      </c>
      <c r="Y84" s="206">
        <f>'Member Info'!O106</f>
        <v>0</v>
      </c>
    </row>
    <row r="85" spans="2:25" ht="15.75" thickBot="1" x14ac:dyDescent="0.3">
      <c r="B85" s="164">
        <f>'Member Info'!D107</f>
        <v>0</v>
      </c>
      <c r="C85" s="164">
        <f>'Member Info'!E107</f>
        <v>0</v>
      </c>
      <c r="D85" s="167" t="str">
        <f>'Member Info'!G107</f>
        <v/>
      </c>
      <c r="E85" s="203">
        <f>'Member Info'!B107</f>
        <v>0</v>
      </c>
      <c r="F85" s="204">
        <f>'GP1 Totals'!G106</f>
        <v>0</v>
      </c>
      <c r="G85" s="205">
        <f>'GP55A 25-26'!D81</f>
        <v>0</v>
      </c>
      <c r="H85" s="206" t="str">
        <f t="shared" si="15"/>
        <v/>
      </c>
      <c r="I85" s="207">
        <f>'Member Info'!I107</f>
        <v>0</v>
      </c>
      <c r="J85" s="208">
        <f>'GP55A 25-26'!E81</f>
        <v>0</v>
      </c>
      <c r="K85" s="206" t="str">
        <f t="shared" si="16"/>
        <v/>
      </c>
      <c r="L85" s="208">
        <f>'GP1 Totals'!S106</f>
        <v>0</v>
      </c>
      <c r="M85" s="208">
        <f>'GP55A 25-26'!G81</f>
        <v>0</v>
      </c>
      <c r="N85" s="206" t="str">
        <f t="shared" si="17"/>
        <v/>
      </c>
      <c r="P85" s="124" t="str">
        <f t="shared" si="18"/>
        <v/>
      </c>
      <c r="R85" s="124" t="str">
        <f t="shared" si="19"/>
        <v/>
      </c>
      <c r="T85" s="124" t="str">
        <f t="shared" si="20"/>
        <v/>
      </c>
      <c r="Y85" s="206">
        <f>'Member Info'!O107</f>
        <v>0</v>
      </c>
    </row>
    <row r="86" spans="2:25" ht="15.75" thickBot="1" x14ac:dyDescent="0.3">
      <c r="B86" s="164">
        <f>'Member Info'!D108</f>
        <v>0</v>
      </c>
      <c r="C86" s="164">
        <f>'Member Info'!E108</f>
        <v>0</v>
      </c>
      <c r="D86" s="167" t="str">
        <f>'Member Info'!G108</f>
        <v/>
      </c>
      <c r="E86" s="203">
        <f>'Member Info'!B108</f>
        <v>0</v>
      </c>
      <c r="F86" s="204">
        <f>'GP1 Totals'!G107</f>
        <v>0</v>
      </c>
      <c r="G86" s="205">
        <f>'GP55A 25-26'!D82</f>
        <v>0</v>
      </c>
      <c r="H86" s="206" t="str">
        <f t="shared" si="15"/>
        <v/>
      </c>
      <c r="I86" s="207">
        <f>'Member Info'!I108</f>
        <v>0</v>
      </c>
      <c r="J86" s="208">
        <f>'GP55A 25-26'!E82</f>
        <v>0</v>
      </c>
      <c r="K86" s="206" t="str">
        <f t="shared" si="16"/>
        <v/>
      </c>
      <c r="L86" s="208">
        <f>'GP1 Totals'!S107</f>
        <v>0</v>
      </c>
      <c r="M86" s="208">
        <f>'GP55A 25-26'!G82</f>
        <v>0</v>
      </c>
      <c r="N86" s="206" t="str">
        <f t="shared" si="17"/>
        <v/>
      </c>
      <c r="P86" s="124" t="str">
        <f t="shared" si="18"/>
        <v/>
      </c>
      <c r="R86" s="124" t="str">
        <f t="shared" si="19"/>
        <v/>
      </c>
      <c r="T86" s="124" t="str">
        <f t="shared" si="20"/>
        <v/>
      </c>
      <c r="Y86" s="206">
        <f>'Member Info'!O108</f>
        <v>0</v>
      </c>
    </row>
    <row r="87" spans="2:25" ht="15.75" thickBot="1" x14ac:dyDescent="0.3">
      <c r="B87" s="164">
        <f>'Member Info'!D109</f>
        <v>0</v>
      </c>
      <c r="C87" s="164">
        <f>'Member Info'!E109</f>
        <v>0</v>
      </c>
      <c r="D87" s="167" t="str">
        <f>'Member Info'!G109</f>
        <v/>
      </c>
      <c r="E87" s="203">
        <f>'Member Info'!B109</f>
        <v>0</v>
      </c>
      <c r="F87" s="204">
        <f>'GP1 Totals'!G108</f>
        <v>0</v>
      </c>
      <c r="G87" s="205">
        <f>'GP55A 25-26'!D83</f>
        <v>0</v>
      </c>
      <c r="H87" s="206" t="str">
        <f t="shared" si="15"/>
        <v/>
      </c>
      <c r="I87" s="207">
        <f>'Member Info'!I109</f>
        <v>0</v>
      </c>
      <c r="J87" s="208">
        <f>'GP55A 25-26'!E83</f>
        <v>0</v>
      </c>
      <c r="K87" s="206" t="str">
        <f t="shared" si="16"/>
        <v/>
      </c>
      <c r="L87" s="208">
        <f>'GP1 Totals'!S108</f>
        <v>0</v>
      </c>
      <c r="M87" s="208">
        <f>'GP55A 25-26'!G83</f>
        <v>0</v>
      </c>
      <c r="N87" s="206" t="str">
        <f t="shared" si="17"/>
        <v/>
      </c>
      <c r="P87" s="124" t="str">
        <f t="shared" si="18"/>
        <v/>
      </c>
      <c r="R87" s="124" t="str">
        <f t="shared" si="19"/>
        <v/>
      </c>
      <c r="T87" s="124" t="str">
        <f t="shared" si="20"/>
        <v/>
      </c>
      <c r="Y87" s="206">
        <f>'Member Info'!O109</f>
        <v>0</v>
      </c>
    </row>
    <row r="88" spans="2:25" ht="15.75" thickBot="1" x14ac:dyDescent="0.3">
      <c r="B88" s="164">
        <f>'Member Info'!D110</f>
        <v>0</v>
      </c>
      <c r="C88" s="164">
        <f>'Member Info'!E110</f>
        <v>0</v>
      </c>
      <c r="D88" s="167" t="str">
        <f>'Member Info'!G110</f>
        <v/>
      </c>
      <c r="E88" s="203">
        <f>'Member Info'!B110</f>
        <v>0</v>
      </c>
      <c r="F88" s="204">
        <f>'GP1 Totals'!G109</f>
        <v>0</v>
      </c>
      <c r="G88" s="205">
        <f>'GP55A 25-26'!D84</f>
        <v>0</v>
      </c>
      <c r="H88" s="206" t="str">
        <f t="shared" si="15"/>
        <v/>
      </c>
      <c r="I88" s="207">
        <f>'Member Info'!I110</f>
        <v>0</v>
      </c>
      <c r="J88" s="208">
        <f>'GP55A 25-26'!E84</f>
        <v>0</v>
      </c>
      <c r="K88" s="206" t="str">
        <f t="shared" si="16"/>
        <v/>
      </c>
      <c r="L88" s="208">
        <f>'GP1 Totals'!S109</f>
        <v>0</v>
      </c>
      <c r="M88" s="208">
        <f>'GP55A 25-26'!G84</f>
        <v>0</v>
      </c>
      <c r="N88" s="206" t="str">
        <f t="shared" si="17"/>
        <v/>
      </c>
      <c r="P88" s="124" t="str">
        <f t="shared" si="18"/>
        <v/>
      </c>
      <c r="R88" s="124" t="str">
        <f t="shared" si="19"/>
        <v/>
      </c>
      <c r="T88" s="124" t="str">
        <f t="shared" si="20"/>
        <v/>
      </c>
      <c r="Y88" s="206">
        <f>'Member Info'!O110</f>
        <v>0</v>
      </c>
    </row>
    <row r="89" spans="2:25" ht="15.75" thickBot="1" x14ac:dyDescent="0.3">
      <c r="B89" s="164">
        <f>'Member Info'!D111</f>
        <v>0</v>
      </c>
      <c r="C89" s="164">
        <f>'Member Info'!E111</f>
        <v>0</v>
      </c>
      <c r="D89" s="167" t="str">
        <f>'Member Info'!G111</f>
        <v/>
      </c>
      <c r="E89" s="203">
        <f>'Member Info'!B111</f>
        <v>0</v>
      </c>
      <c r="F89" s="204">
        <f>'GP1 Totals'!G110</f>
        <v>0</v>
      </c>
      <c r="G89" s="205">
        <f>'GP55A 25-26'!D85</f>
        <v>0</v>
      </c>
      <c r="H89" s="206" t="str">
        <f t="shared" si="15"/>
        <v/>
      </c>
      <c r="I89" s="207">
        <f>'Member Info'!I111</f>
        <v>0</v>
      </c>
      <c r="J89" s="208">
        <f>'GP55A 25-26'!E85</f>
        <v>0</v>
      </c>
      <c r="K89" s="206" t="str">
        <f t="shared" si="16"/>
        <v/>
      </c>
      <c r="L89" s="208">
        <f>'GP1 Totals'!S110</f>
        <v>0</v>
      </c>
      <c r="M89" s="208">
        <f>'GP55A 25-26'!G85</f>
        <v>0</v>
      </c>
      <c r="N89" s="206" t="str">
        <f t="shared" si="17"/>
        <v/>
      </c>
      <c r="P89" s="124" t="str">
        <f t="shared" si="18"/>
        <v/>
      </c>
      <c r="R89" s="124" t="str">
        <f t="shared" si="19"/>
        <v/>
      </c>
      <c r="T89" s="124" t="str">
        <f t="shared" si="20"/>
        <v/>
      </c>
      <c r="Y89" s="206">
        <f>'Member Info'!O111</f>
        <v>0</v>
      </c>
    </row>
    <row r="90" spans="2:25" ht="15.75" thickBot="1" x14ac:dyDescent="0.3">
      <c r="B90" s="164">
        <f>'Member Info'!D112</f>
        <v>0</v>
      </c>
      <c r="C90" s="164">
        <f>'Member Info'!E112</f>
        <v>0</v>
      </c>
      <c r="D90" s="167" t="str">
        <f>'Member Info'!G112</f>
        <v/>
      </c>
      <c r="E90" s="203">
        <f>'Member Info'!B112</f>
        <v>0</v>
      </c>
      <c r="F90" s="204">
        <f>'GP1 Totals'!G111</f>
        <v>0</v>
      </c>
      <c r="G90" s="205">
        <f>'GP55A 25-26'!D86</f>
        <v>0</v>
      </c>
      <c r="H90" s="206" t="str">
        <f t="shared" si="15"/>
        <v/>
      </c>
      <c r="I90" s="207">
        <f>'Member Info'!I112</f>
        <v>0</v>
      </c>
      <c r="J90" s="208">
        <f>'GP55A 25-26'!E86</f>
        <v>0</v>
      </c>
      <c r="K90" s="206" t="str">
        <f t="shared" si="16"/>
        <v/>
      </c>
      <c r="L90" s="208">
        <f>'GP1 Totals'!S111</f>
        <v>0</v>
      </c>
      <c r="M90" s="208">
        <f>'GP55A 25-26'!G86</f>
        <v>0</v>
      </c>
      <c r="N90" s="206" t="str">
        <f t="shared" si="17"/>
        <v/>
      </c>
      <c r="P90" s="124" t="str">
        <f t="shared" si="18"/>
        <v/>
      </c>
      <c r="R90" s="124" t="str">
        <f t="shared" si="19"/>
        <v/>
      </c>
      <c r="T90" s="124" t="str">
        <f t="shared" si="20"/>
        <v/>
      </c>
      <c r="Y90" s="206">
        <f>'Member Info'!O112</f>
        <v>0</v>
      </c>
    </row>
    <row r="91" spans="2:25" ht="15.75" thickBot="1" x14ac:dyDescent="0.3">
      <c r="B91" s="164">
        <f>'Member Info'!D113</f>
        <v>0</v>
      </c>
      <c r="C91" s="164">
        <f>'Member Info'!E113</f>
        <v>0</v>
      </c>
      <c r="D91" s="167" t="str">
        <f>'Member Info'!G113</f>
        <v/>
      </c>
      <c r="E91" s="203">
        <f>'Member Info'!B113</f>
        <v>0</v>
      </c>
      <c r="F91" s="204">
        <f>'GP1 Totals'!G112</f>
        <v>0</v>
      </c>
      <c r="G91" s="205">
        <f>'GP55A 25-26'!D87</f>
        <v>0</v>
      </c>
      <c r="H91" s="206" t="str">
        <f t="shared" si="15"/>
        <v/>
      </c>
      <c r="I91" s="207">
        <f>'Member Info'!I113</f>
        <v>0</v>
      </c>
      <c r="J91" s="208">
        <f>'GP55A 25-26'!E87</f>
        <v>0</v>
      </c>
      <c r="K91" s="206" t="str">
        <f t="shared" si="16"/>
        <v/>
      </c>
      <c r="L91" s="208">
        <f>'GP1 Totals'!S112</f>
        <v>0</v>
      </c>
      <c r="M91" s="208">
        <f>'GP55A 25-26'!G87</f>
        <v>0</v>
      </c>
      <c r="N91" s="206" t="str">
        <f t="shared" si="17"/>
        <v/>
      </c>
      <c r="P91" s="124" t="str">
        <f t="shared" si="18"/>
        <v/>
      </c>
      <c r="R91" s="124" t="str">
        <f t="shared" si="19"/>
        <v/>
      </c>
      <c r="T91" s="124" t="str">
        <f t="shared" si="20"/>
        <v/>
      </c>
      <c r="Y91" s="206">
        <f>'Member Info'!O113</f>
        <v>0</v>
      </c>
    </row>
    <row r="92" spans="2:25" ht="15.75" thickBot="1" x14ac:dyDescent="0.3">
      <c r="B92" s="164">
        <f>'Member Info'!D114</f>
        <v>0</v>
      </c>
      <c r="C92" s="164">
        <f>'Member Info'!E114</f>
        <v>0</v>
      </c>
      <c r="D92" s="167" t="str">
        <f>'Member Info'!G114</f>
        <v/>
      </c>
      <c r="E92" s="203">
        <f>'Member Info'!B114</f>
        <v>0</v>
      </c>
      <c r="F92" s="204">
        <f>'GP1 Totals'!G113</f>
        <v>0</v>
      </c>
      <c r="G92" s="205">
        <f>'GP55A 25-26'!D88</f>
        <v>0</v>
      </c>
      <c r="H92" s="206" t="str">
        <f t="shared" si="15"/>
        <v/>
      </c>
      <c r="I92" s="207">
        <f>'Member Info'!I114</f>
        <v>0</v>
      </c>
      <c r="J92" s="208">
        <f>'GP55A 25-26'!E88</f>
        <v>0</v>
      </c>
      <c r="K92" s="206" t="str">
        <f t="shared" si="16"/>
        <v/>
      </c>
      <c r="L92" s="208">
        <f>'GP1 Totals'!S113</f>
        <v>0</v>
      </c>
      <c r="M92" s="208">
        <f>'GP55A 25-26'!G88</f>
        <v>0</v>
      </c>
      <c r="N92" s="206" t="str">
        <f t="shared" si="17"/>
        <v/>
      </c>
      <c r="P92" s="124" t="str">
        <f t="shared" si="18"/>
        <v/>
      </c>
      <c r="R92" s="124" t="str">
        <f t="shared" si="19"/>
        <v/>
      </c>
      <c r="T92" s="124" t="str">
        <f t="shared" si="20"/>
        <v/>
      </c>
      <c r="Y92" s="206">
        <f>'Member Info'!O114</f>
        <v>0</v>
      </c>
    </row>
    <row r="93" spans="2:25" ht="15.75" thickBot="1" x14ac:dyDescent="0.3">
      <c r="B93" s="164">
        <f>'Member Info'!D115</f>
        <v>0</v>
      </c>
      <c r="C93" s="164">
        <f>'Member Info'!E115</f>
        <v>0</v>
      </c>
      <c r="D93" s="167" t="str">
        <f>'Member Info'!G115</f>
        <v/>
      </c>
      <c r="E93" s="203">
        <f>'Member Info'!B115</f>
        <v>0</v>
      </c>
      <c r="F93" s="204">
        <f>'GP1 Totals'!G114</f>
        <v>0</v>
      </c>
      <c r="G93" s="205">
        <f>'GP55A 25-26'!D89</f>
        <v>0</v>
      </c>
      <c r="H93" s="206" t="str">
        <f t="shared" si="15"/>
        <v/>
      </c>
      <c r="I93" s="207">
        <f>'Member Info'!I115</f>
        <v>0</v>
      </c>
      <c r="J93" s="208">
        <f>'GP55A 25-26'!E89</f>
        <v>0</v>
      </c>
      <c r="K93" s="206" t="str">
        <f t="shared" si="16"/>
        <v/>
      </c>
      <c r="L93" s="208">
        <f>'GP1 Totals'!S114</f>
        <v>0</v>
      </c>
      <c r="M93" s="208">
        <f>'GP55A 25-26'!G89</f>
        <v>0</v>
      </c>
      <c r="N93" s="206" t="str">
        <f t="shared" si="17"/>
        <v/>
      </c>
      <c r="P93" s="124" t="str">
        <f t="shared" si="18"/>
        <v/>
      </c>
      <c r="R93" s="124" t="str">
        <f t="shared" si="19"/>
        <v/>
      </c>
      <c r="T93" s="124" t="str">
        <f t="shared" si="20"/>
        <v/>
      </c>
      <c r="Y93" s="206">
        <f>'Member Info'!O115</f>
        <v>0</v>
      </c>
    </row>
    <row r="94" spans="2:25" ht="15.75" thickBot="1" x14ac:dyDescent="0.3">
      <c r="B94" s="164">
        <f>'Member Info'!D116</f>
        <v>0</v>
      </c>
      <c r="C94" s="164">
        <f>'Member Info'!E116</f>
        <v>0</v>
      </c>
      <c r="D94" s="167" t="str">
        <f>'Member Info'!G116</f>
        <v/>
      </c>
      <c r="E94" s="203">
        <f>'Member Info'!B116</f>
        <v>0</v>
      </c>
      <c r="F94" s="204">
        <f>'GP1 Totals'!G115</f>
        <v>0</v>
      </c>
      <c r="G94" s="205">
        <f>'GP55A 25-26'!D90</f>
        <v>0</v>
      </c>
      <c r="H94" s="206" t="str">
        <f t="shared" si="15"/>
        <v/>
      </c>
      <c r="I94" s="207">
        <f>'Member Info'!I116</f>
        <v>0</v>
      </c>
      <c r="J94" s="208">
        <f>'GP55A 25-26'!E90</f>
        <v>0</v>
      </c>
      <c r="K94" s="206" t="str">
        <f t="shared" si="16"/>
        <v/>
      </c>
      <c r="L94" s="208">
        <f>'GP1 Totals'!S115</f>
        <v>0</v>
      </c>
      <c r="M94" s="208">
        <f>'GP55A 25-26'!G90</f>
        <v>0</v>
      </c>
      <c r="N94" s="206" t="str">
        <f t="shared" si="17"/>
        <v/>
      </c>
      <c r="P94" s="124" t="str">
        <f t="shared" si="18"/>
        <v/>
      </c>
      <c r="R94" s="124" t="str">
        <f t="shared" si="19"/>
        <v/>
      </c>
      <c r="T94" s="124" t="str">
        <f t="shared" si="20"/>
        <v/>
      </c>
      <c r="Y94" s="206">
        <f>'Member Info'!O116</f>
        <v>0</v>
      </c>
    </row>
    <row r="95" spans="2:25" ht="15.75" thickBot="1" x14ac:dyDescent="0.3">
      <c r="B95" s="164">
        <f>'Member Info'!D117</f>
        <v>0</v>
      </c>
      <c r="C95" s="164">
        <f>'Member Info'!E117</f>
        <v>0</v>
      </c>
      <c r="D95" s="167" t="str">
        <f>'Member Info'!G117</f>
        <v/>
      </c>
      <c r="E95" s="203">
        <f>'Member Info'!B117</f>
        <v>0</v>
      </c>
      <c r="F95" s="204">
        <f>'GP1 Totals'!G116</f>
        <v>0</v>
      </c>
      <c r="G95" s="205">
        <f>'GP55A 25-26'!D91</f>
        <v>0</v>
      </c>
      <c r="H95" s="206" t="str">
        <f t="shared" si="15"/>
        <v/>
      </c>
      <c r="I95" s="207">
        <f>'Member Info'!I117</f>
        <v>0</v>
      </c>
      <c r="J95" s="208">
        <f>'GP55A 25-26'!E91</f>
        <v>0</v>
      </c>
      <c r="K95" s="206" t="str">
        <f t="shared" si="16"/>
        <v/>
      </c>
      <c r="L95" s="208">
        <f>'GP1 Totals'!S116</f>
        <v>0</v>
      </c>
      <c r="M95" s="208">
        <f>'GP55A 25-26'!G91</f>
        <v>0</v>
      </c>
      <c r="N95" s="206" t="str">
        <f t="shared" si="17"/>
        <v/>
      </c>
      <c r="P95" s="124" t="str">
        <f t="shared" si="18"/>
        <v/>
      </c>
      <c r="R95" s="124" t="str">
        <f t="shared" si="19"/>
        <v/>
      </c>
      <c r="T95" s="124" t="str">
        <f t="shared" si="20"/>
        <v/>
      </c>
      <c r="Y95" s="206">
        <f>'Member Info'!O117</f>
        <v>0</v>
      </c>
    </row>
    <row r="96" spans="2:25" ht="15.75" thickBot="1" x14ac:dyDescent="0.3">
      <c r="B96" s="164">
        <f>'Member Info'!D118</f>
        <v>0</v>
      </c>
      <c r="C96" s="164">
        <f>'Member Info'!E118</f>
        <v>0</v>
      </c>
      <c r="D96" s="167" t="str">
        <f>'Member Info'!G118</f>
        <v/>
      </c>
      <c r="E96" s="203">
        <f>'Member Info'!B118</f>
        <v>0</v>
      </c>
      <c r="F96" s="204">
        <f>'GP1 Totals'!G117</f>
        <v>0</v>
      </c>
      <c r="G96" s="205">
        <f>'GP55A 25-26'!D92</f>
        <v>0</v>
      </c>
      <c r="H96" s="206" t="str">
        <f t="shared" si="15"/>
        <v/>
      </c>
      <c r="I96" s="207">
        <f>'Member Info'!I118</f>
        <v>0</v>
      </c>
      <c r="J96" s="208">
        <f>'GP55A 25-26'!E92</f>
        <v>0</v>
      </c>
      <c r="K96" s="206" t="str">
        <f t="shared" si="16"/>
        <v/>
      </c>
      <c r="L96" s="208">
        <f>'GP1 Totals'!S117</f>
        <v>0</v>
      </c>
      <c r="M96" s="208">
        <f>'GP55A 25-26'!G92</f>
        <v>0</v>
      </c>
      <c r="N96" s="206" t="str">
        <f t="shared" si="17"/>
        <v/>
      </c>
      <c r="P96" s="124" t="str">
        <f t="shared" si="18"/>
        <v/>
      </c>
      <c r="R96" s="124" t="str">
        <f t="shared" si="19"/>
        <v/>
      </c>
      <c r="T96" s="124" t="str">
        <f t="shared" si="20"/>
        <v/>
      </c>
      <c r="Y96" s="206">
        <f>'Member Info'!O118</f>
        <v>0</v>
      </c>
    </row>
    <row r="97" spans="2:25" ht="15.75" thickBot="1" x14ac:dyDescent="0.3">
      <c r="B97" s="164">
        <f>'Member Info'!D119</f>
        <v>0</v>
      </c>
      <c r="C97" s="164">
        <f>'Member Info'!E119</f>
        <v>0</v>
      </c>
      <c r="D97" s="167" t="str">
        <f>'Member Info'!G119</f>
        <v/>
      </c>
      <c r="E97" s="203">
        <f>'Member Info'!B119</f>
        <v>0</v>
      </c>
      <c r="F97" s="204">
        <f>'GP1 Totals'!G118</f>
        <v>0</v>
      </c>
      <c r="G97" s="205">
        <f>'GP55A 25-26'!D93</f>
        <v>0</v>
      </c>
      <c r="H97" s="206" t="str">
        <f t="shared" si="15"/>
        <v/>
      </c>
      <c r="I97" s="207">
        <f>'Member Info'!I119</f>
        <v>0</v>
      </c>
      <c r="J97" s="208">
        <f>'GP55A 25-26'!E93</f>
        <v>0</v>
      </c>
      <c r="K97" s="206" t="str">
        <f t="shared" si="16"/>
        <v/>
      </c>
      <c r="L97" s="208">
        <f>'GP1 Totals'!S118</f>
        <v>0</v>
      </c>
      <c r="M97" s="208">
        <f>'GP55A 25-26'!G93</f>
        <v>0</v>
      </c>
      <c r="N97" s="206" t="str">
        <f t="shared" si="17"/>
        <v/>
      </c>
      <c r="P97" s="124" t="str">
        <f t="shared" si="18"/>
        <v/>
      </c>
      <c r="R97" s="124" t="str">
        <f t="shared" si="19"/>
        <v/>
      </c>
      <c r="T97" s="124" t="str">
        <f t="shared" si="20"/>
        <v/>
      </c>
      <c r="Y97" s="206">
        <f>'Member Info'!O119</f>
        <v>0</v>
      </c>
    </row>
    <row r="98" spans="2:25" ht="15.75" thickBot="1" x14ac:dyDescent="0.3">
      <c r="B98" s="164">
        <f>'Member Info'!D120</f>
        <v>0</v>
      </c>
      <c r="C98" s="164">
        <f>'Member Info'!E120</f>
        <v>0</v>
      </c>
      <c r="D98" s="167" t="str">
        <f>'Member Info'!G120</f>
        <v/>
      </c>
      <c r="E98" s="203">
        <f>'Member Info'!B120</f>
        <v>0</v>
      </c>
      <c r="F98" s="204">
        <f>'GP1 Totals'!G119</f>
        <v>0</v>
      </c>
      <c r="G98" s="205">
        <f>'GP55A 25-26'!D94</f>
        <v>0</v>
      </c>
      <c r="H98" s="206" t="str">
        <f t="shared" si="15"/>
        <v/>
      </c>
      <c r="I98" s="207">
        <f>'Member Info'!I120</f>
        <v>0</v>
      </c>
      <c r="J98" s="208">
        <f>'GP55A 25-26'!E94</f>
        <v>0</v>
      </c>
      <c r="K98" s="206" t="str">
        <f t="shared" si="16"/>
        <v/>
      </c>
      <c r="L98" s="208">
        <f>'GP1 Totals'!S119</f>
        <v>0</v>
      </c>
      <c r="M98" s="208">
        <f>'GP55A 25-26'!G94</f>
        <v>0</v>
      </c>
      <c r="N98" s="206" t="str">
        <f t="shared" si="17"/>
        <v/>
      </c>
      <c r="P98" s="124" t="str">
        <f t="shared" si="18"/>
        <v/>
      </c>
      <c r="R98" s="124" t="str">
        <f t="shared" si="19"/>
        <v/>
      </c>
      <c r="T98" s="124" t="str">
        <f t="shared" si="20"/>
        <v/>
      </c>
      <c r="Y98" s="206">
        <f>'Member Info'!O120</f>
        <v>0</v>
      </c>
    </row>
    <row r="99" spans="2:25" ht="15.75" thickBot="1" x14ac:dyDescent="0.3">
      <c r="B99" s="164">
        <f>'Member Info'!D121</f>
        <v>0</v>
      </c>
      <c r="C99" s="164">
        <f>'Member Info'!E121</f>
        <v>0</v>
      </c>
      <c r="D99" s="167" t="str">
        <f>'Member Info'!G121</f>
        <v/>
      </c>
      <c r="E99" s="203">
        <f>'Member Info'!B121</f>
        <v>0</v>
      </c>
      <c r="F99" s="204">
        <f>'GP1 Totals'!G120</f>
        <v>0</v>
      </c>
      <c r="G99" s="205">
        <f>'GP55A 25-26'!D95</f>
        <v>0</v>
      </c>
      <c r="H99" s="206" t="str">
        <f t="shared" si="15"/>
        <v/>
      </c>
      <c r="I99" s="207">
        <f>'Member Info'!I121</f>
        <v>0</v>
      </c>
      <c r="J99" s="208">
        <f>'GP55A 25-26'!E95</f>
        <v>0</v>
      </c>
      <c r="K99" s="206" t="str">
        <f t="shared" si="16"/>
        <v/>
      </c>
      <c r="L99" s="208">
        <f>'GP1 Totals'!S120</f>
        <v>0</v>
      </c>
      <c r="M99" s="208">
        <f>'GP55A 25-26'!G95</f>
        <v>0</v>
      </c>
      <c r="N99" s="206" t="str">
        <f t="shared" si="17"/>
        <v/>
      </c>
      <c r="P99" s="124" t="str">
        <f t="shared" si="18"/>
        <v/>
      </c>
      <c r="R99" s="124" t="str">
        <f t="shared" si="19"/>
        <v/>
      </c>
      <c r="T99" s="124" t="str">
        <f t="shared" si="20"/>
        <v/>
      </c>
      <c r="Y99" s="206">
        <f>'Member Info'!O121</f>
        <v>0</v>
      </c>
    </row>
    <row r="100" spans="2:25" ht="15.75" thickBot="1" x14ac:dyDescent="0.3">
      <c r="B100" s="164">
        <f>'Member Info'!D122</f>
        <v>0</v>
      </c>
      <c r="C100" s="164">
        <f>'Member Info'!E122</f>
        <v>0</v>
      </c>
      <c r="D100" s="167" t="str">
        <f>'Member Info'!G122</f>
        <v/>
      </c>
      <c r="E100" s="203">
        <f>'Member Info'!B122</f>
        <v>0</v>
      </c>
      <c r="F100" s="204">
        <f>'GP1 Totals'!G121</f>
        <v>0</v>
      </c>
      <c r="G100" s="205">
        <f>'GP55A 25-26'!D96</f>
        <v>0</v>
      </c>
      <c r="H100" s="206" t="str">
        <f t="shared" si="15"/>
        <v/>
      </c>
      <c r="I100" s="207">
        <f>'Member Info'!I122</f>
        <v>0</v>
      </c>
      <c r="J100" s="208">
        <f>'GP55A 25-26'!E96</f>
        <v>0</v>
      </c>
      <c r="K100" s="206" t="str">
        <f t="shared" si="16"/>
        <v/>
      </c>
      <c r="L100" s="208">
        <f>'GP1 Totals'!S121</f>
        <v>0</v>
      </c>
      <c r="M100" s="208">
        <f>'GP55A 25-26'!G96</f>
        <v>0</v>
      </c>
      <c r="N100" s="206" t="str">
        <f t="shared" si="17"/>
        <v/>
      </c>
      <c r="P100" s="124" t="str">
        <f t="shared" si="18"/>
        <v/>
      </c>
      <c r="R100" s="124" t="str">
        <f t="shared" si="19"/>
        <v/>
      </c>
      <c r="T100" s="124" t="str">
        <f t="shared" si="20"/>
        <v/>
      </c>
      <c r="Y100" s="206">
        <f>'Member Info'!O122</f>
        <v>0</v>
      </c>
    </row>
    <row r="101" spans="2:25" ht="15.75" thickBot="1" x14ac:dyDescent="0.3">
      <c r="B101" s="164">
        <f>'Member Info'!D123</f>
        <v>0</v>
      </c>
      <c r="C101" s="164">
        <f>'Member Info'!E123</f>
        <v>0</v>
      </c>
      <c r="D101" s="167" t="str">
        <f>'Member Info'!G123</f>
        <v/>
      </c>
      <c r="E101" s="203">
        <f>'Member Info'!B123</f>
        <v>0</v>
      </c>
      <c r="F101" s="204">
        <f>'GP1 Totals'!G122</f>
        <v>0</v>
      </c>
      <c r="G101" s="205">
        <f>'GP55A 25-26'!D97</f>
        <v>0</v>
      </c>
      <c r="H101" s="206" t="str">
        <f t="shared" si="15"/>
        <v/>
      </c>
      <c r="I101" s="207">
        <f>'Member Info'!I123</f>
        <v>0</v>
      </c>
      <c r="J101" s="208">
        <f>'GP55A 25-26'!E97</f>
        <v>0</v>
      </c>
      <c r="K101" s="206" t="str">
        <f t="shared" si="16"/>
        <v/>
      </c>
      <c r="L101" s="208">
        <f>'GP1 Totals'!S122</f>
        <v>0</v>
      </c>
      <c r="M101" s="208">
        <f>'GP55A 25-26'!G97</f>
        <v>0</v>
      </c>
      <c r="N101" s="206" t="str">
        <f t="shared" si="17"/>
        <v/>
      </c>
      <c r="P101" s="124" t="str">
        <f t="shared" si="18"/>
        <v/>
      </c>
      <c r="R101" s="124" t="str">
        <f t="shared" si="19"/>
        <v/>
      </c>
      <c r="T101" s="124" t="str">
        <f t="shared" si="20"/>
        <v/>
      </c>
      <c r="Y101" s="206">
        <f>'Member Info'!O123</f>
        <v>0</v>
      </c>
    </row>
    <row r="102" spans="2:25" ht="15.75" thickBot="1" x14ac:dyDescent="0.3">
      <c r="B102" s="164">
        <f>'Member Info'!D124</f>
        <v>0</v>
      </c>
      <c r="C102" s="164">
        <f>'Member Info'!E124</f>
        <v>0</v>
      </c>
      <c r="D102" s="167" t="str">
        <f>'Member Info'!G124</f>
        <v/>
      </c>
      <c r="E102" s="203">
        <f>'Member Info'!B124</f>
        <v>0</v>
      </c>
      <c r="F102" s="204">
        <f>'GP1 Totals'!G123</f>
        <v>0</v>
      </c>
      <c r="G102" s="205">
        <f>'GP55A 25-26'!D98</f>
        <v>0</v>
      </c>
      <c r="H102" s="206" t="str">
        <f t="shared" si="15"/>
        <v/>
      </c>
      <c r="I102" s="207">
        <f>'Member Info'!I124</f>
        <v>0</v>
      </c>
      <c r="J102" s="208">
        <f>'GP55A 25-26'!E98</f>
        <v>0</v>
      </c>
      <c r="K102" s="206" t="str">
        <f t="shared" si="16"/>
        <v/>
      </c>
      <c r="L102" s="208">
        <f>'GP1 Totals'!S123</f>
        <v>0</v>
      </c>
      <c r="M102" s="208">
        <f>'GP55A 25-26'!G98</f>
        <v>0</v>
      </c>
      <c r="N102" s="206" t="str">
        <f t="shared" si="17"/>
        <v/>
      </c>
      <c r="P102" s="124" t="str">
        <f t="shared" si="18"/>
        <v/>
      </c>
      <c r="R102" s="124" t="str">
        <f t="shared" si="19"/>
        <v/>
      </c>
      <c r="T102" s="124" t="str">
        <f t="shared" si="20"/>
        <v/>
      </c>
      <c r="Y102" s="206">
        <f>'Member Info'!O124</f>
        <v>0</v>
      </c>
    </row>
    <row r="103" spans="2:25" ht="15.75" thickBot="1" x14ac:dyDescent="0.3">
      <c r="B103" s="164">
        <f>'Member Info'!D125</f>
        <v>0</v>
      </c>
      <c r="C103" s="164">
        <f>'Member Info'!E125</f>
        <v>0</v>
      </c>
      <c r="D103" s="167" t="str">
        <f>'Member Info'!G125</f>
        <v/>
      </c>
      <c r="E103" s="203">
        <f>'Member Info'!B125</f>
        <v>0</v>
      </c>
      <c r="F103" s="204">
        <f>'GP1 Totals'!G124</f>
        <v>0</v>
      </c>
      <c r="G103" s="205">
        <f>'GP55A 25-26'!D99</f>
        <v>0</v>
      </c>
      <c r="H103" s="206" t="str">
        <f t="shared" si="15"/>
        <v/>
      </c>
      <c r="I103" s="207">
        <f>'Member Info'!I125</f>
        <v>0</v>
      </c>
      <c r="J103" s="208">
        <f>'GP55A 25-26'!E99</f>
        <v>0</v>
      </c>
      <c r="K103" s="206" t="str">
        <f t="shared" si="16"/>
        <v/>
      </c>
      <c r="L103" s="208">
        <f>'GP1 Totals'!S124</f>
        <v>0</v>
      </c>
      <c r="M103" s="208">
        <f>'GP55A 25-26'!G99</f>
        <v>0</v>
      </c>
      <c r="N103" s="206" t="str">
        <f t="shared" si="17"/>
        <v/>
      </c>
      <c r="P103" s="124" t="str">
        <f t="shared" si="18"/>
        <v/>
      </c>
      <c r="R103" s="124" t="str">
        <f t="shared" si="19"/>
        <v/>
      </c>
      <c r="T103" s="124" t="str">
        <f t="shared" si="20"/>
        <v/>
      </c>
      <c r="Y103" s="206">
        <f>'Member Info'!O125</f>
        <v>0</v>
      </c>
    </row>
    <row r="104" spans="2:25" ht="15.75" thickBot="1" x14ac:dyDescent="0.3">
      <c r="B104" s="164">
        <f>'Member Info'!D126</f>
        <v>0</v>
      </c>
      <c r="C104" s="164">
        <f>'Member Info'!E126</f>
        <v>0</v>
      </c>
      <c r="D104" s="167" t="str">
        <f>'Member Info'!G126</f>
        <v/>
      </c>
      <c r="E104" s="203">
        <f>'Member Info'!B126</f>
        <v>0</v>
      </c>
      <c r="F104" s="204">
        <f>'GP1 Totals'!G125</f>
        <v>0</v>
      </c>
      <c r="G104" s="205">
        <f>'GP55A 25-26'!D100</f>
        <v>0</v>
      </c>
      <c r="H104" s="206" t="str">
        <f t="shared" si="15"/>
        <v/>
      </c>
      <c r="I104" s="207">
        <f>'Member Info'!I126</f>
        <v>0</v>
      </c>
      <c r="J104" s="208">
        <f>'GP55A 25-26'!E100</f>
        <v>0</v>
      </c>
      <c r="K104" s="206" t="str">
        <f t="shared" si="16"/>
        <v/>
      </c>
      <c r="L104" s="208">
        <f>'GP1 Totals'!S125</f>
        <v>0</v>
      </c>
      <c r="M104" s="208">
        <f>'GP55A 25-26'!G100</f>
        <v>0</v>
      </c>
      <c r="N104" s="206" t="str">
        <f t="shared" si="17"/>
        <v/>
      </c>
      <c r="P104" s="124" t="str">
        <f t="shared" si="18"/>
        <v/>
      </c>
      <c r="R104" s="124" t="str">
        <f t="shared" si="19"/>
        <v/>
      </c>
      <c r="T104" s="124" t="str">
        <f t="shared" si="20"/>
        <v/>
      </c>
      <c r="Y104" s="206">
        <f>'Member Info'!O126</f>
        <v>0</v>
      </c>
    </row>
    <row r="105" spans="2:25" ht="15.75" thickBot="1" x14ac:dyDescent="0.3">
      <c r="B105" s="164">
        <f>'Member Info'!D127</f>
        <v>0</v>
      </c>
      <c r="C105" s="164">
        <f>'Member Info'!E127</f>
        <v>0</v>
      </c>
      <c r="D105" s="167" t="str">
        <f>'Member Info'!G127</f>
        <v/>
      </c>
      <c r="E105" s="203">
        <f>'Member Info'!B127</f>
        <v>0</v>
      </c>
      <c r="F105" s="204">
        <f>'GP1 Totals'!G126</f>
        <v>0</v>
      </c>
      <c r="G105" s="205">
        <f>'GP55A 25-26'!D101</f>
        <v>0</v>
      </c>
      <c r="H105" s="206" t="str">
        <f t="shared" si="15"/>
        <v/>
      </c>
      <c r="I105" s="207">
        <f>'Member Info'!I127</f>
        <v>0</v>
      </c>
      <c r="J105" s="208">
        <f>'GP55A 25-26'!E101</f>
        <v>0</v>
      </c>
      <c r="K105" s="206" t="str">
        <f t="shared" si="16"/>
        <v/>
      </c>
      <c r="L105" s="208">
        <f>'GP1 Totals'!S126</f>
        <v>0</v>
      </c>
      <c r="M105" s="208">
        <f>'GP55A 25-26'!G101</f>
        <v>0</v>
      </c>
      <c r="N105" s="206" t="str">
        <f t="shared" si="17"/>
        <v/>
      </c>
      <c r="P105" s="124" t="str">
        <f t="shared" si="18"/>
        <v/>
      </c>
      <c r="R105" s="124" t="str">
        <f t="shared" si="19"/>
        <v/>
      </c>
      <c r="T105" s="124" t="str">
        <f t="shared" si="20"/>
        <v/>
      </c>
      <c r="Y105" s="206">
        <f>'Member Info'!O127</f>
        <v>0</v>
      </c>
    </row>
    <row r="106" spans="2:25" ht="15.75" thickBot="1" x14ac:dyDescent="0.3">
      <c r="B106" s="164">
        <f>'Member Info'!D128</f>
        <v>0</v>
      </c>
      <c r="C106" s="164">
        <f>'Member Info'!E128</f>
        <v>0</v>
      </c>
      <c r="D106" s="167" t="str">
        <f>'Member Info'!G128</f>
        <v/>
      </c>
      <c r="E106" s="203">
        <f>'Member Info'!B128</f>
        <v>0</v>
      </c>
      <c r="F106" s="204">
        <f>'GP1 Totals'!G127</f>
        <v>0</v>
      </c>
      <c r="G106" s="205">
        <f>'GP55A 25-26'!D102</f>
        <v>0</v>
      </c>
      <c r="H106" s="206" t="str">
        <f t="shared" si="15"/>
        <v/>
      </c>
      <c r="I106" s="207">
        <f>'Member Info'!I128</f>
        <v>0</v>
      </c>
      <c r="J106" s="208">
        <f>'GP55A 25-26'!E102</f>
        <v>0</v>
      </c>
      <c r="K106" s="206" t="str">
        <f t="shared" si="16"/>
        <v/>
      </c>
      <c r="L106" s="208">
        <f>'GP1 Totals'!S127</f>
        <v>0</v>
      </c>
      <c r="M106" s="208">
        <f>'GP55A 25-26'!G102</f>
        <v>0</v>
      </c>
      <c r="N106" s="206" t="str">
        <f t="shared" si="17"/>
        <v/>
      </c>
      <c r="P106" s="124" t="str">
        <f t="shared" si="18"/>
        <v/>
      </c>
      <c r="R106" s="124" t="str">
        <f t="shared" si="19"/>
        <v/>
      </c>
      <c r="T106" s="124" t="str">
        <f t="shared" si="20"/>
        <v/>
      </c>
      <c r="Y106" s="206">
        <f>'Member Info'!O128</f>
        <v>0</v>
      </c>
    </row>
    <row r="107" spans="2:25" ht="15.75" thickBot="1" x14ac:dyDescent="0.3">
      <c r="B107" s="164">
        <f>'Member Info'!D129</f>
        <v>0</v>
      </c>
      <c r="C107" s="164">
        <f>'Member Info'!E129</f>
        <v>0</v>
      </c>
      <c r="D107" s="167" t="str">
        <f>'Member Info'!G129</f>
        <v/>
      </c>
      <c r="E107" s="203">
        <f>'Member Info'!B129</f>
        <v>0</v>
      </c>
      <c r="F107" s="204">
        <f>'GP1 Totals'!G128</f>
        <v>0</v>
      </c>
      <c r="G107" s="205">
        <f>'GP55A 25-26'!D103</f>
        <v>0</v>
      </c>
      <c r="H107" s="206" t="str">
        <f t="shared" si="15"/>
        <v/>
      </c>
      <c r="I107" s="207">
        <f>'Member Info'!I129</f>
        <v>0</v>
      </c>
      <c r="J107" s="208">
        <f>'GP55A 25-26'!E103</f>
        <v>0</v>
      </c>
      <c r="K107" s="206" t="str">
        <f t="shared" si="16"/>
        <v/>
      </c>
      <c r="L107" s="208">
        <f>'GP1 Totals'!S128</f>
        <v>0</v>
      </c>
      <c r="M107" s="208">
        <f>'GP55A 25-26'!G103</f>
        <v>0</v>
      </c>
      <c r="N107" s="206" t="str">
        <f t="shared" si="17"/>
        <v/>
      </c>
      <c r="P107" s="124" t="str">
        <f t="shared" si="18"/>
        <v/>
      </c>
      <c r="R107" s="124" t="str">
        <f t="shared" si="19"/>
        <v/>
      </c>
      <c r="T107" s="124" t="str">
        <f t="shared" si="20"/>
        <v/>
      </c>
      <c r="Y107" s="206">
        <f>'Member Info'!O129</f>
        <v>0</v>
      </c>
    </row>
    <row r="108" spans="2:25" ht="15.75" thickBot="1" x14ac:dyDescent="0.3">
      <c r="B108" s="164">
        <f>'Member Info'!D130</f>
        <v>0</v>
      </c>
      <c r="C108" s="164">
        <f>'Member Info'!E130</f>
        <v>0</v>
      </c>
      <c r="D108" s="167" t="str">
        <f>'Member Info'!G130</f>
        <v/>
      </c>
      <c r="E108" s="203">
        <f>'Member Info'!B130</f>
        <v>0</v>
      </c>
      <c r="F108" s="204">
        <f>'GP1 Totals'!G129</f>
        <v>0</v>
      </c>
      <c r="G108" s="205">
        <f>'GP55A 25-26'!D104</f>
        <v>0</v>
      </c>
      <c r="H108" s="206" t="str">
        <f t="shared" si="15"/>
        <v/>
      </c>
      <c r="I108" s="207">
        <f>'Member Info'!I130</f>
        <v>0</v>
      </c>
      <c r="J108" s="208">
        <f>'GP55A 25-26'!E104</f>
        <v>0</v>
      </c>
      <c r="K108" s="206" t="str">
        <f t="shared" si="16"/>
        <v/>
      </c>
      <c r="L108" s="208">
        <f>'GP1 Totals'!S129</f>
        <v>0</v>
      </c>
      <c r="M108" s="208">
        <f>'GP55A 25-26'!G104</f>
        <v>0</v>
      </c>
      <c r="N108" s="206" t="str">
        <f t="shared" si="17"/>
        <v/>
      </c>
      <c r="P108" s="124" t="str">
        <f t="shared" si="18"/>
        <v/>
      </c>
      <c r="R108" s="124" t="str">
        <f t="shared" si="19"/>
        <v/>
      </c>
      <c r="T108" s="124" t="str">
        <f t="shared" si="20"/>
        <v/>
      </c>
      <c r="Y108" s="206">
        <f>'Member Info'!O130</f>
        <v>0</v>
      </c>
    </row>
    <row r="109" spans="2:25" ht="15.75" thickBot="1" x14ac:dyDescent="0.3">
      <c r="B109" s="164">
        <f>'Member Info'!D131</f>
        <v>0</v>
      </c>
      <c r="C109" s="164">
        <f>'Member Info'!E131</f>
        <v>0</v>
      </c>
      <c r="D109" s="167" t="str">
        <f>'Member Info'!G131</f>
        <v/>
      </c>
      <c r="E109" s="203">
        <f>'Member Info'!B131</f>
        <v>0</v>
      </c>
      <c r="F109" s="204">
        <f>'GP1 Totals'!G130</f>
        <v>0</v>
      </c>
      <c r="G109" s="205">
        <f>'GP55A 25-26'!D105</f>
        <v>0</v>
      </c>
      <c r="H109" s="206" t="str">
        <f t="shared" si="15"/>
        <v/>
      </c>
      <c r="I109" s="207">
        <f>'Member Info'!I131</f>
        <v>0</v>
      </c>
      <c r="J109" s="208">
        <f>'GP55A 25-26'!E105</f>
        <v>0</v>
      </c>
      <c r="K109" s="206" t="str">
        <f t="shared" si="16"/>
        <v/>
      </c>
      <c r="L109" s="208">
        <f>'GP1 Totals'!S130</f>
        <v>0</v>
      </c>
      <c r="M109" s="208">
        <f>'GP55A 25-26'!G105</f>
        <v>0</v>
      </c>
      <c r="N109" s="206" t="str">
        <f t="shared" si="17"/>
        <v/>
      </c>
      <c r="P109" s="124" t="str">
        <f t="shared" si="18"/>
        <v/>
      </c>
      <c r="R109" s="124" t="str">
        <f t="shared" si="19"/>
        <v/>
      </c>
      <c r="T109" s="124" t="str">
        <f t="shared" si="20"/>
        <v/>
      </c>
      <c r="Y109" s="206">
        <f>'Member Info'!O131</f>
        <v>0</v>
      </c>
    </row>
    <row r="110" spans="2:25" ht="15.75" thickBot="1" x14ac:dyDescent="0.3">
      <c r="B110" s="164">
        <f>'Member Info'!D132</f>
        <v>0</v>
      </c>
      <c r="C110" s="164">
        <f>'Member Info'!E132</f>
        <v>0</v>
      </c>
      <c r="D110" s="167" t="str">
        <f>'Member Info'!G132</f>
        <v/>
      </c>
      <c r="E110" s="203">
        <f>'Member Info'!B132</f>
        <v>0</v>
      </c>
      <c r="F110" s="204">
        <f>'GP1 Totals'!G131</f>
        <v>0</v>
      </c>
      <c r="G110" s="205">
        <f>'GP55A 25-26'!D106</f>
        <v>0</v>
      </c>
      <c r="H110" s="206" t="str">
        <f t="shared" si="15"/>
        <v/>
      </c>
      <c r="I110" s="207">
        <f>'Member Info'!I132</f>
        <v>0</v>
      </c>
      <c r="J110" s="208">
        <f>'GP55A 25-26'!E106</f>
        <v>0</v>
      </c>
      <c r="K110" s="206" t="str">
        <f t="shared" si="16"/>
        <v/>
      </c>
      <c r="L110" s="208">
        <f>'GP1 Totals'!S131</f>
        <v>0</v>
      </c>
      <c r="M110" s="208">
        <f>'GP55A 25-26'!G106</f>
        <v>0</v>
      </c>
      <c r="N110" s="206" t="str">
        <f t="shared" si="17"/>
        <v/>
      </c>
      <c r="P110" s="124" t="str">
        <f t="shared" si="18"/>
        <v/>
      </c>
      <c r="R110" s="124" t="str">
        <f t="shared" si="19"/>
        <v/>
      </c>
      <c r="T110" s="124" t="str">
        <f t="shared" si="20"/>
        <v/>
      </c>
      <c r="Y110" s="206">
        <f>'Member Info'!O132</f>
        <v>0</v>
      </c>
    </row>
    <row r="111" spans="2:25" ht="15.75" thickBot="1" x14ac:dyDescent="0.3">
      <c r="B111" s="164">
        <f>'Member Info'!D133</f>
        <v>0</v>
      </c>
      <c r="C111" s="164">
        <f>'Member Info'!E133</f>
        <v>0</v>
      </c>
      <c r="D111" s="167" t="str">
        <f>'Member Info'!G133</f>
        <v/>
      </c>
      <c r="E111" s="203">
        <f>'Member Info'!B133</f>
        <v>0</v>
      </c>
      <c r="F111" s="204">
        <f>'GP1 Totals'!G132</f>
        <v>0</v>
      </c>
      <c r="G111" s="205">
        <f>'GP55A 25-26'!D107</f>
        <v>0</v>
      </c>
      <c r="H111" s="206" t="str">
        <f t="shared" si="15"/>
        <v/>
      </c>
      <c r="I111" s="207">
        <f>'Member Info'!I133</f>
        <v>0</v>
      </c>
      <c r="J111" s="208">
        <f>'GP55A 25-26'!E107</f>
        <v>0</v>
      </c>
      <c r="K111" s="206" t="str">
        <f t="shared" si="16"/>
        <v/>
      </c>
      <c r="L111" s="208">
        <f>'GP1 Totals'!S132</f>
        <v>0</v>
      </c>
      <c r="M111" s="208">
        <f>'GP55A 25-26'!G107</f>
        <v>0</v>
      </c>
      <c r="N111" s="206" t="str">
        <f t="shared" si="17"/>
        <v/>
      </c>
      <c r="P111" s="124" t="str">
        <f t="shared" si="18"/>
        <v/>
      </c>
      <c r="R111" s="124" t="str">
        <f t="shared" si="19"/>
        <v/>
      </c>
      <c r="T111" s="124" t="str">
        <f t="shared" si="20"/>
        <v/>
      </c>
      <c r="Y111" s="206">
        <f>'Member Info'!O133</f>
        <v>0</v>
      </c>
    </row>
    <row r="112" spans="2:25" ht="15.75" thickBot="1" x14ac:dyDescent="0.3">
      <c r="B112" s="164">
        <f>'Member Info'!D134</f>
        <v>0</v>
      </c>
      <c r="C112" s="164">
        <f>'Member Info'!E134</f>
        <v>0</v>
      </c>
      <c r="D112" s="167" t="str">
        <f>'Member Info'!G134</f>
        <v/>
      </c>
      <c r="E112" s="203">
        <f>'Member Info'!B134</f>
        <v>0</v>
      </c>
      <c r="F112" s="204">
        <f>'GP1 Totals'!G133</f>
        <v>0</v>
      </c>
      <c r="G112" s="205">
        <f>'GP55A 25-26'!D108</f>
        <v>0</v>
      </c>
      <c r="H112" s="206" t="str">
        <f t="shared" si="15"/>
        <v/>
      </c>
      <c r="I112" s="207">
        <f>'Member Info'!I134</f>
        <v>0</v>
      </c>
      <c r="J112" s="208">
        <f>'GP55A 25-26'!E108</f>
        <v>0</v>
      </c>
      <c r="K112" s="206" t="str">
        <f t="shared" si="16"/>
        <v/>
      </c>
      <c r="L112" s="208">
        <f>'GP1 Totals'!S133</f>
        <v>0</v>
      </c>
      <c r="M112" s="208">
        <f>'GP55A 25-26'!G108</f>
        <v>0</v>
      </c>
      <c r="N112" s="206" t="str">
        <f t="shared" si="17"/>
        <v/>
      </c>
      <c r="P112" s="124" t="str">
        <f t="shared" si="18"/>
        <v/>
      </c>
      <c r="R112" s="124" t="str">
        <f t="shared" si="19"/>
        <v/>
      </c>
      <c r="T112" s="124" t="str">
        <f t="shared" si="20"/>
        <v/>
      </c>
      <c r="Y112" s="206">
        <f>'Member Info'!O134</f>
        <v>0</v>
      </c>
    </row>
    <row r="113" spans="2:25" ht="15.75" thickBot="1" x14ac:dyDescent="0.3">
      <c r="B113" s="164">
        <f>'Member Info'!D135</f>
        <v>0</v>
      </c>
      <c r="C113" s="164">
        <f>'Member Info'!E135</f>
        <v>0</v>
      </c>
      <c r="D113" s="167" t="str">
        <f>'Member Info'!G135</f>
        <v/>
      </c>
      <c r="E113" s="203">
        <f>'Member Info'!B135</f>
        <v>0</v>
      </c>
      <c r="F113" s="204">
        <f>'GP1 Totals'!G134</f>
        <v>0</v>
      </c>
      <c r="G113" s="205">
        <f>'GP55A 25-26'!D109</f>
        <v>0</v>
      </c>
      <c r="H113" s="206" t="str">
        <f t="shared" si="15"/>
        <v/>
      </c>
      <c r="I113" s="207">
        <f>'Member Info'!I135</f>
        <v>0</v>
      </c>
      <c r="J113" s="208">
        <f>'GP55A 25-26'!E109</f>
        <v>0</v>
      </c>
      <c r="K113" s="206" t="str">
        <f t="shared" si="16"/>
        <v/>
      </c>
      <c r="L113" s="208">
        <f>'GP1 Totals'!S134</f>
        <v>0</v>
      </c>
      <c r="M113" s="208">
        <f>'GP55A 25-26'!G109</f>
        <v>0</v>
      </c>
      <c r="N113" s="206" t="str">
        <f t="shared" si="17"/>
        <v/>
      </c>
      <c r="P113" s="124" t="str">
        <f t="shared" si="18"/>
        <v/>
      </c>
      <c r="R113" s="124" t="str">
        <f t="shared" si="19"/>
        <v/>
      </c>
      <c r="T113" s="124" t="str">
        <f t="shared" si="20"/>
        <v/>
      </c>
      <c r="Y113" s="206">
        <f>'Member Info'!O135</f>
        <v>0</v>
      </c>
    </row>
    <row r="114" spans="2:25" ht="15.75" thickBot="1" x14ac:dyDescent="0.3">
      <c r="B114" s="164">
        <f>'Member Info'!D136</f>
        <v>0</v>
      </c>
      <c r="C114" s="164">
        <f>'Member Info'!E136</f>
        <v>0</v>
      </c>
      <c r="D114" s="167" t="str">
        <f>'Member Info'!G136</f>
        <v/>
      </c>
      <c r="E114" s="203">
        <f>'Member Info'!B136</f>
        <v>0</v>
      </c>
      <c r="F114" s="204">
        <f>'GP1 Totals'!G135</f>
        <v>0</v>
      </c>
      <c r="G114" s="205">
        <f>'GP55A 25-26'!D110</f>
        <v>0</v>
      </c>
      <c r="H114" s="206" t="str">
        <f t="shared" si="15"/>
        <v/>
      </c>
      <c r="I114" s="207">
        <f>'Member Info'!I136</f>
        <v>0</v>
      </c>
      <c r="J114" s="208">
        <f>'GP55A 25-26'!E110</f>
        <v>0</v>
      </c>
      <c r="K114" s="206" t="str">
        <f t="shared" si="16"/>
        <v/>
      </c>
      <c r="L114" s="208">
        <f>'GP1 Totals'!S135</f>
        <v>0</v>
      </c>
      <c r="M114" s="208">
        <f>'GP55A 25-26'!G110</f>
        <v>0</v>
      </c>
      <c r="N114" s="206" t="str">
        <f t="shared" si="17"/>
        <v/>
      </c>
      <c r="P114" s="124" t="str">
        <f t="shared" si="18"/>
        <v/>
      </c>
      <c r="R114" s="124" t="str">
        <f t="shared" si="19"/>
        <v/>
      </c>
      <c r="T114" s="124" t="str">
        <f t="shared" si="20"/>
        <v/>
      </c>
      <c r="Y114" s="206">
        <f>'Member Info'!O136</f>
        <v>0</v>
      </c>
    </row>
    <row r="115" spans="2:25" ht="15.75" thickBot="1" x14ac:dyDescent="0.3">
      <c r="B115" s="164">
        <f>'Member Info'!D137</f>
        <v>0</v>
      </c>
      <c r="C115" s="164">
        <f>'Member Info'!E137</f>
        <v>0</v>
      </c>
      <c r="D115" s="167" t="str">
        <f>'Member Info'!G137</f>
        <v/>
      </c>
      <c r="E115" s="203">
        <f>'Member Info'!B137</f>
        <v>0</v>
      </c>
      <c r="F115" s="204">
        <f>'GP1 Totals'!G136</f>
        <v>0</v>
      </c>
      <c r="G115" s="205">
        <f>'GP55A 25-26'!D111</f>
        <v>0</v>
      </c>
      <c r="H115" s="206" t="str">
        <f t="shared" si="15"/>
        <v/>
      </c>
      <c r="I115" s="207">
        <f>'Member Info'!I137</f>
        <v>0</v>
      </c>
      <c r="J115" s="208">
        <f>'GP55A 25-26'!E111</f>
        <v>0</v>
      </c>
      <c r="K115" s="206" t="str">
        <f t="shared" si="16"/>
        <v/>
      </c>
      <c r="L115" s="208">
        <f>'GP1 Totals'!S136</f>
        <v>0</v>
      </c>
      <c r="M115" s="208">
        <f>'GP55A 25-26'!G111</f>
        <v>0</v>
      </c>
      <c r="N115" s="206" t="str">
        <f t="shared" si="17"/>
        <v/>
      </c>
      <c r="P115" s="124" t="str">
        <f t="shared" si="18"/>
        <v/>
      </c>
      <c r="R115" s="124" t="str">
        <f t="shared" si="19"/>
        <v/>
      </c>
      <c r="T115" s="124" t="str">
        <f t="shared" si="20"/>
        <v/>
      </c>
      <c r="Y115" s="206">
        <f>'Member Info'!O137</f>
        <v>0</v>
      </c>
    </row>
    <row r="116" spans="2:25" ht="15.75" thickBot="1" x14ac:dyDescent="0.3">
      <c r="B116" s="164">
        <f>'Member Info'!D138</f>
        <v>0</v>
      </c>
      <c r="C116" s="164">
        <f>'Member Info'!E138</f>
        <v>0</v>
      </c>
      <c r="D116" s="167" t="str">
        <f>'Member Info'!G138</f>
        <v/>
      </c>
      <c r="E116" s="203">
        <f>'Member Info'!B138</f>
        <v>0</v>
      </c>
      <c r="F116" s="204">
        <f>'GP1 Totals'!G137</f>
        <v>0</v>
      </c>
      <c r="G116" s="205">
        <f>'GP55A 25-26'!D112</f>
        <v>0</v>
      </c>
      <c r="H116" s="206" t="str">
        <f t="shared" si="15"/>
        <v/>
      </c>
      <c r="I116" s="207">
        <f>'Member Info'!I138</f>
        <v>0</v>
      </c>
      <c r="J116" s="208">
        <f>'GP55A 25-26'!E112</f>
        <v>0</v>
      </c>
      <c r="K116" s="206" t="str">
        <f t="shared" si="16"/>
        <v/>
      </c>
      <c r="L116" s="208">
        <f>'GP1 Totals'!S137</f>
        <v>0</v>
      </c>
      <c r="M116" s="208">
        <f>'GP55A 25-26'!G112</f>
        <v>0</v>
      </c>
      <c r="N116" s="206" t="str">
        <f t="shared" si="17"/>
        <v/>
      </c>
      <c r="P116" s="124" t="str">
        <f t="shared" si="18"/>
        <v/>
      </c>
      <c r="R116" s="124" t="str">
        <f t="shared" si="19"/>
        <v/>
      </c>
      <c r="T116" s="124" t="str">
        <f t="shared" si="20"/>
        <v/>
      </c>
      <c r="Y116" s="206">
        <f>'Member Info'!O138</f>
        <v>0</v>
      </c>
    </row>
    <row r="117" spans="2:25" ht="15.75" thickBot="1" x14ac:dyDescent="0.3">
      <c r="B117" s="164">
        <f>'Member Info'!D139</f>
        <v>0</v>
      </c>
      <c r="C117" s="164">
        <f>'Member Info'!E139</f>
        <v>0</v>
      </c>
      <c r="D117" s="167" t="str">
        <f>'Member Info'!G139</f>
        <v/>
      </c>
      <c r="E117" s="203">
        <f>'Member Info'!B139</f>
        <v>0</v>
      </c>
      <c r="F117" s="204">
        <f>'GP1 Totals'!G138</f>
        <v>0</v>
      </c>
      <c r="G117" s="205">
        <f>'GP55A 25-26'!D113</f>
        <v>0</v>
      </c>
      <c r="H117" s="206" t="str">
        <f t="shared" si="15"/>
        <v/>
      </c>
      <c r="I117" s="207">
        <f>'Member Info'!I139</f>
        <v>0</v>
      </c>
      <c r="J117" s="208">
        <f>'GP55A 25-26'!E113</f>
        <v>0</v>
      </c>
      <c r="K117" s="206" t="str">
        <f t="shared" si="16"/>
        <v/>
      </c>
      <c r="L117" s="208">
        <f>'GP1 Totals'!S138</f>
        <v>0</v>
      </c>
      <c r="M117" s="208">
        <f>'GP55A 25-26'!G113</f>
        <v>0</v>
      </c>
      <c r="N117" s="206" t="str">
        <f t="shared" si="17"/>
        <v/>
      </c>
      <c r="P117" s="124" t="str">
        <f t="shared" si="18"/>
        <v/>
      </c>
      <c r="R117" s="124" t="str">
        <f t="shared" si="19"/>
        <v/>
      </c>
      <c r="T117" s="124" t="str">
        <f t="shared" si="20"/>
        <v/>
      </c>
      <c r="Y117" s="206">
        <f>'Member Info'!O139</f>
        <v>0</v>
      </c>
    </row>
    <row r="118" spans="2:25" ht="15.75" thickBot="1" x14ac:dyDescent="0.3">
      <c r="B118" s="164">
        <f>'Member Info'!D140</f>
        <v>0</v>
      </c>
      <c r="C118" s="164">
        <f>'Member Info'!E140</f>
        <v>0</v>
      </c>
      <c r="D118" s="167" t="str">
        <f>'Member Info'!G140</f>
        <v/>
      </c>
      <c r="E118" s="203">
        <f>'Member Info'!B140</f>
        <v>0</v>
      </c>
      <c r="F118" s="204">
        <f>'GP1 Totals'!G139</f>
        <v>0</v>
      </c>
      <c r="G118" s="205">
        <f>'GP55A 25-26'!D114</f>
        <v>0</v>
      </c>
      <c r="H118" s="206" t="str">
        <f t="shared" si="15"/>
        <v/>
      </c>
      <c r="I118" s="207">
        <f>'Member Info'!I140</f>
        <v>0</v>
      </c>
      <c r="J118" s="208">
        <f>'GP55A 25-26'!E114</f>
        <v>0</v>
      </c>
      <c r="K118" s="206" t="str">
        <f t="shared" si="16"/>
        <v/>
      </c>
      <c r="L118" s="208">
        <f>'GP1 Totals'!S139</f>
        <v>0</v>
      </c>
      <c r="M118" s="208">
        <f>'GP55A 25-26'!G114</f>
        <v>0</v>
      </c>
      <c r="N118" s="206" t="str">
        <f t="shared" si="17"/>
        <v/>
      </c>
      <c r="P118" s="124" t="str">
        <f t="shared" si="18"/>
        <v/>
      </c>
      <c r="R118" s="124" t="str">
        <f t="shared" si="19"/>
        <v/>
      </c>
      <c r="T118" s="124" t="str">
        <f t="shared" si="20"/>
        <v/>
      </c>
      <c r="Y118" s="206">
        <f>'Member Info'!O140</f>
        <v>0</v>
      </c>
    </row>
    <row r="119" spans="2:25" ht="15.75" thickBot="1" x14ac:dyDescent="0.3">
      <c r="B119" s="164">
        <f>'Member Info'!D141</f>
        <v>0</v>
      </c>
      <c r="C119" s="164">
        <f>'Member Info'!E141</f>
        <v>0</v>
      </c>
      <c r="D119" s="167" t="str">
        <f>'Member Info'!G141</f>
        <v/>
      </c>
      <c r="E119" s="203">
        <f>'Member Info'!B141</f>
        <v>0</v>
      </c>
      <c r="F119" s="204">
        <f>'GP1 Totals'!G140</f>
        <v>0</v>
      </c>
      <c r="G119" s="205">
        <f>'GP55A 25-26'!D115</f>
        <v>0</v>
      </c>
      <c r="H119" s="206" t="str">
        <f t="shared" si="15"/>
        <v/>
      </c>
      <c r="I119" s="207">
        <f>'Member Info'!I141</f>
        <v>0</v>
      </c>
      <c r="J119" s="208">
        <f>'GP55A 25-26'!E115</f>
        <v>0</v>
      </c>
      <c r="K119" s="206" t="str">
        <f t="shared" si="16"/>
        <v/>
      </c>
      <c r="L119" s="208">
        <f>'GP1 Totals'!S140</f>
        <v>0</v>
      </c>
      <c r="M119" s="208">
        <f>'GP55A 25-26'!G115</f>
        <v>0</v>
      </c>
      <c r="N119" s="206" t="str">
        <f t="shared" si="17"/>
        <v/>
      </c>
      <c r="P119" s="124" t="str">
        <f t="shared" si="18"/>
        <v/>
      </c>
      <c r="R119" s="124" t="str">
        <f t="shared" si="19"/>
        <v/>
      </c>
      <c r="T119" s="124" t="str">
        <f t="shared" si="20"/>
        <v/>
      </c>
      <c r="Y119" s="206">
        <f>'Member Info'!O141</f>
        <v>0</v>
      </c>
    </row>
    <row r="120" spans="2:25" ht="15.75" thickBot="1" x14ac:dyDescent="0.3">
      <c r="B120" s="164">
        <f>'Member Info'!D142</f>
        <v>0</v>
      </c>
      <c r="C120" s="164">
        <f>'Member Info'!E142</f>
        <v>0</v>
      </c>
      <c r="D120" s="167" t="str">
        <f>'Member Info'!G142</f>
        <v/>
      </c>
      <c r="E120" s="203">
        <f>'Member Info'!B142</f>
        <v>0</v>
      </c>
      <c r="F120" s="204">
        <f>'GP1 Totals'!G141</f>
        <v>0</v>
      </c>
      <c r="G120" s="205">
        <f>'GP55A 25-26'!D116</f>
        <v>0</v>
      </c>
      <c r="H120" s="206" t="str">
        <f t="shared" si="15"/>
        <v/>
      </c>
      <c r="I120" s="207">
        <f>'Member Info'!I142</f>
        <v>0</v>
      </c>
      <c r="J120" s="208">
        <f>'GP55A 25-26'!E116</f>
        <v>0</v>
      </c>
      <c r="K120" s="206" t="str">
        <f t="shared" si="16"/>
        <v/>
      </c>
      <c r="L120" s="208">
        <f>'GP1 Totals'!S141</f>
        <v>0</v>
      </c>
      <c r="M120" s="208">
        <f>'GP55A 25-26'!G116</f>
        <v>0</v>
      </c>
      <c r="N120" s="206" t="str">
        <f t="shared" si="17"/>
        <v/>
      </c>
      <c r="P120" s="124" t="str">
        <f t="shared" si="18"/>
        <v/>
      </c>
      <c r="R120" s="124" t="str">
        <f t="shared" si="19"/>
        <v/>
      </c>
      <c r="T120" s="124" t="str">
        <f t="shared" si="20"/>
        <v/>
      </c>
      <c r="Y120" s="206">
        <f>'Member Info'!O142</f>
        <v>0</v>
      </c>
    </row>
    <row r="121" spans="2:25" ht="15.75" thickBot="1" x14ac:dyDescent="0.3">
      <c r="B121" s="164">
        <f>'Member Info'!D143</f>
        <v>0</v>
      </c>
      <c r="C121" s="164">
        <f>'Member Info'!E143</f>
        <v>0</v>
      </c>
      <c r="D121" s="167" t="str">
        <f>'Member Info'!G143</f>
        <v/>
      </c>
      <c r="E121" s="203">
        <f>'Member Info'!B143</f>
        <v>0</v>
      </c>
      <c r="F121" s="204">
        <f>'GP1 Totals'!G142</f>
        <v>0</v>
      </c>
      <c r="G121" s="205">
        <f>'GP55A 25-26'!D117</f>
        <v>0</v>
      </c>
      <c r="H121" s="206" t="str">
        <f t="shared" si="15"/>
        <v/>
      </c>
      <c r="I121" s="207">
        <f>'Member Info'!I143</f>
        <v>0</v>
      </c>
      <c r="J121" s="208">
        <f>'GP55A 25-26'!E117</f>
        <v>0</v>
      </c>
      <c r="K121" s="206" t="str">
        <f t="shared" si="16"/>
        <v/>
      </c>
      <c r="L121" s="208">
        <f>'GP1 Totals'!S142</f>
        <v>0</v>
      </c>
      <c r="M121" s="208">
        <f>'GP55A 25-26'!G117</f>
        <v>0</v>
      </c>
      <c r="N121" s="206" t="str">
        <f t="shared" si="17"/>
        <v/>
      </c>
      <c r="P121" s="124" t="str">
        <f t="shared" si="18"/>
        <v/>
      </c>
      <c r="R121" s="124" t="str">
        <f t="shared" si="19"/>
        <v/>
      </c>
      <c r="T121" s="124" t="str">
        <f t="shared" si="20"/>
        <v/>
      </c>
      <c r="Y121" s="206">
        <f>'Member Info'!O143</f>
        <v>0</v>
      </c>
    </row>
    <row r="122" spans="2:25" ht="15.75" thickBot="1" x14ac:dyDescent="0.3">
      <c r="B122" s="164">
        <f>'Member Info'!D144</f>
        <v>0</v>
      </c>
      <c r="C122" s="164">
        <f>'Member Info'!E144</f>
        <v>0</v>
      </c>
      <c r="D122" s="167" t="str">
        <f>'Member Info'!G144</f>
        <v/>
      </c>
      <c r="E122" s="203">
        <f>'Member Info'!B144</f>
        <v>0</v>
      </c>
      <c r="F122" s="204">
        <f>'GP1 Totals'!G143</f>
        <v>0</v>
      </c>
      <c r="G122" s="205">
        <f>'GP55A 25-26'!D118</f>
        <v>0</v>
      </c>
      <c r="H122" s="206" t="str">
        <f t="shared" si="15"/>
        <v/>
      </c>
      <c r="I122" s="207">
        <f>'Member Info'!I144</f>
        <v>0</v>
      </c>
      <c r="J122" s="208">
        <f>'GP55A 25-26'!E118</f>
        <v>0</v>
      </c>
      <c r="K122" s="206" t="str">
        <f t="shared" si="16"/>
        <v/>
      </c>
      <c r="L122" s="208">
        <f>'GP1 Totals'!S143</f>
        <v>0</v>
      </c>
      <c r="M122" s="208">
        <f>'GP55A 25-26'!G118</f>
        <v>0</v>
      </c>
      <c r="N122" s="206" t="str">
        <f t="shared" si="17"/>
        <v/>
      </c>
      <c r="P122" s="124" t="str">
        <f t="shared" si="18"/>
        <v/>
      </c>
      <c r="R122" s="124" t="str">
        <f t="shared" si="19"/>
        <v/>
      </c>
      <c r="T122" s="124" t="str">
        <f t="shared" si="20"/>
        <v/>
      </c>
      <c r="Y122" s="206">
        <f>'Member Info'!O144</f>
        <v>0</v>
      </c>
    </row>
    <row r="123" spans="2:25" ht="15.75" thickBot="1" x14ac:dyDescent="0.3">
      <c r="B123" s="164">
        <f>'Member Info'!D145</f>
        <v>0</v>
      </c>
      <c r="C123" s="164">
        <f>'Member Info'!E145</f>
        <v>0</v>
      </c>
      <c r="D123" s="167" t="str">
        <f>'Member Info'!G145</f>
        <v/>
      </c>
      <c r="E123" s="203">
        <f>'Member Info'!B145</f>
        <v>0</v>
      </c>
      <c r="F123" s="204">
        <f>'GP1 Totals'!G144</f>
        <v>0</v>
      </c>
      <c r="G123" s="205">
        <f>'GP55A 25-26'!D119</f>
        <v>0</v>
      </c>
      <c r="H123" s="206" t="str">
        <f t="shared" si="15"/>
        <v/>
      </c>
      <c r="I123" s="207">
        <f>'Member Info'!I145</f>
        <v>0</v>
      </c>
      <c r="J123" s="208">
        <f>'GP55A 25-26'!E119</f>
        <v>0</v>
      </c>
      <c r="K123" s="206" t="str">
        <f t="shared" si="16"/>
        <v/>
      </c>
      <c r="L123" s="208">
        <f>'GP1 Totals'!S144</f>
        <v>0</v>
      </c>
      <c r="M123" s="208">
        <f>'GP55A 25-26'!G119</f>
        <v>0</v>
      </c>
      <c r="N123" s="206" t="str">
        <f t="shared" si="17"/>
        <v/>
      </c>
      <c r="P123" s="124" t="str">
        <f t="shared" si="18"/>
        <v/>
      </c>
      <c r="R123" s="124" t="str">
        <f t="shared" si="19"/>
        <v/>
      </c>
      <c r="T123" s="124" t="str">
        <f t="shared" si="20"/>
        <v/>
      </c>
      <c r="Y123" s="206">
        <f>'Member Info'!O145</f>
        <v>0</v>
      </c>
    </row>
    <row r="124" spans="2:25" ht="15.75" thickBot="1" x14ac:dyDescent="0.3">
      <c r="B124" s="164">
        <f>'Member Info'!D146</f>
        <v>0</v>
      </c>
      <c r="C124" s="164">
        <f>'Member Info'!E146</f>
        <v>0</v>
      </c>
      <c r="D124" s="167" t="str">
        <f>'Member Info'!G146</f>
        <v/>
      </c>
      <c r="E124" s="203">
        <f>'Member Info'!B146</f>
        <v>0</v>
      </c>
      <c r="F124" s="204">
        <f>'GP1 Totals'!G145</f>
        <v>0</v>
      </c>
      <c r="G124" s="205">
        <f>'GP55A 25-26'!D120</f>
        <v>0</v>
      </c>
      <c r="H124" s="206" t="str">
        <f t="shared" si="15"/>
        <v/>
      </c>
      <c r="I124" s="207">
        <f>'Member Info'!I146</f>
        <v>0</v>
      </c>
      <c r="J124" s="208">
        <f>'GP55A 25-26'!E120</f>
        <v>0</v>
      </c>
      <c r="K124" s="206" t="str">
        <f t="shared" si="16"/>
        <v/>
      </c>
      <c r="L124" s="208">
        <f>'GP1 Totals'!S145</f>
        <v>0</v>
      </c>
      <c r="M124" s="208">
        <f>'GP55A 25-26'!G120</f>
        <v>0</v>
      </c>
      <c r="N124" s="206" t="str">
        <f t="shared" si="17"/>
        <v/>
      </c>
      <c r="P124" s="124" t="str">
        <f t="shared" si="18"/>
        <v/>
      </c>
      <c r="R124" s="124" t="str">
        <f t="shared" si="19"/>
        <v/>
      </c>
      <c r="T124" s="124" t="str">
        <f t="shared" si="20"/>
        <v/>
      </c>
      <c r="Y124" s="206">
        <f>'Member Info'!O146</f>
        <v>0</v>
      </c>
    </row>
    <row r="125" spans="2:25" ht="15.75" thickBot="1" x14ac:dyDescent="0.3">
      <c r="B125" s="164">
        <f>'Member Info'!D147</f>
        <v>0</v>
      </c>
      <c r="C125" s="164">
        <f>'Member Info'!E147</f>
        <v>0</v>
      </c>
      <c r="D125" s="167" t="str">
        <f>'Member Info'!G147</f>
        <v/>
      </c>
      <c r="E125" s="203">
        <f>'Member Info'!B147</f>
        <v>0</v>
      </c>
      <c r="F125" s="204">
        <f>'GP1 Totals'!G146</f>
        <v>0</v>
      </c>
      <c r="G125" s="205">
        <f>'GP55A 25-26'!D121</f>
        <v>0</v>
      </c>
      <c r="H125" s="206" t="str">
        <f t="shared" si="15"/>
        <v/>
      </c>
      <c r="I125" s="207">
        <f>'Member Info'!I147</f>
        <v>0</v>
      </c>
      <c r="J125" s="208">
        <f>'GP55A 25-26'!E121</f>
        <v>0</v>
      </c>
      <c r="K125" s="206" t="str">
        <f t="shared" si="16"/>
        <v/>
      </c>
      <c r="L125" s="208">
        <f>'GP1 Totals'!S146</f>
        <v>0</v>
      </c>
      <c r="M125" s="208">
        <f>'GP55A 25-26'!G121</f>
        <v>0</v>
      </c>
      <c r="N125" s="206" t="str">
        <f t="shared" si="17"/>
        <v/>
      </c>
      <c r="P125" s="124" t="str">
        <f t="shared" si="18"/>
        <v/>
      </c>
      <c r="R125" s="124" t="str">
        <f t="shared" si="19"/>
        <v/>
      </c>
      <c r="T125" s="124" t="str">
        <f t="shared" si="20"/>
        <v/>
      </c>
      <c r="Y125" s="206">
        <f>'Member Info'!O147</f>
        <v>0</v>
      </c>
    </row>
    <row r="126" spans="2:25" ht="15.75" thickBot="1" x14ac:dyDescent="0.3">
      <c r="B126" s="164">
        <f>'Member Info'!D148</f>
        <v>0</v>
      </c>
      <c r="C126" s="164">
        <f>'Member Info'!E148</f>
        <v>0</v>
      </c>
      <c r="D126" s="167" t="str">
        <f>'Member Info'!G148</f>
        <v/>
      </c>
      <c r="E126" s="203">
        <f>'Member Info'!B148</f>
        <v>0</v>
      </c>
      <c r="F126" s="204">
        <f>'GP1 Totals'!G147</f>
        <v>0</v>
      </c>
      <c r="G126" s="205">
        <f>'GP55A 25-26'!D122</f>
        <v>0</v>
      </c>
      <c r="H126" s="206" t="str">
        <f t="shared" si="15"/>
        <v/>
      </c>
      <c r="I126" s="207">
        <f>'Member Info'!I148</f>
        <v>0</v>
      </c>
      <c r="J126" s="208">
        <f>'GP55A 25-26'!E122</f>
        <v>0</v>
      </c>
      <c r="K126" s="206" t="str">
        <f t="shared" si="16"/>
        <v/>
      </c>
      <c r="L126" s="208">
        <f>'GP1 Totals'!S147</f>
        <v>0</v>
      </c>
      <c r="M126" s="208">
        <f>'GP55A 25-26'!G122</f>
        <v>0</v>
      </c>
      <c r="N126" s="206" t="str">
        <f t="shared" si="17"/>
        <v/>
      </c>
      <c r="P126" s="124" t="str">
        <f t="shared" si="18"/>
        <v/>
      </c>
      <c r="R126" s="124" t="str">
        <f t="shared" si="19"/>
        <v/>
      </c>
      <c r="T126" s="124" t="str">
        <f t="shared" si="20"/>
        <v/>
      </c>
      <c r="Y126" s="206">
        <f>'Member Info'!O148</f>
        <v>0</v>
      </c>
    </row>
    <row r="127" spans="2:25" ht="15.75" thickBot="1" x14ac:dyDescent="0.3">
      <c r="B127" s="164">
        <f>'Member Info'!D149</f>
        <v>0</v>
      </c>
      <c r="C127" s="164">
        <f>'Member Info'!E149</f>
        <v>0</v>
      </c>
      <c r="D127" s="167" t="str">
        <f>'Member Info'!G149</f>
        <v/>
      </c>
      <c r="E127" s="203">
        <f>'Member Info'!B149</f>
        <v>0</v>
      </c>
      <c r="F127" s="204">
        <f>'GP1 Totals'!G148</f>
        <v>0</v>
      </c>
      <c r="G127" s="205">
        <f>'GP55A 25-26'!D123</f>
        <v>0</v>
      </c>
      <c r="H127" s="206" t="str">
        <f t="shared" si="15"/>
        <v/>
      </c>
      <c r="I127" s="207">
        <f>'Member Info'!I149</f>
        <v>0</v>
      </c>
      <c r="J127" s="208">
        <f>'GP55A 25-26'!E123</f>
        <v>0</v>
      </c>
      <c r="K127" s="206" t="str">
        <f t="shared" si="16"/>
        <v/>
      </c>
      <c r="L127" s="208">
        <f>'GP1 Totals'!S148</f>
        <v>0</v>
      </c>
      <c r="M127" s="208">
        <f>'GP55A 25-26'!G123</f>
        <v>0</v>
      </c>
      <c r="N127" s="206" t="str">
        <f t="shared" si="17"/>
        <v/>
      </c>
      <c r="P127" s="124" t="str">
        <f t="shared" si="18"/>
        <v/>
      </c>
      <c r="R127" s="124" t="str">
        <f t="shared" si="19"/>
        <v/>
      </c>
      <c r="T127" s="124" t="str">
        <f t="shared" si="20"/>
        <v/>
      </c>
      <c r="Y127" s="206">
        <f>'Member Info'!O149</f>
        <v>0</v>
      </c>
    </row>
    <row r="128" spans="2:25" ht="15.75" thickBot="1" x14ac:dyDescent="0.3">
      <c r="B128" s="164">
        <f>'Member Info'!D150</f>
        <v>0</v>
      </c>
      <c r="C128" s="164">
        <f>'Member Info'!E150</f>
        <v>0</v>
      </c>
      <c r="D128" s="167" t="str">
        <f>'Member Info'!G150</f>
        <v/>
      </c>
      <c r="E128" s="203">
        <f>'Member Info'!B150</f>
        <v>0</v>
      </c>
      <c r="F128" s="204">
        <f>'GP1 Totals'!G149</f>
        <v>0</v>
      </c>
      <c r="G128" s="205">
        <f>'GP55A 25-26'!D124</f>
        <v>0</v>
      </c>
      <c r="H128" s="206" t="str">
        <f t="shared" si="15"/>
        <v/>
      </c>
      <c r="I128" s="207">
        <f>'Member Info'!I150</f>
        <v>0</v>
      </c>
      <c r="J128" s="208">
        <f>'GP55A 25-26'!E124</f>
        <v>0</v>
      </c>
      <c r="K128" s="206" t="str">
        <f t="shared" si="16"/>
        <v/>
      </c>
      <c r="L128" s="208">
        <f>'GP1 Totals'!S149</f>
        <v>0</v>
      </c>
      <c r="M128" s="208">
        <f>'GP55A 25-26'!G124</f>
        <v>0</v>
      </c>
      <c r="N128" s="206" t="str">
        <f t="shared" si="17"/>
        <v/>
      </c>
      <c r="P128" s="124" t="str">
        <f t="shared" si="18"/>
        <v/>
      </c>
      <c r="R128" s="124" t="str">
        <f t="shared" si="19"/>
        <v/>
      </c>
      <c r="T128" s="124" t="str">
        <f t="shared" si="20"/>
        <v/>
      </c>
      <c r="Y128" s="206">
        <f>'Member Info'!O150</f>
        <v>0</v>
      </c>
    </row>
    <row r="129" spans="2:25" ht="15.75" thickBot="1" x14ac:dyDescent="0.3">
      <c r="B129" s="164">
        <f>'Member Info'!D151</f>
        <v>0</v>
      </c>
      <c r="C129" s="164">
        <f>'Member Info'!E151</f>
        <v>0</v>
      </c>
      <c r="D129" s="167" t="str">
        <f>'Member Info'!G151</f>
        <v/>
      </c>
      <c r="E129" s="203">
        <f>'Member Info'!B151</f>
        <v>0</v>
      </c>
      <c r="F129" s="204">
        <f>'GP1 Totals'!G150</f>
        <v>0</v>
      </c>
      <c r="G129" s="205">
        <f>'GP55A 25-26'!D125</f>
        <v>0</v>
      </c>
      <c r="H129" s="206" t="str">
        <f t="shared" si="15"/>
        <v/>
      </c>
      <c r="I129" s="207">
        <f>'Member Info'!I151</f>
        <v>0</v>
      </c>
      <c r="J129" s="208">
        <f>'GP55A 25-26'!E125</f>
        <v>0</v>
      </c>
      <c r="K129" s="206" t="str">
        <f t="shared" si="16"/>
        <v/>
      </c>
      <c r="L129" s="208">
        <f>'GP1 Totals'!S150</f>
        <v>0</v>
      </c>
      <c r="M129" s="208">
        <f>'GP55A 25-26'!G125</f>
        <v>0</v>
      </c>
      <c r="N129" s="206" t="str">
        <f t="shared" si="17"/>
        <v/>
      </c>
      <c r="P129" s="124" t="str">
        <f t="shared" si="18"/>
        <v/>
      </c>
      <c r="R129" s="124" t="str">
        <f t="shared" si="19"/>
        <v/>
      </c>
      <c r="T129" s="124" t="str">
        <f t="shared" si="20"/>
        <v/>
      </c>
      <c r="Y129" s="206">
        <f>'Member Info'!O151</f>
        <v>0</v>
      </c>
    </row>
    <row r="130" spans="2:25" ht="15.75" thickBot="1" x14ac:dyDescent="0.3">
      <c r="B130" s="164">
        <f>'Member Info'!D152</f>
        <v>0</v>
      </c>
      <c r="C130" s="164">
        <f>'Member Info'!E152</f>
        <v>0</v>
      </c>
      <c r="D130" s="167" t="str">
        <f>'Member Info'!G152</f>
        <v/>
      </c>
      <c r="E130" s="203">
        <f>'Member Info'!B152</f>
        <v>0</v>
      </c>
      <c r="F130" s="204">
        <f>'GP1 Totals'!G151</f>
        <v>0</v>
      </c>
      <c r="G130" s="205">
        <f>'GP55A 25-26'!D126</f>
        <v>0</v>
      </c>
      <c r="H130" s="206" t="str">
        <f t="shared" si="15"/>
        <v/>
      </c>
      <c r="I130" s="207">
        <f>'Member Info'!I152</f>
        <v>0</v>
      </c>
      <c r="J130" s="208">
        <f>'GP55A 25-26'!E126</f>
        <v>0</v>
      </c>
      <c r="K130" s="206" t="str">
        <f t="shared" si="16"/>
        <v/>
      </c>
      <c r="L130" s="208">
        <f>'GP1 Totals'!S151</f>
        <v>0</v>
      </c>
      <c r="M130" s="208">
        <f>'GP55A 25-26'!G126</f>
        <v>0</v>
      </c>
      <c r="N130" s="206" t="str">
        <f t="shared" si="17"/>
        <v/>
      </c>
      <c r="P130" s="124" t="str">
        <f t="shared" si="18"/>
        <v/>
      </c>
      <c r="R130" s="124" t="str">
        <f t="shared" si="19"/>
        <v/>
      </c>
      <c r="T130" s="124" t="str">
        <f t="shared" si="20"/>
        <v/>
      </c>
      <c r="Y130" s="206">
        <f>'Member Info'!O152</f>
        <v>0</v>
      </c>
    </row>
    <row r="131" spans="2:25" ht="15.75" thickBot="1" x14ac:dyDescent="0.3">
      <c r="B131" s="164">
        <f>'Member Info'!D153</f>
        <v>0</v>
      </c>
      <c r="C131" s="164">
        <f>'Member Info'!E153</f>
        <v>0</v>
      </c>
      <c r="D131" s="167" t="str">
        <f>'Member Info'!G153</f>
        <v/>
      </c>
      <c r="E131" s="203">
        <f>'Member Info'!B153</f>
        <v>0</v>
      </c>
      <c r="F131" s="204">
        <f>'GP1 Totals'!G152</f>
        <v>0</v>
      </c>
      <c r="G131" s="205">
        <f>'GP55A 25-26'!D127</f>
        <v>0</v>
      </c>
      <c r="H131" s="206" t="str">
        <f t="shared" si="15"/>
        <v/>
      </c>
      <c r="I131" s="207">
        <f>'Member Info'!I153</f>
        <v>0</v>
      </c>
      <c r="J131" s="208">
        <f>'GP55A 25-26'!E127</f>
        <v>0</v>
      </c>
      <c r="K131" s="206" t="str">
        <f t="shared" si="16"/>
        <v/>
      </c>
      <c r="L131" s="208">
        <f>'GP1 Totals'!S152</f>
        <v>0</v>
      </c>
      <c r="M131" s="208">
        <f>'GP55A 25-26'!G127</f>
        <v>0</v>
      </c>
      <c r="N131" s="206" t="str">
        <f t="shared" si="17"/>
        <v/>
      </c>
      <c r="P131" s="124" t="str">
        <f t="shared" si="18"/>
        <v/>
      </c>
      <c r="R131" s="124" t="str">
        <f t="shared" si="19"/>
        <v/>
      </c>
      <c r="T131" s="124" t="str">
        <f t="shared" si="20"/>
        <v/>
      </c>
      <c r="Y131" s="206">
        <f>'Member Info'!O153</f>
        <v>0</v>
      </c>
    </row>
    <row r="132" spans="2:25" ht="15.75" thickBot="1" x14ac:dyDescent="0.3">
      <c r="B132" s="164">
        <f>'Member Info'!D154</f>
        <v>0</v>
      </c>
      <c r="C132" s="164">
        <f>'Member Info'!E154</f>
        <v>0</v>
      </c>
      <c r="D132" s="167" t="str">
        <f>'Member Info'!G154</f>
        <v/>
      </c>
      <c r="E132" s="203">
        <f>'Member Info'!B154</f>
        <v>0</v>
      </c>
      <c r="F132" s="204">
        <f>'GP1 Totals'!G153</f>
        <v>0</v>
      </c>
      <c r="G132" s="205">
        <f>'GP55A 25-26'!D128</f>
        <v>0</v>
      </c>
      <c r="H132" s="206" t="str">
        <f t="shared" si="15"/>
        <v/>
      </c>
      <c r="I132" s="207">
        <f>'Member Info'!I154</f>
        <v>0</v>
      </c>
      <c r="J132" s="208">
        <f>'GP55A 25-26'!E128</f>
        <v>0</v>
      </c>
      <c r="K132" s="206" t="str">
        <f t="shared" si="16"/>
        <v/>
      </c>
      <c r="L132" s="208">
        <f>'GP1 Totals'!S153</f>
        <v>0</v>
      </c>
      <c r="M132" s="208">
        <f>'GP55A 25-26'!G128</f>
        <v>0</v>
      </c>
      <c r="N132" s="206" t="str">
        <f t="shared" si="17"/>
        <v/>
      </c>
      <c r="P132" s="124" t="str">
        <f t="shared" si="18"/>
        <v/>
      </c>
      <c r="R132" s="124" t="str">
        <f t="shared" si="19"/>
        <v/>
      </c>
      <c r="T132" s="124" t="str">
        <f t="shared" si="20"/>
        <v/>
      </c>
      <c r="Y132" s="206">
        <f>'Member Info'!O154</f>
        <v>0</v>
      </c>
    </row>
    <row r="133" spans="2:25" ht="15.75" thickBot="1" x14ac:dyDescent="0.3">
      <c r="B133" s="164">
        <f>'Member Info'!D155</f>
        <v>0</v>
      </c>
      <c r="C133" s="164">
        <f>'Member Info'!E155</f>
        <v>0</v>
      </c>
      <c r="D133" s="167" t="str">
        <f>'Member Info'!G155</f>
        <v/>
      </c>
      <c r="E133" s="203">
        <f>'Member Info'!B155</f>
        <v>0</v>
      </c>
      <c r="F133" s="204">
        <f>'GP1 Totals'!G154</f>
        <v>0</v>
      </c>
      <c r="G133" s="205">
        <f>'GP55A 25-26'!D129</f>
        <v>0</v>
      </c>
      <c r="H133" s="206" t="str">
        <f t="shared" si="15"/>
        <v/>
      </c>
      <c r="I133" s="207">
        <f>'Member Info'!I155</f>
        <v>0</v>
      </c>
      <c r="J133" s="208">
        <f>'GP55A 25-26'!E129</f>
        <v>0</v>
      </c>
      <c r="K133" s="206" t="str">
        <f t="shared" si="16"/>
        <v/>
      </c>
      <c r="L133" s="208">
        <f>'GP1 Totals'!S154</f>
        <v>0</v>
      </c>
      <c r="M133" s="208">
        <f>'GP55A 25-26'!G129</f>
        <v>0</v>
      </c>
      <c r="N133" s="206" t="str">
        <f t="shared" si="17"/>
        <v/>
      </c>
      <c r="P133" s="124" t="str">
        <f t="shared" si="18"/>
        <v/>
      </c>
      <c r="R133" s="124" t="str">
        <f t="shared" si="19"/>
        <v/>
      </c>
      <c r="T133" s="124" t="str">
        <f t="shared" si="20"/>
        <v/>
      </c>
      <c r="Y133" s="206">
        <f>'Member Info'!O155</f>
        <v>0</v>
      </c>
    </row>
    <row r="134" spans="2:25" ht="15.75" thickBot="1" x14ac:dyDescent="0.3">
      <c r="B134" s="164">
        <f>'Member Info'!D156</f>
        <v>0</v>
      </c>
      <c r="C134" s="164">
        <f>'Member Info'!E156</f>
        <v>0</v>
      </c>
      <c r="D134" s="167" t="str">
        <f>'Member Info'!G156</f>
        <v/>
      </c>
      <c r="E134" s="203">
        <f>'Member Info'!B156</f>
        <v>0</v>
      </c>
      <c r="F134" s="204">
        <f>'GP1 Totals'!G155</f>
        <v>0</v>
      </c>
      <c r="G134" s="205">
        <f>'GP55A 25-26'!D130</f>
        <v>0</v>
      </c>
      <c r="H134" s="206" t="str">
        <f t="shared" si="15"/>
        <v/>
      </c>
      <c r="I134" s="207">
        <f>'Member Info'!I156</f>
        <v>0</v>
      </c>
      <c r="J134" s="208">
        <f>'GP55A 25-26'!E130</f>
        <v>0</v>
      </c>
      <c r="K134" s="206" t="str">
        <f t="shared" si="16"/>
        <v/>
      </c>
      <c r="L134" s="208">
        <f>'GP1 Totals'!S155</f>
        <v>0</v>
      </c>
      <c r="M134" s="208">
        <f>'GP55A 25-26'!G130</f>
        <v>0</v>
      </c>
      <c r="N134" s="206" t="str">
        <f t="shared" si="17"/>
        <v/>
      </c>
      <c r="P134" s="124" t="str">
        <f t="shared" si="18"/>
        <v/>
      </c>
      <c r="R134" s="124" t="str">
        <f t="shared" si="19"/>
        <v/>
      </c>
      <c r="T134" s="124" t="str">
        <f t="shared" si="20"/>
        <v/>
      </c>
      <c r="Y134" s="206">
        <f>'Member Info'!O156</f>
        <v>0</v>
      </c>
    </row>
    <row r="135" spans="2:25" ht="15.75" thickBot="1" x14ac:dyDescent="0.3">
      <c r="B135" s="164">
        <f>'Member Info'!D157</f>
        <v>0</v>
      </c>
      <c r="C135" s="164">
        <f>'Member Info'!E157</f>
        <v>0</v>
      </c>
      <c r="D135" s="167" t="str">
        <f>'Member Info'!G157</f>
        <v/>
      </c>
      <c r="E135" s="203">
        <f>'Member Info'!B157</f>
        <v>0</v>
      </c>
      <c r="F135" s="204">
        <f>'GP1 Totals'!G156</f>
        <v>0</v>
      </c>
      <c r="G135" s="205">
        <f>'GP55A 25-26'!D131</f>
        <v>0</v>
      </c>
      <c r="H135" s="206" t="str">
        <f t="shared" si="15"/>
        <v/>
      </c>
      <c r="I135" s="207">
        <f>'Member Info'!I157</f>
        <v>0</v>
      </c>
      <c r="J135" s="208">
        <f>'GP55A 25-26'!E131</f>
        <v>0</v>
      </c>
      <c r="K135" s="206" t="str">
        <f t="shared" si="16"/>
        <v/>
      </c>
      <c r="L135" s="208">
        <f>'GP1 Totals'!S156</f>
        <v>0</v>
      </c>
      <c r="M135" s="208">
        <f>'GP55A 25-26'!G131</f>
        <v>0</v>
      </c>
      <c r="N135" s="206" t="str">
        <f t="shared" si="17"/>
        <v/>
      </c>
      <c r="P135" s="124" t="str">
        <f t="shared" si="18"/>
        <v/>
      </c>
      <c r="R135" s="124" t="str">
        <f t="shared" si="19"/>
        <v/>
      </c>
      <c r="T135" s="124" t="str">
        <f t="shared" si="20"/>
        <v/>
      </c>
      <c r="Y135" s="206">
        <f>'Member Info'!O157</f>
        <v>0</v>
      </c>
    </row>
    <row r="136" spans="2:25" ht="15.75" thickBot="1" x14ac:dyDescent="0.3">
      <c r="B136" s="164">
        <f>'Member Info'!D158</f>
        <v>0</v>
      </c>
      <c r="C136" s="164">
        <f>'Member Info'!E158</f>
        <v>0</v>
      </c>
      <c r="D136" s="167" t="str">
        <f>'Member Info'!G158</f>
        <v/>
      </c>
      <c r="E136" s="203">
        <f>'Member Info'!B158</f>
        <v>0</v>
      </c>
      <c r="F136" s="204">
        <f>'GP1 Totals'!G157</f>
        <v>0</v>
      </c>
      <c r="G136" s="205">
        <f>'GP55A 25-26'!D132</f>
        <v>0</v>
      </c>
      <c r="H136" s="206" t="str">
        <f t="shared" si="15"/>
        <v/>
      </c>
      <c r="I136" s="207">
        <f>'Member Info'!I158</f>
        <v>0</v>
      </c>
      <c r="J136" s="208">
        <f>'GP55A 25-26'!E132</f>
        <v>0</v>
      </c>
      <c r="K136" s="206" t="str">
        <f t="shared" si="16"/>
        <v/>
      </c>
      <c r="L136" s="208">
        <f>'GP1 Totals'!S157</f>
        <v>0</v>
      </c>
      <c r="M136" s="208">
        <f>'GP55A 25-26'!G132</f>
        <v>0</v>
      </c>
      <c r="N136" s="206" t="str">
        <f t="shared" si="17"/>
        <v/>
      </c>
      <c r="P136" s="124" t="str">
        <f t="shared" si="18"/>
        <v/>
      </c>
      <c r="R136" s="124" t="str">
        <f t="shared" si="19"/>
        <v/>
      </c>
      <c r="T136" s="124" t="str">
        <f t="shared" si="20"/>
        <v/>
      </c>
      <c r="Y136" s="206">
        <f>'Member Info'!O158</f>
        <v>0</v>
      </c>
    </row>
    <row r="137" spans="2:25" ht="15.75" thickBot="1" x14ac:dyDescent="0.3">
      <c r="B137" s="164">
        <f>'Member Info'!D159</f>
        <v>0</v>
      </c>
      <c r="C137" s="164">
        <f>'Member Info'!E159</f>
        <v>0</v>
      </c>
      <c r="D137" s="167" t="str">
        <f>'Member Info'!G159</f>
        <v/>
      </c>
      <c r="E137" s="203">
        <f>'Member Info'!B159</f>
        <v>0</v>
      </c>
      <c r="F137" s="204">
        <f>'GP1 Totals'!G158</f>
        <v>0</v>
      </c>
      <c r="G137" s="205">
        <f>'GP55A 25-26'!D133</f>
        <v>0</v>
      </c>
      <c r="H137" s="206" t="str">
        <f t="shared" si="15"/>
        <v/>
      </c>
      <c r="I137" s="207">
        <f>'Member Info'!I159</f>
        <v>0</v>
      </c>
      <c r="J137" s="208">
        <f>'GP55A 25-26'!E133</f>
        <v>0</v>
      </c>
      <c r="K137" s="206" t="str">
        <f t="shared" si="16"/>
        <v/>
      </c>
      <c r="L137" s="208">
        <f>'GP1 Totals'!S158</f>
        <v>0</v>
      </c>
      <c r="M137" s="208">
        <f>'GP55A 25-26'!G133</f>
        <v>0</v>
      </c>
      <c r="N137" s="206" t="str">
        <f t="shared" si="17"/>
        <v/>
      </c>
      <c r="P137" s="124" t="str">
        <f t="shared" si="18"/>
        <v/>
      </c>
      <c r="R137" s="124" t="str">
        <f t="shared" si="19"/>
        <v/>
      </c>
      <c r="T137" s="124" t="str">
        <f t="shared" si="20"/>
        <v/>
      </c>
      <c r="Y137" s="206">
        <f>'Member Info'!O159</f>
        <v>0</v>
      </c>
    </row>
    <row r="138" spans="2:25" ht="15.75" thickBot="1" x14ac:dyDescent="0.3">
      <c r="B138" s="164">
        <f>'Member Info'!D160</f>
        <v>0</v>
      </c>
      <c r="C138" s="164">
        <f>'Member Info'!E160</f>
        <v>0</v>
      </c>
      <c r="D138" s="167" t="str">
        <f>'Member Info'!G160</f>
        <v/>
      </c>
      <c r="E138" s="203">
        <f>'Member Info'!B160</f>
        <v>0</v>
      </c>
      <c r="F138" s="204">
        <f>'GP1 Totals'!G159</f>
        <v>0</v>
      </c>
      <c r="G138" s="205">
        <f>'GP55A 25-26'!D134</f>
        <v>0</v>
      </c>
      <c r="H138" s="206" t="str">
        <f t="shared" si="15"/>
        <v/>
      </c>
      <c r="I138" s="207">
        <f>'Member Info'!I160</f>
        <v>0</v>
      </c>
      <c r="J138" s="208">
        <f>'GP55A 25-26'!E134</f>
        <v>0</v>
      </c>
      <c r="K138" s="206" t="str">
        <f t="shared" si="16"/>
        <v/>
      </c>
      <c r="L138" s="208">
        <f>'GP1 Totals'!S159</f>
        <v>0</v>
      </c>
      <c r="M138" s="208">
        <f>'GP55A 25-26'!G134</f>
        <v>0</v>
      </c>
      <c r="N138" s="206" t="str">
        <f t="shared" si="17"/>
        <v/>
      </c>
      <c r="P138" s="124" t="str">
        <f t="shared" si="18"/>
        <v/>
      </c>
      <c r="R138" s="124" t="str">
        <f t="shared" si="19"/>
        <v/>
      </c>
      <c r="T138" s="124" t="str">
        <f t="shared" si="20"/>
        <v/>
      </c>
      <c r="Y138" s="206">
        <f>'Member Info'!O160</f>
        <v>0</v>
      </c>
    </row>
    <row r="139" spans="2:25" ht="15.75" thickBot="1" x14ac:dyDescent="0.3">
      <c r="B139" s="164">
        <f>'Member Info'!D161</f>
        <v>0</v>
      </c>
      <c r="C139" s="164">
        <f>'Member Info'!E161</f>
        <v>0</v>
      </c>
      <c r="D139" s="167" t="str">
        <f>'Member Info'!G161</f>
        <v/>
      </c>
      <c r="E139" s="203">
        <f>'Member Info'!B161</f>
        <v>0</v>
      </c>
      <c r="F139" s="204">
        <f>'GP1 Totals'!G160</f>
        <v>0</v>
      </c>
      <c r="G139" s="205">
        <f>'GP55A 25-26'!D135</f>
        <v>0</v>
      </c>
      <c r="H139" s="206" t="str">
        <f t="shared" si="15"/>
        <v/>
      </c>
      <c r="I139" s="207">
        <f>'Member Info'!I161</f>
        <v>0</v>
      </c>
      <c r="J139" s="208">
        <f>'GP55A 25-26'!E135</f>
        <v>0</v>
      </c>
      <c r="K139" s="206" t="str">
        <f t="shared" si="16"/>
        <v/>
      </c>
      <c r="L139" s="208">
        <f>'GP1 Totals'!S160</f>
        <v>0</v>
      </c>
      <c r="M139" s="208">
        <f>'GP55A 25-26'!G135</f>
        <v>0</v>
      </c>
      <c r="N139" s="206" t="str">
        <f t="shared" si="17"/>
        <v/>
      </c>
      <c r="P139" s="124" t="str">
        <f t="shared" si="18"/>
        <v/>
      </c>
      <c r="R139" s="124" t="str">
        <f t="shared" si="19"/>
        <v/>
      </c>
      <c r="T139" s="124" t="str">
        <f t="shared" si="20"/>
        <v/>
      </c>
      <c r="Y139" s="206">
        <f>'Member Info'!O161</f>
        <v>0</v>
      </c>
    </row>
    <row r="140" spans="2:25" ht="15.75" thickBot="1" x14ac:dyDescent="0.3">
      <c r="B140" s="164">
        <f>'Member Info'!D162</f>
        <v>0</v>
      </c>
      <c r="C140" s="164">
        <f>'Member Info'!E162</f>
        <v>0</v>
      </c>
      <c r="D140" s="167" t="str">
        <f>'Member Info'!G162</f>
        <v/>
      </c>
      <c r="E140" s="203">
        <f>'Member Info'!B162</f>
        <v>0</v>
      </c>
      <c r="F140" s="204">
        <f>'GP1 Totals'!G161</f>
        <v>0</v>
      </c>
      <c r="G140" s="205">
        <f>'GP55A 25-26'!D136</f>
        <v>0</v>
      </c>
      <c r="H140" s="206" t="str">
        <f t="shared" si="15"/>
        <v/>
      </c>
      <c r="I140" s="207">
        <f>'Member Info'!I162</f>
        <v>0</v>
      </c>
      <c r="J140" s="208">
        <f>'GP55A 25-26'!E136</f>
        <v>0</v>
      </c>
      <c r="K140" s="206" t="str">
        <f t="shared" si="16"/>
        <v/>
      </c>
      <c r="L140" s="208">
        <f>'GP1 Totals'!S161</f>
        <v>0</v>
      </c>
      <c r="M140" s="208">
        <f>'GP55A 25-26'!G136</f>
        <v>0</v>
      </c>
      <c r="N140" s="206" t="str">
        <f t="shared" si="17"/>
        <v/>
      </c>
      <c r="P140" s="124" t="str">
        <f t="shared" si="18"/>
        <v/>
      </c>
      <c r="R140" s="124" t="str">
        <f t="shared" si="19"/>
        <v/>
      </c>
      <c r="T140" s="124" t="str">
        <f t="shared" si="20"/>
        <v/>
      </c>
      <c r="Y140" s="206">
        <f>'Member Info'!O162</f>
        <v>0</v>
      </c>
    </row>
    <row r="141" spans="2:25" ht="15.75" thickBot="1" x14ac:dyDescent="0.3">
      <c r="B141" s="164">
        <f>'Member Info'!D163</f>
        <v>0</v>
      </c>
      <c r="C141" s="164">
        <f>'Member Info'!E163</f>
        <v>0</v>
      </c>
      <c r="D141" s="167" t="str">
        <f>'Member Info'!G163</f>
        <v/>
      </c>
      <c r="E141" s="203">
        <f>'Member Info'!B163</f>
        <v>0</v>
      </c>
      <c r="F141" s="204">
        <f>'GP1 Totals'!G162</f>
        <v>0</v>
      </c>
      <c r="G141" s="205">
        <f>'GP55A 25-26'!D137</f>
        <v>0</v>
      </c>
      <c r="H141" s="206" t="str">
        <f t="shared" si="15"/>
        <v/>
      </c>
      <c r="I141" s="207">
        <f>'Member Info'!I163</f>
        <v>0</v>
      </c>
      <c r="J141" s="208">
        <f>'GP55A 25-26'!E137</f>
        <v>0</v>
      </c>
      <c r="K141" s="206" t="str">
        <f t="shared" si="16"/>
        <v/>
      </c>
      <c r="L141" s="208">
        <f>'GP1 Totals'!S162</f>
        <v>0</v>
      </c>
      <c r="M141" s="208">
        <f>'GP55A 25-26'!G137</f>
        <v>0</v>
      </c>
      <c r="N141" s="206" t="str">
        <f t="shared" si="17"/>
        <v/>
      </c>
      <c r="P141" s="124" t="str">
        <f t="shared" si="18"/>
        <v/>
      </c>
      <c r="R141" s="124" t="str">
        <f t="shared" si="19"/>
        <v/>
      </c>
      <c r="T141" s="124" t="str">
        <f t="shared" si="20"/>
        <v/>
      </c>
      <c r="Y141" s="206">
        <f>'Member Info'!O163</f>
        <v>0</v>
      </c>
    </row>
    <row r="142" spans="2:25" ht="15.75" thickBot="1" x14ac:dyDescent="0.3">
      <c r="B142" s="164">
        <f>'Member Info'!D164</f>
        <v>0</v>
      </c>
      <c r="C142" s="164">
        <f>'Member Info'!E164</f>
        <v>0</v>
      </c>
      <c r="D142" s="167" t="str">
        <f>'Member Info'!G164</f>
        <v/>
      </c>
      <c r="E142" s="203">
        <f>'Member Info'!B164</f>
        <v>0</v>
      </c>
      <c r="F142" s="204">
        <f>'GP1 Totals'!G163</f>
        <v>0</v>
      </c>
      <c r="G142" s="205">
        <f>'GP55A 25-26'!D138</f>
        <v>0</v>
      </c>
      <c r="H142" s="206" t="str">
        <f t="shared" si="15"/>
        <v/>
      </c>
      <c r="I142" s="207">
        <f>'Member Info'!I164</f>
        <v>0</v>
      </c>
      <c r="J142" s="208">
        <f>'GP55A 25-26'!E138</f>
        <v>0</v>
      </c>
      <c r="K142" s="206" t="str">
        <f t="shared" si="16"/>
        <v/>
      </c>
      <c r="L142" s="208">
        <f>'GP1 Totals'!S163</f>
        <v>0</v>
      </c>
      <c r="M142" s="208">
        <f>'GP55A 25-26'!G138</f>
        <v>0</v>
      </c>
      <c r="N142" s="206" t="str">
        <f t="shared" si="17"/>
        <v/>
      </c>
      <c r="P142" s="124" t="str">
        <f t="shared" si="18"/>
        <v/>
      </c>
      <c r="R142" s="124" t="str">
        <f t="shared" si="19"/>
        <v/>
      </c>
      <c r="T142" s="124" t="str">
        <f t="shared" si="20"/>
        <v/>
      </c>
      <c r="Y142" s="206">
        <f>'Member Info'!O164</f>
        <v>0</v>
      </c>
    </row>
    <row r="143" spans="2:25" ht="15.75" thickBot="1" x14ac:dyDescent="0.3">
      <c r="B143" s="164">
        <f>'Member Info'!D165</f>
        <v>0</v>
      </c>
      <c r="C143" s="164">
        <f>'Member Info'!E165</f>
        <v>0</v>
      </c>
      <c r="D143" s="167" t="str">
        <f>'Member Info'!G165</f>
        <v/>
      </c>
      <c r="E143" s="203">
        <f>'Member Info'!B165</f>
        <v>0</v>
      </c>
      <c r="F143" s="204">
        <f>'GP1 Totals'!G164</f>
        <v>0</v>
      </c>
      <c r="G143" s="205">
        <f>'GP55A 25-26'!D139</f>
        <v>0</v>
      </c>
      <c r="H143" s="206" t="str">
        <f t="shared" si="15"/>
        <v/>
      </c>
      <c r="I143" s="207">
        <f>'Member Info'!I165</f>
        <v>0</v>
      </c>
      <c r="J143" s="208">
        <f>'GP55A 25-26'!E139</f>
        <v>0</v>
      </c>
      <c r="K143" s="206" t="str">
        <f t="shared" si="16"/>
        <v/>
      </c>
      <c r="L143" s="208">
        <f>'GP1 Totals'!S164</f>
        <v>0</v>
      </c>
      <c r="M143" s="208">
        <f>'GP55A 25-26'!G139</f>
        <v>0</v>
      </c>
      <c r="N143" s="206" t="str">
        <f t="shared" si="17"/>
        <v/>
      </c>
      <c r="P143" s="124" t="str">
        <f t="shared" si="18"/>
        <v/>
      </c>
      <c r="R143" s="124" t="str">
        <f t="shared" si="19"/>
        <v/>
      </c>
      <c r="T143" s="124" t="str">
        <f t="shared" si="20"/>
        <v/>
      </c>
      <c r="Y143" s="206">
        <f>'Member Info'!O165</f>
        <v>0</v>
      </c>
    </row>
    <row r="144" spans="2:25" ht="15.75" thickBot="1" x14ac:dyDescent="0.3">
      <c r="B144" s="164">
        <f>'Member Info'!D166</f>
        <v>0</v>
      </c>
      <c r="C144" s="164">
        <f>'Member Info'!E166</f>
        <v>0</v>
      </c>
      <c r="D144" s="167" t="str">
        <f>'Member Info'!G166</f>
        <v/>
      </c>
      <c r="E144" s="203">
        <f>'Member Info'!B166</f>
        <v>0</v>
      </c>
      <c r="F144" s="204">
        <f>'GP1 Totals'!G165</f>
        <v>0</v>
      </c>
      <c r="G144" s="205">
        <f>'GP55A 25-26'!D140</f>
        <v>0</v>
      </c>
      <c r="H144" s="206" t="str">
        <f t="shared" si="15"/>
        <v/>
      </c>
      <c r="I144" s="207">
        <f>'Member Info'!I166</f>
        <v>0</v>
      </c>
      <c r="J144" s="208">
        <f>'GP55A 25-26'!E140</f>
        <v>0</v>
      </c>
      <c r="K144" s="206" t="str">
        <f t="shared" si="16"/>
        <v/>
      </c>
      <c r="L144" s="208">
        <f>'GP1 Totals'!S165</f>
        <v>0</v>
      </c>
      <c r="M144" s="208">
        <f>'GP55A 25-26'!G140</f>
        <v>0</v>
      </c>
      <c r="N144" s="206" t="str">
        <f t="shared" si="17"/>
        <v/>
      </c>
      <c r="P144" s="124" t="str">
        <f t="shared" si="18"/>
        <v/>
      </c>
      <c r="R144" s="124" t="str">
        <f t="shared" si="19"/>
        <v/>
      </c>
      <c r="T144" s="124" t="str">
        <f t="shared" si="20"/>
        <v/>
      </c>
      <c r="Y144" s="206">
        <f>'Member Info'!O166</f>
        <v>0</v>
      </c>
    </row>
    <row r="145" spans="2:25" ht="15.75" thickBot="1" x14ac:dyDescent="0.3">
      <c r="B145" s="164">
        <f>'Member Info'!D167</f>
        <v>0</v>
      </c>
      <c r="C145" s="164">
        <f>'Member Info'!E167</f>
        <v>0</v>
      </c>
      <c r="D145" s="167" t="str">
        <f>'Member Info'!G167</f>
        <v/>
      </c>
      <c r="E145" s="203">
        <f>'Member Info'!B167</f>
        <v>0</v>
      </c>
      <c r="F145" s="204">
        <f>'GP1 Totals'!G166</f>
        <v>0</v>
      </c>
      <c r="G145" s="205">
        <f>'GP55A 25-26'!D141</f>
        <v>0</v>
      </c>
      <c r="H145" s="206" t="str">
        <f t="shared" ref="H145:H178" si="21">IF($B145=0,"",IF(AND(P145&gt;$P$3,P145&lt;$Q$3),"Match","Does Not Match"))</f>
        <v/>
      </c>
      <c r="I145" s="207">
        <f>'Member Info'!I167</f>
        <v>0</v>
      </c>
      <c r="J145" s="208">
        <f>'GP55A 25-26'!E141</f>
        <v>0</v>
      </c>
      <c r="K145" s="206" t="str">
        <f t="shared" ref="K145:K178" si="22">IF($B145=0,"",IF(AND(R145&gt;$P$3,R145&lt;$Q$3),"Match","Does Not Match"))</f>
        <v/>
      </c>
      <c r="L145" s="208">
        <f>'GP1 Totals'!S166</f>
        <v>0</v>
      </c>
      <c r="M145" s="208">
        <f>'GP55A 25-26'!G141</f>
        <v>0</v>
      </c>
      <c r="N145" s="206" t="str">
        <f t="shared" ref="N145:N178" si="23">IF($B145=0,"",IF(AND(T145&gt;$P$3,T145&lt;$Q$3),"Match","Does Not Match"))</f>
        <v/>
      </c>
      <c r="P145" s="124" t="str">
        <f t="shared" ref="P145:P178" si="24">IF($B145=0,"",(F145/G145)*100)</f>
        <v/>
      </c>
      <c r="R145" s="124" t="str">
        <f t="shared" ref="R145:R178" si="25">IF($B145=0,"",(I145/J145)*100)</f>
        <v/>
      </c>
      <c r="T145" s="124" t="str">
        <f t="shared" ref="T145:T178" si="26">IF($B145=0,"",(L145/M145)*100)</f>
        <v/>
      </c>
      <c r="Y145" s="206">
        <f>'Member Info'!O167</f>
        <v>0</v>
      </c>
    </row>
    <row r="146" spans="2:25" ht="15.75" thickBot="1" x14ac:dyDescent="0.3">
      <c r="B146" s="164">
        <f>'Member Info'!D168</f>
        <v>0</v>
      </c>
      <c r="C146" s="164">
        <f>'Member Info'!E168</f>
        <v>0</v>
      </c>
      <c r="D146" s="167" t="str">
        <f>'Member Info'!G168</f>
        <v/>
      </c>
      <c r="E146" s="203">
        <f>'Member Info'!B168</f>
        <v>0</v>
      </c>
      <c r="F146" s="204">
        <f>'GP1 Totals'!G167</f>
        <v>0</v>
      </c>
      <c r="G146" s="205">
        <f>'GP55A 25-26'!D142</f>
        <v>0</v>
      </c>
      <c r="H146" s="206" t="str">
        <f t="shared" si="21"/>
        <v/>
      </c>
      <c r="I146" s="207">
        <f>'Member Info'!I168</f>
        <v>0</v>
      </c>
      <c r="J146" s="208">
        <f>'GP55A 25-26'!E142</f>
        <v>0</v>
      </c>
      <c r="K146" s="206" t="str">
        <f t="shared" si="22"/>
        <v/>
      </c>
      <c r="L146" s="208">
        <f>'GP1 Totals'!S167</f>
        <v>0</v>
      </c>
      <c r="M146" s="208">
        <f>'GP55A 25-26'!G142</f>
        <v>0</v>
      </c>
      <c r="N146" s="206" t="str">
        <f t="shared" si="23"/>
        <v/>
      </c>
      <c r="P146" s="124" t="str">
        <f t="shared" si="24"/>
        <v/>
      </c>
      <c r="R146" s="124" t="str">
        <f t="shared" si="25"/>
        <v/>
      </c>
      <c r="T146" s="124" t="str">
        <f t="shared" si="26"/>
        <v/>
      </c>
      <c r="Y146" s="206">
        <f>'Member Info'!O168</f>
        <v>0</v>
      </c>
    </row>
    <row r="147" spans="2:25" ht="15.75" thickBot="1" x14ac:dyDescent="0.3">
      <c r="B147" s="164">
        <f>'Member Info'!D169</f>
        <v>0</v>
      </c>
      <c r="C147" s="164">
        <f>'Member Info'!E169</f>
        <v>0</v>
      </c>
      <c r="D147" s="167" t="str">
        <f>'Member Info'!G169</f>
        <v/>
      </c>
      <c r="E147" s="203">
        <f>'Member Info'!B169</f>
        <v>0</v>
      </c>
      <c r="F147" s="204">
        <f>'GP1 Totals'!G168</f>
        <v>0</v>
      </c>
      <c r="G147" s="205">
        <f>'GP55A 25-26'!D143</f>
        <v>0</v>
      </c>
      <c r="H147" s="206" t="str">
        <f t="shared" si="21"/>
        <v/>
      </c>
      <c r="I147" s="207">
        <f>'Member Info'!I169</f>
        <v>0</v>
      </c>
      <c r="J147" s="208">
        <f>'GP55A 25-26'!E143</f>
        <v>0</v>
      </c>
      <c r="K147" s="206" t="str">
        <f t="shared" si="22"/>
        <v/>
      </c>
      <c r="L147" s="208">
        <f>'GP1 Totals'!S168</f>
        <v>0</v>
      </c>
      <c r="M147" s="208">
        <f>'GP55A 25-26'!G143</f>
        <v>0</v>
      </c>
      <c r="N147" s="206" t="str">
        <f t="shared" si="23"/>
        <v/>
      </c>
      <c r="P147" s="124" t="str">
        <f t="shared" si="24"/>
        <v/>
      </c>
      <c r="R147" s="124" t="str">
        <f t="shared" si="25"/>
        <v/>
      </c>
      <c r="T147" s="124" t="str">
        <f t="shared" si="26"/>
        <v/>
      </c>
      <c r="Y147" s="206">
        <f>'Member Info'!O169</f>
        <v>0</v>
      </c>
    </row>
    <row r="148" spans="2:25" ht="15.75" thickBot="1" x14ac:dyDescent="0.3">
      <c r="B148" s="164">
        <f>'Member Info'!D170</f>
        <v>0</v>
      </c>
      <c r="C148" s="164">
        <f>'Member Info'!E170</f>
        <v>0</v>
      </c>
      <c r="D148" s="167" t="str">
        <f>'Member Info'!G170</f>
        <v/>
      </c>
      <c r="E148" s="203">
        <f>'Member Info'!B170</f>
        <v>0</v>
      </c>
      <c r="F148" s="204">
        <f>'GP1 Totals'!G169</f>
        <v>0</v>
      </c>
      <c r="G148" s="205">
        <f>'GP55A 25-26'!D144</f>
        <v>0</v>
      </c>
      <c r="H148" s="206" t="str">
        <f t="shared" si="21"/>
        <v/>
      </c>
      <c r="I148" s="207">
        <f>'Member Info'!I170</f>
        <v>0</v>
      </c>
      <c r="J148" s="208">
        <f>'GP55A 25-26'!E144</f>
        <v>0</v>
      </c>
      <c r="K148" s="206" t="str">
        <f t="shared" si="22"/>
        <v/>
      </c>
      <c r="L148" s="208">
        <f>'GP1 Totals'!S169</f>
        <v>0</v>
      </c>
      <c r="M148" s="208">
        <f>'GP55A 25-26'!G144</f>
        <v>0</v>
      </c>
      <c r="N148" s="206" t="str">
        <f t="shared" si="23"/>
        <v/>
      </c>
      <c r="P148" s="124" t="str">
        <f t="shared" si="24"/>
        <v/>
      </c>
      <c r="R148" s="124" t="str">
        <f t="shared" si="25"/>
        <v/>
      </c>
      <c r="T148" s="124" t="str">
        <f t="shared" si="26"/>
        <v/>
      </c>
      <c r="Y148" s="206">
        <f>'Member Info'!O170</f>
        <v>0</v>
      </c>
    </row>
    <row r="149" spans="2:25" ht="15.75" thickBot="1" x14ac:dyDescent="0.3">
      <c r="B149" s="164">
        <f>'Member Info'!D171</f>
        <v>0</v>
      </c>
      <c r="C149" s="164">
        <f>'Member Info'!E171</f>
        <v>0</v>
      </c>
      <c r="D149" s="167" t="str">
        <f>'Member Info'!G171</f>
        <v/>
      </c>
      <c r="E149" s="203">
        <f>'Member Info'!B171</f>
        <v>0</v>
      </c>
      <c r="F149" s="204">
        <f>'GP1 Totals'!G170</f>
        <v>0</v>
      </c>
      <c r="G149" s="205">
        <f>'GP55A 25-26'!D145</f>
        <v>0</v>
      </c>
      <c r="H149" s="206" t="str">
        <f t="shared" si="21"/>
        <v/>
      </c>
      <c r="I149" s="207">
        <f>'Member Info'!I171</f>
        <v>0</v>
      </c>
      <c r="J149" s="208">
        <f>'GP55A 25-26'!E145</f>
        <v>0</v>
      </c>
      <c r="K149" s="206" t="str">
        <f t="shared" si="22"/>
        <v/>
      </c>
      <c r="L149" s="208">
        <f>'GP1 Totals'!S170</f>
        <v>0</v>
      </c>
      <c r="M149" s="208">
        <f>'GP55A 25-26'!G145</f>
        <v>0</v>
      </c>
      <c r="N149" s="206" t="str">
        <f t="shared" si="23"/>
        <v/>
      </c>
      <c r="P149" s="124" t="str">
        <f t="shared" si="24"/>
        <v/>
      </c>
      <c r="R149" s="124" t="str">
        <f t="shared" si="25"/>
        <v/>
      </c>
      <c r="T149" s="124" t="str">
        <f t="shared" si="26"/>
        <v/>
      </c>
      <c r="Y149" s="206">
        <f>'Member Info'!O171</f>
        <v>0</v>
      </c>
    </row>
    <row r="150" spans="2:25" ht="15.75" thickBot="1" x14ac:dyDescent="0.3">
      <c r="B150" s="164">
        <f>'Member Info'!D172</f>
        <v>0</v>
      </c>
      <c r="C150" s="164">
        <f>'Member Info'!E172</f>
        <v>0</v>
      </c>
      <c r="D150" s="167" t="str">
        <f>'Member Info'!G172</f>
        <v/>
      </c>
      <c r="E150" s="203">
        <f>'Member Info'!B172</f>
        <v>0</v>
      </c>
      <c r="F150" s="204">
        <f>'GP1 Totals'!G171</f>
        <v>0</v>
      </c>
      <c r="G150" s="205">
        <f>'GP55A 25-26'!D146</f>
        <v>0</v>
      </c>
      <c r="H150" s="206" t="str">
        <f t="shared" si="21"/>
        <v/>
      </c>
      <c r="I150" s="207">
        <f>'Member Info'!I172</f>
        <v>0</v>
      </c>
      <c r="J150" s="208">
        <f>'GP55A 25-26'!E146</f>
        <v>0</v>
      </c>
      <c r="K150" s="206" t="str">
        <f t="shared" si="22"/>
        <v/>
      </c>
      <c r="L150" s="208">
        <f>'GP1 Totals'!S171</f>
        <v>0</v>
      </c>
      <c r="M150" s="208">
        <f>'GP55A 25-26'!G146</f>
        <v>0</v>
      </c>
      <c r="N150" s="206" t="str">
        <f t="shared" si="23"/>
        <v/>
      </c>
      <c r="P150" s="124" t="str">
        <f t="shared" si="24"/>
        <v/>
      </c>
      <c r="R150" s="124" t="str">
        <f t="shared" si="25"/>
        <v/>
      </c>
      <c r="T150" s="124" t="str">
        <f t="shared" si="26"/>
        <v/>
      </c>
      <c r="Y150" s="206">
        <f>'Member Info'!O172</f>
        <v>0</v>
      </c>
    </row>
    <row r="151" spans="2:25" ht="15.75" thickBot="1" x14ac:dyDescent="0.3">
      <c r="B151" s="164">
        <f>'Member Info'!D173</f>
        <v>0</v>
      </c>
      <c r="C151" s="164">
        <f>'Member Info'!E173</f>
        <v>0</v>
      </c>
      <c r="D151" s="167" t="str">
        <f>'Member Info'!G173</f>
        <v/>
      </c>
      <c r="E151" s="203">
        <f>'Member Info'!B173</f>
        <v>0</v>
      </c>
      <c r="F151" s="204">
        <f>'GP1 Totals'!G172</f>
        <v>0</v>
      </c>
      <c r="G151" s="205">
        <f>'GP55A 25-26'!D147</f>
        <v>0</v>
      </c>
      <c r="H151" s="206" t="str">
        <f t="shared" si="21"/>
        <v/>
      </c>
      <c r="I151" s="207">
        <f>'Member Info'!I173</f>
        <v>0</v>
      </c>
      <c r="J151" s="208">
        <f>'GP55A 25-26'!E147</f>
        <v>0</v>
      </c>
      <c r="K151" s="206" t="str">
        <f t="shared" si="22"/>
        <v/>
      </c>
      <c r="L151" s="208">
        <f>'GP1 Totals'!S172</f>
        <v>0</v>
      </c>
      <c r="M151" s="208">
        <f>'GP55A 25-26'!G147</f>
        <v>0</v>
      </c>
      <c r="N151" s="206" t="str">
        <f t="shared" si="23"/>
        <v/>
      </c>
      <c r="P151" s="124" t="str">
        <f t="shared" si="24"/>
        <v/>
      </c>
      <c r="R151" s="124" t="str">
        <f t="shared" si="25"/>
        <v/>
      </c>
      <c r="T151" s="124" t="str">
        <f t="shared" si="26"/>
        <v/>
      </c>
      <c r="Y151" s="206">
        <f>'Member Info'!O173</f>
        <v>0</v>
      </c>
    </row>
    <row r="152" spans="2:25" ht="15.75" thickBot="1" x14ac:dyDescent="0.3">
      <c r="B152" s="164">
        <f>'Member Info'!D174</f>
        <v>0</v>
      </c>
      <c r="C152" s="164">
        <f>'Member Info'!E174</f>
        <v>0</v>
      </c>
      <c r="D152" s="167" t="str">
        <f>'Member Info'!G174</f>
        <v/>
      </c>
      <c r="E152" s="203">
        <f>'Member Info'!B174</f>
        <v>0</v>
      </c>
      <c r="F152" s="204">
        <f>'GP1 Totals'!G173</f>
        <v>0</v>
      </c>
      <c r="G152" s="205">
        <f>'GP55A 25-26'!D148</f>
        <v>0</v>
      </c>
      <c r="H152" s="206" t="str">
        <f t="shared" si="21"/>
        <v/>
      </c>
      <c r="I152" s="207">
        <f>'Member Info'!I174</f>
        <v>0</v>
      </c>
      <c r="J152" s="208">
        <f>'GP55A 25-26'!E148</f>
        <v>0</v>
      </c>
      <c r="K152" s="206" t="str">
        <f t="shared" si="22"/>
        <v/>
      </c>
      <c r="L152" s="208">
        <f>'GP1 Totals'!S173</f>
        <v>0</v>
      </c>
      <c r="M152" s="208">
        <f>'GP55A 25-26'!G148</f>
        <v>0</v>
      </c>
      <c r="N152" s="206" t="str">
        <f t="shared" si="23"/>
        <v/>
      </c>
      <c r="P152" s="124" t="str">
        <f t="shared" si="24"/>
        <v/>
      </c>
      <c r="R152" s="124" t="str">
        <f t="shared" si="25"/>
        <v/>
      </c>
      <c r="T152" s="124" t="str">
        <f t="shared" si="26"/>
        <v/>
      </c>
      <c r="Y152" s="206">
        <f>'Member Info'!O174</f>
        <v>0</v>
      </c>
    </row>
    <row r="153" spans="2:25" ht="15.75" thickBot="1" x14ac:dyDescent="0.3">
      <c r="B153" s="164">
        <f>'Member Info'!D175</f>
        <v>0</v>
      </c>
      <c r="C153" s="164">
        <f>'Member Info'!E175</f>
        <v>0</v>
      </c>
      <c r="D153" s="167" t="str">
        <f>'Member Info'!G175</f>
        <v/>
      </c>
      <c r="E153" s="203">
        <f>'Member Info'!B175</f>
        <v>0</v>
      </c>
      <c r="F153" s="204">
        <f>'GP1 Totals'!G174</f>
        <v>0</v>
      </c>
      <c r="G153" s="205">
        <f>'GP55A 25-26'!D149</f>
        <v>0</v>
      </c>
      <c r="H153" s="206" t="str">
        <f t="shared" si="21"/>
        <v/>
      </c>
      <c r="I153" s="207">
        <f>'Member Info'!I175</f>
        <v>0</v>
      </c>
      <c r="J153" s="208">
        <f>'GP55A 25-26'!E149</f>
        <v>0</v>
      </c>
      <c r="K153" s="206" t="str">
        <f t="shared" si="22"/>
        <v/>
      </c>
      <c r="L153" s="208">
        <f>'GP1 Totals'!S174</f>
        <v>0</v>
      </c>
      <c r="M153" s="208">
        <f>'GP55A 25-26'!G149</f>
        <v>0</v>
      </c>
      <c r="N153" s="206" t="str">
        <f t="shared" si="23"/>
        <v/>
      </c>
      <c r="P153" s="124" t="str">
        <f t="shared" si="24"/>
        <v/>
      </c>
      <c r="R153" s="124" t="str">
        <f t="shared" si="25"/>
        <v/>
      </c>
      <c r="T153" s="124" t="str">
        <f t="shared" si="26"/>
        <v/>
      </c>
      <c r="Y153" s="206">
        <f>'Member Info'!O175</f>
        <v>0</v>
      </c>
    </row>
    <row r="154" spans="2:25" ht="15.75" thickBot="1" x14ac:dyDescent="0.3">
      <c r="B154" s="164">
        <f>'Member Info'!D176</f>
        <v>0</v>
      </c>
      <c r="C154" s="164">
        <f>'Member Info'!E176</f>
        <v>0</v>
      </c>
      <c r="D154" s="167" t="str">
        <f>'Member Info'!G176</f>
        <v/>
      </c>
      <c r="E154" s="203">
        <f>'Member Info'!B176</f>
        <v>0</v>
      </c>
      <c r="F154" s="204">
        <f>'GP1 Totals'!G175</f>
        <v>0</v>
      </c>
      <c r="G154" s="205">
        <f>'GP55A 25-26'!D150</f>
        <v>0</v>
      </c>
      <c r="H154" s="206" t="str">
        <f t="shared" si="21"/>
        <v/>
      </c>
      <c r="I154" s="207">
        <f>'Member Info'!I176</f>
        <v>0</v>
      </c>
      <c r="J154" s="208">
        <f>'GP55A 25-26'!E150</f>
        <v>0</v>
      </c>
      <c r="K154" s="206" t="str">
        <f t="shared" si="22"/>
        <v/>
      </c>
      <c r="L154" s="208">
        <f>'GP1 Totals'!S175</f>
        <v>0</v>
      </c>
      <c r="M154" s="208">
        <f>'GP55A 25-26'!G150</f>
        <v>0</v>
      </c>
      <c r="N154" s="206" t="str">
        <f t="shared" si="23"/>
        <v/>
      </c>
      <c r="P154" s="124" t="str">
        <f t="shared" si="24"/>
        <v/>
      </c>
      <c r="R154" s="124" t="str">
        <f t="shared" si="25"/>
        <v/>
      </c>
      <c r="T154" s="124" t="str">
        <f t="shared" si="26"/>
        <v/>
      </c>
      <c r="Y154" s="206">
        <f>'Member Info'!O176</f>
        <v>0</v>
      </c>
    </row>
    <row r="155" spans="2:25" ht="15.75" thickBot="1" x14ac:dyDescent="0.3">
      <c r="B155" s="164">
        <f>'Member Info'!D177</f>
        <v>0</v>
      </c>
      <c r="C155" s="164">
        <f>'Member Info'!E177</f>
        <v>0</v>
      </c>
      <c r="D155" s="167" t="str">
        <f>'Member Info'!G177</f>
        <v/>
      </c>
      <c r="E155" s="203">
        <f>'Member Info'!B177</f>
        <v>0</v>
      </c>
      <c r="F155" s="204">
        <f>'GP1 Totals'!G176</f>
        <v>0</v>
      </c>
      <c r="G155" s="205">
        <f>'GP55A 25-26'!D151</f>
        <v>0</v>
      </c>
      <c r="H155" s="206" t="str">
        <f t="shared" si="21"/>
        <v/>
      </c>
      <c r="I155" s="207">
        <f>'Member Info'!I177</f>
        <v>0</v>
      </c>
      <c r="J155" s="208">
        <f>'GP55A 25-26'!E151</f>
        <v>0</v>
      </c>
      <c r="K155" s="206" t="str">
        <f t="shared" si="22"/>
        <v/>
      </c>
      <c r="L155" s="208">
        <f>'GP1 Totals'!S176</f>
        <v>0</v>
      </c>
      <c r="M155" s="208">
        <f>'GP55A 25-26'!G151</f>
        <v>0</v>
      </c>
      <c r="N155" s="206" t="str">
        <f t="shared" si="23"/>
        <v/>
      </c>
      <c r="P155" s="124" t="str">
        <f t="shared" si="24"/>
        <v/>
      </c>
      <c r="R155" s="124" t="str">
        <f t="shared" si="25"/>
        <v/>
      </c>
      <c r="T155" s="124" t="str">
        <f t="shared" si="26"/>
        <v/>
      </c>
      <c r="Y155" s="206">
        <f>'Member Info'!O177</f>
        <v>0</v>
      </c>
    </row>
    <row r="156" spans="2:25" ht="15.75" thickBot="1" x14ac:dyDescent="0.3">
      <c r="B156" s="164">
        <f>'Member Info'!D178</f>
        <v>0</v>
      </c>
      <c r="C156" s="164">
        <f>'Member Info'!E178</f>
        <v>0</v>
      </c>
      <c r="D156" s="167" t="str">
        <f>'Member Info'!G178</f>
        <v/>
      </c>
      <c r="E156" s="203">
        <f>'Member Info'!B178</f>
        <v>0</v>
      </c>
      <c r="F156" s="204">
        <f>'GP1 Totals'!G177</f>
        <v>0</v>
      </c>
      <c r="G156" s="205">
        <f>'GP55A 25-26'!D152</f>
        <v>0</v>
      </c>
      <c r="H156" s="206" t="str">
        <f t="shared" si="21"/>
        <v/>
      </c>
      <c r="I156" s="207">
        <f>'Member Info'!I178</f>
        <v>0</v>
      </c>
      <c r="J156" s="208">
        <f>'GP55A 25-26'!E152</f>
        <v>0</v>
      </c>
      <c r="K156" s="206" t="str">
        <f t="shared" si="22"/>
        <v/>
      </c>
      <c r="L156" s="208">
        <f>'GP1 Totals'!S177</f>
        <v>0</v>
      </c>
      <c r="M156" s="208">
        <f>'GP55A 25-26'!G152</f>
        <v>0</v>
      </c>
      <c r="N156" s="206" t="str">
        <f t="shared" si="23"/>
        <v/>
      </c>
      <c r="P156" s="124" t="str">
        <f t="shared" si="24"/>
        <v/>
      </c>
      <c r="R156" s="124" t="str">
        <f t="shared" si="25"/>
        <v/>
      </c>
      <c r="T156" s="124" t="str">
        <f t="shared" si="26"/>
        <v/>
      </c>
      <c r="Y156" s="206">
        <f>'Member Info'!O178</f>
        <v>0</v>
      </c>
    </row>
    <row r="157" spans="2:25" ht="15.75" thickBot="1" x14ac:dyDescent="0.3">
      <c r="B157" s="164">
        <f>'Member Info'!D179</f>
        <v>0</v>
      </c>
      <c r="C157" s="164">
        <f>'Member Info'!E179</f>
        <v>0</v>
      </c>
      <c r="D157" s="167">
        <f>'Member Info'!G179</f>
        <v>0</v>
      </c>
      <c r="E157" s="203">
        <f>'Member Info'!B179</f>
        <v>0</v>
      </c>
      <c r="F157" s="204">
        <f>'GP1 Totals'!G178</f>
        <v>0</v>
      </c>
      <c r="G157" s="205">
        <f>'GP55A 25-26'!D153</f>
        <v>0</v>
      </c>
      <c r="H157" s="206" t="str">
        <f t="shared" si="21"/>
        <v/>
      </c>
      <c r="I157" s="207">
        <f>'Member Info'!I179</f>
        <v>0</v>
      </c>
      <c r="J157" s="208">
        <f>'GP55A 25-26'!E153</f>
        <v>0</v>
      </c>
      <c r="K157" s="206" t="str">
        <f t="shared" si="22"/>
        <v/>
      </c>
      <c r="L157" s="208">
        <f>'GP1 Totals'!S178</f>
        <v>0</v>
      </c>
      <c r="M157" s="208">
        <f>'GP55A 25-26'!G153</f>
        <v>0</v>
      </c>
      <c r="N157" s="206" t="str">
        <f t="shared" si="23"/>
        <v/>
      </c>
      <c r="P157" s="124" t="str">
        <f t="shared" si="24"/>
        <v/>
      </c>
      <c r="R157" s="124" t="str">
        <f t="shared" si="25"/>
        <v/>
      </c>
      <c r="T157" s="124" t="str">
        <f t="shared" si="26"/>
        <v/>
      </c>
      <c r="Y157" s="206">
        <f>'Member Info'!O179</f>
        <v>0</v>
      </c>
    </row>
    <row r="158" spans="2:25" ht="15.75" thickBot="1" x14ac:dyDescent="0.3">
      <c r="B158" s="164">
        <f>'Member Info'!D180</f>
        <v>0</v>
      </c>
      <c r="C158" s="164">
        <f>'Member Info'!E180</f>
        <v>0</v>
      </c>
      <c r="D158" s="167">
        <f>'Member Info'!G180</f>
        <v>0</v>
      </c>
      <c r="E158" s="203">
        <f>'Member Info'!B180</f>
        <v>0</v>
      </c>
      <c r="F158" s="204">
        <f>'GP1 Totals'!G179</f>
        <v>0</v>
      </c>
      <c r="G158" s="205">
        <f>'GP55A 25-26'!D154</f>
        <v>0</v>
      </c>
      <c r="H158" s="206" t="str">
        <f t="shared" si="21"/>
        <v/>
      </c>
      <c r="I158" s="207">
        <f>'Member Info'!I180</f>
        <v>0</v>
      </c>
      <c r="J158" s="208">
        <f>'GP55A 25-26'!E154</f>
        <v>0</v>
      </c>
      <c r="K158" s="206" t="str">
        <f t="shared" si="22"/>
        <v/>
      </c>
      <c r="L158" s="208">
        <f>'GP1 Totals'!S179</f>
        <v>0</v>
      </c>
      <c r="M158" s="208">
        <f>'GP55A 25-26'!G154</f>
        <v>0</v>
      </c>
      <c r="N158" s="206" t="str">
        <f t="shared" si="23"/>
        <v/>
      </c>
      <c r="P158" s="124" t="str">
        <f t="shared" si="24"/>
        <v/>
      </c>
      <c r="R158" s="124" t="str">
        <f t="shared" si="25"/>
        <v/>
      </c>
      <c r="T158" s="124" t="str">
        <f t="shared" si="26"/>
        <v/>
      </c>
      <c r="Y158" s="206">
        <f>'Member Info'!O180</f>
        <v>0</v>
      </c>
    </row>
    <row r="159" spans="2:25" ht="15.75" thickBot="1" x14ac:dyDescent="0.3">
      <c r="B159" s="164">
        <f>'Member Info'!D181</f>
        <v>0</v>
      </c>
      <c r="C159" s="164">
        <f>'Member Info'!E181</f>
        <v>0</v>
      </c>
      <c r="D159" s="167">
        <f>'Member Info'!G181</f>
        <v>0</v>
      </c>
      <c r="E159" s="203">
        <f>'Member Info'!B181</f>
        <v>0</v>
      </c>
      <c r="F159" s="204">
        <f>'GP1 Totals'!G180</f>
        <v>0</v>
      </c>
      <c r="G159" s="205">
        <f>'GP55A 25-26'!D155</f>
        <v>0</v>
      </c>
      <c r="H159" s="206" t="str">
        <f t="shared" si="21"/>
        <v/>
      </c>
      <c r="I159" s="207">
        <f>'Member Info'!I181</f>
        <v>0</v>
      </c>
      <c r="J159" s="208">
        <f>'GP55A 25-26'!E155</f>
        <v>0</v>
      </c>
      <c r="K159" s="206" t="str">
        <f t="shared" si="22"/>
        <v/>
      </c>
      <c r="L159" s="208">
        <f>'GP1 Totals'!S180</f>
        <v>0</v>
      </c>
      <c r="M159" s="208">
        <f>'GP55A 25-26'!G155</f>
        <v>0</v>
      </c>
      <c r="N159" s="206" t="str">
        <f t="shared" si="23"/>
        <v/>
      </c>
      <c r="P159" s="124" t="str">
        <f t="shared" si="24"/>
        <v/>
      </c>
      <c r="R159" s="124" t="str">
        <f t="shared" si="25"/>
        <v/>
      </c>
      <c r="T159" s="124" t="str">
        <f t="shared" si="26"/>
        <v/>
      </c>
      <c r="Y159" s="206">
        <f>'Member Info'!O181</f>
        <v>0</v>
      </c>
    </row>
    <row r="160" spans="2:25" ht="15.75" thickBot="1" x14ac:dyDescent="0.3">
      <c r="B160" s="164">
        <f>'Member Info'!D182</f>
        <v>0</v>
      </c>
      <c r="C160" s="164">
        <f>'Member Info'!E182</f>
        <v>0</v>
      </c>
      <c r="D160" s="167">
        <f>'Member Info'!G182</f>
        <v>0</v>
      </c>
      <c r="E160" s="203">
        <f>'Member Info'!B182</f>
        <v>0</v>
      </c>
      <c r="F160" s="204">
        <f>'GP1 Totals'!G181</f>
        <v>0</v>
      </c>
      <c r="G160" s="205">
        <f>'GP55A 25-26'!D156</f>
        <v>0</v>
      </c>
      <c r="H160" s="206" t="str">
        <f t="shared" si="21"/>
        <v/>
      </c>
      <c r="I160" s="207">
        <f>'Member Info'!I182</f>
        <v>0</v>
      </c>
      <c r="J160" s="208">
        <f>'GP55A 25-26'!E156</f>
        <v>0</v>
      </c>
      <c r="K160" s="206" t="str">
        <f t="shared" si="22"/>
        <v/>
      </c>
      <c r="L160" s="208">
        <f>'GP1 Totals'!S181</f>
        <v>0</v>
      </c>
      <c r="M160" s="208">
        <f>'GP55A 25-26'!G156</f>
        <v>0</v>
      </c>
      <c r="N160" s="206" t="str">
        <f t="shared" si="23"/>
        <v/>
      </c>
      <c r="P160" s="124" t="str">
        <f t="shared" si="24"/>
        <v/>
      </c>
      <c r="R160" s="124" t="str">
        <f t="shared" si="25"/>
        <v/>
      </c>
      <c r="T160" s="124" t="str">
        <f t="shared" si="26"/>
        <v/>
      </c>
      <c r="Y160" s="206">
        <f>'Member Info'!O182</f>
        <v>0</v>
      </c>
    </row>
    <row r="161" spans="2:25" ht="15.75" thickBot="1" x14ac:dyDescent="0.3">
      <c r="B161" s="164">
        <f>'Member Info'!D183</f>
        <v>0</v>
      </c>
      <c r="C161" s="164">
        <f>'Member Info'!E183</f>
        <v>0</v>
      </c>
      <c r="D161" s="167">
        <f>'Member Info'!G183</f>
        <v>0</v>
      </c>
      <c r="E161" s="203">
        <f>'Member Info'!B183</f>
        <v>0</v>
      </c>
      <c r="F161" s="204">
        <f>'GP1 Totals'!G182</f>
        <v>0</v>
      </c>
      <c r="G161" s="205">
        <f>'GP55A 25-26'!D157</f>
        <v>0</v>
      </c>
      <c r="H161" s="206" t="str">
        <f t="shared" si="21"/>
        <v/>
      </c>
      <c r="I161" s="207">
        <f>'Member Info'!I183</f>
        <v>0</v>
      </c>
      <c r="J161" s="208">
        <f>'GP55A 25-26'!E157</f>
        <v>0</v>
      </c>
      <c r="K161" s="206" t="str">
        <f t="shared" si="22"/>
        <v/>
      </c>
      <c r="L161" s="208">
        <f>'GP1 Totals'!S182</f>
        <v>0</v>
      </c>
      <c r="M161" s="208">
        <f>'GP55A 25-26'!G157</f>
        <v>0</v>
      </c>
      <c r="N161" s="206" t="str">
        <f t="shared" si="23"/>
        <v/>
      </c>
      <c r="P161" s="124" t="str">
        <f t="shared" si="24"/>
        <v/>
      </c>
      <c r="R161" s="124" t="str">
        <f t="shared" si="25"/>
        <v/>
      </c>
      <c r="T161" s="124" t="str">
        <f t="shared" si="26"/>
        <v/>
      </c>
      <c r="Y161" s="206">
        <f>'Member Info'!O183</f>
        <v>0</v>
      </c>
    </row>
    <row r="162" spans="2:25" ht="15.75" thickBot="1" x14ac:dyDescent="0.3">
      <c r="B162" s="164">
        <f>'Member Info'!D184</f>
        <v>0</v>
      </c>
      <c r="C162" s="164">
        <f>'Member Info'!E184</f>
        <v>0</v>
      </c>
      <c r="D162" s="167">
        <f>'Member Info'!G184</f>
        <v>0</v>
      </c>
      <c r="E162" s="203">
        <f>'Member Info'!B184</f>
        <v>0</v>
      </c>
      <c r="F162" s="204">
        <f>'GP1 Totals'!G183</f>
        <v>0</v>
      </c>
      <c r="G162" s="205">
        <f>'GP55A 25-26'!D158</f>
        <v>0</v>
      </c>
      <c r="H162" s="206" t="str">
        <f t="shared" si="21"/>
        <v/>
      </c>
      <c r="I162" s="207">
        <f>'Member Info'!I184</f>
        <v>0</v>
      </c>
      <c r="J162" s="208">
        <f>'GP55A 25-26'!E158</f>
        <v>0</v>
      </c>
      <c r="K162" s="206" t="str">
        <f t="shared" si="22"/>
        <v/>
      </c>
      <c r="L162" s="208">
        <f>'GP1 Totals'!S183</f>
        <v>0</v>
      </c>
      <c r="M162" s="208">
        <f>'GP55A 25-26'!G158</f>
        <v>0</v>
      </c>
      <c r="N162" s="206" t="str">
        <f t="shared" si="23"/>
        <v/>
      </c>
      <c r="P162" s="124" t="str">
        <f t="shared" si="24"/>
        <v/>
      </c>
      <c r="R162" s="124" t="str">
        <f t="shared" si="25"/>
        <v/>
      </c>
      <c r="T162" s="124" t="str">
        <f t="shared" si="26"/>
        <v/>
      </c>
      <c r="Y162" s="206">
        <f>'Member Info'!O184</f>
        <v>0</v>
      </c>
    </row>
    <row r="163" spans="2:25" ht="15.75" thickBot="1" x14ac:dyDescent="0.3">
      <c r="B163" s="164">
        <f>'Member Info'!D185</f>
        <v>0</v>
      </c>
      <c r="C163" s="164">
        <f>'Member Info'!E185</f>
        <v>0</v>
      </c>
      <c r="D163" s="167">
        <f>'Member Info'!G185</f>
        <v>0</v>
      </c>
      <c r="E163" s="203">
        <f>'Member Info'!B185</f>
        <v>0</v>
      </c>
      <c r="F163" s="204">
        <f>'GP1 Totals'!G184</f>
        <v>0</v>
      </c>
      <c r="G163" s="205">
        <f>'GP55A 25-26'!D159</f>
        <v>0</v>
      </c>
      <c r="H163" s="206" t="str">
        <f t="shared" si="21"/>
        <v/>
      </c>
      <c r="I163" s="207">
        <f>'Member Info'!I185</f>
        <v>0</v>
      </c>
      <c r="J163" s="208">
        <f>'GP55A 25-26'!E159</f>
        <v>0</v>
      </c>
      <c r="K163" s="206" t="str">
        <f t="shared" si="22"/>
        <v/>
      </c>
      <c r="L163" s="208">
        <f>'GP1 Totals'!S184</f>
        <v>0</v>
      </c>
      <c r="M163" s="208">
        <f>'GP55A 25-26'!G159</f>
        <v>0</v>
      </c>
      <c r="N163" s="206" t="str">
        <f t="shared" si="23"/>
        <v/>
      </c>
      <c r="P163" s="124" t="str">
        <f t="shared" si="24"/>
        <v/>
      </c>
      <c r="R163" s="124" t="str">
        <f t="shared" si="25"/>
        <v/>
      </c>
      <c r="T163" s="124" t="str">
        <f t="shared" si="26"/>
        <v/>
      </c>
      <c r="Y163" s="206">
        <f>'Member Info'!O185</f>
        <v>0</v>
      </c>
    </row>
    <row r="164" spans="2:25" ht="15.75" thickBot="1" x14ac:dyDescent="0.3">
      <c r="B164" s="164">
        <f>'Member Info'!D186</f>
        <v>0</v>
      </c>
      <c r="C164" s="164">
        <f>'Member Info'!E186</f>
        <v>0</v>
      </c>
      <c r="D164" s="167">
        <f>'Member Info'!G186</f>
        <v>0</v>
      </c>
      <c r="E164" s="203">
        <f>'Member Info'!B186</f>
        <v>0</v>
      </c>
      <c r="F164" s="204">
        <f>'GP1 Totals'!G185</f>
        <v>0</v>
      </c>
      <c r="G164" s="205">
        <f>'GP55A 25-26'!D160</f>
        <v>0</v>
      </c>
      <c r="H164" s="206" t="str">
        <f t="shared" si="21"/>
        <v/>
      </c>
      <c r="I164" s="207">
        <f>'Member Info'!I186</f>
        <v>0</v>
      </c>
      <c r="J164" s="208">
        <f>'GP55A 25-26'!E160</f>
        <v>0</v>
      </c>
      <c r="K164" s="206" t="str">
        <f t="shared" si="22"/>
        <v/>
      </c>
      <c r="L164" s="208">
        <f>'GP1 Totals'!S185</f>
        <v>0</v>
      </c>
      <c r="M164" s="208">
        <f>'GP55A 25-26'!G160</f>
        <v>0</v>
      </c>
      <c r="N164" s="206" t="str">
        <f t="shared" si="23"/>
        <v/>
      </c>
      <c r="P164" s="124" t="str">
        <f t="shared" si="24"/>
        <v/>
      </c>
      <c r="R164" s="124" t="str">
        <f t="shared" si="25"/>
        <v/>
      </c>
      <c r="T164" s="124" t="str">
        <f t="shared" si="26"/>
        <v/>
      </c>
      <c r="Y164" s="206">
        <f>'Member Info'!O186</f>
        <v>0</v>
      </c>
    </row>
    <row r="165" spans="2:25" ht="15.75" thickBot="1" x14ac:dyDescent="0.3">
      <c r="B165" s="164">
        <f>'Member Info'!D187</f>
        <v>0</v>
      </c>
      <c r="C165" s="164">
        <f>'Member Info'!E187</f>
        <v>0</v>
      </c>
      <c r="D165" s="167">
        <f>'Member Info'!G187</f>
        <v>0</v>
      </c>
      <c r="E165" s="203">
        <f>'Member Info'!B187</f>
        <v>0</v>
      </c>
      <c r="F165" s="204">
        <f>'GP1 Totals'!G186</f>
        <v>0</v>
      </c>
      <c r="G165" s="205">
        <f>'GP55A 25-26'!D161</f>
        <v>0</v>
      </c>
      <c r="H165" s="206" t="str">
        <f t="shared" si="21"/>
        <v/>
      </c>
      <c r="I165" s="207">
        <f>'Member Info'!I187</f>
        <v>0</v>
      </c>
      <c r="J165" s="208">
        <f>'GP55A 25-26'!E161</f>
        <v>0</v>
      </c>
      <c r="K165" s="206" t="str">
        <f t="shared" si="22"/>
        <v/>
      </c>
      <c r="L165" s="208">
        <f>'GP1 Totals'!S186</f>
        <v>0</v>
      </c>
      <c r="M165" s="208">
        <f>'GP55A 25-26'!G161</f>
        <v>0</v>
      </c>
      <c r="N165" s="206" t="str">
        <f t="shared" si="23"/>
        <v/>
      </c>
      <c r="P165" s="124" t="str">
        <f t="shared" si="24"/>
        <v/>
      </c>
      <c r="R165" s="124" t="str">
        <f t="shared" si="25"/>
        <v/>
      </c>
      <c r="T165" s="124" t="str">
        <f t="shared" si="26"/>
        <v/>
      </c>
      <c r="Y165" s="206">
        <f>'Member Info'!O187</f>
        <v>0</v>
      </c>
    </row>
    <row r="166" spans="2:25" ht="15.75" thickBot="1" x14ac:dyDescent="0.3">
      <c r="B166" s="164">
        <f>'Member Info'!D188</f>
        <v>0</v>
      </c>
      <c r="C166" s="164">
        <f>'Member Info'!E188</f>
        <v>0</v>
      </c>
      <c r="D166" s="167">
        <f>'Member Info'!G188</f>
        <v>0</v>
      </c>
      <c r="E166" s="203">
        <f>'Member Info'!B188</f>
        <v>0</v>
      </c>
      <c r="F166" s="204">
        <f>'GP1 Totals'!G187</f>
        <v>0</v>
      </c>
      <c r="G166" s="205">
        <f>'GP55A 25-26'!D162</f>
        <v>0</v>
      </c>
      <c r="H166" s="206" t="str">
        <f t="shared" si="21"/>
        <v/>
      </c>
      <c r="I166" s="207">
        <f>'Member Info'!I188</f>
        <v>0</v>
      </c>
      <c r="J166" s="208">
        <f>'GP55A 25-26'!E162</f>
        <v>0</v>
      </c>
      <c r="K166" s="206" t="str">
        <f t="shared" si="22"/>
        <v/>
      </c>
      <c r="L166" s="208">
        <f>'GP1 Totals'!S187</f>
        <v>0</v>
      </c>
      <c r="M166" s="208">
        <f>'GP55A 25-26'!G162</f>
        <v>0</v>
      </c>
      <c r="N166" s="206" t="str">
        <f t="shared" si="23"/>
        <v/>
      </c>
      <c r="P166" s="124" t="str">
        <f t="shared" si="24"/>
        <v/>
      </c>
      <c r="R166" s="124" t="str">
        <f t="shared" si="25"/>
        <v/>
      </c>
      <c r="T166" s="124" t="str">
        <f t="shared" si="26"/>
        <v/>
      </c>
      <c r="Y166" s="206">
        <f>'Member Info'!O188</f>
        <v>0</v>
      </c>
    </row>
    <row r="167" spans="2:25" ht="15.75" thickBot="1" x14ac:dyDescent="0.3">
      <c r="B167" s="164">
        <f>'Member Info'!D189</f>
        <v>0</v>
      </c>
      <c r="C167" s="164">
        <f>'Member Info'!E189</f>
        <v>0</v>
      </c>
      <c r="D167" s="167">
        <f>'Member Info'!G189</f>
        <v>0</v>
      </c>
      <c r="E167" s="203">
        <f>'Member Info'!B189</f>
        <v>0</v>
      </c>
      <c r="F167" s="204">
        <f>'GP1 Totals'!G188</f>
        <v>0</v>
      </c>
      <c r="G167" s="205">
        <f>'GP55A 25-26'!D163</f>
        <v>0</v>
      </c>
      <c r="H167" s="206" t="str">
        <f t="shared" si="21"/>
        <v/>
      </c>
      <c r="I167" s="207">
        <f>'Member Info'!I189</f>
        <v>0</v>
      </c>
      <c r="J167" s="208">
        <f>'GP55A 25-26'!E163</f>
        <v>0</v>
      </c>
      <c r="K167" s="206" t="str">
        <f t="shared" si="22"/>
        <v/>
      </c>
      <c r="L167" s="208">
        <f>'GP1 Totals'!S188</f>
        <v>0</v>
      </c>
      <c r="M167" s="208">
        <f>'GP55A 25-26'!G163</f>
        <v>0</v>
      </c>
      <c r="N167" s="206" t="str">
        <f t="shared" si="23"/>
        <v/>
      </c>
      <c r="P167" s="124" t="str">
        <f t="shared" si="24"/>
        <v/>
      </c>
      <c r="R167" s="124" t="str">
        <f t="shared" si="25"/>
        <v/>
      </c>
      <c r="T167" s="124" t="str">
        <f t="shared" si="26"/>
        <v/>
      </c>
      <c r="Y167" s="206">
        <f>'Member Info'!O189</f>
        <v>0</v>
      </c>
    </row>
    <row r="168" spans="2:25" ht="15.75" thickBot="1" x14ac:dyDescent="0.3">
      <c r="B168" s="164">
        <f>'Member Info'!D190</f>
        <v>0</v>
      </c>
      <c r="C168" s="164">
        <f>'Member Info'!E190</f>
        <v>0</v>
      </c>
      <c r="D168" s="167">
        <f>'Member Info'!G190</f>
        <v>0</v>
      </c>
      <c r="E168" s="203">
        <f>'Member Info'!B190</f>
        <v>0</v>
      </c>
      <c r="F168" s="204">
        <f>'GP1 Totals'!G189</f>
        <v>0</v>
      </c>
      <c r="G168" s="205">
        <f>'GP55A 25-26'!D164</f>
        <v>0</v>
      </c>
      <c r="H168" s="206" t="str">
        <f t="shared" si="21"/>
        <v/>
      </c>
      <c r="I168" s="207">
        <f>'Member Info'!I190</f>
        <v>0</v>
      </c>
      <c r="J168" s="208">
        <f>'GP55A 25-26'!E164</f>
        <v>0</v>
      </c>
      <c r="K168" s="206" t="str">
        <f t="shared" si="22"/>
        <v/>
      </c>
      <c r="L168" s="208">
        <f>'GP1 Totals'!S189</f>
        <v>0</v>
      </c>
      <c r="M168" s="208">
        <f>'GP55A 25-26'!G164</f>
        <v>0</v>
      </c>
      <c r="N168" s="206" t="str">
        <f t="shared" si="23"/>
        <v/>
      </c>
      <c r="P168" s="124" t="str">
        <f t="shared" si="24"/>
        <v/>
      </c>
      <c r="R168" s="124" t="str">
        <f t="shared" si="25"/>
        <v/>
      </c>
      <c r="T168" s="124" t="str">
        <f t="shared" si="26"/>
        <v/>
      </c>
      <c r="Y168" s="206">
        <f>'Member Info'!O190</f>
        <v>0</v>
      </c>
    </row>
    <row r="169" spans="2:25" ht="15.75" thickBot="1" x14ac:dyDescent="0.3">
      <c r="B169" s="164">
        <f>'Member Info'!D191</f>
        <v>0</v>
      </c>
      <c r="C169" s="164">
        <f>'Member Info'!E191</f>
        <v>0</v>
      </c>
      <c r="D169" s="167">
        <f>'Member Info'!G191</f>
        <v>0</v>
      </c>
      <c r="E169" s="203">
        <f>'Member Info'!B191</f>
        <v>0</v>
      </c>
      <c r="F169" s="204">
        <f>'GP1 Totals'!G190</f>
        <v>0</v>
      </c>
      <c r="G169" s="205">
        <f>'GP55A 25-26'!D165</f>
        <v>0</v>
      </c>
      <c r="H169" s="206" t="str">
        <f t="shared" si="21"/>
        <v/>
      </c>
      <c r="I169" s="207">
        <f>'Member Info'!I191</f>
        <v>0</v>
      </c>
      <c r="J169" s="208">
        <f>'GP55A 25-26'!E165</f>
        <v>0</v>
      </c>
      <c r="K169" s="206" t="str">
        <f t="shared" si="22"/>
        <v/>
      </c>
      <c r="L169" s="208">
        <f>'GP1 Totals'!S190</f>
        <v>0</v>
      </c>
      <c r="M169" s="208">
        <f>'GP55A 25-26'!G165</f>
        <v>0</v>
      </c>
      <c r="N169" s="206" t="str">
        <f t="shared" si="23"/>
        <v/>
      </c>
      <c r="P169" s="124" t="str">
        <f t="shared" si="24"/>
        <v/>
      </c>
      <c r="R169" s="124" t="str">
        <f t="shared" si="25"/>
        <v/>
      </c>
      <c r="T169" s="124" t="str">
        <f t="shared" si="26"/>
        <v/>
      </c>
      <c r="Y169" s="206">
        <f>'Member Info'!O191</f>
        <v>0</v>
      </c>
    </row>
    <row r="170" spans="2:25" ht="15.75" thickBot="1" x14ac:dyDescent="0.3">
      <c r="B170" s="164">
        <f>'Member Info'!D192</f>
        <v>0</v>
      </c>
      <c r="C170" s="164">
        <f>'Member Info'!E192</f>
        <v>0</v>
      </c>
      <c r="D170" s="167">
        <f>'Member Info'!G192</f>
        <v>0</v>
      </c>
      <c r="E170" s="203">
        <f>'Member Info'!B192</f>
        <v>0</v>
      </c>
      <c r="F170" s="204">
        <f>'GP1 Totals'!G191</f>
        <v>0</v>
      </c>
      <c r="G170" s="205">
        <f>'GP55A 25-26'!D166</f>
        <v>0</v>
      </c>
      <c r="H170" s="206" t="str">
        <f t="shared" si="21"/>
        <v/>
      </c>
      <c r="I170" s="207">
        <f>'Member Info'!I192</f>
        <v>0</v>
      </c>
      <c r="J170" s="208">
        <f>'GP55A 25-26'!E166</f>
        <v>0</v>
      </c>
      <c r="K170" s="206" t="str">
        <f t="shared" si="22"/>
        <v/>
      </c>
      <c r="L170" s="208">
        <f>'GP1 Totals'!S191</f>
        <v>0</v>
      </c>
      <c r="M170" s="208">
        <f>'GP55A 25-26'!G166</f>
        <v>0</v>
      </c>
      <c r="N170" s="206" t="str">
        <f t="shared" si="23"/>
        <v/>
      </c>
      <c r="P170" s="124" t="str">
        <f t="shared" si="24"/>
        <v/>
      </c>
      <c r="R170" s="124" t="str">
        <f t="shared" si="25"/>
        <v/>
      </c>
      <c r="T170" s="124" t="str">
        <f t="shared" si="26"/>
        <v/>
      </c>
      <c r="Y170" s="206">
        <f>'Member Info'!O192</f>
        <v>0</v>
      </c>
    </row>
    <row r="171" spans="2:25" ht="15.75" thickBot="1" x14ac:dyDescent="0.3">
      <c r="B171" s="164">
        <f>'Member Info'!D193</f>
        <v>0</v>
      </c>
      <c r="C171" s="164">
        <f>'Member Info'!E193</f>
        <v>0</v>
      </c>
      <c r="D171" s="167">
        <f>'Member Info'!G193</f>
        <v>0</v>
      </c>
      <c r="E171" s="203">
        <f>'Member Info'!B193</f>
        <v>0</v>
      </c>
      <c r="F171" s="204">
        <f>'GP1 Totals'!G192</f>
        <v>0</v>
      </c>
      <c r="G171" s="205">
        <f>'GP55A 25-26'!D167</f>
        <v>0</v>
      </c>
      <c r="H171" s="206" t="str">
        <f t="shared" si="21"/>
        <v/>
      </c>
      <c r="I171" s="207">
        <f>'Member Info'!I193</f>
        <v>0</v>
      </c>
      <c r="J171" s="208">
        <f>'GP55A 25-26'!E167</f>
        <v>0</v>
      </c>
      <c r="K171" s="206" t="str">
        <f t="shared" si="22"/>
        <v/>
      </c>
      <c r="L171" s="208">
        <f>'GP1 Totals'!S192</f>
        <v>0</v>
      </c>
      <c r="M171" s="208">
        <f>'GP55A 25-26'!G167</f>
        <v>0</v>
      </c>
      <c r="N171" s="206" t="str">
        <f t="shared" si="23"/>
        <v/>
      </c>
      <c r="P171" s="124" t="str">
        <f t="shared" si="24"/>
        <v/>
      </c>
      <c r="R171" s="124" t="str">
        <f t="shared" si="25"/>
        <v/>
      </c>
      <c r="T171" s="124" t="str">
        <f t="shared" si="26"/>
        <v/>
      </c>
      <c r="Y171" s="206">
        <f>'Member Info'!O193</f>
        <v>0</v>
      </c>
    </row>
    <row r="172" spans="2:25" ht="15.75" thickBot="1" x14ac:dyDescent="0.3">
      <c r="B172" s="164">
        <f>'Member Info'!D194</f>
        <v>0</v>
      </c>
      <c r="C172" s="164">
        <f>'Member Info'!E194</f>
        <v>0</v>
      </c>
      <c r="D172" s="167">
        <f>'Member Info'!G194</f>
        <v>0</v>
      </c>
      <c r="E172" s="203">
        <f>'Member Info'!B194</f>
        <v>0</v>
      </c>
      <c r="F172" s="204">
        <f>'GP1 Totals'!G193</f>
        <v>0</v>
      </c>
      <c r="G172" s="205">
        <f>'GP55A 25-26'!D168</f>
        <v>0</v>
      </c>
      <c r="H172" s="206" t="str">
        <f t="shared" si="21"/>
        <v/>
      </c>
      <c r="I172" s="207">
        <f>'Member Info'!I194</f>
        <v>0</v>
      </c>
      <c r="J172" s="208">
        <f>'GP55A 25-26'!E168</f>
        <v>0</v>
      </c>
      <c r="K172" s="206" t="str">
        <f t="shared" si="22"/>
        <v/>
      </c>
      <c r="L172" s="208">
        <f>'GP1 Totals'!S193</f>
        <v>0</v>
      </c>
      <c r="M172" s="208">
        <f>'GP55A 25-26'!G168</f>
        <v>0</v>
      </c>
      <c r="N172" s="206" t="str">
        <f t="shared" si="23"/>
        <v/>
      </c>
      <c r="P172" s="124" t="str">
        <f t="shared" si="24"/>
        <v/>
      </c>
      <c r="R172" s="124" t="str">
        <f t="shared" si="25"/>
        <v/>
      </c>
      <c r="T172" s="124" t="str">
        <f t="shared" si="26"/>
        <v/>
      </c>
      <c r="Y172" s="206">
        <f>'Member Info'!O194</f>
        <v>0</v>
      </c>
    </row>
    <row r="173" spans="2:25" ht="15.75" thickBot="1" x14ac:dyDescent="0.3">
      <c r="B173" s="164">
        <f>'Member Info'!D195</f>
        <v>0</v>
      </c>
      <c r="C173" s="164">
        <f>'Member Info'!E195</f>
        <v>0</v>
      </c>
      <c r="D173" s="167">
        <f>'Member Info'!G195</f>
        <v>0</v>
      </c>
      <c r="E173" s="203">
        <f>'Member Info'!B195</f>
        <v>0</v>
      </c>
      <c r="F173" s="204">
        <f>'GP1 Totals'!G194</f>
        <v>0</v>
      </c>
      <c r="G173" s="205">
        <f>'GP55A 25-26'!D169</f>
        <v>0</v>
      </c>
      <c r="H173" s="206" t="str">
        <f t="shared" si="21"/>
        <v/>
      </c>
      <c r="I173" s="207">
        <f>'Member Info'!I195</f>
        <v>0</v>
      </c>
      <c r="J173" s="208">
        <f>'GP55A 25-26'!E169</f>
        <v>0</v>
      </c>
      <c r="K173" s="206" t="str">
        <f t="shared" si="22"/>
        <v/>
      </c>
      <c r="L173" s="208">
        <f>'GP1 Totals'!S194</f>
        <v>0</v>
      </c>
      <c r="M173" s="208">
        <f>'GP55A 25-26'!G169</f>
        <v>0</v>
      </c>
      <c r="N173" s="206" t="str">
        <f t="shared" si="23"/>
        <v/>
      </c>
      <c r="P173" s="124" t="str">
        <f t="shared" si="24"/>
        <v/>
      </c>
      <c r="R173" s="124" t="str">
        <f t="shared" si="25"/>
        <v/>
      </c>
      <c r="T173" s="124" t="str">
        <f t="shared" si="26"/>
        <v/>
      </c>
      <c r="Y173" s="206">
        <f>'Member Info'!O195</f>
        <v>0</v>
      </c>
    </row>
    <row r="174" spans="2:25" ht="15.75" thickBot="1" x14ac:dyDescent="0.3">
      <c r="B174" s="164">
        <f>'Member Info'!D196</f>
        <v>0</v>
      </c>
      <c r="C174" s="164">
        <f>'Member Info'!E196</f>
        <v>0</v>
      </c>
      <c r="D174" s="167">
        <f>'Member Info'!G196</f>
        <v>0</v>
      </c>
      <c r="E174" s="203">
        <f>'Member Info'!B196</f>
        <v>0</v>
      </c>
      <c r="F174" s="204">
        <f>'GP1 Totals'!G195</f>
        <v>0</v>
      </c>
      <c r="G174" s="205">
        <f>'GP55A 25-26'!D170</f>
        <v>0</v>
      </c>
      <c r="H174" s="206" t="str">
        <f t="shared" si="21"/>
        <v/>
      </c>
      <c r="I174" s="207">
        <f>'Member Info'!I196</f>
        <v>0</v>
      </c>
      <c r="J174" s="208">
        <f>'GP55A 25-26'!E170</f>
        <v>0</v>
      </c>
      <c r="K174" s="206" t="str">
        <f t="shared" si="22"/>
        <v/>
      </c>
      <c r="L174" s="208">
        <f>'GP1 Totals'!S195</f>
        <v>0</v>
      </c>
      <c r="M174" s="208">
        <f>'GP55A 25-26'!G170</f>
        <v>0</v>
      </c>
      <c r="N174" s="206" t="str">
        <f t="shared" si="23"/>
        <v/>
      </c>
      <c r="P174" s="124" t="str">
        <f t="shared" si="24"/>
        <v/>
      </c>
      <c r="R174" s="124" t="str">
        <f t="shared" si="25"/>
        <v/>
      </c>
      <c r="T174" s="124" t="str">
        <f t="shared" si="26"/>
        <v/>
      </c>
      <c r="Y174" s="206">
        <f>'Member Info'!O196</f>
        <v>0</v>
      </c>
    </row>
    <row r="175" spans="2:25" ht="15.75" thickBot="1" x14ac:dyDescent="0.3">
      <c r="B175" s="164">
        <f>'Member Info'!D197</f>
        <v>0</v>
      </c>
      <c r="C175" s="164">
        <f>'Member Info'!E197</f>
        <v>0</v>
      </c>
      <c r="D175" s="167">
        <f>'Member Info'!G197</f>
        <v>0</v>
      </c>
      <c r="E175" s="203">
        <f>'Member Info'!B197</f>
        <v>0</v>
      </c>
      <c r="F175" s="204">
        <f>'GP1 Totals'!G196</f>
        <v>0</v>
      </c>
      <c r="G175" s="205">
        <f>'GP55A 25-26'!D171</f>
        <v>0</v>
      </c>
      <c r="H175" s="206" t="str">
        <f t="shared" si="21"/>
        <v/>
      </c>
      <c r="I175" s="207">
        <f>'Member Info'!I197</f>
        <v>0</v>
      </c>
      <c r="J175" s="208">
        <f>'GP55A 25-26'!E171</f>
        <v>0</v>
      </c>
      <c r="K175" s="206" t="str">
        <f t="shared" si="22"/>
        <v/>
      </c>
      <c r="L175" s="208">
        <f>'GP1 Totals'!S196</f>
        <v>0</v>
      </c>
      <c r="M175" s="208">
        <f>'GP55A 25-26'!G171</f>
        <v>0</v>
      </c>
      <c r="N175" s="206" t="str">
        <f t="shared" si="23"/>
        <v/>
      </c>
      <c r="P175" s="124" t="str">
        <f t="shared" si="24"/>
        <v/>
      </c>
      <c r="R175" s="124" t="str">
        <f t="shared" si="25"/>
        <v/>
      </c>
      <c r="T175" s="124" t="str">
        <f t="shared" si="26"/>
        <v/>
      </c>
      <c r="Y175" s="206">
        <f>'Member Info'!O197</f>
        <v>0</v>
      </c>
    </row>
    <row r="176" spans="2:25" ht="15.75" thickBot="1" x14ac:dyDescent="0.3">
      <c r="B176" s="164">
        <f>'Member Info'!D198</f>
        <v>0</v>
      </c>
      <c r="C176" s="164">
        <f>'Member Info'!E198</f>
        <v>0</v>
      </c>
      <c r="D176" s="167">
        <f>'Member Info'!G198</f>
        <v>0</v>
      </c>
      <c r="E176" s="203">
        <f>'Member Info'!B198</f>
        <v>0</v>
      </c>
      <c r="F176" s="204">
        <f>'GP1 Totals'!G197</f>
        <v>0</v>
      </c>
      <c r="G176" s="205">
        <f>'GP55A 25-26'!D172</f>
        <v>0</v>
      </c>
      <c r="H176" s="206" t="str">
        <f t="shared" si="21"/>
        <v/>
      </c>
      <c r="I176" s="207">
        <f>'Member Info'!I198</f>
        <v>0</v>
      </c>
      <c r="J176" s="208">
        <f>'GP55A 25-26'!E172</f>
        <v>0</v>
      </c>
      <c r="K176" s="206" t="str">
        <f t="shared" si="22"/>
        <v/>
      </c>
      <c r="L176" s="208">
        <f>'GP1 Totals'!S197</f>
        <v>0</v>
      </c>
      <c r="M176" s="208">
        <f>'GP55A 25-26'!G172</f>
        <v>0</v>
      </c>
      <c r="N176" s="206" t="str">
        <f t="shared" si="23"/>
        <v/>
      </c>
      <c r="P176" s="124" t="str">
        <f t="shared" si="24"/>
        <v/>
      </c>
      <c r="R176" s="124" t="str">
        <f t="shared" si="25"/>
        <v/>
      </c>
      <c r="T176" s="124" t="str">
        <f t="shared" si="26"/>
        <v/>
      </c>
      <c r="Y176" s="206">
        <f>'Member Info'!O198</f>
        <v>0</v>
      </c>
    </row>
    <row r="177" spans="2:25" ht="15.75" thickBot="1" x14ac:dyDescent="0.3">
      <c r="B177" s="164">
        <f>'Member Info'!D199</f>
        <v>0</v>
      </c>
      <c r="C177" s="164">
        <f>'Member Info'!E199</f>
        <v>0</v>
      </c>
      <c r="D177" s="167">
        <f>'Member Info'!G199</f>
        <v>0</v>
      </c>
      <c r="E177" s="203">
        <f>'Member Info'!B199</f>
        <v>0</v>
      </c>
      <c r="F177" s="204">
        <f>'GP1 Totals'!G198</f>
        <v>0</v>
      </c>
      <c r="G177" s="205">
        <f>'GP55A 25-26'!D173</f>
        <v>0</v>
      </c>
      <c r="H177" s="206" t="str">
        <f t="shared" si="21"/>
        <v/>
      </c>
      <c r="I177" s="207">
        <f>'Member Info'!I199</f>
        <v>0</v>
      </c>
      <c r="J177" s="208">
        <f>'GP55A 25-26'!E173</f>
        <v>0</v>
      </c>
      <c r="K177" s="206" t="str">
        <f t="shared" si="22"/>
        <v/>
      </c>
      <c r="L177" s="208">
        <f>'GP1 Totals'!S198</f>
        <v>0</v>
      </c>
      <c r="M177" s="208">
        <f>'GP55A 25-26'!G173</f>
        <v>0</v>
      </c>
      <c r="N177" s="206" t="str">
        <f t="shared" si="23"/>
        <v/>
      </c>
      <c r="P177" s="124" t="str">
        <f t="shared" si="24"/>
        <v/>
      </c>
      <c r="R177" s="124" t="str">
        <f t="shared" si="25"/>
        <v/>
      </c>
      <c r="T177" s="124" t="str">
        <f t="shared" si="26"/>
        <v/>
      </c>
      <c r="Y177" s="206">
        <f>'Member Info'!O199</f>
        <v>0</v>
      </c>
    </row>
    <row r="178" spans="2:25" ht="15.75" thickBot="1" x14ac:dyDescent="0.3">
      <c r="B178" s="164">
        <f>'Member Info'!D200</f>
        <v>0</v>
      </c>
      <c r="C178" s="164">
        <f>'Member Info'!E200</f>
        <v>0</v>
      </c>
      <c r="D178" s="167">
        <f>'Member Info'!G200</f>
        <v>0</v>
      </c>
      <c r="E178" s="203">
        <f>'Member Info'!B200</f>
        <v>0</v>
      </c>
      <c r="F178" s="204">
        <f>'GP1 Totals'!G199</f>
        <v>0</v>
      </c>
      <c r="G178" s="205">
        <f>'GP55A 25-26'!D174</f>
        <v>0</v>
      </c>
      <c r="H178" s="206" t="str">
        <f t="shared" si="21"/>
        <v/>
      </c>
      <c r="I178" s="207">
        <f>'Member Info'!I200</f>
        <v>0</v>
      </c>
      <c r="J178" s="208">
        <f>'GP55A 25-26'!E174</f>
        <v>0</v>
      </c>
      <c r="K178" s="206" t="str">
        <f t="shared" si="22"/>
        <v/>
      </c>
      <c r="L178" s="208">
        <f>'GP1 Totals'!S199</f>
        <v>0</v>
      </c>
      <c r="M178" s="208">
        <f>'GP55A 25-26'!G174</f>
        <v>0</v>
      </c>
      <c r="N178" s="206" t="str">
        <f t="shared" si="23"/>
        <v/>
      </c>
      <c r="P178" s="124" t="str">
        <f t="shared" si="24"/>
        <v/>
      </c>
      <c r="R178" s="124" t="str">
        <f t="shared" si="25"/>
        <v/>
      </c>
      <c r="T178" s="124" t="str">
        <f t="shared" si="26"/>
        <v/>
      </c>
      <c r="Y178" s="206">
        <f>'Member Info'!O200</f>
        <v>0</v>
      </c>
    </row>
  </sheetData>
  <sheetProtection password="DA71" sheet="1" objects="1" scenarios="1" selectLockedCells="1" selectUnlockedCells="1"/>
  <mergeCells count="6">
    <mergeCell ref="B6:C6"/>
    <mergeCell ref="F4:G5"/>
    <mergeCell ref="I4:J5"/>
    <mergeCell ref="L4:M5"/>
    <mergeCell ref="B1:E2"/>
    <mergeCell ref="K2:L2"/>
  </mergeCells>
  <conditionalFormatting sqref="B7:N178">
    <cfRule type="expression" dxfId="53" priority="51">
      <formula>($C7=0)</formula>
    </cfRule>
  </conditionalFormatting>
  <conditionalFormatting sqref="H7:H178">
    <cfRule type="containsText" dxfId="52" priority="52" operator="containsText" text="Does Not Match">
      <formula>NOT(ISERROR(SEARCH("Does Not Match",H7)))</formula>
    </cfRule>
    <cfRule type="containsText" dxfId="51" priority="53" operator="containsText" text="Match">
      <formula>NOT(ISERROR(SEARCH("Match",H7)))</formula>
    </cfRule>
  </conditionalFormatting>
  <conditionalFormatting sqref="K7:K178">
    <cfRule type="containsText" dxfId="50" priority="49" operator="containsText" text="no match">
      <formula>NOT(ISERROR(SEARCH("no match",K7)))</formula>
    </cfRule>
    <cfRule type="containsText" dxfId="49" priority="50" operator="containsText" text="Match">
      <formula>NOT(ISERROR(SEARCH("Match",K7)))</formula>
    </cfRule>
  </conditionalFormatting>
  <conditionalFormatting sqref="N7:N178">
    <cfRule type="containsText" dxfId="48" priority="47" operator="containsText" text="no match">
      <formula>NOT(ISERROR(SEARCH("no match",N7)))</formula>
    </cfRule>
    <cfRule type="containsText" dxfId="47" priority="48" operator="containsText" text="Match">
      <formula>NOT(ISERROR(SEARCH("Match",N7)))</formula>
    </cfRule>
  </conditionalFormatting>
  <conditionalFormatting sqref="K7:K178">
    <cfRule type="containsText" dxfId="46" priority="45" operator="containsText" text="Does Not Match">
      <formula>NOT(ISERROR(SEARCH("Does Not Match",K7)))</formula>
    </cfRule>
    <cfRule type="containsText" dxfId="45" priority="46" operator="containsText" text="Match">
      <formula>NOT(ISERROR(SEARCH("Match",K7)))</formula>
    </cfRule>
  </conditionalFormatting>
  <conditionalFormatting sqref="B7:N178">
    <cfRule type="expression" dxfId="44" priority="74">
      <formula>($P7=1)</formula>
    </cfRule>
  </conditionalFormatting>
  <conditionalFormatting sqref="N7:N178">
    <cfRule type="containsText" dxfId="43" priority="43" operator="containsText" text="no match">
      <formula>NOT(ISERROR(SEARCH("no match",N7)))</formula>
    </cfRule>
    <cfRule type="containsText" dxfId="42" priority="44" operator="containsText" text="Match">
      <formula>NOT(ISERROR(SEARCH("Match",N7)))</formula>
    </cfRule>
  </conditionalFormatting>
  <conditionalFormatting sqref="N7:N178">
    <cfRule type="containsText" dxfId="41" priority="41" operator="containsText" text="Does Not Match">
      <formula>NOT(ISERROR(SEARCH("Does Not Match",N7)))</formula>
    </cfRule>
    <cfRule type="containsText" dxfId="40" priority="42" operator="containsText" text="Match">
      <formula>NOT(ISERROR(SEARCH("Match",N7)))</formula>
    </cfRule>
  </conditionalFormatting>
  <conditionalFormatting sqref="K7:K178">
    <cfRule type="containsText" dxfId="39" priority="39" operator="containsText" text="Does Not Match">
      <formula>NOT(ISERROR(SEARCH("Does Not Match",K7)))</formula>
    </cfRule>
    <cfRule type="containsText" dxfId="38" priority="40" operator="containsText" text="Match">
      <formula>NOT(ISERROR(SEARCH("Match",K7)))</formula>
    </cfRule>
  </conditionalFormatting>
  <conditionalFormatting sqref="N7:N178">
    <cfRule type="containsText" dxfId="37" priority="37" operator="containsText" text="no match">
      <formula>NOT(ISERROR(SEARCH("no match",N7)))</formula>
    </cfRule>
    <cfRule type="containsText" dxfId="36" priority="38" operator="containsText" text="Match">
      <formula>NOT(ISERROR(SEARCH("Match",N7)))</formula>
    </cfRule>
  </conditionalFormatting>
  <conditionalFormatting sqref="N7:N178">
    <cfRule type="containsText" dxfId="35" priority="35" operator="containsText" text="Does Not Match">
      <formula>NOT(ISERROR(SEARCH("Does Not Match",N7)))</formula>
    </cfRule>
    <cfRule type="containsText" dxfId="34" priority="36" operator="containsText" text="Match">
      <formula>NOT(ISERROR(SEARCH("Match",N7)))</formula>
    </cfRule>
  </conditionalFormatting>
  <conditionalFormatting sqref="N7:N178">
    <cfRule type="containsText" dxfId="33" priority="33" operator="containsText" text="Does Not Match">
      <formula>NOT(ISERROR(SEARCH("Does Not Match",N7)))</formula>
    </cfRule>
    <cfRule type="containsText" dxfId="32" priority="34" operator="containsText" text="Match">
      <formula>NOT(ISERROR(SEARCH("Match",N7)))</formula>
    </cfRule>
  </conditionalFormatting>
  <conditionalFormatting sqref="K7:K178">
    <cfRule type="containsText" dxfId="31" priority="31" operator="containsText" text="Does Not Match">
      <formula>NOT(ISERROR(SEARCH("Does Not Match",K7)))</formula>
    </cfRule>
    <cfRule type="containsText" dxfId="30" priority="32" operator="containsText" text="Match">
      <formula>NOT(ISERROR(SEARCH("Match",K7)))</formula>
    </cfRule>
  </conditionalFormatting>
  <conditionalFormatting sqref="N7:N178">
    <cfRule type="containsText" dxfId="29" priority="29" operator="containsText" text="no match">
      <formula>NOT(ISERROR(SEARCH("no match",N7)))</formula>
    </cfRule>
    <cfRule type="containsText" dxfId="28" priority="30" operator="containsText" text="Match">
      <formula>NOT(ISERROR(SEARCH("Match",N7)))</formula>
    </cfRule>
  </conditionalFormatting>
  <conditionalFormatting sqref="N7:N178">
    <cfRule type="containsText" dxfId="27" priority="27" operator="containsText" text="Does Not Match">
      <formula>NOT(ISERROR(SEARCH("Does Not Match",N7)))</formula>
    </cfRule>
    <cfRule type="containsText" dxfId="26" priority="28" operator="containsText" text="Match">
      <formula>NOT(ISERROR(SEARCH("Match",N7)))</formula>
    </cfRule>
  </conditionalFormatting>
  <conditionalFormatting sqref="N7:N178">
    <cfRule type="containsText" dxfId="25" priority="25" operator="containsText" text="Does Not Match">
      <formula>NOT(ISERROR(SEARCH("Does Not Match",N7)))</formula>
    </cfRule>
    <cfRule type="containsText" dxfId="24" priority="26" operator="containsText" text="Match">
      <formula>NOT(ISERROR(SEARCH("Match",N7)))</formula>
    </cfRule>
  </conditionalFormatting>
  <conditionalFormatting sqref="N7:N178">
    <cfRule type="containsText" dxfId="23" priority="23" operator="containsText" text="Does Not Match">
      <formula>NOT(ISERROR(SEARCH("Does Not Match",N7)))</formula>
    </cfRule>
    <cfRule type="containsText" dxfId="22" priority="24" operator="containsText" text="Match">
      <formula>NOT(ISERROR(SEARCH("Match",N7)))</formula>
    </cfRule>
  </conditionalFormatting>
  <conditionalFormatting sqref="Y7:Y178">
    <cfRule type="expression" dxfId="21" priority="21">
      <formula>($C7=0)</formula>
    </cfRule>
  </conditionalFormatting>
  <conditionalFormatting sqref="Y7:Y178">
    <cfRule type="containsText" dxfId="20" priority="19" operator="containsText" text="no match">
      <formula>NOT(ISERROR(SEARCH("no match",Y7)))</formula>
    </cfRule>
    <cfRule type="containsText" dxfId="19" priority="20" operator="containsText" text="Match">
      <formula>NOT(ISERROR(SEARCH("Match",Y7)))</formula>
    </cfRule>
  </conditionalFormatting>
  <conditionalFormatting sqref="Y7:Y178">
    <cfRule type="expression" dxfId="18" priority="22">
      <formula>($P7=1)</formula>
    </cfRule>
  </conditionalFormatting>
  <conditionalFormatting sqref="Y7:Y178">
    <cfRule type="containsText" dxfId="17" priority="17" operator="containsText" text="no match">
      <formula>NOT(ISERROR(SEARCH("no match",Y7)))</formula>
    </cfRule>
    <cfRule type="containsText" dxfId="16" priority="18" operator="containsText" text="Match">
      <formula>NOT(ISERROR(SEARCH("Match",Y7)))</formula>
    </cfRule>
  </conditionalFormatting>
  <conditionalFormatting sqref="Y7:Y178">
    <cfRule type="containsText" dxfId="15" priority="15" operator="containsText" text="Does Not Match">
      <formula>NOT(ISERROR(SEARCH("Does Not Match",Y7)))</formula>
    </cfRule>
    <cfRule type="containsText" dxfId="14" priority="16" operator="containsText" text="Match">
      <formula>NOT(ISERROR(SEARCH("Match",Y7)))</formula>
    </cfRule>
  </conditionalFormatting>
  <conditionalFormatting sqref="Y7:Y178">
    <cfRule type="containsText" dxfId="13" priority="13" operator="containsText" text="no match">
      <formula>NOT(ISERROR(SEARCH("no match",Y7)))</formula>
    </cfRule>
    <cfRule type="containsText" dxfId="12" priority="14" operator="containsText" text="Match">
      <formula>NOT(ISERROR(SEARCH("Match",Y7)))</formula>
    </cfRule>
  </conditionalFormatting>
  <conditionalFormatting sqref="Y7:Y178">
    <cfRule type="containsText" dxfId="11" priority="11" operator="containsText" text="Does Not Match">
      <formula>NOT(ISERROR(SEARCH("Does Not Match",Y7)))</formula>
    </cfRule>
    <cfRule type="containsText" dxfId="10" priority="12" operator="containsText" text="Match">
      <formula>NOT(ISERROR(SEARCH("Match",Y7)))</formula>
    </cfRule>
  </conditionalFormatting>
  <conditionalFormatting sqref="Y7:Y178">
    <cfRule type="containsText" dxfId="9" priority="9" operator="containsText" text="Does Not Match">
      <formula>NOT(ISERROR(SEARCH("Does Not Match",Y7)))</formula>
    </cfRule>
    <cfRule type="containsText" dxfId="8" priority="10" operator="containsText" text="Match">
      <formula>NOT(ISERROR(SEARCH("Match",Y7)))</formula>
    </cfRule>
  </conditionalFormatting>
  <conditionalFormatting sqref="Y7:Y178">
    <cfRule type="containsText" dxfId="7" priority="7" operator="containsText" text="no match">
      <formula>NOT(ISERROR(SEARCH("no match",Y7)))</formula>
    </cfRule>
    <cfRule type="containsText" dxfId="6" priority="8" operator="containsText" text="Match">
      <formula>NOT(ISERROR(SEARCH("Match",Y7)))</formula>
    </cfRule>
  </conditionalFormatting>
  <conditionalFormatting sqref="Y7:Y178">
    <cfRule type="containsText" dxfId="5" priority="5" operator="containsText" text="Does Not Match">
      <formula>NOT(ISERROR(SEARCH("Does Not Match",Y7)))</formula>
    </cfRule>
    <cfRule type="containsText" dxfId="4" priority="6" operator="containsText" text="Match">
      <formula>NOT(ISERROR(SEARCH("Match",Y7)))</formula>
    </cfRule>
  </conditionalFormatting>
  <conditionalFormatting sqref="Y7:Y178">
    <cfRule type="containsText" dxfId="3" priority="3" operator="containsText" text="Does Not Match">
      <formula>NOT(ISERROR(SEARCH("Does Not Match",Y7)))</formula>
    </cfRule>
    <cfRule type="containsText" dxfId="2" priority="4" operator="containsText" text="Match">
      <formula>NOT(ISERROR(SEARCH("Match",Y7)))</formula>
    </cfRule>
  </conditionalFormatting>
  <conditionalFormatting sqref="Y7:Y178">
    <cfRule type="containsText" dxfId="1" priority="1" operator="containsText" text="Does Not Match">
      <formula>NOT(ISERROR(SEARCH("Does Not Match",Y7)))</formula>
    </cfRule>
    <cfRule type="containsText" dxfId="0" priority="2" operator="containsText" text="Match">
      <formula>NOT(ISERROR(SEARCH("Match",Y7)))</formula>
    </cfRule>
  </conditionalFormatting>
  <dataValidations count="2">
    <dataValidation allowBlank="1" errorTitle="National Insurance Number." error="National Insurance Number must be 9 characters long, no spaces, please review and try again" promptTitle="National Insurance Number" prompt="Must be 9 Characters, No Spaces" sqref="E7:E178" xr:uid="{00000000-0002-0000-1300-000000000000}"/>
    <dataValidation allowBlank="1" showErrorMessage="1" promptTitle="Scheme" prompt="Please choose which scheme the member belongs to._x000a_" sqref="D7:D178" xr:uid="{00000000-0002-0000-1300-000001000000}"/>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dimension ref="A1"/>
  <sheetViews>
    <sheetView workbookViewId="0"/>
  </sheetViews>
  <sheetFormatPr defaultRowHeight="15" x14ac:dyDescent="0.25"/>
  <sheetData/>
  <sheetProtection password="DA71" sheet="1" objects="1" scenarios="1"/>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dimension ref="A1"/>
  <sheetViews>
    <sheetView workbookViewId="0"/>
  </sheetViews>
  <sheetFormatPr defaultRowHeight="15" x14ac:dyDescent="0.25"/>
  <sheetData/>
  <sheetProtection password="DA71" sheet="1" objects="1" scenarios="1"/>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
  <sheetViews>
    <sheetView workbookViewId="0"/>
  </sheetViews>
  <sheetFormatPr defaultRowHeight="15" x14ac:dyDescent="0.25"/>
  <sheetData/>
  <sheetProtection password="DA71" sheet="1" objects="1" scenarios="1"/>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00B0F0"/>
  </sheetPr>
  <dimension ref="A1:O34"/>
  <sheetViews>
    <sheetView workbookViewId="0">
      <selection activeCell="B8" sqref="B8:G11"/>
    </sheetView>
  </sheetViews>
  <sheetFormatPr defaultRowHeight="15" x14ac:dyDescent="0.25"/>
  <cols>
    <col min="8" max="8" width="9.140625" style="86"/>
  </cols>
  <sheetData>
    <row r="1" spans="1:15" x14ac:dyDescent="0.25">
      <c r="A1" s="255"/>
      <c r="B1" s="255"/>
      <c r="C1" s="255"/>
      <c r="D1" s="255"/>
      <c r="E1" s="255"/>
      <c r="F1" s="255"/>
      <c r="G1" s="255"/>
      <c r="H1" s="255"/>
      <c r="I1" s="255"/>
      <c r="J1" s="255"/>
      <c r="K1" s="255"/>
      <c r="L1" s="255"/>
      <c r="M1" s="255"/>
      <c r="N1" s="255"/>
      <c r="O1" s="255"/>
    </row>
    <row r="2" spans="1:15" x14ac:dyDescent="0.25">
      <c r="A2" s="255"/>
      <c r="B2" s="616" t="s">
        <v>529</v>
      </c>
      <c r="C2" s="616"/>
      <c r="D2" s="616"/>
      <c r="E2" s="616"/>
      <c r="F2" s="616"/>
      <c r="G2" s="616"/>
      <c r="H2" s="616"/>
      <c r="I2" s="616"/>
      <c r="J2" s="255"/>
      <c r="K2" s="255"/>
      <c r="L2" s="255"/>
      <c r="M2" s="255"/>
      <c r="N2" s="255"/>
      <c r="O2" s="255"/>
    </row>
    <row r="3" spans="1:15" x14ac:dyDescent="0.25">
      <c r="A3" s="255"/>
      <c r="B3" s="617" t="s">
        <v>628</v>
      </c>
      <c r="C3" s="617"/>
      <c r="D3" s="617"/>
      <c r="E3" s="617"/>
      <c r="F3" s="617"/>
      <c r="G3" s="617"/>
      <c r="H3" s="617"/>
      <c r="I3" s="617"/>
      <c r="J3" s="255"/>
      <c r="K3" s="255"/>
      <c r="L3" s="255"/>
      <c r="M3" s="255"/>
      <c r="N3" s="255"/>
      <c r="O3" s="255"/>
    </row>
    <row r="4" spans="1:15" ht="15" customHeight="1" x14ac:dyDescent="0.25">
      <c r="A4" s="255"/>
      <c r="B4" s="617"/>
      <c r="C4" s="617"/>
      <c r="D4" s="617"/>
      <c r="E4" s="617"/>
      <c r="F4" s="617"/>
      <c r="G4" s="617"/>
      <c r="H4" s="617"/>
      <c r="I4" s="617"/>
      <c r="J4" s="255"/>
      <c r="K4" s="255"/>
      <c r="L4" s="255"/>
      <c r="M4" s="255"/>
      <c r="N4" s="255"/>
      <c r="O4" s="255"/>
    </row>
    <row r="5" spans="1:15" x14ac:dyDescent="0.25">
      <c r="A5" s="255"/>
      <c r="B5" s="617"/>
      <c r="C5" s="617"/>
      <c r="D5" s="617"/>
      <c r="E5" s="617"/>
      <c r="F5" s="617"/>
      <c r="G5" s="617"/>
      <c r="H5" s="617"/>
      <c r="I5" s="617"/>
      <c r="J5" s="255"/>
      <c r="K5" s="255"/>
      <c r="L5" s="255"/>
      <c r="M5" s="255"/>
      <c r="N5" s="255"/>
      <c r="O5" s="255"/>
    </row>
    <row r="6" spans="1:15" s="86" customFormat="1" x14ac:dyDescent="0.25">
      <c r="A6" s="255"/>
      <c r="B6" s="255"/>
      <c r="C6" s="255"/>
      <c r="D6" s="255"/>
      <c r="E6" s="255"/>
      <c r="F6" s="255"/>
      <c r="G6" s="255"/>
      <c r="H6" s="255"/>
      <c r="I6" s="255"/>
      <c r="J6" s="255"/>
      <c r="K6" s="255"/>
      <c r="L6" s="255"/>
      <c r="M6" s="255"/>
      <c r="N6" s="255"/>
      <c r="O6" s="255"/>
    </row>
    <row r="7" spans="1:15" x14ac:dyDescent="0.25">
      <c r="A7" s="255"/>
      <c r="B7" s="255"/>
      <c r="C7" s="255"/>
      <c r="D7" s="255"/>
      <c r="E7" s="255"/>
      <c r="F7" s="255"/>
      <c r="G7" s="255"/>
      <c r="H7" s="255"/>
      <c r="I7" s="255"/>
      <c r="J7" s="255"/>
      <c r="K7" s="255"/>
      <c r="L7" s="255"/>
      <c r="M7" s="255"/>
      <c r="N7" s="255"/>
      <c r="O7" s="255"/>
    </row>
    <row r="8" spans="1:15" ht="15" customHeight="1" x14ac:dyDescent="0.25">
      <c r="A8" s="255"/>
      <c r="B8" s="620" t="s">
        <v>629</v>
      </c>
      <c r="C8" s="620"/>
      <c r="D8" s="620"/>
      <c r="E8" s="620"/>
      <c r="F8" s="620"/>
      <c r="G8" s="620"/>
      <c r="H8" s="256"/>
      <c r="I8" s="255"/>
      <c r="J8" s="255"/>
      <c r="K8" s="255"/>
      <c r="L8" s="255"/>
      <c r="M8" s="255"/>
      <c r="N8" s="255"/>
      <c r="O8" s="255"/>
    </row>
    <row r="9" spans="1:15" x14ac:dyDescent="0.25">
      <c r="A9" s="255"/>
      <c r="B9" s="620"/>
      <c r="C9" s="620"/>
      <c r="D9" s="620"/>
      <c r="E9" s="620"/>
      <c r="F9" s="620"/>
      <c r="G9" s="620"/>
      <c r="H9" s="256"/>
      <c r="I9" s="619"/>
      <c r="J9" s="619"/>
      <c r="K9" s="619"/>
      <c r="L9" s="619"/>
      <c r="M9" s="255"/>
      <c r="N9" s="255"/>
      <c r="O9" s="255"/>
    </row>
    <row r="10" spans="1:15" x14ac:dyDescent="0.25">
      <c r="A10" s="255"/>
      <c r="B10" s="620"/>
      <c r="C10" s="620"/>
      <c r="D10" s="620"/>
      <c r="E10" s="620"/>
      <c r="F10" s="620"/>
      <c r="G10" s="620"/>
      <c r="H10" s="256"/>
      <c r="I10" s="255"/>
      <c r="J10" s="255"/>
      <c r="K10" s="255"/>
      <c r="L10" s="255"/>
      <c r="M10" s="255"/>
      <c r="N10" s="255"/>
      <c r="O10" s="255"/>
    </row>
    <row r="11" spans="1:15" s="86" customFormat="1" x14ac:dyDescent="0.25">
      <c r="A11" s="255"/>
      <c r="B11" s="620"/>
      <c r="C11" s="620"/>
      <c r="D11" s="620"/>
      <c r="E11" s="620"/>
      <c r="F11" s="620"/>
      <c r="G11" s="620"/>
      <c r="H11" s="256"/>
      <c r="I11" s="255"/>
      <c r="J11" s="255"/>
      <c r="K11" s="255"/>
      <c r="L11" s="255"/>
      <c r="M11" s="255"/>
      <c r="N11" s="255"/>
      <c r="O11" s="255"/>
    </row>
    <row r="12" spans="1:15" x14ac:dyDescent="0.25">
      <c r="A12" s="255"/>
      <c r="B12" s="255"/>
      <c r="C12" s="255"/>
      <c r="D12" s="255"/>
      <c r="E12" s="255"/>
      <c r="F12" s="255"/>
      <c r="G12" s="255"/>
      <c r="H12" s="255"/>
      <c r="I12" s="255"/>
      <c r="J12" s="255"/>
      <c r="K12" s="255"/>
      <c r="L12" s="255"/>
      <c r="M12" s="255"/>
      <c r="N12" s="255"/>
      <c r="O12" s="255"/>
    </row>
    <row r="13" spans="1:15" x14ac:dyDescent="0.25">
      <c r="A13" s="255"/>
      <c r="B13" s="255"/>
      <c r="C13" s="255"/>
      <c r="D13" s="255"/>
      <c r="E13" s="255"/>
      <c r="F13" s="255"/>
      <c r="G13" s="255"/>
      <c r="H13" s="255"/>
      <c r="I13" s="255"/>
      <c r="J13" s="255"/>
      <c r="K13" s="255"/>
      <c r="L13" s="255"/>
      <c r="M13" s="255"/>
      <c r="N13" s="255"/>
      <c r="O13" s="255"/>
    </row>
    <row r="14" spans="1:15" ht="15" customHeight="1" x14ac:dyDescent="0.25">
      <c r="A14" s="255"/>
      <c r="B14" s="620" t="s">
        <v>647</v>
      </c>
      <c r="C14" s="620"/>
      <c r="D14" s="620"/>
      <c r="E14" s="620"/>
      <c r="F14" s="620"/>
      <c r="G14" s="620"/>
      <c r="H14" s="255"/>
      <c r="I14" s="255"/>
      <c r="J14" s="255"/>
      <c r="K14" s="255"/>
      <c r="L14" s="255"/>
      <c r="M14" s="255"/>
      <c r="N14" s="255"/>
      <c r="O14" s="255"/>
    </row>
    <row r="15" spans="1:15" x14ac:dyDescent="0.25">
      <c r="A15" s="255"/>
      <c r="B15" s="620"/>
      <c r="C15" s="620"/>
      <c r="D15" s="620"/>
      <c r="E15" s="620"/>
      <c r="F15" s="620"/>
      <c r="G15" s="620"/>
      <c r="H15" s="255"/>
      <c r="I15" s="619"/>
      <c r="J15" s="619"/>
      <c r="K15" s="619"/>
      <c r="L15" s="619"/>
      <c r="M15" s="255"/>
      <c r="N15" s="255"/>
      <c r="O15" s="255"/>
    </row>
    <row r="16" spans="1:15" x14ac:dyDescent="0.25">
      <c r="A16" s="255"/>
      <c r="B16" s="620"/>
      <c r="C16" s="620"/>
      <c r="D16" s="620"/>
      <c r="E16" s="620"/>
      <c r="F16" s="620"/>
      <c r="G16" s="620"/>
      <c r="H16" s="255"/>
      <c r="I16" s="255"/>
      <c r="J16" s="255"/>
      <c r="K16" s="255"/>
      <c r="L16" s="255"/>
      <c r="M16" s="255"/>
      <c r="N16" s="255"/>
      <c r="O16" s="255"/>
    </row>
    <row r="17" spans="1:15" x14ac:dyDescent="0.25">
      <c r="A17" s="255"/>
      <c r="B17" s="620"/>
      <c r="C17" s="620"/>
      <c r="D17" s="620"/>
      <c r="E17" s="620"/>
      <c r="F17" s="620"/>
      <c r="G17" s="620"/>
      <c r="H17" s="255"/>
      <c r="I17" s="255"/>
      <c r="J17" s="255"/>
      <c r="K17" s="255"/>
      <c r="L17" s="255"/>
      <c r="M17" s="255"/>
      <c r="N17" s="255"/>
      <c r="O17" s="255"/>
    </row>
    <row r="18" spans="1:15" s="86" customFormat="1" x14ac:dyDescent="0.25">
      <c r="A18" s="255"/>
      <c r="B18" s="620"/>
      <c r="C18" s="620"/>
      <c r="D18" s="620"/>
      <c r="E18" s="620"/>
      <c r="F18" s="620"/>
      <c r="G18" s="620"/>
      <c r="H18" s="255"/>
      <c r="I18" s="255"/>
      <c r="J18" s="255"/>
      <c r="K18" s="255"/>
      <c r="L18" s="255"/>
      <c r="M18" s="255"/>
      <c r="N18" s="255"/>
      <c r="O18" s="255"/>
    </row>
    <row r="19" spans="1:15" x14ac:dyDescent="0.25">
      <c r="A19" s="255"/>
      <c r="B19" s="257"/>
      <c r="C19" s="257"/>
      <c r="D19" s="257"/>
      <c r="E19" s="257"/>
      <c r="F19" s="257"/>
      <c r="G19" s="257"/>
      <c r="H19" s="255"/>
      <c r="I19" s="255"/>
      <c r="J19" s="255"/>
      <c r="K19" s="255"/>
      <c r="L19" s="255"/>
      <c r="M19" s="255"/>
      <c r="N19" s="255"/>
      <c r="O19" s="255"/>
    </row>
    <row r="20" spans="1:15" x14ac:dyDescent="0.25">
      <c r="A20" s="255"/>
      <c r="B20" s="257"/>
      <c r="C20" s="257"/>
      <c r="D20" s="257"/>
      <c r="E20" s="257"/>
      <c r="F20" s="257"/>
      <c r="G20" s="257"/>
      <c r="H20" s="255"/>
      <c r="I20" s="255"/>
      <c r="J20" s="255"/>
      <c r="K20" s="255"/>
      <c r="L20" s="255"/>
      <c r="M20" s="255"/>
      <c r="N20" s="255"/>
      <c r="O20" s="255"/>
    </row>
    <row r="21" spans="1:15" ht="15" customHeight="1" x14ac:dyDescent="0.25">
      <c r="A21" s="255"/>
      <c r="B21" s="618" t="s">
        <v>530</v>
      </c>
      <c r="C21" s="618"/>
      <c r="D21" s="618"/>
      <c r="E21" s="618"/>
      <c r="F21" s="618"/>
      <c r="G21" s="618"/>
      <c r="H21" s="255"/>
      <c r="I21" s="255"/>
      <c r="J21" s="255"/>
      <c r="K21" s="255"/>
      <c r="L21" s="255"/>
      <c r="M21" s="255"/>
      <c r="N21" s="255"/>
      <c r="O21" s="255"/>
    </row>
    <row r="22" spans="1:15" x14ac:dyDescent="0.25">
      <c r="A22" s="255"/>
      <c r="B22" s="618"/>
      <c r="C22" s="618"/>
      <c r="D22" s="618"/>
      <c r="E22" s="618"/>
      <c r="F22" s="618"/>
      <c r="G22" s="618"/>
      <c r="H22" s="255"/>
      <c r="I22" s="259"/>
      <c r="J22" s="259"/>
      <c r="K22" s="259"/>
      <c r="L22" s="259"/>
      <c r="M22" s="255"/>
      <c r="N22" s="255"/>
      <c r="O22" s="255"/>
    </row>
    <row r="23" spans="1:15" x14ac:dyDescent="0.25">
      <c r="A23" s="255"/>
      <c r="B23" s="618"/>
      <c r="C23" s="618"/>
      <c r="D23" s="618"/>
      <c r="E23" s="618"/>
      <c r="F23" s="618"/>
      <c r="G23" s="618"/>
      <c r="H23" s="255"/>
      <c r="I23" s="255"/>
      <c r="J23" s="255"/>
      <c r="K23" s="255"/>
      <c r="L23" s="255"/>
      <c r="M23" s="255"/>
      <c r="N23" s="255"/>
      <c r="O23" s="255"/>
    </row>
    <row r="24" spans="1:15" x14ac:dyDescent="0.25">
      <c r="A24" s="255"/>
      <c r="B24" s="618"/>
      <c r="C24" s="618"/>
      <c r="D24" s="618"/>
      <c r="E24" s="618"/>
      <c r="F24" s="618"/>
      <c r="G24" s="618"/>
      <c r="H24" s="255"/>
      <c r="I24" s="255"/>
      <c r="J24" s="257"/>
      <c r="K24" s="255"/>
      <c r="L24" s="255"/>
      <c r="M24" s="255"/>
      <c r="N24" s="255"/>
      <c r="O24" s="255"/>
    </row>
    <row r="25" spans="1:15" x14ac:dyDescent="0.25">
      <c r="A25" s="255"/>
      <c r="B25" s="258"/>
      <c r="C25" s="258"/>
      <c r="D25" s="258"/>
      <c r="E25" s="258"/>
      <c r="F25" s="258"/>
      <c r="G25" s="258"/>
      <c r="H25" s="255"/>
      <c r="I25" s="255"/>
      <c r="J25" s="255"/>
      <c r="K25" s="255"/>
      <c r="L25" s="255"/>
      <c r="M25" s="255"/>
      <c r="N25" s="255"/>
      <c r="O25" s="255"/>
    </row>
    <row r="26" spans="1:15" x14ac:dyDescent="0.25">
      <c r="A26" s="255"/>
      <c r="B26" s="255"/>
      <c r="C26" s="255"/>
      <c r="D26" s="255"/>
      <c r="E26" s="255"/>
      <c r="F26" s="255"/>
      <c r="G26" s="255"/>
      <c r="H26" s="255"/>
      <c r="I26" s="255"/>
      <c r="J26" s="255"/>
      <c r="K26" s="255"/>
      <c r="L26" s="255"/>
      <c r="M26" s="255"/>
      <c r="N26" s="255"/>
      <c r="O26" s="255"/>
    </row>
    <row r="27" spans="1:15" x14ac:dyDescent="0.25">
      <c r="A27" s="255"/>
      <c r="B27" s="618" t="s">
        <v>630</v>
      </c>
      <c r="C27" s="618"/>
      <c r="D27" s="618"/>
      <c r="E27" s="618"/>
      <c r="F27" s="618"/>
      <c r="G27" s="618"/>
      <c r="H27" s="255"/>
      <c r="I27" s="255"/>
      <c r="J27" s="255"/>
      <c r="K27" s="255"/>
      <c r="L27" s="255"/>
      <c r="M27" s="255"/>
      <c r="N27" s="255"/>
      <c r="O27" s="255"/>
    </row>
    <row r="28" spans="1:15" x14ac:dyDescent="0.25">
      <c r="A28" s="255"/>
      <c r="B28" s="618"/>
      <c r="C28" s="618"/>
      <c r="D28" s="618"/>
      <c r="E28" s="618"/>
      <c r="F28" s="618"/>
      <c r="G28" s="618"/>
      <c r="H28" s="255"/>
      <c r="I28" s="259"/>
      <c r="J28" s="259"/>
      <c r="K28" s="259"/>
      <c r="L28" s="259"/>
      <c r="M28" s="255"/>
      <c r="N28" s="255"/>
      <c r="O28" s="255"/>
    </row>
    <row r="29" spans="1:15" x14ac:dyDescent="0.25">
      <c r="A29" s="255"/>
      <c r="B29" s="618"/>
      <c r="C29" s="618"/>
      <c r="D29" s="618"/>
      <c r="E29" s="618"/>
      <c r="F29" s="618"/>
      <c r="G29" s="618"/>
      <c r="H29" s="255"/>
      <c r="I29" s="255"/>
      <c r="J29" s="255"/>
      <c r="K29" s="255"/>
      <c r="L29" s="255"/>
      <c r="M29" s="255"/>
      <c r="N29" s="255"/>
      <c r="O29" s="255"/>
    </row>
    <row r="30" spans="1:15" x14ac:dyDescent="0.25">
      <c r="A30" s="255"/>
      <c r="B30" s="618"/>
      <c r="C30" s="618"/>
      <c r="D30" s="618"/>
      <c r="E30" s="618"/>
      <c r="F30" s="618"/>
      <c r="G30" s="618"/>
      <c r="H30" s="255"/>
      <c r="I30" s="255"/>
      <c r="J30" s="255"/>
      <c r="K30" s="255"/>
      <c r="L30" s="255"/>
      <c r="M30" s="255"/>
      <c r="N30" s="255"/>
      <c r="O30" s="255"/>
    </row>
    <row r="31" spans="1:15" x14ac:dyDescent="0.25">
      <c r="A31" s="255"/>
      <c r="B31" s="255"/>
      <c r="C31" s="255"/>
      <c r="D31" s="255"/>
      <c r="E31" s="255"/>
      <c r="F31" s="255"/>
      <c r="G31" s="255"/>
      <c r="H31" s="255"/>
      <c r="I31" s="255"/>
      <c r="J31" s="255"/>
      <c r="K31" s="255"/>
      <c r="L31" s="255"/>
      <c r="M31" s="255"/>
      <c r="N31" s="255"/>
      <c r="O31" s="255"/>
    </row>
    <row r="32" spans="1:15" x14ac:dyDescent="0.25">
      <c r="A32" s="255"/>
      <c r="B32" s="255"/>
      <c r="C32" s="255"/>
      <c r="D32" s="255"/>
      <c r="E32" s="255"/>
      <c r="F32" s="255"/>
      <c r="G32" s="255"/>
      <c r="H32" s="255"/>
      <c r="I32" s="255"/>
      <c r="J32" s="255"/>
      <c r="K32" s="255"/>
      <c r="L32" s="255"/>
      <c r="M32" s="255"/>
      <c r="N32" s="255"/>
      <c r="O32" s="255"/>
    </row>
    <row r="33" spans="1:15" x14ac:dyDescent="0.25">
      <c r="A33" s="255"/>
      <c r="B33" s="255"/>
      <c r="C33" s="255"/>
      <c r="D33" s="255"/>
      <c r="E33" s="255"/>
      <c r="F33" s="255"/>
      <c r="G33" s="255"/>
      <c r="H33" s="255"/>
      <c r="I33" s="255"/>
      <c r="J33" s="255"/>
      <c r="K33" s="255"/>
      <c r="L33" s="255"/>
      <c r="M33" s="255"/>
      <c r="N33" s="255"/>
      <c r="O33" s="255"/>
    </row>
    <row r="34" spans="1:15" x14ac:dyDescent="0.25">
      <c r="A34" s="255"/>
      <c r="B34" s="255"/>
      <c r="C34" s="255"/>
      <c r="D34" s="255"/>
      <c r="E34" s="255"/>
      <c r="F34" s="255"/>
      <c r="G34" s="255"/>
      <c r="H34" s="255"/>
      <c r="I34" s="255"/>
      <c r="J34" s="255"/>
      <c r="K34" s="255"/>
      <c r="L34" s="255"/>
      <c r="M34" s="255"/>
      <c r="N34" s="255"/>
      <c r="O34" s="255"/>
    </row>
  </sheetData>
  <sheetProtection password="DA71" sheet="1" objects="1" scenarios="1"/>
  <mergeCells count="8">
    <mergeCell ref="B2:I2"/>
    <mergeCell ref="B3:I5"/>
    <mergeCell ref="B27:G30"/>
    <mergeCell ref="I9:L9"/>
    <mergeCell ref="I15:L15"/>
    <mergeCell ref="B21:G24"/>
    <mergeCell ref="B8:G11"/>
    <mergeCell ref="B14:G18"/>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defaultSize="0" autoFill="0" autoLine="0" autoPict="0">
                <anchor moveWithCells="1">
                  <from>
                    <xdr:col>8</xdr:col>
                    <xdr:colOff>133350</xdr:colOff>
                    <xdr:row>7</xdr:row>
                    <xdr:rowOff>123825</xdr:rowOff>
                  </from>
                  <to>
                    <xdr:col>11</xdr:col>
                    <xdr:colOff>285750</xdr:colOff>
                    <xdr:row>9</xdr:row>
                    <xdr:rowOff>38100</xdr:rowOff>
                  </to>
                </anchor>
              </controlPr>
            </control>
          </mc:Choice>
        </mc:AlternateContent>
        <mc:AlternateContent xmlns:mc="http://schemas.openxmlformats.org/markup-compatibility/2006">
          <mc:Choice Requires="x14">
            <control shapeId="24578" r:id="rId5" name="Check Box 2">
              <controlPr defaultSize="0" autoFill="0" autoLine="0" autoPict="0">
                <anchor moveWithCells="1">
                  <from>
                    <xdr:col>8</xdr:col>
                    <xdr:colOff>142875</xdr:colOff>
                    <xdr:row>13</xdr:row>
                    <xdr:rowOff>123825</xdr:rowOff>
                  </from>
                  <to>
                    <xdr:col>11</xdr:col>
                    <xdr:colOff>295275</xdr:colOff>
                    <xdr:row>15</xdr:row>
                    <xdr:rowOff>38100</xdr:rowOff>
                  </to>
                </anchor>
              </controlPr>
            </control>
          </mc:Choice>
        </mc:AlternateContent>
        <mc:AlternateContent xmlns:mc="http://schemas.openxmlformats.org/markup-compatibility/2006">
          <mc:Choice Requires="x14">
            <control shapeId="24581" r:id="rId6" name="Check Box 5">
              <controlPr defaultSize="0" autoFill="0" autoLine="0" autoPict="0">
                <anchor moveWithCells="1">
                  <from>
                    <xdr:col>8</xdr:col>
                    <xdr:colOff>142875</xdr:colOff>
                    <xdr:row>26</xdr:row>
                    <xdr:rowOff>123825</xdr:rowOff>
                  </from>
                  <to>
                    <xdr:col>11</xdr:col>
                    <xdr:colOff>295275</xdr:colOff>
                    <xdr:row>28</xdr:row>
                    <xdr:rowOff>38100</xdr:rowOff>
                  </to>
                </anchor>
              </controlPr>
            </control>
          </mc:Choice>
        </mc:AlternateContent>
        <mc:AlternateContent xmlns:mc="http://schemas.openxmlformats.org/markup-compatibility/2006">
          <mc:Choice Requires="x14">
            <control shapeId="24580" r:id="rId7" name="Check Box 4">
              <controlPr defaultSize="0" autoFill="0" autoLine="0" autoPict="0">
                <anchor moveWithCells="1">
                  <from>
                    <xdr:col>8</xdr:col>
                    <xdr:colOff>142875</xdr:colOff>
                    <xdr:row>20</xdr:row>
                    <xdr:rowOff>123825</xdr:rowOff>
                  </from>
                  <to>
                    <xdr:col>11</xdr:col>
                    <xdr:colOff>295275</xdr:colOff>
                    <xdr:row>22</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B050"/>
  </sheetPr>
  <dimension ref="A1:AX5143"/>
  <sheetViews>
    <sheetView showZeros="0" tabSelected="1" view="pageBreakPreview" topLeftCell="A4" zoomScale="70" zoomScaleNormal="70" zoomScaleSheetLayoutView="70" workbookViewId="0">
      <selection activeCell="B22" sqref="B22:G22"/>
    </sheetView>
  </sheetViews>
  <sheetFormatPr defaultRowHeight="15" x14ac:dyDescent="0.25"/>
  <cols>
    <col min="1" max="1" width="9.140625" style="124"/>
    <col min="2" max="2" width="11.7109375" style="124" customWidth="1"/>
    <col min="3" max="3" width="18.7109375" style="124" customWidth="1"/>
    <col min="4" max="4" width="8.28515625" style="124" customWidth="1"/>
    <col min="5" max="5" width="13.140625" style="124" customWidth="1"/>
    <col min="6" max="6" width="19.85546875" style="124" customWidth="1"/>
    <col min="7" max="7" width="17.7109375" style="124" customWidth="1"/>
    <col min="8" max="8" width="11.5703125" style="124" customWidth="1"/>
    <col min="9" max="9" width="17.28515625" style="124" customWidth="1"/>
    <col min="10" max="10" width="15.7109375" style="124" customWidth="1"/>
    <col min="11" max="11" width="15.7109375" style="108" customWidth="1"/>
    <col min="12" max="12" width="38.7109375" style="124" customWidth="1"/>
    <col min="13" max="13" width="24.28515625" style="124" customWidth="1"/>
    <col min="14" max="14" width="16.140625" style="124" customWidth="1"/>
    <col min="15" max="15" width="11.42578125" style="124" hidden="1" customWidth="1"/>
    <col min="16" max="16" width="10.5703125" style="124" hidden="1" customWidth="1"/>
    <col min="17" max="17" width="14.85546875" style="124" hidden="1" customWidth="1"/>
    <col min="18" max="18" width="9.140625" style="124" hidden="1" customWidth="1"/>
    <col min="19" max="19" width="13.5703125" style="124" hidden="1" customWidth="1"/>
    <col min="20" max="20" width="12.85546875" style="222" hidden="1" customWidth="1"/>
    <col min="21" max="21" width="12" style="222" hidden="1" customWidth="1"/>
    <col min="22" max="23" width="9.140625" style="222" hidden="1" customWidth="1"/>
    <col min="24" max="28" width="9.140625" style="110" hidden="1" customWidth="1"/>
    <col min="29" max="29" width="11.85546875" style="124" hidden="1" customWidth="1"/>
    <col min="30" max="30" width="10.5703125" style="124" hidden="1" customWidth="1"/>
    <col min="31" max="31" width="11" style="124" hidden="1" customWidth="1"/>
    <col min="32" max="32" width="10" style="124" hidden="1" customWidth="1"/>
    <col min="33" max="33" width="9.140625" style="124" hidden="1" customWidth="1"/>
    <col min="34" max="34" width="11.28515625" style="124" hidden="1" customWidth="1"/>
    <col min="35" max="35" width="13.140625" style="124" hidden="1" customWidth="1"/>
    <col min="36" max="45" width="9.140625" style="124" hidden="1" customWidth="1"/>
    <col min="46" max="47" width="9.140625" style="124" customWidth="1"/>
    <col min="48" max="16384" width="9.140625" style="124"/>
  </cols>
  <sheetData>
    <row r="1" spans="1:28" x14ac:dyDescent="0.25">
      <c r="A1" s="10"/>
      <c r="B1" s="11"/>
      <c r="C1" s="11"/>
      <c r="D1" s="11"/>
      <c r="E1" s="11"/>
      <c r="F1" s="11"/>
      <c r="G1" s="11"/>
      <c r="H1" s="11"/>
      <c r="I1" s="16"/>
      <c r="J1" s="16"/>
      <c r="K1" s="414"/>
      <c r="L1" s="16"/>
      <c r="M1" s="5"/>
      <c r="N1" s="5"/>
      <c r="O1" s="241"/>
      <c r="P1" s="5"/>
      <c r="S1" s="214"/>
      <c r="T1" s="214">
        <v>45778</v>
      </c>
      <c r="U1" s="340">
        <v>45808</v>
      </c>
      <c r="W1" s="124"/>
      <c r="X1" s="124"/>
      <c r="Y1" s="124"/>
      <c r="Z1" s="124"/>
      <c r="AA1" s="124"/>
      <c r="AB1" s="124"/>
    </row>
    <row r="2" spans="1:28" ht="23.25" x14ac:dyDescent="0.35">
      <c r="A2" s="6"/>
      <c r="B2" s="469" t="s">
        <v>0</v>
      </c>
      <c r="C2" s="469"/>
      <c r="D2" s="469"/>
      <c r="E2" s="469"/>
      <c r="F2" s="469"/>
      <c r="G2" s="469"/>
      <c r="H2" s="469"/>
      <c r="I2" s="469"/>
      <c r="J2" s="469"/>
      <c r="K2" s="469"/>
      <c r="L2" s="469"/>
      <c r="M2" s="469"/>
      <c r="N2" s="5"/>
      <c r="O2" s="5"/>
      <c r="P2" s="5"/>
      <c r="Q2" s="5"/>
      <c r="R2" s="78" t="s">
        <v>431</v>
      </c>
      <c r="T2" s="124"/>
      <c r="X2" s="124"/>
      <c r="Y2" s="124"/>
      <c r="Z2" s="124"/>
      <c r="AA2" s="124"/>
      <c r="AB2" s="124"/>
    </row>
    <row r="3" spans="1:28" ht="21" x14ac:dyDescent="0.25">
      <c r="A3" s="6"/>
      <c r="B3" s="501" t="s">
        <v>1</v>
      </c>
      <c r="C3" s="501"/>
      <c r="D3" s="501"/>
      <c r="E3" s="501"/>
      <c r="F3" s="501"/>
      <c r="G3" s="501"/>
      <c r="H3" s="501"/>
      <c r="I3" s="501"/>
      <c r="J3" s="501"/>
      <c r="K3" s="501"/>
      <c r="L3" s="501"/>
      <c r="M3" s="501"/>
      <c r="N3" s="5"/>
      <c r="O3" s="5"/>
      <c r="P3" s="5"/>
      <c r="Q3" s="5"/>
      <c r="R3" s="78"/>
      <c r="T3" s="124"/>
      <c r="X3" s="124"/>
      <c r="Y3" s="124"/>
      <c r="Z3" s="124"/>
      <c r="AA3" s="124"/>
      <c r="AB3" s="124"/>
    </row>
    <row r="4" spans="1:28" x14ac:dyDescent="0.25">
      <c r="A4" s="6"/>
      <c r="B4" s="25"/>
      <c r="C4" s="25"/>
      <c r="D4" s="12"/>
      <c r="E4" s="12"/>
      <c r="F4" s="12"/>
      <c r="G4" s="12"/>
      <c r="H4" s="12"/>
      <c r="I4" s="12"/>
      <c r="J4" s="5"/>
      <c r="K4" s="5"/>
      <c r="L4" s="425"/>
      <c r="M4" s="5"/>
      <c r="N4" s="5"/>
      <c r="O4" s="5"/>
      <c r="P4" s="5"/>
      <c r="Q4" s="5" t="s">
        <v>593</v>
      </c>
      <c r="R4" s="78" t="s">
        <v>583</v>
      </c>
      <c r="T4" s="124"/>
      <c r="X4" s="124"/>
      <c r="Y4" s="124"/>
      <c r="Z4" s="124"/>
      <c r="AA4" s="124"/>
      <c r="AB4" s="124"/>
    </row>
    <row r="5" spans="1:28" ht="16.5" thickBot="1" x14ac:dyDescent="0.3">
      <c r="A5" s="6"/>
      <c r="B5" s="233" t="s">
        <v>2</v>
      </c>
      <c r="C5" s="81"/>
      <c r="D5" s="81"/>
      <c r="E5" s="81"/>
      <c r="F5" s="81"/>
      <c r="G5" s="81"/>
      <c r="H5" s="13"/>
      <c r="I5" s="13"/>
      <c r="J5" s="13"/>
      <c r="K5" s="13"/>
      <c r="L5" s="44"/>
      <c r="M5" s="5"/>
      <c r="N5" s="5"/>
      <c r="O5" s="5"/>
      <c r="P5" s="5"/>
      <c r="Q5" s="5" t="s">
        <v>594</v>
      </c>
      <c r="R5" s="78" t="s">
        <v>582</v>
      </c>
      <c r="T5" s="124"/>
      <c r="X5" s="124"/>
      <c r="Y5" s="124"/>
      <c r="Z5" s="124"/>
      <c r="AA5" s="124"/>
      <c r="AB5" s="124"/>
    </row>
    <row r="6" spans="1:28" ht="15.75" customHeight="1" thickBot="1" x14ac:dyDescent="0.3">
      <c r="A6" s="6"/>
      <c r="B6" s="503">
        <f>'Member Info'!D6</f>
        <v>0</v>
      </c>
      <c r="C6" s="504"/>
      <c r="D6" s="504"/>
      <c r="E6" s="504"/>
      <c r="F6" s="504"/>
      <c r="G6" s="505"/>
      <c r="H6" s="385"/>
      <c r="I6" s="385"/>
      <c r="J6" s="24"/>
      <c r="K6" s="508" t="str">
        <f>IF(ISERROR(AE182),"***An error has been detected, please enter an explantion below***",IF(AE182&lt;-1,"**An error has been detected, please enter explanation below**",IF(AE182&gt;1,"**An error has been detected, please enter an explantion below**",IF(P18=1,"Please fix the error in the box below before submitting GP1",IF(AL182&gt;=1,"**An error has been detected, please correct the Deemed error(s)**",IF(OR(AR32=1,AS32=1),"An Error Has Been Detected, Please Enter and Explanation Below","Form Ready to submit"))))))</f>
        <v>An Error Has Been Detected, Please Enter and Explanation Below</v>
      </c>
      <c r="L6" s="509"/>
      <c r="M6" s="510"/>
      <c r="N6" s="5"/>
      <c r="O6" s="5"/>
      <c r="P6" s="5"/>
      <c r="Q6" s="5"/>
      <c r="R6" s="78" t="s">
        <v>434</v>
      </c>
      <c r="T6" s="124"/>
      <c r="X6" s="124"/>
      <c r="Y6" s="124"/>
      <c r="Z6" s="124"/>
      <c r="AA6" s="124"/>
      <c r="AB6" s="124"/>
    </row>
    <row r="7" spans="1:28" ht="15.75" thickBot="1" x14ac:dyDescent="0.3">
      <c r="A7" s="6"/>
      <c r="B7" s="12"/>
      <c r="C7" s="12"/>
      <c r="D7" s="12"/>
      <c r="E7" s="12"/>
      <c r="F7" s="5"/>
      <c r="G7" s="5"/>
      <c r="H7" s="5"/>
      <c r="I7" s="5"/>
      <c r="J7" s="5"/>
      <c r="K7" s="511"/>
      <c r="L7" s="512"/>
      <c r="M7" s="513"/>
      <c r="N7" s="5"/>
      <c r="O7" s="5"/>
      <c r="P7" s="5"/>
      <c r="Q7" s="5"/>
      <c r="R7" s="78" t="s">
        <v>541</v>
      </c>
      <c r="T7" s="124"/>
      <c r="X7" s="124"/>
      <c r="Y7" s="124"/>
      <c r="Z7" s="124"/>
      <c r="AA7" s="124"/>
      <c r="AB7" s="124"/>
    </row>
    <row r="8" spans="1:28" ht="16.5" thickBot="1" x14ac:dyDescent="0.3">
      <c r="A8" s="6"/>
      <c r="B8" s="233" t="s">
        <v>564</v>
      </c>
      <c r="C8" s="81"/>
      <c r="D8" s="81"/>
      <c r="E8" s="81"/>
      <c r="F8" s="81"/>
      <c r="G8" s="81"/>
      <c r="H8" s="13"/>
      <c r="I8" s="13"/>
      <c r="J8" s="13"/>
      <c r="K8" s="514"/>
      <c r="L8" s="515"/>
      <c r="M8" s="516"/>
      <c r="N8" s="5"/>
      <c r="O8" s="5"/>
      <c r="P8" s="5"/>
      <c r="Q8" s="5"/>
      <c r="R8" s="78" t="s">
        <v>492</v>
      </c>
      <c r="T8" s="124"/>
      <c r="X8" s="124"/>
      <c r="Y8" s="124"/>
      <c r="Z8" s="124"/>
      <c r="AA8" s="124"/>
      <c r="AB8" s="124"/>
    </row>
    <row r="9" spans="1:28" x14ac:dyDescent="0.25">
      <c r="A9" s="6"/>
      <c r="B9" s="538" t="str">
        <f>'Member Info'!$D$9</f>
        <v>Enter Practice address here on Member info Page - delete if not required</v>
      </c>
      <c r="C9" s="539"/>
      <c r="D9" s="539"/>
      <c r="E9" s="539"/>
      <c r="F9" s="539"/>
      <c r="G9" s="540"/>
      <c r="H9" s="82"/>
      <c r="I9" s="82"/>
      <c r="J9" s="272"/>
      <c r="K9" s="517"/>
      <c r="L9" s="518"/>
      <c r="M9" s="519"/>
      <c r="N9" s="5"/>
      <c r="O9" s="5"/>
      <c r="P9" s="5"/>
      <c r="Q9" s="5"/>
      <c r="R9" s="78" t="s">
        <v>485</v>
      </c>
      <c r="T9" s="124"/>
      <c r="X9" s="124"/>
      <c r="Y9" s="124"/>
      <c r="Z9" s="124"/>
      <c r="AA9" s="124"/>
      <c r="AB9" s="124"/>
    </row>
    <row r="10" spans="1:28" x14ac:dyDescent="0.25">
      <c r="A10" s="6"/>
      <c r="B10" s="541" t="str">
        <f>'Member Info'!$D$10</f>
        <v>Enter Practice address here on Member info Page - delete if not required</v>
      </c>
      <c r="C10" s="542"/>
      <c r="D10" s="542"/>
      <c r="E10" s="542"/>
      <c r="F10" s="542"/>
      <c r="G10" s="543"/>
      <c r="H10" s="82"/>
      <c r="I10" s="82"/>
      <c r="J10" s="272"/>
      <c r="K10" s="517"/>
      <c r="L10" s="518"/>
      <c r="M10" s="519"/>
      <c r="N10" s="5"/>
      <c r="O10" s="5"/>
      <c r="P10" s="5"/>
      <c r="Q10" s="5"/>
      <c r="R10" s="78"/>
      <c r="T10" s="124"/>
      <c r="X10" s="124"/>
      <c r="Y10" s="124"/>
      <c r="Z10" s="124"/>
      <c r="AA10" s="124"/>
      <c r="AB10" s="124"/>
    </row>
    <row r="11" spans="1:28" x14ac:dyDescent="0.25">
      <c r="A11" s="6"/>
      <c r="B11" s="541" t="str">
        <f>'Member Info'!$D$11</f>
        <v>Enter Practice address here on Member info Page - delete if not required</v>
      </c>
      <c r="C11" s="542"/>
      <c r="D11" s="542"/>
      <c r="E11" s="542"/>
      <c r="F11" s="542"/>
      <c r="G11" s="543"/>
      <c r="H11" s="82"/>
      <c r="I11" s="82"/>
      <c r="J11" s="272"/>
      <c r="K11" s="517"/>
      <c r="L11" s="518"/>
      <c r="M11" s="519"/>
      <c r="N11" s="5"/>
      <c r="O11" s="5"/>
      <c r="P11" s="5"/>
      <c r="Q11" s="5"/>
      <c r="T11" s="124"/>
      <c r="X11" s="124"/>
      <c r="Y11" s="124"/>
      <c r="Z11" s="124"/>
      <c r="AA11" s="124"/>
      <c r="AB11" s="124"/>
    </row>
    <row r="12" spans="1:28" x14ac:dyDescent="0.25">
      <c r="A12" s="6"/>
      <c r="B12" s="541" t="str">
        <f>'Member Info'!$D$12</f>
        <v>Enter Practice address here on Member info Page - delete if not required</v>
      </c>
      <c r="C12" s="542"/>
      <c r="D12" s="542"/>
      <c r="E12" s="542"/>
      <c r="F12" s="542"/>
      <c r="G12" s="543"/>
      <c r="H12" s="82"/>
      <c r="I12" s="82"/>
      <c r="J12" s="272"/>
      <c r="K12" s="517"/>
      <c r="L12" s="518"/>
      <c r="M12" s="519"/>
      <c r="N12" s="5"/>
      <c r="O12" s="5"/>
      <c r="P12" s="5"/>
      <c r="Q12" s="5"/>
      <c r="T12" s="124"/>
      <c r="X12" s="124"/>
      <c r="Y12" s="124"/>
      <c r="Z12" s="124"/>
      <c r="AA12" s="124"/>
      <c r="AB12" s="124"/>
    </row>
    <row r="13" spans="1:28" ht="15.75" thickBot="1" x14ac:dyDescent="0.3">
      <c r="A13" s="6"/>
      <c r="B13" s="544" t="str">
        <f>'Member Info'!$D$13</f>
        <v>Enter Practice address here on Member info Page - delete if not required</v>
      </c>
      <c r="C13" s="545"/>
      <c r="D13" s="545"/>
      <c r="E13" s="545"/>
      <c r="F13" s="545"/>
      <c r="G13" s="546"/>
      <c r="H13" s="82"/>
      <c r="I13" s="82"/>
      <c r="J13" s="272"/>
      <c r="K13" s="520"/>
      <c r="L13" s="521"/>
      <c r="M13" s="522"/>
      <c r="N13" s="5"/>
      <c r="O13" s="5"/>
      <c r="P13" s="5"/>
      <c r="Q13" s="5"/>
      <c r="T13" s="124"/>
      <c r="X13" s="124"/>
      <c r="Y13" s="124"/>
      <c r="Z13" s="124"/>
      <c r="AA13" s="124"/>
      <c r="AB13" s="124"/>
    </row>
    <row r="14" spans="1:28" x14ac:dyDescent="0.25">
      <c r="A14" s="6"/>
      <c r="B14" s="12"/>
      <c r="C14" s="12"/>
      <c r="D14" s="12"/>
      <c r="E14" s="12"/>
      <c r="F14" s="5"/>
      <c r="G14" s="5"/>
      <c r="H14" s="5"/>
      <c r="I14" s="5"/>
      <c r="J14" s="5"/>
      <c r="K14" s="5"/>
      <c r="L14" s="329"/>
      <c r="M14" s="329"/>
      <c r="N14" s="5"/>
      <c r="O14" s="5"/>
      <c r="P14" s="5"/>
      <c r="Q14" s="5"/>
      <c r="T14" s="124"/>
      <c r="W14" s="223"/>
      <c r="X14" s="124"/>
      <c r="Y14" s="124"/>
      <c r="Z14" s="124"/>
      <c r="AA14" s="124"/>
      <c r="AB14" s="124"/>
    </row>
    <row r="15" spans="1:28" ht="16.5" thickBot="1" x14ac:dyDescent="0.3">
      <c r="A15" s="6"/>
      <c r="B15" s="233" t="s">
        <v>4</v>
      </c>
      <c r="C15" s="81"/>
      <c r="D15" s="81"/>
      <c r="E15" s="81"/>
      <c r="F15" s="81"/>
      <c r="G15" s="81"/>
      <c r="H15" s="13"/>
      <c r="I15" s="13"/>
      <c r="J15" s="13"/>
      <c r="K15" s="13"/>
      <c r="L15" s="44"/>
      <c r="M15" s="5"/>
      <c r="N15" s="5"/>
      <c r="O15" s="5"/>
      <c r="P15" s="5"/>
      <c r="Q15" s="5"/>
      <c r="T15" s="124"/>
      <c r="W15" s="223"/>
      <c r="X15" s="124"/>
      <c r="Y15" s="124"/>
      <c r="Z15" s="124"/>
      <c r="AA15" s="124"/>
      <c r="AB15" s="124"/>
    </row>
    <row r="16" spans="1:28" ht="17.25" customHeight="1" thickBot="1" x14ac:dyDescent="0.3">
      <c r="A16" s="6"/>
      <c r="B16" s="503">
        <f>'Member Info'!$D$16</f>
        <v>0</v>
      </c>
      <c r="C16" s="504"/>
      <c r="D16" s="504"/>
      <c r="E16" s="504"/>
      <c r="F16" s="504"/>
      <c r="G16" s="505"/>
      <c r="H16" s="385"/>
      <c r="I16" s="385"/>
      <c r="J16" s="325"/>
      <c r="K16" s="523" t="str">
        <f>IF(OR(AA182&gt;0,AF182&gt;0,AG182&gt;0),"STOP! - Urgent Action Required","")</f>
        <v/>
      </c>
      <c r="L16" s="524"/>
      <c r="M16" s="525"/>
      <c r="N16" s="5"/>
      <c r="O16" s="5"/>
      <c r="P16" s="5"/>
      <c r="Q16" s="5"/>
      <c r="T16" s="124">
        <f>'Member Info'!X2</f>
        <v>2.5</v>
      </c>
      <c r="W16" s="224"/>
      <c r="X16" s="124"/>
      <c r="Y16" s="124"/>
      <c r="Z16" s="124"/>
      <c r="AA16" s="124"/>
      <c r="AB16" s="124"/>
    </row>
    <row r="17" spans="1:45" ht="15" customHeight="1" x14ac:dyDescent="0.25">
      <c r="A17" s="6"/>
      <c r="B17" s="12"/>
      <c r="C17" s="12"/>
      <c r="D17" s="12"/>
      <c r="E17" s="12"/>
      <c r="F17" s="5"/>
      <c r="G17" s="5"/>
      <c r="H17" s="5"/>
      <c r="I17" s="5"/>
      <c r="J17" s="5"/>
      <c r="K17" s="526" t="str">
        <f>IF(AA182&gt;=1,"A Cut, Copy and paste action has corrupted this form, please UNDO (CTRL + Z) last action, or a New form will need to be Used from now on",IF(AF182&gt;0,"One or More members have been marked as - Left Employment/Scheme, but do not have an end date. please enter the End Date in the Member Info Tab",IF(AG182&gt;=1,"Leaver this month, send their T55a terminating form to HSCPensions@hscni.net today","")))</f>
        <v/>
      </c>
      <c r="L17" s="527"/>
      <c r="M17" s="528"/>
      <c r="N17" s="5"/>
      <c r="O17" s="5"/>
      <c r="P17" s="5"/>
      <c r="Q17" s="5"/>
      <c r="T17" s="124"/>
      <c r="X17" s="222"/>
      <c r="AC17" s="110"/>
    </row>
    <row r="18" spans="1:45" ht="16.5" customHeight="1" thickBot="1" x14ac:dyDescent="0.3">
      <c r="A18" s="6"/>
      <c r="B18" s="81" t="s">
        <v>470</v>
      </c>
      <c r="C18" s="81"/>
      <c r="D18" s="81"/>
      <c r="E18" s="328" t="s">
        <v>414</v>
      </c>
      <c r="F18" s="265"/>
      <c r="G18" s="265"/>
      <c r="H18" s="265"/>
      <c r="I18" s="265"/>
      <c r="J18" s="382"/>
      <c r="K18" s="529"/>
      <c r="L18" s="530"/>
      <c r="M18" s="531"/>
      <c r="N18" s="5"/>
      <c r="O18" s="5"/>
      <c r="P18" s="5">
        <f>IF(OR(K16="",K17="Leaver this month, send their T55a terminating form to HSCPensions@hscni.net today"),0,1)</f>
        <v>0</v>
      </c>
      <c r="Q18" s="5"/>
      <c r="T18" s="124"/>
      <c r="X18" s="222"/>
      <c r="AC18" s="110"/>
    </row>
    <row r="19" spans="1:45" ht="15.75" customHeight="1" thickBot="1" x14ac:dyDescent="0.3">
      <c r="A19" s="6"/>
      <c r="B19" s="503">
        <f>'Member Info'!$D$19</f>
        <v>0</v>
      </c>
      <c r="C19" s="504"/>
      <c r="D19" s="505"/>
      <c r="E19" s="535"/>
      <c r="F19" s="536"/>
      <c r="G19" s="537"/>
      <c r="H19" s="386"/>
      <c r="I19" s="386"/>
      <c r="J19" s="326"/>
      <c r="K19" s="529"/>
      <c r="L19" s="530"/>
      <c r="M19" s="531"/>
      <c r="N19" s="5"/>
      <c r="O19" s="5"/>
      <c r="P19" s="5"/>
      <c r="Q19" s="5"/>
      <c r="T19" s="124"/>
      <c r="X19" s="222"/>
      <c r="AC19" s="110"/>
    </row>
    <row r="20" spans="1:45" ht="15" customHeight="1" x14ac:dyDescent="0.25">
      <c r="A20" s="6"/>
      <c r="B20" s="25"/>
      <c r="C20" s="25"/>
      <c r="D20" s="25"/>
      <c r="E20" s="25"/>
      <c r="F20" s="5"/>
      <c r="G20" s="5"/>
      <c r="H20" s="5"/>
      <c r="I20" s="5"/>
      <c r="J20" s="5"/>
      <c r="K20" s="529"/>
      <c r="L20" s="530"/>
      <c r="M20" s="531"/>
      <c r="N20" s="5"/>
      <c r="O20" s="5"/>
      <c r="P20" s="5"/>
      <c r="Q20" s="5"/>
      <c r="T20" s="124"/>
      <c r="X20" s="222"/>
      <c r="AC20" s="110"/>
    </row>
    <row r="21" spans="1:45" ht="16.5" customHeight="1" thickBot="1" x14ac:dyDescent="0.3">
      <c r="A21" s="6"/>
      <c r="B21" s="233" t="s">
        <v>526</v>
      </c>
      <c r="C21" s="81"/>
      <c r="D21" s="81"/>
      <c r="E21" s="81"/>
      <c r="F21" s="81"/>
      <c r="G21" s="81"/>
      <c r="H21" s="13"/>
      <c r="I21" s="13"/>
      <c r="J21" s="13"/>
      <c r="K21" s="529"/>
      <c r="L21" s="530"/>
      <c r="M21" s="531"/>
      <c r="N21" s="5"/>
      <c r="O21" s="5"/>
      <c r="P21" s="5"/>
      <c r="Q21" s="5"/>
      <c r="T21" s="124"/>
      <c r="X21" s="222"/>
      <c r="AC21" s="110"/>
    </row>
    <row r="22" spans="1:45" ht="15.75" customHeight="1" thickBot="1" x14ac:dyDescent="0.3">
      <c r="A22" s="6"/>
      <c r="B22" s="535"/>
      <c r="C22" s="536"/>
      <c r="D22" s="536"/>
      <c r="E22" s="536"/>
      <c r="F22" s="536"/>
      <c r="G22" s="537"/>
      <c r="H22" s="386"/>
      <c r="I22" s="386"/>
      <c r="J22" s="327"/>
      <c r="K22" s="532"/>
      <c r="L22" s="533"/>
      <c r="M22" s="534"/>
      <c r="N22" s="5"/>
      <c r="O22" s="5"/>
      <c r="P22" s="5"/>
      <c r="Q22" s="5" t="str">
        <f>IF(ISERROR(AD32)," Unknown Values entered",FALSE)</f>
        <v xml:space="preserve"> Unknown Values entered</v>
      </c>
      <c r="T22" s="124"/>
      <c r="X22" s="222"/>
      <c r="AC22" s="110"/>
    </row>
    <row r="23" spans="1:45" ht="15.75" customHeight="1" x14ac:dyDescent="0.25">
      <c r="A23" s="12"/>
      <c r="B23" s="12"/>
      <c r="C23" s="12"/>
      <c r="D23" s="12"/>
      <c r="E23" s="12"/>
      <c r="F23" s="12"/>
      <c r="G23" s="12"/>
      <c r="H23" s="12"/>
      <c r="I23" s="12"/>
      <c r="J23" s="12"/>
      <c r="K23" s="12"/>
      <c r="L23" s="330"/>
      <c r="M23" s="330"/>
      <c r="N23" s="5"/>
      <c r="O23" s="5"/>
      <c r="P23" s="5"/>
      <c r="Q23" s="5"/>
      <c r="T23" s="124"/>
      <c r="X23" s="222"/>
      <c r="AC23" s="110"/>
    </row>
    <row r="24" spans="1:45" ht="15.75" customHeight="1" thickBot="1" x14ac:dyDescent="0.3">
      <c r="A24" s="12"/>
      <c r="B24" s="12"/>
      <c r="C24" s="12"/>
      <c r="D24" s="12"/>
      <c r="E24" s="12"/>
      <c r="F24" s="336" t="s">
        <v>566</v>
      </c>
      <c r="G24" s="12"/>
      <c r="H24" s="12"/>
      <c r="I24" s="432" t="s">
        <v>626</v>
      </c>
      <c r="J24" s="413" t="s">
        <v>569</v>
      </c>
      <c r="K24" s="413" t="s">
        <v>570</v>
      </c>
      <c r="L24" s="502" t="s">
        <v>567</v>
      </c>
      <c r="M24" s="502"/>
      <c r="N24" s="5"/>
      <c r="O24" s="5"/>
      <c r="P24" s="5"/>
      <c r="Q24" s="5"/>
      <c r="T24" s="124"/>
      <c r="X24" s="222"/>
      <c r="AC24" s="110"/>
    </row>
    <row r="25" spans="1:45" s="409" customFormat="1" ht="30" customHeight="1" thickBot="1" x14ac:dyDescent="0.35">
      <c r="A25" s="405"/>
      <c r="B25" s="506" t="s">
        <v>565</v>
      </c>
      <c r="C25" s="507"/>
      <c r="D25" s="406"/>
      <c r="E25" s="407"/>
      <c r="F25" s="412">
        <f>SUM(F32:F181)</f>
        <v>0</v>
      </c>
      <c r="G25" s="406"/>
      <c r="H25" s="406"/>
      <c r="I25" s="433" t="str">
        <f>IF('Member Info'!O16="","N/A",IF('Member Info'!$AM$19&lt;=$T$1,(F25*'Member Info'!O19),"N/A"))</f>
        <v>N/A</v>
      </c>
      <c r="J25" s="412">
        <f>SUM(J32:J181)</f>
        <v>0</v>
      </c>
      <c r="K25" s="412">
        <f>SUM(K32:K181)</f>
        <v>0</v>
      </c>
      <c r="L25" s="404" t="str">
        <f>IF('Member Info'!O16="","",IF('Member Info'!$AM$19&lt;=$T$1,"Total Includes Employer levy",""))</f>
        <v/>
      </c>
      <c r="M25" s="412">
        <f>SUM(I25:K25)</f>
        <v>0</v>
      </c>
      <c r="N25" s="408"/>
      <c r="O25" s="408"/>
      <c r="P25" s="408"/>
      <c r="Q25" s="408"/>
      <c r="U25" s="410"/>
      <c r="V25" s="410"/>
      <c r="W25" s="410"/>
      <c r="X25" s="410"/>
      <c r="Y25" s="411"/>
      <c r="Z25" s="411"/>
      <c r="AA25" s="411"/>
      <c r="AB25" s="411"/>
      <c r="AC25" s="411"/>
    </row>
    <row r="26" spans="1:45" ht="15" customHeight="1" x14ac:dyDescent="0.25">
      <c r="A26" s="12"/>
      <c r="B26" s="481" t="s">
        <v>10</v>
      </c>
      <c r="C26" s="481"/>
      <c r="D26" s="481"/>
      <c r="E26" s="481"/>
      <c r="F26" s="481"/>
      <c r="G26" s="481"/>
      <c r="H26" s="481"/>
      <c r="I26" s="481"/>
      <c r="J26" s="481"/>
      <c r="K26" s="481"/>
      <c r="L26" s="481"/>
      <c r="M26" s="481"/>
      <c r="N26" s="5"/>
      <c r="O26" s="5"/>
      <c r="P26" s="5"/>
      <c r="Q26" s="5"/>
      <c r="T26" s="124"/>
      <c r="X26" s="222"/>
      <c r="AC26" s="110"/>
    </row>
    <row r="27" spans="1:45" ht="15.75" customHeight="1" x14ac:dyDescent="0.25">
      <c r="A27" s="12"/>
      <c r="B27" s="481"/>
      <c r="C27" s="481"/>
      <c r="D27" s="481"/>
      <c r="E27" s="481"/>
      <c r="F27" s="481"/>
      <c r="G27" s="481"/>
      <c r="H27" s="481"/>
      <c r="I27" s="481"/>
      <c r="J27" s="481"/>
      <c r="K27" s="481"/>
      <c r="L27" s="481"/>
      <c r="M27" s="481"/>
      <c r="N27" s="5"/>
      <c r="O27" s="5"/>
      <c r="P27" s="5"/>
      <c r="Q27" s="5"/>
      <c r="T27" s="124"/>
      <c r="X27" s="222"/>
      <c r="AC27" s="110"/>
    </row>
    <row r="28" spans="1:45" ht="15" customHeight="1" x14ac:dyDescent="0.25">
      <c r="A28" s="12"/>
      <c r="B28" s="481"/>
      <c r="C28" s="481"/>
      <c r="D28" s="481"/>
      <c r="E28" s="481"/>
      <c r="F28" s="481"/>
      <c r="G28" s="481"/>
      <c r="H28" s="481"/>
      <c r="I28" s="481"/>
      <c r="J28" s="481"/>
      <c r="K28" s="481"/>
      <c r="L28" s="481"/>
      <c r="M28" s="481"/>
      <c r="N28" s="12"/>
      <c r="O28" s="12"/>
      <c r="P28" s="12"/>
      <c r="Q28" s="12"/>
      <c r="T28" s="124"/>
      <c r="X28" s="222"/>
      <c r="AC28" s="110"/>
    </row>
    <row r="29" spans="1:45" ht="21" x14ac:dyDescent="0.35">
      <c r="A29" s="4"/>
      <c r="B29" s="549" t="s">
        <v>540</v>
      </c>
      <c r="C29" s="549"/>
      <c r="D29" s="549"/>
      <c r="E29" s="549"/>
      <c r="F29" s="549"/>
      <c r="G29" s="549"/>
      <c r="H29" s="549"/>
      <c r="I29" s="549"/>
      <c r="J29" s="549"/>
      <c r="K29" s="549"/>
      <c r="L29" s="549"/>
      <c r="M29" s="549"/>
      <c r="N29" s="5"/>
      <c r="O29" s="5"/>
      <c r="P29" s="5"/>
      <c r="Q29" s="5"/>
      <c r="T29" s="124"/>
      <c r="X29" s="222"/>
      <c r="AC29" s="110"/>
    </row>
    <row r="30" spans="1:45" x14ac:dyDescent="0.25">
      <c r="A30" s="4"/>
      <c r="B30" s="5"/>
      <c r="C30" s="5"/>
      <c r="D30" s="5"/>
      <c r="E30" s="20"/>
      <c r="F30" s="20"/>
      <c r="G30" s="21"/>
      <c r="H30" s="21"/>
      <c r="I30" s="21"/>
      <c r="J30" s="20"/>
      <c r="K30" s="20"/>
      <c r="L30" s="425"/>
      <c r="M30" s="5"/>
      <c r="N30" s="5"/>
      <c r="O30" s="5"/>
      <c r="P30" s="5"/>
      <c r="Q30" s="5"/>
      <c r="T30" s="124"/>
      <c r="X30" s="222"/>
      <c r="AC30" s="110"/>
    </row>
    <row r="31" spans="1:45" ht="93" customHeight="1" x14ac:dyDescent="0.25">
      <c r="A31" s="4"/>
      <c r="B31" s="547" t="s">
        <v>11</v>
      </c>
      <c r="C31" s="548"/>
      <c r="D31" s="38" t="s">
        <v>28</v>
      </c>
      <c r="E31" s="27" t="s">
        <v>12</v>
      </c>
      <c r="F31" s="27" t="s">
        <v>13</v>
      </c>
      <c r="G31" s="28" t="s">
        <v>445</v>
      </c>
      <c r="H31" s="28" t="s">
        <v>596</v>
      </c>
      <c r="I31" s="28" t="s">
        <v>597</v>
      </c>
      <c r="J31" s="27" t="s">
        <v>600</v>
      </c>
      <c r="K31" s="27" t="s">
        <v>16</v>
      </c>
      <c r="L31" s="79" t="s">
        <v>637</v>
      </c>
      <c r="M31" s="79" t="s">
        <v>525</v>
      </c>
      <c r="N31" s="5"/>
      <c r="O31" s="339" t="s">
        <v>572</v>
      </c>
      <c r="P31" s="91" t="s">
        <v>411</v>
      </c>
      <c r="Q31" s="91" t="s">
        <v>411</v>
      </c>
      <c r="R31" s="92" t="s">
        <v>412</v>
      </c>
      <c r="S31" s="93"/>
      <c r="T31" s="92" t="s">
        <v>413</v>
      </c>
      <c r="U31" s="225"/>
      <c r="V31" s="226" t="s">
        <v>458</v>
      </c>
      <c r="W31" s="226" t="s">
        <v>459</v>
      </c>
      <c r="X31" s="226" t="s">
        <v>460</v>
      </c>
      <c r="Y31" s="234" t="s">
        <v>486</v>
      </c>
      <c r="Z31" s="234" t="s">
        <v>487</v>
      </c>
      <c r="AA31" s="234" t="s">
        <v>489</v>
      </c>
      <c r="AB31" s="234" t="s">
        <v>493</v>
      </c>
      <c r="AC31" s="234" t="s">
        <v>522</v>
      </c>
      <c r="AD31" s="239" t="s">
        <v>498</v>
      </c>
      <c r="AE31" s="239" t="s">
        <v>490</v>
      </c>
      <c r="AF31" s="239" t="s">
        <v>523</v>
      </c>
      <c r="AG31" s="124" t="s">
        <v>524</v>
      </c>
      <c r="AI31" s="239" t="s">
        <v>527</v>
      </c>
      <c r="AJ31" s="239" t="s">
        <v>528</v>
      </c>
      <c r="AK31" s="239" t="s">
        <v>542</v>
      </c>
      <c r="AL31" s="239" t="s">
        <v>568</v>
      </c>
      <c r="AM31" s="239" t="s">
        <v>585</v>
      </c>
      <c r="AN31" s="239" t="s">
        <v>575</v>
      </c>
      <c r="AO31" s="239" t="s">
        <v>576</v>
      </c>
      <c r="AP31" s="239" t="s">
        <v>586</v>
      </c>
      <c r="AQ31" s="239" t="s">
        <v>595</v>
      </c>
      <c r="AR31" s="239" t="s">
        <v>598</v>
      </c>
      <c r="AS31" s="239" t="s">
        <v>599</v>
      </c>
    </row>
    <row r="32" spans="1:45" x14ac:dyDescent="0.25">
      <c r="A32" s="4">
        <v>1</v>
      </c>
      <c r="B32" s="164">
        <f>'Member Info'!D29</f>
        <v>0</v>
      </c>
      <c r="C32" s="164">
        <f>'Member Info'!E29</f>
        <v>0</v>
      </c>
      <c r="D32" s="164" t="str">
        <f>'Member Info'!G29</f>
        <v/>
      </c>
      <c r="E32" s="165">
        <f>'Member Info'!B29</f>
        <v>0</v>
      </c>
      <c r="F32" s="242"/>
      <c r="G32" s="166" t="str">
        <f>IF(E32=0,"",('Member Info'!K29+'Member Info'!L29))</f>
        <v/>
      </c>
      <c r="H32" s="419"/>
      <c r="I32" s="419"/>
      <c r="J32" s="26"/>
      <c r="K32" s="26"/>
      <c r="L32" s="384" t="str">
        <f>IF(E32=0,"",IF('Member Info'!F29&gt;$U$1,CONCATENATE("Joined with practice on ", TEXT('Member Info'!F29, "DD/MM/YYYY")),IF('Member Info'!N29&lt;&gt;"",IF('Member Info'!N29&lt;$T$1,CONCATENATE("Left Scheme on ", TEXT('Member Info'!N29, "DD/MM/YYYY")),IF(OR(G32="",G32=0),"Error Detected, No rate entered",IF(E32=0,"",IF(F32="","Error Detected, No Pensionable pay",IF(AS32=1,"No Part Time Status Entered",IF(AR32=1,"No Part Time Hours Entered",IF(ISERROR(AD32)," Unknown Values entered.",IF(V32+W32&lt;1,"Acceptable",IF(T32+U32=200, "No Contributions Entered", IF(M32="","Error Detected, Choose reason&gt;",IF(Z32="1",IF(V32=1,"Please Enter Deemed Pensionable Pay","Add Any Relevant Details Above"),"Please Give Details Above"))))))))))),IF(OR(G32="",G32=0),"Error Detected, No rate entered",IF(E32=0,"",IF(F32="","Error Detected, No Pensionable pay",IF(AS32=1,"No Part Time Status Entered",IF(AR32=1,"No Part Time Hours Entered",IF(ISERROR(AD32)," Unknown Values entered.",IF(V32+W32&lt;1,"Acceptable",IF(T32+U32=200, "No Contributions Entered", IF(M32="","Error Detected, Choose reason&gt;",IF(Z32="1",IF(V32=1,"Please Enter Deemed Pensionable Pay","Add relevant Details Above"),"Please give details Above")))))))))))))</f>
        <v/>
      </c>
      <c r="M32" s="260"/>
      <c r="N32" s="91"/>
      <c r="O32" s="91" t="str">
        <f>IF(E32=0,"",IF(ISERROR((F32+J32+K32)),0,IF((F32+J32+K32)&lt;1,0,1)))</f>
        <v/>
      </c>
      <c r="P32" s="94">
        <f>J32</f>
        <v>0</v>
      </c>
      <c r="Q32" s="94">
        <f>K32</f>
        <v>0</v>
      </c>
      <c r="R32" s="218">
        <f>(ROUND((F32/100*'Member Info'!$W$2), 2))</f>
        <v>0</v>
      </c>
      <c r="S32" s="218" t="e">
        <f>ROUND((F32/100*G32),2)</f>
        <v>#VALUE!</v>
      </c>
      <c r="T32" s="218" t="str">
        <f>IF(E32=0,"",(100-(P32/R32*100)))</f>
        <v/>
      </c>
      <c r="U32" s="227" t="str">
        <f>IF(E32=0,"",(100-(Q32/S32*100)))</f>
        <v/>
      </c>
      <c r="V32" s="228" t="str">
        <f>IF(E32=0,"",IF(T32&gt;$T$16,1,IF(T32&lt;-$T$16,1,0)))</f>
        <v/>
      </c>
      <c r="W32" s="228" t="str">
        <f>IF(E32=0,"",IF(G32=0,1,IF(U32&gt;$T$16,1,IF(U32&lt;-$T$16,1,0))))</f>
        <v/>
      </c>
      <c r="X32" s="222">
        <f>IF(E32=0,0,IF(F32="",1,0))</f>
        <v>0</v>
      </c>
      <c r="Y32" s="110">
        <f>IF(E32=0,0,IF(M32="",0,1))</f>
        <v>0</v>
      </c>
      <c r="Z32" s="235" t="str">
        <f>IF(M32="SMP/Occupational Maternity","1",IF(M32="SSP/Occupational Sick pay","1",""))</f>
        <v/>
      </c>
      <c r="AA32" s="240" t="b">
        <f>IF(OR(AN32=TRUE,AO32=TRUE),TRUE,FALSE)</f>
        <v>0</v>
      </c>
      <c r="AB32" s="235">
        <f>IF(OR(M32="left scheme/Employment",AC32=""), 1,0)</f>
        <v>0</v>
      </c>
      <c r="AC32" s="235">
        <f>IF('Member Info'!N29="",1,"")</f>
        <v>1</v>
      </c>
      <c r="AD32" s="243" t="e">
        <f>(T32+U32)</f>
        <v>#VALUE!</v>
      </c>
      <c r="AE32" s="130" t="str">
        <f t="shared" ref="AE32:AE95" si="0">IF(AP32=1,"",IF(Y32=1,"",IF(AG32=1,"",IF(E32=0,"",IF(AB32=1,"",IF(L32="acceptable","",IF(T32+U32="0","",T32+U32)))))))</f>
        <v/>
      </c>
      <c r="AF32" s="124">
        <f>SUM(AB32+AC32)</f>
        <v>1</v>
      </c>
      <c r="AG32" s="124" t="str">
        <f>IF('Member Info'!N29&lt;&gt;"",IF(AND('Member Info'!N29&lt;=$U$1,'Member Info'!N29&gt;=$T$1),1,0),"")</f>
        <v/>
      </c>
      <c r="AI32" s="124" t="b">
        <f>OR(M32="SMP/Occupational Maternity",M32="SSP/Occupational Sick pay")</f>
        <v>0</v>
      </c>
      <c r="AJ32" s="124">
        <f>IF(AI32=TRUE,1,0)</f>
        <v>0</v>
      </c>
      <c r="AL32" s="124">
        <f>IF(L32="Please Enter Deemed Pensionable Pay",1,0)</f>
        <v>0</v>
      </c>
      <c r="AM32" s="124">
        <f>IF('Member Info'!F29&gt;$T$1,1,0)</f>
        <v>0</v>
      </c>
      <c r="AN32" s="124" t="b">
        <f>IF(ISERROR(T32),ERROR.TYPE(#REF!)=ERROR.TYPE(T32),FALSE)</f>
        <v>0</v>
      </c>
      <c r="AO32" s="124" t="b">
        <f>IF(ISERROR(U32),ERROR.TYPE(#REF!)=ERROR.TYPE(U32),FALSE)</f>
        <v>0</v>
      </c>
      <c r="AP32" s="124">
        <f>IF('Member Info'!F29&gt;'GP1 April 25'!$U$1,1,0)</f>
        <v>0</v>
      </c>
      <c r="AQ32" s="124">
        <f>IF(H32="Part Time",1,0)</f>
        <v>0</v>
      </c>
      <c r="AR32" s="124">
        <f>IF(AND(AQ32=1,I32=""),1,0)</f>
        <v>0</v>
      </c>
      <c r="AS32" s="124">
        <f>IF(OR(H32=0,H32=""),1,0)</f>
        <v>1</v>
      </c>
    </row>
    <row r="33" spans="1:45" x14ac:dyDescent="0.25">
      <c r="A33" s="4">
        <v>2</v>
      </c>
      <c r="B33" s="164">
        <f>'Member Info'!D30</f>
        <v>0</v>
      </c>
      <c r="C33" s="164">
        <f>'Member Info'!E30</f>
        <v>0</v>
      </c>
      <c r="D33" s="164" t="str">
        <f>'Member Info'!G30</f>
        <v/>
      </c>
      <c r="E33" s="165">
        <f>'Member Info'!B30</f>
        <v>0</v>
      </c>
      <c r="F33" s="242"/>
      <c r="G33" s="166" t="str">
        <f>IF(E33=0,"",('Member Info'!K30+'Member Info'!L30))</f>
        <v/>
      </c>
      <c r="H33" s="419"/>
      <c r="I33" s="419"/>
      <c r="J33" s="26"/>
      <c r="K33" s="26"/>
      <c r="L33" s="384" t="str">
        <f>IF(E33=0,"",IF('Member Info'!F30&gt;$U$1,CONCATENATE("Joined with practice on ", TEXT('Member Info'!F30, "DD/MM/YYYY")),IF('Member Info'!N30&lt;&gt;"",IF('Member Info'!N30&lt;$T$1,CONCATENATE("Left Scheme on ", TEXT('Member Info'!N30, "DD/MM/YYYY")),IF(OR(G33="",G33=0),"Error Detected, No rate entered",IF(E33=0,"",IF(F33="","Error Detected, No Pensionable pay",IF(AS33=1,"No Part Time Status Entered",IF(AR33=1,"No Part Time Hours Entered",IF(ISERROR(AD33)," Unknown Values entered.",IF(V33+W33&lt;1,"Acceptable",IF(T33+U33=200, "No Contributions Entered", IF(M33="","Error Detected, Choose reason&gt;",IF(Z33="1",IF(V33=1,"Please Enter Deemed Pensionable Pay","Add Any Relevant Details Above"),"Please Give Details Above"))))))))))),IF(OR(G33="",G33=0),"Error Detected, No rate entered",IF(E33=0,"",IF(F33="","Error Detected, No Pensionable pay",IF(AS33=1,"No Part Time Status Entered",IF(AR33=1,"No Part Time Hours Entered",IF(ISERROR(AD33)," Unknown Values entered.",IF(V33+W33&lt;1,"Acceptable",IF(T33+U33=200, "No Contributions Entered", IF(M33="","Error Detected, Choose reason&gt;",IF(Z33="1",IF(V33=1,"Please Enter Deemed Pensionable Pay","Add relevant Details Above"),"Please give details Above")))))))))))))</f>
        <v/>
      </c>
      <c r="M33" s="260"/>
      <c r="N33" s="91"/>
      <c r="O33" s="91" t="str">
        <f t="shared" ref="O33:O96" si="1">IF(E33=0,"",IF(ISERROR((F33+J33+K33)),0,IF((F33+J33+K33)&lt;1,0,1)))</f>
        <v/>
      </c>
      <c r="P33" s="94">
        <f t="shared" ref="P33:Q96" si="2">J33</f>
        <v>0</v>
      </c>
      <c r="Q33" s="94">
        <f t="shared" si="2"/>
        <v>0</v>
      </c>
      <c r="R33" s="218">
        <f>(ROUND((F33/100*'Member Info'!$W$2), 2))</f>
        <v>0</v>
      </c>
      <c r="S33" s="218" t="e">
        <f t="shared" ref="S33:S96" si="3">ROUND((F33/100*G33),2)</f>
        <v>#VALUE!</v>
      </c>
      <c r="T33" s="218" t="str">
        <f t="shared" ref="T33:T96" si="4">IF(E33=0,"",(100-(P33/R33*100)))</f>
        <v/>
      </c>
      <c r="U33" s="227" t="str">
        <f t="shared" ref="U33:U96" si="5">IF(E33=0,"",(100-(Q33/S33*100)))</f>
        <v/>
      </c>
      <c r="V33" s="228" t="str">
        <f t="shared" ref="V33:V96" si="6">IF(E33=0,"",IF(T33&gt;$T$16,1,IF(T33&lt;-$T$16,1,0)))</f>
        <v/>
      </c>
      <c r="W33" s="228" t="str">
        <f t="shared" ref="W33:W96" si="7">IF(E33=0,"",IF(G33=0,1,IF(U33&gt;$T$16,1,IF(U33&lt;-$T$16,1,0))))</f>
        <v/>
      </c>
      <c r="X33" s="222">
        <f t="shared" ref="X33:X96" si="8">IF(E33=0,0,IF(F33="",1,0))</f>
        <v>0</v>
      </c>
      <c r="Y33" s="110">
        <f t="shared" ref="Y33:Y96" si="9">IF(E33=0,0,IF(M33="",0,1))</f>
        <v>0</v>
      </c>
      <c r="Z33" s="235" t="str">
        <f t="shared" ref="Z33:Z96" si="10">IF(M33="SMP/Occupational Maternity","1",IF(M33="SSP/Occupational Sick pay","1",""))</f>
        <v/>
      </c>
      <c r="AA33" s="240" t="b">
        <f t="shared" ref="AA33:AA96" si="11">IF(OR(AN33=TRUE,AO33=TRUE),TRUE,FALSE)</f>
        <v>0</v>
      </c>
      <c r="AB33" s="235">
        <f t="shared" ref="AB33:AB96" si="12">IF(OR(M33="left scheme/Employment",AC33=""), 1,0)</f>
        <v>0</v>
      </c>
      <c r="AC33" s="235">
        <f>IF('Member Info'!N30="",1,"")</f>
        <v>1</v>
      </c>
      <c r="AD33" s="243" t="e">
        <f t="shared" ref="AD33:AD96" si="13">(T33+U33)</f>
        <v>#VALUE!</v>
      </c>
      <c r="AE33" s="130" t="str">
        <f t="shared" si="0"/>
        <v/>
      </c>
      <c r="AF33" s="124">
        <f t="shared" ref="AF33:AF96" si="14">SUM(AB33+AC33)</f>
        <v>1</v>
      </c>
      <c r="AG33" s="124" t="str">
        <f>IF('Member Info'!N30&lt;&gt;"",IF(AND('Member Info'!N30&lt;=$U$1,'Member Info'!N30&gt;=$T$1),1,0),"")</f>
        <v/>
      </c>
      <c r="AI33" s="124" t="b">
        <f t="shared" ref="AI33:AI96" si="15">OR(M33="SMP/Occupational Maternity",M33="SSP/Occupational Sick pay")</f>
        <v>0</v>
      </c>
      <c r="AJ33" s="124">
        <f t="shared" ref="AJ33:AJ96" si="16">IF(AI33=TRUE,1,0)</f>
        <v>0</v>
      </c>
      <c r="AL33" s="124">
        <f t="shared" ref="AL33:AL96" si="17">IF(L33="Please Enter Deemed Pensionable Pay",1,0)</f>
        <v>0</v>
      </c>
      <c r="AM33" s="124">
        <f>IF('Member Info'!F30&gt;$T$1,1,0)</f>
        <v>0</v>
      </c>
      <c r="AN33" s="124" t="b">
        <f>IF(ISERROR(T33),ERROR.TYPE(#REF!)=ERROR.TYPE(T33),FALSE)</f>
        <v>0</v>
      </c>
      <c r="AO33" s="124" t="b">
        <f>IF(ISERROR(U33),ERROR.TYPE(#REF!)=ERROR.TYPE(U33),FALSE)</f>
        <v>0</v>
      </c>
      <c r="AP33" s="124">
        <f>IF('Member Info'!F30&gt;'GP1 April 25'!$U$1,1,0)</f>
        <v>0</v>
      </c>
      <c r="AQ33" s="124">
        <f t="shared" ref="AQ33:AQ96" si="18">IF(H33="Part Time",1,0)</f>
        <v>0</v>
      </c>
      <c r="AR33" s="124">
        <f t="shared" ref="AR33:AR96" si="19">IF(AND(AQ33=1,I33=""),1,0)</f>
        <v>0</v>
      </c>
      <c r="AS33" s="124">
        <f t="shared" ref="AS33:AS96" si="20">IF(OR(H33=0,H33=""),1,0)</f>
        <v>1</v>
      </c>
    </row>
    <row r="34" spans="1:45" x14ac:dyDescent="0.25">
      <c r="A34" s="4">
        <v>3</v>
      </c>
      <c r="B34" s="164">
        <f>'Member Info'!D31</f>
        <v>0</v>
      </c>
      <c r="C34" s="164">
        <f>'Member Info'!E31</f>
        <v>0</v>
      </c>
      <c r="D34" s="164" t="str">
        <f>'Member Info'!G31</f>
        <v/>
      </c>
      <c r="E34" s="165">
        <f>'Member Info'!B31</f>
        <v>0</v>
      </c>
      <c r="F34" s="242"/>
      <c r="G34" s="166" t="str">
        <f>IF(E34=0,"",('Member Info'!K31+'Member Info'!L31))</f>
        <v/>
      </c>
      <c r="H34" s="419"/>
      <c r="I34" s="419"/>
      <c r="J34" s="26"/>
      <c r="K34" s="26"/>
      <c r="L34" s="384" t="str">
        <f>IF(E34=0,"",IF('Member Info'!F31&gt;$U$1,CONCATENATE("Joined with practice on ", TEXT('Member Info'!F31, "DD/MM/YYYY")),IF('Member Info'!N31&lt;&gt;"",IF('Member Info'!N31&lt;$T$1,CONCATENATE("Left Scheme on ", TEXT('Member Info'!N31, "DD/MM/YYYY")),IF(OR(G34="",G34=0),"Error Detected, No rate entered",IF(E34=0,"",IF(F34="","Error Detected, No Pensionable pay",IF(AS34=1,"No Part Time Status Entered",IF(AR34=1,"No Part Time Hours Entered",IF(ISERROR(AD34)," Unknown Values entered.",IF(V34+W34&lt;1,"Acceptable",IF(T34+U34=200, "No Contributions Entered", IF(M34="","Error Detected, Choose reason&gt;",IF(Z34="1",IF(V34=1,"Please Enter Deemed Pensionable Pay","Add Any Relevant Details Above"),"Please Give Details Above"))))))))))),IF(OR(G34="",G34=0),"Error Detected, No rate entered",IF(E34=0,"",IF(F34="","Error Detected, No Pensionable pay",IF(AS34=1,"No Part Time Status Entered",IF(AR34=1,"No Part Time Hours Entered",IF(ISERROR(AD34)," Unknown Values entered.",IF(V34+W34&lt;1,"Acceptable",IF(T34+U34=200, "No Contributions Entered", IF(M34="","Error Detected, Choose reason&gt;",IF(Z34="1",IF(V34=1,"Please Enter Deemed Pensionable Pay","Add relevant Details Above"),"Please give details Above")))))))))))))</f>
        <v/>
      </c>
      <c r="M34" s="260"/>
      <c r="N34" s="91"/>
      <c r="O34" s="91" t="str">
        <f>IF(E34=0,"",IF(ISERROR((F34+J34+K34)),0,IF((F34+J34+K34)&lt;1,0,1)))</f>
        <v/>
      </c>
      <c r="P34" s="94">
        <f>J34</f>
        <v>0</v>
      </c>
      <c r="Q34" s="94">
        <f t="shared" si="2"/>
        <v>0</v>
      </c>
      <c r="R34" s="218">
        <f>(ROUND((F34/100*'Member Info'!$W$2), 2))</f>
        <v>0</v>
      </c>
      <c r="S34" s="218" t="e">
        <f t="shared" si="3"/>
        <v>#VALUE!</v>
      </c>
      <c r="T34" s="218" t="str">
        <f t="shared" si="4"/>
        <v/>
      </c>
      <c r="U34" s="227" t="str">
        <f t="shared" si="5"/>
        <v/>
      </c>
      <c r="V34" s="228" t="str">
        <f t="shared" si="6"/>
        <v/>
      </c>
      <c r="W34" s="228" t="str">
        <f t="shared" si="7"/>
        <v/>
      </c>
      <c r="X34" s="222">
        <f t="shared" si="8"/>
        <v>0</v>
      </c>
      <c r="Y34" s="110">
        <f t="shared" si="9"/>
        <v>0</v>
      </c>
      <c r="Z34" s="235" t="str">
        <f t="shared" si="10"/>
        <v/>
      </c>
      <c r="AA34" s="240" t="b">
        <f t="shared" si="11"/>
        <v>0</v>
      </c>
      <c r="AB34" s="235">
        <f t="shared" si="12"/>
        <v>0</v>
      </c>
      <c r="AC34" s="235">
        <f>IF('Member Info'!N31="",1,"")</f>
        <v>1</v>
      </c>
      <c r="AD34" s="243" t="e">
        <f t="shared" si="13"/>
        <v>#VALUE!</v>
      </c>
      <c r="AE34" s="130" t="str">
        <f t="shared" si="0"/>
        <v/>
      </c>
      <c r="AF34" s="124">
        <f t="shared" si="14"/>
        <v>1</v>
      </c>
      <c r="AG34" s="124" t="str">
        <f>IF('Member Info'!N31&lt;&gt;"",IF(AND('Member Info'!N31&lt;=$U$1,'Member Info'!N31&gt;=$T$1),1,0),"")</f>
        <v/>
      </c>
      <c r="AI34" s="124" t="b">
        <f t="shared" si="15"/>
        <v>0</v>
      </c>
      <c r="AJ34" s="124">
        <f t="shared" si="16"/>
        <v>0</v>
      </c>
      <c r="AL34" s="124">
        <f t="shared" si="17"/>
        <v>0</v>
      </c>
      <c r="AM34" s="124">
        <f>IF('Member Info'!F31&gt;$T$1,1,0)</f>
        <v>0</v>
      </c>
      <c r="AN34" s="124" t="b">
        <f>IF(ISERROR(T34),ERROR.TYPE(#REF!)=ERROR.TYPE(T34),FALSE)</f>
        <v>0</v>
      </c>
      <c r="AO34" s="124" t="b">
        <f>IF(ISERROR(U34),ERROR.TYPE(#REF!)=ERROR.TYPE(U34),FALSE)</f>
        <v>0</v>
      </c>
      <c r="AP34" s="124">
        <f>IF('Member Info'!F31&gt;'GP1 April 25'!$U$1,1,0)</f>
        <v>0</v>
      </c>
      <c r="AQ34" s="124">
        <f t="shared" si="18"/>
        <v>0</v>
      </c>
      <c r="AR34" s="124">
        <f t="shared" si="19"/>
        <v>0</v>
      </c>
      <c r="AS34" s="124">
        <f t="shared" si="20"/>
        <v>1</v>
      </c>
    </row>
    <row r="35" spans="1:45" x14ac:dyDescent="0.25">
      <c r="A35" s="4">
        <v>4</v>
      </c>
      <c r="B35" s="164">
        <f>'Member Info'!D32</f>
        <v>0</v>
      </c>
      <c r="C35" s="164">
        <f>'Member Info'!E32</f>
        <v>0</v>
      </c>
      <c r="D35" s="164" t="str">
        <f>'Member Info'!G32</f>
        <v/>
      </c>
      <c r="E35" s="165">
        <f>'Member Info'!B32</f>
        <v>0</v>
      </c>
      <c r="F35" s="242"/>
      <c r="G35" s="166" t="str">
        <f>IF(E35=0,"",('Member Info'!K32+'Member Info'!L32))</f>
        <v/>
      </c>
      <c r="H35" s="419"/>
      <c r="I35" s="419"/>
      <c r="J35" s="26"/>
      <c r="K35" s="26"/>
      <c r="L35" s="384" t="str">
        <f>IF(E35=0,"",IF('Member Info'!F32&gt;$U$1,CONCATENATE("Joined with practice on ", TEXT('Member Info'!F32, "DD/MM/YYYY")),IF('Member Info'!N32&lt;&gt;"",IF('Member Info'!N32&lt;$T$1,CONCATENATE("Left Scheme on ", TEXT('Member Info'!N32, "DD/MM/YYYY")),IF(OR(G35="",G35=0),"Error Detected, No rate entered",IF(E35=0,"",IF(F35="","Error Detected, No Pensionable pay",IF(AS35=1,"No Part Time Status Entered",IF(AR35=1,"No Part Time Hours Entered",IF(ISERROR(AD35)," Unknown Values entered.",IF(V35+W35&lt;1,"Acceptable",IF(T35+U35=200, "No Contributions Entered", IF(M35="","Error Detected, Choose reason&gt;",IF(Z35="1",IF(V35=1,"Please Enter Deemed Pensionable Pay","Add Any Relevant Details Above"),"Please Give Details Above"))))))))))),IF(OR(G35="",G35=0),"Error Detected, No rate entered",IF(E35=0,"",IF(F35="","Error Detected, No Pensionable pay",IF(AS35=1,"No Part Time Status Entered",IF(AR35=1,"No Part Time Hours Entered",IF(ISERROR(AD35)," Unknown Values entered.",IF(V35+W35&lt;1,"Acceptable",IF(T35+U35=200, "No Contributions Entered", IF(M35="","Error Detected, Choose reason&gt;",IF(Z35="1",IF(V35=1,"Please Enter Deemed Pensionable Pay","Add relevant Details Above"),"Please give details Above")))))))))))))</f>
        <v/>
      </c>
      <c r="M35" s="260"/>
      <c r="N35" s="91"/>
      <c r="O35" s="91" t="str">
        <f t="shared" si="1"/>
        <v/>
      </c>
      <c r="P35" s="94">
        <f t="shared" si="2"/>
        <v>0</v>
      </c>
      <c r="Q35" s="94">
        <f t="shared" si="2"/>
        <v>0</v>
      </c>
      <c r="R35" s="218">
        <f>(ROUND((F35/100*'Member Info'!$W$2), 2))</f>
        <v>0</v>
      </c>
      <c r="S35" s="218" t="e">
        <f t="shared" si="3"/>
        <v>#VALUE!</v>
      </c>
      <c r="T35" s="218" t="str">
        <f t="shared" si="4"/>
        <v/>
      </c>
      <c r="U35" s="227" t="str">
        <f t="shared" si="5"/>
        <v/>
      </c>
      <c r="V35" s="228" t="str">
        <f t="shared" si="6"/>
        <v/>
      </c>
      <c r="W35" s="228" t="str">
        <f t="shared" si="7"/>
        <v/>
      </c>
      <c r="X35" s="222">
        <f t="shared" si="8"/>
        <v>0</v>
      </c>
      <c r="Y35" s="110">
        <f t="shared" si="9"/>
        <v>0</v>
      </c>
      <c r="Z35" s="235" t="str">
        <f t="shared" si="10"/>
        <v/>
      </c>
      <c r="AA35" s="240" t="b">
        <f t="shared" si="11"/>
        <v>0</v>
      </c>
      <c r="AB35" s="235">
        <f t="shared" si="12"/>
        <v>0</v>
      </c>
      <c r="AC35" s="235">
        <f>IF('Member Info'!N32="",1,"")</f>
        <v>1</v>
      </c>
      <c r="AD35" s="243" t="e">
        <f t="shared" si="13"/>
        <v>#VALUE!</v>
      </c>
      <c r="AE35" s="130" t="str">
        <f t="shared" si="0"/>
        <v/>
      </c>
      <c r="AF35" s="124">
        <f t="shared" si="14"/>
        <v>1</v>
      </c>
      <c r="AG35" s="124" t="str">
        <f>IF('Member Info'!N32&lt;&gt;"",IF(AND('Member Info'!N32&lt;=$U$1,'Member Info'!N32&gt;=$T$1),1,0),"")</f>
        <v/>
      </c>
      <c r="AI35" s="124" t="b">
        <f t="shared" si="15"/>
        <v>0</v>
      </c>
      <c r="AJ35" s="124">
        <f t="shared" si="16"/>
        <v>0</v>
      </c>
      <c r="AL35" s="124">
        <f t="shared" si="17"/>
        <v>0</v>
      </c>
      <c r="AM35" s="124">
        <f>IF('Member Info'!F32&gt;$T$1,1,0)</f>
        <v>0</v>
      </c>
      <c r="AN35" s="124" t="b">
        <f>IF(ISERROR(T35),ERROR.TYPE(#REF!)=ERROR.TYPE(T35),FALSE)</f>
        <v>0</v>
      </c>
      <c r="AO35" s="124" t="b">
        <f>IF(ISERROR(U35),ERROR.TYPE(#REF!)=ERROR.TYPE(U35),FALSE)</f>
        <v>0</v>
      </c>
      <c r="AP35" s="124">
        <f>IF('Member Info'!F32&gt;'GP1 April 25'!$U$1,1,0)</f>
        <v>0</v>
      </c>
      <c r="AQ35" s="124">
        <f t="shared" si="18"/>
        <v>0</v>
      </c>
      <c r="AR35" s="124">
        <f t="shared" si="19"/>
        <v>0</v>
      </c>
      <c r="AS35" s="124">
        <f t="shared" si="20"/>
        <v>1</v>
      </c>
    </row>
    <row r="36" spans="1:45" x14ac:dyDescent="0.25">
      <c r="A36" s="4">
        <v>5</v>
      </c>
      <c r="B36" s="164">
        <f>'Member Info'!D33</f>
        <v>0</v>
      </c>
      <c r="C36" s="164">
        <f>'Member Info'!E33</f>
        <v>0</v>
      </c>
      <c r="D36" s="164" t="str">
        <f>'Member Info'!G33</f>
        <v/>
      </c>
      <c r="E36" s="165">
        <f>'Member Info'!B33</f>
        <v>0</v>
      </c>
      <c r="F36" s="242"/>
      <c r="G36" s="166" t="str">
        <f>IF(E36=0,"",('Member Info'!K33+'Member Info'!L33))</f>
        <v/>
      </c>
      <c r="H36" s="419"/>
      <c r="I36" s="419"/>
      <c r="J36" s="26"/>
      <c r="K36" s="26"/>
      <c r="L36" s="384" t="str">
        <f>IF(E36=0,"",IF('Member Info'!F33&gt;$U$1,CONCATENATE("Joined with practice on ", TEXT('Member Info'!F33, "DD/MM/YYYY")),IF('Member Info'!N33&lt;&gt;"",IF('Member Info'!N33&lt;$T$1,CONCATENATE("Left Scheme on ", TEXT('Member Info'!N33, "DD/MM/YYYY")),IF(OR(G36="",G36=0),"Error Detected, No rate entered",IF(E36=0,"",IF(F36="","Error Detected, No Pensionable pay",IF(AS36=1,"No Part Time Status Entered",IF(AR36=1,"No Part Time Hours Entered",IF(ISERROR(AD36)," Unknown Values entered.",IF(V36+W36&lt;1,"Acceptable",IF(T36+U36=200, "No Contributions Entered", IF(M36="","Error Detected, Choose reason&gt;",IF(Z36="1",IF(V36=1,"Please Enter Deemed Pensionable Pay","Add Any Relevant Details Above"),"Please Give Details Above"))))))))))),IF(OR(G36="",G36=0),"Error Detected, No rate entered",IF(E36=0,"",IF(F36="","Error Detected, No Pensionable pay",IF(AS36=1,"No Part Time Status Entered",IF(AR36=1,"No Part Time Hours Entered",IF(ISERROR(AD36)," Unknown Values entered.",IF(V36+W36&lt;1,"Acceptable",IF(T36+U36=200, "No Contributions Entered", IF(M36="","Error Detected, Choose reason&gt;",IF(Z36="1",IF(V36=1,"Please Enter Deemed Pensionable Pay","Add relevant Details Above"),"Please give details Above")))))))))))))</f>
        <v/>
      </c>
      <c r="M36" s="260"/>
      <c r="N36" s="91"/>
      <c r="O36" s="91" t="str">
        <f>IF(E36=0,"",IF(ISERROR((F36+J36+K36)),0,IF((F36+J36+K36)&lt;1,0,1)))</f>
        <v/>
      </c>
      <c r="P36" s="94">
        <f>J36</f>
        <v>0</v>
      </c>
      <c r="Q36" s="94">
        <f t="shared" si="2"/>
        <v>0</v>
      </c>
      <c r="R36" s="218">
        <f>(ROUND((F36/100*'Member Info'!$W$2), 2))</f>
        <v>0</v>
      </c>
      <c r="S36" s="218" t="e">
        <f t="shared" si="3"/>
        <v>#VALUE!</v>
      </c>
      <c r="T36" s="218" t="str">
        <f t="shared" si="4"/>
        <v/>
      </c>
      <c r="U36" s="227" t="str">
        <f t="shared" si="5"/>
        <v/>
      </c>
      <c r="V36" s="228" t="str">
        <f t="shared" si="6"/>
        <v/>
      </c>
      <c r="W36" s="228" t="str">
        <f t="shared" si="7"/>
        <v/>
      </c>
      <c r="X36" s="222">
        <f t="shared" si="8"/>
        <v>0</v>
      </c>
      <c r="Y36" s="110">
        <f t="shared" si="9"/>
        <v>0</v>
      </c>
      <c r="Z36" s="235" t="str">
        <f t="shared" si="10"/>
        <v/>
      </c>
      <c r="AA36" s="240" t="b">
        <f t="shared" si="11"/>
        <v>0</v>
      </c>
      <c r="AB36" s="235">
        <f t="shared" si="12"/>
        <v>0</v>
      </c>
      <c r="AC36" s="235">
        <f>IF('Member Info'!N33="",1,"")</f>
        <v>1</v>
      </c>
      <c r="AD36" s="243" t="e">
        <f t="shared" si="13"/>
        <v>#VALUE!</v>
      </c>
      <c r="AE36" s="130" t="str">
        <f t="shared" si="0"/>
        <v/>
      </c>
      <c r="AF36" s="124">
        <f t="shared" si="14"/>
        <v>1</v>
      </c>
      <c r="AG36" s="124" t="str">
        <f>IF('Member Info'!N33&lt;&gt;"",IF(AND('Member Info'!N33&lt;=$U$1,'Member Info'!N33&gt;=$T$1),1,0),"")</f>
        <v/>
      </c>
      <c r="AI36" s="124" t="b">
        <f t="shared" si="15"/>
        <v>0</v>
      </c>
      <c r="AJ36" s="124">
        <f t="shared" si="16"/>
        <v>0</v>
      </c>
      <c r="AL36" s="124">
        <f t="shared" si="17"/>
        <v>0</v>
      </c>
      <c r="AM36" s="124">
        <f>IF('Member Info'!F33&gt;$T$1,1,0)</f>
        <v>0</v>
      </c>
      <c r="AN36" s="124" t="b">
        <f>IF(ISERROR(T36),ERROR.TYPE(#REF!)=ERROR.TYPE(T36),FALSE)</f>
        <v>0</v>
      </c>
      <c r="AO36" s="124" t="b">
        <f>IF(ISERROR(U36),ERROR.TYPE(#REF!)=ERROR.TYPE(U36),FALSE)</f>
        <v>0</v>
      </c>
      <c r="AP36" s="124">
        <f>IF('Member Info'!F33&gt;'GP1 April 25'!$U$1,1,0)</f>
        <v>0</v>
      </c>
      <c r="AQ36" s="124">
        <f t="shared" si="18"/>
        <v>0</v>
      </c>
      <c r="AR36" s="124">
        <f t="shared" si="19"/>
        <v>0</v>
      </c>
      <c r="AS36" s="124">
        <f t="shared" si="20"/>
        <v>1</v>
      </c>
    </row>
    <row r="37" spans="1:45" x14ac:dyDescent="0.25">
      <c r="A37" s="4">
        <v>6</v>
      </c>
      <c r="B37" s="164">
        <f>'Member Info'!D34</f>
        <v>0</v>
      </c>
      <c r="C37" s="164">
        <f>'Member Info'!E34</f>
        <v>0</v>
      </c>
      <c r="D37" s="164" t="str">
        <f>'Member Info'!G34</f>
        <v/>
      </c>
      <c r="E37" s="165">
        <f>'Member Info'!B34</f>
        <v>0</v>
      </c>
      <c r="F37" s="242"/>
      <c r="G37" s="166" t="str">
        <f>IF(E37=0,"",('Member Info'!K34+'Member Info'!L34))</f>
        <v/>
      </c>
      <c r="H37" s="419"/>
      <c r="I37" s="419"/>
      <c r="J37" s="26"/>
      <c r="K37" s="26"/>
      <c r="L37" s="384" t="str">
        <f>IF(E37=0,"",IF('Member Info'!F34&gt;$U$1,CONCATENATE("Joined with practice on ", TEXT('Member Info'!F34, "DD/MM/YYYY")),IF('Member Info'!N34&lt;&gt;"",IF('Member Info'!N34&lt;$T$1,CONCATENATE("Left Scheme on ", TEXT('Member Info'!N34, "DD/MM/YYYY")),IF(OR(G37="",G37=0),"Error Detected, No rate entered",IF(E37=0,"",IF(F37="","Error Detected, No Pensionable pay",IF(AS37=1,"No Part Time Status Entered",IF(AR37=1,"No Part Time Hours Entered",IF(ISERROR(AD37)," Unknown Values entered.",IF(V37+W37&lt;1,"Acceptable",IF(T37+U37=200, "No Contributions Entered", IF(M37="","Error Detected, Choose reason&gt;",IF(Z37="1",IF(V37=1,"Please Enter Deemed Pensionable Pay","Add Any Relevant Details Above"),"Please Give Details Above"))))))))))),IF(OR(G37="",G37=0),"Error Detected, No rate entered",IF(E37=0,"",IF(F37="","Error Detected, No Pensionable pay",IF(AS37=1,"No Part Time Status Entered",IF(AR37=1,"No Part Time Hours Entered",IF(ISERROR(AD37)," Unknown Values entered.",IF(V37+W37&lt;1,"Acceptable",IF(T37+U37=200, "No Contributions Entered", IF(M37="","Error Detected, Choose reason&gt;",IF(Z37="1",IF(V37=1,"Please Enter Deemed Pensionable Pay","Add relevant Details Above"),"Please give details Above")))))))))))))</f>
        <v/>
      </c>
      <c r="M37" s="260"/>
      <c r="N37" s="91"/>
      <c r="O37" s="91" t="str">
        <f t="shared" si="1"/>
        <v/>
      </c>
      <c r="P37" s="94">
        <f t="shared" si="2"/>
        <v>0</v>
      </c>
      <c r="Q37" s="94">
        <f t="shared" si="2"/>
        <v>0</v>
      </c>
      <c r="R37" s="218">
        <f>(ROUND((F37/100*'Member Info'!$W$2), 2))</f>
        <v>0</v>
      </c>
      <c r="S37" s="218" t="e">
        <f t="shared" si="3"/>
        <v>#VALUE!</v>
      </c>
      <c r="T37" s="218" t="str">
        <f t="shared" si="4"/>
        <v/>
      </c>
      <c r="U37" s="227" t="str">
        <f t="shared" si="5"/>
        <v/>
      </c>
      <c r="V37" s="228" t="str">
        <f t="shared" si="6"/>
        <v/>
      </c>
      <c r="W37" s="228" t="str">
        <f t="shared" si="7"/>
        <v/>
      </c>
      <c r="X37" s="222">
        <f t="shared" si="8"/>
        <v>0</v>
      </c>
      <c r="Y37" s="110">
        <f t="shared" si="9"/>
        <v>0</v>
      </c>
      <c r="Z37" s="235" t="str">
        <f t="shared" si="10"/>
        <v/>
      </c>
      <c r="AA37" s="240" t="b">
        <f t="shared" si="11"/>
        <v>0</v>
      </c>
      <c r="AB37" s="235">
        <f t="shared" si="12"/>
        <v>0</v>
      </c>
      <c r="AC37" s="235">
        <f>IF('Member Info'!N34="",1,"")</f>
        <v>1</v>
      </c>
      <c r="AD37" s="243" t="e">
        <f t="shared" si="13"/>
        <v>#VALUE!</v>
      </c>
      <c r="AE37" s="130" t="str">
        <f t="shared" si="0"/>
        <v/>
      </c>
      <c r="AF37" s="124">
        <f t="shared" si="14"/>
        <v>1</v>
      </c>
      <c r="AG37" s="124" t="str">
        <f>IF('Member Info'!N34&lt;&gt;"",IF(AND('Member Info'!N34&lt;=$U$1,'Member Info'!N34&gt;=$T$1),1,0),"")</f>
        <v/>
      </c>
      <c r="AI37" s="124" t="b">
        <f t="shared" si="15"/>
        <v>0</v>
      </c>
      <c r="AJ37" s="124">
        <f t="shared" si="16"/>
        <v>0</v>
      </c>
      <c r="AL37" s="124">
        <f t="shared" si="17"/>
        <v>0</v>
      </c>
      <c r="AM37" s="124">
        <f>IF('Member Info'!F34&gt;$T$1,1,0)</f>
        <v>0</v>
      </c>
      <c r="AN37" s="124" t="b">
        <f>IF(ISERROR(T37),ERROR.TYPE(#REF!)=ERROR.TYPE(T37),FALSE)</f>
        <v>0</v>
      </c>
      <c r="AO37" s="124" t="b">
        <f>IF(ISERROR(U37),ERROR.TYPE(#REF!)=ERROR.TYPE(U37),FALSE)</f>
        <v>0</v>
      </c>
      <c r="AP37" s="124">
        <f>IF('Member Info'!F34&gt;'GP1 April 25'!$U$1,1,0)</f>
        <v>0</v>
      </c>
      <c r="AQ37" s="124">
        <f t="shared" si="18"/>
        <v>0</v>
      </c>
      <c r="AR37" s="124">
        <f t="shared" si="19"/>
        <v>0</v>
      </c>
      <c r="AS37" s="124">
        <f t="shared" si="20"/>
        <v>1</v>
      </c>
    </row>
    <row r="38" spans="1:45" x14ac:dyDescent="0.25">
      <c r="A38" s="4">
        <v>7</v>
      </c>
      <c r="B38" s="164">
        <f>'Member Info'!D35</f>
        <v>0</v>
      </c>
      <c r="C38" s="164">
        <f>'Member Info'!E35</f>
        <v>0</v>
      </c>
      <c r="D38" s="164" t="str">
        <f>'Member Info'!G35</f>
        <v/>
      </c>
      <c r="E38" s="165">
        <f>'Member Info'!B35</f>
        <v>0</v>
      </c>
      <c r="F38" s="242"/>
      <c r="G38" s="166" t="str">
        <f>IF(E38=0,"",('Member Info'!K35+'Member Info'!L35))</f>
        <v/>
      </c>
      <c r="H38" s="419"/>
      <c r="I38" s="419"/>
      <c r="J38" s="26"/>
      <c r="K38" s="26"/>
      <c r="L38" s="384" t="str">
        <f>IF(E38=0,"",IF('Member Info'!F35&gt;$U$1,CONCATENATE("Joined with practice on ", TEXT('Member Info'!F35, "DD/MM/YYYY")),IF('Member Info'!N35&lt;&gt;"",IF('Member Info'!N35&lt;$T$1,CONCATENATE("Left Scheme on ", TEXT('Member Info'!N35, "DD/MM/YYYY")),IF(OR(G38="",G38=0),"Error Detected, No rate entered",IF(E38=0,"",IF(F38="","Error Detected, No Pensionable pay",IF(AS38=1,"No Part Time Status Entered",IF(AR38=1,"No Part Time Hours Entered",IF(ISERROR(AD38)," Unknown Values entered.",IF(V38+W38&lt;1,"Acceptable",IF(T38+U38=200, "No Contributions Entered", IF(M38="","Error Detected, Choose reason&gt;",IF(Z38="1",IF(V38=1,"Please Enter Deemed Pensionable Pay","Add Any Relevant Details Above"),"Please Give Details Above"))))))))))),IF(OR(G38="",G38=0),"Error Detected, No rate entered",IF(E38=0,"",IF(F38="","Error Detected, No Pensionable pay",IF(AS38=1,"No Part Time Status Entered",IF(AR38=1,"No Part Time Hours Entered",IF(ISERROR(AD38)," Unknown Values entered.",IF(V38+W38&lt;1,"Acceptable",IF(T38+U38=200, "No Contributions Entered", IF(M38="","Error Detected, Choose reason&gt;",IF(Z38="1",IF(V38=1,"Please Enter Deemed Pensionable Pay","Add relevant Details Above"),"Please give details Above")))))))))))))</f>
        <v/>
      </c>
      <c r="M38" s="260"/>
      <c r="N38" s="91"/>
      <c r="O38" s="91" t="str">
        <f>IF(E38=0,"",IF(ISERROR((F38+J38+K38)),0,IF((F38+J38+K38)&lt;1,0,1)))</f>
        <v/>
      </c>
      <c r="P38" s="94">
        <f t="shared" si="2"/>
        <v>0</v>
      </c>
      <c r="Q38" s="94">
        <f>K38</f>
        <v>0</v>
      </c>
      <c r="R38" s="218">
        <f>(ROUND((F38/100*'Member Info'!$W$2), 2))</f>
        <v>0</v>
      </c>
      <c r="S38" s="218" t="e">
        <f t="shared" si="3"/>
        <v>#VALUE!</v>
      </c>
      <c r="T38" s="218" t="str">
        <f t="shared" si="4"/>
        <v/>
      </c>
      <c r="U38" s="227" t="str">
        <f t="shared" si="5"/>
        <v/>
      </c>
      <c r="V38" s="228" t="str">
        <f t="shared" si="6"/>
        <v/>
      </c>
      <c r="W38" s="228" t="str">
        <f t="shared" si="7"/>
        <v/>
      </c>
      <c r="X38" s="222">
        <f t="shared" si="8"/>
        <v>0</v>
      </c>
      <c r="Y38" s="110">
        <f t="shared" si="9"/>
        <v>0</v>
      </c>
      <c r="Z38" s="235" t="str">
        <f t="shared" si="10"/>
        <v/>
      </c>
      <c r="AA38" s="240" t="b">
        <f t="shared" si="11"/>
        <v>0</v>
      </c>
      <c r="AB38" s="235">
        <f t="shared" si="12"/>
        <v>0</v>
      </c>
      <c r="AC38" s="235">
        <f>IF('Member Info'!N35="",1,"")</f>
        <v>1</v>
      </c>
      <c r="AD38" s="243" t="e">
        <f t="shared" si="13"/>
        <v>#VALUE!</v>
      </c>
      <c r="AE38" s="130" t="str">
        <f t="shared" si="0"/>
        <v/>
      </c>
      <c r="AF38" s="124">
        <f t="shared" si="14"/>
        <v>1</v>
      </c>
      <c r="AG38" s="124" t="str">
        <f>IF('Member Info'!N35&lt;&gt;"",IF(AND('Member Info'!N35&lt;=$U$1,'Member Info'!N35&gt;=$T$1),1,0),"")</f>
        <v/>
      </c>
      <c r="AI38" s="124" t="b">
        <f t="shared" si="15"/>
        <v>0</v>
      </c>
      <c r="AJ38" s="124">
        <f t="shared" si="16"/>
        <v>0</v>
      </c>
      <c r="AL38" s="124">
        <f t="shared" si="17"/>
        <v>0</v>
      </c>
      <c r="AM38" s="124">
        <f>IF('Member Info'!F35&gt;$T$1,1,0)</f>
        <v>0</v>
      </c>
      <c r="AN38" s="124" t="b">
        <f>IF(ISERROR(T38),ERROR.TYPE(#REF!)=ERROR.TYPE(T38),FALSE)</f>
        <v>0</v>
      </c>
      <c r="AO38" s="124" t="b">
        <f>IF(ISERROR(U38),ERROR.TYPE(#REF!)=ERROR.TYPE(U38),FALSE)</f>
        <v>0</v>
      </c>
      <c r="AP38" s="124">
        <f>IF('Member Info'!F35&gt;'GP1 April 25'!$U$1,1,0)</f>
        <v>0</v>
      </c>
      <c r="AQ38" s="124">
        <f t="shared" si="18"/>
        <v>0</v>
      </c>
      <c r="AR38" s="124">
        <f t="shared" si="19"/>
        <v>0</v>
      </c>
      <c r="AS38" s="124">
        <f t="shared" si="20"/>
        <v>1</v>
      </c>
    </row>
    <row r="39" spans="1:45" x14ac:dyDescent="0.25">
      <c r="A39" s="4">
        <v>8</v>
      </c>
      <c r="B39" s="164">
        <f>'Member Info'!D36</f>
        <v>0</v>
      </c>
      <c r="C39" s="164">
        <f>'Member Info'!E36</f>
        <v>0</v>
      </c>
      <c r="D39" s="164" t="str">
        <f>'Member Info'!G36</f>
        <v/>
      </c>
      <c r="E39" s="165">
        <f>'Member Info'!B36</f>
        <v>0</v>
      </c>
      <c r="F39" s="242"/>
      <c r="G39" s="166" t="str">
        <f>IF(E39=0,"",('Member Info'!K36+'Member Info'!L36))</f>
        <v/>
      </c>
      <c r="H39" s="419"/>
      <c r="I39" s="419"/>
      <c r="J39" s="26"/>
      <c r="K39" s="26"/>
      <c r="L39" s="384" t="str">
        <f>IF(E39=0,"",IF('Member Info'!F36&gt;$U$1,CONCATENATE("Joined with practice on ", TEXT('Member Info'!F36, "DD/MM/YYYY")),IF('Member Info'!N36&lt;&gt;"",IF('Member Info'!N36&lt;$T$1,CONCATENATE("Left Scheme on ", TEXT('Member Info'!N36, "DD/MM/YYYY")),IF(OR(G39="",G39=0),"Error Detected, No rate entered",IF(E39=0,"",IF(F39="","Error Detected, No Pensionable pay",IF(AS39=1,"No Part Time Status Entered",IF(AR39=1,"No Part Time Hours Entered",IF(ISERROR(AD39)," Unknown Values entered.",IF(V39+W39&lt;1,"Acceptable",IF(T39+U39=200, "No Contributions Entered", IF(M39="","Error Detected, Choose reason&gt;",IF(Z39="1",IF(V39=1,"Please Enter Deemed Pensionable Pay","Add Any Relevant Details Above"),"Please Give Details Above"))))))))))),IF(OR(G39="",G39=0),"Error Detected, No rate entered",IF(E39=0,"",IF(F39="","Error Detected, No Pensionable pay",IF(AS39=1,"No Part Time Status Entered",IF(AR39=1,"No Part Time Hours Entered",IF(ISERROR(AD39)," Unknown Values entered.",IF(V39+W39&lt;1,"Acceptable",IF(T39+U39=200, "No Contributions Entered", IF(M39="","Error Detected, Choose reason&gt;",IF(Z39="1",IF(V39=1,"Please Enter Deemed Pensionable Pay","Add relevant Details Above"),"Please give details Above")))))))))))))</f>
        <v/>
      </c>
      <c r="M39" s="260"/>
      <c r="N39" s="91"/>
      <c r="O39" s="91" t="str">
        <f t="shared" si="1"/>
        <v/>
      </c>
      <c r="P39" s="94">
        <f t="shared" si="2"/>
        <v>0</v>
      </c>
      <c r="Q39" s="94">
        <f t="shared" si="2"/>
        <v>0</v>
      </c>
      <c r="R39" s="218">
        <f>(ROUND((F39/100*'Member Info'!$W$2), 2))</f>
        <v>0</v>
      </c>
      <c r="S39" s="218" t="e">
        <f t="shared" si="3"/>
        <v>#VALUE!</v>
      </c>
      <c r="T39" s="218" t="str">
        <f t="shared" si="4"/>
        <v/>
      </c>
      <c r="U39" s="227" t="str">
        <f t="shared" si="5"/>
        <v/>
      </c>
      <c r="V39" s="228" t="str">
        <f t="shared" si="6"/>
        <v/>
      </c>
      <c r="W39" s="228" t="str">
        <f t="shared" si="7"/>
        <v/>
      </c>
      <c r="X39" s="222">
        <f t="shared" si="8"/>
        <v>0</v>
      </c>
      <c r="Y39" s="110">
        <f t="shared" si="9"/>
        <v>0</v>
      </c>
      <c r="Z39" s="235" t="str">
        <f t="shared" si="10"/>
        <v/>
      </c>
      <c r="AA39" s="240" t="b">
        <f t="shared" si="11"/>
        <v>0</v>
      </c>
      <c r="AB39" s="235">
        <f t="shared" si="12"/>
        <v>0</v>
      </c>
      <c r="AC39" s="235">
        <f>IF('Member Info'!N36="",1,"")</f>
        <v>1</v>
      </c>
      <c r="AD39" s="243" t="e">
        <f t="shared" si="13"/>
        <v>#VALUE!</v>
      </c>
      <c r="AE39" s="130" t="str">
        <f t="shared" si="0"/>
        <v/>
      </c>
      <c r="AF39" s="124">
        <f t="shared" si="14"/>
        <v>1</v>
      </c>
      <c r="AG39" s="124" t="str">
        <f>IF('Member Info'!N36&lt;&gt;"",IF(AND('Member Info'!N36&lt;=$U$1,'Member Info'!N36&gt;=$T$1),1,0),"")</f>
        <v/>
      </c>
      <c r="AI39" s="124" t="b">
        <f t="shared" si="15"/>
        <v>0</v>
      </c>
      <c r="AJ39" s="124">
        <f t="shared" si="16"/>
        <v>0</v>
      </c>
      <c r="AL39" s="124">
        <f t="shared" si="17"/>
        <v>0</v>
      </c>
      <c r="AM39" s="124">
        <f>IF('Member Info'!F36&gt;$T$1,1,0)</f>
        <v>0</v>
      </c>
      <c r="AN39" s="124" t="b">
        <f>IF(ISERROR(T39),ERROR.TYPE(#REF!)=ERROR.TYPE(T39),FALSE)</f>
        <v>0</v>
      </c>
      <c r="AO39" s="124" t="b">
        <f>IF(ISERROR(U39),ERROR.TYPE(#REF!)=ERROR.TYPE(U39),FALSE)</f>
        <v>0</v>
      </c>
      <c r="AP39" s="124">
        <f>IF('Member Info'!F36&gt;'GP1 April 25'!$U$1,1,0)</f>
        <v>0</v>
      </c>
      <c r="AQ39" s="124">
        <f t="shared" si="18"/>
        <v>0</v>
      </c>
      <c r="AR39" s="124">
        <f t="shared" si="19"/>
        <v>0</v>
      </c>
      <c r="AS39" s="124">
        <f t="shared" si="20"/>
        <v>1</v>
      </c>
    </row>
    <row r="40" spans="1:45" x14ac:dyDescent="0.25">
      <c r="A40" s="4">
        <v>9</v>
      </c>
      <c r="B40" s="164">
        <f>'Member Info'!D37</f>
        <v>0</v>
      </c>
      <c r="C40" s="164">
        <f>'Member Info'!E37</f>
        <v>0</v>
      </c>
      <c r="D40" s="164" t="str">
        <f>'Member Info'!G37</f>
        <v/>
      </c>
      <c r="E40" s="165">
        <f>'Member Info'!B37</f>
        <v>0</v>
      </c>
      <c r="F40" s="242"/>
      <c r="G40" s="166" t="str">
        <f>IF(E40=0,"",('Member Info'!K37+'Member Info'!L37))</f>
        <v/>
      </c>
      <c r="H40" s="419"/>
      <c r="I40" s="419"/>
      <c r="J40" s="26"/>
      <c r="K40" s="26"/>
      <c r="L40" s="384" t="str">
        <f>IF(E40=0,"",IF('Member Info'!F37&gt;$U$1,CONCATENATE("Joined with practice on ", TEXT('Member Info'!F37, "DD/MM/YYYY")),IF('Member Info'!N37&lt;&gt;"",IF('Member Info'!N37&lt;$T$1,CONCATENATE("Left Scheme on ", TEXT('Member Info'!N37, "DD/MM/YYYY")),IF(OR(G40="",G40=0),"Error Detected, No rate entered",IF(E40=0,"",IF(F40="","Error Detected, No Pensionable pay",IF(AS40=1,"No Part Time Status Entered",IF(AR40=1,"No Part Time Hours Entered",IF(ISERROR(AD40)," Unknown Values entered.",IF(V40+W40&lt;1,"Acceptable",IF(T40+U40=200, "No Contributions Entered", IF(M40="","Error Detected, Choose reason&gt;",IF(Z40="1",IF(V40=1,"Please Enter Deemed Pensionable Pay","Add Any Relevant Details Above"),"Please Give Details Above"))))))))))),IF(OR(G40="",G40=0),"Error Detected, No rate entered",IF(E40=0,"",IF(F40="","Error Detected, No Pensionable pay",IF(AS40=1,"No Part Time Status Entered",IF(AR40=1,"No Part Time Hours Entered",IF(ISERROR(AD40)," Unknown Values entered.",IF(V40+W40&lt;1,"Acceptable",IF(T40+U40=200, "No Contributions Entered", IF(M40="","Error Detected, Choose reason&gt;",IF(Z40="1",IF(V40=1,"Please Enter Deemed Pensionable Pay","Add relevant Details Above"),"Please give details Above")))))))))))))</f>
        <v/>
      </c>
      <c r="M40" s="260"/>
      <c r="N40" s="91"/>
      <c r="O40" s="91" t="str">
        <f>IF(E40=0,"",IF(ISERROR((F40+J40+K40)),0,IF((F40+J40+K40)&lt;1,0,1)))</f>
        <v/>
      </c>
      <c r="P40" s="94">
        <f>J40</f>
        <v>0</v>
      </c>
      <c r="Q40" s="94">
        <f t="shared" si="2"/>
        <v>0</v>
      </c>
      <c r="R40" s="218">
        <f>(ROUND((F40/100*'Member Info'!$W$2), 2))</f>
        <v>0</v>
      </c>
      <c r="S40" s="218" t="e">
        <f t="shared" si="3"/>
        <v>#VALUE!</v>
      </c>
      <c r="T40" s="218" t="str">
        <f t="shared" si="4"/>
        <v/>
      </c>
      <c r="U40" s="227" t="str">
        <f t="shared" si="5"/>
        <v/>
      </c>
      <c r="V40" s="228" t="str">
        <f t="shared" si="6"/>
        <v/>
      </c>
      <c r="W40" s="228" t="str">
        <f t="shared" si="7"/>
        <v/>
      </c>
      <c r="X40" s="222">
        <f t="shared" si="8"/>
        <v>0</v>
      </c>
      <c r="Y40" s="110">
        <f t="shared" si="9"/>
        <v>0</v>
      </c>
      <c r="Z40" s="235" t="str">
        <f t="shared" si="10"/>
        <v/>
      </c>
      <c r="AA40" s="240" t="b">
        <f t="shared" si="11"/>
        <v>0</v>
      </c>
      <c r="AB40" s="235">
        <f t="shared" si="12"/>
        <v>0</v>
      </c>
      <c r="AC40" s="235">
        <f>IF('Member Info'!N37="",1,"")</f>
        <v>1</v>
      </c>
      <c r="AD40" s="243" t="e">
        <f t="shared" si="13"/>
        <v>#VALUE!</v>
      </c>
      <c r="AE40" s="130" t="str">
        <f t="shared" si="0"/>
        <v/>
      </c>
      <c r="AF40" s="124">
        <f t="shared" si="14"/>
        <v>1</v>
      </c>
      <c r="AG40" s="124" t="str">
        <f>IF('Member Info'!N37&lt;&gt;"",IF(AND('Member Info'!N37&lt;=$U$1,'Member Info'!N37&gt;=$T$1),1,0),"")</f>
        <v/>
      </c>
      <c r="AI40" s="124" t="b">
        <f t="shared" si="15"/>
        <v>0</v>
      </c>
      <c r="AJ40" s="124">
        <f t="shared" si="16"/>
        <v>0</v>
      </c>
      <c r="AL40" s="124">
        <f t="shared" si="17"/>
        <v>0</v>
      </c>
      <c r="AM40" s="124">
        <f>IF('Member Info'!F37&gt;$T$1,1,0)</f>
        <v>0</v>
      </c>
      <c r="AN40" s="124" t="b">
        <f>IF(ISERROR(T40),ERROR.TYPE(#REF!)=ERROR.TYPE(T40),FALSE)</f>
        <v>0</v>
      </c>
      <c r="AO40" s="124" t="b">
        <f>IF(ISERROR(U40),ERROR.TYPE(#REF!)=ERROR.TYPE(U40),FALSE)</f>
        <v>0</v>
      </c>
      <c r="AP40" s="124">
        <f>IF('Member Info'!F37&gt;'GP1 April 25'!$U$1,1,0)</f>
        <v>0</v>
      </c>
      <c r="AQ40" s="124">
        <f t="shared" si="18"/>
        <v>0</v>
      </c>
      <c r="AR40" s="124">
        <f t="shared" si="19"/>
        <v>0</v>
      </c>
      <c r="AS40" s="124">
        <f t="shared" si="20"/>
        <v>1</v>
      </c>
    </row>
    <row r="41" spans="1:45" x14ac:dyDescent="0.25">
      <c r="A41" s="4">
        <v>10</v>
      </c>
      <c r="B41" s="164">
        <f>'Member Info'!D38</f>
        <v>0</v>
      </c>
      <c r="C41" s="164">
        <f>'Member Info'!E38</f>
        <v>0</v>
      </c>
      <c r="D41" s="164" t="str">
        <f>'Member Info'!G38</f>
        <v/>
      </c>
      <c r="E41" s="165">
        <f>'Member Info'!B38</f>
        <v>0</v>
      </c>
      <c r="F41" s="242"/>
      <c r="G41" s="166" t="str">
        <f>IF(E41=0,"",('Member Info'!K38+'Member Info'!L38))</f>
        <v/>
      </c>
      <c r="H41" s="419"/>
      <c r="I41" s="419"/>
      <c r="J41" s="26"/>
      <c r="K41" s="26"/>
      <c r="L41" s="384" t="str">
        <f>IF(E41=0,"",IF('Member Info'!F38&gt;$U$1,CONCATENATE("Joined with practice on ", TEXT('Member Info'!F38, "DD/MM/YYYY")),IF('Member Info'!N38&lt;&gt;"",IF('Member Info'!N38&lt;$T$1,CONCATENATE("Left Scheme on ", TEXT('Member Info'!N38, "DD/MM/YYYY")),IF(OR(G41="",G41=0),"Error Detected, No rate entered",IF(E41=0,"",IF(F41="","Error Detected, No Pensionable pay",IF(AS41=1,"No Part Time Status Entered",IF(AR41=1,"No Part Time Hours Entered",IF(ISERROR(AD41)," Unknown Values entered.",IF(V41+W41&lt;1,"Acceptable",IF(T41+U41=200, "No Contributions Entered", IF(M41="","Error Detected, Choose reason&gt;",IF(Z41="1",IF(V41=1,"Please Enter Deemed Pensionable Pay","Add Any Relevant Details Above"),"Please Give Details Above"))))))))))),IF(OR(G41="",G41=0),"Error Detected, No rate entered",IF(E41=0,"",IF(F41="","Error Detected, No Pensionable pay",IF(AS41=1,"No Part Time Status Entered",IF(AR41=1,"No Part Time Hours Entered",IF(ISERROR(AD41)," Unknown Values entered.",IF(V41+W41&lt;1,"Acceptable",IF(T41+U41=200, "No Contributions Entered", IF(M41="","Error Detected, Choose reason&gt;",IF(Z41="1",IF(V41=1,"Please Enter Deemed Pensionable Pay","Add relevant Details Above"),"Please give details Above")))))))))))))</f>
        <v/>
      </c>
      <c r="M41" s="260"/>
      <c r="N41" s="91"/>
      <c r="O41" s="91" t="str">
        <f t="shared" si="1"/>
        <v/>
      </c>
      <c r="P41" s="94">
        <f t="shared" si="2"/>
        <v>0</v>
      </c>
      <c r="Q41" s="94">
        <f t="shared" si="2"/>
        <v>0</v>
      </c>
      <c r="R41" s="218">
        <f>(ROUND((F41/100*'Member Info'!$W$2), 2))</f>
        <v>0</v>
      </c>
      <c r="S41" s="218" t="e">
        <f t="shared" si="3"/>
        <v>#VALUE!</v>
      </c>
      <c r="T41" s="218" t="str">
        <f t="shared" si="4"/>
        <v/>
      </c>
      <c r="U41" s="227" t="str">
        <f t="shared" si="5"/>
        <v/>
      </c>
      <c r="V41" s="228" t="str">
        <f t="shared" si="6"/>
        <v/>
      </c>
      <c r="W41" s="228" t="str">
        <f t="shared" si="7"/>
        <v/>
      </c>
      <c r="X41" s="222">
        <f t="shared" si="8"/>
        <v>0</v>
      </c>
      <c r="Y41" s="110">
        <f t="shared" si="9"/>
        <v>0</v>
      </c>
      <c r="Z41" s="235" t="str">
        <f t="shared" si="10"/>
        <v/>
      </c>
      <c r="AA41" s="240" t="b">
        <f t="shared" si="11"/>
        <v>0</v>
      </c>
      <c r="AB41" s="235">
        <f t="shared" si="12"/>
        <v>0</v>
      </c>
      <c r="AC41" s="235">
        <f>IF('Member Info'!N38="",1,"")</f>
        <v>1</v>
      </c>
      <c r="AD41" s="243" t="e">
        <f t="shared" si="13"/>
        <v>#VALUE!</v>
      </c>
      <c r="AE41" s="130" t="str">
        <f t="shared" si="0"/>
        <v/>
      </c>
      <c r="AF41" s="124">
        <f t="shared" si="14"/>
        <v>1</v>
      </c>
      <c r="AG41" s="124" t="str">
        <f>IF('Member Info'!N38&lt;&gt;"",IF(AND('Member Info'!N38&lt;=$U$1,'Member Info'!N38&gt;=$T$1),1,0),"")</f>
        <v/>
      </c>
      <c r="AI41" s="124" t="b">
        <f t="shared" si="15"/>
        <v>0</v>
      </c>
      <c r="AJ41" s="124">
        <f t="shared" si="16"/>
        <v>0</v>
      </c>
      <c r="AL41" s="124">
        <f t="shared" si="17"/>
        <v>0</v>
      </c>
      <c r="AM41" s="124">
        <f>IF('Member Info'!F38&gt;$T$1,1,0)</f>
        <v>0</v>
      </c>
      <c r="AN41" s="124" t="b">
        <f>IF(ISERROR(T41),ERROR.TYPE(#REF!)=ERROR.TYPE(T41),FALSE)</f>
        <v>0</v>
      </c>
      <c r="AO41" s="124" t="b">
        <f>IF(ISERROR(U41),ERROR.TYPE(#REF!)=ERROR.TYPE(U41),FALSE)</f>
        <v>0</v>
      </c>
      <c r="AP41" s="124">
        <f>IF('Member Info'!F38&gt;'GP1 April 25'!$U$1,1,0)</f>
        <v>0</v>
      </c>
      <c r="AQ41" s="124">
        <f t="shared" si="18"/>
        <v>0</v>
      </c>
      <c r="AR41" s="124">
        <f t="shared" si="19"/>
        <v>0</v>
      </c>
      <c r="AS41" s="124">
        <f t="shared" si="20"/>
        <v>1</v>
      </c>
    </row>
    <row r="42" spans="1:45" x14ac:dyDescent="0.25">
      <c r="A42" s="4">
        <v>11</v>
      </c>
      <c r="B42" s="164">
        <f>'Member Info'!D39</f>
        <v>0</v>
      </c>
      <c r="C42" s="164">
        <f>'Member Info'!E39</f>
        <v>0</v>
      </c>
      <c r="D42" s="164" t="str">
        <f>'Member Info'!G39</f>
        <v/>
      </c>
      <c r="E42" s="165">
        <f>'Member Info'!B39</f>
        <v>0</v>
      </c>
      <c r="F42" s="242"/>
      <c r="G42" s="166" t="str">
        <f>IF(E42=0,"",('Member Info'!K39+'Member Info'!L39))</f>
        <v/>
      </c>
      <c r="H42" s="419"/>
      <c r="I42" s="419"/>
      <c r="J42" s="26"/>
      <c r="K42" s="26"/>
      <c r="L42" s="384" t="str">
        <f>IF(E42=0,"",IF('Member Info'!F39&gt;$U$1,CONCATENATE("Joined with practice on ", TEXT('Member Info'!F39, "DD/MM/YYYY")),IF('Member Info'!N39&lt;&gt;"",IF('Member Info'!N39&lt;$T$1,CONCATENATE("Left Scheme on ", TEXT('Member Info'!N39, "DD/MM/YYYY")),IF(OR(G42="",G42=0),"Error Detected, No rate entered",IF(E42=0,"",IF(F42="","Error Detected, No Pensionable pay",IF(AS42=1,"No Part Time Status Entered",IF(AR42=1,"No Part Time Hours Entered",IF(ISERROR(AD42)," Unknown Values entered.",IF(V42+W42&lt;1,"Acceptable",IF(T42+U42=200, "No Contributions Entered", IF(M42="","Error Detected, Choose reason&gt;",IF(Z42="1",IF(V42=1,"Please Enter Deemed Pensionable Pay","Add Any Relevant Details Above"),"Please Give Details Above"))))))))))),IF(OR(G42="",G42=0),"Error Detected, No rate entered",IF(E42=0,"",IF(F42="","Error Detected, No Pensionable pay",IF(AS42=1,"No Part Time Status Entered",IF(AR42=1,"No Part Time Hours Entered",IF(ISERROR(AD42)," Unknown Values entered.",IF(V42+W42&lt;1,"Acceptable",IF(T42+U42=200, "No Contributions Entered", IF(M42="","Error Detected, Choose reason&gt;",IF(Z42="1",IF(V42=1,"Please Enter Deemed Pensionable Pay","Add relevant Details Above"),"Please give details Above")))))))))))))</f>
        <v/>
      </c>
      <c r="M42" s="260"/>
      <c r="N42" s="91"/>
      <c r="O42" s="91" t="str">
        <f t="shared" si="1"/>
        <v/>
      </c>
      <c r="P42" s="94">
        <f t="shared" si="2"/>
        <v>0</v>
      </c>
      <c r="Q42" s="94">
        <f t="shared" si="2"/>
        <v>0</v>
      </c>
      <c r="R42" s="218">
        <f>(ROUND((F42/100*'Member Info'!$W$2), 2))</f>
        <v>0</v>
      </c>
      <c r="S42" s="218" t="e">
        <f t="shared" si="3"/>
        <v>#VALUE!</v>
      </c>
      <c r="T42" s="218" t="str">
        <f t="shared" si="4"/>
        <v/>
      </c>
      <c r="U42" s="227" t="str">
        <f t="shared" si="5"/>
        <v/>
      </c>
      <c r="V42" s="228" t="str">
        <f t="shared" si="6"/>
        <v/>
      </c>
      <c r="W42" s="228" t="str">
        <f t="shared" si="7"/>
        <v/>
      </c>
      <c r="X42" s="222">
        <f t="shared" si="8"/>
        <v>0</v>
      </c>
      <c r="Y42" s="110">
        <f t="shared" si="9"/>
        <v>0</v>
      </c>
      <c r="Z42" s="235" t="str">
        <f t="shared" si="10"/>
        <v/>
      </c>
      <c r="AA42" s="240" t="b">
        <f t="shared" si="11"/>
        <v>0</v>
      </c>
      <c r="AB42" s="235">
        <f t="shared" si="12"/>
        <v>0</v>
      </c>
      <c r="AC42" s="235">
        <f>IF('Member Info'!N39="",1,"")</f>
        <v>1</v>
      </c>
      <c r="AD42" s="243" t="e">
        <f t="shared" si="13"/>
        <v>#VALUE!</v>
      </c>
      <c r="AE42" s="130" t="str">
        <f t="shared" si="0"/>
        <v/>
      </c>
      <c r="AF42" s="124">
        <f t="shared" si="14"/>
        <v>1</v>
      </c>
      <c r="AG42" s="124" t="str">
        <f>IF('Member Info'!N39&lt;&gt;"",IF(AND('Member Info'!N39&lt;=$U$1,'Member Info'!N39&gt;=$T$1),1,0),"")</f>
        <v/>
      </c>
      <c r="AI42" s="124" t="b">
        <f t="shared" si="15"/>
        <v>0</v>
      </c>
      <c r="AJ42" s="124">
        <f t="shared" si="16"/>
        <v>0</v>
      </c>
      <c r="AL42" s="124">
        <f t="shared" si="17"/>
        <v>0</v>
      </c>
      <c r="AM42" s="124">
        <f>IF('Member Info'!F39&gt;$T$1,1,0)</f>
        <v>0</v>
      </c>
      <c r="AN42" s="124" t="b">
        <f>IF(ISERROR(T42),ERROR.TYPE(#REF!)=ERROR.TYPE(T42),FALSE)</f>
        <v>0</v>
      </c>
      <c r="AO42" s="124" t="b">
        <f>IF(ISERROR(U42),ERROR.TYPE(#REF!)=ERROR.TYPE(U42),FALSE)</f>
        <v>0</v>
      </c>
      <c r="AP42" s="124">
        <f>IF('Member Info'!F39&gt;'GP1 April 25'!$U$1,1,0)</f>
        <v>0</v>
      </c>
      <c r="AQ42" s="124">
        <f t="shared" si="18"/>
        <v>0</v>
      </c>
      <c r="AR42" s="124">
        <f t="shared" si="19"/>
        <v>0</v>
      </c>
      <c r="AS42" s="124">
        <f t="shared" si="20"/>
        <v>1</v>
      </c>
    </row>
    <row r="43" spans="1:45" x14ac:dyDescent="0.25">
      <c r="A43" s="4">
        <v>12</v>
      </c>
      <c r="B43" s="164">
        <f>'Member Info'!D40</f>
        <v>0</v>
      </c>
      <c r="C43" s="164">
        <f>'Member Info'!E40</f>
        <v>0</v>
      </c>
      <c r="D43" s="164" t="str">
        <f>'Member Info'!G40</f>
        <v/>
      </c>
      <c r="E43" s="165">
        <f>'Member Info'!B40</f>
        <v>0</v>
      </c>
      <c r="F43" s="242"/>
      <c r="G43" s="166" t="str">
        <f>IF(E43=0,"",('Member Info'!K40+'Member Info'!L40))</f>
        <v/>
      </c>
      <c r="H43" s="419"/>
      <c r="I43" s="419"/>
      <c r="J43" s="26"/>
      <c r="K43" s="26"/>
      <c r="L43" s="384" t="str">
        <f>IF(E43=0,"",IF('Member Info'!F40&gt;$U$1,CONCATENATE("Joined with practice on ", TEXT('Member Info'!F40, "DD/MM/YYYY")),IF('Member Info'!N40&lt;&gt;"",IF('Member Info'!N40&lt;$T$1,CONCATENATE("Left Scheme on ", TEXT('Member Info'!N40, "DD/MM/YYYY")),IF(OR(G43="",G43=0),"Error Detected, No rate entered",IF(E43=0,"",IF(F43="","Error Detected, No Pensionable pay",IF(AS43=1,"No Part Time Status Entered",IF(AR43=1,"No Part Time Hours Entered",IF(ISERROR(AD43)," Unknown Values entered.",IF(V43+W43&lt;1,"Acceptable",IF(T43+U43=200, "No Contributions Entered", IF(M43="","Error Detected, Choose reason&gt;",IF(Z43="1",IF(V43=1,"Please Enter Deemed Pensionable Pay","Add Any Relevant Details Above"),"Please Give Details Above"))))))))))),IF(OR(G43="",G43=0),"Error Detected, No rate entered",IF(E43=0,"",IF(F43="","Error Detected, No Pensionable pay",IF(AS43=1,"No Part Time Status Entered",IF(AR43=1,"No Part Time Hours Entered",IF(ISERROR(AD43)," Unknown Values entered.",IF(V43+W43&lt;1,"Acceptable",IF(T43+U43=200, "No Contributions Entered", IF(M43="","Error Detected, Choose reason&gt;",IF(Z43="1",IF(V43=1,"Please Enter Deemed Pensionable Pay","Add relevant Details Above"),"Please give details Above")))))))))))))</f>
        <v/>
      </c>
      <c r="M43" s="260"/>
      <c r="N43" s="91"/>
      <c r="O43" s="91" t="str">
        <f t="shared" si="1"/>
        <v/>
      </c>
      <c r="P43" s="94">
        <f t="shared" si="2"/>
        <v>0</v>
      </c>
      <c r="Q43" s="94">
        <f t="shared" si="2"/>
        <v>0</v>
      </c>
      <c r="R43" s="218">
        <f>(ROUND((F43/100*'Member Info'!$W$2), 2))</f>
        <v>0</v>
      </c>
      <c r="S43" s="218" t="e">
        <f t="shared" si="3"/>
        <v>#VALUE!</v>
      </c>
      <c r="T43" s="218" t="str">
        <f t="shared" si="4"/>
        <v/>
      </c>
      <c r="U43" s="227" t="str">
        <f t="shared" si="5"/>
        <v/>
      </c>
      <c r="V43" s="228" t="str">
        <f t="shared" si="6"/>
        <v/>
      </c>
      <c r="W43" s="228" t="str">
        <f t="shared" si="7"/>
        <v/>
      </c>
      <c r="X43" s="222">
        <f t="shared" si="8"/>
        <v>0</v>
      </c>
      <c r="Y43" s="110">
        <f t="shared" si="9"/>
        <v>0</v>
      </c>
      <c r="Z43" s="235" t="str">
        <f t="shared" si="10"/>
        <v/>
      </c>
      <c r="AA43" s="240" t="b">
        <f t="shared" si="11"/>
        <v>0</v>
      </c>
      <c r="AB43" s="235">
        <f t="shared" si="12"/>
        <v>0</v>
      </c>
      <c r="AC43" s="235">
        <f>IF('Member Info'!N40="",1,"")</f>
        <v>1</v>
      </c>
      <c r="AD43" s="243" t="e">
        <f t="shared" si="13"/>
        <v>#VALUE!</v>
      </c>
      <c r="AE43" s="130" t="str">
        <f t="shared" si="0"/>
        <v/>
      </c>
      <c r="AF43" s="124">
        <f t="shared" si="14"/>
        <v>1</v>
      </c>
      <c r="AG43" s="124" t="str">
        <f>IF('Member Info'!N40&lt;&gt;"",IF(AND('Member Info'!N40&lt;=$U$1,'Member Info'!N40&gt;=$T$1),1,0),"")</f>
        <v/>
      </c>
      <c r="AI43" s="124" t="b">
        <f t="shared" si="15"/>
        <v>0</v>
      </c>
      <c r="AJ43" s="124">
        <f t="shared" si="16"/>
        <v>0</v>
      </c>
      <c r="AL43" s="124">
        <f t="shared" si="17"/>
        <v>0</v>
      </c>
      <c r="AM43" s="124">
        <f>IF('Member Info'!F40&gt;$T$1,1,0)</f>
        <v>0</v>
      </c>
      <c r="AN43" s="124" t="b">
        <f>IF(ISERROR(T43),ERROR.TYPE(#REF!)=ERROR.TYPE(T43),FALSE)</f>
        <v>0</v>
      </c>
      <c r="AO43" s="124" t="b">
        <f>IF(ISERROR(U43),ERROR.TYPE(#REF!)=ERROR.TYPE(U43),FALSE)</f>
        <v>0</v>
      </c>
      <c r="AP43" s="124">
        <f>IF('Member Info'!F40&gt;'GP1 April 25'!$U$1,1,0)</f>
        <v>0</v>
      </c>
      <c r="AQ43" s="124">
        <f t="shared" si="18"/>
        <v>0</v>
      </c>
      <c r="AR43" s="124">
        <f t="shared" si="19"/>
        <v>0</v>
      </c>
      <c r="AS43" s="124">
        <f t="shared" si="20"/>
        <v>1</v>
      </c>
    </row>
    <row r="44" spans="1:45" x14ac:dyDescent="0.25">
      <c r="A44" s="4">
        <v>13</v>
      </c>
      <c r="B44" s="164">
        <f>'Member Info'!D41</f>
        <v>0</v>
      </c>
      <c r="C44" s="164">
        <f>'Member Info'!E41</f>
        <v>0</v>
      </c>
      <c r="D44" s="164" t="str">
        <f>'Member Info'!G41</f>
        <v/>
      </c>
      <c r="E44" s="165">
        <f>'Member Info'!B41</f>
        <v>0</v>
      </c>
      <c r="F44" s="242"/>
      <c r="G44" s="166" t="str">
        <f>IF(E44=0,"",('Member Info'!K41+'Member Info'!L41))</f>
        <v/>
      </c>
      <c r="H44" s="419"/>
      <c r="I44" s="419"/>
      <c r="J44" s="26"/>
      <c r="K44" s="26"/>
      <c r="L44" s="384" t="str">
        <f>IF(E44=0,"",IF('Member Info'!F41&gt;$U$1,CONCATENATE("Joined with practice on ", TEXT('Member Info'!F41, "DD/MM/YYYY")),IF('Member Info'!N41&lt;&gt;"",IF('Member Info'!N41&lt;$T$1,CONCATENATE("Left Scheme on ", TEXT('Member Info'!N41, "DD/MM/YYYY")),IF(OR(G44="",G44=0),"Error Detected, No rate entered",IF(E44=0,"",IF(F44="","Error Detected, No Pensionable pay",IF(AS44=1,"No Part Time Status Entered",IF(AR44=1,"No Part Time Hours Entered",IF(ISERROR(AD44)," Unknown Values entered.",IF(V44+W44&lt;1,"Acceptable",IF(T44+U44=200, "No Contributions Entered", IF(M44="","Error Detected, Choose reason&gt;",IF(Z44="1",IF(V44=1,"Please Enter Deemed Pensionable Pay","Add Any Relevant Details Above"),"Please Give Details Above"))))))))))),IF(OR(G44="",G44=0),"Error Detected, No rate entered",IF(E44=0,"",IF(F44="","Error Detected, No Pensionable pay",IF(AS44=1,"No Part Time Status Entered",IF(AR44=1,"No Part Time Hours Entered",IF(ISERROR(AD44)," Unknown Values entered.",IF(V44+W44&lt;1,"Acceptable",IF(T44+U44=200, "No Contributions Entered", IF(M44="","Error Detected, Choose reason&gt;",IF(Z44="1",IF(V44=1,"Please Enter Deemed Pensionable Pay","Add relevant Details Above"),"Please give details Above")))))))))))))</f>
        <v/>
      </c>
      <c r="M44" s="260"/>
      <c r="N44" s="91"/>
      <c r="O44" s="91" t="str">
        <f t="shared" si="1"/>
        <v/>
      </c>
      <c r="P44" s="94">
        <f t="shared" si="2"/>
        <v>0</v>
      </c>
      <c r="Q44" s="94">
        <f t="shared" si="2"/>
        <v>0</v>
      </c>
      <c r="R44" s="218">
        <f>(ROUND((F44/100*'Member Info'!$W$2), 2))</f>
        <v>0</v>
      </c>
      <c r="S44" s="218" t="e">
        <f t="shared" si="3"/>
        <v>#VALUE!</v>
      </c>
      <c r="T44" s="218" t="str">
        <f t="shared" si="4"/>
        <v/>
      </c>
      <c r="U44" s="227" t="str">
        <f t="shared" si="5"/>
        <v/>
      </c>
      <c r="V44" s="228" t="str">
        <f t="shared" si="6"/>
        <v/>
      </c>
      <c r="W44" s="228" t="str">
        <f t="shared" si="7"/>
        <v/>
      </c>
      <c r="X44" s="222">
        <f t="shared" si="8"/>
        <v>0</v>
      </c>
      <c r="Y44" s="110">
        <f t="shared" si="9"/>
        <v>0</v>
      </c>
      <c r="Z44" s="235" t="str">
        <f t="shared" si="10"/>
        <v/>
      </c>
      <c r="AA44" s="240" t="b">
        <f t="shared" si="11"/>
        <v>0</v>
      </c>
      <c r="AB44" s="235">
        <f t="shared" si="12"/>
        <v>0</v>
      </c>
      <c r="AC44" s="235">
        <f>IF('Member Info'!N41="",1,"")</f>
        <v>1</v>
      </c>
      <c r="AD44" s="243" t="e">
        <f t="shared" si="13"/>
        <v>#VALUE!</v>
      </c>
      <c r="AE44" s="130" t="str">
        <f t="shared" si="0"/>
        <v/>
      </c>
      <c r="AF44" s="124">
        <f t="shared" si="14"/>
        <v>1</v>
      </c>
      <c r="AG44" s="124" t="str">
        <f>IF('Member Info'!N41&lt;&gt;"",IF(AND('Member Info'!N41&lt;=$U$1,'Member Info'!N41&gt;=$T$1),1,0),"")</f>
        <v/>
      </c>
      <c r="AI44" s="124" t="b">
        <f t="shared" si="15"/>
        <v>0</v>
      </c>
      <c r="AJ44" s="124">
        <f t="shared" si="16"/>
        <v>0</v>
      </c>
      <c r="AL44" s="124">
        <f t="shared" si="17"/>
        <v>0</v>
      </c>
      <c r="AM44" s="124">
        <f>IF('Member Info'!F41&gt;$T$1,1,0)</f>
        <v>0</v>
      </c>
      <c r="AN44" s="124" t="b">
        <f>IF(ISERROR(T44),ERROR.TYPE(#REF!)=ERROR.TYPE(T44),FALSE)</f>
        <v>0</v>
      </c>
      <c r="AO44" s="124" t="b">
        <f>IF(ISERROR(U44),ERROR.TYPE(#REF!)=ERROR.TYPE(U44),FALSE)</f>
        <v>0</v>
      </c>
      <c r="AP44" s="124">
        <f>IF('Member Info'!F41&gt;'GP1 April 25'!$U$1,1,0)</f>
        <v>0</v>
      </c>
      <c r="AQ44" s="124">
        <f t="shared" si="18"/>
        <v>0</v>
      </c>
      <c r="AR44" s="124">
        <f t="shared" si="19"/>
        <v>0</v>
      </c>
      <c r="AS44" s="124">
        <f t="shared" si="20"/>
        <v>1</v>
      </c>
    </row>
    <row r="45" spans="1:45" x14ac:dyDescent="0.25">
      <c r="A45" s="4">
        <v>14</v>
      </c>
      <c r="B45" s="164">
        <f>'Member Info'!D42</f>
        <v>0</v>
      </c>
      <c r="C45" s="164">
        <f>'Member Info'!E42</f>
        <v>0</v>
      </c>
      <c r="D45" s="164" t="str">
        <f>'Member Info'!G42</f>
        <v/>
      </c>
      <c r="E45" s="165">
        <f>'Member Info'!B42</f>
        <v>0</v>
      </c>
      <c r="F45" s="242"/>
      <c r="G45" s="166" t="str">
        <f>IF(E45=0,"",('Member Info'!K42+'Member Info'!L42))</f>
        <v/>
      </c>
      <c r="H45" s="419"/>
      <c r="I45" s="419"/>
      <c r="J45" s="26"/>
      <c r="K45" s="26"/>
      <c r="L45" s="384" t="str">
        <f>IF(E45=0,"",IF('Member Info'!F42&gt;$U$1,CONCATENATE("Joined with practice on ", TEXT('Member Info'!F42, "DD/MM/YYYY")),IF('Member Info'!N42&lt;&gt;"",IF('Member Info'!N42&lt;$T$1,CONCATENATE("Left Scheme on ", TEXT('Member Info'!N42, "DD/MM/YYYY")),IF(OR(G45="",G45=0),"Error Detected, No rate entered",IF(E45=0,"",IF(F45="","Error Detected, No Pensionable pay",IF(AS45=1,"No Part Time Status Entered",IF(AR45=1,"No Part Time Hours Entered",IF(ISERROR(AD45)," Unknown Values entered.",IF(V45+W45&lt;1,"Acceptable",IF(T45+U45=200, "No Contributions Entered", IF(M45="","Error Detected, Choose reason&gt;",IF(Z45="1",IF(V45=1,"Please Enter Deemed Pensionable Pay","Add Any Relevant Details Above"),"Please Give Details Above"))))))))))),IF(OR(G45="",G45=0),"Error Detected, No rate entered",IF(E45=0,"",IF(F45="","Error Detected, No Pensionable pay",IF(AS45=1,"No Part Time Status Entered",IF(AR45=1,"No Part Time Hours Entered",IF(ISERROR(AD45)," Unknown Values entered.",IF(V45+W45&lt;1,"Acceptable",IF(T45+U45=200, "No Contributions Entered", IF(M45="","Error Detected, Choose reason&gt;",IF(Z45="1",IF(V45=1,"Please Enter Deemed Pensionable Pay","Add relevant Details Above"),"Please give details Above")))))))))))))</f>
        <v/>
      </c>
      <c r="M45" s="260"/>
      <c r="N45" s="91"/>
      <c r="O45" s="91" t="str">
        <f t="shared" si="1"/>
        <v/>
      </c>
      <c r="P45" s="94">
        <f t="shared" si="2"/>
        <v>0</v>
      </c>
      <c r="Q45" s="94">
        <f t="shared" si="2"/>
        <v>0</v>
      </c>
      <c r="R45" s="218">
        <f>(ROUND((F45/100*'Member Info'!$W$2), 2))</f>
        <v>0</v>
      </c>
      <c r="S45" s="218" t="e">
        <f t="shared" si="3"/>
        <v>#VALUE!</v>
      </c>
      <c r="T45" s="218" t="str">
        <f t="shared" si="4"/>
        <v/>
      </c>
      <c r="U45" s="227" t="str">
        <f t="shared" si="5"/>
        <v/>
      </c>
      <c r="V45" s="228" t="str">
        <f t="shared" si="6"/>
        <v/>
      </c>
      <c r="W45" s="228" t="str">
        <f t="shared" si="7"/>
        <v/>
      </c>
      <c r="X45" s="222">
        <f t="shared" si="8"/>
        <v>0</v>
      </c>
      <c r="Y45" s="110">
        <f t="shared" si="9"/>
        <v>0</v>
      </c>
      <c r="Z45" s="235" t="str">
        <f t="shared" si="10"/>
        <v/>
      </c>
      <c r="AA45" s="240" t="b">
        <f t="shared" si="11"/>
        <v>0</v>
      </c>
      <c r="AB45" s="235">
        <f t="shared" si="12"/>
        <v>0</v>
      </c>
      <c r="AC45" s="235">
        <f>IF('Member Info'!N42="",1,"")</f>
        <v>1</v>
      </c>
      <c r="AD45" s="243" t="e">
        <f t="shared" si="13"/>
        <v>#VALUE!</v>
      </c>
      <c r="AE45" s="130" t="str">
        <f t="shared" si="0"/>
        <v/>
      </c>
      <c r="AF45" s="124">
        <f t="shared" si="14"/>
        <v>1</v>
      </c>
      <c r="AG45" s="124" t="str">
        <f>IF('Member Info'!N42&lt;&gt;"",IF(AND('Member Info'!N42&lt;=$U$1,'Member Info'!N42&gt;=$T$1),1,0),"")</f>
        <v/>
      </c>
      <c r="AI45" s="124" t="b">
        <f t="shared" si="15"/>
        <v>0</v>
      </c>
      <c r="AJ45" s="124">
        <f t="shared" si="16"/>
        <v>0</v>
      </c>
      <c r="AL45" s="124">
        <f t="shared" si="17"/>
        <v>0</v>
      </c>
      <c r="AM45" s="124">
        <f>IF('Member Info'!F42&gt;$T$1,1,0)</f>
        <v>0</v>
      </c>
      <c r="AN45" s="124" t="b">
        <f>IF(ISERROR(T45),ERROR.TYPE(#REF!)=ERROR.TYPE(T45),FALSE)</f>
        <v>0</v>
      </c>
      <c r="AO45" s="124" t="b">
        <f>IF(ISERROR(U45),ERROR.TYPE(#REF!)=ERROR.TYPE(U45),FALSE)</f>
        <v>0</v>
      </c>
      <c r="AP45" s="124">
        <f>IF('Member Info'!F42&gt;'GP1 April 25'!$U$1,1,0)</f>
        <v>0</v>
      </c>
      <c r="AQ45" s="124">
        <f t="shared" si="18"/>
        <v>0</v>
      </c>
      <c r="AR45" s="124">
        <f t="shared" si="19"/>
        <v>0</v>
      </c>
      <c r="AS45" s="124">
        <f t="shared" si="20"/>
        <v>1</v>
      </c>
    </row>
    <row r="46" spans="1:45" x14ac:dyDescent="0.25">
      <c r="A46" s="4">
        <v>15</v>
      </c>
      <c r="B46" s="164">
        <f>'Member Info'!D43</f>
        <v>0</v>
      </c>
      <c r="C46" s="164">
        <f>'Member Info'!E43</f>
        <v>0</v>
      </c>
      <c r="D46" s="164" t="str">
        <f>'Member Info'!G43</f>
        <v/>
      </c>
      <c r="E46" s="165">
        <f>'Member Info'!B43</f>
        <v>0</v>
      </c>
      <c r="F46" s="242"/>
      <c r="G46" s="166" t="str">
        <f>IF(E46=0,"",('Member Info'!K43+'Member Info'!L43))</f>
        <v/>
      </c>
      <c r="H46" s="419"/>
      <c r="I46" s="419"/>
      <c r="J46" s="26"/>
      <c r="K46" s="26"/>
      <c r="L46" s="384" t="str">
        <f>IF(E46=0,"",IF('Member Info'!F43&gt;$U$1,CONCATENATE("Joined with practice on ", TEXT('Member Info'!F43, "DD/MM/YYYY")),IF('Member Info'!N43&lt;&gt;"",IF('Member Info'!N43&lt;$T$1,CONCATENATE("Left Scheme on ", TEXT('Member Info'!N43, "DD/MM/YYYY")),IF(OR(G46="",G46=0),"Error Detected, No rate entered",IF(E46=0,"",IF(F46="","Error Detected, No Pensionable pay",IF(AS46=1,"No Part Time Status Entered",IF(AR46=1,"No Part Time Hours Entered",IF(ISERROR(AD46)," Unknown Values entered.",IF(V46+W46&lt;1,"Acceptable",IF(T46+U46=200, "No Contributions Entered", IF(M46="","Error Detected, Choose reason&gt;",IF(Z46="1",IF(V46=1,"Please Enter Deemed Pensionable Pay","Add Any Relevant Details Above"),"Please Give Details Above"))))))))))),IF(OR(G46="",G46=0),"Error Detected, No rate entered",IF(E46=0,"",IF(F46="","Error Detected, No Pensionable pay",IF(AS46=1,"No Part Time Status Entered",IF(AR46=1,"No Part Time Hours Entered",IF(ISERROR(AD46)," Unknown Values entered.",IF(V46+W46&lt;1,"Acceptable",IF(T46+U46=200, "No Contributions Entered", IF(M46="","Error Detected, Choose reason&gt;",IF(Z46="1",IF(V46=1,"Please Enter Deemed Pensionable Pay","Add relevant Details Above"),"Please give details Above")))))))))))))</f>
        <v/>
      </c>
      <c r="M46" s="260"/>
      <c r="N46" s="91"/>
      <c r="O46" s="91" t="str">
        <f t="shared" si="1"/>
        <v/>
      </c>
      <c r="P46" s="94">
        <f t="shared" si="2"/>
        <v>0</v>
      </c>
      <c r="Q46" s="94">
        <f t="shared" si="2"/>
        <v>0</v>
      </c>
      <c r="R46" s="218">
        <f>(ROUND((F46/100*'Member Info'!$W$2), 2))</f>
        <v>0</v>
      </c>
      <c r="S46" s="218" t="e">
        <f t="shared" si="3"/>
        <v>#VALUE!</v>
      </c>
      <c r="T46" s="218" t="str">
        <f t="shared" si="4"/>
        <v/>
      </c>
      <c r="U46" s="227" t="str">
        <f t="shared" si="5"/>
        <v/>
      </c>
      <c r="V46" s="228" t="str">
        <f t="shared" si="6"/>
        <v/>
      </c>
      <c r="W46" s="228" t="str">
        <f t="shared" si="7"/>
        <v/>
      </c>
      <c r="X46" s="222">
        <f t="shared" si="8"/>
        <v>0</v>
      </c>
      <c r="Y46" s="110">
        <f t="shared" si="9"/>
        <v>0</v>
      </c>
      <c r="Z46" s="235" t="str">
        <f t="shared" si="10"/>
        <v/>
      </c>
      <c r="AA46" s="240" t="b">
        <f t="shared" si="11"/>
        <v>0</v>
      </c>
      <c r="AB46" s="235">
        <f t="shared" si="12"/>
        <v>0</v>
      </c>
      <c r="AC46" s="235">
        <f>IF('Member Info'!N43="",1,"")</f>
        <v>1</v>
      </c>
      <c r="AD46" s="243" t="e">
        <f t="shared" si="13"/>
        <v>#VALUE!</v>
      </c>
      <c r="AE46" s="130" t="str">
        <f t="shared" si="0"/>
        <v/>
      </c>
      <c r="AF46" s="124">
        <f t="shared" si="14"/>
        <v>1</v>
      </c>
      <c r="AG46" s="124" t="str">
        <f>IF('Member Info'!N43&lt;&gt;"",IF(AND('Member Info'!N43&lt;=$U$1,'Member Info'!N43&gt;=$T$1),1,0),"")</f>
        <v/>
      </c>
      <c r="AI46" s="124" t="b">
        <f t="shared" si="15"/>
        <v>0</v>
      </c>
      <c r="AJ46" s="124">
        <f t="shared" si="16"/>
        <v>0</v>
      </c>
      <c r="AL46" s="124">
        <f t="shared" si="17"/>
        <v>0</v>
      </c>
      <c r="AM46" s="124">
        <f>IF('Member Info'!F43&gt;$T$1,1,0)</f>
        <v>0</v>
      </c>
      <c r="AN46" s="124" t="b">
        <f>IF(ISERROR(T46),ERROR.TYPE(#REF!)=ERROR.TYPE(T46),FALSE)</f>
        <v>0</v>
      </c>
      <c r="AO46" s="124" t="b">
        <f>IF(ISERROR(U46),ERROR.TYPE(#REF!)=ERROR.TYPE(U46),FALSE)</f>
        <v>0</v>
      </c>
      <c r="AP46" s="124">
        <f>IF('Member Info'!F43&gt;'GP1 April 25'!$U$1,1,0)</f>
        <v>0</v>
      </c>
      <c r="AQ46" s="124">
        <f t="shared" si="18"/>
        <v>0</v>
      </c>
      <c r="AR46" s="124">
        <f t="shared" si="19"/>
        <v>0</v>
      </c>
      <c r="AS46" s="124">
        <f t="shared" si="20"/>
        <v>1</v>
      </c>
    </row>
    <row r="47" spans="1:45" x14ac:dyDescent="0.25">
      <c r="A47" s="4">
        <v>16</v>
      </c>
      <c r="B47" s="164">
        <f>'Member Info'!D44</f>
        <v>0</v>
      </c>
      <c r="C47" s="164">
        <f>'Member Info'!E44</f>
        <v>0</v>
      </c>
      <c r="D47" s="164" t="str">
        <f>'Member Info'!G44</f>
        <v/>
      </c>
      <c r="E47" s="165">
        <f>'Member Info'!B44</f>
        <v>0</v>
      </c>
      <c r="F47" s="242"/>
      <c r="G47" s="166" t="str">
        <f>IF(E47=0,"",('Member Info'!K44+'Member Info'!L44))</f>
        <v/>
      </c>
      <c r="H47" s="419"/>
      <c r="I47" s="419"/>
      <c r="J47" s="26"/>
      <c r="K47" s="26"/>
      <c r="L47" s="384" t="str">
        <f>IF(E47=0,"",IF('Member Info'!F44&gt;$U$1,CONCATENATE("Joined with practice on ", TEXT('Member Info'!F44, "DD/MM/YYYY")),IF('Member Info'!N44&lt;&gt;"",IF('Member Info'!N44&lt;$T$1,CONCATENATE("Left Scheme on ", TEXT('Member Info'!N44, "DD/MM/YYYY")),IF(OR(G47="",G47=0),"Error Detected, No rate entered",IF(E47=0,"",IF(F47="","Error Detected, No Pensionable pay",IF(AS47=1,"No Part Time Status Entered",IF(AR47=1,"No Part Time Hours Entered",IF(ISERROR(AD47)," Unknown Values entered.",IF(V47+W47&lt;1,"Acceptable",IF(T47+U47=200, "No Contributions Entered", IF(M47="","Error Detected, Choose reason&gt;",IF(Z47="1",IF(V47=1,"Please Enter Deemed Pensionable Pay","Add Any Relevant Details Above"),"Please Give Details Above"))))))))))),IF(OR(G47="",G47=0),"Error Detected, No rate entered",IF(E47=0,"",IF(F47="","Error Detected, No Pensionable pay",IF(AS47=1,"No Part Time Status Entered",IF(AR47=1,"No Part Time Hours Entered",IF(ISERROR(AD47)," Unknown Values entered.",IF(V47+W47&lt;1,"Acceptable",IF(T47+U47=200, "No Contributions Entered", IF(M47="","Error Detected, Choose reason&gt;",IF(Z47="1",IF(V47=1,"Please Enter Deemed Pensionable Pay","Add relevant Details Above"),"Please give details Above")))))))))))))</f>
        <v/>
      </c>
      <c r="M47" s="260"/>
      <c r="N47" s="91"/>
      <c r="O47" s="91" t="str">
        <f t="shared" si="1"/>
        <v/>
      </c>
      <c r="P47" s="94">
        <f t="shared" si="2"/>
        <v>0</v>
      </c>
      <c r="Q47" s="94">
        <f t="shared" si="2"/>
        <v>0</v>
      </c>
      <c r="R47" s="218">
        <f>(ROUND((F47/100*'Member Info'!$W$2), 2))</f>
        <v>0</v>
      </c>
      <c r="S47" s="218" t="e">
        <f t="shared" si="3"/>
        <v>#VALUE!</v>
      </c>
      <c r="T47" s="218" t="str">
        <f t="shared" si="4"/>
        <v/>
      </c>
      <c r="U47" s="227" t="str">
        <f t="shared" si="5"/>
        <v/>
      </c>
      <c r="V47" s="228" t="str">
        <f t="shared" si="6"/>
        <v/>
      </c>
      <c r="W47" s="228" t="str">
        <f t="shared" si="7"/>
        <v/>
      </c>
      <c r="X47" s="222">
        <f t="shared" si="8"/>
        <v>0</v>
      </c>
      <c r="Y47" s="110">
        <f t="shared" si="9"/>
        <v>0</v>
      </c>
      <c r="Z47" s="235" t="str">
        <f t="shared" si="10"/>
        <v/>
      </c>
      <c r="AA47" s="240" t="b">
        <f t="shared" si="11"/>
        <v>0</v>
      </c>
      <c r="AB47" s="235">
        <f t="shared" si="12"/>
        <v>0</v>
      </c>
      <c r="AC47" s="235">
        <f>IF('Member Info'!N44="",1,"")</f>
        <v>1</v>
      </c>
      <c r="AD47" s="243" t="e">
        <f t="shared" si="13"/>
        <v>#VALUE!</v>
      </c>
      <c r="AE47" s="130" t="str">
        <f t="shared" si="0"/>
        <v/>
      </c>
      <c r="AF47" s="124">
        <f t="shared" si="14"/>
        <v>1</v>
      </c>
      <c r="AG47" s="124" t="str">
        <f>IF('Member Info'!N44&lt;&gt;"",IF(AND('Member Info'!N44&lt;=$U$1,'Member Info'!N44&gt;=$T$1),1,0),"")</f>
        <v/>
      </c>
      <c r="AI47" s="124" t="b">
        <f t="shared" si="15"/>
        <v>0</v>
      </c>
      <c r="AJ47" s="124">
        <f t="shared" si="16"/>
        <v>0</v>
      </c>
      <c r="AL47" s="124">
        <f t="shared" si="17"/>
        <v>0</v>
      </c>
      <c r="AM47" s="124">
        <f>IF('Member Info'!F44&gt;$T$1,1,0)</f>
        <v>0</v>
      </c>
      <c r="AN47" s="124" t="b">
        <f>IF(ISERROR(T47),ERROR.TYPE(#REF!)=ERROR.TYPE(T47),FALSE)</f>
        <v>0</v>
      </c>
      <c r="AO47" s="124" t="b">
        <f>IF(ISERROR(U47),ERROR.TYPE(#REF!)=ERROR.TYPE(U47),FALSE)</f>
        <v>0</v>
      </c>
      <c r="AP47" s="124">
        <f>IF('Member Info'!F44&gt;'GP1 April 25'!$U$1,1,0)</f>
        <v>0</v>
      </c>
      <c r="AQ47" s="124">
        <f t="shared" si="18"/>
        <v>0</v>
      </c>
      <c r="AR47" s="124">
        <f t="shared" si="19"/>
        <v>0</v>
      </c>
      <c r="AS47" s="124">
        <f t="shared" si="20"/>
        <v>1</v>
      </c>
    </row>
    <row r="48" spans="1:45" x14ac:dyDescent="0.25">
      <c r="A48" s="4">
        <v>17</v>
      </c>
      <c r="B48" s="164">
        <f>'Member Info'!D45</f>
        <v>0</v>
      </c>
      <c r="C48" s="164">
        <f>'Member Info'!E45</f>
        <v>0</v>
      </c>
      <c r="D48" s="164" t="str">
        <f>'Member Info'!G45</f>
        <v/>
      </c>
      <c r="E48" s="165">
        <f>'Member Info'!B45</f>
        <v>0</v>
      </c>
      <c r="F48" s="242"/>
      <c r="G48" s="166" t="str">
        <f>IF(E48=0,"",('Member Info'!K45+'Member Info'!L45))</f>
        <v/>
      </c>
      <c r="H48" s="419"/>
      <c r="I48" s="419"/>
      <c r="J48" s="26"/>
      <c r="K48" s="26"/>
      <c r="L48" s="384" t="str">
        <f>IF(E48=0,"",IF('Member Info'!F45&gt;$U$1,CONCATENATE("Joined with practice on ", TEXT('Member Info'!F45, "DD/MM/YYYY")),IF('Member Info'!N45&lt;&gt;"",IF('Member Info'!N45&lt;$T$1,CONCATENATE("Left Scheme on ", TEXT('Member Info'!N45, "DD/MM/YYYY")),IF(OR(G48="",G48=0),"Error Detected, No rate entered",IF(E48=0,"",IF(F48="","Error Detected, No Pensionable pay",IF(AS48=1,"No Part Time Status Entered",IF(AR48=1,"No Part Time Hours Entered",IF(ISERROR(AD48)," Unknown Values entered.",IF(V48+W48&lt;1,"Acceptable",IF(T48+U48=200, "No Contributions Entered", IF(M48="","Error Detected, Choose reason&gt;",IF(Z48="1",IF(V48=1,"Please Enter Deemed Pensionable Pay","Add Any Relevant Details Above"),"Please Give Details Above"))))))))))),IF(OR(G48="",G48=0),"Error Detected, No rate entered",IF(E48=0,"",IF(F48="","Error Detected, No Pensionable pay",IF(AS48=1,"No Part Time Status Entered",IF(AR48=1,"No Part Time Hours Entered",IF(ISERROR(AD48)," Unknown Values entered.",IF(V48+W48&lt;1,"Acceptable",IF(T48+U48=200, "No Contributions Entered", IF(M48="","Error Detected, Choose reason&gt;",IF(Z48="1",IF(V48=1,"Please Enter Deemed Pensionable Pay","Add relevant Details Above"),"Please give details Above")))))))))))))</f>
        <v/>
      </c>
      <c r="M48" s="260"/>
      <c r="N48" s="91"/>
      <c r="O48" s="91" t="str">
        <f t="shared" si="1"/>
        <v/>
      </c>
      <c r="P48" s="94">
        <f t="shared" si="2"/>
        <v>0</v>
      </c>
      <c r="Q48" s="94">
        <f t="shared" si="2"/>
        <v>0</v>
      </c>
      <c r="R48" s="218">
        <f>(ROUND((F48/100*'Member Info'!$W$2), 2))</f>
        <v>0</v>
      </c>
      <c r="S48" s="218" t="e">
        <f t="shared" si="3"/>
        <v>#VALUE!</v>
      </c>
      <c r="T48" s="218" t="str">
        <f t="shared" si="4"/>
        <v/>
      </c>
      <c r="U48" s="227" t="str">
        <f t="shared" si="5"/>
        <v/>
      </c>
      <c r="V48" s="228" t="str">
        <f t="shared" si="6"/>
        <v/>
      </c>
      <c r="W48" s="228" t="str">
        <f t="shared" si="7"/>
        <v/>
      </c>
      <c r="X48" s="222">
        <f t="shared" si="8"/>
        <v>0</v>
      </c>
      <c r="Y48" s="110">
        <f t="shared" si="9"/>
        <v>0</v>
      </c>
      <c r="Z48" s="235" t="str">
        <f t="shared" si="10"/>
        <v/>
      </c>
      <c r="AA48" s="240" t="b">
        <f t="shared" si="11"/>
        <v>0</v>
      </c>
      <c r="AB48" s="235">
        <f t="shared" si="12"/>
        <v>0</v>
      </c>
      <c r="AC48" s="235">
        <f>IF('Member Info'!N45="",1,"")</f>
        <v>1</v>
      </c>
      <c r="AD48" s="243" t="e">
        <f t="shared" si="13"/>
        <v>#VALUE!</v>
      </c>
      <c r="AE48" s="130" t="str">
        <f t="shared" si="0"/>
        <v/>
      </c>
      <c r="AF48" s="124">
        <f t="shared" si="14"/>
        <v>1</v>
      </c>
      <c r="AG48" s="124" t="str">
        <f>IF('Member Info'!N45&lt;&gt;"",IF(AND('Member Info'!N45&lt;=$U$1,'Member Info'!N45&gt;=$T$1),1,0),"")</f>
        <v/>
      </c>
      <c r="AI48" s="124" t="b">
        <f t="shared" si="15"/>
        <v>0</v>
      </c>
      <c r="AJ48" s="124">
        <f t="shared" si="16"/>
        <v>0</v>
      </c>
      <c r="AL48" s="124">
        <f t="shared" si="17"/>
        <v>0</v>
      </c>
      <c r="AM48" s="124">
        <f>IF('Member Info'!F45&gt;$T$1,1,0)</f>
        <v>0</v>
      </c>
      <c r="AN48" s="124" t="b">
        <f>IF(ISERROR(T48),ERROR.TYPE(#REF!)=ERROR.TYPE(T48),FALSE)</f>
        <v>0</v>
      </c>
      <c r="AO48" s="124" t="b">
        <f>IF(ISERROR(U48),ERROR.TYPE(#REF!)=ERROR.TYPE(U48),FALSE)</f>
        <v>0</v>
      </c>
      <c r="AP48" s="124">
        <f>IF('Member Info'!F45&gt;'GP1 April 25'!$U$1,1,0)</f>
        <v>0</v>
      </c>
      <c r="AQ48" s="124">
        <f t="shared" si="18"/>
        <v>0</v>
      </c>
      <c r="AR48" s="124">
        <f t="shared" si="19"/>
        <v>0</v>
      </c>
      <c r="AS48" s="124">
        <f t="shared" si="20"/>
        <v>1</v>
      </c>
    </row>
    <row r="49" spans="1:50" x14ac:dyDescent="0.25">
      <c r="A49" s="4">
        <v>18</v>
      </c>
      <c r="B49" s="164">
        <f>'Member Info'!D46</f>
        <v>0</v>
      </c>
      <c r="C49" s="164">
        <f>'Member Info'!E46</f>
        <v>0</v>
      </c>
      <c r="D49" s="164" t="str">
        <f>'Member Info'!G46</f>
        <v/>
      </c>
      <c r="E49" s="165">
        <f>'Member Info'!B46</f>
        <v>0</v>
      </c>
      <c r="F49" s="242"/>
      <c r="G49" s="166" t="str">
        <f>IF(E49=0,"",('Member Info'!K46+'Member Info'!L46))</f>
        <v/>
      </c>
      <c r="H49" s="419"/>
      <c r="I49" s="419"/>
      <c r="J49" s="26"/>
      <c r="K49" s="26"/>
      <c r="L49" s="384" t="str">
        <f>IF(E49=0,"",IF('Member Info'!F46&gt;$U$1,CONCATENATE("Joined with practice on ", TEXT('Member Info'!F46, "DD/MM/YYYY")),IF('Member Info'!N46&lt;&gt;"",IF('Member Info'!N46&lt;$T$1,CONCATENATE("Left Scheme on ", TEXT('Member Info'!N46, "DD/MM/YYYY")),IF(OR(G49="",G49=0),"Error Detected, No rate entered",IF(E49=0,"",IF(F49="","Error Detected, No Pensionable pay",IF(AS49=1,"No Part Time Status Entered",IF(AR49=1,"No Part Time Hours Entered",IF(ISERROR(AD49)," Unknown Values entered.",IF(V49+W49&lt;1,"Acceptable",IF(T49+U49=200, "No Contributions Entered", IF(M49="","Error Detected, Choose reason&gt;",IF(Z49="1",IF(V49=1,"Please Enter Deemed Pensionable Pay","Add Any Relevant Details Above"),"Please Give Details Above"))))))))))),IF(OR(G49="",G49=0),"Error Detected, No rate entered",IF(E49=0,"",IF(F49="","Error Detected, No Pensionable pay",IF(AS49=1,"No Part Time Status Entered",IF(AR49=1,"No Part Time Hours Entered",IF(ISERROR(AD49)," Unknown Values entered.",IF(V49+W49&lt;1,"Acceptable",IF(T49+U49=200, "No Contributions Entered", IF(M49="","Error Detected, Choose reason&gt;",IF(Z49="1",IF(V49=1,"Please Enter Deemed Pensionable Pay","Add relevant Details Above"),"Please give details Above")))))))))))))</f>
        <v/>
      </c>
      <c r="M49" s="260"/>
      <c r="N49" s="91"/>
      <c r="O49" s="91" t="str">
        <f t="shared" si="1"/>
        <v/>
      </c>
      <c r="P49" s="94">
        <f t="shared" si="2"/>
        <v>0</v>
      </c>
      <c r="Q49" s="94">
        <f t="shared" si="2"/>
        <v>0</v>
      </c>
      <c r="R49" s="218">
        <f>(ROUND((F49/100*'Member Info'!$W$2), 2))</f>
        <v>0</v>
      </c>
      <c r="S49" s="218" t="e">
        <f t="shared" si="3"/>
        <v>#VALUE!</v>
      </c>
      <c r="T49" s="218" t="str">
        <f t="shared" si="4"/>
        <v/>
      </c>
      <c r="U49" s="227" t="str">
        <f t="shared" si="5"/>
        <v/>
      </c>
      <c r="V49" s="228" t="str">
        <f t="shared" si="6"/>
        <v/>
      </c>
      <c r="W49" s="228" t="str">
        <f t="shared" si="7"/>
        <v/>
      </c>
      <c r="X49" s="222">
        <f t="shared" si="8"/>
        <v>0</v>
      </c>
      <c r="Y49" s="110">
        <f t="shared" si="9"/>
        <v>0</v>
      </c>
      <c r="Z49" s="235" t="str">
        <f t="shared" si="10"/>
        <v/>
      </c>
      <c r="AA49" s="240" t="b">
        <f t="shared" si="11"/>
        <v>0</v>
      </c>
      <c r="AB49" s="235">
        <f t="shared" si="12"/>
        <v>0</v>
      </c>
      <c r="AC49" s="235">
        <f>IF('Member Info'!N46="",1,"")</f>
        <v>1</v>
      </c>
      <c r="AD49" s="243" t="e">
        <f t="shared" si="13"/>
        <v>#VALUE!</v>
      </c>
      <c r="AE49" s="130" t="str">
        <f t="shared" si="0"/>
        <v/>
      </c>
      <c r="AF49" s="124">
        <f t="shared" si="14"/>
        <v>1</v>
      </c>
      <c r="AG49" s="124" t="str">
        <f>IF('Member Info'!N46&lt;&gt;"",IF(AND('Member Info'!N46&lt;=$U$1,'Member Info'!N46&gt;=$T$1),1,0),"")</f>
        <v/>
      </c>
      <c r="AI49" s="124" t="b">
        <f t="shared" si="15"/>
        <v>0</v>
      </c>
      <c r="AJ49" s="124">
        <f t="shared" si="16"/>
        <v>0</v>
      </c>
      <c r="AL49" s="124">
        <f t="shared" si="17"/>
        <v>0</v>
      </c>
      <c r="AM49" s="124">
        <f>IF('Member Info'!F46&gt;$T$1,1,0)</f>
        <v>0</v>
      </c>
      <c r="AN49" s="124" t="b">
        <f>IF(ISERROR(T49),ERROR.TYPE(#REF!)=ERROR.TYPE(T49),FALSE)</f>
        <v>0</v>
      </c>
      <c r="AO49" s="124" t="b">
        <f>IF(ISERROR(U49),ERROR.TYPE(#REF!)=ERROR.TYPE(U49),FALSE)</f>
        <v>0</v>
      </c>
      <c r="AP49" s="124">
        <f>IF('Member Info'!F46&gt;'GP1 April 25'!$U$1,1,0)</f>
        <v>0</v>
      </c>
      <c r="AQ49" s="124">
        <f t="shared" si="18"/>
        <v>0</v>
      </c>
      <c r="AR49" s="124">
        <f t="shared" si="19"/>
        <v>0</v>
      </c>
      <c r="AS49" s="124">
        <f t="shared" si="20"/>
        <v>1</v>
      </c>
    </row>
    <row r="50" spans="1:50" x14ac:dyDescent="0.25">
      <c r="A50" s="4">
        <v>19</v>
      </c>
      <c r="B50" s="164">
        <f>'Member Info'!D47</f>
        <v>0</v>
      </c>
      <c r="C50" s="164">
        <f>'Member Info'!E47</f>
        <v>0</v>
      </c>
      <c r="D50" s="164" t="str">
        <f>'Member Info'!G47</f>
        <v/>
      </c>
      <c r="E50" s="165">
        <f>'Member Info'!B47</f>
        <v>0</v>
      </c>
      <c r="F50" s="242"/>
      <c r="G50" s="166" t="str">
        <f>IF(E50=0,"",('Member Info'!K47+'Member Info'!L47))</f>
        <v/>
      </c>
      <c r="H50" s="419"/>
      <c r="I50" s="419"/>
      <c r="J50" s="26"/>
      <c r="K50" s="26"/>
      <c r="L50" s="384" t="str">
        <f>IF(E50=0,"",IF('Member Info'!F47&gt;$U$1,CONCATENATE("Joined with practice on ", TEXT('Member Info'!F47, "DD/MM/YYYY")),IF('Member Info'!N47&lt;&gt;"",IF('Member Info'!N47&lt;$T$1,CONCATENATE("Left Scheme on ", TEXT('Member Info'!N47, "DD/MM/YYYY")),IF(OR(G50="",G50=0),"Error Detected, No rate entered",IF(E50=0,"",IF(F50="","Error Detected, No Pensionable pay",IF(AS50=1,"No Part Time Status Entered",IF(AR50=1,"No Part Time Hours Entered",IF(ISERROR(AD50)," Unknown Values entered.",IF(V50+W50&lt;1,"Acceptable",IF(T50+U50=200, "No Contributions Entered", IF(M50="","Error Detected, Choose reason&gt;",IF(Z50="1",IF(V50=1,"Please Enter Deemed Pensionable Pay","Add Any Relevant Details Above"),"Please Give Details Above"))))))))))),IF(OR(G50="",G50=0),"Error Detected, No rate entered",IF(E50=0,"",IF(F50="","Error Detected, No Pensionable pay",IF(AS50=1,"No Part Time Status Entered",IF(AR50=1,"No Part Time Hours Entered",IF(ISERROR(AD50)," Unknown Values entered.",IF(V50+W50&lt;1,"Acceptable",IF(T50+U50=200, "No Contributions Entered", IF(M50="","Error Detected, Choose reason&gt;",IF(Z50="1",IF(V50=1,"Please Enter Deemed Pensionable Pay","Add relevant Details Above"),"Please give details Above")))))))))))))</f>
        <v/>
      </c>
      <c r="M50" s="260"/>
      <c r="N50" s="91"/>
      <c r="O50" s="91" t="str">
        <f t="shared" si="1"/>
        <v/>
      </c>
      <c r="P50" s="94">
        <f t="shared" si="2"/>
        <v>0</v>
      </c>
      <c r="Q50" s="94">
        <f t="shared" si="2"/>
        <v>0</v>
      </c>
      <c r="R50" s="218">
        <f>(ROUND((F50/100*'Member Info'!$W$2), 2))</f>
        <v>0</v>
      </c>
      <c r="S50" s="218" t="e">
        <f t="shared" si="3"/>
        <v>#VALUE!</v>
      </c>
      <c r="T50" s="218" t="str">
        <f t="shared" si="4"/>
        <v/>
      </c>
      <c r="U50" s="227" t="str">
        <f t="shared" si="5"/>
        <v/>
      </c>
      <c r="V50" s="228" t="str">
        <f t="shared" si="6"/>
        <v/>
      </c>
      <c r="W50" s="228" t="str">
        <f t="shared" si="7"/>
        <v/>
      </c>
      <c r="X50" s="222">
        <f t="shared" si="8"/>
        <v>0</v>
      </c>
      <c r="Y50" s="110">
        <f t="shared" si="9"/>
        <v>0</v>
      </c>
      <c r="Z50" s="235" t="str">
        <f t="shared" si="10"/>
        <v/>
      </c>
      <c r="AA50" s="240" t="b">
        <f t="shared" si="11"/>
        <v>0</v>
      </c>
      <c r="AB50" s="235">
        <f t="shared" si="12"/>
        <v>0</v>
      </c>
      <c r="AC50" s="235">
        <f>IF('Member Info'!N47="",1,"")</f>
        <v>1</v>
      </c>
      <c r="AD50" s="243" t="e">
        <f t="shared" si="13"/>
        <v>#VALUE!</v>
      </c>
      <c r="AE50" s="130" t="str">
        <f t="shared" si="0"/>
        <v/>
      </c>
      <c r="AF50" s="124">
        <f t="shared" si="14"/>
        <v>1</v>
      </c>
      <c r="AG50" s="124" t="str">
        <f>IF('Member Info'!N47&lt;&gt;"",IF(AND('Member Info'!N47&lt;=$U$1,'Member Info'!N47&gt;=$T$1),1,0),"")</f>
        <v/>
      </c>
      <c r="AI50" s="124" t="b">
        <f t="shared" si="15"/>
        <v>0</v>
      </c>
      <c r="AJ50" s="124">
        <f t="shared" si="16"/>
        <v>0</v>
      </c>
      <c r="AL50" s="124">
        <f t="shared" si="17"/>
        <v>0</v>
      </c>
      <c r="AM50" s="124">
        <f>IF('Member Info'!F47&gt;$T$1,1,0)</f>
        <v>0</v>
      </c>
      <c r="AN50" s="124" t="b">
        <f>IF(ISERROR(T50),ERROR.TYPE(#REF!)=ERROR.TYPE(T50),FALSE)</f>
        <v>0</v>
      </c>
      <c r="AO50" s="124" t="b">
        <f>IF(ISERROR(U50),ERROR.TYPE(#REF!)=ERROR.TYPE(U50),FALSE)</f>
        <v>0</v>
      </c>
      <c r="AP50" s="124">
        <f>IF('Member Info'!F47&gt;'GP1 April 25'!$U$1,1,0)</f>
        <v>0</v>
      </c>
      <c r="AQ50" s="124">
        <f t="shared" si="18"/>
        <v>0</v>
      </c>
      <c r="AR50" s="124">
        <f t="shared" si="19"/>
        <v>0</v>
      </c>
      <c r="AS50" s="124">
        <f t="shared" si="20"/>
        <v>1</v>
      </c>
      <c r="AX50" s="421"/>
    </row>
    <row r="51" spans="1:50" x14ac:dyDescent="0.25">
      <c r="A51" s="4">
        <v>20</v>
      </c>
      <c r="B51" s="164">
        <f>'Member Info'!D48</f>
        <v>0</v>
      </c>
      <c r="C51" s="164">
        <f>'Member Info'!E48</f>
        <v>0</v>
      </c>
      <c r="D51" s="164" t="str">
        <f>'Member Info'!G48</f>
        <v/>
      </c>
      <c r="E51" s="165">
        <f>'Member Info'!B48</f>
        <v>0</v>
      </c>
      <c r="F51" s="242"/>
      <c r="G51" s="166" t="str">
        <f>IF(E51=0,"",('Member Info'!K48+'Member Info'!L48))</f>
        <v/>
      </c>
      <c r="H51" s="419"/>
      <c r="I51" s="419"/>
      <c r="J51" s="26"/>
      <c r="K51" s="26"/>
      <c r="L51" s="384" t="str">
        <f>IF(E51=0,"",IF('Member Info'!F48&gt;$U$1,CONCATENATE("Joined with practice on ", TEXT('Member Info'!F48, "DD/MM/YYYY")),IF('Member Info'!N48&lt;&gt;"",IF('Member Info'!N48&lt;$T$1,CONCATENATE("Left Scheme on ", TEXT('Member Info'!N48, "DD/MM/YYYY")),IF(OR(G51="",G51=0),"Error Detected, No rate entered",IF(E51=0,"",IF(F51="","Error Detected, No Pensionable pay",IF(AS51=1,"No Part Time Status Entered",IF(AR51=1,"No Part Time Hours Entered",IF(ISERROR(AD51)," Unknown Values entered.",IF(V51+W51&lt;1,"Acceptable",IF(T51+U51=200, "No Contributions Entered", IF(M51="","Error Detected, Choose reason&gt;",IF(Z51="1",IF(V51=1,"Please Enter Deemed Pensionable Pay","Add Any Relevant Details Above"),"Please Give Details Above"))))))))))),IF(OR(G51="",G51=0),"Error Detected, No rate entered",IF(E51=0,"",IF(F51="","Error Detected, No Pensionable pay",IF(AS51=1,"No Part Time Status Entered",IF(AR51=1,"No Part Time Hours Entered",IF(ISERROR(AD51)," Unknown Values entered.",IF(V51+W51&lt;1,"Acceptable",IF(T51+U51=200, "No Contributions Entered", IF(M51="","Error Detected, Choose reason&gt;",IF(Z51="1",IF(V51=1,"Please Enter Deemed Pensionable Pay","Add relevant Details Above"),"Please give details Above")))))))))))))</f>
        <v/>
      </c>
      <c r="M51" s="260"/>
      <c r="N51" s="91"/>
      <c r="O51" s="91" t="str">
        <f t="shared" si="1"/>
        <v/>
      </c>
      <c r="P51" s="94">
        <f t="shared" si="2"/>
        <v>0</v>
      </c>
      <c r="Q51" s="94">
        <f t="shared" si="2"/>
        <v>0</v>
      </c>
      <c r="R51" s="218">
        <f>(ROUND((F51/100*'Member Info'!$W$2), 2))</f>
        <v>0</v>
      </c>
      <c r="S51" s="218" t="e">
        <f t="shared" si="3"/>
        <v>#VALUE!</v>
      </c>
      <c r="T51" s="218" t="str">
        <f t="shared" si="4"/>
        <v/>
      </c>
      <c r="U51" s="227" t="str">
        <f t="shared" si="5"/>
        <v/>
      </c>
      <c r="V51" s="228" t="str">
        <f t="shared" si="6"/>
        <v/>
      </c>
      <c r="W51" s="228" t="str">
        <f t="shared" si="7"/>
        <v/>
      </c>
      <c r="X51" s="222">
        <f t="shared" si="8"/>
        <v>0</v>
      </c>
      <c r="Y51" s="110">
        <f t="shared" si="9"/>
        <v>0</v>
      </c>
      <c r="Z51" s="235" t="str">
        <f t="shared" si="10"/>
        <v/>
      </c>
      <c r="AA51" s="240" t="b">
        <f t="shared" si="11"/>
        <v>0</v>
      </c>
      <c r="AB51" s="235">
        <f t="shared" si="12"/>
        <v>0</v>
      </c>
      <c r="AC51" s="235">
        <f>IF('Member Info'!N48="",1,"")</f>
        <v>1</v>
      </c>
      <c r="AD51" s="243" t="e">
        <f t="shared" si="13"/>
        <v>#VALUE!</v>
      </c>
      <c r="AE51" s="130" t="str">
        <f t="shared" si="0"/>
        <v/>
      </c>
      <c r="AF51" s="124">
        <f t="shared" si="14"/>
        <v>1</v>
      </c>
      <c r="AG51" s="124" t="str">
        <f>IF('Member Info'!N48&lt;&gt;"",IF(AND('Member Info'!N48&lt;=$U$1,'Member Info'!N48&gt;=$T$1),1,0),"")</f>
        <v/>
      </c>
      <c r="AI51" s="124" t="b">
        <f t="shared" si="15"/>
        <v>0</v>
      </c>
      <c r="AJ51" s="124">
        <f t="shared" si="16"/>
        <v>0</v>
      </c>
      <c r="AL51" s="124">
        <f t="shared" si="17"/>
        <v>0</v>
      </c>
      <c r="AM51" s="124">
        <f>IF('Member Info'!F48&gt;$T$1,1,0)</f>
        <v>0</v>
      </c>
      <c r="AN51" s="124" t="b">
        <f>IF(ISERROR(T51),ERROR.TYPE(#REF!)=ERROR.TYPE(T51),FALSE)</f>
        <v>0</v>
      </c>
      <c r="AO51" s="124" t="b">
        <f>IF(ISERROR(U51),ERROR.TYPE(#REF!)=ERROR.TYPE(U51),FALSE)</f>
        <v>0</v>
      </c>
      <c r="AP51" s="124">
        <f>IF('Member Info'!F48&gt;'GP1 April 25'!$U$1,1,0)</f>
        <v>0</v>
      </c>
      <c r="AQ51" s="124">
        <f t="shared" si="18"/>
        <v>0</v>
      </c>
      <c r="AR51" s="124">
        <f t="shared" si="19"/>
        <v>0</v>
      </c>
      <c r="AS51" s="124">
        <f t="shared" si="20"/>
        <v>1</v>
      </c>
    </row>
    <row r="52" spans="1:50" x14ac:dyDescent="0.25">
      <c r="A52" s="4">
        <v>21</v>
      </c>
      <c r="B52" s="164">
        <f>'Member Info'!D49</f>
        <v>0</v>
      </c>
      <c r="C52" s="164">
        <f>'Member Info'!E49</f>
        <v>0</v>
      </c>
      <c r="D52" s="164" t="str">
        <f>'Member Info'!G49</f>
        <v/>
      </c>
      <c r="E52" s="165">
        <f>'Member Info'!B49</f>
        <v>0</v>
      </c>
      <c r="F52" s="242"/>
      <c r="G52" s="166" t="str">
        <f>IF(E52=0,"",('Member Info'!K49+'Member Info'!L49))</f>
        <v/>
      </c>
      <c r="H52" s="419"/>
      <c r="I52" s="419"/>
      <c r="J52" s="26"/>
      <c r="K52" s="26"/>
      <c r="L52" s="384" t="str">
        <f>IF(E52=0,"",IF('Member Info'!F49&gt;$U$1,CONCATENATE("Joined with practice on ", TEXT('Member Info'!F49, "DD/MM/YYYY")),IF('Member Info'!N49&lt;&gt;"",IF('Member Info'!N49&lt;$T$1,CONCATENATE("Left Scheme on ", TEXT('Member Info'!N49, "DD/MM/YYYY")),IF(OR(G52="",G52=0),"Error Detected, No rate entered",IF(E52=0,"",IF(F52="","Error Detected, No Pensionable pay",IF(AS52=1,"No Part Time Status Entered",IF(AR52=1,"No Part Time Hours Entered",IF(ISERROR(AD52)," Unknown Values entered.",IF(V52+W52&lt;1,"Acceptable",IF(T52+U52=200, "No Contributions Entered", IF(M52="","Error Detected, Choose reason&gt;",IF(Z52="1",IF(V52=1,"Please Enter Deemed Pensionable Pay","Add Any Relevant Details Above"),"Please Give Details Above"))))))))))),IF(OR(G52="",G52=0),"Error Detected, No rate entered",IF(E52=0,"",IF(F52="","Error Detected, No Pensionable pay",IF(AS52=1,"No Part Time Status Entered",IF(AR52=1,"No Part Time Hours Entered",IF(ISERROR(AD52)," Unknown Values entered.",IF(V52+W52&lt;1,"Acceptable",IF(T52+U52=200, "No Contributions Entered", IF(M52="","Error Detected, Choose reason&gt;",IF(Z52="1",IF(V52=1,"Please Enter Deemed Pensionable Pay","Add relevant Details Above"),"Please give details Above")))))))))))))</f>
        <v/>
      </c>
      <c r="M52" s="260"/>
      <c r="N52" s="91"/>
      <c r="O52" s="91" t="str">
        <f t="shared" si="1"/>
        <v/>
      </c>
      <c r="P52" s="94">
        <f t="shared" si="2"/>
        <v>0</v>
      </c>
      <c r="Q52" s="94">
        <f t="shared" si="2"/>
        <v>0</v>
      </c>
      <c r="R52" s="218">
        <f>(ROUND((F52/100*'Member Info'!$W$2), 2))</f>
        <v>0</v>
      </c>
      <c r="S52" s="218" t="e">
        <f t="shared" si="3"/>
        <v>#VALUE!</v>
      </c>
      <c r="T52" s="218" t="str">
        <f t="shared" si="4"/>
        <v/>
      </c>
      <c r="U52" s="227" t="str">
        <f t="shared" si="5"/>
        <v/>
      </c>
      <c r="V52" s="228" t="str">
        <f t="shared" si="6"/>
        <v/>
      </c>
      <c r="W52" s="228" t="str">
        <f t="shared" si="7"/>
        <v/>
      </c>
      <c r="X52" s="222">
        <f t="shared" si="8"/>
        <v>0</v>
      </c>
      <c r="Y52" s="110">
        <f t="shared" si="9"/>
        <v>0</v>
      </c>
      <c r="Z52" s="235" t="str">
        <f t="shared" si="10"/>
        <v/>
      </c>
      <c r="AA52" s="240" t="b">
        <f t="shared" si="11"/>
        <v>0</v>
      </c>
      <c r="AB52" s="235">
        <f t="shared" si="12"/>
        <v>0</v>
      </c>
      <c r="AC52" s="235">
        <f>IF('Member Info'!N49="",1,"")</f>
        <v>1</v>
      </c>
      <c r="AD52" s="243" t="e">
        <f t="shared" si="13"/>
        <v>#VALUE!</v>
      </c>
      <c r="AE52" s="130" t="str">
        <f t="shared" si="0"/>
        <v/>
      </c>
      <c r="AF52" s="124">
        <f t="shared" si="14"/>
        <v>1</v>
      </c>
      <c r="AG52" s="124" t="str">
        <f>IF('Member Info'!N49&lt;&gt;"",IF(AND('Member Info'!N49&lt;=$U$1,'Member Info'!N49&gt;=$T$1),1,0),"")</f>
        <v/>
      </c>
      <c r="AI52" s="124" t="b">
        <f t="shared" si="15"/>
        <v>0</v>
      </c>
      <c r="AJ52" s="124">
        <f t="shared" si="16"/>
        <v>0</v>
      </c>
      <c r="AL52" s="124">
        <f t="shared" si="17"/>
        <v>0</v>
      </c>
      <c r="AM52" s="124">
        <f>IF('Member Info'!F49&gt;$T$1,1,0)</f>
        <v>0</v>
      </c>
      <c r="AN52" s="124" t="b">
        <f>IF(ISERROR(T52),ERROR.TYPE(#REF!)=ERROR.TYPE(T52),FALSE)</f>
        <v>0</v>
      </c>
      <c r="AO52" s="124" t="b">
        <f>IF(ISERROR(U52),ERROR.TYPE(#REF!)=ERROR.TYPE(U52),FALSE)</f>
        <v>0</v>
      </c>
      <c r="AP52" s="124">
        <f>IF('Member Info'!F49&gt;'GP1 April 25'!$U$1,1,0)</f>
        <v>0</v>
      </c>
      <c r="AQ52" s="124">
        <f t="shared" si="18"/>
        <v>0</v>
      </c>
      <c r="AR52" s="124">
        <f t="shared" si="19"/>
        <v>0</v>
      </c>
      <c r="AS52" s="124">
        <f t="shared" si="20"/>
        <v>1</v>
      </c>
    </row>
    <row r="53" spans="1:50" x14ac:dyDescent="0.25">
      <c r="A53" s="4">
        <v>22</v>
      </c>
      <c r="B53" s="164">
        <f>'Member Info'!D50</f>
        <v>0</v>
      </c>
      <c r="C53" s="164">
        <f>'Member Info'!E50</f>
        <v>0</v>
      </c>
      <c r="D53" s="164" t="str">
        <f>'Member Info'!G50</f>
        <v/>
      </c>
      <c r="E53" s="165">
        <f>'Member Info'!B50</f>
        <v>0</v>
      </c>
      <c r="F53" s="242"/>
      <c r="G53" s="166" t="str">
        <f>IF(E53=0,"",('Member Info'!K50+'Member Info'!L50))</f>
        <v/>
      </c>
      <c r="H53" s="419"/>
      <c r="I53" s="419"/>
      <c r="J53" s="26"/>
      <c r="K53" s="26"/>
      <c r="L53" s="384" t="str">
        <f>IF(E53=0,"",IF('Member Info'!F50&gt;$U$1,CONCATENATE("Joined with practice on ", TEXT('Member Info'!F50, "DD/MM/YYYY")),IF('Member Info'!N50&lt;&gt;"",IF('Member Info'!N50&lt;$T$1,CONCATENATE("Left Scheme on ", TEXT('Member Info'!N50, "DD/MM/YYYY")),IF(OR(G53="",G53=0),"Error Detected, No rate entered",IF(E53=0,"",IF(F53="","Error Detected, No Pensionable pay",IF(AS53=1,"No Part Time Status Entered",IF(AR53=1,"No Part Time Hours Entered",IF(ISERROR(AD53)," Unknown Values entered.",IF(V53+W53&lt;1,"Acceptable",IF(T53+U53=200, "No Contributions Entered", IF(M53="","Error Detected, Choose reason&gt;",IF(Z53="1",IF(V53=1,"Please Enter Deemed Pensionable Pay","Add Any Relevant Details Above"),"Please Give Details Above"))))))))))),IF(OR(G53="",G53=0),"Error Detected, No rate entered",IF(E53=0,"",IF(F53="","Error Detected, No Pensionable pay",IF(AS53=1,"No Part Time Status Entered",IF(AR53=1,"No Part Time Hours Entered",IF(ISERROR(AD53)," Unknown Values entered.",IF(V53+W53&lt;1,"Acceptable",IF(T53+U53=200, "No Contributions Entered", IF(M53="","Error Detected, Choose reason&gt;",IF(Z53="1",IF(V53=1,"Please Enter Deemed Pensionable Pay","Add relevant Details Above"),"Please give details Above")))))))))))))</f>
        <v/>
      </c>
      <c r="M53" s="260"/>
      <c r="N53" s="91"/>
      <c r="O53" s="91" t="str">
        <f t="shared" si="1"/>
        <v/>
      </c>
      <c r="P53" s="94">
        <f t="shared" si="2"/>
        <v>0</v>
      </c>
      <c r="Q53" s="94">
        <f t="shared" si="2"/>
        <v>0</v>
      </c>
      <c r="R53" s="218">
        <f>(ROUND((F53/100*'Member Info'!$W$2), 2))</f>
        <v>0</v>
      </c>
      <c r="S53" s="218" t="e">
        <f t="shared" si="3"/>
        <v>#VALUE!</v>
      </c>
      <c r="T53" s="218" t="str">
        <f t="shared" si="4"/>
        <v/>
      </c>
      <c r="U53" s="227" t="str">
        <f t="shared" si="5"/>
        <v/>
      </c>
      <c r="V53" s="228" t="str">
        <f t="shared" si="6"/>
        <v/>
      </c>
      <c r="W53" s="228" t="str">
        <f t="shared" si="7"/>
        <v/>
      </c>
      <c r="X53" s="222">
        <f t="shared" si="8"/>
        <v>0</v>
      </c>
      <c r="Y53" s="110">
        <f t="shared" si="9"/>
        <v>0</v>
      </c>
      <c r="Z53" s="235" t="str">
        <f t="shared" si="10"/>
        <v/>
      </c>
      <c r="AA53" s="240" t="b">
        <f t="shared" si="11"/>
        <v>0</v>
      </c>
      <c r="AB53" s="235">
        <f t="shared" si="12"/>
        <v>0</v>
      </c>
      <c r="AC53" s="235">
        <f>IF('Member Info'!N50="",1,"")</f>
        <v>1</v>
      </c>
      <c r="AD53" s="243" t="e">
        <f t="shared" si="13"/>
        <v>#VALUE!</v>
      </c>
      <c r="AE53" s="130" t="str">
        <f t="shared" si="0"/>
        <v/>
      </c>
      <c r="AF53" s="124">
        <f t="shared" si="14"/>
        <v>1</v>
      </c>
      <c r="AG53" s="124" t="str">
        <f>IF('Member Info'!N50&lt;&gt;"",IF(AND('Member Info'!N50&lt;=$U$1,'Member Info'!N50&gt;=$T$1),1,0),"")</f>
        <v/>
      </c>
      <c r="AI53" s="124" t="b">
        <f t="shared" si="15"/>
        <v>0</v>
      </c>
      <c r="AJ53" s="124">
        <f t="shared" si="16"/>
        <v>0</v>
      </c>
      <c r="AL53" s="124">
        <f t="shared" si="17"/>
        <v>0</v>
      </c>
      <c r="AM53" s="124">
        <f>IF('Member Info'!F50&gt;$T$1,1,0)</f>
        <v>0</v>
      </c>
      <c r="AN53" s="124" t="b">
        <f>IF(ISERROR(T53),ERROR.TYPE(#REF!)=ERROR.TYPE(T53),FALSE)</f>
        <v>0</v>
      </c>
      <c r="AO53" s="124" t="b">
        <f>IF(ISERROR(U53),ERROR.TYPE(#REF!)=ERROR.TYPE(U53),FALSE)</f>
        <v>0</v>
      </c>
      <c r="AP53" s="124">
        <f>IF('Member Info'!F50&gt;'GP1 April 25'!$U$1,1,0)</f>
        <v>0</v>
      </c>
      <c r="AQ53" s="124">
        <f t="shared" si="18"/>
        <v>0</v>
      </c>
      <c r="AR53" s="124">
        <f t="shared" si="19"/>
        <v>0</v>
      </c>
      <c r="AS53" s="124">
        <f t="shared" si="20"/>
        <v>1</v>
      </c>
    </row>
    <row r="54" spans="1:50" x14ac:dyDescent="0.25">
      <c r="A54" s="4">
        <v>23</v>
      </c>
      <c r="B54" s="164">
        <f>'Member Info'!D51</f>
        <v>0</v>
      </c>
      <c r="C54" s="164">
        <f>'Member Info'!E51</f>
        <v>0</v>
      </c>
      <c r="D54" s="164" t="str">
        <f>'Member Info'!G51</f>
        <v/>
      </c>
      <c r="E54" s="165">
        <f>'Member Info'!B51</f>
        <v>0</v>
      </c>
      <c r="F54" s="242"/>
      <c r="G54" s="166" t="str">
        <f>IF(E54=0,"",('Member Info'!K51+'Member Info'!L51))</f>
        <v/>
      </c>
      <c r="H54" s="419"/>
      <c r="I54" s="419"/>
      <c r="J54" s="26"/>
      <c r="K54" s="26"/>
      <c r="L54" s="384" t="str">
        <f>IF(E54=0,"",IF('Member Info'!F51&gt;$U$1,CONCATENATE("Joined with practice on ", TEXT('Member Info'!F51, "DD/MM/YYYY")),IF('Member Info'!N51&lt;&gt;"",IF('Member Info'!N51&lt;$T$1,CONCATENATE("Left Scheme on ", TEXT('Member Info'!N51, "DD/MM/YYYY")),IF(OR(G54="",G54=0),"Error Detected, No rate entered",IF(E54=0,"",IF(F54="","Error Detected, No Pensionable pay",IF(AS54=1,"No Part Time Status Entered",IF(AR54=1,"No Part Time Hours Entered",IF(ISERROR(AD54)," Unknown Values entered.",IF(V54+W54&lt;1,"Acceptable",IF(T54+U54=200, "No Contributions Entered", IF(M54="","Error Detected, Choose reason&gt;",IF(Z54="1",IF(V54=1,"Please Enter Deemed Pensionable Pay","Add Any Relevant Details Above"),"Please Give Details Above"))))))))))),IF(OR(G54="",G54=0),"Error Detected, No rate entered",IF(E54=0,"",IF(F54="","Error Detected, No Pensionable pay",IF(AS54=1,"No Part Time Status Entered",IF(AR54=1,"No Part Time Hours Entered",IF(ISERROR(AD54)," Unknown Values entered.",IF(V54+W54&lt;1,"Acceptable",IF(T54+U54=200, "No Contributions Entered", IF(M54="","Error Detected, Choose reason&gt;",IF(Z54="1",IF(V54=1,"Please Enter Deemed Pensionable Pay","Add relevant Details Above"),"Please give details Above")))))))))))))</f>
        <v/>
      </c>
      <c r="M54" s="260"/>
      <c r="N54" s="91"/>
      <c r="O54" s="91" t="str">
        <f t="shared" si="1"/>
        <v/>
      </c>
      <c r="P54" s="94">
        <f t="shared" si="2"/>
        <v>0</v>
      </c>
      <c r="Q54" s="94">
        <f t="shared" si="2"/>
        <v>0</v>
      </c>
      <c r="R54" s="218">
        <f>(ROUND((F54/100*'Member Info'!$W$2), 2))</f>
        <v>0</v>
      </c>
      <c r="S54" s="218" t="e">
        <f t="shared" si="3"/>
        <v>#VALUE!</v>
      </c>
      <c r="T54" s="218" t="str">
        <f t="shared" si="4"/>
        <v/>
      </c>
      <c r="U54" s="227" t="str">
        <f t="shared" si="5"/>
        <v/>
      </c>
      <c r="V54" s="228" t="str">
        <f t="shared" si="6"/>
        <v/>
      </c>
      <c r="W54" s="228" t="str">
        <f t="shared" si="7"/>
        <v/>
      </c>
      <c r="X54" s="222">
        <f t="shared" si="8"/>
        <v>0</v>
      </c>
      <c r="Y54" s="110">
        <f t="shared" si="9"/>
        <v>0</v>
      </c>
      <c r="Z54" s="235" t="str">
        <f t="shared" si="10"/>
        <v/>
      </c>
      <c r="AA54" s="240" t="b">
        <f t="shared" si="11"/>
        <v>0</v>
      </c>
      <c r="AB54" s="235">
        <f t="shared" si="12"/>
        <v>0</v>
      </c>
      <c r="AC54" s="235">
        <f>IF('Member Info'!N51="",1,"")</f>
        <v>1</v>
      </c>
      <c r="AD54" s="243" t="e">
        <f t="shared" si="13"/>
        <v>#VALUE!</v>
      </c>
      <c r="AE54" s="130" t="str">
        <f t="shared" si="0"/>
        <v/>
      </c>
      <c r="AF54" s="124">
        <f t="shared" si="14"/>
        <v>1</v>
      </c>
      <c r="AG54" s="124" t="str">
        <f>IF('Member Info'!N51&lt;&gt;"",IF(AND('Member Info'!N51&lt;=$U$1,'Member Info'!N51&gt;=$T$1),1,0),"")</f>
        <v/>
      </c>
      <c r="AI54" s="124" t="b">
        <f t="shared" si="15"/>
        <v>0</v>
      </c>
      <c r="AJ54" s="124">
        <f t="shared" si="16"/>
        <v>0</v>
      </c>
      <c r="AL54" s="124">
        <f t="shared" si="17"/>
        <v>0</v>
      </c>
      <c r="AM54" s="124">
        <f>IF('Member Info'!F51&gt;$T$1,1,0)</f>
        <v>0</v>
      </c>
      <c r="AN54" s="124" t="b">
        <f>IF(ISERROR(T54),ERROR.TYPE(#REF!)=ERROR.TYPE(T54),FALSE)</f>
        <v>0</v>
      </c>
      <c r="AO54" s="124" t="b">
        <f>IF(ISERROR(U54),ERROR.TYPE(#REF!)=ERROR.TYPE(U54),FALSE)</f>
        <v>0</v>
      </c>
      <c r="AP54" s="124">
        <f>IF('Member Info'!F51&gt;'GP1 April 25'!$U$1,1,0)</f>
        <v>0</v>
      </c>
      <c r="AQ54" s="124">
        <f t="shared" si="18"/>
        <v>0</v>
      </c>
      <c r="AR54" s="124">
        <f t="shared" si="19"/>
        <v>0</v>
      </c>
      <c r="AS54" s="124">
        <f t="shared" si="20"/>
        <v>1</v>
      </c>
    </row>
    <row r="55" spans="1:50" x14ac:dyDescent="0.25">
      <c r="A55" s="4">
        <v>24</v>
      </c>
      <c r="B55" s="164">
        <f>'Member Info'!D52</f>
        <v>0</v>
      </c>
      <c r="C55" s="164">
        <f>'Member Info'!E52</f>
        <v>0</v>
      </c>
      <c r="D55" s="164" t="str">
        <f>'Member Info'!G52</f>
        <v/>
      </c>
      <c r="E55" s="165">
        <f>'Member Info'!B52</f>
        <v>0</v>
      </c>
      <c r="F55" s="242"/>
      <c r="G55" s="166" t="str">
        <f>IF(E55=0,"",('Member Info'!K52+'Member Info'!L52))</f>
        <v/>
      </c>
      <c r="H55" s="419"/>
      <c r="I55" s="419"/>
      <c r="J55" s="26"/>
      <c r="K55" s="26"/>
      <c r="L55" s="384" t="str">
        <f>IF(E55=0,"",IF('Member Info'!F52&gt;$U$1,CONCATENATE("Joined with practice on ", TEXT('Member Info'!F52, "DD/MM/YYYY")),IF('Member Info'!N52&lt;&gt;"",IF('Member Info'!N52&lt;$T$1,CONCATENATE("Left Scheme on ", TEXT('Member Info'!N52, "DD/MM/YYYY")),IF(OR(G55="",G55=0),"Error Detected, No rate entered",IF(E55=0,"",IF(F55="","Error Detected, No Pensionable pay",IF(AS55=1,"No Part Time Status Entered",IF(AR55=1,"No Part Time Hours Entered",IF(ISERROR(AD55)," Unknown Values entered.",IF(V55+W55&lt;1,"Acceptable",IF(T55+U55=200, "No Contributions Entered", IF(M55="","Error Detected, Choose reason&gt;",IF(Z55="1",IF(V55=1,"Please Enter Deemed Pensionable Pay","Add Any Relevant Details Above"),"Please Give Details Above"))))))))))),IF(OR(G55="",G55=0),"Error Detected, No rate entered",IF(E55=0,"",IF(F55="","Error Detected, No Pensionable pay",IF(AS55=1,"No Part Time Status Entered",IF(AR55=1,"No Part Time Hours Entered",IF(ISERROR(AD55)," Unknown Values entered.",IF(V55+W55&lt;1,"Acceptable",IF(T55+U55=200, "No Contributions Entered", IF(M55="","Error Detected, Choose reason&gt;",IF(Z55="1",IF(V55=1,"Please Enter Deemed Pensionable Pay","Add relevant Details Above"),"Please give details Above")))))))))))))</f>
        <v/>
      </c>
      <c r="M55" s="260"/>
      <c r="N55" s="91"/>
      <c r="O55" s="91" t="str">
        <f t="shared" si="1"/>
        <v/>
      </c>
      <c r="P55" s="94">
        <f t="shared" si="2"/>
        <v>0</v>
      </c>
      <c r="Q55" s="94">
        <f t="shared" si="2"/>
        <v>0</v>
      </c>
      <c r="R55" s="218">
        <f>(ROUND((F55/100*'Member Info'!$W$2), 2))</f>
        <v>0</v>
      </c>
      <c r="S55" s="218" t="e">
        <f t="shared" si="3"/>
        <v>#VALUE!</v>
      </c>
      <c r="T55" s="218" t="str">
        <f t="shared" si="4"/>
        <v/>
      </c>
      <c r="U55" s="227" t="str">
        <f t="shared" si="5"/>
        <v/>
      </c>
      <c r="V55" s="228" t="str">
        <f t="shared" si="6"/>
        <v/>
      </c>
      <c r="W55" s="228" t="str">
        <f t="shared" si="7"/>
        <v/>
      </c>
      <c r="X55" s="222">
        <f t="shared" si="8"/>
        <v>0</v>
      </c>
      <c r="Y55" s="110">
        <f t="shared" si="9"/>
        <v>0</v>
      </c>
      <c r="Z55" s="235" t="str">
        <f t="shared" si="10"/>
        <v/>
      </c>
      <c r="AA55" s="240" t="b">
        <f t="shared" si="11"/>
        <v>0</v>
      </c>
      <c r="AB55" s="235">
        <f t="shared" si="12"/>
        <v>0</v>
      </c>
      <c r="AC55" s="235">
        <f>IF('Member Info'!N52="",1,"")</f>
        <v>1</v>
      </c>
      <c r="AD55" s="243" t="e">
        <f t="shared" si="13"/>
        <v>#VALUE!</v>
      </c>
      <c r="AE55" s="130" t="str">
        <f t="shared" si="0"/>
        <v/>
      </c>
      <c r="AF55" s="124">
        <f t="shared" si="14"/>
        <v>1</v>
      </c>
      <c r="AG55" s="124" t="str">
        <f>IF('Member Info'!N52&lt;&gt;"",IF(AND('Member Info'!N52&lt;=$U$1,'Member Info'!N52&gt;=$T$1),1,0),"")</f>
        <v/>
      </c>
      <c r="AI55" s="124" t="b">
        <f t="shared" si="15"/>
        <v>0</v>
      </c>
      <c r="AJ55" s="124">
        <f t="shared" si="16"/>
        <v>0</v>
      </c>
      <c r="AL55" s="124">
        <f t="shared" si="17"/>
        <v>0</v>
      </c>
      <c r="AM55" s="124">
        <f>IF('Member Info'!F52&gt;$T$1,1,0)</f>
        <v>0</v>
      </c>
      <c r="AN55" s="124" t="b">
        <f>IF(ISERROR(T55),ERROR.TYPE(#REF!)=ERROR.TYPE(T55),FALSE)</f>
        <v>0</v>
      </c>
      <c r="AO55" s="124" t="b">
        <f>IF(ISERROR(U55),ERROR.TYPE(#REF!)=ERROR.TYPE(U55),FALSE)</f>
        <v>0</v>
      </c>
      <c r="AP55" s="124">
        <f>IF('Member Info'!F52&gt;'GP1 April 25'!$U$1,1,0)</f>
        <v>0</v>
      </c>
      <c r="AQ55" s="124">
        <f t="shared" si="18"/>
        <v>0</v>
      </c>
      <c r="AR55" s="124">
        <f t="shared" si="19"/>
        <v>0</v>
      </c>
      <c r="AS55" s="124">
        <f t="shared" si="20"/>
        <v>1</v>
      </c>
    </row>
    <row r="56" spans="1:50" x14ac:dyDescent="0.25">
      <c r="A56" s="4">
        <v>25</v>
      </c>
      <c r="B56" s="164">
        <f>'Member Info'!D53</f>
        <v>0</v>
      </c>
      <c r="C56" s="164">
        <f>'Member Info'!E53</f>
        <v>0</v>
      </c>
      <c r="D56" s="164" t="str">
        <f>'Member Info'!G53</f>
        <v/>
      </c>
      <c r="E56" s="165">
        <f>'Member Info'!B53</f>
        <v>0</v>
      </c>
      <c r="F56" s="242"/>
      <c r="G56" s="166" t="str">
        <f>IF(E56=0,"",('Member Info'!K53+'Member Info'!L53))</f>
        <v/>
      </c>
      <c r="H56" s="419"/>
      <c r="I56" s="419"/>
      <c r="J56" s="26"/>
      <c r="K56" s="26"/>
      <c r="L56" s="384" t="str">
        <f>IF(E56=0,"",IF('Member Info'!F53&gt;$U$1,CONCATENATE("Joined with practice on ", TEXT('Member Info'!F53, "DD/MM/YYYY")),IF('Member Info'!N53&lt;&gt;"",IF('Member Info'!N53&lt;$T$1,CONCATENATE("Left Scheme on ", TEXT('Member Info'!N53, "DD/MM/YYYY")),IF(OR(G56="",G56=0),"Error Detected, No rate entered",IF(E56=0,"",IF(F56="","Error Detected, No Pensionable pay",IF(AS56=1,"No Part Time Status Entered",IF(AR56=1,"No Part Time Hours Entered",IF(ISERROR(AD56)," Unknown Values entered.",IF(V56+W56&lt;1,"Acceptable",IF(T56+U56=200, "No Contributions Entered", IF(M56="","Error Detected, Choose reason&gt;",IF(Z56="1",IF(V56=1,"Please Enter Deemed Pensionable Pay","Add Any Relevant Details Above"),"Please Give Details Above"))))))))))),IF(OR(G56="",G56=0),"Error Detected, No rate entered",IF(E56=0,"",IF(F56="","Error Detected, No Pensionable pay",IF(AS56=1,"No Part Time Status Entered",IF(AR56=1,"No Part Time Hours Entered",IF(ISERROR(AD56)," Unknown Values entered.",IF(V56+W56&lt;1,"Acceptable",IF(T56+U56=200, "No Contributions Entered", IF(M56="","Error Detected, Choose reason&gt;",IF(Z56="1",IF(V56=1,"Please Enter Deemed Pensionable Pay","Add relevant Details Above"),"Please give details Above")))))))))))))</f>
        <v/>
      </c>
      <c r="M56" s="260"/>
      <c r="N56" s="91"/>
      <c r="O56" s="91" t="str">
        <f t="shared" si="1"/>
        <v/>
      </c>
      <c r="P56" s="94">
        <f t="shared" si="2"/>
        <v>0</v>
      </c>
      <c r="Q56" s="94">
        <f t="shared" si="2"/>
        <v>0</v>
      </c>
      <c r="R56" s="218">
        <f>(ROUND((F56/100*'Member Info'!$W$2), 2))</f>
        <v>0</v>
      </c>
      <c r="S56" s="218" t="e">
        <f t="shared" si="3"/>
        <v>#VALUE!</v>
      </c>
      <c r="T56" s="218" t="str">
        <f t="shared" si="4"/>
        <v/>
      </c>
      <c r="U56" s="227" t="str">
        <f t="shared" si="5"/>
        <v/>
      </c>
      <c r="V56" s="228" t="str">
        <f t="shared" si="6"/>
        <v/>
      </c>
      <c r="W56" s="228" t="str">
        <f t="shared" si="7"/>
        <v/>
      </c>
      <c r="X56" s="222">
        <f t="shared" si="8"/>
        <v>0</v>
      </c>
      <c r="Y56" s="110">
        <f t="shared" si="9"/>
        <v>0</v>
      </c>
      <c r="Z56" s="235" t="str">
        <f t="shared" si="10"/>
        <v/>
      </c>
      <c r="AA56" s="240" t="b">
        <f t="shared" si="11"/>
        <v>0</v>
      </c>
      <c r="AB56" s="235">
        <f t="shared" si="12"/>
        <v>0</v>
      </c>
      <c r="AC56" s="235">
        <f>IF('Member Info'!N53="",1,"")</f>
        <v>1</v>
      </c>
      <c r="AD56" s="243" t="e">
        <f t="shared" si="13"/>
        <v>#VALUE!</v>
      </c>
      <c r="AE56" s="130" t="str">
        <f t="shared" si="0"/>
        <v/>
      </c>
      <c r="AF56" s="124">
        <f t="shared" si="14"/>
        <v>1</v>
      </c>
      <c r="AG56" s="124" t="str">
        <f>IF('Member Info'!N53&lt;&gt;"",IF(AND('Member Info'!N53&lt;=$U$1,'Member Info'!N53&gt;=$T$1),1,0),"")</f>
        <v/>
      </c>
      <c r="AI56" s="124" t="b">
        <f t="shared" si="15"/>
        <v>0</v>
      </c>
      <c r="AJ56" s="124">
        <f t="shared" si="16"/>
        <v>0</v>
      </c>
      <c r="AL56" s="124">
        <f t="shared" si="17"/>
        <v>0</v>
      </c>
      <c r="AM56" s="124">
        <f>IF('Member Info'!F53&gt;$T$1,1,0)</f>
        <v>0</v>
      </c>
      <c r="AN56" s="124" t="b">
        <f>IF(ISERROR(T56),ERROR.TYPE(#REF!)=ERROR.TYPE(T56),FALSE)</f>
        <v>0</v>
      </c>
      <c r="AO56" s="124" t="b">
        <f>IF(ISERROR(U56),ERROR.TYPE(#REF!)=ERROR.TYPE(U56),FALSE)</f>
        <v>0</v>
      </c>
      <c r="AP56" s="124">
        <f>IF('Member Info'!F53&gt;'GP1 April 25'!$U$1,1,0)</f>
        <v>0</v>
      </c>
      <c r="AQ56" s="124">
        <f t="shared" si="18"/>
        <v>0</v>
      </c>
      <c r="AR56" s="124">
        <f t="shared" si="19"/>
        <v>0</v>
      </c>
      <c r="AS56" s="124">
        <f t="shared" si="20"/>
        <v>1</v>
      </c>
    </row>
    <row r="57" spans="1:50" x14ac:dyDescent="0.25">
      <c r="A57" s="4">
        <v>26</v>
      </c>
      <c r="B57" s="164">
        <f>'Member Info'!D54</f>
        <v>0</v>
      </c>
      <c r="C57" s="164">
        <f>'Member Info'!E54</f>
        <v>0</v>
      </c>
      <c r="D57" s="164" t="str">
        <f>'Member Info'!G54</f>
        <v/>
      </c>
      <c r="E57" s="165">
        <f>'Member Info'!B54</f>
        <v>0</v>
      </c>
      <c r="F57" s="242"/>
      <c r="G57" s="166" t="str">
        <f>IF(E57=0,"",('Member Info'!K54+'Member Info'!L54))</f>
        <v/>
      </c>
      <c r="H57" s="419"/>
      <c r="I57" s="419"/>
      <c r="J57" s="26"/>
      <c r="K57" s="26"/>
      <c r="L57" s="384" t="str">
        <f>IF(E57=0,"",IF('Member Info'!F54&gt;$U$1,CONCATENATE("Joined with practice on ", TEXT('Member Info'!F54, "DD/MM/YYYY")),IF('Member Info'!N54&lt;&gt;"",IF('Member Info'!N54&lt;$T$1,CONCATENATE("Left Scheme on ", TEXT('Member Info'!N54, "DD/MM/YYYY")),IF(OR(G57="",G57=0),"Error Detected, No rate entered",IF(E57=0,"",IF(F57="","Error Detected, No Pensionable pay",IF(AS57=1,"No Part Time Status Entered",IF(AR57=1,"No Part Time Hours Entered",IF(ISERROR(AD57)," Unknown Values entered.",IF(V57+W57&lt;1,"Acceptable",IF(T57+U57=200, "No Contributions Entered", IF(M57="","Error Detected, Choose reason&gt;",IF(Z57="1",IF(V57=1,"Please Enter Deemed Pensionable Pay","Add Any Relevant Details Above"),"Please Give Details Above"))))))))))),IF(OR(G57="",G57=0),"Error Detected, No rate entered",IF(E57=0,"",IF(F57="","Error Detected, No Pensionable pay",IF(AS57=1,"No Part Time Status Entered",IF(AR57=1,"No Part Time Hours Entered",IF(ISERROR(AD57)," Unknown Values entered.",IF(V57+W57&lt;1,"Acceptable",IF(T57+U57=200, "No Contributions Entered", IF(M57="","Error Detected, Choose reason&gt;",IF(Z57="1",IF(V57=1,"Please Enter Deemed Pensionable Pay","Add relevant Details Above"),"Please give details Above")))))))))))))</f>
        <v/>
      </c>
      <c r="M57" s="260"/>
      <c r="N57" s="91"/>
      <c r="O57" s="91" t="str">
        <f t="shared" si="1"/>
        <v/>
      </c>
      <c r="P57" s="94">
        <f t="shared" si="2"/>
        <v>0</v>
      </c>
      <c r="Q57" s="94">
        <f t="shared" si="2"/>
        <v>0</v>
      </c>
      <c r="R57" s="218">
        <f>(ROUND((F57/100*'Member Info'!$W$2), 2))</f>
        <v>0</v>
      </c>
      <c r="S57" s="218" t="e">
        <f t="shared" si="3"/>
        <v>#VALUE!</v>
      </c>
      <c r="T57" s="218" t="str">
        <f t="shared" si="4"/>
        <v/>
      </c>
      <c r="U57" s="227" t="str">
        <f t="shared" si="5"/>
        <v/>
      </c>
      <c r="V57" s="228" t="str">
        <f t="shared" si="6"/>
        <v/>
      </c>
      <c r="W57" s="228" t="str">
        <f t="shared" si="7"/>
        <v/>
      </c>
      <c r="X57" s="222">
        <f t="shared" si="8"/>
        <v>0</v>
      </c>
      <c r="Y57" s="110">
        <f t="shared" si="9"/>
        <v>0</v>
      </c>
      <c r="Z57" s="235" t="str">
        <f t="shared" si="10"/>
        <v/>
      </c>
      <c r="AA57" s="240" t="b">
        <f t="shared" si="11"/>
        <v>0</v>
      </c>
      <c r="AB57" s="235">
        <f t="shared" si="12"/>
        <v>0</v>
      </c>
      <c r="AC57" s="235">
        <f>IF('Member Info'!N54="",1,"")</f>
        <v>1</v>
      </c>
      <c r="AD57" s="243" t="e">
        <f t="shared" si="13"/>
        <v>#VALUE!</v>
      </c>
      <c r="AE57" s="130" t="str">
        <f t="shared" si="0"/>
        <v/>
      </c>
      <c r="AF57" s="124">
        <f t="shared" si="14"/>
        <v>1</v>
      </c>
      <c r="AG57" s="124" t="str">
        <f>IF('Member Info'!N54&lt;&gt;"",IF(AND('Member Info'!N54&lt;=$U$1,'Member Info'!N54&gt;=$T$1),1,0),"")</f>
        <v/>
      </c>
      <c r="AI57" s="124" t="b">
        <f t="shared" si="15"/>
        <v>0</v>
      </c>
      <c r="AJ57" s="124">
        <f t="shared" si="16"/>
        <v>0</v>
      </c>
      <c r="AL57" s="124">
        <f t="shared" si="17"/>
        <v>0</v>
      </c>
      <c r="AM57" s="124">
        <f>IF('Member Info'!F54&gt;$T$1,1,0)</f>
        <v>0</v>
      </c>
      <c r="AN57" s="124" t="b">
        <f>IF(ISERROR(T57),ERROR.TYPE(#REF!)=ERROR.TYPE(T57),FALSE)</f>
        <v>0</v>
      </c>
      <c r="AO57" s="124" t="b">
        <f>IF(ISERROR(U57),ERROR.TYPE(#REF!)=ERROR.TYPE(U57),FALSE)</f>
        <v>0</v>
      </c>
      <c r="AP57" s="124">
        <f>IF('Member Info'!F54&gt;'GP1 April 25'!$U$1,1,0)</f>
        <v>0</v>
      </c>
      <c r="AQ57" s="124">
        <f t="shared" si="18"/>
        <v>0</v>
      </c>
      <c r="AR57" s="124">
        <f t="shared" si="19"/>
        <v>0</v>
      </c>
      <c r="AS57" s="124">
        <f t="shared" si="20"/>
        <v>1</v>
      </c>
    </row>
    <row r="58" spans="1:50" x14ac:dyDescent="0.25">
      <c r="A58" s="4">
        <v>27</v>
      </c>
      <c r="B58" s="164">
        <f>'Member Info'!D55</f>
        <v>0</v>
      </c>
      <c r="C58" s="164">
        <f>'Member Info'!E55</f>
        <v>0</v>
      </c>
      <c r="D58" s="164" t="str">
        <f>'Member Info'!G55</f>
        <v/>
      </c>
      <c r="E58" s="165">
        <f>'Member Info'!B55</f>
        <v>0</v>
      </c>
      <c r="F58" s="242"/>
      <c r="G58" s="166" t="str">
        <f>IF(E58=0,"",('Member Info'!K55+'Member Info'!L55))</f>
        <v/>
      </c>
      <c r="H58" s="419"/>
      <c r="I58" s="419"/>
      <c r="J58" s="26"/>
      <c r="K58" s="26"/>
      <c r="L58" s="384" t="str">
        <f>IF(E58=0,"",IF('Member Info'!F55&gt;$U$1,CONCATENATE("Joined with practice on ", TEXT('Member Info'!F55, "DD/MM/YYYY")),IF('Member Info'!N55&lt;&gt;"",IF('Member Info'!N55&lt;$T$1,CONCATENATE("Left Scheme on ", TEXT('Member Info'!N55, "DD/MM/YYYY")),IF(OR(G58="",G58=0),"Error Detected, No rate entered",IF(E58=0,"",IF(F58="","Error Detected, No Pensionable pay",IF(AS58=1,"No Part Time Status Entered",IF(AR58=1,"No Part Time Hours Entered",IF(ISERROR(AD58)," Unknown Values entered.",IF(V58+W58&lt;1,"Acceptable",IF(T58+U58=200, "No Contributions Entered", IF(M58="","Error Detected, Choose reason&gt;",IF(Z58="1",IF(V58=1,"Please Enter Deemed Pensionable Pay","Add Any Relevant Details Above"),"Please Give Details Above"))))))))))),IF(OR(G58="",G58=0),"Error Detected, No rate entered",IF(E58=0,"",IF(F58="","Error Detected, No Pensionable pay",IF(AS58=1,"No Part Time Status Entered",IF(AR58=1,"No Part Time Hours Entered",IF(ISERROR(AD58)," Unknown Values entered.",IF(V58+W58&lt;1,"Acceptable",IF(T58+U58=200, "No Contributions Entered", IF(M58="","Error Detected, Choose reason&gt;",IF(Z58="1",IF(V58=1,"Please Enter Deemed Pensionable Pay","Add relevant Details Above"),"Please give details Above")))))))))))))</f>
        <v/>
      </c>
      <c r="M58" s="260"/>
      <c r="N58" s="91"/>
      <c r="O58" s="91" t="str">
        <f t="shared" si="1"/>
        <v/>
      </c>
      <c r="P58" s="94">
        <f t="shared" si="2"/>
        <v>0</v>
      </c>
      <c r="Q58" s="94">
        <f t="shared" si="2"/>
        <v>0</v>
      </c>
      <c r="R58" s="218">
        <f>(ROUND((F58/100*'Member Info'!$W$2), 2))</f>
        <v>0</v>
      </c>
      <c r="S58" s="218" t="e">
        <f t="shared" si="3"/>
        <v>#VALUE!</v>
      </c>
      <c r="T58" s="218" t="str">
        <f t="shared" si="4"/>
        <v/>
      </c>
      <c r="U58" s="227" t="str">
        <f t="shared" si="5"/>
        <v/>
      </c>
      <c r="V58" s="228" t="str">
        <f t="shared" si="6"/>
        <v/>
      </c>
      <c r="W58" s="228" t="str">
        <f t="shared" si="7"/>
        <v/>
      </c>
      <c r="X58" s="222">
        <f t="shared" si="8"/>
        <v>0</v>
      </c>
      <c r="Y58" s="110">
        <f t="shared" si="9"/>
        <v>0</v>
      </c>
      <c r="Z58" s="235" t="str">
        <f t="shared" si="10"/>
        <v/>
      </c>
      <c r="AA58" s="240" t="b">
        <f t="shared" si="11"/>
        <v>0</v>
      </c>
      <c r="AB58" s="235">
        <f t="shared" si="12"/>
        <v>0</v>
      </c>
      <c r="AC58" s="235">
        <f>IF('Member Info'!N55="",1,"")</f>
        <v>1</v>
      </c>
      <c r="AD58" s="243" t="e">
        <f t="shared" si="13"/>
        <v>#VALUE!</v>
      </c>
      <c r="AE58" s="130" t="str">
        <f t="shared" si="0"/>
        <v/>
      </c>
      <c r="AF58" s="124">
        <f t="shared" si="14"/>
        <v>1</v>
      </c>
      <c r="AG58" s="124" t="str">
        <f>IF('Member Info'!N55&lt;&gt;"",IF(AND('Member Info'!N55&lt;=$U$1,'Member Info'!N55&gt;=$T$1),1,0),"")</f>
        <v/>
      </c>
      <c r="AI58" s="124" t="b">
        <f t="shared" si="15"/>
        <v>0</v>
      </c>
      <c r="AJ58" s="124">
        <f t="shared" si="16"/>
        <v>0</v>
      </c>
      <c r="AL58" s="124">
        <f t="shared" si="17"/>
        <v>0</v>
      </c>
      <c r="AM58" s="124">
        <f>IF('Member Info'!F55&gt;$T$1,1,0)</f>
        <v>0</v>
      </c>
      <c r="AN58" s="124" t="b">
        <f>IF(ISERROR(T58),ERROR.TYPE(#REF!)=ERROR.TYPE(T58),FALSE)</f>
        <v>0</v>
      </c>
      <c r="AO58" s="124" t="b">
        <f>IF(ISERROR(U58),ERROR.TYPE(#REF!)=ERROR.TYPE(U58),FALSE)</f>
        <v>0</v>
      </c>
      <c r="AP58" s="124">
        <f>IF('Member Info'!F55&gt;'GP1 April 25'!$U$1,1,0)</f>
        <v>0</v>
      </c>
      <c r="AQ58" s="124">
        <f t="shared" si="18"/>
        <v>0</v>
      </c>
      <c r="AR58" s="124">
        <f t="shared" si="19"/>
        <v>0</v>
      </c>
      <c r="AS58" s="124">
        <f t="shared" si="20"/>
        <v>1</v>
      </c>
    </row>
    <row r="59" spans="1:50" x14ac:dyDescent="0.25">
      <c r="A59" s="4">
        <v>28</v>
      </c>
      <c r="B59" s="164">
        <f>'Member Info'!D56</f>
        <v>0</v>
      </c>
      <c r="C59" s="164">
        <f>'Member Info'!E56</f>
        <v>0</v>
      </c>
      <c r="D59" s="164" t="str">
        <f>'Member Info'!G56</f>
        <v/>
      </c>
      <c r="E59" s="165">
        <f>'Member Info'!B56</f>
        <v>0</v>
      </c>
      <c r="F59" s="242"/>
      <c r="G59" s="166" t="str">
        <f>IF(E59=0,"",('Member Info'!K56+'Member Info'!L56))</f>
        <v/>
      </c>
      <c r="H59" s="419"/>
      <c r="I59" s="419"/>
      <c r="J59" s="26"/>
      <c r="K59" s="26"/>
      <c r="L59" s="384" t="str">
        <f>IF(E59=0,"",IF('Member Info'!F56&gt;$U$1,CONCATENATE("Joined with practice on ", TEXT('Member Info'!F56, "DD/MM/YYYY")),IF('Member Info'!N56&lt;&gt;"",IF('Member Info'!N56&lt;$T$1,CONCATENATE("Left Scheme on ", TEXT('Member Info'!N56, "DD/MM/YYYY")),IF(OR(G59="",G59=0),"Error Detected, No rate entered",IF(E59=0,"",IF(F59="","Error Detected, No Pensionable pay",IF(AS59=1,"No Part Time Status Entered",IF(AR59=1,"No Part Time Hours Entered",IF(ISERROR(AD59)," Unknown Values entered.",IF(V59+W59&lt;1,"Acceptable",IF(T59+U59=200, "No Contributions Entered", IF(M59="","Error Detected, Choose reason&gt;",IF(Z59="1",IF(V59=1,"Please Enter Deemed Pensionable Pay","Add Any Relevant Details Above"),"Please Give Details Above"))))))))))),IF(OR(G59="",G59=0),"Error Detected, No rate entered",IF(E59=0,"",IF(F59="","Error Detected, No Pensionable pay",IF(AS59=1,"No Part Time Status Entered",IF(AR59=1,"No Part Time Hours Entered",IF(ISERROR(AD59)," Unknown Values entered.",IF(V59+W59&lt;1,"Acceptable",IF(T59+U59=200, "No Contributions Entered", IF(M59="","Error Detected, Choose reason&gt;",IF(Z59="1",IF(V59=1,"Please Enter Deemed Pensionable Pay","Add relevant Details Above"),"Please give details Above")))))))))))))</f>
        <v/>
      </c>
      <c r="M59" s="260"/>
      <c r="N59" s="91"/>
      <c r="O59" s="91" t="str">
        <f t="shared" si="1"/>
        <v/>
      </c>
      <c r="P59" s="94">
        <f t="shared" si="2"/>
        <v>0</v>
      </c>
      <c r="Q59" s="94">
        <f t="shared" si="2"/>
        <v>0</v>
      </c>
      <c r="R59" s="218">
        <f>(ROUND((F59/100*'Member Info'!$W$2), 2))</f>
        <v>0</v>
      </c>
      <c r="S59" s="218" t="e">
        <f t="shared" si="3"/>
        <v>#VALUE!</v>
      </c>
      <c r="T59" s="218" t="str">
        <f t="shared" si="4"/>
        <v/>
      </c>
      <c r="U59" s="227" t="str">
        <f t="shared" si="5"/>
        <v/>
      </c>
      <c r="V59" s="228" t="str">
        <f t="shared" si="6"/>
        <v/>
      </c>
      <c r="W59" s="228" t="str">
        <f t="shared" si="7"/>
        <v/>
      </c>
      <c r="X59" s="222">
        <f t="shared" si="8"/>
        <v>0</v>
      </c>
      <c r="Y59" s="110">
        <f t="shared" si="9"/>
        <v>0</v>
      </c>
      <c r="Z59" s="235" t="str">
        <f t="shared" si="10"/>
        <v/>
      </c>
      <c r="AA59" s="240" t="b">
        <f t="shared" si="11"/>
        <v>0</v>
      </c>
      <c r="AB59" s="235">
        <f t="shared" si="12"/>
        <v>0</v>
      </c>
      <c r="AC59" s="235">
        <f>IF('Member Info'!N56="",1,"")</f>
        <v>1</v>
      </c>
      <c r="AD59" s="243" t="e">
        <f t="shared" si="13"/>
        <v>#VALUE!</v>
      </c>
      <c r="AE59" s="130" t="str">
        <f t="shared" si="0"/>
        <v/>
      </c>
      <c r="AF59" s="124">
        <f t="shared" si="14"/>
        <v>1</v>
      </c>
      <c r="AG59" s="124" t="str">
        <f>IF('Member Info'!N56&lt;&gt;"",IF(AND('Member Info'!N56&lt;=$U$1,'Member Info'!N56&gt;=$T$1),1,0),"")</f>
        <v/>
      </c>
      <c r="AI59" s="124" t="b">
        <f t="shared" si="15"/>
        <v>0</v>
      </c>
      <c r="AJ59" s="124">
        <f t="shared" si="16"/>
        <v>0</v>
      </c>
      <c r="AL59" s="124">
        <f t="shared" si="17"/>
        <v>0</v>
      </c>
      <c r="AM59" s="124">
        <f>IF('Member Info'!F56&gt;$T$1,1,0)</f>
        <v>0</v>
      </c>
      <c r="AN59" s="124" t="b">
        <f>IF(ISERROR(T59),ERROR.TYPE(#REF!)=ERROR.TYPE(T59),FALSE)</f>
        <v>0</v>
      </c>
      <c r="AO59" s="124" t="b">
        <f>IF(ISERROR(U59),ERROR.TYPE(#REF!)=ERROR.TYPE(U59),FALSE)</f>
        <v>0</v>
      </c>
      <c r="AP59" s="124">
        <f>IF('Member Info'!F56&gt;'GP1 April 25'!$U$1,1,0)</f>
        <v>0</v>
      </c>
      <c r="AQ59" s="124">
        <f t="shared" si="18"/>
        <v>0</v>
      </c>
      <c r="AR59" s="124">
        <f t="shared" si="19"/>
        <v>0</v>
      </c>
      <c r="AS59" s="124">
        <f t="shared" si="20"/>
        <v>1</v>
      </c>
    </row>
    <row r="60" spans="1:50" x14ac:dyDescent="0.25">
      <c r="A60" s="4">
        <v>29</v>
      </c>
      <c r="B60" s="164">
        <f>'Member Info'!D57</f>
        <v>0</v>
      </c>
      <c r="C60" s="164">
        <f>'Member Info'!E57</f>
        <v>0</v>
      </c>
      <c r="D60" s="164" t="str">
        <f>'Member Info'!G57</f>
        <v/>
      </c>
      <c r="E60" s="165">
        <f>'Member Info'!B57</f>
        <v>0</v>
      </c>
      <c r="F60" s="242"/>
      <c r="G60" s="166" t="str">
        <f>IF(E60=0,"",('Member Info'!K57+'Member Info'!L57))</f>
        <v/>
      </c>
      <c r="H60" s="419"/>
      <c r="I60" s="419"/>
      <c r="J60" s="26"/>
      <c r="K60" s="26"/>
      <c r="L60" s="384" t="str">
        <f>IF(E60=0,"",IF('Member Info'!F57&gt;$U$1,CONCATENATE("Joined with practice on ", TEXT('Member Info'!F57, "DD/MM/YYYY")),IF('Member Info'!N57&lt;&gt;"",IF('Member Info'!N57&lt;$T$1,CONCATENATE("Left Scheme on ", TEXT('Member Info'!N57, "DD/MM/YYYY")),IF(OR(G60="",G60=0),"Error Detected, No rate entered",IF(E60=0,"",IF(F60="","Error Detected, No Pensionable pay",IF(AS60=1,"No Part Time Status Entered",IF(AR60=1,"No Part Time Hours Entered",IF(ISERROR(AD60)," Unknown Values entered.",IF(V60+W60&lt;1,"Acceptable",IF(T60+U60=200, "No Contributions Entered", IF(M60="","Error Detected, Choose reason&gt;",IF(Z60="1",IF(V60=1,"Please Enter Deemed Pensionable Pay","Add Any Relevant Details Above"),"Please Give Details Above"))))))))))),IF(OR(G60="",G60=0),"Error Detected, No rate entered",IF(E60=0,"",IF(F60="","Error Detected, No Pensionable pay",IF(AS60=1,"No Part Time Status Entered",IF(AR60=1,"No Part Time Hours Entered",IF(ISERROR(AD60)," Unknown Values entered.",IF(V60+W60&lt;1,"Acceptable",IF(T60+U60=200, "No Contributions Entered", IF(M60="","Error Detected, Choose reason&gt;",IF(Z60="1",IF(V60=1,"Please Enter Deemed Pensionable Pay","Add relevant Details Above"),"Please give details Above")))))))))))))</f>
        <v/>
      </c>
      <c r="M60" s="260"/>
      <c r="N60" s="91"/>
      <c r="O60" s="91" t="str">
        <f t="shared" si="1"/>
        <v/>
      </c>
      <c r="P60" s="94">
        <f t="shared" si="2"/>
        <v>0</v>
      </c>
      <c r="Q60" s="94">
        <f t="shared" si="2"/>
        <v>0</v>
      </c>
      <c r="R60" s="218">
        <f>(ROUND((F60/100*'Member Info'!$W$2), 2))</f>
        <v>0</v>
      </c>
      <c r="S60" s="218" t="e">
        <f t="shared" si="3"/>
        <v>#VALUE!</v>
      </c>
      <c r="T60" s="218" t="str">
        <f t="shared" si="4"/>
        <v/>
      </c>
      <c r="U60" s="227" t="str">
        <f t="shared" si="5"/>
        <v/>
      </c>
      <c r="V60" s="228" t="str">
        <f t="shared" si="6"/>
        <v/>
      </c>
      <c r="W60" s="228" t="str">
        <f t="shared" si="7"/>
        <v/>
      </c>
      <c r="X60" s="222">
        <f t="shared" si="8"/>
        <v>0</v>
      </c>
      <c r="Y60" s="110">
        <f t="shared" si="9"/>
        <v>0</v>
      </c>
      <c r="Z60" s="235" t="str">
        <f t="shared" si="10"/>
        <v/>
      </c>
      <c r="AA60" s="240" t="b">
        <f t="shared" si="11"/>
        <v>0</v>
      </c>
      <c r="AB60" s="235">
        <f t="shared" si="12"/>
        <v>0</v>
      </c>
      <c r="AC60" s="235">
        <f>IF('Member Info'!N57="",1,"")</f>
        <v>1</v>
      </c>
      <c r="AD60" s="243" t="e">
        <f t="shared" si="13"/>
        <v>#VALUE!</v>
      </c>
      <c r="AE60" s="130" t="str">
        <f t="shared" si="0"/>
        <v/>
      </c>
      <c r="AF60" s="124">
        <f t="shared" si="14"/>
        <v>1</v>
      </c>
      <c r="AG60" s="124" t="str">
        <f>IF('Member Info'!N57&lt;&gt;"",IF(AND('Member Info'!N57&lt;=$U$1,'Member Info'!N57&gt;=$T$1),1,0),"")</f>
        <v/>
      </c>
      <c r="AI60" s="124" t="b">
        <f t="shared" si="15"/>
        <v>0</v>
      </c>
      <c r="AJ60" s="124">
        <f t="shared" si="16"/>
        <v>0</v>
      </c>
      <c r="AL60" s="124">
        <f t="shared" si="17"/>
        <v>0</v>
      </c>
      <c r="AM60" s="124">
        <f>IF('Member Info'!F57&gt;$T$1,1,0)</f>
        <v>0</v>
      </c>
      <c r="AN60" s="124" t="b">
        <f>IF(ISERROR(T60),ERROR.TYPE(#REF!)=ERROR.TYPE(T60),FALSE)</f>
        <v>0</v>
      </c>
      <c r="AO60" s="124" t="b">
        <f>IF(ISERROR(U60),ERROR.TYPE(#REF!)=ERROR.TYPE(U60),FALSE)</f>
        <v>0</v>
      </c>
      <c r="AP60" s="124">
        <f>IF('Member Info'!F57&gt;'GP1 April 25'!$U$1,1,0)</f>
        <v>0</v>
      </c>
      <c r="AQ60" s="124">
        <f t="shared" si="18"/>
        <v>0</v>
      </c>
      <c r="AR60" s="124">
        <f t="shared" si="19"/>
        <v>0</v>
      </c>
      <c r="AS60" s="124">
        <f t="shared" si="20"/>
        <v>1</v>
      </c>
    </row>
    <row r="61" spans="1:50" x14ac:dyDescent="0.25">
      <c r="A61" s="4">
        <v>30</v>
      </c>
      <c r="B61" s="164">
        <f>'Member Info'!D58</f>
        <v>0</v>
      </c>
      <c r="C61" s="164">
        <f>'Member Info'!E58</f>
        <v>0</v>
      </c>
      <c r="D61" s="164" t="str">
        <f>'Member Info'!G58</f>
        <v/>
      </c>
      <c r="E61" s="165">
        <f>'Member Info'!B58</f>
        <v>0</v>
      </c>
      <c r="F61" s="242"/>
      <c r="G61" s="166" t="str">
        <f>IF(E61=0,"",('Member Info'!K58+'Member Info'!L58))</f>
        <v/>
      </c>
      <c r="H61" s="419"/>
      <c r="I61" s="419"/>
      <c r="J61" s="26"/>
      <c r="K61" s="26"/>
      <c r="L61" s="384" t="str">
        <f>IF(E61=0,"",IF('Member Info'!F58&gt;$U$1,CONCATENATE("Joined with practice on ", TEXT('Member Info'!F58, "DD/MM/YYYY")),IF('Member Info'!N58&lt;&gt;"",IF('Member Info'!N58&lt;$T$1,CONCATENATE("Left Scheme on ", TEXT('Member Info'!N58, "DD/MM/YYYY")),IF(OR(G61="",G61=0),"Error Detected, No rate entered",IF(E61=0,"",IF(F61="","Error Detected, No Pensionable pay",IF(AS61=1,"No Part Time Status Entered",IF(AR61=1,"No Part Time Hours Entered",IF(ISERROR(AD61)," Unknown Values entered.",IF(V61+W61&lt;1,"Acceptable",IF(T61+U61=200, "No Contributions Entered", IF(M61="","Error Detected, Choose reason&gt;",IF(Z61="1",IF(V61=1,"Please Enter Deemed Pensionable Pay","Add Any Relevant Details Above"),"Please Give Details Above"))))))))))),IF(OR(G61="",G61=0),"Error Detected, No rate entered",IF(E61=0,"",IF(F61="","Error Detected, No Pensionable pay",IF(AS61=1,"No Part Time Status Entered",IF(AR61=1,"No Part Time Hours Entered",IF(ISERROR(AD61)," Unknown Values entered.",IF(V61+W61&lt;1,"Acceptable",IF(T61+U61=200, "No Contributions Entered", IF(M61="","Error Detected, Choose reason&gt;",IF(Z61="1",IF(V61=1,"Please Enter Deemed Pensionable Pay","Add relevant Details Above"),"Please give details Above")))))))))))))</f>
        <v/>
      </c>
      <c r="M61" s="260"/>
      <c r="N61" s="91"/>
      <c r="O61" s="91" t="str">
        <f t="shared" si="1"/>
        <v/>
      </c>
      <c r="P61" s="94">
        <f t="shared" si="2"/>
        <v>0</v>
      </c>
      <c r="Q61" s="94">
        <f t="shared" si="2"/>
        <v>0</v>
      </c>
      <c r="R61" s="218">
        <f>(ROUND((F61/100*'Member Info'!$W$2), 2))</f>
        <v>0</v>
      </c>
      <c r="S61" s="218" t="e">
        <f t="shared" si="3"/>
        <v>#VALUE!</v>
      </c>
      <c r="T61" s="218" t="str">
        <f t="shared" si="4"/>
        <v/>
      </c>
      <c r="U61" s="227" t="str">
        <f t="shared" si="5"/>
        <v/>
      </c>
      <c r="V61" s="228" t="str">
        <f t="shared" si="6"/>
        <v/>
      </c>
      <c r="W61" s="228" t="str">
        <f t="shared" si="7"/>
        <v/>
      </c>
      <c r="X61" s="222">
        <f t="shared" si="8"/>
        <v>0</v>
      </c>
      <c r="Y61" s="110">
        <f t="shared" si="9"/>
        <v>0</v>
      </c>
      <c r="Z61" s="235" t="str">
        <f t="shared" si="10"/>
        <v/>
      </c>
      <c r="AA61" s="240" t="b">
        <f t="shared" si="11"/>
        <v>0</v>
      </c>
      <c r="AB61" s="235">
        <f t="shared" si="12"/>
        <v>0</v>
      </c>
      <c r="AC61" s="235">
        <f>IF('Member Info'!N58="",1,"")</f>
        <v>1</v>
      </c>
      <c r="AD61" s="243" t="e">
        <f t="shared" si="13"/>
        <v>#VALUE!</v>
      </c>
      <c r="AE61" s="130" t="str">
        <f t="shared" si="0"/>
        <v/>
      </c>
      <c r="AF61" s="124">
        <f t="shared" si="14"/>
        <v>1</v>
      </c>
      <c r="AG61" s="124" t="str">
        <f>IF('Member Info'!N58&lt;&gt;"",IF(AND('Member Info'!N58&lt;=$U$1,'Member Info'!N58&gt;=$T$1),1,0),"")</f>
        <v/>
      </c>
      <c r="AI61" s="124" t="b">
        <f t="shared" si="15"/>
        <v>0</v>
      </c>
      <c r="AJ61" s="124">
        <f t="shared" si="16"/>
        <v>0</v>
      </c>
      <c r="AL61" s="124">
        <f t="shared" si="17"/>
        <v>0</v>
      </c>
      <c r="AM61" s="124">
        <f>IF('Member Info'!F58&gt;$T$1,1,0)</f>
        <v>0</v>
      </c>
      <c r="AN61" s="124" t="b">
        <f>IF(ISERROR(T61),ERROR.TYPE(#REF!)=ERROR.TYPE(T61),FALSE)</f>
        <v>0</v>
      </c>
      <c r="AO61" s="124" t="b">
        <f>IF(ISERROR(U61),ERROR.TYPE(#REF!)=ERROR.TYPE(U61),FALSE)</f>
        <v>0</v>
      </c>
      <c r="AP61" s="124">
        <f>IF('Member Info'!F58&gt;'GP1 April 25'!$U$1,1,0)</f>
        <v>0</v>
      </c>
      <c r="AQ61" s="124">
        <f t="shared" si="18"/>
        <v>0</v>
      </c>
      <c r="AR61" s="124">
        <f t="shared" si="19"/>
        <v>0</v>
      </c>
      <c r="AS61" s="124">
        <f t="shared" si="20"/>
        <v>1</v>
      </c>
    </row>
    <row r="62" spans="1:50" x14ac:dyDescent="0.25">
      <c r="A62" s="4">
        <v>31</v>
      </c>
      <c r="B62" s="164">
        <f>'Member Info'!D59</f>
        <v>0</v>
      </c>
      <c r="C62" s="164">
        <f>'Member Info'!E59</f>
        <v>0</v>
      </c>
      <c r="D62" s="164" t="str">
        <f>'Member Info'!G59</f>
        <v/>
      </c>
      <c r="E62" s="165">
        <f>'Member Info'!B59</f>
        <v>0</v>
      </c>
      <c r="F62" s="242"/>
      <c r="G62" s="166" t="str">
        <f>IF(E62=0,"",('Member Info'!K59+'Member Info'!L59))</f>
        <v/>
      </c>
      <c r="H62" s="419"/>
      <c r="I62" s="419"/>
      <c r="J62" s="26"/>
      <c r="K62" s="26"/>
      <c r="L62" s="384" t="str">
        <f>IF(E62=0,"",IF('Member Info'!F59&gt;$U$1,CONCATENATE("Joined with practice on ", TEXT('Member Info'!F59, "DD/MM/YYYY")),IF('Member Info'!N59&lt;&gt;"",IF('Member Info'!N59&lt;$T$1,CONCATENATE("Left Scheme on ", TEXT('Member Info'!N59, "DD/MM/YYYY")),IF(OR(G62="",G62=0),"Error Detected, No rate entered",IF(E62=0,"",IF(F62="","Error Detected, No Pensionable pay",IF(AS62=1,"No Part Time Status Entered",IF(AR62=1,"No Part Time Hours Entered",IF(ISERROR(AD62)," Unknown Values entered.",IF(V62+W62&lt;1,"Acceptable",IF(T62+U62=200, "No Contributions Entered", IF(M62="","Error Detected, Choose reason&gt;",IF(Z62="1",IF(V62=1,"Please Enter Deemed Pensionable Pay","Add Any Relevant Details Above"),"Please Give Details Above"))))))))))),IF(OR(G62="",G62=0),"Error Detected, No rate entered",IF(E62=0,"",IF(F62="","Error Detected, No Pensionable pay",IF(AS62=1,"No Part Time Status Entered",IF(AR62=1,"No Part Time Hours Entered",IF(ISERROR(AD62)," Unknown Values entered.",IF(V62+W62&lt;1,"Acceptable",IF(T62+U62=200, "No Contributions Entered", IF(M62="","Error Detected, Choose reason&gt;",IF(Z62="1",IF(V62=1,"Please Enter Deemed Pensionable Pay","Add relevant Details Above"),"Please give details Above")))))))))))))</f>
        <v/>
      </c>
      <c r="M62" s="260"/>
      <c r="N62" s="91"/>
      <c r="O62" s="91" t="str">
        <f t="shared" si="1"/>
        <v/>
      </c>
      <c r="P62" s="94">
        <f t="shared" si="2"/>
        <v>0</v>
      </c>
      <c r="Q62" s="94">
        <f t="shared" si="2"/>
        <v>0</v>
      </c>
      <c r="R62" s="218">
        <f>(ROUND((F62/100*'Member Info'!$W$2), 2))</f>
        <v>0</v>
      </c>
      <c r="S62" s="218" t="e">
        <f t="shared" si="3"/>
        <v>#VALUE!</v>
      </c>
      <c r="T62" s="218" t="str">
        <f t="shared" si="4"/>
        <v/>
      </c>
      <c r="U62" s="227" t="str">
        <f t="shared" si="5"/>
        <v/>
      </c>
      <c r="V62" s="228" t="str">
        <f t="shared" si="6"/>
        <v/>
      </c>
      <c r="W62" s="228" t="str">
        <f t="shared" si="7"/>
        <v/>
      </c>
      <c r="X62" s="222">
        <f t="shared" si="8"/>
        <v>0</v>
      </c>
      <c r="Y62" s="110">
        <f t="shared" si="9"/>
        <v>0</v>
      </c>
      <c r="Z62" s="235" t="str">
        <f t="shared" si="10"/>
        <v/>
      </c>
      <c r="AA62" s="240" t="b">
        <f t="shared" si="11"/>
        <v>0</v>
      </c>
      <c r="AB62" s="235">
        <f t="shared" si="12"/>
        <v>0</v>
      </c>
      <c r="AC62" s="235">
        <f>IF('Member Info'!N59="",1,"")</f>
        <v>1</v>
      </c>
      <c r="AD62" s="243" t="e">
        <f t="shared" si="13"/>
        <v>#VALUE!</v>
      </c>
      <c r="AE62" s="130" t="str">
        <f t="shared" si="0"/>
        <v/>
      </c>
      <c r="AF62" s="124">
        <f t="shared" si="14"/>
        <v>1</v>
      </c>
      <c r="AG62" s="124" t="str">
        <f>IF('Member Info'!N59&lt;&gt;"",IF(AND('Member Info'!N59&lt;=$U$1,'Member Info'!N59&gt;=$T$1),1,0),"")</f>
        <v/>
      </c>
      <c r="AI62" s="124" t="b">
        <f t="shared" si="15"/>
        <v>0</v>
      </c>
      <c r="AJ62" s="124">
        <f t="shared" si="16"/>
        <v>0</v>
      </c>
      <c r="AL62" s="124">
        <f t="shared" si="17"/>
        <v>0</v>
      </c>
      <c r="AM62" s="124">
        <f>IF('Member Info'!F59&gt;$T$1,1,0)</f>
        <v>0</v>
      </c>
      <c r="AN62" s="124" t="b">
        <f>IF(ISERROR(T62),ERROR.TYPE(#REF!)=ERROR.TYPE(T62),FALSE)</f>
        <v>0</v>
      </c>
      <c r="AO62" s="124" t="b">
        <f>IF(ISERROR(U62),ERROR.TYPE(#REF!)=ERROR.TYPE(U62),FALSE)</f>
        <v>0</v>
      </c>
      <c r="AP62" s="124">
        <f>IF('Member Info'!F59&gt;'GP1 April 25'!$U$1,1,0)</f>
        <v>0</v>
      </c>
      <c r="AQ62" s="124">
        <f t="shared" si="18"/>
        <v>0</v>
      </c>
      <c r="AR62" s="124">
        <f t="shared" si="19"/>
        <v>0</v>
      </c>
      <c r="AS62" s="124">
        <f t="shared" si="20"/>
        <v>1</v>
      </c>
    </row>
    <row r="63" spans="1:50" x14ac:dyDescent="0.25">
      <c r="A63" s="4">
        <v>32</v>
      </c>
      <c r="B63" s="164">
        <f>'Member Info'!D60</f>
        <v>0</v>
      </c>
      <c r="C63" s="164">
        <f>'Member Info'!E60</f>
        <v>0</v>
      </c>
      <c r="D63" s="164" t="str">
        <f>'Member Info'!G60</f>
        <v/>
      </c>
      <c r="E63" s="165">
        <f>'Member Info'!B60</f>
        <v>0</v>
      </c>
      <c r="F63" s="242"/>
      <c r="G63" s="166" t="str">
        <f>IF(E63=0,"",('Member Info'!K60+'Member Info'!L60))</f>
        <v/>
      </c>
      <c r="H63" s="419"/>
      <c r="I63" s="419"/>
      <c r="J63" s="26"/>
      <c r="K63" s="26"/>
      <c r="L63" s="384" t="str">
        <f>IF(E63=0,"",IF('Member Info'!F60&gt;$U$1,CONCATENATE("Joined with practice on ", TEXT('Member Info'!F60, "DD/MM/YYYY")),IF('Member Info'!N60&lt;&gt;"",IF('Member Info'!N60&lt;$T$1,CONCATENATE("Left Scheme on ", TEXT('Member Info'!N60, "DD/MM/YYYY")),IF(OR(G63="",G63=0),"Error Detected, No rate entered",IF(E63=0,"",IF(F63="","Error Detected, No Pensionable pay",IF(AS63=1,"No Part Time Status Entered",IF(AR63=1,"No Part Time Hours Entered",IF(ISERROR(AD63)," Unknown Values entered.",IF(V63+W63&lt;1,"Acceptable",IF(T63+U63=200, "No Contributions Entered", IF(M63="","Error Detected, Choose reason&gt;",IF(Z63="1",IF(V63=1,"Please Enter Deemed Pensionable Pay","Add Any Relevant Details Above"),"Please Give Details Above"))))))))))),IF(OR(G63="",G63=0),"Error Detected, No rate entered",IF(E63=0,"",IF(F63="","Error Detected, No Pensionable pay",IF(AS63=1,"No Part Time Status Entered",IF(AR63=1,"No Part Time Hours Entered",IF(ISERROR(AD63)," Unknown Values entered.",IF(V63+W63&lt;1,"Acceptable",IF(T63+U63=200, "No Contributions Entered", IF(M63="","Error Detected, Choose reason&gt;",IF(Z63="1",IF(V63=1,"Please Enter Deemed Pensionable Pay","Add relevant Details Above"),"Please give details Above")))))))))))))</f>
        <v/>
      </c>
      <c r="M63" s="260"/>
      <c r="N63" s="91"/>
      <c r="O63" s="91" t="str">
        <f t="shared" si="1"/>
        <v/>
      </c>
      <c r="P63" s="94">
        <f t="shared" si="2"/>
        <v>0</v>
      </c>
      <c r="Q63" s="94">
        <f t="shared" si="2"/>
        <v>0</v>
      </c>
      <c r="R63" s="218">
        <f>(ROUND((F63/100*'Member Info'!$W$2), 2))</f>
        <v>0</v>
      </c>
      <c r="S63" s="218" t="e">
        <f t="shared" si="3"/>
        <v>#VALUE!</v>
      </c>
      <c r="T63" s="218" t="str">
        <f t="shared" si="4"/>
        <v/>
      </c>
      <c r="U63" s="227" t="str">
        <f t="shared" si="5"/>
        <v/>
      </c>
      <c r="V63" s="228" t="str">
        <f t="shared" si="6"/>
        <v/>
      </c>
      <c r="W63" s="228" t="str">
        <f t="shared" si="7"/>
        <v/>
      </c>
      <c r="X63" s="222">
        <f t="shared" si="8"/>
        <v>0</v>
      </c>
      <c r="Y63" s="110">
        <f t="shared" si="9"/>
        <v>0</v>
      </c>
      <c r="Z63" s="235" t="str">
        <f t="shared" si="10"/>
        <v/>
      </c>
      <c r="AA63" s="240" t="b">
        <f t="shared" si="11"/>
        <v>0</v>
      </c>
      <c r="AB63" s="235">
        <f t="shared" si="12"/>
        <v>0</v>
      </c>
      <c r="AC63" s="235">
        <f>IF('Member Info'!N60="",1,"")</f>
        <v>1</v>
      </c>
      <c r="AD63" s="243" t="e">
        <f t="shared" si="13"/>
        <v>#VALUE!</v>
      </c>
      <c r="AE63" s="130" t="str">
        <f t="shared" si="0"/>
        <v/>
      </c>
      <c r="AF63" s="124">
        <f t="shared" si="14"/>
        <v>1</v>
      </c>
      <c r="AG63" s="124" t="str">
        <f>IF('Member Info'!N60&lt;&gt;"",IF(AND('Member Info'!N60&lt;=$U$1,'Member Info'!N60&gt;=$T$1),1,0),"")</f>
        <v/>
      </c>
      <c r="AI63" s="124" t="b">
        <f t="shared" si="15"/>
        <v>0</v>
      </c>
      <c r="AJ63" s="124">
        <f t="shared" si="16"/>
        <v>0</v>
      </c>
      <c r="AL63" s="124">
        <f t="shared" si="17"/>
        <v>0</v>
      </c>
      <c r="AM63" s="124">
        <f>IF('Member Info'!F60&gt;$T$1,1,0)</f>
        <v>0</v>
      </c>
      <c r="AN63" s="124" t="b">
        <f>IF(ISERROR(T63),ERROR.TYPE(#REF!)=ERROR.TYPE(T63),FALSE)</f>
        <v>0</v>
      </c>
      <c r="AO63" s="124" t="b">
        <f>IF(ISERROR(U63),ERROR.TYPE(#REF!)=ERROR.TYPE(U63),FALSE)</f>
        <v>0</v>
      </c>
      <c r="AP63" s="124">
        <f>IF('Member Info'!F60&gt;'GP1 April 25'!$U$1,1,0)</f>
        <v>0</v>
      </c>
      <c r="AQ63" s="124">
        <f t="shared" si="18"/>
        <v>0</v>
      </c>
      <c r="AR63" s="124">
        <f t="shared" si="19"/>
        <v>0</v>
      </c>
      <c r="AS63" s="124">
        <f t="shared" si="20"/>
        <v>1</v>
      </c>
    </row>
    <row r="64" spans="1:50" x14ac:dyDescent="0.25">
      <c r="A64" s="4">
        <v>33</v>
      </c>
      <c r="B64" s="164">
        <f>'Member Info'!D61</f>
        <v>0</v>
      </c>
      <c r="C64" s="164">
        <f>'Member Info'!E61</f>
        <v>0</v>
      </c>
      <c r="D64" s="164" t="str">
        <f>'Member Info'!G61</f>
        <v/>
      </c>
      <c r="E64" s="165">
        <f>'Member Info'!B61</f>
        <v>0</v>
      </c>
      <c r="F64" s="242"/>
      <c r="G64" s="166" t="str">
        <f>IF(E64=0,"",('Member Info'!K61+'Member Info'!L61))</f>
        <v/>
      </c>
      <c r="H64" s="419"/>
      <c r="I64" s="419"/>
      <c r="J64" s="26"/>
      <c r="K64" s="26"/>
      <c r="L64" s="384" t="str">
        <f>IF(E64=0,"",IF('Member Info'!F61&gt;$U$1,CONCATENATE("Joined with practice on ", TEXT('Member Info'!F61, "DD/MM/YYYY")),IF('Member Info'!N61&lt;&gt;"",IF('Member Info'!N61&lt;$T$1,CONCATENATE("Left Scheme on ", TEXT('Member Info'!N61, "DD/MM/YYYY")),IF(OR(G64="",G64=0),"Error Detected, No rate entered",IF(E64=0,"",IF(F64="","Error Detected, No Pensionable pay",IF(AS64=1,"No Part Time Status Entered",IF(AR64=1,"No Part Time Hours Entered",IF(ISERROR(AD64)," Unknown Values entered.",IF(V64+W64&lt;1,"Acceptable",IF(T64+U64=200, "No Contributions Entered", IF(M64="","Error Detected, Choose reason&gt;",IF(Z64="1",IF(V64=1,"Please Enter Deemed Pensionable Pay","Add Any Relevant Details Above"),"Please Give Details Above"))))))))))),IF(OR(G64="",G64=0),"Error Detected, No rate entered",IF(E64=0,"",IF(F64="","Error Detected, No Pensionable pay",IF(AS64=1,"No Part Time Status Entered",IF(AR64=1,"No Part Time Hours Entered",IF(ISERROR(AD64)," Unknown Values entered.",IF(V64+W64&lt;1,"Acceptable",IF(T64+U64=200, "No Contributions Entered", IF(M64="","Error Detected, Choose reason&gt;",IF(Z64="1",IF(V64=1,"Please Enter Deemed Pensionable Pay","Add relevant Details Above"),"Please give details Above")))))))))))))</f>
        <v/>
      </c>
      <c r="M64" s="260"/>
      <c r="N64" s="91"/>
      <c r="O64" s="91" t="str">
        <f t="shared" si="1"/>
        <v/>
      </c>
      <c r="P64" s="94">
        <f t="shared" si="2"/>
        <v>0</v>
      </c>
      <c r="Q64" s="94">
        <f t="shared" si="2"/>
        <v>0</v>
      </c>
      <c r="R64" s="218">
        <f>(ROUND((F64/100*'Member Info'!$W$2), 2))</f>
        <v>0</v>
      </c>
      <c r="S64" s="218" t="e">
        <f t="shared" si="3"/>
        <v>#VALUE!</v>
      </c>
      <c r="T64" s="218" t="str">
        <f t="shared" si="4"/>
        <v/>
      </c>
      <c r="U64" s="227" t="str">
        <f t="shared" si="5"/>
        <v/>
      </c>
      <c r="V64" s="228" t="str">
        <f t="shared" si="6"/>
        <v/>
      </c>
      <c r="W64" s="228" t="str">
        <f t="shared" si="7"/>
        <v/>
      </c>
      <c r="X64" s="222">
        <f t="shared" si="8"/>
        <v>0</v>
      </c>
      <c r="Y64" s="110">
        <f t="shared" si="9"/>
        <v>0</v>
      </c>
      <c r="Z64" s="235" t="str">
        <f t="shared" si="10"/>
        <v/>
      </c>
      <c r="AA64" s="240" t="b">
        <f t="shared" si="11"/>
        <v>0</v>
      </c>
      <c r="AB64" s="235">
        <f t="shared" si="12"/>
        <v>0</v>
      </c>
      <c r="AC64" s="235">
        <f>IF('Member Info'!N61="",1,"")</f>
        <v>1</v>
      </c>
      <c r="AD64" s="243" t="e">
        <f t="shared" si="13"/>
        <v>#VALUE!</v>
      </c>
      <c r="AE64" s="130" t="str">
        <f t="shared" si="0"/>
        <v/>
      </c>
      <c r="AF64" s="124">
        <f t="shared" si="14"/>
        <v>1</v>
      </c>
      <c r="AG64" s="124" t="str">
        <f>IF('Member Info'!N61&lt;&gt;"",IF(AND('Member Info'!N61&lt;=$U$1,'Member Info'!N61&gt;=$T$1),1,0),"")</f>
        <v/>
      </c>
      <c r="AI64" s="124" t="b">
        <f t="shared" si="15"/>
        <v>0</v>
      </c>
      <c r="AJ64" s="124">
        <f t="shared" si="16"/>
        <v>0</v>
      </c>
      <c r="AL64" s="124">
        <f t="shared" si="17"/>
        <v>0</v>
      </c>
      <c r="AM64" s="124">
        <f>IF('Member Info'!F61&gt;$T$1,1,0)</f>
        <v>0</v>
      </c>
      <c r="AN64" s="124" t="b">
        <f>IF(ISERROR(T64),ERROR.TYPE(#REF!)=ERROR.TYPE(T64),FALSE)</f>
        <v>0</v>
      </c>
      <c r="AO64" s="124" t="b">
        <f>IF(ISERROR(U64),ERROR.TYPE(#REF!)=ERROR.TYPE(U64),FALSE)</f>
        <v>0</v>
      </c>
      <c r="AP64" s="124">
        <f>IF('Member Info'!F61&gt;'GP1 April 25'!$U$1,1,0)</f>
        <v>0</v>
      </c>
      <c r="AQ64" s="124">
        <f t="shared" si="18"/>
        <v>0</v>
      </c>
      <c r="AR64" s="124">
        <f t="shared" si="19"/>
        <v>0</v>
      </c>
      <c r="AS64" s="124">
        <f t="shared" si="20"/>
        <v>1</v>
      </c>
    </row>
    <row r="65" spans="1:45" x14ac:dyDescent="0.25">
      <c r="A65" s="4">
        <v>34</v>
      </c>
      <c r="B65" s="164">
        <f>'Member Info'!D62</f>
        <v>0</v>
      </c>
      <c r="C65" s="164">
        <f>'Member Info'!E62</f>
        <v>0</v>
      </c>
      <c r="D65" s="164" t="str">
        <f>'Member Info'!G62</f>
        <v/>
      </c>
      <c r="E65" s="165">
        <f>'Member Info'!B62</f>
        <v>0</v>
      </c>
      <c r="F65" s="242"/>
      <c r="G65" s="166" t="str">
        <f>IF(E65=0,"",('Member Info'!K62+'Member Info'!L62))</f>
        <v/>
      </c>
      <c r="H65" s="419"/>
      <c r="I65" s="419"/>
      <c r="J65" s="26"/>
      <c r="K65" s="26"/>
      <c r="L65" s="384" t="str">
        <f>IF(E65=0,"",IF('Member Info'!F62&gt;$U$1,CONCATENATE("Joined with practice on ", TEXT('Member Info'!F62, "DD/MM/YYYY")),IF('Member Info'!N62&lt;&gt;"",IF('Member Info'!N62&lt;$T$1,CONCATENATE("Left Scheme on ", TEXT('Member Info'!N62, "DD/MM/YYYY")),IF(OR(G65="",G65=0),"Error Detected, No rate entered",IF(E65=0,"",IF(F65="","Error Detected, No Pensionable pay",IF(AS65=1,"No Part Time Status Entered",IF(AR65=1,"No Part Time Hours Entered",IF(ISERROR(AD65)," Unknown Values entered.",IF(V65+W65&lt;1,"Acceptable",IF(T65+U65=200, "No Contributions Entered", IF(M65="","Error Detected, Choose reason&gt;",IF(Z65="1",IF(V65=1,"Please Enter Deemed Pensionable Pay","Add Any Relevant Details Above"),"Please Give Details Above"))))))))))),IF(OR(G65="",G65=0),"Error Detected, No rate entered",IF(E65=0,"",IF(F65="","Error Detected, No Pensionable pay",IF(AS65=1,"No Part Time Status Entered",IF(AR65=1,"No Part Time Hours Entered",IF(ISERROR(AD65)," Unknown Values entered.",IF(V65+W65&lt;1,"Acceptable",IF(T65+U65=200, "No Contributions Entered", IF(M65="","Error Detected, Choose reason&gt;",IF(Z65="1",IF(V65=1,"Please Enter Deemed Pensionable Pay","Add relevant Details Above"),"Please give details Above")))))))))))))</f>
        <v/>
      </c>
      <c r="M65" s="260"/>
      <c r="N65" s="91"/>
      <c r="O65" s="91" t="str">
        <f t="shared" si="1"/>
        <v/>
      </c>
      <c r="P65" s="94">
        <f t="shared" si="2"/>
        <v>0</v>
      </c>
      <c r="Q65" s="94">
        <f t="shared" si="2"/>
        <v>0</v>
      </c>
      <c r="R65" s="218">
        <f>(ROUND((F65/100*'Member Info'!$W$2), 2))</f>
        <v>0</v>
      </c>
      <c r="S65" s="218" t="e">
        <f t="shared" si="3"/>
        <v>#VALUE!</v>
      </c>
      <c r="T65" s="218" t="str">
        <f t="shared" si="4"/>
        <v/>
      </c>
      <c r="U65" s="227" t="str">
        <f t="shared" si="5"/>
        <v/>
      </c>
      <c r="V65" s="228" t="str">
        <f t="shared" si="6"/>
        <v/>
      </c>
      <c r="W65" s="228" t="str">
        <f t="shared" si="7"/>
        <v/>
      </c>
      <c r="X65" s="222">
        <f t="shared" si="8"/>
        <v>0</v>
      </c>
      <c r="Y65" s="110">
        <f t="shared" si="9"/>
        <v>0</v>
      </c>
      <c r="Z65" s="235" t="str">
        <f t="shared" si="10"/>
        <v/>
      </c>
      <c r="AA65" s="240" t="b">
        <f t="shared" si="11"/>
        <v>0</v>
      </c>
      <c r="AB65" s="235">
        <f t="shared" si="12"/>
        <v>0</v>
      </c>
      <c r="AC65" s="235">
        <f>IF('Member Info'!N62="",1,"")</f>
        <v>1</v>
      </c>
      <c r="AD65" s="243" t="e">
        <f t="shared" si="13"/>
        <v>#VALUE!</v>
      </c>
      <c r="AE65" s="130" t="str">
        <f t="shared" si="0"/>
        <v/>
      </c>
      <c r="AF65" s="124">
        <f t="shared" si="14"/>
        <v>1</v>
      </c>
      <c r="AG65" s="124" t="str">
        <f>IF('Member Info'!N62&lt;&gt;"",IF(AND('Member Info'!N62&lt;=$U$1,'Member Info'!N62&gt;=$T$1),1,0),"")</f>
        <v/>
      </c>
      <c r="AI65" s="124" t="b">
        <f t="shared" si="15"/>
        <v>0</v>
      </c>
      <c r="AJ65" s="124">
        <f t="shared" si="16"/>
        <v>0</v>
      </c>
      <c r="AL65" s="124">
        <f t="shared" si="17"/>
        <v>0</v>
      </c>
      <c r="AM65" s="124">
        <f>IF('Member Info'!F62&gt;$T$1,1,0)</f>
        <v>0</v>
      </c>
      <c r="AN65" s="124" t="b">
        <f>IF(ISERROR(T65),ERROR.TYPE(#REF!)=ERROR.TYPE(T65),FALSE)</f>
        <v>0</v>
      </c>
      <c r="AO65" s="124" t="b">
        <f>IF(ISERROR(U65),ERROR.TYPE(#REF!)=ERROR.TYPE(U65),FALSE)</f>
        <v>0</v>
      </c>
      <c r="AP65" s="124">
        <f>IF('Member Info'!F62&gt;'GP1 April 25'!$U$1,1,0)</f>
        <v>0</v>
      </c>
      <c r="AQ65" s="124">
        <f t="shared" si="18"/>
        <v>0</v>
      </c>
      <c r="AR65" s="124">
        <f t="shared" si="19"/>
        <v>0</v>
      </c>
      <c r="AS65" s="124">
        <f t="shared" si="20"/>
        <v>1</v>
      </c>
    </row>
    <row r="66" spans="1:45" x14ac:dyDescent="0.25">
      <c r="A66" s="4">
        <v>35</v>
      </c>
      <c r="B66" s="164">
        <f>'Member Info'!D63</f>
        <v>0</v>
      </c>
      <c r="C66" s="164">
        <f>'Member Info'!E63</f>
        <v>0</v>
      </c>
      <c r="D66" s="164" t="str">
        <f>'Member Info'!G63</f>
        <v/>
      </c>
      <c r="E66" s="165">
        <f>'Member Info'!B63</f>
        <v>0</v>
      </c>
      <c r="F66" s="242"/>
      <c r="G66" s="166" t="str">
        <f>IF(E66=0,"",('Member Info'!K63+'Member Info'!L63))</f>
        <v/>
      </c>
      <c r="H66" s="419"/>
      <c r="I66" s="419"/>
      <c r="J66" s="26"/>
      <c r="K66" s="26"/>
      <c r="L66" s="384" t="str">
        <f>IF(E66=0,"",IF('Member Info'!F63&gt;$U$1,CONCATENATE("Joined with practice on ", TEXT('Member Info'!F63, "DD/MM/YYYY")),IF('Member Info'!N63&lt;&gt;"",IF('Member Info'!N63&lt;$T$1,CONCATENATE("Left Scheme on ", TEXT('Member Info'!N63, "DD/MM/YYYY")),IF(OR(G66="",G66=0),"Error Detected, No rate entered",IF(E66=0,"",IF(F66="","Error Detected, No Pensionable pay",IF(AS66=1,"No Part Time Status Entered",IF(AR66=1,"No Part Time Hours Entered",IF(ISERROR(AD66)," Unknown Values entered.",IF(V66+W66&lt;1,"Acceptable",IF(T66+U66=200, "No Contributions Entered", IF(M66="","Error Detected, Choose reason&gt;",IF(Z66="1",IF(V66=1,"Please Enter Deemed Pensionable Pay","Add Any Relevant Details Above"),"Please Give Details Above"))))))))))),IF(OR(G66="",G66=0),"Error Detected, No rate entered",IF(E66=0,"",IF(F66="","Error Detected, No Pensionable pay",IF(AS66=1,"No Part Time Status Entered",IF(AR66=1,"No Part Time Hours Entered",IF(ISERROR(AD66)," Unknown Values entered.",IF(V66+W66&lt;1,"Acceptable",IF(T66+U66=200, "No Contributions Entered", IF(M66="","Error Detected, Choose reason&gt;",IF(Z66="1",IF(V66=1,"Please Enter Deemed Pensionable Pay","Add relevant Details Above"),"Please give details Above")))))))))))))</f>
        <v/>
      </c>
      <c r="M66" s="260"/>
      <c r="N66" s="91"/>
      <c r="O66" s="91" t="str">
        <f t="shared" si="1"/>
        <v/>
      </c>
      <c r="P66" s="94">
        <f t="shared" si="2"/>
        <v>0</v>
      </c>
      <c r="Q66" s="94">
        <f t="shared" si="2"/>
        <v>0</v>
      </c>
      <c r="R66" s="218">
        <f>(ROUND((F66/100*'Member Info'!$W$2), 2))</f>
        <v>0</v>
      </c>
      <c r="S66" s="218" t="e">
        <f t="shared" si="3"/>
        <v>#VALUE!</v>
      </c>
      <c r="T66" s="218" t="str">
        <f t="shared" si="4"/>
        <v/>
      </c>
      <c r="U66" s="227" t="str">
        <f t="shared" si="5"/>
        <v/>
      </c>
      <c r="V66" s="228" t="str">
        <f t="shared" si="6"/>
        <v/>
      </c>
      <c r="W66" s="228" t="str">
        <f t="shared" si="7"/>
        <v/>
      </c>
      <c r="X66" s="222">
        <f t="shared" si="8"/>
        <v>0</v>
      </c>
      <c r="Y66" s="110">
        <f t="shared" si="9"/>
        <v>0</v>
      </c>
      <c r="Z66" s="235" t="str">
        <f t="shared" si="10"/>
        <v/>
      </c>
      <c r="AA66" s="240" t="b">
        <f t="shared" si="11"/>
        <v>0</v>
      </c>
      <c r="AB66" s="235">
        <f t="shared" si="12"/>
        <v>0</v>
      </c>
      <c r="AC66" s="235">
        <f>IF('Member Info'!N63="",1,"")</f>
        <v>1</v>
      </c>
      <c r="AD66" s="243" t="e">
        <f t="shared" si="13"/>
        <v>#VALUE!</v>
      </c>
      <c r="AE66" s="130" t="str">
        <f t="shared" si="0"/>
        <v/>
      </c>
      <c r="AF66" s="124">
        <f t="shared" si="14"/>
        <v>1</v>
      </c>
      <c r="AG66" s="124" t="str">
        <f>IF('Member Info'!N63&lt;&gt;"",IF(AND('Member Info'!N63&lt;=$U$1,'Member Info'!N63&gt;=$T$1),1,0),"")</f>
        <v/>
      </c>
      <c r="AI66" s="124" t="b">
        <f t="shared" si="15"/>
        <v>0</v>
      </c>
      <c r="AJ66" s="124">
        <f t="shared" si="16"/>
        <v>0</v>
      </c>
      <c r="AL66" s="124">
        <f t="shared" si="17"/>
        <v>0</v>
      </c>
      <c r="AM66" s="124">
        <f>IF('Member Info'!F63&gt;$T$1,1,0)</f>
        <v>0</v>
      </c>
      <c r="AN66" s="124" t="b">
        <f>IF(ISERROR(T66),ERROR.TYPE(#REF!)=ERROR.TYPE(T66),FALSE)</f>
        <v>0</v>
      </c>
      <c r="AO66" s="124" t="b">
        <f>IF(ISERROR(U66),ERROR.TYPE(#REF!)=ERROR.TYPE(U66),FALSE)</f>
        <v>0</v>
      </c>
      <c r="AP66" s="124">
        <f>IF('Member Info'!F63&gt;'GP1 April 25'!$U$1,1,0)</f>
        <v>0</v>
      </c>
      <c r="AQ66" s="124">
        <f t="shared" si="18"/>
        <v>0</v>
      </c>
      <c r="AR66" s="124">
        <f t="shared" si="19"/>
        <v>0</v>
      </c>
      <c r="AS66" s="124">
        <f t="shared" si="20"/>
        <v>1</v>
      </c>
    </row>
    <row r="67" spans="1:45" x14ac:dyDescent="0.25">
      <c r="A67" s="4">
        <v>36</v>
      </c>
      <c r="B67" s="164">
        <f>'Member Info'!D64</f>
        <v>0</v>
      </c>
      <c r="C67" s="164">
        <f>'Member Info'!E64</f>
        <v>0</v>
      </c>
      <c r="D67" s="164" t="str">
        <f>'Member Info'!G64</f>
        <v/>
      </c>
      <c r="E67" s="165">
        <f>'Member Info'!B64</f>
        <v>0</v>
      </c>
      <c r="F67" s="242"/>
      <c r="G67" s="166" t="str">
        <f>IF(E67=0,"",('Member Info'!K64+'Member Info'!L64))</f>
        <v/>
      </c>
      <c r="H67" s="419"/>
      <c r="I67" s="419"/>
      <c r="J67" s="26"/>
      <c r="K67" s="26"/>
      <c r="L67" s="384" t="str">
        <f>IF(E67=0,"",IF('Member Info'!F64&gt;$U$1,CONCATENATE("Joined with practice on ", TEXT('Member Info'!F64, "DD/MM/YYYY")),IF('Member Info'!N64&lt;&gt;"",IF('Member Info'!N64&lt;$T$1,CONCATENATE("Left Scheme on ", TEXT('Member Info'!N64, "DD/MM/YYYY")),IF(OR(G67="",G67=0),"Error Detected, No rate entered",IF(E67=0,"",IF(F67="","Error Detected, No Pensionable pay",IF(AS67=1,"No Part Time Status Entered",IF(AR67=1,"No Part Time Hours Entered",IF(ISERROR(AD67)," Unknown Values entered.",IF(V67+W67&lt;1,"Acceptable",IF(T67+U67=200, "No Contributions Entered", IF(M67="","Error Detected, Choose reason&gt;",IF(Z67="1",IF(V67=1,"Please Enter Deemed Pensionable Pay","Add Any Relevant Details Above"),"Please Give Details Above"))))))))))),IF(OR(G67="",G67=0),"Error Detected, No rate entered",IF(E67=0,"",IF(F67="","Error Detected, No Pensionable pay",IF(AS67=1,"No Part Time Status Entered",IF(AR67=1,"No Part Time Hours Entered",IF(ISERROR(AD67)," Unknown Values entered.",IF(V67+W67&lt;1,"Acceptable",IF(T67+U67=200, "No Contributions Entered", IF(M67="","Error Detected, Choose reason&gt;",IF(Z67="1",IF(V67=1,"Please Enter Deemed Pensionable Pay","Add relevant Details Above"),"Please give details Above")))))))))))))</f>
        <v/>
      </c>
      <c r="M67" s="260"/>
      <c r="N67" s="91"/>
      <c r="O67" s="91" t="str">
        <f t="shared" si="1"/>
        <v/>
      </c>
      <c r="P67" s="94">
        <f t="shared" si="2"/>
        <v>0</v>
      </c>
      <c r="Q67" s="94">
        <f t="shared" si="2"/>
        <v>0</v>
      </c>
      <c r="R67" s="218">
        <f>(ROUND((F67/100*'Member Info'!$W$2), 2))</f>
        <v>0</v>
      </c>
      <c r="S67" s="218" t="e">
        <f t="shared" si="3"/>
        <v>#VALUE!</v>
      </c>
      <c r="T67" s="218" t="str">
        <f t="shared" si="4"/>
        <v/>
      </c>
      <c r="U67" s="227" t="str">
        <f t="shared" si="5"/>
        <v/>
      </c>
      <c r="V67" s="228" t="str">
        <f t="shared" si="6"/>
        <v/>
      </c>
      <c r="W67" s="228" t="str">
        <f t="shared" si="7"/>
        <v/>
      </c>
      <c r="X67" s="222">
        <f t="shared" si="8"/>
        <v>0</v>
      </c>
      <c r="Y67" s="110">
        <f t="shared" si="9"/>
        <v>0</v>
      </c>
      <c r="Z67" s="235" t="str">
        <f t="shared" si="10"/>
        <v/>
      </c>
      <c r="AA67" s="240" t="b">
        <f t="shared" si="11"/>
        <v>0</v>
      </c>
      <c r="AB67" s="235">
        <f t="shared" si="12"/>
        <v>0</v>
      </c>
      <c r="AC67" s="235">
        <f>IF('Member Info'!N64="",1,"")</f>
        <v>1</v>
      </c>
      <c r="AD67" s="243" t="e">
        <f t="shared" si="13"/>
        <v>#VALUE!</v>
      </c>
      <c r="AE67" s="130" t="str">
        <f t="shared" si="0"/>
        <v/>
      </c>
      <c r="AF67" s="124">
        <f t="shared" si="14"/>
        <v>1</v>
      </c>
      <c r="AG67" s="124" t="str">
        <f>IF('Member Info'!N64&lt;&gt;"",IF(AND('Member Info'!N64&lt;=$U$1,'Member Info'!N64&gt;=$T$1),1,0),"")</f>
        <v/>
      </c>
      <c r="AI67" s="124" t="b">
        <f t="shared" si="15"/>
        <v>0</v>
      </c>
      <c r="AJ67" s="124">
        <f t="shared" si="16"/>
        <v>0</v>
      </c>
      <c r="AL67" s="124">
        <f t="shared" si="17"/>
        <v>0</v>
      </c>
      <c r="AM67" s="124">
        <f>IF('Member Info'!F64&gt;$T$1,1,0)</f>
        <v>0</v>
      </c>
      <c r="AN67" s="124" t="b">
        <f>IF(ISERROR(T67),ERROR.TYPE(#REF!)=ERROR.TYPE(T67),FALSE)</f>
        <v>0</v>
      </c>
      <c r="AO67" s="124" t="b">
        <f>IF(ISERROR(U67),ERROR.TYPE(#REF!)=ERROR.TYPE(U67),FALSE)</f>
        <v>0</v>
      </c>
      <c r="AP67" s="124">
        <f>IF('Member Info'!F64&gt;'GP1 April 25'!$U$1,1,0)</f>
        <v>0</v>
      </c>
      <c r="AQ67" s="124">
        <f t="shared" si="18"/>
        <v>0</v>
      </c>
      <c r="AR67" s="124">
        <f t="shared" si="19"/>
        <v>0</v>
      </c>
      <c r="AS67" s="124">
        <f t="shared" si="20"/>
        <v>1</v>
      </c>
    </row>
    <row r="68" spans="1:45" x14ac:dyDescent="0.25">
      <c r="A68" s="4">
        <v>37</v>
      </c>
      <c r="B68" s="164">
        <f>'Member Info'!D65</f>
        <v>0</v>
      </c>
      <c r="C68" s="164">
        <f>'Member Info'!E65</f>
        <v>0</v>
      </c>
      <c r="D68" s="164" t="str">
        <f>'Member Info'!G65</f>
        <v/>
      </c>
      <c r="E68" s="165">
        <f>'Member Info'!B65</f>
        <v>0</v>
      </c>
      <c r="F68" s="242"/>
      <c r="G68" s="166" t="str">
        <f>IF(E68=0,"",('Member Info'!K65+'Member Info'!L65))</f>
        <v/>
      </c>
      <c r="H68" s="419"/>
      <c r="I68" s="419"/>
      <c r="J68" s="26"/>
      <c r="K68" s="26"/>
      <c r="L68" s="384" t="str">
        <f>IF(E68=0,"",IF('Member Info'!F65&gt;$U$1,CONCATENATE("Joined with practice on ", TEXT('Member Info'!F65, "DD/MM/YYYY")),IF('Member Info'!N65&lt;&gt;"",IF('Member Info'!N65&lt;$T$1,CONCATENATE("Left Scheme on ", TEXT('Member Info'!N65, "DD/MM/YYYY")),IF(OR(G68="",G68=0),"Error Detected, No rate entered",IF(E68=0,"",IF(F68="","Error Detected, No Pensionable pay",IF(AS68=1,"No Part Time Status Entered",IF(AR68=1,"No Part Time Hours Entered",IF(ISERROR(AD68)," Unknown Values entered.",IF(V68+W68&lt;1,"Acceptable",IF(T68+U68=200, "No Contributions Entered", IF(M68="","Error Detected, Choose reason&gt;",IF(Z68="1",IF(V68=1,"Please Enter Deemed Pensionable Pay","Add Any Relevant Details Above"),"Please Give Details Above"))))))))))),IF(OR(G68="",G68=0),"Error Detected, No rate entered",IF(E68=0,"",IF(F68="","Error Detected, No Pensionable pay",IF(AS68=1,"No Part Time Status Entered",IF(AR68=1,"No Part Time Hours Entered",IF(ISERROR(AD68)," Unknown Values entered.",IF(V68+W68&lt;1,"Acceptable",IF(T68+U68=200, "No Contributions Entered", IF(M68="","Error Detected, Choose reason&gt;",IF(Z68="1",IF(V68=1,"Please Enter Deemed Pensionable Pay","Add relevant Details Above"),"Please give details Above")))))))))))))</f>
        <v/>
      </c>
      <c r="M68" s="260"/>
      <c r="N68" s="91"/>
      <c r="O68" s="91" t="str">
        <f t="shared" si="1"/>
        <v/>
      </c>
      <c r="P68" s="94">
        <f t="shared" si="2"/>
        <v>0</v>
      </c>
      <c r="Q68" s="94">
        <f t="shared" si="2"/>
        <v>0</v>
      </c>
      <c r="R68" s="218">
        <f>(ROUND((F68/100*'Member Info'!$W$2), 2))</f>
        <v>0</v>
      </c>
      <c r="S68" s="218" t="e">
        <f t="shared" si="3"/>
        <v>#VALUE!</v>
      </c>
      <c r="T68" s="218" t="str">
        <f t="shared" si="4"/>
        <v/>
      </c>
      <c r="U68" s="227" t="str">
        <f t="shared" si="5"/>
        <v/>
      </c>
      <c r="V68" s="228" t="str">
        <f t="shared" si="6"/>
        <v/>
      </c>
      <c r="W68" s="228" t="str">
        <f t="shared" si="7"/>
        <v/>
      </c>
      <c r="X68" s="222">
        <f t="shared" si="8"/>
        <v>0</v>
      </c>
      <c r="Y68" s="110">
        <f t="shared" si="9"/>
        <v>0</v>
      </c>
      <c r="Z68" s="235" t="str">
        <f t="shared" si="10"/>
        <v/>
      </c>
      <c r="AA68" s="240" t="b">
        <f t="shared" si="11"/>
        <v>0</v>
      </c>
      <c r="AB68" s="235">
        <f t="shared" si="12"/>
        <v>0</v>
      </c>
      <c r="AC68" s="235">
        <f>IF('Member Info'!N65="",1,"")</f>
        <v>1</v>
      </c>
      <c r="AD68" s="243" t="e">
        <f t="shared" si="13"/>
        <v>#VALUE!</v>
      </c>
      <c r="AE68" s="130" t="str">
        <f t="shared" si="0"/>
        <v/>
      </c>
      <c r="AF68" s="124">
        <f t="shared" si="14"/>
        <v>1</v>
      </c>
      <c r="AG68" s="124" t="str">
        <f>IF('Member Info'!N65&lt;&gt;"",IF(AND('Member Info'!N65&lt;=$U$1,'Member Info'!N65&gt;=$T$1),1,0),"")</f>
        <v/>
      </c>
      <c r="AI68" s="124" t="b">
        <f t="shared" si="15"/>
        <v>0</v>
      </c>
      <c r="AJ68" s="124">
        <f t="shared" si="16"/>
        <v>0</v>
      </c>
      <c r="AL68" s="124">
        <f t="shared" si="17"/>
        <v>0</v>
      </c>
      <c r="AM68" s="124">
        <f>IF('Member Info'!F65&gt;$T$1,1,0)</f>
        <v>0</v>
      </c>
      <c r="AN68" s="124" t="b">
        <f>IF(ISERROR(T68),ERROR.TYPE(#REF!)=ERROR.TYPE(T68),FALSE)</f>
        <v>0</v>
      </c>
      <c r="AO68" s="124" t="b">
        <f>IF(ISERROR(U68),ERROR.TYPE(#REF!)=ERROR.TYPE(U68),FALSE)</f>
        <v>0</v>
      </c>
      <c r="AP68" s="124">
        <f>IF('Member Info'!F65&gt;'GP1 April 25'!$U$1,1,0)</f>
        <v>0</v>
      </c>
      <c r="AQ68" s="124">
        <f t="shared" si="18"/>
        <v>0</v>
      </c>
      <c r="AR68" s="124">
        <f t="shared" si="19"/>
        <v>0</v>
      </c>
      <c r="AS68" s="124">
        <f t="shared" si="20"/>
        <v>1</v>
      </c>
    </row>
    <row r="69" spans="1:45" x14ac:dyDescent="0.25">
      <c r="A69" s="4">
        <v>38</v>
      </c>
      <c r="B69" s="164">
        <f>'Member Info'!D66</f>
        <v>0</v>
      </c>
      <c r="C69" s="164">
        <f>'Member Info'!E66</f>
        <v>0</v>
      </c>
      <c r="D69" s="164" t="str">
        <f>'Member Info'!G66</f>
        <v/>
      </c>
      <c r="E69" s="165">
        <f>'Member Info'!B66</f>
        <v>0</v>
      </c>
      <c r="F69" s="242"/>
      <c r="G69" s="166" t="str">
        <f>IF(E69=0,"",('Member Info'!K66+'Member Info'!L66))</f>
        <v/>
      </c>
      <c r="H69" s="419"/>
      <c r="I69" s="419"/>
      <c r="J69" s="26"/>
      <c r="K69" s="26"/>
      <c r="L69" s="384" t="str">
        <f>IF(E69=0,"",IF('Member Info'!F66&gt;$U$1,CONCATENATE("Joined with practice on ", TEXT('Member Info'!F66, "DD/MM/YYYY")),IF('Member Info'!N66&lt;&gt;"",IF('Member Info'!N66&lt;$T$1,CONCATENATE("Left Scheme on ", TEXT('Member Info'!N66, "DD/MM/YYYY")),IF(OR(G69="",G69=0),"Error Detected, No rate entered",IF(E69=0,"",IF(F69="","Error Detected, No Pensionable pay",IF(AS69=1,"No Part Time Status Entered",IF(AR69=1,"No Part Time Hours Entered",IF(ISERROR(AD69)," Unknown Values entered.",IF(V69+W69&lt;1,"Acceptable",IF(T69+U69=200, "No Contributions Entered", IF(M69="","Error Detected, Choose reason&gt;",IF(Z69="1",IF(V69=1,"Please Enter Deemed Pensionable Pay","Add Any Relevant Details Above"),"Please Give Details Above"))))))))))),IF(OR(G69="",G69=0),"Error Detected, No rate entered",IF(E69=0,"",IF(F69="","Error Detected, No Pensionable pay",IF(AS69=1,"No Part Time Status Entered",IF(AR69=1,"No Part Time Hours Entered",IF(ISERROR(AD69)," Unknown Values entered.",IF(V69+W69&lt;1,"Acceptable",IF(T69+U69=200, "No Contributions Entered", IF(M69="","Error Detected, Choose reason&gt;",IF(Z69="1",IF(V69=1,"Please Enter Deemed Pensionable Pay","Add relevant Details Above"),"Please give details Above")))))))))))))</f>
        <v/>
      </c>
      <c r="M69" s="260"/>
      <c r="N69" s="91"/>
      <c r="O69" s="91" t="str">
        <f t="shared" si="1"/>
        <v/>
      </c>
      <c r="P69" s="94">
        <f t="shared" si="2"/>
        <v>0</v>
      </c>
      <c r="Q69" s="94">
        <f t="shared" si="2"/>
        <v>0</v>
      </c>
      <c r="R69" s="218">
        <f>(ROUND((F69/100*'Member Info'!$W$2), 2))</f>
        <v>0</v>
      </c>
      <c r="S69" s="218" t="e">
        <f t="shared" si="3"/>
        <v>#VALUE!</v>
      </c>
      <c r="T69" s="218" t="str">
        <f t="shared" si="4"/>
        <v/>
      </c>
      <c r="U69" s="227" t="str">
        <f t="shared" si="5"/>
        <v/>
      </c>
      <c r="V69" s="228" t="str">
        <f t="shared" si="6"/>
        <v/>
      </c>
      <c r="W69" s="228" t="str">
        <f t="shared" si="7"/>
        <v/>
      </c>
      <c r="X69" s="222">
        <f t="shared" si="8"/>
        <v>0</v>
      </c>
      <c r="Y69" s="110">
        <f t="shared" si="9"/>
        <v>0</v>
      </c>
      <c r="Z69" s="235" t="str">
        <f t="shared" si="10"/>
        <v/>
      </c>
      <c r="AA69" s="240" t="b">
        <f t="shared" si="11"/>
        <v>0</v>
      </c>
      <c r="AB69" s="235">
        <f t="shared" si="12"/>
        <v>0</v>
      </c>
      <c r="AC69" s="235">
        <f>IF('Member Info'!N66="",1,"")</f>
        <v>1</v>
      </c>
      <c r="AD69" s="243" t="e">
        <f t="shared" si="13"/>
        <v>#VALUE!</v>
      </c>
      <c r="AE69" s="130" t="str">
        <f t="shared" si="0"/>
        <v/>
      </c>
      <c r="AF69" s="124">
        <f t="shared" si="14"/>
        <v>1</v>
      </c>
      <c r="AG69" s="124" t="str">
        <f>IF('Member Info'!N66&lt;&gt;"",IF(AND('Member Info'!N66&lt;=$U$1,'Member Info'!N66&gt;=$T$1),1,0),"")</f>
        <v/>
      </c>
      <c r="AI69" s="124" t="b">
        <f t="shared" si="15"/>
        <v>0</v>
      </c>
      <c r="AJ69" s="124">
        <f t="shared" si="16"/>
        <v>0</v>
      </c>
      <c r="AL69" s="124">
        <f t="shared" si="17"/>
        <v>0</v>
      </c>
      <c r="AM69" s="124">
        <f>IF('Member Info'!F66&gt;$T$1,1,0)</f>
        <v>0</v>
      </c>
      <c r="AN69" s="124" t="b">
        <f>IF(ISERROR(T69),ERROR.TYPE(#REF!)=ERROR.TYPE(T69),FALSE)</f>
        <v>0</v>
      </c>
      <c r="AO69" s="124" t="b">
        <f>IF(ISERROR(U69),ERROR.TYPE(#REF!)=ERROR.TYPE(U69),FALSE)</f>
        <v>0</v>
      </c>
      <c r="AP69" s="124">
        <f>IF('Member Info'!F66&gt;'GP1 April 25'!$U$1,1,0)</f>
        <v>0</v>
      </c>
      <c r="AQ69" s="124">
        <f t="shared" si="18"/>
        <v>0</v>
      </c>
      <c r="AR69" s="124">
        <f t="shared" si="19"/>
        <v>0</v>
      </c>
      <c r="AS69" s="124">
        <f t="shared" si="20"/>
        <v>1</v>
      </c>
    </row>
    <row r="70" spans="1:45" x14ac:dyDescent="0.25">
      <c r="A70" s="4">
        <v>39</v>
      </c>
      <c r="B70" s="164">
        <f>'Member Info'!D67</f>
        <v>0</v>
      </c>
      <c r="C70" s="164">
        <f>'Member Info'!E67</f>
        <v>0</v>
      </c>
      <c r="D70" s="164" t="str">
        <f>'Member Info'!G67</f>
        <v/>
      </c>
      <c r="E70" s="165">
        <f>'Member Info'!B67</f>
        <v>0</v>
      </c>
      <c r="F70" s="242"/>
      <c r="G70" s="166" t="str">
        <f>IF(E70=0,"",('Member Info'!K67+'Member Info'!L67))</f>
        <v/>
      </c>
      <c r="H70" s="419"/>
      <c r="I70" s="419"/>
      <c r="J70" s="26"/>
      <c r="K70" s="26"/>
      <c r="L70" s="384" t="str">
        <f>IF(E70=0,"",IF('Member Info'!F67&gt;$U$1,CONCATENATE("Joined with practice on ", TEXT('Member Info'!F67, "DD/MM/YYYY")),IF('Member Info'!N67&lt;&gt;"",IF('Member Info'!N67&lt;$T$1,CONCATENATE("Left Scheme on ", TEXT('Member Info'!N67, "DD/MM/YYYY")),IF(OR(G70="",G70=0),"Error Detected, No rate entered",IF(E70=0,"",IF(F70="","Error Detected, No Pensionable pay",IF(AS70=1,"No Part Time Status Entered",IF(AR70=1,"No Part Time Hours Entered",IF(ISERROR(AD70)," Unknown Values entered.",IF(V70+W70&lt;1,"Acceptable",IF(T70+U70=200, "No Contributions Entered", IF(M70="","Error Detected, Choose reason&gt;",IF(Z70="1",IF(V70=1,"Please Enter Deemed Pensionable Pay","Add Any Relevant Details Above"),"Please Give Details Above"))))))))))),IF(OR(G70="",G70=0),"Error Detected, No rate entered",IF(E70=0,"",IF(F70="","Error Detected, No Pensionable pay",IF(AS70=1,"No Part Time Status Entered",IF(AR70=1,"No Part Time Hours Entered",IF(ISERROR(AD70)," Unknown Values entered.",IF(V70+W70&lt;1,"Acceptable",IF(T70+U70=200, "No Contributions Entered", IF(M70="","Error Detected, Choose reason&gt;",IF(Z70="1",IF(V70=1,"Please Enter Deemed Pensionable Pay","Add relevant Details Above"),"Please give details Above")))))))))))))</f>
        <v/>
      </c>
      <c r="M70" s="260"/>
      <c r="N70" s="91"/>
      <c r="O70" s="91" t="str">
        <f t="shared" si="1"/>
        <v/>
      </c>
      <c r="P70" s="94">
        <f t="shared" si="2"/>
        <v>0</v>
      </c>
      <c r="Q70" s="94">
        <f t="shared" si="2"/>
        <v>0</v>
      </c>
      <c r="R70" s="218">
        <f>(ROUND((F70/100*'Member Info'!$W$2), 2))</f>
        <v>0</v>
      </c>
      <c r="S70" s="218" t="e">
        <f t="shared" si="3"/>
        <v>#VALUE!</v>
      </c>
      <c r="T70" s="218" t="str">
        <f t="shared" si="4"/>
        <v/>
      </c>
      <c r="U70" s="227" t="str">
        <f t="shared" si="5"/>
        <v/>
      </c>
      <c r="V70" s="228" t="str">
        <f t="shared" si="6"/>
        <v/>
      </c>
      <c r="W70" s="228" t="str">
        <f t="shared" si="7"/>
        <v/>
      </c>
      <c r="X70" s="222">
        <f t="shared" si="8"/>
        <v>0</v>
      </c>
      <c r="Y70" s="110">
        <f t="shared" si="9"/>
        <v>0</v>
      </c>
      <c r="Z70" s="235" t="str">
        <f t="shared" si="10"/>
        <v/>
      </c>
      <c r="AA70" s="240" t="b">
        <f t="shared" si="11"/>
        <v>0</v>
      </c>
      <c r="AB70" s="235">
        <f t="shared" si="12"/>
        <v>0</v>
      </c>
      <c r="AC70" s="235">
        <f>IF('Member Info'!N67="",1,"")</f>
        <v>1</v>
      </c>
      <c r="AD70" s="243" t="e">
        <f t="shared" si="13"/>
        <v>#VALUE!</v>
      </c>
      <c r="AE70" s="130" t="str">
        <f t="shared" si="0"/>
        <v/>
      </c>
      <c r="AF70" s="124">
        <f t="shared" si="14"/>
        <v>1</v>
      </c>
      <c r="AG70" s="124" t="str">
        <f>IF('Member Info'!N67&lt;&gt;"",IF(AND('Member Info'!N67&lt;=$U$1,'Member Info'!N67&gt;=$T$1),1,0),"")</f>
        <v/>
      </c>
      <c r="AI70" s="124" t="b">
        <f t="shared" si="15"/>
        <v>0</v>
      </c>
      <c r="AJ70" s="124">
        <f t="shared" si="16"/>
        <v>0</v>
      </c>
      <c r="AL70" s="124">
        <f t="shared" si="17"/>
        <v>0</v>
      </c>
      <c r="AM70" s="124">
        <f>IF('Member Info'!F67&gt;$T$1,1,0)</f>
        <v>0</v>
      </c>
      <c r="AN70" s="124" t="b">
        <f>IF(ISERROR(T70),ERROR.TYPE(#REF!)=ERROR.TYPE(T70),FALSE)</f>
        <v>0</v>
      </c>
      <c r="AO70" s="124" t="b">
        <f>IF(ISERROR(U70),ERROR.TYPE(#REF!)=ERROR.TYPE(U70),FALSE)</f>
        <v>0</v>
      </c>
      <c r="AP70" s="124">
        <f>IF('Member Info'!F67&gt;'GP1 April 25'!$U$1,1,0)</f>
        <v>0</v>
      </c>
      <c r="AQ70" s="124">
        <f t="shared" si="18"/>
        <v>0</v>
      </c>
      <c r="AR70" s="124">
        <f t="shared" si="19"/>
        <v>0</v>
      </c>
      <c r="AS70" s="124">
        <f t="shared" si="20"/>
        <v>1</v>
      </c>
    </row>
    <row r="71" spans="1:45" x14ac:dyDescent="0.25">
      <c r="A71" s="4">
        <v>40</v>
      </c>
      <c r="B71" s="164">
        <f>'Member Info'!D68</f>
        <v>0</v>
      </c>
      <c r="C71" s="164">
        <f>'Member Info'!E68</f>
        <v>0</v>
      </c>
      <c r="D71" s="164" t="str">
        <f>'Member Info'!G68</f>
        <v/>
      </c>
      <c r="E71" s="165">
        <f>'Member Info'!B68</f>
        <v>0</v>
      </c>
      <c r="F71" s="242"/>
      <c r="G71" s="166" t="str">
        <f>IF(E71=0,"",('Member Info'!K68+'Member Info'!L68))</f>
        <v/>
      </c>
      <c r="H71" s="419"/>
      <c r="I71" s="419"/>
      <c r="J71" s="26"/>
      <c r="K71" s="26"/>
      <c r="L71" s="384" t="str">
        <f>IF(E71=0,"",IF('Member Info'!F68&gt;$U$1,CONCATENATE("Joined with practice on ", TEXT('Member Info'!F68, "DD/MM/YYYY")),IF('Member Info'!N68&lt;&gt;"",IF('Member Info'!N68&lt;$T$1,CONCATENATE("Left Scheme on ", TEXT('Member Info'!N68, "DD/MM/YYYY")),IF(OR(G71="",G71=0),"Error Detected, No rate entered",IF(E71=0,"",IF(F71="","Error Detected, No Pensionable pay",IF(AS71=1,"No Part Time Status Entered",IF(AR71=1,"No Part Time Hours Entered",IF(ISERROR(AD71)," Unknown Values entered.",IF(V71+W71&lt;1,"Acceptable",IF(T71+U71=200, "No Contributions Entered", IF(M71="","Error Detected, Choose reason&gt;",IF(Z71="1",IF(V71=1,"Please Enter Deemed Pensionable Pay","Add Any Relevant Details Above"),"Please Give Details Above"))))))))))),IF(OR(G71="",G71=0),"Error Detected, No rate entered",IF(E71=0,"",IF(F71="","Error Detected, No Pensionable pay",IF(AS71=1,"No Part Time Status Entered",IF(AR71=1,"No Part Time Hours Entered",IF(ISERROR(AD71)," Unknown Values entered.",IF(V71+W71&lt;1,"Acceptable",IF(T71+U71=200, "No Contributions Entered", IF(M71="","Error Detected, Choose reason&gt;",IF(Z71="1",IF(V71=1,"Please Enter Deemed Pensionable Pay","Add relevant Details Above"),"Please give details Above")))))))))))))</f>
        <v/>
      </c>
      <c r="M71" s="260"/>
      <c r="N71" s="91"/>
      <c r="O71" s="91" t="str">
        <f t="shared" si="1"/>
        <v/>
      </c>
      <c r="P71" s="94">
        <f t="shared" si="2"/>
        <v>0</v>
      </c>
      <c r="Q71" s="94">
        <f t="shared" si="2"/>
        <v>0</v>
      </c>
      <c r="R71" s="218">
        <f>(ROUND((F71/100*'Member Info'!$W$2), 2))</f>
        <v>0</v>
      </c>
      <c r="S71" s="218" t="e">
        <f t="shared" si="3"/>
        <v>#VALUE!</v>
      </c>
      <c r="T71" s="218" t="str">
        <f t="shared" si="4"/>
        <v/>
      </c>
      <c r="U71" s="227" t="str">
        <f t="shared" si="5"/>
        <v/>
      </c>
      <c r="V71" s="228" t="str">
        <f t="shared" si="6"/>
        <v/>
      </c>
      <c r="W71" s="228" t="str">
        <f t="shared" si="7"/>
        <v/>
      </c>
      <c r="X71" s="222">
        <f t="shared" si="8"/>
        <v>0</v>
      </c>
      <c r="Y71" s="110">
        <f t="shared" si="9"/>
        <v>0</v>
      </c>
      <c r="Z71" s="235" t="str">
        <f t="shared" si="10"/>
        <v/>
      </c>
      <c r="AA71" s="240" t="b">
        <f t="shared" si="11"/>
        <v>0</v>
      </c>
      <c r="AB71" s="235">
        <f t="shared" si="12"/>
        <v>0</v>
      </c>
      <c r="AC71" s="235">
        <f>IF('Member Info'!N68="",1,"")</f>
        <v>1</v>
      </c>
      <c r="AD71" s="243" t="e">
        <f t="shared" si="13"/>
        <v>#VALUE!</v>
      </c>
      <c r="AE71" s="130" t="str">
        <f t="shared" si="0"/>
        <v/>
      </c>
      <c r="AF71" s="124">
        <f t="shared" si="14"/>
        <v>1</v>
      </c>
      <c r="AG71" s="124" t="str">
        <f>IF('Member Info'!N68&lt;&gt;"",IF(AND('Member Info'!N68&lt;=$U$1,'Member Info'!N68&gt;=$T$1),1,0),"")</f>
        <v/>
      </c>
      <c r="AI71" s="124" t="b">
        <f t="shared" si="15"/>
        <v>0</v>
      </c>
      <c r="AJ71" s="124">
        <f t="shared" si="16"/>
        <v>0</v>
      </c>
      <c r="AL71" s="124">
        <f t="shared" si="17"/>
        <v>0</v>
      </c>
      <c r="AM71" s="124">
        <f>IF('Member Info'!F68&gt;$T$1,1,0)</f>
        <v>0</v>
      </c>
      <c r="AN71" s="124" t="b">
        <f>IF(ISERROR(T71),ERROR.TYPE(#REF!)=ERROR.TYPE(T71),FALSE)</f>
        <v>0</v>
      </c>
      <c r="AO71" s="124" t="b">
        <f>IF(ISERROR(U71),ERROR.TYPE(#REF!)=ERROR.TYPE(U71),FALSE)</f>
        <v>0</v>
      </c>
      <c r="AP71" s="124">
        <f>IF('Member Info'!F68&gt;'GP1 April 25'!$U$1,1,0)</f>
        <v>0</v>
      </c>
      <c r="AQ71" s="124">
        <f t="shared" si="18"/>
        <v>0</v>
      </c>
      <c r="AR71" s="124">
        <f t="shared" si="19"/>
        <v>0</v>
      </c>
      <c r="AS71" s="124">
        <f t="shared" si="20"/>
        <v>1</v>
      </c>
    </row>
    <row r="72" spans="1:45" x14ac:dyDescent="0.25">
      <c r="A72" s="4">
        <v>41</v>
      </c>
      <c r="B72" s="164">
        <f>'Member Info'!D69</f>
        <v>0</v>
      </c>
      <c r="C72" s="164">
        <f>'Member Info'!E69</f>
        <v>0</v>
      </c>
      <c r="D72" s="164" t="str">
        <f>'Member Info'!G69</f>
        <v/>
      </c>
      <c r="E72" s="165">
        <f>'Member Info'!B69</f>
        <v>0</v>
      </c>
      <c r="F72" s="242"/>
      <c r="G72" s="166" t="str">
        <f>IF(E72=0,"",('Member Info'!K69+'Member Info'!L69))</f>
        <v/>
      </c>
      <c r="H72" s="419"/>
      <c r="I72" s="419"/>
      <c r="J72" s="26"/>
      <c r="K72" s="26"/>
      <c r="L72" s="384" t="str">
        <f>IF(E72=0,"",IF('Member Info'!F69&gt;$U$1,CONCATENATE("Joined with practice on ", TEXT('Member Info'!F69, "DD/MM/YYYY")),IF('Member Info'!N69&lt;&gt;"",IF('Member Info'!N69&lt;$T$1,CONCATENATE("Left Scheme on ", TEXT('Member Info'!N69, "DD/MM/YYYY")),IF(OR(G72="",G72=0),"Error Detected, No rate entered",IF(E72=0,"",IF(F72="","Error Detected, No Pensionable pay",IF(AS72=1,"No Part Time Status Entered",IF(AR72=1,"No Part Time Hours Entered",IF(ISERROR(AD72)," Unknown Values entered.",IF(V72+W72&lt;1,"Acceptable",IF(T72+U72=200, "No Contributions Entered", IF(M72="","Error Detected, Choose reason&gt;",IF(Z72="1",IF(V72=1,"Please Enter Deemed Pensionable Pay","Add Any Relevant Details Above"),"Please Give Details Above"))))))))))),IF(OR(G72="",G72=0),"Error Detected, No rate entered",IF(E72=0,"",IF(F72="","Error Detected, No Pensionable pay",IF(AS72=1,"No Part Time Status Entered",IF(AR72=1,"No Part Time Hours Entered",IF(ISERROR(AD72)," Unknown Values entered.",IF(V72+W72&lt;1,"Acceptable",IF(T72+U72=200, "No Contributions Entered", IF(M72="","Error Detected, Choose reason&gt;",IF(Z72="1",IF(V72=1,"Please Enter Deemed Pensionable Pay","Add relevant Details Above"),"Please give details Above")))))))))))))</f>
        <v/>
      </c>
      <c r="M72" s="260"/>
      <c r="N72" s="91"/>
      <c r="O72" s="91" t="str">
        <f t="shared" si="1"/>
        <v/>
      </c>
      <c r="P72" s="94">
        <f t="shared" si="2"/>
        <v>0</v>
      </c>
      <c r="Q72" s="94">
        <f t="shared" si="2"/>
        <v>0</v>
      </c>
      <c r="R72" s="218">
        <f>(ROUND((F72/100*'Member Info'!$W$2), 2))</f>
        <v>0</v>
      </c>
      <c r="S72" s="218" t="e">
        <f t="shared" si="3"/>
        <v>#VALUE!</v>
      </c>
      <c r="T72" s="218" t="str">
        <f t="shared" si="4"/>
        <v/>
      </c>
      <c r="U72" s="227" t="str">
        <f t="shared" si="5"/>
        <v/>
      </c>
      <c r="V72" s="228" t="str">
        <f t="shared" si="6"/>
        <v/>
      </c>
      <c r="W72" s="228" t="str">
        <f t="shared" si="7"/>
        <v/>
      </c>
      <c r="X72" s="222">
        <f t="shared" si="8"/>
        <v>0</v>
      </c>
      <c r="Y72" s="110">
        <f t="shared" si="9"/>
        <v>0</v>
      </c>
      <c r="Z72" s="235" t="str">
        <f t="shared" si="10"/>
        <v/>
      </c>
      <c r="AA72" s="240" t="b">
        <f t="shared" si="11"/>
        <v>0</v>
      </c>
      <c r="AB72" s="235">
        <f t="shared" si="12"/>
        <v>0</v>
      </c>
      <c r="AC72" s="235">
        <f>IF('Member Info'!N69="",1,"")</f>
        <v>1</v>
      </c>
      <c r="AD72" s="243" t="e">
        <f t="shared" si="13"/>
        <v>#VALUE!</v>
      </c>
      <c r="AE72" s="130" t="str">
        <f t="shared" si="0"/>
        <v/>
      </c>
      <c r="AF72" s="124">
        <f t="shared" si="14"/>
        <v>1</v>
      </c>
      <c r="AG72" s="124" t="str">
        <f>IF('Member Info'!N69&lt;&gt;"",IF(AND('Member Info'!N69&lt;=$U$1,'Member Info'!N69&gt;=$T$1),1,0),"")</f>
        <v/>
      </c>
      <c r="AI72" s="124" t="b">
        <f t="shared" si="15"/>
        <v>0</v>
      </c>
      <c r="AJ72" s="124">
        <f t="shared" si="16"/>
        <v>0</v>
      </c>
      <c r="AL72" s="124">
        <f t="shared" si="17"/>
        <v>0</v>
      </c>
      <c r="AM72" s="124">
        <f>IF('Member Info'!F69&gt;$T$1,1,0)</f>
        <v>0</v>
      </c>
      <c r="AN72" s="124" t="b">
        <f>IF(ISERROR(T72),ERROR.TYPE(#REF!)=ERROR.TYPE(T72),FALSE)</f>
        <v>0</v>
      </c>
      <c r="AO72" s="124" t="b">
        <f>IF(ISERROR(U72),ERROR.TYPE(#REF!)=ERROR.TYPE(U72),FALSE)</f>
        <v>0</v>
      </c>
      <c r="AP72" s="124">
        <f>IF('Member Info'!F69&gt;'GP1 April 25'!$U$1,1,0)</f>
        <v>0</v>
      </c>
      <c r="AQ72" s="124">
        <f t="shared" si="18"/>
        <v>0</v>
      </c>
      <c r="AR72" s="124">
        <f t="shared" si="19"/>
        <v>0</v>
      </c>
      <c r="AS72" s="124">
        <f t="shared" si="20"/>
        <v>1</v>
      </c>
    </row>
    <row r="73" spans="1:45" x14ac:dyDescent="0.25">
      <c r="A73" s="4">
        <v>42</v>
      </c>
      <c r="B73" s="164">
        <f>'Member Info'!D70</f>
        <v>0</v>
      </c>
      <c r="C73" s="164">
        <f>'Member Info'!E70</f>
        <v>0</v>
      </c>
      <c r="D73" s="164" t="str">
        <f>'Member Info'!G70</f>
        <v/>
      </c>
      <c r="E73" s="165">
        <f>'Member Info'!B70</f>
        <v>0</v>
      </c>
      <c r="F73" s="242"/>
      <c r="G73" s="166" t="str">
        <f>IF(E73=0,"",('Member Info'!K70+'Member Info'!L70))</f>
        <v/>
      </c>
      <c r="H73" s="419"/>
      <c r="I73" s="419"/>
      <c r="J73" s="26"/>
      <c r="K73" s="26"/>
      <c r="L73" s="384" t="str">
        <f>IF(E73=0,"",IF('Member Info'!F70&gt;$U$1,CONCATENATE("Joined with practice on ", TEXT('Member Info'!F70, "DD/MM/YYYY")),IF('Member Info'!N70&lt;&gt;"",IF('Member Info'!N70&lt;$T$1,CONCATENATE("Left Scheme on ", TEXT('Member Info'!N70, "DD/MM/YYYY")),IF(OR(G73="",G73=0),"Error Detected, No rate entered",IF(E73=0,"",IF(F73="","Error Detected, No Pensionable pay",IF(AS73=1,"No Part Time Status Entered",IF(AR73=1,"No Part Time Hours Entered",IF(ISERROR(AD73)," Unknown Values entered.",IF(V73+W73&lt;1,"Acceptable",IF(T73+U73=200, "No Contributions Entered", IF(M73="","Error Detected, Choose reason&gt;",IF(Z73="1",IF(V73=1,"Please Enter Deemed Pensionable Pay","Add Any Relevant Details Above"),"Please Give Details Above"))))))))))),IF(OR(G73="",G73=0),"Error Detected, No rate entered",IF(E73=0,"",IF(F73="","Error Detected, No Pensionable pay",IF(AS73=1,"No Part Time Status Entered",IF(AR73=1,"No Part Time Hours Entered",IF(ISERROR(AD73)," Unknown Values entered.",IF(V73+W73&lt;1,"Acceptable",IF(T73+U73=200, "No Contributions Entered", IF(M73="","Error Detected, Choose reason&gt;",IF(Z73="1",IF(V73=1,"Please Enter Deemed Pensionable Pay","Add relevant Details Above"),"Please give details Above")))))))))))))</f>
        <v/>
      </c>
      <c r="M73" s="260"/>
      <c r="N73" s="91"/>
      <c r="O73" s="91" t="str">
        <f t="shared" si="1"/>
        <v/>
      </c>
      <c r="P73" s="94">
        <f t="shared" si="2"/>
        <v>0</v>
      </c>
      <c r="Q73" s="94">
        <f t="shared" si="2"/>
        <v>0</v>
      </c>
      <c r="R73" s="218">
        <f>(ROUND((F73/100*'Member Info'!$W$2), 2))</f>
        <v>0</v>
      </c>
      <c r="S73" s="218" t="e">
        <f t="shared" si="3"/>
        <v>#VALUE!</v>
      </c>
      <c r="T73" s="218" t="str">
        <f t="shared" si="4"/>
        <v/>
      </c>
      <c r="U73" s="227" t="str">
        <f t="shared" si="5"/>
        <v/>
      </c>
      <c r="V73" s="228" t="str">
        <f t="shared" si="6"/>
        <v/>
      </c>
      <c r="W73" s="228" t="str">
        <f t="shared" si="7"/>
        <v/>
      </c>
      <c r="X73" s="222">
        <f t="shared" si="8"/>
        <v>0</v>
      </c>
      <c r="Y73" s="110">
        <f t="shared" si="9"/>
        <v>0</v>
      </c>
      <c r="Z73" s="235" t="str">
        <f t="shared" si="10"/>
        <v/>
      </c>
      <c r="AA73" s="240" t="b">
        <f t="shared" si="11"/>
        <v>0</v>
      </c>
      <c r="AB73" s="235">
        <f t="shared" si="12"/>
        <v>0</v>
      </c>
      <c r="AC73" s="235">
        <f>IF('Member Info'!N70="",1,"")</f>
        <v>1</v>
      </c>
      <c r="AD73" s="243" t="e">
        <f t="shared" si="13"/>
        <v>#VALUE!</v>
      </c>
      <c r="AE73" s="130" t="str">
        <f t="shared" si="0"/>
        <v/>
      </c>
      <c r="AF73" s="124">
        <f t="shared" si="14"/>
        <v>1</v>
      </c>
      <c r="AG73" s="124" t="str">
        <f>IF('Member Info'!N70&lt;&gt;"",IF(AND('Member Info'!N70&lt;=$U$1,'Member Info'!N70&gt;=$T$1),1,0),"")</f>
        <v/>
      </c>
      <c r="AI73" s="124" t="b">
        <f t="shared" si="15"/>
        <v>0</v>
      </c>
      <c r="AJ73" s="124">
        <f t="shared" si="16"/>
        <v>0</v>
      </c>
      <c r="AL73" s="124">
        <f t="shared" si="17"/>
        <v>0</v>
      </c>
      <c r="AM73" s="124">
        <f>IF('Member Info'!F70&gt;$T$1,1,0)</f>
        <v>0</v>
      </c>
      <c r="AN73" s="124" t="b">
        <f>IF(ISERROR(T73),ERROR.TYPE(#REF!)=ERROR.TYPE(T73),FALSE)</f>
        <v>0</v>
      </c>
      <c r="AO73" s="124" t="b">
        <f>IF(ISERROR(U73),ERROR.TYPE(#REF!)=ERROR.TYPE(U73),FALSE)</f>
        <v>0</v>
      </c>
      <c r="AP73" s="124">
        <f>IF('Member Info'!F70&gt;'GP1 April 25'!$U$1,1,0)</f>
        <v>0</v>
      </c>
      <c r="AQ73" s="124">
        <f t="shared" si="18"/>
        <v>0</v>
      </c>
      <c r="AR73" s="124">
        <f t="shared" si="19"/>
        <v>0</v>
      </c>
      <c r="AS73" s="124">
        <f t="shared" si="20"/>
        <v>1</v>
      </c>
    </row>
    <row r="74" spans="1:45" x14ac:dyDescent="0.25">
      <c r="A74" s="4">
        <v>43</v>
      </c>
      <c r="B74" s="164">
        <f>'Member Info'!D71</f>
        <v>0</v>
      </c>
      <c r="C74" s="164">
        <f>'Member Info'!E71</f>
        <v>0</v>
      </c>
      <c r="D74" s="164" t="str">
        <f>'Member Info'!G71</f>
        <v/>
      </c>
      <c r="E74" s="165">
        <f>'Member Info'!B71</f>
        <v>0</v>
      </c>
      <c r="F74" s="242"/>
      <c r="G74" s="166" t="str">
        <f>IF(E74=0,"",('Member Info'!K71+'Member Info'!L71))</f>
        <v/>
      </c>
      <c r="H74" s="419"/>
      <c r="I74" s="419"/>
      <c r="J74" s="26"/>
      <c r="K74" s="26"/>
      <c r="L74" s="384" t="str">
        <f>IF(E74=0,"",IF('Member Info'!F71&gt;$U$1,CONCATENATE("Joined with practice on ", TEXT('Member Info'!F71, "DD/MM/YYYY")),IF('Member Info'!N71&lt;&gt;"",IF('Member Info'!N71&lt;$T$1,CONCATENATE("Left Scheme on ", TEXT('Member Info'!N71, "DD/MM/YYYY")),IF(OR(G74="",G74=0),"Error Detected, No rate entered",IF(E74=0,"",IF(F74="","Error Detected, No Pensionable pay",IF(AS74=1,"No Part Time Status Entered",IF(AR74=1,"No Part Time Hours Entered",IF(ISERROR(AD74)," Unknown Values entered.",IF(V74+W74&lt;1,"Acceptable",IF(T74+U74=200, "No Contributions Entered", IF(M74="","Error Detected, Choose reason&gt;",IF(Z74="1",IF(V74=1,"Please Enter Deemed Pensionable Pay","Add Any Relevant Details Above"),"Please Give Details Above"))))))))))),IF(OR(G74="",G74=0),"Error Detected, No rate entered",IF(E74=0,"",IF(F74="","Error Detected, No Pensionable pay",IF(AS74=1,"No Part Time Status Entered",IF(AR74=1,"No Part Time Hours Entered",IF(ISERROR(AD74)," Unknown Values entered.",IF(V74+W74&lt;1,"Acceptable",IF(T74+U74=200, "No Contributions Entered", IF(M74="","Error Detected, Choose reason&gt;",IF(Z74="1",IF(V74=1,"Please Enter Deemed Pensionable Pay","Add relevant Details Above"),"Please give details Above")))))))))))))</f>
        <v/>
      </c>
      <c r="M74" s="260"/>
      <c r="N74" s="91"/>
      <c r="O74" s="91" t="str">
        <f t="shared" si="1"/>
        <v/>
      </c>
      <c r="P74" s="94">
        <f t="shared" si="2"/>
        <v>0</v>
      </c>
      <c r="Q74" s="94">
        <f t="shared" si="2"/>
        <v>0</v>
      </c>
      <c r="R74" s="218">
        <f>(ROUND((F74/100*'Member Info'!$W$2), 2))</f>
        <v>0</v>
      </c>
      <c r="S74" s="218" t="e">
        <f t="shared" si="3"/>
        <v>#VALUE!</v>
      </c>
      <c r="T74" s="218" t="str">
        <f t="shared" si="4"/>
        <v/>
      </c>
      <c r="U74" s="227" t="str">
        <f t="shared" si="5"/>
        <v/>
      </c>
      <c r="V74" s="228" t="str">
        <f t="shared" si="6"/>
        <v/>
      </c>
      <c r="W74" s="228" t="str">
        <f t="shared" si="7"/>
        <v/>
      </c>
      <c r="X74" s="222">
        <f t="shared" si="8"/>
        <v>0</v>
      </c>
      <c r="Y74" s="110">
        <f t="shared" si="9"/>
        <v>0</v>
      </c>
      <c r="Z74" s="235" t="str">
        <f t="shared" si="10"/>
        <v/>
      </c>
      <c r="AA74" s="240" t="b">
        <f t="shared" si="11"/>
        <v>0</v>
      </c>
      <c r="AB74" s="235">
        <f t="shared" si="12"/>
        <v>0</v>
      </c>
      <c r="AC74" s="235">
        <f>IF('Member Info'!N71="",1,"")</f>
        <v>1</v>
      </c>
      <c r="AD74" s="243" t="e">
        <f t="shared" si="13"/>
        <v>#VALUE!</v>
      </c>
      <c r="AE74" s="130" t="str">
        <f t="shared" si="0"/>
        <v/>
      </c>
      <c r="AF74" s="124">
        <f t="shared" si="14"/>
        <v>1</v>
      </c>
      <c r="AG74" s="124" t="str">
        <f>IF('Member Info'!N71&lt;&gt;"",IF(AND('Member Info'!N71&lt;=$U$1,'Member Info'!N71&gt;=$T$1),1,0),"")</f>
        <v/>
      </c>
      <c r="AI74" s="124" t="b">
        <f t="shared" si="15"/>
        <v>0</v>
      </c>
      <c r="AJ74" s="124">
        <f t="shared" si="16"/>
        <v>0</v>
      </c>
      <c r="AL74" s="124">
        <f t="shared" si="17"/>
        <v>0</v>
      </c>
      <c r="AM74" s="124">
        <f>IF('Member Info'!F71&gt;$T$1,1,0)</f>
        <v>0</v>
      </c>
      <c r="AN74" s="124" t="b">
        <f>IF(ISERROR(T74),ERROR.TYPE(#REF!)=ERROR.TYPE(T74),FALSE)</f>
        <v>0</v>
      </c>
      <c r="AO74" s="124" t="b">
        <f>IF(ISERROR(U74),ERROR.TYPE(#REF!)=ERROR.TYPE(U74),FALSE)</f>
        <v>0</v>
      </c>
      <c r="AP74" s="124">
        <f>IF('Member Info'!F71&gt;'GP1 April 25'!$U$1,1,0)</f>
        <v>0</v>
      </c>
      <c r="AQ74" s="124">
        <f t="shared" si="18"/>
        <v>0</v>
      </c>
      <c r="AR74" s="124">
        <f t="shared" si="19"/>
        <v>0</v>
      </c>
      <c r="AS74" s="124">
        <f t="shared" si="20"/>
        <v>1</v>
      </c>
    </row>
    <row r="75" spans="1:45" x14ac:dyDescent="0.25">
      <c r="A75" s="4">
        <v>44</v>
      </c>
      <c r="B75" s="164">
        <f>'Member Info'!D72</f>
        <v>0</v>
      </c>
      <c r="C75" s="164">
        <f>'Member Info'!E72</f>
        <v>0</v>
      </c>
      <c r="D75" s="164" t="str">
        <f>'Member Info'!G72</f>
        <v/>
      </c>
      <c r="E75" s="165">
        <f>'Member Info'!B72</f>
        <v>0</v>
      </c>
      <c r="F75" s="242"/>
      <c r="G75" s="166" t="str">
        <f>IF(E75=0,"",('Member Info'!K72+'Member Info'!L72))</f>
        <v/>
      </c>
      <c r="H75" s="419"/>
      <c r="I75" s="419"/>
      <c r="J75" s="26"/>
      <c r="K75" s="26"/>
      <c r="L75" s="384" t="str">
        <f>IF(E75=0,"",IF('Member Info'!F72&gt;$U$1,CONCATENATE("Joined with practice on ", TEXT('Member Info'!F72, "DD/MM/YYYY")),IF('Member Info'!N72&lt;&gt;"",IF('Member Info'!N72&lt;$T$1,CONCATENATE("Left Scheme on ", TEXT('Member Info'!N72, "DD/MM/YYYY")),IF(OR(G75="",G75=0),"Error Detected, No rate entered",IF(E75=0,"",IF(F75="","Error Detected, No Pensionable pay",IF(AS75=1,"No Part Time Status Entered",IF(AR75=1,"No Part Time Hours Entered",IF(ISERROR(AD75)," Unknown Values entered.",IF(V75+W75&lt;1,"Acceptable",IF(T75+U75=200, "No Contributions Entered", IF(M75="","Error Detected, Choose reason&gt;",IF(Z75="1",IF(V75=1,"Please Enter Deemed Pensionable Pay","Add Any Relevant Details Above"),"Please Give Details Above"))))))))))),IF(OR(G75="",G75=0),"Error Detected, No rate entered",IF(E75=0,"",IF(F75="","Error Detected, No Pensionable pay",IF(AS75=1,"No Part Time Status Entered",IF(AR75=1,"No Part Time Hours Entered",IF(ISERROR(AD75)," Unknown Values entered.",IF(V75+W75&lt;1,"Acceptable",IF(T75+U75=200, "No Contributions Entered", IF(M75="","Error Detected, Choose reason&gt;",IF(Z75="1",IF(V75=1,"Please Enter Deemed Pensionable Pay","Add relevant Details Above"),"Please give details Above")))))))))))))</f>
        <v/>
      </c>
      <c r="M75" s="260"/>
      <c r="N75" s="91"/>
      <c r="O75" s="91" t="str">
        <f t="shared" si="1"/>
        <v/>
      </c>
      <c r="P75" s="94">
        <f t="shared" si="2"/>
        <v>0</v>
      </c>
      <c r="Q75" s="94">
        <f t="shared" si="2"/>
        <v>0</v>
      </c>
      <c r="R75" s="218">
        <f>(ROUND((F75/100*'Member Info'!$W$2), 2))</f>
        <v>0</v>
      </c>
      <c r="S75" s="218" t="e">
        <f t="shared" si="3"/>
        <v>#VALUE!</v>
      </c>
      <c r="T75" s="218" t="str">
        <f t="shared" si="4"/>
        <v/>
      </c>
      <c r="U75" s="227" t="str">
        <f t="shared" si="5"/>
        <v/>
      </c>
      <c r="V75" s="228" t="str">
        <f t="shared" si="6"/>
        <v/>
      </c>
      <c r="W75" s="228" t="str">
        <f t="shared" si="7"/>
        <v/>
      </c>
      <c r="X75" s="222">
        <f t="shared" si="8"/>
        <v>0</v>
      </c>
      <c r="Y75" s="110">
        <f t="shared" si="9"/>
        <v>0</v>
      </c>
      <c r="Z75" s="235" t="str">
        <f t="shared" si="10"/>
        <v/>
      </c>
      <c r="AA75" s="240" t="b">
        <f t="shared" si="11"/>
        <v>0</v>
      </c>
      <c r="AB75" s="235">
        <f t="shared" si="12"/>
        <v>0</v>
      </c>
      <c r="AC75" s="235">
        <f>IF('Member Info'!N72="",1,"")</f>
        <v>1</v>
      </c>
      <c r="AD75" s="243" t="e">
        <f t="shared" si="13"/>
        <v>#VALUE!</v>
      </c>
      <c r="AE75" s="130" t="str">
        <f t="shared" si="0"/>
        <v/>
      </c>
      <c r="AF75" s="124">
        <f t="shared" si="14"/>
        <v>1</v>
      </c>
      <c r="AG75" s="124" t="str">
        <f>IF('Member Info'!N72&lt;&gt;"",IF(AND('Member Info'!N72&lt;=$U$1,'Member Info'!N72&gt;=$T$1),1,0),"")</f>
        <v/>
      </c>
      <c r="AI75" s="124" t="b">
        <f t="shared" si="15"/>
        <v>0</v>
      </c>
      <c r="AJ75" s="124">
        <f t="shared" si="16"/>
        <v>0</v>
      </c>
      <c r="AL75" s="124">
        <f t="shared" si="17"/>
        <v>0</v>
      </c>
      <c r="AM75" s="124">
        <f>IF('Member Info'!F72&gt;$T$1,1,0)</f>
        <v>0</v>
      </c>
      <c r="AN75" s="124" t="b">
        <f>IF(ISERROR(T75),ERROR.TYPE(#REF!)=ERROR.TYPE(T75),FALSE)</f>
        <v>0</v>
      </c>
      <c r="AO75" s="124" t="b">
        <f>IF(ISERROR(U75),ERROR.TYPE(#REF!)=ERROR.TYPE(U75),FALSE)</f>
        <v>0</v>
      </c>
      <c r="AP75" s="124">
        <f>IF('Member Info'!F72&gt;'GP1 April 25'!$U$1,1,0)</f>
        <v>0</v>
      </c>
      <c r="AQ75" s="124">
        <f t="shared" si="18"/>
        <v>0</v>
      </c>
      <c r="AR75" s="124">
        <f t="shared" si="19"/>
        <v>0</v>
      </c>
      <c r="AS75" s="124">
        <f t="shared" si="20"/>
        <v>1</v>
      </c>
    </row>
    <row r="76" spans="1:45" x14ac:dyDescent="0.25">
      <c r="A76" s="4">
        <v>45</v>
      </c>
      <c r="B76" s="164">
        <f>'Member Info'!D73</f>
        <v>0</v>
      </c>
      <c r="C76" s="164">
        <f>'Member Info'!E73</f>
        <v>0</v>
      </c>
      <c r="D76" s="164" t="str">
        <f>'Member Info'!G73</f>
        <v/>
      </c>
      <c r="E76" s="165">
        <f>'Member Info'!B73</f>
        <v>0</v>
      </c>
      <c r="F76" s="242"/>
      <c r="G76" s="166" t="str">
        <f>IF(E76=0,"",('Member Info'!K73+'Member Info'!L73))</f>
        <v/>
      </c>
      <c r="H76" s="419"/>
      <c r="I76" s="419"/>
      <c r="J76" s="26"/>
      <c r="K76" s="26"/>
      <c r="L76" s="384" t="str">
        <f>IF(E76=0,"",IF('Member Info'!F73&gt;$U$1,CONCATENATE("Joined with practice on ", TEXT('Member Info'!F73, "DD/MM/YYYY")),IF('Member Info'!N73&lt;&gt;"",IF('Member Info'!N73&lt;$T$1,CONCATENATE("Left Scheme on ", TEXT('Member Info'!N73, "DD/MM/YYYY")),IF(OR(G76="",G76=0),"Error Detected, No rate entered",IF(E76=0,"",IF(F76="","Error Detected, No Pensionable pay",IF(AS76=1,"No Part Time Status Entered",IF(AR76=1,"No Part Time Hours Entered",IF(ISERROR(AD76)," Unknown Values entered.",IF(V76+W76&lt;1,"Acceptable",IF(T76+U76=200, "No Contributions Entered", IF(M76="","Error Detected, Choose reason&gt;",IF(Z76="1",IF(V76=1,"Please Enter Deemed Pensionable Pay","Add Any Relevant Details Above"),"Please Give Details Above"))))))))))),IF(OR(G76="",G76=0),"Error Detected, No rate entered",IF(E76=0,"",IF(F76="","Error Detected, No Pensionable pay",IF(AS76=1,"No Part Time Status Entered",IF(AR76=1,"No Part Time Hours Entered",IF(ISERROR(AD76)," Unknown Values entered.",IF(V76+W76&lt;1,"Acceptable",IF(T76+U76=200, "No Contributions Entered", IF(M76="","Error Detected, Choose reason&gt;",IF(Z76="1",IF(V76=1,"Please Enter Deemed Pensionable Pay","Add relevant Details Above"),"Please give details Above")))))))))))))</f>
        <v/>
      </c>
      <c r="M76" s="260"/>
      <c r="N76" s="91"/>
      <c r="O76" s="91" t="str">
        <f t="shared" si="1"/>
        <v/>
      </c>
      <c r="P76" s="94">
        <f t="shared" si="2"/>
        <v>0</v>
      </c>
      <c r="Q76" s="94">
        <f t="shared" si="2"/>
        <v>0</v>
      </c>
      <c r="R76" s="218">
        <f>(ROUND((F76/100*'Member Info'!$W$2), 2))</f>
        <v>0</v>
      </c>
      <c r="S76" s="218" t="e">
        <f t="shared" si="3"/>
        <v>#VALUE!</v>
      </c>
      <c r="T76" s="218" t="str">
        <f t="shared" si="4"/>
        <v/>
      </c>
      <c r="U76" s="227" t="str">
        <f t="shared" si="5"/>
        <v/>
      </c>
      <c r="V76" s="228" t="str">
        <f t="shared" si="6"/>
        <v/>
      </c>
      <c r="W76" s="228" t="str">
        <f t="shared" si="7"/>
        <v/>
      </c>
      <c r="X76" s="222">
        <f t="shared" si="8"/>
        <v>0</v>
      </c>
      <c r="Y76" s="110">
        <f t="shared" si="9"/>
        <v>0</v>
      </c>
      <c r="Z76" s="235" t="str">
        <f t="shared" si="10"/>
        <v/>
      </c>
      <c r="AA76" s="240" t="b">
        <f t="shared" si="11"/>
        <v>0</v>
      </c>
      <c r="AB76" s="235">
        <f t="shared" si="12"/>
        <v>0</v>
      </c>
      <c r="AC76" s="235">
        <f>IF('Member Info'!N73="",1,"")</f>
        <v>1</v>
      </c>
      <c r="AD76" s="243" t="e">
        <f t="shared" si="13"/>
        <v>#VALUE!</v>
      </c>
      <c r="AE76" s="130" t="str">
        <f t="shared" si="0"/>
        <v/>
      </c>
      <c r="AF76" s="124">
        <f t="shared" si="14"/>
        <v>1</v>
      </c>
      <c r="AG76" s="124" t="str">
        <f>IF('Member Info'!N73&lt;&gt;"",IF(AND('Member Info'!N73&lt;=$U$1,'Member Info'!N73&gt;=$T$1),1,0),"")</f>
        <v/>
      </c>
      <c r="AI76" s="124" t="b">
        <f t="shared" si="15"/>
        <v>0</v>
      </c>
      <c r="AJ76" s="124">
        <f t="shared" si="16"/>
        <v>0</v>
      </c>
      <c r="AL76" s="124">
        <f t="shared" si="17"/>
        <v>0</v>
      </c>
      <c r="AM76" s="124">
        <f>IF('Member Info'!F73&gt;$T$1,1,0)</f>
        <v>0</v>
      </c>
      <c r="AN76" s="124" t="b">
        <f>IF(ISERROR(T76),ERROR.TYPE(#REF!)=ERROR.TYPE(T76),FALSE)</f>
        <v>0</v>
      </c>
      <c r="AO76" s="124" t="b">
        <f>IF(ISERROR(U76),ERROR.TYPE(#REF!)=ERROR.TYPE(U76),FALSE)</f>
        <v>0</v>
      </c>
      <c r="AP76" s="124">
        <f>IF('Member Info'!F73&gt;'GP1 April 25'!$U$1,1,0)</f>
        <v>0</v>
      </c>
      <c r="AQ76" s="124">
        <f t="shared" si="18"/>
        <v>0</v>
      </c>
      <c r="AR76" s="124">
        <f t="shared" si="19"/>
        <v>0</v>
      </c>
      <c r="AS76" s="124">
        <f t="shared" si="20"/>
        <v>1</v>
      </c>
    </row>
    <row r="77" spans="1:45" x14ac:dyDescent="0.25">
      <c r="A77" s="4">
        <v>46</v>
      </c>
      <c r="B77" s="164">
        <f>'Member Info'!D74</f>
        <v>0</v>
      </c>
      <c r="C77" s="164">
        <f>'Member Info'!E74</f>
        <v>0</v>
      </c>
      <c r="D77" s="164" t="str">
        <f>'Member Info'!G74</f>
        <v/>
      </c>
      <c r="E77" s="165">
        <f>'Member Info'!B74</f>
        <v>0</v>
      </c>
      <c r="F77" s="242"/>
      <c r="G77" s="166" t="str">
        <f>IF(E77=0,"",('Member Info'!K74+'Member Info'!L74))</f>
        <v/>
      </c>
      <c r="H77" s="419"/>
      <c r="I77" s="419"/>
      <c r="J77" s="26"/>
      <c r="K77" s="26"/>
      <c r="L77" s="384" t="str">
        <f>IF(E77=0,"",IF('Member Info'!F74&gt;$U$1,CONCATENATE("Joined with practice on ", TEXT('Member Info'!F74, "DD/MM/YYYY")),IF('Member Info'!N74&lt;&gt;"",IF('Member Info'!N74&lt;$T$1,CONCATENATE("Left Scheme on ", TEXT('Member Info'!N74, "DD/MM/YYYY")),IF(OR(G77="",G77=0),"Error Detected, No rate entered",IF(E77=0,"",IF(F77="","Error Detected, No Pensionable pay",IF(AS77=1,"No Part Time Status Entered",IF(AR77=1,"No Part Time Hours Entered",IF(ISERROR(AD77)," Unknown Values entered.",IF(V77+W77&lt;1,"Acceptable",IF(T77+U77=200, "No Contributions Entered", IF(M77="","Error Detected, Choose reason&gt;",IF(Z77="1",IF(V77=1,"Please Enter Deemed Pensionable Pay","Add Any Relevant Details Above"),"Please Give Details Above"))))))))))),IF(OR(G77="",G77=0),"Error Detected, No rate entered",IF(E77=0,"",IF(F77="","Error Detected, No Pensionable pay",IF(AS77=1,"No Part Time Status Entered",IF(AR77=1,"No Part Time Hours Entered",IF(ISERROR(AD77)," Unknown Values entered.",IF(V77+W77&lt;1,"Acceptable",IF(T77+U77=200, "No Contributions Entered", IF(M77="","Error Detected, Choose reason&gt;",IF(Z77="1",IF(V77=1,"Please Enter Deemed Pensionable Pay","Add relevant Details Above"),"Please give details Above")))))))))))))</f>
        <v/>
      </c>
      <c r="M77" s="260"/>
      <c r="N77" s="91"/>
      <c r="O77" s="91" t="str">
        <f t="shared" si="1"/>
        <v/>
      </c>
      <c r="P77" s="94">
        <f t="shared" si="2"/>
        <v>0</v>
      </c>
      <c r="Q77" s="94">
        <f t="shared" si="2"/>
        <v>0</v>
      </c>
      <c r="R77" s="218">
        <f>(ROUND((F77/100*'Member Info'!$W$2), 2))</f>
        <v>0</v>
      </c>
      <c r="S77" s="218" t="e">
        <f t="shared" si="3"/>
        <v>#VALUE!</v>
      </c>
      <c r="T77" s="218" t="str">
        <f t="shared" si="4"/>
        <v/>
      </c>
      <c r="U77" s="227" t="str">
        <f t="shared" si="5"/>
        <v/>
      </c>
      <c r="V77" s="228" t="str">
        <f t="shared" si="6"/>
        <v/>
      </c>
      <c r="W77" s="228" t="str">
        <f t="shared" si="7"/>
        <v/>
      </c>
      <c r="X77" s="222">
        <f t="shared" si="8"/>
        <v>0</v>
      </c>
      <c r="Y77" s="110">
        <f t="shared" si="9"/>
        <v>0</v>
      </c>
      <c r="Z77" s="235" t="str">
        <f t="shared" si="10"/>
        <v/>
      </c>
      <c r="AA77" s="240" t="b">
        <f t="shared" si="11"/>
        <v>0</v>
      </c>
      <c r="AB77" s="235">
        <f t="shared" si="12"/>
        <v>0</v>
      </c>
      <c r="AC77" s="235">
        <f>IF('Member Info'!N74="",1,"")</f>
        <v>1</v>
      </c>
      <c r="AD77" s="243" t="e">
        <f t="shared" si="13"/>
        <v>#VALUE!</v>
      </c>
      <c r="AE77" s="130" t="str">
        <f t="shared" si="0"/>
        <v/>
      </c>
      <c r="AF77" s="124">
        <f t="shared" si="14"/>
        <v>1</v>
      </c>
      <c r="AG77" s="124" t="str">
        <f>IF('Member Info'!N74&lt;&gt;"",IF(AND('Member Info'!N74&lt;=$U$1,'Member Info'!N74&gt;=$T$1),1,0),"")</f>
        <v/>
      </c>
      <c r="AI77" s="124" t="b">
        <f t="shared" si="15"/>
        <v>0</v>
      </c>
      <c r="AJ77" s="124">
        <f t="shared" si="16"/>
        <v>0</v>
      </c>
      <c r="AL77" s="124">
        <f t="shared" si="17"/>
        <v>0</v>
      </c>
      <c r="AM77" s="124">
        <f>IF('Member Info'!F74&gt;$T$1,1,0)</f>
        <v>0</v>
      </c>
      <c r="AN77" s="124" t="b">
        <f>IF(ISERROR(T77),ERROR.TYPE(#REF!)=ERROR.TYPE(T77),FALSE)</f>
        <v>0</v>
      </c>
      <c r="AO77" s="124" t="b">
        <f>IF(ISERROR(U77),ERROR.TYPE(#REF!)=ERROR.TYPE(U77),FALSE)</f>
        <v>0</v>
      </c>
      <c r="AP77" s="124">
        <f>IF('Member Info'!F74&gt;'GP1 April 25'!$U$1,1,0)</f>
        <v>0</v>
      </c>
      <c r="AQ77" s="124">
        <f t="shared" si="18"/>
        <v>0</v>
      </c>
      <c r="AR77" s="124">
        <f t="shared" si="19"/>
        <v>0</v>
      </c>
      <c r="AS77" s="124">
        <f t="shared" si="20"/>
        <v>1</v>
      </c>
    </row>
    <row r="78" spans="1:45" x14ac:dyDescent="0.25">
      <c r="A78" s="4">
        <v>47</v>
      </c>
      <c r="B78" s="164">
        <f>'Member Info'!D75</f>
        <v>0</v>
      </c>
      <c r="C78" s="164">
        <f>'Member Info'!E75</f>
        <v>0</v>
      </c>
      <c r="D78" s="164" t="str">
        <f>'Member Info'!G75</f>
        <v/>
      </c>
      <c r="E78" s="165">
        <f>'Member Info'!B75</f>
        <v>0</v>
      </c>
      <c r="F78" s="242"/>
      <c r="G78" s="166" t="str">
        <f>IF(E78=0,"",('Member Info'!K75+'Member Info'!L75))</f>
        <v/>
      </c>
      <c r="H78" s="419"/>
      <c r="I78" s="419"/>
      <c r="J78" s="26"/>
      <c r="K78" s="26"/>
      <c r="L78" s="384" t="str">
        <f>IF(E78=0,"",IF('Member Info'!F75&gt;$U$1,CONCATENATE("Joined with practice on ", TEXT('Member Info'!F75, "DD/MM/YYYY")),IF('Member Info'!N75&lt;&gt;"",IF('Member Info'!N75&lt;$T$1,CONCATENATE("Left Scheme on ", TEXT('Member Info'!N75, "DD/MM/YYYY")),IF(OR(G78="",G78=0),"Error Detected, No rate entered",IF(E78=0,"",IF(F78="","Error Detected, No Pensionable pay",IF(AS78=1,"No Part Time Status Entered",IF(AR78=1,"No Part Time Hours Entered",IF(ISERROR(AD78)," Unknown Values entered.",IF(V78+W78&lt;1,"Acceptable",IF(T78+U78=200, "No Contributions Entered", IF(M78="","Error Detected, Choose reason&gt;",IF(Z78="1",IF(V78=1,"Please Enter Deemed Pensionable Pay","Add Any Relevant Details Above"),"Please Give Details Above"))))))))))),IF(OR(G78="",G78=0),"Error Detected, No rate entered",IF(E78=0,"",IF(F78="","Error Detected, No Pensionable pay",IF(AS78=1,"No Part Time Status Entered",IF(AR78=1,"No Part Time Hours Entered",IF(ISERROR(AD78)," Unknown Values entered.",IF(V78+W78&lt;1,"Acceptable",IF(T78+U78=200, "No Contributions Entered", IF(M78="","Error Detected, Choose reason&gt;",IF(Z78="1",IF(V78=1,"Please Enter Deemed Pensionable Pay","Add relevant Details Above"),"Please give details Above")))))))))))))</f>
        <v/>
      </c>
      <c r="M78" s="260"/>
      <c r="N78" s="91"/>
      <c r="O78" s="91" t="str">
        <f t="shared" si="1"/>
        <v/>
      </c>
      <c r="P78" s="94">
        <f t="shared" si="2"/>
        <v>0</v>
      </c>
      <c r="Q78" s="94">
        <f t="shared" si="2"/>
        <v>0</v>
      </c>
      <c r="R78" s="218">
        <f>(ROUND((F78/100*'Member Info'!$W$2), 2))</f>
        <v>0</v>
      </c>
      <c r="S78" s="218" t="e">
        <f t="shared" si="3"/>
        <v>#VALUE!</v>
      </c>
      <c r="T78" s="218" t="str">
        <f t="shared" si="4"/>
        <v/>
      </c>
      <c r="U78" s="227" t="str">
        <f t="shared" si="5"/>
        <v/>
      </c>
      <c r="V78" s="228" t="str">
        <f t="shared" si="6"/>
        <v/>
      </c>
      <c r="W78" s="228" t="str">
        <f t="shared" si="7"/>
        <v/>
      </c>
      <c r="X78" s="222">
        <f t="shared" si="8"/>
        <v>0</v>
      </c>
      <c r="Y78" s="110">
        <f t="shared" si="9"/>
        <v>0</v>
      </c>
      <c r="Z78" s="235" t="str">
        <f t="shared" si="10"/>
        <v/>
      </c>
      <c r="AA78" s="240" t="b">
        <f t="shared" si="11"/>
        <v>0</v>
      </c>
      <c r="AB78" s="235">
        <f t="shared" si="12"/>
        <v>0</v>
      </c>
      <c r="AC78" s="235">
        <f>IF('Member Info'!N75="",1,"")</f>
        <v>1</v>
      </c>
      <c r="AD78" s="243" t="e">
        <f t="shared" si="13"/>
        <v>#VALUE!</v>
      </c>
      <c r="AE78" s="130" t="str">
        <f t="shared" si="0"/>
        <v/>
      </c>
      <c r="AF78" s="124">
        <f t="shared" si="14"/>
        <v>1</v>
      </c>
      <c r="AG78" s="124" t="str">
        <f>IF('Member Info'!N75&lt;&gt;"",IF(AND('Member Info'!N75&lt;=$U$1,'Member Info'!N75&gt;=$T$1),1,0),"")</f>
        <v/>
      </c>
      <c r="AI78" s="124" t="b">
        <f t="shared" si="15"/>
        <v>0</v>
      </c>
      <c r="AJ78" s="124">
        <f t="shared" si="16"/>
        <v>0</v>
      </c>
      <c r="AL78" s="124">
        <f t="shared" si="17"/>
        <v>0</v>
      </c>
      <c r="AM78" s="124">
        <f>IF('Member Info'!F75&gt;$T$1,1,0)</f>
        <v>0</v>
      </c>
      <c r="AN78" s="124" t="b">
        <f>IF(ISERROR(T78),ERROR.TYPE(#REF!)=ERROR.TYPE(T78),FALSE)</f>
        <v>0</v>
      </c>
      <c r="AO78" s="124" t="b">
        <f>IF(ISERROR(U78),ERROR.TYPE(#REF!)=ERROR.TYPE(U78),FALSE)</f>
        <v>0</v>
      </c>
      <c r="AP78" s="124">
        <f>IF('Member Info'!F75&gt;'GP1 April 25'!$U$1,1,0)</f>
        <v>0</v>
      </c>
      <c r="AQ78" s="124">
        <f t="shared" si="18"/>
        <v>0</v>
      </c>
      <c r="AR78" s="124">
        <f t="shared" si="19"/>
        <v>0</v>
      </c>
      <c r="AS78" s="124">
        <f t="shared" si="20"/>
        <v>1</v>
      </c>
    </row>
    <row r="79" spans="1:45" x14ac:dyDescent="0.25">
      <c r="A79" s="4">
        <v>48</v>
      </c>
      <c r="B79" s="164">
        <f>'Member Info'!D76</f>
        <v>0</v>
      </c>
      <c r="C79" s="164">
        <f>'Member Info'!E76</f>
        <v>0</v>
      </c>
      <c r="D79" s="164" t="str">
        <f>'Member Info'!G76</f>
        <v/>
      </c>
      <c r="E79" s="165">
        <f>'Member Info'!B76</f>
        <v>0</v>
      </c>
      <c r="F79" s="242"/>
      <c r="G79" s="166" t="str">
        <f>IF(E79=0,"",('Member Info'!K76+'Member Info'!L76))</f>
        <v/>
      </c>
      <c r="H79" s="419"/>
      <c r="I79" s="419"/>
      <c r="J79" s="26"/>
      <c r="K79" s="26"/>
      <c r="L79" s="384" t="str">
        <f>IF(E79=0,"",IF('Member Info'!F76&gt;$U$1,CONCATENATE("Joined with practice on ", TEXT('Member Info'!F76, "DD/MM/YYYY")),IF('Member Info'!N76&lt;&gt;"",IF('Member Info'!N76&lt;$T$1,CONCATENATE("Left Scheme on ", TEXT('Member Info'!N76, "DD/MM/YYYY")),IF(OR(G79="",G79=0),"Error Detected, No rate entered",IF(E79=0,"",IF(F79="","Error Detected, No Pensionable pay",IF(AS79=1,"No Part Time Status Entered",IF(AR79=1,"No Part Time Hours Entered",IF(ISERROR(AD79)," Unknown Values entered.",IF(V79+W79&lt;1,"Acceptable",IF(T79+U79=200, "No Contributions Entered", IF(M79="","Error Detected, Choose reason&gt;",IF(Z79="1",IF(V79=1,"Please Enter Deemed Pensionable Pay","Add Any Relevant Details Above"),"Please Give Details Above"))))))))))),IF(OR(G79="",G79=0),"Error Detected, No rate entered",IF(E79=0,"",IF(F79="","Error Detected, No Pensionable pay",IF(AS79=1,"No Part Time Status Entered",IF(AR79=1,"No Part Time Hours Entered",IF(ISERROR(AD79)," Unknown Values entered.",IF(V79+W79&lt;1,"Acceptable",IF(T79+U79=200, "No Contributions Entered", IF(M79="","Error Detected, Choose reason&gt;",IF(Z79="1",IF(V79=1,"Please Enter Deemed Pensionable Pay","Add relevant Details Above"),"Please give details Above")))))))))))))</f>
        <v/>
      </c>
      <c r="M79" s="260"/>
      <c r="N79" s="91"/>
      <c r="O79" s="91" t="str">
        <f t="shared" si="1"/>
        <v/>
      </c>
      <c r="P79" s="94">
        <f t="shared" si="2"/>
        <v>0</v>
      </c>
      <c r="Q79" s="94">
        <f t="shared" si="2"/>
        <v>0</v>
      </c>
      <c r="R79" s="218">
        <f>(ROUND((F79/100*'Member Info'!$W$2), 2))</f>
        <v>0</v>
      </c>
      <c r="S79" s="218" t="e">
        <f t="shared" si="3"/>
        <v>#VALUE!</v>
      </c>
      <c r="T79" s="218" t="str">
        <f t="shared" si="4"/>
        <v/>
      </c>
      <c r="U79" s="227" t="str">
        <f t="shared" si="5"/>
        <v/>
      </c>
      <c r="V79" s="228" t="str">
        <f t="shared" si="6"/>
        <v/>
      </c>
      <c r="W79" s="228" t="str">
        <f t="shared" si="7"/>
        <v/>
      </c>
      <c r="X79" s="222">
        <f t="shared" si="8"/>
        <v>0</v>
      </c>
      <c r="Y79" s="110">
        <f t="shared" si="9"/>
        <v>0</v>
      </c>
      <c r="Z79" s="235" t="str">
        <f t="shared" si="10"/>
        <v/>
      </c>
      <c r="AA79" s="240" t="b">
        <f t="shared" si="11"/>
        <v>0</v>
      </c>
      <c r="AB79" s="235">
        <f t="shared" si="12"/>
        <v>0</v>
      </c>
      <c r="AC79" s="235">
        <f>IF('Member Info'!N76="",1,"")</f>
        <v>1</v>
      </c>
      <c r="AD79" s="243" t="e">
        <f t="shared" si="13"/>
        <v>#VALUE!</v>
      </c>
      <c r="AE79" s="130" t="str">
        <f t="shared" si="0"/>
        <v/>
      </c>
      <c r="AF79" s="124">
        <f t="shared" si="14"/>
        <v>1</v>
      </c>
      <c r="AG79" s="124" t="str">
        <f>IF('Member Info'!N76&lt;&gt;"",IF(AND('Member Info'!N76&lt;=$U$1,'Member Info'!N76&gt;=$T$1),1,0),"")</f>
        <v/>
      </c>
      <c r="AI79" s="124" t="b">
        <f t="shared" si="15"/>
        <v>0</v>
      </c>
      <c r="AJ79" s="124">
        <f t="shared" si="16"/>
        <v>0</v>
      </c>
      <c r="AL79" s="124">
        <f t="shared" si="17"/>
        <v>0</v>
      </c>
      <c r="AM79" s="124">
        <f>IF('Member Info'!F76&gt;$T$1,1,0)</f>
        <v>0</v>
      </c>
      <c r="AN79" s="124" t="b">
        <f>IF(ISERROR(T79),ERROR.TYPE(#REF!)=ERROR.TYPE(T79),FALSE)</f>
        <v>0</v>
      </c>
      <c r="AO79" s="124" t="b">
        <f>IF(ISERROR(U79),ERROR.TYPE(#REF!)=ERROR.TYPE(U79),FALSE)</f>
        <v>0</v>
      </c>
      <c r="AP79" s="124">
        <f>IF('Member Info'!F76&gt;'GP1 April 25'!$U$1,1,0)</f>
        <v>0</v>
      </c>
      <c r="AQ79" s="124">
        <f t="shared" si="18"/>
        <v>0</v>
      </c>
      <c r="AR79" s="124">
        <f t="shared" si="19"/>
        <v>0</v>
      </c>
      <c r="AS79" s="124">
        <f t="shared" si="20"/>
        <v>1</v>
      </c>
    </row>
    <row r="80" spans="1:45" x14ac:dyDescent="0.25">
      <c r="A80" s="4">
        <v>49</v>
      </c>
      <c r="B80" s="164">
        <f>'Member Info'!D77</f>
        <v>0</v>
      </c>
      <c r="C80" s="164">
        <f>'Member Info'!E77</f>
        <v>0</v>
      </c>
      <c r="D80" s="164" t="str">
        <f>'Member Info'!G77</f>
        <v/>
      </c>
      <c r="E80" s="165">
        <f>'Member Info'!B77</f>
        <v>0</v>
      </c>
      <c r="F80" s="242"/>
      <c r="G80" s="166" t="str">
        <f>IF(E80=0,"",('Member Info'!K77+'Member Info'!L77))</f>
        <v/>
      </c>
      <c r="H80" s="419"/>
      <c r="I80" s="419"/>
      <c r="J80" s="26"/>
      <c r="K80" s="26"/>
      <c r="L80" s="384" t="str">
        <f>IF(E80=0,"",IF('Member Info'!F77&gt;$U$1,CONCATENATE("Joined with practice on ", TEXT('Member Info'!F77, "DD/MM/YYYY")),IF('Member Info'!N77&lt;&gt;"",IF('Member Info'!N77&lt;$T$1,CONCATENATE("Left Scheme on ", TEXT('Member Info'!N77, "DD/MM/YYYY")),IF(OR(G80="",G80=0),"Error Detected, No rate entered",IF(E80=0,"",IF(F80="","Error Detected, No Pensionable pay",IF(AS80=1,"No Part Time Status Entered",IF(AR80=1,"No Part Time Hours Entered",IF(ISERROR(AD80)," Unknown Values entered.",IF(V80+W80&lt;1,"Acceptable",IF(T80+U80=200, "No Contributions Entered", IF(M80="","Error Detected, Choose reason&gt;",IF(Z80="1",IF(V80=1,"Please Enter Deemed Pensionable Pay","Add Any Relevant Details Above"),"Please Give Details Above"))))))))))),IF(OR(G80="",G80=0),"Error Detected, No rate entered",IF(E80=0,"",IF(F80="","Error Detected, No Pensionable pay",IF(AS80=1,"No Part Time Status Entered",IF(AR80=1,"No Part Time Hours Entered",IF(ISERROR(AD80)," Unknown Values entered.",IF(V80+W80&lt;1,"Acceptable",IF(T80+U80=200, "No Contributions Entered", IF(M80="","Error Detected, Choose reason&gt;",IF(Z80="1",IF(V80=1,"Please Enter Deemed Pensionable Pay","Add relevant Details Above"),"Please give details Above")))))))))))))</f>
        <v/>
      </c>
      <c r="M80" s="260"/>
      <c r="N80" s="91"/>
      <c r="O80" s="91" t="str">
        <f t="shared" si="1"/>
        <v/>
      </c>
      <c r="P80" s="94">
        <f t="shared" si="2"/>
        <v>0</v>
      </c>
      <c r="Q80" s="94">
        <f t="shared" si="2"/>
        <v>0</v>
      </c>
      <c r="R80" s="218">
        <f>(ROUND((F80/100*'Member Info'!$W$2), 2))</f>
        <v>0</v>
      </c>
      <c r="S80" s="218" t="e">
        <f t="shared" si="3"/>
        <v>#VALUE!</v>
      </c>
      <c r="T80" s="218" t="str">
        <f t="shared" si="4"/>
        <v/>
      </c>
      <c r="U80" s="227" t="str">
        <f t="shared" si="5"/>
        <v/>
      </c>
      <c r="V80" s="228" t="str">
        <f t="shared" si="6"/>
        <v/>
      </c>
      <c r="W80" s="228" t="str">
        <f t="shared" si="7"/>
        <v/>
      </c>
      <c r="X80" s="222">
        <f t="shared" si="8"/>
        <v>0</v>
      </c>
      <c r="Y80" s="110">
        <f t="shared" si="9"/>
        <v>0</v>
      </c>
      <c r="Z80" s="235" t="str">
        <f t="shared" si="10"/>
        <v/>
      </c>
      <c r="AA80" s="240" t="b">
        <f t="shared" si="11"/>
        <v>0</v>
      </c>
      <c r="AB80" s="235">
        <f t="shared" si="12"/>
        <v>0</v>
      </c>
      <c r="AC80" s="235">
        <f>IF('Member Info'!N77="",1,"")</f>
        <v>1</v>
      </c>
      <c r="AD80" s="243" t="e">
        <f t="shared" si="13"/>
        <v>#VALUE!</v>
      </c>
      <c r="AE80" s="130" t="str">
        <f t="shared" si="0"/>
        <v/>
      </c>
      <c r="AF80" s="124">
        <f t="shared" si="14"/>
        <v>1</v>
      </c>
      <c r="AG80" s="124" t="str">
        <f>IF('Member Info'!N77&lt;&gt;"",IF(AND('Member Info'!N77&lt;=$U$1,'Member Info'!N77&gt;=$T$1),1,0),"")</f>
        <v/>
      </c>
      <c r="AI80" s="124" t="b">
        <f t="shared" si="15"/>
        <v>0</v>
      </c>
      <c r="AJ80" s="124">
        <f t="shared" si="16"/>
        <v>0</v>
      </c>
      <c r="AL80" s="124">
        <f t="shared" si="17"/>
        <v>0</v>
      </c>
      <c r="AM80" s="124">
        <f>IF('Member Info'!F77&gt;$T$1,1,0)</f>
        <v>0</v>
      </c>
      <c r="AN80" s="124" t="b">
        <f>IF(ISERROR(T80),ERROR.TYPE(#REF!)=ERROR.TYPE(T80),FALSE)</f>
        <v>0</v>
      </c>
      <c r="AO80" s="124" t="b">
        <f>IF(ISERROR(U80),ERROR.TYPE(#REF!)=ERROR.TYPE(U80),FALSE)</f>
        <v>0</v>
      </c>
      <c r="AP80" s="124">
        <f>IF('Member Info'!F77&gt;'GP1 April 25'!$U$1,1,0)</f>
        <v>0</v>
      </c>
      <c r="AQ80" s="124">
        <f t="shared" si="18"/>
        <v>0</v>
      </c>
      <c r="AR80" s="124">
        <f t="shared" si="19"/>
        <v>0</v>
      </c>
      <c r="AS80" s="124">
        <f t="shared" si="20"/>
        <v>1</v>
      </c>
    </row>
    <row r="81" spans="1:45" x14ac:dyDescent="0.25">
      <c r="A81" s="4">
        <v>50</v>
      </c>
      <c r="B81" s="164">
        <f>'Member Info'!D78</f>
        <v>0</v>
      </c>
      <c r="C81" s="164">
        <f>'Member Info'!E78</f>
        <v>0</v>
      </c>
      <c r="D81" s="164" t="str">
        <f>'Member Info'!G78</f>
        <v/>
      </c>
      <c r="E81" s="165">
        <f>'Member Info'!B78</f>
        <v>0</v>
      </c>
      <c r="F81" s="242"/>
      <c r="G81" s="166" t="str">
        <f>IF(E81=0,"",('Member Info'!K78+'Member Info'!L78))</f>
        <v/>
      </c>
      <c r="H81" s="419"/>
      <c r="I81" s="419"/>
      <c r="J81" s="26"/>
      <c r="K81" s="26"/>
      <c r="L81" s="384" t="str">
        <f>IF(E81=0,"",IF('Member Info'!F78&gt;$U$1,CONCATENATE("Joined with practice on ", TEXT('Member Info'!F78, "DD/MM/YYYY")),IF('Member Info'!N78&lt;&gt;"",IF('Member Info'!N78&lt;$T$1,CONCATENATE("Left Scheme on ", TEXT('Member Info'!N78, "DD/MM/YYYY")),IF(OR(G81="",G81=0),"Error Detected, No rate entered",IF(E81=0,"",IF(F81="","Error Detected, No Pensionable pay",IF(AS81=1,"No Part Time Status Entered",IF(AR81=1,"No Part Time Hours Entered",IF(ISERROR(AD81)," Unknown Values entered.",IF(V81+W81&lt;1,"Acceptable",IF(T81+U81=200, "No Contributions Entered", IF(M81="","Error Detected, Choose reason&gt;",IF(Z81="1",IF(V81=1,"Please Enter Deemed Pensionable Pay","Add Any Relevant Details Above"),"Please Give Details Above"))))))))))),IF(OR(G81="",G81=0),"Error Detected, No rate entered",IF(E81=0,"",IF(F81="","Error Detected, No Pensionable pay",IF(AS81=1,"No Part Time Status Entered",IF(AR81=1,"No Part Time Hours Entered",IF(ISERROR(AD81)," Unknown Values entered.",IF(V81+W81&lt;1,"Acceptable",IF(T81+U81=200, "No Contributions Entered", IF(M81="","Error Detected, Choose reason&gt;",IF(Z81="1",IF(V81=1,"Please Enter Deemed Pensionable Pay","Add relevant Details Above"),"Please give details Above")))))))))))))</f>
        <v/>
      </c>
      <c r="M81" s="260"/>
      <c r="N81" s="91"/>
      <c r="O81" s="91" t="str">
        <f t="shared" si="1"/>
        <v/>
      </c>
      <c r="P81" s="94">
        <f t="shared" si="2"/>
        <v>0</v>
      </c>
      <c r="Q81" s="94">
        <f t="shared" si="2"/>
        <v>0</v>
      </c>
      <c r="R81" s="218">
        <f>(ROUND((F81/100*'Member Info'!$W$2), 2))</f>
        <v>0</v>
      </c>
      <c r="S81" s="218" t="e">
        <f t="shared" si="3"/>
        <v>#VALUE!</v>
      </c>
      <c r="T81" s="218" t="str">
        <f t="shared" si="4"/>
        <v/>
      </c>
      <c r="U81" s="227" t="str">
        <f t="shared" si="5"/>
        <v/>
      </c>
      <c r="V81" s="228" t="str">
        <f t="shared" si="6"/>
        <v/>
      </c>
      <c r="W81" s="228" t="str">
        <f t="shared" si="7"/>
        <v/>
      </c>
      <c r="X81" s="222">
        <f t="shared" si="8"/>
        <v>0</v>
      </c>
      <c r="Y81" s="110">
        <f t="shared" si="9"/>
        <v>0</v>
      </c>
      <c r="Z81" s="235" t="str">
        <f t="shared" si="10"/>
        <v/>
      </c>
      <c r="AA81" s="240" t="b">
        <f t="shared" si="11"/>
        <v>0</v>
      </c>
      <c r="AB81" s="235">
        <f t="shared" si="12"/>
        <v>0</v>
      </c>
      <c r="AC81" s="235">
        <f>IF('Member Info'!N78="",1,"")</f>
        <v>1</v>
      </c>
      <c r="AD81" s="243" t="e">
        <f t="shared" si="13"/>
        <v>#VALUE!</v>
      </c>
      <c r="AE81" s="130" t="str">
        <f t="shared" si="0"/>
        <v/>
      </c>
      <c r="AF81" s="124">
        <f t="shared" si="14"/>
        <v>1</v>
      </c>
      <c r="AG81" s="124" t="str">
        <f>IF('Member Info'!N78&lt;&gt;"",IF(AND('Member Info'!N78&lt;=$U$1,'Member Info'!N78&gt;=$T$1),1,0),"")</f>
        <v/>
      </c>
      <c r="AI81" s="124" t="b">
        <f t="shared" si="15"/>
        <v>0</v>
      </c>
      <c r="AJ81" s="124">
        <f t="shared" si="16"/>
        <v>0</v>
      </c>
      <c r="AL81" s="124">
        <f t="shared" si="17"/>
        <v>0</v>
      </c>
      <c r="AM81" s="124">
        <f>IF('Member Info'!F78&gt;$T$1,1,0)</f>
        <v>0</v>
      </c>
      <c r="AN81" s="124" t="b">
        <f>IF(ISERROR(T81),ERROR.TYPE(#REF!)=ERROR.TYPE(T81),FALSE)</f>
        <v>0</v>
      </c>
      <c r="AO81" s="124" t="b">
        <f>IF(ISERROR(U81),ERROR.TYPE(#REF!)=ERROR.TYPE(U81),FALSE)</f>
        <v>0</v>
      </c>
      <c r="AP81" s="124">
        <f>IF('Member Info'!F78&gt;'GP1 April 25'!$U$1,1,0)</f>
        <v>0</v>
      </c>
      <c r="AQ81" s="124">
        <f t="shared" si="18"/>
        <v>0</v>
      </c>
      <c r="AR81" s="124">
        <f t="shared" si="19"/>
        <v>0</v>
      </c>
      <c r="AS81" s="124">
        <f t="shared" si="20"/>
        <v>1</v>
      </c>
    </row>
    <row r="82" spans="1:45" x14ac:dyDescent="0.25">
      <c r="A82" s="4">
        <v>51</v>
      </c>
      <c r="B82" s="164">
        <f>'Member Info'!D79</f>
        <v>0</v>
      </c>
      <c r="C82" s="164">
        <f>'Member Info'!E79</f>
        <v>0</v>
      </c>
      <c r="D82" s="164" t="str">
        <f>'Member Info'!G79</f>
        <v/>
      </c>
      <c r="E82" s="165">
        <f>'Member Info'!B79</f>
        <v>0</v>
      </c>
      <c r="F82" s="242"/>
      <c r="G82" s="166" t="str">
        <f>IF(E82=0,"",('Member Info'!K79+'Member Info'!L79))</f>
        <v/>
      </c>
      <c r="H82" s="419"/>
      <c r="I82" s="419"/>
      <c r="J82" s="26"/>
      <c r="K82" s="26"/>
      <c r="L82" s="384" t="str">
        <f>IF(E82=0,"",IF('Member Info'!F79&gt;$U$1,CONCATENATE("Joined with practice on ", TEXT('Member Info'!F79, "DD/MM/YYYY")),IF('Member Info'!N79&lt;&gt;"",IF('Member Info'!N79&lt;$T$1,CONCATENATE("Left Scheme on ", TEXT('Member Info'!N79, "DD/MM/YYYY")),IF(OR(G82="",G82=0),"Error Detected, No rate entered",IF(E82=0,"",IF(F82="","Error Detected, No Pensionable pay",IF(AS82=1,"No Part Time Status Entered",IF(AR82=1,"No Part Time Hours Entered",IF(ISERROR(AD82)," Unknown Values entered.",IF(V82+W82&lt;1,"Acceptable",IF(T82+U82=200, "No Contributions Entered", IF(M82="","Error Detected, Choose reason&gt;",IF(Z82="1",IF(V82=1,"Please Enter Deemed Pensionable Pay","Add Any Relevant Details Above"),"Please Give Details Above"))))))))))),IF(OR(G82="",G82=0),"Error Detected, No rate entered",IF(E82=0,"",IF(F82="","Error Detected, No Pensionable pay",IF(AS82=1,"No Part Time Status Entered",IF(AR82=1,"No Part Time Hours Entered",IF(ISERROR(AD82)," Unknown Values entered.",IF(V82+W82&lt;1,"Acceptable",IF(T82+U82=200, "No Contributions Entered", IF(M82="","Error Detected, Choose reason&gt;",IF(Z82="1",IF(V82=1,"Please Enter Deemed Pensionable Pay","Add relevant Details Above"),"Please give details Above")))))))))))))</f>
        <v/>
      </c>
      <c r="M82" s="260"/>
      <c r="N82" s="91"/>
      <c r="O82" s="91" t="str">
        <f t="shared" si="1"/>
        <v/>
      </c>
      <c r="P82" s="94">
        <f t="shared" si="2"/>
        <v>0</v>
      </c>
      <c r="Q82" s="94">
        <f t="shared" si="2"/>
        <v>0</v>
      </c>
      <c r="R82" s="218">
        <f>(ROUND((F82/100*'Member Info'!$W$2), 2))</f>
        <v>0</v>
      </c>
      <c r="S82" s="218" t="e">
        <f t="shared" si="3"/>
        <v>#VALUE!</v>
      </c>
      <c r="T82" s="218" t="str">
        <f t="shared" si="4"/>
        <v/>
      </c>
      <c r="U82" s="227" t="str">
        <f t="shared" si="5"/>
        <v/>
      </c>
      <c r="V82" s="228" t="str">
        <f t="shared" si="6"/>
        <v/>
      </c>
      <c r="W82" s="228" t="str">
        <f t="shared" si="7"/>
        <v/>
      </c>
      <c r="X82" s="222">
        <f t="shared" si="8"/>
        <v>0</v>
      </c>
      <c r="Y82" s="110">
        <f t="shared" si="9"/>
        <v>0</v>
      </c>
      <c r="Z82" s="235" t="str">
        <f t="shared" si="10"/>
        <v/>
      </c>
      <c r="AA82" s="240" t="b">
        <f t="shared" si="11"/>
        <v>0</v>
      </c>
      <c r="AB82" s="235">
        <f t="shared" si="12"/>
        <v>0</v>
      </c>
      <c r="AC82" s="235">
        <f>IF('Member Info'!N79="",1,"")</f>
        <v>1</v>
      </c>
      <c r="AD82" s="243" t="e">
        <f t="shared" si="13"/>
        <v>#VALUE!</v>
      </c>
      <c r="AE82" s="130" t="str">
        <f t="shared" si="0"/>
        <v/>
      </c>
      <c r="AF82" s="124">
        <f t="shared" si="14"/>
        <v>1</v>
      </c>
      <c r="AG82" s="124" t="str">
        <f>IF('Member Info'!N79&lt;&gt;"",IF(AND('Member Info'!N79&lt;=$U$1,'Member Info'!N79&gt;=$T$1),1,0),"")</f>
        <v/>
      </c>
      <c r="AI82" s="124" t="b">
        <f t="shared" si="15"/>
        <v>0</v>
      </c>
      <c r="AJ82" s="124">
        <f t="shared" si="16"/>
        <v>0</v>
      </c>
      <c r="AL82" s="124">
        <f t="shared" si="17"/>
        <v>0</v>
      </c>
      <c r="AM82" s="124">
        <f>IF('Member Info'!F79&gt;$T$1,1,0)</f>
        <v>0</v>
      </c>
      <c r="AN82" s="124" t="b">
        <f>IF(ISERROR(T82),ERROR.TYPE(#REF!)=ERROR.TYPE(T82),FALSE)</f>
        <v>0</v>
      </c>
      <c r="AO82" s="124" t="b">
        <f>IF(ISERROR(U82),ERROR.TYPE(#REF!)=ERROR.TYPE(U82),FALSE)</f>
        <v>0</v>
      </c>
      <c r="AP82" s="124">
        <f>IF('Member Info'!F79&gt;'GP1 April 25'!$U$1,1,0)</f>
        <v>0</v>
      </c>
      <c r="AQ82" s="124">
        <f t="shared" si="18"/>
        <v>0</v>
      </c>
      <c r="AR82" s="124">
        <f t="shared" si="19"/>
        <v>0</v>
      </c>
      <c r="AS82" s="124">
        <f t="shared" si="20"/>
        <v>1</v>
      </c>
    </row>
    <row r="83" spans="1:45" x14ac:dyDescent="0.25">
      <c r="A83" s="4">
        <v>52</v>
      </c>
      <c r="B83" s="164">
        <f>'Member Info'!D80</f>
        <v>0</v>
      </c>
      <c r="C83" s="164">
        <f>'Member Info'!E80</f>
        <v>0</v>
      </c>
      <c r="D83" s="164" t="str">
        <f>'Member Info'!G80</f>
        <v/>
      </c>
      <c r="E83" s="165">
        <f>'Member Info'!B80</f>
        <v>0</v>
      </c>
      <c r="F83" s="242"/>
      <c r="G83" s="166" t="str">
        <f>IF(E83=0,"",('Member Info'!K80+'Member Info'!L80))</f>
        <v/>
      </c>
      <c r="H83" s="419"/>
      <c r="I83" s="419"/>
      <c r="J83" s="26"/>
      <c r="K83" s="26"/>
      <c r="L83" s="384" t="str">
        <f>IF(E83=0,"",IF('Member Info'!F80&gt;$U$1,CONCATENATE("Joined with practice on ", TEXT('Member Info'!F80, "DD/MM/YYYY")),IF('Member Info'!N80&lt;&gt;"",IF('Member Info'!N80&lt;$T$1,CONCATENATE("Left Scheme on ", TEXT('Member Info'!N80, "DD/MM/YYYY")),IF(OR(G83="",G83=0),"Error Detected, No rate entered",IF(E83=0,"",IF(F83="","Error Detected, No Pensionable pay",IF(AS83=1,"No Part Time Status Entered",IF(AR83=1,"No Part Time Hours Entered",IF(ISERROR(AD83)," Unknown Values entered.",IF(V83+W83&lt;1,"Acceptable",IF(T83+U83=200, "No Contributions Entered", IF(M83="","Error Detected, Choose reason&gt;",IF(Z83="1",IF(V83=1,"Please Enter Deemed Pensionable Pay","Add Any Relevant Details Above"),"Please Give Details Above"))))))))))),IF(OR(G83="",G83=0),"Error Detected, No rate entered",IF(E83=0,"",IF(F83="","Error Detected, No Pensionable pay",IF(AS83=1,"No Part Time Status Entered",IF(AR83=1,"No Part Time Hours Entered",IF(ISERROR(AD83)," Unknown Values entered.",IF(V83+W83&lt;1,"Acceptable",IF(T83+U83=200, "No Contributions Entered", IF(M83="","Error Detected, Choose reason&gt;",IF(Z83="1",IF(V83=1,"Please Enter Deemed Pensionable Pay","Add relevant Details Above"),"Please give details Above")))))))))))))</f>
        <v/>
      </c>
      <c r="M83" s="260"/>
      <c r="N83" s="91"/>
      <c r="O83" s="91" t="str">
        <f t="shared" si="1"/>
        <v/>
      </c>
      <c r="P83" s="94">
        <f t="shared" si="2"/>
        <v>0</v>
      </c>
      <c r="Q83" s="94">
        <f t="shared" si="2"/>
        <v>0</v>
      </c>
      <c r="R83" s="218">
        <f>(ROUND((F83/100*'Member Info'!$W$2), 2))</f>
        <v>0</v>
      </c>
      <c r="S83" s="218" t="e">
        <f t="shared" si="3"/>
        <v>#VALUE!</v>
      </c>
      <c r="T83" s="218" t="str">
        <f t="shared" si="4"/>
        <v/>
      </c>
      <c r="U83" s="227" t="str">
        <f t="shared" si="5"/>
        <v/>
      </c>
      <c r="V83" s="228" t="str">
        <f t="shared" si="6"/>
        <v/>
      </c>
      <c r="W83" s="228" t="str">
        <f t="shared" si="7"/>
        <v/>
      </c>
      <c r="X83" s="222">
        <f t="shared" si="8"/>
        <v>0</v>
      </c>
      <c r="Y83" s="110">
        <f t="shared" si="9"/>
        <v>0</v>
      </c>
      <c r="Z83" s="235" t="str">
        <f t="shared" si="10"/>
        <v/>
      </c>
      <c r="AA83" s="240" t="b">
        <f t="shared" si="11"/>
        <v>0</v>
      </c>
      <c r="AB83" s="235">
        <f t="shared" si="12"/>
        <v>0</v>
      </c>
      <c r="AC83" s="235">
        <f>IF('Member Info'!N80="",1,"")</f>
        <v>1</v>
      </c>
      <c r="AD83" s="243" t="e">
        <f t="shared" si="13"/>
        <v>#VALUE!</v>
      </c>
      <c r="AE83" s="130" t="str">
        <f t="shared" si="0"/>
        <v/>
      </c>
      <c r="AF83" s="124">
        <f t="shared" si="14"/>
        <v>1</v>
      </c>
      <c r="AG83" s="124" t="str">
        <f>IF('Member Info'!N80&lt;&gt;"",IF(AND('Member Info'!N80&lt;=$U$1,'Member Info'!N80&gt;=$T$1),1,0),"")</f>
        <v/>
      </c>
      <c r="AI83" s="124" t="b">
        <f t="shared" si="15"/>
        <v>0</v>
      </c>
      <c r="AJ83" s="124">
        <f t="shared" si="16"/>
        <v>0</v>
      </c>
      <c r="AL83" s="124">
        <f t="shared" si="17"/>
        <v>0</v>
      </c>
      <c r="AM83" s="124">
        <f>IF('Member Info'!F80&gt;$T$1,1,0)</f>
        <v>0</v>
      </c>
      <c r="AN83" s="124" t="b">
        <f>IF(ISERROR(T83),ERROR.TYPE(#REF!)=ERROR.TYPE(T83),FALSE)</f>
        <v>0</v>
      </c>
      <c r="AO83" s="124" t="b">
        <f>IF(ISERROR(U83),ERROR.TYPE(#REF!)=ERROR.TYPE(U83),FALSE)</f>
        <v>0</v>
      </c>
      <c r="AP83" s="124">
        <f>IF('Member Info'!F80&gt;'GP1 April 25'!$U$1,1,0)</f>
        <v>0</v>
      </c>
      <c r="AQ83" s="124">
        <f t="shared" si="18"/>
        <v>0</v>
      </c>
      <c r="AR83" s="124">
        <f t="shared" si="19"/>
        <v>0</v>
      </c>
      <c r="AS83" s="124">
        <f t="shared" si="20"/>
        <v>1</v>
      </c>
    </row>
    <row r="84" spans="1:45" x14ac:dyDescent="0.25">
      <c r="A84" s="4">
        <v>53</v>
      </c>
      <c r="B84" s="164">
        <f>'Member Info'!D81</f>
        <v>0</v>
      </c>
      <c r="C84" s="164">
        <f>'Member Info'!E81</f>
        <v>0</v>
      </c>
      <c r="D84" s="164" t="str">
        <f>'Member Info'!G81</f>
        <v/>
      </c>
      <c r="E84" s="165">
        <f>'Member Info'!B81</f>
        <v>0</v>
      </c>
      <c r="F84" s="242"/>
      <c r="G84" s="166" t="str">
        <f>IF(E84=0,"",('Member Info'!K81+'Member Info'!L81))</f>
        <v/>
      </c>
      <c r="H84" s="419"/>
      <c r="I84" s="419"/>
      <c r="J84" s="26"/>
      <c r="K84" s="26"/>
      <c r="L84" s="384" t="str">
        <f>IF(E84=0,"",IF('Member Info'!F81&gt;$U$1,CONCATENATE("Joined with practice on ", TEXT('Member Info'!F81, "DD/MM/YYYY")),IF('Member Info'!N81&lt;&gt;"",IF('Member Info'!N81&lt;$T$1,CONCATENATE("Left Scheme on ", TEXT('Member Info'!N81, "DD/MM/YYYY")),IF(OR(G84="",G84=0),"Error Detected, No rate entered",IF(E84=0,"",IF(F84="","Error Detected, No Pensionable pay",IF(AS84=1,"No Part Time Status Entered",IF(AR84=1,"No Part Time Hours Entered",IF(ISERROR(AD84)," Unknown Values entered.",IF(V84+W84&lt;1,"Acceptable",IF(T84+U84=200, "No Contributions Entered", IF(M84="","Error Detected, Choose reason&gt;",IF(Z84="1",IF(V84=1,"Please Enter Deemed Pensionable Pay","Add Any Relevant Details Above"),"Please Give Details Above"))))))))))),IF(OR(G84="",G84=0),"Error Detected, No rate entered",IF(E84=0,"",IF(F84="","Error Detected, No Pensionable pay",IF(AS84=1,"No Part Time Status Entered",IF(AR84=1,"No Part Time Hours Entered",IF(ISERROR(AD84)," Unknown Values entered.",IF(V84+W84&lt;1,"Acceptable",IF(T84+U84=200, "No Contributions Entered", IF(M84="","Error Detected, Choose reason&gt;",IF(Z84="1",IF(V84=1,"Please Enter Deemed Pensionable Pay","Add relevant Details Above"),"Please give details Above")))))))))))))</f>
        <v/>
      </c>
      <c r="M84" s="260"/>
      <c r="N84" s="91"/>
      <c r="O84" s="91" t="str">
        <f t="shared" si="1"/>
        <v/>
      </c>
      <c r="P84" s="94">
        <f t="shared" si="2"/>
        <v>0</v>
      </c>
      <c r="Q84" s="94">
        <f t="shared" si="2"/>
        <v>0</v>
      </c>
      <c r="R84" s="218">
        <f>(ROUND((F84/100*'Member Info'!$W$2), 2))</f>
        <v>0</v>
      </c>
      <c r="S84" s="218" t="e">
        <f t="shared" si="3"/>
        <v>#VALUE!</v>
      </c>
      <c r="T84" s="218" t="str">
        <f t="shared" si="4"/>
        <v/>
      </c>
      <c r="U84" s="227" t="str">
        <f t="shared" si="5"/>
        <v/>
      </c>
      <c r="V84" s="228" t="str">
        <f t="shared" si="6"/>
        <v/>
      </c>
      <c r="W84" s="228" t="str">
        <f t="shared" si="7"/>
        <v/>
      </c>
      <c r="X84" s="222">
        <f t="shared" si="8"/>
        <v>0</v>
      </c>
      <c r="Y84" s="110">
        <f t="shared" si="9"/>
        <v>0</v>
      </c>
      <c r="Z84" s="235" t="str">
        <f t="shared" si="10"/>
        <v/>
      </c>
      <c r="AA84" s="240" t="b">
        <f t="shared" si="11"/>
        <v>0</v>
      </c>
      <c r="AB84" s="235">
        <f t="shared" si="12"/>
        <v>0</v>
      </c>
      <c r="AC84" s="235">
        <f>IF('Member Info'!N81="",1,"")</f>
        <v>1</v>
      </c>
      <c r="AD84" s="243" t="e">
        <f t="shared" si="13"/>
        <v>#VALUE!</v>
      </c>
      <c r="AE84" s="130" t="str">
        <f t="shared" si="0"/>
        <v/>
      </c>
      <c r="AF84" s="124">
        <f t="shared" si="14"/>
        <v>1</v>
      </c>
      <c r="AG84" s="124" t="str">
        <f>IF('Member Info'!N81&lt;&gt;"",IF(AND('Member Info'!N81&lt;=$U$1,'Member Info'!N81&gt;=$T$1),1,0),"")</f>
        <v/>
      </c>
      <c r="AI84" s="124" t="b">
        <f t="shared" si="15"/>
        <v>0</v>
      </c>
      <c r="AJ84" s="124">
        <f t="shared" si="16"/>
        <v>0</v>
      </c>
      <c r="AL84" s="124">
        <f t="shared" si="17"/>
        <v>0</v>
      </c>
      <c r="AM84" s="124">
        <f>IF('Member Info'!F81&gt;$T$1,1,0)</f>
        <v>0</v>
      </c>
      <c r="AN84" s="124" t="b">
        <f>IF(ISERROR(T84),ERROR.TYPE(#REF!)=ERROR.TYPE(T84),FALSE)</f>
        <v>0</v>
      </c>
      <c r="AO84" s="124" t="b">
        <f>IF(ISERROR(U84),ERROR.TYPE(#REF!)=ERROR.TYPE(U84),FALSE)</f>
        <v>0</v>
      </c>
      <c r="AP84" s="124">
        <f>IF('Member Info'!F81&gt;'GP1 April 25'!$U$1,1,0)</f>
        <v>0</v>
      </c>
      <c r="AQ84" s="124">
        <f t="shared" si="18"/>
        <v>0</v>
      </c>
      <c r="AR84" s="124">
        <f t="shared" si="19"/>
        <v>0</v>
      </c>
      <c r="AS84" s="124">
        <f t="shared" si="20"/>
        <v>1</v>
      </c>
    </row>
    <row r="85" spans="1:45" x14ac:dyDescent="0.25">
      <c r="A85" s="4">
        <v>54</v>
      </c>
      <c r="B85" s="164">
        <f>'Member Info'!D82</f>
        <v>0</v>
      </c>
      <c r="C85" s="164">
        <f>'Member Info'!E82</f>
        <v>0</v>
      </c>
      <c r="D85" s="164" t="str">
        <f>'Member Info'!G82</f>
        <v/>
      </c>
      <c r="E85" s="165">
        <f>'Member Info'!B82</f>
        <v>0</v>
      </c>
      <c r="F85" s="242"/>
      <c r="G85" s="166" t="str">
        <f>IF(E85=0,"",('Member Info'!K82+'Member Info'!L82))</f>
        <v/>
      </c>
      <c r="H85" s="419"/>
      <c r="I85" s="419"/>
      <c r="J85" s="26"/>
      <c r="K85" s="26"/>
      <c r="L85" s="384" t="str">
        <f>IF(E85=0,"",IF('Member Info'!F82&gt;$U$1,CONCATENATE("Joined with practice on ", TEXT('Member Info'!F82, "DD/MM/YYYY")),IF('Member Info'!N82&lt;&gt;"",IF('Member Info'!N82&lt;$T$1,CONCATENATE("Left Scheme on ", TEXT('Member Info'!N82, "DD/MM/YYYY")),IF(OR(G85="",G85=0),"Error Detected, No rate entered",IF(E85=0,"",IF(F85="","Error Detected, No Pensionable pay",IF(AS85=1,"No Part Time Status Entered",IF(AR85=1,"No Part Time Hours Entered",IF(ISERROR(AD85)," Unknown Values entered.",IF(V85+W85&lt;1,"Acceptable",IF(T85+U85=200, "No Contributions Entered", IF(M85="","Error Detected, Choose reason&gt;",IF(Z85="1",IF(V85=1,"Please Enter Deemed Pensionable Pay","Add Any Relevant Details Above"),"Please Give Details Above"))))))))))),IF(OR(G85="",G85=0),"Error Detected, No rate entered",IF(E85=0,"",IF(F85="","Error Detected, No Pensionable pay",IF(AS85=1,"No Part Time Status Entered",IF(AR85=1,"No Part Time Hours Entered",IF(ISERROR(AD85)," Unknown Values entered.",IF(V85+W85&lt;1,"Acceptable",IF(T85+U85=200, "No Contributions Entered", IF(M85="","Error Detected, Choose reason&gt;",IF(Z85="1",IF(V85=1,"Please Enter Deemed Pensionable Pay","Add relevant Details Above"),"Please give details Above")))))))))))))</f>
        <v/>
      </c>
      <c r="M85" s="260"/>
      <c r="N85" s="91"/>
      <c r="O85" s="91" t="str">
        <f t="shared" si="1"/>
        <v/>
      </c>
      <c r="P85" s="94">
        <f t="shared" si="2"/>
        <v>0</v>
      </c>
      <c r="Q85" s="94">
        <f t="shared" si="2"/>
        <v>0</v>
      </c>
      <c r="R85" s="218">
        <f>(ROUND((F85/100*'Member Info'!$W$2), 2))</f>
        <v>0</v>
      </c>
      <c r="S85" s="218" t="e">
        <f t="shared" si="3"/>
        <v>#VALUE!</v>
      </c>
      <c r="T85" s="218" t="str">
        <f t="shared" si="4"/>
        <v/>
      </c>
      <c r="U85" s="227" t="str">
        <f t="shared" si="5"/>
        <v/>
      </c>
      <c r="V85" s="228" t="str">
        <f t="shared" si="6"/>
        <v/>
      </c>
      <c r="W85" s="228" t="str">
        <f t="shared" si="7"/>
        <v/>
      </c>
      <c r="X85" s="222">
        <f t="shared" si="8"/>
        <v>0</v>
      </c>
      <c r="Y85" s="110">
        <f t="shared" si="9"/>
        <v>0</v>
      </c>
      <c r="Z85" s="235" t="str">
        <f t="shared" si="10"/>
        <v/>
      </c>
      <c r="AA85" s="240" t="b">
        <f t="shared" si="11"/>
        <v>0</v>
      </c>
      <c r="AB85" s="235">
        <f t="shared" si="12"/>
        <v>0</v>
      </c>
      <c r="AC85" s="235">
        <f>IF('Member Info'!N82="",1,"")</f>
        <v>1</v>
      </c>
      <c r="AD85" s="243" t="e">
        <f t="shared" si="13"/>
        <v>#VALUE!</v>
      </c>
      <c r="AE85" s="130" t="str">
        <f t="shared" si="0"/>
        <v/>
      </c>
      <c r="AF85" s="124">
        <f t="shared" si="14"/>
        <v>1</v>
      </c>
      <c r="AG85" s="124" t="str">
        <f>IF('Member Info'!N82&lt;&gt;"",IF(AND('Member Info'!N82&lt;=$U$1,'Member Info'!N82&gt;=$T$1),1,0),"")</f>
        <v/>
      </c>
      <c r="AI85" s="124" t="b">
        <f t="shared" si="15"/>
        <v>0</v>
      </c>
      <c r="AJ85" s="124">
        <f t="shared" si="16"/>
        <v>0</v>
      </c>
      <c r="AL85" s="124">
        <f t="shared" si="17"/>
        <v>0</v>
      </c>
      <c r="AM85" s="124">
        <f>IF('Member Info'!F82&gt;$T$1,1,0)</f>
        <v>0</v>
      </c>
      <c r="AN85" s="124" t="b">
        <f>IF(ISERROR(T85),ERROR.TYPE(#REF!)=ERROR.TYPE(T85),FALSE)</f>
        <v>0</v>
      </c>
      <c r="AO85" s="124" t="b">
        <f>IF(ISERROR(U85),ERROR.TYPE(#REF!)=ERROR.TYPE(U85),FALSE)</f>
        <v>0</v>
      </c>
      <c r="AP85" s="124">
        <f>IF('Member Info'!F82&gt;'GP1 April 25'!$U$1,1,0)</f>
        <v>0</v>
      </c>
      <c r="AQ85" s="124">
        <f t="shared" si="18"/>
        <v>0</v>
      </c>
      <c r="AR85" s="124">
        <f t="shared" si="19"/>
        <v>0</v>
      </c>
      <c r="AS85" s="124">
        <f t="shared" si="20"/>
        <v>1</v>
      </c>
    </row>
    <row r="86" spans="1:45" x14ac:dyDescent="0.25">
      <c r="A86" s="4">
        <v>55</v>
      </c>
      <c r="B86" s="164">
        <f>'Member Info'!D83</f>
        <v>0</v>
      </c>
      <c r="C86" s="164">
        <f>'Member Info'!E83</f>
        <v>0</v>
      </c>
      <c r="D86" s="164" t="str">
        <f>'Member Info'!G83</f>
        <v/>
      </c>
      <c r="E86" s="165">
        <f>'Member Info'!B83</f>
        <v>0</v>
      </c>
      <c r="F86" s="242"/>
      <c r="G86" s="166" t="str">
        <f>IF(E86=0,"",('Member Info'!K83+'Member Info'!L83))</f>
        <v/>
      </c>
      <c r="H86" s="419"/>
      <c r="I86" s="419"/>
      <c r="J86" s="26"/>
      <c r="K86" s="26"/>
      <c r="L86" s="384" t="str">
        <f>IF(E86=0,"",IF('Member Info'!F83&gt;$U$1,CONCATENATE("Joined with practice on ", TEXT('Member Info'!F83, "DD/MM/YYYY")),IF('Member Info'!N83&lt;&gt;"",IF('Member Info'!N83&lt;$T$1,CONCATENATE("Left Scheme on ", TEXT('Member Info'!N83, "DD/MM/YYYY")),IF(OR(G86="",G86=0),"Error Detected, No rate entered",IF(E86=0,"",IF(F86="","Error Detected, No Pensionable pay",IF(AS86=1,"No Part Time Status Entered",IF(AR86=1,"No Part Time Hours Entered",IF(ISERROR(AD86)," Unknown Values entered.",IF(V86+W86&lt;1,"Acceptable",IF(T86+U86=200, "No Contributions Entered", IF(M86="","Error Detected, Choose reason&gt;",IF(Z86="1",IF(V86=1,"Please Enter Deemed Pensionable Pay","Add Any Relevant Details Above"),"Please Give Details Above"))))))))))),IF(OR(G86="",G86=0),"Error Detected, No rate entered",IF(E86=0,"",IF(F86="","Error Detected, No Pensionable pay",IF(AS86=1,"No Part Time Status Entered",IF(AR86=1,"No Part Time Hours Entered",IF(ISERROR(AD86)," Unknown Values entered.",IF(V86+W86&lt;1,"Acceptable",IF(T86+U86=200, "No Contributions Entered", IF(M86="","Error Detected, Choose reason&gt;",IF(Z86="1",IF(V86=1,"Please Enter Deemed Pensionable Pay","Add relevant Details Above"),"Please give details Above")))))))))))))</f>
        <v/>
      </c>
      <c r="M86" s="260"/>
      <c r="N86" s="91"/>
      <c r="O86" s="91" t="str">
        <f t="shared" si="1"/>
        <v/>
      </c>
      <c r="P86" s="94">
        <f t="shared" si="2"/>
        <v>0</v>
      </c>
      <c r="Q86" s="94">
        <f t="shared" si="2"/>
        <v>0</v>
      </c>
      <c r="R86" s="218">
        <f>(ROUND((F86/100*'Member Info'!$W$2), 2))</f>
        <v>0</v>
      </c>
      <c r="S86" s="218" t="e">
        <f t="shared" si="3"/>
        <v>#VALUE!</v>
      </c>
      <c r="T86" s="218" t="str">
        <f t="shared" si="4"/>
        <v/>
      </c>
      <c r="U86" s="227" t="str">
        <f t="shared" si="5"/>
        <v/>
      </c>
      <c r="V86" s="228" t="str">
        <f t="shared" si="6"/>
        <v/>
      </c>
      <c r="W86" s="228" t="str">
        <f t="shared" si="7"/>
        <v/>
      </c>
      <c r="X86" s="222">
        <f t="shared" si="8"/>
        <v>0</v>
      </c>
      <c r="Y86" s="110">
        <f t="shared" si="9"/>
        <v>0</v>
      </c>
      <c r="Z86" s="235" t="str">
        <f t="shared" si="10"/>
        <v/>
      </c>
      <c r="AA86" s="240" t="b">
        <f t="shared" si="11"/>
        <v>0</v>
      </c>
      <c r="AB86" s="235">
        <f t="shared" si="12"/>
        <v>0</v>
      </c>
      <c r="AC86" s="235">
        <f>IF('Member Info'!N83="",1,"")</f>
        <v>1</v>
      </c>
      <c r="AD86" s="243" t="e">
        <f t="shared" si="13"/>
        <v>#VALUE!</v>
      </c>
      <c r="AE86" s="130" t="str">
        <f t="shared" si="0"/>
        <v/>
      </c>
      <c r="AF86" s="124">
        <f t="shared" si="14"/>
        <v>1</v>
      </c>
      <c r="AG86" s="124" t="str">
        <f>IF('Member Info'!N83&lt;&gt;"",IF(AND('Member Info'!N83&lt;=$U$1,'Member Info'!N83&gt;=$T$1),1,0),"")</f>
        <v/>
      </c>
      <c r="AI86" s="124" t="b">
        <f t="shared" si="15"/>
        <v>0</v>
      </c>
      <c r="AJ86" s="124">
        <f t="shared" si="16"/>
        <v>0</v>
      </c>
      <c r="AL86" s="124">
        <f t="shared" si="17"/>
        <v>0</v>
      </c>
      <c r="AM86" s="124">
        <f>IF('Member Info'!F83&gt;$T$1,1,0)</f>
        <v>0</v>
      </c>
      <c r="AN86" s="124" t="b">
        <f>IF(ISERROR(T86),ERROR.TYPE(#REF!)=ERROR.TYPE(T86),FALSE)</f>
        <v>0</v>
      </c>
      <c r="AO86" s="124" t="b">
        <f>IF(ISERROR(U86),ERROR.TYPE(#REF!)=ERROR.TYPE(U86),FALSE)</f>
        <v>0</v>
      </c>
      <c r="AP86" s="124">
        <f>IF('Member Info'!F83&gt;'GP1 April 25'!$U$1,1,0)</f>
        <v>0</v>
      </c>
      <c r="AQ86" s="124">
        <f t="shared" si="18"/>
        <v>0</v>
      </c>
      <c r="AR86" s="124">
        <f t="shared" si="19"/>
        <v>0</v>
      </c>
      <c r="AS86" s="124">
        <f t="shared" si="20"/>
        <v>1</v>
      </c>
    </row>
    <row r="87" spans="1:45" x14ac:dyDescent="0.25">
      <c r="A87" s="4">
        <v>56</v>
      </c>
      <c r="B87" s="164">
        <f>'Member Info'!D84</f>
        <v>0</v>
      </c>
      <c r="C87" s="164">
        <f>'Member Info'!E84</f>
        <v>0</v>
      </c>
      <c r="D87" s="164" t="str">
        <f>'Member Info'!G84</f>
        <v/>
      </c>
      <c r="E87" s="165">
        <f>'Member Info'!B84</f>
        <v>0</v>
      </c>
      <c r="F87" s="242"/>
      <c r="G87" s="166" t="str">
        <f>IF(E87=0,"",('Member Info'!K84+'Member Info'!L84))</f>
        <v/>
      </c>
      <c r="H87" s="419"/>
      <c r="I87" s="419"/>
      <c r="J87" s="26"/>
      <c r="K87" s="26"/>
      <c r="L87" s="384" t="str">
        <f>IF(E87=0,"",IF('Member Info'!F84&gt;$U$1,CONCATENATE("Joined with practice on ", TEXT('Member Info'!F84, "DD/MM/YYYY")),IF('Member Info'!N84&lt;&gt;"",IF('Member Info'!N84&lt;$T$1,CONCATENATE("Left Scheme on ", TEXT('Member Info'!N84, "DD/MM/YYYY")),IF(OR(G87="",G87=0),"Error Detected, No rate entered",IF(E87=0,"",IF(F87="","Error Detected, No Pensionable pay",IF(AS87=1,"No Part Time Status Entered",IF(AR87=1,"No Part Time Hours Entered",IF(ISERROR(AD87)," Unknown Values entered.",IF(V87+W87&lt;1,"Acceptable",IF(T87+U87=200, "No Contributions Entered", IF(M87="","Error Detected, Choose reason&gt;",IF(Z87="1",IF(V87=1,"Please Enter Deemed Pensionable Pay","Add Any Relevant Details Above"),"Please Give Details Above"))))))))))),IF(OR(G87="",G87=0),"Error Detected, No rate entered",IF(E87=0,"",IF(F87="","Error Detected, No Pensionable pay",IF(AS87=1,"No Part Time Status Entered",IF(AR87=1,"No Part Time Hours Entered",IF(ISERROR(AD87)," Unknown Values entered.",IF(V87+W87&lt;1,"Acceptable",IF(T87+U87=200, "No Contributions Entered", IF(M87="","Error Detected, Choose reason&gt;",IF(Z87="1",IF(V87=1,"Please Enter Deemed Pensionable Pay","Add relevant Details Above"),"Please give details Above")))))))))))))</f>
        <v/>
      </c>
      <c r="M87" s="260"/>
      <c r="N87" s="91"/>
      <c r="O87" s="91" t="str">
        <f t="shared" si="1"/>
        <v/>
      </c>
      <c r="P87" s="94">
        <f t="shared" si="2"/>
        <v>0</v>
      </c>
      <c r="Q87" s="94">
        <f t="shared" si="2"/>
        <v>0</v>
      </c>
      <c r="R87" s="218">
        <f>(ROUND((F87/100*'Member Info'!$W$2), 2))</f>
        <v>0</v>
      </c>
      <c r="S87" s="218" t="e">
        <f t="shared" si="3"/>
        <v>#VALUE!</v>
      </c>
      <c r="T87" s="218" t="str">
        <f t="shared" si="4"/>
        <v/>
      </c>
      <c r="U87" s="227" t="str">
        <f t="shared" si="5"/>
        <v/>
      </c>
      <c r="V87" s="228" t="str">
        <f t="shared" si="6"/>
        <v/>
      </c>
      <c r="W87" s="228" t="str">
        <f t="shared" si="7"/>
        <v/>
      </c>
      <c r="X87" s="222">
        <f t="shared" si="8"/>
        <v>0</v>
      </c>
      <c r="Y87" s="110">
        <f t="shared" si="9"/>
        <v>0</v>
      </c>
      <c r="Z87" s="235" t="str">
        <f t="shared" si="10"/>
        <v/>
      </c>
      <c r="AA87" s="240" t="b">
        <f t="shared" si="11"/>
        <v>0</v>
      </c>
      <c r="AB87" s="235">
        <f t="shared" si="12"/>
        <v>0</v>
      </c>
      <c r="AC87" s="235">
        <f>IF('Member Info'!N84="",1,"")</f>
        <v>1</v>
      </c>
      <c r="AD87" s="243" t="e">
        <f t="shared" si="13"/>
        <v>#VALUE!</v>
      </c>
      <c r="AE87" s="130" t="str">
        <f t="shared" si="0"/>
        <v/>
      </c>
      <c r="AF87" s="124">
        <f t="shared" si="14"/>
        <v>1</v>
      </c>
      <c r="AG87" s="124" t="str">
        <f>IF('Member Info'!N84&lt;&gt;"",IF(AND('Member Info'!N84&lt;=$U$1,'Member Info'!N84&gt;=$T$1),1,0),"")</f>
        <v/>
      </c>
      <c r="AI87" s="124" t="b">
        <f t="shared" si="15"/>
        <v>0</v>
      </c>
      <c r="AJ87" s="124">
        <f t="shared" si="16"/>
        <v>0</v>
      </c>
      <c r="AL87" s="124">
        <f t="shared" si="17"/>
        <v>0</v>
      </c>
      <c r="AM87" s="124">
        <f>IF('Member Info'!F84&gt;$T$1,1,0)</f>
        <v>0</v>
      </c>
      <c r="AN87" s="124" t="b">
        <f>IF(ISERROR(T87),ERROR.TYPE(#REF!)=ERROR.TYPE(T87),FALSE)</f>
        <v>0</v>
      </c>
      <c r="AO87" s="124" t="b">
        <f>IF(ISERROR(U87),ERROR.TYPE(#REF!)=ERROR.TYPE(U87),FALSE)</f>
        <v>0</v>
      </c>
      <c r="AP87" s="124">
        <f>IF('Member Info'!F84&gt;'GP1 April 25'!$U$1,1,0)</f>
        <v>0</v>
      </c>
      <c r="AQ87" s="124">
        <f t="shared" si="18"/>
        <v>0</v>
      </c>
      <c r="AR87" s="124">
        <f t="shared" si="19"/>
        <v>0</v>
      </c>
      <c r="AS87" s="124">
        <f t="shared" si="20"/>
        <v>1</v>
      </c>
    </row>
    <row r="88" spans="1:45" x14ac:dyDescent="0.25">
      <c r="A88" s="4">
        <v>57</v>
      </c>
      <c r="B88" s="164">
        <f>'Member Info'!D85</f>
        <v>0</v>
      </c>
      <c r="C88" s="164">
        <f>'Member Info'!E85</f>
        <v>0</v>
      </c>
      <c r="D88" s="164" t="str">
        <f>'Member Info'!G85</f>
        <v/>
      </c>
      <c r="E88" s="165">
        <f>'Member Info'!B85</f>
        <v>0</v>
      </c>
      <c r="F88" s="242"/>
      <c r="G88" s="166" t="str">
        <f>IF(E88=0,"",('Member Info'!K85+'Member Info'!L85))</f>
        <v/>
      </c>
      <c r="H88" s="419"/>
      <c r="I88" s="419"/>
      <c r="J88" s="26"/>
      <c r="K88" s="26"/>
      <c r="L88" s="384" t="str">
        <f>IF(E88=0,"",IF('Member Info'!F85&gt;$U$1,CONCATENATE("Joined with practice on ", TEXT('Member Info'!F85, "DD/MM/YYYY")),IF('Member Info'!N85&lt;&gt;"",IF('Member Info'!N85&lt;$T$1,CONCATENATE("Left Scheme on ", TEXT('Member Info'!N85, "DD/MM/YYYY")),IF(OR(G88="",G88=0),"Error Detected, No rate entered",IF(E88=0,"",IF(F88="","Error Detected, No Pensionable pay",IF(AS88=1,"No Part Time Status Entered",IF(AR88=1,"No Part Time Hours Entered",IF(ISERROR(AD88)," Unknown Values entered.",IF(V88+W88&lt;1,"Acceptable",IF(T88+U88=200, "No Contributions Entered", IF(M88="","Error Detected, Choose reason&gt;",IF(Z88="1",IF(V88=1,"Please Enter Deemed Pensionable Pay","Add Any Relevant Details Above"),"Please Give Details Above"))))))))))),IF(OR(G88="",G88=0),"Error Detected, No rate entered",IF(E88=0,"",IF(F88="","Error Detected, No Pensionable pay",IF(AS88=1,"No Part Time Status Entered",IF(AR88=1,"No Part Time Hours Entered",IF(ISERROR(AD88)," Unknown Values entered.",IF(V88+W88&lt;1,"Acceptable",IF(T88+U88=200, "No Contributions Entered", IF(M88="","Error Detected, Choose reason&gt;",IF(Z88="1",IF(V88=1,"Please Enter Deemed Pensionable Pay","Add relevant Details Above"),"Please give details Above")))))))))))))</f>
        <v/>
      </c>
      <c r="M88" s="260"/>
      <c r="N88" s="91"/>
      <c r="O88" s="91" t="str">
        <f t="shared" si="1"/>
        <v/>
      </c>
      <c r="P88" s="94">
        <f t="shared" si="2"/>
        <v>0</v>
      </c>
      <c r="Q88" s="94">
        <f t="shared" si="2"/>
        <v>0</v>
      </c>
      <c r="R88" s="218">
        <f>(ROUND((F88/100*'Member Info'!$W$2), 2))</f>
        <v>0</v>
      </c>
      <c r="S88" s="218" t="e">
        <f t="shared" si="3"/>
        <v>#VALUE!</v>
      </c>
      <c r="T88" s="218" t="str">
        <f t="shared" si="4"/>
        <v/>
      </c>
      <c r="U88" s="227" t="str">
        <f t="shared" si="5"/>
        <v/>
      </c>
      <c r="V88" s="228" t="str">
        <f t="shared" si="6"/>
        <v/>
      </c>
      <c r="W88" s="228" t="str">
        <f t="shared" si="7"/>
        <v/>
      </c>
      <c r="X88" s="222">
        <f t="shared" si="8"/>
        <v>0</v>
      </c>
      <c r="Y88" s="110">
        <f t="shared" si="9"/>
        <v>0</v>
      </c>
      <c r="Z88" s="235" t="str">
        <f t="shared" si="10"/>
        <v/>
      </c>
      <c r="AA88" s="240" t="b">
        <f t="shared" si="11"/>
        <v>0</v>
      </c>
      <c r="AB88" s="235">
        <f t="shared" si="12"/>
        <v>0</v>
      </c>
      <c r="AC88" s="235">
        <f>IF('Member Info'!N85="",1,"")</f>
        <v>1</v>
      </c>
      <c r="AD88" s="243" t="e">
        <f t="shared" si="13"/>
        <v>#VALUE!</v>
      </c>
      <c r="AE88" s="130" t="str">
        <f t="shared" si="0"/>
        <v/>
      </c>
      <c r="AF88" s="124">
        <f t="shared" si="14"/>
        <v>1</v>
      </c>
      <c r="AG88" s="124" t="str">
        <f>IF('Member Info'!N85&lt;&gt;"",IF(AND('Member Info'!N85&lt;=$U$1,'Member Info'!N85&gt;=$T$1),1,0),"")</f>
        <v/>
      </c>
      <c r="AI88" s="124" t="b">
        <f t="shared" si="15"/>
        <v>0</v>
      </c>
      <c r="AJ88" s="124">
        <f t="shared" si="16"/>
        <v>0</v>
      </c>
      <c r="AL88" s="124">
        <f t="shared" si="17"/>
        <v>0</v>
      </c>
      <c r="AM88" s="124">
        <f>IF('Member Info'!F85&gt;$T$1,1,0)</f>
        <v>0</v>
      </c>
      <c r="AN88" s="124" t="b">
        <f>IF(ISERROR(T88),ERROR.TYPE(#REF!)=ERROR.TYPE(T88),FALSE)</f>
        <v>0</v>
      </c>
      <c r="AO88" s="124" t="b">
        <f>IF(ISERROR(U88),ERROR.TYPE(#REF!)=ERROR.TYPE(U88),FALSE)</f>
        <v>0</v>
      </c>
      <c r="AP88" s="124">
        <f>IF('Member Info'!F85&gt;'GP1 April 25'!$U$1,1,0)</f>
        <v>0</v>
      </c>
      <c r="AQ88" s="124">
        <f t="shared" si="18"/>
        <v>0</v>
      </c>
      <c r="AR88" s="124">
        <f t="shared" si="19"/>
        <v>0</v>
      </c>
      <c r="AS88" s="124">
        <f t="shared" si="20"/>
        <v>1</v>
      </c>
    </row>
    <row r="89" spans="1:45" x14ac:dyDescent="0.25">
      <c r="A89" s="4">
        <v>58</v>
      </c>
      <c r="B89" s="164">
        <f>'Member Info'!D86</f>
        <v>0</v>
      </c>
      <c r="C89" s="164">
        <f>'Member Info'!E86</f>
        <v>0</v>
      </c>
      <c r="D89" s="164" t="str">
        <f>'Member Info'!G86</f>
        <v/>
      </c>
      <c r="E89" s="165">
        <f>'Member Info'!B86</f>
        <v>0</v>
      </c>
      <c r="F89" s="242"/>
      <c r="G89" s="166" t="str">
        <f>IF(E89=0,"",('Member Info'!K86+'Member Info'!L86))</f>
        <v/>
      </c>
      <c r="H89" s="419"/>
      <c r="I89" s="419"/>
      <c r="J89" s="26"/>
      <c r="K89" s="26"/>
      <c r="L89" s="384" t="str">
        <f>IF(E89=0,"",IF('Member Info'!F86&gt;$U$1,CONCATENATE("Joined with practice on ", TEXT('Member Info'!F86, "DD/MM/YYYY")),IF('Member Info'!N86&lt;&gt;"",IF('Member Info'!N86&lt;$T$1,CONCATENATE("Left Scheme on ", TEXT('Member Info'!N86, "DD/MM/YYYY")),IF(OR(G89="",G89=0),"Error Detected, No rate entered",IF(E89=0,"",IF(F89="","Error Detected, No Pensionable pay",IF(AS89=1,"No Part Time Status Entered",IF(AR89=1,"No Part Time Hours Entered",IF(ISERROR(AD89)," Unknown Values entered.",IF(V89+W89&lt;1,"Acceptable",IF(T89+U89=200, "No Contributions Entered", IF(M89="","Error Detected, Choose reason&gt;",IF(Z89="1",IF(V89=1,"Please Enter Deemed Pensionable Pay","Add Any Relevant Details Above"),"Please Give Details Above"))))))))))),IF(OR(G89="",G89=0),"Error Detected, No rate entered",IF(E89=0,"",IF(F89="","Error Detected, No Pensionable pay",IF(AS89=1,"No Part Time Status Entered",IF(AR89=1,"No Part Time Hours Entered",IF(ISERROR(AD89)," Unknown Values entered.",IF(V89+W89&lt;1,"Acceptable",IF(T89+U89=200, "No Contributions Entered", IF(M89="","Error Detected, Choose reason&gt;",IF(Z89="1",IF(V89=1,"Please Enter Deemed Pensionable Pay","Add relevant Details Above"),"Please give details Above")))))))))))))</f>
        <v/>
      </c>
      <c r="M89" s="260"/>
      <c r="N89" s="91"/>
      <c r="O89" s="91" t="str">
        <f t="shared" si="1"/>
        <v/>
      </c>
      <c r="P89" s="94">
        <f t="shared" si="2"/>
        <v>0</v>
      </c>
      <c r="Q89" s="94">
        <f t="shared" si="2"/>
        <v>0</v>
      </c>
      <c r="R89" s="218">
        <f>(ROUND((F89/100*'Member Info'!$W$2), 2))</f>
        <v>0</v>
      </c>
      <c r="S89" s="218" t="e">
        <f t="shared" si="3"/>
        <v>#VALUE!</v>
      </c>
      <c r="T89" s="218" t="str">
        <f t="shared" si="4"/>
        <v/>
      </c>
      <c r="U89" s="227" t="str">
        <f t="shared" si="5"/>
        <v/>
      </c>
      <c r="V89" s="228" t="str">
        <f t="shared" si="6"/>
        <v/>
      </c>
      <c r="W89" s="228" t="str">
        <f t="shared" si="7"/>
        <v/>
      </c>
      <c r="X89" s="222">
        <f t="shared" si="8"/>
        <v>0</v>
      </c>
      <c r="Y89" s="110">
        <f t="shared" si="9"/>
        <v>0</v>
      </c>
      <c r="Z89" s="235" t="str">
        <f t="shared" si="10"/>
        <v/>
      </c>
      <c r="AA89" s="240" t="b">
        <f t="shared" si="11"/>
        <v>0</v>
      </c>
      <c r="AB89" s="235">
        <f t="shared" si="12"/>
        <v>0</v>
      </c>
      <c r="AC89" s="235">
        <f>IF('Member Info'!N86="",1,"")</f>
        <v>1</v>
      </c>
      <c r="AD89" s="243" t="e">
        <f t="shared" si="13"/>
        <v>#VALUE!</v>
      </c>
      <c r="AE89" s="130" t="str">
        <f t="shared" si="0"/>
        <v/>
      </c>
      <c r="AF89" s="124">
        <f t="shared" si="14"/>
        <v>1</v>
      </c>
      <c r="AG89" s="124" t="str">
        <f>IF('Member Info'!N86&lt;&gt;"",IF(AND('Member Info'!N86&lt;=$U$1,'Member Info'!N86&gt;=$T$1),1,0),"")</f>
        <v/>
      </c>
      <c r="AI89" s="124" t="b">
        <f t="shared" si="15"/>
        <v>0</v>
      </c>
      <c r="AJ89" s="124">
        <f t="shared" si="16"/>
        <v>0</v>
      </c>
      <c r="AL89" s="124">
        <f t="shared" si="17"/>
        <v>0</v>
      </c>
      <c r="AM89" s="124">
        <f>IF('Member Info'!F86&gt;$T$1,1,0)</f>
        <v>0</v>
      </c>
      <c r="AN89" s="124" t="b">
        <f>IF(ISERROR(T89),ERROR.TYPE(#REF!)=ERROR.TYPE(T89),FALSE)</f>
        <v>0</v>
      </c>
      <c r="AO89" s="124" t="b">
        <f>IF(ISERROR(U89),ERROR.TYPE(#REF!)=ERROR.TYPE(U89),FALSE)</f>
        <v>0</v>
      </c>
      <c r="AP89" s="124">
        <f>IF('Member Info'!F86&gt;'GP1 April 25'!$U$1,1,0)</f>
        <v>0</v>
      </c>
      <c r="AQ89" s="124">
        <f t="shared" si="18"/>
        <v>0</v>
      </c>
      <c r="AR89" s="124">
        <f t="shared" si="19"/>
        <v>0</v>
      </c>
      <c r="AS89" s="124">
        <f t="shared" si="20"/>
        <v>1</v>
      </c>
    </row>
    <row r="90" spans="1:45" x14ac:dyDescent="0.25">
      <c r="A90" s="4">
        <v>59</v>
      </c>
      <c r="B90" s="164">
        <f>'Member Info'!D87</f>
        <v>0</v>
      </c>
      <c r="C90" s="164">
        <f>'Member Info'!E87</f>
        <v>0</v>
      </c>
      <c r="D90" s="164" t="str">
        <f>'Member Info'!G87</f>
        <v/>
      </c>
      <c r="E90" s="165">
        <f>'Member Info'!B87</f>
        <v>0</v>
      </c>
      <c r="F90" s="242"/>
      <c r="G90" s="166" t="str">
        <f>IF(E90=0,"",('Member Info'!K87+'Member Info'!L87))</f>
        <v/>
      </c>
      <c r="H90" s="419"/>
      <c r="I90" s="419"/>
      <c r="J90" s="26"/>
      <c r="K90" s="26"/>
      <c r="L90" s="384" t="str">
        <f>IF(E90=0,"",IF('Member Info'!F87&gt;$U$1,CONCATENATE("Joined with practice on ", TEXT('Member Info'!F87, "DD/MM/YYYY")),IF('Member Info'!N87&lt;&gt;"",IF('Member Info'!N87&lt;$T$1,CONCATENATE("Left Scheme on ", TEXT('Member Info'!N87, "DD/MM/YYYY")),IF(OR(G90="",G90=0),"Error Detected, No rate entered",IF(E90=0,"",IF(F90="","Error Detected, No Pensionable pay",IF(AS90=1,"No Part Time Status Entered",IF(AR90=1,"No Part Time Hours Entered",IF(ISERROR(AD90)," Unknown Values entered.",IF(V90+W90&lt;1,"Acceptable",IF(T90+U90=200, "No Contributions Entered", IF(M90="","Error Detected, Choose reason&gt;",IF(Z90="1",IF(V90=1,"Please Enter Deemed Pensionable Pay","Add Any Relevant Details Above"),"Please Give Details Above"))))))))))),IF(OR(G90="",G90=0),"Error Detected, No rate entered",IF(E90=0,"",IF(F90="","Error Detected, No Pensionable pay",IF(AS90=1,"No Part Time Status Entered",IF(AR90=1,"No Part Time Hours Entered",IF(ISERROR(AD90)," Unknown Values entered.",IF(V90+W90&lt;1,"Acceptable",IF(T90+U90=200, "No Contributions Entered", IF(M90="","Error Detected, Choose reason&gt;",IF(Z90="1",IF(V90=1,"Please Enter Deemed Pensionable Pay","Add relevant Details Above"),"Please give details Above")))))))))))))</f>
        <v/>
      </c>
      <c r="M90" s="260"/>
      <c r="N90" s="91"/>
      <c r="O90" s="91" t="str">
        <f t="shared" si="1"/>
        <v/>
      </c>
      <c r="P90" s="94">
        <f t="shared" si="2"/>
        <v>0</v>
      </c>
      <c r="Q90" s="94">
        <f t="shared" si="2"/>
        <v>0</v>
      </c>
      <c r="R90" s="218">
        <f>(ROUND((F90/100*'Member Info'!$W$2), 2))</f>
        <v>0</v>
      </c>
      <c r="S90" s="218" t="e">
        <f t="shared" si="3"/>
        <v>#VALUE!</v>
      </c>
      <c r="T90" s="218" t="str">
        <f t="shared" si="4"/>
        <v/>
      </c>
      <c r="U90" s="227" t="str">
        <f t="shared" si="5"/>
        <v/>
      </c>
      <c r="V90" s="228" t="str">
        <f t="shared" si="6"/>
        <v/>
      </c>
      <c r="W90" s="228" t="str">
        <f t="shared" si="7"/>
        <v/>
      </c>
      <c r="X90" s="222">
        <f t="shared" si="8"/>
        <v>0</v>
      </c>
      <c r="Y90" s="110">
        <f t="shared" si="9"/>
        <v>0</v>
      </c>
      <c r="Z90" s="235" t="str">
        <f t="shared" si="10"/>
        <v/>
      </c>
      <c r="AA90" s="240" t="b">
        <f t="shared" si="11"/>
        <v>0</v>
      </c>
      <c r="AB90" s="235">
        <f t="shared" si="12"/>
        <v>0</v>
      </c>
      <c r="AC90" s="235">
        <f>IF('Member Info'!N87="",1,"")</f>
        <v>1</v>
      </c>
      <c r="AD90" s="243" t="e">
        <f t="shared" si="13"/>
        <v>#VALUE!</v>
      </c>
      <c r="AE90" s="130" t="str">
        <f t="shared" si="0"/>
        <v/>
      </c>
      <c r="AF90" s="124">
        <f t="shared" si="14"/>
        <v>1</v>
      </c>
      <c r="AG90" s="124" t="str">
        <f>IF('Member Info'!N87&lt;&gt;"",IF(AND('Member Info'!N87&lt;=$U$1,'Member Info'!N87&gt;=$T$1),1,0),"")</f>
        <v/>
      </c>
      <c r="AI90" s="124" t="b">
        <f t="shared" si="15"/>
        <v>0</v>
      </c>
      <c r="AJ90" s="124">
        <f t="shared" si="16"/>
        <v>0</v>
      </c>
      <c r="AL90" s="124">
        <f t="shared" si="17"/>
        <v>0</v>
      </c>
      <c r="AM90" s="124">
        <f>IF('Member Info'!F87&gt;$T$1,1,0)</f>
        <v>0</v>
      </c>
      <c r="AN90" s="124" t="b">
        <f>IF(ISERROR(T90),ERROR.TYPE(#REF!)=ERROR.TYPE(T90),FALSE)</f>
        <v>0</v>
      </c>
      <c r="AO90" s="124" t="b">
        <f>IF(ISERROR(U90),ERROR.TYPE(#REF!)=ERROR.TYPE(U90),FALSE)</f>
        <v>0</v>
      </c>
      <c r="AP90" s="124">
        <f>IF('Member Info'!F87&gt;'GP1 April 25'!$U$1,1,0)</f>
        <v>0</v>
      </c>
      <c r="AQ90" s="124">
        <f t="shared" si="18"/>
        <v>0</v>
      </c>
      <c r="AR90" s="124">
        <f t="shared" si="19"/>
        <v>0</v>
      </c>
      <c r="AS90" s="124">
        <f t="shared" si="20"/>
        <v>1</v>
      </c>
    </row>
    <row r="91" spans="1:45" x14ac:dyDescent="0.25">
      <c r="A91" s="4">
        <v>60</v>
      </c>
      <c r="B91" s="164">
        <f>'Member Info'!D88</f>
        <v>0</v>
      </c>
      <c r="C91" s="164">
        <f>'Member Info'!E88</f>
        <v>0</v>
      </c>
      <c r="D91" s="164" t="str">
        <f>'Member Info'!G88</f>
        <v/>
      </c>
      <c r="E91" s="165">
        <f>'Member Info'!B88</f>
        <v>0</v>
      </c>
      <c r="F91" s="242"/>
      <c r="G91" s="166" t="str">
        <f>IF(E91=0,"",('Member Info'!K88+'Member Info'!L88))</f>
        <v/>
      </c>
      <c r="H91" s="419"/>
      <c r="I91" s="419"/>
      <c r="J91" s="26"/>
      <c r="K91" s="26"/>
      <c r="L91" s="384" t="str">
        <f>IF(E91=0,"",IF('Member Info'!F88&gt;$U$1,CONCATENATE("Joined with practice on ", TEXT('Member Info'!F88, "DD/MM/YYYY")),IF('Member Info'!N88&lt;&gt;"",IF('Member Info'!N88&lt;$T$1,CONCATENATE("Left Scheme on ", TEXT('Member Info'!N88, "DD/MM/YYYY")),IF(OR(G91="",G91=0),"Error Detected, No rate entered",IF(E91=0,"",IF(F91="","Error Detected, No Pensionable pay",IF(AS91=1,"No Part Time Status Entered",IF(AR91=1,"No Part Time Hours Entered",IF(ISERROR(AD91)," Unknown Values entered.",IF(V91+W91&lt;1,"Acceptable",IF(T91+U91=200, "No Contributions Entered", IF(M91="","Error Detected, Choose reason&gt;",IF(Z91="1",IF(V91=1,"Please Enter Deemed Pensionable Pay","Add Any Relevant Details Above"),"Please Give Details Above"))))))))))),IF(OR(G91="",G91=0),"Error Detected, No rate entered",IF(E91=0,"",IF(F91="","Error Detected, No Pensionable pay",IF(AS91=1,"No Part Time Status Entered",IF(AR91=1,"No Part Time Hours Entered",IF(ISERROR(AD91)," Unknown Values entered.",IF(V91+W91&lt;1,"Acceptable",IF(T91+U91=200, "No Contributions Entered", IF(M91="","Error Detected, Choose reason&gt;",IF(Z91="1",IF(V91=1,"Please Enter Deemed Pensionable Pay","Add relevant Details Above"),"Please give details Above")))))))))))))</f>
        <v/>
      </c>
      <c r="M91" s="260"/>
      <c r="N91" s="91"/>
      <c r="O91" s="91" t="str">
        <f t="shared" si="1"/>
        <v/>
      </c>
      <c r="P91" s="94">
        <f t="shared" si="2"/>
        <v>0</v>
      </c>
      <c r="Q91" s="94">
        <f t="shared" si="2"/>
        <v>0</v>
      </c>
      <c r="R91" s="218">
        <f>(ROUND((F91/100*'Member Info'!$W$2), 2))</f>
        <v>0</v>
      </c>
      <c r="S91" s="218" t="e">
        <f t="shared" si="3"/>
        <v>#VALUE!</v>
      </c>
      <c r="T91" s="218" t="str">
        <f t="shared" si="4"/>
        <v/>
      </c>
      <c r="U91" s="227" t="str">
        <f t="shared" si="5"/>
        <v/>
      </c>
      <c r="V91" s="228" t="str">
        <f t="shared" si="6"/>
        <v/>
      </c>
      <c r="W91" s="228" t="str">
        <f t="shared" si="7"/>
        <v/>
      </c>
      <c r="X91" s="222">
        <f t="shared" si="8"/>
        <v>0</v>
      </c>
      <c r="Y91" s="110">
        <f t="shared" si="9"/>
        <v>0</v>
      </c>
      <c r="Z91" s="235" t="str">
        <f t="shared" si="10"/>
        <v/>
      </c>
      <c r="AA91" s="240" t="b">
        <f t="shared" si="11"/>
        <v>0</v>
      </c>
      <c r="AB91" s="235">
        <f t="shared" si="12"/>
        <v>0</v>
      </c>
      <c r="AC91" s="235">
        <f>IF('Member Info'!N88="",1,"")</f>
        <v>1</v>
      </c>
      <c r="AD91" s="243" t="e">
        <f t="shared" si="13"/>
        <v>#VALUE!</v>
      </c>
      <c r="AE91" s="130" t="str">
        <f t="shared" si="0"/>
        <v/>
      </c>
      <c r="AF91" s="124">
        <f t="shared" si="14"/>
        <v>1</v>
      </c>
      <c r="AG91" s="124" t="str">
        <f>IF('Member Info'!N88&lt;&gt;"",IF(AND('Member Info'!N88&lt;=$U$1,'Member Info'!N88&gt;=$T$1),1,0),"")</f>
        <v/>
      </c>
      <c r="AI91" s="124" t="b">
        <f t="shared" si="15"/>
        <v>0</v>
      </c>
      <c r="AJ91" s="124">
        <f t="shared" si="16"/>
        <v>0</v>
      </c>
      <c r="AL91" s="124">
        <f t="shared" si="17"/>
        <v>0</v>
      </c>
      <c r="AM91" s="124">
        <f>IF('Member Info'!F88&gt;$T$1,1,0)</f>
        <v>0</v>
      </c>
      <c r="AN91" s="124" t="b">
        <f>IF(ISERROR(T91),ERROR.TYPE(#REF!)=ERROR.TYPE(T91),FALSE)</f>
        <v>0</v>
      </c>
      <c r="AO91" s="124" t="b">
        <f>IF(ISERROR(U91),ERROR.TYPE(#REF!)=ERROR.TYPE(U91),FALSE)</f>
        <v>0</v>
      </c>
      <c r="AP91" s="124">
        <f>IF('Member Info'!F88&gt;'GP1 April 25'!$U$1,1,0)</f>
        <v>0</v>
      </c>
      <c r="AQ91" s="124">
        <f t="shared" si="18"/>
        <v>0</v>
      </c>
      <c r="AR91" s="124">
        <f t="shared" si="19"/>
        <v>0</v>
      </c>
      <c r="AS91" s="124">
        <f t="shared" si="20"/>
        <v>1</v>
      </c>
    </row>
    <row r="92" spans="1:45" x14ac:dyDescent="0.25">
      <c r="A92" s="4">
        <v>61</v>
      </c>
      <c r="B92" s="164">
        <f>'Member Info'!D89</f>
        <v>0</v>
      </c>
      <c r="C92" s="164">
        <f>'Member Info'!E89</f>
        <v>0</v>
      </c>
      <c r="D92" s="164" t="str">
        <f>'Member Info'!G89</f>
        <v/>
      </c>
      <c r="E92" s="165">
        <f>'Member Info'!B89</f>
        <v>0</v>
      </c>
      <c r="F92" s="242"/>
      <c r="G92" s="166" t="str">
        <f>IF(E92=0,"",('Member Info'!K89+'Member Info'!L89))</f>
        <v/>
      </c>
      <c r="H92" s="419"/>
      <c r="I92" s="419"/>
      <c r="J92" s="26"/>
      <c r="K92" s="26"/>
      <c r="L92" s="384" t="str">
        <f>IF(E92=0,"",IF('Member Info'!F89&gt;$U$1,CONCATENATE("Joined with practice on ", TEXT('Member Info'!F89, "DD/MM/YYYY")),IF('Member Info'!N89&lt;&gt;"",IF('Member Info'!N89&lt;$T$1,CONCATENATE("Left Scheme on ", TEXT('Member Info'!N89, "DD/MM/YYYY")),IF(OR(G92="",G92=0),"Error Detected, No rate entered",IF(E92=0,"",IF(F92="","Error Detected, No Pensionable pay",IF(AS92=1,"No Part Time Status Entered",IF(AR92=1,"No Part Time Hours Entered",IF(ISERROR(AD92)," Unknown Values entered.",IF(V92+W92&lt;1,"Acceptable",IF(T92+U92=200, "No Contributions Entered", IF(M92="","Error Detected, Choose reason&gt;",IF(Z92="1",IF(V92=1,"Please Enter Deemed Pensionable Pay","Add Any Relevant Details Above"),"Please Give Details Above"))))))))))),IF(OR(G92="",G92=0),"Error Detected, No rate entered",IF(E92=0,"",IF(F92="","Error Detected, No Pensionable pay",IF(AS92=1,"No Part Time Status Entered",IF(AR92=1,"No Part Time Hours Entered",IF(ISERROR(AD92)," Unknown Values entered.",IF(V92+W92&lt;1,"Acceptable",IF(T92+U92=200, "No Contributions Entered", IF(M92="","Error Detected, Choose reason&gt;",IF(Z92="1",IF(V92=1,"Please Enter Deemed Pensionable Pay","Add relevant Details Above"),"Please give details Above")))))))))))))</f>
        <v/>
      </c>
      <c r="M92" s="260"/>
      <c r="N92" s="91"/>
      <c r="O92" s="91" t="str">
        <f t="shared" si="1"/>
        <v/>
      </c>
      <c r="P92" s="94">
        <f t="shared" si="2"/>
        <v>0</v>
      </c>
      <c r="Q92" s="94">
        <f t="shared" si="2"/>
        <v>0</v>
      </c>
      <c r="R92" s="218">
        <f>(ROUND((F92/100*'Member Info'!$W$2), 2))</f>
        <v>0</v>
      </c>
      <c r="S92" s="218" t="e">
        <f t="shared" si="3"/>
        <v>#VALUE!</v>
      </c>
      <c r="T92" s="218" t="str">
        <f t="shared" si="4"/>
        <v/>
      </c>
      <c r="U92" s="227" t="str">
        <f t="shared" si="5"/>
        <v/>
      </c>
      <c r="V92" s="228" t="str">
        <f t="shared" si="6"/>
        <v/>
      </c>
      <c r="W92" s="228" t="str">
        <f t="shared" si="7"/>
        <v/>
      </c>
      <c r="X92" s="222">
        <f t="shared" si="8"/>
        <v>0</v>
      </c>
      <c r="Y92" s="110">
        <f t="shared" si="9"/>
        <v>0</v>
      </c>
      <c r="Z92" s="235" t="str">
        <f t="shared" si="10"/>
        <v/>
      </c>
      <c r="AA92" s="240" t="b">
        <f t="shared" si="11"/>
        <v>0</v>
      </c>
      <c r="AB92" s="235">
        <f t="shared" si="12"/>
        <v>0</v>
      </c>
      <c r="AC92" s="235">
        <f>IF('Member Info'!N89="",1,"")</f>
        <v>1</v>
      </c>
      <c r="AD92" s="243" t="e">
        <f t="shared" si="13"/>
        <v>#VALUE!</v>
      </c>
      <c r="AE92" s="130" t="str">
        <f t="shared" si="0"/>
        <v/>
      </c>
      <c r="AF92" s="124">
        <f t="shared" si="14"/>
        <v>1</v>
      </c>
      <c r="AG92" s="124" t="str">
        <f>IF('Member Info'!N89&lt;&gt;"",IF(AND('Member Info'!N89&lt;=$U$1,'Member Info'!N89&gt;=$T$1),1,0),"")</f>
        <v/>
      </c>
      <c r="AI92" s="124" t="b">
        <f t="shared" si="15"/>
        <v>0</v>
      </c>
      <c r="AJ92" s="124">
        <f t="shared" si="16"/>
        <v>0</v>
      </c>
      <c r="AL92" s="124">
        <f t="shared" si="17"/>
        <v>0</v>
      </c>
      <c r="AM92" s="124">
        <f>IF('Member Info'!F89&gt;$T$1,1,0)</f>
        <v>0</v>
      </c>
      <c r="AN92" s="124" t="b">
        <f>IF(ISERROR(T92),ERROR.TYPE(#REF!)=ERROR.TYPE(T92),FALSE)</f>
        <v>0</v>
      </c>
      <c r="AO92" s="124" t="b">
        <f>IF(ISERROR(U92),ERROR.TYPE(#REF!)=ERROR.TYPE(U92),FALSE)</f>
        <v>0</v>
      </c>
      <c r="AP92" s="124">
        <f>IF('Member Info'!F89&gt;'GP1 April 25'!$U$1,1,0)</f>
        <v>0</v>
      </c>
      <c r="AQ92" s="124">
        <f t="shared" si="18"/>
        <v>0</v>
      </c>
      <c r="AR92" s="124">
        <f t="shared" si="19"/>
        <v>0</v>
      </c>
      <c r="AS92" s="124">
        <f t="shared" si="20"/>
        <v>1</v>
      </c>
    </row>
    <row r="93" spans="1:45" x14ac:dyDescent="0.25">
      <c r="A93" s="4">
        <v>62</v>
      </c>
      <c r="B93" s="164">
        <f>'Member Info'!D90</f>
        <v>0</v>
      </c>
      <c r="C93" s="164">
        <f>'Member Info'!E90</f>
        <v>0</v>
      </c>
      <c r="D93" s="164" t="str">
        <f>'Member Info'!G90</f>
        <v/>
      </c>
      <c r="E93" s="165">
        <f>'Member Info'!B90</f>
        <v>0</v>
      </c>
      <c r="F93" s="242"/>
      <c r="G93" s="166" t="str">
        <f>IF(E93=0,"",('Member Info'!K90+'Member Info'!L90))</f>
        <v/>
      </c>
      <c r="H93" s="419"/>
      <c r="I93" s="419"/>
      <c r="J93" s="26"/>
      <c r="K93" s="26"/>
      <c r="L93" s="384" t="str">
        <f>IF(E93=0,"",IF('Member Info'!F90&gt;$U$1,CONCATENATE("Joined with practice on ", TEXT('Member Info'!F90, "DD/MM/YYYY")),IF('Member Info'!N90&lt;&gt;"",IF('Member Info'!N90&lt;$T$1,CONCATENATE("Left Scheme on ", TEXT('Member Info'!N90, "DD/MM/YYYY")),IF(OR(G93="",G93=0),"Error Detected, No rate entered",IF(E93=0,"",IF(F93="","Error Detected, No Pensionable pay",IF(AS93=1,"No Part Time Status Entered",IF(AR93=1,"No Part Time Hours Entered",IF(ISERROR(AD93)," Unknown Values entered.",IF(V93+W93&lt;1,"Acceptable",IF(T93+U93=200, "No Contributions Entered", IF(M93="","Error Detected, Choose reason&gt;",IF(Z93="1",IF(V93=1,"Please Enter Deemed Pensionable Pay","Add Any Relevant Details Above"),"Please Give Details Above"))))))))))),IF(OR(G93="",G93=0),"Error Detected, No rate entered",IF(E93=0,"",IF(F93="","Error Detected, No Pensionable pay",IF(AS93=1,"No Part Time Status Entered",IF(AR93=1,"No Part Time Hours Entered",IF(ISERROR(AD93)," Unknown Values entered.",IF(V93+W93&lt;1,"Acceptable",IF(T93+U93=200, "No Contributions Entered", IF(M93="","Error Detected, Choose reason&gt;",IF(Z93="1",IF(V93=1,"Please Enter Deemed Pensionable Pay","Add relevant Details Above"),"Please give details Above")))))))))))))</f>
        <v/>
      </c>
      <c r="M93" s="260"/>
      <c r="N93" s="91"/>
      <c r="O93" s="91" t="str">
        <f t="shared" si="1"/>
        <v/>
      </c>
      <c r="P93" s="94">
        <f t="shared" si="2"/>
        <v>0</v>
      </c>
      <c r="Q93" s="94">
        <f t="shared" si="2"/>
        <v>0</v>
      </c>
      <c r="R93" s="218">
        <f>(ROUND((F93/100*'Member Info'!$W$2), 2))</f>
        <v>0</v>
      </c>
      <c r="S93" s="218" t="e">
        <f t="shared" si="3"/>
        <v>#VALUE!</v>
      </c>
      <c r="T93" s="218" t="str">
        <f t="shared" si="4"/>
        <v/>
      </c>
      <c r="U93" s="227" t="str">
        <f t="shared" si="5"/>
        <v/>
      </c>
      <c r="V93" s="228" t="str">
        <f t="shared" si="6"/>
        <v/>
      </c>
      <c r="W93" s="228" t="str">
        <f t="shared" si="7"/>
        <v/>
      </c>
      <c r="X93" s="222">
        <f t="shared" si="8"/>
        <v>0</v>
      </c>
      <c r="Y93" s="110">
        <f t="shared" si="9"/>
        <v>0</v>
      </c>
      <c r="Z93" s="235" t="str">
        <f t="shared" si="10"/>
        <v/>
      </c>
      <c r="AA93" s="240" t="b">
        <f t="shared" si="11"/>
        <v>0</v>
      </c>
      <c r="AB93" s="235">
        <f t="shared" si="12"/>
        <v>0</v>
      </c>
      <c r="AC93" s="235">
        <f>IF('Member Info'!N90="",1,"")</f>
        <v>1</v>
      </c>
      <c r="AD93" s="243" t="e">
        <f t="shared" si="13"/>
        <v>#VALUE!</v>
      </c>
      <c r="AE93" s="130" t="str">
        <f t="shared" si="0"/>
        <v/>
      </c>
      <c r="AF93" s="124">
        <f t="shared" si="14"/>
        <v>1</v>
      </c>
      <c r="AG93" s="124" t="str">
        <f>IF('Member Info'!N90&lt;&gt;"",IF(AND('Member Info'!N90&lt;=$U$1,'Member Info'!N90&gt;=$T$1),1,0),"")</f>
        <v/>
      </c>
      <c r="AI93" s="124" t="b">
        <f t="shared" si="15"/>
        <v>0</v>
      </c>
      <c r="AJ93" s="124">
        <f t="shared" si="16"/>
        <v>0</v>
      </c>
      <c r="AL93" s="124">
        <f t="shared" si="17"/>
        <v>0</v>
      </c>
      <c r="AM93" s="124">
        <f>IF('Member Info'!F90&gt;$T$1,1,0)</f>
        <v>0</v>
      </c>
      <c r="AN93" s="124" t="b">
        <f>IF(ISERROR(T93),ERROR.TYPE(#REF!)=ERROR.TYPE(T93),FALSE)</f>
        <v>0</v>
      </c>
      <c r="AO93" s="124" t="b">
        <f>IF(ISERROR(U93),ERROR.TYPE(#REF!)=ERROR.TYPE(U93),FALSE)</f>
        <v>0</v>
      </c>
      <c r="AP93" s="124">
        <f>IF('Member Info'!F90&gt;'GP1 April 25'!$U$1,1,0)</f>
        <v>0</v>
      </c>
      <c r="AQ93" s="124">
        <f t="shared" si="18"/>
        <v>0</v>
      </c>
      <c r="AR93" s="124">
        <f t="shared" si="19"/>
        <v>0</v>
      </c>
      <c r="AS93" s="124">
        <f t="shared" si="20"/>
        <v>1</v>
      </c>
    </row>
    <row r="94" spans="1:45" x14ac:dyDescent="0.25">
      <c r="A94" s="4">
        <v>63</v>
      </c>
      <c r="B94" s="164">
        <f>'Member Info'!D91</f>
        <v>0</v>
      </c>
      <c r="C94" s="164">
        <f>'Member Info'!E91</f>
        <v>0</v>
      </c>
      <c r="D94" s="164" t="str">
        <f>'Member Info'!G91</f>
        <v/>
      </c>
      <c r="E94" s="165">
        <f>'Member Info'!B91</f>
        <v>0</v>
      </c>
      <c r="F94" s="242"/>
      <c r="G94" s="166" t="str">
        <f>IF(E94=0,"",('Member Info'!K91+'Member Info'!L91))</f>
        <v/>
      </c>
      <c r="H94" s="419"/>
      <c r="I94" s="419"/>
      <c r="J94" s="26"/>
      <c r="K94" s="26"/>
      <c r="L94" s="384" t="str">
        <f>IF(E94=0,"",IF('Member Info'!F91&gt;$U$1,CONCATENATE("Joined with practice on ", TEXT('Member Info'!F91, "DD/MM/YYYY")),IF('Member Info'!N91&lt;&gt;"",IF('Member Info'!N91&lt;$T$1,CONCATENATE("Left Scheme on ", TEXT('Member Info'!N91, "DD/MM/YYYY")),IF(OR(G94="",G94=0),"Error Detected, No rate entered",IF(E94=0,"",IF(F94="","Error Detected, No Pensionable pay",IF(AS94=1,"No Part Time Status Entered",IF(AR94=1,"No Part Time Hours Entered",IF(ISERROR(AD94)," Unknown Values entered.",IF(V94+W94&lt;1,"Acceptable",IF(T94+U94=200, "No Contributions Entered", IF(M94="","Error Detected, Choose reason&gt;",IF(Z94="1",IF(V94=1,"Please Enter Deemed Pensionable Pay","Add Any Relevant Details Above"),"Please Give Details Above"))))))))))),IF(OR(G94="",G94=0),"Error Detected, No rate entered",IF(E94=0,"",IF(F94="","Error Detected, No Pensionable pay",IF(AS94=1,"No Part Time Status Entered",IF(AR94=1,"No Part Time Hours Entered",IF(ISERROR(AD94)," Unknown Values entered.",IF(V94+W94&lt;1,"Acceptable",IF(T94+U94=200, "No Contributions Entered", IF(M94="","Error Detected, Choose reason&gt;",IF(Z94="1",IF(V94=1,"Please Enter Deemed Pensionable Pay","Add relevant Details Above"),"Please give details Above")))))))))))))</f>
        <v/>
      </c>
      <c r="M94" s="260"/>
      <c r="N94" s="91"/>
      <c r="O94" s="91" t="str">
        <f t="shared" si="1"/>
        <v/>
      </c>
      <c r="P94" s="94">
        <f t="shared" si="2"/>
        <v>0</v>
      </c>
      <c r="Q94" s="94">
        <f t="shared" si="2"/>
        <v>0</v>
      </c>
      <c r="R94" s="218">
        <f>(ROUND((F94/100*'Member Info'!$W$2), 2))</f>
        <v>0</v>
      </c>
      <c r="S94" s="218" t="e">
        <f t="shared" si="3"/>
        <v>#VALUE!</v>
      </c>
      <c r="T94" s="218" t="str">
        <f t="shared" si="4"/>
        <v/>
      </c>
      <c r="U94" s="227" t="str">
        <f t="shared" si="5"/>
        <v/>
      </c>
      <c r="V94" s="228" t="str">
        <f t="shared" si="6"/>
        <v/>
      </c>
      <c r="W94" s="228" t="str">
        <f t="shared" si="7"/>
        <v/>
      </c>
      <c r="X94" s="222">
        <f t="shared" si="8"/>
        <v>0</v>
      </c>
      <c r="Y94" s="110">
        <f t="shared" si="9"/>
        <v>0</v>
      </c>
      <c r="Z94" s="235" t="str">
        <f t="shared" si="10"/>
        <v/>
      </c>
      <c r="AA94" s="240" t="b">
        <f t="shared" si="11"/>
        <v>0</v>
      </c>
      <c r="AB94" s="235">
        <f t="shared" si="12"/>
        <v>0</v>
      </c>
      <c r="AC94" s="235">
        <f>IF('Member Info'!N91="",1,"")</f>
        <v>1</v>
      </c>
      <c r="AD94" s="243" t="e">
        <f t="shared" si="13"/>
        <v>#VALUE!</v>
      </c>
      <c r="AE94" s="130" t="str">
        <f t="shared" si="0"/>
        <v/>
      </c>
      <c r="AF94" s="124">
        <f t="shared" si="14"/>
        <v>1</v>
      </c>
      <c r="AG94" s="124" t="str">
        <f>IF('Member Info'!N91&lt;&gt;"",IF(AND('Member Info'!N91&lt;=$U$1,'Member Info'!N91&gt;=$T$1),1,0),"")</f>
        <v/>
      </c>
      <c r="AI94" s="124" t="b">
        <f t="shared" si="15"/>
        <v>0</v>
      </c>
      <c r="AJ94" s="124">
        <f t="shared" si="16"/>
        <v>0</v>
      </c>
      <c r="AL94" s="124">
        <f t="shared" si="17"/>
        <v>0</v>
      </c>
      <c r="AM94" s="124">
        <f>IF('Member Info'!F91&gt;$T$1,1,0)</f>
        <v>0</v>
      </c>
      <c r="AN94" s="124" t="b">
        <f>IF(ISERROR(T94),ERROR.TYPE(#REF!)=ERROR.TYPE(T94),FALSE)</f>
        <v>0</v>
      </c>
      <c r="AO94" s="124" t="b">
        <f>IF(ISERROR(U94),ERROR.TYPE(#REF!)=ERROR.TYPE(U94),FALSE)</f>
        <v>0</v>
      </c>
      <c r="AP94" s="124">
        <f>IF('Member Info'!F91&gt;'GP1 April 25'!$U$1,1,0)</f>
        <v>0</v>
      </c>
      <c r="AQ94" s="124">
        <f t="shared" si="18"/>
        <v>0</v>
      </c>
      <c r="AR94" s="124">
        <f t="shared" si="19"/>
        <v>0</v>
      </c>
      <c r="AS94" s="124">
        <f t="shared" si="20"/>
        <v>1</v>
      </c>
    </row>
    <row r="95" spans="1:45" x14ac:dyDescent="0.25">
      <c r="A95" s="4">
        <v>64</v>
      </c>
      <c r="B95" s="164">
        <f>'Member Info'!D92</f>
        <v>0</v>
      </c>
      <c r="C95" s="164">
        <f>'Member Info'!E92</f>
        <v>0</v>
      </c>
      <c r="D95" s="164" t="str">
        <f>'Member Info'!G92</f>
        <v/>
      </c>
      <c r="E95" s="165">
        <f>'Member Info'!B92</f>
        <v>0</v>
      </c>
      <c r="F95" s="242"/>
      <c r="G95" s="166" t="str">
        <f>IF(E95=0,"",('Member Info'!K92+'Member Info'!L92))</f>
        <v/>
      </c>
      <c r="H95" s="419"/>
      <c r="I95" s="419"/>
      <c r="J95" s="26"/>
      <c r="K95" s="26"/>
      <c r="L95" s="384" t="str">
        <f>IF(E95=0,"",IF('Member Info'!F92&gt;$U$1,CONCATENATE("Joined with practice on ", TEXT('Member Info'!F92, "DD/MM/YYYY")),IF('Member Info'!N92&lt;&gt;"",IF('Member Info'!N92&lt;$T$1,CONCATENATE("Left Scheme on ", TEXT('Member Info'!N92, "DD/MM/YYYY")),IF(OR(G95="",G95=0),"Error Detected, No rate entered",IF(E95=0,"",IF(F95="","Error Detected, No Pensionable pay",IF(AS95=1,"No Part Time Status Entered",IF(AR95=1,"No Part Time Hours Entered",IF(ISERROR(AD95)," Unknown Values entered.",IF(V95+W95&lt;1,"Acceptable",IF(T95+U95=200, "No Contributions Entered", IF(M95="","Error Detected, Choose reason&gt;",IF(Z95="1",IF(V95=1,"Please Enter Deemed Pensionable Pay","Add Any Relevant Details Above"),"Please Give Details Above"))))))))))),IF(OR(G95="",G95=0),"Error Detected, No rate entered",IF(E95=0,"",IF(F95="","Error Detected, No Pensionable pay",IF(AS95=1,"No Part Time Status Entered",IF(AR95=1,"No Part Time Hours Entered",IF(ISERROR(AD95)," Unknown Values entered.",IF(V95+W95&lt;1,"Acceptable",IF(T95+U95=200, "No Contributions Entered", IF(M95="","Error Detected, Choose reason&gt;",IF(Z95="1",IF(V95=1,"Please Enter Deemed Pensionable Pay","Add relevant Details Above"),"Please give details Above")))))))))))))</f>
        <v/>
      </c>
      <c r="M95" s="260"/>
      <c r="N95" s="91"/>
      <c r="O95" s="91" t="str">
        <f t="shared" si="1"/>
        <v/>
      </c>
      <c r="P95" s="94">
        <f t="shared" si="2"/>
        <v>0</v>
      </c>
      <c r="Q95" s="94">
        <f t="shared" si="2"/>
        <v>0</v>
      </c>
      <c r="R95" s="218">
        <f>(ROUND((F95/100*'Member Info'!$W$2), 2))</f>
        <v>0</v>
      </c>
      <c r="S95" s="218" t="e">
        <f t="shared" si="3"/>
        <v>#VALUE!</v>
      </c>
      <c r="T95" s="218" t="str">
        <f t="shared" si="4"/>
        <v/>
      </c>
      <c r="U95" s="227" t="str">
        <f t="shared" si="5"/>
        <v/>
      </c>
      <c r="V95" s="228" t="str">
        <f t="shared" si="6"/>
        <v/>
      </c>
      <c r="W95" s="228" t="str">
        <f t="shared" si="7"/>
        <v/>
      </c>
      <c r="X95" s="222">
        <f t="shared" si="8"/>
        <v>0</v>
      </c>
      <c r="Y95" s="110">
        <f t="shared" si="9"/>
        <v>0</v>
      </c>
      <c r="Z95" s="235" t="str">
        <f t="shared" si="10"/>
        <v/>
      </c>
      <c r="AA95" s="240" t="b">
        <f t="shared" si="11"/>
        <v>0</v>
      </c>
      <c r="AB95" s="235">
        <f t="shared" si="12"/>
        <v>0</v>
      </c>
      <c r="AC95" s="235">
        <f>IF('Member Info'!N92="",1,"")</f>
        <v>1</v>
      </c>
      <c r="AD95" s="243" t="e">
        <f t="shared" si="13"/>
        <v>#VALUE!</v>
      </c>
      <c r="AE95" s="130" t="str">
        <f t="shared" si="0"/>
        <v/>
      </c>
      <c r="AF95" s="124">
        <f t="shared" si="14"/>
        <v>1</v>
      </c>
      <c r="AG95" s="124" t="str">
        <f>IF('Member Info'!N92&lt;&gt;"",IF(AND('Member Info'!N92&lt;=$U$1,'Member Info'!N92&gt;=$T$1),1,0),"")</f>
        <v/>
      </c>
      <c r="AI95" s="124" t="b">
        <f t="shared" si="15"/>
        <v>0</v>
      </c>
      <c r="AJ95" s="124">
        <f t="shared" si="16"/>
        <v>0</v>
      </c>
      <c r="AL95" s="124">
        <f t="shared" si="17"/>
        <v>0</v>
      </c>
      <c r="AM95" s="124">
        <f>IF('Member Info'!F92&gt;$T$1,1,0)</f>
        <v>0</v>
      </c>
      <c r="AN95" s="124" t="b">
        <f>IF(ISERROR(T95),ERROR.TYPE(#REF!)=ERROR.TYPE(T95),FALSE)</f>
        <v>0</v>
      </c>
      <c r="AO95" s="124" t="b">
        <f>IF(ISERROR(U95),ERROR.TYPE(#REF!)=ERROR.TYPE(U95),FALSE)</f>
        <v>0</v>
      </c>
      <c r="AP95" s="124">
        <f>IF('Member Info'!F92&gt;'GP1 April 25'!$U$1,1,0)</f>
        <v>0</v>
      </c>
      <c r="AQ95" s="124">
        <f t="shared" si="18"/>
        <v>0</v>
      </c>
      <c r="AR95" s="124">
        <f t="shared" si="19"/>
        <v>0</v>
      </c>
      <c r="AS95" s="124">
        <f t="shared" si="20"/>
        <v>1</v>
      </c>
    </row>
    <row r="96" spans="1:45" x14ac:dyDescent="0.25">
      <c r="A96" s="4">
        <v>65</v>
      </c>
      <c r="B96" s="164">
        <f>'Member Info'!D93</f>
        <v>0</v>
      </c>
      <c r="C96" s="164">
        <f>'Member Info'!E93</f>
        <v>0</v>
      </c>
      <c r="D96" s="164" t="str">
        <f>'Member Info'!G93</f>
        <v/>
      </c>
      <c r="E96" s="165">
        <f>'Member Info'!B93</f>
        <v>0</v>
      </c>
      <c r="F96" s="242"/>
      <c r="G96" s="166" t="str">
        <f>IF(E96=0,"",('Member Info'!K93+'Member Info'!L93))</f>
        <v/>
      </c>
      <c r="H96" s="419"/>
      <c r="I96" s="419"/>
      <c r="J96" s="26"/>
      <c r="K96" s="26"/>
      <c r="L96" s="384" t="str">
        <f>IF(E96=0,"",IF('Member Info'!F93&gt;$U$1,CONCATENATE("Joined with practice on ", TEXT('Member Info'!F93, "DD/MM/YYYY")),IF('Member Info'!N93&lt;&gt;"",IF('Member Info'!N93&lt;$T$1,CONCATENATE("Left Scheme on ", TEXT('Member Info'!N93, "DD/MM/YYYY")),IF(OR(G96="",G96=0),"Error Detected, No rate entered",IF(E96=0,"",IF(F96="","Error Detected, No Pensionable pay",IF(AS96=1,"No Part Time Status Entered",IF(AR96=1,"No Part Time Hours Entered",IF(ISERROR(AD96)," Unknown Values entered.",IF(V96+W96&lt;1,"Acceptable",IF(T96+U96=200, "No Contributions Entered", IF(M96="","Error Detected, Choose reason&gt;",IF(Z96="1",IF(V96=1,"Please Enter Deemed Pensionable Pay","Add Any Relevant Details Above"),"Please Give Details Above"))))))))))),IF(OR(G96="",G96=0),"Error Detected, No rate entered",IF(E96=0,"",IF(F96="","Error Detected, No Pensionable pay",IF(AS96=1,"No Part Time Status Entered",IF(AR96=1,"No Part Time Hours Entered",IF(ISERROR(AD96)," Unknown Values entered.",IF(V96+W96&lt;1,"Acceptable",IF(T96+U96=200, "No Contributions Entered", IF(M96="","Error Detected, Choose reason&gt;",IF(Z96="1",IF(V96=1,"Please Enter Deemed Pensionable Pay","Add relevant Details Above"),"Please give details Above")))))))))))))</f>
        <v/>
      </c>
      <c r="M96" s="260"/>
      <c r="N96" s="91"/>
      <c r="O96" s="91" t="str">
        <f t="shared" si="1"/>
        <v/>
      </c>
      <c r="P96" s="94">
        <f t="shared" si="2"/>
        <v>0</v>
      </c>
      <c r="Q96" s="94">
        <f t="shared" si="2"/>
        <v>0</v>
      </c>
      <c r="R96" s="218">
        <f>(ROUND((F96/100*'Member Info'!$W$2), 2))</f>
        <v>0</v>
      </c>
      <c r="S96" s="218" t="e">
        <f t="shared" si="3"/>
        <v>#VALUE!</v>
      </c>
      <c r="T96" s="218" t="str">
        <f t="shared" si="4"/>
        <v/>
      </c>
      <c r="U96" s="227" t="str">
        <f t="shared" si="5"/>
        <v/>
      </c>
      <c r="V96" s="228" t="str">
        <f t="shared" si="6"/>
        <v/>
      </c>
      <c r="W96" s="228" t="str">
        <f t="shared" si="7"/>
        <v/>
      </c>
      <c r="X96" s="222">
        <f t="shared" si="8"/>
        <v>0</v>
      </c>
      <c r="Y96" s="110">
        <f t="shared" si="9"/>
        <v>0</v>
      </c>
      <c r="Z96" s="235" t="str">
        <f t="shared" si="10"/>
        <v/>
      </c>
      <c r="AA96" s="240" t="b">
        <f t="shared" si="11"/>
        <v>0</v>
      </c>
      <c r="AB96" s="235">
        <f t="shared" si="12"/>
        <v>0</v>
      </c>
      <c r="AC96" s="235">
        <f>IF('Member Info'!N93="",1,"")</f>
        <v>1</v>
      </c>
      <c r="AD96" s="243" t="e">
        <f t="shared" si="13"/>
        <v>#VALUE!</v>
      </c>
      <c r="AE96" s="130" t="str">
        <f t="shared" ref="AE96:AE159" si="21">IF(AP96=1,"",IF(Y96=1,"",IF(AG96=1,"",IF(E96=0,"",IF(AB96=1,"",IF(L96="acceptable","",IF(T96+U96="0","",T96+U96)))))))</f>
        <v/>
      </c>
      <c r="AF96" s="124">
        <f t="shared" si="14"/>
        <v>1</v>
      </c>
      <c r="AG96" s="124" t="str">
        <f>IF('Member Info'!N93&lt;&gt;"",IF(AND('Member Info'!N93&lt;=$U$1,'Member Info'!N93&gt;=$T$1),1,0),"")</f>
        <v/>
      </c>
      <c r="AI96" s="124" t="b">
        <f t="shared" si="15"/>
        <v>0</v>
      </c>
      <c r="AJ96" s="124">
        <f t="shared" si="16"/>
        <v>0</v>
      </c>
      <c r="AL96" s="124">
        <f t="shared" si="17"/>
        <v>0</v>
      </c>
      <c r="AM96" s="124">
        <f>IF('Member Info'!F93&gt;$T$1,1,0)</f>
        <v>0</v>
      </c>
      <c r="AN96" s="124" t="b">
        <f>IF(ISERROR(T96),ERROR.TYPE(#REF!)=ERROR.TYPE(T96),FALSE)</f>
        <v>0</v>
      </c>
      <c r="AO96" s="124" t="b">
        <f>IF(ISERROR(U96),ERROR.TYPE(#REF!)=ERROR.TYPE(U96),FALSE)</f>
        <v>0</v>
      </c>
      <c r="AP96" s="124">
        <f>IF('Member Info'!F93&gt;'GP1 April 25'!$U$1,1,0)</f>
        <v>0</v>
      </c>
      <c r="AQ96" s="124">
        <f t="shared" si="18"/>
        <v>0</v>
      </c>
      <c r="AR96" s="124">
        <f t="shared" si="19"/>
        <v>0</v>
      </c>
      <c r="AS96" s="124">
        <f t="shared" si="20"/>
        <v>1</v>
      </c>
    </row>
    <row r="97" spans="1:45" x14ac:dyDescent="0.25">
      <c r="A97" s="4">
        <v>66</v>
      </c>
      <c r="B97" s="164">
        <f>'Member Info'!D94</f>
        <v>0</v>
      </c>
      <c r="C97" s="164">
        <f>'Member Info'!E94</f>
        <v>0</v>
      </c>
      <c r="D97" s="164" t="str">
        <f>'Member Info'!G94</f>
        <v/>
      </c>
      <c r="E97" s="165">
        <f>'Member Info'!B94</f>
        <v>0</v>
      </c>
      <c r="F97" s="242"/>
      <c r="G97" s="166" t="str">
        <f>IF(E97=0,"",('Member Info'!K94+'Member Info'!L94))</f>
        <v/>
      </c>
      <c r="H97" s="419"/>
      <c r="I97" s="419"/>
      <c r="J97" s="26"/>
      <c r="K97" s="26"/>
      <c r="L97" s="384" t="str">
        <f>IF(E97=0,"",IF('Member Info'!F94&gt;$U$1,CONCATENATE("Joined with practice on ", TEXT('Member Info'!F94, "DD/MM/YYYY")),IF('Member Info'!N94&lt;&gt;"",IF('Member Info'!N94&lt;$T$1,CONCATENATE("Left Scheme on ", TEXT('Member Info'!N94, "DD/MM/YYYY")),IF(OR(G97="",G97=0),"Error Detected, No rate entered",IF(E97=0,"",IF(F97="","Error Detected, No Pensionable pay",IF(AS97=1,"No Part Time Status Entered",IF(AR97=1,"No Part Time Hours Entered",IF(ISERROR(AD97)," Unknown Values entered.",IF(V97+W97&lt;1,"Acceptable",IF(T97+U97=200, "No Contributions Entered", IF(M97="","Error Detected, Choose reason&gt;",IF(Z97="1",IF(V97=1,"Please Enter Deemed Pensionable Pay","Add Any Relevant Details Above"),"Please Give Details Above"))))))))))),IF(OR(G97="",G97=0),"Error Detected, No rate entered",IF(E97=0,"",IF(F97="","Error Detected, No Pensionable pay",IF(AS97=1,"No Part Time Status Entered",IF(AR97=1,"No Part Time Hours Entered",IF(ISERROR(AD97)," Unknown Values entered.",IF(V97+W97&lt;1,"Acceptable",IF(T97+U97=200, "No Contributions Entered", IF(M97="","Error Detected, Choose reason&gt;",IF(Z97="1",IF(V97=1,"Please Enter Deemed Pensionable Pay","Add relevant Details Above"),"Please give details Above")))))))))))))</f>
        <v/>
      </c>
      <c r="M97" s="260"/>
      <c r="N97" s="91"/>
      <c r="O97" s="91" t="str">
        <f t="shared" ref="O97:O160" si="22">IF(E97=0,"",IF(ISERROR((F97+J97+K97)),0,IF((F97+J97+K97)&lt;1,0,1)))</f>
        <v/>
      </c>
      <c r="P97" s="94">
        <f t="shared" ref="P97:Q160" si="23">J97</f>
        <v>0</v>
      </c>
      <c r="Q97" s="94">
        <f t="shared" si="23"/>
        <v>0</v>
      </c>
      <c r="R97" s="218">
        <f>(ROUND((F97/100*'Member Info'!$W$2), 2))</f>
        <v>0</v>
      </c>
      <c r="S97" s="218" t="e">
        <f t="shared" ref="S97:S160" si="24">ROUND((F97/100*G97),2)</f>
        <v>#VALUE!</v>
      </c>
      <c r="T97" s="218" t="str">
        <f t="shared" ref="T97:T160" si="25">IF(E97=0,"",(100-(P97/R97*100)))</f>
        <v/>
      </c>
      <c r="U97" s="227" t="str">
        <f t="shared" ref="U97:U160" si="26">IF(E97=0,"",(100-(Q97/S97*100)))</f>
        <v/>
      </c>
      <c r="V97" s="228" t="str">
        <f t="shared" ref="V97:V160" si="27">IF(E97=0,"",IF(T97&gt;$T$16,1,IF(T97&lt;-$T$16,1,0)))</f>
        <v/>
      </c>
      <c r="W97" s="228" t="str">
        <f t="shared" ref="W97:W160" si="28">IF(E97=0,"",IF(G97=0,1,IF(U97&gt;$T$16,1,IF(U97&lt;-$T$16,1,0))))</f>
        <v/>
      </c>
      <c r="X97" s="222">
        <f t="shared" ref="X97:X160" si="29">IF(E97=0,0,IF(F97="",1,0))</f>
        <v>0</v>
      </c>
      <c r="Y97" s="110">
        <f t="shared" ref="Y97:Y160" si="30">IF(E97=0,0,IF(M97="",0,1))</f>
        <v>0</v>
      </c>
      <c r="Z97" s="235" t="str">
        <f t="shared" ref="Z97:Z160" si="31">IF(M97="SMP/Occupational Maternity","1",IF(M97="SSP/Occupational Sick pay","1",""))</f>
        <v/>
      </c>
      <c r="AA97" s="240" t="b">
        <f t="shared" ref="AA97:AA160" si="32">IF(OR(AN97=TRUE,AO97=TRUE),TRUE,FALSE)</f>
        <v>0</v>
      </c>
      <c r="AB97" s="235">
        <f t="shared" ref="AB97:AB160" si="33">IF(OR(M97="left scheme/Employment",AC97=""), 1,0)</f>
        <v>0</v>
      </c>
      <c r="AC97" s="235">
        <f>IF('Member Info'!N94="",1,"")</f>
        <v>1</v>
      </c>
      <c r="AD97" s="243" t="e">
        <f t="shared" ref="AD97:AD160" si="34">(T97+U97)</f>
        <v>#VALUE!</v>
      </c>
      <c r="AE97" s="130" t="str">
        <f t="shared" si="21"/>
        <v/>
      </c>
      <c r="AF97" s="124">
        <f t="shared" ref="AF97:AF160" si="35">SUM(AB97+AC97)</f>
        <v>1</v>
      </c>
      <c r="AG97" s="124" t="str">
        <f>IF('Member Info'!N94&lt;&gt;"",IF(AND('Member Info'!N94&lt;=$U$1,'Member Info'!N94&gt;=$T$1),1,0),"")</f>
        <v/>
      </c>
      <c r="AI97" s="124" t="b">
        <f t="shared" ref="AI97:AI160" si="36">OR(M97="SMP/Occupational Maternity",M97="SSP/Occupational Sick pay")</f>
        <v>0</v>
      </c>
      <c r="AJ97" s="124">
        <f t="shared" ref="AJ97:AJ160" si="37">IF(AI97=TRUE,1,0)</f>
        <v>0</v>
      </c>
      <c r="AL97" s="124">
        <f t="shared" ref="AL97:AL160" si="38">IF(L97="Please Enter Deemed Pensionable Pay",1,0)</f>
        <v>0</v>
      </c>
      <c r="AM97" s="124">
        <f>IF('Member Info'!F94&gt;$T$1,1,0)</f>
        <v>0</v>
      </c>
      <c r="AN97" s="124" t="b">
        <f>IF(ISERROR(T97),ERROR.TYPE(#REF!)=ERROR.TYPE(T97),FALSE)</f>
        <v>0</v>
      </c>
      <c r="AO97" s="124" t="b">
        <f>IF(ISERROR(U97),ERROR.TYPE(#REF!)=ERROR.TYPE(U97),FALSE)</f>
        <v>0</v>
      </c>
      <c r="AP97" s="124">
        <f>IF('Member Info'!F94&gt;'GP1 April 25'!$U$1,1,0)</f>
        <v>0</v>
      </c>
      <c r="AQ97" s="124">
        <f t="shared" ref="AQ97:AQ160" si="39">IF(H97="Part Time",1,0)</f>
        <v>0</v>
      </c>
      <c r="AR97" s="124">
        <f t="shared" ref="AR97:AR160" si="40">IF(AND(AQ97=1,I97=""),1,0)</f>
        <v>0</v>
      </c>
      <c r="AS97" s="124">
        <f t="shared" ref="AS97:AS160" si="41">IF(OR(H97=0,H97=""),1,0)</f>
        <v>1</v>
      </c>
    </row>
    <row r="98" spans="1:45" x14ac:dyDescent="0.25">
      <c r="A98" s="4">
        <v>67</v>
      </c>
      <c r="B98" s="164">
        <f>'Member Info'!D95</f>
        <v>0</v>
      </c>
      <c r="C98" s="164">
        <f>'Member Info'!E95</f>
        <v>0</v>
      </c>
      <c r="D98" s="164" t="str">
        <f>'Member Info'!G95</f>
        <v/>
      </c>
      <c r="E98" s="165">
        <f>'Member Info'!B95</f>
        <v>0</v>
      </c>
      <c r="F98" s="242"/>
      <c r="G98" s="166" t="str">
        <f>IF(E98=0,"",('Member Info'!K95+'Member Info'!L95))</f>
        <v/>
      </c>
      <c r="H98" s="419"/>
      <c r="I98" s="419"/>
      <c r="J98" s="26"/>
      <c r="K98" s="26"/>
      <c r="L98" s="384" t="str">
        <f>IF(E98=0,"",IF('Member Info'!F95&gt;$U$1,CONCATENATE("Joined with practice on ", TEXT('Member Info'!F95, "DD/MM/YYYY")),IF('Member Info'!N95&lt;&gt;"",IF('Member Info'!N95&lt;$T$1,CONCATENATE("Left Scheme on ", TEXT('Member Info'!N95, "DD/MM/YYYY")),IF(OR(G98="",G98=0),"Error Detected, No rate entered",IF(E98=0,"",IF(F98="","Error Detected, No Pensionable pay",IF(AS98=1,"No Part Time Status Entered",IF(AR98=1,"No Part Time Hours Entered",IF(ISERROR(AD98)," Unknown Values entered.",IF(V98+W98&lt;1,"Acceptable",IF(T98+U98=200, "No Contributions Entered", IF(M98="","Error Detected, Choose reason&gt;",IF(Z98="1",IF(V98=1,"Please Enter Deemed Pensionable Pay","Add Any Relevant Details Above"),"Please Give Details Above"))))))))))),IF(OR(G98="",G98=0),"Error Detected, No rate entered",IF(E98=0,"",IF(F98="","Error Detected, No Pensionable pay",IF(AS98=1,"No Part Time Status Entered",IF(AR98=1,"No Part Time Hours Entered",IF(ISERROR(AD98)," Unknown Values entered.",IF(V98+W98&lt;1,"Acceptable",IF(T98+U98=200, "No Contributions Entered", IF(M98="","Error Detected, Choose reason&gt;",IF(Z98="1",IF(V98=1,"Please Enter Deemed Pensionable Pay","Add relevant Details Above"),"Please give details Above")))))))))))))</f>
        <v/>
      </c>
      <c r="M98" s="260"/>
      <c r="N98" s="91"/>
      <c r="O98" s="91" t="str">
        <f t="shared" si="22"/>
        <v/>
      </c>
      <c r="P98" s="94">
        <f t="shared" si="23"/>
        <v>0</v>
      </c>
      <c r="Q98" s="94">
        <f t="shared" si="23"/>
        <v>0</v>
      </c>
      <c r="R98" s="218">
        <f>(ROUND((F98/100*'Member Info'!$W$2), 2))</f>
        <v>0</v>
      </c>
      <c r="S98" s="218" t="e">
        <f t="shared" si="24"/>
        <v>#VALUE!</v>
      </c>
      <c r="T98" s="218" t="str">
        <f t="shared" si="25"/>
        <v/>
      </c>
      <c r="U98" s="227" t="str">
        <f t="shared" si="26"/>
        <v/>
      </c>
      <c r="V98" s="228" t="str">
        <f t="shared" si="27"/>
        <v/>
      </c>
      <c r="W98" s="228" t="str">
        <f t="shared" si="28"/>
        <v/>
      </c>
      <c r="X98" s="222">
        <f t="shared" si="29"/>
        <v>0</v>
      </c>
      <c r="Y98" s="110">
        <f t="shared" si="30"/>
        <v>0</v>
      </c>
      <c r="Z98" s="235" t="str">
        <f t="shared" si="31"/>
        <v/>
      </c>
      <c r="AA98" s="240" t="b">
        <f t="shared" si="32"/>
        <v>0</v>
      </c>
      <c r="AB98" s="235">
        <f t="shared" si="33"/>
        <v>0</v>
      </c>
      <c r="AC98" s="235">
        <f>IF('Member Info'!N95="",1,"")</f>
        <v>1</v>
      </c>
      <c r="AD98" s="243" t="e">
        <f t="shared" si="34"/>
        <v>#VALUE!</v>
      </c>
      <c r="AE98" s="130" t="str">
        <f t="shared" si="21"/>
        <v/>
      </c>
      <c r="AF98" s="124">
        <f t="shared" si="35"/>
        <v>1</v>
      </c>
      <c r="AG98" s="124" t="str">
        <f>IF('Member Info'!N95&lt;&gt;"",IF(AND('Member Info'!N95&lt;=$U$1,'Member Info'!N95&gt;=$T$1),1,0),"")</f>
        <v/>
      </c>
      <c r="AI98" s="124" t="b">
        <f t="shared" si="36"/>
        <v>0</v>
      </c>
      <c r="AJ98" s="124">
        <f t="shared" si="37"/>
        <v>0</v>
      </c>
      <c r="AL98" s="124">
        <f t="shared" si="38"/>
        <v>0</v>
      </c>
      <c r="AM98" s="124">
        <f>IF('Member Info'!F95&gt;$T$1,1,0)</f>
        <v>0</v>
      </c>
      <c r="AN98" s="124" t="b">
        <f>IF(ISERROR(T98),ERROR.TYPE(#REF!)=ERROR.TYPE(T98),FALSE)</f>
        <v>0</v>
      </c>
      <c r="AO98" s="124" t="b">
        <f>IF(ISERROR(U98),ERROR.TYPE(#REF!)=ERROR.TYPE(U98),FALSE)</f>
        <v>0</v>
      </c>
      <c r="AP98" s="124">
        <f>IF('Member Info'!F95&gt;'GP1 April 25'!$U$1,1,0)</f>
        <v>0</v>
      </c>
      <c r="AQ98" s="124">
        <f t="shared" si="39"/>
        <v>0</v>
      </c>
      <c r="AR98" s="124">
        <f t="shared" si="40"/>
        <v>0</v>
      </c>
      <c r="AS98" s="124">
        <f t="shared" si="41"/>
        <v>1</v>
      </c>
    </row>
    <row r="99" spans="1:45" x14ac:dyDescent="0.25">
      <c r="A99" s="4">
        <v>68</v>
      </c>
      <c r="B99" s="164">
        <f>'Member Info'!D96</f>
        <v>0</v>
      </c>
      <c r="C99" s="164">
        <f>'Member Info'!E96</f>
        <v>0</v>
      </c>
      <c r="D99" s="164" t="str">
        <f>'Member Info'!G96</f>
        <v/>
      </c>
      <c r="E99" s="165">
        <f>'Member Info'!B96</f>
        <v>0</v>
      </c>
      <c r="F99" s="242"/>
      <c r="G99" s="166" t="str">
        <f>IF(E99=0,"",('Member Info'!K96+'Member Info'!L96))</f>
        <v/>
      </c>
      <c r="H99" s="419"/>
      <c r="I99" s="419"/>
      <c r="J99" s="26"/>
      <c r="K99" s="26"/>
      <c r="L99" s="384" t="str">
        <f>IF(E99=0,"",IF('Member Info'!F96&gt;$U$1,CONCATENATE("Joined with practice on ", TEXT('Member Info'!F96, "DD/MM/YYYY")),IF('Member Info'!N96&lt;&gt;"",IF('Member Info'!N96&lt;$T$1,CONCATENATE("Left Scheme on ", TEXT('Member Info'!N96, "DD/MM/YYYY")),IF(OR(G99="",G99=0),"Error Detected, No rate entered",IF(E99=0,"",IF(F99="","Error Detected, No Pensionable pay",IF(AS99=1,"No Part Time Status Entered",IF(AR99=1,"No Part Time Hours Entered",IF(ISERROR(AD99)," Unknown Values entered.",IF(V99+W99&lt;1,"Acceptable",IF(T99+U99=200, "No Contributions Entered", IF(M99="","Error Detected, Choose reason&gt;",IF(Z99="1",IF(V99=1,"Please Enter Deemed Pensionable Pay","Add Any Relevant Details Above"),"Please Give Details Above"))))))))))),IF(OR(G99="",G99=0),"Error Detected, No rate entered",IF(E99=0,"",IF(F99="","Error Detected, No Pensionable pay",IF(AS99=1,"No Part Time Status Entered",IF(AR99=1,"No Part Time Hours Entered",IF(ISERROR(AD99)," Unknown Values entered.",IF(V99+W99&lt;1,"Acceptable",IF(T99+U99=200, "No Contributions Entered", IF(M99="","Error Detected, Choose reason&gt;",IF(Z99="1",IF(V99=1,"Please Enter Deemed Pensionable Pay","Add relevant Details Above"),"Please give details Above")))))))))))))</f>
        <v/>
      </c>
      <c r="M99" s="260"/>
      <c r="N99" s="91"/>
      <c r="O99" s="91" t="str">
        <f t="shared" si="22"/>
        <v/>
      </c>
      <c r="P99" s="94">
        <f t="shared" si="23"/>
        <v>0</v>
      </c>
      <c r="Q99" s="94">
        <f t="shared" si="23"/>
        <v>0</v>
      </c>
      <c r="R99" s="218">
        <f>(ROUND((F99/100*'Member Info'!$W$2), 2))</f>
        <v>0</v>
      </c>
      <c r="S99" s="218" t="e">
        <f t="shared" si="24"/>
        <v>#VALUE!</v>
      </c>
      <c r="T99" s="218" t="str">
        <f t="shared" si="25"/>
        <v/>
      </c>
      <c r="U99" s="227" t="str">
        <f t="shared" si="26"/>
        <v/>
      </c>
      <c r="V99" s="228" t="str">
        <f t="shared" si="27"/>
        <v/>
      </c>
      <c r="W99" s="228" t="str">
        <f t="shared" si="28"/>
        <v/>
      </c>
      <c r="X99" s="222">
        <f t="shared" si="29"/>
        <v>0</v>
      </c>
      <c r="Y99" s="110">
        <f t="shared" si="30"/>
        <v>0</v>
      </c>
      <c r="Z99" s="235" t="str">
        <f t="shared" si="31"/>
        <v/>
      </c>
      <c r="AA99" s="240" t="b">
        <f t="shared" si="32"/>
        <v>0</v>
      </c>
      <c r="AB99" s="235">
        <f t="shared" si="33"/>
        <v>0</v>
      </c>
      <c r="AC99" s="235">
        <f>IF('Member Info'!N96="",1,"")</f>
        <v>1</v>
      </c>
      <c r="AD99" s="243" t="e">
        <f t="shared" si="34"/>
        <v>#VALUE!</v>
      </c>
      <c r="AE99" s="130" t="str">
        <f t="shared" si="21"/>
        <v/>
      </c>
      <c r="AF99" s="124">
        <f t="shared" si="35"/>
        <v>1</v>
      </c>
      <c r="AG99" s="124" t="str">
        <f>IF('Member Info'!N96&lt;&gt;"",IF(AND('Member Info'!N96&lt;=$U$1,'Member Info'!N96&gt;=$T$1),1,0),"")</f>
        <v/>
      </c>
      <c r="AI99" s="124" t="b">
        <f t="shared" si="36"/>
        <v>0</v>
      </c>
      <c r="AJ99" s="124">
        <f t="shared" si="37"/>
        <v>0</v>
      </c>
      <c r="AL99" s="124">
        <f t="shared" si="38"/>
        <v>0</v>
      </c>
      <c r="AM99" s="124">
        <f>IF('Member Info'!F96&gt;$T$1,1,0)</f>
        <v>0</v>
      </c>
      <c r="AN99" s="124" t="b">
        <f>IF(ISERROR(T99),ERROR.TYPE(#REF!)=ERROR.TYPE(T99),FALSE)</f>
        <v>0</v>
      </c>
      <c r="AO99" s="124" t="b">
        <f>IF(ISERROR(U99),ERROR.TYPE(#REF!)=ERROR.TYPE(U99),FALSE)</f>
        <v>0</v>
      </c>
      <c r="AP99" s="124">
        <f>IF('Member Info'!F96&gt;'GP1 April 25'!$U$1,1,0)</f>
        <v>0</v>
      </c>
      <c r="AQ99" s="124">
        <f t="shared" si="39"/>
        <v>0</v>
      </c>
      <c r="AR99" s="124">
        <f t="shared" si="40"/>
        <v>0</v>
      </c>
      <c r="AS99" s="124">
        <f t="shared" si="41"/>
        <v>1</v>
      </c>
    </row>
    <row r="100" spans="1:45" x14ac:dyDescent="0.25">
      <c r="A100" s="4">
        <v>69</v>
      </c>
      <c r="B100" s="164">
        <f>'Member Info'!D97</f>
        <v>0</v>
      </c>
      <c r="C100" s="164">
        <f>'Member Info'!E97</f>
        <v>0</v>
      </c>
      <c r="D100" s="164" t="str">
        <f>'Member Info'!G97</f>
        <v/>
      </c>
      <c r="E100" s="165">
        <f>'Member Info'!B97</f>
        <v>0</v>
      </c>
      <c r="F100" s="242"/>
      <c r="G100" s="166" t="str">
        <f>IF(E100=0,"",('Member Info'!K97+'Member Info'!L97))</f>
        <v/>
      </c>
      <c r="H100" s="419"/>
      <c r="I100" s="419"/>
      <c r="J100" s="26"/>
      <c r="K100" s="26"/>
      <c r="L100" s="384" t="str">
        <f>IF(E100=0,"",IF('Member Info'!F97&gt;$U$1,CONCATENATE("Joined with practice on ", TEXT('Member Info'!F97, "DD/MM/YYYY")),IF('Member Info'!N97&lt;&gt;"",IF('Member Info'!N97&lt;$T$1,CONCATENATE("Left Scheme on ", TEXT('Member Info'!N97, "DD/MM/YYYY")),IF(OR(G100="",G100=0),"Error Detected, No rate entered",IF(E100=0,"",IF(F100="","Error Detected, No Pensionable pay",IF(AS100=1,"No Part Time Status Entered",IF(AR100=1,"No Part Time Hours Entered",IF(ISERROR(AD100)," Unknown Values entered.",IF(V100+W100&lt;1,"Acceptable",IF(T100+U100=200, "No Contributions Entered", IF(M100="","Error Detected, Choose reason&gt;",IF(Z100="1",IF(V100=1,"Please Enter Deemed Pensionable Pay","Add Any Relevant Details Above"),"Please Give Details Above"))))))))))),IF(OR(G100="",G100=0),"Error Detected, No rate entered",IF(E100=0,"",IF(F100="","Error Detected, No Pensionable pay",IF(AS100=1,"No Part Time Status Entered",IF(AR100=1,"No Part Time Hours Entered",IF(ISERROR(AD100)," Unknown Values entered.",IF(V100+W100&lt;1,"Acceptable",IF(T100+U100=200, "No Contributions Entered", IF(M100="","Error Detected, Choose reason&gt;",IF(Z100="1",IF(V100=1,"Please Enter Deemed Pensionable Pay","Add relevant Details Above"),"Please give details Above")))))))))))))</f>
        <v/>
      </c>
      <c r="M100" s="260"/>
      <c r="N100" s="91"/>
      <c r="O100" s="91" t="str">
        <f t="shared" si="22"/>
        <v/>
      </c>
      <c r="P100" s="94">
        <f t="shared" si="23"/>
        <v>0</v>
      </c>
      <c r="Q100" s="94">
        <f t="shared" si="23"/>
        <v>0</v>
      </c>
      <c r="R100" s="218">
        <f>(ROUND((F100/100*'Member Info'!$W$2), 2))</f>
        <v>0</v>
      </c>
      <c r="S100" s="218" t="e">
        <f t="shared" si="24"/>
        <v>#VALUE!</v>
      </c>
      <c r="T100" s="218" t="str">
        <f t="shared" si="25"/>
        <v/>
      </c>
      <c r="U100" s="227" t="str">
        <f t="shared" si="26"/>
        <v/>
      </c>
      <c r="V100" s="228" t="str">
        <f t="shared" si="27"/>
        <v/>
      </c>
      <c r="W100" s="228" t="str">
        <f t="shared" si="28"/>
        <v/>
      </c>
      <c r="X100" s="222">
        <f t="shared" si="29"/>
        <v>0</v>
      </c>
      <c r="Y100" s="110">
        <f t="shared" si="30"/>
        <v>0</v>
      </c>
      <c r="Z100" s="235" t="str">
        <f t="shared" si="31"/>
        <v/>
      </c>
      <c r="AA100" s="240" t="b">
        <f t="shared" si="32"/>
        <v>0</v>
      </c>
      <c r="AB100" s="235">
        <f t="shared" si="33"/>
        <v>0</v>
      </c>
      <c r="AC100" s="235">
        <f>IF('Member Info'!N97="",1,"")</f>
        <v>1</v>
      </c>
      <c r="AD100" s="243" t="e">
        <f t="shared" si="34"/>
        <v>#VALUE!</v>
      </c>
      <c r="AE100" s="130" t="str">
        <f t="shared" si="21"/>
        <v/>
      </c>
      <c r="AF100" s="124">
        <f t="shared" si="35"/>
        <v>1</v>
      </c>
      <c r="AG100" s="124" t="str">
        <f>IF('Member Info'!N97&lt;&gt;"",IF(AND('Member Info'!N97&lt;=$U$1,'Member Info'!N97&gt;=$T$1),1,0),"")</f>
        <v/>
      </c>
      <c r="AI100" s="124" t="b">
        <f t="shared" si="36"/>
        <v>0</v>
      </c>
      <c r="AJ100" s="124">
        <f t="shared" si="37"/>
        <v>0</v>
      </c>
      <c r="AL100" s="124">
        <f t="shared" si="38"/>
        <v>0</v>
      </c>
      <c r="AM100" s="124">
        <f>IF('Member Info'!F97&gt;$T$1,1,0)</f>
        <v>0</v>
      </c>
      <c r="AN100" s="124" t="b">
        <f>IF(ISERROR(T100),ERROR.TYPE(#REF!)=ERROR.TYPE(T100),FALSE)</f>
        <v>0</v>
      </c>
      <c r="AO100" s="124" t="b">
        <f>IF(ISERROR(U100),ERROR.TYPE(#REF!)=ERROR.TYPE(U100),FALSE)</f>
        <v>0</v>
      </c>
      <c r="AP100" s="124">
        <f>IF('Member Info'!F97&gt;'GP1 April 25'!$U$1,1,0)</f>
        <v>0</v>
      </c>
      <c r="AQ100" s="124">
        <f t="shared" si="39"/>
        <v>0</v>
      </c>
      <c r="AR100" s="124">
        <f t="shared" si="40"/>
        <v>0</v>
      </c>
      <c r="AS100" s="124">
        <f t="shared" si="41"/>
        <v>1</v>
      </c>
    </row>
    <row r="101" spans="1:45" x14ac:dyDescent="0.25">
      <c r="A101" s="4">
        <v>70</v>
      </c>
      <c r="B101" s="164">
        <f>'Member Info'!D98</f>
        <v>0</v>
      </c>
      <c r="C101" s="164">
        <f>'Member Info'!E98</f>
        <v>0</v>
      </c>
      <c r="D101" s="164" t="str">
        <f>'Member Info'!G98</f>
        <v/>
      </c>
      <c r="E101" s="165">
        <f>'Member Info'!B98</f>
        <v>0</v>
      </c>
      <c r="F101" s="242"/>
      <c r="G101" s="166" t="str">
        <f>IF(E101=0,"",('Member Info'!K98+'Member Info'!L98))</f>
        <v/>
      </c>
      <c r="H101" s="419"/>
      <c r="I101" s="419"/>
      <c r="J101" s="26"/>
      <c r="K101" s="26"/>
      <c r="L101" s="384" t="str">
        <f>IF(E101=0,"",IF('Member Info'!F98&gt;$U$1,CONCATENATE("Joined with practice on ", TEXT('Member Info'!F98, "DD/MM/YYYY")),IF('Member Info'!N98&lt;&gt;"",IF('Member Info'!N98&lt;$T$1,CONCATENATE("Left Scheme on ", TEXT('Member Info'!N98, "DD/MM/YYYY")),IF(OR(G101="",G101=0),"Error Detected, No rate entered",IF(E101=0,"",IF(F101="","Error Detected, No Pensionable pay",IF(AS101=1,"No Part Time Status Entered",IF(AR101=1,"No Part Time Hours Entered",IF(ISERROR(AD101)," Unknown Values entered.",IF(V101+W101&lt;1,"Acceptable",IF(T101+U101=200, "No Contributions Entered", IF(M101="","Error Detected, Choose reason&gt;",IF(Z101="1",IF(V101=1,"Please Enter Deemed Pensionable Pay","Add Any Relevant Details Above"),"Please Give Details Above"))))))))))),IF(OR(G101="",G101=0),"Error Detected, No rate entered",IF(E101=0,"",IF(F101="","Error Detected, No Pensionable pay",IF(AS101=1,"No Part Time Status Entered",IF(AR101=1,"No Part Time Hours Entered",IF(ISERROR(AD101)," Unknown Values entered.",IF(V101+W101&lt;1,"Acceptable",IF(T101+U101=200, "No Contributions Entered", IF(M101="","Error Detected, Choose reason&gt;",IF(Z101="1",IF(V101=1,"Please Enter Deemed Pensionable Pay","Add relevant Details Above"),"Please give details Above")))))))))))))</f>
        <v/>
      </c>
      <c r="M101" s="260"/>
      <c r="N101" s="91"/>
      <c r="O101" s="91" t="str">
        <f t="shared" si="22"/>
        <v/>
      </c>
      <c r="P101" s="94">
        <f t="shared" si="23"/>
        <v>0</v>
      </c>
      <c r="Q101" s="94">
        <f t="shared" si="23"/>
        <v>0</v>
      </c>
      <c r="R101" s="218">
        <f>(ROUND((F101/100*'Member Info'!$W$2), 2))</f>
        <v>0</v>
      </c>
      <c r="S101" s="218" t="e">
        <f t="shared" si="24"/>
        <v>#VALUE!</v>
      </c>
      <c r="T101" s="218" t="str">
        <f t="shared" si="25"/>
        <v/>
      </c>
      <c r="U101" s="227" t="str">
        <f t="shared" si="26"/>
        <v/>
      </c>
      <c r="V101" s="228" t="str">
        <f t="shared" si="27"/>
        <v/>
      </c>
      <c r="W101" s="228" t="str">
        <f t="shared" si="28"/>
        <v/>
      </c>
      <c r="X101" s="222">
        <f t="shared" si="29"/>
        <v>0</v>
      </c>
      <c r="Y101" s="110">
        <f t="shared" si="30"/>
        <v>0</v>
      </c>
      <c r="Z101" s="235" t="str">
        <f t="shared" si="31"/>
        <v/>
      </c>
      <c r="AA101" s="240" t="b">
        <f t="shared" si="32"/>
        <v>0</v>
      </c>
      <c r="AB101" s="235">
        <f t="shared" si="33"/>
        <v>0</v>
      </c>
      <c r="AC101" s="235">
        <f>IF('Member Info'!N98="",1,"")</f>
        <v>1</v>
      </c>
      <c r="AD101" s="243" t="e">
        <f t="shared" si="34"/>
        <v>#VALUE!</v>
      </c>
      <c r="AE101" s="130" t="str">
        <f t="shared" si="21"/>
        <v/>
      </c>
      <c r="AF101" s="124">
        <f t="shared" si="35"/>
        <v>1</v>
      </c>
      <c r="AG101" s="124" t="str">
        <f>IF('Member Info'!N98&lt;&gt;"",IF(AND('Member Info'!N98&lt;=$U$1,'Member Info'!N98&gt;=$T$1),1,0),"")</f>
        <v/>
      </c>
      <c r="AI101" s="124" t="b">
        <f t="shared" si="36"/>
        <v>0</v>
      </c>
      <c r="AJ101" s="124">
        <f t="shared" si="37"/>
        <v>0</v>
      </c>
      <c r="AL101" s="124">
        <f t="shared" si="38"/>
        <v>0</v>
      </c>
      <c r="AM101" s="124">
        <f>IF('Member Info'!F98&gt;$T$1,1,0)</f>
        <v>0</v>
      </c>
      <c r="AN101" s="124" t="b">
        <f>IF(ISERROR(T101),ERROR.TYPE(#REF!)=ERROR.TYPE(T101),FALSE)</f>
        <v>0</v>
      </c>
      <c r="AO101" s="124" t="b">
        <f>IF(ISERROR(U101),ERROR.TYPE(#REF!)=ERROR.TYPE(U101),FALSE)</f>
        <v>0</v>
      </c>
      <c r="AP101" s="124">
        <f>IF('Member Info'!F98&gt;'GP1 April 25'!$U$1,1,0)</f>
        <v>0</v>
      </c>
      <c r="AQ101" s="124">
        <f t="shared" si="39"/>
        <v>0</v>
      </c>
      <c r="AR101" s="124">
        <f t="shared" si="40"/>
        <v>0</v>
      </c>
      <c r="AS101" s="124">
        <f t="shared" si="41"/>
        <v>1</v>
      </c>
    </row>
    <row r="102" spans="1:45" x14ac:dyDescent="0.25">
      <c r="A102" s="4">
        <v>71</v>
      </c>
      <c r="B102" s="164">
        <f>'Member Info'!D99</f>
        <v>0</v>
      </c>
      <c r="C102" s="164">
        <f>'Member Info'!E99</f>
        <v>0</v>
      </c>
      <c r="D102" s="164" t="str">
        <f>'Member Info'!G99</f>
        <v/>
      </c>
      <c r="E102" s="165">
        <f>'Member Info'!B99</f>
        <v>0</v>
      </c>
      <c r="F102" s="242"/>
      <c r="G102" s="166" t="str">
        <f>IF(E102=0,"",('Member Info'!K99+'Member Info'!L99))</f>
        <v/>
      </c>
      <c r="H102" s="419"/>
      <c r="I102" s="419"/>
      <c r="J102" s="26"/>
      <c r="K102" s="26"/>
      <c r="L102" s="384" t="str">
        <f>IF(E102=0,"",IF('Member Info'!F99&gt;$U$1,CONCATENATE("Joined with practice on ", TEXT('Member Info'!F99, "DD/MM/YYYY")),IF('Member Info'!N99&lt;&gt;"",IF('Member Info'!N99&lt;$T$1,CONCATENATE("Left Scheme on ", TEXT('Member Info'!N99, "DD/MM/YYYY")),IF(OR(G102="",G102=0),"Error Detected, No rate entered",IF(E102=0,"",IF(F102="","Error Detected, No Pensionable pay",IF(AS102=1,"No Part Time Status Entered",IF(AR102=1,"No Part Time Hours Entered",IF(ISERROR(AD102)," Unknown Values entered.",IF(V102+W102&lt;1,"Acceptable",IF(T102+U102=200, "No Contributions Entered", IF(M102="","Error Detected, Choose reason&gt;",IF(Z102="1",IF(V102=1,"Please Enter Deemed Pensionable Pay","Add Any Relevant Details Above"),"Please Give Details Above"))))))))))),IF(OR(G102="",G102=0),"Error Detected, No rate entered",IF(E102=0,"",IF(F102="","Error Detected, No Pensionable pay",IF(AS102=1,"No Part Time Status Entered",IF(AR102=1,"No Part Time Hours Entered",IF(ISERROR(AD102)," Unknown Values entered.",IF(V102+W102&lt;1,"Acceptable",IF(T102+U102=200, "No Contributions Entered", IF(M102="","Error Detected, Choose reason&gt;",IF(Z102="1",IF(V102=1,"Please Enter Deemed Pensionable Pay","Add relevant Details Above"),"Please give details Above")))))))))))))</f>
        <v/>
      </c>
      <c r="M102" s="260"/>
      <c r="N102" s="91"/>
      <c r="O102" s="91" t="str">
        <f t="shared" si="22"/>
        <v/>
      </c>
      <c r="P102" s="94">
        <f t="shared" si="23"/>
        <v>0</v>
      </c>
      <c r="Q102" s="94">
        <f t="shared" si="23"/>
        <v>0</v>
      </c>
      <c r="R102" s="218">
        <f>(ROUND((F102/100*'Member Info'!$W$2), 2))</f>
        <v>0</v>
      </c>
      <c r="S102" s="218" t="e">
        <f t="shared" si="24"/>
        <v>#VALUE!</v>
      </c>
      <c r="T102" s="218" t="str">
        <f t="shared" si="25"/>
        <v/>
      </c>
      <c r="U102" s="227" t="str">
        <f t="shared" si="26"/>
        <v/>
      </c>
      <c r="V102" s="228" t="str">
        <f t="shared" si="27"/>
        <v/>
      </c>
      <c r="W102" s="228" t="str">
        <f t="shared" si="28"/>
        <v/>
      </c>
      <c r="X102" s="222">
        <f t="shared" si="29"/>
        <v>0</v>
      </c>
      <c r="Y102" s="110">
        <f t="shared" si="30"/>
        <v>0</v>
      </c>
      <c r="Z102" s="235" t="str">
        <f t="shared" si="31"/>
        <v/>
      </c>
      <c r="AA102" s="240" t="b">
        <f t="shared" si="32"/>
        <v>0</v>
      </c>
      <c r="AB102" s="235">
        <f t="shared" si="33"/>
        <v>0</v>
      </c>
      <c r="AC102" s="235">
        <f>IF('Member Info'!N99="",1,"")</f>
        <v>1</v>
      </c>
      <c r="AD102" s="243" t="e">
        <f t="shared" si="34"/>
        <v>#VALUE!</v>
      </c>
      <c r="AE102" s="130" t="str">
        <f t="shared" si="21"/>
        <v/>
      </c>
      <c r="AF102" s="124">
        <f t="shared" si="35"/>
        <v>1</v>
      </c>
      <c r="AG102" s="124" t="str">
        <f>IF('Member Info'!N99&lt;&gt;"",IF(AND('Member Info'!N99&lt;=$U$1,'Member Info'!N99&gt;=$T$1),1,0),"")</f>
        <v/>
      </c>
      <c r="AI102" s="124" t="b">
        <f t="shared" si="36"/>
        <v>0</v>
      </c>
      <c r="AJ102" s="124">
        <f t="shared" si="37"/>
        <v>0</v>
      </c>
      <c r="AL102" s="124">
        <f t="shared" si="38"/>
        <v>0</v>
      </c>
      <c r="AM102" s="124">
        <f>IF('Member Info'!F99&gt;$T$1,1,0)</f>
        <v>0</v>
      </c>
      <c r="AN102" s="124" t="b">
        <f>IF(ISERROR(T102),ERROR.TYPE(#REF!)=ERROR.TYPE(T102),FALSE)</f>
        <v>0</v>
      </c>
      <c r="AO102" s="124" t="b">
        <f>IF(ISERROR(U102),ERROR.TYPE(#REF!)=ERROR.TYPE(U102),FALSE)</f>
        <v>0</v>
      </c>
      <c r="AP102" s="124">
        <f>IF('Member Info'!F99&gt;'GP1 April 25'!$U$1,1,0)</f>
        <v>0</v>
      </c>
      <c r="AQ102" s="124">
        <f t="shared" si="39"/>
        <v>0</v>
      </c>
      <c r="AR102" s="124">
        <f t="shared" si="40"/>
        <v>0</v>
      </c>
      <c r="AS102" s="124">
        <f t="shared" si="41"/>
        <v>1</v>
      </c>
    </row>
    <row r="103" spans="1:45" x14ac:dyDescent="0.25">
      <c r="A103" s="4">
        <v>72</v>
      </c>
      <c r="B103" s="164">
        <f>'Member Info'!D100</f>
        <v>0</v>
      </c>
      <c r="C103" s="164">
        <f>'Member Info'!E100</f>
        <v>0</v>
      </c>
      <c r="D103" s="164" t="str">
        <f>'Member Info'!G100</f>
        <v/>
      </c>
      <c r="E103" s="165">
        <f>'Member Info'!B100</f>
        <v>0</v>
      </c>
      <c r="F103" s="242"/>
      <c r="G103" s="166" t="str">
        <f>IF(E103=0,"",('Member Info'!K100+'Member Info'!L100))</f>
        <v/>
      </c>
      <c r="H103" s="419"/>
      <c r="I103" s="419"/>
      <c r="J103" s="26"/>
      <c r="K103" s="26"/>
      <c r="L103" s="384" t="str">
        <f>IF(E103=0,"",IF('Member Info'!F100&gt;$U$1,CONCATENATE("Joined with practice on ", TEXT('Member Info'!F100, "DD/MM/YYYY")),IF('Member Info'!N100&lt;&gt;"",IF('Member Info'!N100&lt;$T$1,CONCATENATE("Left Scheme on ", TEXT('Member Info'!N100, "DD/MM/YYYY")),IF(OR(G103="",G103=0),"Error Detected, No rate entered",IF(E103=0,"",IF(F103="","Error Detected, No Pensionable pay",IF(AS103=1,"No Part Time Status Entered",IF(AR103=1,"No Part Time Hours Entered",IF(ISERROR(AD103)," Unknown Values entered.",IF(V103+W103&lt;1,"Acceptable",IF(T103+U103=200, "No Contributions Entered", IF(M103="","Error Detected, Choose reason&gt;",IF(Z103="1",IF(V103=1,"Please Enter Deemed Pensionable Pay","Add Any Relevant Details Above"),"Please Give Details Above"))))))))))),IF(OR(G103="",G103=0),"Error Detected, No rate entered",IF(E103=0,"",IF(F103="","Error Detected, No Pensionable pay",IF(AS103=1,"No Part Time Status Entered",IF(AR103=1,"No Part Time Hours Entered",IF(ISERROR(AD103)," Unknown Values entered.",IF(V103+W103&lt;1,"Acceptable",IF(T103+U103=200, "No Contributions Entered", IF(M103="","Error Detected, Choose reason&gt;",IF(Z103="1",IF(V103=1,"Please Enter Deemed Pensionable Pay","Add relevant Details Above"),"Please give details Above")))))))))))))</f>
        <v/>
      </c>
      <c r="M103" s="260"/>
      <c r="N103" s="91"/>
      <c r="O103" s="91" t="str">
        <f t="shared" si="22"/>
        <v/>
      </c>
      <c r="P103" s="94">
        <f t="shared" si="23"/>
        <v>0</v>
      </c>
      <c r="Q103" s="94">
        <f t="shared" si="23"/>
        <v>0</v>
      </c>
      <c r="R103" s="218">
        <f>(ROUND((F103/100*'Member Info'!$W$2), 2))</f>
        <v>0</v>
      </c>
      <c r="S103" s="218" t="e">
        <f t="shared" si="24"/>
        <v>#VALUE!</v>
      </c>
      <c r="T103" s="218" t="str">
        <f t="shared" si="25"/>
        <v/>
      </c>
      <c r="U103" s="227" t="str">
        <f t="shared" si="26"/>
        <v/>
      </c>
      <c r="V103" s="228" t="str">
        <f t="shared" si="27"/>
        <v/>
      </c>
      <c r="W103" s="228" t="str">
        <f t="shared" si="28"/>
        <v/>
      </c>
      <c r="X103" s="222">
        <f t="shared" si="29"/>
        <v>0</v>
      </c>
      <c r="Y103" s="110">
        <f t="shared" si="30"/>
        <v>0</v>
      </c>
      <c r="Z103" s="235" t="str">
        <f t="shared" si="31"/>
        <v/>
      </c>
      <c r="AA103" s="240" t="b">
        <f t="shared" si="32"/>
        <v>0</v>
      </c>
      <c r="AB103" s="235">
        <f t="shared" si="33"/>
        <v>0</v>
      </c>
      <c r="AC103" s="235">
        <f>IF('Member Info'!N100="",1,"")</f>
        <v>1</v>
      </c>
      <c r="AD103" s="243" t="e">
        <f t="shared" si="34"/>
        <v>#VALUE!</v>
      </c>
      <c r="AE103" s="130" t="str">
        <f t="shared" si="21"/>
        <v/>
      </c>
      <c r="AF103" s="124">
        <f t="shared" si="35"/>
        <v>1</v>
      </c>
      <c r="AG103" s="124" t="str">
        <f>IF('Member Info'!N100&lt;&gt;"",IF(AND('Member Info'!N100&lt;=$U$1,'Member Info'!N100&gt;=$T$1),1,0),"")</f>
        <v/>
      </c>
      <c r="AI103" s="124" t="b">
        <f t="shared" si="36"/>
        <v>0</v>
      </c>
      <c r="AJ103" s="124">
        <f t="shared" si="37"/>
        <v>0</v>
      </c>
      <c r="AL103" s="124">
        <f t="shared" si="38"/>
        <v>0</v>
      </c>
      <c r="AM103" s="124">
        <f>IF('Member Info'!F100&gt;$T$1,1,0)</f>
        <v>0</v>
      </c>
      <c r="AN103" s="124" t="b">
        <f>IF(ISERROR(T103),ERROR.TYPE(#REF!)=ERROR.TYPE(T103),FALSE)</f>
        <v>0</v>
      </c>
      <c r="AO103" s="124" t="b">
        <f>IF(ISERROR(U103),ERROR.TYPE(#REF!)=ERROR.TYPE(U103),FALSE)</f>
        <v>0</v>
      </c>
      <c r="AP103" s="124">
        <f>IF('Member Info'!F100&gt;'GP1 April 25'!$U$1,1,0)</f>
        <v>0</v>
      </c>
      <c r="AQ103" s="124">
        <f t="shared" si="39"/>
        <v>0</v>
      </c>
      <c r="AR103" s="124">
        <f t="shared" si="40"/>
        <v>0</v>
      </c>
      <c r="AS103" s="124">
        <f t="shared" si="41"/>
        <v>1</v>
      </c>
    </row>
    <row r="104" spans="1:45" x14ac:dyDescent="0.25">
      <c r="A104" s="4">
        <v>73</v>
      </c>
      <c r="B104" s="164">
        <f>'Member Info'!D101</f>
        <v>0</v>
      </c>
      <c r="C104" s="164">
        <f>'Member Info'!E101</f>
        <v>0</v>
      </c>
      <c r="D104" s="164" t="str">
        <f>'Member Info'!G101</f>
        <v/>
      </c>
      <c r="E104" s="165">
        <f>'Member Info'!B101</f>
        <v>0</v>
      </c>
      <c r="F104" s="242"/>
      <c r="G104" s="166" t="str">
        <f>IF(E104=0,"",('Member Info'!K101+'Member Info'!L101))</f>
        <v/>
      </c>
      <c r="H104" s="419"/>
      <c r="I104" s="419"/>
      <c r="J104" s="26"/>
      <c r="K104" s="26"/>
      <c r="L104" s="384" t="str">
        <f>IF(E104=0,"",IF('Member Info'!F101&gt;$U$1,CONCATENATE("Joined with practice on ", TEXT('Member Info'!F101, "DD/MM/YYYY")),IF('Member Info'!N101&lt;&gt;"",IF('Member Info'!N101&lt;$T$1,CONCATENATE("Left Scheme on ", TEXT('Member Info'!N101, "DD/MM/YYYY")),IF(OR(G104="",G104=0),"Error Detected, No rate entered",IF(E104=0,"",IF(F104="","Error Detected, No Pensionable pay",IF(AS104=1,"No Part Time Status Entered",IF(AR104=1,"No Part Time Hours Entered",IF(ISERROR(AD104)," Unknown Values entered.",IF(V104+W104&lt;1,"Acceptable",IF(T104+U104=200, "No Contributions Entered", IF(M104="","Error Detected, Choose reason&gt;",IF(Z104="1",IF(V104=1,"Please Enter Deemed Pensionable Pay","Add Any Relevant Details Above"),"Please Give Details Above"))))))))))),IF(OR(G104="",G104=0),"Error Detected, No rate entered",IF(E104=0,"",IF(F104="","Error Detected, No Pensionable pay",IF(AS104=1,"No Part Time Status Entered",IF(AR104=1,"No Part Time Hours Entered",IF(ISERROR(AD104)," Unknown Values entered.",IF(V104+W104&lt;1,"Acceptable",IF(T104+U104=200, "No Contributions Entered", IF(M104="","Error Detected, Choose reason&gt;",IF(Z104="1",IF(V104=1,"Please Enter Deemed Pensionable Pay","Add relevant Details Above"),"Please give details Above")))))))))))))</f>
        <v/>
      </c>
      <c r="M104" s="260"/>
      <c r="N104" s="91"/>
      <c r="O104" s="91" t="str">
        <f t="shared" si="22"/>
        <v/>
      </c>
      <c r="P104" s="94">
        <f t="shared" si="23"/>
        <v>0</v>
      </c>
      <c r="Q104" s="94">
        <f t="shared" si="23"/>
        <v>0</v>
      </c>
      <c r="R104" s="218">
        <f>(ROUND((F104/100*'Member Info'!$W$2), 2))</f>
        <v>0</v>
      </c>
      <c r="S104" s="218" t="e">
        <f t="shared" si="24"/>
        <v>#VALUE!</v>
      </c>
      <c r="T104" s="218" t="str">
        <f t="shared" si="25"/>
        <v/>
      </c>
      <c r="U104" s="227" t="str">
        <f t="shared" si="26"/>
        <v/>
      </c>
      <c r="V104" s="228" t="str">
        <f t="shared" si="27"/>
        <v/>
      </c>
      <c r="W104" s="228" t="str">
        <f t="shared" si="28"/>
        <v/>
      </c>
      <c r="X104" s="222">
        <f t="shared" si="29"/>
        <v>0</v>
      </c>
      <c r="Y104" s="110">
        <f t="shared" si="30"/>
        <v>0</v>
      </c>
      <c r="Z104" s="235" t="str">
        <f t="shared" si="31"/>
        <v/>
      </c>
      <c r="AA104" s="240" t="b">
        <f t="shared" si="32"/>
        <v>0</v>
      </c>
      <c r="AB104" s="235">
        <f t="shared" si="33"/>
        <v>0</v>
      </c>
      <c r="AC104" s="235">
        <f>IF('Member Info'!N101="",1,"")</f>
        <v>1</v>
      </c>
      <c r="AD104" s="243" t="e">
        <f t="shared" si="34"/>
        <v>#VALUE!</v>
      </c>
      <c r="AE104" s="130" t="str">
        <f t="shared" si="21"/>
        <v/>
      </c>
      <c r="AF104" s="124">
        <f t="shared" si="35"/>
        <v>1</v>
      </c>
      <c r="AG104" s="124" t="str">
        <f>IF('Member Info'!N101&lt;&gt;"",IF(AND('Member Info'!N101&lt;=$U$1,'Member Info'!N101&gt;=$T$1),1,0),"")</f>
        <v/>
      </c>
      <c r="AI104" s="124" t="b">
        <f t="shared" si="36"/>
        <v>0</v>
      </c>
      <c r="AJ104" s="124">
        <f t="shared" si="37"/>
        <v>0</v>
      </c>
      <c r="AL104" s="124">
        <f t="shared" si="38"/>
        <v>0</v>
      </c>
      <c r="AM104" s="124">
        <f>IF('Member Info'!F101&gt;$T$1,1,0)</f>
        <v>0</v>
      </c>
      <c r="AN104" s="124" t="b">
        <f>IF(ISERROR(T104),ERROR.TYPE(#REF!)=ERROR.TYPE(T104),FALSE)</f>
        <v>0</v>
      </c>
      <c r="AO104" s="124" t="b">
        <f>IF(ISERROR(U104),ERROR.TYPE(#REF!)=ERROR.TYPE(U104),FALSE)</f>
        <v>0</v>
      </c>
      <c r="AP104" s="124">
        <f>IF('Member Info'!F101&gt;'GP1 April 25'!$U$1,1,0)</f>
        <v>0</v>
      </c>
      <c r="AQ104" s="124">
        <f t="shared" si="39"/>
        <v>0</v>
      </c>
      <c r="AR104" s="124">
        <f t="shared" si="40"/>
        <v>0</v>
      </c>
      <c r="AS104" s="124">
        <f t="shared" si="41"/>
        <v>1</v>
      </c>
    </row>
    <row r="105" spans="1:45" x14ac:dyDescent="0.25">
      <c r="A105" s="4">
        <v>74</v>
      </c>
      <c r="B105" s="164">
        <f>'Member Info'!D102</f>
        <v>0</v>
      </c>
      <c r="C105" s="164">
        <f>'Member Info'!E102</f>
        <v>0</v>
      </c>
      <c r="D105" s="164" t="str">
        <f>'Member Info'!G102</f>
        <v/>
      </c>
      <c r="E105" s="165">
        <f>'Member Info'!B102</f>
        <v>0</v>
      </c>
      <c r="F105" s="242"/>
      <c r="G105" s="166" t="str">
        <f>IF(E105=0,"",('Member Info'!K102+'Member Info'!L102))</f>
        <v/>
      </c>
      <c r="H105" s="419"/>
      <c r="I105" s="419"/>
      <c r="J105" s="26"/>
      <c r="K105" s="26"/>
      <c r="L105" s="384" t="str">
        <f>IF(E105=0,"",IF('Member Info'!F102&gt;$U$1,CONCATENATE("Joined with practice on ", TEXT('Member Info'!F102, "DD/MM/YYYY")),IF('Member Info'!N102&lt;&gt;"",IF('Member Info'!N102&lt;$T$1,CONCATENATE("Left Scheme on ", TEXT('Member Info'!N102, "DD/MM/YYYY")),IF(OR(G105="",G105=0),"Error Detected, No rate entered",IF(E105=0,"",IF(F105="","Error Detected, No Pensionable pay",IF(AS105=1,"No Part Time Status Entered",IF(AR105=1,"No Part Time Hours Entered",IF(ISERROR(AD105)," Unknown Values entered.",IF(V105+W105&lt;1,"Acceptable",IF(T105+U105=200, "No Contributions Entered", IF(M105="","Error Detected, Choose reason&gt;",IF(Z105="1",IF(V105=1,"Please Enter Deemed Pensionable Pay","Add Any Relevant Details Above"),"Please Give Details Above"))))))))))),IF(OR(G105="",G105=0),"Error Detected, No rate entered",IF(E105=0,"",IF(F105="","Error Detected, No Pensionable pay",IF(AS105=1,"No Part Time Status Entered",IF(AR105=1,"No Part Time Hours Entered",IF(ISERROR(AD105)," Unknown Values entered.",IF(V105+W105&lt;1,"Acceptable",IF(T105+U105=200, "No Contributions Entered", IF(M105="","Error Detected, Choose reason&gt;",IF(Z105="1",IF(V105=1,"Please Enter Deemed Pensionable Pay","Add relevant Details Above"),"Please give details Above")))))))))))))</f>
        <v/>
      </c>
      <c r="M105" s="260"/>
      <c r="N105" s="91"/>
      <c r="O105" s="91" t="str">
        <f t="shared" si="22"/>
        <v/>
      </c>
      <c r="P105" s="94">
        <f t="shared" si="23"/>
        <v>0</v>
      </c>
      <c r="Q105" s="94">
        <f t="shared" si="23"/>
        <v>0</v>
      </c>
      <c r="R105" s="218">
        <f>(ROUND((F105/100*'Member Info'!$W$2), 2))</f>
        <v>0</v>
      </c>
      <c r="S105" s="218" t="e">
        <f t="shared" si="24"/>
        <v>#VALUE!</v>
      </c>
      <c r="T105" s="218" t="str">
        <f t="shared" si="25"/>
        <v/>
      </c>
      <c r="U105" s="227" t="str">
        <f t="shared" si="26"/>
        <v/>
      </c>
      <c r="V105" s="228" t="str">
        <f t="shared" si="27"/>
        <v/>
      </c>
      <c r="W105" s="228" t="str">
        <f t="shared" si="28"/>
        <v/>
      </c>
      <c r="X105" s="222">
        <f t="shared" si="29"/>
        <v>0</v>
      </c>
      <c r="Y105" s="110">
        <f t="shared" si="30"/>
        <v>0</v>
      </c>
      <c r="Z105" s="235" t="str">
        <f t="shared" si="31"/>
        <v/>
      </c>
      <c r="AA105" s="240" t="b">
        <f t="shared" si="32"/>
        <v>0</v>
      </c>
      <c r="AB105" s="235">
        <f t="shared" si="33"/>
        <v>0</v>
      </c>
      <c r="AC105" s="235">
        <f>IF('Member Info'!N102="",1,"")</f>
        <v>1</v>
      </c>
      <c r="AD105" s="243" t="e">
        <f t="shared" si="34"/>
        <v>#VALUE!</v>
      </c>
      <c r="AE105" s="130" t="str">
        <f t="shared" si="21"/>
        <v/>
      </c>
      <c r="AF105" s="124">
        <f t="shared" si="35"/>
        <v>1</v>
      </c>
      <c r="AG105" s="124" t="str">
        <f>IF('Member Info'!N102&lt;&gt;"",IF(AND('Member Info'!N102&lt;=$U$1,'Member Info'!N102&gt;=$T$1),1,0),"")</f>
        <v/>
      </c>
      <c r="AI105" s="124" t="b">
        <f t="shared" si="36"/>
        <v>0</v>
      </c>
      <c r="AJ105" s="124">
        <f t="shared" si="37"/>
        <v>0</v>
      </c>
      <c r="AL105" s="124">
        <f t="shared" si="38"/>
        <v>0</v>
      </c>
      <c r="AM105" s="124">
        <f>IF('Member Info'!F102&gt;$T$1,1,0)</f>
        <v>0</v>
      </c>
      <c r="AN105" s="124" t="b">
        <f>IF(ISERROR(T105),ERROR.TYPE(#REF!)=ERROR.TYPE(T105),FALSE)</f>
        <v>0</v>
      </c>
      <c r="AO105" s="124" t="b">
        <f>IF(ISERROR(U105),ERROR.TYPE(#REF!)=ERROR.TYPE(U105),FALSE)</f>
        <v>0</v>
      </c>
      <c r="AP105" s="124">
        <f>IF('Member Info'!F102&gt;'GP1 April 25'!$U$1,1,0)</f>
        <v>0</v>
      </c>
      <c r="AQ105" s="124">
        <f t="shared" si="39"/>
        <v>0</v>
      </c>
      <c r="AR105" s="124">
        <f t="shared" si="40"/>
        <v>0</v>
      </c>
      <c r="AS105" s="124">
        <f t="shared" si="41"/>
        <v>1</v>
      </c>
    </row>
    <row r="106" spans="1:45" x14ac:dyDescent="0.25">
      <c r="A106" s="4">
        <v>75</v>
      </c>
      <c r="B106" s="164">
        <f>'Member Info'!D103</f>
        <v>0</v>
      </c>
      <c r="C106" s="164">
        <f>'Member Info'!E103</f>
        <v>0</v>
      </c>
      <c r="D106" s="164" t="str">
        <f>'Member Info'!G103</f>
        <v/>
      </c>
      <c r="E106" s="165">
        <f>'Member Info'!B103</f>
        <v>0</v>
      </c>
      <c r="F106" s="242"/>
      <c r="G106" s="166" t="str">
        <f>IF(E106=0,"",('Member Info'!K103+'Member Info'!L103))</f>
        <v/>
      </c>
      <c r="H106" s="419"/>
      <c r="I106" s="419"/>
      <c r="J106" s="26"/>
      <c r="K106" s="26"/>
      <c r="L106" s="384" t="str">
        <f>IF(E106=0,"",IF('Member Info'!F103&gt;$U$1,CONCATENATE("Joined with practice on ", TEXT('Member Info'!F103, "DD/MM/YYYY")),IF('Member Info'!N103&lt;&gt;"",IF('Member Info'!N103&lt;$T$1,CONCATENATE("Left Scheme on ", TEXT('Member Info'!N103, "DD/MM/YYYY")),IF(OR(G106="",G106=0),"Error Detected, No rate entered",IF(E106=0,"",IF(F106="","Error Detected, No Pensionable pay",IF(AS106=1,"No Part Time Status Entered",IF(AR106=1,"No Part Time Hours Entered",IF(ISERROR(AD106)," Unknown Values entered.",IF(V106+W106&lt;1,"Acceptable",IF(T106+U106=200, "No Contributions Entered", IF(M106="","Error Detected, Choose reason&gt;",IF(Z106="1",IF(V106=1,"Please Enter Deemed Pensionable Pay","Add Any Relevant Details Above"),"Please Give Details Above"))))))))))),IF(OR(G106="",G106=0),"Error Detected, No rate entered",IF(E106=0,"",IF(F106="","Error Detected, No Pensionable pay",IF(AS106=1,"No Part Time Status Entered",IF(AR106=1,"No Part Time Hours Entered",IF(ISERROR(AD106)," Unknown Values entered.",IF(V106+W106&lt;1,"Acceptable",IF(T106+U106=200, "No Contributions Entered", IF(M106="","Error Detected, Choose reason&gt;",IF(Z106="1",IF(V106=1,"Please Enter Deemed Pensionable Pay","Add relevant Details Above"),"Please give details Above")))))))))))))</f>
        <v/>
      </c>
      <c r="M106" s="260"/>
      <c r="N106" s="91"/>
      <c r="O106" s="91" t="str">
        <f t="shared" si="22"/>
        <v/>
      </c>
      <c r="P106" s="94">
        <f t="shared" si="23"/>
        <v>0</v>
      </c>
      <c r="Q106" s="94">
        <f t="shared" si="23"/>
        <v>0</v>
      </c>
      <c r="R106" s="218">
        <f>(ROUND((F106/100*'Member Info'!$W$2), 2))</f>
        <v>0</v>
      </c>
      <c r="S106" s="218" t="e">
        <f t="shared" si="24"/>
        <v>#VALUE!</v>
      </c>
      <c r="T106" s="218" t="str">
        <f t="shared" si="25"/>
        <v/>
      </c>
      <c r="U106" s="227" t="str">
        <f t="shared" si="26"/>
        <v/>
      </c>
      <c r="V106" s="228" t="str">
        <f t="shared" si="27"/>
        <v/>
      </c>
      <c r="W106" s="228" t="str">
        <f t="shared" si="28"/>
        <v/>
      </c>
      <c r="X106" s="222">
        <f t="shared" si="29"/>
        <v>0</v>
      </c>
      <c r="Y106" s="110">
        <f t="shared" si="30"/>
        <v>0</v>
      </c>
      <c r="Z106" s="235" t="str">
        <f t="shared" si="31"/>
        <v/>
      </c>
      <c r="AA106" s="240" t="b">
        <f t="shared" si="32"/>
        <v>0</v>
      </c>
      <c r="AB106" s="235">
        <f t="shared" si="33"/>
        <v>0</v>
      </c>
      <c r="AC106" s="235">
        <f>IF('Member Info'!N103="",1,"")</f>
        <v>1</v>
      </c>
      <c r="AD106" s="243" t="e">
        <f t="shared" si="34"/>
        <v>#VALUE!</v>
      </c>
      <c r="AE106" s="130" t="str">
        <f t="shared" si="21"/>
        <v/>
      </c>
      <c r="AF106" s="124">
        <f t="shared" si="35"/>
        <v>1</v>
      </c>
      <c r="AG106" s="124" t="str">
        <f>IF('Member Info'!N103&lt;&gt;"",IF(AND('Member Info'!N103&lt;=$U$1,'Member Info'!N103&gt;=$T$1),1,0),"")</f>
        <v/>
      </c>
      <c r="AI106" s="124" t="b">
        <f t="shared" si="36"/>
        <v>0</v>
      </c>
      <c r="AJ106" s="124">
        <f t="shared" si="37"/>
        <v>0</v>
      </c>
      <c r="AL106" s="124">
        <f t="shared" si="38"/>
        <v>0</v>
      </c>
      <c r="AM106" s="124">
        <f>IF('Member Info'!F103&gt;$T$1,1,0)</f>
        <v>0</v>
      </c>
      <c r="AN106" s="124" t="b">
        <f>IF(ISERROR(T106),ERROR.TYPE(#REF!)=ERROR.TYPE(T106),FALSE)</f>
        <v>0</v>
      </c>
      <c r="AO106" s="124" t="b">
        <f>IF(ISERROR(U106),ERROR.TYPE(#REF!)=ERROR.TYPE(U106),FALSE)</f>
        <v>0</v>
      </c>
      <c r="AP106" s="124">
        <f>IF('Member Info'!F103&gt;'GP1 April 25'!$U$1,1,0)</f>
        <v>0</v>
      </c>
      <c r="AQ106" s="124">
        <f t="shared" si="39"/>
        <v>0</v>
      </c>
      <c r="AR106" s="124">
        <f t="shared" si="40"/>
        <v>0</v>
      </c>
      <c r="AS106" s="124">
        <f t="shared" si="41"/>
        <v>1</v>
      </c>
    </row>
    <row r="107" spans="1:45" x14ac:dyDescent="0.25">
      <c r="A107" s="4">
        <v>76</v>
      </c>
      <c r="B107" s="164">
        <f>'Member Info'!D104</f>
        <v>0</v>
      </c>
      <c r="C107" s="164">
        <f>'Member Info'!E104</f>
        <v>0</v>
      </c>
      <c r="D107" s="164" t="str">
        <f>'Member Info'!G104</f>
        <v/>
      </c>
      <c r="E107" s="165">
        <f>'Member Info'!B104</f>
        <v>0</v>
      </c>
      <c r="F107" s="242"/>
      <c r="G107" s="166" t="str">
        <f>IF(E107=0,"",('Member Info'!K104+'Member Info'!L104))</f>
        <v/>
      </c>
      <c r="H107" s="419"/>
      <c r="I107" s="419"/>
      <c r="J107" s="26"/>
      <c r="K107" s="26"/>
      <c r="L107" s="384" t="str">
        <f>IF(E107=0,"",IF('Member Info'!F104&gt;$U$1,CONCATENATE("Joined with practice on ", TEXT('Member Info'!F104, "DD/MM/YYYY")),IF('Member Info'!N104&lt;&gt;"",IF('Member Info'!N104&lt;$T$1,CONCATENATE("Left Scheme on ", TEXT('Member Info'!N104, "DD/MM/YYYY")),IF(OR(G107="",G107=0),"Error Detected, No rate entered",IF(E107=0,"",IF(F107="","Error Detected, No Pensionable pay",IF(AS107=1,"No Part Time Status Entered",IF(AR107=1,"No Part Time Hours Entered",IF(ISERROR(AD107)," Unknown Values entered.",IF(V107+W107&lt;1,"Acceptable",IF(T107+U107=200, "No Contributions Entered", IF(M107="","Error Detected, Choose reason&gt;",IF(Z107="1",IF(V107=1,"Please Enter Deemed Pensionable Pay","Add Any Relevant Details Above"),"Please Give Details Above"))))))))))),IF(OR(G107="",G107=0),"Error Detected, No rate entered",IF(E107=0,"",IF(F107="","Error Detected, No Pensionable pay",IF(AS107=1,"No Part Time Status Entered",IF(AR107=1,"No Part Time Hours Entered",IF(ISERROR(AD107)," Unknown Values entered.",IF(V107+W107&lt;1,"Acceptable",IF(T107+U107=200, "No Contributions Entered", IF(M107="","Error Detected, Choose reason&gt;",IF(Z107="1",IF(V107=1,"Please Enter Deemed Pensionable Pay","Add relevant Details Above"),"Please give details Above")))))))))))))</f>
        <v/>
      </c>
      <c r="M107" s="260"/>
      <c r="N107" s="91"/>
      <c r="O107" s="91" t="str">
        <f t="shared" si="22"/>
        <v/>
      </c>
      <c r="P107" s="94">
        <f t="shared" si="23"/>
        <v>0</v>
      </c>
      <c r="Q107" s="94">
        <f t="shared" si="23"/>
        <v>0</v>
      </c>
      <c r="R107" s="218">
        <f>(ROUND((F107/100*'Member Info'!$W$2), 2))</f>
        <v>0</v>
      </c>
      <c r="S107" s="218" t="e">
        <f t="shared" si="24"/>
        <v>#VALUE!</v>
      </c>
      <c r="T107" s="218" t="str">
        <f t="shared" si="25"/>
        <v/>
      </c>
      <c r="U107" s="227" t="str">
        <f t="shared" si="26"/>
        <v/>
      </c>
      <c r="V107" s="228" t="str">
        <f t="shared" si="27"/>
        <v/>
      </c>
      <c r="W107" s="228" t="str">
        <f t="shared" si="28"/>
        <v/>
      </c>
      <c r="X107" s="222">
        <f t="shared" si="29"/>
        <v>0</v>
      </c>
      <c r="Y107" s="110">
        <f t="shared" si="30"/>
        <v>0</v>
      </c>
      <c r="Z107" s="235" t="str">
        <f t="shared" si="31"/>
        <v/>
      </c>
      <c r="AA107" s="240" t="b">
        <f t="shared" si="32"/>
        <v>0</v>
      </c>
      <c r="AB107" s="235">
        <f t="shared" si="33"/>
        <v>0</v>
      </c>
      <c r="AC107" s="235">
        <f>IF('Member Info'!N104="",1,"")</f>
        <v>1</v>
      </c>
      <c r="AD107" s="243" t="e">
        <f t="shared" si="34"/>
        <v>#VALUE!</v>
      </c>
      <c r="AE107" s="130" t="str">
        <f t="shared" si="21"/>
        <v/>
      </c>
      <c r="AF107" s="124">
        <f t="shared" si="35"/>
        <v>1</v>
      </c>
      <c r="AG107" s="124" t="str">
        <f>IF('Member Info'!N104&lt;&gt;"",IF(AND('Member Info'!N104&lt;=$U$1,'Member Info'!N104&gt;=$T$1),1,0),"")</f>
        <v/>
      </c>
      <c r="AI107" s="124" t="b">
        <f t="shared" si="36"/>
        <v>0</v>
      </c>
      <c r="AJ107" s="124">
        <f t="shared" si="37"/>
        <v>0</v>
      </c>
      <c r="AL107" s="124">
        <f t="shared" si="38"/>
        <v>0</v>
      </c>
      <c r="AM107" s="124">
        <f>IF('Member Info'!F104&gt;$T$1,1,0)</f>
        <v>0</v>
      </c>
      <c r="AN107" s="124" t="b">
        <f>IF(ISERROR(T107),ERROR.TYPE(#REF!)=ERROR.TYPE(T107),FALSE)</f>
        <v>0</v>
      </c>
      <c r="AO107" s="124" t="b">
        <f>IF(ISERROR(U107),ERROR.TYPE(#REF!)=ERROR.TYPE(U107),FALSE)</f>
        <v>0</v>
      </c>
      <c r="AP107" s="124">
        <f>IF('Member Info'!F104&gt;'GP1 April 25'!$U$1,1,0)</f>
        <v>0</v>
      </c>
      <c r="AQ107" s="124">
        <f t="shared" si="39"/>
        <v>0</v>
      </c>
      <c r="AR107" s="124">
        <f t="shared" si="40"/>
        <v>0</v>
      </c>
      <c r="AS107" s="124">
        <f t="shared" si="41"/>
        <v>1</v>
      </c>
    </row>
    <row r="108" spans="1:45" x14ac:dyDescent="0.25">
      <c r="A108" s="4">
        <v>77</v>
      </c>
      <c r="B108" s="164">
        <f>'Member Info'!D105</f>
        <v>0</v>
      </c>
      <c r="C108" s="164">
        <f>'Member Info'!E105</f>
        <v>0</v>
      </c>
      <c r="D108" s="164" t="str">
        <f>'Member Info'!G105</f>
        <v/>
      </c>
      <c r="E108" s="165">
        <f>'Member Info'!B105</f>
        <v>0</v>
      </c>
      <c r="F108" s="242"/>
      <c r="G108" s="166" t="str">
        <f>IF(E108=0,"",('Member Info'!K105+'Member Info'!L105))</f>
        <v/>
      </c>
      <c r="H108" s="419"/>
      <c r="I108" s="419"/>
      <c r="J108" s="26"/>
      <c r="K108" s="26"/>
      <c r="L108" s="384" t="str">
        <f>IF(E108=0,"",IF('Member Info'!F105&gt;$U$1,CONCATENATE("Joined with practice on ", TEXT('Member Info'!F105, "DD/MM/YYYY")),IF('Member Info'!N105&lt;&gt;"",IF('Member Info'!N105&lt;$T$1,CONCATENATE("Left Scheme on ", TEXT('Member Info'!N105, "DD/MM/YYYY")),IF(OR(G108="",G108=0),"Error Detected, No rate entered",IF(E108=0,"",IF(F108="","Error Detected, No Pensionable pay",IF(AS108=1,"No Part Time Status Entered",IF(AR108=1,"No Part Time Hours Entered",IF(ISERROR(AD108)," Unknown Values entered.",IF(V108+W108&lt;1,"Acceptable",IF(T108+U108=200, "No Contributions Entered", IF(M108="","Error Detected, Choose reason&gt;",IF(Z108="1",IF(V108=1,"Please Enter Deemed Pensionable Pay","Add Any Relevant Details Above"),"Please Give Details Above"))))))))))),IF(OR(G108="",G108=0),"Error Detected, No rate entered",IF(E108=0,"",IF(F108="","Error Detected, No Pensionable pay",IF(AS108=1,"No Part Time Status Entered",IF(AR108=1,"No Part Time Hours Entered",IF(ISERROR(AD108)," Unknown Values entered.",IF(V108+W108&lt;1,"Acceptable",IF(T108+U108=200, "No Contributions Entered", IF(M108="","Error Detected, Choose reason&gt;",IF(Z108="1",IF(V108=1,"Please Enter Deemed Pensionable Pay","Add relevant Details Above"),"Please give details Above")))))))))))))</f>
        <v/>
      </c>
      <c r="M108" s="260"/>
      <c r="N108" s="91"/>
      <c r="O108" s="91" t="str">
        <f t="shared" si="22"/>
        <v/>
      </c>
      <c r="P108" s="94">
        <f t="shared" si="23"/>
        <v>0</v>
      </c>
      <c r="Q108" s="94">
        <f t="shared" si="23"/>
        <v>0</v>
      </c>
      <c r="R108" s="218">
        <f>(ROUND((F108/100*'Member Info'!$W$2), 2))</f>
        <v>0</v>
      </c>
      <c r="S108" s="218" t="e">
        <f t="shared" si="24"/>
        <v>#VALUE!</v>
      </c>
      <c r="T108" s="218" t="str">
        <f t="shared" si="25"/>
        <v/>
      </c>
      <c r="U108" s="227" t="str">
        <f t="shared" si="26"/>
        <v/>
      </c>
      <c r="V108" s="228" t="str">
        <f t="shared" si="27"/>
        <v/>
      </c>
      <c r="W108" s="228" t="str">
        <f t="shared" si="28"/>
        <v/>
      </c>
      <c r="X108" s="222">
        <f t="shared" si="29"/>
        <v>0</v>
      </c>
      <c r="Y108" s="110">
        <f t="shared" si="30"/>
        <v>0</v>
      </c>
      <c r="Z108" s="235" t="str">
        <f t="shared" si="31"/>
        <v/>
      </c>
      <c r="AA108" s="240" t="b">
        <f t="shared" si="32"/>
        <v>0</v>
      </c>
      <c r="AB108" s="235">
        <f t="shared" si="33"/>
        <v>0</v>
      </c>
      <c r="AC108" s="235">
        <f>IF('Member Info'!N105="",1,"")</f>
        <v>1</v>
      </c>
      <c r="AD108" s="243" t="e">
        <f t="shared" si="34"/>
        <v>#VALUE!</v>
      </c>
      <c r="AE108" s="130" t="str">
        <f t="shared" si="21"/>
        <v/>
      </c>
      <c r="AF108" s="124">
        <f t="shared" si="35"/>
        <v>1</v>
      </c>
      <c r="AG108" s="124" t="str">
        <f>IF('Member Info'!N105&lt;&gt;"",IF(AND('Member Info'!N105&lt;=$U$1,'Member Info'!N105&gt;=$T$1),1,0),"")</f>
        <v/>
      </c>
      <c r="AI108" s="124" t="b">
        <f t="shared" si="36"/>
        <v>0</v>
      </c>
      <c r="AJ108" s="124">
        <f t="shared" si="37"/>
        <v>0</v>
      </c>
      <c r="AL108" s="124">
        <f t="shared" si="38"/>
        <v>0</v>
      </c>
      <c r="AM108" s="124">
        <f>IF('Member Info'!F105&gt;$T$1,1,0)</f>
        <v>0</v>
      </c>
      <c r="AN108" s="124" t="b">
        <f>IF(ISERROR(T108),ERROR.TYPE(#REF!)=ERROR.TYPE(T108),FALSE)</f>
        <v>0</v>
      </c>
      <c r="AO108" s="124" t="b">
        <f>IF(ISERROR(U108),ERROR.TYPE(#REF!)=ERROR.TYPE(U108),FALSE)</f>
        <v>0</v>
      </c>
      <c r="AP108" s="124">
        <f>IF('Member Info'!F105&gt;'GP1 April 25'!$U$1,1,0)</f>
        <v>0</v>
      </c>
      <c r="AQ108" s="124">
        <f t="shared" si="39"/>
        <v>0</v>
      </c>
      <c r="AR108" s="124">
        <f t="shared" si="40"/>
        <v>0</v>
      </c>
      <c r="AS108" s="124">
        <f t="shared" si="41"/>
        <v>1</v>
      </c>
    </row>
    <row r="109" spans="1:45" x14ac:dyDescent="0.25">
      <c r="A109" s="4">
        <v>78</v>
      </c>
      <c r="B109" s="164">
        <f>'Member Info'!D106</f>
        <v>0</v>
      </c>
      <c r="C109" s="164">
        <f>'Member Info'!E106</f>
        <v>0</v>
      </c>
      <c r="D109" s="164" t="str">
        <f>'Member Info'!G106</f>
        <v/>
      </c>
      <c r="E109" s="165">
        <f>'Member Info'!B106</f>
        <v>0</v>
      </c>
      <c r="F109" s="242"/>
      <c r="G109" s="166" t="str">
        <f>IF(E109=0,"",('Member Info'!K106+'Member Info'!L106))</f>
        <v/>
      </c>
      <c r="H109" s="419"/>
      <c r="I109" s="419"/>
      <c r="J109" s="26"/>
      <c r="K109" s="26"/>
      <c r="L109" s="384" t="str">
        <f>IF(E109=0,"",IF('Member Info'!F106&gt;$U$1,CONCATENATE("Joined with practice on ", TEXT('Member Info'!F106, "DD/MM/YYYY")),IF('Member Info'!N106&lt;&gt;"",IF('Member Info'!N106&lt;$T$1,CONCATENATE("Left Scheme on ", TEXT('Member Info'!N106, "DD/MM/YYYY")),IF(OR(G109="",G109=0),"Error Detected, No rate entered",IF(E109=0,"",IF(F109="","Error Detected, No Pensionable pay",IF(AS109=1,"No Part Time Status Entered",IF(AR109=1,"No Part Time Hours Entered",IF(ISERROR(AD109)," Unknown Values entered.",IF(V109+W109&lt;1,"Acceptable",IF(T109+U109=200, "No Contributions Entered", IF(M109="","Error Detected, Choose reason&gt;",IF(Z109="1",IF(V109=1,"Please Enter Deemed Pensionable Pay","Add Any Relevant Details Above"),"Please Give Details Above"))))))))))),IF(OR(G109="",G109=0),"Error Detected, No rate entered",IF(E109=0,"",IF(F109="","Error Detected, No Pensionable pay",IF(AS109=1,"No Part Time Status Entered",IF(AR109=1,"No Part Time Hours Entered",IF(ISERROR(AD109)," Unknown Values entered.",IF(V109+W109&lt;1,"Acceptable",IF(T109+U109=200, "No Contributions Entered", IF(M109="","Error Detected, Choose reason&gt;",IF(Z109="1",IF(V109=1,"Please Enter Deemed Pensionable Pay","Add relevant Details Above"),"Please give details Above")))))))))))))</f>
        <v/>
      </c>
      <c r="M109" s="260"/>
      <c r="N109" s="91"/>
      <c r="O109" s="91" t="str">
        <f t="shared" si="22"/>
        <v/>
      </c>
      <c r="P109" s="94">
        <f t="shared" si="23"/>
        <v>0</v>
      </c>
      <c r="Q109" s="94">
        <f t="shared" si="23"/>
        <v>0</v>
      </c>
      <c r="R109" s="218">
        <f>(ROUND((F109/100*'Member Info'!$W$2), 2))</f>
        <v>0</v>
      </c>
      <c r="S109" s="218" t="e">
        <f t="shared" si="24"/>
        <v>#VALUE!</v>
      </c>
      <c r="T109" s="218" t="str">
        <f t="shared" si="25"/>
        <v/>
      </c>
      <c r="U109" s="227" t="str">
        <f t="shared" si="26"/>
        <v/>
      </c>
      <c r="V109" s="228" t="str">
        <f t="shared" si="27"/>
        <v/>
      </c>
      <c r="W109" s="228" t="str">
        <f t="shared" si="28"/>
        <v/>
      </c>
      <c r="X109" s="222">
        <f t="shared" si="29"/>
        <v>0</v>
      </c>
      <c r="Y109" s="110">
        <f t="shared" si="30"/>
        <v>0</v>
      </c>
      <c r="Z109" s="235" t="str">
        <f t="shared" si="31"/>
        <v/>
      </c>
      <c r="AA109" s="240" t="b">
        <f t="shared" si="32"/>
        <v>0</v>
      </c>
      <c r="AB109" s="235">
        <f t="shared" si="33"/>
        <v>0</v>
      </c>
      <c r="AC109" s="235">
        <f>IF('Member Info'!N106="",1,"")</f>
        <v>1</v>
      </c>
      <c r="AD109" s="243" t="e">
        <f t="shared" si="34"/>
        <v>#VALUE!</v>
      </c>
      <c r="AE109" s="130" t="str">
        <f t="shared" si="21"/>
        <v/>
      </c>
      <c r="AF109" s="124">
        <f t="shared" si="35"/>
        <v>1</v>
      </c>
      <c r="AG109" s="124" t="str">
        <f>IF('Member Info'!N106&lt;&gt;"",IF(AND('Member Info'!N106&lt;=$U$1,'Member Info'!N106&gt;=$T$1),1,0),"")</f>
        <v/>
      </c>
      <c r="AI109" s="124" t="b">
        <f t="shared" si="36"/>
        <v>0</v>
      </c>
      <c r="AJ109" s="124">
        <f t="shared" si="37"/>
        <v>0</v>
      </c>
      <c r="AL109" s="124">
        <f t="shared" si="38"/>
        <v>0</v>
      </c>
      <c r="AM109" s="124">
        <f>IF('Member Info'!F106&gt;$T$1,1,0)</f>
        <v>0</v>
      </c>
      <c r="AN109" s="124" t="b">
        <f>IF(ISERROR(T109),ERROR.TYPE(#REF!)=ERROR.TYPE(T109),FALSE)</f>
        <v>0</v>
      </c>
      <c r="AO109" s="124" t="b">
        <f>IF(ISERROR(U109),ERROR.TYPE(#REF!)=ERROR.TYPE(U109),FALSE)</f>
        <v>0</v>
      </c>
      <c r="AP109" s="124">
        <f>IF('Member Info'!F106&gt;'GP1 April 25'!$U$1,1,0)</f>
        <v>0</v>
      </c>
      <c r="AQ109" s="124">
        <f t="shared" si="39"/>
        <v>0</v>
      </c>
      <c r="AR109" s="124">
        <f t="shared" si="40"/>
        <v>0</v>
      </c>
      <c r="AS109" s="124">
        <f t="shared" si="41"/>
        <v>1</v>
      </c>
    </row>
    <row r="110" spans="1:45" x14ac:dyDescent="0.25">
      <c r="A110" s="4">
        <v>79</v>
      </c>
      <c r="B110" s="164">
        <f>'Member Info'!D107</f>
        <v>0</v>
      </c>
      <c r="C110" s="164">
        <f>'Member Info'!E107</f>
        <v>0</v>
      </c>
      <c r="D110" s="164" t="str">
        <f>'Member Info'!G107</f>
        <v/>
      </c>
      <c r="E110" s="165">
        <f>'Member Info'!B107</f>
        <v>0</v>
      </c>
      <c r="F110" s="242"/>
      <c r="G110" s="166" t="str">
        <f>IF(E110=0,"",('Member Info'!K107+'Member Info'!L107))</f>
        <v/>
      </c>
      <c r="H110" s="419"/>
      <c r="I110" s="419"/>
      <c r="J110" s="26"/>
      <c r="K110" s="26"/>
      <c r="L110" s="384" t="str">
        <f>IF(E110=0,"",IF('Member Info'!F107&gt;$U$1,CONCATENATE("Joined with practice on ", TEXT('Member Info'!F107, "DD/MM/YYYY")),IF('Member Info'!N107&lt;&gt;"",IF('Member Info'!N107&lt;$T$1,CONCATENATE("Left Scheme on ", TEXT('Member Info'!N107, "DD/MM/YYYY")),IF(OR(G110="",G110=0),"Error Detected, No rate entered",IF(E110=0,"",IF(F110="","Error Detected, No Pensionable pay",IF(AS110=1,"No Part Time Status Entered",IF(AR110=1,"No Part Time Hours Entered",IF(ISERROR(AD110)," Unknown Values entered.",IF(V110+W110&lt;1,"Acceptable",IF(T110+U110=200, "No Contributions Entered", IF(M110="","Error Detected, Choose reason&gt;",IF(Z110="1",IF(V110=1,"Please Enter Deemed Pensionable Pay","Add Any Relevant Details Above"),"Please Give Details Above"))))))))))),IF(OR(G110="",G110=0),"Error Detected, No rate entered",IF(E110=0,"",IF(F110="","Error Detected, No Pensionable pay",IF(AS110=1,"No Part Time Status Entered",IF(AR110=1,"No Part Time Hours Entered",IF(ISERROR(AD110)," Unknown Values entered.",IF(V110+W110&lt;1,"Acceptable",IF(T110+U110=200, "No Contributions Entered", IF(M110="","Error Detected, Choose reason&gt;",IF(Z110="1",IF(V110=1,"Please Enter Deemed Pensionable Pay","Add relevant Details Above"),"Please give details Above")))))))))))))</f>
        <v/>
      </c>
      <c r="M110" s="260"/>
      <c r="N110" s="91"/>
      <c r="O110" s="91" t="str">
        <f t="shared" si="22"/>
        <v/>
      </c>
      <c r="P110" s="94">
        <f t="shared" si="23"/>
        <v>0</v>
      </c>
      <c r="Q110" s="94">
        <f t="shared" si="23"/>
        <v>0</v>
      </c>
      <c r="R110" s="218">
        <f>(ROUND((F110/100*'Member Info'!$W$2), 2))</f>
        <v>0</v>
      </c>
      <c r="S110" s="218" t="e">
        <f t="shared" si="24"/>
        <v>#VALUE!</v>
      </c>
      <c r="T110" s="218" t="str">
        <f t="shared" si="25"/>
        <v/>
      </c>
      <c r="U110" s="227" t="str">
        <f t="shared" si="26"/>
        <v/>
      </c>
      <c r="V110" s="228" t="str">
        <f t="shared" si="27"/>
        <v/>
      </c>
      <c r="W110" s="228" t="str">
        <f t="shared" si="28"/>
        <v/>
      </c>
      <c r="X110" s="222">
        <f t="shared" si="29"/>
        <v>0</v>
      </c>
      <c r="Y110" s="110">
        <f t="shared" si="30"/>
        <v>0</v>
      </c>
      <c r="Z110" s="235" t="str">
        <f t="shared" si="31"/>
        <v/>
      </c>
      <c r="AA110" s="240" t="b">
        <f t="shared" si="32"/>
        <v>0</v>
      </c>
      <c r="AB110" s="235">
        <f t="shared" si="33"/>
        <v>0</v>
      </c>
      <c r="AC110" s="235">
        <f>IF('Member Info'!N107="",1,"")</f>
        <v>1</v>
      </c>
      <c r="AD110" s="243" t="e">
        <f t="shared" si="34"/>
        <v>#VALUE!</v>
      </c>
      <c r="AE110" s="130" t="str">
        <f t="shared" si="21"/>
        <v/>
      </c>
      <c r="AF110" s="124">
        <f t="shared" si="35"/>
        <v>1</v>
      </c>
      <c r="AG110" s="124" t="str">
        <f>IF('Member Info'!N107&lt;&gt;"",IF(AND('Member Info'!N107&lt;=$U$1,'Member Info'!N107&gt;=$T$1),1,0),"")</f>
        <v/>
      </c>
      <c r="AI110" s="124" t="b">
        <f t="shared" si="36"/>
        <v>0</v>
      </c>
      <c r="AJ110" s="124">
        <f t="shared" si="37"/>
        <v>0</v>
      </c>
      <c r="AL110" s="124">
        <f t="shared" si="38"/>
        <v>0</v>
      </c>
      <c r="AM110" s="124">
        <f>IF('Member Info'!F107&gt;$T$1,1,0)</f>
        <v>0</v>
      </c>
      <c r="AN110" s="124" t="b">
        <f>IF(ISERROR(T110),ERROR.TYPE(#REF!)=ERROR.TYPE(T110),FALSE)</f>
        <v>0</v>
      </c>
      <c r="AO110" s="124" t="b">
        <f>IF(ISERROR(U110),ERROR.TYPE(#REF!)=ERROR.TYPE(U110),FALSE)</f>
        <v>0</v>
      </c>
      <c r="AP110" s="124">
        <f>IF('Member Info'!F107&gt;'GP1 April 25'!$U$1,1,0)</f>
        <v>0</v>
      </c>
      <c r="AQ110" s="124">
        <f t="shared" si="39"/>
        <v>0</v>
      </c>
      <c r="AR110" s="124">
        <f t="shared" si="40"/>
        <v>0</v>
      </c>
      <c r="AS110" s="124">
        <f t="shared" si="41"/>
        <v>1</v>
      </c>
    </row>
    <row r="111" spans="1:45" x14ac:dyDescent="0.25">
      <c r="A111" s="4">
        <v>80</v>
      </c>
      <c r="B111" s="164">
        <f>'Member Info'!D108</f>
        <v>0</v>
      </c>
      <c r="C111" s="164">
        <f>'Member Info'!E108</f>
        <v>0</v>
      </c>
      <c r="D111" s="164" t="str">
        <f>'Member Info'!G108</f>
        <v/>
      </c>
      <c r="E111" s="165">
        <f>'Member Info'!B108</f>
        <v>0</v>
      </c>
      <c r="F111" s="242"/>
      <c r="G111" s="166" t="str">
        <f>IF(E111=0,"",('Member Info'!K108+'Member Info'!L108))</f>
        <v/>
      </c>
      <c r="H111" s="419"/>
      <c r="I111" s="419"/>
      <c r="J111" s="26"/>
      <c r="K111" s="26"/>
      <c r="L111" s="384" t="str">
        <f>IF(E111=0,"",IF('Member Info'!F108&gt;$U$1,CONCATENATE("Joined with practice on ", TEXT('Member Info'!F108, "DD/MM/YYYY")),IF('Member Info'!N108&lt;&gt;"",IF('Member Info'!N108&lt;$T$1,CONCATENATE("Left Scheme on ", TEXT('Member Info'!N108, "DD/MM/YYYY")),IF(OR(G111="",G111=0),"Error Detected, No rate entered",IF(E111=0,"",IF(F111="","Error Detected, No Pensionable pay",IF(AS111=1,"No Part Time Status Entered",IF(AR111=1,"No Part Time Hours Entered",IF(ISERROR(AD111)," Unknown Values entered.",IF(V111+W111&lt;1,"Acceptable",IF(T111+U111=200, "No Contributions Entered", IF(M111="","Error Detected, Choose reason&gt;",IF(Z111="1",IF(V111=1,"Please Enter Deemed Pensionable Pay","Add Any Relevant Details Above"),"Please Give Details Above"))))))))))),IF(OR(G111="",G111=0),"Error Detected, No rate entered",IF(E111=0,"",IF(F111="","Error Detected, No Pensionable pay",IF(AS111=1,"No Part Time Status Entered",IF(AR111=1,"No Part Time Hours Entered",IF(ISERROR(AD111)," Unknown Values entered.",IF(V111+W111&lt;1,"Acceptable",IF(T111+U111=200, "No Contributions Entered", IF(M111="","Error Detected, Choose reason&gt;",IF(Z111="1",IF(V111=1,"Please Enter Deemed Pensionable Pay","Add relevant Details Above"),"Please give details Above")))))))))))))</f>
        <v/>
      </c>
      <c r="M111" s="260"/>
      <c r="N111" s="91"/>
      <c r="O111" s="91" t="str">
        <f t="shared" si="22"/>
        <v/>
      </c>
      <c r="P111" s="94">
        <f t="shared" si="23"/>
        <v>0</v>
      </c>
      <c r="Q111" s="94">
        <f t="shared" si="23"/>
        <v>0</v>
      </c>
      <c r="R111" s="218">
        <f>(ROUND((F111/100*'Member Info'!$W$2), 2))</f>
        <v>0</v>
      </c>
      <c r="S111" s="218" t="e">
        <f t="shared" si="24"/>
        <v>#VALUE!</v>
      </c>
      <c r="T111" s="218" t="str">
        <f t="shared" si="25"/>
        <v/>
      </c>
      <c r="U111" s="227" t="str">
        <f t="shared" si="26"/>
        <v/>
      </c>
      <c r="V111" s="228" t="str">
        <f t="shared" si="27"/>
        <v/>
      </c>
      <c r="W111" s="228" t="str">
        <f t="shared" si="28"/>
        <v/>
      </c>
      <c r="X111" s="222">
        <f t="shared" si="29"/>
        <v>0</v>
      </c>
      <c r="Y111" s="110">
        <f t="shared" si="30"/>
        <v>0</v>
      </c>
      <c r="Z111" s="235" t="str">
        <f t="shared" si="31"/>
        <v/>
      </c>
      <c r="AA111" s="240" t="b">
        <f t="shared" si="32"/>
        <v>0</v>
      </c>
      <c r="AB111" s="235">
        <f t="shared" si="33"/>
        <v>0</v>
      </c>
      <c r="AC111" s="235">
        <f>IF('Member Info'!N108="",1,"")</f>
        <v>1</v>
      </c>
      <c r="AD111" s="243" t="e">
        <f t="shared" si="34"/>
        <v>#VALUE!</v>
      </c>
      <c r="AE111" s="130" t="str">
        <f t="shared" si="21"/>
        <v/>
      </c>
      <c r="AF111" s="124">
        <f t="shared" si="35"/>
        <v>1</v>
      </c>
      <c r="AG111" s="124" t="str">
        <f>IF('Member Info'!N108&lt;&gt;"",IF(AND('Member Info'!N108&lt;=$U$1,'Member Info'!N108&gt;=$T$1),1,0),"")</f>
        <v/>
      </c>
      <c r="AI111" s="124" t="b">
        <f t="shared" si="36"/>
        <v>0</v>
      </c>
      <c r="AJ111" s="124">
        <f t="shared" si="37"/>
        <v>0</v>
      </c>
      <c r="AL111" s="124">
        <f t="shared" si="38"/>
        <v>0</v>
      </c>
      <c r="AM111" s="124">
        <f>IF('Member Info'!F108&gt;$T$1,1,0)</f>
        <v>0</v>
      </c>
      <c r="AN111" s="124" t="b">
        <f>IF(ISERROR(T111),ERROR.TYPE(#REF!)=ERROR.TYPE(T111),FALSE)</f>
        <v>0</v>
      </c>
      <c r="AO111" s="124" t="b">
        <f>IF(ISERROR(U111),ERROR.TYPE(#REF!)=ERROR.TYPE(U111),FALSE)</f>
        <v>0</v>
      </c>
      <c r="AP111" s="124">
        <f>IF('Member Info'!F108&gt;'GP1 April 25'!$U$1,1,0)</f>
        <v>0</v>
      </c>
      <c r="AQ111" s="124">
        <f t="shared" si="39"/>
        <v>0</v>
      </c>
      <c r="AR111" s="124">
        <f t="shared" si="40"/>
        <v>0</v>
      </c>
      <c r="AS111" s="124">
        <f t="shared" si="41"/>
        <v>1</v>
      </c>
    </row>
    <row r="112" spans="1:45" x14ac:dyDescent="0.25">
      <c r="A112" s="4">
        <v>81</v>
      </c>
      <c r="B112" s="164">
        <f>'Member Info'!D109</f>
        <v>0</v>
      </c>
      <c r="C112" s="164">
        <f>'Member Info'!E109</f>
        <v>0</v>
      </c>
      <c r="D112" s="164" t="str">
        <f>'Member Info'!G109</f>
        <v/>
      </c>
      <c r="E112" s="165">
        <f>'Member Info'!B109</f>
        <v>0</v>
      </c>
      <c r="F112" s="242"/>
      <c r="G112" s="166" t="str">
        <f>IF(E112=0,"",('Member Info'!K109+'Member Info'!L109))</f>
        <v/>
      </c>
      <c r="H112" s="419"/>
      <c r="I112" s="419"/>
      <c r="J112" s="26"/>
      <c r="K112" s="26"/>
      <c r="L112" s="384" t="str">
        <f>IF(E112=0,"",IF('Member Info'!F109&gt;$U$1,CONCATENATE("Joined with practice on ", TEXT('Member Info'!F109, "DD/MM/YYYY")),IF('Member Info'!N109&lt;&gt;"",IF('Member Info'!N109&lt;$T$1,CONCATENATE("Left Scheme on ", TEXT('Member Info'!N109, "DD/MM/YYYY")),IF(OR(G112="",G112=0),"Error Detected, No rate entered",IF(E112=0,"",IF(F112="","Error Detected, No Pensionable pay",IF(AS112=1,"No Part Time Status Entered",IF(AR112=1,"No Part Time Hours Entered",IF(ISERROR(AD112)," Unknown Values entered.",IF(V112+W112&lt;1,"Acceptable",IF(T112+U112=200, "No Contributions Entered", IF(M112="","Error Detected, Choose reason&gt;",IF(Z112="1",IF(V112=1,"Please Enter Deemed Pensionable Pay","Add Any Relevant Details Above"),"Please Give Details Above"))))))))))),IF(OR(G112="",G112=0),"Error Detected, No rate entered",IF(E112=0,"",IF(F112="","Error Detected, No Pensionable pay",IF(AS112=1,"No Part Time Status Entered",IF(AR112=1,"No Part Time Hours Entered",IF(ISERROR(AD112)," Unknown Values entered.",IF(V112+W112&lt;1,"Acceptable",IF(T112+U112=200, "No Contributions Entered", IF(M112="","Error Detected, Choose reason&gt;",IF(Z112="1",IF(V112=1,"Please Enter Deemed Pensionable Pay","Add relevant Details Above"),"Please give details Above")))))))))))))</f>
        <v/>
      </c>
      <c r="M112" s="260"/>
      <c r="N112" s="91"/>
      <c r="O112" s="91" t="str">
        <f t="shared" si="22"/>
        <v/>
      </c>
      <c r="P112" s="94">
        <f t="shared" si="23"/>
        <v>0</v>
      </c>
      <c r="Q112" s="94">
        <f t="shared" si="23"/>
        <v>0</v>
      </c>
      <c r="R112" s="218">
        <f>(ROUND((F112/100*'Member Info'!$W$2), 2))</f>
        <v>0</v>
      </c>
      <c r="S112" s="218" t="e">
        <f t="shared" si="24"/>
        <v>#VALUE!</v>
      </c>
      <c r="T112" s="218" t="str">
        <f t="shared" si="25"/>
        <v/>
      </c>
      <c r="U112" s="227" t="str">
        <f t="shared" si="26"/>
        <v/>
      </c>
      <c r="V112" s="228" t="str">
        <f t="shared" si="27"/>
        <v/>
      </c>
      <c r="W112" s="228" t="str">
        <f t="shared" si="28"/>
        <v/>
      </c>
      <c r="X112" s="222">
        <f t="shared" si="29"/>
        <v>0</v>
      </c>
      <c r="Y112" s="110">
        <f t="shared" si="30"/>
        <v>0</v>
      </c>
      <c r="Z112" s="235" t="str">
        <f t="shared" si="31"/>
        <v/>
      </c>
      <c r="AA112" s="240" t="b">
        <f t="shared" si="32"/>
        <v>0</v>
      </c>
      <c r="AB112" s="235">
        <f t="shared" si="33"/>
        <v>0</v>
      </c>
      <c r="AC112" s="235">
        <f>IF('Member Info'!N109="",1,"")</f>
        <v>1</v>
      </c>
      <c r="AD112" s="243" t="e">
        <f t="shared" si="34"/>
        <v>#VALUE!</v>
      </c>
      <c r="AE112" s="130" t="str">
        <f t="shared" si="21"/>
        <v/>
      </c>
      <c r="AF112" s="124">
        <f t="shared" si="35"/>
        <v>1</v>
      </c>
      <c r="AG112" s="124" t="str">
        <f>IF('Member Info'!N109&lt;&gt;"",IF(AND('Member Info'!N109&lt;=$U$1,'Member Info'!N109&gt;=$T$1),1,0),"")</f>
        <v/>
      </c>
      <c r="AI112" s="124" t="b">
        <f t="shared" si="36"/>
        <v>0</v>
      </c>
      <c r="AJ112" s="124">
        <f t="shared" si="37"/>
        <v>0</v>
      </c>
      <c r="AL112" s="124">
        <f t="shared" si="38"/>
        <v>0</v>
      </c>
      <c r="AM112" s="124">
        <f>IF('Member Info'!F109&gt;$T$1,1,0)</f>
        <v>0</v>
      </c>
      <c r="AN112" s="124" t="b">
        <f>IF(ISERROR(T112),ERROR.TYPE(#REF!)=ERROR.TYPE(T112),FALSE)</f>
        <v>0</v>
      </c>
      <c r="AO112" s="124" t="b">
        <f>IF(ISERROR(U112),ERROR.TYPE(#REF!)=ERROR.TYPE(U112),FALSE)</f>
        <v>0</v>
      </c>
      <c r="AP112" s="124">
        <f>IF('Member Info'!F109&gt;'GP1 April 25'!$U$1,1,0)</f>
        <v>0</v>
      </c>
      <c r="AQ112" s="124">
        <f t="shared" si="39"/>
        <v>0</v>
      </c>
      <c r="AR112" s="124">
        <f t="shared" si="40"/>
        <v>0</v>
      </c>
      <c r="AS112" s="124">
        <f t="shared" si="41"/>
        <v>1</v>
      </c>
    </row>
    <row r="113" spans="1:45" x14ac:dyDescent="0.25">
      <c r="A113" s="4">
        <v>82</v>
      </c>
      <c r="B113" s="164">
        <f>'Member Info'!D110</f>
        <v>0</v>
      </c>
      <c r="C113" s="164">
        <f>'Member Info'!E110</f>
        <v>0</v>
      </c>
      <c r="D113" s="164" t="str">
        <f>'Member Info'!G110</f>
        <v/>
      </c>
      <c r="E113" s="165">
        <f>'Member Info'!B110</f>
        <v>0</v>
      </c>
      <c r="F113" s="242"/>
      <c r="G113" s="166" t="str">
        <f>IF(E113=0,"",('Member Info'!K110+'Member Info'!L110))</f>
        <v/>
      </c>
      <c r="H113" s="419"/>
      <c r="I113" s="419"/>
      <c r="J113" s="26"/>
      <c r="K113" s="26"/>
      <c r="L113" s="384" t="str">
        <f>IF(E113=0,"",IF('Member Info'!F110&gt;$U$1,CONCATENATE("Joined with practice on ", TEXT('Member Info'!F110, "DD/MM/YYYY")),IF('Member Info'!N110&lt;&gt;"",IF('Member Info'!N110&lt;$T$1,CONCATENATE("Left Scheme on ", TEXT('Member Info'!N110, "DD/MM/YYYY")),IF(OR(G113="",G113=0),"Error Detected, No rate entered",IF(E113=0,"",IF(F113="","Error Detected, No Pensionable pay",IF(AS113=1,"No Part Time Status Entered",IF(AR113=1,"No Part Time Hours Entered",IF(ISERROR(AD113)," Unknown Values entered.",IF(V113+W113&lt;1,"Acceptable",IF(T113+U113=200, "No Contributions Entered", IF(M113="","Error Detected, Choose reason&gt;",IF(Z113="1",IF(V113=1,"Please Enter Deemed Pensionable Pay","Add Any Relevant Details Above"),"Please Give Details Above"))))))))))),IF(OR(G113="",G113=0),"Error Detected, No rate entered",IF(E113=0,"",IF(F113="","Error Detected, No Pensionable pay",IF(AS113=1,"No Part Time Status Entered",IF(AR113=1,"No Part Time Hours Entered",IF(ISERROR(AD113)," Unknown Values entered.",IF(V113+W113&lt;1,"Acceptable",IF(T113+U113=200, "No Contributions Entered", IF(M113="","Error Detected, Choose reason&gt;",IF(Z113="1",IF(V113=1,"Please Enter Deemed Pensionable Pay","Add relevant Details Above"),"Please give details Above")))))))))))))</f>
        <v/>
      </c>
      <c r="M113" s="260"/>
      <c r="N113" s="91"/>
      <c r="O113" s="91" t="str">
        <f t="shared" si="22"/>
        <v/>
      </c>
      <c r="P113" s="94">
        <f t="shared" si="23"/>
        <v>0</v>
      </c>
      <c r="Q113" s="94">
        <f t="shared" si="23"/>
        <v>0</v>
      </c>
      <c r="R113" s="218">
        <f>(ROUND((F113/100*'Member Info'!$W$2), 2))</f>
        <v>0</v>
      </c>
      <c r="S113" s="218" t="e">
        <f t="shared" si="24"/>
        <v>#VALUE!</v>
      </c>
      <c r="T113" s="218" t="str">
        <f t="shared" si="25"/>
        <v/>
      </c>
      <c r="U113" s="227" t="str">
        <f t="shared" si="26"/>
        <v/>
      </c>
      <c r="V113" s="228" t="str">
        <f t="shared" si="27"/>
        <v/>
      </c>
      <c r="W113" s="228" t="str">
        <f t="shared" si="28"/>
        <v/>
      </c>
      <c r="X113" s="222">
        <f t="shared" si="29"/>
        <v>0</v>
      </c>
      <c r="Y113" s="110">
        <f t="shared" si="30"/>
        <v>0</v>
      </c>
      <c r="Z113" s="235" t="str">
        <f t="shared" si="31"/>
        <v/>
      </c>
      <c r="AA113" s="240" t="b">
        <f t="shared" si="32"/>
        <v>0</v>
      </c>
      <c r="AB113" s="235">
        <f t="shared" si="33"/>
        <v>0</v>
      </c>
      <c r="AC113" s="235">
        <f>IF('Member Info'!N110="",1,"")</f>
        <v>1</v>
      </c>
      <c r="AD113" s="243" t="e">
        <f t="shared" si="34"/>
        <v>#VALUE!</v>
      </c>
      <c r="AE113" s="130" t="str">
        <f t="shared" si="21"/>
        <v/>
      </c>
      <c r="AF113" s="124">
        <f t="shared" si="35"/>
        <v>1</v>
      </c>
      <c r="AG113" s="124" t="str">
        <f>IF('Member Info'!N110&lt;&gt;"",IF(AND('Member Info'!N110&lt;=$U$1,'Member Info'!N110&gt;=$T$1),1,0),"")</f>
        <v/>
      </c>
      <c r="AI113" s="124" t="b">
        <f t="shared" si="36"/>
        <v>0</v>
      </c>
      <c r="AJ113" s="124">
        <f t="shared" si="37"/>
        <v>0</v>
      </c>
      <c r="AL113" s="124">
        <f t="shared" si="38"/>
        <v>0</v>
      </c>
      <c r="AM113" s="124">
        <f>IF('Member Info'!F110&gt;$T$1,1,0)</f>
        <v>0</v>
      </c>
      <c r="AN113" s="124" t="b">
        <f>IF(ISERROR(T113),ERROR.TYPE(#REF!)=ERROR.TYPE(T113),FALSE)</f>
        <v>0</v>
      </c>
      <c r="AO113" s="124" t="b">
        <f>IF(ISERROR(U113),ERROR.TYPE(#REF!)=ERROR.TYPE(U113),FALSE)</f>
        <v>0</v>
      </c>
      <c r="AP113" s="124">
        <f>IF('Member Info'!F110&gt;'GP1 April 25'!$U$1,1,0)</f>
        <v>0</v>
      </c>
      <c r="AQ113" s="124">
        <f t="shared" si="39"/>
        <v>0</v>
      </c>
      <c r="AR113" s="124">
        <f t="shared" si="40"/>
        <v>0</v>
      </c>
      <c r="AS113" s="124">
        <f t="shared" si="41"/>
        <v>1</v>
      </c>
    </row>
    <row r="114" spans="1:45" x14ac:dyDescent="0.25">
      <c r="A114" s="4">
        <v>83</v>
      </c>
      <c r="B114" s="164">
        <f>'Member Info'!D111</f>
        <v>0</v>
      </c>
      <c r="C114" s="164">
        <f>'Member Info'!E111</f>
        <v>0</v>
      </c>
      <c r="D114" s="164" t="str">
        <f>'Member Info'!G111</f>
        <v/>
      </c>
      <c r="E114" s="165">
        <f>'Member Info'!B111</f>
        <v>0</v>
      </c>
      <c r="F114" s="242"/>
      <c r="G114" s="166" t="str">
        <f>IF(E114=0,"",('Member Info'!K111+'Member Info'!L111))</f>
        <v/>
      </c>
      <c r="H114" s="419"/>
      <c r="I114" s="419"/>
      <c r="J114" s="26"/>
      <c r="K114" s="26"/>
      <c r="L114" s="384" t="str">
        <f>IF(E114=0,"",IF('Member Info'!F111&gt;$U$1,CONCATENATE("Joined with practice on ", TEXT('Member Info'!F111, "DD/MM/YYYY")),IF('Member Info'!N111&lt;&gt;"",IF('Member Info'!N111&lt;$T$1,CONCATENATE("Left Scheme on ", TEXT('Member Info'!N111, "DD/MM/YYYY")),IF(OR(G114="",G114=0),"Error Detected, No rate entered",IF(E114=0,"",IF(F114="","Error Detected, No Pensionable pay",IF(AS114=1,"No Part Time Status Entered",IF(AR114=1,"No Part Time Hours Entered",IF(ISERROR(AD114)," Unknown Values entered.",IF(V114+W114&lt;1,"Acceptable",IF(T114+U114=200, "No Contributions Entered", IF(M114="","Error Detected, Choose reason&gt;",IF(Z114="1",IF(V114=1,"Please Enter Deemed Pensionable Pay","Add Any Relevant Details Above"),"Please Give Details Above"))))))))))),IF(OR(G114="",G114=0),"Error Detected, No rate entered",IF(E114=0,"",IF(F114="","Error Detected, No Pensionable pay",IF(AS114=1,"No Part Time Status Entered",IF(AR114=1,"No Part Time Hours Entered",IF(ISERROR(AD114)," Unknown Values entered.",IF(V114+W114&lt;1,"Acceptable",IF(T114+U114=200, "No Contributions Entered", IF(M114="","Error Detected, Choose reason&gt;",IF(Z114="1",IF(V114=1,"Please Enter Deemed Pensionable Pay","Add relevant Details Above"),"Please give details Above")))))))))))))</f>
        <v/>
      </c>
      <c r="M114" s="260"/>
      <c r="N114" s="91"/>
      <c r="O114" s="91" t="str">
        <f t="shared" si="22"/>
        <v/>
      </c>
      <c r="P114" s="94">
        <f t="shared" si="23"/>
        <v>0</v>
      </c>
      <c r="Q114" s="94">
        <f t="shared" si="23"/>
        <v>0</v>
      </c>
      <c r="R114" s="218">
        <f>(ROUND((F114/100*'Member Info'!$W$2), 2))</f>
        <v>0</v>
      </c>
      <c r="S114" s="218" t="e">
        <f t="shared" si="24"/>
        <v>#VALUE!</v>
      </c>
      <c r="T114" s="218" t="str">
        <f t="shared" si="25"/>
        <v/>
      </c>
      <c r="U114" s="227" t="str">
        <f t="shared" si="26"/>
        <v/>
      </c>
      <c r="V114" s="228" t="str">
        <f t="shared" si="27"/>
        <v/>
      </c>
      <c r="W114" s="228" t="str">
        <f t="shared" si="28"/>
        <v/>
      </c>
      <c r="X114" s="222">
        <f t="shared" si="29"/>
        <v>0</v>
      </c>
      <c r="Y114" s="110">
        <f t="shared" si="30"/>
        <v>0</v>
      </c>
      <c r="Z114" s="235" t="str">
        <f t="shared" si="31"/>
        <v/>
      </c>
      <c r="AA114" s="240" t="b">
        <f t="shared" si="32"/>
        <v>0</v>
      </c>
      <c r="AB114" s="235">
        <f t="shared" si="33"/>
        <v>0</v>
      </c>
      <c r="AC114" s="235">
        <f>IF('Member Info'!N111="",1,"")</f>
        <v>1</v>
      </c>
      <c r="AD114" s="243" t="e">
        <f t="shared" si="34"/>
        <v>#VALUE!</v>
      </c>
      <c r="AE114" s="130" t="str">
        <f t="shared" si="21"/>
        <v/>
      </c>
      <c r="AF114" s="124">
        <f t="shared" si="35"/>
        <v>1</v>
      </c>
      <c r="AG114" s="124" t="str">
        <f>IF('Member Info'!N111&lt;&gt;"",IF(AND('Member Info'!N111&lt;=$U$1,'Member Info'!N111&gt;=$T$1),1,0),"")</f>
        <v/>
      </c>
      <c r="AI114" s="124" t="b">
        <f t="shared" si="36"/>
        <v>0</v>
      </c>
      <c r="AJ114" s="124">
        <f t="shared" si="37"/>
        <v>0</v>
      </c>
      <c r="AL114" s="124">
        <f t="shared" si="38"/>
        <v>0</v>
      </c>
      <c r="AM114" s="124">
        <f>IF('Member Info'!F111&gt;$T$1,1,0)</f>
        <v>0</v>
      </c>
      <c r="AN114" s="124" t="b">
        <f>IF(ISERROR(T114),ERROR.TYPE(#REF!)=ERROR.TYPE(T114),FALSE)</f>
        <v>0</v>
      </c>
      <c r="AO114" s="124" t="b">
        <f>IF(ISERROR(U114),ERROR.TYPE(#REF!)=ERROR.TYPE(U114),FALSE)</f>
        <v>0</v>
      </c>
      <c r="AP114" s="124">
        <f>IF('Member Info'!F111&gt;'GP1 April 25'!$U$1,1,0)</f>
        <v>0</v>
      </c>
      <c r="AQ114" s="124">
        <f t="shared" si="39"/>
        <v>0</v>
      </c>
      <c r="AR114" s="124">
        <f t="shared" si="40"/>
        <v>0</v>
      </c>
      <c r="AS114" s="124">
        <f t="shared" si="41"/>
        <v>1</v>
      </c>
    </row>
    <row r="115" spans="1:45" x14ac:dyDescent="0.25">
      <c r="A115" s="4">
        <v>84</v>
      </c>
      <c r="B115" s="164">
        <f>'Member Info'!D112</f>
        <v>0</v>
      </c>
      <c r="C115" s="164">
        <f>'Member Info'!E112</f>
        <v>0</v>
      </c>
      <c r="D115" s="164" t="str">
        <f>'Member Info'!G112</f>
        <v/>
      </c>
      <c r="E115" s="165">
        <f>'Member Info'!B112</f>
        <v>0</v>
      </c>
      <c r="F115" s="242"/>
      <c r="G115" s="166" t="str">
        <f>IF(E115=0,"",('Member Info'!K112+'Member Info'!L112))</f>
        <v/>
      </c>
      <c r="H115" s="419"/>
      <c r="I115" s="419"/>
      <c r="J115" s="26"/>
      <c r="K115" s="26"/>
      <c r="L115" s="384" t="str">
        <f>IF(E115=0,"",IF('Member Info'!F112&gt;$U$1,CONCATENATE("Joined with practice on ", TEXT('Member Info'!F112, "DD/MM/YYYY")),IF('Member Info'!N112&lt;&gt;"",IF('Member Info'!N112&lt;$T$1,CONCATENATE("Left Scheme on ", TEXT('Member Info'!N112, "DD/MM/YYYY")),IF(OR(G115="",G115=0),"Error Detected, No rate entered",IF(E115=0,"",IF(F115="","Error Detected, No Pensionable pay",IF(AS115=1,"No Part Time Status Entered",IF(AR115=1,"No Part Time Hours Entered",IF(ISERROR(AD115)," Unknown Values entered.",IF(V115+W115&lt;1,"Acceptable",IF(T115+U115=200, "No Contributions Entered", IF(M115="","Error Detected, Choose reason&gt;",IF(Z115="1",IF(V115=1,"Please Enter Deemed Pensionable Pay","Add Any Relevant Details Above"),"Please Give Details Above"))))))))))),IF(OR(G115="",G115=0),"Error Detected, No rate entered",IF(E115=0,"",IF(F115="","Error Detected, No Pensionable pay",IF(AS115=1,"No Part Time Status Entered",IF(AR115=1,"No Part Time Hours Entered",IF(ISERROR(AD115)," Unknown Values entered.",IF(V115+W115&lt;1,"Acceptable",IF(T115+U115=200, "No Contributions Entered", IF(M115="","Error Detected, Choose reason&gt;",IF(Z115="1",IF(V115=1,"Please Enter Deemed Pensionable Pay","Add relevant Details Above"),"Please give details Above")))))))))))))</f>
        <v/>
      </c>
      <c r="M115" s="260"/>
      <c r="N115" s="91"/>
      <c r="O115" s="91" t="str">
        <f t="shared" si="22"/>
        <v/>
      </c>
      <c r="P115" s="94">
        <f t="shared" si="23"/>
        <v>0</v>
      </c>
      <c r="Q115" s="94">
        <f t="shared" si="23"/>
        <v>0</v>
      </c>
      <c r="R115" s="218">
        <f>(ROUND((F115/100*'Member Info'!$W$2), 2))</f>
        <v>0</v>
      </c>
      <c r="S115" s="218" t="e">
        <f t="shared" si="24"/>
        <v>#VALUE!</v>
      </c>
      <c r="T115" s="218" t="str">
        <f t="shared" si="25"/>
        <v/>
      </c>
      <c r="U115" s="227" t="str">
        <f t="shared" si="26"/>
        <v/>
      </c>
      <c r="V115" s="228" t="str">
        <f t="shared" si="27"/>
        <v/>
      </c>
      <c r="W115" s="228" t="str">
        <f t="shared" si="28"/>
        <v/>
      </c>
      <c r="X115" s="222">
        <f t="shared" si="29"/>
        <v>0</v>
      </c>
      <c r="Y115" s="110">
        <f t="shared" si="30"/>
        <v>0</v>
      </c>
      <c r="Z115" s="235" t="str">
        <f t="shared" si="31"/>
        <v/>
      </c>
      <c r="AA115" s="240" t="b">
        <f t="shared" si="32"/>
        <v>0</v>
      </c>
      <c r="AB115" s="235">
        <f t="shared" si="33"/>
        <v>0</v>
      </c>
      <c r="AC115" s="235">
        <f>IF('Member Info'!N112="",1,"")</f>
        <v>1</v>
      </c>
      <c r="AD115" s="243" t="e">
        <f t="shared" si="34"/>
        <v>#VALUE!</v>
      </c>
      <c r="AE115" s="130" t="str">
        <f t="shared" si="21"/>
        <v/>
      </c>
      <c r="AF115" s="124">
        <f t="shared" si="35"/>
        <v>1</v>
      </c>
      <c r="AG115" s="124" t="str">
        <f>IF('Member Info'!N112&lt;&gt;"",IF(AND('Member Info'!N112&lt;=$U$1,'Member Info'!N112&gt;=$T$1),1,0),"")</f>
        <v/>
      </c>
      <c r="AI115" s="124" t="b">
        <f t="shared" si="36"/>
        <v>0</v>
      </c>
      <c r="AJ115" s="124">
        <f t="shared" si="37"/>
        <v>0</v>
      </c>
      <c r="AL115" s="124">
        <f t="shared" si="38"/>
        <v>0</v>
      </c>
      <c r="AM115" s="124">
        <f>IF('Member Info'!F112&gt;$T$1,1,0)</f>
        <v>0</v>
      </c>
      <c r="AN115" s="124" t="b">
        <f>IF(ISERROR(T115),ERROR.TYPE(#REF!)=ERROR.TYPE(T115),FALSE)</f>
        <v>0</v>
      </c>
      <c r="AO115" s="124" t="b">
        <f>IF(ISERROR(U115),ERROR.TYPE(#REF!)=ERROR.TYPE(U115),FALSE)</f>
        <v>0</v>
      </c>
      <c r="AP115" s="124">
        <f>IF('Member Info'!F112&gt;'GP1 April 25'!$U$1,1,0)</f>
        <v>0</v>
      </c>
      <c r="AQ115" s="124">
        <f t="shared" si="39"/>
        <v>0</v>
      </c>
      <c r="AR115" s="124">
        <f t="shared" si="40"/>
        <v>0</v>
      </c>
      <c r="AS115" s="124">
        <f t="shared" si="41"/>
        <v>1</v>
      </c>
    </row>
    <row r="116" spans="1:45" x14ac:dyDescent="0.25">
      <c r="A116" s="4">
        <v>85</v>
      </c>
      <c r="B116" s="164">
        <f>'Member Info'!D113</f>
        <v>0</v>
      </c>
      <c r="C116" s="164">
        <f>'Member Info'!E113</f>
        <v>0</v>
      </c>
      <c r="D116" s="164" t="str">
        <f>'Member Info'!G113</f>
        <v/>
      </c>
      <c r="E116" s="165">
        <f>'Member Info'!B113</f>
        <v>0</v>
      </c>
      <c r="F116" s="242"/>
      <c r="G116" s="166" t="str">
        <f>IF(E116=0,"",('Member Info'!K113+'Member Info'!L113))</f>
        <v/>
      </c>
      <c r="H116" s="419"/>
      <c r="I116" s="419"/>
      <c r="J116" s="26"/>
      <c r="K116" s="26"/>
      <c r="L116" s="384" t="str">
        <f>IF(E116=0,"",IF('Member Info'!F113&gt;$U$1,CONCATENATE("Joined with practice on ", TEXT('Member Info'!F113, "DD/MM/YYYY")),IF('Member Info'!N113&lt;&gt;"",IF('Member Info'!N113&lt;$T$1,CONCATENATE("Left Scheme on ", TEXT('Member Info'!N113, "DD/MM/YYYY")),IF(OR(G116="",G116=0),"Error Detected, No rate entered",IF(E116=0,"",IF(F116="","Error Detected, No Pensionable pay",IF(AS116=1,"No Part Time Status Entered",IF(AR116=1,"No Part Time Hours Entered",IF(ISERROR(AD116)," Unknown Values entered.",IF(V116+W116&lt;1,"Acceptable",IF(T116+U116=200, "No Contributions Entered", IF(M116="","Error Detected, Choose reason&gt;",IF(Z116="1",IF(V116=1,"Please Enter Deemed Pensionable Pay","Add Any Relevant Details Above"),"Please Give Details Above"))))))))))),IF(OR(G116="",G116=0),"Error Detected, No rate entered",IF(E116=0,"",IF(F116="","Error Detected, No Pensionable pay",IF(AS116=1,"No Part Time Status Entered",IF(AR116=1,"No Part Time Hours Entered",IF(ISERROR(AD116)," Unknown Values entered.",IF(V116+W116&lt;1,"Acceptable",IF(T116+U116=200, "No Contributions Entered", IF(M116="","Error Detected, Choose reason&gt;",IF(Z116="1",IF(V116=1,"Please Enter Deemed Pensionable Pay","Add relevant Details Above"),"Please give details Above")))))))))))))</f>
        <v/>
      </c>
      <c r="M116" s="260"/>
      <c r="N116" s="91"/>
      <c r="O116" s="91" t="str">
        <f t="shared" si="22"/>
        <v/>
      </c>
      <c r="P116" s="94">
        <f t="shared" si="23"/>
        <v>0</v>
      </c>
      <c r="Q116" s="94">
        <f t="shared" si="23"/>
        <v>0</v>
      </c>
      <c r="R116" s="218">
        <f>(ROUND((F116/100*'Member Info'!$W$2), 2))</f>
        <v>0</v>
      </c>
      <c r="S116" s="218" t="e">
        <f t="shared" si="24"/>
        <v>#VALUE!</v>
      </c>
      <c r="T116" s="218" t="str">
        <f t="shared" si="25"/>
        <v/>
      </c>
      <c r="U116" s="227" t="str">
        <f t="shared" si="26"/>
        <v/>
      </c>
      <c r="V116" s="228" t="str">
        <f t="shared" si="27"/>
        <v/>
      </c>
      <c r="W116" s="228" t="str">
        <f t="shared" si="28"/>
        <v/>
      </c>
      <c r="X116" s="222">
        <f t="shared" si="29"/>
        <v>0</v>
      </c>
      <c r="Y116" s="110">
        <f t="shared" si="30"/>
        <v>0</v>
      </c>
      <c r="Z116" s="235" t="str">
        <f t="shared" si="31"/>
        <v/>
      </c>
      <c r="AA116" s="240" t="b">
        <f t="shared" si="32"/>
        <v>0</v>
      </c>
      <c r="AB116" s="235">
        <f t="shared" si="33"/>
        <v>0</v>
      </c>
      <c r="AC116" s="235">
        <f>IF('Member Info'!N113="",1,"")</f>
        <v>1</v>
      </c>
      <c r="AD116" s="243" t="e">
        <f t="shared" si="34"/>
        <v>#VALUE!</v>
      </c>
      <c r="AE116" s="130" t="str">
        <f t="shared" si="21"/>
        <v/>
      </c>
      <c r="AF116" s="124">
        <f t="shared" si="35"/>
        <v>1</v>
      </c>
      <c r="AG116" s="124" t="str">
        <f>IF('Member Info'!N113&lt;&gt;"",IF(AND('Member Info'!N113&lt;=$U$1,'Member Info'!N113&gt;=$T$1),1,0),"")</f>
        <v/>
      </c>
      <c r="AI116" s="124" t="b">
        <f t="shared" si="36"/>
        <v>0</v>
      </c>
      <c r="AJ116" s="124">
        <f t="shared" si="37"/>
        <v>0</v>
      </c>
      <c r="AL116" s="124">
        <f t="shared" si="38"/>
        <v>0</v>
      </c>
      <c r="AM116" s="124">
        <f>IF('Member Info'!F113&gt;$T$1,1,0)</f>
        <v>0</v>
      </c>
      <c r="AN116" s="124" t="b">
        <f>IF(ISERROR(T116),ERROR.TYPE(#REF!)=ERROR.TYPE(T116),FALSE)</f>
        <v>0</v>
      </c>
      <c r="AO116" s="124" t="b">
        <f>IF(ISERROR(U116),ERROR.TYPE(#REF!)=ERROR.TYPE(U116),FALSE)</f>
        <v>0</v>
      </c>
      <c r="AP116" s="124">
        <f>IF('Member Info'!F113&gt;'GP1 April 25'!$U$1,1,0)</f>
        <v>0</v>
      </c>
      <c r="AQ116" s="124">
        <f t="shared" si="39"/>
        <v>0</v>
      </c>
      <c r="AR116" s="124">
        <f t="shared" si="40"/>
        <v>0</v>
      </c>
      <c r="AS116" s="124">
        <f t="shared" si="41"/>
        <v>1</v>
      </c>
    </row>
    <row r="117" spans="1:45" x14ac:dyDescent="0.25">
      <c r="A117" s="4">
        <v>86</v>
      </c>
      <c r="B117" s="164">
        <f>'Member Info'!D114</f>
        <v>0</v>
      </c>
      <c r="C117" s="164">
        <f>'Member Info'!E114</f>
        <v>0</v>
      </c>
      <c r="D117" s="164" t="str">
        <f>'Member Info'!G114</f>
        <v/>
      </c>
      <c r="E117" s="165">
        <f>'Member Info'!B114</f>
        <v>0</v>
      </c>
      <c r="F117" s="242"/>
      <c r="G117" s="166" t="str">
        <f>IF(E117=0,"",('Member Info'!K114+'Member Info'!L114))</f>
        <v/>
      </c>
      <c r="H117" s="419"/>
      <c r="I117" s="419"/>
      <c r="J117" s="26"/>
      <c r="K117" s="26"/>
      <c r="L117" s="384" t="str">
        <f>IF(E117=0,"",IF('Member Info'!F114&gt;$U$1,CONCATENATE("Joined with practice on ", TEXT('Member Info'!F114, "DD/MM/YYYY")),IF('Member Info'!N114&lt;&gt;"",IF('Member Info'!N114&lt;$T$1,CONCATENATE("Left Scheme on ", TEXT('Member Info'!N114, "DD/MM/YYYY")),IF(OR(G117="",G117=0),"Error Detected, No rate entered",IF(E117=0,"",IF(F117="","Error Detected, No Pensionable pay",IF(AS117=1,"No Part Time Status Entered",IF(AR117=1,"No Part Time Hours Entered",IF(ISERROR(AD117)," Unknown Values entered.",IF(V117+W117&lt;1,"Acceptable",IF(T117+U117=200, "No Contributions Entered", IF(M117="","Error Detected, Choose reason&gt;",IF(Z117="1",IF(V117=1,"Please Enter Deemed Pensionable Pay","Add Any Relevant Details Above"),"Please Give Details Above"))))))))))),IF(OR(G117="",G117=0),"Error Detected, No rate entered",IF(E117=0,"",IF(F117="","Error Detected, No Pensionable pay",IF(AS117=1,"No Part Time Status Entered",IF(AR117=1,"No Part Time Hours Entered",IF(ISERROR(AD117)," Unknown Values entered.",IF(V117+W117&lt;1,"Acceptable",IF(T117+U117=200, "No Contributions Entered", IF(M117="","Error Detected, Choose reason&gt;",IF(Z117="1",IF(V117=1,"Please Enter Deemed Pensionable Pay","Add relevant Details Above"),"Please give details Above")))))))))))))</f>
        <v/>
      </c>
      <c r="M117" s="260"/>
      <c r="N117" s="91"/>
      <c r="O117" s="91" t="str">
        <f t="shared" si="22"/>
        <v/>
      </c>
      <c r="P117" s="94">
        <f t="shared" si="23"/>
        <v>0</v>
      </c>
      <c r="Q117" s="94">
        <f t="shared" si="23"/>
        <v>0</v>
      </c>
      <c r="R117" s="218">
        <f>(ROUND((F117/100*'Member Info'!$W$2), 2))</f>
        <v>0</v>
      </c>
      <c r="S117" s="218" t="e">
        <f t="shared" si="24"/>
        <v>#VALUE!</v>
      </c>
      <c r="T117" s="218" t="str">
        <f t="shared" si="25"/>
        <v/>
      </c>
      <c r="U117" s="227" t="str">
        <f t="shared" si="26"/>
        <v/>
      </c>
      <c r="V117" s="228" t="str">
        <f t="shared" si="27"/>
        <v/>
      </c>
      <c r="W117" s="228" t="str">
        <f t="shared" si="28"/>
        <v/>
      </c>
      <c r="X117" s="222">
        <f t="shared" si="29"/>
        <v>0</v>
      </c>
      <c r="Y117" s="110">
        <f t="shared" si="30"/>
        <v>0</v>
      </c>
      <c r="Z117" s="235" t="str">
        <f t="shared" si="31"/>
        <v/>
      </c>
      <c r="AA117" s="240" t="b">
        <f t="shared" si="32"/>
        <v>0</v>
      </c>
      <c r="AB117" s="235">
        <f t="shared" si="33"/>
        <v>0</v>
      </c>
      <c r="AC117" s="235">
        <f>IF('Member Info'!N114="",1,"")</f>
        <v>1</v>
      </c>
      <c r="AD117" s="243" t="e">
        <f t="shared" si="34"/>
        <v>#VALUE!</v>
      </c>
      <c r="AE117" s="130" t="str">
        <f t="shared" si="21"/>
        <v/>
      </c>
      <c r="AF117" s="124">
        <f t="shared" si="35"/>
        <v>1</v>
      </c>
      <c r="AG117" s="124" t="str">
        <f>IF('Member Info'!N114&lt;&gt;"",IF(AND('Member Info'!N114&lt;=$U$1,'Member Info'!N114&gt;=$T$1),1,0),"")</f>
        <v/>
      </c>
      <c r="AI117" s="124" t="b">
        <f t="shared" si="36"/>
        <v>0</v>
      </c>
      <c r="AJ117" s="124">
        <f t="shared" si="37"/>
        <v>0</v>
      </c>
      <c r="AL117" s="124">
        <f t="shared" si="38"/>
        <v>0</v>
      </c>
      <c r="AM117" s="124">
        <f>IF('Member Info'!F114&gt;$T$1,1,0)</f>
        <v>0</v>
      </c>
      <c r="AN117" s="124" t="b">
        <f>IF(ISERROR(T117),ERROR.TYPE(#REF!)=ERROR.TYPE(T117),FALSE)</f>
        <v>0</v>
      </c>
      <c r="AO117" s="124" t="b">
        <f>IF(ISERROR(U117),ERROR.TYPE(#REF!)=ERROR.TYPE(U117),FALSE)</f>
        <v>0</v>
      </c>
      <c r="AP117" s="124">
        <f>IF('Member Info'!F114&gt;'GP1 April 25'!$U$1,1,0)</f>
        <v>0</v>
      </c>
      <c r="AQ117" s="124">
        <f t="shared" si="39"/>
        <v>0</v>
      </c>
      <c r="AR117" s="124">
        <f t="shared" si="40"/>
        <v>0</v>
      </c>
      <c r="AS117" s="124">
        <f t="shared" si="41"/>
        <v>1</v>
      </c>
    </row>
    <row r="118" spans="1:45" x14ac:dyDescent="0.25">
      <c r="A118" s="4">
        <v>87</v>
      </c>
      <c r="B118" s="164">
        <f>'Member Info'!D115</f>
        <v>0</v>
      </c>
      <c r="C118" s="164">
        <f>'Member Info'!E115</f>
        <v>0</v>
      </c>
      <c r="D118" s="164" t="str">
        <f>'Member Info'!G115</f>
        <v/>
      </c>
      <c r="E118" s="165">
        <f>'Member Info'!B115</f>
        <v>0</v>
      </c>
      <c r="F118" s="242"/>
      <c r="G118" s="166" t="str">
        <f>IF(E118=0,"",('Member Info'!K115+'Member Info'!L115))</f>
        <v/>
      </c>
      <c r="H118" s="419"/>
      <c r="I118" s="419"/>
      <c r="J118" s="26"/>
      <c r="K118" s="26"/>
      <c r="L118" s="384" t="str">
        <f>IF(E118=0,"",IF('Member Info'!F115&gt;$U$1,CONCATENATE("Joined with practice on ", TEXT('Member Info'!F115, "DD/MM/YYYY")),IF('Member Info'!N115&lt;&gt;"",IF('Member Info'!N115&lt;$T$1,CONCATENATE("Left Scheme on ", TEXT('Member Info'!N115, "DD/MM/YYYY")),IF(OR(G118="",G118=0),"Error Detected, No rate entered",IF(E118=0,"",IF(F118="","Error Detected, No Pensionable pay",IF(AS118=1,"No Part Time Status Entered",IF(AR118=1,"No Part Time Hours Entered",IF(ISERROR(AD118)," Unknown Values entered.",IF(V118+W118&lt;1,"Acceptable",IF(T118+U118=200, "No Contributions Entered", IF(M118="","Error Detected, Choose reason&gt;",IF(Z118="1",IF(V118=1,"Please Enter Deemed Pensionable Pay","Add Any Relevant Details Above"),"Please Give Details Above"))))))))))),IF(OR(G118="",G118=0),"Error Detected, No rate entered",IF(E118=0,"",IF(F118="","Error Detected, No Pensionable pay",IF(AS118=1,"No Part Time Status Entered",IF(AR118=1,"No Part Time Hours Entered",IF(ISERROR(AD118)," Unknown Values entered.",IF(V118+W118&lt;1,"Acceptable",IF(T118+U118=200, "No Contributions Entered", IF(M118="","Error Detected, Choose reason&gt;",IF(Z118="1",IF(V118=1,"Please Enter Deemed Pensionable Pay","Add relevant Details Above"),"Please give details Above")))))))))))))</f>
        <v/>
      </c>
      <c r="M118" s="260"/>
      <c r="N118" s="91"/>
      <c r="O118" s="91" t="str">
        <f t="shared" si="22"/>
        <v/>
      </c>
      <c r="P118" s="94">
        <f t="shared" si="23"/>
        <v>0</v>
      </c>
      <c r="Q118" s="94">
        <f t="shared" si="23"/>
        <v>0</v>
      </c>
      <c r="R118" s="218">
        <f>(ROUND((F118/100*'Member Info'!$W$2), 2))</f>
        <v>0</v>
      </c>
      <c r="S118" s="218" t="e">
        <f t="shared" si="24"/>
        <v>#VALUE!</v>
      </c>
      <c r="T118" s="218" t="str">
        <f t="shared" si="25"/>
        <v/>
      </c>
      <c r="U118" s="227" t="str">
        <f t="shared" si="26"/>
        <v/>
      </c>
      <c r="V118" s="228" t="str">
        <f t="shared" si="27"/>
        <v/>
      </c>
      <c r="W118" s="228" t="str">
        <f t="shared" si="28"/>
        <v/>
      </c>
      <c r="X118" s="222">
        <f t="shared" si="29"/>
        <v>0</v>
      </c>
      <c r="Y118" s="110">
        <f t="shared" si="30"/>
        <v>0</v>
      </c>
      <c r="Z118" s="235" t="str">
        <f t="shared" si="31"/>
        <v/>
      </c>
      <c r="AA118" s="240" t="b">
        <f t="shared" si="32"/>
        <v>0</v>
      </c>
      <c r="AB118" s="235">
        <f t="shared" si="33"/>
        <v>0</v>
      </c>
      <c r="AC118" s="235">
        <f>IF('Member Info'!N115="",1,"")</f>
        <v>1</v>
      </c>
      <c r="AD118" s="243" t="e">
        <f t="shared" si="34"/>
        <v>#VALUE!</v>
      </c>
      <c r="AE118" s="130" t="str">
        <f t="shared" si="21"/>
        <v/>
      </c>
      <c r="AF118" s="124">
        <f t="shared" si="35"/>
        <v>1</v>
      </c>
      <c r="AG118" s="124" t="str">
        <f>IF('Member Info'!N115&lt;&gt;"",IF(AND('Member Info'!N115&lt;=$U$1,'Member Info'!N115&gt;=$T$1),1,0),"")</f>
        <v/>
      </c>
      <c r="AI118" s="124" t="b">
        <f t="shared" si="36"/>
        <v>0</v>
      </c>
      <c r="AJ118" s="124">
        <f t="shared" si="37"/>
        <v>0</v>
      </c>
      <c r="AL118" s="124">
        <f t="shared" si="38"/>
        <v>0</v>
      </c>
      <c r="AM118" s="124">
        <f>IF('Member Info'!F115&gt;$T$1,1,0)</f>
        <v>0</v>
      </c>
      <c r="AN118" s="124" t="b">
        <f>IF(ISERROR(T118),ERROR.TYPE(#REF!)=ERROR.TYPE(T118),FALSE)</f>
        <v>0</v>
      </c>
      <c r="AO118" s="124" t="b">
        <f>IF(ISERROR(U118),ERROR.TYPE(#REF!)=ERROR.TYPE(U118),FALSE)</f>
        <v>0</v>
      </c>
      <c r="AP118" s="124">
        <f>IF('Member Info'!F115&gt;'GP1 April 25'!$U$1,1,0)</f>
        <v>0</v>
      </c>
      <c r="AQ118" s="124">
        <f t="shared" si="39"/>
        <v>0</v>
      </c>
      <c r="AR118" s="124">
        <f t="shared" si="40"/>
        <v>0</v>
      </c>
      <c r="AS118" s="124">
        <f t="shared" si="41"/>
        <v>1</v>
      </c>
    </row>
    <row r="119" spans="1:45" x14ac:dyDescent="0.25">
      <c r="A119" s="4">
        <v>88</v>
      </c>
      <c r="B119" s="164">
        <f>'Member Info'!D116</f>
        <v>0</v>
      </c>
      <c r="C119" s="164">
        <f>'Member Info'!E116</f>
        <v>0</v>
      </c>
      <c r="D119" s="164" t="str">
        <f>'Member Info'!G116</f>
        <v/>
      </c>
      <c r="E119" s="165">
        <f>'Member Info'!B116</f>
        <v>0</v>
      </c>
      <c r="F119" s="242"/>
      <c r="G119" s="166" t="str">
        <f>IF(E119=0,"",('Member Info'!K116+'Member Info'!L116))</f>
        <v/>
      </c>
      <c r="H119" s="419"/>
      <c r="I119" s="419"/>
      <c r="J119" s="26"/>
      <c r="K119" s="26"/>
      <c r="L119" s="384" t="str">
        <f>IF(E119=0,"",IF('Member Info'!F116&gt;$U$1,CONCATENATE("Joined with practice on ", TEXT('Member Info'!F116, "DD/MM/YYYY")),IF('Member Info'!N116&lt;&gt;"",IF('Member Info'!N116&lt;$T$1,CONCATENATE("Left Scheme on ", TEXT('Member Info'!N116, "DD/MM/YYYY")),IF(OR(G119="",G119=0),"Error Detected, No rate entered",IF(E119=0,"",IF(F119="","Error Detected, No Pensionable pay",IF(AS119=1,"No Part Time Status Entered",IF(AR119=1,"No Part Time Hours Entered",IF(ISERROR(AD119)," Unknown Values entered.",IF(V119+W119&lt;1,"Acceptable",IF(T119+U119=200, "No Contributions Entered", IF(M119="","Error Detected, Choose reason&gt;",IF(Z119="1",IF(V119=1,"Please Enter Deemed Pensionable Pay","Add Any Relevant Details Above"),"Please Give Details Above"))))))))))),IF(OR(G119="",G119=0),"Error Detected, No rate entered",IF(E119=0,"",IF(F119="","Error Detected, No Pensionable pay",IF(AS119=1,"No Part Time Status Entered",IF(AR119=1,"No Part Time Hours Entered",IF(ISERROR(AD119)," Unknown Values entered.",IF(V119+W119&lt;1,"Acceptable",IF(T119+U119=200, "No Contributions Entered", IF(M119="","Error Detected, Choose reason&gt;",IF(Z119="1",IF(V119=1,"Please Enter Deemed Pensionable Pay","Add relevant Details Above"),"Please give details Above")))))))))))))</f>
        <v/>
      </c>
      <c r="M119" s="260"/>
      <c r="N119" s="91"/>
      <c r="O119" s="91" t="str">
        <f t="shared" si="22"/>
        <v/>
      </c>
      <c r="P119" s="94">
        <f t="shared" si="23"/>
        <v>0</v>
      </c>
      <c r="Q119" s="94">
        <f t="shared" si="23"/>
        <v>0</v>
      </c>
      <c r="R119" s="218">
        <f>(ROUND((F119/100*'Member Info'!$W$2), 2))</f>
        <v>0</v>
      </c>
      <c r="S119" s="218" t="e">
        <f t="shared" si="24"/>
        <v>#VALUE!</v>
      </c>
      <c r="T119" s="218" t="str">
        <f t="shared" si="25"/>
        <v/>
      </c>
      <c r="U119" s="227" t="str">
        <f t="shared" si="26"/>
        <v/>
      </c>
      <c r="V119" s="228" t="str">
        <f t="shared" si="27"/>
        <v/>
      </c>
      <c r="W119" s="228" t="str">
        <f t="shared" si="28"/>
        <v/>
      </c>
      <c r="X119" s="222">
        <f t="shared" si="29"/>
        <v>0</v>
      </c>
      <c r="Y119" s="110">
        <f t="shared" si="30"/>
        <v>0</v>
      </c>
      <c r="Z119" s="235" t="str">
        <f t="shared" si="31"/>
        <v/>
      </c>
      <c r="AA119" s="240" t="b">
        <f t="shared" si="32"/>
        <v>0</v>
      </c>
      <c r="AB119" s="235">
        <f t="shared" si="33"/>
        <v>0</v>
      </c>
      <c r="AC119" s="235">
        <f>IF('Member Info'!N116="",1,"")</f>
        <v>1</v>
      </c>
      <c r="AD119" s="243" t="e">
        <f t="shared" si="34"/>
        <v>#VALUE!</v>
      </c>
      <c r="AE119" s="130" t="str">
        <f t="shared" si="21"/>
        <v/>
      </c>
      <c r="AF119" s="124">
        <f t="shared" si="35"/>
        <v>1</v>
      </c>
      <c r="AG119" s="124" t="str">
        <f>IF('Member Info'!N116&lt;&gt;"",IF(AND('Member Info'!N116&lt;=$U$1,'Member Info'!N116&gt;=$T$1),1,0),"")</f>
        <v/>
      </c>
      <c r="AI119" s="124" t="b">
        <f t="shared" si="36"/>
        <v>0</v>
      </c>
      <c r="AJ119" s="124">
        <f t="shared" si="37"/>
        <v>0</v>
      </c>
      <c r="AL119" s="124">
        <f t="shared" si="38"/>
        <v>0</v>
      </c>
      <c r="AM119" s="124">
        <f>IF('Member Info'!F116&gt;$T$1,1,0)</f>
        <v>0</v>
      </c>
      <c r="AN119" s="124" t="b">
        <f>IF(ISERROR(T119),ERROR.TYPE(#REF!)=ERROR.TYPE(T119),FALSE)</f>
        <v>0</v>
      </c>
      <c r="AO119" s="124" t="b">
        <f>IF(ISERROR(U119),ERROR.TYPE(#REF!)=ERROR.TYPE(U119),FALSE)</f>
        <v>0</v>
      </c>
      <c r="AP119" s="124">
        <f>IF('Member Info'!F116&gt;'GP1 April 25'!$U$1,1,0)</f>
        <v>0</v>
      </c>
      <c r="AQ119" s="124">
        <f t="shared" si="39"/>
        <v>0</v>
      </c>
      <c r="AR119" s="124">
        <f t="shared" si="40"/>
        <v>0</v>
      </c>
      <c r="AS119" s="124">
        <f t="shared" si="41"/>
        <v>1</v>
      </c>
    </row>
    <row r="120" spans="1:45" x14ac:dyDescent="0.25">
      <c r="A120" s="4">
        <v>89</v>
      </c>
      <c r="B120" s="164">
        <f>'Member Info'!D117</f>
        <v>0</v>
      </c>
      <c r="C120" s="164">
        <f>'Member Info'!E117</f>
        <v>0</v>
      </c>
      <c r="D120" s="164" t="str">
        <f>'Member Info'!G117</f>
        <v/>
      </c>
      <c r="E120" s="165">
        <f>'Member Info'!B117</f>
        <v>0</v>
      </c>
      <c r="F120" s="242"/>
      <c r="G120" s="166" t="str">
        <f>IF(E120=0,"",('Member Info'!K117+'Member Info'!L117))</f>
        <v/>
      </c>
      <c r="H120" s="419"/>
      <c r="I120" s="419"/>
      <c r="J120" s="26"/>
      <c r="K120" s="26"/>
      <c r="L120" s="384" t="str">
        <f>IF(E120=0,"",IF('Member Info'!F117&gt;$U$1,CONCATENATE("Joined with practice on ", TEXT('Member Info'!F117, "DD/MM/YYYY")),IF('Member Info'!N117&lt;&gt;"",IF('Member Info'!N117&lt;$T$1,CONCATENATE("Left Scheme on ", TEXT('Member Info'!N117, "DD/MM/YYYY")),IF(OR(G120="",G120=0),"Error Detected, No rate entered",IF(E120=0,"",IF(F120="","Error Detected, No Pensionable pay",IF(AS120=1,"No Part Time Status Entered",IF(AR120=1,"No Part Time Hours Entered",IF(ISERROR(AD120)," Unknown Values entered.",IF(V120+W120&lt;1,"Acceptable",IF(T120+U120=200, "No Contributions Entered", IF(M120="","Error Detected, Choose reason&gt;",IF(Z120="1",IF(V120=1,"Please Enter Deemed Pensionable Pay","Add Any Relevant Details Above"),"Please Give Details Above"))))))))))),IF(OR(G120="",G120=0),"Error Detected, No rate entered",IF(E120=0,"",IF(F120="","Error Detected, No Pensionable pay",IF(AS120=1,"No Part Time Status Entered",IF(AR120=1,"No Part Time Hours Entered",IF(ISERROR(AD120)," Unknown Values entered.",IF(V120+W120&lt;1,"Acceptable",IF(T120+U120=200, "No Contributions Entered", IF(M120="","Error Detected, Choose reason&gt;",IF(Z120="1",IF(V120=1,"Please Enter Deemed Pensionable Pay","Add relevant Details Above"),"Please give details Above")))))))))))))</f>
        <v/>
      </c>
      <c r="M120" s="260"/>
      <c r="N120" s="91"/>
      <c r="O120" s="91" t="str">
        <f t="shared" si="22"/>
        <v/>
      </c>
      <c r="P120" s="94">
        <f t="shared" si="23"/>
        <v>0</v>
      </c>
      <c r="Q120" s="94">
        <f t="shared" si="23"/>
        <v>0</v>
      </c>
      <c r="R120" s="218">
        <f>(ROUND((F120/100*'Member Info'!$W$2), 2))</f>
        <v>0</v>
      </c>
      <c r="S120" s="218" t="e">
        <f t="shared" si="24"/>
        <v>#VALUE!</v>
      </c>
      <c r="T120" s="218" t="str">
        <f t="shared" si="25"/>
        <v/>
      </c>
      <c r="U120" s="227" t="str">
        <f t="shared" si="26"/>
        <v/>
      </c>
      <c r="V120" s="228" t="str">
        <f t="shared" si="27"/>
        <v/>
      </c>
      <c r="W120" s="228" t="str">
        <f t="shared" si="28"/>
        <v/>
      </c>
      <c r="X120" s="222">
        <f t="shared" si="29"/>
        <v>0</v>
      </c>
      <c r="Y120" s="110">
        <f t="shared" si="30"/>
        <v>0</v>
      </c>
      <c r="Z120" s="235" t="str">
        <f t="shared" si="31"/>
        <v/>
      </c>
      <c r="AA120" s="240" t="b">
        <f t="shared" si="32"/>
        <v>0</v>
      </c>
      <c r="AB120" s="235">
        <f t="shared" si="33"/>
        <v>0</v>
      </c>
      <c r="AC120" s="235">
        <f>IF('Member Info'!N117="",1,"")</f>
        <v>1</v>
      </c>
      <c r="AD120" s="243" t="e">
        <f t="shared" si="34"/>
        <v>#VALUE!</v>
      </c>
      <c r="AE120" s="130" t="str">
        <f t="shared" si="21"/>
        <v/>
      </c>
      <c r="AF120" s="124">
        <f t="shared" si="35"/>
        <v>1</v>
      </c>
      <c r="AG120" s="124" t="str">
        <f>IF('Member Info'!N117&lt;&gt;"",IF(AND('Member Info'!N117&lt;=$U$1,'Member Info'!N117&gt;=$T$1),1,0),"")</f>
        <v/>
      </c>
      <c r="AI120" s="124" t="b">
        <f t="shared" si="36"/>
        <v>0</v>
      </c>
      <c r="AJ120" s="124">
        <f t="shared" si="37"/>
        <v>0</v>
      </c>
      <c r="AL120" s="124">
        <f t="shared" si="38"/>
        <v>0</v>
      </c>
      <c r="AM120" s="124">
        <f>IF('Member Info'!F117&gt;$T$1,1,0)</f>
        <v>0</v>
      </c>
      <c r="AN120" s="124" t="b">
        <f>IF(ISERROR(T120),ERROR.TYPE(#REF!)=ERROR.TYPE(T120),FALSE)</f>
        <v>0</v>
      </c>
      <c r="AO120" s="124" t="b">
        <f>IF(ISERROR(U120),ERROR.TYPE(#REF!)=ERROR.TYPE(U120),FALSE)</f>
        <v>0</v>
      </c>
      <c r="AP120" s="124">
        <f>IF('Member Info'!F117&gt;'GP1 April 25'!$U$1,1,0)</f>
        <v>0</v>
      </c>
      <c r="AQ120" s="124">
        <f t="shared" si="39"/>
        <v>0</v>
      </c>
      <c r="AR120" s="124">
        <f t="shared" si="40"/>
        <v>0</v>
      </c>
      <c r="AS120" s="124">
        <f t="shared" si="41"/>
        <v>1</v>
      </c>
    </row>
    <row r="121" spans="1:45" x14ac:dyDescent="0.25">
      <c r="A121" s="4">
        <v>90</v>
      </c>
      <c r="B121" s="164">
        <f>'Member Info'!D118</f>
        <v>0</v>
      </c>
      <c r="C121" s="164">
        <f>'Member Info'!E118</f>
        <v>0</v>
      </c>
      <c r="D121" s="164" t="str">
        <f>'Member Info'!G118</f>
        <v/>
      </c>
      <c r="E121" s="165">
        <f>'Member Info'!B118</f>
        <v>0</v>
      </c>
      <c r="F121" s="242"/>
      <c r="G121" s="166" t="str">
        <f>IF(E121=0,"",('Member Info'!K118+'Member Info'!L118))</f>
        <v/>
      </c>
      <c r="H121" s="419"/>
      <c r="I121" s="419"/>
      <c r="J121" s="26"/>
      <c r="K121" s="26"/>
      <c r="L121" s="384" t="str">
        <f>IF(E121=0,"",IF('Member Info'!F118&gt;$U$1,CONCATENATE("Joined with practice on ", TEXT('Member Info'!F118, "DD/MM/YYYY")),IF('Member Info'!N118&lt;&gt;"",IF('Member Info'!N118&lt;$T$1,CONCATENATE("Left Scheme on ", TEXT('Member Info'!N118, "DD/MM/YYYY")),IF(OR(G121="",G121=0),"Error Detected, No rate entered",IF(E121=0,"",IF(F121="","Error Detected, No Pensionable pay",IF(AS121=1,"No Part Time Status Entered",IF(AR121=1,"No Part Time Hours Entered",IF(ISERROR(AD121)," Unknown Values entered.",IF(V121+W121&lt;1,"Acceptable",IF(T121+U121=200, "No Contributions Entered", IF(M121="","Error Detected, Choose reason&gt;",IF(Z121="1",IF(V121=1,"Please Enter Deemed Pensionable Pay","Add Any Relevant Details Above"),"Please Give Details Above"))))))))))),IF(OR(G121="",G121=0),"Error Detected, No rate entered",IF(E121=0,"",IF(F121="","Error Detected, No Pensionable pay",IF(AS121=1,"No Part Time Status Entered",IF(AR121=1,"No Part Time Hours Entered",IF(ISERROR(AD121)," Unknown Values entered.",IF(V121+W121&lt;1,"Acceptable",IF(T121+U121=200, "No Contributions Entered", IF(M121="","Error Detected, Choose reason&gt;",IF(Z121="1",IF(V121=1,"Please Enter Deemed Pensionable Pay","Add relevant Details Above"),"Please give details Above")))))))))))))</f>
        <v/>
      </c>
      <c r="M121" s="260"/>
      <c r="N121" s="91"/>
      <c r="O121" s="91" t="str">
        <f t="shared" si="22"/>
        <v/>
      </c>
      <c r="P121" s="94">
        <f t="shared" si="23"/>
        <v>0</v>
      </c>
      <c r="Q121" s="94">
        <f t="shared" si="23"/>
        <v>0</v>
      </c>
      <c r="R121" s="218">
        <f>(ROUND((F121/100*'Member Info'!$W$2), 2))</f>
        <v>0</v>
      </c>
      <c r="S121" s="218" t="e">
        <f t="shared" si="24"/>
        <v>#VALUE!</v>
      </c>
      <c r="T121" s="218" t="str">
        <f t="shared" si="25"/>
        <v/>
      </c>
      <c r="U121" s="227" t="str">
        <f t="shared" si="26"/>
        <v/>
      </c>
      <c r="V121" s="228" t="str">
        <f t="shared" si="27"/>
        <v/>
      </c>
      <c r="W121" s="228" t="str">
        <f t="shared" si="28"/>
        <v/>
      </c>
      <c r="X121" s="222">
        <f t="shared" si="29"/>
        <v>0</v>
      </c>
      <c r="Y121" s="110">
        <f t="shared" si="30"/>
        <v>0</v>
      </c>
      <c r="Z121" s="235" t="str">
        <f t="shared" si="31"/>
        <v/>
      </c>
      <c r="AA121" s="240" t="b">
        <f t="shared" si="32"/>
        <v>0</v>
      </c>
      <c r="AB121" s="235">
        <f t="shared" si="33"/>
        <v>0</v>
      </c>
      <c r="AC121" s="235">
        <f>IF('Member Info'!N118="",1,"")</f>
        <v>1</v>
      </c>
      <c r="AD121" s="243" t="e">
        <f t="shared" si="34"/>
        <v>#VALUE!</v>
      </c>
      <c r="AE121" s="130" t="str">
        <f t="shared" si="21"/>
        <v/>
      </c>
      <c r="AF121" s="124">
        <f t="shared" si="35"/>
        <v>1</v>
      </c>
      <c r="AG121" s="124" t="str">
        <f>IF('Member Info'!N118&lt;&gt;"",IF(AND('Member Info'!N118&lt;=$U$1,'Member Info'!N118&gt;=$T$1),1,0),"")</f>
        <v/>
      </c>
      <c r="AI121" s="124" t="b">
        <f t="shared" si="36"/>
        <v>0</v>
      </c>
      <c r="AJ121" s="124">
        <f t="shared" si="37"/>
        <v>0</v>
      </c>
      <c r="AL121" s="124">
        <f t="shared" si="38"/>
        <v>0</v>
      </c>
      <c r="AM121" s="124">
        <f>IF('Member Info'!F118&gt;$T$1,1,0)</f>
        <v>0</v>
      </c>
      <c r="AN121" s="124" t="b">
        <f>IF(ISERROR(T121),ERROR.TYPE(#REF!)=ERROR.TYPE(T121),FALSE)</f>
        <v>0</v>
      </c>
      <c r="AO121" s="124" t="b">
        <f>IF(ISERROR(U121),ERROR.TYPE(#REF!)=ERROR.TYPE(U121),FALSE)</f>
        <v>0</v>
      </c>
      <c r="AP121" s="124">
        <f>IF('Member Info'!F118&gt;'GP1 April 25'!$U$1,1,0)</f>
        <v>0</v>
      </c>
      <c r="AQ121" s="124">
        <f t="shared" si="39"/>
        <v>0</v>
      </c>
      <c r="AR121" s="124">
        <f t="shared" si="40"/>
        <v>0</v>
      </c>
      <c r="AS121" s="124">
        <f t="shared" si="41"/>
        <v>1</v>
      </c>
    </row>
    <row r="122" spans="1:45" x14ac:dyDescent="0.25">
      <c r="A122" s="4">
        <v>91</v>
      </c>
      <c r="B122" s="164">
        <f>'Member Info'!D119</f>
        <v>0</v>
      </c>
      <c r="C122" s="164">
        <f>'Member Info'!E119</f>
        <v>0</v>
      </c>
      <c r="D122" s="164" t="str">
        <f>'Member Info'!G119</f>
        <v/>
      </c>
      <c r="E122" s="165">
        <f>'Member Info'!B119</f>
        <v>0</v>
      </c>
      <c r="F122" s="242"/>
      <c r="G122" s="166" t="str">
        <f>IF(E122=0,"",('Member Info'!K119+'Member Info'!L119))</f>
        <v/>
      </c>
      <c r="H122" s="419"/>
      <c r="I122" s="419"/>
      <c r="J122" s="26"/>
      <c r="K122" s="26"/>
      <c r="L122" s="384" t="str">
        <f>IF(E122=0,"",IF('Member Info'!F119&gt;$U$1,CONCATENATE("Joined with practice on ", TEXT('Member Info'!F119, "DD/MM/YYYY")),IF('Member Info'!N119&lt;&gt;"",IF('Member Info'!N119&lt;$T$1,CONCATENATE("Left Scheme on ", TEXT('Member Info'!N119, "DD/MM/YYYY")),IF(OR(G122="",G122=0),"Error Detected, No rate entered",IF(E122=0,"",IF(F122="","Error Detected, No Pensionable pay",IF(AS122=1,"No Part Time Status Entered",IF(AR122=1,"No Part Time Hours Entered",IF(ISERROR(AD122)," Unknown Values entered.",IF(V122+W122&lt;1,"Acceptable",IF(T122+U122=200, "No Contributions Entered", IF(M122="","Error Detected, Choose reason&gt;",IF(Z122="1",IF(V122=1,"Please Enter Deemed Pensionable Pay","Add Any Relevant Details Above"),"Please Give Details Above"))))))))))),IF(OR(G122="",G122=0),"Error Detected, No rate entered",IF(E122=0,"",IF(F122="","Error Detected, No Pensionable pay",IF(AS122=1,"No Part Time Status Entered",IF(AR122=1,"No Part Time Hours Entered",IF(ISERROR(AD122)," Unknown Values entered.",IF(V122+W122&lt;1,"Acceptable",IF(T122+U122=200, "No Contributions Entered", IF(M122="","Error Detected, Choose reason&gt;",IF(Z122="1",IF(V122=1,"Please Enter Deemed Pensionable Pay","Add relevant Details Above"),"Please give details Above")))))))))))))</f>
        <v/>
      </c>
      <c r="M122" s="260"/>
      <c r="N122" s="91"/>
      <c r="O122" s="91" t="str">
        <f t="shared" si="22"/>
        <v/>
      </c>
      <c r="P122" s="94">
        <f t="shared" si="23"/>
        <v>0</v>
      </c>
      <c r="Q122" s="94">
        <f t="shared" si="23"/>
        <v>0</v>
      </c>
      <c r="R122" s="218">
        <f>(ROUND((F122/100*'Member Info'!$W$2), 2))</f>
        <v>0</v>
      </c>
      <c r="S122" s="218" t="e">
        <f t="shared" si="24"/>
        <v>#VALUE!</v>
      </c>
      <c r="T122" s="218" t="str">
        <f t="shared" si="25"/>
        <v/>
      </c>
      <c r="U122" s="227" t="str">
        <f t="shared" si="26"/>
        <v/>
      </c>
      <c r="V122" s="228" t="str">
        <f t="shared" si="27"/>
        <v/>
      </c>
      <c r="W122" s="228" t="str">
        <f t="shared" si="28"/>
        <v/>
      </c>
      <c r="X122" s="222">
        <f t="shared" si="29"/>
        <v>0</v>
      </c>
      <c r="Y122" s="110">
        <f t="shared" si="30"/>
        <v>0</v>
      </c>
      <c r="Z122" s="235" t="str">
        <f t="shared" si="31"/>
        <v/>
      </c>
      <c r="AA122" s="240" t="b">
        <f t="shared" si="32"/>
        <v>0</v>
      </c>
      <c r="AB122" s="235">
        <f t="shared" si="33"/>
        <v>0</v>
      </c>
      <c r="AC122" s="235">
        <f>IF('Member Info'!N119="",1,"")</f>
        <v>1</v>
      </c>
      <c r="AD122" s="243" t="e">
        <f t="shared" si="34"/>
        <v>#VALUE!</v>
      </c>
      <c r="AE122" s="130" t="str">
        <f t="shared" si="21"/>
        <v/>
      </c>
      <c r="AF122" s="124">
        <f t="shared" si="35"/>
        <v>1</v>
      </c>
      <c r="AG122" s="124" t="str">
        <f>IF('Member Info'!N119&lt;&gt;"",IF(AND('Member Info'!N119&lt;=$U$1,'Member Info'!N119&gt;=$T$1),1,0),"")</f>
        <v/>
      </c>
      <c r="AI122" s="124" t="b">
        <f t="shared" si="36"/>
        <v>0</v>
      </c>
      <c r="AJ122" s="124">
        <f t="shared" si="37"/>
        <v>0</v>
      </c>
      <c r="AL122" s="124">
        <f t="shared" si="38"/>
        <v>0</v>
      </c>
      <c r="AM122" s="124">
        <f>IF('Member Info'!F119&gt;$T$1,1,0)</f>
        <v>0</v>
      </c>
      <c r="AN122" s="124" t="b">
        <f>IF(ISERROR(T122),ERROR.TYPE(#REF!)=ERROR.TYPE(T122),FALSE)</f>
        <v>0</v>
      </c>
      <c r="AO122" s="124" t="b">
        <f>IF(ISERROR(U122),ERROR.TYPE(#REF!)=ERROR.TYPE(U122),FALSE)</f>
        <v>0</v>
      </c>
      <c r="AP122" s="124">
        <f>IF('Member Info'!F119&gt;'GP1 April 25'!$U$1,1,0)</f>
        <v>0</v>
      </c>
      <c r="AQ122" s="124">
        <f t="shared" si="39"/>
        <v>0</v>
      </c>
      <c r="AR122" s="124">
        <f t="shared" si="40"/>
        <v>0</v>
      </c>
      <c r="AS122" s="124">
        <f t="shared" si="41"/>
        <v>1</v>
      </c>
    </row>
    <row r="123" spans="1:45" x14ac:dyDescent="0.25">
      <c r="A123" s="4">
        <v>92</v>
      </c>
      <c r="B123" s="164">
        <f>'Member Info'!D120</f>
        <v>0</v>
      </c>
      <c r="C123" s="164">
        <f>'Member Info'!E120</f>
        <v>0</v>
      </c>
      <c r="D123" s="164" t="str">
        <f>'Member Info'!G120</f>
        <v/>
      </c>
      <c r="E123" s="165">
        <f>'Member Info'!B120</f>
        <v>0</v>
      </c>
      <c r="F123" s="242"/>
      <c r="G123" s="166" t="str">
        <f>IF(E123=0,"",('Member Info'!K120+'Member Info'!L120))</f>
        <v/>
      </c>
      <c r="H123" s="419"/>
      <c r="I123" s="419"/>
      <c r="J123" s="26"/>
      <c r="K123" s="26"/>
      <c r="L123" s="384" t="str">
        <f>IF(E123=0,"",IF('Member Info'!F120&gt;$U$1,CONCATENATE("Joined with practice on ", TEXT('Member Info'!F120, "DD/MM/YYYY")),IF('Member Info'!N120&lt;&gt;"",IF('Member Info'!N120&lt;$T$1,CONCATENATE("Left Scheme on ", TEXT('Member Info'!N120, "DD/MM/YYYY")),IF(OR(G123="",G123=0),"Error Detected, No rate entered",IF(E123=0,"",IF(F123="","Error Detected, No Pensionable pay",IF(AS123=1,"No Part Time Status Entered",IF(AR123=1,"No Part Time Hours Entered",IF(ISERROR(AD123)," Unknown Values entered.",IF(V123+W123&lt;1,"Acceptable",IF(T123+U123=200, "No Contributions Entered", IF(M123="","Error Detected, Choose reason&gt;",IF(Z123="1",IF(V123=1,"Please Enter Deemed Pensionable Pay","Add Any Relevant Details Above"),"Please Give Details Above"))))))))))),IF(OR(G123="",G123=0),"Error Detected, No rate entered",IF(E123=0,"",IF(F123="","Error Detected, No Pensionable pay",IF(AS123=1,"No Part Time Status Entered",IF(AR123=1,"No Part Time Hours Entered",IF(ISERROR(AD123)," Unknown Values entered.",IF(V123+W123&lt;1,"Acceptable",IF(T123+U123=200, "No Contributions Entered", IF(M123="","Error Detected, Choose reason&gt;",IF(Z123="1",IF(V123=1,"Please Enter Deemed Pensionable Pay","Add relevant Details Above"),"Please give details Above")))))))))))))</f>
        <v/>
      </c>
      <c r="M123" s="260"/>
      <c r="N123" s="91"/>
      <c r="O123" s="91" t="str">
        <f t="shared" si="22"/>
        <v/>
      </c>
      <c r="P123" s="94">
        <f t="shared" si="23"/>
        <v>0</v>
      </c>
      <c r="Q123" s="94">
        <f t="shared" si="23"/>
        <v>0</v>
      </c>
      <c r="R123" s="218">
        <f>(ROUND((F123/100*'Member Info'!$W$2), 2))</f>
        <v>0</v>
      </c>
      <c r="S123" s="218" t="e">
        <f t="shared" si="24"/>
        <v>#VALUE!</v>
      </c>
      <c r="T123" s="218" t="str">
        <f t="shared" si="25"/>
        <v/>
      </c>
      <c r="U123" s="227" t="str">
        <f t="shared" si="26"/>
        <v/>
      </c>
      <c r="V123" s="228" t="str">
        <f t="shared" si="27"/>
        <v/>
      </c>
      <c r="W123" s="228" t="str">
        <f t="shared" si="28"/>
        <v/>
      </c>
      <c r="X123" s="222">
        <f t="shared" si="29"/>
        <v>0</v>
      </c>
      <c r="Y123" s="110">
        <f t="shared" si="30"/>
        <v>0</v>
      </c>
      <c r="Z123" s="235" t="str">
        <f t="shared" si="31"/>
        <v/>
      </c>
      <c r="AA123" s="240" t="b">
        <f t="shared" si="32"/>
        <v>0</v>
      </c>
      <c r="AB123" s="235">
        <f t="shared" si="33"/>
        <v>0</v>
      </c>
      <c r="AC123" s="235">
        <f>IF('Member Info'!N120="",1,"")</f>
        <v>1</v>
      </c>
      <c r="AD123" s="243" t="e">
        <f t="shared" si="34"/>
        <v>#VALUE!</v>
      </c>
      <c r="AE123" s="130" t="str">
        <f t="shared" si="21"/>
        <v/>
      </c>
      <c r="AF123" s="124">
        <f t="shared" si="35"/>
        <v>1</v>
      </c>
      <c r="AG123" s="124" t="str">
        <f>IF('Member Info'!N120&lt;&gt;"",IF(AND('Member Info'!N120&lt;=$U$1,'Member Info'!N120&gt;=$T$1),1,0),"")</f>
        <v/>
      </c>
      <c r="AI123" s="124" t="b">
        <f t="shared" si="36"/>
        <v>0</v>
      </c>
      <c r="AJ123" s="124">
        <f t="shared" si="37"/>
        <v>0</v>
      </c>
      <c r="AL123" s="124">
        <f t="shared" si="38"/>
        <v>0</v>
      </c>
      <c r="AM123" s="124">
        <f>IF('Member Info'!F120&gt;$T$1,1,0)</f>
        <v>0</v>
      </c>
      <c r="AN123" s="124" t="b">
        <f>IF(ISERROR(T123),ERROR.TYPE(#REF!)=ERROR.TYPE(T123),FALSE)</f>
        <v>0</v>
      </c>
      <c r="AO123" s="124" t="b">
        <f>IF(ISERROR(U123),ERROR.TYPE(#REF!)=ERROR.TYPE(U123),FALSE)</f>
        <v>0</v>
      </c>
      <c r="AP123" s="124">
        <f>IF('Member Info'!F120&gt;'GP1 April 25'!$U$1,1,0)</f>
        <v>0</v>
      </c>
      <c r="AQ123" s="124">
        <f t="shared" si="39"/>
        <v>0</v>
      </c>
      <c r="AR123" s="124">
        <f t="shared" si="40"/>
        <v>0</v>
      </c>
      <c r="AS123" s="124">
        <f t="shared" si="41"/>
        <v>1</v>
      </c>
    </row>
    <row r="124" spans="1:45" x14ac:dyDescent="0.25">
      <c r="A124" s="4">
        <v>93</v>
      </c>
      <c r="B124" s="164">
        <f>'Member Info'!D121</f>
        <v>0</v>
      </c>
      <c r="C124" s="164">
        <f>'Member Info'!E121</f>
        <v>0</v>
      </c>
      <c r="D124" s="164" t="str">
        <f>'Member Info'!G121</f>
        <v/>
      </c>
      <c r="E124" s="165">
        <f>'Member Info'!B121</f>
        <v>0</v>
      </c>
      <c r="F124" s="242"/>
      <c r="G124" s="166" t="str">
        <f>IF(E124=0,"",('Member Info'!K121+'Member Info'!L121))</f>
        <v/>
      </c>
      <c r="H124" s="419"/>
      <c r="I124" s="419"/>
      <c r="J124" s="26"/>
      <c r="K124" s="26"/>
      <c r="L124" s="384" t="str">
        <f>IF(E124=0,"",IF('Member Info'!F121&gt;$U$1,CONCATENATE("Joined with practice on ", TEXT('Member Info'!F121, "DD/MM/YYYY")),IF('Member Info'!N121&lt;&gt;"",IF('Member Info'!N121&lt;$T$1,CONCATENATE("Left Scheme on ", TEXT('Member Info'!N121, "DD/MM/YYYY")),IF(OR(G124="",G124=0),"Error Detected, No rate entered",IF(E124=0,"",IF(F124="","Error Detected, No Pensionable pay",IF(AS124=1,"No Part Time Status Entered",IF(AR124=1,"No Part Time Hours Entered",IF(ISERROR(AD124)," Unknown Values entered.",IF(V124+W124&lt;1,"Acceptable",IF(T124+U124=200, "No Contributions Entered", IF(M124="","Error Detected, Choose reason&gt;",IF(Z124="1",IF(V124=1,"Please Enter Deemed Pensionable Pay","Add Any Relevant Details Above"),"Please Give Details Above"))))))))))),IF(OR(G124="",G124=0),"Error Detected, No rate entered",IF(E124=0,"",IF(F124="","Error Detected, No Pensionable pay",IF(AS124=1,"No Part Time Status Entered",IF(AR124=1,"No Part Time Hours Entered",IF(ISERROR(AD124)," Unknown Values entered.",IF(V124+W124&lt;1,"Acceptable",IF(T124+U124=200, "No Contributions Entered", IF(M124="","Error Detected, Choose reason&gt;",IF(Z124="1",IF(V124=1,"Please Enter Deemed Pensionable Pay","Add relevant Details Above"),"Please give details Above")))))))))))))</f>
        <v/>
      </c>
      <c r="M124" s="260"/>
      <c r="N124" s="91"/>
      <c r="O124" s="91" t="str">
        <f t="shared" si="22"/>
        <v/>
      </c>
      <c r="P124" s="94">
        <f t="shared" si="23"/>
        <v>0</v>
      </c>
      <c r="Q124" s="94">
        <f t="shared" si="23"/>
        <v>0</v>
      </c>
      <c r="R124" s="218">
        <f>(ROUND((F124/100*'Member Info'!$W$2), 2))</f>
        <v>0</v>
      </c>
      <c r="S124" s="218" t="e">
        <f t="shared" si="24"/>
        <v>#VALUE!</v>
      </c>
      <c r="T124" s="218" t="str">
        <f t="shared" si="25"/>
        <v/>
      </c>
      <c r="U124" s="227" t="str">
        <f t="shared" si="26"/>
        <v/>
      </c>
      <c r="V124" s="228" t="str">
        <f t="shared" si="27"/>
        <v/>
      </c>
      <c r="W124" s="228" t="str">
        <f t="shared" si="28"/>
        <v/>
      </c>
      <c r="X124" s="222">
        <f t="shared" si="29"/>
        <v>0</v>
      </c>
      <c r="Y124" s="110">
        <f t="shared" si="30"/>
        <v>0</v>
      </c>
      <c r="Z124" s="235" t="str">
        <f t="shared" si="31"/>
        <v/>
      </c>
      <c r="AA124" s="240" t="b">
        <f t="shared" si="32"/>
        <v>0</v>
      </c>
      <c r="AB124" s="235">
        <f t="shared" si="33"/>
        <v>0</v>
      </c>
      <c r="AC124" s="235">
        <f>IF('Member Info'!N121="",1,"")</f>
        <v>1</v>
      </c>
      <c r="AD124" s="243" t="e">
        <f t="shared" si="34"/>
        <v>#VALUE!</v>
      </c>
      <c r="AE124" s="130" t="str">
        <f t="shared" si="21"/>
        <v/>
      </c>
      <c r="AF124" s="124">
        <f t="shared" si="35"/>
        <v>1</v>
      </c>
      <c r="AG124" s="124" t="str">
        <f>IF('Member Info'!N121&lt;&gt;"",IF(AND('Member Info'!N121&lt;=$U$1,'Member Info'!N121&gt;=$T$1),1,0),"")</f>
        <v/>
      </c>
      <c r="AI124" s="124" t="b">
        <f t="shared" si="36"/>
        <v>0</v>
      </c>
      <c r="AJ124" s="124">
        <f t="shared" si="37"/>
        <v>0</v>
      </c>
      <c r="AL124" s="124">
        <f t="shared" si="38"/>
        <v>0</v>
      </c>
      <c r="AM124" s="124">
        <f>IF('Member Info'!F121&gt;$T$1,1,0)</f>
        <v>0</v>
      </c>
      <c r="AN124" s="124" t="b">
        <f>IF(ISERROR(T124),ERROR.TYPE(#REF!)=ERROR.TYPE(T124),FALSE)</f>
        <v>0</v>
      </c>
      <c r="AO124" s="124" t="b">
        <f>IF(ISERROR(U124),ERROR.TYPE(#REF!)=ERROR.TYPE(U124),FALSE)</f>
        <v>0</v>
      </c>
      <c r="AP124" s="124">
        <f>IF('Member Info'!F121&gt;'GP1 April 25'!$U$1,1,0)</f>
        <v>0</v>
      </c>
      <c r="AQ124" s="124">
        <f t="shared" si="39"/>
        <v>0</v>
      </c>
      <c r="AR124" s="124">
        <f t="shared" si="40"/>
        <v>0</v>
      </c>
      <c r="AS124" s="124">
        <f t="shared" si="41"/>
        <v>1</v>
      </c>
    </row>
    <row r="125" spans="1:45" x14ac:dyDescent="0.25">
      <c r="A125" s="4">
        <v>94</v>
      </c>
      <c r="B125" s="164">
        <f>'Member Info'!D122</f>
        <v>0</v>
      </c>
      <c r="C125" s="164">
        <f>'Member Info'!E122</f>
        <v>0</v>
      </c>
      <c r="D125" s="164" t="str">
        <f>'Member Info'!G122</f>
        <v/>
      </c>
      <c r="E125" s="165">
        <f>'Member Info'!B122</f>
        <v>0</v>
      </c>
      <c r="F125" s="242"/>
      <c r="G125" s="166" t="str">
        <f>IF(E125=0,"",('Member Info'!K122+'Member Info'!L122))</f>
        <v/>
      </c>
      <c r="H125" s="419"/>
      <c r="I125" s="419"/>
      <c r="J125" s="26"/>
      <c r="K125" s="26"/>
      <c r="L125" s="384" t="str">
        <f>IF(E125=0,"",IF('Member Info'!F122&gt;$U$1,CONCATENATE("Joined with practice on ", TEXT('Member Info'!F122, "DD/MM/YYYY")),IF('Member Info'!N122&lt;&gt;"",IF('Member Info'!N122&lt;$T$1,CONCATENATE("Left Scheme on ", TEXT('Member Info'!N122, "DD/MM/YYYY")),IF(OR(G125="",G125=0),"Error Detected, No rate entered",IF(E125=0,"",IF(F125="","Error Detected, No Pensionable pay",IF(AS125=1,"No Part Time Status Entered",IF(AR125=1,"No Part Time Hours Entered",IF(ISERROR(AD125)," Unknown Values entered.",IF(V125+W125&lt;1,"Acceptable",IF(T125+U125=200, "No Contributions Entered", IF(M125="","Error Detected, Choose reason&gt;",IF(Z125="1",IF(V125=1,"Please Enter Deemed Pensionable Pay","Add Any Relevant Details Above"),"Please Give Details Above"))))))))))),IF(OR(G125="",G125=0),"Error Detected, No rate entered",IF(E125=0,"",IF(F125="","Error Detected, No Pensionable pay",IF(AS125=1,"No Part Time Status Entered",IF(AR125=1,"No Part Time Hours Entered",IF(ISERROR(AD125)," Unknown Values entered.",IF(V125+W125&lt;1,"Acceptable",IF(T125+U125=200, "No Contributions Entered", IF(M125="","Error Detected, Choose reason&gt;",IF(Z125="1",IF(V125=1,"Please Enter Deemed Pensionable Pay","Add relevant Details Above"),"Please give details Above")))))))))))))</f>
        <v/>
      </c>
      <c r="M125" s="260"/>
      <c r="N125" s="91"/>
      <c r="O125" s="91" t="str">
        <f t="shared" si="22"/>
        <v/>
      </c>
      <c r="P125" s="94">
        <f t="shared" si="23"/>
        <v>0</v>
      </c>
      <c r="Q125" s="94">
        <f t="shared" si="23"/>
        <v>0</v>
      </c>
      <c r="R125" s="218">
        <f>(ROUND((F125/100*'Member Info'!$W$2), 2))</f>
        <v>0</v>
      </c>
      <c r="S125" s="218" t="e">
        <f t="shared" si="24"/>
        <v>#VALUE!</v>
      </c>
      <c r="T125" s="218" t="str">
        <f t="shared" si="25"/>
        <v/>
      </c>
      <c r="U125" s="227" t="str">
        <f t="shared" si="26"/>
        <v/>
      </c>
      <c r="V125" s="228" t="str">
        <f t="shared" si="27"/>
        <v/>
      </c>
      <c r="W125" s="228" t="str">
        <f t="shared" si="28"/>
        <v/>
      </c>
      <c r="X125" s="222">
        <f t="shared" si="29"/>
        <v>0</v>
      </c>
      <c r="Y125" s="110">
        <f t="shared" si="30"/>
        <v>0</v>
      </c>
      <c r="Z125" s="235" t="str">
        <f t="shared" si="31"/>
        <v/>
      </c>
      <c r="AA125" s="240" t="b">
        <f t="shared" si="32"/>
        <v>0</v>
      </c>
      <c r="AB125" s="235">
        <f t="shared" si="33"/>
        <v>0</v>
      </c>
      <c r="AC125" s="235">
        <f>IF('Member Info'!N122="",1,"")</f>
        <v>1</v>
      </c>
      <c r="AD125" s="243" t="e">
        <f t="shared" si="34"/>
        <v>#VALUE!</v>
      </c>
      <c r="AE125" s="130" t="str">
        <f t="shared" si="21"/>
        <v/>
      </c>
      <c r="AF125" s="124">
        <f t="shared" si="35"/>
        <v>1</v>
      </c>
      <c r="AG125" s="124" t="str">
        <f>IF('Member Info'!N122&lt;&gt;"",IF(AND('Member Info'!N122&lt;=$U$1,'Member Info'!N122&gt;=$T$1),1,0),"")</f>
        <v/>
      </c>
      <c r="AI125" s="124" t="b">
        <f t="shared" si="36"/>
        <v>0</v>
      </c>
      <c r="AJ125" s="124">
        <f t="shared" si="37"/>
        <v>0</v>
      </c>
      <c r="AL125" s="124">
        <f t="shared" si="38"/>
        <v>0</v>
      </c>
      <c r="AM125" s="124">
        <f>IF('Member Info'!F122&gt;$T$1,1,0)</f>
        <v>0</v>
      </c>
      <c r="AN125" s="124" t="b">
        <f>IF(ISERROR(T125),ERROR.TYPE(#REF!)=ERROR.TYPE(T125),FALSE)</f>
        <v>0</v>
      </c>
      <c r="AO125" s="124" t="b">
        <f>IF(ISERROR(U125),ERROR.TYPE(#REF!)=ERROR.TYPE(U125),FALSE)</f>
        <v>0</v>
      </c>
      <c r="AP125" s="124">
        <f>IF('Member Info'!F122&gt;'GP1 April 25'!$U$1,1,0)</f>
        <v>0</v>
      </c>
      <c r="AQ125" s="124">
        <f t="shared" si="39"/>
        <v>0</v>
      </c>
      <c r="AR125" s="124">
        <f t="shared" si="40"/>
        <v>0</v>
      </c>
      <c r="AS125" s="124">
        <f t="shared" si="41"/>
        <v>1</v>
      </c>
    </row>
    <row r="126" spans="1:45" x14ac:dyDescent="0.25">
      <c r="A126" s="4">
        <v>95</v>
      </c>
      <c r="B126" s="164">
        <f>'Member Info'!D123</f>
        <v>0</v>
      </c>
      <c r="C126" s="164">
        <f>'Member Info'!E123</f>
        <v>0</v>
      </c>
      <c r="D126" s="164" t="str">
        <f>'Member Info'!G123</f>
        <v/>
      </c>
      <c r="E126" s="165">
        <f>'Member Info'!B123</f>
        <v>0</v>
      </c>
      <c r="F126" s="242"/>
      <c r="G126" s="166" t="str">
        <f>IF(E126=0,"",('Member Info'!K123+'Member Info'!L123))</f>
        <v/>
      </c>
      <c r="H126" s="419"/>
      <c r="I126" s="419"/>
      <c r="J126" s="26"/>
      <c r="K126" s="26"/>
      <c r="L126" s="384" t="str">
        <f>IF(E126=0,"",IF('Member Info'!F123&gt;$U$1,CONCATENATE("Joined with practice on ", TEXT('Member Info'!F123, "DD/MM/YYYY")),IF('Member Info'!N123&lt;&gt;"",IF('Member Info'!N123&lt;$T$1,CONCATENATE("Left Scheme on ", TEXT('Member Info'!N123, "DD/MM/YYYY")),IF(OR(G126="",G126=0),"Error Detected, No rate entered",IF(E126=0,"",IF(F126="","Error Detected, No Pensionable pay",IF(AS126=1,"No Part Time Status Entered",IF(AR126=1,"No Part Time Hours Entered",IF(ISERROR(AD126)," Unknown Values entered.",IF(V126+W126&lt;1,"Acceptable",IF(T126+U126=200, "No Contributions Entered", IF(M126="","Error Detected, Choose reason&gt;",IF(Z126="1",IF(V126=1,"Please Enter Deemed Pensionable Pay","Add Any Relevant Details Above"),"Please Give Details Above"))))))))))),IF(OR(G126="",G126=0),"Error Detected, No rate entered",IF(E126=0,"",IF(F126="","Error Detected, No Pensionable pay",IF(AS126=1,"No Part Time Status Entered",IF(AR126=1,"No Part Time Hours Entered",IF(ISERROR(AD126)," Unknown Values entered.",IF(V126+W126&lt;1,"Acceptable",IF(T126+U126=200, "No Contributions Entered", IF(M126="","Error Detected, Choose reason&gt;",IF(Z126="1",IF(V126=1,"Please Enter Deemed Pensionable Pay","Add relevant Details Above"),"Please give details Above")))))))))))))</f>
        <v/>
      </c>
      <c r="M126" s="260"/>
      <c r="N126" s="91"/>
      <c r="O126" s="91" t="str">
        <f t="shared" si="22"/>
        <v/>
      </c>
      <c r="P126" s="94">
        <f t="shared" si="23"/>
        <v>0</v>
      </c>
      <c r="Q126" s="94">
        <f t="shared" si="23"/>
        <v>0</v>
      </c>
      <c r="R126" s="218">
        <f>(ROUND((F126/100*'Member Info'!$W$2), 2))</f>
        <v>0</v>
      </c>
      <c r="S126" s="218" t="e">
        <f t="shared" si="24"/>
        <v>#VALUE!</v>
      </c>
      <c r="T126" s="218" t="str">
        <f t="shared" si="25"/>
        <v/>
      </c>
      <c r="U126" s="227" t="str">
        <f t="shared" si="26"/>
        <v/>
      </c>
      <c r="V126" s="228" t="str">
        <f t="shared" si="27"/>
        <v/>
      </c>
      <c r="W126" s="228" t="str">
        <f t="shared" si="28"/>
        <v/>
      </c>
      <c r="X126" s="222">
        <f t="shared" si="29"/>
        <v>0</v>
      </c>
      <c r="Y126" s="110">
        <f t="shared" si="30"/>
        <v>0</v>
      </c>
      <c r="Z126" s="235" t="str">
        <f t="shared" si="31"/>
        <v/>
      </c>
      <c r="AA126" s="240" t="b">
        <f t="shared" si="32"/>
        <v>0</v>
      </c>
      <c r="AB126" s="235">
        <f t="shared" si="33"/>
        <v>0</v>
      </c>
      <c r="AC126" s="235">
        <f>IF('Member Info'!N123="",1,"")</f>
        <v>1</v>
      </c>
      <c r="AD126" s="243" t="e">
        <f t="shared" si="34"/>
        <v>#VALUE!</v>
      </c>
      <c r="AE126" s="130" t="str">
        <f t="shared" si="21"/>
        <v/>
      </c>
      <c r="AF126" s="124">
        <f t="shared" si="35"/>
        <v>1</v>
      </c>
      <c r="AG126" s="124" t="str">
        <f>IF('Member Info'!N123&lt;&gt;"",IF(AND('Member Info'!N123&lt;=$U$1,'Member Info'!N123&gt;=$T$1),1,0),"")</f>
        <v/>
      </c>
      <c r="AI126" s="124" t="b">
        <f t="shared" si="36"/>
        <v>0</v>
      </c>
      <c r="AJ126" s="124">
        <f t="shared" si="37"/>
        <v>0</v>
      </c>
      <c r="AL126" s="124">
        <f t="shared" si="38"/>
        <v>0</v>
      </c>
      <c r="AM126" s="124">
        <f>IF('Member Info'!F123&gt;$T$1,1,0)</f>
        <v>0</v>
      </c>
      <c r="AN126" s="124" t="b">
        <f>IF(ISERROR(T126),ERROR.TYPE(#REF!)=ERROR.TYPE(T126),FALSE)</f>
        <v>0</v>
      </c>
      <c r="AO126" s="124" t="b">
        <f>IF(ISERROR(U126),ERROR.TYPE(#REF!)=ERROR.TYPE(U126),FALSE)</f>
        <v>0</v>
      </c>
      <c r="AP126" s="124">
        <f>IF('Member Info'!F123&gt;'GP1 April 25'!$U$1,1,0)</f>
        <v>0</v>
      </c>
      <c r="AQ126" s="124">
        <f t="shared" si="39"/>
        <v>0</v>
      </c>
      <c r="AR126" s="124">
        <f t="shared" si="40"/>
        <v>0</v>
      </c>
      <c r="AS126" s="124">
        <f t="shared" si="41"/>
        <v>1</v>
      </c>
    </row>
    <row r="127" spans="1:45" x14ac:dyDescent="0.25">
      <c r="A127" s="4">
        <v>96</v>
      </c>
      <c r="B127" s="164">
        <f>'Member Info'!D124</f>
        <v>0</v>
      </c>
      <c r="C127" s="164">
        <f>'Member Info'!E124</f>
        <v>0</v>
      </c>
      <c r="D127" s="164" t="str">
        <f>'Member Info'!G124</f>
        <v/>
      </c>
      <c r="E127" s="165">
        <f>'Member Info'!B124</f>
        <v>0</v>
      </c>
      <c r="F127" s="242"/>
      <c r="G127" s="166" t="str">
        <f>IF(E127=0,"",('Member Info'!K124+'Member Info'!L124))</f>
        <v/>
      </c>
      <c r="H127" s="419"/>
      <c r="I127" s="419"/>
      <c r="J127" s="26"/>
      <c r="K127" s="26"/>
      <c r="L127" s="384" t="str">
        <f>IF(E127=0,"",IF('Member Info'!F124&gt;$U$1,CONCATENATE("Joined with practice on ", TEXT('Member Info'!F124, "DD/MM/YYYY")),IF('Member Info'!N124&lt;&gt;"",IF('Member Info'!N124&lt;$T$1,CONCATENATE("Left Scheme on ", TEXT('Member Info'!N124, "DD/MM/YYYY")),IF(OR(G127="",G127=0),"Error Detected, No rate entered",IF(E127=0,"",IF(F127="","Error Detected, No Pensionable pay",IF(AS127=1,"No Part Time Status Entered",IF(AR127=1,"No Part Time Hours Entered",IF(ISERROR(AD127)," Unknown Values entered.",IF(V127+W127&lt;1,"Acceptable",IF(T127+U127=200, "No Contributions Entered", IF(M127="","Error Detected, Choose reason&gt;",IF(Z127="1",IF(V127=1,"Please Enter Deemed Pensionable Pay","Add Any Relevant Details Above"),"Please Give Details Above"))))))))))),IF(OR(G127="",G127=0),"Error Detected, No rate entered",IF(E127=0,"",IF(F127="","Error Detected, No Pensionable pay",IF(AS127=1,"No Part Time Status Entered",IF(AR127=1,"No Part Time Hours Entered",IF(ISERROR(AD127)," Unknown Values entered.",IF(V127+W127&lt;1,"Acceptable",IF(T127+U127=200, "No Contributions Entered", IF(M127="","Error Detected, Choose reason&gt;",IF(Z127="1",IF(V127=1,"Please Enter Deemed Pensionable Pay","Add relevant Details Above"),"Please give details Above")))))))))))))</f>
        <v/>
      </c>
      <c r="M127" s="260"/>
      <c r="N127" s="91"/>
      <c r="O127" s="91" t="str">
        <f t="shared" si="22"/>
        <v/>
      </c>
      <c r="P127" s="94">
        <f t="shared" si="23"/>
        <v>0</v>
      </c>
      <c r="Q127" s="94">
        <f t="shared" si="23"/>
        <v>0</v>
      </c>
      <c r="R127" s="218">
        <f>(ROUND((F127/100*'Member Info'!$W$2), 2))</f>
        <v>0</v>
      </c>
      <c r="S127" s="218" t="e">
        <f t="shared" si="24"/>
        <v>#VALUE!</v>
      </c>
      <c r="T127" s="218" t="str">
        <f t="shared" si="25"/>
        <v/>
      </c>
      <c r="U127" s="227" t="str">
        <f t="shared" si="26"/>
        <v/>
      </c>
      <c r="V127" s="228" t="str">
        <f t="shared" si="27"/>
        <v/>
      </c>
      <c r="W127" s="228" t="str">
        <f t="shared" si="28"/>
        <v/>
      </c>
      <c r="X127" s="222">
        <f t="shared" si="29"/>
        <v>0</v>
      </c>
      <c r="Y127" s="110">
        <f t="shared" si="30"/>
        <v>0</v>
      </c>
      <c r="Z127" s="235" t="str">
        <f t="shared" si="31"/>
        <v/>
      </c>
      <c r="AA127" s="240" t="b">
        <f t="shared" si="32"/>
        <v>0</v>
      </c>
      <c r="AB127" s="235">
        <f t="shared" si="33"/>
        <v>0</v>
      </c>
      <c r="AC127" s="235">
        <f>IF('Member Info'!N124="",1,"")</f>
        <v>1</v>
      </c>
      <c r="AD127" s="243" t="e">
        <f t="shared" si="34"/>
        <v>#VALUE!</v>
      </c>
      <c r="AE127" s="130" t="str">
        <f t="shared" si="21"/>
        <v/>
      </c>
      <c r="AF127" s="124">
        <f t="shared" si="35"/>
        <v>1</v>
      </c>
      <c r="AG127" s="124" t="str">
        <f>IF('Member Info'!N124&lt;&gt;"",IF(AND('Member Info'!N124&lt;=$U$1,'Member Info'!N124&gt;=$T$1),1,0),"")</f>
        <v/>
      </c>
      <c r="AI127" s="124" t="b">
        <f t="shared" si="36"/>
        <v>0</v>
      </c>
      <c r="AJ127" s="124">
        <f t="shared" si="37"/>
        <v>0</v>
      </c>
      <c r="AL127" s="124">
        <f t="shared" si="38"/>
        <v>0</v>
      </c>
      <c r="AM127" s="124">
        <f>IF('Member Info'!F124&gt;$T$1,1,0)</f>
        <v>0</v>
      </c>
      <c r="AN127" s="124" t="b">
        <f>IF(ISERROR(T127),ERROR.TYPE(#REF!)=ERROR.TYPE(T127),FALSE)</f>
        <v>0</v>
      </c>
      <c r="AO127" s="124" t="b">
        <f>IF(ISERROR(U127),ERROR.TYPE(#REF!)=ERROR.TYPE(U127),FALSE)</f>
        <v>0</v>
      </c>
      <c r="AP127" s="124">
        <f>IF('Member Info'!F124&gt;'GP1 April 25'!$U$1,1,0)</f>
        <v>0</v>
      </c>
      <c r="AQ127" s="124">
        <f t="shared" si="39"/>
        <v>0</v>
      </c>
      <c r="AR127" s="124">
        <f t="shared" si="40"/>
        <v>0</v>
      </c>
      <c r="AS127" s="124">
        <f t="shared" si="41"/>
        <v>1</v>
      </c>
    </row>
    <row r="128" spans="1:45" x14ac:dyDescent="0.25">
      <c r="A128" s="4">
        <v>97</v>
      </c>
      <c r="B128" s="164">
        <f>'Member Info'!D125</f>
        <v>0</v>
      </c>
      <c r="C128" s="164">
        <f>'Member Info'!E125</f>
        <v>0</v>
      </c>
      <c r="D128" s="164" t="str">
        <f>'Member Info'!G125</f>
        <v/>
      </c>
      <c r="E128" s="165">
        <f>'Member Info'!B125</f>
        <v>0</v>
      </c>
      <c r="F128" s="242"/>
      <c r="G128" s="166" t="str">
        <f>IF(E128=0,"",('Member Info'!K125+'Member Info'!L125))</f>
        <v/>
      </c>
      <c r="H128" s="419"/>
      <c r="I128" s="419"/>
      <c r="J128" s="26"/>
      <c r="K128" s="26"/>
      <c r="L128" s="384" t="str">
        <f>IF(E128=0,"",IF('Member Info'!F125&gt;$U$1,CONCATENATE("Joined with practice on ", TEXT('Member Info'!F125, "DD/MM/YYYY")),IF('Member Info'!N125&lt;&gt;"",IF('Member Info'!N125&lt;$T$1,CONCATENATE("Left Scheme on ", TEXT('Member Info'!N125, "DD/MM/YYYY")),IF(OR(G128="",G128=0),"Error Detected, No rate entered",IF(E128=0,"",IF(F128="","Error Detected, No Pensionable pay",IF(AS128=1,"No Part Time Status Entered",IF(AR128=1,"No Part Time Hours Entered",IF(ISERROR(AD128)," Unknown Values entered.",IF(V128+W128&lt;1,"Acceptable",IF(T128+U128=200, "No Contributions Entered", IF(M128="","Error Detected, Choose reason&gt;",IF(Z128="1",IF(V128=1,"Please Enter Deemed Pensionable Pay","Add Any Relevant Details Above"),"Please Give Details Above"))))))))))),IF(OR(G128="",G128=0),"Error Detected, No rate entered",IF(E128=0,"",IF(F128="","Error Detected, No Pensionable pay",IF(AS128=1,"No Part Time Status Entered",IF(AR128=1,"No Part Time Hours Entered",IF(ISERROR(AD128)," Unknown Values entered.",IF(V128+W128&lt;1,"Acceptable",IF(T128+U128=200, "No Contributions Entered", IF(M128="","Error Detected, Choose reason&gt;",IF(Z128="1",IF(V128=1,"Please Enter Deemed Pensionable Pay","Add relevant Details Above"),"Please give details Above")))))))))))))</f>
        <v/>
      </c>
      <c r="M128" s="260"/>
      <c r="N128" s="91"/>
      <c r="O128" s="91" t="str">
        <f t="shared" si="22"/>
        <v/>
      </c>
      <c r="P128" s="94">
        <f t="shared" si="23"/>
        <v>0</v>
      </c>
      <c r="Q128" s="94">
        <f t="shared" si="23"/>
        <v>0</v>
      </c>
      <c r="R128" s="218">
        <f>(ROUND((F128/100*'Member Info'!$W$2), 2))</f>
        <v>0</v>
      </c>
      <c r="S128" s="218" t="e">
        <f t="shared" si="24"/>
        <v>#VALUE!</v>
      </c>
      <c r="T128" s="218" t="str">
        <f t="shared" si="25"/>
        <v/>
      </c>
      <c r="U128" s="227" t="str">
        <f t="shared" si="26"/>
        <v/>
      </c>
      <c r="V128" s="228" t="str">
        <f t="shared" si="27"/>
        <v/>
      </c>
      <c r="W128" s="228" t="str">
        <f t="shared" si="28"/>
        <v/>
      </c>
      <c r="X128" s="222">
        <f t="shared" si="29"/>
        <v>0</v>
      </c>
      <c r="Y128" s="110">
        <f t="shared" si="30"/>
        <v>0</v>
      </c>
      <c r="Z128" s="235" t="str">
        <f t="shared" si="31"/>
        <v/>
      </c>
      <c r="AA128" s="240" t="b">
        <f t="shared" si="32"/>
        <v>0</v>
      </c>
      <c r="AB128" s="235">
        <f t="shared" si="33"/>
        <v>0</v>
      </c>
      <c r="AC128" s="235">
        <f>IF('Member Info'!N125="",1,"")</f>
        <v>1</v>
      </c>
      <c r="AD128" s="243" t="e">
        <f t="shared" si="34"/>
        <v>#VALUE!</v>
      </c>
      <c r="AE128" s="130" t="str">
        <f t="shared" si="21"/>
        <v/>
      </c>
      <c r="AF128" s="124">
        <f t="shared" si="35"/>
        <v>1</v>
      </c>
      <c r="AG128" s="124" t="str">
        <f>IF('Member Info'!N125&lt;&gt;"",IF(AND('Member Info'!N125&lt;=$U$1,'Member Info'!N125&gt;=$T$1),1,0),"")</f>
        <v/>
      </c>
      <c r="AI128" s="124" t="b">
        <f t="shared" si="36"/>
        <v>0</v>
      </c>
      <c r="AJ128" s="124">
        <f t="shared" si="37"/>
        <v>0</v>
      </c>
      <c r="AL128" s="124">
        <f t="shared" si="38"/>
        <v>0</v>
      </c>
      <c r="AM128" s="124">
        <f>IF('Member Info'!F125&gt;$T$1,1,0)</f>
        <v>0</v>
      </c>
      <c r="AN128" s="124" t="b">
        <f>IF(ISERROR(T128),ERROR.TYPE(#REF!)=ERROR.TYPE(T128),FALSE)</f>
        <v>0</v>
      </c>
      <c r="AO128" s="124" t="b">
        <f>IF(ISERROR(U128),ERROR.TYPE(#REF!)=ERROR.TYPE(U128),FALSE)</f>
        <v>0</v>
      </c>
      <c r="AP128" s="124">
        <f>IF('Member Info'!F125&gt;'GP1 April 25'!$U$1,1,0)</f>
        <v>0</v>
      </c>
      <c r="AQ128" s="124">
        <f t="shared" si="39"/>
        <v>0</v>
      </c>
      <c r="AR128" s="124">
        <f t="shared" si="40"/>
        <v>0</v>
      </c>
      <c r="AS128" s="124">
        <f t="shared" si="41"/>
        <v>1</v>
      </c>
    </row>
    <row r="129" spans="1:45" x14ac:dyDescent="0.25">
      <c r="A129" s="4">
        <v>98</v>
      </c>
      <c r="B129" s="164">
        <f>'Member Info'!D126</f>
        <v>0</v>
      </c>
      <c r="C129" s="164">
        <f>'Member Info'!E126</f>
        <v>0</v>
      </c>
      <c r="D129" s="164" t="str">
        <f>'Member Info'!G126</f>
        <v/>
      </c>
      <c r="E129" s="165">
        <f>'Member Info'!B126</f>
        <v>0</v>
      </c>
      <c r="F129" s="242"/>
      <c r="G129" s="166" t="str">
        <f>IF(E129=0,"",('Member Info'!K126+'Member Info'!L126))</f>
        <v/>
      </c>
      <c r="H129" s="419"/>
      <c r="I129" s="419"/>
      <c r="J129" s="26"/>
      <c r="K129" s="26"/>
      <c r="L129" s="384" t="str">
        <f>IF(E129=0,"",IF('Member Info'!F126&gt;$U$1,CONCATENATE("Joined with practice on ", TEXT('Member Info'!F126, "DD/MM/YYYY")),IF('Member Info'!N126&lt;&gt;"",IF('Member Info'!N126&lt;$T$1,CONCATENATE("Left Scheme on ", TEXT('Member Info'!N126, "DD/MM/YYYY")),IF(OR(G129="",G129=0),"Error Detected, No rate entered",IF(E129=0,"",IF(F129="","Error Detected, No Pensionable pay",IF(AS129=1,"No Part Time Status Entered",IF(AR129=1,"No Part Time Hours Entered",IF(ISERROR(AD129)," Unknown Values entered.",IF(V129+W129&lt;1,"Acceptable",IF(T129+U129=200, "No Contributions Entered", IF(M129="","Error Detected, Choose reason&gt;",IF(Z129="1",IF(V129=1,"Please Enter Deemed Pensionable Pay","Add Any Relevant Details Above"),"Please Give Details Above"))))))))))),IF(OR(G129="",G129=0),"Error Detected, No rate entered",IF(E129=0,"",IF(F129="","Error Detected, No Pensionable pay",IF(AS129=1,"No Part Time Status Entered",IF(AR129=1,"No Part Time Hours Entered",IF(ISERROR(AD129)," Unknown Values entered.",IF(V129+W129&lt;1,"Acceptable",IF(T129+U129=200, "No Contributions Entered", IF(M129="","Error Detected, Choose reason&gt;",IF(Z129="1",IF(V129=1,"Please Enter Deemed Pensionable Pay","Add relevant Details Above"),"Please give details Above")))))))))))))</f>
        <v/>
      </c>
      <c r="M129" s="260"/>
      <c r="N129" s="91"/>
      <c r="O129" s="91" t="str">
        <f t="shared" si="22"/>
        <v/>
      </c>
      <c r="P129" s="94">
        <f t="shared" si="23"/>
        <v>0</v>
      </c>
      <c r="Q129" s="94">
        <f t="shared" si="23"/>
        <v>0</v>
      </c>
      <c r="R129" s="218">
        <f>(ROUND((F129/100*'Member Info'!$W$2), 2))</f>
        <v>0</v>
      </c>
      <c r="S129" s="218" t="e">
        <f t="shared" si="24"/>
        <v>#VALUE!</v>
      </c>
      <c r="T129" s="218" t="str">
        <f t="shared" si="25"/>
        <v/>
      </c>
      <c r="U129" s="227" t="str">
        <f t="shared" si="26"/>
        <v/>
      </c>
      <c r="V129" s="228" t="str">
        <f t="shared" si="27"/>
        <v/>
      </c>
      <c r="W129" s="228" t="str">
        <f t="shared" si="28"/>
        <v/>
      </c>
      <c r="X129" s="222">
        <f t="shared" si="29"/>
        <v>0</v>
      </c>
      <c r="Y129" s="110">
        <f t="shared" si="30"/>
        <v>0</v>
      </c>
      <c r="Z129" s="235" t="str">
        <f t="shared" si="31"/>
        <v/>
      </c>
      <c r="AA129" s="240" t="b">
        <f t="shared" si="32"/>
        <v>0</v>
      </c>
      <c r="AB129" s="235">
        <f t="shared" si="33"/>
        <v>0</v>
      </c>
      <c r="AC129" s="235">
        <f>IF('Member Info'!N126="",1,"")</f>
        <v>1</v>
      </c>
      <c r="AD129" s="243" t="e">
        <f t="shared" si="34"/>
        <v>#VALUE!</v>
      </c>
      <c r="AE129" s="130" t="str">
        <f t="shared" si="21"/>
        <v/>
      </c>
      <c r="AF129" s="124">
        <f t="shared" si="35"/>
        <v>1</v>
      </c>
      <c r="AG129" s="124" t="str">
        <f>IF('Member Info'!N126&lt;&gt;"",IF(AND('Member Info'!N126&lt;=$U$1,'Member Info'!N126&gt;=$T$1),1,0),"")</f>
        <v/>
      </c>
      <c r="AI129" s="124" t="b">
        <f t="shared" si="36"/>
        <v>0</v>
      </c>
      <c r="AJ129" s="124">
        <f t="shared" si="37"/>
        <v>0</v>
      </c>
      <c r="AL129" s="124">
        <f t="shared" si="38"/>
        <v>0</v>
      </c>
      <c r="AM129" s="124">
        <f>IF('Member Info'!F126&gt;$T$1,1,0)</f>
        <v>0</v>
      </c>
      <c r="AN129" s="124" t="b">
        <f>IF(ISERROR(T129),ERROR.TYPE(#REF!)=ERROR.TYPE(T129),FALSE)</f>
        <v>0</v>
      </c>
      <c r="AO129" s="124" t="b">
        <f>IF(ISERROR(U129),ERROR.TYPE(#REF!)=ERROR.TYPE(U129),FALSE)</f>
        <v>0</v>
      </c>
      <c r="AP129" s="124">
        <f>IF('Member Info'!F126&gt;'GP1 April 25'!$U$1,1,0)</f>
        <v>0</v>
      </c>
      <c r="AQ129" s="124">
        <f t="shared" si="39"/>
        <v>0</v>
      </c>
      <c r="AR129" s="124">
        <f t="shared" si="40"/>
        <v>0</v>
      </c>
      <c r="AS129" s="124">
        <f t="shared" si="41"/>
        <v>1</v>
      </c>
    </row>
    <row r="130" spans="1:45" x14ac:dyDescent="0.25">
      <c r="A130" s="4">
        <v>99</v>
      </c>
      <c r="B130" s="164">
        <f>'Member Info'!D127</f>
        <v>0</v>
      </c>
      <c r="C130" s="164">
        <f>'Member Info'!E127</f>
        <v>0</v>
      </c>
      <c r="D130" s="164" t="str">
        <f>'Member Info'!G127</f>
        <v/>
      </c>
      <c r="E130" s="165">
        <f>'Member Info'!B127</f>
        <v>0</v>
      </c>
      <c r="F130" s="242"/>
      <c r="G130" s="166" t="str">
        <f>IF(E130=0,"",('Member Info'!K127+'Member Info'!L127))</f>
        <v/>
      </c>
      <c r="H130" s="419"/>
      <c r="I130" s="419"/>
      <c r="J130" s="26"/>
      <c r="K130" s="26"/>
      <c r="L130" s="384" t="str">
        <f>IF(E130=0,"",IF('Member Info'!F127&gt;$U$1,CONCATENATE("Joined with practice on ", TEXT('Member Info'!F127, "DD/MM/YYYY")),IF('Member Info'!N127&lt;&gt;"",IF('Member Info'!N127&lt;$T$1,CONCATENATE("Left Scheme on ", TEXT('Member Info'!N127, "DD/MM/YYYY")),IF(OR(G130="",G130=0),"Error Detected, No rate entered",IF(E130=0,"",IF(F130="","Error Detected, No Pensionable pay",IF(AS130=1,"No Part Time Status Entered",IF(AR130=1,"No Part Time Hours Entered",IF(ISERROR(AD130)," Unknown Values entered.",IF(V130+W130&lt;1,"Acceptable",IF(T130+U130=200, "No Contributions Entered", IF(M130="","Error Detected, Choose reason&gt;",IF(Z130="1",IF(V130=1,"Please Enter Deemed Pensionable Pay","Add Any Relevant Details Above"),"Please Give Details Above"))))))))))),IF(OR(G130="",G130=0),"Error Detected, No rate entered",IF(E130=0,"",IF(F130="","Error Detected, No Pensionable pay",IF(AS130=1,"No Part Time Status Entered",IF(AR130=1,"No Part Time Hours Entered",IF(ISERROR(AD130)," Unknown Values entered.",IF(V130+W130&lt;1,"Acceptable",IF(T130+U130=200, "No Contributions Entered", IF(M130="","Error Detected, Choose reason&gt;",IF(Z130="1",IF(V130=1,"Please Enter Deemed Pensionable Pay","Add relevant Details Above"),"Please give details Above")))))))))))))</f>
        <v/>
      </c>
      <c r="M130" s="260"/>
      <c r="N130" s="91"/>
      <c r="O130" s="91" t="str">
        <f t="shared" si="22"/>
        <v/>
      </c>
      <c r="P130" s="94">
        <f t="shared" si="23"/>
        <v>0</v>
      </c>
      <c r="Q130" s="94">
        <f t="shared" si="23"/>
        <v>0</v>
      </c>
      <c r="R130" s="218">
        <f>(ROUND((F130/100*'Member Info'!$W$2), 2))</f>
        <v>0</v>
      </c>
      <c r="S130" s="218" t="e">
        <f t="shared" si="24"/>
        <v>#VALUE!</v>
      </c>
      <c r="T130" s="218" t="str">
        <f t="shared" si="25"/>
        <v/>
      </c>
      <c r="U130" s="227" t="str">
        <f t="shared" si="26"/>
        <v/>
      </c>
      <c r="V130" s="228" t="str">
        <f t="shared" si="27"/>
        <v/>
      </c>
      <c r="W130" s="228" t="str">
        <f t="shared" si="28"/>
        <v/>
      </c>
      <c r="X130" s="222">
        <f t="shared" si="29"/>
        <v>0</v>
      </c>
      <c r="Y130" s="110">
        <f t="shared" si="30"/>
        <v>0</v>
      </c>
      <c r="Z130" s="235" t="str">
        <f t="shared" si="31"/>
        <v/>
      </c>
      <c r="AA130" s="240" t="b">
        <f t="shared" si="32"/>
        <v>0</v>
      </c>
      <c r="AB130" s="235">
        <f t="shared" si="33"/>
        <v>0</v>
      </c>
      <c r="AC130" s="235">
        <f>IF('Member Info'!N127="",1,"")</f>
        <v>1</v>
      </c>
      <c r="AD130" s="243" t="e">
        <f t="shared" si="34"/>
        <v>#VALUE!</v>
      </c>
      <c r="AE130" s="130" t="str">
        <f t="shared" si="21"/>
        <v/>
      </c>
      <c r="AF130" s="124">
        <f t="shared" si="35"/>
        <v>1</v>
      </c>
      <c r="AG130" s="124" t="str">
        <f>IF('Member Info'!N127&lt;&gt;"",IF(AND('Member Info'!N127&lt;=$U$1,'Member Info'!N127&gt;=$T$1),1,0),"")</f>
        <v/>
      </c>
      <c r="AI130" s="124" t="b">
        <f t="shared" si="36"/>
        <v>0</v>
      </c>
      <c r="AJ130" s="124">
        <f t="shared" si="37"/>
        <v>0</v>
      </c>
      <c r="AL130" s="124">
        <f t="shared" si="38"/>
        <v>0</v>
      </c>
      <c r="AM130" s="124">
        <f>IF('Member Info'!F127&gt;$T$1,1,0)</f>
        <v>0</v>
      </c>
      <c r="AN130" s="124" t="b">
        <f>IF(ISERROR(T130),ERROR.TYPE(#REF!)=ERROR.TYPE(T130),FALSE)</f>
        <v>0</v>
      </c>
      <c r="AO130" s="124" t="b">
        <f>IF(ISERROR(U130),ERROR.TYPE(#REF!)=ERROR.TYPE(U130),FALSE)</f>
        <v>0</v>
      </c>
      <c r="AP130" s="124">
        <f>IF('Member Info'!F127&gt;'GP1 April 25'!$U$1,1,0)</f>
        <v>0</v>
      </c>
      <c r="AQ130" s="124">
        <f t="shared" si="39"/>
        <v>0</v>
      </c>
      <c r="AR130" s="124">
        <f t="shared" si="40"/>
        <v>0</v>
      </c>
      <c r="AS130" s="124">
        <f t="shared" si="41"/>
        <v>1</v>
      </c>
    </row>
    <row r="131" spans="1:45" x14ac:dyDescent="0.25">
      <c r="A131" s="4">
        <v>100</v>
      </c>
      <c r="B131" s="164">
        <f>'Member Info'!D128</f>
        <v>0</v>
      </c>
      <c r="C131" s="164">
        <f>'Member Info'!E128</f>
        <v>0</v>
      </c>
      <c r="D131" s="164" t="str">
        <f>'Member Info'!G128</f>
        <v/>
      </c>
      <c r="E131" s="165">
        <f>'Member Info'!B128</f>
        <v>0</v>
      </c>
      <c r="F131" s="242"/>
      <c r="G131" s="166" t="str">
        <f>IF(E131=0,"",('Member Info'!K128+'Member Info'!L128))</f>
        <v/>
      </c>
      <c r="H131" s="419"/>
      <c r="I131" s="419"/>
      <c r="J131" s="26"/>
      <c r="K131" s="26"/>
      <c r="L131" s="384" t="str">
        <f>IF(E131=0,"",IF('Member Info'!F128&gt;$U$1,CONCATENATE("Joined with practice on ", TEXT('Member Info'!F128, "DD/MM/YYYY")),IF('Member Info'!N128&lt;&gt;"",IF('Member Info'!N128&lt;$T$1,CONCATENATE("Left Scheme on ", TEXT('Member Info'!N128, "DD/MM/YYYY")),IF(OR(G131="",G131=0),"Error Detected, No rate entered",IF(E131=0,"",IF(F131="","Error Detected, No Pensionable pay",IF(AS131=1,"No Part Time Status Entered",IF(AR131=1,"No Part Time Hours Entered",IF(ISERROR(AD131)," Unknown Values entered.",IF(V131+W131&lt;1,"Acceptable",IF(T131+U131=200, "No Contributions Entered", IF(M131="","Error Detected, Choose reason&gt;",IF(Z131="1",IF(V131=1,"Please Enter Deemed Pensionable Pay","Add Any Relevant Details Above"),"Please Give Details Above"))))))))))),IF(OR(G131="",G131=0),"Error Detected, No rate entered",IF(E131=0,"",IF(F131="","Error Detected, No Pensionable pay",IF(AS131=1,"No Part Time Status Entered",IF(AR131=1,"No Part Time Hours Entered",IF(ISERROR(AD131)," Unknown Values entered.",IF(V131+W131&lt;1,"Acceptable",IF(T131+U131=200, "No Contributions Entered", IF(M131="","Error Detected, Choose reason&gt;",IF(Z131="1",IF(V131=1,"Please Enter Deemed Pensionable Pay","Add relevant Details Above"),"Please give details Above")))))))))))))</f>
        <v/>
      </c>
      <c r="M131" s="260"/>
      <c r="N131" s="91"/>
      <c r="O131" s="91" t="str">
        <f t="shared" si="22"/>
        <v/>
      </c>
      <c r="P131" s="94">
        <f t="shared" si="23"/>
        <v>0</v>
      </c>
      <c r="Q131" s="94">
        <f t="shared" si="23"/>
        <v>0</v>
      </c>
      <c r="R131" s="218">
        <f>(ROUND((F131/100*'Member Info'!$W$2), 2))</f>
        <v>0</v>
      </c>
      <c r="S131" s="218" t="e">
        <f t="shared" si="24"/>
        <v>#VALUE!</v>
      </c>
      <c r="T131" s="218" t="str">
        <f t="shared" si="25"/>
        <v/>
      </c>
      <c r="U131" s="227" t="str">
        <f t="shared" si="26"/>
        <v/>
      </c>
      <c r="V131" s="228" t="str">
        <f t="shared" si="27"/>
        <v/>
      </c>
      <c r="W131" s="228" t="str">
        <f t="shared" si="28"/>
        <v/>
      </c>
      <c r="X131" s="222">
        <f t="shared" si="29"/>
        <v>0</v>
      </c>
      <c r="Y131" s="110">
        <f t="shared" si="30"/>
        <v>0</v>
      </c>
      <c r="Z131" s="235" t="str">
        <f t="shared" si="31"/>
        <v/>
      </c>
      <c r="AA131" s="240" t="b">
        <f t="shared" si="32"/>
        <v>0</v>
      </c>
      <c r="AB131" s="235">
        <f t="shared" si="33"/>
        <v>0</v>
      </c>
      <c r="AC131" s="235">
        <f>IF('Member Info'!N128="",1,"")</f>
        <v>1</v>
      </c>
      <c r="AD131" s="243" t="e">
        <f t="shared" si="34"/>
        <v>#VALUE!</v>
      </c>
      <c r="AE131" s="130" t="str">
        <f t="shared" si="21"/>
        <v/>
      </c>
      <c r="AF131" s="124">
        <f t="shared" si="35"/>
        <v>1</v>
      </c>
      <c r="AG131" s="124" t="str">
        <f>IF('Member Info'!N128&lt;&gt;"",IF(AND('Member Info'!N128&lt;=$U$1,'Member Info'!N128&gt;=$T$1),1,0),"")</f>
        <v/>
      </c>
      <c r="AI131" s="124" t="b">
        <f t="shared" si="36"/>
        <v>0</v>
      </c>
      <c r="AJ131" s="124">
        <f t="shared" si="37"/>
        <v>0</v>
      </c>
      <c r="AL131" s="124">
        <f t="shared" si="38"/>
        <v>0</v>
      </c>
      <c r="AM131" s="124">
        <f>IF('Member Info'!F128&gt;$T$1,1,0)</f>
        <v>0</v>
      </c>
      <c r="AN131" s="124" t="b">
        <f>IF(ISERROR(T131),ERROR.TYPE(#REF!)=ERROR.TYPE(T131),FALSE)</f>
        <v>0</v>
      </c>
      <c r="AO131" s="124" t="b">
        <f>IF(ISERROR(U131),ERROR.TYPE(#REF!)=ERROR.TYPE(U131),FALSE)</f>
        <v>0</v>
      </c>
      <c r="AP131" s="124">
        <f>IF('Member Info'!F128&gt;'GP1 April 25'!$U$1,1,0)</f>
        <v>0</v>
      </c>
      <c r="AQ131" s="124">
        <f t="shared" si="39"/>
        <v>0</v>
      </c>
      <c r="AR131" s="124">
        <f t="shared" si="40"/>
        <v>0</v>
      </c>
      <c r="AS131" s="124">
        <f t="shared" si="41"/>
        <v>1</v>
      </c>
    </row>
    <row r="132" spans="1:45" x14ac:dyDescent="0.25">
      <c r="A132" s="4">
        <v>101</v>
      </c>
      <c r="B132" s="164">
        <f>'Member Info'!D129</f>
        <v>0</v>
      </c>
      <c r="C132" s="164">
        <f>'Member Info'!E129</f>
        <v>0</v>
      </c>
      <c r="D132" s="164" t="str">
        <f>'Member Info'!G129</f>
        <v/>
      </c>
      <c r="E132" s="165">
        <f>'Member Info'!B129</f>
        <v>0</v>
      </c>
      <c r="F132" s="242"/>
      <c r="G132" s="166" t="str">
        <f>IF(E132=0,"",('Member Info'!K129+'Member Info'!L129))</f>
        <v/>
      </c>
      <c r="H132" s="419"/>
      <c r="I132" s="419"/>
      <c r="J132" s="26"/>
      <c r="K132" s="26"/>
      <c r="L132" s="384" t="str">
        <f>IF(E132=0,"",IF('Member Info'!F129&gt;$U$1,CONCATENATE("Joined with practice on ", TEXT('Member Info'!F129, "DD/MM/YYYY")),IF('Member Info'!N129&lt;&gt;"",IF('Member Info'!N129&lt;$T$1,CONCATENATE("Left Scheme on ", TEXT('Member Info'!N129, "DD/MM/YYYY")),IF(OR(G132="",G132=0),"Error Detected, No rate entered",IF(E132=0,"",IF(F132="","Error Detected, No Pensionable pay",IF(AS132=1,"No Part Time Status Entered",IF(AR132=1,"No Part Time Hours Entered",IF(ISERROR(AD132)," Unknown Values entered.",IF(V132+W132&lt;1,"Acceptable",IF(T132+U132=200, "No Contributions Entered", IF(M132="","Error Detected, Choose reason&gt;",IF(Z132="1",IF(V132=1,"Please Enter Deemed Pensionable Pay","Add Any Relevant Details Above"),"Please Give Details Above"))))))))))),IF(OR(G132="",G132=0),"Error Detected, No rate entered",IF(E132=0,"",IF(F132="","Error Detected, No Pensionable pay",IF(AS132=1,"No Part Time Status Entered",IF(AR132=1,"No Part Time Hours Entered",IF(ISERROR(AD132)," Unknown Values entered.",IF(V132+W132&lt;1,"Acceptable",IF(T132+U132=200, "No Contributions Entered", IF(M132="","Error Detected, Choose reason&gt;",IF(Z132="1",IF(V132=1,"Please Enter Deemed Pensionable Pay","Add relevant Details Above"),"Please give details Above")))))))))))))</f>
        <v/>
      </c>
      <c r="M132" s="260"/>
      <c r="N132" s="91"/>
      <c r="O132" s="91" t="str">
        <f t="shared" si="22"/>
        <v/>
      </c>
      <c r="P132" s="94">
        <f t="shared" si="23"/>
        <v>0</v>
      </c>
      <c r="Q132" s="94">
        <f t="shared" si="23"/>
        <v>0</v>
      </c>
      <c r="R132" s="218">
        <f>(ROUND((F132/100*'Member Info'!$W$2), 2))</f>
        <v>0</v>
      </c>
      <c r="S132" s="218" t="e">
        <f t="shared" si="24"/>
        <v>#VALUE!</v>
      </c>
      <c r="T132" s="218" t="str">
        <f t="shared" si="25"/>
        <v/>
      </c>
      <c r="U132" s="227" t="str">
        <f t="shared" si="26"/>
        <v/>
      </c>
      <c r="V132" s="228" t="str">
        <f t="shared" si="27"/>
        <v/>
      </c>
      <c r="W132" s="228" t="str">
        <f t="shared" si="28"/>
        <v/>
      </c>
      <c r="X132" s="222">
        <f t="shared" si="29"/>
        <v>0</v>
      </c>
      <c r="Y132" s="110">
        <f t="shared" si="30"/>
        <v>0</v>
      </c>
      <c r="Z132" s="235" t="str">
        <f t="shared" si="31"/>
        <v/>
      </c>
      <c r="AA132" s="240" t="b">
        <f t="shared" si="32"/>
        <v>0</v>
      </c>
      <c r="AB132" s="235">
        <f t="shared" si="33"/>
        <v>0</v>
      </c>
      <c r="AC132" s="235">
        <f>IF('Member Info'!N129="",1,"")</f>
        <v>1</v>
      </c>
      <c r="AD132" s="243" t="e">
        <f t="shared" si="34"/>
        <v>#VALUE!</v>
      </c>
      <c r="AE132" s="130" t="str">
        <f t="shared" si="21"/>
        <v/>
      </c>
      <c r="AF132" s="124">
        <f t="shared" si="35"/>
        <v>1</v>
      </c>
      <c r="AG132" s="124" t="str">
        <f>IF('Member Info'!N129&lt;&gt;"",IF(AND('Member Info'!N129&lt;=$U$1,'Member Info'!N129&gt;=$T$1),1,0),"")</f>
        <v/>
      </c>
      <c r="AI132" s="124" t="b">
        <f t="shared" si="36"/>
        <v>0</v>
      </c>
      <c r="AJ132" s="124">
        <f t="shared" si="37"/>
        <v>0</v>
      </c>
      <c r="AL132" s="124">
        <f t="shared" si="38"/>
        <v>0</v>
      </c>
      <c r="AM132" s="124">
        <f>IF('Member Info'!F129&gt;$T$1,1,0)</f>
        <v>0</v>
      </c>
      <c r="AN132" s="124" t="b">
        <f>IF(ISERROR(T132),ERROR.TYPE(#REF!)=ERROR.TYPE(T132),FALSE)</f>
        <v>0</v>
      </c>
      <c r="AO132" s="124" t="b">
        <f>IF(ISERROR(U132),ERROR.TYPE(#REF!)=ERROR.TYPE(U132),FALSE)</f>
        <v>0</v>
      </c>
      <c r="AP132" s="124">
        <f>IF('Member Info'!F129&gt;'GP1 April 25'!$U$1,1,0)</f>
        <v>0</v>
      </c>
      <c r="AQ132" s="124">
        <f t="shared" si="39"/>
        <v>0</v>
      </c>
      <c r="AR132" s="124">
        <f t="shared" si="40"/>
        <v>0</v>
      </c>
      <c r="AS132" s="124">
        <f t="shared" si="41"/>
        <v>1</v>
      </c>
    </row>
    <row r="133" spans="1:45" x14ac:dyDescent="0.25">
      <c r="A133" s="4">
        <v>102</v>
      </c>
      <c r="B133" s="164">
        <f>'Member Info'!D130</f>
        <v>0</v>
      </c>
      <c r="C133" s="164">
        <f>'Member Info'!E130</f>
        <v>0</v>
      </c>
      <c r="D133" s="164" t="str">
        <f>'Member Info'!G130</f>
        <v/>
      </c>
      <c r="E133" s="165">
        <f>'Member Info'!B130</f>
        <v>0</v>
      </c>
      <c r="F133" s="242"/>
      <c r="G133" s="166" t="str">
        <f>IF(E133=0,"",('Member Info'!K130+'Member Info'!L130))</f>
        <v/>
      </c>
      <c r="H133" s="419"/>
      <c r="I133" s="419"/>
      <c r="J133" s="26"/>
      <c r="K133" s="26"/>
      <c r="L133" s="384" t="str">
        <f>IF(E133=0,"",IF('Member Info'!F130&gt;$U$1,CONCATENATE("Joined with practice on ", TEXT('Member Info'!F130, "DD/MM/YYYY")),IF('Member Info'!N130&lt;&gt;"",IF('Member Info'!N130&lt;$T$1,CONCATENATE("Left Scheme on ", TEXT('Member Info'!N130, "DD/MM/YYYY")),IF(OR(G133="",G133=0),"Error Detected, No rate entered",IF(E133=0,"",IF(F133="","Error Detected, No Pensionable pay",IF(AS133=1,"No Part Time Status Entered",IF(AR133=1,"No Part Time Hours Entered",IF(ISERROR(AD133)," Unknown Values entered.",IF(V133+W133&lt;1,"Acceptable",IF(T133+U133=200, "No Contributions Entered", IF(M133="","Error Detected, Choose reason&gt;",IF(Z133="1",IF(V133=1,"Please Enter Deemed Pensionable Pay","Add Any Relevant Details Above"),"Please Give Details Above"))))))))))),IF(OR(G133="",G133=0),"Error Detected, No rate entered",IF(E133=0,"",IF(F133="","Error Detected, No Pensionable pay",IF(AS133=1,"No Part Time Status Entered",IF(AR133=1,"No Part Time Hours Entered",IF(ISERROR(AD133)," Unknown Values entered.",IF(V133+W133&lt;1,"Acceptable",IF(T133+U133=200, "No Contributions Entered", IF(M133="","Error Detected, Choose reason&gt;",IF(Z133="1",IF(V133=1,"Please Enter Deemed Pensionable Pay","Add relevant Details Above"),"Please give details Above")))))))))))))</f>
        <v/>
      </c>
      <c r="M133" s="260"/>
      <c r="N133" s="91"/>
      <c r="O133" s="91" t="str">
        <f t="shared" si="22"/>
        <v/>
      </c>
      <c r="P133" s="94">
        <f t="shared" si="23"/>
        <v>0</v>
      </c>
      <c r="Q133" s="94">
        <f t="shared" si="23"/>
        <v>0</v>
      </c>
      <c r="R133" s="218">
        <f>(ROUND((F133/100*'Member Info'!$W$2), 2))</f>
        <v>0</v>
      </c>
      <c r="S133" s="218" t="e">
        <f t="shared" si="24"/>
        <v>#VALUE!</v>
      </c>
      <c r="T133" s="218" t="str">
        <f t="shared" si="25"/>
        <v/>
      </c>
      <c r="U133" s="227" t="str">
        <f t="shared" si="26"/>
        <v/>
      </c>
      <c r="V133" s="228" t="str">
        <f t="shared" si="27"/>
        <v/>
      </c>
      <c r="W133" s="228" t="str">
        <f t="shared" si="28"/>
        <v/>
      </c>
      <c r="X133" s="222">
        <f t="shared" si="29"/>
        <v>0</v>
      </c>
      <c r="Y133" s="110">
        <f t="shared" si="30"/>
        <v>0</v>
      </c>
      <c r="Z133" s="235" t="str">
        <f t="shared" si="31"/>
        <v/>
      </c>
      <c r="AA133" s="240" t="b">
        <f t="shared" si="32"/>
        <v>0</v>
      </c>
      <c r="AB133" s="235">
        <f t="shared" si="33"/>
        <v>0</v>
      </c>
      <c r="AC133" s="235">
        <f>IF('Member Info'!N130="",1,"")</f>
        <v>1</v>
      </c>
      <c r="AD133" s="243" t="e">
        <f t="shared" si="34"/>
        <v>#VALUE!</v>
      </c>
      <c r="AE133" s="130" t="str">
        <f t="shared" si="21"/>
        <v/>
      </c>
      <c r="AF133" s="124">
        <f t="shared" si="35"/>
        <v>1</v>
      </c>
      <c r="AG133" s="124" t="str">
        <f>IF('Member Info'!N130&lt;&gt;"",IF(AND('Member Info'!N130&lt;=$U$1,'Member Info'!N130&gt;=$T$1),1,0),"")</f>
        <v/>
      </c>
      <c r="AI133" s="124" t="b">
        <f t="shared" si="36"/>
        <v>0</v>
      </c>
      <c r="AJ133" s="124">
        <f t="shared" si="37"/>
        <v>0</v>
      </c>
      <c r="AL133" s="124">
        <f t="shared" si="38"/>
        <v>0</v>
      </c>
      <c r="AM133" s="124">
        <f>IF('Member Info'!F130&gt;$T$1,1,0)</f>
        <v>0</v>
      </c>
      <c r="AN133" s="124" t="b">
        <f>IF(ISERROR(T133),ERROR.TYPE(#REF!)=ERROR.TYPE(T133),FALSE)</f>
        <v>0</v>
      </c>
      <c r="AO133" s="124" t="b">
        <f>IF(ISERROR(U133),ERROR.TYPE(#REF!)=ERROR.TYPE(U133),FALSE)</f>
        <v>0</v>
      </c>
      <c r="AP133" s="124">
        <f>IF('Member Info'!F130&gt;'GP1 April 25'!$U$1,1,0)</f>
        <v>0</v>
      </c>
      <c r="AQ133" s="124">
        <f t="shared" si="39"/>
        <v>0</v>
      </c>
      <c r="AR133" s="124">
        <f t="shared" si="40"/>
        <v>0</v>
      </c>
      <c r="AS133" s="124">
        <f t="shared" si="41"/>
        <v>1</v>
      </c>
    </row>
    <row r="134" spans="1:45" x14ac:dyDescent="0.25">
      <c r="A134" s="4">
        <v>103</v>
      </c>
      <c r="B134" s="164">
        <f>'Member Info'!D131</f>
        <v>0</v>
      </c>
      <c r="C134" s="164">
        <f>'Member Info'!E131</f>
        <v>0</v>
      </c>
      <c r="D134" s="164" t="str">
        <f>'Member Info'!G131</f>
        <v/>
      </c>
      <c r="E134" s="165">
        <f>'Member Info'!B131</f>
        <v>0</v>
      </c>
      <c r="F134" s="242"/>
      <c r="G134" s="166" t="str">
        <f>IF(E134=0,"",('Member Info'!K131+'Member Info'!L131))</f>
        <v/>
      </c>
      <c r="H134" s="419"/>
      <c r="I134" s="419"/>
      <c r="J134" s="26"/>
      <c r="K134" s="26"/>
      <c r="L134" s="384" t="str">
        <f>IF(E134=0,"",IF('Member Info'!F131&gt;$U$1,CONCATENATE("Joined with practice on ", TEXT('Member Info'!F131, "DD/MM/YYYY")),IF('Member Info'!N131&lt;&gt;"",IF('Member Info'!N131&lt;$T$1,CONCATENATE("Left Scheme on ", TEXT('Member Info'!N131, "DD/MM/YYYY")),IF(OR(G134="",G134=0),"Error Detected, No rate entered",IF(E134=0,"",IF(F134="","Error Detected, No Pensionable pay",IF(AS134=1,"No Part Time Status Entered",IF(AR134=1,"No Part Time Hours Entered",IF(ISERROR(AD134)," Unknown Values entered.",IF(V134+W134&lt;1,"Acceptable",IF(T134+U134=200, "No Contributions Entered", IF(M134="","Error Detected, Choose reason&gt;",IF(Z134="1",IF(V134=1,"Please Enter Deemed Pensionable Pay","Add Any Relevant Details Above"),"Please Give Details Above"))))))))))),IF(OR(G134="",G134=0),"Error Detected, No rate entered",IF(E134=0,"",IF(F134="","Error Detected, No Pensionable pay",IF(AS134=1,"No Part Time Status Entered",IF(AR134=1,"No Part Time Hours Entered",IF(ISERROR(AD134)," Unknown Values entered.",IF(V134+W134&lt;1,"Acceptable",IF(T134+U134=200, "No Contributions Entered", IF(M134="","Error Detected, Choose reason&gt;",IF(Z134="1",IF(V134=1,"Please Enter Deemed Pensionable Pay","Add relevant Details Above"),"Please give details Above")))))))))))))</f>
        <v/>
      </c>
      <c r="M134" s="260"/>
      <c r="N134" s="91"/>
      <c r="O134" s="91" t="str">
        <f t="shared" si="22"/>
        <v/>
      </c>
      <c r="P134" s="94">
        <f t="shared" si="23"/>
        <v>0</v>
      </c>
      <c r="Q134" s="94">
        <f t="shared" si="23"/>
        <v>0</v>
      </c>
      <c r="R134" s="218">
        <f>(ROUND((F134/100*'Member Info'!$W$2), 2))</f>
        <v>0</v>
      </c>
      <c r="S134" s="218" t="e">
        <f t="shared" si="24"/>
        <v>#VALUE!</v>
      </c>
      <c r="T134" s="218" t="str">
        <f t="shared" si="25"/>
        <v/>
      </c>
      <c r="U134" s="227" t="str">
        <f t="shared" si="26"/>
        <v/>
      </c>
      <c r="V134" s="228" t="str">
        <f t="shared" si="27"/>
        <v/>
      </c>
      <c r="W134" s="228" t="str">
        <f t="shared" si="28"/>
        <v/>
      </c>
      <c r="X134" s="222">
        <f t="shared" si="29"/>
        <v>0</v>
      </c>
      <c r="Y134" s="110">
        <f t="shared" si="30"/>
        <v>0</v>
      </c>
      <c r="Z134" s="235" t="str">
        <f t="shared" si="31"/>
        <v/>
      </c>
      <c r="AA134" s="240" t="b">
        <f t="shared" si="32"/>
        <v>0</v>
      </c>
      <c r="AB134" s="235">
        <f t="shared" si="33"/>
        <v>0</v>
      </c>
      <c r="AC134" s="235">
        <f>IF('Member Info'!N131="",1,"")</f>
        <v>1</v>
      </c>
      <c r="AD134" s="243" t="e">
        <f t="shared" si="34"/>
        <v>#VALUE!</v>
      </c>
      <c r="AE134" s="130" t="str">
        <f t="shared" si="21"/>
        <v/>
      </c>
      <c r="AF134" s="124">
        <f t="shared" si="35"/>
        <v>1</v>
      </c>
      <c r="AG134" s="124" t="str">
        <f>IF('Member Info'!N131&lt;&gt;"",IF(AND('Member Info'!N131&lt;=$U$1,'Member Info'!N131&gt;=$T$1),1,0),"")</f>
        <v/>
      </c>
      <c r="AI134" s="124" t="b">
        <f t="shared" si="36"/>
        <v>0</v>
      </c>
      <c r="AJ134" s="124">
        <f t="shared" si="37"/>
        <v>0</v>
      </c>
      <c r="AL134" s="124">
        <f t="shared" si="38"/>
        <v>0</v>
      </c>
      <c r="AM134" s="124">
        <f>IF('Member Info'!F131&gt;$T$1,1,0)</f>
        <v>0</v>
      </c>
      <c r="AN134" s="124" t="b">
        <f>IF(ISERROR(T134),ERROR.TYPE(#REF!)=ERROR.TYPE(T134),FALSE)</f>
        <v>0</v>
      </c>
      <c r="AO134" s="124" t="b">
        <f>IF(ISERROR(U134),ERROR.TYPE(#REF!)=ERROR.TYPE(U134),FALSE)</f>
        <v>0</v>
      </c>
      <c r="AP134" s="124">
        <f>IF('Member Info'!F131&gt;'GP1 April 25'!$U$1,1,0)</f>
        <v>0</v>
      </c>
      <c r="AQ134" s="124">
        <f t="shared" si="39"/>
        <v>0</v>
      </c>
      <c r="AR134" s="124">
        <f t="shared" si="40"/>
        <v>0</v>
      </c>
      <c r="AS134" s="124">
        <f t="shared" si="41"/>
        <v>1</v>
      </c>
    </row>
    <row r="135" spans="1:45" x14ac:dyDescent="0.25">
      <c r="A135" s="4">
        <v>104</v>
      </c>
      <c r="B135" s="164">
        <f>'Member Info'!D132</f>
        <v>0</v>
      </c>
      <c r="C135" s="164">
        <f>'Member Info'!E132</f>
        <v>0</v>
      </c>
      <c r="D135" s="164" t="str">
        <f>'Member Info'!G132</f>
        <v/>
      </c>
      <c r="E135" s="165">
        <f>'Member Info'!B132</f>
        <v>0</v>
      </c>
      <c r="F135" s="242"/>
      <c r="G135" s="166" t="str">
        <f>IF(E135=0,"",('Member Info'!K132+'Member Info'!L132))</f>
        <v/>
      </c>
      <c r="H135" s="419"/>
      <c r="I135" s="419"/>
      <c r="J135" s="26"/>
      <c r="K135" s="26"/>
      <c r="L135" s="384" t="str">
        <f>IF(E135=0,"",IF('Member Info'!F132&gt;$U$1,CONCATENATE("Joined with practice on ", TEXT('Member Info'!F132, "DD/MM/YYYY")),IF('Member Info'!N132&lt;&gt;"",IF('Member Info'!N132&lt;$T$1,CONCATENATE("Left Scheme on ", TEXT('Member Info'!N132, "DD/MM/YYYY")),IF(OR(G135="",G135=0),"Error Detected, No rate entered",IF(E135=0,"",IF(F135="","Error Detected, No Pensionable pay",IF(AS135=1,"No Part Time Status Entered",IF(AR135=1,"No Part Time Hours Entered",IF(ISERROR(AD135)," Unknown Values entered.",IF(V135+W135&lt;1,"Acceptable",IF(T135+U135=200, "No Contributions Entered", IF(M135="","Error Detected, Choose reason&gt;",IF(Z135="1",IF(V135=1,"Please Enter Deemed Pensionable Pay","Add Any Relevant Details Above"),"Please Give Details Above"))))))))))),IF(OR(G135="",G135=0),"Error Detected, No rate entered",IF(E135=0,"",IF(F135="","Error Detected, No Pensionable pay",IF(AS135=1,"No Part Time Status Entered",IF(AR135=1,"No Part Time Hours Entered",IF(ISERROR(AD135)," Unknown Values entered.",IF(V135+W135&lt;1,"Acceptable",IF(T135+U135=200, "No Contributions Entered", IF(M135="","Error Detected, Choose reason&gt;",IF(Z135="1",IF(V135=1,"Please Enter Deemed Pensionable Pay","Add relevant Details Above"),"Please give details Above")))))))))))))</f>
        <v/>
      </c>
      <c r="M135" s="260"/>
      <c r="N135" s="91"/>
      <c r="O135" s="91" t="str">
        <f t="shared" si="22"/>
        <v/>
      </c>
      <c r="P135" s="94">
        <f t="shared" si="23"/>
        <v>0</v>
      </c>
      <c r="Q135" s="94">
        <f t="shared" si="23"/>
        <v>0</v>
      </c>
      <c r="R135" s="218">
        <f>(ROUND((F135/100*'Member Info'!$W$2), 2))</f>
        <v>0</v>
      </c>
      <c r="S135" s="218" t="e">
        <f t="shared" si="24"/>
        <v>#VALUE!</v>
      </c>
      <c r="T135" s="218" t="str">
        <f t="shared" si="25"/>
        <v/>
      </c>
      <c r="U135" s="227" t="str">
        <f t="shared" si="26"/>
        <v/>
      </c>
      <c r="V135" s="228" t="str">
        <f t="shared" si="27"/>
        <v/>
      </c>
      <c r="W135" s="228" t="str">
        <f t="shared" si="28"/>
        <v/>
      </c>
      <c r="X135" s="222">
        <f t="shared" si="29"/>
        <v>0</v>
      </c>
      <c r="Y135" s="110">
        <f t="shared" si="30"/>
        <v>0</v>
      </c>
      <c r="Z135" s="235" t="str">
        <f t="shared" si="31"/>
        <v/>
      </c>
      <c r="AA135" s="240" t="b">
        <f t="shared" si="32"/>
        <v>0</v>
      </c>
      <c r="AB135" s="235">
        <f t="shared" si="33"/>
        <v>0</v>
      </c>
      <c r="AC135" s="235">
        <f>IF('Member Info'!N132="",1,"")</f>
        <v>1</v>
      </c>
      <c r="AD135" s="243" t="e">
        <f t="shared" si="34"/>
        <v>#VALUE!</v>
      </c>
      <c r="AE135" s="130" t="str">
        <f t="shared" si="21"/>
        <v/>
      </c>
      <c r="AF135" s="124">
        <f t="shared" si="35"/>
        <v>1</v>
      </c>
      <c r="AG135" s="124" t="str">
        <f>IF('Member Info'!N132&lt;&gt;"",IF(AND('Member Info'!N132&lt;=$U$1,'Member Info'!N132&gt;=$T$1),1,0),"")</f>
        <v/>
      </c>
      <c r="AI135" s="124" t="b">
        <f t="shared" si="36"/>
        <v>0</v>
      </c>
      <c r="AJ135" s="124">
        <f t="shared" si="37"/>
        <v>0</v>
      </c>
      <c r="AL135" s="124">
        <f t="shared" si="38"/>
        <v>0</v>
      </c>
      <c r="AM135" s="124">
        <f>IF('Member Info'!F132&gt;$T$1,1,0)</f>
        <v>0</v>
      </c>
      <c r="AN135" s="124" t="b">
        <f>IF(ISERROR(T135),ERROR.TYPE(#REF!)=ERROR.TYPE(T135),FALSE)</f>
        <v>0</v>
      </c>
      <c r="AO135" s="124" t="b">
        <f>IF(ISERROR(U135),ERROR.TYPE(#REF!)=ERROR.TYPE(U135),FALSE)</f>
        <v>0</v>
      </c>
      <c r="AP135" s="124">
        <f>IF('Member Info'!F132&gt;'GP1 April 25'!$U$1,1,0)</f>
        <v>0</v>
      </c>
      <c r="AQ135" s="124">
        <f t="shared" si="39"/>
        <v>0</v>
      </c>
      <c r="AR135" s="124">
        <f t="shared" si="40"/>
        <v>0</v>
      </c>
      <c r="AS135" s="124">
        <f t="shared" si="41"/>
        <v>1</v>
      </c>
    </row>
    <row r="136" spans="1:45" x14ac:dyDescent="0.25">
      <c r="A136" s="4">
        <v>105</v>
      </c>
      <c r="B136" s="164">
        <f>'Member Info'!D133</f>
        <v>0</v>
      </c>
      <c r="C136" s="164">
        <f>'Member Info'!E133</f>
        <v>0</v>
      </c>
      <c r="D136" s="164" t="str">
        <f>'Member Info'!G133</f>
        <v/>
      </c>
      <c r="E136" s="165">
        <f>'Member Info'!B133</f>
        <v>0</v>
      </c>
      <c r="F136" s="242"/>
      <c r="G136" s="166" t="str">
        <f>IF(E136=0,"",('Member Info'!K133+'Member Info'!L133))</f>
        <v/>
      </c>
      <c r="H136" s="419"/>
      <c r="I136" s="419"/>
      <c r="J136" s="26"/>
      <c r="K136" s="26"/>
      <c r="L136" s="384" t="str">
        <f>IF(E136=0,"",IF('Member Info'!F133&gt;$U$1,CONCATENATE("Joined with practice on ", TEXT('Member Info'!F133, "DD/MM/YYYY")),IF('Member Info'!N133&lt;&gt;"",IF('Member Info'!N133&lt;$T$1,CONCATENATE("Left Scheme on ", TEXT('Member Info'!N133, "DD/MM/YYYY")),IF(OR(G136="",G136=0),"Error Detected, No rate entered",IF(E136=0,"",IF(F136="","Error Detected, No Pensionable pay",IF(AS136=1,"No Part Time Status Entered",IF(AR136=1,"No Part Time Hours Entered",IF(ISERROR(AD136)," Unknown Values entered.",IF(V136+W136&lt;1,"Acceptable",IF(T136+U136=200, "No Contributions Entered", IF(M136="","Error Detected, Choose reason&gt;",IF(Z136="1",IF(V136=1,"Please Enter Deemed Pensionable Pay","Add Any Relevant Details Above"),"Please Give Details Above"))))))))))),IF(OR(G136="",G136=0),"Error Detected, No rate entered",IF(E136=0,"",IF(F136="","Error Detected, No Pensionable pay",IF(AS136=1,"No Part Time Status Entered",IF(AR136=1,"No Part Time Hours Entered",IF(ISERROR(AD136)," Unknown Values entered.",IF(V136+W136&lt;1,"Acceptable",IF(T136+U136=200, "No Contributions Entered", IF(M136="","Error Detected, Choose reason&gt;",IF(Z136="1",IF(V136=1,"Please Enter Deemed Pensionable Pay","Add relevant Details Above"),"Please give details Above")))))))))))))</f>
        <v/>
      </c>
      <c r="M136" s="260"/>
      <c r="N136" s="91"/>
      <c r="O136" s="91" t="str">
        <f t="shared" si="22"/>
        <v/>
      </c>
      <c r="P136" s="94">
        <f t="shared" si="23"/>
        <v>0</v>
      </c>
      <c r="Q136" s="94">
        <f t="shared" si="23"/>
        <v>0</v>
      </c>
      <c r="R136" s="218">
        <f>(ROUND((F136/100*'Member Info'!$W$2), 2))</f>
        <v>0</v>
      </c>
      <c r="S136" s="218" t="e">
        <f t="shared" si="24"/>
        <v>#VALUE!</v>
      </c>
      <c r="T136" s="218" t="str">
        <f t="shared" si="25"/>
        <v/>
      </c>
      <c r="U136" s="227" t="str">
        <f t="shared" si="26"/>
        <v/>
      </c>
      <c r="V136" s="228" t="str">
        <f t="shared" si="27"/>
        <v/>
      </c>
      <c r="W136" s="228" t="str">
        <f t="shared" si="28"/>
        <v/>
      </c>
      <c r="X136" s="222">
        <f t="shared" si="29"/>
        <v>0</v>
      </c>
      <c r="Y136" s="110">
        <f t="shared" si="30"/>
        <v>0</v>
      </c>
      <c r="Z136" s="235" t="str">
        <f t="shared" si="31"/>
        <v/>
      </c>
      <c r="AA136" s="240" t="b">
        <f t="shared" si="32"/>
        <v>0</v>
      </c>
      <c r="AB136" s="235">
        <f t="shared" si="33"/>
        <v>0</v>
      </c>
      <c r="AC136" s="235">
        <f>IF('Member Info'!N133="",1,"")</f>
        <v>1</v>
      </c>
      <c r="AD136" s="243" t="e">
        <f t="shared" si="34"/>
        <v>#VALUE!</v>
      </c>
      <c r="AE136" s="130" t="str">
        <f t="shared" si="21"/>
        <v/>
      </c>
      <c r="AF136" s="124">
        <f t="shared" si="35"/>
        <v>1</v>
      </c>
      <c r="AG136" s="124" t="str">
        <f>IF('Member Info'!N133&lt;&gt;"",IF(AND('Member Info'!N133&lt;=$U$1,'Member Info'!N133&gt;=$T$1),1,0),"")</f>
        <v/>
      </c>
      <c r="AI136" s="124" t="b">
        <f t="shared" si="36"/>
        <v>0</v>
      </c>
      <c r="AJ136" s="124">
        <f t="shared" si="37"/>
        <v>0</v>
      </c>
      <c r="AL136" s="124">
        <f t="shared" si="38"/>
        <v>0</v>
      </c>
      <c r="AM136" s="124">
        <f>IF('Member Info'!F133&gt;$T$1,1,0)</f>
        <v>0</v>
      </c>
      <c r="AN136" s="124" t="b">
        <f>IF(ISERROR(T136),ERROR.TYPE(#REF!)=ERROR.TYPE(T136),FALSE)</f>
        <v>0</v>
      </c>
      <c r="AO136" s="124" t="b">
        <f>IF(ISERROR(U136),ERROR.TYPE(#REF!)=ERROR.TYPE(U136),FALSE)</f>
        <v>0</v>
      </c>
      <c r="AP136" s="124">
        <f>IF('Member Info'!F133&gt;'GP1 April 25'!$U$1,1,0)</f>
        <v>0</v>
      </c>
      <c r="AQ136" s="124">
        <f t="shared" si="39"/>
        <v>0</v>
      </c>
      <c r="AR136" s="124">
        <f t="shared" si="40"/>
        <v>0</v>
      </c>
      <c r="AS136" s="124">
        <f t="shared" si="41"/>
        <v>1</v>
      </c>
    </row>
    <row r="137" spans="1:45" x14ac:dyDescent="0.25">
      <c r="A137" s="4">
        <v>106</v>
      </c>
      <c r="B137" s="164">
        <f>'Member Info'!D134</f>
        <v>0</v>
      </c>
      <c r="C137" s="164">
        <f>'Member Info'!E134</f>
        <v>0</v>
      </c>
      <c r="D137" s="164" t="str">
        <f>'Member Info'!G134</f>
        <v/>
      </c>
      <c r="E137" s="165">
        <f>'Member Info'!B134</f>
        <v>0</v>
      </c>
      <c r="F137" s="242"/>
      <c r="G137" s="166" t="str">
        <f>IF(E137=0,"",('Member Info'!K134+'Member Info'!L134))</f>
        <v/>
      </c>
      <c r="H137" s="419"/>
      <c r="I137" s="419"/>
      <c r="J137" s="26"/>
      <c r="K137" s="26"/>
      <c r="L137" s="384" t="str">
        <f>IF(E137=0,"",IF('Member Info'!F134&gt;$U$1,CONCATENATE("Joined with practice on ", TEXT('Member Info'!F134, "DD/MM/YYYY")),IF('Member Info'!N134&lt;&gt;"",IF('Member Info'!N134&lt;$T$1,CONCATENATE("Left Scheme on ", TEXT('Member Info'!N134, "DD/MM/YYYY")),IF(OR(G137="",G137=0),"Error Detected, No rate entered",IF(E137=0,"",IF(F137="","Error Detected, No Pensionable pay",IF(AS137=1,"No Part Time Status Entered",IF(AR137=1,"No Part Time Hours Entered",IF(ISERROR(AD137)," Unknown Values entered.",IF(V137+W137&lt;1,"Acceptable",IF(T137+U137=200, "No Contributions Entered", IF(M137="","Error Detected, Choose reason&gt;",IF(Z137="1",IF(V137=1,"Please Enter Deemed Pensionable Pay","Add Any Relevant Details Above"),"Please Give Details Above"))))))))))),IF(OR(G137="",G137=0),"Error Detected, No rate entered",IF(E137=0,"",IF(F137="","Error Detected, No Pensionable pay",IF(AS137=1,"No Part Time Status Entered",IF(AR137=1,"No Part Time Hours Entered",IF(ISERROR(AD137)," Unknown Values entered.",IF(V137+W137&lt;1,"Acceptable",IF(T137+U137=200, "No Contributions Entered", IF(M137="","Error Detected, Choose reason&gt;",IF(Z137="1",IF(V137=1,"Please Enter Deemed Pensionable Pay","Add relevant Details Above"),"Please give details Above")))))))))))))</f>
        <v/>
      </c>
      <c r="M137" s="260"/>
      <c r="N137" s="91"/>
      <c r="O137" s="91" t="str">
        <f t="shared" si="22"/>
        <v/>
      </c>
      <c r="P137" s="94">
        <f t="shared" si="23"/>
        <v>0</v>
      </c>
      <c r="Q137" s="94">
        <f t="shared" si="23"/>
        <v>0</v>
      </c>
      <c r="R137" s="218">
        <f>(ROUND((F137/100*'Member Info'!$W$2), 2))</f>
        <v>0</v>
      </c>
      <c r="S137" s="218" t="e">
        <f t="shared" si="24"/>
        <v>#VALUE!</v>
      </c>
      <c r="T137" s="218" t="str">
        <f t="shared" si="25"/>
        <v/>
      </c>
      <c r="U137" s="227" t="str">
        <f t="shared" si="26"/>
        <v/>
      </c>
      <c r="V137" s="228" t="str">
        <f t="shared" si="27"/>
        <v/>
      </c>
      <c r="W137" s="228" t="str">
        <f t="shared" si="28"/>
        <v/>
      </c>
      <c r="X137" s="222">
        <f t="shared" si="29"/>
        <v>0</v>
      </c>
      <c r="Y137" s="110">
        <f t="shared" si="30"/>
        <v>0</v>
      </c>
      <c r="Z137" s="235" t="str">
        <f t="shared" si="31"/>
        <v/>
      </c>
      <c r="AA137" s="240" t="b">
        <f t="shared" si="32"/>
        <v>0</v>
      </c>
      <c r="AB137" s="235">
        <f t="shared" si="33"/>
        <v>0</v>
      </c>
      <c r="AC137" s="235">
        <f>IF('Member Info'!N134="",1,"")</f>
        <v>1</v>
      </c>
      <c r="AD137" s="243" t="e">
        <f t="shared" si="34"/>
        <v>#VALUE!</v>
      </c>
      <c r="AE137" s="130" t="str">
        <f t="shared" si="21"/>
        <v/>
      </c>
      <c r="AF137" s="124">
        <f t="shared" si="35"/>
        <v>1</v>
      </c>
      <c r="AG137" s="124" t="str">
        <f>IF('Member Info'!N134&lt;&gt;"",IF(AND('Member Info'!N134&lt;=$U$1,'Member Info'!N134&gt;=$T$1),1,0),"")</f>
        <v/>
      </c>
      <c r="AI137" s="124" t="b">
        <f t="shared" si="36"/>
        <v>0</v>
      </c>
      <c r="AJ137" s="124">
        <f t="shared" si="37"/>
        <v>0</v>
      </c>
      <c r="AL137" s="124">
        <f t="shared" si="38"/>
        <v>0</v>
      </c>
      <c r="AM137" s="124">
        <f>IF('Member Info'!F134&gt;$T$1,1,0)</f>
        <v>0</v>
      </c>
      <c r="AN137" s="124" t="b">
        <f>IF(ISERROR(T137),ERROR.TYPE(#REF!)=ERROR.TYPE(T137),FALSE)</f>
        <v>0</v>
      </c>
      <c r="AO137" s="124" t="b">
        <f>IF(ISERROR(U137),ERROR.TYPE(#REF!)=ERROR.TYPE(U137),FALSE)</f>
        <v>0</v>
      </c>
      <c r="AP137" s="124">
        <f>IF('Member Info'!F134&gt;'GP1 April 25'!$U$1,1,0)</f>
        <v>0</v>
      </c>
      <c r="AQ137" s="124">
        <f t="shared" si="39"/>
        <v>0</v>
      </c>
      <c r="AR137" s="124">
        <f t="shared" si="40"/>
        <v>0</v>
      </c>
      <c r="AS137" s="124">
        <f t="shared" si="41"/>
        <v>1</v>
      </c>
    </row>
    <row r="138" spans="1:45" x14ac:dyDescent="0.25">
      <c r="A138" s="4">
        <v>107</v>
      </c>
      <c r="B138" s="164">
        <f>'Member Info'!D135</f>
        <v>0</v>
      </c>
      <c r="C138" s="164">
        <f>'Member Info'!E135</f>
        <v>0</v>
      </c>
      <c r="D138" s="164" t="str">
        <f>'Member Info'!G135</f>
        <v/>
      </c>
      <c r="E138" s="165">
        <f>'Member Info'!B135</f>
        <v>0</v>
      </c>
      <c r="F138" s="242"/>
      <c r="G138" s="166" t="str">
        <f>IF(E138=0,"",('Member Info'!K135+'Member Info'!L135))</f>
        <v/>
      </c>
      <c r="H138" s="419"/>
      <c r="I138" s="419"/>
      <c r="J138" s="26"/>
      <c r="K138" s="26"/>
      <c r="L138" s="384" t="str">
        <f>IF(E138=0,"",IF('Member Info'!F135&gt;$U$1,CONCATENATE("Joined with practice on ", TEXT('Member Info'!F135, "DD/MM/YYYY")),IF('Member Info'!N135&lt;&gt;"",IF('Member Info'!N135&lt;$T$1,CONCATENATE("Left Scheme on ", TEXT('Member Info'!N135, "DD/MM/YYYY")),IF(OR(G138="",G138=0),"Error Detected, No rate entered",IF(E138=0,"",IF(F138="","Error Detected, No Pensionable pay",IF(AS138=1,"No Part Time Status Entered",IF(AR138=1,"No Part Time Hours Entered",IF(ISERROR(AD138)," Unknown Values entered.",IF(V138+W138&lt;1,"Acceptable",IF(T138+U138=200, "No Contributions Entered", IF(M138="","Error Detected, Choose reason&gt;",IF(Z138="1",IF(V138=1,"Please Enter Deemed Pensionable Pay","Add Any Relevant Details Above"),"Please Give Details Above"))))))))))),IF(OR(G138="",G138=0),"Error Detected, No rate entered",IF(E138=0,"",IF(F138="","Error Detected, No Pensionable pay",IF(AS138=1,"No Part Time Status Entered",IF(AR138=1,"No Part Time Hours Entered",IF(ISERROR(AD138)," Unknown Values entered.",IF(V138+W138&lt;1,"Acceptable",IF(T138+U138=200, "No Contributions Entered", IF(M138="","Error Detected, Choose reason&gt;",IF(Z138="1",IF(V138=1,"Please Enter Deemed Pensionable Pay","Add relevant Details Above"),"Please give details Above")))))))))))))</f>
        <v/>
      </c>
      <c r="M138" s="260"/>
      <c r="N138" s="91"/>
      <c r="O138" s="91" t="str">
        <f t="shared" si="22"/>
        <v/>
      </c>
      <c r="P138" s="94">
        <f t="shared" si="23"/>
        <v>0</v>
      </c>
      <c r="Q138" s="94">
        <f t="shared" si="23"/>
        <v>0</v>
      </c>
      <c r="R138" s="218">
        <f>(ROUND((F138/100*'Member Info'!$W$2), 2))</f>
        <v>0</v>
      </c>
      <c r="S138" s="218" t="e">
        <f t="shared" si="24"/>
        <v>#VALUE!</v>
      </c>
      <c r="T138" s="218" t="str">
        <f t="shared" si="25"/>
        <v/>
      </c>
      <c r="U138" s="227" t="str">
        <f t="shared" si="26"/>
        <v/>
      </c>
      <c r="V138" s="228" t="str">
        <f t="shared" si="27"/>
        <v/>
      </c>
      <c r="W138" s="228" t="str">
        <f t="shared" si="28"/>
        <v/>
      </c>
      <c r="X138" s="222">
        <f t="shared" si="29"/>
        <v>0</v>
      </c>
      <c r="Y138" s="110">
        <f t="shared" si="30"/>
        <v>0</v>
      </c>
      <c r="Z138" s="235" t="str">
        <f t="shared" si="31"/>
        <v/>
      </c>
      <c r="AA138" s="240" t="b">
        <f t="shared" si="32"/>
        <v>0</v>
      </c>
      <c r="AB138" s="235">
        <f t="shared" si="33"/>
        <v>0</v>
      </c>
      <c r="AC138" s="235">
        <f>IF('Member Info'!N135="",1,"")</f>
        <v>1</v>
      </c>
      <c r="AD138" s="243" t="e">
        <f t="shared" si="34"/>
        <v>#VALUE!</v>
      </c>
      <c r="AE138" s="130" t="str">
        <f t="shared" si="21"/>
        <v/>
      </c>
      <c r="AF138" s="124">
        <f t="shared" si="35"/>
        <v>1</v>
      </c>
      <c r="AG138" s="124" t="str">
        <f>IF('Member Info'!N135&lt;&gt;"",IF(AND('Member Info'!N135&lt;=$U$1,'Member Info'!N135&gt;=$T$1),1,0),"")</f>
        <v/>
      </c>
      <c r="AI138" s="124" t="b">
        <f t="shared" si="36"/>
        <v>0</v>
      </c>
      <c r="AJ138" s="124">
        <f t="shared" si="37"/>
        <v>0</v>
      </c>
      <c r="AL138" s="124">
        <f t="shared" si="38"/>
        <v>0</v>
      </c>
      <c r="AM138" s="124">
        <f>IF('Member Info'!F135&gt;$T$1,1,0)</f>
        <v>0</v>
      </c>
      <c r="AN138" s="124" t="b">
        <f>IF(ISERROR(T138),ERROR.TYPE(#REF!)=ERROR.TYPE(T138),FALSE)</f>
        <v>0</v>
      </c>
      <c r="AO138" s="124" t="b">
        <f>IF(ISERROR(U138),ERROR.TYPE(#REF!)=ERROR.TYPE(U138),FALSE)</f>
        <v>0</v>
      </c>
      <c r="AP138" s="124">
        <f>IF('Member Info'!F135&gt;'GP1 April 25'!$U$1,1,0)</f>
        <v>0</v>
      </c>
      <c r="AQ138" s="124">
        <f t="shared" si="39"/>
        <v>0</v>
      </c>
      <c r="AR138" s="124">
        <f t="shared" si="40"/>
        <v>0</v>
      </c>
      <c r="AS138" s="124">
        <f t="shared" si="41"/>
        <v>1</v>
      </c>
    </row>
    <row r="139" spans="1:45" x14ac:dyDescent="0.25">
      <c r="A139" s="4">
        <v>108</v>
      </c>
      <c r="B139" s="164">
        <f>'Member Info'!D136</f>
        <v>0</v>
      </c>
      <c r="C139" s="164">
        <f>'Member Info'!E136</f>
        <v>0</v>
      </c>
      <c r="D139" s="164" t="str">
        <f>'Member Info'!G136</f>
        <v/>
      </c>
      <c r="E139" s="165">
        <f>'Member Info'!B136</f>
        <v>0</v>
      </c>
      <c r="F139" s="242"/>
      <c r="G139" s="166" t="str">
        <f>IF(E139=0,"",('Member Info'!K136+'Member Info'!L136))</f>
        <v/>
      </c>
      <c r="H139" s="419"/>
      <c r="I139" s="419"/>
      <c r="J139" s="26"/>
      <c r="K139" s="26"/>
      <c r="L139" s="384" t="str">
        <f>IF(E139=0,"",IF('Member Info'!F136&gt;$U$1,CONCATENATE("Joined with practice on ", TEXT('Member Info'!F136, "DD/MM/YYYY")),IF('Member Info'!N136&lt;&gt;"",IF('Member Info'!N136&lt;$T$1,CONCATENATE("Left Scheme on ", TEXT('Member Info'!N136, "DD/MM/YYYY")),IF(OR(G139="",G139=0),"Error Detected, No rate entered",IF(E139=0,"",IF(F139="","Error Detected, No Pensionable pay",IF(AS139=1,"No Part Time Status Entered",IF(AR139=1,"No Part Time Hours Entered",IF(ISERROR(AD139)," Unknown Values entered.",IF(V139+W139&lt;1,"Acceptable",IF(T139+U139=200, "No Contributions Entered", IF(M139="","Error Detected, Choose reason&gt;",IF(Z139="1",IF(V139=1,"Please Enter Deemed Pensionable Pay","Add Any Relevant Details Above"),"Please Give Details Above"))))))))))),IF(OR(G139="",G139=0),"Error Detected, No rate entered",IF(E139=0,"",IF(F139="","Error Detected, No Pensionable pay",IF(AS139=1,"No Part Time Status Entered",IF(AR139=1,"No Part Time Hours Entered",IF(ISERROR(AD139)," Unknown Values entered.",IF(V139+W139&lt;1,"Acceptable",IF(T139+U139=200, "No Contributions Entered", IF(M139="","Error Detected, Choose reason&gt;",IF(Z139="1",IF(V139=1,"Please Enter Deemed Pensionable Pay","Add relevant Details Above"),"Please give details Above")))))))))))))</f>
        <v/>
      </c>
      <c r="M139" s="260"/>
      <c r="N139" s="91"/>
      <c r="O139" s="91" t="str">
        <f t="shared" si="22"/>
        <v/>
      </c>
      <c r="P139" s="94">
        <f t="shared" si="23"/>
        <v>0</v>
      </c>
      <c r="Q139" s="94">
        <f t="shared" si="23"/>
        <v>0</v>
      </c>
      <c r="R139" s="218">
        <f>(ROUND((F139/100*'Member Info'!$W$2), 2))</f>
        <v>0</v>
      </c>
      <c r="S139" s="218" t="e">
        <f t="shared" si="24"/>
        <v>#VALUE!</v>
      </c>
      <c r="T139" s="218" t="str">
        <f t="shared" si="25"/>
        <v/>
      </c>
      <c r="U139" s="227" t="str">
        <f t="shared" si="26"/>
        <v/>
      </c>
      <c r="V139" s="228" t="str">
        <f t="shared" si="27"/>
        <v/>
      </c>
      <c r="W139" s="228" t="str">
        <f t="shared" si="28"/>
        <v/>
      </c>
      <c r="X139" s="222">
        <f t="shared" si="29"/>
        <v>0</v>
      </c>
      <c r="Y139" s="110">
        <f t="shared" si="30"/>
        <v>0</v>
      </c>
      <c r="Z139" s="235" t="str">
        <f t="shared" si="31"/>
        <v/>
      </c>
      <c r="AA139" s="240" t="b">
        <f t="shared" si="32"/>
        <v>0</v>
      </c>
      <c r="AB139" s="235">
        <f t="shared" si="33"/>
        <v>0</v>
      </c>
      <c r="AC139" s="235">
        <f>IF('Member Info'!N136="",1,"")</f>
        <v>1</v>
      </c>
      <c r="AD139" s="243" t="e">
        <f t="shared" si="34"/>
        <v>#VALUE!</v>
      </c>
      <c r="AE139" s="130" t="str">
        <f t="shared" si="21"/>
        <v/>
      </c>
      <c r="AF139" s="124">
        <f t="shared" si="35"/>
        <v>1</v>
      </c>
      <c r="AG139" s="124" t="str">
        <f>IF('Member Info'!N136&lt;&gt;"",IF(AND('Member Info'!N136&lt;=$U$1,'Member Info'!N136&gt;=$T$1),1,0),"")</f>
        <v/>
      </c>
      <c r="AI139" s="124" t="b">
        <f t="shared" si="36"/>
        <v>0</v>
      </c>
      <c r="AJ139" s="124">
        <f t="shared" si="37"/>
        <v>0</v>
      </c>
      <c r="AL139" s="124">
        <f t="shared" si="38"/>
        <v>0</v>
      </c>
      <c r="AM139" s="124">
        <f>IF('Member Info'!F136&gt;$T$1,1,0)</f>
        <v>0</v>
      </c>
      <c r="AN139" s="124" t="b">
        <f>IF(ISERROR(T139),ERROR.TYPE(#REF!)=ERROR.TYPE(T139),FALSE)</f>
        <v>0</v>
      </c>
      <c r="AO139" s="124" t="b">
        <f>IF(ISERROR(U139),ERROR.TYPE(#REF!)=ERROR.TYPE(U139),FALSE)</f>
        <v>0</v>
      </c>
      <c r="AP139" s="124">
        <f>IF('Member Info'!F136&gt;'GP1 April 25'!$U$1,1,0)</f>
        <v>0</v>
      </c>
      <c r="AQ139" s="124">
        <f t="shared" si="39"/>
        <v>0</v>
      </c>
      <c r="AR139" s="124">
        <f t="shared" si="40"/>
        <v>0</v>
      </c>
      <c r="AS139" s="124">
        <f t="shared" si="41"/>
        <v>1</v>
      </c>
    </row>
    <row r="140" spans="1:45" x14ac:dyDescent="0.25">
      <c r="A140" s="4">
        <v>109</v>
      </c>
      <c r="B140" s="164">
        <f>'Member Info'!D137</f>
        <v>0</v>
      </c>
      <c r="C140" s="164">
        <f>'Member Info'!E137</f>
        <v>0</v>
      </c>
      <c r="D140" s="164" t="str">
        <f>'Member Info'!G137</f>
        <v/>
      </c>
      <c r="E140" s="165">
        <f>'Member Info'!B137</f>
        <v>0</v>
      </c>
      <c r="F140" s="242"/>
      <c r="G140" s="166" t="str">
        <f>IF(E140=0,"",('Member Info'!K137+'Member Info'!L137))</f>
        <v/>
      </c>
      <c r="H140" s="419"/>
      <c r="I140" s="419"/>
      <c r="J140" s="26"/>
      <c r="K140" s="26"/>
      <c r="L140" s="384" t="str">
        <f>IF(E140=0,"",IF('Member Info'!F137&gt;$U$1,CONCATENATE("Joined with practice on ", TEXT('Member Info'!F137, "DD/MM/YYYY")),IF('Member Info'!N137&lt;&gt;"",IF('Member Info'!N137&lt;$T$1,CONCATENATE("Left Scheme on ", TEXT('Member Info'!N137, "DD/MM/YYYY")),IF(OR(G140="",G140=0),"Error Detected, No rate entered",IF(E140=0,"",IF(F140="","Error Detected, No Pensionable pay",IF(AS140=1,"No Part Time Status Entered",IF(AR140=1,"No Part Time Hours Entered",IF(ISERROR(AD140)," Unknown Values entered.",IF(V140+W140&lt;1,"Acceptable",IF(T140+U140=200, "No Contributions Entered", IF(M140="","Error Detected, Choose reason&gt;",IF(Z140="1",IF(V140=1,"Please Enter Deemed Pensionable Pay","Add Any Relevant Details Above"),"Please Give Details Above"))))))))))),IF(OR(G140="",G140=0),"Error Detected, No rate entered",IF(E140=0,"",IF(F140="","Error Detected, No Pensionable pay",IF(AS140=1,"No Part Time Status Entered",IF(AR140=1,"No Part Time Hours Entered",IF(ISERROR(AD140)," Unknown Values entered.",IF(V140+W140&lt;1,"Acceptable",IF(T140+U140=200, "No Contributions Entered", IF(M140="","Error Detected, Choose reason&gt;",IF(Z140="1",IF(V140=1,"Please Enter Deemed Pensionable Pay","Add relevant Details Above"),"Please give details Above")))))))))))))</f>
        <v/>
      </c>
      <c r="M140" s="260"/>
      <c r="N140" s="91"/>
      <c r="O140" s="91" t="str">
        <f t="shared" si="22"/>
        <v/>
      </c>
      <c r="P140" s="94">
        <f t="shared" si="23"/>
        <v>0</v>
      </c>
      <c r="Q140" s="94">
        <f t="shared" si="23"/>
        <v>0</v>
      </c>
      <c r="R140" s="218">
        <f>(ROUND((F140/100*'Member Info'!$W$2), 2))</f>
        <v>0</v>
      </c>
      <c r="S140" s="218" t="e">
        <f t="shared" si="24"/>
        <v>#VALUE!</v>
      </c>
      <c r="T140" s="218" t="str">
        <f t="shared" si="25"/>
        <v/>
      </c>
      <c r="U140" s="227" t="str">
        <f t="shared" si="26"/>
        <v/>
      </c>
      <c r="V140" s="228" t="str">
        <f t="shared" si="27"/>
        <v/>
      </c>
      <c r="W140" s="228" t="str">
        <f t="shared" si="28"/>
        <v/>
      </c>
      <c r="X140" s="222">
        <f t="shared" si="29"/>
        <v>0</v>
      </c>
      <c r="Y140" s="110">
        <f t="shared" si="30"/>
        <v>0</v>
      </c>
      <c r="Z140" s="235" t="str">
        <f t="shared" si="31"/>
        <v/>
      </c>
      <c r="AA140" s="240" t="b">
        <f t="shared" si="32"/>
        <v>0</v>
      </c>
      <c r="AB140" s="235">
        <f t="shared" si="33"/>
        <v>0</v>
      </c>
      <c r="AC140" s="235">
        <f>IF('Member Info'!N137="",1,"")</f>
        <v>1</v>
      </c>
      <c r="AD140" s="243" t="e">
        <f t="shared" si="34"/>
        <v>#VALUE!</v>
      </c>
      <c r="AE140" s="130" t="str">
        <f t="shared" si="21"/>
        <v/>
      </c>
      <c r="AF140" s="124">
        <f t="shared" si="35"/>
        <v>1</v>
      </c>
      <c r="AG140" s="124" t="str">
        <f>IF('Member Info'!N137&lt;&gt;"",IF(AND('Member Info'!N137&lt;=$U$1,'Member Info'!N137&gt;=$T$1),1,0),"")</f>
        <v/>
      </c>
      <c r="AI140" s="124" t="b">
        <f t="shared" si="36"/>
        <v>0</v>
      </c>
      <c r="AJ140" s="124">
        <f t="shared" si="37"/>
        <v>0</v>
      </c>
      <c r="AL140" s="124">
        <f t="shared" si="38"/>
        <v>0</v>
      </c>
      <c r="AM140" s="124">
        <f>IF('Member Info'!F137&gt;$T$1,1,0)</f>
        <v>0</v>
      </c>
      <c r="AN140" s="124" t="b">
        <f>IF(ISERROR(T140),ERROR.TYPE(#REF!)=ERROR.TYPE(T140),FALSE)</f>
        <v>0</v>
      </c>
      <c r="AO140" s="124" t="b">
        <f>IF(ISERROR(U140),ERROR.TYPE(#REF!)=ERROR.TYPE(U140),FALSE)</f>
        <v>0</v>
      </c>
      <c r="AP140" s="124">
        <f>IF('Member Info'!F137&gt;'GP1 April 25'!$U$1,1,0)</f>
        <v>0</v>
      </c>
      <c r="AQ140" s="124">
        <f t="shared" si="39"/>
        <v>0</v>
      </c>
      <c r="AR140" s="124">
        <f t="shared" si="40"/>
        <v>0</v>
      </c>
      <c r="AS140" s="124">
        <f t="shared" si="41"/>
        <v>1</v>
      </c>
    </row>
    <row r="141" spans="1:45" x14ac:dyDescent="0.25">
      <c r="A141" s="4">
        <v>110</v>
      </c>
      <c r="B141" s="164">
        <f>'Member Info'!D138</f>
        <v>0</v>
      </c>
      <c r="C141" s="164">
        <f>'Member Info'!E138</f>
        <v>0</v>
      </c>
      <c r="D141" s="164" t="str">
        <f>'Member Info'!G138</f>
        <v/>
      </c>
      <c r="E141" s="165">
        <f>'Member Info'!B138</f>
        <v>0</v>
      </c>
      <c r="F141" s="242"/>
      <c r="G141" s="166" t="str">
        <f>IF(E141=0,"",('Member Info'!K138+'Member Info'!L138))</f>
        <v/>
      </c>
      <c r="H141" s="419"/>
      <c r="I141" s="419"/>
      <c r="J141" s="26"/>
      <c r="K141" s="26"/>
      <c r="L141" s="384" t="str">
        <f>IF(E141=0,"",IF('Member Info'!F138&gt;$U$1,CONCATENATE("Joined with practice on ", TEXT('Member Info'!F138, "DD/MM/YYYY")),IF('Member Info'!N138&lt;&gt;"",IF('Member Info'!N138&lt;$T$1,CONCATENATE("Left Scheme on ", TEXT('Member Info'!N138, "DD/MM/YYYY")),IF(OR(G141="",G141=0),"Error Detected, No rate entered",IF(E141=0,"",IF(F141="","Error Detected, No Pensionable pay",IF(AS141=1,"No Part Time Status Entered",IF(AR141=1,"No Part Time Hours Entered",IF(ISERROR(AD141)," Unknown Values entered.",IF(V141+W141&lt;1,"Acceptable",IF(T141+U141=200, "No Contributions Entered", IF(M141="","Error Detected, Choose reason&gt;",IF(Z141="1",IF(V141=1,"Please Enter Deemed Pensionable Pay","Add Any Relevant Details Above"),"Please Give Details Above"))))))))))),IF(OR(G141="",G141=0),"Error Detected, No rate entered",IF(E141=0,"",IF(F141="","Error Detected, No Pensionable pay",IF(AS141=1,"No Part Time Status Entered",IF(AR141=1,"No Part Time Hours Entered",IF(ISERROR(AD141)," Unknown Values entered.",IF(V141+W141&lt;1,"Acceptable",IF(T141+U141=200, "No Contributions Entered", IF(M141="","Error Detected, Choose reason&gt;",IF(Z141="1",IF(V141=1,"Please Enter Deemed Pensionable Pay","Add relevant Details Above"),"Please give details Above")))))))))))))</f>
        <v/>
      </c>
      <c r="M141" s="260"/>
      <c r="N141" s="91"/>
      <c r="O141" s="91" t="str">
        <f t="shared" si="22"/>
        <v/>
      </c>
      <c r="P141" s="94">
        <f t="shared" si="23"/>
        <v>0</v>
      </c>
      <c r="Q141" s="94">
        <f t="shared" si="23"/>
        <v>0</v>
      </c>
      <c r="R141" s="218">
        <f>(ROUND((F141/100*'Member Info'!$W$2), 2))</f>
        <v>0</v>
      </c>
      <c r="S141" s="218" t="e">
        <f t="shared" si="24"/>
        <v>#VALUE!</v>
      </c>
      <c r="T141" s="218" t="str">
        <f t="shared" si="25"/>
        <v/>
      </c>
      <c r="U141" s="227" t="str">
        <f t="shared" si="26"/>
        <v/>
      </c>
      <c r="V141" s="228" t="str">
        <f t="shared" si="27"/>
        <v/>
      </c>
      <c r="W141" s="228" t="str">
        <f t="shared" si="28"/>
        <v/>
      </c>
      <c r="X141" s="222">
        <f t="shared" si="29"/>
        <v>0</v>
      </c>
      <c r="Y141" s="110">
        <f t="shared" si="30"/>
        <v>0</v>
      </c>
      <c r="Z141" s="235" t="str">
        <f t="shared" si="31"/>
        <v/>
      </c>
      <c r="AA141" s="240" t="b">
        <f t="shared" si="32"/>
        <v>0</v>
      </c>
      <c r="AB141" s="235">
        <f t="shared" si="33"/>
        <v>0</v>
      </c>
      <c r="AC141" s="235">
        <f>IF('Member Info'!N138="",1,"")</f>
        <v>1</v>
      </c>
      <c r="AD141" s="243" t="e">
        <f t="shared" si="34"/>
        <v>#VALUE!</v>
      </c>
      <c r="AE141" s="130" t="str">
        <f t="shared" si="21"/>
        <v/>
      </c>
      <c r="AF141" s="124">
        <f t="shared" si="35"/>
        <v>1</v>
      </c>
      <c r="AG141" s="124" t="str">
        <f>IF('Member Info'!N138&lt;&gt;"",IF(AND('Member Info'!N138&lt;=$U$1,'Member Info'!N138&gt;=$T$1),1,0),"")</f>
        <v/>
      </c>
      <c r="AI141" s="124" t="b">
        <f t="shared" si="36"/>
        <v>0</v>
      </c>
      <c r="AJ141" s="124">
        <f t="shared" si="37"/>
        <v>0</v>
      </c>
      <c r="AL141" s="124">
        <f t="shared" si="38"/>
        <v>0</v>
      </c>
      <c r="AM141" s="124">
        <f>IF('Member Info'!F138&gt;$T$1,1,0)</f>
        <v>0</v>
      </c>
      <c r="AN141" s="124" t="b">
        <f>IF(ISERROR(T141),ERROR.TYPE(#REF!)=ERROR.TYPE(T141),FALSE)</f>
        <v>0</v>
      </c>
      <c r="AO141" s="124" t="b">
        <f>IF(ISERROR(U141),ERROR.TYPE(#REF!)=ERROR.TYPE(U141),FALSE)</f>
        <v>0</v>
      </c>
      <c r="AP141" s="124">
        <f>IF('Member Info'!F138&gt;'GP1 April 25'!$U$1,1,0)</f>
        <v>0</v>
      </c>
      <c r="AQ141" s="124">
        <f t="shared" si="39"/>
        <v>0</v>
      </c>
      <c r="AR141" s="124">
        <f t="shared" si="40"/>
        <v>0</v>
      </c>
      <c r="AS141" s="124">
        <f t="shared" si="41"/>
        <v>1</v>
      </c>
    </row>
    <row r="142" spans="1:45" x14ac:dyDescent="0.25">
      <c r="A142" s="4">
        <v>111</v>
      </c>
      <c r="B142" s="164">
        <f>'Member Info'!D139</f>
        <v>0</v>
      </c>
      <c r="C142" s="164">
        <f>'Member Info'!E139</f>
        <v>0</v>
      </c>
      <c r="D142" s="164" t="str">
        <f>'Member Info'!G139</f>
        <v/>
      </c>
      <c r="E142" s="165">
        <f>'Member Info'!B139</f>
        <v>0</v>
      </c>
      <c r="F142" s="242"/>
      <c r="G142" s="166" t="str">
        <f>IF(E142=0,"",('Member Info'!K139+'Member Info'!L139))</f>
        <v/>
      </c>
      <c r="H142" s="419"/>
      <c r="I142" s="419"/>
      <c r="J142" s="26"/>
      <c r="K142" s="26"/>
      <c r="L142" s="384" t="str">
        <f>IF(E142=0,"",IF('Member Info'!F139&gt;$U$1,CONCATENATE("Joined with practice on ", TEXT('Member Info'!F139, "DD/MM/YYYY")),IF('Member Info'!N139&lt;&gt;"",IF('Member Info'!N139&lt;$T$1,CONCATENATE("Left Scheme on ", TEXT('Member Info'!N139, "DD/MM/YYYY")),IF(OR(G142="",G142=0),"Error Detected, No rate entered",IF(E142=0,"",IF(F142="","Error Detected, No Pensionable pay",IF(AS142=1,"No Part Time Status Entered",IF(AR142=1,"No Part Time Hours Entered",IF(ISERROR(AD142)," Unknown Values entered.",IF(V142+W142&lt;1,"Acceptable",IF(T142+U142=200, "No Contributions Entered", IF(M142="","Error Detected, Choose reason&gt;",IF(Z142="1",IF(V142=1,"Please Enter Deemed Pensionable Pay","Add Any Relevant Details Above"),"Please Give Details Above"))))))))))),IF(OR(G142="",G142=0),"Error Detected, No rate entered",IF(E142=0,"",IF(F142="","Error Detected, No Pensionable pay",IF(AS142=1,"No Part Time Status Entered",IF(AR142=1,"No Part Time Hours Entered",IF(ISERROR(AD142)," Unknown Values entered.",IF(V142+W142&lt;1,"Acceptable",IF(T142+U142=200, "No Contributions Entered", IF(M142="","Error Detected, Choose reason&gt;",IF(Z142="1",IF(V142=1,"Please Enter Deemed Pensionable Pay","Add relevant Details Above"),"Please give details Above")))))))))))))</f>
        <v/>
      </c>
      <c r="M142" s="260"/>
      <c r="N142" s="91"/>
      <c r="O142" s="91" t="str">
        <f t="shared" si="22"/>
        <v/>
      </c>
      <c r="P142" s="94">
        <f t="shared" si="23"/>
        <v>0</v>
      </c>
      <c r="Q142" s="94">
        <f t="shared" si="23"/>
        <v>0</v>
      </c>
      <c r="R142" s="218">
        <f>(ROUND((F142/100*'Member Info'!$W$2), 2))</f>
        <v>0</v>
      </c>
      <c r="S142" s="218" t="e">
        <f t="shared" si="24"/>
        <v>#VALUE!</v>
      </c>
      <c r="T142" s="218" t="str">
        <f t="shared" si="25"/>
        <v/>
      </c>
      <c r="U142" s="227" t="str">
        <f t="shared" si="26"/>
        <v/>
      </c>
      <c r="V142" s="228" t="str">
        <f t="shared" si="27"/>
        <v/>
      </c>
      <c r="W142" s="228" t="str">
        <f t="shared" si="28"/>
        <v/>
      </c>
      <c r="X142" s="222">
        <f t="shared" si="29"/>
        <v>0</v>
      </c>
      <c r="Y142" s="110">
        <f t="shared" si="30"/>
        <v>0</v>
      </c>
      <c r="Z142" s="235" t="str">
        <f t="shared" si="31"/>
        <v/>
      </c>
      <c r="AA142" s="240" t="b">
        <f t="shared" si="32"/>
        <v>0</v>
      </c>
      <c r="AB142" s="235">
        <f t="shared" si="33"/>
        <v>0</v>
      </c>
      <c r="AC142" s="235">
        <f>IF('Member Info'!N139="",1,"")</f>
        <v>1</v>
      </c>
      <c r="AD142" s="243" t="e">
        <f t="shared" si="34"/>
        <v>#VALUE!</v>
      </c>
      <c r="AE142" s="130" t="str">
        <f t="shared" si="21"/>
        <v/>
      </c>
      <c r="AF142" s="124">
        <f t="shared" si="35"/>
        <v>1</v>
      </c>
      <c r="AG142" s="124" t="str">
        <f>IF('Member Info'!N139&lt;&gt;"",IF(AND('Member Info'!N139&lt;=$U$1,'Member Info'!N139&gt;=$T$1),1,0),"")</f>
        <v/>
      </c>
      <c r="AI142" s="124" t="b">
        <f t="shared" si="36"/>
        <v>0</v>
      </c>
      <c r="AJ142" s="124">
        <f t="shared" si="37"/>
        <v>0</v>
      </c>
      <c r="AL142" s="124">
        <f t="shared" si="38"/>
        <v>0</v>
      </c>
      <c r="AM142" s="124">
        <f>IF('Member Info'!F139&gt;$T$1,1,0)</f>
        <v>0</v>
      </c>
      <c r="AN142" s="124" t="b">
        <f>IF(ISERROR(T142),ERROR.TYPE(#REF!)=ERROR.TYPE(T142),FALSE)</f>
        <v>0</v>
      </c>
      <c r="AO142" s="124" t="b">
        <f>IF(ISERROR(U142),ERROR.TYPE(#REF!)=ERROR.TYPE(U142),FALSE)</f>
        <v>0</v>
      </c>
      <c r="AP142" s="124">
        <f>IF('Member Info'!F139&gt;'GP1 April 25'!$U$1,1,0)</f>
        <v>0</v>
      </c>
      <c r="AQ142" s="124">
        <f t="shared" si="39"/>
        <v>0</v>
      </c>
      <c r="AR142" s="124">
        <f t="shared" si="40"/>
        <v>0</v>
      </c>
      <c r="AS142" s="124">
        <f t="shared" si="41"/>
        <v>1</v>
      </c>
    </row>
    <row r="143" spans="1:45" x14ac:dyDescent="0.25">
      <c r="A143" s="4">
        <v>112</v>
      </c>
      <c r="B143" s="164">
        <f>'Member Info'!D140</f>
        <v>0</v>
      </c>
      <c r="C143" s="164">
        <f>'Member Info'!E140</f>
        <v>0</v>
      </c>
      <c r="D143" s="164" t="str">
        <f>'Member Info'!G140</f>
        <v/>
      </c>
      <c r="E143" s="165">
        <f>'Member Info'!B140</f>
        <v>0</v>
      </c>
      <c r="F143" s="242"/>
      <c r="G143" s="166" t="str">
        <f>IF(E143=0,"",('Member Info'!K140+'Member Info'!L140))</f>
        <v/>
      </c>
      <c r="H143" s="419"/>
      <c r="I143" s="419"/>
      <c r="J143" s="26"/>
      <c r="K143" s="26"/>
      <c r="L143" s="384" t="str">
        <f>IF(E143=0,"",IF('Member Info'!F140&gt;$U$1,CONCATENATE("Joined with practice on ", TEXT('Member Info'!F140, "DD/MM/YYYY")),IF('Member Info'!N140&lt;&gt;"",IF('Member Info'!N140&lt;$T$1,CONCATENATE("Left Scheme on ", TEXT('Member Info'!N140, "DD/MM/YYYY")),IF(OR(G143="",G143=0),"Error Detected, No rate entered",IF(E143=0,"",IF(F143="","Error Detected, No Pensionable pay",IF(AS143=1,"No Part Time Status Entered",IF(AR143=1,"No Part Time Hours Entered",IF(ISERROR(AD143)," Unknown Values entered.",IF(V143+W143&lt;1,"Acceptable",IF(T143+U143=200, "No Contributions Entered", IF(M143="","Error Detected, Choose reason&gt;",IF(Z143="1",IF(V143=1,"Please Enter Deemed Pensionable Pay","Add Any Relevant Details Above"),"Please Give Details Above"))))))))))),IF(OR(G143="",G143=0),"Error Detected, No rate entered",IF(E143=0,"",IF(F143="","Error Detected, No Pensionable pay",IF(AS143=1,"No Part Time Status Entered",IF(AR143=1,"No Part Time Hours Entered",IF(ISERROR(AD143)," Unknown Values entered.",IF(V143+W143&lt;1,"Acceptable",IF(T143+U143=200, "No Contributions Entered", IF(M143="","Error Detected, Choose reason&gt;",IF(Z143="1",IF(V143=1,"Please Enter Deemed Pensionable Pay","Add relevant Details Above"),"Please give details Above")))))))))))))</f>
        <v/>
      </c>
      <c r="M143" s="260"/>
      <c r="N143" s="91"/>
      <c r="O143" s="91" t="str">
        <f t="shared" si="22"/>
        <v/>
      </c>
      <c r="P143" s="94">
        <f t="shared" si="23"/>
        <v>0</v>
      </c>
      <c r="Q143" s="94">
        <f t="shared" si="23"/>
        <v>0</v>
      </c>
      <c r="R143" s="218">
        <f>(ROUND((F143/100*'Member Info'!$W$2), 2))</f>
        <v>0</v>
      </c>
      <c r="S143" s="218" t="e">
        <f t="shared" si="24"/>
        <v>#VALUE!</v>
      </c>
      <c r="T143" s="218" t="str">
        <f t="shared" si="25"/>
        <v/>
      </c>
      <c r="U143" s="227" t="str">
        <f t="shared" si="26"/>
        <v/>
      </c>
      <c r="V143" s="228" t="str">
        <f t="shared" si="27"/>
        <v/>
      </c>
      <c r="W143" s="228" t="str">
        <f t="shared" si="28"/>
        <v/>
      </c>
      <c r="X143" s="222">
        <f t="shared" si="29"/>
        <v>0</v>
      </c>
      <c r="Y143" s="110">
        <f t="shared" si="30"/>
        <v>0</v>
      </c>
      <c r="Z143" s="235" t="str">
        <f t="shared" si="31"/>
        <v/>
      </c>
      <c r="AA143" s="240" t="b">
        <f t="shared" si="32"/>
        <v>0</v>
      </c>
      <c r="AB143" s="235">
        <f t="shared" si="33"/>
        <v>0</v>
      </c>
      <c r="AC143" s="235">
        <f>IF('Member Info'!N140="",1,"")</f>
        <v>1</v>
      </c>
      <c r="AD143" s="243" t="e">
        <f t="shared" si="34"/>
        <v>#VALUE!</v>
      </c>
      <c r="AE143" s="130" t="str">
        <f t="shared" si="21"/>
        <v/>
      </c>
      <c r="AF143" s="124">
        <f t="shared" si="35"/>
        <v>1</v>
      </c>
      <c r="AG143" s="124" t="str">
        <f>IF('Member Info'!N140&lt;&gt;"",IF(AND('Member Info'!N140&lt;=$U$1,'Member Info'!N140&gt;=$T$1),1,0),"")</f>
        <v/>
      </c>
      <c r="AI143" s="124" t="b">
        <f t="shared" si="36"/>
        <v>0</v>
      </c>
      <c r="AJ143" s="124">
        <f t="shared" si="37"/>
        <v>0</v>
      </c>
      <c r="AL143" s="124">
        <f t="shared" si="38"/>
        <v>0</v>
      </c>
      <c r="AM143" s="124">
        <f>IF('Member Info'!F140&gt;$T$1,1,0)</f>
        <v>0</v>
      </c>
      <c r="AN143" s="124" t="b">
        <f>IF(ISERROR(T143),ERROR.TYPE(#REF!)=ERROR.TYPE(T143),FALSE)</f>
        <v>0</v>
      </c>
      <c r="AO143" s="124" t="b">
        <f>IF(ISERROR(U143),ERROR.TYPE(#REF!)=ERROR.TYPE(U143),FALSE)</f>
        <v>0</v>
      </c>
      <c r="AP143" s="124">
        <f>IF('Member Info'!F140&gt;'GP1 April 25'!$U$1,1,0)</f>
        <v>0</v>
      </c>
      <c r="AQ143" s="124">
        <f t="shared" si="39"/>
        <v>0</v>
      </c>
      <c r="AR143" s="124">
        <f t="shared" si="40"/>
        <v>0</v>
      </c>
      <c r="AS143" s="124">
        <f t="shared" si="41"/>
        <v>1</v>
      </c>
    </row>
    <row r="144" spans="1:45" x14ac:dyDescent="0.25">
      <c r="A144" s="4">
        <v>113</v>
      </c>
      <c r="B144" s="164">
        <f>'Member Info'!D141</f>
        <v>0</v>
      </c>
      <c r="C144" s="164">
        <f>'Member Info'!E141</f>
        <v>0</v>
      </c>
      <c r="D144" s="164" t="str">
        <f>'Member Info'!G141</f>
        <v/>
      </c>
      <c r="E144" s="165">
        <f>'Member Info'!B141</f>
        <v>0</v>
      </c>
      <c r="F144" s="242"/>
      <c r="G144" s="166" t="str">
        <f>IF(E144=0,"",('Member Info'!K141+'Member Info'!L141))</f>
        <v/>
      </c>
      <c r="H144" s="419"/>
      <c r="I144" s="419"/>
      <c r="J144" s="26"/>
      <c r="K144" s="26"/>
      <c r="L144" s="384" t="str">
        <f>IF(E144=0,"",IF('Member Info'!F141&gt;$U$1,CONCATENATE("Joined with practice on ", TEXT('Member Info'!F141, "DD/MM/YYYY")),IF('Member Info'!N141&lt;&gt;"",IF('Member Info'!N141&lt;$T$1,CONCATENATE("Left Scheme on ", TEXT('Member Info'!N141, "DD/MM/YYYY")),IF(OR(G144="",G144=0),"Error Detected, No rate entered",IF(E144=0,"",IF(F144="","Error Detected, No Pensionable pay",IF(AS144=1,"No Part Time Status Entered",IF(AR144=1,"No Part Time Hours Entered",IF(ISERROR(AD144)," Unknown Values entered.",IF(V144+W144&lt;1,"Acceptable",IF(T144+U144=200, "No Contributions Entered", IF(M144="","Error Detected, Choose reason&gt;",IF(Z144="1",IF(V144=1,"Please Enter Deemed Pensionable Pay","Add Any Relevant Details Above"),"Please Give Details Above"))))))))))),IF(OR(G144="",G144=0),"Error Detected, No rate entered",IF(E144=0,"",IF(F144="","Error Detected, No Pensionable pay",IF(AS144=1,"No Part Time Status Entered",IF(AR144=1,"No Part Time Hours Entered",IF(ISERROR(AD144)," Unknown Values entered.",IF(V144+W144&lt;1,"Acceptable",IF(T144+U144=200, "No Contributions Entered", IF(M144="","Error Detected, Choose reason&gt;",IF(Z144="1",IF(V144=1,"Please Enter Deemed Pensionable Pay","Add relevant Details Above"),"Please give details Above")))))))))))))</f>
        <v/>
      </c>
      <c r="M144" s="260"/>
      <c r="N144" s="91"/>
      <c r="O144" s="91" t="str">
        <f t="shared" si="22"/>
        <v/>
      </c>
      <c r="P144" s="94">
        <f t="shared" si="23"/>
        <v>0</v>
      </c>
      <c r="Q144" s="94">
        <f t="shared" si="23"/>
        <v>0</v>
      </c>
      <c r="R144" s="218">
        <f>(ROUND((F144/100*'Member Info'!$W$2), 2))</f>
        <v>0</v>
      </c>
      <c r="S144" s="218" t="e">
        <f t="shared" si="24"/>
        <v>#VALUE!</v>
      </c>
      <c r="T144" s="218" t="str">
        <f t="shared" si="25"/>
        <v/>
      </c>
      <c r="U144" s="227" t="str">
        <f t="shared" si="26"/>
        <v/>
      </c>
      <c r="V144" s="228" t="str">
        <f t="shared" si="27"/>
        <v/>
      </c>
      <c r="W144" s="228" t="str">
        <f t="shared" si="28"/>
        <v/>
      </c>
      <c r="X144" s="222">
        <f t="shared" si="29"/>
        <v>0</v>
      </c>
      <c r="Y144" s="110">
        <f t="shared" si="30"/>
        <v>0</v>
      </c>
      <c r="Z144" s="235" t="str">
        <f t="shared" si="31"/>
        <v/>
      </c>
      <c r="AA144" s="240" t="b">
        <f t="shared" si="32"/>
        <v>0</v>
      </c>
      <c r="AB144" s="235">
        <f t="shared" si="33"/>
        <v>0</v>
      </c>
      <c r="AC144" s="235">
        <f>IF('Member Info'!N141="",1,"")</f>
        <v>1</v>
      </c>
      <c r="AD144" s="243" t="e">
        <f t="shared" si="34"/>
        <v>#VALUE!</v>
      </c>
      <c r="AE144" s="130" t="str">
        <f t="shared" si="21"/>
        <v/>
      </c>
      <c r="AF144" s="124">
        <f t="shared" si="35"/>
        <v>1</v>
      </c>
      <c r="AG144" s="124" t="str">
        <f>IF('Member Info'!N141&lt;&gt;"",IF(AND('Member Info'!N141&lt;=$U$1,'Member Info'!N141&gt;=$T$1),1,0),"")</f>
        <v/>
      </c>
      <c r="AI144" s="124" t="b">
        <f t="shared" si="36"/>
        <v>0</v>
      </c>
      <c r="AJ144" s="124">
        <f t="shared" si="37"/>
        <v>0</v>
      </c>
      <c r="AL144" s="124">
        <f t="shared" si="38"/>
        <v>0</v>
      </c>
      <c r="AM144" s="124">
        <f>IF('Member Info'!F141&gt;$T$1,1,0)</f>
        <v>0</v>
      </c>
      <c r="AN144" s="124" t="b">
        <f>IF(ISERROR(T144),ERROR.TYPE(#REF!)=ERROR.TYPE(T144),FALSE)</f>
        <v>0</v>
      </c>
      <c r="AO144" s="124" t="b">
        <f>IF(ISERROR(U144),ERROR.TYPE(#REF!)=ERROR.TYPE(U144),FALSE)</f>
        <v>0</v>
      </c>
      <c r="AP144" s="124">
        <f>IF('Member Info'!F141&gt;'GP1 April 25'!$U$1,1,0)</f>
        <v>0</v>
      </c>
      <c r="AQ144" s="124">
        <f t="shared" si="39"/>
        <v>0</v>
      </c>
      <c r="AR144" s="124">
        <f t="shared" si="40"/>
        <v>0</v>
      </c>
      <c r="AS144" s="124">
        <f t="shared" si="41"/>
        <v>1</v>
      </c>
    </row>
    <row r="145" spans="1:45" x14ac:dyDescent="0.25">
      <c r="A145" s="4">
        <v>114</v>
      </c>
      <c r="B145" s="164">
        <f>'Member Info'!D142</f>
        <v>0</v>
      </c>
      <c r="C145" s="164">
        <f>'Member Info'!E142</f>
        <v>0</v>
      </c>
      <c r="D145" s="164" t="str">
        <f>'Member Info'!G142</f>
        <v/>
      </c>
      <c r="E145" s="165">
        <f>'Member Info'!B142</f>
        <v>0</v>
      </c>
      <c r="F145" s="242"/>
      <c r="G145" s="166" t="str">
        <f>IF(E145=0,"",('Member Info'!K142+'Member Info'!L142))</f>
        <v/>
      </c>
      <c r="H145" s="419"/>
      <c r="I145" s="419"/>
      <c r="J145" s="26"/>
      <c r="K145" s="26"/>
      <c r="L145" s="384" t="str">
        <f>IF(E145=0,"",IF('Member Info'!F142&gt;$U$1,CONCATENATE("Joined with practice on ", TEXT('Member Info'!F142, "DD/MM/YYYY")),IF('Member Info'!N142&lt;&gt;"",IF('Member Info'!N142&lt;$T$1,CONCATENATE("Left Scheme on ", TEXT('Member Info'!N142, "DD/MM/YYYY")),IF(OR(G145="",G145=0),"Error Detected, No rate entered",IF(E145=0,"",IF(F145="","Error Detected, No Pensionable pay",IF(AS145=1,"No Part Time Status Entered",IF(AR145=1,"No Part Time Hours Entered",IF(ISERROR(AD145)," Unknown Values entered.",IF(V145+W145&lt;1,"Acceptable",IF(T145+U145=200, "No Contributions Entered", IF(M145="","Error Detected, Choose reason&gt;",IF(Z145="1",IF(V145=1,"Please Enter Deemed Pensionable Pay","Add Any Relevant Details Above"),"Please Give Details Above"))))))))))),IF(OR(G145="",G145=0),"Error Detected, No rate entered",IF(E145=0,"",IF(F145="","Error Detected, No Pensionable pay",IF(AS145=1,"No Part Time Status Entered",IF(AR145=1,"No Part Time Hours Entered",IF(ISERROR(AD145)," Unknown Values entered.",IF(V145+W145&lt;1,"Acceptable",IF(T145+U145=200, "No Contributions Entered", IF(M145="","Error Detected, Choose reason&gt;",IF(Z145="1",IF(V145=1,"Please Enter Deemed Pensionable Pay","Add relevant Details Above"),"Please give details Above")))))))))))))</f>
        <v/>
      </c>
      <c r="M145" s="260"/>
      <c r="N145" s="91"/>
      <c r="O145" s="91" t="str">
        <f t="shared" si="22"/>
        <v/>
      </c>
      <c r="P145" s="94">
        <f t="shared" si="23"/>
        <v>0</v>
      </c>
      <c r="Q145" s="94">
        <f t="shared" si="23"/>
        <v>0</v>
      </c>
      <c r="R145" s="218">
        <f>(ROUND((F145/100*'Member Info'!$W$2), 2))</f>
        <v>0</v>
      </c>
      <c r="S145" s="218" t="e">
        <f t="shared" si="24"/>
        <v>#VALUE!</v>
      </c>
      <c r="T145" s="218" t="str">
        <f t="shared" si="25"/>
        <v/>
      </c>
      <c r="U145" s="227" t="str">
        <f t="shared" si="26"/>
        <v/>
      </c>
      <c r="V145" s="228" t="str">
        <f t="shared" si="27"/>
        <v/>
      </c>
      <c r="W145" s="228" t="str">
        <f t="shared" si="28"/>
        <v/>
      </c>
      <c r="X145" s="222">
        <f t="shared" si="29"/>
        <v>0</v>
      </c>
      <c r="Y145" s="110">
        <f t="shared" si="30"/>
        <v>0</v>
      </c>
      <c r="Z145" s="235" t="str">
        <f t="shared" si="31"/>
        <v/>
      </c>
      <c r="AA145" s="240" t="b">
        <f t="shared" si="32"/>
        <v>0</v>
      </c>
      <c r="AB145" s="235">
        <f t="shared" si="33"/>
        <v>0</v>
      </c>
      <c r="AC145" s="235">
        <f>IF('Member Info'!N142="",1,"")</f>
        <v>1</v>
      </c>
      <c r="AD145" s="243" t="e">
        <f t="shared" si="34"/>
        <v>#VALUE!</v>
      </c>
      <c r="AE145" s="130" t="str">
        <f t="shared" si="21"/>
        <v/>
      </c>
      <c r="AF145" s="124">
        <f t="shared" si="35"/>
        <v>1</v>
      </c>
      <c r="AG145" s="124" t="str">
        <f>IF('Member Info'!N142&lt;&gt;"",IF(AND('Member Info'!N142&lt;=$U$1,'Member Info'!N142&gt;=$T$1),1,0),"")</f>
        <v/>
      </c>
      <c r="AI145" s="124" t="b">
        <f t="shared" si="36"/>
        <v>0</v>
      </c>
      <c r="AJ145" s="124">
        <f t="shared" si="37"/>
        <v>0</v>
      </c>
      <c r="AL145" s="124">
        <f t="shared" si="38"/>
        <v>0</v>
      </c>
      <c r="AM145" s="124">
        <f>IF('Member Info'!F142&gt;$T$1,1,0)</f>
        <v>0</v>
      </c>
      <c r="AN145" s="124" t="b">
        <f>IF(ISERROR(T145),ERROR.TYPE(#REF!)=ERROR.TYPE(T145),FALSE)</f>
        <v>0</v>
      </c>
      <c r="AO145" s="124" t="b">
        <f>IF(ISERROR(U145),ERROR.TYPE(#REF!)=ERROR.TYPE(U145),FALSE)</f>
        <v>0</v>
      </c>
      <c r="AP145" s="124">
        <f>IF('Member Info'!F142&gt;'GP1 April 25'!$U$1,1,0)</f>
        <v>0</v>
      </c>
      <c r="AQ145" s="124">
        <f t="shared" si="39"/>
        <v>0</v>
      </c>
      <c r="AR145" s="124">
        <f t="shared" si="40"/>
        <v>0</v>
      </c>
      <c r="AS145" s="124">
        <f t="shared" si="41"/>
        <v>1</v>
      </c>
    </row>
    <row r="146" spans="1:45" x14ac:dyDescent="0.25">
      <c r="A146" s="4">
        <v>115</v>
      </c>
      <c r="B146" s="164">
        <f>'Member Info'!D143</f>
        <v>0</v>
      </c>
      <c r="C146" s="164">
        <f>'Member Info'!E143</f>
        <v>0</v>
      </c>
      <c r="D146" s="164" t="str">
        <f>'Member Info'!G143</f>
        <v/>
      </c>
      <c r="E146" s="165">
        <f>'Member Info'!B143</f>
        <v>0</v>
      </c>
      <c r="F146" s="242"/>
      <c r="G146" s="166" t="str">
        <f>IF(E146=0,"",('Member Info'!K143+'Member Info'!L143))</f>
        <v/>
      </c>
      <c r="H146" s="419"/>
      <c r="I146" s="419"/>
      <c r="J146" s="26"/>
      <c r="K146" s="26"/>
      <c r="L146" s="384" t="str">
        <f>IF(E146=0,"",IF('Member Info'!F143&gt;$U$1,CONCATENATE("Joined with practice on ", TEXT('Member Info'!F143, "DD/MM/YYYY")),IF('Member Info'!N143&lt;&gt;"",IF('Member Info'!N143&lt;$T$1,CONCATENATE("Left Scheme on ", TEXT('Member Info'!N143, "DD/MM/YYYY")),IF(OR(G146="",G146=0),"Error Detected, No rate entered",IF(E146=0,"",IF(F146="","Error Detected, No Pensionable pay",IF(AS146=1,"No Part Time Status Entered",IF(AR146=1,"No Part Time Hours Entered",IF(ISERROR(AD146)," Unknown Values entered.",IF(V146+W146&lt;1,"Acceptable",IF(T146+U146=200, "No Contributions Entered", IF(M146="","Error Detected, Choose reason&gt;",IF(Z146="1",IF(V146=1,"Please Enter Deemed Pensionable Pay","Add Any Relevant Details Above"),"Please Give Details Above"))))))))))),IF(OR(G146="",G146=0),"Error Detected, No rate entered",IF(E146=0,"",IF(F146="","Error Detected, No Pensionable pay",IF(AS146=1,"No Part Time Status Entered",IF(AR146=1,"No Part Time Hours Entered",IF(ISERROR(AD146)," Unknown Values entered.",IF(V146+W146&lt;1,"Acceptable",IF(T146+U146=200, "No Contributions Entered", IF(M146="","Error Detected, Choose reason&gt;",IF(Z146="1",IF(V146=1,"Please Enter Deemed Pensionable Pay","Add relevant Details Above"),"Please give details Above")))))))))))))</f>
        <v/>
      </c>
      <c r="M146" s="260"/>
      <c r="N146" s="91"/>
      <c r="O146" s="91" t="str">
        <f t="shared" si="22"/>
        <v/>
      </c>
      <c r="P146" s="94">
        <f t="shared" si="23"/>
        <v>0</v>
      </c>
      <c r="Q146" s="94">
        <f t="shared" si="23"/>
        <v>0</v>
      </c>
      <c r="R146" s="218">
        <f>(ROUND((F146/100*'Member Info'!$W$2), 2))</f>
        <v>0</v>
      </c>
      <c r="S146" s="218" t="e">
        <f t="shared" si="24"/>
        <v>#VALUE!</v>
      </c>
      <c r="T146" s="218" t="str">
        <f t="shared" si="25"/>
        <v/>
      </c>
      <c r="U146" s="227" t="str">
        <f t="shared" si="26"/>
        <v/>
      </c>
      <c r="V146" s="228" t="str">
        <f t="shared" si="27"/>
        <v/>
      </c>
      <c r="W146" s="228" t="str">
        <f t="shared" si="28"/>
        <v/>
      </c>
      <c r="X146" s="222">
        <f t="shared" si="29"/>
        <v>0</v>
      </c>
      <c r="Y146" s="110">
        <f t="shared" si="30"/>
        <v>0</v>
      </c>
      <c r="Z146" s="235" t="str">
        <f t="shared" si="31"/>
        <v/>
      </c>
      <c r="AA146" s="240" t="b">
        <f t="shared" si="32"/>
        <v>0</v>
      </c>
      <c r="AB146" s="235">
        <f t="shared" si="33"/>
        <v>0</v>
      </c>
      <c r="AC146" s="235">
        <f>IF('Member Info'!N143="",1,"")</f>
        <v>1</v>
      </c>
      <c r="AD146" s="243" t="e">
        <f t="shared" si="34"/>
        <v>#VALUE!</v>
      </c>
      <c r="AE146" s="130" t="str">
        <f t="shared" si="21"/>
        <v/>
      </c>
      <c r="AF146" s="124">
        <f t="shared" si="35"/>
        <v>1</v>
      </c>
      <c r="AG146" s="124" t="str">
        <f>IF('Member Info'!N143&lt;&gt;"",IF(AND('Member Info'!N143&lt;=$U$1,'Member Info'!N143&gt;=$T$1),1,0),"")</f>
        <v/>
      </c>
      <c r="AI146" s="124" t="b">
        <f t="shared" si="36"/>
        <v>0</v>
      </c>
      <c r="AJ146" s="124">
        <f t="shared" si="37"/>
        <v>0</v>
      </c>
      <c r="AL146" s="124">
        <f t="shared" si="38"/>
        <v>0</v>
      </c>
      <c r="AM146" s="124">
        <f>IF('Member Info'!F143&gt;$T$1,1,0)</f>
        <v>0</v>
      </c>
      <c r="AN146" s="124" t="b">
        <f>IF(ISERROR(T146),ERROR.TYPE(#REF!)=ERROR.TYPE(T146),FALSE)</f>
        <v>0</v>
      </c>
      <c r="AO146" s="124" t="b">
        <f>IF(ISERROR(U146),ERROR.TYPE(#REF!)=ERROR.TYPE(U146),FALSE)</f>
        <v>0</v>
      </c>
      <c r="AP146" s="124">
        <f>IF('Member Info'!F143&gt;'GP1 April 25'!$U$1,1,0)</f>
        <v>0</v>
      </c>
      <c r="AQ146" s="124">
        <f t="shared" si="39"/>
        <v>0</v>
      </c>
      <c r="AR146" s="124">
        <f t="shared" si="40"/>
        <v>0</v>
      </c>
      <c r="AS146" s="124">
        <f t="shared" si="41"/>
        <v>1</v>
      </c>
    </row>
    <row r="147" spans="1:45" x14ac:dyDescent="0.25">
      <c r="A147" s="4">
        <v>116</v>
      </c>
      <c r="B147" s="164">
        <f>'Member Info'!D144</f>
        <v>0</v>
      </c>
      <c r="C147" s="164">
        <f>'Member Info'!E144</f>
        <v>0</v>
      </c>
      <c r="D147" s="164" t="str">
        <f>'Member Info'!G144</f>
        <v/>
      </c>
      <c r="E147" s="165">
        <f>'Member Info'!B144</f>
        <v>0</v>
      </c>
      <c r="F147" s="242"/>
      <c r="G147" s="166" t="str">
        <f>IF(E147=0,"",('Member Info'!K144+'Member Info'!L144))</f>
        <v/>
      </c>
      <c r="H147" s="419"/>
      <c r="I147" s="419"/>
      <c r="J147" s="26"/>
      <c r="K147" s="26"/>
      <c r="L147" s="384" t="str">
        <f>IF(E147=0,"",IF('Member Info'!F144&gt;$U$1,CONCATENATE("Joined with practice on ", TEXT('Member Info'!F144, "DD/MM/YYYY")),IF('Member Info'!N144&lt;&gt;"",IF('Member Info'!N144&lt;$T$1,CONCATENATE("Left Scheme on ", TEXT('Member Info'!N144, "DD/MM/YYYY")),IF(OR(G147="",G147=0),"Error Detected, No rate entered",IF(E147=0,"",IF(F147="","Error Detected, No Pensionable pay",IF(AS147=1,"No Part Time Status Entered",IF(AR147=1,"No Part Time Hours Entered",IF(ISERROR(AD147)," Unknown Values entered.",IF(V147+W147&lt;1,"Acceptable",IF(T147+U147=200, "No Contributions Entered", IF(M147="","Error Detected, Choose reason&gt;",IF(Z147="1",IF(V147=1,"Please Enter Deemed Pensionable Pay","Add Any Relevant Details Above"),"Please Give Details Above"))))))))))),IF(OR(G147="",G147=0),"Error Detected, No rate entered",IF(E147=0,"",IF(F147="","Error Detected, No Pensionable pay",IF(AS147=1,"No Part Time Status Entered",IF(AR147=1,"No Part Time Hours Entered",IF(ISERROR(AD147)," Unknown Values entered.",IF(V147+W147&lt;1,"Acceptable",IF(T147+U147=200, "No Contributions Entered", IF(M147="","Error Detected, Choose reason&gt;",IF(Z147="1",IF(V147=1,"Please Enter Deemed Pensionable Pay","Add relevant Details Above"),"Please give details Above")))))))))))))</f>
        <v/>
      </c>
      <c r="M147" s="260"/>
      <c r="N147" s="91"/>
      <c r="O147" s="91" t="str">
        <f t="shared" si="22"/>
        <v/>
      </c>
      <c r="P147" s="94">
        <f t="shared" si="23"/>
        <v>0</v>
      </c>
      <c r="Q147" s="94">
        <f t="shared" si="23"/>
        <v>0</v>
      </c>
      <c r="R147" s="218">
        <f>(ROUND((F147/100*'Member Info'!$W$2), 2))</f>
        <v>0</v>
      </c>
      <c r="S147" s="218" t="e">
        <f t="shared" si="24"/>
        <v>#VALUE!</v>
      </c>
      <c r="T147" s="218" t="str">
        <f t="shared" si="25"/>
        <v/>
      </c>
      <c r="U147" s="227" t="str">
        <f t="shared" si="26"/>
        <v/>
      </c>
      <c r="V147" s="228" t="str">
        <f t="shared" si="27"/>
        <v/>
      </c>
      <c r="W147" s="228" t="str">
        <f t="shared" si="28"/>
        <v/>
      </c>
      <c r="X147" s="222">
        <f t="shared" si="29"/>
        <v>0</v>
      </c>
      <c r="Y147" s="110">
        <f t="shared" si="30"/>
        <v>0</v>
      </c>
      <c r="Z147" s="235" t="str">
        <f t="shared" si="31"/>
        <v/>
      </c>
      <c r="AA147" s="240" t="b">
        <f t="shared" si="32"/>
        <v>0</v>
      </c>
      <c r="AB147" s="235">
        <f t="shared" si="33"/>
        <v>0</v>
      </c>
      <c r="AC147" s="235">
        <f>IF('Member Info'!N144="",1,"")</f>
        <v>1</v>
      </c>
      <c r="AD147" s="243" t="e">
        <f t="shared" si="34"/>
        <v>#VALUE!</v>
      </c>
      <c r="AE147" s="130" t="str">
        <f t="shared" si="21"/>
        <v/>
      </c>
      <c r="AF147" s="124">
        <f t="shared" si="35"/>
        <v>1</v>
      </c>
      <c r="AG147" s="124" t="str">
        <f>IF('Member Info'!N144&lt;&gt;"",IF(AND('Member Info'!N144&lt;=$U$1,'Member Info'!N144&gt;=$T$1),1,0),"")</f>
        <v/>
      </c>
      <c r="AI147" s="124" t="b">
        <f t="shared" si="36"/>
        <v>0</v>
      </c>
      <c r="AJ147" s="124">
        <f t="shared" si="37"/>
        <v>0</v>
      </c>
      <c r="AL147" s="124">
        <f t="shared" si="38"/>
        <v>0</v>
      </c>
      <c r="AM147" s="124">
        <f>IF('Member Info'!F144&gt;$T$1,1,0)</f>
        <v>0</v>
      </c>
      <c r="AN147" s="124" t="b">
        <f>IF(ISERROR(T147),ERROR.TYPE(#REF!)=ERROR.TYPE(T147),FALSE)</f>
        <v>0</v>
      </c>
      <c r="AO147" s="124" t="b">
        <f>IF(ISERROR(U147),ERROR.TYPE(#REF!)=ERROR.TYPE(U147),FALSE)</f>
        <v>0</v>
      </c>
      <c r="AP147" s="124">
        <f>IF('Member Info'!F144&gt;'GP1 April 25'!$U$1,1,0)</f>
        <v>0</v>
      </c>
      <c r="AQ147" s="124">
        <f t="shared" si="39"/>
        <v>0</v>
      </c>
      <c r="AR147" s="124">
        <f t="shared" si="40"/>
        <v>0</v>
      </c>
      <c r="AS147" s="124">
        <f t="shared" si="41"/>
        <v>1</v>
      </c>
    </row>
    <row r="148" spans="1:45" x14ac:dyDescent="0.25">
      <c r="A148" s="4">
        <v>117</v>
      </c>
      <c r="B148" s="164">
        <f>'Member Info'!D145</f>
        <v>0</v>
      </c>
      <c r="C148" s="164">
        <f>'Member Info'!E145</f>
        <v>0</v>
      </c>
      <c r="D148" s="164" t="str">
        <f>'Member Info'!G145</f>
        <v/>
      </c>
      <c r="E148" s="165">
        <f>'Member Info'!B145</f>
        <v>0</v>
      </c>
      <c r="F148" s="242"/>
      <c r="G148" s="166" t="str">
        <f>IF(E148=0,"",('Member Info'!K145+'Member Info'!L145))</f>
        <v/>
      </c>
      <c r="H148" s="419"/>
      <c r="I148" s="419"/>
      <c r="J148" s="26"/>
      <c r="K148" s="26"/>
      <c r="L148" s="384" t="str">
        <f>IF(E148=0,"",IF('Member Info'!F145&gt;$U$1,CONCATENATE("Joined with practice on ", TEXT('Member Info'!F145, "DD/MM/YYYY")),IF('Member Info'!N145&lt;&gt;"",IF('Member Info'!N145&lt;$T$1,CONCATENATE("Left Scheme on ", TEXT('Member Info'!N145, "DD/MM/YYYY")),IF(OR(G148="",G148=0),"Error Detected, No rate entered",IF(E148=0,"",IF(F148="","Error Detected, No Pensionable pay",IF(AS148=1,"No Part Time Status Entered",IF(AR148=1,"No Part Time Hours Entered",IF(ISERROR(AD148)," Unknown Values entered.",IF(V148+W148&lt;1,"Acceptable",IF(T148+U148=200, "No Contributions Entered", IF(M148="","Error Detected, Choose reason&gt;",IF(Z148="1",IF(V148=1,"Please Enter Deemed Pensionable Pay","Add Any Relevant Details Above"),"Please Give Details Above"))))))))))),IF(OR(G148="",G148=0),"Error Detected, No rate entered",IF(E148=0,"",IF(F148="","Error Detected, No Pensionable pay",IF(AS148=1,"No Part Time Status Entered",IF(AR148=1,"No Part Time Hours Entered",IF(ISERROR(AD148)," Unknown Values entered.",IF(V148+W148&lt;1,"Acceptable",IF(T148+U148=200, "No Contributions Entered", IF(M148="","Error Detected, Choose reason&gt;",IF(Z148="1",IF(V148=1,"Please Enter Deemed Pensionable Pay","Add relevant Details Above"),"Please give details Above")))))))))))))</f>
        <v/>
      </c>
      <c r="M148" s="260"/>
      <c r="N148" s="91"/>
      <c r="O148" s="91" t="str">
        <f t="shared" si="22"/>
        <v/>
      </c>
      <c r="P148" s="94">
        <f t="shared" si="23"/>
        <v>0</v>
      </c>
      <c r="Q148" s="94">
        <f t="shared" si="23"/>
        <v>0</v>
      </c>
      <c r="R148" s="218">
        <f>(ROUND((F148/100*'Member Info'!$W$2), 2))</f>
        <v>0</v>
      </c>
      <c r="S148" s="218" t="e">
        <f t="shared" si="24"/>
        <v>#VALUE!</v>
      </c>
      <c r="T148" s="218" t="str">
        <f t="shared" si="25"/>
        <v/>
      </c>
      <c r="U148" s="227" t="str">
        <f t="shared" si="26"/>
        <v/>
      </c>
      <c r="V148" s="228" t="str">
        <f t="shared" si="27"/>
        <v/>
      </c>
      <c r="W148" s="228" t="str">
        <f t="shared" si="28"/>
        <v/>
      </c>
      <c r="X148" s="222">
        <f t="shared" si="29"/>
        <v>0</v>
      </c>
      <c r="Y148" s="110">
        <f t="shared" si="30"/>
        <v>0</v>
      </c>
      <c r="Z148" s="235" t="str">
        <f t="shared" si="31"/>
        <v/>
      </c>
      <c r="AA148" s="240" t="b">
        <f t="shared" si="32"/>
        <v>0</v>
      </c>
      <c r="AB148" s="235">
        <f t="shared" si="33"/>
        <v>0</v>
      </c>
      <c r="AC148" s="235">
        <f>IF('Member Info'!N145="",1,"")</f>
        <v>1</v>
      </c>
      <c r="AD148" s="243" t="e">
        <f t="shared" si="34"/>
        <v>#VALUE!</v>
      </c>
      <c r="AE148" s="130" t="str">
        <f t="shared" si="21"/>
        <v/>
      </c>
      <c r="AF148" s="124">
        <f t="shared" si="35"/>
        <v>1</v>
      </c>
      <c r="AG148" s="124" t="str">
        <f>IF('Member Info'!N145&lt;&gt;"",IF(AND('Member Info'!N145&lt;=$U$1,'Member Info'!N145&gt;=$T$1),1,0),"")</f>
        <v/>
      </c>
      <c r="AI148" s="124" t="b">
        <f t="shared" si="36"/>
        <v>0</v>
      </c>
      <c r="AJ148" s="124">
        <f t="shared" si="37"/>
        <v>0</v>
      </c>
      <c r="AL148" s="124">
        <f t="shared" si="38"/>
        <v>0</v>
      </c>
      <c r="AM148" s="124">
        <f>IF('Member Info'!F145&gt;$T$1,1,0)</f>
        <v>0</v>
      </c>
      <c r="AN148" s="124" t="b">
        <f>IF(ISERROR(T148),ERROR.TYPE(#REF!)=ERROR.TYPE(T148),FALSE)</f>
        <v>0</v>
      </c>
      <c r="AO148" s="124" t="b">
        <f>IF(ISERROR(U148),ERROR.TYPE(#REF!)=ERROR.TYPE(U148),FALSE)</f>
        <v>0</v>
      </c>
      <c r="AP148" s="124">
        <f>IF('Member Info'!F145&gt;'GP1 April 25'!$U$1,1,0)</f>
        <v>0</v>
      </c>
      <c r="AQ148" s="124">
        <f t="shared" si="39"/>
        <v>0</v>
      </c>
      <c r="AR148" s="124">
        <f t="shared" si="40"/>
        <v>0</v>
      </c>
      <c r="AS148" s="124">
        <f t="shared" si="41"/>
        <v>1</v>
      </c>
    </row>
    <row r="149" spans="1:45" x14ac:dyDescent="0.25">
      <c r="A149" s="4">
        <v>118</v>
      </c>
      <c r="B149" s="164">
        <f>'Member Info'!D146</f>
        <v>0</v>
      </c>
      <c r="C149" s="164">
        <f>'Member Info'!E146</f>
        <v>0</v>
      </c>
      <c r="D149" s="164" t="str">
        <f>'Member Info'!G146</f>
        <v/>
      </c>
      <c r="E149" s="165">
        <f>'Member Info'!B146</f>
        <v>0</v>
      </c>
      <c r="F149" s="242"/>
      <c r="G149" s="166" t="str">
        <f>IF(E149=0,"",('Member Info'!K146+'Member Info'!L146))</f>
        <v/>
      </c>
      <c r="H149" s="419"/>
      <c r="I149" s="419"/>
      <c r="J149" s="26"/>
      <c r="K149" s="26"/>
      <c r="L149" s="384" t="str">
        <f>IF(E149=0,"",IF('Member Info'!F146&gt;$U$1,CONCATENATE("Joined with practice on ", TEXT('Member Info'!F146, "DD/MM/YYYY")),IF('Member Info'!N146&lt;&gt;"",IF('Member Info'!N146&lt;$T$1,CONCATENATE("Left Scheme on ", TEXT('Member Info'!N146, "DD/MM/YYYY")),IF(OR(G149="",G149=0),"Error Detected, No rate entered",IF(E149=0,"",IF(F149="","Error Detected, No Pensionable pay",IF(AS149=1,"No Part Time Status Entered",IF(AR149=1,"No Part Time Hours Entered",IF(ISERROR(AD149)," Unknown Values entered.",IF(V149+W149&lt;1,"Acceptable",IF(T149+U149=200, "No Contributions Entered", IF(M149="","Error Detected, Choose reason&gt;",IF(Z149="1",IF(V149=1,"Please Enter Deemed Pensionable Pay","Add Any Relevant Details Above"),"Please Give Details Above"))))))))))),IF(OR(G149="",G149=0),"Error Detected, No rate entered",IF(E149=0,"",IF(F149="","Error Detected, No Pensionable pay",IF(AS149=1,"No Part Time Status Entered",IF(AR149=1,"No Part Time Hours Entered",IF(ISERROR(AD149)," Unknown Values entered.",IF(V149+W149&lt;1,"Acceptable",IF(T149+U149=200, "No Contributions Entered", IF(M149="","Error Detected, Choose reason&gt;",IF(Z149="1",IF(V149=1,"Please Enter Deemed Pensionable Pay","Add relevant Details Above"),"Please give details Above")))))))))))))</f>
        <v/>
      </c>
      <c r="M149" s="260"/>
      <c r="N149" s="91"/>
      <c r="O149" s="91" t="str">
        <f t="shared" si="22"/>
        <v/>
      </c>
      <c r="P149" s="94">
        <f t="shared" si="23"/>
        <v>0</v>
      </c>
      <c r="Q149" s="94">
        <f t="shared" si="23"/>
        <v>0</v>
      </c>
      <c r="R149" s="218">
        <f>(ROUND((F149/100*'Member Info'!$W$2), 2))</f>
        <v>0</v>
      </c>
      <c r="S149" s="218" t="e">
        <f t="shared" si="24"/>
        <v>#VALUE!</v>
      </c>
      <c r="T149" s="218" t="str">
        <f t="shared" si="25"/>
        <v/>
      </c>
      <c r="U149" s="227" t="str">
        <f t="shared" si="26"/>
        <v/>
      </c>
      <c r="V149" s="228" t="str">
        <f t="shared" si="27"/>
        <v/>
      </c>
      <c r="W149" s="228" t="str">
        <f t="shared" si="28"/>
        <v/>
      </c>
      <c r="X149" s="222">
        <f t="shared" si="29"/>
        <v>0</v>
      </c>
      <c r="Y149" s="110">
        <f t="shared" si="30"/>
        <v>0</v>
      </c>
      <c r="Z149" s="235" t="str">
        <f t="shared" si="31"/>
        <v/>
      </c>
      <c r="AA149" s="240" t="b">
        <f t="shared" si="32"/>
        <v>0</v>
      </c>
      <c r="AB149" s="235">
        <f t="shared" si="33"/>
        <v>0</v>
      </c>
      <c r="AC149" s="235">
        <f>IF('Member Info'!N146="",1,"")</f>
        <v>1</v>
      </c>
      <c r="AD149" s="243" t="e">
        <f t="shared" si="34"/>
        <v>#VALUE!</v>
      </c>
      <c r="AE149" s="130" t="str">
        <f t="shared" si="21"/>
        <v/>
      </c>
      <c r="AF149" s="124">
        <f t="shared" si="35"/>
        <v>1</v>
      </c>
      <c r="AG149" s="124" t="str">
        <f>IF('Member Info'!N146&lt;&gt;"",IF(AND('Member Info'!N146&lt;=$U$1,'Member Info'!N146&gt;=$T$1),1,0),"")</f>
        <v/>
      </c>
      <c r="AI149" s="124" t="b">
        <f t="shared" si="36"/>
        <v>0</v>
      </c>
      <c r="AJ149" s="124">
        <f t="shared" si="37"/>
        <v>0</v>
      </c>
      <c r="AL149" s="124">
        <f t="shared" si="38"/>
        <v>0</v>
      </c>
      <c r="AM149" s="124">
        <f>IF('Member Info'!F146&gt;$T$1,1,0)</f>
        <v>0</v>
      </c>
      <c r="AN149" s="124" t="b">
        <f>IF(ISERROR(T149),ERROR.TYPE(#REF!)=ERROR.TYPE(T149),FALSE)</f>
        <v>0</v>
      </c>
      <c r="AO149" s="124" t="b">
        <f>IF(ISERROR(U149),ERROR.TYPE(#REF!)=ERROR.TYPE(U149),FALSE)</f>
        <v>0</v>
      </c>
      <c r="AP149" s="124">
        <f>IF('Member Info'!F146&gt;'GP1 April 25'!$U$1,1,0)</f>
        <v>0</v>
      </c>
      <c r="AQ149" s="124">
        <f t="shared" si="39"/>
        <v>0</v>
      </c>
      <c r="AR149" s="124">
        <f t="shared" si="40"/>
        <v>0</v>
      </c>
      <c r="AS149" s="124">
        <f t="shared" si="41"/>
        <v>1</v>
      </c>
    </row>
    <row r="150" spans="1:45" x14ac:dyDescent="0.25">
      <c r="A150" s="4">
        <v>119</v>
      </c>
      <c r="B150" s="164">
        <f>'Member Info'!D147</f>
        <v>0</v>
      </c>
      <c r="C150" s="164">
        <f>'Member Info'!E147</f>
        <v>0</v>
      </c>
      <c r="D150" s="164" t="str">
        <f>'Member Info'!G147</f>
        <v/>
      </c>
      <c r="E150" s="165">
        <f>'Member Info'!B147</f>
        <v>0</v>
      </c>
      <c r="F150" s="242"/>
      <c r="G150" s="166" t="str">
        <f>IF(E150=0,"",('Member Info'!K147+'Member Info'!L147))</f>
        <v/>
      </c>
      <c r="H150" s="419"/>
      <c r="I150" s="419"/>
      <c r="J150" s="26"/>
      <c r="K150" s="26"/>
      <c r="L150" s="384" t="str">
        <f>IF(E150=0,"",IF('Member Info'!F147&gt;$U$1,CONCATENATE("Joined with practice on ", TEXT('Member Info'!F147, "DD/MM/YYYY")),IF('Member Info'!N147&lt;&gt;"",IF('Member Info'!N147&lt;$T$1,CONCATENATE("Left Scheme on ", TEXT('Member Info'!N147, "DD/MM/YYYY")),IF(OR(G150="",G150=0),"Error Detected, No rate entered",IF(E150=0,"",IF(F150="","Error Detected, No Pensionable pay",IF(AS150=1,"No Part Time Status Entered",IF(AR150=1,"No Part Time Hours Entered",IF(ISERROR(AD150)," Unknown Values entered.",IF(V150+W150&lt;1,"Acceptable",IF(T150+U150=200, "No Contributions Entered", IF(M150="","Error Detected, Choose reason&gt;",IF(Z150="1",IF(V150=1,"Please Enter Deemed Pensionable Pay","Add Any Relevant Details Above"),"Please Give Details Above"))))))))))),IF(OR(G150="",G150=0),"Error Detected, No rate entered",IF(E150=0,"",IF(F150="","Error Detected, No Pensionable pay",IF(AS150=1,"No Part Time Status Entered",IF(AR150=1,"No Part Time Hours Entered",IF(ISERROR(AD150)," Unknown Values entered.",IF(V150+W150&lt;1,"Acceptable",IF(T150+U150=200, "No Contributions Entered", IF(M150="","Error Detected, Choose reason&gt;",IF(Z150="1",IF(V150=1,"Please Enter Deemed Pensionable Pay","Add relevant Details Above"),"Please give details Above")))))))))))))</f>
        <v/>
      </c>
      <c r="M150" s="260"/>
      <c r="N150" s="91"/>
      <c r="O150" s="91" t="str">
        <f t="shared" si="22"/>
        <v/>
      </c>
      <c r="P150" s="94">
        <f t="shared" si="23"/>
        <v>0</v>
      </c>
      <c r="Q150" s="94">
        <f t="shared" si="23"/>
        <v>0</v>
      </c>
      <c r="R150" s="218">
        <f>(ROUND((F150/100*'Member Info'!$W$2), 2))</f>
        <v>0</v>
      </c>
      <c r="S150" s="218" t="e">
        <f t="shared" si="24"/>
        <v>#VALUE!</v>
      </c>
      <c r="T150" s="218" t="str">
        <f t="shared" si="25"/>
        <v/>
      </c>
      <c r="U150" s="227" t="str">
        <f t="shared" si="26"/>
        <v/>
      </c>
      <c r="V150" s="228" t="str">
        <f t="shared" si="27"/>
        <v/>
      </c>
      <c r="W150" s="228" t="str">
        <f t="shared" si="28"/>
        <v/>
      </c>
      <c r="X150" s="222">
        <f t="shared" si="29"/>
        <v>0</v>
      </c>
      <c r="Y150" s="110">
        <f t="shared" si="30"/>
        <v>0</v>
      </c>
      <c r="Z150" s="235" t="str">
        <f t="shared" si="31"/>
        <v/>
      </c>
      <c r="AA150" s="240" t="b">
        <f t="shared" si="32"/>
        <v>0</v>
      </c>
      <c r="AB150" s="235">
        <f t="shared" si="33"/>
        <v>0</v>
      </c>
      <c r="AC150" s="235">
        <f>IF('Member Info'!N147="",1,"")</f>
        <v>1</v>
      </c>
      <c r="AD150" s="243" t="e">
        <f t="shared" si="34"/>
        <v>#VALUE!</v>
      </c>
      <c r="AE150" s="130" t="str">
        <f t="shared" si="21"/>
        <v/>
      </c>
      <c r="AF150" s="124">
        <f t="shared" si="35"/>
        <v>1</v>
      </c>
      <c r="AG150" s="124" t="str">
        <f>IF('Member Info'!N147&lt;&gt;"",IF(AND('Member Info'!N147&lt;=$U$1,'Member Info'!N147&gt;=$T$1),1,0),"")</f>
        <v/>
      </c>
      <c r="AI150" s="124" t="b">
        <f t="shared" si="36"/>
        <v>0</v>
      </c>
      <c r="AJ150" s="124">
        <f t="shared" si="37"/>
        <v>0</v>
      </c>
      <c r="AL150" s="124">
        <f t="shared" si="38"/>
        <v>0</v>
      </c>
      <c r="AM150" s="124">
        <f>IF('Member Info'!F147&gt;$T$1,1,0)</f>
        <v>0</v>
      </c>
      <c r="AN150" s="124" t="b">
        <f>IF(ISERROR(T150),ERROR.TYPE(#REF!)=ERROR.TYPE(T150),FALSE)</f>
        <v>0</v>
      </c>
      <c r="AO150" s="124" t="b">
        <f>IF(ISERROR(U150),ERROR.TYPE(#REF!)=ERROR.TYPE(U150),FALSE)</f>
        <v>0</v>
      </c>
      <c r="AP150" s="124">
        <f>IF('Member Info'!F147&gt;'GP1 April 25'!$U$1,1,0)</f>
        <v>0</v>
      </c>
      <c r="AQ150" s="124">
        <f t="shared" si="39"/>
        <v>0</v>
      </c>
      <c r="AR150" s="124">
        <f t="shared" si="40"/>
        <v>0</v>
      </c>
      <c r="AS150" s="124">
        <f t="shared" si="41"/>
        <v>1</v>
      </c>
    </row>
    <row r="151" spans="1:45" x14ac:dyDescent="0.25">
      <c r="A151" s="4">
        <v>120</v>
      </c>
      <c r="B151" s="164">
        <f>'Member Info'!D148</f>
        <v>0</v>
      </c>
      <c r="C151" s="164">
        <f>'Member Info'!E148</f>
        <v>0</v>
      </c>
      <c r="D151" s="164" t="str">
        <f>'Member Info'!G148</f>
        <v/>
      </c>
      <c r="E151" s="165">
        <f>'Member Info'!B148</f>
        <v>0</v>
      </c>
      <c r="F151" s="242"/>
      <c r="G151" s="166" t="str">
        <f>IF(E151=0,"",('Member Info'!K148+'Member Info'!L148))</f>
        <v/>
      </c>
      <c r="H151" s="419"/>
      <c r="I151" s="419"/>
      <c r="J151" s="26"/>
      <c r="K151" s="26"/>
      <c r="L151" s="384" t="str">
        <f>IF(E151=0,"",IF('Member Info'!F148&gt;$U$1,CONCATENATE("Joined with practice on ", TEXT('Member Info'!F148, "DD/MM/YYYY")),IF('Member Info'!N148&lt;&gt;"",IF('Member Info'!N148&lt;$T$1,CONCATENATE("Left Scheme on ", TEXT('Member Info'!N148, "DD/MM/YYYY")),IF(OR(G151="",G151=0),"Error Detected, No rate entered",IF(E151=0,"",IF(F151="","Error Detected, No Pensionable pay",IF(AS151=1,"No Part Time Status Entered",IF(AR151=1,"No Part Time Hours Entered",IF(ISERROR(AD151)," Unknown Values entered.",IF(V151+W151&lt;1,"Acceptable",IF(T151+U151=200, "No Contributions Entered", IF(M151="","Error Detected, Choose reason&gt;",IF(Z151="1",IF(V151=1,"Please Enter Deemed Pensionable Pay","Add Any Relevant Details Above"),"Please Give Details Above"))))))))))),IF(OR(G151="",G151=0),"Error Detected, No rate entered",IF(E151=0,"",IF(F151="","Error Detected, No Pensionable pay",IF(AS151=1,"No Part Time Status Entered",IF(AR151=1,"No Part Time Hours Entered",IF(ISERROR(AD151)," Unknown Values entered.",IF(V151+W151&lt;1,"Acceptable",IF(T151+U151=200, "No Contributions Entered", IF(M151="","Error Detected, Choose reason&gt;",IF(Z151="1",IF(V151=1,"Please Enter Deemed Pensionable Pay","Add relevant Details Above"),"Please give details Above")))))))))))))</f>
        <v/>
      </c>
      <c r="M151" s="260"/>
      <c r="N151" s="91"/>
      <c r="O151" s="91" t="str">
        <f t="shared" si="22"/>
        <v/>
      </c>
      <c r="P151" s="94">
        <f t="shared" si="23"/>
        <v>0</v>
      </c>
      <c r="Q151" s="94">
        <f t="shared" si="23"/>
        <v>0</v>
      </c>
      <c r="R151" s="218">
        <f>(ROUND((F151/100*'Member Info'!$W$2), 2))</f>
        <v>0</v>
      </c>
      <c r="S151" s="218" t="e">
        <f t="shared" si="24"/>
        <v>#VALUE!</v>
      </c>
      <c r="T151" s="218" t="str">
        <f t="shared" si="25"/>
        <v/>
      </c>
      <c r="U151" s="227" t="str">
        <f t="shared" si="26"/>
        <v/>
      </c>
      <c r="V151" s="228" t="str">
        <f t="shared" si="27"/>
        <v/>
      </c>
      <c r="W151" s="228" t="str">
        <f t="shared" si="28"/>
        <v/>
      </c>
      <c r="X151" s="222">
        <f t="shared" si="29"/>
        <v>0</v>
      </c>
      <c r="Y151" s="110">
        <f t="shared" si="30"/>
        <v>0</v>
      </c>
      <c r="Z151" s="235" t="str">
        <f t="shared" si="31"/>
        <v/>
      </c>
      <c r="AA151" s="240" t="b">
        <f t="shared" si="32"/>
        <v>0</v>
      </c>
      <c r="AB151" s="235">
        <f t="shared" si="33"/>
        <v>0</v>
      </c>
      <c r="AC151" s="235">
        <f>IF('Member Info'!N148="",1,"")</f>
        <v>1</v>
      </c>
      <c r="AD151" s="243" t="e">
        <f t="shared" si="34"/>
        <v>#VALUE!</v>
      </c>
      <c r="AE151" s="130" t="str">
        <f t="shared" si="21"/>
        <v/>
      </c>
      <c r="AF151" s="124">
        <f t="shared" si="35"/>
        <v>1</v>
      </c>
      <c r="AG151" s="124" t="str">
        <f>IF('Member Info'!N148&lt;&gt;"",IF(AND('Member Info'!N148&lt;=$U$1,'Member Info'!N148&gt;=$T$1),1,0),"")</f>
        <v/>
      </c>
      <c r="AI151" s="124" t="b">
        <f t="shared" si="36"/>
        <v>0</v>
      </c>
      <c r="AJ151" s="124">
        <f t="shared" si="37"/>
        <v>0</v>
      </c>
      <c r="AL151" s="124">
        <f t="shared" si="38"/>
        <v>0</v>
      </c>
      <c r="AM151" s="124">
        <f>IF('Member Info'!F148&gt;$T$1,1,0)</f>
        <v>0</v>
      </c>
      <c r="AN151" s="124" t="b">
        <f>IF(ISERROR(T151),ERROR.TYPE(#REF!)=ERROR.TYPE(T151),FALSE)</f>
        <v>0</v>
      </c>
      <c r="AO151" s="124" t="b">
        <f>IF(ISERROR(U151),ERROR.TYPE(#REF!)=ERROR.TYPE(U151),FALSE)</f>
        <v>0</v>
      </c>
      <c r="AP151" s="124">
        <f>IF('Member Info'!F148&gt;'GP1 April 25'!$U$1,1,0)</f>
        <v>0</v>
      </c>
      <c r="AQ151" s="124">
        <f t="shared" si="39"/>
        <v>0</v>
      </c>
      <c r="AR151" s="124">
        <f t="shared" si="40"/>
        <v>0</v>
      </c>
      <c r="AS151" s="124">
        <f t="shared" si="41"/>
        <v>1</v>
      </c>
    </row>
    <row r="152" spans="1:45" x14ac:dyDescent="0.25">
      <c r="A152" s="4">
        <v>121</v>
      </c>
      <c r="B152" s="164">
        <f>'Member Info'!D149</f>
        <v>0</v>
      </c>
      <c r="C152" s="164">
        <f>'Member Info'!E149</f>
        <v>0</v>
      </c>
      <c r="D152" s="164" t="str">
        <f>'Member Info'!G149</f>
        <v/>
      </c>
      <c r="E152" s="165">
        <f>'Member Info'!B149</f>
        <v>0</v>
      </c>
      <c r="F152" s="242"/>
      <c r="G152" s="166" t="str">
        <f>IF(E152=0,"",('Member Info'!K149+'Member Info'!L149))</f>
        <v/>
      </c>
      <c r="H152" s="419"/>
      <c r="I152" s="419"/>
      <c r="J152" s="26"/>
      <c r="K152" s="26"/>
      <c r="L152" s="384" t="str">
        <f>IF(E152=0,"",IF('Member Info'!F149&gt;$U$1,CONCATENATE("Joined with practice on ", TEXT('Member Info'!F149, "DD/MM/YYYY")),IF('Member Info'!N149&lt;&gt;"",IF('Member Info'!N149&lt;$T$1,CONCATENATE("Left Scheme on ", TEXT('Member Info'!N149, "DD/MM/YYYY")),IF(OR(G152="",G152=0),"Error Detected, No rate entered",IF(E152=0,"",IF(F152="","Error Detected, No Pensionable pay",IF(AS152=1,"No Part Time Status Entered",IF(AR152=1,"No Part Time Hours Entered",IF(ISERROR(AD152)," Unknown Values entered.",IF(V152+W152&lt;1,"Acceptable",IF(T152+U152=200, "No Contributions Entered", IF(M152="","Error Detected, Choose reason&gt;",IF(Z152="1",IF(V152=1,"Please Enter Deemed Pensionable Pay","Add Any Relevant Details Above"),"Please Give Details Above"))))))))))),IF(OR(G152="",G152=0),"Error Detected, No rate entered",IF(E152=0,"",IF(F152="","Error Detected, No Pensionable pay",IF(AS152=1,"No Part Time Status Entered",IF(AR152=1,"No Part Time Hours Entered",IF(ISERROR(AD152)," Unknown Values entered.",IF(V152+W152&lt;1,"Acceptable",IF(T152+U152=200, "No Contributions Entered", IF(M152="","Error Detected, Choose reason&gt;",IF(Z152="1",IF(V152=1,"Please Enter Deemed Pensionable Pay","Add relevant Details Above"),"Please give details Above")))))))))))))</f>
        <v/>
      </c>
      <c r="M152" s="260"/>
      <c r="N152" s="91"/>
      <c r="O152" s="91" t="str">
        <f t="shared" si="22"/>
        <v/>
      </c>
      <c r="P152" s="94">
        <f t="shared" si="23"/>
        <v>0</v>
      </c>
      <c r="Q152" s="94">
        <f t="shared" si="23"/>
        <v>0</v>
      </c>
      <c r="R152" s="218">
        <f>(ROUND((F152/100*'Member Info'!$W$2), 2))</f>
        <v>0</v>
      </c>
      <c r="S152" s="218" t="e">
        <f t="shared" si="24"/>
        <v>#VALUE!</v>
      </c>
      <c r="T152" s="218" t="str">
        <f t="shared" si="25"/>
        <v/>
      </c>
      <c r="U152" s="227" t="str">
        <f t="shared" si="26"/>
        <v/>
      </c>
      <c r="V152" s="228" t="str">
        <f t="shared" si="27"/>
        <v/>
      </c>
      <c r="W152" s="228" t="str">
        <f t="shared" si="28"/>
        <v/>
      </c>
      <c r="X152" s="222">
        <f t="shared" si="29"/>
        <v>0</v>
      </c>
      <c r="Y152" s="110">
        <f t="shared" si="30"/>
        <v>0</v>
      </c>
      <c r="Z152" s="235" t="str">
        <f t="shared" si="31"/>
        <v/>
      </c>
      <c r="AA152" s="240" t="b">
        <f t="shared" si="32"/>
        <v>0</v>
      </c>
      <c r="AB152" s="235">
        <f t="shared" si="33"/>
        <v>0</v>
      </c>
      <c r="AC152" s="235">
        <f>IF('Member Info'!N149="",1,"")</f>
        <v>1</v>
      </c>
      <c r="AD152" s="243" t="e">
        <f t="shared" si="34"/>
        <v>#VALUE!</v>
      </c>
      <c r="AE152" s="130" t="str">
        <f t="shared" si="21"/>
        <v/>
      </c>
      <c r="AF152" s="124">
        <f t="shared" si="35"/>
        <v>1</v>
      </c>
      <c r="AG152" s="124" t="str">
        <f>IF('Member Info'!N149&lt;&gt;"",IF(AND('Member Info'!N149&lt;=$U$1,'Member Info'!N149&gt;=$T$1),1,0),"")</f>
        <v/>
      </c>
      <c r="AI152" s="124" t="b">
        <f t="shared" si="36"/>
        <v>0</v>
      </c>
      <c r="AJ152" s="124">
        <f t="shared" si="37"/>
        <v>0</v>
      </c>
      <c r="AL152" s="124">
        <f t="shared" si="38"/>
        <v>0</v>
      </c>
      <c r="AM152" s="124">
        <f>IF('Member Info'!F149&gt;$T$1,1,0)</f>
        <v>0</v>
      </c>
      <c r="AN152" s="124" t="b">
        <f>IF(ISERROR(T152),ERROR.TYPE(#REF!)=ERROR.TYPE(T152),FALSE)</f>
        <v>0</v>
      </c>
      <c r="AO152" s="124" t="b">
        <f>IF(ISERROR(U152),ERROR.TYPE(#REF!)=ERROR.TYPE(U152),FALSE)</f>
        <v>0</v>
      </c>
      <c r="AP152" s="124">
        <f>IF('Member Info'!F149&gt;'GP1 April 25'!$U$1,1,0)</f>
        <v>0</v>
      </c>
      <c r="AQ152" s="124">
        <f t="shared" si="39"/>
        <v>0</v>
      </c>
      <c r="AR152" s="124">
        <f t="shared" si="40"/>
        <v>0</v>
      </c>
      <c r="AS152" s="124">
        <f t="shared" si="41"/>
        <v>1</v>
      </c>
    </row>
    <row r="153" spans="1:45" x14ac:dyDescent="0.25">
      <c r="A153" s="4">
        <v>122</v>
      </c>
      <c r="B153" s="164">
        <f>'Member Info'!D150</f>
        <v>0</v>
      </c>
      <c r="C153" s="164">
        <f>'Member Info'!E150</f>
        <v>0</v>
      </c>
      <c r="D153" s="164" t="str">
        <f>'Member Info'!G150</f>
        <v/>
      </c>
      <c r="E153" s="165">
        <f>'Member Info'!B150</f>
        <v>0</v>
      </c>
      <c r="F153" s="242"/>
      <c r="G153" s="166" t="str">
        <f>IF(E153=0,"",('Member Info'!K150+'Member Info'!L150))</f>
        <v/>
      </c>
      <c r="H153" s="419"/>
      <c r="I153" s="419"/>
      <c r="J153" s="26"/>
      <c r="K153" s="26"/>
      <c r="L153" s="384" t="str">
        <f>IF(E153=0,"",IF('Member Info'!F150&gt;$U$1,CONCATENATE("Joined with practice on ", TEXT('Member Info'!F150, "DD/MM/YYYY")),IF('Member Info'!N150&lt;&gt;"",IF('Member Info'!N150&lt;$T$1,CONCATENATE("Left Scheme on ", TEXT('Member Info'!N150, "DD/MM/YYYY")),IF(OR(G153="",G153=0),"Error Detected, No rate entered",IF(E153=0,"",IF(F153="","Error Detected, No Pensionable pay",IF(AS153=1,"No Part Time Status Entered",IF(AR153=1,"No Part Time Hours Entered",IF(ISERROR(AD153)," Unknown Values entered.",IF(V153+W153&lt;1,"Acceptable",IF(T153+U153=200, "No Contributions Entered", IF(M153="","Error Detected, Choose reason&gt;",IF(Z153="1",IF(V153=1,"Please Enter Deemed Pensionable Pay","Add Any Relevant Details Above"),"Please Give Details Above"))))))))))),IF(OR(G153="",G153=0),"Error Detected, No rate entered",IF(E153=0,"",IF(F153="","Error Detected, No Pensionable pay",IF(AS153=1,"No Part Time Status Entered",IF(AR153=1,"No Part Time Hours Entered",IF(ISERROR(AD153)," Unknown Values entered.",IF(V153+W153&lt;1,"Acceptable",IF(T153+U153=200, "No Contributions Entered", IF(M153="","Error Detected, Choose reason&gt;",IF(Z153="1",IF(V153=1,"Please Enter Deemed Pensionable Pay","Add relevant Details Above"),"Please give details Above")))))))))))))</f>
        <v/>
      </c>
      <c r="M153" s="260"/>
      <c r="N153" s="91"/>
      <c r="O153" s="91" t="str">
        <f t="shared" si="22"/>
        <v/>
      </c>
      <c r="P153" s="94">
        <f t="shared" si="23"/>
        <v>0</v>
      </c>
      <c r="Q153" s="94">
        <f t="shared" si="23"/>
        <v>0</v>
      </c>
      <c r="R153" s="218">
        <f>(ROUND((F153/100*'Member Info'!$W$2), 2))</f>
        <v>0</v>
      </c>
      <c r="S153" s="218" t="e">
        <f t="shared" si="24"/>
        <v>#VALUE!</v>
      </c>
      <c r="T153" s="218" t="str">
        <f t="shared" si="25"/>
        <v/>
      </c>
      <c r="U153" s="227" t="str">
        <f t="shared" si="26"/>
        <v/>
      </c>
      <c r="V153" s="228" t="str">
        <f t="shared" si="27"/>
        <v/>
      </c>
      <c r="W153" s="228" t="str">
        <f t="shared" si="28"/>
        <v/>
      </c>
      <c r="X153" s="222">
        <f t="shared" si="29"/>
        <v>0</v>
      </c>
      <c r="Y153" s="110">
        <f t="shared" si="30"/>
        <v>0</v>
      </c>
      <c r="Z153" s="235" t="str">
        <f t="shared" si="31"/>
        <v/>
      </c>
      <c r="AA153" s="240" t="b">
        <f t="shared" si="32"/>
        <v>0</v>
      </c>
      <c r="AB153" s="235">
        <f t="shared" si="33"/>
        <v>0</v>
      </c>
      <c r="AC153" s="235">
        <f>IF('Member Info'!N150="",1,"")</f>
        <v>1</v>
      </c>
      <c r="AD153" s="243" t="e">
        <f t="shared" si="34"/>
        <v>#VALUE!</v>
      </c>
      <c r="AE153" s="130" t="str">
        <f t="shared" si="21"/>
        <v/>
      </c>
      <c r="AF153" s="124">
        <f t="shared" si="35"/>
        <v>1</v>
      </c>
      <c r="AG153" s="124" t="str">
        <f>IF('Member Info'!N150&lt;&gt;"",IF(AND('Member Info'!N150&lt;=$U$1,'Member Info'!N150&gt;=$T$1),1,0),"")</f>
        <v/>
      </c>
      <c r="AI153" s="124" t="b">
        <f t="shared" si="36"/>
        <v>0</v>
      </c>
      <c r="AJ153" s="124">
        <f t="shared" si="37"/>
        <v>0</v>
      </c>
      <c r="AL153" s="124">
        <f t="shared" si="38"/>
        <v>0</v>
      </c>
      <c r="AM153" s="124">
        <f>IF('Member Info'!F150&gt;$T$1,1,0)</f>
        <v>0</v>
      </c>
      <c r="AN153" s="124" t="b">
        <f>IF(ISERROR(T153),ERROR.TYPE(#REF!)=ERROR.TYPE(T153),FALSE)</f>
        <v>0</v>
      </c>
      <c r="AO153" s="124" t="b">
        <f>IF(ISERROR(U153),ERROR.TYPE(#REF!)=ERROR.TYPE(U153),FALSE)</f>
        <v>0</v>
      </c>
      <c r="AP153" s="124">
        <f>IF('Member Info'!F150&gt;'GP1 April 25'!$U$1,1,0)</f>
        <v>0</v>
      </c>
      <c r="AQ153" s="124">
        <f t="shared" si="39"/>
        <v>0</v>
      </c>
      <c r="AR153" s="124">
        <f t="shared" si="40"/>
        <v>0</v>
      </c>
      <c r="AS153" s="124">
        <f t="shared" si="41"/>
        <v>1</v>
      </c>
    </row>
    <row r="154" spans="1:45" x14ac:dyDescent="0.25">
      <c r="A154" s="4">
        <v>123</v>
      </c>
      <c r="B154" s="164">
        <f>'Member Info'!D151</f>
        <v>0</v>
      </c>
      <c r="C154" s="164">
        <f>'Member Info'!E151</f>
        <v>0</v>
      </c>
      <c r="D154" s="164" t="str">
        <f>'Member Info'!G151</f>
        <v/>
      </c>
      <c r="E154" s="165">
        <f>'Member Info'!B151</f>
        <v>0</v>
      </c>
      <c r="F154" s="242"/>
      <c r="G154" s="166" t="str">
        <f>IF(E154=0,"",('Member Info'!K151+'Member Info'!L151))</f>
        <v/>
      </c>
      <c r="H154" s="419"/>
      <c r="I154" s="419"/>
      <c r="J154" s="26"/>
      <c r="K154" s="26"/>
      <c r="L154" s="384" t="str">
        <f>IF(E154=0,"",IF('Member Info'!F151&gt;$U$1,CONCATENATE("Joined with practice on ", TEXT('Member Info'!F151, "DD/MM/YYYY")),IF('Member Info'!N151&lt;&gt;"",IF('Member Info'!N151&lt;$T$1,CONCATENATE("Left Scheme on ", TEXT('Member Info'!N151, "DD/MM/YYYY")),IF(OR(G154="",G154=0),"Error Detected, No rate entered",IF(E154=0,"",IF(F154="","Error Detected, No Pensionable pay",IF(AS154=1,"No Part Time Status Entered",IF(AR154=1,"No Part Time Hours Entered",IF(ISERROR(AD154)," Unknown Values entered.",IF(V154+W154&lt;1,"Acceptable",IF(T154+U154=200, "No Contributions Entered", IF(M154="","Error Detected, Choose reason&gt;",IF(Z154="1",IF(V154=1,"Please Enter Deemed Pensionable Pay","Add Any Relevant Details Above"),"Please Give Details Above"))))))))))),IF(OR(G154="",G154=0),"Error Detected, No rate entered",IF(E154=0,"",IF(F154="","Error Detected, No Pensionable pay",IF(AS154=1,"No Part Time Status Entered",IF(AR154=1,"No Part Time Hours Entered",IF(ISERROR(AD154)," Unknown Values entered.",IF(V154+W154&lt;1,"Acceptable",IF(T154+U154=200, "No Contributions Entered", IF(M154="","Error Detected, Choose reason&gt;",IF(Z154="1",IF(V154=1,"Please Enter Deemed Pensionable Pay","Add relevant Details Above"),"Please give details Above")))))))))))))</f>
        <v/>
      </c>
      <c r="M154" s="260"/>
      <c r="N154" s="91"/>
      <c r="O154" s="91" t="str">
        <f t="shared" si="22"/>
        <v/>
      </c>
      <c r="P154" s="94">
        <f t="shared" si="23"/>
        <v>0</v>
      </c>
      <c r="Q154" s="94">
        <f t="shared" si="23"/>
        <v>0</v>
      </c>
      <c r="R154" s="218">
        <f>(ROUND((F154/100*'Member Info'!$W$2), 2))</f>
        <v>0</v>
      </c>
      <c r="S154" s="218" t="e">
        <f t="shared" si="24"/>
        <v>#VALUE!</v>
      </c>
      <c r="T154" s="218" t="str">
        <f t="shared" si="25"/>
        <v/>
      </c>
      <c r="U154" s="227" t="str">
        <f t="shared" si="26"/>
        <v/>
      </c>
      <c r="V154" s="228" t="str">
        <f t="shared" si="27"/>
        <v/>
      </c>
      <c r="W154" s="228" t="str">
        <f t="shared" si="28"/>
        <v/>
      </c>
      <c r="X154" s="222">
        <f t="shared" si="29"/>
        <v>0</v>
      </c>
      <c r="Y154" s="110">
        <f t="shared" si="30"/>
        <v>0</v>
      </c>
      <c r="Z154" s="235" t="str">
        <f t="shared" si="31"/>
        <v/>
      </c>
      <c r="AA154" s="240" t="b">
        <f t="shared" si="32"/>
        <v>0</v>
      </c>
      <c r="AB154" s="235">
        <f t="shared" si="33"/>
        <v>0</v>
      </c>
      <c r="AC154" s="235">
        <f>IF('Member Info'!N151="",1,"")</f>
        <v>1</v>
      </c>
      <c r="AD154" s="243" t="e">
        <f t="shared" si="34"/>
        <v>#VALUE!</v>
      </c>
      <c r="AE154" s="130" t="str">
        <f t="shared" si="21"/>
        <v/>
      </c>
      <c r="AF154" s="124">
        <f t="shared" si="35"/>
        <v>1</v>
      </c>
      <c r="AG154" s="124" t="str">
        <f>IF('Member Info'!N151&lt;&gt;"",IF(AND('Member Info'!N151&lt;=$U$1,'Member Info'!N151&gt;=$T$1),1,0),"")</f>
        <v/>
      </c>
      <c r="AI154" s="124" t="b">
        <f t="shared" si="36"/>
        <v>0</v>
      </c>
      <c r="AJ154" s="124">
        <f t="shared" si="37"/>
        <v>0</v>
      </c>
      <c r="AL154" s="124">
        <f t="shared" si="38"/>
        <v>0</v>
      </c>
      <c r="AM154" s="124">
        <f>IF('Member Info'!F151&gt;$T$1,1,0)</f>
        <v>0</v>
      </c>
      <c r="AN154" s="124" t="b">
        <f>IF(ISERROR(T154),ERROR.TYPE(#REF!)=ERROR.TYPE(T154),FALSE)</f>
        <v>0</v>
      </c>
      <c r="AO154" s="124" t="b">
        <f>IF(ISERROR(U154),ERROR.TYPE(#REF!)=ERROR.TYPE(U154),FALSE)</f>
        <v>0</v>
      </c>
      <c r="AP154" s="124">
        <f>IF('Member Info'!F151&gt;'GP1 April 25'!$U$1,1,0)</f>
        <v>0</v>
      </c>
      <c r="AQ154" s="124">
        <f t="shared" si="39"/>
        <v>0</v>
      </c>
      <c r="AR154" s="124">
        <f t="shared" si="40"/>
        <v>0</v>
      </c>
      <c r="AS154" s="124">
        <f t="shared" si="41"/>
        <v>1</v>
      </c>
    </row>
    <row r="155" spans="1:45" x14ac:dyDescent="0.25">
      <c r="A155" s="4">
        <v>124</v>
      </c>
      <c r="B155" s="164">
        <f>'Member Info'!D152</f>
        <v>0</v>
      </c>
      <c r="C155" s="164">
        <f>'Member Info'!E152</f>
        <v>0</v>
      </c>
      <c r="D155" s="164" t="str">
        <f>'Member Info'!G152</f>
        <v/>
      </c>
      <c r="E155" s="165">
        <f>'Member Info'!B152</f>
        <v>0</v>
      </c>
      <c r="F155" s="242"/>
      <c r="G155" s="166" t="str">
        <f>IF(E155=0,"",('Member Info'!K152+'Member Info'!L152))</f>
        <v/>
      </c>
      <c r="H155" s="419"/>
      <c r="I155" s="419"/>
      <c r="J155" s="26"/>
      <c r="K155" s="26"/>
      <c r="L155" s="384" t="str">
        <f>IF(E155=0,"",IF('Member Info'!F152&gt;$U$1,CONCATENATE("Joined with practice on ", TEXT('Member Info'!F152, "DD/MM/YYYY")),IF('Member Info'!N152&lt;&gt;"",IF('Member Info'!N152&lt;$T$1,CONCATENATE("Left Scheme on ", TEXT('Member Info'!N152, "DD/MM/YYYY")),IF(OR(G155="",G155=0),"Error Detected, No rate entered",IF(E155=0,"",IF(F155="","Error Detected, No Pensionable pay",IF(AS155=1,"No Part Time Status Entered",IF(AR155=1,"No Part Time Hours Entered",IF(ISERROR(AD155)," Unknown Values entered.",IF(V155+W155&lt;1,"Acceptable",IF(T155+U155=200, "No Contributions Entered", IF(M155="","Error Detected, Choose reason&gt;",IF(Z155="1",IF(V155=1,"Please Enter Deemed Pensionable Pay","Add Any Relevant Details Above"),"Please Give Details Above"))))))))))),IF(OR(G155="",G155=0),"Error Detected, No rate entered",IF(E155=0,"",IF(F155="","Error Detected, No Pensionable pay",IF(AS155=1,"No Part Time Status Entered",IF(AR155=1,"No Part Time Hours Entered",IF(ISERROR(AD155)," Unknown Values entered.",IF(V155+W155&lt;1,"Acceptable",IF(T155+U155=200, "No Contributions Entered", IF(M155="","Error Detected, Choose reason&gt;",IF(Z155="1",IF(V155=1,"Please Enter Deemed Pensionable Pay","Add relevant Details Above"),"Please give details Above")))))))))))))</f>
        <v/>
      </c>
      <c r="M155" s="260"/>
      <c r="N155" s="91"/>
      <c r="O155" s="91" t="str">
        <f t="shared" si="22"/>
        <v/>
      </c>
      <c r="P155" s="94">
        <f t="shared" si="23"/>
        <v>0</v>
      </c>
      <c r="Q155" s="94">
        <f t="shared" si="23"/>
        <v>0</v>
      </c>
      <c r="R155" s="218">
        <f>(ROUND((F155/100*'Member Info'!$W$2), 2))</f>
        <v>0</v>
      </c>
      <c r="S155" s="218" t="e">
        <f t="shared" si="24"/>
        <v>#VALUE!</v>
      </c>
      <c r="T155" s="218" t="str">
        <f t="shared" si="25"/>
        <v/>
      </c>
      <c r="U155" s="227" t="str">
        <f t="shared" si="26"/>
        <v/>
      </c>
      <c r="V155" s="228" t="str">
        <f t="shared" si="27"/>
        <v/>
      </c>
      <c r="W155" s="228" t="str">
        <f t="shared" si="28"/>
        <v/>
      </c>
      <c r="X155" s="222">
        <f t="shared" si="29"/>
        <v>0</v>
      </c>
      <c r="Y155" s="110">
        <f t="shared" si="30"/>
        <v>0</v>
      </c>
      <c r="Z155" s="235" t="str">
        <f t="shared" si="31"/>
        <v/>
      </c>
      <c r="AA155" s="240" t="b">
        <f t="shared" si="32"/>
        <v>0</v>
      </c>
      <c r="AB155" s="235">
        <f t="shared" si="33"/>
        <v>0</v>
      </c>
      <c r="AC155" s="235">
        <f>IF('Member Info'!N152="",1,"")</f>
        <v>1</v>
      </c>
      <c r="AD155" s="243" t="e">
        <f t="shared" si="34"/>
        <v>#VALUE!</v>
      </c>
      <c r="AE155" s="130" t="str">
        <f t="shared" si="21"/>
        <v/>
      </c>
      <c r="AF155" s="124">
        <f t="shared" si="35"/>
        <v>1</v>
      </c>
      <c r="AG155" s="124" t="str">
        <f>IF('Member Info'!N152&lt;&gt;"",IF(AND('Member Info'!N152&lt;=$U$1,'Member Info'!N152&gt;=$T$1),1,0),"")</f>
        <v/>
      </c>
      <c r="AI155" s="124" t="b">
        <f t="shared" si="36"/>
        <v>0</v>
      </c>
      <c r="AJ155" s="124">
        <f t="shared" si="37"/>
        <v>0</v>
      </c>
      <c r="AL155" s="124">
        <f t="shared" si="38"/>
        <v>0</v>
      </c>
      <c r="AM155" s="124">
        <f>IF('Member Info'!F152&gt;$T$1,1,0)</f>
        <v>0</v>
      </c>
      <c r="AN155" s="124" t="b">
        <f>IF(ISERROR(T155),ERROR.TYPE(#REF!)=ERROR.TYPE(T155),FALSE)</f>
        <v>0</v>
      </c>
      <c r="AO155" s="124" t="b">
        <f>IF(ISERROR(U155),ERROR.TYPE(#REF!)=ERROR.TYPE(U155),FALSE)</f>
        <v>0</v>
      </c>
      <c r="AP155" s="124">
        <f>IF('Member Info'!F152&gt;'GP1 April 25'!$U$1,1,0)</f>
        <v>0</v>
      </c>
      <c r="AQ155" s="124">
        <f t="shared" si="39"/>
        <v>0</v>
      </c>
      <c r="AR155" s="124">
        <f t="shared" si="40"/>
        <v>0</v>
      </c>
      <c r="AS155" s="124">
        <f t="shared" si="41"/>
        <v>1</v>
      </c>
    </row>
    <row r="156" spans="1:45" x14ac:dyDescent="0.25">
      <c r="A156" s="4">
        <v>125</v>
      </c>
      <c r="B156" s="164">
        <f>'Member Info'!D153</f>
        <v>0</v>
      </c>
      <c r="C156" s="164">
        <f>'Member Info'!E153</f>
        <v>0</v>
      </c>
      <c r="D156" s="164" t="str">
        <f>'Member Info'!G153</f>
        <v/>
      </c>
      <c r="E156" s="165">
        <f>'Member Info'!B153</f>
        <v>0</v>
      </c>
      <c r="F156" s="242"/>
      <c r="G156" s="166" t="str">
        <f>IF(E156=0,"",('Member Info'!K153+'Member Info'!L153))</f>
        <v/>
      </c>
      <c r="H156" s="419"/>
      <c r="I156" s="419"/>
      <c r="J156" s="26"/>
      <c r="K156" s="26"/>
      <c r="L156" s="384" t="str">
        <f>IF(E156=0,"",IF('Member Info'!F153&gt;$U$1,CONCATENATE("Joined with practice on ", TEXT('Member Info'!F153, "DD/MM/YYYY")),IF('Member Info'!N153&lt;&gt;"",IF('Member Info'!N153&lt;$T$1,CONCATENATE("Left Scheme on ", TEXT('Member Info'!N153, "DD/MM/YYYY")),IF(OR(G156="",G156=0),"Error Detected, No rate entered",IF(E156=0,"",IF(F156="","Error Detected, No Pensionable pay",IF(AS156=1,"No Part Time Status Entered",IF(AR156=1,"No Part Time Hours Entered",IF(ISERROR(AD156)," Unknown Values entered.",IF(V156+W156&lt;1,"Acceptable",IF(T156+U156=200, "No Contributions Entered", IF(M156="","Error Detected, Choose reason&gt;",IF(Z156="1",IF(V156=1,"Please Enter Deemed Pensionable Pay","Add Any Relevant Details Above"),"Please Give Details Above"))))))))))),IF(OR(G156="",G156=0),"Error Detected, No rate entered",IF(E156=0,"",IF(F156="","Error Detected, No Pensionable pay",IF(AS156=1,"No Part Time Status Entered",IF(AR156=1,"No Part Time Hours Entered",IF(ISERROR(AD156)," Unknown Values entered.",IF(V156+W156&lt;1,"Acceptable",IF(T156+U156=200, "No Contributions Entered", IF(M156="","Error Detected, Choose reason&gt;",IF(Z156="1",IF(V156=1,"Please Enter Deemed Pensionable Pay","Add relevant Details Above"),"Please give details Above")))))))))))))</f>
        <v/>
      </c>
      <c r="M156" s="260"/>
      <c r="N156" s="91"/>
      <c r="O156" s="91" t="str">
        <f t="shared" si="22"/>
        <v/>
      </c>
      <c r="P156" s="94">
        <f t="shared" si="23"/>
        <v>0</v>
      </c>
      <c r="Q156" s="94">
        <f t="shared" si="23"/>
        <v>0</v>
      </c>
      <c r="R156" s="218">
        <f>(ROUND((F156/100*'Member Info'!$W$2), 2))</f>
        <v>0</v>
      </c>
      <c r="S156" s="218" t="e">
        <f t="shared" si="24"/>
        <v>#VALUE!</v>
      </c>
      <c r="T156" s="218" t="str">
        <f t="shared" si="25"/>
        <v/>
      </c>
      <c r="U156" s="227" t="str">
        <f t="shared" si="26"/>
        <v/>
      </c>
      <c r="V156" s="228" t="str">
        <f t="shared" si="27"/>
        <v/>
      </c>
      <c r="W156" s="228" t="str">
        <f t="shared" si="28"/>
        <v/>
      </c>
      <c r="X156" s="222">
        <f t="shared" si="29"/>
        <v>0</v>
      </c>
      <c r="Y156" s="110">
        <f t="shared" si="30"/>
        <v>0</v>
      </c>
      <c r="Z156" s="235" t="str">
        <f t="shared" si="31"/>
        <v/>
      </c>
      <c r="AA156" s="240" t="b">
        <f t="shared" si="32"/>
        <v>0</v>
      </c>
      <c r="AB156" s="235">
        <f t="shared" si="33"/>
        <v>0</v>
      </c>
      <c r="AC156" s="235">
        <f>IF('Member Info'!N153="",1,"")</f>
        <v>1</v>
      </c>
      <c r="AD156" s="243" t="e">
        <f t="shared" si="34"/>
        <v>#VALUE!</v>
      </c>
      <c r="AE156" s="130" t="str">
        <f t="shared" si="21"/>
        <v/>
      </c>
      <c r="AF156" s="124">
        <f t="shared" si="35"/>
        <v>1</v>
      </c>
      <c r="AG156" s="124" t="str">
        <f>IF('Member Info'!N153&lt;&gt;"",IF(AND('Member Info'!N153&lt;=$U$1,'Member Info'!N153&gt;=$T$1),1,0),"")</f>
        <v/>
      </c>
      <c r="AI156" s="124" t="b">
        <f t="shared" si="36"/>
        <v>0</v>
      </c>
      <c r="AJ156" s="124">
        <f t="shared" si="37"/>
        <v>0</v>
      </c>
      <c r="AL156" s="124">
        <f t="shared" si="38"/>
        <v>0</v>
      </c>
      <c r="AM156" s="124">
        <f>IF('Member Info'!F153&gt;$T$1,1,0)</f>
        <v>0</v>
      </c>
      <c r="AN156" s="124" t="b">
        <f>IF(ISERROR(T156),ERROR.TYPE(#REF!)=ERROR.TYPE(T156),FALSE)</f>
        <v>0</v>
      </c>
      <c r="AO156" s="124" t="b">
        <f>IF(ISERROR(U156),ERROR.TYPE(#REF!)=ERROR.TYPE(U156),FALSE)</f>
        <v>0</v>
      </c>
      <c r="AP156" s="124">
        <f>IF('Member Info'!F153&gt;'GP1 April 25'!$U$1,1,0)</f>
        <v>0</v>
      </c>
      <c r="AQ156" s="124">
        <f t="shared" si="39"/>
        <v>0</v>
      </c>
      <c r="AR156" s="124">
        <f t="shared" si="40"/>
        <v>0</v>
      </c>
      <c r="AS156" s="124">
        <f t="shared" si="41"/>
        <v>1</v>
      </c>
    </row>
    <row r="157" spans="1:45" x14ac:dyDescent="0.25">
      <c r="A157" s="4">
        <v>126</v>
      </c>
      <c r="B157" s="164">
        <f>'Member Info'!D154</f>
        <v>0</v>
      </c>
      <c r="C157" s="164">
        <f>'Member Info'!E154</f>
        <v>0</v>
      </c>
      <c r="D157" s="164" t="str">
        <f>'Member Info'!G154</f>
        <v/>
      </c>
      <c r="E157" s="165">
        <f>'Member Info'!B154</f>
        <v>0</v>
      </c>
      <c r="F157" s="242"/>
      <c r="G157" s="166" t="str">
        <f>IF(E157=0,"",('Member Info'!K154+'Member Info'!L154))</f>
        <v/>
      </c>
      <c r="H157" s="419"/>
      <c r="I157" s="419"/>
      <c r="J157" s="26"/>
      <c r="K157" s="26"/>
      <c r="L157" s="384" t="str">
        <f>IF(E157=0,"",IF('Member Info'!F154&gt;$U$1,CONCATENATE("Joined with practice on ", TEXT('Member Info'!F154, "DD/MM/YYYY")),IF('Member Info'!N154&lt;&gt;"",IF('Member Info'!N154&lt;$T$1,CONCATENATE("Left Scheme on ", TEXT('Member Info'!N154, "DD/MM/YYYY")),IF(OR(G157="",G157=0),"Error Detected, No rate entered",IF(E157=0,"",IF(F157="","Error Detected, No Pensionable pay",IF(AS157=1,"No Part Time Status Entered",IF(AR157=1,"No Part Time Hours Entered",IF(ISERROR(AD157)," Unknown Values entered.",IF(V157+W157&lt;1,"Acceptable",IF(T157+U157=200, "No Contributions Entered", IF(M157="","Error Detected, Choose reason&gt;",IF(Z157="1",IF(V157=1,"Please Enter Deemed Pensionable Pay","Add Any Relevant Details Above"),"Please Give Details Above"))))))))))),IF(OR(G157="",G157=0),"Error Detected, No rate entered",IF(E157=0,"",IF(F157="","Error Detected, No Pensionable pay",IF(AS157=1,"No Part Time Status Entered",IF(AR157=1,"No Part Time Hours Entered",IF(ISERROR(AD157)," Unknown Values entered.",IF(V157+W157&lt;1,"Acceptable",IF(T157+U157=200, "No Contributions Entered", IF(M157="","Error Detected, Choose reason&gt;",IF(Z157="1",IF(V157=1,"Please Enter Deemed Pensionable Pay","Add relevant Details Above"),"Please give details Above")))))))))))))</f>
        <v/>
      </c>
      <c r="M157" s="260"/>
      <c r="N157" s="91"/>
      <c r="O157" s="91" t="str">
        <f t="shared" si="22"/>
        <v/>
      </c>
      <c r="P157" s="94">
        <f t="shared" si="23"/>
        <v>0</v>
      </c>
      <c r="Q157" s="94">
        <f t="shared" si="23"/>
        <v>0</v>
      </c>
      <c r="R157" s="218">
        <f>(ROUND((F157/100*'Member Info'!$W$2), 2))</f>
        <v>0</v>
      </c>
      <c r="S157" s="218" t="e">
        <f t="shared" si="24"/>
        <v>#VALUE!</v>
      </c>
      <c r="T157" s="218" t="str">
        <f t="shared" si="25"/>
        <v/>
      </c>
      <c r="U157" s="227" t="str">
        <f t="shared" si="26"/>
        <v/>
      </c>
      <c r="V157" s="228" t="str">
        <f t="shared" si="27"/>
        <v/>
      </c>
      <c r="W157" s="228" t="str">
        <f t="shared" si="28"/>
        <v/>
      </c>
      <c r="X157" s="222">
        <f t="shared" si="29"/>
        <v>0</v>
      </c>
      <c r="Y157" s="110">
        <f t="shared" si="30"/>
        <v>0</v>
      </c>
      <c r="Z157" s="235" t="str">
        <f t="shared" si="31"/>
        <v/>
      </c>
      <c r="AA157" s="240" t="b">
        <f t="shared" si="32"/>
        <v>0</v>
      </c>
      <c r="AB157" s="235">
        <f t="shared" si="33"/>
        <v>0</v>
      </c>
      <c r="AC157" s="235">
        <f>IF('Member Info'!N154="",1,"")</f>
        <v>1</v>
      </c>
      <c r="AD157" s="243" t="e">
        <f t="shared" si="34"/>
        <v>#VALUE!</v>
      </c>
      <c r="AE157" s="130" t="str">
        <f t="shared" si="21"/>
        <v/>
      </c>
      <c r="AF157" s="124">
        <f t="shared" si="35"/>
        <v>1</v>
      </c>
      <c r="AG157" s="124" t="str">
        <f>IF('Member Info'!N154&lt;&gt;"",IF(AND('Member Info'!N154&lt;=$U$1,'Member Info'!N154&gt;=$T$1),1,0),"")</f>
        <v/>
      </c>
      <c r="AI157" s="124" t="b">
        <f t="shared" si="36"/>
        <v>0</v>
      </c>
      <c r="AJ157" s="124">
        <f t="shared" si="37"/>
        <v>0</v>
      </c>
      <c r="AL157" s="124">
        <f t="shared" si="38"/>
        <v>0</v>
      </c>
      <c r="AM157" s="124">
        <f>IF('Member Info'!F154&gt;$T$1,1,0)</f>
        <v>0</v>
      </c>
      <c r="AN157" s="124" t="b">
        <f>IF(ISERROR(T157),ERROR.TYPE(#REF!)=ERROR.TYPE(T157),FALSE)</f>
        <v>0</v>
      </c>
      <c r="AO157" s="124" t="b">
        <f>IF(ISERROR(U157),ERROR.TYPE(#REF!)=ERROR.TYPE(U157),FALSE)</f>
        <v>0</v>
      </c>
      <c r="AP157" s="124">
        <f>IF('Member Info'!F154&gt;'GP1 April 25'!$U$1,1,0)</f>
        <v>0</v>
      </c>
      <c r="AQ157" s="124">
        <f t="shared" si="39"/>
        <v>0</v>
      </c>
      <c r="AR157" s="124">
        <f t="shared" si="40"/>
        <v>0</v>
      </c>
      <c r="AS157" s="124">
        <f t="shared" si="41"/>
        <v>1</v>
      </c>
    </row>
    <row r="158" spans="1:45" x14ac:dyDescent="0.25">
      <c r="A158" s="4">
        <v>127</v>
      </c>
      <c r="B158" s="164">
        <f>'Member Info'!D155</f>
        <v>0</v>
      </c>
      <c r="C158" s="164">
        <f>'Member Info'!E155</f>
        <v>0</v>
      </c>
      <c r="D158" s="164" t="str">
        <f>'Member Info'!G155</f>
        <v/>
      </c>
      <c r="E158" s="165">
        <f>'Member Info'!B155</f>
        <v>0</v>
      </c>
      <c r="F158" s="242"/>
      <c r="G158" s="166" t="str">
        <f>IF(E158=0,"",('Member Info'!K155+'Member Info'!L155))</f>
        <v/>
      </c>
      <c r="H158" s="419"/>
      <c r="I158" s="419"/>
      <c r="J158" s="26"/>
      <c r="K158" s="26"/>
      <c r="L158" s="384" t="str">
        <f>IF(E158=0,"",IF('Member Info'!F155&gt;$U$1,CONCATENATE("Joined with practice on ", TEXT('Member Info'!F155, "DD/MM/YYYY")),IF('Member Info'!N155&lt;&gt;"",IF('Member Info'!N155&lt;$T$1,CONCATENATE("Left Scheme on ", TEXT('Member Info'!N155, "DD/MM/YYYY")),IF(OR(G158="",G158=0),"Error Detected, No rate entered",IF(E158=0,"",IF(F158="","Error Detected, No Pensionable pay",IF(AS158=1,"No Part Time Status Entered",IF(AR158=1,"No Part Time Hours Entered",IF(ISERROR(AD158)," Unknown Values entered.",IF(V158+W158&lt;1,"Acceptable",IF(T158+U158=200, "No Contributions Entered", IF(M158="","Error Detected, Choose reason&gt;",IF(Z158="1",IF(V158=1,"Please Enter Deemed Pensionable Pay","Add Any Relevant Details Above"),"Please Give Details Above"))))))))))),IF(OR(G158="",G158=0),"Error Detected, No rate entered",IF(E158=0,"",IF(F158="","Error Detected, No Pensionable pay",IF(AS158=1,"No Part Time Status Entered",IF(AR158=1,"No Part Time Hours Entered",IF(ISERROR(AD158)," Unknown Values entered.",IF(V158+W158&lt;1,"Acceptable",IF(T158+U158=200, "No Contributions Entered", IF(M158="","Error Detected, Choose reason&gt;",IF(Z158="1",IF(V158=1,"Please Enter Deemed Pensionable Pay","Add relevant Details Above"),"Please give details Above")))))))))))))</f>
        <v/>
      </c>
      <c r="M158" s="260"/>
      <c r="N158" s="91"/>
      <c r="O158" s="91" t="str">
        <f t="shared" si="22"/>
        <v/>
      </c>
      <c r="P158" s="94">
        <f t="shared" si="23"/>
        <v>0</v>
      </c>
      <c r="Q158" s="94">
        <f t="shared" si="23"/>
        <v>0</v>
      </c>
      <c r="R158" s="218">
        <f>(ROUND((F158/100*'Member Info'!$W$2), 2))</f>
        <v>0</v>
      </c>
      <c r="S158" s="218" t="e">
        <f t="shared" si="24"/>
        <v>#VALUE!</v>
      </c>
      <c r="T158" s="218" t="str">
        <f t="shared" si="25"/>
        <v/>
      </c>
      <c r="U158" s="227" t="str">
        <f t="shared" si="26"/>
        <v/>
      </c>
      <c r="V158" s="228" t="str">
        <f t="shared" si="27"/>
        <v/>
      </c>
      <c r="W158" s="228" t="str">
        <f t="shared" si="28"/>
        <v/>
      </c>
      <c r="X158" s="222">
        <f t="shared" si="29"/>
        <v>0</v>
      </c>
      <c r="Y158" s="110">
        <f t="shared" si="30"/>
        <v>0</v>
      </c>
      <c r="Z158" s="235" t="str">
        <f t="shared" si="31"/>
        <v/>
      </c>
      <c r="AA158" s="240" t="b">
        <f t="shared" si="32"/>
        <v>0</v>
      </c>
      <c r="AB158" s="235">
        <f t="shared" si="33"/>
        <v>0</v>
      </c>
      <c r="AC158" s="235">
        <f>IF('Member Info'!N155="",1,"")</f>
        <v>1</v>
      </c>
      <c r="AD158" s="243" t="e">
        <f t="shared" si="34"/>
        <v>#VALUE!</v>
      </c>
      <c r="AE158" s="130" t="str">
        <f t="shared" si="21"/>
        <v/>
      </c>
      <c r="AF158" s="124">
        <f t="shared" si="35"/>
        <v>1</v>
      </c>
      <c r="AG158" s="124" t="str">
        <f>IF('Member Info'!N155&lt;&gt;"",IF(AND('Member Info'!N155&lt;=$U$1,'Member Info'!N155&gt;=$T$1),1,0),"")</f>
        <v/>
      </c>
      <c r="AI158" s="124" t="b">
        <f t="shared" si="36"/>
        <v>0</v>
      </c>
      <c r="AJ158" s="124">
        <f t="shared" si="37"/>
        <v>0</v>
      </c>
      <c r="AL158" s="124">
        <f t="shared" si="38"/>
        <v>0</v>
      </c>
      <c r="AM158" s="124">
        <f>IF('Member Info'!F155&gt;$T$1,1,0)</f>
        <v>0</v>
      </c>
      <c r="AN158" s="124" t="b">
        <f>IF(ISERROR(T158),ERROR.TYPE(#REF!)=ERROR.TYPE(T158),FALSE)</f>
        <v>0</v>
      </c>
      <c r="AO158" s="124" t="b">
        <f>IF(ISERROR(U158),ERROR.TYPE(#REF!)=ERROR.TYPE(U158),FALSE)</f>
        <v>0</v>
      </c>
      <c r="AP158" s="124">
        <f>IF('Member Info'!F155&gt;'GP1 April 25'!$U$1,1,0)</f>
        <v>0</v>
      </c>
      <c r="AQ158" s="124">
        <f t="shared" si="39"/>
        <v>0</v>
      </c>
      <c r="AR158" s="124">
        <f t="shared" si="40"/>
        <v>0</v>
      </c>
      <c r="AS158" s="124">
        <f t="shared" si="41"/>
        <v>1</v>
      </c>
    </row>
    <row r="159" spans="1:45" x14ac:dyDescent="0.25">
      <c r="A159" s="4">
        <v>128</v>
      </c>
      <c r="B159" s="164">
        <f>'Member Info'!D156</f>
        <v>0</v>
      </c>
      <c r="C159" s="164">
        <f>'Member Info'!E156</f>
        <v>0</v>
      </c>
      <c r="D159" s="164" t="str">
        <f>'Member Info'!G156</f>
        <v/>
      </c>
      <c r="E159" s="165">
        <f>'Member Info'!B156</f>
        <v>0</v>
      </c>
      <c r="F159" s="242"/>
      <c r="G159" s="166" t="str">
        <f>IF(E159=0,"",('Member Info'!K156+'Member Info'!L156))</f>
        <v/>
      </c>
      <c r="H159" s="419"/>
      <c r="I159" s="419"/>
      <c r="J159" s="26"/>
      <c r="K159" s="26"/>
      <c r="L159" s="384" t="str">
        <f>IF(E159=0,"",IF('Member Info'!F156&gt;$U$1,CONCATENATE("Joined with practice on ", TEXT('Member Info'!F156, "DD/MM/YYYY")),IF('Member Info'!N156&lt;&gt;"",IF('Member Info'!N156&lt;$T$1,CONCATENATE("Left Scheme on ", TEXT('Member Info'!N156, "DD/MM/YYYY")),IF(OR(G159="",G159=0),"Error Detected, No rate entered",IF(E159=0,"",IF(F159="","Error Detected, No Pensionable pay",IF(AS159=1,"No Part Time Status Entered",IF(AR159=1,"No Part Time Hours Entered",IF(ISERROR(AD159)," Unknown Values entered.",IF(V159+W159&lt;1,"Acceptable",IF(T159+U159=200, "No Contributions Entered", IF(M159="","Error Detected, Choose reason&gt;",IF(Z159="1",IF(V159=1,"Please Enter Deemed Pensionable Pay","Add Any Relevant Details Above"),"Please Give Details Above"))))))))))),IF(OR(G159="",G159=0),"Error Detected, No rate entered",IF(E159=0,"",IF(F159="","Error Detected, No Pensionable pay",IF(AS159=1,"No Part Time Status Entered",IF(AR159=1,"No Part Time Hours Entered",IF(ISERROR(AD159)," Unknown Values entered.",IF(V159+W159&lt;1,"Acceptable",IF(T159+U159=200, "No Contributions Entered", IF(M159="","Error Detected, Choose reason&gt;",IF(Z159="1",IF(V159=1,"Please Enter Deemed Pensionable Pay","Add relevant Details Above"),"Please give details Above")))))))))))))</f>
        <v/>
      </c>
      <c r="M159" s="260"/>
      <c r="N159" s="91"/>
      <c r="O159" s="91" t="str">
        <f t="shared" si="22"/>
        <v/>
      </c>
      <c r="P159" s="94">
        <f t="shared" si="23"/>
        <v>0</v>
      </c>
      <c r="Q159" s="94">
        <f t="shared" si="23"/>
        <v>0</v>
      </c>
      <c r="R159" s="218">
        <f>(ROUND((F159/100*'Member Info'!$W$2), 2))</f>
        <v>0</v>
      </c>
      <c r="S159" s="218" t="e">
        <f t="shared" si="24"/>
        <v>#VALUE!</v>
      </c>
      <c r="T159" s="218" t="str">
        <f t="shared" si="25"/>
        <v/>
      </c>
      <c r="U159" s="227" t="str">
        <f t="shared" si="26"/>
        <v/>
      </c>
      <c r="V159" s="228" t="str">
        <f t="shared" si="27"/>
        <v/>
      </c>
      <c r="W159" s="228" t="str">
        <f t="shared" si="28"/>
        <v/>
      </c>
      <c r="X159" s="222">
        <f t="shared" si="29"/>
        <v>0</v>
      </c>
      <c r="Y159" s="110">
        <f t="shared" si="30"/>
        <v>0</v>
      </c>
      <c r="Z159" s="235" t="str">
        <f t="shared" si="31"/>
        <v/>
      </c>
      <c r="AA159" s="240" t="b">
        <f t="shared" si="32"/>
        <v>0</v>
      </c>
      <c r="AB159" s="235">
        <f t="shared" si="33"/>
        <v>0</v>
      </c>
      <c r="AC159" s="235">
        <f>IF('Member Info'!N156="",1,"")</f>
        <v>1</v>
      </c>
      <c r="AD159" s="243" t="e">
        <f t="shared" si="34"/>
        <v>#VALUE!</v>
      </c>
      <c r="AE159" s="130" t="str">
        <f t="shared" si="21"/>
        <v/>
      </c>
      <c r="AF159" s="124">
        <f t="shared" si="35"/>
        <v>1</v>
      </c>
      <c r="AG159" s="124" t="str">
        <f>IF('Member Info'!N156&lt;&gt;"",IF(AND('Member Info'!N156&lt;=$U$1,'Member Info'!N156&gt;=$T$1),1,0),"")</f>
        <v/>
      </c>
      <c r="AI159" s="124" t="b">
        <f t="shared" si="36"/>
        <v>0</v>
      </c>
      <c r="AJ159" s="124">
        <f t="shared" si="37"/>
        <v>0</v>
      </c>
      <c r="AL159" s="124">
        <f t="shared" si="38"/>
        <v>0</v>
      </c>
      <c r="AM159" s="124">
        <f>IF('Member Info'!F156&gt;$T$1,1,0)</f>
        <v>0</v>
      </c>
      <c r="AN159" s="124" t="b">
        <f>IF(ISERROR(T159),ERROR.TYPE(#REF!)=ERROR.TYPE(T159),FALSE)</f>
        <v>0</v>
      </c>
      <c r="AO159" s="124" t="b">
        <f>IF(ISERROR(U159),ERROR.TYPE(#REF!)=ERROR.TYPE(U159),FALSE)</f>
        <v>0</v>
      </c>
      <c r="AP159" s="124">
        <f>IF('Member Info'!F156&gt;'GP1 April 25'!$U$1,1,0)</f>
        <v>0</v>
      </c>
      <c r="AQ159" s="124">
        <f t="shared" si="39"/>
        <v>0</v>
      </c>
      <c r="AR159" s="124">
        <f t="shared" si="40"/>
        <v>0</v>
      </c>
      <c r="AS159" s="124">
        <f t="shared" si="41"/>
        <v>1</v>
      </c>
    </row>
    <row r="160" spans="1:45" x14ac:dyDescent="0.25">
      <c r="A160" s="4">
        <v>129</v>
      </c>
      <c r="B160" s="164">
        <f>'Member Info'!D157</f>
        <v>0</v>
      </c>
      <c r="C160" s="164">
        <f>'Member Info'!E157</f>
        <v>0</v>
      </c>
      <c r="D160" s="164" t="str">
        <f>'Member Info'!G157</f>
        <v/>
      </c>
      <c r="E160" s="165">
        <f>'Member Info'!B157</f>
        <v>0</v>
      </c>
      <c r="F160" s="242"/>
      <c r="G160" s="166" t="str">
        <f>IF(E160=0,"",('Member Info'!K157+'Member Info'!L157))</f>
        <v/>
      </c>
      <c r="H160" s="419"/>
      <c r="I160" s="419"/>
      <c r="J160" s="26"/>
      <c r="K160" s="26"/>
      <c r="L160" s="384" t="str">
        <f>IF(E160=0,"",IF('Member Info'!F157&gt;$U$1,CONCATENATE("Joined with practice on ", TEXT('Member Info'!F157, "DD/MM/YYYY")),IF('Member Info'!N157&lt;&gt;"",IF('Member Info'!N157&lt;$T$1,CONCATENATE("Left Scheme on ", TEXT('Member Info'!N157, "DD/MM/YYYY")),IF(OR(G160="",G160=0),"Error Detected, No rate entered",IF(E160=0,"",IF(F160="","Error Detected, No Pensionable pay",IF(AS160=1,"No Part Time Status Entered",IF(AR160=1,"No Part Time Hours Entered",IF(ISERROR(AD160)," Unknown Values entered.",IF(V160+W160&lt;1,"Acceptable",IF(T160+U160=200, "No Contributions Entered", IF(M160="","Error Detected, Choose reason&gt;",IF(Z160="1",IF(V160=1,"Please Enter Deemed Pensionable Pay","Add Any Relevant Details Above"),"Please Give Details Above"))))))))))),IF(OR(G160="",G160=0),"Error Detected, No rate entered",IF(E160=0,"",IF(F160="","Error Detected, No Pensionable pay",IF(AS160=1,"No Part Time Status Entered",IF(AR160=1,"No Part Time Hours Entered",IF(ISERROR(AD160)," Unknown Values entered.",IF(V160+W160&lt;1,"Acceptable",IF(T160+U160=200, "No Contributions Entered", IF(M160="","Error Detected, Choose reason&gt;",IF(Z160="1",IF(V160=1,"Please Enter Deemed Pensionable Pay","Add relevant Details Above"),"Please give details Above")))))))))))))</f>
        <v/>
      </c>
      <c r="M160" s="260"/>
      <c r="N160" s="91"/>
      <c r="O160" s="91" t="str">
        <f t="shared" si="22"/>
        <v/>
      </c>
      <c r="P160" s="94">
        <f t="shared" si="23"/>
        <v>0</v>
      </c>
      <c r="Q160" s="94">
        <f t="shared" si="23"/>
        <v>0</v>
      </c>
      <c r="R160" s="218">
        <f>(ROUND((F160/100*'Member Info'!$W$2), 2))</f>
        <v>0</v>
      </c>
      <c r="S160" s="218" t="e">
        <f t="shared" si="24"/>
        <v>#VALUE!</v>
      </c>
      <c r="T160" s="218" t="str">
        <f t="shared" si="25"/>
        <v/>
      </c>
      <c r="U160" s="227" t="str">
        <f t="shared" si="26"/>
        <v/>
      </c>
      <c r="V160" s="228" t="str">
        <f t="shared" si="27"/>
        <v/>
      </c>
      <c r="W160" s="228" t="str">
        <f t="shared" si="28"/>
        <v/>
      </c>
      <c r="X160" s="222">
        <f t="shared" si="29"/>
        <v>0</v>
      </c>
      <c r="Y160" s="110">
        <f t="shared" si="30"/>
        <v>0</v>
      </c>
      <c r="Z160" s="235" t="str">
        <f t="shared" si="31"/>
        <v/>
      </c>
      <c r="AA160" s="240" t="b">
        <f t="shared" si="32"/>
        <v>0</v>
      </c>
      <c r="AB160" s="235">
        <f t="shared" si="33"/>
        <v>0</v>
      </c>
      <c r="AC160" s="235">
        <f>IF('Member Info'!N157="",1,"")</f>
        <v>1</v>
      </c>
      <c r="AD160" s="243" t="e">
        <f t="shared" si="34"/>
        <v>#VALUE!</v>
      </c>
      <c r="AE160" s="130" t="str">
        <f t="shared" ref="AE160:AE181" si="42">IF(AP160=1,"",IF(Y160=1,"",IF(AG160=1,"",IF(E160=0,"",IF(AB160=1,"",IF(L160="acceptable","",IF(T160+U160="0","",T160+U160)))))))</f>
        <v/>
      </c>
      <c r="AF160" s="124">
        <f t="shared" si="35"/>
        <v>1</v>
      </c>
      <c r="AG160" s="124" t="str">
        <f>IF('Member Info'!N157&lt;&gt;"",IF(AND('Member Info'!N157&lt;=$U$1,'Member Info'!N157&gt;=$T$1),1,0),"")</f>
        <v/>
      </c>
      <c r="AI160" s="124" t="b">
        <f t="shared" si="36"/>
        <v>0</v>
      </c>
      <c r="AJ160" s="124">
        <f t="shared" si="37"/>
        <v>0</v>
      </c>
      <c r="AL160" s="124">
        <f t="shared" si="38"/>
        <v>0</v>
      </c>
      <c r="AM160" s="124">
        <f>IF('Member Info'!F157&gt;$T$1,1,0)</f>
        <v>0</v>
      </c>
      <c r="AN160" s="124" t="b">
        <f>IF(ISERROR(T160),ERROR.TYPE(#REF!)=ERROR.TYPE(T160),FALSE)</f>
        <v>0</v>
      </c>
      <c r="AO160" s="124" t="b">
        <f>IF(ISERROR(U160),ERROR.TYPE(#REF!)=ERROR.TYPE(U160),FALSE)</f>
        <v>0</v>
      </c>
      <c r="AP160" s="124">
        <f>IF('Member Info'!F157&gt;'GP1 April 25'!$U$1,1,0)</f>
        <v>0</v>
      </c>
      <c r="AQ160" s="124">
        <f t="shared" si="39"/>
        <v>0</v>
      </c>
      <c r="AR160" s="124">
        <f t="shared" si="40"/>
        <v>0</v>
      </c>
      <c r="AS160" s="124">
        <f t="shared" si="41"/>
        <v>1</v>
      </c>
    </row>
    <row r="161" spans="1:45" x14ac:dyDescent="0.25">
      <c r="A161" s="4">
        <v>130</v>
      </c>
      <c r="B161" s="164">
        <f>'Member Info'!D158</f>
        <v>0</v>
      </c>
      <c r="C161" s="164">
        <f>'Member Info'!E158</f>
        <v>0</v>
      </c>
      <c r="D161" s="164" t="str">
        <f>'Member Info'!G158</f>
        <v/>
      </c>
      <c r="E161" s="165">
        <f>'Member Info'!B158</f>
        <v>0</v>
      </c>
      <c r="F161" s="242"/>
      <c r="G161" s="166" t="str">
        <f>IF(E161=0,"",('Member Info'!K158+'Member Info'!L158))</f>
        <v/>
      </c>
      <c r="H161" s="419"/>
      <c r="I161" s="419"/>
      <c r="J161" s="26"/>
      <c r="K161" s="26"/>
      <c r="L161" s="384" t="str">
        <f>IF(E161=0,"",IF('Member Info'!F158&gt;$U$1,CONCATENATE("Joined with practice on ", TEXT('Member Info'!F158, "DD/MM/YYYY")),IF('Member Info'!N158&lt;&gt;"",IF('Member Info'!N158&lt;$T$1,CONCATENATE("Left Scheme on ", TEXT('Member Info'!N158, "DD/MM/YYYY")),IF(OR(G161="",G161=0),"Error Detected, No rate entered",IF(E161=0,"",IF(F161="","Error Detected, No Pensionable pay",IF(AS161=1,"No Part Time Status Entered",IF(AR161=1,"No Part Time Hours Entered",IF(ISERROR(AD161)," Unknown Values entered.",IF(V161+W161&lt;1,"Acceptable",IF(T161+U161=200, "No Contributions Entered", IF(M161="","Error Detected, Choose reason&gt;",IF(Z161="1",IF(V161=1,"Please Enter Deemed Pensionable Pay","Add Any Relevant Details Above"),"Please Give Details Above"))))))))))),IF(OR(G161="",G161=0),"Error Detected, No rate entered",IF(E161=0,"",IF(F161="","Error Detected, No Pensionable pay",IF(AS161=1,"No Part Time Status Entered",IF(AR161=1,"No Part Time Hours Entered",IF(ISERROR(AD161)," Unknown Values entered.",IF(V161+W161&lt;1,"Acceptable",IF(T161+U161=200, "No Contributions Entered", IF(M161="","Error Detected, Choose reason&gt;",IF(Z161="1",IF(V161=1,"Please Enter Deemed Pensionable Pay","Add relevant Details Above"),"Please give details Above")))))))))))))</f>
        <v/>
      </c>
      <c r="M161" s="260"/>
      <c r="N161" s="91"/>
      <c r="O161" s="91" t="str">
        <f t="shared" ref="O161:O181" si="43">IF(E161=0,"",IF(ISERROR((F161+J161+K161)),0,IF((F161+J161+K161)&lt;1,0,1)))</f>
        <v/>
      </c>
      <c r="P161" s="94">
        <f t="shared" ref="P161:Q181" si="44">J161</f>
        <v>0</v>
      </c>
      <c r="Q161" s="94">
        <f t="shared" si="44"/>
        <v>0</v>
      </c>
      <c r="R161" s="218">
        <f>(ROUND((F161/100*'Member Info'!$W$2), 2))</f>
        <v>0</v>
      </c>
      <c r="S161" s="218" t="e">
        <f t="shared" ref="S161:S181" si="45">ROUND((F161/100*G161),2)</f>
        <v>#VALUE!</v>
      </c>
      <c r="T161" s="218" t="str">
        <f t="shared" ref="T161:T181" si="46">IF(E161=0,"",(100-(P161/R161*100)))</f>
        <v/>
      </c>
      <c r="U161" s="227" t="str">
        <f t="shared" ref="U161:U181" si="47">IF(E161=0,"",(100-(Q161/S161*100)))</f>
        <v/>
      </c>
      <c r="V161" s="228" t="str">
        <f t="shared" ref="V161:V181" si="48">IF(E161=0,"",IF(T161&gt;$T$16,1,IF(T161&lt;-$T$16,1,0)))</f>
        <v/>
      </c>
      <c r="W161" s="228" t="str">
        <f t="shared" ref="W161:W181" si="49">IF(E161=0,"",IF(G161=0,1,IF(U161&gt;$T$16,1,IF(U161&lt;-$T$16,1,0))))</f>
        <v/>
      </c>
      <c r="X161" s="222">
        <f t="shared" ref="X161:X181" si="50">IF(E161=0,0,IF(F161="",1,0))</f>
        <v>0</v>
      </c>
      <c r="Y161" s="110">
        <f t="shared" ref="Y161:Y181" si="51">IF(E161=0,0,IF(M161="",0,1))</f>
        <v>0</v>
      </c>
      <c r="Z161" s="235" t="str">
        <f t="shared" ref="Z161:Z181" si="52">IF(M161="SMP/Occupational Maternity","1",IF(M161="SSP/Occupational Sick pay","1",""))</f>
        <v/>
      </c>
      <c r="AA161" s="240" t="b">
        <f t="shared" ref="AA161:AA181" si="53">IF(OR(AN161=TRUE,AO161=TRUE),TRUE,FALSE)</f>
        <v>0</v>
      </c>
      <c r="AB161" s="235">
        <f t="shared" ref="AB161:AB181" si="54">IF(OR(M161="left scheme/Employment",AC161=""), 1,0)</f>
        <v>0</v>
      </c>
      <c r="AC161" s="235">
        <f>IF('Member Info'!N158="",1,"")</f>
        <v>1</v>
      </c>
      <c r="AD161" s="243" t="e">
        <f t="shared" ref="AD161:AD181" si="55">(T161+U161)</f>
        <v>#VALUE!</v>
      </c>
      <c r="AE161" s="130" t="str">
        <f t="shared" si="42"/>
        <v/>
      </c>
      <c r="AF161" s="124">
        <f t="shared" ref="AF161:AF181" si="56">SUM(AB161+AC161)</f>
        <v>1</v>
      </c>
      <c r="AG161" s="124" t="str">
        <f>IF('Member Info'!N158&lt;&gt;"",IF(AND('Member Info'!N158&lt;=$U$1,'Member Info'!N158&gt;=$T$1),1,0),"")</f>
        <v/>
      </c>
      <c r="AI161" s="124" t="b">
        <f t="shared" ref="AI161:AI181" si="57">OR(M161="SMP/Occupational Maternity",M161="SSP/Occupational Sick pay")</f>
        <v>0</v>
      </c>
      <c r="AJ161" s="124">
        <f t="shared" ref="AJ161:AJ181" si="58">IF(AI161=TRUE,1,0)</f>
        <v>0</v>
      </c>
      <c r="AL161" s="124">
        <f t="shared" ref="AL161:AL181" si="59">IF(L161="Please Enter Deemed Pensionable Pay",1,0)</f>
        <v>0</v>
      </c>
      <c r="AM161" s="124">
        <f>IF('Member Info'!F158&gt;$T$1,1,0)</f>
        <v>0</v>
      </c>
      <c r="AN161" s="124" t="b">
        <f>IF(ISERROR(T161),ERROR.TYPE(#REF!)=ERROR.TYPE(T161),FALSE)</f>
        <v>0</v>
      </c>
      <c r="AO161" s="124" t="b">
        <f>IF(ISERROR(U161),ERROR.TYPE(#REF!)=ERROR.TYPE(U161),FALSE)</f>
        <v>0</v>
      </c>
      <c r="AP161" s="124">
        <f>IF('Member Info'!F158&gt;'GP1 April 25'!$U$1,1,0)</f>
        <v>0</v>
      </c>
      <c r="AQ161" s="124">
        <f t="shared" ref="AQ161:AQ181" si="60">IF(H161="Part Time",1,0)</f>
        <v>0</v>
      </c>
      <c r="AR161" s="124">
        <f t="shared" ref="AR161:AR181" si="61">IF(AND(AQ161=1,I161=""),1,0)</f>
        <v>0</v>
      </c>
      <c r="AS161" s="124">
        <f t="shared" ref="AS161:AS181" si="62">IF(OR(H161=0,H161=""),1,0)</f>
        <v>1</v>
      </c>
    </row>
    <row r="162" spans="1:45" x14ac:dyDescent="0.25">
      <c r="A162" s="4">
        <v>131</v>
      </c>
      <c r="B162" s="164">
        <f>'Member Info'!D159</f>
        <v>0</v>
      </c>
      <c r="C162" s="164">
        <f>'Member Info'!E159</f>
        <v>0</v>
      </c>
      <c r="D162" s="164" t="str">
        <f>'Member Info'!G159</f>
        <v/>
      </c>
      <c r="E162" s="165">
        <f>'Member Info'!B159</f>
        <v>0</v>
      </c>
      <c r="F162" s="242"/>
      <c r="G162" s="166" t="str">
        <f>IF(E162=0,"",('Member Info'!K159+'Member Info'!L159))</f>
        <v/>
      </c>
      <c r="H162" s="419"/>
      <c r="I162" s="419"/>
      <c r="J162" s="26"/>
      <c r="K162" s="26"/>
      <c r="L162" s="384" t="str">
        <f>IF(E162=0,"",IF('Member Info'!F159&gt;$U$1,CONCATENATE("Joined with practice on ", TEXT('Member Info'!F159, "DD/MM/YYYY")),IF('Member Info'!N159&lt;&gt;"",IF('Member Info'!N159&lt;$T$1,CONCATENATE("Left Scheme on ", TEXT('Member Info'!N159, "DD/MM/YYYY")),IF(OR(G162="",G162=0),"Error Detected, No rate entered",IF(E162=0,"",IF(F162="","Error Detected, No Pensionable pay",IF(AS162=1,"No Part Time Status Entered",IF(AR162=1,"No Part Time Hours Entered",IF(ISERROR(AD162)," Unknown Values entered.",IF(V162+W162&lt;1,"Acceptable",IF(T162+U162=200, "No Contributions Entered", IF(M162="","Error Detected, Choose reason&gt;",IF(Z162="1",IF(V162=1,"Please Enter Deemed Pensionable Pay","Add Any Relevant Details Above"),"Please Give Details Above"))))))))))),IF(OR(G162="",G162=0),"Error Detected, No rate entered",IF(E162=0,"",IF(F162="","Error Detected, No Pensionable pay",IF(AS162=1,"No Part Time Status Entered",IF(AR162=1,"No Part Time Hours Entered",IF(ISERROR(AD162)," Unknown Values entered.",IF(V162+W162&lt;1,"Acceptable",IF(T162+U162=200, "No Contributions Entered", IF(M162="","Error Detected, Choose reason&gt;",IF(Z162="1",IF(V162=1,"Please Enter Deemed Pensionable Pay","Add relevant Details Above"),"Please give details Above")))))))))))))</f>
        <v/>
      </c>
      <c r="M162" s="260"/>
      <c r="N162" s="91"/>
      <c r="O162" s="91" t="str">
        <f t="shared" si="43"/>
        <v/>
      </c>
      <c r="P162" s="94">
        <f t="shared" si="44"/>
        <v>0</v>
      </c>
      <c r="Q162" s="94">
        <f t="shared" si="44"/>
        <v>0</v>
      </c>
      <c r="R162" s="218">
        <f>(ROUND((F162/100*'Member Info'!$W$2), 2))</f>
        <v>0</v>
      </c>
      <c r="S162" s="218" t="e">
        <f t="shared" si="45"/>
        <v>#VALUE!</v>
      </c>
      <c r="T162" s="218" t="str">
        <f t="shared" si="46"/>
        <v/>
      </c>
      <c r="U162" s="227" t="str">
        <f t="shared" si="47"/>
        <v/>
      </c>
      <c r="V162" s="228" t="str">
        <f t="shared" si="48"/>
        <v/>
      </c>
      <c r="W162" s="228" t="str">
        <f t="shared" si="49"/>
        <v/>
      </c>
      <c r="X162" s="222">
        <f t="shared" si="50"/>
        <v>0</v>
      </c>
      <c r="Y162" s="110">
        <f t="shared" si="51"/>
        <v>0</v>
      </c>
      <c r="Z162" s="235" t="str">
        <f t="shared" si="52"/>
        <v/>
      </c>
      <c r="AA162" s="240" t="b">
        <f t="shared" si="53"/>
        <v>0</v>
      </c>
      <c r="AB162" s="235">
        <f t="shared" si="54"/>
        <v>0</v>
      </c>
      <c r="AC162" s="235">
        <f>IF('Member Info'!N159="",1,"")</f>
        <v>1</v>
      </c>
      <c r="AD162" s="243" t="e">
        <f t="shared" si="55"/>
        <v>#VALUE!</v>
      </c>
      <c r="AE162" s="130" t="str">
        <f t="shared" si="42"/>
        <v/>
      </c>
      <c r="AF162" s="124">
        <f t="shared" si="56"/>
        <v>1</v>
      </c>
      <c r="AG162" s="124" t="str">
        <f>IF('Member Info'!N159&lt;&gt;"",IF(AND('Member Info'!N159&lt;=$U$1,'Member Info'!N159&gt;=$T$1),1,0),"")</f>
        <v/>
      </c>
      <c r="AI162" s="124" t="b">
        <f t="shared" si="57"/>
        <v>0</v>
      </c>
      <c r="AJ162" s="124">
        <f t="shared" si="58"/>
        <v>0</v>
      </c>
      <c r="AL162" s="124">
        <f t="shared" si="59"/>
        <v>0</v>
      </c>
      <c r="AM162" s="124">
        <f>IF('Member Info'!F159&gt;$T$1,1,0)</f>
        <v>0</v>
      </c>
      <c r="AN162" s="124" t="b">
        <f>IF(ISERROR(T162),ERROR.TYPE(#REF!)=ERROR.TYPE(T162),FALSE)</f>
        <v>0</v>
      </c>
      <c r="AO162" s="124" t="b">
        <f>IF(ISERROR(U162),ERROR.TYPE(#REF!)=ERROR.TYPE(U162),FALSE)</f>
        <v>0</v>
      </c>
      <c r="AP162" s="124">
        <f>IF('Member Info'!F159&gt;'GP1 April 25'!$U$1,1,0)</f>
        <v>0</v>
      </c>
      <c r="AQ162" s="124">
        <f t="shared" si="60"/>
        <v>0</v>
      </c>
      <c r="AR162" s="124">
        <f t="shared" si="61"/>
        <v>0</v>
      </c>
      <c r="AS162" s="124">
        <f t="shared" si="62"/>
        <v>1</v>
      </c>
    </row>
    <row r="163" spans="1:45" x14ac:dyDescent="0.25">
      <c r="A163" s="4">
        <v>132</v>
      </c>
      <c r="B163" s="164">
        <f>'Member Info'!D160</f>
        <v>0</v>
      </c>
      <c r="C163" s="164">
        <f>'Member Info'!E160</f>
        <v>0</v>
      </c>
      <c r="D163" s="164" t="str">
        <f>'Member Info'!G160</f>
        <v/>
      </c>
      <c r="E163" s="165">
        <f>'Member Info'!B160</f>
        <v>0</v>
      </c>
      <c r="F163" s="242"/>
      <c r="G163" s="166" t="str">
        <f>IF(E163=0,"",('Member Info'!K160+'Member Info'!L160))</f>
        <v/>
      </c>
      <c r="H163" s="419"/>
      <c r="I163" s="419"/>
      <c r="J163" s="26"/>
      <c r="K163" s="26"/>
      <c r="L163" s="384" t="str">
        <f>IF(E163=0,"",IF('Member Info'!F160&gt;$U$1,CONCATENATE("Joined with practice on ", TEXT('Member Info'!F160, "DD/MM/YYYY")),IF('Member Info'!N160&lt;&gt;"",IF('Member Info'!N160&lt;$T$1,CONCATENATE("Left Scheme on ", TEXT('Member Info'!N160, "DD/MM/YYYY")),IF(OR(G163="",G163=0),"Error Detected, No rate entered",IF(E163=0,"",IF(F163="","Error Detected, No Pensionable pay",IF(AS163=1,"No Part Time Status Entered",IF(AR163=1,"No Part Time Hours Entered",IF(ISERROR(AD163)," Unknown Values entered.",IF(V163+W163&lt;1,"Acceptable",IF(T163+U163=200, "No Contributions Entered", IF(M163="","Error Detected, Choose reason&gt;",IF(Z163="1",IF(V163=1,"Please Enter Deemed Pensionable Pay","Add Any Relevant Details Above"),"Please Give Details Above"))))))))))),IF(OR(G163="",G163=0),"Error Detected, No rate entered",IF(E163=0,"",IF(F163="","Error Detected, No Pensionable pay",IF(AS163=1,"No Part Time Status Entered",IF(AR163=1,"No Part Time Hours Entered",IF(ISERROR(AD163)," Unknown Values entered.",IF(V163+W163&lt;1,"Acceptable",IF(T163+U163=200, "No Contributions Entered", IF(M163="","Error Detected, Choose reason&gt;",IF(Z163="1",IF(V163=1,"Please Enter Deemed Pensionable Pay","Add relevant Details Above"),"Please give details Above")))))))))))))</f>
        <v/>
      </c>
      <c r="M163" s="260"/>
      <c r="N163" s="91"/>
      <c r="O163" s="91" t="str">
        <f t="shared" si="43"/>
        <v/>
      </c>
      <c r="P163" s="94">
        <f t="shared" si="44"/>
        <v>0</v>
      </c>
      <c r="Q163" s="94">
        <f t="shared" si="44"/>
        <v>0</v>
      </c>
      <c r="R163" s="218">
        <f>(ROUND((F163/100*'Member Info'!$W$2), 2))</f>
        <v>0</v>
      </c>
      <c r="S163" s="218" t="e">
        <f t="shared" si="45"/>
        <v>#VALUE!</v>
      </c>
      <c r="T163" s="218" t="str">
        <f t="shared" si="46"/>
        <v/>
      </c>
      <c r="U163" s="227" t="str">
        <f t="shared" si="47"/>
        <v/>
      </c>
      <c r="V163" s="228" t="str">
        <f t="shared" si="48"/>
        <v/>
      </c>
      <c r="W163" s="228" t="str">
        <f t="shared" si="49"/>
        <v/>
      </c>
      <c r="X163" s="222">
        <f t="shared" si="50"/>
        <v>0</v>
      </c>
      <c r="Y163" s="110">
        <f t="shared" si="51"/>
        <v>0</v>
      </c>
      <c r="Z163" s="235" t="str">
        <f t="shared" si="52"/>
        <v/>
      </c>
      <c r="AA163" s="240" t="b">
        <f t="shared" si="53"/>
        <v>0</v>
      </c>
      <c r="AB163" s="235">
        <f t="shared" si="54"/>
        <v>0</v>
      </c>
      <c r="AC163" s="235">
        <f>IF('Member Info'!N160="",1,"")</f>
        <v>1</v>
      </c>
      <c r="AD163" s="243" t="e">
        <f t="shared" si="55"/>
        <v>#VALUE!</v>
      </c>
      <c r="AE163" s="130" t="str">
        <f t="shared" si="42"/>
        <v/>
      </c>
      <c r="AF163" s="124">
        <f t="shared" si="56"/>
        <v>1</v>
      </c>
      <c r="AG163" s="124" t="str">
        <f>IF('Member Info'!N160&lt;&gt;"",IF(AND('Member Info'!N160&lt;=$U$1,'Member Info'!N160&gt;=$T$1),1,0),"")</f>
        <v/>
      </c>
      <c r="AI163" s="124" t="b">
        <f t="shared" si="57"/>
        <v>0</v>
      </c>
      <c r="AJ163" s="124">
        <f t="shared" si="58"/>
        <v>0</v>
      </c>
      <c r="AL163" s="124">
        <f t="shared" si="59"/>
        <v>0</v>
      </c>
      <c r="AM163" s="124">
        <f>IF('Member Info'!F160&gt;$T$1,1,0)</f>
        <v>0</v>
      </c>
      <c r="AN163" s="124" t="b">
        <f>IF(ISERROR(T163),ERROR.TYPE(#REF!)=ERROR.TYPE(T163),FALSE)</f>
        <v>0</v>
      </c>
      <c r="AO163" s="124" t="b">
        <f>IF(ISERROR(U163),ERROR.TYPE(#REF!)=ERROR.TYPE(U163),FALSE)</f>
        <v>0</v>
      </c>
      <c r="AP163" s="124">
        <f>IF('Member Info'!F160&gt;'GP1 April 25'!$U$1,1,0)</f>
        <v>0</v>
      </c>
      <c r="AQ163" s="124">
        <f t="shared" si="60"/>
        <v>0</v>
      </c>
      <c r="AR163" s="124">
        <f t="shared" si="61"/>
        <v>0</v>
      </c>
      <c r="AS163" s="124">
        <f t="shared" si="62"/>
        <v>1</v>
      </c>
    </row>
    <row r="164" spans="1:45" x14ac:dyDescent="0.25">
      <c r="A164" s="4">
        <v>133</v>
      </c>
      <c r="B164" s="164">
        <f>'Member Info'!D161</f>
        <v>0</v>
      </c>
      <c r="C164" s="164">
        <f>'Member Info'!E161</f>
        <v>0</v>
      </c>
      <c r="D164" s="164" t="str">
        <f>'Member Info'!G161</f>
        <v/>
      </c>
      <c r="E164" s="165">
        <f>'Member Info'!B161</f>
        <v>0</v>
      </c>
      <c r="F164" s="242"/>
      <c r="G164" s="166" t="str">
        <f>IF(E164=0,"",('Member Info'!K161+'Member Info'!L161))</f>
        <v/>
      </c>
      <c r="H164" s="419"/>
      <c r="I164" s="419"/>
      <c r="J164" s="26"/>
      <c r="K164" s="26"/>
      <c r="L164" s="384" t="str">
        <f>IF(E164=0,"",IF('Member Info'!F161&gt;$U$1,CONCATENATE("Joined with practice on ", TEXT('Member Info'!F161, "DD/MM/YYYY")),IF('Member Info'!N161&lt;&gt;"",IF('Member Info'!N161&lt;$T$1,CONCATENATE("Left Scheme on ", TEXT('Member Info'!N161, "DD/MM/YYYY")),IF(OR(G164="",G164=0),"Error Detected, No rate entered",IF(E164=0,"",IF(F164="","Error Detected, No Pensionable pay",IF(AS164=1,"No Part Time Status Entered",IF(AR164=1,"No Part Time Hours Entered",IF(ISERROR(AD164)," Unknown Values entered.",IF(V164+W164&lt;1,"Acceptable",IF(T164+U164=200, "No Contributions Entered", IF(M164="","Error Detected, Choose reason&gt;",IF(Z164="1",IF(V164=1,"Please Enter Deemed Pensionable Pay","Add Any Relevant Details Above"),"Please Give Details Above"))))))))))),IF(OR(G164="",G164=0),"Error Detected, No rate entered",IF(E164=0,"",IF(F164="","Error Detected, No Pensionable pay",IF(AS164=1,"No Part Time Status Entered",IF(AR164=1,"No Part Time Hours Entered",IF(ISERROR(AD164)," Unknown Values entered.",IF(V164+W164&lt;1,"Acceptable",IF(T164+U164=200, "No Contributions Entered", IF(M164="","Error Detected, Choose reason&gt;",IF(Z164="1",IF(V164=1,"Please Enter Deemed Pensionable Pay","Add relevant Details Above"),"Please give details Above")))))))))))))</f>
        <v/>
      </c>
      <c r="M164" s="260"/>
      <c r="N164" s="91"/>
      <c r="O164" s="91" t="str">
        <f t="shared" si="43"/>
        <v/>
      </c>
      <c r="P164" s="94">
        <f t="shared" si="44"/>
        <v>0</v>
      </c>
      <c r="Q164" s="94">
        <f t="shared" si="44"/>
        <v>0</v>
      </c>
      <c r="R164" s="218">
        <f>(ROUND((F164/100*'Member Info'!$W$2), 2))</f>
        <v>0</v>
      </c>
      <c r="S164" s="218" t="e">
        <f t="shared" si="45"/>
        <v>#VALUE!</v>
      </c>
      <c r="T164" s="218" t="str">
        <f t="shared" si="46"/>
        <v/>
      </c>
      <c r="U164" s="227" t="str">
        <f t="shared" si="47"/>
        <v/>
      </c>
      <c r="V164" s="228" t="str">
        <f t="shared" si="48"/>
        <v/>
      </c>
      <c r="W164" s="228" t="str">
        <f t="shared" si="49"/>
        <v/>
      </c>
      <c r="X164" s="222">
        <f t="shared" si="50"/>
        <v>0</v>
      </c>
      <c r="Y164" s="110">
        <f t="shared" si="51"/>
        <v>0</v>
      </c>
      <c r="Z164" s="235" t="str">
        <f t="shared" si="52"/>
        <v/>
      </c>
      <c r="AA164" s="240" t="b">
        <f t="shared" si="53"/>
        <v>0</v>
      </c>
      <c r="AB164" s="235">
        <f t="shared" si="54"/>
        <v>0</v>
      </c>
      <c r="AC164" s="235">
        <f>IF('Member Info'!N161="",1,"")</f>
        <v>1</v>
      </c>
      <c r="AD164" s="243" t="e">
        <f t="shared" si="55"/>
        <v>#VALUE!</v>
      </c>
      <c r="AE164" s="130" t="str">
        <f t="shared" si="42"/>
        <v/>
      </c>
      <c r="AF164" s="124">
        <f t="shared" si="56"/>
        <v>1</v>
      </c>
      <c r="AG164" s="124" t="str">
        <f>IF('Member Info'!N161&lt;&gt;"",IF(AND('Member Info'!N161&lt;=$U$1,'Member Info'!N161&gt;=$T$1),1,0),"")</f>
        <v/>
      </c>
      <c r="AI164" s="124" t="b">
        <f t="shared" si="57"/>
        <v>0</v>
      </c>
      <c r="AJ164" s="124">
        <f t="shared" si="58"/>
        <v>0</v>
      </c>
      <c r="AL164" s="124">
        <f t="shared" si="59"/>
        <v>0</v>
      </c>
      <c r="AM164" s="124">
        <f>IF('Member Info'!F161&gt;$T$1,1,0)</f>
        <v>0</v>
      </c>
      <c r="AN164" s="124" t="b">
        <f>IF(ISERROR(T164),ERROR.TYPE(#REF!)=ERROR.TYPE(T164),FALSE)</f>
        <v>0</v>
      </c>
      <c r="AO164" s="124" t="b">
        <f>IF(ISERROR(U164),ERROR.TYPE(#REF!)=ERROR.TYPE(U164),FALSE)</f>
        <v>0</v>
      </c>
      <c r="AP164" s="124">
        <f>IF('Member Info'!F161&gt;'GP1 April 25'!$U$1,1,0)</f>
        <v>0</v>
      </c>
      <c r="AQ164" s="124">
        <f t="shared" si="60"/>
        <v>0</v>
      </c>
      <c r="AR164" s="124">
        <f t="shared" si="61"/>
        <v>0</v>
      </c>
      <c r="AS164" s="124">
        <f t="shared" si="62"/>
        <v>1</v>
      </c>
    </row>
    <row r="165" spans="1:45" x14ac:dyDescent="0.25">
      <c r="A165" s="4">
        <v>134</v>
      </c>
      <c r="B165" s="164">
        <f>'Member Info'!D162</f>
        <v>0</v>
      </c>
      <c r="C165" s="164">
        <f>'Member Info'!E162</f>
        <v>0</v>
      </c>
      <c r="D165" s="164" t="str">
        <f>'Member Info'!G162</f>
        <v/>
      </c>
      <c r="E165" s="165">
        <f>'Member Info'!B162</f>
        <v>0</v>
      </c>
      <c r="F165" s="242"/>
      <c r="G165" s="166" t="str">
        <f>IF(E165=0,"",('Member Info'!K162+'Member Info'!L162))</f>
        <v/>
      </c>
      <c r="H165" s="419"/>
      <c r="I165" s="419"/>
      <c r="J165" s="26"/>
      <c r="K165" s="26"/>
      <c r="L165" s="384" t="str">
        <f>IF(E165=0,"",IF('Member Info'!F162&gt;$U$1,CONCATENATE("Joined with practice on ", TEXT('Member Info'!F162, "DD/MM/YYYY")),IF('Member Info'!N162&lt;&gt;"",IF('Member Info'!N162&lt;$T$1,CONCATENATE("Left Scheme on ", TEXT('Member Info'!N162, "DD/MM/YYYY")),IF(OR(G165="",G165=0),"Error Detected, No rate entered",IF(E165=0,"",IF(F165="","Error Detected, No Pensionable pay",IF(AS165=1,"No Part Time Status Entered",IF(AR165=1,"No Part Time Hours Entered",IF(ISERROR(AD165)," Unknown Values entered.",IF(V165+W165&lt;1,"Acceptable",IF(T165+U165=200, "No Contributions Entered", IF(M165="","Error Detected, Choose reason&gt;",IF(Z165="1",IF(V165=1,"Please Enter Deemed Pensionable Pay","Add Any Relevant Details Above"),"Please Give Details Above"))))))))))),IF(OR(G165="",G165=0),"Error Detected, No rate entered",IF(E165=0,"",IF(F165="","Error Detected, No Pensionable pay",IF(AS165=1,"No Part Time Status Entered",IF(AR165=1,"No Part Time Hours Entered",IF(ISERROR(AD165)," Unknown Values entered.",IF(V165+W165&lt;1,"Acceptable",IF(T165+U165=200, "No Contributions Entered", IF(M165="","Error Detected, Choose reason&gt;",IF(Z165="1",IF(V165=1,"Please Enter Deemed Pensionable Pay","Add relevant Details Above"),"Please give details Above")))))))))))))</f>
        <v/>
      </c>
      <c r="M165" s="260"/>
      <c r="N165" s="91"/>
      <c r="O165" s="91" t="str">
        <f t="shared" si="43"/>
        <v/>
      </c>
      <c r="P165" s="94">
        <f t="shared" si="44"/>
        <v>0</v>
      </c>
      <c r="Q165" s="94">
        <f t="shared" si="44"/>
        <v>0</v>
      </c>
      <c r="R165" s="218">
        <f>(ROUND((F165/100*'Member Info'!$W$2), 2))</f>
        <v>0</v>
      </c>
      <c r="S165" s="218" t="e">
        <f t="shared" si="45"/>
        <v>#VALUE!</v>
      </c>
      <c r="T165" s="218" t="str">
        <f t="shared" si="46"/>
        <v/>
      </c>
      <c r="U165" s="227" t="str">
        <f t="shared" si="47"/>
        <v/>
      </c>
      <c r="V165" s="228" t="str">
        <f t="shared" si="48"/>
        <v/>
      </c>
      <c r="W165" s="228" t="str">
        <f t="shared" si="49"/>
        <v/>
      </c>
      <c r="X165" s="222">
        <f t="shared" si="50"/>
        <v>0</v>
      </c>
      <c r="Y165" s="110">
        <f t="shared" si="51"/>
        <v>0</v>
      </c>
      <c r="Z165" s="235" t="str">
        <f t="shared" si="52"/>
        <v/>
      </c>
      <c r="AA165" s="240" t="b">
        <f t="shared" si="53"/>
        <v>0</v>
      </c>
      <c r="AB165" s="235">
        <f t="shared" si="54"/>
        <v>0</v>
      </c>
      <c r="AC165" s="235">
        <f>IF('Member Info'!N162="",1,"")</f>
        <v>1</v>
      </c>
      <c r="AD165" s="243" t="e">
        <f t="shared" si="55"/>
        <v>#VALUE!</v>
      </c>
      <c r="AE165" s="130" t="str">
        <f t="shared" si="42"/>
        <v/>
      </c>
      <c r="AF165" s="124">
        <f t="shared" si="56"/>
        <v>1</v>
      </c>
      <c r="AG165" s="124" t="str">
        <f>IF('Member Info'!N162&lt;&gt;"",IF(AND('Member Info'!N162&lt;=$U$1,'Member Info'!N162&gt;=$T$1),1,0),"")</f>
        <v/>
      </c>
      <c r="AI165" s="124" t="b">
        <f t="shared" si="57"/>
        <v>0</v>
      </c>
      <c r="AJ165" s="124">
        <f t="shared" si="58"/>
        <v>0</v>
      </c>
      <c r="AL165" s="124">
        <f t="shared" si="59"/>
        <v>0</v>
      </c>
      <c r="AM165" s="124">
        <f>IF('Member Info'!F162&gt;$T$1,1,0)</f>
        <v>0</v>
      </c>
      <c r="AN165" s="124" t="b">
        <f>IF(ISERROR(T165),ERROR.TYPE(#REF!)=ERROR.TYPE(T165),FALSE)</f>
        <v>0</v>
      </c>
      <c r="AO165" s="124" t="b">
        <f>IF(ISERROR(U165),ERROR.TYPE(#REF!)=ERROR.TYPE(U165),FALSE)</f>
        <v>0</v>
      </c>
      <c r="AP165" s="124">
        <f>IF('Member Info'!F162&gt;'GP1 April 25'!$U$1,1,0)</f>
        <v>0</v>
      </c>
      <c r="AQ165" s="124">
        <f t="shared" si="60"/>
        <v>0</v>
      </c>
      <c r="AR165" s="124">
        <f t="shared" si="61"/>
        <v>0</v>
      </c>
      <c r="AS165" s="124">
        <f t="shared" si="62"/>
        <v>1</v>
      </c>
    </row>
    <row r="166" spans="1:45" x14ac:dyDescent="0.25">
      <c r="A166" s="4">
        <v>135</v>
      </c>
      <c r="B166" s="164">
        <f>'Member Info'!D163</f>
        <v>0</v>
      </c>
      <c r="C166" s="164">
        <f>'Member Info'!E163</f>
        <v>0</v>
      </c>
      <c r="D166" s="164" t="str">
        <f>'Member Info'!G163</f>
        <v/>
      </c>
      <c r="E166" s="165">
        <f>'Member Info'!B163</f>
        <v>0</v>
      </c>
      <c r="F166" s="242"/>
      <c r="G166" s="166" t="str">
        <f>IF(E166=0,"",('Member Info'!K163+'Member Info'!L163))</f>
        <v/>
      </c>
      <c r="H166" s="419"/>
      <c r="I166" s="419"/>
      <c r="J166" s="26"/>
      <c r="K166" s="26"/>
      <c r="L166" s="384" t="str">
        <f>IF(E166=0,"",IF('Member Info'!F163&gt;$U$1,CONCATENATE("Joined with practice on ", TEXT('Member Info'!F163, "DD/MM/YYYY")),IF('Member Info'!N163&lt;&gt;"",IF('Member Info'!N163&lt;$T$1,CONCATENATE("Left Scheme on ", TEXT('Member Info'!N163, "DD/MM/YYYY")),IF(OR(G166="",G166=0),"Error Detected, No rate entered",IF(E166=0,"",IF(F166="","Error Detected, No Pensionable pay",IF(AS166=1,"No Part Time Status Entered",IF(AR166=1,"No Part Time Hours Entered",IF(ISERROR(AD166)," Unknown Values entered.",IF(V166+W166&lt;1,"Acceptable",IF(T166+U166=200, "No Contributions Entered", IF(M166="","Error Detected, Choose reason&gt;",IF(Z166="1",IF(V166=1,"Please Enter Deemed Pensionable Pay","Add Any Relevant Details Above"),"Please Give Details Above"))))))))))),IF(OR(G166="",G166=0),"Error Detected, No rate entered",IF(E166=0,"",IF(F166="","Error Detected, No Pensionable pay",IF(AS166=1,"No Part Time Status Entered",IF(AR166=1,"No Part Time Hours Entered",IF(ISERROR(AD166)," Unknown Values entered.",IF(V166+W166&lt;1,"Acceptable",IF(T166+U166=200, "No Contributions Entered", IF(M166="","Error Detected, Choose reason&gt;",IF(Z166="1",IF(V166=1,"Please Enter Deemed Pensionable Pay","Add relevant Details Above"),"Please give details Above")))))))))))))</f>
        <v/>
      </c>
      <c r="M166" s="260"/>
      <c r="N166" s="91"/>
      <c r="O166" s="91" t="str">
        <f t="shared" si="43"/>
        <v/>
      </c>
      <c r="P166" s="94">
        <f t="shared" si="44"/>
        <v>0</v>
      </c>
      <c r="Q166" s="94">
        <f t="shared" si="44"/>
        <v>0</v>
      </c>
      <c r="R166" s="218">
        <f>(ROUND((F166/100*'Member Info'!$W$2), 2))</f>
        <v>0</v>
      </c>
      <c r="S166" s="218" t="e">
        <f t="shared" si="45"/>
        <v>#VALUE!</v>
      </c>
      <c r="T166" s="218" t="str">
        <f t="shared" si="46"/>
        <v/>
      </c>
      <c r="U166" s="227" t="str">
        <f t="shared" si="47"/>
        <v/>
      </c>
      <c r="V166" s="228" t="str">
        <f t="shared" si="48"/>
        <v/>
      </c>
      <c r="W166" s="228" t="str">
        <f t="shared" si="49"/>
        <v/>
      </c>
      <c r="X166" s="222">
        <f t="shared" si="50"/>
        <v>0</v>
      </c>
      <c r="Y166" s="110">
        <f t="shared" si="51"/>
        <v>0</v>
      </c>
      <c r="Z166" s="235" t="str">
        <f t="shared" si="52"/>
        <v/>
      </c>
      <c r="AA166" s="240" t="b">
        <f t="shared" si="53"/>
        <v>0</v>
      </c>
      <c r="AB166" s="235">
        <f t="shared" si="54"/>
        <v>0</v>
      </c>
      <c r="AC166" s="235">
        <f>IF('Member Info'!N163="",1,"")</f>
        <v>1</v>
      </c>
      <c r="AD166" s="243" t="e">
        <f t="shared" si="55"/>
        <v>#VALUE!</v>
      </c>
      <c r="AE166" s="130" t="str">
        <f t="shared" si="42"/>
        <v/>
      </c>
      <c r="AF166" s="124">
        <f t="shared" si="56"/>
        <v>1</v>
      </c>
      <c r="AG166" s="124" t="str">
        <f>IF('Member Info'!N163&lt;&gt;"",IF(AND('Member Info'!N163&lt;=$U$1,'Member Info'!N163&gt;=$T$1),1,0),"")</f>
        <v/>
      </c>
      <c r="AI166" s="124" t="b">
        <f t="shared" si="57"/>
        <v>0</v>
      </c>
      <c r="AJ166" s="124">
        <f t="shared" si="58"/>
        <v>0</v>
      </c>
      <c r="AL166" s="124">
        <f t="shared" si="59"/>
        <v>0</v>
      </c>
      <c r="AM166" s="124">
        <f>IF('Member Info'!F163&gt;$T$1,1,0)</f>
        <v>0</v>
      </c>
      <c r="AN166" s="124" t="b">
        <f>IF(ISERROR(T166),ERROR.TYPE(#REF!)=ERROR.TYPE(T166),FALSE)</f>
        <v>0</v>
      </c>
      <c r="AO166" s="124" t="b">
        <f>IF(ISERROR(U166),ERROR.TYPE(#REF!)=ERROR.TYPE(U166),FALSE)</f>
        <v>0</v>
      </c>
      <c r="AP166" s="124">
        <f>IF('Member Info'!F163&gt;'GP1 April 25'!$U$1,1,0)</f>
        <v>0</v>
      </c>
      <c r="AQ166" s="124">
        <f t="shared" si="60"/>
        <v>0</v>
      </c>
      <c r="AR166" s="124">
        <f t="shared" si="61"/>
        <v>0</v>
      </c>
      <c r="AS166" s="124">
        <f t="shared" si="62"/>
        <v>1</v>
      </c>
    </row>
    <row r="167" spans="1:45" x14ac:dyDescent="0.25">
      <c r="A167" s="4">
        <v>136</v>
      </c>
      <c r="B167" s="164">
        <f>'Member Info'!D164</f>
        <v>0</v>
      </c>
      <c r="C167" s="164">
        <f>'Member Info'!E164</f>
        <v>0</v>
      </c>
      <c r="D167" s="164" t="str">
        <f>'Member Info'!G164</f>
        <v/>
      </c>
      <c r="E167" s="165">
        <f>'Member Info'!B164</f>
        <v>0</v>
      </c>
      <c r="F167" s="242"/>
      <c r="G167" s="166" t="str">
        <f>IF(E167=0,"",('Member Info'!K164+'Member Info'!L164))</f>
        <v/>
      </c>
      <c r="H167" s="419"/>
      <c r="I167" s="419"/>
      <c r="J167" s="26"/>
      <c r="K167" s="26"/>
      <c r="L167" s="384" t="str">
        <f>IF(E167=0,"",IF('Member Info'!F164&gt;$U$1,CONCATENATE("Joined with practice on ", TEXT('Member Info'!F164, "DD/MM/YYYY")),IF('Member Info'!N164&lt;&gt;"",IF('Member Info'!N164&lt;$T$1,CONCATENATE("Left Scheme on ", TEXT('Member Info'!N164, "DD/MM/YYYY")),IF(OR(G167="",G167=0),"Error Detected, No rate entered",IF(E167=0,"",IF(F167="","Error Detected, No Pensionable pay",IF(AS167=1,"No Part Time Status Entered",IF(AR167=1,"No Part Time Hours Entered",IF(ISERROR(AD167)," Unknown Values entered.",IF(V167+W167&lt;1,"Acceptable",IF(T167+U167=200, "No Contributions Entered", IF(M167="","Error Detected, Choose reason&gt;",IF(Z167="1",IF(V167=1,"Please Enter Deemed Pensionable Pay","Add Any Relevant Details Above"),"Please Give Details Above"))))))))))),IF(OR(G167="",G167=0),"Error Detected, No rate entered",IF(E167=0,"",IF(F167="","Error Detected, No Pensionable pay",IF(AS167=1,"No Part Time Status Entered",IF(AR167=1,"No Part Time Hours Entered",IF(ISERROR(AD167)," Unknown Values entered.",IF(V167+W167&lt;1,"Acceptable",IF(T167+U167=200, "No Contributions Entered", IF(M167="","Error Detected, Choose reason&gt;",IF(Z167="1",IF(V167=1,"Please Enter Deemed Pensionable Pay","Add relevant Details Above"),"Please give details Above")))))))))))))</f>
        <v/>
      </c>
      <c r="M167" s="260"/>
      <c r="N167" s="91"/>
      <c r="O167" s="91" t="str">
        <f t="shared" si="43"/>
        <v/>
      </c>
      <c r="P167" s="94">
        <f t="shared" si="44"/>
        <v>0</v>
      </c>
      <c r="Q167" s="94">
        <f t="shared" si="44"/>
        <v>0</v>
      </c>
      <c r="R167" s="218">
        <f>(ROUND((F167/100*'Member Info'!$W$2), 2))</f>
        <v>0</v>
      </c>
      <c r="S167" s="218" t="e">
        <f t="shared" si="45"/>
        <v>#VALUE!</v>
      </c>
      <c r="T167" s="218" t="str">
        <f t="shared" si="46"/>
        <v/>
      </c>
      <c r="U167" s="227" t="str">
        <f t="shared" si="47"/>
        <v/>
      </c>
      <c r="V167" s="228" t="str">
        <f t="shared" si="48"/>
        <v/>
      </c>
      <c r="W167" s="228" t="str">
        <f t="shared" si="49"/>
        <v/>
      </c>
      <c r="X167" s="222">
        <f t="shared" si="50"/>
        <v>0</v>
      </c>
      <c r="Y167" s="110">
        <f t="shared" si="51"/>
        <v>0</v>
      </c>
      <c r="Z167" s="235" t="str">
        <f t="shared" si="52"/>
        <v/>
      </c>
      <c r="AA167" s="240" t="b">
        <f t="shared" si="53"/>
        <v>0</v>
      </c>
      <c r="AB167" s="235">
        <f t="shared" si="54"/>
        <v>0</v>
      </c>
      <c r="AC167" s="235">
        <f>IF('Member Info'!N164="",1,"")</f>
        <v>1</v>
      </c>
      <c r="AD167" s="243" t="e">
        <f t="shared" si="55"/>
        <v>#VALUE!</v>
      </c>
      <c r="AE167" s="130" t="str">
        <f t="shared" si="42"/>
        <v/>
      </c>
      <c r="AF167" s="124">
        <f t="shared" si="56"/>
        <v>1</v>
      </c>
      <c r="AG167" s="124" t="str">
        <f>IF('Member Info'!N164&lt;&gt;"",IF(AND('Member Info'!N164&lt;=$U$1,'Member Info'!N164&gt;=$T$1),1,0),"")</f>
        <v/>
      </c>
      <c r="AI167" s="124" t="b">
        <f t="shared" si="57"/>
        <v>0</v>
      </c>
      <c r="AJ167" s="124">
        <f t="shared" si="58"/>
        <v>0</v>
      </c>
      <c r="AL167" s="124">
        <f t="shared" si="59"/>
        <v>0</v>
      </c>
      <c r="AM167" s="124">
        <f>IF('Member Info'!F164&gt;$T$1,1,0)</f>
        <v>0</v>
      </c>
      <c r="AN167" s="124" t="b">
        <f>IF(ISERROR(T167),ERROR.TYPE(#REF!)=ERROR.TYPE(T167),FALSE)</f>
        <v>0</v>
      </c>
      <c r="AO167" s="124" t="b">
        <f>IF(ISERROR(U167),ERROR.TYPE(#REF!)=ERROR.TYPE(U167),FALSE)</f>
        <v>0</v>
      </c>
      <c r="AP167" s="124">
        <f>IF('Member Info'!F164&gt;'GP1 April 25'!$U$1,1,0)</f>
        <v>0</v>
      </c>
      <c r="AQ167" s="124">
        <f t="shared" si="60"/>
        <v>0</v>
      </c>
      <c r="AR167" s="124">
        <f t="shared" si="61"/>
        <v>0</v>
      </c>
      <c r="AS167" s="124">
        <f t="shared" si="62"/>
        <v>1</v>
      </c>
    </row>
    <row r="168" spans="1:45" x14ac:dyDescent="0.25">
      <c r="A168" s="4">
        <v>137</v>
      </c>
      <c r="B168" s="164">
        <f>'Member Info'!D165</f>
        <v>0</v>
      </c>
      <c r="C168" s="164">
        <f>'Member Info'!E165</f>
        <v>0</v>
      </c>
      <c r="D168" s="164" t="str">
        <f>'Member Info'!G165</f>
        <v/>
      </c>
      <c r="E168" s="165">
        <f>'Member Info'!B165</f>
        <v>0</v>
      </c>
      <c r="F168" s="242"/>
      <c r="G168" s="166" t="str">
        <f>IF(E168=0,"",('Member Info'!K165+'Member Info'!L165))</f>
        <v/>
      </c>
      <c r="H168" s="419"/>
      <c r="I168" s="419"/>
      <c r="J168" s="26"/>
      <c r="K168" s="26"/>
      <c r="L168" s="384" t="str">
        <f>IF(E168=0,"",IF('Member Info'!F165&gt;$U$1,CONCATENATE("Joined with practice on ", TEXT('Member Info'!F165, "DD/MM/YYYY")),IF('Member Info'!N165&lt;&gt;"",IF('Member Info'!N165&lt;$T$1,CONCATENATE("Left Scheme on ", TEXT('Member Info'!N165, "DD/MM/YYYY")),IF(OR(G168="",G168=0),"Error Detected, No rate entered",IF(E168=0,"",IF(F168="","Error Detected, No Pensionable pay",IF(AS168=1,"No Part Time Status Entered",IF(AR168=1,"No Part Time Hours Entered",IF(ISERROR(AD168)," Unknown Values entered.",IF(V168+W168&lt;1,"Acceptable",IF(T168+U168=200, "No Contributions Entered", IF(M168="","Error Detected, Choose reason&gt;",IF(Z168="1",IF(V168=1,"Please Enter Deemed Pensionable Pay","Add Any Relevant Details Above"),"Please Give Details Above"))))))))))),IF(OR(G168="",G168=0),"Error Detected, No rate entered",IF(E168=0,"",IF(F168="","Error Detected, No Pensionable pay",IF(AS168=1,"No Part Time Status Entered",IF(AR168=1,"No Part Time Hours Entered",IF(ISERROR(AD168)," Unknown Values entered.",IF(V168+W168&lt;1,"Acceptable",IF(T168+U168=200, "No Contributions Entered", IF(M168="","Error Detected, Choose reason&gt;",IF(Z168="1",IF(V168=1,"Please Enter Deemed Pensionable Pay","Add relevant Details Above"),"Please give details Above")))))))))))))</f>
        <v/>
      </c>
      <c r="M168" s="260"/>
      <c r="N168" s="91"/>
      <c r="O168" s="91" t="str">
        <f t="shared" si="43"/>
        <v/>
      </c>
      <c r="P168" s="94">
        <f t="shared" si="44"/>
        <v>0</v>
      </c>
      <c r="Q168" s="94">
        <f t="shared" si="44"/>
        <v>0</v>
      </c>
      <c r="R168" s="218">
        <f>(ROUND((F168/100*'Member Info'!$W$2), 2))</f>
        <v>0</v>
      </c>
      <c r="S168" s="218" t="e">
        <f t="shared" si="45"/>
        <v>#VALUE!</v>
      </c>
      <c r="T168" s="218" t="str">
        <f t="shared" si="46"/>
        <v/>
      </c>
      <c r="U168" s="227" t="str">
        <f t="shared" si="47"/>
        <v/>
      </c>
      <c r="V168" s="228" t="str">
        <f t="shared" si="48"/>
        <v/>
      </c>
      <c r="W168" s="228" t="str">
        <f t="shared" si="49"/>
        <v/>
      </c>
      <c r="X168" s="222">
        <f t="shared" si="50"/>
        <v>0</v>
      </c>
      <c r="Y168" s="110">
        <f t="shared" si="51"/>
        <v>0</v>
      </c>
      <c r="Z168" s="235" t="str">
        <f t="shared" si="52"/>
        <v/>
      </c>
      <c r="AA168" s="240" t="b">
        <f t="shared" si="53"/>
        <v>0</v>
      </c>
      <c r="AB168" s="235">
        <f t="shared" si="54"/>
        <v>0</v>
      </c>
      <c r="AC168" s="235">
        <f>IF('Member Info'!N165="",1,"")</f>
        <v>1</v>
      </c>
      <c r="AD168" s="243" t="e">
        <f t="shared" si="55"/>
        <v>#VALUE!</v>
      </c>
      <c r="AE168" s="130" t="str">
        <f t="shared" si="42"/>
        <v/>
      </c>
      <c r="AF168" s="124">
        <f t="shared" si="56"/>
        <v>1</v>
      </c>
      <c r="AG168" s="124" t="str">
        <f>IF('Member Info'!N165&lt;&gt;"",IF(AND('Member Info'!N165&lt;=$U$1,'Member Info'!N165&gt;=$T$1),1,0),"")</f>
        <v/>
      </c>
      <c r="AI168" s="124" t="b">
        <f t="shared" si="57"/>
        <v>0</v>
      </c>
      <c r="AJ168" s="124">
        <f t="shared" si="58"/>
        <v>0</v>
      </c>
      <c r="AL168" s="124">
        <f t="shared" si="59"/>
        <v>0</v>
      </c>
      <c r="AM168" s="124">
        <f>IF('Member Info'!F165&gt;$T$1,1,0)</f>
        <v>0</v>
      </c>
      <c r="AN168" s="124" t="b">
        <f>IF(ISERROR(T168),ERROR.TYPE(#REF!)=ERROR.TYPE(T168),FALSE)</f>
        <v>0</v>
      </c>
      <c r="AO168" s="124" t="b">
        <f>IF(ISERROR(U168),ERROR.TYPE(#REF!)=ERROR.TYPE(U168),FALSE)</f>
        <v>0</v>
      </c>
      <c r="AP168" s="124">
        <f>IF('Member Info'!F165&gt;'GP1 April 25'!$U$1,1,0)</f>
        <v>0</v>
      </c>
      <c r="AQ168" s="124">
        <f t="shared" si="60"/>
        <v>0</v>
      </c>
      <c r="AR168" s="124">
        <f t="shared" si="61"/>
        <v>0</v>
      </c>
      <c r="AS168" s="124">
        <f t="shared" si="62"/>
        <v>1</v>
      </c>
    </row>
    <row r="169" spans="1:45" x14ac:dyDescent="0.25">
      <c r="A169" s="4">
        <v>138</v>
      </c>
      <c r="B169" s="164">
        <f>'Member Info'!D166</f>
        <v>0</v>
      </c>
      <c r="C169" s="164">
        <f>'Member Info'!E166</f>
        <v>0</v>
      </c>
      <c r="D169" s="164" t="str">
        <f>'Member Info'!G166</f>
        <v/>
      </c>
      <c r="E169" s="165">
        <f>'Member Info'!B166</f>
        <v>0</v>
      </c>
      <c r="F169" s="242"/>
      <c r="G169" s="166" t="str">
        <f>IF(E169=0,"",('Member Info'!K166+'Member Info'!L166))</f>
        <v/>
      </c>
      <c r="H169" s="419"/>
      <c r="I169" s="419"/>
      <c r="J169" s="26"/>
      <c r="K169" s="26"/>
      <c r="L169" s="384" t="str">
        <f>IF(E169=0,"",IF('Member Info'!F166&gt;$U$1,CONCATENATE("Joined with practice on ", TEXT('Member Info'!F166, "DD/MM/YYYY")),IF('Member Info'!N166&lt;&gt;"",IF('Member Info'!N166&lt;$T$1,CONCATENATE("Left Scheme on ", TEXT('Member Info'!N166, "DD/MM/YYYY")),IF(OR(G169="",G169=0),"Error Detected, No rate entered",IF(E169=0,"",IF(F169="","Error Detected, No Pensionable pay",IF(AS169=1,"No Part Time Status Entered",IF(AR169=1,"No Part Time Hours Entered",IF(ISERROR(AD169)," Unknown Values entered.",IF(V169+W169&lt;1,"Acceptable",IF(T169+U169=200, "No Contributions Entered", IF(M169="","Error Detected, Choose reason&gt;",IF(Z169="1",IF(V169=1,"Please Enter Deemed Pensionable Pay","Add Any Relevant Details Above"),"Please Give Details Above"))))))))))),IF(OR(G169="",G169=0),"Error Detected, No rate entered",IF(E169=0,"",IF(F169="","Error Detected, No Pensionable pay",IF(AS169=1,"No Part Time Status Entered",IF(AR169=1,"No Part Time Hours Entered",IF(ISERROR(AD169)," Unknown Values entered.",IF(V169+W169&lt;1,"Acceptable",IF(T169+U169=200, "No Contributions Entered", IF(M169="","Error Detected, Choose reason&gt;",IF(Z169="1",IF(V169=1,"Please Enter Deemed Pensionable Pay","Add relevant Details Above"),"Please give details Above")))))))))))))</f>
        <v/>
      </c>
      <c r="M169" s="260"/>
      <c r="N169" s="91"/>
      <c r="O169" s="91" t="str">
        <f t="shared" si="43"/>
        <v/>
      </c>
      <c r="P169" s="94">
        <f t="shared" si="44"/>
        <v>0</v>
      </c>
      <c r="Q169" s="94">
        <f t="shared" si="44"/>
        <v>0</v>
      </c>
      <c r="R169" s="218">
        <f>(ROUND((F169/100*'Member Info'!$W$2), 2))</f>
        <v>0</v>
      </c>
      <c r="S169" s="218" t="e">
        <f t="shared" si="45"/>
        <v>#VALUE!</v>
      </c>
      <c r="T169" s="218" t="str">
        <f t="shared" si="46"/>
        <v/>
      </c>
      <c r="U169" s="227" t="str">
        <f t="shared" si="47"/>
        <v/>
      </c>
      <c r="V169" s="228" t="str">
        <f t="shared" si="48"/>
        <v/>
      </c>
      <c r="W169" s="228" t="str">
        <f t="shared" si="49"/>
        <v/>
      </c>
      <c r="X169" s="222">
        <f t="shared" si="50"/>
        <v>0</v>
      </c>
      <c r="Y169" s="110">
        <f t="shared" si="51"/>
        <v>0</v>
      </c>
      <c r="Z169" s="235" t="str">
        <f t="shared" si="52"/>
        <v/>
      </c>
      <c r="AA169" s="240" t="b">
        <f t="shared" si="53"/>
        <v>0</v>
      </c>
      <c r="AB169" s="235">
        <f t="shared" si="54"/>
        <v>0</v>
      </c>
      <c r="AC169" s="235">
        <f>IF('Member Info'!N166="",1,"")</f>
        <v>1</v>
      </c>
      <c r="AD169" s="243" t="e">
        <f t="shared" si="55"/>
        <v>#VALUE!</v>
      </c>
      <c r="AE169" s="130" t="str">
        <f t="shared" si="42"/>
        <v/>
      </c>
      <c r="AF169" s="124">
        <f t="shared" si="56"/>
        <v>1</v>
      </c>
      <c r="AG169" s="124" t="str">
        <f>IF('Member Info'!N166&lt;&gt;"",IF(AND('Member Info'!N166&lt;=$U$1,'Member Info'!N166&gt;=$T$1),1,0),"")</f>
        <v/>
      </c>
      <c r="AI169" s="124" t="b">
        <f t="shared" si="57"/>
        <v>0</v>
      </c>
      <c r="AJ169" s="124">
        <f t="shared" si="58"/>
        <v>0</v>
      </c>
      <c r="AL169" s="124">
        <f t="shared" si="59"/>
        <v>0</v>
      </c>
      <c r="AM169" s="124">
        <f>IF('Member Info'!F166&gt;$T$1,1,0)</f>
        <v>0</v>
      </c>
      <c r="AN169" s="124" t="b">
        <f>IF(ISERROR(T169),ERROR.TYPE(#REF!)=ERROR.TYPE(T169),FALSE)</f>
        <v>0</v>
      </c>
      <c r="AO169" s="124" t="b">
        <f>IF(ISERROR(U169),ERROR.TYPE(#REF!)=ERROR.TYPE(U169),FALSE)</f>
        <v>0</v>
      </c>
      <c r="AP169" s="124">
        <f>IF('Member Info'!F166&gt;'GP1 April 25'!$U$1,1,0)</f>
        <v>0</v>
      </c>
      <c r="AQ169" s="124">
        <f t="shared" si="60"/>
        <v>0</v>
      </c>
      <c r="AR169" s="124">
        <f t="shared" si="61"/>
        <v>0</v>
      </c>
      <c r="AS169" s="124">
        <f t="shared" si="62"/>
        <v>1</v>
      </c>
    </row>
    <row r="170" spans="1:45" x14ac:dyDescent="0.25">
      <c r="A170" s="4">
        <v>139</v>
      </c>
      <c r="B170" s="164">
        <f>'Member Info'!D167</f>
        <v>0</v>
      </c>
      <c r="C170" s="164">
        <f>'Member Info'!E167</f>
        <v>0</v>
      </c>
      <c r="D170" s="164" t="str">
        <f>'Member Info'!G167</f>
        <v/>
      </c>
      <c r="E170" s="165">
        <f>'Member Info'!B167</f>
        <v>0</v>
      </c>
      <c r="F170" s="242"/>
      <c r="G170" s="166" t="str">
        <f>IF(E170=0,"",('Member Info'!K167+'Member Info'!L167))</f>
        <v/>
      </c>
      <c r="H170" s="419"/>
      <c r="I170" s="419"/>
      <c r="J170" s="26"/>
      <c r="K170" s="26"/>
      <c r="L170" s="384" t="str">
        <f>IF(E170=0,"",IF('Member Info'!F167&gt;$U$1,CONCATENATE("Joined with practice on ", TEXT('Member Info'!F167, "DD/MM/YYYY")),IF('Member Info'!N167&lt;&gt;"",IF('Member Info'!N167&lt;$T$1,CONCATENATE("Left Scheme on ", TEXT('Member Info'!N167, "DD/MM/YYYY")),IF(OR(G170="",G170=0),"Error Detected, No rate entered",IF(E170=0,"",IF(F170="","Error Detected, No Pensionable pay",IF(AS170=1,"No Part Time Status Entered",IF(AR170=1,"No Part Time Hours Entered",IF(ISERROR(AD170)," Unknown Values entered.",IF(V170+W170&lt;1,"Acceptable",IF(T170+U170=200, "No Contributions Entered", IF(M170="","Error Detected, Choose reason&gt;",IF(Z170="1",IF(V170=1,"Please Enter Deemed Pensionable Pay","Add Any Relevant Details Above"),"Please Give Details Above"))))))))))),IF(OR(G170="",G170=0),"Error Detected, No rate entered",IF(E170=0,"",IF(F170="","Error Detected, No Pensionable pay",IF(AS170=1,"No Part Time Status Entered",IF(AR170=1,"No Part Time Hours Entered",IF(ISERROR(AD170)," Unknown Values entered.",IF(V170+W170&lt;1,"Acceptable",IF(T170+U170=200, "No Contributions Entered", IF(M170="","Error Detected, Choose reason&gt;",IF(Z170="1",IF(V170=1,"Please Enter Deemed Pensionable Pay","Add relevant Details Above"),"Please give details Above")))))))))))))</f>
        <v/>
      </c>
      <c r="M170" s="260"/>
      <c r="N170" s="91"/>
      <c r="O170" s="91" t="str">
        <f t="shared" si="43"/>
        <v/>
      </c>
      <c r="P170" s="94">
        <f t="shared" si="44"/>
        <v>0</v>
      </c>
      <c r="Q170" s="94">
        <f t="shared" si="44"/>
        <v>0</v>
      </c>
      <c r="R170" s="218">
        <f>(ROUND((F170/100*'Member Info'!$W$2), 2))</f>
        <v>0</v>
      </c>
      <c r="S170" s="218" t="e">
        <f t="shared" si="45"/>
        <v>#VALUE!</v>
      </c>
      <c r="T170" s="218" t="str">
        <f t="shared" si="46"/>
        <v/>
      </c>
      <c r="U170" s="227" t="str">
        <f t="shared" si="47"/>
        <v/>
      </c>
      <c r="V170" s="228" t="str">
        <f t="shared" si="48"/>
        <v/>
      </c>
      <c r="W170" s="228" t="str">
        <f t="shared" si="49"/>
        <v/>
      </c>
      <c r="X170" s="222">
        <f t="shared" si="50"/>
        <v>0</v>
      </c>
      <c r="Y170" s="110">
        <f t="shared" si="51"/>
        <v>0</v>
      </c>
      <c r="Z170" s="235" t="str">
        <f t="shared" si="52"/>
        <v/>
      </c>
      <c r="AA170" s="240" t="b">
        <f t="shared" si="53"/>
        <v>0</v>
      </c>
      <c r="AB170" s="235">
        <f t="shared" si="54"/>
        <v>0</v>
      </c>
      <c r="AC170" s="235">
        <f>IF('Member Info'!N167="",1,"")</f>
        <v>1</v>
      </c>
      <c r="AD170" s="243" t="e">
        <f t="shared" si="55"/>
        <v>#VALUE!</v>
      </c>
      <c r="AE170" s="130" t="str">
        <f t="shared" si="42"/>
        <v/>
      </c>
      <c r="AF170" s="124">
        <f t="shared" si="56"/>
        <v>1</v>
      </c>
      <c r="AG170" s="124" t="str">
        <f>IF('Member Info'!N167&lt;&gt;"",IF(AND('Member Info'!N167&lt;=$U$1,'Member Info'!N167&gt;=$T$1),1,0),"")</f>
        <v/>
      </c>
      <c r="AI170" s="124" t="b">
        <f t="shared" si="57"/>
        <v>0</v>
      </c>
      <c r="AJ170" s="124">
        <f t="shared" si="58"/>
        <v>0</v>
      </c>
      <c r="AL170" s="124">
        <f t="shared" si="59"/>
        <v>0</v>
      </c>
      <c r="AM170" s="124">
        <f>IF('Member Info'!F167&gt;$T$1,1,0)</f>
        <v>0</v>
      </c>
      <c r="AN170" s="124" t="b">
        <f>IF(ISERROR(T170),ERROR.TYPE(#REF!)=ERROR.TYPE(T170),FALSE)</f>
        <v>0</v>
      </c>
      <c r="AO170" s="124" t="b">
        <f>IF(ISERROR(U170),ERROR.TYPE(#REF!)=ERROR.TYPE(U170),FALSE)</f>
        <v>0</v>
      </c>
      <c r="AP170" s="124">
        <f>IF('Member Info'!F167&gt;'GP1 April 25'!$U$1,1,0)</f>
        <v>0</v>
      </c>
      <c r="AQ170" s="124">
        <f t="shared" si="60"/>
        <v>0</v>
      </c>
      <c r="AR170" s="124">
        <f t="shared" si="61"/>
        <v>0</v>
      </c>
      <c r="AS170" s="124">
        <f t="shared" si="62"/>
        <v>1</v>
      </c>
    </row>
    <row r="171" spans="1:45" x14ac:dyDescent="0.25">
      <c r="A171" s="4">
        <v>140</v>
      </c>
      <c r="B171" s="164">
        <f>'Member Info'!D168</f>
        <v>0</v>
      </c>
      <c r="C171" s="164">
        <f>'Member Info'!E168</f>
        <v>0</v>
      </c>
      <c r="D171" s="164" t="str">
        <f>'Member Info'!G168</f>
        <v/>
      </c>
      <c r="E171" s="165">
        <f>'Member Info'!B168</f>
        <v>0</v>
      </c>
      <c r="F171" s="242"/>
      <c r="G171" s="166" t="str">
        <f>IF(E171=0,"",('Member Info'!K168+'Member Info'!L168))</f>
        <v/>
      </c>
      <c r="H171" s="419"/>
      <c r="I171" s="419"/>
      <c r="J171" s="26"/>
      <c r="K171" s="26"/>
      <c r="L171" s="384" t="str">
        <f>IF(E171=0,"",IF('Member Info'!F168&gt;$U$1,CONCATENATE("Joined with practice on ", TEXT('Member Info'!F168, "DD/MM/YYYY")),IF('Member Info'!N168&lt;&gt;"",IF('Member Info'!N168&lt;$T$1,CONCATENATE("Left Scheme on ", TEXT('Member Info'!N168, "DD/MM/YYYY")),IF(OR(G171="",G171=0),"Error Detected, No rate entered",IF(E171=0,"",IF(F171="","Error Detected, No Pensionable pay",IF(AS171=1,"No Part Time Status Entered",IF(AR171=1,"No Part Time Hours Entered",IF(ISERROR(AD171)," Unknown Values entered.",IF(V171+W171&lt;1,"Acceptable",IF(T171+U171=200, "No Contributions Entered", IF(M171="","Error Detected, Choose reason&gt;",IF(Z171="1",IF(V171=1,"Please Enter Deemed Pensionable Pay","Add Any Relevant Details Above"),"Please Give Details Above"))))))))))),IF(OR(G171="",G171=0),"Error Detected, No rate entered",IF(E171=0,"",IF(F171="","Error Detected, No Pensionable pay",IF(AS171=1,"No Part Time Status Entered",IF(AR171=1,"No Part Time Hours Entered",IF(ISERROR(AD171)," Unknown Values entered.",IF(V171+W171&lt;1,"Acceptable",IF(T171+U171=200, "No Contributions Entered", IF(M171="","Error Detected, Choose reason&gt;",IF(Z171="1",IF(V171=1,"Please Enter Deemed Pensionable Pay","Add relevant Details Above"),"Please give details Above")))))))))))))</f>
        <v/>
      </c>
      <c r="M171" s="260"/>
      <c r="N171" s="91"/>
      <c r="O171" s="91" t="str">
        <f t="shared" si="43"/>
        <v/>
      </c>
      <c r="P171" s="94">
        <f t="shared" si="44"/>
        <v>0</v>
      </c>
      <c r="Q171" s="94">
        <f t="shared" si="44"/>
        <v>0</v>
      </c>
      <c r="R171" s="218">
        <f>(ROUND((F171/100*'Member Info'!$W$2), 2))</f>
        <v>0</v>
      </c>
      <c r="S171" s="218" t="e">
        <f t="shared" si="45"/>
        <v>#VALUE!</v>
      </c>
      <c r="T171" s="218" t="str">
        <f t="shared" si="46"/>
        <v/>
      </c>
      <c r="U171" s="227" t="str">
        <f t="shared" si="47"/>
        <v/>
      </c>
      <c r="V171" s="228" t="str">
        <f t="shared" si="48"/>
        <v/>
      </c>
      <c r="W171" s="228" t="str">
        <f t="shared" si="49"/>
        <v/>
      </c>
      <c r="X171" s="222">
        <f t="shared" si="50"/>
        <v>0</v>
      </c>
      <c r="Y171" s="110">
        <f t="shared" si="51"/>
        <v>0</v>
      </c>
      <c r="Z171" s="235" t="str">
        <f t="shared" si="52"/>
        <v/>
      </c>
      <c r="AA171" s="240" t="b">
        <f t="shared" si="53"/>
        <v>0</v>
      </c>
      <c r="AB171" s="235">
        <f t="shared" si="54"/>
        <v>0</v>
      </c>
      <c r="AC171" s="235">
        <f>IF('Member Info'!N168="",1,"")</f>
        <v>1</v>
      </c>
      <c r="AD171" s="243" t="e">
        <f t="shared" si="55"/>
        <v>#VALUE!</v>
      </c>
      <c r="AE171" s="130" t="str">
        <f t="shared" si="42"/>
        <v/>
      </c>
      <c r="AF171" s="124">
        <f t="shared" si="56"/>
        <v>1</v>
      </c>
      <c r="AG171" s="124" t="str">
        <f>IF('Member Info'!N168&lt;&gt;"",IF(AND('Member Info'!N168&lt;=$U$1,'Member Info'!N168&gt;=$T$1),1,0),"")</f>
        <v/>
      </c>
      <c r="AI171" s="124" t="b">
        <f t="shared" si="57"/>
        <v>0</v>
      </c>
      <c r="AJ171" s="124">
        <f t="shared" si="58"/>
        <v>0</v>
      </c>
      <c r="AL171" s="124">
        <f t="shared" si="59"/>
        <v>0</v>
      </c>
      <c r="AM171" s="124">
        <f>IF('Member Info'!F168&gt;$T$1,1,0)</f>
        <v>0</v>
      </c>
      <c r="AN171" s="124" t="b">
        <f>IF(ISERROR(T171),ERROR.TYPE(#REF!)=ERROR.TYPE(T171),FALSE)</f>
        <v>0</v>
      </c>
      <c r="AO171" s="124" t="b">
        <f>IF(ISERROR(U171),ERROR.TYPE(#REF!)=ERROR.TYPE(U171),FALSE)</f>
        <v>0</v>
      </c>
      <c r="AP171" s="124">
        <f>IF('Member Info'!F168&gt;'GP1 April 25'!$U$1,1,0)</f>
        <v>0</v>
      </c>
      <c r="AQ171" s="124">
        <f t="shared" si="60"/>
        <v>0</v>
      </c>
      <c r="AR171" s="124">
        <f t="shared" si="61"/>
        <v>0</v>
      </c>
      <c r="AS171" s="124">
        <f t="shared" si="62"/>
        <v>1</v>
      </c>
    </row>
    <row r="172" spans="1:45" x14ac:dyDescent="0.25">
      <c r="A172" s="4">
        <v>141</v>
      </c>
      <c r="B172" s="164">
        <f>'Member Info'!D169</f>
        <v>0</v>
      </c>
      <c r="C172" s="164">
        <f>'Member Info'!E169</f>
        <v>0</v>
      </c>
      <c r="D172" s="164" t="str">
        <f>'Member Info'!G169</f>
        <v/>
      </c>
      <c r="E172" s="165">
        <f>'Member Info'!B169</f>
        <v>0</v>
      </c>
      <c r="F172" s="242"/>
      <c r="G172" s="166" t="str">
        <f>IF(E172=0,"",('Member Info'!K169+'Member Info'!L169))</f>
        <v/>
      </c>
      <c r="H172" s="419"/>
      <c r="I172" s="419"/>
      <c r="J172" s="26"/>
      <c r="K172" s="26"/>
      <c r="L172" s="384" t="str">
        <f>IF(E172=0,"",IF('Member Info'!F169&gt;$U$1,CONCATENATE("Joined with practice on ", TEXT('Member Info'!F169, "DD/MM/YYYY")),IF('Member Info'!N169&lt;&gt;"",IF('Member Info'!N169&lt;$T$1,CONCATENATE("Left Scheme on ", TEXT('Member Info'!N169, "DD/MM/YYYY")),IF(OR(G172="",G172=0),"Error Detected, No rate entered",IF(E172=0,"",IF(F172="","Error Detected, No Pensionable pay",IF(AS172=1,"No Part Time Status Entered",IF(AR172=1,"No Part Time Hours Entered",IF(ISERROR(AD172)," Unknown Values entered.",IF(V172+W172&lt;1,"Acceptable",IF(T172+U172=200, "No Contributions Entered", IF(M172="","Error Detected, Choose reason&gt;",IF(Z172="1",IF(V172=1,"Please Enter Deemed Pensionable Pay","Add Any Relevant Details Above"),"Please Give Details Above"))))))))))),IF(OR(G172="",G172=0),"Error Detected, No rate entered",IF(E172=0,"",IF(F172="","Error Detected, No Pensionable pay",IF(AS172=1,"No Part Time Status Entered",IF(AR172=1,"No Part Time Hours Entered",IF(ISERROR(AD172)," Unknown Values entered.",IF(V172+W172&lt;1,"Acceptable",IF(T172+U172=200, "No Contributions Entered", IF(M172="","Error Detected, Choose reason&gt;",IF(Z172="1",IF(V172=1,"Please Enter Deemed Pensionable Pay","Add relevant Details Above"),"Please give details Above")))))))))))))</f>
        <v/>
      </c>
      <c r="M172" s="260"/>
      <c r="N172" s="91"/>
      <c r="O172" s="91" t="str">
        <f t="shared" si="43"/>
        <v/>
      </c>
      <c r="P172" s="94">
        <f t="shared" si="44"/>
        <v>0</v>
      </c>
      <c r="Q172" s="94">
        <f t="shared" si="44"/>
        <v>0</v>
      </c>
      <c r="R172" s="218">
        <f>(ROUND((F172/100*'Member Info'!$W$2), 2))</f>
        <v>0</v>
      </c>
      <c r="S172" s="218" t="e">
        <f t="shared" si="45"/>
        <v>#VALUE!</v>
      </c>
      <c r="T172" s="218" t="str">
        <f t="shared" si="46"/>
        <v/>
      </c>
      <c r="U172" s="227" t="str">
        <f t="shared" si="47"/>
        <v/>
      </c>
      <c r="V172" s="228" t="str">
        <f t="shared" si="48"/>
        <v/>
      </c>
      <c r="W172" s="228" t="str">
        <f t="shared" si="49"/>
        <v/>
      </c>
      <c r="X172" s="222">
        <f t="shared" si="50"/>
        <v>0</v>
      </c>
      <c r="Y172" s="110">
        <f t="shared" si="51"/>
        <v>0</v>
      </c>
      <c r="Z172" s="235" t="str">
        <f t="shared" si="52"/>
        <v/>
      </c>
      <c r="AA172" s="240" t="b">
        <f t="shared" si="53"/>
        <v>0</v>
      </c>
      <c r="AB172" s="235">
        <f t="shared" si="54"/>
        <v>0</v>
      </c>
      <c r="AC172" s="235">
        <f>IF('Member Info'!N169="",1,"")</f>
        <v>1</v>
      </c>
      <c r="AD172" s="243" t="e">
        <f t="shared" si="55"/>
        <v>#VALUE!</v>
      </c>
      <c r="AE172" s="130" t="str">
        <f t="shared" si="42"/>
        <v/>
      </c>
      <c r="AF172" s="124">
        <f t="shared" si="56"/>
        <v>1</v>
      </c>
      <c r="AG172" s="124" t="str">
        <f>IF('Member Info'!N169&lt;&gt;"",IF(AND('Member Info'!N169&lt;=$U$1,'Member Info'!N169&gt;=$T$1),1,0),"")</f>
        <v/>
      </c>
      <c r="AI172" s="124" t="b">
        <f t="shared" si="57"/>
        <v>0</v>
      </c>
      <c r="AJ172" s="124">
        <f t="shared" si="58"/>
        <v>0</v>
      </c>
      <c r="AL172" s="124">
        <f t="shared" si="59"/>
        <v>0</v>
      </c>
      <c r="AM172" s="124">
        <f>IF('Member Info'!F169&gt;$T$1,1,0)</f>
        <v>0</v>
      </c>
      <c r="AN172" s="124" t="b">
        <f>IF(ISERROR(T172),ERROR.TYPE(#REF!)=ERROR.TYPE(T172),FALSE)</f>
        <v>0</v>
      </c>
      <c r="AO172" s="124" t="b">
        <f>IF(ISERROR(U172),ERROR.TYPE(#REF!)=ERROR.TYPE(U172),FALSE)</f>
        <v>0</v>
      </c>
      <c r="AP172" s="124">
        <f>IF('Member Info'!F169&gt;'GP1 April 25'!$U$1,1,0)</f>
        <v>0</v>
      </c>
      <c r="AQ172" s="124">
        <f t="shared" si="60"/>
        <v>0</v>
      </c>
      <c r="AR172" s="124">
        <f t="shared" si="61"/>
        <v>0</v>
      </c>
      <c r="AS172" s="124">
        <f t="shared" si="62"/>
        <v>1</v>
      </c>
    </row>
    <row r="173" spans="1:45" x14ac:dyDescent="0.25">
      <c r="A173" s="4">
        <v>142</v>
      </c>
      <c r="B173" s="164">
        <f>'Member Info'!D170</f>
        <v>0</v>
      </c>
      <c r="C173" s="164">
        <f>'Member Info'!E170</f>
        <v>0</v>
      </c>
      <c r="D173" s="164" t="str">
        <f>'Member Info'!G170</f>
        <v/>
      </c>
      <c r="E173" s="165">
        <f>'Member Info'!B170</f>
        <v>0</v>
      </c>
      <c r="F173" s="242"/>
      <c r="G173" s="166" t="str">
        <f>IF(E173=0,"",('Member Info'!K170+'Member Info'!L170))</f>
        <v/>
      </c>
      <c r="H173" s="419"/>
      <c r="I173" s="419"/>
      <c r="J173" s="26"/>
      <c r="K173" s="26"/>
      <c r="L173" s="384" t="str">
        <f>IF(E173=0,"",IF('Member Info'!F170&gt;$U$1,CONCATENATE("Joined with practice on ", TEXT('Member Info'!F170, "DD/MM/YYYY")),IF('Member Info'!N170&lt;&gt;"",IF('Member Info'!N170&lt;$T$1,CONCATENATE("Left Scheme on ", TEXT('Member Info'!N170, "DD/MM/YYYY")),IF(OR(G173="",G173=0),"Error Detected, No rate entered",IF(E173=0,"",IF(F173="","Error Detected, No Pensionable pay",IF(AS173=1,"No Part Time Status Entered",IF(AR173=1,"No Part Time Hours Entered",IF(ISERROR(AD173)," Unknown Values entered.",IF(V173+W173&lt;1,"Acceptable",IF(T173+U173=200, "No Contributions Entered", IF(M173="","Error Detected, Choose reason&gt;",IF(Z173="1",IF(V173=1,"Please Enter Deemed Pensionable Pay","Add Any Relevant Details Above"),"Please Give Details Above"))))))))))),IF(OR(G173="",G173=0),"Error Detected, No rate entered",IF(E173=0,"",IF(F173="","Error Detected, No Pensionable pay",IF(AS173=1,"No Part Time Status Entered",IF(AR173=1,"No Part Time Hours Entered",IF(ISERROR(AD173)," Unknown Values entered.",IF(V173+W173&lt;1,"Acceptable",IF(T173+U173=200, "No Contributions Entered", IF(M173="","Error Detected, Choose reason&gt;",IF(Z173="1",IF(V173=1,"Please Enter Deemed Pensionable Pay","Add relevant Details Above"),"Please give details Above")))))))))))))</f>
        <v/>
      </c>
      <c r="M173" s="260"/>
      <c r="N173" s="91"/>
      <c r="O173" s="91" t="str">
        <f t="shared" si="43"/>
        <v/>
      </c>
      <c r="P173" s="94">
        <f t="shared" si="44"/>
        <v>0</v>
      </c>
      <c r="Q173" s="94">
        <f t="shared" si="44"/>
        <v>0</v>
      </c>
      <c r="R173" s="218">
        <f>(ROUND((F173/100*'Member Info'!$W$2), 2))</f>
        <v>0</v>
      </c>
      <c r="S173" s="218" t="e">
        <f t="shared" si="45"/>
        <v>#VALUE!</v>
      </c>
      <c r="T173" s="218" t="str">
        <f t="shared" si="46"/>
        <v/>
      </c>
      <c r="U173" s="227" t="str">
        <f t="shared" si="47"/>
        <v/>
      </c>
      <c r="V173" s="228" t="str">
        <f t="shared" si="48"/>
        <v/>
      </c>
      <c r="W173" s="228" t="str">
        <f t="shared" si="49"/>
        <v/>
      </c>
      <c r="X173" s="222">
        <f t="shared" si="50"/>
        <v>0</v>
      </c>
      <c r="Y173" s="110">
        <f t="shared" si="51"/>
        <v>0</v>
      </c>
      <c r="Z173" s="235" t="str">
        <f t="shared" si="52"/>
        <v/>
      </c>
      <c r="AA173" s="240" t="b">
        <f t="shared" si="53"/>
        <v>0</v>
      </c>
      <c r="AB173" s="235">
        <f t="shared" si="54"/>
        <v>0</v>
      </c>
      <c r="AC173" s="235">
        <f>IF('Member Info'!N170="",1,"")</f>
        <v>1</v>
      </c>
      <c r="AD173" s="243" t="e">
        <f t="shared" si="55"/>
        <v>#VALUE!</v>
      </c>
      <c r="AE173" s="130" t="str">
        <f t="shared" si="42"/>
        <v/>
      </c>
      <c r="AF173" s="124">
        <f t="shared" si="56"/>
        <v>1</v>
      </c>
      <c r="AG173" s="124" t="str">
        <f>IF('Member Info'!N170&lt;&gt;"",IF(AND('Member Info'!N170&lt;=$U$1,'Member Info'!N170&gt;=$T$1),1,0),"")</f>
        <v/>
      </c>
      <c r="AI173" s="124" t="b">
        <f t="shared" si="57"/>
        <v>0</v>
      </c>
      <c r="AJ173" s="124">
        <f t="shared" si="58"/>
        <v>0</v>
      </c>
      <c r="AL173" s="124">
        <f t="shared" si="59"/>
        <v>0</v>
      </c>
      <c r="AM173" s="124">
        <f>IF('Member Info'!F170&gt;$T$1,1,0)</f>
        <v>0</v>
      </c>
      <c r="AN173" s="124" t="b">
        <f>IF(ISERROR(T173),ERROR.TYPE(#REF!)=ERROR.TYPE(T173),FALSE)</f>
        <v>0</v>
      </c>
      <c r="AO173" s="124" t="b">
        <f>IF(ISERROR(U173),ERROR.TYPE(#REF!)=ERROR.TYPE(U173),FALSE)</f>
        <v>0</v>
      </c>
      <c r="AP173" s="124">
        <f>IF('Member Info'!F170&gt;'GP1 April 25'!$U$1,1,0)</f>
        <v>0</v>
      </c>
      <c r="AQ173" s="124">
        <f t="shared" si="60"/>
        <v>0</v>
      </c>
      <c r="AR173" s="124">
        <f t="shared" si="61"/>
        <v>0</v>
      </c>
      <c r="AS173" s="124">
        <f t="shared" si="62"/>
        <v>1</v>
      </c>
    </row>
    <row r="174" spans="1:45" x14ac:dyDescent="0.25">
      <c r="A174" s="4">
        <v>143</v>
      </c>
      <c r="B174" s="164">
        <f>'Member Info'!D171</f>
        <v>0</v>
      </c>
      <c r="C174" s="164">
        <f>'Member Info'!E171</f>
        <v>0</v>
      </c>
      <c r="D174" s="164" t="str">
        <f>'Member Info'!G171</f>
        <v/>
      </c>
      <c r="E174" s="165">
        <f>'Member Info'!B171</f>
        <v>0</v>
      </c>
      <c r="F174" s="242"/>
      <c r="G174" s="166" t="str">
        <f>IF(E174=0,"",('Member Info'!K171+'Member Info'!L171))</f>
        <v/>
      </c>
      <c r="H174" s="419"/>
      <c r="I174" s="419"/>
      <c r="J174" s="26"/>
      <c r="K174" s="26"/>
      <c r="L174" s="384" t="str">
        <f>IF(E174=0,"",IF('Member Info'!F171&gt;$U$1,CONCATENATE("Joined with practice on ", TEXT('Member Info'!F171, "DD/MM/YYYY")),IF('Member Info'!N171&lt;&gt;"",IF('Member Info'!N171&lt;$T$1,CONCATENATE("Left Scheme on ", TEXT('Member Info'!N171, "DD/MM/YYYY")),IF(OR(G174="",G174=0),"Error Detected, No rate entered",IF(E174=0,"",IF(F174="","Error Detected, No Pensionable pay",IF(AS174=1,"No Part Time Status Entered",IF(AR174=1,"No Part Time Hours Entered",IF(ISERROR(AD174)," Unknown Values entered.",IF(V174+W174&lt;1,"Acceptable",IF(T174+U174=200, "No Contributions Entered", IF(M174="","Error Detected, Choose reason&gt;",IF(Z174="1",IF(V174=1,"Please Enter Deemed Pensionable Pay","Add Any Relevant Details Above"),"Please Give Details Above"))))))))))),IF(OR(G174="",G174=0),"Error Detected, No rate entered",IF(E174=0,"",IF(F174="","Error Detected, No Pensionable pay",IF(AS174=1,"No Part Time Status Entered",IF(AR174=1,"No Part Time Hours Entered",IF(ISERROR(AD174)," Unknown Values entered.",IF(V174+W174&lt;1,"Acceptable",IF(T174+U174=200, "No Contributions Entered", IF(M174="","Error Detected, Choose reason&gt;",IF(Z174="1",IF(V174=1,"Please Enter Deemed Pensionable Pay","Add relevant Details Above"),"Please give details Above")))))))))))))</f>
        <v/>
      </c>
      <c r="M174" s="260"/>
      <c r="N174" s="91"/>
      <c r="O174" s="91" t="str">
        <f t="shared" si="43"/>
        <v/>
      </c>
      <c r="P174" s="94">
        <f t="shared" si="44"/>
        <v>0</v>
      </c>
      <c r="Q174" s="94">
        <f t="shared" si="44"/>
        <v>0</v>
      </c>
      <c r="R174" s="218">
        <f>(ROUND((F174/100*'Member Info'!$W$2), 2))</f>
        <v>0</v>
      </c>
      <c r="S174" s="218" t="e">
        <f t="shared" si="45"/>
        <v>#VALUE!</v>
      </c>
      <c r="T174" s="218" t="str">
        <f t="shared" si="46"/>
        <v/>
      </c>
      <c r="U174" s="227" t="str">
        <f t="shared" si="47"/>
        <v/>
      </c>
      <c r="V174" s="228" t="str">
        <f t="shared" si="48"/>
        <v/>
      </c>
      <c r="W174" s="228" t="str">
        <f t="shared" si="49"/>
        <v/>
      </c>
      <c r="X174" s="222">
        <f t="shared" si="50"/>
        <v>0</v>
      </c>
      <c r="Y174" s="110">
        <f t="shared" si="51"/>
        <v>0</v>
      </c>
      <c r="Z174" s="235" t="str">
        <f t="shared" si="52"/>
        <v/>
      </c>
      <c r="AA174" s="240" t="b">
        <f t="shared" si="53"/>
        <v>0</v>
      </c>
      <c r="AB174" s="235">
        <f t="shared" si="54"/>
        <v>0</v>
      </c>
      <c r="AC174" s="235">
        <f>IF('Member Info'!N171="",1,"")</f>
        <v>1</v>
      </c>
      <c r="AD174" s="243" t="e">
        <f t="shared" si="55"/>
        <v>#VALUE!</v>
      </c>
      <c r="AE174" s="130" t="str">
        <f t="shared" si="42"/>
        <v/>
      </c>
      <c r="AF174" s="124">
        <f t="shared" si="56"/>
        <v>1</v>
      </c>
      <c r="AG174" s="124" t="str">
        <f>IF('Member Info'!N171&lt;&gt;"",IF(AND('Member Info'!N171&lt;=$U$1,'Member Info'!N171&gt;=$T$1),1,0),"")</f>
        <v/>
      </c>
      <c r="AI174" s="124" t="b">
        <f t="shared" si="57"/>
        <v>0</v>
      </c>
      <c r="AJ174" s="124">
        <f t="shared" si="58"/>
        <v>0</v>
      </c>
      <c r="AL174" s="124">
        <f t="shared" si="59"/>
        <v>0</v>
      </c>
      <c r="AM174" s="124">
        <f>IF('Member Info'!F171&gt;$T$1,1,0)</f>
        <v>0</v>
      </c>
      <c r="AN174" s="124" t="b">
        <f>IF(ISERROR(T174),ERROR.TYPE(#REF!)=ERROR.TYPE(T174),FALSE)</f>
        <v>0</v>
      </c>
      <c r="AO174" s="124" t="b">
        <f>IF(ISERROR(U174),ERROR.TYPE(#REF!)=ERROR.TYPE(U174),FALSE)</f>
        <v>0</v>
      </c>
      <c r="AP174" s="124">
        <f>IF('Member Info'!F171&gt;'GP1 April 25'!$U$1,1,0)</f>
        <v>0</v>
      </c>
      <c r="AQ174" s="124">
        <f t="shared" si="60"/>
        <v>0</v>
      </c>
      <c r="AR174" s="124">
        <f t="shared" si="61"/>
        <v>0</v>
      </c>
      <c r="AS174" s="124">
        <f t="shared" si="62"/>
        <v>1</v>
      </c>
    </row>
    <row r="175" spans="1:45" x14ac:dyDescent="0.25">
      <c r="A175" s="4">
        <v>144</v>
      </c>
      <c r="B175" s="164">
        <f>'Member Info'!D172</f>
        <v>0</v>
      </c>
      <c r="C175" s="164">
        <f>'Member Info'!E172</f>
        <v>0</v>
      </c>
      <c r="D175" s="164" t="str">
        <f>'Member Info'!G172</f>
        <v/>
      </c>
      <c r="E175" s="165">
        <f>'Member Info'!B172</f>
        <v>0</v>
      </c>
      <c r="F175" s="242"/>
      <c r="G175" s="166" t="str">
        <f>IF(E175=0,"",('Member Info'!K172+'Member Info'!L172))</f>
        <v/>
      </c>
      <c r="H175" s="419"/>
      <c r="I175" s="419"/>
      <c r="J175" s="26"/>
      <c r="K175" s="26"/>
      <c r="L175" s="384" t="str">
        <f>IF(E175=0,"",IF('Member Info'!F172&gt;$U$1,CONCATENATE("Joined with practice on ", TEXT('Member Info'!F172, "DD/MM/YYYY")),IF('Member Info'!N172&lt;&gt;"",IF('Member Info'!N172&lt;$T$1,CONCATENATE("Left Scheme on ", TEXT('Member Info'!N172, "DD/MM/YYYY")),IF(OR(G175="",G175=0),"Error Detected, No rate entered",IF(E175=0,"",IF(F175="","Error Detected, No Pensionable pay",IF(AS175=1,"No Part Time Status Entered",IF(AR175=1,"No Part Time Hours Entered",IF(ISERROR(AD175)," Unknown Values entered.",IF(V175+W175&lt;1,"Acceptable",IF(T175+U175=200, "No Contributions Entered", IF(M175="","Error Detected, Choose reason&gt;",IF(Z175="1",IF(V175=1,"Please Enter Deemed Pensionable Pay","Add Any Relevant Details Above"),"Please Give Details Above"))))))))))),IF(OR(G175="",G175=0),"Error Detected, No rate entered",IF(E175=0,"",IF(F175="","Error Detected, No Pensionable pay",IF(AS175=1,"No Part Time Status Entered",IF(AR175=1,"No Part Time Hours Entered",IF(ISERROR(AD175)," Unknown Values entered.",IF(V175+W175&lt;1,"Acceptable",IF(T175+U175=200, "No Contributions Entered", IF(M175="","Error Detected, Choose reason&gt;",IF(Z175="1",IF(V175=1,"Please Enter Deemed Pensionable Pay","Add relevant Details Above"),"Please give details Above")))))))))))))</f>
        <v/>
      </c>
      <c r="M175" s="260"/>
      <c r="N175" s="91"/>
      <c r="O175" s="91" t="str">
        <f t="shared" si="43"/>
        <v/>
      </c>
      <c r="P175" s="94">
        <f t="shared" si="44"/>
        <v>0</v>
      </c>
      <c r="Q175" s="94">
        <f t="shared" si="44"/>
        <v>0</v>
      </c>
      <c r="R175" s="218">
        <f>(ROUND((F175/100*'Member Info'!$W$2), 2))</f>
        <v>0</v>
      </c>
      <c r="S175" s="218" t="e">
        <f t="shared" si="45"/>
        <v>#VALUE!</v>
      </c>
      <c r="T175" s="218" t="str">
        <f t="shared" si="46"/>
        <v/>
      </c>
      <c r="U175" s="227" t="str">
        <f t="shared" si="47"/>
        <v/>
      </c>
      <c r="V175" s="228" t="str">
        <f t="shared" si="48"/>
        <v/>
      </c>
      <c r="W175" s="228" t="str">
        <f t="shared" si="49"/>
        <v/>
      </c>
      <c r="X175" s="222">
        <f t="shared" si="50"/>
        <v>0</v>
      </c>
      <c r="Y175" s="110">
        <f t="shared" si="51"/>
        <v>0</v>
      </c>
      <c r="Z175" s="235" t="str">
        <f t="shared" si="52"/>
        <v/>
      </c>
      <c r="AA175" s="240" t="b">
        <f t="shared" si="53"/>
        <v>0</v>
      </c>
      <c r="AB175" s="235">
        <f t="shared" si="54"/>
        <v>0</v>
      </c>
      <c r="AC175" s="235">
        <f>IF('Member Info'!N172="",1,"")</f>
        <v>1</v>
      </c>
      <c r="AD175" s="243" t="e">
        <f t="shared" si="55"/>
        <v>#VALUE!</v>
      </c>
      <c r="AE175" s="130" t="str">
        <f t="shared" si="42"/>
        <v/>
      </c>
      <c r="AF175" s="124">
        <f t="shared" si="56"/>
        <v>1</v>
      </c>
      <c r="AG175" s="124" t="str">
        <f>IF('Member Info'!N172&lt;&gt;"",IF(AND('Member Info'!N172&lt;=$U$1,'Member Info'!N172&gt;=$T$1),1,0),"")</f>
        <v/>
      </c>
      <c r="AI175" s="124" t="b">
        <f t="shared" si="57"/>
        <v>0</v>
      </c>
      <c r="AJ175" s="124">
        <f t="shared" si="58"/>
        <v>0</v>
      </c>
      <c r="AL175" s="124">
        <f t="shared" si="59"/>
        <v>0</v>
      </c>
      <c r="AM175" s="124">
        <f>IF('Member Info'!F172&gt;$T$1,1,0)</f>
        <v>0</v>
      </c>
      <c r="AN175" s="124" t="b">
        <f>IF(ISERROR(T175),ERROR.TYPE(#REF!)=ERROR.TYPE(T175),FALSE)</f>
        <v>0</v>
      </c>
      <c r="AO175" s="124" t="b">
        <f>IF(ISERROR(U175),ERROR.TYPE(#REF!)=ERROR.TYPE(U175),FALSE)</f>
        <v>0</v>
      </c>
      <c r="AP175" s="124">
        <f>IF('Member Info'!F172&gt;'GP1 April 25'!$U$1,1,0)</f>
        <v>0</v>
      </c>
      <c r="AQ175" s="124">
        <f t="shared" si="60"/>
        <v>0</v>
      </c>
      <c r="AR175" s="124">
        <f t="shared" si="61"/>
        <v>0</v>
      </c>
      <c r="AS175" s="124">
        <f t="shared" si="62"/>
        <v>1</v>
      </c>
    </row>
    <row r="176" spans="1:45" x14ac:dyDescent="0.25">
      <c r="A176" s="4">
        <v>145</v>
      </c>
      <c r="B176" s="164">
        <f>'Member Info'!D173</f>
        <v>0</v>
      </c>
      <c r="C176" s="164">
        <f>'Member Info'!E173</f>
        <v>0</v>
      </c>
      <c r="D176" s="164" t="str">
        <f>'Member Info'!G173</f>
        <v/>
      </c>
      <c r="E176" s="165">
        <f>'Member Info'!B173</f>
        <v>0</v>
      </c>
      <c r="F176" s="242"/>
      <c r="G176" s="166" t="str">
        <f>IF(E176=0,"",('Member Info'!K173+'Member Info'!L173))</f>
        <v/>
      </c>
      <c r="H176" s="419"/>
      <c r="I176" s="419"/>
      <c r="J176" s="26"/>
      <c r="K176" s="26"/>
      <c r="L176" s="384" t="str">
        <f>IF(E176=0,"",IF('Member Info'!F173&gt;$U$1,CONCATENATE("Joined with practice on ", TEXT('Member Info'!F173, "DD/MM/YYYY")),IF('Member Info'!N173&lt;&gt;"",IF('Member Info'!N173&lt;$T$1,CONCATENATE("Left Scheme on ", TEXT('Member Info'!N173, "DD/MM/YYYY")),IF(OR(G176="",G176=0),"Error Detected, No rate entered",IF(E176=0,"",IF(F176="","Error Detected, No Pensionable pay",IF(AS176=1,"No Part Time Status Entered",IF(AR176=1,"No Part Time Hours Entered",IF(ISERROR(AD176)," Unknown Values entered.",IF(V176+W176&lt;1,"Acceptable",IF(T176+U176=200, "No Contributions Entered", IF(M176="","Error Detected, Choose reason&gt;",IF(Z176="1",IF(V176=1,"Please Enter Deemed Pensionable Pay","Add Any Relevant Details Above"),"Please Give Details Above"))))))))))),IF(OR(G176="",G176=0),"Error Detected, No rate entered",IF(E176=0,"",IF(F176="","Error Detected, No Pensionable pay",IF(AS176=1,"No Part Time Status Entered",IF(AR176=1,"No Part Time Hours Entered",IF(ISERROR(AD176)," Unknown Values entered.",IF(V176+W176&lt;1,"Acceptable",IF(T176+U176=200, "No Contributions Entered", IF(M176="","Error Detected, Choose reason&gt;",IF(Z176="1",IF(V176=1,"Please Enter Deemed Pensionable Pay","Add relevant Details Above"),"Please give details Above")))))))))))))</f>
        <v/>
      </c>
      <c r="M176" s="260"/>
      <c r="N176" s="91"/>
      <c r="O176" s="91" t="str">
        <f t="shared" si="43"/>
        <v/>
      </c>
      <c r="P176" s="94">
        <f t="shared" si="44"/>
        <v>0</v>
      </c>
      <c r="Q176" s="94">
        <f t="shared" si="44"/>
        <v>0</v>
      </c>
      <c r="R176" s="218">
        <f>(ROUND((F176/100*'Member Info'!$W$2), 2))</f>
        <v>0</v>
      </c>
      <c r="S176" s="218" t="e">
        <f t="shared" si="45"/>
        <v>#VALUE!</v>
      </c>
      <c r="T176" s="218" t="str">
        <f t="shared" si="46"/>
        <v/>
      </c>
      <c r="U176" s="227" t="str">
        <f t="shared" si="47"/>
        <v/>
      </c>
      <c r="V176" s="228" t="str">
        <f t="shared" si="48"/>
        <v/>
      </c>
      <c r="W176" s="228" t="str">
        <f t="shared" si="49"/>
        <v/>
      </c>
      <c r="X176" s="222">
        <f t="shared" si="50"/>
        <v>0</v>
      </c>
      <c r="Y176" s="110">
        <f t="shared" si="51"/>
        <v>0</v>
      </c>
      <c r="Z176" s="235" t="str">
        <f t="shared" si="52"/>
        <v/>
      </c>
      <c r="AA176" s="240" t="b">
        <f t="shared" si="53"/>
        <v>0</v>
      </c>
      <c r="AB176" s="235">
        <f t="shared" si="54"/>
        <v>0</v>
      </c>
      <c r="AC176" s="235">
        <f>IF('Member Info'!N173="",1,"")</f>
        <v>1</v>
      </c>
      <c r="AD176" s="243" t="e">
        <f t="shared" si="55"/>
        <v>#VALUE!</v>
      </c>
      <c r="AE176" s="130" t="str">
        <f t="shared" si="42"/>
        <v/>
      </c>
      <c r="AF176" s="124">
        <f t="shared" si="56"/>
        <v>1</v>
      </c>
      <c r="AG176" s="124" t="str">
        <f>IF('Member Info'!N173&lt;&gt;"",IF(AND('Member Info'!N173&lt;=$U$1,'Member Info'!N173&gt;=$T$1),1,0),"")</f>
        <v/>
      </c>
      <c r="AI176" s="124" t="b">
        <f t="shared" si="57"/>
        <v>0</v>
      </c>
      <c r="AJ176" s="124">
        <f t="shared" si="58"/>
        <v>0</v>
      </c>
      <c r="AL176" s="124">
        <f t="shared" si="59"/>
        <v>0</v>
      </c>
      <c r="AM176" s="124">
        <f>IF('Member Info'!F173&gt;$T$1,1,0)</f>
        <v>0</v>
      </c>
      <c r="AN176" s="124" t="b">
        <f>IF(ISERROR(T176),ERROR.TYPE(#REF!)=ERROR.TYPE(T176),FALSE)</f>
        <v>0</v>
      </c>
      <c r="AO176" s="124" t="b">
        <f>IF(ISERROR(U176),ERROR.TYPE(#REF!)=ERROR.TYPE(U176),FALSE)</f>
        <v>0</v>
      </c>
      <c r="AP176" s="124">
        <f>IF('Member Info'!F173&gt;'GP1 April 25'!$U$1,1,0)</f>
        <v>0</v>
      </c>
      <c r="AQ176" s="124">
        <f t="shared" si="60"/>
        <v>0</v>
      </c>
      <c r="AR176" s="124">
        <f t="shared" si="61"/>
        <v>0</v>
      </c>
      <c r="AS176" s="124">
        <f t="shared" si="62"/>
        <v>1</v>
      </c>
    </row>
    <row r="177" spans="1:45" x14ac:dyDescent="0.25">
      <c r="A177" s="4">
        <v>146</v>
      </c>
      <c r="B177" s="164">
        <f>'Member Info'!D174</f>
        <v>0</v>
      </c>
      <c r="C177" s="164">
        <f>'Member Info'!E174</f>
        <v>0</v>
      </c>
      <c r="D177" s="164" t="str">
        <f>'Member Info'!G174</f>
        <v/>
      </c>
      <c r="E177" s="165">
        <f>'Member Info'!B174</f>
        <v>0</v>
      </c>
      <c r="F177" s="242"/>
      <c r="G177" s="166" t="str">
        <f>IF(E177=0,"",('Member Info'!K174+'Member Info'!L174))</f>
        <v/>
      </c>
      <c r="H177" s="419"/>
      <c r="I177" s="419"/>
      <c r="J177" s="26"/>
      <c r="K177" s="26"/>
      <c r="L177" s="384" t="str">
        <f>IF(E177=0,"",IF('Member Info'!F174&gt;$U$1,CONCATENATE("Joined with practice on ", TEXT('Member Info'!F174, "DD/MM/YYYY")),IF('Member Info'!N174&lt;&gt;"",IF('Member Info'!N174&lt;$T$1,CONCATENATE("Left Scheme on ", TEXT('Member Info'!N174, "DD/MM/YYYY")),IF(OR(G177="",G177=0),"Error Detected, No rate entered",IF(E177=0,"",IF(F177="","Error Detected, No Pensionable pay",IF(AS177=1,"No Part Time Status Entered",IF(AR177=1,"No Part Time Hours Entered",IF(ISERROR(AD177)," Unknown Values entered.",IF(V177+W177&lt;1,"Acceptable",IF(T177+U177=200, "No Contributions Entered", IF(M177="","Error Detected, Choose reason&gt;",IF(Z177="1",IF(V177=1,"Please Enter Deemed Pensionable Pay","Add Any Relevant Details Above"),"Please Give Details Above"))))))))))),IF(OR(G177="",G177=0),"Error Detected, No rate entered",IF(E177=0,"",IF(F177="","Error Detected, No Pensionable pay",IF(AS177=1,"No Part Time Status Entered",IF(AR177=1,"No Part Time Hours Entered",IF(ISERROR(AD177)," Unknown Values entered.",IF(V177+W177&lt;1,"Acceptable",IF(T177+U177=200, "No Contributions Entered", IF(M177="","Error Detected, Choose reason&gt;",IF(Z177="1",IF(V177=1,"Please Enter Deemed Pensionable Pay","Add relevant Details Above"),"Please give details Above")))))))))))))</f>
        <v/>
      </c>
      <c r="M177" s="260"/>
      <c r="N177" s="91"/>
      <c r="O177" s="91" t="str">
        <f t="shared" si="43"/>
        <v/>
      </c>
      <c r="P177" s="94">
        <f t="shared" si="44"/>
        <v>0</v>
      </c>
      <c r="Q177" s="94">
        <f t="shared" si="44"/>
        <v>0</v>
      </c>
      <c r="R177" s="218">
        <f>(ROUND((F177/100*'Member Info'!$W$2), 2))</f>
        <v>0</v>
      </c>
      <c r="S177" s="218" t="e">
        <f t="shared" si="45"/>
        <v>#VALUE!</v>
      </c>
      <c r="T177" s="218" t="str">
        <f t="shared" si="46"/>
        <v/>
      </c>
      <c r="U177" s="227" t="str">
        <f t="shared" si="47"/>
        <v/>
      </c>
      <c r="V177" s="228" t="str">
        <f t="shared" si="48"/>
        <v/>
      </c>
      <c r="W177" s="228" t="str">
        <f t="shared" si="49"/>
        <v/>
      </c>
      <c r="X177" s="222">
        <f t="shared" si="50"/>
        <v>0</v>
      </c>
      <c r="Y177" s="110">
        <f t="shared" si="51"/>
        <v>0</v>
      </c>
      <c r="Z177" s="235" t="str">
        <f t="shared" si="52"/>
        <v/>
      </c>
      <c r="AA177" s="240" t="b">
        <f t="shared" si="53"/>
        <v>0</v>
      </c>
      <c r="AB177" s="235">
        <f t="shared" si="54"/>
        <v>0</v>
      </c>
      <c r="AC177" s="235">
        <f>IF('Member Info'!N174="",1,"")</f>
        <v>1</v>
      </c>
      <c r="AD177" s="243" t="e">
        <f t="shared" si="55"/>
        <v>#VALUE!</v>
      </c>
      <c r="AE177" s="130" t="str">
        <f t="shared" si="42"/>
        <v/>
      </c>
      <c r="AF177" s="124">
        <f t="shared" si="56"/>
        <v>1</v>
      </c>
      <c r="AG177" s="124" t="str">
        <f>IF('Member Info'!N174&lt;&gt;"",IF(AND('Member Info'!N174&lt;=$U$1,'Member Info'!N174&gt;=$T$1),1,0),"")</f>
        <v/>
      </c>
      <c r="AI177" s="124" t="b">
        <f t="shared" si="57"/>
        <v>0</v>
      </c>
      <c r="AJ177" s="124">
        <f t="shared" si="58"/>
        <v>0</v>
      </c>
      <c r="AL177" s="124">
        <f t="shared" si="59"/>
        <v>0</v>
      </c>
      <c r="AM177" s="124">
        <f>IF('Member Info'!F174&gt;$T$1,1,0)</f>
        <v>0</v>
      </c>
      <c r="AN177" s="124" t="b">
        <f>IF(ISERROR(T177),ERROR.TYPE(#REF!)=ERROR.TYPE(T177),FALSE)</f>
        <v>0</v>
      </c>
      <c r="AO177" s="124" t="b">
        <f>IF(ISERROR(U177),ERROR.TYPE(#REF!)=ERROR.TYPE(U177),FALSE)</f>
        <v>0</v>
      </c>
      <c r="AP177" s="124">
        <f>IF('Member Info'!F174&gt;'GP1 April 25'!$U$1,1,0)</f>
        <v>0</v>
      </c>
      <c r="AQ177" s="124">
        <f t="shared" si="60"/>
        <v>0</v>
      </c>
      <c r="AR177" s="124">
        <f t="shared" si="61"/>
        <v>0</v>
      </c>
      <c r="AS177" s="124">
        <f t="shared" si="62"/>
        <v>1</v>
      </c>
    </row>
    <row r="178" spans="1:45" x14ac:dyDescent="0.25">
      <c r="A178" s="4">
        <v>147</v>
      </c>
      <c r="B178" s="164">
        <f>'Member Info'!D175</f>
        <v>0</v>
      </c>
      <c r="C178" s="164">
        <f>'Member Info'!E175</f>
        <v>0</v>
      </c>
      <c r="D178" s="164" t="str">
        <f>'Member Info'!G175</f>
        <v/>
      </c>
      <c r="E178" s="165">
        <f>'Member Info'!B175</f>
        <v>0</v>
      </c>
      <c r="F178" s="242"/>
      <c r="G178" s="166" t="str">
        <f>IF(E178=0,"",('Member Info'!K175+'Member Info'!L175))</f>
        <v/>
      </c>
      <c r="H178" s="419"/>
      <c r="I178" s="419"/>
      <c r="J178" s="26"/>
      <c r="K178" s="26"/>
      <c r="L178" s="384" t="str">
        <f>IF(E178=0,"",IF('Member Info'!F175&gt;$U$1,CONCATENATE("Joined with practice on ", TEXT('Member Info'!F175, "DD/MM/YYYY")),IF('Member Info'!N175&lt;&gt;"",IF('Member Info'!N175&lt;$T$1,CONCATENATE("Left Scheme on ", TEXT('Member Info'!N175, "DD/MM/YYYY")),IF(OR(G178="",G178=0),"Error Detected, No rate entered",IF(E178=0,"",IF(F178="","Error Detected, No Pensionable pay",IF(AS178=1,"No Part Time Status Entered",IF(AR178=1,"No Part Time Hours Entered",IF(ISERROR(AD178)," Unknown Values entered.",IF(V178+W178&lt;1,"Acceptable",IF(T178+U178=200, "No Contributions Entered", IF(M178="","Error Detected, Choose reason&gt;",IF(Z178="1",IF(V178=1,"Please Enter Deemed Pensionable Pay","Add Any Relevant Details Above"),"Please Give Details Above"))))))))))),IF(OR(G178="",G178=0),"Error Detected, No rate entered",IF(E178=0,"",IF(F178="","Error Detected, No Pensionable pay",IF(AS178=1,"No Part Time Status Entered",IF(AR178=1,"No Part Time Hours Entered",IF(ISERROR(AD178)," Unknown Values entered.",IF(V178+W178&lt;1,"Acceptable",IF(T178+U178=200, "No Contributions Entered", IF(M178="","Error Detected, Choose reason&gt;",IF(Z178="1",IF(V178=1,"Please Enter Deemed Pensionable Pay","Add relevant Details Above"),"Please give details Above")))))))))))))</f>
        <v/>
      </c>
      <c r="M178" s="260"/>
      <c r="N178" s="91"/>
      <c r="O178" s="91" t="str">
        <f t="shared" si="43"/>
        <v/>
      </c>
      <c r="P178" s="94">
        <f t="shared" si="44"/>
        <v>0</v>
      </c>
      <c r="Q178" s="94">
        <f t="shared" si="44"/>
        <v>0</v>
      </c>
      <c r="R178" s="218">
        <f>(ROUND((F178/100*'Member Info'!$W$2), 2))</f>
        <v>0</v>
      </c>
      <c r="S178" s="218" t="e">
        <f t="shared" si="45"/>
        <v>#VALUE!</v>
      </c>
      <c r="T178" s="218" t="str">
        <f t="shared" si="46"/>
        <v/>
      </c>
      <c r="U178" s="227" t="str">
        <f t="shared" si="47"/>
        <v/>
      </c>
      <c r="V178" s="228" t="str">
        <f t="shared" si="48"/>
        <v/>
      </c>
      <c r="W178" s="228" t="str">
        <f t="shared" si="49"/>
        <v/>
      </c>
      <c r="X178" s="222">
        <f t="shared" si="50"/>
        <v>0</v>
      </c>
      <c r="Y178" s="110">
        <f t="shared" si="51"/>
        <v>0</v>
      </c>
      <c r="Z178" s="235" t="str">
        <f t="shared" si="52"/>
        <v/>
      </c>
      <c r="AA178" s="240" t="b">
        <f t="shared" si="53"/>
        <v>0</v>
      </c>
      <c r="AB178" s="235">
        <f t="shared" si="54"/>
        <v>0</v>
      </c>
      <c r="AC178" s="235">
        <f>IF('Member Info'!N175="",1,"")</f>
        <v>1</v>
      </c>
      <c r="AD178" s="243" t="e">
        <f t="shared" si="55"/>
        <v>#VALUE!</v>
      </c>
      <c r="AE178" s="130" t="str">
        <f t="shared" si="42"/>
        <v/>
      </c>
      <c r="AF178" s="124">
        <f t="shared" si="56"/>
        <v>1</v>
      </c>
      <c r="AG178" s="124" t="str">
        <f>IF('Member Info'!N175&lt;&gt;"",IF(AND('Member Info'!N175&lt;=$U$1,'Member Info'!N175&gt;=$T$1),1,0),"")</f>
        <v/>
      </c>
      <c r="AI178" s="124" t="b">
        <f t="shared" si="57"/>
        <v>0</v>
      </c>
      <c r="AJ178" s="124">
        <f t="shared" si="58"/>
        <v>0</v>
      </c>
      <c r="AL178" s="124">
        <f t="shared" si="59"/>
        <v>0</v>
      </c>
      <c r="AM178" s="124">
        <f>IF('Member Info'!F175&gt;$T$1,1,0)</f>
        <v>0</v>
      </c>
      <c r="AN178" s="124" t="b">
        <f>IF(ISERROR(T178),ERROR.TYPE(#REF!)=ERROR.TYPE(T178),FALSE)</f>
        <v>0</v>
      </c>
      <c r="AO178" s="124" t="b">
        <f>IF(ISERROR(U178),ERROR.TYPE(#REF!)=ERROR.TYPE(U178),FALSE)</f>
        <v>0</v>
      </c>
      <c r="AP178" s="124">
        <f>IF('Member Info'!F175&gt;'GP1 April 25'!$U$1,1,0)</f>
        <v>0</v>
      </c>
      <c r="AQ178" s="124">
        <f t="shared" si="60"/>
        <v>0</v>
      </c>
      <c r="AR178" s="124">
        <f t="shared" si="61"/>
        <v>0</v>
      </c>
      <c r="AS178" s="124">
        <f t="shared" si="62"/>
        <v>1</v>
      </c>
    </row>
    <row r="179" spans="1:45" x14ac:dyDescent="0.25">
      <c r="A179" s="4">
        <v>148</v>
      </c>
      <c r="B179" s="164">
        <f>'Member Info'!D176</f>
        <v>0</v>
      </c>
      <c r="C179" s="164">
        <f>'Member Info'!E176</f>
        <v>0</v>
      </c>
      <c r="D179" s="164" t="str">
        <f>'Member Info'!G176</f>
        <v/>
      </c>
      <c r="E179" s="165">
        <f>'Member Info'!B176</f>
        <v>0</v>
      </c>
      <c r="F179" s="242"/>
      <c r="G179" s="166" t="str">
        <f>IF(E179=0,"",('Member Info'!K176+'Member Info'!L176))</f>
        <v/>
      </c>
      <c r="H179" s="419"/>
      <c r="I179" s="419"/>
      <c r="J179" s="26"/>
      <c r="K179" s="26"/>
      <c r="L179" s="384" t="str">
        <f>IF(E179=0,"",IF('Member Info'!F176&gt;$U$1,CONCATENATE("Joined with practice on ", TEXT('Member Info'!F176, "DD/MM/YYYY")),IF('Member Info'!N176&lt;&gt;"",IF('Member Info'!N176&lt;$T$1,CONCATENATE("Left Scheme on ", TEXT('Member Info'!N176, "DD/MM/YYYY")),IF(OR(G179="",G179=0),"Error Detected, No rate entered",IF(E179=0,"",IF(F179="","Error Detected, No Pensionable pay",IF(AS179=1,"No Part Time Status Entered",IF(AR179=1,"No Part Time Hours Entered",IF(ISERROR(AD179)," Unknown Values entered.",IF(V179+W179&lt;1,"Acceptable",IF(T179+U179=200, "No Contributions Entered", IF(M179="","Error Detected, Choose reason&gt;",IF(Z179="1",IF(V179=1,"Please Enter Deemed Pensionable Pay","Add Any Relevant Details Above"),"Please Give Details Above"))))))))))),IF(OR(G179="",G179=0),"Error Detected, No rate entered",IF(E179=0,"",IF(F179="","Error Detected, No Pensionable pay",IF(AS179=1,"No Part Time Status Entered",IF(AR179=1,"No Part Time Hours Entered",IF(ISERROR(AD179)," Unknown Values entered.",IF(V179+W179&lt;1,"Acceptable",IF(T179+U179=200, "No Contributions Entered", IF(M179="","Error Detected, Choose reason&gt;",IF(Z179="1",IF(V179=1,"Please Enter Deemed Pensionable Pay","Add relevant Details Above"),"Please give details Above")))))))))))))</f>
        <v/>
      </c>
      <c r="M179" s="260"/>
      <c r="N179" s="91"/>
      <c r="O179" s="91" t="str">
        <f t="shared" si="43"/>
        <v/>
      </c>
      <c r="P179" s="94">
        <f t="shared" si="44"/>
        <v>0</v>
      </c>
      <c r="Q179" s="94">
        <f t="shared" si="44"/>
        <v>0</v>
      </c>
      <c r="R179" s="218">
        <f>(ROUND((F179/100*'Member Info'!$W$2), 2))</f>
        <v>0</v>
      </c>
      <c r="S179" s="218" t="e">
        <f t="shared" si="45"/>
        <v>#VALUE!</v>
      </c>
      <c r="T179" s="218" t="str">
        <f t="shared" si="46"/>
        <v/>
      </c>
      <c r="U179" s="227" t="str">
        <f t="shared" si="47"/>
        <v/>
      </c>
      <c r="V179" s="228" t="str">
        <f t="shared" si="48"/>
        <v/>
      </c>
      <c r="W179" s="228" t="str">
        <f t="shared" si="49"/>
        <v/>
      </c>
      <c r="X179" s="222">
        <f t="shared" si="50"/>
        <v>0</v>
      </c>
      <c r="Y179" s="110">
        <f t="shared" si="51"/>
        <v>0</v>
      </c>
      <c r="Z179" s="235" t="str">
        <f t="shared" si="52"/>
        <v/>
      </c>
      <c r="AA179" s="240" t="b">
        <f t="shared" si="53"/>
        <v>0</v>
      </c>
      <c r="AB179" s="235">
        <f t="shared" si="54"/>
        <v>0</v>
      </c>
      <c r="AC179" s="235">
        <f>IF('Member Info'!N176="",1,"")</f>
        <v>1</v>
      </c>
      <c r="AD179" s="243" t="e">
        <f t="shared" si="55"/>
        <v>#VALUE!</v>
      </c>
      <c r="AE179" s="130" t="str">
        <f t="shared" si="42"/>
        <v/>
      </c>
      <c r="AF179" s="124">
        <f t="shared" si="56"/>
        <v>1</v>
      </c>
      <c r="AG179" s="124" t="str">
        <f>IF('Member Info'!N176&lt;&gt;"",IF(AND('Member Info'!N176&lt;=$U$1,'Member Info'!N176&gt;=$T$1),1,0),"")</f>
        <v/>
      </c>
      <c r="AI179" s="124" t="b">
        <f t="shared" si="57"/>
        <v>0</v>
      </c>
      <c r="AJ179" s="124">
        <f t="shared" si="58"/>
        <v>0</v>
      </c>
      <c r="AL179" s="124">
        <f t="shared" si="59"/>
        <v>0</v>
      </c>
      <c r="AM179" s="124">
        <f>IF('Member Info'!F176&gt;$T$1,1,0)</f>
        <v>0</v>
      </c>
      <c r="AN179" s="124" t="b">
        <f>IF(ISERROR(T179),ERROR.TYPE(#REF!)=ERROR.TYPE(T179),FALSE)</f>
        <v>0</v>
      </c>
      <c r="AO179" s="124" t="b">
        <f>IF(ISERROR(U179),ERROR.TYPE(#REF!)=ERROR.TYPE(U179),FALSE)</f>
        <v>0</v>
      </c>
      <c r="AP179" s="124">
        <f>IF('Member Info'!F176&gt;'GP1 April 25'!$U$1,1,0)</f>
        <v>0</v>
      </c>
      <c r="AQ179" s="124">
        <f t="shared" si="60"/>
        <v>0</v>
      </c>
      <c r="AR179" s="124">
        <f t="shared" si="61"/>
        <v>0</v>
      </c>
      <c r="AS179" s="124">
        <f t="shared" si="62"/>
        <v>1</v>
      </c>
    </row>
    <row r="180" spans="1:45" x14ac:dyDescent="0.25">
      <c r="A180" s="4">
        <v>149</v>
      </c>
      <c r="B180" s="164">
        <f>'Member Info'!D177</f>
        <v>0</v>
      </c>
      <c r="C180" s="164">
        <f>'Member Info'!E177</f>
        <v>0</v>
      </c>
      <c r="D180" s="164" t="str">
        <f>'Member Info'!G177</f>
        <v/>
      </c>
      <c r="E180" s="165">
        <f>'Member Info'!B177</f>
        <v>0</v>
      </c>
      <c r="F180" s="242"/>
      <c r="G180" s="166" t="str">
        <f>IF(E180=0,"",('Member Info'!K177+'Member Info'!L177))</f>
        <v/>
      </c>
      <c r="H180" s="419"/>
      <c r="I180" s="419"/>
      <c r="J180" s="26"/>
      <c r="K180" s="26"/>
      <c r="L180" s="384" t="str">
        <f>IF(E180=0,"",IF('Member Info'!F177&gt;$U$1,CONCATENATE("Joined with practice on ", TEXT('Member Info'!F177, "DD/MM/YYYY")),IF('Member Info'!N177&lt;&gt;"",IF('Member Info'!N177&lt;$T$1,CONCATENATE("Left Scheme on ", TEXT('Member Info'!N177, "DD/MM/YYYY")),IF(OR(G180="",G180=0),"Error Detected, No rate entered",IF(E180=0,"",IF(F180="","Error Detected, No Pensionable pay",IF(AS180=1,"No Part Time Status Entered",IF(AR180=1,"No Part Time Hours Entered",IF(ISERROR(AD180)," Unknown Values entered.",IF(V180+W180&lt;1,"Acceptable",IF(T180+U180=200, "No Contributions Entered", IF(M180="","Error Detected, Choose reason&gt;",IF(Z180="1",IF(V180=1,"Please Enter Deemed Pensionable Pay","Add Any Relevant Details Above"),"Please Give Details Above"))))))))))),IF(OR(G180="",G180=0),"Error Detected, No rate entered",IF(E180=0,"",IF(F180="","Error Detected, No Pensionable pay",IF(AS180=1,"No Part Time Status Entered",IF(AR180=1,"No Part Time Hours Entered",IF(ISERROR(AD180)," Unknown Values entered.",IF(V180+W180&lt;1,"Acceptable",IF(T180+U180=200, "No Contributions Entered", IF(M180="","Error Detected, Choose reason&gt;",IF(Z180="1",IF(V180=1,"Please Enter Deemed Pensionable Pay","Add relevant Details Above"),"Please give details Above")))))))))))))</f>
        <v/>
      </c>
      <c r="M180" s="260"/>
      <c r="N180" s="91"/>
      <c r="O180" s="91" t="str">
        <f t="shared" si="43"/>
        <v/>
      </c>
      <c r="P180" s="94">
        <f t="shared" si="44"/>
        <v>0</v>
      </c>
      <c r="Q180" s="94">
        <f t="shared" si="44"/>
        <v>0</v>
      </c>
      <c r="R180" s="218">
        <f>(ROUND((F180/100*'Member Info'!$W$2), 2))</f>
        <v>0</v>
      </c>
      <c r="S180" s="218" t="e">
        <f t="shared" si="45"/>
        <v>#VALUE!</v>
      </c>
      <c r="T180" s="218" t="str">
        <f t="shared" si="46"/>
        <v/>
      </c>
      <c r="U180" s="227" t="str">
        <f t="shared" si="47"/>
        <v/>
      </c>
      <c r="V180" s="228" t="str">
        <f t="shared" si="48"/>
        <v/>
      </c>
      <c r="W180" s="228" t="str">
        <f t="shared" si="49"/>
        <v/>
      </c>
      <c r="X180" s="222">
        <f t="shared" si="50"/>
        <v>0</v>
      </c>
      <c r="Y180" s="110">
        <f t="shared" si="51"/>
        <v>0</v>
      </c>
      <c r="Z180" s="235" t="str">
        <f t="shared" si="52"/>
        <v/>
      </c>
      <c r="AA180" s="240" t="b">
        <f t="shared" si="53"/>
        <v>0</v>
      </c>
      <c r="AB180" s="235">
        <f t="shared" si="54"/>
        <v>0</v>
      </c>
      <c r="AC180" s="235">
        <f>IF('Member Info'!N177="",1,"")</f>
        <v>1</v>
      </c>
      <c r="AD180" s="243" t="e">
        <f t="shared" si="55"/>
        <v>#VALUE!</v>
      </c>
      <c r="AE180" s="130" t="str">
        <f t="shared" si="42"/>
        <v/>
      </c>
      <c r="AF180" s="124">
        <f t="shared" si="56"/>
        <v>1</v>
      </c>
      <c r="AG180" s="124" t="str">
        <f>IF('Member Info'!N177&lt;&gt;"",IF(AND('Member Info'!N177&lt;=$U$1,'Member Info'!N177&gt;=$T$1),1,0),"")</f>
        <v/>
      </c>
      <c r="AI180" s="124" t="b">
        <f t="shared" si="57"/>
        <v>0</v>
      </c>
      <c r="AJ180" s="124">
        <f t="shared" si="58"/>
        <v>0</v>
      </c>
      <c r="AL180" s="124">
        <f t="shared" si="59"/>
        <v>0</v>
      </c>
      <c r="AM180" s="124">
        <f>IF('Member Info'!F177&gt;$T$1,1,0)</f>
        <v>0</v>
      </c>
      <c r="AN180" s="124" t="b">
        <f>IF(ISERROR(T180),ERROR.TYPE(#REF!)=ERROR.TYPE(T180),FALSE)</f>
        <v>0</v>
      </c>
      <c r="AO180" s="124" t="b">
        <f>IF(ISERROR(U180),ERROR.TYPE(#REF!)=ERROR.TYPE(U180),FALSE)</f>
        <v>0</v>
      </c>
      <c r="AP180" s="124">
        <f>IF('Member Info'!F177&gt;'GP1 April 25'!$U$1,1,0)</f>
        <v>0</v>
      </c>
      <c r="AQ180" s="124">
        <f t="shared" si="60"/>
        <v>0</v>
      </c>
      <c r="AR180" s="124">
        <f t="shared" si="61"/>
        <v>0</v>
      </c>
      <c r="AS180" s="124">
        <f t="shared" si="62"/>
        <v>1</v>
      </c>
    </row>
    <row r="181" spans="1:45" ht="15.75" thickBot="1" x14ac:dyDescent="0.3">
      <c r="A181" s="4">
        <v>150</v>
      </c>
      <c r="B181" s="164">
        <f>'Member Info'!D178</f>
        <v>0</v>
      </c>
      <c r="C181" s="164">
        <f>'Member Info'!E178</f>
        <v>0</v>
      </c>
      <c r="D181" s="164" t="str">
        <f>'Member Info'!G178</f>
        <v/>
      </c>
      <c r="E181" s="165">
        <f>'Member Info'!B178</f>
        <v>0</v>
      </c>
      <c r="F181" s="242"/>
      <c r="G181" s="166" t="str">
        <f>IF(E181=0,"",('Member Info'!K178+'Member Info'!L178))</f>
        <v/>
      </c>
      <c r="H181" s="419"/>
      <c r="I181" s="419"/>
      <c r="J181" s="26"/>
      <c r="K181" s="26"/>
      <c r="L181" s="384" t="str">
        <f>IF(E181=0,"",IF('Member Info'!F178&gt;$U$1,CONCATENATE("Joined with practice on ", TEXT('Member Info'!F178, "DD/MM/YYYY")),IF('Member Info'!N178&lt;&gt;"",IF('Member Info'!N178&lt;$T$1,CONCATENATE("Left Scheme on ", TEXT('Member Info'!N178, "DD/MM/YYYY")),IF(OR(G181="",G181=0),"Error Detected, No rate entered",IF(E181=0,"",IF(F181="","Error Detected, No Pensionable pay",IF(AS181=1,"No Part Time Status Entered",IF(AR181=1,"No Part Time Hours Entered",IF(ISERROR(AD181)," Unknown Values entered.",IF(V181+W181&lt;1,"Acceptable",IF(T181+U181=200, "No Contributions Entered", IF(M181="","Error Detected, Choose reason&gt;",IF(Z181="1",IF(V181=1,"Please Enter Deemed Pensionable Pay","Add Any Relevant Details Above"),"Please Give Details Above"))))))))))),IF(OR(G181="",G181=0),"Error Detected, No rate entered",IF(E181=0,"",IF(F181="","Error Detected, No Pensionable pay",IF(AS181=1,"No Part Time Status Entered",IF(AR181=1,"No Part Time Hours Entered",IF(ISERROR(AD181)," Unknown Values entered.",IF(V181+W181&lt;1,"Acceptable",IF(T181+U181=200, "No Contributions Entered", IF(M181="","Error Detected, Choose reason&gt;",IF(Z181="1",IF(V181=1,"Please Enter Deemed Pensionable Pay","Add relevant Details Above"),"Please give details Above")))))))))))))</f>
        <v/>
      </c>
      <c r="M181" s="260"/>
      <c r="N181" s="91"/>
      <c r="O181" s="91" t="str">
        <f t="shared" si="43"/>
        <v/>
      </c>
      <c r="P181" s="94">
        <f t="shared" si="44"/>
        <v>0</v>
      </c>
      <c r="Q181" s="94">
        <f t="shared" si="44"/>
        <v>0</v>
      </c>
      <c r="R181" s="218">
        <f>(ROUND((F181/100*'Member Info'!$W$2), 2))</f>
        <v>0</v>
      </c>
      <c r="S181" s="218" t="e">
        <f t="shared" si="45"/>
        <v>#VALUE!</v>
      </c>
      <c r="T181" s="218" t="str">
        <f t="shared" si="46"/>
        <v/>
      </c>
      <c r="U181" s="227" t="str">
        <f t="shared" si="47"/>
        <v/>
      </c>
      <c r="V181" s="228" t="str">
        <f t="shared" si="48"/>
        <v/>
      </c>
      <c r="W181" s="228" t="str">
        <f t="shared" si="49"/>
        <v/>
      </c>
      <c r="X181" s="222">
        <f t="shared" si="50"/>
        <v>0</v>
      </c>
      <c r="Y181" s="110">
        <f t="shared" si="51"/>
        <v>0</v>
      </c>
      <c r="Z181" s="235" t="str">
        <f t="shared" si="52"/>
        <v/>
      </c>
      <c r="AA181" s="240" t="b">
        <f t="shared" si="53"/>
        <v>0</v>
      </c>
      <c r="AB181" s="235">
        <f t="shared" si="54"/>
        <v>0</v>
      </c>
      <c r="AC181" s="235">
        <f>IF('Member Info'!N178="",1,"")</f>
        <v>1</v>
      </c>
      <c r="AD181" s="243" t="e">
        <f t="shared" si="55"/>
        <v>#VALUE!</v>
      </c>
      <c r="AE181" s="130" t="str">
        <f t="shared" si="42"/>
        <v/>
      </c>
      <c r="AF181" s="124">
        <f t="shared" si="56"/>
        <v>1</v>
      </c>
      <c r="AG181" s="124" t="str">
        <f>IF('Member Info'!N178&lt;&gt;"",IF(AND('Member Info'!N178&lt;=$U$1,'Member Info'!N178&gt;=$T$1),1,0),"")</f>
        <v/>
      </c>
      <c r="AI181" s="124" t="b">
        <f t="shared" si="57"/>
        <v>0</v>
      </c>
      <c r="AJ181" s="124">
        <f t="shared" si="58"/>
        <v>0</v>
      </c>
      <c r="AL181" s="124">
        <f t="shared" si="59"/>
        <v>0</v>
      </c>
      <c r="AM181" s="124">
        <f>IF('Member Info'!F178&gt;$T$1,1,0)</f>
        <v>0</v>
      </c>
      <c r="AN181" s="124" t="b">
        <f>IF(ISERROR(T181),ERROR.TYPE(#REF!)=ERROR.TYPE(T181),FALSE)</f>
        <v>0</v>
      </c>
      <c r="AO181" s="124" t="b">
        <f>IF(ISERROR(U181),ERROR.TYPE(#REF!)=ERROR.TYPE(U181),FALSE)</f>
        <v>0</v>
      </c>
      <c r="AP181" s="124">
        <f>IF('Member Info'!F178&gt;'GP1 April 25'!$U$1,1,0)</f>
        <v>0</v>
      </c>
      <c r="AQ181" s="124">
        <f t="shared" si="60"/>
        <v>0</v>
      </c>
      <c r="AR181" s="124">
        <f t="shared" si="61"/>
        <v>0</v>
      </c>
      <c r="AS181" s="124">
        <f t="shared" si="62"/>
        <v>1</v>
      </c>
    </row>
    <row r="182" spans="1:45" ht="15.75" thickBot="1" x14ac:dyDescent="0.3">
      <c r="A182" s="4"/>
      <c r="B182" s="5"/>
      <c r="C182" s="5"/>
      <c r="D182" s="5"/>
      <c r="E182" s="5"/>
      <c r="F182" s="275">
        <f>SUM(F32:F181)</f>
        <v>0</v>
      </c>
      <c r="G182" s="21"/>
      <c r="H182" s="21"/>
      <c r="I182" s="21"/>
      <c r="J182" s="9">
        <f>ROUND(SUM(J32:J181), 2)</f>
        <v>0</v>
      </c>
      <c r="K182" s="9">
        <f>ROUND(SUM(K32:K181), 2)</f>
        <v>0</v>
      </c>
      <c r="L182" s="133">
        <f>COUNTIF(L32:L181, "&gt;0")</f>
        <v>0</v>
      </c>
      <c r="M182" s="5"/>
      <c r="N182" s="5"/>
      <c r="O182" s="5"/>
      <c r="P182" s="5"/>
      <c r="Q182" s="5"/>
      <c r="T182" s="124"/>
      <c r="V182" s="222">
        <f>SUM(V32:V181)</f>
        <v>0</v>
      </c>
      <c r="W182" s="228">
        <f>SUM(W32:W181)</f>
        <v>0</v>
      </c>
      <c r="X182" s="222">
        <f>SUM(X32:X181)</f>
        <v>0</v>
      </c>
      <c r="Y182" s="222"/>
      <c r="Z182" s="331"/>
      <c r="AA182" s="222">
        <f>COUNTIF(AA32:AA181, TRUE)</f>
        <v>0</v>
      </c>
      <c r="AB182" s="237">
        <f>SUM(AB32:AB181)</f>
        <v>0</v>
      </c>
      <c r="AC182" s="252"/>
      <c r="AD182" s="236"/>
      <c r="AE182" s="243">
        <f>SUM(AE32:AE181)</f>
        <v>0</v>
      </c>
      <c r="AF182" s="124">
        <f>COUNTIF(AF32:AF181,"&gt;1")</f>
        <v>0</v>
      </c>
      <c r="AG182" s="222">
        <f>SUM(AG32:AG181)</f>
        <v>0</v>
      </c>
      <c r="AL182" s="124">
        <f>SUM(AL32:AL181)</f>
        <v>0</v>
      </c>
    </row>
    <row r="183" spans="1:45" ht="15" customHeight="1" x14ac:dyDescent="0.25">
      <c r="A183" s="4"/>
      <c r="B183" s="335"/>
      <c r="C183" s="335"/>
      <c r="D183" s="5"/>
      <c r="E183" s="37"/>
      <c r="F183" s="37"/>
      <c r="G183" s="21"/>
      <c r="H183" s="21"/>
      <c r="I183" s="21"/>
      <c r="J183" s="22"/>
      <c r="K183" s="22"/>
      <c r="L183" s="106"/>
      <c r="M183" s="5"/>
      <c r="N183" s="5"/>
      <c r="O183" s="5"/>
      <c r="P183" s="5"/>
      <c r="Q183" s="253"/>
      <c r="T183" s="124"/>
      <c r="X183" s="222"/>
      <c r="AC183" s="110"/>
    </row>
    <row r="184" spans="1:45" ht="15.75" customHeight="1" x14ac:dyDescent="0.25">
      <c r="A184" s="4"/>
      <c r="B184" s="335"/>
      <c r="C184" s="335"/>
      <c r="D184" s="23"/>
      <c r="E184" s="334"/>
      <c r="F184" s="334"/>
      <c r="G184" s="332"/>
      <c r="H184" s="332"/>
      <c r="I184" s="332"/>
      <c r="J184" s="332"/>
      <c r="K184" s="332"/>
      <c r="L184" s="332"/>
      <c r="M184" s="5"/>
      <c r="N184" s="5"/>
      <c r="O184" s="5"/>
      <c r="P184" s="253"/>
      <c r="Q184" s="5"/>
      <c r="T184" s="124"/>
      <c r="X184" s="222"/>
      <c r="AC184" s="110"/>
    </row>
    <row r="185" spans="1:45" ht="15.75" x14ac:dyDescent="0.25">
      <c r="A185" s="4"/>
      <c r="B185" s="335"/>
      <c r="C185" s="335"/>
      <c r="D185" s="23"/>
      <c r="E185" s="334"/>
      <c r="F185" s="558" t="s">
        <v>17</v>
      </c>
      <c r="G185" s="558"/>
      <c r="H185" s="558"/>
      <c r="I185" s="558"/>
      <c r="J185" s="558"/>
      <c r="K185" s="332"/>
      <c r="L185" s="332"/>
      <c r="M185" s="5"/>
      <c r="N185" s="5"/>
      <c r="O185" s="5"/>
      <c r="P185" s="5"/>
      <c r="Q185" s="5"/>
      <c r="T185" s="124"/>
      <c r="X185" s="222"/>
      <c r="AC185" s="110"/>
    </row>
    <row r="186" spans="1:45" ht="15.75" x14ac:dyDescent="0.25">
      <c r="A186" s="4"/>
      <c r="B186" s="430"/>
      <c r="C186" s="430"/>
      <c r="D186" s="23"/>
      <c r="E186" s="333"/>
      <c r="F186" s="558"/>
      <c r="G186" s="558"/>
      <c r="H186" s="558"/>
      <c r="I186" s="558"/>
      <c r="J186" s="558"/>
      <c r="K186" s="333"/>
      <c r="L186" s="333"/>
      <c r="M186" s="5"/>
      <c r="N186" s="5"/>
      <c r="O186" s="5"/>
      <c r="P186" s="5"/>
      <c r="Q186" s="5"/>
      <c r="T186" s="124"/>
      <c r="X186" s="222"/>
      <c r="AC186" s="110"/>
    </row>
    <row r="187" spans="1:45" ht="15.75" x14ac:dyDescent="0.25">
      <c r="A187" s="4"/>
      <c r="B187" s="336"/>
      <c r="C187" s="336"/>
      <c r="D187" s="23"/>
      <c r="E187" s="333"/>
      <c r="F187" s="333"/>
      <c r="G187" s="333"/>
      <c r="H187" s="333"/>
      <c r="I187" s="333"/>
      <c r="J187" s="333"/>
      <c r="K187" s="550" t="s">
        <v>20</v>
      </c>
      <c r="L187" s="550"/>
      <c r="M187" s="5"/>
      <c r="N187" s="5"/>
      <c r="O187" s="5"/>
      <c r="P187" s="5"/>
      <c r="Q187" s="5"/>
      <c r="T187" s="124"/>
      <c r="X187" s="222"/>
      <c r="AC187" s="110"/>
    </row>
    <row r="188" spans="1:45" ht="15.75" thickBot="1" x14ac:dyDescent="0.3">
      <c r="A188" s="4"/>
      <c r="B188" s="337"/>
      <c r="C188" s="336" t="s">
        <v>18</v>
      </c>
      <c r="D188" s="336"/>
      <c r="E188" s="333"/>
      <c r="F188" s="336" t="s">
        <v>19</v>
      </c>
      <c r="G188" s="336"/>
      <c r="H188" s="336"/>
      <c r="I188" s="336"/>
      <c r="J188" s="336"/>
      <c r="K188" s="551"/>
      <c r="L188" s="551"/>
      <c r="M188" s="5"/>
      <c r="N188" s="5"/>
      <c r="O188" s="5"/>
      <c r="P188" s="5"/>
      <c r="Q188" s="5"/>
      <c r="T188" s="124"/>
      <c r="X188" s="222"/>
      <c r="AC188" s="110"/>
    </row>
    <row r="189" spans="1:45" ht="15.75" thickBot="1" x14ac:dyDescent="0.3">
      <c r="A189" s="4"/>
      <c r="B189" s="12"/>
      <c r="C189" s="553">
        <f>J182</f>
        <v>0</v>
      </c>
      <c r="D189" s="554"/>
      <c r="E189" s="333"/>
      <c r="F189" s="553">
        <f>K182</f>
        <v>0</v>
      </c>
      <c r="G189" s="554"/>
      <c r="H189" s="381"/>
      <c r="I189" s="381"/>
      <c r="J189" s="337"/>
      <c r="K189" s="553">
        <f>C189+F189</f>
        <v>0</v>
      </c>
      <c r="L189" s="554"/>
      <c r="M189" s="5"/>
      <c r="N189" s="5"/>
      <c r="O189" s="5"/>
      <c r="P189" s="5"/>
      <c r="Q189" s="5"/>
      <c r="T189" s="124"/>
      <c r="X189" s="222"/>
      <c r="AC189" s="110"/>
    </row>
    <row r="190" spans="1:45" ht="15.75" x14ac:dyDescent="0.25">
      <c r="A190" s="4"/>
      <c r="B190" s="336"/>
      <c r="C190" s="336"/>
      <c r="D190" s="23"/>
      <c r="E190" s="333"/>
      <c r="F190" s="333"/>
      <c r="G190" s="333"/>
      <c r="H190" s="333"/>
      <c r="I190" s="333"/>
      <c r="J190" s="333"/>
      <c r="K190" s="333"/>
      <c r="L190" s="333"/>
      <c r="M190" s="5"/>
      <c r="N190" s="5"/>
      <c r="O190" s="5"/>
      <c r="P190" s="5"/>
      <c r="Q190" s="5"/>
      <c r="T190" s="124"/>
      <c r="X190" s="222"/>
      <c r="AC190" s="110"/>
    </row>
    <row r="191" spans="1:45" ht="15.75" x14ac:dyDescent="0.25">
      <c r="A191" s="4"/>
      <c r="B191" s="337"/>
      <c r="C191" s="337"/>
      <c r="D191" s="23"/>
      <c r="E191" s="333"/>
      <c r="F191" s="333"/>
      <c r="G191" s="333"/>
      <c r="H191" s="333"/>
      <c r="I191" s="333"/>
      <c r="J191" s="333"/>
      <c r="K191" s="333"/>
      <c r="L191" s="333"/>
      <c r="M191" s="5"/>
      <c r="N191" s="5"/>
      <c r="O191" s="5"/>
      <c r="P191" s="5"/>
      <c r="Q191" s="5"/>
      <c r="T191" s="124"/>
      <c r="X191" s="222"/>
      <c r="AC191" s="110"/>
    </row>
    <row r="192" spans="1:45" ht="15.75" customHeight="1" x14ac:dyDescent="0.25">
      <c r="A192" s="4"/>
      <c r="B192" s="556" t="s">
        <v>587</v>
      </c>
      <c r="C192" s="556"/>
      <c r="D192" s="556"/>
      <c r="E192" s="556"/>
      <c r="F192" s="556"/>
      <c r="G192" s="556"/>
      <c r="H192" s="556"/>
      <c r="I192" s="556"/>
      <c r="J192" s="556"/>
      <c r="K192" s="556"/>
      <c r="L192" s="556"/>
      <c r="M192" s="5"/>
      <c r="N192" s="5"/>
      <c r="O192" s="5"/>
      <c r="P192" s="5"/>
      <c r="Q192" s="5"/>
      <c r="T192" s="124"/>
      <c r="X192" s="222"/>
      <c r="AC192" s="110"/>
    </row>
    <row r="193" spans="1:29" ht="15.75" customHeight="1" x14ac:dyDescent="0.25">
      <c r="A193" s="4"/>
      <c r="B193" s="556"/>
      <c r="C193" s="556"/>
      <c r="D193" s="556"/>
      <c r="E193" s="556"/>
      <c r="F193" s="556"/>
      <c r="G193" s="556"/>
      <c r="H193" s="556"/>
      <c r="I193" s="556"/>
      <c r="J193" s="556"/>
      <c r="K193" s="556"/>
      <c r="L193" s="556"/>
      <c r="M193" s="5"/>
      <c r="N193" s="5"/>
      <c r="O193" s="5"/>
      <c r="P193" s="5"/>
      <c r="Q193" s="5"/>
      <c r="T193" s="124"/>
      <c r="X193" s="222"/>
      <c r="AC193" s="110"/>
    </row>
    <row r="194" spans="1:29" ht="15.75" customHeight="1" x14ac:dyDescent="0.25">
      <c r="A194" s="4"/>
      <c r="B194" s="556"/>
      <c r="C194" s="556"/>
      <c r="D194" s="556"/>
      <c r="E194" s="556"/>
      <c r="F194" s="556"/>
      <c r="G194" s="556"/>
      <c r="H194" s="556"/>
      <c r="I194" s="556"/>
      <c r="J194" s="556"/>
      <c r="K194" s="556"/>
      <c r="L194" s="556"/>
      <c r="M194" s="5"/>
      <c r="N194" s="5"/>
      <c r="O194" s="5"/>
      <c r="P194" s="5"/>
      <c r="Q194" s="5"/>
      <c r="T194" s="124"/>
      <c r="X194" s="222"/>
      <c r="AC194" s="110"/>
    </row>
    <row r="195" spans="1:29" ht="15.75" customHeight="1" x14ac:dyDescent="0.25">
      <c r="A195" s="4"/>
      <c r="B195" s="556"/>
      <c r="C195" s="556"/>
      <c r="D195" s="556"/>
      <c r="E195" s="556"/>
      <c r="F195" s="556"/>
      <c r="G195" s="556"/>
      <c r="H195" s="556"/>
      <c r="I195" s="556"/>
      <c r="J195" s="556"/>
      <c r="K195" s="556"/>
      <c r="L195" s="556"/>
      <c r="M195" s="5"/>
      <c r="N195" s="5"/>
      <c r="O195" s="5"/>
      <c r="P195" s="5"/>
      <c r="Q195" s="5"/>
      <c r="T195" s="124"/>
      <c r="X195" s="222"/>
      <c r="AC195" s="110"/>
    </row>
    <row r="196" spans="1:29" x14ac:dyDescent="0.25">
      <c r="A196" s="4"/>
      <c r="B196" s="556"/>
      <c r="C196" s="556"/>
      <c r="D196" s="556"/>
      <c r="E196" s="556"/>
      <c r="F196" s="556"/>
      <c r="G196" s="556"/>
      <c r="H196" s="556"/>
      <c r="I196" s="556"/>
      <c r="J196" s="556"/>
      <c r="K196" s="556"/>
      <c r="L196" s="556"/>
      <c r="M196" s="5"/>
      <c r="N196" s="5"/>
      <c r="O196" s="5"/>
      <c r="P196" s="5"/>
      <c r="Q196" s="5"/>
      <c r="T196" s="124"/>
      <c r="X196" s="222"/>
      <c r="AC196" s="110"/>
    </row>
    <row r="197" spans="1:29" x14ac:dyDescent="0.25">
      <c r="A197" s="4"/>
      <c r="B197" s="5"/>
      <c r="C197" s="5"/>
      <c r="D197" s="5"/>
      <c r="E197" s="5"/>
      <c r="F197" s="5"/>
      <c r="G197" s="21"/>
      <c r="H197" s="21"/>
      <c r="I197" s="21"/>
      <c r="J197" s="5"/>
      <c r="K197" s="5"/>
      <c r="L197" s="425"/>
      <c r="M197" s="5"/>
      <c r="N197" s="5"/>
      <c r="O197" s="5"/>
      <c r="P197" s="5"/>
      <c r="Q197" s="5"/>
      <c r="T197" s="124"/>
      <c r="X197" s="222"/>
      <c r="AC197" s="110"/>
    </row>
    <row r="198" spans="1:29" ht="15.75" x14ac:dyDescent="0.25">
      <c r="A198" s="4"/>
      <c r="B198" s="561"/>
      <c r="C198" s="561"/>
      <c r="D198" s="561"/>
      <c r="E198" s="561"/>
      <c r="F198" s="561"/>
      <c r="G198" s="561"/>
      <c r="H198" s="428"/>
      <c r="I198" s="428"/>
      <c r="J198" s="428"/>
      <c r="K198" s="428"/>
      <c r="L198" s="103"/>
      <c r="M198" s="5"/>
      <c r="N198" s="5"/>
      <c r="O198" s="5"/>
      <c r="P198" s="5"/>
      <c r="Q198" s="5"/>
      <c r="T198" s="124"/>
      <c r="U198" s="124"/>
      <c r="V198" s="124"/>
      <c r="W198" s="124"/>
      <c r="X198" s="124"/>
      <c r="Y198" s="124"/>
      <c r="Z198" s="124"/>
      <c r="AA198" s="124"/>
      <c r="AB198" s="124"/>
    </row>
    <row r="199" spans="1:29" x14ac:dyDescent="0.25">
      <c r="A199" s="4"/>
      <c r="B199" s="5"/>
      <c r="C199" s="5"/>
      <c r="D199" s="5"/>
      <c r="E199" s="5"/>
      <c r="F199" s="5"/>
      <c r="G199" s="21"/>
      <c r="H199" s="21"/>
      <c r="I199" s="21"/>
      <c r="J199" s="5"/>
      <c r="K199" s="5"/>
      <c r="L199" s="425"/>
      <c r="M199" s="5"/>
      <c r="N199" s="5"/>
      <c r="O199" s="5"/>
      <c r="P199" s="5"/>
      <c r="Q199" s="5"/>
      <c r="T199" s="124"/>
      <c r="U199" s="124"/>
      <c r="V199" s="124"/>
      <c r="W199" s="124"/>
      <c r="X199" s="124"/>
      <c r="Y199" s="124"/>
      <c r="Z199" s="124"/>
      <c r="AA199" s="124"/>
      <c r="AB199" s="124"/>
    </row>
    <row r="200" spans="1:29" x14ac:dyDescent="0.25">
      <c r="A200" s="4"/>
      <c r="B200" s="5"/>
      <c r="C200" s="5"/>
      <c r="D200" s="5"/>
      <c r="E200" s="5"/>
      <c r="F200" s="5"/>
      <c r="G200" s="21"/>
      <c r="H200" s="21"/>
      <c r="I200" s="21"/>
      <c r="J200" s="5"/>
      <c r="K200" s="5"/>
      <c r="L200" s="425"/>
      <c r="M200" s="5"/>
      <c r="N200" s="5"/>
      <c r="O200" s="5"/>
      <c r="P200" s="5"/>
      <c r="Q200" s="5"/>
      <c r="T200" s="124"/>
      <c r="U200" s="124"/>
      <c r="V200" s="124"/>
      <c r="W200" s="124"/>
      <c r="X200" s="124"/>
      <c r="Y200" s="124"/>
      <c r="Z200" s="124"/>
      <c r="AA200" s="124"/>
      <c r="AB200" s="124"/>
    </row>
    <row r="201" spans="1:29" ht="21" x14ac:dyDescent="0.25">
      <c r="A201" s="4"/>
      <c r="B201" s="555"/>
      <c r="C201" s="555"/>
      <c r="D201" s="555"/>
      <c r="E201" s="555"/>
      <c r="F201" s="555"/>
      <c r="G201" s="555"/>
      <c r="H201" s="431"/>
      <c r="I201" s="431"/>
      <c r="J201" s="431"/>
      <c r="K201" s="431"/>
      <c r="L201" s="431"/>
      <c r="M201" s="5"/>
      <c r="N201" s="5"/>
      <c r="O201" s="5"/>
      <c r="P201" s="5"/>
      <c r="Q201" s="5"/>
      <c r="T201" s="124"/>
      <c r="U201" s="124"/>
      <c r="V201" s="124"/>
      <c r="W201" s="124"/>
      <c r="X201" s="124"/>
      <c r="Y201" s="124"/>
      <c r="Z201" s="124"/>
      <c r="AA201" s="124"/>
      <c r="AB201" s="124"/>
    </row>
    <row r="202" spans="1:29" ht="21" x14ac:dyDescent="0.25">
      <c r="A202" s="4"/>
      <c r="B202" s="15"/>
      <c r="C202" s="15"/>
      <c r="D202" s="15"/>
      <c r="E202" s="15"/>
      <c r="F202" s="15"/>
      <c r="G202" s="15"/>
      <c r="H202" s="15"/>
      <c r="I202" s="15"/>
      <c r="J202" s="5"/>
      <c r="K202" s="5"/>
      <c r="L202" s="425"/>
      <c r="M202" s="5"/>
      <c r="N202" s="5"/>
      <c r="O202" s="5"/>
      <c r="P202" s="5"/>
      <c r="Q202" s="5"/>
      <c r="T202" s="124"/>
      <c r="U202" s="124"/>
      <c r="V202" s="124"/>
      <c r="W202" s="124"/>
      <c r="X202" s="124"/>
      <c r="Y202" s="124"/>
      <c r="Z202" s="124"/>
      <c r="AA202" s="124"/>
      <c r="AB202" s="124"/>
    </row>
    <row r="203" spans="1:29" ht="15" customHeight="1" x14ac:dyDescent="0.25">
      <c r="A203" s="4"/>
      <c r="B203" s="552"/>
      <c r="C203" s="552"/>
      <c r="D203" s="552"/>
      <c r="E203" s="5"/>
      <c r="F203" s="552"/>
      <c r="G203" s="552"/>
      <c r="H203" s="430"/>
      <c r="I203" s="430"/>
      <c r="J203" s="552"/>
      <c r="K203" s="552"/>
      <c r="L203" s="430"/>
      <c r="M203" s="5"/>
      <c r="N203" s="5"/>
      <c r="O203" s="5"/>
      <c r="P203" s="5"/>
      <c r="Q203" s="5"/>
      <c r="T203" s="124"/>
      <c r="U203" s="124"/>
      <c r="V203" s="124"/>
      <c r="W203" s="124"/>
      <c r="X203" s="124"/>
      <c r="Y203" s="124"/>
      <c r="Z203" s="124"/>
      <c r="AA203" s="124"/>
      <c r="AB203" s="124"/>
    </row>
    <row r="204" spans="1:29" x14ac:dyDescent="0.25">
      <c r="A204" s="4"/>
      <c r="B204" s="552"/>
      <c r="C204" s="552"/>
      <c r="D204" s="552"/>
      <c r="E204" s="5"/>
      <c r="F204" s="552"/>
      <c r="G204" s="552"/>
      <c r="H204" s="430"/>
      <c r="I204" s="430"/>
      <c r="J204" s="552"/>
      <c r="K204" s="552"/>
      <c r="L204" s="430"/>
      <c r="M204" s="5"/>
      <c r="N204" s="5"/>
      <c r="O204" s="5"/>
      <c r="P204" s="5"/>
      <c r="Q204" s="5"/>
      <c r="T204" s="124"/>
      <c r="U204" s="124"/>
      <c r="V204" s="124"/>
      <c r="W204" s="124"/>
      <c r="X204" s="124"/>
      <c r="Y204" s="124"/>
      <c r="Z204" s="124"/>
      <c r="AA204" s="124"/>
      <c r="AB204" s="124"/>
    </row>
    <row r="205" spans="1:29" x14ac:dyDescent="0.25">
      <c r="A205" s="4"/>
      <c r="B205" s="430"/>
      <c r="C205" s="430"/>
      <c r="D205" s="430"/>
      <c r="E205" s="5"/>
      <c r="F205" s="430"/>
      <c r="G205" s="430"/>
      <c r="H205" s="430"/>
      <c r="I205" s="430"/>
      <c r="J205" s="430"/>
      <c r="K205" s="430"/>
      <c r="L205" s="430"/>
      <c r="M205" s="5"/>
      <c r="N205" s="5"/>
      <c r="O205" s="5"/>
      <c r="P205" s="5"/>
      <c r="Q205" s="5"/>
      <c r="T205" s="124"/>
      <c r="U205" s="124"/>
      <c r="V205" s="124"/>
      <c r="W205" s="124"/>
      <c r="X205" s="124"/>
      <c r="Y205" s="124"/>
      <c r="Z205" s="124"/>
      <c r="AA205" s="124"/>
      <c r="AB205" s="124"/>
    </row>
    <row r="206" spans="1:29" ht="15.75" customHeight="1" x14ac:dyDescent="0.25">
      <c r="A206" s="4"/>
      <c r="B206" s="447"/>
      <c r="C206" s="447"/>
      <c r="D206" s="447"/>
      <c r="E206" s="5"/>
      <c r="F206" s="447"/>
      <c r="G206" s="447"/>
      <c r="H206" s="426"/>
      <c r="I206" s="426"/>
      <c r="J206" s="447"/>
      <c r="K206" s="447"/>
      <c r="L206" s="31"/>
      <c r="M206" s="5"/>
      <c r="N206" s="5"/>
      <c r="O206" s="5"/>
      <c r="P206" s="5"/>
      <c r="Q206" s="5"/>
      <c r="T206" s="124"/>
      <c r="U206" s="124"/>
      <c r="V206" s="124"/>
      <c r="W206" s="124"/>
      <c r="X206" s="124"/>
      <c r="Y206" s="124"/>
      <c r="Z206" s="124"/>
      <c r="AA206" s="124"/>
      <c r="AB206" s="124"/>
    </row>
    <row r="207" spans="1:29" x14ac:dyDescent="0.25">
      <c r="A207" s="4"/>
      <c r="B207" s="559"/>
      <c r="C207" s="559"/>
      <c r="D207" s="559"/>
      <c r="E207" s="5"/>
      <c r="F207" s="559"/>
      <c r="G207" s="559"/>
      <c r="H207" s="427"/>
      <c r="I207" s="427"/>
      <c r="J207" s="559"/>
      <c r="K207" s="559"/>
      <c r="L207" s="104"/>
      <c r="M207" s="5"/>
      <c r="N207" s="5"/>
      <c r="O207" s="5"/>
      <c r="P207" s="5"/>
      <c r="Q207" s="5"/>
      <c r="T207" s="124"/>
      <c r="U207" s="124"/>
      <c r="V207" s="124"/>
      <c r="W207" s="124"/>
      <c r="X207" s="124"/>
      <c r="Y207" s="124"/>
      <c r="Z207" s="124"/>
      <c r="AA207" s="124"/>
      <c r="AB207" s="124"/>
    </row>
    <row r="208" spans="1:29" x14ac:dyDescent="0.25">
      <c r="A208" s="4"/>
      <c r="B208" s="12"/>
      <c r="C208" s="12"/>
      <c r="D208" s="12"/>
      <c r="E208" s="5"/>
      <c r="F208" s="12"/>
      <c r="G208" s="12"/>
      <c r="H208" s="12"/>
      <c r="I208" s="12"/>
      <c r="J208" s="12"/>
      <c r="K208" s="12"/>
      <c r="L208" s="425"/>
      <c r="M208" s="5"/>
      <c r="N208" s="5"/>
      <c r="O208" s="5"/>
      <c r="P208" s="5"/>
      <c r="Q208" s="5"/>
      <c r="T208" s="124"/>
      <c r="U208" s="124"/>
      <c r="V208" s="124"/>
      <c r="W208" s="124"/>
      <c r="X208" s="124"/>
      <c r="Y208" s="124"/>
      <c r="Z208" s="124"/>
      <c r="AA208" s="124"/>
      <c r="AB208" s="124"/>
    </row>
    <row r="209" spans="1:28" ht="15.75" customHeight="1" x14ac:dyDescent="0.25">
      <c r="A209" s="4"/>
      <c r="B209" s="447"/>
      <c r="C209" s="447"/>
      <c r="D209" s="447"/>
      <c r="E209" s="5"/>
      <c r="F209" s="447"/>
      <c r="G209" s="447"/>
      <c r="H209" s="426"/>
      <c r="I209" s="426"/>
      <c r="J209" s="447"/>
      <c r="K209" s="447"/>
      <c r="L209" s="31"/>
      <c r="M209" s="5"/>
      <c r="N209" s="5"/>
      <c r="O209" s="5"/>
      <c r="P209" s="5"/>
      <c r="Q209" s="5"/>
      <c r="T209" s="124"/>
      <c r="U209" s="124"/>
      <c r="V209" s="124"/>
      <c r="W209" s="124"/>
      <c r="X209" s="124"/>
      <c r="Y209" s="124"/>
      <c r="Z209" s="124"/>
      <c r="AA209" s="124"/>
      <c r="AB209" s="124"/>
    </row>
    <row r="210" spans="1:28" x14ac:dyDescent="0.25">
      <c r="A210" s="4"/>
      <c r="B210" s="559"/>
      <c r="C210" s="559"/>
      <c r="D210" s="559"/>
      <c r="E210" s="5"/>
      <c r="F210" s="559"/>
      <c r="G210" s="559"/>
      <c r="H210" s="427"/>
      <c r="I210" s="427"/>
      <c r="J210" s="559"/>
      <c r="K210" s="559"/>
      <c r="L210" s="104"/>
      <c r="M210" s="5"/>
      <c r="N210" s="5"/>
      <c r="O210" s="5"/>
      <c r="P210" s="5"/>
      <c r="Q210" s="5"/>
      <c r="T210" s="124"/>
      <c r="U210" s="124"/>
      <c r="V210" s="124"/>
      <c r="W210" s="124"/>
      <c r="X210" s="124"/>
      <c r="Y210" s="124"/>
      <c r="Z210" s="124"/>
      <c r="AA210" s="124"/>
      <c r="AB210" s="124"/>
    </row>
    <row r="211" spans="1:28" x14ac:dyDescent="0.25">
      <c r="A211" s="4"/>
      <c r="B211" s="12"/>
      <c r="C211" s="12"/>
      <c r="D211" s="12"/>
      <c r="E211" s="5"/>
      <c r="F211" s="12"/>
      <c r="G211" s="12"/>
      <c r="H211" s="12"/>
      <c r="I211" s="12"/>
      <c r="J211" s="12"/>
      <c r="K211" s="12"/>
      <c r="L211" s="425"/>
      <c r="M211" s="5"/>
      <c r="N211" s="5"/>
      <c r="O211" s="5"/>
      <c r="P211" s="5"/>
      <c r="Q211" s="5"/>
      <c r="T211" s="124"/>
      <c r="U211" s="124"/>
      <c r="V211" s="124"/>
      <c r="W211" s="124"/>
      <c r="X211" s="124"/>
      <c r="Y211" s="124"/>
      <c r="Z211" s="124"/>
      <c r="AA211" s="124"/>
      <c r="AB211" s="124"/>
    </row>
    <row r="212" spans="1:28" ht="15.75" customHeight="1" x14ac:dyDescent="0.25">
      <c r="A212" s="4"/>
      <c r="B212" s="550"/>
      <c r="C212" s="550"/>
      <c r="D212" s="550"/>
      <c r="E212" s="5"/>
      <c r="F212" s="550"/>
      <c r="G212" s="550"/>
      <c r="H212" s="429"/>
      <c r="I212" s="429"/>
      <c r="J212" s="550"/>
      <c r="K212" s="550"/>
      <c r="L212" s="430"/>
      <c r="M212" s="5"/>
      <c r="N212" s="5"/>
      <c r="O212" s="5"/>
      <c r="P212" s="5"/>
      <c r="Q212" s="5"/>
      <c r="T212" s="124"/>
      <c r="U212" s="124"/>
      <c r="V212" s="124"/>
      <c r="W212" s="124"/>
      <c r="X212" s="124"/>
      <c r="Y212" s="124"/>
      <c r="Z212" s="124"/>
      <c r="AA212" s="124"/>
      <c r="AB212" s="124"/>
    </row>
    <row r="213" spans="1:28" x14ac:dyDescent="0.25">
      <c r="A213" s="4"/>
      <c r="B213" s="559"/>
      <c r="C213" s="559"/>
      <c r="D213" s="559"/>
      <c r="E213" s="5"/>
      <c r="F213" s="559"/>
      <c r="G213" s="559"/>
      <c r="H213" s="427"/>
      <c r="I213" s="427"/>
      <c r="J213" s="559"/>
      <c r="K213" s="559"/>
      <c r="L213" s="104"/>
      <c r="M213" s="5"/>
      <c r="N213" s="5"/>
      <c r="O213" s="5"/>
      <c r="P213" s="5"/>
      <c r="Q213" s="5"/>
      <c r="T213" s="124"/>
      <c r="U213" s="124"/>
      <c r="V213" s="124"/>
      <c r="W213" s="124"/>
      <c r="X213" s="124"/>
      <c r="Y213" s="124"/>
      <c r="Z213" s="124"/>
      <c r="AA213" s="124"/>
      <c r="AB213" s="124"/>
    </row>
    <row r="214" spans="1:28" x14ac:dyDescent="0.25">
      <c r="A214" s="4"/>
      <c r="B214" s="12"/>
      <c r="C214" s="12"/>
      <c r="D214" s="12"/>
      <c r="E214" s="5"/>
      <c r="F214" s="5"/>
      <c r="G214" s="5"/>
      <c r="H214" s="5"/>
      <c r="I214" s="5"/>
      <c r="J214" s="12"/>
      <c r="K214" s="5"/>
      <c r="L214" s="425"/>
      <c r="M214" s="5"/>
      <c r="N214" s="5"/>
      <c r="O214" s="5"/>
      <c r="P214" s="5"/>
      <c r="Q214" s="5"/>
      <c r="T214" s="124"/>
      <c r="U214" s="124"/>
      <c r="V214" s="124"/>
      <c r="W214" s="124"/>
      <c r="X214" s="124"/>
      <c r="Y214" s="124"/>
      <c r="Z214" s="124"/>
      <c r="AA214" s="124"/>
      <c r="AB214" s="124"/>
    </row>
    <row r="215" spans="1:28" x14ac:dyDescent="0.25">
      <c r="A215" s="4"/>
      <c r="B215" s="560"/>
      <c r="C215" s="560"/>
      <c r="D215" s="560"/>
      <c r="E215" s="5"/>
      <c r="F215" s="5"/>
      <c r="G215" s="5"/>
      <c r="H215" s="5"/>
      <c r="I215" s="5"/>
      <c r="J215" s="12"/>
      <c r="K215" s="5"/>
      <c r="L215" s="425"/>
      <c r="M215" s="5"/>
      <c r="N215" s="5"/>
      <c r="O215" s="5"/>
      <c r="P215" s="5"/>
      <c r="Q215" s="5"/>
      <c r="T215" s="124"/>
      <c r="U215" s="124"/>
      <c r="V215" s="124"/>
      <c r="W215" s="124"/>
      <c r="X215" s="124"/>
      <c r="Y215" s="124"/>
      <c r="Z215" s="124"/>
      <c r="AA215" s="124"/>
      <c r="AB215" s="124"/>
    </row>
    <row r="216" spans="1:28" x14ac:dyDescent="0.25">
      <c r="A216" s="4"/>
      <c r="B216" s="557"/>
      <c r="C216" s="557"/>
      <c r="D216" s="557"/>
      <c r="E216" s="5"/>
      <c r="F216" s="5"/>
      <c r="G216" s="5"/>
      <c r="H216" s="5"/>
      <c r="I216" s="5"/>
      <c r="J216" s="5"/>
      <c r="K216" s="5"/>
      <c r="L216" s="425"/>
      <c r="M216" s="5"/>
      <c r="N216" s="5"/>
      <c r="O216" s="5"/>
      <c r="P216" s="5"/>
      <c r="Q216" s="5"/>
      <c r="T216" s="124"/>
      <c r="U216" s="124"/>
      <c r="V216" s="124"/>
      <c r="W216" s="124"/>
      <c r="X216" s="124"/>
      <c r="Y216" s="124"/>
      <c r="Z216" s="124"/>
      <c r="AA216" s="124"/>
      <c r="AB216" s="124"/>
    </row>
    <row r="217" spans="1:28" x14ac:dyDescent="0.25">
      <c r="A217" s="4"/>
      <c r="B217" s="12"/>
      <c r="C217" s="12"/>
      <c r="D217" s="12"/>
      <c r="E217" s="12"/>
      <c r="F217" s="12"/>
      <c r="G217" s="12"/>
      <c r="H217" s="12"/>
      <c r="I217" s="12"/>
      <c r="J217" s="5"/>
      <c r="K217" s="5"/>
      <c r="L217" s="425"/>
      <c r="M217" s="5"/>
      <c r="N217" s="5"/>
      <c r="O217" s="5"/>
      <c r="P217" s="5"/>
      <c r="Q217" s="5"/>
      <c r="T217" s="124"/>
      <c r="U217" s="124"/>
      <c r="V217" s="124"/>
      <c r="W217" s="124"/>
      <c r="X217" s="124"/>
      <c r="Y217" s="124"/>
      <c r="Z217" s="124"/>
      <c r="AA217" s="124"/>
      <c r="AB217" s="124"/>
    </row>
    <row r="218" spans="1:28" x14ac:dyDescent="0.25">
      <c r="A218" s="4"/>
      <c r="B218" s="550"/>
      <c r="C218" s="550"/>
      <c r="D218" s="550"/>
      <c r="E218" s="550"/>
      <c r="F218" s="550"/>
      <c r="G218" s="550"/>
      <c r="H218" s="429"/>
      <c r="I218" s="429"/>
      <c r="J218" s="429"/>
      <c r="K218" s="429"/>
      <c r="L218" s="430"/>
      <c r="M218" s="5"/>
      <c r="N218" s="5"/>
      <c r="O218" s="5"/>
      <c r="P218" s="5"/>
      <c r="Q218" s="5"/>
      <c r="T218" s="124"/>
      <c r="U218" s="124"/>
      <c r="V218" s="124"/>
      <c r="W218" s="124"/>
      <c r="X218" s="124"/>
      <c r="Y218" s="124"/>
      <c r="Z218" s="124"/>
      <c r="AA218" s="124"/>
      <c r="AB218" s="124"/>
    </row>
    <row r="219" spans="1:28" ht="15.75" thickBot="1" x14ac:dyDescent="0.3">
      <c r="A219" s="4"/>
      <c r="B219" s="18"/>
      <c r="C219" s="18"/>
      <c r="D219" s="18"/>
      <c r="E219" s="18"/>
      <c r="F219" s="18"/>
      <c r="G219" s="18"/>
      <c r="H219" s="18"/>
      <c r="I219" s="18"/>
      <c r="J219" s="19"/>
      <c r="K219" s="33"/>
      <c r="L219" s="107"/>
      <c r="M219" s="19"/>
      <c r="N219" s="5"/>
      <c r="O219" s="5"/>
      <c r="P219" s="5"/>
      <c r="Q219" s="5"/>
      <c r="T219" s="124"/>
      <c r="U219" s="124"/>
      <c r="V219" s="124"/>
      <c r="W219" s="124"/>
      <c r="X219" s="124"/>
      <c r="Y219" s="124"/>
      <c r="Z219" s="124"/>
      <c r="AA219" s="124"/>
      <c r="AB219" s="124"/>
    </row>
    <row r="220" spans="1:28" ht="15.75" thickBot="1" x14ac:dyDescent="0.3">
      <c r="A220" s="4"/>
      <c r="B220" s="18"/>
      <c r="C220" s="18"/>
      <c r="D220" s="18"/>
      <c r="E220" s="18"/>
      <c r="F220" s="18"/>
      <c r="G220" s="18"/>
      <c r="H220" s="18"/>
      <c r="I220" s="19"/>
      <c r="J220" s="33"/>
      <c r="K220" s="107"/>
      <c r="L220" s="19"/>
      <c r="M220" s="5"/>
      <c r="N220" s="5"/>
      <c r="O220" s="5"/>
      <c r="P220" s="5"/>
      <c r="T220" s="124"/>
      <c r="U220" s="124"/>
      <c r="V220" s="124"/>
      <c r="W220" s="124"/>
      <c r="X220" s="124"/>
      <c r="Y220" s="124"/>
      <c r="Z220" s="124"/>
      <c r="AA220" s="124"/>
      <c r="AB220" s="124"/>
    </row>
    <row r="221" spans="1:28" x14ac:dyDescent="0.25">
      <c r="A221" s="4"/>
      <c r="T221" s="124"/>
      <c r="U221" s="124"/>
      <c r="V221" s="124"/>
      <c r="W221" s="124"/>
      <c r="X221" s="124"/>
      <c r="Y221" s="124"/>
      <c r="Z221" s="124"/>
      <c r="AA221" s="124"/>
      <c r="AB221" s="124"/>
    </row>
    <row r="222" spans="1:28" x14ac:dyDescent="0.25">
      <c r="A222" s="4"/>
      <c r="T222" s="124"/>
      <c r="U222" s="124"/>
      <c r="V222" s="124"/>
      <c r="W222" s="124"/>
      <c r="X222" s="124"/>
      <c r="Y222" s="124"/>
      <c r="Z222" s="124"/>
      <c r="AA222" s="124"/>
      <c r="AB222" s="124"/>
    </row>
    <row r="223" spans="1:28" x14ac:dyDescent="0.25">
      <c r="A223" s="4"/>
      <c r="T223" s="124"/>
      <c r="U223" s="124"/>
      <c r="V223" s="124"/>
      <c r="W223" s="124"/>
      <c r="X223" s="124"/>
      <c r="Y223" s="124"/>
      <c r="Z223" s="124"/>
      <c r="AA223" s="124"/>
      <c r="AB223" s="124"/>
    </row>
    <row r="224" spans="1:28" ht="15" customHeight="1" x14ac:dyDescent="0.25">
      <c r="A224" s="4"/>
      <c r="T224" s="124"/>
      <c r="U224" s="124"/>
      <c r="V224" s="124"/>
      <c r="W224" s="124"/>
      <c r="X224" s="124"/>
      <c r="Y224" s="124"/>
      <c r="Z224" s="124"/>
      <c r="AA224" s="124"/>
      <c r="AB224" s="124"/>
    </row>
    <row r="225" spans="1:28" x14ac:dyDescent="0.25">
      <c r="A225" s="4"/>
      <c r="T225" s="124"/>
      <c r="U225" s="124"/>
      <c r="V225" s="124"/>
      <c r="W225" s="124"/>
      <c r="X225" s="124"/>
      <c r="Y225" s="124"/>
      <c r="Z225" s="124"/>
      <c r="AA225" s="124"/>
      <c r="AB225" s="124"/>
    </row>
    <row r="226" spans="1:28" x14ac:dyDescent="0.25">
      <c r="A226" s="4"/>
      <c r="T226" s="124"/>
      <c r="U226" s="124"/>
      <c r="V226" s="124"/>
      <c r="W226" s="124"/>
      <c r="X226" s="124"/>
      <c r="Y226" s="124"/>
      <c r="Z226" s="124"/>
      <c r="AA226" s="124"/>
      <c r="AB226" s="124"/>
    </row>
    <row r="227" spans="1:28" x14ac:dyDescent="0.25">
      <c r="A227" s="4"/>
      <c r="T227" s="124"/>
      <c r="U227" s="124"/>
      <c r="V227" s="124"/>
      <c r="W227" s="124"/>
      <c r="X227" s="124"/>
      <c r="Y227" s="124"/>
      <c r="Z227" s="124"/>
      <c r="AA227" s="124"/>
      <c r="AB227" s="124"/>
    </row>
    <row r="228" spans="1:28" x14ac:dyDescent="0.25">
      <c r="A228" s="4"/>
      <c r="T228" s="124"/>
      <c r="U228" s="124"/>
      <c r="V228" s="124"/>
      <c r="W228" s="124"/>
      <c r="X228" s="124"/>
      <c r="Y228" s="124"/>
      <c r="Z228" s="124"/>
      <c r="AA228" s="124"/>
      <c r="AB228" s="124"/>
    </row>
    <row r="229" spans="1:28" x14ac:dyDescent="0.25">
      <c r="A229" s="4"/>
      <c r="T229" s="124"/>
      <c r="U229" s="124"/>
      <c r="V229" s="124"/>
      <c r="W229" s="124"/>
      <c r="X229" s="124"/>
      <c r="Y229" s="124"/>
      <c r="Z229" s="124"/>
      <c r="AA229" s="124"/>
      <c r="AB229" s="124"/>
    </row>
    <row r="230" spans="1:28" x14ac:dyDescent="0.25">
      <c r="A230" s="4"/>
      <c r="T230" s="124"/>
      <c r="U230" s="124"/>
      <c r="V230" s="124"/>
      <c r="W230" s="124"/>
      <c r="X230" s="124"/>
      <c r="Y230" s="124"/>
      <c r="Z230" s="124"/>
      <c r="AA230" s="124"/>
      <c r="AB230" s="124"/>
    </row>
    <row r="231" spans="1:28" x14ac:dyDescent="0.25">
      <c r="A231" s="4"/>
      <c r="K231" s="124"/>
      <c r="T231" s="124"/>
      <c r="U231" s="124"/>
      <c r="V231" s="124"/>
      <c r="W231" s="124"/>
      <c r="X231" s="124"/>
      <c r="Y231" s="124"/>
      <c r="Z231" s="124"/>
      <c r="AA231" s="124"/>
      <c r="AB231" s="124"/>
    </row>
    <row r="232" spans="1:28" x14ac:dyDescent="0.25">
      <c r="A232" s="4"/>
      <c r="K232" s="124"/>
      <c r="T232" s="124"/>
      <c r="U232" s="124"/>
      <c r="V232" s="124"/>
      <c r="W232" s="124"/>
      <c r="X232" s="124"/>
      <c r="Y232" s="124"/>
      <c r="Z232" s="124"/>
      <c r="AA232" s="124"/>
      <c r="AB232" s="124"/>
    </row>
    <row r="233" spans="1:28" x14ac:dyDescent="0.25">
      <c r="A233" s="4"/>
      <c r="K233" s="124"/>
      <c r="T233" s="124"/>
      <c r="U233" s="124"/>
      <c r="V233" s="124"/>
      <c r="W233" s="124"/>
      <c r="X233" s="124"/>
      <c r="Y233" s="124"/>
      <c r="Z233" s="124"/>
      <c r="AA233" s="124"/>
      <c r="AB233" s="124"/>
    </row>
    <row r="234" spans="1:28" x14ac:dyDescent="0.25">
      <c r="A234" s="4"/>
      <c r="K234" s="124"/>
      <c r="T234" s="124"/>
      <c r="U234" s="124"/>
      <c r="V234" s="124"/>
      <c r="W234" s="124"/>
      <c r="X234" s="124"/>
      <c r="Y234" s="124"/>
      <c r="Z234" s="124"/>
      <c r="AA234" s="124"/>
      <c r="AB234" s="124"/>
    </row>
    <row r="235" spans="1:28" x14ac:dyDescent="0.25">
      <c r="A235" s="4"/>
      <c r="K235" s="124"/>
      <c r="T235" s="124"/>
      <c r="U235" s="124"/>
      <c r="V235" s="124"/>
      <c r="W235" s="124"/>
      <c r="X235" s="124"/>
      <c r="Y235" s="124"/>
      <c r="Z235" s="124"/>
      <c r="AA235" s="124"/>
      <c r="AB235" s="124"/>
    </row>
    <row r="236" spans="1:28" x14ac:dyDescent="0.25">
      <c r="A236" s="4"/>
      <c r="K236" s="124"/>
      <c r="T236" s="124"/>
      <c r="U236" s="124"/>
      <c r="V236" s="124"/>
      <c r="W236" s="124"/>
      <c r="X236" s="124"/>
      <c r="Y236" s="124"/>
      <c r="Z236" s="124"/>
      <c r="AA236" s="124"/>
      <c r="AB236" s="124"/>
    </row>
    <row r="237" spans="1:28" x14ac:dyDescent="0.25">
      <c r="A237" s="4"/>
      <c r="K237" s="124"/>
      <c r="T237" s="124"/>
      <c r="U237" s="124"/>
      <c r="V237" s="124"/>
      <c r="W237" s="124"/>
      <c r="X237" s="124"/>
      <c r="Y237" s="124"/>
      <c r="Z237" s="124"/>
      <c r="AA237" s="124"/>
      <c r="AB237" s="124"/>
    </row>
    <row r="238" spans="1:28" x14ac:dyDescent="0.25">
      <c r="A238" s="4"/>
      <c r="K238" s="124"/>
      <c r="T238" s="124"/>
      <c r="U238" s="124"/>
      <c r="V238" s="124"/>
      <c r="W238" s="124"/>
      <c r="X238" s="124"/>
      <c r="Y238" s="124"/>
      <c r="Z238" s="124"/>
      <c r="AA238" s="124"/>
      <c r="AB238" s="124"/>
    </row>
    <row r="239" spans="1:28" x14ac:dyDescent="0.25">
      <c r="A239" s="4"/>
      <c r="K239" s="124"/>
      <c r="T239" s="124"/>
      <c r="U239" s="124"/>
      <c r="V239" s="124"/>
      <c r="W239" s="124"/>
      <c r="X239" s="124"/>
      <c r="Y239" s="124"/>
      <c r="Z239" s="124"/>
      <c r="AA239" s="124"/>
      <c r="AB239" s="124"/>
    </row>
    <row r="240" spans="1:28" x14ac:dyDescent="0.25">
      <c r="A240" s="4"/>
      <c r="K240" s="124"/>
      <c r="T240" s="124"/>
      <c r="U240" s="124"/>
      <c r="V240" s="124"/>
      <c r="W240" s="124"/>
      <c r="X240" s="124"/>
      <c r="Y240" s="124"/>
      <c r="Z240" s="124"/>
      <c r="AA240" s="124"/>
      <c r="AB240" s="124"/>
    </row>
    <row r="241" spans="1:28" x14ac:dyDescent="0.25">
      <c r="A241" s="4"/>
      <c r="K241" s="124"/>
      <c r="T241" s="124"/>
      <c r="U241" s="124"/>
      <c r="V241" s="124"/>
      <c r="W241" s="124"/>
      <c r="X241" s="124"/>
      <c r="Y241" s="124"/>
      <c r="Z241" s="124"/>
      <c r="AA241" s="124"/>
      <c r="AB241" s="124"/>
    </row>
    <row r="242" spans="1:28" x14ac:dyDescent="0.25">
      <c r="A242" s="4"/>
      <c r="K242" s="124"/>
      <c r="T242" s="124"/>
      <c r="U242" s="124"/>
      <c r="V242" s="124"/>
      <c r="W242" s="124"/>
      <c r="X242" s="124"/>
      <c r="Y242" s="124"/>
      <c r="Z242" s="124"/>
      <c r="AA242" s="124"/>
      <c r="AB242" s="124"/>
    </row>
    <row r="243" spans="1:28" x14ac:dyDescent="0.25">
      <c r="A243" s="4"/>
      <c r="K243" s="124"/>
      <c r="T243" s="124"/>
      <c r="U243" s="124"/>
      <c r="V243" s="124"/>
      <c r="W243" s="124"/>
      <c r="X243" s="124"/>
      <c r="Y243" s="124"/>
      <c r="Z243" s="124"/>
      <c r="AA243" s="124"/>
      <c r="AB243" s="124"/>
    </row>
    <row r="244" spans="1:28" x14ac:dyDescent="0.25">
      <c r="A244" s="4"/>
      <c r="K244" s="124"/>
      <c r="T244" s="124"/>
      <c r="U244" s="124"/>
      <c r="V244" s="124"/>
      <c r="W244" s="124"/>
      <c r="X244" s="124"/>
      <c r="Y244" s="124"/>
      <c r="Z244" s="124"/>
      <c r="AA244" s="124"/>
      <c r="AB244" s="124"/>
    </row>
    <row r="245" spans="1:28" x14ac:dyDescent="0.25">
      <c r="A245" s="4"/>
      <c r="K245" s="124"/>
      <c r="T245" s="124"/>
      <c r="U245" s="124"/>
      <c r="V245" s="124"/>
      <c r="W245" s="124"/>
      <c r="X245" s="124"/>
      <c r="Y245" s="124"/>
      <c r="Z245" s="124"/>
      <c r="AA245" s="124"/>
      <c r="AB245" s="124"/>
    </row>
    <row r="246" spans="1:28" x14ac:dyDescent="0.25">
      <c r="A246" s="4"/>
      <c r="K246" s="124"/>
      <c r="T246" s="124"/>
      <c r="U246" s="124"/>
      <c r="V246" s="124"/>
      <c r="W246" s="124"/>
      <c r="X246" s="124"/>
      <c r="Y246" s="124"/>
      <c r="Z246" s="124"/>
      <c r="AA246" s="124"/>
      <c r="AB246" s="124"/>
    </row>
    <row r="247" spans="1:28" x14ac:dyDescent="0.25">
      <c r="A247" s="4"/>
      <c r="K247" s="124"/>
      <c r="T247" s="124"/>
      <c r="U247" s="124"/>
      <c r="V247" s="124"/>
      <c r="W247" s="124"/>
      <c r="X247" s="124"/>
      <c r="Y247" s="124"/>
      <c r="Z247" s="124"/>
      <c r="AA247" s="124"/>
      <c r="AB247" s="124"/>
    </row>
    <row r="248" spans="1:28" x14ac:dyDescent="0.25">
      <c r="A248" s="4"/>
      <c r="K248" s="124"/>
      <c r="T248" s="124"/>
      <c r="U248" s="124"/>
      <c r="V248" s="124"/>
      <c r="W248" s="124"/>
      <c r="X248" s="124"/>
      <c r="Y248" s="124"/>
      <c r="Z248" s="124"/>
      <c r="AA248" s="124"/>
      <c r="AB248" s="124"/>
    </row>
    <row r="249" spans="1:28" x14ac:dyDescent="0.25">
      <c r="A249" s="4"/>
      <c r="K249" s="124"/>
      <c r="T249" s="124"/>
      <c r="U249" s="124"/>
      <c r="V249" s="124"/>
      <c r="W249" s="124"/>
      <c r="X249" s="124"/>
      <c r="Y249" s="124"/>
      <c r="Z249" s="124"/>
      <c r="AA249" s="124"/>
      <c r="AB249" s="124"/>
    </row>
    <row r="250" spans="1:28" x14ac:dyDescent="0.25">
      <c r="A250" s="4"/>
      <c r="K250" s="124"/>
      <c r="T250" s="124"/>
      <c r="U250" s="124"/>
      <c r="V250" s="124"/>
      <c r="W250" s="124"/>
      <c r="X250" s="124"/>
      <c r="Y250" s="124"/>
      <c r="Z250" s="124"/>
      <c r="AA250" s="124"/>
      <c r="AB250" s="124"/>
    </row>
    <row r="251" spans="1:28" x14ac:dyDescent="0.25">
      <c r="A251" s="4"/>
      <c r="K251" s="124"/>
      <c r="T251" s="124"/>
      <c r="U251" s="124"/>
      <c r="V251" s="124"/>
      <c r="W251" s="124"/>
      <c r="X251" s="124"/>
      <c r="Y251" s="124"/>
      <c r="Z251" s="124"/>
      <c r="AA251" s="124"/>
      <c r="AB251" s="124"/>
    </row>
    <row r="5137" spans="7:28" x14ac:dyDescent="0.25">
      <c r="G5137" s="32"/>
      <c r="H5137" s="32"/>
      <c r="K5137" s="124"/>
      <c r="T5137" s="124"/>
      <c r="U5137" s="124"/>
      <c r="V5137" s="124"/>
      <c r="W5137" s="124"/>
      <c r="X5137" s="124"/>
      <c r="Y5137" s="124"/>
      <c r="Z5137" s="124"/>
      <c r="AA5137" s="124"/>
      <c r="AB5137" s="124"/>
    </row>
    <row r="5138" spans="7:28" x14ac:dyDescent="0.25">
      <c r="G5138" s="32"/>
      <c r="H5138" s="32"/>
      <c r="K5138" s="124"/>
      <c r="T5138" s="124"/>
      <c r="U5138" s="124"/>
      <c r="V5138" s="124"/>
      <c r="W5138" s="124"/>
      <c r="X5138" s="124"/>
      <c r="Y5138" s="124"/>
      <c r="Z5138" s="124"/>
      <c r="AA5138" s="124"/>
      <c r="AB5138" s="124"/>
    </row>
    <row r="5139" spans="7:28" x14ac:dyDescent="0.25">
      <c r="G5139" s="32"/>
      <c r="H5139" s="32"/>
      <c r="K5139" s="124"/>
      <c r="T5139" s="124"/>
      <c r="U5139" s="124"/>
      <c r="V5139" s="124"/>
      <c r="W5139" s="124"/>
      <c r="X5139" s="124"/>
      <c r="Y5139" s="124"/>
      <c r="Z5139" s="124"/>
      <c r="AA5139" s="124"/>
      <c r="AB5139" s="124"/>
    </row>
    <row r="5140" spans="7:28" x14ac:dyDescent="0.25">
      <c r="G5140" s="32"/>
      <c r="H5140" s="32"/>
      <c r="K5140" s="124"/>
      <c r="T5140" s="124"/>
      <c r="U5140" s="124"/>
      <c r="V5140" s="124"/>
      <c r="W5140" s="124"/>
      <c r="X5140" s="124"/>
      <c r="Y5140" s="124"/>
      <c r="Z5140" s="124"/>
      <c r="AA5140" s="124"/>
      <c r="AB5140" s="124"/>
    </row>
    <row r="5141" spans="7:28" x14ac:dyDescent="0.25">
      <c r="G5141" s="32"/>
      <c r="H5141" s="32"/>
      <c r="K5141" s="124"/>
      <c r="T5141" s="124"/>
      <c r="U5141" s="124"/>
      <c r="V5141" s="124"/>
      <c r="W5141" s="124"/>
      <c r="X5141" s="124"/>
      <c r="Y5141" s="124"/>
      <c r="Z5141" s="124"/>
      <c r="AA5141" s="124"/>
      <c r="AB5141" s="124"/>
    </row>
    <row r="5142" spans="7:28" x14ac:dyDescent="0.25">
      <c r="G5142" s="32"/>
      <c r="H5142" s="32"/>
      <c r="K5142" s="124"/>
      <c r="T5142" s="124"/>
      <c r="U5142" s="124"/>
      <c r="V5142" s="124"/>
      <c r="W5142" s="124"/>
      <c r="X5142" s="124"/>
      <c r="Y5142" s="124"/>
      <c r="Z5142" s="124"/>
      <c r="AA5142" s="124"/>
      <c r="AB5142" s="124"/>
    </row>
    <row r="5143" spans="7:28" x14ac:dyDescent="0.25">
      <c r="G5143" s="32"/>
      <c r="H5143" s="32"/>
      <c r="K5143" s="124"/>
      <c r="T5143" s="124"/>
      <c r="U5143" s="124"/>
      <c r="V5143" s="124"/>
      <c r="W5143" s="124"/>
      <c r="X5143" s="124"/>
      <c r="Y5143" s="124"/>
      <c r="Z5143" s="124"/>
      <c r="AA5143" s="124"/>
      <c r="AB5143" s="124"/>
    </row>
  </sheetData>
  <sheetProtection password="DA71" sheet="1" objects="1" scenarios="1"/>
  <mergeCells count="53">
    <mergeCell ref="K17:M22"/>
    <mergeCell ref="B19:D19"/>
    <mergeCell ref="E19:G19"/>
    <mergeCell ref="B22:G22"/>
    <mergeCell ref="B6:G6"/>
    <mergeCell ref="B9:G9"/>
    <mergeCell ref="B10:G10"/>
    <mergeCell ref="B11:G11"/>
    <mergeCell ref="B12:G12"/>
    <mergeCell ref="B13:G13"/>
    <mergeCell ref="L24:M24"/>
    <mergeCell ref="B25:C25"/>
    <mergeCell ref="B26:M28"/>
    <mergeCell ref="B29:M29"/>
    <mergeCell ref="B31:C31"/>
    <mergeCell ref="B192:L196"/>
    <mergeCell ref="B198:G198"/>
    <mergeCell ref="B201:G201"/>
    <mergeCell ref="F185:J186"/>
    <mergeCell ref="K187:L188"/>
    <mergeCell ref="C189:D189"/>
    <mergeCell ref="F189:G189"/>
    <mergeCell ref="K189:L189"/>
    <mergeCell ref="B2:M2"/>
    <mergeCell ref="B3:M3"/>
    <mergeCell ref="K6:M7"/>
    <mergeCell ref="K8:M13"/>
    <mergeCell ref="K16:M16"/>
    <mergeCell ref="B16:G16"/>
    <mergeCell ref="B203:D204"/>
    <mergeCell ref="F203:G204"/>
    <mergeCell ref="J203:K204"/>
    <mergeCell ref="B206:D206"/>
    <mergeCell ref="F206:G206"/>
    <mergeCell ref="J206:K206"/>
    <mergeCell ref="J207:K207"/>
    <mergeCell ref="B209:D209"/>
    <mergeCell ref="F209:G209"/>
    <mergeCell ref="J209:K209"/>
    <mergeCell ref="J210:K210"/>
    <mergeCell ref="B210:D210"/>
    <mergeCell ref="F210:G210"/>
    <mergeCell ref="B207:D207"/>
    <mergeCell ref="F207:G207"/>
    <mergeCell ref="B218:G218"/>
    <mergeCell ref="B212:D212"/>
    <mergeCell ref="F212:G212"/>
    <mergeCell ref="J212:K212"/>
    <mergeCell ref="J213:K213"/>
    <mergeCell ref="B215:D215"/>
    <mergeCell ref="B216:D216"/>
    <mergeCell ref="B213:D213"/>
    <mergeCell ref="F213:G213"/>
  </mergeCells>
  <conditionalFormatting sqref="B32:K181">
    <cfRule type="expression" dxfId="444" priority="33">
      <formula>($C32=0)</formula>
    </cfRule>
  </conditionalFormatting>
  <conditionalFormatting sqref="B32:K181">
    <cfRule type="expression" dxfId="443" priority="32">
      <formula>($M32=1)</formula>
    </cfRule>
  </conditionalFormatting>
  <conditionalFormatting sqref="L182">
    <cfRule type="expression" dxfId="442" priority="31">
      <formula>($M182=1)</formula>
    </cfRule>
  </conditionalFormatting>
  <conditionalFormatting sqref="L182">
    <cfRule type="expression" dxfId="441" priority="30">
      <formula>($C182=0)</formula>
    </cfRule>
  </conditionalFormatting>
  <conditionalFormatting sqref="L32:L181">
    <cfRule type="containsText" dxfId="440" priority="12" operator="containsText" text="Relevant">
      <formula>NOT(ISERROR(SEARCH("Relevant",L32)))</formula>
    </cfRule>
    <cfRule type="containsText" dxfId="439" priority="13" operator="containsText" text="deemed">
      <formula>NOT(ISERROR(SEARCH("deemed",L32)))</formula>
    </cfRule>
    <cfRule type="containsText" dxfId="438" priority="14" operator="containsText" text="Please">
      <formula>NOT(ISERROR(SEARCH("Please",L32)))</formula>
    </cfRule>
    <cfRule type="containsText" dxfId="437" priority="15" operator="containsText" text="Scheme">
      <formula>NOT(ISERROR(SEARCH("Scheme",L32)))</formula>
    </cfRule>
    <cfRule type="containsText" dxfId="436" priority="19" operator="containsText" text="Contributions">
      <formula>NOT(ISERROR(SEARCH("Contributions",L32)))</formula>
    </cfRule>
    <cfRule type="containsText" dxfId="435" priority="20" operator="containsText" text="Deemed">
      <formula>NOT(ISERROR(SEARCH("Deemed",L32)))</formula>
    </cfRule>
    <cfRule type="containsText" dxfId="434" priority="24" operator="containsText" text="Special">
      <formula>NOT(ISERROR(SEARCH("Special",L32)))</formula>
    </cfRule>
    <cfRule type="containsText" dxfId="433" priority="26" operator="containsText" text="Detected">
      <formula>NOT(ISERROR(SEARCH("Detected",L32)))</formula>
    </cfRule>
    <cfRule type="containsText" dxfId="432" priority="27" operator="containsText" text="Acceptable">
      <formula>NOT(ISERROR(SEARCH("Acceptable",L32)))</formula>
    </cfRule>
    <cfRule type="cellIs" dxfId="431" priority="28" operator="lessThan">
      <formula>1</formula>
    </cfRule>
    <cfRule type="containsText" dxfId="430" priority="29" operator="containsText" text="DETAILS">
      <formula>NOT(ISERROR(SEARCH("DETAILS",L32)))</formula>
    </cfRule>
  </conditionalFormatting>
  <conditionalFormatting sqref="L32:L181">
    <cfRule type="containsText" dxfId="429" priority="25" operator="containsText" text="Member">
      <formula>NOT(ISERROR(SEARCH("Member",L32)))</formula>
    </cfRule>
  </conditionalFormatting>
  <conditionalFormatting sqref="L32:L181">
    <cfRule type="containsText" dxfId="428" priority="22" operator="containsText" text="details">
      <formula>NOT(ISERROR(SEARCH("details",L32)))</formula>
    </cfRule>
    <cfRule type="containsText" dxfId="427" priority="23" operator="containsText" text="Unknown">
      <formula>NOT(ISERROR(SEARCH("Unknown",L32)))</formula>
    </cfRule>
  </conditionalFormatting>
  <conditionalFormatting sqref="K16">
    <cfRule type="containsText" dxfId="426" priority="18" operator="containsText" text="More">
      <formula>NOT(ISERROR(SEARCH("More",K16)))</formula>
    </cfRule>
    <cfRule type="containsText" dxfId="425" priority="21" operator="containsText" text="UNDO">
      <formula>NOT(ISERROR(SEARCH("UNDO",K16)))</formula>
    </cfRule>
  </conditionalFormatting>
  <conditionalFormatting sqref="G184:L184 K185:L185">
    <cfRule type="containsText" dxfId="424" priority="16" operator="containsText" text="error">
      <formula>NOT(ISERROR(SEARCH("error",G184)))</formula>
    </cfRule>
    <cfRule type="containsText" dxfId="423" priority="17" operator="containsText" text="ready">
      <formula>NOT(ISERROR(SEARCH("ready",G184)))</formula>
    </cfRule>
  </conditionalFormatting>
  <conditionalFormatting sqref="L32:L181">
    <cfRule type="containsText" dxfId="422" priority="11" operator="containsText" text="Practice">
      <formula>NOT(ISERROR(SEARCH("Practice",L32)))</formula>
    </cfRule>
  </conditionalFormatting>
  <conditionalFormatting sqref="L32:L181">
    <cfRule type="containsText" dxfId="421" priority="10" operator="containsText" text="scheme">
      <formula>NOT(ISERROR(SEARCH("scheme",L32)))</formula>
    </cfRule>
  </conditionalFormatting>
  <conditionalFormatting sqref="K17">
    <cfRule type="containsText" dxfId="420" priority="8" operator="containsText" text="Form">
      <formula>NOT(ISERROR(SEARCH("Form",K17)))</formula>
    </cfRule>
    <cfRule type="containsText" dxfId="419" priority="9" operator="containsText" text="Member">
      <formula>NOT(ISERROR(SEARCH("Member",K17)))</formula>
    </cfRule>
  </conditionalFormatting>
  <conditionalFormatting sqref="K16">
    <cfRule type="containsText" dxfId="418" priority="7" operator="containsText" text="urgent">
      <formula>NOT(ISERROR(SEARCH("urgent",K16)))</formula>
    </cfRule>
  </conditionalFormatting>
  <conditionalFormatting sqref="K6">
    <cfRule type="containsText" dxfId="417" priority="5" operator="containsText" text="READY">
      <formula>NOT(ISERROR(SEARCH("READY",K6)))</formula>
    </cfRule>
    <cfRule type="containsText" dxfId="416" priority="6" operator="containsText" text="ERROR">
      <formula>NOT(ISERROR(SEARCH("ERROR",K6)))</formula>
    </cfRule>
  </conditionalFormatting>
  <conditionalFormatting sqref="L32:L181">
    <cfRule type="containsText" dxfId="415" priority="4" operator="containsText" text="Part Time Hours">
      <formula>NOT(ISERROR(SEARCH("Part Time Hours",L32)))</formula>
    </cfRule>
  </conditionalFormatting>
  <conditionalFormatting sqref="L32:L181">
    <cfRule type="containsText" dxfId="414" priority="3" operator="containsText" text="Part Time Status">
      <formula>NOT(ISERROR(SEARCH("Part Time Status",L32)))</formula>
    </cfRule>
  </conditionalFormatting>
  <conditionalFormatting sqref="I32:I181">
    <cfRule type="expression" dxfId="413" priority="2">
      <formula>($H32="Full Time")</formula>
    </cfRule>
  </conditionalFormatting>
  <conditionalFormatting sqref="K17:M22">
    <cfRule type="containsText" dxfId="412" priority="1" operator="containsText" text="Terminating">
      <formula>NOT(ISERROR(SEARCH("Terminating",K17)))</formula>
    </cfRule>
  </conditionalFormatting>
  <dataValidations count="4">
    <dataValidation allowBlank="1" showErrorMessage="1" promptTitle="Scheme" prompt="Please choose which scheme the member belongs to._x000a_" sqref="D32:D181" xr:uid="{00000000-0002-0000-0200-000000000000}"/>
    <dataValidation allowBlank="1" errorTitle="National Insurance Number." error="National Insurance Number must be 9 characters long, no spaces, please review and try again" promptTitle="National Insurance Number" prompt="Must be 9 Characters, No Spaces" sqref="E32:E181" xr:uid="{00000000-0002-0000-0200-000001000000}"/>
    <dataValidation type="list" allowBlank="1" showInputMessage="1" showErrorMessage="1" sqref="H32:H181" xr:uid="{00000000-0002-0000-0200-000002000000}">
      <formula1>$Q$4:$Q$5</formula1>
    </dataValidation>
    <dataValidation type="list" allowBlank="1" showInputMessage="1" showErrorMessage="1" sqref="M32:M181" xr:uid="{00000000-0002-0000-0200-000003000000}">
      <formula1>$R$3:$R$9</formula1>
    </dataValidation>
  </dataValidations>
  <hyperlinks>
    <hyperlink ref="B3" r:id="rId1" xr:uid="{00000000-0004-0000-0200-000000000000}"/>
  </hyperlinks>
  <pageMargins left="0.7" right="0.7" top="0.75" bottom="0.75" header="0.3" footer="0.3"/>
  <pageSetup paperSize="9" scale="35" orientation="portrait" r:id="rId2"/>
  <headerFooter>
    <oddFooter>&amp;LApril 2019&amp;CPage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B050"/>
  </sheetPr>
  <dimension ref="A1:AX5143"/>
  <sheetViews>
    <sheetView showZeros="0" view="pageBreakPreview" zoomScale="70" zoomScaleNormal="85" zoomScaleSheetLayoutView="70" workbookViewId="0">
      <selection activeCell="F32" sqref="F32"/>
    </sheetView>
  </sheetViews>
  <sheetFormatPr defaultRowHeight="15" x14ac:dyDescent="0.25"/>
  <cols>
    <col min="1" max="1" width="9.140625" style="124"/>
    <col min="2" max="2" width="11.7109375" style="124" customWidth="1"/>
    <col min="3" max="3" width="18.7109375" style="124" customWidth="1"/>
    <col min="4" max="4" width="8.28515625" style="124" customWidth="1"/>
    <col min="5" max="5" width="13.140625" style="124" customWidth="1"/>
    <col min="6" max="6" width="19.85546875" style="124" customWidth="1"/>
    <col min="7" max="7" width="17.7109375" style="124" customWidth="1"/>
    <col min="8" max="8" width="11.5703125" style="124" customWidth="1"/>
    <col min="9" max="9" width="17.28515625" style="124" customWidth="1"/>
    <col min="10" max="10" width="15.7109375" style="124" customWidth="1"/>
    <col min="11" max="11" width="15.7109375" style="108" customWidth="1"/>
    <col min="12" max="12" width="38.7109375" style="124" customWidth="1"/>
    <col min="13" max="13" width="24.28515625" style="124" customWidth="1"/>
    <col min="14" max="14" width="16.140625" style="124" customWidth="1"/>
    <col min="15" max="15" width="11.42578125" style="124" hidden="1" customWidth="1"/>
    <col min="16" max="16" width="10.5703125" style="124" hidden="1" customWidth="1"/>
    <col min="17" max="17" width="14.85546875" style="124" hidden="1" customWidth="1"/>
    <col min="18" max="18" width="9.140625" style="124" hidden="1" customWidth="1"/>
    <col min="19" max="19" width="13.5703125" style="124" hidden="1" customWidth="1"/>
    <col min="20" max="20" width="12.140625" style="222" hidden="1" customWidth="1"/>
    <col min="21" max="21" width="12.42578125" style="222" hidden="1" customWidth="1"/>
    <col min="22" max="23" width="9.140625" style="222" hidden="1" customWidth="1"/>
    <col min="24" max="28" width="9.140625" style="110" hidden="1" customWidth="1"/>
    <col min="29" max="29" width="11.85546875" style="124" hidden="1" customWidth="1"/>
    <col min="30" max="30" width="10.5703125" style="124" hidden="1" customWidth="1"/>
    <col min="31" max="31" width="11" style="124" hidden="1" customWidth="1"/>
    <col min="32" max="33" width="9.140625" style="124" hidden="1" customWidth="1"/>
    <col min="34" max="34" width="11.28515625" style="124" hidden="1" customWidth="1"/>
    <col min="35" max="35" width="13.140625" style="124" hidden="1" customWidth="1"/>
    <col min="36" max="45" width="9.140625" style="124" hidden="1" customWidth="1"/>
    <col min="46" max="46" width="9.140625" style="124" customWidth="1"/>
    <col min="47" max="47" width="0" style="124" hidden="1" customWidth="1"/>
    <col min="48" max="16384" width="9.140625" style="124"/>
  </cols>
  <sheetData>
    <row r="1" spans="1:28" x14ac:dyDescent="0.25">
      <c r="A1" s="10"/>
      <c r="B1" s="11"/>
      <c r="C1" s="11"/>
      <c r="D1" s="11"/>
      <c r="E1" s="11"/>
      <c r="F1" s="11"/>
      <c r="G1" s="11"/>
      <c r="H1" s="11"/>
      <c r="I1" s="16"/>
      <c r="J1" s="16"/>
      <c r="K1" s="414"/>
      <c r="L1" s="16"/>
      <c r="M1" s="5"/>
      <c r="N1" s="5"/>
      <c r="O1" s="241"/>
      <c r="P1" s="5"/>
      <c r="S1" s="214"/>
      <c r="T1" s="214">
        <v>45809</v>
      </c>
      <c r="U1" s="340">
        <v>45838</v>
      </c>
      <c r="W1" s="124"/>
      <c r="X1" s="124"/>
      <c r="Y1" s="124"/>
      <c r="Z1" s="124"/>
      <c r="AA1" s="124"/>
      <c r="AB1" s="124"/>
    </row>
    <row r="2" spans="1:28" ht="23.25" x14ac:dyDescent="0.35">
      <c r="A2" s="6"/>
      <c r="B2" s="469" t="s">
        <v>0</v>
      </c>
      <c r="C2" s="469"/>
      <c r="D2" s="469"/>
      <c r="E2" s="469"/>
      <c r="F2" s="469"/>
      <c r="G2" s="469"/>
      <c r="H2" s="469"/>
      <c r="I2" s="469"/>
      <c r="J2" s="469"/>
      <c r="K2" s="469"/>
      <c r="L2" s="469"/>
      <c r="M2" s="469"/>
      <c r="N2" s="5"/>
      <c r="O2" s="5"/>
      <c r="P2" s="5"/>
      <c r="Q2" s="5"/>
      <c r="R2" s="78" t="s">
        <v>431</v>
      </c>
      <c r="T2" s="124"/>
      <c r="X2" s="124"/>
      <c r="Y2" s="124"/>
      <c r="Z2" s="124"/>
      <c r="AA2" s="124"/>
      <c r="AB2" s="124"/>
    </row>
    <row r="3" spans="1:28" ht="21" x14ac:dyDescent="0.25">
      <c r="A3" s="6"/>
      <c r="B3" s="501" t="s">
        <v>1</v>
      </c>
      <c r="C3" s="501"/>
      <c r="D3" s="501"/>
      <c r="E3" s="501"/>
      <c r="F3" s="501"/>
      <c r="G3" s="501"/>
      <c r="H3" s="501"/>
      <c r="I3" s="501"/>
      <c r="J3" s="501"/>
      <c r="K3" s="501"/>
      <c r="L3" s="501"/>
      <c r="M3" s="501"/>
      <c r="N3" s="5"/>
      <c r="O3" s="5"/>
      <c r="P3" s="5"/>
      <c r="Q3" s="5"/>
      <c r="R3" s="78"/>
      <c r="T3" s="124"/>
      <c r="X3" s="124"/>
      <c r="Y3" s="124"/>
      <c r="Z3" s="124"/>
      <c r="AA3" s="124"/>
      <c r="AB3" s="124"/>
    </row>
    <row r="4" spans="1:28" x14ac:dyDescent="0.25">
      <c r="A4" s="6"/>
      <c r="B4" s="25"/>
      <c r="C4" s="25"/>
      <c r="D4" s="12"/>
      <c r="E4" s="12"/>
      <c r="F4" s="12"/>
      <c r="G4" s="12"/>
      <c r="H4" s="12"/>
      <c r="I4" s="12"/>
      <c r="J4" s="5"/>
      <c r="K4" s="5"/>
      <c r="L4" s="425"/>
      <c r="M4" s="5"/>
      <c r="N4" s="5"/>
      <c r="O4" s="5"/>
      <c r="P4" s="5"/>
      <c r="Q4" s="5" t="s">
        <v>593</v>
      </c>
      <c r="R4" s="78" t="s">
        <v>583</v>
      </c>
      <c r="T4" s="124"/>
      <c r="X4" s="124"/>
      <c r="Y4" s="124"/>
      <c r="Z4" s="124"/>
      <c r="AA4" s="124"/>
      <c r="AB4" s="124"/>
    </row>
    <row r="5" spans="1:28" ht="16.5" thickBot="1" x14ac:dyDescent="0.3">
      <c r="A5" s="6"/>
      <c r="B5" s="233" t="s">
        <v>2</v>
      </c>
      <c r="C5" s="81"/>
      <c r="D5" s="81"/>
      <c r="E5" s="81"/>
      <c r="F5" s="81"/>
      <c r="G5" s="81"/>
      <c r="H5" s="13"/>
      <c r="I5" s="13"/>
      <c r="J5" s="13"/>
      <c r="K5" s="13"/>
      <c r="L5" s="44"/>
      <c r="M5" s="5"/>
      <c r="N5" s="5"/>
      <c r="O5" s="5"/>
      <c r="P5" s="5"/>
      <c r="Q5" s="5" t="s">
        <v>594</v>
      </c>
      <c r="R5" s="78" t="s">
        <v>582</v>
      </c>
      <c r="T5" s="124"/>
      <c r="X5" s="124"/>
      <c r="Y5" s="124"/>
      <c r="Z5" s="124"/>
      <c r="AA5" s="124"/>
      <c r="AB5" s="124"/>
    </row>
    <row r="6" spans="1:28" ht="15.75" customHeight="1" thickBot="1" x14ac:dyDescent="0.3">
      <c r="A6" s="6"/>
      <c r="B6" s="503">
        <f>'Member Info'!D6</f>
        <v>0</v>
      </c>
      <c r="C6" s="504"/>
      <c r="D6" s="504"/>
      <c r="E6" s="504"/>
      <c r="F6" s="504"/>
      <c r="G6" s="505"/>
      <c r="H6" s="385"/>
      <c r="I6" s="385"/>
      <c r="J6" s="24"/>
      <c r="K6" s="508" t="str">
        <f>IF(ISERROR(AE182),"***An error has been detected, please enter an explantion below***",IF(AE182&lt;-1,"**An error has been detected, please enter explanation below**",IF(AE182&gt;1,"**An error has been detected, please enter an explantion below**",IF(P18=1,"Please fix the error in the box below before submitting GP1",IF(AL182&gt;=1,"**An error has been detected, please correct the Deemed error(s)**",IF(OR(AR32=1,AS32=1),"An Error Has Been Detected, Please Enter and Explanation Below","Form Ready to submit"))))))</f>
        <v>An Error Has Been Detected, Please Enter and Explanation Below</v>
      </c>
      <c r="L6" s="509"/>
      <c r="M6" s="510"/>
      <c r="N6" s="5"/>
      <c r="O6" s="5"/>
      <c r="P6" s="5"/>
      <c r="Q6" s="5"/>
      <c r="R6" s="78" t="s">
        <v>434</v>
      </c>
      <c r="T6" s="124"/>
      <c r="X6" s="124"/>
      <c r="Y6" s="124"/>
      <c r="Z6" s="124"/>
      <c r="AA6" s="124"/>
      <c r="AB6" s="124"/>
    </row>
    <row r="7" spans="1:28" ht="15.75" thickBot="1" x14ac:dyDescent="0.3">
      <c r="A7" s="6"/>
      <c r="B7" s="12"/>
      <c r="C7" s="12"/>
      <c r="D7" s="12"/>
      <c r="E7" s="12"/>
      <c r="F7" s="5"/>
      <c r="G7" s="5"/>
      <c r="H7" s="5"/>
      <c r="I7" s="5"/>
      <c r="J7" s="5"/>
      <c r="K7" s="511"/>
      <c r="L7" s="512"/>
      <c r="M7" s="513"/>
      <c r="N7" s="5"/>
      <c r="O7" s="5"/>
      <c r="P7" s="5"/>
      <c r="Q7" s="5"/>
      <c r="R7" s="78" t="s">
        <v>541</v>
      </c>
      <c r="T7" s="124"/>
      <c r="X7" s="124"/>
      <c r="Y7" s="124"/>
      <c r="Z7" s="124"/>
      <c r="AA7" s="124"/>
      <c r="AB7" s="124"/>
    </row>
    <row r="8" spans="1:28" ht="16.5" thickBot="1" x14ac:dyDescent="0.3">
      <c r="A8" s="6"/>
      <c r="B8" s="233" t="s">
        <v>564</v>
      </c>
      <c r="C8" s="81"/>
      <c r="D8" s="81"/>
      <c r="E8" s="81"/>
      <c r="F8" s="81"/>
      <c r="G8" s="81"/>
      <c r="H8" s="13"/>
      <c r="I8" s="13"/>
      <c r="J8" s="13"/>
      <c r="K8" s="514"/>
      <c r="L8" s="515"/>
      <c r="M8" s="516"/>
      <c r="N8" s="5"/>
      <c r="O8" s="5"/>
      <c r="P8" s="5"/>
      <c r="Q8" s="5"/>
      <c r="R8" s="78" t="s">
        <v>492</v>
      </c>
      <c r="T8" s="124"/>
      <c r="X8" s="124"/>
      <c r="Y8" s="124"/>
      <c r="Z8" s="124"/>
      <c r="AA8" s="124"/>
      <c r="AB8" s="124"/>
    </row>
    <row r="9" spans="1:28" x14ac:dyDescent="0.25">
      <c r="A9" s="6"/>
      <c r="B9" s="538" t="str">
        <f>'Member Info'!$D$9</f>
        <v>Enter Practice address here on Member info Page - delete if not required</v>
      </c>
      <c r="C9" s="539"/>
      <c r="D9" s="539"/>
      <c r="E9" s="539"/>
      <c r="F9" s="539"/>
      <c r="G9" s="540"/>
      <c r="H9" s="82"/>
      <c r="I9" s="82"/>
      <c r="J9" s="272"/>
      <c r="K9" s="517"/>
      <c r="L9" s="518"/>
      <c r="M9" s="519"/>
      <c r="N9" s="5"/>
      <c r="O9" s="5"/>
      <c r="P9" s="5"/>
      <c r="Q9" s="5"/>
      <c r="R9" s="78" t="s">
        <v>485</v>
      </c>
      <c r="T9" s="124"/>
      <c r="X9" s="124"/>
      <c r="Y9" s="124"/>
      <c r="Z9" s="124"/>
      <c r="AA9" s="124"/>
      <c r="AB9" s="124"/>
    </row>
    <row r="10" spans="1:28" x14ac:dyDescent="0.25">
      <c r="A10" s="6"/>
      <c r="B10" s="541" t="str">
        <f>'Member Info'!$D$10</f>
        <v>Enter Practice address here on Member info Page - delete if not required</v>
      </c>
      <c r="C10" s="542"/>
      <c r="D10" s="542"/>
      <c r="E10" s="542"/>
      <c r="F10" s="542"/>
      <c r="G10" s="543"/>
      <c r="H10" s="82"/>
      <c r="I10" s="82"/>
      <c r="J10" s="272"/>
      <c r="K10" s="517"/>
      <c r="L10" s="518"/>
      <c r="M10" s="519"/>
      <c r="N10" s="5"/>
      <c r="O10" s="5"/>
      <c r="P10" s="5"/>
      <c r="Q10" s="5"/>
      <c r="R10" s="78"/>
      <c r="T10" s="124"/>
      <c r="X10" s="124"/>
      <c r="Y10" s="124"/>
      <c r="Z10" s="124"/>
      <c r="AA10" s="124"/>
      <c r="AB10" s="124"/>
    </row>
    <row r="11" spans="1:28" x14ac:dyDescent="0.25">
      <c r="A11" s="6"/>
      <c r="B11" s="541" t="str">
        <f>'Member Info'!$D$11</f>
        <v>Enter Practice address here on Member info Page - delete if not required</v>
      </c>
      <c r="C11" s="542"/>
      <c r="D11" s="542"/>
      <c r="E11" s="542"/>
      <c r="F11" s="542"/>
      <c r="G11" s="543"/>
      <c r="H11" s="82"/>
      <c r="I11" s="82"/>
      <c r="J11" s="272"/>
      <c r="K11" s="517"/>
      <c r="L11" s="518"/>
      <c r="M11" s="519"/>
      <c r="N11" s="5"/>
      <c r="O11" s="5"/>
      <c r="P11" s="5"/>
      <c r="Q11" s="5"/>
      <c r="T11" s="124"/>
      <c r="X11" s="124"/>
      <c r="Y11" s="124"/>
      <c r="Z11" s="124"/>
      <c r="AA11" s="124"/>
      <c r="AB11" s="124"/>
    </row>
    <row r="12" spans="1:28" x14ac:dyDescent="0.25">
      <c r="A12" s="6"/>
      <c r="B12" s="541" t="str">
        <f>'Member Info'!$D$12</f>
        <v>Enter Practice address here on Member info Page - delete if not required</v>
      </c>
      <c r="C12" s="542"/>
      <c r="D12" s="542"/>
      <c r="E12" s="542"/>
      <c r="F12" s="542"/>
      <c r="G12" s="543"/>
      <c r="H12" s="82"/>
      <c r="I12" s="82"/>
      <c r="J12" s="272"/>
      <c r="K12" s="517"/>
      <c r="L12" s="518"/>
      <c r="M12" s="519"/>
      <c r="N12" s="5"/>
      <c r="O12" s="5"/>
      <c r="P12" s="5"/>
      <c r="Q12" s="5"/>
      <c r="T12" s="124"/>
      <c r="X12" s="124"/>
      <c r="Y12" s="124"/>
      <c r="Z12" s="124"/>
      <c r="AA12" s="124"/>
      <c r="AB12" s="124"/>
    </row>
    <row r="13" spans="1:28" ht="15.75" thickBot="1" x14ac:dyDescent="0.3">
      <c r="A13" s="6"/>
      <c r="B13" s="544" t="str">
        <f>'Member Info'!$D$13</f>
        <v>Enter Practice address here on Member info Page - delete if not required</v>
      </c>
      <c r="C13" s="545"/>
      <c r="D13" s="545"/>
      <c r="E13" s="545"/>
      <c r="F13" s="545"/>
      <c r="G13" s="546"/>
      <c r="H13" s="82"/>
      <c r="I13" s="82"/>
      <c r="J13" s="272"/>
      <c r="K13" s="520"/>
      <c r="L13" s="521"/>
      <c r="M13" s="522"/>
      <c r="N13" s="5"/>
      <c r="O13" s="5"/>
      <c r="P13" s="5"/>
      <c r="Q13" s="5"/>
      <c r="T13" s="124"/>
      <c r="X13" s="124"/>
      <c r="Y13" s="124"/>
      <c r="Z13" s="124"/>
      <c r="AA13" s="124"/>
      <c r="AB13" s="124"/>
    </row>
    <row r="14" spans="1:28" x14ac:dyDescent="0.25">
      <c r="A14" s="6"/>
      <c r="B14" s="12"/>
      <c r="C14" s="12"/>
      <c r="D14" s="12"/>
      <c r="E14" s="12"/>
      <c r="F14" s="5"/>
      <c r="G14" s="5"/>
      <c r="H14" s="5"/>
      <c r="I14" s="5"/>
      <c r="J14" s="5"/>
      <c r="K14" s="5"/>
      <c r="L14" s="329"/>
      <c r="M14" s="329"/>
      <c r="N14" s="5"/>
      <c r="O14" s="5"/>
      <c r="P14" s="5"/>
      <c r="Q14" s="5"/>
      <c r="T14" s="124"/>
      <c r="W14" s="223"/>
      <c r="X14" s="124"/>
      <c r="Y14" s="124"/>
      <c r="Z14" s="124"/>
      <c r="AA14" s="124"/>
      <c r="AB14" s="124"/>
    </row>
    <row r="15" spans="1:28" ht="16.5" thickBot="1" x14ac:dyDescent="0.3">
      <c r="A15" s="6"/>
      <c r="B15" s="233" t="s">
        <v>4</v>
      </c>
      <c r="C15" s="81"/>
      <c r="D15" s="81"/>
      <c r="E15" s="81"/>
      <c r="F15" s="81"/>
      <c r="G15" s="81"/>
      <c r="H15" s="13"/>
      <c r="I15" s="13"/>
      <c r="J15" s="13"/>
      <c r="K15" s="13"/>
      <c r="L15" s="44"/>
      <c r="M15" s="5"/>
      <c r="N15" s="5"/>
      <c r="O15" s="5"/>
      <c r="P15" s="5"/>
      <c r="Q15" s="5"/>
      <c r="T15" s="124"/>
      <c r="W15" s="223"/>
      <c r="X15" s="124"/>
      <c r="Y15" s="124"/>
      <c r="Z15" s="124"/>
      <c r="AA15" s="124"/>
      <c r="AB15" s="124"/>
    </row>
    <row r="16" spans="1:28" ht="17.25" customHeight="1" thickBot="1" x14ac:dyDescent="0.3">
      <c r="A16" s="6"/>
      <c r="B16" s="503">
        <f>'Member Info'!$D$16</f>
        <v>0</v>
      </c>
      <c r="C16" s="504"/>
      <c r="D16" s="504"/>
      <c r="E16" s="504"/>
      <c r="F16" s="504"/>
      <c r="G16" s="505"/>
      <c r="H16" s="385"/>
      <c r="I16" s="385"/>
      <c r="J16" s="325"/>
      <c r="K16" s="523" t="str">
        <f>IF(OR(AA182&gt;0,AF182&gt;0,AG182&gt;0),"STOP! - Urgent Action Required","")</f>
        <v/>
      </c>
      <c r="L16" s="524"/>
      <c r="M16" s="525"/>
      <c r="N16" s="5"/>
      <c r="O16" s="5"/>
      <c r="P16" s="5"/>
      <c r="Q16" s="5"/>
      <c r="T16" s="124">
        <f>'Member Info'!X2</f>
        <v>2.5</v>
      </c>
      <c r="W16" s="224"/>
      <c r="X16" s="124"/>
      <c r="Y16" s="124"/>
      <c r="Z16" s="124"/>
      <c r="AA16" s="124"/>
      <c r="AB16" s="124"/>
    </row>
    <row r="17" spans="1:45" ht="15" customHeight="1" x14ac:dyDescent="0.25">
      <c r="A17" s="6"/>
      <c r="B17" s="12"/>
      <c r="C17" s="12"/>
      <c r="D17" s="12"/>
      <c r="E17" s="12"/>
      <c r="F17" s="5"/>
      <c r="G17" s="5"/>
      <c r="H17" s="5"/>
      <c r="I17" s="5"/>
      <c r="J17" s="5"/>
      <c r="K17" s="526" t="str">
        <f>IF(AA182&gt;=1,"A Cut, Copy and paste action has corrupted this form, please UNDO (CTRL + Z) last action, or a New form will need to be Used from now on",IF(AF182&gt;0,"One or More members have been marked as - Left Employment/Scheme, but do not have an end date. please enter the End Date in the Member Info Tab",IF(AG182&gt;=1,"Leaver this month, send their T55a terminating form to HSCPensions@hscni.net today","")))</f>
        <v/>
      </c>
      <c r="L17" s="527"/>
      <c r="M17" s="528"/>
      <c r="N17" s="5"/>
      <c r="O17" s="5"/>
      <c r="P17" s="5"/>
      <c r="Q17" s="5"/>
      <c r="T17" s="124"/>
      <c r="X17" s="222"/>
      <c r="AC17" s="110"/>
    </row>
    <row r="18" spans="1:45" ht="16.5" customHeight="1" thickBot="1" x14ac:dyDescent="0.3">
      <c r="A18" s="6"/>
      <c r="B18" s="81" t="s">
        <v>470</v>
      </c>
      <c r="C18" s="81"/>
      <c r="D18" s="81"/>
      <c r="E18" s="328" t="s">
        <v>414</v>
      </c>
      <c r="F18" s="265"/>
      <c r="G18" s="265"/>
      <c r="H18" s="265"/>
      <c r="I18" s="265"/>
      <c r="J18" s="382"/>
      <c r="K18" s="529"/>
      <c r="L18" s="530"/>
      <c r="M18" s="531"/>
      <c r="N18" s="5"/>
      <c r="O18" s="5"/>
      <c r="P18" s="5">
        <f>IF(OR(K16="",K17="Leaver this month, send their T55a terminating form to HSCPensions@hscni.net today"),0,1)</f>
        <v>0</v>
      </c>
      <c r="Q18" s="5"/>
      <c r="T18" s="124"/>
      <c r="X18" s="222"/>
      <c r="AC18" s="110"/>
    </row>
    <row r="19" spans="1:45" ht="15.75" customHeight="1" thickBot="1" x14ac:dyDescent="0.3">
      <c r="A19" s="6"/>
      <c r="B19" s="503">
        <f>'Member Info'!$D$19</f>
        <v>0</v>
      </c>
      <c r="C19" s="504"/>
      <c r="D19" s="505"/>
      <c r="E19" s="535"/>
      <c r="F19" s="536"/>
      <c r="G19" s="537"/>
      <c r="H19" s="386"/>
      <c r="I19" s="386"/>
      <c r="J19" s="326"/>
      <c r="K19" s="529"/>
      <c r="L19" s="530"/>
      <c r="M19" s="531"/>
      <c r="N19" s="5"/>
      <c r="O19" s="5"/>
      <c r="P19" s="5"/>
      <c r="Q19" s="5"/>
      <c r="T19" s="124"/>
      <c r="X19" s="222"/>
      <c r="AC19" s="110"/>
    </row>
    <row r="20" spans="1:45" ht="15" customHeight="1" x14ac:dyDescent="0.25">
      <c r="A20" s="6"/>
      <c r="B20" s="25"/>
      <c r="C20" s="25"/>
      <c r="D20" s="25"/>
      <c r="E20" s="25"/>
      <c r="F20" s="5"/>
      <c r="G20" s="5"/>
      <c r="H20" s="5"/>
      <c r="I20" s="5"/>
      <c r="J20" s="5"/>
      <c r="K20" s="529"/>
      <c r="L20" s="530"/>
      <c r="M20" s="531"/>
      <c r="N20" s="5"/>
      <c r="O20" s="5"/>
      <c r="P20" s="5"/>
      <c r="Q20" s="5"/>
      <c r="T20" s="124"/>
      <c r="X20" s="222"/>
      <c r="AC20" s="110"/>
    </row>
    <row r="21" spans="1:45" ht="16.5" customHeight="1" thickBot="1" x14ac:dyDescent="0.3">
      <c r="A21" s="6"/>
      <c r="B21" s="233" t="s">
        <v>526</v>
      </c>
      <c r="C21" s="81"/>
      <c r="D21" s="81"/>
      <c r="E21" s="81"/>
      <c r="F21" s="81"/>
      <c r="G21" s="81"/>
      <c r="H21" s="13"/>
      <c r="I21" s="13"/>
      <c r="J21" s="13"/>
      <c r="K21" s="529"/>
      <c r="L21" s="530"/>
      <c r="M21" s="531"/>
      <c r="N21" s="5"/>
      <c r="O21" s="5"/>
      <c r="P21" s="5"/>
      <c r="Q21" s="5"/>
      <c r="T21" s="124"/>
      <c r="X21" s="222"/>
      <c r="AC21" s="110"/>
    </row>
    <row r="22" spans="1:45" ht="15.75" customHeight="1" thickBot="1" x14ac:dyDescent="0.3">
      <c r="A22" s="6"/>
      <c r="B22" s="535"/>
      <c r="C22" s="536"/>
      <c r="D22" s="536"/>
      <c r="E22" s="536"/>
      <c r="F22" s="536"/>
      <c r="G22" s="537"/>
      <c r="H22" s="386"/>
      <c r="I22" s="386"/>
      <c r="J22" s="327"/>
      <c r="K22" s="532"/>
      <c r="L22" s="533"/>
      <c r="M22" s="534"/>
      <c r="N22" s="5"/>
      <c r="O22" s="5"/>
      <c r="P22" s="5"/>
      <c r="Q22" s="5" t="str">
        <f>IF(ISERROR(AD32)," Unknown Values entered",FALSE)</f>
        <v xml:space="preserve"> Unknown Values entered</v>
      </c>
      <c r="T22" s="124"/>
      <c r="X22" s="222"/>
      <c r="AC22" s="110"/>
    </row>
    <row r="23" spans="1:45" ht="15.75" customHeight="1" x14ac:dyDescent="0.25">
      <c r="A23" s="12"/>
      <c r="B23" s="12"/>
      <c r="C23" s="12"/>
      <c r="D23" s="12"/>
      <c r="E23" s="12"/>
      <c r="F23" s="12"/>
      <c r="G23" s="12"/>
      <c r="H23" s="12"/>
      <c r="I23" s="12"/>
      <c r="J23" s="12"/>
      <c r="K23" s="12"/>
      <c r="L23" s="330"/>
      <c r="M23" s="330"/>
      <c r="N23" s="5"/>
      <c r="O23" s="5"/>
      <c r="P23" s="5"/>
      <c r="Q23" s="5"/>
      <c r="T23" s="124"/>
      <c r="X23" s="222"/>
      <c r="AC23" s="110"/>
    </row>
    <row r="24" spans="1:45" ht="15.75" customHeight="1" thickBot="1" x14ac:dyDescent="0.3">
      <c r="A24" s="12"/>
      <c r="B24" s="12"/>
      <c r="C24" s="12"/>
      <c r="D24" s="12"/>
      <c r="E24" s="12"/>
      <c r="F24" s="336" t="s">
        <v>566</v>
      </c>
      <c r="G24" s="12"/>
      <c r="H24" s="12"/>
      <c r="I24" s="432" t="s">
        <v>626</v>
      </c>
      <c r="J24" s="413" t="s">
        <v>569</v>
      </c>
      <c r="K24" s="413" t="s">
        <v>570</v>
      </c>
      <c r="L24" s="502" t="s">
        <v>567</v>
      </c>
      <c r="M24" s="502"/>
      <c r="N24" s="5"/>
      <c r="O24" s="5"/>
      <c r="P24" s="5"/>
      <c r="Q24" s="5"/>
      <c r="T24" s="124"/>
      <c r="X24" s="222"/>
      <c r="AC24" s="110"/>
    </row>
    <row r="25" spans="1:45" s="409" customFormat="1" ht="30" customHeight="1" thickBot="1" x14ac:dyDescent="0.35">
      <c r="A25" s="405"/>
      <c r="B25" s="506" t="s">
        <v>565</v>
      </c>
      <c r="C25" s="507"/>
      <c r="D25" s="406"/>
      <c r="E25" s="407"/>
      <c r="F25" s="412">
        <f>SUM(F32:F181)</f>
        <v>0</v>
      </c>
      <c r="G25" s="406"/>
      <c r="H25" s="406"/>
      <c r="I25" s="433" t="str">
        <f>IF('Member Info'!O16="","N/A",IF('Member Info'!$AM$19&lt;=$T$1,(F25*'Member Info'!O19),"N/A"))</f>
        <v>N/A</v>
      </c>
      <c r="J25" s="412">
        <f>SUM(J32:J181)</f>
        <v>0</v>
      </c>
      <c r="K25" s="412">
        <f>SUM(K32:K181)</f>
        <v>0</v>
      </c>
      <c r="L25" s="404" t="str">
        <f>IF('Member Info'!O16="","",IF('Member Info'!$AM$19&lt;=$T$1,"Total Includes Employer levy",""))</f>
        <v/>
      </c>
      <c r="M25" s="412">
        <f>SUM(I25:K25)</f>
        <v>0</v>
      </c>
      <c r="N25" s="408"/>
      <c r="O25" s="408"/>
      <c r="P25" s="408"/>
      <c r="Q25" s="408"/>
      <c r="U25" s="410"/>
      <c r="V25" s="410"/>
      <c r="W25" s="410"/>
      <c r="X25" s="410"/>
      <c r="Y25" s="411"/>
      <c r="Z25" s="411"/>
      <c r="AA25" s="411"/>
      <c r="AB25" s="411"/>
      <c r="AC25" s="411"/>
    </row>
    <row r="26" spans="1:45" ht="15" customHeight="1" x14ac:dyDescent="0.25">
      <c r="A26" s="12"/>
      <c r="B26" s="481" t="s">
        <v>10</v>
      </c>
      <c r="C26" s="481"/>
      <c r="D26" s="481"/>
      <c r="E26" s="481"/>
      <c r="F26" s="481"/>
      <c r="G26" s="481"/>
      <c r="H26" s="481"/>
      <c r="I26" s="481"/>
      <c r="J26" s="481"/>
      <c r="K26" s="481"/>
      <c r="L26" s="481"/>
      <c r="M26" s="481"/>
      <c r="N26" s="5"/>
      <c r="O26" s="5"/>
      <c r="P26" s="5"/>
      <c r="Q26" s="5"/>
      <c r="T26" s="124"/>
      <c r="X26" s="222"/>
      <c r="AC26" s="110"/>
    </row>
    <row r="27" spans="1:45" ht="15.75" customHeight="1" x14ac:dyDescent="0.25">
      <c r="A27" s="12"/>
      <c r="B27" s="481"/>
      <c r="C27" s="481"/>
      <c r="D27" s="481"/>
      <c r="E27" s="481"/>
      <c r="F27" s="481"/>
      <c r="G27" s="481"/>
      <c r="H27" s="481"/>
      <c r="I27" s="481"/>
      <c r="J27" s="481"/>
      <c r="K27" s="481"/>
      <c r="L27" s="481"/>
      <c r="M27" s="481"/>
      <c r="N27" s="5"/>
      <c r="O27" s="5"/>
      <c r="P27" s="5"/>
      <c r="Q27" s="5"/>
      <c r="T27" s="124"/>
      <c r="X27" s="222"/>
      <c r="AC27" s="110"/>
    </row>
    <row r="28" spans="1:45" ht="15" customHeight="1" x14ac:dyDescent="0.25">
      <c r="A28" s="12"/>
      <c r="B28" s="481"/>
      <c r="C28" s="481"/>
      <c r="D28" s="481"/>
      <c r="E28" s="481"/>
      <c r="F28" s="481"/>
      <c r="G28" s="481"/>
      <c r="H28" s="481"/>
      <c r="I28" s="481"/>
      <c r="J28" s="481"/>
      <c r="K28" s="481"/>
      <c r="L28" s="481"/>
      <c r="M28" s="481"/>
      <c r="N28" s="12"/>
      <c r="O28" s="12"/>
      <c r="P28" s="12"/>
      <c r="Q28" s="12"/>
      <c r="T28" s="124"/>
      <c r="X28" s="222"/>
      <c r="AC28" s="110"/>
    </row>
    <row r="29" spans="1:45" ht="21" x14ac:dyDescent="0.35">
      <c r="A29" s="4"/>
      <c r="B29" s="549" t="s">
        <v>540</v>
      </c>
      <c r="C29" s="549"/>
      <c r="D29" s="549"/>
      <c r="E29" s="549"/>
      <c r="F29" s="549"/>
      <c r="G29" s="549"/>
      <c r="H29" s="549"/>
      <c r="I29" s="549"/>
      <c r="J29" s="549"/>
      <c r="K29" s="549"/>
      <c r="L29" s="549"/>
      <c r="M29" s="549"/>
      <c r="N29" s="5"/>
      <c r="O29" s="5"/>
      <c r="P29" s="5"/>
      <c r="Q29" s="5"/>
      <c r="T29" s="124"/>
      <c r="X29" s="222"/>
      <c r="AC29" s="110"/>
    </row>
    <row r="30" spans="1:45" x14ac:dyDescent="0.25">
      <c r="A30" s="4"/>
      <c r="B30" s="5"/>
      <c r="C30" s="5"/>
      <c r="D30" s="5"/>
      <c r="E30" s="20"/>
      <c r="F30" s="20"/>
      <c r="G30" s="21"/>
      <c r="H30" s="21"/>
      <c r="I30" s="21"/>
      <c r="J30" s="20"/>
      <c r="K30" s="20"/>
      <c r="L30" s="425"/>
      <c r="M30" s="5"/>
      <c r="N30" s="5"/>
      <c r="O30" s="5"/>
      <c r="P30" s="5"/>
      <c r="Q30" s="5"/>
      <c r="T30" s="124"/>
      <c r="X30" s="222"/>
      <c r="AC30" s="110"/>
    </row>
    <row r="31" spans="1:45" ht="93" customHeight="1" x14ac:dyDescent="0.25">
      <c r="A31" s="4"/>
      <c r="B31" s="547" t="s">
        <v>11</v>
      </c>
      <c r="C31" s="548"/>
      <c r="D31" s="38" t="s">
        <v>28</v>
      </c>
      <c r="E31" s="27" t="s">
        <v>12</v>
      </c>
      <c r="F31" s="27" t="s">
        <v>13</v>
      </c>
      <c r="G31" s="28" t="s">
        <v>445</v>
      </c>
      <c r="H31" s="28" t="s">
        <v>596</v>
      </c>
      <c r="I31" s="28" t="s">
        <v>597</v>
      </c>
      <c r="J31" s="27" t="s">
        <v>600</v>
      </c>
      <c r="K31" s="27" t="s">
        <v>16</v>
      </c>
      <c r="L31" s="79" t="s">
        <v>637</v>
      </c>
      <c r="M31" s="79" t="s">
        <v>525</v>
      </c>
      <c r="N31" s="5"/>
      <c r="O31" s="339" t="s">
        <v>572</v>
      </c>
      <c r="P31" s="91" t="s">
        <v>411</v>
      </c>
      <c r="Q31" s="91" t="s">
        <v>411</v>
      </c>
      <c r="R31" s="92" t="s">
        <v>412</v>
      </c>
      <c r="S31" s="93"/>
      <c r="T31" s="92" t="s">
        <v>413</v>
      </c>
      <c r="U31" s="225"/>
      <c r="V31" s="226" t="s">
        <v>458</v>
      </c>
      <c r="W31" s="226" t="s">
        <v>459</v>
      </c>
      <c r="X31" s="226" t="s">
        <v>460</v>
      </c>
      <c r="Y31" s="234" t="s">
        <v>486</v>
      </c>
      <c r="Z31" s="234" t="s">
        <v>487</v>
      </c>
      <c r="AA31" s="234" t="s">
        <v>489</v>
      </c>
      <c r="AB31" s="234" t="s">
        <v>493</v>
      </c>
      <c r="AC31" s="234" t="s">
        <v>522</v>
      </c>
      <c r="AD31" s="239" t="s">
        <v>498</v>
      </c>
      <c r="AE31" s="239" t="s">
        <v>490</v>
      </c>
      <c r="AF31" s="239" t="s">
        <v>523</v>
      </c>
      <c r="AG31" s="124" t="s">
        <v>524</v>
      </c>
      <c r="AI31" s="239" t="s">
        <v>527</v>
      </c>
      <c r="AJ31" s="239" t="s">
        <v>528</v>
      </c>
      <c r="AK31" s="239" t="s">
        <v>542</v>
      </c>
      <c r="AL31" s="239" t="s">
        <v>568</v>
      </c>
      <c r="AM31" s="239" t="s">
        <v>585</v>
      </c>
      <c r="AN31" s="239" t="s">
        <v>575</v>
      </c>
      <c r="AO31" s="239" t="s">
        <v>576</v>
      </c>
      <c r="AP31" s="239" t="s">
        <v>586</v>
      </c>
      <c r="AQ31" s="239" t="s">
        <v>595</v>
      </c>
      <c r="AR31" s="239" t="s">
        <v>598</v>
      </c>
      <c r="AS31" s="239" t="s">
        <v>599</v>
      </c>
    </row>
    <row r="32" spans="1:45" x14ac:dyDescent="0.25">
      <c r="A32" s="4">
        <v>1</v>
      </c>
      <c r="B32" s="164">
        <f>'Member Info'!D29</f>
        <v>0</v>
      </c>
      <c r="C32" s="164">
        <f>'Member Info'!E29</f>
        <v>0</v>
      </c>
      <c r="D32" s="164" t="str">
        <f>'Member Info'!G29</f>
        <v/>
      </c>
      <c r="E32" s="165">
        <f>'Member Info'!B29</f>
        <v>0</v>
      </c>
      <c r="F32" s="242"/>
      <c r="G32" s="166" t="str">
        <f>IF(E32=0,"",('Member Info'!K29+'Member Info'!L29))</f>
        <v/>
      </c>
      <c r="H32" s="419"/>
      <c r="I32" s="419"/>
      <c r="J32" s="26"/>
      <c r="K32" s="26"/>
      <c r="L32" s="384" t="str">
        <f>IF(E32=0,"",IF('Member Info'!F29&gt;$U$1,CONCATENATE("Joined with practice on ", TEXT('Member Info'!F29, "DD/MM/YYYY")),IF('Member Info'!N29&lt;&gt;"",IF('Member Info'!N29&lt;$T$1,CONCATENATE("Left Scheme on ", TEXT('Member Info'!N29, "DD/MM/YYYY")),IF(OR(G32="",G32=0),"Error Detected, No rate entered",IF(E32=0,"",IF(F32="","Error Detected, No Pensionable pay",IF(AS32=1,"No Part Time Status Entered",IF(AR32=1,"No Part Time Hours Entered",IF(ISERROR(AD32)," Unknown Values entered.",IF(V32+W32&lt;1,"Acceptable",IF(T32+U32=200, "No Contributions Entered", IF(M32="","Error Detected, Choose reason&gt;",IF(Z32="1",IF(V32=1,"Please Enter Deemed Pensionable Pay","Add Any Relevant Details Above"),"Please Give Details Above"))))))))))),IF(OR(G32="",G32=0),"Error Detected, No rate entered",IF(E32=0,"",IF(F32="","Error Detected, No Pensionable pay",IF(AS32=1,"No Part Time Status Entered",IF(AR32=1,"No Part Time Hours Entered",IF(ISERROR(AD32)," Unknown Values entered.",IF(V32+W32&lt;1,"Acceptable",IF(T32+U32=200, "No Contributions Entered", IF(M32="","Error Detected, Choose reason&gt;",IF(Z32="1",IF(V32=1,"Please Enter Deemed Pensionable Pay","Add relevant Details Above"),"Please give details Above")))))))))))))</f>
        <v/>
      </c>
      <c r="M32" s="260"/>
      <c r="N32" s="91"/>
      <c r="O32" s="91" t="str">
        <f>IF(E32=0,"",IF(ISERROR((F32+J32+K32)),0,IF((F32+J32+K32)&lt;1,0,1)))</f>
        <v/>
      </c>
      <c r="P32" s="94">
        <f>J32</f>
        <v>0</v>
      </c>
      <c r="Q32" s="94">
        <f>K32</f>
        <v>0</v>
      </c>
      <c r="R32" s="218">
        <f>(ROUND((F32/100*'Member Info'!$W$2), 2))</f>
        <v>0</v>
      </c>
      <c r="S32" s="218" t="e">
        <f>ROUND((F32/100*G32),2)</f>
        <v>#VALUE!</v>
      </c>
      <c r="T32" s="218" t="str">
        <f>IF(E32=0,"",(100-(P32/R32*100)))</f>
        <v/>
      </c>
      <c r="U32" s="227" t="str">
        <f>IF(E32=0,"",(100-(Q32/S32*100)))</f>
        <v/>
      </c>
      <c r="V32" s="228" t="str">
        <f>IF(E32=0,"",IF(T32&gt;$T$16,1,IF(T32&lt;-$T$16,1,0)))</f>
        <v/>
      </c>
      <c r="W32" s="228" t="str">
        <f>IF(E32=0,"",IF(G32=0,1,IF(U32&gt;$T$16,1,IF(U32&lt;-$T$16,1,0))))</f>
        <v/>
      </c>
      <c r="X32" s="222">
        <f>IF(E32=0,0,IF(F32="",1,0))</f>
        <v>0</v>
      </c>
      <c r="Y32" s="110">
        <f>IF(E32=0,0,IF(M32="",0,1))</f>
        <v>0</v>
      </c>
      <c r="Z32" s="235" t="str">
        <f>IF(M32="SMP/Occupational Maternity","1",IF(M32="SSP/Occupational Sick pay","1",""))</f>
        <v/>
      </c>
      <c r="AA32" s="240" t="b">
        <f>IF(OR(AN32=TRUE,AO32=TRUE),TRUE,FALSE)</f>
        <v>0</v>
      </c>
      <c r="AB32" s="235">
        <f>IF(OR(M32="left scheme/Employment",AC32=""), 1,0)</f>
        <v>0</v>
      </c>
      <c r="AC32" s="235">
        <f>IF('Member Info'!N29="",1,"")</f>
        <v>1</v>
      </c>
      <c r="AD32" s="243" t="e">
        <f>(T32+U32)</f>
        <v>#VALUE!</v>
      </c>
      <c r="AE32" s="130" t="str">
        <f t="shared" ref="AE32:AE95" si="0">IF(AP32=1,"",IF(Y32=1,"",IF(AG32=1,"",IF(E32=0,"",IF(AB32=1,"",IF(L32="acceptable","",IF(T32+U32="0","",T32+U32)))))))</f>
        <v/>
      </c>
      <c r="AF32" s="124">
        <f>SUM(AB32+AC32)</f>
        <v>1</v>
      </c>
      <c r="AG32" s="124" t="str">
        <f>IF('Member Info'!N29&lt;&gt;"",IF(AND('Member Info'!N29&lt;=$U$1,'Member Info'!N29&gt;=$T$1),1,0),"")</f>
        <v/>
      </c>
      <c r="AI32" s="124" t="b">
        <f>OR(M32="SMP/Occupational Maternity",M32="SSP/Occupational Sick pay")</f>
        <v>0</v>
      </c>
      <c r="AJ32" s="124">
        <f>IF(AI32=TRUE,1,0)</f>
        <v>0</v>
      </c>
      <c r="AL32" s="124">
        <f>IF(L32="Please Enter Deemed Pensionable Pay",1,0)</f>
        <v>0</v>
      </c>
      <c r="AM32" s="124">
        <f>IF('Member Info'!F29&gt;$T$1,1,0)</f>
        <v>0</v>
      </c>
      <c r="AN32" s="124" t="b">
        <f>IF(ISERROR(T32),ERROR.TYPE(#REF!)=ERROR.TYPE(T32),FALSE)</f>
        <v>0</v>
      </c>
      <c r="AO32" s="124" t="b">
        <f>IF(ISERROR(U32),ERROR.TYPE(#REF!)=ERROR.TYPE(U32),FALSE)</f>
        <v>0</v>
      </c>
      <c r="AP32" s="124">
        <f>IF('Member Info'!F29&gt;'GP1 April 25'!$U$1,1,0)</f>
        <v>0</v>
      </c>
      <c r="AQ32" s="124">
        <f>IF(H32="Part Time",1,0)</f>
        <v>0</v>
      </c>
      <c r="AR32" s="124">
        <f>IF(AND(AQ32=1,I32=""),1,0)</f>
        <v>0</v>
      </c>
      <c r="AS32" s="124">
        <f>IF(OR(H32=0,H32=""),1,0)</f>
        <v>1</v>
      </c>
    </row>
    <row r="33" spans="1:45" x14ac:dyDescent="0.25">
      <c r="A33" s="4">
        <v>2</v>
      </c>
      <c r="B33" s="164">
        <f>'Member Info'!D30</f>
        <v>0</v>
      </c>
      <c r="C33" s="164">
        <f>'Member Info'!E30</f>
        <v>0</v>
      </c>
      <c r="D33" s="164" t="str">
        <f>'Member Info'!G30</f>
        <v/>
      </c>
      <c r="E33" s="165">
        <f>'Member Info'!B30</f>
        <v>0</v>
      </c>
      <c r="F33" s="242"/>
      <c r="G33" s="166" t="str">
        <f>IF(E33=0,"",('Member Info'!K30+'Member Info'!L30))</f>
        <v/>
      </c>
      <c r="H33" s="419"/>
      <c r="I33" s="419"/>
      <c r="J33" s="26"/>
      <c r="K33" s="26"/>
      <c r="L33" s="384" t="str">
        <f>IF(E33=0,"",IF('Member Info'!F30&gt;$U$1,CONCATENATE("Joined with practice on ", TEXT('Member Info'!F30, "DD/MM/YYYY")),IF('Member Info'!N30&lt;&gt;"",IF('Member Info'!N30&lt;$T$1,CONCATENATE("Left Scheme on ", TEXT('Member Info'!N30, "DD/MM/YYYY")),IF(OR(G33="",G33=0),"Error Detected, No rate entered",IF(E33=0,"",IF(F33="","Error Detected, No Pensionable pay",IF(AS33=1,"No Part Time Status Entered",IF(AR33=1,"No Part Time Hours Entered",IF(ISERROR(AD33)," Unknown Values entered.",IF(V33+W33&lt;1,"Acceptable",IF(T33+U33=200, "No Contributions Entered", IF(M33="","Error Detected, Choose reason&gt;",IF(Z33="1",IF(V33=1,"Please Enter Deemed Pensionable Pay","Add Any Relevant Details Above"),"Please Give Details Above"))))))))))),IF(OR(G33="",G33=0),"Error Detected, No rate entered",IF(E33=0,"",IF(F33="","Error Detected, No Pensionable pay",IF(AS33=1,"No Part Time Status Entered",IF(AR33=1,"No Part Time Hours Entered",IF(ISERROR(AD33)," Unknown Values entered.",IF(V33+W33&lt;1,"Acceptable",IF(T33+U33=200, "No Contributions Entered", IF(M33="","Error Detected, Choose reason&gt;",IF(Z33="1",IF(V33=1,"Please Enter Deemed Pensionable Pay","Add relevant Details Above"),"Please give details Above")))))))))))))</f>
        <v/>
      </c>
      <c r="M33" s="260"/>
      <c r="N33" s="91"/>
      <c r="O33" s="91" t="str">
        <f t="shared" ref="O33:O96" si="1">IF(E33=0,"",IF(ISERROR((F33+J33+K33)),0,IF((F33+J33+K33)&lt;1,0,1)))</f>
        <v/>
      </c>
      <c r="P33" s="94">
        <f t="shared" ref="P33:Q96" si="2">J33</f>
        <v>0</v>
      </c>
      <c r="Q33" s="94">
        <f t="shared" si="2"/>
        <v>0</v>
      </c>
      <c r="R33" s="218">
        <f>(ROUND((F33/100*'Member Info'!$W$2), 2))</f>
        <v>0</v>
      </c>
      <c r="S33" s="218" t="e">
        <f t="shared" ref="S33:S96" si="3">ROUND((F33/100*G33),2)</f>
        <v>#VALUE!</v>
      </c>
      <c r="T33" s="218" t="str">
        <f t="shared" ref="T33:T96" si="4">IF(E33=0,"",(100-(P33/R33*100)))</f>
        <v/>
      </c>
      <c r="U33" s="227" t="str">
        <f t="shared" ref="U33:U96" si="5">IF(E33=0,"",(100-(Q33/S33*100)))</f>
        <v/>
      </c>
      <c r="V33" s="228" t="str">
        <f t="shared" ref="V33:V96" si="6">IF(E33=0,"",IF(T33&gt;$T$16,1,IF(T33&lt;-$T$16,1,0)))</f>
        <v/>
      </c>
      <c r="W33" s="228" t="str">
        <f t="shared" ref="W33:W96" si="7">IF(E33=0,"",IF(G33=0,1,IF(U33&gt;$T$16,1,IF(U33&lt;-$T$16,1,0))))</f>
        <v/>
      </c>
      <c r="X33" s="222">
        <f t="shared" ref="X33:X96" si="8">IF(E33=0,0,IF(F33="",1,0))</f>
        <v>0</v>
      </c>
      <c r="Y33" s="110">
        <f t="shared" ref="Y33:Y96" si="9">IF(E33=0,0,IF(M33="",0,1))</f>
        <v>0</v>
      </c>
      <c r="Z33" s="235" t="str">
        <f t="shared" ref="Z33:Z96" si="10">IF(M33="SMP/Occupational Maternity","1",IF(M33="SSP/Occupational Sick pay","1",""))</f>
        <v/>
      </c>
      <c r="AA33" s="240" t="b">
        <f t="shared" ref="AA33:AA96" si="11">IF(OR(AN33=TRUE,AO33=TRUE),TRUE,FALSE)</f>
        <v>0</v>
      </c>
      <c r="AB33" s="235">
        <f t="shared" ref="AB33:AB96" si="12">IF(OR(M33="left scheme/Employment",AC33=""), 1,0)</f>
        <v>0</v>
      </c>
      <c r="AC33" s="235">
        <f>IF('Member Info'!N30="",1,"")</f>
        <v>1</v>
      </c>
      <c r="AD33" s="243" t="e">
        <f t="shared" ref="AD33:AD96" si="13">(T33+U33)</f>
        <v>#VALUE!</v>
      </c>
      <c r="AE33" s="130" t="str">
        <f t="shared" si="0"/>
        <v/>
      </c>
      <c r="AF33" s="124">
        <f t="shared" ref="AF33:AF96" si="14">SUM(AB33+AC33)</f>
        <v>1</v>
      </c>
      <c r="AG33" s="124" t="str">
        <f>IF('Member Info'!N30&lt;&gt;"",IF(AND('Member Info'!N30&lt;=$U$1,'Member Info'!N30&gt;=$T$1),1,0),"")</f>
        <v/>
      </c>
      <c r="AI33" s="124" t="b">
        <f t="shared" ref="AI33:AI96" si="15">OR(M33="SMP/Occupational Maternity",M33="SSP/Occupational Sick pay")</f>
        <v>0</v>
      </c>
      <c r="AJ33" s="124">
        <f t="shared" ref="AJ33:AJ96" si="16">IF(AI33=TRUE,1,0)</f>
        <v>0</v>
      </c>
      <c r="AL33" s="124">
        <f t="shared" ref="AL33:AL96" si="17">IF(L33="Please Enter Deemed Pensionable Pay",1,0)</f>
        <v>0</v>
      </c>
      <c r="AM33" s="124">
        <f>IF('Member Info'!F30&gt;$T$1,1,0)</f>
        <v>0</v>
      </c>
      <c r="AN33" s="124" t="b">
        <f>IF(ISERROR(T33),ERROR.TYPE(#REF!)=ERROR.TYPE(T33),FALSE)</f>
        <v>0</v>
      </c>
      <c r="AO33" s="124" t="b">
        <f>IF(ISERROR(U33),ERROR.TYPE(#REF!)=ERROR.TYPE(U33),FALSE)</f>
        <v>0</v>
      </c>
      <c r="AP33" s="124">
        <f>IF('Member Info'!F30&gt;'GP1 April 25'!$U$1,1,0)</f>
        <v>0</v>
      </c>
      <c r="AQ33" s="124">
        <f t="shared" ref="AQ33:AQ96" si="18">IF(H33="Part Time",1,0)</f>
        <v>0</v>
      </c>
      <c r="AR33" s="124">
        <f t="shared" ref="AR33:AR96" si="19">IF(AND(AQ33=1,I33=""),1,0)</f>
        <v>0</v>
      </c>
      <c r="AS33" s="124">
        <f t="shared" ref="AS33:AS96" si="20">IF(OR(H33=0,H33=""),1,0)</f>
        <v>1</v>
      </c>
    </row>
    <row r="34" spans="1:45" x14ac:dyDescent="0.25">
      <c r="A34" s="4">
        <v>3</v>
      </c>
      <c r="B34" s="164">
        <f>'Member Info'!D31</f>
        <v>0</v>
      </c>
      <c r="C34" s="164">
        <f>'Member Info'!E31</f>
        <v>0</v>
      </c>
      <c r="D34" s="164" t="str">
        <f>'Member Info'!G31</f>
        <v/>
      </c>
      <c r="E34" s="165">
        <f>'Member Info'!B31</f>
        <v>0</v>
      </c>
      <c r="F34" s="242"/>
      <c r="G34" s="166" t="str">
        <f>IF(E34=0,"",('Member Info'!K31+'Member Info'!L31))</f>
        <v/>
      </c>
      <c r="H34" s="419"/>
      <c r="I34" s="419"/>
      <c r="J34" s="26"/>
      <c r="K34" s="26"/>
      <c r="L34" s="384" t="str">
        <f>IF(E34=0,"",IF('Member Info'!F31&gt;$U$1,CONCATENATE("Joined with practice on ", TEXT('Member Info'!F31, "DD/MM/YYYY")),IF('Member Info'!N31&lt;&gt;"",IF('Member Info'!N31&lt;$T$1,CONCATENATE("Left Scheme on ", TEXT('Member Info'!N31, "DD/MM/YYYY")),IF(OR(G34="",G34=0),"Error Detected, No rate entered",IF(E34=0,"",IF(F34="","Error Detected, No Pensionable pay",IF(AS34=1,"No Part Time Status Entered",IF(AR34=1,"No Part Time Hours Entered",IF(ISERROR(AD34)," Unknown Values entered.",IF(V34+W34&lt;1,"Acceptable",IF(T34+U34=200, "No Contributions Entered", IF(M34="","Error Detected, Choose reason&gt;",IF(Z34="1",IF(V34=1,"Please Enter Deemed Pensionable Pay","Add Any Relevant Details Above"),"Please Give Details Above"))))))))))),IF(OR(G34="",G34=0),"Error Detected, No rate entered",IF(E34=0,"",IF(F34="","Error Detected, No Pensionable pay",IF(AS34=1,"No Part Time Status Entered",IF(AR34=1,"No Part Time Hours Entered",IF(ISERROR(AD34)," Unknown Values entered.",IF(V34+W34&lt;1,"Acceptable",IF(T34+U34=200, "No Contributions Entered", IF(M34="","Error Detected, Choose reason&gt;",IF(Z34="1",IF(V34=1,"Please Enter Deemed Pensionable Pay","Add relevant Details Above"),"Please give details Above")))))))))))))</f>
        <v/>
      </c>
      <c r="M34" s="260"/>
      <c r="N34" s="91"/>
      <c r="O34" s="91" t="str">
        <f>IF(E34=0,"",IF(ISERROR((F34+J34+K34)),0,IF((F34+J34+K34)&lt;1,0,1)))</f>
        <v/>
      </c>
      <c r="P34" s="94">
        <f>J34</f>
        <v>0</v>
      </c>
      <c r="Q34" s="94">
        <f t="shared" si="2"/>
        <v>0</v>
      </c>
      <c r="R34" s="218">
        <f>(ROUND((F34/100*'Member Info'!$W$2), 2))</f>
        <v>0</v>
      </c>
      <c r="S34" s="218" t="e">
        <f t="shared" si="3"/>
        <v>#VALUE!</v>
      </c>
      <c r="T34" s="218" t="str">
        <f t="shared" si="4"/>
        <v/>
      </c>
      <c r="U34" s="227" t="str">
        <f t="shared" si="5"/>
        <v/>
      </c>
      <c r="V34" s="228" t="str">
        <f t="shared" si="6"/>
        <v/>
      </c>
      <c r="W34" s="228" t="str">
        <f t="shared" si="7"/>
        <v/>
      </c>
      <c r="X34" s="222">
        <f t="shared" si="8"/>
        <v>0</v>
      </c>
      <c r="Y34" s="110">
        <f t="shared" si="9"/>
        <v>0</v>
      </c>
      <c r="Z34" s="235" t="str">
        <f t="shared" si="10"/>
        <v/>
      </c>
      <c r="AA34" s="240" t="b">
        <f t="shared" si="11"/>
        <v>0</v>
      </c>
      <c r="AB34" s="235">
        <f t="shared" si="12"/>
        <v>0</v>
      </c>
      <c r="AC34" s="235">
        <f>IF('Member Info'!N31="",1,"")</f>
        <v>1</v>
      </c>
      <c r="AD34" s="243" t="e">
        <f t="shared" si="13"/>
        <v>#VALUE!</v>
      </c>
      <c r="AE34" s="130" t="str">
        <f t="shared" si="0"/>
        <v/>
      </c>
      <c r="AF34" s="124">
        <f t="shared" si="14"/>
        <v>1</v>
      </c>
      <c r="AG34" s="124" t="str">
        <f>IF('Member Info'!N31&lt;&gt;"",IF(AND('Member Info'!N31&lt;=$U$1,'Member Info'!N31&gt;=$T$1),1,0),"")</f>
        <v/>
      </c>
      <c r="AI34" s="124" t="b">
        <f t="shared" si="15"/>
        <v>0</v>
      </c>
      <c r="AJ34" s="124">
        <f t="shared" si="16"/>
        <v>0</v>
      </c>
      <c r="AL34" s="124">
        <f t="shared" si="17"/>
        <v>0</v>
      </c>
      <c r="AM34" s="124">
        <f>IF('Member Info'!F31&gt;$T$1,1,0)</f>
        <v>0</v>
      </c>
      <c r="AN34" s="124" t="b">
        <f>IF(ISERROR(T34),ERROR.TYPE(#REF!)=ERROR.TYPE(T34),FALSE)</f>
        <v>0</v>
      </c>
      <c r="AO34" s="124" t="b">
        <f>IF(ISERROR(U34),ERROR.TYPE(#REF!)=ERROR.TYPE(U34),FALSE)</f>
        <v>0</v>
      </c>
      <c r="AP34" s="124">
        <f>IF('Member Info'!F31&gt;'GP1 April 25'!$U$1,1,0)</f>
        <v>0</v>
      </c>
      <c r="AQ34" s="124">
        <f t="shared" si="18"/>
        <v>0</v>
      </c>
      <c r="AR34" s="124">
        <f t="shared" si="19"/>
        <v>0</v>
      </c>
      <c r="AS34" s="124">
        <f t="shared" si="20"/>
        <v>1</v>
      </c>
    </row>
    <row r="35" spans="1:45" x14ac:dyDescent="0.25">
      <c r="A35" s="4">
        <v>4</v>
      </c>
      <c r="B35" s="164">
        <f>'Member Info'!D32</f>
        <v>0</v>
      </c>
      <c r="C35" s="164">
        <f>'Member Info'!E32</f>
        <v>0</v>
      </c>
      <c r="D35" s="164" t="str">
        <f>'Member Info'!G32</f>
        <v/>
      </c>
      <c r="E35" s="165">
        <f>'Member Info'!B32</f>
        <v>0</v>
      </c>
      <c r="F35" s="242"/>
      <c r="G35" s="166" t="str">
        <f>IF(E35=0,"",('Member Info'!K32+'Member Info'!L32))</f>
        <v/>
      </c>
      <c r="H35" s="419"/>
      <c r="I35" s="419"/>
      <c r="J35" s="26"/>
      <c r="K35" s="26"/>
      <c r="L35" s="384" t="str">
        <f>IF(E35=0,"",IF('Member Info'!F32&gt;$U$1,CONCATENATE("Joined with practice on ", TEXT('Member Info'!F32, "DD/MM/YYYY")),IF('Member Info'!N32&lt;&gt;"",IF('Member Info'!N32&lt;$T$1,CONCATENATE("Left Scheme on ", TEXT('Member Info'!N32, "DD/MM/YYYY")),IF(OR(G35="",G35=0),"Error Detected, No rate entered",IF(E35=0,"",IF(F35="","Error Detected, No Pensionable pay",IF(AS35=1,"No Part Time Status Entered",IF(AR35=1,"No Part Time Hours Entered",IF(ISERROR(AD35)," Unknown Values entered.",IF(V35+W35&lt;1,"Acceptable",IF(T35+U35=200, "No Contributions Entered", IF(M35="","Error Detected, Choose reason&gt;",IF(Z35="1",IF(V35=1,"Please Enter Deemed Pensionable Pay","Add Any Relevant Details Above"),"Please Give Details Above"))))))))))),IF(OR(G35="",G35=0),"Error Detected, No rate entered",IF(E35=0,"",IF(F35="","Error Detected, No Pensionable pay",IF(AS35=1,"No Part Time Status Entered",IF(AR35=1,"No Part Time Hours Entered",IF(ISERROR(AD35)," Unknown Values entered.",IF(V35+W35&lt;1,"Acceptable",IF(T35+U35=200, "No Contributions Entered", IF(M35="","Error Detected, Choose reason&gt;",IF(Z35="1",IF(V35=1,"Please Enter Deemed Pensionable Pay","Add relevant Details Above"),"Please give details Above")))))))))))))</f>
        <v/>
      </c>
      <c r="M35" s="260"/>
      <c r="N35" s="91"/>
      <c r="O35" s="91" t="str">
        <f t="shared" si="1"/>
        <v/>
      </c>
      <c r="P35" s="94">
        <f t="shared" si="2"/>
        <v>0</v>
      </c>
      <c r="Q35" s="94">
        <f t="shared" si="2"/>
        <v>0</v>
      </c>
      <c r="R35" s="218">
        <f>(ROUND((F35/100*'Member Info'!$W$2), 2))</f>
        <v>0</v>
      </c>
      <c r="S35" s="218" t="e">
        <f t="shared" si="3"/>
        <v>#VALUE!</v>
      </c>
      <c r="T35" s="218" t="str">
        <f t="shared" si="4"/>
        <v/>
      </c>
      <c r="U35" s="227" t="str">
        <f t="shared" si="5"/>
        <v/>
      </c>
      <c r="V35" s="228" t="str">
        <f t="shared" si="6"/>
        <v/>
      </c>
      <c r="W35" s="228" t="str">
        <f t="shared" si="7"/>
        <v/>
      </c>
      <c r="X35" s="222">
        <f t="shared" si="8"/>
        <v>0</v>
      </c>
      <c r="Y35" s="110">
        <f t="shared" si="9"/>
        <v>0</v>
      </c>
      <c r="Z35" s="235" t="str">
        <f t="shared" si="10"/>
        <v/>
      </c>
      <c r="AA35" s="240" t="b">
        <f t="shared" si="11"/>
        <v>0</v>
      </c>
      <c r="AB35" s="235">
        <f t="shared" si="12"/>
        <v>0</v>
      </c>
      <c r="AC35" s="235">
        <f>IF('Member Info'!N32="",1,"")</f>
        <v>1</v>
      </c>
      <c r="AD35" s="243" t="e">
        <f t="shared" si="13"/>
        <v>#VALUE!</v>
      </c>
      <c r="AE35" s="130" t="str">
        <f t="shared" si="0"/>
        <v/>
      </c>
      <c r="AF35" s="124">
        <f t="shared" si="14"/>
        <v>1</v>
      </c>
      <c r="AG35" s="124" t="str">
        <f>IF('Member Info'!N32&lt;&gt;"",IF(AND('Member Info'!N32&lt;=$U$1,'Member Info'!N32&gt;=$T$1),1,0),"")</f>
        <v/>
      </c>
      <c r="AI35" s="124" t="b">
        <f t="shared" si="15"/>
        <v>0</v>
      </c>
      <c r="AJ35" s="124">
        <f t="shared" si="16"/>
        <v>0</v>
      </c>
      <c r="AL35" s="124">
        <f t="shared" si="17"/>
        <v>0</v>
      </c>
      <c r="AM35" s="124">
        <f>IF('Member Info'!F32&gt;$T$1,1,0)</f>
        <v>0</v>
      </c>
      <c r="AN35" s="124" t="b">
        <f>IF(ISERROR(T35),ERROR.TYPE(#REF!)=ERROR.TYPE(T35),FALSE)</f>
        <v>0</v>
      </c>
      <c r="AO35" s="124" t="b">
        <f>IF(ISERROR(U35),ERROR.TYPE(#REF!)=ERROR.TYPE(U35),FALSE)</f>
        <v>0</v>
      </c>
      <c r="AP35" s="124">
        <f>IF('Member Info'!F32&gt;'GP1 April 25'!$U$1,1,0)</f>
        <v>0</v>
      </c>
      <c r="AQ35" s="124">
        <f t="shared" si="18"/>
        <v>0</v>
      </c>
      <c r="AR35" s="124">
        <f t="shared" si="19"/>
        <v>0</v>
      </c>
      <c r="AS35" s="124">
        <f t="shared" si="20"/>
        <v>1</v>
      </c>
    </row>
    <row r="36" spans="1:45" x14ac:dyDescent="0.25">
      <c r="A36" s="4">
        <v>5</v>
      </c>
      <c r="B36" s="164">
        <f>'Member Info'!D33</f>
        <v>0</v>
      </c>
      <c r="C36" s="164">
        <f>'Member Info'!E33</f>
        <v>0</v>
      </c>
      <c r="D36" s="164" t="str">
        <f>'Member Info'!G33</f>
        <v/>
      </c>
      <c r="E36" s="165">
        <f>'Member Info'!B33</f>
        <v>0</v>
      </c>
      <c r="F36" s="242"/>
      <c r="G36" s="166" t="str">
        <f>IF(E36=0,"",('Member Info'!K33+'Member Info'!L33))</f>
        <v/>
      </c>
      <c r="H36" s="419"/>
      <c r="I36" s="419"/>
      <c r="J36" s="26"/>
      <c r="K36" s="26"/>
      <c r="L36" s="384" t="str">
        <f>IF(E36=0,"",IF('Member Info'!F33&gt;$U$1,CONCATENATE("Joined with practice on ", TEXT('Member Info'!F33, "DD/MM/YYYY")),IF('Member Info'!N33&lt;&gt;"",IF('Member Info'!N33&lt;$T$1,CONCATENATE("Left Scheme on ", TEXT('Member Info'!N33, "DD/MM/YYYY")),IF(OR(G36="",G36=0),"Error Detected, No rate entered",IF(E36=0,"",IF(F36="","Error Detected, No Pensionable pay",IF(AS36=1,"No Part Time Status Entered",IF(AR36=1,"No Part Time Hours Entered",IF(ISERROR(AD36)," Unknown Values entered.",IF(V36+W36&lt;1,"Acceptable",IF(T36+U36=200, "No Contributions Entered", IF(M36="","Error Detected, Choose reason&gt;",IF(Z36="1",IF(V36=1,"Please Enter Deemed Pensionable Pay","Add Any Relevant Details Above"),"Please Give Details Above"))))))))))),IF(OR(G36="",G36=0),"Error Detected, No rate entered",IF(E36=0,"",IF(F36="","Error Detected, No Pensionable pay",IF(AS36=1,"No Part Time Status Entered",IF(AR36=1,"No Part Time Hours Entered",IF(ISERROR(AD36)," Unknown Values entered.",IF(V36+W36&lt;1,"Acceptable",IF(T36+U36=200, "No Contributions Entered", IF(M36="","Error Detected, Choose reason&gt;",IF(Z36="1",IF(V36=1,"Please Enter Deemed Pensionable Pay","Add relevant Details Above"),"Please give details Above")))))))))))))</f>
        <v/>
      </c>
      <c r="M36" s="260"/>
      <c r="N36" s="91"/>
      <c r="O36" s="91" t="str">
        <f>IF(E36=0,"",IF(ISERROR((F36+J36+K36)),0,IF((F36+J36+K36)&lt;1,0,1)))</f>
        <v/>
      </c>
      <c r="P36" s="94">
        <f>J36</f>
        <v>0</v>
      </c>
      <c r="Q36" s="94">
        <f t="shared" si="2"/>
        <v>0</v>
      </c>
      <c r="R36" s="218">
        <f>(ROUND((F36/100*'Member Info'!$W$2), 2))</f>
        <v>0</v>
      </c>
      <c r="S36" s="218" t="e">
        <f t="shared" si="3"/>
        <v>#VALUE!</v>
      </c>
      <c r="T36" s="218" t="str">
        <f t="shared" si="4"/>
        <v/>
      </c>
      <c r="U36" s="227" t="str">
        <f t="shared" si="5"/>
        <v/>
      </c>
      <c r="V36" s="228" t="str">
        <f t="shared" si="6"/>
        <v/>
      </c>
      <c r="W36" s="228" t="str">
        <f t="shared" si="7"/>
        <v/>
      </c>
      <c r="X36" s="222">
        <f t="shared" si="8"/>
        <v>0</v>
      </c>
      <c r="Y36" s="110">
        <f t="shared" si="9"/>
        <v>0</v>
      </c>
      <c r="Z36" s="235" t="str">
        <f t="shared" si="10"/>
        <v/>
      </c>
      <c r="AA36" s="240" t="b">
        <f t="shared" si="11"/>
        <v>0</v>
      </c>
      <c r="AB36" s="235">
        <f t="shared" si="12"/>
        <v>0</v>
      </c>
      <c r="AC36" s="235">
        <f>IF('Member Info'!N33="",1,"")</f>
        <v>1</v>
      </c>
      <c r="AD36" s="243" t="e">
        <f t="shared" si="13"/>
        <v>#VALUE!</v>
      </c>
      <c r="AE36" s="130" t="str">
        <f t="shared" si="0"/>
        <v/>
      </c>
      <c r="AF36" s="124">
        <f t="shared" si="14"/>
        <v>1</v>
      </c>
      <c r="AG36" s="124" t="str">
        <f>IF('Member Info'!N33&lt;&gt;"",IF(AND('Member Info'!N33&lt;=$U$1,'Member Info'!N33&gt;=$T$1),1,0),"")</f>
        <v/>
      </c>
      <c r="AI36" s="124" t="b">
        <f t="shared" si="15"/>
        <v>0</v>
      </c>
      <c r="AJ36" s="124">
        <f t="shared" si="16"/>
        <v>0</v>
      </c>
      <c r="AL36" s="124">
        <f t="shared" si="17"/>
        <v>0</v>
      </c>
      <c r="AM36" s="124">
        <f>IF('Member Info'!F33&gt;$T$1,1,0)</f>
        <v>0</v>
      </c>
      <c r="AN36" s="124" t="b">
        <f>IF(ISERROR(T36),ERROR.TYPE(#REF!)=ERROR.TYPE(T36),FALSE)</f>
        <v>0</v>
      </c>
      <c r="AO36" s="124" t="b">
        <f>IF(ISERROR(U36),ERROR.TYPE(#REF!)=ERROR.TYPE(U36),FALSE)</f>
        <v>0</v>
      </c>
      <c r="AP36" s="124">
        <f>IF('Member Info'!F33&gt;'GP1 April 25'!$U$1,1,0)</f>
        <v>0</v>
      </c>
      <c r="AQ36" s="124">
        <f t="shared" si="18"/>
        <v>0</v>
      </c>
      <c r="AR36" s="124">
        <f t="shared" si="19"/>
        <v>0</v>
      </c>
      <c r="AS36" s="124">
        <f t="shared" si="20"/>
        <v>1</v>
      </c>
    </row>
    <row r="37" spans="1:45" x14ac:dyDescent="0.25">
      <c r="A37" s="4">
        <v>6</v>
      </c>
      <c r="B37" s="164">
        <f>'Member Info'!D34</f>
        <v>0</v>
      </c>
      <c r="C37" s="164">
        <f>'Member Info'!E34</f>
        <v>0</v>
      </c>
      <c r="D37" s="164" t="str">
        <f>'Member Info'!G34</f>
        <v/>
      </c>
      <c r="E37" s="165">
        <f>'Member Info'!B34</f>
        <v>0</v>
      </c>
      <c r="F37" s="242"/>
      <c r="G37" s="166" t="str">
        <f>IF(E37=0,"",('Member Info'!K34+'Member Info'!L34))</f>
        <v/>
      </c>
      <c r="H37" s="419"/>
      <c r="I37" s="419"/>
      <c r="J37" s="26"/>
      <c r="K37" s="26"/>
      <c r="L37" s="384" t="str">
        <f>IF(E37=0,"",IF('Member Info'!F34&gt;$U$1,CONCATENATE("Joined with practice on ", TEXT('Member Info'!F34, "DD/MM/YYYY")),IF('Member Info'!N34&lt;&gt;"",IF('Member Info'!N34&lt;$T$1,CONCATENATE("Left Scheme on ", TEXT('Member Info'!N34, "DD/MM/YYYY")),IF(OR(G37="",G37=0),"Error Detected, No rate entered",IF(E37=0,"",IF(F37="","Error Detected, No Pensionable pay",IF(AS37=1,"No Part Time Status Entered",IF(AR37=1,"No Part Time Hours Entered",IF(ISERROR(AD37)," Unknown Values entered.",IF(V37+W37&lt;1,"Acceptable",IF(T37+U37=200, "No Contributions Entered", IF(M37="","Error Detected, Choose reason&gt;",IF(Z37="1",IF(V37=1,"Please Enter Deemed Pensionable Pay","Add Any Relevant Details Above"),"Please Give Details Above"))))))))))),IF(OR(G37="",G37=0),"Error Detected, No rate entered",IF(E37=0,"",IF(F37="","Error Detected, No Pensionable pay",IF(AS37=1,"No Part Time Status Entered",IF(AR37=1,"No Part Time Hours Entered",IF(ISERROR(AD37)," Unknown Values entered.",IF(V37+W37&lt;1,"Acceptable",IF(T37+U37=200, "No Contributions Entered", IF(M37="","Error Detected, Choose reason&gt;",IF(Z37="1",IF(V37=1,"Please Enter Deemed Pensionable Pay","Add relevant Details Above"),"Please give details Above")))))))))))))</f>
        <v/>
      </c>
      <c r="M37" s="260"/>
      <c r="N37" s="91"/>
      <c r="O37" s="91" t="str">
        <f t="shared" si="1"/>
        <v/>
      </c>
      <c r="P37" s="94">
        <f t="shared" si="2"/>
        <v>0</v>
      </c>
      <c r="Q37" s="94">
        <f t="shared" si="2"/>
        <v>0</v>
      </c>
      <c r="R37" s="218">
        <f>(ROUND((F37/100*'Member Info'!$W$2), 2))</f>
        <v>0</v>
      </c>
      <c r="S37" s="218" t="e">
        <f t="shared" si="3"/>
        <v>#VALUE!</v>
      </c>
      <c r="T37" s="218" t="str">
        <f t="shared" si="4"/>
        <v/>
      </c>
      <c r="U37" s="227" t="str">
        <f t="shared" si="5"/>
        <v/>
      </c>
      <c r="V37" s="228" t="str">
        <f t="shared" si="6"/>
        <v/>
      </c>
      <c r="W37" s="228" t="str">
        <f t="shared" si="7"/>
        <v/>
      </c>
      <c r="X37" s="222">
        <f t="shared" si="8"/>
        <v>0</v>
      </c>
      <c r="Y37" s="110">
        <f t="shared" si="9"/>
        <v>0</v>
      </c>
      <c r="Z37" s="235" t="str">
        <f t="shared" si="10"/>
        <v/>
      </c>
      <c r="AA37" s="240" t="b">
        <f t="shared" si="11"/>
        <v>0</v>
      </c>
      <c r="AB37" s="235">
        <f t="shared" si="12"/>
        <v>0</v>
      </c>
      <c r="AC37" s="235">
        <f>IF('Member Info'!N34="",1,"")</f>
        <v>1</v>
      </c>
      <c r="AD37" s="243" t="e">
        <f t="shared" si="13"/>
        <v>#VALUE!</v>
      </c>
      <c r="AE37" s="130" t="str">
        <f t="shared" si="0"/>
        <v/>
      </c>
      <c r="AF37" s="124">
        <f t="shared" si="14"/>
        <v>1</v>
      </c>
      <c r="AG37" s="124" t="str">
        <f>IF('Member Info'!N34&lt;&gt;"",IF(AND('Member Info'!N34&lt;=$U$1,'Member Info'!N34&gt;=$T$1),1,0),"")</f>
        <v/>
      </c>
      <c r="AI37" s="124" t="b">
        <f t="shared" si="15"/>
        <v>0</v>
      </c>
      <c r="AJ37" s="124">
        <f t="shared" si="16"/>
        <v>0</v>
      </c>
      <c r="AL37" s="124">
        <f t="shared" si="17"/>
        <v>0</v>
      </c>
      <c r="AM37" s="124">
        <f>IF('Member Info'!F34&gt;$T$1,1,0)</f>
        <v>0</v>
      </c>
      <c r="AN37" s="124" t="b">
        <f>IF(ISERROR(T37),ERROR.TYPE(#REF!)=ERROR.TYPE(T37),FALSE)</f>
        <v>0</v>
      </c>
      <c r="AO37" s="124" t="b">
        <f>IF(ISERROR(U37),ERROR.TYPE(#REF!)=ERROR.TYPE(U37),FALSE)</f>
        <v>0</v>
      </c>
      <c r="AP37" s="124">
        <f>IF('Member Info'!F34&gt;'GP1 April 25'!$U$1,1,0)</f>
        <v>0</v>
      </c>
      <c r="AQ37" s="124">
        <f t="shared" si="18"/>
        <v>0</v>
      </c>
      <c r="AR37" s="124">
        <f t="shared" si="19"/>
        <v>0</v>
      </c>
      <c r="AS37" s="124">
        <f t="shared" si="20"/>
        <v>1</v>
      </c>
    </row>
    <row r="38" spans="1:45" x14ac:dyDescent="0.25">
      <c r="A38" s="4">
        <v>7</v>
      </c>
      <c r="B38" s="164">
        <f>'Member Info'!D35</f>
        <v>0</v>
      </c>
      <c r="C38" s="164">
        <f>'Member Info'!E35</f>
        <v>0</v>
      </c>
      <c r="D38" s="164" t="str">
        <f>'Member Info'!G35</f>
        <v/>
      </c>
      <c r="E38" s="165">
        <f>'Member Info'!B35</f>
        <v>0</v>
      </c>
      <c r="F38" s="242"/>
      <c r="G38" s="166" t="str">
        <f>IF(E38=0,"",('Member Info'!K35+'Member Info'!L35))</f>
        <v/>
      </c>
      <c r="H38" s="419"/>
      <c r="I38" s="419"/>
      <c r="J38" s="26"/>
      <c r="K38" s="26"/>
      <c r="L38" s="384" t="str">
        <f>IF(E38=0,"",IF('Member Info'!F35&gt;$U$1,CONCATENATE("Joined with practice on ", TEXT('Member Info'!F35, "DD/MM/YYYY")),IF('Member Info'!N35&lt;&gt;"",IF('Member Info'!N35&lt;$T$1,CONCATENATE("Left Scheme on ", TEXT('Member Info'!N35, "DD/MM/YYYY")),IF(OR(G38="",G38=0),"Error Detected, No rate entered",IF(E38=0,"",IF(F38="","Error Detected, No Pensionable pay",IF(AS38=1,"No Part Time Status Entered",IF(AR38=1,"No Part Time Hours Entered",IF(ISERROR(AD38)," Unknown Values entered.",IF(V38+W38&lt;1,"Acceptable",IF(T38+U38=200, "No Contributions Entered", IF(M38="","Error Detected, Choose reason&gt;",IF(Z38="1",IF(V38=1,"Please Enter Deemed Pensionable Pay","Add Any Relevant Details Above"),"Please Give Details Above"))))))))))),IF(OR(G38="",G38=0),"Error Detected, No rate entered",IF(E38=0,"",IF(F38="","Error Detected, No Pensionable pay",IF(AS38=1,"No Part Time Status Entered",IF(AR38=1,"No Part Time Hours Entered",IF(ISERROR(AD38)," Unknown Values entered.",IF(V38+W38&lt;1,"Acceptable",IF(T38+U38=200, "No Contributions Entered", IF(M38="","Error Detected, Choose reason&gt;",IF(Z38="1",IF(V38=1,"Please Enter Deemed Pensionable Pay","Add relevant Details Above"),"Please give details Above")))))))))))))</f>
        <v/>
      </c>
      <c r="M38" s="260"/>
      <c r="N38" s="91"/>
      <c r="O38" s="91" t="str">
        <f>IF(E38=0,"",IF(ISERROR((F38+J38+K38)),0,IF((F38+J38+K38)&lt;1,0,1)))</f>
        <v/>
      </c>
      <c r="P38" s="94">
        <f t="shared" si="2"/>
        <v>0</v>
      </c>
      <c r="Q38" s="94">
        <f>K38</f>
        <v>0</v>
      </c>
      <c r="R38" s="218">
        <f>(ROUND((F38/100*'Member Info'!$W$2), 2))</f>
        <v>0</v>
      </c>
      <c r="S38" s="218" t="e">
        <f t="shared" si="3"/>
        <v>#VALUE!</v>
      </c>
      <c r="T38" s="218" t="str">
        <f t="shared" si="4"/>
        <v/>
      </c>
      <c r="U38" s="227" t="str">
        <f t="shared" si="5"/>
        <v/>
      </c>
      <c r="V38" s="228" t="str">
        <f t="shared" si="6"/>
        <v/>
      </c>
      <c r="W38" s="228" t="str">
        <f t="shared" si="7"/>
        <v/>
      </c>
      <c r="X38" s="222">
        <f t="shared" si="8"/>
        <v>0</v>
      </c>
      <c r="Y38" s="110">
        <f t="shared" si="9"/>
        <v>0</v>
      </c>
      <c r="Z38" s="235" t="str">
        <f t="shared" si="10"/>
        <v/>
      </c>
      <c r="AA38" s="240" t="b">
        <f t="shared" si="11"/>
        <v>0</v>
      </c>
      <c r="AB38" s="235">
        <f t="shared" si="12"/>
        <v>0</v>
      </c>
      <c r="AC38" s="235">
        <f>IF('Member Info'!N35="",1,"")</f>
        <v>1</v>
      </c>
      <c r="AD38" s="243" t="e">
        <f t="shared" si="13"/>
        <v>#VALUE!</v>
      </c>
      <c r="AE38" s="130" t="str">
        <f t="shared" si="0"/>
        <v/>
      </c>
      <c r="AF38" s="124">
        <f t="shared" si="14"/>
        <v>1</v>
      </c>
      <c r="AG38" s="124" t="str">
        <f>IF('Member Info'!N35&lt;&gt;"",IF(AND('Member Info'!N35&lt;=$U$1,'Member Info'!N35&gt;=$T$1),1,0),"")</f>
        <v/>
      </c>
      <c r="AI38" s="124" t="b">
        <f t="shared" si="15"/>
        <v>0</v>
      </c>
      <c r="AJ38" s="124">
        <f t="shared" si="16"/>
        <v>0</v>
      </c>
      <c r="AL38" s="124">
        <f t="shared" si="17"/>
        <v>0</v>
      </c>
      <c r="AM38" s="124">
        <f>IF('Member Info'!F35&gt;$T$1,1,0)</f>
        <v>0</v>
      </c>
      <c r="AN38" s="124" t="b">
        <f>IF(ISERROR(T38),ERROR.TYPE(#REF!)=ERROR.TYPE(T38),FALSE)</f>
        <v>0</v>
      </c>
      <c r="AO38" s="124" t="b">
        <f>IF(ISERROR(U38),ERROR.TYPE(#REF!)=ERROR.TYPE(U38),FALSE)</f>
        <v>0</v>
      </c>
      <c r="AP38" s="124">
        <f>IF('Member Info'!F35&gt;'GP1 April 25'!$U$1,1,0)</f>
        <v>0</v>
      </c>
      <c r="AQ38" s="124">
        <f t="shared" si="18"/>
        <v>0</v>
      </c>
      <c r="AR38" s="124">
        <f t="shared" si="19"/>
        <v>0</v>
      </c>
      <c r="AS38" s="124">
        <f t="shared" si="20"/>
        <v>1</v>
      </c>
    </row>
    <row r="39" spans="1:45" x14ac:dyDescent="0.25">
      <c r="A39" s="4">
        <v>8</v>
      </c>
      <c r="B39" s="164">
        <f>'Member Info'!D36</f>
        <v>0</v>
      </c>
      <c r="C39" s="164">
        <f>'Member Info'!E36</f>
        <v>0</v>
      </c>
      <c r="D39" s="164" t="str">
        <f>'Member Info'!G36</f>
        <v/>
      </c>
      <c r="E39" s="165">
        <f>'Member Info'!B36</f>
        <v>0</v>
      </c>
      <c r="F39" s="242"/>
      <c r="G39" s="166" t="str">
        <f>IF(E39=0,"",('Member Info'!K36+'Member Info'!L36))</f>
        <v/>
      </c>
      <c r="H39" s="419"/>
      <c r="I39" s="419"/>
      <c r="J39" s="26"/>
      <c r="K39" s="26"/>
      <c r="L39" s="384" t="str">
        <f>IF(E39=0,"",IF('Member Info'!F36&gt;$U$1,CONCATENATE("Joined with practice on ", TEXT('Member Info'!F36, "DD/MM/YYYY")),IF('Member Info'!N36&lt;&gt;"",IF('Member Info'!N36&lt;$T$1,CONCATENATE("Left Scheme on ", TEXT('Member Info'!N36, "DD/MM/YYYY")),IF(OR(G39="",G39=0),"Error Detected, No rate entered",IF(E39=0,"",IF(F39="","Error Detected, No Pensionable pay",IF(AS39=1,"No Part Time Status Entered",IF(AR39=1,"No Part Time Hours Entered",IF(ISERROR(AD39)," Unknown Values entered.",IF(V39+W39&lt;1,"Acceptable",IF(T39+U39=200, "No Contributions Entered", IF(M39="","Error Detected, Choose reason&gt;",IF(Z39="1",IF(V39=1,"Please Enter Deemed Pensionable Pay","Add Any Relevant Details Above"),"Please Give Details Above"))))))))))),IF(OR(G39="",G39=0),"Error Detected, No rate entered",IF(E39=0,"",IF(F39="","Error Detected, No Pensionable pay",IF(AS39=1,"No Part Time Status Entered",IF(AR39=1,"No Part Time Hours Entered",IF(ISERROR(AD39)," Unknown Values entered.",IF(V39+W39&lt;1,"Acceptable",IF(T39+U39=200, "No Contributions Entered", IF(M39="","Error Detected, Choose reason&gt;",IF(Z39="1",IF(V39=1,"Please Enter Deemed Pensionable Pay","Add relevant Details Above"),"Please give details Above")))))))))))))</f>
        <v/>
      </c>
      <c r="M39" s="260"/>
      <c r="N39" s="91"/>
      <c r="O39" s="91" t="str">
        <f t="shared" si="1"/>
        <v/>
      </c>
      <c r="P39" s="94">
        <f t="shared" si="2"/>
        <v>0</v>
      </c>
      <c r="Q39" s="94">
        <f t="shared" si="2"/>
        <v>0</v>
      </c>
      <c r="R39" s="218">
        <f>(ROUND((F39/100*'Member Info'!$W$2), 2))</f>
        <v>0</v>
      </c>
      <c r="S39" s="218" t="e">
        <f t="shared" si="3"/>
        <v>#VALUE!</v>
      </c>
      <c r="T39" s="218" t="str">
        <f t="shared" si="4"/>
        <v/>
      </c>
      <c r="U39" s="227" t="str">
        <f t="shared" si="5"/>
        <v/>
      </c>
      <c r="V39" s="228" t="str">
        <f t="shared" si="6"/>
        <v/>
      </c>
      <c r="W39" s="228" t="str">
        <f t="shared" si="7"/>
        <v/>
      </c>
      <c r="X39" s="222">
        <f t="shared" si="8"/>
        <v>0</v>
      </c>
      <c r="Y39" s="110">
        <f t="shared" si="9"/>
        <v>0</v>
      </c>
      <c r="Z39" s="235" t="str">
        <f t="shared" si="10"/>
        <v/>
      </c>
      <c r="AA39" s="240" t="b">
        <f t="shared" si="11"/>
        <v>0</v>
      </c>
      <c r="AB39" s="235">
        <f t="shared" si="12"/>
        <v>0</v>
      </c>
      <c r="AC39" s="235">
        <f>IF('Member Info'!N36="",1,"")</f>
        <v>1</v>
      </c>
      <c r="AD39" s="243" t="e">
        <f t="shared" si="13"/>
        <v>#VALUE!</v>
      </c>
      <c r="AE39" s="130" t="str">
        <f t="shared" si="0"/>
        <v/>
      </c>
      <c r="AF39" s="124">
        <f t="shared" si="14"/>
        <v>1</v>
      </c>
      <c r="AG39" s="124" t="str">
        <f>IF('Member Info'!N36&lt;&gt;"",IF(AND('Member Info'!N36&lt;=$U$1,'Member Info'!N36&gt;=$T$1),1,0),"")</f>
        <v/>
      </c>
      <c r="AI39" s="124" t="b">
        <f t="shared" si="15"/>
        <v>0</v>
      </c>
      <c r="AJ39" s="124">
        <f t="shared" si="16"/>
        <v>0</v>
      </c>
      <c r="AL39" s="124">
        <f t="shared" si="17"/>
        <v>0</v>
      </c>
      <c r="AM39" s="124">
        <f>IF('Member Info'!F36&gt;$T$1,1,0)</f>
        <v>0</v>
      </c>
      <c r="AN39" s="124" t="b">
        <f>IF(ISERROR(T39),ERROR.TYPE(#REF!)=ERROR.TYPE(T39),FALSE)</f>
        <v>0</v>
      </c>
      <c r="AO39" s="124" t="b">
        <f>IF(ISERROR(U39),ERROR.TYPE(#REF!)=ERROR.TYPE(U39),FALSE)</f>
        <v>0</v>
      </c>
      <c r="AP39" s="124">
        <f>IF('Member Info'!F36&gt;'GP1 April 25'!$U$1,1,0)</f>
        <v>0</v>
      </c>
      <c r="AQ39" s="124">
        <f t="shared" si="18"/>
        <v>0</v>
      </c>
      <c r="AR39" s="124">
        <f t="shared" si="19"/>
        <v>0</v>
      </c>
      <c r="AS39" s="124">
        <f t="shared" si="20"/>
        <v>1</v>
      </c>
    </row>
    <row r="40" spans="1:45" x14ac:dyDescent="0.25">
      <c r="A40" s="4">
        <v>9</v>
      </c>
      <c r="B40" s="164">
        <f>'Member Info'!D37</f>
        <v>0</v>
      </c>
      <c r="C40" s="164">
        <f>'Member Info'!E37</f>
        <v>0</v>
      </c>
      <c r="D40" s="164" t="str">
        <f>'Member Info'!G37</f>
        <v/>
      </c>
      <c r="E40" s="165">
        <f>'Member Info'!B37</f>
        <v>0</v>
      </c>
      <c r="F40" s="242"/>
      <c r="G40" s="166" t="str">
        <f>IF(E40=0,"",('Member Info'!K37+'Member Info'!L37))</f>
        <v/>
      </c>
      <c r="H40" s="419"/>
      <c r="I40" s="419"/>
      <c r="J40" s="26"/>
      <c r="K40" s="26"/>
      <c r="L40" s="384" t="str">
        <f>IF(E40=0,"",IF('Member Info'!F37&gt;$U$1,CONCATENATE("Joined with practice on ", TEXT('Member Info'!F37, "DD/MM/YYYY")),IF('Member Info'!N37&lt;&gt;"",IF('Member Info'!N37&lt;$T$1,CONCATENATE("Left Scheme on ", TEXT('Member Info'!N37, "DD/MM/YYYY")),IF(OR(G40="",G40=0),"Error Detected, No rate entered",IF(E40=0,"",IF(F40="","Error Detected, No Pensionable pay",IF(AS40=1,"No Part Time Status Entered",IF(AR40=1,"No Part Time Hours Entered",IF(ISERROR(AD40)," Unknown Values entered.",IF(V40+W40&lt;1,"Acceptable",IF(T40+U40=200, "No Contributions Entered", IF(M40="","Error Detected, Choose reason&gt;",IF(Z40="1",IF(V40=1,"Please Enter Deemed Pensionable Pay","Add Any Relevant Details Above"),"Please Give Details Above"))))))))))),IF(OR(G40="",G40=0),"Error Detected, No rate entered",IF(E40=0,"",IF(F40="","Error Detected, No Pensionable pay",IF(AS40=1,"No Part Time Status Entered",IF(AR40=1,"No Part Time Hours Entered",IF(ISERROR(AD40)," Unknown Values entered.",IF(V40+W40&lt;1,"Acceptable",IF(T40+U40=200, "No Contributions Entered", IF(M40="","Error Detected, Choose reason&gt;",IF(Z40="1",IF(V40=1,"Please Enter Deemed Pensionable Pay","Add relevant Details Above"),"Please give details Above")))))))))))))</f>
        <v/>
      </c>
      <c r="M40" s="260"/>
      <c r="N40" s="91"/>
      <c r="O40" s="91" t="str">
        <f>IF(E40=0,"",IF(ISERROR((F40+J40+K40)),0,IF((F40+J40+K40)&lt;1,0,1)))</f>
        <v/>
      </c>
      <c r="P40" s="94">
        <f>J40</f>
        <v>0</v>
      </c>
      <c r="Q40" s="94">
        <f t="shared" si="2"/>
        <v>0</v>
      </c>
      <c r="R40" s="218">
        <f>(ROUND((F40/100*'Member Info'!$W$2), 2))</f>
        <v>0</v>
      </c>
      <c r="S40" s="218" t="e">
        <f t="shared" si="3"/>
        <v>#VALUE!</v>
      </c>
      <c r="T40" s="218" t="str">
        <f t="shared" si="4"/>
        <v/>
      </c>
      <c r="U40" s="227" t="str">
        <f t="shared" si="5"/>
        <v/>
      </c>
      <c r="V40" s="228" t="str">
        <f t="shared" si="6"/>
        <v/>
      </c>
      <c r="W40" s="228" t="str">
        <f t="shared" si="7"/>
        <v/>
      </c>
      <c r="X40" s="222">
        <f t="shared" si="8"/>
        <v>0</v>
      </c>
      <c r="Y40" s="110">
        <f t="shared" si="9"/>
        <v>0</v>
      </c>
      <c r="Z40" s="235" t="str">
        <f t="shared" si="10"/>
        <v/>
      </c>
      <c r="AA40" s="240" t="b">
        <f t="shared" si="11"/>
        <v>0</v>
      </c>
      <c r="AB40" s="235">
        <f t="shared" si="12"/>
        <v>0</v>
      </c>
      <c r="AC40" s="235">
        <f>IF('Member Info'!N37="",1,"")</f>
        <v>1</v>
      </c>
      <c r="AD40" s="243" t="e">
        <f t="shared" si="13"/>
        <v>#VALUE!</v>
      </c>
      <c r="AE40" s="130" t="str">
        <f t="shared" si="0"/>
        <v/>
      </c>
      <c r="AF40" s="124">
        <f t="shared" si="14"/>
        <v>1</v>
      </c>
      <c r="AG40" s="124" t="str">
        <f>IF('Member Info'!N37&lt;&gt;"",IF(AND('Member Info'!N37&lt;=$U$1,'Member Info'!N37&gt;=$T$1),1,0),"")</f>
        <v/>
      </c>
      <c r="AI40" s="124" t="b">
        <f t="shared" si="15"/>
        <v>0</v>
      </c>
      <c r="AJ40" s="124">
        <f t="shared" si="16"/>
        <v>0</v>
      </c>
      <c r="AL40" s="124">
        <f t="shared" si="17"/>
        <v>0</v>
      </c>
      <c r="AM40" s="124">
        <f>IF('Member Info'!F37&gt;$T$1,1,0)</f>
        <v>0</v>
      </c>
      <c r="AN40" s="124" t="b">
        <f>IF(ISERROR(T40),ERROR.TYPE(#REF!)=ERROR.TYPE(T40),FALSE)</f>
        <v>0</v>
      </c>
      <c r="AO40" s="124" t="b">
        <f>IF(ISERROR(U40),ERROR.TYPE(#REF!)=ERROR.TYPE(U40),FALSE)</f>
        <v>0</v>
      </c>
      <c r="AP40" s="124">
        <f>IF('Member Info'!F37&gt;'GP1 April 25'!$U$1,1,0)</f>
        <v>0</v>
      </c>
      <c r="AQ40" s="124">
        <f t="shared" si="18"/>
        <v>0</v>
      </c>
      <c r="AR40" s="124">
        <f t="shared" si="19"/>
        <v>0</v>
      </c>
      <c r="AS40" s="124">
        <f t="shared" si="20"/>
        <v>1</v>
      </c>
    </row>
    <row r="41" spans="1:45" x14ac:dyDescent="0.25">
      <c r="A41" s="4">
        <v>10</v>
      </c>
      <c r="B41" s="164">
        <f>'Member Info'!D38</f>
        <v>0</v>
      </c>
      <c r="C41" s="164">
        <f>'Member Info'!E38</f>
        <v>0</v>
      </c>
      <c r="D41" s="164" t="str">
        <f>'Member Info'!G38</f>
        <v/>
      </c>
      <c r="E41" s="165">
        <f>'Member Info'!B38</f>
        <v>0</v>
      </c>
      <c r="F41" s="242"/>
      <c r="G41" s="166" t="str">
        <f>IF(E41=0,"",('Member Info'!K38+'Member Info'!L38))</f>
        <v/>
      </c>
      <c r="H41" s="419"/>
      <c r="I41" s="419"/>
      <c r="J41" s="26"/>
      <c r="K41" s="26"/>
      <c r="L41" s="384" t="str">
        <f>IF(E41=0,"",IF('Member Info'!F38&gt;$U$1,CONCATENATE("Joined with practice on ", TEXT('Member Info'!F38, "DD/MM/YYYY")),IF('Member Info'!N38&lt;&gt;"",IF('Member Info'!N38&lt;$T$1,CONCATENATE("Left Scheme on ", TEXT('Member Info'!N38, "DD/MM/YYYY")),IF(OR(G41="",G41=0),"Error Detected, No rate entered",IF(E41=0,"",IF(F41="","Error Detected, No Pensionable pay",IF(AS41=1,"No Part Time Status Entered",IF(AR41=1,"No Part Time Hours Entered",IF(ISERROR(AD41)," Unknown Values entered.",IF(V41+W41&lt;1,"Acceptable",IF(T41+U41=200, "No Contributions Entered", IF(M41="","Error Detected, Choose reason&gt;",IF(Z41="1",IF(V41=1,"Please Enter Deemed Pensionable Pay","Add Any Relevant Details Above"),"Please Give Details Above"))))))))))),IF(OR(G41="",G41=0),"Error Detected, No rate entered",IF(E41=0,"",IF(F41="","Error Detected, No Pensionable pay",IF(AS41=1,"No Part Time Status Entered",IF(AR41=1,"No Part Time Hours Entered",IF(ISERROR(AD41)," Unknown Values entered.",IF(V41+W41&lt;1,"Acceptable",IF(T41+U41=200, "No Contributions Entered", IF(M41="","Error Detected, Choose reason&gt;",IF(Z41="1",IF(V41=1,"Please Enter Deemed Pensionable Pay","Add relevant Details Above"),"Please give details Above")))))))))))))</f>
        <v/>
      </c>
      <c r="M41" s="260"/>
      <c r="N41" s="91"/>
      <c r="O41" s="91" t="str">
        <f t="shared" si="1"/>
        <v/>
      </c>
      <c r="P41" s="94">
        <f t="shared" si="2"/>
        <v>0</v>
      </c>
      <c r="Q41" s="94">
        <f t="shared" si="2"/>
        <v>0</v>
      </c>
      <c r="R41" s="218">
        <f>(ROUND((F41/100*'Member Info'!$W$2), 2))</f>
        <v>0</v>
      </c>
      <c r="S41" s="218" t="e">
        <f t="shared" si="3"/>
        <v>#VALUE!</v>
      </c>
      <c r="T41" s="218" t="str">
        <f t="shared" si="4"/>
        <v/>
      </c>
      <c r="U41" s="227" t="str">
        <f t="shared" si="5"/>
        <v/>
      </c>
      <c r="V41" s="228" t="str">
        <f t="shared" si="6"/>
        <v/>
      </c>
      <c r="W41" s="228" t="str">
        <f t="shared" si="7"/>
        <v/>
      </c>
      <c r="X41" s="222">
        <f t="shared" si="8"/>
        <v>0</v>
      </c>
      <c r="Y41" s="110">
        <f t="shared" si="9"/>
        <v>0</v>
      </c>
      <c r="Z41" s="235" t="str">
        <f t="shared" si="10"/>
        <v/>
      </c>
      <c r="AA41" s="240" t="b">
        <f t="shared" si="11"/>
        <v>0</v>
      </c>
      <c r="AB41" s="235">
        <f t="shared" si="12"/>
        <v>0</v>
      </c>
      <c r="AC41" s="235">
        <f>IF('Member Info'!N38="",1,"")</f>
        <v>1</v>
      </c>
      <c r="AD41" s="243" t="e">
        <f t="shared" si="13"/>
        <v>#VALUE!</v>
      </c>
      <c r="AE41" s="130" t="str">
        <f t="shared" si="0"/>
        <v/>
      </c>
      <c r="AF41" s="124">
        <f t="shared" si="14"/>
        <v>1</v>
      </c>
      <c r="AG41" s="124" t="str">
        <f>IF('Member Info'!N38&lt;&gt;"",IF(AND('Member Info'!N38&lt;=$U$1,'Member Info'!N38&gt;=$T$1),1,0),"")</f>
        <v/>
      </c>
      <c r="AI41" s="124" t="b">
        <f t="shared" si="15"/>
        <v>0</v>
      </c>
      <c r="AJ41" s="124">
        <f t="shared" si="16"/>
        <v>0</v>
      </c>
      <c r="AL41" s="124">
        <f t="shared" si="17"/>
        <v>0</v>
      </c>
      <c r="AM41" s="124">
        <f>IF('Member Info'!F38&gt;$T$1,1,0)</f>
        <v>0</v>
      </c>
      <c r="AN41" s="124" t="b">
        <f>IF(ISERROR(T41),ERROR.TYPE(#REF!)=ERROR.TYPE(T41),FALSE)</f>
        <v>0</v>
      </c>
      <c r="AO41" s="124" t="b">
        <f>IF(ISERROR(U41),ERROR.TYPE(#REF!)=ERROR.TYPE(U41),FALSE)</f>
        <v>0</v>
      </c>
      <c r="AP41" s="124">
        <f>IF('Member Info'!F38&gt;'GP1 April 25'!$U$1,1,0)</f>
        <v>0</v>
      </c>
      <c r="AQ41" s="124">
        <f t="shared" si="18"/>
        <v>0</v>
      </c>
      <c r="AR41" s="124">
        <f t="shared" si="19"/>
        <v>0</v>
      </c>
      <c r="AS41" s="124">
        <f t="shared" si="20"/>
        <v>1</v>
      </c>
    </row>
    <row r="42" spans="1:45" x14ac:dyDescent="0.25">
      <c r="A42" s="4">
        <v>11</v>
      </c>
      <c r="B42" s="164">
        <f>'Member Info'!D39</f>
        <v>0</v>
      </c>
      <c r="C42" s="164">
        <f>'Member Info'!E39</f>
        <v>0</v>
      </c>
      <c r="D42" s="164" t="str">
        <f>'Member Info'!G39</f>
        <v/>
      </c>
      <c r="E42" s="165">
        <f>'Member Info'!B39</f>
        <v>0</v>
      </c>
      <c r="F42" s="242"/>
      <c r="G42" s="166" t="str">
        <f>IF(E42=0,"",('Member Info'!K39+'Member Info'!L39))</f>
        <v/>
      </c>
      <c r="H42" s="419"/>
      <c r="I42" s="419"/>
      <c r="J42" s="26"/>
      <c r="K42" s="26"/>
      <c r="L42" s="384" t="str">
        <f>IF(E42=0,"",IF('Member Info'!F39&gt;$U$1,CONCATENATE("Joined with practice on ", TEXT('Member Info'!F39, "DD/MM/YYYY")),IF('Member Info'!N39&lt;&gt;"",IF('Member Info'!N39&lt;$T$1,CONCATENATE("Left Scheme on ", TEXT('Member Info'!N39, "DD/MM/YYYY")),IF(OR(G42="",G42=0),"Error Detected, No rate entered",IF(E42=0,"",IF(F42="","Error Detected, No Pensionable pay",IF(AS42=1,"No Part Time Status Entered",IF(AR42=1,"No Part Time Hours Entered",IF(ISERROR(AD42)," Unknown Values entered.",IF(V42+W42&lt;1,"Acceptable",IF(T42+U42=200, "No Contributions Entered", IF(M42="","Error Detected, Choose reason&gt;",IF(Z42="1",IF(V42=1,"Please Enter Deemed Pensionable Pay","Add Any Relevant Details Above"),"Please Give Details Above"))))))))))),IF(OR(G42="",G42=0),"Error Detected, No rate entered",IF(E42=0,"",IF(F42="","Error Detected, No Pensionable pay",IF(AS42=1,"No Part Time Status Entered",IF(AR42=1,"No Part Time Hours Entered",IF(ISERROR(AD42)," Unknown Values entered.",IF(V42+W42&lt;1,"Acceptable",IF(T42+U42=200, "No Contributions Entered", IF(M42="","Error Detected, Choose reason&gt;",IF(Z42="1",IF(V42=1,"Please Enter Deemed Pensionable Pay","Add relevant Details Above"),"Please give details Above")))))))))))))</f>
        <v/>
      </c>
      <c r="M42" s="260"/>
      <c r="N42" s="91"/>
      <c r="O42" s="91" t="str">
        <f t="shared" si="1"/>
        <v/>
      </c>
      <c r="P42" s="94">
        <f t="shared" si="2"/>
        <v>0</v>
      </c>
      <c r="Q42" s="94">
        <f t="shared" si="2"/>
        <v>0</v>
      </c>
      <c r="R42" s="218">
        <f>(ROUND((F42/100*'Member Info'!$W$2), 2))</f>
        <v>0</v>
      </c>
      <c r="S42" s="218" t="e">
        <f t="shared" si="3"/>
        <v>#VALUE!</v>
      </c>
      <c r="T42" s="218" t="str">
        <f t="shared" si="4"/>
        <v/>
      </c>
      <c r="U42" s="227" t="str">
        <f t="shared" si="5"/>
        <v/>
      </c>
      <c r="V42" s="228" t="str">
        <f t="shared" si="6"/>
        <v/>
      </c>
      <c r="W42" s="228" t="str">
        <f t="shared" si="7"/>
        <v/>
      </c>
      <c r="X42" s="222">
        <f t="shared" si="8"/>
        <v>0</v>
      </c>
      <c r="Y42" s="110">
        <f t="shared" si="9"/>
        <v>0</v>
      </c>
      <c r="Z42" s="235" t="str">
        <f t="shared" si="10"/>
        <v/>
      </c>
      <c r="AA42" s="240" t="b">
        <f t="shared" si="11"/>
        <v>0</v>
      </c>
      <c r="AB42" s="235">
        <f t="shared" si="12"/>
        <v>0</v>
      </c>
      <c r="AC42" s="235">
        <f>IF('Member Info'!N39="",1,"")</f>
        <v>1</v>
      </c>
      <c r="AD42" s="243" t="e">
        <f t="shared" si="13"/>
        <v>#VALUE!</v>
      </c>
      <c r="AE42" s="130" t="str">
        <f t="shared" si="0"/>
        <v/>
      </c>
      <c r="AF42" s="124">
        <f t="shared" si="14"/>
        <v>1</v>
      </c>
      <c r="AG42" s="124" t="str">
        <f>IF('Member Info'!N39&lt;&gt;"",IF(AND('Member Info'!N39&lt;=$U$1,'Member Info'!N39&gt;=$T$1),1,0),"")</f>
        <v/>
      </c>
      <c r="AI42" s="124" t="b">
        <f t="shared" si="15"/>
        <v>0</v>
      </c>
      <c r="AJ42" s="124">
        <f t="shared" si="16"/>
        <v>0</v>
      </c>
      <c r="AL42" s="124">
        <f t="shared" si="17"/>
        <v>0</v>
      </c>
      <c r="AM42" s="124">
        <f>IF('Member Info'!F39&gt;$T$1,1,0)</f>
        <v>0</v>
      </c>
      <c r="AN42" s="124" t="b">
        <f>IF(ISERROR(T42),ERROR.TYPE(#REF!)=ERROR.TYPE(T42),FALSE)</f>
        <v>0</v>
      </c>
      <c r="AO42" s="124" t="b">
        <f>IF(ISERROR(U42),ERROR.TYPE(#REF!)=ERROR.TYPE(U42),FALSE)</f>
        <v>0</v>
      </c>
      <c r="AP42" s="124">
        <f>IF('Member Info'!F39&gt;'GP1 April 25'!$U$1,1,0)</f>
        <v>0</v>
      </c>
      <c r="AQ42" s="124">
        <f t="shared" si="18"/>
        <v>0</v>
      </c>
      <c r="AR42" s="124">
        <f t="shared" si="19"/>
        <v>0</v>
      </c>
      <c r="AS42" s="124">
        <f t="shared" si="20"/>
        <v>1</v>
      </c>
    </row>
    <row r="43" spans="1:45" x14ac:dyDescent="0.25">
      <c r="A43" s="4">
        <v>12</v>
      </c>
      <c r="B43" s="164">
        <f>'Member Info'!D40</f>
        <v>0</v>
      </c>
      <c r="C43" s="164">
        <f>'Member Info'!E40</f>
        <v>0</v>
      </c>
      <c r="D43" s="164" t="str">
        <f>'Member Info'!G40</f>
        <v/>
      </c>
      <c r="E43" s="165">
        <f>'Member Info'!B40</f>
        <v>0</v>
      </c>
      <c r="F43" s="242"/>
      <c r="G43" s="166" t="str">
        <f>IF(E43=0,"",('Member Info'!K40+'Member Info'!L40))</f>
        <v/>
      </c>
      <c r="H43" s="419"/>
      <c r="I43" s="419"/>
      <c r="J43" s="26"/>
      <c r="K43" s="26"/>
      <c r="L43" s="384" t="str">
        <f>IF(E43=0,"",IF('Member Info'!F40&gt;$U$1,CONCATENATE("Joined with practice on ", TEXT('Member Info'!F40, "DD/MM/YYYY")),IF('Member Info'!N40&lt;&gt;"",IF('Member Info'!N40&lt;$T$1,CONCATENATE("Left Scheme on ", TEXT('Member Info'!N40, "DD/MM/YYYY")),IF(OR(G43="",G43=0),"Error Detected, No rate entered",IF(E43=0,"",IF(F43="","Error Detected, No Pensionable pay",IF(AS43=1,"No Part Time Status Entered",IF(AR43=1,"No Part Time Hours Entered",IF(ISERROR(AD43)," Unknown Values entered.",IF(V43+W43&lt;1,"Acceptable",IF(T43+U43=200, "No Contributions Entered", IF(M43="","Error Detected, Choose reason&gt;",IF(Z43="1",IF(V43=1,"Please Enter Deemed Pensionable Pay","Add Any Relevant Details Above"),"Please Give Details Above"))))))))))),IF(OR(G43="",G43=0),"Error Detected, No rate entered",IF(E43=0,"",IF(F43="","Error Detected, No Pensionable pay",IF(AS43=1,"No Part Time Status Entered",IF(AR43=1,"No Part Time Hours Entered",IF(ISERROR(AD43)," Unknown Values entered.",IF(V43+W43&lt;1,"Acceptable",IF(T43+U43=200, "No Contributions Entered", IF(M43="","Error Detected, Choose reason&gt;",IF(Z43="1",IF(V43=1,"Please Enter Deemed Pensionable Pay","Add relevant Details Above"),"Please give details Above")))))))))))))</f>
        <v/>
      </c>
      <c r="M43" s="260"/>
      <c r="N43" s="91"/>
      <c r="O43" s="91" t="str">
        <f t="shared" si="1"/>
        <v/>
      </c>
      <c r="P43" s="94">
        <f t="shared" si="2"/>
        <v>0</v>
      </c>
      <c r="Q43" s="94">
        <f t="shared" si="2"/>
        <v>0</v>
      </c>
      <c r="R43" s="218">
        <f>(ROUND((F43/100*'Member Info'!$W$2), 2))</f>
        <v>0</v>
      </c>
      <c r="S43" s="218" t="e">
        <f t="shared" si="3"/>
        <v>#VALUE!</v>
      </c>
      <c r="T43" s="218" t="str">
        <f t="shared" si="4"/>
        <v/>
      </c>
      <c r="U43" s="227" t="str">
        <f t="shared" si="5"/>
        <v/>
      </c>
      <c r="V43" s="228" t="str">
        <f t="shared" si="6"/>
        <v/>
      </c>
      <c r="W43" s="228" t="str">
        <f t="shared" si="7"/>
        <v/>
      </c>
      <c r="X43" s="222">
        <f t="shared" si="8"/>
        <v>0</v>
      </c>
      <c r="Y43" s="110">
        <f t="shared" si="9"/>
        <v>0</v>
      </c>
      <c r="Z43" s="235" t="str">
        <f t="shared" si="10"/>
        <v/>
      </c>
      <c r="AA43" s="240" t="b">
        <f t="shared" si="11"/>
        <v>0</v>
      </c>
      <c r="AB43" s="235">
        <f t="shared" si="12"/>
        <v>0</v>
      </c>
      <c r="AC43" s="235">
        <f>IF('Member Info'!N40="",1,"")</f>
        <v>1</v>
      </c>
      <c r="AD43" s="243" t="e">
        <f t="shared" si="13"/>
        <v>#VALUE!</v>
      </c>
      <c r="AE43" s="130" t="str">
        <f t="shared" si="0"/>
        <v/>
      </c>
      <c r="AF43" s="124">
        <f t="shared" si="14"/>
        <v>1</v>
      </c>
      <c r="AG43" s="124" t="str">
        <f>IF('Member Info'!N40&lt;&gt;"",IF(AND('Member Info'!N40&lt;=$U$1,'Member Info'!N40&gt;=$T$1),1,0),"")</f>
        <v/>
      </c>
      <c r="AI43" s="124" t="b">
        <f t="shared" si="15"/>
        <v>0</v>
      </c>
      <c r="AJ43" s="124">
        <f t="shared" si="16"/>
        <v>0</v>
      </c>
      <c r="AL43" s="124">
        <f t="shared" si="17"/>
        <v>0</v>
      </c>
      <c r="AM43" s="124">
        <f>IF('Member Info'!F40&gt;$T$1,1,0)</f>
        <v>0</v>
      </c>
      <c r="AN43" s="124" t="b">
        <f>IF(ISERROR(T43),ERROR.TYPE(#REF!)=ERROR.TYPE(T43),FALSE)</f>
        <v>0</v>
      </c>
      <c r="AO43" s="124" t="b">
        <f>IF(ISERROR(U43),ERROR.TYPE(#REF!)=ERROR.TYPE(U43),FALSE)</f>
        <v>0</v>
      </c>
      <c r="AP43" s="124">
        <f>IF('Member Info'!F40&gt;'GP1 April 25'!$U$1,1,0)</f>
        <v>0</v>
      </c>
      <c r="AQ43" s="124">
        <f t="shared" si="18"/>
        <v>0</v>
      </c>
      <c r="AR43" s="124">
        <f t="shared" si="19"/>
        <v>0</v>
      </c>
      <c r="AS43" s="124">
        <f t="shared" si="20"/>
        <v>1</v>
      </c>
    </row>
    <row r="44" spans="1:45" x14ac:dyDescent="0.25">
      <c r="A44" s="4">
        <v>13</v>
      </c>
      <c r="B44" s="164">
        <f>'Member Info'!D41</f>
        <v>0</v>
      </c>
      <c r="C44" s="164">
        <f>'Member Info'!E41</f>
        <v>0</v>
      </c>
      <c r="D44" s="164" t="str">
        <f>'Member Info'!G41</f>
        <v/>
      </c>
      <c r="E44" s="165">
        <f>'Member Info'!B41</f>
        <v>0</v>
      </c>
      <c r="F44" s="242"/>
      <c r="G44" s="166" t="str">
        <f>IF(E44=0,"",('Member Info'!K41+'Member Info'!L41))</f>
        <v/>
      </c>
      <c r="H44" s="419"/>
      <c r="I44" s="419"/>
      <c r="J44" s="26"/>
      <c r="K44" s="26"/>
      <c r="L44" s="384" t="str">
        <f>IF(E44=0,"",IF('Member Info'!F41&gt;$U$1,CONCATENATE("Joined with practice on ", TEXT('Member Info'!F41, "DD/MM/YYYY")),IF('Member Info'!N41&lt;&gt;"",IF('Member Info'!N41&lt;$T$1,CONCATENATE("Left Scheme on ", TEXT('Member Info'!N41, "DD/MM/YYYY")),IF(OR(G44="",G44=0),"Error Detected, No rate entered",IF(E44=0,"",IF(F44="","Error Detected, No Pensionable pay",IF(AS44=1,"No Part Time Status Entered",IF(AR44=1,"No Part Time Hours Entered",IF(ISERROR(AD44)," Unknown Values entered.",IF(V44+W44&lt;1,"Acceptable",IF(T44+U44=200, "No Contributions Entered", IF(M44="","Error Detected, Choose reason&gt;",IF(Z44="1",IF(V44=1,"Please Enter Deemed Pensionable Pay","Add Any Relevant Details Above"),"Please Give Details Above"))))))))))),IF(OR(G44="",G44=0),"Error Detected, No rate entered",IF(E44=0,"",IF(F44="","Error Detected, No Pensionable pay",IF(AS44=1,"No Part Time Status Entered",IF(AR44=1,"No Part Time Hours Entered",IF(ISERROR(AD44)," Unknown Values entered.",IF(V44+W44&lt;1,"Acceptable",IF(T44+U44=200, "No Contributions Entered", IF(M44="","Error Detected, Choose reason&gt;",IF(Z44="1",IF(V44=1,"Please Enter Deemed Pensionable Pay","Add relevant Details Above"),"Please give details Above")))))))))))))</f>
        <v/>
      </c>
      <c r="M44" s="260"/>
      <c r="N44" s="91"/>
      <c r="O44" s="91" t="str">
        <f t="shared" si="1"/>
        <v/>
      </c>
      <c r="P44" s="94">
        <f t="shared" si="2"/>
        <v>0</v>
      </c>
      <c r="Q44" s="94">
        <f t="shared" si="2"/>
        <v>0</v>
      </c>
      <c r="R44" s="218">
        <f>(ROUND((F44/100*'Member Info'!$W$2), 2))</f>
        <v>0</v>
      </c>
      <c r="S44" s="218" t="e">
        <f t="shared" si="3"/>
        <v>#VALUE!</v>
      </c>
      <c r="T44" s="218" t="str">
        <f t="shared" si="4"/>
        <v/>
      </c>
      <c r="U44" s="227" t="str">
        <f t="shared" si="5"/>
        <v/>
      </c>
      <c r="V44" s="228" t="str">
        <f t="shared" si="6"/>
        <v/>
      </c>
      <c r="W44" s="228" t="str">
        <f t="shared" si="7"/>
        <v/>
      </c>
      <c r="X44" s="222">
        <f t="shared" si="8"/>
        <v>0</v>
      </c>
      <c r="Y44" s="110">
        <f t="shared" si="9"/>
        <v>0</v>
      </c>
      <c r="Z44" s="235" t="str">
        <f t="shared" si="10"/>
        <v/>
      </c>
      <c r="AA44" s="240" t="b">
        <f t="shared" si="11"/>
        <v>0</v>
      </c>
      <c r="AB44" s="235">
        <f t="shared" si="12"/>
        <v>0</v>
      </c>
      <c r="AC44" s="235">
        <f>IF('Member Info'!N41="",1,"")</f>
        <v>1</v>
      </c>
      <c r="AD44" s="243" t="e">
        <f t="shared" si="13"/>
        <v>#VALUE!</v>
      </c>
      <c r="AE44" s="130" t="str">
        <f t="shared" si="0"/>
        <v/>
      </c>
      <c r="AF44" s="124">
        <f t="shared" si="14"/>
        <v>1</v>
      </c>
      <c r="AG44" s="124" t="str">
        <f>IF('Member Info'!N41&lt;&gt;"",IF(AND('Member Info'!N41&lt;=$U$1,'Member Info'!N41&gt;=$T$1),1,0),"")</f>
        <v/>
      </c>
      <c r="AI44" s="124" t="b">
        <f t="shared" si="15"/>
        <v>0</v>
      </c>
      <c r="AJ44" s="124">
        <f t="shared" si="16"/>
        <v>0</v>
      </c>
      <c r="AL44" s="124">
        <f t="shared" si="17"/>
        <v>0</v>
      </c>
      <c r="AM44" s="124">
        <f>IF('Member Info'!F41&gt;$T$1,1,0)</f>
        <v>0</v>
      </c>
      <c r="AN44" s="124" t="b">
        <f>IF(ISERROR(T44),ERROR.TYPE(#REF!)=ERROR.TYPE(T44),FALSE)</f>
        <v>0</v>
      </c>
      <c r="AO44" s="124" t="b">
        <f>IF(ISERROR(U44),ERROR.TYPE(#REF!)=ERROR.TYPE(U44),FALSE)</f>
        <v>0</v>
      </c>
      <c r="AP44" s="124">
        <f>IF('Member Info'!F41&gt;'GP1 April 25'!$U$1,1,0)</f>
        <v>0</v>
      </c>
      <c r="AQ44" s="124">
        <f t="shared" si="18"/>
        <v>0</v>
      </c>
      <c r="AR44" s="124">
        <f t="shared" si="19"/>
        <v>0</v>
      </c>
      <c r="AS44" s="124">
        <f t="shared" si="20"/>
        <v>1</v>
      </c>
    </row>
    <row r="45" spans="1:45" x14ac:dyDescent="0.25">
      <c r="A45" s="4">
        <v>14</v>
      </c>
      <c r="B45" s="164">
        <f>'Member Info'!D42</f>
        <v>0</v>
      </c>
      <c r="C45" s="164">
        <f>'Member Info'!E42</f>
        <v>0</v>
      </c>
      <c r="D45" s="164" t="str">
        <f>'Member Info'!G42</f>
        <v/>
      </c>
      <c r="E45" s="165">
        <f>'Member Info'!B42</f>
        <v>0</v>
      </c>
      <c r="F45" s="242"/>
      <c r="G45" s="166" t="str">
        <f>IF(E45=0,"",('Member Info'!K42+'Member Info'!L42))</f>
        <v/>
      </c>
      <c r="H45" s="419"/>
      <c r="I45" s="419"/>
      <c r="J45" s="26"/>
      <c r="K45" s="26"/>
      <c r="L45" s="384" t="str">
        <f>IF(E45=0,"",IF('Member Info'!F42&gt;$U$1,CONCATENATE("Joined with practice on ", TEXT('Member Info'!F42, "DD/MM/YYYY")),IF('Member Info'!N42&lt;&gt;"",IF('Member Info'!N42&lt;$T$1,CONCATENATE("Left Scheme on ", TEXT('Member Info'!N42, "DD/MM/YYYY")),IF(OR(G45="",G45=0),"Error Detected, No rate entered",IF(E45=0,"",IF(F45="","Error Detected, No Pensionable pay",IF(AS45=1,"No Part Time Status Entered",IF(AR45=1,"No Part Time Hours Entered",IF(ISERROR(AD45)," Unknown Values entered.",IF(V45+W45&lt;1,"Acceptable",IF(T45+U45=200, "No Contributions Entered", IF(M45="","Error Detected, Choose reason&gt;",IF(Z45="1",IF(V45=1,"Please Enter Deemed Pensionable Pay","Add Any Relevant Details Above"),"Please Give Details Above"))))))))))),IF(OR(G45="",G45=0),"Error Detected, No rate entered",IF(E45=0,"",IF(F45="","Error Detected, No Pensionable pay",IF(AS45=1,"No Part Time Status Entered",IF(AR45=1,"No Part Time Hours Entered",IF(ISERROR(AD45)," Unknown Values entered.",IF(V45+W45&lt;1,"Acceptable",IF(T45+U45=200, "No Contributions Entered", IF(M45="","Error Detected, Choose reason&gt;",IF(Z45="1",IF(V45=1,"Please Enter Deemed Pensionable Pay","Add relevant Details Above"),"Please give details Above")))))))))))))</f>
        <v/>
      </c>
      <c r="M45" s="260"/>
      <c r="N45" s="91"/>
      <c r="O45" s="91" t="str">
        <f t="shared" si="1"/>
        <v/>
      </c>
      <c r="P45" s="94">
        <f t="shared" si="2"/>
        <v>0</v>
      </c>
      <c r="Q45" s="94">
        <f t="shared" si="2"/>
        <v>0</v>
      </c>
      <c r="R45" s="218">
        <f>(ROUND((F45/100*'Member Info'!$W$2), 2))</f>
        <v>0</v>
      </c>
      <c r="S45" s="218" t="e">
        <f t="shared" si="3"/>
        <v>#VALUE!</v>
      </c>
      <c r="T45" s="218" t="str">
        <f t="shared" si="4"/>
        <v/>
      </c>
      <c r="U45" s="227" t="str">
        <f t="shared" si="5"/>
        <v/>
      </c>
      <c r="V45" s="228" t="str">
        <f t="shared" si="6"/>
        <v/>
      </c>
      <c r="W45" s="228" t="str">
        <f t="shared" si="7"/>
        <v/>
      </c>
      <c r="X45" s="222">
        <f t="shared" si="8"/>
        <v>0</v>
      </c>
      <c r="Y45" s="110">
        <f t="shared" si="9"/>
        <v>0</v>
      </c>
      <c r="Z45" s="235" t="str">
        <f t="shared" si="10"/>
        <v/>
      </c>
      <c r="AA45" s="240" t="b">
        <f t="shared" si="11"/>
        <v>0</v>
      </c>
      <c r="AB45" s="235">
        <f t="shared" si="12"/>
        <v>0</v>
      </c>
      <c r="AC45" s="235">
        <f>IF('Member Info'!N42="",1,"")</f>
        <v>1</v>
      </c>
      <c r="AD45" s="243" t="e">
        <f t="shared" si="13"/>
        <v>#VALUE!</v>
      </c>
      <c r="AE45" s="130" t="str">
        <f t="shared" si="0"/>
        <v/>
      </c>
      <c r="AF45" s="124">
        <f t="shared" si="14"/>
        <v>1</v>
      </c>
      <c r="AG45" s="124" t="str">
        <f>IF('Member Info'!N42&lt;&gt;"",IF(AND('Member Info'!N42&lt;=$U$1,'Member Info'!N42&gt;=$T$1),1,0),"")</f>
        <v/>
      </c>
      <c r="AI45" s="124" t="b">
        <f t="shared" si="15"/>
        <v>0</v>
      </c>
      <c r="AJ45" s="124">
        <f t="shared" si="16"/>
        <v>0</v>
      </c>
      <c r="AL45" s="124">
        <f t="shared" si="17"/>
        <v>0</v>
      </c>
      <c r="AM45" s="124">
        <f>IF('Member Info'!F42&gt;$T$1,1,0)</f>
        <v>0</v>
      </c>
      <c r="AN45" s="124" t="b">
        <f>IF(ISERROR(T45),ERROR.TYPE(#REF!)=ERROR.TYPE(T45),FALSE)</f>
        <v>0</v>
      </c>
      <c r="AO45" s="124" t="b">
        <f>IF(ISERROR(U45),ERROR.TYPE(#REF!)=ERROR.TYPE(U45),FALSE)</f>
        <v>0</v>
      </c>
      <c r="AP45" s="124">
        <f>IF('Member Info'!F42&gt;'GP1 April 25'!$U$1,1,0)</f>
        <v>0</v>
      </c>
      <c r="AQ45" s="124">
        <f t="shared" si="18"/>
        <v>0</v>
      </c>
      <c r="AR45" s="124">
        <f t="shared" si="19"/>
        <v>0</v>
      </c>
      <c r="AS45" s="124">
        <f t="shared" si="20"/>
        <v>1</v>
      </c>
    </row>
    <row r="46" spans="1:45" x14ac:dyDescent="0.25">
      <c r="A46" s="4">
        <v>15</v>
      </c>
      <c r="B46" s="164">
        <f>'Member Info'!D43</f>
        <v>0</v>
      </c>
      <c r="C46" s="164">
        <f>'Member Info'!E43</f>
        <v>0</v>
      </c>
      <c r="D46" s="164" t="str">
        <f>'Member Info'!G43</f>
        <v/>
      </c>
      <c r="E46" s="165">
        <f>'Member Info'!B43</f>
        <v>0</v>
      </c>
      <c r="F46" s="242"/>
      <c r="G46" s="166" t="str">
        <f>IF(E46=0,"",('Member Info'!K43+'Member Info'!L43))</f>
        <v/>
      </c>
      <c r="H46" s="419"/>
      <c r="I46" s="419"/>
      <c r="J46" s="26"/>
      <c r="K46" s="26"/>
      <c r="L46" s="384" t="str">
        <f>IF(E46=0,"",IF('Member Info'!F43&gt;$U$1,CONCATENATE("Joined with practice on ", TEXT('Member Info'!F43, "DD/MM/YYYY")),IF('Member Info'!N43&lt;&gt;"",IF('Member Info'!N43&lt;$T$1,CONCATENATE("Left Scheme on ", TEXT('Member Info'!N43, "DD/MM/YYYY")),IF(OR(G46="",G46=0),"Error Detected, No rate entered",IF(E46=0,"",IF(F46="","Error Detected, No Pensionable pay",IF(AS46=1,"No Part Time Status Entered",IF(AR46=1,"No Part Time Hours Entered",IF(ISERROR(AD46)," Unknown Values entered.",IF(V46+W46&lt;1,"Acceptable",IF(T46+U46=200, "No Contributions Entered", IF(M46="","Error Detected, Choose reason&gt;",IF(Z46="1",IF(V46=1,"Please Enter Deemed Pensionable Pay","Add Any Relevant Details Above"),"Please Give Details Above"))))))))))),IF(OR(G46="",G46=0),"Error Detected, No rate entered",IF(E46=0,"",IF(F46="","Error Detected, No Pensionable pay",IF(AS46=1,"No Part Time Status Entered",IF(AR46=1,"No Part Time Hours Entered",IF(ISERROR(AD46)," Unknown Values entered.",IF(V46+W46&lt;1,"Acceptable",IF(T46+U46=200, "No Contributions Entered", IF(M46="","Error Detected, Choose reason&gt;",IF(Z46="1",IF(V46=1,"Please Enter Deemed Pensionable Pay","Add relevant Details Above"),"Please give details Above")))))))))))))</f>
        <v/>
      </c>
      <c r="M46" s="260"/>
      <c r="N46" s="91"/>
      <c r="O46" s="91" t="str">
        <f t="shared" si="1"/>
        <v/>
      </c>
      <c r="P46" s="94">
        <f t="shared" si="2"/>
        <v>0</v>
      </c>
      <c r="Q46" s="94">
        <f t="shared" si="2"/>
        <v>0</v>
      </c>
      <c r="R46" s="218">
        <f>(ROUND((F46/100*'Member Info'!$W$2), 2))</f>
        <v>0</v>
      </c>
      <c r="S46" s="218" t="e">
        <f t="shared" si="3"/>
        <v>#VALUE!</v>
      </c>
      <c r="T46" s="218" t="str">
        <f t="shared" si="4"/>
        <v/>
      </c>
      <c r="U46" s="227" t="str">
        <f t="shared" si="5"/>
        <v/>
      </c>
      <c r="V46" s="228" t="str">
        <f t="shared" si="6"/>
        <v/>
      </c>
      <c r="W46" s="228" t="str">
        <f t="shared" si="7"/>
        <v/>
      </c>
      <c r="X46" s="222">
        <f t="shared" si="8"/>
        <v>0</v>
      </c>
      <c r="Y46" s="110">
        <f t="shared" si="9"/>
        <v>0</v>
      </c>
      <c r="Z46" s="235" t="str">
        <f t="shared" si="10"/>
        <v/>
      </c>
      <c r="AA46" s="240" t="b">
        <f t="shared" si="11"/>
        <v>0</v>
      </c>
      <c r="AB46" s="235">
        <f t="shared" si="12"/>
        <v>0</v>
      </c>
      <c r="AC46" s="235">
        <f>IF('Member Info'!N43="",1,"")</f>
        <v>1</v>
      </c>
      <c r="AD46" s="243" t="e">
        <f t="shared" si="13"/>
        <v>#VALUE!</v>
      </c>
      <c r="AE46" s="130" t="str">
        <f t="shared" si="0"/>
        <v/>
      </c>
      <c r="AF46" s="124">
        <f t="shared" si="14"/>
        <v>1</v>
      </c>
      <c r="AG46" s="124" t="str">
        <f>IF('Member Info'!N43&lt;&gt;"",IF(AND('Member Info'!N43&lt;=$U$1,'Member Info'!N43&gt;=$T$1),1,0),"")</f>
        <v/>
      </c>
      <c r="AI46" s="124" t="b">
        <f t="shared" si="15"/>
        <v>0</v>
      </c>
      <c r="AJ46" s="124">
        <f t="shared" si="16"/>
        <v>0</v>
      </c>
      <c r="AL46" s="124">
        <f t="shared" si="17"/>
        <v>0</v>
      </c>
      <c r="AM46" s="124">
        <f>IF('Member Info'!F43&gt;$T$1,1,0)</f>
        <v>0</v>
      </c>
      <c r="AN46" s="124" t="b">
        <f>IF(ISERROR(T46),ERROR.TYPE(#REF!)=ERROR.TYPE(T46),FALSE)</f>
        <v>0</v>
      </c>
      <c r="AO46" s="124" t="b">
        <f>IF(ISERROR(U46),ERROR.TYPE(#REF!)=ERROR.TYPE(U46),FALSE)</f>
        <v>0</v>
      </c>
      <c r="AP46" s="124">
        <f>IF('Member Info'!F43&gt;'GP1 April 25'!$U$1,1,0)</f>
        <v>0</v>
      </c>
      <c r="AQ46" s="124">
        <f t="shared" si="18"/>
        <v>0</v>
      </c>
      <c r="AR46" s="124">
        <f t="shared" si="19"/>
        <v>0</v>
      </c>
      <c r="AS46" s="124">
        <f t="shared" si="20"/>
        <v>1</v>
      </c>
    </row>
    <row r="47" spans="1:45" x14ac:dyDescent="0.25">
      <c r="A47" s="4">
        <v>16</v>
      </c>
      <c r="B47" s="164">
        <f>'Member Info'!D44</f>
        <v>0</v>
      </c>
      <c r="C47" s="164">
        <f>'Member Info'!E44</f>
        <v>0</v>
      </c>
      <c r="D47" s="164" t="str">
        <f>'Member Info'!G44</f>
        <v/>
      </c>
      <c r="E47" s="165">
        <f>'Member Info'!B44</f>
        <v>0</v>
      </c>
      <c r="F47" s="242"/>
      <c r="G47" s="166" t="str">
        <f>IF(E47=0,"",('Member Info'!K44+'Member Info'!L44))</f>
        <v/>
      </c>
      <c r="H47" s="419"/>
      <c r="I47" s="419"/>
      <c r="J47" s="26"/>
      <c r="K47" s="26"/>
      <c r="L47" s="384" t="str">
        <f>IF(E47=0,"",IF('Member Info'!F44&gt;$U$1,CONCATENATE("Joined with practice on ", TEXT('Member Info'!F44, "DD/MM/YYYY")),IF('Member Info'!N44&lt;&gt;"",IF('Member Info'!N44&lt;$T$1,CONCATENATE("Left Scheme on ", TEXT('Member Info'!N44, "DD/MM/YYYY")),IF(OR(G47="",G47=0),"Error Detected, No rate entered",IF(E47=0,"",IF(F47="","Error Detected, No Pensionable pay",IF(AS47=1,"No Part Time Status Entered",IF(AR47=1,"No Part Time Hours Entered",IF(ISERROR(AD47)," Unknown Values entered.",IF(V47+W47&lt;1,"Acceptable",IF(T47+U47=200, "No Contributions Entered", IF(M47="","Error Detected, Choose reason&gt;",IF(Z47="1",IF(V47=1,"Please Enter Deemed Pensionable Pay","Add Any Relevant Details Above"),"Please Give Details Above"))))))))))),IF(OR(G47="",G47=0),"Error Detected, No rate entered",IF(E47=0,"",IF(F47="","Error Detected, No Pensionable pay",IF(AS47=1,"No Part Time Status Entered",IF(AR47=1,"No Part Time Hours Entered",IF(ISERROR(AD47)," Unknown Values entered.",IF(V47+W47&lt;1,"Acceptable",IF(T47+U47=200, "No Contributions Entered", IF(M47="","Error Detected, Choose reason&gt;",IF(Z47="1",IF(V47=1,"Please Enter Deemed Pensionable Pay","Add relevant Details Above"),"Please give details Above")))))))))))))</f>
        <v/>
      </c>
      <c r="M47" s="260"/>
      <c r="N47" s="91"/>
      <c r="O47" s="91" t="str">
        <f t="shared" si="1"/>
        <v/>
      </c>
      <c r="P47" s="94">
        <f t="shared" si="2"/>
        <v>0</v>
      </c>
      <c r="Q47" s="94">
        <f t="shared" si="2"/>
        <v>0</v>
      </c>
      <c r="R47" s="218">
        <f>(ROUND((F47/100*'Member Info'!$W$2), 2))</f>
        <v>0</v>
      </c>
      <c r="S47" s="218" t="e">
        <f t="shared" si="3"/>
        <v>#VALUE!</v>
      </c>
      <c r="T47" s="218" t="str">
        <f t="shared" si="4"/>
        <v/>
      </c>
      <c r="U47" s="227" t="str">
        <f t="shared" si="5"/>
        <v/>
      </c>
      <c r="V47" s="228" t="str">
        <f t="shared" si="6"/>
        <v/>
      </c>
      <c r="W47" s="228" t="str">
        <f t="shared" si="7"/>
        <v/>
      </c>
      <c r="X47" s="222">
        <f t="shared" si="8"/>
        <v>0</v>
      </c>
      <c r="Y47" s="110">
        <f t="shared" si="9"/>
        <v>0</v>
      </c>
      <c r="Z47" s="235" t="str">
        <f t="shared" si="10"/>
        <v/>
      </c>
      <c r="AA47" s="240" t="b">
        <f t="shared" si="11"/>
        <v>0</v>
      </c>
      <c r="AB47" s="235">
        <f t="shared" si="12"/>
        <v>0</v>
      </c>
      <c r="AC47" s="235">
        <f>IF('Member Info'!N44="",1,"")</f>
        <v>1</v>
      </c>
      <c r="AD47" s="243" t="e">
        <f t="shared" si="13"/>
        <v>#VALUE!</v>
      </c>
      <c r="AE47" s="130" t="str">
        <f t="shared" si="0"/>
        <v/>
      </c>
      <c r="AF47" s="124">
        <f t="shared" si="14"/>
        <v>1</v>
      </c>
      <c r="AG47" s="124" t="str">
        <f>IF('Member Info'!N44&lt;&gt;"",IF(AND('Member Info'!N44&lt;=$U$1,'Member Info'!N44&gt;=$T$1),1,0),"")</f>
        <v/>
      </c>
      <c r="AI47" s="124" t="b">
        <f t="shared" si="15"/>
        <v>0</v>
      </c>
      <c r="AJ47" s="124">
        <f t="shared" si="16"/>
        <v>0</v>
      </c>
      <c r="AL47" s="124">
        <f t="shared" si="17"/>
        <v>0</v>
      </c>
      <c r="AM47" s="124">
        <f>IF('Member Info'!F44&gt;$T$1,1,0)</f>
        <v>0</v>
      </c>
      <c r="AN47" s="124" t="b">
        <f>IF(ISERROR(T47),ERROR.TYPE(#REF!)=ERROR.TYPE(T47),FALSE)</f>
        <v>0</v>
      </c>
      <c r="AO47" s="124" t="b">
        <f>IF(ISERROR(U47),ERROR.TYPE(#REF!)=ERROR.TYPE(U47),FALSE)</f>
        <v>0</v>
      </c>
      <c r="AP47" s="124">
        <f>IF('Member Info'!F44&gt;'GP1 April 25'!$U$1,1,0)</f>
        <v>0</v>
      </c>
      <c r="AQ47" s="124">
        <f t="shared" si="18"/>
        <v>0</v>
      </c>
      <c r="AR47" s="124">
        <f t="shared" si="19"/>
        <v>0</v>
      </c>
      <c r="AS47" s="124">
        <f t="shared" si="20"/>
        <v>1</v>
      </c>
    </row>
    <row r="48" spans="1:45" x14ac:dyDescent="0.25">
      <c r="A48" s="4">
        <v>17</v>
      </c>
      <c r="B48" s="164">
        <f>'Member Info'!D45</f>
        <v>0</v>
      </c>
      <c r="C48" s="164">
        <f>'Member Info'!E45</f>
        <v>0</v>
      </c>
      <c r="D48" s="164" t="str">
        <f>'Member Info'!G45</f>
        <v/>
      </c>
      <c r="E48" s="165">
        <f>'Member Info'!B45</f>
        <v>0</v>
      </c>
      <c r="F48" s="242"/>
      <c r="G48" s="166" t="str">
        <f>IF(E48=0,"",('Member Info'!K45+'Member Info'!L45))</f>
        <v/>
      </c>
      <c r="H48" s="419"/>
      <c r="I48" s="419"/>
      <c r="J48" s="26"/>
      <c r="K48" s="26"/>
      <c r="L48" s="384" t="str">
        <f>IF(E48=0,"",IF('Member Info'!F45&gt;$U$1,CONCATENATE("Joined with practice on ", TEXT('Member Info'!F45, "DD/MM/YYYY")),IF('Member Info'!N45&lt;&gt;"",IF('Member Info'!N45&lt;$T$1,CONCATENATE("Left Scheme on ", TEXT('Member Info'!N45, "DD/MM/YYYY")),IF(OR(G48="",G48=0),"Error Detected, No rate entered",IF(E48=0,"",IF(F48="","Error Detected, No Pensionable pay",IF(AS48=1,"No Part Time Status Entered",IF(AR48=1,"No Part Time Hours Entered",IF(ISERROR(AD48)," Unknown Values entered.",IF(V48+W48&lt;1,"Acceptable",IF(T48+U48=200, "No Contributions Entered", IF(M48="","Error Detected, Choose reason&gt;",IF(Z48="1",IF(V48=1,"Please Enter Deemed Pensionable Pay","Add Any Relevant Details Above"),"Please Give Details Above"))))))))))),IF(OR(G48="",G48=0),"Error Detected, No rate entered",IF(E48=0,"",IF(F48="","Error Detected, No Pensionable pay",IF(AS48=1,"No Part Time Status Entered",IF(AR48=1,"No Part Time Hours Entered",IF(ISERROR(AD48)," Unknown Values entered.",IF(V48+W48&lt;1,"Acceptable",IF(T48+U48=200, "No Contributions Entered", IF(M48="","Error Detected, Choose reason&gt;",IF(Z48="1",IF(V48=1,"Please Enter Deemed Pensionable Pay","Add relevant Details Above"),"Please give details Above")))))))))))))</f>
        <v/>
      </c>
      <c r="M48" s="260"/>
      <c r="N48" s="91"/>
      <c r="O48" s="91" t="str">
        <f t="shared" si="1"/>
        <v/>
      </c>
      <c r="P48" s="94">
        <f t="shared" si="2"/>
        <v>0</v>
      </c>
      <c r="Q48" s="94">
        <f t="shared" si="2"/>
        <v>0</v>
      </c>
      <c r="R48" s="218">
        <f>(ROUND((F48/100*'Member Info'!$W$2), 2))</f>
        <v>0</v>
      </c>
      <c r="S48" s="218" t="e">
        <f t="shared" si="3"/>
        <v>#VALUE!</v>
      </c>
      <c r="T48" s="218" t="str">
        <f t="shared" si="4"/>
        <v/>
      </c>
      <c r="U48" s="227" t="str">
        <f t="shared" si="5"/>
        <v/>
      </c>
      <c r="V48" s="228" t="str">
        <f t="shared" si="6"/>
        <v/>
      </c>
      <c r="W48" s="228" t="str">
        <f t="shared" si="7"/>
        <v/>
      </c>
      <c r="X48" s="222">
        <f t="shared" si="8"/>
        <v>0</v>
      </c>
      <c r="Y48" s="110">
        <f t="shared" si="9"/>
        <v>0</v>
      </c>
      <c r="Z48" s="235" t="str">
        <f t="shared" si="10"/>
        <v/>
      </c>
      <c r="AA48" s="240" t="b">
        <f t="shared" si="11"/>
        <v>0</v>
      </c>
      <c r="AB48" s="235">
        <f t="shared" si="12"/>
        <v>0</v>
      </c>
      <c r="AC48" s="235">
        <f>IF('Member Info'!N45="",1,"")</f>
        <v>1</v>
      </c>
      <c r="AD48" s="243" t="e">
        <f t="shared" si="13"/>
        <v>#VALUE!</v>
      </c>
      <c r="AE48" s="130" t="str">
        <f t="shared" si="0"/>
        <v/>
      </c>
      <c r="AF48" s="124">
        <f t="shared" si="14"/>
        <v>1</v>
      </c>
      <c r="AG48" s="124" t="str">
        <f>IF('Member Info'!N45&lt;&gt;"",IF(AND('Member Info'!N45&lt;=$U$1,'Member Info'!N45&gt;=$T$1),1,0),"")</f>
        <v/>
      </c>
      <c r="AI48" s="124" t="b">
        <f t="shared" si="15"/>
        <v>0</v>
      </c>
      <c r="AJ48" s="124">
        <f t="shared" si="16"/>
        <v>0</v>
      </c>
      <c r="AL48" s="124">
        <f t="shared" si="17"/>
        <v>0</v>
      </c>
      <c r="AM48" s="124">
        <f>IF('Member Info'!F45&gt;$T$1,1,0)</f>
        <v>0</v>
      </c>
      <c r="AN48" s="124" t="b">
        <f>IF(ISERROR(T48),ERROR.TYPE(#REF!)=ERROR.TYPE(T48),FALSE)</f>
        <v>0</v>
      </c>
      <c r="AO48" s="124" t="b">
        <f>IF(ISERROR(U48),ERROR.TYPE(#REF!)=ERROR.TYPE(U48),FALSE)</f>
        <v>0</v>
      </c>
      <c r="AP48" s="124">
        <f>IF('Member Info'!F45&gt;'GP1 April 25'!$U$1,1,0)</f>
        <v>0</v>
      </c>
      <c r="AQ48" s="124">
        <f t="shared" si="18"/>
        <v>0</v>
      </c>
      <c r="AR48" s="124">
        <f t="shared" si="19"/>
        <v>0</v>
      </c>
      <c r="AS48" s="124">
        <f t="shared" si="20"/>
        <v>1</v>
      </c>
    </row>
    <row r="49" spans="1:50" x14ac:dyDescent="0.25">
      <c r="A49" s="4">
        <v>18</v>
      </c>
      <c r="B49" s="164">
        <f>'Member Info'!D46</f>
        <v>0</v>
      </c>
      <c r="C49" s="164">
        <f>'Member Info'!E46</f>
        <v>0</v>
      </c>
      <c r="D49" s="164" t="str">
        <f>'Member Info'!G46</f>
        <v/>
      </c>
      <c r="E49" s="165">
        <f>'Member Info'!B46</f>
        <v>0</v>
      </c>
      <c r="F49" s="242"/>
      <c r="G49" s="166" t="str">
        <f>IF(E49=0,"",('Member Info'!K46+'Member Info'!L46))</f>
        <v/>
      </c>
      <c r="H49" s="419"/>
      <c r="I49" s="419"/>
      <c r="J49" s="26"/>
      <c r="K49" s="26"/>
      <c r="L49" s="384" t="str">
        <f>IF(E49=0,"",IF('Member Info'!F46&gt;$U$1,CONCATENATE("Joined with practice on ", TEXT('Member Info'!F46, "DD/MM/YYYY")),IF('Member Info'!N46&lt;&gt;"",IF('Member Info'!N46&lt;$T$1,CONCATENATE("Left Scheme on ", TEXT('Member Info'!N46, "DD/MM/YYYY")),IF(OR(G49="",G49=0),"Error Detected, No rate entered",IF(E49=0,"",IF(F49="","Error Detected, No Pensionable pay",IF(AS49=1,"No Part Time Status Entered",IF(AR49=1,"No Part Time Hours Entered",IF(ISERROR(AD49)," Unknown Values entered.",IF(V49+W49&lt;1,"Acceptable",IF(T49+U49=200, "No Contributions Entered", IF(M49="","Error Detected, Choose reason&gt;",IF(Z49="1",IF(V49=1,"Please Enter Deemed Pensionable Pay","Add Any Relevant Details Above"),"Please Give Details Above"))))))))))),IF(OR(G49="",G49=0),"Error Detected, No rate entered",IF(E49=0,"",IF(F49="","Error Detected, No Pensionable pay",IF(AS49=1,"No Part Time Status Entered",IF(AR49=1,"No Part Time Hours Entered",IF(ISERROR(AD49)," Unknown Values entered.",IF(V49+W49&lt;1,"Acceptable",IF(T49+U49=200, "No Contributions Entered", IF(M49="","Error Detected, Choose reason&gt;",IF(Z49="1",IF(V49=1,"Please Enter Deemed Pensionable Pay","Add relevant Details Above"),"Please give details Above")))))))))))))</f>
        <v/>
      </c>
      <c r="M49" s="260"/>
      <c r="N49" s="91"/>
      <c r="O49" s="91" t="str">
        <f t="shared" si="1"/>
        <v/>
      </c>
      <c r="P49" s="94">
        <f t="shared" si="2"/>
        <v>0</v>
      </c>
      <c r="Q49" s="94">
        <f t="shared" si="2"/>
        <v>0</v>
      </c>
      <c r="R49" s="218">
        <f>(ROUND((F49/100*'Member Info'!$W$2), 2))</f>
        <v>0</v>
      </c>
      <c r="S49" s="218" t="e">
        <f t="shared" si="3"/>
        <v>#VALUE!</v>
      </c>
      <c r="T49" s="218" t="str">
        <f t="shared" si="4"/>
        <v/>
      </c>
      <c r="U49" s="227" t="str">
        <f t="shared" si="5"/>
        <v/>
      </c>
      <c r="V49" s="228" t="str">
        <f t="shared" si="6"/>
        <v/>
      </c>
      <c r="W49" s="228" t="str">
        <f t="shared" si="7"/>
        <v/>
      </c>
      <c r="X49" s="222">
        <f t="shared" si="8"/>
        <v>0</v>
      </c>
      <c r="Y49" s="110">
        <f t="shared" si="9"/>
        <v>0</v>
      </c>
      <c r="Z49" s="235" t="str">
        <f t="shared" si="10"/>
        <v/>
      </c>
      <c r="AA49" s="240" t="b">
        <f t="shared" si="11"/>
        <v>0</v>
      </c>
      <c r="AB49" s="235">
        <f t="shared" si="12"/>
        <v>0</v>
      </c>
      <c r="AC49" s="235">
        <f>IF('Member Info'!N46="",1,"")</f>
        <v>1</v>
      </c>
      <c r="AD49" s="243" t="e">
        <f t="shared" si="13"/>
        <v>#VALUE!</v>
      </c>
      <c r="AE49" s="130" t="str">
        <f t="shared" si="0"/>
        <v/>
      </c>
      <c r="AF49" s="124">
        <f t="shared" si="14"/>
        <v>1</v>
      </c>
      <c r="AG49" s="124" t="str">
        <f>IF('Member Info'!N46&lt;&gt;"",IF(AND('Member Info'!N46&lt;=$U$1,'Member Info'!N46&gt;=$T$1),1,0),"")</f>
        <v/>
      </c>
      <c r="AI49" s="124" t="b">
        <f t="shared" si="15"/>
        <v>0</v>
      </c>
      <c r="AJ49" s="124">
        <f t="shared" si="16"/>
        <v>0</v>
      </c>
      <c r="AL49" s="124">
        <f t="shared" si="17"/>
        <v>0</v>
      </c>
      <c r="AM49" s="124">
        <f>IF('Member Info'!F46&gt;$T$1,1,0)</f>
        <v>0</v>
      </c>
      <c r="AN49" s="124" t="b">
        <f>IF(ISERROR(T49),ERROR.TYPE(#REF!)=ERROR.TYPE(T49),FALSE)</f>
        <v>0</v>
      </c>
      <c r="AO49" s="124" t="b">
        <f>IF(ISERROR(U49),ERROR.TYPE(#REF!)=ERROR.TYPE(U49),FALSE)</f>
        <v>0</v>
      </c>
      <c r="AP49" s="124">
        <f>IF('Member Info'!F46&gt;'GP1 April 25'!$U$1,1,0)</f>
        <v>0</v>
      </c>
      <c r="AQ49" s="124">
        <f t="shared" si="18"/>
        <v>0</v>
      </c>
      <c r="AR49" s="124">
        <f t="shared" si="19"/>
        <v>0</v>
      </c>
      <c r="AS49" s="124">
        <f t="shared" si="20"/>
        <v>1</v>
      </c>
    </row>
    <row r="50" spans="1:50" x14ac:dyDescent="0.25">
      <c r="A50" s="4">
        <v>19</v>
      </c>
      <c r="B50" s="164">
        <f>'Member Info'!D47</f>
        <v>0</v>
      </c>
      <c r="C50" s="164">
        <f>'Member Info'!E47</f>
        <v>0</v>
      </c>
      <c r="D50" s="164" t="str">
        <f>'Member Info'!G47</f>
        <v/>
      </c>
      <c r="E50" s="165">
        <f>'Member Info'!B47</f>
        <v>0</v>
      </c>
      <c r="F50" s="242"/>
      <c r="G50" s="166" t="str">
        <f>IF(E50=0,"",('Member Info'!K47+'Member Info'!L47))</f>
        <v/>
      </c>
      <c r="H50" s="419"/>
      <c r="I50" s="419"/>
      <c r="J50" s="26"/>
      <c r="K50" s="26"/>
      <c r="L50" s="384" t="str">
        <f>IF(E50=0,"",IF('Member Info'!F47&gt;$U$1,CONCATENATE("Joined with practice on ", TEXT('Member Info'!F47, "DD/MM/YYYY")),IF('Member Info'!N47&lt;&gt;"",IF('Member Info'!N47&lt;$T$1,CONCATENATE("Left Scheme on ", TEXT('Member Info'!N47, "DD/MM/YYYY")),IF(OR(G50="",G50=0),"Error Detected, No rate entered",IF(E50=0,"",IF(F50="","Error Detected, No Pensionable pay",IF(AS50=1,"No Part Time Status Entered",IF(AR50=1,"No Part Time Hours Entered",IF(ISERROR(AD50)," Unknown Values entered.",IF(V50+W50&lt;1,"Acceptable",IF(T50+U50=200, "No Contributions Entered", IF(M50="","Error Detected, Choose reason&gt;",IF(Z50="1",IF(V50=1,"Please Enter Deemed Pensionable Pay","Add Any Relevant Details Above"),"Please Give Details Above"))))))))))),IF(OR(G50="",G50=0),"Error Detected, No rate entered",IF(E50=0,"",IF(F50="","Error Detected, No Pensionable pay",IF(AS50=1,"No Part Time Status Entered",IF(AR50=1,"No Part Time Hours Entered",IF(ISERROR(AD50)," Unknown Values entered.",IF(V50+W50&lt;1,"Acceptable",IF(T50+U50=200, "No Contributions Entered", IF(M50="","Error Detected, Choose reason&gt;",IF(Z50="1",IF(V50=1,"Please Enter Deemed Pensionable Pay","Add relevant Details Above"),"Please give details Above")))))))))))))</f>
        <v/>
      </c>
      <c r="M50" s="260"/>
      <c r="N50" s="91"/>
      <c r="O50" s="91" t="str">
        <f t="shared" si="1"/>
        <v/>
      </c>
      <c r="P50" s="94">
        <f t="shared" si="2"/>
        <v>0</v>
      </c>
      <c r="Q50" s="94">
        <f t="shared" si="2"/>
        <v>0</v>
      </c>
      <c r="R50" s="218">
        <f>(ROUND((F50/100*'Member Info'!$W$2), 2))</f>
        <v>0</v>
      </c>
      <c r="S50" s="218" t="e">
        <f t="shared" si="3"/>
        <v>#VALUE!</v>
      </c>
      <c r="T50" s="218" t="str">
        <f t="shared" si="4"/>
        <v/>
      </c>
      <c r="U50" s="227" t="str">
        <f t="shared" si="5"/>
        <v/>
      </c>
      <c r="V50" s="228" t="str">
        <f t="shared" si="6"/>
        <v/>
      </c>
      <c r="W50" s="228" t="str">
        <f t="shared" si="7"/>
        <v/>
      </c>
      <c r="X50" s="222">
        <f t="shared" si="8"/>
        <v>0</v>
      </c>
      <c r="Y50" s="110">
        <f t="shared" si="9"/>
        <v>0</v>
      </c>
      <c r="Z50" s="235" t="str">
        <f t="shared" si="10"/>
        <v/>
      </c>
      <c r="AA50" s="240" t="b">
        <f t="shared" si="11"/>
        <v>0</v>
      </c>
      <c r="AB50" s="235">
        <f t="shared" si="12"/>
        <v>0</v>
      </c>
      <c r="AC50" s="235">
        <f>IF('Member Info'!N47="",1,"")</f>
        <v>1</v>
      </c>
      <c r="AD50" s="243" t="e">
        <f t="shared" si="13"/>
        <v>#VALUE!</v>
      </c>
      <c r="AE50" s="130" t="str">
        <f t="shared" si="0"/>
        <v/>
      </c>
      <c r="AF50" s="124">
        <f t="shared" si="14"/>
        <v>1</v>
      </c>
      <c r="AG50" s="124" t="str">
        <f>IF('Member Info'!N47&lt;&gt;"",IF(AND('Member Info'!N47&lt;=$U$1,'Member Info'!N47&gt;=$T$1),1,0),"")</f>
        <v/>
      </c>
      <c r="AI50" s="124" t="b">
        <f t="shared" si="15"/>
        <v>0</v>
      </c>
      <c r="AJ50" s="124">
        <f t="shared" si="16"/>
        <v>0</v>
      </c>
      <c r="AL50" s="124">
        <f t="shared" si="17"/>
        <v>0</v>
      </c>
      <c r="AM50" s="124">
        <f>IF('Member Info'!F47&gt;$T$1,1,0)</f>
        <v>0</v>
      </c>
      <c r="AN50" s="124" t="b">
        <f>IF(ISERROR(T50),ERROR.TYPE(#REF!)=ERROR.TYPE(T50),FALSE)</f>
        <v>0</v>
      </c>
      <c r="AO50" s="124" t="b">
        <f>IF(ISERROR(U50),ERROR.TYPE(#REF!)=ERROR.TYPE(U50),FALSE)</f>
        <v>0</v>
      </c>
      <c r="AP50" s="124">
        <f>IF('Member Info'!F47&gt;'GP1 April 25'!$U$1,1,0)</f>
        <v>0</v>
      </c>
      <c r="AQ50" s="124">
        <f t="shared" si="18"/>
        <v>0</v>
      </c>
      <c r="AR50" s="124">
        <f t="shared" si="19"/>
        <v>0</v>
      </c>
      <c r="AS50" s="124">
        <f t="shared" si="20"/>
        <v>1</v>
      </c>
      <c r="AX50" s="421"/>
    </row>
    <row r="51" spans="1:50" x14ac:dyDescent="0.25">
      <c r="A51" s="4">
        <v>20</v>
      </c>
      <c r="B51" s="164">
        <f>'Member Info'!D48</f>
        <v>0</v>
      </c>
      <c r="C51" s="164">
        <f>'Member Info'!E48</f>
        <v>0</v>
      </c>
      <c r="D51" s="164" t="str">
        <f>'Member Info'!G48</f>
        <v/>
      </c>
      <c r="E51" s="165">
        <f>'Member Info'!B48</f>
        <v>0</v>
      </c>
      <c r="F51" s="242"/>
      <c r="G51" s="166" t="str">
        <f>IF(E51=0,"",('Member Info'!K48+'Member Info'!L48))</f>
        <v/>
      </c>
      <c r="H51" s="419"/>
      <c r="I51" s="419"/>
      <c r="J51" s="26"/>
      <c r="K51" s="26"/>
      <c r="L51" s="384" t="str">
        <f>IF(E51=0,"",IF('Member Info'!F48&gt;$U$1,CONCATENATE("Joined with practice on ", TEXT('Member Info'!F48, "DD/MM/YYYY")),IF('Member Info'!N48&lt;&gt;"",IF('Member Info'!N48&lt;$T$1,CONCATENATE("Left Scheme on ", TEXT('Member Info'!N48, "DD/MM/YYYY")),IF(OR(G51="",G51=0),"Error Detected, No rate entered",IF(E51=0,"",IF(F51="","Error Detected, No Pensionable pay",IF(AS51=1,"No Part Time Status Entered",IF(AR51=1,"No Part Time Hours Entered",IF(ISERROR(AD51)," Unknown Values entered.",IF(V51+W51&lt;1,"Acceptable",IF(T51+U51=200, "No Contributions Entered", IF(M51="","Error Detected, Choose reason&gt;",IF(Z51="1",IF(V51=1,"Please Enter Deemed Pensionable Pay","Add Any Relevant Details Above"),"Please Give Details Above"))))))))))),IF(OR(G51="",G51=0),"Error Detected, No rate entered",IF(E51=0,"",IF(F51="","Error Detected, No Pensionable pay",IF(AS51=1,"No Part Time Status Entered",IF(AR51=1,"No Part Time Hours Entered",IF(ISERROR(AD51)," Unknown Values entered.",IF(V51+W51&lt;1,"Acceptable",IF(T51+U51=200, "No Contributions Entered", IF(M51="","Error Detected, Choose reason&gt;",IF(Z51="1",IF(V51=1,"Please Enter Deemed Pensionable Pay","Add relevant Details Above"),"Please give details Above")))))))))))))</f>
        <v/>
      </c>
      <c r="M51" s="260"/>
      <c r="N51" s="91"/>
      <c r="O51" s="91" t="str">
        <f t="shared" si="1"/>
        <v/>
      </c>
      <c r="P51" s="94">
        <f t="shared" si="2"/>
        <v>0</v>
      </c>
      <c r="Q51" s="94">
        <f t="shared" si="2"/>
        <v>0</v>
      </c>
      <c r="R51" s="218">
        <f>(ROUND((F51/100*'Member Info'!$W$2), 2))</f>
        <v>0</v>
      </c>
      <c r="S51" s="218" t="e">
        <f t="shared" si="3"/>
        <v>#VALUE!</v>
      </c>
      <c r="T51" s="218" t="str">
        <f t="shared" si="4"/>
        <v/>
      </c>
      <c r="U51" s="227" t="str">
        <f t="shared" si="5"/>
        <v/>
      </c>
      <c r="V51" s="228" t="str">
        <f t="shared" si="6"/>
        <v/>
      </c>
      <c r="W51" s="228" t="str">
        <f t="shared" si="7"/>
        <v/>
      </c>
      <c r="X51" s="222">
        <f t="shared" si="8"/>
        <v>0</v>
      </c>
      <c r="Y51" s="110">
        <f t="shared" si="9"/>
        <v>0</v>
      </c>
      <c r="Z51" s="235" t="str">
        <f t="shared" si="10"/>
        <v/>
      </c>
      <c r="AA51" s="240" t="b">
        <f t="shared" si="11"/>
        <v>0</v>
      </c>
      <c r="AB51" s="235">
        <f t="shared" si="12"/>
        <v>0</v>
      </c>
      <c r="AC51" s="235">
        <f>IF('Member Info'!N48="",1,"")</f>
        <v>1</v>
      </c>
      <c r="AD51" s="243" t="e">
        <f t="shared" si="13"/>
        <v>#VALUE!</v>
      </c>
      <c r="AE51" s="130" t="str">
        <f t="shared" si="0"/>
        <v/>
      </c>
      <c r="AF51" s="124">
        <f t="shared" si="14"/>
        <v>1</v>
      </c>
      <c r="AG51" s="124" t="str">
        <f>IF('Member Info'!N48&lt;&gt;"",IF(AND('Member Info'!N48&lt;=$U$1,'Member Info'!N48&gt;=$T$1),1,0),"")</f>
        <v/>
      </c>
      <c r="AI51" s="124" t="b">
        <f t="shared" si="15"/>
        <v>0</v>
      </c>
      <c r="AJ51" s="124">
        <f t="shared" si="16"/>
        <v>0</v>
      </c>
      <c r="AL51" s="124">
        <f t="shared" si="17"/>
        <v>0</v>
      </c>
      <c r="AM51" s="124">
        <f>IF('Member Info'!F48&gt;$T$1,1,0)</f>
        <v>0</v>
      </c>
      <c r="AN51" s="124" t="b">
        <f>IF(ISERROR(T51),ERROR.TYPE(#REF!)=ERROR.TYPE(T51),FALSE)</f>
        <v>0</v>
      </c>
      <c r="AO51" s="124" t="b">
        <f>IF(ISERROR(U51),ERROR.TYPE(#REF!)=ERROR.TYPE(U51),FALSE)</f>
        <v>0</v>
      </c>
      <c r="AP51" s="124">
        <f>IF('Member Info'!F48&gt;'GP1 April 25'!$U$1,1,0)</f>
        <v>0</v>
      </c>
      <c r="AQ51" s="124">
        <f t="shared" si="18"/>
        <v>0</v>
      </c>
      <c r="AR51" s="124">
        <f t="shared" si="19"/>
        <v>0</v>
      </c>
      <c r="AS51" s="124">
        <f t="shared" si="20"/>
        <v>1</v>
      </c>
    </row>
    <row r="52" spans="1:50" x14ac:dyDescent="0.25">
      <c r="A52" s="4">
        <v>21</v>
      </c>
      <c r="B52" s="164">
        <f>'Member Info'!D49</f>
        <v>0</v>
      </c>
      <c r="C52" s="164">
        <f>'Member Info'!E49</f>
        <v>0</v>
      </c>
      <c r="D52" s="164" t="str">
        <f>'Member Info'!G49</f>
        <v/>
      </c>
      <c r="E52" s="165">
        <f>'Member Info'!B49</f>
        <v>0</v>
      </c>
      <c r="F52" s="242"/>
      <c r="G52" s="166" t="str">
        <f>IF(E52=0,"",('Member Info'!K49+'Member Info'!L49))</f>
        <v/>
      </c>
      <c r="H52" s="419"/>
      <c r="I52" s="419"/>
      <c r="J52" s="26"/>
      <c r="K52" s="26"/>
      <c r="L52" s="384" t="str">
        <f>IF(E52=0,"",IF('Member Info'!F49&gt;$U$1,CONCATENATE("Joined with practice on ", TEXT('Member Info'!F49, "DD/MM/YYYY")),IF('Member Info'!N49&lt;&gt;"",IF('Member Info'!N49&lt;$T$1,CONCATENATE("Left Scheme on ", TEXT('Member Info'!N49, "DD/MM/YYYY")),IF(OR(G52="",G52=0),"Error Detected, No rate entered",IF(E52=0,"",IF(F52="","Error Detected, No Pensionable pay",IF(AS52=1,"No Part Time Status Entered",IF(AR52=1,"No Part Time Hours Entered",IF(ISERROR(AD52)," Unknown Values entered.",IF(V52+W52&lt;1,"Acceptable",IF(T52+U52=200, "No Contributions Entered", IF(M52="","Error Detected, Choose reason&gt;",IF(Z52="1",IF(V52=1,"Please Enter Deemed Pensionable Pay","Add Any Relevant Details Above"),"Please Give Details Above"))))))))))),IF(OR(G52="",G52=0),"Error Detected, No rate entered",IF(E52=0,"",IF(F52="","Error Detected, No Pensionable pay",IF(AS52=1,"No Part Time Status Entered",IF(AR52=1,"No Part Time Hours Entered",IF(ISERROR(AD52)," Unknown Values entered.",IF(V52+W52&lt;1,"Acceptable",IF(T52+U52=200, "No Contributions Entered", IF(M52="","Error Detected, Choose reason&gt;",IF(Z52="1",IF(V52=1,"Please Enter Deemed Pensionable Pay","Add relevant Details Above"),"Please give details Above")))))))))))))</f>
        <v/>
      </c>
      <c r="M52" s="260"/>
      <c r="N52" s="91"/>
      <c r="O52" s="91" t="str">
        <f t="shared" si="1"/>
        <v/>
      </c>
      <c r="P52" s="94">
        <f t="shared" si="2"/>
        <v>0</v>
      </c>
      <c r="Q52" s="94">
        <f t="shared" si="2"/>
        <v>0</v>
      </c>
      <c r="R52" s="218">
        <f>(ROUND((F52/100*'Member Info'!$W$2), 2))</f>
        <v>0</v>
      </c>
      <c r="S52" s="218" t="e">
        <f t="shared" si="3"/>
        <v>#VALUE!</v>
      </c>
      <c r="T52" s="218" t="str">
        <f t="shared" si="4"/>
        <v/>
      </c>
      <c r="U52" s="227" t="str">
        <f t="shared" si="5"/>
        <v/>
      </c>
      <c r="V52" s="228" t="str">
        <f t="shared" si="6"/>
        <v/>
      </c>
      <c r="W52" s="228" t="str">
        <f t="shared" si="7"/>
        <v/>
      </c>
      <c r="X52" s="222">
        <f t="shared" si="8"/>
        <v>0</v>
      </c>
      <c r="Y52" s="110">
        <f t="shared" si="9"/>
        <v>0</v>
      </c>
      <c r="Z52" s="235" t="str">
        <f t="shared" si="10"/>
        <v/>
      </c>
      <c r="AA52" s="240" t="b">
        <f t="shared" si="11"/>
        <v>0</v>
      </c>
      <c r="AB52" s="235">
        <f t="shared" si="12"/>
        <v>0</v>
      </c>
      <c r="AC52" s="235">
        <f>IF('Member Info'!N49="",1,"")</f>
        <v>1</v>
      </c>
      <c r="AD52" s="243" t="e">
        <f t="shared" si="13"/>
        <v>#VALUE!</v>
      </c>
      <c r="AE52" s="130" t="str">
        <f t="shared" si="0"/>
        <v/>
      </c>
      <c r="AF52" s="124">
        <f t="shared" si="14"/>
        <v>1</v>
      </c>
      <c r="AG52" s="124" t="str">
        <f>IF('Member Info'!N49&lt;&gt;"",IF(AND('Member Info'!N49&lt;=$U$1,'Member Info'!N49&gt;=$T$1),1,0),"")</f>
        <v/>
      </c>
      <c r="AI52" s="124" t="b">
        <f t="shared" si="15"/>
        <v>0</v>
      </c>
      <c r="AJ52" s="124">
        <f t="shared" si="16"/>
        <v>0</v>
      </c>
      <c r="AL52" s="124">
        <f t="shared" si="17"/>
        <v>0</v>
      </c>
      <c r="AM52" s="124">
        <f>IF('Member Info'!F49&gt;$T$1,1,0)</f>
        <v>0</v>
      </c>
      <c r="AN52" s="124" t="b">
        <f>IF(ISERROR(T52),ERROR.TYPE(#REF!)=ERROR.TYPE(T52),FALSE)</f>
        <v>0</v>
      </c>
      <c r="AO52" s="124" t="b">
        <f>IF(ISERROR(U52),ERROR.TYPE(#REF!)=ERROR.TYPE(U52),FALSE)</f>
        <v>0</v>
      </c>
      <c r="AP52" s="124">
        <f>IF('Member Info'!F49&gt;'GP1 April 25'!$U$1,1,0)</f>
        <v>0</v>
      </c>
      <c r="AQ52" s="124">
        <f t="shared" si="18"/>
        <v>0</v>
      </c>
      <c r="AR52" s="124">
        <f t="shared" si="19"/>
        <v>0</v>
      </c>
      <c r="AS52" s="124">
        <f t="shared" si="20"/>
        <v>1</v>
      </c>
    </row>
    <row r="53" spans="1:50" x14ac:dyDescent="0.25">
      <c r="A53" s="4">
        <v>22</v>
      </c>
      <c r="B53" s="164">
        <f>'Member Info'!D50</f>
        <v>0</v>
      </c>
      <c r="C53" s="164">
        <f>'Member Info'!E50</f>
        <v>0</v>
      </c>
      <c r="D53" s="164" t="str">
        <f>'Member Info'!G50</f>
        <v/>
      </c>
      <c r="E53" s="165">
        <f>'Member Info'!B50</f>
        <v>0</v>
      </c>
      <c r="F53" s="242"/>
      <c r="G53" s="166" t="str">
        <f>IF(E53=0,"",('Member Info'!K50+'Member Info'!L50))</f>
        <v/>
      </c>
      <c r="H53" s="419"/>
      <c r="I53" s="419"/>
      <c r="J53" s="26"/>
      <c r="K53" s="26"/>
      <c r="L53" s="384" t="str">
        <f>IF(E53=0,"",IF('Member Info'!F50&gt;$U$1,CONCATENATE("Joined with practice on ", TEXT('Member Info'!F50, "DD/MM/YYYY")),IF('Member Info'!N50&lt;&gt;"",IF('Member Info'!N50&lt;$T$1,CONCATENATE("Left Scheme on ", TEXT('Member Info'!N50, "DD/MM/YYYY")),IF(OR(G53="",G53=0),"Error Detected, No rate entered",IF(E53=0,"",IF(F53="","Error Detected, No Pensionable pay",IF(AS53=1,"No Part Time Status Entered",IF(AR53=1,"No Part Time Hours Entered",IF(ISERROR(AD53)," Unknown Values entered.",IF(V53+W53&lt;1,"Acceptable",IF(T53+U53=200, "No Contributions Entered", IF(M53="","Error Detected, Choose reason&gt;",IF(Z53="1",IF(V53=1,"Please Enter Deemed Pensionable Pay","Add Any Relevant Details Above"),"Please Give Details Above"))))))))))),IF(OR(G53="",G53=0),"Error Detected, No rate entered",IF(E53=0,"",IF(F53="","Error Detected, No Pensionable pay",IF(AS53=1,"No Part Time Status Entered",IF(AR53=1,"No Part Time Hours Entered",IF(ISERROR(AD53)," Unknown Values entered.",IF(V53+W53&lt;1,"Acceptable",IF(T53+U53=200, "No Contributions Entered", IF(M53="","Error Detected, Choose reason&gt;",IF(Z53="1",IF(V53=1,"Please Enter Deemed Pensionable Pay","Add relevant Details Above"),"Please give details Above")))))))))))))</f>
        <v/>
      </c>
      <c r="M53" s="260"/>
      <c r="N53" s="91"/>
      <c r="O53" s="91" t="str">
        <f t="shared" si="1"/>
        <v/>
      </c>
      <c r="P53" s="94">
        <f t="shared" si="2"/>
        <v>0</v>
      </c>
      <c r="Q53" s="94">
        <f t="shared" si="2"/>
        <v>0</v>
      </c>
      <c r="R53" s="218">
        <f>(ROUND((F53/100*'Member Info'!$W$2), 2))</f>
        <v>0</v>
      </c>
      <c r="S53" s="218" t="e">
        <f t="shared" si="3"/>
        <v>#VALUE!</v>
      </c>
      <c r="T53" s="218" t="str">
        <f t="shared" si="4"/>
        <v/>
      </c>
      <c r="U53" s="227" t="str">
        <f t="shared" si="5"/>
        <v/>
      </c>
      <c r="V53" s="228" t="str">
        <f t="shared" si="6"/>
        <v/>
      </c>
      <c r="W53" s="228" t="str">
        <f t="shared" si="7"/>
        <v/>
      </c>
      <c r="X53" s="222">
        <f t="shared" si="8"/>
        <v>0</v>
      </c>
      <c r="Y53" s="110">
        <f t="shared" si="9"/>
        <v>0</v>
      </c>
      <c r="Z53" s="235" t="str">
        <f t="shared" si="10"/>
        <v/>
      </c>
      <c r="AA53" s="240" t="b">
        <f t="shared" si="11"/>
        <v>0</v>
      </c>
      <c r="AB53" s="235">
        <f t="shared" si="12"/>
        <v>0</v>
      </c>
      <c r="AC53" s="235">
        <f>IF('Member Info'!N50="",1,"")</f>
        <v>1</v>
      </c>
      <c r="AD53" s="243" t="e">
        <f t="shared" si="13"/>
        <v>#VALUE!</v>
      </c>
      <c r="AE53" s="130" t="str">
        <f t="shared" si="0"/>
        <v/>
      </c>
      <c r="AF53" s="124">
        <f t="shared" si="14"/>
        <v>1</v>
      </c>
      <c r="AG53" s="124" t="str">
        <f>IF('Member Info'!N50&lt;&gt;"",IF(AND('Member Info'!N50&lt;=$U$1,'Member Info'!N50&gt;=$T$1),1,0),"")</f>
        <v/>
      </c>
      <c r="AI53" s="124" t="b">
        <f t="shared" si="15"/>
        <v>0</v>
      </c>
      <c r="AJ53" s="124">
        <f t="shared" si="16"/>
        <v>0</v>
      </c>
      <c r="AL53" s="124">
        <f t="shared" si="17"/>
        <v>0</v>
      </c>
      <c r="AM53" s="124">
        <f>IF('Member Info'!F50&gt;$T$1,1,0)</f>
        <v>0</v>
      </c>
      <c r="AN53" s="124" t="b">
        <f>IF(ISERROR(T53),ERROR.TYPE(#REF!)=ERROR.TYPE(T53),FALSE)</f>
        <v>0</v>
      </c>
      <c r="AO53" s="124" t="b">
        <f>IF(ISERROR(U53),ERROR.TYPE(#REF!)=ERROR.TYPE(U53),FALSE)</f>
        <v>0</v>
      </c>
      <c r="AP53" s="124">
        <f>IF('Member Info'!F50&gt;'GP1 April 25'!$U$1,1,0)</f>
        <v>0</v>
      </c>
      <c r="AQ53" s="124">
        <f t="shared" si="18"/>
        <v>0</v>
      </c>
      <c r="AR53" s="124">
        <f t="shared" si="19"/>
        <v>0</v>
      </c>
      <c r="AS53" s="124">
        <f t="shared" si="20"/>
        <v>1</v>
      </c>
    </row>
    <row r="54" spans="1:50" x14ac:dyDescent="0.25">
      <c r="A54" s="4">
        <v>23</v>
      </c>
      <c r="B54" s="164">
        <f>'Member Info'!D51</f>
        <v>0</v>
      </c>
      <c r="C54" s="164">
        <f>'Member Info'!E51</f>
        <v>0</v>
      </c>
      <c r="D54" s="164" t="str">
        <f>'Member Info'!G51</f>
        <v/>
      </c>
      <c r="E54" s="165">
        <f>'Member Info'!B51</f>
        <v>0</v>
      </c>
      <c r="F54" s="242"/>
      <c r="G54" s="166" t="str">
        <f>IF(E54=0,"",('Member Info'!K51+'Member Info'!L51))</f>
        <v/>
      </c>
      <c r="H54" s="419"/>
      <c r="I54" s="419"/>
      <c r="J54" s="26"/>
      <c r="K54" s="26"/>
      <c r="L54" s="384" t="str">
        <f>IF(E54=0,"",IF('Member Info'!F51&gt;$U$1,CONCATENATE("Joined with practice on ", TEXT('Member Info'!F51, "DD/MM/YYYY")),IF('Member Info'!N51&lt;&gt;"",IF('Member Info'!N51&lt;$T$1,CONCATENATE("Left Scheme on ", TEXT('Member Info'!N51, "DD/MM/YYYY")),IF(OR(G54="",G54=0),"Error Detected, No rate entered",IF(E54=0,"",IF(F54="","Error Detected, No Pensionable pay",IF(AS54=1,"No Part Time Status Entered",IF(AR54=1,"No Part Time Hours Entered",IF(ISERROR(AD54)," Unknown Values entered.",IF(V54+W54&lt;1,"Acceptable",IF(T54+U54=200, "No Contributions Entered", IF(M54="","Error Detected, Choose reason&gt;",IF(Z54="1",IF(V54=1,"Please Enter Deemed Pensionable Pay","Add Any Relevant Details Above"),"Please Give Details Above"))))))))))),IF(OR(G54="",G54=0),"Error Detected, No rate entered",IF(E54=0,"",IF(F54="","Error Detected, No Pensionable pay",IF(AS54=1,"No Part Time Status Entered",IF(AR54=1,"No Part Time Hours Entered",IF(ISERROR(AD54)," Unknown Values entered.",IF(V54+W54&lt;1,"Acceptable",IF(T54+U54=200, "No Contributions Entered", IF(M54="","Error Detected, Choose reason&gt;",IF(Z54="1",IF(V54=1,"Please Enter Deemed Pensionable Pay","Add relevant Details Above"),"Please give details Above")))))))))))))</f>
        <v/>
      </c>
      <c r="M54" s="260"/>
      <c r="N54" s="91"/>
      <c r="O54" s="91" t="str">
        <f t="shared" si="1"/>
        <v/>
      </c>
      <c r="P54" s="94">
        <f t="shared" si="2"/>
        <v>0</v>
      </c>
      <c r="Q54" s="94">
        <f t="shared" si="2"/>
        <v>0</v>
      </c>
      <c r="R54" s="218">
        <f>(ROUND((F54/100*'Member Info'!$W$2), 2))</f>
        <v>0</v>
      </c>
      <c r="S54" s="218" t="e">
        <f t="shared" si="3"/>
        <v>#VALUE!</v>
      </c>
      <c r="T54" s="218" t="str">
        <f t="shared" si="4"/>
        <v/>
      </c>
      <c r="U54" s="227" t="str">
        <f t="shared" si="5"/>
        <v/>
      </c>
      <c r="V54" s="228" t="str">
        <f t="shared" si="6"/>
        <v/>
      </c>
      <c r="W54" s="228" t="str">
        <f t="shared" si="7"/>
        <v/>
      </c>
      <c r="X54" s="222">
        <f t="shared" si="8"/>
        <v>0</v>
      </c>
      <c r="Y54" s="110">
        <f t="shared" si="9"/>
        <v>0</v>
      </c>
      <c r="Z54" s="235" t="str">
        <f t="shared" si="10"/>
        <v/>
      </c>
      <c r="AA54" s="240" t="b">
        <f t="shared" si="11"/>
        <v>0</v>
      </c>
      <c r="AB54" s="235">
        <f t="shared" si="12"/>
        <v>0</v>
      </c>
      <c r="AC54" s="235">
        <f>IF('Member Info'!N51="",1,"")</f>
        <v>1</v>
      </c>
      <c r="AD54" s="243" t="e">
        <f t="shared" si="13"/>
        <v>#VALUE!</v>
      </c>
      <c r="AE54" s="130" t="str">
        <f t="shared" si="0"/>
        <v/>
      </c>
      <c r="AF54" s="124">
        <f t="shared" si="14"/>
        <v>1</v>
      </c>
      <c r="AG54" s="124" t="str">
        <f>IF('Member Info'!N51&lt;&gt;"",IF(AND('Member Info'!N51&lt;=$U$1,'Member Info'!N51&gt;=$T$1),1,0),"")</f>
        <v/>
      </c>
      <c r="AI54" s="124" t="b">
        <f t="shared" si="15"/>
        <v>0</v>
      </c>
      <c r="AJ54" s="124">
        <f t="shared" si="16"/>
        <v>0</v>
      </c>
      <c r="AL54" s="124">
        <f t="shared" si="17"/>
        <v>0</v>
      </c>
      <c r="AM54" s="124">
        <f>IF('Member Info'!F51&gt;$T$1,1,0)</f>
        <v>0</v>
      </c>
      <c r="AN54" s="124" t="b">
        <f>IF(ISERROR(T54),ERROR.TYPE(#REF!)=ERROR.TYPE(T54),FALSE)</f>
        <v>0</v>
      </c>
      <c r="AO54" s="124" t="b">
        <f>IF(ISERROR(U54),ERROR.TYPE(#REF!)=ERROR.TYPE(U54),FALSE)</f>
        <v>0</v>
      </c>
      <c r="AP54" s="124">
        <f>IF('Member Info'!F51&gt;'GP1 April 25'!$U$1,1,0)</f>
        <v>0</v>
      </c>
      <c r="AQ54" s="124">
        <f t="shared" si="18"/>
        <v>0</v>
      </c>
      <c r="AR54" s="124">
        <f t="shared" si="19"/>
        <v>0</v>
      </c>
      <c r="AS54" s="124">
        <f t="shared" si="20"/>
        <v>1</v>
      </c>
    </row>
    <row r="55" spans="1:50" x14ac:dyDescent="0.25">
      <c r="A55" s="4">
        <v>24</v>
      </c>
      <c r="B55" s="164">
        <f>'Member Info'!D52</f>
        <v>0</v>
      </c>
      <c r="C55" s="164">
        <f>'Member Info'!E52</f>
        <v>0</v>
      </c>
      <c r="D55" s="164" t="str">
        <f>'Member Info'!G52</f>
        <v/>
      </c>
      <c r="E55" s="165">
        <f>'Member Info'!B52</f>
        <v>0</v>
      </c>
      <c r="F55" s="242"/>
      <c r="G55" s="166" t="str">
        <f>IF(E55=0,"",('Member Info'!K52+'Member Info'!L52))</f>
        <v/>
      </c>
      <c r="H55" s="419"/>
      <c r="I55" s="419"/>
      <c r="J55" s="26"/>
      <c r="K55" s="26"/>
      <c r="L55" s="384" t="str">
        <f>IF(E55=0,"",IF('Member Info'!F52&gt;$U$1,CONCATENATE("Joined with practice on ", TEXT('Member Info'!F52, "DD/MM/YYYY")),IF('Member Info'!N52&lt;&gt;"",IF('Member Info'!N52&lt;$T$1,CONCATENATE("Left Scheme on ", TEXT('Member Info'!N52, "DD/MM/YYYY")),IF(OR(G55="",G55=0),"Error Detected, No rate entered",IF(E55=0,"",IF(F55="","Error Detected, No Pensionable pay",IF(AS55=1,"No Part Time Status Entered",IF(AR55=1,"No Part Time Hours Entered",IF(ISERROR(AD55)," Unknown Values entered.",IF(V55+W55&lt;1,"Acceptable",IF(T55+U55=200, "No Contributions Entered", IF(M55="","Error Detected, Choose reason&gt;",IF(Z55="1",IF(V55=1,"Please Enter Deemed Pensionable Pay","Add Any Relevant Details Above"),"Please Give Details Above"))))))))))),IF(OR(G55="",G55=0),"Error Detected, No rate entered",IF(E55=0,"",IF(F55="","Error Detected, No Pensionable pay",IF(AS55=1,"No Part Time Status Entered",IF(AR55=1,"No Part Time Hours Entered",IF(ISERROR(AD55)," Unknown Values entered.",IF(V55+W55&lt;1,"Acceptable",IF(T55+U55=200, "No Contributions Entered", IF(M55="","Error Detected, Choose reason&gt;",IF(Z55="1",IF(V55=1,"Please Enter Deemed Pensionable Pay","Add relevant Details Above"),"Please give details Above")))))))))))))</f>
        <v/>
      </c>
      <c r="M55" s="260"/>
      <c r="N55" s="91"/>
      <c r="O55" s="91" t="str">
        <f t="shared" si="1"/>
        <v/>
      </c>
      <c r="P55" s="94">
        <f t="shared" si="2"/>
        <v>0</v>
      </c>
      <c r="Q55" s="94">
        <f t="shared" si="2"/>
        <v>0</v>
      </c>
      <c r="R55" s="218">
        <f>(ROUND((F55/100*'Member Info'!$W$2), 2))</f>
        <v>0</v>
      </c>
      <c r="S55" s="218" t="e">
        <f t="shared" si="3"/>
        <v>#VALUE!</v>
      </c>
      <c r="T55" s="218" t="str">
        <f t="shared" si="4"/>
        <v/>
      </c>
      <c r="U55" s="227" t="str">
        <f t="shared" si="5"/>
        <v/>
      </c>
      <c r="V55" s="228" t="str">
        <f t="shared" si="6"/>
        <v/>
      </c>
      <c r="W55" s="228" t="str">
        <f t="shared" si="7"/>
        <v/>
      </c>
      <c r="X55" s="222">
        <f t="shared" si="8"/>
        <v>0</v>
      </c>
      <c r="Y55" s="110">
        <f t="shared" si="9"/>
        <v>0</v>
      </c>
      <c r="Z55" s="235" t="str">
        <f t="shared" si="10"/>
        <v/>
      </c>
      <c r="AA55" s="240" t="b">
        <f t="shared" si="11"/>
        <v>0</v>
      </c>
      <c r="AB55" s="235">
        <f t="shared" si="12"/>
        <v>0</v>
      </c>
      <c r="AC55" s="235">
        <f>IF('Member Info'!N52="",1,"")</f>
        <v>1</v>
      </c>
      <c r="AD55" s="243" t="e">
        <f t="shared" si="13"/>
        <v>#VALUE!</v>
      </c>
      <c r="AE55" s="130" t="str">
        <f t="shared" si="0"/>
        <v/>
      </c>
      <c r="AF55" s="124">
        <f t="shared" si="14"/>
        <v>1</v>
      </c>
      <c r="AG55" s="124" t="str">
        <f>IF('Member Info'!N52&lt;&gt;"",IF(AND('Member Info'!N52&lt;=$U$1,'Member Info'!N52&gt;=$T$1),1,0),"")</f>
        <v/>
      </c>
      <c r="AI55" s="124" t="b">
        <f t="shared" si="15"/>
        <v>0</v>
      </c>
      <c r="AJ55" s="124">
        <f t="shared" si="16"/>
        <v>0</v>
      </c>
      <c r="AL55" s="124">
        <f t="shared" si="17"/>
        <v>0</v>
      </c>
      <c r="AM55" s="124">
        <f>IF('Member Info'!F52&gt;$T$1,1,0)</f>
        <v>0</v>
      </c>
      <c r="AN55" s="124" t="b">
        <f>IF(ISERROR(T55),ERROR.TYPE(#REF!)=ERROR.TYPE(T55),FALSE)</f>
        <v>0</v>
      </c>
      <c r="AO55" s="124" t="b">
        <f>IF(ISERROR(U55),ERROR.TYPE(#REF!)=ERROR.TYPE(U55),FALSE)</f>
        <v>0</v>
      </c>
      <c r="AP55" s="124">
        <f>IF('Member Info'!F52&gt;'GP1 April 25'!$U$1,1,0)</f>
        <v>0</v>
      </c>
      <c r="AQ55" s="124">
        <f t="shared" si="18"/>
        <v>0</v>
      </c>
      <c r="AR55" s="124">
        <f t="shared" si="19"/>
        <v>0</v>
      </c>
      <c r="AS55" s="124">
        <f t="shared" si="20"/>
        <v>1</v>
      </c>
    </row>
    <row r="56" spans="1:50" x14ac:dyDescent="0.25">
      <c r="A56" s="4">
        <v>25</v>
      </c>
      <c r="B56" s="164">
        <f>'Member Info'!D53</f>
        <v>0</v>
      </c>
      <c r="C56" s="164">
        <f>'Member Info'!E53</f>
        <v>0</v>
      </c>
      <c r="D56" s="164" t="str">
        <f>'Member Info'!G53</f>
        <v/>
      </c>
      <c r="E56" s="165">
        <f>'Member Info'!B53</f>
        <v>0</v>
      </c>
      <c r="F56" s="242"/>
      <c r="G56" s="166" t="str">
        <f>IF(E56=0,"",('Member Info'!K53+'Member Info'!L53))</f>
        <v/>
      </c>
      <c r="H56" s="419"/>
      <c r="I56" s="419"/>
      <c r="J56" s="26"/>
      <c r="K56" s="26"/>
      <c r="L56" s="384" t="str">
        <f>IF(E56=0,"",IF('Member Info'!F53&gt;$U$1,CONCATENATE("Joined with practice on ", TEXT('Member Info'!F53, "DD/MM/YYYY")),IF('Member Info'!N53&lt;&gt;"",IF('Member Info'!N53&lt;$T$1,CONCATENATE("Left Scheme on ", TEXT('Member Info'!N53, "DD/MM/YYYY")),IF(OR(G56="",G56=0),"Error Detected, No rate entered",IF(E56=0,"",IF(F56="","Error Detected, No Pensionable pay",IF(AS56=1,"No Part Time Status Entered",IF(AR56=1,"No Part Time Hours Entered",IF(ISERROR(AD56)," Unknown Values entered.",IF(V56+W56&lt;1,"Acceptable",IF(T56+U56=200, "No Contributions Entered", IF(M56="","Error Detected, Choose reason&gt;",IF(Z56="1",IF(V56=1,"Please Enter Deemed Pensionable Pay","Add Any Relevant Details Above"),"Please Give Details Above"))))))))))),IF(OR(G56="",G56=0),"Error Detected, No rate entered",IF(E56=0,"",IF(F56="","Error Detected, No Pensionable pay",IF(AS56=1,"No Part Time Status Entered",IF(AR56=1,"No Part Time Hours Entered",IF(ISERROR(AD56)," Unknown Values entered.",IF(V56+W56&lt;1,"Acceptable",IF(T56+U56=200, "No Contributions Entered", IF(M56="","Error Detected, Choose reason&gt;",IF(Z56="1",IF(V56=1,"Please Enter Deemed Pensionable Pay","Add relevant Details Above"),"Please give details Above")))))))))))))</f>
        <v/>
      </c>
      <c r="M56" s="260"/>
      <c r="N56" s="91"/>
      <c r="O56" s="91" t="str">
        <f t="shared" si="1"/>
        <v/>
      </c>
      <c r="P56" s="94">
        <f t="shared" si="2"/>
        <v>0</v>
      </c>
      <c r="Q56" s="94">
        <f t="shared" si="2"/>
        <v>0</v>
      </c>
      <c r="R56" s="218">
        <f>(ROUND((F56/100*'Member Info'!$W$2), 2))</f>
        <v>0</v>
      </c>
      <c r="S56" s="218" t="e">
        <f t="shared" si="3"/>
        <v>#VALUE!</v>
      </c>
      <c r="T56" s="218" t="str">
        <f t="shared" si="4"/>
        <v/>
      </c>
      <c r="U56" s="227" t="str">
        <f t="shared" si="5"/>
        <v/>
      </c>
      <c r="V56" s="228" t="str">
        <f t="shared" si="6"/>
        <v/>
      </c>
      <c r="W56" s="228" t="str">
        <f t="shared" si="7"/>
        <v/>
      </c>
      <c r="X56" s="222">
        <f t="shared" si="8"/>
        <v>0</v>
      </c>
      <c r="Y56" s="110">
        <f t="shared" si="9"/>
        <v>0</v>
      </c>
      <c r="Z56" s="235" t="str">
        <f t="shared" si="10"/>
        <v/>
      </c>
      <c r="AA56" s="240" t="b">
        <f t="shared" si="11"/>
        <v>0</v>
      </c>
      <c r="AB56" s="235">
        <f t="shared" si="12"/>
        <v>0</v>
      </c>
      <c r="AC56" s="235">
        <f>IF('Member Info'!N53="",1,"")</f>
        <v>1</v>
      </c>
      <c r="AD56" s="243" t="e">
        <f t="shared" si="13"/>
        <v>#VALUE!</v>
      </c>
      <c r="AE56" s="130" t="str">
        <f t="shared" si="0"/>
        <v/>
      </c>
      <c r="AF56" s="124">
        <f t="shared" si="14"/>
        <v>1</v>
      </c>
      <c r="AG56" s="124" t="str">
        <f>IF('Member Info'!N53&lt;&gt;"",IF(AND('Member Info'!N53&lt;=$U$1,'Member Info'!N53&gt;=$T$1),1,0),"")</f>
        <v/>
      </c>
      <c r="AI56" s="124" t="b">
        <f t="shared" si="15"/>
        <v>0</v>
      </c>
      <c r="AJ56" s="124">
        <f t="shared" si="16"/>
        <v>0</v>
      </c>
      <c r="AL56" s="124">
        <f t="shared" si="17"/>
        <v>0</v>
      </c>
      <c r="AM56" s="124">
        <f>IF('Member Info'!F53&gt;$T$1,1,0)</f>
        <v>0</v>
      </c>
      <c r="AN56" s="124" t="b">
        <f>IF(ISERROR(T56),ERROR.TYPE(#REF!)=ERROR.TYPE(T56),FALSE)</f>
        <v>0</v>
      </c>
      <c r="AO56" s="124" t="b">
        <f>IF(ISERROR(U56),ERROR.TYPE(#REF!)=ERROR.TYPE(U56),FALSE)</f>
        <v>0</v>
      </c>
      <c r="AP56" s="124">
        <f>IF('Member Info'!F53&gt;'GP1 April 25'!$U$1,1,0)</f>
        <v>0</v>
      </c>
      <c r="AQ56" s="124">
        <f t="shared" si="18"/>
        <v>0</v>
      </c>
      <c r="AR56" s="124">
        <f t="shared" si="19"/>
        <v>0</v>
      </c>
      <c r="AS56" s="124">
        <f t="shared" si="20"/>
        <v>1</v>
      </c>
    </row>
    <row r="57" spans="1:50" x14ac:dyDescent="0.25">
      <c r="A57" s="4">
        <v>26</v>
      </c>
      <c r="B57" s="164">
        <f>'Member Info'!D54</f>
        <v>0</v>
      </c>
      <c r="C57" s="164">
        <f>'Member Info'!E54</f>
        <v>0</v>
      </c>
      <c r="D57" s="164" t="str">
        <f>'Member Info'!G54</f>
        <v/>
      </c>
      <c r="E57" s="165">
        <f>'Member Info'!B54</f>
        <v>0</v>
      </c>
      <c r="F57" s="242"/>
      <c r="G57" s="166" t="str">
        <f>IF(E57=0,"",('Member Info'!K54+'Member Info'!L54))</f>
        <v/>
      </c>
      <c r="H57" s="419"/>
      <c r="I57" s="419"/>
      <c r="J57" s="26"/>
      <c r="K57" s="26"/>
      <c r="L57" s="384" t="str">
        <f>IF(E57=0,"",IF('Member Info'!F54&gt;$U$1,CONCATENATE("Joined with practice on ", TEXT('Member Info'!F54, "DD/MM/YYYY")),IF('Member Info'!N54&lt;&gt;"",IF('Member Info'!N54&lt;$T$1,CONCATENATE("Left Scheme on ", TEXT('Member Info'!N54, "DD/MM/YYYY")),IF(OR(G57="",G57=0),"Error Detected, No rate entered",IF(E57=0,"",IF(F57="","Error Detected, No Pensionable pay",IF(AS57=1,"No Part Time Status Entered",IF(AR57=1,"No Part Time Hours Entered",IF(ISERROR(AD57)," Unknown Values entered.",IF(V57+W57&lt;1,"Acceptable",IF(T57+U57=200, "No Contributions Entered", IF(M57="","Error Detected, Choose reason&gt;",IF(Z57="1",IF(V57=1,"Please Enter Deemed Pensionable Pay","Add Any Relevant Details Above"),"Please Give Details Above"))))))))))),IF(OR(G57="",G57=0),"Error Detected, No rate entered",IF(E57=0,"",IF(F57="","Error Detected, No Pensionable pay",IF(AS57=1,"No Part Time Status Entered",IF(AR57=1,"No Part Time Hours Entered",IF(ISERROR(AD57)," Unknown Values entered.",IF(V57+W57&lt;1,"Acceptable",IF(T57+U57=200, "No Contributions Entered", IF(M57="","Error Detected, Choose reason&gt;",IF(Z57="1",IF(V57=1,"Please Enter Deemed Pensionable Pay","Add relevant Details Above"),"Please give details Above")))))))))))))</f>
        <v/>
      </c>
      <c r="M57" s="260"/>
      <c r="N57" s="91"/>
      <c r="O57" s="91" t="str">
        <f t="shared" si="1"/>
        <v/>
      </c>
      <c r="P57" s="94">
        <f t="shared" si="2"/>
        <v>0</v>
      </c>
      <c r="Q57" s="94">
        <f t="shared" si="2"/>
        <v>0</v>
      </c>
      <c r="R57" s="218">
        <f>(ROUND((F57/100*'Member Info'!$W$2), 2))</f>
        <v>0</v>
      </c>
      <c r="S57" s="218" t="e">
        <f t="shared" si="3"/>
        <v>#VALUE!</v>
      </c>
      <c r="T57" s="218" t="str">
        <f t="shared" si="4"/>
        <v/>
      </c>
      <c r="U57" s="227" t="str">
        <f t="shared" si="5"/>
        <v/>
      </c>
      <c r="V57" s="228" t="str">
        <f t="shared" si="6"/>
        <v/>
      </c>
      <c r="W57" s="228" t="str">
        <f t="shared" si="7"/>
        <v/>
      </c>
      <c r="X57" s="222">
        <f t="shared" si="8"/>
        <v>0</v>
      </c>
      <c r="Y57" s="110">
        <f t="shared" si="9"/>
        <v>0</v>
      </c>
      <c r="Z57" s="235" t="str">
        <f t="shared" si="10"/>
        <v/>
      </c>
      <c r="AA57" s="240" t="b">
        <f t="shared" si="11"/>
        <v>0</v>
      </c>
      <c r="AB57" s="235">
        <f t="shared" si="12"/>
        <v>0</v>
      </c>
      <c r="AC57" s="235">
        <f>IF('Member Info'!N54="",1,"")</f>
        <v>1</v>
      </c>
      <c r="AD57" s="243" t="e">
        <f t="shared" si="13"/>
        <v>#VALUE!</v>
      </c>
      <c r="AE57" s="130" t="str">
        <f t="shared" si="0"/>
        <v/>
      </c>
      <c r="AF57" s="124">
        <f t="shared" si="14"/>
        <v>1</v>
      </c>
      <c r="AG57" s="124" t="str">
        <f>IF('Member Info'!N54&lt;&gt;"",IF(AND('Member Info'!N54&lt;=$U$1,'Member Info'!N54&gt;=$T$1),1,0),"")</f>
        <v/>
      </c>
      <c r="AI57" s="124" t="b">
        <f t="shared" si="15"/>
        <v>0</v>
      </c>
      <c r="AJ57" s="124">
        <f t="shared" si="16"/>
        <v>0</v>
      </c>
      <c r="AL57" s="124">
        <f t="shared" si="17"/>
        <v>0</v>
      </c>
      <c r="AM57" s="124">
        <f>IF('Member Info'!F54&gt;$T$1,1,0)</f>
        <v>0</v>
      </c>
      <c r="AN57" s="124" t="b">
        <f>IF(ISERROR(T57),ERROR.TYPE(#REF!)=ERROR.TYPE(T57),FALSE)</f>
        <v>0</v>
      </c>
      <c r="AO57" s="124" t="b">
        <f>IF(ISERROR(U57),ERROR.TYPE(#REF!)=ERROR.TYPE(U57),FALSE)</f>
        <v>0</v>
      </c>
      <c r="AP57" s="124">
        <f>IF('Member Info'!F54&gt;'GP1 April 25'!$U$1,1,0)</f>
        <v>0</v>
      </c>
      <c r="AQ57" s="124">
        <f t="shared" si="18"/>
        <v>0</v>
      </c>
      <c r="AR57" s="124">
        <f t="shared" si="19"/>
        <v>0</v>
      </c>
      <c r="AS57" s="124">
        <f t="shared" si="20"/>
        <v>1</v>
      </c>
    </row>
    <row r="58" spans="1:50" x14ac:dyDescent="0.25">
      <c r="A58" s="4">
        <v>27</v>
      </c>
      <c r="B58" s="164">
        <f>'Member Info'!D55</f>
        <v>0</v>
      </c>
      <c r="C58" s="164">
        <f>'Member Info'!E55</f>
        <v>0</v>
      </c>
      <c r="D58" s="164" t="str">
        <f>'Member Info'!G55</f>
        <v/>
      </c>
      <c r="E58" s="165">
        <f>'Member Info'!B55</f>
        <v>0</v>
      </c>
      <c r="F58" s="242"/>
      <c r="G58" s="166" t="str">
        <f>IF(E58=0,"",('Member Info'!K55+'Member Info'!L55))</f>
        <v/>
      </c>
      <c r="H58" s="419"/>
      <c r="I58" s="419"/>
      <c r="J58" s="26"/>
      <c r="K58" s="26"/>
      <c r="L58" s="384" t="str">
        <f>IF(E58=0,"",IF('Member Info'!F55&gt;$U$1,CONCATENATE("Joined with practice on ", TEXT('Member Info'!F55, "DD/MM/YYYY")),IF('Member Info'!N55&lt;&gt;"",IF('Member Info'!N55&lt;$T$1,CONCATENATE("Left Scheme on ", TEXT('Member Info'!N55, "DD/MM/YYYY")),IF(OR(G58="",G58=0),"Error Detected, No rate entered",IF(E58=0,"",IF(F58="","Error Detected, No Pensionable pay",IF(AS58=1,"No Part Time Status Entered",IF(AR58=1,"No Part Time Hours Entered",IF(ISERROR(AD58)," Unknown Values entered.",IF(V58+W58&lt;1,"Acceptable",IF(T58+U58=200, "No Contributions Entered", IF(M58="","Error Detected, Choose reason&gt;",IF(Z58="1",IF(V58=1,"Please Enter Deemed Pensionable Pay","Add Any Relevant Details Above"),"Please Give Details Above"))))))))))),IF(OR(G58="",G58=0),"Error Detected, No rate entered",IF(E58=0,"",IF(F58="","Error Detected, No Pensionable pay",IF(AS58=1,"No Part Time Status Entered",IF(AR58=1,"No Part Time Hours Entered",IF(ISERROR(AD58)," Unknown Values entered.",IF(V58+W58&lt;1,"Acceptable",IF(T58+U58=200, "No Contributions Entered", IF(M58="","Error Detected, Choose reason&gt;",IF(Z58="1",IF(V58=1,"Please Enter Deemed Pensionable Pay","Add relevant Details Above"),"Please give details Above")))))))))))))</f>
        <v/>
      </c>
      <c r="M58" s="260"/>
      <c r="N58" s="91"/>
      <c r="O58" s="91" t="str">
        <f t="shared" si="1"/>
        <v/>
      </c>
      <c r="P58" s="94">
        <f t="shared" si="2"/>
        <v>0</v>
      </c>
      <c r="Q58" s="94">
        <f t="shared" si="2"/>
        <v>0</v>
      </c>
      <c r="R58" s="218">
        <f>(ROUND((F58/100*'Member Info'!$W$2), 2))</f>
        <v>0</v>
      </c>
      <c r="S58" s="218" t="e">
        <f t="shared" si="3"/>
        <v>#VALUE!</v>
      </c>
      <c r="T58" s="218" t="str">
        <f t="shared" si="4"/>
        <v/>
      </c>
      <c r="U58" s="227" t="str">
        <f t="shared" si="5"/>
        <v/>
      </c>
      <c r="V58" s="228" t="str">
        <f t="shared" si="6"/>
        <v/>
      </c>
      <c r="W58" s="228" t="str">
        <f t="shared" si="7"/>
        <v/>
      </c>
      <c r="X58" s="222">
        <f t="shared" si="8"/>
        <v>0</v>
      </c>
      <c r="Y58" s="110">
        <f t="shared" si="9"/>
        <v>0</v>
      </c>
      <c r="Z58" s="235" t="str">
        <f t="shared" si="10"/>
        <v/>
      </c>
      <c r="AA58" s="240" t="b">
        <f t="shared" si="11"/>
        <v>0</v>
      </c>
      <c r="AB58" s="235">
        <f t="shared" si="12"/>
        <v>0</v>
      </c>
      <c r="AC58" s="235">
        <f>IF('Member Info'!N55="",1,"")</f>
        <v>1</v>
      </c>
      <c r="AD58" s="243" t="e">
        <f t="shared" si="13"/>
        <v>#VALUE!</v>
      </c>
      <c r="AE58" s="130" t="str">
        <f t="shared" si="0"/>
        <v/>
      </c>
      <c r="AF58" s="124">
        <f t="shared" si="14"/>
        <v>1</v>
      </c>
      <c r="AG58" s="124" t="str">
        <f>IF('Member Info'!N55&lt;&gt;"",IF(AND('Member Info'!N55&lt;=$U$1,'Member Info'!N55&gt;=$T$1),1,0),"")</f>
        <v/>
      </c>
      <c r="AI58" s="124" t="b">
        <f t="shared" si="15"/>
        <v>0</v>
      </c>
      <c r="AJ58" s="124">
        <f t="shared" si="16"/>
        <v>0</v>
      </c>
      <c r="AL58" s="124">
        <f t="shared" si="17"/>
        <v>0</v>
      </c>
      <c r="AM58" s="124">
        <f>IF('Member Info'!F55&gt;$T$1,1,0)</f>
        <v>0</v>
      </c>
      <c r="AN58" s="124" t="b">
        <f>IF(ISERROR(T58),ERROR.TYPE(#REF!)=ERROR.TYPE(T58),FALSE)</f>
        <v>0</v>
      </c>
      <c r="AO58" s="124" t="b">
        <f>IF(ISERROR(U58),ERROR.TYPE(#REF!)=ERROR.TYPE(U58),FALSE)</f>
        <v>0</v>
      </c>
      <c r="AP58" s="124">
        <f>IF('Member Info'!F55&gt;'GP1 April 25'!$U$1,1,0)</f>
        <v>0</v>
      </c>
      <c r="AQ58" s="124">
        <f t="shared" si="18"/>
        <v>0</v>
      </c>
      <c r="AR58" s="124">
        <f t="shared" si="19"/>
        <v>0</v>
      </c>
      <c r="AS58" s="124">
        <f t="shared" si="20"/>
        <v>1</v>
      </c>
    </row>
    <row r="59" spans="1:50" x14ac:dyDescent="0.25">
      <c r="A59" s="4">
        <v>28</v>
      </c>
      <c r="B59" s="164">
        <f>'Member Info'!D56</f>
        <v>0</v>
      </c>
      <c r="C59" s="164">
        <f>'Member Info'!E56</f>
        <v>0</v>
      </c>
      <c r="D59" s="164" t="str">
        <f>'Member Info'!G56</f>
        <v/>
      </c>
      <c r="E59" s="165">
        <f>'Member Info'!B56</f>
        <v>0</v>
      </c>
      <c r="F59" s="242"/>
      <c r="G59" s="166" t="str">
        <f>IF(E59=0,"",('Member Info'!K56+'Member Info'!L56))</f>
        <v/>
      </c>
      <c r="H59" s="419"/>
      <c r="I59" s="419"/>
      <c r="J59" s="26"/>
      <c r="K59" s="26"/>
      <c r="L59" s="384" t="str">
        <f>IF(E59=0,"",IF('Member Info'!F56&gt;$U$1,CONCATENATE("Joined with practice on ", TEXT('Member Info'!F56, "DD/MM/YYYY")),IF('Member Info'!N56&lt;&gt;"",IF('Member Info'!N56&lt;$T$1,CONCATENATE("Left Scheme on ", TEXT('Member Info'!N56, "DD/MM/YYYY")),IF(OR(G59="",G59=0),"Error Detected, No rate entered",IF(E59=0,"",IF(F59="","Error Detected, No Pensionable pay",IF(AS59=1,"No Part Time Status Entered",IF(AR59=1,"No Part Time Hours Entered",IF(ISERROR(AD59)," Unknown Values entered.",IF(V59+W59&lt;1,"Acceptable",IF(T59+U59=200, "No Contributions Entered", IF(M59="","Error Detected, Choose reason&gt;",IF(Z59="1",IF(V59=1,"Please Enter Deemed Pensionable Pay","Add Any Relevant Details Above"),"Please Give Details Above"))))))))))),IF(OR(G59="",G59=0),"Error Detected, No rate entered",IF(E59=0,"",IF(F59="","Error Detected, No Pensionable pay",IF(AS59=1,"No Part Time Status Entered",IF(AR59=1,"No Part Time Hours Entered",IF(ISERROR(AD59)," Unknown Values entered.",IF(V59+W59&lt;1,"Acceptable",IF(T59+U59=200, "No Contributions Entered", IF(M59="","Error Detected, Choose reason&gt;",IF(Z59="1",IF(V59=1,"Please Enter Deemed Pensionable Pay","Add relevant Details Above"),"Please give details Above")))))))))))))</f>
        <v/>
      </c>
      <c r="M59" s="260"/>
      <c r="N59" s="91"/>
      <c r="O59" s="91" t="str">
        <f t="shared" si="1"/>
        <v/>
      </c>
      <c r="P59" s="94">
        <f t="shared" si="2"/>
        <v>0</v>
      </c>
      <c r="Q59" s="94">
        <f t="shared" si="2"/>
        <v>0</v>
      </c>
      <c r="R59" s="218">
        <f>(ROUND((F59/100*'Member Info'!$W$2), 2))</f>
        <v>0</v>
      </c>
      <c r="S59" s="218" t="e">
        <f t="shared" si="3"/>
        <v>#VALUE!</v>
      </c>
      <c r="T59" s="218" t="str">
        <f t="shared" si="4"/>
        <v/>
      </c>
      <c r="U59" s="227" t="str">
        <f t="shared" si="5"/>
        <v/>
      </c>
      <c r="V59" s="228" t="str">
        <f t="shared" si="6"/>
        <v/>
      </c>
      <c r="W59" s="228" t="str">
        <f t="shared" si="7"/>
        <v/>
      </c>
      <c r="X59" s="222">
        <f t="shared" si="8"/>
        <v>0</v>
      </c>
      <c r="Y59" s="110">
        <f t="shared" si="9"/>
        <v>0</v>
      </c>
      <c r="Z59" s="235" t="str">
        <f t="shared" si="10"/>
        <v/>
      </c>
      <c r="AA59" s="240" t="b">
        <f t="shared" si="11"/>
        <v>0</v>
      </c>
      <c r="AB59" s="235">
        <f t="shared" si="12"/>
        <v>0</v>
      </c>
      <c r="AC59" s="235">
        <f>IF('Member Info'!N56="",1,"")</f>
        <v>1</v>
      </c>
      <c r="AD59" s="243" t="e">
        <f t="shared" si="13"/>
        <v>#VALUE!</v>
      </c>
      <c r="AE59" s="130" t="str">
        <f t="shared" si="0"/>
        <v/>
      </c>
      <c r="AF59" s="124">
        <f t="shared" si="14"/>
        <v>1</v>
      </c>
      <c r="AG59" s="124" t="str">
        <f>IF('Member Info'!N56&lt;&gt;"",IF(AND('Member Info'!N56&lt;=$U$1,'Member Info'!N56&gt;=$T$1),1,0),"")</f>
        <v/>
      </c>
      <c r="AI59" s="124" t="b">
        <f t="shared" si="15"/>
        <v>0</v>
      </c>
      <c r="AJ59" s="124">
        <f t="shared" si="16"/>
        <v>0</v>
      </c>
      <c r="AL59" s="124">
        <f t="shared" si="17"/>
        <v>0</v>
      </c>
      <c r="AM59" s="124">
        <f>IF('Member Info'!F56&gt;$T$1,1,0)</f>
        <v>0</v>
      </c>
      <c r="AN59" s="124" t="b">
        <f>IF(ISERROR(T59),ERROR.TYPE(#REF!)=ERROR.TYPE(T59),FALSE)</f>
        <v>0</v>
      </c>
      <c r="AO59" s="124" t="b">
        <f>IF(ISERROR(U59),ERROR.TYPE(#REF!)=ERROR.TYPE(U59),FALSE)</f>
        <v>0</v>
      </c>
      <c r="AP59" s="124">
        <f>IF('Member Info'!F56&gt;'GP1 April 25'!$U$1,1,0)</f>
        <v>0</v>
      </c>
      <c r="AQ59" s="124">
        <f t="shared" si="18"/>
        <v>0</v>
      </c>
      <c r="AR59" s="124">
        <f t="shared" si="19"/>
        <v>0</v>
      </c>
      <c r="AS59" s="124">
        <f t="shared" si="20"/>
        <v>1</v>
      </c>
    </row>
    <row r="60" spans="1:50" x14ac:dyDescent="0.25">
      <c r="A60" s="4">
        <v>29</v>
      </c>
      <c r="B60" s="164">
        <f>'Member Info'!D57</f>
        <v>0</v>
      </c>
      <c r="C60" s="164">
        <f>'Member Info'!E57</f>
        <v>0</v>
      </c>
      <c r="D60" s="164" t="str">
        <f>'Member Info'!G57</f>
        <v/>
      </c>
      <c r="E60" s="165">
        <f>'Member Info'!B57</f>
        <v>0</v>
      </c>
      <c r="F60" s="242"/>
      <c r="G60" s="166" t="str">
        <f>IF(E60=0,"",('Member Info'!K57+'Member Info'!L57))</f>
        <v/>
      </c>
      <c r="H60" s="419"/>
      <c r="I60" s="419"/>
      <c r="J60" s="26"/>
      <c r="K60" s="26"/>
      <c r="L60" s="384" t="str">
        <f>IF(E60=0,"",IF('Member Info'!F57&gt;$U$1,CONCATENATE("Joined with practice on ", TEXT('Member Info'!F57, "DD/MM/YYYY")),IF('Member Info'!N57&lt;&gt;"",IF('Member Info'!N57&lt;$T$1,CONCATENATE("Left Scheme on ", TEXT('Member Info'!N57, "DD/MM/YYYY")),IF(OR(G60="",G60=0),"Error Detected, No rate entered",IF(E60=0,"",IF(F60="","Error Detected, No Pensionable pay",IF(AS60=1,"No Part Time Status Entered",IF(AR60=1,"No Part Time Hours Entered",IF(ISERROR(AD60)," Unknown Values entered.",IF(V60+W60&lt;1,"Acceptable",IF(T60+U60=200, "No Contributions Entered", IF(M60="","Error Detected, Choose reason&gt;",IF(Z60="1",IF(V60=1,"Please Enter Deemed Pensionable Pay","Add Any Relevant Details Above"),"Please Give Details Above"))))))))))),IF(OR(G60="",G60=0),"Error Detected, No rate entered",IF(E60=0,"",IF(F60="","Error Detected, No Pensionable pay",IF(AS60=1,"No Part Time Status Entered",IF(AR60=1,"No Part Time Hours Entered",IF(ISERROR(AD60)," Unknown Values entered.",IF(V60+W60&lt;1,"Acceptable",IF(T60+U60=200, "No Contributions Entered", IF(M60="","Error Detected, Choose reason&gt;",IF(Z60="1",IF(V60=1,"Please Enter Deemed Pensionable Pay","Add relevant Details Above"),"Please give details Above")))))))))))))</f>
        <v/>
      </c>
      <c r="M60" s="260"/>
      <c r="N60" s="91"/>
      <c r="O60" s="91" t="str">
        <f t="shared" si="1"/>
        <v/>
      </c>
      <c r="P60" s="94">
        <f t="shared" si="2"/>
        <v>0</v>
      </c>
      <c r="Q60" s="94">
        <f t="shared" si="2"/>
        <v>0</v>
      </c>
      <c r="R60" s="218">
        <f>(ROUND((F60/100*'Member Info'!$W$2), 2))</f>
        <v>0</v>
      </c>
      <c r="S60" s="218" t="e">
        <f t="shared" si="3"/>
        <v>#VALUE!</v>
      </c>
      <c r="T60" s="218" t="str">
        <f t="shared" si="4"/>
        <v/>
      </c>
      <c r="U60" s="227" t="str">
        <f t="shared" si="5"/>
        <v/>
      </c>
      <c r="V60" s="228" t="str">
        <f t="shared" si="6"/>
        <v/>
      </c>
      <c r="W60" s="228" t="str">
        <f t="shared" si="7"/>
        <v/>
      </c>
      <c r="X60" s="222">
        <f t="shared" si="8"/>
        <v>0</v>
      </c>
      <c r="Y60" s="110">
        <f t="shared" si="9"/>
        <v>0</v>
      </c>
      <c r="Z60" s="235" t="str">
        <f t="shared" si="10"/>
        <v/>
      </c>
      <c r="AA60" s="240" t="b">
        <f t="shared" si="11"/>
        <v>0</v>
      </c>
      <c r="AB60" s="235">
        <f t="shared" si="12"/>
        <v>0</v>
      </c>
      <c r="AC60" s="235">
        <f>IF('Member Info'!N57="",1,"")</f>
        <v>1</v>
      </c>
      <c r="AD60" s="243" t="e">
        <f t="shared" si="13"/>
        <v>#VALUE!</v>
      </c>
      <c r="AE60" s="130" t="str">
        <f t="shared" si="0"/>
        <v/>
      </c>
      <c r="AF60" s="124">
        <f t="shared" si="14"/>
        <v>1</v>
      </c>
      <c r="AG60" s="124" t="str">
        <f>IF('Member Info'!N57&lt;&gt;"",IF(AND('Member Info'!N57&lt;=$U$1,'Member Info'!N57&gt;=$T$1),1,0),"")</f>
        <v/>
      </c>
      <c r="AI60" s="124" t="b">
        <f t="shared" si="15"/>
        <v>0</v>
      </c>
      <c r="AJ60" s="124">
        <f t="shared" si="16"/>
        <v>0</v>
      </c>
      <c r="AL60" s="124">
        <f t="shared" si="17"/>
        <v>0</v>
      </c>
      <c r="AM60" s="124">
        <f>IF('Member Info'!F57&gt;$T$1,1,0)</f>
        <v>0</v>
      </c>
      <c r="AN60" s="124" t="b">
        <f>IF(ISERROR(T60),ERROR.TYPE(#REF!)=ERROR.TYPE(T60),FALSE)</f>
        <v>0</v>
      </c>
      <c r="AO60" s="124" t="b">
        <f>IF(ISERROR(U60),ERROR.TYPE(#REF!)=ERROR.TYPE(U60),FALSE)</f>
        <v>0</v>
      </c>
      <c r="AP60" s="124">
        <f>IF('Member Info'!F57&gt;'GP1 April 25'!$U$1,1,0)</f>
        <v>0</v>
      </c>
      <c r="AQ60" s="124">
        <f t="shared" si="18"/>
        <v>0</v>
      </c>
      <c r="AR60" s="124">
        <f t="shared" si="19"/>
        <v>0</v>
      </c>
      <c r="AS60" s="124">
        <f t="shared" si="20"/>
        <v>1</v>
      </c>
    </row>
    <row r="61" spans="1:50" x14ac:dyDescent="0.25">
      <c r="A61" s="4">
        <v>30</v>
      </c>
      <c r="B61" s="164">
        <f>'Member Info'!D58</f>
        <v>0</v>
      </c>
      <c r="C61" s="164">
        <f>'Member Info'!E58</f>
        <v>0</v>
      </c>
      <c r="D61" s="164" t="str">
        <f>'Member Info'!G58</f>
        <v/>
      </c>
      <c r="E61" s="165">
        <f>'Member Info'!B58</f>
        <v>0</v>
      </c>
      <c r="F61" s="242"/>
      <c r="G61" s="166" t="str">
        <f>IF(E61=0,"",('Member Info'!K58+'Member Info'!L58))</f>
        <v/>
      </c>
      <c r="H61" s="419"/>
      <c r="I61" s="419"/>
      <c r="J61" s="26"/>
      <c r="K61" s="26"/>
      <c r="L61" s="384" t="str">
        <f>IF(E61=0,"",IF('Member Info'!F58&gt;$U$1,CONCATENATE("Joined with practice on ", TEXT('Member Info'!F58, "DD/MM/YYYY")),IF('Member Info'!N58&lt;&gt;"",IF('Member Info'!N58&lt;$T$1,CONCATENATE("Left Scheme on ", TEXT('Member Info'!N58, "DD/MM/YYYY")),IF(OR(G61="",G61=0),"Error Detected, No rate entered",IF(E61=0,"",IF(F61="","Error Detected, No Pensionable pay",IF(AS61=1,"No Part Time Status Entered",IF(AR61=1,"No Part Time Hours Entered",IF(ISERROR(AD61)," Unknown Values entered.",IF(V61+W61&lt;1,"Acceptable",IF(T61+U61=200, "No Contributions Entered", IF(M61="","Error Detected, Choose reason&gt;",IF(Z61="1",IF(V61=1,"Please Enter Deemed Pensionable Pay","Add Any Relevant Details Above"),"Please Give Details Above"))))))))))),IF(OR(G61="",G61=0),"Error Detected, No rate entered",IF(E61=0,"",IF(F61="","Error Detected, No Pensionable pay",IF(AS61=1,"No Part Time Status Entered",IF(AR61=1,"No Part Time Hours Entered",IF(ISERROR(AD61)," Unknown Values entered.",IF(V61+W61&lt;1,"Acceptable",IF(T61+U61=200, "No Contributions Entered", IF(M61="","Error Detected, Choose reason&gt;",IF(Z61="1",IF(V61=1,"Please Enter Deemed Pensionable Pay","Add relevant Details Above"),"Please give details Above")))))))))))))</f>
        <v/>
      </c>
      <c r="M61" s="260"/>
      <c r="N61" s="91"/>
      <c r="O61" s="91" t="str">
        <f t="shared" si="1"/>
        <v/>
      </c>
      <c r="P61" s="94">
        <f t="shared" si="2"/>
        <v>0</v>
      </c>
      <c r="Q61" s="94">
        <f t="shared" si="2"/>
        <v>0</v>
      </c>
      <c r="R61" s="218">
        <f>(ROUND((F61/100*'Member Info'!$W$2), 2))</f>
        <v>0</v>
      </c>
      <c r="S61" s="218" t="e">
        <f t="shared" si="3"/>
        <v>#VALUE!</v>
      </c>
      <c r="T61" s="218" t="str">
        <f t="shared" si="4"/>
        <v/>
      </c>
      <c r="U61" s="227" t="str">
        <f t="shared" si="5"/>
        <v/>
      </c>
      <c r="V61" s="228" t="str">
        <f t="shared" si="6"/>
        <v/>
      </c>
      <c r="W61" s="228" t="str">
        <f t="shared" si="7"/>
        <v/>
      </c>
      <c r="X61" s="222">
        <f t="shared" si="8"/>
        <v>0</v>
      </c>
      <c r="Y61" s="110">
        <f t="shared" si="9"/>
        <v>0</v>
      </c>
      <c r="Z61" s="235" t="str">
        <f t="shared" si="10"/>
        <v/>
      </c>
      <c r="AA61" s="240" t="b">
        <f t="shared" si="11"/>
        <v>0</v>
      </c>
      <c r="AB61" s="235">
        <f t="shared" si="12"/>
        <v>0</v>
      </c>
      <c r="AC61" s="235">
        <f>IF('Member Info'!N58="",1,"")</f>
        <v>1</v>
      </c>
      <c r="AD61" s="243" t="e">
        <f t="shared" si="13"/>
        <v>#VALUE!</v>
      </c>
      <c r="AE61" s="130" t="str">
        <f t="shared" si="0"/>
        <v/>
      </c>
      <c r="AF61" s="124">
        <f t="shared" si="14"/>
        <v>1</v>
      </c>
      <c r="AG61" s="124" t="str">
        <f>IF('Member Info'!N58&lt;&gt;"",IF(AND('Member Info'!N58&lt;=$U$1,'Member Info'!N58&gt;=$T$1),1,0),"")</f>
        <v/>
      </c>
      <c r="AI61" s="124" t="b">
        <f t="shared" si="15"/>
        <v>0</v>
      </c>
      <c r="AJ61" s="124">
        <f t="shared" si="16"/>
        <v>0</v>
      </c>
      <c r="AL61" s="124">
        <f t="shared" si="17"/>
        <v>0</v>
      </c>
      <c r="AM61" s="124">
        <f>IF('Member Info'!F58&gt;$T$1,1,0)</f>
        <v>0</v>
      </c>
      <c r="AN61" s="124" t="b">
        <f>IF(ISERROR(T61),ERROR.TYPE(#REF!)=ERROR.TYPE(T61),FALSE)</f>
        <v>0</v>
      </c>
      <c r="AO61" s="124" t="b">
        <f>IF(ISERROR(U61),ERROR.TYPE(#REF!)=ERROR.TYPE(U61),FALSE)</f>
        <v>0</v>
      </c>
      <c r="AP61" s="124">
        <f>IF('Member Info'!F58&gt;'GP1 April 25'!$U$1,1,0)</f>
        <v>0</v>
      </c>
      <c r="AQ61" s="124">
        <f t="shared" si="18"/>
        <v>0</v>
      </c>
      <c r="AR61" s="124">
        <f t="shared" si="19"/>
        <v>0</v>
      </c>
      <c r="AS61" s="124">
        <f t="shared" si="20"/>
        <v>1</v>
      </c>
    </row>
    <row r="62" spans="1:50" x14ac:dyDescent="0.25">
      <c r="A62" s="4">
        <v>31</v>
      </c>
      <c r="B62" s="164">
        <f>'Member Info'!D59</f>
        <v>0</v>
      </c>
      <c r="C62" s="164">
        <f>'Member Info'!E59</f>
        <v>0</v>
      </c>
      <c r="D62" s="164" t="str">
        <f>'Member Info'!G59</f>
        <v/>
      </c>
      <c r="E62" s="165">
        <f>'Member Info'!B59</f>
        <v>0</v>
      </c>
      <c r="F62" s="242"/>
      <c r="G62" s="166" t="str">
        <f>IF(E62=0,"",('Member Info'!K59+'Member Info'!L59))</f>
        <v/>
      </c>
      <c r="H62" s="419"/>
      <c r="I62" s="419"/>
      <c r="J62" s="26"/>
      <c r="K62" s="26"/>
      <c r="L62" s="384" t="str">
        <f>IF(E62=0,"",IF('Member Info'!F59&gt;$U$1,CONCATENATE("Joined with practice on ", TEXT('Member Info'!F59, "DD/MM/YYYY")),IF('Member Info'!N59&lt;&gt;"",IF('Member Info'!N59&lt;$T$1,CONCATENATE("Left Scheme on ", TEXT('Member Info'!N59, "DD/MM/YYYY")),IF(OR(G62="",G62=0),"Error Detected, No rate entered",IF(E62=0,"",IF(F62="","Error Detected, No Pensionable pay",IF(AS62=1,"No Part Time Status Entered",IF(AR62=1,"No Part Time Hours Entered",IF(ISERROR(AD62)," Unknown Values entered.",IF(V62+W62&lt;1,"Acceptable",IF(T62+U62=200, "No Contributions Entered", IF(M62="","Error Detected, Choose reason&gt;",IF(Z62="1",IF(V62=1,"Please Enter Deemed Pensionable Pay","Add Any Relevant Details Above"),"Please Give Details Above"))))))))))),IF(OR(G62="",G62=0),"Error Detected, No rate entered",IF(E62=0,"",IF(F62="","Error Detected, No Pensionable pay",IF(AS62=1,"No Part Time Status Entered",IF(AR62=1,"No Part Time Hours Entered",IF(ISERROR(AD62)," Unknown Values entered.",IF(V62+W62&lt;1,"Acceptable",IF(T62+U62=200, "No Contributions Entered", IF(M62="","Error Detected, Choose reason&gt;",IF(Z62="1",IF(V62=1,"Please Enter Deemed Pensionable Pay","Add relevant Details Above"),"Please give details Above")))))))))))))</f>
        <v/>
      </c>
      <c r="M62" s="260"/>
      <c r="N62" s="91"/>
      <c r="O62" s="91" t="str">
        <f t="shared" si="1"/>
        <v/>
      </c>
      <c r="P62" s="94">
        <f t="shared" si="2"/>
        <v>0</v>
      </c>
      <c r="Q62" s="94">
        <f t="shared" si="2"/>
        <v>0</v>
      </c>
      <c r="R62" s="218">
        <f>(ROUND((F62/100*'Member Info'!$W$2), 2))</f>
        <v>0</v>
      </c>
      <c r="S62" s="218" t="e">
        <f t="shared" si="3"/>
        <v>#VALUE!</v>
      </c>
      <c r="T62" s="218" t="str">
        <f t="shared" si="4"/>
        <v/>
      </c>
      <c r="U62" s="227" t="str">
        <f t="shared" si="5"/>
        <v/>
      </c>
      <c r="V62" s="228" t="str">
        <f t="shared" si="6"/>
        <v/>
      </c>
      <c r="W62" s="228" t="str">
        <f t="shared" si="7"/>
        <v/>
      </c>
      <c r="X62" s="222">
        <f t="shared" si="8"/>
        <v>0</v>
      </c>
      <c r="Y62" s="110">
        <f t="shared" si="9"/>
        <v>0</v>
      </c>
      <c r="Z62" s="235" t="str">
        <f t="shared" si="10"/>
        <v/>
      </c>
      <c r="AA62" s="240" t="b">
        <f t="shared" si="11"/>
        <v>0</v>
      </c>
      <c r="AB62" s="235">
        <f t="shared" si="12"/>
        <v>0</v>
      </c>
      <c r="AC62" s="235">
        <f>IF('Member Info'!N59="",1,"")</f>
        <v>1</v>
      </c>
      <c r="AD62" s="243" t="e">
        <f t="shared" si="13"/>
        <v>#VALUE!</v>
      </c>
      <c r="AE62" s="130" t="str">
        <f t="shared" si="0"/>
        <v/>
      </c>
      <c r="AF62" s="124">
        <f t="shared" si="14"/>
        <v>1</v>
      </c>
      <c r="AG62" s="124" t="str">
        <f>IF('Member Info'!N59&lt;&gt;"",IF(AND('Member Info'!N59&lt;=$U$1,'Member Info'!N59&gt;=$T$1),1,0),"")</f>
        <v/>
      </c>
      <c r="AI62" s="124" t="b">
        <f t="shared" si="15"/>
        <v>0</v>
      </c>
      <c r="AJ62" s="124">
        <f t="shared" si="16"/>
        <v>0</v>
      </c>
      <c r="AL62" s="124">
        <f t="shared" si="17"/>
        <v>0</v>
      </c>
      <c r="AM62" s="124">
        <f>IF('Member Info'!F59&gt;$T$1,1,0)</f>
        <v>0</v>
      </c>
      <c r="AN62" s="124" t="b">
        <f>IF(ISERROR(T62),ERROR.TYPE(#REF!)=ERROR.TYPE(T62),FALSE)</f>
        <v>0</v>
      </c>
      <c r="AO62" s="124" t="b">
        <f>IF(ISERROR(U62),ERROR.TYPE(#REF!)=ERROR.TYPE(U62),FALSE)</f>
        <v>0</v>
      </c>
      <c r="AP62" s="124">
        <f>IF('Member Info'!F59&gt;'GP1 April 25'!$U$1,1,0)</f>
        <v>0</v>
      </c>
      <c r="AQ62" s="124">
        <f t="shared" si="18"/>
        <v>0</v>
      </c>
      <c r="AR62" s="124">
        <f t="shared" si="19"/>
        <v>0</v>
      </c>
      <c r="AS62" s="124">
        <f t="shared" si="20"/>
        <v>1</v>
      </c>
    </row>
    <row r="63" spans="1:50" x14ac:dyDescent="0.25">
      <c r="A63" s="4">
        <v>32</v>
      </c>
      <c r="B63" s="164">
        <f>'Member Info'!D60</f>
        <v>0</v>
      </c>
      <c r="C63" s="164">
        <f>'Member Info'!E60</f>
        <v>0</v>
      </c>
      <c r="D63" s="164" t="str">
        <f>'Member Info'!G60</f>
        <v/>
      </c>
      <c r="E63" s="165">
        <f>'Member Info'!B60</f>
        <v>0</v>
      </c>
      <c r="F63" s="242"/>
      <c r="G63" s="166" t="str">
        <f>IF(E63=0,"",('Member Info'!K60+'Member Info'!L60))</f>
        <v/>
      </c>
      <c r="H63" s="419"/>
      <c r="I63" s="419"/>
      <c r="J63" s="26"/>
      <c r="K63" s="26"/>
      <c r="L63" s="384" t="str">
        <f>IF(E63=0,"",IF('Member Info'!F60&gt;$U$1,CONCATENATE("Joined with practice on ", TEXT('Member Info'!F60, "DD/MM/YYYY")),IF('Member Info'!N60&lt;&gt;"",IF('Member Info'!N60&lt;$T$1,CONCATENATE("Left Scheme on ", TEXT('Member Info'!N60, "DD/MM/YYYY")),IF(OR(G63="",G63=0),"Error Detected, No rate entered",IF(E63=0,"",IF(F63="","Error Detected, No Pensionable pay",IF(AS63=1,"No Part Time Status Entered",IF(AR63=1,"No Part Time Hours Entered",IF(ISERROR(AD63)," Unknown Values entered.",IF(V63+W63&lt;1,"Acceptable",IF(T63+U63=200, "No Contributions Entered", IF(M63="","Error Detected, Choose reason&gt;",IF(Z63="1",IF(V63=1,"Please Enter Deemed Pensionable Pay","Add Any Relevant Details Above"),"Please Give Details Above"))))))))))),IF(OR(G63="",G63=0),"Error Detected, No rate entered",IF(E63=0,"",IF(F63="","Error Detected, No Pensionable pay",IF(AS63=1,"No Part Time Status Entered",IF(AR63=1,"No Part Time Hours Entered",IF(ISERROR(AD63)," Unknown Values entered.",IF(V63+W63&lt;1,"Acceptable",IF(T63+U63=200, "No Contributions Entered", IF(M63="","Error Detected, Choose reason&gt;",IF(Z63="1",IF(V63=1,"Please Enter Deemed Pensionable Pay","Add relevant Details Above"),"Please give details Above")))))))))))))</f>
        <v/>
      </c>
      <c r="M63" s="260"/>
      <c r="N63" s="91"/>
      <c r="O63" s="91" t="str">
        <f t="shared" si="1"/>
        <v/>
      </c>
      <c r="P63" s="94">
        <f t="shared" si="2"/>
        <v>0</v>
      </c>
      <c r="Q63" s="94">
        <f t="shared" si="2"/>
        <v>0</v>
      </c>
      <c r="R63" s="218">
        <f>(ROUND((F63/100*'Member Info'!$W$2), 2))</f>
        <v>0</v>
      </c>
      <c r="S63" s="218" t="e">
        <f t="shared" si="3"/>
        <v>#VALUE!</v>
      </c>
      <c r="T63" s="218" t="str">
        <f t="shared" si="4"/>
        <v/>
      </c>
      <c r="U63" s="227" t="str">
        <f t="shared" si="5"/>
        <v/>
      </c>
      <c r="V63" s="228" t="str">
        <f t="shared" si="6"/>
        <v/>
      </c>
      <c r="W63" s="228" t="str">
        <f t="shared" si="7"/>
        <v/>
      </c>
      <c r="X63" s="222">
        <f t="shared" si="8"/>
        <v>0</v>
      </c>
      <c r="Y63" s="110">
        <f t="shared" si="9"/>
        <v>0</v>
      </c>
      <c r="Z63" s="235" t="str">
        <f t="shared" si="10"/>
        <v/>
      </c>
      <c r="AA63" s="240" t="b">
        <f t="shared" si="11"/>
        <v>0</v>
      </c>
      <c r="AB63" s="235">
        <f t="shared" si="12"/>
        <v>0</v>
      </c>
      <c r="AC63" s="235">
        <f>IF('Member Info'!N60="",1,"")</f>
        <v>1</v>
      </c>
      <c r="AD63" s="243" t="e">
        <f t="shared" si="13"/>
        <v>#VALUE!</v>
      </c>
      <c r="AE63" s="130" t="str">
        <f t="shared" si="0"/>
        <v/>
      </c>
      <c r="AF63" s="124">
        <f t="shared" si="14"/>
        <v>1</v>
      </c>
      <c r="AG63" s="124" t="str">
        <f>IF('Member Info'!N60&lt;&gt;"",IF(AND('Member Info'!N60&lt;=$U$1,'Member Info'!N60&gt;=$T$1),1,0),"")</f>
        <v/>
      </c>
      <c r="AI63" s="124" t="b">
        <f t="shared" si="15"/>
        <v>0</v>
      </c>
      <c r="AJ63" s="124">
        <f t="shared" si="16"/>
        <v>0</v>
      </c>
      <c r="AL63" s="124">
        <f t="shared" si="17"/>
        <v>0</v>
      </c>
      <c r="AM63" s="124">
        <f>IF('Member Info'!F60&gt;$T$1,1,0)</f>
        <v>0</v>
      </c>
      <c r="AN63" s="124" t="b">
        <f>IF(ISERROR(T63),ERROR.TYPE(#REF!)=ERROR.TYPE(T63),FALSE)</f>
        <v>0</v>
      </c>
      <c r="AO63" s="124" t="b">
        <f>IF(ISERROR(U63),ERROR.TYPE(#REF!)=ERROR.TYPE(U63),FALSE)</f>
        <v>0</v>
      </c>
      <c r="AP63" s="124">
        <f>IF('Member Info'!F60&gt;'GP1 April 25'!$U$1,1,0)</f>
        <v>0</v>
      </c>
      <c r="AQ63" s="124">
        <f t="shared" si="18"/>
        <v>0</v>
      </c>
      <c r="AR63" s="124">
        <f t="shared" si="19"/>
        <v>0</v>
      </c>
      <c r="AS63" s="124">
        <f t="shared" si="20"/>
        <v>1</v>
      </c>
    </row>
    <row r="64" spans="1:50" x14ac:dyDescent="0.25">
      <c r="A64" s="4">
        <v>33</v>
      </c>
      <c r="B64" s="164">
        <f>'Member Info'!D61</f>
        <v>0</v>
      </c>
      <c r="C64" s="164">
        <f>'Member Info'!E61</f>
        <v>0</v>
      </c>
      <c r="D64" s="164" t="str">
        <f>'Member Info'!G61</f>
        <v/>
      </c>
      <c r="E64" s="165">
        <f>'Member Info'!B61</f>
        <v>0</v>
      </c>
      <c r="F64" s="242"/>
      <c r="G64" s="166" t="str">
        <f>IF(E64=0,"",('Member Info'!K61+'Member Info'!L61))</f>
        <v/>
      </c>
      <c r="H64" s="419"/>
      <c r="I64" s="419"/>
      <c r="J64" s="26"/>
      <c r="K64" s="26"/>
      <c r="L64" s="384" t="str">
        <f>IF(E64=0,"",IF('Member Info'!F61&gt;$U$1,CONCATENATE("Joined with practice on ", TEXT('Member Info'!F61, "DD/MM/YYYY")),IF('Member Info'!N61&lt;&gt;"",IF('Member Info'!N61&lt;$T$1,CONCATENATE("Left Scheme on ", TEXT('Member Info'!N61, "DD/MM/YYYY")),IF(OR(G64="",G64=0),"Error Detected, No rate entered",IF(E64=0,"",IF(F64="","Error Detected, No Pensionable pay",IF(AS64=1,"No Part Time Status Entered",IF(AR64=1,"No Part Time Hours Entered",IF(ISERROR(AD64)," Unknown Values entered.",IF(V64+W64&lt;1,"Acceptable",IF(T64+U64=200, "No Contributions Entered", IF(M64="","Error Detected, Choose reason&gt;",IF(Z64="1",IF(V64=1,"Please Enter Deemed Pensionable Pay","Add Any Relevant Details Above"),"Please Give Details Above"))))))))))),IF(OR(G64="",G64=0),"Error Detected, No rate entered",IF(E64=0,"",IF(F64="","Error Detected, No Pensionable pay",IF(AS64=1,"No Part Time Status Entered",IF(AR64=1,"No Part Time Hours Entered",IF(ISERROR(AD64)," Unknown Values entered.",IF(V64+W64&lt;1,"Acceptable",IF(T64+U64=200, "No Contributions Entered", IF(M64="","Error Detected, Choose reason&gt;",IF(Z64="1",IF(V64=1,"Please Enter Deemed Pensionable Pay","Add relevant Details Above"),"Please give details Above")))))))))))))</f>
        <v/>
      </c>
      <c r="M64" s="260"/>
      <c r="N64" s="91"/>
      <c r="O64" s="91" t="str">
        <f t="shared" si="1"/>
        <v/>
      </c>
      <c r="P64" s="94">
        <f t="shared" si="2"/>
        <v>0</v>
      </c>
      <c r="Q64" s="94">
        <f t="shared" si="2"/>
        <v>0</v>
      </c>
      <c r="R64" s="218">
        <f>(ROUND((F64/100*'Member Info'!$W$2), 2))</f>
        <v>0</v>
      </c>
      <c r="S64" s="218" t="e">
        <f t="shared" si="3"/>
        <v>#VALUE!</v>
      </c>
      <c r="T64" s="218" t="str">
        <f t="shared" si="4"/>
        <v/>
      </c>
      <c r="U64" s="227" t="str">
        <f t="shared" si="5"/>
        <v/>
      </c>
      <c r="V64" s="228" t="str">
        <f t="shared" si="6"/>
        <v/>
      </c>
      <c r="W64" s="228" t="str">
        <f t="shared" si="7"/>
        <v/>
      </c>
      <c r="X64" s="222">
        <f t="shared" si="8"/>
        <v>0</v>
      </c>
      <c r="Y64" s="110">
        <f t="shared" si="9"/>
        <v>0</v>
      </c>
      <c r="Z64" s="235" t="str">
        <f t="shared" si="10"/>
        <v/>
      </c>
      <c r="AA64" s="240" t="b">
        <f t="shared" si="11"/>
        <v>0</v>
      </c>
      <c r="AB64" s="235">
        <f t="shared" si="12"/>
        <v>0</v>
      </c>
      <c r="AC64" s="235">
        <f>IF('Member Info'!N61="",1,"")</f>
        <v>1</v>
      </c>
      <c r="AD64" s="243" t="e">
        <f t="shared" si="13"/>
        <v>#VALUE!</v>
      </c>
      <c r="AE64" s="130" t="str">
        <f t="shared" si="0"/>
        <v/>
      </c>
      <c r="AF64" s="124">
        <f t="shared" si="14"/>
        <v>1</v>
      </c>
      <c r="AG64" s="124" t="str">
        <f>IF('Member Info'!N61&lt;&gt;"",IF(AND('Member Info'!N61&lt;=$U$1,'Member Info'!N61&gt;=$T$1),1,0),"")</f>
        <v/>
      </c>
      <c r="AI64" s="124" t="b">
        <f t="shared" si="15"/>
        <v>0</v>
      </c>
      <c r="AJ64" s="124">
        <f t="shared" si="16"/>
        <v>0</v>
      </c>
      <c r="AL64" s="124">
        <f t="shared" si="17"/>
        <v>0</v>
      </c>
      <c r="AM64" s="124">
        <f>IF('Member Info'!F61&gt;$T$1,1,0)</f>
        <v>0</v>
      </c>
      <c r="AN64" s="124" t="b">
        <f>IF(ISERROR(T64),ERROR.TYPE(#REF!)=ERROR.TYPE(T64),FALSE)</f>
        <v>0</v>
      </c>
      <c r="AO64" s="124" t="b">
        <f>IF(ISERROR(U64),ERROR.TYPE(#REF!)=ERROR.TYPE(U64),FALSE)</f>
        <v>0</v>
      </c>
      <c r="AP64" s="124">
        <f>IF('Member Info'!F61&gt;'GP1 April 25'!$U$1,1,0)</f>
        <v>0</v>
      </c>
      <c r="AQ64" s="124">
        <f t="shared" si="18"/>
        <v>0</v>
      </c>
      <c r="AR64" s="124">
        <f t="shared" si="19"/>
        <v>0</v>
      </c>
      <c r="AS64" s="124">
        <f t="shared" si="20"/>
        <v>1</v>
      </c>
    </row>
    <row r="65" spans="1:45" x14ac:dyDescent="0.25">
      <c r="A65" s="4">
        <v>34</v>
      </c>
      <c r="B65" s="164">
        <f>'Member Info'!D62</f>
        <v>0</v>
      </c>
      <c r="C65" s="164">
        <f>'Member Info'!E62</f>
        <v>0</v>
      </c>
      <c r="D65" s="164" t="str">
        <f>'Member Info'!G62</f>
        <v/>
      </c>
      <c r="E65" s="165">
        <f>'Member Info'!B62</f>
        <v>0</v>
      </c>
      <c r="F65" s="242"/>
      <c r="G65" s="166" t="str">
        <f>IF(E65=0,"",('Member Info'!K62+'Member Info'!L62))</f>
        <v/>
      </c>
      <c r="H65" s="419"/>
      <c r="I65" s="419"/>
      <c r="J65" s="26"/>
      <c r="K65" s="26"/>
      <c r="L65" s="384" t="str">
        <f>IF(E65=0,"",IF('Member Info'!F62&gt;$U$1,CONCATENATE("Joined with practice on ", TEXT('Member Info'!F62, "DD/MM/YYYY")),IF('Member Info'!N62&lt;&gt;"",IF('Member Info'!N62&lt;$T$1,CONCATENATE("Left Scheme on ", TEXT('Member Info'!N62, "DD/MM/YYYY")),IF(OR(G65="",G65=0),"Error Detected, No rate entered",IF(E65=0,"",IF(F65="","Error Detected, No Pensionable pay",IF(AS65=1,"No Part Time Status Entered",IF(AR65=1,"No Part Time Hours Entered",IF(ISERROR(AD65)," Unknown Values entered.",IF(V65+W65&lt;1,"Acceptable",IF(T65+U65=200, "No Contributions Entered", IF(M65="","Error Detected, Choose reason&gt;",IF(Z65="1",IF(V65=1,"Please Enter Deemed Pensionable Pay","Add Any Relevant Details Above"),"Please Give Details Above"))))))))))),IF(OR(G65="",G65=0),"Error Detected, No rate entered",IF(E65=0,"",IF(F65="","Error Detected, No Pensionable pay",IF(AS65=1,"No Part Time Status Entered",IF(AR65=1,"No Part Time Hours Entered",IF(ISERROR(AD65)," Unknown Values entered.",IF(V65+W65&lt;1,"Acceptable",IF(T65+U65=200, "No Contributions Entered", IF(M65="","Error Detected, Choose reason&gt;",IF(Z65="1",IF(V65=1,"Please Enter Deemed Pensionable Pay","Add relevant Details Above"),"Please give details Above")))))))))))))</f>
        <v/>
      </c>
      <c r="M65" s="260"/>
      <c r="N65" s="91"/>
      <c r="O65" s="91" t="str">
        <f t="shared" si="1"/>
        <v/>
      </c>
      <c r="P65" s="94">
        <f t="shared" si="2"/>
        <v>0</v>
      </c>
      <c r="Q65" s="94">
        <f t="shared" si="2"/>
        <v>0</v>
      </c>
      <c r="R65" s="218">
        <f>(ROUND((F65/100*'Member Info'!$W$2), 2))</f>
        <v>0</v>
      </c>
      <c r="S65" s="218" t="e">
        <f t="shared" si="3"/>
        <v>#VALUE!</v>
      </c>
      <c r="T65" s="218" t="str">
        <f t="shared" si="4"/>
        <v/>
      </c>
      <c r="U65" s="227" t="str">
        <f t="shared" si="5"/>
        <v/>
      </c>
      <c r="V65" s="228" t="str">
        <f t="shared" si="6"/>
        <v/>
      </c>
      <c r="W65" s="228" t="str">
        <f t="shared" si="7"/>
        <v/>
      </c>
      <c r="X65" s="222">
        <f t="shared" si="8"/>
        <v>0</v>
      </c>
      <c r="Y65" s="110">
        <f t="shared" si="9"/>
        <v>0</v>
      </c>
      <c r="Z65" s="235" t="str">
        <f t="shared" si="10"/>
        <v/>
      </c>
      <c r="AA65" s="240" t="b">
        <f t="shared" si="11"/>
        <v>0</v>
      </c>
      <c r="AB65" s="235">
        <f t="shared" si="12"/>
        <v>0</v>
      </c>
      <c r="AC65" s="235">
        <f>IF('Member Info'!N62="",1,"")</f>
        <v>1</v>
      </c>
      <c r="AD65" s="243" t="e">
        <f t="shared" si="13"/>
        <v>#VALUE!</v>
      </c>
      <c r="AE65" s="130" t="str">
        <f t="shared" si="0"/>
        <v/>
      </c>
      <c r="AF65" s="124">
        <f t="shared" si="14"/>
        <v>1</v>
      </c>
      <c r="AG65" s="124" t="str">
        <f>IF('Member Info'!N62&lt;&gt;"",IF(AND('Member Info'!N62&lt;=$U$1,'Member Info'!N62&gt;=$T$1),1,0),"")</f>
        <v/>
      </c>
      <c r="AI65" s="124" t="b">
        <f t="shared" si="15"/>
        <v>0</v>
      </c>
      <c r="AJ65" s="124">
        <f t="shared" si="16"/>
        <v>0</v>
      </c>
      <c r="AL65" s="124">
        <f t="shared" si="17"/>
        <v>0</v>
      </c>
      <c r="AM65" s="124">
        <f>IF('Member Info'!F62&gt;$T$1,1,0)</f>
        <v>0</v>
      </c>
      <c r="AN65" s="124" t="b">
        <f>IF(ISERROR(T65),ERROR.TYPE(#REF!)=ERROR.TYPE(T65),FALSE)</f>
        <v>0</v>
      </c>
      <c r="AO65" s="124" t="b">
        <f>IF(ISERROR(U65),ERROR.TYPE(#REF!)=ERROR.TYPE(U65),FALSE)</f>
        <v>0</v>
      </c>
      <c r="AP65" s="124">
        <f>IF('Member Info'!F62&gt;'GP1 April 25'!$U$1,1,0)</f>
        <v>0</v>
      </c>
      <c r="AQ65" s="124">
        <f t="shared" si="18"/>
        <v>0</v>
      </c>
      <c r="AR65" s="124">
        <f t="shared" si="19"/>
        <v>0</v>
      </c>
      <c r="AS65" s="124">
        <f t="shared" si="20"/>
        <v>1</v>
      </c>
    </row>
    <row r="66" spans="1:45" x14ac:dyDescent="0.25">
      <c r="A66" s="4">
        <v>35</v>
      </c>
      <c r="B66" s="164">
        <f>'Member Info'!D63</f>
        <v>0</v>
      </c>
      <c r="C66" s="164">
        <f>'Member Info'!E63</f>
        <v>0</v>
      </c>
      <c r="D66" s="164" t="str">
        <f>'Member Info'!G63</f>
        <v/>
      </c>
      <c r="E66" s="165">
        <f>'Member Info'!B63</f>
        <v>0</v>
      </c>
      <c r="F66" s="242"/>
      <c r="G66" s="166" t="str">
        <f>IF(E66=0,"",('Member Info'!K63+'Member Info'!L63))</f>
        <v/>
      </c>
      <c r="H66" s="419"/>
      <c r="I66" s="419"/>
      <c r="J66" s="26"/>
      <c r="K66" s="26"/>
      <c r="L66" s="384" t="str">
        <f>IF(E66=0,"",IF('Member Info'!F63&gt;$U$1,CONCATENATE("Joined with practice on ", TEXT('Member Info'!F63, "DD/MM/YYYY")),IF('Member Info'!N63&lt;&gt;"",IF('Member Info'!N63&lt;$T$1,CONCATENATE("Left Scheme on ", TEXT('Member Info'!N63, "DD/MM/YYYY")),IF(OR(G66="",G66=0),"Error Detected, No rate entered",IF(E66=0,"",IF(F66="","Error Detected, No Pensionable pay",IF(AS66=1,"No Part Time Status Entered",IF(AR66=1,"No Part Time Hours Entered",IF(ISERROR(AD66)," Unknown Values entered.",IF(V66+W66&lt;1,"Acceptable",IF(T66+U66=200, "No Contributions Entered", IF(M66="","Error Detected, Choose reason&gt;",IF(Z66="1",IF(V66=1,"Please Enter Deemed Pensionable Pay","Add Any Relevant Details Above"),"Please Give Details Above"))))))))))),IF(OR(G66="",G66=0),"Error Detected, No rate entered",IF(E66=0,"",IF(F66="","Error Detected, No Pensionable pay",IF(AS66=1,"No Part Time Status Entered",IF(AR66=1,"No Part Time Hours Entered",IF(ISERROR(AD66)," Unknown Values entered.",IF(V66+W66&lt;1,"Acceptable",IF(T66+U66=200, "No Contributions Entered", IF(M66="","Error Detected, Choose reason&gt;",IF(Z66="1",IF(V66=1,"Please Enter Deemed Pensionable Pay","Add relevant Details Above"),"Please give details Above")))))))))))))</f>
        <v/>
      </c>
      <c r="M66" s="260"/>
      <c r="N66" s="91"/>
      <c r="O66" s="91" t="str">
        <f t="shared" si="1"/>
        <v/>
      </c>
      <c r="P66" s="94">
        <f t="shared" si="2"/>
        <v>0</v>
      </c>
      <c r="Q66" s="94">
        <f t="shared" si="2"/>
        <v>0</v>
      </c>
      <c r="R66" s="218">
        <f>(ROUND((F66/100*'Member Info'!$W$2), 2))</f>
        <v>0</v>
      </c>
      <c r="S66" s="218" t="e">
        <f t="shared" si="3"/>
        <v>#VALUE!</v>
      </c>
      <c r="T66" s="218" t="str">
        <f t="shared" si="4"/>
        <v/>
      </c>
      <c r="U66" s="227" t="str">
        <f t="shared" si="5"/>
        <v/>
      </c>
      <c r="V66" s="228" t="str">
        <f t="shared" si="6"/>
        <v/>
      </c>
      <c r="W66" s="228" t="str">
        <f t="shared" si="7"/>
        <v/>
      </c>
      <c r="X66" s="222">
        <f t="shared" si="8"/>
        <v>0</v>
      </c>
      <c r="Y66" s="110">
        <f t="shared" si="9"/>
        <v>0</v>
      </c>
      <c r="Z66" s="235" t="str">
        <f t="shared" si="10"/>
        <v/>
      </c>
      <c r="AA66" s="240" t="b">
        <f t="shared" si="11"/>
        <v>0</v>
      </c>
      <c r="AB66" s="235">
        <f t="shared" si="12"/>
        <v>0</v>
      </c>
      <c r="AC66" s="235">
        <f>IF('Member Info'!N63="",1,"")</f>
        <v>1</v>
      </c>
      <c r="AD66" s="243" t="e">
        <f t="shared" si="13"/>
        <v>#VALUE!</v>
      </c>
      <c r="AE66" s="130" t="str">
        <f t="shared" si="0"/>
        <v/>
      </c>
      <c r="AF66" s="124">
        <f t="shared" si="14"/>
        <v>1</v>
      </c>
      <c r="AG66" s="124" t="str">
        <f>IF('Member Info'!N63&lt;&gt;"",IF(AND('Member Info'!N63&lt;=$U$1,'Member Info'!N63&gt;=$T$1),1,0),"")</f>
        <v/>
      </c>
      <c r="AI66" s="124" t="b">
        <f t="shared" si="15"/>
        <v>0</v>
      </c>
      <c r="AJ66" s="124">
        <f t="shared" si="16"/>
        <v>0</v>
      </c>
      <c r="AL66" s="124">
        <f t="shared" si="17"/>
        <v>0</v>
      </c>
      <c r="AM66" s="124">
        <f>IF('Member Info'!F63&gt;$T$1,1,0)</f>
        <v>0</v>
      </c>
      <c r="AN66" s="124" t="b">
        <f>IF(ISERROR(T66),ERROR.TYPE(#REF!)=ERROR.TYPE(T66),FALSE)</f>
        <v>0</v>
      </c>
      <c r="AO66" s="124" t="b">
        <f>IF(ISERROR(U66),ERROR.TYPE(#REF!)=ERROR.TYPE(U66),FALSE)</f>
        <v>0</v>
      </c>
      <c r="AP66" s="124">
        <f>IF('Member Info'!F63&gt;'GP1 April 25'!$U$1,1,0)</f>
        <v>0</v>
      </c>
      <c r="AQ66" s="124">
        <f t="shared" si="18"/>
        <v>0</v>
      </c>
      <c r="AR66" s="124">
        <f t="shared" si="19"/>
        <v>0</v>
      </c>
      <c r="AS66" s="124">
        <f t="shared" si="20"/>
        <v>1</v>
      </c>
    </row>
    <row r="67" spans="1:45" x14ac:dyDescent="0.25">
      <c r="A67" s="4">
        <v>36</v>
      </c>
      <c r="B67" s="164">
        <f>'Member Info'!D64</f>
        <v>0</v>
      </c>
      <c r="C67" s="164">
        <f>'Member Info'!E64</f>
        <v>0</v>
      </c>
      <c r="D67" s="164" t="str">
        <f>'Member Info'!G64</f>
        <v/>
      </c>
      <c r="E67" s="165">
        <f>'Member Info'!B64</f>
        <v>0</v>
      </c>
      <c r="F67" s="242"/>
      <c r="G67" s="166" t="str">
        <f>IF(E67=0,"",('Member Info'!K64+'Member Info'!L64))</f>
        <v/>
      </c>
      <c r="H67" s="419"/>
      <c r="I67" s="419"/>
      <c r="J67" s="26"/>
      <c r="K67" s="26"/>
      <c r="L67" s="384" t="str">
        <f>IF(E67=0,"",IF('Member Info'!F64&gt;$U$1,CONCATENATE("Joined with practice on ", TEXT('Member Info'!F64, "DD/MM/YYYY")),IF('Member Info'!N64&lt;&gt;"",IF('Member Info'!N64&lt;$T$1,CONCATENATE("Left Scheme on ", TEXT('Member Info'!N64, "DD/MM/YYYY")),IF(OR(G67="",G67=0),"Error Detected, No rate entered",IF(E67=0,"",IF(F67="","Error Detected, No Pensionable pay",IF(AS67=1,"No Part Time Status Entered",IF(AR67=1,"No Part Time Hours Entered",IF(ISERROR(AD67)," Unknown Values entered.",IF(V67+W67&lt;1,"Acceptable",IF(T67+U67=200, "No Contributions Entered", IF(M67="","Error Detected, Choose reason&gt;",IF(Z67="1",IF(V67=1,"Please Enter Deemed Pensionable Pay","Add Any Relevant Details Above"),"Please Give Details Above"))))))))))),IF(OR(G67="",G67=0),"Error Detected, No rate entered",IF(E67=0,"",IF(F67="","Error Detected, No Pensionable pay",IF(AS67=1,"No Part Time Status Entered",IF(AR67=1,"No Part Time Hours Entered",IF(ISERROR(AD67)," Unknown Values entered.",IF(V67+W67&lt;1,"Acceptable",IF(T67+U67=200, "No Contributions Entered", IF(M67="","Error Detected, Choose reason&gt;",IF(Z67="1",IF(V67=1,"Please Enter Deemed Pensionable Pay","Add relevant Details Above"),"Please give details Above")))))))))))))</f>
        <v/>
      </c>
      <c r="M67" s="260"/>
      <c r="N67" s="91"/>
      <c r="O67" s="91" t="str">
        <f t="shared" si="1"/>
        <v/>
      </c>
      <c r="P67" s="94">
        <f t="shared" si="2"/>
        <v>0</v>
      </c>
      <c r="Q67" s="94">
        <f t="shared" si="2"/>
        <v>0</v>
      </c>
      <c r="R67" s="218">
        <f>(ROUND((F67/100*'Member Info'!$W$2), 2))</f>
        <v>0</v>
      </c>
      <c r="S67" s="218" t="e">
        <f t="shared" si="3"/>
        <v>#VALUE!</v>
      </c>
      <c r="T67" s="218" t="str">
        <f t="shared" si="4"/>
        <v/>
      </c>
      <c r="U67" s="227" t="str">
        <f t="shared" si="5"/>
        <v/>
      </c>
      <c r="V67" s="228" t="str">
        <f t="shared" si="6"/>
        <v/>
      </c>
      <c r="W67" s="228" t="str">
        <f t="shared" si="7"/>
        <v/>
      </c>
      <c r="X67" s="222">
        <f t="shared" si="8"/>
        <v>0</v>
      </c>
      <c r="Y67" s="110">
        <f t="shared" si="9"/>
        <v>0</v>
      </c>
      <c r="Z67" s="235" t="str">
        <f t="shared" si="10"/>
        <v/>
      </c>
      <c r="AA67" s="240" t="b">
        <f t="shared" si="11"/>
        <v>0</v>
      </c>
      <c r="AB67" s="235">
        <f t="shared" si="12"/>
        <v>0</v>
      </c>
      <c r="AC67" s="235">
        <f>IF('Member Info'!N64="",1,"")</f>
        <v>1</v>
      </c>
      <c r="AD67" s="243" t="e">
        <f t="shared" si="13"/>
        <v>#VALUE!</v>
      </c>
      <c r="AE67" s="130" t="str">
        <f t="shared" si="0"/>
        <v/>
      </c>
      <c r="AF67" s="124">
        <f t="shared" si="14"/>
        <v>1</v>
      </c>
      <c r="AG67" s="124" t="str">
        <f>IF('Member Info'!N64&lt;&gt;"",IF(AND('Member Info'!N64&lt;=$U$1,'Member Info'!N64&gt;=$T$1),1,0),"")</f>
        <v/>
      </c>
      <c r="AI67" s="124" t="b">
        <f t="shared" si="15"/>
        <v>0</v>
      </c>
      <c r="AJ67" s="124">
        <f t="shared" si="16"/>
        <v>0</v>
      </c>
      <c r="AL67" s="124">
        <f t="shared" si="17"/>
        <v>0</v>
      </c>
      <c r="AM67" s="124">
        <f>IF('Member Info'!F64&gt;$T$1,1,0)</f>
        <v>0</v>
      </c>
      <c r="AN67" s="124" t="b">
        <f>IF(ISERROR(T67),ERROR.TYPE(#REF!)=ERROR.TYPE(T67),FALSE)</f>
        <v>0</v>
      </c>
      <c r="AO67" s="124" t="b">
        <f>IF(ISERROR(U67),ERROR.TYPE(#REF!)=ERROR.TYPE(U67),FALSE)</f>
        <v>0</v>
      </c>
      <c r="AP67" s="124">
        <f>IF('Member Info'!F64&gt;'GP1 April 25'!$U$1,1,0)</f>
        <v>0</v>
      </c>
      <c r="AQ67" s="124">
        <f t="shared" si="18"/>
        <v>0</v>
      </c>
      <c r="AR67" s="124">
        <f t="shared" si="19"/>
        <v>0</v>
      </c>
      <c r="AS67" s="124">
        <f t="shared" si="20"/>
        <v>1</v>
      </c>
    </row>
    <row r="68" spans="1:45" x14ac:dyDescent="0.25">
      <c r="A68" s="4">
        <v>37</v>
      </c>
      <c r="B68" s="164">
        <f>'Member Info'!D65</f>
        <v>0</v>
      </c>
      <c r="C68" s="164">
        <f>'Member Info'!E65</f>
        <v>0</v>
      </c>
      <c r="D68" s="164" t="str">
        <f>'Member Info'!G65</f>
        <v/>
      </c>
      <c r="E68" s="165">
        <f>'Member Info'!B65</f>
        <v>0</v>
      </c>
      <c r="F68" s="242"/>
      <c r="G68" s="166" t="str">
        <f>IF(E68=0,"",('Member Info'!K65+'Member Info'!L65))</f>
        <v/>
      </c>
      <c r="H68" s="419"/>
      <c r="I68" s="419"/>
      <c r="J68" s="26"/>
      <c r="K68" s="26"/>
      <c r="L68" s="384" t="str">
        <f>IF(E68=0,"",IF('Member Info'!F65&gt;$U$1,CONCATENATE("Joined with practice on ", TEXT('Member Info'!F65, "DD/MM/YYYY")),IF('Member Info'!N65&lt;&gt;"",IF('Member Info'!N65&lt;$T$1,CONCATENATE("Left Scheme on ", TEXT('Member Info'!N65, "DD/MM/YYYY")),IF(OR(G68="",G68=0),"Error Detected, No rate entered",IF(E68=0,"",IF(F68="","Error Detected, No Pensionable pay",IF(AS68=1,"No Part Time Status Entered",IF(AR68=1,"No Part Time Hours Entered",IF(ISERROR(AD68)," Unknown Values entered.",IF(V68+W68&lt;1,"Acceptable",IF(T68+U68=200, "No Contributions Entered", IF(M68="","Error Detected, Choose reason&gt;",IF(Z68="1",IF(V68=1,"Please Enter Deemed Pensionable Pay","Add Any Relevant Details Above"),"Please Give Details Above"))))))))))),IF(OR(G68="",G68=0),"Error Detected, No rate entered",IF(E68=0,"",IF(F68="","Error Detected, No Pensionable pay",IF(AS68=1,"No Part Time Status Entered",IF(AR68=1,"No Part Time Hours Entered",IF(ISERROR(AD68)," Unknown Values entered.",IF(V68+W68&lt;1,"Acceptable",IF(T68+U68=200, "No Contributions Entered", IF(M68="","Error Detected, Choose reason&gt;",IF(Z68="1",IF(V68=1,"Please Enter Deemed Pensionable Pay","Add relevant Details Above"),"Please give details Above")))))))))))))</f>
        <v/>
      </c>
      <c r="M68" s="260"/>
      <c r="N68" s="91"/>
      <c r="O68" s="91" t="str">
        <f t="shared" si="1"/>
        <v/>
      </c>
      <c r="P68" s="94">
        <f t="shared" si="2"/>
        <v>0</v>
      </c>
      <c r="Q68" s="94">
        <f t="shared" si="2"/>
        <v>0</v>
      </c>
      <c r="R68" s="218">
        <f>(ROUND((F68/100*'Member Info'!$W$2), 2))</f>
        <v>0</v>
      </c>
      <c r="S68" s="218" t="e">
        <f t="shared" si="3"/>
        <v>#VALUE!</v>
      </c>
      <c r="T68" s="218" t="str">
        <f t="shared" si="4"/>
        <v/>
      </c>
      <c r="U68" s="227" t="str">
        <f t="shared" si="5"/>
        <v/>
      </c>
      <c r="V68" s="228" t="str">
        <f t="shared" si="6"/>
        <v/>
      </c>
      <c r="W68" s="228" t="str">
        <f t="shared" si="7"/>
        <v/>
      </c>
      <c r="X68" s="222">
        <f t="shared" si="8"/>
        <v>0</v>
      </c>
      <c r="Y68" s="110">
        <f t="shared" si="9"/>
        <v>0</v>
      </c>
      <c r="Z68" s="235" t="str">
        <f t="shared" si="10"/>
        <v/>
      </c>
      <c r="AA68" s="240" t="b">
        <f t="shared" si="11"/>
        <v>0</v>
      </c>
      <c r="AB68" s="235">
        <f t="shared" si="12"/>
        <v>0</v>
      </c>
      <c r="AC68" s="235">
        <f>IF('Member Info'!N65="",1,"")</f>
        <v>1</v>
      </c>
      <c r="AD68" s="243" t="e">
        <f t="shared" si="13"/>
        <v>#VALUE!</v>
      </c>
      <c r="AE68" s="130" t="str">
        <f t="shared" si="0"/>
        <v/>
      </c>
      <c r="AF68" s="124">
        <f t="shared" si="14"/>
        <v>1</v>
      </c>
      <c r="AG68" s="124" t="str">
        <f>IF('Member Info'!N65&lt;&gt;"",IF(AND('Member Info'!N65&lt;=$U$1,'Member Info'!N65&gt;=$T$1),1,0),"")</f>
        <v/>
      </c>
      <c r="AI68" s="124" t="b">
        <f t="shared" si="15"/>
        <v>0</v>
      </c>
      <c r="AJ68" s="124">
        <f t="shared" si="16"/>
        <v>0</v>
      </c>
      <c r="AL68" s="124">
        <f t="shared" si="17"/>
        <v>0</v>
      </c>
      <c r="AM68" s="124">
        <f>IF('Member Info'!F65&gt;$T$1,1,0)</f>
        <v>0</v>
      </c>
      <c r="AN68" s="124" t="b">
        <f>IF(ISERROR(T68),ERROR.TYPE(#REF!)=ERROR.TYPE(T68),FALSE)</f>
        <v>0</v>
      </c>
      <c r="AO68" s="124" t="b">
        <f>IF(ISERROR(U68),ERROR.TYPE(#REF!)=ERROR.TYPE(U68),FALSE)</f>
        <v>0</v>
      </c>
      <c r="AP68" s="124">
        <f>IF('Member Info'!F65&gt;'GP1 April 25'!$U$1,1,0)</f>
        <v>0</v>
      </c>
      <c r="AQ68" s="124">
        <f t="shared" si="18"/>
        <v>0</v>
      </c>
      <c r="AR68" s="124">
        <f t="shared" si="19"/>
        <v>0</v>
      </c>
      <c r="AS68" s="124">
        <f t="shared" si="20"/>
        <v>1</v>
      </c>
    </row>
    <row r="69" spans="1:45" x14ac:dyDescent="0.25">
      <c r="A69" s="4">
        <v>38</v>
      </c>
      <c r="B69" s="164">
        <f>'Member Info'!D66</f>
        <v>0</v>
      </c>
      <c r="C69" s="164">
        <f>'Member Info'!E66</f>
        <v>0</v>
      </c>
      <c r="D69" s="164" t="str">
        <f>'Member Info'!G66</f>
        <v/>
      </c>
      <c r="E69" s="165">
        <f>'Member Info'!B66</f>
        <v>0</v>
      </c>
      <c r="F69" s="242"/>
      <c r="G69" s="166" t="str">
        <f>IF(E69=0,"",('Member Info'!K66+'Member Info'!L66))</f>
        <v/>
      </c>
      <c r="H69" s="419"/>
      <c r="I69" s="419"/>
      <c r="J69" s="26"/>
      <c r="K69" s="26"/>
      <c r="L69" s="384" t="str">
        <f>IF(E69=0,"",IF('Member Info'!F66&gt;$U$1,CONCATENATE("Joined with practice on ", TEXT('Member Info'!F66, "DD/MM/YYYY")),IF('Member Info'!N66&lt;&gt;"",IF('Member Info'!N66&lt;$T$1,CONCATENATE("Left Scheme on ", TEXT('Member Info'!N66, "DD/MM/YYYY")),IF(OR(G69="",G69=0),"Error Detected, No rate entered",IF(E69=0,"",IF(F69="","Error Detected, No Pensionable pay",IF(AS69=1,"No Part Time Status Entered",IF(AR69=1,"No Part Time Hours Entered",IF(ISERROR(AD69)," Unknown Values entered.",IF(V69+W69&lt;1,"Acceptable",IF(T69+U69=200, "No Contributions Entered", IF(M69="","Error Detected, Choose reason&gt;",IF(Z69="1",IF(V69=1,"Please Enter Deemed Pensionable Pay","Add Any Relevant Details Above"),"Please Give Details Above"))))))))))),IF(OR(G69="",G69=0),"Error Detected, No rate entered",IF(E69=0,"",IF(F69="","Error Detected, No Pensionable pay",IF(AS69=1,"No Part Time Status Entered",IF(AR69=1,"No Part Time Hours Entered",IF(ISERROR(AD69)," Unknown Values entered.",IF(V69+W69&lt;1,"Acceptable",IF(T69+U69=200, "No Contributions Entered", IF(M69="","Error Detected, Choose reason&gt;",IF(Z69="1",IF(V69=1,"Please Enter Deemed Pensionable Pay","Add relevant Details Above"),"Please give details Above")))))))))))))</f>
        <v/>
      </c>
      <c r="M69" s="260"/>
      <c r="N69" s="91"/>
      <c r="O69" s="91" t="str">
        <f t="shared" si="1"/>
        <v/>
      </c>
      <c r="P69" s="94">
        <f t="shared" si="2"/>
        <v>0</v>
      </c>
      <c r="Q69" s="94">
        <f t="shared" si="2"/>
        <v>0</v>
      </c>
      <c r="R69" s="218">
        <f>(ROUND((F69/100*'Member Info'!$W$2), 2))</f>
        <v>0</v>
      </c>
      <c r="S69" s="218" t="e">
        <f t="shared" si="3"/>
        <v>#VALUE!</v>
      </c>
      <c r="T69" s="218" t="str">
        <f t="shared" si="4"/>
        <v/>
      </c>
      <c r="U69" s="227" t="str">
        <f t="shared" si="5"/>
        <v/>
      </c>
      <c r="V69" s="228" t="str">
        <f t="shared" si="6"/>
        <v/>
      </c>
      <c r="W69" s="228" t="str">
        <f t="shared" si="7"/>
        <v/>
      </c>
      <c r="X69" s="222">
        <f t="shared" si="8"/>
        <v>0</v>
      </c>
      <c r="Y69" s="110">
        <f t="shared" si="9"/>
        <v>0</v>
      </c>
      <c r="Z69" s="235" t="str">
        <f t="shared" si="10"/>
        <v/>
      </c>
      <c r="AA69" s="240" t="b">
        <f t="shared" si="11"/>
        <v>0</v>
      </c>
      <c r="AB69" s="235">
        <f t="shared" si="12"/>
        <v>0</v>
      </c>
      <c r="AC69" s="235">
        <f>IF('Member Info'!N66="",1,"")</f>
        <v>1</v>
      </c>
      <c r="AD69" s="243" t="e">
        <f t="shared" si="13"/>
        <v>#VALUE!</v>
      </c>
      <c r="AE69" s="130" t="str">
        <f t="shared" si="0"/>
        <v/>
      </c>
      <c r="AF69" s="124">
        <f t="shared" si="14"/>
        <v>1</v>
      </c>
      <c r="AG69" s="124" t="str">
        <f>IF('Member Info'!N66&lt;&gt;"",IF(AND('Member Info'!N66&lt;=$U$1,'Member Info'!N66&gt;=$T$1),1,0),"")</f>
        <v/>
      </c>
      <c r="AI69" s="124" t="b">
        <f t="shared" si="15"/>
        <v>0</v>
      </c>
      <c r="AJ69" s="124">
        <f t="shared" si="16"/>
        <v>0</v>
      </c>
      <c r="AL69" s="124">
        <f t="shared" si="17"/>
        <v>0</v>
      </c>
      <c r="AM69" s="124">
        <f>IF('Member Info'!F66&gt;$T$1,1,0)</f>
        <v>0</v>
      </c>
      <c r="AN69" s="124" t="b">
        <f>IF(ISERROR(T69),ERROR.TYPE(#REF!)=ERROR.TYPE(T69),FALSE)</f>
        <v>0</v>
      </c>
      <c r="AO69" s="124" t="b">
        <f>IF(ISERROR(U69),ERROR.TYPE(#REF!)=ERROR.TYPE(U69),FALSE)</f>
        <v>0</v>
      </c>
      <c r="AP69" s="124">
        <f>IF('Member Info'!F66&gt;'GP1 April 25'!$U$1,1,0)</f>
        <v>0</v>
      </c>
      <c r="AQ69" s="124">
        <f t="shared" si="18"/>
        <v>0</v>
      </c>
      <c r="AR69" s="124">
        <f t="shared" si="19"/>
        <v>0</v>
      </c>
      <c r="AS69" s="124">
        <f t="shared" si="20"/>
        <v>1</v>
      </c>
    </row>
    <row r="70" spans="1:45" x14ac:dyDescent="0.25">
      <c r="A70" s="4">
        <v>39</v>
      </c>
      <c r="B70" s="164">
        <f>'Member Info'!D67</f>
        <v>0</v>
      </c>
      <c r="C70" s="164">
        <f>'Member Info'!E67</f>
        <v>0</v>
      </c>
      <c r="D70" s="164" t="str">
        <f>'Member Info'!G67</f>
        <v/>
      </c>
      <c r="E70" s="165">
        <f>'Member Info'!B67</f>
        <v>0</v>
      </c>
      <c r="F70" s="242"/>
      <c r="G70" s="166" t="str">
        <f>IF(E70=0,"",('Member Info'!K67+'Member Info'!L67))</f>
        <v/>
      </c>
      <c r="H70" s="419"/>
      <c r="I70" s="419"/>
      <c r="J70" s="26"/>
      <c r="K70" s="26"/>
      <c r="L70" s="384" t="str">
        <f>IF(E70=0,"",IF('Member Info'!F67&gt;$U$1,CONCATENATE("Joined with practice on ", TEXT('Member Info'!F67, "DD/MM/YYYY")),IF('Member Info'!N67&lt;&gt;"",IF('Member Info'!N67&lt;$T$1,CONCATENATE("Left Scheme on ", TEXT('Member Info'!N67, "DD/MM/YYYY")),IF(OR(G70="",G70=0),"Error Detected, No rate entered",IF(E70=0,"",IF(F70="","Error Detected, No Pensionable pay",IF(AS70=1,"No Part Time Status Entered",IF(AR70=1,"No Part Time Hours Entered",IF(ISERROR(AD70)," Unknown Values entered.",IF(V70+W70&lt;1,"Acceptable",IF(T70+U70=200, "No Contributions Entered", IF(M70="","Error Detected, Choose reason&gt;",IF(Z70="1",IF(V70=1,"Please Enter Deemed Pensionable Pay","Add Any Relevant Details Above"),"Please Give Details Above"))))))))))),IF(OR(G70="",G70=0),"Error Detected, No rate entered",IF(E70=0,"",IF(F70="","Error Detected, No Pensionable pay",IF(AS70=1,"No Part Time Status Entered",IF(AR70=1,"No Part Time Hours Entered",IF(ISERROR(AD70)," Unknown Values entered.",IF(V70+W70&lt;1,"Acceptable",IF(T70+U70=200, "No Contributions Entered", IF(M70="","Error Detected, Choose reason&gt;",IF(Z70="1",IF(V70=1,"Please Enter Deemed Pensionable Pay","Add relevant Details Above"),"Please give details Above")))))))))))))</f>
        <v/>
      </c>
      <c r="M70" s="260"/>
      <c r="N70" s="91"/>
      <c r="O70" s="91" t="str">
        <f t="shared" si="1"/>
        <v/>
      </c>
      <c r="P70" s="94">
        <f t="shared" si="2"/>
        <v>0</v>
      </c>
      <c r="Q70" s="94">
        <f t="shared" si="2"/>
        <v>0</v>
      </c>
      <c r="R70" s="218">
        <f>(ROUND((F70/100*'Member Info'!$W$2), 2))</f>
        <v>0</v>
      </c>
      <c r="S70" s="218" t="e">
        <f t="shared" si="3"/>
        <v>#VALUE!</v>
      </c>
      <c r="T70" s="218" t="str">
        <f t="shared" si="4"/>
        <v/>
      </c>
      <c r="U70" s="227" t="str">
        <f t="shared" si="5"/>
        <v/>
      </c>
      <c r="V70" s="228" t="str">
        <f t="shared" si="6"/>
        <v/>
      </c>
      <c r="W70" s="228" t="str">
        <f t="shared" si="7"/>
        <v/>
      </c>
      <c r="X70" s="222">
        <f t="shared" si="8"/>
        <v>0</v>
      </c>
      <c r="Y70" s="110">
        <f t="shared" si="9"/>
        <v>0</v>
      </c>
      <c r="Z70" s="235" t="str">
        <f t="shared" si="10"/>
        <v/>
      </c>
      <c r="AA70" s="240" t="b">
        <f t="shared" si="11"/>
        <v>0</v>
      </c>
      <c r="AB70" s="235">
        <f t="shared" si="12"/>
        <v>0</v>
      </c>
      <c r="AC70" s="235">
        <f>IF('Member Info'!N67="",1,"")</f>
        <v>1</v>
      </c>
      <c r="AD70" s="243" t="e">
        <f t="shared" si="13"/>
        <v>#VALUE!</v>
      </c>
      <c r="AE70" s="130" t="str">
        <f t="shared" si="0"/>
        <v/>
      </c>
      <c r="AF70" s="124">
        <f t="shared" si="14"/>
        <v>1</v>
      </c>
      <c r="AG70" s="124" t="str">
        <f>IF('Member Info'!N67&lt;&gt;"",IF(AND('Member Info'!N67&lt;=$U$1,'Member Info'!N67&gt;=$T$1),1,0),"")</f>
        <v/>
      </c>
      <c r="AI70" s="124" t="b">
        <f t="shared" si="15"/>
        <v>0</v>
      </c>
      <c r="AJ70" s="124">
        <f t="shared" si="16"/>
        <v>0</v>
      </c>
      <c r="AL70" s="124">
        <f t="shared" si="17"/>
        <v>0</v>
      </c>
      <c r="AM70" s="124">
        <f>IF('Member Info'!F67&gt;$T$1,1,0)</f>
        <v>0</v>
      </c>
      <c r="AN70" s="124" t="b">
        <f>IF(ISERROR(T70),ERROR.TYPE(#REF!)=ERROR.TYPE(T70),FALSE)</f>
        <v>0</v>
      </c>
      <c r="AO70" s="124" t="b">
        <f>IF(ISERROR(U70),ERROR.TYPE(#REF!)=ERROR.TYPE(U70),FALSE)</f>
        <v>0</v>
      </c>
      <c r="AP70" s="124">
        <f>IF('Member Info'!F67&gt;'GP1 April 25'!$U$1,1,0)</f>
        <v>0</v>
      </c>
      <c r="AQ70" s="124">
        <f t="shared" si="18"/>
        <v>0</v>
      </c>
      <c r="AR70" s="124">
        <f t="shared" si="19"/>
        <v>0</v>
      </c>
      <c r="AS70" s="124">
        <f t="shared" si="20"/>
        <v>1</v>
      </c>
    </row>
    <row r="71" spans="1:45" x14ac:dyDescent="0.25">
      <c r="A71" s="4">
        <v>40</v>
      </c>
      <c r="B71" s="164">
        <f>'Member Info'!D68</f>
        <v>0</v>
      </c>
      <c r="C71" s="164">
        <f>'Member Info'!E68</f>
        <v>0</v>
      </c>
      <c r="D71" s="164" t="str">
        <f>'Member Info'!G68</f>
        <v/>
      </c>
      <c r="E71" s="165">
        <f>'Member Info'!B68</f>
        <v>0</v>
      </c>
      <c r="F71" s="242"/>
      <c r="G71" s="166" t="str">
        <f>IF(E71=0,"",('Member Info'!K68+'Member Info'!L68))</f>
        <v/>
      </c>
      <c r="H71" s="419"/>
      <c r="I71" s="419"/>
      <c r="J71" s="26"/>
      <c r="K71" s="26"/>
      <c r="L71" s="384" t="str">
        <f>IF(E71=0,"",IF('Member Info'!F68&gt;$U$1,CONCATENATE("Joined with practice on ", TEXT('Member Info'!F68, "DD/MM/YYYY")),IF('Member Info'!N68&lt;&gt;"",IF('Member Info'!N68&lt;$T$1,CONCATENATE("Left Scheme on ", TEXT('Member Info'!N68, "DD/MM/YYYY")),IF(OR(G71="",G71=0),"Error Detected, No rate entered",IF(E71=0,"",IF(F71="","Error Detected, No Pensionable pay",IF(AS71=1,"No Part Time Status Entered",IF(AR71=1,"No Part Time Hours Entered",IF(ISERROR(AD71)," Unknown Values entered.",IF(V71+W71&lt;1,"Acceptable",IF(T71+U71=200, "No Contributions Entered", IF(M71="","Error Detected, Choose reason&gt;",IF(Z71="1",IF(V71=1,"Please Enter Deemed Pensionable Pay","Add Any Relevant Details Above"),"Please Give Details Above"))))))))))),IF(OR(G71="",G71=0),"Error Detected, No rate entered",IF(E71=0,"",IF(F71="","Error Detected, No Pensionable pay",IF(AS71=1,"No Part Time Status Entered",IF(AR71=1,"No Part Time Hours Entered",IF(ISERROR(AD71)," Unknown Values entered.",IF(V71+W71&lt;1,"Acceptable",IF(T71+U71=200, "No Contributions Entered", IF(M71="","Error Detected, Choose reason&gt;",IF(Z71="1",IF(V71=1,"Please Enter Deemed Pensionable Pay","Add relevant Details Above"),"Please give details Above")))))))))))))</f>
        <v/>
      </c>
      <c r="M71" s="260"/>
      <c r="N71" s="91"/>
      <c r="O71" s="91" t="str">
        <f t="shared" si="1"/>
        <v/>
      </c>
      <c r="P71" s="94">
        <f t="shared" si="2"/>
        <v>0</v>
      </c>
      <c r="Q71" s="94">
        <f t="shared" si="2"/>
        <v>0</v>
      </c>
      <c r="R71" s="218">
        <f>(ROUND((F71/100*'Member Info'!$W$2), 2))</f>
        <v>0</v>
      </c>
      <c r="S71" s="218" t="e">
        <f t="shared" si="3"/>
        <v>#VALUE!</v>
      </c>
      <c r="T71" s="218" t="str">
        <f t="shared" si="4"/>
        <v/>
      </c>
      <c r="U71" s="227" t="str">
        <f t="shared" si="5"/>
        <v/>
      </c>
      <c r="V71" s="228" t="str">
        <f t="shared" si="6"/>
        <v/>
      </c>
      <c r="W71" s="228" t="str">
        <f t="shared" si="7"/>
        <v/>
      </c>
      <c r="X71" s="222">
        <f t="shared" si="8"/>
        <v>0</v>
      </c>
      <c r="Y71" s="110">
        <f t="shared" si="9"/>
        <v>0</v>
      </c>
      <c r="Z71" s="235" t="str">
        <f t="shared" si="10"/>
        <v/>
      </c>
      <c r="AA71" s="240" t="b">
        <f t="shared" si="11"/>
        <v>0</v>
      </c>
      <c r="AB71" s="235">
        <f t="shared" si="12"/>
        <v>0</v>
      </c>
      <c r="AC71" s="235">
        <f>IF('Member Info'!N68="",1,"")</f>
        <v>1</v>
      </c>
      <c r="AD71" s="243" t="e">
        <f t="shared" si="13"/>
        <v>#VALUE!</v>
      </c>
      <c r="AE71" s="130" t="str">
        <f t="shared" si="0"/>
        <v/>
      </c>
      <c r="AF71" s="124">
        <f t="shared" si="14"/>
        <v>1</v>
      </c>
      <c r="AG71" s="124" t="str">
        <f>IF('Member Info'!N68&lt;&gt;"",IF(AND('Member Info'!N68&lt;=$U$1,'Member Info'!N68&gt;=$T$1),1,0),"")</f>
        <v/>
      </c>
      <c r="AI71" s="124" t="b">
        <f t="shared" si="15"/>
        <v>0</v>
      </c>
      <c r="AJ71" s="124">
        <f t="shared" si="16"/>
        <v>0</v>
      </c>
      <c r="AL71" s="124">
        <f t="shared" si="17"/>
        <v>0</v>
      </c>
      <c r="AM71" s="124">
        <f>IF('Member Info'!F68&gt;$T$1,1,0)</f>
        <v>0</v>
      </c>
      <c r="AN71" s="124" t="b">
        <f>IF(ISERROR(T71),ERROR.TYPE(#REF!)=ERROR.TYPE(T71),FALSE)</f>
        <v>0</v>
      </c>
      <c r="AO71" s="124" t="b">
        <f>IF(ISERROR(U71),ERROR.TYPE(#REF!)=ERROR.TYPE(U71),FALSE)</f>
        <v>0</v>
      </c>
      <c r="AP71" s="124">
        <f>IF('Member Info'!F68&gt;'GP1 April 25'!$U$1,1,0)</f>
        <v>0</v>
      </c>
      <c r="AQ71" s="124">
        <f t="shared" si="18"/>
        <v>0</v>
      </c>
      <c r="AR71" s="124">
        <f t="shared" si="19"/>
        <v>0</v>
      </c>
      <c r="AS71" s="124">
        <f t="shared" si="20"/>
        <v>1</v>
      </c>
    </row>
    <row r="72" spans="1:45" x14ac:dyDescent="0.25">
      <c r="A72" s="4">
        <v>41</v>
      </c>
      <c r="B72" s="164">
        <f>'Member Info'!D69</f>
        <v>0</v>
      </c>
      <c r="C72" s="164">
        <f>'Member Info'!E69</f>
        <v>0</v>
      </c>
      <c r="D72" s="164" t="str">
        <f>'Member Info'!G69</f>
        <v/>
      </c>
      <c r="E72" s="165">
        <f>'Member Info'!B69</f>
        <v>0</v>
      </c>
      <c r="F72" s="242"/>
      <c r="G72" s="166" t="str">
        <f>IF(E72=0,"",('Member Info'!K69+'Member Info'!L69))</f>
        <v/>
      </c>
      <c r="H72" s="419"/>
      <c r="I72" s="419"/>
      <c r="J72" s="26"/>
      <c r="K72" s="26"/>
      <c r="L72" s="384" t="str">
        <f>IF(E72=0,"",IF('Member Info'!F69&gt;$U$1,CONCATENATE("Joined with practice on ", TEXT('Member Info'!F69, "DD/MM/YYYY")),IF('Member Info'!N69&lt;&gt;"",IF('Member Info'!N69&lt;$T$1,CONCATENATE("Left Scheme on ", TEXT('Member Info'!N69, "DD/MM/YYYY")),IF(OR(G72="",G72=0),"Error Detected, No rate entered",IF(E72=0,"",IF(F72="","Error Detected, No Pensionable pay",IF(AS72=1,"No Part Time Status Entered",IF(AR72=1,"No Part Time Hours Entered",IF(ISERROR(AD72)," Unknown Values entered.",IF(V72+W72&lt;1,"Acceptable",IF(T72+U72=200, "No Contributions Entered", IF(M72="","Error Detected, Choose reason&gt;",IF(Z72="1",IF(V72=1,"Please Enter Deemed Pensionable Pay","Add Any Relevant Details Above"),"Please Give Details Above"))))))))))),IF(OR(G72="",G72=0),"Error Detected, No rate entered",IF(E72=0,"",IF(F72="","Error Detected, No Pensionable pay",IF(AS72=1,"No Part Time Status Entered",IF(AR72=1,"No Part Time Hours Entered",IF(ISERROR(AD72)," Unknown Values entered.",IF(V72+W72&lt;1,"Acceptable",IF(T72+U72=200, "No Contributions Entered", IF(M72="","Error Detected, Choose reason&gt;",IF(Z72="1",IF(V72=1,"Please Enter Deemed Pensionable Pay","Add relevant Details Above"),"Please give details Above")))))))))))))</f>
        <v/>
      </c>
      <c r="M72" s="260"/>
      <c r="N72" s="91"/>
      <c r="O72" s="91" t="str">
        <f t="shared" si="1"/>
        <v/>
      </c>
      <c r="P72" s="94">
        <f t="shared" si="2"/>
        <v>0</v>
      </c>
      <c r="Q72" s="94">
        <f t="shared" si="2"/>
        <v>0</v>
      </c>
      <c r="R72" s="218">
        <f>(ROUND((F72/100*'Member Info'!$W$2), 2))</f>
        <v>0</v>
      </c>
      <c r="S72" s="218" t="e">
        <f t="shared" si="3"/>
        <v>#VALUE!</v>
      </c>
      <c r="T72" s="218" t="str">
        <f t="shared" si="4"/>
        <v/>
      </c>
      <c r="U72" s="227" t="str">
        <f t="shared" si="5"/>
        <v/>
      </c>
      <c r="V72" s="228" t="str">
        <f t="shared" si="6"/>
        <v/>
      </c>
      <c r="W72" s="228" t="str">
        <f t="shared" si="7"/>
        <v/>
      </c>
      <c r="X72" s="222">
        <f t="shared" si="8"/>
        <v>0</v>
      </c>
      <c r="Y72" s="110">
        <f t="shared" si="9"/>
        <v>0</v>
      </c>
      <c r="Z72" s="235" t="str">
        <f t="shared" si="10"/>
        <v/>
      </c>
      <c r="AA72" s="240" t="b">
        <f t="shared" si="11"/>
        <v>0</v>
      </c>
      <c r="AB72" s="235">
        <f t="shared" si="12"/>
        <v>0</v>
      </c>
      <c r="AC72" s="235">
        <f>IF('Member Info'!N69="",1,"")</f>
        <v>1</v>
      </c>
      <c r="AD72" s="243" t="e">
        <f t="shared" si="13"/>
        <v>#VALUE!</v>
      </c>
      <c r="AE72" s="130" t="str">
        <f t="shared" si="0"/>
        <v/>
      </c>
      <c r="AF72" s="124">
        <f t="shared" si="14"/>
        <v>1</v>
      </c>
      <c r="AG72" s="124" t="str">
        <f>IF('Member Info'!N69&lt;&gt;"",IF(AND('Member Info'!N69&lt;=$U$1,'Member Info'!N69&gt;=$T$1),1,0),"")</f>
        <v/>
      </c>
      <c r="AI72" s="124" t="b">
        <f t="shared" si="15"/>
        <v>0</v>
      </c>
      <c r="AJ72" s="124">
        <f t="shared" si="16"/>
        <v>0</v>
      </c>
      <c r="AL72" s="124">
        <f t="shared" si="17"/>
        <v>0</v>
      </c>
      <c r="AM72" s="124">
        <f>IF('Member Info'!F69&gt;$T$1,1,0)</f>
        <v>0</v>
      </c>
      <c r="AN72" s="124" t="b">
        <f>IF(ISERROR(T72),ERROR.TYPE(#REF!)=ERROR.TYPE(T72),FALSE)</f>
        <v>0</v>
      </c>
      <c r="AO72" s="124" t="b">
        <f>IF(ISERROR(U72),ERROR.TYPE(#REF!)=ERROR.TYPE(U72),FALSE)</f>
        <v>0</v>
      </c>
      <c r="AP72" s="124">
        <f>IF('Member Info'!F69&gt;'GP1 April 25'!$U$1,1,0)</f>
        <v>0</v>
      </c>
      <c r="AQ72" s="124">
        <f t="shared" si="18"/>
        <v>0</v>
      </c>
      <c r="AR72" s="124">
        <f t="shared" si="19"/>
        <v>0</v>
      </c>
      <c r="AS72" s="124">
        <f t="shared" si="20"/>
        <v>1</v>
      </c>
    </row>
    <row r="73" spans="1:45" x14ac:dyDescent="0.25">
      <c r="A73" s="4">
        <v>42</v>
      </c>
      <c r="B73" s="164">
        <f>'Member Info'!D70</f>
        <v>0</v>
      </c>
      <c r="C73" s="164">
        <f>'Member Info'!E70</f>
        <v>0</v>
      </c>
      <c r="D73" s="164" t="str">
        <f>'Member Info'!G70</f>
        <v/>
      </c>
      <c r="E73" s="165">
        <f>'Member Info'!B70</f>
        <v>0</v>
      </c>
      <c r="F73" s="242"/>
      <c r="G73" s="166" t="str">
        <f>IF(E73=0,"",('Member Info'!K70+'Member Info'!L70))</f>
        <v/>
      </c>
      <c r="H73" s="419"/>
      <c r="I73" s="419"/>
      <c r="J73" s="26"/>
      <c r="K73" s="26"/>
      <c r="L73" s="384" t="str">
        <f>IF(E73=0,"",IF('Member Info'!F70&gt;$U$1,CONCATENATE("Joined with practice on ", TEXT('Member Info'!F70, "DD/MM/YYYY")),IF('Member Info'!N70&lt;&gt;"",IF('Member Info'!N70&lt;$T$1,CONCATENATE("Left Scheme on ", TEXT('Member Info'!N70, "DD/MM/YYYY")),IF(OR(G73="",G73=0),"Error Detected, No rate entered",IF(E73=0,"",IF(F73="","Error Detected, No Pensionable pay",IF(AS73=1,"No Part Time Status Entered",IF(AR73=1,"No Part Time Hours Entered",IF(ISERROR(AD73)," Unknown Values entered.",IF(V73+W73&lt;1,"Acceptable",IF(T73+U73=200, "No Contributions Entered", IF(M73="","Error Detected, Choose reason&gt;",IF(Z73="1",IF(V73=1,"Please Enter Deemed Pensionable Pay","Add Any Relevant Details Above"),"Please Give Details Above"))))))))))),IF(OR(G73="",G73=0),"Error Detected, No rate entered",IF(E73=0,"",IF(F73="","Error Detected, No Pensionable pay",IF(AS73=1,"No Part Time Status Entered",IF(AR73=1,"No Part Time Hours Entered",IF(ISERROR(AD73)," Unknown Values entered.",IF(V73+W73&lt;1,"Acceptable",IF(T73+U73=200, "No Contributions Entered", IF(M73="","Error Detected, Choose reason&gt;",IF(Z73="1",IF(V73=1,"Please Enter Deemed Pensionable Pay","Add relevant Details Above"),"Please give details Above")))))))))))))</f>
        <v/>
      </c>
      <c r="M73" s="260"/>
      <c r="N73" s="91"/>
      <c r="O73" s="91" t="str">
        <f t="shared" si="1"/>
        <v/>
      </c>
      <c r="P73" s="94">
        <f t="shared" si="2"/>
        <v>0</v>
      </c>
      <c r="Q73" s="94">
        <f t="shared" si="2"/>
        <v>0</v>
      </c>
      <c r="R73" s="218">
        <f>(ROUND((F73/100*'Member Info'!$W$2), 2))</f>
        <v>0</v>
      </c>
      <c r="S73" s="218" t="e">
        <f t="shared" si="3"/>
        <v>#VALUE!</v>
      </c>
      <c r="T73" s="218" t="str">
        <f t="shared" si="4"/>
        <v/>
      </c>
      <c r="U73" s="227" t="str">
        <f t="shared" si="5"/>
        <v/>
      </c>
      <c r="V73" s="228" t="str">
        <f t="shared" si="6"/>
        <v/>
      </c>
      <c r="W73" s="228" t="str">
        <f t="shared" si="7"/>
        <v/>
      </c>
      <c r="X73" s="222">
        <f t="shared" si="8"/>
        <v>0</v>
      </c>
      <c r="Y73" s="110">
        <f t="shared" si="9"/>
        <v>0</v>
      </c>
      <c r="Z73" s="235" t="str">
        <f t="shared" si="10"/>
        <v/>
      </c>
      <c r="AA73" s="240" t="b">
        <f t="shared" si="11"/>
        <v>0</v>
      </c>
      <c r="AB73" s="235">
        <f t="shared" si="12"/>
        <v>0</v>
      </c>
      <c r="AC73" s="235">
        <f>IF('Member Info'!N70="",1,"")</f>
        <v>1</v>
      </c>
      <c r="AD73" s="243" t="e">
        <f t="shared" si="13"/>
        <v>#VALUE!</v>
      </c>
      <c r="AE73" s="130" t="str">
        <f t="shared" si="0"/>
        <v/>
      </c>
      <c r="AF73" s="124">
        <f t="shared" si="14"/>
        <v>1</v>
      </c>
      <c r="AG73" s="124" t="str">
        <f>IF('Member Info'!N70&lt;&gt;"",IF(AND('Member Info'!N70&lt;=$U$1,'Member Info'!N70&gt;=$T$1),1,0),"")</f>
        <v/>
      </c>
      <c r="AI73" s="124" t="b">
        <f t="shared" si="15"/>
        <v>0</v>
      </c>
      <c r="AJ73" s="124">
        <f t="shared" si="16"/>
        <v>0</v>
      </c>
      <c r="AL73" s="124">
        <f t="shared" si="17"/>
        <v>0</v>
      </c>
      <c r="AM73" s="124">
        <f>IF('Member Info'!F70&gt;$T$1,1,0)</f>
        <v>0</v>
      </c>
      <c r="AN73" s="124" t="b">
        <f>IF(ISERROR(T73),ERROR.TYPE(#REF!)=ERROR.TYPE(T73),FALSE)</f>
        <v>0</v>
      </c>
      <c r="AO73" s="124" t="b">
        <f>IF(ISERROR(U73),ERROR.TYPE(#REF!)=ERROR.TYPE(U73),FALSE)</f>
        <v>0</v>
      </c>
      <c r="AP73" s="124">
        <f>IF('Member Info'!F70&gt;'GP1 April 25'!$U$1,1,0)</f>
        <v>0</v>
      </c>
      <c r="AQ73" s="124">
        <f t="shared" si="18"/>
        <v>0</v>
      </c>
      <c r="AR73" s="124">
        <f t="shared" si="19"/>
        <v>0</v>
      </c>
      <c r="AS73" s="124">
        <f t="shared" si="20"/>
        <v>1</v>
      </c>
    </row>
    <row r="74" spans="1:45" x14ac:dyDescent="0.25">
      <c r="A74" s="4">
        <v>43</v>
      </c>
      <c r="B74" s="164">
        <f>'Member Info'!D71</f>
        <v>0</v>
      </c>
      <c r="C74" s="164">
        <f>'Member Info'!E71</f>
        <v>0</v>
      </c>
      <c r="D74" s="164" t="str">
        <f>'Member Info'!G71</f>
        <v/>
      </c>
      <c r="E74" s="165">
        <f>'Member Info'!B71</f>
        <v>0</v>
      </c>
      <c r="F74" s="242"/>
      <c r="G74" s="166" t="str">
        <f>IF(E74=0,"",('Member Info'!K71+'Member Info'!L71))</f>
        <v/>
      </c>
      <c r="H74" s="419"/>
      <c r="I74" s="419"/>
      <c r="J74" s="26"/>
      <c r="K74" s="26"/>
      <c r="L74" s="384" t="str">
        <f>IF(E74=0,"",IF('Member Info'!F71&gt;$U$1,CONCATENATE("Joined with practice on ", TEXT('Member Info'!F71, "DD/MM/YYYY")),IF('Member Info'!N71&lt;&gt;"",IF('Member Info'!N71&lt;$T$1,CONCATENATE("Left Scheme on ", TEXT('Member Info'!N71, "DD/MM/YYYY")),IF(OR(G74="",G74=0),"Error Detected, No rate entered",IF(E74=0,"",IF(F74="","Error Detected, No Pensionable pay",IF(AS74=1,"No Part Time Status Entered",IF(AR74=1,"No Part Time Hours Entered",IF(ISERROR(AD74)," Unknown Values entered.",IF(V74+W74&lt;1,"Acceptable",IF(T74+U74=200, "No Contributions Entered", IF(M74="","Error Detected, Choose reason&gt;",IF(Z74="1",IF(V74=1,"Please Enter Deemed Pensionable Pay","Add Any Relevant Details Above"),"Please Give Details Above"))))))))))),IF(OR(G74="",G74=0),"Error Detected, No rate entered",IF(E74=0,"",IF(F74="","Error Detected, No Pensionable pay",IF(AS74=1,"No Part Time Status Entered",IF(AR74=1,"No Part Time Hours Entered",IF(ISERROR(AD74)," Unknown Values entered.",IF(V74+W74&lt;1,"Acceptable",IF(T74+U74=200, "No Contributions Entered", IF(M74="","Error Detected, Choose reason&gt;",IF(Z74="1",IF(V74=1,"Please Enter Deemed Pensionable Pay","Add relevant Details Above"),"Please give details Above")))))))))))))</f>
        <v/>
      </c>
      <c r="M74" s="260"/>
      <c r="N74" s="91"/>
      <c r="O74" s="91" t="str">
        <f t="shared" si="1"/>
        <v/>
      </c>
      <c r="P74" s="94">
        <f t="shared" si="2"/>
        <v>0</v>
      </c>
      <c r="Q74" s="94">
        <f t="shared" si="2"/>
        <v>0</v>
      </c>
      <c r="R74" s="218">
        <f>(ROUND((F74/100*'Member Info'!$W$2), 2))</f>
        <v>0</v>
      </c>
      <c r="S74" s="218" t="e">
        <f t="shared" si="3"/>
        <v>#VALUE!</v>
      </c>
      <c r="T74" s="218" t="str">
        <f t="shared" si="4"/>
        <v/>
      </c>
      <c r="U74" s="227" t="str">
        <f t="shared" si="5"/>
        <v/>
      </c>
      <c r="V74" s="228" t="str">
        <f t="shared" si="6"/>
        <v/>
      </c>
      <c r="W74" s="228" t="str">
        <f t="shared" si="7"/>
        <v/>
      </c>
      <c r="X74" s="222">
        <f t="shared" si="8"/>
        <v>0</v>
      </c>
      <c r="Y74" s="110">
        <f t="shared" si="9"/>
        <v>0</v>
      </c>
      <c r="Z74" s="235" t="str">
        <f t="shared" si="10"/>
        <v/>
      </c>
      <c r="AA74" s="240" t="b">
        <f t="shared" si="11"/>
        <v>0</v>
      </c>
      <c r="AB74" s="235">
        <f t="shared" si="12"/>
        <v>0</v>
      </c>
      <c r="AC74" s="235">
        <f>IF('Member Info'!N71="",1,"")</f>
        <v>1</v>
      </c>
      <c r="AD74" s="243" t="e">
        <f t="shared" si="13"/>
        <v>#VALUE!</v>
      </c>
      <c r="AE74" s="130" t="str">
        <f t="shared" si="0"/>
        <v/>
      </c>
      <c r="AF74" s="124">
        <f t="shared" si="14"/>
        <v>1</v>
      </c>
      <c r="AG74" s="124" t="str">
        <f>IF('Member Info'!N71&lt;&gt;"",IF(AND('Member Info'!N71&lt;=$U$1,'Member Info'!N71&gt;=$T$1),1,0),"")</f>
        <v/>
      </c>
      <c r="AI74" s="124" t="b">
        <f t="shared" si="15"/>
        <v>0</v>
      </c>
      <c r="AJ74" s="124">
        <f t="shared" si="16"/>
        <v>0</v>
      </c>
      <c r="AL74" s="124">
        <f t="shared" si="17"/>
        <v>0</v>
      </c>
      <c r="AM74" s="124">
        <f>IF('Member Info'!F71&gt;$T$1,1,0)</f>
        <v>0</v>
      </c>
      <c r="AN74" s="124" t="b">
        <f>IF(ISERROR(T74),ERROR.TYPE(#REF!)=ERROR.TYPE(T74),FALSE)</f>
        <v>0</v>
      </c>
      <c r="AO74" s="124" t="b">
        <f>IF(ISERROR(U74),ERROR.TYPE(#REF!)=ERROR.TYPE(U74),FALSE)</f>
        <v>0</v>
      </c>
      <c r="AP74" s="124">
        <f>IF('Member Info'!F71&gt;'GP1 April 25'!$U$1,1,0)</f>
        <v>0</v>
      </c>
      <c r="AQ74" s="124">
        <f t="shared" si="18"/>
        <v>0</v>
      </c>
      <c r="AR74" s="124">
        <f t="shared" si="19"/>
        <v>0</v>
      </c>
      <c r="AS74" s="124">
        <f t="shared" si="20"/>
        <v>1</v>
      </c>
    </row>
    <row r="75" spans="1:45" x14ac:dyDescent="0.25">
      <c r="A75" s="4">
        <v>44</v>
      </c>
      <c r="B75" s="164">
        <f>'Member Info'!D72</f>
        <v>0</v>
      </c>
      <c r="C75" s="164">
        <f>'Member Info'!E72</f>
        <v>0</v>
      </c>
      <c r="D75" s="164" t="str">
        <f>'Member Info'!G72</f>
        <v/>
      </c>
      <c r="E75" s="165">
        <f>'Member Info'!B72</f>
        <v>0</v>
      </c>
      <c r="F75" s="242"/>
      <c r="G75" s="166" t="str">
        <f>IF(E75=0,"",('Member Info'!K72+'Member Info'!L72))</f>
        <v/>
      </c>
      <c r="H75" s="419"/>
      <c r="I75" s="419"/>
      <c r="J75" s="26"/>
      <c r="K75" s="26"/>
      <c r="L75" s="384" t="str">
        <f>IF(E75=0,"",IF('Member Info'!F72&gt;$U$1,CONCATENATE("Joined with practice on ", TEXT('Member Info'!F72, "DD/MM/YYYY")),IF('Member Info'!N72&lt;&gt;"",IF('Member Info'!N72&lt;$T$1,CONCATENATE("Left Scheme on ", TEXT('Member Info'!N72, "DD/MM/YYYY")),IF(OR(G75="",G75=0),"Error Detected, No rate entered",IF(E75=0,"",IF(F75="","Error Detected, No Pensionable pay",IF(AS75=1,"No Part Time Status Entered",IF(AR75=1,"No Part Time Hours Entered",IF(ISERROR(AD75)," Unknown Values entered.",IF(V75+W75&lt;1,"Acceptable",IF(T75+U75=200, "No Contributions Entered", IF(M75="","Error Detected, Choose reason&gt;",IF(Z75="1",IF(V75=1,"Please Enter Deemed Pensionable Pay","Add Any Relevant Details Above"),"Please Give Details Above"))))))))))),IF(OR(G75="",G75=0),"Error Detected, No rate entered",IF(E75=0,"",IF(F75="","Error Detected, No Pensionable pay",IF(AS75=1,"No Part Time Status Entered",IF(AR75=1,"No Part Time Hours Entered",IF(ISERROR(AD75)," Unknown Values entered.",IF(V75+W75&lt;1,"Acceptable",IF(T75+U75=200, "No Contributions Entered", IF(M75="","Error Detected, Choose reason&gt;",IF(Z75="1",IF(V75=1,"Please Enter Deemed Pensionable Pay","Add relevant Details Above"),"Please give details Above")))))))))))))</f>
        <v/>
      </c>
      <c r="M75" s="260"/>
      <c r="N75" s="91"/>
      <c r="O75" s="91" t="str">
        <f t="shared" si="1"/>
        <v/>
      </c>
      <c r="P75" s="94">
        <f t="shared" si="2"/>
        <v>0</v>
      </c>
      <c r="Q75" s="94">
        <f t="shared" si="2"/>
        <v>0</v>
      </c>
      <c r="R75" s="218">
        <f>(ROUND((F75/100*'Member Info'!$W$2), 2))</f>
        <v>0</v>
      </c>
      <c r="S75" s="218" t="e">
        <f t="shared" si="3"/>
        <v>#VALUE!</v>
      </c>
      <c r="T75" s="218" t="str">
        <f t="shared" si="4"/>
        <v/>
      </c>
      <c r="U75" s="227" t="str">
        <f t="shared" si="5"/>
        <v/>
      </c>
      <c r="V75" s="228" t="str">
        <f t="shared" si="6"/>
        <v/>
      </c>
      <c r="W75" s="228" t="str">
        <f t="shared" si="7"/>
        <v/>
      </c>
      <c r="X75" s="222">
        <f t="shared" si="8"/>
        <v>0</v>
      </c>
      <c r="Y75" s="110">
        <f t="shared" si="9"/>
        <v>0</v>
      </c>
      <c r="Z75" s="235" t="str">
        <f t="shared" si="10"/>
        <v/>
      </c>
      <c r="AA75" s="240" t="b">
        <f t="shared" si="11"/>
        <v>0</v>
      </c>
      <c r="AB75" s="235">
        <f t="shared" si="12"/>
        <v>0</v>
      </c>
      <c r="AC75" s="235">
        <f>IF('Member Info'!N72="",1,"")</f>
        <v>1</v>
      </c>
      <c r="AD75" s="243" t="e">
        <f t="shared" si="13"/>
        <v>#VALUE!</v>
      </c>
      <c r="AE75" s="130" t="str">
        <f t="shared" si="0"/>
        <v/>
      </c>
      <c r="AF75" s="124">
        <f t="shared" si="14"/>
        <v>1</v>
      </c>
      <c r="AG75" s="124" t="str">
        <f>IF('Member Info'!N72&lt;&gt;"",IF(AND('Member Info'!N72&lt;=$U$1,'Member Info'!N72&gt;=$T$1),1,0),"")</f>
        <v/>
      </c>
      <c r="AI75" s="124" t="b">
        <f t="shared" si="15"/>
        <v>0</v>
      </c>
      <c r="AJ75" s="124">
        <f t="shared" si="16"/>
        <v>0</v>
      </c>
      <c r="AL75" s="124">
        <f t="shared" si="17"/>
        <v>0</v>
      </c>
      <c r="AM75" s="124">
        <f>IF('Member Info'!F72&gt;$T$1,1,0)</f>
        <v>0</v>
      </c>
      <c r="AN75" s="124" t="b">
        <f>IF(ISERROR(T75),ERROR.TYPE(#REF!)=ERROR.TYPE(T75),FALSE)</f>
        <v>0</v>
      </c>
      <c r="AO75" s="124" t="b">
        <f>IF(ISERROR(U75),ERROR.TYPE(#REF!)=ERROR.TYPE(U75),FALSE)</f>
        <v>0</v>
      </c>
      <c r="AP75" s="124">
        <f>IF('Member Info'!F72&gt;'GP1 April 25'!$U$1,1,0)</f>
        <v>0</v>
      </c>
      <c r="AQ75" s="124">
        <f t="shared" si="18"/>
        <v>0</v>
      </c>
      <c r="AR75" s="124">
        <f t="shared" si="19"/>
        <v>0</v>
      </c>
      <c r="AS75" s="124">
        <f t="shared" si="20"/>
        <v>1</v>
      </c>
    </row>
    <row r="76" spans="1:45" x14ac:dyDescent="0.25">
      <c r="A76" s="4">
        <v>45</v>
      </c>
      <c r="B76" s="164">
        <f>'Member Info'!D73</f>
        <v>0</v>
      </c>
      <c r="C76" s="164">
        <f>'Member Info'!E73</f>
        <v>0</v>
      </c>
      <c r="D76" s="164" t="str">
        <f>'Member Info'!G73</f>
        <v/>
      </c>
      <c r="E76" s="165">
        <f>'Member Info'!B73</f>
        <v>0</v>
      </c>
      <c r="F76" s="242"/>
      <c r="G76" s="166" t="str">
        <f>IF(E76=0,"",('Member Info'!K73+'Member Info'!L73))</f>
        <v/>
      </c>
      <c r="H76" s="419"/>
      <c r="I76" s="419"/>
      <c r="J76" s="26"/>
      <c r="K76" s="26"/>
      <c r="L76" s="384" t="str">
        <f>IF(E76=0,"",IF('Member Info'!F73&gt;$U$1,CONCATENATE("Joined with practice on ", TEXT('Member Info'!F73, "DD/MM/YYYY")),IF('Member Info'!N73&lt;&gt;"",IF('Member Info'!N73&lt;$T$1,CONCATENATE("Left Scheme on ", TEXT('Member Info'!N73, "DD/MM/YYYY")),IF(OR(G76="",G76=0),"Error Detected, No rate entered",IF(E76=0,"",IF(F76="","Error Detected, No Pensionable pay",IF(AS76=1,"No Part Time Status Entered",IF(AR76=1,"No Part Time Hours Entered",IF(ISERROR(AD76)," Unknown Values entered.",IF(V76+W76&lt;1,"Acceptable",IF(T76+U76=200, "No Contributions Entered", IF(M76="","Error Detected, Choose reason&gt;",IF(Z76="1",IF(V76=1,"Please Enter Deemed Pensionable Pay","Add Any Relevant Details Above"),"Please Give Details Above"))))))))))),IF(OR(G76="",G76=0),"Error Detected, No rate entered",IF(E76=0,"",IF(F76="","Error Detected, No Pensionable pay",IF(AS76=1,"No Part Time Status Entered",IF(AR76=1,"No Part Time Hours Entered",IF(ISERROR(AD76)," Unknown Values entered.",IF(V76+W76&lt;1,"Acceptable",IF(T76+U76=200, "No Contributions Entered", IF(M76="","Error Detected, Choose reason&gt;",IF(Z76="1",IF(V76=1,"Please Enter Deemed Pensionable Pay","Add relevant Details Above"),"Please give details Above")))))))))))))</f>
        <v/>
      </c>
      <c r="M76" s="260"/>
      <c r="N76" s="91"/>
      <c r="O76" s="91" t="str">
        <f t="shared" si="1"/>
        <v/>
      </c>
      <c r="P76" s="94">
        <f t="shared" si="2"/>
        <v>0</v>
      </c>
      <c r="Q76" s="94">
        <f t="shared" si="2"/>
        <v>0</v>
      </c>
      <c r="R76" s="218">
        <f>(ROUND((F76/100*'Member Info'!$W$2), 2))</f>
        <v>0</v>
      </c>
      <c r="S76" s="218" t="e">
        <f t="shared" si="3"/>
        <v>#VALUE!</v>
      </c>
      <c r="T76" s="218" t="str">
        <f t="shared" si="4"/>
        <v/>
      </c>
      <c r="U76" s="227" t="str">
        <f t="shared" si="5"/>
        <v/>
      </c>
      <c r="V76" s="228" t="str">
        <f t="shared" si="6"/>
        <v/>
      </c>
      <c r="W76" s="228" t="str">
        <f t="shared" si="7"/>
        <v/>
      </c>
      <c r="X76" s="222">
        <f t="shared" si="8"/>
        <v>0</v>
      </c>
      <c r="Y76" s="110">
        <f t="shared" si="9"/>
        <v>0</v>
      </c>
      <c r="Z76" s="235" t="str">
        <f t="shared" si="10"/>
        <v/>
      </c>
      <c r="AA76" s="240" t="b">
        <f t="shared" si="11"/>
        <v>0</v>
      </c>
      <c r="AB76" s="235">
        <f t="shared" si="12"/>
        <v>0</v>
      </c>
      <c r="AC76" s="235">
        <f>IF('Member Info'!N73="",1,"")</f>
        <v>1</v>
      </c>
      <c r="AD76" s="243" t="e">
        <f t="shared" si="13"/>
        <v>#VALUE!</v>
      </c>
      <c r="AE76" s="130" t="str">
        <f t="shared" si="0"/>
        <v/>
      </c>
      <c r="AF76" s="124">
        <f t="shared" si="14"/>
        <v>1</v>
      </c>
      <c r="AG76" s="124" t="str">
        <f>IF('Member Info'!N73&lt;&gt;"",IF(AND('Member Info'!N73&lt;=$U$1,'Member Info'!N73&gt;=$T$1),1,0),"")</f>
        <v/>
      </c>
      <c r="AI76" s="124" t="b">
        <f t="shared" si="15"/>
        <v>0</v>
      </c>
      <c r="AJ76" s="124">
        <f t="shared" si="16"/>
        <v>0</v>
      </c>
      <c r="AL76" s="124">
        <f t="shared" si="17"/>
        <v>0</v>
      </c>
      <c r="AM76" s="124">
        <f>IF('Member Info'!F73&gt;$T$1,1,0)</f>
        <v>0</v>
      </c>
      <c r="AN76" s="124" t="b">
        <f>IF(ISERROR(T76),ERROR.TYPE(#REF!)=ERROR.TYPE(T76),FALSE)</f>
        <v>0</v>
      </c>
      <c r="AO76" s="124" t="b">
        <f>IF(ISERROR(U76),ERROR.TYPE(#REF!)=ERROR.TYPE(U76),FALSE)</f>
        <v>0</v>
      </c>
      <c r="AP76" s="124">
        <f>IF('Member Info'!F73&gt;'GP1 April 25'!$U$1,1,0)</f>
        <v>0</v>
      </c>
      <c r="AQ76" s="124">
        <f t="shared" si="18"/>
        <v>0</v>
      </c>
      <c r="AR76" s="124">
        <f t="shared" si="19"/>
        <v>0</v>
      </c>
      <c r="AS76" s="124">
        <f t="shared" si="20"/>
        <v>1</v>
      </c>
    </row>
    <row r="77" spans="1:45" x14ac:dyDescent="0.25">
      <c r="A77" s="4">
        <v>46</v>
      </c>
      <c r="B77" s="164">
        <f>'Member Info'!D74</f>
        <v>0</v>
      </c>
      <c r="C77" s="164">
        <f>'Member Info'!E74</f>
        <v>0</v>
      </c>
      <c r="D77" s="164" t="str">
        <f>'Member Info'!G74</f>
        <v/>
      </c>
      <c r="E77" s="165">
        <f>'Member Info'!B74</f>
        <v>0</v>
      </c>
      <c r="F77" s="242"/>
      <c r="G77" s="166" t="str">
        <f>IF(E77=0,"",('Member Info'!K74+'Member Info'!L74))</f>
        <v/>
      </c>
      <c r="H77" s="419"/>
      <c r="I77" s="419"/>
      <c r="J77" s="26"/>
      <c r="K77" s="26"/>
      <c r="L77" s="384" t="str">
        <f>IF(E77=0,"",IF('Member Info'!F74&gt;$U$1,CONCATENATE("Joined with practice on ", TEXT('Member Info'!F74, "DD/MM/YYYY")),IF('Member Info'!N74&lt;&gt;"",IF('Member Info'!N74&lt;$T$1,CONCATENATE("Left Scheme on ", TEXT('Member Info'!N74, "DD/MM/YYYY")),IF(OR(G77="",G77=0),"Error Detected, No rate entered",IF(E77=0,"",IF(F77="","Error Detected, No Pensionable pay",IF(AS77=1,"No Part Time Status Entered",IF(AR77=1,"No Part Time Hours Entered",IF(ISERROR(AD77)," Unknown Values entered.",IF(V77+W77&lt;1,"Acceptable",IF(T77+U77=200, "No Contributions Entered", IF(M77="","Error Detected, Choose reason&gt;",IF(Z77="1",IF(V77=1,"Please Enter Deemed Pensionable Pay","Add Any Relevant Details Above"),"Please Give Details Above"))))))))))),IF(OR(G77="",G77=0),"Error Detected, No rate entered",IF(E77=0,"",IF(F77="","Error Detected, No Pensionable pay",IF(AS77=1,"No Part Time Status Entered",IF(AR77=1,"No Part Time Hours Entered",IF(ISERROR(AD77)," Unknown Values entered.",IF(V77+W77&lt;1,"Acceptable",IF(T77+U77=200, "No Contributions Entered", IF(M77="","Error Detected, Choose reason&gt;",IF(Z77="1",IF(V77=1,"Please Enter Deemed Pensionable Pay","Add relevant Details Above"),"Please give details Above")))))))))))))</f>
        <v/>
      </c>
      <c r="M77" s="260"/>
      <c r="N77" s="91"/>
      <c r="O77" s="91" t="str">
        <f t="shared" si="1"/>
        <v/>
      </c>
      <c r="P77" s="94">
        <f t="shared" si="2"/>
        <v>0</v>
      </c>
      <c r="Q77" s="94">
        <f t="shared" si="2"/>
        <v>0</v>
      </c>
      <c r="R77" s="218">
        <f>(ROUND((F77/100*'Member Info'!$W$2), 2))</f>
        <v>0</v>
      </c>
      <c r="S77" s="218" t="e">
        <f t="shared" si="3"/>
        <v>#VALUE!</v>
      </c>
      <c r="T77" s="218" t="str">
        <f t="shared" si="4"/>
        <v/>
      </c>
      <c r="U77" s="227" t="str">
        <f t="shared" si="5"/>
        <v/>
      </c>
      <c r="V77" s="228" t="str">
        <f t="shared" si="6"/>
        <v/>
      </c>
      <c r="W77" s="228" t="str">
        <f t="shared" si="7"/>
        <v/>
      </c>
      <c r="X77" s="222">
        <f t="shared" si="8"/>
        <v>0</v>
      </c>
      <c r="Y77" s="110">
        <f t="shared" si="9"/>
        <v>0</v>
      </c>
      <c r="Z77" s="235" t="str">
        <f t="shared" si="10"/>
        <v/>
      </c>
      <c r="AA77" s="240" t="b">
        <f t="shared" si="11"/>
        <v>0</v>
      </c>
      <c r="AB77" s="235">
        <f t="shared" si="12"/>
        <v>0</v>
      </c>
      <c r="AC77" s="235">
        <f>IF('Member Info'!N74="",1,"")</f>
        <v>1</v>
      </c>
      <c r="AD77" s="243" t="e">
        <f t="shared" si="13"/>
        <v>#VALUE!</v>
      </c>
      <c r="AE77" s="130" t="str">
        <f t="shared" si="0"/>
        <v/>
      </c>
      <c r="AF77" s="124">
        <f t="shared" si="14"/>
        <v>1</v>
      </c>
      <c r="AG77" s="124" t="str">
        <f>IF('Member Info'!N74&lt;&gt;"",IF(AND('Member Info'!N74&lt;=$U$1,'Member Info'!N74&gt;=$T$1),1,0),"")</f>
        <v/>
      </c>
      <c r="AI77" s="124" t="b">
        <f t="shared" si="15"/>
        <v>0</v>
      </c>
      <c r="AJ77" s="124">
        <f t="shared" si="16"/>
        <v>0</v>
      </c>
      <c r="AL77" s="124">
        <f t="shared" si="17"/>
        <v>0</v>
      </c>
      <c r="AM77" s="124">
        <f>IF('Member Info'!F74&gt;$T$1,1,0)</f>
        <v>0</v>
      </c>
      <c r="AN77" s="124" t="b">
        <f>IF(ISERROR(T77),ERROR.TYPE(#REF!)=ERROR.TYPE(T77),FALSE)</f>
        <v>0</v>
      </c>
      <c r="AO77" s="124" t="b">
        <f>IF(ISERROR(U77),ERROR.TYPE(#REF!)=ERROR.TYPE(U77),FALSE)</f>
        <v>0</v>
      </c>
      <c r="AP77" s="124">
        <f>IF('Member Info'!F74&gt;'GP1 April 25'!$U$1,1,0)</f>
        <v>0</v>
      </c>
      <c r="AQ77" s="124">
        <f t="shared" si="18"/>
        <v>0</v>
      </c>
      <c r="AR77" s="124">
        <f t="shared" si="19"/>
        <v>0</v>
      </c>
      <c r="AS77" s="124">
        <f t="shared" si="20"/>
        <v>1</v>
      </c>
    </row>
    <row r="78" spans="1:45" x14ac:dyDescent="0.25">
      <c r="A78" s="4">
        <v>47</v>
      </c>
      <c r="B78" s="164">
        <f>'Member Info'!D75</f>
        <v>0</v>
      </c>
      <c r="C78" s="164">
        <f>'Member Info'!E75</f>
        <v>0</v>
      </c>
      <c r="D78" s="164" t="str">
        <f>'Member Info'!G75</f>
        <v/>
      </c>
      <c r="E78" s="165">
        <f>'Member Info'!B75</f>
        <v>0</v>
      </c>
      <c r="F78" s="242"/>
      <c r="G78" s="166" t="str">
        <f>IF(E78=0,"",('Member Info'!K75+'Member Info'!L75))</f>
        <v/>
      </c>
      <c r="H78" s="419"/>
      <c r="I78" s="419"/>
      <c r="J78" s="26"/>
      <c r="K78" s="26"/>
      <c r="L78" s="384" t="str">
        <f>IF(E78=0,"",IF('Member Info'!F75&gt;$U$1,CONCATENATE("Joined with practice on ", TEXT('Member Info'!F75, "DD/MM/YYYY")),IF('Member Info'!N75&lt;&gt;"",IF('Member Info'!N75&lt;$T$1,CONCATENATE("Left Scheme on ", TEXT('Member Info'!N75, "DD/MM/YYYY")),IF(OR(G78="",G78=0),"Error Detected, No rate entered",IF(E78=0,"",IF(F78="","Error Detected, No Pensionable pay",IF(AS78=1,"No Part Time Status Entered",IF(AR78=1,"No Part Time Hours Entered",IF(ISERROR(AD78)," Unknown Values entered.",IF(V78+W78&lt;1,"Acceptable",IF(T78+U78=200, "No Contributions Entered", IF(M78="","Error Detected, Choose reason&gt;",IF(Z78="1",IF(V78=1,"Please Enter Deemed Pensionable Pay","Add Any Relevant Details Above"),"Please Give Details Above"))))))))))),IF(OR(G78="",G78=0),"Error Detected, No rate entered",IF(E78=0,"",IF(F78="","Error Detected, No Pensionable pay",IF(AS78=1,"No Part Time Status Entered",IF(AR78=1,"No Part Time Hours Entered",IF(ISERROR(AD78)," Unknown Values entered.",IF(V78+W78&lt;1,"Acceptable",IF(T78+U78=200, "No Contributions Entered", IF(M78="","Error Detected, Choose reason&gt;",IF(Z78="1",IF(V78=1,"Please Enter Deemed Pensionable Pay","Add relevant Details Above"),"Please give details Above")))))))))))))</f>
        <v/>
      </c>
      <c r="M78" s="260"/>
      <c r="N78" s="91"/>
      <c r="O78" s="91" t="str">
        <f t="shared" si="1"/>
        <v/>
      </c>
      <c r="P78" s="94">
        <f t="shared" si="2"/>
        <v>0</v>
      </c>
      <c r="Q78" s="94">
        <f t="shared" si="2"/>
        <v>0</v>
      </c>
      <c r="R78" s="218">
        <f>(ROUND((F78/100*'Member Info'!$W$2), 2))</f>
        <v>0</v>
      </c>
      <c r="S78" s="218" t="e">
        <f t="shared" si="3"/>
        <v>#VALUE!</v>
      </c>
      <c r="T78" s="218" t="str">
        <f t="shared" si="4"/>
        <v/>
      </c>
      <c r="U78" s="227" t="str">
        <f t="shared" si="5"/>
        <v/>
      </c>
      <c r="V78" s="228" t="str">
        <f t="shared" si="6"/>
        <v/>
      </c>
      <c r="W78" s="228" t="str">
        <f t="shared" si="7"/>
        <v/>
      </c>
      <c r="X78" s="222">
        <f t="shared" si="8"/>
        <v>0</v>
      </c>
      <c r="Y78" s="110">
        <f t="shared" si="9"/>
        <v>0</v>
      </c>
      <c r="Z78" s="235" t="str">
        <f t="shared" si="10"/>
        <v/>
      </c>
      <c r="AA78" s="240" t="b">
        <f t="shared" si="11"/>
        <v>0</v>
      </c>
      <c r="AB78" s="235">
        <f t="shared" si="12"/>
        <v>0</v>
      </c>
      <c r="AC78" s="235">
        <f>IF('Member Info'!N75="",1,"")</f>
        <v>1</v>
      </c>
      <c r="AD78" s="243" t="e">
        <f t="shared" si="13"/>
        <v>#VALUE!</v>
      </c>
      <c r="AE78" s="130" t="str">
        <f t="shared" si="0"/>
        <v/>
      </c>
      <c r="AF78" s="124">
        <f t="shared" si="14"/>
        <v>1</v>
      </c>
      <c r="AG78" s="124" t="str">
        <f>IF('Member Info'!N75&lt;&gt;"",IF(AND('Member Info'!N75&lt;=$U$1,'Member Info'!N75&gt;=$T$1),1,0),"")</f>
        <v/>
      </c>
      <c r="AI78" s="124" t="b">
        <f t="shared" si="15"/>
        <v>0</v>
      </c>
      <c r="AJ78" s="124">
        <f t="shared" si="16"/>
        <v>0</v>
      </c>
      <c r="AL78" s="124">
        <f t="shared" si="17"/>
        <v>0</v>
      </c>
      <c r="AM78" s="124">
        <f>IF('Member Info'!F75&gt;$T$1,1,0)</f>
        <v>0</v>
      </c>
      <c r="AN78" s="124" t="b">
        <f>IF(ISERROR(T78),ERROR.TYPE(#REF!)=ERROR.TYPE(T78),FALSE)</f>
        <v>0</v>
      </c>
      <c r="AO78" s="124" t="b">
        <f>IF(ISERROR(U78),ERROR.TYPE(#REF!)=ERROR.TYPE(U78),FALSE)</f>
        <v>0</v>
      </c>
      <c r="AP78" s="124">
        <f>IF('Member Info'!F75&gt;'GP1 April 25'!$U$1,1,0)</f>
        <v>0</v>
      </c>
      <c r="AQ78" s="124">
        <f t="shared" si="18"/>
        <v>0</v>
      </c>
      <c r="AR78" s="124">
        <f t="shared" si="19"/>
        <v>0</v>
      </c>
      <c r="AS78" s="124">
        <f t="shared" si="20"/>
        <v>1</v>
      </c>
    </row>
    <row r="79" spans="1:45" x14ac:dyDescent="0.25">
      <c r="A79" s="4">
        <v>48</v>
      </c>
      <c r="B79" s="164">
        <f>'Member Info'!D76</f>
        <v>0</v>
      </c>
      <c r="C79" s="164">
        <f>'Member Info'!E76</f>
        <v>0</v>
      </c>
      <c r="D79" s="164" t="str">
        <f>'Member Info'!G76</f>
        <v/>
      </c>
      <c r="E79" s="165">
        <f>'Member Info'!B76</f>
        <v>0</v>
      </c>
      <c r="F79" s="242"/>
      <c r="G79" s="166" t="str">
        <f>IF(E79=0,"",('Member Info'!K76+'Member Info'!L76))</f>
        <v/>
      </c>
      <c r="H79" s="419"/>
      <c r="I79" s="419"/>
      <c r="J79" s="26"/>
      <c r="K79" s="26"/>
      <c r="L79" s="384" t="str">
        <f>IF(E79=0,"",IF('Member Info'!F76&gt;$U$1,CONCATENATE("Joined with practice on ", TEXT('Member Info'!F76, "DD/MM/YYYY")),IF('Member Info'!N76&lt;&gt;"",IF('Member Info'!N76&lt;$T$1,CONCATENATE("Left Scheme on ", TEXT('Member Info'!N76, "DD/MM/YYYY")),IF(OR(G79="",G79=0),"Error Detected, No rate entered",IF(E79=0,"",IF(F79="","Error Detected, No Pensionable pay",IF(AS79=1,"No Part Time Status Entered",IF(AR79=1,"No Part Time Hours Entered",IF(ISERROR(AD79)," Unknown Values entered.",IF(V79+W79&lt;1,"Acceptable",IF(T79+U79=200, "No Contributions Entered", IF(M79="","Error Detected, Choose reason&gt;",IF(Z79="1",IF(V79=1,"Please Enter Deemed Pensionable Pay","Add Any Relevant Details Above"),"Please Give Details Above"))))))))))),IF(OR(G79="",G79=0),"Error Detected, No rate entered",IF(E79=0,"",IF(F79="","Error Detected, No Pensionable pay",IF(AS79=1,"No Part Time Status Entered",IF(AR79=1,"No Part Time Hours Entered",IF(ISERROR(AD79)," Unknown Values entered.",IF(V79+W79&lt;1,"Acceptable",IF(T79+U79=200, "No Contributions Entered", IF(M79="","Error Detected, Choose reason&gt;",IF(Z79="1",IF(V79=1,"Please Enter Deemed Pensionable Pay","Add relevant Details Above"),"Please give details Above")))))))))))))</f>
        <v/>
      </c>
      <c r="M79" s="260"/>
      <c r="N79" s="91"/>
      <c r="O79" s="91" t="str">
        <f t="shared" si="1"/>
        <v/>
      </c>
      <c r="P79" s="94">
        <f t="shared" si="2"/>
        <v>0</v>
      </c>
      <c r="Q79" s="94">
        <f t="shared" si="2"/>
        <v>0</v>
      </c>
      <c r="R79" s="218">
        <f>(ROUND((F79/100*'Member Info'!$W$2), 2))</f>
        <v>0</v>
      </c>
      <c r="S79" s="218" t="e">
        <f t="shared" si="3"/>
        <v>#VALUE!</v>
      </c>
      <c r="T79" s="218" t="str">
        <f t="shared" si="4"/>
        <v/>
      </c>
      <c r="U79" s="227" t="str">
        <f t="shared" si="5"/>
        <v/>
      </c>
      <c r="V79" s="228" t="str">
        <f t="shared" si="6"/>
        <v/>
      </c>
      <c r="W79" s="228" t="str">
        <f t="shared" si="7"/>
        <v/>
      </c>
      <c r="X79" s="222">
        <f t="shared" si="8"/>
        <v>0</v>
      </c>
      <c r="Y79" s="110">
        <f t="shared" si="9"/>
        <v>0</v>
      </c>
      <c r="Z79" s="235" t="str">
        <f t="shared" si="10"/>
        <v/>
      </c>
      <c r="AA79" s="240" t="b">
        <f t="shared" si="11"/>
        <v>0</v>
      </c>
      <c r="AB79" s="235">
        <f t="shared" si="12"/>
        <v>0</v>
      </c>
      <c r="AC79" s="235">
        <f>IF('Member Info'!N76="",1,"")</f>
        <v>1</v>
      </c>
      <c r="AD79" s="243" t="e">
        <f t="shared" si="13"/>
        <v>#VALUE!</v>
      </c>
      <c r="AE79" s="130" t="str">
        <f t="shared" si="0"/>
        <v/>
      </c>
      <c r="AF79" s="124">
        <f t="shared" si="14"/>
        <v>1</v>
      </c>
      <c r="AG79" s="124" t="str">
        <f>IF('Member Info'!N76&lt;&gt;"",IF(AND('Member Info'!N76&lt;=$U$1,'Member Info'!N76&gt;=$T$1),1,0),"")</f>
        <v/>
      </c>
      <c r="AI79" s="124" t="b">
        <f t="shared" si="15"/>
        <v>0</v>
      </c>
      <c r="AJ79" s="124">
        <f t="shared" si="16"/>
        <v>0</v>
      </c>
      <c r="AL79" s="124">
        <f t="shared" si="17"/>
        <v>0</v>
      </c>
      <c r="AM79" s="124">
        <f>IF('Member Info'!F76&gt;$T$1,1,0)</f>
        <v>0</v>
      </c>
      <c r="AN79" s="124" t="b">
        <f>IF(ISERROR(T79),ERROR.TYPE(#REF!)=ERROR.TYPE(T79),FALSE)</f>
        <v>0</v>
      </c>
      <c r="AO79" s="124" t="b">
        <f>IF(ISERROR(U79),ERROR.TYPE(#REF!)=ERROR.TYPE(U79),FALSE)</f>
        <v>0</v>
      </c>
      <c r="AP79" s="124">
        <f>IF('Member Info'!F76&gt;'GP1 April 25'!$U$1,1,0)</f>
        <v>0</v>
      </c>
      <c r="AQ79" s="124">
        <f t="shared" si="18"/>
        <v>0</v>
      </c>
      <c r="AR79" s="124">
        <f t="shared" si="19"/>
        <v>0</v>
      </c>
      <c r="AS79" s="124">
        <f t="shared" si="20"/>
        <v>1</v>
      </c>
    </row>
    <row r="80" spans="1:45" x14ac:dyDescent="0.25">
      <c r="A80" s="4">
        <v>49</v>
      </c>
      <c r="B80" s="164">
        <f>'Member Info'!D77</f>
        <v>0</v>
      </c>
      <c r="C80" s="164">
        <f>'Member Info'!E77</f>
        <v>0</v>
      </c>
      <c r="D80" s="164" t="str">
        <f>'Member Info'!G77</f>
        <v/>
      </c>
      <c r="E80" s="165">
        <f>'Member Info'!B77</f>
        <v>0</v>
      </c>
      <c r="F80" s="242"/>
      <c r="G80" s="166" t="str">
        <f>IF(E80=0,"",('Member Info'!K77+'Member Info'!L77))</f>
        <v/>
      </c>
      <c r="H80" s="419"/>
      <c r="I80" s="419"/>
      <c r="J80" s="26"/>
      <c r="K80" s="26"/>
      <c r="L80" s="384" t="str">
        <f>IF(E80=0,"",IF('Member Info'!F77&gt;$U$1,CONCATENATE("Joined with practice on ", TEXT('Member Info'!F77, "DD/MM/YYYY")),IF('Member Info'!N77&lt;&gt;"",IF('Member Info'!N77&lt;$T$1,CONCATENATE("Left Scheme on ", TEXT('Member Info'!N77, "DD/MM/YYYY")),IF(OR(G80="",G80=0),"Error Detected, No rate entered",IF(E80=0,"",IF(F80="","Error Detected, No Pensionable pay",IF(AS80=1,"No Part Time Status Entered",IF(AR80=1,"No Part Time Hours Entered",IF(ISERROR(AD80)," Unknown Values entered.",IF(V80+W80&lt;1,"Acceptable",IF(T80+U80=200, "No Contributions Entered", IF(M80="","Error Detected, Choose reason&gt;",IF(Z80="1",IF(V80=1,"Please Enter Deemed Pensionable Pay","Add Any Relevant Details Above"),"Please Give Details Above"))))))))))),IF(OR(G80="",G80=0),"Error Detected, No rate entered",IF(E80=0,"",IF(F80="","Error Detected, No Pensionable pay",IF(AS80=1,"No Part Time Status Entered",IF(AR80=1,"No Part Time Hours Entered",IF(ISERROR(AD80)," Unknown Values entered.",IF(V80+W80&lt;1,"Acceptable",IF(T80+U80=200, "No Contributions Entered", IF(M80="","Error Detected, Choose reason&gt;",IF(Z80="1",IF(V80=1,"Please Enter Deemed Pensionable Pay","Add relevant Details Above"),"Please give details Above")))))))))))))</f>
        <v/>
      </c>
      <c r="M80" s="260"/>
      <c r="N80" s="91"/>
      <c r="O80" s="91" t="str">
        <f t="shared" si="1"/>
        <v/>
      </c>
      <c r="P80" s="94">
        <f t="shared" si="2"/>
        <v>0</v>
      </c>
      <c r="Q80" s="94">
        <f t="shared" si="2"/>
        <v>0</v>
      </c>
      <c r="R80" s="218">
        <f>(ROUND((F80/100*'Member Info'!$W$2), 2))</f>
        <v>0</v>
      </c>
      <c r="S80" s="218" t="e">
        <f t="shared" si="3"/>
        <v>#VALUE!</v>
      </c>
      <c r="T80" s="218" t="str">
        <f t="shared" si="4"/>
        <v/>
      </c>
      <c r="U80" s="227" t="str">
        <f t="shared" si="5"/>
        <v/>
      </c>
      <c r="V80" s="228" t="str">
        <f t="shared" si="6"/>
        <v/>
      </c>
      <c r="W80" s="228" t="str">
        <f t="shared" si="7"/>
        <v/>
      </c>
      <c r="X80" s="222">
        <f t="shared" si="8"/>
        <v>0</v>
      </c>
      <c r="Y80" s="110">
        <f t="shared" si="9"/>
        <v>0</v>
      </c>
      <c r="Z80" s="235" t="str">
        <f t="shared" si="10"/>
        <v/>
      </c>
      <c r="AA80" s="240" t="b">
        <f t="shared" si="11"/>
        <v>0</v>
      </c>
      <c r="AB80" s="235">
        <f t="shared" si="12"/>
        <v>0</v>
      </c>
      <c r="AC80" s="235">
        <f>IF('Member Info'!N77="",1,"")</f>
        <v>1</v>
      </c>
      <c r="AD80" s="243" t="e">
        <f t="shared" si="13"/>
        <v>#VALUE!</v>
      </c>
      <c r="AE80" s="130" t="str">
        <f t="shared" si="0"/>
        <v/>
      </c>
      <c r="AF80" s="124">
        <f t="shared" si="14"/>
        <v>1</v>
      </c>
      <c r="AG80" s="124" t="str">
        <f>IF('Member Info'!N77&lt;&gt;"",IF(AND('Member Info'!N77&lt;=$U$1,'Member Info'!N77&gt;=$T$1),1,0),"")</f>
        <v/>
      </c>
      <c r="AI80" s="124" t="b">
        <f t="shared" si="15"/>
        <v>0</v>
      </c>
      <c r="AJ80" s="124">
        <f t="shared" si="16"/>
        <v>0</v>
      </c>
      <c r="AL80" s="124">
        <f t="shared" si="17"/>
        <v>0</v>
      </c>
      <c r="AM80" s="124">
        <f>IF('Member Info'!F77&gt;$T$1,1,0)</f>
        <v>0</v>
      </c>
      <c r="AN80" s="124" t="b">
        <f>IF(ISERROR(T80),ERROR.TYPE(#REF!)=ERROR.TYPE(T80),FALSE)</f>
        <v>0</v>
      </c>
      <c r="AO80" s="124" t="b">
        <f>IF(ISERROR(U80),ERROR.TYPE(#REF!)=ERROR.TYPE(U80),FALSE)</f>
        <v>0</v>
      </c>
      <c r="AP80" s="124">
        <f>IF('Member Info'!F77&gt;'GP1 April 25'!$U$1,1,0)</f>
        <v>0</v>
      </c>
      <c r="AQ80" s="124">
        <f t="shared" si="18"/>
        <v>0</v>
      </c>
      <c r="AR80" s="124">
        <f t="shared" si="19"/>
        <v>0</v>
      </c>
      <c r="AS80" s="124">
        <f t="shared" si="20"/>
        <v>1</v>
      </c>
    </row>
    <row r="81" spans="1:45" x14ac:dyDescent="0.25">
      <c r="A81" s="4">
        <v>50</v>
      </c>
      <c r="B81" s="164">
        <f>'Member Info'!D78</f>
        <v>0</v>
      </c>
      <c r="C81" s="164">
        <f>'Member Info'!E78</f>
        <v>0</v>
      </c>
      <c r="D81" s="164" t="str">
        <f>'Member Info'!G78</f>
        <v/>
      </c>
      <c r="E81" s="165">
        <f>'Member Info'!B78</f>
        <v>0</v>
      </c>
      <c r="F81" s="242"/>
      <c r="G81" s="166" t="str">
        <f>IF(E81=0,"",('Member Info'!K78+'Member Info'!L78))</f>
        <v/>
      </c>
      <c r="H81" s="419"/>
      <c r="I81" s="419"/>
      <c r="J81" s="26"/>
      <c r="K81" s="26"/>
      <c r="L81" s="384" t="str">
        <f>IF(E81=0,"",IF('Member Info'!F78&gt;$U$1,CONCATENATE("Joined with practice on ", TEXT('Member Info'!F78, "DD/MM/YYYY")),IF('Member Info'!N78&lt;&gt;"",IF('Member Info'!N78&lt;$T$1,CONCATENATE("Left Scheme on ", TEXT('Member Info'!N78, "DD/MM/YYYY")),IF(OR(G81="",G81=0),"Error Detected, No rate entered",IF(E81=0,"",IF(F81="","Error Detected, No Pensionable pay",IF(AS81=1,"No Part Time Status Entered",IF(AR81=1,"No Part Time Hours Entered",IF(ISERROR(AD81)," Unknown Values entered.",IF(V81+W81&lt;1,"Acceptable",IF(T81+U81=200, "No Contributions Entered", IF(M81="","Error Detected, Choose reason&gt;",IF(Z81="1",IF(V81=1,"Please Enter Deemed Pensionable Pay","Add Any Relevant Details Above"),"Please Give Details Above"))))))))))),IF(OR(G81="",G81=0),"Error Detected, No rate entered",IF(E81=0,"",IF(F81="","Error Detected, No Pensionable pay",IF(AS81=1,"No Part Time Status Entered",IF(AR81=1,"No Part Time Hours Entered",IF(ISERROR(AD81)," Unknown Values entered.",IF(V81+W81&lt;1,"Acceptable",IF(T81+U81=200, "No Contributions Entered", IF(M81="","Error Detected, Choose reason&gt;",IF(Z81="1",IF(V81=1,"Please Enter Deemed Pensionable Pay","Add relevant Details Above"),"Please give details Above")))))))))))))</f>
        <v/>
      </c>
      <c r="M81" s="260"/>
      <c r="N81" s="91"/>
      <c r="O81" s="91" t="str">
        <f t="shared" si="1"/>
        <v/>
      </c>
      <c r="P81" s="94">
        <f t="shared" si="2"/>
        <v>0</v>
      </c>
      <c r="Q81" s="94">
        <f t="shared" si="2"/>
        <v>0</v>
      </c>
      <c r="R81" s="218">
        <f>(ROUND((F81/100*'Member Info'!$W$2), 2))</f>
        <v>0</v>
      </c>
      <c r="S81" s="218" t="e">
        <f t="shared" si="3"/>
        <v>#VALUE!</v>
      </c>
      <c r="T81" s="218" t="str">
        <f t="shared" si="4"/>
        <v/>
      </c>
      <c r="U81" s="227" t="str">
        <f t="shared" si="5"/>
        <v/>
      </c>
      <c r="V81" s="228" t="str">
        <f t="shared" si="6"/>
        <v/>
      </c>
      <c r="W81" s="228" t="str">
        <f t="shared" si="7"/>
        <v/>
      </c>
      <c r="X81" s="222">
        <f t="shared" si="8"/>
        <v>0</v>
      </c>
      <c r="Y81" s="110">
        <f t="shared" si="9"/>
        <v>0</v>
      </c>
      <c r="Z81" s="235" t="str">
        <f t="shared" si="10"/>
        <v/>
      </c>
      <c r="AA81" s="240" t="b">
        <f t="shared" si="11"/>
        <v>0</v>
      </c>
      <c r="AB81" s="235">
        <f t="shared" si="12"/>
        <v>0</v>
      </c>
      <c r="AC81" s="235">
        <f>IF('Member Info'!N78="",1,"")</f>
        <v>1</v>
      </c>
      <c r="AD81" s="243" t="e">
        <f t="shared" si="13"/>
        <v>#VALUE!</v>
      </c>
      <c r="AE81" s="130" t="str">
        <f t="shared" si="0"/>
        <v/>
      </c>
      <c r="AF81" s="124">
        <f t="shared" si="14"/>
        <v>1</v>
      </c>
      <c r="AG81" s="124" t="str">
        <f>IF('Member Info'!N78&lt;&gt;"",IF(AND('Member Info'!N78&lt;=$U$1,'Member Info'!N78&gt;=$T$1),1,0),"")</f>
        <v/>
      </c>
      <c r="AI81" s="124" t="b">
        <f t="shared" si="15"/>
        <v>0</v>
      </c>
      <c r="AJ81" s="124">
        <f t="shared" si="16"/>
        <v>0</v>
      </c>
      <c r="AL81" s="124">
        <f t="shared" si="17"/>
        <v>0</v>
      </c>
      <c r="AM81" s="124">
        <f>IF('Member Info'!F78&gt;$T$1,1,0)</f>
        <v>0</v>
      </c>
      <c r="AN81" s="124" t="b">
        <f>IF(ISERROR(T81),ERROR.TYPE(#REF!)=ERROR.TYPE(T81),FALSE)</f>
        <v>0</v>
      </c>
      <c r="AO81" s="124" t="b">
        <f>IF(ISERROR(U81),ERROR.TYPE(#REF!)=ERROR.TYPE(U81),FALSE)</f>
        <v>0</v>
      </c>
      <c r="AP81" s="124">
        <f>IF('Member Info'!F78&gt;'GP1 April 25'!$U$1,1,0)</f>
        <v>0</v>
      </c>
      <c r="AQ81" s="124">
        <f t="shared" si="18"/>
        <v>0</v>
      </c>
      <c r="AR81" s="124">
        <f t="shared" si="19"/>
        <v>0</v>
      </c>
      <c r="AS81" s="124">
        <f t="shared" si="20"/>
        <v>1</v>
      </c>
    </row>
    <row r="82" spans="1:45" x14ac:dyDescent="0.25">
      <c r="A82" s="4">
        <v>51</v>
      </c>
      <c r="B82" s="164">
        <f>'Member Info'!D79</f>
        <v>0</v>
      </c>
      <c r="C82" s="164">
        <f>'Member Info'!E79</f>
        <v>0</v>
      </c>
      <c r="D82" s="164" t="str">
        <f>'Member Info'!G79</f>
        <v/>
      </c>
      <c r="E82" s="165">
        <f>'Member Info'!B79</f>
        <v>0</v>
      </c>
      <c r="F82" s="242"/>
      <c r="G82" s="166" t="str">
        <f>IF(E82=0,"",('Member Info'!K79+'Member Info'!L79))</f>
        <v/>
      </c>
      <c r="H82" s="419"/>
      <c r="I82" s="419"/>
      <c r="J82" s="26"/>
      <c r="K82" s="26"/>
      <c r="L82" s="384" t="str">
        <f>IF(E82=0,"",IF('Member Info'!F79&gt;$U$1,CONCATENATE("Joined with practice on ", TEXT('Member Info'!F79, "DD/MM/YYYY")),IF('Member Info'!N79&lt;&gt;"",IF('Member Info'!N79&lt;$T$1,CONCATENATE("Left Scheme on ", TEXT('Member Info'!N79, "DD/MM/YYYY")),IF(OR(G82="",G82=0),"Error Detected, No rate entered",IF(E82=0,"",IF(F82="","Error Detected, No Pensionable pay",IF(AS82=1,"No Part Time Status Entered",IF(AR82=1,"No Part Time Hours Entered",IF(ISERROR(AD82)," Unknown Values entered.",IF(V82+W82&lt;1,"Acceptable",IF(T82+U82=200, "No Contributions Entered", IF(M82="","Error Detected, Choose reason&gt;",IF(Z82="1",IF(V82=1,"Please Enter Deemed Pensionable Pay","Add Any Relevant Details Above"),"Please Give Details Above"))))))))))),IF(OR(G82="",G82=0),"Error Detected, No rate entered",IF(E82=0,"",IF(F82="","Error Detected, No Pensionable pay",IF(AS82=1,"No Part Time Status Entered",IF(AR82=1,"No Part Time Hours Entered",IF(ISERROR(AD82)," Unknown Values entered.",IF(V82+W82&lt;1,"Acceptable",IF(T82+U82=200, "No Contributions Entered", IF(M82="","Error Detected, Choose reason&gt;",IF(Z82="1",IF(V82=1,"Please Enter Deemed Pensionable Pay","Add relevant Details Above"),"Please give details Above")))))))))))))</f>
        <v/>
      </c>
      <c r="M82" s="260"/>
      <c r="N82" s="91"/>
      <c r="O82" s="91" t="str">
        <f t="shared" si="1"/>
        <v/>
      </c>
      <c r="P82" s="94">
        <f t="shared" si="2"/>
        <v>0</v>
      </c>
      <c r="Q82" s="94">
        <f t="shared" si="2"/>
        <v>0</v>
      </c>
      <c r="R82" s="218">
        <f>(ROUND((F82/100*'Member Info'!$W$2), 2))</f>
        <v>0</v>
      </c>
      <c r="S82" s="218" t="e">
        <f t="shared" si="3"/>
        <v>#VALUE!</v>
      </c>
      <c r="T82" s="218" t="str">
        <f t="shared" si="4"/>
        <v/>
      </c>
      <c r="U82" s="227" t="str">
        <f t="shared" si="5"/>
        <v/>
      </c>
      <c r="V82" s="228" t="str">
        <f t="shared" si="6"/>
        <v/>
      </c>
      <c r="W82" s="228" t="str">
        <f t="shared" si="7"/>
        <v/>
      </c>
      <c r="X82" s="222">
        <f t="shared" si="8"/>
        <v>0</v>
      </c>
      <c r="Y82" s="110">
        <f t="shared" si="9"/>
        <v>0</v>
      </c>
      <c r="Z82" s="235" t="str">
        <f t="shared" si="10"/>
        <v/>
      </c>
      <c r="AA82" s="240" t="b">
        <f t="shared" si="11"/>
        <v>0</v>
      </c>
      <c r="AB82" s="235">
        <f t="shared" si="12"/>
        <v>0</v>
      </c>
      <c r="AC82" s="235">
        <f>IF('Member Info'!N79="",1,"")</f>
        <v>1</v>
      </c>
      <c r="AD82" s="243" t="e">
        <f t="shared" si="13"/>
        <v>#VALUE!</v>
      </c>
      <c r="AE82" s="130" t="str">
        <f t="shared" si="0"/>
        <v/>
      </c>
      <c r="AF82" s="124">
        <f t="shared" si="14"/>
        <v>1</v>
      </c>
      <c r="AG82" s="124" t="str">
        <f>IF('Member Info'!N79&lt;&gt;"",IF(AND('Member Info'!N79&lt;=$U$1,'Member Info'!N79&gt;=$T$1),1,0),"")</f>
        <v/>
      </c>
      <c r="AI82" s="124" t="b">
        <f t="shared" si="15"/>
        <v>0</v>
      </c>
      <c r="AJ82" s="124">
        <f t="shared" si="16"/>
        <v>0</v>
      </c>
      <c r="AL82" s="124">
        <f t="shared" si="17"/>
        <v>0</v>
      </c>
      <c r="AM82" s="124">
        <f>IF('Member Info'!F79&gt;$T$1,1,0)</f>
        <v>0</v>
      </c>
      <c r="AN82" s="124" t="b">
        <f>IF(ISERROR(T82),ERROR.TYPE(#REF!)=ERROR.TYPE(T82),FALSE)</f>
        <v>0</v>
      </c>
      <c r="AO82" s="124" t="b">
        <f>IF(ISERROR(U82),ERROR.TYPE(#REF!)=ERROR.TYPE(U82),FALSE)</f>
        <v>0</v>
      </c>
      <c r="AP82" s="124">
        <f>IF('Member Info'!F79&gt;'GP1 April 25'!$U$1,1,0)</f>
        <v>0</v>
      </c>
      <c r="AQ82" s="124">
        <f t="shared" si="18"/>
        <v>0</v>
      </c>
      <c r="AR82" s="124">
        <f t="shared" si="19"/>
        <v>0</v>
      </c>
      <c r="AS82" s="124">
        <f t="shared" si="20"/>
        <v>1</v>
      </c>
    </row>
    <row r="83" spans="1:45" x14ac:dyDescent="0.25">
      <c r="A83" s="4">
        <v>52</v>
      </c>
      <c r="B83" s="164">
        <f>'Member Info'!D80</f>
        <v>0</v>
      </c>
      <c r="C83" s="164">
        <f>'Member Info'!E80</f>
        <v>0</v>
      </c>
      <c r="D83" s="164" t="str">
        <f>'Member Info'!G80</f>
        <v/>
      </c>
      <c r="E83" s="165">
        <f>'Member Info'!B80</f>
        <v>0</v>
      </c>
      <c r="F83" s="242"/>
      <c r="G83" s="166" t="str">
        <f>IF(E83=0,"",('Member Info'!K80+'Member Info'!L80))</f>
        <v/>
      </c>
      <c r="H83" s="419"/>
      <c r="I83" s="419"/>
      <c r="J83" s="26"/>
      <c r="K83" s="26"/>
      <c r="L83" s="384" t="str">
        <f>IF(E83=0,"",IF('Member Info'!F80&gt;$U$1,CONCATENATE("Joined with practice on ", TEXT('Member Info'!F80, "DD/MM/YYYY")),IF('Member Info'!N80&lt;&gt;"",IF('Member Info'!N80&lt;$T$1,CONCATENATE("Left Scheme on ", TEXT('Member Info'!N80, "DD/MM/YYYY")),IF(OR(G83="",G83=0),"Error Detected, No rate entered",IF(E83=0,"",IF(F83="","Error Detected, No Pensionable pay",IF(AS83=1,"No Part Time Status Entered",IF(AR83=1,"No Part Time Hours Entered",IF(ISERROR(AD83)," Unknown Values entered.",IF(V83+W83&lt;1,"Acceptable",IF(T83+U83=200, "No Contributions Entered", IF(M83="","Error Detected, Choose reason&gt;",IF(Z83="1",IF(V83=1,"Please Enter Deemed Pensionable Pay","Add Any Relevant Details Above"),"Please Give Details Above"))))))))))),IF(OR(G83="",G83=0),"Error Detected, No rate entered",IF(E83=0,"",IF(F83="","Error Detected, No Pensionable pay",IF(AS83=1,"No Part Time Status Entered",IF(AR83=1,"No Part Time Hours Entered",IF(ISERROR(AD83)," Unknown Values entered.",IF(V83+W83&lt;1,"Acceptable",IF(T83+U83=200, "No Contributions Entered", IF(M83="","Error Detected, Choose reason&gt;",IF(Z83="1",IF(V83=1,"Please Enter Deemed Pensionable Pay","Add relevant Details Above"),"Please give details Above")))))))))))))</f>
        <v/>
      </c>
      <c r="M83" s="260"/>
      <c r="N83" s="91"/>
      <c r="O83" s="91" t="str">
        <f t="shared" si="1"/>
        <v/>
      </c>
      <c r="P83" s="94">
        <f t="shared" si="2"/>
        <v>0</v>
      </c>
      <c r="Q83" s="94">
        <f t="shared" si="2"/>
        <v>0</v>
      </c>
      <c r="R83" s="218">
        <f>(ROUND((F83/100*'Member Info'!$W$2), 2))</f>
        <v>0</v>
      </c>
      <c r="S83" s="218" t="e">
        <f t="shared" si="3"/>
        <v>#VALUE!</v>
      </c>
      <c r="T83" s="218" t="str">
        <f t="shared" si="4"/>
        <v/>
      </c>
      <c r="U83" s="227" t="str">
        <f t="shared" si="5"/>
        <v/>
      </c>
      <c r="V83" s="228" t="str">
        <f t="shared" si="6"/>
        <v/>
      </c>
      <c r="W83" s="228" t="str">
        <f t="shared" si="7"/>
        <v/>
      </c>
      <c r="X83" s="222">
        <f t="shared" si="8"/>
        <v>0</v>
      </c>
      <c r="Y83" s="110">
        <f t="shared" si="9"/>
        <v>0</v>
      </c>
      <c r="Z83" s="235" t="str">
        <f t="shared" si="10"/>
        <v/>
      </c>
      <c r="AA83" s="240" t="b">
        <f t="shared" si="11"/>
        <v>0</v>
      </c>
      <c r="AB83" s="235">
        <f t="shared" si="12"/>
        <v>0</v>
      </c>
      <c r="AC83" s="235">
        <f>IF('Member Info'!N80="",1,"")</f>
        <v>1</v>
      </c>
      <c r="AD83" s="243" t="e">
        <f t="shared" si="13"/>
        <v>#VALUE!</v>
      </c>
      <c r="AE83" s="130" t="str">
        <f t="shared" si="0"/>
        <v/>
      </c>
      <c r="AF83" s="124">
        <f t="shared" si="14"/>
        <v>1</v>
      </c>
      <c r="AG83" s="124" t="str">
        <f>IF('Member Info'!N80&lt;&gt;"",IF(AND('Member Info'!N80&lt;=$U$1,'Member Info'!N80&gt;=$T$1),1,0),"")</f>
        <v/>
      </c>
      <c r="AI83" s="124" t="b">
        <f t="shared" si="15"/>
        <v>0</v>
      </c>
      <c r="AJ83" s="124">
        <f t="shared" si="16"/>
        <v>0</v>
      </c>
      <c r="AL83" s="124">
        <f t="shared" si="17"/>
        <v>0</v>
      </c>
      <c r="AM83" s="124">
        <f>IF('Member Info'!F80&gt;$T$1,1,0)</f>
        <v>0</v>
      </c>
      <c r="AN83" s="124" t="b">
        <f>IF(ISERROR(T83),ERROR.TYPE(#REF!)=ERROR.TYPE(T83),FALSE)</f>
        <v>0</v>
      </c>
      <c r="AO83" s="124" t="b">
        <f>IF(ISERROR(U83),ERROR.TYPE(#REF!)=ERROR.TYPE(U83),FALSE)</f>
        <v>0</v>
      </c>
      <c r="AP83" s="124">
        <f>IF('Member Info'!F80&gt;'GP1 April 25'!$U$1,1,0)</f>
        <v>0</v>
      </c>
      <c r="AQ83" s="124">
        <f t="shared" si="18"/>
        <v>0</v>
      </c>
      <c r="AR83" s="124">
        <f t="shared" si="19"/>
        <v>0</v>
      </c>
      <c r="AS83" s="124">
        <f t="shared" si="20"/>
        <v>1</v>
      </c>
    </row>
    <row r="84" spans="1:45" x14ac:dyDescent="0.25">
      <c r="A84" s="4">
        <v>53</v>
      </c>
      <c r="B84" s="164">
        <f>'Member Info'!D81</f>
        <v>0</v>
      </c>
      <c r="C84" s="164">
        <f>'Member Info'!E81</f>
        <v>0</v>
      </c>
      <c r="D84" s="164" t="str">
        <f>'Member Info'!G81</f>
        <v/>
      </c>
      <c r="E84" s="165">
        <f>'Member Info'!B81</f>
        <v>0</v>
      </c>
      <c r="F84" s="242"/>
      <c r="G84" s="166" t="str">
        <f>IF(E84=0,"",('Member Info'!K81+'Member Info'!L81))</f>
        <v/>
      </c>
      <c r="H84" s="419"/>
      <c r="I84" s="419"/>
      <c r="J84" s="26"/>
      <c r="K84" s="26"/>
      <c r="L84" s="384" t="str">
        <f>IF(E84=0,"",IF('Member Info'!F81&gt;$U$1,CONCATENATE("Joined with practice on ", TEXT('Member Info'!F81, "DD/MM/YYYY")),IF('Member Info'!N81&lt;&gt;"",IF('Member Info'!N81&lt;$T$1,CONCATENATE("Left Scheme on ", TEXT('Member Info'!N81, "DD/MM/YYYY")),IF(OR(G84="",G84=0),"Error Detected, No rate entered",IF(E84=0,"",IF(F84="","Error Detected, No Pensionable pay",IF(AS84=1,"No Part Time Status Entered",IF(AR84=1,"No Part Time Hours Entered",IF(ISERROR(AD84)," Unknown Values entered.",IF(V84+W84&lt;1,"Acceptable",IF(T84+U84=200, "No Contributions Entered", IF(M84="","Error Detected, Choose reason&gt;",IF(Z84="1",IF(V84=1,"Please Enter Deemed Pensionable Pay","Add Any Relevant Details Above"),"Please Give Details Above"))))))))))),IF(OR(G84="",G84=0),"Error Detected, No rate entered",IF(E84=0,"",IF(F84="","Error Detected, No Pensionable pay",IF(AS84=1,"No Part Time Status Entered",IF(AR84=1,"No Part Time Hours Entered",IF(ISERROR(AD84)," Unknown Values entered.",IF(V84+W84&lt;1,"Acceptable",IF(T84+U84=200, "No Contributions Entered", IF(M84="","Error Detected, Choose reason&gt;",IF(Z84="1",IF(V84=1,"Please Enter Deemed Pensionable Pay","Add relevant Details Above"),"Please give details Above")))))))))))))</f>
        <v/>
      </c>
      <c r="M84" s="260"/>
      <c r="N84" s="91"/>
      <c r="O84" s="91" t="str">
        <f t="shared" si="1"/>
        <v/>
      </c>
      <c r="P84" s="94">
        <f t="shared" si="2"/>
        <v>0</v>
      </c>
      <c r="Q84" s="94">
        <f t="shared" si="2"/>
        <v>0</v>
      </c>
      <c r="R84" s="218">
        <f>(ROUND((F84/100*'Member Info'!$W$2), 2))</f>
        <v>0</v>
      </c>
      <c r="S84" s="218" t="e">
        <f t="shared" si="3"/>
        <v>#VALUE!</v>
      </c>
      <c r="T84" s="218" t="str">
        <f t="shared" si="4"/>
        <v/>
      </c>
      <c r="U84" s="227" t="str">
        <f t="shared" si="5"/>
        <v/>
      </c>
      <c r="V84" s="228" t="str">
        <f t="shared" si="6"/>
        <v/>
      </c>
      <c r="W84" s="228" t="str">
        <f t="shared" si="7"/>
        <v/>
      </c>
      <c r="X84" s="222">
        <f t="shared" si="8"/>
        <v>0</v>
      </c>
      <c r="Y84" s="110">
        <f t="shared" si="9"/>
        <v>0</v>
      </c>
      <c r="Z84" s="235" t="str">
        <f t="shared" si="10"/>
        <v/>
      </c>
      <c r="AA84" s="240" t="b">
        <f t="shared" si="11"/>
        <v>0</v>
      </c>
      <c r="AB84" s="235">
        <f t="shared" si="12"/>
        <v>0</v>
      </c>
      <c r="AC84" s="235">
        <f>IF('Member Info'!N81="",1,"")</f>
        <v>1</v>
      </c>
      <c r="AD84" s="243" t="e">
        <f t="shared" si="13"/>
        <v>#VALUE!</v>
      </c>
      <c r="AE84" s="130" t="str">
        <f t="shared" si="0"/>
        <v/>
      </c>
      <c r="AF84" s="124">
        <f t="shared" si="14"/>
        <v>1</v>
      </c>
      <c r="AG84" s="124" t="str">
        <f>IF('Member Info'!N81&lt;&gt;"",IF(AND('Member Info'!N81&lt;=$U$1,'Member Info'!N81&gt;=$T$1),1,0),"")</f>
        <v/>
      </c>
      <c r="AI84" s="124" t="b">
        <f t="shared" si="15"/>
        <v>0</v>
      </c>
      <c r="AJ84" s="124">
        <f t="shared" si="16"/>
        <v>0</v>
      </c>
      <c r="AL84" s="124">
        <f t="shared" si="17"/>
        <v>0</v>
      </c>
      <c r="AM84" s="124">
        <f>IF('Member Info'!F81&gt;$T$1,1,0)</f>
        <v>0</v>
      </c>
      <c r="AN84" s="124" t="b">
        <f>IF(ISERROR(T84),ERROR.TYPE(#REF!)=ERROR.TYPE(T84),FALSE)</f>
        <v>0</v>
      </c>
      <c r="AO84" s="124" t="b">
        <f>IF(ISERROR(U84),ERROR.TYPE(#REF!)=ERROR.TYPE(U84),FALSE)</f>
        <v>0</v>
      </c>
      <c r="AP84" s="124">
        <f>IF('Member Info'!F81&gt;'GP1 April 25'!$U$1,1,0)</f>
        <v>0</v>
      </c>
      <c r="AQ84" s="124">
        <f t="shared" si="18"/>
        <v>0</v>
      </c>
      <c r="AR84" s="124">
        <f t="shared" si="19"/>
        <v>0</v>
      </c>
      <c r="AS84" s="124">
        <f t="shared" si="20"/>
        <v>1</v>
      </c>
    </row>
    <row r="85" spans="1:45" x14ac:dyDescent="0.25">
      <c r="A85" s="4">
        <v>54</v>
      </c>
      <c r="B85" s="164">
        <f>'Member Info'!D82</f>
        <v>0</v>
      </c>
      <c r="C85" s="164">
        <f>'Member Info'!E82</f>
        <v>0</v>
      </c>
      <c r="D85" s="164" t="str">
        <f>'Member Info'!G82</f>
        <v/>
      </c>
      <c r="E85" s="165">
        <f>'Member Info'!B82</f>
        <v>0</v>
      </c>
      <c r="F85" s="242"/>
      <c r="G85" s="166" t="str">
        <f>IF(E85=0,"",('Member Info'!K82+'Member Info'!L82))</f>
        <v/>
      </c>
      <c r="H85" s="419"/>
      <c r="I85" s="419"/>
      <c r="J85" s="26"/>
      <c r="K85" s="26"/>
      <c r="L85" s="384" t="str">
        <f>IF(E85=0,"",IF('Member Info'!F82&gt;$U$1,CONCATENATE("Joined with practice on ", TEXT('Member Info'!F82, "DD/MM/YYYY")),IF('Member Info'!N82&lt;&gt;"",IF('Member Info'!N82&lt;$T$1,CONCATENATE("Left Scheme on ", TEXT('Member Info'!N82, "DD/MM/YYYY")),IF(OR(G85="",G85=0),"Error Detected, No rate entered",IF(E85=0,"",IF(F85="","Error Detected, No Pensionable pay",IF(AS85=1,"No Part Time Status Entered",IF(AR85=1,"No Part Time Hours Entered",IF(ISERROR(AD85)," Unknown Values entered.",IF(V85+W85&lt;1,"Acceptable",IF(T85+U85=200, "No Contributions Entered", IF(M85="","Error Detected, Choose reason&gt;",IF(Z85="1",IF(V85=1,"Please Enter Deemed Pensionable Pay","Add Any Relevant Details Above"),"Please Give Details Above"))))))))))),IF(OR(G85="",G85=0),"Error Detected, No rate entered",IF(E85=0,"",IF(F85="","Error Detected, No Pensionable pay",IF(AS85=1,"No Part Time Status Entered",IF(AR85=1,"No Part Time Hours Entered",IF(ISERROR(AD85)," Unknown Values entered.",IF(V85+W85&lt;1,"Acceptable",IF(T85+U85=200, "No Contributions Entered", IF(M85="","Error Detected, Choose reason&gt;",IF(Z85="1",IF(V85=1,"Please Enter Deemed Pensionable Pay","Add relevant Details Above"),"Please give details Above")))))))))))))</f>
        <v/>
      </c>
      <c r="M85" s="260"/>
      <c r="N85" s="91"/>
      <c r="O85" s="91" t="str">
        <f t="shared" si="1"/>
        <v/>
      </c>
      <c r="P85" s="94">
        <f t="shared" si="2"/>
        <v>0</v>
      </c>
      <c r="Q85" s="94">
        <f t="shared" si="2"/>
        <v>0</v>
      </c>
      <c r="R85" s="218">
        <f>(ROUND((F85/100*'Member Info'!$W$2), 2))</f>
        <v>0</v>
      </c>
      <c r="S85" s="218" t="e">
        <f t="shared" si="3"/>
        <v>#VALUE!</v>
      </c>
      <c r="T85" s="218" t="str">
        <f t="shared" si="4"/>
        <v/>
      </c>
      <c r="U85" s="227" t="str">
        <f t="shared" si="5"/>
        <v/>
      </c>
      <c r="V85" s="228" t="str">
        <f t="shared" si="6"/>
        <v/>
      </c>
      <c r="W85" s="228" t="str">
        <f t="shared" si="7"/>
        <v/>
      </c>
      <c r="X85" s="222">
        <f t="shared" si="8"/>
        <v>0</v>
      </c>
      <c r="Y85" s="110">
        <f t="shared" si="9"/>
        <v>0</v>
      </c>
      <c r="Z85" s="235" t="str">
        <f t="shared" si="10"/>
        <v/>
      </c>
      <c r="AA85" s="240" t="b">
        <f t="shared" si="11"/>
        <v>0</v>
      </c>
      <c r="AB85" s="235">
        <f t="shared" si="12"/>
        <v>0</v>
      </c>
      <c r="AC85" s="235">
        <f>IF('Member Info'!N82="",1,"")</f>
        <v>1</v>
      </c>
      <c r="AD85" s="243" t="e">
        <f t="shared" si="13"/>
        <v>#VALUE!</v>
      </c>
      <c r="AE85" s="130" t="str">
        <f t="shared" si="0"/>
        <v/>
      </c>
      <c r="AF85" s="124">
        <f t="shared" si="14"/>
        <v>1</v>
      </c>
      <c r="AG85" s="124" t="str">
        <f>IF('Member Info'!N82&lt;&gt;"",IF(AND('Member Info'!N82&lt;=$U$1,'Member Info'!N82&gt;=$T$1),1,0),"")</f>
        <v/>
      </c>
      <c r="AI85" s="124" t="b">
        <f t="shared" si="15"/>
        <v>0</v>
      </c>
      <c r="AJ85" s="124">
        <f t="shared" si="16"/>
        <v>0</v>
      </c>
      <c r="AL85" s="124">
        <f t="shared" si="17"/>
        <v>0</v>
      </c>
      <c r="AM85" s="124">
        <f>IF('Member Info'!F82&gt;$T$1,1,0)</f>
        <v>0</v>
      </c>
      <c r="AN85" s="124" t="b">
        <f>IF(ISERROR(T85),ERROR.TYPE(#REF!)=ERROR.TYPE(T85),FALSE)</f>
        <v>0</v>
      </c>
      <c r="AO85" s="124" t="b">
        <f>IF(ISERROR(U85),ERROR.TYPE(#REF!)=ERROR.TYPE(U85),FALSE)</f>
        <v>0</v>
      </c>
      <c r="AP85" s="124">
        <f>IF('Member Info'!F82&gt;'GP1 April 25'!$U$1,1,0)</f>
        <v>0</v>
      </c>
      <c r="AQ85" s="124">
        <f t="shared" si="18"/>
        <v>0</v>
      </c>
      <c r="AR85" s="124">
        <f t="shared" si="19"/>
        <v>0</v>
      </c>
      <c r="AS85" s="124">
        <f t="shared" si="20"/>
        <v>1</v>
      </c>
    </row>
    <row r="86" spans="1:45" x14ac:dyDescent="0.25">
      <c r="A86" s="4">
        <v>55</v>
      </c>
      <c r="B86" s="164">
        <f>'Member Info'!D83</f>
        <v>0</v>
      </c>
      <c r="C86" s="164">
        <f>'Member Info'!E83</f>
        <v>0</v>
      </c>
      <c r="D86" s="164" t="str">
        <f>'Member Info'!G83</f>
        <v/>
      </c>
      <c r="E86" s="165">
        <f>'Member Info'!B83</f>
        <v>0</v>
      </c>
      <c r="F86" s="242"/>
      <c r="G86" s="166" t="str">
        <f>IF(E86=0,"",('Member Info'!K83+'Member Info'!L83))</f>
        <v/>
      </c>
      <c r="H86" s="419"/>
      <c r="I86" s="419"/>
      <c r="J86" s="26"/>
      <c r="K86" s="26"/>
      <c r="L86" s="384" t="str">
        <f>IF(E86=0,"",IF('Member Info'!F83&gt;$U$1,CONCATENATE("Joined with practice on ", TEXT('Member Info'!F83, "DD/MM/YYYY")),IF('Member Info'!N83&lt;&gt;"",IF('Member Info'!N83&lt;$T$1,CONCATENATE("Left Scheme on ", TEXT('Member Info'!N83, "DD/MM/YYYY")),IF(OR(G86="",G86=0),"Error Detected, No rate entered",IF(E86=0,"",IF(F86="","Error Detected, No Pensionable pay",IF(AS86=1,"No Part Time Status Entered",IF(AR86=1,"No Part Time Hours Entered",IF(ISERROR(AD86)," Unknown Values entered.",IF(V86+W86&lt;1,"Acceptable",IF(T86+U86=200, "No Contributions Entered", IF(M86="","Error Detected, Choose reason&gt;",IF(Z86="1",IF(V86=1,"Please Enter Deemed Pensionable Pay","Add Any Relevant Details Above"),"Please Give Details Above"))))))))))),IF(OR(G86="",G86=0),"Error Detected, No rate entered",IF(E86=0,"",IF(F86="","Error Detected, No Pensionable pay",IF(AS86=1,"No Part Time Status Entered",IF(AR86=1,"No Part Time Hours Entered",IF(ISERROR(AD86)," Unknown Values entered.",IF(V86+W86&lt;1,"Acceptable",IF(T86+U86=200, "No Contributions Entered", IF(M86="","Error Detected, Choose reason&gt;",IF(Z86="1",IF(V86=1,"Please Enter Deemed Pensionable Pay","Add relevant Details Above"),"Please give details Above")))))))))))))</f>
        <v/>
      </c>
      <c r="M86" s="260"/>
      <c r="N86" s="91"/>
      <c r="O86" s="91" t="str">
        <f t="shared" si="1"/>
        <v/>
      </c>
      <c r="P86" s="94">
        <f t="shared" si="2"/>
        <v>0</v>
      </c>
      <c r="Q86" s="94">
        <f t="shared" si="2"/>
        <v>0</v>
      </c>
      <c r="R86" s="218">
        <f>(ROUND((F86/100*'Member Info'!$W$2), 2))</f>
        <v>0</v>
      </c>
      <c r="S86" s="218" t="e">
        <f t="shared" si="3"/>
        <v>#VALUE!</v>
      </c>
      <c r="T86" s="218" t="str">
        <f t="shared" si="4"/>
        <v/>
      </c>
      <c r="U86" s="227" t="str">
        <f t="shared" si="5"/>
        <v/>
      </c>
      <c r="V86" s="228" t="str">
        <f t="shared" si="6"/>
        <v/>
      </c>
      <c r="W86" s="228" t="str">
        <f t="shared" si="7"/>
        <v/>
      </c>
      <c r="X86" s="222">
        <f t="shared" si="8"/>
        <v>0</v>
      </c>
      <c r="Y86" s="110">
        <f t="shared" si="9"/>
        <v>0</v>
      </c>
      <c r="Z86" s="235" t="str">
        <f t="shared" si="10"/>
        <v/>
      </c>
      <c r="AA86" s="240" t="b">
        <f t="shared" si="11"/>
        <v>0</v>
      </c>
      <c r="AB86" s="235">
        <f t="shared" si="12"/>
        <v>0</v>
      </c>
      <c r="AC86" s="235">
        <f>IF('Member Info'!N83="",1,"")</f>
        <v>1</v>
      </c>
      <c r="AD86" s="243" t="e">
        <f t="shared" si="13"/>
        <v>#VALUE!</v>
      </c>
      <c r="AE86" s="130" t="str">
        <f t="shared" si="0"/>
        <v/>
      </c>
      <c r="AF86" s="124">
        <f t="shared" si="14"/>
        <v>1</v>
      </c>
      <c r="AG86" s="124" t="str">
        <f>IF('Member Info'!N83&lt;&gt;"",IF(AND('Member Info'!N83&lt;=$U$1,'Member Info'!N83&gt;=$T$1),1,0),"")</f>
        <v/>
      </c>
      <c r="AI86" s="124" t="b">
        <f t="shared" si="15"/>
        <v>0</v>
      </c>
      <c r="AJ86" s="124">
        <f t="shared" si="16"/>
        <v>0</v>
      </c>
      <c r="AL86" s="124">
        <f t="shared" si="17"/>
        <v>0</v>
      </c>
      <c r="AM86" s="124">
        <f>IF('Member Info'!F83&gt;$T$1,1,0)</f>
        <v>0</v>
      </c>
      <c r="AN86" s="124" t="b">
        <f>IF(ISERROR(T86),ERROR.TYPE(#REF!)=ERROR.TYPE(T86),FALSE)</f>
        <v>0</v>
      </c>
      <c r="AO86" s="124" t="b">
        <f>IF(ISERROR(U86),ERROR.TYPE(#REF!)=ERROR.TYPE(U86),FALSE)</f>
        <v>0</v>
      </c>
      <c r="AP86" s="124">
        <f>IF('Member Info'!F83&gt;'GP1 April 25'!$U$1,1,0)</f>
        <v>0</v>
      </c>
      <c r="AQ86" s="124">
        <f t="shared" si="18"/>
        <v>0</v>
      </c>
      <c r="AR86" s="124">
        <f t="shared" si="19"/>
        <v>0</v>
      </c>
      <c r="AS86" s="124">
        <f t="shared" si="20"/>
        <v>1</v>
      </c>
    </row>
    <row r="87" spans="1:45" x14ac:dyDescent="0.25">
      <c r="A87" s="4">
        <v>56</v>
      </c>
      <c r="B87" s="164">
        <f>'Member Info'!D84</f>
        <v>0</v>
      </c>
      <c r="C87" s="164">
        <f>'Member Info'!E84</f>
        <v>0</v>
      </c>
      <c r="D87" s="164" t="str">
        <f>'Member Info'!G84</f>
        <v/>
      </c>
      <c r="E87" s="165">
        <f>'Member Info'!B84</f>
        <v>0</v>
      </c>
      <c r="F87" s="242"/>
      <c r="G87" s="166" t="str">
        <f>IF(E87=0,"",('Member Info'!K84+'Member Info'!L84))</f>
        <v/>
      </c>
      <c r="H87" s="419"/>
      <c r="I87" s="419"/>
      <c r="J87" s="26"/>
      <c r="K87" s="26"/>
      <c r="L87" s="384" t="str">
        <f>IF(E87=0,"",IF('Member Info'!F84&gt;$U$1,CONCATENATE("Joined with practice on ", TEXT('Member Info'!F84, "DD/MM/YYYY")),IF('Member Info'!N84&lt;&gt;"",IF('Member Info'!N84&lt;$T$1,CONCATENATE("Left Scheme on ", TEXT('Member Info'!N84, "DD/MM/YYYY")),IF(OR(G87="",G87=0),"Error Detected, No rate entered",IF(E87=0,"",IF(F87="","Error Detected, No Pensionable pay",IF(AS87=1,"No Part Time Status Entered",IF(AR87=1,"No Part Time Hours Entered",IF(ISERROR(AD87)," Unknown Values entered.",IF(V87+W87&lt;1,"Acceptable",IF(T87+U87=200, "No Contributions Entered", IF(M87="","Error Detected, Choose reason&gt;",IF(Z87="1",IF(V87=1,"Please Enter Deemed Pensionable Pay","Add Any Relevant Details Above"),"Please Give Details Above"))))))))))),IF(OR(G87="",G87=0),"Error Detected, No rate entered",IF(E87=0,"",IF(F87="","Error Detected, No Pensionable pay",IF(AS87=1,"No Part Time Status Entered",IF(AR87=1,"No Part Time Hours Entered",IF(ISERROR(AD87)," Unknown Values entered.",IF(V87+W87&lt;1,"Acceptable",IF(T87+U87=200, "No Contributions Entered", IF(M87="","Error Detected, Choose reason&gt;",IF(Z87="1",IF(V87=1,"Please Enter Deemed Pensionable Pay","Add relevant Details Above"),"Please give details Above")))))))))))))</f>
        <v/>
      </c>
      <c r="M87" s="260"/>
      <c r="N87" s="91"/>
      <c r="O87" s="91" t="str">
        <f t="shared" si="1"/>
        <v/>
      </c>
      <c r="P87" s="94">
        <f t="shared" si="2"/>
        <v>0</v>
      </c>
      <c r="Q87" s="94">
        <f t="shared" si="2"/>
        <v>0</v>
      </c>
      <c r="R87" s="218">
        <f>(ROUND((F87/100*'Member Info'!$W$2), 2))</f>
        <v>0</v>
      </c>
      <c r="S87" s="218" t="e">
        <f t="shared" si="3"/>
        <v>#VALUE!</v>
      </c>
      <c r="T87" s="218" t="str">
        <f t="shared" si="4"/>
        <v/>
      </c>
      <c r="U87" s="227" t="str">
        <f t="shared" si="5"/>
        <v/>
      </c>
      <c r="V87" s="228" t="str">
        <f t="shared" si="6"/>
        <v/>
      </c>
      <c r="W87" s="228" t="str">
        <f t="shared" si="7"/>
        <v/>
      </c>
      <c r="X87" s="222">
        <f t="shared" si="8"/>
        <v>0</v>
      </c>
      <c r="Y87" s="110">
        <f t="shared" si="9"/>
        <v>0</v>
      </c>
      <c r="Z87" s="235" t="str">
        <f t="shared" si="10"/>
        <v/>
      </c>
      <c r="AA87" s="240" t="b">
        <f t="shared" si="11"/>
        <v>0</v>
      </c>
      <c r="AB87" s="235">
        <f t="shared" si="12"/>
        <v>0</v>
      </c>
      <c r="AC87" s="235">
        <f>IF('Member Info'!N84="",1,"")</f>
        <v>1</v>
      </c>
      <c r="AD87" s="243" t="e">
        <f t="shared" si="13"/>
        <v>#VALUE!</v>
      </c>
      <c r="AE87" s="130" t="str">
        <f t="shared" si="0"/>
        <v/>
      </c>
      <c r="AF87" s="124">
        <f t="shared" si="14"/>
        <v>1</v>
      </c>
      <c r="AG87" s="124" t="str">
        <f>IF('Member Info'!N84&lt;&gt;"",IF(AND('Member Info'!N84&lt;=$U$1,'Member Info'!N84&gt;=$T$1),1,0),"")</f>
        <v/>
      </c>
      <c r="AI87" s="124" t="b">
        <f t="shared" si="15"/>
        <v>0</v>
      </c>
      <c r="AJ87" s="124">
        <f t="shared" si="16"/>
        <v>0</v>
      </c>
      <c r="AL87" s="124">
        <f t="shared" si="17"/>
        <v>0</v>
      </c>
      <c r="AM87" s="124">
        <f>IF('Member Info'!F84&gt;$T$1,1,0)</f>
        <v>0</v>
      </c>
      <c r="AN87" s="124" t="b">
        <f>IF(ISERROR(T87),ERROR.TYPE(#REF!)=ERROR.TYPE(T87),FALSE)</f>
        <v>0</v>
      </c>
      <c r="AO87" s="124" t="b">
        <f>IF(ISERROR(U87),ERROR.TYPE(#REF!)=ERROR.TYPE(U87),FALSE)</f>
        <v>0</v>
      </c>
      <c r="AP87" s="124">
        <f>IF('Member Info'!F84&gt;'GP1 April 25'!$U$1,1,0)</f>
        <v>0</v>
      </c>
      <c r="AQ87" s="124">
        <f t="shared" si="18"/>
        <v>0</v>
      </c>
      <c r="AR87" s="124">
        <f t="shared" si="19"/>
        <v>0</v>
      </c>
      <c r="AS87" s="124">
        <f t="shared" si="20"/>
        <v>1</v>
      </c>
    </row>
    <row r="88" spans="1:45" x14ac:dyDescent="0.25">
      <c r="A88" s="4">
        <v>57</v>
      </c>
      <c r="B88" s="164">
        <f>'Member Info'!D85</f>
        <v>0</v>
      </c>
      <c r="C88" s="164">
        <f>'Member Info'!E85</f>
        <v>0</v>
      </c>
      <c r="D88" s="164" t="str">
        <f>'Member Info'!G85</f>
        <v/>
      </c>
      <c r="E88" s="165">
        <f>'Member Info'!B85</f>
        <v>0</v>
      </c>
      <c r="F88" s="242"/>
      <c r="G88" s="166" t="str">
        <f>IF(E88=0,"",('Member Info'!K85+'Member Info'!L85))</f>
        <v/>
      </c>
      <c r="H88" s="419"/>
      <c r="I88" s="419"/>
      <c r="J88" s="26"/>
      <c r="K88" s="26"/>
      <c r="L88" s="384" t="str">
        <f>IF(E88=0,"",IF('Member Info'!F85&gt;$U$1,CONCATENATE("Joined with practice on ", TEXT('Member Info'!F85, "DD/MM/YYYY")),IF('Member Info'!N85&lt;&gt;"",IF('Member Info'!N85&lt;$T$1,CONCATENATE("Left Scheme on ", TEXT('Member Info'!N85, "DD/MM/YYYY")),IF(OR(G88="",G88=0),"Error Detected, No rate entered",IF(E88=0,"",IF(F88="","Error Detected, No Pensionable pay",IF(AS88=1,"No Part Time Status Entered",IF(AR88=1,"No Part Time Hours Entered",IF(ISERROR(AD88)," Unknown Values entered.",IF(V88+W88&lt;1,"Acceptable",IF(T88+U88=200, "No Contributions Entered", IF(M88="","Error Detected, Choose reason&gt;",IF(Z88="1",IF(V88=1,"Please Enter Deemed Pensionable Pay","Add Any Relevant Details Above"),"Please Give Details Above"))))))))))),IF(OR(G88="",G88=0),"Error Detected, No rate entered",IF(E88=0,"",IF(F88="","Error Detected, No Pensionable pay",IF(AS88=1,"No Part Time Status Entered",IF(AR88=1,"No Part Time Hours Entered",IF(ISERROR(AD88)," Unknown Values entered.",IF(V88+W88&lt;1,"Acceptable",IF(T88+U88=200, "No Contributions Entered", IF(M88="","Error Detected, Choose reason&gt;",IF(Z88="1",IF(V88=1,"Please Enter Deemed Pensionable Pay","Add relevant Details Above"),"Please give details Above")))))))))))))</f>
        <v/>
      </c>
      <c r="M88" s="260"/>
      <c r="N88" s="91"/>
      <c r="O88" s="91" t="str">
        <f t="shared" si="1"/>
        <v/>
      </c>
      <c r="P88" s="94">
        <f t="shared" si="2"/>
        <v>0</v>
      </c>
      <c r="Q88" s="94">
        <f t="shared" si="2"/>
        <v>0</v>
      </c>
      <c r="R88" s="218">
        <f>(ROUND((F88/100*'Member Info'!$W$2), 2))</f>
        <v>0</v>
      </c>
      <c r="S88" s="218" t="e">
        <f t="shared" si="3"/>
        <v>#VALUE!</v>
      </c>
      <c r="T88" s="218" t="str">
        <f t="shared" si="4"/>
        <v/>
      </c>
      <c r="U88" s="227" t="str">
        <f t="shared" si="5"/>
        <v/>
      </c>
      <c r="V88" s="228" t="str">
        <f t="shared" si="6"/>
        <v/>
      </c>
      <c r="W88" s="228" t="str">
        <f t="shared" si="7"/>
        <v/>
      </c>
      <c r="X88" s="222">
        <f t="shared" si="8"/>
        <v>0</v>
      </c>
      <c r="Y88" s="110">
        <f t="shared" si="9"/>
        <v>0</v>
      </c>
      <c r="Z88" s="235" t="str">
        <f t="shared" si="10"/>
        <v/>
      </c>
      <c r="AA88" s="240" t="b">
        <f t="shared" si="11"/>
        <v>0</v>
      </c>
      <c r="AB88" s="235">
        <f t="shared" si="12"/>
        <v>0</v>
      </c>
      <c r="AC88" s="235">
        <f>IF('Member Info'!N85="",1,"")</f>
        <v>1</v>
      </c>
      <c r="AD88" s="243" t="e">
        <f t="shared" si="13"/>
        <v>#VALUE!</v>
      </c>
      <c r="AE88" s="130" t="str">
        <f t="shared" si="0"/>
        <v/>
      </c>
      <c r="AF88" s="124">
        <f t="shared" si="14"/>
        <v>1</v>
      </c>
      <c r="AG88" s="124" t="str">
        <f>IF('Member Info'!N85&lt;&gt;"",IF(AND('Member Info'!N85&lt;=$U$1,'Member Info'!N85&gt;=$T$1),1,0),"")</f>
        <v/>
      </c>
      <c r="AI88" s="124" t="b">
        <f t="shared" si="15"/>
        <v>0</v>
      </c>
      <c r="AJ88" s="124">
        <f t="shared" si="16"/>
        <v>0</v>
      </c>
      <c r="AL88" s="124">
        <f t="shared" si="17"/>
        <v>0</v>
      </c>
      <c r="AM88" s="124">
        <f>IF('Member Info'!F85&gt;$T$1,1,0)</f>
        <v>0</v>
      </c>
      <c r="AN88" s="124" t="b">
        <f>IF(ISERROR(T88),ERROR.TYPE(#REF!)=ERROR.TYPE(T88),FALSE)</f>
        <v>0</v>
      </c>
      <c r="AO88" s="124" t="b">
        <f>IF(ISERROR(U88),ERROR.TYPE(#REF!)=ERROR.TYPE(U88),FALSE)</f>
        <v>0</v>
      </c>
      <c r="AP88" s="124">
        <f>IF('Member Info'!F85&gt;'GP1 April 25'!$U$1,1,0)</f>
        <v>0</v>
      </c>
      <c r="AQ88" s="124">
        <f t="shared" si="18"/>
        <v>0</v>
      </c>
      <c r="AR88" s="124">
        <f t="shared" si="19"/>
        <v>0</v>
      </c>
      <c r="AS88" s="124">
        <f t="shared" si="20"/>
        <v>1</v>
      </c>
    </row>
    <row r="89" spans="1:45" x14ac:dyDescent="0.25">
      <c r="A89" s="4">
        <v>58</v>
      </c>
      <c r="B89" s="164">
        <f>'Member Info'!D86</f>
        <v>0</v>
      </c>
      <c r="C89" s="164">
        <f>'Member Info'!E86</f>
        <v>0</v>
      </c>
      <c r="D89" s="164" t="str">
        <f>'Member Info'!G86</f>
        <v/>
      </c>
      <c r="E89" s="165">
        <f>'Member Info'!B86</f>
        <v>0</v>
      </c>
      <c r="F89" s="242"/>
      <c r="G89" s="166" t="str">
        <f>IF(E89=0,"",('Member Info'!K86+'Member Info'!L86))</f>
        <v/>
      </c>
      <c r="H89" s="419"/>
      <c r="I89" s="419"/>
      <c r="J89" s="26"/>
      <c r="K89" s="26"/>
      <c r="L89" s="384" t="str">
        <f>IF(E89=0,"",IF('Member Info'!F86&gt;$U$1,CONCATENATE("Joined with practice on ", TEXT('Member Info'!F86, "DD/MM/YYYY")),IF('Member Info'!N86&lt;&gt;"",IF('Member Info'!N86&lt;$T$1,CONCATENATE("Left Scheme on ", TEXT('Member Info'!N86, "DD/MM/YYYY")),IF(OR(G89="",G89=0),"Error Detected, No rate entered",IF(E89=0,"",IF(F89="","Error Detected, No Pensionable pay",IF(AS89=1,"No Part Time Status Entered",IF(AR89=1,"No Part Time Hours Entered",IF(ISERROR(AD89)," Unknown Values entered.",IF(V89+W89&lt;1,"Acceptable",IF(T89+U89=200, "No Contributions Entered", IF(M89="","Error Detected, Choose reason&gt;",IF(Z89="1",IF(V89=1,"Please Enter Deemed Pensionable Pay","Add Any Relevant Details Above"),"Please Give Details Above"))))))))))),IF(OR(G89="",G89=0),"Error Detected, No rate entered",IF(E89=0,"",IF(F89="","Error Detected, No Pensionable pay",IF(AS89=1,"No Part Time Status Entered",IF(AR89=1,"No Part Time Hours Entered",IF(ISERROR(AD89)," Unknown Values entered.",IF(V89+W89&lt;1,"Acceptable",IF(T89+U89=200, "No Contributions Entered", IF(M89="","Error Detected, Choose reason&gt;",IF(Z89="1",IF(V89=1,"Please Enter Deemed Pensionable Pay","Add relevant Details Above"),"Please give details Above")))))))))))))</f>
        <v/>
      </c>
      <c r="M89" s="260"/>
      <c r="N89" s="91"/>
      <c r="O89" s="91" t="str">
        <f t="shared" si="1"/>
        <v/>
      </c>
      <c r="P89" s="94">
        <f t="shared" si="2"/>
        <v>0</v>
      </c>
      <c r="Q89" s="94">
        <f t="shared" si="2"/>
        <v>0</v>
      </c>
      <c r="R89" s="218">
        <f>(ROUND((F89/100*'Member Info'!$W$2), 2))</f>
        <v>0</v>
      </c>
      <c r="S89" s="218" t="e">
        <f t="shared" si="3"/>
        <v>#VALUE!</v>
      </c>
      <c r="T89" s="218" t="str">
        <f t="shared" si="4"/>
        <v/>
      </c>
      <c r="U89" s="227" t="str">
        <f t="shared" si="5"/>
        <v/>
      </c>
      <c r="V89" s="228" t="str">
        <f t="shared" si="6"/>
        <v/>
      </c>
      <c r="W89" s="228" t="str">
        <f t="shared" si="7"/>
        <v/>
      </c>
      <c r="X89" s="222">
        <f t="shared" si="8"/>
        <v>0</v>
      </c>
      <c r="Y89" s="110">
        <f t="shared" si="9"/>
        <v>0</v>
      </c>
      <c r="Z89" s="235" t="str">
        <f t="shared" si="10"/>
        <v/>
      </c>
      <c r="AA89" s="240" t="b">
        <f t="shared" si="11"/>
        <v>0</v>
      </c>
      <c r="AB89" s="235">
        <f t="shared" si="12"/>
        <v>0</v>
      </c>
      <c r="AC89" s="235">
        <f>IF('Member Info'!N86="",1,"")</f>
        <v>1</v>
      </c>
      <c r="AD89" s="243" t="e">
        <f t="shared" si="13"/>
        <v>#VALUE!</v>
      </c>
      <c r="AE89" s="130" t="str">
        <f t="shared" si="0"/>
        <v/>
      </c>
      <c r="AF89" s="124">
        <f t="shared" si="14"/>
        <v>1</v>
      </c>
      <c r="AG89" s="124" t="str">
        <f>IF('Member Info'!N86&lt;&gt;"",IF(AND('Member Info'!N86&lt;=$U$1,'Member Info'!N86&gt;=$T$1),1,0),"")</f>
        <v/>
      </c>
      <c r="AI89" s="124" t="b">
        <f t="shared" si="15"/>
        <v>0</v>
      </c>
      <c r="AJ89" s="124">
        <f t="shared" si="16"/>
        <v>0</v>
      </c>
      <c r="AL89" s="124">
        <f t="shared" si="17"/>
        <v>0</v>
      </c>
      <c r="AM89" s="124">
        <f>IF('Member Info'!F86&gt;$T$1,1,0)</f>
        <v>0</v>
      </c>
      <c r="AN89" s="124" t="b">
        <f>IF(ISERROR(T89),ERROR.TYPE(#REF!)=ERROR.TYPE(T89),FALSE)</f>
        <v>0</v>
      </c>
      <c r="AO89" s="124" t="b">
        <f>IF(ISERROR(U89),ERROR.TYPE(#REF!)=ERROR.TYPE(U89),FALSE)</f>
        <v>0</v>
      </c>
      <c r="AP89" s="124">
        <f>IF('Member Info'!F86&gt;'GP1 April 25'!$U$1,1,0)</f>
        <v>0</v>
      </c>
      <c r="AQ89" s="124">
        <f t="shared" si="18"/>
        <v>0</v>
      </c>
      <c r="AR89" s="124">
        <f t="shared" si="19"/>
        <v>0</v>
      </c>
      <c r="AS89" s="124">
        <f t="shared" si="20"/>
        <v>1</v>
      </c>
    </row>
    <row r="90" spans="1:45" x14ac:dyDescent="0.25">
      <c r="A90" s="4">
        <v>59</v>
      </c>
      <c r="B90" s="164">
        <f>'Member Info'!D87</f>
        <v>0</v>
      </c>
      <c r="C90" s="164">
        <f>'Member Info'!E87</f>
        <v>0</v>
      </c>
      <c r="D90" s="164" t="str">
        <f>'Member Info'!G87</f>
        <v/>
      </c>
      <c r="E90" s="165">
        <f>'Member Info'!B87</f>
        <v>0</v>
      </c>
      <c r="F90" s="242"/>
      <c r="G90" s="166" t="str">
        <f>IF(E90=0,"",('Member Info'!K87+'Member Info'!L87))</f>
        <v/>
      </c>
      <c r="H90" s="419"/>
      <c r="I90" s="419"/>
      <c r="J90" s="26"/>
      <c r="K90" s="26"/>
      <c r="L90" s="384" t="str">
        <f>IF(E90=0,"",IF('Member Info'!F87&gt;$U$1,CONCATENATE("Joined with practice on ", TEXT('Member Info'!F87, "DD/MM/YYYY")),IF('Member Info'!N87&lt;&gt;"",IF('Member Info'!N87&lt;$T$1,CONCATENATE("Left Scheme on ", TEXT('Member Info'!N87, "DD/MM/YYYY")),IF(OR(G90="",G90=0),"Error Detected, No rate entered",IF(E90=0,"",IF(F90="","Error Detected, No Pensionable pay",IF(AS90=1,"No Part Time Status Entered",IF(AR90=1,"No Part Time Hours Entered",IF(ISERROR(AD90)," Unknown Values entered.",IF(V90+W90&lt;1,"Acceptable",IF(T90+U90=200, "No Contributions Entered", IF(M90="","Error Detected, Choose reason&gt;",IF(Z90="1",IF(V90=1,"Please Enter Deemed Pensionable Pay","Add Any Relevant Details Above"),"Please Give Details Above"))))))))))),IF(OR(G90="",G90=0),"Error Detected, No rate entered",IF(E90=0,"",IF(F90="","Error Detected, No Pensionable pay",IF(AS90=1,"No Part Time Status Entered",IF(AR90=1,"No Part Time Hours Entered",IF(ISERROR(AD90)," Unknown Values entered.",IF(V90+W90&lt;1,"Acceptable",IF(T90+U90=200, "No Contributions Entered", IF(M90="","Error Detected, Choose reason&gt;",IF(Z90="1",IF(V90=1,"Please Enter Deemed Pensionable Pay","Add relevant Details Above"),"Please give details Above")))))))))))))</f>
        <v/>
      </c>
      <c r="M90" s="260"/>
      <c r="N90" s="91"/>
      <c r="O90" s="91" t="str">
        <f t="shared" si="1"/>
        <v/>
      </c>
      <c r="P90" s="94">
        <f t="shared" si="2"/>
        <v>0</v>
      </c>
      <c r="Q90" s="94">
        <f t="shared" si="2"/>
        <v>0</v>
      </c>
      <c r="R90" s="218">
        <f>(ROUND((F90/100*'Member Info'!$W$2), 2))</f>
        <v>0</v>
      </c>
      <c r="S90" s="218" t="e">
        <f t="shared" si="3"/>
        <v>#VALUE!</v>
      </c>
      <c r="T90" s="218" t="str">
        <f t="shared" si="4"/>
        <v/>
      </c>
      <c r="U90" s="227" t="str">
        <f t="shared" si="5"/>
        <v/>
      </c>
      <c r="V90" s="228" t="str">
        <f t="shared" si="6"/>
        <v/>
      </c>
      <c r="W90" s="228" t="str">
        <f t="shared" si="7"/>
        <v/>
      </c>
      <c r="X90" s="222">
        <f t="shared" si="8"/>
        <v>0</v>
      </c>
      <c r="Y90" s="110">
        <f t="shared" si="9"/>
        <v>0</v>
      </c>
      <c r="Z90" s="235" t="str">
        <f t="shared" si="10"/>
        <v/>
      </c>
      <c r="AA90" s="240" t="b">
        <f t="shared" si="11"/>
        <v>0</v>
      </c>
      <c r="AB90" s="235">
        <f t="shared" si="12"/>
        <v>0</v>
      </c>
      <c r="AC90" s="235">
        <f>IF('Member Info'!N87="",1,"")</f>
        <v>1</v>
      </c>
      <c r="AD90" s="243" t="e">
        <f t="shared" si="13"/>
        <v>#VALUE!</v>
      </c>
      <c r="AE90" s="130" t="str">
        <f t="shared" si="0"/>
        <v/>
      </c>
      <c r="AF90" s="124">
        <f t="shared" si="14"/>
        <v>1</v>
      </c>
      <c r="AG90" s="124" t="str">
        <f>IF('Member Info'!N87&lt;&gt;"",IF(AND('Member Info'!N87&lt;=$U$1,'Member Info'!N87&gt;=$T$1),1,0),"")</f>
        <v/>
      </c>
      <c r="AI90" s="124" t="b">
        <f t="shared" si="15"/>
        <v>0</v>
      </c>
      <c r="AJ90" s="124">
        <f t="shared" si="16"/>
        <v>0</v>
      </c>
      <c r="AL90" s="124">
        <f t="shared" si="17"/>
        <v>0</v>
      </c>
      <c r="AM90" s="124">
        <f>IF('Member Info'!F87&gt;$T$1,1,0)</f>
        <v>0</v>
      </c>
      <c r="AN90" s="124" t="b">
        <f>IF(ISERROR(T90),ERROR.TYPE(#REF!)=ERROR.TYPE(T90),FALSE)</f>
        <v>0</v>
      </c>
      <c r="AO90" s="124" t="b">
        <f>IF(ISERROR(U90),ERROR.TYPE(#REF!)=ERROR.TYPE(U90),FALSE)</f>
        <v>0</v>
      </c>
      <c r="AP90" s="124">
        <f>IF('Member Info'!F87&gt;'GP1 April 25'!$U$1,1,0)</f>
        <v>0</v>
      </c>
      <c r="AQ90" s="124">
        <f t="shared" si="18"/>
        <v>0</v>
      </c>
      <c r="AR90" s="124">
        <f t="shared" si="19"/>
        <v>0</v>
      </c>
      <c r="AS90" s="124">
        <f t="shared" si="20"/>
        <v>1</v>
      </c>
    </row>
    <row r="91" spans="1:45" x14ac:dyDescent="0.25">
      <c r="A91" s="4">
        <v>60</v>
      </c>
      <c r="B91" s="164">
        <f>'Member Info'!D88</f>
        <v>0</v>
      </c>
      <c r="C91" s="164">
        <f>'Member Info'!E88</f>
        <v>0</v>
      </c>
      <c r="D91" s="164" t="str">
        <f>'Member Info'!G88</f>
        <v/>
      </c>
      <c r="E91" s="165">
        <f>'Member Info'!B88</f>
        <v>0</v>
      </c>
      <c r="F91" s="242"/>
      <c r="G91" s="166" t="str">
        <f>IF(E91=0,"",('Member Info'!K88+'Member Info'!L88))</f>
        <v/>
      </c>
      <c r="H91" s="419"/>
      <c r="I91" s="419"/>
      <c r="J91" s="26"/>
      <c r="K91" s="26"/>
      <c r="L91" s="384" t="str">
        <f>IF(E91=0,"",IF('Member Info'!F88&gt;$U$1,CONCATENATE("Joined with practice on ", TEXT('Member Info'!F88, "DD/MM/YYYY")),IF('Member Info'!N88&lt;&gt;"",IF('Member Info'!N88&lt;$T$1,CONCATENATE("Left Scheme on ", TEXT('Member Info'!N88, "DD/MM/YYYY")),IF(OR(G91="",G91=0),"Error Detected, No rate entered",IF(E91=0,"",IF(F91="","Error Detected, No Pensionable pay",IF(AS91=1,"No Part Time Status Entered",IF(AR91=1,"No Part Time Hours Entered",IF(ISERROR(AD91)," Unknown Values entered.",IF(V91+W91&lt;1,"Acceptable",IF(T91+U91=200, "No Contributions Entered", IF(M91="","Error Detected, Choose reason&gt;",IF(Z91="1",IF(V91=1,"Please Enter Deemed Pensionable Pay","Add Any Relevant Details Above"),"Please Give Details Above"))))))))))),IF(OR(G91="",G91=0),"Error Detected, No rate entered",IF(E91=0,"",IF(F91="","Error Detected, No Pensionable pay",IF(AS91=1,"No Part Time Status Entered",IF(AR91=1,"No Part Time Hours Entered",IF(ISERROR(AD91)," Unknown Values entered.",IF(V91+W91&lt;1,"Acceptable",IF(T91+U91=200, "No Contributions Entered", IF(M91="","Error Detected, Choose reason&gt;",IF(Z91="1",IF(V91=1,"Please Enter Deemed Pensionable Pay","Add relevant Details Above"),"Please give details Above")))))))))))))</f>
        <v/>
      </c>
      <c r="M91" s="260"/>
      <c r="N91" s="91"/>
      <c r="O91" s="91" t="str">
        <f t="shared" si="1"/>
        <v/>
      </c>
      <c r="P91" s="94">
        <f t="shared" si="2"/>
        <v>0</v>
      </c>
      <c r="Q91" s="94">
        <f t="shared" si="2"/>
        <v>0</v>
      </c>
      <c r="R91" s="218">
        <f>(ROUND((F91/100*'Member Info'!$W$2), 2))</f>
        <v>0</v>
      </c>
      <c r="S91" s="218" t="e">
        <f t="shared" si="3"/>
        <v>#VALUE!</v>
      </c>
      <c r="T91" s="218" t="str">
        <f t="shared" si="4"/>
        <v/>
      </c>
      <c r="U91" s="227" t="str">
        <f t="shared" si="5"/>
        <v/>
      </c>
      <c r="V91" s="228" t="str">
        <f t="shared" si="6"/>
        <v/>
      </c>
      <c r="W91" s="228" t="str">
        <f t="shared" si="7"/>
        <v/>
      </c>
      <c r="X91" s="222">
        <f t="shared" si="8"/>
        <v>0</v>
      </c>
      <c r="Y91" s="110">
        <f t="shared" si="9"/>
        <v>0</v>
      </c>
      <c r="Z91" s="235" t="str">
        <f t="shared" si="10"/>
        <v/>
      </c>
      <c r="AA91" s="240" t="b">
        <f t="shared" si="11"/>
        <v>0</v>
      </c>
      <c r="AB91" s="235">
        <f t="shared" si="12"/>
        <v>0</v>
      </c>
      <c r="AC91" s="235">
        <f>IF('Member Info'!N88="",1,"")</f>
        <v>1</v>
      </c>
      <c r="AD91" s="243" t="e">
        <f t="shared" si="13"/>
        <v>#VALUE!</v>
      </c>
      <c r="AE91" s="130" t="str">
        <f t="shared" si="0"/>
        <v/>
      </c>
      <c r="AF91" s="124">
        <f t="shared" si="14"/>
        <v>1</v>
      </c>
      <c r="AG91" s="124" t="str">
        <f>IF('Member Info'!N88&lt;&gt;"",IF(AND('Member Info'!N88&lt;=$U$1,'Member Info'!N88&gt;=$T$1),1,0),"")</f>
        <v/>
      </c>
      <c r="AI91" s="124" t="b">
        <f t="shared" si="15"/>
        <v>0</v>
      </c>
      <c r="AJ91" s="124">
        <f t="shared" si="16"/>
        <v>0</v>
      </c>
      <c r="AL91" s="124">
        <f t="shared" si="17"/>
        <v>0</v>
      </c>
      <c r="AM91" s="124">
        <f>IF('Member Info'!F88&gt;$T$1,1,0)</f>
        <v>0</v>
      </c>
      <c r="AN91" s="124" t="b">
        <f>IF(ISERROR(T91),ERROR.TYPE(#REF!)=ERROR.TYPE(T91),FALSE)</f>
        <v>0</v>
      </c>
      <c r="AO91" s="124" t="b">
        <f>IF(ISERROR(U91),ERROR.TYPE(#REF!)=ERROR.TYPE(U91),FALSE)</f>
        <v>0</v>
      </c>
      <c r="AP91" s="124">
        <f>IF('Member Info'!F88&gt;'GP1 April 25'!$U$1,1,0)</f>
        <v>0</v>
      </c>
      <c r="AQ91" s="124">
        <f t="shared" si="18"/>
        <v>0</v>
      </c>
      <c r="AR91" s="124">
        <f t="shared" si="19"/>
        <v>0</v>
      </c>
      <c r="AS91" s="124">
        <f t="shared" si="20"/>
        <v>1</v>
      </c>
    </row>
    <row r="92" spans="1:45" x14ac:dyDescent="0.25">
      <c r="A92" s="4">
        <v>61</v>
      </c>
      <c r="B92" s="164">
        <f>'Member Info'!D89</f>
        <v>0</v>
      </c>
      <c r="C92" s="164">
        <f>'Member Info'!E89</f>
        <v>0</v>
      </c>
      <c r="D92" s="164" t="str">
        <f>'Member Info'!G89</f>
        <v/>
      </c>
      <c r="E92" s="165">
        <f>'Member Info'!B89</f>
        <v>0</v>
      </c>
      <c r="F92" s="242"/>
      <c r="G92" s="166" t="str">
        <f>IF(E92=0,"",('Member Info'!K89+'Member Info'!L89))</f>
        <v/>
      </c>
      <c r="H92" s="419"/>
      <c r="I92" s="419"/>
      <c r="J92" s="26"/>
      <c r="K92" s="26"/>
      <c r="L92" s="384" t="str">
        <f>IF(E92=0,"",IF('Member Info'!F89&gt;$U$1,CONCATENATE("Joined with practice on ", TEXT('Member Info'!F89, "DD/MM/YYYY")),IF('Member Info'!N89&lt;&gt;"",IF('Member Info'!N89&lt;$T$1,CONCATENATE("Left Scheme on ", TEXT('Member Info'!N89, "DD/MM/YYYY")),IF(OR(G92="",G92=0),"Error Detected, No rate entered",IF(E92=0,"",IF(F92="","Error Detected, No Pensionable pay",IF(AS92=1,"No Part Time Status Entered",IF(AR92=1,"No Part Time Hours Entered",IF(ISERROR(AD92)," Unknown Values entered.",IF(V92+W92&lt;1,"Acceptable",IF(T92+U92=200, "No Contributions Entered", IF(M92="","Error Detected, Choose reason&gt;",IF(Z92="1",IF(V92=1,"Please Enter Deemed Pensionable Pay","Add Any Relevant Details Above"),"Please Give Details Above"))))))))))),IF(OR(G92="",G92=0),"Error Detected, No rate entered",IF(E92=0,"",IF(F92="","Error Detected, No Pensionable pay",IF(AS92=1,"No Part Time Status Entered",IF(AR92=1,"No Part Time Hours Entered",IF(ISERROR(AD92)," Unknown Values entered.",IF(V92+W92&lt;1,"Acceptable",IF(T92+U92=200, "No Contributions Entered", IF(M92="","Error Detected, Choose reason&gt;",IF(Z92="1",IF(V92=1,"Please Enter Deemed Pensionable Pay","Add relevant Details Above"),"Please give details Above")))))))))))))</f>
        <v/>
      </c>
      <c r="M92" s="260"/>
      <c r="N92" s="91"/>
      <c r="O92" s="91" t="str">
        <f t="shared" si="1"/>
        <v/>
      </c>
      <c r="P92" s="94">
        <f t="shared" si="2"/>
        <v>0</v>
      </c>
      <c r="Q92" s="94">
        <f t="shared" si="2"/>
        <v>0</v>
      </c>
      <c r="R92" s="218">
        <f>(ROUND((F92/100*'Member Info'!$W$2), 2))</f>
        <v>0</v>
      </c>
      <c r="S92" s="218" t="e">
        <f t="shared" si="3"/>
        <v>#VALUE!</v>
      </c>
      <c r="T92" s="218" t="str">
        <f t="shared" si="4"/>
        <v/>
      </c>
      <c r="U92" s="227" t="str">
        <f t="shared" si="5"/>
        <v/>
      </c>
      <c r="V92" s="228" t="str">
        <f t="shared" si="6"/>
        <v/>
      </c>
      <c r="W92" s="228" t="str">
        <f t="shared" si="7"/>
        <v/>
      </c>
      <c r="X92" s="222">
        <f t="shared" si="8"/>
        <v>0</v>
      </c>
      <c r="Y92" s="110">
        <f t="shared" si="9"/>
        <v>0</v>
      </c>
      <c r="Z92" s="235" t="str">
        <f t="shared" si="10"/>
        <v/>
      </c>
      <c r="AA92" s="240" t="b">
        <f t="shared" si="11"/>
        <v>0</v>
      </c>
      <c r="AB92" s="235">
        <f t="shared" si="12"/>
        <v>0</v>
      </c>
      <c r="AC92" s="235">
        <f>IF('Member Info'!N89="",1,"")</f>
        <v>1</v>
      </c>
      <c r="AD92" s="243" t="e">
        <f t="shared" si="13"/>
        <v>#VALUE!</v>
      </c>
      <c r="AE92" s="130" t="str">
        <f t="shared" si="0"/>
        <v/>
      </c>
      <c r="AF92" s="124">
        <f t="shared" si="14"/>
        <v>1</v>
      </c>
      <c r="AG92" s="124" t="str">
        <f>IF('Member Info'!N89&lt;&gt;"",IF(AND('Member Info'!N89&lt;=$U$1,'Member Info'!N89&gt;=$T$1),1,0),"")</f>
        <v/>
      </c>
      <c r="AI92" s="124" t="b">
        <f t="shared" si="15"/>
        <v>0</v>
      </c>
      <c r="AJ92" s="124">
        <f t="shared" si="16"/>
        <v>0</v>
      </c>
      <c r="AL92" s="124">
        <f t="shared" si="17"/>
        <v>0</v>
      </c>
      <c r="AM92" s="124">
        <f>IF('Member Info'!F89&gt;$T$1,1,0)</f>
        <v>0</v>
      </c>
      <c r="AN92" s="124" t="b">
        <f>IF(ISERROR(T92),ERROR.TYPE(#REF!)=ERROR.TYPE(T92),FALSE)</f>
        <v>0</v>
      </c>
      <c r="AO92" s="124" t="b">
        <f>IF(ISERROR(U92),ERROR.TYPE(#REF!)=ERROR.TYPE(U92),FALSE)</f>
        <v>0</v>
      </c>
      <c r="AP92" s="124">
        <f>IF('Member Info'!F89&gt;'GP1 April 25'!$U$1,1,0)</f>
        <v>0</v>
      </c>
      <c r="AQ92" s="124">
        <f t="shared" si="18"/>
        <v>0</v>
      </c>
      <c r="AR92" s="124">
        <f t="shared" si="19"/>
        <v>0</v>
      </c>
      <c r="AS92" s="124">
        <f t="shared" si="20"/>
        <v>1</v>
      </c>
    </row>
    <row r="93" spans="1:45" x14ac:dyDescent="0.25">
      <c r="A93" s="4">
        <v>62</v>
      </c>
      <c r="B93" s="164">
        <f>'Member Info'!D90</f>
        <v>0</v>
      </c>
      <c r="C93" s="164">
        <f>'Member Info'!E90</f>
        <v>0</v>
      </c>
      <c r="D93" s="164" t="str">
        <f>'Member Info'!G90</f>
        <v/>
      </c>
      <c r="E93" s="165">
        <f>'Member Info'!B90</f>
        <v>0</v>
      </c>
      <c r="F93" s="242"/>
      <c r="G93" s="166" t="str">
        <f>IF(E93=0,"",('Member Info'!K90+'Member Info'!L90))</f>
        <v/>
      </c>
      <c r="H93" s="419"/>
      <c r="I93" s="419"/>
      <c r="J93" s="26"/>
      <c r="K93" s="26"/>
      <c r="L93" s="384" t="str">
        <f>IF(E93=0,"",IF('Member Info'!F90&gt;$U$1,CONCATENATE("Joined with practice on ", TEXT('Member Info'!F90, "DD/MM/YYYY")),IF('Member Info'!N90&lt;&gt;"",IF('Member Info'!N90&lt;$T$1,CONCATENATE("Left Scheme on ", TEXT('Member Info'!N90, "DD/MM/YYYY")),IF(OR(G93="",G93=0),"Error Detected, No rate entered",IF(E93=0,"",IF(F93="","Error Detected, No Pensionable pay",IF(AS93=1,"No Part Time Status Entered",IF(AR93=1,"No Part Time Hours Entered",IF(ISERROR(AD93)," Unknown Values entered.",IF(V93+W93&lt;1,"Acceptable",IF(T93+U93=200, "No Contributions Entered", IF(M93="","Error Detected, Choose reason&gt;",IF(Z93="1",IF(V93=1,"Please Enter Deemed Pensionable Pay","Add Any Relevant Details Above"),"Please Give Details Above"))))))))))),IF(OR(G93="",G93=0),"Error Detected, No rate entered",IF(E93=0,"",IF(F93="","Error Detected, No Pensionable pay",IF(AS93=1,"No Part Time Status Entered",IF(AR93=1,"No Part Time Hours Entered",IF(ISERROR(AD93)," Unknown Values entered.",IF(V93+W93&lt;1,"Acceptable",IF(T93+U93=200, "No Contributions Entered", IF(M93="","Error Detected, Choose reason&gt;",IF(Z93="1",IF(V93=1,"Please Enter Deemed Pensionable Pay","Add relevant Details Above"),"Please give details Above")))))))))))))</f>
        <v/>
      </c>
      <c r="M93" s="260"/>
      <c r="N93" s="91"/>
      <c r="O93" s="91" t="str">
        <f t="shared" si="1"/>
        <v/>
      </c>
      <c r="P93" s="94">
        <f t="shared" si="2"/>
        <v>0</v>
      </c>
      <c r="Q93" s="94">
        <f t="shared" si="2"/>
        <v>0</v>
      </c>
      <c r="R93" s="218">
        <f>(ROUND((F93/100*'Member Info'!$W$2), 2))</f>
        <v>0</v>
      </c>
      <c r="S93" s="218" t="e">
        <f t="shared" si="3"/>
        <v>#VALUE!</v>
      </c>
      <c r="T93" s="218" t="str">
        <f t="shared" si="4"/>
        <v/>
      </c>
      <c r="U93" s="227" t="str">
        <f t="shared" si="5"/>
        <v/>
      </c>
      <c r="V93" s="228" t="str">
        <f t="shared" si="6"/>
        <v/>
      </c>
      <c r="W93" s="228" t="str">
        <f t="shared" si="7"/>
        <v/>
      </c>
      <c r="X93" s="222">
        <f t="shared" si="8"/>
        <v>0</v>
      </c>
      <c r="Y93" s="110">
        <f t="shared" si="9"/>
        <v>0</v>
      </c>
      <c r="Z93" s="235" t="str">
        <f t="shared" si="10"/>
        <v/>
      </c>
      <c r="AA93" s="240" t="b">
        <f t="shared" si="11"/>
        <v>0</v>
      </c>
      <c r="AB93" s="235">
        <f t="shared" si="12"/>
        <v>0</v>
      </c>
      <c r="AC93" s="235">
        <f>IF('Member Info'!N90="",1,"")</f>
        <v>1</v>
      </c>
      <c r="AD93" s="243" t="e">
        <f t="shared" si="13"/>
        <v>#VALUE!</v>
      </c>
      <c r="AE93" s="130" t="str">
        <f t="shared" si="0"/>
        <v/>
      </c>
      <c r="AF93" s="124">
        <f t="shared" si="14"/>
        <v>1</v>
      </c>
      <c r="AG93" s="124" t="str">
        <f>IF('Member Info'!N90&lt;&gt;"",IF(AND('Member Info'!N90&lt;=$U$1,'Member Info'!N90&gt;=$T$1),1,0),"")</f>
        <v/>
      </c>
      <c r="AI93" s="124" t="b">
        <f t="shared" si="15"/>
        <v>0</v>
      </c>
      <c r="AJ93" s="124">
        <f t="shared" si="16"/>
        <v>0</v>
      </c>
      <c r="AL93" s="124">
        <f t="shared" si="17"/>
        <v>0</v>
      </c>
      <c r="AM93" s="124">
        <f>IF('Member Info'!F90&gt;$T$1,1,0)</f>
        <v>0</v>
      </c>
      <c r="AN93" s="124" t="b">
        <f>IF(ISERROR(T93),ERROR.TYPE(#REF!)=ERROR.TYPE(T93),FALSE)</f>
        <v>0</v>
      </c>
      <c r="AO93" s="124" t="b">
        <f>IF(ISERROR(U93),ERROR.TYPE(#REF!)=ERROR.TYPE(U93),FALSE)</f>
        <v>0</v>
      </c>
      <c r="AP93" s="124">
        <f>IF('Member Info'!F90&gt;'GP1 April 25'!$U$1,1,0)</f>
        <v>0</v>
      </c>
      <c r="AQ93" s="124">
        <f t="shared" si="18"/>
        <v>0</v>
      </c>
      <c r="AR93" s="124">
        <f t="shared" si="19"/>
        <v>0</v>
      </c>
      <c r="AS93" s="124">
        <f t="shared" si="20"/>
        <v>1</v>
      </c>
    </row>
    <row r="94" spans="1:45" x14ac:dyDescent="0.25">
      <c r="A94" s="4">
        <v>63</v>
      </c>
      <c r="B94" s="164">
        <f>'Member Info'!D91</f>
        <v>0</v>
      </c>
      <c r="C94" s="164">
        <f>'Member Info'!E91</f>
        <v>0</v>
      </c>
      <c r="D94" s="164" t="str">
        <f>'Member Info'!G91</f>
        <v/>
      </c>
      <c r="E94" s="165">
        <f>'Member Info'!B91</f>
        <v>0</v>
      </c>
      <c r="F94" s="242"/>
      <c r="G94" s="166" t="str">
        <f>IF(E94=0,"",('Member Info'!K91+'Member Info'!L91))</f>
        <v/>
      </c>
      <c r="H94" s="419"/>
      <c r="I94" s="419"/>
      <c r="J94" s="26"/>
      <c r="K94" s="26"/>
      <c r="L94" s="384" t="str">
        <f>IF(E94=0,"",IF('Member Info'!F91&gt;$U$1,CONCATENATE("Joined with practice on ", TEXT('Member Info'!F91, "DD/MM/YYYY")),IF('Member Info'!N91&lt;&gt;"",IF('Member Info'!N91&lt;$T$1,CONCATENATE("Left Scheme on ", TEXT('Member Info'!N91, "DD/MM/YYYY")),IF(OR(G94="",G94=0),"Error Detected, No rate entered",IF(E94=0,"",IF(F94="","Error Detected, No Pensionable pay",IF(AS94=1,"No Part Time Status Entered",IF(AR94=1,"No Part Time Hours Entered",IF(ISERROR(AD94)," Unknown Values entered.",IF(V94+W94&lt;1,"Acceptable",IF(T94+U94=200, "No Contributions Entered", IF(M94="","Error Detected, Choose reason&gt;",IF(Z94="1",IF(V94=1,"Please Enter Deemed Pensionable Pay","Add Any Relevant Details Above"),"Please Give Details Above"))))))))))),IF(OR(G94="",G94=0),"Error Detected, No rate entered",IF(E94=0,"",IF(F94="","Error Detected, No Pensionable pay",IF(AS94=1,"No Part Time Status Entered",IF(AR94=1,"No Part Time Hours Entered",IF(ISERROR(AD94)," Unknown Values entered.",IF(V94+W94&lt;1,"Acceptable",IF(T94+U94=200, "No Contributions Entered", IF(M94="","Error Detected, Choose reason&gt;",IF(Z94="1",IF(V94=1,"Please Enter Deemed Pensionable Pay","Add relevant Details Above"),"Please give details Above")))))))))))))</f>
        <v/>
      </c>
      <c r="M94" s="260"/>
      <c r="N94" s="91"/>
      <c r="O94" s="91" t="str">
        <f t="shared" si="1"/>
        <v/>
      </c>
      <c r="P94" s="94">
        <f t="shared" si="2"/>
        <v>0</v>
      </c>
      <c r="Q94" s="94">
        <f t="shared" si="2"/>
        <v>0</v>
      </c>
      <c r="R94" s="218">
        <f>(ROUND((F94/100*'Member Info'!$W$2), 2))</f>
        <v>0</v>
      </c>
      <c r="S94" s="218" t="e">
        <f t="shared" si="3"/>
        <v>#VALUE!</v>
      </c>
      <c r="T94" s="218" t="str">
        <f t="shared" si="4"/>
        <v/>
      </c>
      <c r="U94" s="227" t="str">
        <f t="shared" si="5"/>
        <v/>
      </c>
      <c r="V94" s="228" t="str">
        <f t="shared" si="6"/>
        <v/>
      </c>
      <c r="W94" s="228" t="str">
        <f t="shared" si="7"/>
        <v/>
      </c>
      <c r="X94" s="222">
        <f t="shared" si="8"/>
        <v>0</v>
      </c>
      <c r="Y94" s="110">
        <f t="shared" si="9"/>
        <v>0</v>
      </c>
      <c r="Z94" s="235" t="str">
        <f t="shared" si="10"/>
        <v/>
      </c>
      <c r="AA94" s="240" t="b">
        <f t="shared" si="11"/>
        <v>0</v>
      </c>
      <c r="AB94" s="235">
        <f t="shared" si="12"/>
        <v>0</v>
      </c>
      <c r="AC94" s="235">
        <f>IF('Member Info'!N91="",1,"")</f>
        <v>1</v>
      </c>
      <c r="AD94" s="243" t="e">
        <f t="shared" si="13"/>
        <v>#VALUE!</v>
      </c>
      <c r="AE94" s="130" t="str">
        <f t="shared" si="0"/>
        <v/>
      </c>
      <c r="AF94" s="124">
        <f t="shared" si="14"/>
        <v>1</v>
      </c>
      <c r="AG94" s="124" t="str">
        <f>IF('Member Info'!N91&lt;&gt;"",IF(AND('Member Info'!N91&lt;=$U$1,'Member Info'!N91&gt;=$T$1),1,0),"")</f>
        <v/>
      </c>
      <c r="AI94" s="124" t="b">
        <f t="shared" si="15"/>
        <v>0</v>
      </c>
      <c r="AJ94" s="124">
        <f t="shared" si="16"/>
        <v>0</v>
      </c>
      <c r="AL94" s="124">
        <f t="shared" si="17"/>
        <v>0</v>
      </c>
      <c r="AM94" s="124">
        <f>IF('Member Info'!F91&gt;$T$1,1,0)</f>
        <v>0</v>
      </c>
      <c r="AN94" s="124" t="b">
        <f>IF(ISERROR(T94),ERROR.TYPE(#REF!)=ERROR.TYPE(T94),FALSE)</f>
        <v>0</v>
      </c>
      <c r="AO94" s="124" t="b">
        <f>IF(ISERROR(U94),ERROR.TYPE(#REF!)=ERROR.TYPE(U94),FALSE)</f>
        <v>0</v>
      </c>
      <c r="AP94" s="124">
        <f>IF('Member Info'!F91&gt;'GP1 April 25'!$U$1,1,0)</f>
        <v>0</v>
      </c>
      <c r="AQ94" s="124">
        <f t="shared" si="18"/>
        <v>0</v>
      </c>
      <c r="AR94" s="124">
        <f t="shared" si="19"/>
        <v>0</v>
      </c>
      <c r="AS94" s="124">
        <f t="shared" si="20"/>
        <v>1</v>
      </c>
    </row>
    <row r="95" spans="1:45" x14ac:dyDescent="0.25">
      <c r="A95" s="4">
        <v>64</v>
      </c>
      <c r="B95" s="164">
        <f>'Member Info'!D92</f>
        <v>0</v>
      </c>
      <c r="C95" s="164">
        <f>'Member Info'!E92</f>
        <v>0</v>
      </c>
      <c r="D95" s="164" t="str">
        <f>'Member Info'!G92</f>
        <v/>
      </c>
      <c r="E95" s="165">
        <f>'Member Info'!B92</f>
        <v>0</v>
      </c>
      <c r="F95" s="242"/>
      <c r="G95" s="166" t="str">
        <f>IF(E95=0,"",('Member Info'!K92+'Member Info'!L92))</f>
        <v/>
      </c>
      <c r="H95" s="419"/>
      <c r="I95" s="419"/>
      <c r="J95" s="26"/>
      <c r="K95" s="26"/>
      <c r="L95" s="384" t="str">
        <f>IF(E95=0,"",IF('Member Info'!F92&gt;$U$1,CONCATENATE("Joined with practice on ", TEXT('Member Info'!F92, "DD/MM/YYYY")),IF('Member Info'!N92&lt;&gt;"",IF('Member Info'!N92&lt;$T$1,CONCATENATE("Left Scheme on ", TEXT('Member Info'!N92, "DD/MM/YYYY")),IF(OR(G95="",G95=0),"Error Detected, No rate entered",IF(E95=0,"",IF(F95="","Error Detected, No Pensionable pay",IF(AS95=1,"No Part Time Status Entered",IF(AR95=1,"No Part Time Hours Entered",IF(ISERROR(AD95)," Unknown Values entered.",IF(V95+W95&lt;1,"Acceptable",IF(T95+U95=200, "No Contributions Entered", IF(M95="","Error Detected, Choose reason&gt;",IF(Z95="1",IF(V95=1,"Please Enter Deemed Pensionable Pay","Add Any Relevant Details Above"),"Please Give Details Above"))))))))))),IF(OR(G95="",G95=0),"Error Detected, No rate entered",IF(E95=0,"",IF(F95="","Error Detected, No Pensionable pay",IF(AS95=1,"No Part Time Status Entered",IF(AR95=1,"No Part Time Hours Entered",IF(ISERROR(AD95)," Unknown Values entered.",IF(V95+W95&lt;1,"Acceptable",IF(T95+U95=200, "No Contributions Entered", IF(M95="","Error Detected, Choose reason&gt;",IF(Z95="1",IF(V95=1,"Please Enter Deemed Pensionable Pay","Add relevant Details Above"),"Please give details Above")))))))))))))</f>
        <v/>
      </c>
      <c r="M95" s="260"/>
      <c r="N95" s="91"/>
      <c r="O95" s="91" t="str">
        <f t="shared" si="1"/>
        <v/>
      </c>
      <c r="P95" s="94">
        <f t="shared" si="2"/>
        <v>0</v>
      </c>
      <c r="Q95" s="94">
        <f t="shared" si="2"/>
        <v>0</v>
      </c>
      <c r="R95" s="218">
        <f>(ROUND((F95/100*'Member Info'!$W$2), 2))</f>
        <v>0</v>
      </c>
      <c r="S95" s="218" t="e">
        <f t="shared" si="3"/>
        <v>#VALUE!</v>
      </c>
      <c r="T95" s="218" t="str">
        <f t="shared" si="4"/>
        <v/>
      </c>
      <c r="U95" s="227" t="str">
        <f t="shared" si="5"/>
        <v/>
      </c>
      <c r="V95" s="228" t="str">
        <f t="shared" si="6"/>
        <v/>
      </c>
      <c r="W95" s="228" t="str">
        <f t="shared" si="7"/>
        <v/>
      </c>
      <c r="X95" s="222">
        <f t="shared" si="8"/>
        <v>0</v>
      </c>
      <c r="Y95" s="110">
        <f t="shared" si="9"/>
        <v>0</v>
      </c>
      <c r="Z95" s="235" t="str">
        <f t="shared" si="10"/>
        <v/>
      </c>
      <c r="AA95" s="240" t="b">
        <f t="shared" si="11"/>
        <v>0</v>
      </c>
      <c r="AB95" s="235">
        <f t="shared" si="12"/>
        <v>0</v>
      </c>
      <c r="AC95" s="235">
        <f>IF('Member Info'!N92="",1,"")</f>
        <v>1</v>
      </c>
      <c r="AD95" s="243" t="e">
        <f t="shared" si="13"/>
        <v>#VALUE!</v>
      </c>
      <c r="AE95" s="130" t="str">
        <f t="shared" si="0"/>
        <v/>
      </c>
      <c r="AF95" s="124">
        <f t="shared" si="14"/>
        <v>1</v>
      </c>
      <c r="AG95" s="124" t="str">
        <f>IF('Member Info'!N92&lt;&gt;"",IF(AND('Member Info'!N92&lt;=$U$1,'Member Info'!N92&gt;=$T$1),1,0),"")</f>
        <v/>
      </c>
      <c r="AI95" s="124" t="b">
        <f t="shared" si="15"/>
        <v>0</v>
      </c>
      <c r="AJ95" s="124">
        <f t="shared" si="16"/>
        <v>0</v>
      </c>
      <c r="AL95" s="124">
        <f t="shared" si="17"/>
        <v>0</v>
      </c>
      <c r="AM95" s="124">
        <f>IF('Member Info'!F92&gt;$T$1,1,0)</f>
        <v>0</v>
      </c>
      <c r="AN95" s="124" t="b">
        <f>IF(ISERROR(T95),ERROR.TYPE(#REF!)=ERROR.TYPE(T95),FALSE)</f>
        <v>0</v>
      </c>
      <c r="AO95" s="124" t="b">
        <f>IF(ISERROR(U95),ERROR.TYPE(#REF!)=ERROR.TYPE(U95),FALSE)</f>
        <v>0</v>
      </c>
      <c r="AP95" s="124">
        <f>IF('Member Info'!F92&gt;'GP1 April 25'!$U$1,1,0)</f>
        <v>0</v>
      </c>
      <c r="AQ95" s="124">
        <f t="shared" si="18"/>
        <v>0</v>
      </c>
      <c r="AR95" s="124">
        <f t="shared" si="19"/>
        <v>0</v>
      </c>
      <c r="AS95" s="124">
        <f t="shared" si="20"/>
        <v>1</v>
      </c>
    </row>
    <row r="96" spans="1:45" x14ac:dyDescent="0.25">
      <c r="A96" s="4">
        <v>65</v>
      </c>
      <c r="B96" s="164">
        <f>'Member Info'!D93</f>
        <v>0</v>
      </c>
      <c r="C96" s="164">
        <f>'Member Info'!E93</f>
        <v>0</v>
      </c>
      <c r="D96" s="164" t="str">
        <f>'Member Info'!G93</f>
        <v/>
      </c>
      <c r="E96" s="165">
        <f>'Member Info'!B93</f>
        <v>0</v>
      </c>
      <c r="F96" s="242"/>
      <c r="G96" s="166" t="str">
        <f>IF(E96=0,"",('Member Info'!K93+'Member Info'!L93))</f>
        <v/>
      </c>
      <c r="H96" s="419"/>
      <c r="I96" s="419"/>
      <c r="J96" s="26"/>
      <c r="K96" s="26"/>
      <c r="L96" s="384" t="str">
        <f>IF(E96=0,"",IF('Member Info'!F93&gt;$U$1,CONCATENATE("Joined with practice on ", TEXT('Member Info'!F93, "DD/MM/YYYY")),IF('Member Info'!N93&lt;&gt;"",IF('Member Info'!N93&lt;$T$1,CONCATENATE("Left Scheme on ", TEXT('Member Info'!N93, "DD/MM/YYYY")),IF(OR(G96="",G96=0),"Error Detected, No rate entered",IF(E96=0,"",IF(F96="","Error Detected, No Pensionable pay",IF(AS96=1,"No Part Time Status Entered",IF(AR96=1,"No Part Time Hours Entered",IF(ISERROR(AD96)," Unknown Values entered.",IF(V96+W96&lt;1,"Acceptable",IF(T96+U96=200, "No Contributions Entered", IF(M96="","Error Detected, Choose reason&gt;",IF(Z96="1",IF(V96=1,"Please Enter Deemed Pensionable Pay","Add Any Relevant Details Above"),"Please Give Details Above"))))))))))),IF(OR(G96="",G96=0),"Error Detected, No rate entered",IF(E96=0,"",IF(F96="","Error Detected, No Pensionable pay",IF(AS96=1,"No Part Time Status Entered",IF(AR96=1,"No Part Time Hours Entered",IF(ISERROR(AD96)," Unknown Values entered.",IF(V96+W96&lt;1,"Acceptable",IF(T96+U96=200, "No Contributions Entered", IF(M96="","Error Detected, Choose reason&gt;",IF(Z96="1",IF(V96=1,"Please Enter Deemed Pensionable Pay","Add relevant Details Above"),"Please give details Above")))))))))))))</f>
        <v/>
      </c>
      <c r="M96" s="260"/>
      <c r="N96" s="91"/>
      <c r="O96" s="91" t="str">
        <f t="shared" si="1"/>
        <v/>
      </c>
      <c r="P96" s="94">
        <f t="shared" si="2"/>
        <v>0</v>
      </c>
      <c r="Q96" s="94">
        <f t="shared" si="2"/>
        <v>0</v>
      </c>
      <c r="R96" s="218">
        <f>(ROUND((F96/100*'Member Info'!$W$2), 2))</f>
        <v>0</v>
      </c>
      <c r="S96" s="218" t="e">
        <f t="shared" si="3"/>
        <v>#VALUE!</v>
      </c>
      <c r="T96" s="218" t="str">
        <f t="shared" si="4"/>
        <v/>
      </c>
      <c r="U96" s="227" t="str">
        <f t="shared" si="5"/>
        <v/>
      </c>
      <c r="V96" s="228" t="str">
        <f t="shared" si="6"/>
        <v/>
      </c>
      <c r="W96" s="228" t="str">
        <f t="shared" si="7"/>
        <v/>
      </c>
      <c r="X96" s="222">
        <f t="shared" si="8"/>
        <v>0</v>
      </c>
      <c r="Y96" s="110">
        <f t="shared" si="9"/>
        <v>0</v>
      </c>
      <c r="Z96" s="235" t="str">
        <f t="shared" si="10"/>
        <v/>
      </c>
      <c r="AA96" s="240" t="b">
        <f t="shared" si="11"/>
        <v>0</v>
      </c>
      <c r="AB96" s="235">
        <f t="shared" si="12"/>
        <v>0</v>
      </c>
      <c r="AC96" s="235">
        <f>IF('Member Info'!N93="",1,"")</f>
        <v>1</v>
      </c>
      <c r="AD96" s="243" t="e">
        <f t="shared" si="13"/>
        <v>#VALUE!</v>
      </c>
      <c r="AE96" s="130" t="str">
        <f t="shared" ref="AE96:AE159" si="21">IF(AP96=1,"",IF(Y96=1,"",IF(AG96=1,"",IF(E96=0,"",IF(AB96=1,"",IF(L96="acceptable","",IF(T96+U96="0","",T96+U96)))))))</f>
        <v/>
      </c>
      <c r="AF96" s="124">
        <f t="shared" si="14"/>
        <v>1</v>
      </c>
      <c r="AG96" s="124" t="str">
        <f>IF('Member Info'!N93&lt;&gt;"",IF(AND('Member Info'!N93&lt;=$U$1,'Member Info'!N93&gt;=$T$1),1,0),"")</f>
        <v/>
      </c>
      <c r="AI96" s="124" t="b">
        <f t="shared" si="15"/>
        <v>0</v>
      </c>
      <c r="AJ96" s="124">
        <f t="shared" si="16"/>
        <v>0</v>
      </c>
      <c r="AL96" s="124">
        <f t="shared" si="17"/>
        <v>0</v>
      </c>
      <c r="AM96" s="124">
        <f>IF('Member Info'!F93&gt;$T$1,1,0)</f>
        <v>0</v>
      </c>
      <c r="AN96" s="124" t="b">
        <f>IF(ISERROR(T96),ERROR.TYPE(#REF!)=ERROR.TYPE(T96),FALSE)</f>
        <v>0</v>
      </c>
      <c r="AO96" s="124" t="b">
        <f>IF(ISERROR(U96),ERROR.TYPE(#REF!)=ERROR.TYPE(U96),FALSE)</f>
        <v>0</v>
      </c>
      <c r="AP96" s="124">
        <f>IF('Member Info'!F93&gt;'GP1 April 25'!$U$1,1,0)</f>
        <v>0</v>
      </c>
      <c r="AQ96" s="124">
        <f t="shared" si="18"/>
        <v>0</v>
      </c>
      <c r="AR96" s="124">
        <f t="shared" si="19"/>
        <v>0</v>
      </c>
      <c r="AS96" s="124">
        <f t="shared" si="20"/>
        <v>1</v>
      </c>
    </row>
    <row r="97" spans="1:45" x14ac:dyDescent="0.25">
      <c r="A97" s="4">
        <v>66</v>
      </c>
      <c r="B97" s="164">
        <f>'Member Info'!D94</f>
        <v>0</v>
      </c>
      <c r="C97" s="164">
        <f>'Member Info'!E94</f>
        <v>0</v>
      </c>
      <c r="D97" s="164" t="str">
        <f>'Member Info'!G94</f>
        <v/>
      </c>
      <c r="E97" s="165">
        <f>'Member Info'!B94</f>
        <v>0</v>
      </c>
      <c r="F97" s="242"/>
      <c r="G97" s="166" t="str">
        <f>IF(E97=0,"",('Member Info'!K94+'Member Info'!L94))</f>
        <v/>
      </c>
      <c r="H97" s="419"/>
      <c r="I97" s="419"/>
      <c r="J97" s="26"/>
      <c r="K97" s="26"/>
      <c r="L97" s="384" t="str">
        <f>IF(E97=0,"",IF('Member Info'!F94&gt;$U$1,CONCATENATE("Joined with practice on ", TEXT('Member Info'!F94, "DD/MM/YYYY")),IF('Member Info'!N94&lt;&gt;"",IF('Member Info'!N94&lt;$T$1,CONCATENATE("Left Scheme on ", TEXT('Member Info'!N94, "DD/MM/YYYY")),IF(OR(G97="",G97=0),"Error Detected, No rate entered",IF(E97=0,"",IF(F97="","Error Detected, No Pensionable pay",IF(AS97=1,"No Part Time Status Entered",IF(AR97=1,"No Part Time Hours Entered",IF(ISERROR(AD97)," Unknown Values entered.",IF(V97+W97&lt;1,"Acceptable",IF(T97+U97=200, "No Contributions Entered", IF(M97="","Error Detected, Choose reason&gt;",IF(Z97="1",IF(V97=1,"Please Enter Deemed Pensionable Pay","Add Any Relevant Details Above"),"Please Give Details Above"))))))))))),IF(OR(G97="",G97=0),"Error Detected, No rate entered",IF(E97=0,"",IF(F97="","Error Detected, No Pensionable pay",IF(AS97=1,"No Part Time Status Entered",IF(AR97=1,"No Part Time Hours Entered",IF(ISERROR(AD97)," Unknown Values entered.",IF(V97+W97&lt;1,"Acceptable",IF(T97+U97=200, "No Contributions Entered", IF(M97="","Error Detected, Choose reason&gt;",IF(Z97="1",IF(V97=1,"Please Enter Deemed Pensionable Pay","Add relevant Details Above"),"Please give details Above")))))))))))))</f>
        <v/>
      </c>
      <c r="M97" s="260"/>
      <c r="N97" s="91"/>
      <c r="O97" s="91" t="str">
        <f t="shared" ref="O97:O160" si="22">IF(E97=0,"",IF(ISERROR((F97+J97+K97)),0,IF((F97+J97+K97)&lt;1,0,1)))</f>
        <v/>
      </c>
      <c r="P97" s="94">
        <f t="shared" ref="P97:Q160" si="23">J97</f>
        <v>0</v>
      </c>
      <c r="Q97" s="94">
        <f t="shared" si="23"/>
        <v>0</v>
      </c>
      <c r="R97" s="218">
        <f>(ROUND((F97/100*'Member Info'!$W$2), 2))</f>
        <v>0</v>
      </c>
      <c r="S97" s="218" t="e">
        <f t="shared" ref="S97:S160" si="24">ROUND((F97/100*G97),2)</f>
        <v>#VALUE!</v>
      </c>
      <c r="T97" s="218" t="str">
        <f t="shared" ref="T97:T160" si="25">IF(E97=0,"",(100-(P97/R97*100)))</f>
        <v/>
      </c>
      <c r="U97" s="227" t="str">
        <f t="shared" ref="U97:U160" si="26">IF(E97=0,"",(100-(Q97/S97*100)))</f>
        <v/>
      </c>
      <c r="V97" s="228" t="str">
        <f t="shared" ref="V97:V160" si="27">IF(E97=0,"",IF(T97&gt;$T$16,1,IF(T97&lt;-$T$16,1,0)))</f>
        <v/>
      </c>
      <c r="W97" s="228" t="str">
        <f t="shared" ref="W97:W160" si="28">IF(E97=0,"",IF(G97=0,1,IF(U97&gt;$T$16,1,IF(U97&lt;-$T$16,1,0))))</f>
        <v/>
      </c>
      <c r="X97" s="222">
        <f t="shared" ref="X97:X160" si="29">IF(E97=0,0,IF(F97="",1,0))</f>
        <v>0</v>
      </c>
      <c r="Y97" s="110">
        <f t="shared" ref="Y97:Y160" si="30">IF(E97=0,0,IF(M97="",0,1))</f>
        <v>0</v>
      </c>
      <c r="Z97" s="235" t="str">
        <f t="shared" ref="Z97:Z160" si="31">IF(M97="SMP/Occupational Maternity","1",IF(M97="SSP/Occupational Sick pay","1",""))</f>
        <v/>
      </c>
      <c r="AA97" s="240" t="b">
        <f t="shared" ref="AA97:AA160" si="32">IF(OR(AN97=TRUE,AO97=TRUE),TRUE,FALSE)</f>
        <v>0</v>
      </c>
      <c r="AB97" s="235">
        <f t="shared" ref="AB97:AB160" si="33">IF(OR(M97="left scheme/Employment",AC97=""), 1,0)</f>
        <v>0</v>
      </c>
      <c r="AC97" s="235">
        <f>IF('Member Info'!N94="",1,"")</f>
        <v>1</v>
      </c>
      <c r="AD97" s="243" t="e">
        <f t="shared" ref="AD97:AD160" si="34">(T97+U97)</f>
        <v>#VALUE!</v>
      </c>
      <c r="AE97" s="130" t="str">
        <f t="shared" si="21"/>
        <v/>
      </c>
      <c r="AF97" s="124">
        <f t="shared" ref="AF97:AF160" si="35">SUM(AB97+AC97)</f>
        <v>1</v>
      </c>
      <c r="AG97" s="124" t="str">
        <f>IF('Member Info'!N94&lt;&gt;"",IF(AND('Member Info'!N94&lt;=$U$1,'Member Info'!N94&gt;=$T$1),1,0),"")</f>
        <v/>
      </c>
      <c r="AI97" s="124" t="b">
        <f t="shared" ref="AI97:AI160" si="36">OR(M97="SMP/Occupational Maternity",M97="SSP/Occupational Sick pay")</f>
        <v>0</v>
      </c>
      <c r="AJ97" s="124">
        <f t="shared" ref="AJ97:AJ160" si="37">IF(AI97=TRUE,1,0)</f>
        <v>0</v>
      </c>
      <c r="AL97" s="124">
        <f t="shared" ref="AL97:AL160" si="38">IF(L97="Please Enter Deemed Pensionable Pay",1,0)</f>
        <v>0</v>
      </c>
      <c r="AM97" s="124">
        <f>IF('Member Info'!F94&gt;$T$1,1,0)</f>
        <v>0</v>
      </c>
      <c r="AN97" s="124" t="b">
        <f>IF(ISERROR(T97),ERROR.TYPE(#REF!)=ERROR.TYPE(T97),FALSE)</f>
        <v>0</v>
      </c>
      <c r="AO97" s="124" t="b">
        <f>IF(ISERROR(U97),ERROR.TYPE(#REF!)=ERROR.TYPE(U97),FALSE)</f>
        <v>0</v>
      </c>
      <c r="AP97" s="124">
        <f>IF('Member Info'!F94&gt;'GP1 April 25'!$U$1,1,0)</f>
        <v>0</v>
      </c>
      <c r="AQ97" s="124">
        <f t="shared" ref="AQ97:AQ160" si="39">IF(H97="Part Time",1,0)</f>
        <v>0</v>
      </c>
      <c r="AR97" s="124">
        <f t="shared" ref="AR97:AR160" si="40">IF(AND(AQ97=1,I97=""),1,0)</f>
        <v>0</v>
      </c>
      <c r="AS97" s="124">
        <f t="shared" ref="AS97:AS160" si="41">IF(OR(H97=0,H97=""),1,0)</f>
        <v>1</v>
      </c>
    </row>
    <row r="98" spans="1:45" x14ac:dyDescent="0.25">
      <c r="A98" s="4">
        <v>67</v>
      </c>
      <c r="B98" s="164">
        <f>'Member Info'!D95</f>
        <v>0</v>
      </c>
      <c r="C98" s="164">
        <f>'Member Info'!E95</f>
        <v>0</v>
      </c>
      <c r="D98" s="164" t="str">
        <f>'Member Info'!G95</f>
        <v/>
      </c>
      <c r="E98" s="165">
        <f>'Member Info'!B95</f>
        <v>0</v>
      </c>
      <c r="F98" s="242"/>
      <c r="G98" s="166" t="str">
        <f>IF(E98=0,"",('Member Info'!K95+'Member Info'!L95))</f>
        <v/>
      </c>
      <c r="H98" s="419"/>
      <c r="I98" s="419"/>
      <c r="J98" s="26"/>
      <c r="K98" s="26"/>
      <c r="L98" s="384" t="str">
        <f>IF(E98=0,"",IF('Member Info'!F95&gt;$U$1,CONCATENATE("Joined with practice on ", TEXT('Member Info'!F95, "DD/MM/YYYY")),IF('Member Info'!N95&lt;&gt;"",IF('Member Info'!N95&lt;$T$1,CONCATENATE("Left Scheme on ", TEXT('Member Info'!N95, "DD/MM/YYYY")),IF(OR(G98="",G98=0),"Error Detected, No rate entered",IF(E98=0,"",IF(F98="","Error Detected, No Pensionable pay",IF(AS98=1,"No Part Time Status Entered",IF(AR98=1,"No Part Time Hours Entered",IF(ISERROR(AD98)," Unknown Values entered.",IF(V98+W98&lt;1,"Acceptable",IF(T98+U98=200, "No Contributions Entered", IF(M98="","Error Detected, Choose reason&gt;",IF(Z98="1",IF(V98=1,"Please Enter Deemed Pensionable Pay","Add Any Relevant Details Above"),"Please Give Details Above"))))))))))),IF(OR(G98="",G98=0),"Error Detected, No rate entered",IF(E98=0,"",IF(F98="","Error Detected, No Pensionable pay",IF(AS98=1,"No Part Time Status Entered",IF(AR98=1,"No Part Time Hours Entered",IF(ISERROR(AD98)," Unknown Values entered.",IF(V98+W98&lt;1,"Acceptable",IF(T98+U98=200, "No Contributions Entered", IF(M98="","Error Detected, Choose reason&gt;",IF(Z98="1",IF(V98=1,"Please Enter Deemed Pensionable Pay","Add relevant Details Above"),"Please give details Above")))))))))))))</f>
        <v/>
      </c>
      <c r="M98" s="260"/>
      <c r="N98" s="91"/>
      <c r="O98" s="91" t="str">
        <f t="shared" si="22"/>
        <v/>
      </c>
      <c r="P98" s="94">
        <f t="shared" si="23"/>
        <v>0</v>
      </c>
      <c r="Q98" s="94">
        <f t="shared" si="23"/>
        <v>0</v>
      </c>
      <c r="R98" s="218">
        <f>(ROUND((F98/100*'Member Info'!$W$2), 2))</f>
        <v>0</v>
      </c>
      <c r="S98" s="218" t="e">
        <f t="shared" si="24"/>
        <v>#VALUE!</v>
      </c>
      <c r="T98" s="218" t="str">
        <f t="shared" si="25"/>
        <v/>
      </c>
      <c r="U98" s="227" t="str">
        <f t="shared" si="26"/>
        <v/>
      </c>
      <c r="V98" s="228" t="str">
        <f t="shared" si="27"/>
        <v/>
      </c>
      <c r="W98" s="228" t="str">
        <f t="shared" si="28"/>
        <v/>
      </c>
      <c r="X98" s="222">
        <f t="shared" si="29"/>
        <v>0</v>
      </c>
      <c r="Y98" s="110">
        <f t="shared" si="30"/>
        <v>0</v>
      </c>
      <c r="Z98" s="235" t="str">
        <f t="shared" si="31"/>
        <v/>
      </c>
      <c r="AA98" s="240" t="b">
        <f t="shared" si="32"/>
        <v>0</v>
      </c>
      <c r="AB98" s="235">
        <f t="shared" si="33"/>
        <v>0</v>
      </c>
      <c r="AC98" s="235">
        <f>IF('Member Info'!N95="",1,"")</f>
        <v>1</v>
      </c>
      <c r="AD98" s="243" t="e">
        <f t="shared" si="34"/>
        <v>#VALUE!</v>
      </c>
      <c r="AE98" s="130" t="str">
        <f t="shared" si="21"/>
        <v/>
      </c>
      <c r="AF98" s="124">
        <f t="shared" si="35"/>
        <v>1</v>
      </c>
      <c r="AG98" s="124" t="str">
        <f>IF('Member Info'!N95&lt;&gt;"",IF(AND('Member Info'!N95&lt;=$U$1,'Member Info'!N95&gt;=$T$1),1,0),"")</f>
        <v/>
      </c>
      <c r="AI98" s="124" t="b">
        <f t="shared" si="36"/>
        <v>0</v>
      </c>
      <c r="AJ98" s="124">
        <f t="shared" si="37"/>
        <v>0</v>
      </c>
      <c r="AL98" s="124">
        <f t="shared" si="38"/>
        <v>0</v>
      </c>
      <c r="AM98" s="124">
        <f>IF('Member Info'!F95&gt;$T$1,1,0)</f>
        <v>0</v>
      </c>
      <c r="AN98" s="124" t="b">
        <f>IF(ISERROR(T98),ERROR.TYPE(#REF!)=ERROR.TYPE(T98),FALSE)</f>
        <v>0</v>
      </c>
      <c r="AO98" s="124" t="b">
        <f>IF(ISERROR(U98),ERROR.TYPE(#REF!)=ERROR.TYPE(U98),FALSE)</f>
        <v>0</v>
      </c>
      <c r="AP98" s="124">
        <f>IF('Member Info'!F95&gt;'GP1 April 25'!$U$1,1,0)</f>
        <v>0</v>
      </c>
      <c r="AQ98" s="124">
        <f t="shared" si="39"/>
        <v>0</v>
      </c>
      <c r="AR98" s="124">
        <f t="shared" si="40"/>
        <v>0</v>
      </c>
      <c r="AS98" s="124">
        <f t="shared" si="41"/>
        <v>1</v>
      </c>
    </row>
    <row r="99" spans="1:45" x14ac:dyDescent="0.25">
      <c r="A99" s="4">
        <v>68</v>
      </c>
      <c r="B99" s="164">
        <f>'Member Info'!D96</f>
        <v>0</v>
      </c>
      <c r="C99" s="164">
        <f>'Member Info'!E96</f>
        <v>0</v>
      </c>
      <c r="D99" s="164" t="str">
        <f>'Member Info'!G96</f>
        <v/>
      </c>
      <c r="E99" s="165">
        <f>'Member Info'!B96</f>
        <v>0</v>
      </c>
      <c r="F99" s="242"/>
      <c r="G99" s="166" t="str">
        <f>IF(E99=0,"",('Member Info'!K96+'Member Info'!L96))</f>
        <v/>
      </c>
      <c r="H99" s="419"/>
      <c r="I99" s="419"/>
      <c r="J99" s="26"/>
      <c r="K99" s="26"/>
      <c r="L99" s="384" t="str">
        <f>IF(E99=0,"",IF('Member Info'!F96&gt;$U$1,CONCATENATE("Joined with practice on ", TEXT('Member Info'!F96, "DD/MM/YYYY")),IF('Member Info'!N96&lt;&gt;"",IF('Member Info'!N96&lt;$T$1,CONCATENATE("Left Scheme on ", TEXT('Member Info'!N96, "DD/MM/YYYY")),IF(OR(G99="",G99=0),"Error Detected, No rate entered",IF(E99=0,"",IF(F99="","Error Detected, No Pensionable pay",IF(AS99=1,"No Part Time Status Entered",IF(AR99=1,"No Part Time Hours Entered",IF(ISERROR(AD99)," Unknown Values entered.",IF(V99+W99&lt;1,"Acceptable",IF(T99+U99=200, "No Contributions Entered", IF(M99="","Error Detected, Choose reason&gt;",IF(Z99="1",IF(V99=1,"Please Enter Deemed Pensionable Pay","Add Any Relevant Details Above"),"Please Give Details Above"))))))))))),IF(OR(G99="",G99=0),"Error Detected, No rate entered",IF(E99=0,"",IF(F99="","Error Detected, No Pensionable pay",IF(AS99=1,"No Part Time Status Entered",IF(AR99=1,"No Part Time Hours Entered",IF(ISERROR(AD99)," Unknown Values entered.",IF(V99+W99&lt;1,"Acceptable",IF(T99+U99=200, "No Contributions Entered", IF(M99="","Error Detected, Choose reason&gt;",IF(Z99="1",IF(V99=1,"Please Enter Deemed Pensionable Pay","Add relevant Details Above"),"Please give details Above")))))))))))))</f>
        <v/>
      </c>
      <c r="M99" s="260"/>
      <c r="N99" s="91"/>
      <c r="O99" s="91" t="str">
        <f t="shared" si="22"/>
        <v/>
      </c>
      <c r="P99" s="94">
        <f t="shared" si="23"/>
        <v>0</v>
      </c>
      <c r="Q99" s="94">
        <f t="shared" si="23"/>
        <v>0</v>
      </c>
      <c r="R99" s="218">
        <f>(ROUND((F99/100*'Member Info'!$W$2), 2))</f>
        <v>0</v>
      </c>
      <c r="S99" s="218" t="e">
        <f t="shared" si="24"/>
        <v>#VALUE!</v>
      </c>
      <c r="T99" s="218" t="str">
        <f t="shared" si="25"/>
        <v/>
      </c>
      <c r="U99" s="227" t="str">
        <f t="shared" si="26"/>
        <v/>
      </c>
      <c r="V99" s="228" t="str">
        <f t="shared" si="27"/>
        <v/>
      </c>
      <c r="W99" s="228" t="str">
        <f t="shared" si="28"/>
        <v/>
      </c>
      <c r="X99" s="222">
        <f t="shared" si="29"/>
        <v>0</v>
      </c>
      <c r="Y99" s="110">
        <f t="shared" si="30"/>
        <v>0</v>
      </c>
      <c r="Z99" s="235" t="str">
        <f t="shared" si="31"/>
        <v/>
      </c>
      <c r="AA99" s="240" t="b">
        <f t="shared" si="32"/>
        <v>0</v>
      </c>
      <c r="AB99" s="235">
        <f t="shared" si="33"/>
        <v>0</v>
      </c>
      <c r="AC99" s="235">
        <f>IF('Member Info'!N96="",1,"")</f>
        <v>1</v>
      </c>
      <c r="AD99" s="243" t="e">
        <f t="shared" si="34"/>
        <v>#VALUE!</v>
      </c>
      <c r="AE99" s="130" t="str">
        <f t="shared" si="21"/>
        <v/>
      </c>
      <c r="AF99" s="124">
        <f t="shared" si="35"/>
        <v>1</v>
      </c>
      <c r="AG99" s="124" t="str">
        <f>IF('Member Info'!N96&lt;&gt;"",IF(AND('Member Info'!N96&lt;=$U$1,'Member Info'!N96&gt;=$T$1),1,0),"")</f>
        <v/>
      </c>
      <c r="AI99" s="124" t="b">
        <f t="shared" si="36"/>
        <v>0</v>
      </c>
      <c r="AJ99" s="124">
        <f t="shared" si="37"/>
        <v>0</v>
      </c>
      <c r="AL99" s="124">
        <f t="shared" si="38"/>
        <v>0</v>
      </c>
      <c r="AM99" s="124">
        <f>IF('Member Info'!F96&gt;$T$1,1,0)</f>
        <v>0</v>
      </c>
      <c r="AN99" s="124" t="b">
        <f>IF(ISERROR(T99),ERROR.TYPE(#REF!)=ERROR.TYPE(T99),FALSE)</f>
        <v>0</v>
      </c>
      <c r="AO99" s="124" t="b">
        <f>IF(ISERROR(U99),ERROR.TYPE(#REF!)=ERROR.TYPE(U99),FALSE)</f>
        <v>0</v>
      </c>
      <c r="AP99" s="124">
        <f>IF('Member Info'!F96&gt;'GP1 April 25'!$U$1,1,0)</f>
        <v>0</v>
      </c>
      <c r="AQ99" s="124">
        <f t="shared" si="39"/>
        <v>0</v>
      </c>
      <c r="AR99" s="124">
        <f t="shared" si="40"/>
        <v>0</v>
      </c>
      <c r="AS99" s="124">
        <f t="shared" si="41"/>
        <v>1</v>
      </c>
    </row>
    <row r="100" spans="1:45" x14ac:dyDescent="0.25">
      <c r="A100" s="4">
        <v>69</v>
      </c>
      <c r="B100" s="164">
        <f>'Member Info'!D97</f>
        <v>0</v>
      </c>
      <c r="C100" s="164">
        <f>'Member Info'!E97</f>
        <v>0</v>
      </c>
      <c r="D100" s="164" t="str">
        <f>'Member Info'!G97</f>
        <v/>
      </c>
      <c r="E100" s="165">
        <f>'Member Info'!B97</f>
        <v>0</v>
      </c>
      <c r="F100" s="242"/>
      <c r="G100" s="166" t="str">
        <f>IF(E100=0,"",('Member Info'!K97+'Member Info'!L97))</f>
        <v/>
      </c>
      <c r="H100" s="419"/>
      <c r="I100" s="419"/>
      <c r="J100" s="26"/>
      <c r="K100" s="26"/>
      <c r="L100" s="384" t="str">
        <f>IF(E100=0,"",IF('Member Info'!F97&gt;$U$1,CONCATENATE("Joined with practice on ", TEXT('Member Info'!F97, "DD/MM/YYYY")),IF('Member Info'!N97&lt;&gt;"",IF('Member Info'!N97&lt;$T$1,CONCATENATE("Left Scheme on ", TEXT('Member Info'!N97, "DD/MM/YYYY")),IF(OR(G100="",G100=0),"Error Detected, No rate entered",IF(E100=0,"",IF(F100="","Error Detected, No Pensionable pay",IF(AS100=1,"No Part Time Status Entered",IF(AR100=1,"No Part Time Hours Entered",IF(ISERROR(AD100)," Unknown Values entered.",IF(V100+W100&lt;1,"Acceptable",IF(T100+U100=200, "No Contributions Entered", IF(M100="","Error Detected, Choose reason&gt;",IF(Z100="1",IF(V100=1,"Please Enter Deemed Pensionable Pay","Add Any Relevant Details Above"),"Please Give Details Above"))))))))))),IF(OR(G100="",G100=0),"Error Detected, No rate entered",IF(E100=0,"",IF(F100="","Error Detected, No Pensionable pay",IF(AS100=1,"No Part Time Status Entered",IF(AR100=1,"No Part Time Hours Entered",IF(ISERROR(AD100)," Unknown Values entered.",IF(V100+W100&lt;1,"Acceptable",IF(T100+U100=200, "No Contributions Entered", IF(M100="","Error Detected, Choose reason&gt;",IF(Z100="1",IF(V100=1,"Please Enter Deemed Pensionable Pay","Add relevant Details Above"),"Please give details Above")))))))))))))</f>
        <v/>
      </c>
      <c r="M100" s="260"/>
      <c r="N100" s="91"/>
      <c r="O100" s="91" t="str">
        <f t="shared" si="22"/>
        <v/>
      </c>
      <c r="P100" s="94">
        <f t="shared" si="23"/>
        <v>0</v>
      </c>
      <c r="Q100" s="94">
        <f t="shared" si="23"/>
        <v>0</v>
      </c>
      <c r="R100" s="218">
        <f>(ROUND((F100/100*'Member Info'!$W$2), 2))</f>
        <v>0</v>
      </c>
      <c r="S100" s="218" t="e">
        <f t="shared" si="24"/>
        <v>#VALUE!</v>
      </c>
      <c r="T100" s="218" t="str">
        <f t="shared" si="25"/>
        <v/>
      </c>
      <c r="U100" s="227" t="str">
        <f t="shared" si="26"/>
        <v/>
      </c>
      <c r="V100" s="228" t="str">
        <f t="shared" si="27"/>
        <v/>
      </c>
      <c r="W100" s="228" t="str">
        <f t="shared" si="28"/>
        <v/>
      </c>
      <c r="X100" s="222">
        <f t="shared" si="29"/>
        <v>0</v>
      </c>
      <c r="Y100" s="110">
        <f t="shared" si="30"/>
        <v>0</v>
      </c>
      <c r="Z100" s="235" t="str">
        <f t="shared" si="31"/>
        <v/>
      </c>
      <c r="AA100" s="240" t="b">
        <f t="shared" si="32"/>
        <v>0</v>
      </c>
      <c r="AB100" s="235">
        <f t="shared" si="33"/>
        <v>0</v>
      </c>
      <c r="AC100" s="235">
        <f>IF('Member Info'!N97="",1,"")</f>
        <v>1</v>
      </c>
      <c r="AD100" s="243" t="e">
        <f t="shared" si="34"/>
        <v>#VALUE!</v>
      </c>
      <c r="AE100" s="130" t="str">
        <f t="shared" si="21"/>
        <v/>
      </c>
      <c r="AF100" s="124">
        <f t="shared" si="35"/>
        <v>1</v>
      </c>
      <c r="AG100" s="124" t="str">
        <f>IF('Member Info'!N97&lt;&gt;"",IF(AND('Member Info'!N97&lt;=$U$1,'Member Info'!N97&gt;=$T$1),1,0),"")</f>
        <v/>
      </c>
      <c r="AI100" s="124" t="b">
        <f t="shared" si="36"/>
        <v>0</v>
      </c>
      <c r="AJ100" s="124">
        <f t="shared" si="37"/>
        <v>0</v>
      </c>
      <c r="AL100" s="124">
        <f t="shared" si="38"/>
        <v>0</v>
      </c>
      <c r="AM100" s="124">
        <f>IF('Member Info'!F97&gt;$T$1,1,0)</f>
        <v>0</v>
      </c>
      <c r="AN100" s="124" t="b">
        <f>IF(ISERROR(T100),ERROR.TYPE(#REF!)=ERROR.TYPE(T100),FALSE)</f>
        <v>0</v>
      </c>
      <c r="AO100" s="124" t="b">
        <f>IF(ISERROR(U100),ERROR.TYPE(#REF!)=ERROR.TYPE(U100),FALSE)</f>
        <v>0</v>
      </c>
      <c r="AP100" s="124">
        <f>IF('Member Info'!F97&gt;'GP1 April 25'!$U$1,1,0)</f>
        <v>0</v>
      </c>
      <c r="AQ100" s="124">
        <f t="shared" si="39"/>
        <v>0</v>
      </c>
      <c r="AR100" s="124">
        <f t="shared" si="40"/>
        <v>0</v>
      </c>
      <c r="AS100" s="124">
        <f t="shared" si="41"/>
        <v>1</v>
      </c>
    </row>
    <row r="101" spans="1:45" x14ac:dyDescent="0.25">
      <c r="A101" s="4">
        <v>70</v>
      </c>
      <c r="B101" s="164">
        <f>'Member Info'!D98</f>
        <v>0</v>
      </c>
      <c r="C101" s="164">
        <f>'Member Info'!E98</f>
        <v>0</v>
      </c>
      <c r="D101" s="164" t="str">
        <f>'Member Info'!G98</f>
        <v/>
      </c>
      <c r="E101" s="165">
        <f>'Member Info'!B98</f>
        <v>0</v>
      </c>
      <c r="F101" s="242"/>
      <c r="G101" s="166" t="str">
        <f>IF(E101=0,"",('Member Info'!K98+'Member Info'!L98))</f>
        <v/>
      </c>
      <c r="H101" s="419"/>
      <c r="I101" s="419"/>
      <c r="J101" s="26"/>
      <c r="K101" s="26"/>
      <c r="L101" s="384" t="str">
        <f>IF(E101=0,"",IF('Member Info'!F98&gt;$U$1,CONCATENATE("Joined with practice on ", TEXT('Member Info'!F98, "DD/MM/YYYY")),IF('Member Info'!N98&lt;&gt;"",IF('Member Info'!N98&lt;$T$1,CONCATENATE("Left Scheme on ", TEXT('Member Info'!N98, "DD/MM/YYYY")),IF(OR(G101="",G101=0),"Error Detected, No rate entered",IF(E101=0,"",IF(F101="","Error Detected, No Pensionable pay",IF(AS101=1,"No Part Time Status Entered",IF(AR101=1,"No Part Time Hours Entered",IF(ISERROR(AD101)," Unknown Values entered.",IF(V101+W101&lt;1,"Acceptable",IF(T101+U101=200, "No Contributions Entered", IF(M101="","Error Detected, Choose reason&gt;",IF(Z101="1",IF(V101=1,"Please Enter Deemed Pensionable Pay","Add Any Relevant Details Above"),"Please Give Details Above"))))))))))),IF(OR(G101="",G101=0),"Error Detected, No rate entered",IF(E101=0,"",IF(F101="","Error Detected, No Pensionable pay",IF(AS101=1,"No Part Time Status Entered",IF(AR101=1,"No Part Time Hours Entered",IF(ISERROR(AD101)," Unknown Values entered.",IF(V101+W101&lt;1,"Acceptable",IF(T101+U101=200, "No Contributions Entered", IF(M101="","Error Detected, Choose reason&gt;",IF(Z101="1",IF(V101=1,"Please Enter Deemed Pensionable Pay","Add relevant Details Above"),"Please give details Above")))))))))))))</f>
        <v/>
      </c>
      <c r="M101" s="260"/>
      <c r="N101" s="91"/>
      <c r="O101" s="91" t="str">
        <f t="shared" si="22"/>
        <v/>
      </c>
      <c r="P101" s="94">
        <f t="shared" si="23"/>
        <v>0</v>
      </c>
      <c r="Q101" s="94">
        <f t="shared" si="23"/>
        <v>0</v>
      </c>
      <c r="R101" s="218">
        <f>(ROUND((F101/100*'Member Info'!$W$2), 2))</f>
        <v>0</v>
      </c>
      <c r="S101" s="218" t="e">
        <f t="shared" si="24"/>
        <v>#VALUE!</v>
      </c>
      <c r="T101" s="218" t="str">
        <f t="shared" si="25"/>
        <v/>
      </c>
      <c r="U101" s="227" t="str">
        <f t="shared" si="26"/>
        <v/>
      </c>
      <c r="V101" s="228" t="str">
        <f t="shared" si="27"/>
        <v/>
      </c>
      <c r="W101" s="228" t="str">
        <f t="shared" si="28"/>
        <v/>
      </c>
      <c r="X101" s="222">
        <f t="shared" si="29"/>
        <v>0</v>
      </c>
      <c r="Y101" s="110">
        <f t="shared" si="30"/>
        <v>0</v>
      </c>
      <c r="Z101" s="235" t="str">
        <f t="shared" si="31"/>
        <v/>
      </c>
      <c r="AA101" s="240" t="b">
        <f t="shared" si="32"/>
        <v>0</v>
      </c>
      <c r="AB101" s="235">
        <f t="shared" si="33"/>
        <v>0</v>
      </c>
      <c r="AC101" s="235">
        <f>IF('Member Info'!N98="",1,"")</f>
        <v>1</v>
      </c>
      <c r="AD101" s="243" t="e">
        <f t="shared" si="34"/>
        <v>#VALUE!</v>
      </c>
      <c r="AE101" s="130" t="str">
        <f t="shared" si="21"/>
        <v/>
      </c>
      <c r="AF101" s="124">
        <f t="shared" si="35"/>
        <v>1</v>
      </c>
      <c r="AG101" s="124" t="str">
        <f>IF('Member Info'!N98&lt;&gt;"",IF(AND('Member Info'!N98&lt;=$U$1,'Member Info'!N98&gt;=$T$1),1,0),"")</f>
        <v/>
      </c>
      <c r="AI101" s="124" t="b">
        <f t="shared" si="36"/>
        <v>0</v>
      </c>
      <c r="AJ101" s="124">
        <f t="shared" si="37"/>
        <v>0</v>
      </c>
      <c r="AL101" s="124">
        <f t="shared" si="38"/>
        <v>0</v>
      </c>
      <c r="AM101" s="124">
        <f>IF('Member Info'!F98&gt;$T$1,1,0)</f>
        <v>0</v>
      </c>
      <c r="AN101" s="124" t="b">
        <f>IF(ISERROR(T101),ERROR.TYPE(#REF!)=ERROR.TYPE(T101),FALSE)</f>
        <v>0</v>
      </c>
      <c r="AO101" s="124" t="b">
        <f>IF(ISERROR(U101),ERROR.TYPE(#REF!)=ERROR.TYPE(U101),FALSE)</f>
        <v>0</v>
      </c>
      <c r="AP101" s="124">
        <f>IF('Member Info'!F98&gt;'GP1 April 25'!$U$1,1,0)</f>
        <v>0</v>
      </c>
      <c r="AQ101" s="124">
        <f t="shared" si="39"/>
        <v>0</v>
      </c>
      <c r="AR101" s="124">
        <f t="shared" si="40"/>
        <v>0</v>
      </c>
      <c r="AS101" s="124">
        <f t="shared" si="41"/>
        <v>1</v>
      </c>
    </row>
    <row r="102" spans="1:45" x14ac:dyDescent="0.25">
      <c r="A102" s="4">
        <v>71</v>
      </c>
      <c r="B102" s="164">
        <f>'Member Info'!D99</f>
        <v>0</v>
      </c>
      <c r="C102" s="164">
        <f>'Member Info'!E99</f>
        <v>0</v>
      </c>
      <c r="D102" s="164" t="str">
        <f>'Member Info'!G99</f>
        <v/>
      </c>
      <c r="E102" s="165">
        <f>'Member Info'!B99</f>
        <v>0</v>
      </c>
      <c r="F102" s="242"/>
      <c r="G102" s="166" t="str">
        <f>IF(E102=0,"",('Member Info'!K99+'Member Info'!L99))</f>
        <v/>
      </c>
      <c r="H102" s="419"/>
      <c r="I102" s="419"/>
      <c r="J102" s="26"/>
      <c r="K102" s="26"/>
      <c r="L102" s="384" t="str">
        <f>IF(E102=0,"",IF('Member Info'!F99&gt;$U$1,CONCATENATE("Joined with practice on ", TEXT('Member Info'!F99, "DD/MM/YYYY")),IF('Member Info'!N99&lt;&gt;"",IF('Member Info'!N99&lt;$T$1,CONCATENATE("Left Scheme on ", TEXT('Member Info'!N99, "DD/MM/YYYY")),IF(OR(G102="",G102=0),"Error Detected, No rate entered",IF(E102=0,"",IF(F102="","Error Detected, No Pensionable pay",IF(AS102=1,"No Part Time Status Entered",IF(AR102=1,"No Part Time Hours Entered",IF(ISERROR(AD102)," Unknown Values entered.",IF(V102+W102&lt;1,"Acceptable",IF(T102+U102=200, "No Contributions Entered", IF(M102="","Error Detected, Choose reason&gt;",IF(Z102="1",IF(V102=1,"Please Enter Deemed Pensionable Pay","Add Any Relevant Details Above"),"Please Give Details Above"))))))))))),IF(OR(G102="",G102=0),"Error Detected, No rate entered",IF(E102=0,"",IF(F102="","Error Detected, No Pensionable pay",IF(AS102=1,"No Part Time Status Entered",IF(AR102=1,"No Part Time Hours Entered",IF(ISERROR(AD102)," Unknown Values entered.",IF(V102+W102&lt;1,"Acceptable",IF(T102+U102=200, "No Contributions Entered", IF(M102="","Error Detected, Choose reason&gt;",IF(Z102="1",IF(V102=1,"Please Enter Deemed Pensionable Pay","Add relevant Details Above"),"Please give details Above")))))))))))))</f>
        <v/>
      </c>
      <c r="M102" s="260"/>
      <c r="N102" s="91"/>
      <c r="O102" s="91" t="str">
        <f t="shared" si="22"/>
        <v/>
      </c>
      <c r="P102" s="94">
        <f t="shared" si="23"/>
        <v>0</v>
      </c>
      <c r="Q102" s="94">
        <f t="shared" si="23"/>
        <v>0</v>
      </c>
      <c r="R102" s="218">
        <f>(ROUND((F102/100*'Member Info'!$W$2), 2))</f>
        <v>0</v>
      </c>
      <c r="S102" s="218" t="e">
        <f t="shared" si="24"/>
        <v>#VALUE!</v>
      </c>
      <c r="T102" s="218" t="str">
        <f t="shared" si="25"/>
        <v/>
      </c>
      <c r="U102" s="227" t="str">
        <f t="shared" si="26"/>
        <v/>
      </c>
      <c r="V102" s="228" t="str">
        <f t="shared" si="27"/>
        <v/>
      </c>
      <c r="W102" s="228" t="str">
        <f t="shared" si="28"/>
        <v/>
      </c>
      <c r="X102" s="222">
        <f t="shared" si="29"/>
        <v>0</v>
      </c>
      <c r="Y102" s="110">
        <f t="shared" si="30"/>
        <v>0</v>
      </c>
      <c r="Z102" s="235" t="str">
        <f t="shared" si="31"/>
        <v/>
      </c>
      <c r="AA102" s="240" t="b">
        <f t="shared" si="32"/>
        <v>0</v>
      </c>
      <c r="AB102" s="235">
        <f t="shared" si="33"/>
        <v>0</v>
      </c>
      <c r="AC102" s="235">
        <f>IF('Member Info'!N99="",1,"")</f>
        <v>1</v>
      </c>
      <c r="AD102" s="243" t="e">
        <f t="shared" si="34"/>
        <v>#VALUE!</v>
      </c>
      <c r="AE102" s="130" t="str">
        <f t="shared" si="21"/>
        <v/>
      </c>
      <c r="AF102" s="124">
        <f t="shared" si="35"/>
        <v>1</v>
      </c>
      <c r="AG102" s="124" t="str">
        <f>IF('Member Info'!N99&lt;&gt;"",IF(AND('Member Info'!N99&lt;=$U$1,'Member Info'!N99&gt;=$T$1),1,0),"")</f>
        <v/>
      </c>
      <c r="AI102" s="124" t="b">
        <f t="shared" si="36"/>
        <v>0</v>
      </c>
      <c r="AJ102" s="124">
        <f t="shared" si="37"/>
        <v>0</v>
      </c>
      <c r="AL102" s="124">
        <f t="shared" si="38"/>
        <v>0</v>
      </c>
      <c r="AM102" s="124">
        <f>IF('Member Info'!F99&gt;$T$1,1,0)</f>
        <v>0</v>
      </c>
      <c r="AN102" s="124" t="b">
        <f>IF(ISERROR(T102),ERROR.TYPE(#REF!)=ERROR.TYPE(T102),FALSE)</f>
        <v>0</v>
      </c>
      <c r="AO102" s="124" t="b">
        <f>IF(ISERROR(U102),ERROR.TYPE(#REF!)=ERROR.TYPE(U102),FALSE)</f>
        <v>0</v>
      </c>
      <c r="AP102" s="124">
        <f>IF('Member Info'!F99&gt;'GP1 April 25'!$U$1,1,0)</f>
        <v>0</v>
      </c>
      <c r="AQ102" s="124">
        <f t="shared" si="39"/>
        <v>0</v>
      </c>
      <c r="AR102" s="124">
        <f t="shared" si="40"/>
        <v>0</v>
      </c>
      <c r="AS102" s="124">
        <f t="shared" si="41"/>
        <v>1</v>
      </c>
    </row>
    <row r="103" spans="1:45" x14ac:dyDescent="0.25">
      <c r="A103" s="4">
        <v>72</v>
      </c>
      <c r="B103" s="164">
        <f>'Member Info'!D100</f>
        <v>0</v>
      </c>
      <c r="C103" s="164">
        <f>'Member Info'!E100</f>
        <v>0</v>
      </c>
      <c r="D103" s="164" t="str">
        <f>'Member Info'!G100</f>
        <v/>
      </c>
      <c r="E103" s="165">
        <f>'Member Info'!B100</f>
        <v>0</v>
      </c>
      <c r="F103" s="242"/>
      <c r="G103" s="166" t="str">
        <f>IF(E103=0,"",('Member Info'!K100+'Member Info'!L100))</f>
        <v/>
      </c>
      <c r="H103" s="419"/>
      <c r="I103" s="419"/>
      <c r="J103" s="26"/>
      <c r="K103" s="26"/>
      <c r="L103" s="384" t="str">
        <f>IF(E103=0,"",IF('Member Info'!F100&gt;$U$1,CONCATENATE("Joined with practice on ", TEXT('Member Info'!F100, "DD/MM/YYYY")),IF('Member Info'!N100&lt;&gt;"",IF('Member Info'!N100&lt;$T$1,CONCATENATE("Left Scheme on ", TEXT('Member Info'!N100, "DD/MM/YYYY")),IF(OR(G103="",G103=0),"Error Detected, No rate entered",IF(E103=0,"",IF(F103="","Error Detected, No Pensionable pay",IF(AS103=1,"No Part Time Status Entered",IF(AR103=1,"No Part Time Hours Entered",IF(ISERROR(AD103)," Unknown Values entered.",IF(V103+W103&lt;1,"Acceptable",IF(T103+U103=200, "No Contributions Entered", IF(M103="","Error Detected, Choose reason&gt;",IF(Z103="1",IF(V103=1,"Please Enter Deemed Pensionable Pay","Add Any Relevant Details Above"),"Please Give Details Above"))))))))))),IF(OR(G103="",G103=0),"Error Detected, No rate entered",IF(E103=0,"",IF(F103="","Error Detected, No Pensionable pay",IF(AS103=1,"No Part Time Status Entered",IF(AR103=1,"No Part Time Hours Entered",IF(ISERROR(AD103)," Unknown Values entered.",IF(V103+W103&lt;1,"Acceptable",IF(T103+U103=200, "No Contributions Entered", IF(M103="","Error Detected, Choose reason&gt;",IF(Z103="1",IF(V103=1,"Please Enter Deemed Pensionable Pay","Add relevant Details Above"),"Please give details Above")))))))))))))</f>
        <v/>
      </c>
      <c r="M103" s="260"/>
      <c r="N103" s="91"/>
      <c r="O103" s="91" t="str">
        <f t="shared" si="22"/>
        <v/>
      </c>
      <c r="P103" s="94">
        <f t="shared" si="23"/>
        <v>0</v>
      </c>
      <c r="Q103" s="94">
        <f t="shared" si="23"/>
        <v>0</v>
      </c>
      <c r="R103" s="218">
        <f>(ROUND((F103/100*'Member Info'!$W$2), 2))</f>
        <v>0</v>
      </c>
      <c r="S103" s="218" t="e">
        <f t="shared" si="24"/>
        <v>#VALUE!</v>
      </c>
      <c r="T103" s="218" t="str">
        <f t="shared" si="25"/>
        <v/>
      </c>
      <c r="U103" s="227" t="str">
        <f t="shared" si="26"/>
        <v/>
      </c>
      <c r="V103" s="228" t="str">
        <f t="shared" si="27"/>
        <v/>
      </c>
      <c r="W103" s="228" t="str">
        <f t="shared" si="28"/>
        <v/>
      </c>
      <c r="X103" s="222">
        <f t="shared" si="29"/>
        <v>0</v>
      </c>
      <c r="Y103" s="110">
        <f t="shared" si="30"/>
        <v>0</v>
      </c>
      <c r="Z103" s="235" t="str">
        <f t="shared" si="31"/>
        <v/>
      </c>
      <c r="AA103" s="240" t="b">
        <f t="shared" si="32"/>
        <v>0</v>
      </c>
      <c r="AB103" s="235">
        <f t="shared" si="33"/>
        <v>0</v>
      </c>
      <c r="AC103" s="235">
        <f>IF('Member Info'!N100="",1,"")</f>
        <v>1</v>
      </c>
      <c r="AD103" s="243" t="e">
        <f t="shared" si="34"/>
        <v>#VALUE!</v>
      </c>
      <c r="AE103" s="130" t="str">
        <f t="shared" si="21"/>
        <v/>
      </c>
      <c r="AF103" s="124">
        <f t="shared" si="35"/>
        <v>1</v>
      </c>
      <c r="AG103" s="124" t="str">
        <f>IF('Member Info'!N100&lt;&gt;"",IF(AND('Member Info'!N100&lt;=$U$1,'Member Info'!N100&gt;=$T$1),1,0),"")</f>
        <v/>
      </c>
      <c r="AI103" s="124" t="b">
        <f t="shared" si="36"/>
        <v>0</v>
      </c>
      <c r="AJ103" s="124">
        <f t="shared" si="37"/>
        <v>0</v>
      </c>
      <c r="AL103" s="124">
        <f t="shared" si="38"/>
        <v>0</v>
      </c>
      <c r="AM103" s="124">
        <f>IF('Member Info'!F100&gt;$T$1,1,0)</f>
        <v>0</v>
      </c>
      <c r="AN103" s="124" t="b">
        <f>IF(ISERROR(T103),ERROR.TYPE(#REF!)=ERROR.TYPE(T103),FALSE)</f>
        <v>0</v>
      </c>
      <c r="AO103" s="124" t="b">
        <f>IF(ISERROR(U103),ERROR.TYPE(#REF!)=ERROR.TYPE(U103),FALSE)</f>
        <v>0</v>
      </c>
      <c r="AP103" s="124">
        <f>IF('Member Info'!F100&gt;'GP1 April 25'!$U$1,1,0)</f>
        <v>0</v>
      </c>
      <c r="AQ103" s="124">
        <f t="shared" si="39"/>
        <v>0</v>
      </c>
      <c r="AR103" s="124">
        <f t="shared" si="40"/>
        <v>0</v>
      </c>
      <c r="AS103" s="124">
        <f t="shared" si="41"/>
        <v>1</v>
      </c>
    </row>
    <row r="104" spans="1:45" x14ac:dyDescent="0.25">
      <c r="A104" s="4">
        <v>73</v>
      </c>
      <c r="B104" s="164">
        <f>'Member Info'!D101</f>
        <v>0</v>
      </c>
      <c r="C104" s="164">
        <f>'Member Info'!E101</f>
        <v>0</v>
      </c>
      <c r="D104" s="164" t="str">
        <f>'Member Info'!G101</f>
        <v/>
      </c>
      <c r="E104" s="165">
        <f>'Member Info'!B101</f>
        <v>0</v>
      </c>
      <c r="F104" s="242"/>
      <c r="G104" s="166" t="str">
        <f>IF(E104=0,"",('Member Info'!K101+'Member Info'!L101))</f>
        <v/>
      </c>
      <c r="H104" s="419"/>
      <c r="I104" s="419"/>
      <c r="J104" s="26"/>
      <c r="K104" s="26"/>
      <c r="L104" s="384" t="str">
        <f>IF(E104=0,"",IF('Member Info'!F101&gt;$U$1,CONCATENATE("Joined with practice on ", TEXT('Member Info'!F101, "DD/MM/YYYY")),IF('Member Info'!N101&lt;&gt;"",IF('Member Info'!N101&lt;$T$1,CONCATENATE("Left Scheme on ", TEXT('Member Info'!N101, "DD/MM/YYYY")),IF(OR(G104="",G104=0),"Error Detected, No rate entered",IF(E104=0,"",IF(F104="","Error Detected, No Pensionable pay",IF(AS104=1,"No Part Time Status Entered",IF(AR104=1,"No Part Time Hours Entered",IF(ISERROR(AD104)," Unknown Values entered.",IF(V104+W104&lt;1,"Acceptable",IF(T104+U104=200, "No Contributions Entered", IF(M104="","Error Detected, Choose reason&gt;",IF(Z104="1",IF(V104=1,"Please Enter Deemed Pensionable Pay","Add Any Relevant Details Above"),"Please Give Details Above"))))))))))),IF(OR(G104="",G104=0),"Error Detected, No rate entered",IF(E104=0,"",IF(F104="","Error Detected, No Pensionable pay",IF(AS104=1,"No Part Time Status Entered",IF(AR104=1,"No Part Time Hours Entered",IF(ISERROR(AD104)," Unknown Values entered.",IF(V104+W104&lt;1,"Acceptable",IF(T104+U104=200, "No Contributions Entered", IF(M104="","Error Detected, Choose reason&gt;",IF(Z104="1",IF(V104=1,"Please Enter Deemed Pensionable Pay","Add relevant Details Above"),"Please give details Above")))))))))))))</f>
        <v/>
      </c>
      <c r="M104" s="260"/>
      <c r="N104" s="91"/>
      <c r="O104" s="91" t="str">
        <f t="shared" si="22"/>
        <v/>
      </c>
      <c r="P104" s="94">
        <f t="shared" si="23"/>
        <v>0</v>
      </c>
      <c r="Q104" s="94">
        <f t="shared" si="23"/>
        <v>0</v>
      </c>
      <c r="R104" s="218">
        <f>(ROUND((F104/100*'Member Info'!$W$2), 2))</f>
        <v>0</v>
      </c>
      <c r="S104" s="218" t="e">
        <f t="shared" si="24"/>
        <v>#VALUE!</v>
      </c>
      <c r="T104" s="218" t="str">
        <f t="shared" si="25"/>
        <v/>
      </c>
      <c r="U104" s="227" t="str">
        <f t="shared" si="26"/>
        <v/>
      </c>
      <c r="V104" s="228" t="str">
        <f t="shared" si="27"/>
        <v/>
      </c>
      <c r="W104" s="228" t="str">
        <f t="shared" si="28"/>
        <v/>
      </c>
      <c r="X104" s="222">
        <f t="shared" si="29"/>
        <v>0</v>
      </c>
      <c r="Y104" s="110">
        <f t="shared" si="30"/>
        <v>0</v>
      </c>
      <c r="Z104" s="235" t="str">
        <f t="shared" si="31"/>
        <v/>
      </c>
      <c r="AA104" s="240" t="b">
        <f t="shared" si="32"/>
        <v>0</v>
      </c>
      <c r="AB104" s="235">
        <f t="shared" si="33"/>
        <v>0</v>
      </c>
      <c r="AC104" s="235">
        <f>IF('Member Info'!N101="",1,"")</f>
        <v>1</v>
      </c>
      <c r="AD104" s="243" t="e">
        <f t="shared" si="34"/>
        <v>#VALUE!</v>
      </c>
      <c r="AE104" s="130" t="str">
        <f t="shared" si="21"/>
        <v/>
      </c>
      <c r="AF104" s="124">
        <f t="shared" si="35"/>
        <v>1</v>
      </c>
      <c r="AG104" s="124" t="str">
        <f>IF('Member Info'!N101&lt;&gt;"",IF(AND('Member Info'!N101&lt;=$U$1,'Member Info'!N101&gt;=$T$1),1,0),"")</f>
        <v/>
      </c>
      <c r="AI104" s="124" t="b">
        <f t="shared" si="36"/>
        <v>0</v>
      </c>
      <c r="AJ104" s="124">
        <f t="shared" si="37"/>
        <v>0</v>
      </c>
      <c r="AL104" s="124">
        <f t="shared" si="38"/>
        <v>0</v>
      </c>
      <c r="AM104" s="124">
        <f>IF('Member Info'!F101&gt;$T$1,1,0)</f>
        <v>0</v>
      </c>
      <c r="AN104" s="124" t="b">
        <f>IF(ISERROR(T104),ERROR.TYPE(#REF!)=ERROR.TYPE(T104),FALSE)</f>
        <v>0</v>
      </c>
      <c r="AO104" s="124" t="b">
        <f>IF(ISERROR(U104),ERROR.TYPE(#REF!)=ERROR.TYPE(U104),FALSE)</f>
        <v>0</v>
      </c>
      <c r="AP104" s="124">
        <f>IF('Member Info'!F101&gt;'GP1 April 25'!$U$1,1,0)</f>
        <v>0</v>
      </c>
      <c r="AQ104" s="124">
        <f t="shared" si="39"/>
        <v>0</v>
      </c>
      <c r="AR104" s="124">
        <f t="shared" si="40"/>
        <v>0</v>
      </c>
      <c r="AS104" s="124">
        <f t="shared" si="41"/>
        <v>1</v>
      </c>
    </row>
    <row r="105" spans="1:45" x14ac:dyDescent="0.25">
      <c r="A105" s="4">
        <v>74</v>
      </c>
      <c r="B105" s="164">
        <f>'Member Info'!D102</f>
        <v>0</v>
      </c>
      <c r="C105" s="164">
        <f>'Member Info'!E102</f>
        <v>0</v>
      </c>
      <c r="D105" s="164" t="str">
        <f>'Member Info'!G102</f>
        <v/>
      </c>
      <c r="E105" s="165">
        <f>'Member Info'!B102</f>
        <v>0</v>
      </c>
      <c r="F105" s="242"/>
      <c r="G105" s="166" t="str">
        <f>IF(E105=0,"",('Member Info'!K102+'Member Info'!L102))</f>
        <v/>
      </c>
      <c r="H105" s="419"/>
      <c r="I105" s="419"/>
      <c r="J105" s="26"/>
      <c r="K105" s="26"/>
      <c r="L105" s="384" t="str">
        <f>IF(E105=0,"",IF('Member Info'!F102&gt;$U$1,CONCATENATE("Joined with practice on ", TEXT('Member Info'!F102, "DD/MM/YYYY")),IF('Member Info'!N102&lt;&gt;"",IF('Member Info'!N102&lt;$T$1,CONCATENATE("Left Scheme on ", TEXT('Member Info'!N102, "DD/MM/YYYY")),IF(OR(G105="",G105=0),"Error Detected, No rate entered",IF(E105=0,"",IF(F105="","Error Detected, No Pensionable pay",IF(AS105=1,"No Part Time Status Entered",IF(AR105=1,"No Part Time Hours Entered",IF(ISERROR(AD105)," Unknown Values entered.",IF(V105+W105&lt;1,"Acceptable",IF(T105+U105=200, "No Contributions Entered", IF(M105="","Error Detected, Choose reason&gt;",IF(Z105="1",IF(V105=1,"Please Enter Deemed Pensionable Pay","Add Any Relevant Details Above"),"Please Give Details Above"))))))))))),IF(OR(G105="",G105=0),"Error Detected, No rate entered",IF(E105=0,"",IF(F105="","Error Detected, No Pensionable pay",IF(AS105=1,"No Part Time Status Entered",IF(AR105=1,"No Part Time Hours Entered",IF(ISERROR(AD105)," Unknown Values entered.",IF(V105+W105&lt;1,"Acceptable",IF(T105+U105=200, "No Contributions Entered", IF(M105="","Error Detected, Choose reason&gt;",IF(Z105="1",IF(V105=1,"Please Enter Deemed Pensionable Pay","Add relevant Details Above"),"Please give details Above")))))))))))))</f>
        <v/>
      </c>
      <c r="M105" s="260"/>
      <c r="N105" s="91"/>
      <c r="O105" s="91" t="str">
        <f t="shared" si="22"/>
        <v/>
      </c>
      <c r="P105" s="94">
        <f t="shared" si="23"/>
        <v>0</v>
      </c>
      <c r="Q105" s="94">
        <f t="shared" si="23"/>
        <v>0</v>
      </c>
      <c r="R105" s="218">
        <f>(ROUND((F105/100*'Member Info'!$W$2), 2))</f>
        <v>0</v>
      </c>
      <c r="S105" s="218" t="e">
        <f t="shared" si="24"/>
        <v>#VALUE!</v>
      </c>
      <c r="T105" s="218" t="str">
        <f t="shared" si="25"/>
        <v/>
      </c>
      <c r="U105" s="227" t="str">
        <f t="shared" si="26"/>
        <v/>
      </c>
      <c r="V105" s="228" t="str">
        <f t="shared" si="27"/>
        <v/>
      </c>
      <c r="W105" s="228" t="str">
        <f t="shared" si="28"/>
        <v/>
      </c>
      <c r="X105" s="222">
        <f t="shared" si="29"/>
        <v>0</v>
      </c>
      <c r="Y105" s="110">
        <f t="shared" si="30"/>
        <v>0</v>
      </c>
      <c r="Z105" s="235" t="str">
        <f t="shared" si="31"/>
        <v/>
      </c>
      <c r="AA105" s="240" t="b">
        <f t="shared" si="32"/>
        <v>0</v>
      </c>
      <c r="AB105" s="235">
        <f t="shared" si="33"/>
        <v>0</v>
      </c>
      <c r="AC105" s="235">
        <f>IF('Member Info'!N102="",1,"")</f>
        <v>1</v>
      </c>
      <c r="AD105" s="243" t="e">
        <f t="shared" si="34"/>
        <v>#VALUE!</v>
      </c>
      <c r="AE105" s="130" t="str">
        <f t="shared" si="21"/>
        <v/>
      </c>
      <c r="AF105" s="124">
        <f t="shared" si="35"/>
        <v>1</v>
      </c>
      <c r="AG105" s="124" t="str">
        <f>IF('Member Info'!N102&lt;&gt;"",IF(AND('Member Info'!N102&lt;=$U$1,'Member Info'!N102&gt;=$T$1),1,0),"")</f>
        <v/>
      </c>
      <c r="AI105" s="124" t="b">
        <f t="shared" si="36"/>
        <v>0</v>
      </c>
      <c r="AJ105" s="124">
        <f t="shared" si="37"/>
        <v>0</v>
      </c>
      <c r="AL105" s="124">
        <f t="shared" si="38"/>
        <v>0</v>
      </c>
      <c r="AM105" s="124">
        <f>IF('Member Info'!F102&gt;$T$1,1,0)</f>
        <v>0</v>
      </c>
      <c r="AN105" s="124" t="b">
        <f>IF(ISERROR(T105),ERROR.TYPE(#REF!)=ERROR.TYPE(T105),FALSE)</f>
        <v>0</v>
      </c>
      <c r="AO105" s="124" t="b">
        <f>IF(ISERROR(U105),ERROR.TYPE(#REF!)=ERROR.TYPE(U105),FALSE)</f>
        <v>0</v>
      </c>
      <c r="AP105" s="124">
        <f>IF('Member Info'!F102&gt;'GP1 April 25'!$U$1,1,0)</f>
        <v>0</v>
      </c>
      <c r="AQ105" s="124">
        <f t="shared" si="39"/>
        <v>0</v>
      </c>
      <c r="AR105" s="124">
        <f t="shared" si="40"/>
        <v>0</v>
      </c>
      <c r="AS105" s="124">
        <f t="shared" si="41"/>
        <v>1</v>
      </c>
    </row>
    <row r="106" spans="1:45" x14ac:dyDescent="0.25">
      <c r="A106" s="4">
        <v>75</v>
      </c>
      <c r="B106" s="164">
        <f>'Member Info'!D103</f>
        <v>0</v>
      </c>
      <c r="C106" s="164">
        <f>'Member Info'!E103</f>
        <v>0</v>
      </c>
      <c r="D106" s="164" t="str">
        <f>'Member Info'!G103</f>
        <v/>
      </c>
      <c r="E106" s="165">
        <f>'Member Info'!B103</f>
        <v>0</v>
      </c>
      <c r="F106" s="242"/>
      <c r="G106" s="166" t="str">
        <f>IF(E106=0,"",('Member Info'!K103+'Member Info'!L103))</f>
        <v/>
      </c>
      <c r="H106" s="419"/>
      <c r="I106" s="419"/>
      <c r="J106" s="26"/>
      <c r="K106" s="26"/>
      <c r="L106" s="384" t="str">
        <f>IF(E106=0,"",IF('Member Info'!F103&gt;$U$1,CONCATENATE("Joined with practice on ", TEXT('Member Info'!F103, "DD/MM/YYYY")),IF('Member Info'!N103&lt;&gt;"",IF('Member Info'!N103&lt;$T$1,CONCATENATE("Left Scheme on ", TEXT('Member Info'!N103, "DD/MM/YYYY")),IF(OR(G106="",G106=0),"Error Detected, No rate entered",IF(E106=0,"",IF(F106="","Error Detected, No Pensionable pay",IF(AS106=1,"No Part Time Status Entered",IF(AR106=1,"No Part Time Hours Entered",IF(ISERROR(AD106)," Unknown Values entered.",IF(V106+W106&lt;1,"Acceptable",IF(T106+U106=200, "No Contributions Entered", IF(M106="","Error Detected, Choose reason&gt;",IF(Z106="1",IF(V106=1,"Please Enter Deemed Pensionable Pay","Add Any Relevant Details Above"),"Please Give Details Above"))))))))))),IF(OR(G106="",G106=0),"Error Detected, No rate entered",IF(E106=0,"",IF(F106="","Error Detected, No Pensionable pay",IF(AS106=1,"No Part Time Status Entered",IF(AR106=1,"No Part Time Hours Entered",IF(ISERROR(AD106)," Unknown Values entered.",IF(V106+W106&lt;1,"Acceptable",IF(T106+U106=200, "No Contributions Entered", IF(M106="","Error Detected, Choose reason&gt;",IF(Z106="1",IF(V106=1,"Please Enter Deemed Pensionable Pay","Add relevant Details Above"),"Please give details Above")))))))))))))</f>
        <v/>
      </c>
      <c r="M106" s="260"/>
      <c r="N106" s="91"/>
      <c r="O106" s="91" t="str">
        <f t="shared" si="22"/>
        <v/>
      </c>
      <c r="P106" s="94">
        <f t="shared" si="23"/>
        <v>0</v>
      </c>
      <c r="Q106" s="94">
        <f t="shared" si="23"/>
        <v>0</v>
      </c>
      <c r="R106" s="218">
        <f>(ROUND((F106/100*'Member Info'!$W$2), 2))</f>
        <v>0</v>
      </c>
      <c r="S106" s="218" t="e">
        <f t="shared" si="24"/>
        <v>#VALUE!</v>
      </c>
      <c r="T106" s="218" t="str">
        <f t="shared" si="25"/>
        <v/>
      </c>
      <c r="U106" s="227" t="str">
        <f t="shared" si="26"/>
        <v/>
      </c>
      <c r="V106" s="228" t="str">
        <f t="shared" si="27"/>
        <v/>
      </c>
      <c r="W106" s="228" t="str">
        <f t="shared" si="28"/>
        <v/>
      </c>
      <c r="X106" s="222">
        <f t="shared" si="29"/>
        <v>0</v>
      </c>
      <c r="Y106" s="110">
        <f t="shared" si="30"/>
        <v>0</v>
      </c>
      <c r="Z106" s="235" t="str">
        <f t="shared" si="31"/>
        <v/>
      </c>
      <c r="AA106" s="240" t="b">
        <f t="shared" si="32"/>
        <v>0</v>
      </c>
      <c r="AB106" s="235">
        <f t="shared" si="33"/>
        <v>0</v>
      </c>
      <c r="AC106" s="235">
        <f>IF('Member Info'!N103="",1,"")</f>
        <v>1</v>
      </c>
      <c r="AD106" s="243" t="e">
        <f t="shared" si="34"/>
        <v>#VALUE!</v>
      </c>
      <c r="AE106" s="130" t="str">
        <f t="shared" si="21"/>
        <v/>
      </c>
      <c r="AF106" s="124">
        <f t="shared" si="35"/>
        <v>1</v>
      </c>
      <c r="AG106" s="124" t="str">
        <f>IF('Member Info'!N103&lt;&gt;"",IF(AND('Member Info'!N103&lt;=$U$1,'Member Info'!N103&gt;=$T$1),1,0),"")</f>
        <v/>
      </c>
      <c r="AI106" s="124" t="b">
        <f t="shared" si="36"/>
        <v>0</v>
      </c>
      <c r="AJ106" s="124">
        <f t="shared" si="37"/>
        <v>0</v>
      </c>
      <c r="AL106" s="124">
        <f t="shared" si="38"/>
        <v>0</v>
      </c>
      <c r="AM106" s="124">
        <f>IF('Member Info'!F103&gt;$T$1,1,0)</f>
        <v>0</v>
      </c>
      <c r="AN106" s="124" t="b">
        <f>IF(ISERROR(T106),ERROR.TYPE(#REF!)=ERROR.TYPE(T106),FALSE)</f>
        <v>0</v>
      </c>
      <c r="AO106" s="124" t="b">
        <f>IF(ISERROR(U106),ERROR.TYPE(#REF!)=ERROR.TYPE(U106),FALSE)</f>
        <v>0</v>
      </c>
      <c r="AP106" s="124">
        <f>IF('Member Info'!F103&gt;'GP1 April 25'!$U$1,1,0)</f>
        <v>0</v>
      </c>
      <c r="AQ106" s="124">
        <f t="shared" si="39"/>
        <v>0</v>
      </c>
      <c r="AR106" s="124">
        <f t="shared" si="40"/>
        <v>0</v>
      </c>
      <c r="AS106" s="124">
        <f t="shared" si="41"/>
        <v>1</v>
      </c>
    </row>
    <row r="107" spans="1:45" x14ac:dyDescent="0.25">
      <c r="A107" s="4">
        <v>76</v>
      </c>
      <c r="B107" s="164">
        <f>'Member Info'!D104</f>
        <v>0</v>
      </c>
      <c r="C107" s="164">
        <f>'Member Info'!E104</f>
        <v>0</v>
      </c>
      <c r="D107" s="164" t="str">
        <f>'Member Info'!G104</f>
        <v/>
      </c>
      <c r="E107" s="165">
        <f>'Member Info'!B104</f>
        <v>0</v>
      </c>
      <c r="F107" s="242"/>
      <c r="G107" s="166" t="str">
        <f>IF(E107=0,"",('Member Info'!K104+'Member Info'!L104))</f>
        <v/>
      </c>
      <c r="H107" s="419"/>
      <c r="I107" s="419"/>
      <c r="J107" s="26"/>
      <c r="K107" s="26"/>
      <c r="L107" s="384" t="str">
        <f>IF(E107=0,"",IF('Member Info'!F104&gt;$U$1,CONCATENATE("Joined with practice on ", TEXT('Member Info'!F104, "DD/MM/YYYY")),IF('Member Info'!N104&lt;&gt;"",IF('Member Info'!N104&lt;$T$1,CONCATENATE("Left Scheme on ", TEXT('Member Info'!N104, "DD/MM/YYYY")),IF(OR(G107="",G107=0),"Error Detected, No rate entered",IF(E107=0,"",IF(F107="","Error Detected, No Pensionable pay",IF(AS107=1,"No Part Time Status Entered",IF(AR107=1,"No Part Time Hours Entered",IF(ISERROR(AD107)," Unknown Values entered.",IF(V107+W107&lt;1,"Acceptable",IF(T107+U107=200, "No Contributions Entered", IF(M107="","Error Detected, Choose reason&gt;",IF(Z107="1",IF(V107=1,"Please Enter Deemed Pensionable Pay","Add Any Relevant Details Above"),"Please Give Details Above"))))))))))),IF(OR(G107="",G107=0),"Error Detected, No rate entered",IF(E107=0,"",IF(F107="","Error Detected, No Pensionable pay",IF(AS107=1,"No Part Time Status Entered",IF(AR107=1,"No Part Time Hours Entered",IF(ISERROR(AD107)," Unknown Values entered.",IF(V107+W107&lt;1,"Acceptable",IF(T107+U107=200, "No Contributions Entered", IF(M107="","Error Detected, Choose reason&gt;",IF(Z107="1",IF(V107=1,"Please Enter Deemed Pensionable Pay","Add relevant Details Above"),"Please give details Above")))))))))))))</f>
        <v/>
      </c>
      <c r="M107" s="260"/>
      <c r="N107" s="91"/>
      <c r="O107" s="91" t="str">
        <f t="shared" si="22"/>
        <v/>
      </c>
      <c r="P107" s="94">
        <f t="shared" si="23"/>
        <v>0</v>
      </c>
      <c r="Q107" s="94">
        <f t="shared" si="23"/>
        <v>0</v>
      </c>
      <c r="R107" s="218">
        <f>(ROUND((F107/100*'Member Info'!$W$2), 2))</f>
        <v>0</v>
      </c>
      <c r="S107" s="218" t="e">
        <f t="shared" si="24"/>
        <v>#VALUE!</v>
      </c>
      <c r="T107" s="218" t="str">
        <f t="shared" si="25"/>
        <v/>
      </c>
      <c r="U107" s="227" t="str">
        <f t="shared" si="26"/>
        <v/>
      </c>
      <c r="V107" s="228" t="str">
        <f t="shared" si="27"/>
        <v/>
      </c>
      <c r="W107" s="228" t="str">
        <f t="shared" si="28"/>
        <v/>
      </c>
      <c r="X107" s="222">
        <f t="shared" si="29"/>
        <v>0</v>
      </c>
      <c r="Y107" s="110">
        <f t="shared" si="30"/>
        <v>0</v>
      </c>
      <c r="Z107" s="235" t="str">
        <f t="shared" si="31"/>
        <v/>
      </c>
      <c r="AA107" s="240" t="b">
        <f t="shared" si="32"/>
        <v>0</v>
      </c>
      <c r="AB107" s="235">
        <f t="shared" si="33"/>
        <v>0</v>
      </c>
      <c r="AC107" s="235">
        <f>IF('Member Info'!N104="",1,"")</f>
        <v>1</v>
      </c>
      <c r="AD107" s="243" t="e">
        <f t="shared" si="34"/>
        <v>#VALUE!</v>
      </c>
      <c r="AE107" s="130" t="str">
        <f t="shared" si="21"/>
        <v/>
      </c>
      <c r="AF107" s="124">
        <f t="shared" si="35"/>
        <v>1</v>
      </c>
      <c r="AG107" s="124" t="str">
        <f>IF('Member Info'!N104&lt;&gt;"",IF(AND('Member Info'!N104&lt;=$U$1,'Member Info'!N104&gt;=$T$1),1,0),"")</f>
        <v/>
      </c>
      <c r="AI107" s="124" t="b">
        <f t="shared" si="36"/>
        <v>0</v>
      </c>
      <c r="AJ107" s="124">
        <f t="shared" si="37"/>
        <v>0</v>
      </c>
      <c r="AL107" s="124">
        <f t="shared" si="38"/>
        <v>0</v>
      </c>
      <c r="AM107" s="124">
        <f>IF('Member Info'!F104&gt;$T$1,1,0)</f>
        <v>0</v>
      </c>
      <c r="AN107" s="124" t="b">
        <f>IF(ISERROR(T107),ERROR.TYPE(#REF!)=ERROR.TYPE(T107),FALSE)</f>
        <v>0</v>
      </c>
      <c r="AO107" s="124" t="b">
        <f>IF(ISERROR(U107),ERROR.TYPE(#REF!)=ERROR.TYPE(U107),FALSE)</f>
        <v>0</v>
      </c>
      <c r="AP107" s="124">
        <f>IF('Member Info'!F104&gt;'GP1 April 25'!$U$1,1,0)</f>
        <v>0</v>
      </c>
      <c r="AQ107" s="124">
        <f t="shared" si="39"/>
        <v>0</v>
      </c>
      <c r="AR107" s="124">
        <f t="shared" si="40"/>
        <v>0</v>
      </c>
      <c r="AS107" s="124">
        <f t="shared" si="41"/>
        <v>1</v>
      </c>
    </row>
    <row r="108" spans="1:45" x14ac:dyDescent="0.25">
      <c r="A108" s="4">
        <v>77</v>
      </c>
      <c r="B108" s="164">
        <f>'Member Info'!D105</f>
        <v>0</v>
      </c>
      <c r="C108" s="164">
        <f>'Member Info'!E105</f>
        <v>0</v>
      </c>
      <c r="D108" s="164" t="str">
        <f>'Member Info'!G105</f>
        <v/>
      </c>
      <c r="E108" s="165">
        <f>'Member Info'!B105</f>
        <v>0</v>
      </c>
      <c r="F108" s="242"/>
      <c r="G108" s="166" t="str">
        <f>IF(E108=0,"",('Member Info'!K105+'Member Info'!L105))</f>
        <v/>
      </c>
      <c r="H108" s="419"/>
      <c r="I108" s="419"/>
      <c r="J108" s="26"/>
      <c r="K108" s="26"/>
      <c r="L108" s="384" t="str">
        <f>IF(E108=0,"",IF('Member Info'!F105&gt;$U$1,CONCATENATE("Joined with practice on ", TEXT('Member Info'!F105, "DD/MM/YYYY")),IF('Member Info'!N105&lt;&gt;"",IF('Member Info'!N105&lt;$T$1,CONCATENATE("Left Scheme on ", TEXT('Member Info'!N105, "DD/MM/YYYY")),IF(OR(G108="",G108=0),"Error Detected, No rate entered",IF(E108=0,"",IF(F108="","Error Detected, No Pensionable pay",IF(AS108=1,"No Part Time Status Entered",IF(AR108=1,"No Part Time Hours Entered",IF(ISERROR(AD108)," Unknown Values entered.",IF(V108+W108&lt;1,"Acceptable",IF(T108+U108=200, "No Contributions Entered", IF(M108="","Error Detected, Choose reason&gt;",IF(Z108="1",IF(V108=1,"Please Enter Deemed Pensionable Pay","Add Any Relevant Details Above"),"Please Give Details Above"))))))))))),IF(OR(G108="",G108=0),"Error Detected, No rate entered",IF(E108=0,"",IF(F108="","Error Detected, No Pensionable pay",IF(AS108=1,"No Part Time Status Entered",IF(AR108=1,"No Part Time Hours Entered",IF(ISERROR(AD108)," Unknown Values entered.",IF(V108+W108&lt;1,"Acceptable",IF(T108+U108=200, "No Contributions Entered", IF(M108="","Error Detected, Choose reason&gt;",IF(Z108="1",IF(V108=1,"Please Enter Deemed Pensionable Pay","Add relevant Details Above"),"Please give details Above")))))))))))))</f>
        <v/>
      </c>
      <c r="M108" s="260"/>
      <c r="N108" s="91"/>
      <c r="O108" s="91" t="str">
        <f t="shared" si="22"/>
        <v/>
      </c>
      <c r="P108" s="94">
        <f t="shared" si="23"/>
        <v>0</v>
      </c>
      <c r="Q108" s="94">
        <f t="shared" si="23"/>
        <v>0</v>
      </c>
      <c r="R108" s="218">
        <f>(ROUND((F108/100*'Member Info'!$W$2), 2))</f>
        <v>0</v>
      </c>
      <c r="S108" s="218" t="e">
        <f t="shared" si="24"/>
        <v>#VALUE!</v>
      </c>
      <c r="T108" s="218" t="str">
        <f t="shared" si="25"/>
        <v/>
      </c>
      <c r="U108" s="227" t="str">
        <f t="shared" si="26"/>
        <v/>
      </c>
      <c r="V108" s="228" t="str">
        <f t="shared" si="27"/>
        <v/>
      </c>
      <c r="W108" s="228" t="str">
        <f t="shared" si="28"/>
        <v/>
      </c>
      <c r="X108" s="222">
        <f t="shared" si="29"/>
        <v>0</v>
      </c>
      <c r="Y108" s="110">
        <f t="shared" si="30"/>
        <v>0</v>
      </c>
      <c r="Z108" s="235" t="str">
        <f t="shared" si="31"/>
        <v/>
      </c>
      <c r="AA108" s="240" t="b">
        <f t="shared" si="32"/>
        <v>0</v>
      </c>
      <c r="AB108" s="235">
        <f t="shared" si="33"/>
        <v>0</v>
      </c>
      <c r="AC108" s="235">
        <f>IF('Member Info'!N105="",1,"")</f>
        <v>1</v>
      </c>
      <c r="AD108" s="243" t="e">
        <f t="shared" si="34"/>
        <v>#VALUE!</v>
      </c>
      <c r="AE108" s="130" t="str">
        <f t="shared" si="21"/>
        <v/>
      </c>
      <c r="AF108" s="124">
        <f t="shared" si="35"/>
        <v>1</v>
      </c>
      <c r="AG108" s="124" t="str">
        <f>IF('Member Info'!N105&lt;&gt;"",IF(AND('Member Info'!N105&lt;=$U$1,'Member Info'!N105&gt;=$T$1),1,0),"")</f>
        <v/>
      </c>
      <c r="AI108" s="124" t="b">
        <f t="shared" si="36"/>
        <v>0</v>
      </c>
      <c r="AJ108" s="124">
        <f t="shared" si="37"/>
        <v>0</v>
      </c>
      <c r="AL108" s="124">
        <f t="shared" si="38"/>
        <v>0</v>
      </c>
      <c r="AM108" s="124">
        <f>IF('Member Info'!F105&gt;$T$1,1,0)</f>
        <v>0</v>
      </c>
      <c r="AN108" s="124" t="b">
        <f>IF(ISERROR(T108),ERROR.TYPE(#REF!)=ERROR.TYPE(T108),FALSE)</f>
        <v>0</v>
      </c>
      <c r="AO108" s="124" t="b">
        <f>IF(ISERROR(U108),ERROR.TYPE(#REF!)=ERROR.TYPE(U108),FALSE)</f>
        <v>0</v>
      </c>
      <c r="AP108" s="124">
        <f>IF('Member Info'!F105&gt;'GP1 April 25'!$U$1,1,0)</f>
        <v>0</v>
      </c>
      <c r="AQ108" s="124">
        <f t="shared" si="39"/>
        <v>0</v>
      </c>
      <c r="AR108" s="124">
        <f t="shared" si="40"/>
        <v>0</v>
      </c>
      <c r="AS108" s="124">
        <f t="shared" si="41"/>
        <v>1</v>
      </c>
    </row>
    <row r="109" spans="1:45" x14ac:dyDescent="0.25">
      <c r="A109" s="4">
        <v>78</v>
      </c>
      <c r="B109" s="164">
        <f>'Member Info'!D106</f>
        <v>0</v>
      </c>
      <c r="C109" s="164">
        <f>'Member Info'!E106</f>
        <v>0</v>
      </c>
      <c r="D109" s="164" t="str">
        <f>'Member Info'!G106</f>
        <v/>
      </c>
      <c r="E109" s="165">
        <f>'Member Info'!B106</f>
        <v>0</v>
      </c>
      <c r="F109" s="242"/>
      <c r="G109" s="166" t="str">
        <f>IF(E109=0,"",('Member Info'!K106+'Member Info'!L106))</f>
        <v/>
      </c>
      <c r="H109" s="419"/>
      <c r="I109" s="419"/>
      <c r="J109" s="26"/>
      <c r="K109" s="26"/>
      <c r="L109" s="384" t="str">
        <f>IF(E109=0,"",IF('Member Info'!F106&gt;$U$1,CONCATENATE("Joined with practice on ", TEXT('Member Info'!F106, "DD/MM/YYYY")),IF('Member Info'!N106&lt;&gt;"",IF('Member Info'!N106&lt;$T$1,CONCATENATE("Left Scheme on ", TEXT('Member Info'!N106, "DD/MM/YYYY")),IF(OR(G109="",G109=0),"Error Detected, No rate entered",IF(E109=0,"",IF(F109="","Error Detected, No Pensionable pay",IF(AS109=1,"No Part Time Status Entered",IF(AR109=1,"No Part Time Hours Entered",IF(ISERROR(AD109)," Unknown Values entered.",IF(V109+W109&lt;1,"Acceptable",IF(T109+U109=200, "No Contributions Entered", IF(M109="","Error Detected, Choose reason&gt;",IF(Z109="1",IF(V109=1,"Please Enter Deemed Pensionable Pay","Add Any Relevant Details Above"),"Please Give Details Above"))))))))))),IF(OR(G109="",G109=0),"Error Detected, No rate entered",IF(E109=0,"",IF(F109="","Error Detected, No Pensionable pay",IF(AS109=1,"No Part Time Status Entered",IF(AR109=1,"No Part Time Hours Entered",IF(ISERROR(AD109)," Unknown Values entered.",IF(V109+W109&lt;1,"Acceptable",IF(T109+U109=200, "No Contributions Entered", IF(M109="","Error Detected, Choose reason&gt;",IF(Z109="1",IF(V109=1,"Please Enter Deemed Pensionable Pay","Add relevant Details Above"),"Please give details Above")))))))))))))</f>
        <v/>
      </c>
      <c r="M109" s="260"/>
      <c r="N109" s="91"/>
      <c r="O109" s="91" t="str">
        <f t="shared" si="22"/>
        <v/>
      </c>
      <c r="P109" s="94">
        <f t="shared" si="23"/>
        <v>0</v>
      </c>
      <c r="Q109" s="94">
        <f t="shared" si="23"/>
        <v>0</v>
      </c>
      <c r="R109" s="218">
        <f>(ROUND((F109/100*'Member Info'!$W$2), 2))</f>
        <v>0</v>
      </c>
      <c r="S109" s="218" t="e">
        <f t="shared" si="24"/>
        <v>#VALUE!</v>
      </c>
      <c r="T109" s="218" t="str">
        <f t="shared" si="25"/>
        <v/>
      </c>
      <c r="U109" s="227" t="str">
        <f t="shared" si="26"/>
        <v/>
      </c>
      <c r="V109" s="228" t="str">
        <f t="shared" si="27"/>
        <v/>
      </c>
      <c r="W109" s="228" t="str">
        <f t="shared" si="28"/>
        <v/>
      </c>
      <c r="X109" s="222">
        <f t="shared" si="29"/>
        <v>0</v>
      </c>
      <c r="Y109" s="110">
        <f t="shared" si="30"/>
        <v>0</v>
      </c>
      <c r="Z109" s="235" t="str">
        <f t="shared" si="31"/>
        <v/>
      </c>
      <c r="AA109" s="240" t="b">
        <f t="shared" si="32"/>
        <v>0</v>
      </c>
      <c r="AB109" s="235">
        <f t="shared" si="33"/>
        <v>0</v>
      </c>
      <c r="AC109" s="235">
        <f>IF('Member Info'!N106="",1,"")</f>
        <v>1</v>
      </c>
      <c r="AD109" s="243" t="e">
        <f t="shared" si="34"/>
        <v>#VALUE!</v>
      </c>
      <c r="AE109" s="130" t="str">
        <f t="shared" si="21"/>
        <v/>
      </c>
      <c r="AF109" s="124">
        <f t="shared" si="35"/>
        <v>1</v>
      </c>
      <c r="AG109" s="124" t="str">
        <f>IF('Member Info'!N106&lt;&gt;"",IF(AND('Member Info'!N106&lt;=$U$1,'Member Info'!N106&gt;=$T$1),1,0),"")</f>
        <v/>
      </c>
      <c r="AI109" s="124" t="b">
        <f t="shared" si="36"/>
        <v>0</v>
      </c>
      <c r="AJ109" s="124">
        <f t="shared" si="37"/>
        <v>0</v>
      </c>
      <c r="AL109" s="124">
        <f t="shared" si="38"/>
        <v>0</v>
      </c>
      <c r="AM109" s="124">
        <f>IF('Member Info'!F106&gt;$T$1,1,0)</f>
        <v>0</v>
      </c>
      <c r="AN109" s="124" t="b">
        <f>IF(ISERROR(T109),ERROR.TYPE(#REF!)=ERROR.TYPE(T109),FALSE)</f>
        <v>0</v>
      </c>
      <c r="AO109" s="124" t="b">
        <f>IF(ISERROR(U109),ERROR.TYPE(#REF!)=ERROR.TYPE(U109),FALSE)</f>
        <v>0</v>
      </c>
      <c r="AP109" s="124">
        <f>IF('Member Info'!F106&gt;'GP1 April 25'!$U$1,1,0)</f>
        <v>0</v>
      </c>
      <c r="AQ109" s="124">
        <f t="shared" si="39"/>
        <v>0</v>
      </c>
      <c r="AR109" s="124">
        <f t="shared" si="40"/>
        <v>0</v>
      </c>
      <c r="AS109" s="124">
        <f t="shared" si="41"/>
        <v>1</v>
      </c>
    </row>
    <row r="110" spans="1:45" x14ac:dyDescent="0.25">
      <c r="A110" s="4">
        <v>79</v>
      </c>
      <c r="B110" s="164">
        <f>'Member Info'!D107</f>
        <v>0</v>
      </c>
      <c r="C110" s="164">
        <f>'Member Info'!E107</f>
        <v>0</v>
      </c>
      <c r="D110" s="164" t="str">
        <f>'Member Info'!G107</f>
        <v/>
      </c>
      <c r="E110" s="165">
        <f>'Member Info'!B107</f>
        <v>0</v>
      </c>
      <c r="F110" s="242"/>
      <c r="G110" s="166" t="str">
        <f>IF(E110=0,"",('Member Info'!K107+'Member Info'!L107))</f>
        <v/>
      </c>
      <c r="H110" s="419"/>
      <c r="I110" s="419"/>
      <c r="J110" s="26"/>
      <c r="K110" s="26"/>
      <c r="L110" s="384" t="str">
        <f>IF(E110=0,"",IF('Member Info'!F107&gt;$U$1,CONCATENATE("Joined with practice on ", TEXT('Member Info'!F107, "DD/MM/YYYY")),IF('Member Info'!N107&lt;&gt;"",IF('Member Info'!N107&lt;$T$1,CONCATENATE("Left Scheme on ", TEXT('Member Info'!N107, "DD/MM/YYYY")),IF(OR(G110="",G110=0),"Error Detected, No rate entered",IF(E110=0,"",IF(F110="","Error Detected, No Pensionable pay",IF(AS110=1,"No Part Time Status Entered",IF(AR110=1,"No Part Time Hours Entered",IF(ISERROR(AD110)," Unknown Values entered.",IF(V110+W110&lt;1,"Acceptable",IF(T110+U110=200, "No Contributions Entered", IF(M110="","Error Detected, Choose reason&gt;",IF(Z110="1",IF(V110=1,"Please Enter Deemed Pensionable Pay","Add Any Relevant Details Above"),"Please Give Details Above"))))))))))),IF(OR(G110="",G110=0),"Error Detected, No rate entered",IF(E110=0,"",IF(F110="","Error Detected, No Pensionable pay",IF(AS110=1,"No Part Time Status Entered",IF(AR110=1,"No Part Time Hours Entered",IF(ISERROR(AD110)," Unknown Values entered.",IF(V110+W110&lt;1,"Acceptable",IF(T110+U110=200, "No Contributions Entered", IF(M110="","Error Detected, Choose reason&gt;",IF(Z110="1",IF(V110=1,"Please Enter Deemed Pensionable Pay","Add relevant Details Above"),"Please give details Above")))))))))))))</f>
        <v/>
      </c>
      <c r="M110" s="260"/>
      <c r="N110" s="91"/>
      <c r="O110" s="91" t="str">
        <f t="shared" si="22"/>
        <v/>
      </c>
      <c r="P110" s="94">
        <f t="shared" si="23"/>
        <v>0</v>
      </c>
      <c r="Q110" s="94">
        <f t="shared" si="23"/>
        <v>0</v>
      </c>
      <c r="R110" s="218">
        <f>(ROUND((F110/100*'Member Info'!$W$2), 2))</f>
        <v>0</v>
      </c>
      <c r="S110" s="218" t="e">
        <f t="shared" si="24"/>
        <v>#VALUE!</v>
      </c>
      <c r="T110" s="218" t="str">
        <f t="shared" si="25"/>
        <v/>
      </c>
      <c r="U110" s="227" t="str">
        <f t="shared" si="26"/>
        <v/>
      </c>
      <c r="V110" s="228" t="str">
        <f t="shared" si="27"/>
        <v/>
      </c>
      <c r="W110" s="228" t="str">
        <f t="shared" si="28"/>
        <v/>
      </c>
      <c r="X110" s="222">
        <f t="shared" si="29"/>
        <v>0</v>
      </c>
      <c r="Y110" s="110">
        <f t="shared" si="30"/>
        <v>0</v>
      </c>
      <c r="Z110" s="235" t="str">
        <f t="shared" si="31"/>
        <v/>
      </c>
      <c r="AA110" s="240" t="b">
        <f t="shared" si="32"/>
        <v>0</v>
      </c>
      <c r="AB110" s="235">
        <f t="shared" si="33"/>
        <v>0</v>
      </c>
      <c r="AC110" s="235">
        <f>IF('Member Info'!N107="",1,"")</f>
        <v>1</v>
      </c>
      <c r="AD110" s="243" t="e">
        <f t="shared" si="34"/>
        <v>#VALUE!</v>
      </c>
      <c r="AE110" s="130" t="str">
        <f t="shared" si="21"/>
        <v/>
      </c>
      <c r="AF110" s="124">
        <f t="shared" si="35"/>
        <v>1</v>
      </c>
      <c r="AG110" s="124" t="str">
        <f>IF('Member Info'!N107&lt;&gt;"",IF(AND('Member Info'!N107&lt;=$U$1,'Member Info'!N107&gt;=$T$1),1,0),"")</f>
        <v/>
      </c>
      <c r="AI110" s="124" t="b">
        <f t="shared" si="36"/>
        <v>0</v>
      </c>
      <c r="AJ110" s="124">
        <f t="shared" si="37"/>
        <v>0</v>
      </c>
      <c r="AL110" s="124">
        <f t="shared" si="38"/>
        <v>0</v>
      </c>
      <c r="AM110" s="124">
        <f>IF('Member Info'!F107&gt;$T$1,1,0)</f>
        <v>0</v>
      </c>
      <c r="AN110" s="124" t="b">
        <f>IF(ISERROR(T110),ERROR.TYPE(#REF!)=ERROR.TYPE(T110),FALSE)</f>
        <v>0</v>
      </c>
      <c r="AO110" s="124" t="b">
        <f>IF(ISERROR(U110),ERROR.TYPE(#REF!)=ERROR.TYPE(U110),FALSE)</f>
        <v>0</v>
      </c>
      <c r="AP110" s="124">
        <f>IF('Member Info'!F107&gt;'GP1 April 25'!$U$1,1,0)</f>
        <v>0</v>
      </c>
      <c r="AQ110" s="124">
        <f t="shared" si="39"/>
        <v>0</v>
      </c>
      <c r="AR110" s="124">
        <f t="shared" si="40"/>
        <v>0</v>
      </c>
      <c r="AS110" s="124">
        <f t="shared" si="41"/>
        <v>1</v>
      </c>
    </row>
    <row r="111" spans="1:45" x14ac:dyDescent="0.25">
      <c r="A111" s="4">
        <v>80</v>
      </c>
      <c r="B111" s="164">
        <f>'Member Info'!D108</f>
        <v>0</v>
      </c>
      <c r="C111" s="164">
        <f>'Member Info'!E108</f>
        <v>0</v>
      </c>
      <c r="D111" s="164" t="str">
        <f>'Member Info'!G108</f>
        <v/>
      </c>
      <c r="E111" s="165">
        <f>'Member Info'!B108</f>
        <v>0</v>
      </c>
      <c r="F111" s="242"/>
      <c r="G111" s="166" t="str">
        <f>IF(E111=0,"",('Member Info'!K108+'Member Info'!L108))</f>
        <v/>
      </c>
      <c r="H111" s="419"/>
      <c r="I111" s="419"/>
      <c r="J111" s="26"/>
      <c r="K111" s="26"/>
      <c r="L111" s="384" t="str">
        <f>IF(E111=0,"",IF('Member Info'!F108&gt;$U$1,CONCATENATE("Joined with practice on ", TEXT('Member Info'!F108, "DD/MM/YYYY")),IF('Member Info'!N108&lt;&gt;"",IF('Member Info'!N108&lt;$T$1,CONCATENATE("Left Scheme on ", TEXT('Member Info'!N108, "DD/MM/YYYY")),IF(OR(G111="",G111=0),"Error Detected, No rate entered",IF(E111=0,"",IF(F111="","Error Detected, No Pensionable pay",IF(AS111=1,"No Part Time Status Entered",IF(AR111=1,"No Part Time Hours Entered",IF(ISERROR(AD111)," Unknown Values entered.",IF(V111+W111&lt;1,"Acceptable",IF(T111+U111=200, "No Contributions Entered", IF(M111="","Error Detected, Choose reason&gt;",IF(Z111="1",IF(V111=1,"Please Enter Deemed Pensionable Pay","Add Any Relevant Details Above"),"Please Give Details Above"))))))))))),IF(OR(G111="",G111=0),"Error Detected, No rate entered",IF(E111=0,"",IF(F111="","Error Detected, No Pensionable pay",IF(AS111=1,"No Part Time Status Entered",IF(AR111=1,"No Part Time Hours Entered",IF(ISERROR(AD111)," Unknown Values entered.",IF(V111+W111&lt;1,"Acceptable",IF(T111+U111=200, "No Contributions Entered", IF(M111="","Error Detected, Choose reason&gt;",IF(Z111="1",IF(V111=1,"Please Enter Deemed Pensionable Pay","Add relevant Details Above"),"Please give details Above")))))))))))))</f>
        <v/>
      </c>
      <c r="M111" s="260"/>
      <c r="N111" s="91"/>
      <c r="O111" s="91" t="str">
        <f t="shared" si="22"/>
        <v/>
      </c>
      <c r="P111" s="94">
        <f t="shared" si="23"/>
        <v>0</v>
      </c>
      <c r="Q111" s="94">
        <f t="shared" si="23"/>
        <v>0</v>
      </c>
      <c r="R111" s="218">
        <f>(ROUND((F111/100*'Member Info'!$W$2), 2))</f>
        <v>0</v>
      </c>
      <c r="S111" s="218" t="e">
        <f t="shared" si="24"/>
        <v>#VALUE!</v>
      </c>
      <c r="T111" s="218" t="str">
        <f t="shared" si="25"/>
        <v/>
      </c>
      <c r="U111" s="227" t="str">
        <f t="shared" si="26"/>
        <v/>
      </c>
      <c r="V111" s="228" t="str">
        <f t="shared" si="27"/>
        <v/>
      </c>
      <c r="W111" s="228" t="str">
        <f t="shared" si="28"/>
        <v/>
      </c>
      <c r="X111" s="222">
        <f t="shared" si="29"/>
        <v>0</v>
      </c>
      <c r="Y111" s="110">
        <f t="shared" si="30"/>
        <v>0</v>
      </c>
      <c r="Z111" s="235" t="str">
        <f t="shared" si="31"/>
        <v/>
      </c>
      <c r="AA111" s="240" t="b">
        <f t="shared" si="32"/>
        <v>0</v>
      </c>
      <c r="AB111" s="235">
        <f t="shared" si="33"/>
        <v>0</v>
      </c>
      <c r="AC111" s="235">
        <f>IF('Member Info'!N108="",1,"")</f>
        <v>1</v>
      </c>
      <c r="AD111" s="243" t="e">
        <f t="shared" si="34"/>
        <v>#VALUE!</v>
      </c>
      <c r="AE111" s="130" t="str">
        <f t="shared" si="21"/>
        <v/>
      </c>
      <c r="AF111" s="124">
        <f t="shared" si="35"/>
        <v>1</v>
      </c>
      <c r="AG111" s="124" t="str">
        <f>IF('Member Info'!N108&lt;&gt;"",IF(AND('Member Info'!N108&lt;=$U$1,'Member Info'!N108&gt;=$T$1),1,0),"")</f>
        <v/>
      </c>
      <c r="AI111" s="124" t="b">
        <f t="shared" si="36"/>
        <v>0</v>
      </c>
      <c r="AJ111" s="124">
        <f t="shared" si="37"/>
        <v>0</v>
      </c>
      <c r="AL111" s="124">
        <f t="shared" si="38"/>
        <v>0</v>
      </c>
      <c r="AM111" s="124">
        <f>IF('Member Info'!F108&gt;$T$1,1,0)</f>
        <v>0</v>
      </c>
      <c r="AN111" s="124" t="b">
        <f>IF(ISERROR(T111),ERROR.TYPE(#REF!)=ERROR.TYPE(T111),FALSE)</f>
        <v>0</v>
      </c>
      <c r="AO111" s="124" t="b">
        <f>IF(ISERROR(U111),ERROR.TYPE(#REF!)=ERROR.TYPE(U111),FALSE)</f>
        <v>0</v>
      </c>
      <c r="AP111" s="124">
        <f>IF('Member Info'!F108&gt;'GP1 April 25'!$U$1,1,0)</f>
        <v>0</v>
      </c>
      <c r="AQ111" s="124">
        <f t="shared" si="39"/>
        <v>0</v>
      </c>
      <c r="AR111" s="124">
        <f t="shared" si="40"/>
        <v>0</v>
      </c>
      <c r="AS111" s="124">
        <f t="shared" si="41"/>
        <v>1</v>
      </c>
    </row>
    <row r="112" spans="1:45" x14ac:dyDescent="0.25">
      <c r="A112" s="4">
        <v>81</v>
      </c>
      <c r="B112" s="164">
        <f>'Member Info'!D109</f>
        <v>0</v>
      </c>
      <c r="C112" s="164">
        <f>'Member Info'!E109</f>
        <v>0</v>
      </c>
      <c r="D112" s="164" t="str">
        <f>'Member Info'!G109</f>
        <v/>
      </c>
      <c r="E112" s="165">
        <f>'Member Info'!B109</f>
        <v>0</v>
      </c>
      <c r="F112" s="242"/>
      <c r="G112" s="166" t="str">
        <f>IF(E112=0,"",('Member Info'!K109+'Member Info'!L109))</f>
        <v/>
      </c>
      <c r="H112" s="419"/>
      <c r="I112" s="419"/>
      <c r="J112" s="26"/>
      <c r="K112" s="26"/>
      <c r="L112" s="384" t="str">
        <f>IF(E112=0,"",IF('Member Info'!F109&gt;$U$1,CONCATENATE("Joined with practice on ", TEXT('Member Info'!F109, "DD/MM/YYYY")),IF('Member Info'!N109&lt;&gt;"",IF('Member Info'!N109&lt;$T$1,CONCATENATE("Left Scheme on ", TEXT('Member Info'!N109, "DD/MM/YYYY")),IF(OR(G112="",G112=0),"Error Detected, No rate entered",IF(E112=0,"",IF(F112="","Error Detected, No Pensionable pay",IF(AS112=1,"No Part Time Status Entered",IF(AR112=1,"No Part Time Hours Entered",IF(ISERROR(AD112)," Unknown Values entered.",IF(V112+W112&lt;1,"Acceptable",IF(T112+U112=200, "No Contributions Entered", IF(M112="","Error Detected, Choose reason&gt;",IF(Z112="1",IF(V112=1,"Please Enter Deemed Pensionable Pay","Add Any Relevant Details Above"),"Please Give Details Above"))))))))))),IF(OR(G112="",G112=0),"Error Detected, No rate entered",IF(E112=0,"",IF(F112="","Error Detected, No Pensionable pay",IF(AS112=1,"No Part Time Status Entered",IF(AR112=1,"No Part Time Hours Entered",IF(ISERROR(AD112)," Unknown Values entered.",IF(V112+W112&lt;1,"Acceptable",IF(T112+U112=200, "No Contributions Entered", IF(M112="","Error Detected, Choose reason&gt;",IF(Z112="1",IF(V112=1,"Please Enter Deemed Pensionable Pay","Add relevant Details Above"),"Please give details Above")))))))))))))</f>
        <v/>
      </c>
      <c r="M112" s="260"/>
      <c r="N112" s="91"/>
      <c r="O112" s="91" t="str">
        <f t="shared" si="22"/>
        <v/>
      </c>
      <c r="P112" s="94">
        <f t="shared" si="23"/>
        <v>0</v>
      </c>
      <c r="Q112" s="94">
        <f t="shared" si="23"/>
        <v>0</v>
      </c>
      <c r="R112" s="218">
        <f>(ROUND((F112/100*'Member Info'!$W$2), 2))</f>
        <v>0</v>
      </c>
      <c r="S112" s="218" t="e">
        <f t="shared" si="24"/>
        <v>#VALUE!</v>
      </c>
      <c r="T112" s="218" t="str">
        <f t="shared" si="25"/>
        <v/>
      </c>
      <c r="U112" s="227" t="str">
        <f t="shared" si="26"/>
        <v/>
      </c>
      <c r="V112" s="228" t="str">
        <f t="shared" si="27"/>
        <v/>
      </c>
      <c r="W112" s="228" t="str">
        <f t="shared" si="28"/>
        <v/>
      </c>
      <c r="X112" s="222">
        <f t="shared" si="29"/>
        <v>0</v>
      </c>
      <c r="Y112" s="110">
        <f t="shared" si="30"/>
        <v>0</v>
      </c>
      <c r="Z112" s="235" t="str">
        <f t="shared" si="31"/>
        <v/>
      </c>
      <c r="AA112" s="240" t="b">
        <f t="shared" si="32"/>
        <v>0</v>
      </c>
      <c r="AB112" s="235">
        <f t="shared" si="33"/>
        <v>0</v>
      </c>
      <c r="AC112" s="235">
        <f>IF('Member Info'!N109="",1,"")</f>
        <v>1</v>
      </c>
      <c r="AD112" s="243" t="e">
        <f t="shared" si="34"/>
        <v>#VALUE!</v>
      </c>
      <c r="AE112" s="130" t="str">
        <f t="shared" si="21"/>
        <v/>
      </c>
      <c r="AF112" s="124">
        <f t="shared" si="35"/>
        <v>1</v>
      </c>
      <c r="AG112" s="124" t="str">
        <f>IF('Member Info'!N109&lt;&gt;"",IF(AND('Member Info'!N109&lt;=$U$1,'Member Info'!N109&gt;=$T$1),1,0),"")</f>
        <v/>
      </c>
      <c r="AI112" s="124" t="b">
        <f t="shared" si="36"/>
        <v>0</v>
      </c>
      <c r="AJ112" s="124">
        <f t="shared" si="37"/>
        <v>0</v>
      </c>
      <c r="AL112" s="124">
        <f t="shared" si="38"/>
        <v>0</v>
      </c>
      <c r="AM112" s="124">
        <f>IF('Member Info'!F109&gt;$T$1,1,0)</f>
        <v>0</v>
      </c>
      <c r="AN112" s="124" t="b">
        <f>IF(ISERROR(T112),ERROR.TYPE(#REF!)=ERROR.TYPE(T112),FALSE)</f>
        <v>0</v>
      </c>
      <c r="AO112" s="124" t="b">
        <f>IF(ISERROR(U112),ERROR.TYPE(#REF!)=ERROR.TYPE(U112),FALSE)</f>
        <v>0</v>
      </c>
      <c r="AP112" s="124">
        <f>IF('Member Info'!F109&gt;'GP1 April 25'!$U$1,1,0)</f>
        <v>0</v>
      </c>
      <c r="AQ112" s="124">
        <f t="shared" si="39"/>
        <v>0</v>
      </c>
      <c r="AR112" s="124">
        <f t="shared" si="40"/>
        <v>0</v>
      </c>
      <c r="AS112" s="124">
        <f t="shared" si="41"/>
        <v>1</v>
      </c>
    </row>
    <row r="113" spans="1:45" x14ac:dyDescent="0.25">
      <c r="A113" s="4">
        <v>82</v>
      </c>
      <c r="B113" s="164">
        <f>'Member Info'!D110</f>
        <v>0</v>
      </c>
      <c r="C113" s="164">
        <f>'Member Info'!E110</f>
        <v>0</v>
      </c>
      <c r="D113" s="164" t="str">
        <f>'Member Info'!G110</f>
        <v/>
      </c>
      <c r="E113" s="165">
        <f>'Member Info'!B110</f>
        <v>0</v>
      </c>
      <c r="F113" s="242"/>
      <c r="G113" s="166" t="str">
        <f>IF(E113=0,"",('Member Info'!K110+'Member Info'!L110))</f>
        <v/>
      </c>
      <c r="H113" s="419"/>
      <c r="I113" s="419"/>
      <c r="J113" s="26"/>
      <c r="K113" s="26"/>
      <c r="L113" s="384" t="str">
        <f>IF(E113=0,"",IF('Member Info'!F110&gt;$U$1,CONCATENATE("Joined with practice on ", TEXT('Member Info'!F110, "DD/MM/YYYY")),IF('Member Info'!N110&lt;&gt;"",IF('Member Info'!N110&lt;$T$1,CONCATENATE("Left Scheme on ", TEXT('Member Info'!N110, "DD/MM/YYYY")),IF(OR(G113="",G113=0),"Error Detected, No rate entered",IF(E113=0,"",IF(F113="","Error Detected, No Pensionable pay",IF(AS113=1,"No Part Time Status Entered",IF(AR113=1,"No Part Time Hours Entered",IF(ISERROR(AD113)," Unknown Values entered.",IF(V113+W113&lt;1,"Acceptable",IF(T113+U113=200, "No Contributions Entered", IF(M113="","Error Detected, Choose reason&gt;",IF(Z113="1",IF(V113=1,"Please Enter Deemed Pensionable Pay","Add Any Relevant Details Above"),"Please Give Details Above"))))))))))),IF(OR(G113="",G113=0),"Error Detected, No rate entered",IF(E113=0,"",IF(F113="","Error Detected, No Pensionable pay",IF(AS113=1,"No Part Time Status Entered",IF(AR113=1,"No Part Time Hours Entered",IF(ISERROR(AD113)," Unknown Values entered.",IF(V113+W113&lt;1,"Acceptable",IF(T113+U113=200, "No Contributions Entered", IF(M113="","Error Detected, Choose reason&gt;",IF(Z113="1",IF(V113=1,"Please Enter Deemed Pensionable Pay","Add relevant Details Above"),"Please give details Above")))))))))))))</f>
        <v/>
      </c>
      <c r="M113" s="260"/>
      <c r="N113" s="91"/>
      <c r="O113" s="91" t="str">
        <f t="shared" si="22"/>
        <v/>
      </c>
      <c r="P113" s="94">
        <f t="shared" si="23"/>
        <v>0</v>
      </c>
      <c r="Q113" s="94">
        <f t="shared" si="23"/>
        <v>0</v>
      </c>
      <c r="R113" s="218">
        <f>(ROUND((F113/100*'Member Info'!$W$2), 2))</f>
        <v>0</v>
      </c>
      <c r="S113" s="218" t="e">
        <f t="shared" si="24"/>
        <v>#VALUE!</v>
      </c>
      <c r="T113" s="218" t="str">
        <f t="shared" si="25"/>
        <v/>
      </c>
      <c r="U113" s="227" t="str">
        <f t="shared" si="26"/>
        <v/>
      </c>
      <c r="V113" s="228" t="str">
        <f t="shared" si="27"/>
        <v/>
      </c>
      <c r="W113" s="228" t="str">
        <f t="shared" si="28"/>
        <v/>
      </c>
      <c r="X113" s="222">
        <f t="shared" si="29"/>
        <v>0</v>
      </c>
      <c r="Y113" s="110">
        <f t="shared" si="30"/>
        <v>0</v>
      </c>
      <c r="Z113" s="235" t="str">
        <f t="shared" si="31"/>
        <v/>
      </c>
      <c r="AA113" s="240" t="b">
        <f t="shared" si="32"/>
        <v>0</v>
      </c>
      <c r="AB113" s="235">
        <f t="shared" si="33"/>
        <v>0</v>
      </c>
      <c r="AC113" s="235">
        <f>IF('Member Info'!N110="",1,"")</f>
        <v>1</v>
      </c>
      <c r="AD113" s="243" t="e">
        <f t="shared" si="34"/>
        <v>#VALUE!</v>
      </c>
      <c r="AE113" s="130" t="str">
        <f t="shared" si="21"/>
        <v/>
      </c>
      <c r="AF113" s="124">
        <f t="shared" si="35"/>
        <v>1</v>
      </c>
      <c r="AG113" s="124" t="str">
        <f>IF('Member Info'!N110&lt;&gt;"",IF(AND('Member Info'!N110&lt;=$U$1,'Member Info'!N110&gt;=$T$1),1,0),"")</f>
        <v/>
      </c>
      <c r="AI113" s="124" t="b">
        <f t="shared" si="36"/>
        <v>0</v>
      </c>
      <c r="AJ113" s="124">
        <f t="shared" si="37"/>
        <v>0</v>
      </c>
      <c r="AL113" s="124">
        <f t="shared" si="38"/>
        <v>0</v>
      </c>
      <c r="AM113" s="124">
        <f>IF('Member Info'!F110&gt;$T$1,1,0)</f>
        <v>0</v>
      </c>
      <c r="AN113" s="124" t="b">
        <f>IF(ISERROR(T113),ERROR.TYPE(#REF!)=ERROR.TYPE(T113),FALSE)</f>
        <v>0</v>
      </c>
      <c r="AO113" s="124" t="b">
        <f>IF(ISERROR(U113),ERROR.TYPE(#REF!)=ERROR.TYPE(U113),FALSE)</f>
        <v>0</v>
      </c>
      <c r="AP113" s="124">
        <f>IF('Member Info'!F110&gt;'GP1 April 25'!$U$1,1,0)</f>
        <v>0</v>
      </c>
      <c r="AQ113" s="124">
        <f t="shared" si="39"/>
        <v>0</v>
      </c>
      <c r="AR113" s="124">
        <f t="shared" si="40"/>
        <v>0</v>
      </c>
      <c r="AS113" s="124">
        <f t="shared" si="41"/>
        <v>1</v>
      </c>
    </row>
    <row r="114" spans="1:45" x14ac:dyDescent="0.25">
      <c r="A114" s="4">
        <v>83</v>
      </c>
      <c r="B114" s="164">
        <f>'Member Info'!D111</f>
        <v>0</v>
      </c>
      <c r="C114" s="164">
        <f>'Member Info'!E111</f>
        <v>0</v>
      </c>
      <c r="D114" s="164" t="str">
        <f>'Member Info'!G111</f>
        <v/>
      </c>
      <c r="E114" s="165">
        <f>'Member Info'!B111</f>
        <v>0</v>
      </c>
      <c r="F114" s="242"/>
      <c r="G114" s="166" t="str">
        <f>IF(E114=0,"",('Member Info'!K111+'Member Info'!L111))</f>
        <v/>
      </c>
      <c r="H114" s="419"/>
      <c r="I114" s="419"/>
      <c r="J114" s="26"/>
      <c r="K114" s="26"/>
      <c r="L114" s="384" t="str">
        <f>IF(E114=0,"",IF('Member Info'!F111&gt;$U$1,CONCATENATE("Joined with practice on ", TEXT('Member Info'!F111, "DD/MM/YYYY")),IF('Member Info'!N111&lt;&gt;"",IF('Member Info'!N111&lt;$T$1,CONCATENATE("Left Scheme on ", TEXT('Member Info'!N111, "DD/MM/YYYY")),IF(OR(G114="",G114=0),"Error Detected, No rate entered",IF(E114=0,"",IF(F114="","Error Detected, No Pensionable pay",IF(AS114=1,"No Part Time Status Entered",IF(AR114=1,"No Part Time Hours Entered",IF(ISERROR(AD114)," Unknown Values entered.",IF(V114+W114&lt;1,"Acceptable",IF(T114+U114=200, "No Contributions Entered", IF(M114="","Error Detected, Choose reason&gt;",IF(Z114="1",IF(V114=1,"Please Enter Deemed Pensionable Pay","Add Any Relevant Details Above"),"Please Give Details Above"))))))))))),IF(OR(G114="",G114=0),"Error Detected, No rate entered",IF(E114=0,"",IF(F114="","Error Detected, No Pensionable pay",IF(AS114=1,"No Part Time Status Entered",IF(AR114=1,"No Part Time Hours Entered",IF(ISERROR(AD114)," Unknown Values entered.",IF(V114+W114&lt;1,"Acceptable",IF(T114+U114=200, "No Contributions Entered", IF(M114="","Error Detected, Choose reason&gt;",IF(Z114="1",IF(V114=1,"Please Enter Deemed Pensionable Pay","Add relevant Details Above"),"Please give details Above")))))))))))))</f>
        <v/>
      </c>
      <c r="M114" s="260"/>
      <c r="N114" s="91"/>
      <c r="O114" s="91" t="str">
        <f t="shared" si="22"/>
        <v/>
      </c>
      <c r="P114" s="94">
        <f t="shared" si="23"/>
        <v>0</v>
      </c>
      <c r="Q114" s="94">
        <f t="shared" si="23"/>
        <v>0</v>
      </c>
      <c r="R114" s="218">
        <f>(ROUND((F114/100*'Member Info'!$W$2), 2))</f>
        <v>0</v>
      </c>
      <c r="S114" s="218" t="e">
        <f t="shared" si="24"/>
        <v>#VALUE!</v>
      </c>
      <c r="T114" s="218" t="str">
        <f t="shared" si="25"/>
        <v/>
      </c>
      <c r="U114" s="227" t="str">
        <f t="shared" si="26"/>
        <v/>
      </c>
      <c r="V114" s="228" t="str">
        <f t="shared" si="27"/>
        <v/>
      </c>
      <c r="W114" s="228" t="str">
        <f t="shared" si="28"/>
        <v/>
      </c>
      <c r="X114" s="222">
        <f t="shared" si="29"/>
        <v>0</v>
      </c>
      <c r="Y114" s="110">
        <f t="shared" si="30"/>
        <v>0</v>
      </c>
      <c r="Z114" s="235" t="str">
        <f t="shared" si="31"/>
        <v/>
      </c>
      <c r="AA114" s="240" t="b">
        <f t="shared" si="32"/>
        <v>0</v>
      </c>
      <c r="AB114" s="235">
        <f t="shared" si="33"/>
        <v>0</v>
      </c>
      <c r="AC114" s="235">
        <f>IF('Member Info'!N111="",1,"")</f>
        <v>1</v>
      </c>
      <c r="AD114" s="243" t="e">
        <f t="shared" si="34"/>
        <v>#VALUE!</v>
      </c>
      <c r="AE114" s="130" t="str">
        <f t="shared" si="21"/>
        <v/>
      </c>
      <c r="AF114" s="124">
        <f t="shared" si="35"/>
        <v>1</v>
      </c>
      <c r="AG114" s="124" t="str">
        <f>IF('Member Info'!N111&lt;&gt;"",IF(AND('Member Info'!N111&lt;=$U$1,'Member Info'!N111&gt;=$T$1),1,0),"")</f>
        <v/>
      </c>
      <c r="AI114" s="124" t="b">
        <f t="shared" si="36"/>
        <v>0</v>
      </c>
      <c r="AJ114" s="124">
        <f t="shared" si="37"/>
        <v>0</v>
      </c>
      <c r="AL114" s="124">
        <f t="shared" si="38"/>
        <v>0</v>
      </c>
      <c r="AM114" s="124">
        <f>IF('Member Info'!F111&gt;$T$1,1,0)</f>
        <v>0</v>
      </c>
      <c r="AN114" s="124" t="b">
        <f>IF(ISERROR(T114),ERROR.TYPE(#REF!)=ERROR.TYPE(T114),FALSE)</f>
        <v>0</v>
      </c>
      <c r="AO114" s="124" t="b">
        <f>IF(ISERROR(U114),ERROR.TYPE(#REF!)=ERROR.TYPE(U114),FALSE)</f>
        <v>0</v>
      </c>
      <c r="AP114" s="124">
        <f>IF('Member Info'!F111&gt;'GP1 April 25'!$U$1,1,0)</f>
        <v>0</v>
      </c>
      <c r="AQ114" s="124">
        <f t="shared" si="39"/>
        <v>0</v>
      </c>
      <c r="AR114" s="124">
        <f t="shared" si="40"/>
        <v>0</v>
      </c>
      <c r="AS114" s="124">
        <f t="shared" si="41"/>
        <v>1</v>
      </c>
    </row>
    <row r="115" spans="1:45" x14ac:dyDescent="0.25">
      <c r="A115" s="4">
        <v>84</v>
      </c>
      <c r="B115" s="164">
        <f>'Member Info'!D112</f>
        <v>0</v>
      </c>
      <c r="C115" s="164">
        <f>'Member Info'!E112</f>
        <v>0</v>
      </c>
      <c r="D115" s="164" t="str">
        <f>'Member Info'!G112</f>
        <v/>
      </c>
      <c r="E115" s="165">
        <f>'Member Info'!B112</f>
        <v>0</v>
      </c>
      <c r="F115" s="242"/>
      <c r="G115" s="166" t="str">
        <f>IF(E115=0,"",('Member Info'!K112+'Member Info'!L112))</f>
        <v/>
      </c>
      <c r="H115" s="419"/>
      <c r="I115" s="419"/>
      <c r="J115" s="26"/>
      <c r="K115" s="26"/>
      <c r="L115" s="384" t="str">
        <f>IF(E115=0,"",IF('Member Info'!F112&gt;$U$1,CONCATENATE("Joined with practice on ", TEXT('Member Info'!F112, "DD/MM/YYYY")),IF('Member Info'!N112&lt;&gt;"",IF('Member Info'!N112&lt;$T$1,CONCATENATE("Left Scheme on ", TEXT('Member Info'!N112, "DD/MM/YYYY")),IF(OR(G115="",G115=0),"Error Detected, No rate entered",IF(E115=0,"",IF(F115="","Error Detected, No Pensionable pay",IF(AS115=1,"No Part Time Status Entered",IF(AR115=1,"No Part Time Hours Entered",IF(ISERROR(AD115)," Unknown Values entered.",IF(V115+W115&lt;1,"Acceptable",IF(T115+U115=200, "No Contributions Entered", IF(M115="","Error Detected, Choose reason&gt;",IF(Z115="1",IF(V115=1,"Please Enter Deemed Pensionable Pay","Add Any Relevant Details Above"),"Please Give Details Above"))))))))))),IF(OR(G115="",G115=0),"Error Detected, No rate entered",IF(E115=0,"",IF(F115="","Error Detected, No Pensionable pay",IF(AS115=1,"No Part Time Status Entered",IF(AR115=1,"No Part Time Hours Entered",IF(ISERROR(AD115)," Unknown Values entered.",IF(V115+W115&lt;1,"Acceptable",IF(T115+U115=200, "No Contributions Entered", IF(M115="","Error Detected, Choose reason&gt;",IF(Z115="1",IF(V115=1,"Please Enter Deemed Pensionable Pay","Add relevant Details Above"),"Please give details Above")))))))))))))</f>
        <v/>
      </c>
      <c r="M115" s="260"/>
      <c r="N115" s="91"/>
      <c r="O115" s="91" t="str">
        <f t="shared" si="22"/>
        <v/>
      </c>
      <c r="P115" s="94">
        <f t="shared" si="23"/>
        <v>0</v>
      </c>
      <c r="Q115" s="94">
        <f t="shared" si="23"/>
        <v>0</v>
      </c>
      <c r="R115" s="218">
        <f>(ROUND((F115/100*'Member Info'!$W$2), 2))</f>
        <v>0</v>
      </c>
      <c r="S115" s="218" t="e">
        <f t="shared" si="24"/>
        <v>#VALUE!</v>
      </c>
      <c r="T115" s="218" t="str">
        <f t="shared" si="25"/>
        <v/>
      </c>
      <c r="U115" s="227" t="str">
        <f t="shared" si="26"/>
        <v/>
      </c>
      <c r="V115" s="228" t="str">
        <f t="shared" si="27"/>
        <v/>
      </c>
      <c r="W115" s="228" t="str">
        <f t="shared" si="28"/>
        <v/>
      </c>
      <c r="X115" s="222">
        <f t="shared" si="29"/>
        <v>0</v>
      </c>
      <c r="Y115" s="110">
        <f t="shared" si="30"/>
        <v>0</v>
      </c>
      <c r="Z115" s="235" t="str">
        <f t="shared" si="31"/>
        <v/>
      </c>
      <c r="AA115" s="240" t="b">
        <f t="shared" si="32"/>
        <v>0</v>
      </c>
      <c r="AB115" s="235">
        <f t="shared" si="33"/>
        <v>0</v>
      </c>
      <c r="AC115" s="235">
        <f>IF('Member Info'!N112="",1,"")</f>
        <v>1</v>
      </c>
      <c r="AD115" s="243" t="e">
        <f t="shared" si="34"/>
        <v>#VALUE!</v>
      </c>
      <c r="AE115" s="130" t="str">
        <f t="shared" si="21"/>
        <v/>
      </c>
      <c r="AF115" s="124">
        <f t="shared" si="35"/>
        <v>1</v>
      </c>
      <c r="AG115" s="124" t="str">
        <f>IF('Member Info'!N112&lt;&gt;"",IF(AND('Member Info'!N112&lt;=$U$1,'Member Info'!N112&gt;=$T$1),1,0),"")</f>
        <v/>
      </c>
      <c r="AI115" s="124" t="b">
        <f t="shared" si="36"/>
        <v>0</v>
      </c>
      <c r="AJ115" s="124">
        <f t="shared" si="37"/>
        <v>0</v>
      </c>
      <c r="AL115" s="124">
        <f t="shared" si="38"/>
        <v>0</v>
      </c>
      <c r="AM115" s="124">
        <f>IF('Member Info'!F112&gt;$T$1,1,0)</f>
        <v>0</v>
      </c>
      <c r="AN115" s="124" t="b">
        <f>IF(ISERROR(T115),ERROR.TYPE(#REF!)=ERROR.TYPE(T115),FALSE)</f>
        <v>0</v>
      </c>
      <c r="AO115" s="124" t="b">
        <f>IF(ISERROR(U115),ERROR.TYPE(#REF!)=ERROR.TYPE(U115),FALSE)</f>
        <v>0</v>
      </c>
      <c r="AP115" s="124">
        <f>IF('Member Info'!F112&gt;'GP1 April 25'!$U$1,1,0)</f>
        <v>0</v>
      </c>
      <c r="AQ115" s="124">
        <f t="shared" si="39"/>
        <v>0</v>
      </c>
      <c r="AR115" s="124">
        <f t="shared" si="40"/>
        <v>0</v>
      </c>
      <c r="AS115" s="124">
        <f t="shared" si="41"/>
        <v>1</v>
      </c>
    </row>
    <row r="116" spans="1:45" x14ac:dyDescent="0.25">
      <c r="A116" s="4">
        <v>85</v>
      </c>
      <c r="B116" s="164">
        <f>'Member Info'!D113</f>
        <v>0</v>
      </c>
      <c r="C116" s="164">
        <f>'Member Info'!E113</f>
        <v>0</v>
      </c>
      <c r="D116" s="164" t="str">
        <f>'Member Info'!G113</f>
        <v/>
      </c>
      <c r="E116" s="165">
        <f>'Member Info'!B113</f>
        <v>0</v>
      </c>
      <c r="F116" s="242"/>
      <c r="G116" s="166" t="str">
        <f>IF(E116=0,"",('Member Info'!K113+'Member Info'!L113))</f>
        <v/>
      </c>
      <c r="H116" s="419"/>
      <c r="I116" s="419"/>
      <c r="J116" s="26"/>
      <c r="K116" s="26"/>
      <c r="L116" s="384" t="str">
        <f>IF(E116=0,"",IF('Member Info'!F113&gt;$U$1,CONCATENATE("Joined with practice on ", TEXT('Member Info'!F113, "DD/MM/YYYY")),IF('Member Info'!N113&lt;&gt;"",IF('Member Info'!N113&lt;$T$1,CONCATENATE("Left Scheme on ", TEXT('Member Info'!N113, "DD/MM/YYYY")),IF(OR(G116="",G116=0),"Error Detected, No rate entered",IF(E116=0,"",IF(F116="","Error Detected, No Pensionable pay",IF(AS116=1,"No Part Time Status Entered",IF(AR116=1,"No Part Time Hours Entered",IF(ISERROR(AD116)," Unknown Values entered.",IF(V116+W116&lt;1,"Acceptable",IF(T116+U116=200, "No Contributions Entered", IF(M116="","Error Detected, Choose reason&gt;",IF(Z116="1",IF(V116=1,"Please Enter Deemed Pensionable Pay","Add Any Relevant Details Above"),"Please Give Details Above"))))))))))),IF(OR(G116="",G116=0),"Error Detected, No rate entered",IF(E116=0,"",IF(F116="","Error Detected, No Pensionable pay",IF(AS116=1,"No Part Time Status Entered",IF(AR116=1,"No Part Time Hours Entered",IF(ISERROR(AD116)," Unknown Values entered.",IF(V116+W116&lt;1,"Acceptable",IF(T116+U116=200, "No Contributions Entered", IF(M116="","Error Detected, Choose reason&gt;",IF(Z116="1",IF(V116=1,"Please Enter Deemed Pensionable Pay","Add relevant Details Above"),"Please give details Above")))))))))))))</f>
        <v/>
      </c>
      <c r="M116" s="260"/>
      <c r="N116" s="91"/>
      <c r="O116" s="91" t="str">
        <f t="shared" si="22"/>
        <v/>
      </c>
      <c r="P116" s="94">
        <f t="shared" si="23"/>
        <v>0</v>
      </c>
      <c r="Q116" s="94">
        <f t="shared" si="23"/>
        <v>0</v>
      </c>
      <c r="R116" s="218">
        <f>(ROUND((F116/100*'Member Info'!$W$2), 2))</f>
        <v>0</v>
      </c>
      <c r="S116" s="218" t="e">
        <f t="shared" si="24"/>
        <v>#VALUE!</v>
      </c>
      <c r="T116" s="218" t="str">
        <f t="shared" si="25"/>
        <v/>
      </c>
      <c r="U116" s="227" t="str">
        <f t="shared" si="26"/>
        <v/>
      </c>
      <c r="V116" s="228" t="str">
        <f t="shared" si="27"/>
        <v/>
      </c>
      <c r="W116" s="228" t="str">
        <f t="shared" si="28"/>
        <v/>
      </c>
      <c r="X116" s="222">
        <f t="shared" si="29"/>
        <v>0</v>
      </c>
      <c r="Y116" s="110">
        <f t="shared" si="30"/>
        <v>0</v>
      </c>
      <c r="Z116" s="235" t="str">
        <f t="shared" si="31"/>
        <v/>
      </c>
      <c r="AA116" s="240" t="b">
        <f t="shared" si="32"/>
        <v>0</v>
      </c>
      <c r="AB116" s="235">
        <f t="shared" si="33"/>
        <v>0</v>
      </c>
      <c r="AC116" s="235">
        <f>IF('Member Info'!N113="",1,"")</f>
        <v>1</v>
      </c>
      <c r="AD116" s="243" t="e">
        <f t="shared" si="34"/>
        <v>#VALUE!</v>
      </c>
      <c r="AE116" s="130" t="str">
        <f t="shared" si="21"/>
        <v/>
      </c>
      <c r="AF116" s="124">
        <f t="shared" si="35"/>
        <v>1</v>
      </c>
      <c r="AG116" s="124" t="str">
        <f>IF('Member Info'!N113&lt;&gt;"",IF(AND('Member Info'!N113&lt;=$U$1,'Member Info'!N113&gt;=$T$1),1,0),"")</f>
        <v/>
      </c>
      <c r="AI116" s="124" t="b">
        <f t="shared" si="36"/>
        <v>0</v>
      </c>
      <c r="AJ116" s="124">
        <f t="shared" si="37"/>
        <v>0</v>
      </c>
      <c r="AL116" s="124">
        <f t="shared" si="38"/>
        <v>0</v>
      </c>
      <c r="AM116" s="124">
        <f>IF('Member Info'!F113&gt;$T$1,1,0)</f>
        <v>0</v>
      </c>
      <c r="AN116" s="124" t="b">
        <f>IF(ISERROR(T116),ERROR.TYPE(#REF!)=ERROR.TYPE(T116),FALSE)</f>
        <v>0</v>
      </c>
      <c r="AO116" s="124" t="b">
        <f>IF(ISERROR(U116),ERROR.TYPE(#REF!)=ERROR.TYPE(U116),FALSE)</f>
        <v>0</v>
      </c>
      <c r="AP116" s="124">
        <f>IF('Member Info'!F113&gt;'GP1 April 25'!$U$1,1,0)</f>
        <v>0</v>
      </c>
      <c r="AQ116" s="124">
        <f t="shared" si="39"/>
        <v>0</v>
      </c>
      <c r="AR116" s="124">
        <f t="shared" si="40"/>
        <v>0</v>
      </c>
      <c r="AS116" s="124">
        <f t="shared" si="41"/>
        <v>1</v>
      </c>
    </row>
    <row r="117" spans="1:45" x14ac:dyDescent="0.25">
      <c r="A117" s="4">
        <v>86</v>
      </c>
      <c r="B117" s="164">
        <f>'Member Info'!D114</f>
        <v>0</v>
      </c>
      <c r="C117" s="164">
        <f>'Member Info'!E114</f>
        <v>0</v>
      </c>
      <c r="D117" s="164" t="str">
        <f>'Member Info'!G114</f>
        <v/>
      </c>
      <c r="E117" s="165">
        <f>'Member Info'!B114</f>
        <v>0</v>
      </c>
      <c r="F117" s="242"/>
      <c r="G117" s="166" t="str">
        <f>IF(E117=0,"",('Member Info'!K114+'Member Info'!L114))</f>
        <v/>
      </c>
      <c r="H117" s="419"/>
      <c r="I117" s="419"/>
      <c r="J117" s="26"/>
      <c r="K117" s="26"/>
      <c r="L117" s="384" t="str">
        <f>IF(E117=0,"",IF('Member Info'!F114&gt;$U$1,CONCATENATE("Joined with practice on ", TEXT('Member Info'!F114, "DD/MM/YYYY")),IF('Member Info'!N114&lt;&gt;"",IF('Member Info'!N114&lt;$T$1,CONCATENATE("Left Scheme on ", TEXT('Member Info'!N114, "DD/MM/YYYY")),IF(OR(G117="",G117=0),"Error Detected, No rate entered",IF(E117=0,"",IF(F117="","Error Detected, No Pensionable pay",IF(AS117=1,"No Part Time Status Entered",IF(AR117=1,"No Part Time Hours Entered",IF(ISERROR(AD117)," Unknown Values entered.",IF(V117+W117&lt;1,"Acceptable",IF(T117+U117=200, "No Contributions Entered", IF(M117="","Error Detected, Choose reason&gt;",IF(Z117="1",IF(V117=1,"Please Enter Deemed Pensionable Pay","Add Any Relevant Details Above"),"Please Give Details Above"))))))))))),IF(OR(G117="",G117=0),"Error Detected, No rate entered",IF(E117=0,"",IF(F117="","Error Detected, No Pensionable pay",IF(AS117=1,"No Part Time Status Entered",IF(AR117=1,"No Part Time Hours Entered",IF(ISERROR(AD117)," Unknown Values entered.",IF(V117+W117&lt;1,"Acceptable",IF(T117+U117=200, "No Contributions Entered", IF(M117="","Error Detected, Choose reason&gt;",IF(Z117="1",IF(V117=1,"Please Enter Deemed Pensionable Pay","Add relevant Details Above"),"Please give details Above")))))))))))))</f>
        <v/>
      </c>
      <c r="M117" s="260"/>
      <c r="N117" s="91"/>
      <c r="O117" s="91" t="str">
        <f t="shared" si="22"/>
        <v/>
      </c>
      <c r="P117" s="94">
        <f t="shared" si="23"/>
        <v>0</v>
      </c>
      <c r="Q117" s="94">
        <f t="shared" si="23"/>
        <v>0</v>
      </c>
      <c r="R117" s="218">
        <f>(ROUND((F117/100*'Member Info'!$W$2), 2))</f>
        <v>0</v>
      </c>
      <c r="S117" s="218" t="e">
        <f t="shared" si="24"/>
        <v>#VALUE!</v>
      </c>
      <c r="T117" s="218" t="str">
        <f t="shared" si="25"/>
        <v/>
      </c>
      <c r="U117" s="227" t="str">
        <f t="shared" si="26"/>
        <v/>
      </c>
      <c r="V117" s="228" t="str">
        <f t="shared" si="27"/>
        <v/>
      </c>
      <c r="W117" s="228" t="str">
        <f t="shared" si="28"/>
        <v/>
      </c>
      <c r="X117" s="222">
        <f t="shared" si="29"/>
        <v>0</v>
      </c>
      <c r="Y117" s="110">
        <f t="shared" si="30"/>
        <v>0</v>
      </c>
      <c r="Z117" s="235" t="str">
        <f t="shared" si="31"/>
        <v/>
      </c>
      <c r="AA117" s="240" t="b">
        <f t="shared" si="32"/>
        <v>0</v>
      </c>
      <c r="AB117" s="235">
        <f t="shared" si="33"/>
        <v>0</v>
      </c>
      <c r="AC117" s="235">
        <f>IF('Member Info'!N114="",1,"")</f>
        <v>1</v>
      </c>
      <c r="AD117" s="243" t="e">
        <f t="shared" si="34"/>
        <v>#VALUE!</v>
      </c>
      <c r="AE117" s="130" t="str">
        <f t="shared" si="21"/>
        <v/>
      </c>
      <c r="AF117" s="124">
        <f t="shared" si="35"/>
        <v>1</v>
      </c>
      <c r="AG117" s="124" t="str">
        <f>IF('Member Info'!N114&lt;&gt;"",IF(AND('Member Info'!N114&lt;=$U$1,'Member Info'!N114&gt;=$T$1),1,0),"")</f>
        <v/>
      </c>
      <c r="AI117" s="124" t="b">
        <f t="shared" si="36"/>
        <v>0</v>
      </c>
      <c r="AJ117" s="124">
        <f t="shared" si="37"/>
        <v>0</v>
      </c>
      <c r="AL117" s="124">
        <f t="shared" si="38"/>
        <v>0</v>
      </c>
      <c r="AM117" s="124">
        <f>IF('Member Info'!F114&gt;$T$1,1,0)</f>
        <v>0</v>
      </c>
      <c r="AN117" s="124" t="b">
        <f>IF(ISERROR(T117),ERROR.TYPE(#REF!)=ERROR.TYPE(T117),FALSE)</f>
        <v>0</v>
      </c>
      <c r="AO117" s="124" t="b">
        <f>IF(ISERROR(U117),ERROR.TYPE(#REF!)=ERROR.TYPE(U117),FALSE)</f>
        <v>0</v>
      </c>
      <c r="AP117" s="124">
        <f>IF('Member Info'!F114&gt;'GP1 April 25'!$U$1,1,0)</f>
        <v>0</v>
      </c>
      <c r="AQ117" s="124">
        <f t="shared" si="39"/>
        <v>0</v>
      </c>
      <c r="AR117" s="124">
        <f t="shared" si="40"/>
        <v>0</v>
      </c>
      <c r="AS117" s="124">
        <f t="shared" si="41"/>
        <v>1</v>
      </c>
    </row>
    <row r="118" spans="1:45" x14ac:dyDescent="0.25">
      <c r="A118" s="4">
        <v>87</v>
      </c>
      <c r="B118" s="164">
        <f>'Member Info'!D115</f>
        <v>0</v>
      </c>
      <c r="C118" s="164">
        <f>'Member Info'!E115</f>
        <v>0</v>
      </c>
      <c r="D118" s="164" t="str">
        <f>'Member Info'!G115</f>
        <v/>
      </c>
      <c r="E118" s="165">
        <f>'Member Info'!B115</f>
        <v>0</v>
      </c>
      <c r="F118" s="242"/>
      <c r="G118" s="166" t="str">
        <f>IF(E118=0,"",('Member Info'!K115+'Member Info'!L115))</f>
        <v/>
      </c>
      <c r="H118" s="419"/>
      <c r="I118" s="419"/>
      <c r="J118" s="26"/>
      <c r="K118" s="26"/>
      <c r="L118" s="384" t="str">
        <f>IF(E118=0,"",IF('Member Info'!F115&gt;$U$1,CONCATENATE("Joined with practice on ", TEXT('Member Info'!F115, "DD/MM/YYYY")),IF('Member Info'!N115&lt;&gt;"",IF('Member Info'!N115&lt;$T$1,CONCATENATE("Left Scheme on ", TEXT('Member Info'!N115, "DD/MM/YYYY")),IF(OR(G118="",G118=0),"Error Detected, No rate entered",IF(E118=0,"",IF(F118="","Error Detected, No Pensionable pay",IF(AS118=1,"No Part Time Status Entered",IF(AR118=1,"No Part Time Hours Entered",IF(ISERROR(AD118)," Unknown Values entered.",IF(V118+W118&lt;1,"Acceptable",IF(T118+U118=200, "No Contributions Entered", IF(M118="","Error Detected, Choose reason&gt;",IF(Z118="1",IF(V118=1,"Please Enter Deemed Pensionable Pay","Add Any Relevant Details Above"),"Please Give Details Above"))))))))))),IF(OR(G118="",G118=0),"Error Detected, No rate entered",IF(E118=0,"",IF(F118="","Error Detected, No Pensionable pay",IF(AS118=1,"No Part Time Status Entered",IF(AR118=1,"No Part Time Hours Entered",IF(ISERROR(AD118)," Unknown Values entered.",IF(V118+W118&lt;1,"Acceptable",IF(T118+U118=200, "No Contributions Entered", IF(M118="","Error Detected, Choose reason&gt;",IF(Z118="1",IF(V118=1,"Please Enter Deemed Pensionable Pay","Add relevant Details Above"),"Please give details Above")))))))))))))</f>
        <v/>
      </c>
      <c r="M118" s="260"/>
      <c r="N118" s="91"/>
      <c r="O118" s="91" t="str">
        <f t="shared" si="22"/>
        <v/>
      </c>
      <c r="P118" s="94">
        <f t="shared" si="23"/>
        <v>0</v>
      </c>
      <c r="Q118" s="94">
        <f t="shared" si="23"/>
        <v>0</v>
      </c>
      <c r="R118" s="218">
        <f>(ROUND((F118/100*'Member Info'!$W$2), 2))</f>
        <v>0</v>
      </c>
      <c r="S118" s="218" t="e">
        <f t="shared" si="24"/>
        <v>#VALUE!</v>
      </c>
      <c r="T118" s="218" t="str">
        <f t="shared" si="25"/>
        <v/>
      </c>
      <c r="U118" s="227" t="str">
        <f t="shared" si="26"/>
        <v/>
      </c>
      <c r="V118" s="228" t="str">
        <f t="shared" si="27"/>
        <v/>
      </c>
      <c r="W118" s="228" t="str">
        <f t="shared" si="28"/>
        <v/>
      </c>
      <c r="X118" s="222">
        <f t="shared" si="29"/>
        <v>0</v>
      </c>
      <c r="Y118" s="110">
        <f t="shared" si="30"/>
        <v>0</v>
      </c>
      <c r="Z118" s="235" t="str">
        <f t="shared" si="31"/>
        <v/>
      </c>
      <c r="AA118" s="240" t="b">
        <f t="shared" si="32"/>
        <v>0</v>
      </c>
      <c r="AB118" s="235">
        <f t="shared" si="33"/>
        <v>0</v>
      </c>
      <c r="AC118" s="235">
        <f>IF('Member Info'!N115="",1,"")</f>
        <v>1</v>
      </c>
      <c r="AD118" s="243" t="e">
        <f t="shared" si="34"/>
        <v>#VALUE!</v>
      </c>
      <c r="AE118" s="130" t="str">
        <f t="shared" si="21"/>
        <v/>
      </c>
      <c r="AF118" s="124">
        <f t="shared" si="35"/>
        <v>1</v>
      </c>
      <c r="AG118" s="124" t="str">
        <f>IF('Member Info'!N115&lt;&gt;"",IF(AND('Member Info'!N115&lt;=$U$1,'Member Info'!N115&gt;=$T$1),1,0),"")</f>
        <v/>
      </c>
      <c r="AI118" s="124" t="b">
        <f t="shared" si="36"/>
        <v>0</v>
      </c>
      <c r="AJ118" s="124">
        <f t="shared" si="37"/>
        <v>0</v>
      </c>
      <c r="AL118" s="124">
        <f t="shared" si="38"/>
        <v>0</v>
      </c>
      <c r="AM118" s="124">
        <f>IF('Member Info'!F115&gt;$T$1,1,0)</f>
        <v>0</v>
      </c>
      <c r="AN118" s="124" t="b">
        <f>IF(ISERROR(T118),ERROR.TYPE(#REF!)=ERROR.TYPE(T118),FALSE)</f>
        <v>0</v>
      </c>
      <c r="AO118" s="124" t="b">
        <f>IF(ISERROR(U118),ERROR.TYPE(#REF!)=ERROR.TYPE(U118),FALSE)</f>
        <v>0</v>
      </c>
      <c r="AP118" s="124">
        <f>IF('Member Info'!F115&gt;'GP1 April 25'!$U$1,1,0)</f>
        <v>0</v>
      </c>
      <c r="AQ118" s="124">
        <f t="shared" si="39"/>
        <v>0</v>
      </c>
      <c r="AR118" s="124">
        <f t="shared" si="40"/>
        <v>0</v>
      </c>
      <c r="AS118" s="124">
        <f t="shared" si="41"/>
        <v>1</v>
      </c>
    </row>
    <row r="119" spans="1:45" x14ac:dyDescent="0.25">
      <c r="A119" s="4">
        <v>88</v>
      </c>
      <c r="B119" s="164">
        <f>'Member Info'!D116</f>
        <v>0</v>
      </c>
      <c r="C119" s="164">
        <f>'Member Info'!E116</f>
        <v>0</v>
      </c>
      <c r="D119" s="164" t="str">
        <f>'Member Info'!G116</f>
        <v/>
      </c>
      <c r="E119" s="165">
        <f>'Member Info'!B116</f>
        <v>0</v>
      </c>
      <c r="F119" s="242"/>
      <c r="G119" s="166" t="str">
        <f>IF(E119=0,"",('Member Info'!K116+'Member Info'!L116))</f>
        <v/>
      </c>
      <c r="H119" s="419"/>
      <c r="I119" s="419"/>
      <c r="J119" s="26"/>
      <c r="K119" s="26"/>
      <c r="L119" s="384" t="str">
        <f>IF(E119=0,"",IF('Member Info'!F116&gt;$U$1,CONCATENATE("Joined with practice on ", TEXT('Member Info'!F116, "DD/MM/YYYY")),IF('Member Info'!N116&lt;&gt;"",IF('Member Info'!N116&lt;$T$1,CONCATENATE("Left Scheme on ", TEXT('Member Info'!N116, "DD/MM/YYYY")),IF(OR(G119="",G119=0),"Error Detected, No rate entered",IF(E119=0,"",IF(F119="","Error Detected, No Pensionable pay",IF(AS119=1,"No Part Time Status Entered",IF(AR119=1,"No Part Time Hours Entered",IF(ISERROR(AD119)," Unknown Values entered.",IF(V119+W119&lt;1,"Acceptable",IF(T119+U119=200, "No Contributions Entered", IF(M119="","Error Detected, Choose reason&gt;",IF(Z119="1",IF(V119=1,"Please Enter Deemed Pensionable Pay","Add Any Relevant Details Above"),"Please Give Details Above"))))))))))),IF(OR(G119="",G119=0),"Error Detected, No rate entered",IF(E119=0,"",IF(F119="","Error Detected, No Pensionable pay",IF(AS119=1,"No Part Time Status Entered",IF(AR119=1,"No Part Time Hours Entered",IF(ISERROR(AD119)," Unknown Values entered.",IF(V119+W119&lt;1,"Acceptable",IF(T119+U119=200, "No Contributions Entered", IF(M119="","Error Detected, Choose reason&gt;",IF(Z119="1",IF(V119=1,"Please Enter Deemed Pensionable Pay","Add relevant Details Above"),"Please give details Above")))))))))))))</f>
        <v/>
      </c>
      <c r="M119" s="260"/>
      <c r="N119" s="91"/>
      <c r="O119" s="91" t="str">
        <f t="shared" si="22"/>
        <v/>
      </c>
      <c r="P119" s="94">
        <f t="shared" si="23"/>
        <v>0</v>
      </c>
      <c r="Q119" s="94">
        <f t="shared" si="23"/>
        <v>0</v>
      </c>
      <c r="R119" s="218">
        <f>(ROUND((F119/100*'Member Info'!$W$2), 2))</f>
        <v>0</v>
      </c>
      <c r="S119" s="218" t="e">
        <f t="shared" si="24"/>
        <v>#VALUE!</v>
      </c>
      <c r="T119" s="218" t="str">
        <f t="shared" si="25"/>
        <v/>
      </c>
      <c r="U119" s="227" t="str">
        <f t="shared" si="26"/>
        <v/>
      </c>
      <c r="V119" s="228" t="str">
        <f t="shared" si="27"/>
        <v/>
      </c>
      <c r="W119" s="228" t="str">
        <f t="shared" si="28"/>
        <v/>
      </c>
      <c r="X119" s="222">
        <f t="shared" si="29"/>
        <v>0</v>
      </c>
      <c r="Y119" s="110">
        <f t="shared" si="30"/>
        <v>0</v>
      </c>
      <c r="Z119" s="235" t="str">
        <f t="shared" si="31"/>
        <v/>
      </c>
      <c r="AA119" s="240" t="b">
        <f t="shared" si="32"/>
        <v>0</v>
      </c>
      <c r="AB119" s="235">
        <f t="shared" si="33"/>
        <v>0</v>
      </c>
      <c r="AC119" s="235">
        <f>IF('Member Info'!N116="",1,"")</f>
        <v>1</v>
      </c>
      <c r="AD119" s="243" t="e">
        <f t="shared" si="34"/>
        <v>#VALUE!</v>
      </c>
      <c r="AE119" s="130" t="str">
        <f t="shared" si="21"/>
        <v/>
      </c>
      <c r="AF119" s="124">
        <f t="shared" si="35"/>
        <v>1</v>
      </c>
      <c r="AG119" s="124" t="str">
        <f>IF('Member Info'!N116&lt;&gt;"",IF(AND('Member Info'!N116&lt;=$U$1,'Member Info'!N116&gt;=$T$1),1,0),"")</f>
        <v/>
      </c>
      <c r="AI119" s="124" t="b">
        <f t="shared" si="36"/>
        <v>0</v>
      </c>
      <c r="AJ119" s="124">
        <f t="shared" si="37"/>
        <v>0</v>
      </c>
      <c r="AL119" s="124">
        <f t="shared" si="38"/>
        <v>0</v>
      </c>
      <c r="AM119" s="124">
        <f>IF('Member Info'!F116&gt;$T$1,1,0)</f>
        <v>0</v>
      </c>
      <c r="AN119" s="124" t="b">
        <f>IF(ISERROR(T119),ERROR.TYPE(#REF!)=ERROR.TYPE(T119),FALSE)</f>
        <v>0</v>
      </c>
      <c r="AO119" s="124" t="b">
        <f>IF(ISERROR(U119),ERROR.TYPE(#REF!)=ERROR.TYPE(U119),FALSE)</f>
        <v>0</v>
      </c>
      <c r="AP119" s="124">
        <f>IF('Member Info'!F116&gt;'GP1 April 25'!$U$1,1,0)</f>
        <v>0</v>
      </c>
      <c r="AQ119" s="124">
        <f t="shared" si="39"/>
        <v>0</v>
      </c>
      <c r="AR119" s="124">
        <f t="shared" si="40"/>
        <v>0</v>
      </c>
      <c r="AS119" s="124">
        <f t="shared" si="41"/>
        <v>1</v>
      </c>
    </row>
    <row r="120" spans="1:45" x14ac:dyDescent="0.25">
      <c r="A120" s="4">
        <v>89</v>
      </c>
      <c r="B120" s="164">
        <f>'Member Info'!D117</f>
        <v>0</v>
      </c>
      <c r="C120" s="164">
        <f>'Member Info'!E117</f>
        <v>0</v>
      </c>
      <c r="D120" s="164" t="str">
        <f>'Member Info'!G117</f>
        <v/>
      </c>
      <c r="E120" s="165">
        <f>'Member Info'!B117</f>
        <v>0</v>
      </c>
      <c r="F120" s="242"/>
      <c r="G120" s="166" t="str">
        <f>IF(E120=0,"",('Member Info'!K117+'Member Info'!L117))</f>
        <v/>
      </c>
      <c r="H120" s="419"/>
      <c r="I120" s="419"/>
      <c r="J120" s="26"/>
      <c r="K120" s="26"/>
      <c r="L120" s="384" t="str">
        <f>IF(E120=0,"",IF('Member Info'!F117&gt;$U$1,CONCATENATE("Joined with practice on ", TEXT('Member Info'!F117, "DD/MM/YYYY")),IF('Member Info'!N117&lt;&gt;"",IF('Member Info'!N117&lt;$T$1,CONCATENATE("Left Scheme on ", TEXT('Member Info'!N117, "DD/MM/YYYY")),IF(OR(G120="",G120=0),"Error Detected, No rate entered",IF(E120=0,"",IF(F120="","Error Detected, No Pensionable pay",IF(AS120=1,"No Part Time Status Entered",IF(AR120=1,"No Part Time Hours Entered",IF(ISERROR(AD120)," Unknown Values entered.",IF(V120+W120&lt;1,"Acceptable",IF(T120+U120=200, "No Contributions Entered", IF(M120="","Error Detected, Choose reason&gt;",IF(Z120="1",IF(V120=1,"Please Enter Deemed Pensionable Pay","Add Any Relevant Details Above"),"Please Give Details Above"))))))))))),IF(OR(G120="",G120=0),"Error Detected, No rate entered",IF(E120=0,"",IF(F120="","Error Detected, No Pensionable pay",IF(AS120=1,"No Part Time Status Entered",IF(AR120=1,"No Part Time Hours Entered",IF(ISERROR(AD120)," Unknown Values entered.",IF(V120+W120&lt;1,"Acceptable",IF(T120+U120=200, "No Contributions Entered", IF(M120="","Error Detected, Choose reason&gt;",IF(Z120="1",IF(V120=1,"Please Enter Deemed Pensionable Pay","Add relevant Details Above"),"Please give details Above")))))))))))))</f>
        <v/>
      </c>
      <c r="M120" s="260"/>
      <c r="N120" s="91"/>
      <c r="O120" s="91" t="str">
        <f t="shared" si="22"/>
        <v/>
      </c>
      <c r="P120" s="94">
        <f t="shared" si="23"/>
        <v>0</v>
      </c>
      <c r="Q120" s="94">
        <f t="shared" si="23"/>
        <v>0</v>
      </c>
      <c r="R120" s="218">
        <f>(ROUND((F120/100*'Member Info'!$W$2), 2))</f>
        <v>0</v>
      </c>
      <c r="S120" s="218" t="e">
        <f t="shared" si="24"/>
        <v>#VALUE!</v>
      </c>
      <c r="T120" s="218" t="str">
        <f t="shared" si="25"/>
        <v/>
      </c>
      <c r="U120" s="227" t="str">
        <f t="shared" si="26"/>
        <v/>
      </c>
      <c r="V120" s="228" t="str">
        <f t="shared" si="27"/>
        <v/>
      </c>
      <c r="W120" s="228" t="str">
        <f t="shared" si="28"/>
        <v/>
      </c>
      <c r="X120" s="222">
        <f t="shared" si="29"/>
        <v>0</v>
      </c>
      <c r="Y120" s="110">
        <f t="shared" si="30"/>
        <v>0</v>
      </c>
      <c r="Z120" s="235" t="str">
        <f t="shared" si="31"/>
        <v/>
      </c>
      <c r="AA120" s="240" t="b">
        <f t="shared" si="32"/>
        <v>0</v>
      </c>
      <c r="AB120" s="235">
        <f t="shared" si="33"/>
        <v>0</v>
      </c>
      <c r="AC120" s="235">
        <f>IF('Member Info'!N117="",1,"")</f>
        <v>1</v>
      </c>
      <c r="AD120" s="243" t="e">
        <f t="shared" si="34"/>
        <v>#VALUE!</v>
      </c>
      <c r="AE120" s="130" t="str">
        <f t="shared" si="21"/>
        <v/>
      </c>
      <c r="AF120" s="124">
        <f t="shared" si="35"/>
        <v>1</v>
      </c>
      <c r="AG120" s="124" t="str">
        <f>IF('Member Info'!N117&lt;&gt;"",IF(AND('Member Info'!N117&lt;=$U$1,'Member Info'!N117&gt;=$T$1),1,0),"")</f>
        <v/>
      </c>
      <c r="AI120" s="124" t="b">
        <f t="shared" si="36"/>
        <v>0</v>
      </c>
      <c r="AJ120" s="124">
        <f t="shared" si="37"/>
        <v>0</v>
      </c>
      <c r="AL120" s="124">
        <f t="shared" si="38"/>
        <v>0</v>
      </c>
      <c r="AM120" s="124">
        <f>IF('Member Info'!F117&gt;$T$1,1,0)</f>
        <v>0</v>
      </c>
      <c r="AN120" s="124" t="b">
        <f>IF(ISERROR(T120),ERROR.TYPE(#REF!)=ERROR.TYPE(T120),FALSE)</f>
        <v>0</v>
      </c>
      <c r="AO120" s="124" t="b">
        <f>IF(ISERROR(U120),ERROR.TYPE(#REF!)=ERROR.TYPE(U120),FALSE)</f>
        <v>0</v>
      </c>
      <c r="AP120" s="124">
        <f>IF('Member Info'!F117&gt;'GP1 April 25'!$U$1,1,0)</f>
        <v>0</v>
      </c>
      <c r="AQ120" s="124">
        <f t="shared" si="39"/>
        <v>0</v>
      </c>
      <c r="AR120" s="124">
        <f t="shared" si="40"/>
        <v>0</v>
      </c>
      <c r="AS120" s="124">
        <f t="shared" si="41"/>
        <v>1</v>
      </c>
    </row>
    <row r="121" spans="1:45" x14ac:dyDescent="0.25">
      <c r="A121" s="4">
        <v>90</v>
      </c>
      <c r="B121" s="164">
        <f>'Member Info'!D118</f>
        <v>0</v>
      </c>
      <c r="C121" s="164">
        <f>'Member Info'!E118</f>
        <v>0</v>
      </c>
      <c r="D121" s="164" t="str">
        <f>'Member Info'!G118</f>
        <v/>
      </c>
      <c r="E121" s="165">
        <f>'Member Info'!B118</f>
        <v>0</v>
      </c>
      <c r="F121" s="242"/>
      <c r="G121" s="166" t="str">
        <f>IF(E121=0,"",('Member Info'!K118+'Member Info'!L118))</f>
        <v/>
      </c>
      <c r="H121" s="419"/>
      <c r="I121" s="419"/>
      <c r="J121" s="26"/>
      <c r="K121" s="26"/>
      <c r="L121" s="384" t="str">
        <f>IF(E121=0,"",IF('Member Info'!F118&gt;$U$1,CONCATENATE("Joined with practice on ", TEXT('Member Info'!F118, "DD/MM/YYYY")),IF('Member Info'!N118&lt;&gt;"",IF('Member Info'!N118&lt;$T$1,CONCATENATE("Left Scheme on ", TEXT('Member Info'!N118, "DD/MM/YYYY")),IF(OR(G121="",G121=0),"Error Detected, No rate entered",IF(E121=0,"",IF(F121="","Error Detected, No Pensionable pay",IF(AS121=1,"No Part Time Status Entered",IF(AR121=1,"No Part Time Hours Entered",IF(ISERROR(AD121)," Unknown Values entered.",IF(V121+W121&lt;1,"Acceptable",IF(T121+U121=200, "No Contributions Entered", IF(M121="","Error Detected, Choose reason&gt;",IF(Z121="1",IF(V121=1,"Please Enter Deemed Pensionable Pay","Add Any Relevant Details Above"),"Please Give Details Above"))))))))))),IF(OR(G121="",G121=0),"Error Detected, No rate entered",IF(E121=0,"",IF(F121="","Error Detected, No Pensionable pay",IF(AS121=1,"No Part Time Status Entered",IF(AR121=1,"No Part Time Hours Entered",IF(ISERROR(AD121)," Unknown Values entered.",IF(V121+W121&lt;1,"Acceptable",IF(T121+U121=200, "No Contributions Entered", IF(M121="","Error Detected, Choose reason&gt;",IF(Z121="1",IF(V121=1,"Please Enter Deemed Pensionable Pay","Add relevant Details Above"),"Please give details Above")))))))))))))</f>
        <v/>
      </c>
      <c r="M121" s="260"/>
      <c r="N121" s="91"/>
      <c r="O121" s="91" t="str">
        <f t="shared" si="22"/>
        <v/>
      </c>
      <c r="P121" s="94">
        <f t="shared" si="23"/>
        <v>0</v>
      </c>
      <c r="Q121" s="94">
        <f t="shared" si="23"/>
        <v>0</v>
      </c>
      <c r="R121" s="218">
        <f>(ROUND((F121/100*'Member Info'!$W$2), 2))</f>
        <v>0</v>
      </c>
      <c r="S121" s="218" t="e">
        <f t="shared" si="24"/>
        <v>#VALUE!</v>
      </c>
      <c r="T121" s="218" t="str">
        <f t="shared" si="25"/>
        <v/>
      </c>
      <c r="U121" s="227" t="str">
        <f t="shared" si="26"/>
        <v/>
      </c>
      <c r="V121" s="228" t="str">
        <f t="shared" si="27"/>
        <v/>
      </c>
      <c r="W121" s="228" t="str">
        <f t="shared" si="28"/>
        <v/>
      </c>
      <c r="X121" s="222">
        <f t="shared" si="29"/>
        <v>0</v>
      </c>
      <c r="Y121" s="110">
        <f t="shared" si="30"/>
        <v>0</v>
      </c>
      <c r="Z121" s="235" t="str">
        <f t="shared" si="31"/>
        <v/>
      </c>
      <c r="AA121" s="240" t="b">
        <f t="shared" si="32"/>
        <v>0</v>
      </c>
      <c r="AB121" s="235">
        <f t="shared" si="33"/>
        <v>0</v>
      </c>
      <c r="AC121" s="235">
        <f>IF('Member Info'!N118="",1,"")</f>
        <v>1</v>
      </c>
      <c r="AD121" s="243" t="e">
        <f t="shared" si="34"/>
        <v>#VALUE!</v>
      </c>
      <c r="AE121" s="130" t="str">
        <f t="shared" si="21"/>
        <v/>
      </c>
      <c r="AF121" s="124">
        <f t="shared" si="35"/>
        <v>1</v>
      </c>
      <c r="AG121" s="124" t="str">
        <f>IF('Member Info'!N118&lt;&gt;"",IF(AND('Member Info'!N118&lt;=$U$1,'Member Info'!N118&gt;=$T$1),1,0),"")</f>
        <v/>
      </c>
      <c r="AI121" s="124" t="b">
        <f t="shared" si="36"/>
        <v>0</v>
      </c>
      <c r="AJ121" s="124">
        <f t="shared" si="37"/>
        <v>0</v>
      </c>
      <c r="AL121" s="124">
        <f t="shared" si="38"/>
        <v>0</v>
      </c>
      <c r="AM121" s="124">
        <f>IF('Member Info'!F118&gt;$T$1,1,0)</f>
        <v>0</v>
      </c>
      <c r="AN121" s="124" t="b">
        <f>IF(ISERROR(T121),ERROR.TYPE(#REF!)=ERROR.TYPE(T121),FALSE)</f>
        <v>0</v>
      </c>
      <c r="AO121" s="124" t="b">
        <f>IF(ISERROR(U121),ERROR.TYPE(#REF!)=ERROR.TYPE(U121),FALSE)</f>
        <v>0</v>
      </c>
      <c r="AP121" s="124">
        <f>IF('Member Info'!F118&gt;'GP1 April 25'!$U$1,1,0)</f>
        <v>0</v>
      </c>
      <c r="AQ121" s="124">
        <f t="shared" si="39"/>
        <v>0</v>
      </c>
      <c r="AR121" s="124">
        <f t="shared" si="40"/>
        <v>0</v>
      </c>
      <c r="AS121" s="124">
        <f t="shared" si="41"/>
        <v>1</v>
      </c>
    </row>
    <row r="122" spans="1:45" x14ac:dyDescent="0.25">
      <c r="A122" s="4">
        <v>91</v>
      </c>
      <c r="B122" s="164">
        <f>'Member Info'!D119</f>
        <v>0</v>
      </c>
      <c r="C122" s="164">
        <f>'Member Info'!E119</f>
        <v>0</v>
      </c>
      <c r="D122" s="164" t="str">
        <f>'Member Info'!G119</f>
        <v/>
      </c>
      <c r="E122" s="165">
        <f>'Member Info'!B119</f>
        <v>0</v>
      </c>
      <c r="F122" s="242"/>
      <c r="G122" s="166" t="str">
        <f>IF(E122=0,"",('Member Info'!K119+'Member Info'!L119))</f>
        <v/>
      </c>
      <c r="H122" s="419"/>
      <c r="I122" s="419"/>
      <c r="J122" s="26"/>
      <c r="K122" s="26"/>
      <c r="L122" s="384" t="str">
        <f>IF(E122=0,"",IF('Member Info'!F119&gt;$U$1,CONCATENATE("Joined with practice on ", TEXT('Member Info'!F119, "DD/MM/YYYY")),IF('Member Info'!N119&lt;&gt;"",IF('Member Info'!N119&lt;$T$1,CONCATENATE("Left Scheme on ", TEXT('Member Info'!N119, "DD/MM/YYYY")),IF(OR(G122="",G122=0),"Error Detected, No rate entered",IF(E122=0,"",IF(F122="","Error Detected, No Pensionable pay",IF(AS122=1,"No Part Time Status Entered",IF(AR122=1,"No Part Time Hours Entered",IF(ISERROR(AD122)," Unknown Values entered.",IF(V122+W122&lt;1,"Acceptable",IF(T122+U122=200, "No Contributions Entered", IF(M122="","Error Detected, Choose reason&gt;",IF(Z122="1",IF(V122=1,"Please Enter Deemed Pensionable Pay","Add Any Relevant Details Above"),"Please Give Details Above"))))))))))),IF(OR(G122="",G122=0),"Error Detected, No rate entered",IF(E122=0,"",IF(F122="","Error Detected, No Pensionable pay",IF(AS122=1,"No Part Time Status Entered",IF(AR122=1,"No Part Time Hours Entered",IF(ISERROR(AD122)," Unknown Values entered.",IF(V122+W122&lt;1,"Acceptable",IF(T122+U122=200, "No Contributions Entered", IF(M122="","Error Detected, Choose reason&gt;",IF(Z122="1",IF(V122=1,"Please Enter Deemed Pensionable Pay","Add relevant Details Above"),"Please give details Above")))))))))))))</f>
        <v/>
      </c>
      <c r="M122" s="260"/>
      <c r="N122" s="91"/>
      <c r="O122" s="91" t="str">
        <f t="shared" si="22"/>
        <v/>
      </c>
      <c r="P122" s="94">
        <f t="shared" si="23"/>
        <v>0</v>
      </c>
      <c r="Q122" s="94">
        <f t="shared" si="23"/>
        <v>0</v>
      </c>
      <c r="R122" s="218">
        <f>(ROUND((F122/100*'Member Info'!$W$2), 2))</f>
        <v>0</v>
      </c>
      <c r="S122" s="218" t="e">
        <f t="shared" si="24"/>
        <v>#VALUE!</v>
      </c>
      <c r="T122" s="218" t="str">
        <f t="shared" si="25"/>
        <v/>
      </c>
      <c r="U122" s="227" t="str">
        <f t="shared" si="26"/>
        <v/>
      </c>
      <c r="V122" s="228" t="str">
        <f t="shared" si="27"/>
        <v/>
      </c>
      <c r="W122" s="228" t="str">
        <f t="shared" si="28"/>
        <v/>
      </c>
      <c r="X122" s="222">
        <f t="shared" si="29"/>
        <v>0</v>
      </c>
      <c r="Y122" s="110">
        <f t="shared" si="30"/>
        <v>0</v>
      </c>
      <c r="Z122" s="235" t="str">
        <f t="shared" si="31"/>
        <v/>
      </c>
      <c r="AA122" s="240" t="b">
        <f t="shared" si="32"/>
        <v>0</v>
      </c>
      <c r="AB122" s="235">
        <f t="shared" si="33"/>
        <v>0</v>
      </c>
      <c r="AC122" s="235">
        <f>IF('Member Info'!N119="",1,"")</f>
        <v>1</v>
      </c>
      <c r="AD122" s="243" t="e">
        <f t="shared" si="34"/>
        <v>#VALUE!</v>
      </c>
      <c r="AE122" s="130" t="str">
        <f t="shared" si="21"/>
        <v/>
      </c>
      <c r="AF122" s="124">
        <f t="shared" si="35"/>
        <v>1</v>
      </c>
      <c r="AG122" s="124" t="str">
        <f>IF('Member Info'!N119&lt;&gt;"",IF(AND('Member Info'!N119&lt;=$U$1,'Member Info'!N119&gt;=$T$1),1,0),"")</f>
        <v/>
      </c>
      <c r="AI122" s="124" t="b">
        <f t="shared" si="36"/>
        <v>0</v>
      </c>
      <c r="AJ122" s="124">
        <f t="shared" si="37"/>
        <v>0</v>
      </c>
      <c r="AL122" s="124">
        <f t="shared" si="38"/>
        <v>0</v>
      </c>
      <c r="AM122" s="124">
        <f>IF('Member Info'!F119&gt;$T$1,1,0)</f>
        <v>0</v>
      </c>
      <c r="AN122" s="124" t="b">
        <f>IF(ISERROR(T122),ERROR.TYPE(#REF!)=ERROR.TYPE(T122),FALSE)</f>
        <v>0</v>
      </c>
      <c r="AO122" s="124" t="b">
        <f>IF(ISERROR(U122),ERROR.TYPE(#REF!)=ERROR.TYPE(U122),FALSE)</f>
        <v>0</v>
      </c>
      <c r="AP122" s="124">
        <f>IF('Member Info'!F119&gt;'GP1 April 25'!$U$1,1,0)</f>
        <v>0</v>
      </c>
      <c r="AQ122" s="124">
        <f t="shared" si="39"/>
        <v>0</v>
      </c>
      <c r="AR122" s="124">
        <f t="shared" si="40"/>
        <v>0</v>
      </c>
      <c r="AS122" s="124">
        <f t="shared" si="41"/>
        <v>1</v>
      </c>
    </row>
    <row r="123" spans="1:45" x14ac:dyDescent="0.25">
      <c r="A123" s="4">
        <v>92</v>
      </c>
      <c r="B123" s="164">
        <f>'Member Info'!D120</f>
        <v>0</v>
      </c>
      <c r="C123" s="164">
        <f>'Member Info'!E120</f>
        <v>0</v>
      </c>
      <c r="D123" s="164" t="str">
        <f>'Member Info'!G120</f>
        <v/>
      </c>
      <c r="E123" s="165">
        <f>'Member Info'!B120</f>
        <v>0</v>
      </c>
      <c r="F123" s="242"/>
      <c r="G123" s="166" t="str">
        <f>IF(E123=0,"",('Member Info'!K120+'Member Info'!L120))</f>
        <v/>
      </c>
      <c r="H123" s="419"/>
      <c r="I123" s="419"/>
      <c r="J123" s="26"/>
      <c r="K123" s="26"/>
      <c r="L123" s="384" t="str">
        <f>IF(E123=0,"",IF('Member Info'!F120&gt;$U$1,CONCATENATE("Joined with practice on ", TEXT('Member Info'!F120, "DD/MM/YYYY")),IF('Member Info'!N120&lt;&gt;"",IF('Member Info'!N120&lt;$T$1,CONCATENATE("Left Scheme on ", TEXT('Member Info'!N120, "DD/MM/YYYY")),IF(OR(G123="",G123=0),"Error Detected, No rate entered",IF(E123=0,"",IF(F123="","Error Detected, No Pensionable pay",IF(AS123=1,"No Part Time Status Entered",IF(AR123=1,"No Part Time Hours Entered",IF(ISERROR(AD123)," Unknown Values entered.",IF(V123+W123&lt;1,"Acceptable",IF(T123+U123=200, "No Contributions Entered", IF(M123="","Error Detected, Choose reason&gt;",IF(Z123="1",IF(V123=1,"Please Enter Deemed Pensionable Pay","Add Any Relevant Details Above"),"Please Give Details Above"))))))))))),IF(OR(G123="",G123=0),"Error Detected, No rate entered",IF(E123=0,"",IF(F123="","Error Detected, No Pensionable pay",IF(AS123=1,"No Part Time Status Entered",IF(AR123=1,"No Part Time Hours Entered",IF(ISERROR(AD123)," Unknown Values entered.",IF(V123+W123&lt;1,"Acceptable",IF(T123+U123=200, "No Contributions Entered", IF(M123="","Error Detected, Choose reason&gt;",IF(Z123="1",IF(V123=1,"Please Enter Deemed Pensionable Pay","Add relevant Details Above"),"Please give details Above")))))))))))))</f>
        <v/>
      </c>
      <c r="M123" s="260"/>
      <c r="N123" s="91"/>
      <c r="O123" s="91" t="str">
        <f t="shared" si="22"/>
        <v/>
      </c>
      <c r="P123" s="94">
        <f t="shared" si="23"/>
        <v>0</v>
      </c>
      <c r="Q123" s="94">
        <f t="shared" si="23"/>
        <v>0</v>
      </c>
      <c r="R123" s="218">
        <f>(ROUND((F123/100*'Member Info'!$W$2), 2))</f>
        <v>0</v>
      </c>
      <c r="S123" s="218" t="e">
        <f t="shared" si="24"/>
        <v>#VALUE!</v>
      </c>
      <c r="T123" s="218" t="str">
        <f t="shared" si="25"/>
        <v/>
      </c>
      <c r="U123" s="227" t="str">
        <f t="shared" si="26"/>
        <v/>
      </c>
      <c r="V123" s="228" t="str">
        <f t="shared" si="27"/>
        <v/>
      </c>
      <c r="W123" s="228" t="str">
        <f t="shared" si="28"/>
        <v/>
      </c>
      <c r="X123" s="222">
        <f t="shared" si="29"/>
        <v>0</v>
      </c>
      <c r="Y123" s="110">
        <f t="shared" si="30"/>
        <v>0</v>
      </c>
      <c r="Z123" s="235" t="str">
        <f t="shared" si="31"/>
        <v/>
      </c>
      <c r="AA123" s="240" t="b">
        <f t="shared" si="32"/>
        <v>0</v>
      </c>
      <c r="AB123" s="235">
        <f t="shared" si="33"/>
        <v>0</v>
      </c>
      <c r="AC123" s="235">
        <f>IF('Member Info'!N120="",1,"")</f>
        <v>1</v>
      </c>
      <c r="AD123" s="243" t="e">
        <f t="shared" si="34"/>
        <v>#VALUE!</v>
      </c>
      <c r="AE123" s="130" t="str">
        <f t="shared" si="21"/>
        <v/>
      </c>
      <c r="AF123" s="124">
        <f t="shared" si="35"/>
        <v>1</v>
      </c>
      <c r="AG123" s="124" t="str">
        <f>IF('Member Info'!N120&lt;&gt;"",IF(AND('Member Info'!N120&lt;=$U$1,'Member Info'!N120&gt;=$T$1),1,0),"")</f>
        <v/>
      </c>
      <c r="AI123" s="124" t="b">
        <f t="shared" si="36"/>
        <v>0</v>
      </c>
      <c r="AJ123" s="124">
        <f t="shared" si="37"/>
        <v>0</v>
      </c>
      <c r="AL123" s="124">
        <f t="shared" si="38"/>
        <v>0</v>
      </c>
      <c r="AM123" s="124">
        <f>IF('Member Info'!F120&gt;$T$1,1,0)</f>
        <v>0</v>
      </c>
      <c r="AN123" s="124" t="b">
        <f>IF(ISERROR(T123),ERROR.TYPE(#REF!)=ERROR.TYPE(T123),FALSE)</f>
        <v>0</v>
      </c>
      <c r="AO123" s="124" t="b">
        <f>IF(ISERROR(U123),ERROR.TYPE(#REF!)=ERROR.TYPE(U123),FALSE)</f>
        <v>0</v>
      </c>
      <c r="AP123" s="124">
        <f>IF('Member Info'!F120&gt;'GP1 April 25'!$U$1,1,0)</f>
        <v>0</v>
      </c>
      <c r="AQ123" s="124">
        <f t="shared" si="39"/>
        <v>0</v>
      </c>
      <c r="AR123" s="124">
        <f t="shared" si="40"/>
        <v>0</v>
      </c>
      <c r="AS123" s="124">
        <f t="shared" si="41"/>
        <v>1</v>
      </c>
    </row>
    <row r="124" spans="1:45" x14ac:dyDescent="0.25">
      <c r="A124" s="4">
        <v>93</v>
      </c>
      <c r="B124" s="164">
        <f>'Member Info'!D121</f>
        <v>0</v>
      </c>
      <c r="C124" s="164">
        <f>'Member Info'!E121</f>
        <v>0</v>
      </c>
      <c r="D124" s="164" t="str">
        <f>'Member Info'!G121</f>
        <v/>
      </c>
      <c r="E124" s="165">
        <f>'Member Info'!B121</f>
        <v>0</v>
      </c>
      <c r="F124" s="242"/>
      <c r="G124" s="166" t="str">
        <f>IF(E124=0,"",('Member Info'!K121+'Member Info'!L121))</f>
        <v/>
      </c>
      <c r="H124" s="419"/>
      <c r="I124" s="419"/>
      <c r="J124" s="26"/>
      <c r="K124" s="26"/>
      <c r="L124" s="384" t="str">
        <f>IF(E124=0,"",IF('Member Info'!F121&gt;$U$1,CONCATENATE("Joined with practice on ", TEXT('Member Info'!F121, "DD/MM/YYYY")),IF('Member Info'!N121&lt;&gt;"",IF('Member Info'!N121&lt;$T$1,CONCATENATE("Left Scheme on ", TEXT('Member Info'!N121, "DD/MM/YYYY")),IF(OR(G124="",G124=0),"Error Detected, No rate entered",IF(E124=0,"",IF(F124="","Error Detected, No Pensionable pay",IF(AS124=1,"No Part Time Status Entered",IF(AR124=1,"No Part Time Hours Entered",IF(ISERROR(AD124)," Unknown Values entered.",IF(V124+W124&lt;1,"Acceptable",IF(T124+U124=200, "No Contributions Entered", IF(M124="","Error Detected, Choose reason&gt;",IF(Z124="1",IF(V124=1,"Please Enter Deemed Pensionable Pay","Add Any Relevant Details Above"),"Please Give Details Above"))))))))))),IF(OR(G124="",G124=0),"Error Detected, No rate entered",IF(E124=0,"",IF(F124="","Error Detected, No Pensionable pay",IF(AS124=1,"No Part Time Status Entered",IF(AR124=1,"No Part Time Hours Entered",IF(ISERROR(AD124)," Unknown Values entered.",IF(V124+W124&lt;1,"Acceptable",IF(T124+U124=200, "No Contributions Entered", IF(M124="","Error Detected, Choose reason&gt;",IF(Z124="1",IF(V124=1,"Please Enter Deemed Pensionable Pay","Add relevant Details Above"),"Please give details Above")))))))))))))</f>
        <v/>
      </c>
      <c r="M124" s="260"/>
      <c r="N124" s="91"/>
      <c r="O124" s="91" t="str">
        <f t="shared" si="22"/>
        <v/>
      </c>
      <c r="P124" s="94">
        <f t="shared" si="23"/>
        <v>0</v>
      </c>
      <c r="Q124" s="94">
        <f t="shared" si="23"/>
        <v>0</v>
      </c>
      <c r="R124" s="218">
        <f>(ROUND((F124/100*'Member Info'!$W$2), 2))</f>
        <v>0</v>
      </c>
      <c r="S124" s="218" t="e">
        <f t="shared" si="24"/>
        <v>#VALUE!</v>
      </c>
      <c r="T124" s="218" t="str">
        <f t="shared" si="25"/>
        <v/>
      </c>
      <c r="U124" s="227" t="str">
        <f t="shared" si="26"/>
        <v/>
      </c>
      <c r="V124" s="228" t="str">
        <f t="shared" si="27"/>
        <v/>
      </c>
      <c r="W124" s="228" t="str">
        <f t="shared" si="28"/>
        <v/>
      </c>
      <c r="X124" s="222">
        <f t="shared" si="29"/>
        <v>0</v>
      </c>
      <c r="Y124" s="110">
        <f t="shared" si="30"/>
        <v>0</v>
      </c>
      <c r="Z124" s="235" t="str">
        <f t="shared" si="31"/>
        <v/>
      </c>
      <c r="AA124" s="240" t="b">
        <f t="shared" si="32"/>
        <v>0</v>
      </c>
      <c r="AB124" s="235">
        <f t="shared" si="33"/>
        <v>0</v>
      </c>
      <c r="AC124" s="235">
        <f>IF('Member Info'!N121="",1,"")</f>
        <v>1</v>
      </c>
      <c r="AD124" s="243" t="e">
        <f t="shared" si="34"/>
        <v>#VALUE!</v>
      </c>
      <c r="AE124" s="130" t="str">
        <f t="shared" si="21"/>
        <v/>
      </c>
      <c r="AF124" s="124">
        <f t="shared" si="35"/>
        <v>1</v>
      </c>
      <c r="AG124" s="124" t="str">
        <f>IF('Member Info'!N121&lt;&gt;"",IF(AND('Member Info'!N121&lt;=$U$1,'Member Info'!N121&gt;=$T$1),1,0),"")</f>
        <v/>
      </c>
      <c r="AI124" s="124" t="b">
        <f t="shared" si="36"/>
        <v>0</v>
      </c>
      <c r="AJ124" s="124">
        <f t="shared" si="37"/>
        <v>0</v>
      </c>
      <c r="AL124" s="124">
        <f t="shared" si="38"/>
        <v>0</v>
      </c>
      <c r="AM124" s="124">
        <f>IF('Member Info'!F121&gt;$T$1,1,0)</f>
        <v>0</v>
      </c>
      <c r="AN124" s="124" t="b">
        <f>IF(ISERROR(T124),ERROR.TYPE(#REF!)=ERROR.TYPE(T124),FALSE)</f>
        <v>0</v>
      </c>
      <c r="AO124" s="124" t="b">
        <f>IF(ISERROR(U124),ERROR.TYPE(#REF!)=ERROR.TYPE(U124),FALSE)</f>
        <v>0</v>
      </c>
      <c r="AP124" s="124">
        <f>IF('Member Info'!F121&gt;'GP1 April 25'!$U$1,1,0)</f>
        <v>0</v>
      </c>
      <c r="AQ124" s="124">
        <f t="shared" si="39"/>
        <v>0</v>
      </c>
      <c r="AR124" s="124">
        <f t="shared" si="40"/>
        <v>0</v>
      </c>
      <c r="AS124" s="124">
        <f t="shared" si="41"/>
        <v>1</v>
      </c>
    </row>
    <row r="125" spans="1:45" x14ac:dyDescent="0.25">
      <c r="A125" s="4">
        <v>94</v>
      </c>
      <c r="B125" s="164">
        <f>'Member Info'!D122</f>
        <v>0</v>
      </c>
      <c r="C125" s="164">
        <f>'Member Info'!E122</f>
        <v>0</v>
      </c>
      <c r="D125" s="164" t="str">
        <f>'Member Info'!G122</f>
        <v/>
      </c>
      <c r="E125" s="165">
        <f>'Member Info'!B122</f>
        <v>0</v>
      </c>
      <c r="F125" s="242"/>
      <c r="G125" s="166" t="str">
        <f>IF(E125=0,"",('Member Info'!K122+'Member Info'!L122))</f>
        <v/>
      </c>
      <c r="H125" s="419"/>
      <c r="I125" s="419"/>
      <c r="J125" s="26"/>
      <c r="K125" s="26"/>
      <c r="L125" s="384" t="str">
        <f>IF(E125=0,"",IF('Member Info'!F122&gt;$U$1,CONCATENATE("Joined with practice on ", TEXT('Member Info'!F122, "DD/MM/YYYY")),IF('Member Info'!N122&lt;&gt;"",IF('Member Info'!N122&lt;$T$1,CONCATENATE("Left Scheme on ", TEXT('Member Info'!N122, "DD/MM/YYYY")),IF(OR(G125="",G125=0),"Error Detected, No rate entered",IF(E125=0,"",IF(F125="","Error Detected, No Pensionable pay",IF(AS125=1,"No Part Time Status Entered",IF(AR125=1,"No Part Time Hours Entered",IF(ISERROR(AD125)," Unknown Values entered.",IF(V125+W125&lt;1,"Acceptable",IF(T125+U125=200, "No Contributions Entered", IF(M125="","Error Detected, Choose reason&gt;",IF(Z125="1",IF(V125=1,"Please Enter Deemed Pensionable Pay","Add Any Relevant Details Above"),"Please Give Details Above"))))))))))),IF(OR(G125="",G125=0),"Error Detected, No rate entered",IF(E125=0,"",IF(F125="","Error Detected, No Pensionable pay",IF(AS125=1,"No Part Time Status Entered",IF(AR125=1,"No Part Time Hours Entered",IF(ISERROR(AD125)," Unknown Values entered.",IF(V125+W125&lt;1,"Acceptable",IF(T125+U125=200, "No Contributions Entered", IF(M125="","Error Detected, Choose reason&gt;",IF(Z125="1",IF(V125=1,"Please Enter Deemed Pensionable Pay","Add relevant Details Above"),"Please give details Above")))))))))))))</f>
        <v/>
      </c>
      <c r="M125" s="260"/>
      <c r="N125" s="91"/>
      <c r="O125" s="91" t="str">
        <f t="shared" si="22"/>
        <v/>
      </c>
      <c r="P125" s="94">
        <f t="shared" si="23"/>
        <v>0</v>
      </c>
      <c r="Q125" s="94">
        <f t="shared" si="23"/>
        <v>0</v>
      </c>
      <c r="R125" s="218">
        <f>(ROUND((F125/100*'Member Info'!$W$2), 2))</f>
        <v>0</v>
      </c>
      <c r="S125" s="218" t="e">
        <f t="shared" si="24"/>
        <v>#VALUE!</v>
      </c>
      <c r="T125" s="218" t="str">
        <f t="shared" si="25"/>
        <v/>
      </c>
      <c r="U125" s="227" t="str">
        <f t="shared" si="26"/>
        <v/>
      </c>
      <c r="V125" s="228" t="str">
        <f t="shared" si="27"/>
        <v/>
      </c>
      <c r="W125" s="228" t="str">
        <f t="shared" si="28"/>
        <v/>
      </c>
      <c r="X125" s="222">
        <f t="shared" si="29"/>
        <v>0</v>
      </c>
      <c r="Y125" s="110">
        <f t="shared" si="30"/>
        <v>0</v>
      </c>
      <c r="Z125" s="235" t="str">
        <f t="shared" si="31"/>
        <v/>
      </c>
      <c r="AA125" s="240" t="b">
        <f t="shared" si="32"/>
        <v>0</v>
      </c>
      <c r="AB125" s="235">
        <f t="shared" si="33"/>
        <v>0</v>
      </c>
      <c r="AC125" s="235">
        <f>IF('Member Info'!N122="",1,"")</f>
        <v>1</v>
      </c>
      <c r="AD125" s="243" t="e">
        <f t="shared" si="34"/>
        <v>#VALUE!</v>
      </c>
      <c r="AE125" s="130" t="str">
        <f t="shared" si="21"/>
        <v/>
      </c>
      <c r="AF125" s="124">
        <f t="shared" si="35"/>
        <v>1</v>
      </c>
      <c r="AG125" s="124" t="str">
        <f>IF('Member Info'!N122&lt;&gt;"",IF(AND('Member Info'!N122&lt;=$U$1,'Member Info'!N122&gt;=$T$1),1,0),"")</f>
        <v/>
      </c>
      <c r="AI125" s="124" t="b">
        <f t="shared" si="36"/>
        <v>0</v>
      </c>
      <c r="AJ125" s="124">
        <f t="shared" si="37"/>
        <v>0</v>
      </c>
      <c r="AL125" s="124">
        <f t="shared" si="38"/>
        <v>0</v>
      </c>
      <c r="AM125" s="124">
        <f>IF('Member Info'!F122&gt;$T$1,1,0)</f>
        <v>0</v>
      </c>
      <c r="AN125" s="124" t="b">
        <f>IF(ISERROR(T125),ERROR.TYPE(#REF!)=ERROR.TYPE(T125),FALSE)</f>
        <v>0</v>
      </c>
      <c r="AO125" s="124" t="b">
        <f>IF(ISERROR(U125),ERROR.TYPE(#REF!)=ERROR.TYPE(U125),FALSE)</f>
        <v>0</v>
      </c>
      <c r="AP125" s="124">
        <f>IF('Member Info'!F122&gt;'GP1 April 25'!$U$1,1,0)</f>
        <v>0</v>
      </c>
      <c r="AQ125" s="124">
        <f t="shared" si="39"/>
        <v>0</v>
      </c>
      <c r="AR125" s="124">
        <f t="shared" si="40"/>
        <v>0</v>
      </c>
      <c r="AS125" s="124">
        <f t="shared" si="41"/>
        <v>1</v>
      </c>
    </row>
    <row r="126" spans="1:45" x14ac:dyDescent="0.25">
      <c r="A126" s="4">
        <v>95</v>
      </c>
      <c r="B126" s="164">
        <f>'Member Info'!D123</f>
        <v>0</v>
      </c>
      <c r="C126" s="164">
        <f>'Member Info'!E123</f>
        <v>0</v>
      </c>
      <c r="D126" s="164" t="str">
        <f>'Member Info'!G123</f>
        <v/>
      </c>
      <c r="E126" s="165">
        <f>'Member Info'!B123</f>
        <v>0</v>
      </c>
      <c r="F126" s="242"/>
      <c r="G126" s="166" t="str">
        <f>IF(E126=0,"",('Member Info'!K123+'Member Info'!L123))</f>
        <v/>
      </c>
      <c r="H126" s="419"/>
      <c r="I126" s="419"/>
      <c r="J126" s="26"/>
      <c r="K126" s="26"/>
      <c r="L126" s="384" t="str">
        <f>IF(E126=0,"",IF('Member Info'!F123&gt;$U$1,CONCATENATE("Joined with practice on ", TEXT('Member Info'!F123, "DD/MM/YYYY")),IF('Member Info'!N123&lt;&gt;"",IF('Member Info'!N123&lt;$T$1,CONCATENATE("Left Scheme on ", TEXT('Member Info'!N123, "DD/MM/YYYY")),IF(OR(G126="",G126=0),"Error Detected, No rate entered",IF(E126=0,"",IF(F126="","Error Detected, No Pensionable pay",IF(AS126=1,"No Part Time Status Entered",IF(AR126=1,"No Part Time Hours Entered",IF(ISERROR(AD126)," Unknown Values entered.",IF(V126+W126&lt;1,"Acceptable",IF(T126+U126=200, "No Contributions Entered", IF(M126="","Error Detected, Choose reason&gt;",IF(Z126="1",IF(V126=1,"Please Enter Deemed Pensionable Pay","Add Any Relevant Details Above"),"Please Give Details Above"))))))))))),IF(OR(G126="",G126=0),"Error Detected, No rate entered",IF(E126=0,"",IF(F126="","Error Detected, No Pensionable pay",IF(AS126=1,"No Part Time Status Entered",IF(AR126=1,"No Part Time Hours Entered",IF(ISERROR(AD126)," Unknown Values entered.",IF(V126+W126&lt;1,"Acceptable",IF(T126+U126=200, "No Contributions Entered", IF(M126="","Error Detected, Choose reason&gt;",IF(Z126="1",IF(V126=1,"Please Enter Deemed Pensionable Pay","Add relevant Details Above"),"Please give details Above")))))))))))))</f>
        <v/>
      </c>
      <c r="M126" s="260"/>
      <c r="N126" s="91"/>
      <c r="O126" s="91" t="str">
        <f t="shared" si="22"/>
        <v/>
      </c>
      <c r="P126" s="94">
        <f t="shared" si="23"/>
        <v>0</v>
      </c>
      <c r="Q126" s="94">
        <f t="shared" si="23"/>
        <v>0</v>
      </c>
      <c r="R126" s="218">
        <f>(ROUND((F126/100*'Member Info'!$W$2), 2))</f>
        <v>0</v>
      </c>
      <c r="S126" s="218" t="e">
        <f t="shared" si="24"/>
        <v>#VALUE!</v>
      </c>
      <c r="T126" s="218" t="str">
        <f t="shared" si="25"/>
        <v/>
      </c>
      <c r="U126" s="227" t="str">
        <f t="shared" si="26"/>
        <v/>
      </c>
      <c r="V126" s="228" t="str">
        <f t="shared" si="27"/>
        <v/>
      </c>
      <c r="W126" s="228" t="str">
        <f t="shared" si="28"/>
        <v/>
      </c>
      <c r="X126" s="222">
        <f t="shared" si="29"/>
        <v>0</v>
      </c>
      <c r="Y126" s="110">
        <f t="shared" si="30"/>
        <v>0</v>
      </c>
      <c r="Z126" s="235" t="str">
        <f t="shared" si="31"/>
        <v/>
      </c>
      <c r="AA126" s="240" t="b">
        <f t="shared" si="32"/>
        <v>0</v>
      </c>
      <c r="AB126" s="235">
        <f t="shared" si="33"/>
        <v>0</v>
      </c>
      <c r="AC126" s="235">
        <f>IF('Member Info'!N123="",1,"")</f>
        <v>1</v>
      </c>
      <c r="AD126" s="243" t="e">
        <f t="shared" si="34"/>
        <v>#VALUE!</v>
      </c>
      <c r="AE126" s="130" t="str">
        <f t="shared" si="21"/>
        <v/>
      </c>
      <c r="AF126" s="124">
        <f t="shared" si="35"/>
        <v>1</v>
      </c>
      <c r="AG126" s="124" t="str">
        <f>IF('Member Info'!N123&lt;&gt;"",IF(AND('Member Info'!N123&lt;=$U$1,'Member Info'!N123&gt;=$T$1),1,0),"")</f>
        <v/>
      </c>
      <c r="AI126" s="124" t="b">
        <f t="shared" si="36"/>
        <v>0</v>
      </c>
      <c r="AJ126" s="124">
        <f t="shared" si="37"/>
        <v>0</v>
      </c>
      <c r="AL126" s="124">
        <f t="shared" si="38"/>
        <v>0</v>
      </c>
      <c r="AM126" s="124">
        <f>IF('Member Info'!F123&gt;$T$1,1,0)</f>
        <v>0</v>
      </c>
      <c r="AN126" s="124" t="b">
        <f>IF(ISERROR(T126),ERROR.TYPE(#REF!)=ERROR.TYPE(T126),FALSE)</f>
        <v>0</v>
      </c>
      <c r="AO126" s="124" t="b">
        <f>IF(ISERROR(U126),ERROR.TYPE(#REF!)=ERROR.TYPE(U126),FALSE)</f>
        <v>0</v>
      </c>
      <c r="AP126" s="124">
        <f>IF('Member Info'!F123&gt;'GP1 April 25'!$U$1,1,0)</f>
        <v>0</v>
      </c>
      <c r="AQ126" s="124">
        <f t="shared" si="39"/>
        <v>0</v>
      </c>
      <c r="AR126" s="124">
        <f t="shared" si="40"/>
        <v>0</v>
      </c>
      <c r="AS126" s="124">
        <f t="shared" si="41"/>
        <v>1</v>
      </c>
    </row>
    <row r="127" spans="1:45" x14ac:dyDescent="0.25">
      <c r="A127" s="4">
        <v>96</v>
      </c>
      <c r="B127" s="164">
        <f>'Member Info'!D124</f>
        <v>0</v>
      </c>
      <c r="C127" s="164">
        <f>'Member Info'!E124</f>
        <v>0</v>
      </c>
      <c r="D127" s="164" t="str">
        <f>'Member Info'!G124</f>
        <v/>
      </c>
      <c r="E127" s="165">
        <f>'Member Info'!B124</f>
        <v>0</v>
      </c>
      <c r="F127" s="242"/>
      <c r="G127" s="166" t="str">
        <f>IF(E127=0,"",('Member Info'!K124+'Member Info'!L124))</f>
        <v/>
      </c>
      <c r="H127" s="419"/>
      <c r="I127" s="419"/>
      <c r="J127" s="26"/>
      <c r="K127" s="26"/>
      <c r="L127" s="384" t="str">
        <f>IF(E127=0,"",IF('Member Info'!F124&gt;$U$1,CONCATENATE("Joined with practice on ", TEXT('Member Info'!F124, "DD/MM/YYYY")),IF('Member Info'!N124&lt;&gt;"",IF('Member Info'!N124&lt;$T$1,CONCATENATE("Left Scheme on ", TEXT('Member Info'!N124, "DD/MM/YYYY")),IF(OR(G127="",G127=0),"Error Detected, No rate entered",IF(E127=0,"",IF(F127="","Error Detected, No Pensionable pay",IF(AS127=1,"No Part Time Status Entered",IF(AR127=1,"No Part Time Hours Entered",IF(ISERROR(AD127)," Unknown Values entered.",IF(V127+W127&lt;1,"Acceptable",IF(T127+U127=200, "No Contributions Entered", IF(M127="","Error Detected, Choose reason&gt;",IF(Z127="1",IF(V127=1,"Please Enter Deemed Pensionable Pay","Add Any Relevant Details Above"),"Please Give Details Above"))))))))))),IF(OR(G127="",G127=0),"Error Detected, No rate entered",IF(E127=0,"",IF(F127="","Error Detected, No Pensionable pay",IF(AS127=1,"No Part Time Status Entered",IF(AR127=1,"No Part Time Hours Entered",IF(ISERROR(AD127)," Unknown Values entered.",IF(V127+W127&lt;1,"Acceptable",IF(T127+U127=200, "No Contributions Entered", IF(M127="","Error Detected, Choose reason&gt;",IF(Z127="1",IF(V127=1,"Please Enter Deemed Pensionable Pay","Add relevant Details Above"),"Please give details Above")))))))))))))</f>
        <v/>
      </c>
      <c r="M127" s="260"/>
      <c r="N127" s="91"/>
      <c r="O127" s="91" t="str">
        <f t="shared" si="22"/>
        <v/>
      </c>
      <c r="P127" s="94">
        <f t="shared" si="23"/>
        <v>0</v>
      </c>
      <c r="Q127" s="94">
        <f t="shared" si="23"/>
        <v>0</v>
      </c>
      <c r="R127" s="218">
        <f>(ROUND((F127/100*'Member Info'!$W$2), 2))</f>
        <v>0</v>
      </c>
      <c r="S127" s="218" t="e">
        <f t="shared" si="24"/>
        <v>#VALUE!</v>
      </c>
      <c r="T127" s="218" t="str">
        <f t="shared" si="25"/>
        <v/>
      </c>
      <c r="U127" s="227" t="str">
        <f t="shared" si="26"/>
        <v/>
      </c>
      <c r="V127" s="228" t="str">
        <f t="shared" si="27"/>
        <v/>
      </c>
      <c r="W127" s="228" t="str">
        <f t="shared" si="28"/>
        <v/>
      </c>
      <c r="X127" s="222">
        <f t="shared" si="29"/>
        <v>0</v>
      </c>
      <c r="Y127" s="110">
        <f t="shared" si="30"/>
        <v>0</v>
      </c>
      <c r="Z127" s="235" t="str">
        <f t="shared" si="31"/>
        <v/>
      </c>
      <c r="AA127" s="240" t="b">
        <f t="shared" si="32"/>
        <v>0</v>
      </c>
      <c r="AB127" s="235">
        <f t="shared" si="33"/>
        <v>0</v>
      </c>
      <c r="AC127" s="235">
        <f>IF('Member Info'!N124="",1,"")</f>
        <v>1</v>
      </c>
      <c r="AD127" s="243" t="e">
        <f t="shared" si="34"/>
        <v>#VALUE!</v>
      </c>
      <c r="AE127" s="130" t="str">
        <f t="shared" si="21"/>
        <v/>
      </c>
      <c r="AF127" s="124">
        <f t="shared" si="35"/>
        <v>1</v>
      </c>
      <c r="AG127" s="124" t="str">
        <f>IF('Member Info'!N124&lt;&gt;"",IF(AND('Member Info'!N124&lt;=$U$1,'Member Info'!N124&gt;=$T$1),1,0),"")</f>
        <v/>
      </c>
      <c r="AI127" s="124" t="b">
        <f t="shared" si="36"/>
        <v>0</v>
      </c>
      <c r="AJ127" s="124">
        <f t="shared" si="37"/>
        <v>0</v>
      </c>
      <c r="AL127" s="124">
        <f t="shared" si="38"/>
        <v>0</v>
      </c>
      <c r="AM127" s="124">
        <f>IF('Member Info'!F124&gt;$T$1,1,0)</f>
        <v>0</v>
      </c>
      <c r="AN127" s="124" t="b">
        <f>IF(ISERROR(T127),ERROR.TYPE(#REF!)=ERROR.TYPE(T127),FALSE)</f>
        <v>0</v>
      </c>
      <c r="AO127" s="124" t="b">
        <f>IF(ISERROR(U127),ERROR.TYPE(#REF!)=ERROR.TYPE(U127),FALSE)</f>
        <v>0</v>
      </c>
      <c r="AP127" s="124">
        <f>IF('Member Info'!F124&gt;'GP1 April 25'!$U$1,1,0)</f>
        <v>0</v>
      </c>
      <c r="AQ127" s="124">
        <f t="shared" si="39"/>
        <v>0</v>
      </c>
      <c r="AR127" s="124">
        <f t="shared" si="40"/>
        <v>0</v>
      </c>
      <c r="AS127" s="124">
        <f t="shared" si="41"/>
        <v>1</v>
      </c>
    </row>
    <row r="128" spans="1:45" x14ac:dyDescent="0.25">
      <c r="A128" s="4">
        <v>97</v>
      </c>
      <c r="B128" s="164">
        <f>'Member Info'!D125</f>
        <v>0</v>
      </c>
      <c r="C128" s="164">
        <f>'Member Info'!E125</f>
        <v>0</v>
      </c>
      <c r="D128" s="164" t="str">
        <f>'Member Info'!G125</f>
        <v/>
      </c>
      <c r="E128" s="165">
        <f>'Member Info'!B125</f>
        <v>0</v>
      </c>
      <c r="F128" s="242"/>
      <c r="G128" s="166" t="str">
        <f>IF(E128=0,"",('Member Info'!K125+'Member Info'!L125))</f>
        <v/>
      </c>
      <c r="H128" s="419"/>
      <c r="I128" s="419"/>
      <c r="J128" s="26"/>
      <c r="K128" s="26"/>
      <c r="L128" s="384" t="str">
        <f>IF(E128=0,"",IF('Member Info'!F125&gt;$U$1,CONCATENATE("Joined with practice on ", TEXT('Member Info'!F125, "DD/MM/YYYY")),IF('Member Info'!N125&lt;&gt;"",IF('Member Info'!N125&lt;$T$1,CONCATENATE("Left Scheme on ", TEXT('Member Info'!N125, "DD/MM/YYYY")),IF(OR(G128="",G128=0),"Error Detected, No rate entered",IF(E128=0,"",IF(F128="","Error Detected, No Pensionable pay",IF(AS128=1,"No Part Time Status Entered",IF(AR128=1,"No Part Time Hours Entered",IF(ISERROR(AD128)," Unknown Values entered.",IF(V128+W128&lt;1,"Acceptable",IF(T128+U128=200, "No Contributions Entered", IF(M128="","Error Detected, Choose reason&gt;",IF(Z128="1",IF(V128=1,"Please Enter Deemed Pensionable Pay","Add Any Relevant Details Above"),"Please Give Details Above"))))))))))),IF(OR(G128="",G128=0),"Error Detected, No rate entered",IF(E128=0,"",IF(F128="","Error Detected, No Pensionable pay",IF(AS128=1,"No Part Time Status Entered",IF(AR128=1,"No Part Time Hours Entered",IF(ISERROR(AD128)," Unknown Values entered.",IF(V128+W128&lt;1,"Acceptable",IF(T128+U128=200, "No Contributions Entered", IF(M128="","Error Detected, Choose reason&gt;",IF(Z128="1",IF(V128=1,"Please Enter Deemed Pensionable Pay","Add relevant Details Above"),"Please give details Above")))))))))))))</f>
        <v/>
      </c>
      <c r="M128" s="260"/>
      <c r="N128" s="91"/>
      <c r="O128" s="91" t="str">
        <f t="shared" si="22"/>
        <v/>
      </c>
      <c r="P128" s="94">
        <f t="shared" si="23"/>
        <v>0</v>
      </c>
      <c r="Q128" s="94">
        <f t="shared" si="23"/>
        <v>0</v>
      </c>
      <c r="R128" s="218">
        <f>(ROUND((F128/100*'Member Info'!$W$2), 2))</f>
        <v>0</v>
      </c>
      <c r="S128" s="218" t="e">
        <f t="shared" si="24"/>
        <v>#VALUE!</v>
      </c>
      <c r="T128" s="218" t="str">
        <f t="shared" si="25"/>
        <v/>
      </c>
      <c r="U128" s="227" t="str">
        <f t="shared" si="26"/>
        <v/>
      </c>
      <c r="V128" s="228" t="str">
        <f t="shared" si="27"/>
        <v/>
      </c>
      <c r="W128" s="228" t="str">
        <f t="shared" si="28"/>
        <v/>
      </c>
      <c r="X128" s="222">
        <f t="shared" si="29"/>
        <v>0</v>
      </c>
      <c r="Y128" s="110">
        <f t="shared" si="30"/>
        <v>0</v>
      </c>
      <c r="Z128" s="235" t="str">
        <f t="shared" si="31"/>
        <v/>
      </c>
      <c r="AA128" s="240" t="b">
        <f t="shared" si="32"/>
        <v>0</v>
      </c>
      <c r="AB128" s="235">
        <f t="shared" si="33"/>
        <v>0</v>
      </c>
      <c r="AC128" s="235">
        <f>IF('Member Info'!N125="",1,"")</f>
        <v>1</v>
      </c>
      <c r="AD128" s="243" t="e">
        <f t="shared" si="34"/>
        <v>#VALUE!</v>
      </c>
      <c r="AE128" s="130" t="str">
        <f t="shared" si="21"/>
        <v/>
      </c>
      <c r="AF128" s="124">
        <f t="shared" si="35"/>
        <v>1</v>
      </c>
      <c r="AG128" s="124" t="str">
        <f>IF('Member Info'!N125&lt;&gt;"",IF(AND('Member Info'!N125&lt;=$U$1,'Member Info'!N125&gt;=$T$1),1,0),"")</f>
        <v/>
      </c>
      <c r="AI128" s="124" t="b">
        <f t="shared" si="36"/>
        <v>0</v>
      </c>
      <c r="AJ128" s="124">
        <f t="shared" si="37"/>
        <v>0</v>
      </c>
      <c r="AL128" s="124">
        <f t="shared" si="38"/>
        <v>0</v>
      </c>
      <c r="AM128" s="124">
        <f>IF('Member Info'!F125&gt;$T$1,1,0)</f>
        <v>0</v>
      </c>
      <c r="AN128" s="124" t="b">
        <f>IF(ISERROR(T128),ERROR.TYPE(#REF!)=ERROR.TYPE(T128),FALSE)</f>
        <v>0</v>
      </c>
      <c r="AO128" s="124" t="b">
        <f>IF(ISERROR(U128),ERROR.TYPE(#REF!)=ERROR.TYPE(U128),FALSE)</f>
        <v>0</v>
      </c>
      <c r="AP128" s="124">
        <f>IF('Member Info'!F125&gt;'GP1 April 25'!$U$1,1,0)</f>
        <v>0</v>
      </c>
      <c r="AQ128" s="124">
        <f t="shared" si="39"/>
        <v>0</v>
      </c>
      <c r="AR128" s="124">
        <f t="shared" si="40"/>
        <v>0</v>
      </c>
      <c r="AS128" s="124">
        <f t="shared" si="41"/>
        <v>1</v>
      </c>
    </row>
    <row r="129" spans="1:45" x14ac:dyDescent="0.25">
      <c r="A129" s="4">
        <v>98</v>
      </c>
      <c r="B129" s="164">
        <f>'Member Info'!D126</f>
        <v>0</v>
      </c>
      <c r="C129" s="164">
        <f>'Member Info'!E126</f>
        <v>0</v>
      </c>
      <c r="D129" s="164" t="str">
        <f>'Member Info'!G126</f>
        <v/>
      </c>
      <c r="E129" s="165">
        <f>'Member Info'!B126</f>
        <v>0</v>
      </c>
      <c r="F129" s="242"/>
      <c r="G129" s="166" t="str">
        <f>IF(E129=0,"",('Member Info'!K126+'Member Info'!L126))</f>
        <v/>
      </c>
      <c r="H129" s="419"/>
      <c r="I129" s="419"/>
      <c r="J129" s="26"/>
      <c r="K129" s="26"/>
      <c r="L129" s="384" t="str">
        <f>IF(E129=0,"",IF('Member Info'!F126&gt;$U$1,CONCATENATE("Joined with practice on ", TEXT('Member Info'!F126, "DD/MM/YYYY")),IF('Member Info'!N126&lt;&gt;"",IF('Member Info'!N126&lt;$T$1,CONCATENATE("Left Scheme on ", TEXT('Member Info'!N126, "DD/MM/YYYY")),IF(OR(G129="",G129=0),"Error Detected, No rate entered",IF(E129=0,"",IF(F129="","Error Detected, No Pensionable pay",IF(AS129=1,"No Part Time Status Entered",IF(AR129=1,"No Part Time Hours Entered",IF(ISERROR(AD129)," Unknown Values entered.",IF(V129+W129&lt;1,"Acceptable",IF(T129+U129=200, "No Contributions Entered", IF(M129="","Error Detected, Choose reason&gt;",IF(Z129="1",IF(V129=1,"Please Enter Deemed Pensionable Pay","Add Any Relevant Details Above"),"Please Give Details Above"))))))))))),IF(OR(G129="",G129=0),"Error Detected, No rate entered",IF(E129=0,"",IF(F129="","Error Detected, No Pensionable pay",IF(AS129=1,"No Part Time Status Entered",IF(AR129=1,"No Part Time Hours Entered",IF(ISERROR(AD129)," Unknown Values entered.",IF(V129+W129&lt;1,"Acceptable",IF(T129+U129=200, "No Contributions Entered", IF(M129="","Error Detected, Choose reason&gt;",IF(Z129="1",IF(V129=1,"Please Enter Deemed Pensionable Pay","Add relevant Details Above"),"Please give details Above")))))))))))))</f>
        <v/>
      </c>
      <c r="M129" s="260"/>
      <c r="N129" s="91"/>
      <c r="O129" s="91" t="str">
        <f t="shared" si="22"/>
        <v/>
      </c>
      <c r="P129" s="94">
        <f t="shared" si="23"/>
        <v>0</v>
      </c>
      <c r="Q129" s="94">
        <f t="shared" si="23"/>
        <v>0</v>
      </c>
      <c r="R129" s="218">
        <f>(ROUND((F129/100*'Member Info'!$W$2), 2))</f>
        <v>0</v>
      </c>
      <c r="S129" s="218" t="e">
        <f t="shared" si="24"/>
        <v>#VALUE!</v>
      </c>
      <c r="T129" s="218" t="str">
        <f t="shared" si="25"/>
        <v/>
      </c>
      <c r="U129" s="227" t="str">
        <f t="shared" si="26"/>
        <v/>
      </c>
      <c r="V129" s="228" t="str">
        <f t="shared" si="27"/>
        <v/>
      </c>
      <c r="W129" s="228" t="str">
        <f t="shared" si="28"/>
        <v/>
      </c>
      <c r="X129" s="222">
        <f t="shared" si="29"/>
        <v>0</v>
      </c>
      <c r="Y129" s="110">
        <f t="shared" si="30"/>
        <v>0</v>
      </c>
      <c r="Z129" s="235" t="str">
        <f t="shared" si="31"/>
        <v/>
      </c>
      <c r="AA129" s="240" t="b">
        <f t="shared" si="32"/>
        <v>0</v>
      </c>
      <c r="AB129" s="235">
        <f t="shared" si="33"/>
        <v>0</v>
      </c>
      <c r="AC129" s="235">
        <f>IF('Member Info'!N126="",1,"")</f>
        <v>1</v>
      </c>
      <c r="AD129" s="243" t="e">
        <f t="shared" si="34"/>
        <v>#VALUE!</v>
      </c>
      <c r="AE129" s="130" t="str">
        <f t="shared" si="21"/>
        <v/>
      </c>
      <c r="AF129" s="124">
        <f t="shared" si="35"/>
        <v>1</v>
      </c>
      <c r="AG129" s="124" t="str">
        <f>IF('Member Info'!N126&lt;&gt;"",IF(AND('Member Info'!N126&lt;=$U$1,'Member Info'!N126&gt;=$T$1),1,0),"")</f>
        <v/>
      </c>
      <c r="AI129" s="124" t="b">
        <f t="shared" si="36"/>
        <v>0</v>
      </c>
      <c r="AJ129" s="124">
        <f t="shared" si="37"/>
        <v>0</v>
      </c>
      <c r="AL129" s="124">
        <f t="shared" si="38"/>
        <v>0</v>
      </c>
      <c r="AM129" s="124">
        <f>IF('Member Info'!F126&gt;$T$1,1,0)</f>
        <v>0</v>
      </c>
      <c r="AN129" s="124" t="b">
        <f>IF(ISERROR(T129),ERROR.TYPE(#REF!)=ERROR.TYPE(T129),FALSE)</f>
        <v>0</v>
      </c>
      <c r="AO129" s="124" t="b">
        <f>IF(ISERROR(U129),ERROR.TYPE(#REF!)=ERROR.TYPE(U129),FALSE)</f>
        <v>0</v>
      </c>
      <c r="AP129" s="124">
        <f>IF('Member Info'!F126&gt;'GP1 April 25'!$U$1,1,0)</f>
        <v>0</v>
      </c>
      <c r="AQ129" s="124">
        <f t="shared" si="39"/>
        <v>0</v>
      </c>
      <c r="AR129" s="124">
        <f t="shared" si="40"/>
        <v>0</v>
      </c>
      <c r="AS129" s="124">
        <f t="shared" si="41"/>
        <v>1</v>
      </c>
    </row>
    <row r="130" spans="1:45" x14ac:dyDescent="0.25">
      <c r="A130" s="4">
        <v>99</v>
      </c>
      <c r="B130" s="164">
        <f>'Member Info'!D127</f>
        <v>0</v>
      </c>
      <c r="C130" s="164">
        <f>'Member Info'!E127</f>
        <v>0</v>
      </c>
      <c r="D130" s="164" t="str">
        <f>'Member Info'!G127</f>
        <v/>
      </c>
      <c r="E130" s="165">
        <f>'Member Info'!B127</f>
        <v>0</v>
      </c>
      <c r="F130" s="242"/>
      <c r="G130" s="166" t="str">
        <f>IF(E130=0,"",('Member Info'!K127+'Member Info'!L127))</f>
        <v/>
      </c>
      <c r="H130" s="419"/>
      <c r="I130" s="419"/>
      <c r="J130" s="26"/>
      <c r="K130" s="26"/>
      <c r="L130" s="384" t="str">
        <f>IF(E130=0,"",IF('Member Info'!F127&gt;$U$1,CONCATENATE("Joined with practice on ", TEXT('Member Info'!F127, "DD/MM/YYYY")),IF('Member Info'!N127&lt;&gt;"",IF('Member Info'!N127&lt;$T$1,CONCATENATE("Left Scheme on ", TEXT('Member Info'!N127, "DD/MM/YYYY")),IF(OR(G130="",G130=0),"Error Detected, No rate entered",IF(E130=0,"",IF(F130="","Error Detected, No Pensionable pay",IF(AS130=1,"No Part Time Status Entered",IF(AR130=1,"No Part Time Hours Entered",IF(ISERROR(AD130)," Unknown Values entered.",IF(V130+W130&lt;1,"Acceptable",IF(T130+U130=200, "No Contributions Entered", IF(M130="","Error Detected, Choose reason&gt;",IF(Z130="1",IF(V130=1,"Please Enter Deemed Pensionable Pay","Add Any Relevant Details Above"),"Please Give Details Above"))))))))))),IF(OR(G130="",G130=0),"Error Detected, No rate entered",IF(E130=0,"",IF(F130="","Error Detected, No Pensionable pay",IF(AS130=1,"No Part Time Status Entered",IF(AR130=1,"No Part Time Hours Entered",IF(ISERROR(AD130)," Unknown Values entered.",IF(V130+W130&lt;1,"Acceptable",IF(T130+U130=200, "No Contributions Entered", IF(M130="","Error Detected, Choose reason&gt;",IF(Z130="1",IF(V130=1,"Please Enter Deemed Pensionable Pay","Add relevant Details Above"),"Please give details Above")))))))))))))</f>
        <v/>
      </c>
      <c r="M130" s="260"/>
      <c r="N130" s="91"/>
      <c r="O130" s="91" t="str">
        <f t="shared" si="22"/>
        <v/>
      </c>
      <c r="P130" s="94">
        <f t="shared" si="23"/>
        <v>0</v>
      </c>
      <c r="Q130" s="94">
        <f t="shared" si="23"/>
        <v>0</v>
      </c>
      <c r="R130" s="218">
        <f>(ROUND((F130/100*'Member Info'!$W$2), 2))</f>
        <v>0</v>
      </c>
      <c r="S130" s="218" t="e">
        <f t="shared" si="24"/>
        <v>#VALUE!</v>
      </c>
      <c r="T130" s="218" t="str">
        <f t="shared" si="25"/>
        <v/>
      </c>
      <c r="U130" s="227" t="str">
        <f t="shared" si="26"/>
        <v/>
      </c>
      <c r="V130" s="228" t="str">
        <f t="shared" si="27"/>
        <v/>
      </c>
      <c r="W130" s="228" t="str">
        <f t="shared" si="28"/>
        <v/>
      </c>
      <c r="X130" s="222">
        <f t="shared" si="29"/>
        <v>0</v>
      </c>
      <c r="Y130" s="110">
        <f t="shared" si="30"/>
        <v>0</v>
      </c>
      <c r="Z130" s="235" t="str">
        <f t="shared" si="31"/>
        <v/>
      </c>
      <c r="AA130" s="240" t="b">
        <f t="shared" si="32"/>
        <v>0</v>
      </c>
      <c r="AB130" s="235">
        <f t="shared" si="33"/>
        <v>0</v>
      </c>
      <c r="AC130" s="235">
        <f>IF('Member Info'!N127="",1,"")</f>
        <v>1</v>
      </c>
      <c r="AD130" s="243" t="e">
        <f t="shared" si="34"/>
        <v>#VALUE!</v>
      </c>
      <c r="AE130" s="130" t="str">
        <f t="shared" si="21"/>
        <v/>
      </c>
      <c r="AF130" s="124">
        <f t="shared" si="35"/>
        <v>1</v>
      </c>
      <c r="AG130" s="124" t="str">
        <f>IF('Member Info'!N127&lt;&gt;"",IF(AND('Member Info'!N127&lt;=$U$1,'Member Info'!N127&gt;=$T$1),1,0),"")</f>
        <v/>
      </c>
      <c r="AI130" s="124" t="b">
        <f t="shared" si="36"/>
        <v>0</v>
      </c>
      <c r="AJ130" s="124">
        <f t="shared" si="37"/>
        <v>0</v>
      </c>
      <c r="AL130" s="124">
        <f t="shared" si="38"/>
        <v>0</v>
      </c>
      <c r="AM130" s="124">
        <f>IF('Member Info'!F127&gt;$T$1,1,0)</f>
        <v>0</v>
      </c>
      <c r="AN130" s="124" t="b">
        <f>IF(ISERROR(T130),ERROR.TYPE(#REF!)=ERROR.TYPE(T130),FALSE)</f>
        <v>0</v>
      </c>
      <c r="AO130" s="124" t="b">
        <f>IF(ISERROR(U130),ERROR.TYPE(#REF!)=ERROR.TYPE(U130),FALSE)</f>
        <v>0</v>
      </c>
      <c r="AP130" s="124">
        <f>IF('Member Info'!F127&gt;'GP1 April 25'!$U$1,1,0)</f>
        <v>0</v>
      </c>
      <c r="AQ130" s="124">
        <f t="shared" si="39"/>
        <v>0</v>
      </c>
      <c r="AR130" s="124">
        <f t="shared" si="40"/>
        <v>0</v>
      </c>
      <c r="AS130" s="124">
        <f t="shared" si="41"/>
        <v>1</v>
      </c>
    </row>
    <row r="131" spans="1:45" x14ac:dyDescent="0.25">
      <c r="A131" s="4">
        <v>100</v>
      </c>
      <c r="B131" s="164">
        <f>'Member Info'!D128</f>
        <v>0</v>
      </c>
      <c r="C131" s="164">
        <f>'Member Info'!E128</f>
        <v>0</v>
      </c>
      <c r="D131" s="164" t="str">
        <f>'Member Info'!G128</f>
        <v/>
      </c>
      <c r="E131" s="165">
        <f>'Member Info'!B128</f>
        <v>0</v>
      </c>
      <c r="F131" s="242"/>
      <c r="G131" s="166" t="str">
        <f>IF(E131=0,"",('Member Info'!K128+'Member Info'!L128))</f>
        <v/>
      </c>
      <c r="H131" s="419"/>
      <c r="I131" s="419"/>
      <c r="J131" s="26"/>
      <c r="K131" s="26"/>
      <c r="L131" s="384" t="str">
        <f>IF(E131=0,"",IF('Member Info'!F128&gt;$U$1,CONCATENATE("Joined with practice on ", TEXT('Member Info'!F128, "DD/MM/YYYY")),IF('Member Info'!N128&lt;&gt;"",IF('Member Info'!N128&lt;$T$1,CONCATENATE("Left Scheme on ", TEXT('Member Info'!N128, "DD/MM/YYYY")),IF(OR(G131="",G131=0),"Error Detected, No rate entered",IF(E131=0,"",IF(F131="","Error Detected, No Pensionable pay",IF(AS131=1,"No Part Time Status Entered",IF(AR131=1,"No Part Time Hours Entered",IF(ISERROR(AD131)," Unknown Values entered.",IF(V131+W131&lt;1,"Acceptable",IF(T131+U131=200, "No Contributions Entered", IF(M131="","Error Detected, Choose reason&gt;",IF(Z131="1",IF(V131=1,"Please Enter Deemed Pensionable Pay","Add Any Relevant Details Above"),"Please Give Details Above"))))))))))),IF(OR(G131="",G131=0),"Error Detected, No rate entered",IF(E131=0,"",IF(F131="","Error Detected, No Pensionable pay",IF(AS131=1,"No Part Time Status Entered",IF(AR131=1,"No Part Time Hours Entered",IF(ISERROR(AD131)," Unknown Values entered.",IF(V131+W131&lt;1,"Acceptable",IF(T131+U131=200, "No Contributions Entered", IF(M131="","Error Detected, Choose reason&gt;",IF(Z131="1",IF(V131=1,"Please Enter Deemed Pensionable Pay","Add relevant Details Above"),"Please give details Above")))))))))))))</f>
        <v/>
      </c>
      <c r="M131" s="260"/>
      <c r="N131" s="91"/>
      <c r="O131" s="91" t="str">
        <f t="shared" si="22"/>
        <v/>
      </c>
      <c r="P131" s="94">
        <f t="shared" si="23"/>
        <v>0</v>
      </c>
      <c r="Q131" s="94">
        <f t="shared" si="23"/>
        <v>0</v>
      </c>
      <c r="R131" s="218">
        <f>(ROUND((F131/100*'Member Info'!$W$2), 2))</f>
        <v>0</v>
      </c>
      <c r="S131" s="218" t="e">
        <f t="shared" si="24"/>
        <v>#VALUE!</v>
      </c>
      <c r="T131" s="218" t="str">
        <f t="shared" si="25"/>
        <v/>
      </c>
      <c r="U131" s="227" t="str">
        <f t="shared" si="26"/>
        <v/>
      </c>
      <c r="V131" s="228" t="str">
        <f t="shared" si="27"/>
        <v/>
      </c>
      <c r="W131" s="228" t="str">
        <f t="shared" si="28"/>
        <v/>
      </c>
      <c r="X131" s="222">
        <f t="shared" si="29"/>
        <v>0</v>
      </c>
      <c r="Y131" s="110">
        <f t="shared" si="30"/>
        <v>0</v>
      </c>
      <c r="Z131" s="235" t="str">
        <f t="shared" si="31"/>
        <v/>
      </c>
      <c r="AA131" s="240" t="b">
        <f t="shared" si="32"/>
        <v>0</v>
      </c>
      <c r="AB131" s="235">
        <f t="shared" si="33"/>
        <v>0</v>
      </c>
      <c r="AC131" s="235">
        <f>IF('Member Info'!N128="",1,"")</f>
        <v>1</v>
      </c>
      <c r="AD131" s="243" t="e">
        <f t="shared" si="34"/>
        <v>#VALUE!</v>
      </c>
      <c r="AE131" s="130" t="str">
        <f t="shared" si="21"/>
        <v/>
      </c>
      <c r="AF131" s="124">
        <f t="shared" si="35"/>
        <v>1</v>
      </c>
      <c r="AG131" s="124" t="str">
        <f>IF('Member Info'!N128&lt;&gt;"",IF(AND('Member Info'!N128&lt;=$U$1,'Member Info'!N128&gt;=$T$1),1,0),"")</f>
        <v/>
      </c>
      <c r="AI131" s="124" t="b">
        <f t="shared" si="36"/>
        <v>0</v>
      </c>
      <c r="AJ131" s="124">
        <f t="shared" si="37"/>
        <v>0</v>
      </c>
      <c r="AL131" s="124">
        <f t="shared" si="38"/>
        <v>0</v>
      </c>
      <c r="AM131" s="124">
        <f>IF('Member Info'!F128&gt;$T$1,1,0)</f>
        <v>0</v>
      </c>
      <c r="AN131" s="124" t="b">
        <f>IF(ISERROR(T131),ERROR.TYPE(#REF!)=ERROR.TYPE(T131),FALSE)</f>
        <v>0</v>
      </c>
      <c r="AO131" s="124" t="b">
        <f>IF(ISERROR(U131),ERROR.TYPE(#REF!)=ERROR.TYPE(U131),FALSE)</f>
        <v>0</v>
      </c>
      <c r="AP131" s="124">
        <f>IF('Member Info'!F128&gt;'GP1 April 25'!$U$1,1,0)</f>
        <v>0</v>
      </c>
      <c r="AQ131" s="124">
        <f t="shared" si="39"/>
        <v>0</v>
      </c>
      <c r="AR131" s="124">
        <f t="shared" si="40"/>
        <v>0</v>
      </c>
      <c r="AS131" s="124">
        <f t="shared" si="41"/>
        <v>1</v>
      </c>
    </row>
    <row r="132" spans="1:45" x14ac:dyDescent="0.25">
      <c r="A132" s="4">
        <v>101</v>
      </c>
      <c r="B132" s="164">
        <f>'Member Info'!D129</f>
        <v>0</v>
      </c>
      <c r="C132" s="164">
        <f>'Member Info'!E129</f>
        <v>0</v>
      </c>
      <c r="D132" s="164" t="str">
        <f>'Member Info'!G129</f>
        <v/>
      </c>
      <c r="E132" s="165">
        <f>'Member Info'!B129</f>
        <v>0</v>
      </c>
      <c r="F132" s="242"/>
      <c r="G132" s="166" t="str">
        <f>IF(E132=0,"",('Member Info'!K129+'Member Info'!L129))</f>
        <v/>
      </c>
      <c r="H132" s="419"/>
      <c r="I132" s="419"/>
      <c r="J132" s="26"/>
      <c r="K132" s="26"/>
      <c r="L132" s="384" t="str">
        <f>IF(E132=0,"",IF('Member Info'!F129&gt;$U$1,CONCATENATE("Joined with practice on ", TEXT('Member Info'!F129, "DD/MM/YYYY")),IF('Member Info'!N129&lt;&gt;"",IF('Member Info'!N129&lt;$T$1,CONCATENATE("Left Scheme on ", TEXT('Member Info'!N129, "DD/MM/YYYY")),IF(OR(G132="",G132=0),"Error Detected, No rate entered",IF(E132=0,"",IF(F132="","Error Detected, No Pensionable pay",IF(AS132=1,"No Part Time Status Entered",IF(AR132=1,"No Part Time Hours Entered",IF(ISERROR(AD132)," Unknown Values entered.",IF(V132+W132&lt;1,"Acceptable",IF(T132+U132=200, "No Contributions Entered", IF(M132="","Error Detected, Choose reason&gt;",IF(Z132="1",IF(V132=1,"Please Enter Deemed Pensionable Pay","Add Any Relevant Details Above"),"Please Give Details Above"))))))))))),IF(OR(G132="",G132=0),"Error Detected, No rate entered",IF(E132=0,"",IF(F132="","Error Detected, No Pensionable pay",IF(AS132=1,"No Part Time Status Entered",IF(AR132=1,"No Part Time Hours Entered",IF(ISERROR(AD132)," Unknown Values entered.",IF(V132+W132&lt;1,"Acceptable",IF(T132+U132=200, "No Contributions Entered", IF(M132="","Error Detected, Choose reason&gt;",IF(Z132="1",IF(V132=1,"Please Enter Deemed Pensionable Pay","Add relevant Details Above"),"Please give details Above")))))))))))))</f>
        <v/>
      </c>
      <c r="M132" s="260"/>
      <c r="N132" s="91"/>
      <c r="O132" s="91" t="str">
        <f t="shared" si="22"/>
        <v/>
      </c>
      <c r="P132" s="94">
        <f t="shared" si="23"/>
        <v>0</v>
      </c>
      <c r="Q132" s="94">
        <f t="shared" si="23"/>
        <v>0</v>
      </c>
      <c r="R132" s="218">
        <f>(ROUND((F132/100*'Member Info'!$W$2), 2))</f>
        <v>0</v>
      </c>
      <c r="S132" s="218" t="e">
        <f t="shared" si="24"/>
        <v>#VALUE!</v>
      </c>
      <c r="T132" s="218" t="str">
        <f t="shared" si="25"/>
        <v/>
      </c>
      <c r="U132" s="227" t="str">
        <f t="shared" si="26"/>
        <v/>
      </c>
      <c r="V132" s="228" t="str">
        <f t="shared" si="27"/>
        <v/>
      </c>
      <c r="W132" s="228" t="str">
        <f t="shared" si="28"/>
        <v/>
      </c>
      <c r="X132" s="222">
        <f t="shared" si="29"/>
        <v>0</v>
      </c>
      <c r="Y132" s="110">
        <f t="shared" si="30"/>
        <v>0</v>
      </c>
      <c r="Z132" s="235" t="str">
        <f t="shared" si="31"/>
        <v/>
      </c>
      <c r="AA132" s="240" t="b">
        <f t="shared" si="32"/>
        <v>0</v>
      </c>
      <c r="AB132" s="235">
        <f t="shared" si="33"/>
        <v>0</v>
      </c>
      <c r="AC132" s="235">
        <f>IF('Member Info'!N129="",1,"")</f>
        <v>1</v>
      </c>
      <c r="AD132" s="243" t="e">
        <f t="shared" si="34"/>
        <v>#VALUE!</v>
      </c>
      <c r="AE132" s="130" t="str">
        <f t="shared" si="21"/>
        <v/>
      </c>
      <c r="AF132" s="124">
        <f t="shared" si="35"/>
        <v>1</v>
      </c>
      <c r="AG132" s="124" t="str">
        <f>IF('Member Info'!N129&lt;&gt;"",IF(AND('Member Info'!N129&lt;=$U$1,'Member Info'!N129&gt;=$T$1),1,0),"")</f>
        <v/>
      </c>
      <c r="AI132" s="124" t="b">
        <f t="shared" si="36"/>
        <v>0</v>
      </c>
      <c r="AJ132" s="124">
        <f t="shared" si="37"/>
        <v>0</v>
      </c>
      <c r="AL132" s="124">
        <f t="shared" si="38"/>
        <v>0</v>
      </c>
      <c r="AM132" s="124">
        <f>IF('Member Info'!F129&gt;$T$1,1,0)</f>
        <v>0</v>
      </c>
      <c r="AN132" s="124" t="b">
        <f>IF(ISERROR(T132),ERROR.TYPE(#REF!)=ERROR.TYPE(T132),FALSE)</f>
        <v>0</v>
      </c>
      <c r="AO132" s="124" t="b">
        <f>IF(ISERROR(U132),ERROR.TYPE(#REF!)=ERROR.TYPE(U132),FALSE)</f>
        <v>0</v>
      </c>
      <c r="AP132" s="124">
        <f>IF('Member Info'!F129&gt;'GP1 April 25'!$U$1,1,0)</f>
        <v>0</v>
      </c>
      <c r="AQ132" s="124">
        <f t="shared" si="39"/>
        <v>0</v>
      </c>
      <c r="AR132" s="124">
        <f t="shared" si="40"/>
        <v>0</v>
      </c>
      <c r="AS132" s="124">
        <f t="shared" si="41"/>
        <v>1</v>
      </c>
    </row>
    <row r="133" spans="1:45" x14ac:dyDescent="0.25">
      <c r="A133" s="4">
        <v>102</v>
      </c>
      <c r="B133" s="164">
        <f>'Member Info'!D130</f>
        <v>0</v>
      </c>
      <c r="C133" s="164">
        <f>'Member Info'!E130</f>
        <v>0</v>
      </c>
      <c r="D133" s="164" t="str">
        <f>'Member Info'!G130</f>
        <v/>
      </c>
      <c r="E133" s="165">
        <f>'Member Info'!B130</f>
        <v>0</v>
      </c>
      <c r="F133" s="242"/>
      <c r="G133" s="166" t="str">
        <f>IF(E133=0,"",('Member Info'!K130+'Member Info'!L130))</f>
        <v/>
      </c>
      <c r="H133" s="419"/>
      <c r="I133" s="419"/>
      <c r="J133" s="26"/>
      <c r="K133" s="26"/>
      <c r="L133" s="384" t="str">
        <f>IF(E133=0,"",IF('Member Info'!F130&gt;$U$1,CONCATENATE("Joined with practice on ", TEXT('Member Info'!F130, "DD/MM/YYYY")),IF('Member Info'!N130&lt;&gt;"",IF('Member Info'!N130&lt;$T$1,CONCATENATE("Left Scheme on ", TEXT('Member Info'!N130, "DD/MM/YYYY")),IF(OR(G133="",G133=0),"Error Detected, No rate entered",IF(E133=0,"",IF(F133="","Error Detected, No Pensionable pay",IF(AS133=1,"No Part Time Status Entered",IF(AR133=1,"No Part Time Hours Entered",IF(ISERROR(AD133)," Unknown Values entered.",IF(V133+W133&lt;1,"Acceptable",IF(T133+U133=200, "No Contributions Entered", IF(M133="","Error Detected, Choose reason&gt;",IF(Z133="1",IF(V133=1,"Please Enter Deemed Pensionable Pay","Add Any Relevant Details Above"),"Please Give Details Above"))))))))))),IF(OR(G133="",G133=0),"Error Detected, No rate entered",IF(E133=0,"",IF(F133="","Error Detected, No Pensionable pay",IF(AS133=1,"No Part Time Status Entered",IF(AR133=1,"No Part Time Hours Entered",IF(ISERROR(AD133)," Unknown Values entered.",IF(V133+W133&lt;1,"Acceptable",IF(T133+U133=200, "No Contributions Entered", IF(M133="","Error Detected, Choose reason&gt;",IF(Z133="1",IF(V133=1,"Please Enter Deemed Pensionable Pay","Add relevant Details Above"),"Please give details Above")))))))))))))</f>
        <v/>
      </c>
      <c r="M133" s="260"/>
      <c r="N133" s="91"/>
      <c r="O133" s="91" t="str">
        <f t="shared" si="22"/>
        <v/>
      </c>
      <c r="P133" s="94">
        <f t="shared" si="23"/>
        <v>0</v>
      </c>
      <c r="Q133" s="94">
        <f t="shared" si="23"/>
        <v>0</v>
      </c>
      <c r="R133" s="218">
        <f>(ROUND((F133/100*'Member Info'!$W$2), 2))</f>
        <v>0</v>
      </c>
      <c r="S133" s="218" t="e">
        <f t="shared" si="24"/>
        <v>#VALUE!</v>
      </c>
      <c r="T133" s="218" t="str">
        <f t="shared" si="25"/>
        <v/>
      </c>
      <c r="U133" s="227" t="str">
        <f t="shared" si="26"/>
        <v/>
      </c>
      <c r="V133" s="228" t="str">
        <f t="shared" si="27"/>
        <v/>
      </c>
      <c r="W133" s="228" t="str">
        <f t="shared" si="28"/>
        <v/>
      </c>
      <c r="X133" s="222">
        <f t="shared" si="29"/>
        <v>0</v>
      </c>
      <c r="Y133" s="110">
        <f t="shared" si="30"/>
        <v>0</v>
      </c>
      <c r="Z133" s="235" t="str">
        <f t="shared" si="31"/>
        <v/>
      </c>
      <c r="AA133" s="240" t="b">
        <f t="shared" si="32"/>
        <v>0</v>
      </c>
      <c r="AB133" s="235">
        <f t="shared" si="33"/>
        <v>0</v>
      </c>
      <c r="AC133" s="235">
        <f>IF('Member Info'!N130="",1,"")</f>
        <v>1</v>
      </c>
      <c r="AD133" s="243" t="e">
        <f t="shared" si="34"/>
        <v>#VALUE!</v>
      </c>
      <c r="AE133" s="130" t="str">
        <f t="shared" si="21"/>
        <v/>
      </c>
      <c r="AF133" s="124">
        <f t="shared" si="35"/>
        <v>1</v>
      </c>
      <c r="AG133" s="124" t="str">
        <f>IF('Member Info'!N130&lt;&gt;"",IF(AND('Member Info'!N130&lt;=$U$1,'Member Info'!N130&gt;=$T$1),1,0),"")</f>
        <v/>
      </c>
      <c r="AI133" s="124" t="b">
        <f t="shared" si="36"/>
        <v>0</v>
      </c>
      <c r="AJ133" s="124">
        <f t="shared" si="37"/>
        <v>0</v>
      </c>
      <c r="AL133" s="124">
        <f t="shared" si="38"/>
        <v>0</v>
      </c>
      <c r="AM133" s="124">
        <f>IF('Member Info'!F130&gt;$T$1,1,0)</f>
        <v>0</v>
      </c>
      <c r="AN133" s="124" t="b">
        <f>IF(ISERROR(T133),ERROR.TYPE(#REF!)=ERROR.TYPE(T133),FALSE)</f>
        <v>0</v>
      </c>
      <c r="AO133" s="124" t="b">
        <f>IF(ISERROR(U133),ERROR.TYPE(#REF!)=ERROR.TYPE(U133),FALSE)</f>
        <v>0</v>
      </c>
      <c r="AP133" s="124">
        <f>IF('Member Info'!F130&gt;'GP1 April 25'!$U$1,1,0)</f>
        <v>0</v>
      </c>
      <c r="AQ133" s="124">
        <f t="shared" si="39"/>
        <v>0</v>
      </c>
      <c r="AR133" s="124">
        <f t="shared" si="40"/>
        <v>0</v>
      </c>
      <c r="AS133" s="124">
        <f t="shared" si="41"/>
        <v>1</v>
      </c>
    </row>
    <row r="134" spans="1:45" x14ac:dyDescent="0.25">
      <c r="A134" s="4">
        <v>103</v>
      </c>
      <c r="B134" s="164">
        <f>'Member Info'!D131</f>
        <v>0</v>
      </c>
      <c r="C134" s="164">
        <f>'Member Info'!E131</f>
        <v>0</v>
      </c>
      <c r="D134" s="164" t="str">
        <f>'Member Info'!G131</f>
        <v/>
      </c>
      <c r="E134" s="165">
        <f>'Member Info'!B131</f>
        <v>0</v>
      </c>
      <c r="F134" s="242"/>
      <c r="G134" s="166" t="str">
        <f>IF(E134=0,"",('Member Info'!K131+'Member Info'!L131))</f>
        <v/>
      </c>
      <c r="H134" s="419"/>
      <c r="I134" s="419"/>
      <c r="J134" s="26"/>
      <c r="K134" s="26"/>
      <c r="L134" s="384" t="str">
        <f>IF(E134=0,"",IF('Member Info'!F131&gt;$U$1,CONCATENATE("Joined with practice on ", TEXT('Member Info'!F131, "DD/MM/YYYY")),IF('Member Info'!N131&lt;&gt;"",IF('Member Info'!N131&lt;$T$1,CONCATENATE("Left Scheme on ", TEXT('Member Info'!N131, "DD/MM/YYYY")),IF(OR(G134="",G134=0),"Error Detected, No rate entered",IF(E134=0,"",IF(F134="","Error Detected, No Pensionable pay",IF(AS134=1,"No Part Time Status Entered",IF(AR134=1,"No Part Time Hours Entered",IF(ISERROR(AD134)," Unknown Values entered.",IF(V134+W134&lt;1,"Acceptable",IF(T134+U134=200, "No Contributions Entered", IF(M134="","Error Detected, Choose reason&gt;",IF(Z134="1",IF(V134=1,"Please Enter Deemed Pensionable Pay","Add Any Relevant Details Above"),"Please Give Details Above"))))))))))),IF(OR(G134="",G134=0),"Error Detected, No rate entered",IF(E134=0,"",IF(F134="","Error Detected, No Pensionable pay",IF(AS134=1,"No Part Time Status Entered",IF(AR134=1,"No Part Time Hours Entered",IF(ISERROR(AD134)," Unknown Values entered.",IF(V134+W134&lt;1,"Acceptable",IF(T134+U134=200, "No Contributions Entered", IF(M134="","Error Detected, Choose reason&gt;",IF(Z134="1",IF(V134=1,"Please Enter Deemed Pensionable Pay","Add relevant Details Above"),"Please give details Above")))))))))))))</f>
        <v/>
      </c>
      <c r="M134" s="260"/>
      <c r="N134" s="91"/>
      <c r="O134" s="91" t="str">
        <f t="shared" si="22"/>
        <v/>
      </c>
      <c r="P134" s="94">
        <f t="shared" si="23"/>
        <v>0</v>
      </c>
      <c r="Q134" s="94">
        <f t="shared" si="23"/>
        <v>0</v>
      </c>
      <c r="R134" s="218">
        <f>(ROUND((F134/100*'Member Info'!$W$2), 2))</f>
        <v>0</v>
      </c>
      <c r="S134" s="218" t="e">
        <f t="shared" si="24"/>
        <v>#VALUE!</v>
      </c>
      <c r="T134" s="218" t="str">
        <f t="shared" si="25"/>
        <v/>
      </c>
      <c r="U134" s="227" t="str">
        <f t="shared" si="26"/>
        <v/>
      </c>
      <c r="V134" s="228" t="str">
        <f t="shared" si="27"/>
        <v/>
      </c>
      <c r="W134" s="228" t="str">
        <f t="shared" si="28"/>
        <v/>
      </c>
      <c r="X134" s="222">
        <f t="shared" si="29"/>
        <v>0</v>
      </c>
      <c r="Y134" s="110">
        <f t="shared" si="30"/>
        <v>0</v>
      </c>
      <c r="Z134" s="235" t="str">
        <f t="shared" si="31"/>
        <v/>
      </c>
      <c r="AA134" s="240" t="b">
        <f t="shared" si="32"/>
        <v>0</v>
      </c>
      <c r="AB134" s="235">
        <f t="shared" si="33"/>
        <v>0</v>
      </c>
      <c r="AC134" s="235">
        <f>IF('Member Info'!N131="",1,"")</f>
        <v>1</v>
      </c>
      <c r="AD134" s="243" t="e">
        <f t="shared" si="34"/>
        <v>#VALUE!</v>
      </c>
      <c r="AE134" s="130" t="str">
        <f t="shared" si="21"/>
        <v/>
      </c>
      <c r="AF134" s="124">
        <f t="shared" si="35"/>
        <v>1</v>
      </c>
      <c r="AG134" s="124" t="str">
        <f>IF('Member Info'!N131&lt;&gt;"",IF(AND('Member Info'!N131&lt;=$U$1,'Member Info'!N131&gt;=$T$1),1,0),"")</f>
        <v/>
      </c>
      <c r="AI134" s="124" t="b">
        <f t="shared" si="36"/>
        <v>0</v>
      </c>
      <c r="AJ134" s="124">
        <f t="shared" si="37"/>
        <v>0</v>
      </c>
      <c r="AL134" s="124">
        <f t="shared" si="38"/>
        <v>0</v>
      </c>
      <c r="AM134" s="124">
        <f>IF('Member Info'!F131&gt;$T$1,1,0)</f>
        <v>0</v>
      </c>
      <c r="AN134" s="124" t="b">
        <f>IF(ISERROR(T134),ERROR.TYPE(#REF!)=ERROR.TYPE(T134),FALSE)</f>
        <v>0</v>
      </c>
      <c r="AO134" s="124" t="b">
        <f>IF(ISERROR(U134),ERROR.TYPE(#REF!)=ERROR.TYPE(U134),FALSE)</f>
        <v>0</v>
      </c>
      <c r="AP134" s="124">
        <f>IF('Member Info'!F131&gt;'GP1 April 25'!$U$1,1,0)</f>
        <v>0</v>
      </c>
      <c r="AQ134" s="124">
        <f t="shared" si="39"/>
        <v>0</v>
      </c>
      <c r="AR134" s="124">
        <f t="shared" si="40"/>
        <v>0</v>
      </c>
      <c r="AS134" s="124">
        <f t="shared" si="41"/>
        <v>1</v>
      </c>
    </row>
    <row r="135" spans="1:45" x14ac:dyDescent="0.25">
      <c r="A135" s="4">
        <v>104</v>
      </c>
      <c r="B135" s="164">
        <f>'Member Info'!D132</f>
        <v>0</v>
      </c>
      <c r="C135" s="164">
        <f>'Member Info'!E132</f>
        <v>0</v>
      </c>
      <c r="D135" s="164" t="str">
        <f>'Member Info'!G132</f>
        <v/>
      </c>
      <c r="E135" s="165">
        <f>'Member Info'!B132</f>
        <v>0</v>
      </c>
      <c r="F135" s="242"/>
      <c r="G135" s="166" t="str">
        <f>IF(E135=0,"",('Member Info'!K132+'Member Info'!L132))</f>
        <v/>
      </c>
      <c r="H135" s="419"/>
      <c r="I135" s="419"/>
      <c r="J135" s="26"/>
      <c r="K135" s="26"/>
      <c r="L135" s="384" t="str">
        <f>IF(E135=0,"",IF('Member Info'!F132&gt;$U$1,CONCATENATE("Joined with practice on ", TEXT('Member Info'!F132, "DD/MM/YYYY")),IF('Member Info'!N132&lt;&gt;"",IF('Member Info'!N132&lt;$T$1,CONCATENATE("Left Scheme on ", TEXT('Member Info'!N132, "DD/MM/YYYY")),IF(OR(G135="",G135=0),"Error Detected, No rate entered",IF(E135=0,"",IF(F135="","Error Detected, No Pensionable pay",IF(AS135=1,"No Part Time Status Entered",IF(AR135=1,"No Part Time Hours Entered",IF(ISERROR(AD135)," Unknown Values entered.",IF(V135+W135&lt;1,"Acceptable",IF(T135+U135=200, "No Contributions Entered", IF(M135="","Error Detected, Choose reason&gt;",IF(Z135="1",IF(V135=1,"Please Enter Deemed Pensionable Pay","Add Any Relevant Details Above"),"Please Give Details Above"))))))))))),IF(OR(G135="",G135=0),"Error Detected, No rate entered",IF(E135=0,"",IF(F135="","Error Detected, No Pensionable pay",IF(AS135=1,"No Part Time Status Entered",IF(AR135=1,"No Part Time Hours Entered",IF(ISERROR(AD135)," Unknown Values entered.",IF(V135+W135&lt;1,"Acceptable",IF(T135+U135=200, "No Contributions Entered", IF(M135="","Error Detected, Choose reason&gt;",IF(Z135="1",IF(V135=1,"Please Enter Deemed Pensionable Pay","Add relevant Details Above"),"Please give details Above")))))))))))))</f>
        <v/>
      </c>
      <c r="M135" s="260"/>
      <c r="N135" s="91"/>
      <c r="O135" s="91" t="str">
        <f t="shared" si="22"/>
        <v/>
      </c>
      <c r="P135" s="94">
        <f t="shared" si="23"/>
        <v>0</v>
      </c>
      <c r="Q135" s="94">
        <f t="shared" si="23"/>
        <v>0</v>
      </c>
      <c r="R135" s="218">
        <f>(ROUND((F135/100*'Member Info'!$W$2), 2))</f>
        <v>0</v>
      </c>
      <c r="S135" s="218" t="e">
        <f t="shared" si="24"/>
        <v>#VALUE!</v>
      </c>
      <c r="T135" s="218" t="str">
        <f t="shared" si="25"/>
        <v/>
      </c>
      <c r="U135" s="227" t="str">
        <f t="shared" si="26"/>
        <v/>
      </c>
      <c r="V135" s="228" t="str">
        <f t="shared" si="27"/>
        <v/>
      </c>
      <c r="W135" s="228" t="str">
        <f t="shared" si="28"/>
        <v/>
      </c>
      <c r="X135" s="222">
        <f t="shared" si="29"/>
        <v>0</v>
      </c>
      <c r="Y135" s="110">
        <f t="shared" si="30"/>
        <v>0</v>
      </c>
      <c r="Z135" s="235" t="str">
        <f t="shared" si="31"/>
        <v/>
      </c>
      <c r="AA135" s="240" t="b">
        <f t="shared" si="32"/>
        <v>0</v>
      </c>
      <c r="AB135" s="235">
        <f t="shared" si="33"/>
        <v>0</v>
      </c>
      <c r="AC135" s="235">
        <f>IF('Member Info'!N132="",1,"")</f>
        <v>1</v>
      </c>
      <c r="AD135" s="243" t="e">
        <f t="shared" si="34"/>
        <v>#VALUE!</v>
      </c>
      <c r="AE135" s="130" t="str">
        <f t="shared" si="21"/>
        <v/>
      </c>
      <c r="AF135" s="124">
        <f t="shared" si="35"/>
        <v>1</v>
      </c>
      <c r="AG135" s="124" t="str">
        <f>IF('Member Info'!N132&lt;&gt;"",IF(AND('Member Info'!N132&lt;=$U$1,'Member Info'!N132&gt;=$T$1),1,0),"")</f>
        <v/>
      </c>
      <c r="AI135" s="124" t="b">
        <f t="shared" si="36"/>
        <v>0</v>
      </c>
      <c r="AJ135" s="124">
        <f t="shared" si="37"/>
        <v>0</v>
      </c>
      <c r="AL135" s="124">
        <f t="shared" si="38"/>
        <v>0</v>
      </c>
      <c r="AM135" s="124">
        <f>IF('Member Info'!F132&gt;$T$1,1,0)</f>
        <v>0</v>
      </c>
      <c r="AN135" s="124" t="b">
        <f>IF(ISERROR(T135),ERROR.TYPE(#REF!)=ERROR.TYPE(T135),FALSE)</f>
        <v>0</v>
      </c>
      <c r="AO135" s="124" t="b">
        <f>IF(ISERROR(U135),ERROR.TYPE(#REF!)=ERROR.TYPE(U135),FALSE)</f>
        <v>0</v>
      </c>
      <c r="AP135" s="124">
        <f>IF('Member Info'!F132&gt;'GP1 April 25'!$U$1,1,0)</f>
        <v>0</v>
      </c>
      <c r="AQ135" s="124">
        <f t="shared" si="39"/>
        <v>0</v>
      </c>
      <c r="AR135" s="124">
        <f t="shared" si="40"/>
        <v>0</v>
      </c>
      <c r="AS135" s="124">
        <f t="shared" si="41"/>
        <v>1</v>
      </c>
    </row>
    <row r="136" spans="1:45" x14ac:dyDescent="0.25">
      <c r="A136" s="4">
        <v>105</v>
      </c>
      <c r="B136" s="164">
        <f>'Member Info'!D133</f>
        <v>0</v>
      </c>
      <c r="C136" s="164">
        <f>'Member Info'!E133</f>
        <v>0</v>
      </c>
      <c r="D136" s="164" t="str">
        <f>'Member Info'!G133</f>
        <v/>
      </c>
      <c r="E136" s="165">
        <f>'Member Info'!B133</f>
        <v>0</v>
      </c>
      <c r="F136" s="242"/>
      <c r="G136" s="166" t="str">
        <f>IF(E136=0,"",('Member Info'!K133+'Member Info'!L133))</f>
        <v/>
      </c>
      <c r="H136" s="419"/>
      <c r="I136" s="419"/>
      <c r="J136" s="26"/>
      <c r="K136" s="26"/>
      <c r="L136" s="384" t="str">
        <f>IF(E136=0,"",IF('Member Info'!F133&gt;$U$1,CONCATENATE("Joined with practice on ", TEXT('Member Info'!F133, "DD/MM/YYYY")),IF('Member Info'!N133&lt;&gt;"",IF('Member Info'!N133&lt;$T$1,CONCATENATE("Left Scheme on ", TEXT('Member Info'!N133, "DD/MM/YYYY")),IF(OR(G136="",G136=0),"Error Detected, No rate entered",IF(E136=0,"",IF(F136="","Error Detected, No Pensionable pay",IF(AS136=1,"No Part Time Status Entered",IF(AR136=1,"No Part Time Hours Entered",IF(ISERROR(AD136)," Unknown Values entered.",IF(V136+W136&lt;1,"Acceptable",IF(T136+U136=200, "No Contributions Entered", IF(M136="","Error Detected, Choose reason&gt;",IF(Z136="1",IF(V136=1,"Please Enter Deemed Pensionable Pay","Add Any Relevant Details Above"),"Please Give Details Above"))))))))))),IF(OR(G136="",G136=0),"Error Detected, No rate entered",IF(E136=0,"",IF(F136="","Error Detected, No Pensionable pay",IF(AS136=1,"No Part Time Status Entered",IF(AR136=1,"No Part Time Hours Entered",IF(ISERROR(AD136)," Unknown Values entered.",IF(V136+W136&lt;1,"Acceptable",IF(T136+U136=200, "No Contributions Entered", IF(M136="","Error Detected, Choose reason&gt;",IF(Z136="1",IF(V136=1,"Please Enter Deemed Pensionable Pay","Add relevant Details Above"),"Please give details Above")))))))))))))</f>
        <v/>
      </c>
      <c r="M136" s="260"/>
      <c r="N136" s="91"/>
      <c r="O136" s="91" t="str">
        <f t="shared" si="22"/>
        <v/>
      </c>
      <c r="P136" s="94">
        <f t="shared" si="23"/>
        <v>0</v>
      </c>
      <c r="Q136" s="94">
        <f t="shared" si="23"/>
        <v>0</v>
      </c>
      <c r="R136" s="218">
        <f>(ROUND((F136/100*'Member Info'!$W$2), 2))</f>
        <v>0</v>
      </c>
      <c r="S136" s="218" t="e">
        <f t="shared" si="24"/>
        <v>#VALUE!</v>
      </c>
      <c r="T136" s="218" t="str">
        <f t="shared" si="25"/>
        <v/>
      </c>
      <c r="U136" s="227" t="str">
        <f t="shared" si="26"/>
        <v/>
      </c>
      <c r="V136" s="228" t="str">
        <f t="shared" si="27"/>
        <v/>
      </c>
      <c r="W136" s="228" t="str">
        <f t="shared" si="28"/>
        <v/>
      </c>
      <c r="X136" s="222">
        <f t="shared" si="29"/>
        <v>0</v>
      </c>
      <c r="Y136" s="110">
        <f t="shared" si="30"/>
        <v>0</v>
      </c>
      <c r="Z136" s="235" t="str">
        <f t="shared" si="31"/>
        <v/>
      </c>
      <c r="AA136" s="240" t="b">
        <f t="shared" si="32"/>
        <v>0</v>
      </c>
      <c r="AB136" s="235">
        <f t="shared" si="33"/>
        <v>0</v>
      </c>
      <c r="AC136" s="235">
        <f>IF('Member Info'!N133="",1,"")</f>
        <v>1</v>
      </c>
      <c r="AD136" s="243" t="e">
        <f t="shared" si="34"/>
        <v>#VALUE!</v>
      </c>
      <c r="AE136" s="130" t="str">
        <f t="shared" si="21"/>
        <v/>
      </c>
      <c r="AF136" s="124">
        <f t="shared" si="35"/>
        <v>1</v>
      </c>
      <c r="AG136" s="124" t="str">
        <f>IF('Member Info'!N133&lt;&gt;"",IF(AND('Member Info'!N133&lt;=$U$1,'Member Info'!N133&gt;=$T$1),1,0),"")</f>
        <v/>
      </c>
      <c r="AI136" s="124" t="b">
        <f t="shared" si="36"/>
        <v>0</v>
      </c>
      <c r="AJ136" s="124">
        <f t="shared" si="37"/>
        <v>0</v>
      </c>
      <c r="AL136" s="124">
        <f t="shared" si="38"/>
        <v>0</v>
      </c>
      <c r="AM136" s="124">
        <f>IF('Member Info'!F133&gt;$T$1,1,0)</f>
        <v>0</v>
      </c>
      <c r="AN136" s="124" t="b">
        <f>IF(ISERROR(T136),ERROR.TYPE(#REF!)=ERROR.TYPE(T136),FALSE)</f>
        <v>0</v>
      </c>
      <c r="AO136" s="124" t="b">
        <f>IF(ISERROR(U136),ERROR.TYPE(#REF!)=ERROR.TYPE(U136),FALSE)</f>
        <v>0</v>
      </c>
      <c r="AP136" s="124">
        <f>IF('Member Info'!F133&gt;'GP1 April 25'!$U$1,1,0)</f>
        <v>0</v>
      </c>
      <c r="AQ136" s="124">
        <f t="shared" si="39"/>
        <v>0</v>
      </c>
      <c r="AR136" s="124">
        <f t="shared" si="40"/>
        <v>0</v>
      </c>
      <c r="AS136" s="124">
        <f t="shared" si="41"/>
        <v>1</v>
      </c>
    </row>
    <row r="137" spans="1:45" x14ac:dyDescent="0.25">
      <c r="A137" s="4">
        <v>106</v>
      </c>
      <c r="B137" s="164">
        <f>'Member Info'!D134</f>
        <v>0</v>
      </c>
      <c r="C137" s="164">
        <f>'Member Info'!E134</f>
        <v>0</v>
      </c>
      <c r="D137" s="164" t="str">
        <f>'Member Info'!G134</f>
        <v/>
      </c>
      <c r="E137" s="165">
        <f>'Member Info'!B134</f>
        <v>0</v>
      </c>
      <c r="F137" s="242"/>
      <c r="G137" s="166" t="str">
        <f>IF(E137=0,"",('Member Info'!K134+'Member Info'!L134))</f>
        <v/>
      </c>
      <c r="H137" s="419"/>
      <c r="I137" s="419"/>
      <c r="J137" s="26"/>
      <c r="K137" s="26"/>
      <c r="L137" s="384" t="str">
        <f>IF(E137=0,"",IF('Member Info'!F134&gt;$U$1,CONCATENATE("Joined with practice on ", TEXT('Member Info'!F134, "DD/MM/YYYY")),IF('Member Info'!N134&lt;&gt;"",IF('Member Info'!N134&lt;$T$1,CONCATENATE("Left Scheme on ", TEXT('Member Info'!N134, "DD/MM/YYYY")),IF(OR(G137="",G137=0),"Error Detected, No rate entered",IF(E137=0,"",IF(F137="","Error Detected, No Pensionable pay",IF(AS137=1,"No Part Time Status Entered",IF(AR137=1,"No Part Time Hours Entered",IF(ISERROR(AD137)," Unknown Values entered.",IF(V137+W137&lt;1,"Acceptable",IF(T137+U137=200, "No Contributions Entered", IF(M137="","Error Detected, Choose reason&gt;",IF(Z137="1",IF(V137=1,"Please Enter Deemed Pensionable Pay","Add Any Relevant Details Above"),"Please Give Details Above"))))))))))),IF(OR(G137="",G137=0),"Error Detected, No rate entered",IF(E137=0,"",IF(F137="","Error Detected, No Pensionable pay",IF(AS137=1,"No Part Time Status Entered",IF(AR137=1,"No Part Time Hours Entered",IF(ISERROR(AD137)," Unknown Values entered.",IF(V137+W137&lt;1,"Acceptable",IF(T137+U137=200, "No Contributions Entered", IF(M137="","Error Detected, Choose reason&gt;",IF(Z137="1",IF(V137=1,"Please Enter Deemed Pensionable Pay","Add relevant Details Above"),"Please give details Above")))))))))))))</f>
        <v/>
      </c>
      <c r="M137" s="260"/>
      <c r="N137" s="91"/>
      <c r="O137" s="91" t="str">
        <f t="shared" si="22"/>
        <v/>
      </c>
      <c r="P137" s="94">
        <f t="shared" si="23"/>
        <v>0</v>
      </c>
      <c r="Q137" s="94">
        <f t="shared" si="23"/>
        <v>0</v>
      </c>
      <c r="R137" s="218">
        <f>(ROUND((F137/100*'Member Info'!$W$2), 2))</f>
        <v>0</v>
      </c>
      <c r="S137" s="218" t="e">
        <f t="shared" si="24"/>
        <v>#VALUE!</v>
      </c>
      <c r="T137" s="218" t="str">
        <f t="shared" si="25"/>
        <v/>
      </c>
      <c r="U137" s="227" t="str">
        <f t="shared" si="26"/>
        <v/>
      </c>
      <c r="V137" s="228" t="str">
        <f t="shared" si="27"/>
        <v/>
      </c>
      <c r="W137" s="228" t="str">
        <f t="shared" si="28"/>
        <v/>
      </c>
      <c r="X137" s="222">
        <f t="shared" si="29"/>
        <v>0</v>
      </c>
      <c r="Y137" s="110">
        <f t="shared" si="30"/>
        <v>0</v>
      </c>
      <c r="Z137" s="235" t="str">
        <f t="shared" si="31"/>
        <v/>
      </c>
      <c r="AA137" s="240" t="b">
        <f t="shared" si="32"/>
        <v>0</v>
      </c>
      <c r="AB137" s="235">
        <f t="shared" si="33"/>
        <v>0</v>
      </c>
      <c r="AC137" s="235">
        <f>IF('Member Info'!N134="",1,"")</f>
        <v>1</v>
      </c>
      <c r="AD137" s="243" t="e">
        <f t="shared" si="34"/>
        <v>#VALUE!</v>
      </c>
      <c r="AE137" s="130" t="str">
        <f t="shared" si="21"/>
        <v/>
      </c>
      <c r="AF137" s="124">
        <f t="shared" si="35"/>
        <v>1</v>
      </c>
      <c r="AG137" s="124" t="str">
        <f>IF('Member Info'!N134&lt;&gt;"",IF(AND('Member Info'!N134&lt;=$U$1,'Member Info'!N134&gt;=$T$1),1,0),"")</f>
        <v/>
      </c>
      <c r="AI137" s="124" t="b">
        <f t="shared" si="36"/>
        <v>0</v>
      </c>
      <c r="AJ137" s="124">
        <f t="shared" si="37"/>
        <v>0</v>
      </c>
      <c r="AL137" s="124">
        <f t="shared" si="38"/>
        <v>0</v>
      </c>
      <c r="AM137" s="124">
        <f>IF('Member Info'!F134&gt;$T$1,1,0)</f>
        <v>0</v>
      </c>
      <c r="AN137" s="124" t="b">
        <f>IF(ISERROR(T137),ERROR.TYPE(#REF!)=ERROR.TYPE(T137),FALSE)</f>
        <v>0</v>
      </c>
      <c r="AO137" s="124" t="b">
        <f>IF(ISERROR(U137),ERROR.TYPE(#REF!)=ERROR.TYPE(U137),FALSE)</f>
        <v>0</v>
      </c>
      <c r="AP137" s="124">
        <f>IF('Member Info'!F134&gt;'GP1 April 25'!$U$1,1,0)</f>
        <v>0</v>
      </c>
      <c r="AQ137" s="124">
        <f t="shared" si="39"/>
        <v>0</v>
      </c>
      <c r="AR137" s="124">
        <f t="shared" si="40"/>
        <v>0</v>
      </c>
      <c r="AS137" s="124">
        <f t="shared" si="41"/>
        <v>1</v>
      </c>
    </row>
    <row r="138" spans="1:45" x14ac:dyDescent="0.25">
      <c r="A138" s="4">
        <v>107</v>
      </c>
      <c r="B138" s="164">
        <f>'Member Info'!D135</f>
        <v>0</v>
      </c>
      <c r="C138" s="164">
        <f>'Member Info'!E135</f>
        <v>0</v>
      </c>
      <c r="D138" s="164" t="str">
        <f>'Member Info'!G135</f>
        <v/>
      </c>
      <c r="E138" s="165">
        <f>'Member Info'!B135</f>
        <v>0</v>
      </c>
      <c r="F138" s="242"/>
      <c r="G138" s="166" t="str">
        <f>IF(E138=0,"",('Member Info'!K135+'Member Info'!L135))</f>
        <v/>
      </c>
      <c r="H138" s="419"/>
      <c r="I138" s="419"/>
      <c r="J138" s="26"/>
      <c r="K138" s="26"/>
      <c r="L138" s="384" t="str">
        <f>IF(E138=0,"",IF('Member Info'!F135&gt;$U$1,CONCATENATE("Joined with practice on ", TEXT('Member Info'!F135, "DD/MM/YYYY")),IF('Member Info'!N135&lt;&gt;"",IF('Member Info'!N135&lt;$T$1,CONCATENATE("Left Scheme on ", TEXT('Member Info'!N135, "DD/MM/YYYY")),IF(OR(G138="",G138=0),"Error Detected, No rate entered",IF(E138=0,"",IF(F138="","Error Detected, No Pensionable pay",IF(AS138=1,"No Part Time Status Entered",IF(AR138=1,"No Part Time Hours Entered",IF(ISERROR(AD138)," Unknown Values entered.",IF(V138+W138&lt;1,"Acceptable",IF(T138+U138=200, "No Contributions Entered", IF(M138="","Error Detected, Choose reason&gt;",IF(Z138="1",IF(V138=1,"Please Enter Deemed Pensionable Pay","Add Any Relevant Details Above"),"Please Give Details Above"))))))))))),IF(OR(G138="",G138=0),"Error Detected, No rate entered",IF(E138=0,"",IF(F138="","Error Detected, No Pensionable pay",IF(AS138=1,"No Part Time Status Entered",IF(AR138=1,"No Part Time Hours Entered",IF(ISERROR(AD138)," Unknown Values entered.",IF(V138+W138&lt;1,"Acceptable",IF(T138+U138=200, "No Contributions Entered", IF(M138="","Error Detected, Choose reason&gt;",IF(Z138="1",IF(V138=1,"Please Enter Deemed Pensionable Pay","Add relevant Details Above"),"Please give details Above")))))))))))))</f>
        <v/>
      </c>
      <c r="M138" s="260"/>
      <c r="N138" s="91"/>
      <c r="O138" s="91" t="str">
        <f t="shared" si="22"/>
        <v/>
      </c>
      <c r="P138" s="94">
        <f t="shared" si="23"/>
        <v>0</v>
      </c>
      <c r="Q138" s="94">
        <f t="shared" si="23"/>
        <v>0</v>
      </c>
      <c r="R138" s="218">
        <f>(ROUND((F138/100*'Member Info'!$W$2), 2))</f>
        <v>0</v>
      </c>
      <c r="S138" s="218" t="e">
        <f t="shared" si="24"/>
        <v>#VALUE!</v>
      </c>
      <c r="T138" s="218" t="str">
        <f t="shared" si="25"/>
        <v/>
      </c>
      <c r="U138" s="227" t="str">
        <f t="shared" si="26"/>
        <v/>
      </c>
      <c r="V138" s="228" t="str">
        <f t="shared" si="27"/>
        <v/>
      </c>
      <c r="W138" s="228" t="str">
        <f t="shared" si="28"/>
        <v/>
      </c>
      <c r="X138" s="222">
        <f t="shared" si="29"/>
        <v>0</v>
      </c>
      <c r="Y138" s="110">
        <f t="shared" si="30"/>
        <v>0</v>
      </c>
      <c r="Z138" s="235" t="str">
        <f t="shared" si="31"/>
        <v/>
      </c>
      <c r="AA138" s="240" t="b">
        <f t="shared" si="32"/>
        <v>0</v>
      </c>
      <c r="AB138" s="235">
        <f t="shared" si="33"/>
        <v>0</v>
      </c>
      <c r="AC138" s="235">
        <f>IF('Member Info'!N135="",1,"")</f>
        <v>1</v>
      </c>
      <c r="AD138" s="243" t="e">
        <f t="shared" si="34"/>
        <v>#VALUE!</v>
      </c>
      <c r="AE138" s="130" t="str">
        <f t="shared" si="21"/>
        <v/>
      </c>
      <c r="AF138" s="124">
        <f t="shared" si="35"/>
        <v>1</v>
      </c>
      <c r="AG138" s="124" t="str">
        <f>IF('Member Info'!N135&lt;&gt;"",IF(AND('Member Info'!N135&lt;=$U$1,'Member Info'!N135&gt;=$T$1),1,0),"")</f>
        <v/>
      </c>
      <c r="AI138" s="124" t="b">
        <f t="shared" si="36"/>
        <v>0</v>
      </c>
      <c r="AJ138" s="124">
        <f t="shared" si="37"/>
        <v>0</v>
      </c>
      <c r="AL138" s="124">
        <f t="shared" si="38"/>
        <v>0</v>
      </c>
      <c r="AM138" s="124">
        <f>IF('Member Info'!F135&gt;$T$1,1,0)</f>
        <v>0</v>
      </c>
      <c r="AN138" s="124" t="b">
        <f>IF(ISERROR(T138),ERROR.TYPE(#REF!)=ERROR.TYPE(T138),FALSE)</f>
        <v>0</v>
      </c>
      <c r="AO138" s="124" t="b">
        <f>IF(ISERROR(U138),ERROR.TYPE(#REF!)=ERROR.TYPE(U138),FALSE)</f>
        <v>0</v>
      </c>
      <c r="AP138" s="124">
        <f>IF('Member Info'!F135&gt;'GP1 April 25'!$U$1,1,0)</f>
        <v>0</v>
      </c>
      <c r="AQ138" s="124">
        <f t="shared" si="39"/>
        <v>0</v>
      </c>
      <c r="AR138" s="124">
        <f t="shared" si="40"/>
        <v>0</v>
      </c>
      <c r="AS138" s="124">
        <f t="shared" si="41"/>
        <v>1</v>
      </c>
    </row>
    <row r="139" spans="1:45" x14ac:dyDescent="0.25">
      <c r="A139" s="4">
        <v>108</v>
      </c>
      <c r="B139" s="164">
        <f>'Member Info'!D136</f>
        <v>0</v>
      </c>
      <c r="C139" s="164">
        <f>'Member Info'!E136</f>
        <v>0</v>
      </c>
      <c r="D139" s="164" t="str">
        <f>'Member Info'!G136</f>
        <v/>
      </c>
      <c r="E139" s="165">
        <f>'Member Info'!B136</f>
        <v>0</v>
      </c>
      <c r="F139" s="242"/>
      <c r="G139" s="166" t="str">
        <f>IF(E139=0,"",('Member Info'!K136+'Member Info'!L136))</f>
        <v/>
      </c>
      <c r="H139" s="419"/>
      <c r="I139" s="419"/>
      <c r="J139" s="26"/>
      <c r="K139" s="26"/>
      <c r="L139" s="384" t="str">
        <f>IF(E139=0,"",IF('Member Info'!F136&gt;$U$1,CONCATENATE("Joined with practice on ", TEXT('Member Info'!F136, "DD/MM/YYYY")),IF('Member Info'!N136&lt;&gt;"",IF('Member Info'!N136&lt;$T$1,CONCATENATE("Left Scheme on ", TEXT('Member Info'!N136, "DD/MM/YYYY")),IF(OR(G139="",G139=0),"Error Detected, No rate entered",IF(E139=0,"",IF(F139="","Error Detected, No Pensionable pay",IF(AS139=1,"No Part Time Status Entered",IF(AR139=1,"No Part Time Hours Entered",IF(ISERROR(AD139)," Unknown Values entered.",IF(V139+W139&lt;1,"Acceptable",IF(T139+U139=200, "No Contributions Entered", IF(M139="","Error Detected, Choose reason&gt;",IF(Z139="1",IF(V139=1,"Please Enter Deemed Pensionable Pay","Add Any Relevant Details Above"),"Please Give Details Above"))))))))))),IF(OR(G139="",G139=0),"Error Detected, No rate entered",IF(E139=0,"",IF(F139="","Error Detected, No Pensionable pay",IF(AS139=1,"No Part Time Status Entered",IF(AR139=1,"No Part Time Hours Entered",IF(ISERROR(AD139)," Unknown Values entered.",IF(V139+W139&lt;1,"Acceptable",IF(T139+U139=200, "No Contributions Entered", IF(M139="","Error Detected, Choose reason&gt;",IF(Z139="1",IF(V139=1,"Please Enter Deemed Pensionable Pay","Add relevant Details Above"),"Please give details Above")))))))))))))</f>
        <v/>
      </c>
      <c r="M139" s="260"/>
      <c r="N139" s="91"/>
      <c r="O139" s="91" t="str">
        <f t="shared" si="22"/>
        <v/>
      </c>
      <c r="P139" s="94">
        <f t="shared" si="23"/>
        <v>0</v>
      </c>
      <c r="Q139" s="94">
        <f t="shared" si="23"/>
        <v>0</v>
      </c>
      <c r="R139" s="218">
        <f>(ROUND((F139/100*'Member Info'!$W$2), 2))</f>
        <v>0</v>
      </c>
      <c r="S139" s="218" t="e">
        <f t="shared" si="24"/>
        <v>#VALUE!</v>
      </c>
      <c r="T139" s="218" t="str">
        <f t="shared" si="25"/>
        <v/>
      </c>
      <c r="U139" s="227" t="str">
        <f t="shared" si="26"/>
        <v/>
      </c>
      <c r="V139" s="228" t="str">
        <f t="shared" si="27"/>
        <v/>
      </c>
      <c r="W139" s="228" t="str">
        <f t="shared" si="28"/>
        <v/>
      </c>
      <c r="X139" s="222">
        <f t="shared" si="29"/>
        <v>0</v>
      </c>
      <c r="Y139" s="110">
        <f t="shared" si="30"/>
        <v>0</v>
      </c>
      <c r="Z139" s="235" t="str">
        <f t="shared" si="31"/>
        <v/>
      </c>
      <c r="AA139" s="240" t="b">
        <f t="shared" si="32"/>
        <v>0</v>
      </c>
      <c r="AB139" s="235">
        <f t="shared" si="33"/>
        <v>0</v>
      </c>
      <c r="AC139" s="235">
        <f>IF('Member Info'!N136="",1,"")</f>
        <v>1</v>
      </c>
      <c r="AD139" s="243" t="e">
        <f t="shared" si="34"/>
        <v>#VALUE!</v>
      </c>
      <c r="AE139" s="130" t="str">
        <f t="shared" si="21"/>
        <v/>
      </c>
      <c r="AF139" s="124">
        <f t="shared" si="35"/>
        <v>1</v>
      </c>
      <c r="AG139" s="124" t="str">
        <f>IF('Member Info'!N136&lt;&gt;"",IF(AND('Member Info'!N136&lt;=$U$1,'Member Info'!N136&gt;=$T$1),1,0),"")</f>
        <v/>
      </c>
      <c r="AI139" s="124" t="b">
        <f t="shared" si="36"/>
        <v>0</v>
      </c>
      <c r="AJ139" s="124">
        <f t="shared" si="37"/>
        <v>0</v>
      </c>
      <c r="AL139" s="124">
        <f t="shared" si="38"/>
        <v>0</v>
      </c>
      <c r="AM139" s="124">
        <f>IF('Member Info'!F136&gt;$T$1,1,0)</f>
        <v>0</v>
      </c>
      <c r="AN139" s="124" t="b">
        <f>IF(ISERROR(T139),ERROR.TYPE(#REF!)=ERROR.TYPE(T139),FALSE)</f>
        <v>0</v>
      </c>
      <c r="AO139" s="124" t="b">
        <f>IF(ISERROR(U139),ERROR.TYPE(#REF!)=ERROR.TYPE(U139),FALSE)</f>
        <v>0</v>
      </c>
      <c r="AP139" s="124">
        <f>IF('Member Info'!F136&gt;'GP1 April 25'!$U$1,1,0)</f>
        <v>0</v>
      </c>
      <c r="AQ139" s="124">
        <f t="shared" si="39"/>
        <v>0</v>
      </c>
      <c r="AR139" s="124">
        <f t="shared" si="40"/>
        <v>0</v>
      </c>
      <c r="AS139" s="124">
        <f t="shared" si="41"/>
        <v>1</v>
      </c>
    </row>
    <row r="140" spans="1:45" x14ac:dyDescent="0.25">
      <c r="A140" s="4">
        <v>109</v>
      </c>
      <c r="B140" s="164">
        <f>'Member Info'!D137</f>
        <v>0</v>
      </c>
      <c r="C140" s="164">
        <f>'Member Info'!E137</f>
        <v>0</v>
      </c>
      <c r="D140" s="164" t="str">
        <f>'Member Info'!G137</f>
        <v/>
      </c>
      <c r="E140" s="165">
        <f>'Member Info'!B137</f>
        <v>0</v>
      </c>
      <c r="F140" s="242"/>
      <c r="G140" s="166" t="str">
        <f>IF(E140=0,"",('Member Info'!K137+'Member Info'!L137))</f>
        <v/>
      </c>
      <c r="H140" s="419"/>
      <c r="I140" s="419"/>
      <c r="J140" s="26"/>
      <c r="K140" s="26"/>
      <c r="L140" s="384" t="str">
        <f>IF(E140=0,"",IF('Member Info'!F137&gt;$U$1,CONCATENATE("Joined with practice on ", TEXT('Member Info'!F137, "DD/MM/YYYY")),IF('Member Info'!N137&lt;&gt;"",IF('Member Info'!N137&lt;$T$1,CONCATENATE("Left Scheme on ", TEXT('Member Info'!N137, "DD/MM/YYYY")),IF(OR(G140="",G140=0),"Error Detected, No rate entered",IF(E140=0,"",IF(F140="","Error Detected, No Pensionable pay",IF(AS140=1,"No Part Time Status Entered",IF(AR140=1,"No Part Time Hours Entered",IF(ISERROR(AD140)," Unknown Values entered.",IF(V140+W140&lt;1,"Acceptable",IF(T140+U140=200, "No Contributions Entered", IF(M140="","Error Detected, Choose reason&gt;",IF(Z140="1",IF(V140=1,"Please Enter Deemed Pensionable Pay","Add Any Relevant Details Above"),"Please Give Details Above"))))))))))),IF(OR(G140="",G140=0),"Error Detected, No rate entered",IF(E140=0,"",IF(F140="","Error Detected, No Pensionable pay",IF(AS140=1,"No Part Time Status Entered",IF(AR140=1,"No Part Time Hours Entered",IF(ISERROR(AD140)," Unknown Values entered.",IF(V140+W140&lt;1,"Acceptable",IF(T140+U140=200, "No Contributions Entered", IF(M140="","Error Detected, Choose reason&gt;",IF(Z140="1",IF(V140=1,"Please Enter Deemed Pensionable Pay","Add relevant Details Above"),"Please give details Above")))))))))))))</f>
        <v/>
      </c>
      <c r="M140" s="260"/>
      <c r="N140" s="91"/>
      <c r="O140" s="91" t="str">
        <f t="shared" si="22"/>
        <v/>
      </c>
      <c r="P140" s="94">
        <f t="shared" si="23"/>
        <v>0</v>
      </c>
      <c r="Q140" s="94">
        <f t="shared" si="23"/>
        <v>0</v>
      </c>
      <c r="R140" s="218">
        <f>(ROUND((F140/100*'Member Info'!$W$2), 2))</f>
        <v>0</v>
      </c>
      <c r="S140" s="218" t="e">
        <f t="shared" si="24"/>
        <v>#VALUE!</v>
      </c>
      <c r="T140" s="218" t="str">
        <f t="shared" si="25"/>
        <v/>
      </c>
      <c r="U140" s="227" t="str">
        <f t="shared" si="26"/>
        <v/>
      </c>
      <c r="V140" s="228" t="str">
        <f t="shared" si="27"/>
        <v/>
      </c>
      <c r="W140" s="228" t="str">
        <f t="shared" si="28"/>
        <v/>
      </c>
      <c r="X140" s="222">
        <f t="shared" si="29"/>
        <v>0</v>
      </c>
      <c r="Y140" s="110">
        <f t="shared" si="30"/>
        <v>0</v>
      </c>
      <c r="Z140" s="235" t="str">
        <f t="shared" si="31"/>
        <v/>
      </c>
      <c r="AA140" s="240" t="b">
        <f t="shared" si="32"/>
        <v>0</v>
      </c>
      <c r="AB140" s="235">
        <f t="shared" si="33"/>
        <v>0</v>
      </c>
      <c r="AC140" s="235">
        <f>IF('Member Info'!N137="",1,"")</f>
        <v>1</v>
      </c>
      <c r="AD140" s="243" t="e">
        <f t="shared" si="34"/>
        <v>#VALUE!</v>
      </c>
      <c r="AE140" s="130" t="str">
        <f t="shared" si="21"/>
        <v/>
      </c>
      <c r="AF140" s="124">
        <f t="shared" si="35"/>
        <v>1</v>
      </c>
      <c r="AG140" s="124" t="str">
        <f>IF('Member Info'!N137&lt;&gt;"",IF(AND('Member Info'!N137&lt;=$U$1,'Member Info'!N137&gt;=$T$1),1,0),"")</f>
        <v/>
      </c>
      <c r="AI140" s="124" t="b">
        <f t="shared" si="36"/>
        <v>0</v>
      </c>
      <c r="AJ140" s="124">
        <f t="shared" si="37"/>
        <v>0</v>
      </c>
      <c r="AL140" s="124">
        <f t="shared" si="38"/>
        <v>0</v>
      </c>
      <c r="AM140" s="124">
        <f>IF('Member Info'!F137&gt;$T$1,1,0)</f>
        <v>0</v>
      </c>
      <c r="AN140" s="124" t="b">
        <f>IF(ISERROR(T140),ERROR.TYPE(#REF!)=ERROR.TYPE(T140),FALSE)</f>
        <v>0</v>
      </c>
      <c r="AO140" s="124" t="b">
        <f>IF(ISERROR(U140),ERROR.TYPE(#REF!)=ERROR.TYPE(U140),FALSE)</f>
        <v>0</v>
      </c>
      <c r="AP140" s="124">
        <f>IF('Member Info'!F137&gt;'GP1 April 25'!$U$1,1,0)</f>
        <v>0</v>
      </c>
      <c r="AQ140" s="124">
        <f t="shared" si="39"/>
        <v>0</v>
      </c>
      <c r="AR140" s="124">
        <f t="shared" si="40"/>
        <v>0</v>
      </c>
      <c r="AS140" s="124">
        <f t="shared" si="41"/>
        <v>1</v>
      </c>
    </row>
    <row r="141" spans="1:45" x14ac:dyDescent="0.25">
      <c r="A141" s="4">
        <v>110</v>
      </c>
      <c r="B141" s="164">
        <f>'Member Info'!D138</f>
        <v>0</v>
      </c>
      <c r="C141" s="164">
        <f>'Member Info'!E138</f>
        <v>0</v>
      </c>
      <c r="D141" s="164" t="str">
        <f>'Member Info'!G138</f>
        <v/>
      </c>
      <c r="E141" s="165">
        <f>'Member Info'!B138</f>
        <v>0</v>
      </c>
      <c r="F141" s="242"/>
      <c r="G141" s="166" t="str">
        <f>IF(E141=0,"",('Member Info'!K138+'Member Info'!L138))</f>
        <v/>
      </c>
      <c r="H141" s="419"/>
      <c r="I141" s="419"/>
      <c r="J141" s="26"/>
      <c r="K141" s="26"/>
      <c r="L141" s="384" t="str">
        <f>IF(E141=0,"",IF('Member Info'!F138&gt;$U$1,CONCATENATE("Joined with practice on ", TEXT('Member Info'!F138, "DD/MM/YYYY")),IF('Member Info'!N138&lt;&gt;"",IF('Member Info'!N138&lt;$T$1,CONCATENATE("Left Scheme on ", TEXT('Member Info'!N138, "DD/MM/YYYY")),IF(OR(G141="",G141=0),"Error Detected, No rate entered",IF(E141=0,"",IF(F141="","Error Detected, No Pensionable pay",IF(AS141=1,"No Part Time Status Entered",IF(AR141=1,"No Part Time Hours Entered",IF(ISERROR(AD141)," Unknown Values entered.",IF(V141+W141&lt;1,"Acceptable",IF(T141+U141=200, "No Contributions Entered", IF(M141="","Error Detected, Choose reason&gt;",IF(Z141="1",IF(V141=1,"Please Enter Deemed Pensionable Pay","Add Any Relevant Details Above"),"Please Give Details Above"))))))))))),IF(OR(G141="",G141=0),"Error Detected, No rate entered",IF(E141=0,"",IF(F141="","Error Detected, No Pensionable pay",IF(AS141=1,"No Part Time Status Entered",IF(AR141=1,"No Part Time Hours Entered",IF(ISERROR(AD141)," Unknown Values entered.",IF(V141+W141&lt;1,"Acceptable",IF(T141+U141=200, "No Contributions Entered", IF(M141="","Error Detected, Choose reason&gt;",IF(Z141="1",IF(V141=1,"Please Enter Deemed Pensionable Pay","Add relevant Details Above"),"Please give details Above")))))))))))))</f>
        <v/>
      </c>
      <c r="M141" s="260"/>
      <c r="N141" s="91"/>
      <c r="O141" s="91" t="str">
        <f t="shared" si="22"/>
        <v/>
      </c>
      <c r="P141" s="94">
        <f t="shared" si="23"/>
        <v>0</v>
      </c>
      <c r="Q141" s="94">
        <f t="shared" si="23"/>
        <v>0</v>
      </c>
      <c r="R141" s="218">
        <f>(ROUND((F141/100*'Member Info'!$W$2), 2))</f>
        <v>0</v>
      </c>
      <c r="S141" s="218" t="e">
        <f t="shared" si="24"/>
        <v>#VALUE!</v>
      </c>
      <c r="T141" s="218" t="str">
        <f t="shared" si="25"/>
        <v/>
      </c>
      <c r="U141" s="227" t="str">
        <f t="shared" si="26"/>
        <v/>
      </c>
      <c r="V141" s="228" t="str">
        <f t="shared" si="27"/>
        <v/>
      </c>
      <c r="W141" s="228" t="str">
        <f t="shared" si="28"/>
        <v/>
      </c>
      <c r="X141" s="222">
        <f t="shared" si="29"/>
        <v>0</v>
      </c>
      <c r="Y141" s="110">
        <f t="shared" si="30"/>
        <v>0</v>
      </c>
      <c r="Z141" s="235" t="str">
        <f t="shared" si="31"/>
        <v/>
      </c>
      <c r="AA141" s="240" t="b">
        <f t="shared" si="32"/>
        <v>0</v>
      </c>
      <c r="AB141" s="235">
        <f t="shared" si="33"/>
        <v>0</v>
      </c>
      <c r="AC141" s="235">
        <f>IF('Member Info'!N138="",1,"")</f>
        <v>1</v>
      </c>
      <c r="AD141" s="243" t="e">
        <f t="shared" si="34"/>
        <v>#VALUE!</v>
      </c>
      <c r="AE141" s="130" t="str">
        <f t="shared" si="21"/>
        <v/>
      </c>
      <c r="AF141" s="124">
        <f t="shared" si="35"/>
        <v>1</v>
      </c>
      <c r="AG141" s="124" t="str">
        <f>IF('Member Info'!N138&lt;&gt;"",IF(AND('Member Info'!N138&lt;=$U$1,'Member Info'!N138&gt;=$T$1),1,0),"")</f>
        <v/>
      </c>
      <c r="AI141" s="124" t="b">
        <f t="shared" si="36"/>
        <v>0</v>
      </c>
      <c r="AJ141" s="124">
        <f t="shared" si="37"/>
        <v>0</v>
      </c>
      <c r="AL141" s="124">
        <f t="shared" si="38"/>
        <v>0</v>
      </c>
      <c r="AM141" s="124">
        <f>IF('Member Info'!F138&gt;$T$1,1,0)</f>
        <v>0</v>
      </c>
      <c r="AN141" s="124" t="b">
        <f>IF(ISERROR(T141),ERROR.TYPE(#REF!)=ERROR.TYPE(T141),FALSE)</f>
        <v>0</v>
      </c>
      <c r="AO141" s="124" t="b">
        <f>IF(ISERROR(U141),ERROR.TYPE(#REF!)=ERROR.TYPE(U141),FALSE)</f>
        <v>0</v>
      </c>
      <c r="AP141" s="124">
        <f>IF('Member Info'!F138&gt;'GP1 April 25'!$U$1,1,0)</f>
        <v>0</v>
      </c>
      <c r="AQ141" s="124">
        <f t="shared" si="39"/>
        <v>0</v>
      </c>
      <c r="AR141" s="124">
        <f t="shared" si="40"/>
        <v>0</v>
      </c>
      <c r="AS141" s="124">
        <f t="shared" si="41"/>
        <v>1</v>
      </c>
    </row>
    <row r="142" spans="1:45" x14ac:dyDescent="0.25">
      <c r="A142" s="4">
        <v>111</v>
      </c>
      <c r="B142" s="164">
        <f>'Member Info'!D139</f>
        <v>0</v>
      </c>
      <c r="C142" s="164">
        <f>'Member Info'!E139</f>
        <v>0</v>
      </c>
      <c r="D142" s="164" t="str">
        <f>'Member Info'!G139</f>
        <v/>
      </c>
      <c r="E142" s="165">
        <f>'Member Info'!B139</f>
        <v>0</v>
      </c>
      <c r="F142" s="242"/>
      <c r="G142" s="166" t="str">
        <f>IF(E142=0,"",('Member Info'!K139+'Member Info'!L139))</f>
        <v/>
      </c>
      <c r="H142" s="419"/>
      <c r="I142" s="419"/>
      <c r="J142" s="26"/>
      <c r="K142" s="26"/>
      <c r="L142" s="384" t="str">
        <f>IF(E142=0,"",IF('Member Info'!F139&gt;$U$1,CONCATENATE("Joined with practice on ", TEXT('Member Info'!F139, "DD/MM/YYYY")),IF('Member Info'!N139&lt;&gt;"",IF('Member Info'!N139&lt;$T$1,CONCATENATE("Left Scheme on ", TEXT('Member Info'!N139, "DD/MM/YYYY")),IF(OR(G142="",G142=0),"Error Detected, No rate entered",IF(E142=0,"",IF(F142="","Error Detected, No Pensionable pay",IF(AS142=1,"No Part Time Status Entered",IF(AR142=1,"No Part Time Hours Entered",IF(ISERROR(AD142)," Unknown Values entered.",IF(V142+W142&lt;1,"Acceptable",IF(T142+U142=200, "No Contributions Entered", IF(M142="","Error Detected, Choose reason&gt;",IF(Z142="1",IF(V142=1,"Please Enter Deemed Pensionable Pay","Add Any Relevant Details Above"),"Please Give Details Above"))))))))))),IF(OR(G142="",G142=0),"Error Detected, No rate entered",IF(E142=0,"",IF(F142="","Error Detected, No Pensionable pay",IF(AS142=1,"No Part Time Status Entered",IF(AR142=1,"No Part Time Hours Entered",IF(ISERROR(AD142)," Unknown Values entered.",IF(V142+W142&lt;1,"Acceptable",IF(T142+U142=200, "No Contributions Entered", IF(M142="","Error Detected, Choose reason&gt;",IF(Z142="1",IF(V142=1,"Please Enter Deemed Pensionable Pay","Add relevant Details Above"),"Please give details Above")))))))))))))</f>
        <v/>
      </c>
      <c r="M142" s="260"/>
      <c r="N142" s="91"/>
      <c r="O142" s="91" t="str">
        <f t="shared" si="22"/>
        <v/>
      </c>
      <c r="P142" s="94">
        <f t="shared" si="23"/>
        <v>0</v>
      </c>
      <c r="Q142" s="94">
        <f t="shared" si="23"/>
        <v>0</v>
      </c>
      <c r="R142" s="218">
        <f>(ROUND((F142/100*'Member Info'!$W$2), 2))</f>
        <v>0</v>
      </c>
      <c r="S142" s="218" t="e">
        <f t="shared" si="24"/>
        <v>#VALUE!</v>
      </c>
      <c r="T142" s="218" t="str">
        <f t="shared" si="25"/>
        <v/>
      </c>
      <c r="U142" s="227" t="str">
        <f t="shared" si="26"/>
        <v/>
      </c>
      <c r="V142" s="228" t="str">
        <f t="shared" si="27"/>
        <v/>
      </c>
      <c r="W142" s="228" t="str">
        <f t="shared" si="28"/>
        <v/>
      </c>
      <c r="X142" s="222">
        <f t="shared" si="29"/>
        <v>0</v>
      </c>
      <c r="Y142" s="110">
        <f t="shared" si="30"/>
        <v>0</v>
      </c>
      <c r="Z142" s="235" t="str">
        <f t="shared" si="31"/>
        <v/>
      </c>
      <c r="AA142" s="240" t="b">
        <f t="shared" si="32"/>
        <v>0</v>
      </c>
      <c r="AB142" s="235">
        <f t="shared" si="33"/>
        <v>0</v>
      </c>
      <c r="AC142" s="235">
        <f>IF('Member Info'!N139="",1,"")</f>
        <v>1</v>
      </c>
      <c r="AD142" s="243" t="e">
        <f t="shared" si="34"/>
        <v>#VALUE!</v>
      </c>
      <c r="AE142" s="130" t="str">
        <f t="shared" si="21"/>
        <v/>
      </c>
      <c r="AF142" s="124">
        <f t="shared" si="35"/>
        <v>1</v>
      </c>
      <c r="AG142" s="124" t="str">
        <f>IF('Member Info'!N139&lt;&gt;"",IF(AND('Member Info'!N139&lt;=$U$1,'Member Info'!N139&gt;=$T$1),1,0),"")</f>
        <v/>
      </c>
      <c r="AI142" s="124" t="b">
        <f t="shared" si="36"/>
        <v>0</v>
      </c>
      <c r="AJ142" s="124">
        <f t="shared" si="37"/>
        <v>0</v>
      </c>
      <c r="AL142" s="124">
        <f t="shared" si="38"/>
        <v>0</v>
      </c>
      <c r="AM142" s="124">
        <f>IF('Member Info'!F139&gt;$T$1,1,0)</f>
        <v>0</v>
      </c>
      <c r="AN142" s="124" t="b">
        <f>IF(ISERROR(T142),ERROR.TYPE(#REF!)=ERROR.TYPE(T142),FALSE)</f>
        <v>0</v>
      </c>
      <c r="AO142" s="124" t="b">
        <f>IF(ISERROR(U142),ERROR.TYPE(#REF!)=ERROR.TYPE(U142),FALSE)</f>
        <v>0</v>
      </c>
      <c r="AP142" s="124">
        <f>IF('Member Info'!F139&gt;'GP1 April 25'!$U$1,1,0)</f>
        <v>0</v>
      </c>
      <c r="AQ142" s="124">
        <f t="shared" si="39"/>
        <v>0</v>
      </c>
      <c r="AR142" s="124">
        <f t="shared" si="40"/>
        <v>0</v>
      </c>
      <c r="AS142" s="124">
        <f t="shared" si="41"/>
        <v>1</v>
      </c>
    </row>
    <row r="143" spans="1:45" x14ac:dyDescent="0.25">
      <c r="A143" s="4">
        <v>112</v>
      </c>
      <c r="B143" s="164">
        <f>'Member Info'!D140</f>
        <v>0</v>
      </c>
      <c r="C143" s="164">
        <f>'Member Info'!E140</f>
        <v>0</v>
      </c>
      <c r="D143" s="164" t="str">
        <f>'Member Info'!G140</f>
        <v/>
      </c>
      <c r="E143" s="165">
        <f>'Member Info'!B140</f>
        <v>0</v>
      </c>
      <c r="F143" s="242"/>
      <c r="G143" s="166" t="str">
        <f>IF(E143=0,"",('Member Info'!K140+'Member Info'!L140))</f>
        <v/>
      </c>
      <c r="H143" s="419"/>
      <c r="I143" s="419"/>
      <c r="J143" s="26"/>
      <c r="K143" s="26"/>
      <c r="L143" s="384" t="str">
        <f>IF(E143=0,"",IF('Member Info'!F140&gt;$U$1,CONCATENATE("Joined with practice on ", TEXT('Member Info'!F140, "DD/MM/YYYY")),IF('Member Info'!N140&lt;&gt;"",IF('Member Info'!N140&lt;$T$1,CONCATENATE("Left Scheme on ", TEXT('Member Info'!N140, "DD/MM/YYYY")),IF(OR(G143="",G143=0),"Error Detected, No rate entered",IF(E143=0,"",IF(F143="","Error Detected, No Pensionable pay",IF(AS143=1,"No Part Time Status Entered",IF(AR143=1,"No Part Time Hours Entered",IF(ISERROR(AD143)," Unknown Values entered.",IF(V143+W143&lt;1,"Acceptable",IF(T143+U143=200, "No Contributions Entered", IF(M143="","Error Detected, Choose reason&gt;",IF(Z143="1",IF(V143=1,"Please Enter Deemed Pensionable Pay","Add Any Relevant Details Above"),"Please Give Details Above"))))))))))),IF(OR(G143="",G143=0),"Error Detected, No rate entered",IF(E143=0,"",IF(F143="","Error Detected, No Pensionable pay",IF(AS143=1,"No Part Time Status Entered",IF(AR143=1,"No Part Time Hours Entered",IF(ISERROR(AD143)," Unknown Values entered.",IF(V143+W143&lt;1,"Acceptable",IF(T143+U143=200, "No Contributions Entered", IF(M143="","Error Detected, Choose reason&gt;",IF(Z143="1",IF(V143=1,"Please Enter Deemed Pensionable Pay","Add relevant Details Above"),"Please give details Above")))))))))))))</f>
        <v/>
      </c>
      <c r="M143" s="260"/>
      <c r="N143" s="91"/>
      <c r="O143" s="91" t="str">
        <f t="shared" si="22"/>
        <v/>
      </c>
      <c r="P143" s="94">
        <f t="shared" si="23"/>
        <v>0</v>
      </c>
      <c r="Q143" s="94">
        <f t="shared" si="23"/>
        <v>0</v>
      </c>
      <c r="R143" s="218">
        <f>(ROUND((F143/100*'Member Info'!$W$2), 2))</f>
        <v>0</v>
      </c>
      <c r="S143" s="218" t="e">
        <f t="shared" si="24"/>
        <v>#VALUE!</v>
      </c>
      <c r="T143" s="218" t="str">
        <f t="shared" si="25"/>
        <v/>
      </c>
      <c r="U143" s="227" t="str">
        <f t="shared" si="26"/>
        <v/>
      </c>
      <c r="V143" s="228" t="str">
        <f t="shared" si="27"/>
        <v/>
      </c>
      <c r="W143" s="228" t="str">
        <f t="shared" si="28"/>
        <v/>
      </c>
      <c r="X143" s="222">
        <f t="shared" si="29"/>
        <v>0</v>
      </c>
      <c r="Y143" s="110">
        <f t="shared" si="30"/>
        <v>0</v>
      </c>
      <c r="Z143" s="235" t="str">
        <f t="shared" si="31"/>
        <v/>
      </c>
      <c r="AA143" s="240" t="b">
        <f t="shared" si="32"/>
        <v>0</v>
      </c>
      <c r="AB143" s="235">
        <f t="shared" si="33"/>
        <v>0</v>
      </c>
      <c r="AC143" s="235">
        <f>IF('Member Info'!N140="",1,"")</f>
        <v>1</v>
      </c>
      <c r="AD143" s="243" t="e">
        <f t="shared" si="34"/>
        <v>#VALUE!</v>
      </c>
      <c r="AE143" s="130" t="str">
        <f t="shared" si="21"/>
        <v/>
      </c>
      <c r="AF143" s="124">
        <f t="shared" si="35"/>
        <v>1</v>
      </c>
      <c r="AG143" s="124" t="str">
        <f>IF('Member Info'!N140&lt;&gt;"",IF(AND('Member Info'!N140&lt;=$U$1,'Member Info'!N140&gt;=$T$1),1,0),"")</f>
        <v/>
      </c>
      <c r="AI143" s="124" t="b">
        <f t="shared" si="36"/>
        <v>0</v>
      </c>
      <c r="AJ143" s="124">
        <f t="shared" si="37"/>
        <v>0</v>
      </c>
      <c r="AL143" s="124">
        <f t="shared" si="38"/>
        <v>0</v>
      </c>
      <c r="AM143" s="124">
        <f>IF('Member Info'!F140&gt;$T$1,1,0)</f>
        <v>0</v>
      </c>
      <c r="AN143" s="124" t="b">
        <f>IF(ISERROR(T143),ERROR.TYPE(#REF!)=ERROR.TYPE(T143),FALSE)</f>
        <v>0</v>
      </c>
      <c r="AO143" s="124" t="b">
        <f>IF(ISERROR(U143),ERROR.TYPE(#REF!)=ERROR.TYPE(U143),FALSE)</f>
        <v>0</v>
      </c>
      <c r="AP143" s="124">
        <f>IF('Member Info'!F140&gt;'GP1 April 25'!$U$1,1,0)</f>
        <v>0</v>
      </c>
      <c r="AQ143" s="124">
        <f t="shared" si="39"/>
        <v>0</v>
      </c>
      <c r="AR143" s="124">
        <f t="shared" si="40"/>
        <v>0</v>
      </c>
      <c r="AS143" s="124">
        <f t="shared" si="41"/>
        <v>1</v>
      </c>
    </row>
    <row r="144" spans="1:45" x14ac:dyDescent="0.25">
      <c r="A144" s="4">
        <v>113</v>
      </c>
      <c r="B144" s="164">
        <f>'Member Info'!D141</f>
        <v>0</v>
      </c>
      <c r="C144" s="164">
        <f>'Member Info'!E141</f>
        <v>0</v>
      </c>
      <c r="D144" s="164" t="str">
        <f>'Member Info'!G141</f>
        <v/>
      </c>
      <c r="E144" s="165">
        <f>'Member Info'!B141</f>
        <v>0</v>
      </c>
      <c r="F144" s="242"/>
      <c r="G144" s="166" t="str">
        <f>IF(E144=0,"",('Member Info'!K141+'Member Info'!L141))</f>
        <v/>
      </c>
      <c r="H144" s="419"/>
      <c r="I144" s="419"/>
      <c r="J144" s="26"/>
      <c r="K144" s="26"/>
      <c r="L144" s="384" t="str">
        <f>IF(E144=0,"",IF('Member Info'!F141&gt;$U$1,CONCATENATE("Joined with practice on ", TEXT('Member Info'!F141, "DD/MM/YYYY")),IF('Member Info'!N141&lt;&gt;"",IF('Member Info'!N141&lt;$T$1,CONCATENATE("Left Scheme on ", TEXT('Member Info'!N141, "DD/MM/YYYY")),IF(OR(G144="",G144=0),"Error Detected, No rate entered",IF(E144=0,"",IF(F144="","Error Detected, No Pensionable pay",IF(AS144=1,"No Part Time Status Entered",IF(AR144=1,"No Part Time Hours Entered",IF(ISERROR(AD144)," Unknown Values entered.",IF(V144+W144&lt;1,"Acceptable",IF(T144+U144=200, "No Contributions Entered", IF(M144="","Error Detected, Choose reason&gt;",IF(Z144="1",IF(V144=1,"Please Enter Deemed Pensionable Pay","Add Any Relevant Details Above"),"Please Give Details Above"))))))))))),IF(OR(G144="",G144=0),"Error Detected, No rate entered",IF(E144=0,"",IF(F144="","Error Detected, No Pensionable pay",IF(AS144=1,"No Part Time Status Entered",IF(AR144=1,"No Part Time Hours Entered",IF(ISERROR(AD144)," Unknown Values entered.",IF(V144+W144&lt;1,"Acceptable",IF(T144+U144=200, "No Contributions Entered", IF(M144="","Error Detected, Choose reason&gt;",IF(Z144="1",IF(V144=1,"Please Enter Deemed Pensionable Pay","Add relevant Details Above"),"Please give details Above")))))))))))))</f>
        <v/>
      </c>
      <c r="M144" s="260"/>
      <c r="N144" s="91"/>
      <c r="O144" s="91" t="str">
        <f t="shared" si="22"/>
        <v/>
      </c>
      <c r="P144" s="94">
        <f t="shared" si="23"/>
        <v>0</v>
      </c>
      <c r="Q144" s="94">
        <f t="shared" si="23"/>
        <v>0</v>
      </c>
      <c r="R144" s="218">
        <f>(ROUND((F144/100*'Member Info'!$W$2), 2))</f>
        <v>0</v>
      </c>
      <c r="S144" s="218" t="e">
        <f t="shared" si="24"/>
        <v>#VALUE!</v>
      </c>
      <c r="T144" s="218" t="str">
        <f t="shared" si="25"/>
        <v/>
      </c>
      <c r="U144" s="227" t="str">
        <f t="shared" si="26"/>
        <v/>
      </c>
      <c r="V144" s="228" t="str">
        <f t="shared" si="27"/>
        <v/>
      </c>
      <c r="W144" s="228" t="str">
        <f t="shared" si="28"/>
        <v/>
      </c>
      <c r="X144" s="222">
        <f t="shared" si="29"/>
        <v>0</v>
      </c>
      <c r="Y144" s="110">
        <f t="shared" si="30"/>
        <v>0</v>
      </c>
      <c r="Z144" s="235" t="str">
        <f t="shared" si="31"/>
        <v/>
      </c>
      <c r="AA144" s="240" t="b">
        <f t="shared" si="32"/>
        <v>0</v>
      </c>
      <c r="AB144" s="235">
        <f t="shared" si="33"/>
        <v>0</v>
      </c>
      <c r="AC144" s="235">
        <f>IF('Member Info'!N141="",1,"")</f>
        <v>1</v>
      </c>
      <c r="AD144" s="243" t="e">
        <f t="shared" si="34"/>
        <v>#VALUE!</v>
      </c>
      <c r="AE144" s="130" t="str">
        <f t="shared" si="21"/>
        <v/>
      </c>
      <c r="AF144" s="124">
        <f t="shared" si="35"/>
        <v>1</v>
      </c>
      <c r="AG144" s="124" t="str">
        <f>IF('Member Info'!N141&lt;&gt;"",IF(AND('Member Info'!N141&lt;=$U$1,'Member Info'!N141&gt;=$T$1),1,0),"")</f>
        <v/>
      </c>
      <c r="AI144" s="124" t="b">
        <f t="shared" si="36"/>
        <v>0</v>
      </c>
      <c r="AJ144" s="124">
        <f t="shared" si="37"/>
        <v>0</v>
      </c>
      <c r="AL144" s="124">
        <f t="shared" si="38"/>
        <v>0</v>
      </c>
      <c r="AM144" s="124">
        <f>IF('Member Info'!F141&gt;$T$1,1,0)</f>
        <v>0</v>
      </c>
      <c r="AN144" s="124" t="b">
        <f>IF(ISERROR(T144),ERROR.TYPE(#REF!)=ERROR.TYPE(T144),FALSE)</f>
        <v>0</v>
      </c>
      <c r="AO144" s="124" t="b">
        <f>IF(ISERROR(U144),ERROR.TYPE(#REF!)=ERROR.TYPE(U144),FALSE)</f>
        <v>0</v>
      </c>
      <c r="AP144" s="124">
        <f>IF('Member Info'!F141&gt;'GP1 April 25'!$U$1,1,0)</f>
        <v>0</v>
      </c>
      <c r="AQ144" s="124">
        <f t="shared" si="39"/>
        <v>0</v>
      </c>
      <c r="AR144" s="124">
        <f t="shared" si="40"/>
        <v>0</v>
      </c>
      <c r="AS144" s="124">
        <f t="shared" si="41"/>
        <v>1</v>
      </c>
    </row>
    <row r="145" spans="1:45" x14ac:dyDescent="0.25">
      <c r="A145" s="4">
        <v>114</v>
      </c>
      <c r="B145" s="164">
        <f>'Member Info'!D142</f>
        <v>0</v>
      </c>
      <c r="C145" s="164">
        <f>'Member Info'!E142</f>
        <v>0</v>
      </c>
      <c r="D145" s="164" t="str">
        <f>'Member Info'!G142</f>
        <v/>
      </c>
      <c r="E145" s="165">
        <f>'Member Info'!B142</f>
        <v>0</v>
      </c>
      <c r="F145" s="242"/>
      <c r="G145" s="166" t="str">
        <f>IF(E145=0,"",('Member Info'!K142+'Member Info'!L142))</f>
        <v/>
      </c>
      <c r="H145" s="419"/>
      <c r="I145" s="419"/>
      <c r="J145" s="26"/>
      <c r="K145" s="26"/>
      <c r="L145" s="384" t="str">
        <f>IF(E145=0,"",IF('Member Info'!F142&gt;$U$1,CONCATENATE("Joined with practice on ", TEXT('Member Info'!F142, "DD/MM/YYYY")),IF('Member Info'!N142&lt;&gt;"",IF('Member Info'!N142&lt;$T$1,CONCATENATE("Left Scheme on ", TEXT('Member Info'!N142, "DD/MM/YYYY")),IF(OR(G145="",G145=0),"Error Detected, No rate entered",IF(E145=0,"",IF(F145="","Error Detected, No Pensionable pay",IF(AS145=1,"No Part Time Status Entered",IF(AR145=1,"No Part Time Hours Entered",IF(ISERROR(AD145)," Unknown Values entered.",IF(V145+W145&lt;1,"Acceptable",IF(T145+U145=200, "No Contributions Entered", IF(M145="","Error Detected, Choose reason&gt;",IF(Z145="1",IF(V145=1,"Please Enter Deemed Pensionable Pay","Add Any Relevant Details Above"),"Please Give Details Above"))))))))))),IF(OR(G145="",G145=0),"Error Detected, No rate entered",IF(E145=0,"",IF(F145="","Error Detected, No Pensionable pay",IF(AS145=1,"No Part Time Status Entered",IF(AR145=1,"No Part Time Hours Entered",IF(ISERROR(AD145)," Unknown Values entered.",IF(V145+W145&lt;1,"Acceptable",IF(T145+U145=200, "No Contributions Entered", IF(M145="","Error Detected, Choose reason&gt;",IF(Z145="1",IF(V145=1,"Please Enter Deemed Pensionable Pay","Add relevant Details Above"),"Please give details Above")))))))))))))</f>
        <v/>
      </c>
      <c r="M145" s="260"/>
      <c r="N145" s="91"/>
      <c r="O145" s="91" t="str">
        <f t="shared" si="22"/>
        <v/>
      </c>
      <c r="P145" s="94">
        <f t="shared" si="23"/>
        <v>0</v>
      </c>
      <c r="Q145" s="94">
        <f t="shared" si="23"/>
        <v>0</v>
      </c>
      <c r="R145" s="218">
        <f>(ROUND((F145/100*'Member Info'!$W$2), 2))</f>
        <v>0</v>
      </c>
      <c r="S145" s="218" t="e">
        <f t="shared" si="24"/>
        <v>#VALUE!</v>
      </c>
      <c r="T145" s="218" t="str">
        <f t="shared" si="25"/>
        <v/>
      </c>
      <c r="U145" s="227" t="str">
        <f t="shared" si="26"/>
        <v/>
      </c>
      <c r="V145" s="228" t="str">
        <f t="shared" si="27"/>
        <v/>
      </c>
      <c r="W145" s="228" t="str">
        <f t="shared" si="28"/>
        <v/>
      </c>
      <c r="X145" s="222">
        <f t="shared" si="29"/>
        <v>0</v>
      </c>
      <c r="Y145" s="110">
        <f t="shared" si="30"/>
        <v>0</v>
      </c>
      <c r="Z145" s="235" t="str">
        <f t="shared" si="31"/>
        <v/>
      </c>
      <c r="AA145" s="240" t="b">
        <f t="shared" si="32"/>
        <v>0</v>
      </c>
      <c r="AB145" s="235">
        <f t="shared" si="33"/>
        <v>0</v>
      </c>
      <c r="AC145" s="235">
        <f>IF('Member Info'!N142="",1,"")</f>
        <v>1</v>
      </c>
      <c r="AD145" s="243" t="e">
        <f t="shared" si="34"/>
        <v>#VALUE!</v>
      </c>
      <c r="AE145" s="130" t="str">
        <f t="shared" si="21"/>
        <v/>
      </c>
      <c r="AF145" s="124">
        <f t="shared" si="35"/>
        <v>1</v>
      </c>
      <c r="AG145" s="124" t="str">
        <f>IF('Member Info'!N142&lt;&gt;"",IF(AND('Member Info'!N142&lt;=$U$1,'Member Info'!N142&gt;=$T$1),1,0),"")</f>
        <v/>
      </c>
      <c r="AI145" s="124" t="b">
        <f t="shared" si="36"/>
        <v>0</v>
      </c>
      <c r="AJ145" s="124">
        <f t="shared" si="37"/>
        <v>0</v>
      </c>
      <c r="AL145" s="124">
        <f t="shared" si="38"/>
        <v>0</v>
      </c>
      <c r="AM145" s="124">
        <f>IF('Member Info'!F142&gt;$T$1,1,0)</f>
        <v>0</v>
      </c>
      <c r="AN145" s="124" t="b">
        <f>IF(ISERROR(T145),ERROR.TYPE(#REF!)=ERROR.TYPE(T145),FALSE)</f>
        <v>0</v>
      </c>
      <c r="AO145" s="124" t="b">
        <f>IF(ISERROR(U145),ERROR.TYPE(#REF!)=ERROR.TYPE(U145),FALSE)</f>
        <v>0</v>
      </c>
      <c r="AP145" s="124">
        <f>IF('Member Info'!F142&gt;'GP1 April 25'!$U$1,1,0)</f>
        <v>0</v>
      </c>
      <c r="AQ145" s="124">
        <f t="shared" si="39"/>
        <v>0</v>
      </c>
      <c r="AR145" s="124">
        <f t="shared" si="40"/>
        <v>0</v>
      </c>
      <c r="AS145" s="124">
        <f t="shared" si="41"/>
        <v>1</v>
      </c>
    </row>
    <row r="146" spans="1:45" x14ac:dyDescent="0.25">
      <c r="A146" s="4">
        <v>115</v>
      </c>
      <c r="B146" s="164">
        <f>'Member Info'!D143</f>
        <v>0</v>
      </c>
      <c r="C146" s="164">
        <f>'Member Info'!E143</f>
        <v>0</v>
      </c>
      <c r="D146" s="164" t="str">
        <f>'Member Info'!G143</f>
        <v/>
      </c>
      <c r="E146" s="165">
        <f>'Member Info'!B143</f>
        <v>0</v>
      </c>
      <c r="F146" s="242"/>
      <c r="G146" s="166" t="str">
        <f>IF(E146=0,"",('Member Info'!K143+'Member Info'!L143))</f>
        <v/>
      </c>
      <c r="H146" s="419"/>
      <c r="I146" s="419"/>
      <c r="J146" s="26"/>
      <c r="K146" s="26"/>
      <c r="L146" s="384" t="str">
        <f>IF(E146=0,"",IF('Member Info'!F143&gt;$U$1,CONCATENATE("Joined with practice on ", TEXT('Member Info'!F143, "DD/MM/YYYY")),IF('Member Info'!N143&lt;&gt;"",IF('Member Info'!N143&lt;$T$1,CONCATENATE("Left Scheme on ", TEXT('Member Info'!N143, "DD/MM/YYYY")),IF(OR(G146="",G146=0),"Error Detected, No rate entered",IF(E146=0,"",IF(F146="","Error Detected, No Pensionable pay",IF(AS146=1,"No Part Time Status Entered",IF(AR146=1,"No Part Time Hours Entered",IF(ISERROR(AD146)," Unknown Values entered.",IF(V146+W146&lt;1,"Acceptable",IF(T146+U146=200, "No Contributions Entered", IF(M146="","Error Detected, Choose reason&gt;",IF(Z146="1",IF(V146=1,"Please Enter Deemed Pensionable Pay","Add Any Relevant Details Above"),"Please Give Details Above"))))))))))),IF(OR(G146="",G146=0),"Error Detected, No rate entered",IF(E146=0,"",IF(F146="","Error Detected, No Pensionable pay",IF(AS146=1,"No Part Time Status Entered",IF(AR146=1,"No Part Time Hours Entered",IF(ISERROR(AD146)," Unknown Values entered.",IF(V146+W146&lt;1,"Acceptable",IF(T146+U146=200, "No Contributions Entered", IF(M146="","Error Detected, Choose reason&gt;",IF(Z146="1",IF(V146=1,"Please Enter Deemed Pensionable Pay","Add relevant Details Above"),"Please give details Above")))))))))))))</f>
        <v/>
      </c>
      <c r="M146" s="260"/>
      <c r="N146" s="91"/>
      <c r="O146" s="91" t="str">
        <f t="shared" si="22"/>
        <v/>
      </c>
      <c r="P146" s="94">
        <f t="shared" si="23"/>
        <v>0</v>
      </c>
      <c r="Q146" s="94">
        <f t="shared" si="23"/>
        <v>0</v>
      </c>
      <c r="R146" s="218">
        <f>(ROUND((F146/100*'Member Info'!$W$2), 2))</f>
        <v>0</v>
      </c>
      <c r="S146" s="218" t="e">
        <f t="shared" si="24"/>
        <v>#VALUE!</v>
      </c>
      <c r="T146" s="218" t="str">
        <f t="shared" si="25"/>
        <v/>
      </c>
      <c r="U146" s="227" t="str">
        <f t="shared" si="26"/>
        <v/>
      </c>
      <c r="V146" s="228" t="str">
        <f t="shared" si="27"/>
        <v/>
      </c>
      <c r="W146" s="228" t="str">
        <f t="shared" si="28"/>
        <v/>
      </c>
      <c r="X146" s="222">
        <f t="shared" si="29"/>
        <v>0</v>
      </c>
      <c r="Y146" s="110">
        <f t="shared" si="30"/>
        <v>0</v>
      </c>
      <c r="Z146" s="235" t="str">
        <f t="shared" si="31"/>
        <v/>
      </c>
      <c r="AA146" s="240" t="b">
        <f t="shared" si="32"/>
        <v>0</v>
      </c>
      <c r="AB146" s="235">
        <f t="shared" si="33"/>
        <v>0</v>
      </c>
      <c r="AC146" s="235">
        <f>IF('Member Info'!N143="",1,"")</f>
        <v>1</v>
      </c>
      <c r="AD146" s="243" t="e">
        <f t="shared" si="34"/>
        <v>#VALUE!</v>
      </c>
      <c r="AE146" s="130" t="str">
        <f t="shared" si="21"/>
        <v/>
      </c>
      <c r="AF146" s="124">
        <f t="shared" si="35"/>
        <v>1</v>
      </c>
      <c r="AG146" s="124" t="str">
        <f>IF('Member Info'!N143&lt;&gt;"",IF(AND('Member Info'!N143&lt;=$U$1,'Member Info'!N143&gt;=$T$1),1,0),"")</f>
        <v/>
      </c>
      <c r="AI146" s="124" t="b">
        <f t="shared" si="36"/>
        <v>0</v>
      </c>
      <c r="AJ146" s="124">
        <f t="shared" si="37"/>
        <v>0</v>
      </c>
      <c r="AL146" s="124">
        <f t="shared" si="38"/>
        <v>0</v>
      </c>
      <c r="AM146" s="124">
        <f>IF('Member Info'!F143&gt;$T$1,1,0)</f>
        <v>0</v>
      </c>
      <c r="AN146" s="124" t="b">
        <f>IF(ISERROR(T146),ERROR.TYPE(#REF!)=ERROR.TYPE(T146),FALSE)</f>
        <v>0</v>
      </c>
      <c r="AO146" s="124" t="b">
        <f>IF(ISERROR(U146),ERROR.TYPE(#REF!)=ERROR.TYPE(U146),FALSE)</f>
        <v>0</v>
      </c>
      <c r="AP146" s="124">
        <f>IF('Member Info'!F143&gt;'GP1 April 25'!$U$1,1,0)</f>
        <v>0</v>
      </c>
      <c r="AQ146" s="124">
        <f t="shared" si="39"/>
        <v>0</v>
      </c>
      <c r="AR146" s="124">
        <f t="shared" si="40"/>
        <v>0</v>
      </c>
      <c r="AS146" s="124">
        <f t="shared" si="41"/>
        <v>1</v>
      </c>
    </row>
    <row r="147" spans="1:45" x14ac:dyDescent="0.25">
      <c r="A147" s="4">
        <v>116</v>
      </c>
      <c r="B147" s="164">
        <f>'Member Info'!D144</f>
        <v>0</v>
      </c>
      <c r="C147" s="164">
        <f>'Member Info'!E144</f>
        <v>0</v>
      </c>
      <c r="D147" s="164" t="str">
        <f>'Member Info'!G144</f>
        <v/>
      </c>
      <c r="E147" s="165">
        <f>'Member Info'!B144</f>
        <v>0</v>
      </c>
      <c r="F147" s="242"/>
      <c r="G147" s="166" t="str">
        <f>IF(E147=0,"",('Member Info'!K144+'Member Info'!L144))</f>
        <v/>
      </c>
      <c r="H147" s="419"/>
      <c r="I147" s="419"/>
      <c r="J147" s="26"/>
      <c r="K147" s="26"/>
      <c r="L147" s="384" t="str">
        <f>IF(E147=0,"",IF('Member Info'!F144&gt;$U$1,CONCATENATE("Joined with practice on ", TEXT('Member Info'!F144, "DD/MM/YYYY")),IF('Member Info'!N144&lt;&gt;"",IF('Member Info'!N144&lt;$T$1,CONCATENATE("Left Scheme on ", TEXT('Member Info'!N144, "DD/MM/YYYY")),IF(OR(G147="",G147=0),"Error Detected, No rate entered",IF(E147=0,"",IF(F147="","Error Detected, No Pensionable pay",IF(AS147=1,"No Part Time Status Entered",IF(AR147=1,"No Part Time Hours Entered",IF(ISERROR(AD147)," Unknown Values entered.",IF(V147+W147&lt;1,"Acceptable",IF(T147+U147=200, "No Contributions Entered", IF(M147="","Error Detected, Choose reason&gt;",IF(Z147="1",IF(V147=1,"Please Enter Deemed Pensionable Pay","Add Any Relevant Details Above"),"Please Give Details Above"))))))))))),IF(OR(G147="",G147=0),"Error Detected, No rate entered",IF(E147=0,"",IF(F147="","Error Detected, No Pensionable pay",IF(AS147=1,"No Part Time Status Entered",IF(AR147=1,"No Part Time Hours Entered",IF(ISERROR(AD147)," Unknown Values entered.",IF(V147+W147&lt;1,"Acceptable",IF(T147+U147=200, "No Contributions Entered", IF(M147="","Error Detected, Choose reason&gt;",IF(Z147="1",IF(V147=1,"Please Enter Deemed Pensionable Pay","Add relevant Details Above"),"Please give details Above")))))))))))))</f>
        <v/>
      </c>
      <c r="M147" s="260"/>
      <c r="N147" s="91"/>
      <c r="O147" s="91" t="str">
        <f t="shared" si="22"/>
        <v/>
      </c>
      <c r="P147" s="94">
        <f t="shared" si="23"/>
        <v>0</v>
      </c>
      <c r="Q147" s="94">
        <f t="shared" si="23"/>
        <v>0</v>
      </c>
      <c r="R147" s="218">
        <f>(ROUND((F147/100*'Member Info'!$W$2), 2))</f>
        <v>0</v>
      </c>
      <c r="S147" s="218" t="e">
        <f t="shared" si="24"/>
        <v>#VALUE!</v>
      </c>
      <c r="T147" s="218" t="str">
        <f t="shared" si="25"/>
        <v/>
      </c>
      <c r="U147" s="227" t="str">
        <f t="shared" si="26"/>
        <v/>
      </c>
      <c r="V147" s="228" t="str">
        <f t="shared" si="27"/>
        <v/>
      </c>
      <c r="W147" s="228" t="str">
        <f t="shared" si="28"/>
        <v/>
      </c>
      <c r="X147" s="222">
        <f t="shared" si="29"/>
        <v>0</v>
      </c>
      <c r="Y147" s="110">
        <f t="shared" si="30"/>
        <v>0</v>
      </c>
      <c r="Z147" s="235" t="str">
        <f t="shared" si="31"/>
        <v/>
      </c>
      <c r="AA147" s="240" t="b">
        <f t="shared" si="32"/>
        <v>0</v>
      </c>
      <c r="AB147" s="235">
        <f t="shared" si="33"/>
        <v>0</v>
      </c>
      <c r="AC147" s="235">
        <f>IF('Member Info'!N144="",1,"")</f>
        <v>1</v>
      </c>
      <c r="AD147" s="243" t="e">
        <f t="shared" si="34"/>
        <v>#VALUE!</v>
      </c>
      <c r="AE147" s="130" t="str">
        <f t="shared" si="21"/>
        <v/>
      </c>
      <c r="AF147" s="124">
        <f t="shared" si="35"/>
        <v>1</v>
      </c>
      <c r="AG147" s="124" t="str">
        <f>IF('Member Info'!N144&lt;&gt;"",IF(AND('Member Info'!N144&lt;=$U$1,'Member Info'!N144&gt;=$T$1),1,0),"")</f>
        <v/>
      </c>
      <c r="AI147" s="124" t="b">
        <f t="shared" si="36"/>
        <v>0</v>
      </c>
      <c r="AJ147" s="124">
        <f t="shared" si="37"/>
        <v>0</v>
      </c>
      <c r="AL147" s="124">
        <f t="shared" si="38"/>
        <v>0</v>
      </c>
      <c r="AM147" s="124">
        <f>IF('Member Info'!F144&gt;$T$1,1,0)</f>
        <v>0</v>
      </c>
      <c r="AN147" s="124" t="b">
        <f>IF(ISERROR(T147),ERROR.TYPE(#REF!)=ERROR.TYPE(T147),FALSE)</f>
        <v>0</v>
      </c>
      <c r="AO147" s="124" t="b">
        <f>IF(ISERROR(U147),ERROR.TYPE(#REF!)=ERROR.TYPE(U147),FALSE)</f>
        <v>0</v>
      </c>
      <c r="AP147" s="124">
        <f>IF('Member Info'!F144&gt;'GP1 April 25'!$U$1,1,0)</f>
        <v>0</v>
      </c>
      <c r="AQ147" s="124">
        <f t="shared" si="39"/>
        <v>0</v>
      </c>
      <c r="AR147" s="124">
        <f t="shared" si="40"/>
        <v>0</v>
      </c>
      <c r="AS147" s="124">
        <f t="shared" si="41"/>
        <v>1</v>
      </c>
    </row>
    <row r="148" spans="1:45" x14ac:dyDescent="0.25">
      <c r="A148" s="4">
        <v>117</v>
      </c>
      <c r="B148" s="164">
        <f>'Member Info'!D145</f>
        <v>0</v>
      </c>
      <c r="C148" s="164">
        <f>'Member Info'!E145</f>
        <v>0</v>
      </c>
      <c r="D148" s="164" t="str">
        <f>'Member Info'!G145</f>
        <v/>
      </c>
      <c r="E148" s="165">
        <f>'Member Info'!B145</f>
        <v>0</v>
      </c>
      <c r="F148" s="242"/>
      <c r="G148" s="166" t="str">
        <f>IF(E148=0,"",('Member Info'!K145+'Member Info'!L145))</f>
        <v/>
      </c>
      <c r="H148" s="419"/>
      <c r="I148" s="419"/>
      <c r="J148" s="26"/>
      <c r="K148" s="26"/>
      <c r="L148" s="384" t="str">
        <f>IF(E148=0,"",IF('Member Info'!F145&gt;$U$1,CONCATENATE("Joined with practice on ", TEXT('Member Info'!F145, "DD/MM/YYYY")),IF('Member Info'!N145&lt;&gt;"",IF('Member Info'!N145&lt;$T$1,CONCATENATE("Left Scheme on ", TEXT('Member Info'!N145, "DD/MM/YYYY")),IF(OR(G148="",G148=0),"Error Detected, No rate entered",IF(E148=0,"",IF(F148="","Error Detected, No Pensionable pay",IF(AS148=1,"No Part Time Status Entered",IF(AR148=1,"No Part Time Hours Entered",IF(ISERROR(AD148)," Unknown Values entered.",IF(V148+W148&lt;1,"Acceptable",IF(T148+U148=200, "No Contributions Entered", IF(M148="","Error Detected, Choose reason&gt;",IF(Z148="1",IF(V148=1,"Please Enter Deemed Pensionable Pay","Add Any Relevant Details Above"),"Please Give Details Above"))))))))))),IF(OR(G148="",G148=0),"Error Detected, No rate entered",IF(E148=0,"",IF(F148="","Error Detected, No Pensionable pay",IF(AS148=1,"No Part Time Status Entered",IF(AR148=1,"No Part Time Hours Entered",IF(ISERROR(AD148)," Unknown Values entered.",IF(V148+W148&lt;1,"Acceptable",IF(T148+U148=200, "No Contributions Entered", IF(M148="","Error Detected, Choose reason&gt;",IF(Z148="1",IF(V148=1,"Please Enter Deemed Pensionable Pay","Add relevant Details Above"),"Please give details Above")))))))))))))</f>
        <v/>
      </c>
      <c r="M148" s="260"/>
      <c r="N148" s="91"/>
      <c r="O148" s="91" t="str">
        <f t="shared" si="22"/>
        <v/>
      </c>
      <c r="P148" s="94">
        <f t="shared" si="23"/>
        <v>0</v>
      </c>
      <c r="Q148" s="94">
        <f t="shared" si="23"/>
        <v>0</v>
      </c>
      <c r="R148" s="218">
        <f>(ROUND((F148/100*'Member Info'!$W$2), 2))</f>
        <v>0</v>
      </c>
      <c r="S148" s="218" t="e">
        <f t="shared" si="24"/>
        <v>#VALUE!</v>
      </c>
      <c r="T148" s="218" t="str">
        <f t="shared" si="25"/>
        <v/>
      </c>
      <c r="U148" s="227" t="str">
        <f t="shared" si="26"/>
        <v/>
      </c>
      <c r="V148" s="228" t="str">
        <f t="shared" si="27"/>
        <v/>
      </c>
      <c r="W148" s="228" t="str">
        <f t="shared" si="28"/>
        <v/>
      </c>
      <c r="X148" s="222">
        <f t="shared" si="29"/>
        <v>0</v>
      </c>
      <c r="Y148" s="110">
        <f t="shared" si="30"/>
        <v>0</v>
      </c>
      <c r="Z148" s="235" t="str">
        <f t="shared" si="31"/>
        <v/>
      </c>
      <c r="AA148" s="240" t="b">
        <f t="shared" si="32"/>
        <v>0</v>
      </c>
      <c r="AB148" s="235">
        <f t="shared" si="33"/>
        <v>0</v>
      </c>
      <c r="AC148" s="235">
        <f>IF('Member Info'!N145="",1,"")</f>
        <v>1</v>
      </c>
      <c r="AD148" s="243" t="e">
        <f t="shared" si="34"/>
        <v>#VALUE!</v>
      </c>
      <c r="AE148" s="130" t="str">
        <f t="shared" si="21"/>
        <v/>
      </c>
      <c r="AF148" s="124">
        <f t="shared" si="35"/>
        <v>1</v>
      </c>
      <c r="AG148" s="124" t="str">
        <f>IF('Member Info'!N145&lt;&gt;"",IF(AND('Member Info'!N145&lt;=$U$1,'Member Info'!N145&gt;=$T$1),1,0),"")</f>
        <v/>
      </c>
      <c r="AI148" s="124" t="b">
        <f t="shared" si="36"/>
        <v>0</v>
      </c>
      <c r="AJ148" s="124">
        <f t="shared" si="37"/>
        <v>0</v>
      </c>
      <c r="AL148" s="124">
        <f t="shared" si="38"/>
        <v>0</v>
      </c>
      <c r="AM148" s="124">
        <f>IF('Member Info'!F145&gt;$T$1,1,0)</f>
        <v>0</v>
      </c>
      <c r="AN148" s="124" t="b">
        <f>IF(ISERROR(T148),ERROR.TYPE(#REF!)=ERROR.TYPE(T148),FALSE)</f>
        <v>0</v>
      </c>
      <c r="AO148" s="124" t="b">
        <f>IF(ISERROR(U148),ERROR.TYPE(#REF!)=ERROR.TYPE(U148),FALSE)</f>
        <v>0</v>
      </c>
      <c r="AP148" s="124">
        <f>IF('Member Info'!F145&gt;'GP1 April 25'!$U$1,1,0)</f>
        <v>0</v>
      </c>
      <c r="AQ148" s="124">
        <f t="shared" si="39"/>
        <v>0</v>
      </c>
      <c r="AR148" s="124">
        <f t="shared" si="40"/>
        <v>0</v>
      </c>
      <c r="AS148" s="124">
        <f t="shared" si="41"/>
        <v>1</v>
      </c>
    </row>
    <row r="149" spans="1:45" x14ac:dyDescent="0.25">
      <c r="A149" s="4">
        <v>118</v>
      </c>
      <c r="B149" s="164">
        <f>'Member Info'!D146</f>
        <v>0</v>
      </c>
      <c r="C149" s="164">
        <f>'Member Info'!E146</f>
        <v>0</v>
      </c>
      <c r="D149" s="164" t="str">
        <f>'Member Info'!G146</f>
        <v/>
      </c>
      <c r="E149" s="165">
        <f>'Member Info'!B146</f>
        <v>0</v>
      </c>
      <c r="F149" s="242"/>
      <c r="G149" s="166" t="str">
        <f>IF(E149=0,"",('Member Info'!K146+'Member Info'!L146))</f>
        <v/>
      </c>
      <c r="H149" s="419"/>
      <c r="I149" s="419"/>
      <c r="J149" s="26"/>
      <c r="K149" s="26"/>
      <c r="L149" s="384" t="str">
        <f>IF(E149=0,"",IF('Member Info'!F146&gt;$U$1,CONCATENATE("Joined with practice on ", TEXT('Member Info'!F146, "DD/MM/YYYY")),IF('Member Info'!N146&lt;&gt;"",IF('Member Info'!N146&lt;$T$1,CONCATENATE("Left Scheme on ", TEXT('Member Info'!N146, "DD/MM/YYYY")),IF(OR(G149="",G149=0),"Error Detected, No rate entered",IF(E149=0,"",IF(F149="","Error Detected, No Pensionable pay",IF(AS149=1,"No Part Time Status Entered",IF(AR149=1,"No Part Time Hours Entered",IF(ISERROR(AD149)," Unknown Values entered.",IF(V149+W149&lt;1,"Acceptable",IF(T149+U149=200, "No Contributions Entered", IF(M149="","Error Detected, Choose reason&gt;",IF(Z149="1",IF(V149=1,"Please Enter Deemed Pensionable Pay","Add Any Relevant Details Above"),"Please Give Details Above"))))))))))),IF(OR(G149="",G149=0),"Error Detected, No rate entered",IF(E149=0,"",IF(F149="","Error Detected, No Pensionable pay",IF(AS149=1,"No Part Time Status Entered",IF(AR149=1,"No Part Time Hours Entered",IF(ISERROR(AD149)," Unknown Values entered.",IF(V149+W149&lt;1,"Acceptable",IF(T149+U149=200, "No Contributions Entered", IF(M149="","Error Detected, Choose reason&gt;",IF(Z149="1",IF(V149=1,"Please Enter Deemed Pensionable Pay","Add relevant Details Above"),"Please give details Above")))))))))))))</f>
        <v/>
      </c>
      <c r="M149" s="260"/>
      <c r="N149" s="91"/>
      <c r="O149" s="91" t="str">
        <f t="shared" si="22"/>
        <v/>
      </c>
      <c r="P149" s="94">
        <f t="shared" si="23"/>
        <v>0</v>
      </c>
      <c r="Q149" s="94">
        <f t="shared" si="23"/>
        <v>0</v>
      </c>
      <c r="R149" s="218">
        <f>(ROUND((F149/100*'Member Info'!$W$2), 2))</f>
        <v>0</v>
      </c>
      <c r="S149" s="218" t="e">
        <f t="shared" si="24"/>
        <v>#VALUE!</v>
      </c>
      <c r="T149" s="218" t="str">
        <f t="shared" si="25"/>
        <v/>
      </c>
      <c r="U149" s="227" t="str">
        <f t="shared" si="26"/>
        <v/>
      </c>
      <c r="V149" s="228" t="str">
        <f t="shared" si="27"/>
        <v/>
      </c>
      <c r="W149" s="228" t="str">
        <f t="shared" si="28"/>
        <v/>
      </c>
      <c r="X149" s="222">
        <f t="shared" si="29"/>
        <v>0</v>
      </c>
      <c r="Y149" s="110">
        <f t="shared" si="30"/>
        <v>0</v>
      </c>
      <c r="Z149" s="235" t="str">
        <f t="shared" si="31"/>
        <v/>
      </c>
      <c r="AA149" s="240" t="b">
        <f t="shared" si="32"/>
        <v>0</v>
      </c>
      <c r="AB149" s="235">
        <f t="shared" si="33"/>
        <v>0</v>
      </c>
      <c r="AC149" s="235">
        <f>IF('Member Info'!N146="",1,"")</f>
        <v>1</v>
      </c>
      <c r="AD149" s="243" t="e">
        <f t="shared" si="34"/>
        <v>#VALUE!</v>
      </c>
      <c r="AE149" s="130" t="str">
        <f t="shared" si="21"/>
        <v/>
      </c>
      <c r="AF149" s="124">
        <f t="shared" si="35"/>
        <v>1</v>
      </c>
      <c r="AG149" s="124" t="str">
        <f>IF('Member Info'!N146&lt;&gt;"",IF(AND('Member Info'!N146&lt;=$U$1,'Member Info'!N146&gt;=$T$1),1,0),"")</f>
        <v/>
      </c>
      <c r="AI149" s="124" t="b">
        <f t="shared" si="36"/>
        <v>0</v>
      </c>
      <c r="AJ149" s="124">
        <f t="shared" si="37"/>
        <v>0</v>
      </c>
      <c r="AL149" s="124">
        <f t="shared" si="38"/>
        <v>0</v>
      </c>
      <c r="AM149" s="124">
        <f>IF('Member Info'!F146&gt;$T$1,1,0)</f>
        <v>0</v>
      </c>
      <c r="AN149" s="124" t="b">
        <f>IF(ISERROR(T149),ERROR.TYPE(#REF!)=ERROR.TYPE(T149),FALSE)</f>
        <v>0</v>
      </c>
      <c r="AO149" s="124" t="b">
        <f>IF(ISERROR(U149),ERROR.TYPE(#REF!)=ERROR.TYPE(U149),FALSE)</f>
        <v>0</v>
      </c>
      <c r="AP149" s="124">
        <f>IF('Member Info'!F146&gt;'GP1 April 25'!$U$1,1,0)</f>
        <v>0</v>
      </c>
      <c r="AQ149" s="124">
        <f t="shared" si="39"/>
        <v>0</v>
      </c>
      <c r="AR149" s="124">
        <f t="shared" si="40"/>
        <v>0</v>
      </c>
      <c r="AS149" s="124">
        <f t="shared" si="41"/>
        <v>1</v>
      </c>
    </row>
    <row r="150" spans="1:45" x14ac:dyDescent="0.25">
      <c r="A150" s="4">
        <v>119</v>
      </c>
      <c r="B150" s="164">
        <f>'Member Info'!D147</f>
        <v>0</v>
      </c>
      <c r="C150" s="164">
        <f>'Member Info'!E147</f>
        <v>0</v>
      </c>
      <c r="D150" s="164" t="str">
        <f>'Member Info'!G147</f>
        <v/>
      </c>
      <c r="E150" s="165">
        <f>'Member Info'!B147</f>
        <v>0</v>
      </c>
      <c r="F150" s="242"/>
      <c r="G150" s="166" t="str">
        <f>IF(E150=0,"",('Member Info'!K147+'Member Info'!L147))</f>
        <v/>
      </c>
      <c r="H150" s="419"/>
      <c r="I150" s="419"/>
      <c r="J150" s="26"/>
      <c r="K150" s="26"/>
      <c r="L150" s="384" t="str">
        <f>IF(E150=0,"",IF('Member Info'!F147&gt;$U$1,CONCATENATE("Joined with practice on ", TEXT('Member Info'!F147, "DD/MM/YYYY")),IF('Member Info'!N147&lt;&gt;"",IF('Member Info'!N147&lt;$T$1,CONCATENATE("Left Scheme on ", TEXT('Member Info'!N147, "DD/MM/YYYY")),IF(OR(G150="",G150=0),"Error Detected, No rate entered",IF(E150=0,"",IF(F150="","Error Detected, No Pensionable pay",IF(AS150=1,"No Part Time Status Entered",IF(AR150=1,"No Part Time Hours Entered",IF(ISERROR(AD150)," Unknown Values entered.",IF(V150+W150&lt;1,"Acceptable",IF(T150+U150=200, "No Contributions Entered", IF(M150="","Error Detected, Choose reason&gt;",IF(Z150="1",IF(V150=1,"Please Enter Deemed Pensionable Pay","Add Any Relevant Details Above"),"Please Give Details Above"))))))))))),IF(OR(G150="",G150=0),"Error Detected, No rate entered",IF(E150=0,"",IF(F150="","Error Detected, No Pensionable pay",IF(AS150=1,"No Part Time Status Entered",IF(AR150=1,"No Part Time Hours Entered",IF(ISERROR(AD150)," Unknown Values entered.",IF(V150+W150&lt;1,"Acceptable",IF(T150+U150=200, "No Contributions Entered", IF(M150="","Error Detected, Choose reason&gt;",IF(Z150="1",IF(V150=1,"Please Enter Deemed Pensionable Pay","Add relevant Details Above"),"Please give details Above")))))))))))))</f>
        <v/>
      </c>
      <c r="M150" s="260"/>
      <c r="N150" s="91"/>
      <c r="O150" s="91" t="str">
        <f t="shared" si="22"/>
        <v/>
      </c>
      <c r="P150" s="94">
        <f t="shared" si="23"/>
        <v>0</v>
      </c>
      <c r="Q150" s="94">
        <f t="shared" si="23"/>
        <v>0</v>
      </c>
      <c r="R150" s="218">
        <f>(ROUND((F150/100*'Member Info'!$W$2), 2))</f>
        <v>0</v>
      </c>
      <c r="S150" s="218" t="e">
        <f t="shared" si="24"/>
        <v>#VALUE!</v>
      </c>
      <c r="T150" s="218" t="str">
        <f t="shared" si="25"/>
        <v/>
      </c>
      <c r="U150" s="227" t="str">
        <f t="shared" si="26"/>
        <v/>
      </c>
      <c r="V150" s="228" t="str">
        <f t="shared" si="27"/>
        <v/>
      </c>
      <c r="W150" s="228" t="str">
        <f t="shared" si="28"/>
        <v/>
      </c>
      <c r="X150" s="222">
        <f t="shared" si="29"/>
        <v>0</v>
      </c>
      <c r="Y150" s="110">
        <f t="shared" si="30"/>
        <v>0</v>
      </c>
      <c r="Z150" s="235" t="str">
        <f t="shared" si="31"/>
        <v/>
      </c>
      <c r="AA150" s="240" t="b">
        <f t="shared" si="32"/>
        <v>0</v>
      </c>
      <c r="AB150" s="235">
        <f t="shared" si="33"/>
        <v>0</v>
      </c>
      <c r="AC150" s="235">
        <f>IF('Member Info'!N147="",1,"")</f>
        <v>1</v>
      </c>
      <c r="AD150" s="243" t="e">
        <f t="shared" si="34"/>
        <v>#VALUE!</v>
      </c>
      <c r="AE150" s="130" t="str">
        <f t="shared" si="21"/>
        <v/>
      </c>
      <c r="AF150" s="124">
        <f t="shared" si="35"/>
        <v>1</v>
      </c>
      <c r="AG150" s="124" t="str">
        <f>IF('Member Info'!N147&lt;&gt;"",IF(AND('Member Info'!N147&lt;=$U$1,'Member Info'!N147&gt;=$T$1),1,0),"")</f>
        <v/>
      </c>
      <c r="AI150" s="124" t="b">
        <f t="shared" si="36"/>
        <v>0</v>
      </c>
      <c r="AJ150" s="124">
        <f t="shared" si="37"/>
        <v>0</v>
      </c>
      <c r="AL150" s="124">
        <f t="shared" si="38"/>
        <v>0</v>
      </c>
      <c r="AM150" s="124">
        <f>IF('Member Info'!F147&gt;$T$1,1,0)</f>
        <v>0</v>
      </c>
      <c r="AN150" s="124" t="b">
        <f>IF(ISERROR(T150),ERROR.TYPE(#REF!)=ERROR.TYPE(T150),FALSE)</f>
        <v>0</v>
      </c>
      <c r="AO150" s="124" t="b">
        <f>IF(ISERROR(U150),ERROR.TYPE(#REF!)=ERROR.TYPE(U150),FALSE)</f>
        <v>0</v>
      </c>
      <c r="AP150" s="124">
        <f>IF('Member Info'!F147&gt;'GP1 April 25'!$U$1,1,0)</f>
        <v>0</v>
      </c>
      <c r="AQ150" s="124">
        <f t="shared" si="39"/>
        <v>0</v>
      </c>
      <c r="AR150" s="124">
        <f t="shared" si="40"/>
        <v>0</v>
      </c>
      <c r="AS150" s="124">
        <f t="shared" si="41"/>
        <v>1</v>
      </c>
    </row>
    <row r="151" spans="1:45" x14ac:dyDescent="0.25">
      <c r="A151" s="4">
        <v>120</v>
      </c>
      <c r="B151" s="164">
        <f>'Member Info'!D148</f>
        <v>0</v>
      </c>
      <c r="C151" s="164">
        <f>'Member Info'!E148</f>
        <v>0</v>
      </c>
      <c r="D151" s="164" t="str">
        <f>'Member Info'!G148</f>
        <v/>
      </c>
      <c r="E151" s="165">
        <f>'Member Info'!B148</f>
        <v>0</v>
      </c>
      <c r="F151" s="242"/>
      <c r="G151" s="166" t="str">
        <f>IF(E151=0,"",('Member Info'!K148+'Member Info'!L148))</f>
        <v/>
      </c>
      <c r="H151" s="419"/>
      <c r="I151" s="419"/>
      <c r="J151" s="26"/>
      <c r="K151" s="26"/>
      <c r="L151" s="384" t="str">
        <f>IF(E151=0,"",IF('Member Info'!F148&gt;$U$1,CONCATENATE("Joined with practice on ", TEXT('Member Info'!F148, "DD/MM/YYYY")),IF('Member Info'!N148&lt;&gt;"",IF('Member Info'!N148&lt;$T$1,CONCATENATE("Left Scheme on ", TEXT('Member Info'!N148, "DD/MM/YYYY")),IF(OR(G151="",G151=0),"Error Detected, No rate entered",IF(E151=0,"",IF(F151="","Error Detected, No Pensionable pay",IF(AS151=1,"No Part Time Status Entered",IF(AR151=1,"No Part Time Hours Entered",IF(ISERROR(AD151)," Unknown Values entered.",IF(V151+W151&lt;1,"Acceptable",IF(T151+U151=200, "No Contributions Entered", IF(M151="","Error Detected, Choose reason&gt;",IF(Z151="1",IF(V151=1,"Please Enter Deemed Pensionable Pay","Add Any Relevant Details Above"),"Please Give Details Above"))))))))))),IF(OR(G151="",G151=0),"Error Detected, No rate entered",IF(E151=0,"",IF(F151="","Error Detected, No Pensionable pay",IF(AS151=1,"No Part Time Status Entered",IF(AR151=1,"No Part Time Hours Entered",IF(ISERROR(AD151)," Unknown Values entered.",IF(V151+W151&lt;1,"Acceptable",IF(T151+U151=200, "No Contributions Entered", IF(M151="","Error Detected, Choose reason&gt;",IF(Z151="1",IF(V151=1,"Please Enter Deemed Pensionable Pay","Add relevant Details Above"),"Please give details Above")))))))))))))</f>
        <v/>
      </c>
      <c r="M151" s="260"/>
      <c r="N151" s="91"/>
      <c r="O151" s="91" t="str">
        <f t="shared" si="22"/>
        <v/>
      </c>
      <c r="P151" s="94">
        <f t="shared" si="23"/>
        <v>0</v>
      </c>
      <c r="Q151" s="94">
        <f t="shared" si="23"/>
        <v>0</v>
      </c>
      <c r="R151" s="218">
        <f>(ROUND((F151/100*'Member Info'!$W$2), 2))</f>
        <v>0</v>
      </c>
      <c r="S151" s="218" t="e">
        <f t="shared" si="24"/>
        <v>#VALUE!</v>
      </c>
      <c r="T151" s="218" t="str">
        <f t="shared" si="25"/>
        <v/>
      </c>
      <c r="U151" s="227" t="str">
        <f t="shared" si="26"/>
        <v/>
      </c>
      <c r="V151" s="228" t="str">
        <f t="shared" si="27"/>
        <v/>
      </c>
      <c r="W151" s="228" t="str">
        <f t="shared" si="28"/>
        <v/>
      </c>
      <c r="X151" s="222">
        <f t="shared" si="29"/>
        <v>0</v>
      </c>
      <c r="Y151" s="110">
        <f t="shared" si="30"/>
        <v>0</v>
      </c>
      <c r="Z151" s="235" t="str">
        <f t="shared" si="31"/>
        <v/>
      </c>
      <c r="AA151" s="240" t="b">
        <f t="shared" si="32"/>
        <v>0</v>
      </c>
      <c r="AB151" s="235">
        <f t="shared" si="33"/>
        <v>0</v>
      </c>
      <c r="AC151" s="235">
        <f>IF('Member Info'!N148="",1,"")</f>
        <v>1</v>
      </c>
      <c r="AD151" s="243" t="e">
        <f t="shared" si="34"/>
        <v>#VALUE!</v>
      </c>
      <c r="AE151" s="130" t="str">
        <f t="shared" si="21"/>
        <v/>
      </c>
      <c r="AF151" s="124">
        <f t="shared" si="35"/>
        <v>1</v>
      </c>
      <c r="AG151" s="124" t="str">
        <f>IF('Member Info'!N148&lt;&gt;"",IF(AND('Member Info'!N148&lt;=$U$1,'Member Info'!N148&gt;=$T$1),1,0),"")</f>
        <v/>
      </c>
      <c r="AI151" s="124" t="b">
        <f t="shared" si="36"/>
        <v>0</v>
      </c>
      <c r="AJ151" s="124">
        <f t="shared" si="37"/>
        <v>0</v>
      </c>
      <c r="AL151" s="124">
        <f t="shared" si="38"/>
        <v>0</v>
      </c>
      <c r="AM151" s="124">
        <f>IF('Member Info'!F148&gt;$T$1,1,0)</f>
        <v>0</v>
      </c>
      <c r="AN151" s="124" t="b">
        <f>IF(ISERROR(T151),ERROR.TYPE(#REF!)=ERROR.TYPE(T151),FALSE)</f>
        <v>0</v>
      </c>
      <c r="AO151" s="124" t="b">
        <f>IF(ISERROR(U151),ERROR.TYPE(#REF!)=ERROR.TYPE(U151),FALSE)</f>
        <v>0</v>
      </c>
      <c r="AP151" s="124">
        <f>IF('Member Info'!F148&gt;'GP1 April 25'!$U$1,1,0)</f>
        <v>0</v>
      </c>
      <c r="AQ151" s="124">
        <f t="shared" si="39"/>
        <v>0</v>
      </c>
      <c r="AR151" s="124">
        <f t="shared" si="40"/>
        <v>0</v>
      </c>
      <c r="AS151" s="124">
        <f t="shared" si="41"/>
        <v>1</v>
      </c>
    </row>
    <row r="152" spans="1:45" x14ac:dyDescent="0.25">
      <c r="A152" s="4">
        <v>121</v>
      </c>
      <c r="B152" s="164">
        <f>'Member Info'!D149</f>
        <v>0</v>
      </c>
      <c r="C152" s="164">
        <f>'Member Info'!E149</f>
        <v>0</v>
      </c>
      <c r="D152" s="164" t="str">
        <f>'Member Info'!G149</f>
        <v/>
      </c>
      <c r="E152" s="165">
        <f>'Member Info'!B149</f>
        <v>0</v>
      </c>
      <c r="F152" s="242"/>
      <c r="G152" s="166" t="str">
        <f>IF(E152=0,"",('Member Info'!K149+'Member Info'!L149))</f>
        <v/>
      </c>
      <c r="H152" s="419"/>
      <c r="I152" s="419"/>
      <c r="J152" s="26"/>
      <c r="K152" s="26"/>
      <c r="L152" s="384" t="str">
        <f>IF(E152=0,"",IF('Member Info'!F149&gt;$U$1,CONCATENATE("Joined with practice on ", TEXT('Member Info'!F149, "DD/MM/YYYY")),IF('Member Info'!N149&lt;&gt;"",IF('Member Info'!N149&lt;$T$1,CONCATENATE("Left Scheme on ", TEXT('Member Info'!N149, "DD/MM/YYYY")),IF(OR(G152="",G152=0),"Error Detected, No rate entered",IF(E152=0,"",IF(F152="","Error Detected, No Pensionable pay",IF(AS152=1,"No Part Time Status Entered",IF(AR152=1,"No Part Time Hours Entered",IF(ISERROR(AD152)," Unknown Values entered.",IF(V152+W152&lt;1,"Acceptable",IF(T152+U152=200, "No Contributions Entered", IF(M152="","Error Detected, Choose reason&gt;",IF(Z152="1",IF(V152=1,"Please Enter Deemed Pensionable Pay","Add Any Relevant Details Above"),"Please Give Details Above"))))))))))),IF(OR(G152="",G152=0),"Error Detected, No rate entered",IF(E152=0,"",IF(F152="","Error Detected, No Pensionable pay",IF(AS152=1,"No Part Time Status Entered",IF(AR152=1,"No Part Time Hours Entered",IF(ISERROR(AD152)," Unknown Values entered.",IF(V152+W152&lt;1,"Acceptable",IF(T152+U152=200, "No Contributions Entered", IF(M152="","Error Detected, Choose reason&gt;",IF(Z152="1",IF(V152=1,"Please Enter Deemed Pensionable Pay","Add relevant Details Above"),"Please give details Above")))))))))))))</f>
        <v/>
      </c>
      <c r="M152" s="260"/>
      <c r="N152" s="91"/>
      <c r="O152" s="91" t="str">
        <f t="shared" si="22"/>
        <v/>
      </c>
      <c r="P152" s="94">
        <f t="shared" si="23"/>
        <v>0</v>
      </c>
      <c r="Q152" s="94">
        <f t="shared" si="23"/>
        <v>0</v>
      </c>
      <c r="R152" s="218">
        <f>(ROUND((F152/100*'Member Info'!$W$2), 2))</f>
        <v>0</v>
      </c>
      <c r="S152" s="218" t="e">
        <f t="shared" si="24"/>
        <v>#VALUE!</v>
      </c>
      <c r="T152" s="218" t="str">
        <f t="shared" si="25"/>
        <v/>
      </c>
      <c r="U152" s="227" t="str">
        <f t="shared" si="26"/>
        <v/>
      </c>
      <c r="V152" s="228" t="str">
        <f t="shared" si="27"/>
        <v/>
      </c>
      <c r="W152" s="228" t="str">
        <f t="shared" si="28"/>
        <v/>
      </c>
      <c r="X152" s="222">
        <f t="shared" si="29"/>
        <v>0</v>
      </c>
      <c r="Y152" s="110">
        <f t="shared" si="30"/>
        <v>0</v>
      </c>
      <c r="Z152" s="235" t="str">
        <f t="shared" si="31"/>
        <v/>
      </c>
      <c r="AA152" s="240" t="b">
        <f t="shared" si="32"/>
        <v>0</v>
      </c>
      <c r="AB152" s="235">
        <f t="shared" si="33"/>
        <v>0</v>
      </c>
      <c r="AC152" s="235">
        <f>IF('Member Info'!N149="",1,"")</f>
        <v>1</v>
      </c>
      <c r="AD152" s="243" t="e">
        <f t="shared" si="34"/>
        <v>#VALUE!</v>
      </c>
      <c r="AE152" s="130" t="str">
        <f t="shared" si="21"/>
        <v/>
      </c>
      <c r="AF152" s="124">
        <f t="shared" si="35"/>
        <v>1</v>
      </c>
      <c r="AG152" s="124" t="str">
        <f>IF('Member Info'!N149&lt;&gt;"",IF(AND('Member Info'!N149&lt;=$U$1,'Member Info'!N149&gt;=$T$1),1,0),"")</f>
        <v/>
      </c>
      <c r="AI152" s="124" t="b">
        <f t="shared" si="36"/>
        <v>0</v>
      </c>
      <c r="AJ152" s="124">
        <f t="shared" si="37"/>
        <v>0</v>
      </c>
      <c r="AL152" s="124">
        <f t="shared" si="38"/>
        <v>0</v>
      </c>
      <c r="AM152" s="124">
        <f>IF('Member Info'!F149&gt;$T$1,1,0)</f>
        <v>0</v>
      </c>
      <c r="AN152" s="124" t="b">
        <f>IF(ISERROR(T152),ERROR.TYPE(#REF!)=ERROR.TYPE(T152),FALSE)</f>
        <v>0</v>
      </c>
      <c r="AO152" s="124" t="b">
        <f>IF(ISERROR(U152),ERROR.TYPE(#REF!)=ERROR.TYPE(U152),FALSE)</f>
        <v>0</v>
      </c>
      <c r="AP152" s="124">
        <f>IF('Member Info'!F149&gt;'GP1 April 25'!$U$1,1,0)</f>
        <v>0</v>
      </c>
      <c r="AQ152" s="124">
        <f t="shared" si="39"/>
        <v>0</v>
      </c>
      <c r="AR152" s="124">
        <f t="shared" si="40"/>
        <v>0</v>
      </c>
      <c r="AS152" s="124">
        <f t="shared" si="41"/>
        <v>1</v>
      </c>
    </row>
    <row r="153" spans="1:45" x14ac:dyDescent="0.25">
      <c r="A153" s="4">
        <v>122</v>
      </c>
      <c r="B153" s="164">
        <f>'Member Info'!D150</f>
        <v>0</v>
      </c>
      <c r="C153" s="164">
        <f>'Member Info'!E150</f>
        <v>0</v>
      </c>
      <c r="D153" s="164" t="str">
        <f>'Member Info'!G150</f>
        <v/>
      </c>
      <c r="E153" s="165">
        <f>'Member Info'!B150</f>
        <v>0</v>
      </c>
      <c r="F153" s="242"/>
      <c r="G153" s="166" t="str">
        <f>IF(E153=0,"",('Member Info'!K150+'Member Info'!L150))</f>
        <v/>
      </c>
      <c r="H153" s="419"/>
      <c r="I153" s="419"/>
      <c r="J153" s="26"/>
      <c r="K153" s="26"/>
      <c r="L153" s="384" t="str">
        <f>IF(E153=0,"",IF('Member Info'!F150&gt;$U$1,CONCATENATE("Joined with practice on ", TEXT('Member Info'!F150, "DD/MM/YYYY")),IF('Member Info'!N150&lt;&gt;"",IF('Member Info'!N150&lt;$T$1,CONCATENATE("Left Scheme on ", TEXT('Member Info'!N150, "DD/MM/YYYY")),IF(OR(G153="",G153=0),"Error Detected, No rate entered",IF(E153=0,"",IF(F153="","Error Detected, No Pensionable pay",IF(AS153=1,"No Part Time Status Entered",IF(AR153=1,"No Part Time Hours Entered",IF(ISERROR(AD153)," Unknown Values entered.",IF(V153+W153&lt;1,"Acceptable",IF(T153+U153=200, "No Contributions Entered", IF(M153="","Error Detected, Choose reason&gt;",IF(Z153="1",IF(V153=1,"Please Enter Deemed Pensionable Pay","Add Any Relevant Details Above"),"Please Give Details Above"))))))))))),IF(OR(G153="",G153=0),"Error Detected, No rate entered",IF(E153=0,"",IF(F153="","Error Detected, No Pensionable pay",IF(AS153=1,"No Part Time Status Entered",IF(AR153=1,"No Part Time Hours Entered",IF(ISERROR(AD153)," Unknown Values entered.",IF(V153+W153&lt;1,"Acceptable",IF(T153+U153=200, "No Contributions Entered", IF(M153="","Error Detected, Choose reason&gt;",IF(Z153="1",IF(V153=1,"Please Enter Deemed Pensionable Pay","Add relevant Details Above"),"Please give details Above")))))))))))))</f>
        <v/>
      </c>
      <c r="M153" s="260"/>
      <c r="N153" s="91"/>
      <c r="O153" s="91" t="str">
        <f t="shared" si="22"/>
        <v/>
      </c>
      <c r="P153" s="94">
        <f t="shared" si="23"/>
        <v>0</v>
      </c>
      <c r="Q153" s="94">
        <f t="shared" si="23"/>
        <v>0</v>
      </c>
      <c r="R153" s="218">
        <f>(ROUND((F153/100*'Member Info'!$W$2), 2))</f>
        <v>0</v>
      </c>
      <c r="S153" s="218" t="e">
        <f t="shared" si="24"/>
        <v>#VALUE!</v>
      </c>
      <c r="T153" s="218" t="str">
        <f t="shared" si="25"/>
        <v/>
      </c>
      <c r="U153" s="227" t="str">
        <f t="shared" si="26"/>
        <v/>
      </c>
      <c r="V153" s="228" t="str">
        <f t="shared" si="27"/>
        <v/>
      </c>
      <c r="W153" s="228" t="str">
        <f t="shared" si="28"/>
        <v/>
      </c>
      <c r="X153" s="222">
        <f t="shared" si="29"/>
        <v>0</v>
      </c>
      <c r="Y153" s="110">
        <f t="shared" si="30"/>
        <v>0</v>
      </c>
      <c r="Z153" s="235" t="str">
        <f t="shared" si="31"/>
        <v/>
      </c>
      <c r="AA153" s="240" t="b">
        <f t="shared" si="32"/>
        <v>0</v>
      </c>
      <c r="AB153" s="235">
        <f t="shared" si="33"/>
        <v>0</v>
      </c>
      <c r="AC153" s="235">
        <f>IF('Member Info'!N150="",1,"")</f>
        <v>1</v>
      </c>
      <c r="AD153" s="243" t="e">
        <f t="shared" si="34"/>
        <v>#VALUE!</v>
      </c>
      <c r="AE153" s="130" t="str">
        <f t="shared" si="21"/>
        <v/>
      </c>
      <c r="AF153" s="124">
        <f t="shared" si="35"/>
        <v>1</v>
      </c>
      <c r="AG153" s="124" t="str">
        <f>IF('Member Info'!N150&lt;&gt;"",IF(AND('Member Info'!N150&lt;=$U$1,'Member Info'!N150&gt;=$T$1),1,0),"")</f>
        <v/>
      </c>
      <c r="AI153" s="124" t="b">
        <f t="shared" si="36"/>
        <v>0</v>
      </c>
      <c r="AJ153" s="124">
        <f t="shared" si="37"/>
        <v>0</v>
      </c>
      <c r="AL153" s="124">
        <f t="shared" si="38"/>
        <v>0</v>
      </c>
      <c r="AM153" s="124">
        <f>IF('Member Info'!F150&gt;$T$1,1,0)</f>
        <v>0</v>
      </c>
      <c r="AN153" s="124" t="b">
        <f>IF(ISERROR(T153),ERROR.TYPE(#REF!)=ERROR.TYPE(T153),FALSE)</f>
        <v>0</v>
      </c>
      <c r="AO153" s="124" t="b">
        <f>IF(ISERROR(U153),ERROR.TYPE(#REF!)=ERROR.TYPE(U153),FALSE)</f>
        <v>0</v>
      </c>
      <c r="AP153" s="124">
        <f>IF('Member Info'!F150&gt;'GP1 April 25'!$U$1,1,0)</f>
        <v>0</v>
      </c>
      <c r="AQ153" s="124">
        <f t="shared" si="39"/>
        <v>0</v>
      </c>
      <c r="AR153" s="124">
        <f t="shared" si="40"/>
        <v>0</v>
      </c>
      <c r="AS153" s="124">
        <f t="shared" si="41"/>
        <v>1</v>
      </c>
    </row>
    <row r="154" spans="1:45" x14ac:dyDescent="0.25">
      <c r="A154" s="4">
        <v>123</v>
      </c>
      <c r="B154" s="164">
        <f>'Member Info'!D151</f>
        <v>0</v>
      </c>
      <c r="C154" s="164">
        <f>'Member Info'!E151</f>
        <v>0</v>
      </c>
      <c r="D154" s="164" t="str">
        <f>'Member Info'!G151</f>
        <v/>
      </c>
      <c r="E154" s="165">
        <f>'Member Info'!B151</f>
        <v>0</v>
      </c>
      <c r="F154" s="242"/>
      <c r="G154" s="166" t="str">
        <f>IF(E154=0,"",('Member Info'!K151+'Member Info'!L151))</f>
        <v/>
      </c>
      <c r="H154" s="419"/>
      <c r="I154" s="419"/>
      <c r="J154" s="26"/>
      <c r="K154" s="26"/>
      <c r="L154" s="384" t="str">
        <f>IF(E154=0,"",IF('Member Info'!F151&gt;$U$1,CONCATENATE("Joined with practice on ", TEXT('Member Info'!F151, "DD/MM/YYYY")),IF('Member Info'!N151&lt;&gt;"",IF('Member Info'!N151&lt;$T$1,CONCATENATE("Left Scheme on ", TEXT('Member Info'!N151, "DD/MM/YYYY")),IF(OR(G154="",G154=0),"Error Detected, No rate entered",IF(E154=0,"",IF(F154="","Error Detected, No Pensionable pay",IF(AS154=1,"No Part Time Status Entered",IF(AR154=1,"No Part Time Hours Entered",IF(ISERROR(AD154)," Unknown Values entered.",IF(V154+W154&lt;1,"Acceptable",IF(T154+U154=200, "No Contributions Entered", IF(M154="","Error Detected, Choose reason&gt;",IF(Z154="1",IF(V154=1,"Please Enter Deemed Pensionable Pay","Add Any Relevant Details Above"),"Please Give Details Above"))))))))))),IF(OR(G154="",G154=0),"Error Detected, No rate entered",IF(E154=0,"",IF(F154="","Error Detected, No Pensionable pay",IF(AS154=1,"No Part Time Status Entered",IF(AR154=1,"No Part Time Hours Entered",IF(ISERROR(AD154)," Unknown Values entered.",IF(V154+W154&lt;1,"Acceptable",IF(T154+U154=200, "No Contributions Entered", IF(M154="","Error Detected, Choose reason&gt;",IF(Z154="1",IF(V154=1,"Please Enter Deemed Pensionable Pay","Add relevant Details Above"),"Please give details Above")))))))))))))</f>
        <v/>
      </c>
      <c r="M154" s="260"/>
      <c r="N154" s="91"/>
      <c r="O154" s="91" t="str">
        <f t="shared" si="22"/>
        <v/>
      </c>
      <c r="P154" s="94">
        <f t="shared" si="23"/>
        <v>0</v>
      </c>
      <c r="Q154" s="94">
        <f t="shared" si="23"/>
        <v>0</v>
      </c>
      <c r="R154" s="218">
        <f>(ROUND((F154/100*'Member Info'!$W$2), 2))</f>
        <v>0</v>
      </c>
      <c r="S154" s="218" t="e">
        <f t="shared" si="24"/>
        <v>#VALUE!</v>
      </c>
      <c r="T154" s="218" t="str">
        <f t="shared" si="25"/>
        <v/>
      </c>
      <c r="U154" s="227" t="str">
        <f t="shared" si="26"/>
        <v/>
      </c>
      <c r="V154" s="228" t="str">
        <f t="shared" si="27"/>
        <v/>
      </c>
      <c r="W154" s="228" t="str">
        <f t="shared" si="28"/>
        <v/>
      </c>
      <c r="X154" s="222">
        <f t="shared" si="29"/>
        <v>0</v>
      </c>
      <c r="Y154" s="110">
        <f t="shared" si="30"/>
        <v>0</v>
      </c>
      <c r="Z154" s="235" t="str">
        <f t="shared" si="31"/>
        <v/>
      </c>
      <c r="AA154" s="240" t="b">
        <f t="shared" si="32"/>
        <v>0</v>
      </c>
      <c r="AB154" s="235">
        <f t="shared" si="33"/>
        <v>0</v>
      </c>
      <c r="AC154" s="235">
        <f>IF('Member Info'!N151="",1,"")</f>
        <v>1</v>
      </c>
      <c r="AD154" s="243" t="e">
        <f t="shared" si="34"/>
        <v>#VALUE!</v>
      </c>
      <c r="AE154" s="130" t="str">
        <f t="shared" si="21"/>
        <v/>
      </c>
      <c r="AF154" s="124">
        <f t="shared" si="35"/>
        <v>1</v>
      </c>
      <c r="AG154" s="124" t="str">
        <f>IF('Member Info'!N151&lt;&gt;"",IF(AND('Member Info'!N151&lt;=$U$1,'Member Info'!N151&gt;=$T$1),1,0),"")</f>
        <v/>
      </c>
      <c r="AI154" s="124" t="b">
        <f t="shared" si="36"/>
        <v>0</v>
      </c>
      <c r="AJ154" s="124">
        <f t="shared" si="37"/>
        <v>0</v>
      </c>
      <c r="AL154" s="124">
        <f t="shared" si="38"/>
        <v>0</v>
      </c>
      <c r="AM154" s="124">
        <f>IF('Member Info'!F151&gt;$T$1,1,0)</f>
        <v>0</v>
      </c>
      <c r="AN154" s="124" t="b">
        <f>IF(ISERROR(T154),ERROR.TYPE(#REF!)=ERROR.TYPE(T154),FALSE)</f>
        <v>0</v>
      </c>
      <c r="AO154" s="124" t="b">
        <f>IF(ISERROR(U154),ERROR.TYPE(#REF!)=ERROR.TYPE(U154),FALSE)</f>
        <v>0</v>
      </c>
      <c r="AP154" s="124">
        <f>IF('Member Info'!F151&gt;'GP1 April 25'!$U$1,1,0)</f>
        <v>0</v>
      </c>
      <c r="AQ154" s="124">
        <f t="shared" si="39"/>
        <v>0</v>
      </c>
      <c r="AR154" s="124">
        <f t="shared" si="40"/>
        <v>0</v>
      </c>
      <c r="AS154" s="124">
        <f t="shared" si="41"/>
        <v>1</v>
      </c>
    </row>
    <row r="155" spans="1:45" x14ac:dyDescent="0.25">
      <c r="A155" s="4">
        <v>124</v>
      </c>
      <c r="B155" s="164">
        <f>'Member Info'!D152</f>
        <v>0</v>
      </c>
      <c r="C155" s="164">
        <f>'Member Info'!E152</f>
        <v>0</v>
      </c>
      <c r="D155" s="164" t="str">
        <f>'Member Info'!G152</f>
        <v/>
      </c>
      <c r="E155" s="165">
        <f>'Member Info'!B152</f>
        <v>0</v>
      </c>
      <c r="F155" s="242"/>
      <c r="G155" s="166" t="str">
        <f>IF(E155=0,"",('Member Info'!K152+'Member Info'!L152))</f>
        <v/>
      </c>
      <c r="H155" s="419"/>
      <c r="I155" s="419"/>
      <c r="J155" s="26"/>
      <c r="K155" s="26"/>
      <c r="L155" s="384" t="str">
        <f>IF(E155=0,"",IF('Member Info'!F152&gt;$U$1,CONCATENATE("Joined with practice on ", TEXT('Member Info'!F152, "DD/MM/YYYY")),IF('Member Info'!N152&lt;&gt;"",IF('Member Info'!N152&lt;$T$1,CONCATENATE("Left Scheme on ", TEXT('Member Info'!N152, "DD/MM/YYYY")),IF(OR(G155="",G155=0),"Error Detected, No rate entered",IF(E155=0,"",IF(F155="","Error Detected, No Pensionable pay",IF(AS155=1,"No Part Time Status Entered",IF(AR155=1,"No Part Time Hours Entered",IF(ISERROR(AD155)," Unknown Values entered.",IF(V155+W155&lt;1,"Acceptable",IF(T155+U155=200, "No Contributions Entered", IF(M155="","Error Detected, Choose reason&gt;",IF(Z155="1",IF(V155=1,"Please Enter Deemed Pensionable Pay","Add Any Relevant Details Above"),"Please Give Details Above"))))))))))),IF(OR(G155="",G155=0),"Error Detected, No rate entered",IF(E155=0,"",IF(F155="","Error Detected, No Pensionable pay",IF(AS155=1,"No Part Time Status Entered",IF(AR155=1,"No Part Time Hours Entered",IF(ISERROR(AD155)," Unknown Values entered.",IF(V155+W155&lt;1,"Acceptable",IF(T155+U155=200, "No Contributions Entered", IF(M155="","Error Detected, Choose reason&gt;",IF(Z155="1",IF(V155=1,"Please Enter Deemed Pensionable Pay","Add relevant Details Above"),"Please give details Above")))))))))))))</f>
        <v/>
      </c>
      <c r="M155" s="260"/>
      <c r="N155" s="91"/>
      <c r="O155" s="91" t="str">
        <f t="shared" si="22"/>
        <v/>
      </c>
      <c r="P155" s="94">
        <f t="shared" si="23"/>
        <v>0</v>
      </c>
      <c r="Q155" s="94">
        <f t="shared" si="23"/>
        <v>0</v>
      </c>
      <c r="R155" s="218">
        <f>(ROUND((F155/100*'Member Info'!$W$2), 2))</f>
        <v>0</v>
      </c>
      <c r="S155" s="218" t="e">
        <f t="shared" si="24"/>
        <v>#VALUE!</v>
      </c>
      <c r="T155" s="218" t="str">
        <f t="shared" si="25"/>
        <v/>
      </c>
      <c r="U155" s="227" t="str">
        <f t="shared" si="26"/>
        <v/>
      </c>
      <c r="V155" s="228" t="str">
        <f t="shared" si="27"/>
        <v/>
      </c>
      <c r="W155" s="228" t="str">
        <f t="shared" si="28"/>
        <v/>
      </c>
      <c r="X155" s="222">
        <f t="shared" si="29"/>
        <v>0</v>
      </c>
      <c r="Y155" s="110">
        <f t="shared" si="30"/>
        <v>0</v>
      </c>
      <c r="Z155" s="235" t="str">
        <f t="shared" si="31"/>
        <v/>
      </c>
      <c r="AA155" s="240" t="b">
        <f t="shared" si="32"/>
        <v>0</v>
      </c>
      <c r="AB155" s="235">
        <f t="shared" si="33"/>
        <v>0</v>
      </c>
      <c r="AC155" s="235">
        <f>IF('Member Info'!N152="",1,"")</f>
        <v>1</v>
      </c>
      <c r="AD155" s="243" t="e">
        <f t="shared" si="34"/>
        <v>#VALUE!</v>
      </c>
      <c r="AE155" s="130" t="str">
        <f t="shared" si="21"/>
        <v/>
      </c>
      <c r="AF155" s="124">
        <f t="shared" si="35"/>
        <v>1</v>
      </c>
      <c r="AG155" s="124" t="str">
        <f>IF('Member Info'!N152&lt;&gt;"",IF(AND('Member Info'!N152&lt;=$U$1,'Member Info'!N152&gt;=$T$1),1,0),"")</f>
        <v/>
      </c>
      <c r="AI155" s="124" t="b">
        <f t="shared" si="36"/>
        <v>0</v>
      </c>
      <c r="AJ155" s="124">
        <f t="shared" si="37"/>
        <v>0</v>
      </c>
      <c r="AL155" s="124">
        <f t="shared" si="38"/>
        <v>0</v>
      </c>
      <c r="AM155" s="124">
        <f>IF('Member Info'!F152&gt;$T$1,1,0)</f>
        <v>0</v>
      </c>
      <c r="AN155" s="124" t="b">
        <f>IF(ISERROR(T155),ERROR.TYPE(#REF!)=ERROR.TYPE(T155),FALSE)</f>
        <v>0</v>
      </c>
      <c r="AO155" s="124" t="b">
        <f>IF(ISERROR(U155),ERROR.TYPE(#REF!)=ERROR.TYPE(U155),FALSE)</f>
        <v>0</v>
      </c>
      <c r="AP155" s="124">
        <f>IF('Member Info'!F152&gt;'GP1 April 25'!$U$1,1,0)</f>
        <v>0</v>
      </c>
      <c r="AQ155" s="124">
        <f t="shared" si="39"/>
        <v>0</v>
      </c>
      <c r="AR155" s="124">
        <f t="shared" si="40"/>
        <v>0</v>
      </c>
      <c r="AS155" s="124">
        <f t="shared" si="41"/>
        <v>1</v>
      </c>
    </row>
    <row r="156" spans="1:45" x14ac:dyDescent="0.25">
      <c r="A156" s="4">
        <v>125</v>
      </c>
      <c r="B156" s="164">
        <f>'Member Info'!D153</f>
        <v>0</v>
      </c>
      <c r="C156" s="164">
        <f>'Member Info'!E153</f>
        <v>0</v>
      </c>
      <c r="D156" s="164" t="str">
        <f>'Member Info'!G153</f>
        <v/>
      </c>
      <c r="E156" s="165">
        <f>'Member Info'!B153</f>
        <v>0</v>
      </c>
      <c r="F156" s="242"/>
      <c r="G156" s="166" t="str">
        <f>IF(E156=0,"",('Member Info'!K153+'Member Info'!L153))</f>
        <v/>
      </c>
      <c r="H156" s="419"/>
      <c r="I156" s="419"/>
      <c r="J156" s="26"/>
      <c r="K156" s="26"/>
      <c r="L156" s="384" t="str">
        <f>IF(E156=0,"",IF('Member Info'!F153&gt;$U$1,CONCATENATE("Joined with practice on ", TEXT('Member Info'!F153, "DD/MM/YYYY")),IF('Member Info'!N153&lt;&gt;"",IF('Member Info'!N153&lt;$T$1,CONCATENATE("Left Scheme on ", TEXT('Member Info'!N153, "DD/MM/YYYY")),IF(OR(G156="",G156=0),"Error Detected, No rate entered",IF(E156=0,"",IF(F156="","Error Detected, No Pensionable pay",IF(AS156=1,"No Part Time Status Entered",IF(AR156=1,"No Part Time Hours Entered",IF(ISERROR(AD156)," Unknown Values entered.",IF(V156+W156&lt;1,"Acceptable",IF(T156+U156=200, "No Contributions Entered", IF(M156="","Error Detected, Choose reason&gt;",IF(Z156="1",IF(V156=1,"Please Enter Deemed Pensionable Pay","Add Any Relevant Details Above"),"Please Give Details Above"))))))))))),IF(OR(G156="",G156=0),"Error Detected, No rate entered",IF(E156=0,"",IF(F156="","Error Detected, No Pensionable pay",IF(AS156=1,"No Part Time Status Entered",IF(AR156=1,"No Part Time Hours Entered",IF(ISERROR(AD156)," Unknown Values entered.",IF(V156+W156&lt;1,"Acceptable",IF(T156+U156=200, "No Contributions Entered", IF(M156="","Error Detected, Choose reason&gt;",IF(Z156="1",IF(V156=1,"Please Enter Deemed Pensionable Pay","Add relevant Details Above"),"Please give details Above")))))))))))))</f>
        <v/>
      </c>
      <c r="M156" s="260"/>
      <c r="N156" s="91"/>
      <c r="O156" s="91" t="str">
        <f t="shared" si="22"/>
        <v/>
      </c>
      <c r="P156" s="94">
        <f t="shared" si="23"/>
        <v>0</v>
      </c>
      <c r="Q156" s="94">
        <f t="shared" si="23"/>
        <v>0</v>
      </c>
      <c r="R156" s="218">
        <f>(ROUND((F156/100*'Member Info'!$W$2), 2))</f>
        <v>0</v>
      </c>
      <c r="S156" s="218" t="e">
        <f t="shared" si="24"/>
        <v>#VALUE!</v>
      </c>
      <c r="T156" s="218" t="str">
        <f t="shared" si="25"/>
        <v/>
      </c>
      <c r="U156" s="227" t="str">
        <f t="shared" si="26"/>
        <v/>
      </c>
      <c r="V156" s="228" t="str">
        <f t="shared" si="27"/>
        <v/>
      </c>
      <c r="W156" s="228" t="str">
        <f t="shared" si="28"/>
        <v/>
      </c>
      <c r="X156" s="222">
        <f t="shared" si="29"/>
        <v>0</v>
      </c>
      <c r="Y156" s="110">
        <f t="shared" si="30"/>
        <v>0</v>
      </c>
      <c r="Z156" s="235" t="str">
        <f t="shared" si="31"/>
        <v/>
      </c>
      <c r="AA156" s="240" t="b">
        <f t="shared" si="32"/>
        <v>0</v>
      </c>
      <c r="AB156" s="235">
        <f t="shared" si="33"/>
        <v>0</v>
      </c>
      <c r="AC156" s="235">
        <f>IF('Member Info'!N153="",1,"")</f>
        <v>1</v>
      </c>
      <c r="AD156" s="243" t="e">
        <f t="shared" si="34"/>
        <v>#VALUE!</v>
      </c>
      <c r="AE156" s="130" t="str">
        <f t="shared" si="21"/>
        <v/>
      </c>
      <c r="AF156" s="124">
        <f t="shared" si="35"/>
        <v>1</v>
      </c>
      <c r="AG156" s="124" t="str">
        <f>IF('Member Info'!N153&lt;&gt;"",IF(AND('Member Info'!N153&lt;=$U$1,'Member Info'!N153&gt;=$T$1),1,0),"")</f>
        <v/>
      </c>
      <c r="AI156" s="124" t="b">
        <f t="shared" si="36"/>
        <v>0</v>
      </c>
      <c r="AJ156" s="124">
        <f t="shared" si="37"/>
        <v>0</v>
      </c>
      <c r="AL156" s="124">
        <f t="shared" si="38"/>
        <v>0</v>
      </c>
      <c r="AM156" s="124">
        <f>IF('Member Info'!F153&gt;$T$1,1,0)</f>
        <v>0</v>
      </c>
      <c r="AN156" s="124" t="b">
        <f>IF(ISERROR(T156),ERROR.TYPE(#REF!)=ERROR.TYPE(T156),FALSE)</f>
        <v>0</v>
      </c>
      <c r="AO156" s="124" t="b">
        <f>IF(ISERROR(U156),ERROR.TYPE(#REF!)=ERROR.TYPE(U156),FALSE)</f>
        <v>0</v>
      </c>
      <c r="AP156" s="124">
        <f>IF('Member Info'!F153&gt;'GP1 April 25'!$U$1,1,0)</f>
        <v>0</v>
      </c>
      <c r="AQ156" s="124">
        <f t="shared" si="39"/>
        <v>0</v>
      </c>
      <c r="AR156" s="124">
        <f t="shared" si="40"/>
        <v>0</v>
      </c>
      <c r="AS156" s="124">
        <f t="shared" si="41"/>
        <v>1</v>
      </c>
    </row>
    <row r="157" spans="1:45" x14ac:dyDescent="0.25">
      <c r="A157" s="4">
        <v>126</v>
      </c>
      <c r="B157" s="164">
        <f>'Member Info'!D154</f>
        <v>0</v>
      </c>
      <c r="C157" s="164">
        <f>'Member Info'!E154</f>
        <v>0</v>
      </c>
      <c r="D157" s="164" t="str">
        <f>'Member Info'!G154</f>
        <v/>
      </c>
      <c r="E157" s="165">
        <f>'Member Info'!B154</f>
        <v>0</v>
      </c>
      <c r="F157" s="242"/>
      <c r="G157" s="166" t="str">
        <f>IF(E157=0,"",('Member Info'!K154+'Member Info'!L154))</f>
        <v/>
      </c>
      <c r="H157" s="419"/>
      <c r="I157" s="419"/>
      <c r="J157" s="26"/>
      <c r="K157" s="26"/>
      <c r="L157" s="384" t="str">
        <f>IF(E157=0,"",IF('Member Info'!F154&gt;$U$1,CONCATENATE("Joined with practice on ", TEXT('Member Info'!F154, "DD/MM/YYYY")),IF('Member Info'!N154&lt;&gt;"",IF('Member Info'!N154&lt;$T$1,CONCATENATE("Left Scheme on ", TEXT('Member Info'!N154, "DD/MM/YYYY")),IF(OR(G157="",G157=0),"Error Detected, No rate entered",IF(E157=0,"",IF(F157="","Error Detected, No Pensionable pay",IF(AS157=1,"No Part Time Status Entered",IF(AR157=1,"No Part Time Hours Entered",IF(ISERROR(AD157)," Unknown Values entered.",IF(V157+W157&lt;1,"Acceptable",IF(T157+U157=200, "No Contributions Entered", IF(M157="","Error Detected, Choose reason&gt;",IF(Z157="1",IF(V157=1,"Please Enter Deemed Pensionable Pay","Add Any Relevant Details Above"),"Please Give Details Above"))))))))))),IF(OR(G157="",G157=0),"Error Detected, No rate entered",IF(E157=0,"",IF(F157="","Error Detected, No Pensionable pay",IF(AS157=1,"No Part Time Status Entered",IF(AR157=1,"No Part Time Hours Entered",IF(ISERROR(AD157)," Unknown Values entered.",IF(V157+W157&lt;1,"Acceptable",IF(T157+U157=200, "No Contributions Entered", IF(M157="","Error Detected, Choose reason&gt;",IF(Z157="1",IF(V157=1,"Please Enter Deemed Pensionable Pay","Add relevant Details Above"),"Please give details Above")))))))))))))</f>
        <v/>
      </c>
      <c r="M157" s="260"/>
      <c r="N157" s="91"/>
      <c r="O157" s="91" t="str">
        <f t="shared" si="22"/>
        <v/>
      </c>
      <c r="P157" s="94">
        <f t="shared" si="23"/>
        <v>0</v>
      </c>
      <c r="Q157" s="94">
        <f t="shared" si="23"/>
        <v>0</v>
      </c>
      <c r="R157" s="218">
        <f>(ROUND((F157/100*'Member Info'!$W$2), 2))</f>
        <v>0</v>
      </c>
      <c r="S157" s="218" t="e">
        <f t="shared" si="24"/>
        <v>#VALUE!</v>
      </c>
      <c r="T157" s="218" t="str">
        <f t="shared" si="25"/>
        <v/>
      </c>
      <c r="U157" s="227" t="str">
        <f t="shared" si="26"/>
        <v/>
      </c>
      <c r="V157" s="228" t="str">
        <f t="shared" si="27"/>
        <v/>
      </c>
      <c r="W157" s="228" t="str">
        <f t="shared" si="28"/>
        <v/>
      </c>
      <c r="X157" s="222">
        <f t="shared" si="29"/>
        <v>0</v>
      </c>
      <c r="Y157" s="110">
        <f t="shared" si="30"/>
        <v>0</v>
      </c>
      <c r="Z157" s="235" t="str">
        <f t="shared" si="31"/>
        <v/>
      </c>
      <c r="AA157" s="240" t="b">
        <f t="shared" si="32"/>
        <v>0</v>
      </c>
      <c r="AB157" s="235">
        <f t="shared" si="33"/>
        <v>0</v>
      </c>
      <c r="AC157" s="235">
        <f>IF('Member Info'!N154="",1,"")</f>
        <v>1</v>
      </c>
      <c r="AD157" s="243" t="e">
        <f t="shared" si="34"/>
        <v>#VALUE!</v>
      </c>
      <c r="AE157" s="130" t="str">
        <f t="shared" si="21"/>
        <v/>
      </c>
      <c r="AF157" s="124">
        <f t="shared" si="35"/>
        <v>1</v>
      </c>
      <c r="AG157" s="124" t="str">
        <f>IF('Member Info'!N154&lt;&gt;"",IF(AND('Member Info'!N154&lt;=$U$1,'Member Info'!N154&gt;=$T$1),1,0),"")</f>
        <v/>
      </c>
      <c r="AI157" s="124" t="b">
        <f t="shared" si="36"/>
        <v>0</v>
      </c>
      <c r="AJ157" s="124">
        <f t="shared" si="37"/>
        <v>0</v>
      </c>
      <c r="AL157" s="124">
        <f t="shared" si="38"/>
        <v>0</v>
      </c>
      <c r="AM157" s="124">
        <f>IF('Member Info'!F154&gt;$T$1,1,0)</f>
        <v>0</v>
      </c>
      <c r="AN157" s="124" t="b">
        <f>IF(ISERROR(T157),ERROR.TYPE(#REF!)=ERROR.TYPE(T157),FALSE)</f>
        <v>0</v>
      </c>
      <c r="AO157" s="124" t="b">
        <f>IF(ISERROR(U157),ERROR.TYPE(#REF!)=ERROR.TYPE(U157),FALSE)</f>
        <v>0</v>
      </c>
      <c r="AP157" s="124">
        <f>IF('Member Info'!F154&gt;'GP1 April 25'!$U$1,1,0)</f>
        <v>0</v>
      </c>
      <c r="AQ157" s="124">
        <f t="shared" si="39"/>
        <v>0</v>
      </c>
      <c r="AR157" s="124">
        <f t="shared" si="40"/>
        <v>0</v>
      </c>
      <c r="AS157" s="124">
        <f t="shared" si="41"/>
        <v>1</v>
      </c>
    </row>
    <row r="158" spans="1:45" x14ac:dyDescent="0.25">
      <c r="A158" s="4">
        <v>127</v>
      </c>
      <c r="B158" s="164">
        <f>'Member Info'!D155</f>
        <v>0</v>
      </c>
      <c r="C158" s="164">
        <f>'Member Info'!E155</f>
        <v>0</v>
      </c>
      <c r="D158" s="164" t="str">
        <f>'Member Info'!G155</f>
        <v/>
      </c>
      <c r="E158" s="165">
        <f>'Member Info'!B155</f>
        <v>0</v>
      </c>
      <c r="F158" s="242"/>
      <c r="G158" s="166" t="str">
        <f>IF(E158=0,"",('Member Info'!K155+'Member Info'!L155))</f>
        <v/>
      </c>
      <c r="H158" s="419"/>
      <c r="I158" s="419"/>
      <c r="J158" s="26"/>
      <c r="K158" s="26"/>
      <c r="L158" s="384" t="str">
        <f>IF(E158=0,"",IF('Member Info'!F155&gt;$U$1,CONCATENATE("Joined with practice on ", TEXT('Member Info'!F155, "DD/MM/YYYY")),IF('Member Info'!N155&lt;&gt;"",IF('Member Info'!N155&lt;$T$1,CONCATENATE("Left Scheme on ", TEXT('Member Info'!N155, "DD/MM/YYYY")),IF(OR(G158="",G158=0),"Error Detected, No rate entered",IF(E158=0,"",IF(F158="","Error Detected, No Pensionable pay",IF(AS158=1,"No Part Time Status Entered",IF(AR158=1,"No Part Time Hours Entered",IF(ISERROR(AD158)," Unknown Values entered.",IF(V158+W158&lt;1,"Acceptable",IF(T158+U158=200, "No Contributions Entered", IF(M158="","Error Detected, Choose reason&gt;",IF(Z158="1",IF(V158=1,"Please Enter Deemed Pensionable Pay","Add Any Relevant Details Above"),"Please Give Details Above"))))))))))),IF(OR(G158="",G158=0),"Error Detected, No rate entered",IF(E158=0,"",IF(F158="","Error Detected, No Pensionable pay",IF(AS158=1,"No Part Time Status Entered",IF(AR158=1,"No Part Time Hours Entered",IF(ISERROR(AD158)," Unknown Values entered.",IF(V158+W158&lt;1,"Acceptable",IF(T158+U158=200, "No Contributions Entered", IF(M158="","Error Detected, Choose reason&gt;",IF(Z158="1",IF(V158=1,"Please Enter Deemed Pensionable Pay","Add relevant Details Above"),"Please give details Above")))))))))))))</f>
        <v/>
      </c>
      <c r="M158" s="260"/>
      <c r="N158" s="91"/>
      <c r="O158" s="91" t="str">
        <f t="shared" si="22"/>
        <v/>
      </c>
      <c r="P158" s="94">
        <f t="shared" si="23"/>
        <v>0</v>
      </c>
      <c r="Q158" s="94">
        <f t="shared" si="23"/>
        <v>0</v>
      </c>
      <c r="R158" s="218">
        <f>(ROUND((F158/100*'Member Info'!$W$2), 2))</f>
        <v>0</v>
      </c>
      <c r="S158" s="218" t="e">
        <f t="shared" si="24"/>
        <v>#VALUE!</v>
      </c>
      <c r="T158" s="218" t="str">
        <f t="shared" si="25"/>
        <v/>
      </c>
      <c r="U158" s="227" t="str">
        <f t="shared" si="26"/>
        <v/>
      </c>
      <c r="V158" s="228" t="str">
        <f t="shared" si="27"/>
        <v/>
      </c>
      <c r="W158" s="228" t="str">
        <f t="shared" si="28"/>
        <v/>
      </c>
      <c r="X158" s="222">
        <f t="shared" si="29"/>
        <v>0</v>
      </c>
      <c r="Y158" s="110">
        <f t="shared" si="30"/>
        <v>0</v>
      </c>
      <c r="Z158" s="235" t="str">
        <f t="shared" si="31"/>
        <v/>
      </c>
      <c r="AA158" s="240" t="b">
        <f t="shared" si="32"/>
        <v>0</v>
      </c>
      <c r="AB158" s="235">
        <f t="shared" si="33"/>
        <v>0</v>
      </c>
      <c r="AC158" s="235">
        <f>IF('Member Info'!N155="",1,"")</f>
        <v>1</v>
      </c>
      <c r="AD158" s="243" t="e">
        <f t="shared" si="34"/>
        <v>#VALUE!</v>
      </c>
      <c r="AE158" s="130" t="str">
        <f t="shared" si="21"/>
        <v/>
      </c>
      <c r="AF158" s="124">
        <f t="shared" si="35"/>
        <v>1</v>
      </c>
      <c r="AG158" s="124" t="str">
        <f>IF('Member Info'!N155&lt;&gt;"",IF(AND('Member Info'!N155&lt;=$U$1,'Member Info'!N155&gt;=$T$1),1,0),"")</f>
        <v/>
      </c>
      <c r="AI158" s="124" t="b">
        <f t="shared" si="36"/>
        <v>0</v>
      </c>
      <c r="AJ158" s="124">
        <f t="shared" si="37"/>
        <v>0</v>
      </c>
      <c r="AL158" s="124">
        <f t="shared" si="38"/>
        <v>0</v>
      </c>
      <c r="AM158" s="124">
        <f>IF('Member Info'!F155&gt;$T$1,1,0)</f>
        <v>0</v>
      </c>
      <c r="AN158" s="124" t="b">
        <f>IF(ISERROR(T158),ERROR.TYPE(#REF!)=ERROR.TYPE(T158),FALSE)</f>
        <v>0</v>
      </c>
      <c r="AO158" s="124" t="b">
        <f>IF(ISERROR(U158),ERROR.TYPE(#REF!)=ERROR.TYPE(U158),FALSE)</f>
        <v>0</v>
      </c>
      <c r="AP158" s="124">
        <f>IF('Member Info'!F155&gt;'GP1 April 25'!$U$1,1,0)</f>
        <v>0</v>
      </c>
      <c r="AQ158" s="124">
        <f t="shared" si="39"/>
        <v>0</v>
      </c>
      <c r="AR158" s="124">
        <f t="shared" si="40"/>
        <v>0</v>
      </c>
      <c r="AS158" s="124">
        <f t="shared" si="41"/>
        <v>1</v>
      </c>
    </row>
    <row r="159" spans="1:45" x14ac:dyDescent="0.25">
      <c r="A159" s="4">
        <v>128</v>
      </c>
      <c r="B159" s="164">
        <f>'Member Info'!D156</f>
        <v>0</v>
      </c>
      <c r="C159" s="164">
        <f>'Member Info'!E156</f>
        <v>0</v>
      </c>
      <c r="D159" s="164" t="str">
        <f>'Member Info'!G156</f>
        <v/>
      </c>
      <c r="E159" s="165">
        <f>'Member Info'!B156</f>
        <v>0</v>
      </c>
      <c r="F159" s="242"/>
      <c r="G159" s="166" t="str">
        <f>IF(E159=0,"",('Member Info'!K156+'Member Info'!L156))</f>
        <v/>
      </c>
      <c r="H159" s="419"/>
      <c r="I159" s="419"/>
      <c r="J159" s="26"/>
      <c r="K159" s="26"/>
      <c r="L159" s="384" t="str">
        <f>IF(E159=0,"",IF('Member Info'!F156&gt;$U$1,CONCATENATE("Joined with practice on ", TEXT('Member Info'!F156, "DD/MM/YYYY")),IF('Member Info'!N156&lt;&gt;"",IF('Member Info'!N156&lt;$T$1,CONCATENATE("Left Scheme on ", TEXT('Member Info'!N156, "DD/MM/YYYY")),IF(OR(G159="",G159=0),"Error Detected, No rate entered",IF(E159=0,"",IF(F159="","Error Detected, No Pensionable pay",IF(AS159=1,"No Part Time Status Entered",IF(AR159=1,"No Part Time Hours Entered",IF(ISERROR(AD159)," Unknown Values entered.",IF(V159+W159&lt;1,"Acceptable",IF(T159+U159=200, "No Contributions Entered", IF(M159="","Error Detected, Choose reason&gt;",IF(Z159="1",IF(V159=1,"Please Enter Deemed Pensionable Pay","Add Any Relevant Details Above"),"Please Give Details Above"))))))))))),IF(OR(G159="",G159=0),"Error Detected, No rate entered",IF(E159=0,"",IF(F159="","Error Detected, No Pensionable pay",IF(AS159=1,"No Part Time Status Entered",IF(AR159=1,"No Part Time Hours Entered",IF(ISERROR(AD159)," Unknown Values entered.",IF(V159+W159&lt;1,"Acceptable",IF(T159+U159=200, "No Contributions Entered", IF(M159="","Error Detected, Choose reason&gt;",IF(Z159="1",IF(V159=1,"Please Enter Deemed Pensionable Pay","Add relevant Details Above"),"Please give details Above")))))))))))))</f>
        <v/>
      </c>
      <c r="M159" s="260"/>
      <c r="N159" s="91"/>
      <c r="O159" s="91" t="str">
        <f t="shared" si="22"/>
        <v/>
      </c>
      <c r="P159" s="94">
        <f t="shared" si="23"/>
        <v>0</v>
      </c>
      <c r="Q159" s="94">
        <f t="shared" si="23"/>
        <v>0</v>
      </c>
      <c r="R159" s="218">
        <f>(ROUND((F159/100*'Member Info'!$W$2), 2))</f>
        <v>0</v>
      </c>
      <c r="S159" s="218" t="e">
        <f t="shared" si="24"/>
        <v>#VALUE!</v>
      </c>
      <c r="T159" s="218" t="str">
        <f t="shared" si="25"/>
        <v/>
      </c>
      <c r="U159" s="227" t="str">
        <f t="shared" si="26"/>
        <v/>
      </c>
      <c r="V159" s="228" t="str">
        <f t="shared" si="27"/>
        <v/>
      </c>
      <c r="W159" s="228" t="str">
        <f t="shared" si="28"/>
        <v/>
      </c>
      <c r="X159" s="222">
        <f t="shared" si="29"/>
        <v>0</v>
      </c>
      <c r="Y159" s="110">
        <f t="shared" si="30"/>
        <v>0</v>
      </c>
      <c r="Z159" s="235" t="str">
        <f t="shared" si="31"/>
        <v/>
      </c>
      <c r="AA159" s="240" t="b">
        <f t="shared" si="32"/>
        <v>0</v>
      </c>
      <c r="AB159" s="235">
        <f t="shared" si="33"/>
        <v>0</v>
      </c>
      <c r="AC159" s="235">
        <f>IF('Member Info'!N156="",1,"")</f>
        <v>1</v>
      </c>
      <c r="AD159" s="243" t="e">
        <f t="shared" si="34"/>
        <v>#VALUE!</v>
      </c>
      <c r="AE159" s="130" t="str">
        <f t="shared" si="21"/>
        <v/>
      </c>
      <c r="AF159" s="124">
        <f t="shared" si="35"/>
        <v>1</v>
      </c>
      <c r="AG159" s="124" t="str">
        <f>IF('Member Info'!N156&lt;&gt;"",IF(AND('Member Info'!N156&lt;=$U$1,'Member Info'!N156&gt;=$T$1),1,0),"")</f>
        <v/>
      </c>
      <c r="AI159" s="124" t="b">
        <f t="shared" si="36"/>
        <v>0</v>
      </c>
      <c r="AJ159" s="124">
        <f t="shared" si="37"/>
        <v>0</v>
      </c>
      <c r="AL159" s="124">
        <f t="shared" si="38"/>
        <v>0</v>
      </c>
      <c r="AM159" s="124">
        <f>IF('Member Info'!F156&gt;$T$1,1,0)</f>
        <v>0</v>
      </c>
      <c r="AN159" s="124" t="b">
        <f>IF(ISERROR(T159),ERROR.TYPE(#REF!)=ERROR.TYPE(T159),FALSE)</f>
        <v>0</v>
      </c>
      <c r="AO159" s="124" t="b">
        <f>IF(ISERROR(U159),ERROR.TYPE(#REF!)=ERROR.TYPE(U159),FALSE)</f>
        <v>0</v>
      </c>
      <c r="AP159" s="124">
        <f>IF('Member Info'!F156&gt;'GP1 April 25'!$U$1,1,0)</f>
        <v>0</v>
      </c>
      <c r="AQ159" s="124">
        <f t="shared" si="39"/>
        <v>0</v>
      </c>
      <c r="AR159" s="124">
        <f t="shared" si="40"/>
        <v>0</v>
      </c>
      <c r="AS159" s="124">
        <f t="shared" si="41"/>
        <v>1</v>
      </c>
    </row>
    <row r="160" spans="1:45" x14ac:dyDescent="0.25">
      <c r="A160" s="4">
        <v>129</v>
      </c>
      <c r="B160" s="164">
        <f>'Member Info'!D157</f>
        <v>0</v>
      </c>
      <c r="C160" s="164">
        <f>'Member Info'!E157</f>
        <v>0</v>
      </c>
      <c r="D160" s="164" t="str">
        <f>'Member Info'!G157</f>
        <v/>
      </c>
      <c r="E160" s="165">
        <f>'Member Info'!B157</f>
        <v>0</v>
      </c>
      <c r="F160" s="242"/>
      <c r="G160" s="166" t="str">
        <f>IF(E160=0,"",('Member Info'!K157+'Member Info'!L157))</f>
        <v/>
      </c>
      <c r="H160" s="419"/>
      <c r="I160" s="419"/>
      <c r="J160" s="26"/>
      <c r="K160" s="26"/>
      <c r="L160" s="384" t="str">
        <f>IF(E160=0,"",IF('Member Info'!F157&gt;$U$1,CONCATENATE("Joined with practice on ", TEXT('Member Info'!F157, "DD/MM/YYYY")),IF('Member Info'!N157&lt;&gt;"",IF('Member Info'!N157&lt;$T$1,CONCATENATE("Left Scheme on ", TEXT('Member Info'!N157, "DD/MM/YYYY")),IF(OR(G160="",G160=0),"Error Detected, No rate entered",IF(E160=0,"",IF(F160="","Error Detected, No Pensionable pay",IF(AS160=1,"No Part Time Status Entered",IF(AR160=1,"No Part Time Hours Entered",IF(ISERROR(AD160)," Unknown Values entered.",IF(V160+W160&lt;1,"Acceptable",IF(T160+U160=200, "No Contributions Entered", IF(M160="","Error Detected, Choose reason&gt;",IF(Z160="1",IF(V160=1,"Please Enter Deemed Pensionable Pay","Add Any Relevant Details Above"),"Please Give Details Above"))))))))))),IF(OR(G160="",G160=0),"Error Detected, No rate entered",IF(E160=0,"",IF(F160="","Error Detected, No Pensionable pay",IF(AS160=1,"No Part Time Status Entered",IF(AR160=1,"No Part Time Hours Entered",IF(ISERROR(AD160)," Unknown Values entered.",IF(V160+W160&lt;1,"Acceptable",IF(T160+U160=200, "No Contributions Entered", IF(M160="","Error Detected, Choose reason&gt;",IF(Z160="1",IF(V160=1,"Please Enter Deemed Pensionable Pay","Add relevant Details Above"),"Please give details Above")))))))))))))</f>
        <v/>
      </c>
      <c r="M160" s="260"/>
      <c r="N160" s="91"/>
      <c r="O160" s="91" t="str">
        <f t="shared" si="22"/>
        <v/>
      </c>
      <c r="P160" s="94">
        <f t="shared" si="23"/>
        <v>0</v>
      </c>
      <c r="Q160" s="94">
        <f t="shared" si="23"/>
        <v>0</v>
      </c>
      <c r="R160" s="218">
        <f>(ROUND((F160/100*'Member Info'!$W$2), 2))</f>
        <v>0</v>
      </c>
      <c r="S160" s="218" t="e">
        <f t="shared" si="24"/>
        <v>#VALUE!</v>
      </c>
      <c r="T160" s="218" t="str">
        <f t="shared" si="25"/>
        <v/>
      </c>
      <c r="U160" s="227" t="str">
        <f t="shared" si="26"/>
        <v/>
      </c>
      <c r="V160" s="228" t="str">
        <f t="shared" si="27"/>
        <v/>
      </c>
      <c r="W160" s="228" t="str">
        <f t="shared" si="28"/>
        <v/>
      </c>
      <c r="X160" s="222">
        <f t="shared" si="29"/>
        <v>0</v>
      </c>
      <c r="Y160" s="110">
        <f t="shared" si="30"/>
        <v>0</v>
      </c>
      <c r="Z160" s="235" t="str">
        <f t="shared" si="31"/>
        <v/>
      </c>
      <c r="AA160" s="240" t="b">
        <f t="shared" si="32"/>
        <v>0</v>
      </c>
      <c r="AB160" s="235">
        <f t="shared" si="33"/>
        <v>0</v>
      </c>
      <c r="AC160" s="235">
        <f>IF('Member Info'!N157="",1,"")</f>
        <v>1</v>
      </c>
      <c r="AD160" s="243" t="e">
        <f t="shared" si="34"/>
        <v>#VALUE!</v>
      </c>
      <c r="AE160" s="130" t="str">
        <f t="shared" ref="AE160:AE181" si="42">IF(AP160=1,"",IF(Y160=1,"",IF(AG160=1,"",IF(E160=0,"",IF(AB160=1,"",IF(L160="acceptable","",IF(T160+U160="0","",T160+U160)))))))</f>
        <v/>
      </c>
      <c r="AF160" s="124">
        <f t="shared" si="35"/>
        <v>1</v>
      </c>
      <c r="AG160" s="124" t="str">
        <f>IF('Member Info'!N157&lt;&gt;"",IF(AND('Member Info'!N157&lt;=$U$1,'Member Info'!N157&gt;=$T$1),1,0),"")</f>
        <v/>
      </c>
      <c r="AI160" s="124" t="b">
        <f t="shared" si="36"/>
        <v>0</v>
      </c>
      <c r="AJ160" s="124">
        <f t="shared" si="37"/>
        <v>0</v>
      </c>
      <c r="AL160" s="124">
        <f t="shared" si="38"/>
        <v>0</v>
      </c>
      <c r="AM160" s="124">
        <f>IF('Member Info'!F157&gt;$T$1,1,0)</f>
        <v>0</v>
      </c>
      <c r="AN160" s="124" t="b">
        <f>IF(ISERROR(T160),ERROR.TYPE(#REF!)=ERROR.TYPE(T160),FALSE)</f>
        <v>0</v>
      </c>
      <c r="AO160" s="124" t="b">
        <f>IF(ISERROR(U160),ERROR.TYPE(#REF!)=ERROR.TYPE(U160),FALSE)</f>
        <v>0</v>
      </c>
      <c r="AP160" s="124">
        <f>IF('Member Info'!F157&gt;'GP1 April 25'!$U$1,1,0)</f>
        <v>0</v>
      </c>
      <c r="AQ160" s="124">
        <f t="shared" si="39"/>
        <v>0</v>
      </c>
      <c r="AR160" s="124">
        <f t="shared" si="40"/>
        <v>0</v>
      </c>
      <c r="AS160" s="124">
        <f t="shared" si="41"/>
        <v>1</v>
      </c>
    </row>
    <row r="161" spans="1:45" x14ac:dyDescent="0.25">
      <c r="A161" s="4">
        <v>130</v>
      </c>
      <c r="B161" s="164">
        <f>'Member Info'!D158</f>
        <v>0</v>
      </c>
      <c r="C161" s="164">
        <f>'Member Info'!E158</f>
        <v>0</v>
      </c>
      <c r="D161" s="164" t="str">
        <f>'Member Info'!G158</f>
        <v/>
      </c>
      <c r="E161" s="165">
        <f>'Member Info'!B158</f>
        <v>0</v>
      </c>
      <c r="F161" s="242"/>
      <c r="G161" s="166" t="str">
        <f>IF(E161=0,"",('Member Info'!K158+'Member Info'!L158))</f>
        <v/>
      </c>
      <c r="H161" s="419"/>
      <c r="I161" s="419"/>
      <c r="J161" s="26"/>
      <c r="K161" s="26"/>
      <c r="L161" s="384" t="str">
        <f>IF(E161=0,"",IF('Member Info'!F158&gt;$U$1,CONCATENATE("Joined with practice on ", TEXT('Member Info'!F158, "DD/MM/YYYY")),IF('Member Info'!N158&lt;&gt;"",IF('Member Info'!N158&lt;$T$1,CONCATENATE("Left Scheme on ", TEXT('Member Info'!N158, "DD/MM/YYYY")),IF(OR(G161="",G161=0),"Error Detected, No rate entered",IF(E161=0,"",IF(F161="","Error Detected, No Pensionable pay",IF(AS161=1,"No Part Time Status Entered",IF(AR161=1,"No Part Time Hours Entered",IF(ISERROR(AD161)," Unknown Values entered.",IF(V161+W161&lt;1,"Acceptable",IF(T161+U161=200, "No Contributions Entered", IF(M161="","Error Detected, Choose reason&gt;",IF(Z161="1",IF(V161=1,"Please Enter Deemed Pensionable Pay","Add Any Relevant Details Above"),"Please Give Details Above"))))))))))),IF(OR(G161="",G161=0),"Error Detected, No rate entered",IF(E161=0,"",IF(F161="","Error Detected, No Pensionable pay",IF(AS161=1,"No Part Time Status Entered",IF(AR161=1,"No Part Time Hours Entered",IF(ISERROR(AD161)," Unknown Values entered.",IF(V161+W161&lt;1,"Acceptable",IF(T161+U161=200, "No Contributions Entered", IF(M161="","Error Detected, Choose reason&gt;",IF(Z161="1",IF(V161=1,"Please Enter Deemed Pensionable Pay","Add relevant Details Above"),"Please give details Above")))))))))))))</f>
        <v/>
      </c>
      <c r="M161" s="260"/>
      <c r="N161" s="91"/>
      <c r="O161" s="91" t="str">
        <f t="shared" ref="O161:O181" si="43">IF(E161=0,"",IF(ISERROR((F161+J161+K161)),0,IF((F161+J161+K161)&lt;1,0,1)))</f>
        <v/>
      </c>
      <c r="P161" s="94">
        <f t="shared" ref="P161:Q181" si="44">J161</f>
        <v>0</v>
      </c>
      <c r="Q161" s="94">
        <f t="shared" si="44"/>
        <v>0</v>
      </c>
      <c r="R161" s="218">
        <f>(ROUND((F161/100*'Member Info'!$W$2), 2))</f>
        <v>0</v>
      </c>
      <c r="S161" s="218" t="e">
        <f t="shared" ref="S161:S181" si="45">ROUND((F161/100*G161),2)</f>
        <v>#VALUE!</v>
      </c>
      <c r="T161" s="218" t="str">
        <f t="shared" ref="T161:T181" si="46">IF(E161=0,"",(100-(P161/R161*100)))</f>
        <v/>
      </c>
      <c r="U161" s="227" t="str">
        <f t="shared" ref="U161:U181" si="47">IF(E161=0,"",(100-(Q161/S161*100)))</f>
        <v/>
      </c>
      <c r="V161" s="228" t="str">
        <f t="shared" ref="V161:V181" si="48">IF(E161=0,"",IF(T161&gt;$T$16,1,IF(T161&lt;-$T$16,1,0)))</f>
        <v/>
      </c>
      <c r="W161" s="228" t="str">
        <f t="shared" ref="W161:W181" si="49">IF(E161=0,"",IF(G161=0,1,IF(U161&gt;$T$16,1,IF(U161&lt;-$T$16,1,0))))</f>
        <v/>
      </c>
      <c r="X161" s="222">
        <f t="shared" ref="X161:X181" si="50">IF(E161=0,0,IF(F161="",1,0))</f>
        <v>0</v>
      </c>
      <c r="Y161" s="110">
        <f t="shared" ref="Y161:Y181" si="51">IF(E161=0,0,IF(M161="",0,1))</f>
        <v>0</v>
      </c>
      <c r="Z161" s="235" t="str">
        <f t="shared" ref="Z161:Z181" si="52">IF(M161="SMP/Occupational Maternity","1",IF(M161="SSP/Occupational Sick pay","1",""))</f>
        <v/>
      </c>
      <c r="AA161" s="240" t="b">
        <f t="shared" ref="AA161:AA181" si="53">IF(OR(AN161=TRUE,AO161=TRUE),TRUE,FALSE)</f>
        <v>0</v>
      </c>
      <c r="AB161" s="235">
        <f t="shared" ref="AB161:AB181" si="54">IF(OR(M161="left scheme/Employment",AC161=""), 1,0)</f>
        <v>0</v>
      </c>
      <c r="AC161" s="235">
        <f>IF('Member Info'!N158="",1,"")</f>
        <v>1</v>
      </c>
      <c r="AD161" s="243" t="e">
        <f t="shared" ref="AD161:AD181" si="55">(T161+U161)</f>
        <v>#VALUE!</v>
      </c>
      <c r="AE161" s="130" t="str">
        <f t="shared" si="42"/>
        <v/>
      </c>
      <c r="AF161" s="124">
        <f t="shared" ref="AF161:AF181" si="56">SUM(AB161+AC161)</f>
        <v>1</v>
      </c>
      <c r="AG161" s="124" t="str">
        <f>IF('Member Info'!N158&lt;&gt;"",IF(AND('Member Info'!N158&lt;=$U$1,'Member Info'!N158&gt;=$T$1),1,0),"")</f>
        <v/>
      </c>
      <c r="AI161" s="124" t="b">
        <f t="shared" ref="AI161:AI181" si="57">OR(M161="SMP/Occupational Maternity",M161="SSP/Occupational Sick pay")</f>
        <v>0</v>
      </c>
      <c r="AJ161" s="124">
        <f t="shared" ref="AJ161:AJ181" si="58">IF(AI161=TRUE,1,0)</f>
        <v>0</v>
      </c>
      <c r="AL161" s="124">
        <f t="shared" ref="AL161:AL181" si="59">IF(L161="Please Enter Deemed Pensionable Pay",1,0)</f>
        <v>0</v>
      </c>
      <c r="AM161" s="124">
        <f>IF('Member Info'!F158&gt;$T$1,1,0)</f>
        <v>0</v>
      </c>
      <c r="AN161" s="124" t="b">
        <f>IF(ISERROR(T161),ERROR.TYPE(#REF!)=ERROR.TYPE(T161),FALSE)</f>
        <v>0</v>
      </c>
      <c r="AO161" s="124" t="b">
        <f>IF(ISERROR(U161),ERROR.TYPE(#REF!)=ERROR.TYPE(U161),FALSE)</f>
        <v>0</v>
      </c>
      <c r="AP161" s="124">
        <f>IF('Member Info'!F158&gt;'GP1 April 25'!$U$1,1,0)</f>
        <v>0</v>
      </c>
      <c r="AQ161" s="124">
        <f t="shared" ref="AQ161:AQ181" si="60">IF(H161="Part Time",1,0)</f>
        <v>0</v>
      </c>
      <c r="AR161" s="124">
        <f t="shared" ref="AR161:AR181" si="61">IF(AND(AQ161=1,I161=""),1,0)</f>
        <v>0</v>
      </c>
      <c r="AS161" s="124">
        <f t="shared" ref="AS161:AS181" si="62">IF(OR(H161=0,H161=""),1,0)</f>
        <v>1</v>
      </c>
    </row>
    <row r="162" spans="1:45" x14ac:dyDescent="0.25">
      <c r="A162" s="4">
        <v>131</v>
      </c>
      <c r="B162" s="164">
        <f>'Member Info'!D159</f>
        <v>0</v>
      </c>
      <c r="C162" s="164">
        <f>'Member Info'!E159</f>
        <v>0</v>
      </c>
      <c r="D162" s="164" t="str">
        <f>'Member Info'!G159</f>
        <v/>
      </c>
      <c r="E162" s="165">
        <f>'Member Info'!B159</f>
        <v>0</v>
      </c>
      <c r="F162" s="242"/>
      <c r="G162" s="166" t="str">
        <f>IF(E162=0,"",('Member Info'!K159+'Member Info'!L159))</f>
        <v/>
      </c>
      <c r="H162" s="419"/>
      <c r="I162" s="419"/>
      <c r="J162" s="26"/>
      <c r="K162" s="26"/>
      <c r="L162" s="384" t="str">
        <f>IF(E162=0,"",IF('Member Info'!F159&gt;$U$1,CONCATENATE("Joined with practice on ", TEXT('Member Info'!F159, "DD/MM/YYYY")),IF('Member Info'!N159&lt;&gt;"",IF('Member Info'!N159&lt;$T$1,CONCATENATE("Left Scheme on ", TEXT('Member Info'!N159, "DD/MM/YYYY")),IF(OR(G162="",G162=0),"Error Detected, No rate entered",IF(E162=0,"",IF(F162="","Error Detected, No Pensionable pay",IF(AS162=1,"No Part Time Status Entered",IF(AR162=1,"No Part Time Hours Entered",IF(ISERROR(AD162)," Unknown Values entered.",IF(V162+W162&lt;1,"Acceptable",IF(T162+U162=200, "No Contributions Entered", IF(M162="","Error Detected, Choose reason&gt;",IF(Z162="1",IF(V162=1,"Please Enter Deemed Pensionable Pay","Add Any Relevant Details Above"),"Please Give Details Above"))))))))))),IF(OR(G162="",G162=0),"Error Detected, No rate entered",IF(E162=0,"",IF(F162="","Error Detected, No Pensionable pay",IF(AS162=1,"No Part Time Status Entered",IF(AR162=1,"No Part Time Hours Entered",IF(ISERROR(AD162)," Unknown Values entered.",IF(V162+W162&lt;1,"Acceptable",IF(T162+U162=200, "No Contributions Entered", IF(M162="","Error Detected, Choose reason&gt;",IF(Z162="1",IF(V162=1,"Please Enter Deemed Pensionable Pay","Add relevant Details Above"),"Please give details Above")))))))))))))</f>
        <v/>
      </c>
      <c r="M162" s="260"/>
      <c r="N162" s="91"/>
      <c r="O162" s="91" t="str">
        <f t="shared" si="43"/>
        <v/>
      </c>
      <c r="P162" s="94">
        <f t="shared" si="44"/>
        <v>0</v>
      </c>
      <c r="Q162" s="94">
        <f t="shared" si="44"/>
        <v>0</v>
      </c>
      <c r="R162" s="218">
        <f>(ROUND((F162/100*'Member Info'!$W$2), 2))</f>
        <v>0</v>
      </c>
      <c r="S162" s="218" t="e">
        <f t="shared" si="45"/>
        <v>#VALUE!</v>
      </c>
      <c r="T162" s="218" t="str">
        <f t="shared" si="46"/>
        <v/>
      </c>
      <c r="U162" s="227" t="str">
        <f t="shared" si="47"/>
        <v/>
      </c>
      <c r="V162" s="228" t="str">
        <f t="shared" si="48"/>
        <v/>
      </c>
      <c r="W162" s="228" t="str">
        <f t="shared" si="49"/>
        <v/>
      </c>
      <c r="X162" s="222">
        <f t="shared" si="50"/>
        <v>0</v>
      </c>
      <c r="Y162" s="110">
        <f t="shared" si="51"/>
        <v>0</v>
      </c>
      <c r="Z162" s="235" t="str">
        <f t="shared" si="52"/>
        <v/>
      </c>
      <c r="AA162" s="240" t="b">
        <f t="shared" si="53"/>
        <v>0</v>
      </c>
      <c r="AB162" s="235">
        <f t="shared" si="54"/>
        <v>0</v>
      </c>
      <c r="AC162" s="235">
        <f>IF('Member Info'!N159="",1,"")</f>
        <v>1</v>
      </c>
      <c r="AD162" s="243" t="e">
        <f t="shared" si="55"/>
        <v>#VALUE!</v>
      </c>
      <c r="AE162" s="130" t="str">
        <f t="shared" si="42"/>
        <v/>
      </c>
      <c r="AF162" s="124">
        <f t="shared" si="56"/>
        <v>1</v>
      </c>
      <c r="AG162" s="124" t="str">
        <f>IF('Member Info'!N159&lt;&gt;"",IF(AND('Member Info'!N159&lt;=$U$1,'Member Info'!N159&gt;=$T$1),1,0),"")</f>
        <v/>
      </c>
      <c r="AI162" s="124" t="b">
        <f t="shared" si="57"/>
        <v>0</v>
      </c>
      <c r="AJ162" s="124">
        <f t="shared" si="58"/>
        <v>0</v>
      </c>
      <c r="AL162" s="124">
        <f t="shared" si="59"/>
        <v>0</v>
      </c>
      <c r="AM162" s="124">
        <f>IF('Member Info'!F159&gt;$T$1,1,0)</f>
        <v>0</v>
      </c>
      <c r="AN162" s="124" t="b">
        <f>IF(ISERROR(T162),ERROR.TYPE(#REF!)=ERROR.TYPE(T162),FALSE)</f>
        <v>0</v>
      </c>
      <c r="AO162" s="124" t="b">
        <f>IF(ISERROR(U162),ERROR.TYPE(#REF!)=ERROR.TYPE(U162),FALSE)</f>
        <v>0</v>
      </c>
      <c r="AP162" s="124">
        <f>IF('Member Info'!F159&gt;'GP1 April 25'!$U$1,1,0)</f>
        <v>0</v>
      </c>
      <c r="AQ162" s="124">
        <f t="shared" si="60"/>
        <v>0</v>
      </c>
      <c r="AR162" s="124">
        <f t="shared" si="61"/>
        <v>0</v>
      </c>
      <c r="AS162" s="124">
        <f t="shared" si="62"/>
        <v>1</v>
      </c>
    </row>
    <row r="163" spans="1:45" x14ac:dyDescent="0.25">
      <c r="A163" s="4">
        <v>132</v>
      </c>
      <c r="B163" s="164">
        <f>'Member Info'!D160</f>
        <v>0</v>
      </c>
      <c r="C163" s="164">
        <f>'Member Info'!E160</f>
        <v>0</v>
      </c>
      <c r="D163" s="164" t="str">
        <f>'Member Info'!G160</f>
        <v/>
      </c>
      <c r="E163" s="165">
        <f>'Member Info'!B160</f>
        <v>0</v>
      </c>
      <c r="F163" s="242"/>
      <c r="G163" s="166" t="str">
        <f>IF(E163=0,"",('Member Info'!K160+'Member Info'!L160))</f>
        <v/>
      </c>
      <c r="H163" s="419"/>
      <c r="I163" s="419"/>
      <c r="J163" s="26"/>
      <c r="K163" s="26"/>
      <c r="L163" s="384" t="str">
        <f>IF(E163=0,"",IF('Member Info'!F160&gt;$U$1,CONCATENATE("Joined with practice on ", TEXT('Member Info'!F160, "DD/MM/YYYY")),IF('Member Info'!N160&lt;&gt;"",IF('Member Info'!N160&lt;$T$1,CONCATENATE("Left Scheme on ", TEXT('Member Info'!N160, "DD/MM/YYYY")),IF(OR(G163="",G163=0),"Error Detected, No rate entered",IF(E163=0,"",IF(F163="","Error Detected, No Pensionable pay",IF(AS163=1,"No Part Time Status Entered",IF(AR163=1,"No Part Time Hours Entered",IF(ISERROR(AD163)," Unknown Values entered.",IF(V163+W163&lt;1,"Acceptable",IF(T163+U163=200, "No Contributions Entered", IF(M163="","Error Detected, Choose reason&gt;",IF(Z163="1",IF(V163=1,"Please Enter Deemed Pensionable Pay","Add Any Relevant Details Above"),"Please Give Details Above"))))))))))),IF(OR(G163="",G163=0),"Error Detected, No rate entered",IF(E163=0,"",IF(F163="","Error Detected, No Pensionable pay",IF(AS163=1,"No Part Time Status Entered",IF(AR163=1,"No Part Time Hours Entered",IF(ISERROR(AD163)," Unknown Values entered.",IF(V163+W163&lt;1,"Acceptable",IF(T163+U163=200, "No Contributions Entered", IF(M163="","Error Detected, Choose reason&gt;",IF(Z163="1",IF(V163=1,"Please Enter Deemed Pensionable Pay","Add relevant Details Above"),"Please give details Above")))))))))))))</f>
        <v/>
      </c>
      <c r="M163" s="260"/>
      <c r="N163" s="91"/>
      <c r="O163" s="91" t="str">
        <f t="shared" si="43"/>
        <v/>
      </c>
      <c r="P163" s="94">
        <f t="shared" si="44"/>
        <v>0</v>
      </c>
      <c r="Q163" s="94">
        <f t="shared" si="44"/>
        <v>0</v>
      </c>
      <c r="R163" s="218">
        <f>(ROUND((F163/100*'Member Info'!$W$2), 2))</f>
        <v>0</v>
      </c>
      <c r="S163" s="218" t="e">
        <f t="shared" si="45"/>
        <v>#VALUE!</v>
      </c>
      <c r="T163" s="218" t="str">
        <f t="shared" si="46"/>
        <v/>
      </c>
      <c r="U163" s="227" t="str">
        <f t="shared" si="47"/>
        <v/>
      </c>
      <c r="V163" s="228" t="str">
        <f t="shared" si="48"/>
        <v/>
      </c>
      <c r="W163" s="228" t="str">
        <f t="shared" si="49"/>
        <v/>
      </c>
      <c r="X163" s="222">
        <f t="shared" si="50"/>
        <v>0</v>
      </c>
      <c r="Y163" s="110">
        <f t="shared" si="51"/>
        <v>0</v>
      </c>
      <c r="Z163" s="235" t="str">
        <f t="shared" si="52"/>
        <v/>
      </c>
      <c r="AA163" s="240" t="b">
        <f t="shared" si="53"/>
        <v>0</v>
      </c>
      <c r="AB163" s="235">
        <f t="shared" si="54"/>
        <v>0</v>
      </c>
      <c r="AC163" s="235">
        <f>IF('Member Info'!N160="",1,"")</f>
        <v>1</v>
      </c>
      <c r="AD163" s="243" t="e">
        <f t="shared" si="55"/>
        <v>#VALUE!</v>
      </c>
      <c r="AE163" s="130" t="str">
        <f t="shared" si="42"/>
        <v/>
      </c>
      <c r="AF163" s="124">
        <f t="shared" si="56"/>
        <v>1</v>
      </c>
      <c r="AG163" s="124" t="str">
        <f>IF('Member Info'!N160&lt;&gt;"",IF(AND('Member Info'!N160&lt;=$U$1,'Member Info'!N160&gt;=$T$1),1,0),"")</f>
        <v/>
      </c>
      <c r="AI163" s="124" t="b">
        <f t="shared" si="57"/>
        <v>0</v>
      </c>
      <c r="AJ163" s="124">
        <f t="shared" si="58"/>
        <v>0</v>
      </c>
      <c r="AL163" s="124">
        <f t="shared" si="59"/>
        <v>0</v>
      </c>
      <c r="AM163" s="124">
        <f>IF('Member Info'!F160&gt;$T$1,1,0)</f>
        <v>0</v>
      </c>
      <c r="AN163" s="124" t="b">
        <f>IF(ISERROR(T163),ERROR.TYPE(#REF!)=ERROR.TYPE(T163),FALSE)</f>
        <v>0</v>
      </c>
      <c r="AO163" s="124" t="b">
        <f>IF(ISERROR(U163),ERROR.TYPE(#REF!)=ERROR.TYPE(U163),FALSE)</f>
        <v>0</v>
      </c>
      <c r="AP163" s="124">
        <f>IF('Member Info'!F160&gt;'GP1 April 25'!$U$1,1,0)</f>
        <v>0</v>
      </c>
      <c r="AQ163" s="124">
        <f t="shared" si="60"/>
        <v>0</v>
      </c>
      <c r="AR163" s="124">
        <f t="shared" si="61"/>
        <v>0</v>
      </c>
      <c r="AS163" s="124">
        <f t="shared" si="62"/>
        <v>1</v>
      </c>
    </row>
    <row r="164" spans="1:45" x14ac:dyDescent="0.25">
      <c r="A164" s="4">
        <v>133</v>
      </c>
      <c r="B164" s="164">
        <f>'Member Info'!D161</f>
        <v>0</v>
      </c>
      <c r="C164" s="164">
        <f>'Member Info'!E161</f>
        <v>0</v>
      </c>
      <c r="D164" s="164" t="str">
        <f>'Member Info'!G161</f>
        <v/>
      </c>
      <c r="E164" s="165">
        <f>'Member Info'!B161</f>
        <v>0</v>
      </c>
      <c r="F164" s="242"/>
      <c r="G164" s="166" t="str">
        <f>IF(E164=0,"",('Member Info'!K161+'Member Info'!L161))</f>
        <v/>
      </c>
      <c r="H164" s="419"/>
      <c r="I164" s="419"/>
      <c r="J164" s="26"/>
      <c r="K164" s="26"/>
      <c r="L164" s="384" t="str">
        <f>IF(E164=0,"",IF('Member Info'!F161&gt;$U$1,CONCATENATE("Joined with practice on ", TEXT('Member Info'!F161, "DD/MM/YYYY")),IF('Member Info'!N161&lt;&gt;"",IF('Member Info'!N161&lt;$T$1,CONCATENATE("Left Scheme on ", TEXT('Member Info'!N161, "DD/MM/YYYY")),IF(OR(G164="",G164=0),"Error Detected, No rate entered",IF(E164=0,"",IF(F164="","Error Detected, No Pensionable pay",IF(AS164=1,"No Part Time Status Entered",IF(AR164=1,"No Part Time Hours Entered",IF(ISERROR(AD164)," Unknown Values entered.",IF(V164+W164&lt;1,"Acceptable",IF(T164+U164=200, "No Contributions Entered", IF(M164="","Error Detected, Choose reason&gt;",IF(Z164="1",IF(V164=1,"Please Enter Deemed Pensionable Pay","Add Any Relevant Details Above"),"Please Give Details Above"))))))))))),IF(OR(G164="",G164=0),"Error Detected, No rate entered",IF(E164=0,"",IF(F164="","Error Detected, No Pensionable pay",IF(AS164=1,"No Part Time Status Entered",IF(AR164=1,"No Part Time Hours Entered",IF(ISERROR(AD164)," Unknown Values entered.",IF(V164+W164&lt;1,"Acceptable",IF(T164+U164=200, "No Contributions Entered", IF(M164="","Error Detected, Choose reason&gt;",IF(Z164="1",IF(V164=1,"Please Enter Deemed Pensionable Pay","Add relevant Details Above"),"Please give details Above")))))))))))))</f>
        <v/>
      </c>
      <c r="M164" s="260"/>
      <c r="N164" s="91"/>
      <c r="O164" s="91" t="str">
        <f t="shared" si="43"/>
        <v/>
      </c>
      <c r="P164" s="94">
        <f t="shared" si="44"/>
        <v>0</v>
      </c>
      <c r="Q164" s="94">
        <f t="shared" si="44"/>
        <v>0</v>
      </c>
      <c r="R164" s="218">
        <f>(ROUND((F164/100*'Member Info'!$W$2), 2))</f>
        <v>0</v>
      </c>
      <c r="S164" s="218" t="e">
        <f t="shared" si="45"/>
        <v>#VALUE!</v>
      </c>
      <c r="T164" s="218" t="str">
        <f t="shared" si="46"/>
        <v/>
      </c>
      <c r="U164" s="227" t="str">
        <f t="shared" si="47"/>
        <v/>
      </c>
      <c r="V164" s="228" t="str">
        <f t="shared" si="48"/>
        <v/>
      </c>
      <c r="W164" s="228" t="str">
        <f t="shared" si="49"/>
        <v/>
      </c>
      <c r="X164" s="222">
        <f t="shared" si="50"/>
        <v>0</v>
      </c>
      <c r="Y164" s="110">
        <f t="shared" si="51"/>
        <v>0</v>
      </c>
      <c r="Z164" s="235" t="str">
        <f t="shared" si="52"/>
        <v/>
      </c>
      <c r="AA164" s="240" t="b">
        <f t="shared" si="53"/>
        <v>0</v>
      </c>
      <c r="AB164" s="235">
        <f t="shared" si="54"/>
        <v>0</v>
      </c>
      <c r="AC164" s="235">
        <f>IF('Member Info'!N161="",1,"")</f>
        <v>1</v>
      </c>
      <c r="AD164" s="243" t="e">
        <f t="shared" si="55"/>
        <v>#VALUE!</v>
      </c>
      <c r="AE164" s="130" t="str">
        <f t="shared" si="42"/>
        <v/>
      </c>
      <c r="AF164" s="124">
        <f t="shared" si="56"/>
        <v>1</v>
      </c>
      <c r="AG164" s="124" t="str">
        <f>IF('Member Info'!N161&lt;&gt;"",IF(AND('Member Info'!N161&lt;=$U$1,'Member Info'!N161&gt;=$T$1),1,0),"")</f>
        <v/>
      </c>
      <c r="AI164" s="124" t="b">
        <f t="shared" si="57"/>
        <v>0</v>
      </c>
      <c r="AJ164" s="124">
        <f t="shared" si="58"/>
        <v>0</v>
      </c>
      <c r="AL164" s="124">
        <f t="shared" si="59"/>
        <v>0</v>
      </c>
      <c r="AM164" s="124">
        <f>IF('Member Info'!F161&gt;$T$1,1,0)</f>
        <v>0</v>
      </c>
      <c r="AN164" s="124" t="b">
        <f>IF(ISERROR(T164),ERROR.TYPE(#REF!)=ERROR.TYPE(T164),FALSE)</f>
        <v>0</v>
      </c>
      <c r="AO164" s="124" t="b">
        <f>IF(ISERROR(U164),ERROR.TYPE(#REF!)=ERROR.TYPE(U164),FALSE)</f>
        <v>0</v>
      </c>
      <c r="AP164" s="124">
        <f>IF('Member Info'!F161&gt;'GP1 April 25'!$U$1,1,0)</f>
        <v>0</v>
      </c>
      <c r="AQ164" s="124">
        <f t="shared" si="60"/>
        <v>0</v>
      </c>
      <c r="AR164" s="124">
        <f t="shared" si="61"/>
        <v>0</v>
      </c>
      <c r="AS164" s="124">
        <f t="shared" si="62"/>
        <v>1</v>
      </c>
    </row>
    <row r="165" spans="1:45" x14ac:dyDescent="0.25">
      <c r="A165" s="4">
        <v>134</v>
      </c>
      <c r="B165" s="164">
        <f>'Member Info'!D162</f>
        <v>0</v>
      </c>
      <c r="C165" s="164">
        <f>'Member Info'!E162</f>
        <v>0</v>
      </c>
      <c r="D165" s="164" t="str">
        <f>'Member Info'!G162</f>
        <v/>
      </c>
      <c r="E165" s="165">
        <f>'Member Info'!B162</f>
        <v>0</v>
      </c>
      <c r="F165" s="242"/>
      <c r="G165" s="166" t="str">
        <f>IF(E165=0,"",('Member Info'!K162+'Member Info'!L162))</f>
        <v/>
      </c>
      <c r="H165" s="419"/>
      <c r="I165" s="419"/>
      <c r="J165" s="26"/>
      <c r="K165" s="26"/>
      <c r="L165" s="384" t="str">
        <f>IF(E165=0,"",IF('Member Info'!F162&gt;$U$1,CONCATENATE("Joined with practice on ", TEXT('Member Info'!F162, "DD/MM/YYYY")),IF('Member Info'!N162&lt;&gt;"",IF('Member Info'!N162&lt;$T$1,CONCATENATE("Left Scheme on ", TEXT('Member Info'!N162, "DD/MM/YYYY")),IF(OR(G165="",G165=0),"Error Detected, No rate entered",IF(E165=0,"",IF(F165="","Error Detected, No Pensionable pay",IF(AS165=1,"No Part Time Status Entered",IF(AR165=1,"No Part Time Hours Entered",IF(ISERROR(AD165)," Unknown Values entered.",IF(V165+W165&lt;1,"Acceptable",IF(T165+U165=200, "No Contributions Entered", IF(M165="","Error Detected, Choose reason&gt;",IF(Z165="1",IF(V165=1,"Please Enter Deemed Pensionable Pay","Add Any Relevant Details Above"),"Please Give Details Above"))))))))))),IF(OR(G165="",G165=0),"Error Detected, No rate entered",IF(E165=0,"",IF(F165="","Error Detected, No Pensionable pay",IF(AS165=1,"No Part Time Status Entered",IF(AR165=1,"No Part Time Hours Entered",IF(ISERROR(AD165)," Unknown Values entered.",IF(V165+W165&lt;1,"Acceptable",IF(T165+U165=200, "No Contributions Entered", IF(M165="","Error Detected, Choose reason&gt;",IF(Z165="1",IF(V165=1,"Please Enter Deemed Pensionable Pay","Add relevant Details Above"),"Please give details Above")))))))))))))</f>
        <v/>
      </c>
      <c r="M165" s="260"/>
      <c r="N165" s="91"/>
      <c r="O165" s="91" t="str">
        <f t="shared" si="43"/>
        <v/>
      </c>
      <c r="P165" s="94">
        <f t="shared" si="44"/>
        <v>0</v>
      </c>
      <c r="Q165" s="94">
        <f t="shared" si="44"/>
        <v>0</v>
      </c>
      <c r="R165" s="218">
        <f>(ROUND((F165/100*'Member Info'!$W$2), 2))</f>
        <v>0</v>
      </c>
      <c r="S165" s="218" t="e">
        <f t="shared" si="45"/>
        <v>#VALUE!</v>
      </c>
      <c r="T165" s="218" t="str">
        <f t="shared" si="46"/>
        <v/>
      </c>
      <c r="U165" s="227" t="str">
        <f t="shared" si="47"/>
        <v/>
      </c>
      <c r="V165" s="228" t="str">
        <f t="shared" si="48"/>
        <v/>
      </c>
      <c r="W165" s="228" t="str">
        <f t="shared" si="49"/>
        <v/>
      </c>
      <c r="X165" s="222">
        <f t="shared" si="50"/>
        <v>0</v>
      </c>
      <c r="Y165" s="110">
        <f t="shared" si="51"/>
        <v>0</v>
      </c>
      <c r="Z165" s="235" t="str">
        <f t="shared" si="52"/>
        <v/>
      </c>
      <c r="AA165" s="240" t="b">
        <f t="shared" si="53"/>
        <v>0</v>
      </c>
      <c r="AB165" s="235">
        <f t="shared" si="54"/>
        <v>0</v>
      </c>
      <c r="AC165" s="235">
        <f>IF('Member Info'!N162="",1,"")</f>
        <v>1</v>
      </c>
      <c r="AD165" s="243" t="e">
        <f t="shared" si="55"/>
        <v>#VALUE!</v>
      </c>
      <c r="AE165" s="130" t="str">
        <f t="shared" si="42"/>
        <v/>
      </c>
      <c r="AF165" s="124">
        <f t="shared" si="56"/>
        <v>1</v>
      </c>
      <c r="AG165" s="124" t="str">
        <f>IF('Member Info'!N162&lt;&gt;"",IF(AND('Member Info'!N162&lt;=$U$1,'Member Info'!N162&gt;=$T$1),1,0),"")</f>
        <v/>
      </c>
      <c r="AI165" s="124" t="b">
        <f t="shared" si="57"/>
        <v>0</v>
      </c>
      <c r="AJ165" s="124">
        <f t="shared" si="58"/>
        <v>0</v>
      </c>
      <c r="AL165" s="124">
        <f t="shared" si="59"/>
        <v>0</v>
      </c>
      <c r="AM165" s="124">
        <f>IF('Member Info'!F162&gt;$T$1,1,0)</f>
        <v>0</v>
      </c>
      <c r="AN165" s="124" t="b">
        <f>IF(ISERROR(T165),ERROR.TYPE(#REF!)=ERROR.TYPE(T165),FALSE)</f>
        <v>0</v>
      </c>
      <c r="AO165" s="124" t="b">
        <f>IF(ISERROR(U165),ERROR.TYPE(#REF!)=ERROR.TYPE(U165),FALSE)</f>
        <v>0</v>
      </c>
      <c r="AP165" s="124">
        <f>IF('Member Info'!F162&gt;'GP1 April 25'!$U$1,1,0)</f>
        <v>0</v>
      </c>
      <c r="AQ165" s="124">
        <f t="shared" si="60"/>
        <v>0</v>
      </c>
      <c r="AR165" s="124">
        <f t="shared" si="61"/>
        <v>0</v>
      </c>
      <c r="AS165" s="124">
        <f t="shared" si="62"/>
        <v>1</v>
      </c>
    </row>
    <row r="166" spans="1:45" x14ac:dyDescent="0.25">
      <c r="A166" s="4">
        <v>135</v>
      </c>
      <c r="B166" s="164">
        <f>'Member Info'!D163</f>
        <v>0</v>
      </c>
      <c r="C166" s="164">
        <f>'Member Info'!E163</f>
        <v>0</v>
      </c>
      <c r="D166" s="164" t="str">
        <f>'Member Info'!G163</f>
        <v/>
      </c>
      <c r="E166" s="165">
        <f>'Member Info'!B163</f>
        <v>0</v>
      </c>
      <c r="F166" s="242"/>
      <c r="G166" s="166" t="str">
        <f>IF(E166=0,"",('Member Info'!K163+'Member Info'!L163))</f>
        <v/>
      </c>
      <c r="H166" s="419"/>
      <c r="I166" s="419"/>
      <c r="J166" s="26"/>
      <c r="K166" s="26"/>
      <c r="L166" s="384" t="str">
        <f>IF(E166=0,"",IF('Member Info'!F163&gt;$U$1,CONCATENATE("Joined with practice on ", TEXT('Member Info'!F163, "DD/MM/YYYY")),IF('Member Info'!N163&lt;&gt;"",IF('Member Info'!N163&lt;$T$1,CONCATENATE("Left Scheme on ", TEXT('Member Info'!N163, "DD/MM/YYYY")),IF(OR(G166="",G166=0),"Error Detected, No rate entered",IF(E166=0,"",IF(F166="","Error Detected, No Pensionable pay",IF(AS166=1,"No Part Time Status Entered",IF(AR166=1,"No Part Time Hours Entered",IF(ISERROR(AD166)," Unknown Values entered.",IF(V166+W166&lt;1,"Acceptable",IF(T166+U166=200, "No Contributions Entered", IF(M166="","Error Detected, Choose reason&gt;",IF(Z166="1",IF(V166=1,"Please Enter Deemed Pensionable Pay","Add Any Relevant Details Above"),"Please Give Details Above"))))))))))),IF(OR(G166="",G166=0),"Error Detected, No rate entered",IF(E166=0,"",IF(F166="","Error Detected, No Pensionable pay",IF(AS166=1,"No Part Time Status Entered",IF(AR166=1,"No Part Time Hours Entered",IF(ISERROR(AD166)," Unknown Values entered.",IF(V166+W166&lt;1,"Acceptable",IF(T166+U166=200, "No Contributions Entered", IF(M166="","Error Detected, Choose reason&gt;",IF(Z166="1",IF(V166=1,"Please Enter Deemed Pensionable Pay","Add relevant Details Above"),"Please give details Above")))))))))))))</f>
        <v/>
      </c>
      <c r="M166" s="260"/>
      <c r="N166" s="91"/>
      <c r="O166" s="91" t="str">
        <f t="shared" si="43"/>
        <v/>
      </c>
      <c r="P166" s="94">
        <f t="shared" si="44"/>
        <v>0</v>
      </c>
      <c r="Q166" s="94">
        <f t="shared" si="44"/>
        <v>0</v>
      </c>
      <c r="R166" s="218">
        <f>(ROUND((F166/100*'Member Info'!$W$2), 2))</f>
        <v>0</v>
      </c>
      <c r="S166" s="218" t="e">
        <f t="shared" si="45"/>
        <v>#VALUE!</v>
      </c>
      <c r="T166" s="218" t="str">
        <f t="shared" si="46"/>
        <v/>
      </c>
      <c r="U166" s="227" t="str">
        <f t="shared" si="47"/>
        <v/>
      </c>
      <c r="V166" s="228" t="str">
        <f t="shared" si="48"/>
        <v/>
      </c>
      <c r="W166" s="228" t="str">
        <f t="shared" si="49"/>
        <v/>
      </c>
      <c r="X166" s="222">
        <f t="shared" si="50"/>
        <v>0</v>
      </c>
      <c r="Y166" s="110">
        <f t="shared" si="51"/>
        <v>0</v>
      </c>
      <c r="Z166" s="235" t="str">
        <f t="shared" si="52"/>
        <v/>
      </c>
      <c r="AA166" s="240" t="b">
        <f t="shared" si="53"/>
        <v>0</v>
      </c>
      <c r="AB166" s="235">
        <f t="shared" si="54"/>
        <v>0</v>
      </c>
      <c r="AC166" s="235">
        <f>IF('Member Info'!N163="",1,"")</f>
        <v>1</v>
      </c>
      <c r="AD166" s="243" t="e">
        <f t="shared" si="55"/>
        <v>#VALUE!</v>
      </c>
      <c r="AE166" s="130" t="str">
        <f t="shared" si="42"/>
        <v/>
      </c>
      <c r="AF166" s="124">
        <f t="shared" si="56"/>
        <v>1</v>
      </c>
      <c r="AG166" s="124" t="str">
        <f>IF('Member Info'!N163&lt;&gt;"",IF(AND('Member Info'!N163&lt;=$U$1,'Member Info'!N163&gt;=$T$1),1,0),"")</f>
        <v/>
      </c>
      <c r="AI166" s="124" t="b">
        <f t="shared" si="57"/>
        <v>0</v>
      </c>
      <c r="AJ166" s="124">
        <f t="shared" si="58"/>
        <v>0</v>
      </c>
      <c r="AL166" s="124">
        <f t="shared" si="59"/>
        <v>0</v>
      </c>
      <c r="AM166" s="124">
        <f>IF('Member Info'!F163&gt;$T$1,1,0)</f>
        <v>0</v>
      </c>
      <c r="AN166" s="124" t="b">
        <f>IF(ISERROR(T166),ERROR.TYPE(#REF!)=ERROR.TYPE(T166),FALSE)</f>
        <v>0</v>
      </c>
      <c r="AO166" s="124" t="b">
        <f>IF(ISERROR(U166),ERROR.TYPE(#REF!)=ERROR.TYPE(U166),FALSE)</f>
        <v>0</v>
      </c>
      <c r="AP166" s="124">
        <f>IF('Member Info'!F163&gt;'GP1 April 25'!$U$1,1,0)</f>
        <v>0</v>
      </c>
      <c r="AQ166" s="124">
        <f t="shared" si="60"/>
        <v>0</v>
      </c>
      <c r="AR166" s="124">
        <f t="shared" si="61"/>
        <v>0</v>
      </c>
      <c r="AS166" s="124">
        <f t="shared" si="62"/>
        <v>1</v>
      </c>
    </row>
    <row r="167" spans="1:45" x14ac:dyDescent="0.25">
      <c r="A167" s="4">
        <v>136</v>
      </c>
      <c r="B167" s="164">
        <f>'Member Info'!D164</f>
        <v>0</v>
      </c>
      <c r="C167" s="164">
        <f>'Member Info'!E164</f>
        <v>0</v>
      </c>
      <c r="D167" s="164" t="str">
        <f>'Member Info'!G164</f>
        <v/>
      </c>
      <c r="E167" s="165">
        <f>'Member Info'!B164</f>
        <v>0</v>
      </c>
      <c r="F167" s="242"/>
      <c r="G167" s="166" t="str">
        <f>IF(E167=0,"",('Member Info'!K164+'Member Info'!L164))</f>
        <v/>
      </c>
      <c r="H167" s="419"/>
      <c r="I167" s="419"/>
      <c r="J167" s="26"/>
      <c r="K167" s="26"/>
      <c r="L167" s="384" t="str">
        <f>IF(E167=0,"",IF('Member Info'!F164&gt;$U$1,CONCATENATE("Joined with practice on ", TEXT('Member Info'!F164, "DD/MM/YYYY")),IF('Member Info'!N164&lt;&gt;"",IF('Member Info'!N164&lt;$T$1,CONCATENATE("Left Scheme on ", TEXT('Member Info'!N164, "DD/MM/YYYY")),IF(OR(G167="",G167=0),"Error Detected, No rate entered",IF(E167=0,"",IF(F167="","Error Detected, No Pensionable pay",IF(AS167=1,"No Part Time Status Entered",IF(AR167=1,"No Part Time Hours Entered",IF(ISERROR(AD167)," Unknown Values entered.",IF(V167+W167&lt;1,"Acceptable",IF(T167+U167=200, "No Contributions Entered", IF(M167="","Error Detected, Choose reason&gt;",IF(Z167="1",IF(V167=1,"Please Enter Deemed Pensionable Pay","Add Any Relevant Details Above"),"Please Give Details Above"))))))))))),IF(OR(G167="",G167=0),"Error Detected, No rate entered",IF(E167=0,"",IF(F167="","Error Detected, No Pensionable pay",IF(AS167=1,"No Part Time Status Entered",IF(AR167=1,"No Part Time Hours Entered",IF(ISERROR(AD167)," Unknown Values entered.",IF(V167+W167&lt;1,"Acceptable",IF(T167+U167=200, "No Contributions Entered", IF(M167="","Error Detected, Choose reason&gt;",IF(Z167="1",IF(V167=1,"Please Enter Deemed Pensionable Pay","Add relevant Details Above"),"Please give details Above")))))))))))))</f>
        <v/>
      </c>
      <c r="M167" s="260"/>
      <c r="N167" s="91"/>
      <c r="O167" s="91" t="str">
        <f t="shared" si="43"/>
        <v/>
      </c>
      <c r="P167" s="94">
        <f t="shared" si="44"/>
        <v>0</v>
      </c>
      <c r="Q167" s="94">
        <f t="shared" si="44"/>
        <v>0</v>
      </c>
      <c r="R167" s="218">
        <f>(ROUND((F167/100*'Member Info'!$W$2), 2))</f>
        <v>0</v>
      </c>
      <c r="S167" s="218" t="e">
        <f t="shared" si="45"/>
        <v>#VALUE!</v>
      </c>
      <c r="T167" s="218" t="str">
        <f t="shared" si="46"/>
        <v/>
      </c>
      <c r="U167" s="227" t="str">
        <f t="shared" si="47"/>
        <v/>
      </c>
      <c r="V167" s="228" t="str">
        <f t="shared" si="48"/>
        <v/>
      </c>
      <c r="W167" s="228" t="str">
        <f t="shared" si="49"/>
        <v/>
      </c>
      <c r="X167" s="222">
        <f t="shared" si="50"/>
        <v>0</v>
      </c>
      <c r="Y167" s="110">
        <f t="shared" si="51"/>
        <v>0</v>
      </c>
      <c r="Z167" s="235" t="str">
        <f t="shared" si="52"/>
        <v/>
      </c>
      <c r="AA167" s="240" t="b">
        <f t="shared" si="53"/>
        <v>0</v>
      </c>
      <c r="AB167" s="235">
        <f t="shared" si="54"/>
        <v>0</v>
      </c>
      <c r="AC167" s="235">
        <f>IF('Member Info'!N164="",1,"")</f>
        <v>1</v>
      </c>
      <c r="AD167" s="243" t="e">
        <f t="shared" si="55"/>
        <v>#VALUE!</v>
      </c>
      <c r="AE167" s="130" t="str">
        <f t="shared" si="42"/>
        <v/>
      </c>
      <c r="AF167" s="124">
        <f t="shared" si="56"/>
        <v>1</v>
      </c>
      <c r="AG167" s="124" t="str">
        <f>IF('Member Info'!N164&lt;&gt;"",IF(AND('Member Info'!N164&lt;=$U$1,'Member Info'!N164&gt;=$T$1),1,0),"")</f>
        <v/>
      </c>
      <c r="AI167" s="124" t="b">
        <f t="shared" si="57"/>
        <v>0</v>
      </c>
      <c r="AJ167" s="124">
        <f t="shared" si="58"/>
        <v>0</v>
      </c>
      <c r="AL167" s="124">
        <f t="shared" si="59"/>
        <v>0</v>
      </c>
      <c r="AM167" s="124">
        <f>IF('Member Info'!F164&gt;$T$1,1,0)</f>
        <v>0</v>
      </c>
      <c r="AN167" s="124" t="b">
        <f>IF(ISERROR(T167),ERROR.TYPE(#REF!)=ERROR.TYPE(T167),FALSE)</f>
        <v>0</v>
      </c>
      <c r="AO167" s="124" t="b">
        <f>IF(ISERROR(U167),ERROR.TYPE(#REF!)=ERROR.TYPE(U167),FALSE)</f>
        <v>0</v>
      </c>
      <c r="AP167" s="124">
        <f>IF('Member Info'!F164&gt;'GP1 April 25'!$U$1,1,0)</f>
        <v>0</v>
      </c>
      <c r="AQ167" s="124">
        <f t="shared" si="60"/>
        <v>0</v>
      </c>
      <c r="AR167" s="124">
        <f t="shared" si="61"/>
        <v>0</v>
      </c>
      <c r="AS167" s="124">
        <f t="shared" si="62"/>
        <v>1</v>
      </c>
    </row>
    <row r="168" spans="1:45" x14ac:dyDescent="0.25">
      <c r="A168" s="4">
        <v>137</v>
      </c>
      <c r="B168" s="164">
        <f>'Member Info'!D165</f>
        <v>0</v>
      </c>
      <c r="C168" s="164">
        <f>'Member Info'!E165</f>
        <v>0</v>
      </c>
      <c r="D168" s="164" t="str">
        <f>'Member Info'!G165</f>
        <v/>
      </c>
      <c r="E168" s="165">
        <f>'Member Info'!B165</f>
        <v>0</v>
      </c>
      <c r="F168" s="242"/>
      <c r="G168" s="166" t="str">
        <f>IF(E168=0,"",('Member Info'!K165+'Member Info'!L165))</f>
        <v/>
      </c>
      <c r="H168" s="419"/>
      <c r="I168" s="419"/>
      <c r="J168" s="26"/>
      <c r="K168" s="26"/>
      <c r="L168" s="384" t="str">
        <f>IF(E168=0,"",IF('Member Info'!F165&gt;$U$1,CONCATENATE("Joined with practice on ", TEXT('Member Info'!F165, "DD/MM/YYYY")),IF('Member Info'!N165&lt;&gt;"",IF('Member Info'!N165&lt;$T$1,CONCATENATE("Left Scheme on ", TEXT('Member Info'!N165, "DD/MM/YYYY")),IF(OR(G168="",G168=0),"Error Detected, No rate entered",IF(E168=0,"",IF(F168="","Error Detected, No Pensionable pay",IF(AS168=1,"No Part Time Status Entered",IF(AR168=1,"No Part Time Hours Entered",IF(ISERROR(AD168)," Unknown Values entered.",IF(V168+W168&lt;1,"Acceptable",IF(T168+U168=200, "No Contributions Entered", IF(M168="","Error Detected, Choose reason&gt;",IF(Z168="1",IF(V168=1,"Please Enter Deemed Pensionable Pay","Add Any Relevant Details Above"),"Please Give Details Above"))))))))))),IF(OR(G168="",G168=0),"Error Detected, No rate entered",IF(E168=0,"",IF(F168="","Error Detected, No Pensionable pay",IF(AS168=1,"No Part Time Status Entered",IF(AR168=1,"No Part Time Hours Entered",IF(ISERROR(AD168)," Unknown Values entered.",IF(V168+W168&lt;1,"Acceptable",IF(T168+U168=200, "No Contributions Entered", IF(M168="","Error Detected, Choose reason&gt;",IF(Z168="1",IF(V168=1,"Please Enter Deemed Pensionable Pay","Add relevant Details Above"),"Please give details Above")))))))))))))</f>
        <v/>
      </c>
      <c r="M168" s="260"/>
      <c r="N168" s="91"/>
      <c r="O168" s="91" t="str">
        <f t="shared" si="43"/>
        <v/>
      </c>
      <c r="P168" s="94">
        <f t="shared" si="44"/>
        <v>0</v>
      </c>
      <c r="Q168" s="94">
        <f t="shared" si="44"/>
        <v>0</v>
      </c>
      <c r="R168" s="218">
        <f>(ROUND((F168/100*'Member Info'!$W$2), 2))</f>
        <v>0</v>
      </c>
      <c r="S168" s="218" t="e">
        <f t="shared" si="45"/>
        <v>#VALUE!</v>
      </c>
      <c r="T168" s="218" t="str">
        <f t="shared" si="46"/>
        <v/>
      </c>
      <c r="U168" s="227" t="str">
        <f t="shared" si="47"/>
        <v/>
      </c>
      <c r="V168" s="228" t="str">
        <f t="shared" si="48"/>
        <v/>
      </c>
      <c r="W168" s="228" t="str">
        <f t="shared" si="49"/>
        <v/>
      </c>
      <c r="X168" s="222">
        <f t="shared" si="50"/>
        <v>0</v>
      </c>
      <c r="Y168" s="110">
        <f t="shared" si="51"/>
        <v>0</v>
      </c>
      <c r="Z168" s="235" t="str">
        <f t="shared" si="52"/>
        <v/>
      </c>
      <c r="AA168" s="240" t="b">
        <f t="shared" si="53"/>
        <v>0</v>
      </c>
      <c r="AB168" s="235">
        <f t="shared" si="54"/>
        <v>0</v>
      </c>
      <c r="AC168" s="235">
        <f>IF('Member Info'!N165="",1,"")</f>
        <v>1</v>
      </c>
      <c r="AD168" s="243" t="e">
        <f t="shared" si="55"/>
        <v>#VALUE!</v>
      </c>
      <c r="AE168" s="130" t="str">
        <f t="shared" si="42"/>
        <v/>
      </c>
      <c r="AF168" s="124">
        <f t="shared" si="56"/>
        <v>1</v>
      </c>
      <c r="AG168" s="124" t="str">
        <f>IF('Member Info'!N165&lt;&gt;"",IF(AND('Member Info'!N165&lt;=$U$1,'Member Info'!N165&gt;=$T$1),1,0),"")</f>
        <v/>
      </c>
      <c r="AI168" s="124" t="b">
        <f t="shared" si="57"/>
        <v>0</v>
      </c>
      <c r="AJ168" s="124">
        <f t="shared" si="58"/>
        <v>0</v>
      </c>
      <c r="AL168" s="124">
        <f t="shared" si="59"/>
        <v>0</v>
      </c>
      <c r="AM168" s="124">
        <f>IF('Member Info'!F165&gt;$T$1,1,0)</f>
        <v>0</v>
      </c>
      <c r="AN168" s="124" t="b">
        <f>IF(ISERROR(T168),ERROR.TYPE(#REF!)=ERROR.TYPE(T168),FALSE)</f>
        <v>0</v>
      </c>
      <c r="AO168" s="124" t="b">
        <f>IF(ISERROR(U168),ERROR.TYPE(#REF!)=ERROR.TYPE(U168),FALSE)</f>
        <v>0</v>
      </c>
      <c r="AP168" s="124">
        <f>IF('Member Info'!F165&gt;'GP1 April 25'!$U$1,1,0)</f>
        <v>0</v>
      </c>
      <c r="AQ168" s="124">
        <f t="shared" si="60"/>
        <v>0</v>
      </c>
      <c r="AR168" s="124">
        <f t="shared" si="61"/>
        <v>0</v>
      </c>
      <c r="AS168" s="124">
        <f t="shared" si="62"/>
        <v>1</v>
      </c>
    </row>
    <row r="169" spans="1:45" x14ac:dyDescent="0.25">
      <c r="A169" s="4">
        <v>138</v>
      </c>
      <c r="B169" s="164">
        <f>'Member Info'!D166</f>
        <v>0</v>
      </c>
      <c r="C169" s="164">
        <f>'Member Info'!E166</f>
        <v>0</v>
      </c>
      <c r="D169" s="164" t="str">
        <f>'Member Info'!G166</f>
        <v/>
      </c>
      <c r="E169" s="165">
        <f>'Member Info'!B166</f>
        <v>0</v>
      </c>
      <c r="F169" s="242"/>
      <c r="G169" s="166" t="str">
        <f>IF(E169=0,"",('Member Info'!K166+'Member Info'!L166))</f>
        <v/>
      </c>
      <c r="H169" s="419"/>
      <c r="I169" s="419"/>
      <c r="J169" s="26"/>
      <c r="K169" s="26"/>
      <c r="L169" s="384" t="str">
        <f>IF(E169=0,"",IF('Member Info'!F166&gt;$U$1,CONCATENATE("Joined with practice on ", TEXT('Member Info'!F166, "DD/MM/YYYY")),IF('Member Info'!N166&lt;&gt;"",IF('Member Info'!N166&lt;$T$1,CONCATENATE("Left Scheme on ", TEXT('Member Info'!N166, "DD/MM/YYYY")),IF(OR(G169="",G169=0),"Error Detected, No rate entered",IF(E169=0,"",IF(F169="","Error Detected, No Pensionable pay",IF(AS169=1,"No Part Time Status Entered",IF(AR169=1,"No Part Time Hours Entered",IF(ISERROR(AD169)," Unknown Values entered.",IF(V169+W169&lt;1,"Acceptable",IF(T169+U169=200, "No Contributions Entered", IF(M169="","Error Detected, Choose reason&gt;",IF(Z169="1",IF(V169=1,"Please Enter Deemed Pensionable Pay","Add Any Relevant Details Above"),"Please Give Details Above"))))))))))),IF(OR(G169="",G169=0),"Error Detected, No rate entered",IF(E169=0,"",IF(F169="","Error Detected, No Pensionable pay",IF(AS169=1,"No Part Time Status Entered",IF(AR169=1,"No Part Time Hours Entered",IF(ISERROR(AD169)," Unknown Values entered.",IF(V169+W169&lt;1,"Acceptable",IF(T169+U169=200, "No Contributions Entered", IF(M169="","Error Detected, Choose reason&gt;",IF(Z169="1",IF(V169=1,"Please Enter Deemed Pensionable Pay","Add relevant Details Above"),"Please give details Above")))))))))))))</f>
        <v/>
      </c>
      <c r="M169" s="260"/>
      <c r="N169" s="91"/>
      <c r="O169" s="91" t="str">
        <f t="shared" si="43"/>
        <v/>
      </c>
      <c r="P169" s="94">
        <f t="shared" si="44"/>
        <v>0</v>
      </c>
      <c r="Q169" s="94">
        <f t="shared" si="44"/>
        <v>0</v>
      </c>
      <c r="R169" s="218">
        <f>(ROUND((F169/100*'Member Info'!$W$2), 2))</f>
        <v>0</v>
      </c>
      <c r="S169" s="218" t="e">
        <f t="shared" si="45"/>
        <v>#VALUE!</v>
      </c>
      <c r="T169" s="218" t="str">
        <f t="shared" si="46"/>
        <v/>
      </c>
      <c r="U169" s="227" t="str">
        <f t="shared" si="47"/>
        <v/>
      </c>
      <c r="V169" s="228" t="str">
        <f t="shared" si="48"/>
        <v/>
      </c>
      <c r="W169" s="228" t="str">
        <f t="shared" si="49"/>
        <v/>
      </c>
      <c r="X169" s="222">
        <f t="shared" si="50"/>
        <v>0</v>
      </c>
      <c r="Y169" s="110">
        <f t="shared" si="51"/>
        <v>0</v>
      </c>
      <c r="Z169" s="235" t="str">
        <f t="shared" si="52"/>
        <v/>
      </c>
      <c r="AA169" s="240" t="b">
        <f t="shared" si="53"/>
        <v>0</v>
      </c>
      <c r="AB169" s="235">
        <f t="shared" si="54"/>
        <v>0</v>
      </c>
      <c r="AC169" s="235">
        <f>IF('Member Info'!N166="",1,"")</f>
        <v>1</v>
      </c>
      <c r="AD169" s="243" t="e">
        <f t="shared" si="55"/>
        <v>#VALUE!</v>
      </c>
      <c r="AE169" s="130" t="str">
        <f t="shared" si="42"/>
        <v/>
      </c>
      <c r="AF169" s="124">
        <f t="shared" si="56"/>
        <v>1</v>
      </c>
      <c r="AG169" s="124" t="str">
        <f>IF('Member Info'!N166&lt;&gt;"",IF(AND('Member Info'!N166&lt;=$U$1,'Member Info'!N166&gt;=$T$1),1,0),"")</f>
        <v/>
      </c>
      <c r="AI169" s="124" t="b">
        <f t="shared" si="57"/>
        <v>0</v>
      </c>
      <c r="AJ169" s="124">
        <f t="shared" si="58"/>
        <v>0</v>
      </c>
      <c r="AL169" s="124">
        <f t="shared" si="59"/>
        <v>0</v>
      </c>
      <c r="AM169" s="124">
        <f>IF('Member Info'!F166&gt;$T$1,1,0)</f>
        <v>0</v>
      </c>
      <c r="AN169" s="124" t="b">
        <f>IF(ISERROR(T169),ERROR.TYPE(#REF!)=ERROR.TYPE(T169),FALSE)</f>
        <v>0</v>
      </c>
      <c r="AO169" s="124" t="b">
        <f>IF(ISERROR(U169),ERROR.TYPE(#REF!)=ERROR.TYPE(U169),FALSE)</f>
        <v>0</v>
      </c>
      <c r="AP169" s="124">
        <f>IF('Member Info'!F166&gt;'GP1 April 25'!$U$1,1,0)</f>
        <v>0</v>
      </c>
      <c r="AQ169" s="124">
        <f t="shared" si="60"/>
        <v>0</v>
      </c>
      <c r="AR169" s="124">
        <f t="shared" si="61"/>
        <v>0</v>
      </c>
      <c r="AS169" s="124">
        <f t="shared" si="62"/>
        <v>1</v>
      </c>
    </row>
    <row r="170" spans="1:45" x14ac:dyDescent="0.25">
      <c r="A170" s="4">
        <v>139</v>
      </c>
      <c r="B170" s="164">
        <f>'Member Info'!D167</f>
        <v>0</v>
      </c>
      <c r="C170" s="164">
        <f>'Member Info'!E167</f>
        <v>0</v>
      </c>
      <c r="D170" s="164" t="str">
        <f>'Member Info'!G167</f>
        <v/>
      </c>
      <c r="E170" s="165">
        <f>'Member Info'!B167</f>
        <v>0</v>
      </c>
      <c r="F170" s="242"/>
      <c r="G170" s="166" t="str">
        <f>IF(E170=0,"",('Member Info'!K167+'Member Info'!L167))</f>
        <v/>
      </c>
      <c r="H170" s="419"/>
      <c r="I170" s="419"/>
      <c r="J170" s="26"/>
      <c r="K170" s="26"/>
      <c r="L170" s="384" t="str">
        <f>IF(E170=0,"",IF('Member Info'!F167&gt;$U$1,CONCATENATE("Joined with practice on ", TEXT('Member Info'!F167, "DD/MM/YYYY")),IF('Member Info'!N167&lt;&gt;"",IF('Member Info'!N167&lt;$T$1,CONCATENATE("Left Scheme on ", TEXT('Member Info'!N167, "DD/MM/YYYY")),IF(OR(G170="",G170=0),"Error Detected, No rate entered",IF(E170=0,"",IF(F170="","Error Detected, No Pensionable pay",IF(AS170=1,"No Part Time Status Entered",IF(AR170=1,"No Part Time Hours Entered",IF(ISERROR(AD170)," Unknown Values entered.",IF(V170+W170&lt;1,"Acceptable",IF(T170+U170=200, "No Contributions Entered", IF(M170="","Error Detected, Choose reason&gt;",IF(Z170="1",IF(V170=1,"Please Enter Deemed Pensionable Pay","Add Any Relevant Details Above"),"Please Give Details Above"))))))))))),IF(OR(G170="",G170=0),"Error Detected, No rate entered",IF(E170=0,"",IF(F170="","Error Detected, No Pensionable pay",IF(AS170=1,"No Part Time Status Entered",IF(AR170=1,"No Part Time Hours Entered",IF(ISERROR(AD170)," Unknown Values entered.",IF(V170+W170&lt;1,"Acceptable",IF(T170+U170=200, "No Contributions Entered", IF(M170="","Error Detected, Choose reason&gt;",IF(Z170="1",IF(V170=1,"Please Enter Deemed Pensionable Pay","Add relevant Details Above"),"Please give details Above")))))))))))))</f>
        <v/>
      </c>
      <c r="M170" s="260"/>
      <c r="N170" s="91"/>
      <c r="O170" s="91" t="str">
        <f t="shared" si="43"/>
        <v/>
      </c>
      <c r="P170" s="94">
        <f t="shared" si="44"/>
        <v>0</v>
      </c>
      <c r="Q170" s="94">
        <f t="shared" si="44"/>
        <v>0</v>
      </c>
      <c r="R170" s="218">
        <f>(ROUND((F170/100*'Member Info'!$W$2), 2))</f>
        <v>0</v>
      </c>
      <c r="S170" s="218" t="e">
        <f t="shared" si="45"/>
        <v>#VALUE!</v>
      </c>
      <c r="T170" s="218" t="str">
        <f t="shared" si="46"/>
        <v/>
      </c>
      <c r="U170" s="227" t="str">
        <f t="shared" si="47"/>
        <v/>
      </c>
      <c r="V170" s="228" t="str">
        <f t="shared" si="48"/>
        <v/>
      </c>
      <c r="W170" s="228" t="str">
        <f t="shared" si="49"/>
        <v/>
      </c>
      <c r="X170" s="222">
        <f t="shared" si="50"/>
        <v>0</v>
      </c>
      <c r="Y170" s="110">
        <f t="shared" si="51"/>
        <v>0</v>
      </c>
      <c r="Z170" s="235" t="str">
        <f t="shared" si="52"/>
        <v/>
      </c>
      <c r="AA170" s="240" t="b">
        <f t="shared" si="53"/>
        <v>0</v>
      </c>
      <c r="AB170" s="235">
        <f t="shared" si="54"/>
        <v>0</v>
      </c>
      <c r="AC170" s="235">
        <f>IF('Member Info'!N167="",1,"")</f>
        <v>1</v>
      </c>
      <c r="AD170" s="243" t="e">
        <f t="shared" si="55"/>
        <v>#VALUE!</v>
      </c>
      <c r="AE170" s="130" t="str">
        <f t="shared" si="42"/>
        <v/>
      </c>
      <c r="AF170" s="124">
        <f t="shared" si="56"/>
        <v>1</v>
      </c>
      <c r="AG170" s="124" t="str">
        <f>IF('Member Info'!N167&lt;&gt;"",IF(AND('Member Info'!N167&lt;=$U$1,'Member Info'!N167&gt;=$T$1),1,0),"")</f>
        <v/>
      </c>
      <c r="AI170" s="124" t="b">
        <f t="shared" si="57"/>
        <v>0</v>
      </c>
      <c r="AJ170" s="124">
        <f t="shared" si="58"/>
        <v>0</v>
      </c>
      <c r="AL170" s="124">
        <f t="shared" si="59"/>
        <v>0</v>
      </c>
      <c r="AM170" s="124">
        <f>IF('Member Info'!F167&gt;$T$1,1,0)</f>
        <v>0</v>
      </c>
      <c r="AN170" s="124" t="b">
        <f>IF(ISERROR(T170),ERROR.TYPE(#REF!)=ERROR.TYPE(T170),FALSE)</f>
        <v>0</v>
      </c>
      <c r="AO170" s="124" t="b">
        <f>IF(ISERROR(U170),ERROR.TYPE(#REF!)=ERROR.TYPE(U170),FALSE)</f>
        <v>0</v>
      </c>
      <c r="AP170" s="124">
        <f>IF('Member Info'!F167&gt;'GP1 April 25'!$U$1,1,0)</f>
        <v>0</v>
      </c>
      <c r="AQ170" s="124">
        <f t="shared" si="60"/>
        <v>0</v>
      </c>
      <c r="AR170" s="124">
        <f t="shared" si="61"/>
        <v>0</v>
      </c>
      <c r="AS170" s="124">
        <f t="shared" si="62"/>
        <v>1</v>
      </c>
    </row>
    <row r="171" spans="1:45" x14ac:dyDescent="0.25">
      <c r="A171" s="4">
        <v>140</v>
      </c>
      <c r="B171" s="164">
        <f>'Member Info'!D168</f>
        <v>0</v>
      </c>
      <c r="C171" s="164">
        <f>'Member Info'!E168</f>
        <v>0</v>
      </c>
      <c r="D171" s="164" t="str">
        <f>'Member Info'!G168</f>
        <v/>
      </c>
      <c r="E171" s="165">
        <f>'Member Info'!B168</f>
        <v>0</v>
      </c>
      <c r="F171" s="242"/>
      <c r="G171" s="166" t="str">
        <f>IF(E171=0,"",('Member Info'!K168+'Member Info'!L168))</f>
        <v/>
      </c>
      <c r="H171" s="419"/>
      <c r="I171" s="419"/>
      <c r="J171" s="26"/>
      <c r="K171" s="26"/>
      <c r="L171" s="384" t="str">
        <f>IF(E171=0,"",IF('Member Info'!F168&gt;$U$1,CONCATENATE("Joined with practice on ", TEXT('Member Info'!F168, "DD/MM/YYYY")),IF('Member Info'!N168&lt;&gt;"",IF('Member Info'!N168&lt;$T$1,CONCATENATE("Left Scheme on ", TEXT('Member Info'!N168, "DD/MM/YYYY")),IF(OR(G171="",G171=0),"Error Detected, No rate entered",IF(E171=0,"",IF(F171="","Error Detected, No Pensionable pay",IF(AS171=1,"No Part Time Status Entered",IF(AR171=1,"No Part Time Hours Entered",IF(ISERROR(AD171)," Unknown Values entered.",IF(V171+W171&lt;1,"Acceptable",IF(T171+U171=200, "No Contributions Entered", IF(M171="","Error Detected, Choose reason&gt;",IF(Z171="1",IF(V171=1,"Please Enter Deemed Pensionable Pay","Add Any Relevant Details Above"),"Please Give Details Above"))))))))))),IF(OR(G171="",G171=0),"Error Detected, No rate entered",IF(E171=0,"",IF(F171="","Error Detected, No Pensionable pay",IF(AS171=1,"No Part Time Status Entered",IF(AR171=1,"No Part Time Hours Entered",IF(ISERROR(AD171)," Unknown Values entered.",IF(V171+W171&lt;1,"Acceptable",IF(T171+U171=200, "No Contributions Entered", IF(M171="","Error Detected, Choose reason&gt;",IF(Z171="1",IF(V171=1,"Please Enter Deemed Pensionable Pay","Add relevant Details Above"),"Please give details Above")))))))))))))</f>
        <v/>
      </c>
      <c r="M171" s="260"/>
      <c r="N171" s="91"/>
      <c r="O171" s="91" t="str">
        <f t="shared" si="43"/>
        <v/>
      </c>
      <c r="P171" s="94">
        <f t="shared" si="44"/>
        <v>0</v>
      </c>
      <c r="Q171" s="94">
        <f t="shared" si="44"/>
        <v>0</v>
      </c>
      <c r="R171" s="218">
        <f>(ROUND((F171/100*'Member Info'!$W$2), 2))</f>
        <v>0</v>
      </c>
      <c r="S171" s="218" t="e">
        <f t="shared" si="45"/>
        <v>#VALUE!</v>
      </c>
      <c r="T171" s="218" t="str">
        <f t="shared" si="46"/>
        <v/>
      </c>
      <c r="U171" s="227" t="str">
        <f t="shared" si="47"/>
        <v/>
      </c>
      <c r="V171" s="228" t="str">
        <f t="shared" si="48"/>
        <v/>
      </c>
      <c r="W171" s="228" t="str">
        <f t="shared" si="49"/>
        <v/>
      </c>
      <c r="X171" s="222">
        <f t="shared" si="50"/>
        <v>0</v>
      </c>
      <c r="Y171" s="110">
        <f t="shared" si="51"/>
        <v>0</v>
      </c>
      <c r="Z171" s="235" t="str">
        <f t="shared" si="52"/>
        <v/>
      </c>
      <c r="AA171" s="240" t="b">
        <f t="shared" si="53"/>
        <v>0</v>
      </c>
      <c r="AB171" s="235">
        <f t="shared" si="54"/>
        <v>0</v>
      </c>
      <c r="AC171" s="235">
        <f>IF('Member Info'!N168="",1,"")</f>
        <v>1</v>
      </c>
      <c r="AD171" s="243" t="e">
        <f t="shared" si="55"/>
        <v>#VALUE!</v>
      </c>
      <c r="AE171" s="130" t="str">
        <f t="shared" si="42"/>
        <v/>
      </c>
      <c r="AF171" s="124">
        <f t="shared" si="56"/>
        <v>1</v>
      </c>
      <c r="AG171" s="124" t="str">
        <f>IF('Member Info'!N168&lt;&gt;"",IF(AND('Member Info'!N168&lt;=$U$1,'Member Info'!N168&gt;=$T$1),1,0),"")</f>
        <v/>
      </c>
      <c r="AI171" s="124" t="b">
        <f t="shared" si="57"/>
        <v>0</v>
      </c>
      <c r="AJ171" s="124">
        <f t="shared" si="58"/>
        <v>0</v>
      </c>
      <c r="AL171" s="124">
        <f t="shared" si="59"/>
        <v>0</v>
      </c>
      <c r="AM171" s="124">
        <f>IF('Member Info'!F168&gt;$T$1,1,0)</f>
        <v>0</v>
      </c>
      <c r="AN171" s="124" t="b">
        <f>IF(ISERROR(T171),ERROR.TYPE(#REF!)=ERROR.TYPE(T171),FALSE)</f>
        <v>0</v>
      </c>
      <c r="AO171" s="124" t="b">
        <f>IF(ISERROR(U171),ERROR.TYPE(#REF!)=ERROR.TYPE(U171),FALSE)</f>
        <v>0</v>
      </c>
      <c r="AP171" s="124">
        <f>IF('Member Info'!F168&gt;'GP1 April 25'!$U$1,1,0)</f>
        <v>0</v>
      </c>
      <c r="AQ171" s="124">
        <f t="shared" si="60"/>
        <v>0</v>
      </c>
      <c r="AR171" s="124">
        <f t="shared" si="61"/>
        <v>0</v>
      </c>
      <c r="AS171" s="124">
        <f t="shared" si="62"/>
        <v>1</v>
      </c>
    </row>
    <row r="172" spans="1:45" x14ac:dyDescent="0.25">
      <c r="A172" s="4">
        <v>141</v>
      </c>
      <c r="B172" s="164">
        <f>'Member Info'!D169</f>
        <v>0</v>
      </c>
      <c r="C172" s="164">
        <f>'Member Info'!E169</f>
        <v>0</v>
      </c>
      <c r="D172" s="164" t="str">
        <f>'Member Info'!G169</f>
        <v/>
      </c>
      <c r="E172" s="165">
        <f>'Member Info'!B169</f>
        <v>0</v>
      </c>
      <c r="F172" s="242"/>
      <c r="G172" s="166" t="str">
        <f>IF(E172=0,"",('Member Info'!K169+'Member Info'!L169))</f>
        <v/>
      </c>
      <c r="H172" s="419"/>
      <c r="I172" s="419"/>
      <c r="J172" s="26"/>
      <c r="K172" s="26"/>
      <c r="L172" s="384" t="str">
        <f>IF(E172=0,"",IF('Member Info'!F169&gt;$U$1,CONCATENATE("Joined with practice on ", TEXT('Member Info'!F169, "DD/MM/YYYY")),IF('Member Info'!N169&lt;&gt;"",IF('Member Info'!N169&lt;$T$1,CONCATENATE("Left Scheme on ", TEXT('Member Info'!N169, "DD/MM/YYYY")),IF(OR(G172="",G172=0),"Error Detected, No rate entered",IF(E172=0,"",IF(F172="","Error Detected, No Pensionable pay",IF(AS172=1,"No Part Time Status Entered",IF(AR172=1,"No Part Time Hours Entered",IF(ISERROR(AD172)," Unknown Values entered.",IF(V172+W172&lt;1,"Acceptable",IF(T172+U172=200, "No Contributions Entered", IF(M172="","Error Detected, Choose reason&gt;",IF(Z172="1",IF(V172=1,"Please Enter Deemed Pensionable Pay","Add Any Relevant Details Above"),"Please Give Details Above"))))))))))),IF(OR(G172="",G172=0),"Error Detected, No rate entered",IF(E172=0,"",IF(F172="","Error Detected, No Pensionable pay",IF(AS172=1,"No Part Time Status Entered",IF(AR172=1,"No Part Time Hours Entered",IF(ISERROR(AD172)," Unknown Values entered.",IF(V172+W172&lt;1,"Acceptable",IF(T172+U172=200, "No Contributions Entered", IF(M172="","Error Detected, Choose reason&gt;",IF(Z172="1",IF(V172=1,"Please Enter Deemed Pensionable Pay","Add relevant Details Above"),"Please give details Above")))))))))))))</f>
        <v/>
      </c>
      <c r="M172" s="260"/>
      <c r="N172" s="91"/>
      <c r="O172" s="91" t="str">
        <f t="shared" si="43"/>
        <v/>
      </c>
      <c r="P172" s="94">
        <f t="shared" si="44"/>
        <v>0</v>
      </c>
      <c r="Q172" s="94">
        <f t="shared" si="44"/>
        <v>0</v>
      </c>
      <c r="R172" s="218">
        <f>(ROUND((F172/100*'Member Info'!$W$2), 2))</f>
        <v>0</v>
      </c>
      <c r="S172" s="218" t="e">
        <f t="shared" si="45"/>
        <v>#VALUE!</v>
      </c>
      <c r="T172" s="218" t="str">
        <f t="shared" si="46"/>
        <v/>
      </c>
      <c r="U172" s="227" t="str">
        <f t="shared" si="47"/>
        <v/>
      </c>
      <c r="V172" s="228" t="str">
        <f t="shared" si="48"/>
        <v/>
      </c>
      <c r="W172" s="228" t="str">
        <f t="shared" si="49"/>
        <v/>
      </c>
      <c r="X172" s="222">
        <f t="shared" si="50"/>
        <v>0</v>
      </c>
      <c r="Y172" s="110">
        <f t="shared" si="51"/>
        <v>0</v>
      </c>
      <c r="Z172" s="235" t="str">
        <f t="shared" si="52"/>
        <v/>
      </c>
      <c r="AA172" s="240" t="b">
        <f t="shared" si="53"/>
        <v>0</v>
      </c>
      <c r="AB172" s="235">
        <f t="shared" si="54"/>
        <v>0</v>
      </c>
      <c r="AC172" s="235">
        <f>IF('Member Info'!N169="",1,"")</f>
        <v>1</v>
      </c>
      <c r="AD172" s="243" t="e">
        <f t="shared" si="55"/>
        <v>#VALUE!</v>
      </c>
      <c r="AE172" s="130" t="str">
        <f t="shared" si="42"/>
        <v/>
      </c>
      <c r="AF172" s="124">
        <f t="shared" si="56"/>
        <v>1</v>
      </c>
      <c r="AG172" s="124" t="str">
        <f>IF('Member Info'!N169&lt;&gt;"",IF(AND('Member Info'!N169&lt;=$U$1,'Member Info'!N169&gt;=$T$1),1,0),"")</f>
        <v/>
      </c>
      <c r="AI172" s="124" t="b">
        <f t="shared" si="57"/>
        <v>0</v>
      </c>
      <c r="AJ172" s="124">
        <f t="shared" si="58"/>
        <v>0</v>
      </c>
      <c r="AL172" s="124">
        <f t="shared" si="59"/>
        <v>0</v>
      </c>
      <c r="AM172" s="124">
        <f>IF('Member Info'!F169&gt;$T$1,1,0)</f>
        <v>0</v>
      </c>
      <c r="AN172" s="124" t="b">
        <f>IF(ISERROR(T172),ERROR.TYPE(#REF!)=ERROR.TYPE(T172),FALSE)</f>
        <v>0</v>
      </c>
      <c r="AO172" s="124" t="b">
        <f>IF(ISERROR(U172),ERROR.TYPE(#REF!)=ERROR.TYPE(U172),FALSE)</f>
        <v>0</v>
      </c>
      <c r="AP172" s="124">
        <f>IF('Member Info'!F169&gt;'GP1 April 25'!$U$1,1,0)</f>
        <v>0</v>
      </c>
      <c r="AQ172" s="124">
        <f t="shared" si="60"/>
        <v>0</v>
      </c>
      <c r="AR172" s="124">
        <f t="shared" si="61"/>
        <v>0</v>
      </c>
      <c r="AS172" s="124">
        <f t="shared" si="62"/>
        <v>1</v>
      </c>
    </row>
    <row r="173" spans="1:45" x14ac:dyDescent="0.25">
      <c r="A173" s="4">
        <v>142</v>
      </c>
      <c r="B173" s="164">
        <f>'Member Info'!D170</f>
        <v>0</v>
      </c>
      <c r="C173" s="164">
        <f>'Member Info'!E170</f>
        <v>0</v>
      </c>
      <c r="D173" s="164" t="str">
        <f>'Member Info'!G170</f>
        <v/>
      </c>
      <c r="E173" s="165">
        <f>'Member Info'!B170</f>
        <v>0</v>
      </c>
      <c r="F173" s="242"/>
      <c r="G173" s="166" t="str">
        <f>IF(E173=0,"",('Member Info'!K170+'Member Info'!L170))</f>
        <v/>
      </c>
      <c r="H173" s="419"/>
      <c r="I173" s="419"/>
      <c r="J173" s="26"/>
      <c r="K173" s="26"/>
      <c r="L173" s="384" t="str">
        <f>IF(E173=0,"",IF('Member Info'!F170&gt;$U$1,CONCATENATE("Joined with practice on ", TEXT('Member Info'!F170, "DD/MM/YYYY")),IF('Member Info'!N170&lt;&gt;"",IF('Member Info'!N170&lt;$T$1,CONCATENATE("Left Scheme on ", TEXT('Member Info'!N170, "DD/MM/YYYY")),IF(OR(G173="",G173=0),"Error Detected, No rate entered",IF(E173=0,"",IF(F173="","Error Detected, No Pensionable pay",IF(AS173=1,"No Part Time Status Entered",IF(AR173=1,"No Part Time Hours Entered",IF(ISERROR(AD173)," Unknown Values entered.",IF(V173+W173&lt;1,"Acceptable",IF(T173+U173=200, "No Contributions Entered", IF(M173="","Error Detected, Choose reason&gt;",IF(Z173="1",IF(V173=1,"Please Enter Deemed Pensionable Pay","Add Any Relevant Details Above"),"Please Give Details Above"))))))))))),IF(OR(G173="",G173=0),"Error Detected, No rate entered",IF(E173=0,"",IF(F173="","Error Detected, No Pensionable pay",IF(AS173=1,"No Part Time Status Entered",IF(AR173=1,"No Part Time Hours Entered",IF(ISERROR(AD173)," Unknown Values entered.",IF(V173+W173&lt;1,"Acceptable",IF(T173+U173=200, "No Contributions Entered", IF(M173="","Error Detected, Choose reason&gt;",IF(Z173="1",IF(V173=1,"Please Enter Deemed Pensionable Pay","Add relevant Details Above"),"Please give details Above")))))))))))))</f>
        <v/>
      </c>
      <c r="M173" s="260"/>
      <c r="N173" s="91"/>
      <c r="O173" s="91" t="str">
        <f t="shared" si="43"/>
        <v/>
      </c>
      <c r="P173" s="94">
        <f t="shared" si="44"/>
        <v>0</v>
      </c>
      <c r="Q173" s="94">
        <f t="shared" si="44"/>
        <v>0</v>
      </c>
      <c r="R173" s="218">
        <f>(ROUND((F173/100*'Member Info'!$W$2), 2))</f>
        <v>0</v>
      </c>
      <c r="S173" s="218" t="e">
        <f t="shared" si="45"/>
        <v>#VALUE!</v>
      </c>
      <c r="T173" s="218" t="str">
        <f t="shared" si="46"/>
        <v/>
      </c>
      <c r="U173" s="227" t="str">
        <f t="shared" si="47"/>
        <v/>
      </c>
      <c r="V173" s="228" t="str">
        <f t="shared" si="48"/>
        <v/>
      </c>
      <c r="W173" s="228" t="str">
        <f t="shared" si="49"/>
        <v/>
      </c>
      <c r="X173" s="222">
        <f t="shared" si="50"/>
        <v>0</v>
      </c>
      <c r="Y173" s="110">
        <f t="shared" si="51"/>
        <v>0</v>
      </c>
      <c r="Z173" s="235" t="str">
        <f t="shared" si="52"/>
        <v/>
      </c>
      <c r="AA173" s="240" t="b">
        <f t="shared" si="53"/>
        <v>0</v>
      </c>
      <c r="AB173" s="235">
        <f t="shared" si="54"/>
        <v>0</v>
      </c>
      <c r="AC173" s="235">
        <f>IF('Member Info'!N170="",1,"")</f>
        <v>1</v>
      </c>
      <c r="AD173" s="243" t="e">
        <f t="shared" si="55"/>
        <v>#VALUE!</v>
      </c>
      <c r="AE173" s="130" t="str">
        <f t="shared" si="42"/>
        <v/>
      </c>
      <c r="AF173" s="124">
        <f t="shared" si="56"/>
        <v>1</v>
      </c>
      <c r="AG173" s="124" t="str">
        <f>IF('Member Info'!N170&lt;&gt;"",IF(AND('Member Info'!N170&lt;=$U$1,'Member Info'!N170&gt;=$T$1),1,0),"")</f>
        <v/>
      </c>
      <c r="AI173" s="124" t="b">
        <f t="shared" si="57"/>
        <v>0</v>
      </c>
      <c r="AJ173" s="124">
        <f t="shared" si="58"/>
        <v>0</v>
      </c>
      <c r="AL173" s="124">
        <f t="shared" si="59"/>
        <v>0</v>
      </c>
      <c r="AM173" s="124">
        <f>IF('Member Info'!F170&gt;$T$1,1,0)</f>
        <v>0</v>
      </c>
      <c r="AN173" s="124" t="b">
        <f>IF(ISERROR(T173),ERROR.TYPE(#REF!)=ERROR.TYPE(T173),FALSE)</f>
        <v>0</v>
      </c>
      <c r="AO173" s="124" t="b">
        <f>IF(ISERROR(U173),ERROR.TYPE(#REF!)=ERROR.TYPE(U173),FALSE)</f>
        <v>0</v>
      </c>
      <c r="AP173" s="124">
        <f>IF('Member Info'!F170&gt;'GP1 April 25'!$U$1,1,0)</f>
        <v>0</v>
      </c>
      <c r="AQ173" s="124">
        <f t="shared" si="60"/>
        <v>0</v>
      </c>
      <c r="AR173" s="124">
        <f t="shared" si="61"/>
        <v>0</v>
      </c>
      <c r="AS173" s="124">
        <f t="shared" si="62"/>
        <v>1</v>
      </c>
    </row>
    <row r="174" spans="1:45" x14ac:dyDescent="0.25">
      <c r="A174" s="4">
        <v>143</v>
      </c>
      <c r="B174" s="164">
        <f>'Member Info'!D171</f>
        <v>0</v>
      </c>
      <c r="C174" s="164">
        <f>'Member Info'!E171</f>
        <v>0</v>
      </c>
      <c r="D174" s="164" t="str">
        <f>'Member Info'!G171</f>
        <v/>
      </c>
      <c r="E174" s="165">
        <f>'Member Info'!B171</f>
        <v>0</v>
      </c>
      <c r="F174" s="242"/>
      <c r="G174" s="166" t="str">
        <f>IF(E174=0,"",('Member Info'!K171+'Member Info'!L171))</f>
        <v/>
      </c>
      <c r="H174" s="419"/>
      <c r="I174" s="419"/>
      <c r="J174" s="26"/>
      <c r="K174" s="26"/>
      <c r="L174" s="384" t="str">
        <f>IF(E174=0,"",IF('Member Info'!F171&gt;$U$1,CONCATENATE("Joined with practice on ", TEXT('Member Info'!F171, "DD/MM/YYYY")),IF('Member Info'!N171&lt;&gt;"",IF('Member Info'!N171&lt;$T$1,CONCATENATE("Left Scheme on ", TEXT('Member Info'!N171, "DD/MM/YYYY")),IF(OR(G174="",G174=0),"Error Detected, No rate entered",IF(E174=0,"",IF(F174="","Error Detected, No Pensionable pay",IF(AS174=1,"No Part Time Status Entered",IF(AR174=1,"No Part Time Hours Entered",IF(ISERROR(AD174)," Unknown Values entered.",IF(V174+W174&lt;1,"Acceptable",IF(T174+U174=200, "No Contributions Entered", IF(M174="","Error Detected, Choose reason&gt;",IF(Z174="1",IF(V174=1,"Please Enter Deemed Pensionable Pay","Add Any Relevant Details Above"),"Please Give Details Above"))))))))))),IF(OR(G174="",G174=0),"Error Detected, No rate entered",IF(E174=0,"",IF(F174="","Error Detected, No Pensionable pay",IF(AS174=1,"No Part Time Status Entered",IF(AR174=1,"No Part Time Hours Entered",IF(ISERROR(AD174)," Unknown Values entered.",IF(V174+W174&lt;1,"Acceptable",IF(T174+U174=200, "No Contributions Entered", IF(M174="","Error Detected, Choose reason&gt;",IF(Z174="1",IF(V174=1,"Please Enter Deemed Pensionable Pay","Add relevant Details Above"),"Please give details Above")))))))))))))</f>
        <v/>
      </c>
      <c r="M174" s="260"/>
      <c r="N174" s="91"/>
      <c r="O174" s="91" t="str">
        <f t="shared" si="43"/>
        <v/>
      </c>
      <c r="P174" s="94">
        <f t="shared" si="44"/>
        <v>0</v>
      </c>
      <c r="Q174" s="94">
        <f t="shared" si="44"/>
        <v>0</v>
      </c>
      <c r="R174" s="218">
        <f>(ROUND((F174/100*'Member Info'!$W$2), 2))</f>
        <v>0</v>
      </c>
      <c r="S174" s="218" t="e">
        <f t="shared" si="45"/>
        <v>#VALUE!</v>
      </c>
      <c r="T174" s="218" t="str">
        <f t="shared" si="46"/>
        <v/>
      </c>
      <c r="U174" s="227" t="str">
        <f t="shared" si="47"/>
        <v/>
      </c>
      <c r="V174" s="228" t="str">
        <f t="shared" si="48"/>
        <v/>
      </c>
      <c r="W174" s="228" t="str">
        <f t="shared" si="49"/>
        <v/>
      </c>
      <c r="X174" s="222">
        <f t="shared" si="50"/>
        <v>0</v>
      </c>
      <c r="Y174" s="110">
        <f t="shared" si="51"/>
        <v>0</v>
      </c>
      <c r="Z174" s="235" t="str">
        <f t="shared" si="52"/>
        <v/>
      </c>
      <c r="AA174" s="240" t="b">
        <f t="shared" si="53"/>
        <v>0</v>
      </c>
      <c r="AB174" s="235">
        <f t="shared" si="54"/>
        <v>0</v>
      </c>
      <c r="AC174" s="235">
        <f>IF('Member Info'!N171="",1,"")</f>
        <v>1</v>
      </c>
      <c r="AD174" s="243" t="e">
        <f t="shared" si="55"/>
        <v>#VALUE!</v>
      </c>
      <c r="AE174" s="130" t="str">
        <f t="shared" si="42"/>
        <v/>
      </c>
      <c r="AF174" s="124">
        <f t="shared" si="56"/>
        <v>1</v>
      </c>
      <c r="AG174" s="124" t="str">
        <f>IF('Member Info'!N171&lt;&gt;"",IF(AND('Member Info'!N171&lt;=$U$1,'Member Info'!N171&gt;=$T$1),1,0),"")</f>
        <v/>
      </c>
      <c r="AI174" s="124" t="b">
        <f t="shared" si="57"/>
        <v>0</v>
      </c>
      <c r="AJ174" s="124">
        <f t="shared" si="58"/>
        <v>0</v>
      </c>
      <c r="AL174" s="124">
        <f t="shared" si="59"/>
        <v>0</v>
      </c>
      <c r="AM174" s="124">
        <f>IF('Member Info'!F171&gt;$T$1,1,0)</f>
        <v>0</v>
      </c>
      <c r="AN174" s="124" t="b">
        <f>IF(ISERROR(T174),ERROR.TYPE(#REF!)=ERROR.TYPE(T174),FALSE)</f>
        <v>0</v>
      </c>
      <c r="AO174" s="124" t="b">
        <f>IF(ISERROR(U174),ERROR.TYPE(#REF!)=ERROR.TYPE(U174),FALSE)</f>
        <v>0</v>
      </c>
      <c r="AP174" s="124">
        <f>IF('Member Info'!F171&gt;'GP1 April 25'!$U$1,1,0)</f>
        <v>0</v>
      </c>
      <c r="AQ174" s="124">
        <f t="shared" si="60"/>
        <v>0</v>
      </c>
      <c r="AR174" s="124">
        <f t="shared" si="61"/>
        <v>0</v>
      </c>
      <c r="AS174" s="124">
        <f t="shared" si="62"/>
        <v>1</v>
      </c>
    </row>
    <row r="175" spans="1:45" x14ac:dyDescent="0.25">
      <c r="A175" s="4">
        <v>144</v>
      </c>
      <c r="B175" s="164">
        <f>'Member Info'!D172</f>
        <v>0</v>
      </c>
      <c r="C175" s="164">
        <f>'Member Info'!E172</f>
        <v>0</v>
      </c>
      <c r="D175" s="164" t="str">
        <f>'Member Info'!G172</f>
        <v/>
      </c>
      <c r="E175" s="165">
        <f>'Member Info'!B172</f>
        <v>0</v>
      </c>
      <c r="F175" s="242"/>
      <c r="G175" s="166" t="str">
        <f>IF(E175=0,"",('Member Info'!K172+'Member Info'!L172))</f>
        <v/>
      </c>
      <c r="H175" s="419"/>
      <c r="I175" s="419"/>
      <c r="J175" s="26"/>
      <c r="K175" s="26"/>
      <c r="L175" s="384" t="str">
        <f>IF(E175=0,"",IF('Member Info'!F172&gt;$U$1,CONCATENATE("Joined with practice on ", TEXT('Member Info'!F172, "DD/MM/YYYY")),IF('Member Info'!N172&lt;&gt;"",IF('Member Info'!N172&lt;$T$1,CONCATENATE("Left Scheme on ", TEXT('Member Info'!N172, "DD/MM/YYYY")),IF(OR(G175="",G175=0),"Error Detected, No rate entered",IF(E175=0,"",IF(F175="","Error Detected, No Pensionable pay",IF(AS175=1,"No Part Time Status Entered",IF(AR175=1,"No Part Time Hours Entered",IF(ISERROR(AD175)," Unknown Values entered.",IF(V175+W175&lt;1,"Acceptable",IF(T175+U175=200, "No Contributions Entered", IF(M175="","Error Detected, Choose reason&gt;",IF(Z175="1",IF(V175=1,"Please Enter Deemed Pensionable Pay","Add Any Relevant Details Above"),"Please Give Details Above"))))))))))),IF(OR(G175="",G175=0),"Error Detected, No rate entered",IF(E175=0,"",IF(F175="","Error Detected, No Pensionable pay",IF(AS175=1,"No Part Time Status Entered",IF(AR175=1,"No Part Time Hours Entered",IF(ISERROR(AD175)," Unknown Values entered.",IF(V175+W175&lt;1,"Acceptable",IF(T175+U175=200, "No Contributions Entered", IF(M175="","Error Detected, Choose reason&gt;",IF(Z175="1",IF(V175=1,"Please Enter Deemed Pensionable Pay","Add relevant Details Above"),"Please give details Above")))))))))))))</f>
        <v/>
      </c>
      <c r="M175" s="260"/>
      <c r="N175" s="91"/>
      <c r="O175" s="91" t="str">
        <f t="shared" si="43"/>
        <v/>
      </c>
      <c r="P175" s="94">
        <f t="shared" si="44"/>
        <v>0</v>
      </c>
      <c r="Q175" s="94">
        <f t="shared" si="44"/>
        <v>0</v>
      </c>
      <c r="R175" s="218">
        <f>(ROUND((F175/100*'Member Info'!$W$2), 2))</f>
        <v>0</v>
      </c>
      <c r="S175" s="218" t="e">
        <f t="shared" si="45"/>
        <v>#VALUE!</v>
      </c>
      <c r="T175" s="218" t="str">
        <f t="shared" si="46"/>
        <v/>
      </c>
      <c r="U175" s="227" t="str">
        <f t="shared" si="47"/>
        <v/>
      </c>
      <c r="V175" s="228" t="str">
        <f t="shared" si="48"/>
        <v/>
      </c>
      <c r="W175" s="228" t="str">
        <f t="shared" si="49"/>
        <v/>
      </c>
      <c r="X175" s="222">
        <f t="shared" si="50"/>
        <v>0</v>
      </c>
      <c r="Y175" s="110">
        <f t="shared" si="51"/>
        <v>0</v>
      </c>
      <c r="Z175" s="235" t="str">
        <f t="shared" si="52"/>
        <v/>
      </c>
      <c r="AA175" s="240" t="b">
        <f t="shared" si="53"/>
        <v>0</v>
      </c>
      <c r="AB175" s="235">
        <f t="shared" si="54"/>
        <v>0</v>
      </c>
      <c r="AC175" s="235">
        <f>IF('Member Info'!N172="",1,"")</f>
        <v>1</v>
      </c>
      <c r="AD175" s="243" t="e">
        <f t="shared" si="55"/>
        <v>#VALUE!</v>
      </c>
      <c r="AE175" s="130" t="str">
        <f t="shared" si="42"/>
        <v/>
      </c>
      <c r="AF175" s="124">
        <f t="shared" si="56"/>
        <v>1</v>
      </c>
      <c r="AG175" s="124" t="str">
        <f>IF('Member Info'!N172&lt;&gt;"",IF(AND('Member Info'!N172&lt;=$U$1,'Member Info'!N172&gt;=$T$1),1,0),"")</f>
        <v/>
      </c>
      <c r="AI175" s="124" t="b">
        <f t="shared" si="57"/>
        <v>0</v>
      </c>
      <c r="AJ175" s="124">
        <f t="shared" si="58"/>
        <v>0</v>
      </c>
      <c r="AL175" s="124">
        <f t="shared" si="59"/>
        <v>0</v>
      </c>
      <c r="AM175" s="124">
        <f>IF('Member Info'!F172&gt;$T$1,1,0)</f>
        <v>0</v>
      </c>
      <c r="AN175" s="124" t="b">
        <f>IF(ISERROR(T175),ERROR.TYPE(#REF!)=ERROR.TYPE(T175),FALSE)</f>
        <v>0</v>
      </c>
      <c r="AO175" s="124" t="b">
        <f>IF(ISERROR(U175),ERROR.TYPE(#REF!)=ERROR.TYPE(U175),FALSE)</f>
        <v>0</v>
      </c>
      <c r="AP175" s="124">
        <f>IF('Member Info'!F172&gt;'GP1 April 25'!$U$1,1,0)</f>
        <v>0</v>
      </c>
      <c r="AQ175" s="124">
        <f t="shared" si="60"/>
        <v>0</v>
      </c>
      <c r="AR175" s="124">
        <f t="shared" si="61"/>
        <v>0</v>
      </c>
      <c r="AS175" s="124">
        <f t="shared" si="62"/>
        <v>1</v>
      </c>
    </row>
    <row r="176" spans="1:45" x14ac:dyDescent="0.25">
      <c r="A176" s="4">
        <v>145</v>
      </c>
      <c r="B176" s="164">
        <f>'Member Info'!D173</f>
        <v>0</v>
      </c>
      <c r="C176" s="164">
        <f>'Member Info'!E173</f>
        <v>0</v>
      </c>
      <c r="D176" s="164" t="str">
        <f>'Member Info'!G173</f>
        <v/>
      </c>
      <c r="E176" s="165">
        <f>'Member Info'!B173</f>
        <v>0</v>
      </c>
      <c r="F176" s="242"/>
      <c r="G176" s="166" t="str">
        <f>IF(E176=0,"",('Member Info'!K173+'Member Info'!L173))</f>
        <v/>
      </c>
      <c r="H176" s="419"/>
      <c r="I176" s="419"/>
      <c r="J176" s="26"/>
      <c r="K176" s="26"/>
      <c r="L176" s="384" t="str">
        <f>IF(E176=0,"",IF('Member Info'!F173&gt;$U$1,CONCATENATE("Joined with practice on ", TEXT('Member Info'!F173, "DD/MM/YYYY")),IF('Member Info'!N173&lt;&gt;"",IF('Member Info'!N173&lt;$T$1,CONCATENATE("Left Scheme on ", TEXT('Member Info'!N173, "DD/MM/YYYY")),IF(OR(G176="",G176=0),"Error Detected, No rate entered",IF(E176=0,"",IF(F176="","Error Detected, No Pensionable pay",IF(AS176=1,"No Part Time Status Entered",IF(AR176=1,"No Part Time Hours Entered",IF(ISERROR(AD176)," Unknown Values entered.",IF(V176+W176&lt;1,"Acceptable",IF(T176+U176=200, "No Contributions Entered", IF(M176="","Error Detected, Choose reason&gt;",IF(Z176="1",IF(V176=1,"Please Enter Deemed Pensionable Pay","Add Any Relevant Details Above"),"Please Give Details Above"))))))))))),IF(OR(G176="",G176=0),"Error Detected, No rate entered",IF(E176=0,"",IF(F176="","Error Detected, No Pensionable pay",IF(AS176=1,"No Part Time Status Entered",IF(AR176=1,"No Part Time Hours Entered",IF(ISERROR(AD176)," Unknown Values entered.",IF(V176+W176&lt;1,"Acceptable",IF(T176+U176=200, "No Contributions Entered", IF(M176="","Error Detected, Choose reason&gt;",IF(Z176="1",IF(V176=1,"Please Enter Deemed Pensionable Pay","Add relevant Details Above"),"Please give details Above")))))))))))))</f>
        <v/>
      </c>
      <c r="M176" s="260"/>
      <c r="N176" s="91"/>
      <c r="O176" s="91" t="str">
        <f t="shared" si="43"/>
        <v/>
      </c>
      <c r="P176" s="94">
        <f t="shared" si="44"/>
        <v>0</v>
      </c>
      <c r="Q176" s="94">
        <f t="shared" si="44"/>
        <v>0</v>
      </c>
      <c r="R176" s="218">
        <f>(ROUND((F176/100*'Member Info'!$W$2), 2))</f>
        <v>0</v>
      </c>
      <c r="S176" s="218" t="e">
        <f t="shared" si="45"/>
        <v>#VALUE!</v>
      </c>
      <c r="T176" s="218" t="str">
        <f t="shared" si="46"/>
        <v/>
      </c>
      <c r="U176" s="227" t="str">
        <f t="shared" si="47"/>
        <v/>
      </c>
      <c r="V176" s="228" t="str">
        <f t="shared" si="48"/>
        <v/>
      </c>
      <c r="W176" s="228" t="str">
        <f t="shared" si="49"/>
        <v/>
      </c>
      <c r="X176" s="222">
        <f t="shared" si="50"/>
        <v>0</v>
      </c>
      <c r="Y176" s="110">
        <f t="shared" si="51"/>
        <v>0</v>
      </c>
      <c r="Z176" s="235" t="str">
        <f t="shared" si="52"/>
        <v/>
      </c>
      <c r="AA176" s="240" t="b">
        <f t="shared" si="53"/>
        <v>0</v>
      </c>
      <c r="AB176" s="235">
        <f t="shared" si="54"/>
        <v>0</v>
      </c>
      <c r="AC176" s="235">
        <f>IF('Member Info'!N173="",1,"")</f>
        <v>1</v>
      </c>
      <c r="AD176" s="243" t="e">
        <f t="shared" si="55"/>
        <v>#VALUE!</v>
      </c>
      <c r="AE176" s="130" t="str">
        <f t="shared" si="42"/>
        <v/>
      </c>
      <c r="AF176" s="124">
        <f t="shared" si="56"/>
        <v>1</v>
      </c>
      <c r="AG176" s="124" t="str">
        <f>IF('Member Info'!N173&lt;&gt;"",IF(AND('Member Info'!N173&lt;=$U$1,'Member Info'!N173&gt;=$T$1),1,0),"")</f>
        <v/>
      </c>
      <c r="AI176" s="124" t="b">
        <f t="shared" si="57"/>
        <v>0</v>
      </c>
      <c r="AJ176" s="124">
        <f t="shared" si="58"/>
        <v>0</v>
      </c>
      <c r="AL176" s="124">
        <f t="shared" si="59"/>
        <v>0</v>
      </c>
      <c r="AM176" s="124">
        <f>IF('Member Info'!F173&gt;$T$1,1,0)</f>
        <v>0</v>
      </c>
      <c r="AN176" s="124" t="b">
        <f>IF(ISERROR(T176),ERROR.TYPE(#REF!)=ERROR.TYPE(T176),FALSE)</f>
        <v>0</v>
      </c>
      <c r="AO176" s="124" t="b">
        <f>IF(ISERROR(U176),ERROR.TYPE(#REF!)=ERROR.TYPE(U176),FALSE)</f>
        <v>0</v>
      </c>
      <c r="AP176" s="124">
        <f>IF('Member Info'!F173&gt;'GP1 April 25'!$U$1,1,0)</f>
        <v>0</v>
      </c>
      <c r="AQ176" s="124">
        <f t="shared" si="60"/>
        <v>0</v>
      </c>
      <c r="AR176" s="124">
        <f t="shared" si="61"/>
        <v>0</v>
      </c>
      <c r="AS176" s="124">
        <f t="shared" si="62"/>
        <v>1</v>
      </c>
    </row>
    <row r="177" spans="1:45" x14ac:dyDescent="0.25">
      <c r="A177" s="4">
        <v>146</v>
      </c>
      <c r="B177" s="164">
        <f>'Member Info'!D174</f>
        <v>0</v>
      </c>
      <c r="C177" s="164">
        <f>'Member Info'!E174</f>
        <v>0</v>
      </c>
      <c r="D177" s="164" t="str">
        <f>'Member Info'!G174</f>
        <v/>
      </c>
      <c r="E177" s="165">
        <f>'Member Info'!B174</f>
        <v>0</v>
      </c>
      <c r="F177" s="242"/>
      <c r="G177" s="166" t="str">
        <f>IF(E177=0,"",('Member Info'!K174+'Member Info'!L174))</f>
        <v/>
      </c>
      <c r="H177" s="419"/>
      <c r="I177" s="419"/>
      <c r="J177" s="26"/>
      <c r="K177" s="26"/>
      <c r="L177" s="384" t="str">
        <f>IF(E177=0,"",IF('Member Info'!F174&gt;$U$1,CONCATENATE("Joined with practice on ", TEXT('Member Info'!F174, "DD/MM/YYYY")),IF('Member Info'!N174&lt;&gt;"",IF('Member Info'!N174&lt;$T$1,CONCATENATE("Left Scheme on ", TEXT('Member Info'!N174, "DD/MM/YYYY")),IF(OR(G177="",G177=0),"Error Detected, No rate entered",IF(E177=0,"",IF(F177="","Error Detected, No Pensionable pay",IF(AS177=1,"No Part Time Status Entered",IF(AR177=1,"No Part Time Hours Entered",IF(ISERROR(AD177)," Unknown Values entered.",IF(V177+W177&lt;1,"Acceptable",IF(T177+U177=200, "No Contributions Entered", IF(M177="","Error Detected, Choose reason&gt;",IF(Z177="1",IF(V177=1,"Please Enter Deemed Pensionable Pay","Add Any Relevant Details Above"),"Please Give Details Above"))))))))))),IF(OR(G177="",G177=0),"Error Detected, No rate entered",IF(E177=0,"",IF(F177="","Error Detected, No Pensionable pay",IF(AS177=1,"No Part Time Status Entered",IF(AR177=1,"No Part Time Hours Entered",IF(ISERROR(AD177)," Unknown Values entered.",IF(V177+W177&lt;1,"Acceptable",IF(T177+U177=200, "No Contributions Entered", IF(M177="","Error Detected, Choose reason&gt;",IF(Z177="1",IF(V177=1,"Please Enter Deemed Pensionable Pay","Add relevant Details Above"),"Please give details Above")))))))))))))</f>
        <v/>
      </c>
      <c r="M177" s="260"/>
      <c r="N177" s="91"/>
      <c r="O177" s="91" t="str">
        <f t="shared" si="43"/>
        <v/>
      </c>
      <c r="P177" s="94">
        <f t="shared" si="44"/>
        <v>0</v>
      </c>
      <c r="Q177" s="94">
        <f t="shared" si="44"/>
        <v>0</v>
      </c>
      <c r="R177" s="218">
        <f>(ROUND((F177/100*'Member Info'!$W$2), 2))</f>
        <v>0</v>
      </c>
      <c r="S177" s="218" t="e">
        <f t="shared" si="45"/>
        <v>#VALUE!</v>
      </c>
      <c r="T177" s="218" t="str">
        <f t="shared" si="46"/>
        <v/>
      </c>
      <c r="U177" s="227" t="str">
        <f t="shared" si="47"/>
        <v/>
      </c>
      <c r="V177" s="228" t="str">
        <f t="shared" si="48"/>
        <v/>
      </c>
      <c r="W177" s="228" t="str">
        <f t="shared" si="49"/>
        <v/>
      </c>
      <c r="X177" s="222">
        <f t="shared" si="50"/>
        <v>0</v>
      </c>
      <c r="Y177" s="110">
        <f t="shared" si="51"/>
        <v>0</v>
      </c>
      <c r="Z177" s="235" t="str">
        <f t="shared" si="52"/>
        <v/>
      </c>
      <c r="AA177" s="240" t="b">
        <f t="shared" si="53"/>
        <v>0</v>
      </c>
      <c r="AB177" s="235">
        <f t="shared" si="54"/>
        <v>0</v>
      </c>
      <c r="AC177" s="235">
        <f>IF('Member Info'!N174="",1,"")</f>
        <v>1</v>
      </c>
      <c r="AD177" s="243" t="e">
        <f t="shared" si="55"/>
        <v>#VALUE!</v>
      </c>
      <c r="AE177" s="130" t="str">
        <f t="shared" si="42"/>
        <v/>
      </c>
      <c r="AF177" s="124">
        <f t="shared" si="56"/>
        <v>1</v>
      </c>
      <c r="AG177" s="124" t="str">
        <f>IF('Member Info'!N174&lt;&gt;"",IF(AND('Member Info'!N174&lt;=$U$1,'Member Info'!N174&gt;=$T$1),1,0),"")</f>
        <v/>
      </c>
      <c r="AI177" s="124" t="b">
        <f t="shared" si="57"/>
        <v>0</v>
      </c>
      <c r="AJ177" s="124">
        <f t="shared" si="58"/>
        <v>0</v>
      </c>
      <c r="AL177" s="124">
        <f t="shared" si="59"/>
        <v>0</v>
      </c>
      <c r="AM177" s="124">
        <f>IF('Member Info'!F174&gt;$T$1,1,0)</f>
        <v>0</v>
      </c>
      <c r="AN177" s="124" t="b">
        <f>IF(ISERROR(T177),ERROR.TYPE(#REF!)=ERROR.TYPE(T177),FALSE)</f>
        <v>0</v>
      </c>
      <c r="AO177" s="124" t="b">
        <f>IF(ISERROR(U177),ERROR.TYPE(#REF!)=ERROR.TYPE(U177),FALSE)</f>
        <v>0</v>
      </c>
      <c r="AP177" s="124">
        <f>IF('Member Info'!F174&gt;'GP1 April 25'!$U$1,1,0)</f>
        <v>0</v>
      </c>
      <c r="AQ177" s="124">
        <f t="shared" si="60"/>
        <v>0</v>
      </c>
      <c r="AR177" s="124">
        <f t="shared" si="61"/>
        <v>0</v>
      </c>
      <c r="AS177" s="124">
        <f t="shared" si="62"/>
        <v>1</v>
      </c>
    </row>
    <row r="178" spans="1:45" x14ac:dyDescent="0.25">
      <c r="A178" s="4">
        <v>147</v>
      </c>
      <c r="B178" s="164">
        <f>'Member Info'!D175</f>
        <v>0</v>
      </c>
      <c r="C178" s="164">
        <f>'Member Info'!E175</f>
        <v>0</v>
      </c>
      <c r="D178" s="164" t="str">
        <f>'Member Info'!G175</f>
        <v/>
      </c>
      <c r="E178" s="165">
        <f>'Member Info'!B175</f>
        <v>0</v>
      </c>
      <c r="F178" s="242"/>
      <c r="G178" s="166" t="str">
        <f>IF(E178=0,"",('Member Info'!K175+'Member Info'!L175))</f>
        <v/>
      </c>
      <c r="H178" s="419"/>
      <c r="I178" s="419"/>
      <c r="J178" s="26"/>
      <c r="K178" s="26"/>
      <c r="L178" s="384" t="str">
        <f>IF(E178=0,"",IF('Member Info'!F175&gt;$U$1,CONCATENATE("Joined with practice on ", TEXT('Member Info'!F175, "DD/MM/YYYY")),IF('Member Info'!N175&lt;&gt;"",IF('Member Info'!N175&lt;$T$1,CONCATENATE("Left Scheme on ", TEXT('Member Info'!N175, "DD/MM/YYYY")),IF(OR(G178="",G178=0),"Error Detected, No rate entered",IF(E178=0,"",IF(F178="","Error Detected, No Pensionable pay",IF(AS178=1,"No Part Time Status Entered",IF(AR178=1,"No Part Time Hours Entered",IF(ISERROR(AD178)," Unknown Values entered.",IF(V178+W178&lt;1,"Acceptable",IF(T178+U178=200, "No Contributions Entered", IF(M178="","Error Detected, Choose reason&gt;",IF(Z178="1",IF(V178=1,"Please Enter Deemed Pensionable Pay","Add Any Relevant Details Above"),"Please Give Details Above"))))))))))),IF(OR(G178="",G178=0),"Error Detected, No rate entered",IF(E178=0,"",IF(F178="","Error Detected, No Pensionable pay",IF(AS178=1,"No Part Time Status Entered",IF(AR178=1,"No Part Time Hours Entered",IF(ISERROR(AD178)," Unknown Values entered.",IF(V178+W178&lt;1,"Acceptable",IF(T178+U178=200, "No Contributions Entered", IF(M178="","Error Detected, Choose reason&gt;",IF(Z178="1",IF(V178=1,"Please Enter Deemed Pensionable Pay","Add relevant Details Above"),"Please give details Above")))))))))))))</f>
        <v/>
      </c>
      <c r="M178" s="260"/>
      <c r="N178" s="91"/>
      <c r="O178" s="91" t="str">
        <f t="shared" si="43"/>
        <v/>
      </c>
      <c r="P178" s="94">
        <f t="shared" si="44"/>
        <v>0</v>
      </c>
      <c r="Q178" s="94">
        <f t="shared" si="44"/>
        <v>0</v>
      </c>
      <c r="R178" s="218">
        <f>(ROUND((F178/100*'Member Info'!$W$2), 2))</f>
        <v>0</v>
      </c>
      <c r="S178" s="218" t="e">
        <f t="shared" si="45"/>
        <v>#VALUE!</v>
      </c>
      <c r="T178" s="218" t="str">
        <f t="shared" si="46"/>
        <v/>
      </c>
      <c r="U178" s="227" t="str">
        <f t="shared" si="47"/>
        <v/>
      </c>
      <c r="V178" s="228" t="str">
        <f t="shared" si="48"/>
        <v/>
      </c>
      <c r="W178" s="228" t="str">
        <f t="shared" si="49"/>
        <v/>
      </c>
      <c r="X178" s="222">
        <f t="shared" si="50"/>
        <v>0</v>
      </c>
      <c r="Y178" s="110">
        <f t="shared" si="51"/>
        <v>0</v>
      </c>
      <c r="Z178" s="235" t="str">
        <f t="shared" si="52"/>
        <v/>
      </c>
      <c r="AA178" s="240" t="b">
        <f t="shared" si="53"/>
        <v>0</v>
      </c>
      <c r="AB178" s="235">
        <f t="shared" si="54"/>
        <v>0</v>
      </c>
      <c r="AC178" s="235">
        <f>IF('Member Info'!N175="",1,"")</f>
        <v>1</v>
      </c>
      <c r="AD178" s="243" t="e">
        <f t="shared" si="55"/>
        <v>#VALUE!</v>
      </c>
      <c r="AE178" s="130" t="str">
        <f t="shared" si="42"/>
        <v/>
      </c>
      <c r="AF178" s="124">
        <f t="shared" si="56"/>
        <v>1</v>
      </c>
      <c r="AG178" s="124" t="str">
        <f>IF('Member Info'!N175&lt;&gt;"",IF(AND('Member Info'!N175&lt;=$U$1,'Member Info'!N175&gt;=$T$1),1,0),"")</f>
        <v/>
      </c>
      <c r="AI178" s="124" t="b">
        <f t="shared" si="57"/>
        <v>0</v>
      </c>
      <c r="AJ178" s="124">
        <f t="shared" si="58"/>
        <v>0</v>
      </c>
      <c r="AL178" s="124">
        <f t="shared" si="59"/>
        <v>0</v>
      </c>
      <c r="AM178" s="124">
        <f>IF('Member Info'!F175&gt;$T$1,1,0)</f>
        <v>0</v>
      </c>
      <c r="AN178" s="124" t="b">
        <f>IF(ISERROR(T178),ERROR.TYPE(#REF!)=ERROR.TYPE(T178),FALSE)</f>
        <v>0</v>
      </c>
      <c r="AO178" s="124" t="b">
        <f>IF(ISERROR(U178),ERROR.TYPE(#REF!)=ERROR.TYPE(U178),FALSE)</f>
        <v>0</v>
      </c>
      <c r="AP178" s="124">
        <f>IF('Member Info'!F175&gt;'GP1 April 25'!$U$1,1,0)</f>
        <v>0</v>
      </c>
      <c r="AQ178" s="124">
        <f t="shared" si="60"/>
        <v>0</v>
      </c>
      <c r="AR178" s="124">
        <f t="shared" si="61"/>
        <v>0</v>
      </c>
      <c r="AS178" s="124">
        <f t="shared" si="62"/>
        <v>1</v>
      </c>
    </row>
    <row r="179" spans="1:45" x14ac:dyDescent="0.25">
      <c r="A179" s="4">
        <v>148</v>
      </c>
      <c r="B179" s="164">
        <f>'Member Info'!D176</f>
        <v>0</v>
      </c>
      <c r="C179" s="164">
        <f>'Member Info'!E176</f>
        <v>0</v>
      </c>
      <c r="D179" s="164" t="str">
        <f>'Member Info'!G176</f>
        <v/>
      </c>
      <c r="E179" s="165">
        <f>'Member Info'!B176</f>
        <v>0</v>
      </c>
      <c r="F179" s="242"/>
      <c r="G179" s="166" t="str">
        <f>IF(E179=0,"",('Member Info'!K176+'Member Info'!L176))</f>
        <v/>
      </c>
      <c r="H179" s="419"/>
      <c r="I179" s="419"/>
      <c r="J179" s="26"/>
      <c r="K179" s="26"/>
      <c r="L179" s="384" t="str">
        <f>IF(E179=0,"",IF('Member Info'!F176&gt;$U$1,CONCATENATE("Joined with practice on ", TEXT('Member Info'!F176, "DD/MM/YYYY")),IF('Member Info'!N176&lt;&gt;"",IF('Member Info'!N176&lt;$T$1,CONCATENATE("Left Scheme on ", TEXT('Member Info'!N176, "DD/MM/YYYY")),IF(OR(G179="",G179=0),"Error Detected, No rate entered",IF(E179=0,"",IF(F179="","Error Detected, No Pensionable pay",IF(AS179=1,"No Part Time Status Entered",IF(AR179=1,"No Part Time Hours Entered",IF(ISERROR(AD179)," Unknown Values entered.",IF(V179+W179&lt;1,"Acceptable",IF(T179+U179=200, "No Contributions Entered", IF(M179="","Error Detected, Choose reason&gt;",IF(Z179="1",IF(V179=1,"Please Enter Deemed Pensionable Pay","Add Any Relevant Details Above"),"Please Give Details Above"))))))))))),IF(OR(G179="",G179=0),"Error Detected, No rate entered",IF(E179=0,"",IF(F179="","Error Detected, No Pensionable pay",IF(AS179=1,"No Part Time Status Entered",IF(AR179=1,"No Part Time Hours Entered",IF(ISERROR(AD179)," Unknown Values entered.",IF(V179+W179&lt;1,"Acceptable",IF(T179+U179=200, "No Contributions Entered", IF(M179="","Error Detected, Choose reason&gt;",IF(Z179="1",IF(V179=1,"Please Enter Deemed Pensionable Pay","Add relevant Details Above"),"Please give details Above")))))))))))))</f>
        <v/>
      </c>
      <c r="M179" s="260"/>
      <c r="N179" s="91"/>
      <c r="O179" s="91" t="str">
        <f t="shared" si="43"/>
        <v/>
      </c>
      <c r="P179" s="94">
        <f t="shared" si="44"/>
        <v>0</v>
      </c>
      <c r="Q179" s="94">
        <f t="shared" si="44"/>
        <v>0</v>
      </c>
      <c r="R179" s="218">
        <f>(ROUND((F179/100*'Member Info'!$W$2), 2))</f>
        <v>0</v>
      </c>
      <c r="S179" s="218" t="e">
        <f t="shared" si="45"/>
        <v>#VALUE!</v>
      </c>
      <c r="T179" s="218" t="str">
        <f t="shared" si="46"/>
        <v/>
      </c>
      <c r="U179" s="227" t="str">
        <f t="shared" si="47"/>
        <v/>
      </c>
      <c r="V179" s="228" t="str">
        <f t="shared" si="48"/>
        <v/>
      </c>
      <c r="W179" s="228" t="str">
        <f t="shared" si="49"/>
        <v/>
      </c>
      <c r="X179" s="222">
        <f t="shared" si="50"/>
        <v>0</v>
      </c>
      <c r="Y179" s="110">
        <f t="shared" si="51"/>
        <v>0</v>
      </c>
      <c r="Z179" s="235" t="str">
        <f t="shared" si="52"/>
        <v/>
      </c>
      <c r="AA179" s="240" t="b">
        <f t="shared" si="53"/>
        <v>0</v>
      </c>
      <c r="AB179" s="235">
        <f t="shared" si="54"/>
        <v>0</v>
      </c>
      <c r="AC179" s="235">
        <f>IF('Member Info'!N176="",1,"")</f>
        <v>1</v>
      </c>
      <c r="AD179" s="243" t="e">
        <f t="shared" si="55"/>
        <v>#VALUE!</v>
      </c>
      <c r="AE179" s="130" t="str">
        <f t="shared" si="42"/>
        <v/>
      </c>
      <c r="AF179" s="124">
        <f t="shared" si="56"/>
        <v>1</v>
      </c>
      <c r="AG179" s="124" t="str">
        <f>IF('Member Info'!N176&lt;&gt;"",IF(AND('Member Info'!N176&lt;=$U$1,'Member Info'!N176&gt;=$T$1),1,0),"")</f>
        <v/>
      </c>
      <c r="AI179" s="124" t="b">
        <f t="shared" si="57"/>
        <v>0</v>
      </c>
      <c r="AJ179" s="124">
        <f t="shared" si="58"/>
        <v>0</v>
      </c>
      <c r="AL179" s="124">
        <f t="shared" si="59"/>
        <v>0</v>
      </c>
      <c r="AM179" s="124">
        <f>IF('Member Info'!F176&gt;$T$1,1,0)</f>
        <v>0</v>
      </c>
      <c r="AN179" s="124" t="b">
        <f>IF(ISERROR(T179),ERROR.TYPE(#REF!)=ERROR.TYPE(T179),FALSE)</f>
        <v>0</v>
      </c>
      <c r="AO179" s="124" t="b">
        <f>IF(ISERROR(U179),ERROR.TYPE(#REF!)=ERROR.TYPE(U179),FALSE)</f>
        <v>0</v>
      </c>
      <c r="AP179" s="124">
        <f>IF('Member Info'!F176&gt;'GP1 April 25'!$U$1,1,0)</f>
        <v>0</v>
      </c>
      <c r="AQ179" s="124">
        <f t="shared" si="60"/>
        <v>0</v>
      </c>
      <c r="AR179" s="124">
        <f t="shared" si="61"/>
        <v>0</v>
      </c>
      <c r="AS179" s="124">
        <f t="shared" si="62"/>
        <v>1</v>
      </c>
    </row>
    <row r="180" spans="1:45" x14ac:dyDescent="0.25">
      <c r="A180" s="4">
        <v>149</v>
      </c>
      <c r="B180" s="164">
        <f>'Member Info'!D177</f>
        <v>0</v>
      </c>
      <c r="C180" s="164">
        <f>'Member Info'!E177</f>
        <v>0</v>
      </c>
      <c r="D180" s="164" t="str">
        <f>'Member Info'!G177</f>
        <v/>
      </c>
      <c r="E180" s="165">
        <f>'Member Info'!B177</f>
        <v>0</v>
      </c>
      <c r="F180" s="242"/>
      <c r="G180" s="166" t="str">
        <f>IF(E180=0,"",('Member Info'!K177+'Member Info'!L177))</f>
        <v/>
      </c>
      <c r="H180" s="419"/>
      <c r="I180" s="419"/>
      <c r="J180" s="26"/>
      <c r="K180" s="26"/>
      <c r="L180" s="384" t="str">
        <f>IF(E180=0,"",IF('Member Info'!F177&gt;$U$1,CONCATENATE("Joined with practice on ", TEXT('Member Info'!F177, "DD/MM/YYYY")),IF('Member Info'!N177&lt;&gt;"",IF('Member Info'!N177&lt;$T$1,CONCATENATE("Left Scheme on ", TEXT('Member Info'!N177, "DD/MM/YYYY")),IF(OR(G180="",G180=0),"Error Detected, No rate entered",IF(E180=0,"",IF(F180="","Error Detected, No Pensionable pay",IF(AS180=1,"No Part Time Status Entered",IF(AR180=1,"No Part Time Hours Entered",IF(ISERROR(AD180)," Unknown Values entered.",IF(V180+W180&lt;1,"Acceptable",IF(T180+U180=200, "No Contributions Entered", IF(M180="","Error Detected, Choose reason&gt;",IF(Z180="1",IF(V180=1,"Please Enter Deemed Pensionable Pay","Add Any Relevant Details Above"),"Please Give Details Above"))))))))))),IF(OR(G180="",G180=0),"Error Detected, No rate entered",IF(E180=0,"",IF(F180="","Error Detected, No Pensionable pay",IF(AS180=1,"No Part Time Status Entered",IF(AR180=1,"No Part Time Hours Entered",IF(ISERROR(AD180)," Unknown Values entered.",IF(V180+W180&lt;1,"Acceptable",IF(T180+U180=200, "No Contributions Entered", IF(M180="","Error Detected, Choose reason&gt;",IF(Z180="1",IF(V180=1,"Please Enter Deemed Pensionable Pay","Add relevant Details Above"),"Please give details Above")))))))))))))</f>
        <v/>
      </c>
      <c r="M180" s="260"/>
      <c r="N180" s="91"/>
      <c r="O180" s="91" t="str">
        <f t="shared" si="43"/>
        <v/>
      </c>
      <c r="P180" s="94">
        <f t="shared" si="44"/>
        <v>0</v>
      </c>
      <c r="Q180" s="94">
        <f t="shared" si="44"/>
        <v>0</v>
      </c>
      <c r="R180" s="218">
        <f>(ROUND((F180/100*'Member Info'!$W$2), 2))</f>
        <v>0</v>
      </c>
      <c r="S180" s="218" t="e">
        <f t="shared" si="45"/>
        <v>#VALUE!</v>
      </c>
      <c r="T180" s="218" t="str">
        <f t="shared" si="46"/>
        <v/>
      </c>
      <c r="U180" s="227" t="str">
        <f t="shared" si="47"/>
        <v/>
      </c>
      <c r="V180" s="228" t="str">
        <f t="shared" si="48"/>
        <v/>
      </c>
      <c r="W180" s="228" t="str">
        <f t="shared" si="49"/>
        <v/>
      </c>
      <c r="X180" s="222">
        <f t="shared" si="50"/>
        <v>0</v>
      </c>
      <c r="Y180" s="110">
        <f t="shared" si="51"/>
        <v>0</v>
      </c>
      <c r="Z180" s="235" t="str">
        <f t="shared" si="52"/>
        <v/>
      </c>
      <c r="AA180" s="240" t="b">
        <f t="shared" si="53"/>
        <v>0</v>
      </c>
      <c r="AB180" s="235">
        <f t="shared" si="54"/>
        <v>0</v>
      </c>
      <c r="AC180" s="235">
        <f>IF('Member Info'!N177="",1,"")</f>
        <v>1</v>
      </c>
      <c r="AD180" s="243" t="e">
        <f t="shared" si="55"/>
        <v>#VALUE!</v>
      </c>
      <c r="AE180" s="130" t="str">
        <f t="shared" si="42"/>
        <v/>
      </c>
      <c r="AF180" s="124">
        <f t="shared" si="56"/>
        <v>1</v>
      </c>
      <c r="AG180" s="124" t="str">
        <f>IF('Member Info'!N177&lt;&gt;"",IF(AND('Member Info'!N177&lt;=$U$1,'Member Info'!N177&gt;=$T$1),1,0),"")</f>
        <v/>
      </c>
      <c r="AI180" s="124" t="b">
        <f t="shared" si="57"/>
        <v>0</v>
      </c>
      <c r="AJ180" s="124">
        <f t="shared" si="58"/>
        <v>0</v>
      </c>
      <c r="AL180" s="124">
        <f t="shared" si="59"/>
        <v>0</v>
      </c>
      <c r="AM180" s="124">
        <f>IF('Member Info'!F177&gt;$T$1,1,0)</f>
        <v>0</v>
      </c>
      <c r="AN180" s="124" t="b">
        <f>IF(ISERROR(T180),ERROR.TYPE(#REF!)=ERROR.TYPE(T180),FALSE)</f>
        <v>0</v>
      </c>
      <c r="AO180" s="124" t="b">
        <f>IF(ISERROR(U180),ERROR.TYPE(#REF!)=ERROR.TYPE(U180),FALSE)</f>
        <v>0</v>
      </c>
      <c r="AP180" s="124">
        <f>IF('Member Info'!F177&gt;'GP1 April 25'!$U$1,1,0)</f>
        <v>0</v>
      </c>
      <c r="AQ180" s="124">
        <f t="shared" si="60"/>
        <v>0</v>
      </c>
      <c r="AR180" s="124">
        <f t="shared" si="61"/>
        <v>0</v>
      </c>
      <c r="AS180" s="124">
        <f t="shared" si="62"/>
        <v>1</v>
      </c>
    </row>
    <row r="181" spans="1:45" ht="15.75" thickBot="1" x14ac:dyDescent="0.3">
      <c r="A181" s="4">
        <v>150</v>
      </c>
      <c r="B181" s="164">
        <f>'Member Info'!D178</f>
        <v>0</v>
      </c>
      <c r="C181" s="164">
        <f>'Member Info'!E178</f>
        <v>0</v>
      </c>
      <c r="D181" s="164" t="str">
        <f>'Member Info'!G178</f>
        <v/>
      </c>
      <c r="E181" s="165">
        <f>'Member Info'!B178</f>
        <v>0</v>
      </c>
      <c r="F181" s="242"/>
      <c r="G181" s="166" t="str">
        <f>IF(E181=0,"",('Member Info'!K178+'Member Info'!L178))</f>
        <v/>
      </c>
      <c r="H181" s="419"/>
      <c r="I181" s="419"/>
      <c r="J181" s="26"/>
      <c r="K181" s="26"/>
      <c r="L181" s="384" t="str">
        <f>IF(E181=0,"",IF('Member Info'!F178&gt;$U$1,CONCATENATE("Joined with practice on ", TEXT('Member Info'!F178, "DD/MM/YYYY")),IF('Member Info'!N178&lt;&gt;"",IF('Member Info'!N178&lt;$T$1,CONCATENATE("Left Scheme on ", TEXT('Member Info'!N178, "DD/MM/YYYY")),IF(OR(G181="",G181=0),"Error Detected, No rate entered",IF(E181=0,"",IF(F181="","Error Detected, No Pensionable pay",IF(AS181=1,"No Part Time Status Entered",IF(AR181=1,"No Part Time Hours Entered",IF(ISERROR(AD181)," Unknown Values entered.",IF(V181+W181&lt;1,"Acceptable",IF(T181+U181=200, "No Contributions Entered", IF(M181="","Error Detected, Choose reason&gt;",IF(Z181="1",IF(V181=1,"Please Enter Deemed Pensionable Pay","Add Any Relevant Details Above"),"Please Give Details Above"))))))))))),IF(OR(G181="",G181=0),"Error Detected, No rate entered",IF(E181=0,"",IF(F181="","Error Detected, No Pensionable pay",IF(AS181=1,"No Part Time Status Entered",IF(AR181=1,"No Part Time Hours Entered",IF(ISERROR(AD181)," Unknown Values entered.",IF(V181+W181&lt;1,"Acceptable",IF(T181+U181=200, "No Contributions Entered", IF(M181="","Error Detected, Choose reason&gt;",IF(Z181="1",IF(V181=1,"Please Enter Deemed Pensionable Pay","Add relevant Details Above"),"Please give details Above")))))))))))))</f>
        <v/>
      </c>
      <c r="M181" s="260"/>
      <c r="N181" s="91"/>
      <c r="O181" s="91" t="str">
        <f t="shared" si="43"/>
        <v/>
      </c>
      <c r="P181" s="94">
        <f t="shared" si="44"/>
        <v>0</v>
      </c>
      <c r="Q181" s="94">
        <f t="shared" si="44"/>
        <v>0</v>
      </c>
      <c r="R181" s="218">
        <f>(ROUND((F181/100*'Member Info'!$W$2), 2))</f>
        <v>0</v>
      </c>
      <c r="S181" s="218" t="e">
        <f t="shared" si="45"/>
        <v>#VALUE!</v>
      </c>
      <c r="T181" s="218" t="str">
        <f t="shared" si="46"/>
        <v/>
      </c>
      <c r="U181" s="227" t="str">
        <f t="shared" si="47"/>
        <v/>
      </c>
      <c r="V181" s="228" t="str">
        <f t="shared" si="48"/>
        <v/>
      </c>
      <c r="W181" s="228" t="str">
        <f t="shared" si="49"/>
        <v/>
      </c>
      <c r="X181" s="222">
        <f t="shared" si="50"/>
        <v>0</v>
      </c>
      <c r="Y181" s="110">
        <f t="shared" si="51"/>
        <v>0</v>
      </c>
      <c r="Z181" s="235" t="str">
        <f t="shared" si="52"/>
        <v/>
      </c>
      <c r="AA181" s="240" t="b">
        <f t="shared" si="53"/>
        <v>0</v>
      </c>
      <c r="AB181" s="235">
        <f t="shared" si="54"/>
        <v>0</v>
      </c>
      <c r="AC181" s="235">
        <f>IF('Member Info'!N178="",1,"")</f>
        <v>1</v>
      </c>
      <c r="AD181" s="243" t="e">
        <f t="shared" si="55"/>
        <v>#VALUE!</v>
      </c>
      <c r="AE181" s="130" t="str">
        <f t="shared" si="42"/>
        <v/>
      </c>
      <c r="AF181" s="124">
        <f t="shared" si="56"/>
        <v>1</v>
      </c>
      <c r="AG181" s="124" t="str">
        <f>IF('Member Info'!N178&lt;&gt;"",IF(AND('Member Info'!N178&lt;=$U$1,'Member Info'!N178&gt;=$T$1),1,0),"")</f>
        <v/>
      </c>
      <c r="AI181" s="124" t="b">
        <f t="shared" si="57"/>
        <v>0</v>
      </c>
      <c r="AJ181" s="124">
        <f t="shared" si="58"/>
        <v>0</v>
      </c>
      <c r="AL181" s="124">
        <f t="shared" si="59"/>
        <v>0</v>
      </c>
      <c r="AM181" s="124">
        <f>IF('Member Info'!F178&gt;$T$1,1,0)</f>
        <v>0</v>
      </c>
      <c r="AN181" s="124" t="b">
        <f>IF(ISERROR(T181),ERROR.TYPE(#REF!)=ERROR.TYPE(T181),FALSE)</f>
        <v>0</v>
      </c>
      <c r="AO181" s="124" t="b">
        <f>IF(ISERROR(U181),ERROR.TYPE(#REF!)=ERROR.TYPE(U181),FALSE)</f>
        <v>0</v>
      </c>
      <c r="AP181" s="124">
        <f>IF('Member Info'!F178&gt;'GP1 April 25'!$U$1,1,0)</f>
        <v>0</v>
      </c>
      <c r="AQ181" s="124">
        <f t="shared" si="60"/>
        <v>0</v>
      </c>
      <c r="AR181" s="124">
        <f t="shared" si="61"/>
        <v>0</v>
      </c>
      <c r="AS181" s="124">
        <f t="shared" si="62"/>
        <v>1</v>
      </c>
    </row>
    <row r="182" spans="1:45" ht="15.75" thickBot="1" x14ac:dyDescent="0.3">
      <c r="A182" s="4"/>
      <c r="B182" s="5"/>
      <c r="C182" s="5"/>
      <c r="D182" s="5"/>
      <c r="E182" s="5"/>
      <c r="F182" s="275">
        <f>SUM(F32:F181)</f>
        <v>0</v>
      </c>
      <c r="G182" s="21"/>
      <c r="H182" s="21"/>
      <c r="I182" s="21"/>
      <c r="J182" s="9">
        <f>ROUND(SUM(J32:J181), 2)</f>
        <v>0</v>
      </c>
      <c r="K182" s="9">
        <f>ROUND(SUM(K32:K181), 2)</f>
        <v>0</v>
      </c>
      <c r="L182" s="133">
        <f>COUNTIF(L32:L181, "&gt;0")</f>
        <v>0</v>
      </c>
      <c r="M182" s="5"/>
      <c r="N182" s="5"/>
      <c r="O182" s="5"/>
      <c r="P182" s="5"/>
      <c r="Q182" s="5"/>
      <c r="T182" s="124"/>
      <c r="V182" s="222">
        <f>SUM(V32:V181)</f>
        <v>0</v>
      </c>
      <c r="W182" s="228">
        <f>SUM(W32:W181)</f>
        <v>0</v>
      </c>
      <c r="X182" s="222">
        <f>SUM(X32:X181)</f>
        <v>0</v>
      </c>
      <c r="Y182" s="222"/>
      <c r="Z182" s="331"/>
      <c r="AA182" s="222">
        <f>COUNTIF(AA32:AA181, TRUE)</f>
        <v>0</v>
      </c>
      <c r="AB182" s="237">
        <f>SUM(AB32:AB181)</f>
        <v>0</v>
      </c>
      <c r="AC182" s="252"/>
      <c r="AD182" s="236"/>
      <c r="AE182" s="243">
        <f>SUM(AE32:AE181)</f>
        <v>0</v>
      </c>
      <c r="AF182" s="124">
        <f>COUNTIF(AF32:AF181,"&gt;1")</f>
        <v>0</v>
      </c>
      <c r="AG182" s="222">
        <f>SUM(AG32:AG181)</f>
        <v>0</v>
      </c>
      <c r="AL182" s="124">
        <f>SUM(AL32:AL181)</f>
        <v>0</v>
      </c>
    </row>
    <row r="183" spans="1:45" ht="15" customHeight="1" x14ac:dyDescent="0.25">
      <c r="A183" s="4"/>
      <c r="B183" s="335"/>
      <c r="C183" s="335"/>
      <c r="D183" s="5"/>
      <c r="E183" s="37"/>
      <c r="F183" s="37"/>
      <c r="G183" s="21"/>
      <c r="H183" s="21"/>
      <c r="I183" s="21"/>
      <c r="J183" s="22"/>
      <c r="K183" s="22"/>
      <c r="L183" s="106"/>
      <c r="M183" s="5"/>
      <c r="N183" s="5"/>
      <c r="O183" s="5"/>
      <c r="P183" s="5"/>
      <c r="Q183" s="253"/>
      <c r="T183" s="124"/>
      <c r="X183" s="222"/>
      <c r="AC183" s="110"/>
    </row>
    <row r="184" spans="1:45" ht="15.75" customHeight="1" x14ac:dyDescent="0.25">
      <c r="A184" s="4"/>
      <c r="B184" s="335"/>
      <c r="C184" s="335"/>
      <c r="D184" s="23"/>
      <c r="E184" s="334"/>
      <c r="F184" s="334"/>
      <c r="G184" s="332"/>
      <c r="H184" s="332"/>
      <c r="I184" s="332"/>
      <c r="J184" s="332"/>
      <c r="K184" s="332"/>
      <c r="L184" s="332"/>
      <c r="M184" s="5"/>
      <c r="N184" s="5"/>
      <c r="O184" s="5"/>
      <c r="P184" s="253"/>
      <c r="Q184" s="5"/>
      <c r="T184" s="124"/>
      <c r="X184" s="222"/>
      <c r="AC184" s="110"/>
    </row>
    <row r="185" spans="1:45" ht="15.75" x14ac:dyDescent="0.25">
      <c r="A185" s="4"/>
      <c r="B185" s="335"/>
      <c r="C185" s="335"/>
      <c r="D185" s="23"/>
      <c r="E185" s="334"/>
      <c r="F185" s="558" t="s">
        <v>17</v>
      </c>
      <c r="G185" s="558"/>
      <c r="H185" s="558"/>
      <c r="I185" s="558"/>
      <c r="J185" s="558"/>
      <c r="K185" s="332"/>
      <c r="L185" s="332"/>
      <c r="M185" s="5"/>
      <c r="N185" s="5"/>
      <c r="O185" s="5"/>
      <c r="P185" s="5"/>
      <c r="Q185" s="5"/>
      <c r="T185" s="124"/>
      <c r="X185" s="222"/>
      <c r="AC185" s="110"/>
    </row>
    <row r="186" spans="1:45" ht="15.75" x14ac:dyDescent="0.25">
      <c r="A186" s="4"/>
      <c r="B186" s="430"/>
      <c r="C186" s="430"/>
      <c r="D186" s="23"/>
      <c r="E186" s="333"/>
      <c r="F186" s="558"/>
      <c r="G186" s="558"/>
      <c r="H186" s="558"/>
      <c r="I186" s="558"/>
      <c r="J186" s="558"/>
      <c r="K186" s="333"/>
      <c r="L186" s="333"/>
      <c r="M186" s="5"/>
      <c r="N186" s="5"/>
      <c r="O186" s="5"/>
      <c r="P186" s="5"/>
      <c r="Q186" s="5"/>
      <c r="T186" s="124"/>
      <c r="X186" s="222"/>
      <c r="AC186" s="110"/>
    </row>
    <row r="187" spans="1:45" ht="15.75" x14ac:dyDescent="0.25">
      <c r="A187" s="4"/>
      <c r="B187" s="336"/>
      <c r="C187" s="336"/>
      <c r="D187" s="23"/>
      <c r="E187" s="333"/>
      <c r="F187" s="333"/>
      <c r="G187" s="333"/>
      <c r="H187" s="333"/>
      <c r="I187" s="333"/>
      <c r="J187" s="333"/>
      <c r="K187" s="550" t="s">
        <v>20</v>
      </c>
      <c r="L187" s="550"/>
      <c r="M187" s="5"/>
      <c r="N187" s="5"/>
      <c r="O187" s="5"/>
      <c r="P187" s="5"/>
      <c r="Q187" s="5"/>
      <c r="T187" s="124"/>
      <c r="X187" s="222"/>
      <c r="AC187" s="110"/>
    </row>
    <row r="188" spans="1:45" ht="15.75" thickBot="1" x14ac:dyDescent="0.3">
      <c r="A188" s="4"/>
      <c r="B188" s="337"/>
      <c r="C188" s="336" t="s">
        <v>18</v>
      </c>
      <c r="D188" s="336"/>
      <c r="E188" s="333"/>
      <c r="F188" s="336" t="s">
        <v>19</v>
      </c>
      <c r="G188" s="336"/>
      <c r="H188" s="336"/>
      <c r="I188" s="336"/>
      <c r="J188" s="336"/>
      <c r="K188" s="551"/>
      <c r="L188" s="551"/>
      <c r="M188" s="5"/>
      <c r="N188" s="5"/>
      <c r="O188" s="5"/>
      <c r="P188" s="5"/>
      <c r="Q188" s="5"/>
      <c r="T188" s="124"/>
      <c r="X188" s="222"/>
      <c r="AC188" s="110"/>
    </row>
    <row r="189" spans="1:45" ht="15.75" thickBot="1" x14ac:dyDescent="0.3">
      <c r="A189" s="4"/>
      <c r="B189" s="12"/>
      <c r="C189" s="553">
        <f>J182</f>
        <v>0</v>
      </c>
      <c r="D189" s="554"/>
      <c r="E189" s="333"/>
      <c r="F189" s="553">
        <f>K182</f>
        <v>0</v>
      </c>
      <c r="G189" s="554"/>
      <c r="H189" s="381"/>
      <c r="I189" s="381"/>
      <c r="J189" s="337"/>
      <c r="K189" s="553">
        <f>C189+F189</f>
        <v>0</v>
      </c>
      <c r="L189" s="554"/>
      <c r="M189" s="5"/>
      <c r="N189" s="5"/>
      <c r="O189" s="5"/>
      <c r="P189" s="5"/>
      <c r="Q189" s="5"/>
      <c r="T189" s="124"/>
      <c r="X189" s="222"/>
      <c r="AC189" s="110"/>
    </row>
    <row r="190" spans="1:45" ht="15.75" x14ac:dyDescent="0.25">
      <c r="A190" s="4"/>
      <c r="B190" s="336"/>
      <c r="C190" s="336"/>
      <c r="D190" s="23"/>
      <c r="E190" s="333"/>
      <c r="F190" s="333"/>
      <c r="G190" s="333"/>
      <c r="H190" s="333"/>
      <c r="I190" s="333"/>
      <c r="J190" s="333"/>
      <c r="K190" s="333"/>
      <c r="L190" s="333"/>
      <c r="M190" s="5"/>
      <c r="N190" s="5"/>
      <c r="O190" s="5"/>
      <c r="P190" s="5"/>
      <c r="Q190" s="5"/>
      <c r="T190" s="124"/>
      <c r="X190" s="222"/>
      <c r="AC190" s="110"/>
    </row>
    <row r="191" spans="1:45" ht="15.75" x14ac:dyDescent="0.25">
      <c r="A191" s="4"/>
      <c r="B191" s="337"/>
      <c r="C191" s="337"/>
      <c r="D191" s="23"/>
      <c r="E191" s="333"/>
      <c r="F191" s="333"/>
      <c r="G191" s="333"/>
      <c r="H191" s="333"/>
      <c r="I191" s="333"/>
      <c r="J191" s="333"/>
      <c r="K191" s="333"/>
      <c r="L191" s="333"/>
      <c r="M191" s="5"/>
      <c r="N191" s="5"/>
      <c r="O191" s="5"/>
      <c r="P191" s="5"/>
      <c r="Q191" s="5"/>
      <c r="T191" s="124"/>
      <c r="X191" s="222"/>
      <c r="AC191" s="110"/>
    </row>
    <row r="192" spans="1:45" ht="15.75" customHeight="1" x14ac:dyDescent="0.25">
      <c r="A192" s="4"/>
      <c r="B192" s="556" t="s">
        <v>587</v>
      </c>
      <c r="C192" s="556"/>
      <c r="D192" s="556"/>
      <c r="E192" s="556"/>
      <c r="F192" s="556"/>
      <c r="G192" s="556"/>
      <c r="H192" s="556"/>
      <c r="I192" s="556"/>
      <c r="J192" s="556"/>
      <c r="K192" s="556"/>
      <c r="L192" s="556"/>
      <c r="M192" s="5"/>
      <c r="N192" s="5"/>
      <c r="O192" s="5"/>
      <c r="P192" s="5"/>
      <c r="Q192" s="5"/>
      <c r="T192" s="124"/>
      <c r="X192" s="222"/>
      <c r="AC192" s="110"/>
    </row>
    <row r="193" spans="1:29" ht="15.75" customHeight="1" x14ac:dyDescent="0.25">
      <c r="A193" s="4"/>
      <c r="B193" s="556"/>
      <c r="C193" s="556"/>
      <c r="D193" s="556"/>
      <c r="E193" s="556"/>
      <c r="F193" s="556"/>
      <c r="G193" s="556"/>
      <c r="H193" s="556"/>
      <c r="I193" s="556"/>
      <c r="J193" s="556"/>
      <c r="K193" s="556"/>
      <c r="L193" s="556"/>
      <c r="M193" s="5"/>
      <c r="N193" s="5"/>
      <c r="O193" s="5"/>
      <c r="P193" s="5"/>
      <c r="Q193" s="5"/>
      <c r="T193" s="124"/>
      <c r="X193" s="222"/>
      <c r="AC193" s="110"/>
    </row>
    <row r="194" spans="1:29" ht="15.75" customHeight="1" x14ac:dyDescent="0.25">
      <c r="A194" s="4"/>
      <c r="B194" s="556"/>
      <c r="C194" s="556"/>
      <c r="D194" s="556"/>
      <c r="E194" s="556"/>
      <c r="F194" s="556"/>
      <c r="G194" s="556"/>
      <c r="H194" s="556"/>
      <c r="I194" s="556"/>
      <c r="J194" s="556"/>
      <c r="K194" s="556"/>
      <c r="L194" s="556"/>
      <c r="M194" s="5"/>
      <c r="N194" s="5"/>
      <c r="O194" s="5"/>
      <c r="P194" s="5"/>
      <c r="Q194" s="5"/>
      <c r="T194" s="124"/>
      <c r="X194" s="222"/>
      <c r="AC194" s="110"/>
    </row>
    <row r="195" spans="1:29" ht="15.75" customHeight="1" x14ac:dyDescent="0.25">
      <c r="A195" s="4"/>
      <c r="B195" s="556"/>
      <c r="C195" s="556"/>
      <c r="D195" s="556"/>
      <c r="E195" s="556"/>
      <c r="F195" s="556"/>
      <c r="G195" s="556"/>
      <c r="H195" s="556"/>
      <c r="I195" s="556"/>
      <c r="J195" s="556"/>
      <c r="K195" s="556"/>
      <c r="L195" s="556"/>
      <c r="M195" s="5"/>
      <c r="N195" s="5"/>
      <c r="O195" s="5"/>
      <c r="P195" s="5"/>
      <c r="Q195" s="5"/>
      <c r="T195" s="124"/>
      <c r="X195" s="222"/>
      <c r="AC195" s="110"/>
    </row>
    <row r="196" spans="1:29" x14ac:dyDescent="0.25">
      <c r="A196" s="4"/>
      <c r="B196" s="556"/>
      <c r="C196" s="556"/>
      <c r="D196" s="556"/>
      <c r="E196" s="556"/>
      <c r="F196" s="556"/>
      <c r="G196" s="556"/>
      <c r="H196" s="556"/>
      <c r="I196" s="556"/>
      <c r="J196" s="556"/>
      <c r="K196" s="556"/>
      <c r="L196" s="556"/>
      <c r="M196" s="5"/>
      <c r="N196" s="5"/>
      <c r="O196" s="5"/>
      <c r="P196" s="5"/>
      <c r="Q196" s="5"/>
      <c r="T196" s="124"/>
      <c r="X196" s="222"/>
      <c r="AC196" s="110"/>
    </row>
    <row r="197" spans="1:29" x14ac:dyDescent="0.25">
      <c r="A197" s="4"/>
      <c r="B197" s="5"/>
      <c r="C197" s="5"/>
      <c r="D197" s="5"/>
      <c r="E197" s="5"/>
      <c r="F197" s="5"/>
      <c r="G197" s="21"/>
      <c r="H197" s="21"/>
      <c r="I197" s="21"/>
      <c r="J197" s="5"/>
      <c r="K197" s="5"/>
      <c r="L197" s="425"/>
      <c r="M197" s="5"/>
      <c r="N197" s="5"/>
      <c r="O197" s="5"/>
      <c r="P197" s="5"/>
      <c r="Q197" s="5"/>
      <c r="T197" s="124"/>
      <c r="X197" s="222"/>
      <c r="AC197" s="110"/>
    </row>
    <row r="198" spans="1:29" ht="15.75" x14ac:dyDescent="0.25">
      <c r="A198" s="4"/>
      <c r="B198" s="561"/>
      <c r="C198" s="561"/>
      <c r="D198" s="561"/>
      <c r="E198" s="561"/>
      <c r="F198" s="561"/>
      <c r="G198" s="561"/>
      <c r="H198" s="428"/>
      <c r="I198" s="428"/>
      <c r="J198" s="428"/>
      <c r="K198" s="428"/>
      <c r="L198" s="103"/>
      <c r="M198" s="5"/>
      <c r="N198" s="5"/>
      <c r="O198" s="5"/>
      <c r="P198" s="5"/>
      <c r="Q198" s="5"/>
      <c r="T198" s="124"/>
      <c r="U198" s="124"/>
      <c r="V198" s="124"/>
      <c r="W198" s="124"/>
      <c r="X198" s="124"/>
      <c r="Y198" s="124"/>
      <c r="Z198" s="124"/>
      <c r="AA198" s="124"/>
      <c r="AB198" s="124"/>
    </row>
    <row r="199" spans="1:29" x14ac:dyDescent="0.25">
      <c r="A199" s="4"/>
      <c r="B199" s="5"/>
      <c r="C199" s="5"/>
      <c r="D199" s="5"/>
      <c r="E199" s="5"/>
      <c r="F199" s="5"/>
      <c r="G199" s="21"/>
      <c r="H199" s="21"/>
      <c r="I199" s="21"/>
      <c r="J199" s="5"/>
      <c r="K199" s="5"/>
      <c r="L199" s="425"/>
      <c r="M199" s="5"/>
      <c r="N199" s="5"/>
      <c r="O199" s="5"/>
      <c r="P199" s="5"/>
      <c r="Q199" s="5"/>
      <c r="T199" s="124"/>
      <c r="U199" s="124"/>
      <c r="V199" s="124"/>
      <c r="W199" s="124"/>
      <c r="X199" s="124"/>
      <c r="Y199" s="124"/>
      <c r="Z199" s="124"/>
      <c r="AA199" s="124"/>
      <c r="AB199" s="124"/>
    </row>
    <row r="200" spans="1:29" x14ac:dyDescent="0.25">
      <c r="A200" s="4"/>
      <c r="B200" s="5"/>
      <c r="C200" s="5"/>
      <c r="D200" s="5"/>
      <c r="E200" s="5"/>
      <c r="F200" s="5"/>
      <c r="G200" s="21"/>
      <c r="H200" s="21"/>
      <c r="I200" s="21"/>
      <c r="J200" s="5"/>
      <c r="K200" s="5"/>
      <c r="L200" s="425"/>
      <c r="M200" s="5"/>
      <c r="N200" s="5"/>
      <c r="O200" s="5"/>
      <c r="P200" s="5"/>
      <c r="Q200" s="5"/>
      <c r="T200" s="124"/>
      <c r="U200" s="124"/>
      <c r="V200" s="124"/>
      <c r="W200" s="124"/>
      <c r="X200" s="124"/>
      <c r="Y200" s="124"/>
      <c r="Z200" s="124"/>
      <c r="AA200" s="124"/>
      <c r="AB200" s="124"/>
    </row>
    <row r="201" spans="1:29" ht="21" x14ac:dyDescent="0.25">
      <c r="A201" s="4"/>
      <c r="B201" s="555"/>
      <c r="C201" s="555"/>
      <c r="D201" s="555"/>
      <c r="E201" s="555"/>
      <c r="F201" s="555"/>
      <c r="G201" s="555"/>
      <c r="H201" s="431"/>
      <c r="I201" s="431"/>
      <c r="J201" s="431"/>
      <c r="K201" s="431"/>
      <c r="L201" s="431"/>
      <c r="M201" s="5"/>
      <c r="N201" s="5"/>
      <c r="O201" s="5"/>
      <c r="P201" s="5"/>
      <c r="Q201" s="5"/>
      <c r="T201" s="124"/>
      <c r="U201" s="124"/>
      <c r="V201" s="124"/>
      <c r="W201" s="124"/>
      <c r="X201" s="124"/>
      <c r="Y201" s="124"/>
      <c r="Z201" s="124"/>
      <c r="AA201" s="124"/>
      <c r="AB201" s="124"/>
    </row>
    <row r="202" spans="1:29" ht="21" x14ac:dyDescent="0.25">
      <c r="A202" s="4"/>
      <c r="B202" s="15"/>
      <c r="C202" s="15"/>
      <c r="D202" s="15"/>
      <c r="E202" s="15"/>
      <c r="F202" s="15"/>
      <c r="G202" s="15"/>
      <c r="H202" s="15"/>
      <c r="I202" s="15"/>
      <c r="J202" s="5"/>
      <c r="K202" s="5"/>
      <c r="L202" s="425"/>
      <c r="M202" s="5"/>
      <c r="N202" s="5"/>
      <c r="O202" s="5"/>
      <c r="P202" s="5"/>
      <c r="Q202" s="5"/>
      <c r="T202" s="124"/>
      <c r="U202" s="124"/>
      <c r="V202" s="124"/>
      <c r="W202" s="124"/>
      <c r="X202" s="124"/>
      <c r="Y202" s="124"/>
      <c r="Z202" s="124"/>
      <c r="AA202" s="124"/>
      <c r="AB202" s="124"/>
    </row>
    <row r="203" spans="1:29" ht="15" customHeight="1" x14ac:dyDescent="0.25">
      <c r="A203" s="4"/>
      <c r="B203" s="552"/>
      <c r="C203" s="552"/>
      <c r="D203" s="552"/>
      <c r="E203" s="5"/>
      <c r="F203" s="552"/>
      <c r="G203" s="552"/>
      <c r="H203" s="430"/>
      <c r="I203" s="430"/>
      <c r="J203" s="552"/>
      <c r="K203" s="552"/>
      <c r="L203" s="430"/>
      <c r="M203" s="5"/>
      <c r="N203" s="5"/>
      <c r="O203" s="5"/>
      <c r="P203" s="5"/>
      <c r="Q203" s="5"/>
      <c r="T203" s="124"/>
      <c r="U203" s="124"/>
      <c r="V203" s="124"/>
      <c r="W203" s="124"/>
      <c r="X203" s="124"/>
      <c r="Y203" s="124"/>
      <c r="Z203" s="124"/>
      <c r="AA203" s="124"/>
      <c r="AB203" s="124"/>
    </row>
    <row r="204" spans="1:29" x14ac:dyDescent="0.25">
      <c r="A204" s="4"/>
      <c r="B204" s="552"/>
      <c r="C204" s="552"/>
      <c r="D204" s="552"/>
      <c r="E204" s="5"/>
      <c r="F204" s="552"/>
      <c r="G204" s="552"/>
      <c r="H204" s="430"/>
      <c r="I204" s="430"/>
      <c r="J204" s="552"/>
      <c r="K204" s="552"/>
      <c r="L204" s="430"/>
      <c r="M204" s="5"/>
      <c r="N204" s="5"/>
      <c r="O204" s="5"/>
      <c r="P204" s="5"/>
      <c r="Q204" s="5"/>
      <c r="T204" s="124"/>
      <c r="U204" s="124"/>
      <c r="V204" s="124"/>
      <c r="W204" s="124"/>
      <c r="X204" s="124"/>
      <c r="Y204" s="124"/>
      <c r="Z204" s="124"/>
      <c r="AA204" s="124"/>
      <c r="AB204" s="124"/>
    </row>
    <row r="205" spans="1:29" x14ac:dyDescent="0.25">
      <c r="A205" s="4"/>
      <c r="B205" s="430"/>
      <c r="C205" s="430"/>
      <c r="D205" s="430"/>
      <c r="E205" s="5"/>
      <c r="F205" s="430"/>
      <c r="G205" s="430"/>
      <c r="H205" s="430"/>
      <c r="I205" s="430"/>
      <c r="J205" s="430"/>
      <c r="K205" s="430"/>
      <c r="L205" s="430"/>
      <c r="M205" s="5"/>
      <c r="N205" s="5"/>
      <c r="O205" s="5"/>
      <c r="P205" s="5"/>
      <c r="Q205" s="5"/>
      <c r="T205" s="124"/>
      <c r="U205" s="124"/>
      <c r="V205" s="124"/>
      <c r="W205" s="124"/>
      <c r="X205" s="124"/>
      <c r="Y205" s="124"/>
      <c r="Z205" s="124"/>
      <c r="AA205" s="124"/>
      <c r="AB205" s="124"/>
    </row>
    <row r="206" spans="1:29" ht="15.75" customHeight="1" x14ac:dyDescent="0.25">
      <c r="A206" s="4"/>
      <c r="B206" s="447"/>
      <c r="C206" s="447"/>
      <c r="D206" s="447"/>
      <c r="E206" s="5"/>
      <c r="F206" s="447"/>
      <c r="G206" s="447"/>
      <c r="H206" s="426"/>
      <c r="I206" s="426"/>
      <c r="J206" s="447"/>
      <c r="K206" s="447"/>
      <c r="L206" s="31"/>
      <c r="M206" s="5"/>
      <c r="N206" s="5"/>
      <c r="O206" s="5"/>
      <c r="P206" s="5"/>
      <c r="Q206" s="5"/>
      <c r="T206" s="124"/>
      <c r="U206" s="124"/>
      <c r="V206" s="124"/>
      <c r="W206" s="124"/>
      <c r="X206" s="124"/>
      <c r="Y206" s="124"/>
      <c r="Z206" s="124"/>
      <c r="AA206" s="124"/>
      <c r="AB206" s="124"/>
    </row>
    <row r="207" spans="1:29" x14ac:dyDescent="0.25">
      <c r="A207" s="4"/>
      <c r="B207" s="559"/>
      <c r="C207" s="559"/>
      <c r="D207" s="559"/>
      <c r="E207" s="5"/>
      <c r="F207" s="559"/>
      <c r="G207" s="559"/>
      <c r="H207" s="427"/>
      <c r="I207" s="427"/>
      <c r="J207" s="559"/>
      <c r="K207" s="559"/>
      <c r="L207" s="104"/>
      <c r="M207" s="5"/>
      <c r="N207" s="5"/>
      <c r="O207" s="5"/>
      <c r="P207" s="5"/>
      <c r="Q207" s="5"/>
      <c r="T207" s="124"/>
      <c r="U207" s="124"/>
      <c r="V207" s="124"/>
      <c r="W207" s="124"/>
      <c r="X207" s="124"/>
      <c r="Y207" s="124"/>
      <c r="Z207" s="124"/>
      <c r="AA207" s="124"/>
      <c r="AB207" s="124"/>
    </row>
    <row r="208" spans="1:29" x14ac:dyDescent="0.25">
      <c r="A208" s="4"/>
      <c r="B208" s="12"/>
      <c r="C208" s="12"/>
      <c r="D208" s="12"/>
      <c r="E208" s="5"/>
      <c r="F208" s="12"/>
      <c r="G208" s="12"/>
      <c r="H208" s="12"/>
      <c r="I208" s="12"/>
      <c r="J208" s="12"/>
      <c r="K208" s="12"/>
      <c r="L208" s="425"/>
      <c r="M208" s="5"/>
      <c r="N208" s="5"/>
      <c r="O208" s="5"/>
      <c r="P208" s="5"/>
      <c r="Q208" s="5"/>
      <c r="T208" s="124"/>
      <c r="U208" s="124"/>
      <c r="V208" s="124"/>
      <c r="W208" s="124"/>
      <c r="X208" s="124"/>
      <c r="Y208" s="124"/>
      <c r="Z208" s="124"/>
      <c r="AA208" s="124"/>
      <c r="AB208" s="124"/>
    </row>
    <row r="209" spans="1:28" ht="15.75" customHeight="1" x14ac:dyDescent="0.25">
      <c r="A209" s="4"/>
      <c r="B209" s="447"/>
      <c r="C209" s="447"/>
      <c r="D209" s="447"/>
      <c r="E209" s="5"/>
      <c r="F209" s="447"/>
      <c r="G209" s="447"/>
      <c r="H209" s="426"/>
      <c r="I209" s="426"/>
      <c r="J209" s="447"/>
      <c r="K209" s="447"/>
      <c r="L209" s="31"/>
      <c r="M209" s="5"/>
      <c r="N209" s="5"/>
      <c r="O209" s="5"/>
      <c r="P209" s="5"/>
      <c r="Q209" s="5"/>
      <c r="T209" s="124"/>
      <c r="U209" s="124"/>
      <c r="V209" s="124"/>
      <c r="W209" s="124"/>
      <c r="X209" s="124"/>
      <c r="Y209" s="124"/>
      <c r="Z209" s="124"/>
      <c r="AA209" s="124"/>
      <c r="AB209" s="124"/>
    </row>
    <row r="210" spans="1:28" x14ac:dyDescent="0.25">
      <c r="A210" s="4"/>
      <c r="B210" s="559"/>
      <c r="C210" s="559"/>
      <c r="D210" s="559"/>
      <c r="E210" s="5"/>
      <c r="F210" s="559"/>
      <c r="G210" s="559"/>
      <c r="H210" s="427"/>
      <c r="I210" s="427"/>
      <c r="J210" s="559"/>
      <c r="K210" s="559"/>
      <c r="L210" s="104"/>
      <c r="M210" s="5"/>
      <c r="N210" s="5"/>
      <c r="O210" s="5"/>
      <c r="P210" s="5"/>
      <c r="Q210" s="5"/>
      <c r="T210" s="124"/>
      <c r="U210" s="124"/>
      <c r="V210" s="124"/>
      <c r="W210" s="124"/>
      <c r="X210" s="124"/>
      <c r="Y210" s="124"/>
      <c r="Z210" s="124"/>
      <c r="AA210" s="124"/>
      <c r="AB210" s="124"/>
    </row>
    <row r="211" spans="1:28" x14ac:dyDescent="0.25">
      <c r="A211" s="4"/>
      <c r="B211" s="12"/>
      <c r="C211" s="12"/>
      <c r="D211" s="12"/>
      <c r="E211" s="5"/>
      <c r="F211" s="12"/>
      <c r="G211" s="12"/>
      <c r="H211" s="12"/>
      <c r="I211" s="12"/>
      <c r="J211" s="12"/>
      <c r="K211" s="12"/>
      <c r="L211" s="425"/>
      <c r="M211" s="5"/>
      <c r="N211" s="5"/>
      <c r="O211" s="5"/>
      <c r="P211" s="5"/>
      <c r="Q211" s="5"/>
      <c r="T211" s="124"/>
      <c r="U211" s="124"/>
      <c r="V211" s="124"/>
      <c r="W211" s="124"/>
      <c r="X211" s="124"/>
      <c r="Y211" s="124"/>
      <c r="Z211" s="124"/>
      <c r="AA211" s="124"/>
      <c r="AB211" s="124"/>
    </row>
    <row r="212" spans="1:28" ht="15.75" customHeight="1" x14ac:dyDescent="0.25">
      <c r="A212" s="4"/>
      <c r="B212" s="550"/>
      <c r="C212" s="550"/>
      <c r="D212" s="550"/>
      <c r="E212" s="5"/>
      <c r="F212" s="550"/>
      <c r="G212" s="550"/>
      <c r="H212" s="429"/>
      <c r="I212" s="429"/>
      <c r="J212" s="550"/>
      <c r="K212" s="550"/>
      <c r="L212" s="430"/>
      <c r="M212" s="5"/>
      <c r="N212" s="5"/>
      <c r="O212" s="5"/>
      <c r="P212" s="5"/>
      <c r="Q212" s="5"/>
      <c r="T212" s="124"/>
      <c r="U212" s="124"/>
      <c r="V212" s="124"/>
      <c r="W212" s="124"/>
      <c r="X212" s="124"/>
      <c r="Y212" s="124"/>
      <c r="Z212" s="124"/>
      <c r="AA212" s="124"/>
      <c r="AB212" s="124"/>
    </row>
    <row r="213" spans="1:28" x14ac:dyDescent="0.25">
      <c r="A213" s="4"/>
      <c r="B213" s="559"/>
      <c r="C213" s="559"/>
      <c r="D213" s="559"/>
      <c r="E213" s="5"/>
      <c r="F213" s="559"/>
      <c r="G213" s="559"/>
      <c r="H213" s="427"/>
      <c r="I213" s="427"/>
      <c r="J213" s="559"/>
      <c r="K213" s="559"/>
      <c r="L213" s="104"/>
      <c r="M213" s="5"/>
      <c r="N213" s="5"/>
      <c r="O213" s="5"/>
      <c r="P213" s="5"/>
      <c r="Q213" s="5"/>
      <c r="T213" s="124"/>
      <c r="U213" s="124"/>
      <c r="V213" s="124"/>
      <c r="W213" s="124"/>
      <c r="X213" s="124"/>
      <c r="Y213" s="124"/>
      <c r="Z213" s="124"/>
      <c r="AA213" s="124"/>
      <c r="AB213" s="124"/>
    </row>
    <row r="214" spans="1:28" x14ac:dyDescent="0.25">
      <c r="A214" s="4"/>
      <c r="B214" s="12"/>
      <c r="C214" s="12"/>
      <c r="D214" s="12"/>
      <c r="E214" s="5"/>
      <c r="F214" s="5"/>
      <c r="G214" s="5"/>
      <c r="H214" s="5"/>
      <c r="I214" s="5"/>
      <c r="J214" s="12"/>
      <c r="K214" s="5"/>
      <c r="L214" s="425"/>
      <c r="M214" s="5"/>
      <c r="N214" s="5"/>
      <c r="O214" s="5"/>
      <c r="P214" s="5"/>
      <c r="Q214" s="5"/>
      <c r="T214" s="124"/>
      <c r="U214" s="124"/>
      <c r="V214" s="124"/>
      <c r="W214" s="124"/>
      <c r="X214" s="124"/>
      <c r="Y214" s="124"/>
      <c r="Z214" s="124"/>
      <c r="AA214" s="124"/>
      <c r="AB214" s="124"/>
    </row>
    <row r="215" spans="1:28" x14ac:dyDescent="0.25">
      <c r="A215" s="4"/>
      <c r="B215" s="560"/>
      <c r="C215" s="560"/>
      <c r="D215" s="560"/>
      <c r="E215" s="5"/>
      <c r="F215" s="5"/>
      <c r="G215" s="5"/>
      <c r="H215" s="5"/>
      <c r="I215" s="5"/>
      <c r="J215" s="12"/>
      <c r="K215" s="5"/>
      <c r="L215" s="425"/>
      <c r="M215" s="5"/>
      <c r="N215" s="5"/>
      <c r="O215" s="5"/>
      <c r="P215" s="5"/>
      <c r="Q215" s="5"/>
      <c r="T215" s="124"/>
      <c r="U215" s="124"/>
      <c r="V215" s="124"/>
      <c r="W215" s="124"/>
      <c r="X215" s="124"/>
      <c r="Y215" s="124"/>
      <c r="Z215" s="124"/>
      <c r="AA215" s="124"/>
      <c r="AB215" s="124"/>
    </row>
    <row r="216" spans="1:28" x14ac:dyDescent="0.25">
      <c r="A216" s="4"/>
      <c r="B216" s="557"/>
      <c r="C216" s="557"/>
      <c r="D216" s="557"/>
      <c r="E216" s="5"/>
      <c r="F216" s="5"/>
      <c r="G216" s="5"/>
      <c r="H216" s="5"/>
      <c r="I216" s="5"/>
      <c r="J216" s="5"/>
      <c r="K216" s="5"/>
      <c r="L216" s="425"/>
      <c r="M216" s="5"/>
      <c r="N216" s="5"/>
      <c r="O216" s="5"/>
      <c r="P216" s="5"/>
      <c r="Q216" s="5"/>
      <c r="T216" s="124"/>
      <c r="U216" s="124"/>
      <c r="V216" s="124"/>
      <c r="W216" s="124"/>
      <c r="X216" s="124"/>
      <c r="Y216" s="124"/>
      <c r="Z216" s="124"/>
      <c r="AA216" s="124"/>
      <c r="AB216" s="124"/>
    </row>
    <row r="217" spans="1:28" x14ac:dyDescent="0.25">
      <c r="A217" s="4"/>
      <c r="B217" s="12"/>
      <c r="C217" s="12"/>
      <c r="D217" s="12"/>
      <c r="E217" s="12"/>
      <c r="F217" s="12"/>
      <c r="G217" s="12"/>
      <c r="H217" s="12"/>
      <c r="I217" s="12"/>
      <c r="J217" s="5"/>
      <c r="K217" s="5"/>
      <c r="L217" s="425"/>
      <c r="M217" s="5"/>
      <c r="N217" s="5"/>
      <c r="O217" s="5"/>
      <c r="P217" s="5"/>
      <c r="Q217" s="5"/>
      <c r="T217" s="124"/>
      <c r="U217" s="124"/>
      <c r="V217" s="124"/>
      <c r="W217" s="124"/>
      <c r="X217" s="124"/>
      <c r="Y217" s="124"/>
      <c r="Z217" s="124"/>
      <c r="AA217" s="124"/>
      <c r="AB217" s="124"/>
    </row>
    <row r="218" spans="1:28" x14ac:dyDescent="0.25">
      <c r="A218" s="4"/>
      <c r="B218" s="550"/>
      <c r="C218" s="550"/>
      <c r="D218" s="550"/>
      <c r="E218" s="550"/>
      <c r="F218" s="550"/>
      <c r="G218" s="550"/>
      <c r="H218" s="429"/>
      <c r="I218" s="429"/>
      <c r="J218" s="429"/>
      <c r="K218" s="429"/>
      <c r="L218" s="430"/>
      <c r="M218" s="5"/>
      <c r="N218" s="5"/>
      <c r="O218" s="5"/>
      <c r="P218" s="5"/>
      <c r="Q218" s="5"/>
      <c r="T218" s="124"/>
      <c r="U218" s="124"/>
      <c r="V218" s="124"/>
      <c r="W218" s="124"/>
      <c r="X218" s="124"/>
      <c r="Y218" s="124"/>
      <c r="Z218" s="124"/>
      <c r="AA218" s="124"/>
      <c r="AB218" s="124"/>
    </row>
    <row r="219" spans="1:28" ht="15.75" thickBot="1" x14ac:dyDescent="0.3">
      <c r="A219" s="4"/>
      <c r="B219" s="18"/>
      <c r="C219" s="18"/>
      <c r="D219" s="18"/>
      <c r="E219" s="18"/>
      <c r="F219" s="18"/>
      <c r="G219" s="18"/>
      <c r="H219" s="18"/>
      <c r="I219" s="18"/>
      <c r="J219" s="19"/>
      <c r="K219" s="33"/>
      <c r="L219" s="107"/>
      <c r="M219" s="19"/>
      <c r="N219" s="5"/>
      <c r="O219" s="5"/>
      <c r="P219" s="5"/>
      <c r="Q219" s="5"/>
      <c r="T219" s="124"/>
      <c r="U219" s="124"/>
      <c r="V219" s="124"/>
      <c r="W219" s="124"/>
      <c r="X219" s="124"/>
      <c r="Y219" s="124"/>
      <c r="Z219" s="124"/>
      <c r="AA219" s="124"/>
      <c r="AB219" s="124"/>
    </row>
    <row r="220" spans="1:28" ht="15.75" thickBot="1" x14ac:dyDescent="0.3">
      <c r="A220" s="4"/>
      <c r="B220" s="18"/>
      <c r="C220" s="18"/>
      <c r="D220" s="18"/>
      <c r="E220" s="18"/>
      <c r="F220" s="18"/>
      <c r="G220" s="18"/>
      <c r="H220" s="18"/>
      <c r="I220" s="19"/>
      <c r="J220" s="33"/>
      <c r="K220" s="107"/>
      <c r="L220" s="19"/>
      <c r="M220" s="5"/>
      <c r="N220" s="5"/>
      <c r="O220" s="5"/>
      <c r="P220" s="5"/>
      <c r="T220" s="124"/>
      <c r="U220" s="124"/>
      <c r="V220" s="124"/>
      <c r="W220" s="124"/>
      <c r="X220" s="124"/>
      <c r="Y220" s="124"/>
      <c r="Z220" s="124"/>
      <c r="AA220" s="124"/>
      <c r="AB220" s="124"/>
    </row>
    <row r="221" spans="1:28" x14ac:dyDescent="0.25">
      <c r="A221" s="4"/>
      <c r="T221" s="124"/>
      <c r="U221" s="124"/>
      <c r="V221" s="124"/>
      <c r="W221" s="124"/>
      <c r="X221" s="124"/>
      <c r="Y221" s="124"/>
      <c r="Z221" s="124"/>
      <c r="AA221" s="124"/>
      <c r="AB221" s="124"/>
    </row>
    <row r="222" spans="1:28" x14ac:dyDescent="0.25">
      <c r="A222" s="4"/>
      <c r="T222" s="124"/>
      <c r="U222" s="124"/>
      <c r="V222" s="124"/>
      <c r="W222" s="124"/>
      <c r="X222" s="124"/>
      <c r="Y222" s="124"/>
      <c r="Z222" s="124"/>
      <c r="AA222" s="124"/>
      <c r="AB222" s="124"/>
    </row>
    <row r="223" spans="1:28" x14ac:dyDescent="0.25">
      <c r="A223" s="4"/>
      <c r="T223" s="124"/>
      <c r="U223" s="124"/>
      <c r="V223" s="124"/>
      <c r="W223" s="124"/>
      <c r="X223" s="124"/>
      <c r="Y223" s="124"/>
      <c r="Z223" s="124"/>
      <c r="AA223" s="124"/>
      <c r="AB223" s="124"/>
    </row>
    <row r="224" spans="1:28" ht="15" customHeight="1" x14ac:dyDescent="0.25">
      <c r="A224" s="4"/>
      <c r="T224" s="124"/>
      <c r="U224" s="124"/>
      <c r="V224" s="124"/>
      <c r="W224" s="124"/>
      <c r="X224" s="124"/>
      <c r="Y224" s="124"/>
      <c r="Z224" s="124"/>
      <c r="AA224" s="124"/>
      <c r="AB224" s="124"/>
    </row>
    <row r="225" spans="1:28" x14ac:dyDescent="0.25">
      <c r="A225" s="4"/>
      <c r="T225" s="124"/>
      <c r="U225" s="124"/>
      <c r="V225" s="124"/>
      <c r="W225" s="124"/>
      <c r="X225" s="124"/>
      <c r="Y225" s="124"/>
      <c r="Z225" s="124"/>
      <c r="AA225" s="124"/>
      <c r="AB225" s="124"/>
    </row>
    <row r="226" spans="1:28" x14ac:dyDescent="0.25">
      <c r="A226" s="4"/>
      <c r="T226" s="124"/>
      <c r="U226" s="124"/>
      <c r="V226" s="124"/>
      <c r="W226" s="124"/>
      <c r="X226" s="124"/>
      <c r="Y226" s="124"/>
      <c r="Z226" s="124"/>
      <c r="AA226" s="124"/>
      <c r="AB226" s="124"/>
    </row>
    <row r="227" spans="1:28" x14ac:dyDescent="0.25">
      <c r="A227" s="4"/>
      <c r="T227" s="124"/>
      <c r="U227" s="124"/>
      <c r="V227" s="124"/>
      <c r="W227" s="124"/>
      <c r="X227" s="124"/>
      <c r="Y227" s="124"/>
      <c r="Z227" s="124"/>
      <c r="AA227" s="124"/>
      <c r="AB227" s="124"/>
    </row>
    <row r="228" spans="1:28" x14ac:dyDescent="0.25">
      <c r="A228" s="4"/>
      <c r="T228" s="124"/>
      <c r="U228" s="124"/>
      <c r="V228" s="124"/>
      <c r="W228" s="124"/>
      <c r="X228" s="124"/>
      <c r="Y228" s="124"/>
      <c r="Z228" s="124"/>
      <c r="AA228" s="124"/>
      <c r="AB228" s="124"/>
    </row>
    <row r="229" spans="1:28" x14ac:dyDescent="0.25">
      <c r="A229" s="4"/>
      <c r="T229" s="124"/>
      <c r="U229" s="124"/>
      <c r="V229" s="124"/>
      <c r="W229" s="124"/>
      <c r="X229" s="124"/>
      <c r="Y229" s="124"/>
      <c r="Z229" s="124"/>
      <c r="AA229" s="124"/>
      <c r="AB229" s="124"/>
    </row>
    <row r="230" spans="1:28" x14ac:dyDescent="0.25">
      <c r="A230" s="4"/>
      <c r="T230" s="124"/>
      <c r="U230" s="124"/>
      <c r="V230" s="124"/>
      <c r="W230" s="124"/>
      <c r="X230" s="124"/>
      <c r="Y230" s="124"/>
      <c r="Z230" s="124"/>
      <c r="AA230" s="124"/>
      <c r="AB230" s="124"/>
    </row>
    <row r="231" spans="1:28" x14ac:dyDescent="0.25">
      <c r="A231" s="4"/>
      <c r="K231" s="124"/>
      <c r="T231" s="124"/>
      <c r="U231" s="124"/>
      <c r="V231" s="124"/>
      <c r="W231" s="124"/>
      <c r="X231" s="124"/>
      <c r="Y231" s="124"/>
      <c r="Z231" s="124"/>
      <c r="AA231" s="124"/>
      <c r="AB231" s="124"/>
    </row>
    <row r="232" spans="1:28" x14ac:dyDescent="0.25">
      <c r="A232" s="4"/>
      <c r="K232" s="124"/>
      <c r="T232" s="124"/>
      <c r="U232" s="124"/>
      <c r="V232" s="124"/>
      <c r="W232" s="124"/>
      <c r="X232" s="124"/>
      <c r="Y232" s="124"/>
      <c r="Z232" s="124"/>
      <c r="AA232" s="124"/>
      <c r="AB232" s="124"/>
    </row>
    <row r="233" spans="1:28" x14ac:dyDescent="0.25">
      <c r="A233" s="4"/>
      <c r="K233" s="124"/>
      <c r="T233" s="124"/>
      <c r="U233" s="124"/>
      <c r="V233" s="124"/>
      <c r="W233" s="124"/>
      <c r="X233" s="124"/>
      <c r="Y233" s="124"/>
      <c r="Z233" s="124"/>
      <c r="AA233" s="124"/>
      <c r="AB233" s="124"/>
    </row>
    <row r="234" spans="1:28" x14ac:dyDescent="0.25">
      <c r="A234" s="4"/>
      <c r="K234" s="124"/>
      <c r="T234" s="124"/>
      <c r="U234" s="124"/>
      <c r="V234" s="124"/>
      <c r="W234" s="124"/>
      <c r="X234" s="124"/>
      <c r="Y234" s="124"/>
      <c r="Z234" s="124"/>
      <c r="AA234" s="124"/>
      <c r="AB234" s="124"/>
    </row>
    <row r="235" spans="1:28" x14ac:dyDescent="0.25">
      <c r="A235" s="4"/>
      <c r="K235" s="124"/>
      <c r="T235" s="124"/>
      <c r="U235" s="124"/>
      <c r="V235" s="124"/>
      <c r="W235" s="124"/>
      <c r="X235" s="124"/>
      <c r="Y235" s="124"/>
      <c r="Z235" s="124"/>
      <c r="AA235" s="124"/>
      <c r="AB235" s="124"/>
    </row>
    <row r="236" spans="1:28" x14ac:dyDescent="0.25">
      <c r="A236" s="4"/>
      <c r="K236" s="124"/>
      <c r="T236" s="124"/>
      <c r="U236" s="124"/>
      <c r="V236" s="124"/>
      <c r="W236" s="124"/>
      <c r="X236" s="124"/>
      <c r="Y236" s="124"/>
      <c r="Z236" s="124"/>
      <c r="AA236" s="124"/>
      <c r="AB236" s="124"/>
    </row>
    <row r="237" spans="1:28" x14ac:dyDescent="0.25">
      <c r="A237" s="4"/>
      <c r="K237" s="124"/>
      <c r="T237" s="124"/>
      <c r="U237" s="124"/>
      <c r="V237" s="124"/>
      <c r="W237" s="124"/>
      <c r="X237" s="124"/>
      <c r="Y237" s="124"/>
      <c r="Z237" s="124"/>
      <c r="AA237" s="124"/>
      <c r="AB237" s="124"/>
    </row>
    <row r="238" spans="1:28" x14ac:dyDescent="0.25">
      <c r="A238" s="4"/>
      <c r="K238" s="124"/>
      <c r="T238" s="124"/>
      <c r="U238" s="124"/>
      <c r="V238" s="124"/>
      <c r="W238" s="124"/>
      <c r="X238" s="124"/>
      <c r="Y238" s="124"/>
      <c r="Z238" s="124"/>
      <c r="AA238" s="124"/>
      <c r="AB238" s="124"/>
    </row>
    <row r="239" spans="1:28" x14ac:dyDescent="0.25">
      <c r="A239" s="4"/>
      <c r="K239" s="124"/>
      <c r="T239" s="124"/>
      <c r="U239" s="124"/>
      <c r="V239" s="124"/>
      <c r="W239" s="124"/>
      <c r="X239" s="124"/>
      <c r="Y239" s="124"/>
      <c r="Z239" s="124"/>
      <c r="AA239" s="124"/>
      <c r="AB239" s="124"/>
    </row>
    <row r="240" spans="1:28" x14ac:dyDescent="0.25">
      <c r="A240" s="4"/>
      <c r="K240" s="124"/>
      <c r="T240" s="124"/>
      <c r="U240" s="124"/>
      <c r="V240" s="124"/>
      <c r="W240" s="124"/>
      <c r="X240" s="124"/>
      <c r="Y240" s="124"/>
      <c r="Z240" s="124"/>
      <c r="AA240" s="124"/>
      <c r="AB240" s="124"/>
    </row>
    <row r="241" spans="1:28" x14ac:dyDescent="0.25">
      <c r="A241" s="4"/>
      <c r="K241" s="124"/>
      <c r="T241" s="124"/>
      <c r="U241" s="124"/>
      <c r="V241" s="124"/>
      <c r="W241" s="124"/>
      <c r="X241" s="124"/>
      <c r="Y241" s="124"/>
      <c r="Z241" s="124"/>
      <c r="AA241" s="124"/>
      <c r="AB241" s="124"/>
    </row>
    <row r="242" spans="1:28" x14ac:dyDescent="0.25">
      <c r="A242" s="4"/>
      <c r="K242" s="124"/>
      <c r="T242" s="124"/>
      <c r="U242" s="124"/>
      <c r="V242" s="124"/>
      <c r="W242" s="124"/>
      <c r="X242" s="124"/>
      <c r="Y242" s="124"/>
      <c r="Z242" s="124"/>
      <c r="AA242" s="124"/>
      <c r="AB242" s="124"/>
    </row>
    <row r="243" spans="1:28" x14ac:dyDescent="0.25">
      <c r="A243" s="4"/>
      <c r="K243" s="124"/>
      <c r="T243" s="124"/>
      <c r="U243" s="124"/>
      <c r="V243" s="124"/>
      <c r="W243" s="124"/>
      <c r="X243" s="124"/>
      <c r="Y243" s="124"/>
      <c r="Z243" s="124"/>
      <c r="AA243" s="124"/>
      <c r="AB243" s="124"/>
    </row>
    <row r="244" spans="1:28" x14ac:dyDescent="0.25">
      <c r="A244" s="4"/>
      <c r="K244" s="124"/>
      <c r="T244" s="124"/>
      <c r="U244" s="124"/>
      <c r="V244" s="124"/>
      <c r="W244" s="124"/>
      <c r="X244" s="124"/>
      <c r="Y244" s="124"/>
      <c r="Z244" s="124"/>
      <c r="AA244" s="124"/>
      <c r="AB244" s="124"/>
    </row>
    <row r="245" spans="1:28" x14ac:dyDescent="0.25">
      <c r="A245" s="4"/>
      <c r="K245" s="124"/>
      <c r="T245" s="124"/>
      <c r="U245" s="124"/>
      <c r="V245" s="124"/>
      <c r="W245" s="124"/>
      <c r="X245" s="124"/>
      <c r="Y245" s="124"/>
      <c r="Z245" s="124"/>
      <c r="AA245" s="124"/>
      <c r="AB245" s="124"/>
    </row>
    <row r="246" spans="1:28" x14ac:dyDescent="0.25">
      <c r="A246" s="4"/>
      <c r="K246" s="124"/>
      <c r="T246" s="124"/>
      <c r="U246" s="124"/>
      <c r="V246" s="124"/>
      <c r="W246" s="124"/>
      <c r="X246" s="124"/>
      <c r="Y246" s="124"/>
      <c r="Z246" s="124"/>
      <c r="AA246" s="124"/>
      <c r="AB246" s="124"/>
    </row>
    <row r="247" spans="1:28" x14ac:dyDescent="0.25">
      <c r="A247" s="4"/>
      <c r="K247" s="124"/>
      <c r="T247" s="124"/>
      <c r="U247" s="124"/>
      <c r="V247" s="124"/>
      <c r="W247" s="124"/>
      <c r="X247" s="124"/>
      <c r="Y247" s="124"/>
      <c r="Z247" s="124"/>
      <c r="AA247" s="124"/>
      <c r="AB247" s="124"/>
    </row>
    <row r="248" spans="1:28" x14ac:dyDescent="0.25">
      <c r="A248" s="4"/>
      <c r="K248" s="124"/>
      <c r="T248" s="124"/>
      <c r="U248" s="124"/>
      <c r="V248" s="124"/>
      <c r="W248" s="124"/>
      <c r="X248" s="124"/>
      <c r="Y248" s="124"/>
      <c r="Z248" s="124"/>
      <c r="AA248" s="124"/>
      <c r="AB248" s="124"/>
    </row>
    <row r="249" spans="1:28" x14ac:dyDescent="0.25">
      <c r="A249" s="4"/>
      <c r="K249" s="124"/>
      <c r="T249" s="124"/>
      <c r="U249" s="124"/>
      <c r="V249" s="124"/>
      <c r="W249" s="124"/>
      <c r="X249" s="124"/>
      <c r="Y249" s="124"/>
      <c r="Z249" s="124"/>
      <c r="AA249" s="124"/>
      <c r="AB249" s="124"/>
    </row>
    <row r="250" spans="1:28" x14ac:dyDescent="0.25">
      <c r="A250" s="4"/>
      <c r="K250" s="124"/>
      <c r="T250" s="124"/>
      <c r="U250" s="124"/>
      <c r="V250" s="124"/>
      <c r="W250" s="124"/>
      <c r="X250" s="124"/>
      <c r="Y250" s="124"/>
      <c r="Z250" s="124"/>
      <c r="AA250" s="124"/>
      <c r="AB250" s="124"/>
    </row>
    <row r="251" spans="1:28" x14ac:dyDescent="0.25">
      <c r="A251" s="4"/>
      <c r="K251" s="124"/>
      <c r="T251" s="124"/>
      <c r="U251" s="124"/>
      <c r="V251" s="124"/>
      <c r="W251" s="124"/>
      <c r="X251" s="124"/>
      <c r="Y251" s="124"/>
      <c r="Z251" s="124"/>
      <c r="AA251" s="124"/>
      <c r="AB251" s="124"/>
    </row>
    <row r="5137" spans="7:28" x14ac:dyDescent="0.25">
      <c r="G5137" s="32"/>
      <c r="H5137" s="32"/>
      <c r="K5137" s="124"/>
      <c r="T5137" s="124"/>
      <c r="U5137" s="124"/>
      <c r="V5137" s="124"/>
      <c r="W5137" s="124"/>
      <c r="X5137" s="124"/>
      <c r="Y5137" s="124"/>
      <c r="Z5137" s="124"/>
      <c r="AA5137" s="124"/>
      <c r="AB5137" s="124"/>
    </row>
    <row r="5138" spans="7:28" x14ac:dyDescent="0.25">
      <c r="G5138" s="32"/>
      <c r="H5138" s="32"/>
      <c r="K5138" s="124"/>
      <c r="T5138" s="124"/>
      <c r="U5138" s="124"/>
      <c r="V5138" s="124"/>
      <c r="W5138" s="124"/>
      <c r="X5138" s="124"/>
      <c r="Y5138" s="124"/>
      <c r="Z5138" s="124"/>
      <c r="AA5138" s="124"/>
      <c r="AB5138" s="124"/>
    </row>
    <row r="5139" spans="7:28" x14ac:dyDescent="0.25">
      <c r="G5139" s="32"/>
      <c r="H5139" s="32"/>
      <c r="K5139" s="124"/>
      <c r="T5139" s="124"/>
      <c r="U5139" s="124"/>
      <c r="V5139" s="124"/>
      <c r="W5139" s="124"/>
      <c r="X5139" s="124"/>
      <c r="Y5139" s="124"/>
      <c r="Z5139" s="124"/>
      <c r="AA5139" s="124"/>
      <c r="AB5139" s="124"/>
    </row>
    <row r="5140" spans="7:28" x14ac:dyDescent="0.25">
      <c r="G5140" s="32"/>
      <c r="H5140" s="32"/>
      <c r="K5140" s="124"/>
      <c r="T5140" s="124"/>
      <c r="U5140" s="124"/>
      <c r="V5140" s="124"/>
      <c r="W5140" s="124"/>
      <c r="X5140" s="124"/>
      <c r="Y5140" s="124"/>
      <c r="Z5140" s="124"/>
      <c r="AA5140" s="124"/>
      <c r="AB5140" s="124"/>
    </row>
    <row r="5141" spans="7:28" x14ac:dyDescent="0.25">
      <c r="G5141" s="32"/>
      <c r="H5141" s="32"/>
      <c r="K5141" s="124"/>
      <c r="T5141" s="124"/>
      <c r="U5141" s="124"/>
      <c r="V5141" s="124"/>
      <c r="W5141" s="124"/>
      <c r="X5141" s="124"/>
      <c r="Y5141" s="124"/>
      <c r="Z5141" s="124"/>
      <c r="AA5141" s="124"/>
      <c r="AB5141" s="124"/>
    </row>
    <row r="5142" spans="7:28" x14ac:dyDescent="0.25">
      <c r="G5142" s="32"/>
      <c r="H5142" s="32"/>
      <c r="K5142" s="124"/>
      <c r="T5142" s="124"/>
      <c r="U5142" s="124"/>
      <c r="V5142" s="124"/>
      <c r="W5142" s="124"/>
      <c r="X5142" s="124"/>
      <c r="Y5142" s="124"/>
      <c r="Z5142" s="124"/>
      <c r="AA5142" s="124"/>
      <c r="AB5142" s="124"/>
    </row>
    <row r="5143" spans="7:28" x14ac:dyDescent="0.25">
      <c r="G5143" s="32"/>
      <c r="H5143" s="32"/>
      <c r="K5143" s="124"/>
      <c r="T5143" s="124"/>
      <c r="U5143" s="124"/>
      <c r="V5143" s="124"/>
      <c r="W5143" s="124"/>
      <c r="X5143" s="124"/>
      <c r="Y5143" s="124"/>
      <c r="Z5143" s="124"/>
      <c r="AA5143" s="124"/>
      <c r="AB5143" s="124"/>
    </row>
  </sheetData>
  <sheetProtection password="DA71" sheet="1" objects="1" scenarios="1"/>
  <mergeCells count="53">
    <mergeCell ref="K17:M22"/>
    <mergeCell ref="B19:D19"/>
    <mergeCell ref="E19:G19"/>
    <mergeCell ref="B22:G22"/>
    <mergeCell ref="B6:G6"/>
    <mergeCell ref="B9:G9"/>
    <mergeCell ref="B10:G10"/>
    <mergeCell ref="B11:G11"/>
    <mergeCell ref="B12:G12"/>
    <mergeCell ref="B13:G13"/>
    <mergeCell ref="L24:M24"/>
    <mergeCell ref="B25:C25"/>
    <mergeCell ref="B26:M28"/>
    <mergeCell ref="B29:M29"/>
    <mergeCell ref="B31:C31"/>
    <mergeCell ref="B192:L196"/>
    <mergeCell ref="B198:G198"/>
    <mergeCell ref="B201:G201"/>
    <mergeCell ref="F185:J186"/>
    <mergeCell ref="K187:L188"/>
    <mergeCell ref="C189:D189"/>
    <mergeCell ref="F189:G189"/>
    <mergeCell ref="K189:L189"/>
    <mergeCell ref="B2:M2"/>
    <mergeCell ref="B3:M3"/>
    <mergeCell ref="K6:M7"/>
    <mergeCell ref="K8:M13"/>
    <mergeCell ref="K16:M16"/>
    <mergeCell ref="B16:G16"/>
    <mergeCell ref="B203:D204"/>
    <mergeCell ref="F203:G204"/>
    <mergeCell ref="J203:K204"/>
    <mergeCell ref="B206:D206"/>
    <mergeCell ref="F206:G206"/>
    <mergeCell ref="J206:K206"/>
    <mergeCell ref="J207:K207"/>
    <mergeCell ref="B209:D209"/>
    <mergeCell ref="F209:G209"/>
    <mergeCell ref="J209:K209"/>
    <mergeCell ref="J210:K210"/>
    <mergeCell ref="B210:D210"/>
    <mergeCell ref="F210:G210"/>
    <mergeCell ref="B207:D207"/>
    <mergeCell ref="F207:G207"/>
    <mergeCell ref="B218:G218"/>
    <mergeCell ref="B212:D212"/>
    <mergeCell ref="F212:G212"/>
    <mergeCell ref="J212:K212"/>
    <mergeCell ref="J213:K213"/>
    <mergeCell ref="B215:D215"/>
    <mergeCell ref="B216:D216"/>
    <mergeCell ref="B213:D213"/>
    <mergeCell ref="F213:G213"/>
  </mergeCells>
  <conditionalFormatting sqref="B32:K181">
    <cfRule type="expression" dxfId="411" priority="33">
      <formula>($C32=0)</formula>
    </cfRule>
  </conditionalFormatting>
  <conditionalFormatting sqref="B32:K181">
    <cfRule type="expression" dxfId="410" priority="32">
      <formula>($M32=1)</formula>
    </cfRule>
  </conditionalFormatting>
  <conditionalFormatting sqref="L182">
    <cfRule type="expression" dxfId="409" priority="31">
      <formula>($M182=1)</formula>
    </cfRule>
  </conditionalFormatting>
  <conditionalFormatting sqref="L182">
    <cfRule type="expression" dxfId="408" priority="30">
      <formula>($C182=0)</formula>
    </cfRule>
  </conditionalFormatting>
  <conditionalFormatting sqref="L32:L181">
    <cfRule type="containsText" dxfId="407" priority="12" operator="containsText" text="Relevant">
      <formula>NOT(ISERROR(SEARCH("Relevant",L32)))</formula>
    </cfRule>
    <cfRule type="containsText" dxfId="406" priority="13" operator="containsText" text="deemed">
      <formula>NOT(ISERROR(SEARCH("deemed",L32)))</formula>
    </cfRule>
    <cfRule type="containsText" dxfId="405" priority="14" operator="containsText" text="Please">
      <formula>NOT(ISERROR(SEARCH("Please",L32)))</formula>
    </cfRule>
    <cfRule type="containsText" dxfId="404" priority="15" operator="containsText" text="Scheme">
      <formula>NOT(ISERROR(SEARCH("Scheme",L32)))</formula>
    </cfRule>
    <cfRule type="containsText" dxfId="403" priority="19" operator="containsText" text="Contributions">
      <formula>NOT(ISERROR(SEARCH("Contributions",L32)))</formula>
    </cfRule>
    <cfRule type="containsText" dxfId="402" priority="20" operator="containsText" text="Deemed">
      <formula>NOT(ISERROR(SEARCH("Deemed",L32)))</formula>
    </cfRule>
    <cfRule type="containsText" dxfId="401" priority="24" operator="containsText" text="Special">
      <formula>NOT(ISERROR(SEARCH("Special",L32)))</formula>
    </cfRule>
    <cfRule type="containsText" dxfId="400" priority="26" operator="containsText" text="Detected">
      <formula>NOT(ISERROR(SEARCH("Detected",L32)))</formula>
    </cfRule>
    <cfRule type="containsText" dxfId="399" priority="27" operator="containsText" text="Acceptable">
      <formula>NOT(ISERROR(SEARCH("Acceptable",L32)))</formula>
    </cfRule>
    <cfRule type="cellIs" dxfId="398" priority="28" operator="lessThan">
      <formula>1</formula>
    </cfRule>
    <cfRule type="containsText" dxfId="397" priority="29" operator="containsText" text="DETAILS">
      <formula>NOT(ISERROR(SEARCH("DETAILS",L32)))</formula>
    </cfRule>
  </conditionalFormatting>
  <conditionalFormatting sqref="L32:L181">
    <cfRule type="containsText" dxfId="396" priority="25" operator="containsText" text="Member">
      <formula>NOT(ISERROR(SEARCH("Member",L32)))</formula>
    </cfRule>
  </conditionalFormatting>
  <conditionalFormatting sqref="L32:L181">
    <cfRule type="containsText" dxfId="395" priority="22" operator="containsText" text="details">
      <formula>NOT(ISERROR(SEARCH("details",L32)))</formula>
    </cfRule>
    <cfRule type="containsText" dxfId="394" priority="23" operator="containsText" text="Unknown">
      <formula>NOT(ISERROR(SEARCH("Unknown",L32)))</formula>
    </cfRule>
  </conditionalFormatting>
  <conditionalFormatting sqref="K16">
    <cfRule type="containsText" dxfId="393" priority="18" operator="containsText" text="More">
      <formula>NOT(ISERROR(SEARCH("More",K16)))</formula>
    </cfRule>
    <cfRule type="containsText" dxfId="392" priority="21" operator="containsText" text="UNDO">
      <formula>NOT(ISERROR(SEARCH("UNDO",K16)))</formula>
    </cfRule>
  </conditionalFormatting>
  <conditionalFormatting sqref="G184:L184 K185:L185">
    <cfRule type="containsText" dxfId="391" priority="16" operator="containsText" text="error">
      <formula>NOT(ISERROR(SEARCH("error",G184)))</formula>
    </cfRule>
    <cfRule type="containsText" dxfId="390" priority="17" operator="containsText" text="ready">
      <formula>NOT(ISERROR(SEARCH("ready",G184)))</formula>
    </cfRule>
  </conditionalFormatting>
  <conditionalFormatting sqref="L32:L181">
    <cfRule type="containsText" dxfId="389" priority="11" operator="containsText" text="Practice">
      <formula>NOT(ISERROR(SEARCH("Practice",L32)))</formula>
    </cfRule>
  </conditionalFormatting>
  <conditionalFormatting sqref="L32:L181">
    <cfRule type="containsText" dxfId="388" priority="10" operator="containsText" text="scheme">
      <formula>NOT(ISERROR(SEARCH("scheme",L32)))</formula>
    </cfRule>
  </conditionalFormatting>
  <conditionalFormatting sqref="K17">
    <cfRule type="containsText" dxfId="387" priority="8" operator="containsText" text="Form">
      <formula>NOT(ISERROR(SEARCH("Form",K17)))</formula>
    </cfRule>
    <cfRule type="containsText" dxfId="386" priority="9" operator="containsText" text="Member">
      <formula>NOT(ISERROR(SEARCH("Member",K17)))</formula>
    </cfRule>
  </conditionalFormatting>
  <conditionalFormatting sqref="K16">
    <cfRule type="containsText" dxfId="385" priority="7" operator="containsText" text="urgent">
      <formula>NOT(ISERROR(SEARCH("urgent",K16)))</formula>
    </cfRule>
  </conditionalFormatting>
  <conditionalFormatting sqref="K6">
    <cfRule type="containsText" dxfId="384" priority="5" operator="containsText" text="READY">
      <formula>NOT(ISERROR(SEARCH("READY",K6)))</formula>
    </cfRule>
    <cfRule type="containsText" dxfId="383" priority="6" operator="containsText" text="ERROR">
      <formula>NOT(ISERROR(SEARCH("ERROR",K6)))</formula>
    </cfRule>
  </conditionalFormatting>
  <conditionalFormatting sqref="L32:L181">
    <cfRule type="containsText" dxfId="382" priority="4" operator="containsText" text="Part Time Hours">
      <formula>NOT(ISERROR(SEARCH("Part Time Hours",L32)))</formula>
    </cfRule>
  </conditionalFormatting>
  <conditionalFormatting sqref="L32:L181">
    <cfRule type="containsText" dxfId="381" priority="3" operator="containsText" text="Part Time Status">
      <formula>NOT(ISERROR(SEARCH("Part Time Status",L32)))</formula>
    </cfRule>
  </conditionalFormatting>
  <conditionalFormatting sqref="I32:I181">
    <cfRule type="expression" dxfId="380" priority="2">
      <formula>($H32="Full Time")</formula>
    </cfRule>
  </conditionalFormatting>
  <conditionalFormatting sqref="K17:M22">
    <cfRule type="containsText" dxfId="379" priority="1" operator="containsText" text="Terminating">
      <formula>NOT(ISERROR(SEARCH("Terminating",K17)))</formula>
    </cfRule>
  </conditionalFormatting>
  <dataValidations count="4">
    <dataValidation allowBlank="1" showErrorMessage="1" promptTitle="Scheme" prompt="Please choose which scheme the member belongs to._x000a_" sqref="D32:D181" xr:uid="{00000000-0002-0000-0300-000000000000}"/>
    <dataValidation allowBlank="1" errorTitle="National Insurance Number." error="National Insurance Number must be 9 characters long, no spaces, please review and try again" promptTitle="National Insurance Number" prompt="Must be 9 Characters, No Spaces" sqref="E32:E181" xr:uid="{00000000-0002-0000-0300-000001000000}"/>
    <dataValidation type="list" allowBlank="1" showInputMessage="1" showErrorMessage="1" sqref="H32:H181" xr:uid="{00000000-0002-0000-0300-000002000000}">
      <formula1>$Q$4:$Q$5</formula1>
    </dataValidation>
    <dataValidation type="list" allowBlank="1" showInputMessage="1" showErrorMessage="1" sqref="M32:M181" xr:uid="{00000000-0002-0000-0300-000003000000}">
      <formula1>$R$3:$R$9</formula1>
    </dataValidation>
  </dataValidations>
  <hyperlinks>
    <hyperlink ref="B3" r:id="rId1" xr:uid="{00000000-0004-0000-0300-000000000000}"/>
  </hyperlinks>
  <pageMargins left="0.7" right="0.7" top="0.75" bottom="0.75" header="0.3" footer="0.3"/>
  <pageSetup paperSize="9" scale="21" orientation="portrait" r:id="rId2"/>
  <headerFooter>
    <oddFooter>&amp;LApril 2019&amp;CPage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B050"/>
  </sheetPr>
  <dimension ref="A1:AX5143"/>
  <sheetViews>
    <sheetView showZeros="0" view="pageBreakPreview" zoomScale="70" zoomScaleNormal="100" zoomScaleSheetLayoutView="70" workbookViewId="0">
      <selection activeCell="F32" sqref="F32"/>
    </sheetView>
  </sheetViews>
  <sheetFormatPr defaultRowHeight="15" x14ac:dyDescent="0.25"/>
  <cols>
    <col min="1" max="1" width="9.140625" style="124"/>
    <col min="2" max="2" width="11.7109375" style="124" customWidth="1"/>
    <col min="3" max="3" width="18.7109375" style="124" customWidth="1"/>
    <col min="4" max="4" width="8.28515625" style="124" customWidth="1"/>
    <col min="5" max="5" width="13.140625" style="124" customWidth="1"/>
    <col min="6" max="6" width="19.85546875" style="124" customWidth="1"/>
    <col min="7" max="7" width="17.7109375" style="124" customWidth="1"/>
    <col min="8" max="8" width="11.5703125" style="124" customWidth="1"/>
    <col min="9" max="9" width="17.28515625" style="124" customWidth="1"/>
    <col min="10" max="10" width="15.7109375" style="124" customWidth="1"/>
    <col min="11" max="11" width="15.7109375" style="108" customWidth="1"/>
    <col min="12" max="12" width="38.7109375" style="124" customWidth="1"/>
    <col min="13" max="13" width="24.28515625" style="124" customWidth="1"/>
    <col min="14" max="14" width="16.140625" style="124" customWidth="1"/>
    <col min="15" max="15" width="11.42578125" style="124" hidden="1" customWidth="1"/>
    <col min="16" max="16" width="10.5703125" style="124" hidden="1" customWidth="1"/>
    <col min="17" max="17" width="14.85546875" style="124" hidden="1" customWidth="1"/>
    <col min="18" max="18" width="9.140625" style="124" hidden="1" customWidth="1"/>
    <col min="19" max="19" width="13.5703125" style="124" hidden="1" customWidth="1"/>
    <col min="20" max="21" width="12" style="222" hidden="1" customWidth="1"/>
    <col min="22" max="23" width="9.140625" style="222" hidden="1" customWidth="1"/>
    <col min="24" max="28" width="9.140625" style="110" hidden="1" customWidth="1"/>
    <col min="29" max="29" width="11.85546875" style="124" hidden="1" customWidth="1"/>
    <col min="30" max="30" width="10.5703125" style="124" hidden="1" customWidth="1"/>
    <col min="31" max="31" width="11" style="124" hidden="1" customWidth="1"/>
    <col min="32" max="33" width="9.140625" style="124" hidden="1" customWidth="1"/>
    <col min="34" max="34" width="11.28515625" style="124" hidden="1" customWidth="1"/>
    <col min="35" max="35" width="13.140625" style="124" hidden="1" customWidth="1"/>
    <col min="36" max="45" width="9.140625" style="124" hidden="1" customWidth="1"/>
    <col min="46" max="46" width="9.140625" style="124" customWidth="1"/>
    <col min="47" max="47" width="0" style="124" hidden="1" customWidth="1"/>
    <col min="48" max="16384" width="9.140625" style="124"/>
  </cols>
  <sheetData>
    <row r="1" spans="1:28" x14ac:dyDescent="0.25">
      <c r="A1" s="10"/>
      <c r="B1" s="11"/>
      <c r="C1" s="11"/>
      <c r="D1" s="11"/>
      <c r="E1" s="11"/>
      <c r="F1" s="11"/>
      <c r="G1" s="11"/>
      <c r="H1" s="11"/>
      <c r="I1" s="16"/>
      <c r="J1" s="16"/>
      <c r="K1" s="414"/>
      <c r="L1" s="16"/>
      <c r="M1" s="5"/>
      <c r="N1" s="5"/>
      <c r="O1" s="241"/>
      <c r="P1" s="5"/>
      <c r="S1" s="214"/>
      <c r="T1" s="214">
        <v>45839</v>
      </c>
      <c r="U1" s="340">
        <v>45869</v>
      </c>
      <c r="W1" s="124"/>
      <c r="X1" s="124"/>
      <c r="Y1" s="124"/>
      <c r="Z1" s="124"/>
      <c r="AA1" s="124"/>
      <c r="AB1" s="124"/>
    </row>
    <row r="2" spans="1:28" ht="23.25" x14ac:dyDescent="0.35">
      <c r="A2" s="6"/>
      <c r="B2" s="469" t="s">
        <v>0</v>
      </c>
      <c r="C2" s="469"/>
      <c r="D2" s="469"/>
      <c r="E2" s="469"/>
      <c r="F2" s="469"/>
      <c r="G2" s="469"/>
      <c r="H2" s="469"/>
      <c r="I2" s="469"/>
      <c r="J2" s="469"/>
      <c r="K2" s="469"/>
      <c r="L2" s="469"/>
      <c r="M2" s="469"/>
      <c r="N2" s="5"/>
      <c r="O2" s="5"/>
      <c r="P2" s="5"/>
      <c r="Q2" s="5"/>
      <c r="R2" s="78" t="s">
        <v>431</v>
      </c>
      <c r="T2" s="124"/>
      <c r="X2" s="124"/>
      <c r="Y2" s="124"/>
      <c r="Z2" s="124"/>
      <c r="AA2" s="124"/>
      <c r="AB2" s="124"/>
    </row>
    <row r="3" spans="1:28" ht="21" x14ac:dyDescent="0.25">
      <c r="A3" s="6"/>
      <c r="B3" s="501" t="s">
        <v>1</v>
      </c>
      <c r="C3" s="501"/>
      <c r="D3" s="501"/>
      <c r="E3" s="501"/>
      <c r="F3" s="501"/>
      <c r="G3" s="501"/>
      <c r="H3" s="501"/>
      <c r="I3" s="501"/>
      <c r="J3" s="501"/>
      <c r="K3" s="501"/>
      <c r="L3" s="501"/>
      <c r="M3" s="501"/>
      <c r="N3" s="5"/>
      <c r="O3" s="5"/>
      <c r="P3" s="5"/>
      <c r="Q3" s="5"/>
      <c r="R3" s="78"/>
      <c r="T3" s="124"/>
      <c r="X3" s="124"/>
      <c r="Y3" s="124"/>
      <c r="Z3" s="124"/>
      <c r="AA3" s="124"/>
      <c r="AB3" s="124"/>
    </row>
    <row r="4" spans="1:28" x14ac:dyDescent="0.25">
      <c r="A4" s="6"/>
      <c r="B4" s="25"/>
      <c r="C4" s="25"/>
      <c r="D4" s="12"/>
      <c r="E4" s="12"/>
      <c r="F4" s="12"/>
      <c r="G4" s="12"/>
      <c r="H4" s="12"/>
      <c r="I4" s="12"/>
      <c r="J4" s="5"/>
      <c r="K4" s="5"/>
      <c r="L4" s="425"/>
      <c r="M4" s="5"/>
      <c r="N4" s="5"/>
      <c r="O4" s="5"/>
      <c r="P4" s="5"/>
      <c r="Q4" s="5" t="s">
        <v>593</v>
      </c>
      <c r="R4" s="78" t="s">
        <v>583</v>
      </c>
      <c r="T4" s="124"/>
      <c r="X4" s="124"/>
      <c r="Y4" s="124"/>
      <c r="Z4" s="124"/>
      <c r="AA4" s="124"/>
      <c r="AB4" s="124"/>
    </row>
    <row r="5" spans="1:28" ht="16.5" thickBot="1" x14ac:dyDescent="0.3">
      <c r="A5" s="6"/>
      <c r="B5" s="233" t="s">
        <v>2</v>
      </c>
      <c r="C5" s="81"/>
      <c r="D5" s="81"/>
      <c r="E5" s="81"/>
      <c r="F5" s="81"/>
      <c r="G5" s="81"/>
      <c r="H5" s="13"/>
      <c r="I5" s="13"/>
      <c r="J5" s="13"/>
      <c r="K5" s="13"/>
      <c r="L5" s="44"/>
      <c r="M5" s="5"/>
      <c r="N5" s="5"/>
      <c r="O5" s="5"/>
      <c r="P5" s="5"/>
      <c r="Q5" s="5" t="s">
        <v>594</v>
      </c>
      <c r="R5" s="78" t="s">
        <v>582</v>
      </c>
      <c r="T5" s="124"/>
      <c r="X5" s="124"/>
      <c r="Y5" s="124"/>
      <c r="Z5" s="124"/>
      <c r="AA5" s="124"/>
      <c r="AB5" s="124"/>
    </row>
    <row r="6" spans="1:28" ht="15.75" customHeight="1" thickBot="1" x14ac:dyDescent="0.3">
      <c r="A6" s="6"/>
      <c r="B6" s="503">
        <f>'Member Info'!D6</f>
        <v>0</v>
      </c>
      <c r="C6" s="504"/>
      <c r="D6" s="504"/>
      <c r="E6" s="504"/>
      <c r="F6" s="504"/>
      <c r="G6" s="505"/>
      <c r="H6" s="385"/>
      <c r="I6" s="385"/>
      <c r="J6" s="24"/>
      <c r="K6" s="508" t="str">
        <f>IF(ISERROR(AE182),"***An error has been detected, please enter an explantion below***",IF(AE182&lt;-1,"**An error has been detected, please enter explanation below**",IF(AE182&gt;1,"**An error has been detected, please enter an explantion below**",IF(P18=1,"Please fix the error in the box below before submitting GP1",IF(AL182&gt;=1,"**An error has been detected, please correct the Deemed error(s)**",IF(OR(AR32=1,AS32=1),"An Error Has Been Detected, Please Enter and Explanation Below","Form Ready to submit"))))))</f>
        <v>An Error Has Been Detected, Please Enter and Explanation Below</v>
      </c>
      <c r="L6" s="509"/>
      <c r="M6" s="510"/>
      <c r="N6" s="5"/>
      <c r="O6" s="5"/>
      <c r="P6" s="5"/>
      <c r="Q6" s="5"/>
      <c r="R6" s="78" t="s">
        <v>434</v>
      </c>
      <c r="T6" s="124"/>
      <c r="X6" s="124"/>
      <c r="Y6" s="124"/>
      <c r="Z6" s="124"/>
      <c r="AA6" s="124"/>
      <c r="AB6" s="124"/>
    </row>
    <row r="7" spans="1:28" ht="15.75" thickBot="1" x14ac:dyDescent="0.3">
      <c r="A7" s="6"/>
      <c r="B7" s="12"/>
      <c r="C7" s="12"/>
      <c r="D7" s="12"/>
      <c r="E7" s="12"/>
      <c r="F7" s="5"/>
      <c r="G7" s="5"/>
      <c r="H7" s="5"/>
      <c r="I7" s="5"/>
      <c r="J7" s="5"/>
      <c r="K7" s="511"/>
      <c r="L7" s="512"/>
      <c r="M7" s="513"/>
      <c r="N7" s="5"/>
      <c r="O7" s="5"/>
      <c r="P7" s="5"/>
      <c r="Q7" s="5"/>
      <c r="R7" s="78" t="s">
        <v>541</v>
      </c>
      <c r="T7" s="124"/>
      <c r="X7" s="124"/>
      <c r="Y7" s="124"/>
      <c r="Z7" s="124"/>
      <c r="AA7" s="124"/>
      <c r="AB7" s="124"/>
    </row>
    <row r="8" spans="1:28" ht="16.5" thickBot="1" x14ac:dyDescent="0.3">
      <c r="A8" s="6"/>
      <c r="B8" s="233" t="s">
        <v>564</v>
      </c>
      <c r="C8" s="81"/>
      <c r="D8" s="81"/>
      <c r="E8" s="81"/>
      <c r="F8" s="81"/>
      <c r="G8" s="81"/>
      <c r="H8" s="13"/>
      <c r="I8" s="13"/>
      <c r="J8" s="13"/>
      <c r="K8" s="514"/>
      <c r="L8" s="515"/>
      <c r="M8" s="516"/>
      <c r="N8" s="5"/>
      <c r="O8" s="5"/>
      <c r="P8" s="5"/>
      <c r="Q8" s="5"/>
      <c r="R8" s="78" t="s">
        <v>492</v>
      </c>
      <c r="T8" s="124"/>
      <c r="X8" s="124"/>
      <c r="Y8" s="124"/>
      <c r="Z8" s="124"/>
      <c r="AA8" s="124"/>
      <c r="AB8" s="124"/>
    </row>
    <row r="9" spans="1:28" x14ac:dyDescent="0.25">
      <c r="A9" s="6"/>
      <c r="B9" s="538" t="str">
        <f>'Member Info'!$D$9</f>
        <v>Enter Practice address here on Member info Page - delete if not required</v>
      </c>
      <c r="C9" s="539"/>
      <c r="D9" s="539"/>
      <c r="E9" s="539"/>
      <c r="F9" s="539"/>
      <c r="G9" s="540"/>
      <c r="H9" s="82"/>
      <c r="I9" s="82"/>
      <c r="J9" s="272"/>
      <c r="K9" s="517"/>
      <c r="L9" s="518"/>
      <c r="M9" s="519"/>
      <c r="N9" s="5"/>
      <c r="O9" s="5"/>
      <c r="P9" s="5"/>
      <c r="Q9" s="5"/>
      <c r="R9" s="78" t="s">
        <v>485</v>
      </c>
      <c r="T9" s="124"/>
      <c r="X9" s="124"/>
      <c r="Y9" s="124"/>
      <c r="Z9" s="124"/>
      <c r="AA9" s="124"/>
      <c r="AB9" s="124"/>
    </row>
    <row r="10" spans="1:28" x14ac:dyDescent="0.25">
      <c r="A10" s="6"/>
      <c r="B10" s="541" t="str">
        <f>'Member Info'!$D$10</f>
        <v>Enter Practice address here on Member info Page - delete if not required</v>
      </c>
      <c r="C10" s="542"/>
      <c r="D10" s="542"/>
      <c r="E10" s="542"/>
      <c r="F10" s="542"/>
      <c r="G10" s="543"/>
      <c r="H10" s="82"/>
      <c r="I10" s="82"/>
      <c r="J10" s="272"/>
      <c r="K10" s="517"/>
      <c r="L10" s="518"/>
      <c r="M10" s="519"/>
      <c r="N10" s="5"/>
      <c r="O10" s="5"/>
      <c r="P10" s="5"/>
      <c r="Q10" s="5"/>
      <c r="R10" s="78"/>
      <c r="T10" s="124"/>
      <c r="X10" s="124"/>
      <c r="Y10" s="124"/>
      <c r="Z10" s="124"/>
      <c r="AA10" s="124"/>
      <c r="AB10" s="124"/>
    </row>
    <row r="11" spans="1:28" x14ac:dyDescent="0.25">
      <c r="A11" s="6"/>
      <c r="B11" s="541" t="str">
        <f>'Member Info'!$D$11</f>
        <v>Enter Practice address here on Member info Page - delete if not required</v>
      </c>
      <c r="C11" s="542"/>
      <c r="D11" s="542"/>
      <c r="E11" s="542"/>
      <c r="F11" s="542"/>
      <c r="G11" s="543"/>
      <c r="H11" s="82"/>
      <c r="I11" s="82"/>
      <c r="J11" s="272"/>
      <c r="K11" s="517"/>
      <c r="L11" s="518"/>
      <c r="M11" s="519"/>
      <c r="N11" s="5"/>
      <c r="O11" s="5"/>
      <c r="P11" s="5"/>
      <c r="Q11" s="5"/>
      <c r="T11" s="124"/>
      <c r="X11" s="124"/>
      <c r="Y11" s="124"/>
      <c r="Z11" s="124"/>
      <c r="AA11" s="124"/>
      <c r="AB11" s="124"/>
    </row>
    <row r="12" spans="1:28" x14ac:dyDescent="0.25">
      <c r="A12" s="6"/>
      <c r="B12" s="541" t="str">
        <f>'Member Info'!$D$12</f>
        <v>Enter Practice address here on Member info Page - delete if not required</v>
      </c>
      <c r="C12" s="542"/>
      <c r="D12" s="542"/>
      <c r="E12" s="542"/>
      <c r="F12" s="542"/>
      <c r="G12" s="543"/>
      <c r="H12" s="82"/>
      <c r="I12" s="82"/>
      <c r="J12" s="272"/>
      <c r="K12" s="517"/>
      <c r="L12" s="518"/>
      <c r="M12" s="519"/>
      <c r="N12" s="5"/>
      <c r="O12" s="5"/>
      <c r="P12" s="5"/>
      <c r="Q12" s="5"/>
      <c r="T12" s="124"/>
      <c r="X12" s="124"/>
      <c r="Y12" s="124"/>
      <c r="Z12" s="124"/>
      <c r="AA12" s="124"/>
      <c r="AB12" s="124"/>
    </row>
    <row r="13" spans="1:28" ht="15.75" thickBot="1" x14ac:dyDescent="0.3">
      <c r="A13" s="6"/>
      <c r="B13" s="544" t="str">
        <f>'Member Info'!$D$13</f>
        <v>Enter Practice address here on Member info Page - delete if not required</v>
      </c>
      <c r="C13" s="545"/>
      <c r="D13" s="545"/>
      <c r="E13" s="545"/>
      <c r="F13" s="545"/>
      <c r="G13" s="546"/>
      <c r="H13" s="82"/>
      <c r="I13" s="82"/>
      <c r="J13" s="272"/>
      <c r="K13" s="520"/>
      <c r="L13" s="521"/>
      <c r="M13" s="522"/>
      <c r="N13" s="5"/>
      <c r="O13" s="5"/>
      <c r="P13" s="5"/>
      <c r="Q13" s="5"/>
      <c r="T13" s="124"/>
      <c r="X13" s="124"/>
      <c r="Y13" s="124"/>
      <c r="Z13" s="124"/>
      <c r="AA13" s="124"/>
      <c r="AB13" s="124"/>
    </row>
    <row r="14" spans="1:28" x14ac:dyDescent="0.25">
      <c r="A14" s="6"/>
      <c r="B14" s="12"/>
      <c r="C14" s="12"/>
      <c r="D14" s="12"/>
      <c r="E14" s="12"/>
      <c r="F14" s="5"/>
      <c r="G14" s="5"/>
      <c r="H14" s="5"/>
      <c r="I14" s="5"/>
      <c r="J14" s="5"/>
      <c r="K14" s="5"/>
      <c r="L14" s="329"/>
      <c r="M14" s="329"/>
      <c r="N14" s="5"/>
      <c r="O14" s="5"/>
      <c r="P14" s="5"/>
      <c r="Q14" s="5"/>
      <c r="T14" s="124"/>
      <c r="W14" s="223"/>
      <c r="X14" s="124"/>
      <c r="Y14" s="124"/>
      <c r="Z14" s="124"/>
      <c r="AA14" s="124"/>
      <c r="AB14" s="124"/>
    </row>
    <row r="15" spans="1:28" ht="16.5" thickBot="1" x14ac:dyDescent="0.3">
      <c r="A15" s="6"/>
      <c r="B15" s="233" t="s">
        <v>4</v>
      </c>
      <c r="C15" s="81"/>
      <c r="D15" s="81"/>
      <c r="E15" s="81"/>
      <c r="F15" s="81"/>
      <c r="G15" s="81"/>
      <c r="H15" s="13"/>
      <c r="I15" s="13"/>
      <c r="J15" s="13"/>
      <c r="K15" s="13"/>
      <c r="L15" s="44"/>
      <c r="M15" s="5"/>
      <c r="N15" s="5"/>
      <c r="O15" s="5"/>
      <c r="P15" s="5"/>
      <c r="Q15" s="5"/>
      <c r="T15" s="124"/>
      <c r="W15" s="223"/>
      <c r="X15" s="124"/>
      <c r="Y15" s="124"/>
      <c r="Z15" s="124"/>
      <c r="AA15" s="124"/>
      <c r="AB15" s="124"/>
    </row>
    <row r="16" spans="1:28" ht="17.25" customHeight="1" thickBot="1" x14ac:dyDescent="0.3">
      <c r="A16" s="6"/>
      <c r="B16" s="503">
        <f>'Member Info'!$D$16</f>
        <v>0</v>
      </c>
      <c r="C16" s="504"/>
      <c r="D16" s="504"/>
      <c r="E16" s="504"/>
      <c r="F16" s="504"/>
      <c r="G16" s="505"/>
      <c r="H16" s="385"/>
      <c r="I16" s="385"/>
      <c r="J16" s="325"/>
      <c r="K16" s="523" t="str">
        <f>IF(OR(AA182&gt;0,AF182&gt;0,AG182&gt;0),"STOP! - Urgent Action Required","")</f>
        <v/>
      </c>
      <c r="L16" s="524"/>
      <c r="M16" s="525"/>
      <c r="N16" s="5"/>
      <c r="O16" s="5"/>
      <c r="P16" s="5"/>
      <c r="Q16" s="5"/>
      <c r="T16" s="124">
        <f>'Member Info'!X2</f>
        <v>2.5</v>
      </c>
      <c r="W16" s="224"/>
      <c r="X16" s="124"/>
      <c r="Y16" s="124"/>
      <c r="Z16" s="124"/>
      <c r="AA16" s="124"/>
      <c r="AB16" s="124"/>
    </row>
    <row r="17" spans="1:45" ht="15" customHeight="1" x14ac:dyDescent="0.25">
      <c r="A17" s="6"/>
      <c r="B17" s="12"/>
      <c r="C17" s="12"/>
      <c r="D17" s="12"/>
      <c r="E17" s="12"/>
      <c r="F17" s="5"/>
      <c r="G17" s="5"/>
      <c r="H17" s="5"/>
      <c r="I17" s="5"/>
      <c r="J17" s="5"/>
      <c r="K17" s="526" t="str">
        <f>IF(AA182&gt;=1,"A Cut, Copy and paste action has corrupted this form, please UNDO (CTRL + Z) last action, or a New form will need to be Used from now on",IF(AF182&gt;0,"One or More members have been marked as - Left Employment/Scheme, but do not have an end date. please enter the End Date in the Member Info Tab",IF(AG182&gt;=1,"Leaver this month, send their T55a terminating form to HSCPensions@hscni.net today","")))</f>
        <v/>
      </c>
      <c r="L17" s="527"/>
      <c r="M17" s="528"/>
      <c r="N17" s="5"/>
      <c r="O17" s="5"/>
      <c r="P17" s="5"/>
      <c r="Q17" s="5"/>
      <c r="T17" s="124"/>
      <c r="X17" s="222"/>
      <c r="AC17" s="110"/>
    </row>
    <row r="18" spans="1:45" ht="16.5" customHeight="1" thickBot="1" x14ac:dyDescent="0.3">
      <c r="A18" s="6"/>
      <c r="B18" s="81" t="s">
        <v>470</v>
      </c>
      <c r="C18" s="81"/>
      <c r="D18" s="81"/>
      <c r="E18" s="328" t="s">
        <v>414</v>
      </c>
      <c r="F18" s="265"/>
      <c r="G18" s="265"/>
      <c r="H18" s="265"/>
      <c r="I18" s="265"/>
      <c r="J18" s="382"/>
      <c r="K18" s="529"/>
      <c r="L18" s="530"/>
      <c r="M18" s="531"/>
      <c r="N18" s="5"/>
      <c r="O18" s="5"/>
      <c r="P18" s="5">
        <f>IF(OR(K16="",K17="Leaver this month, send their T55a terminating form to HSCPensions@hscni.net today"),0,1)</f>
        <v>0</v>
      </c>
      <c r="Q18" s="5"/>
      <c r="T18" s="124"/>
      <c r="X18" s="222"/>
      <c r="AC18" s="110"/>
    </row>
    <row r="19" spans="1:45" ht="15.75" customHeight="1" thickBot="1" x14ac:dyDescent="0.3">
      <c r="A19" s="6"/>
      <c r="B19" s="503">
        <f>'Member Info'!$D$19</f>
        <v>0</v>
      </c>
      <c r="C19" s="504"/>
      <c r="D19" s="505"/>
      <c r="E19" s="535"/>
      <c r="F19" s="536"/>
      <c r="G19" s="537"/>
      <c r="H19" s="386"/>
      <c r="I19" s="386"/>
      <c r="J19" s="326"/>
      <c r="K19" s="529"/>
      <c r="L19" s="530"/>
      <c r="M19" s="531"/>
      <c r="N19" s="5"/>
      <c r="O19" s="5"/>
      <c r="P19" s="5"/>
      <c r="Q19" s="5"/>
      <c r="T19" s="124"/>
      <c r="X19" s="222"/>
      <c r="AC19" s="110"/>
    </row>
    <row r="20" spans="1:45" ht="15" customHeight="1" x14ac:dyDescent="0.25">
      <c r="A20" s="6"/>
      <c r="B20" s="25"/>
      <c r="C20" s="25"/>
      <c r="D20" s="25"/>
      <c r="E20" s="25"/>
      <c r="F20" s="5"/>
      <c r="G20" s="5"/>
      <c r="H20" s="5"/>
      <c r="I20" s="5"/>
      <c r="J20" s="5"/>
      <c r="K20" s="529"/>
      <c r="L20" s="530"/>
      <c r="M20" s="531"/>
      <c r="N20" s="5"/>
      <c r="O20" s="5"/>
      <c r="P20" s="5"/>
      <c r="Q20" s="5"/>
      <c r="T20" s="124"/>
      <c r="X20" s="222"/>
      <c r="AC20" s="110"/>
    </row>
    <row r="21" spans="1:45" ht="16.5" customHeight="1" thickBot="1" x14ac:dyDescent="0.3">
      <c r="A21" s="6"/>
      <c r="B21" s="233" t="s">
        <v>526</v>
      </c>
      <c r="C21" s="81"/>
      <c r="D21" s="81"/>
      <c r="E21" s="81"/>
      <c r="F21" s="81"/>
      <c r="G21" s="81"/>
      <c r="H21" s="13"/>
      <c r="I21" s="13"/>
      <c r="J21" s="13"/>
      <c r="K21" s="529"/>
      <c r="L21" s="530"/>
      <c r="M21" s="531"/>
      <c r="N21" s="5"/>
      <c r="O21" s="5"/>
      <c r="P21" s="5"/>
      <c r="Q21" s="5"/>
      <c r="T21" s="124"/>
      <c r="X21" s="222"/>
      <c r="AC21" s="110"/>
    </row>
    <row r="22" spans="1:45" ht="15.75" customHeight="1" thickBot="1" x14ac:dyDescent="0.3">
      <c r="A22" s="6"/>
      <c r="B22" s="535"/>
      <c r="C22" s="536"/>
      <c r="D22" s="536"/>
      <c r="E22" s="536"/>
      <c r="F22" s="536"/>
      <c r="G22" s="537"/>
      <c r="H22" s="386"/>
      <c r="I22" s="386"/>
      <c r="J22" s="327"/>
      <c r="K22" s="532"/>
      <c r="L22" s="533"/>
      <c r="M22" s="534"/>
      <c r="N22" s="5"/>
      <c r="O22" s="5"/>
      <c r="P22" s="5"/>
      <c r="Q22" s="5" t="str">
        <f>IF(ISERROR(AD32)," Unknown Values entered",FALSE)</f>
        <v xml:space="preserve"> Unknown Values entered</v>
      </c>
      <c r="T22" s="124"/>
      <c r="X22" s="222"/>
      <c r="AC22" s="110"/>
    </row>
    <row r="23" spans="1:45" ht="15.75" customHeight="1" x14ac:dyDescent="0.25">
      <c r="A23" s="12"/>
      <c r="B23" s="12"/>
      <c r="C23" s="12"/>
      <c r="D23" s="12"/>
      <c r="E23" s="12"/>
      <c r="F23" s="12"/>
      <c r="G23" s="12"/>
      <c r="H23" s="12"/>
      <c r="I23" s="12"/>
      <c r="J23" s="12"/>
      <c r="K23" s="12"/>
      <c r="L23" s="330"/>
      <c r="M23" s="330"/>
      <c r="N23" s="5"/>
      <c r="O23" s="5"/>
      <c r="P23" s="5"/>
      <c r="Q23" s="5"/>
      <c r="T23" s="124"/>
      <c r="X23" s="222"/>
      <c r="AC23" s="110"/>
    </row>
    <row r="24" spans="1:45" ht="15.75" customHeight="1" thickBot="1" x14ac:dyDescent="0.3">
      <c r="A24" s="12"/>
      <c r="B24" s="12"/>
      <c r="C24" s="12"/>
      <c r="D24" s="12"/>
      <c r="E24" s="12"/>
      <c r="F24" s="336" t="s">
        <v>566</v>
      </c>
      <c r="G24" s="12"/>
      <c r="H24" s="12"/>
      <c r="I24" s="432" t="s">
        <v>626</v>
      </c>
      <c r="J24" s="413" t="s">
        <v>569</v>
      </c>
      <c r="K24" s="413" t="s">
        <v>570</v>
      </c>
      <c r="L24" s="502" t="s">
        <v>567</v>
      </c>
      <c r="M24" s="502"/>
      <c r="N24" s="5"/>
      <c r="O24" s="5"/>
      <c r="P24" s="5"/>
      <c r="Q24" s="5"/>
      <c r="T24" s="124"/>
      <c r="X24" s="222"/>
      <c r="AC24" s="110"/>
    </row>
    <row r="25" spans="1:45" s="409" customFormat="1" ht="30" customHeight="1" thickBot="1" x14ac:dyDescent="0.35">
      <c r="A25" s="405"/>
      <c r="B25" s="506" t="s">
        <v>565</v>
      </c>
      <c r="C25" s="507"/>
      <c r="D25" s="406"/>
      <c r="E25" s="407"/>
      <c r="F25" s="412">
        <f>SUM(F32:F181)</f>
        <v>0</v>
      </c>
      <c r="G25" s="406"/>
      <c r="H25" s="406"/>
      <c r="I25" s="433" t="str">
        <f>IF('Member Info'!O16="","N/A",IF('Member Info'!$AM$19&lt;=$T$1,(F25*'Member Info'!O19),"N/A"))</f>
        <v>N/A</v>
      </c>
      <c r="J25" s="412">
        <f>SUM(J32:J181)</f>
        <v>0</v>
      </c>
      <c r="K25" s="412">
        <f>SUM(K32:K181)</f>
        <v>0</v>
      </c>
      <c r="L25" s="404" t="str">
        <f>IF('Member Info'!O16="","",IF('Member Info'!$AM$19&lt;=$T$1,"Total Includes Employer levy",""))</f>
        <v/>
      </c>
      <c r="M25" s="412">
        <f>SUM(I25:K25)</f>
        <v>0</v>
      </c>
      <c r="N25" s="408"/>
      <c r="O25" s="408"/>
      <c r="P25" s="408"/>
      <c r="Q25" s="408"/>
      <c r="U25" s="410"/>
      <c r="V25" s="410"/>
      <c r="W25" s="410"/>
      <c r="X25" s="410"/>
      <c r="Y25" s="411"/>
      <c r="Z25" s="411"/>
      <c r="AA25" s="411"/>
      <c r="AB25" s="411"/>
      <c r="AC25" s="411"/>
    </row>
    <row r="26" spans="1:45" ht="15" customHeight="1" x14ac:dyDescent="0.25">
      <c r="A26" s="12"/>
      <c r="B26" s="481" t="s">
        <v>10</v>
      </c>
      <c r="C26" s="481"/>
      <c r="D26" s="481"/>
      <c r="E26" s="481"/>
      <c r="F26" s="481"/>
      <c r="G26" s="481"/>
      <c r="H26" s="481"/>
      <c r="I26" s="481"/>
      <c r="J26" s="481"/>
      <c r="K26" s="481"/>
      <c r="L26" s="481"/>
      <c r="M26" s="481"/>
      <c r="N26" s="5"/>
      <c r="O26" s="5"/>
      <c r="P26" s="5"/>
      <c r="Q26" s="5"/>
      <c r="T26" s="124"/>
      <c r="X26" s="222"/>
      <c r="AC26" s="110"/>
    </row>
    <row r="27" spans="1:45" ht="15.75" customHeight="1" x14ac:dyDescent="0.25">
      <c r="A27" s="12"/>
      <c r="B27" s="481"/>
      <c r="C27" s="481"/>
      <c r="D27" s="481"/>
      <c r="E27" s="481"/>
      <c r="F27" s="481"/>
      <c r="G27" s="481"/>
      <c r="H27" s="481"/>
      <c r="I27" s="481"/>
      <c r="J27" s="481"/>
      <c r="K27" s="481"/>
      <c r="L27" s="481"/>
      <c r="M27" s="481"/>
      <c r="N27" s="5"/>
      <c r="O27" s="5"/>
      <c r="P27" s="5"/>
      <c r="Q27" s="5"/>
      <c r="T27" s="124"/>
      <c r="X27" s="222"/>
      <c r="AC27" s="110"/>
    </row>
    <row r="28" spans="1:45" ht="15" customHeight="1" x14ac:dyDescent="0.25">
      <c r="A28" s="12"/>
      <c r="B28" s="481"/>
      <c r="C28" s="481"/>
      <c r="D28" s="481"/>
      <c r="E28" s="481"/>
      <c r="F28" s="481"/>
      <c r="G28" s="481"/>
      <c r="H28" s="481"/>
      <c r="I28" s="481"/>
      <c r="J28" s="481"/>
      <c r="K28" s="481"/>
      <c r="L28" s="481"/>
      <c r="M28" s="481"/>
      <c r="N28" s="12"/>
      <c r="O28" s="12"/>
      <c r="P28" s="12"/>
      <c r="Q28" s="12"/>
      <c r="T28" s="124"/>
      <c r="X28" s="222"/>
      <c r="AC28" s="110"/>
    </row>
    <row r="29" spans="1:45" ht="21" x14ac:dyDescent="0.35">
      <c r="A29" s="4"/>
      <c r="B29" s="549" t="s">
        <v>540</v>
      </c>
      <c r="C29" s="549"/>
      <c r="D29" s="549"/>
      <c r="E29" s="549"/>
      <c r="F29" s="549"/>
      <c r="G29" s="549"/>
      <c r="H29" s="549"/>
      <c r="I29" s="549"/>
      <c r="J29" s="549"/>
      <c r="K29" s="549"/>
      <c r="L29" s="549"/>
      <c r="M29" s="549"/>
      <c r="N29" s="5"/>
      <c r="O29" s="5"/>
      <c r="P29" s="5"/>
      <c r="Q29" s="5"/>
      <c r="T29" s="124"/>
      <c r="X29" s="222"/>
      <c r="AC29" s="110"/>
    </row>
    <row r="30" spans="1:45" x14ac:dyDescent="0.25">
      <c r="A30" s="4"/>
      <c r="B30" s="5"/>
      <c r="C30" s="5"/>
      <c r="D30" s="5"/>
      <c r="E30" s="20"/>
      <c r="F30" s="20"/>
      <c r="G30" s="21"/>
      <c r="H30" s="21"/>
      <c r="I30" s="21"/>
      <c r="J30" s="20"/>
      <c r="K30" s="20"/>
      <c r="L30" s="425"/>
      <c r="M30" s="5"/>
      <c r="N30" s="5"/>
      <c r="O30" s="5"/>
      <c r="P30" s="5"/>
      <c r="Q30" s="5"/>
      <c r="T30" s="124"/>
      <c r="X30" s="222"/>
      <c r="AC30" s="110"/>
    </row>
    <row r="31" spans="1:45" ht="93" customHeight="1" x14ac:dyDescent="0.25">
      <c r="A31" s="4"/>
      <c r="B31" s="547" t="s">
        <v>11</v>
      </c>
      <c r="C31" s="548"/>
      <c r="D31" s="38" t="s">
        <v>28</v>
      </c>
      <c r="E31" s="27" t="s">
        <v>12</v>
      </c>
      <c r="F31" s="27" t="s">
        <v>13</v>
      </c>
      <c r="G31" s="28" t="s">
        <v>445</v>
      </c>
      <c r="H31" s="28" t="s">
        <v>596</v>
      </c>
      <c r="I31" s="28" t="s">
        <v>597</v>
      </c>
      <c r="J31" s="27" t="s">
        <v>600</v>
      </c>
      <c r="K31" s="27" t="s">
        <v>16</v>
      </c>
      <c r="L31" s="79" t="s">
        <v>637</v>
      </c>
      <c r="M31" s="79" t="s">
        <v>525</v>
      </c>
      <c r="N31" s="5"/>
      <c r="O31" s="339" t="s">
        <v>572</v>
      </c>
      <c r="P31" s="91" t="s">
        <v>411</v>
      </c>
      <c r="Q31" s="91" t="s">
        <v>411</v>
      </c>
      <c r="R31" s="92" t="s">
        <v>412</v>
      </c>
      <c r="S31" s="93"/>
      <c r="T31" s="92" t="s">
        <v>413</v>
      </c>
      <c r="U31" s="225"/>
      <c r="V31" s="226" t="s">
        <v>458</v>
      </c>
      <c r="W31" s="226" t="s">
        <v>459</v>
      </c>
      <c r="X31" s="226" t="s">
        <v>460</v>
      </c>
      <c r="Y31" s="234" t="s">
        <v>486</v>
      </c>
      <c r="Z31" s="234" t="s">
        <v>487</v>
      </c>
      <c r="AA31" s="234" t="s">
        <v>489</v>
      </c>
      <c r="AB31" s="234" t="s">
        <v>493</v>
      </c>
      <c r="AC31" s="234" t="s">
        <v>522</v>
      </c>
      <c r="AD31" s="239" t="s">
        <v>498</v>
      </c>
      <c r="AE31" s="239" t="s">
        <v>490</v>
      </c>
      <c r="AF31" s="239" t="s">
        <v>523</v>
      </c>
      <c r="AG31" s="124" t="s">
        <v>524</v>
      </c>
      <c r="AI31" s="239" t="s">
        <v>527</v>
      </c>
      <c r="AJ31" s="239" t="s">
        <v>528</v>
      </c>
      <c r="AK31" s="239" t="s">
        <v>542</v>
      </c>
      <c r="AL31" s="239" t="s">
        <v>568</v>
      </c>
      <c r="AM31" s="239" t="s">
        <v>585</v>
      </c>
      <c r="AN31" s="239" t="s">
        <v>575</v>
      </c>
      <c r="AO31" s="239" t="s">
        <v>576</v>
      </c>
      <c r="AP31" s="239" t="s">
        <v>586</v>
      </c>
      <c r="AQ31" s="239" t="s">
        <v>595</v>
      </c>
      <c r="AR31" s="239" t="s">
        <v>598</v>
      </c>
      <c r="AS31" s="239" t="s">
        <v>599</v>
      </c>
    </row>
    <row r="32" spans="1:45" x14ac:dyDescent="0.25">
      <c r="A32" s="4">
        <v>1</v>
      </c>
      <c r="B32" s="164">
        <f>'Member Info'!D29</f>
        <v>0</v>
      </c>
      <c r="C32" s="164">
        <f>'Member Info'!E29</f>
        <v>0</v>
      </c>
      <c r="D32" s="164" t="str">
        <f>'Member Info'!G29</f>
        <v/>
      </c>
      <c r="E32" s="165">
        <f>'Member Info'!B29</f>
        <v>0</v>
      </c>
      <c r="F32" s="242"/>
      <c r="G32" s="166" t="str">
        <f>IF(E32=0,"",('Member Info'!K29+'Member Info'!L29))</f>
        <v/>
      </c>
      <c r="H32" s="419"/>
      <c r="I32" s="419"/>
      <c r="J32" s="26"/>
      <c r="K32" s="26"/>
      <c r="L32" s="384" t="str">
        <f>IF(E32=0,"",IF('Member Info'!F29&gt;$U$1,CONCATENATE("Joined with practice on ", TEXT('Member Info'!F29, "DD/MM/YYYY")),IF('Member Info'!N29&lt;&gt;"",IF('Member Info'!N29&lt;$T$1,CONCATENATE("Left Scheme on ", TEXT('Member Info'!N29, "DD/MM/YYYY")),IF(OR(G32="",G32=0),"Error Detected, No rate entered",IF(E32=0,"",IF(F32="","Error Detected, No Pensionable pay",IF(AS32=1,"No Part Time Status Entered",IF(AR32=1,"No Part Time Hours Entered",IF(ISERROR(AD32)," Unknown Values entered.",IF(V32+W32&lt;1,"Acceptable",IF(T32+U32=200, "No Contributions Entered", IF(M32="","Error Detected, Choose reason&gt;",IF(Z32="1",IF(V32=1,"Please Enter Deemed Pensionable Pay","Add Any Relevant Details Above"),"Please Give Details Above"))))))))))),IF(OR(G32="",G32=0),"Error Detected, No rate entered",IF(E32=0,"",IF(F32="","Error Detected, No Pensionable pay",IF(AS32=1,"No Part Time Status Entered",IF(AR32=1,"No Part Time Hours Entered",IF(ISERROR(AD32)," Unknown Values entered.",IF(V32+W32&lt;1,"Acceptable",IF(T32+U32=200, "No Contributions Entered", IF(M32="","Error Detected, Choose reason&gt;",IF(Z32="1",IF(V32=1,"Please Enter Deemed Pensionable Pay","Add relevant Details Above"),"Please give details Above")))))))))))))</f>
        <v/>
      </c>
      <c r="M32" s="260"/>
      <c r="N32" s="91"/>
      <c r="O32" s="91" t="str">
        <f>IF(E32=0,"",IF(ISERROR((F32+J32+K32)),0,IF((F32+J32+K32)&lt;1,0,1)))</f>
        <v/>
      </c>
      <c r="P32" s="94">
        <f>J32</f>
        <v>0</v>
      </c>
      <c r="Q32" s="94">
        <f>K32</f>
        <v>0</v>
      </c>
      <c r="R32" s="218">
        <f>(ROUND((F32/100*'Member Info'!$W$2), 2))</f>
        <v>0</v>
      </c>
      <c r="S32" s="218" t="e">
        <f>ROUND((F32/100*G32),2)</f>
        <v>#VALUE!</v>
      </c>
      <c r="T32" s="218" t="str">
        <f>IF(E32=0,"",(100-(P32/R32*100)))</f>
        <v/>
      </c>
      <c r="U32" s="227" t="str">
        <f>IF(E32=0,"",(100-(Q32/S32*100)))</f>
        <v/>
      </c>
      <c r="V32" s="228" t="str">
        <f>IF(E32=0,"",IF(T32&gt;$T$16,1,IF(T32&lt;-$T$16,1,0)))</f>
        <v/>
      </c>
      <c r="W32" s="228" t="str">
        <f>IF(E32=0,"",IF(G32=0,1,IF(U32&gt;$T$16,1,IF(U32&lt;-$T$16,1,0))))</f>
        <v/>
      </c>
      <c r="X32" s="222">
        <f>IF(E32=0,0,IF(F32="",1,0))</f>
        <v>0</v>
      </c>
      <c r="Y32" s="110">
        <f>IF(E32=0,0,IF(M32="",0,1))</f>
        <v>0</v>
      </c>
      <c r="Z32" s="235" t="str">
        <f>IF(M32="SMP/Occupational Maternity","1",IF(M32="SSP/Occupational Sick pay","1",""))</f>
        <v/>
      </c>
      <c r="AA32" s="240" t="b">
        <f>IF(OR(AN32=TRUE,AO32=TRUE),TRUE,FALSE)</f>
        <v>0</v>
      </c>
      <c r="AB32" s="235">
        <f>IF(OR(M32="left scheme/Employment",AC32=""), 1,0)</f>
        <v>0</v>
      </c>
      <c r="AC32" s="235">
        <f>IF('Member Info'!N29="",1,"")</f>
        <v>1</v>
      </c>
      <c r="AD32" s="243" t="e">
        <f>(T32+U32)</f>
        <v>#VALUE!</v>
      </c>
      <c r="AE32" s="130" t="str">
        <f t="shared" ref="AE32:AE95" si="0">IF(AP32=1,"",IF(Y32=1,"",IF(AG32=1,"",IF(E32=0,"",IF(AB32=1,"",IF(L32="acceptable","",IF(T32+U32="0","",T32+U32)))))))</f>
        <v/>
      </c>
      <c r="AF32" s="124">
        <f>SUM(AB32+AC32)</f>
        <v>1</v>
      </c>
      <c r="AG32" s="124" t="str">
        <f>IF('Member Info'!N29&lt;&gt;"",IF(AND('Member Info'!N29&lt;=$U$1,'Member Info'!N29&gt;=$T$1),1,0),"")</f>
        <v/>
      </c>
      <c r="AI32" s="124" t="b">
        <f>OR(M32="SMP/Occupational Maternity",M32="SSP/Occupational Sick pay")</f>
        <v>0</v>
      </c>
      <c r="AJ32" s="124">
        <f>IF(AI32=TRUE,1,0)</f>
        <v>0</v>
      </c>
      <c r="AL32" s="124">
        <f>IF(L32="Please Enter Deemed Pensionable Pay",1,0)</f>
        <v>0</v>
      </c>
      <c r="AM32" s="124">
        <f>IF('Member Info'!F29&gt;$T$1,1,0)</f>
        <v>0</v>
      </c>
      <c r="AN32" s="124" t="b">
        <f>IF(ISERROR(T32),ERROR.TYPE(#REF!)=ERROR.TYPE(T32),FALSE)</f>
        <v>0</v>
      </c>
      <c r="AO32" s="124" t="b">
        <f>IF(ISERROR(U32),ERROR.TYPE(#REF!)=ERROR.TYPE(U32),FALSE)</f>
        <v>0</v>
      </c>
      <c r="AP32" s="124">
        <f>IF('Member Info'!F29&gt;'GP1 April 25'!$U$1,1,0)</f>
        <v>0</v>
      </c>
      <c r="AQ32" s="124">
        <f>IF(H32="Part Time",1,0)</f>
        <v>0</v>
      </c>
      <c r="AR32" s="124">
        <f>IF(AND(AQ32=1,I32=""),1,0)</f>
        <v>0</v>
      </c>
      <c r="AS32" s="124">
        <f>IF(OR(H32=0,H32=""),1,0)</f>
        <v>1</v>
      </c>
    </row>
    <row r="33" spans="1:45" x14ac:dyDescent="0.25">
      <c r="A33" s="4">
        <v>2</v>
      </c>
      <c r="B33" s="164">
        <f>'Member Info'!D30</f>
        <v>0</v>
      </c>
      <c r="C33" s="164">
        <f>'Member Info'!E30</f>
        <v>0</v>
      </c>
      <c r="D33" s="164" t="str">
        <f>'Member Info'!G30</f>
        <v/>
      </c>
      <c r="E33" s="165">
        <f>'Member Info'!B30</f>
        <v>0</v>
      </c>
      <c r="F33" s="242"/>
      <c r="G33" s="166" t="str">
        <f>IF(E33=0,"",('Member Info'!K30+'Member Info'!L30))</f>
        <v/>
      </c>
      <c r="H33" s="419"/>
      <c r="I33" s="419"/>
      <c r="J33" s="26"/>
      <c r="K33" s="26"/>
      <c r="L33" s="384" t="str">
        <f>IF(E33=0,"",IF('Member Info'!F30&gt;$U$1,CONCATENATE("Joined with practice on ", TEXT('Member Info'!F30, "DD/MM/YYYY")),IF('Member Info'!N30&lt;&gt;"",IF('Member Info'!N30&lt;$T$1,CONCATENATE("Left Scheme on ", TEXT('Member Info'!N30, "DD/MM/YYYY")),IF(OR(G33="",G33=0),"Error Detected, No rate entered",IF(E33=0,"",IF(F33="","Error Detected, No Pensionable pay",IF(AS33=1,"No Part Time Status Entered",IF(AR33=1,"No Part Time Hours Entered",IF(ISERROR(AD33)," Unknown Values entered.",IF(V33+W33&lt;1,"Acceptable",IF(T33+U33=200, "No Contributions Entered", IF(M33="","Error Detected, Choose reason&gt;",IF(Z33="1",IF(V33=1,"Please Enter Deemed Pensionable Pay","Add Any Relevant Details Above"),"Please Give Details Above"))))))))))),IF(OR(G33="",G33=0),"Error Detected, No rate entered",IF(E33=0,"",IF(F33="","Error Detected, No Pensionable pay",IF(AS33=1,"No Part Time Status Entered",IF(AR33=1,"No Part Time Hours Entered",IF(ISERROR(AD33)," Unknown Values entered.",IF(V33+W33&lt;1,"Acceptable",IF(T33+U33=200, "No Contributions Entered", IF(M33="","Error Detected, Choose reason&gt;",IF(Z33="1",IF(V33=1,"Please Enter Deemed Pensionable Pay","Add relevant Details Above"),"Please give details Above")))))))))))))</f>
        <v/>
      </c>
      <c r="M33" s="260"/>
      <c r="N33" s="91"/>
      <c r="O33" s="91" t="str">
        <f t="shared" ref="O33:O96" si="1">IF(E33=0,"",IF(ISERROR((F33+J33+K33)),0,IF((F33+J33+K33)&lt;1,0,1)))</f>
        <v/>
      </c>
      <c r="P33" s="94">
        <f t="shared" ref="P33:Q96" si="2">J33</f>
        <v>0</v>
      </c>
      <c r="Q33" s="94">
        <f t="shared" si="2"/>
        <v>0</v>
      </c>
      <c r="R33" s="218">
        <f>(ROUND((F33/100*'Member Info'!$W$2), 2))</f>
        <v>0</v>
      </c>
      <c r="S33" s="218" t="e">
        <f t="shared" ref="S33:S96" si="3">ROUND((F33/100*G33),2)</f>
        <v>#VALUE!</v>
      </c>
      <c r="T33" s="218" t="str">
        <f t="shared" ref="T33:T96" si="4">IF(E33=0,"",(100-(P33/R33*100)))</f>
        <v/>
      </c>
      <c r="U33" s="227" t="str">
        <f t="shared" ref="U33:U96" si="5">IF(E33=0,"",(100-(Q33/S33*100)))</f>
        <v/>
      </c>
      <c r="V33" s="228" t="str">
        <f t="shared" ref="V33:V96" si="6">IF(E33=0,"",IF(T33&gt;$T$16,1,IF(T33&lt;-$T$16,1,0)))</f>
        <v/>
      </c>
      <c r="W33" s="228" t="str">
        <f t="shared" ref="W33:W96" si="7">IF(E33=0,"",IF(G33=0,1,IF(U33&gt;$T$16,1,IF(U33&lt;-$T$16,1,0))))</f>
        <v/>
      </c>
      <c r="X33" s="222">
        <f t="shared" ref="X33:X96" si="8">IF(E33=0,0,IF(F33="",1,0))</f>
        <v>0</v>
      </c>
      <c r="Y33" s="110">
        <f t="shared" ref="Y33:Y96" si="9">IF(E33=0,0,IF(M33="",0,1))</f>
        <v>0</v>
      </c>
      <c r="Z33" s="235" t="str">
        <f t="shared" ref="Z33:Z96" si="10">IF(M33="SMP/Occupational Maternity","1",IF(M33="SSP/Occupational Sick pay","1",""))</f>
        <v/>
      </c>
      <c r="AA33" s="240" t="b">
        <f t="shared" ref="AA33:AA96" si="11">IF(OR(AN33=TRUE,AO33=TRUE),TRUE,FALSE)</f>
        <v>0</v>
      </c>
      <c r="AB33" s="235">
        <f t="shared" ref="AB33:AB96" si="12">IF(OR(M33="left scheme/Employment",AC33=""), 1,0)</f>
        <v>0</v>
      </c>
      <c r="AC33" s="235">
        <f>IF('Member Info'!N30="",1,"")</f>
        <v>1</v>
      </c>
      <c r="AD33" s="243" t="e">
        <f t="shared" ref="AD33:AD96" si="13">(T33+U33)</f>
        <v>#VALUE!</v>
      </c>
      <c r="AE33" s="130" t="str">
        <f t="shared" si="0"/>
        <v/>
      </c>
      <c r="AF33" s="124">
        <f t="shared" ref="AF33:AF96" si="14">SUM(AB33+AC33)</f>
        <v>1</v>
      </c>
      <c r="AG33" s="124" t="str">
        <f>IF('Member Info'!N30&lt;&gt;"",IF(AND('Member Info'!N30&lt;=$U$1,'Member Info'!N30&gt;=$T$1),1,0),"")</f>
        <v/>
      </c>
      <c r="AI33" s="124" t="b">
        <f t="shared" ref="AI33:AI96" si="15">OR(M33="SMP/Occupational Maternity",M33="SSP/Occupational Sick pay")</f>
        <v>0</v>
      </c>
      <c r="AJ33" s="124">
        <f t="shared" ref="AJ33:AJ96" si="16">IF(AI33=TRUE,1,0)</f>
        <v>0</v>
      </c>
      <c r="AL33" s="124">
        <f t="shared" ref="AL33:AL96" si="17">IF(L33="Please Enter Deemed Pensionable Pay",1,0)</f>
        <v>0</v>
      </c>
      <c r="AM33" s="124">
        <f>IF('Member Info'!F30&gt;$T$1,1,0)</f>
        <v>0</v>
      </c>
      <c r="AN33" s="124" t="b">
        <f>IF(ISERROR(T33),ERROR.TYPE(#REF!)=ERROR.TYPE(T33),FALSE)</f>
        <v>0</v>
      </c>
      <c r="AO33" s="124" t="b">
        <f>IF(ISERROR(U33),ERROR.TYPE(#REF!)=ERROR.TYPE(U33),FALSE)</f>
        <v>0</v>
      </c>
      <c r="AP33" s="124">
        <f>IF('Member Info'!F30&gt;'GP1 April 25'!$U$1,1,0)</f>
        <v>0</v>
      </c>
      <c r="AQ33" s="124">
        <f t="shared" ref="AQ33:AQ96" si="18">IF(H33="Part Time",1,0)</f>
        <v>0</v>
      </c>
      <c r="AR33" s="124">
        <f t="shared" ref="AR33:AR96" si="19">IF(AND(AQ33=1,I33=""),1,0)</f>
        <v>0</v>
      </c>
      <c r="AS33" s="124">
        <f t="shared" ref="AS33:AS96" si="20">IF(OR(H33=0,H33=""),1,0)</f>
        <v>1</v>
      </c>
    </row>
    <row r="34" spans="1:45" x14ac:dyDescent="0.25">
      <c r="A34" s="4">
        <v>3</v>
      </c>
      <c r="B34" s="164">
        <f>'Member Info'!D31</f>
        <v>0</v>
      </c>
      <c r="C34" s="164">
        <f>'Member Info'!E31</f>
        <v>0</v>
      </c>
      <c r="D34" s="164" t="str">
        <f>'Member Info'!G31</f>
        <v/>
      </c>
      <c r="E34" s="165">
        <f>'Member Info'!B31</f>
        <v>0</v>
      </c>
      <c r="F34" s="242"/>
      <c r="G34" s="166" t="str">
        <f>IF(E34=0,"",('Member Info'!K31+'Member Info'!L31))</f>
        <v/>
      </c>
      <c r="H34" s="419"/>
      <c r="I34" s="419"/>
      <c r="J34" s="26"/>
      <c r="K34" s="26"/>
      <c r="L34" s="384" t="str">
        <f>IF(E34=0,"",IF('Member Info'!F31&gt;$U$1,CONCATENATE("Joined with practice on ", TEXT('Member Info'!F31, "DD/MM/YYYY")),IF('Member Info'!N31&lt;&gt;"",IF('Member Info'!N31&lt;$T$1,CONCATENATE("Left Scheme on ", TEXT('Member Info'!N31, "DD/MM/YYYY")),IF(OR(G34="",G34=0),"Error Detected, No rate entered",IF(E34=0,"",IF(F34="","Error Detected, No Pensionable pay",IF(AS34=1,"No Part Time Status Entered",IF(AR34=1,"No Part Time Hours Entered",IF(ISERROR(AD34)," Unknown Values entered.",IF(V34+W34&lt;1,"Acceptable",IF(T34+U34=200, "No Contributions Entered", IF(M34="","Error Detected, Choose reason&gt;",IF(Z34="1",IF(V34=1,"Please Enter Deemed Pensionable Pay","Add Any Relevant Details Above"),"Please Give Details Above"))))))))))),IF(OR(G34="",G34=0),"Error Detected, No rate entered",IF(E34=0,"",IF(F34="","Error Detected, No Pensionable pay",IF(AS34=1,"No Part Time Status Entered",IF(AR34=1,"No Part Time Hours Entered",IF(ISERROR(AD34)," Unknown Values entered.",IF(V34+W34&lt;1,"Acceptable",IF(T34+U34=200, "No Contributions Entered", IF(M34="","Error Detected, Choose reason&gt;",IF(Z34="1",IF(V34=1,"Please Enter Deemed Pensionable Pay","Add relevant Details Above"),"Please give details Above")))))))))))))</f>
        <v/>
      </c>
      <c r="M34" s="260"/>
      <c r="N34" s="91"/>
      <c r="O34" s="91" t="str">
        <f>IF(E34=0,"",IF(ISERROR((F34+J34+K34)),0,IF((F34+J34+K34)&lt;1,0,1)))</f>
        <v/>
      </c>
      <c r="P34" s="94">
        <f>J34</f>
        <v>0</v>
      </c>
      <c r="Q34" s="94">
        <f t="shared" si="2"/>
        <v>0</v>
      </c>
      <c r="R34" s="218">
        <f>(ROUND((F34/100*'Member Info'!$W$2), 2))</f>
        <v>0</v>
      </c>
      <c r="S34" s="218" t="e">
        <f t="shared" si="3"/>
        <v>#VALUE!</v>
      </c>
      <c r="T34" s="218" t="str">
        <f t="shared" si="4"/>
        <v/>
      </c>
      <c r="U34" s="227" t="str">
        <f t="shared" si="5"/>
        <v/>
      </c>
      <c r="V34" s="228" t="str">
        <f t="shared" si="6"/>
        <v/>
      </c>
      <c r="W34" s="228" t="str">
        <f t="shared" si="7"/>
        <v/>
      </c>
      <c r="X34" s="222">
        <f t="shared" si="8"/>
        <v>0</v>
      </c>
      <c r="Y34" s="110">
        <f t="shared" si="9"/>
        <v>0</v>
      </c>
      <c r="Z34" s="235" t="str">
        <f t="shared" si="10"/>
        <v/>
      </c>
      <c r="AA34" s="240" t="b">
        <f t="shared" si="11"/>
        <v>0</v>
      </c>
      <c r="AB34" s="235">
        <f t="shared" si="12"/>
        <v>0</v>
      </c>
      <c r="AC34" s="235">
        <f>IF('Member Info'!N31="",1,"")</f>
        <v>1</v>
      </c>
      <c r="AD34" s="243" t="e">
        <f t="shared" si="13"/>
        <v>#VALUE!</v>
      </c>
      <c r="AE34" s="130" t="str">
        <f t="shared" si="0"/>
        <v/>
      </c>
      <c r="AF34" s="124">
        <f t="shared" si="14"/>
        <v>1</v>
      </c>
      <c r="AG34" s="124" t="str">
        <f>IF('Member Info'!N31&lt;&gt;"",IF(AND('Member Info'!N31&lt;=$U$1,'Member Info'!N31&gt;=$T$1),1,0),"")</f>
        <v/>
      </c>
      <c r="AI34" s="124" t="b">
        <f t="shared" si="15"/>
        <v>0</v>
      </c>
      <c r="AJ34" s="124">
        <f t="shared" si="16"/>
        <v>0</v>
      </c>
      <c r="AL34" s="124">
        <f t="shared" si="17"/>
        <v>0</v>
      </c>
      <c r="AM34" s="124">
        <f>IF('Member Info'!F31&gt;$T$1,1,0)</f>
        <v>0</v>
      </c>
      <c r="AN34" s="124" t="b">
        <f>IF(ISERROR(T34),ERROR.TYPE(#REF!)=ERROR.TYPE(T34),FALSE)</f>
        <v>0</v>
      </c>
      <c r="AO34" s="124" t="b">
        <f>IF(ISERROR(U34),ERROR.TYPE(#REF!)=ERROR.TYPE(U34),FALSE)</f>
        <v>0</v>
      </c>
      <c r="AP34" s="124">
        <f>IF('Member Info'!F31&gt;'GP1 April 25'!$U$1,1,0)</f>
        <v>0</v>
      </c>
      <c r="AQ34" s="124">
        <f t="shared" si="18"/>
        <v>0</v>
      </c>
      <c r="AR34" s="124">
        <f t="shared" si="19"/>
        <v>0</v>
      </c>
      <c r="AS34" s="124">
        <f t="shared" si="20"/>
        <v>1</v>
      </c>
    </row>
    <row r="35" spans="1:45" x14ac:dyDescent="0.25">
      <c r="A35" s="4">
        <v>4</v>
      </c>
      <c r="B35" s="164">
        <f>'Member Info'!D32</f>
        <v>0</v>
      </c>
      <c r="C35" s="164">
        <f>'Member Info'!E32</f>
        <v>0</v>
      </c>
      <c r="D35" s="164" t="str">
        <f>'Member Info'!G32</f>
        <v/>
      </c>
      <c r="E35" s="165">
        <f>'Member Info'!B32</f>
        <v>0</v>
      </c>
      <c r="F35" s="242"/>
      <c r="G35" s="166" t="str">
        <f>IF(E35=0,"",('Member Info'!K32+'Member Info'!L32))</f>
        <v/>
      </c>
      <c r="H35" s="419"/>
      <c r="I35" s="419"/>
      <c r="J35" s="26"/>
      <c r="K35" s="26"/>
      <c r="L35" s="384" t="str">
        <f>IF(E35=0,"",IF('Member Info'!F32&gt;$U$1,CONCATENATE("Joined with practice on ", TEXT('Member Info'!F32, "DD/MM/YYYY")),IF('Member Info'!N32&lt;&gt;"",IF('Member Info'!N32&lt;$T$1,CONCATENATE("Left Scheme on ", TEXT('Member Info'!N32, "DD/MM/YYYY")),IF(OR(G35="",G35=0),"Error Detected, No rate entered",IF(E35=0,"",IF(F35="","Error Detected, No Pensionable pay",IF(AS35=1,"No Part Time Status Entered",IF(AR35=1,"No Part Time Hours Entered",IF(ISERROR(AD35)," Unknown Values entered.",IF(V35+W35&lt;1,"Acceptable",IF(T35+U35=200, "No Contributions Entered", IF(M35="","Error Detected, Choose reason&gt;",IF(Z35="1",IF(V35=1,"Please Enter Deemed Pensionable Pay","Add Any Relevant Details Above"),"Please Give Details Above"))))))))))),IF(OR(G35="",G35=0),"Error Detected, No rate entered",IF(E35=0,"",IF(F35="","Error Detected, No Pensionable pay",IF(AS35=1,"No Part Time Status Entered",IF(AR35=1,"No Part Time Hours Entered",IF(ISERROR(AD35)," Unknown Values entered.",IF(V35+W35&lt;1,"Acceptable",IF(T35+U35=200, "No Contributions Entered", IF(M35="","Error Detected, Choose reason&gt;",IF(Z35="1",IF(V35=1,"Please Enter Deemed Pensionable Pay","Add relevant Details Above"),"Please give details Above")))))))))))))</f>
        <v/>
      </c>
      <c r="M35" s="260"/>
      <c r="N35" s="91"/>
      <c r="O35" s="91" t="str">
        <f t="shared" si="1"/>
        <v/>
      </c>
      <c r="P35" s="94">
        <f t="shared" si="2"/>
        <v>0</v>
      </c>
      <c r="Q35" s="94">
        <f t="shared" si="2"/>
        <v>0</v>
      </c>
      <c r="R35" s="218">
        <f>(ROUND((F35/100*'Member Info'!$W$2), 2))</f>
        <v>0</v>
      </c>
      <c r="S35" s="218" t="e">
        <f t="shared" si="3"/>
        <v>#VALUE!</v>
      </c>
      <c r="T35" s="218" t="str">
        <f t="shared" si="4"/>
        <v/>
      </c>
      <c r="U35" s="227" t="str">
        <f t="shared" si="5"/>
        <v/>
      </c>
      <c r="V35" s="228" t="str">
        <f t="shared" si="6"/>
        <v/>
      </c>
      <c r="W35" s="228" t="str">
        <f t="shared" si="7"/>
        <v/>
      </c>
      <c r="X35" s="222">
        <f t="shared" si="8"/>
        <v>0</v>
      </c>
      <c r="Y35" s="110">
        <f t="shared" si="9"/>
        <v>0</v>
      </c>
      <c r="Z35" s="235" t="str">
        <f t="shared" si="10"/>
        <v/>
      </c>
      <c r="AA35" s="240" t="b">
        <f t="shared" si="11"/>
        <v>0</v>
      </c>
      <c r="AB35" s="235">
        <f t="shared" si="12"/>
        <v>0</v>
      </c>
      <c r="AC35" s="235">
        <f>IF('Member Info'!N32="",1,"")</f>
        <v>1</v>
      </c>
      <c r="AD35" s="243" t="e">
        <f t="shared" si="13"/>
        <v>#VALUE!</v>
      </c>
      <c r="AE35" s="130" t="str">
        <f t="shared" si="0"/>
        <v/>
      </c>
      <c r="AF35" s="124">
        <f t="shared" si="14"/>
        <v>1</v>
      </c>
      <c r="AG35" s="124" t="str">
        <f>IF('Member Info'!N32&lt;&gt;"",IF(AND('Member Info'!N32&lt;=$U$1,'Member Info'!N32&gt;=$T$1),1,0),"")</f>
        <v/>
      </c>
      <c r="AI35" s="124" t="b">
        <f t="shared" si="15"/>
        <v>0</v>
      </c>
      <c r="AJ35" s="124">
        <f t="shared" si="16"/>
        <v>0</v>
      </c>
      <c r="AL35" s="124">
        <f t="shared" si="17"/>
        <v>0</v>
      </c>
      <c r="AM35" s="124">
        <f>IF('Member Info'!F32&gt;$T$1,1,0)</f>
        <v>0</v>
      </c>
      <c r="AN35" s="124" t="b">
        <f>IF(ISERROR(T35),ERROR.TYPE(#REF!)=ERROR.TYPE(T35),FALSE)</f>
        <v>0</v>
      </c>
      <c r="AO35" s="124" t="b">
        <f>IF(ISERROR(U35),ERROR.TYPE(#REF!)=ERROR.TYPE(U35),FALSE)</f>
        <v>0</v>
      </c>
      <c r="AP35" s="124">
        <f>IF('Member Info'!F32&gt;'GP1 April 25'!$U$1,1,0)</f>
        <v>0</v>
      </c>
      <c r="AQ35" s="124">
        <f t="shared" si="18"/>
        <v>0</v>
      </c>
      <c r="AR35" s="124">
        <f t="shared" si="19"/>
        <v>0</v>
      </c>
      <c r="AS35" s="124">
        <f t="shared" si="20"/>
        <v>1</v>
      </c>
    </row>
    <row r="36" spans="1:45" x14ac:dyDescent="0.25">
      <c r="A36" s="4">
        <v>5</v>
      </c>
      <c r="B36" s="164">
        <f>'Member Info'!D33</f>
        <v>0</v>
      </c>
      <c r="C36" s="164">
        <f>'Member Info'!E33</f>
        <v>0</v>
      </c>
      <c r="D36" s="164" t="str">
        <f>'Member Info'!G33</f>
        <v/>
      </c>
      <c r="E36" s="165">
        <f>'Member Info'!B33</f>
        <v>0</v>
      </c>
      <c r="F36" s="242"/>
      <c r="G36" s="166" t="str">
        <f>IF(E36=0,"",('Member Info'!K33+'Member Info'!L33))</f>
        <v/>
      </c>
      <c r="H36" s="419"/>
      <c r="I36" s="419"/>
      <c r="J36" s="26"/>
      <c r="K36" s="26"/>
      <c r="L36" s="384" t="str">
        <f>IF(E36=0,"",IF('Member Info'!F33&gt;$U$1,CONCATENATE("Joined with practice on ", TEXT('Member Info'!F33, "DD/MM/YYYY")),IF('Member Info'!N33&lt;&gt;"",IF('Member Info'!N33&lt;$T$1,CONCATENATE("Left Scheme on ", TEXT('Member Info'!N33, "DD/MM/YYYY")),IF(OR(G36="",G36=0),"Error Detected, No rate entered",IF(E36=0,"",IF(F36="","Error Detected, No Pensionable pay",IF(AS36=1,"No Part Time Status Entered",IF(AR36=1,"No Part Time Hours Entered",IF(ISERROR(AD36)," Unknown Values entered.",IF(V36+W36&lt;1,"Acceptable",IF(T36+U36=200, "No Contributions Entered", IF(M36="","Error Detected, Choose reason&gt;",IF(Z36="1",IF(V36=1,"Please Enter Deemed Pensionable Pay","Add Any Relevant Details Above"),"Please Give Details Above"))))))))))),IF(OR(G36="",G36=0),"Error Detected, No rate entered",IF(E36=0,"",IF(F36="","Error Detected, No Pensionable pay",IF(AS36=1,"No Part Time Status Entered",IF(AR36=1,"No Part Time Hours Entered",IF(ISERROR(AD36)," Unknown Values entered.",IF(V36+W36&lt;1,"Acceptable",IF(T36+U36=200, "No Contributions Entered", IF(M36="","Error Detected, Choose reason&gt;",IF(Z36="1",IF(V36=1,"Please Enter Deemed Pensionable Pay","Add relevant Details Above"),"Please give details Above")))))))))))))</f>
        <v/>
      </c>
      <c r="M36" s="260"/>
      <c r="N36" s="91"/>
      <c r="O36" s="91" t="str">
        <f>IF(E36=0,"",IF(ISERROR((F36+J36+K36)),0,IF((F36+J36+K36)&lt;1,0,1)))</f>
        <v/>
      </c>
      <c r="P36" s="94">
        <f>J36</f>
        <v>0</v>
      </c>
      <c r="Q36" s="94">
        <f t="shared" si="2"/>
        <v>0</v>
      </c>
      <c r="R36" s="218">
        <f>(ROUND((F36/100*'Member Info'!$W$2), 2))</f>
        <v>0</v>
      </c>
      <c r="S36" s="218" t="e">
        <f t="shared" si="3"/>
        <v>#VALUE!</v>
      </c>
      <c r="T36" s="218" t="str">
        <f t="shared" si="4"/>
        <v/>
      </c>
      <c r="U36" s="227" t="str">
        <f t="shared" si="5"/>
        <v/>
      </c>
      <c r="V36" s="228" t="str">
        <f t="shared" si="6"/>
        <v/>
      </c>
      <c r="W36" s="228" t="str">
        <f t="shared" si="7"/>
        <v/>
      </c>
      <c r="X36" s="222">
        <f t="shared" si="8"/>
        <v>0</v>
      </c>
      <c r="Y36" s="110">
        <f t="shared" si="9"/>
        <v>0</v>
      </c>
      <c r="Z36" s="235" t="str">
        <f t="shared" si="10"/>
        <v/>
      </c>
      <c r="AA36" s="240" t="b">
        <f t="shared" si="11"/>
        <v>0</v>
      </c>
      <c r="AB36" s="235">
        <f t="shared" si="12"/>
        <v>0</v>
      </c>
      <c r="AC36" s="235">
        <f>IF('Member Info'!N33="",1,"")</f>
        <v>1</v>
      </c>
      <c r="AD36" s="243" t="e">
        <f t="shared" si="13"/>
        <v>#VALUE!</v>
      </c>
      <c r="AE36" s="130" t="str">
        <f t="shared" si="0"/>
        <v/>
      </c>
      <c r="AF36" s="124">
        <f t="shared" si="14"/>
        <v>1</v>
      </c>
      <c r="AG36" s="124" t="str">
        <f>IF('Member Info'!N33&lt;&gt;"",IF(AND('Member Info'!N33&lt;=$U$1,'Member Info'!N33&gt;=$T$1),1,0),"")</f>
        <v/>
      </c>
      <c r="AI36" s="124" t="b">
        <f t="shared" si="15"/>
        <v>0</v>
      </c>
      <c r="AJ36" s="124">
        <f t="shared" si="16"/>
        <v>0</v>
      </c>
      <c r="AL36" s="124">
        <f t="shared" si="17"/>
        <v>0</v>
      </c>
      <c r="AM36" s="124">
        <f>IF('Member Info'!F33&gt;$T$1,1,0)</f>
        <v>0</v>
      </c>
      <c r="AN36" s="124" t="b">
        <f>IF(ISERROR(T36),ERROR.TYPE(#REF!)=ERROR.TYPE(T36),FALSE)</f>
        <v>0</v>
      </c>
      <c r="AO36" s="124" t="b">
        <f>IF(ISERROR(U36),ERROR.TYPE(#REF!)=ERROR.TYPE(U36),FALSE)</f>
        <v>0</v>
      </c>
      <c r="AP36" s="124">
        <f>IF('Member Info'!F33&gt;'GP1 April 25'!$U$1,1,0)</f>
        <v>0</v>
      </c>
      <c r="AQ36" s="124">
        <f t="shared" si="18"/>
        <v>0</v>
      </c>
      <c r="AR36" s="124">
        <f t="shared" si="19"/>
        <v>0</v>
      </c>
      <c r="AS36" s="124">
        <f t="shared" si="20"/>
        <v>1</v>
      </c>
    </row>
    <row r="37" spans="1:45" x14ac:dyDescent="0.25">
      <c r="A37" s="4">
        <v>6</v>
      </c>
      <c r="B37" s="164">
        <f>'Member Info'!D34</f>
        <v>0</v>
      </c>
      <c r="C37" s="164">
        <f>'Member Info'!E34</f>
        <v>0</v>
      </c>
      <c r="D37" s="164" t="str">
        <f>'Member Info'!G34</f>
        <v/>
      </c>
      <c r="E37" s="165">
        <f>'Member Info'!B34</f>
        <v>0</v>
      </c>
      <c r="F37" s="242"/>
      <c r="G37" s="166" t="str">
        <f>IF(E37=0,"",('Member Info'!K34+'Member Info'!L34))</f>
        <v/>
      </c>
      <c r="H37" s="419"/>
      <c r="I37" s="419"/>
      <c r="J37" s="26"/>
      <c r="K37" s="26"/>
      <c r="L37" s="384" t="str">
        <f>IF(E37=0,"",IF('Member Info'!F34&gt;$U$1,CONCATENATE("Joined with practice on ", TEXT('Member Info'!F34, "DD/MM/YYYY")),IF('Member Info'!N34&lt;&gt;"",IF('Member Info'!N34&lt;$T$1,CONCATENATE("Left Scheme on ", TEXT('Member Info'!N34, "DD/MM/YYYY")),IF(OR(G37="",G37=0),"Error Detected, No rate entered",IF(E37=0,"",IF(F37="","Error Detected, No Pensionable pay",IF(AS37=1,"No Part Time Status Entered",IF(AR37=1,"No Part Time Hours Entered",IF(ISERROR(AD37)," Unknown Values entered.",IF(V37+W37&lt;1,"Acceptable",IF(T37+U37=200, "No Contributions Entered", IF(M37="","Error Detected, Choose reason&gt;",IF(Z37="1",IF(V37=1,"Please Enter Deemed Pensionable Pay","Add Any Relevant Details Above"),"Please Give Details Above"))))))))))),IF(OR(G37="",G37=0),"Error Detected, No rate entered",IF(E37=0,"",IF(F37="","Error Detected, No Pensionable pay",IF(AS37=1,"No Part Time Status Entered",IF(AR37=1,"No Part Time Hours Entered",IF(ISERROR(AD37)," Unknown Values entered.",IF(V37+W37&lt;1,"Acceptable",IF(T37+U37=200, "No Contributions Entered", IF(M37="","Error Detected, Choose reason&gt;",IF(Z37="1",IF(V37=1,"Please Enter Deemed Pensionable Pay","Add relevant Details Above"),"Please give details Above")))))))))))))</f>
        <v/>
      </c>
      <c r="M37" s="260"/>
      <c r="N37" s="91"/>
      <c r="O37" s="91" t="str">
        <f t="shared" si="1"/>
        <v/>
      </c>
      <c r="P37" s="94">
        <f t="shared" si="2"/>
        <v>0</v>
      </c>
      <c r="Q37" s="94">
        <f t="shared" si="2"/>
        <v>0</v>
      </c>
      <c r="R37" s="218">
        <f>(ROUND((F37/100*'Member Info'!$W$2), 2))</f>
        <v>0</v>
      </c>
      <c r="S37" s="218" t="e">
        <f t="shared" si="3"/>
        <v>#VALUE!</v>
      </c>
      <c r="T37" s="218" t="str">
        <f t="shared" si="4"/>
        <v/>
      </c>
      <c r="U37" s="227" t="str">
        <f t="shared" si="5"/>
        <v/>
      </c>
      <c r="V37" s="228" t="str">
        <f t="shared" si="6"/>
        <v/>
      </c>
      <c r="W37" s="228" t="str">
        <f t="shared" si="7"/>
        <v/>
      </c>
      <c r="X37" s="222">
        <f t="shared" si="8"/>
        <v>0</v>
      </c>
      <c r="Y37" s="110">
        <f t="shared" si="9"/>
        <v>0</v>
      </c>
      <c r="Z37" s="235" t="str">
        <f t="shared" si="10"/>
        <v/>
      </c>
      <c r="AA37" s="240" t="b">
        <f t="shared" si="11"/>
        <v>0</v>
      </c>
      <c r="AB37" s="235">
        <f t="shared" si="12"/>
        <v>0</v>
      </c>
      <c r="AC37" s="235">
        <f>IF('Member Info'!N34="",1,"")</f>
        <v>1</v>
      </c>
      <c r="AD37" s="243" t="e">
        <f t="shared" si="13"/>
        <v>#VALUE!</v>
      </c>
      <c r="AE37" s="130" t="str">
        <f t="shared" si="0"/>
        <v/>
      </c>
      <c r="AF37" s="124">
        <f t="shared" si="14"/>
        <v>1</v>
      </c>
      <c r="AG37" s="124" t="str">
        <f>IF('Member Info'!N34&lt;&gt;"",IF(AND('Member Info'!N34&lt;=$U$1,'Member Info'!N34&gt;=$T$1),1,0),"")</f>
        <v/>
      </c>
      <c r="AI37" s="124" t="b">
        <f t="shared" si="15"/>
        <v>0</v>
      </c>
      <c r="AJ37" s="124">
        <f t="shared" si="16"/>
        <v>0</v>
      </c>
      <c r="AL37" s="124">
        <f t="shared" si="17"/>
        <v>0</v>
      </c>
      <c r="AM37" s="124">
        <f>IF('Member Info'!F34&gt;$T$1,1,0)</f>
        <v>0</v>
      </c>
      <c r="AN37" s="124" t="b">
        <f>IF(ISERROR(T37),ERROR.TYPE(#REF!)=ERROR.TYPE(T37),FALSE)</f>
        <v>0</v>
      </c>
      <c r="AO37" s="124" t="b">
        <f>IF(ISERROR(U37),ERROR.TYPE(#REF!)=ERROR.TYPE(U37),FALSE)</f>
        <v>0</v>
      </c>
      <c r="AP37" s="124">
        <f>IF('Member Info'!F34&gt;'GP1 April 25'!$U$1,1,0)</f>
        <v>0</v>
      </c>
      <c r="AQ37" s="124">
        <f t="shared" si="18"/>
        <v>0</v>
      </c>
      <c r="AR37" s="124">
        <f t="shared" si="19"/>
        <v>0</v>
      </c>
      <c r="AS37" s="124">
        <f t="shared" si="20"/>
        <v>1</v>
      </c>
    </row>
    <row r="38" spans="1:45" x14ac:dyDescent="0.25">
      <c r="A38" s="4">
        <v>7</v>
      </c>
      <c r="B38" s="164">
        <f>'Member Info'!D35</f>
        <v>0</v>
      </c>
      <c r="C38" s="164">
        <f>'Member Info'!E35</f>
        <v>0</v>
      </c>
      <c r="D38" s="164" t="str">
        <f>'Member Info'!G35</f>
        <v/>
      </c>
      <c r="E38" s="165">
        <f>'Member Info'!B35</f>
        <v>0</v>
      </c>
      <c r="F38" s="242"/>
      <c r="G38" s="166" t="str">
        <f>IF(E38=0,"",('Member Info'!K35+'Member Info'!L35))</f>
        <v/>
      </c>
      <c r="H38" s="419"/>
      <c r="I38" s="419"/>
      <c r="J38" s="26"/>
      <c r="K38" s="26"/>
      <c r="L38" s="384" t="str">
        <f>IF(E38=0,"",IF('Member Info'!F35&gt;$U$1,CONCATENATE("Joined with practice on ", TEXT('Member Info'!F35, "DD/MM/YYYY")),IF('Member Info'!N35&lt;&gt;"",IF('Member Info'!N35&lt;$T$1,CONCATENATE("Left Scheme on ", TEXT('Member Info'!N35, "DD/MM/YYYY")),IF(OR(G38="",G38=0),"Error Detected, No rate entered",IF(E38=0,"",IF(F38="","Error Detected, No Pensionable pay",IF(AS38=1,"No Part Time Status Entered",IF(AR38=1,"No Part Time Hours Entered",IF(ISERROR(AD38)," Unknown Values entered.",IF(V38+W38&lt;1,"Acceptable",IF(T38+U38=200, "No Contributions Entered", IF(M38="","Error Detected, Choose reason&gt;",IF(Z38="1",IF(V38=1,"Please Enter Deemed Pensionable Pay","Add Any Relevant Details Above"),"Please Give Details Above"))))))))))),IF(OR(G38="",G38=0),"Error Detected, No rate entered",IF(E38=0,"",IF(F38="","Error Detected, No Pensionable pay",IF(AS38=1,"No Part Time Status Entered",IF(AR38=1,"No Part Time Hours Entered",IF(ISERROR(AD38)," Unknown Values entered.",IF(V38+W38&lt;1,"Acceptable",IF(T38+U38=200, "No Contributions Entered", IF(M38="","Error Detected, Choose reason&gt;",IF(Z38="1",IF(V38=1,"Please Enter Deemed Pensionable Pay","Add relevant Details Above"),"Please give details Above")))))))))))))</f>
        <v/>
      </c>
      <c r="M38" s="260"/>
      <c r="N38" s="91"/>
      <c r="O38" s="91" t="str">
        <f>IF(E38=0,"",IF(ISERROR((F38+J38+K38)),0,IF((F38+J38+K38)&lt;1,0,1)))</f>
        <v/>
      </c>
      <c r="P38" s="94">
        <f t="shared" si="2"/>
        <v>0</v>
      </c>
      <c r="Q38" s="94">
        <f>K38</f>
        <v>0</v>
      </c>
      <c r="R38" s="218">
        <f>(ROUND((F38/100*'Member Info'!$W$2), 2))</f>
        <v>0</v>
      </c>
      <c r="S38" s="218" t="e">
        <f t="shared" si="3"/>
        <v>#VALUE!</v>
      </c>
      <c r="T38" s="218" t="str">
        <f t="shared" si="4"/>
        <v/>
      </c>
      <c r="U38" s="227" t="str">
        <f t="shared" si="5"/>
        <v/>
      </c>
      <c r="V38" s="228" t="str">
        <f t="shared" si="6"/>
        <v/>
      </c>
      <c r="W38" s="228" t="str">
        <f t="shared" si="7"/>
        <v/>
      </c>
      <c r="X38" s="222">
        <f t="shared" si="8"/>
        <v>0</v>
      </c>
      <c r="Y38" s="110">
        <f t="shared" si="9"/>
        <v>0</v>
      </c>
      <c r="Z38" s="235" t="str">
        <f t="shared" si="10"/>
        <v/>
      </c>
      <c r="AA38" s="240" t="b">
        <f t="shared" si="11"/>
        <v>0</v>
      </c>
      <c r="AB38" s="235">
        <f t="shared" si="12"/>
        <v>0</v>
      </c>
      <c r="AC38" s="235">
        <f>IF('Member Info'!N35="",1,"")</f>
        <v>1</v>
      </c>
      <c r="AD38" s="243" t="e">
        <f t="shared" si="13"/>
        <v>#VALUE!</v>
      </c>
      <c r="AE38" s="130" t="str">
        <f t="shared" si="0"/>
        <v/>
      </c>
      <c r="AF38" s="124">
        <f t="shared" si="14"/>
        <v>1</v>
      </c>
      <c r="AG38" s="124" t="str">
        <f>IF('Member Info'!N35&lt;&gt;"",IF(AND('Member Info'!N35&lt;=$U$1,'Member Info'!N35&gt;=$T$1),1,0),"")</f>
        <v/>
      </c>
      <c r="AI38" s="124" t="b">
        <f t="shared" si="15"/>
        <v>0</v>
      </c>
      <c r="AJ38" s="124">
        <f t="shared" si="16"/>
        <v>0</v>
      </c>
      <c r="AL38" s="124">
        <f t="shared" si="17"/>
        <v>0</v>
      </c>
      <c r="AM38" s="124">
        <f>IF('Member Info'!F35&gt;$T$1,1,0)</f>
        <v>0</v>
      </c>
      <c r="AN38" s="124" t="b">
        <f>IF(ISERROR(T38),ERROR.TYPE(#REF!)=ERROR.TYPE(T38),FALSE)</f>
        <v>0</v>
      </c>
      <c r="AO38" s="124" t="b">
        <f>IF(ISERROR(U38),ERROR.TYPE(#REF!)=ERROR.TYPE(U38),FALSE)</f>
        <v>0</v>
      </c>
      <c r="AP38" s="124">
        <f>IF('Member Info'!F35&gt;'GP1 April 25'!$U$1,1,0)</f>
        <v>0</v>
      </c>
      <c r="AQ38" s="124">
        <f t="shared" si="18"/>
        <v>0</v>
      </c>
      <c r="AR38" s="124">
        <f t="shared" si="19"/>
        <v>0</v>
      </c>
      <c r="AS38" s="124">
        <f t="shared" si="20"/>
        <v>1</v>
      </c>
    </row>
    <row r="39" spans="1:45" x14ac:dyDescent="0.25">
      <c r="A39" s="4">
        <v>8</v>
      </c>
      <c r="B39" s="164">
        <f>'Member Info'!D36</f>
        <v>0</v>
      </c>
      <c r="C39" s="164">
        <f>'Member Info'!E36</f>
        <v>0</v>
      </c>
      <c r="D39" s="164" t="str">
        <f>'Member Info'!G36</f>
        <v/>
      </c>
      <c r="E39" s="165">
        <f>'Member Info'!B36</f>
        <v>0</v>
      </c>
      <c r="F39" s="242"/>
      <c r="G39" s="166" t="str">
        <f>IF(E39=0,"",('Member Info'!K36+'Member Info'!L36))</f>
        <v/>
      </c>
      <c r="H39" s="419"/>
      <c r="I39" s="419"/>
      <c r="J39" s="26"/>
      <c r="K39" s="26"/>
      <c r="L39" s="384" t="str">
        <f>IF(E39=0,"",IF('Member Info'!F36&gt;$U$1,CONCATENATE("Joined with practice on ", TEXT('Member Info'!F36, "DD/MM/YYYY")),IF('Member Info'!N36&lt;&gt;"",IF('Member Info'!N36&lt;$T$1,CONCATENATE("Left Scheme on ", TEXT('Member Info'!N36, "DD/MM/YYYY")),IF(OR(G39="",G39=0),"Error Detected, No rate entered",IF(E39=0,"",IF(F39="","Error Detected, No Pensionable pay",IF(AS39=1,"No Part Time Status Entered",IF(AR39=1,"No Part Time Hours Entered",IF(ISERROR(AD39)," Unknown Values entered.",IF(V39+W39&lt;1,"Acceptable",IF(T39+U39=200, "No Contributions Entered", IF(M39="","Error Detected, Choose reason&gt;",IF(Z39="1",IF(V39=1,"Please Enter Deemed Pensionable Pay","Add Any Relevant Details Above"),"Please Give Details Above"))))))))))),IF(OR(G39="",G39=0),"Error Detected, No rate entered",IF(E39=0,"",IF(F39="","Error Detected, No Pensionable pay",IF(AS39=1,"No Part Time Status Entered",IF(AR39=1,"No Part Time Hours Entered",IF(ISERROR(AD39)," Unknown Values entered.",IF(V39+W39&lt;1,"Acceptable",IF(T39+U39=200, "No Contributions Entered", IF(M39="","Error Detected, Choose reason&gt;",IF(Z39="1",IF(V39=1,"Please Enter Deemed Pensionable Pay","Add relevant Details Above"),"Please give details Above")))))))))))))</f>
        <v/>
      </c>
      <c r="M39" s="260"/>
      <c r="N39" s="91"/>
      <c r="O39" s="91" t="str">
        <f t="shared" si="1"/>
        <v/>
      </c>
      <c r="P39" s="94">
        <f t="shared" si="2"/>
        <v>0</v>
      </c>
      <c r="Q39" s="94">
        <f t="shared" si="2"/>
        <v>0</v>
      </c>
      <c r="R39" s="218">
        <f>(ROUND((F39/100*'Member Info'!$W$2), 2))</f>
        <v>0</v>
      </c>
      <c r="S39" s="218" t="e">
        <f t="shared" si="3"/>
        <v>#VALUE!</v>
      </c>
      <c r="T39" s="218" t="str">
        <f t="shared" si="4"/>
        <v/>
      </c>
      <c r="U39" s="227" t="str">
        <f t="shared" si="5"/>
        <v/>
      </c>
      <c r="V39" s="228" t="str">
        <f t="shared" si="6"/>
        <v/>
      </c>
      <c r="W39" s="228" t="str">
        <f t="shared" si="7"/>
        <v/>
      </c>
      <c r="X39" s="222">
        <f t="shared" si="8"/>
        <v>0</v>
      </c>
      <c r="Y39" s="110">
        <f t="shared" si="9"/>
        <v>0</v>
      </c>
      <c r="Z39" s="235" t="str">
        <f t="shared" si="10"/>
        <v/>
      </c>
      <c r="AA39" s="240" t="b">
        <f t="shared" si="11"/>
        <v>0</v>
      </c>
      <c r="AB39" s="235">
        <f t="shared" si="12"/>
        <v>0</v>
      </c>
      <c r="AC39" s="235">
        <f>IF('Member Info'!N36="",1,"")</f>
        <v>1</v>
      </c>
      <c r="AD39" s="243" t="e">
        <f t="shared" si="13"/>
        <v>#VALUE!</v>
      </c>
      <c r="AE39" s="130" t="str">
        <f t="shared" si="0"/>
        <v/>
      </c>
      <c r="AF39" s="124">
        <f t="shared" si="14"/>
        <v>1</v>
      </c>
      <c r="AG39" s="124" t="str">
        <f>IF('Member Info'!N36&lt;&gt;"",IF(AND('Member Info'!N36&lt;=$U$1,'Member Info'!N36&gt;=$T$1),1,0),"")</f>
        <v/>
      </c>
      <c r="AI39" s="124" t="b">
        <f t="shared" si="15"/>
        <v>0</v>
      </c>
      <c r="AJ39" s="124">
        <f t="shared" si="16"/>
        <v>0</v>
      </c>
      <c r="AL39" s="124">
        <f t="shared" si="17"/>
        <v>0</v>
      </c>
      <c r="AM39" s="124">
        <f>IF('Member Info'!F36&gt;$T$1,1,0)</f>
        <v>0</v>
      </c>
      <c r="AN39" s="124" t="b">
        <f>IF(ISERROR(T39),ERROR.TYPE(#REF!)=ERROR.TYPE(T39),FALSE)</f>
        <v>0</v>
      </c>
      <c r="AO39" s="124" t="b">
        <f>IF(ISERROR(U39),ERROR.TYPE(#REF!)=ERROR.TYPE(U39),FALSE)</f>
        <v>0</v>
      </c>
      <c r="AP39" s="124">
        <f>IF('Member Info'!F36&gt;'GP1 April 25'!$U$1,1,0)</f>
        <v>0</v>
      </c>
      <c r="AQ39" s="124">
        <f t="shared" si="18"/>
        <v>0</v>
      </c>
      <c r="AR39" s="124">
        <f t="shared" si="19"/>
        <v>0</v>
      </c>
      <c r="AS39" s="124">
        <f t="shared" si="20"/>
        <v>1</v>
      </c>
    </row>
    <row r="40" spans="1:45" x14ac:dyDescent="0.25">
      <c r="A40" s="4">
        <v>9</v>
      </c>
      <c r="B40" s="164">
        <f>'Member Info'!D37</f>
        <v>0</v>
      </c>
      <c r="C40" s="164">
        <f>'Member Info'!E37</f>
        <v>0</v>
      </c>
      <c r="D40" s="164" t="str">
        <f>'Member Info'!G37</f>
        <v/>
      </c>
      <c r="E40" s="165">
        <f>'Member Info'!B37</f>
        <v>0</v>
      </c>
      <c r="F40" s="242"/>
      <c r="G40" s="166" t="str">
        <f>IF(E40=0,"",('Member Info'!K37+'Member Info'!L37))</f>
        <v/>
      </c>
      <c r="H40" s="419"/>
      <c r="I40" s="419"/>
      <c r="J40" s="26"/>
      <c r="K40" s="26"/>
      <c r="L40" s="384" t="str">
        <f>IF(E40=0,"",IF('Member Info'!F37&gt;$U$1,CONCATENATE("Joined with practice on ", TEXT('Member Info'!F37, "DD/MM/YYYY")),IF('Member Info'!N37&lt;&gt;"",IF('Member Info'!N37&lt;$T$1,CONCATENATE("Left Scheme on ", TEXT('Member Info'!N37, "DD/MM/YYYY")),IF(OR(G40="",G40=0),"Error Detected, No rate entered",IF(E40=0,"",IF(F40="","Error Detected, No Pensionable pay",IF(AS40=1,"No Part Time Status Entered",IF(AR40=1,"No Part Time Hours Entered",IF(ISERROR(AD40)," Unknown Values entered.",IF(V40+W40&lt;1,"Acceptable",IF(T40+U40=200, "No Contributions Entered", IF(M40="","Error Detected, Choose reason&gt;",IF(Z40="1",IF(V40=1,"Please Enter Deemed Pensionable Pay","Add Any Relevant Details Above"),"Please Give Details Above"))))))))))),IF(OR(G40="",G40=0),"Error Detected, No rate entered",IF(E40=0,"",IF(F40="","Error Detected, No Pensionable pay",IF(AS40=1,"No Part Time Status Entered",IF(AR40=1,"No Part Time Hours Entered",IF(ISERROR(AD40)," Unknown Values entered.",IF(V40+W40&lt;1,"Acceptable",IF(T40+U40=200, "No Contributions Entered", IF(M40="","Error Detected, Choose reason&gt;",IF(Z40="1",IF(V40=1,"Please Enter Deemed Pensionable Pay","Add relevant Details Above"),"Please give details Above")))))))))))))</f>
        <v/>
      </c>
      <c r="M40" s="260"/>
      <c r="N40" s="91"/>
      <c r="O40" s="91" t="str">
        <f>IF(E40=0,"",IF(ISERROR((F40+J40+K40)),0,IF((F40+J40+K40)&lt;1,0,1)))</f>
        <v/>
      </c>
      <c r="P40" s="94">
        <f>J40</f>
        <v>0</v>
      </c>
      <c r="Q40" s="94">
        <f t="shared" si="2"/>
        <v>0</v>
      </c>
      <c r="R40" s="218">
        <f>(ROUND((F40/100*'Member Info'!$W$2), 2))</f>
        <v>0</v>
      </c>
      <c r="S40" s="218" t="e">
        <f t="shared" si="3"/>
        <v>#VALUE!</v>
      </c>
      <c r="T40" s="218" t="str">
        <f t="shared" si="4"/>
        <v/>
      </c>
      <c r="U40" s="227" t="str">
        <f t="shared" si="5"/>
        <v/>
      </c>
      <c r="V40" s="228" t="str">
        <f t="shared" si="6"/>
        <v/>
      </c>
      <c r="W40" s="228" t="str">
        <f t="shared" si="7"/>
        <v/>
      </c>
      <c r="X40" s="222">
        <f t="shared" si="8"/>
        <v>0</v>
      </c>
      <c r="Y40" s="110">
        <f t="shared" si="9"/>
        <v>0</v>
      </c>
      <c r="Z40" s="235" t="str">
        <f t="shared" si="10"/>
        <v/>
      </c>
      <c r="AA40" s="240" t="b">
        <f t="shared" si="11"/>
        <v>0</v>
      </c>
      <c r="AB40" s="235">
        <f t="shared" si="12"/>
        <v>0</v>
      </c>
      <c r="AC40" s="235">
        <f>IF('Member Info'!N37="",1,"")</f>
        <v>1</v>
      </c>
      <c r="AD40" s="243" t="e">
        <f t="shared" si="13"/>
        <v>#VALUE!</v>
      </c>
      <c r="AE40" s="130" t="str">
        <f t="shared" si="0"/>
        <v/>
      </c>
      <c r="AF40" s="124">
        <f t="shared" si="14"/>
        <v>1</v>
      </c>
      <c r="AG40" s="124" t="str">
        <f>IF('Member Info'!N37&lt;&gt;"",IF(AND('Member Info'!N37&lt;=$U$1,'Member Info'!N37&gt;=$T$1),1,0),"")</f>
        <v/>
      </c>
      <c r="AI40" s="124" t="b">
        <f t="shared" si="15"/>
        <v>0</v>
      </c>
      <c r="AJ40" s="124">
        <f t="shared" si="16"/>
        <v>0</v>
      </c>
      <c r="AL40" s="124">
        <f t="shared" si="17"/>
        <v>0</v>
      </c>
      <c r="AM40" s="124">
        <f>IF('Member Info'!F37&gt;$T$1,1,0)</f>
        <v>0</v>
      </c>
      <c r="AN40" s="124" t="b">
        <f>IF(ISERROR(T40),ERROR.TYPE(#REF!)=ERROR.TYPE(T40),FALSE)</f>
        <v>0</v>
      </c>
      <c r="AO40" s="124" t="b">
        <f>IF(ISERROR(U40),ERROR.TYPE(#REF!)=ERROR.TYPE(U40),FALSE)</f>
        <v>0</v>
      </c>
      <c r="AP40" s="124">
        <f>IF('Member Info'!F37&gt;'GP1 April 25'!$U$1,1,0)</f>
        <v>0</v>
      </c>
      <c r="AQ40" s="124">
        <f t="shared" si="18"/>
        <v>0</v>
      </c>
      <c r="AR40" s="124">
        <f t="shared" si="19"/>
        <v>0</v>
      </c>
      <c r="AS40" s="124">
        <f t="shared" si="20"/>
        <v>1</v>
      </c>
    </row>
    <row r="41" spans="1:45" x14ac:dyDescent="0.25">
      <c r="A41" s="4">
        <v>10</v>
      </c>
      <c r="B41" s="164">
        <f>'Member Info'!D38</f>
        <v>0</v>
      </c>
      <c r="C41" s="164">
        <f>'Member Info'!E38</f>
        <v>0</v>
      </c>
      <c r="D41" s="164" t="str">
        <f>'Member Info'!G38</f>
        <v/>
      </c>
      <c r="E41" s="165">
        <f>'Member Info'!B38</f>
        <v>0</v>
      </c>
      <c r="F41" s="242"/>
      <c r="G41" s="166" t="str">
        <f>IF(E41=0,"",('Member Info'!K38+'Member Info'!L38))</f>
        <v/>
      </c>
      <c r="H41" s="419"/>
      <c r="I41" s="419"/>
      <c r="J41" s="26"/>
      <c r="K41" s="26"/>
      <c r="L41" s="384" t="str">
        <f>IF(E41=0,"",IF('Member Info'!F38&gt;$U$1,CONCATENATE("Joined with practice on ", TEXT('Member Info'!F38, "DD/MM/YYYY")),IF('Member Info'!N38&lt;&gt;"",IF('Member Info'!N38&lt;$T$1,CONCATENATE("Left Scheme on ", TEXT('Member Info'!N38, "DD/MM/YYYY")),IF(OR(G41="",G41=0),"Error Detected, No rate entered",IF(E41=0,"",IF(F41="","Error Detected, No Pensionable pay",IF(AS41=1,"No Part Time Status Entered",IF(AR41=1,"No Part Time Hours Entered",IF(ISERROR(AD41)," Unknown Values entered.",IF(V41+W41&lt;1,"Acceptable",IF(T41+U41=200, "No Contributions Entered", IF(M41="","Error Detected, Choose reason&gt;",IF(Z41="1",IF(V41=1,"Please Enter Deemed Pensionable Pay","Add Any Relevant Details Above"),"Please Give Details Above"))))))))))),IF(OR(G41="",G41=0),"Error Detected, No rate entered",IF(E41=0,"",IF(F41="","Error Detected, No Pensionable pay",IF(AS41=1,"No Part Time Status Entered",IF(AR41=1,"No Part Time Hours Entered",IF(ISERROR(AD41)," Unknown Values entered.",IF(V41+W41&lt;1,"Acceptable",IF(T41+U41=200, "No Contributions Entered", IF(M41="","Error Detected, Choose reason&gt;",IF(Z41="1",IF(V41=1,"Please Enter Deemed Pensionable Pay","Add relevant Details Above"),"Please give details Above")))))))))))))</f>
        <v/>
      </c>
      <c r="M41" s="260"/>
      <c r="N41" s="91"/>
      <c r="O41" s="91" t="str">
        <f t="shared" si="1"/>
        <v/>
      </c>
      <c r="P41" s="94">
        <f t="shared" si="2"/>
        <v>0</v>
      </c>
      <c r="Q41" s="94">
        <f t="shared" si="2"/>
        <v>0</v>
      </c>
      <c r="R41" s="218">
        <f>(ROUND((F41/100*'Member Info'!$W$2), 2))</f>
        <v>0</v>
      </c>
      <c r="S41" s="218" t="e">
        <f t="shared" si="3"/>
        <v>#VALUE!</v>
      </c>
      <c r="T41" s="218" t="str">
        <f t="shared" si="4"/>
        <v/>
      </c>
      <c r="U41" s="227" t="str">
        <f t="shared" si="5"/>
        <v/>
      </c>
      <c r="V41" s="228" t="str">
        <f t="shared" si="6"/>
        <v/>
      </c>
      <c r="W41" s="228" t="str">
        <f t="shared" si="7"/>
        <v/>
      </c>
      <c r="X41" s="222">
        <f t="shared" si="8"/>
        <v>0</v>
      </c>
      <c r="Y41" s="110">
        <f t="shared" si="9"/>
        <v>0</v>
      </c>
      <c r="Z41" s="235" t="str">
        <f t="shared" si="10"/>
        <v/>
      </c>
      <c r="AA41" s="240" t="b">
        <f t="shared" si="11"/>
        <v>0</v>
      </c>
      <c r="AB41" s="235">
        <f t="shared" si="12"/>
        <v>0</v>
      </c>
      <c r="AC41" s="235">
        <f>IF('Member Info'!N38="",1,"")</f>
        <v>1</v>
      </c>
      <c r="AD41" s="243" t="e">
        <f t="shared" si="13"/>
        <v>#VALUE!</v>
      </c>
      <c r="AE41" s="130" t="str">
        <f t="shared" si="0"/>
        <v/>
      </c>
      <c r="AF41" s="124">
        <f t="shared" si="14"/>
        <v>1</v>
      </c>
      <c r="AG41" s="124" t="str">
        <f>IF('Member Info'!N38&lt;&gt;"",IF(AND('Member Info'!N38&lt;=$U$1,'Member Info'!N38&gt;=$T$1),1,0),"")</f>
        <v/>
      </c>
      <c r="AI41" s="124" t="b">
        <f t="shared" si="15"/>
        <v>0</v>
      </c>
      <c r="AJ41" s="124">
        <f t="shared" si="16"/>
        <v>0</v>
      </c>
      <c r="AL41" s="124">
        <f t="shared" si="17"/>
        <v>0</v>
      </c>
      <c r="AM41" s="124">
        <f>IF('Member Info'!F38&gt;$T$1,1,0)</f>
        <v>0</v>
      </c>
      <c r="AN41" s="124" t="b">
        <f>IF(ISERROR(T41),ERROR.TYPE(#REF!)=ERROR.TYPE(T41),FALSE)</f>
        <v>0</v>
      </c>
      <c r="AO41" s="124" t="b">
        <f>IF(ISERROR(U41),ERROR.TYPE(#REF!)=ERROR.TYPE(U41),FALSE)</f>
        <v>0</v>
      </c>
      <c r="AP41" s="124">
        <f>IF('Member Info'!F38&gt;'GP1 April 25'!$U$1,1,0)</f>
        <v>0</v>
      </c>
      <c r="AQ41" s="124">
        <f t="shared" si="18"/>
        <v>0</v>
      </c>
      <c r="AR41" s="124">
        <f t="shared" si="19"/>
        <v>0</v>
      </c>
      <c r="AS41" s="124">
        <f t="shared" si="20"/>
        <v>1</v>
      </c>
    </row>
    <row r="42" spans="1:45" x14ac:dyDescent="0.25">
      <c r="A42" s="4">
        <v>11</v>
      </c>
      <c r="B42" s="164">
        <f>'Member Info'!D39</f>
        <v>0</v>
      </c>
      <c r="C42" s="164">
        <f>'Member Info'!E39</f>
        <v>0</v>
      </c>
      <c r="D42" s="164" t="str">
        <f>'Member Info'!G39</f>
        <v/>
      </c>
      <c r="E42" s="165">
        <f>'Member Info'!B39</f>
        <v>0</v>
      </c>
      <c r="F42" s="242"/>
      <c r="G42" s="166" t="str">
        <f>IF(E42=0,"",('Member Info'!K39+'Member Info'!L39))</f>
        <v/>
      </c>
      <c r="H42" s="419"/>
      <c r="I42" s="419"/>
      <c r="J42" s="26"/>
      <c r="K42" s="26"/>
      <c r="L42" s="384" t="str">
        <f>IF(E42=0,"",IF('Member Info'!F39&gt;$U$1,CONCATENATE("Joined with practice on ", TEXT('Member Info'!F39, "DD/MM/YYYY")),IF('Member Info'!N39&lt;&gt;"",IF('Member Info'!N39&lt;$T$1,CONCATENATE("Left Scheme on ", TEXT('Member Info'!N39, "DD/MM/YYYY")),IF(OR(G42="",G42=0),"Error Detected, No rate entered",IF(E42=0,"",IF(F42="","Error Detected, No Pensionable pay",IF(AS42=1,"No Part Time Status Entered",IF(AR42=1,"No Part Time Hours Entered",IF(ISERROR(AD42)," Unknown Values entered.",IF(V42+W42&lt;1,"Acceptable",IF(T42+U42=200, "No Contributions Entered", IF(M42="","Error Detected, Choose reason&gt;",IF(Z42="1",IF(V42=1,"Please Enter Deemed Pensionable Pay","Add Any Relevant Details Above"),"Please Give Details Above"))))))))))),IF(OR(G42="",G42=0),"Error Detected, No rate entered",IF(E42=0,"",IF(F42="","Error Detected, No Pensionable pay",IF(AS42=1,"No Part Time Status Entered",IF(AR42=1,"No Part Time Hours Entered",IF(ISERROR(AD42)," Unknown Values entered.",IF(V42+W42&lt;1,"Acceptable",IF(T42+U42=200, "No Contributions Entered", IF(M42="","Error Detected, Choose reason&gt;",IF(Z42="1",IF(V42=1,"Please Enter Deemed Pensionable Pay","Add relevant Details Above"),"Please give details Above")))))))))))))</f>
        <v/>
      </c>
      <c r="M42" s="260"/>
      <c r="N42" s="91"/>
      <c r="O42" s="91" t="str">
        <f t="shared" si="1"/>
        <v/>
      </c>
      <c r="P42" s="94">
        <f t="shared" si="2"/>
        <v>0</v>
      </c>
      <c r="Q42" s="94">
        <f t="shared" si="2"/>
        <v>0</v>
      </c>
      <c r="R42" s="218">
        <f>(ROUND((F42/100*'Member Info'!$W$2), 2))</f>
        <v>0</v>
      </c>
      <c r="S42" s="218" t="e">
        <f t="shared" si="3"/>
        <v>#VALUE!</v>
      </c>
      <c r="T42" s="218" t="str">
        <f t="shared" si="4"/>
        <v/>
      </c>
      <c r="U42" s="227" t="str">
        <f t="shared" si="5"/>
        <v/>
      </c>
      <c r="V42" s="228" t="str">
        <f t="shared" si="6"/>
        <v/>
      </c>
      <c r="W42" s="228" t="str">
        <f t="shared" si="7"/>
        <v/>
      </c>
      <c r="X42" s="222">
        <f t="shared" si="8"/>
        <v>0</v>
      </c>
      <c r="Y42" s="110">
        <f t="shared" si="9"/>
        <v>0</v>
      </c>
      <c r="Z42" s="235" t="str">
        <f t="shared" si="10"/>
        <v/>
      </c>
      <c r="AA42" s="240" t="b">
        <f t="shared" si="11"/>
        <v>0</v>
      </c>
      <c r="AB42" s="235">
        <f t="shared" si="12"/>
        <v>0</v>
      </c>
      <c r="AC42" s="235">
        <f>IF('Member Info'!N39="",1,"")</f>
        <v>1</v>
      </c>
      <c r="AD42" s="243" t="e">
        <f t="shared" si="13"/>
        <v>#VALUE!</v>
      </c>
      <c r="AE42" s="130" t="str">
        <f t="shared" si="0"/>
        <v/>
      </c>
      <c r="AF42" s="124">
        <f t="shared" si="14"/>
        <v>1</v>
      </c>
      <c r="AG42" s="124" t="str">
        <f>IF('Member Info'!N39&lt;&gt;"",IF(AND('Member Info'!N39&lt;=$U$1,'Member Info'!N39&gt;=$T$1),1,0),"")</f>
        <v/>
      </c>
      <c r="AI42" s="124" t="b">
        <f t="shared" si="15"/>
        <v>0</v>
      </c>
      <c r="AJ42" s="124">
        <f t="shared" si="16"/>
        <v>0</v>
      </c>
      <c r="AL42" s="124">
        <f t="shared" si="17"/>
        <v>0</v>
      </c>
      <c r="AM42" s="124">
        <f>IF('Member Info'!F39&gt;$T$1,1,0)</f>
        <v>0</v>
      </c>
      <c r="AN42" s="124" t="b">
        <f>IF(ISERROR(T42),ERROR.TYPE(#REF!)=ERROR.TYPE(T42),FALSE)</f>
        <v>0</v>
      </c>
      <c r="AO42" s="124" t="b">
        <f>IF(ISERROR(U42),ERROR.TYPE(#REF!)=ERROR.TYPE(U42),FALSE)</f>
        <v>0</v>
      </c>
      <c r="AP42" s="124">
        <f>IF('Member Info'!F39&gt;'GP1 April 25'!$U$1,1,0)</f>
        <v>0</v>
      </c>
      <c r="AQ42" s="124">
        <f t="shared" si="18"/>
        <v>0</v>
      </c>
      <c r="AR42" s="124">
        <f t="shared" si="19"/>
        <v>0</v>
      </c>
      <c r="AS42" s="124">
        <f t="shared" si="20"/>
        <v>1</v>
      </c>
    </row>
    <row r="43" spans="1:45" x14ac:dyDescent="0.25">
      <c r="A43" s="4">
        <v>12</v>
      </c>
      <c r="B43" s="164">
        <f>'Member Info'!D40</f>
        <v>0</v>
      </c>
      <c r="C43" s="164">
        <f>'Member Info'!E40</f>
        <v>0</v>
      </c>
      <c r="D43" s="164" t="str">
        <f>'Member Info'!G40</f>
        <v/>
      </c>
      <c r="E43" s="165">
        <f>'Member Info'!B40</f>
        <v>0</v>
      </c>
      <c r="F43" s="242"/>
      <c r="G43" s="166" t="str">
        <f>IF(E43=0,"",('Member Info'!K40+'Member Info'!L40))</f>
        <v/>
      </c>
      <c r="H43" s="419"/>
      <c r="I43" s="419"/>
      <c r="J43" s="26"/>
      <c r="K43" s="26"/>
      <c r="L43" s="384" t="str">
        <f>IF(E43=0,"",IF('Member Info'!F40&gt;$U$1,CONCATENATE("Joined with practice on ", TEXT('Member Info'!F40, "DD/MM/YYYY")),IF('Member Info'!N40&lt;&gt;"",IF('Member Info'!N40&lt;$T$1,CONCATENATE("Left Scheme on ", TEXT('Member Info'!N40, "DD/MM/YYYY")),IF(OR(G43="",G43=0),"Error Detected, No rate entered",IF(E43=0,"",IF(F43="","Error Detected, No Pensionable pay",IF(AS43=1,"No Part Time Status Entered",IF(AR43=1,"No Part Time Hours Entered",IF(ISERROR(AD43)," Unknown Values entered.",IF(V43+W43&lt;1,"Acceptable",IF(T43+U43=200, "No Contributions Entered", IF(M43="","Error Detected, Choose reason&gt;",IF(Z43="1",IF(V43=1,"Please Enter Deemed Pensionable Pay","Add Any Relevant Details Above"),"Please Give Details Above"))))))))))),IF(OR(G43="",G43=0),"Error Detected, No rate entered",IF(E43=0,"",IF(F43="","Error Detected, No Pensionable pay",IF(AS43=1,"No Part Time Status Entered",IF(AR43=1,"No Part Time Hours Entered",IF(ISERROR(AD43)," Unknown Values entered.",IF(V43+W43&lt;1,"Acceptable",IF(T43+U43=200, "No Contributions Entered", IF(M43="","Error Detected, Choose reason&gt;",IF(Z43="1",IF(V43=1,"Please Enter Deemed Pensionable Pay","Add relevant Details Above"),"Please give details Above")))))))))))))</f>
        <v/>
      </c>
      <c r="M43" s="260"/>
      <c r="N43" s="91"/>
      <c r="O43" s="91" t="str">
        <f t="shared" si="1"/>
        <v/>
      </c>
      <c r="P43" s="94">
        <f t="shared" si="2"/>
        <v>0</v>
      </c>
      <c r="Q43" s="94">
        <f t="shared" si="2"/>
        <v>0</v>
      </c>
      <c r="R43" s="218">
        <f>(ROUND((F43/100*'Member Info'!$W$2), 2))</f>
        <v>0</v>
      </c>
      <c r="S43" s="218" t="e">
        <f t="shared" si="3"/>
        <v>#VALUE!</v>
      </c>
      <c r="T43" s="218" t="str">
        <f t="shared" si="4"/>
        <v/>
      </c>
      <c r="U43" s="227" t="str">
        <f t="shared" si="5"/>
        <v/>
      </c>
      <c r="V43" s="228" t="str">
        <f t="shared" si="6"/>
        <v/>
      </c>
      <c r="W43" s="228" t="str">
        <f t="shared" si="7"/>
        <v/>
      </c>
      <c r="X43" s="222">
        <f t="shared" si="8"/>
        <v>0</v>
      </c>
      <c r="Y43" s="110">
        <f t="shared" si="9"/>
        <v>0</v>
      </c>
      <c r="Z43" s="235" t="str">
        <f t="shared" si="10"/>
        <v/>
      </c>
      <c r="AA43" s="240" t="b">
        <f t="shared" si="11"/>
        <v>0</v>
      </c>
      <c r="AB43" s="235">
        <f t="shared" si="12"/>
        <v>0</v>
      </c>
      <c r="AC43" s="235">
        <f>IF('Member Info'!N40="",1,"")</f>
        <v>1</v>
      </c>
      <c r="AD43" s="243" t="e">
        <f t="shared" si="13"/>
        <v>#VALUE!</v>
      </c>
      <c r="AE43" s="130" t="str">
        <f t="shared" si="0"/>
        <v/>
      </c>
      <c r="AF43" s="124">
        <f t="shared" si="14"/>
        <v>1</v>
      </c>
      <c r="AG43" s="124" t="str">
        <f>IF('Member Info'!N40&lt;&gt;"",IF(AND('Member Info'!N40&lt;=$U$1,'Member Info'!N40&gt;=$T$1),1,0),"")</f>
        <v/>
      </c>
      <c r="AI43" s="124" t="b">
        <f t="shared" si="15"/>
        <v>0</v>
      </c>
      <c r="AJ43" s="124">
        <f t="shared" si="16"/>
        <v>0</v>
      </c>
      <c r="AL43" s="124">
        <f t="shared" si="17"/>
        <v>0</v>
      </c>
      <c r="AM43" s="124">
        <f>IF('Member Info'!F40&gt;$T$1,1,0)</f>
        <v>0</v>
      </c>
      <c r="AN43" s="124" t="b">
        <f>IF(ISERROR(T43),ERROR.TYPE(#REF!)=ERROR.TYPE(T43),FALSE)</f>
        <v>0</v>
      </c>
      <c r="AO43" s="124" t="b">
        <f>IF(ISERROR(U43),ERROR.TYPE(#REF!)=ERROR.TYPE(U43),FALSE)</f>
        <v>0</v>
      </c>
      <c r="AP43" s="124">
        <f>IF('Member Info'!F40&gt;'GP1 April 25'!$U$1,1,0)</f>
        <v>0</v>
      </c>
      <c r="AQ43" s="124">
        <f t="shared" si="18"/>
        <v>0</v>
      </c>
      <c r="AR43" s="124">
        <f t="shared" si="19"/>
        <v>0</v>
      </c>
      <c r="AS43" s="124">
        <f t="shared" si="20"/>
        <v>1</v>
      </c>
    </row>
    <row r="44" spans="1:45" x14ac:dyDescent="0.25">
      <c r="A44" s="4">
        <v>13</v>
      </c>
      <c r="B44" s="164">
        <f>'Member Info'!D41</f>
        <v>0</v>
      </c>
      <c r="C44" s="164">
        <f>'Member Info'!E41</f>
        <v>0</v>
      </c>
      <c r="D44" s="164" t="str">
        <f>'Member Info'!G41</f>
        <v/>
      </c>
      <c r="E44" s="165">
        <f>'Member Info'!B41</f>
        <v>0</v>
      </c>
      <c r="F44" s="242"/>
      <c r="G44" s="166" t="str">
        <f>IF(E44=0,"",('Member Info'!K41+'Member Info'!L41))</f>
        <v/>
      </c>
      <c r="H44" s="419"/>
      <c r="I44" s="419"/>
      <c r="J44" s="26"/>
      <c r="K44" s="26"/>
      <c r="L44" s="384" t="str">
        <f>IF(E44=0,"",IF('Member Info'!F41&gt;$U$1,CONCATENATE("Joined with practice on ", TEXT('Member Info'!F41, "DD/MM/YYYY")),IF('Member Info'!N41&lt;&gt;"",IF('Member Info'!N41&lt;$T$1,CONCATENATE("Left Scheme on ", TEXT('Member Info'!N41, "DD/MM/YYYY")),IF(OR(G44="",G44=0),"Error Detected, No rate entered",IF(E44=0,"",IF(F44="","Error Detected, No Pensionable pay",IF(AS44=1,"No Part Time Status Entered",IF(AR44=1,"No Part Time Hours Entered",IF(ISERROR(AD44)," Unknown Values entered.",IF(V44+W44&lt;1,"Acceptable",IF(T44+U44=200, "No Contributions Entered", IF(M44="","Error Detected, Choose reason&gt;",IF(Z44="1",IF(V44=1,"Please Enter Deemed Pensionable Pay","Add Any Relevant Details Above"),"Please Give Details Above"))))))))))),IF(OR(G44="",G44=0),"Error Detected, No rate entered",IF(E44=0,"",IF(F44="","Error Detected, No Pensionable pay",IF(AS44=1,"No Part Time Status Entered",IF(AR44=1,"No Part Time Hours Entered",IF(ISERROR(AD44)," Unknown Values entered.",IF(V44+W44&lt;1,"Acceptable",IF(T44+U44=200, "No Contributions Entered", IF(M44="","Error Detected, Choose reason&gt;",IF(Z44="1",IF(V44=1,"Please Enter Deemed Pensionable Pay","Add relevant Details Above"),"Please give details Above")))))))))))))</f>
        <v/>
      </c>
      <c r="M44" s="260"/>
      <c r="N44" s="91"/>
      <c r="O44" s="91" t="str">
        <f t="shared" si="1"/>
        <v/>
      </c>
      <c r="P44" s="94">
        <f t="shared" si="2"/>
        <v>0</v>
      </c>
      <c r="Q44" s="94">
        <f t="shared" si="2"/>
        <v>0</v>
      </c>
      <c r="R44" s="218">
        <f>(ROUND((F44/100*'Member Info'!$W$2), 2))</f>
        <v>0</v>
      </c>
      <c r="S44" s="218" t="e">
        <f t="shared" si="3"/>
        <v>#VALUE!</v>
      </c>
      <c r="T44" s="218" t="str">
        <f t="shared" si="4"/>
        <v/>
      </c>
      <c r="U44" s="227" t="str">
        <f t="shared" si="5"/>
        <v/>
      </c>
      <c r="V44" s="228" t="str">
        <f t="shared" si="6"/>
        <v/>
      </c>
      <c r="W44" s="228" t="str">
        <f t="shared" si="7"/>
        <v/>
      </c>
      <c r="X44" s="222">
        <f t="shared" si="8"/>
        <v>0</v>
      </c>
      <c r="Y44" s="110">
        <f t="shared" si="9"/>
        <v>0</v>
      </c>
      <c r="Z44" s="235" t="str">
        <f t="shared" si="10"/>
        <v/>
      </c>
      <c r="AA44" s="240" t="b">
        <f t="shared" si="11"/>
        <v>0</v>
      </c>
      <c r="AB44" s="235">
        <f t="shared" si="12"/>
        <v>0</v>
      </c>
      <c r="AC44" s="235">
        <f>IF('Member Info'!N41="",1,"")</f>
        <v>1</v>
      </c>
      <c r="AD44" s="243" t="e">
        <f t="shared" si="13"/>
        <v>#VALUE!</v>
      </c>
      <c r="AE44" s="130" t="str">
        <f t="shared" si="0"/>
        <v/>
      </c>
      <c r="AF44" s="124">
        <f t="shared" si="14"/>
        <v>1</v>
      </c>
      <c r="AG44" s="124" t="str">
        <f>IF('Member Info'!N41&lt;&gt;"",IF(AND('Member Info'!N41&lt;=$U$1,'Member Info'!N41&gt;=$T$1),1,0),"")</f>
        <v/>
      </c>
      <c r="AI44" s="124" t="b">
        <f t="shared" si="15"/>
        <v>0</v>
      </c>
      <c r="AJ44" s="124">
        <f t="shared" si="16"/>
        <v>0</v>
      </c>
      <c r="AL44" s="124">
        <f t="shared" si="17"/>
        <v>0</v>
      </c>
      <c r="AM44" s="124">
        <f>IF('Member Info'!F41&gt;$T$1,1,0)</f>
        <v>0</v>
      </c>
      <c r="AN44" s="124" t="b">
        <f>IF(ISERROR(T44),ERROR.TYPE(#REF!)=ERROR.TYPE(T44),FALSE)</f>
        <v>0</v>
      </c>
      <c r="AO44" s="124" t="b">
        <f>IF(ISERROR(U44),ERROR.TYPE(#REF!)=ERROR.TYPE(U44),FALSE)</f>
        <v>0</v>
      </c>
      <c r="AP44" s="124">
        <f>IF('Member Info'!F41&gt;'GP1 April 25'!$U$1,1,0)</f>
        <v>0</v>
      </c>
      <c r="AQ44" s="124">
        <f t="shared" si="18"/>
        <v>0</v>
      </c>
      <c r="AR44" s="124">
        <f t="shared" si="19"/>
        <v>0</v>
      </c>
      <c r="AS44" s="124">
        <f t="shared" si="20"/>
        <v>1</v>
      </c>
    </row>
    <row r="45" spans="1:45" x14ac:dyDescent="0.25">
      <c r="A45" s="4">
        <v>14</v>
      </c>
      <c r="B45" s="164">
        <f>'Member Info'!D42</f>
        <v>0</v>
      </c>
      <c r="C45" s="164">
        <f>'Member Info'!E42</f>
        <v>0</v>
      </c>
      <c r="D45" s="164" t="str">
        <f>'Member Info'!G42</f>
        <v/>
      </c>
      <c r="E45" s="165">
        <f>'Member Info'!B42</f>
        <v>0</v>
      </c>
      <c r="F45" s="242"/>
      <c r="G45" s="166" t="str">
        <f>IF(E45=0,"",('Member Info'!K42+'Member Info'!L42))</f>
        <v/>
      </c>
      <c r="H45" s="419"/>
      <c r="I45" s="419"/>
      <c r="J45" s="26"/>
      <c r="K45" s="26"/>
      <c r="L45" s="384" t="str">
        <f>IF(E45=0,"",IF('Member Info'!F42&gt;$U$1,CONCATENATE("Joined with practice on ", TEXT('Member Info'!F42, "DD/MM/YYYY")),IF('Member Info'!N42&lt;&gt;"",IF('Member Info'!N42&lt;$T$1,CONCATENATE("Left Scheme on ", TEXT('Member Info'!N42, "DD/MM/YYYY")),IF(OR(G45="",G45=0),"Error Detected, No rate entered",IF(E45=0,"",IF(F45="","Error Detected, No Pensionable pay",IF(AS45=1,"No Part Time Status Entered",IF(AR45=1,"No Part Time Hours Entered",IF(ISERROR(AD45)," Unknown Values entered.",IF(V45+W45&lt;1,"Acceptable",IF(T45+U45=200, "No Contributions Entered", IF(M45="","Error Detected, Choose reason&gt;",IF(Z45="1",IF(V45=1,"Please Enter Deemed Pensionable Pay","Add Any Relevant Details Above"),"Please Give Details Above"))))))))))),IF(OR(G45="",G45=0),"Error Detected, No rate entered",IF(E45=0,"",IF(F45="","Error Detected, No Pensionable pay",IF(AS45=1,"No Part Time Status Entered",IF(AR45=1,"No Part Time Hours Entered",IF(ISERROR(AD45)," Unknown Values entered.",IF(V45+W45&lt;1,"Acceptable",IF(T45+U45=200, "No Contributions Entered", IF(M45="","Error Detected, Choose reason&gt;",IF(Z45="1",IF(V45=1,"Please Enter Deemed Pensionable Pay","Add relevant Details Above"),"Please give details Above")))))))))))))</f>
        <v/>
      </c>
      <c r="M45" s="260"/>
      <c r="N45" s="91"/>
      <c r="O45" s="91" t="str">
        <f t="shared" si="1"/>
        <v/>
      </c>
      <c r="P45" s="94">
        <f t="shared" si="2"/>
        <v>0</v>
      </c>
      <c r="Q45" s="94">
        <f t="shared" si="2"/>
        <v>0</v>
      </c>
      <c r="R45" s="218">
        <f>(ROUND((F45/100*'Member Info'!$W$2), 2))</f>
        <v>0</v>
      </c>
      <c r="S45" s="218" t="e">
        <f t="shared" si="3"/>
        <v>#VALUE!</v>
      </c>
      <c r="T45" s="218" t="str">
        <f t="shared" si="4"/>
        <v/>
      </c>
      <c r="U45" s="227" t="str">
        <f t="shared" si="5"/>
        <v/>
      </c>
      <c r="V45" s="228" t="str">
        <f t="shared" si="6"/>
        <v/>
      </c>
      <c r="W45" s="228" t="str">
        <f t="shared" si="7"/>
        <v/>
      </c>
      <c r="X45" s="222">
        <f t="shared" si="8"/>
        <v>0</v>
      </c>
      <c r="Y45" s="110">
        <f t="shared" si="9"/>
        <v>0</v>
      </c>
      <c r="Z45" s="235" t="str">
        <f t="shared" si="10"/>
        <v/>
      </c>
      <c r="AA45" s="240" t="b">
        <f t="shared" si="11"/>
        <v>0</v>
      </c>
      <c r="AB45" s="235">
        <f t="shared" si="12"/>
        <v>0</v>
      </c>
      <c r="AC45" s="235">
        <f>IF('Member Info'!N42="",1,"")</f>
        <v>1</v>
      </c>
      <c r="AD45" s="243" t="e">
        <f t="shared" si="13"/>
        <v>#VALUE!</v>
      </c>
      <c r="AE45" s="130" t="str">
        <f t="shared" si="0"/>
        <v/>
      </c>
      <c r="AF45" s="124">
        <f t="shared" si="14"/>
        <v>1</v>
      </c>
      <c r="AG45" s="124" t="str">
        <f>IF('Member Info'!N42&lt;&gt;"",IF(AND('Member Info'!N42&lt;=$U$1,'Member Info'!N42&gt;=$T$1),1,0),"")</f>
        <v/>
      </c>
      <c r="AI45" s="124" t="b">
        <f t="shared" si="15"/>
        <v>0</v>
      </c>
      <c r="AJ45" s="124">
        <f t="shared" si="16"/>
        <v>0</v>
      </c>
      <c r="AL45" s="124">
        <f t="shared" si="17"/>
        <v>0</v>
      </c>
      <c r="AM45" s="124">
        <f>IF('Member Info'!F42&gt;$T$1,1,0)</f>
        <v>0</v>
      </c>
      <c r="AN45" s="124" t="b">
        <f>IF(ISERROR(T45),ERROR.TYPE(#REF!)=ERROR.TYPE(T45),FALSE)</f>
        <v>0</v>
      </c>
      <c r="AO45" s="124" t="b">
        <f>IF(ISERROR(U45),ERROR.TYPE(#REF!)=ERROR.TYPE(U45),FALSE)</f>
        <v>0</v>
      </c>
      <c r="AP45" s="124">
        <f>IF('Member Info'!F42&gt;'GP1 April 25'!$U$1,1,0)</f>
        <v>0</v>
      </c>
      <c r="AQ45" s="124">
        <f t="shared" si="18"/>
        <v>0</v>
      </c>
      <c r="AR45" s="124">
        <f t="shared" si="19"/>
        <v>0</v>
      </c>
      <c r="AS45" s="124">
        <f t="shared" si="20"/>
        <v>1</v>
      </c>
    </row>
    <row r="46" spans="1:45" x14ac:dyDescent="0.25">
      <c r="A46" s="4">
        <v>15</v>
      </c>
      <c r="B46" s="164">
        <f>'Member Info'!D43</f>
        <v>0</v>
      </c>
      <c r="C46" s="164">
        <f>'Member Info'!E43</f>
        <v>0</v>
      </c>
      <c r="D46" s="164" t="str">
        <f>'Member Info'!G43</f>
        <v/>
      </c>
      <c r="E46" s="165">
        <f>'Member Info'!B43</f>
        <v>0</v>
      </c>
      <c r="F46" s="242"/>
      <c r="G46" s="166" t="str">
        <f>IF(E46=0,"",('Member Info'!K43+'Member Info'!L43))</f>
        <v/>
      </c>
      <c r="H46" s="419"/>
      <c r="I46" s="419"/>
      <c r="J46" s="26"/>
      <c r="K46" s="26"/>
      <c r="L46" s="384" t="str">
        <f>IF(E46=0,"",IF('Member Info'!F43&gt;$U$1,CONCATENATE("Joined with practice on ", TEXT('Member Info'!F43, "DD/MM/YYYY")),IF('Member Info'!N43&lt;&gt;"",IF('Member Info'!N43&lt;$T$1,CONCATENATE("Left Scheme on ", TEXT('Member Info'!N43, "DD/MM/YYYY")),IF(OR(G46="",G46=0),"Error Detected, No rate entered",IF(E46=0,"",IF(F46="","Error Detected, No Pensionable pay",IF(AS46=1,"No Part Time Status Entered",IF(AR46=1,"No Part Time Hours Entered",IF(ISERROR(AD46)," Unknown Values entered.",IF(V46+W46&lt;1,"Acceptable",IF(T46+U46=200, "No Contributions Entered", IF(M46="","Error Detected, Choose reason&gt;",IF(Z46="1",IF(V46=1,"Please Enter Deemed Pensionable Pay","Add Any Relevant Details Above"),"Please Give Details Above"))))))))))),IF(OR(G46="",G46=0),"Error Detected, No rate entered",IF(E46=0,"",IF(F46="","Error Detected, No Pensionable pay",IF(AS46=1,"No Part Time Status Entered",IF(AR46=1,"No Part Time Hours Entered",IF(ISERROR(AD46)," Unknown Values entered.",IF(V46+W46&lt;1,"Acceptable",IF(T46+U46=200, "No Contributions Entered", IF(M46="","Error Detected, Choose reason&gt;",IF(Z46="1",IF(V46=1,"Please Enter Deemed Pensionable Pay","Add relevant Details Above"),"Please give details Above")))))))))))))</f>
        <v/>
      </c>
      <c r="M46" s="260"/>
      <c r="N46" s="91"/>
      <c r="O46" s="91" t="str">
        <f t="shared" si="1"/>
        <v/>
      </c>
      <c r="P46" s="94">
        <f t="shared" si="2"/>
        <v>0</v>
      </c>
      <c r="Q46" s="94">
        <f t="shared" si="2"/>
        <v>0</v>
      </c>
      <c r="R46" s="218">
        <f>(ROUND((F46/100*'Member Info'!$W$2), 2))</f>
        <v>0</v>
      </c>
      <c r="S46" s="218" t="e">
        <f t="shared" si="3"/>
        <v>#VALUE!</v>
      </c>
      <c r="T46" s="218" t="str">
        <f t="shared" si="4"/>
        <v/>
      </c>
      <c r="U46" s="227" t="str">
        <f t="shared" si="5"/>
        <v/>
      </c>
      <c r="V46" s="228" t="str">
        <f t="shared" si="6"/>
        <v/>
      </c>
      <c r="W46" s="228" t="str">
        <f t="shared" si="7"/>
        <v/>
      </c>
      <c r="X46" s="222">
        <f t="shared" si="8"/>
        <v>0</v>
      </c>
      <c r="Y46" s="110">
        <f t="shared" si="9"/>
        <v>0</v>
      </c>
      <c r="Z46" s="235" t="str">
        <f t="shared" si="10"/>
        <v/>
      </c>
      <c r="AA46" s="240" t="b">
        <f t="shared" si="11"/>
        <v>0</v>
      </c>
      <c r="AB46" s="235">
        <f t="shared" si="12"/>
        <v>0</v>
      </c>
      <c r="AC46" s="235">
        <f>IF('Member Info'!N43="",1,"")</f>
        <v>1</v>
      </c>
      <c r="AD46" s="243" t="e">
        <f t="shared" si="13"/>
        <v>#VALUE!</v>
      </c>
      <c r="AE46" s="130" t="str">
        <f t="shared" si="0"/>
        <v/>
      </c>
      <c r="AF46" s="124">
        <f t="shared" si="14"/>
        <v>1</v>
      </c>
      <c r="AG46" s="124" t="str">
        <f>IF('Member Info'!N43&lt;&gt;"",IF(AND('Member Info'!N43&lt;=$U$1,'Member Info'!N43&gt;=$T$1),1,0),"")</f>
        <v/>
      </c>
      <c r="AI46" s="124" t="b">
        <f t="shared" si="15"/>
        <v>0</v>
      </c>
      <c r="AJ46" s="124">
        <f t="shared" si="16"/>
        <v>0</v>
      </c>
      <c r="AL46" s="124">
        <f t="shared" si="17"/>
        <v>0</v>
      </c>
      <c r="AM46" s="124">
        <f>IF('Member Info'!F43&gt;$T$1,1,0)</f>
        <v>0</v>
      </c>
      <c r="AN46" s="124" t="b">
        <f>IF(ISERROR(T46),ERROR.TYPE(#REF!)=ERROR.TYPE(T46),FALSE)</f>
        <v>0</v>
      </c>
      <c r="AO46" s="124" t="b">
        <f>IF(ISERROR(U46),ERROR.TYPE(#REF!)=ERROR.TYPE(U46),FALSE)</f>
        <v>0</v>
      </c>
      <c r="AP46" s="124">
        <f>IF('Member Info'!F43&gt;'GP1 April 25'!$U$1,1,0)</f>
        <v>0</v>
      </c>
      <c r="AQ46" s="124">
        <f t="shared" si="18"/>
        <v>0</v>
      </c>
      <c r="AR46" s="124">
        <f t="shared" si="19"/>
        <v>0</v>
      </c>
      <c r="AS46" s="124">
        <f t="shared" si="20"/>
        <v>1</v>
      </c>
    </row>
    <row r="47" spans="1:45" x14ac:dyDescent="0.25">
      <c r="A47" s="4">
        <v>16</v>
      </c>
      <c r="B47" s="164">
        <f>'Member Info'!D44</f>
        <v>0</v>
      </c>
      <c r="C47" s="164">
        <f>'Member Info'!E44</f>
        <v>0</v>
      </c>
      <c r="D47" s="164" t="str">
        <f>'Member Info'!G44</f>
        <v/>
      </c>
      <c r="E47" s="165">
        <f>'Member Info'!B44</f>
        <v>0</v>
      </c>
      <c r="F47" s="242"/>
      <c r="G47" s="166" t="str">
        <f>IF(E47=0,"",('Member Info'!K44+'Member Info'!L44))</f>
        <v/>
      </c>
      <c r="H47" s="419"/>
      <c r="I47" s="419"/>
      <c r="J47" s="26"/>
      <c r="K47" s="26"/>
      <c r="L47" s="384" t="str">
        <f>IF(E47=0,"",IF('Member Info'!F44&gt;$U$1,CONCATENATE("Joined with practice on ", TEXT('Member Info'!F44, "DD/MM/YYYY")),IF('Member Info'!N44&lt;&gt;"",IF('Member Info'!N44&lt;$T$1,CONCATENATE("Left Scheme on ", TEXT('Member Info'!N44, "DD/MM/YYYY")),IF(OR(G47="",G47=0),"Error Detected, No rate entered",IF(E47=0,"",IF(F47="","Error Detected, No Pensionable pay",IF(AS47=1,"No Part Time Status Entered",IF(AR47=1,"No Part Time Hours Entered",IF(ISERROR(AD47)," Unknown Values entered.",IF(V47+W47&lt;1,"Acceptable",IF(T47+U47=200, "No Contributions Entered", IF(M47="","Error Detected, Choose reason&gt;",IF(Z47="1",IF(V47=1,"Please Enter Deemed Pensionable Pay","Add Any Relevant Details Above"),"Please Give Details Above"))))))))))),IF(OR(G47="",G47=0),"Error Detected, No rate entered",IF(E47=0,"",IF(F47="","Error Detected, No Pensionable pay",IF(AS47=1,"No Part Time Status Entered",IF(AR47=1,"No Part Time Hours Entered",IF(ISERROR(AD47)," Unknown Values entered.",IF(V47+W47&lt;1,"Acceptable",IF(T47+U47=200, "No Contributions Entered", IF(M47="","Error Detected, Choose reason&gt;",IF(Z47="1",IF(V47=1,"Please Enter Deemed Pensionable Pay","Add relevant Details Above"),"Please give details Above")))))))))))))</f>
        <v/>
      </c>
      <c r="M47" s="260"/>
      <c r="N47" s="91"/>
      <c r="O47" s="91" t="str">
        <f t="shared" si="1"/>
        <v/>
      </c>
      <c r="P47" s="94">
        <f t="shared" si="2"/>
        <v>0</v>
      </c>
      <c r="Q47" s="94">
        <f t="shared" si="2"/>
        <v>0</v>
      </c>
      <c r="R47" s="218">
        <f>(ROUND((F47/100*'Member Info'!$W$2), 2))</f>
        <v>0</v>
      </c>
      <c r="S47" s="218" t="e">
        <f t="shared" si="3"/>
        <v>#VALUE!</v>
      </c>
      <c r="T47" s="218" t="str">
        <f t="shared" si="4"/>
        <v/>
      </c>
      <c r="U47" s="227" t="str">
        <f t="shared" si="5"/>
        <v/>
      </c>
      <c r="V47" s="228" t="str">
        <f t="shared" si="6"/>
        <v/>
      </c>
      <c r="W47" s="228" t="str">
        <f t="shared" si="7"/>
        <v/>
      </c>
      <c r="X47" s="222">
        <f t="shared" si="8"/>
        <v>0</v>
      </c>
      <c r="Y47" s="110">
        <f t="shared" si="9"/>
        <v>0</v>
      </c>
      <c r="Z47" s="235" t="str">
        <f t="shared" si="10"/>
        <v/>
      </c>
      <c r="AA47" s="240" t="b">
        <f t="shared" si="11"/>
        <v>0</v>
      </c>
      <c r="AB47" s="235">
        <f t="shared" si="12"/>
        <v>0</v>
      </c>
      <c r="AC47" s="235">
        <f>IF('Member Info'!N44="",1,"")</f>
        <v>1</v>
      </c>
      <c r="AD47" s="243" t="e">
        <f t="shared" si="13"/>
        <v>#VALUE!</v>
      </c>
      <c r="AE47" s="130" t="str">
        <f t="shared" si="0"/>
        <v/>
      </c>
      <c r="AF47" s="124">
        <f t="shared" si="14"/>
        <v>1</v>
      </c>
      <c r="AG47" s="124" t="str">
        <f>IF('Member Info'!N44&lt;&gt;"",IF(AND('Member Info'!N44&lt;=$U$1,'Member Info'!N44&gt;=$T$1),1,0),"")</f>
        <v/>
      </c>
      <c r="AI47" s="124" t="b">
        <f t="shared" si="15"/>
        <v>0</v>
      </c>
      <c r="AJ47" s="124">
        <f t="shared" si="16"/>
        <v>0</v>
      </c>
      <c r="AL47" s="124">
        <f t="shared" si="17"/>
        <v>0</v>
      </c>
      <c r="AM47" s="124">
        <f>IF('Member Info'!F44&gt;$T$1,1,0)</f>
        <v>0</v>
      </c>
      <c r="AN47" s="124" t="b">
        <f>IF(ISERROR(T47),ERROR.TYPE(#REF!)=ERROR.TYPE(T47),FALSE)</f>
        <v>0</v>
      </c>
      <c r="AO47" s="124" t="b">
        <f>IF(ISERROR(U47),ERROR.TYPE(#REF!)=ERROR.TYPE(U47),FALSE)</f>
        <v>0</v>
      </c>
      <c r="AP47" s="124">
        <f>IF('Member Info'!F44&gt;'GP1 April 25'!$U$1,1,0)</f>
        <v>0</v>
      </c>
      <c r="AQ47" s="124">
        <f t="shared" si="18"/>
        <v>0</v>
      </c>
      <c r="AR47" s="124">
        <f t="shared" si="19"/>
        <v>0</v>
      </c>
      <c r="AS47" s="124">
        <f t="shared" si="20"/>
        <v>1</v>
      </c>
    </row>
    <row r="48" spans="1:45" x14ac:dyDescent="0.25">
      <c r="A48" s="4">
        <v>17</v>
      </c>
      <c r="B48" s="164">
        <f>'Member Info'!D45</f>
        <v>0</v>
      </c>
      <c r="C48" s="164">
        <f>'Member Info'!E45</f>
        <v>0</v>
      </c>
      <c r="D48" s="164" t="str">
        <f>'Member Info'!G45</f>
        <v/>
      </c>
      <c r="E48" s="165">
        <f>'Member Info'!B45</f>
        <v>0</v>
      </c>
      <c r="F48" s="242"/>
      <c r="G48" s="166" t="str">
        <f>IF(E48=0,"",('Member Info'!K45+'Member Info'!L45))</f>
        <v/>
      </c>
      <c r="H48" s="419"/>
      <c r="I48" s="419"/>
      <c r="J48" s="26"/>
      <c r="K48" s="26"/>
      <c r="L48" s="384" t="str">
        <f>IF(E48=0,"",IF('Member Info'!F45&gt;$U$1,CONCATENATE("Joined with practice on ", TEXT('Member Info'!F45, "DD/MM/YYYY")),IF('Member Info'!N45&lt;&gt;"",IF('Member Info'!N45&lt;$T$1,CONCATENATE("Left Scheme on ", TEXT('Member Info'!N45, "DD/MM/YYYY")),IF(OR(G48="",G48=0),"Error Detected, No rate entered",IF(E48=0,"",IF(F48="","Error Detected, No Pensionable pay",IF(AS48=1,"No Part Time Status Entered",IF(AR48=1,"No Part Time Hours Entered",IF(ISERROR(AD48)," Unknown Values entered.",IF(V48+W48&lt;1,"Acceptable",IF(T48+U48=200, "No Contributions Entered", IF(M48="","Error Detected, Choose reason&gt;",IF(Z48="1",IF(V48=1,"Please Enter Deemed Pensionable Pay","Add Any Relevant Details Above"),"Please Give Details Above"))))))))))),IF(OR(G48="",G48=0),"Error Detected, No rate entered",IF(E48=0,"",IF(F48="","Error Detected, No Pensionable pay",IF(AS48=1,"No Part Time Status Entered",IF(AR48=1,"No Part Time Hours Entered",IF(ISERROR(AD48)," Unknown Values entered.",IF(V48+W48&lt;1,"Acceptable",IF(T48+U48=200, "No Contributions Entered", IF(M48="","Error Detected, Choose reason&gt;",IF(Z48="1",IF(V48=1,"Please Enter Deemed Pensionable Pay","Add relevant Details Above"),"Please give details Above")))))))))))))</f>
        <v/>
      </c>
      <c r="M48" s="260"/>
      <c r="N48" s="91"/>
      <c r="O48" s="91" t="str">
        <f t="shared" si="1"/>
        <v/>
      </c>
      <c r="P48" s="94">
        <f t="shared" si="2"/>
        <v>0</v>
      </c>
      <c r="Q48" s="94">
        <f t="shared" si="2"/>
        <v>0</v>
      </c>
      <c r="R48" s="218">
        <f>(ROUND((F48/100*'Member Info'!$W$2), 2))</f>
        <v>0</v>
      </c>
      <c r="S48" s="218" t="e">
        <f t="shared" si="3"/>
        <v>#VALUE!</v>
      </c>
      <c r="T48" s="218" t="str">
        <f t="shared" si="4"/>
        <v/>
      </c>
      <c r="U48" s="227" t="str">
        <f t="shared" si="5"/>
        <v/>
      </c>
      <c r="V48" s="228" t="str">
        <f t="shared" si="6"/>
        <v/>
      </c>
      <c r="W48" s="228" t="str">
        <f t="shared" si="7"/>
        <v/>
      </c>
      <c r="X48" s="222">
        <f t="shared" si="8"/>
        <v>0</v>
      </c>
      <c r="Y48" s="110">
        <f t="shared" si="9"/>
        <v>0</v>
      </c>
      <c r="Z48" s="235" t="str">
        <f t="shared" si="10"/>
        <v/>
      </c>
      <c r="AA48" s="240" t="b">
        <f t="shared" si="11"/>
        <v>0</v>
      </c>
      <c r="AB48" s="235">
        <f t="shared" si="12"/>
        <v>0</v>
      </c>
      <c r="AC48" s="235">
        <f>IF('Member Info'!N45="",1,"")</f>
        <v>1</v>
      </c>
      <c r="AD48" s="243" t="e">
        <f t="shared" si="13"/>
        <v>#VALUE!</v>
      </c>
      <c r="AE48" s="130" t="str">
        <f t="shared" si="0"/>
        <v/>
      </c>
      <c r="AF48" s="124">
        <f t="shared" si="14"/>
        <v>1</v>
      </c>
      <c r="AG48" s="124" t="str">
        <f>IF('Member Info'!N45&lt;&gt;"",IF(AND('Member Info'!N45&lt;=$U$1,'Member Info'!N45&gt;=$T$1),1,0),"")</f>
        <v/>
      </c>
      <c r="AI48" s="124" t="b">
        <f t="shared" si="15"/>
        <v>0</v>
      </c>
      <c r="AJ48" s="124">
        <f t="shared" si="16"/>
        <v>0</v>
      </c>
      <c r="AL48" s="124">
        <f t="shared" si="17"/>
        <v>0</v>
      </c>
      <c r="AM48" s="124">
        <f>IF('Member Info'!F45&gt;$T$1,1,0)</f>
        <v>0</v>
      </c>
      <c r="AN48" s="124" t="b">
        <f>IF(ISERROR(T48),ERROR.TYPE(#REF!)=ERROR.TYPE(T48),FALSE)</f>
        <v>0</v>
      </c>
      <c r="AO48" s="124" t="b">
        <f>IF(ISERROR(U48),ERROR.TYPE(#REF!)=ERROR.TYPE(U48),FALSE)</f>
        <v>0</v>
      </c>
      <c r="AP48" s="124">
        <f>IF('Member Info'!F45&gt;'GP1 April 25'!$U$1,1,0)</f>
        <v>0</v>
      </c>
      <c r="AQ48" s="124">
        <f t="shared" si="18"/>
        <v>0</v>
      </c>
      <c r="AR48" s="124">
        <f t="shared" si="19"/>
        <v>0</v>
      </c>
      <c r="AS48" s="124">
        <f t="shared" si="20"/>
        <v>1</v>
      </c>
    </row>
    <row r="49" spans="1:50" x14ac:dyDescent="0.25">
      <c r="A49" s="4">
        <v>18</v>
      </c>
      <c r="B49" s="164">
        <f>'Member Info'!D46</f>
        <v>0</v>
      </c>
      <c r="C49" s="164">
        <f>'Member Info'!E46</f>
        <v>0</v>
      </c>
      <c r="D49" s="164" t="str">
        <f>'Member Info'!G46</f>
        <v/>
      </c>
      <c r="E49" s="165">
        <f>'Member Info'!B46</f>
        <v>0</v>
      </c>
      <c r="F49" s="242"/>
      <c r="G49" s="166" t="str">
        <f>IF(E49=0,"",('Member Info'!K46+'Member Info'!L46))</f>
        <v/>
      </c>
      <c r="H49" s="419"/>
      <c r="I49" s="419"/>
      <c r="J49" s="26"/>
      <c r="K49" s="26"/>
      <c r="L49" s="384" t="str">
        <f>IF(E49=0,"",IF('Member Info'!F46&gt;$U$1,CONCATENATE("Joined with practice on ", TEXT('Member Info'!F46, "DD/MM/YYYY")),IF('Member Info'!N46&lt;&gt;"",IF('Member Info'!N46&lt;$T$1,CONCATENATE("Left Scheme on ", TEXT('Member Info'!N46, "DD/MM/YYYY")),IF(OR(G49="",G49=0),"Error Detected, No rate entered",IF(E49=0,"",IF(F49="","Error Detected, No Pensionable pay",IF(AS49=1,"No Part Time Status Entered",IF(AR49=1,"No Part Time Hours Entered",IF(ISERROR(AD49)," Unknown Values entered.",IF(V49+W49&lt;1,"Acceptable",IF(T49+U49=200, "No Contributions Entered", IF(M49="","Error Detected, Choose reason&gt;",IF(Z49="1",IF(V49=1,"Please Enter Deemed Pensionable Pay","Add Any Relevant Details Above"),"Please Give Details Above"))))))))))),IF(OR(G49="",G49=0),"Error Detected, No rate entered",IF(E49=0,"",IF(F49="","Error Detected, No Pensionable pay",IF(AS49=1,"No Part Time Status Entered",IF(AR49=1,"No Part Time Hours Entered",IF(ISERROR(AD49)," Unknown Values entered.",IF(V49+W49&lt;1,"Acceptable",IF(T49+U49=200, "No Contributions Entered", IF(M49="","Error Detected, Choose reason&gt;",IF(Z49="1",IF(V49=1,"Please Enter Deemed Pensionable Pay","Add relevant Details Above"),"Please give details Above")))))))))))))</f>
        <v/>
      </c>
      <c r="M49" s="260"/>
      <c r="N49" s="91"/>
      <c r="O49" s="91" t="str">
        <f t="shared" si="1"/>
        <v/>
      </c>
      <c r="P49" s="94">
        <f t="shared" si="2"/>
        <v>0</v>
      </c>
      <c r="Q49" s="94">
        <f t="shared" si="2"/>
        <v>0</v>
      </c>
      <c r="R49" s="218">
        <f>(ROUND((F49/100*'Member Info'!$W$2), 2))</f>
        <v>0</v>
      </c>
      <c r="S49" s="218" t="e">
        <f t="shared" si="3"/>
        <v>#VALUE!</v>
      </c>
      <c r="T49" s="218" t="str">
        <f t="shared" si="4"/>
        <v/>
      </c>
      <c r="U49" s="227" t="str">
        <f t="shared" si="5"/>
        <v/>
      </c>
      <c r="V49" s="228" t="str">
        <f t="shared" si="6"/>
        <v/>
      </c>
      <c r="W49" s="228" t="str">
        <f t="shared" si="7"/>
        <v/>
      </c>
      <c r="X49" s="222">
        <f t="shared" si="8"/>
        <v>0</v>
      </c>
      <c r="Y49" s="110">
        <f t="shared" si="9"/>
        <v>0</v>
      </c>
      <c r="Z49" s="235" t="str">
        <f t="shared" si="10"/>
        <v/>
      </c>
      <c r="AA49" s="240" t="b">
        <f t="shared" si="11"/>
        <v>0</v>
      </c>
      <c r="AB49" s="235">
        <f t="shared" si="12"/>
        <v>0</v>
      </c>
      <c r="AC49" s="235">
        <f>IF('Member Info'!N46="",1,"")</f>
        <v>1</v>
      </c>
      <c r="AD49" s="243" t="e">
        <f t="shared" si="13"/>
        <v>#VALUE!</v>
      </c>
      <c r="AE49" s="130" t="str">
        <f t="shared" si="0"/>
        <v/>
      </c>
      <c r="AF49" s="124">
        <f t="shared" si="14"/>
        <v>1</v>
      </c>
      <c r="AG49" s="124" t="str">
        <f>IF('Member Info'!N46&lt;&gt;"",IF(AND('Member Info'!N46&lt;=$U$1,'Member Info'!N46&gt;=$T$1),1,0),"")</f>
        <v/>
      </c>
      <c r="AI49" s="124" t="b">
        <f t="shared" si="15"/>
        <v>0</v>
      </c>
      <c r="AJ49" s="124">
        <f t="shared" si="16"/>
        <v>0</v>
      </c>
      <c r="AL49" s="124">
        <f t="shared" si="17"/>
        <v>0</v>
      </c>
      <c r="AM49" s="124">
        <f>IF('Member Info'!F46&gt;$T$1,1,0)</f>
        <v>0</v>
      </c>
      <c r="AN49" s="124" t="b">
        <f>IF(ISERROR(T49),ERROR.TYPE(#REF!)=ERROR.TYPE(T49),FALSE)</f>
        <v>0</v>
      </c>
      <c r="AO49" s="124" t="b">
        <f>IF(ISERROR(U49),ERROR.TYPE(#REF!)=ERROR.TYPE(U49),FALSE)</f>
        <v>0</v>
      </c>
      <c r="AP49" s="124">
        <f>IF('Member Info'!F46&gt;'GP1 April 25'!$U$1,1,0)</f>
        <v>0</v>
      </c>
      <c r="AQ49" s="124">
        <f t="shared" si="18"/>
        <v>0</v>
      </c>
      <c r="AR49" s="124">
        <f t="shared" si="19"/>
        <v>0</v>
      </c>
      <c r="AS49" s="124">
        <f t="shared" si="20"/>
        <v>1</v>
      </c>
    </row>
    <row r="50" spans="1:50" x14ac:dyDescent="0.25">
      <c r="A50" s="4">
        <v>19</v>
      </c>
      <c r="B50" s="164">
        <f>'Member Info'!D47</f>
        <v>0</v>
      </c>
      <c r="C50" s="164">
        <f>'Member Info'!E47</f>
        <v>0</v>
      </c>
      <c r="D50" s="164" t="str">
        <f>'Member Info'!G47</f>
        <v/>
      </c>
      <c r="E50" s="165">
        <f>'Member Info'!B47</f>
        <v>0</v>
      </c>
      <c r="F50" s="242"/>
      <c r="G50" s="166" t="str">
        <f>IF(E50=0,"",('Member Info'!K47+'Member Info'!L47))</f>
        <v/>
      </c>
      <c r="H50" s="419"/>
      <c r="I50" s="419"/>
      <c r="J50" s="26"/>
      <c r="K50" s="26"/>
      <c r="L50" s="384" t="str">
        <f>IF(E50=0,"",IF('Member Info'!F47&gt;$U$1,CONCATENATE("Joined with practice on ", TEXT('Member Info'!F47, "DD/MM/YYYY")),IF('Member Info'!N47&lt;&gt;"",IF('Member Info'!N47&lt;$T$1,CONCATENATE("Left Scheme on ", TEXT('Member Info'!N47, "DD/MM/YYYY")),IF(OR(G50="",G50=0),"Error Detected, No rate entered",IF(E50=0,"",IF(F50="","Error Detected, No Pensionable pay",IF(AS50=1,"No Part Time Status Entered",IF(AR50=1,"No Part Time Hours Entered",IF(ISERROR(AD50)," Unknown Values entered.",IF(V50+W50&lt;1,"Acceptable",IF(T50+U50=200, "No Contributions Entered", IF(M50="","Error Detected, Choose reason&gt;",IF(Z50="1",IF(V50=1,"Please Enter Deemed Pensionable Pay","Add Any Relevant Details Above"),"Please Give Details Above"))))))))))),IF(OR(G50="",G50=0),"Error Detected, No rate entered",IF(E50=0,"",IF(F50="","Error Detected, No Pensionable pay",IF(AS50=1,"No Part Time Status Entered",IF(AR50=1,"No Part Time Hours Entered",IF(ISERROR(AD50)," Unknown Values entered.",IF(V50+W50&lt;1,"Acceptable",IF(T50+U50=200, "No Contributions Entered", IF(M50="","Error Detected, Choose reason&gt;",IF(Z50="1",IF(V50=1,"Please Enter Deemed Pensionable Pay","Add relevant Details Above"),"Please give details Above")))))))))))))</f>
        <v/>
      </c>
      <c r="M50" s="260"/>
      <c r="N50" s="91"/>
      <c r="O50" s="91" t="str">
        <f t="shared" si="1"/>
        <v/>
      </c>
      <c r="P50" s="94">
        <f t="shared" si="2"/>
        <v>0</v>
      </c>
      <c r="Q50" s="94">
        <f t="shared" si="2"/>
        <v>0</v>
      </c>
      <c r="R50" s="218">
        <f>(ROUND((F50/100*'Member Info'!$W$2), 2))</f>
        <v>0</v>
      </c>
      <c r="S50" s="218" t="e">
        <f t="shared" si="3"/>
        <v>#VALUE!</v>
      </c>
      <c r="T50" s="218" t="str">
        <f t="shared" si="4"/>
        <v/>
      </c>
      <c r="U50" s="227" t="str">
        <f t="shared" si="5"/>
        <v/>
      </c>
      <c r="V50" s="228" t="str">
        <f t="shared" si="6"/>
        <v/>
      </c>
      <c r="W50" s="228" t="str">
        <f t="shared" si="7"/>
        <v/>
      </c>
      <c r="X50" s="222">
        <f t="shared" si="8"/>
        <v>0</v>
      </c>
      <c r="Y50" s="110">
        <f t="shared" si="9"/>
        <v>0</v>
      </c>
      <c r="Z50" s="235" t="str">
        <f t="shared" si="10"/>
        <v/>
      </c>
      <c r="AA50" s="240" t="b">
        <f t="shared" si="11"/>
        <v>0</v>
      </c>
      <c r="AB50" s="235">
        <f t="shared" si="12"/>
        <v>0</v>
      </c>
      <c r="AC50" s="235">
        <f>IF('Member Info'!N47="",1,"")</f>
        <v>1</v>
      </c>
      <c r="AD50" s="243" t="e">
        <f t="shared" si="13"/>
        <v>#VALUE!</v>
      </c>
      <c r="AE50" s="130" t="str">
        <f t="shared" si="0"/>
        <v/>
      </c>
      <c r="AF50" s="124">
        <f t="shared" si="14"/>
        <v>1</v>
      </c>
      <c r="AG50" s="124" t="str">
        <f>IF('Member Info'!N47&lt;&gt;"",IF(AND('Member Info'!N47&lt;=$U$1,'Member Info'!N47&gt;=$T$1),1,0),"")</f>
        <v/>
      </c>
      <c r="AI50" s="124" t="b">
        <f t="shared" si="15"/>
        <v>0</v>
      </c>
      <c r="AJ50" s="124">
        <f t="shared" si="16"/>
        <v>0</v>
      </c>
      <c r="AL50" s="124">
        <f t="shared" si="17"/>
        <v>0</v>
      </c>
      <c r="AM50" s="124">
        <f>IF('Member Info'!F47&gt;$T$1,1,0)</f>
        <v>0</v>
      </c>
      <c r="AN50" s="124" t="b">
        <f>IF(ISERROR(T50),ERROR.TYPE(#REF!)=ERROR.TYPE(T50),FALSE)</f>
        <v>0</v>
      </c>
      <c r="AO50" s="124" t="b">
        <f>IF(ISERROR(U50),ERROR.TYPE(#REF!)=ERROR.TYPE(U50),FALSE)</f>
        <v>0</v>
      </c>
      <c r="AP50" s="124">
        <f>IF('Member Info'!F47&gt;'GP1 April 25'!$U$1,1,0)</f>
        <v>0</v>
      </c>
      <c r="AQ50" s="124">
        <f t="shared" si="18"/>
        <v>0</v>
      </c>
      <c r="AR50" s="124">
        <f t="shared" si="19"/>
        <v>0</v>
      </c>
      <c r="AS50" s="124">
        <f t="shared" si="20"/>
        <v>1</v>
      </c>
      <c r="AX50" s="421"/>
    </row>
    <row r="51" spans="1:50" x14ac:dyDescent="0.25">
      <c r="A51" s="4">
        <v>20</v>
      </c>
      <c r="B51" s="164">
        <f>'Member Info'!D48</f>
        <v>0</v>
      </c>
      <c r="C51" s="164">
        <f>'Member Info'!E48</f>
        <v>0</v>
      </c>
      <c r="D51" s="164" t="str">
        <f>'Member Info'!G48</f>
        <v/>
      </c>
      <c r="E51" s="165">
        <f>'Member Info'!B48</f>
        <v>0</v>
      </c>
      <c r="F51" s="242"/>
      <c r="G51" s="166" t="str">
        <f>IF(E51=0,"",('Member Info'!K48+'Member Info'!L48))</f>
        <v/>
      </c>
      <c r="H51" s="419"/>
      <c r="I51" s="419"/>
      <c r="J51" s="26"/>
      <c r="K51" s="26"/>
      <c r="L51" s="384" t="str">
        <f>IF(E51=0,"",IF('Member Info'!F48&gt;$U$1,CONCATENATE("Joined with practice on ", TEXT('Member Info'!F48, "DD/MM/YYYY")),IF('Member Info'!N48&lt;&gt;"",IF('Member Info'!N48&lt;$T$1,CONCATENATE("Left Scheme on ", TEXT('Member Info'!N48, "DD/MM/YYYY")),IF(OR(G51="",G51=0),"Error Detected, No rate entered",IF(E51=0,"",IF(F51="","Error Detected, No Pensionable pay",IF(AS51=1,"No Part Time Status Entered",IF(AR51=1,"No Part Time Hours Entered",IF(ISERROR(AD51)," Unknown Values entered.",IF(V51+W51&lt;1,"Acceptable",IF(T51+U51=200, "No Contributions Entered", IF(M51="","Error Detected, Choose reason&gt;",IF(Z51="1",IF(V51=1,"Please Enter Deemed Pensionable Pay","Add Any Relevant Details Above"),"Please Give Details Above"))))))))))),IF(OR(G51="",G51=0),"Error Detected, No rate entered",IF(E51=0,"",IF(F51="","Error Detected, No Pensionable pay",IF(AS51=1,"No Part Time Status Entered",IF(AR51=1,"No Part Time Hours Entered",IF(ISERROR(AD51)," Unknown Values entered.",IF(V51+W51&lt;1,"Acceptable",IF(T51+U51=200, "No Contributions Entered", IF(M51="","Error Detected, Choose reason&gt;",IF(Z51="1",IF(V51=1,"Please Enter Deemed Pensionable Pay","Add relevant Details Above"),"Please give details Above")))))))))))))</f>
        <v/>
      </c>
      <c r="M51" s="260"/>
      <c r="N51" s="91"/>
      <c r="O51" s="91" t="str">
        <f t="shared" si="1"/>
        <v/>
      </c>
      <c r="P51" s="94">
        <f t="shared" si="2"/>
        <v>0</v>
      </c>
      <c r="Q51" s="94">
        <f t="shared" si="2"/>
        <v>0</v>
      </c>
      <c r="R51" s="218">
        <f>(ROUND((F51/100*'Member Info'!$W$2), 2))</f>
        <v>0</v>
      </c>
      <c r="S51" s="218" t="e">
        <f t="shared" si="3"/>
        <v>#VALUE!</v>
      </c>
      <c r="T51" s="218" t="str">
        <f t="shared" si="4"/>
        <v/>
      </c>
      <c r="U51" s="227" t="str">
        <f t="shared" si="5"/>
        <v/>
      </c>
      <c r="V51" s="228" t="str">
        <f t="shared" si="6"/>
        <v/>
      </c>
      <c r="W51" s="228" t="str">
        <f t="shared" si="7"/>
        <v/>
      </c>
      <c r="X51" s="222">
        <f t="shared" si="8"/>
        <v>0</v>
      </c>
      <c r="Y51" s="110">
        <f t="shared" si="9"/>
        <v>0</v>
      </c>
      <c r="Z51" s="235" t="str">
        <f t="shared" si="10"/>
        <v/>
      </c>
      <c r="AA51" s="240" t="b">
        <f t="shared" si="11"/>
        <v>0</v>
      </c>
      <c r="AB51" s="235">
        <f t="shared" si="12"/>
        <v>0</v>
      </c>
      <c r="AC51" s="235">
        <f>IF('Member Info'!N48="",1,"")</f>
        <v>1</v>
      </c>
      <c r="AD51" s="243" t="e">
        <f t="shared" si="13"/>
        <v>#VALUE!</v>
      </c>
      <c r="AE51" s="130" t="str">
        <f t="shared" si="0"/>
        <v/>
      </c>
      <c r="AF51" s="124">
        <f t="shared" si="14"/>
        <v>1</v>
      </c>
      <c r="AG51" s="124" t="str">
        <f>IF('Member Info'!N48&lt;&gt;"",IF(AND('Member Info'!N48&lt;=$U$1,'Member Info'!N48&gt;=$T$1),1,0),"")</f>
        <v/>
      </c>
      <c r="AI51" s="124" t="b">
        <f t="shared" si="15"/>
        <v>0</v>
      </c>
      <c r="AJ51" s="124">
        <f t="shared" si="16"/>
        <v>0</v>
      </c>
      <c r="AL51" s="124">
        <f t="shared" si="17"/>
        <v>0</v>
      </c>
      <c r="AM51" s="124">
        <f>IF('Member Info'!F48&gt;$T$1,1,0)</f>
        <v>0</v>
      </c>
      <c r="AN51" s="124" t="b">
        <f>IF(ISERROR(T51),ERROR.TYPE(#REF!)=ERROR.TYPE(T51),FALSE)</f>
        <v>0</v>
      </c>
      <c r="AO51" s="124" t="b">
        <f>IF(ISERROR(U51),ERROR.TYPE(#REF!)=ERROR.TYPE(U51),FALSE)</f>
        <v>0</v>
      </c>
      <c r="AP51" s="124">
        <f>IF('Member Info'!F48&gt;'GP1 April 25'!$U$1,1,0)</f>
        <v>0</v>
      </c>
      <c r="AQ51" s="124">
        <f t="shared" si="18"/>
        <v>0</v>
      </c>
      <c r="AR51" s="124">
        <f t="shared" si="19"/>
        <v>0</v>
      </c>
      <c r="AS51" s="124">
        <f t="shared" si="20"/>
        <v>1</v>
      </c>
    </row>
    <row r="52" spans="1:50" x14ac:dyDescent="0.25">
      <c r="A52" s="4">
        <v>21</v>
      </c>
      <c r="B52" s="164">
        <f>'Member Info'!D49</f>
        <v>0</v>
      </c>
      <c r="C52" s="164">
        <f>'Member Info'!E49</f>
        <v>0</v>
      </c>
      <c r="D52" s="164" t="str">
        <f>'Member Info'!G49</f>
        <v/>
      </c>
      <c r="E52" s="165">
        <f>'Member Info'!B49</f>
        <v>0</v>
      </c>
      <c r="F52" s="242"/>
      <c r="G52" s="166" t="str">
        <f>IF(E52=0,"",('Member Info'!K49+'Member Info'!L49))</f>
        <v/>
      </c>
      <c r="H52" s="419"/>
      <c r="I52" s="419"/>
      <c r="J52" s="26"/>
      <c r="K52" s="26"/>
      <c r="L52" s="384" t="str">
        <f>IF(E52=0,"",IF('Member Info'!F49&gt;$U$1,CONCATENATE("Joined with practice on ", TEXT('Member Info'!F49, "DD/MM/YYYY")),IF('Member Info'!N49&lt;&gt;"",IF('Member Info'!N49&lt;$T$1,CONCATENATE("Left Scheme on ", TEXT('Member Info'!N49, "DD/MM/YYYY")),IF(OR(G52="",G52=0),"Error Detected, No rate entered",IF(E52=0,"",IF(F52="","Error Detected, No Pensionable pay",IF(AS52=1,"No Part Time Status Entered",IF(AR52=1,"No Part Time Hours Entered",IF(ISERROR(AD52)," Unknown Values entered.",IF(V52+W52&lt;1,"Acceptable",IF(T52+U52=200, "No Contributions Entered", IF(M52="","Error Detected, Choose reason&gt;",IF(Z52="1",IF(V52=1,"Please Enter Deemed Pensionable Pay","Add Any Relevant Details Above"),"Please Give Details Above"))))))))))),IF(OR(G52="",G52=0),"Error Detected, No rate entered",IF(E52=0,"",IF(F52="","Error Detected, No Pensionable pay",IF(AS52=1,"No Part Time Status Entered",IF(AR52=1,"No Part Time Hours Entered",IF(ISERROR(AD52)," Unknown Values entered.",IF(V52+W52&lt;1,"Acceptable",IF(T52+U52=200, "No Contributions Entered", IF(M52="","Error Detected, Choose reason&gt;",IF(Z52="1",IF(V52=1,"Please Enter Deemed Pensionable Pay","Add relevant Details Above"),"Please give details Above")))))))))))))</f>
        <v/>
      </c>
      <c r="M52" s="260"/>
      <c r="N52" s="91"/>
      <c r="O52" s="91" t="str">
        <f t="shared" si="1"/>
        <v/>
      </c>
      <c r="P52" s="94">
        <f t="shared" si="2"/>
        <v>0</v>
      </c>
      <c r="Q52" s="94">
        <f t="shared" si="2"/>
        <v>0</v>
      </c>
      <c r="R52" s="218">
        <f>(ROUND((F52/100*'Member Info'!$W$2), 2))</f>
        <v>0</v>
      </c>
      <c r="S52" s="218" t="e">
        <f t="shared" si="3"/>
        <v>#VALUE!</v>
      </c>
      <c r="T52" s="218" t="str">
        <f t="shared" si="4"/>
        <v/>
      </c>
      <c r="U52" s="227" t="str">
        <f t="shared" si="5"/>
        <v/>
      </c>
      <c r="V52" s="228" t="str">
        <f t="shared" si="6"/>
        <v/>
      </c>
      <c r="W52" s="228" t="str">
        <f t="shared" si="7"/>
        <v/>
      </c>
      <c r="X52" s="222">
        <f t="shared" si="8"/>
        <v>0</v>
      </c>
      <c r="Y52" s="110">
        <f t="shared" si="9"/>
        <v>0</v>
      </c>
      <c r="Z52" s="235" t="str">
        <f t="shared" si="10"/>
        <v/>
      </c>
      <c r="AA52" s="240" t="b">
        <f t="shared" si="11"/>
        <v>0</v>
      </c>
      <c r="AB52" s="235">
        <f t="shared" si="12"/>
        <v>0</v>
      </c>
      <c r="AC52" s="235">
        <f>IF('Member Info'!N49="",1,"")</f>
        <v>1</v>
      </c>
      <c r="AD52" s="243" t="e">
        <f t="shared" si="13"/>
        <v>#VALUE!</v>
      </c>
      <c r="AE52" s="130" t="str">
        <f t="shared" si="0"/>
        <v/>
      </c>
      <c r="AF52" s="124">
        <f t="shared" si="14"/>
        <v>1</v>
      </c>
      <c r="AG52" s="124" t="str">
        <f>IF('Member Info'!N49&lt;&gt;"",IF(AND('Member Info'!N49&lt;=$U$1,'Member Info'!N49&gt;=$T$1),1,0),"")</f>
        <v/>
      </c>
      <c r="AI52" s="124" t="b">
        <f t="shared" si="15"/>
        <v>0</v>
      </c>
      <c r="AJ52" s="124">
        <f t="shared" si="16"/>
        <v>0</v>
      </c>
      <c r="AL52" s="124">
        <f t="shared" si="17"/>
        <v>0</v>
      </c>
      <c r="AM52" s="124">
        <f>IF('Member Info'!F49&gt;$T$1,1,0)</f>
        <v>0</v>
      </c>
      <c r="AN52" s="124" t="b">
        <f>IF(ISERROR(T52),ERROR.TYPE(#REF!)=ERROR.TYPE(T52),FALSE)</f>
        <v>0</v>
      </c>
      <c r="AO52" s="124" t="b">
        <f>IF(ISERROR(U52),ERROR.TYPE(#REF!)=ERROR.TYPE(U52),FALSE)</f>
        <v>0</v>
      </c>
      <c r="AP52" s="124">
        <f>IF('Member Info'!F49&gt;'GP1 April 25'!$U$1,1,0)</f>
        <v>0</v>
      </c>
      <c r="AQ52" s="124">
        <f t="shared" si="18"/>
        <v>0</v>
      </c>
      <c r="AR52" s="124">
        <f t="shared" si="19"/>
        <v>0</v>
      </c>
      <c r="AS52" s="124">
        <f t="shared" si="20"/>
        <v>1</v>
      </c>
    </row>
    <row r="53" spans="1:50" x14ac:dyDescent="0.25">
      <c r="A53" s="4">
        <v>22</v>
      </c>
      <c r="B53" s="164">
        <f>'Member Info'!D50</f>
        <v>0</v>
      </c>
      <c r="C53" s="164">
        <f>'Member Info'!E50</f>
        <v>0</v>
      </c>
      <c r="D53" s="164" t="str">
        <f>'Member Info'!G50</f>
        <v/>
      </c>
      <c r="E53" s="165">
        <f>'Member Info'!B50</f>
        <v>0</v>
      </c>
      <c r="F53" s="242"/>
      <c r="G53" s="166" t="str">
        <f>IF(E53=0,"",('Member Info'!K50+'Member Info'!L50))</f>
        <v/>
      </c>
      <c r="H53" s="419"/>
      <c r="I53" s="419"/>
      <c r="J53" s="26"/>
      <c r="K53" s="26"/>
      <c r="L53" s="384" t="str">
        <f>IF(E53=0,"",IF('Member Info'!F50&gt;$U$1,CONCATENATE("Joined with practice on ", TEXT('Member Info'!F50, "DD/MM/YYYY")),IF('Member Info'!N50&lt;&gt;"",IF('Member Info'!N50&lt;$T$1,CONCATENATE("Left Scheme on ", TEXT('Member Info'!N50, "DD/MM/YYYY")),IF(OR(G53="",G53=0),"Error Detected, No rate entered",IF(E53=0,"",IF(F53="","Error Detected, No Pensionable pay",IF(AS53=1,"No Part Time Status Entered",IF(AR53=1,"No Part Time Hours Entered",IF(ISERROR(AD53)," Unknown Values entered.",IF(V53+W53&lt;1,"Acceptable",IF(T53+U53=200, "No Contributions Entered", IF(M53="","Error Detected, Choose reason&gt;",IF(Z53="1",IF(V53=1,"Please Enter Deemed Pensionable Pay","Add Any Relevant Details Above"),"Please Give Details Above"))))))))))),IF(OR(G53="",G53=0),"Error Detected, No rate entered",IF(E53=0,"",IF(F53="","Error Detected, No Pensionable pay",IF(AS53=1,"No Part Time Status Entered",IF(AR53=1,"No Part Time Hours Entered",IF(ISERROR(AD53)," Unknown Values entered.",IF(V53+W53&lt;1,"Acceptable",IF(T53+U53=200, "No Contributions Entered", IF(M53="","Error Detected, Choose reason&gt;",IF(Z53="1",IF(V53=1,"Please Enter Deemed Pensionable Pay","Add relevant Details Above"),"Please give details Above")))))))))))))</f>
        <v/>
      </c>
      <c r="M53" s="260"/>
      <c r="N53" s="91"/>
      <c r="O53" s="91" t="str">
        <f t="shared" si="1"/>
        <v/>
      </c>
      <c r="P53" s="94">
        <f t="shared" si="2"/>
        <v>0</v>
      </c>
      <c r="Q53" s="94">
        <f t="shared" si="2"/>
        <v>0</v>
      </c>
      <c r="R53" s="218">
        <f>(ROUND((F53/100*'Member Info'!$W$2), 2))</f>
        <v>0</v>
      </c>
      <c r="S53" s="218" t="e">
        <f t="shared" si="3"/>
        <v>#VALUE!</v>
      </c>
      <c r="T53" s="218" t="str">
        <f t="shared" si="4"/>
        <v/>
      </c>
      <c r="U53" s="227" t="str">
        <f t="shared" si="5"/>
        <v/>
      </c>
      <c r="V53" s="228" t="str">
        <f t="shared" si="6"/>
        <v/>
      </c>
      <c r="W53" s="228" t="str">
        <f t="shared" si="7"/>
        <v/>
      </c>
      <c r="X53" s="222">
        <f t="shared" si="8"/>
        <v>0</v>
      </c>
      <c r="Y53" s="110">
        <f t="shared" si="9"/>
        <v>0</v>
      </c>
      <c r="Z53" s="235" t="str">
        <f t="shared" si="10"/>
        <v/>
      </c>
      <c r="AA53" s="240" t="b">
        <f t="shared" si="11"/>
        <v>0</v>
      </c>
      <c r="AB53" s="235">
        <f t="shared" si="12"/>
        <v>0</v>
      </c>
      <c r="AC53" s="235">
        <f>IF('Member Info'!N50="",1,"")</f>
        <v>1</v>
      </c>
      <c r="AD53" s="243" t="e">
        <f t="shared" si="13"/>
        <v>#VALUE!</v>
      </c>
      <c r="AE53" s="130" t="str">
        <f t="shared" si="0"/>
        <v/>
      </c>
      <c r="AF53" s="124">
        <f t="shared" si="14"/>
        <v>1</v>
      </c>
      <c r="AG53" s="124" t="str">
        <f>IF('Member Info'!N50&lt;&gt;"",IF(AND('Member Info'!N50&lt;=$U$1,'Member Info'!N50&gt;=$T$1),1,0),"")</f>
        <v/>
      </c>
      <c r="AI53" s="124" t="b">
        <f t="shared" si="15"/>
        <v>0</v>
      </c>
      <c r="AJ53" s="124">
        <f t="shared" si="16"/>
        <v>0</v>
      </c>
      <c r="AL53" s="124">
        <f t="shared" si="17"/>
        <v>0</v>
      </c>
      <c r="AM53" s="124">
        <f>IF('Member Info'!F50&gt;$T$1,1,0)</f>
        <v>0</v>
      </c>
      <c r="AN53" s="124" t="b">
        <f>IF(ISERROR(T53),ERROR.TYPE(#REF!)=ERROR.TYPE(T53),FALSE)</f>
        <v>0</v>
      </c>
      <c r="AO53" s="124" t="b">
        <f>IF(ISERROR(U53),ERROR.TYPE(#REF!)=ERROR.TYPE(U53),FALSE)</f>
        <v>0</v>
      </c>
      <c r="AP53" s="124">
        <f>IF('Member Info'!F50&gt;'GP1 April 25'!$U$1,1,0)</f>
        <v>0</v>
      </c>
      <c r="AQ53" s="124">
        <f t="shared" si="18"/>
        <v>0</v>
      </c>
      <c r="AR53" s="124">
        <f t="shared" si="19"/>
        <v>0</v>
      </c>
      <c r="AS53" s="124">
        <f t="shared" si="20"/>
        <v>1</v>
      </c>
    </row>
    <row r="54" spans="1:50" x14ac:dyDescent="0.25">
      <c r="A54" s="4">
        <v>23</v>
      </c>
      <c r="B54" s="164">
        <f>'Member Info'!D51</f>
        <v>0</v>
      </c>
      <c r="C54" s="164">
        <f>'Member Info'!E51</f>
        <v>0</v>
      </c>
      <c r="D54" s="164" t="str">
        <f>'Member Info'!G51</f>
        <v/>
      </c>
      <c r="E54" s="165">
        <f>'Member Info'!B51</f>
        <v>0</v>
      </c>
      <c r="F54" s="242"/>
      <c r="G54" s="166" t="str">
        <f>IF(E54=0,"",('Member Info'!K51+'Member Info'!L51))</f>
        <v/>
      </c>
      <c r="H54" s="419"/>
      <c r="I54" s="419"/>
      <c r="J54" s="26"/>
      <c r="K54" s="26"/>
      <c r="L54" s="384" t="str">
        <f>IF(E54=0,"",IF('Member Info'!F51&gt;$U$1,CONCATENATE("Joined with practice on ", TEXT('Member Info'!F51, "DD/MM/YYYY")),IF('Member Info'!N51&lt;&gt;"",IF('Member Info'!N51&lt;$T$1,CONCATENATE("Left Scheme on ", TEXT('Member Info'!N51, "DD/MM/YYYY")),IF(OR(G54="",G54=0),"Error Detected, No rate entered",IF(E54=0,"",IF(F54="","Error Detected, No Pensionable pay",IF(AS54=1,"No Part Time Status Entered",IF(AR54=1,"No Part Time Hours Entered",IF(ISERROR(AD54)," Unknown Values entered.",IF(V54+W54&lt;1,"Acceptable",IF(T54+U54=200, "No Contributions Entered", IF(M54="","Error Detected, Choose reason&gt;",IF(Z54="1",IF(V54=1,"Please Enter Deemed Pensionable Pay","Add Any Relevant Details Above"),"Please Give Details Above"))))))))))),IF(OR(G54="",G54=0),"Error Detected, No rate entered",IF(E54=0,"",IF(F54="","Error Detected, No Pensionable pay",IF(AS54=1,"No Part Time Status Entered",IF(AR54=1,"No Part Time Hours Entered",IF(ISERROR(AD54)," Unknown Values entered.",IF(V54+W54&lt;1,"Acceptable",IF(T54+U54=200, "No Contributions Entered", IF(M54="","Error Detected, Choose reason&gt;",IF(Z54="1",IF(V54=1,"Please Enter Deemed Pensionable Pay","Add relevant Details Above"),"Please give details Above")))))))))))))</f>
        <v/>
      </c>
      <c r="M54" s="260"/>
      <c r="N54" s="91"/>
      <c r="O54" s="91" t="str">
        <f t="shared" si="1"/>
        <v/>
      </c>
      <c r="P54" s="94">
        <f t="shared" si="2"/>
        <v>0</v>
      </c>
      <c r="Q54" s="94">
        <f t="shared" si="2"/>
        <v>0</v>
      </c>
      <c r="R54" s="218">
        <f>(ROUND((F54/100*'Member Info'!$W$2), 2))</f>
        <v>0</v>
      </c>
      <c r="S54" s="218" t="e">
        <f t="shared" si="3"/>
        <v>#VALUE!</v>
      </c>
      <c r="T54" s="218" t="str">
        <f t="shared" si="4"/>
        <v/>
      </c>
      <c r="U54" s="227" t="str">
        <f t="shared" si="5"/>
        <v/>
      </c>
      <c r="V54" s="228" t="str">
        <f t="shared" si="6"/>
        <v/>
      </c>
      <c r="W54" s="228" t="str">
        <f t="shared" si="7"/>
        <v/>
      </c>
      <c r="X54" s="222">
        <f t="shared" si="8"/>
        <v>0</v>
      </c>
      <c r="Y54" s="110">
        <f t="shared" si="9"/>
        <v>0</v>
      </c>
      <c r="Z54" s="235" t="str">
        <f t="shared" si="10"/>
        <v/>
      </c>
      <c r="AA54" s="240" t="b">
        <f t="shared" si="11"/>
        <v>0</v>
      </c>
      <c r="AB54" s="235">
        <f t="shared" si="12"/>
        <v>0</v>
      </c>
      <c r="AC54" s="235">
        <f>IF('Member Info'!N51="",1,"")</f>
        <v>1</v>
      </c>
      <c r="AD54" s="243" t="e">
        <f t="shared" si="13"/>
        <v>#VALUE!</v>
      </c>
      <c r="AE54" s="130" t="str">
        <f t="shared" si="0"/>
        <v/>
      </c>
      <c r="AF54" s="124">
        <f t="shared" si="14"/>
        <v>1</v>
      </c>
      <c r="AG54" s="124" t="str">
        <f>IF('Member Info'!N51&lt;&gt;"",IF(AND('Member Info'!N51&lt;=$U$1,'Member Info'!N51&gt;=$T$1),1,0),"")</f>
        <v/>
      </c>
      <c r="AI54" s="124" t="b">
        <f t="shared" si="15"/>
        <v>0</v>
      </c>
      <c r="AJ54" s="124">
        <f t="shared" si="16"/>
        <v>0</v>
      </c>
      <c r="AL54" s="124">
        <f t="shared" si="17"/>
        <v>0</v>
      </c>
      <c r="AM54" s="124">
        <f>IF('Member Info'!F51&gt;$T$1,1,0)</f>
        <v>0</v>
      </c>
      <c r="AN54" s="124" t="b">
        <f>IF(ISERROR(T54),ERROR.TYPE(#REF!)=ERROR.TYPE(T54),FALSE)</f>
        <v>0</v>
      </c>
      <c r="AO54" s="124" t="b">
        <f>IF(ISERROR(U54),ERROR.TYPE(#REF!)=ERROR.TYPE(U54),FALSE)</f>
        <v>0</v>
      </c>
      <c r="AP54" s="124">
        <f>IF('Member Info'!F51&gt;'GP1 April 25'!$U$1,1,0)</f>
        <v>0</v>
      </c>
      <c r="AQ54" s="124">
        <f t="shared" si="18"/>
        <v>0</v>
      </c>
      <c r="AR54" s="124">
        <f t="shared" si="19"/>
        <v>0</v>
      </c>
      <c r="AS54" s="124">
        <f t="shared" si="20"/>
        <v>1</v>
      </c>
    </row>
    <row r="55" spans="1:50" x14ac:dyDescent="0.25">
      <c r="A55" s="4">
        <v>24</v>
      </c>
      <c r="B55" s="164">
        <f>'Member Info'!D52</f>
        <v>0</v>
      </c>
      <c r="C55" s="164">
        <f>'Member Info'!E52</f>
        <v>0</v>
      </c>
      <c r="D55" s="164" t="str">
        <f>'Member Info'!G52</f>
        <v/>
      </c>
      <c r="E55" s="165">
        <f>'Member Info'!B52</f>
        <v>0</v>
      </c>
      <c r="F55" s="242"/>
      <c r="G55" s="166" t="str">
        <f>IF(E55=0,"",('Member Info'!K52+'Member Info'!L52))</f>
        <v/>
      </c>
      <c r="H55" s="419"/>
      <c r="I55" s="419"/>
      <c r="J55" s="26"/>
      <c r="K55" s="26"/>
      <c r="L55" s="384" t="str">
        <f>IF(E55=0,"",IF('Member Info'!F52&gt;$U$1,CONCATENATE("Joined with practice on ", TEXT('Member Info'!F52, "DD/MM/YYYY")),IF('Member Info'!N52&lt;&gt;"",IF('Member Info'!N52&lt;$T$1,CONCATENATE("Left Scheme on ", TEXT('Member Info'!N52, "DD/MM/YYYY")),IF(OR(G55="",G55=0),"Error Detected, No rate entered",IF(E55=0,"",IF(F55="","Error Detected, No Pensionable pay",IF(AS55=1,"No Part Time Status Entered",IF(AR55=1,"No Part Time Hours Entered",IF(ISERROR(AD55)," Unknown Values entered.",IF(V55+W55&lt;1,"Acceptable",IF(T55+U55=200, "No Contributions Entered", IF(M55="","Error Detected, Choose reason&gt;",IF(Z55="1",IF(V55=1,"Please Enter Deemed Pensionable Pay","Add Any Relevant Details Above"),"Please Give Details Above"))))))))))),IF(OR(G55="",G55=0),"Error Detected, No rate entered",IF(E55=0,"",IF(F55="","Error Detected, No Pensionable pay",IF(AS55=1,"No Part Time Status Entered",IF(AR55=1,"No Part Time Hours Entered",IF(ISERROR(AD55)," Unknown Values entered.",IF(V55+W55&lt;1,"Acceptable",IF(T55+U55=200, "No Contributions Entered", IF(M55="","Error Detected, Choose reason&gt;",IF(Z55="1",IF(V55=1,"Please Enter Deemed Pensionable Pay","Add relevant Details Above"),"Please give details Above")))))))))))))</f>
        <v/>
      </c>
      <c r="M55" s="260"/>
      <c r="N55" s="91"/>
      <c r="O55" s="91" t="str">
        <f t="shared" si="1"/>
        <v/>
      </c>
      <c r="P55" s="94">
        <f t="shared" si="2"/>
        <v>0</v>
      </c>
      <c r="Q55" s="94">
        <f t="shared" si="2"/>
        <v>0</v>
      </c>
      <c r="R55" s="218">
        <f>(ROUND((F55/100*'Member Info'!$W$2), 2))</f>
        <v>0</v>
      </c>
      <c r="S55" s="218" t="e">
        <f t="shared" si="3"/>
        <v>#VALUE!</v>
      </c>
      <c r="T55" s="218" t="str">
        <f t="shared" si="4"/>
        <v/>
      </c>
      <c r="U55" s="227" t="str">
        <f t="shared" si="5"/>
        <v/>
      </c>
      <c r="V55" s="228" t="str">
        <f t="shared" si="6"/>
        <v/>
      </c>
      <c r="W55" s="228" t="str">
        <f t="shared" si="7"/>
        <v/>
      </c>
      <c r="X55" s="222">
        <f t="shared" si="8"/>
        <v>0</v>
      </c>
      <c r="Y55" s="110">
        <f t="shared" si="9"/>
        <v>0</v>
      </c>
      <c r="Z55" s="235" t="str">
        <f t="shared" si="10"/>
        <v/>
      </c>
      <c r="AA55" s="240" t="b">
        <f t="shared" si="11"/>
        <v>0</v>
      </c>
      <c r="AB55" s="235">
        <f t="shared" si="12"/>
        <v>0</v>
      </c>
      <c r="AC55" s="235">
        <f>IF('Member Info'!N52="",1,"")</f>
        <v>1</v>
      </c>
      <c r="AD55" s="243" t="e">
        <f t="shared" si="13"/>
        <v>#VALUE!</v>
      </c>
      <c r="AE55" s="130" t="str">
        <f t="shared" si="0"/>
        <v/>
      </c>
      <c r="AF55" s="124">
        <f t="shared" si="14"/>
        <v>1</v>
      </c>
      <c r="AG55" s="124" t="str">
        <f>IF('Member Info'!N52&lt;&gt;"",IF(AND('Member Info'!N52&lt;=$U$1,'Member Info'!N52&gt;=$T$1),1,0),"")</f>
        <v/>
      </c>
      <c r="AI55" s="124" t="b">
        <f t="shared" si="15"/>
        <v>0</v>
      </c>
      <c r="AJ55" s="124">
        <f t="shared" si="16"/>
        <v>0</v>
      </c>
      <c r="AL55" s="124">
        <f t="shared" si="17"/>
        <v>0</v>
      </c>
      <c r="AM55" s="124">
        <f>IF('Member Info'!F52&gt;$T$1,1,0)</f>
        <v>0</v>
      </c>
      <c r="AN55" s="124" t="b">
        <f>IF(ISERROR(T55),ERROR.TYPE(#REF!)=ERROR.TYPE(T55),FALSE)</f>
        <v>0</v>
      </c>
      <c r="AO55" s="124" t="b">
        <f>IF(ISERROR(U55),ERROR.TYPE(#REF!)=ERROR.TYPE(U55),FALSE)</f>
        <v>0</v>
      </c>
      <c r="AP55" s="124">
        <f>IF('Member Info'!F52&gt;'GP1 April 25'!$U$1,1,0)</f>
        <v>0</v>
      </c>
      <c r="AQ55" s="124">
        <f t="shared" si="18"/>
        <v>0</v>
      </c>
      <c r="AR55" s="124">
        <f t="shared" si="19"/>
        <v>0</v>
      </c>
      <c r="AS55" s="124">
        <f t="shared" si="20"/>
        <v>1</v>
      </c>
    </row>
    <row r="56" spans="1:50" x14ac:dyDescent="0.25">
      <c r="A56" s="4">
        <v>25</v>
      </c>
      <c r="B56" s="164">
        <f>'Member Info'!D53</f>
        <v>0</v>
      </c>
      <c r="C56" s="164">
        <f>'Member Info'!E53</f>
        <v>0</v>
      </c>
      <c r="D56" s="164" t="str">
        <f>'Member Info'!G53</f>
        <v/>
      </c>
      <c r="E56" s="165">
        <f>'Member Info'!B53</f>
        <v>0</v>
      </c>
      <c r="F56" s="242"/>
      <c r="G56" s="166" t="str">
        <f>IF(E56=0,"",('Member Info'!K53+'Member Info'!L53))</f>
        <v/>
      </c>
      <c r="H56" s="419"/>
      <c r="I56" s="419"/>
      <c r="J56" s="26"/>
      <c r="K56" s="26"/>
      <c r="L56" s="384" t="str">
        <f>IF(E56=0,"",IF('Member Info'!F53&gt;$U$1,CONCATENATE("Joined with practice on ", TEXT('Member Info'!F53, "DD/MM/YYYY")),IF('Member Info'!N53&lt;&gt;"",IF('Member Info'!N53&lt;$T$1,CONCATENATE("Left Scheme on ", TEXT('Member Info'!N53, "DD/MM/YYYY")),IF(OR(G56="",G56=0),"Error Detected, No rate entered",IF(E56=0,"",IF(F56="","Error Detected, No Pensionable pay",IF(AS56=1,"No Part Time Status Entered",IF(AR56=1,"No Part Time Hours Entered",IF(ISERROR(AD56)," Unknown Values entered.",IF(V56+W56&lt;1,"Acceptable",IF(T56+U56=200, "No Contributions Entered", IF(M56="","Error Detected, Choose reason&gt;",IF(Z56="1",IF(V56=1,"Please Enter Deemed Pensionable Pay","Add Any Relevant Details Above"),"Please Give Details Above"))))))))))),IF(OR(G56="",G56=0),"Error Detected, No rate entered",IF(E56=0,"",IF(F56="","Error Detected, No Pensionable pay",IF(AS56=1,"No Part Time Status Entered",IF(AR56=1,"No Part Time Hours Entered",IF(ISERROR(AD56)," Unknown Values entered.",IF(V56+W56&lt;1,"Acceptable",IF(T56+U56=200, "No Contributions Entered", IF(M56="","Error Detected, Choose reason&gt;",IF(Z56="1",IF(V56=1,"Please Enter Deemed Pensionable Pay","Add relevant Details Above"),"Please give details Above")))))))))))))</f>
        <v/>
      </c>
      <c r="M56" s="260"/>
      <c r="N56" s="91"/>
      <c r="O56" s="91" t="str">
        <f t="shared" si="1"/>
        <v/>
      </c>
      <c r="P56" s="94">
        <f t="shared" si="2"/>
        <v>0</v>
      </c>
      <c r="Q56" s="94">
        <f t="shared" si="2"/>
        <v>0</v>
      </c>
      <c r="R56" s="218">
        <f>(ROUND((F56/100*'Member Info'!$W$2), 2))</f>
        <v>0</v>
      </c>
      <c r="S56" s="218" t="e">
        <f t="shared" si="3"/>
        <v>#VALUE!</v>
      </c>
      <c r="T56" s="218" t="str">
        <f t="shared" si="4"/>
        <v/>
      </c>
      <c r="U56" s="227" t="str">
        <f t="shared" si="5"/>
        <v/>
      </c>
      <c r="V56" s="228" t="str">
        <f t="shared" si="6"/>
        <v/>
      </c>
      <c r="W56" s="228" t="str">
        <f t="shared" si="7"/>
        <v/>
      </c>
      <c r="X56" s="222">
        <f t="shared" si="8"/>
        <v>0</v>
      </c>
      <c r="Y56" s="110">
        <f t="shared" si="9"/>
        <v>0</v>
      </c>
      <c r="Z56" s="235" t="str">
        <f t="shared" si="10"/>
        <v/>
      </c>
      <c r="AA56" s="240" t="b">
        <f t="shared" si="11"/>
        <v>0</v>
      </c>
      <c r="AB56" s="235">
        <f t="shared" si="12"/>
        <v>0</v>
      </c>
      <c r="AC56" s="235">
        <f>IF('Member Info'!N53="",1,"")</f>
        <v>1</v>
      </c>
      <c r="AD56" s="243" t="e">
        <f t="shared" si="13"/>
        <v>#VALUE!</v>
      </c>
      <c r="AE56" s="130" t="str">
        <f t="shared" si="0"/>
        <v/>
      </c>
      <c r="AF56" s="124">
        <f t="shared" si="14"/>
        <v>1</v>
      </c>
      <c r="AG56" s="124" t="str">
        <f>IF('Member Info'!N53&lt;&gt;"",IF(AND('Member Info'!N53&lt;=$U$1,'Member Info'!N53&gt;=$T$1),1,0),"")</f>
        <v/>
      </c>
      <c r="AI56" s="124" t="b">
        <f t="shared" si="15"/>
        <v>0</v>
      </c>
      <c r="AJ56" s="124">
        <f t="shared" si="16"/>
        <v>0</v>
      </c>
      <c r="AL56" s="124">
        <f t="shared" si="17"/>
        <v>0</v>
      </c>
      <c r="AM56" s="124">
        <f>IF('Member Info'!F53&gt;$T$1,1,0)</f>
        <v>0</v>
      </c>
      <c r="AN56" s="124" t="b">
        <f>IF(ISERROR(T56),ERROR.TYPE(#REF!)=ERROR.TYPE(T56),FALSE)</f>
        <v>0</v>
      </c>
      <c r="AO56" s="124" t="b">
        <f>IF(ISERROR(U56),ERROR.TYPE(#REF!)=ERROR.TYPE(U56),FALSE)</f>
        <v>0</v>
      </c>
      <c r="AP56" s="124">
        <f>IF('Member Info'!F53&gt;'GP1 April 25'!$U$1,1,0)</f>
        <v>0</v>
      </c>
      <c r="AQ56" s="124">
        <f t="shared" si="18"/>
        <v>0</v>
      </c>
      <c r="AR56" s="124">
        <f t="shared" si="19"/>
        <v>0</v>
      </c>
      <c r="AS56" s="124">
        <f t="shared" si="20"/>
        <v>1</v>
      </c>
    </row>
    <row r="57" spans="1:50" x14ac:dyDescent="0.25">
      <c r="A57" s="4">
        <v>26</v>
      </c>
      <c r="B57" s="164">
        <f>'Member Info'!D54</f>
        <v>0</v>
      </c>
      <c r="C57" s="164">
        <f>'Member Info'!E54</f>
        <v>0</v>
      </c>
      <c r="D57" s="164" t="str">
        <f>'Member Info'!G54</f>
        <v/>
      </c>
      <c r="E57" s="165">
        <f>'Member Info'!B54</f>
        <v>0</v>
      </c>
      <c r="F57" s="242"/>
      <c r="G57" s="166" t="str">
        <f>IF(E57=0,"",('Member Info'!K54+'Member Info'!L54))</f>
        <v/>
      </c>
      <c r="H57" s="419"/>
      <c r="I57" s="419"/>
      <c r="J57" s="26"/>
      <c r="K57" s="26"/>
      <c r="L57" s="384" t="str">
        <f>IF(E57=0,"",IF('Member Info'!F54&gt;$U$1,CONCATENATE("Joined with practice on ", TEXT('Member Info'!F54, "DD/MM/YYYY")),IF('Member Info'!N54&lt;&gt;"",IF('Member Info'!N54&lt;$T$1,CONCATENATE("Left Scheme on ", TEXT('Member Info'!N54, "DD/MM/YYYY")),IF(OR(G57="",G57=0),"Error Detected, No rate entered",IF(E57=0,"",IF(F57="","Error Detected, No Pensionable pay",IF(AS57=1,"No Part Time Status Entered",IF(AR57=1,"No Part Time Hours Entered",IF(ISERROR(AD57)," Unknown Values entered.",IF(V57+W57&lt;1,"Acceptable",IF(T57+U57=200, "No Contributions Entered", IF(M57="","Error Detected, Choose reason&gt;",IF(Z57="1",IF(V57=1,"Please Enter Deemed Pensionable Pay","Add Any Relevant Details Above"),"Please Give Details Above"))))))))))),IF(OR(G57="",G57=0),"Error Detected, No rate entered",IF(E57=0,"",IF(F57="","Error Detected, No Pensionable pay",IF(AS57=1,"No Part Time Status Entered",IF(AR57=1,"No Part Time Hours Entered",IF(ISERROR(AD57)," Unknown Values entered.",IF(V57+W57&lt;1,"Acceptable",IF(T57+U57=200, "No Contributions Entered", IF(M57="","Error Detected, Choose reason&gt;",IF(Z57="1",IF(V57=1,"Please Enter Deemed Pensionable Pay","Add relevant Details Above"),"Please give details Above")))))))))))))</f>
        <v/>
      </c>
      <c r="M57" s="260"/>
      <c r="N57" s="91"/>
      <c r="O57" s="91" t="str">
        <f t="shared" si="1"/>
        <v/>
      </c>
      <c r="P57" s="94">
        <f t="shared" si="2"/>
        <v>0</v>
      </c>
      <c r="Q57" s="94">
        <f t="shared" si="2"/>
        <v>0</v>
      </c>
      <c r="R57" s="218">
        <f>(ROUND((F57/100*'Member Info'!$W$2), 2))</f>
        <v>0</v>
      </c>
      <c r="S57" s="218" t="e">
        <f t="shared" si="3"/>
        <v>#VALUE!</v>
      </c>
      <c r="T57" s="218" t="str">
        <f t="shared" si="4"/>
        <v/>
      </c>
      <c r="U57" s="227" t="str">
        <f t="shared" si="5"/>
        <v/>
      </c>
      <c r="V57" s="228" t="str">
        <f t="shared" si="6"/>
        <v/>
      </c>
      <c r="W57" s="228" t="str">
        <f t="shared" si="7"/>
        <v/>
      </c>
      <c r="X57" s="222">
        <f t="shared" si="8"/>
        <v>0</v>
      </c>
      <c r="Y57" s="110">
        <f t="shared" si="9"/>
        <v>0</v>
      </c>
      <c r="Z57" s="235" t="str">
        <f t="shared" si="10"/>
        <v/>
      </c>
      <c r="AA57" s="240" t="b">
        <f t="shared" si="11"/>
        <v>0</v>
      </c>
      <c r="AB57" s="235">
        <f t="shared" si="12"/>
        <v>0</v>
      </c>
      <c r="AC57" s="235">
        <f>IF('Member Info'!N54="",1,"")</f>
        <v>1</v>
      </c>
      <c r="AD57" s="243" t="e">
        <f t="shared" si="13"/>
        <v>#VALUE!</v>
      </c>
      <c r="AE57" s="130" t="str">
        <f t="shared" si="0"/>
        <v/>
      </c>
      <c r="AF57" s="124">
        <f t="shared" si="14"/>
        <v>1</v>
      </c>
      <c r="AG57" s="124" t="str">
        <f>IF('Member Info'!N54&lt;&gt;"",IF(AND('Member Info'!N54&lt;=$U$1,'Member Info'!N54&gt;=$T$1),1,0),"")</f>
        <v/>
      </c>
      <c r="AI57" s="124" t="b">
        <f t="shared" si="15"/>
        <v>0</v>
      </c>
      <c r="AJ57" s="124">
        <f t="shared" si="16"/>
        <v>0</v>
      </c>
      <c r="AL57" s="124">
        <f t="shared" si="17"/>
        <v>0</v>
      </c>
      <c r="AM57" s="124">
        <f>IF('Member Info'!F54&gt;$T$1,1,0)</f>
        <v>0</v>
      </c>
      <c r="AN57" s="124" t="b">
        <f>IF(ISERROR(T57),ERROR.TYPE(#REF!)=ERROR.TYPE(T57),FALSE)</f>
        <v>0</v>
      </c>
      <c r="AO57" s="124" t="b">
        <f>IF(ISERROR(U57),ERROR.TYPE(#REF!)=ERROR.TYPE(U57),FALSE)</f>
        <v>0</v>
      </c>
      <c r="AP57" s="124">
        <f>IF('Member Info'!F54&gt;'GP1 April 25'!$U$1,1,0)</f>
        <v>0</v>
      </c>
      <c r="AQ57" s="124">
        <f t="shared" si="18"/>
        <v>0</v>
      </c>
      <c r="AR57" s="124">
        <f t="shared" si="19"/>
        <v>0</v>
      </c>
      <c r="AS57" s="124">
        <f t="shared" si="20"/>
        <v>1</v>
      </c>
    </row>
    <row r="58" spans="1:50" x14ac:dyDescent="0.25">
      <c r="A58" s="4">
        <v>27</v>
      </c>
      <c r="B58" s="164">
        <f>'Member Info'!D55</f>
        <v>0</v>
      </c>
      <c r="C58" s="164">
        <f>'Member Info'!E55</f>
        <v>0</v>
      </c>
      <c r="D58" s="164" t="str">
        <f>'Member Info'!G55</f>
        <v/>
      </c>
      <c r="E58" s="165">
        <f>'Member Info'!B55</f>
        <v>0</v>
      </c>
      <c r="F58" s="242"/>
      <c r="G58" s="166" t="str">
        <f>IF(E58=0,"",('Member Info'!K55+'Member Info'!L55))</f>
        <v/>
      </c>
      <c r="H58" s="419"/>
      <c r="I58" s="419"/>
      <c r="J58" s="26"/>
      <c r="K58" s="26"/>
      <c r="L58" s="384" t="str">
        <f>IF(E58=0,"",IF('Member Info'!F55&gt;$U$1,CONCATENATE("Joined with practice on ", TEXT('Member Info'!F55, "DD/MM/YYYY")),IF('Member Info'!N55&lt;&gt;"",IF('Member Info'!N55&lt;$T$1,CONCATENATE("Left Scheme on ", TEXT('Member Info'!N55, "DD/MM/YYYY")),IF(OR(G58="",G58=0),"Error Detected, No rate entered",IF(E58=0,"",IF(F58="","Error Detected, No Pensionable pay",IF(AS58=1,"No Part Time Status Entered",IF(AR58=1,"No Part Time Hours Entered",IF(ISERROR(AD58)," Unknown Values entered.",IF(V58+W58&lt;1,"Acceptable",IF(T58+U58=200, "No Contributions Entered", IF(M58="","Error Detected, Choose reason&gt;",IF(Z58="1",IF(V58=1,"Please Enter Deemed Pensionable Pay","Add Any Relevant Details Above"),"Please Give Details Above"))))))))))),IF(OR(G58="",G58=0),"Error Detected, No rate entered",IF(E58=0,"",IF(F58="","Error Detected, No Pensionable pay",IF(AS58=1,"No Part Time Status Entered",IF(AR58=1,"No Part Time Hours Entered",IF(ISERROR(AD58)," Unknown Values entered.",IF(V58+W58&lt;1,"Acceptable",IF(T58+U58=200, "No Contributions Entered", IF(M58="","Error Detected, Choose reason&gt;",IF(Z58="1",IF(V58=1,"Please Enter Deemed Pensionable Pay","Add relevant Details Above"),"Please give details Above")))))))))))))</f>
        <v/>
      </c>
      <c r="M58" s="260"/>
      <c r="N58" s="91"/>
      <c r="O58" s="91" t="str">
        <f t="shared" si="1"/>
        <v/>
      </c>
      <c r="P58" s="94">
        <f t="shared" si="2"/>
        <v>0</v>
      </c>
      <c r="Q58" s="94">
        <f t="shared" si="2"/>
        <v>0</v>
      </c>
      <c r="R58" s="218">
        <f>(ROUND((F58/100*'Member Info'!$W$2), 2))</f>
        <v>0</v>
      </c>
      <c r="S58" s="218" t="e">
        <f t="shared" si="3"/>
        <v>#VALUE!</v>
      </c>
      <c r="T58" s="218" t="str">
        <f t="shared" si="4"/>
        <v/>
      </c>
      <c r="U58" s="227" t="str">
        <f t="shared" si="5"/>
        <v/>
      </c>
      <c r="V58" s="228" t="str">
        <f t="shared" si="6"/>
        <v/>
      </c>
      <c r="W58" s="228" t="str">
        <f t="shared" si="7"/>
        <v/>
      </c>
      <c r="X58" s="222">
        <f t="shared" si="8"/>
        <v>0</v>
      </c>
      <c r="Y58" s="110">
        <f t="shared" si="9"/>
        <v>0</v>
      </c>
      <c r="Z58" s="235" t="str">
        <f t="shared" si="10"/>
        <v/>
      </c>
      <c r="AA58" s="240" t="b">
        <f t="shared" si="11"/>
        <v>0</v>
      </c>
      <c r="AB58" s="235">
        <f t="shared" si="12"/>
        <v>0</v>
      </c>
      <c r="AC58" s="235">
        <f>IF('Member Info'!N55="",1,"")</f>
        <v>1</v>
      </c>
      <c r="AD58" s="243" t="e">
        <f t="shared" si="13"/>
        <v>#VALUE!</v>
      </c>
      <c r="AE58" s="130" t="str">
        <f t="shared" si="0"/>
        <v/>
      </c>
      <c r="AF58" s="124">
        <f t="shared" si="14"/>
        <v>1</v>
      </c>
      <c r="AG58" s="124" t="str">
        <f>IF('Member Info'!N55&lt;&gt;"",IF(AND('Member Info'!N55&lt;=$U$1,'Member Info'!N55&gt;=$T$1),1,0),"")</f>
        <v/>
      </c>
      <c r="AI58" s="124" t="b">
        <f t="shared" si="15"/>
        <v>0</v>
      </c>
      <c r="AJ58" s="124">
        <f t="shared" si="16"/>
        <v>0</v>
      </c>
      <c r="AL58" s="124">
        <f t="shared" si="17"/>
        <v>0</v>
      </c>
      <c r="AM58" s="124">
        <f>IF('Member Info'!F55&gt;$T$1,1,0)</f>
        <v>0</v>
      </c>
      <c r="AN58" s="124" t="b">
        <f>IF(ISERROR(T58),ERROR.TYPE(#REF!)=ERROR.TYPE(T58),FALSE)</f>
        <v>0</v>
      </c>
      <c r="AO58" s="124" t="b">
        <f>IF(ISERROR(U58),ERROR.TYPE(#REF!)=ERROR.TYPE(U58),FALSE)</f>
        <v>0</v>
      </c>
      <c r="AP58" s="124">
        <f>IF('Member Info'!F55&gt;'GP1 April 25'!$U$1,1,0)</f>
        <v>0</v>
      </c>
      <c r="AQ58" s="124">
        <f t="shared" si="18"/>
        <v>0</v>
      </c>
      <c r="AR58" s="124">
        <f t="shared" si="19"/>
        <v>0</v>
      </c>
      <c r="AS58" s="124">
        <f t="shared" si="20"/>
        <v>1</v>
      </c>
    </row>
    <row r="59" spans="1:50" x14ac:dyDescent="0.25">
      <c r="A59" s="4">
        <v>28</v>
      </c>
      <c r="B59" s="164">
        <f>'Member Info'!D56</f>
        <v>0</v>
      </c>
      <c r="C59" s="164">
        <f>'Member Info'!E56</f>
        <v>0</v>
      </c>
      <c r="D59" s="164" t="str">
        <f>'Member Info'!G56</f>
        <v/>
      </c>
      <c r="E59" s="165">
        <f>'Member Info'!B56</f>
        <v>0</v>
      </c>
      <c r="F59" s="242"/>
      <c r="G59" s="166" t="str">
        <f>IF(E59=0,"",('Member Info'!K56+'Member Info'!L56))</f>
        <v/>
      </c>
      <c r="H59" s="419"/>
      <c r="I59" s="419"/>
      <c r="J59" s="26"/>
      <c r="K59" s="26"/>
      <c r="L59" s="384" t="str">
        <f>IF(E59=0,"",IF('Member Info'!F56&gt;$U$1,CONCATENATE("Joined with practice on ", TEXT('Member Info'!F56, "DD/MM/YYYY")),IF('Member Info'!N56&lt;&gt;"",IF('Member Info'!N56&lt;$T$1,CONCATENATE("Left Scheme on ", TEXT('Member Info'!N56, "DD/MM/YYYY")),IF(OR(G59="",G59=0),"Error Detected, No rate entered",IF(E59=0,"",IF(F59="","Error Detected, No Pensionable pay",IF(AS59=1,"No Part Time Status Entered",IF(AR59=1,"No Part Time Hours Entered",IF(ISERROR(AD59)," Unknown Values entered.",IF(V59+W59&lt;1,"Acceptable",IF(T59+U59=200, "No Contributions Entered", IF(M59="","Error Detected, Choose reason&gt;",IF(Z59="1",IF(V59=1,"Please Enter Deemed Pensionable Pay","Add Any Relevant Details Above"),"Please Give Details Above"))))))))))),IF(OR(G59="",G59=0),"Error Detected, No rate entered",IF(E59=0,"",IF(F59="","Error Detected, No Pensionable pay",IF(AS59=1,"No Part Time Status Entered",IF(AR59=1,"No Part Time Hours Entered",IF(ISERROR(AD59)," Unknown Values entered.",IF(V59+W59&lt;1,"Acceptable",IF(T59+U59=200, "No Contributions Entered", IF(M59="","Error Detected, Choose reason&gt;",IF(Z59="1",IF(V59=1,"Please Enter Deemed Pensionable Pay","Add relevant Details Above"),"Please give details Above")))))))))))))</f>
        <v/>
      </c>
      <c r="M59" s="260"/>
      <c r="N59" s="91"/>
      <c r="O59" s="91" t="str">
        <f t="shared" si="1"/>
        <v/>
      </c>
      <c r="P59" s="94">
        <f t="shared" si="2"/>
        <v>0</v>
      </c>
      <c r="Q59" s="94">
        <f t="shared" si="2"/>
        <v>0</v>
      </c>
      <c r="R59" s="218">
        <f>(ROUND((F59/100*'Member Info'!$W$2), 2))</f>
        <v>0</v>
      </c>
      <c r="S59" s="218" t="e">
        <f t="shared" si="3"/>
        <v>#VALUE!</v>
      </c>
      <c r="T59" s="218" t="str">
        <f t="shared" si="4"/>
        <v/>
      </c>
      <c r="U59" s="227" t="str">
        <f t="shared" si="5"/>
        <v/>
      </c>
      <c r="V59" s="228" t="str">
        <f t="shared" si="6"/>
        <v/>
      </c>
      <c r="W59" s="228" t="str">
        <f t="shared" si="7"/>
        <v/>
      </c>
      <c r="X59" s="222">
        <f t="shared" si="8"/>
        <v>0</v>
      </c>
      <c r="Y59" s="110">
        <f t="shared" si="9"/>
        <v>0</v>
      </c>
      <c r="Z59" s="235" t="str">
        <f t="shared" si="10"/>
        <v/>
      </c>
      <c r="AA59" s="240" t="b">
        <f t="shared" si="11"/>
        <v>0</v>
      </c>
      <c r="AB59" s="235">
        <f t="shared" si="12"/>
        <v>0</v>
      </c>
      <c r="AC59" s="235">
        <f>IF('Member Info'!N56="",1,"")</f>
        <v>1</v>
      </c>
      <c r="AD59" s="243" t="e">
        <f t="shared" si="13"/>
        <v>#VALUE!</v>
      </c>
      <c r="AE59" s="130" t="str">
        <f t="shared" si="0"/>
        <v/>
      </c>
      <c r="AF59" s="124">
        <f t="shared" si="14"/>
        <v>1</v>
      </c>
      <c r="AG59" s="124" t="str">
        <f>IF('Member Info'!N56&lt;&gt;"",IF(AND('Member Info'!N56&lt;=$U$1,'Member Info'!N56&gt;=$T$1),1,0),"")</f>
        <v/>
      </c>
      <c r="AI59" s="124" t="b">
        <f t="shared" si="15"/>
        <v>0</v>
      </c>
      <c r="AJ59" s="124">
        <f t="shared" si="16"/>
        <v>0</v>
      </c>
      <c r="AL59" s="124">
        <f t="shared" si="17"/>
        <v>0</v>
      </c>
      <c r="AM59" s="124">
        <f>IF('Member Info'!F56&gt;$T$1,1,0)</f>
        <v>0</v>
      </c>
      <c r="AN59" s="124" t="b">
        <f>IF(ISERROR(T59),ERROR.TYPE(#REF!)=ERROR.TYPE(T59),FALSE)</f>
        <v>0</v>
      </c>
      <c r="AO59" s="124" t="b">
        <f>IF(ISERROR(U59),ERROR.TYPE(#REF!)=ERROR.TYPE(U59),FALSE)</f>
        <v>0</v>
      </c>
      <c r="AP59" s="124">
        <f>IF('Member Info'!F56&gt;'GP1 April 25'!$U$1,1,0)</f>
        <v>0</v>
      </c>
      <c r="AQ59" s="124">
        <f t="shared" si="18"/>
        <v>0</v>
      </c>
      <c r="AR59" s="124">
        <f t="shared" si="19"/>
        <v>0</v>
      </c>
      <c r="AS59" s="124">
        <f t="shared" si="20"/>
        <v>1</v>
      </c>
    </row>
    <row r="60" spans="1:50" x14ac:dyDescent="0.25">
      <c r="A60" s="4">
        <v>29</v>
      </c>
      <c r="B60" s="164">
        <f>'Member Info'!D57</f>
        <v>0</v>
      </c>
      <c r="C60" s="164">
        <f>'Member Info'!E57</f>
        <v>0</v>
      </c>
      <c r="D60" s="164" t="str">
        <f>'Member Info'!G57</f>
        <v/>
      </c>
      <c r="E60" s="165">
        <f>'Member Info'!B57</f>
        <v>0</v>
      </c>
      <c r="F60" s="242"/>
      <c r="G60" s="166" t="str">
        <f>IF(E60=0,"",('Member Info'!K57+'Member Info'!L57))</f>
        <v/>
      </c>
      <c r="H60" s="419"/>
      <c r="I60" s="419"/>
      <c r="J60" s="26"/>
      <c r="K60" s="26"/>
      <c r="L60" s="384" t="str">
        <f>IF(E60=0,"",IF('Member Info'!F57&gt;$U$1,CONCATENATE("Joined with practice on ", TEXT('Member Info'!F57, "DD/MM/YYYY")),IF('Member Info'!N57&lt;&gt;"",IF('Member Info'!N57&lt;$T$1,CONCATENATE("Left Scheme on ", TEXT('Member Info'!N57, "DD/MM/YYYY")),IF(OR(G60="",G60=0),"Error Detected, No rate entered",IF(E60=0,"",IF(F60="","Error Detected, No Pensionable pay",IF(AS60=1,"No Part Time Status Entered",IF(AR60=1,"No Part Time Hours Entered",IF(ISERROR(AD60)," Unknown Values entered.",IF(V60+W60&lt;1,"Acceptable",IF(T60+U60=200, "No Contributions Entered", IF(M60="","Error Detected, Choose reason&gt;",IF(Z60="1",IF(V60=1,"Please Enter Deemed Pensionable Pay","Add Any Relevant Details Above"),"Please Give Details Above"))))))))))),IF(OR(G60="",G60=0),"Error Detected, No rate entered",IF(E60=0,"",IF(F60="","Error Detected, No Pensionable pay",IF(AS60=1,"No Part Time Status Entered",IF(AR60=1,"No Part Time Hours Entered",IF(ISERROR(AD60)," Unknown Values entered.",IF(V60+W60&lt;1,"Acceptable",IF(T60+U60=200, "No Contributions Entered", IF(M60="","Error Detected, Choose reason&gt;",IF(Z60="1",IF(V60=1,"Please Enter Deemed Pensionable Pay","Add relevant Details Above"),"Please give details Above")))))))))))))</f>
        <v/>
      </c>
      <c r="M60" s="260"/>
      <c r="N60" s="91"/>
      <c r="O60" s="91" t="str">
        <f t="shared" si="1"/>
        <v/>
      </c>
      <c r="P60" s="94">
        <f t="shared" si="2"/>
        <v>0</v>
      </c>
      <c r="Q60" s="94">
        <f t="shared" si="2"/>
        <v>0</v>
      </c>
      <c r="R60" s="218">
        <f>(ROUND((F60/100*'Member Info'!$W$2), 2))</f>
        <v>0</v>
      </c>
      <c r="S60" s="218" t="e">
        <f t="shared" si="3"/>
        <v>#VALUE!</v>
      </c>
      <c r="T60" s="218" t="str">
        <f t="shared" si="4"/>
        <v/>
      </c>
      <c r="U60" s="227" t="str">
        <f t="shared" si="5"/>
        <v/>
      </c>
      <c r="V60" s="228" t="str">
        <f t="shared" si="6"/>
        <v/>
      </c>
      <c r="W60" s="228" t="str">
        <f t="shared" si="7"/>
        <v/>
      </c>
      <c r="X60" s="222">
        <f t="shared" si="8"/>
        <v>0</v>
      </c>
      <c r="Y60" s="110">
        <f t="shared" si="9"/>
        <v>0</v>
      </c>
      <c r="Z60" s="235" t="str">
        <f t="shared" si="10"/>
        <v/>
      </c>
      <c r="AA60" s="240" t="b">
        <f t="shared" si="11"/>
        <v>0</v>
      </c>
      <c r="AB60" s="235">
        <f t="shared" si="12"/>
        <v>0</v>
      </c>
      <c r="AC60" s="235">
        <f>IF('Member Info'!N57="",1,"")</f>
        <v>1</v>
      </c>
      <c r="AD60" s="243" t="e">
        <f t="shared" si="13"/>
        <v>#VALUE!</v>
      </c>
      <c r="AE60" s="130" t="str">
        <f t="shared" si="0"/>
        <v/>
      </c>
      <c r="AF60" s="124">
        <f t="shared" si="14"/>
        <v>1</v>
      </c>
      <c r="AG60" s="124" t="str">
        <f>IF('Member Info'!N57&lt;&gt;"",IF(AND('Member Info'!N57&lt;=$U$1,'Member Info'!N57&gt;=$T$1),1,0),"")</f>
        <v/>
      </c>
      <c r="AI60" s="124" t="b">
        <f t="shared" si="15"/>
        <v>0</v>
      </c>
      <c r="AJ60" s="124">
        <f t="shared" si="16"/>
        <v>0</v>
      </c>
      <c r="AL60" s="124">
        <f t="shared" si="17"/>
        <v>0</v>
      </c>
      <c r="AM60" s="124">
        <f>IF('Member Info'!F57&gt;$T$1,1,0)</f>
        <v>0</v>
      </c>
      <c r="AN60" s="124" t="b">
        <f>IF(ISERROR(T60),ERROR.TYPE(#REF!)=ERROR.TYPE(T60),FALSE)</f>
        <v>0</v>
      </c>
      <c r="AO60" s="124" t="b">
        <f>IF(ISERROR(U60),ERROR.TYPE(#REF!)=ERROR.TYPE(U60),FALSE)</f>
        <v>0</v>
      </c>
      <c r="AP60" s="124">
        <f>IF('Member Info'!F57&gt;'GP1 April 25'!$U$1,1,0)</f>
        <v>0</v>
      </c>
      <c r="AQ60" s="124">
        <f t="shared" si="18"/>
        <v>0</v>
      </c>
      <c r="AR60" s="124">
        <f t="shared" si="19"/>
        <v>0</v>
      </c>
      <c r="AS60" s="124">
        <f t="shared" si="20"/>
        <v>1</v>
      </c>
    </row>
    <row r="61" spans="1:50" x14ac:dyDescent="0.25">
      <c r="A61" s="4">
        <v>30</v>
      </c>
      <c r="B61" s="164">
        <f>'Member Info'!D58</f>
        <v>0</v>
      </c>
      <c r="C61" s="164">
        <f>'Member Info'!E58</f>
        <v>0</v>
      </c>
      <c r="D61" s="164" t="str">
        <f>'Member Info'!G58</f>
        <v/>
      </c>
      <c r="E61" s="165">
        <f>'Member Info'!B58</f>
        <v>0</v>
      </c>
      <c r="F61" s="242"/>
      <c r="G61" s="166" t="str">
        <f>IF(E61=0,"",('Member Info'!K58+'Member Info'!L58))</f>
        <v/>
      </c>
      <c r="H61" s="419"/>
      <c r="I61" s="419"/>
      <c r="J61" s="26"/>
      <c r="K61" s="26"/>
      <c r="L61" s="384" t="str">
        <f>IF(E61=0,"",IF('Member Info'!F58&gt;$U$1,CONCATENATE("Joined with practice on ", TEXT('Member Info'!F58, "DD/MM/YYYY")),IF('Member Info'!N58&lt;&gt;"",IF('Member Info'!N58&lt;$T$1,CONCATENATE("Left Scheme on ", TEXT('Member Info'!N58, "DD/MM/YYYY")),IF(OR(G61="",G61=0),"Error Detected, No rate entered",IF(E61=0,"",IF(F61="","Error Detected, No Pensionable pay",IF(AS61=1,"No Part Time Status Entered",IF(AR61=1,"No Part Time Hours Entered",IF(ISERROR(AD61)," Unknown Values entered.",IF(V61+W61&lt;1,"Acceptable",IF(T61+U61=200, "No Contributions Entered", IF(M61="","Error Detected, Choose reason&gt;",IF(Z61="1",IF(V61=1,"Please Enter Deemed Pensionable Pay","Add Any Relevant Details Above"),"Please Give Details Above"))))))))))),IF(OR(G61="",G61=0),"Error Detected, No rate entered",IF(E61=0,"",IF(F61="","Error Detected, No Pensionable pay",IF(AS61=1,"No Part Time Status Entered",IF(AR61=1,"No Part Time Hours Entered",IF(ISERROR(AD61)," Unknown Values entered.",IF(V61+W61&lt;1,"Acceptable",IF(T61+U61=200, "No Contributions Entered", IF(M61="","Error Detected, Choose reason&gt;",IF(Z61="1",IF(V61=1,"Please Enter Deemed Pensionable Pay","Add relevant Details Above"),"Please give details Above")))))))))))))</f>
        <v/>
      </c>
      <c r="M61" s="260"/>
      <c r="N61" s="91"/>
      <c r="O61" s="91" t="str">
        <f t="shared" si="1"/>
        <v/>
      </c>
      <c r="P61" s="94">
        <f t="shared" si="2"/>
        <v>0</v>
      </c>
      <c r="Q61" s="94">
        <f t="shared" si="2"/>
        <v>0</v>
      </c>
      <c r="R61" s="218">
        <f>(ROUND((F61/100*'Member Info'!$W$2), 2))</f>
        <v>0</v>
      </c>
      <c r="S61" s="218" t="e">
        <f t="shared" si="3"/>
        <v>#VALUE!</v>
      </c>
      <c r="T61" s="218" t="str">
        <f t="shared" si="4"/>
        <v/>
      </c>
      <c r="U61" s="227" t="str">
        <f t="shared" si="5"/>
        <v/>
      </c>
      <c r="V61" s="228" t="str">
        <f t="shared" si="6"/>
        <v/>
      </c>
      <c r="W61" s="228" t="str">
        <f t="shared" si="7"/>
        <v/>
      </c>
      <c r="X61" s="222">
        <f t="shared" si="8"/>
        <v>0</v>
      </c>
      <c r="Y61" s="110">
        <f t="shared" si="9"/>
        <v>0</v>
      </c>
      <c r="Z61" s="235" t="str">
        <f t="shared" si="10"/>
        <v/>
      </c>
      <c r="AA61" s="240" t="b">
        <f t="shared" si="11"/>
        <v>0</v>
      </c>
      <c r="AB61" s="235">
        <f t="shared" si="12"/>
        <v>0</v>
      </c>
      <c r="AC61" s="235">
        <f>IF('Member Info'!N58="",1,"")</f>
        <v>1</v>
      </c>
      <c r="AD61" s="243" t="e">
        <f t="shared" si="13"/>
        <v>#VALUE!</v>
      </c>
      <c r="AE61" s="130" t="str">
        <f t="shared" si="0"/>
        <v/>
      </c>
      <c r="AF61" s="124">
        <f t="shared" si="14"/>
        <v>1</v>
      </c>
      <c r="AG61" s="124" t="str">
        <f>IF('Member Info'!N58&lt;&gt;"",IF(AND('Member Info'!N58&lt;=$U$1,'Member Info'!N58&gt;=$T$1),1,0),"")</f>
        <v/>
      </c>
      <c r="AI61" s="124" t="b">
        <f t="shared" si="15"/>
        <v>0</v>
      </c>
      <c r="AJ61" s="124">
        <f t="shared" si="16"/>
        <v>0</v>
      </c>
      <c r="AL61" s="124">
        <f t="shared" si="17"/>
        <v>0</v>
      </c>
      <c r="AM61" s="124">
        <f>IF('Member Info'!F58&gt;$T$1,1,0)</f>
        <v>0</v>
      </c>
      <c r="AN61" s="124" t="b">
        <f>IF(ISERROR(T61),ERROR.TYPE(#REF!)=ERROR.TYPE(T61),FALSE)</f>
        <v>0</v>
      </c>
      <c r="AO61" s="124" t="b">
        <f>IF(ISERROR(U61),ERROR.TYPE(#REF!)=ERROR.TYPE(U61),FALSE)</f>
        <v>0</v>
      </c>
      <c r="AP61" s="124">
        <f>IF('Member Info'!F58&gt;'GP1 April 25'!$U$1,1,0)</f>
        <v>0</v>
      </c>
      <c r="AQ61" s="124">
        <f t="shared" si="18"/>
        <v>0</v>
      </c>
      <c r="AR61" s="124">
        <f t="shared" si="19"/>
        <v>0</v>
      </c>
      <c r="AS61" s="124">
        <f t="shared" si="20"/>
        <v>1</v>
      </c>
    </row>
    <row r="62" spans="1:50" x14ac:dyDescent="0.25">
      <c r="A62" s="4">
        <v>31</v>
      </c>
      <c r="B62" s="164">
        <f>'Member Info'!D59</f>
        <v>0</v>
      </c>
      <c r="C62" s="164">
        <f>'Member Info'!E59</f>
        <v>0</v>
      </c>
      <c r="D62" s="164" t="str">
        <f>'Member Info'!G59</f>
        <v/>
      </c>
      <c r="E62" s="165">
        <f>'Member Info'!B59</f>
        <v>0</v>
      </c>
      <c r="F62" s="242"/>
      <c r="G62" s="166" t="str">
        <f>IF(E62=0,"",('Member Info'!K59+'Member Info'!L59))</f>
        <v/>
      </c>
      <c r="H62" s="419"/>
      <c r="I62" s="419"/>
      <c r="J62" s="26"/>
      <c r="K62" s="26"/>
      <c r="L62" s="384" t="str">
        <f>IF(E62=0,"",IF('Member Info'!F59&gt;$U$1,CONCATENATE("Joined with practice on ", TEXT('Member Info'!F59, "DD/MM/YYYY")),IF('Member Info'!N59&lt;&gt;"",IF('Member Info'!N59&lt;$T$1,CONCATENATE("Left Scheme on ", TEXT('Member Info'!N59, "DD/MM/YYYY")),IF(OR(G62="",G62=0),"Error Detected, No rate entered",IF(E62=0,"",IF(F62="","Error Detected, No Pensionable pay",IF(AS62=1,"No Part Time Status Entered",IF(AR62=1,"No Part Time Hours Entered",IF(ISERROR(AD62)," Unknown Values entered.",IF(V62+W62&lt;1,"Acceptable",IF(T62+U62=200, "No Contributions Entered", IF(M62="","Error Detected, Choose reason&gt;",IF(Z62="1",IF(V62=1,"Please Enter Deemed Pensionable Pay","Add Any Relevant Details Above"),"Please Give Details Above"))))))))))),IF(OR(G62="",G62=0),"Error Detected, No rate entered",IF(E62=0,"",IF(F62="","Error Detected, No Pensionable pay",IF(AS62=1,"No Part Time Status Entered",IF(AR62=1,"No Part Time Hours Entered",IF(ISERROR(AD62)," Unknown Values entered.",IF(V62+W62&lt;1,"Acceptable",IF(T62+U62=200, "No Contributions Entered", IF(M62="","Error Detected, Choose reason&gt;",IF(Z62="1",IF(V62=1,"Please Enter Deemed Pensionable Pay","Add relevant Details Above"),"Please give details Above")))))))))))))</f>
        <v/>
      </c>
      <c r="M62" s="260"/>
      <c r="N62" s="91"/>
      <c r="O62" s="91" t="str">
        <f t="shared" si="1"/>
        <v/>
      </c>
      <c r="P62" s="94">
        <f t="shared" si="2"/>
        <v>0</v>
      </c>
      <c r="Q62" s="94">
        <f t="shared" si="2"/>
        <v>0</v>
      </c>
      <c r="R62" s="218">
        <f>(ROUND((F62/100*'Member Info'!$W$2), 2))</f>
        <v>0</v>
      </c>
      <c r="S62" s="218" t="e">
        <f t="shared" si="3"/>
        <v>#VALUE!</v>
      </c>
      <c r="T62" s="218" t="str">
        <f t="shared" si="4"/>
        <v/>
      </c>
      <c r="U62" s="227" t="str">
        <f t="shared" si="5"/>
        <v/>
      </c>
      <c r="V62" s="228" t="str">
        <f t="shared" si="6"/>
        <v/>
      </c>
      <c r="W62" s="228" t="str">
        <f t="shared" si="7"/>
        <v/>
      </c>
      <c r="X62" s="222">
        <f t="shared" si="8"/>
        <v>0</v>
      </c>
      <c r="Y62" s="110">
        <f t="shared" si="9"/>
        <v>0</v>
      </c>
      <c r="Z62" s="235" t="str">
        <f t="shared" si="10"/>
        <v/>
      </c>
      <c r="AA62" s="240" t="b">
        <f t="shared" si="11"/>
        <v>0</v>
      </c>
      <c r="AB62" s="235">
        <f t="shared" si="12"/>
        <v>0</v>
      </c>
      <c r="AC62" s="235">
        <f>IF('Member Info'!N59="",1,"")</f>
        <v>1</v>
      </c>
      <c r="AD62" s="243" t="e">
        <f t="shared" si="13"/>
        <v>#VALUE!</v>
      </c>
      <c r="AE62" s="130" t="str">
        <f t="shared" si="0"/>
        <v/>
      </c>
      <c r="AF62" s="124">
        <f t="shared" si="14"/>
        <v>1</v>
      </c>
      <c r="AG62" s="124" t="str">
        <f>IF('Member Info'!N59&lt;&gt;"",IF(AND('Member Info'!N59&lt;=$U$1,'Member Info'!N59&gt;=$T$1),1,0),"")</f>
        <v/>
      </c>
      <c r="AI62" s="124" t="b">
        <f t="shared" si="15"/>
        <v>0</v>
      </c>
      <c r="AJ62" s="124">
        <f t="shared" si="16"/>
        <v>0</v>
      </c>
      <c r="AL62" s="124">
        <f t="shared" si="17"/>
        <v>0</v>
      </c>
      <c r="AM62" s="124">
        <f>IF('Member Info'!F59&gt;$T$1,1,0)</f>
        <v>0</v>
      </c>
      <c r="AN62" s="124" t="b">
        <f>IF(ISERROR(T62),ERROR.TYPE(#REF!)=ERROR.TYPE(T62),FALSE)</f>
        <v>0</v>
      </c>
      <c r="AO62" s="124" t="b">
        <f>IF(ISERROR(U62),ERROR.TYPE(#REF!)=ERROR.TYPE(U62),FALSE)</f>
        <v>0</v>
      </c>
      <c r="AP62" s="124">
        <f>IF('Member Info'!F59&gt;'GP1 April 25'!$U$1,1,0)</f>
        <v>0</v>
      </c>
      <c r="AQ62" s="124">
        <f t="shared" si="18"/>
        <v>0</v>
      </c>
      <c r="AR62" s="124">
        <f t="shared" si="19"/>
        <v>0</v>
      </c>
      <c r="AS62" s="124">
        <f t="shared" si="20"/>
        <v>1</v>
      </c>
    </row>
    <row r="63" spans="1:50" x14ac:dyDescent="0.25">
      <c r="A63" s="4">
        <v>32</v>
      </c>
      <c r="B63" s="164">
        <f>'Member Info'!D60</f>
        <v>0</v>
      </c>
      <c r="C63" s="164">
        <f>'Member Info'!E60</f>
        <v>0</v>
      </c>
      <c r="D63" s="164" t="str">
        <f>'Member Info'!G60</f>
        <v/>
      </c>
      <c r="E63" s="165">
        <f>'Member Info'!B60</f>
        <v>0</v>
      </c>
      <c r="F63" s="242"/>
      <c r="G63" s="166" t="str">
        <f>IF(E63=0,"",('Member Info'!K60+'Member Info'!L60))</f>
        <v/>
      </c>
      <c r="H63" s="419"/>
      <c r="I63" s="419"/>
      <c r="J63" s="26"/>
      <c r="K63" s="26"/>
      <c r="L63" s="384" t="str">
        <f>IF(E63=0,"",IF('Member Info'!F60&gt;$U$1,CONCATENATE("Joined with practice on ", TEXT('Member Info'!F60, "DD/MM/YYYY")),IF('Member Info'!N60&lt;&gt;"",IF('Member Info'!N60&lt;$T$1,CONCATENATE("Left Scheme on ", TEXT('Member Info'!N60, "DD/MM/YYYY")),IF(OR(G63="",G63=0),"Error Detected, No rate entered",IF(E63=0,"",IF(F63="","Error Detected, No Pensionable pay",IF(AS63=1,"No Part Time Status Entered",IF(AR63=1,"No Part Time Hours Entered",IF(ISERROR(AD63)," Unknown Values entered.",IF(V63+W63&lt;1,"Acceptable",IF(T63+U63=200, "No Contributions Entered", IF(M63="","Error Detected, Choose reason&gt;",IF(Z63="1",IF(V63=1,"Please Enter Deemed Pensionable Pay","Add Any Relevant Details Above"),"Please Give Details Above"))))))))))),IF(OR(G63="",G63=0),"Error Detected, No rate entered",IF(E63=0,"",IF(F63="","Error Detected, No Pensionable pay",IF(AS63=1,"No Part Time Status Entered",IF(AR63=1,"No Part Time Hours Entered",IF(ISERROR(AD63)," Unknown Values entered.",IF(V63+W63&lt;1,"Acceptable",IF(T63+U63=200, "No Contributions Entered", IF(M63="","Error Detected, Choose reason&gt;",IF(Z63="1",IF(V63=1,"Please Enter Deemed Pensionable Pay","Add relevant Details Above"),"Please give details Above")))))))))))))</f>
        <v/>
      </c>
      <c r="M63" s="260"/>
      <c r="N63" s="91"/>
      <c r="O63" s="91" t="str">
        <f t="shared" si="1"/>
        <v/>
      </c>
      <c r="P63" s="94">
        <f t="shared" si="2"/>
        <v>0</v>
      </c>
      <c r="Q63" s="94">
        <f t="shared" si="2"/>
        <v>0</v>
      </c>
      <c r="R63" s="218">
        <f>(ROUND((F63/100*'Member Info'!$W$2), 2))</f>
        <v>0</v>
      </c>
      <c r="S63" s="218" t="e">
        <f t="shared" si="3"/>
        <v>#VALUE!</v>
      </c>
      <c r="T63" s="218" t="str">
        <f t="shared" si="4"/>
        <v/>
      </c>
      <c r="U63" s="227" t="str">
        <f t="shared" si="5"/>
        <v/>
      </c>
      <c r="V63" s="228" t="str">
        <f t="shared" si="6"/>
        <v/>
      </c>
      <c r="W63" s="228" t="str">
        <f t="shared" si="7"/>
        <v/>
      </c>
      <c r="X63" s="222">
        <f t="shared" si="8"/>
        <v>0</v>
      </c>
      <c r="Y63" s="110">
        <f t="shared" si="9"/>
        <v>0</v>
      </c>
      <c r="Z63" s="235" t="str">
        <f t="shared" si="10"/>
        <v/>
      </c>
      <c r="AA63" s="240" t="b">
        <f t="shared" si="11"/>
        <v>0</v>
      </c>
      <c r="AB63" s="235">
        <f t="shared" si="12"/>
        <v>0</v>
      </c>
      <c r="AC63" s="235">
        <f>IF('Member Info'!N60="",1,"")</f>
        <v>1</v>
      </c>
      <c r="AD63" s="243" t="e">
        <f t="shared" si="13"/>
        <v>#VALUE!</v>
      </c>
      <c r="AE63" s="130" t="str">
        <f t="shared" si="0"/>
        <v/>
      </c>
      <c r="AF63" s="124">
        <f t="shared" si="14"/>
        <v>1</v>
      </c>
      <c r="AG63" s="124" t="str">
        <f>IF('Member Info'!N60&lt;&gt;"",IF(AND('Member Info'!N60&lt;=$U$1,'Member Info'!N60&gt;=$T$1),1,0),"")</f>
        <v/>
      </c>
      <c r="AI63" s="124" t="b">
        <f t="shared" si="15"/>
        <v>0</v>
      </c>
      <c r="AJ63" s="124">
        <f t="shared" si="16"/>
        <v>0</v>
      </c>
      <c r="AL63" s="124">
        <f t="shared" si="17"/>
        <v>0</v>
      </c>
      <c r="AM63" s="124">
        <f>IF('Member Info'!F60&gt;$T$1,1,0)</f>
        <v>0</v>
      </c>
      <c r="AN63" s="124" t="b">
        <f>IF(ISERROR(T63),ERROR.TYPE(#REF!)=ERROR.TYPE(T63),FALSE)</f>
        <v>0</v>
      </c>
      <c r="AO63" s="124" t="b">
        <f>IF(ISERROR(U63),ERROR.TYPE(#REF!)=ERROR.TYPE(U63),FALSE)</f>
        <v>0</v>
      </c>
      <c r="AP63" s="124">
        <f>IF('Member Info'!F60&gt;'GP1 April 25'!$U$1,1,0)</f>
        <v>0</v>
      </c>
      <c r="AQ63" s="124">
        <f t="shared" si="18"/>
        <v>0</v>
      </c>
      <c r="AR63" s="124">
        <f t="shared" si="19"/>
        <v>0</v>
      </c>
      <c r="AS63" s="124">
        <f t="shared" si="20"/>
        <v>1</v>
      </c>
    </row>
    <row r="64" spans="1:50" x14ac:dyDescent="0.25">
      <c r="A64" s="4">
        <v>33</v>
      </c>
      <c r="B64" s="164">
        <f>'Member Info'!D61</f>
        <v>0</v>
      </c>
      <c r="C64" s="164">
        <f>'Member Info'!E61</f>
        <v>0</v>
      </c>
      <c r="D64" s="164" t="str">
        <f>'Member Info'!G61</f>
        <v/>
      </c>
      <c r="E64" s="165">
        <f>'Member Info'!B61</f>
        <v>0</v>
      </c>
      <c r="F64" s="242"/>
      <c r="G64" s="166" t="str">
        <f>IF(E64=0,"",('Member Info'!K61+'Member Info'!L61))</f>
        <v/>
      </c>
      <c r="H64" s="419"/>
      <c r="I64" s="419"/>
      <c r="J64" s="26"/>
      <c r="K64" s="26"/>
      <c r="L64" s="384" t="str">
        <f>IF(E64=0,"",IF('Member Info'!F61&gt;$U$1,CONCATENATE("Joined with practice on ", TEXT('Member Info'!F61, "DD/MM/YYYY")),IF('Member Info'!N61&lt;&gt;"",IF('Member Info'!N61&lt;$T$1,CONCATENATE("Left Scheme on ", TEXT('Member Info'!N61, "DD/MM/YYYY")),IF(OR(G64="",G64=0),"Error Detected, No rate entered",IF(E64=0,"",IF(F64="","Error Detected, No Pensionable pay",IF(AS64=1,"No Part Time Status Entered",IF(AR64=1,"No Part Time Hours Entered",IF(ISERROR(AD64)," Unknown Values entered.",IF(V64+W64&lt;1,"Acceptable",IF(T64+U64=200, "No Contributions Entered", IF(M64="","Error Detected, Choose reason&gt;",IF(Z64="1",IF(V64=1,"Please Enter Deemed Pensionable Pay","Add Any Relevant Details Above"),"Please Give Details Above"))))))))))),IF(OR(G64="",G64=0),"Error Detected, No rate entered",IF(E64=0,"",IF(F64="","Error Detected, No Pensionable pay",IF(AS64=1,"No Part Time Status Entered",IF(AR64=1,"No Part Time Hours Entered",IF(ISERROR(AD64)," Unknown Values entered.",IF(V64+W64&lt;1,"Acceptable",IF(T64+U64=200, "No Contributions Entered", IF(M64="","Error Detected, Choose reason&gt;",IF(Z64="1",IF(V64=1,"Please Enter Deemed Pensionable Pay","Add relevant Details Above"),"Please give details Above")))))))))))))</f>
        <v/>
      </c>
      <c r="M64" s="260"/>
      <c r="N64" s="91"/>
      <c r="O64" s="91" t="str">
        <f t="shared" si="1"/>
        <v/>
      </c>
      <c r="P64" s="94">
        <f t="shared" si="2"/>
        <v>0</v>
      </c>
      <c r="Q64" s="94">
        <f t="shared" si="2"/>
        <v>0</v>
      </c>
      <c r="R64" s="218">
        <f>(ROUND((F64/100*'Member Info'!$W$2), 2))</f>
        <v>0</v>
      </c>
      <c r="S64" s="218" t="e">
        <f t="shared" si="3"/>
        <v>#VALUE!</v>
      </c>
      <c r="T64" s="218" t="str">
        <f t="shared" si="4"/>
        <v/>
      </c>
      <c r="U64" s="227" t="str">
        <f t="shared" si="5"/>
        <v/>
      </c>
      <c r="V64" s="228" t="str">
        <f t="shared" si="6"/>
        <v/>
      </c>
      <c r="W64" s="228" t="str">
        <f t="shared" si="7"/>
        <v/>
      </c>
      <c r="X64" s="222">
        <f t="shared" si="8"/>
        <v>0</v>
      </c>
      <c r="Y64" s="110">
        <f t="shared" si="9"/>
        <v>0</v>
      </c>
      <c r="Z64" s="235" t="str">
        <f t="shared" si="10"/>
        <v/>
      </c>
      <c r="AA64" s="240" t="b">
        <f t="shared" si="11"/>
        <v>0</v>
      </c>
      <c r="AB64" s="235">
        <f t="shared" si="12"/>
        <v>0</v>
      </c>
      <c r="AC64" s="235">
        <f>IF('Member Info'!N61="",1,"")</f>
        <v>1</v>
      </c>
      <c r="AD64" s="243" t="e">
        <f t="shared" si="13"/>
        <v>#VALUE!</v>
      </c>
      <c r="AE64" s="130" t="str">
        <f t="shared" si="0"/>
        <v/>
      </c>
      <c r="AF64" s="124">
        <f t="shared" si="14"/>
        <v>1</v>
      </c>
      <c r="AG64" s="124" t="str">
        <f>IF('Member Info'!N61&lt;&gt;"",IF(AND('Member Info'!N61&lt;=$U$1,'Member Info'!N61&gt;=$T$1),1,0),"")</f>
        <v/>
      </c>
      <c r="AI64" s="124" t="b">
        <f t="shared" si="15"/>
        <v>0</v>
      </c>
      <c r="AJ64" s="124">
        <f t="shared" si="16"/>
        <v>0</v>
      </c>
      <c r="AL64" s="124">
        <f t="shared" si="17"/>
        <v>0</v>
      </c>
      <c r="AM64" s="124">
        <f>IF('Member Info'!F61&gt;$T$1,1,0)</f>
        <v>0</v>
      </c>
      <c r="AN64" s="124" t="b">
        <f>IF(ISERROR(T64),ERROR.TYPE(#REF!)=ERROR.TYPE(T64),FALSE)</f>
        <v>0</v>
      </c>
      <c r="AO64" s="124" t="b">
        <f>IF(ISERROR(U64),ERROR.TYPE(#REF!)=ERROR.TYPE(U64),FALSE)</f>
        <v>0</v>
      </c>
      <c r="AP64" s="124">
        <f>IF('Member Info'!F61&gt;'GP1 April 25'!$U$1,1,0)</f>
        <v>0</v>
      </c>
      <c r="AQ64" s="124">
        <f t="shared" si="18"/>
        <v>0</v>
      </c>
      <c r="AR64" s="124">
        <f t="shared" si="19"/>
        <v>0</v>
      </c>
      <c r="AS64" s="124">
        <f t="shared" si="20"/>
        <v>1</v>
      </c>
    </row>
    <row r="65" spans="1:45" x14ac:dyDescent="0.25">
      <c r="A65" s="4">
        <v>34</v>
      </c>
      <c r="B65" s="164">
        <f>'Member Info'!D62</f>
        <v>0</v>
      </c>
      <c r="C65" s="164">
        <f>'Member Info'!E62</f>
        <v>0</v>
      </c>
      <c r="D65" s="164" t="str">
        <f>'Member Info'!G62</f>
        <v/>
      </c>
      <c r="E65" s="165">
        <f>'Member Info'!B62</f>
        <v>0</v>
      </c>
      <c r="F65" s="242"/>
      <c r="G65" s="166" t="str">
        <f>IF(E65=0,"",('Member Info'!K62+'Member Info'!L62))</f>
        <v/>
      </c>
      <c r="H65" s="419"/>
      <c r="I65" s="419"/>
      <c r="J65" s="26"/>
      <c r="K65" s="26"/>
      <c r="L65" s="384" t="str">
        <f>IF(E65=0,"",IF('Member Info'!F62&gt;$U$1,CONCATENATE("Joined with practice on ", TEXT('Member Info'!F62, "DD/MM/YYYY")),IF('Member Info'!N62&lt;&gt;"",IF('Member Info'!N62&lt;$T$1,CONCATENATE("Left Scheme on ", TEXT('Member Info'!N62, "DD/MM/YYYY")),IF(OR(G65="",G65=0),"Error Detected, No rate entered",IF(E65=0,"",IF(F65="","Error Detected, No Pensionable pay",IF(AS65=1,"No Part Time Status Entered",IF(AR65=1,"No Part Time Hours Entered",IF(ISERROR(AD65)," Unknown Values entered.",IF(V65+W65&lt;1,"Acceptable",IF(T65+U65=200, "No Contributions Entered", IF(M65="","Error Detected, Choose reason&gt;",IF(Z65="1",IF(V65=1,"Please Enter Deemed Pensionable Pay","Add Any Relevant Details Above"),"Please Give Details Above"))))))))))),IF(OR(G65="",G65=0),"Error Detected, No rate entered",IF(E65=0,"",IF(F65="","Error Detected, No Pensionable pay",IF(AS65=1,"No Part Time Status Entered",IF(AR65=1,"No Part Time Hours Entered",IF(ISERROR(AD65)," Unknown Values entered.",IF(V65+W65&lt;1,"Acceptable",IF(T65+U65=200, "No Contributions Entered", IF(M65="","Error Detected, Choose reason&gt;",IF(Z65="1",IF(V65=1,"Please Enter Deemed Pensionable Pay","Add relevant Details Above"),"Please give details Above")))))))))))))</f>
        <v/>
      </c>
      <c r="M65" s="260"/>
      <c r="N65" s="91"/>
      <c r="O65" s="91" t="str">
        <f t="shared" si="1"/>
        <v/>
      </c>
      <c r="P65" s="94">
        <f t="shared" si="2"/>
        <v>0</v>
      </c>
      <c r="Q65" s="94">
        <f t="shared" si="2"/>
        <v>0</v>
      </c>
      <c r="R65" s="218">
        <f>(ROUND((F65/100*'Member Info'!$W$2), 2))</f>
        <v>0</v>
      </c>
      <c r="S65" s="218" t="e">
        <f t="shared" si="3"/>
        <v>#VALUE!</v>
      </c>
      <c r="T65" s="218" t="str">
        <f t="shared" si="4"/>
        <v/>
      </c>
      <c r="U65" s="227" t="str">
        <f t="shared" si="5"/>
        <v/>
      </c>
      <c r="V65" s="228" t="str">
        <f t="shared" si="6"/>
        <v/>
      </c>
      <c r="W65" s="228" t="str">
        <f t="shared" si="7"/>
        <v/>
      </c>
      <c r="X65" s="222">
        <f t="shared" si="8"/>
        <v>0</v>
      </c>
      <c r="Y65" s="110">
        <f t="shared" si="9"/>
        <v>0</v>
      </c>
      <c r="Z65" s="235" t="str">
        <f t="shared" si="10"/>
        <v/>
      </c>
      <c r="AA65" s="240" t="b">
        <f t="shared" si="11"/>
        <v>0</v>
      </c>
      <c r="AB65" s="235">
        <f t="shared" si="12"/>
        <v>0</v>
      </c>
      <c r="AC65" s="235">
        <f>IF('Member Info'!N62="",1,"")</f>
        <v>1</v>
      </c>
      <c r="AD65" s="243" t="e">
        <f t="shared" si="13"/>
        <v>#VALUE!</v>
      </c>
      <c r="AE65" s="130" t="str">
        <f t="shared" si="0"/>
        <v/>
      </c>
      <c r="AF65" s="124">
        <f t="shared" si="14"/>
        <v>1</v>
      </c>
      <c r="AG65" s="124" t="str">
        <f>IF('Member Info'!N62&lt;&gt;"",IF(AND('Member Info'!N62&lt;=$U$1,'Member Info'!N62&gt;=$T$1),1,0),"")</f>
        <v/>
      </c>
      <c r="AI65" s="124" t="b">
        <f t="shared" si="15"/>
        <v>0</v>
      </c>
      <c r="AJ65" s="124">
        <f t="shared" si="16"/>
        <v>0</v>
      </c>
      <c r="AL65" s="124">
        <f t="shared" si="17"/>
        <v>0</v>
      </c>
      <c r="AM65" s="124">
        <f>IF('Member Info'!F62&gt;$T$1,1,0)</f>
        <v>0</v>
      </c>
      <c r="AN65" s="124" t="b">
        <f>IF(ISERROR(T65),ERROR.TYPE(#REF!)=ERROR.TYPE(T65),FALSE)</f>
        <v>0</v>
      </c>
      <c r="AO65" s="124" t="b">
        <f>IF(ISERROR(U65),ERROR.TYPE(#REF!)=ERROR.TYPE(U65),FALSE)</f>
        <v>0</v>
      </c>
      <c r="AP65" s="124">
        <f>IF('Member Info'!F62&gt;'GP1 April 25'!$U$1,1,0)</f>
        <v>0</v>
      </c>
      <c r="AQ65" s="124">
        <f t="shared" si="18"/>
        <v>0</v>
      </c>
      <c r="AR65" s="124">
        <f t="shared" si="19"/>
        <v>0</v>
      </c>
      <c r="AS65" s="124">
        <f t="shared" si="20"/>
        <v>1</v>
      </c>
    </row>
    <row r="66" spans="1:45" x14ac:dyDescent="0.25">
      <c r="A66" s="4">
        <v>35</v>
      </c>
      <c r="B66" s="164">
        <f>'Member Info'!D63</f>
        <v>0</v>
      </c>
      <c r="C66" s="164">
        <f>'Member Info'!E63</f>
        <v>0</v>
      </c>
      <c r="D66" s="164" t="str">
        <f>'Member Info'!G63</f>
        <v/>
      </c>
      <c r="E66" s="165">
        <f>'Member Info'!B63</f>
        <v>0</v>
      </c>
      <c r="F66" s="242"/>
      <c r="G66" s="166" t="str">
        <f>IF(E66=0,"",('Member Info'!K63+'Member Info'!L63))</f>
        <v/>
      </c>
      <c r="H66" s="419"/>
      <c r="I66" s="419"/>
      <c r="J66" s="26"/>
      <c r="K66" s="26"/>
      <c r="L66" s="384" t="str">
        <f>IF(E66=0,"",IF('Member Info'!F63&gt;$U$1,CONCATENATE("Joined with practice on ", TEXT('Member Info'!F63, "DD/MM/YYYY")),IF('Member Info'!N63&lt;&gt;"",IF('Member Info'!N63&lt;$T$1,CONCATENATE("Left Scheme on ", TEXT('Member Info'!N63, "DD/MM/YYYY")),IF(OR(G66="",G66=0),"Error Detected, No rate entered",IF(E66=0,"",IF(F66="","Error Detected, No Pensionable pay",IF(AS66=1,"No Part Time Status Entered",IF(AR66=1,"No Part Time Hours Entered",IF(ISERROR(AD66)," Unknown Values entered.",IF(V66+W66&lt;1,"Acceptable",IF(T66+U66=200, "No Contributions Entered", IF(M66="","Error Detected, Choose reason&gt;",IF(Z66="1",IF(V66=1,"Please Enter Deemed Pensionable Pay","Add Any Relevant Details Above"),"Please Give Details Above"))))))))))),IF(OR(G66="",G66=0),"Error Detected, No rate entered",IF(E66=0,"",IF(F66="","Error Detected, No Pensionable pay",IF(AS66=1,"No Part Time Status Entered",IF(AR66=1,"No Part Time Hours Entered",IF(ISERROR(AD66)," Unknown Values entered.",IF(V66+W66&lt;1,"Acceptable",IF(T66+U66=200, "No Contributions Entered", IF(M66="","Error Detected, Choose reason&gt;",IF(Z66="1",IF(V66=1,"Please Enter Deemed Pensionable Pay","Add relevant Details Above"),"Please give details Above")))))))))))))</f>
        <v/>
      </c>
      <c r="M66" s="260"/>
      <c r="N66" s="91"/>
      <c r="O66" s="91" t="str">
        <f t="shared" si="1"/>
        <v/>
      </c>
      <c r="P66" s="94">
        <f t="shared" si="2"/>
        <v>0</v>
      </c>
      <c r="Q66" s="94">
        <f t="shared" si="2"/>
        <v>0</v>
      </c>
      <c r="R66" s="218">
        <f>(ROUND((F66/100*'Member Info'!$W$2), 2))</f>
        <v>0</v>
      </c>
      <c r="S66" s="218" t="e">
        <f t="shared" si="3"/>
        <v>#VALUE!</v>
      </c>
      <c r="T66" s="218" t="str">
        <f t="shared" si="4"/>
        <v/>
      </c>
      <c r="U66" s="227" t="str">
        <f t="shared" si="5"/>
        <v/>
      </c>
      <c r="V66" s="228" t="str">
        <f t="shared" si="6"/>
        <v/>
      </c>
      <c r="W66" s="228" t="str">
        <f t="shared" si="7"/>
        <v/>
      </c>
      <c r="X66" s="222">
        <f t="shared" si="8"/>
        <v>0</v>
      </c>
      <c r="Y66" s="110">
        <f t="shared" si="9"/>
        <v>0</v>
      </c>
      <c r="Z66" s="235" t="str">
        <f t="shared" si="10"/>
        <v/>
      </c>
      <c r="AA66" s="240" t="b">
        <f t="shared" si="11"/>
        <v>0</v>
      </c>
      <c r="AB66" s="235">
        <f t="shared" si="12"/>
        <v>0</v>
      </c>
      <c r="AC66" s="235">
        <f>IF('Member Info'!N63="",1,"")</f>
        <v>1</v>
      </c>
      <c r="AD66" s="243" t="e">
        <f t="shared" si="13"/>
        <v>#VALUE!</v>
      </c>
      <c r="AE66" s="130" t="str">
        <f t="shared" si="0"/>
        <v/>
      </c>
      <c r="AF66" s="124">
        <f t="shared" si="14"/>
        <v>1</v>
      </c>
      <c r="AG66" s="124" t="str">
        <f>IF('Member Info'!N63&lt;&gt;"",IF(AND('Member Info'!N63&lt;=$U$1,'Member Info'!N63&gt;=$T$1),1,0),"")</f>
        <v/>
      </c>
      <c r="AI66" s="124" t="b">
        <f t="shared" si="15"/>
        <v>0</v>
      </c>
      <c r="AJ66" s="124">
        <f t="shared" si="16"/>
        <v>0</v>
      </c>
      <c r="AL66" s="124">
        <f t="shared" si="17"/>
        <v>0</v>
      </c>
      <c r="AM66" s="124">
        <f>IF('Member Info'!F63&gt;$T$1,1,0)</f>
        <v>0</v>
      </c>
      <c r="AN66" s="124" t="b">
        <f>IF(ISERROR(T66),ERROR.TYPE(#REF!)=ERROR.TYPE(T66),FALSE)</f>
        <v>0</v>
      </c>
      <c r="AO66" s="124" t="b">
        <f>IF(ISERROR(U66),ERROR.TYPE(#REF!)=ERROR.TYPE(U66),FALSE)</f>
        <v>0</v>
      </c>
      <c r="AP66" s="124">
        <f>IF('Member Info'!F63&gt;'GP1 April 25'!$U$1,1,0)</f>
        <v>0</v>
      </c>
      <c r="AQ66" s="124">
        <f t="shared" si="18"/>
        <v>0</v>
      </c>
      <c r="AR66" s="124">
        <f t="shared" si="19"/>
        <v>0</v>
      </c>
      <c r="AS66" s="124">
        <f t="shared" si="20"/>
        <v>1</v>
      </c>
    </row>
    <row r="67" spans="1:45" x14ac:dyDescent="0.25">
      <c r="A67" s="4">
        <v>36</v>
      </c>
      <c r="B67" s="164">
        <f>'Member Info'!D64</f>
        <v>0</v>
      </c>
      <c r="C67" s="164">
        <f>'Member Info'!E64</f>
        <v>0</v>
      </c>
      <c r="D67" s="164" t="str">
        <f>'Member Info'!G64</f>
        <v/>
      </c>
      <c r="E67" s="165">
        <f>'Member Info'!B64</f>
        <v>0</v>
      </c>
      <c r="F67" s="242"/>
      <c r="G67" s="166" t="str">
        <f>IF(E67=0,"",('Member Info'!K64+'Member Info'!L64))</f>
        <v/>
      </c>
      <c r="H67" s="419"/>
      <c r="I67" s="419"/>
      <c r="J67" s="26"/>
      <c r="K67" s="26"/>
      <c r="L67" s="384" t="str">
        <f>IF(E67=0,"",IF('Member Info'!F64&gt;$U$1,CONCATENATE("Joined with practice on ", TEXT('Member Info'!F64, "DD/MM/YYYY")),IF('Member Info'!N64&lt;&gt;"",IF('Member Info'!N64&lt;$T$1,CONCATENATE("Left Scheme on ", TEXT('Member Info'!N64, "DD/MM/YYYY")),IF(OR(G67="",G67=0),"Error Detected, No rate entered",IF(E67=0,"",IF(F67="","Error Detected, No Pensionable pay",IF(AS67=1,"No Part Time Status Entered",IF(AR67=1,"No Part Time Hours Entered",IF(ISERROR(AD67)," Unknown Values entered.",IF(V67+W67&lt;1,"Acceptable",IF(T67+U67=200, "No Contributions Entered", IF(M67="","Error Detected, Choose reason&gt;",IF(Z67="1",IF(V67=1,"Please Enter Deemed Pensionable Pay","Add Any Relevant Details Above"),"Please Give Details Above"))))))))))),IF(OR(G67="",G67=0),"Error Detected, No rate entered",IF(E67=0,"",IF(F67="","Error Detected, No Pensionable pay",IF(AS67=1,"No Part Time Status Entered",IF(AR67=1,"No Part Time Hours Entered",IF(ISERROR(AD67)," Unknown Values entered.",IF(V67+W67&lt;1,"Acceptable",IF(T67+U67=200, "No Contributions Entered", IF(M67="","Error Detected, Choose reason&gt;",IF(Z67="1",IF(V67=1,"Please Enter Deemed Pensionable Pay","Add relevant Details Above"),"Please give details Above")))))))))))))</f>
        <v/>
      </c>
      <c r="M67" s="260"/>
      <c r="N67" s="91"/>
      <c r="O67" s="91" t="str">
        <f t="shared" si="1"/>
        <v/>
      </c>
      <c r="P67" s="94">
        <f t="shared" si="2"/>
        <v>0</v>
      </c>
      <c r="Q67" s="94">
        <f t="shared" si="2"/>
        <v>0</v>
      </c>
      <c r="R67" s="218">
        <f>(ROUND((F67/100*'Member Info'!$W$2), 2))</f>
        <v>0</v>
      </c>
      <c r="S67" s="218" t="e">
        <f t="shared" si="3"/>
        <v>#VALUE!</v>
      </c>
      <c r="T67" s="218" t="str">
        <f t="shared" si="4"/>
        <v/>
      </c>
      <c r="U67" s="227" t="str">
        <f t="shared" si="5"/>
        <v/>
      </c>
      <c r="V67" s="228" t="str">
        <f t="shared" si="6"/>
        <v/>
      </c>
      <c r="W67" s="228" t="str">
        <f t="shared" si="7"/>
        <v/>
      </c>
      <c r="X67" s="222">
        <f t="shared" si="8"/>
        <v>0</v>
      </c>
      <c r="Y67" s="110">
        <f t="shared" si="9"/>
        <v>0</v>
      </c>
      <c r="Z67" s="235" t="str">
        <f t="shared" si="10"/>
        <v/>
      </c>
      <c r="AA67" s="240" t="b">
        <f t="shared" si="11"/>
        <v>0</v>
      </c>
      <c r="AB67" s="235">
        <f t="shared" si="12"/>
        <v>0</v>
      </c>
      <c r="AC67" s="235">
        <f>IF('Member Info'!N64="",1,"")</f>
        <v>1</v>
      </c>
      <c r="AD67" s="243" t="e">
        <f t="shared" si="13"/>
        <v>#VALUE!</v>
      </c>
      <c r="AE67" s="130" t="str">
        <f t="shared" si="0"/>
        <v/>
      </c>
      <c r="AF67" s="124">
        <f t="shared" si="14"/>
        <v>1</v>
      </c>
      <c r="AG67" s="124" t="str">
        <f>IF('Member Info'!N64&lt;&gt;"",IF(AND('Member Info'!N64&lt;=$U$1,'Member Info'!N64&gt;=$T$1),1,0),"")</f>
        <v/>
      </c>
      <c r="AI67" s="124" t="b">
        <f t="shared" si="15"/>
        <v>0</v>
      </c>
      <c r="AJ67" s="124">
        <f t="shared" si="16"/>
        <v>0</v>
      </c>
      <c r="AL67" s="124">
        <f t="shared" si="17"/>
        <v>0</v>
      </c>
      <c r="AM67" s="124">
        <f>IF('Member Info'!F64&gt;$T$1,1,0)</f>
        <v>0</v>
      </c>
      <c r="AN67" s="124" t="b">
        <f>IF(ISERROR(T67),ERROR.TYPE(#REF!)=ERROR.TYPE(T67),FALSE)</f>
        <v>0</v>
      </c>
      <c r="AO67" s="124" t="b">
        <f>IF(ISERROR(U67),ERROR.TYPE(#REF!)=ERROR.TYPE(U67),FALSE)</f>
        <v>0</v>
      </c>
      <c r="AP67" s="124">
        <f>IF('Member Info'!F64&gt;'GP1 April 25'!$U$1,1,0)</f>
        <v>0</v>
      </c>
      <c r="AQ67" s="124">
        <f t="shared" si="18"/>
        <v>0</v>
      </c>
      <c r="AR67" s="124">
        <f t="shared" si="19"/>
        <v>0</v>
      </c>
      <c r="AS67" s="124">
        <f t="shared" si="20"/>
        <v>1</v>
      </c>
    </row>
    <row r="68" spans="1:45" x14ac:dyDescent="0.25">
      <c r="A68" s="4">
        <v>37</v>
      </c>
      <c r="B68" s="164">
        <f>'Member Info'!D65</f>
        <v>0</v>
      </c>
      <c r="C68" s="164">
        <f>'Member Info'!E65</f>
        <v>0</v>
      </c>
      <c r="D68" s="164" t="str">
        <f>'Member Info'!G65</f>
        <v/>
      </c>
      <c r="E68" s="165">
        <f>'Member Info'!B65</f>
        <v>0</v>
      </c>
      <c r="F68" s="242"/>
      <c r="G68" s="166" t="str">
        <f>IF(E68=0,"",('Member Info'!K65+'Member Info'!L65))</f>
        <v/>
      </c>
      <c r="H68" s="419"/>
      <c r="I68" s="419"/>
      <c r="J68" s="26"/>
      <c r="K68" s="26"/>
      <c r="L68" s="384" t="str">
        <f>IF(E68=0,"",IF('Member Info'!F65&gt;$U$1,CONCATENATE("Joined with practice on ", TEXT('Member Info'!F65, "DD/MM/YYYY")),IF('Member Info'!N65&lt;&gt;"",IF('Member Info'!N65&lt;$T$1,CONCATENATE("Left Scheme on ", TEXT('Member Info'!N65, "DD/MM/YYYY")),IF(OR(G68="",G68=0),"Error Detected, No rate entered",IF(E68=0,"",IF(F68="","Error Detected, No Pensionable pay",IF(AS68=1,"No Part Time Status Entered",IF(AR68=1,"No Part Time Hours Entered",IF(ISERROR(AD68)," Unknown Values entered.",IF(V68+W68&lt;1,"Acceptable",IF(T68+U68=200, "No Contributions Entered", IF(M68="","Error Detected, Choose reason&gt;",IF(Z68="1",IF(V68=1,"Please Enter Deemed Pensionable Pay","Add Any Relevant Details Above"),"Please Give Details Above"))))))))))),IF(OR(G68="",G68=0),"Error Detected, No rate entered",IF(E68=0,"",IF(F68="","Error Detected, No Pensionable pay",IF(AS68=1,"No Part Time Status Entered",IF(AR68=1,"No Part Time Hours Entered",IF(ISERROR(AD68)," Unknown Values entered.",IF(V68+W68&lt;1,"Acceptable",IF(T68+U68=200, "No Contributions Entered", IF(M68="","Error Detected, Choose reason&gt;",IF(Z68="1",IF(V68=1,"Please Enter Deemed Pensionable Pay","Add relevant Details Above"),"Please give details Above")))))))))))))</f>
        <v/>
      </c>
      <c r="M68" s="260"/>
      <c r="N68" s="91"/>
      <c r="O68" s="91" t="str">
        <f t="shared" si="1"/>
        <v/>
      </c>
      <c r="P68" s="94">
        <f t="shared" si="2"/>
        <v>0</v>
      </c>
      <c r="Q68" s="94">
        <f t="shared" si="2"/>
        <v>0</v>
      </c>
      <c r="R68" s="218">
        <f>(ROUND((F68/100*'Member Info'!$W$2), 2))</f>
        <v>0</v>
      </c>
      <c r="S68" s="218" t="e">
        <f t="shared" si="3"/>
        <v>#VALUE!</v>
      </c>
      <c r="T68" s="218" t="str">
        <f t="shared" si="4"/>
        <v/>
      </c>
      <c r="U68" s="227" t="str">
        <f t="shared" si="5"/>
        <v/>
      </c>
      <c r="V68" s="228" t="str">
        <f t="shared" si="6"/>
        <v/>
      </c>
      <c r="W68" s="228" t="str">
        <f t="shared" si="7"/>
        <v/>
      </c>
      <c r="X68" s="222">
        <f t="shared" si="8"/>
        <v>0</v>
      </c>
      <c r="Y68" s="110">
        <f t="shared" si="9"/>
        <v>0</v>
      </c>
      <c r="Z68" s="235" t="str">
        <f t="shared" si="10"/>
        <v/>
      </c>
      <c r="AA68" s="240" t="b">
        <f t="shared" si="11"/>
        <v>0</v>
      </c>
      <c r="AB68" s="235">
        <f t="shared" si="12"/>
        <v>0</v>
      </c>
      <c r="AC68" s="235">
        <f>IF('Member Info'!N65="",1,"")</f>
        <v>1</v>
      </c>
      <c r="AD68" s="243" t="e">
        <f t="shared" si="13"/>
        <v>#VALUE!</v>
      </c>
      <c r="AE68" s="130" t="str">
        <f t="shared" si="0"/>
        <v/>
      </c>
      <c r="AF68" s="124">
        <f t="shared" si="14"/>
        <v>1</v>
      </c>
      <c r="AG68" s="124" t="str">
        <f>IF('Member Info'!N65&lt;&gt;"",IF(AND('Member Info'!N65&lt;=$U$1,'Member Info'!N65&gt;=$T$1),1,0),"")</f>
        <v/>
      </c>
      <c r="AI68" s="124" t="b">
        <f t="shared" si="15"/>
        <v>0</v>
      </c>
      <c r="AJ68" s="124">
        <f t="shared" si="16"/>
        <v>0</v>
      </c>
      <c r="AL68" s="124">
        <f t="shared" si="17"/>
        <v>0</v>
      </c>
      <c r="AM68" s="124">
        <f>IF('Member Info'!F65&gt;$T$1,1,0)</f>
        <v>0</v>
      </c>
      <c r="AN68" s="124" t="b">
        <f>IF(ISERROR(T68),ERROR.TYPE(#REF!)=ERROR.TYPE(T68),FALSE)</f>
        <v>0</v>
      </c>
      <c r="AO68" s="124" t="b">
        <f>IF(ISERROR(U68),ERROR.TYPE(#REF!)=ERROR.TYPE(U68),FALSE)</f>
        <v>0</v>
      </c>
      <c r="AP68" s="124">
        <f>IF('Member Info'!F65&gt;'GP1 April 25'!$U$1,1,0)</f>
        <v>0</v>
      </c>
      <c r="AQ68" s="124">
        <f t="shared" si="18"/>
        <v>0</v>
      </c>
      <c r="AR68" s="124">
        <f t="shared" si="19"/>
        <v>0</v>
      </c>
      <c r="AS68" s="124">
        <f t="shared" si="20"/>
        <v>1</v>
      </c>
    </row>
    <row r="69" spans="1:45" x14ac:dyDescent="0.25">
      <c r="A69" s="4">
        <v>38</v>
      </c>
      <c r="B69" s="164">
        <f>'Member Info'!D66</f>
        <v>0</v>
      </c>
      <c r="C69" s="164">
        <f>'Member Info'!E66</f>
        <v>0</v>
      </c>
      <c r="D69" s="164" t="str">
        <f>'Member Info'!G66</f>
        <v/>
      </c>
      <c r="E69" s="165">
        <f>'Member Info'!B66</f>
        <v>0</v>
      </c>
      <c r="F69" s="242"/>
      <c r="G69" s="166" t="str">
        <f>IF(E69=0,"",('Member Info'!K66+'Member Info'!L66))</f>
        <v/>
      </c>
      <c r="H69" s="419"/>
      <c r="I69" s="419"/>
      <c r="J69" s="26"/>
      <c r="K69" s="26"/>
      <c r="L69" s="384" t="str">
        <f>IF(E69=0,"",IF('Member Info'!F66&gt;$U$1,CONCATENATE("Joined with practice on ", TEXT('Member Info'!F66, "DD/MM/YYYY")),IF('Member Info'!N66&lt;&gt;"",IF('Member Info'!N66&lt;$T$1,CONCATENATE("Left Scheme on ", TEXT('Member Info'!N66, "DD/MM/YYYY")),IF(OR(G69="",G69=0),"Error Detected, No rate entered",IF(E69=0,"",IF(F69="","Error Detected, No Pensionable pay",IF(AS69=1,"No Part Time Status Entered",IF(AR69=1,"No Part Time Hours Entered",IF(ISERROR(AD69)," Unknown Values entered.",IF(V69+W69&lt;1,"Acceptable",IF(T69+U69=200, "No Contributions Entered", IF(M69="","Error Detected, Choose reason&gt;",IF(Z69="1",IF(V69=1,"Please Enter Deemed Pensionable Pay","Add Any Relevant Details Above"),"Please Give Details Above"))))))))))),IF(OR(G69="",G69=0),"Error Detected, No rate entered",IF(E69=0,"",IF(F69="","Error Detected, No Pensionable pay",IF(AS69=1,"No Part Time Status Entered",IF(AR69=1,"No Part Time Hours Entered",IF(ISERROR(AD69)," Unknown Values entered.",IF(V69+W69&lt;1,"Acceptable",IF(T69+U69=200, "No Contributions Entered", IF(M69="","Error Detected, Choose reason&gt;",IF(Z69="1",IF(V69=1,"Please Enter Deemed Pensionable Pay","Add relevant Details Above"),"Please give details Above")))))))))))))</f>
        <v/>
      </c>
      <c r="M69" s="260"/>
      <c r="N69" s="91"/>
      <c r="O69" s="91" t="str">
        <f t="shared" si="1"/>
        <v/>
      </c>
      <c r="P69" s="94">
        <f t="shared" si="2"/>
        <v>0</v>
      </c>
      <c r="Q69" s="94">
        <f t="shared" si="2"/>
        <v>0</v>
      </c>
      <c r="R69" s="218">
        <f>(ROUND((F69/100*'Member Info'!$W$2), 2))</f>
        <v>0</v>
      </c>
      <c r="S69" s="218" t="e">
        <f t="shared" si="3"/>
        <v>#VALUE!</v>
      </c>
      <c r="T69" s="218" t="str">
        <f t="shared" si="4"/>
        <v/>
      </c>
      <c r="U69" s="227" t="str">
        <f t="shared" si="5"/>
        <v/>
      </c>
      <c r="V69" s="228" t="str">
        <f t="shared" si="6"/>
        <v/>
      </c>
      <c r="W69" s="228" t="str">
        <f t="shared" si="7"/>
        <v/>
      </c>
      <c r="X69" s="222">
        <f t="shared" si="8"/>
        <v>0</v>
      </c>
      <c r="Y69" s="110">
        <f t="shared" si="9"/>
        <v>0</v>
      </c>
      <c r="Z69" s="235" t="str">
        <f t="shared" si="10"/>
        <v/>
      </c>
      <c r="AA69" s="240" t="b">
        <f t="shared" si="11"/>
        <v>0</v>
      </c>
      <c r="AB69" s="235">
        <f t="shared" si="12"/>
        <v>0</v>
      </c>
      <c r="AC69" s="235">
        <f>IF('Member Info'!N66="",1,"")</f>
        <v>1</v>
      </c>
      <c r="AD69" s="243" t="e">
        <f t="shared" si="13"/>
        <v>#VALUE!</v>
      </c>
      <c r="AE69" s="130" t="str">
        <f t="shared" si="0"/>
        <v/>
      </c>
      <c r="AF69" s="124">
        <f t="shared" si="14"/>
        <v>1</v>
      </c>
      <c r="AG69" s="124" t="str">
        <f>IF('Member Info'!N66&lt;&gt;"",IF(AND('Member Info'!N66&lt;=$U$1,'Member Info'!N66&gt;=$T$1),1,0),"")</f>
        <v/>
      </c>
      <c r="AI69" s="124" t="b">
        <f t="shared" si="15"/>
        <v>0</v>
      </c>
      <c r="AJ69" s="124">
        <f t="shared" si="16"/>
        <v>0</v>
      </c>
      <c r="AL69" s="124">
        <f t="shared" si="17"/>
        <v>0</v>
      </c>
      <c r="AM69" s="124">
        <f>IF('Member Info'!F66&gt;$T$1,1,0)</f>
        <v>0</v>
      </c>
      <c r="AN69" s="124" t="b">
        <f>IF(ISERROR(T69),ERROR.TYPE(#REF!)=ERROR.TYPE(T69),FALSE)</f>
        <v>0</v>
      </c>
      <c r="AO69" s="124" t="b">
        <f>IF(ISERROR(U69),ERROR.TYPE(#REF!)=ERROR.TYPE(U69),FALSE)</f>
        <v>0</v>
      </c>
      <c r="AP69" s="124">
        <f>IF('Member Info'!F66&gt;'GP1 April 25'!$U$1,1,0)</f>
        <v>0</v>
      </c>
      <c r="AQ69" s="124">
        <f t="shared" si="18"/>
        <v>0</v>
      </c>
      <c r="AR69" s="124">
        <f t="shared" si="19"/>
        <v>0</v>
      </c>
      <c r="AS69" s="124">
        <f t="shared" si="20"/>
        <v>1</v>
      </c>
    </row>
    <row r="70" spans="1:45" x14ac:dyDescent="0.25">
      <c r="A70" s="4">
        <v>39</v>
      </c>
      <c r="B70" s="164">
        <f>'Member Info'!D67</f>
        <v>0</v>
      </c>
      <c r="C70" s="164">
        <f>'Member Info'!E67</f>
        <v>0</v>
      </c>
      <c r="D70" s="164" t="str">
        <f>'Member Info'!G67</f>
        <v/>
      </c>
      <c r="E70" s="165">
        <f>'Member Info'!B67</f>
        <v>0</v>
      </c>
      <c r="F70" s="242"/>
      <c r="G70" s="166" t="str">
        <f>IF(E70=0,"",('Member Info'!K67+'Member Info'!L67))</f>
        <v/>
      </c>
      <c r="H70" s="419"/>
      <c r="I70" s="419"/>
      <c r="J70" s="26"/>
      <c r="K70" s="26"/>
      <c r="L70" s="384" t="str">
        <f>IF(E70=0,"",IF('Member Info'!F67&gt;$U$1,CONCATENATE("Joined with practice on ", TEXT('Member Info'!F67, "DD/MM/YYYY")),IF('Member Info'!N67&lt;&gt;"",IF('Member Info'!N67&lt;$T$1,CONCATENATE("Left Scheme on ", TEXT('Member Info'!N67, "DD/MM/YYYY")),IF(OR(G70="",G70=0),"Error Detected, No rate entered",IF(E70=0,"",IF(F70="","Error Detected, No Pensionable pay",IF(AS70=1,"No Part Time Status Entered",IF(AR70=1,"No Part Time Hours Entered",IF(ISERROR(AD70)," Unknown Values entered.",IF(V70+W70&lt;1,"Acceptable",IF(T70+U70=200, "No Contributions Entered", IF(M70="","Error Detected, Choose reason&gt;",IF(Z70="1",IF(V70=1,"Please Enter Deemed Pensionable Pay","Add Any Relevant Details Above"),"Please Give Details Above"))))))))))),IF(OR(G70="",G70=0),"Error Detected, No rate entered",IF(E70=0,"",IF(F70="","Error Detected, No Pensionable pay",IF(AS70=1,"No Part Time Status Entered",IF(AR70=1,"No Part Time Hours Entered",IF(ISERROR(AD70)," Unknown Values entered.",IF(V70+W70&lt;1,"Acceptable",IF(T70+U70=200, "No Contributions Entered", IF(M70="","Error Detected, Choose reason&gt;",IF(Z70="1",IF(V70=1,"Please Enter Deemed Pensionable Pay","Add relevant Details Above"),"Please give details Above")))))))))))))</f>
        <v/>
      </c>
      <c r="M70" s="260"/>
      <c r="N70" s="91"/>
      <c r="O70" s="91" t="str">
        <f t="shared" si="1"/>
        <v/>
      </c>
      <c r="P70" s="94">
        <f t="shared" si="2"/>
        <v>0</v>
      </c>
      <c r="Q70" s="94">
        <f t="shared" si="2"/>
        <v>0</v>
      </c>
      <c r="R70" s="218">
        <f>(ROUND((F70/100*'Member Info'!$W$2), 2))</f>
        <v>0</v>
      </c>
      <c r="S70" s="218" t="e">
        <f t="shared" si="3"/>
        <v>#VALUE!</v>
      </c>
      <c r="T70" s="218" t="str">
        <f t="shared" si="4"/>
        <v/>
      </c>
      <c r="U70" s="227" t="str">
        <f t="shared" si="5"/>
        <v/>
      </c>
      <c r="V70" s="228" t="str">
        <f t="shared" si="6"/>
        <v/>
      </c>
      <c r="W70" s="228" t="str">
        <f t="shared" si="7"/>
        <v/>
      </c>
      <c r="X70" s="222">
        <f t="shared" si="8"/>
        <v>0</v>
      </c>
      <c r="Y70" s="110">
        <f t="shared" si="9"/>
        <v>0</v>
      </c>
      <c r="Z70" s="235" t="str">
        <f t="shared" si="10"/>
        <v/>
      </c>
      <c r="AA70" s="240" t="b">
        <f t="shared" si="11"/>
        <v>0</v>
      </c>
      <c r="AB70" s="235">
        <f t="shared" si="12"/>
        <v>0</v>
      </c>
      <c r="AC70" s="235">
        <f>IF('Member Info'!N67="",1,"")</f>
        <v>1</v>
      </c>
      <c r="AD70" s="243" t="e">
        <f t="shared" si="13"/>
        <v>#VALUE!</v>
      </c>
      <c r="AE70" s="130" t="str">
        <f t="shared" si="0"/>
        <v/>
      </c>
      <c r="AF70" s="124">
        <f t="shared" si="14"/>
        <v>1</v>
      </c>
      <c r="AG70" s="124" t="str">
        <f>IF('Member Info'!N67&lt;&gt;"",IF(AND('Member Info'!N67&lt;=$U$1,'Member Info'!N67&gt;=$T$1),1,0),"")</f>
        <v/>
      </c>
      <c r="AI70" s="124" t="b">
        <f t="shared" si="15"/>
        <v>0</v>
      </c>
      <c r="AJ70" s="124">
        <f t="shared" si="16"/>
        <v>0</v>
      </c>
      <c r="AL70" s="124">
        <f t="shared" si="17"/>
        <v>0</v>
      </c>
      <c r="AM70" s="124">
        <f>IF('Member Info'!F67&gt;$T$1,1,0)</f>
        <v>0</v>
      </c>
      <c r="AN70" s="124" t="b">
        <f>IF(ISERROR(T70),ERROR.TYPE(#REF!)=ERROR.TYPE(T70),FALSE)</f>
        <v>0</v>
      </c>
      <c r="AO70" s="124" t="b">
        <f>IF(ISERROR(U70),ERROR.TYPE(#REF!)=ERROR.TYPE(U70),FALSE)</f>
        <v>0</v>
      </c>
      <c r="AP70" s="124">
        <f>IF('Member Info'!F67&gt;'GP1 April 25'!$U$1,1,0)</f>
        <v>0</v>
      </c>
      <c r="AQ70" s="124">
        <f t="shared" si="18"/>
        <v>0</v>
      </c>
      <c r="AR70" s="124">
        <f t="shared" si="19"/>
        <v>0</v>
      </c>
      <c r="AS70" s="124">
        <f t="shared" si="20"/>
        <v>1</v>
      </c>
    </row>
    <row r="71" spans="1:45" x14ac:dyDescent="0.25">
      <c r="A71" s="4">
        <v>40</v>
      </c>
      <c r="B71" s="164">
        <f>'Member Info'!D68</f>
        <v>0</v>
      </c>
      <c r="C71" s="164">
        <f>'Member Info'!E68</f>
        <v>0</v>
      </c>
      <c r="D71" s="164" t="str">
        <f>'Member Info'!G68</f>
        <v/>
      </c>
      <c r="E71" s="165">
        <f>'Member Info'!B68</f>
        <v>0</v>
      </c>
      <c r="F71" s="242"/>
      <c r="G71" s="166" t="str">
        <f>IF(E71=0,"",('Member Info'!K68+'Member Info'!L68))</f>
        <v/>
      </c>
      <c r="H71" s="419"/>
      <c r="I71" s="419"/>
      <c r="J71" s="26"/>
      <c r="K71" s="26"/>
      <c r="L71" s="384" t="str">
        <f>IF(E71=0,"",IF('Member Info'!F68&gt;$U$1,CONCATENATE("Joined with practice on ", TEXT('Member Info'!F68, "DD/MM/YYYY")),IF('Member Info'!N68&lt;&gt;"",IF('Member Info'!N68&lt;$T$1,CONCATENATE("Left Scheme on ", TEXT('Member Info'!N68, "DD/MM/YYYY")),IF(OR(G71="",G71=0),"Error Detected, No rate entered",IF(E71=0,"",IF(F71="","Error Detected, No Pensionable pay",IF(AS71=1,"No Part Time Status Entered",IF(AR71=1,"No Part Time Hours Entered",IF(ISERROR(AD71)," Unknown Values entered.",IF(V71+W71&lt;1,"Acceptable",IF(T71+U71=200, "No Contributions Entered", IF(M71="","Error Detected, Choose reason&gt;",IF(Z71="1",IF(V71=1,"Please Enter Deemed Pensionable Pay","Add Any Relevant Details Above"),"Please Give Details Above"))))))))))),IF(OR(G71="",G71=0),"Error Detected, No rate entered",IF(E71=0,"",IF(F71="","Error Detected, No Pensionable pay",IF(AS71=1,"No Part Time Status Entered",IF(AR71=1,"No Part Time Hours Entered",IF(ISERROR(AD71)," Unknown Values entered.",IF(V71+W71&lt;1,"Acceptable",IF(T71+U71=200, "No Contributions Entered", IF(M71="","Error Detected, Choose reason&gt;",IF(Z71="1",IF(V71=1,"Please Enter Deemed Pensionable Pay","Add relevant Details Above"),"Please give details Above")))))))))))))</f>
        <v/>
      </c>
      <c r="M71" s="260"/>
      <c r="N71" s="91"/>
      <c r="O71" s="91" t="str">
        <f t="shared" si="1"/>
        <v/>
      </c>
      <c r="P71" s="94">
        <f t="shared" si="2"/>
        <v>0</v>
      </c>
      <c r="Q71" s="94">
        <f t="shared" si="2"/>
        <v>0</v>
      </c>
      <c r="R71" s="218">
        <f>(ROUND((F71/100*'Member Info'!$W$2), 2))</f>
        <v>0</v>
      </c>
      <c r="S71" s="218" t="e">
        <f t="shared" si="3"/>
        <v>#VALUE!</v>
      </c>
      <c r="T71" s="218" t="str">
        <f t="shared" si="4"/>
        <v/>
      </c>
      <c r="U71" s="227" t="str">
        <f t="shared" si="5"/>
        <v/>
      </c>
      <c r="V71" s="228" t="str">
        <f t="shared" si="6"/>
        <v/>
      </c>
      <c r="W71" s="228" t="str">
        <f t="shared" si="7"/>
        <v/>
      </c>
      <c r="X71" s="222">
        <f t="shared" si="8"/>
        <v>0</v>
      </c>
      <c r="Y71" s="110">
        <f t="shared" si="9"/>
        <v>0</v>
      </c>
      <c r="Z71" s="235" t="str">
        <f t="shared" si="10"/>
        <v/>
      </c>
      <c r="AA71" s="240" t="b">
        <f t="shared" si="11"/>
        <v>0</v>
      </c>
      <c r="AB71" s="235">
        <f t="shared" si="12"/>
        <v>0</v>
      </c>
      <c r="AC71" s="235">
        <f>IF('Member Info'!N68="",1,"")</f>
        <v>1</v>
      </c>
      <c r="AD71" s="243" t="e">
        <f t="shared" si="13"/>
        <v>#VALUE!</v>
      </c>
      <c r="AE71" s="130" t="str">
        <f t="shared" si="0"/>
        <v/>
      </c>
      <c r="AF71" s="124">
        <f t="shared" si="14"/>
        <v>1</v>
      </c>
      <c r="AG71" s="124" t="str">
        <f>IF('Member Info'!N68&lt;&gt;"",IF(AND('Member Info'!N68&lt;=$U$1,'Member Info'!N68&gt;=$T$1),1,0),"")</f>
        <v/>
      </c>
      <c r="AI71" s="124" t="b">
        <f t="shared" si="15"/>
        <v>0</v>
      </c>
      <c r="AJ71" s="124">
        <f t="shared" si="16"/>
        <v>0</v>
      </c>
      <c r="AL71" s="124">
        <f t="shared" si="17"/>
        <v>0</v>
      </c>
      <c r="AM71" s="124">
        <f>IF('Member Info'!F68&gt;$T$1,1,0)</f>
        <v>0</v>
      </c>
      <c r="AN71" s="124" t="b">
        <f>IF(ISERROR(T71),ERROR.TYPE(#REF!)=ERROR.TYPE(T71),FALSE)</f>
        <v>0</v>
      </c>
      <c r="AO71" s="124" t="b">
        <f>IF(ISERROR(U71),ERROR.TYPE(#REF!)=ERROR.TYPE(U71),FALSE)</f>
        <v>0</v>
      </c>
      <c r="AP71" s="124">
        <f>IF('Member Info'!F68&gt;'GP1 April 25'!$U$1,1,0)</f>
        <v>0</v>
      </c>
      <c r="AQ71" s="124">
        <f t="shared" si="18"/>
        <v>0</v>
      </c>
      <c r="AR71" s="124">
        <f t="shared" si="19"/>
        <v>0</v>
      </c>
      <c r="AS71" s="124">
        <f t="shared" si="20"/>
        <v>1</v>
      </c>
    </row>
    <row r="72" spans="1:45" x14ac:dyDescent="0.25">
      <c r="A72" s="4">
        <v>41</v>
      </c>
      <c r="B72" s="164">
        <f>'Member Info'!D69</f>
        <v>0</v>
      </c>
      <c r="C72" s="164">
        <f>'Member Info'!E69</f>
        <v>0</v>
      </c>
      <c r="D72" s="164" t="str">
        <f>'Member Info'!G69</f>
        <v/>
      </c>
      <c r="E72" s="165">
        <f>'Member Info'!B69</f>
        <v>0</v>
      </c>
      <c r="F72" s="242"/>
      <c r="G72" s="166" t="str">
        <f>IF(E72=0,"",('Member Info'!K69+'Member Info'!L69))</f>
        <v/>
      </c>
      <c r="H72" s="419"/>
      <c r="I72" s="419"/>
      <c r="J72" s="26"/>
      <c r="K72" s="26"/>
      <c r="L72" s="384" t="str">
        <f>IF(E72=0,"",IF('Member Info'!F69&gt;$U$1,CONCATENATE("Joined with practice on ", TEXT('Member Info'!F69, "DD/MM/YYYY")),IF('Member Info'!N69&lt;&gt;"",IF('Member Info'!N69&lt;$T$1,CONCATENATE("Left Scheme on ", TEXT('Member Info'!N69, "DD/MM/YYYY")),IF(OR(G72="",G72=0),"Error Detected, No rate entered",IF(E72=0,"",IF(F72="","Error Detected, No Pensionable pay",IF(AS72=1,"No Part Time Status Entered",IF(AR72=1,"No Part Time Hours Entered",IF(ISERROR(AD72)," Unknown Values entered.",IF(V72+W72&lt;1,"Acceptable",IF(T72+U72=200, "No Contributions Entered", IF(M72="","Error Detected, Choose reason&gt;",IF(Z72="1",IF(V72=1,"Please Enter Deemed Pensionable Pay","Add Any Relevant Details Above"),"Please Give Details Above"))))))))))),IF(OR(G72="",G72=0),"Error Detected, No rate entered",IF(E72=0,"",IF(F72="","Error Detected, No Pensionable pay",IF(AS72=1,"No Part Time Status Entered",IF(AR72=1,"No Part Time Hours Entered",IF(ISERROR(AD72)," Unknown Values entered.",IF(V72+W72&lt;1,"Acceptable",IF(T72+U72=200, "No Contributions Entered", IF(M72="","Error Detected, Choose reason&gt;",IF(Z72="1",IF(V72=1,"Please Enter Deemed Pensionable Pay","Add relevant Details Above"),"Please give details Above")))))))))))))</f>
        <v/>
      </c>
      <c r="M72" s="260"/>
      <c r="N72" s="91"/>
      <c r="O72" s="91" t="str">
        <f t="shared" si="1"/>
        <v/>
      </c>
      <c r="P72" s="94">
        <f t="shared" si="2"/>
        <v>0</v>
      </c>
      <c r="Q72" s="94">
        <f t="shared" si="2"/>
        <v>0</v>
      </c>
      <c r="R72" s="218">
        <f>(ROUND((F72/100*'Member Info'!$W$2), 2))</f>
        <v>0</v>
      </c>
      <c r="S72" s="218" t="e">
        <f t="shared" si="3"/>
        <v>#VALUE!</v>
      </c>
      <c r="T72" s="218" t="str">
        <f t="shared" si="4"/>
        <v/>
      </c>
      <c r="U72" s="227" t="str">
        <f t="shared" si="5"/>
        <v/>
      </c>
      <c r="V72" s="228" t="str">
        <f t="shared" si="6"/>
        <v/>
      </c>
      <c r="W72" s="228" t="str">
        <f t="shared" si="7"/>
        <v/>
      </c>
      <c r="X72" s="222">
        <f t="shared" si="8"/>
        <v>0</v>
      </c>
      <c r="Y72" s="110">
        <f t="shared" si="9"/>
        <v>0</v>
      </c>
      <c r="Z72" s="235" t="str">
        <f t="shared" si="10"/>
        <v/>
      </c>
      <c r="AA72" s="240" t="b">
        <f t="shared" si="11"/>
        <v>0</v>
      </c>
      <c r="AB72" s="235">
        <f t="shared" si="12"/>
        <v>0</v>
      </c>
      <c r="AC72" s="235">
        <f>IF('Member Info'!N69="",1,"")</f>
        <v>1</v>
      </c>
      <c r="AD72" s="243" t="e">
        <f t="shared" si="13"/>
        <v>#VALUE!</v>
      </c>
      <c r="AE72" s="130" t="str">
        <f t="shared" si="0"/>
        <v/>
      </c>
      <c r="AF72" s="124">
        <f t="shared" si="14"/>
        <v>1</v>
      </c>
      <c r="AG72" s="124" t="str">
        <f>IF('Member Info'!N69&lt;&gt;"",IF(AND('Member Info'!N69&lt;=$U$1,'Member Info'!N69&gt;=$T$1),1,0),"")</f>
        <v/>
      </c>
      <c r="AI72" s="124" t="b">
        <f t="shared" si="15"/>
        <v>0</v>
      </c>
      <c r="AJ72" s="124">
        <f t="shared" si="16"/>
        <v>0</v>
      </c>
      <c r="AL72" s="124">
        <f t="shared" si="17"/>
        <v>0</v>
      </c>
      <c r="AM72" s="124">
        <f>IF('Member Info'!F69&gt;$T$1,1,0)</f>
        <v>0</v>
      </c>
      <c r="AN72" s="124" t="b">
        <f>IF(ISERROR(T72),ERROR.TYPE(#REF!)=ERROR.TYPE(T72),FALSE)</f>
        <v>0</v>
      </c>
      <c r="AO72" s="124" t="b">
        <f>IF(ISERROR(U72),ERROR.TYPE(#REF!)=ERROR.TYPE(U72),FALSE)</f>
        <v>0</v>
      </c>
      <c r="AP72" s="124">
        <f>IF('Member Info'!F69&gt;'GP1 April 25'!$U$1,1,0)</f>
        <v>0</v>
      </c>
      <c r="AQ72" s="124">
        <f t="shared" si="18"/>
        <v>0</v>
      </c>
      <c r="AR72" s="124">
        <f t="shared" si="19"/>
        <v>0</v>
      </c>
      <c r="AS72" s="124">
        <f t="shared" si="20"/>
        <v>1</v>
      </c>
    </row>
    <row r="73" spans="1:45" x14ac:dyDescent="0.25">
      <c r="A73" s="4">
        <v>42</v>
      </c>
      <c r="B73" s="164">
        <f>'Member Info'!D70</f>
        <v>0</v>
      </c>
      <c r="C73" s="164">
        <f>'Member Info'!E70</f>
        <v>0</v>
      </c>
      <c r="D73" s="164" t="str">
        <f>'Member Info'!G70</f>
        <v/>
      </c>
      <c r="E73" s="165">
        <f>'Member Info'!B70</f>
        <v>0</v>
      </c>
      <c r="F73" s="242"/>
      <c r="G73" s="166" t="str">
        <f>IF(E73=0,"",('Member Info'!K70+'Member Info'!L70))</f>
        <v/>
      </c>
      <c r="H73" s="419"/>
      <c r="I73" s="419"/>
      <c r="J73" s="26"/>
      <c r="K73" s="26"/>
      <c r="L73" s="384" t="str">
        <f>IF(E73=0,"",IF('Member Info'!F70&gt;$U$1,CONCATENATE("Joined with practice on ", TEXT('Member Info'!F70, "DD/MM/YYYY")),IF('Member Info'!N70&lt;&gt;"",IF('Member Info'!N70&lt;$T$1,CONCATENATE("Left Scheme on ", TEXT('Member Info'!N70, "DD/MM/YYYY")),IF(OR(G73="",G73=0),"Error Detected, No rate entered",IF(E73=0,"",IF(F73="","Error Detected, No Pensionable pay",IF(AS73=1,"No Part Time Status Entered",IF(AR73=1,"No Part Time Hours Entered",IF(ISERROR(AD73)," Unknown Values entered.",IF(V73+W73&lt;1,"Acceptable",IF(T73+U73=200, "No Contributions Entered", IF(M73="","Error Detected, Choose reason&gt;",IF(Z73="1",IF(V73=1,"Please Enter Deemed Pensionable Pay","Add Any Relevant Details Above"),"Please Give Details Above"))))))))))),IF(OR(G73="",G73=0),"Error Detected, No rate entered",IF(E73=0,"",IF(F73="","Error Detected, No Pensionable pay",IF(AS73=1,"No Part Time Status Entered",IF(AR73=1,"No Part Time Hours Entered",IF(ISERROR(AD73)," Unknown Values entered.",IF(V73+W73&lt;1,"Acceptable",IF(T73+U73=200, "No Contributions Entered", IF(M73="","Error Detected, Choose reason&gt;",IF(Z73="1",IF(V73=1,"Please Enter Deemed Pensionable Pay","Add relevant Details Above"),"Please give details Above")))))))))))))</f>
        <v/>
      </c>
      <c r="M73" s="260"/>
      <c r="N73" s="91"/>
      <c r="O73" s="91" t="str">
        <f t="shared" si="1"/>
        <v/>
      </c>
      <c r="P73" s="94">
        <f t="shared" si="2"/>
        <v>0</v>
      </c>
      <c r="Q73" s="94">
        <f t="shared" si="2"/>
        <v>0</v>
      </c>
      <c r="R73" s="218">
        <f>(ROUND((F73/100*'Member Info'!$W$2), 2))</f>
        <v>0</v>
      </c>
      <c r="S73" s="218" t="e">
        <f t="shared" si="3"/>
        <v>#VALUE!</v>
      </c>
      <c r="T73" s="218" t="str">
        <f t="shared" si="4"/>
        <v/>
      </c>
      <c r="U73" s="227" t="str">
        <f t="shared" si="5"/>
        <v/>
      </c>
      <c r="V73" s="228" t="str">
        <f t="shared" si="6"/>
        <v/>
      </c>
      <c r="W73" s="228" t="str">
        <f t="shared" si="7"/>
        <v/>
      </c>
      <c r="X73" s="222">
        <f t="shared" si="8"/>
        <v>0</v>
      </c>
      <c r="Y73" s="110">
        <f t="shared" si="9"/>
        <v>0</v>
      </c>
      <c r="Z73" s="235" t="str">
        <f t="shared" si="10"/>
        <v/>
      </c>
      <c r="AA73" s="240" t="b">
        <f t="shared" si="11"/>
        <v>0</v>
      </c>
      <c r="AB73" s="235">
        <f t="shared" si="12"/>
        <v>0</v>
      </c>
      <c r="AC73" s="235">
        <f>IF('Member Info'!N70="",1,"")</f>
        <v>1</v>
      </c>
      <c r="AD73" s="243" t="e">
        <f t="shared" si="13"/>
        <v>#VALUE!</v>
      </c>
      <c r="AE73" s="130" t="str">
        <f t="shared" si="0"/>
        <v/>
      </c>
      <c r="AF73" s="124">
        <f t="shared" si="14"/>
        <v>1</v>
      </c>
      <c r="AG73" s="124" t="str">
        <f>IF('Member Info'!N70&lt;&gt;"",IF(AND('Member Info'!N70&lt;=$U$1,'Member Info'!N70&gt;=$T$1),1,0),"")</f>
        <v/>
      </c>
      <c r="AI73" s="124" t="b">
        <f t="shared" si="15"/>
        <v>0</v>
      </c>
      <c r="AJ73" s="124">
        <f t="shared" si="16"/>
        <v>0</v>
      </c>
      <c r="AL73" s="124">
        <f t="shared" si="17"/>
        <v>0</v>
      </c>
      <c r="AM73" s="124">
        <f>IF('Member Info'!F70&gt;$T$1,1,0)</f>
        <v>0</v>
      </c>
      <c r="AN73" s="124" t="b">
        <f>IF(ISERROR(T73),ERROR.TYPE(#REF!)=ERROR.TYPE(T73),FALSE)</f>
        <v>0</v>
      </c>
      <c r="AO73" s="124" t="b">
        <f>IF(ISERROR(U73),ERROR.TYPE(#REF!)=ERROR.TYPE(U73),FALSE)</f>
        <v>0</v>
      </c>
      <c r="AP73" s="124">
        <f>IF('Member Info'!F70&gt;'GP1 April 25'!$U$1,1,0)</f>
        <v>0</v>
      </c>
      <c r="AQ73" s="124">
        <f t="shared" si="18"/>
        <v>0</v>
      </c>
      <c r="AR73" s="124">
        <f t="shared" si="19"/>
        <v>0</v>
      </c>
      <c r="AS73" s="124">
        <f t="shared" si="20"/>
        <v>1</v>
      </c>
    </row>
    <row r="74" spans="1:45" x14ac:dyDescent="0.25">
      <c r="A74" s="4">
        <v>43</v>
      </c>
      <c r="B74" s="164">
        <f>'Member Info'!D71</f>
        <v>0</v>
      </c>
      <c r="C74" s="164">
        <f>'Member Info'!E71</f>
        <v>0</v>
      </c>
      <c r="D74" s="164" t="str">
        <f>'Member Info'!G71</f>
        <v/>
      </c>
      <c r="E74" s="165">
        <f>'Member Info'!B71</f>
        <v>0</v>
      </c>
      <c r="F74" s="242"/>
      <c r="G74" s="166" t="str">
        <f>IF(E74=0,"",('Member Info'!K71+'Member Info'!L71))</f>
        <v/>
      </c>
      <c r="H74" s="419"/>
      <c r="I74" s="419"/>
      <c r="J74" s="26"/>
      <c r="K74" s="26"/>
      <c r="L74" s="384" t="str">
        <f>IF(E74=0,"",IF('Member Info'!F71&gt;$U$1,CONCATENATE("Joined with practice on ", TEXT('Member Info'!F71, "DD/MM/YYYY")),IF('Member Info'!N71&lt;&gt;"",IF('Member Info'!N71&lt;$T$1,CONCATENATE("Left Scheme on ", TEXT('Member Info'!N71, "DD/MM/YYYY")),IF(OR(G74="",G74=0),"Error Detected, No rate entered",IF(E74=0,"",IF(F74="","Error Detected, No Pensionable pay",IF(AS74=1,"No Part Time Status Entered",IF(AR74=1,"No Part Time Hours Entered",IF(ISERROR(AD74)," Unknown Values entered.",IF(V74+W74&lt;1,"Acceptable",IF(T74+U74=200, "No Contributions Entered", IF(M74="","Error Detected, Choose reason&gt;",IF(Z74="1",IF(V74=1,"Please Enter Deemed Pensionable Pay","Add Any Relevant Details Above"),"Please Give Details Above"))))))))))),IF(OR(G74="",G74=0),"Error Detected, No rate entered",IF(E74=0,"",IF(F74="","Error Detected, No Pensionable pay",IF(AS74=1,"No Part Time Status Entered",IF(AR74=1,"No Part Time Hours Entered",IF(ISERROR(AD74)," Unknown Values entered.",IF(V74+W74&lt;1,"Acceptable",IF(T74+U74=200, "No Contributions Entered", IF(M74="","Error Detected, Choose reason&gt;",IF(Z74="1",IF(V74=1,"Please Enter Deemed Pensionable Pay","Add relevant Details Above"),"Please give details Above")))))))))))))</f>
        <v/>
      </c>
      <c r="M74" s="260"/>
      <c r="N74" s="91"/>
      <c r="O74" s="91" t="str">
        <f t="shared" si="1"/>
        <v/>
      </c>
      <c r="P74" s="94">
        <f t="shared" si="2"/>
        <v>0</v>
      </c>
      <c r="Q74" s="94">
        <f t="shared" si="2"/>
        <v>0</v>
      </c>
      <c r="R74" s="218">
        <f>(ROUND((F74/100*'Member Info'!$W$2), 2))</f>
        <v>0</v>
      </c>
      <c r="S74" s="218" t="e">
        <f t="shared" si="3"/>
        <v>#VALUE!</v>
      </c>
      <c r="T74" s="218" t="str">
        <f t="shared" si="4"/>
        <v/>
      </c>
      <c r="U74" s="227" t="str">
        <f t="shared" si="5"/>
        <v/>
      </c>
      <c r="V74" s="228" t="str">
        <f t="shared" si="6"/>
        <v/>
      </c>
      <c r="W74" s="228" t="str">
        <f t="shared" si="7"/>
        <v/>
      </c>
      <c r="X74" s="222">
        <f t="shared" si="8"/>
        <v>0</v>
      </c>
      <c r="Y74" s="110">
        <f t="shared" si="9"/>
        <v>0</v>
      </c>
      <c r="Z74" s="235" t="str">
        <f t="shared" si="10"/>
        <v/>
      </c>
      <c r="AA74" s="240" t="b">
        <f t="shared" si="11"/>
        <v>0</v>
      </c>
      <c r="AB74" s="235">
        <f t="shared" si="12"/>
        <v>0</v>
      </c>
      <c r="AC74" s="235">
        <f>IF('Member Info'!N71="",1,"")</f>
        <v>1</v>
      </c>
      <c r="AD74" s="243" t="e">
        <f t="shared" si="13"/>
        <v>#VALUE!</v>
      </c>
      <c r="AE74" s="130" t="str">
        <f t="shared" si="0"/>
        <v/>
      </c>
      <c r="AF74" s="124">
        <f t="shared" si="14"/>
        <v>1</v>
      </c>
      <c r="AG74" s="124" t="str">
        <f>IF('Member Info'!N71&lt;&gt;"",IF(AND('Member Info'!N71&lt;=$U$1,'Member Info'!N71&gt;=$T$1),1,0),"")</f>
        <v/>
      </c>
      <c r="AI74" s="124" t="b">
        <f t="shared" si="15"/>
        <v>0</v>
      </c>
      <c r="AJ74" s="124">
        <f t="shared" si="16"/>
        <v>0</v>
      </c>
      <c r="AL74" s="124">
        <f t="shared" si="17"/>
        <v>0</v>
      </c>
      <c r="AM74" s="124">
        <f>IF('Member Info'!F71&gt;$T$1,1,0)</f>
        <v>0</v>
      </c>
      <c r="AN74" s="124" t="b">
        <f>IF(ISERROR(T74),ERROR.TYPE(#REF!)=ERROR.TYPE(T74),FALSE)</f>
        <v>0</v>
      </c>
      <c r="AO74" s="124" t="b">
        <f>IF(ISERROR(U74),ERROR.TYPE(#REF!)=ERROR.TYPE(U74),FALSE)</f>
        <v>0</v>
      </c>
      <c r="AP74" s="124">
        <f>IF('Member Info'!F71&gt;'GP1 April 25'!$U$1,1,0)</f>
        <v>0</v>
      </c>
      <c r="AQ74" s="124">
        <f t="shared" si="18"/>
        <v>0</v>
      </c>
      <c r="AR74" s="124">
        <f t="shared" si="19"/>
        <v>0</v>
      </c>
      <c r="AS74" s="124">
        <f t="shared" si="20"/>
        <v>1</v>
      </c>
    </row>
    <row r="75" spans="1:45" x14ac:dyDescent="0.25">
      <c r="A75" s="4">
        <v>44</v>
      </c>
      <c r="B75" s="164">
        <f>'Member Info'!D72</f>
        <v>0</v>
      </c>
      <c r="C75" s="164">
        <f>'Member Info'!E72</f>
        <v>0</v>
      </c>
      <c r="D75" s="164" t="str">
        <f>'Member Info'!G72</f>
        <v/>
      </c>
      <c r="E75" s="165">
        <f>'Member Info'!B72</f>
        <v>0</v>
      </c>
      <c r="F75" s="242"/>
      <c r="G75" s="166" t="str">
        <f>IF(E75=0,"",('Member Info'!K72+'Member Info'!L72))</f>
        <v/>
      </c>
      <c r="H75" s="419"/>
      <c r="I75" s="419"/>
      <c r="J75" s="26"/>
      <c r="K75" s="26"/>
      <c r="L75" s="384" t="str">
        <f>IF(E75=0,"",IF('Member Info'!F72&gt;$U$1,CONCATENATE("Joined with practice on ", TEXT('Member Info'!F72, "DD/MM/YYYY")),IF('Member Info'!N72&lt;&gt;"",IF('Member Info'!N72&lt;$T$1,CONCATENATE("Left Scheme on ", TEXT('Member Info'!N72, "DD/MM/YYYY")),IF(OR(G75="",G75=0),"Error Detected, No rate entered",IF(E75=0,"",IF(F75="","Error Detected, No Pensionable pay",IF(AS75=1,"No Part Time Status Entered",IF(AR75=1,"No Part Time Hours Entered",IF(ISERROR(AD75)," Unknown Values entered.",IF(V75+W75&lt;1,"Acceptable",IF(T75+U75=200, "No Contributions Entered", IF(M75="","Error Detected, Choose reason&gt;",IF(Z75="1",IF(V75=1,"Please Enter Deemed Pensionable Pay","Add Any Relevant Details Above"),"Please Give Details Above"))))))))))),IF(OR(G75="",G75=0),"Error Detected, No rate entered",IF(E75=0,"",IF(F75="","Error Detected, No Pensionable pay",IF(AS75=1,"No Part Time Status Entered",IF(AR75=1,"No Part Time Hours Entered",IF(ISERROR(AD75)," Unknown Values entered.",IF(V75+W75&lt;1,"Acceptable",IF(T75+U75=200, "No Contributions Entered", IF(M75="","Error Detected, Choose reason&gt;",IF(Z75="1",IF(V75=1,"Please Enter Deemed Pensionable Pay","Add relevant Details Above"),"Please give details Above")))))))))))))</f>
        <v/>
      </c>
      <c r="M75" s="260"/>
      <c r="N75" s="91"/>
      <c r="O75" s="91" t="str">
        <f t="shared" si="1"/>
        <v/>
      </c>
      <c r="P75" s="94">
        <f t="shared" si="2"/>
        <v>0</v>
      </c>
      <c r="Q75" s="94">
        <f t="shared" si="2"/>
        <v>0</v>
      </c>
      <c r="R75" s="218">
        <f>(ROUND((F75/100*'Member Info'!$W$2), 2))</f>
        <v>0</v>
      </c>
      <c r="S75" s="218" t="e">
        <f t="shared" si="3"/>
        <v>#VALUE!</v>
      </c>
      <c r="T75" s="218" t="str">
        <f t="shared" si="4"/>
        <v/>
      </c>
      <c r="U75" s="227" t="str">
        <f t="shared" si="5"/>
        <v/>
      </c>
      <c r="V75" s="228" t="str">
        <f t="shared" si="6"/>
        <v/>
      </c>
      <c r="W75" s="228" t="str">
        <f t="shared" si="7"/>
        <v/>
      </c>
      <c r="X75" s="222">
        <f t="shared" si="8"/>
        <v>0</v>
      </c>
      <c r="Y75" s="110">
        <f t="shared" si="9"/>
        <v>0</v>
      </c>
      <c r="Z75" s="235" t="str">
        <f t="shared" si="10"/>
        <v/>
      </c>
      <c r="AA75" s="240" t="b">
        <f t="shared" si="11"/>
        <v>0</v>
      </c>
      <c r="AB75" s="235">
        <f t="shared" si="12"/>
        <v>0</v>
      </c>
      <c r="AC75" s="235">
        <f>IF('Member Info'!N72="",1,"")</f>
        <v>1</v>
      </c>
      <c r="AD75" s="243" t="e">
        <f t="shared" si="13"/>
        <v>#VALUE!</v>
      </c>
      <c r="AE75" s="130" t="str">
        <f t="shared" si="0"/>
        <v/>
      </c>
      <c r="AF75" s="124">
        <f t="shared" si="14"/>
        <v>1</v>
      </c>
      <c r="AG75" s="124" t="str">
        <f>IF('Member Info'!N72&lt;&gt;"",IF(AND('Member Info'!N72&lt;=$U$1,'Member Info'!N72&gt;=$T$1),1,0),"")</f>
        <v/>
      </c>
      <c r="AI75" s="124" t="b">
        <f t="shared" si="15"/>
        <v>0</v>
      </c>
      <c r="AJ75" s="124">
        <f t="shared" si="16"/>
        <v>0</v>
      </c>
      <c r="AL75" s="124">
        <f t="shared" si="17"/>
        <v>0</v>
      </c>
      <c r="AM75" s="124">
        <f>IF('Member Info'!F72&gt;$T$1,1,0)</f>
        <v>0</v>
      </c>
      <c r="AN75" s="124" t="b">
        <f>IF(ISERROR(T75),ERROR.TYPE(#REF!)=ERROR.TYPE(T75),FALSE)</f>
        <v>0</v>
      </c>
      <c r="AO75" s="124" t="b">
        <f>IF(ISERROR(U75),ERROR.TYPE(#REF!)=ERROR.TYPE(U75),FALSE)</f>
        <v>0</v>
      </c>
      <c r="AP75" s="124">
        <f>IF('Member Info'!F72&gt;'GP1 April 25'!$U$1,1,0)</f>
        <v>0</v>
      </c>
      <c r="AQ75" s="124">
        <f t="shared" si="18"/>
        <v>0</v>
      </c>
      <c r="AR75" s="124">
        <f t="shared" si="19"/>
        <v>0</v>
      </c>
      <c r="AS75" s="124">
        <f t="shared" si="20"/>
        <v>1</v>
      </c>
    </row>
    <row r="76" spans="1:45" x14ac:dyDescent="0.25">
      <c r="A76" s="4">
        <v>45</v>
      </c>
      <c r="B76" s="164">
        <f>'Member Info'!D73</f>
        <v>0</v>
      </c>
      <c r="C76" s="164">
        <f>'Member Info'!E73</f>
        <v>0</v>
      </c>
      <c r="D76" s="164" t="str">
        <f>'Member Info'!G73</f>
        <v/>
      </c>
      <c r="E76" s="165">
        <f>'Member Info'!B73</f>
        <v>0</v>
      </c>
      <c r="F76" s="242"/>
      <c r="G76" s="166" t="str">
        <f>IF(E76=0,"",('Member Info'!K73+'Member Info'!L73))</f>
        <v/>
      </c>
      <c r="H76" s="419"/>
      <c r="I76" s="419"/>
      <c r="J76" s="26"/>
      <c r="K76" s="26"/>
      <c r="L76" s="384" t="str">
        <f>IF(E76=0,"",IF('Member Info'!F73&gt;$U$1,CONCATENATE("Joined with practice on ", TEXT('Member Info'!F73, "DD/MM/YYYY")),IF('Member Info'!N73&lt;&gt;"",IF('Member Info'!N73&lt;$T$1,CONCATENATE("Left Scheme on ", TEXT('Member Info'!N73, "DD/MM/YYYY")),IF(OR(G76="",G76=0),"Error Detected, No rate entered",IF(E76=0,"",IF(F76="","Error Detected, No Pensionable pay",IF(AS76=1,"No Part Time Status Entered",IF(AR76=1,"No Part Time Hours Entered",IF(ISERROR(AD76)," Unknown Values entered.",IF(V76+W76&lt;1,"Acceptable",IF(T76+U76=200, "No Contributions Entered", IF(M76="","Error Detected, Choose reason&gt;",IF(Z76="1",IF(V76=1,"Please Enter Deemed Pensionable Pay","Add Any Relevant Details Above"),"Please Give Details Above"))))))))))),IF(OR(G76="",G76=0),"Error Detected, No rate entered",IF(E76=0,"",IF(F76="","Error Detected, No Pensionable pay",IF(AS76=1,"No Part Time Status Entered",IF(AR76=1,"No Part Time Hours Entered",IF(ISERROR(AD76)," Unknown Values entered.",IF(V76+W76&lt;1,"Acceptable",IF(T76+U76=200, "No Contributions Entered", IF(M76="","Error Detected, Choose reason&gt;",IF(Z76="1",IF(V76=1,"Please Enter Deemed Pensionable Pay","Add relevant Details Above"),"Please give details Above")))))))))))))</f>
        <v/>
      </c>
      <c r="M76" s="260"/>
      <c r="N76" s="91"/>
      <c r="O76" s="91" t="str">
        <f t="shared" si="1"/>
        <v/>
      </c>
      <c r="P76" s="94">
        <f t="shared" si="2"/>
        <v>0</v>
      </c>
      <c r="Q76" s="94">
        <f t="shared" si="2"/>
        <v>0</v>
      </c>
      <c r="R76" s="218">
        <f>(ROUND((F76/100*'Member Info'!$W$2), 2))</f>
        <v>0</v>
      </c>
      <c r="S76" s="218" t="e">
        <f t="shared" si="3"/>
        <v>#VALUE!</v>
      </c>
      <c r="T76" s="218" t="str">
        <f t="shared" si="4"/>
        <v/>
      </c>
      <c r="U76" s="227" t="str">
        <f t="shared" si="5"/>
        <v/>
      </c>
      <c r="V76" s="228" t="str">
        <f t="shared" si="6"/>
        <v/>
      </c>
      <c r="W76" s="228" t="str">
        <f t="shared" si="7"/>
        <v/>
      </c>
      <c r="X76" s="222">
        <f t="shared" si="8"/>
        <v>0</v>
      </c>
      <c r="Y76" s="110">
        <f t="shared" si="9"/>
        <v>0</v>
      </c>
      <c r="Z76" s="235" t="str">
        <f t="shared" si="10"/>
        <v/>
      </c>
      <c r="AA76" s="240" t="b">
        <f t="shared" si="11"/>
        <v>0</v>
      </c>
      <c r="AB76" s="235">
        <f t="shared" si="12"/>
        <v>0</v>
      </c>
      <c r="AC76" s="235">
        <f>IF('Member Info'!N73="",1,"")</f>
        <v>1</v>
      </c>
      <c r="AD76" s="243" t="e">
        <f t="shared" si="13"/>
        <v>#VALUE!</v>
      </c>
      <c r="AE76" s="130" t="str">
        <f t="shared" si="0"/>
        <v/>
      </c>
      <c r="AF76" s="124">
        <f t="shared" si="14"/>
        <v>1</v>
      </c>
      <c r="AG76" s="124" t="str">
        <f>IF('Member Info'!N73&lt;&gt;"",IF(AND('Member Info'!N73&lt;=$U$1,'Member Info'!N73&gt;=$T$1),1,0),"")</f>
        <v/>
      </c>
      <c r="AI76" s="124" t="b">
        <f t="shared" si="15"/>
        <v>0</v>
      </c>
      <c r="AJ76" s="124">
        <f t="shared" si="16"/>
        <v>0</v>
      </c>
      <c r="AL76" s="124">
        <f t="shared" si="17"/>
        <v>0</v>
      </c>
      <c r="AM76" s="124">
        <f>IF('Member Info'!F73&gt;$T$1,1,0)</f>
        <v>0</v>
      </c>
      <c r="AN76" s="124" t="b">
        <f>IF(ISERROR(T76),ERROR.TYPE(#REF!)=ERROR.TYPE(T76),FALSE)</f>
        <v>0</v>
      </c>
      <c r="AO76" s="124" t="b">
        <f>IF(ISERROR(U76),ERROR.TYPE(#REF!)=ERROR.TYPE(U76),FALSE)</f>
        <v>0</v>
      </c>
      <c r="AP76" s="124">
        <f>IF('Member Info'!F73&gt;'GP1 April 25'!$U$1,1,0)</f>
        <v>0</v>
      </c>
      <c r="AQ76" s="124">
        <f t="shared" si="18"/>
        <v>0</v>
      </c>
      <c r="AR76" s="124">
        <f t="shared" si="19"/>
        <v>0</v>
      </c>
      <c r="AS76" s="124">
        <f t="shared" si="20"/>
        <v>1</v>
      </c>
    </row>
    <row r="77" spans="1:45" x14ac:dyDescent="0.25">
      <c r="A77" s="4">
        <v>46</v>
      </c>
      <c r="B77" s="164">
        <f>'Member Info'!D74</f>
        <v>0</v>
      </c>
      <c r="C77" s="164">
        <f>'Member Info'!E74</f>
        <v>0</v>
      </c>
      <c r="D77" s="164" t="str">
        <f>'Member Info'!G74</f>
        <v/>
      </c>
      <c r="E77" s="165">
        <f>'Member Info'!B74</f>
        <v>0</v>
      </c>
      <c r="F77" s="242"/>
      <c r="G77" s="166" t="str">
        <f>IF(E77=0,"",('Member Info'!K74+'Member Info'!L74))</f>
        <v/>
      </c>
      <c r="H77" s="419"/>
      <c r="I77" s="419"/>
      <c r="J77" s="26"/>
      <c r="K77" s="26"/>
      <c r="L77" s="384" t="str">
        <f>IF(E77=0,"",IF('Member Info'!F74&gt;$U$1,CONCATENATE("Joined with practice on ", TEXT('Member Info'!F74, "DD/MM/YYYY")),IF('Member Info'!N74&lt;&gt;"",IF('Member Info'!N74&lt;$T$1,CONCATENATE("Left Scheme on ", TEXT('Member Info'!N74, "DD/MM/YYYY")),IF(OR(G77="",G77=0),"Error Detected, No rate entered",IF(E77=0,"",IF(F77="","Error Detected, No Pensionable pay",IF(AS77=1,"No Part Time Status Entered",IF(AR77=1,"No Part Time Hours Entered",IF(ISERROR(AD77)," Unknown Values entered.",IF(V77+W77&lt;1,"Acceptable",IF(T77+U77=200, "No Contributions Entered", IF(M77="","Error Detected, Choose reason&gt;",IF(Z77="1",IF(V77=1,"Please Enter Deemed Pensionable Pay","Add Any Relevant Details Above"),"Please Give Details Above"))))))))))),IF(OR(G77="",G77=0),"Error Detected, No rate entered",IF(E77=0,"",IF(F77="","Error Detected, No Pensionable pay",IF(AS77=1,"No Part Time Status Entered",IF(AR77=1,"No Part Time Hours Entered",IF(ISERROR(AD77)," Unknown Values entered.",IF(V77+W77&lt;1,"Acceptable",IF(T77+U77=200, "No Contributions Entered", IF(M77="","Error Detected, Choose reason&gt;",IF(Z77="1",IF(V77=1,"Please Enter Deemed Pensionable Pay","Add relevant Details Above"),"Please give details Above")))))))))))))</f>
        <v/>
      </c>
      <c r="M77" s="260"/>
      <c r="N77" s="91"/>
      <c r="O77" s="91" t="str">
        <f t="shared" si="1"/>
        <v/>
      </c>
      <c r="P77" s="94">
        <f t="shared" si="2"/>
        <v>0</v>
      </c>
      <c r="Q77" s="94">
        <f t="shared" si="2"/>
        <v>0</v>
      </c>
      <c r="R77" s="218">
        <f>(ROUND((F77/100*'Member Info'!$W$2), 2))</f>
        <v>0</v>
      </c>
      <c r="S77" s="218" t="e">
        <f t="shared" si="3"/>
        <v>#VALUE!</v>
      </c>
      <c r="T77" s="218" t="str">
        <f t="shared" si="4"/>
        <v/>
      </c>
      <c r="U77" s="227" t="str">
        <f t="shared" si="5"/>
        <v/>
      </c>
      <c r="V77" s="228" t="str">
        <f t="shared" si="6"/>
        <v/>
      </c>
      <c r="W77" s="228" t="str">
        <f t="shared" si="7"/>
        <v/>
      </c>
      <c r="X77" s="222">
        <f t="shared" si="8"/>
        <v>0</v>
      </c>
      <c r="Y77" s="110">
        <f t="shared" si="9"/>
        <v>0</v>
      </c>
      <c r="Z77" s="235" t="str">
        <f t="shared" si="10"/>
        <v/>
      </c>
      <c r="AA77" s="240" t="b">
        <f t="shared" si="11"/>
        <v>0</v>
      </c>
      <c r="AB77" s="235">
        <f t="shared" si="12"/>
        <v>0</v>
      </c>
      <c r="AC77" s="235">
        <f>IF('Member Info'!N74="",1,"")</f>
        <v>1</v>
      </c>
      <c r="AD77" s="243" t="e">
        <f t="shared" si="13"/>
        <v>#VALUE!</v>
      </c>
      <c r="AE77" s="130" t="str">
        <f t="shared" si="0"/>
        <v/>
      </c>
      <c r="AF77" s="124">
        <f t="shared" si="14"/>
        <v>1</v>
      </c>
      <c r="AG77" s="124" t="str">
        <f>IF('Member Info'!N74&lt;&gt;"",IF(AND('Member Info'!N74&lt;=$U$1,'Member Info'!N74&gt;=$T$1),1,0),"")</f>
        <v/>
      </c>
      <c r="AI77" s="124" t="b">
        <f t="shared" si="15"/>
        <v>0</v>
      </c>
      <c r="AJ77" s="124">
        <f t="shared" si="16"/>
        <v>0</v>
      </c>
      <c r="AL77" s="124">
        <f t="shared" si="17"/>
        <v>0</v>
      </c>
      <c r="AM77" s="124">
        <f>IF('Member Info'!F74&gt;$T$1,1,0)</f>
        <v>0</v>
      </c>
      <c r="AN77" s="124" t="b">
        <f>IF(ISERROR(T77),ERROR.TYPE(#REF!)=ERROR.TYPE(T77),FALSE)</f>
        <v>0</v>
      </c>
      <c r="AO77" s="124" t="b">
        <f>IF(ISERROR(U77),ERROR.TYPE(#REF!)=ERROR.TYPE(U77),FALSE)</f>
        <v>0</v>
      </c>
      <c r="AP77" s="124">
        <f>IF('Member Info'!F74&gt;'GP1 April 25'!$U$1,1,0)</f>
        <v>0</v>
      </c>
      <c r="AQ77" s="124">
        <f t="shared" si="18"/>
        <v>0</v>
      </c>
      <c r="AR77" s="124">
        <f t="shared" si="19"/>
        <v>0</v>
      </c>
      <c r="AS77" s="124">
        <f t="shared" si="20"/>
        <v>1</v>
      </c>
    </row>
    <row r="78" spans="1:45" x14ac:dyDescent="0.25">
      <c r="A78" s="4">
        <v>47</v>
      </c>
      <c r="B78" s="164">
        <f>'Member Info'!D75</f>
        <v>0</v>
      </c>
      <c r="C78" s="164">
        <f>'Member Info'!E75</f>
        <v>0</v>
      </c>
      <c r="D78" s="164" t="str">
        <f>'Member Info'!G75</f>
        <v/>
      </c>
      <c r="E78" s="165">
        <f>'Member Info'!B75</f>
        <v>0</v>
      </c>
      <c r="F78" s="242"/>
      <c r="G78" s="166" t="str">
        <f>IF(E78=0,"",('Member Info'!K75+'Member Info'!L75))</f>
        <v/>
      </c>
      <c r="H78" s="419"/>
      <c r="I78" s="419"/>
      <c r="J78" s="26"/>
      <c r="K78" s="26"/>
      <c r="L78" s="384" t="str">
        <f>IF(E78=0,"",IF('Member Info'!F75&gt;$U$1,CONCATENATE("Joined with practice on ", TEXT('Member Info'!F75, "DD/MM/YYYY")),IF('Member Info'!N75&lt;&gt;"",IF('Member Info'!N75&lt;$T$1,CONCATENATE("Left Scheme on ", TEXT('Member Info'!N75, "DD/MM/YYYY")),IF(OR(G78="",G78=0),"Error Detected, No rate entered",IF(E78=0,"",IF(F78="","Error Detected, No Pensionable pay",IF(AS78=1,"No Part Time Status Entered",IF(AR78=1,"No Part Time Hours Entered",IF(ISERROR(AD78)," Unknown Values entered.",IF(V78+W78&lt;1,"Acceptable",IF(T78+U78=200, "No Contributions Entered", IF(M78="","Error Detected, Choose reason&gt;",IF(Z78="1",IF(V78=1,"Please Enter Deemed Pensionable Pay","Add Any Relevant Details Above"),"Please Give Details Above"))))))))))),IF(OR(G78="",G78=0),"Error Detected, No rate entered",IF(E78=0,"",IF(F78="","Error Detected, No Pensionable pay",IF(AS78=1,"No Part Time Status Entered",IF(AR78=1,"No Part Time Hours Entered",IF(ISERROR(AD78)," Unknown Values entered.",IF(V78+W78&lt;1,"Acceptable",IF(T78+U78=200, "No Contributions Entered", IF(M78="","Error Detected, Choose reason&gt;",IF(Z78="1",IF(V78=1,"Please Enter Deemed Pensionable Pay","Add relevant Details Above"),"Please give details Above")))))))))))))</f>
        <v/>
      </c>
      <c r="M78" s="260"/>
      <c r="N78" s="91"/>
      <c r="O78" s="91" t="str">
        <f t="shared" si="1"/>
        <v/>
      </c>
      <c r="P78" s="94">
        <f t="shared" si="2"/>
        <v>0</v>
      </c>
      <c r="Q78" s="94">
        <f t="shared" si="2"/>
        <v>0</v>
      </c>
      <c r="R78" s="218">
        <f>(ROUND((F78/100*'Member Info'!$W$2), 2))</f>
        <v>0</v>
      </c>
      <c r="S78" s="218" t="e">
        <f t="shared" si="3"/>
        <v>#VALUE!</v>
      </c>
      <c r="T78" s="218" t="str">
        <f t="shared" si="4"/>
        <v/>
      </c>
      <c r="U78" s="227" t="str">
        <f t="shared" si="5"/>
        <v/>
      </c>
      <c r="V78" s="228" t="str">
        <f t="shared" si="6"/>
        <v/>
      </c>
      <c r="W78" s="228" t="str">
        <f t="shared" si="7"/>
        <v/>
      </c>
      <c r="X78" s="222">
        <f t="shared" si="8"/>
        <v>0</v>
      </c>
      <c r="Y78" s="110">
        <f t="shared" si="9"/>
        <v>0</v>
      </c>
      <c r="Z78" s="235" t="str">
        <f t="shared" si="10"/>
        <v/>
      </c>
      <c r="AA78" s="240" t="b">
        <f t="shared" si="11"/>
        <v>0</v>
      </c>
      <c r="AB78" s="235">
        <f t="shared" si="12"/>
        <v>0</v>
      </c>
      <c r="AC78" s="235">
        <f>IF('Member Info'!N75="",1,"")</f>
        <v>1</v>
      </c>
      <c r="AD78" s="243" t="e">
        <f t="shared" si="13"/>
        <v>#VALUE!</v>
      </c>
      <c r="AE78" s="130" t="str">
        <f t="shared" si="0"/>
        <v/>
      </c>
      <c r="AF78" s="124">
        <f t="shared" si="14"/>
        <v>1</v>
      </c>
      <c r="AG78" s="124" t="str">
        <f>IF('Member Info'!N75&lt;&gt;"",IF(AND('Member Info'!N75&lt;=$U$1,'Member Info'!N75&gt;=$T$1),1,0),"")</f>
        <v/>
      </c>
      <c r="AI78" s="124" t="b">
        <f t="shared" si="15"/>
        <v>0</v>
      </c>
      <c r="AJ78" s="124">
        <f t="shared" si="16"/>
        <v>0</v>
      </c>
      <c r="AL78" s="124">
        <f t="shared" si="17"/>
        <v>0</v>
      </c>
      <c r="AM78" s="124">
        <f>IF('Member Info'!F75&gt;$T$1,1,0)</f>
        <v>0</v>
      </c>
      <c r="AN78" s="124" t="b">
        <f>IF(ISERROR(T78),ERROR.TYPE(#REF!)=ERROR.TYPE(T78),FALSE)</f>
        <v>0</v>
      </c>
      <c r="AO78" s="124" t="b">
        <f>IF(ISERROR(U78),ERROR.TYPE(#REF!)=ERROR.TYPE(U78),FALSE)</f>
        <v>0</v>
      </c>
      <c r="AP78" s="124">
        <f>IF('Member Info'!F75&gt;'GP1 April 25'!$U$1,1,0)</f>
        <v>0</v>
      </c>
      <c r="AQ78" s="124">
        <f t="shared" si="18"/>
        <v>0</v>
      </c>
      <c r="AR78" s="124">
        <f t="shared" si="19"/>
        <v>0</v>
      </c>
      <c r="AS78" s="124">
        <f t="shared" si="20"/>
        <v>1</v>
      </c>
    </row>
    <row r="79" spans="1:45" x14ac:dyDescent="0.25">
      <c r="A79" s="4">
        <v>48</v>
      </c>
      <c r="B79" s="164">
        <f>'Member Info'!D76</f>
        <v>0</v>
      </c>
      <c r="C79" s="164">
        <f>'Member Info'!E76</f>
        <v>0</v>
      </c>
      <c r="D79" s="164" t="str">
        <f>'Member Info'!G76</f>
        <v/>
      </c>
      <c r="E79" s="165">
        <f>'Member Info'!B76</f>
        <v>0</v>
      </c>
      <c r="F79" s="242"/>
      <c r="G79" s="166" t="str">
        <f>IF(E79=0,"",('Member Info'!K76+'Member Info'!L76))</f>
        <v/>
      </c>
      <c r="H79" s="419"/>
      <c r="I79" s="419"/>
      <c r="J79" s="26"/>
      <c r="K79" s="26"/>
      <c r="L79" s="384" t="str">
        <f>IF(E79=0,"",IF('Member Info'!F76&gt;$U$1,CONCATENATE("Joined with practice on ", TEXT('Member Info'!F76, "DD/MM/YYYY")),IF('Member Info'!N76&lt;&gt;"",IF('Member Info'!N76&lt;$T$1,CONCATENATE("Left Scheme on ", TEXT('Member Info'!N76, "DD/MM/YYYY")),IF(OR(G79="",G79=0),"Error Detected, No rate entered",IF(E79=0,"",IF(F79="","Error Detected, No Pensionable pay",IF(AS79=1,"No Part Time Status Entered",IF(AR79=1,"No Part Time Hours Entered",IF(ISERROR(AD79)," Unknown Values entered.",IF(V79+W79&lt;1,"Acceptable",IF(T79+U79=200, "No Contributions Entered", IF(M79="","Error Detected, Choose reason&gt;",IF(Z79="1",IF(V79=1,"Please Enter Deemed Pensionable Pay","Add Any Relevant Details Above"),"Please Give Details Above"))))))))))),IF(OR(G79="",G79=0),"Error Detected, No rate entered",IF(E79=0,"",IF(F79="","Error Detected, No Pensionable pay",IF(AS79=1,"No Part Time Status Entered",IF(AR79=1,"No Part Time Hours Entered",IF(ISERROR(AD79)," Unknown Values entered.",IF(V79+W79&lt;1,"Acceptable",IF(T79+U79=200, "No Contributions Entered", IF(M79="","Error Detected, Choose reason&gt;",IF(Z79="1",IF(V79=1,"Please Enter Deemed Pensionable Pay","Add relevant Details Above"),"Please give details Above")))))))))))))</f>
        <v/>
      </c>
      <c r="M79" s="260"/>
      <c r="N79" s="91"/>
      <c r="O79" s="91" t="str">
        <f t="shared" si="1"/>
        <v/>
      </c>
      <c r="P79" s="94">
        <f t="shared" si="2"/>
        <v>0</v>
      </c>
      <c r="Q79" s="94">
        <f t="shared" si="2"/>
        <v>0</v>
      </c>
      <c r="R79" s="218">
        <f>(ROUND((F79/100*'Member Info'!$W$2), 2))</f>
        <v>0</v>
      </c>
      <c r="S79" s="218" t="e">
        <f t="shared" si="3"/>
        <v>#VALUE!</v>
      </c>
      <c r="T79" s="218" t="str">
        <f t="shared" si="4"/>
        <v/>
      </c>
      <c r="U79" s="227" t="str">
        <f t="shared" si="5"/>
        <v/>
      </c>
      <c r="V79" s="228" t="str">
        <f t="shared" si="6"/>
        <v/>
      </c>
      <c r="W79" s="228" t="str">
        <f t="shared" si="7"/>
        <v/>
      </c>
      <c r="X79" s="222">
        <f t="shared" si="8"/>
        <v>0</v>
      </c>
      <c r="Y79" s="110">
        <f t="shared" si="9"/>
        <v>0</v>
      </c>
      <c r="Z79" s="235" t="str">
        <f t="shared" si="10"/>
        <v/>
      </c>
      <c r="AA79" s="240" t="b">
        <f t="shared" si="11"/>
        <v>0</v>
      </c>
      <c r="AB79" s="235">
        <f t="shared" si="12"/>
        <v>0</v>
      </c>
      <c r="AC79" s="235">
        <f>IF('Member Info'!N76="",1,"")</f>
        <v>1</v>
      </c>
      <c r="AD79" s="243" t="e">
        <f t="shared" si="13"/>
        <v>#VALUE!</v>
      </c>
      <c r="AE79" s="130" t="str">
        <f t="shared" si="0"/>
        <v/>
      </c>
      <c r="AF79" s="124">
        <f t="shared" si="14"/>
        <v>1</v>
      </c>
      <c r="AG79" s="124" t="str">
        <f>IF('Member Info'!N76&lt;&gt;"",IF(AND('Member Info'!N76&lt;=$U$1,'Member Info'!N76&gt;=$T$1),1,0),"")</f>
        <v/>
      </c>
      <c r="AI79" s="124" t="b">
        <f t="shared" si="15"/>
        <v>0</v>
      </c>
      <c r="AJ79" s="124">
        <f t="shared" si="16"/>
        <v>0</v>
      </c>
      <c r="AL79" s="124">
        <f t="shared" si="17"/>
        <v>0</v>
      </c>
      <c r="AM79" s="124">
        <f>IF('Member Info'!F76&gt;$T$1,1,0)</f>
        <v>0</v>
      </c>
      <c r="AN79" s="124" t="b">
        <f>IF(ISERROR(T79),ERROR.TYPE(#REF!)=ERROR.TYPE(T79),FALSE)</f>
        <v>0</v>
      </c>
      <c r="AO79" s="124" t="b">
        <f>IF(ISERROR(U79),ERROR.TYPE(#REF!)=ERROR.TYPE(U79),FALSE)</f>
        <v>0</v>
      </c>
      <c r="AP79" s="124">
        <f>IF('Member Info'!F76&gt;'GP1 April 25'!$U$1,1,0)</f>
        <v>0</v>
      </c>
      <c r="AQ79" s="124">
        <f t="shared" si="18"/>
        <v>0</v>
      </c>
      <c r="AR79" s="124">
        <f t="shared" si="19"/>
        <v>0</v>
      </c>
      <c r="AS79" s="124">
        <f t="shared" si="20"/>
        <v>1</v>
      </c>
    </row>
    <row r="80" spans="1:45" x14ac:dyDescent="0.25">
      <c r="A80" s="4">
        <v>49</v>
      </c>
      <c r="B80" s="164">
        <f>'Member Info'!D77</f>
        <v>0</v>
      </c>
      <c r="C80" s="164">
        <f>'Member Info'!E77</f>
        <v>0</v>
      </c>
      <c r="D80" s="164" t="str">
        <f>'Member Info'!G77</f>
        <v/>
      </c>
      <c r="E80" s="165">
        <f>'Member Info'!B77</f>
        <v>0</v>
      </c>
      <c r="F80" s="242"/>
      <c r="G80" s="166" t="str">
        <f>IF(E80=0,"",('Member Info'!K77+'Member Info'!L77))</f>
        <v/>
      </c>
      <c r="H80" s="419"/>
      <c r="I80" s="419"/>
      <c r="J80" s="26"/>
      <c r="K80" s="26"/>
      <c r="L80" s="384" t="str">
        <f>IF(E80=0,"",IF('Member Info'!F77&gt;$U$1,CONCATENATE("Joined with practice on ", TEXT('Member Info'!F77, "DD/MM/YYYY")),IF('Member Info'!N77&lt;&gt;"",IF('Member Info'!N77&lt;$T$1,CONCATENATE("Left Scheme on ", TEXT('Member Info'!N77, "DD/MM/YYYY")),IF(OR(G80="",G80=0),"Error Detected, No rate entered",IF(E80=0,"",IF(F80="","Error Detected, No Pensionable pay",IF(AS80=1,"No Part Time Status Entered",IF(AR80=1,"No Part Time Hours Entered",IF(ISERROR(AD80)," Unknown Values entered.",IF(V80+W80&lt;1,"Acceptable",IF(T80+U80=200, "No Contributions Entered", IF(M80="","Error Detected, Choose reason&gt;",IF(Z80="1",IF(V80=1,"Please Enter Deemed Pensionable Pay","Add Any Relevant Details Above"),"Please Give Details Above"))))))))))),IF(OR(G80="",G80=0),"Error Detected, No rate entered",IF(E80=0,"",IF(F80="","Error Detected, No Pensionable pay",IF(AS80=1,"No Part Time Status Entered",IF(AR80=1,"No Part Time Hours Entered",IF(ISERROR(AD80)," Unknown Values entered.",IF(V80+W80&lt;1,"Acceptable",IF(T80+U80=200, "No Contributions Entered", IF(M80="","Error Detected, Choose reason&gt;",IF(Z80="1",IF(V80=1,"Please Enter Deemed Pensionable Pay","Add relevant Details Above"),"Please give details Above")))))))))))))</f>
        <v/>
      </c>
      <c r="M80" s="260"/>
      <c r="N80" s="91"/>
      <c r="O80" s="91" t="str">
        <f t="shared" si="1"/>
        <v/>
      </c>
      <c r="P80" s="94">
        <f t="shared" si="2"/>
        <v>0</v>
      </c>
      <c r="Q80" s="94">
        <f t="shared" si="2"/>
        <v>0</v>
      </c>
      <c r="R80" s="218">
        <f>(ROUND((F80/100*'Member Info'!$W$2), 2))</f>
        <v>0</v>
      </c>
      <c r="S80" s="218" t="e">
        <f t="shared" si="3"/>
        <v>#VALUE!</v>
      </c>
      <c r="T80" s="218" t="str">
        <f t="shared" si="4"/>
        <v/>
      </c>
      <c r="U80" s="227" t="str">
        <f t="shared" si="5"/>
        <v/>
      </c>
      <c r="V80" s="228" t="str">
        <f t="shared" si="6"/>
        <v/>
      </c>
      <c r="W80" s="228" t="str">
        <f t="shared" si="7"/>
        <v/>
      </c>
      <c r="X80" s="222">
        <f t="shared" si="8"/>
        <v>0</v>
      </c>
      <c r="Y80" s="110">
        <f t="shared" si="9"/>
        <v>0</v>
      </c>
      <c r="Z80" s="235" t="str">
        <f t="shared" si="10"/>
        <v/>
      </c>
      <c r="AA80" s="240" t="b">
        <f t="shared" si="11"/>
        <v>0</v>
      </c>
      <c r="AB80" s="235">
        <f t="shared" si="12"/>
        <v>0</v>
      </c>
      <c r="AC80" s="235">
        <f>IF('Member Info'!N77="",1,"")</f>
        <v>1</v>
      </c>
      <c r="AD80" s="243" t="e">
        <f t="shared" si="13"/>
        <v>#VALUE!</v>
      </c>
      <c r="AE80" s="130" t="str">
        <f t="shared" si="0"/>
        <v/>
      </c>
      <c r="AF80" s="124">
        <f t="shared" si="14"/>
        <v>1</v>
      </c>
      <c r="AG80" s="124" t="str">
        <f>IF('Member Info'!N77&lt;&gt;"",IF(AND('Member Info'!N77&lt;=$U$1,'Member Info'!N77&gt;=$T$1),1,0),"")</f>
        <v/>
      </c>
      <c r="AI80" s="124" t="b">
        <f t="shared" si="15"/>
        <v>0</v>
      </c>
      <c r="AJ80" s="124">
        <f t="shared" si="16"/>
        <v>0</v>
      </c>
      <c r="AL80" s="124">
        <f t="shared" si="17"/>
        <v>0</v>
      </c>
      <c r="AM80" s="124">
        <f>IF('Member Info'!F77&gt;$T$1,1,0)</f>
        <v>0</v>
      </c>
      <c r="AN80" s="124" t="b">
        <f>IF(ISERROR(T80),ERROR.TYPE(#REF!)=ERROR.TYPE(T80),FALSE)</f>
        <v>0</v>
      </c>
      <c r="AO80" s="124" t="b">
        <f>IF(ISERROR(U80),ERROR.TYPE(#REF!)=ERROR.TYPE(U80),FALSE)</f>
        <v>0</v>
      </c>
      <c r="AP80" s="124">
        <f>IF('Member Info'!F77&gt;'GP1 April 25'!$U$1,1,0)</f>
        <v>0</v>
      </c>
      <c r="AQ80" s="124">
        <f t="shared" si="18"/>
        <v>0</v>
      </c>
      <c r="AR80" s="124">
        <f t="shared" si="19"/>
        <v>0</v>
      </c>
      <c r="AS80" s="124">
        <f t="shared" si="20"/>
        <v>1</v>
      </c>
    </row>
    <row r="81" spans="1:45" x14ac:dyDescent="0.25">
      <c r="A81" s="4">
        <v>50</v>
      </c>
      <c r="B81" s="164">
        <f>'Member Info'!D78</f>
        <v>0</v>
      </c>
      <c r="C81" s="164">
        <f>'Member Info'!E78</f>
        <v>0</v>
      </c>
      <c r="D81" s="164" t="str">
        <f>'Member Info'!G78</f>
        <v/>
      </c>
      <c r="E81" s="165">
        <f>'Member Info'!B78</f>
        <v>0</v>
      </c>
      <c r="F81" s="242"/>
      <c r="G81" s="166" t="str">
        <f>IF(E81=0,"",('Member Info'!K78+'Member Info'!L78))</f>
        <v/>
      </c>
      <c r="H81" s="419"/>
      <c r="I81" s="419"/>
      <c r="J81" s="26"/>
      <c r="K81" s="26"/>
      <c r="L81" s="384" t="str">
        <f>IF(E81=0,"",IF('Member Info'!F78&gt;$U$1,CONCATENATE("Joined with practice on ", TEXT('Member Info'!F78, "DD/MM/YYYY")),IF('Member Info'!N78&lt;&gt;"",IF('Member Info'!N78&lt;$T$1,CONCATENATE("Left Scheme on ", TEXT('Member Info'!N78, "DD/MM/YYYY")),IF(OR(G81="",G81=0),"Error Detected, No rate entered",IF(E81=0,"",IF(F81="","Error Detected, No Pensionable pay",IF(AS81=1,"No Part Time Status Entered",IF(AR81=1,"No Part Time Hours Entered",IF(ISERROR(AD81)," Unknown Values entered.",IF(V81+W81&lt;1,"Acceptable",IF(T81+U81=200, "No Contributions Entered", IF(M81="","Error Detected, Choose reason&gt;",IF(Z81="1",IF(V81=1,"Please Enter Deemed Pensionable Pay","Add Any Relevant Details Above"),"Please Give Details Above"))))))))))),IF(OR(G81="",G81=0),"Error Detected, No rate entered",IF(E81=0,"",IF(F81="","Error Detected, No Pensionable pay",IF(AS81=1,"No Part Time Status Entered",IF(AR81=1,"No Part Time Hours Entered",IF(ISERROR(AD81)," Unknown Values entered.",IF(V81+W81&lt;1,"Acceptable",IF(T81+U81=200, "No Contributions Entered", IF(M81="","Error Detected, Choose reason&gt;",IF(Z81="1",IF(V81=1,"Please Enter Deemed Pensionable Pay","Add relevant Details Above"),"Please give details Above")))))))))))))</f>
        <v/>
      </c>
      <c r="M81" s="260"/>
      <c r="N81" s="91"/>
      <c r="O81" s="91" t="str">
        <f t="shared" si="1"/>
        <v/>
      </c>
      <c r="P81" s="94">
        <f t="shared" si="2"/>
        <v>0</v>
      </c>
      <c r="Q81" s="94">
        <f t="shared" si="2"/>
        <v>0</v>
      </c>
      <c r="R81" s="218">
        <f>(ROUND((F81/100*'Member Info'!$W$2), 2))</f>
        <v>0</v>
      </c>
      <c r="S81" s="218" t="e">
        <f t="shared" si="3"/>
        <v>#VALUE!</v>
      </c>
      <c r="T81" s="218" t="str">
        <f t="shared" si="4"/>
        <v/>
      </c>
      <c r="U81" s="227" t="str">
        <f t="shared" si="5"/>
        <v/>
      </c>
      <c r="V81" s="228" t="str">
        <f t="shared" si="6"/>
        <v/>
      </c>
      <c r="W81" s="228" t="str">
        <f t="shared" si="7"/>
        <v/>
      </c>
      <c r="X81" s="222">
        <f t="shared" si="8"/>
        <v>0</v>
      </c>
      <c r="Y81" s="110">
        <f t="shared" si="9"/>
        <v>0</v>
      </c>
      <c r="Z81" s="235" t="str">
        <f t="shared" si="10"/>
        <v/>
      </c>
      <c r="AA81" s="240" t="b">
        <f t="shared" si="11"/>
        <v>0</v>
      </c>
      <c r="AB81" s="235">
        <f t="shared" si="12"/>
        <v>0</v>
      </c>
      <c r="AC81" s="235">
        <f>IF('Member Info'!N78="",1,"")</f>
        <v>1</v>
      </c>
      <c r="AD81" s="243" t="e">
        <f t="shared" si="13"/>
        <v>#VALUE!</v>
      </c>
      <c r="AE81" s="130" t="str">
        <f t="shared" si="0"/>
        <v/>
      </c>
      <c r="AF81" s="124">
        <f t="shared" si="14"/>
        <v>1</v>
      </c>
      <c r="AG81" s="124" t="str">
        <f>IF('Member Info'!N78&lt;&gt;"",IF(AND('Member Info'!N78&lt;=$U$1,'Member Info'!N78&gt;=$T$1),1,0),"")</f>
        <v/>
      </c>
      <c r="AI81" s="124" t="b">
        <f t="shared" si="15"/>
        <v>0</v>
      </c>
      <c r="AJ81" s="124">
        <f t="shared" si="16"/>
        <v>0</v>
      </c>
      <c r="AL81" s="124">
        <f t="shared" si="17"/>
        <v>0</v>
      </c>
      <c r="AM81" s="124">
        <f>IF('Member Info'!F78&gt;$T$1,1,0)</f>
        <v>0</v>
      </c>
      <c r="AN81" s="124" t="b">
        <f>IF(ISERROR(T81),ERROR.TYPE(#REF!)=ERROR.TYPE(T81),FALSE)</f>
        <v>0</v>
      </c>
      <c r="AO81" s="124" t="b">
        <f>IF(ISERROR(U81),ERROR.TYPE(#REF!)=ERROR.TYPE(U81),FALSE)</f>
        <v>0</v>
      </c>
      <c r="AP81" s="124">
        <f>IF('Member Info'!F78&gt;'GP1 April 25'!$U$1,1,0)</f>
        <v>0</v>
      </c>
      <c r="AQ81" s="124">
        <f t="shared" si="18"/>
        <v>0</v>
      </c>
      <c r="AR81" s="124">
        <f t="shared" si="19"/>
        <v>0</v>
      </c>
      <c r="AS81" s="124">
        <f t="shared" si="20"/>
        <v>1</v>
      </c>
    </row>
    <row r="82" spans="1:45" x14ac:dyDescent="0.25">
      <c r="A82" s="4">
        <v>51</v>
      </c>
      <c r="B82" s="164">
        <f>'Member Info'!D79</f>
        <v>0</v>
      </c>
      <c r="C82" s="164">
        <f>'Member Info'!E79</f>
        <v>0</v>
      </c>
      <c r="D82" s="164" t="str">
        <f>'Member Info'!G79</f>
        <v/>
      </c>
      <c r="E82" s="165">
        <f>'Member Info'!B79</f>
        <v>0</v>
      </c>
      <c r="F82" s="242"/>
      <c r="G82" s="166" t="str">
        <f>IF(E82=0,"",('Member Info'!K79+'Member Info'!L79))</f>
        <v/>
      </c>
      <c r="H82" s="419"/>
      <c r="I82" s="419"/>
      <c r="J82" s="26"/>
      <c r="K82" s="26"/>
      <c r="L82" s="384" t="str">
        <f>IF(E82=0,"",IF('Member Info'!F79&gt;$U$1,CONCATENATE("Joined with practice on ", TEXT('Member Info'!F79, "DD/MM/YYYY")),IF('Member Info'!N79&lt;&gt;"",IF('Member Info'!N79&lt;$T$1,CONCATENATE("Left Scheme on ", TEXT('Member Info'!N79, "DD/MM/YYYY")),IF(OR(G82="",G82=0),"Error Detected, No rate entered",IF(E82=0,"",IF(F82="","Error Detected, No Pensionable pay",IF(AS82=1,"No Part Time Status Entered",IF(AR82=1,"No Part Time Hours Entered",IF(ISERROR(AD82)," Unknown Values entered.",IF(V82+W82&lt;1,"Acceptable",IF(T82+U82=200, "No Contributions Entered", IF(M82="","Error Detected, Choose reason&gt;",IF(Z82="1",IF(V82=1,"Please Enter Deemed Pensionable Pay","Add Any Relevant Details Above"),"Please Give Details Above"))))))))))),IF(OR(G82="",G82=0),"Error Detected, No rate entered",IF(E82=0,"",IF(F82="","Error Detected, No Pensionable pay",IF(AS82=1,"No Part Time Status Entered",IF(AR82=1,"No Part Time Hours Entered",IF(ISERROR(AD82)," Unknown Values entered.",IF(V82+W82&lt;1,"Acceptable",IF(T82+U82=200, "No Contributions Entered", IF(M82="","Error Detected, Choose reason&gt;",IF(Z82="1",IF(V82=1,"Please Enter Deemed Pensionable Pay","Add relevant Details Above"),"Please give details Above")))))))))))))</f>
        <v/>
      </c>
      <c r="M82" s="260"/>
      <c r="N82" s="91"/>
      <c r="O82" s="91" t="str">
        <f t="shared" si="1"/>
        <v/>
      </c>
      <c r="P82" s="94">
        <f t="shared" si="2"/>
        <v>0</v>
      </c>
      <c r="Q82" s="94">
        <f t="shared" si="2"/>
        <v>0</v>
      </c>
      <c r="R82" s="218">
        <f>(ROUND((F82/100*'Member Info'!$W$2), 2))</f>
        <v>0</v>
      </c>
      <c r="S82" s="218" t="e">
        <f t="shared" si="3"/>
        <v>#VALUE!</v>
      </c>
      <c r="T82" s="218" t="str">
        <f t="shared" si="4"/>
        <v/>
      </c>
      <c r="U82" s="227" t="str">
        <f t="shared" si="5"/>
        <v/>
      </c>
      <c r="V82" s="228" t="str">
        <f t="shared" si="6"/>
        <v/>
      </c>
      <c r="W82" s="228" t="str">
        <f t="shared" si="7"/>
        <v/>
      </c>
      <c r="X82" s="222">
        <f t="shared" si="8"/>
        <v>0</v>
      </c>
      <c r="Y82" s="110">
        <f t="shared" si="9"/>
        <v>0</v>
      </c>
      <c r="Z82" s="235" t="str">
        <f t="shared" si="10"/>
        <v/>
      </c>
      <c r="AA82" s="240" t="b">
        <f t="shared" si="11"/>
        <v>0</v>
      </c>
      <c r="AB82" s="235">
        <f t="shared" si="12"/>
        <v>0</v>
      </c>
      <c r="AC82" s="235">
        <f>IF('Member Info'!N79="",1,"")</f>
        <v>1</v>
      </c>
      <c r="AD82" s="243" t="e">
        <f t="shared" si="13"/>
        <v>#VALUE!</v>
      </c>
      <c r="AE82" s="130" t="str">
        <f t="shared" si="0"/>
        <v/>
      </c>
      <c r="AF82" s="124">
        <f t="shared" si="14"/>
        <v>1</v>
      </c>
      <c r="AG82" s="124" t="str">
        <f>IF('Member Info'!N79&lt;&gt;"",IF(AND('Member Info'!N79&lt;=$U$1,'Member Info'!N79&gt;=$T$1),1,0),"")</f>
        <v/>
      </c>
      <c r="AI82" s="124" t="b">
        <f t="shared" si="15"/>
        <v>0</v>
      </c>
      <c r="AJ82" s="124">
        <f t="shared" si="16"/>
        <v>0</v>
      </c>
      <c r="AL82" s="124">
        <f t="shared" si="17"/>
        <v>0</v>
      </c>
      <c r="AM82" s="124">
        <f>IF('Member Info'!F79&gt;$T$1,1,0)</f>
        <v>0</v>
      </c>
      <c r="AN82" s="124" t="b">
        <f>IF(ISERROR(T82),ERROR.TYPE(#REF!)=ERROR.TYPE(T82),FALSE)</f>
        <v>0</v>
      </c>
      <c r="AO82" s="124" t="b">
        <f>IF(ISERROR(U82),ERROR.TYPE(#REF!)=ERROR.TYPE(U82),FALSE)</f>
        <v>0</v>
      </c>
      <c r="AP82" s="124">
        <f>IF('Member Info'!F79&gt;'GP1 April 25'!$U$1,1,0)</f>
        <v>0</v>
      </c>
      <c r="AQ82" s="124">
        <f t="shared" si="18"/>
        <v>0</v>
      </c>
      <c r="AR82" s="124">
        <f t="shared" si="19"/>
        <v>0</v>
      </c>
      <c r="AS82" s="124">
        <f t="shared" si="20"/>
        <v>1</v>
      </c>
    </row>
    <row r="83" spans="1:45" x14ac:dyDescent="0.25">
      <c r="A83" s="4">
        <v>52</v>
      </c>
      <c r="B83" s="164">
        <f>'Member Info'!D80</f>
        <v>0</v>
      </c>
      <c r="C83" s="164">
        <f>'Member Info'!E80</f>
        <v>0</v>
      </c>
      <c r="D83" s="164" t="str">
        <f>'Member Info'!G80</f>
        <v/>
      </c>
      <c r="E83" s="165">
        <f>'Member Info'!B80</f>
        <v>0</v>
      </c>
      <c r="F83" s="242"/>
      <c r="G83" s="166" t="str">
        <f>IF(E83=0,"",('Member Info'!K80+'Member Info'!L80))</f>
        <v/>
      </c>
      <c r="H83" s="419"/>
      <c r="I83" s="419"/>
      <c r="J83" s="26"/>
      <c r="K83" s="26"/>
      <c r="L83" s="384" t="str">
        <f>IF(E83=0,"",IF('Member Info'!F80&gt;$U$1,CONCATENATE("Joined with practice on ", TEXT('Member Info'!F80, "DD/MM/YYYY")),IF('Member Info'!N80&lt;&gt;"",IF('Member Info'!N80&lt;$T$1,CONCATENATE("Left Scheme on ", TEXT('Member Info'!N80, "DD/MM/YYYY")),IF(OR(G83="",G83=0),"Error Detected, No rate entered",IF(E83=0,"",IF(F83="","Error Detected, No Pensionable pay",IF(AS83=1,"No Part Time Status Entered",IF(AR83=1,"No Part Time Hours Entered",IF(ISERROR(AD83)," Unknown Values entered.",IF(V83+W83&lt;1,"Acceptable",IF(T83+U83=200, "No Contributions Entered", IF(M83="","Error Detected, Choose reason&gt;",IF(Z83="1",IF(V83=1,"Please Enter Deemed Pensionable Pay","Add Any Relevant Details Above"),"Please Give Details Above"))))))))))),IF(OR(G83="",G83=0),"Error Detected, No rate entered",IF(E83=0,"",IF(F83="","Error Detected, No Pensionable pay",IF(AS83=1,"No Part Time Status Entered",IF(AR83=1,"No Part Time Hours Entered",IF(ISERROR(AD83)," Unknown Values entered.",IF(V83+W83&lt;1,"Acceptable",IF(T83+U83=200, "No Contributions Entered", IF(M83="","Error Detected, Choose reason&gt;",IF(Z83="1",IF(V83=1,"Please Enter Deemed Pensionable Pay","Add relevant Details Above"),"Please give details Above")))))))))))))</f>
        <v/>
      </c>
      <c r="M83" s="260"/>
      <c r="N83" s="91"/>
      <c r="O83" s="91" t="str">
        <f t="shared" si="1"/>
        <v/>
      </c>
      <c r="P83" s="94">
        <f t="shared" si="2"/>
        <v>0</v>
      </c>
      <c r="Q83" s="94">
        <f t="shared" si="2"/>
        <v>0</v>
      </c>
      <c r="R83" s="218">
        <f>(ROUND((F83/100*'Member Info'!$W$2), 2))</f>
        <v>0</v>
      </c>
      <c r="S83" s="218" t="e">
        <f t="shared" si="3"/>
        <v>#VALUE!</v>
      </c>
      <c r="T83" s="218" t="str">
        <f t="shared" si="4"/>
        <v/>
      </c>
      <c r="U83" s="227" t="str">
        <f t="shared" si="5"/>
        <v/>
      </c>
      <c r="V83" s="228" t="str">
        <f t="shared" si="6"/>
        <v/>
      </c>
      <c r="W83" s="228" t="str">
        <f t="shared" si="7"/>
        <v/>
      </c>
      <c r="X83" s="222">
        <f t="shared" si="8"/>
        <v>0</v>
      </c>
      <c r="Y83" s="110">
        <f t="shared" si="9"/>
        <v>0</v>
      </c>
      <c r="Z83" s="235" t="str">
        <f t="shared" si="10"/>
        <v/>
      </c>
      <c r="AA83" s="240" t="b">
        <f t="shared" si="11"/>
        <v>0</v>
      </c>
      <c r="AB83" s="235">
        <f t="shared" si="12"/>
        <v>0</v>
      </c>
      <c r="AC83" s="235">
        <f>IF('Member Info'!N80="",1,"")</f>
        <v>1</v>
      </c>
      <c r="AD83" s="243" t="e">
        <f t="shared" si="13"/>
        <v>#VALUE!</v>
      </c>
      <c r="AE83" s="130" t="str">
        <f t="shared" si="0"/>
        <v/>
      </c>
      <c r="AF83" s="124">
        <f t="shared" si="14"/>
        <v>1</v>
      </c>
      <c r="AG83" s="124" t="str">
        <f>IF('Member Info'!N80&lt;&gt;"",IF(AND('Member Info'!N80&lt;=$U$1,'Member Info'!N80&gt;=$T$1),1,0),"")</f>
        <v/>
      </c>
      <c r="AI83" s="124" t="b">
        <f t="shared" si="15"/>
        <v>0</v>
      </c>
      <c r="AJ83" s="124">
        <f t="shared" si="16"/>
        <v>0</v>
      </c>
      <c r="AL83" s="124">
        <f t="shared" si="17"/>
        <v>0</v>
      </c>
      <c r="AM83" s="124">
        <f>IF('Member Info'!F80&gt;$T$1,1,0)</f>
        <v>0</v>
      </c>
      <c r="AN83" s="124" t="b">
        <f>IF(ISERROR(T83),ERROR.TYPE(#REF!)=ERROR.TYPE(T83),FALSE)</f>
        <v>0</v>
      </c>
      <c r="AO83" s="124" t="b">
        <f>IF(ISERROR(U83),ERROR.TYPE(#REF!)=ERROR.TYPE(U83),FALSE)</f>
        <v>0</v>
      </c>
      <c r="AP83" s="124">
        <f>IF('Member Info'!F80&gt;'GP1 April 25'!$U$1,1,0)</f>
        <v>0</v>
      </c>
      <c r="AQ83" s="124">
        <f t="shared" si="18"/>
        <v>0</v>
      </c>
      <c r="AR83" s="124">
        <f t="shared" si="19"/>
        <v>0</v>
      </c>
      <c r="AS83" s="124">
        <f t="shared" si="20"/>
        <v>1</v>
      </c>
    </row>
    <row r="84" spans="1:45" x14ac:dyDescent="0.25">
      <c r="A84" s="4">
        <v>53</v>
      </c>
      <c r="B84" s="164">
        <f>'Member Info'!D81</f>
        <v>0</v>
      </c>
      <c r="C84" s="164">
        <f>'Member Info'!E81</f>
        <v>0</v>
      </c>
      <c r="D84" s="164" t="str">
        <f>'Member Info'!G81</f>
        <v/>
      </c>
      <c r="E84" s="165">
        <f>'Member Info'!B81</f>
        <v>0</v>
      </c>
      <c r="F84" s="242"/>
      <c r="G84" s="166" t="str">
        <f>IF(E84=0,"",('Member Info'!K81+'Member Info'!L81))</f>
        <v/>
      </c>
      <c r="H84" s="419"/>
      <c r="I84" s="419"/>
      <c r="J84" s="26"/>
      <c r="K84" s="26"/>
      <c r="L84" s="384" t="str">
        <f>IF(E84=0,"",IF('Member Info'!F81&gt;$U$1,CONCATENATE("Joined with practice on ", TEXT('Member Info'!F81, "DD/MM/YYYY")),IF('Member Info'!N81&lt;&gt;"",IF('Member Info'!N81&lt;$T$1,CONCATENATE("Left Scheme on ", TEXT('Member Info'!N81, "DD/MM/YYYY")),IF(OR(G84="",G84=0),"Error Detected, No rate entered",IF(E84=0,"",IF(F84="","Error Detected, No Pensionable pay",IF(AS84=1,"No Part Time Status Entered",IF(AR84=1,"No Part Time Hours Entered",IF(ISERROR(AD84)," Unknown Values entered.",IF(V84+W84&lt;1,"Acceptable",IF(T84+U84=200, "No Contributions Entered", IF(M84="","Error Detected, Choose reason&gt;",IF(Z84="1",IF(V84=1,"Please Enter Deemed Pensionable Pay","Add Any Relevant Details Above"),"Please Give Details Above"))))))))))),IF(OR(G84="",G84=0),"Error Detected, No rate entered",IF(E84=0,"",IF(F84="","Error Detected, No Pensionable pay",IF(AS84=1,"No Part Time Status Entered",IF(AR84=1,"No Part Time Hours Entered",IF(ISERROR(AD84)," Unknown Values entered.",IF(V84+W84&lt;1,"Acceptable",IF(T84+U84=200, "No Contributions Entered", IF(M84="","Error Detected, Choose reason&gt;",IF(Z84="1",IF(V84=1,"Please Enter Deemed Pensionable Pay","Add relevant Details Above"),"Please give details Above")))))))))))))</f>
        <v/>
      </c>
      <c r="M84" s="260"/>
      <c r="N84" s="91"/>
      <c r="O84" s="91" t="str">
        <f t="shared" si="1"/>
        <v/>
      </c>
      <c r="P84" s="94">
        <f t="shared" si="2"/>
        <v>0</v>
      </c>
      <c r="Q84" s="94">
        <f t="shared" si="2"/>
        <v>0</v>
      </c>
      <c r="R84" s="218">
        <f>(ROUND((F84/100*'Member Info'!$W$2), 2))</f>
        <v>0</v>
      </c>
      <c r="S84" s="218" t="e">
        <f t="shared" si="3"/>
        <v>#VALUE!</v>
      </c>
      <c r="T84" s="218" t="str">
        <f t="shared" si="4"/>
        <v/>
      </c>
      <c r="U84" s="227" t="str">
        <f t="shared" si="5"/>
        <v/>
      </c>
      <c r="V84" s="228" t="str">
        <f t="shared" si="6"/>
        <v/>
      </c>
      <c r="W84" s="228" t="str">
        <f t="shared" si="7"/>
        <v/>
      </c>
      <c r="X84" s="222">
        <f t="shared" si="8"/>
        <v>0</v>
      </c>
      <c r="Y84" s="110">
        <f t="shared" si="9"/>
        <v>0</v>
      </c>
      <c r="Z84" s="235" t="str">
        <f t="shared" si="10"/>
        <v/>
      </c>
      <c r="AA84" s="240" t="b">
        <f t="shared" si="11"/>
        <v>0</v>
      </c>
      <c r="AB84" s="235">
        <f t="shared" si="12"/>
        <v>0</v>
      </c>
      <c r="AC84" s="235">
        <f>IF('Member Info'!N81="",1,"")</f>
        <v>1</v>
      </c>
      <c r="AD84" s="243" t="e">
        <f t="shared" si="13"/>
        <v>#VALUE!</v>
      </c>
      <c r="AE84" s="130" t="str">
        <f t="shared" si="0"/>
        <v/>
      </c>
      <c r="AF84" s="124">
        <f t="shared" si="14"/>
        <v>1</v>
      </c>
      <c r="AG84" s="124" t="str">
        <f>IF('Member Info'!N81&lt;&gt;"",IF(AND('Member Info'!N81&lt;=$U$1,'Member Info'!N81&gt;=$T$1),1,0),"")</f>
        <v/>
      </c>
      <c r="AI84" s="124" t="b">
        <f t="shared" si="15"/>
        <v>0</v>
      </c>
      <c r="AJ84" s="124">
        <f t="shared" si="16"/>
        <v>0</v>
      </c>
      <c r="AL84" s="124">
        <f t="shared" si="17"/>
        <v>0</v>
      </c>
      <c r="AM84" s="124">
        <f>IF('Member Info'!F81&gt;$T$1,1,0)</f>
        <v>0</v>
      </c>
      <c r="AN84" s="124" t="b">
        <f>IF(ISERROR(T84),ERROR.TYPE(#REF!)=ERROR.TYPE(T84),FALSE)</f>
        <v>0</v>
      </c>
      <c r="AO84" s="124" t="b">
        <f>IF(ISERROR(U84),ERROR.TYPE(#REF!)=ERROR.TYPE(U84),FALSE)</f>
        <v>0</v>
      </c>
      <c r="AP84" s="124">
        <f>IF('Member Info'!F81&gt;'GP1 April 25'!$U$1,1,0)</f>
        <v>0</v>
      </c>
      <c r="AQ84" s="124">
        <f t="shared" si="18"/>
        <v>0</v>
      </c>
      <c r="AR84" s="124">
        <f t="shared" si="19"/>
        <v>0</v>
      </c>
      <c r="AS84" s="124">
        <f t="shared" si="20"/>
        <v>1</v>
      </c>
    </row>
    <row r="85" spans="1:45" x14ac:dyDescent="0.25">
      <c r="A85" s="4">
        <v>54</v>
      </c>
      <c r="B85" s="164">
        <f>'Member Info'!D82</f>
        <v>0</v>
      </c>
      <c r="C85" s="164">
        <f>'Member Info'!E82</f>
        <v>0</v>
      </c>
      <c r="D85" s="164" t="str">
        <f>'Member Info'!G82</f>
        <v/>
      </c>
      <c r="E85" s="165">
        <f>'Member Info'!B82</f>
        <v>0</v>
      </c>
      <c r="F85" s="242"/>
      <c r="G85" s="166" t="str">
        <f>IF(E85=0,"",('Member Info'!K82+'Member Info'!L82))</f>
        <v/>
      </c>
      <c r="H85" s="419"/>
      <c r="I85" s="419"/>
      <c r="J85" s="26"/>
      <c r="K85" s="26"/>
      <c r="L85" s="384" t="str">
        <f>IF(E85=0,"",IF('Member Info'!F82&gt;$U$1,CONCATENATE("Joined with practice on ", TEXT('Member Info'!F82, "DD/MM/YYYY")),IF('Member Info'!N82&lt;&gt;"",IF('Member Info'!N82&lt;$T$1,CONCATENATE("Left Scheme on ", TEXT('Member Info'!N82, "DD/MM/YYYY")),IF(OR(G85="",G85=0),"Error Detected, No rate entered",IF(E85=0,"",IF(F85="","Error Detected, No Pensionable pay",IF(AS85=1,"No Part Time Status Entered",IF(AR85=1,"No Part Time Hours Entered",IF(ISERROR(AD85)," Unknown Values entered.",IF(V85+W85&lt;1,"Acceptable",IF(T85+U85=200, "No Contributions Entered", IF(M85="","Error Detected, Choose reason&gt;",IF(Z85="1",IF(V85=1,"Please Enter Deemed Pensionable Pay","Add Any Relevant Details Above"),"Please Give Details Above"))))))))))),IF(OR(G85="",G85=0),"Error Detected, No rate entered",IF(E85=0,"",IF(F85="","Error Detected, No Pensionable pay",IF(AS85=1,"No Part Time Status Entered",IF(AR85=1,"No Part Time Hours Entered",IF(ISERROR(AD85)," Unknown Values entered.",IF(V85+W85&lt;1,"Acceptable",IF(T85+U85=200, "No Contributions Entered", IF(M85="","Error Detected, Choose reason&gt;",IF(Z85="1",IF(V85=1,"Please Enter Deemed Pensionable Pay","Add relevant Details Above"),"Please give details Above")))))))))))))</f>
        <v/>
      </c>
      <c r="M85" s="260"/>
      <c r="N85" s="91"/>
      <c r="O85" s="91" t="str">
        <f t="shared" si="1"/>
        <v/>
      </c>
      <c r="P85" s="94">
        <f t="shared" si="2"/>
        <v>0</v>
      </c>
      <c r="Q85" s="94">
        <f t="shared" si="2"/>
        <v>0</v>
      </c>
      <c r="R85" s="218">
        <f>(ROUND((F85/100*'Member Info'!$W$2), 2))</f>
        <v>0</v>
      </c>
      <c r="S85" s="218" t="e">
        <f t="shared" si="3"/>
        <v>#VALUE!</v>
      </c>
      <c r="T85" s="218" t="str">
        <f t="shared" si="4"/>
        <v/>
      </c>
      <c r="U85" s="227" t="str">
        <f t="shared" si="5"/>
        <v/>
      </c>
      <c r="V85" s="228" t="str">
        <f t="shared" si="6"/>
        <v/>
      </c>
      <c r="W85" s="228" t="str">
        <f t="shared" si="7"/>
        <v/>
      </c>
      <c r="X85" s="222">
        <f t="shared" si="8"/>
        <v>0</v>
      </c>
      <c r="Y85" s="110">
        <f t="shared" si="9"/>
        <v>0</v>
      </c>
      <c r="Z85" s="235" t="str">
        <f t="shared" si="10"/>
        <v/>
      </c>
      <c r="AA85" s="240" t="b">
        <f t="shared" si="11"/>
        <v>0</v>
      </c>
      <c r="AB85" s="235">
        <f t="shared" si="12"/>
        <v>0</v>
      </c>
      <c r="AC85" s="235">
        <f>IF('Member Info'!N82="",1,"")</f>
        <v>1</v>
      </c>
      <c r="AD85" s="243" t="e">
        <f t="shared" si="13"/>
        <v>#VALUE!</v>
      </c>
      <c r="AE85" s="130" t="str">
        <f t="shared" si="0"/>
        <v/>
      </c>
      <c r="AF85" s="124">
        <f t="shared" si="14"/>
        <v>1</v>
      </c>
      <c r="AG85" s="124" t="str">
        <f>IF('Member Info'!N82&lt;&gt;"",IF(AND('Member Info'!N82&lt;=$U$1,'Member Info'!N82&gt;=$T$1),1,0),"")</f>
        <v/>
      </c>
      <c r="AI85" s="124" t="b">
        <f t="shared" si="15"/>
        <v>0</v>
      </c>
      <c r="AJ85" s="124">
        <f t="shared" si="16"/>
        <v>0</v>
      </c>
      <c r="AL85" s="124">
        <f t="shared" si="17"/>
        <v>0</v>
      </c>
      <c r="AM85" s="124">
        <f>IF('Member Info'!F82&gt;$T$1,1,0)</f>
        <v>0</v>
      </c>
      <c r="AN85" s="124" t="b">
        <f>IF(ISERROR(T85),ERROR.TYPE(#REF!)=ERROR.TYPE(T85),FALSE)</f>
        <v>0</v>
      </c>
      <c r="AO85" s="124" t="b">
        <f>IF(ISERROR(U85),ERROR.TYPE(#REF!)=ERROR.TYPE(U85),FALSE)</f>
        <v>0</v>
      </c>
      <c r="AP85" s="124">
        <f>IF('Member Info'!F82&gt;'GP1 April 25'!$U$1,1,0)</f>
        <v>0</v>
      </c>
      <c r="AQ85" s="124">
        <f t="shared" si="18"/>
        <v>0</v>
      </c>
      <c r="AR85" s="124">
        <f t="shared" si="19"/>
        <v>0</v>
      </c>
      <c r="AS85" s="124">
        <f t="shared" si="20"/>
        <v>1</v>
      </c>
    </row>
    <row r="86" spans="1:45" x14ac:dyDescent="0.25">
      <c r="A86" s="4">
        <v>55</v>
      </c>
      <c r="B86" s="164">
        <f>'Member Info'!D83</f>
        <v>0</v>
      </c>
      <c r="C86" s="164">
        <f>'Member Info'!E83</f>
        <v>0</v>
      </c>
      <c r="D86" s="164" t="str">
        <f>'Member Info'!G83</f>
        <v/>
      </c>
      <c r="E86" s="165">
        <f>'Member Info'!B83</f>
        <v>0</v>
      </c>
      <c r="F86" s="242"/>
      <c r="G86" s="166" t="str">
        <f>IF(E86=0,"",('Member Info'!K83+'Member Info'!L83))</f>
        <v/>
      </c>
      <c r="H86" s="419"/>
      <c r="I86" s="419"/>
      <c r="J86" s="26"/>
      <c r="K86" s="26"/>
      <c r="L86" s="384" t="str">
        <f>IF(E86=0,"",IF('Member Info'!F83&gt;$U$1,CONCATENATE("Joined with practice on ", TEXT('Member Info'!F83, "DD/MM/YYYY")),IF('Member Info'!N83&lt;&gt;"",IF('Member Info'!N83&lt;$T$1,CONCATENATE("Left Scheme on ", TEXT('Member Info'!N83, "DD/MM/YYYY")),IF(OR(G86="",G86=0),"Error Detected, No rate entered",IF(E86=0,"",IF(F86="","Error Detected, No Pensionable pay",IF(AS86=1,"No Part Time Status Entered",IF(AR86=1,"No Part Time Hours Entered",IF(ISERROR(AD86)," Unknown Values entered.",IF(V86+W86&lt;1,"Acceptable",IF(T86+U86=200, "No Contributions Entered", IF(M86="","Error Detected, Choose reason&gt;",IF(Z86="1",IF(V86=1,"Please Enter Deemed Pensionable Pay","Add Any Relevant Details Above"),"Please Give Details Above"))))))))))),IF(OR(G86="",G86=0),"Error Detected, No rate entered",IF(E86=0,"",IF(F86="","Error Detected, No Pensionable pay",IF(AS86=1,"No Part Time Status Entered",IF(AR86=1,"No Part Time Hours Entered",IF(ISERROR(AD86)," Unknown Values entered.",IF(V86+W86&lt;1,"Acceptable",IF(T86+U86=200, "No Contributions Entered", IF(M86="","Error Detected, Choose reason&gt;",IF(Z86="1",IF(V86=1,"Please Enter Deemed Pensionable Pay","Add relevant Details Above"),"Please give details Above")))))))))))))</f>
        <v/>
      </c>
      <c r="M86" s="260"/>
      <c r="N86" s="91"/>
      <c r="O86" s="91" t="str">
        <f t="shared" si="1"/>
        <v/>
      </c>
      <c r="P86" s="94">
        <f t="shared" si="2"/>
        <v>0</v>
      </c>
      <c r="Q86" s="94">
        <f t="shared" si="2"/>
        <v>0</v>
      </c>
      <c r="R86" s="218">
        <f>(ROUND((F86/100*'Member Info'!$W$2), 2))</f>
        <v>0</v>
      </c>
      <c r="S86" s="218" t="e">
        <f t="shared" si="3"/>
        <v>#VALUE!</v>
      </c>
      <c r="T86" s="218" t="str">
        <f t="shared" si="4"/>
        <v/>
      </c>
      <c r="U86" s="227" t="str">
        <f t="shared" si="5"/>
        <v/>
      </c>
      <c r="V86" s="228" t="str">
        <f t="shared" si="6"/>
        <v/>
      </c>
      <c r="W86" s="228" t="str">
        <f t="shared" si="7"/>
        <v/>
      </c>
      <c r="X86" s="222">
        <f t="shared" si="8"/>
        <v>0</v>
      </c>
      <c r="Y86" s="110">
        <f t="shared" si="9"/>
        <v>0</v>
      </c>
      <c r="Z86" s="235" t="str">
        <f t="shared" si="10"/>
        <v/>
      </c>
      <c r="AA86" s="240" t="b">
        <f t="shared" si="11"/>
        <v>0</v>
      </c>
      <c r="AB86" s="235">
        <f t="shared" si="12"/>
        <v>0</v>
      </c>
      <c r="AC86" s="235">
        <f>IF('Member Info'!N83="",1,"")</f>
        <v>1</v>
      </c>
      <c r="AD86" s="243" t="e">
        <f t="shared" si="13"/>
        <v>#VALUE!</v>
      </c>
      <c r="AE86" s="130" t="str">
        <f t="shared" si="0"/>
        <v/>
      </c>
      <c r="AF86" s="124">
        <f t="shared" si="14"/>
        <v>1</v>
      </c>
      <c r="AG86" s="124" t="str">
        <f>IF('Member Info'!N83&lt;&gt;"",IF(AND('Member Info'!N83&lt;=$U$1,'Member Info'!N83&gt;=$T$1),1,0),"")</f>
        <v/>
      </c>
      <c r="AI86" s="124" t="b">
        <f t="shared" si="15"/>
        <v>0</v>
      </c>
      <c r="AJ86" s="124">
        <f t="shared" si="16"/>
        <v>0</v>
      </c>
      <c r="AL86" s="124">
        <f t="shared" si="17"/>
        <v>0</v>
      </c>
      <c r="AM86" s="124">
        <f>IF('Member Info'!F83&gt;$T$1,1,0)</f>
        <v>0</v>
      </c>
      <c r="AN86" s="124" t="b">
        <f>IF(ISERROR(T86),ERROR.TYPE(#REF!)=ERROR.TYPE(T86),FALSE)</f>
        <v>0</v>
      </c>
      <c r="AO86" s="124" t="b">
        <f>IF(ISERROR(U86),ERROR.TYPE(#REF!)=ERROR.TYPE(U86),FALSE)</f>
        <v>0</v>
      </c>
      <c r="AP86" s="124">
        <f>IF('Member Info'!F83&gt;'GP1 April 25'!$U$1,1,0)</f>
        <v>0</v>
      </c>
      <c r="AQ86" s="124">
        <f t="shared" si="18"/>
        <v>0</v>
      </c>
      <c r="AR86" s="124">
        <f t="shared" si="19"/>
        <v>0</v>
      </c>
      <c r="AS86" s="124">
        <f t="shared" si="20"/>
        <v>1</v>
      </c>
    </row>
    <row r="87" spans="1:45" x14ac:dyDescent="0.25">
      <c r="A87" s="4">
        <v>56</v>
      </c>
      <c r="B87" s="164">
        <f>'Member Info'!D84</f>
        <v>0</v>
      </c>
      <c r="C87" s="164">
        <f>'Member Info'!E84</f>
        <v>0</v>
      </c>
      <c r="D87" s="164" t="str">
        <f>'Member Info'!G84</f>
        <v/>
      </c>
      <c r="E87" s="165">
        <f>'Member Info'!B84</f>
        <v>0</v>
      </c>
      <c r="F87" s="242"/>
      <c r="G87" s="166" t="str">
        <f>IF(E87=0,"",('Member Info'!K84+'Member Info'!L84))</f>
        <v/>
      </c>
      <c r="H87" s="419"/>
      <c r="I87" s="419"/>
      <c r="J87" s="26"/>
      <c r="K87" s="26"/>
      <c r="L87" s="384" t="str">
        <f>IF(E87=0,"",IF('Member Info'!F84&gt;$U$1,CONCATENATE("Joined with practice on ", TEXT('Member Info'!F84, "DD/MM/YYYY")),IF('Member Info'!N84&lt;&gt;"",IF('Member Info'!N84&lt;$T$1,CONCATENATE("Left Scheme on ", TEXT('Member Info'!N84, "DD/MM/YYYY")),IF(OR(G87="",G87=0),"Error Detected, No rate entered",IF(E87=0,"",IF(F87="","Error Detected, No Pensionable pay",IF(AS87=1,"No Part Time Status Entered",IF(AR87=1,"No Part Time Hours Entered",IF(ISERROR(AD87)," Unknown Values entered.",IF(V87+W87&lt;1,"Acceptable",IF(T87+U87=200, "No Contributions Entered", IF(M87="","Error Detected, Choose reason&gt;",IF(Z87="1",IF(V87=1,"Please Enter Deemed Pensionable Pay","Add Any Relevant Details Above"),"Please Give Details Above"))))))))))),IF(OR(G87="",G87=0),"Error Detected, No rate entered",IF(E87=0,"",IF(F87="","Error Detected, No Pensionable pay",IF(AS87=1,"No Part Time Status Entered",IF(AR87=1,"No Part Time Hours Entered",IF(ISERROR(AD87)," Unknown Values entered.",IF(V87+W87&lt;1,"Acceptable",IF(T87+U87=200, "No Contributions Entered", IF(M87="","Error Detected, Choose reason&gt;",IF(Z87="1",IF(V87=1,"Please Enter Deemed Pensionable Pay","Add relevant Details Above"),"Please give details Above")))))))))))))</f>
        <v/>
      </c>
      <c r="M87" s="260"/>
      <c r="N87" s="91"/>
      <c r="O87" s="91" t="str">
        <f t="shared" si="1"/>
        <v/>
      </c>
      <c r="P87" s="94">
        <f t="shared" si="2"/>
        <v>0</v>
      </c>
      <c r="Q87" s="94">
        <f t="shared" si="2"/>
        <v>0</v>
      </c>
      <c r="R87" s="218">
        <f>(ROUND((F87/100*'Member Info'!$W$2), 2))</f>
        <v>0</v>
      </c>
      <c r="S87" s="218" t="e">
        <f t="shared" si="3"/>
        <v>#VALUE!</v>
      </c>
      <c r="T87" s="218" t="str">
        <f t="shared" si="4"/>
        <v/>
      </c>
      <c r="U87" s="227" t="str">
        <f t="shared" si="5"/>
        <v/>
      </c>
      <c r="V87" s="228" t="str">
        <f t="shared" si="6"/>
        <v/>
      </c>
      <c r="W87" s="228" t="str">
        <f t="shared" si="7"/>
        <v/>
      </c>
      <c r="X87" s="222">
        <f t="shared" si="8"/>
        <v>0</v>
      </c>
      <c r="Y87" s="110">
        <f t="shared" si="9"/>
        <v>0</v>
      </c>
      <c r="Z87" s="235" t="str">
        <f t="shared" si="10"/>
        <v/>
      </c>
      <c r="AA87" s="240" t="b">
        <f t="shared" si="11"/>
        <v>0</v>
      </c>
      <c r="AB87" s="235">
        <f t="shared" si="12"/>
        <v>0</v>
      </c>
      <c r="AC87" s="235">
        <f>IF('Member Info'!N84="",1,"")</f>
        <v>1</v>
      </c>
      <c r="AD87" s="243" t="e">
        <f t="shared" si="13"/>
        <v>#VALUE!</v>
      </c>
      <c r="AE87" s="130" t="str">
        <f t="shared" si="0"/>
        <v/>
      </c>
      <c r="AF87" s="124">
        <f t="shared" si="14"/>
        <v>1</v>
      </c>
      <c r="AG87" s="124" t="str">
        <f>IF('Member Info'!N84&lt;&gt;"",IF(AND('Member Info'!N84&lt;=$U$1,'Member Info'!N84&gt;=$T$1),1,0),"")</f>
        <v/>
      </c>
      <c r="AI87" s="124" t="b">
        <f t="shared" si="15"/>
        <v>0</v>
      </c>
      <c r="AJ87" s="124">
        <f t="shared" si="16"/>
        <v>0</v>
      </c>
      <c r="AL87" s="124">
        <f t="shared" si="17"/>
        <v>0</v>
      </c>
      <c r="AM87" s="124">
        <f>IF('Member Info'!F84&gt;$T$1,1,0)</f>
        <v>0</v>
      </c>
      <c r="AN87" s="124" t="b">
        <f>IF(ISERROR(T87),ERROR.TYPE(#REF!)=ERROR.TYPE(T87),FALSE)</f>
        <v>0</v>
      </c>
      <c r="AO87" s="124" t="b">
        <f>IF(ISERROR(U87),ERROR.TYPE(#REF!)=ERROR.TYPE(U87),FALSE)</f>
        <v>0</v>
      </c>
      <c r="AP87" s="124">
        <f>IF('Member Info'!F84&gt;'GP1 April 25'!$U$1,1,0)</f>
        <v>0</v>
      </c>
      <c r="AQ87" s="124">
        <f t="shared" si="18"/>
        <v>0</v>
      </c>
      <c r="AR87" s="124">
        <f t="shared" si="19"/>
        <v>0</v>
      </c>
      <c r="AS87" s="124">
        <f t="shared" si="20"/>
        <v>1</v>
      </c>
    </row>
    <row r="88" spans="1:45" x14ac:dyDescent="0.25">
      <c r="A88" s="4">
        <v>57</v>
      </c>
      <c r="B88" s="164">
        <f>'Member Info'!D85</f>
        <v>0</v>
      </c>
      <c r="C88" s="164">
        <f>'Member Info'!E85</f>
        <v>0</v>
      </c>
      <c r="D88" s="164" t="str">
        <f>'Member Info'!G85</f>
        <v/>
      </c>
      <c r="E88" s="165">
        <f>'Member Info'!B85</f>
        <v>0</v>
      </c>
      <c r="F88" s="242"/>
      <c r="G88" s="166" t="str">
        <f>IF(E88=0,"",('Member Info'!K85+'Member Info'!L85))</f>
        <v/>
      </c>
      <c r="H88" s="419"/>
      <c r="I88" s="419"/>
      <c r="J88" s="26"/>
      <c r="K88" s="26"/>
      <c r="L88" s="384" t="str">
        <f>IF(E88=0,"",IF('Member Info'!F85&gt;$U$1,CONCATENATE("Joined with practice on ", TEXT('Member Info'!F85, "DD/MM/YYYY")),IF('Member Info'!N85&lt;&gt;"",IF('Member Info'!N85&lt;$T$1,CONCATENATE("Left Scheme on ", TEXT('Member Info'!N85, "DD/MM/YYYY")),IF(OR(G88="",G88=0),"Error Detected, No rate entered",IF(E88=0,"",IF(F88="","Error Detected, No Pensionable pay",IF(AS88=1,"No Part Time Status Entered",IF(AR88=1,"No Part Time Hours Entered",IF(ISERROR(AD88)," Unknown Values entered.",IF(V88+W88&lt;1,"Acceptable",IF(T88+U88=200, "No Contributions Entered", IF(M88="","Error Detected, Choose reason&gt;",IF(Z88="1",IF(V88=1,"Please Enter Deemed Pensionable Pay","Add Any Relevant Details Above"),"Please Give Details Above"))))))))))),IF(OR(G88="",G88=0),"Error Detected, No rate entered",IF(E88=0,"",IF(F88="","Error Detected, No Pensionable pay",IF(AS88=1,"No Part Time Status Entered",IF(AR88=1,"No Part Time Hours Entered",IF(ISERROR(AD88)," Unknown Values entered.",IF(V88+W88&lt;1,"Acceptable",IF(T88+U88=200, "No Contributions Entered", IF(M88="","Error Detected, Choose reason&gt;",IF(Z88="1",IF(V88=1,"Please Enter Deemed Pensionable Pay","Add relevant Details Above"),"Please give details Above")))))))))))))</f>
        <v/>
      </c>
      <c r="M88" s="260"/>
      <c r="N88" s="91"/>
      <c r="O88" s="91" t="str">
        <f t="shared" si="1"/>
        <v/>
      </c>
      <c r="P88" s="94">
        <f t="shared" si="2"/>
        <v>0</v>
      </c>
      <c r="Q88" s="94">
        <f t="shared" si="2"/>
        <v>0</v>
      </c>
      <c r="R88" s="218">
        <f>(ROUND((F88/100*'Member Info'!$W$2), 2))</f>
        <v>0</v>
      </c>
      <c r="S88" s="218" t="e">
        <f t="shared" si="3"/>
        <v>#VALUE!</v>
      </c>
      <c r="T88" s="218" t="str">
        <f t="shared" si="4"/>
        <v/>
      </c>
      <c r="U88" s="227" t="str">
        <f t="shared" si="5"/>
        <v/>
      </c>
      <c r="V88" s="228" t="str">
        <f t="shared" si="6"/>
        <v/>
      </c>
      <c r="W88" s="228" t="str">
        <f t="shared" si="7"/>
        <v/>
      </c>
      <c r="X88" s="222">
        <f t="shared" si="8"/>
        <v>0</v>
      </c>
      <c r="Y88" s="110">
        <f t="shared" si="9"/>
        <v>0</v>
      </c>
      <c r="Z88" s="235" t="str">
        <f t="shared" si="10"/>
        <v/>
      </c>
      <c r="AA88" s="240" t="b">
        <f t="shared" si="11"/>
        <v>0</v>
      </c>
      <c r="AB88" s="235">
        <f t="shared" si="12"/>
        <v>0</v>
      </c>
      <c r="AC88" s="235">
        <f>IF('Member Info'!N85="",1,"")</f>
        <v>1</v>
      </c>
      <c r="AD88" s="243" t="e">
        <f t="shared" si="13"/>
        <v>#VALUE!</v>
      </c>
      <c r="AE88" s="130" t="str">
        <f t="shared" si="0"/>
        <v/>
      </c>
      <c r="AF88" s="124">
        <f t="shared" si="14"/>
        <v>1</v>
      </c>
      <c r="AG88" s="124" t="str">
        <f>IF('Member Info'!N85&lt;&gt;"",IF(AND('Member Info'!N85&lt;=$U$1,'Member Info'!N85&gt;=$T$1),1,0),"")</f>
        <v/>
      </c>
      <c r="AI88" s="124" t="b">
        <f t="shared" si="15"/>
        <v>0</v>
      </c>
      <c r="AJ88" s="124">
        <f t="shared" si="16"/>
        <v>0</v>
      </c>
      <c r="AL88" s="124">
        <f t="shared" si="17"/>
        <v>0</v>
      </c>
      <c r="AM88" s="124">
        <f>IF('Member Info'!F85&gt;$T$1,1,0)</f>
        <v>0</v>
      </c>
      <c r="AN88" s="124" t="b">
        <f>IF(ISERROR(T88),ERROR.TYPE(#REF!)=ERROR.TYPE(T88),FALSE)</f>
        <v>0</v>
      </c>
      <c r="AO88" s="124" t="b">
        <f>IF(ISERROR(U88),ERROR.TYPE(#REF!)=ERROR.TYPE(U88),FALSE)</f>
        <v>0</v>
      </c>
      <c r="AP88" s="124">
        <f>IF('Member Info'!F85&gt;'GP1 April 25'!$U$1,1,0)</f>
        <v>0</v>
      </c>
      <c r="AQ88" s="124">
        <f t="shared" si="18"/>
        <v>0</v>
      </c>
      <c r="AR88" s="124">
        <f t="shared" si="19"/>
        <v>0</v>
      </c>
      <c r="AS88" s="124">
        <f t="shared" si="20"/>
        <v>1</v>
      </c>
    </row>
    <row r="89" spans="1:45" x14ac:dyDescent="0.25">
      <c r="A89" s="4">
        <v>58</v>
      </c>
      <c r="B89" s="164">
        <f>'Member Info'!D86</f>
        <v>0</v>
      </c>
      <c r="C89" s="164">
        <f>'Member Info'!E86</f>
        <v>0</v>
      </c>
      <c r="D89" s="164" t="str">
        <f>'Member Info'!G86</f>
        <v/>
      </c>
      <c r="E89" s="165">
        <f>'Member Info'!B86</f>
        <v>0</v>
      </c>
      <c r="F89" s="242"/>
      <c r="G89" s="166" t="str">
        <f>IF(E89=0,"",('Member Info'!K86+'Member Info'!L86))</f>
        <v/>
      </c>
      <c r="H89" s="419"/>
      <c r="I89" s="419"/>
      <c r="J89" s="26"/>
      <c r="K89" s="26"/>
      <c r="L89" s="384" t="str">
        <f>IF(E89=0,"",IF('Member Info'!F86&gt;$U$1,CONCATENATE("Joined with practice on ", TEXT('Member Info'!F86, "DD/MM/YYYY")),IF('Member Info'!N86&lt;&gt;"",IF('Member Info'!N86&lt;$T$1,CONCATENATE("Left Scheme on ", TEXT('Member Info'!N86, "DD/MM/YYYY")),IF(OR(G89="",G89=0),"Error Detected, No rate entered",IF(E89=0,"",IF(F89="","Error Detected, No Pensionable pay",IF(AS89=1,"No Part Time Status Entered",IF(AR89=1,"No Part Time Hours Entered",IF(ISERROR(AD89)," Unknown Values entered.",IF(V89+W89&lt;1,"Acceptable",IF(T89+U89=200, "No Contributions Entered", IF(M89="","Error Detected, Choose reason&gt;",IF(Z89="1",IF(V89=1,"Please Enter Deemed Pensionable Pay","Add Any Relevant Details Above"),"Please Give Details Above"))))))))))),IF(OR(G89="",G89=0),"Error Detected, No rate entered",IF(E89=0,"",IF(F89="","Error Detected, No Pensionable pay",IF(AS89=1,"No Part Time Status Entered",IF(AR89=1,"No Part Time Hours Entered",IF(ISERROR(AD89)," Unknown Values entered.",IF(V89+W89&lt;1,"Acceptable",IF(T89+U89=200, "No Contributions Entered", IF(M89="","Error Detected, Choose reason&gt;",IF(Z89="1",IF(V89=1,"Please Enter Deemed Pensionable Pay","Add relevant Details Above"),"Please give details Above")))))))))))))</f>
        <v/>
      </c>
      <c r="M89" s="260"/>
      <c r="N89" s="91"/>
      <c r="O89" s="91" t="str">
        <f t="shared" si="1"/>
        <v/>
      </c>
      <c r="P89" s="94">
        <f t="shared" si="2"/>
        <v>0</v>
      </c>
      <c r="Q89" s="94">
        <f t="shared" si="2"/>
        <v>0</v>
      </c>
      <c r="R89" s="218">
        <f>(ROUND((F89/100*'Member Info'!$W$2), 2))</f>
        <v>0</v>
      </c>
      <c r="S89" s="218" t="e">
        <f t="shared" si="3"/>
        <v>#VALUE!</v>
      </c>
      <c r="T89" s="218" t="str">
        <f t="shared" si="4"/>
        <v/>
      </c>
      <c r="U89" s="227" t="str">
        <f t="shared" si="5"/>
        <v/>
      </c>
      <c r="V89" s="228" t="str">
        <f t="shared" si="6"/>
        <v/>
      </c>
      <c r="W89" s="228" t="str">
        <f t="shared" si="7"/>
        <v/>
      </c>
      <c r="X89" s="222">
        <f t="shared" si="8"/>
        <v>0</v>
      </c>
      <c r="Y89" s="110">
        <f t="shared" si="9"/>
        <v>0</v>
      </c>
      <c r="Z89" s="235" t="str">
        <f t="shared" si="10"/>
        <v/>
      </c>
      <c r="AA89" s="240" t="b">
        <f t="shared" si="11"/>
        <v>0</v>
      </c>
      <c r="AB89" s="235">
        <f t="shared" si="12"/>
        <v>0</v>
      </c>
      <c r="AC89" s="235">
        <f>IF('Member Info'!N86="",1,"")</f>
        <v>1</v>
      </c>
      <c r="AD89" s="243" t="e">
        <f t="shared" si="13"/>
        <v>#VALUE!</v>
      </c>
      <c r="AE89" s="130" t="str">
        <f t="shared" si="0"/>
        <v/>
      </c>
      <c r="AF89" s="124">
        <f t="shared" si="14"/>
        <v>1</v>
      </c>
      <c r="AG89" s="124" t="str">
        <f>IF('Member Info'!N86&lt;&gt;"",IF(AND('Member Info'!N86&lt;=$U$1,'Member Info'!N86&gt;=$T$1),1,0),"")</f>
        <v/>
      </c>
      <c r="AI89" s="124" t="b">
        <f t="shared" si="15"/>
        <v>0</v>
      </c>
      <c r="AJ89" s="124">
        <f t="shared" si="16"/>
        <v>0</v>
      </c>
      <c r="AL89" s="124">
        <f t="shared" si="17"/>
        <v>0</v>
      </c>
      <c r="AM89" s="124">
        <f>IF('Member Info'!F86&gt;$T$1,1,0)</f>
        <v>0</v>
      </c>
      <c r="AN89" s="124" t="b">
        <f>IF(ISERROR(T89),ERROR.TYPE(#REF!)=ERROR.TYPE(T89),FALSE)</f>
        <v>0</v>
      </c>
      <c r="AO89" s="124" t="b">
        <f>IF(ISERROR(U89),ERROR.TYPE(#REF!)=ERROR.TYPE(U89),FALSE)</f>
        <v>0</v>
      </c>
      <c r="AP89" s="124">
        <f>IF('Member Info'!F86&gt;'GP1 April 25'!$U$1,1,0)</f>
        <v>0</v>
      </c>
      <c r="AQ89" s="124">
        <f t="shared" si="18"/>
        <v>0</v>
      </c>
      <c r="AR89" s="124">
        <f t="shared" si="19"/>
        <v>0</v>
      </c>
      <c r="AS89" s="124">
        <f t="shared" si="20"/>
        <v>1</v>
      </c>
    </row>
    <row r="90" spans="1:45" x14ac:dyDescent="0.25">
      <c r="A90" s="4">
        <v>59</v>
      </c>
      <c r="B90" s="164">
        <f>'Member Info'!D87</f>
        <v>0</v>
      </c>
      <c r="C90" s="164">
        <f>'Member Info'!E87</f>
        <v>0</v>
      </c>
      <c r="D90" s="164" t="str">
        <f>'Member Info'!G87</f>
        <v/>
      </c>
      <c r="E90" s="165">
        <f>'Member Info'!B87</f>
        <v>0</v>
      </c>
      <c r="F90" s="242"/>
      <c r="G90" s="166" t="str">
        <f>IF(E90=0,"",('Member Info'!K87+'Member Info'!L87))</f>
        <v/>
      </c>
      <c r="H90" s="419"/>
      <c r="I90" s="419"/>
      <c r="J90" s="26"/>
      <c r="K90" s="26"/>
      <c r="L90" s="384" t="str">
        <f>IF(E90=0,"",IF('Member Info'!F87&gt;$U$1,CONCATENATE("Joined with practice on ", TEXT('Member Info'!F87, "DD/MM/YYYY")),IF('Member Info'!N87&lt;&gt;"",IF('Member Info'!N87&lt;$T$1,CONCATENATE("Left Scheme on ", TEXT('Member Info'!N87, "DD/MM/YYYY")),IF(OR(G90="",G90=0),"Error Detected, No rate entered",IF(E90=0,"",IF(F90="","Error Detected, No Pensionable pay",IF(AS90=1,"No Part Time Status Entered",IF(AR90=1,"No Part Time Hours Entered",IF(ISERROR(AD90)," Unknown Values entered.",IF(V90+W90&lt;1,"Acceptable",IF(T90+U90=200, "No Contributions Entered", IF(M90="","Error Detected, Choose reason&gt;",IF(Z90="1",IF(V90=1,"Please Enter Deemed Pensionable Pay","Add Any Relevant Details Above"),"Please Give Details Above"))))))))))),IF(OR(G90="",G90=0),"Error Detected, No rate entered",IF(E90=0,"",IF(F90="","Error Detected, No Pensionable pay",IF(AS90=1,"No Part Time Status Entered",IF(AR90=1,"No Part Time Hours Entered",IF(ISERROR(AD90)," Unknown Values entered.",IF(V90+W90&lt;1,"Acceptable",IF(T90+U90=200, "No Contributions Entered", IF(M90="","Error Detected, Choose reason&gt;",IF(Z90="1",IF(V90=1,"Please Enter Deemed Pensionable Pay","Add relevant Details Above"),"Please give details Above")))))))))))))</f>
        <v/>
      </c>
      <c r="M90" s="260"/>
      <c r="N90" s="91"/>
      <c r="O90" s="91" t="str">
        <f t="shared" si="1"/>
        <v/>
      </c>
      <c r="P90" s="94">
        <f t="shared" si="2"/>
        <v>0</v>
      </c>
      <c r="Q90" s="94">
        <f t="shared" si="2"/>
        <v>0</v>
      </c>
      <c r="R90" s="218">
        <f>(ROUND((F90/100*'Member Info'!$W$2), 2))</f>
        <v>0</v>
      </c>
      <c r="S90" s="218" t="e">
        <f t="shared" si="3"/>
        <v>#VALUE!</v>
      </c>
      <c r="T90" s="218" t="str">
        <f t="shared" si="4"/>
        <v/>
      </c>
      <c r="U90" s="227" t="str">
        <f t="shared" si="5"/>
        <v/>
      </c>
      <c r="V90" s="228" t="str">
        <f t="shared" si="6"/>
        <v/>
      </c>
      <c r="W90" s="228" t="str">
        <f t="shared" si="7"/>
        <v/>
      </c>
      <c r="X90" s="222">
        <f t="shared" si="8"/>
        <v>0</v>
      </c>
      <c r="Y90" s="110">
        <f t="shared" si="9"/>
        <v>0</v>
      </c>
      <c r="Z90" s="235" t="str">
        <f t="shared" si="10"/>
        <v/>
      </c>
      <c r="AA90" s="240" t="b">
        <f t="shared" si="11"/>
        <v>0</v>
      </c>
      <c r="AB90" s="235">
        <f t="shared" si="12"/>
        <v>0</v>
      </c>
      <c r="AC90" s="235">
        <f>IF('Member Info'!N87="",1,"")</f>
        <v>1</v>
      </c>
      <c r="AD90" s="243" t="e">
        <f t="shared" si="13"/>
        <v>#VALUE!</v>
      </c>
      <c r="AE90" s="130" t="str">
        <f t="shared" si="0"/>
        <v/>
      </c>
      <c r="AF90" s="124">
        <f t="shared" si="14"/>
        <v>1</v>
      </c>
      <c r="AG90" s="124" t="str">
        <f>IF('Member Info'!N87&lt;&gt;"",IF(AND('Member Info'!N87&lt;=$U$1,'Member Info'!N87&gt;=$T$1),1,0),"")</f>
        <v/>
      </c>
      <c r="AI90" s="124" t="b">
        <f t="shared" si="15"/>
        <v>0</v>
      </c>
      <c r="AJ90" s="124">
        <f t="shared" si="16"/>
        <v>0</v>
      </c>
      <c r="AL90" s="124">
        <f t="shared" si="17"/>
        <v>0</v>
      </c>
      <c r="AM90" s="124">
        <f>IF('Member Info'!F87&gt;$T$1,1,0)</f>
        <v>0</v>
      </c>
      <c r="AN90" s="124" t="b">
        <f>IF(ISERROR(T90),ERROR.TYPE(#REF!)=ERROR.TYPE(T90),FALSE)</f>
        <v>0</v>
      </c>
      <c r="AO90" s="124" t="b">
        <f>IF(ISERROR(U90),ERROR.TYPE(#REF!)=ERROR.TYPE(U90),FALSE)</f>
        <v>0</v>
      </c>
      <c r="AP90" s="124">
        <f>IF('Member Info'!F87&gt;'GP1 April 25'!$U$1,1,0)</f>
        <v>0</v>
      </c>
      <c r="AQ90" s="124">
        <f t="shared" si="18"/>
        <v>0</v>
      </c>
      <c r="AR90" s="124">
        <f t="shared" si="19"/>
        <v>0</v>
      </c>
      <c r="AS90" s="124">
        <f t="shared" si="20"/>
        <v>1</v>
      </c>
    </row>
    <row r="91" spans="1:45" x14ac:dyDescent="0.25">
      <c r="A91" s="4">
        <v>60</v>
      </c>
      <c r="B91" s="164">
        <f>'Member Info'!D88</f>
        <v>0</v>
      </c>
      <c r="C91" s="164">
        <f>'Member Info'!E88</f>
        <v>0</v>
      </c>
      <c r="D91" s="164" t="str">
        <f>'Member Info'!G88</f>
        <v/>
      </c>
      <c r="E91" s="165">
        <f>'Member Info'!B88</f>
        <v>0</v>
      </c>
      <c r="F91" s="242"/>
      <c r="G91" s="166" t="str">
        <f>IF(E91=0,"",('Member Info'!K88+'Member Info'!L88))</f>
        <v/>
      </c>
      <c r="H91" s="419"/>
      <c r="I91" s="419"/>
      <c r="J91" s="26"/>
      <c r="K91" s="26"/>
      <c r="L91" s="384" t="str">
        <f>IF(E91=0,"",IF('Member Info'!F88&gt;$U$1,CONCATENATE("Joined with practice on ", TEXT('Member Info'!F88, "DD/MM/YYYY")),IF('Member Info'!N88&lt;&gt;"",IF('Member Info'!N88&lt;$T$1,CONCATENATE("Left Scheme on ", TEXT('Member Info'!N88, "DD/MM/YYYY")),IF(OR(G91="",G91=0),"Error Detected, No rate entered",IF(E91=0,"",IF(F91="","Error Detected, No Pensionable pay",IF(AS91=1,"No Part Time Status Entered",IF(AR91=1,"No Part Time Hours Entered",IF(ISERROR(AD91)," Unknown Values entered.",IF(V91+W91&lt;1,"Acceptable",IF(T91+U91=200, "No Contributions Entered", IF(M91="","Error Detected, Choose reason&gt;",IF(Z91="1",IF(V91=1,"Please Enter Deemed Pensionable Pay","Add Any Relevant Details Above"),"Please Give Details Above"))))))))))),IF(OR(G91="",G91=0),"Error Detected, No rate entered",IF(E91=0,"",IF(F91="","Error Detected, No Pensionable pay",IF(AS91=1,"No Part Time Status Entered",IF(AR91=1,"No Part Time Hours Entered",IF(ISERROR(AD91)," Unknown Values entered.",IF(V91+W91&lt;1,"Acceptable",IF(T91+U91=200, "No Contributions Entered", IF(M91="","Error Detected, Choose reason&gt;",IF(Z91="1",IF(V91=1,"Please Enter Deemed Pensionable Pay","Add relevant Details Above"),"Please give details Above")))))))))))))</f>
        <v/>
      </c>
      <c r="M91" s="260"/>
      <c r="N91" s="91"/>
      <c r="O91" s="91" t="str">
        <f t="shared" si="1"/>
        <v/>
      </c>
      <c r="P91" s="94">
        <f t="shared" si="2"/>
        <v>0</v>
      </c>
      <c r="Q91" s="94">
        <f t="shared" si="2"/>
        <v>0</v>
      </c>
      <c r="R91" s="218">
        <f>(ROUND((F91/100*'Member Info'!$W$2), 2))</f>
        <v>0</v>
      </c>
      <c r="S91" s="218" t="e">
        <f t="shared" si="3"/>
        <v>#VALUE!</v>
      </c>
      <c r="T91" s="218" t="str">
        <f t="shared" si="4"/>
        <v/>
      </c>
      <c r="U91" s="227" t="str">
        <f t="shared" si="5"/>
        <v/>
      </c>
      <c r="V91" s="228" t="str">
        <f t="shared" si="6"/>
        <v/>
      </c>
      <c r="W91" s="228" t="str">
        <f t="shared" si="7"/>
        <v/>
      </c>
      <c r="X91" s="222">
        <f t="shared" si="8"/>
        <v>0</v>
      </c>
      <c r="Y91" s="110">
        <f t="shared" si="9"/>
        <v>0</v>
      </c>
      <c r="Z91" s="235" t="str">
        <f t="shared" si="10"/>
        <v/>
      </c>
      <c r="AA91" s="240" t="b">
        <f t="shared" si="11"/>
        <v>0</v>
      </c>
      <c r="AB91" s="235">
        <f t="shared" si="12"/>
        <v>0</v>
      </c>
      <c r="AC91" s="235">
        <f>IF('Member Info'!N88="",1,"")</f>
        <v>1</v>
      </c>
      <c r="AD91" s="243" t="e">
        <f t="shared" si="13"/>
        <v>#VALUE!</v>
      </c>
      <c r="AE91" s="130" t="str">
        <f t="shared" si="0"/>
        <v/>
      </c>
      <c r="AF91" s="124">
        <f t="shared" si="14"/>
        <v>1</v>
      </c>
      <c r="AG91" s="124" t="str">
        <f>IF('Member Info'!N88&lt;&gt;"",IF(AND('Member Info'!N88&lt;=$U$1,'Member Info'!N88&gt;=$T$1),1,0),"")</f>
        <v/>
      </c>
      <c r="AI91" s="124" t="b">
        <f t="shared" si="15"/>
        <v>0</v>
      </c>
      <c r="AJ91" s="124">
        <f t="shared" si="16"/>
        <v>0</v>
      </c>
      <c r="AL91" s="124">
        <f t="shared" si="17"/>
        <v>0</v>
      </c>
      <c r="AM91" s="124">
        <f>IF('Member Info'!F88&gt;$T$1,1,0)</f>
        <v>0</v>
      </c>
      <c r="AN91" s="124" t="b">
        <f>IF(ISERROR(T91),ERROR.TYPE(#REF!)=ERROR.TYPE(T91),FALSE)</f>
        <v>0</v>
      </c>
      <c r="AO91" s="124" t="b">
        <f>IF(ISERROR(U91),ERROR.TYPE(#REF!)=ERROR.TYPE(U91),FALSE)</f>
        <v>0</v>
      </c>
      <c r="AP91" s="124">
        <f>IF('Member Info'!F88&gt;'GP1 April 25'!$U$1,1,0)</f>
        <v>0</v>
      </c>
      <c r="AQ91" s="124">
        <f t="shared" si="18"/>
        <v>0</v>
      </c>
      <c r="AR91" s="124">
        <f t="shared" si="19"/>
        <v>0</v>
      </c>
      <c r="AS91" s="124">
        <f t="shared" si="20"/>
        <v>1</v>
      </c>
    </row>
    <row r="92" spans="1:45" x14ac:dyDescent="0.25">
      <c r="A92" s="4">
        <v>61</v>
      </c>
      <c r="B92" s="164">
        <f>'Member Info'!D89</f>
        <v>0</v>
      </c>
      <c r="C92" s="164">
        <f>'Member Info'!E89</f>
        <v>0</v>
      </c>
      <c r="D92" s="164" t="str">
        <f>'Member Info'!G89</f>
        <v/>
      </c>
      <c r="E92" s="165">
        <f>'Member Info'!B89</f>
        <v>0</v>
      </c>
      <c r="F92" s="242"/>
      <c r="G92" s="166" t="str">
        <f>IF(E92=0,"",('Member Info'!K89+'Member Info'!L89))</f>
        <v/>
      </c>
      <c r="H92" s="419"/>
      <c r="I92" s="419"/>
      <c r="J92" s="26"/>
      <c r="K92" s="26"/>
      <c r="L92" s="384" t="str">
        <f>IF(E92=0,"",IF('Member Info'!F89&gt;$U$1,CONCATENATE("Joined with practice on ", TEXT('Member Info'!F89, "DD/MM/YYYY")),IF('Member Info'!N89&lt;&gt;"",IF('Member Info'!N89&lt;$T$1,CONCATENATE("Left Scheme on ", TEXT('Member Info'!N89, "DD/MM/YYYY")),IF(OR(G92="",G92=0),"Error Detected, No rate entered",IF(E92=0,"",IF(F92="","Error Detected, No Pensionable pay",IF(AS92=1,"No Part Time Status Entered",IF(AR92=1,"No Part Time Hours Entered",IF(ISERROR(AD92)," Unknown Values entered.",IF(V92+W92&lt;1,"Acceptable",IF(T92+U92=200, "No Contributions Entered", IF(M92="","Error Detected, Choose reason&gt;",IF(Z92="1",IF(V92=1,"Please Enter Deemed Pensionable Pay","Add Any Relevant Details Above"),"Please Give Details Above"))))))))))),IF(OR(G92="",G92=0),"Error Detected, No rate entered",IF(E92=0,"",IF(F92="","Error Detected, No Pensionable pay",IF(AS92=1,"No Part Time Status Entered",IF(AR92=1,"No Part Time Hours Entered",IF(ISERROR(AD92)," Unknown Values entered.",IF(V92+W92&lt;1,"Acceptable",IF(T92+U92=200, "No Contributions Entered", IF(M92="","Error Detected, Choose reason&gt;",IF(Z92="1",IF(V92=1,"Please Enter Deemed Pensionable Pay","Add relevant Details Above"),"Please give details Above")))))))))))))</f>
        <v/>
      </c>
      <c r="M92" s="260"/>
      <c r="N92" s="91"/>
      <c r="O92" s="91" t="str">
        <f t="shared" si="1"/>
        <v/>
      </c>
      <c r="P92" s="94">
        <f t="shared" si="2"/>
        <v>0</v>
      </c>
      <c r="Q92" s="94">
        <f t="shared" si="2"/>
        <v>0</v>
      </c>
      <c r="R92" s="218">
        <f>(ROUND((F92/100*'Member Info'!$W$2), 2))</f>
        <v>0</v>
      </c>
      <c r="S92" s="218" t="e">
        <f t="shared" si="3"/>
        <v>#VALUE!</v>
      </c>
      <c r="T92" s="218" t="str">
        <f t="shared" si="4"/>
        <v/>
      </c>
      <c r="U92" s="227" t="str">
        <f t="shared" si="5"/>
        <v/>
      </c>
      <c r="V92" s="228" t="str">
        <f t="shared" si="6"/>
        <v/>
      </c>
      <c r="W92" s="228" t="str">
        <f t="shared" si="7"/>
        <v/>
      </c>
      <c r="X92" s="222">
        <f t="shared" si="8"/>
        <v>0</v>
      </c>
      <c r="Y92" s="110">
        <f t="shared" si="9"/>
        <v>0</v>
      </c>
      <c r="Z92" s="235" t="str">
        <f t="shared" si="10"/>
        <v/>
      </c>
      <c r="AA92" s="240" t="b">
        <f t="shared" si="11"/>
        <v>0</v>
      </c>
      <c r="AB92" s="235">
        <f t="shared" si="12"/>
        <v>0</v>
      </c>
      <c r="AC92" s="235">
        <f>IF('Member Info'!N89="",1,"")</f>
        <v>1</v>
      </c>
      <c r="AD92" s="243" t="e">
        <f t="shared" si="13"/>
        <v>#VALUE!</v>
      </c>
      <c r="AE92" s="130" t="str">
        <f t="shared" si="0"/>
        <v/>
      </c>
      <c r="AF92" s="124">
        <f t="shared" si="14"/>
        <v>1</v>
      </c>
      <c r="AG92" s="124" t="str">
        <f>IF('Member Info'!N89&lt;&gt;"",IF(AND('Member Info'!N89&lt;=$U$1,'Member Info'!N89&gt;=$T$1),1,0),"")</f>
        <v/>
      </c>
      <c r="AI92" s="124" t="b">
        <f t="shared" si="15"/>
        <v>0</v>
      </c>
      <c r="AJ92" s="124">
        <f t="shared" si="16"/>
        <v>0</v>
      </c>
      <c r="AL92" s="124">
        <f t="shared" si="17"/>
        <v>0</v>
      </c>
      <c r="AM92" s="124">
        <f>IF('Member Info'!F89&gt;$T$1,1,0)</f>
        <v>0</v>
      </c>
      <c r="AN92" s="124" t="b">
        <f>IF(ISERROR(T92),ERROR.TYPE(#REF!)=ERROR.TYPE(T92),FALSE)</f>
        <v>0</v>
      </c>
      <c r="AO92" s="124" t="b">
        <f>IF(ISERROR(U92),ERROR.TYPE(#REF!)=ERROR.TYPE(U92),FALSE)</f>
        <v>0</v>
      </c>
      <c r="AP92" s="124">
        <f>IF('Member Info'!F89&gt;'GP1 April 25'!$U$1,1,0)</f>
        <v>0</v>
      </c>
      <c r="AQ92" s="124">
        <f t="shared" si="18"/>
        <v>0</v>
      </c>
      <c r="AR92" s="124">
        <f t="shared" si="19"/>
        <v>0</v>
      </c>
      <c r="AS92" s="124">
        <f t="shared" si="20"/>
        <v>1</v>
      </c>
    </row>
    <row r="93" spans="1:45" x14ac:dyDescent="0.25">
      <c r="A93" s="4">
        <v>62</v>
      </c>
      <c r="B93" s="164">
        <f>'Member Info'!D90</f>
        <v>0</v>
      </c>
      <c r="C93" s="164">
        <f>'Member Info'!E90</f>
        <v>0</v>
      </c>
      <c r="D93" s="164" t="str">
        <f>'Member Info'!G90</f>
        <v/>
      </c>
      <c r="E93" s="165">
        <f>'Member Info'!B90</f>
        <v>0</v>
      </c>
      <c r="F93" s="242"/>
      <c r="G93" s="166" t="str">
        <f>IF(E93=0,"",('Member Info'!K90+'Member Info'!L90))</f>
        <v/>
      </c>
      <c r="H93" s="419"/>
      <c r="I93" s="419"/>
      <c r="J93" s="26"/>
      <c r="K93" s="26"/>
      <c r="L93" s="384" t="str">
        <f>IF(E93=0,"",IF('Member Info'!F90&gt;$U$1,CONCATENATE("Joined with practice on ", TEXT('Member Info'!F90, "DD/MM/YYYY")),IF('Member Info'!N90&lt;&gt;"",IF('Member Info'!N90&lt;$T$1,CONCATENATE("Left Scheme on ", TEXT('Member Info'!N90, "DD/MM/YYYY")),IF(OR(G93="",G93=0),"Error Detected, No rate entered",IF(E93=0,"",IF(F93="","Error Detected, No Pensionable pay",IF(AS93=1,"No Part Time Status Entered",IF(AR93=1,"No Part Time Hours Entered",IF(ISERROR(AD93)," Unknown Values entered.",IF(V93+W93&lt;1,"Acceptable",IF(T93+U93=200, "No Contributions Entered", IF(M93="","Error Detected, Choose reason&gt;",IF(Z93="1",IF(V93=1,"Please Enter Deemed Pensionable Pay","Add Any Relevant Details Above"),"Please Give Details Above"))))))))))),IF(OR(G93="",G93=0),"Error Detected, No rate entered",IF(E93=0,"",IF(F93="","Error Detected, No Pensionable pay",IF(AS93=1,"No Part Time Status Entered",IF(AR93=1,"No Part Time Hours Entered",IF(ISERROR(AD93)," Unknown Values entered.",IF(V93+W93&lt;1,"Acceptable",IF(T93+U93=200, "No Contributions Entered", IF(M93="","Error Detected, Choose reason&gt;",IF(Z93="1",IF(V93=1,"Please Enter Deemed Pensionable Pay","Add relevant Details Above"),"Please give details Above")))))))))))))</f>
        <v/>
      </c>
      <c r="M93" s="260"/>
      <c r="N93" s="91"/>
      <c r="O93" s="91" t="str">
        <f t="shared" si="1"/>
        <v/>
      </c>
      <c r="P93" s="94">
        <f t="shared" si="2"/>
        <v>0</v>
      </c>
      <c r="Q93" s="94">
        <f t="shared" si="2"/>
        <v>0</v>
      </c>
      <c r="R93" s="218">
        <f>(ROUND((F93/100*'Member Info'!$W$2), 2))</f>
        <v>0</v>
      </c>
      <c r="S93" s="218" t="e">
        <f t="shared" si="3"/>
        <v>#VALUE!</v>
      </c>
      <c r="T93" s="218" t="str">
        <f t="shared" si="4"/>
        <v/>
      </c>
      <c r="U93" s="227" t="str">
        <f t="shared" si="5"/>
        <v/>
      </c>
      <c r="V93" s="228" t="str">
        <f t="shared" si="6"/>
        <v/>
      </c>
      <c r="W93" s="228" t="str">
        <f t="shared" si="7"/>
        <v/>
      </c>
      <c r="X93" s="222">
        <f t="shared" si="8"/>
        <v>0</v>
      </c>
      <c r="Y93" s="110">
        <f t="shared" si="9"/>
        <v>0</v>
      </c>
      <c r="Z93" s="235" t="str">
        <f t="shared" si="10"/>
        <v/>
      </c>
      <c r="AA93" s="240" t="b">
        <f t="shared" si="11"/>
        <v>0</v>
      </c>
      <c r="AB93" s="235">
        <f t="shared" si="12"/>
        <v>0</v>
      </c>
      <c r="AC93" s="235">
        <f>IF('Member Info'!N90="",1,"")</f>
        <v>1</v>
      </c>
      <c r="AD93" s="243" t="e">
        <f t="shared" si="13"/>
        <v>#VALUE!</v>
      </c>
      <c r="AE93" s="130" t="str">
        <f t="shared" si="0"/>
        <v/>
      </c>
      <c r="AF93" s="124">
        <f t="shared" si="14"/>
        <v>1</v>
      </c>
      <c r="AG93" s="124" t="str">
        <f>IF('Member Info'!N90&lt;&gt;"",IF(AND('Member Info'!N90&lt;=$U$1,'Member Info'!N90&gt;=$T$1),1,0),"")</f>
        <v/>
      </c>
      <c r="AI93" s="124" t="b">
        <f t="shared" si="15"/>
        <v>0</v>
      </c>
      <c r="AJ93" s="124">
        <f t="shared" si="16"/>
        <v>0</v>
      </c>
      <c r="AL93" s="124">
        <f t="shared" si="17"/>
        <v>0</v>
      </c>
      <c r="AM93" s="124">
        <f>IF('Member Info'!F90&gt;$T$1,1,0)</f>
        <v>0</v>
      </c>
      <c r="AN93" s="124" t="b">
        <f>IF(ISERROR(T93),ERROR.TYPE(#REF!)=ERROR.TYPE(T93),FALSE)</f>
        <v>0</v>
      </c>
      <c r="AO93" s="124" t="b">
        <f>IF(ISERROR(U93),ERROR.TYPE(#REF!)=ERROR.TYPE(U93),FALSE)</f>
        <v>0</v>
      </c>
      <c r="AP93" s="124">
        <f>IF('Member Info'!F90&gt;'GP1 April 25'!$U$1,1,0)</f>
        <v>0</v>
      </c>
      <c r="AQ93" s="124">
        <f t="shared" si="18"/>
        <v>0</v>
      </c>
      <c r="AR93" s="124">
        <f t="shared" si="19"/>
        <v>0</v>
      </c>
      <c r="AS93" s="124">
        <f t="shared" si="20"/>
        <v>1</v>
      </c>
    </row>
    <row r="94" spans="1:45" x14ac:dyDescent="0.25">
      <c r="A94" s="4">
        <v>63</v>
      </c>
      <c r="B94" s="164">
        <f>'Member Info'!D91</f>
        <v>0</v>
      </c>
      <c r="C94" s="164">
        <f>'Member Info'!E91</f>
        <v>0</v>
      </c>
      <c r="D94" s="164" t="str">
        <f>'Member Info'!G91</f>
        <v/>
      </c>
      <c r="E94" s="165">
        <f>'Member Info'!B91</f>
        <v>0</v>
      </c>
      <c r="F94" s="242"/>
      <c r="G94" s="166" t="str">
        <f>IF(E94=0,"",('Member Info'!K91+'Member Info'!L91))</f>
        <v/>
      </c>
      <c r="H94" s="419"/>
      <c r="I94" s="419"/>
      <c r="J94" s="26"/>
      <c r="K94" s="26"/>
      <c r="L94" s="384" t="str">
        <f>IF(E94=0,"",IF('Member Info'!F91&gt;$U$1,CONCATENATE("Joined with practice on ", TEXT('Member Info'!F91, "DD/MM/YYYY")),IF('Member Info'!N91&lt;&gt;"",IF('Member Info'!N91&lt;$T$1,CONCATENATE("Left Scheme on ", TEXT('Member Info'!N91, "DD/MM/YYYY")),IF(OR(G94="",G94=0),"Error Detected, No rate entered",IF(E94=0,"",IF(F94="","Error Detected, No Pensionable pay",IF(AS94=1,"No Part Time Status Entered",IF(AR94=1,"No Part Time Hours Entered",IF(ISERROR(AD94)," Unknown Values entered.",IF(V94+W94&lt;1,"Acceptable",IF(T94+U94=200, "No Contributions Entered", IF(M94="","Error Detected, Choose reason&gt;",IF(Z94="1",IF(V94=1,"Please Enter Deemed Pensionable Pay","Add Any Relevant Details Above"),"Please Give Details Above"))))))))))),IF(OR(G94="",G94=0),"Error Detected, No rate entered",IF(E94=0,"",IF(F94="","Error Detected, No Pensionable pay",IF(AS94=1,"No Part Time Status Entered",IF(AR94=1,"No Part Time Hours Entered",IF(ISERROR(AD94)," Unknown Values entered.",IF(V94+W94&lt;1,"Acceptable",IF(T94+U94=200, "No Contributions Entered", IF(M94="","Error Detected, Choose reason&gt;",IF(Z94="1",IF(V94=1,"Please Enter Deemed Pensionable Pay","Add relevant Details Above"),"Please give details Above")))))))))))))</f>
        <v/>
      </c>
      <c r="M94" s="260"/>
      <c r="N94" s="91"/>
      <c r="O94" s="91" t="str">
        <f t="shared" si="1"/>
        <v/>
      </c>
      <c r="P94" s="94">
        <f t="shared" si="2"/>
        <v>0</v>
      </c>
      <c r="Q94" s="94">
        <f t="shared" si="2"/>
        <v>0</v>
      </c>
      <c r="R94" s="218">
        <f>(ROUND((F94/100*'Member Info'!$W$2), 2))</f>
        <v>0</v>
      </c>
      <c r="S94" s="218" t="e">
        <f t="shared" si="3"/>
        <v>#VALUE!</v>
      </c>
      <c r="T94" s="218" t="str">
        <f t="shared" si="4"/>
        <v/>
      </c>
      <c r="U94" s="227" t="str">
        <f t="shared" si="5"/>
        <v/>
      </c>
      <c r="V94" s="228" t="str">
        <f t="shared" si="6"/>
        <v/>
      </c>
      <c r="W94" s="228" t="str">
        <f t="shared" si="7"/>
        <v/>
      </c>
      <c r="X94" s="222">
        <f t="shared" si="8"/>
        <v>0</v>
      </c>
      <c r="Y94" s="110">
        <f t="shared" si="9"/>
        <v>0</v>
      </c>
      <c r="Z94" s="235" t="str">
        <f t="shared" si="10"/>
        <v/>
      </c>
      <c r="AA94" s="240" t="b">
        <f t="shared" si="11"/>
        <v>0</v>
      </c>
      <c r="AB94" s="235">
        <f t="shared" si="12"/>
        <v>0</v>
      </c>
      <c r="AC94" s="235">
        <f>IF('Member Info'!N91="",1,"")</f>
        <v>1</v>
      </c>
      <c r="AD94" s="243" t="e">
        <f t="shared" si="13"/>
        <v>#VALUE!</v>
      </c>
      <c r="AE94" s="130" t="str">
        <f t="shared" si="0"/>
        <v/>
      </c>
      <c r="AF94" s="124">
        <f t="shared" si="14"/>
        <v>1</v>
      </c>
      <c r="AG94" s="124" t="str">
        <f>IF('Member Info'!N91&lt;&gt;"",IF(AND('Member Info'!N91&lt;=$U$1,'Member Info'!N91&gt;=$T$1),1,0),"")</f>
        <v/>
      </c>
      <c r="AI94" s="124" t="b">
        <f t="shared" si="15"/>
        <v>0</v>
      </c>
      <c r="AJ94" s="124">
        <f t="shared" si="16"/>
        <v>0</v>
      </c>
      <c r="AL94" s="124">
        <f t="shared" si="17"/>
        <v>0</v>
      </c>
      <c r="AM94" s="124">
        <f>IF('Member Info'!F91&gt;$T$1,1,0)</f>
        <v>0</v>
      </c>
      <c r="AN94" s="124" t="b">
        <f>IF(ISERROR(T94),ERROR.TYPE(#REF!)=ERROR.TYPE(T94),FALSE)</f>
        <v>0</v>
      </c>
      <c r="AO94" s="124" t="b">
        <f>IF(ISERROR(U94),ERROR.TYPE(#REF!)=ERROR.TYPE(U94),FALSE)</f>
        <v>0</v>
      </c>
      <c r="AP94" s="124">
        <f>IF('Member Info'!F91&gt;'GP1 April 25'!$U$1,1,0)</f>
        <v>0</v>
      </c>
      <c r="AQ94" s="124">
        <f t="shared" si="18"/>
        <v>0</v>
      </c>
      <c r="AR94" s="124">
        <f t="shared" si="19"/>
        <v>0</v>
      </c>
      <c r="AS94" s="124">
        <f t="shared" si="20"/>
        <v>1</v>
      </c>
    </row>
    <row r="95" spans="1:45" x14ac:dyDescent="0.25">
      <c r="A95" s="4">
        <v>64</v>
      </c>
      <c r="B95" s="164">
        <f>'Member Info'!D92</f>
        <v>0</v>
      </c>
      <c r="C95" s="164">
        <f>'Member Info'!E92</f>
        <v>0</v>
      </c>
      <c r="D95" s="164" t="str">
        <f>'Member Info'!G92</f>
        <v/>
      </c>
      <c r="E95" s="165">
        <f>'Member Info'!B92</f>
        <v>0</v>
      </c>
      <c r="F95" s="242"/>
      <c r="G95" s="166" t="str">
        <f>IF(E95=0,"",('Member Info'!K92+'Member Info'!L92))</f>
        <v/>
      </c>
      <c r="H95" s="419"/>
      <c r="I95" s="419"/>
      <c r="J95" s="26"/>
      <c r="K95" s="26"/>
      <c r="L95" s="384" t="str">
        <f>IF(E95=0,"",IF('Member Info'!F92&gt;$U$1,CONCATENATE("Joined with practice on ", TEXT('Member Info'!F92, "DD/MM/YYYY")),IF('Member Info'!N92&lt;&gt;"",IF('Member Info'!N92&lt;$T$1,CONCATENATE("Left Scheme on ", TEXT('Member Info'!N92, "DD/MM/YYYY")),IF(OR(G95="",G95=0),"Error Detected, No rate entered",IF(E95=0,"",IF(F95="","Error Detected, No Pensionable pay",IF(AS95=1,"No Part Time Status Entered",IF(AR95=1,"No Part Time Hours Entered",IF(ISERROR(AD95)," Unknown Values entered.",IF(V95+W95&lt;1,"Acceptable",IF(T95+U95=200, "No Contributions Entered", IF(M95="","Error Detected, Choose reason&gt;",IF(Z95="1",IF(V95=1,"Please Enter Deemed Pensionable Pay","Add Any Relevant Details Above"),"Please Give Details Above"))))))))))),IF(OR(G95="",G95=0),"Error Detected, No rate entered",IF(E95=0,"",IF(F95="","Error Detected, No Pensionable pay",IF(AS95=1,"No Part Time Status Entered",IF(AR95=1,"No Part Time Hours Entered",IF(ISERROR(AD95)," Unknown Values entered.",IF(V95+W95&lt;1,"Acceptable",IF(T95+U95=200, "No Contributions Entered", IF(M95="","Error Detected, Choose reason&gt;",IF(Z95="1",IF(V95=1,"Please Enter Deemed Pensionable Pay","Add relevant Details Above"),"Please give details Above")))))))))))))</f>
        <v/>
      </c>
      <c r="M95" s="260"/>
      <c r="N95" s="91"/>
      <c r="O95" s="91" t="str">
        <f t="shared" si="1"/>
        <v/>
      </c>
      <c r="P95" s="94">
        <f t="shared" si="2"/>
        <v>0</v>
      </c>
      <c r="Q95" s="94">
        <f t="shared" si="2"/>
        <v>0</v>
      </c>
      <c r="R95" s="218">
        <f>(ROUND((F95/100*'Member Info'!$W$2), 2))</f>
        <v>0</v>
      </c>
      <c r="S95" s="218" t="e">
        <f t="shared" si="3"/>
        <v>#VALUE!</v>
      </c>
      <c r="T95" s="218" t="str">
        <f t="shared" si="4"/>
        <v/>
      </c>
      <c r="U95" s="227" t="str">
        <f t="shared" si="5"/>
        <v/>
      </c>
      <c r="V95" s="228" t="str">
        <f t="shared" si="6"/>
        <v/>
      </c>
      <c r="W95" s="228" t="str">
        <f t="shared" si="7"/>
        <v/>
      </c>
      <c r="X95" s="222">
        <f t="shared" si="8"/>
        <v>0</v>
      </c>
      <c r="Y95" s="110">
        <f t="shared" si="9"/>
        <v>0</v>
      </c>
      <c r="Z95" s="235" t="str">
        <f t="shared" si="10"/>
        <v/>
      </c>
      <c r="AA95" s="240" t="b">
        <f t="shared" si="11"/>
        <v>0</v>
      </c>
      <c r="AB95" s="235">
        <f t="shared" si="12"/>
        <v>0</v>
      </c>
      <c r="AC95" s="235">
        <f>IF('Member Info'!N92="",1,"")</f>
        <v>1</v>
      </c>
      <c r="AD95" s="243" t="e">
        <f t="shared" si="13"/>
        <v>#VALUE!</v>
      </c>
      <c r="AE95" s="130" t="str">
        <f t="shared" si="0"/>
        <v/>
      </c>
      <c r="AF95" s="124">
        <f t="shared" si="14"/>
        <v>1</v>
      </c>
      <c r="AG95" s="124" t="str">
        <f>IF('Member Info'!N92&lt;&gt;"",IF(AND('Member Info'!N92&lt;=$U$1,'Member Info'!N92&gt;=$T$1),1,0),"")</f>
        <v/>
      </c>
      <c r="AI95" s="124" t="b">
        <f t="shared" si="15"/>
        <v>0</v>
      </c>
      <c r="AJ95" s="124">
        <f t="shared" si="16"/>
        <v>0</v>
      </c>
      <c r="AL95" s="124">
        <f t="shared" si="17"/>
        <v>0</v>
      </c>
      <c r="AM95" s="124">
        <f>IF('Member Info'!F92&gt;$T$1,1,0)</f>
        <v>0</v>
      </c>
      <c r="AN95" s="124" t="b">
        <f>IF(ISERROR(T95),ERROR.TYPE(#REF!)=ERROR.TYPE(T95),FALSE)</f>
        <v>0</v>
      </c>
      <c r="AO95" s="124" t="b">
        <f>IF(ISERROR(U95),ERROR.TYPE(#REF!)=ERROR.TYPE(U95),FALSE)</f>
        <v>0</v>
      </c>
      <c r="AP95" s="124">
        <f>IF('Member Info'!F92&gt;'GP1 April 25'!$U$1,1,0)</f>
        <v>0</v>
      </c>
      <c r="AQ95" s="124">
        <f t="shared" si="18"/>
        <v>0</v>
      </c>
      <c r="AR95" s="124">
        <f t="shared" si="19"/>
        <v>0</v>
      </c>
      <c r="AS95" s="124">
        <f t="shared" si="20"/>
        <v>1</v>
      </c>
    </row>
    <row r="96" spans="1:45" x14ac:dyDescent="0.25">
      <c r="A96" s="4">
        <v>65</v>
      </c>
      <c r="B96" s="164">
        <f>'Member Info'!D93</f>
        <v>0</v>
      </c>
      <c r="C96" s="164">
        <f>'Member Info'!E93</f>
        <v>0</v>
      </c>
      <c r="D96" s="164" t="str">
        <f>'Member Info'!G93</f>
        <v/>
      </c>
      <c r="E96" s="165">
        <f>'Member Info'!B93</f>
        <v>0</v>
      </c>
      <c r="F96" s="242"/>
      <c r="G96" s="166" t="str">
        <f>IF(E96=0,"",('Member Info'!K93+'Member Info'!L93))</f>
        <v/>
      </c>
      <c r="H96" s="419"/>
      <c r="I96" s="419"/>
      <c r="J96" s="26"/>
      <c r="K96" s="26"/>
      <c r="L96" s="384" t="str">
        <f>IF(E96=0,"",IF('Member Info'!F93&gt;$U$1,CONCATENATE("Joined with practice on ", TEXT('Member Info'!F93, "DD/MM/YYYY")),IF('Member Info'!N93&lt;&gt;"",IF('Member Info'!N93&lt;$T$1,CONCATENATE("Left Scheme on ", TEXT('Member Info'!N93, "DD/MM/YYYY")),IF(OR(G96="",G96=0),"Error Detected, No rate entered",IF(E96=0,"",IF(F96="","Error Detected, No Pensionable pay",IF(AS96=1,"No Part Time Status Entered",IF(AR96=1,"No Part Time Hours Entered",IF(ISERROR(AD96)," Unknown Values entered.",IF(V96+W96&lt;1,"Acceptable",IF(T96+U96=200, "No Contributions Entered", IF(M96="","Error Detected, Choose reason&gt;",IF(Z96="1",IF(V96=1,"Please Enter Deemed Pensionable Pay","Add Any Relevant Details Above"),"Please Give Details Above"))))))))))),IF(OR(G96="",G96=0),"Error Detected, No rate entered",IF(E96=0,"",IF(F96="","Error Detected, No Pensionable pay",IF(AS96=1,"No Part Time Status Entered",IF(AR96=1,"No Part Time Hours Entered",IF(ISERROR(AD96)," Unknown Values entered.",IF(V96+W96&lt;1,"Acceptable",IF(T96+U96=200, "No Contributions Entered", IF(M96="","Error Detected, Choose reason&gt;",IF(Z96="1",IF(V96=1,"Please Enter Deemed Pensionable Pay","Add relevant Details Above"),"Please give details Above")))))))))))))</f>
        <v/>
      </c>
      <c r="M96" s="260"/>
      <c r="N96" s="91"/>
      <c r="O96" s="91" t="str">
        <f t="shared" si="1"/>
        <v/>
      </c>
      <c r="P96" s="94">
        <f t="shared" si="2"/>
        <v>0</v>
      </c>
      <c r="Q96" s="94">
        <f t="shared" si="2"/>
        <v>0</v>
      </c>
      <c r="R96" s="218">
        <f>(ROUND((F96/100*'Member Info'!$W$2), 2))</f>
        <v>0</v>
      </c>
      <c r="S96" s="218" t="e">
        <f t="shared" si="3"/>
        <v>#VALUE!</v>
      </c>
      <c r="T96" s="218" t="str">
        <f t="shared" si="4"/>
        <v/>
      </c>
      <c r="U96" s="227" t="str">
        <f t="shared" si="5"/>
        <v/>
      </c>
      <c r="V96" s="228" t="str">
        <f t="shared" si="6"/>
        <v/>
      </c>
      <c r="W96" s="228" t="str">
        <f t="shared" si="7"/>
        <v/>
      </c>
      <c r="X96" s="222">
        <f t="shared" si="8"/>
        <v>0</v>
      </c>
      <c r="Y96" s="110">
        <f t="shared" si="9"/>
        <v>0</v>
      </c>
      <c r="Z96" s="235" t="str">
        <f t="shared" si="10"/>
        <v/>
      </c>
      <c r="AA96" s="240" t="b">
        <f t="shared" si="11"/>
        <v>0</v>
      </c>
      <c r="AB96" s="235">
        <f t="shared" si="12"/>
        <v>0</v>
      </c>
      <c r="AC96" s="235">
        <f>IF('Member Info'!N93="",1,"")</f>
        <v>1</v>
      </c>
      <c r="AD96" s="243" t="e">
        <f t="shared" si="13"/>
        <v>#VALUE!</v>
      </c>
      <c r="AE96" s="130" t="str">
        <f t="shared" ref="AE96:AE159" si="21">IF(AP96=1,"",IF(Y96=1,"",IF(AG96=1,"",IF(E96=0,"",IF(AB96=1,"",IF(L96="acceptable","",IF(T96+U96="0","",T96+U96)))))))</f>
        <v/>
      </c>
      <c r="AF96" s="124">
        <f t="shared" si="14"/>
        <v>1</v>
      </c>
      <c r="AG96" s="124" t="str">
        <f>IF('Member Info'!N93&lt;&gt;"",IF(AND('Member Info'!N93&lt;=$U$1,'Member Info'!N93&gt;=$T$1),1,0),"")</f>
        <v/>
      </c>
      <c r="AI96" s="124" t="b">
        <f t="shared" si="15"/>
        <v>0</v>
      </c>
      <c r="AJ96" s="124">
        <f t="shared" si="16"/>
        <v>0</v>
      </c>
      <c r="AL96" s="124">
        <f t="shared" si="17"/>
        <v>0</v>
      </c>
      <c r="AM96" s="124">
        <f>IF('Member Info'!F93&gt;$T$1,1,0)</f>
        <v>0</v>
      </c>
      <c r="AN96" s="124" t="b">
        <f>IF(ISERROR(T96),ERROR.TYPE(#REF!)=ERROR.TYPE(T96),FALSE)</f>
        <v>0</v>
      </c>
      <c r="AO96" s="124" t="b">
        <f>IF(ISERROR(U96),ERROR.TYPE(#REF!)=ERROR.TYPE(U96),FALSE)</f>
        <v>0</v>
      </c>
      <c r="AP96" s="124">
        <f>IF('Member Info'!F93&gt;'GP1 April 25'!$U$1,1,0)</f>
        <v>0</v>
      </c>
      <c r="AQ96" s="124">
        <f t="shared" si="18"/>
        <v>0</v>
      </c>
      <c r="AR96" s="124">
        <f t="shared" si="19"/>
        <v>0</v>
      </c>
      <c r="AS96" s="124">
        <f t="shared" si="20"/>
        <v>1</v>
      </c>
    </row>
    <row r="97" spans="1:45" x14ac:dyDescent="0.25">
      <c r="A97" s="4">
        <v>66</v>
      </c>
      <c r="B97" s="164">
        <f>'Member Info'!D94</f>
        <v>0</v>
      </c>
      <c r="C97" s="164">
        <f>'Member Info'!E94</f>
        <v>0</v>
      </c>
      <c r="D97" s="164" t="str">
        <f>'Member Info'!G94</f>
        <v/>
      </c>
      <c r="E97" s="165">
        <f>'Member Info'!B94</f>
        <v>0</v>
      </c>
      <c r="F97" s="242"/>
      <c r="G97" s="166" t="str">
        <f>IF(E97=0,"",('Member Info'!K94+'Member Info'!L94))</f>
        <v/>
      </c>
      <c r="H97" s="419"/>
      <c r="I97" s="419"/>
      <c r="J97" s="26"/>
      <c r="K97" s="26"/>
      <c r="L97" s="384" t="str">
        <f>IF(E97=0,"",IF('Member Info'!F94&gt;$U$1,CONCATENATE("Joined with practice on ", TEXT('Member Info'!F94, "DD/MM/YYYY")),IF('Member Info'!N94&lt;&gt;"",IF('Member Info'!N94&lt;$T$1,CONCATENATE("Left Scheme on ", TEXT('Member Info'!N94, "DD/MM/YYYY")),IF(OR(G97="",G97=0),"Error Detected, No rate entered",IF(E97=0,"",IF(F97="","Error Detected, No Pensionable pay",IF(AS97=1,"No Part Time Status Entered",IF(AR97=1,"No Part Time Hours Entered",IF(ISERROR(AD97)," Unknown Values entered.",IF(V97+W97&lt;1,"Acceptable",IF(T97+U97=200, "No Contributions Entered", IF(M97="","Error Detected, Choose reason&gt;",IF(Z97="1",IF(V97=1,"Please Enter Deemed Pensionable Pay","Add Any Relevant Details Above"),"Please Give Details Above"))))))))))),IF(OR(G97="",G97=0),"Error Detected, No rate entered",IF(E97=0,"",IF(F97="","Error Detected, No Pensionable pay",IF(AS97=1,"No Part Time Status Entered",IF(AR97=1,"No Part Time Hours Entered",IF(ISERROR(AD97)," Unknown Values entered.",IF(V97+W97&lt;1,"Acceptable",IF(T97+U97=200, "No Contributions Entered", IF(M97="","Error Detected, Choose reason&gt;",IF(Z97="1",IF(V97=1,"Please Enter Deemed Pensionable Pay","Add relevant Details Above"),"Please give details Above")))))))))))))</f>
        <v/>
      </c>
      <c r="M97" s="260"/>
      <c r="N97" s="91"/>
      <c r="O97" s="91" t="str">
        <f t="shared" ref="O97:O160" si="22">IF(E97=0,"",IF(ISERROR((F97+J97+K97)),0,IF((F97+J97+K97)&lt;1,0,1)))</f>
        <v/>
      </c>
      <c r="P97" s="94">
        <f t="shared" ref="P97:Q160" si="23">J97</f>
        <v>0</v>
      </c>
      <c r="Q97" s="94">
        <f t="shared" si="23"/>
        <v>0</v>
      </c>
      <c r="R97" s="218">
        <f>(ROUND((F97/100*'Member Info'!$W$2), 2))</f>
        <v>0</v>
      </c>
      <c r="S97" s="218" t="e">
        <f t="shared" ref="S97:S160" si="24">ROUND((F97/100*G97),2)</f>
        <v>#VALUE!</v>
      </c>
      <c r="T97" s="218" t="str">
        <f t="shared" ref="T97:T160" si="25">IF(E97=0,"",(100-(P97/R97*100)))</f>
        <v/>
      </c>
      <c r="U97" s="227" t="str">
        <f t="shared" ref="U97:U160" si="26">IF(E97=0,"",(100-(Q97/S97*100)))</f>
        <v/>
      </c>
      <c r="V97" s="228" t="str">
        <f t="shared" ref="V97:V160" si="27">IF(E97=0,"",IF(T97&gt;$T$16,1,IF(T97&lt;-$T$16,1,0)))</f>
        <v/>
      </c>
      <c r="W97" s="228" t="str">
        <f t="shared" ref="W97:W160" si="28">IF(E97=0,"",IF(G97=0,1,IF(U97&gt;$T$16,1,IF(U97&lt;-$T$16,1,0))))</f>
        <v/>
      </c>
      <c r="X97" s="222">
        <f t="shared" ref="X97:X160" si="29">IF(E97=0,0,IF(F97="",1,0))</f>
        <v>0</v>
      </c>
      <c r="Y97" s="110">
        <f t="shared" ref="Y97:Y160" si="30">IF(E97=0,0,IF(M97="",0,1))</f>
        <v>0</v>
      </c>
      <c r="Z97" s="235" t="str">
        <f t="shared" ref="Z97:Z160" si="31">IF(M97="SMP/Occupational Maternity","1",IF(M97="SSP/Occupational Sick pay","1",""))</f>
        <v/>
      </c>
      <c r="AA97" s="240" t="b">
        <f t="shared" ref="AA97:AA160" si="32">IF(OR(AN97=TRUE,AO97=TRUE),TRUE,FALSE)</f>
        <v>0</v>
      </c>
      <c r="AB97" s="235">
        <f t="shared" ref="AB97:AB160" si="33">IF(OR(M97="left scheme/Employment",AC97=""), 1,0)</f>
        <v>0</v>
      </c>
      <c r="AC97" s="235">
        <f>IF('Member Info'!N94="",1,"")</f>
        <v>1</v>
      </c>
      <c r="AD97" s="243" t="e">
        <f t="shared" ref="AD97:AD160" si="34">(T97+U97)</f>
        <v>#VALUE!</v>
      </c>
      <c r="AE97" s="130" t="str">
        <f t="shared" si="21"/>
        <v/>
      </c>
      <c r="AF97" s="124">
        <f t="shared" ref="AF97:AF160" si="35">SUM(AB97+AC97)</f>
        <v>1</v>
      </c>
      <c r="AG97" s="124" t="str">
        <f>IF('Member Info'!N94&lt;&gt;"",IF(AND('Member Info'!N94&lt;=$U$1,'Member Info'!N94&gt;=$T$1),1,0),"")</f>
        <v/>
      </c>
      <c r="AI97" s="124" t="b">
        <f t="shared" ref="AI97:AI160" si="36">OR(M97="SMP/Occupational Maternity",M97="SSP/Occupational Sick pay")</f>
        <v>0</v>
      </c>
      <c r="AJ97" s="124">
        <f t="shared" ref="AJ97:AJ160" si="37">IF(AI97=TRUE,1,0)</f>
        <v>0</v>
      </c>
      <c r="AL97" s="124">
        <f t="shared" ref="AL97:AL160" si="38">IF(L97="Please Enter Deemed Pensionable Pay",1,0)</f>
        <v>0</v>
      </c>
      <c r="AM97" s="124">
        <f>IF('Member Info'!F94&gt;$T$1,1,0)</f>
        <v>0</v>
      </c>
      <c r="AN97" s="124" t="b">
        <f>IF(ISERROR(T97),ERROR.TYPE(#REF!)=ERROR.TYPE(T97),FALSE)</f>
        <v>0</v>
      </c>
      <c r="AO97" s="124" t="b">
        <f>IF(ISERROR(U97),ERROR.TYPE(#REF!)=ERROR.TYPE(U97),FALSE)</f>
        <v>0</v>
      </c>
      <c r="AP97" s="124">
        <f>IF('Member Info'!F94&gt;'GP1 April 25'!$U$1,1,0)</f>
        <v>0</v>
      </c>
      <c r="AQ97" s="124">
        <f t="shared" ref="AQ97:AQ160" si="39">IF(H97="Part Time",1,0)</f>
        <v>0</v>
      </c>
      <c r="AR97" s="124">
        <f t="shared" ref="AR97:AR160" si="40">IF(AND(AQ97=1,I97=""),1,0)</f>
        <v>0</v>
      </c>
      <c r="AS97" s="124">
        <f t="shared" ref="AS97:AS160" si="41">IF(OR(H97=0,H97=""),1,0)</f>
        <v>1</v>
      </c>
    </row>
    <row r="98" spans="1:45" x14ac:dyDescent="0.25">
      <c r="A98" s="4">
        <v>67</v>
      </c>
      <c r="B98" s="164">
        <f>'Member Info'!D95</f>
        <v>0</v>
      </c>
      <c r="C98" s="164">
        <f>'Member Info'!E95</f>
        <v>0</v>
      </c>
      <c r="D98" s="164" t="str">
        <f>'Member Info'!G95</f>
        <v/>
      </c>
      <c r="E98" s="165">
        <f>'Member Info'!B95</f>
        <v>0</v>
      </c>
      <c r="F98" s="242"/>
      <c r="G98" s="166" t="str">
        <f>IF(E98=0,"",('Member Info'!K95+'Member Info'!L95))</f>
        <v/>
      </c>
      <c r="H98" s="419"/>
      <c r="I98" s="419"/>
      <c r="J98" s="26"/>
      <c r="K98" s="26"/>
      <c r="L98" s="384" t="str">
        <f>IF(E98=0,"",IF('Member Info'!F95&gt;$U$1,CONCATENATE("Joined with practice on ", TEXT('Member Info'!F95, "DD/MM/YYYY")),IF('Member Info'!N95&lt;&gt;"",IF('Member Info'!N95&lt;$T$1,CONCATENATE("Left Scheme on ", TEXT('Member Info'!N95, "DD/MM/YYYY")),IF(OR(G98="",G98=0),"Error Detected, No rate entered",IF(E98=0,"",IF(F98="","Error Detected, No Pensionable pay",IF(AS98=1,"No Part Time Status Entered",IF(AR98=1,"No Part Time Hours Entered",IF(ISERROR(AD98)," Unknown Values entered.",IF(V98+W98&lt;1,"Acceptable",IF(T98+U98=200, "No Contributions Entered", IF(M98="","Error Detected, Choose reason&gt;",IF(Z98="1",IF(V98=1,"Please Enter Deemed Pensionable Pay","Add Any Relevant Details Above"),"Please Give Details Above"))))))))))),IF(OR(G98="",G98=0),"Error Detected, No rate entered",IF(E98=0,"",IF(F98="","Error Detected, No Pensionable pay",IF(AS98=1,"No Part Time Status Entered",IF(AR98=1,"No Part Time Hours Entered",IF(ISERROR(AD98)," Unknown Values entered.",IF(V98+W98&lt;1,"Acceptable",IF(T98+U98=200, "No Contributions Entered", IF(M98="","Error Detected, Choose reason&gt;",IF(Z98="1",IF(V98=1,"Please Enter Deemed Pensionable Pay","Add relevant Details Above"),"Please give details Above")))))))))))))</f>
        <v/>
      </c>
      <c r="M98" s="260"/>
      <c r="N98" s="91"/>
      <c r="O98" s="91" t="str">
        <f t="shared" si="22"/>
        <v/>
      </c>
      <c r="P98" s="94">
        <f t="shared" si="23"/>
        <v>0</v>
      </c>
      <c r="Q98" s="94">
        <f t="shared" si="23"/>
        <v>0</v>
      </c>
      <c r="R98" s="218">
        <f>(ROUND((F98/100*'Member Info'!$W$2), 2))</f>
        <v>0</v>
      </c>
      <c r="S98" s="218" t="e">
        <f t="shared" si="24"/>
        <v>#VALUE!</v>
      </c>
      <c r="T98" s="218" t="str">
        <f t="shared" si="25"/>
        <v/>
      </c>
      <c r="U98" s="227" t="str">
        <f t="shared" si="26"/>
        <v/>
      </c>
      <c r="V98" s="228" t="str">
        <f t="shared" si="27"/>
        <v/>
      </c>
      <c r="W98" s="228" t="str">
        <f t="shared" si="28"/>
        <v/>
      </c>
      <c r="X98" s="222">
        <f t="shared" si="29"/>
        <v>0</v>
      </c>
      <c r="Y98" s="110">
        <f t="shared" si="30"/>
        <v>0</v>
      </c>
      <c r="Z98" s="235" t="str">
        <f t="shared" si="31"/>
        <v/>
      </c>
      <c r="AA98" s="240" t="b">
        <f t="shared" si="32"/>
        <v>0</v>
      </c>
      <c r="AB98" s="235">
        <f t="shared" si="33"/>
        <v>0</v>
      </c>
      <c r="AC98" s="235">
        <f>IF('Member Info'!N95="",1,"")</f>
        <v>1</v>
      </c>
      <c r="AD98" s="243" t="e">
        <f t="shared" si="34"/>
        <v>#VALUE!</v>
      </c>
      <c r="AE98" s="130" t="str">
        <f t="shared" si="21"/>
        <v/>
      </c>
      <c r="AF98" s="124">
        <f t="shared" si="35"/>
        <v>1</v>
      </c>
      <c r="AG98" s="124" t="str">
        <f>IF('Member Info'!N95&lt;&gt;"",IF(AND('Member Info'!N95&lt;=$U$1,'Member Info'!N95&gt;=$T$1),1,0),"")</f>
        <v/>
      </c>
      <c r="AI98" s="124" t="b">
        <f t="shared" si="36"/>
        <v>0</v>
      </c>
      <c r="AJ98" s="124">
        <f t="shared" si="37"/>
        <v>0</v>
      </c>
      <c r="AL98" s="124">
        <f t="shared" si="38"/>
        <v>0</v>
      </c>
      <c r="AM98" s="124">
        <f>IF('Member Info'!F95&gt;$T$1,1,0)</f>
        <v>0</v>
      </c>
      <c r="AN98" s="124" t="b">
        <f>IF(ISERROR(T98),ERROR.TYPE(#REF!)=ERROR.TYPE(T98),FALSE)</f>
        <v>0</v>
      </c>
      <c r="AO98" s="124" t="b">
        <f>IF(ISERROR(U98),ERROR.TYPE(#REF!)=ERROR.TYPE(U98),FALSE)</f>
        <v>0</v>
      </c>
      <c r="AP98" s="124">
        <f>IF('Member Info'!F95&gt;'GP1 April 25'!$U$1,1,0)</f>
        <v>0</v>
      </c>
      <c r="AQ98" s="124">
        <f t="shared" si="39"/>
        <v>0</v>
      </c>
      <c r="AR98" s="124">
        <f t="shared" si="40"/>
        <v>0</v>
      </c>
      <c r="AS98" s="124">
        <f t="shared" si="41"/>
        <v>1</v>
      </c>
    </row>
    <row r="99" spans="1:45" x14ac:dyDescent="0.25">
      <c r="A99" s="4">
        <v>68</v>
      </c>
      <c r="B99" s="164">
        <f>'Member Info'!D96</f>
        <v>0</v>
      </c>
      <c r="C99" s="164">
        <f>'Member Info'!E96</f>
        <v>0</v>
      </c>
      <c r="D99" s="164" t="str">
        <f>'Member Info'!G96</f>
        <v/>
      </c>
      <c r="E99" s="165">
        <f>'Member Info'!B96</f>
        <v>0</v>
      </c>
      <c r="F99" s="242"/>
      <c r="G99" s="166" t="str">
        <f>IF(E99=0,"",('Member Info'!K96+'Member Info'!L96))</f>
        <v/>
      </c>
      <c r="H99" s="419"/>
      <c r="I99" s="419"/>
      <c r="J99" s="26"/>
      <c r="K99" s="26"/>
      <c r="L99" s="384" t="str">
        <f>IF(E99=0,"",IF('Member Info'!F96&gt;$U$1,CONCATENATE("Joined with practice on ", TEXT('Member Info'!F96, "DD/MM/YYYY")),IF('Member Info'!N96&lt;&gt;"",IF('Member Info'!N96&lt;$T$1,CONCATENATE("Left Scheme on ", TEXT('Member Info'!N96, "DD/MM/YYYY")),IF(OR(G99="",G99=0),"Error Detected, No rate entered",IF(E99=0,"",IF(F99="","Error Detected, No Pensionable pay",IF(AS99=1,"No Part Time Status Entered",IF(AR99=1,"No Part Time Hours Entered",IF(ISERROR(AD99)," Unknown Values entered.",IF(V99+W99&lt;1,"Acceptable",IF(T99+U99=200, "No Contributions Entered", IF(M99="","Error Detected, Choose reason&gt;",IF(Z99="1",IF(V99=1,"Please Enter Deemed Pensionable Pay","Add Any Relevant Details Above"),"Please Give Details Above"))))))))))),IF(OR(G99="",G99=0),"Error Detected, No rate entered",IF(E99=0,"",IF(F99="","Error Detected, No Pensionable pay",IF(AS99=1,"No Part Time Status Entered",IF(AR99=1,"No Part Time Hours Entered",IF(ISERROR(AD99)," Unknown Values entered.",IF(V99+W99&lt;1,"Acceptable",IF(T99+U99=200, "No Contributions Entered", IF(M99="","Error Detected, Choose reason&gt;",IF(Z99="1",IF(V99=1,"Please Enter Deemed Pensionable Pay","Add relevant Details Above"),"Please give details Above")))))))))))))</f>
        <v/>
      </c>
      <c r="M99" s="260"/>
      <c r="N99" s="91"/>
      <c r="O99" s="91" t="str">
        <f t="shared" si="22"/>
        <v/>
      </c>
      <c r="P99" s="94">
        <f t="shared" si="23"/>
        <v>0</v>
      </c>
      <c r="Q99" s="94">
        <f t="shared" si="23"/>
        <v>0</v>
      </c>
      <c r="R99" s="218">
        <f>(ROUND((F99/100*'Member Info'!$W$2), 2))</f>
        <v>0</v>
      </c>
      <c r="S99" s="218" t="e">
        <f t="shared" si="24"/>
        <v>#VALUE!</v>
      </c>
      <c r="T99" s="218" t="str">
        <f t="shared" si="25"/>
        <v/>
      </c>
      <c r="U99" s="227" t="str">
        <f t="shared" si="26"/>
        <v/>
      </c>
      <c r="V99" s="228" t="str">
        <f t="shared" si="27"/>
        <v/>
      </c>
      <c r="W99" s="228" t="str">
        <f t="shared" si="28"/>
        <v/>
      </c>
      <c r="X99" s="222">
        <f t="shared" si="29"/>
        <v>0</v>
      </c>
      <c r="Y99" s="110">
        <f t="shared" si="30"/>
        <v>0</v>
      </c>
      <c r="Z99" s="235" t="str">
        <f t="shared" si="31"/>
        <v/>
      </c>
      <c r="AA99" s="240" t="b">
        <f t="shared" si="32"/>
        <v>0</v>
      </c>
      <c r="AB99" s="235">
        <f t="shared" si="33"/>
        <v>0</v>
      </c>
      <c r="AC99" s="235">
        <f>IF('Member Info'!N96="",1,"")</f>
        <v>1</v>
      </c>
      <c r="AD99" s="243" t="e">
        <f t="shared" si="34"/>
        <v>#VALUE!</v>
      </c>
      <c r="AE99" s="130" t="str">
        <f t="shared" si="21"/>
        <v/>
      </c>
      <c r="AF99" s="124">
        <f t="shared" si="35"/>
        <v>1</v>
      </c>
      <c r="AG99" s="124" t="str">
        <f>IF('Member Info'!N96&lt;&gt;"",IF(AND('Member Info'!N96&lt;=$U$1,'Member Info'!N96&gt;=$T$1),1,0),"")</f>
        <v/>
      </c>
      <c r="AI99" s="124" t="b">
        <f t="shared" si="36"/>
        <v>0</v>
      </c>
      <c r="AJ99" s="124">
        <f t="shared" si="37"/>
        <v>0</v>
      </c>
      <c r="AL99" s="124">
        <f t="shared" si="38"/>
        <v>0</v>
      </c>
      <c r="AM99" s="124">
        <f>IF('Member Info'!F96&gt;$T$1,1,0)</f>
        <v>0</v>
      </c>
      <c r="AN99" s="124" t="b">
        <f>IF(ISERROR(T99),ERROR.TYPE(#REF!)=ERROR.TYPE(T99),FALSE)</f>
        <v>0</v>
      </c>
      <c r="AO99" s="124" t="b">
        <f>IF(ISERROR(U99),ERROR.TYPE(#REF!)=ERROR.TYPE(U99),FALSE)</f>
        <v>0</v>
      </c>
      <c r="AP99" s="124">
        <f>IF('Member Info'!F96&gt;'GP1 April 25'!$U$1,1,0)</f>
        <v>0</v>
      </c>
      <c r="AQ99" s="124">
        <f t="shared" si="39"/>
        <v>0</v>
      </c>
      <c r="AR99" s="124">
        <f t="shared" si="40"/>
        <v>0</v>
      </c>
      <c r="AS99" s="124">
        <f t="shared" si="41"/>
        <v>1</v>
      </c>
    </row>
    <row r="100" spans="1:45" x14ac:dyDescent="0.25">
      <c r="A100" s="4">
        <v>69</v>
      </c>
      <c r="B100" s="164">
        <f>'Member Info'!D97</f>
        <v>0</v>
      </c>
      <c r="C100" s="164">
        <f>'Member Info'!E97</f>
        <v>0</v>
      </c>
      <c r="D100" s="164" t="str">
        <f>'Member Info'!G97</f>
        <v/>
      </c>
      <c r="E100" s="165">
        <f>'Member Info'!B97</f>
        <v>0</v>
      </c>
      <c r="F100" s="242"/>
      <c r="G100" s="166" t="str">
        <f>IF(E100=0,"",('Member Info'!K97+'Member Info'!L97))</f>
        <v/>
      </c>
      <c r="H100" s="419"/>
      <c r="I100" s="419"/>
      <c r="J100" s="26"/>
      <c r="K100" s="26"/>
      <c r="L100" s="384" t="str">
        <f>IF(E100=0,"",IF('Member Info'!F97&gt;$U$1,CONCATENATE("Joined with practice on ", TEXT('Member Info'!F97, "DD/MM/YYYY")),IF('Member Info'!N97&lt;&gt;"",IF('Member Info'!N97&lt;$T$1,CONCATENATE("Left Scheme on ", TEXT('Member Info'!N97, "DD/MM/YYYY")),IF(OR(G100="",G100=0),"Error Detected, No rate entered",IF(E100=0,"",IF(F100="","Error Detected, No Pensionable pay",IF(AS100=1,"No Part Time Status Entered",IF(AR100=1,"No Part Time Hours Entered",IF(ISERROR(AD100)," Unknown Values entered.",IF(V100+W100&lt;1,"Acceptable",IF(T100+U100=200, "No Contributions Entered", IF(M100="","Error Detected, Choose reason&gt;",IF(Z100="1",IF(V100=1,"Please Enter Deemed Pensionable Pay","Add Any Relevant Details Above"),"Please Give Details Above"))))))))))),IF(OR(G100="",G100=0),"Error Detected, No rate entered",IF(E100=0,"",IF(F100="","Error Detected, No Pensionable pay",IF(AS100=1,"No Part Time Status Entered",IF(AR100=1,"No Part Time Hours Entered",IF(ISERROR(AD100)," Unknown Values entered.",IF(V100+W100&lt;1,"Acceptable",IF(T100+U100=200, "No Contributions Entered", IF(M100="","Error Detected, Choose reason&gt;",IF(Z100="1",IF(V100=1,"Please Enter Deemed Pensionable Pay","Add relevant Details Above"),"Please give details Above")))))))))))))</f>
        <v/>
      </c>
      <c r="M100" s="260"/>
      <c r="N100" s="91"/>
      <c r="O100" s="91" t="str">
        <f t="shared" si="22"/>
        <v/>
      </c>
      <c r="P100" s="94">
        <f t="shared" si="23"/>
        <v>0</v>
      </c>
      <c r="Q100" s="94">
        <f t="shared" si="23"/>
        <v>0</v>
      </c>
      <c r="R100" s="218">
        <f>(ROUND((F100/100*'Member Info'!$W$2), 2))</f>
        <v>0</v>
      </c>
      <c r="S100" s="218" t="e">
        <f t="shared" si="24"/>
        <v>#VALUE!</v>
      </c>
      <c r="T100" s="218" t="str">
        <f t="shared" si="25"/>
        <v/>
      </c>
      <c r="U100" s="227" t="str">
        <f t="shared" si="26"/>
        <v/>
      </c>
      <c r="V100" s="228" t="str">
        <f t="shared" si="27"/>
        <v/>
      </c>
      <c r="W100" s="228" t="str">
        <f t="shared" si="28"/>
        <v/>
      </c>
      <c r="X100" s="222">
        <f t="shared" si="29"/>
        <v>0</v>
      </c>
      <c r="Y100" s="110">
        <f t="shared" si="30"/>
        <v>0</v>
      </c>
      <c r="Z100" s="235" t="str">
        <f t="shared" si="31"/>
        <v/>
      </c>
      <c r="AA100" s="240" t="b">
        <f t="shared" si="32"/>
        <v>0</v>
      </c>
      <c r="AB100" s="235">
        <f t="shared" si="33"/>
        <v>0</v>
      </c>
      <c r="AC100" s="235">
        <f>IF('Member Info'!N97="",1,"")</f>
        <v>1</v>
      </c>
      <c r="AD100" s="243" t="e">
        <f t="shared" si="34"/>
        <v>#VALUE!</v>
      </c>
      <c r="AE100" s="130" t="str">
        <f t="shared" si="21"/>
        <v/>
      </c>
      <c r="AF100" s="124">
        <f t="shared" si="35"/>
        <v>1</v>
      </c>
      <c r="AG100" s="124" t="str">
        <f>IF('Member Info'!N97&lt;&gt;"",IF(AND('Member Info'!N97&lt;=$U$1,'Member Info'!N97&gt;=$T$1),1,0),"")</f>
        <v/>
      </c>
      <c r="AI100" s="124" t="b">
        <f t="shared" si="36"/>
        <v>0</v>
      </c>
      <c r="AJ100" s="124">
        <f t="shared" si="37"/>
        <v>0</v>
      </c>
      <c r="AL100" s="124">
        <f t="shared" si="38"/>
        <v>0</v>
      </c>
      <c r="AM100" s="124">
        <f>IF('Member Info'!F97&gt;$T$1,1,0)</f>
        <v>0</v>
      </c>
      <c r="AN100" s="124" t="b">
        <f>IF(ISERROR(T100),ERROR.TYPE(#REF!)=ERROR.TYPE(T100),FALSE)</f>
        <v>0</v>
      </c>
      <c r="AO100" s="124" t="b">
        <f>IF(ISERROR(U100),ERROR.TYPE(#REF!)=ERROR.TYPE(U100),FALSE)</f>
        <v>0</v>
      </c>
      <c r="AP100" s="124">
        <f>IF('Member Info'!F97&gt;'GP1 April 25'!$U$1,1,0)</f>
        <v>0</v>
      </c>
      <c r="AQ100" s="124">
        <f t="shared" si="39"/>
        <v>0</v>
      </c>
      <c r="AR100" s="124">
        <f t="shared" si="40"/>
        <v>0</v>
      </c>
      <c r="AS100" s="124">
        <f t="shared" si="41"/>
        <v>1</v>
      </c>
    </row>
    <row r="101" spans="1:45" x14ac:dyDescent="0.25">
      <c r="A101" s="4">
        <v>70</v>
      </c>
      <c r="B101" s="164">
        <f>'Member Info'!D98</f>
        <v>0</v>
      </c>
      <c r="C101" s="164">
        <f>'Member Info'!E98</f>
        <v>0</v>
      </c>
      <c r="D101" s="164" t="str">
        <f>'Member Info'!G98</f>
        <v/>
      </c>
      <c r="E101" s="165">
        <f>'Member Info'!B98</f>
        <v>0</v>
      </c>
      <c r="F101" s="242"/>
      <c r="G101" s="166" t="str">
        <f>IF(E101=0,"",('Member Info'!K98+'Member Info'!L98))</f>
        <v/>
      </c>
      <c r="H101" s="419"/>
      <c r="I101" s="419"/>
      <c r="J101" s="26"/>
      <c r="K101" s="26"/>
      <c r="L101" s="384" t="str">
        <f>IF(E101=0,"",IF('Member Info'!F98&gt;$U$1,CONCATENATE("Joined with practice on ", TEXT('Member Info'!F98, "DD/MM/YYYY")),IF('Member Info'!N98&lt;&gt;"",IF('Member Info'!N98&lt;$T$1,CONCATENATE("Left Scheme on ", TEXT('Member Info'!N98, "DD/MM/YYYY")),IF(OR(G101="",G101=0),"Error Detected, No rate entered",IF(E101=0,"",IF(F101="","Error Detected, No Pensionable pay",IF(AS101=1,"No Part Time Status Entered",IF(AR101=1,"No Part Time Hours Entered",IF(ISERROR(AD101)," Unknown Values entered.",IF(V101+W101&lt;1,"Acceptable",IF(T101+U101=200, "No Contributions Entered", IF(M101="","Error Detected, Choose reason&gt;",IF(Z101="1",IF(V101=1,"Please Enter Deemed Pensionable Pay","Add Any Relevant Details Above"),"Please Give Details Above"))))))))))),IF(OR(G101="",G101=0),"Error Detected, No rate entered",IF(E101=0,"",IF(F101="","Error Detected, No Pensionable pay",IF(AS101=1,"No Part Time Status Entered",IF(AR101=1,"No Part Time Hours Entered",IF(ISERROR(AD101)," Unknown Values entered.",IF(V101+W101&lt;1,"Acceptable",IF(T101+U101=200, "No Contributions Entered", IF(M101="","Error Detected, Choose reason&gt;",IF(Z101="1",IF(V101=1,"Please Enter Deemed Pensionable Pay","Add relevant Details Above"),"Please give details Above")))))))))))))</f>
        <v/>
      </c>
      <c r="M101" s="260"/>
      <c r="N101" s="91"/>
      <c r="O101" s="91" t="str">
        <f t="shared" si="22"/>
        <v/>
      </c>
      <c r="P101" s="94">
        <f t="shared" si="23"/>
        <v>0</v>
      </c>
      <c r="Q101" s="94">
        <f t="shared" si="23"/>
        <v>0</v>
      </c>
      <c r="R101" s="218">
        <f>(ROUND((F101/100*'Member Info'!$W$2), 2))</f>
        <v>0</v>
      </c>
      <c r="S101" s="218" t="e">
        <f t="shared" si="24"/>
        <v>#VALUE!</v>
      </c>
      <c r="T101" s="218" t="str">
        <f t="shared" si="25"/>
        <v/>
      </c>
      <c r="U101" s="227" t="str">
        <f t="shared" si="26"/>
        <v/>
      </c>
      <c r="V101" s="228" t="str">
        <f t="shared" si="27"/>
        <v/>
      </c>
      <c r="W101" s="228" t="str">
        <f t="shared" si="28"/>
        <v/>
      </c>
      <c r="X101" s="222">
        <f t="shared" si="29"/>
        <v>0</v>
      </c>
      <c r="Y101" s="110">
        <f t="shared" si="30"/>
        <v>0</v>
      </c>
      <c r="Z101" s="235" t="str">
        <f t="shared" si="31"/>
        <v/>
      </c>
      <c r="AA101" s="240" t="b">
        <f t="shared" si="32"/>
        <v>0</v>
      </c>
      <c r="AB101" s="235">
        <f t="shared" si="33"/>
        <v>0</v>
      </c>
      <c r="AC101" s="235">
        <f>IF('Member Info'!N98="",1,"")</f>
        <v>1</v>
      </c>
      <c r="AD101" s="243" t="e">
        <f t="shared" si="34"/>
        <v>#VALUE!</v>
      </c>
      <c r="AE101" s="130" t="str">
        <f t="shared" si="21"/>
        <v/>
      </c>
      <c r="AF101" s="124">
        <f t="shared" si="35"/>
        <v>1</v>
      </c>
      <c r="AG101" s="124" t="str">
        <f>IF('Member Info'!N98&lt;&gt;"",IF(AND('Member Info'!N98&lt;=$U$1,'Member Info'!N98&gt;=$T$1),1,0),"")</f>
        <v/>
      </c>
      <c r="AI101" s="124" t="b">
        <f t="shared" si="36"/>
        <v>0</v>
      </c>
      <c r="AJ101" s="124">
        <f t="shared" si="37"/>
        <v>0</v>
      </c>
      <c r="AL101" s="124">
        <f t="shared" si="38"/>
        <v>0</v>
      </c>
      <c r="AM101" s="124">
        <f>IF('Member Info'!F98&gt;$T$1,1,0)</f>
        <v>0</v>
      </c>
      <c r="AN101" s="124" t="b">
        <f>IF(ISERROR(T101),ERROR.TYPE(#REF!)=ERROR.TYPE(T101),FALSE)</f>
        <v>0</v>
      </c>
      <c r="AO101" s="124" t="b">
        <f>IF(ISERROR(U101),ERROR.TYPE(#REF!)=ERROR.TYPE(U101),FALSE)</f>
        <v>0</v>
      </c>
      <c r="AP101" s="124">
        <f>IF('Member Info'!F98&gt;'GP1 April 25'!$U$1,1,0)</f>
        <v>0</v>
      </c>
      <c r="AQ101" s="124">
        <f t="shared" si="39"/>
        <v>0</v>
      </c>
      <c r="AR101" s="124">
        <f t="shared" si="40"/>
        <v>0</v>
      </c>
      <c r="AS101" s="124">
        <f t="shared" si="41"/>
        <v>1</v>
      </c>
    </row>
    <row r="102" spans="1:45" x14ac:dyDescent="0.25">
      <c r="A102" s="4">
        <v>71</v>
      </c>
      <c r="B102" s="164">
        <f>'Member Info'!D99</f>
        <v>0</v>
      </c>
      <c r="C102" s="164">
        <f>'Member Info'!E99</f>
        <v>0</v>
      </c>
      <c r="D102" s="164" t="str">
        <f>'Member Info'!G99</f>
        <v/>
      </c>
      <c r="E102" s="165">
        <f>'Member Info'!B99</f>
        <v>0</v>
      </c>
      <c r="F102" s="242"/>
      <c r="G102" s="166" t="str">
        <f>IF(E102=0,"",('Member Info'!K99+'Member Info'!L99))</f>
        <v/>
      </c>
      <c r="H102" s="419"/>
      <c r="I102" s="419"/>
      <c r="J102" s="26"/>
      <c r="K102" s="26"/>
      <c r="L102" s="384" t="str">
        <f>IF(E102=0,"",IF('Member Info'!F99&gt;$U$1,CONCATENATE("Joined with practice on ", TEXT('Member Info'!F99, "DD/MM/YYYY")),IF('Member Info'!N99&lt;&gt;"",IF('Member Info'!N99&lt;$T$1,CONCATENATE("Left Scheme on ", TEXT('Member Info'!N99, "DD/MM/YYYY")),IF(OR(G102="",G102=0),"Error Detected, No rate entered",IF(E102=0,"",IF(F102="","Error Detected, No Pensionable pay",IF(AS102=1,"No Part Time Status Entered",IF(AR102=1,"No Part Time Hours Entered",IF(ISERROR(AD102)," Unknown Values entered.",IF(V102+W102&lt;1,"Acceptable",IF(T102+U102=200, "No Contributions Entered", IF(M102="","Error Detected, Choose reason&gt;",IF(Z102="1",IF(V102=1,"Please Enter Deemed Pensionable Pay","Add Any Relevant Details Above"),"Please Give Details Above"))))))))))),IF(OR(G102="",G102=0),"Error Detected, No rate entered",IF(E102=0,"",IF(F102="","Error Detected, No Pensionable pay",IF(AS102=1,"No Part Time Status Entered",IF(AR102=1,"No Part Time Hours Entered",IF(ISERROR(AD102)," Unknown Values entered.",IF(V102+W102&lt;1,"Acceptable",IF(T102+U102=200, "No Contributions Entered", IF(M102="","Error Detected, Choose reason&gt;",IF(Z102="1",IF(V102=1,"Please Enter Deemed Pensionable Pay","Add relevant Details Above"),"Please give details Above")))))))))))))</f>
        <v/>
      </c>
      <c r="M102" s="260"/>
      <c r="N102" s="91"/>
      <c r="O102" s="91" t="str">
        <f t="shared" si="22"/>
        <v/>
      </c>
      <c r="P102" s="94">
        <f t="shared" si="23"/>
        <v>0</v>
      </c>
      <c r="Q102" s="94">
        <f t="shared" si="23"/>
        <v>0</v>
      </c>
      <c r="R102" s="218">
        <f>(ROUND((F102/100*'Member Info'!$W$2), 2))</f>
        <v>0</v>
      </c>
      <c r="S102" s="218" t="e">
        <f t="shared" si="24"/>
        <v>#VALUE!</v>
      </c>
      <c r="T102" s="218" t="str">
        <f t="shared" si="25"/>
        <v/>
      </c>
      <c r="U102" s="227" t="str">
        <f t="shared" si="26"/>
        <v/>
      </c>
      <c r="V102" s="228" t="str">
        <f t="shared" si="27"/>
        <v/>
      </c>
      <c r="W102" s="228" t="str">
        <f t="shared" si="28"/>
        <v/>
      </c>
      <c r="X102" s="222">
        <f t="shared" si="29"/>
        <v>0</v>
      </c>
      <c r="Y102" s="110">
        <f t="shared" si="30"/>
        <v>0</v>
      </c>
      <c r="Z102" s="235" t="str">
        <f t="shared" si="31"/>
        <v/>
      </c>
      <c r="AA102" s="240" t="b">
        <f t="shared" si="32"/>
        <v>0</v>
      </c>
      <c r="AB102" s="235">
        <f t="shared" si="33"/>
        <v>0</v>
      </c>
      <c r="AC102" s="235">
        <f>IF('Member Info'!N99="",1,"")</f>
        <v>1</v>
      </c>
      <c r="AD102" s="243" t="e">
        <f t="shared" si="34"/>
        <v>#VALUE!</v>
      </c>
      <c r="AE102" s="130" t="str">
        <f t="shared" si="21"/>
        <v/>
      </c>
      <c r="AF102" s="124">
        <f t="shared" si="35"/>
        <v>1</v>
      </c>
      <c r="AG102" s="124" t="str">
        <f>IF('Member Info'!N99&lt;&gt;"",IF(AND('Member Info'!N99&lt;=$U$1,'Member Info'!N99&gt;=$T$1),1,0),"")</f>
        <v/>
      </c>
      <c r="AI102" s="124" t="b">
        <f t="shared" si="36"/>
        <v>0</v>
      </c>
      <c r="AJ102" s="124">
        <f t="shared" si="37"/>
        <v>0</v>
      </c>
      <c r="AL102" s="124">
        <f t="shared" si="38"/>
        <v>0</v>
      </c>
      <c r="AM102" s="124">
        <f>IF('Member Info'!F99&gt;$T$1,1,0)</f>
        <v>0</v>
      </c>
      <c r="AN102" s="124" t="b">
        <f>IF(ISERROR(T102),ERROR.TYPE(#REF!)=ERROR.TYPE(T102),FALSE)</f>
        <v>0</v>
      </c>
      <c r="AO102" s="124" t="b">
        <f>IF(ISERROR(U102),ERROR.TYPE(#REF!)=ERROR.TYPE(U102),FALSE)</f>
        <v>0</v>
      </c>
      <c r="AP102" s="124">
        <f>IF('Member Info'!F99&gt;'GP1 April 25'!$U$1,1,0)</f>
        <v>0</v>
      </c>
      <c r="AQ102" s="124">
        <f t="shared" si="39"/>
        <v>0</v>
      </c>
      <c r="AR102" s="124">
        <f t="shared" si="40"/>
        <v>0</v>
      </c>
      <c r="AS102" s="124">
        <f t="shared" si="41"/>
        <v>1</v>
      </c>
    </row>
    <row r="103" spans="1:45" x14ac:dyDescent="0.25">
      <c r="A103" s="4">
        <v>72</v>
      </c>
      <c r="B103" s="164">
        <f>'Member Info'!D100</f>
        <v>0</v>
      </c>
      <c r="C103" s="164">
        <f>'Member Info'!E100</f>
        <v>0</v>
      </c>
      <c r="D103" s="164" t="str">
        <f>'Member Info'!G100</f>
        <v/>
      </c>
      <c r="E103" s="165">
        <f>'Member Info'!B100</f>
        <v>0</v>
      </c>
      <c r="F103" s="242"/>
      <c r="G103" s="166" t="str">
        <f>IF(E103=0,"",('Member Info'!K100+'Member Info'!L100))</f>
        <v/>
      </c>
      <c r="H103" s="419"/>
      <c r="I103" s="419"/>
      <c r="J103" s="26"/>
      <c r="K103" s="26"/>
      <c r="L103" s="384" t="str">
        <f>IF(E103=0,"",IF('Member Info'!F100&gt;$U$1,CONCATENATE("Joined with practice on ", TEXT('Member Info'!F100, "DD/MM/YYYY")),IF('Member Info'!N100&lt;&gt;"",IF('Member Info'!N100&lt;$T$1,CONCATENATE("Left Scheme on ", TEXT('Member Info'!N100, "DD/MM/YYYY")),IF(OR(G103="",G103=0),"Error Detected, No rate entered",IF(E103=0,"",IF(F103="","Error Detected, No Pensionable pay",IF(AS103=1,"No Part Time Status Entered",IF(AR103=1,"No Part Time Hours Entered",IF(ISERROR(AD103)," Unknown Values entered.",IF(V103+W103&lt;1,"Acceptable",IF(T103+U103=200, "No Contributions Entered", IF(M103="","Error Detected, Choose reason&gt;",IF(Z103="1",IF(V103=1,"Please Enter Deemed Pensionable Pay","Add Any Relevant Details Above"),"Please Give Details Above"))))))))))),IF(OR(G103="",G103=0),"Error Detected, No rate entered",IF(E103=0,"",IF(F103="","Error Detected, No Pensionable pay",IF(AS103=1,"No Part Time Status Entered",IF(AR103=1,"No Part Time Hours Entered",IF(ISERROR(AD103)," Unknown Values entered.",IF(V103+W103&lt;1,"Acceptable",IF(T103+U103=200, "No Contributions Entered", IF(M103="","Error Detected, Choose reason&gt;",IF(Z103="1",IF(V103=1,"Please Enter Deemed Pensionable Pay","Add relevant Details Above"),"Please give details Above")))))))))))))</f>
        <v/>
      </c>
      <c r="M103" s="260"/>
      <c r="N103" s="91"/>
      <c r="O103" s="91" t="str">
        <f t="shared" si="22"/>
        <v/>
      </c>
      <c r="P103" s="94">
        <f t="shared" si="23"/>
        <v>0</v>
      </c>
      <c r="Q103" s="94">
        <f t="shared" si="23"/>
        <v>0</v>
      </c>
      <c r="R103" s="218">
        <f>(ROUND((F103/100*'Member Info'!$W$2), 2))</f>
        <v>0</v>
      </c>
      <c r="S103" s="218" t="e">
        <f t="shared" si="24"/>
        <v>#VALUE!</v>
      </c>
      <c r="T103" s="218" t="str">
        <f t="shared" si="25"/>
        <v/>
      </c>
      <c r="U103" s="227" t="str">
        <f t="shared" si="26"/>
        <v/>
      </c>
      <c r="V103" s="228" t="str">
        <f t="shared" si="27"/>
        <v/>
      </c>
      <c r="W103" s="228" t="str">
        <f t="shared" si="28"/>
        <v/>
      </c>
      <c r="X103" s="222">
        <f t="shared" si="29"/>
        <v>0</v>
      </c>
      <c r="Y103" s="110">
        <f t="shared" si="30"/>
        <v>0</v>
      </c>
      <c r="Z103" s="235" t="str">
        <f t="shared" si="31"/>
        <v/>
      </c>
      <c r="AA103" s="240" t="b">
        <f t="shared" si="32"/>
        <v>0</v>
      </c>
      <c r="AB103" s="235">
        <f t="shared" si="33"/>
        <v>0</v>
      </c>
      <c r="AC103" s="235">
        <f>IF('Member Info'!N100="",1,"")</f>
        <v>1</v>
      </c>
      <c r="AD103" s="243" t="e">
        <f t="shared" si="34"/>
        <v>#VALUE!</v>
      </c>
      <c r="AE103" s="130" t="str">
        <f t="shared" si="21"/>
        <v/>
      </c>
      <c r="AF103" s="124">
        <f t="shared" si="35"/>
        <v>1</v>
      </c>
      <c r="AG103" s="124" t="str">
        <f>IF('Member Info'!N100&lt;&gt;"",IF(AND('Member Info'!N100&lt;=$U$1,'Member Info'!N100&gt;=$T$1),1,0),"")</f>
        <v/>
      </c>
      <c r="AI103" s="124" t="b">
        <f t="shared" si="36"/>
        <v>0</v>
      </c>
      <c r="AJ103" s="124">
        <f t="shared" si="37"/>
        <v>0</v>
      </c>
      <c r="AL103" s="124">
        <f t="shared" si="38"/>
        <v>0</v>
      </c>
      <c r="AM103" s="124">
        <f>IF('Member Info'!F100&gt;$T$1,1,0)</f>
        <v>0</v>
      </c>
      <c r="AN103" s="124" t="b">
        <f>IF(ISERROR(T103),ERROR.TYPE(#REF!)=ERROR.TYPE(T103),FALSE)</f>
        <v>0</v>
      </c>
      <c r="AO103" s="124" t="b">
        <f>IF(ISERROR(U103),ERROR.TYPE(#REF!)=ERROR.TYPE(U103),FALSE)</f>
        <v>0</v>
      </c>
      <c r="AP103" s="124">
        <f>IF('Member Info'!F100&gt;'GP1 April 25'!$U$1,1,0)</f>
        <v>0</v>
      </c>
      <c r="AQ103" s="124">
        <f t="shared" si="39"/>
        <v>0</v>
      </c>
      <c r="AR103" s="124">
        <f t="shared" si="40"/>
        <v>0</v>
      </c>
      <c r="AS103" s="124">
        <f t="shared" si="41"/>
        <v>1</v>
      </c>
    </row>
    <row r="104" spans="1:45" x14ac:dyDescent="0.25">
      <c r="A104" s="4">
        <v>73</v>
      </c>
      <c r="B104" s="164">
        <f>'Member Info'!D101</f>
        <v>0</v>
      </c>
      <c r="C104" s="164">
        <f>'Member Info'!E101</f>
        <v>0</v>
      </c>
      <c r="D104" s="164" t="str">
        <f>'Member Info'!G101</f>
        <v/>
      </c>
      <c r="E104" s="165">
        <f>'Member Info'!B101</f>
        <v>0</v>
      </c>
      <c r="F104" s="242"/>
      <c r="G104" s="166" t="str">
        <f>IF(E104=0,"",('Member Info'!K101+'Member Info'!L101))</f>
        <v/>
      </c>
      <c r="H104" s="419"/>
      <c r="I104" s="419"/>
      <c r="J104" s="26"/>
      <c r="K104" s="26"/>
      <c r="L104" s="384" t="str">
        <f>IF(E104=0,"",IF('Member Info'!F101&gt;$U$1,CONCATENATE("Joined with practice on ", TEXT('Member Info'!F101, "DD/MM/YYYY")),IF('Member Info'!N101&lt;&gt;"",IF('Member Info'!N101&lt;$T$1,CONCATENATE("Left Scheme on ", TEXT('Member Info'!N101, "DD/MM/YYYY")),IF(OR(G104="",G104=0),"Error Detected, No rate entered",IF(E104=0,"",IF(F104="","Error Detected, No Pensionable pay",IF(AS104=1,"No Part Time Status Entered",IF(AR104=1,"No Part Time Hours Entered",IF(ISERROR(AD104)," Unknown Values entered.",IF(V104+W104&lt;1,"Acceptable",IF(T104+U104=200, "No Contributions Entered", IF(M104="","Error Detected, Choose reason&gt;",IF(Z104="1",IF(V104=1,"Please Enter Deemed Pensionable Pay","Add Any Relevant Details Above"),"Please Give Details Above"))))))))))),IF(OR(G104="",G104=0),"Error Detected, No rate entered",IF(E104=0,"",IF(F104="","Error Detected, No Pensionable pay",IF(AS104=1,"No Part Time Status Entered",IF(AR104=1,"No Part Time Hours Entered",IF(ISERROR(AD104)," Unknown Values entered.",IF(V104+W104&lt;1,"Acceptable",IF(T104+U104=200, "No Contributions Entered", IF(M104="","Error Detected, Choose reason&gt;",IF(Z104="1",IF(V104=1,"Please Enter Deemed Pensionable Pay","Add relevant Details Above"),"Please give details Above")))))))))))))</f>
        <v/>
      </c>
      <c r="M104" s="260"/>
      <c r="N104" s="91"/>
      <c r="O104" s="91" t="str">
        <f t="shared" si="22"/>
        <v/>
      </c>
      <c r="P104" s="94">
        <f t="shared" si="23"/>
        <v>0</v>
      </c>
      <c r="Q104" s="94">
        <f t="shared" si="23"/>
        <v>0</v>
      </c>
      <c r="R104" s="218">
        <f>(ROUND((F104/100*'Member Info'!$W$2), 2))</f>
        <v>0</v>
      </c>
      <c r="S104" s="218" t="e">
        <f t="shared" si="24"/>
        <v>#VALUE!</v>
      </c>
      <c r="T104" s="218" t="str">
        <f t="shared" si="25"/>
        <v/>
      </c>
      <c r="U104" s="227" t="str">
        <f t="shared" si="26"/>
        <v/>
      </c>
      <c r="V104" s="228" t="str">
        <f t="shared" si="27"/>
        <v/>
      </c>
      <c r="W104" s="228" t="str">
        <f t="shared" si="28"/>
        <v/>
      </c>
      <c r="X104" s="222">
        <f t="shared" si="29"/>
        <v>0</v>
      </c>
      <c r="Y104" s="110">
        <f t="shared" si="30"/>
        <v>0</v>
      </c>
      <c r="Z104" s="235" t="str">
        <f t="shared" si="31"/>
        <v/>
      </c>
      <c r="AA104" s="240" t="b">
        <f t="shared" si="32"/>
        <v>0</v>
      </c>
      <c r="AB104" s="235">
        <f t="shared" si="33"/>
        <v>0</v>
      </c>
      <c r="AC104" s="235">
        <f>IF('Member Info'!N101="",1,"")</f>
        <v>1</v>
      </c>
      <c r="AD104" s="243" t="e">
        <f t="shared" si="34"/>
        <v>#VALUE!</v>
      </c>
      <c r="AE104" s="130" t="str">
        <f t="shared" si="21"/>
        <v/>
      </c>
      <c r="AF104" s="124">
        <f t="shared" si="35"/>
        <v>1</v>
      </c>
      <c r="AG104" s="124" t="str">
        <f>IF('Member Info'!N101&lt;&gt;"",IF(AND('Member Info'!N101&lt;=$U$1,'Member Info'!N101&gt;=$T$1),1,0),"")</f>
        <v/>
      </c>
      <c r="AI104" s="124" t="b">
        <f t="shared" si="36"/>
        <v>0</v>
      </c>
      <c r="AJ104" s="124">
        <f t="shared" si="37"/>
        <v>0</v>
      </c>
      <c r="AL104" s="124">
        <f t="shared" si="38"/>
        <v>0</v>
      </c>
      <c r="AM104" s="124">
        <f>IF('Member Info'!F101&gt;$T$1,1,0)</f>
        <v>0</v>
      </c>
      <c r="AN104" s="124" t="b">
        <f>IF(ISERROR(T104),ERROR.TYPE(#REF!)=ERROR.TYPE(T104),FALSE)</f>
        <v>0</v>
      </c>
      <c r="AO104" s="124" t="b">
        <f>IF(ISERROR(U104),ERROR.TYPE(#REF!)=ERROR.TYPE(U104),FALSE)</f>
        <v>0</v>
      </c>
      <c r="AP104" s="124">
        <f>IF('Member Info'!F101&gt;'GP1 April 25'!$U$1,1,0)</f>
        <v>0</v>
      </c>
      <c r="AQ104" s="124">
        <f t="shared" si="39"/>
        <v>0</v>
      </c>
      <c r="AR104" s="124">
        <f t="shared" si="40"/>
        <v>0</v>
      </c>
      <c r="AS104" s="124">
        <f t="shared" si="41"/>
        <v>1</v>
      </c>
    </row>
    <row r="105" spans="1:45" x14ac:dyDescent="0.25">
      <c r="A105" s="4">
        <v>74</v>
      </c>
      <c r="B105" s="164">
        <f>'Member Info'!D102</f>
        <v>0</v>
      </c>
      <c r="C105" s="164">
        <f>'Member Info'!E102</f>
        <v>0</v>
      </c>
      <c r="D105" s="164" t="str">
        <f>'Member Info'!G102</f>
        <v/>
      </c>
      <c r="E105" s="165">
        <f>'Member Info'!B102</f>
        <v>0</v>
      </c>
      <c r="F105" s="242"/>
      <c r="G105" s="166" t="str">
        <f>IF(E105=0,"",('Member Info'!K102+'Member Info'!L102))</f>
        <v/>
      </c>
      <c r="H105" s="419"/>
      <c r="I105" s="419"/>
      <c r="J105" s="26"/>
      <c r="K105" s="26"/>
      <c r="L105" s="384" t="str">
        <f>IF(E105=0,"",IF('Member Info'!F102&gt;$U$1,CONCATENATE("Joined with practice on ", TEXT('Member Info'!F102, "DD/MM/YYYY")),IF('Member Info'!N102&lt;&gt;"",IF('Member Info'!N102&lt;$T$1,CONCATENATE("Left Scheme on ", TEXT('Member Info'!N102, "DD/MM/YYYY")),IF(OR(G105="",G105=0),"Error Detected, No rate entered",IF(E105=0,"",IF(F105="","Error Detected, No Pensionable pay",IF(AS105=1,"No Part Time Status Entered",IF(AR105=1,"No Part Time Hours Entered",IF(ISERROR(AD105)," Unknown Values entered.",IF(V105+W105&lt;1,"Acceptable",IF(T105+U105=200, "No Contributions Entered", IF(M105="","Error Detected, Choose reason&gt;",IF(Z105="1",IF(V105=1,"Please Enter Deemed Pensionable Pay","Add Any Relevant Details Above"),"Please Give Details Above"))))))))))),IF(OR(G105="",G105=0),"Error Detected, No rate entered",IF(E105=0,"",IF(F105="","Error Detected, No Pensionable pay",IF(AS105=1,"No Part Time Status Entered",IF(AR105=1,"No Part Time Hours Entered",IF(ISERROR(AD105)," Unknown Values entered.",IF(V105+W105&lt;1,"Acceptable",IF(T105+U105=200, "No Contributions Entered", IF(M105="","Error Detected, Choose reason&gt;",IF(Z105="1",IF(V105=1,"Please Enter Deemed Pensionable Pay","Add relevant Details Above"),"Please give details Above")))))))))))))</f>
        <v/>
      </c>
      <c r="M105" s="260"/>
      <c r="N105" s="91"/>
      <c r="O105" s="91" t="str">
        <f t="shared" si="22"/>
        <v/>
      </c>
      <c r="P105" s="94">
        <f t="shared" si="23"/>
        <v>0</v>
      </c>
      <c r="Q105" s="94">
        <f t="shared" si="23"/>
        <v>0</v>
      </c>
      <c r="R105" s="218">
        <f>(ROUND((F105/100*'Member Info'!$W$2), 2))</f>
        <v>0</v>
      </c>
      <c r="S105" s="218" t="e">
        <f t="shared" si="24"/>
        <v>#VALUE!</v>
      </c>
      <c r="T105" s="218" t="str">
        <f t="shared" si="25"/>
        <v/>
      </c>
      <c r="U105" s="227" t="str">
        <f t="shared" si="26"/>
        <v/>
      </c>
      <c r="V105" s="228" t="str">
        <f t="shared" si="27"/>
        <v/>
      </c>
      <c r="W105" s="228" t="str">
        <f t="shared" si="28"/>
        <v/>
      </c>
      <c r="X105" s="222">
        <f t="shared" si="29"/>
        <v>0</v>
      </c>
      <c r="Y105" s="110">
        <f t="shared" si="30"/>
        <v>0</v>
      </c>
      <c r="Z105" s="235" t="str">
        <f t="shared" si="31"/>
        <v/>
      </c>
      <c r="AA105" s="240" t="b">
        <f t="shared" si="32"/>
        <v>0</v>
      </c>
      <c r="AB105" s="235">
        <f t="shared" si="33"/>
        <v>0</v>
      </c>
      <c r="AC105" s="235">
        <f>IF('Member Info'!N102="",1,"")</f>
        <v>1</v>
      </c>
      <c r="AD105" s="243" t="e">
        <f t="shared" si="34"/>
        <v>#VALUE!</v>
      </c>
      <c r="AE105" s="130" t="str">
        <f t="shared" si="21"/>
        <v/>
      </c>
      <c r="AF105" s="124">
        <f t="shared" si="35"/>
        <v>1</v>
      </c>
      <c r="AG105" s="124" t="str">
        <f>IF('Member Info'!N102&lt;&gt;"",IF(AND('Member Info'!N102&lt;=$U$1,'Member Info'!N102&gt;=$T$1),1,0),"")</f>
        <v/>
      </c>
      <c r="AI105" s="124" t="b">
        <f t="shared" si="36"/>
        <v>0</v>
      </c>
      <c r="AJ105" s="124">
        <f t="shared" si="37"/>
        <v>0</v>
      </c>
      <c r="AL105" s="124">
        <f t="shared" si="38"/>
        <v>0</v>
      </c>
      <c r="AM105" s="124">
        <f>IF('Member Info'!F102&gt;$T$1,1,0)</f>
        <v>0</v>
      </c>
      <c r="AN105" s="124" t="b">
        <f>IF(ISERROR(T105),ERROR.TYPE(#REF!)=ERROR.TYPE(T105),FALSE)</f>
        <v>0</v>
      </c>
      <c r="AO105" s="124" t="b">
        <f>IF(ISERROR(U105),ERROR.TYPE(#REF!)=ERROR.TYPE(U105),FALSE)</f>
        <v>0</v>
      </c>
      <c r="AP105" s="124">
        <f>IF('Member Info'!F102&gt;'GP1 April 25'!$U$1,1,0)</f>
        <v>0</v>
      </c>
      <c r="AQ105" s="124">
        <f t="shared" si="39"/>
        <v>0</v>
      </c>
      <c r="AR105" s="124">
        <f t="shared" si="40"/>
        <v>0</v>
      </c>
      <c r="AS105" s="124">
        <f t="shared" si="41"/>
        <v>1</v>
      </c>
    </row>
    <row r="106" spans="1:45" x14ac:dyDescent="0.25">
      <c r="A106" s="4">
        <v>75</v>
      </c>
      <c r="B106" s="164">
        <f>'Member Info'!D103</f>
        <v>0</v>
      </c>
      <c r="C106" s="164">
        <f>'Member Info'!E103</f>
        <v>0</v>
      </c>
      <c r="D106" s="164" t="str">
        <f>'Member Info'!G103</f>
        <v/>
      </c>
      <c r="E106" s="165">
        <f>'Member Info'!B103</f>
        <v>0</v>
      </c>
      <c r="F106" s="242"/>
      <c r="G106" s="166" t="str">
        <f>IF(E106=0,"",('Member Info'!K103+'Member Info'!L103))</f>
        <v/>
      </c>
      <c r="H106" s="419"/>
      <c r="I106" s="419"/>
      <c r="J106" s="26"/>
      <c r="K106" s="26"/>
      <c r="L106" s="384" t="str">
        <f>IF(E106=0,"",IF('Member Info'!F103&gt;$U$1,CONCATENATE("Joined with practice on ", TEXT('Member Info'!F103, "DD/MM/YYYY")),IF('Member Info'!N103&lt;&gt;"",IF('Member Info'!N103&lt;$T$1,CONCATENATE("Left Scheme on ", TEXT('Member Info'!N103, "DD/MM/YYYY")),IF(OR(G106="",G106=0),"Error Detected, No rate entered",IF(E106=0,"",IF(F106="","Error Detected, No Pensionable pay",IF(AS106=1,"No Part Time Status Entered",IF(AR106=1,"No Part Time Hours Entered",IF(ISERROR(AD106)," Unknown Values entered.",IF(V106+W106&lt;1,"Acceptable",IF(T106+U106=200, "No Contributions Entered", IF(M106="","Error Detected, Choose reason&gt;",IF(Z106="1",IF(V106=1,"Please Enter Deemed Pensionable Pay","Add Any Relevant Details Above"),"Please Give Details Above"))))))))))),IF(OR(G106="",G106=0),"Error Detected, No rate entered",IF(E106=0,"",IF(F106="","Error Detected, No Pensionable pay",IF(AS106=1,"No Part Time Status Entered",IF(AR106=1,"No Part Time Hours Entered",IF(ISERROR(AD106)," Unknown Values entered.",IF(V106+W106&lt;1,"Acceptable",IF(T106+U106=200, "No Contributions Entered", IF(M106="","Error Detected, Choose reason&gt;",IF(Z106="1",IF(V106=1,"Please Enter Deemed Pensionable Pay","Add relevant Details Above"),"Please give details Above")))))))))))))</f>
        <v/>
      </c>
      <c r="M106" s="260"/>
      <c r="N106" s="91"/>
      <c r="O106" s="91" t="str">
        <f t="shared" si="22"/>
        <v/>
      </c>
      <c r="P106" s="94">
        <f t="shared" si="23"/>
        <v>0</v>
      </c>
      <c r="Q106" s="94">
        <f t="shared" si="23"/>
        <v>0</v>
      </c>
      <c r="R106" s="218">
        <f>(ROUND((F106/100*'Member Info'!$W$2), 2))</f>
        <v>0</v>
      </c>
      <c r="S106" s="218" t="e">
        <f t="shared" si="24"/>
        <v>#VALUE!</v>
      </c>
      <c r="T106" s="218" t="str">
        <f t="shared" si="25"/>
        <v/>
      </c>
      <c r="U106" s="227" t="str">
        <f t="shared" si="26"/>
        <v/>
      </c>
      <c r="V106" s="228" t="str">
        <f t="shared" si="27"/>
        <v/>
      </c>
      <c r="W106" s="228" t="str">
        <f t="shared" si="28"/>
        <v/>
      </c>
      <c r="X106" s="222">
        <f t="shared" si="29"/>
        <v>0</v>
      </c>
      <c r="Y106" s="110">
        <f t="shared" si="30"/>
        <v>0</v>
      </c>
      <c r="Z106" s="235" t="str">
        <f t="shared" si="31"/>
        <v/>
      </c>
      <c r="AA106" s="240" t="b">
        <f t="shared" si="32"/>
        <v>0</v>
      </c>
      <c r="AB106" s="235">
        <f t="shared" si="33"/>
        <v>0</v>
      </c>
      <c r="AC106" s="235">
        <f>IF('Member Info'!N103="",1,"")</f>
        <v>1</v>
      </c>
      <c r="AD106" s="243" t="e">
        <f t="shared" si="34"/>
        <v>#VALUE!</v>
      </c>
      <c r="AE106" s="130" t="str">
        <f t="shared" si="21"/>
        <v/>
      </c>
      <c r="AF106" s="124">
        <f t="shared" si="35"/>
        <v>1</v>
      </c>
      <c r="AG106" s="124" t="str">
        <f>IF('Member Info'!N103&lt;&gt;"",IF(AND('Member Info'!N103&lt;=$U$1,'Member Info'!N103&gt;=$T$1),1,0),"")</f>
        <v/>
      </c>
      <c r="AI106" s="124" t="b">
        <f t="shared" si="36"/>
        <v>0</v>
      </c>
      <c r="AJ106" s="124">
        <f t="shared" si="37"/>
        <v>0</v>
      </c>
      <c r="AL106" s="124">
        <f t="shared" si="38"/>
        <v>0</v>
      </c>
      <c r="AM106" s="124">
        <f>IF('Member Info'!F103&gt;$T$1,1,0)</f>
        <v>0</v>
      </c>
      <c r="AN106" s="124" t="b">
        <f>IF(ISERROR(T106),ERROR.TYPE(#REF!)=ERROR.TYPE(T106),FALSE)</f>
        <v>0</v>
      </c>
      <c r="AO106" s="124" t="b">
        <f>IF(ISERROR(U106),ERROR.TYPE(#REF!)=ERROR.TYPE(U106),FALSE)</f>
        <v>0</v>
      </c>
      <c r="AP106" s="124">
        <f>IF('Member Info'!F103&gt;'GP1 April 25'!$U$1,1,0)</f>
        <v>0</v>
      </c>
      <c r="AQ106" s="124">
        <f t="shared" si="39"/>
        <v>0</v>
      </c>
      <c r="AR106" s="124">
        <f t="shared" si="40"/>
        <v>0</v>
      </c>
      <c r="AS106" s="124">
        <f t="shared" si="41"/>
        <v>1</v>
      </c>
    </row>
    <row r="107" spans="1:45" x14ac:dyDescent="0.25">
      <c r="A107" s="4">
        <v>76</v>
      </c>
      <c r="B107" s="164">
        <f>'Member Info'!D104</f>
        <v>0</v>
      </c>
      <c r="C107" s="164">
        <f>'Member Info'!E104</f>
        <v>0</v>
      </c>
      <c r="D107" s="164" t="str">
        <f>'Member Info'!G104</f>
        <v/>
      </c>
      <c r="E107" s="165">
        <f>'Member Info'!B104</f>
        <v>0</v>
      </c>
      <c r="F107" s="242"/>
      <c r="G107" s="166" t="str">
        <f>IF(E107=0,"",('Member Info'!K104+'Member Info'!L104))</f>
        <v/>
      </c>
      <c r="H107" s="419"/>
      <c r="I107" s="419"/>
      <c r="J107" s="26"/>
      <c r="K107" s="26"/>
      <c r="L107" s="384" t="str">
        <f>IF(E107=0,"",IF('Member Info'!F104&gt;$U$1,CONCATENATE("Joined with practice on ", TEXT('Member Info'!F104, "DD/MM/YYYY")),IF('Member Info'!N104&lt;&gt;"",IF('Member Info'!N104&lt;$T$1,CONCATENATE("Left Scheme on ", TEXT('Member Info'!N104, "DD/MM/YYYY")),IF(OR(G107="",G107=0),"Error Detected, No rate entered",IF(E107=0,"",IF(F107="","Error Detected, No Pensionable pay",IF(AS107=1,"No Part Time Status Entered",IF(AR107=1,"No Part Time Hours Entered",IF(ISERROR(AD107)," Unknown Values entered.",IF(V107+W107&lt;1,"Acceptable",IF(T107+U107=200, "No Contributions Entered", IF(M107="","Error Detected, Choose reason&gt;",IF(Z107="1",IF(V107=1,"Please Enter Deemed Pensionable Pay","Add Any Relevant Details Above"),"Please Give Details Above"))))))))))),IF(OR(G107="",G107=0),"Error Detected, No rate entered",IF(E107=0,"",IF(F107="","Error Detected, No Pensionable pay",IF(AS107=1,"No Part Time Status Entered",IF(AR107=1,"No Part Time Hours Entered",IF(ISERROR(AD107)," Unknown Values entered.",IF(V107+W107&lt;1,"Acceptable",IF(T107+U107=200, "No Contributions Entered", IF(M107="","Error Detected, Choose reason&gt;",IF(Z107="1",IF(V107=1,"Please Enter Deemed Pensionable Pay","Add relevant Details Above"),"Please give details Above")))))))))))))</f>
        <v/>
      </c>
      <c r="M107" s="260"/>
      <c r="N107" s="91"/>
      <c r="O107" s="91" t="str">
        <f t="shared" si="22"/>
        <v/>
      </c>
      <c r="P107" s="94">
        <f t="shared" si="23"/>
        <v>0</v>
      </c>
      <c r="Q107" s="94">
        <f t="shared" si="23"/>
        <v>0</v>
      </c>
      <c r="R107" s="218">
        <f>(ROUND((F107/100*'Member Info'!$W$2), 2))</f>
        <v>0</v>
      </c>
      <c r="S107" s="218" t="e">
        <f t="shared" si="24"/>
        <v>#VALUE!</v>
      </c>
      <c r="T107" s="218" t="str">
        <f t="shared" si="25"/>
        <v/>
      </c>
      <c r="U107" s="227" t="str">
        <f t="shared" si="26"/>
        <v/>
      </c>
      <c r="V107" s="228" t="str">
        <f t="shared" si="27"/>
        <v/>
      </c>
      <c r="W107" s="228" t="str">
        <f t="shared" si="28"/>
        <v/>
      </c>
      <c r="X107" s="222">
        <f t="shared" si="29"/>
        <v>0</v>
      </c>
      <c r="Y107" s="110">
        <f t="shared" si="30"/>
        <v>0</v>
      </c>
      <c r="Z107" s="235" t="str">
        <f t="shared" si="31"/>
        <v/>
      </c>
      <c r="AA107" s="240" t="b">
        <f t="shared" si="32"/>
        <v>0</v>
      </c>
      <c r="AB107" s="235">
        <f t="shared" si="33"/>
        <v>0</v>
      </c>
      <c r="AC107" s="235">
        <f>IF('Member Info'!N104="",1,"")</f>
        <v>1</v>
      </c>
      <c r="AD107" s="243" t="e">
        <f t="shared" si="34"/>
        <v>#VALUE!</v>
      </c>
      <c r="AE107" s="130" t="str">
        <f t="shared" si="21"/>
        <v/>
      </c>
      <c r="AF107" s="124">
        <f t="shared" si="35"/>
        <v>1</v>
      </c>
      <c r="AG107" s="124" t="str">
        <f>IF('Member Info'!N104&lt;&gt;"",IF(AND('Member Info'!N104&lt;=$U$1,'Member Info'!N104&gt;=$T$1),1,0),"")</f>
        <v/>
      </c>
      <c r="AI107" s="124" t="b">
        <f t="shared" si="36"/>
        <v>0</v>
      </c>
      <c r="AJ107" s="124">
        <f t="shared" si="37"/>
        <v>0</v>
      </c>
      <c r="AL107" s="124">
        <f t="shared" si="38"/>
        <v>0</v>
      </c>
      <c r="AM107" s="124">
        <f>IF('Member Info'!F104&gt;$T$1,1,0)</f>
        <v>0</v>
      </c>
      <c r="AN107" s="124" t="b">
        <f>IF(ISERROR(T107),ERROR.TYPE(#REF!)=ERROR.TYPE(T107),FALSE)</f>
        <v>0</v>
      </c>
      <c r="AO107" s="124" t="b">
        <f>IF(ISERROR(U107),ERROR.TYPE(#REF!)=ERROR.TYPE(U107),FALSE)</f>
        <v>0</v>
      </c>
      <c r="AP107" s="124">
        <f>IF('Member Info'!F104&gt;'GP1 April 25'!$U$1,1,0)</f>
        <v>0</v>
      </c>
      <c r="AQ107" s="124">
        <f t="shared" si="39"/>
        <v>0</v>
      </c>
      <c r="AR107" s="124">
        <f t="shared" si="40"/>
        <v>0</v>
      </c>
      <c r="AS107" s="124">
        <f t="shared" si="41"/>
        <v>1</v>
      </c>
    </row>
    <row r="108" spans="1:45" x14ac:dyDescent="0.25">
      <c r="A108" s="4">
        <v>77</v>
      </c>
      <c r="B108" s="164">
        <f>'Member Info'!D105</f>
        <v>0</v>
      </c>
      <c r="C108" s="164">
        <f>'Member Info'!E105</f>
        <v>0</v>
      </c>
      <c r="D108" s="164" t="str">
        <f>'Member Info'!G105</f>
        <v/>
      </c>
      <c r="E108" s="165">
        <f>'Member Info'!B105</f>
        <v>0</v>
      </c>
      <c r="F108" s="242"/>
      <c r="G108" s="166" t="str">
        <f>IF(E108=0,"",('Member Info'!K105+'Member Info'!L105))</f>
        <v/>
      </c>
      <c r="H108" s="419"/>
      <c r="I108" s="419"/>
      <c r="J108" s="26"/>
      <c r="K108" s="26"/>
      <c r="L108" s="384" t="str">
        <f>IF(E108=0,"",IF('Member Info'!F105&gt;$U$1,CONCATENATE("Joined with practice on ", TEXT('Member Info'!F105, "DD/MM/YYYY")),IF('Member Info'!N105&lt;&gt;"",IF('Member Info'!N105&lt;$T$1,CONCATENATE("Left Scheme on ", TEXT('Member Info'!N105, "DD/MM/YYYY")),IF(OR(G108="",G108=0),"Error Detected, No rate entered",IF(E108=0,"",IF(F108="","Error Detected, No Pensionable pay",IF(AS108=1,"No Part Time Status Entered",IF(AR108=1,"No Part Time Hours Entered",IF(ISERROR(AD108)," Unknown Values entered.",IF(V108+W108&lt;1,"Acceptable",IF(T108+U108=200, "No Contributions Entered", IF(M108="","Error Detected, Choose reason&gt;",IF(Z108="1",IF(V108=1,"Please Enter Deemed Pensionable Pay","Add Any Relevant Details Above"),"Please Give Details Above"))))))))))),IF(OR(G108="",G108=0),"Error Detected, No rate entered",IF(E108=0,"",IF(F108="","Error Detected, No Pensionable pay",IF(AS108=1,"No Part Time Status Entered",IF(AR108=1,"No Part Time Hours Entered",IF(ISERROR(AD108)," Unknown Values entered.",IF(V108+W108&lt;1,"Acceptable",IF(T108+U108=200, "No Contributions Entered", IF(M108="","Error Detected, Choose reason&gt;",IF(Z108="1",IF(V108=1,"Please Enter Deemed Pensionable Pay","Add relevant Details Above"),"Please give details Above")))))))))))))</f>
        <v/>
      </c>
      <c r="M108" s="260"/>
      <c r="N108" s="91"/>
      <c r="O108" s="91" t="str">
        <f t="shared" si="22"/>
        <v/>
      </c>
      <c r="P108" s="94">
        <f t="shared" si="23"/>
        <v>0</v>
      </c>
      <c r="Q108" s="94">
        <f t="shared" si="23"/>
        <v>0</v>
      </c>
      <c r="R108" s="218">
        <f>(ROUND((F108/100*'Member Info'!$W$2), 2))</f>
        <v>0</v>
      </c>
      <c r="S108" s="218" t="e">
        <f t="shared" si="24"/>
        <v>#VALUE!</v>
      </c>
      <c r="T108" s="218" t="str">
        <f t="shared" si="25"/>
        <v/>
      </c>
      <c r="U108" s="227" t="str">
        <f t="shared" si="26"/>
        <v/>
      </c>
      <c r="V108" s="228" t="str">
        <f t="shared" si="27"/>
        <v/>
      </c>
      <c r="W108" s="228" t="str">
        <f t="shared" si="28"/>
        <v/>
      </c>
      <c r="X108" s="222">
        <f t="shared" si="29"/>
        <v>0</v>
      </c>
      <c r="Y108" s="110">
        <f t="shared" si="30"/>
        <v>0</v>
      </c>
      <c r="Z108" s="235" t="str">
        <f t="shared" si="31"/>
        <v/>
      </c>
      <c r="AA108" s="240" t="b">
        <f t="shared" si="32"/>
        <v>0</v>
      </c>
      <c r="AB108" s="235">
        <f t="shared" si="33"/>
        <v>0</v>
      </c>
      <c r="AC108" s="235">
        <f>IF('Member Info'!N105="",1,"")</f>
        <v>1</v>
      </c>
      <c r="AD108" s="243" t="e">
        <f t="shared" si="34"/>
        <v>#VALUE!</v>
      </c>
      <c r="AE108" s="130" t="str">
        <f t="shared" si="21"/>
        <v/>
      </c>
      <c r="AF108" s="124">
        <f t="shared" si="35"/>
        <v>1</v>
      </c>
      <c r="AG108" s="124" t="str">
        <f>IF('Member Info'!N105&lt;&gt;"",IF(AND('Member Info'!N105&lt;=$U$1,'Member Info'!N105&gt;=$T$1),1,0),"")</f>
        <v/>
      </c>
      <c r="AI108" s="124" t="b">
        <f t="shared" si="36"/>
        <v>0</v>
      </c>
      <c r="AJ108" s="124">
        <f t="shared" si="37"/>
        <v>0</v>
      </c>
      <c r="AL108" s="124">
        <f t="shared" si="38"/>
        <v>0</v>
      </c>
      <c r="AM108" s="124">
        <f>IF('Member Info'!F105&gt;$T$1,1,0)</f>
        <v>0</v>
      </c>
      <c r="AN108" s="124" t="b">
        <f>IF(ISERROR(T108),ERROR.TYPE(#REF!)=ERROR.TYPE(T108),FALSE)</f>
        <v>0</v>
      </c>
      <c r="AO108" s="124" t="b">
        <f>IF(ISERROR(U108),ERROR.TYPE(#REF!)=ERROR.TYPE(U108),FALSE)</f>
        <v>0</v>
      </c>
      <c r="AP108" s="124">
        <f>IF('Member Info'!F105&gt;'GP1 April 25'!$U$1,1,0)</f>
        <v>0</v>
      </c>
      <c r="AQ108" s="124">
        <f t="shared" si="39"/>
        <v>0</v>
      </c>
      <c r="AR108" s="124">
        <f t="shared" si="40"/>
        <v>0</v>
      </c>
      <c r="AS108" s="124">
        <f t="shared" si="41"/>
        <v>1</v>
      </c>
    </row>
    <row r="109" spans="1:45" x14ac:dyDescent="0.25">
      <c r="A109" s="4">
        <v>78</v>
      </c>
      <c r="B109" s="164">
        <f>'Member Info'!D106</f>
        <v>0</v>
      </c>
      <c r="C109" s="164">
        <f>'Member Info'!E106</f>
        <v>0</v>
      </c>
      <c r="D109" s="164" t="str">
        <f>'Member Info'!G106</f>
        <v/>
      </c>
      <c r="E109" s="165">
        <f>'Member Info'!B106</f>
        <v>0</v>
      </c>
      <c r="F109" s="242"/>
      <c r="G109" s="166" t="str">
        <f>IF(E109=0,"",('Member Info'!K106+'Member Info'!L106))</f>
        <v/>
      </c>
      <c r="H109" s="419"/>
      <c r="I109" s="419"/>
      <c r="J109" s="26"/>
      <c r="K109" s="26"/>
      <c r="L109" s="384" t="str">
        <f>IF(E109=0,"",IF('Member Info'!F106&gt;$U$1,CONCATENATE("Joined with practice on ", TEXT('Member Info'!F106, "DD/MM/YYYY")),IF('Member Info'!N106&lt;&gt;"",IF('Member Info'!N106&lt;$T$1,CONCATENATE("Left Scheme on ", TEXT('Member Info'!N106, "DD/MM/YYYY")),IF(OR(G109="",G109=0),"Error Detected, No rate entered",IF(E109=0,"",IF(F109="","Error Detected, No Pensionable pay",IF(AS109=1,"No Part Time Status Entered",IF(AR109=1,"No Part Time Hours Entered",IF(ISERROR(AD109)," Unknown Values entered.",IF(V109+W109&lt;1,"Acceptable",IF(T109+U109=200, "No Contributions Entered", IF(M109="","Error Detected, Choose reason&gt;",IF(Z109="1",IF(V109=1,"Please Enter Deemed Pensionable Pay","Add Any Relevant Details Above"),"Please Give Details Above"))))))))))),IF(OR(G109="",G109=0),"Error Detected, No rate entered",IF(E109=0,"",IF(F109="","Error Detected, No Pensionable pay",IF(AS109=1,"No Part Time Status Entered",IF(AR109=1,"No Part Time Hours Entered",IF(ISERROR(AD109)," Unknown Values entered.",IF(V109+W109&lt;1,"Acceptable",IF(T109+U109=200, "No Contributions Entered", IF(M109="","Error Detected, Choose reason&gt;",IF(Z109="1",IF(V109=1,"Please Enter Deemed Pensionable Pay","Add relevant Details Above"),"Please give details Above")))))))))))))</f>
        <v/>
      </c>
      <c r="M109" s="260"/>
      <c r="N109" s="91"/>
      <c r="O109" s="91" t="str">
        <f t="shared" si="22"/>
        <v/>
      </c>
      <c r="P109" s="94">
        <f t="shared" si="23"/>
        <v>0</v>
      </c>
      <c r="Q109" s="94">
        <f t="shared" si="23"/>
        <v>0</v>
      </c>
      <c r="R109" s="218">
        <f>(ROUND((F109/100*'Member Info'!$W$2), 2))</f>
        <v>0</v>
      </c>
      <c r="S109" s="218" t="e">
        <f t="shared" si="24"/>
        <v>#VALUE!</v>
      </c>
      <c r="T109" s="218" t="str">
        <f t="shared" si="25"/>
        <v/>
      </c>
      <c r="U109" s="227" t="str">
        <f t="shared" si="26"/>
        <v/>
      </c>
      <c r="V109" s="228" t="str">
        <f t="shared" si="27"/>
        <v/>
      </c>
      <c r="W109" s="228" t="str">
        <f t="shared" si="28"/>
        <v/>
      </c>
      <c r="X109" s="222">
        <f t="shared" si="29"/>
        <v>0</v>
      </c>
      <c r="Y109" s="110">
        <f t="shared" si="30"/>
        <v>0</v>
      </c>
      <c r="Z109" s="235" t="str">
        <f t="shared" si="31"/>
        <v/>
      </c>
      <c r="AA109" s="240" t="b">
        <f t="shared" si="32"/>
        <v>0</v>
      </c>
      <c r="AB109" s="235">
        <f t="shared" si="33"/>
        <v>0</v>
      </c>
      <c r="AC109" s="235">
        <f>IF('Member Info'!N106="",1,"")</f>
        <v>1</v>
      </c>
      <c r="AD109" s="243" t="e">
        <f t="shared" si="34"/>
        <v>#VALUE!</v>
      </c>
      <c r="AE109" s="130" t="str">
        <f t="shared" si="21"/>
        <v/>
      </c>
      <c r="AF109" s="124">
        <f t="shared" si="35"/>
        <v>1</v>
      </c>
      <c r="AG109" s="124" t="str">
        <f>IF('Member Info'!N106&lt;&gt;"",IF(AND('Member Info'!N106&lt;=$U$1,'Member Info'!N106&gt;=$T$1),1,0),"")</f>
        <v/>
      </c>
      <c r="AI109" s="124" t="b">
        <f t="shared" si="36"/>
        <v>0</v>
      </c>
      <c r="AJ109" s="124">
        <f t="shared" si="37"/>
        <v>0</v>
      </c>
      <c r="AL109" s="124">
        <f t="shared" si="38"/>
        <v>0</v>
      </c>
      <c r="AM109" s="124">
        <f>IF('Member Info'!F106&gt;$T$1,1,0)</f>
        <v>0</v>
      </c>
      <c r="AN109" s="124" t="b">
        <f>IF(ISERROR(T109),ERROR.TYPE(#REF!)=ERROR.TYPE(T109),FALSE)</f>
        <v>0</v>
      </c>
      <c r="AO109" s="124" t="b">
        <f>IF(ISERROR(U109),ERROR.TYPE(#REF!)=ERROR.TYPE(U109),FALSE)</f>
        <v>0</v>
      </c>
      <c r="AP109" s="124">
        <f>IF('Member Info'!F106&gt;'GP1 April 25'!$U$1,1,0)</f>
        <v>0</v>
      </c>
      <c r="AQ109" s="124">
        <f t="shared" si="39"/>
        <v>0</v>
      </c>
      <c r="AR109" s="124">
        <f t="shared" si="40"/>
        <v>0</v>
      </c>
      <c r="AS109" s="124">
        <f t="shared" si="41"/>
        <v>1</v>
      </c>
    </row>
    <row r="110" spans="1:45" x14ac:dyDescent="0.25">
      <c r="A110" s="4">
        <v>79</v>
      </c>
      <c r="B110" s="164">
        <f>'Member Info'!D107</f>
        <v>0</v>
      </c>
      <c r="C110" s="164">
        <f>'Member Info'!E107</f>
        <v>0</v>
      </c>
      <c r="D110" s="164" t="str">
        <f>'Member Info'!G107</f>
        <v/>
      </c>
      <c r="E110" s="165">
        <f>'Member Info'!B107</f>
        <v>0</v>
      </c>
      <c r="F110" s="242"/>
      <c r="G110" s="166" t="str">
        <f>IF(E110=0,"",('Member Info'!K107+'Member Info'!L107))</f>
        <v/>
      </c>
      <c r="H110" s="419"/>
      <c r="I110" s="419"/>
      <c r="J110" s="26"/>
      <c r="K110" s="26"/>
      <c r="L110" s="384" t="str">
        <f>IF(E110=0,"",IF('Member Info'!F107&gt;$U$1,CONCATENATE("Joined with practice on ", TEXT('Member Info'!F107, "DD/MM/YYYY")),IF('Member Info'!N107&lt;&gt;"",IF('Member Info'!N107&lt;$T$1,CONCATENATE("Left Scheme on ", TEXT('Member Info'!N107, "DD/MM/YYYY")),IF(OR(G110="",G110=0),"Error Detected, No rate entered",IF(E110=0,"",IF(F110="","Error Detected, No Pensionable pay",IF(AS110=1,"No Part Time Status Entered",IF(AR110=1,"No Part Time Hours Entered",IF(ISERROR(AD110)," Unknown Values entered.",IF(V110+W110&lt;1,"Acceptable",IF(T110+U110=200, "No Contributions Entered", IF(M110="","Error Detected, Choose reason&gt;",IF(Z110="1",IF(V110=1,"Please Enter Deemed Pensionable Pay","Add Any Relevant Details Above"),"Please Give Details Above"))))))))))),IF(OR(G110="",G110=0),"Error Detected, No rate entered",IF(E110=0,"",IF(F110="","Error Detected, No Pensionable pay",IF(AS110=1,"No Part Time Status Entered",IF(AR110=1,"No Part Time Hours Entered",IF(ISERROR(AD110)," Unknown Values entered.",IF(V110+W110&lt;1,"Acceptable",IF(T110+U110=200, "No Contributions Entered", IF(M110="","Error Detected, Choose reason&gt;",IF(Z110="1",IF(V110=1,"Please Enter Deemed Pensionable Pay","Add relevant Details Above"),"Please give details Above")))))))))))))</f>
        <v/>
      </c>
      <c r="M110" s="260"/>
      <c r="N110" s="91"/>
      <c r="O110" s="91" t="str">
        <f t="shared" si="22"/>
        <v/>
      </c>
      <c r="P110" s="94">
        <f t="shared" si="23"/>
        <v>0</v>
      </c>
      <c r="Q110" s="94">
        <f t="shared" si="23"/>
        <v>0</v>
      </c>
      <c r="R110" s="218">
        <f>(ROUND((F110/100*'Member Info'!$W$2), 2))</f>
        <v>0</v>
      </c>
      <c r="S110" s="218" t="e">
        <f t="shared" si="24"/>
        <v>#VALUE!</v>
      </c>
      <c r="T110" s="218" t="str">
        <f t="shared" si="25"/>
        <v/>
      </c>
      <c r="U110" s="227" t="str">
        <f t="shared" si="26"/>
        <v/>
      </c>
      <c r="V110" s="228" t="str">
        <f t="shared" si="27"/>
        <v/>
      </c>
      <c r="W110" s="228" t="str">
        <f t="shared" si="28"/>
        <v/>
      </c>
      <c r="X110" s="222">
        <f t="shared" si="29"/>
        <v>0</v>
      </c>
      <c r="Y110" s="110">
        <f t="shared" si="30"/>
        <v>0</v>
      </c>
      <c r="Z110" s="235" t="str">
        <f t="shared" si="31"/>
        <v/>
      </c>
      <c r="AA110" s="240" t="b">
        <f t="shared" si="32"/>
        <v>0</v>
      </c>
      <c r="AB110" s="235">
        <f t="shared" si="33"/>
        <v>0</v>
      </c>
      <c r="AC110" s="235">
        <f>IF('Member Info'!N107="",1,"")</f>
        <v>1</v>
      </c>
      <c r="AD110" s="243" t="e">
        <f t="shared" si="34"/>
        <v>#VALUE!</v>
      </c>
      <c r="AE110" s="130" t="str">
        <f t="shared" si="21"/>
        <v/>
      </c>
      <c r="AF110" s="124">
        <f t="shared" si="35"/>
        <v>1</v>
      </c>
      <c r="AG110" s="124" t="str">
        <f>IF('Member Info'!N107&lt;&gt;"",IF(AND('Member Info'!N107&lt;=$U$1,'Member Info'!N107&gt;=$T$1),1,0),"")</f>
        <v/>
      </c>
      <c r="AI110" s="124" t="b">
        <f t="shared" si="36"/>
        <v>0</v>
      </c>
      <c r="AJ110" s="124">
        <f t="shared" si="37"/>
        <v>0</v>
      </c>
      <c r="AL110" s="124">
        <f t="shared" si="38"/>
        <v>0</v>
      </c>
      <c r="AM110" s="124">
        <f>IF('Member Info'!F107&gt;$T$1,1,0)</f>
        <v>0</v>
      </c>
      <c r="AN110" s="124" t="b">
        <f>IF(ISERROR(T110),ERROR.TYPE(#REF!)=ERROR.TYPE(T110),FALSE)</f>
        <v>0</v>
      </c>
      <c r="AO110" s="124" t="b">
        <f>IF(ISERROR(U110),ERROR.TYPE(#REF!)=ERROR.TYPE(U110),FALSE)</f>
        <v>0</v>
      </c>
      <c r="AP110" s="124">
        <f>IF('Member Info'!F107&gt;'GP1 April 25'!$U$1,1,0)</f>
        <v>0</v>
      </c>
      <c r="AQ110" s="124">
        <f t="shared" si="39"/>
        <v>0</v>
      </c>
      <c r="AR110" s="124">
        <f t="shared" si="40"/>
        <v>0</v>
      </c>
      <c r="AS110" s="124">
        <f t="shared" si="41"/>
        <v>1</v>
      </c>
    </row>
    <row r="111" spans="1:45" x14ac:dyDescent="0.25">
      <c r="A111" s="4">
        <v>80</v>
      </c>
      <c r="B111" s="164">
        <f>'Member Info'!D108</f>
        <v>0</v>
      </c>
      <c r="C111" s="164">
        <f>'Member Info'!E108</f>
        <v>0</v>
      </c>
      <c r="D111" s="164" t="str">
        <f>'Member Info'!G108</f>
        <v/>
      </c>
      <c r="E111" s="165">
        <f>'Member Info'!B108</f>
        <v>0</v>
      </c>
      <c r="F111" s="242"/>
      <c r="G111" s="166" t="str">
        <f>IF(E111=0,"",('Member Info'!K108+'Member Info'!L108))</f>
        <v/>
      </c>
      <c r="H111" s="419"/>
      <c r="I111" s="419"/>
      <c r="J111" s="26"/>
      <c r="K111" s="26"/>
      <c r="L111" s="384" t="str">
        <f>IF(E111=0,"",IF('Member Info'!F108&gt;$U$1,CONCATENATE("Joined with practice on ", TEXT('Member Info'!F108, "DD/MM/YYYY")),IF('Member Info'!N108&lt;&gt;"",IF('Member Info'!N108&lt;$T$1,CONCATENATE("Left Scheme on ", TEXT('Member Info'!N108, "DD/MM/YYYY")),IF(OR(G111="",G111=0),"Error Detected, No rate entered",IF(E111=0,"",IF(F111="","Error Detected, No Pensionable pay",IF(AS111=1,"No Part Time Status Entered",IF(AR111=1,"No Part Time Hours Entered",IF(ISERROR(AD111)," Unknown Values entered.",IF(V111+W111&lt;1,"Acceptable",IF(T111+U111=200, "No Contributions Entered", IF(M111="","Error Detected, Choose reason&gt;",IF(Z111="1",IF(V111=1,"Please Enter Deemed Pensionable Pay","Add Any Relevant Details Above"),"Please Give Details Above"))))))))))),IF(OR(G111="",G111=0),"Error Detected, No rate entered",IF(E111=0,"",IF(F111="","Error Detected, No Pensionable pay",IF(AS111=1,"No Part Time Status Entered",IF(AR111=1,"No Part Time Hours Entered",IF(ISERROR(AD111)," Unknown Values entered.",IF(V111+W111&lt;1,"Acceptable",IF(T111+U111=200, "No Contributions Entered", IF(M111="","Error Detected, Choose reason&gt;",IF(Z111="1",IF(V111=1,"Please Enter Deemed Pensionable Pay","Add relevant Details Above"),"Please give details Above")))))))))))))</f>
        <v/>
      </c>
      <c r="M111" s="260"/>
      <c r="N111" s="91"/>
      <c r="O111" s="91" t="str">
        <f t="shared" si="22"/>
        <v/>
      </c>
      <c r="P111" s="94">
        <f t="shared" si="23"/>
        <v>0</v>
      </c>
      <c r="Q111" s="94">
        <f t="shared" si="23"/>
        <v>0</v>
      </c>
      <c r="R111" s="218">
        <f>(ROUND((F111/100*'Member Info'!$W$2), 2))</f>
        <v>0</v>
      </c>
      <c r="S111" s="218" t="e">
        <f t="shared" si="24"/>
        <v>#VALUE!</v>
      </c>
      <c r="T111" s="218" t="str">
        <f t="shared" si="25"/>
        <v/>
      </c>
      <c r="U111" s="227" t="str">
        <f t="shared" si="26"/>
        <v/>
      </c>
      <c r="V111" s="228" t="str">
        <f t="shared" si="27"/>
        <v/>
      </c>
      <c r="W111" s="228" t="str">
        <f t="shared" si="28"/>
        <v/>
      </c>
      <c r="X111" s="222">
        <f t="shared" si="29"/>
        <v>0</v>
      </c>
      <c r="Y111" s="110">
        <f t="shared" si="30"/>
        <v>0</v>
      </c>
      <c r="Z111" s="235" t="str">
        <f t="shared" si="31"/>
        <v/>
      </c>
      <c r="AA111" s="240" t="b">
        <f t="shared" si="32"/>
        <v>0</v>
      </c>
      <c r="AB111" s="235">
        <f t="shared" si="33"/>
        <v>0</v>
      </c>
      <c r="AC111" s="235">
        <f>IF('Member Info'!N108="",1,"")</f>
        <v>1</v>
      </c>
      <c r="AD111" s="243" t="e">
        <f t="shared" si="34"/>
        <v>#VALUE!</v>
      </c>
      <c r="AE111" s="130" t="str">
        <f t="shared" si="21"/>
        <v/>
      </c>
      <c r="AF111" s="124">
        <f t="shared" si="35"/>
        <v>1</v>
      </c>
      <c r="AG111" s="124" t="str">
        <f>IF('Member Info'!N108&lt;&gt;"",IF(AND('Member Info'!N108&lt;=$U$1,'Member Info'!N108&gt;=$T$1),1,0),"")</f>
        <v/>
      </c>
      <c r="AI111" s="124" t="b">
        <f t="shared" si="36"/>
        <v>0</v>
      </c>
      <c r="AJ111" s="124">
        <f t="shared" si="37"/>
        <v>0</v>
      </c>
      <c r="AL111" s="124">
        <f t="shared" si="38"/>
        <v>0</v>
      </c>
      <c r="AM111" s="124">
        <f>IF('Member Info'!F108&gt;$T$1,1,0)</f>
        <v>0</v>
      </c>
      <c r="AN111" s="124" t="b">
        <f>IF(ISERROR(T111),ERROR.TYPE(#REF!)=ERROR.TYPE(T111),FALSE)</f>
        <v>0</v>
      </c>
      <c r="AO111" s="124" t="b">
        <f>IF(ISERROR(U111),ERROR.TYPE(#REF!)=ERROR.TYPE(U111),FALSE)</f>
        <v>0</v>
      </c>
      <c r="AP111" s="124">
        <f>IF('Member Info'!F108&gt;'GP1 April 25'!$U$1,1,0)</f>
        <v>0</v>
      </c>
      <c r="AQ111" s="124">
        <f t="shared" si="39"/>
        <v>0</v>
      </c>
      <c r="AR111" s="124">
        <f t="shared" si="40"/>
        <v>0</v>
      </c>
      <c r="AS111" s="124">
        <f t="shared" si="41"/>
        <v>1</v>
      </c>
    </row>
    <row r="112" spans="1:45" x14ac:dyDescent="0.25">
      <c r="A112" s="4">
        <v>81</v>
      </c>
      <c r="B112" s="164">
        <f>'Member Info'!D109</f>
        <v>0</v>
      </c>
      <c r="C112" s="164">
        <f>'Member Info'!E109</f>
        <v>0</v>
      </c>
      <c r="D112" s="164" t="str">
        <f>'Member Info'!G109</f>
        <v/>
      </c>
      <c r="E112" s="165">
        <f>'Member Info'!B109</f>
        <v>0</v>
      </c>
      <c r="F112" s="242"/>
      <c r="G112" s="166" t="str">
        <f>IF(E112=0,"",('Member Info'!K109+'Member Info'!L109))</f>
        <v/>
      </c>
      <c r="H112" s="419"/>
      <c r="I112" s="419"/>
      <c r="J112" s="26"/>
      <c r="K112" s="26"/>
      <c r="L112" s="384" t="str">
        <f>IF(E112=0,"",IF('Member Info'!F109&gt;$U$1,CONCATENATE("Joined with practice on ", TEXT('Member Info'!F109, "DD/MM/YYYY")),IF('Member Info'!N109&lt;&gt;"",IF('Member Info'!N109&lt;$T$1,CONCATENATE("Left Scheme on ", TEXT('Member Info'!N109, "DD/MM/YYYY")),IF(OR(G112="",G112=0),"Error Detected, No rate entered",IF(E112=0,"",IF(F112="","Error Detected, No Pensionable pay",IF(AS112=1,"No Part Time Status Entered",IF(AR112=1,"No Part Time Hours Entered",IF(ISERROR(AD112)," Unknown Values entered.",IF(V112+W112&lt;1,"Acceptable",IF(T112+U112=200, "No Contributions Entered", IF(M112="","Error Detected, Choose reason&gt;",IF(Z112="1",IF(V112=1,"Please Enter Deemed Pensionable Pay","Add Any Relevant Details Above"),"Please Give Details Above"))))))))))),IF(OR(G112="",G112=0),"Error Detected, No rate entered",IF(E112=0,"",IF(F112="","Error Detected, No Pensionable pay",IF(AS112=1,"No Part Time Status Entered",IF(AR112=1,"No Part Time Hours Entered",IF(ISERROR(AD112)," Unknown Values entered.",IF(V112+W112&lt;1,"Acceptable",IF(T112+U112=200, "No Contributions Entered", IF(M112="","Error Detected, Choose reason&gt;",IF(Z112="1",IF(V112=1,"Please Enter Deemed Pensionable Pay","Add relevant Details Above"),"Please give details Above")))))))))))))</f>
        <v/>
      </c>
      <c r="M112" s="260"/>
      <c r="N112" s="91"/>
      <c r="O112" s="91" t="str">
        <f t="shared" si="22"/>
        <v/>
      </c>
      <c r="P112" s="94">
        <f t="shared" si="23"/>
        <v>0</v>
      </c>
      <c r="Q112" s="94">
        <f t="shared" si="23"/>
        <v>0</v>
      </c>
      <c r="R112" s="218">
        <f>(ROUND((F112/100*'Member Info'!$W$2), 2))</f>
        <v>0</v>
      </c>
      <c r="S112" s="218" t="e">
        <f t="shared" si="24"/>
        <v>#VALUE!</v>
      </c>
      <c r="T112" s="218" t="str">
        <f t="shared" si="25"/>
        <v/>
      </c>
      <c r="U112" s="227" t="str">
        <f t="shared" si="26"/>
        <v/>
      </c>
      <c r="V112" s="228" t="str">
        <f t="shared" si="27"/>
        <v/>
      </c>
      <c r="W112" s="228" t="str">
        <f t="shared" si="28"/>
        <v/>
      </c>
      <c r="X112" s="222">
        <f t="shared" si="29"/>
        <v>0</v>
      </c>
      <c r="Y112" s="110">
        <f t="shared" si="30"/>
        <v>0</v>
      </c>
      <c r="Z112" s="235" t="str">
        <f t="shared" si="31"/>
        <v/>
      </c>
      <c r="AA112" s="240" t="b">
        <f t="shared" si="32"/>
        <v>0</v>
      </c>
      <c r="AB112" s="235">
        <f t="shared" si="33"/>
        <v>0</v>
      </c>
      <c r="AC112" s="235">
        <f>IF('Member Info'!N109="",1,"")</f>
        <v>1</v>
      </c>
      <c r="AD112" s="243" t="e">
        <f t="shared" si="34"/>
        <v>#VALUE!</v>
      </c>
      <c r="AE112" s="130" t="str">
        <f t="shared" si="21"/>
        <v/>
      </c>
      <c r="AF112" s="124">
        <f t="shared" si="35"/>
        <v>1</v>
      </c>
      <c r="AG112" s="124" t="str">
        <f>IF('Member Info'!N109&lt;&gt;"",IF(AND('Member Info'!N109&lt;=$U$1,'Member Info'!N109&gt;=$T$1),1,0),"")</f>
        <v/>
      </c>
      <c r="AI112" s="124" t="b">
        <f t="shared" si="36"/>
        <v>0</v>
      </c>
      <c r="AJ112" s="124">
        <f t="shared" si="37"/>
        <v>0</v>
      </c>
      <c r="AL112" s="124">
        <f t="shared" si="38"/>
        <v>0</v>
      </c>
      <c r="AM112" s="124">
        <f>IF('Member Info'!F109&gt;$T$1,1,0)</f>
        <v>0</v>
      </c>
      <c r="AN112" s="124" t="b">
        <f>IF(ISERROR(T112),ERROR.TYPE(#REF!)=ERROR.TYPE(T112),FALSE)</f>
        <v>0</v>
      </c>
      <c r="AO112" s="124" t="b">
        <f>IF(ISERROR(U112),ERROR.TYPE(#REF!)=ERROR.TYPE(U112),FALSE)</f>
        <v>0</v>
      </c>
      <c r="AP112" s="124">
        <f>IF('Member Info'!F109&gt;'GP1 April 25'!$U$1,1,0)</f>
        <v>0</v>
      </c>
      <c r="AQ112" s="124">
        <f t="shared" si="39"/>
        <v>0</v>
      </c>
      <c r="AR112" s="124">
        <f t="shared" si="40"/>
        <v>0</v>
      </c>
      <c r="AS112" s="124">
        <f t="shared" si="41"/>
        <v>1</v>
      </c>
    </row>
    <row r="113" spans="1:45" x14ac:dyDescent="0.25">
      <c r="A113" s="4">
        <v>82</v>
      </c>
      <c r="B113" s="164">
        <f>'Member Info'!D110</f>
        <v>0</v>
      </c>
      <c r="C113" s="164">
        <f>'Member Info'!E110</f>
        <v>0</v>
      </c>
      <c r="D113" s="164" t="str">
        <f>'Member Info'!G110</f>
        <v/>
      </c>
      <c r="E113" s="165">
        <f>'Member Info'!B110</f>
        <v>0</v>
      </c>
      <c r="F113" s="242"/>
      <c r="G113" s="166" t="str">
        <f>IF(E113=0,"",('Member Info'!K110+'Member Info'!L110))</f>
        <v/>
      </c>
      <c r="H113" s="419"/>
      <c r="I113" s="419"/>
      <c r="J113" s="26"/>
      <c r="K113" s="26"/>
      <c r="L113" s="384" t="str">
        <f>IF(E113=0,"",IF('Member Info'!F110&gt;$U$1,CONCATENATE("Joined with practice on ", TEXT('Member Info'!F110, "DD/MM/YYYY")),IF('Member Info'!N110&lt;&gt;"",IF('Member Info'!N110&lt;$T$1,CONCATENATE("Left Scheme on ", TEXT('Member Info'!N110, "DD/MM/YYYY")),IF(OR(G113="",G113=0),"Error Detected, No rate entered",IF(E113=0,"",IF(F113="","Error Detected, No Pensionable pay",IF(AS113=1,"No Part Time Status Entered",IF(AR113=1,"No Part Time Hours Entered",IF(ISERROR(AD113)," Unknown Values entered.",IF(V113+W113&lt;1,"Acceptable",IF(T113+U113=200, "No Contributions Entered", IF(M113="","Error Detected, Choose reason&gt;",IF(Z113="1",IF(V113=1,"Please Enter Deemed Pensionable Pay","Add Any Relevant Details Above"),"Please Give Details Above"))))))))))),IF(OR(G113="",G113=0),"Error Detected, No rate entered",IF(E113=0,"",IF(F113="","Error Detected, No Pensionable pay",IF(AS113=1,"No Part Time Status Entered",IF(AR113=1,"No Part Time Hours Entered",IF(ISERROR(AD113)," Unknown Values entered.",IF(V113+W113&lt;1,"Acceptable",IF(T113+U113=200, "No Contributions Entered", IF(M113="","Error Detected, Choose reason&gt;",IF(Z113="1",IF(V113=1,"Please Enter Deemed Pensionable Pay","Add relevant Details Above"),"Please give details Above")))))))))))))</f>
        <v/>
      </c>
      <c r="M113" s="260"/>
      <c r="N113" s="91"/>
      <c r="O113" s="91" t="str">
        <f t="shared" si="22"/>
        <v/>
      </c>
      <c r="P113" s="94">
        <f t="shared" si="23"/>
        <v>0</v>
      </c>
      <c r="Q113" s="94">
        <f t="shared" si="23"/>
        <v>0</v>
      </c>
      <c r="R113" s="218">
        <f>(ROUND((F113/100*'Member Info'!$W$2), 2))</f>
        <v>0</v>
      </c>
      <c r="S113" s="218" t="e">
        <f t="shared" si="24"/>
        <v>#VALUE!</v>
      </c>
      <c r="T113" s="218" t="str">
        <f t="shared" si="25"/>
        <v/>
      </c>
      <c r="U113" s="227" t="str">
        <f t="shared" si="26"/>
        <v/>
      </c>
      <c r="V113" s="228" t="str">
        <f t="shared" si="27"/>
        <v/>
      </c>
      <c r="W113" s="228" t="str">
        <f t="shared" si="28"/>
        <v/>
      </c>
      <c r="X113" s="222">
        <f t="shared" si="29"/>
        <v>0</v>
      </c>
      <c r="Y113" s="110">
        <f t="shared" si="30"/>
        <v>0</v>
      </c>
      <c r="Z113" s="235" t="str">
        <f t="shared" si="31"/>
        <v/>
      </c>
      <c r="AA113" s="240" t="b">
        <f t="shared" si="32"/>
        <v>0</v>
      </c>
      <c r="AB113" s="235">
        <f t="shared" si="33"/>
        <v>0</v>
      </c>
      <c r="AC113" s="235">
        <f>IF('Member Info'!N110="",1,"")</f>
        <v>1</v>
      </c>
      <c r="AD113" s="243" t="e">
        <f t="shared" si="34"/>
        <v>#VALUE!</v>
      </c>
      <c r="AE113" s="130" t="str">
        <f t="shared" si="21"/>
        <v/>
      </c>
      <c r="AF113" s="124">
        <f t="shared" si="35"/>
        <v>1</v>
      </c>
      <c r="AG113" s="124" t="str">
        <f>IF('Member Info'!N110&lt;&gt;"",IF(AND('Member Info'!N110&lt;=$U$1,'Member Info'!N110&gt;=$T$1),1,0),"")</f>
        <v/>
      </c>
      <c r="AI113" s="124" t="b">
        <f t="shared" si="36"/>
        <v>0</v>
      </c>
      <c r="AJ113" s="124">
        <f t="shared" si="37"/>
        <v>0</v>
      </c>
      <c r="AL113" s="124">
        <f t="shared" si="38"/>
        <v>0</v>
      </c>
      <c r="AM113" s="124">
        <f>IF('Member Info'!F110&gt;$T$1,1,0)</f>
        <v>0</v>
      </c>
      <c r="AN113" s="124" t="b">
        <f>IF(ISERROR(T113),ERROR.TYPE(#REF!)=ERROR.TYPE(T113),FALSE)</f>
        <v>0</v>
      </c>
      <c r="AO113" s="124" t="b">
        <f>IF(ISERROR(U113),ERROR.TYPE(#REF!)=ERROR.TYPE(U113),FALSE)</f>
        <v>0</v>
      </c>
      <c r="AP113" s="124">
        <f>IF('Member Info'!F110&gt;'GP1 April 25'!$U$1,1,0)</f>
        <v>0</v>
      </c>
      <c r="AQ113" s="124">
        <f t="shared" si="39"/>
        <v>0</v>
      </c>
      <c r="AR113" s="124">
        <f t="shared" si="40"/>
        <v>0</v>
      </c>
      <c r="AS113" s="124">
        <f t="shared" si="41"/>
        <v>1</v>
      </c>
    </row>
    <row r="114" spans="1:45" x14ac:dyDescent="0.25">
      <c r="A114" s="4">
        <v>83</v>
      </c>
      <c r="B114" s="164">
        <f>'Member Info'!D111</f>
        <v>0</v>
      </c>
      <c r="C114" s="164">
        <f>'Member Info'!E111</f>
        <v>0</v>
      </c>
      <c r="D114" s="164" t="str">
        <f>'Member Info'!G111</f>
        <v/>
      </c>
      <c r="E114" s="165">
        <f>'Member Info'!B111</f>
        <v>0</v>
      </c>
      <c r="F114" s="242"/>
      <c r="G114" s="166" t="str">
        <f>IF(E114=0,"",('Member Info'!K111+'Member Info'!L111))</f>
        <v/>
      </c>
      <c r="H114" s="419"/>
      <c r="I114" s="419"/>
      <c r="J114" s="26"/>
      <c r="K114" s="26"/>
      <c r="L114" s="384" t="str">
        <f>IF(E114=0,"",IF('Member Info'!F111&gt;$U$1,CONCATENATE("Joined with practice on ", TEXT('Member Info'!F111, "DD/MM/YYYY")),IF('Member Info'!N111&lt;&gt;"",IF('Member Info'!N111&lt;$T$1,CONCATENATE("Left Scheme on ", TEXT('Member Info'!N111, "DD/MM/YYYY")),IF(OR(G114="",G114=0),"Error Detected, No rate entered",IF(E114=0,"",IF(F114="","Error Detected, No Pensionable pay",IF(AS114=1,"No Part Time Status Entered",IF(AR114=1,"No Part Time Hours Entered",IF(ISERROR(AD114)," Unknown Values entered.",IF(V114+W114&lt;1,"Acceptable",IF(T114+U114=200, "No Contributions Entered", IF(M114="","Error Detected, Choose reason&gt;",IF(Z114="1",IF(V114=1,"Please Enter Deemed Pensionable Pay","Add Any Relevant Details Above"),"Please Give Details Above"))))))))))),IF(OR(G114="",G114=0),"Error Detected, No rate entered",IF(E114=0,"",IF(F114="","Error Detected, No Pensionable pay",IF(AS114=1,"No Part Time Status Entered",IF(AR114=1,"No Part Time Hours Entered",IF(ISERROR(AD114)," Unknown Values entered.",IF(V114+W114&lt;1,"Acceptable",IF(T114+U114=200, "No Contributions Entered", IF(M114="","Error Detected, Choose reason&gt;",IF(Z114="1",IF(V114=1,"Please Enter Deemed Pensionable Pay","Add relevant Details Above"),"Please give details Above")))))))))))))</f>
        <v/>
      </c>
      <c r="M114" s="260"/>
      <c r="N114" s="91"/>
      <c r="O114" s="91" t="str">
        <f t="shared" si="22"/>
        <v/>
      </c>
      <c r="P114" s="94">
        <f t="shared" si="23"/>
        <v>0</v>
      </c>
      <c r="Q114" s="94">
        <f t="shared" si="23"/>
        <v>0</v>
      </c>
      <c r="R114" s="218">
        <f>(ROUND((F114/100*'Member Info'!$W$2), 2))</f>
        <v>0</v>
      </c>
      <c r="S114" s="218" t="e">
        <f t="shared" si="24"/>
        <v>#VALUE!</v>
      </c>
      <c r="T114" s="218" t="str">
        <f t="shared" si="25"/>
        <v/>
      </c>
      <c r="U114" s="227" t="str">
        <f t="shared" si="26"/>
        <v/>
      </c>
      <c r="V114" s="228" t="str">
        <f t="shared" si="27"/>
        <v/>
      </c>
      <c r="W114" s="228" t="str">
        <f t="shared" si="28"/>
        <v/>
      </c>
      <c r="X114" s="222">
        <f t="shared" si="29"/>
        <v>0</v>
      </c>
      <c r="Y114" s="110">
        <f t="shared" si="30"/>
        <v>0</v>
      </c>
      <c r="Z114" s="235" t="str">
        <f t="shared" si="31"/>
        <v/>
      </c>
      <c r="AA114" s="240" t="b">
        <f t="shared" si="32"/>
        <v>0</v>
      </c>
      <c r="AB114" s="235">
        <f t="shared" si="33"/>
        <v>0</v>
      </c>
      <c r="AC114" s="235">
        <f>IF('Member Info'!N111="",1,"")</f>
        <v>1</v>
      </c>
      <c r="AD114" s="243" t="e">
        <f t="shared" si="34"/>
        <v>#VALUE!</v>
      </c>
      <c r="AE114" s="130" t="str">
        <f t="shared" si="21"/>
        <v/>
      </c>
      <c r="AF114" s="124">
        <f t="shared" si="35"/>
        <v>1</v>
      </c>
      <c r="AG114" s="124" t="str">
        <f>IF('Member Info'!N111&lt;&gt;"",IF(AND('Member Info'!N111&lt;=$U$1,'Member Info'!N111&gt;=$T$1),1,0),"")</f>
        <v/>
      </c>
      <c r="AI114" s="124" t="b">
        <f t="shared" si="36"/>
        <v>0</v>
      </c>
      <c r="AJ114" s="124">
        <f t="shared" si="37"/>
        <v>0</v>
      </c>
      <c r="AL114" s="124">
        <f t="shared" si="38"/>
        <v>0</v>
      </c>
      <c r="AM114" s="124">
        <f>IF('Member Info'!F111&gt;$T$1,1,0)</f>
        <v>0</v>
      </c>
      <c r="AN114" s="124" t="b">
        <f>IF(ISERROR(T114),ERROR.TYPE(#REF!)=ERROR.TYPE(T114),FALSE)</f>
        <v>0</v>
      </c>
      <c r="AO114" s="124" t="b">
        <f>IF(ISERROR(U114),ERROR.TYPE(#REF!)=ERROR.TYPE(U114),FALSE)</f>
        <v>0</v>
      </c>
      <c r="AP114" s="124">
        <f>IF('Member Info'!F111&gt;'GP1 April 25'!$U$1,1,0)</f>
        <v>0</v>
      </c>
      <c r="AQ114" s="124">
        <f t="shared" si="39"/>
        <v>0</v>
      </c>
      <c r="AR114" s="124">
        <f t="shared" si="40"/>
        <v>0</v>
      </c>
      <c r="AS114" s="124">
        <f t="shared" si="41"/>
        <v>1</v>
      </c>
    </row>
    <row r="115" spans="1:45" x14ac:dyDescent="0.25">
      <c r="A115" s="4">
        <v>84</v>
      </c>
      <c r="B115" s="164">
        <f>'Member Info'!D112</f>
        <v>0</v>
      </c>
      <c r="C115" s="164">
        <f>'Member Info'!E112</f>
        <v>0</v>
      </c>
      <c r="D115" s="164" t="str">
        <f>'Member Info'!G112</f>
        <v/>
      </c>
      <c r="E115" s="165">
        <f>'Member Info'!B112</f>
        <v>0</v>
      </c>
      <c r="F115" s="242"/>
      <c r="G115" s="166" t="str">
        <f>IF(E115=0,"",('Member Info'!K112+'Member Info'!L112))</f>
        <v/>
      </c>
      <c r="H115" s="419"/>
      <c r="I115" s="419"/>
      <c r="J115" s="26"/>
      <c r="K115" s="26"/>
      <c r="L115" s="384" t="str">
        <f>IF(E115=0,"",IF('Member Info'!F112&gt;$U$1,CONCATENATE("Joined with practice on ", TEXT('Member Info'!F112, "DD/MM/YYYY")),IF('Member Info'!N112&lt;&gt;"",IF('Member Info'!N112&lt;$T$1,CONCATENATE("Left Scheme on ", TEXT('Member Info'!N112, "DD/MM/YYYY")),IF(OR(G115="",G115=0),"Error Detected, No rate entered",IF(E115=0,"",IF(F115="","Error Detected, No Pensionable pay",IF(AS115=1,"No Part Time Status Entered",IF(AR115=1,"No Part Time Hours Entered",IF(ISERROR(AD115)," Unknown Values entered.",IF(V115+W115&lt;1,"Acceptable",IF(T115+U115=200, "No Contributions Entered", IF(M115="","Error Detected, Choose reason&gt;",IF(Z115="1",IF(V115=1,"Please Enter Deemed Pensionable Pay","Add Any Relevant Details Above"),"Please Give Details Above"))))))))))),IF(OR(G115="",G115=0),"Error Detected, No rate entered",IF(E115=0,"",IF(F115="","Error Detected, No Pensionable pay",IF(AS115=1,"No Part Time Status Entered",IF(AR115=1,"No Part Time Hours Entered",IF(ISERROR(AD115)," Unknown Values entered.",IF(V115+W115&lt;1,"Acceptable",IF(T115+U115=200, "No Contributions Entered", IF(M115="","Error Detected, Choose reason&gt;",IF(Z115="1",IF(V115=1,"Please Enter Deemed Pensionable Pay","Add relevant Details Above"),"Please give details Above")))))))))))))</f>
        <v/>
      </c>
      <c r="M115" s="260"/>
      <c r="N115" s="91"/>
      <c r="O115" s="91" t="str">
        <f t="shared" si="22"/>
        <v/>
      </c>
      <c r="P115" s="94">
        <f t="shared" si="23"/>
        <v>0</v>
      </c>
      <c r="Q115" s="94">
        <f t="shared" si="23"/>
        <v>0</v>
      </c>
      <c r="R115" s="218">
        <f>(ROUND((F115/100*'Member Info'!$W$2), 2))</f>
        <v>0</v>
      </c>
      <c r="S115" s="218" t="e">
        <f t="shared" si="24"/>
        <v>#VALUE!</v>
      </c>
      <c r="T115" s="218" t="str">
        <f t="shared" si="25"/>
        <v/>
      </c>
      <c r="U115" s="227" t="str">
        <f t="shared" si="26"/>
        <v/>
      </c>
      <c r="V115" s="228" t="str">
        <f t="shared" si="27"/>
        <v/>
      </c>
      <c r="W115" s="228" t="str">
        <f t="shared" si="28"/>
        <v/>
      </c>
      <c r="X115" s="222">
        <f t="shared" si="29"/>
        <v>0</v>
      </c>
      <c r="Y115" s="110">
        <f t="shared" si="30"/>
        <v>0</v>
      </c>
      <c r="Z115" s="235" t="str">
        <f t="shared" si="31"/>
        <v/>
      </c>
      <c r="AA115" s="240" t="b">
        <f t="shared" si="32"/>
        <v>0</v>
      </c>
      <c r="AB115" s="235">
        <f t="shared" si="33"/>
        <v>0</v>
      </c>
      <c r="AC115" s="235">
        <f>IF('Member Info'!N112="",1,"")</f>
        <v>1</v>
      </c>
      <c r="AD115" s="243" t="e">
        <f t="shared" si="34"/>
        <v>#VALUE!</v>
      </c>
      <c r="AE115" s="130" t="str">
        <f t="shared" si="21"/>
        <v/>
      </c>
      <c r="AF115" s="124">
        <f t="shared" si="35"/>
        <v>1</v>
      </c>
      <c r="AG115" s="124" t="str">
        <f>IF('Member Info'!N112&lt;&gt;"",IF(AND('Member Info'!N112&lt;=$U$1,'Member Info'!N112&gt;=$T$1),1,0),"")</f>
        <v/>
      </c>
      <c r="AI115" s="124" t="b">
        <f t="shared" si="36"/>
        <v>0</v>
      </c>
      <c r="AJ115" s="124">
        <f t="shared" si="37"/>
        <v>0</v>
      </c>
      <c r="AL115" s="124">
        <f t="shared" si="38"/>
        <v>0</v>
      </c>
      <c r="AM115" s="124">
        <f>IF('Member Info'!F112&gt;$T$1,1,0)</f>
        <v>0</v>
      </c>
      <c r="AN115" s="124" t="b">
        <f>IF(ISERROR(T115),ERROR.TYPE(#REF!)=ERROR.TYPE(T115),FALSE)</f>
        <v>0</v>
      </c>
      <c r="AO115" s="124" t="b">
        <f>IF(ISERROR(U115),ERROR.TYPE(#REF!)=ERROR.TYPE(U115),FALSE)</f>
        <v>0</v>
      </c>
      <c r="AP115" s="124">
        <f>IF('Member Info'!F112&gt;'GP1 April 25'!$U$1,1,0)</f>
        <v>0</v>
      </c>
      <c r="AQ115" s="124">
        <f t="shared" si="39"/>
        <v>0</v>
      </c>
      <c r="AR115" s="124">
        <f t="shared" si="40"/>
        <v>0</v>
      </c>
      <c r="AS115" s="124">
        <f t="shared" si="41"/>
        <v>1</v>
      </c>
    </row>
    <row r="116" spans="1:45" x14ac:dyDescent="0.25">
      <c r="A116" s="4">
        <v>85</v>
      </c>
      <c r="B116" s="164">
        <f>'Member Info'!D113</f>
        <v>0</v>
      </c>
      <c r="C116" s="164">
        <f>'Member Info'!E113</f>
        <v>0</v>
      </c>
      <c r="D116" s="164" t="str">
        <f>'Member Info'!G113</f>
        <v/>
      </c>
      <c r="E116" s="165">
        <f>'Member Info'!B113</f>
        <v>0</v>
      </c>
      <c r="F116" s="242"/>
      <c r="G116" s="166" t="str">
        <f>IF(E116=0,"",('Member Info'!K113+'Member Info'!L113))</f>
        <v/>
      </c>
      <c r="H116" s="419"/>
      <c r="I116" s="419"/>
      <c r="J116" s="26"/>
      <c r="K116" s="26"/>
      <c r="L116" s="384" t="str">
        <f>IF(E116=0,"",IF('Member Info'!F113&gt;$U$1,CONCATENATE("Joined with practice on ", TEXT('Member Info'!F113, "DD/MM/YYYY")),IF('Member Info'!N113&lt;&gt;"",IF('Member Info'!N113&lt;$T$1,CONCATENATE("Left Scheme on ", TEXT('Member Info'!N113, "DD/MM/YYYY")),IF(OR(G116="",G116=0),"Error Detected, No rate entered",IF(E116=0,"",IF(F116="","Error Detected, No Pensionable pay",IF(AS116=1,"No Part Time Status Entered",IF(AR116=1,"No Part Time Hours Entered",IF(ISERROR(AD116)," Unknown Values entered.",IF(V116+W116&lt;1,"Acceptable",IF(T116+U116=200, "No Contributions Entered", IF(M116="","Error Detected, Choose reason&gt;",IF(Z116="1",IF(V116=1,"Please Enter Deemed Pensionable Pay","Add Any Relevant Details Above"),"Please Give Details Above"))))))))))),IF(OR(G116="",G116=0),"Error Detected, No rate entered",IF(E116=0,"",IF(F116="","Error Detected, No Pensionable pay",IF(AS116=1,"No Part Time Status Entered",IF(AR116=1,"No Part Time Hours Entered",IF(ISERROR(AD116)," Unknown Values entered.",IF(V116+W116&lt;1,"Acceptable",IF(T116+U116=200, "No Contributions Entered", IF(M116="","Error Detected, Choose reason&gt;",IF(Z116="1",IF(V116=1,"Please Enter Deemed Pensionable Pay","Add relevant Details Above"),"Please give details Above")))))))))))))</f>
        <v/>
      </c>
      <c r="M116" s="260"/>
      <c r="N116" s="91"/>
      <c r="O116" s="91" t="str">
        <f t="shared" si="22"/>
        <v/>
      </c>
      <c r="P116" s="94">
        <f t="shared" si="23"/>
        <v>0</v>
      </c>
      <c r="Q116" s="94">
        <f t="shared" si="23"/>
        <v>0</v>
      </c>
      <c r="R116" s="218">
        <f>(ROUND((F116/100*'Member Info'!$W$2), 2))</f>
        <v>0</v>
      </c>
      <c r="S116" s="218" t="e">
        <f t="shared" si="24"/>
        <v>#VALUE!</v>
      </c>
      <c r="T116" s="218" t="str">
        <f t="shared" si="25"/>
        <v/>
      </c>
      <c r="U116" s="227" t="str">
        <f t="shared" si="26"/>
        <v/>
      </c>
      <c r="V116" s="228" t="str">
        <f t="shared" si="27"/>
        <v/>
      </c>
      <c r="W116" s="228" t="str">
        <f t="shared" si="28"/>
        <v/>
      </c>
      <c r="X116" s="222">
        <f t="shared" si="29"/>
        <v>0</v>
      </c>
      <c r="Y116" s="110">
        <f t="shared" si="30"/>
        <v>0</v>
      </c>
      <c r="Z116" s="235" t="str">
        <f t="shared" si="31"/>
        <v/>
      </c>
      <c r="AA116" s="240" t="b">
        <f t="shared" si="32"/>
        <v>0</v>
      </c>
      <c r="AB116" s="235">
        <f t="shared" si="33"/>
        <v>0</v>
      </c>
      <c r="AC116" s="235">
        <f>IF('Member Info'!N113="",1,"")</f>
        <v>1</v>
      </c>
      <c r="AD116" s="243" t="e">
        <f t="shared" si="34"/>
        <v>#VALUE!</v>
      </c>
      <c r="AE116" s="130" t="str">
        <f t="shared" si="21"/>
        <v/>
      </c>
      <c r="AF116" s="124">
        <f t="shared" si="35"/>
        <v>1</v>
      </c>
      <c r="AG116" s="124" t="str">
        <f>IF('Member Info'!N113&lt;&gt;"",IF(AND('Member Info'!N113&lt;=$U$1,'Member Info'!N113&gt;=$T$1),1,0),"")</f>
        <v/>
      </c>
      <c r="AI116" s="124" t="b">
        <f t="shared" si="36"/>
        <v>0</v>
      </c>
      <c r="AJ116" s="124">
        <f t="shared" si="37"/>
        <v>0</v>
      </c>
      <c r="AL116" s="124">
        <f t="shared" si="38"/>
        <v>0</v>
      </c>
      <c r="AM116" s="124">
        <f>IF('Member Info'!F113&gt;$T$1,1,0)</f>
        <v>0</v>
      </c>
      <c r="AN116" s="124" t="b">
        <f>IF(ISERROR(T116),ERROR.TYPE(#REF!)=ERROR.TYPE(T116),FALSE)</f>
        <v>0</v>
      </c>
      <c r="AO116" s="124" t="b">
        <f>IF(ISERROR(U116),ERROR.TYPE(#REF!)=ERROR.TYPE(U116),FALSE)</f>
        <v>0</v>
      </c>
      <c r="AP116" s="124">
        <f>IF('Member Info'!F113&gt;'GP1 April 25'!$U$1,1,0)</f>
        <v>0</v>
      </c>
      <c r="AQ116" s="124">
        <f t="shared" si="39"/>
        <v>0</v>
      </c>
      <c r="AR116" s="124">
        <f t="shared" si="40"/>
        <v>0</v>
      </c>
      <c r="AS116" s="124">
        <f t="shared" si="41"/>
        <v>1</v>
      </c>
    </row>
    <row r="117" spans="1:45" x14ac:dyDescent="0.25">
      <c r="A117" s="4">
        <v>86</v>
      </c>
      <c r="B117" s="164">
        <f>'Member Info'!D114</f>
        <v>0</v>
      </c>
      <c r="C117" s="164">
        <f>'Member Info'!E114</f>
        <v>0</v>
      </c>
      <c r="D117" s="164" t="str">
        <f>'Member Info'!G114</f>
        <v/>
      </c>
      <c r="E117" s="165">
        <f>'Member Info'!B114</f>
        <v>0</v>
      </c>
      <c r="F117" s="242"/>
      <c r="G117" s="166" t="str">
        <f>IF(E117=0,"",('Member Info'!K114+'Member Info'!L114))</f>
        <v/>
      </c>
      <c r="H117" s="419"/>
      <c r="I117" s="419"/>
      <c r="J117" s="26"/>
      <c r="K117" s="26"/>
      <c r="L117" s="384" t="str">
        <f>IF(E117=0,"",IF('Member Info'!F114&gt;$U$1,CONCATENATE("Joined with practice on ", TEXT('Member Info'!F114, "DD/MM/YYYY")),IF('Member Info'!N114&lt;&gt;"",IF('Member Info'!N114&lt;$T$1,CONCATENATE("Left Scheme on ", TEXT('Member Info'!N114, "DD/MM/YYYY")),IF(OR(G117="",G117=0),"Error Detected, No rate entered",IF(E117=0,"",IF(F117="","Error Detected, No Pensionable pay",IF(AS117=1,"No Part Time Status Entered",IF(AR117=1,"No Part Time Hours Entered",IF(ISERROR(AD117)," Unknown Values entered.",IF(V117+W117&lt;1,"Acceptable",IF(T117+U117=200, "No Contributions Entered", IF(M117="","Error Detected, Choose reason&gt;",IF(Z117="1",IF(V117=1,"Please Enter Deemed Pensionable Pay","Add Any Relevant Details Above"),"Please Give Details Above"))))))))))),IF(OR(G117="",G117=0),"Error Detected, No rate entered",IF(E117=0,"",IF(F117="","Error Detected, No Pensionable pay",IF(AS117=1,"No Part Time Status Entered",IF(AR117=1,"No Part Time Hours Entered",IF(ISERROR(AD117)," Unknown Values entered.",IF(V117+W117&lt;1,"Acceptable",IF(T117+U117=200, "No Contributions Entered", IF(M117="","Error Detected, Choose reason&gt;",IF(Z117="1",IF(V117=1,"Please Enter Deemed Pensionable Pay","Add relevant Details Above"),"Please give details Above")))))))))))))</f>
        <v/>
      </c>
      <c r="M117" s="260"/>
      <c r="N117" s="91"/>
      <c r="O117" s="91" t="str">
        <f t="shared" si="22"/>
        <v/>
      </c>
      <c r="P117" s="94">
        <f t="shared" si="23"/>
        <v>0</v>
      </c>
      <c r="Q117" s="94">
        <f t="shared" si="23"/>
        <v>0</v>
      </c>
      <c r="R117" s="218">
        <f>(ROUND((F117/100*'Member Info'!$W$2), 2))</f>
        <v>0</v>
      </c>
      <c r="S117" s="218" t="e">
        <f t="shared" si="24"/>
        <v>#VALUE!</v>
      </c>
      <c r="T117" s="218" t="str">
        <f t="shared" si="25"/>
        <v/>
      </c>
      <c r="U117" s="227" t="str">
        <f t="shared" si="26"/>
        <v/>
      </c>
      <c r="V117" s="228" t="str">
        <f t="shared" si="27"/>
        <v/>
      </c>
      <c r="W117" s="228" t="str">
        <f t="shared" si="28"/>
        <v/>
      </c>
      <c r="X117" s="222">
        <f t="shared" si="29"/>
        <v>0</v>
      </c>
      <c r="Y117" s="110">
        <f t="shared" si="30"/>
        <v>0</v>
      </c>
      <c r="Z117" s="235" t="str">
        <f t="shared" si="31"/>
        <v/>
      </c>
      <c r="AA117" s="240" t="b">
        <f t="shared" si="32"/>
        <v>0</v>
      </c>
      <c r="AB117" s="235">
        <f t="shared" si="33"/>
        <v>0</v>
      </c>
      <c r="AC117" s="235">
        <f>IF('Member Info'!N114="",1,"")</f>
        <v>1</v>
      </c>
      <c r="AD117" s="243" t="e">
        <f t="shared" si="34"/>
        <v>#VALUE!</v>
      </c>
      <c r="AE117" s="130" t="str">
        <f t="shared" si="21"/>
        <v/>
      </c>
      <c r="AF117" s="124">
        <f t="shared" si="35"/>
        <v>1</v>
      </c>
      <c r="AG117" s="124" t="str">
        <f>IF('Member Info'!N114&lt;&gt;"",IF(AND('Member Info'!N114&lt;=$U$1,'Member Info'!N114&gt;=$T$1),1,0),"")</f>
        <v/>
      </c>
      <c r="AI117" s="124" t="b">
        <f t="shared" si="36"/>
        <v>0</v>
      </c>
      <c r="AJ117" s="124">
        <f t="shared" si="37"/>
        <v>0</v>
      </c>
      <c r="AL117" s="124">
        <f t="shared" si="38"/>
        <v>0</v>
      </c>
      <c r="AM117" s="124">
        <f>IF('Member Info'!F114&gt;$T$1,1,0)</f>
        <v>0</v>
      </c>
      <c r="AN117" s="124" t="b">
        <f>IF(ISERROR(T117),ERROR.TYPE(#REF!)=ERROR.TYPE(T117),FALSE)</f>
        <v>0</v>
      </c>
      <c r="AO117" s="124" t="b">
        <f>IF(ISERROR(U117),ERROR.TYPE(#REF!)=ERROR.TYPE(U117),FALSE)</f>
        <v>0</v>
      </c>
      <c r="AP117" s="124">
        <f>IF('Member Info'!F114&gt;'GP1 April 25'!$U$1,1,0)</f>
        <v>0</v>
      </c>
      <c r="AQ117" s="124">
        <f t="shared" si="39"/>
        <v>0</v>
      </c>
      <c r="AR117" s="124">
        <f t="shared" si="40"/>
        <v>0</v>
      </c>
      <c r="AS117" s="124">
        <f t="shared" si="41"/>
        <v>1</v>
      </c>
    </row>
    <row r="118" spans="1:45" x14ac:dyDescent="0.25">
      <c r="A118" s="4">
        <v>87</v>
      </c>
      <c r="B118" s="164">
        <f>'Member Info'!D115</f>
        <v>0</v>
      </c>
      <c r="C118" s="164">
        <f>'Member Info'!E115</f>
        <v>0</v>
      </c>
      <c r="D118" s="164" t="str">
        <f>'Member Info'!G115</f>
        <v/>
      </c>
      <c r="E118" s="165">
        <f>'Member Info'!B115</f>
        <v>0</v>
      </c>
      <c r="F118" s="242"/>
      <c r="G118" s="166" t="str">
        <f>IF(E118=0,"",('Member Info'!K115+'Member Info'!L115))</f>
        <v/>
      </c>
      <c r="H118" s="419"/>
      <c r="I118" s="419"/>
      <c r="J118" s="26"/>
      <c r="K118" s="26"/>
      <c r="L118" s="384" t="str">
        <f>IF(E118=0,"",IF('Member Info'!F115&gt;$U$1,CONCATENATE("Joined with practice on ", TEXT('Member Info'!F115, "DD/MM/YYYY")),IF('Member Info'!N115&lt;&gt;"",IF('Member Info'!N115&lt;$T$1,CONCATENATE("Left Scheme on ", TEXT('Member Info'!N115, "DD/MM/YYYY")),IF(OR(G118="",G118=0),"Error Detected, No rate entered",IF(E118=0,"",IF(F118="","Error Detected, No Pensionable pay",IF(AS118=1,"No Part Time Status Entered",IF(AR118=1,"No Part Time Hours Entered",IF(ISERROR(AD118)," Unknown Values entered.",IF(V118+W118&lt;1,"Acceptable",IF(T118+U118=200, "No Contributions Entered", IF(M118="","Error Detected, Choose reason&gt;",IF(Z118="1",IF(V118=1,"Please Enter Deemed Pensionable Pay","Add Any Relevant Details Above"),"Please Give Details Above"))))))))))),IF(OR(G118="",G118=0),"Error Detected, No rate entered",IF(E118=0,"",IF(F118="","Error Detected, No Pensionable pay",IF(AS118=1,"No Part Time Status Entered",IF(AR118=1,"No Part Time Hours Entered",IF(ISERROR(AD118)," Unknown Values entered.",IF(V118+W118&lt;1,"Acceptable",IF(T118+U118=200, "No Contributions Entered", IF(M118="","Error Detected, Choose reason&gt;",IF(Z118="1",IF(V118=1,"Please Enter Deemed Pensionable Pay","Add relevant Details Above"),"Please give details Above")))))))))))))</f>
        <v/>
      </c>
      <c r="M118" s="260"/>
      <c r="N118" s="91"/>
      <c r="O118" s="91" t="str">
        <f t="shared" si="22"/>
        <v/>
      </c>
      <c r="P118" s="94">
        <f t="shared" si="23"/>
        <v>0</v>
      </c>
      <c r="Q118" s="94">
        <f t="shared" si="23"/>
        <v>0</v>
      </c>
      <c r="R118" s="218">
        <f>(ROUND((F118/100*'Member Info'!$W$2), 2))</f>
        <v>0</v>
      </c>
      <c r="S118" s="218" t="e">
        <f t="shared" si="24"/>
        <v>#VALUE!</v>
      </c>
      <c r="T118" s="218" t="str">
        <f t="shared" si="25"/>
        <v/>
      </c>
      <c r="U118" s="227" t="str">
        <f t="shared" si="26"/>
        <v/>
      </c>
      <c r="V118" s="228" t="str">
        <f t="shared" si="27"/>
        <v/>
      </c>
      <c r="W118" s="228" t="str">
        <f t="shared" si="28"/>
        <v/>
      </c>
      <c r="X118" s="222">
        <f t="shared" si="29"/>
        <v>0</v>
      </c>
      <c r="Y118" s="110">
        <f t="shared" si="30"/>
        <v>0</v>
      </c>
      <c r="Z118" s="235" t="str">
        <f t="shared" si="31"/>
        <v/>
      </c>
      <c r="AA118" s="240" t="b">
        <f t="shared" si="32"/>
        <v>0</v>
      </c>
      <c r="AB118" s="235">
        <f t="shared" si="33"/>
        <v>0</v>
      </c>
      <c r="AC118" s="235">
        <f>IF('Member Info'!N115="",1,"")</f>
        <v>1</v>
      </c>
      <c r="AD118" s="243" t="e">
        <f t="shared" si="34"/>
        <v>#VALUE!</v>
      </c>
      <c r="AE118" s="130" t="str">
        <f t="shared" si="21"/>
        <v/>
      </c>
      <c r="AF118" s="124">
        <f t="shared" si="35"/>
        <v>1</v>
      </c>
      <c r="AG118" s="124" t="str">
        <f>IF('Member Info'!N115&lt;&gt;"",IF(AND('Member Info'!N115&lt;=$U$1,'Member Info'!N115&gt;=$T$1),1,0),"")</f>
        <v/>
      </c>
      <c r="AI118" s="124" t="b">
        <f t="shared" si="36"/>
        <v>0</v>
      </c>
      <c r="AJ118" s="124">
        <f t="shared" si="37"/>
        <v>0</v>
      </c>
      <c r="AL118" s="124">
        <f t="shared" si="38"/>
        <v>0</v>
      </c>
      <c r="AM118" s="124">
        <f>IF('Member Info'!F115&gt;$T$1,1,0)</f>
        <v>0</v>
      </c>
      <c r="AN118" s="124" t="b">
        <f>IF(ISERROR(T118),ERROR.TYPE(#REF!)=ERROR.TYPE(T118),FALSE)</f>
        <v>0</v>
      </c>
      <c r="AO118" s="124" t="b">
        <f>IF(ISERROR(U118),ERROR.TYPE(#REF!)=ERROR.TYPE(U118),FALSE)</f>
        <v>0</v>
      </c>
      <c r="AP118" s="124">
        <f>IF('Member Info'!F115&gt;'GP1 April 25'!$U$1,1,0)</f>
        <v>0</v>
      </c>
      <c r="AQ118" s="124">
        <f t="shared" si="39"/>
        <v>0</v>
      </c>
      <c r="AR118" s="124">
        <f t="shared" si="40"/>
        <v>0</v>
      </c>
      <c r="AS118" s="124">
        <f t="shared" si="41"/>
        <v>1</v>
      </c>
    </row>
    <row r="119" spans="1:45" x14ac:dyDescent="0.25">
      <c r="A119" s="4">
        <v>88</v>
      </c>
      <c r="B119" s="164">
        <f>'Member Info'!D116</f>
        <v>0</v>
      </c>
      <c r="C119" s="164">
        <f>'Member Info'!E116</f>
        <v>0</v>
      </c>
      <c r="D119" s="164" t="str">
        <f>'Member Info'!G116</f>
        <v/>
      </c>
      <c r="E119" s="165">
        <f>'Member Info'!B116</f>
        <v>0</v>
      </c>
      <c r="F119" s="242"/>
      <c r="G119" s="166" t="str">
        <f>IF(E119=0,"",('Member Info'!K116+'Member Info'!L116))</f>
        <v/>
      </c>
      <c r="H119" s="419"/>
      <c r="I119" s="419"/>
      <c r="J119" s="26"/>
      <c r="K119" s="26"/>
      <c r="L119" s="384" t="str">
        <f>IF(E119=0,"",IF('Member Info'!F116&gt;$U$1,CONCATENATE("Joined with practice on ", TEXT('Member Info'!F116, "DD/MM/YYYY")),IF('Member Info'!N116&lt;&gt;"",IF('Member Info'!N116&lt;$T$1,CONCATENATE("Left Scheme on ", TEXT('Member Info'!N116, "DD/MM/YYYY")),IF(OR(G119="",G119=0),"Error Detected, No rate entered",IF(E119=0,"",IF(F119="","Error Detected, No Pensionable pay",IF(AS119=1,"No Part Time Status Entered",IF(AR119=1,"No Part Time Hours Entered",IF(ISERROR(AD119)," Unknown Values entered.",IF(V119+W119&lt;1,"Acceptable",IF(T119+U119=200, "No Contributions Entered", IF(M119="","Error Detected, Choose reason&gt;",IF(Z119="1",IF(V119=1,"Please Enter Deemed Pensionable Pay","Add Any Relevant Details Above"),"Please Give Details Above"))))))))))),IF(OR(G119="",G119=0),"Error Detected, No rate entered",IF(E119=0,"",IF(F119="","Error Detected, No Pensionable pay",IF(AS119=1,"No Part Time Status Entered",IF(AR119=1,"No Part Time Hours Entered",IF(ISERROR(AD119)," Unknown Values entered.",IF(V119+W119&lt;1,"Acceptable",IF(T119+U119=200, "No Contributions Entered", IF(M119="","Error Detected, Choose reason&gt;",IF(Z119="1",IF(V119=1,"Please Enter Deemed Pensionable Pay","Add relevant Details Above"),"Please give details Above")))))))))))))</f>
        <v/>
      </c>
      <c r="M119" s="260"/>
      <c r="N119" s="91"/>
      <c r="O119" s="91" t="str">
        <f t="shared" si="22"/>
        <v/>
      </c>
      <c r="P119" s="94">
        <f t="shared" si="23"/>
        <v>0</v>
      </c>
      <c r="Q119" s="94">
        <f t="shared" si="23"/>
        <v>0</v>
      </c>
      <c r="R119" s="218">
        <f>(ROUND((F119/100*'Member Info'!$W$2), 2))</f>
        <v>0</v>
      </c>
      <c r="S119" s="218" t="e">
        <f t="shared" si="24"/>
        <v>#VALUE!</v>
      </c>
      <c r="T119" s="218" t="str">
        <f t="shared" si="25"/>
        <v/>
      </c>
      <c r="U119" s="227" t="str">
        <f t="shared" si="26"/>
        <v/>
      </c>
      <c r="V119" s="228" t="str">
        <f t="shared" si="27"/>
        <v/>
      </c>
      <c r="W119" s="228" t="str">
        <f t="shared" si="28"/>
        <v/>
      </c>
      <c r="X119" s="222">
        <f t="shared" si="29"/>
        <v>0</v>
      </c>
      <c r="Y119" s="110">
        <f t="shared" si="30"/>
        <v>0</v>
      </c>
      <c r="Z119" s="235" t="str">
        <f t="shared" si="31"/>
        <v/>
      </c>
      <c r="AA119" s="240" t="b">
        <f t="shared" si="32"/>
        <v>0</v>
      </c>
      <c r="AB119" s="235">
        <f t="shared" si="33"/>
        <v>0</v>
      </c>
      <c r="AC119" s="235">
        <f>IF('Member Info'!N116="",1,"")</f>
        <v>1</v>
      </c>
      <c r="AD119" s="243" t="e">
        <f t="shared" si="34"/>
        <v>#VALUE!</v>
      </c>
      <c r="AE119" s="130" t="str">
        <f t="shared" si="21"/>
        <v/>
      </c>
      <c r="AF119" s="124">
        <f t="shared" si="35"/>
        <v>1</v>
      </c>
      <c r="AG119" s="124" t="str">
        <f>IF('Member Info'!N116&lt;&gt;"",IF(AND('Member Info'!N116&lt;=$U$1,'Member Info'!N116&gt;=$T$1),1,0),"")</f>
        <v/>
      </c>
      <c r="AI119" s="124" t="b">
        <f t="shared" si="36"/>
        <v>0</v>
      </c>
      <c r="AJ119" s="124">
        <f t="shared" si="37"/>
        <v>0</v>
      </c>
      <c r="AL119" s="124">
        <f t="shared" si="38"/>
        <v>0</v>
      </c>
      <c r="AM119" s="124">
        <f>IF('Member Info'!F116&gt;$T$1,1,0)</f>
        <v>0</v>
      </c>
      <c r="AN119" s="124" t="b">
        <f>IF(ISERROR(T119),ERROR.TYPE(#REF!)=ERROR.TYPE(T119),FALSE)</f>
        <v>0</v>
      </c>
      <c r="AO119" s="124" t="b">
        <f>IF(ISERROR(U119),ERROR.TYPE(#REF!)=ERROR.TYPE(U119),FALSE)</f>
        <v>0</v>
      </c>
      <c r="AP119" s="124">
        <f>IF('Member Info'!F116&gt;'GP1 April 25'!$U$1,1,0)</f>
        <v>0</v>
      </c>
      <c r="AQ119" s="124">
        <f t="shared" si="39"/>
        <v>0</v>
      </c>
      <c r="AR119" s="124">
        <f t="shared" si="40"/>
        <v>0</v>
      </c>
      <c r="AS119" s="124">
        <f t="shared" si="41"/>
        <v>1</v>
      </c>
    </row>
    <row r="120" spans="1:45" x14ac:dyDescent="0.25">
      <c r="A120" s="4">
        <v>89</v>
      </c>
      <c r="B120" s="164">
        <f>'Member Info'!D117</f>
        <v>0</v>
      </c>
      <c r="C120" s="164">
        <f>'Member Info'!E117</f>
        <v>0</v>
      </c>
      <c r="D120" s="164" t="str">
        <f>'Member Info'!G117</f>
        <v/>
      </c>
      <c r="E120" s="165">
        <f>'Member Info'!B117</f>
        <v>0</v>
      </c>
      <c r="F120" s="242"/>
      <c r="G120" s="166" t="str">
        <f>IF(E120=0,"",('Member Info'!K117+'Member Info'!L117))</f>
        <v/>
      </c>
      <c r="H120" s="419"/>
      <c r="I120" s="419"/>
      <c r="J120" s="26"/>
      <c r="K120" s="26"/>
      <c r="L120" s="384" t="str">
        <f>IF(E120=0,"",IF('Member Info'!F117&gt;$U$1,CONCATENATE("Joined with practice on ", TEXT('Member Info'!F117, "DD/MM/YYYY")),IF('Member Info'!N117&lt;&gt;"",IF('Member Info'!N117&lt;$T$1,CONCATENATE("Left Scheme on ", TEXT('Member Info'!N117, "DD/MM/YYYY")),IF(OR(G120="",G120=0),"Error Detected, No rate entered",IF(E120=0,"",IF(F120="","Error Detected, No Pensionable pay",IF(AS120=1,"No Part Time Status Entered",IF(AR120=1,"No Part Time Hours Entered",IF(ISERROR(AD120)," Unknown Values entered.",IF(V120+W120&lt;1,"Acceptable",IF(T120+U120=200, "No Contributions Entered", IF(M120="","Error Detected, Choose reason&gt;",IF(Z120="1",IF(V120=1,"Please Enter Deemed Pensionable Pay","Add Any Relevant Details Above"),"Please Give Details Above"))))))))))),IF(OR(G120="",G120=0),"Error Detected, No rate entered",IF(E120=0,"",IF(F120="","Error Detected, No Pensionable pay",IF(AS120=1,"No Part Time Status Entered",IF(AR120=1,"No Part Time Hours Entered",IF(ISERROR(AD120)," Unknown Values entered.",IF(V120+W120&lt;1,"Acceptable",IF(T120+U120=200, "No Contributions Entered", IF(M120="","Error Detected, Choose reason&gt;",IF(Z120="1",IF(V120=1,"Please Enter Deemed Pensionable Pay","Add relevant Details Above"),"Please give details Above")))))))))))))</f>
        <v/>
      </c>
      <c r="M120" s="260"/>
      <c r="N120" s="91"/>
      <c r="O120" s="91" t="str">
        <f t="shared" si="22"/>
        <v/>
      </c>
      <c r="P120" s="94">
        <f t="shared" si="23"/>
        <v>0</v>
      </c>
      <c r="Q120" s="94">
        <f t="shared" si="23"/>
        <v>0</v>
      </c>
      <c r="R120" s="218">
        <f>(ROUND((F120/100*'Member Info'!$W$2), 2))</f>
        <v>0</v>
      </c>
      <c r="S120" s="218" t="e">
        <f t="shared" si="24"/>
        <v>#VALUE!</v>
      </c>
      <c r="T120" s="218" t="str">
        <f t="shared" si="25"/>
        <v/>
      </c>
      <c r="U120" s="227" t="str">
        <f t="shared" si="26"/>
        <v/>
      </c>
      <c r="V120" s="228" t="str">
        <f t="shared" si="27"/>
        <v/>
      </c>
      <c r="W120" s="228" t="str">
        <f t="shared" si="28"/>
        <v/>
      </c>
      <c r="X120" s="222">
        <f t="shared" si="29"/>
        <v>0</v>
      </c>
      <c r="Y120" s="110">
        <f t="shared" si="30"/>
        <v>0</v>
      </c>
      <c r="Z120" s="235" t="str">
        <f t="shared" si="31"/>
        <v/>
      </c>
      <c r="AA120" s="240" t="b">
        <f t="shared" si="32"/>
        <v>0</v>
      </c>
      <c r="AB120" s="235">
        <f t="shared" si="33"/>
        <v>0</v>
      </c>
      <c r="AC120" s="235">
        <f>IF('Member Info'!N117="",1,"")</f>
        <v>1</v>
      </c>
      <c r="AD120" s="243" t="e">
        <f t="shared" si="34"/>
        <v>#VALUE!</v>
      </c>
      <c r="AE120" s="130" t="str">
        <f t="shared" si="21"/>
        <v/>
      </c>
      <c r="AF120" s="124">
        <f t="shared" si="35"/>
        <v>1</v>
      </c>
      <c r="AG120" s="124" t="str">
        <f>IF('Member Info'!N117&lt;&gt;"",IF(AND('Member Info'!N117&lt;=$U$1,'Member Info'!N117&gt;=$T$1),1,0),"")</f>
        <v/>
      </c>
      <c r="AI120" s="124" t="b">
        <f t="shared" si="36"/>
        <v>0</v>
      </c>
      <c r="AJ120" s="124">
        <f t="shared" si="37"/>
        <v>0</v>
      </c>
      <c r="AL120" s="124">
        <f t="shared" si="38"/>
        <v>0</v>
      </c>
      <c r="AM120" s="124">
        <f>IF('Member Info'!F117&gt;$T$1,1,0)</f>
        <v>0</v>
      </c>
      <c r="AN120" s="124" t="b">
        <f>IF(ISERROR(T120),ERROR.TYPE(#REF!)=ERROR.TYPE(T120),FALSE)</f>
        <v>0</v>
      </c>
      <c r="AO120" s="124" t="b">
        <f>IF(ISERROR(U120),ERROR.TYPE(#REF!)=ERROR.TYPE(U120),FALSE)</f>
        <v>0</v>
      </c>
      <c r="AP120" s="124">
        <f>IF('Member Info'!F117&gt;'GP1 April 25'!$U$1,1,0)</f>
        <v>0</v>
      </c>
      <c r="AQ120" s="124">
        <f t="shared" si="39"/>
        <v>0</v>
      </c>
      <c r="AR120" s="124">
        <f t="shared" si="40"/>
        <v>0</v>
      </c>
      <c r="AS120" s="124">
        <f t="shared" si="41"/>
        <v>1</v>
      </c>
    </row>
    <row r="121" spans="1:45" x14ac:dyDescent="0.25">
      <c r="A121" s="4">
        <v>90</v>
      </c>
      <c r="B121" s="164">
        <f>'Member Info'!D118</f>
        <v>0</v>
      </c>
      <c r="C121" s="164">
        <f>'Member Info'!E118</f>
        <v>0</v>
      </c>
      <c r="D121" s="164" t="str">
        <f>'Member Info'!G118</f>
        <v/>
      </c>
      <c r="E121" s="165">
        <f>'Member Info'!B118</f>
        <v>0</v>
      </c>
      <c r="F121" s="242"/>
      <c r="G121" s="166" t="str">
        <f>IF(E121=0,"",('Member Info'!K118+'Member Info'!L118))</f>
        <v/>
      </c>
      <c r="H121" s="419"/>
      <c r="I121" s="419"/>
      <c r="J121" s="26"/>
      <c r="K121" s="26"/>
      <c r="L121" s="384" t="str">
        <f>IF(E121=0,"",IF('Member Info'!F118&gt;$U$1,CONCATENATE("Joined with practice on ", TEXT('Member Info'!F118, "DD/MM/YYYY")),IF('Member Info'!N118&lt;&gt;"",IF('Member Info'!N118&lt;$T$1,CONCATENATE("Left Scheme on ", TEXT('Member Info'!N118, "DD/MM/YYYY")),IF(OR(G121="",G121=0),"Error Detected, No rate entered",IF(E121=0,"",IF(F121="","Error Detected, No Pensionable pay",IF(AS121=1,"No Part Time Status Entered",IF(AR121=1,"No Part Time Hours Entered",IF(ISERROR(AD121)," Unknown Values entered.",IF(V121+W121&lt;1,"Acceptable",IF(T121+U121=200, "No Contributions Entered", IF(M121="","Error Detected, Choose reason&gt;",IF(Z121="1",IF(V121=1,"Please Enter Deemed Pensionable Pay","Add Any Relevant Details Above"),"Please Give Details Above"))))))))))),IF(OR(G121="",G121=0),"Error Detected, No rate entered",IF(E121=0,"",IF(F121="","Error Detected, No Pensionable pay",IF(AS121=1,"No Part Time Status Entered",IF(AR121=1,"No Part Time Hours Entered",IF(ISERROR(AD121)," Unknown Values entered.",IF(V121+W121&lt;1,"Acceptable",IF(T121+U121=200, "No Contributions Entered", IF(M121="","Error Detected, Choose reason&gt;",IF(Z121="1",IF(V121=1,"Please Enter Deemed Pensionable Pay","Add relevant Details Above"),"Please give details Above")))))))))))))</f>
        <v/>
      </c>
      <c r="M121" s="260"/>
      <c r="N121" s="91"/>
      <c r="O121" s="91" t="str">
        <f t="shared" si="22"/>
        <v/>
      </c>
      <c r="P121" s="94">
        <f t="shared" si="23"/>
        <v>0</v>
      </c>
      <c r="Q121" s="94">
        <f t="shared" si="23"/>
        <v>0</v>
      </c>
      <c r="R121" s="218">
        <f>(ROUND((F121/100*'Member Info'!$W$2), 2))</f>
        <v>0</v>
      </c>
      <c r="S121" s="218" t="e">
        <f t="shared" si="24"/>
        <v>#VALUE!</v>
      </c>
      <c r="T121" s="218" t="str">
        <f t="shared" si="25"/>
        <v/>
      </c>
      <c r="U121" s="227" t="str">
        <f t="shared" si="26"/>
        <v/>
      </c>
      <c r="V121" s="228" t="str">
        <f t="shared" si="27"/>
        <v/>
      </c>
      <c r="W121" s="228" t="str">
        <f t="shared" si="28"/>
        <v/>
      </c>
      <c r="X121" s="222">
        <f t="shared" si="29"/>
        <v>0</v>
      </c>
      <c r="Y121" s="110">
        <f t="shared" si="30"/>
        <v>0</v>
      </c>
      <c r="Z121" s="235" t="str">
        <f t="shared" si="31"/>
        <v/>
      </c>
      <c r="AA121" s="240" t="b">
        <f t="shared" si="32"/>
        <v>0</v>
      </c>
      <c r="AB121" s="235">
        <f t="shared" si="33"/>
        <v>0</v>
      </c>
      <c r="AC121" s="235">
        <f>IF('Member Info'!N118="",1,"")</f>
        <v>1</v>
      </c>
      <c r="AD121" s="243" t="e">
        <f t="shared" si="34"/>
        <v>#VALUE!</v>
      </c>
      <c r="AE121" s="130" t="str">
        <f t="shared" si="21"/>
        <v/>
      </c>
      <c r="AF121" s="124">
        <f t="shared" si="35"/>
        <v>1</v>
      </c>
      <c r="AG121" s="124" t="str">
        <f>IF('Member Info'!N118&lt;&gt;"",IF(AND('Member Info'!N118&lt;=$U$1,'Member Info'!N118&gt;=$T$1),1,0),"")</f>
        <v/>
      </c>
      <c r="AI121" s="124" t="b">
        <f t="shared" si="36"/>
        <v>0</v>
      </c>
      <c r="AJ121" s="124">
        <f t="shared" si="37"/>
        <v>0</v>
      </c>
      <c r="AL121" s="124">
        <f t="shared" si="38"/>
        <v>0</v>
      </c>
      <c r="AM121" s="124">
        <f>IF('Member Info'!F118&gt;$T$1,1,0)</f>
        <v>0</v>
      </c>
      <c r="AN121" s="124" t="b">
        <f>IF(ISERROR(T121),ERROR.TYPE(#REF!)=ERROR.TYPE(T121),FALSE)</f>
        <v>0</v>
      </c>
      <c r="AO121" s="124" t="b">
        <f>IF(ISERROR(U121),ERROR.TYPE(#REF!)=ERROR.TYPE(U121),FALSE)</f>
        <v>0</v>
      </c>
      <c r="AP121" s="124">
        <f>IF('Member Info'!F118&gt;'GP1 April 25'!$U$1,1,0)</f>
        <v>0</v>
      </c>
      <c r="AQ121" s="124">
        <f t="shared" si="39"/>
        <v>0</v>
      </c>
      <c r="AR121" s="124">
        <f t="shared" si="40"/>
        <v>0</v>
      </c>
      <c r="AS121" s="124">
        <f t="shared" si="41"/>
        <v>1</v>
      </c>
    </row>
    <row r="122" spans="1:45" x14ac:dyDescent="0.25">
      <c r="A122" s="4">
        <v>91</v>
      </c>
      <c r="B122" s="164">
        <f>'Member Info'!D119</f>
        <v>0</v>
      </c>
      <c r="C122" s="164">
        <f>'Member Info'!E119</f>
        <v>0</v>
      </c>
      <c r="D122" s="164" t="str">
        <f>'Member Info'!G119</f>
        <v/>
      </c>
      <c r="E122" s="165">
        <f>'Member Info'!B119</f>
        <v>0</v>
      </c>
      <c r="F122" s="242"/>
      <c r="G122" s="166" t="str">
        <f>IF(E122=0,"",('Member Info'!K119+'Member Info'!L119))</f>
        <v/>
      </c>
      <c r="H122" s="419"/>
      <c r="I122" s="419"/>
      <c r="J122" s="26"/>
      <c r="K122" s="26"/>
      <c r="L122" s="384" t="str">
        <f>IF(E122=0,"",IF('Member Info'!F119&gt;$U$1,CONCATENATE("Joined with practice on ", TEXT('Member Info'!F119, "DD/MM/YYYY")),IF('Member Info'!N119&lt;&gt;"",IF('Member Info'!N119&lt;$T$1,CONCATENATE("Left Scheme on ", TEXT('Member Info'!N119, "DD/MM/YYYY")),IF(OR(G122="",G122=0),"Error Detected, No rate entered",IF(E122=0,"",IF(F122="","Error Detected, No Pensionable pay",IF(AS122=1,"No Part Time Status Entered",IF(AR122=1,"No Part Time Hours Entered",IF(ISERROR(AD122)," Unknown Values entered.",IF(V122+W122&lt;1,"Acceptable",IF(T122+U122=200, "No Contributions Entered", IF(M122="","Error Detected, Choose reason&gt;",IF(Z122="1",IF(V122=1,"Please Enter Deemed Pensionable Pay","Add Any Relevant Details Above"),"Please Give Details Above"))))))))))),IF(OR(G122="",G122=0),"Error Detected, No rate entered",IF(E122=0,"",IF(F122="","Error Detected, No Pensionable pay",IF(AS122=1,"No Part Time Status Entered",IF(AR122=1,"No Part Time Hours Entered",IF(ISERROR(AD122)," Unknown Values entered.",IF(V122+W122&lt;1,"Acceptable",IF(T122+U122=200, "No Contributions Entered", IF(M122="","Error Detected, Choose reason&gt;",IF(Z122="1",IF(V122=1,"Please Enter Deemed Pensionable Pay","Add relevant Details Above"),"Please give details Above")))))))))))))</f>
        <v/>
      </c>
      <c r="M122" s="260"/>
      <c r="N122" s="91"/>
      <c r="O122" s="91" t="str">
        <f t="shared" si="22"/>
        <v/>
      </c>
      <c r="P122" s="94">
        <f t="shared" si="23"/>
        <v>0</v>
      </c>
      <c r="Q122" s="94">
        <f t="shared" si="23"/>
        <v>0</v>
      </c>
      <c r="R122" s="218">
        <f>(ROUND((F122/100*'Member Info'!$W$2), 2))</f>
        <v>0</v>
      </c>
      <c r="S122" s="218" t="e">
        <f t="shared" si="24"/>
        <v>#VALUE!</v>
      </c>
      <c r="T122" s="218" t="str">
        <f t="shared" si="25"/>
        <v/>
      </c>
      <c r="U122" s="227" t="str">
        <f t="shared" si="26"/>
        <v/>
      </c>
      <c r="V122" s="228" t="str">
        <f t="shared" si="27"/>
        <v/>
      </c>
      <c r="W122" s="228" t="str">
        <f t="shared" si="28"/>
        <v/>
      </c>
      <c r="X122" s="222">
        <f t="shared" si="29"/>
        <v>0</v>
      </c>
      <c r="Y122" s="110">
        <f t="shared" si="30"/>
        <v>0</v>
      </c>
      <c r="Z122" s="235" t="str">
        <f t="shared" si="31"/>
        <v/>
      </c>
      <c r="AA122" s="240" t="b">
        <f t="shared" si="32"/>
        <v>0</v>
      </c>
      <c r="AB122" s="235">
        <f t="shared" si="33"/>
        <v>0</v>
      </c>
      <c r="AC122" s="235">
        <f>IF('Member Info'!N119="",1,"")</f>
        <v>1</v>
      </c>
      <c r="AD122" s="243" t="e">
        <f t="shared" si="34"/>
        <v>#VALUE!</v>
      </c>
      <c r="AE122" s="130" t="str">
        <f t="shared" si="21"/>
        <v/>
      </c>
      <c r="AF122" s="124">
        <f t="shared" si="35"/>
        <v>1</v>
      </c>
      <c r="AG122" s="124" t="str">
        <f>IF('Member Info'!N119&lt;&gt;"",IF(AND('Member Info'!N119&lt;=$U$1,'Member Info'!N119&gt;=$T$1),1,0),"")</f>
        <v/>
      </c>
      <c r="AI122" s="124" t="b">
        <f t="shared" si="36"/>
        <v>0</v>
      </c>
      <c r="AJ122" s="124">
        <f t="shared" si="37"/>
        <v>0</v>
      </c>
      <c r="AL122" s="124">
        <f t="shared" si="38"/>
        <v>0</v>
      </c>
      <c r="AM122" s="124">
        <f>IF('Member Info'!F119&gt;$T$1,1,0)</f>
        <v>0</v>
      </c>
      <c r="AN122" s="124" t="b">
        <f>IF(ISERROR(T122),ERROR.TYPE(#REF!)=ERROR.TYPE(T122),FALSE)</f>
        <v>0</v>
      </c>
      <c r="AO122" s="124" t="b">
        <f>IF(ISERROR(U122),ERROR.TYPE(#REF!)=ERROR.TYPE(U122),FALSE)</f>
        <v>0</v>
      </c>
      <c r="AP122" s="124">
        <f>IF('Member Info'!F119&gt;'GP1 April 25'!$U$1,1,0)</f>
        <v>0</v>
      </c>
      <c r="AQ122" s="124">
        <f t="shared" si="39"/>
        <v>0</v>
      </c>
      <c r="AR122" s="124">
        <f t="shared" si="40"/>
        <v>0</v>
      </c>
      <c r="AS122" s="124">
        <f t="shared" si="41"/>
        <v>1</v>
      </c>
    </row>
    <row r="123" spans="1:45" x14ac:dyDescent="0.25">
      <c r="A123" s="4">
        <v>92</v>
      </c>
      <c r="B123" s="164">
        <f>'Member Info'!D120</f>
        <v>0</v>
      </c>
      <c r="C123" s="164">
        <f>'Member Info'!E120</f>
        <v>0</v>
      </c>
      <c r="D123" s="164" t="str">
        <f>'Member Info'!G120</f>
        <v/>
      </c>
      <c r="E123" s="165">
        <f>'Member Info'!B120</f>
        <v>0</v>
      </c>
      <c r="F123" s="242"/>
      <c r="G123" s="166" t="str">
        <f>IF(E123=0,"",('Member Info'!K120+'Member Info'!L120))</f>
        <v/>
      </c>
      <c r="H123" s="419"/>
      <c r="I123" s="419"/>
      <c r="J123" s="26"/>
      <c r="K123" s="26"/>
      <c r="L123" s="384" t="str">
        <f>IF(E123=0,"",IF('Member Info'!F120&gt;$U$1,CONCATENATE("Joined with practice on ", TEXT('Member Info'!F120, "DD/MM/YYYY")),IF('Member Info'!N120&lt;&gt;"",IF('Member Info'!N120&lt;$T$1,CONCATENATE("Left Scheme on ", TEXT('Member Info'!N120, "DD/MM/YYYY")),IF(OR(G123="",G123=0),"Error Detected, No rate entered",IF(E123=0,"",IF(F123="","Error Detected, No Pensionable pay",IF(AS123=1,"No Part Time Status Entered",IF(AR123=1,"No Part Time Hours Entered",IF(ISERROR(AD123)," Unknown Values entered.",IF(V123+W123&lt;1,"Acceptable",IF(T123+U123=200, "No Contributions Entered", IF(M123="","Error Detected, Choose reason&gt;",IF(Z123="1",IF(V123=1,"Please Enter Deemed Pensionable Pay","Add Any Relevant Details Above"),"Please Give Details Above"))))))))))),IF(OR(G123="",G123=0),"Error Detected, No rate entered",IF(E123=0,"",IF(F123="","Error Detected, No Pensionable pay",IF(AS123=1,"No Part Time Status Entered",IF(AR123=1,"No Part Time Hours Entered",IF(ISERROR(AD123)," Unknown Values entered.",IF(V123+W123&lt;1,"Acceptable",IF(T123+U123=200, "No Contributions Entered", IF(M123="","Error Detected, Choose reason&gt;",IF(Z123="1",IF(V123=1,"Please Enter Deemed Pensionable Pay","Add relevant Details Above"),"Please give details Above")))))))))))))</f>
        <v/>
      </c>
      <c r="M123" s="260"/>
      <c r="N123" s="91"/>
      <c r="O123" s="91" t="str">
        <f t="shared" si="22"/>
        <v/>
      </c>
      <c r="P123" s="94">
        <f t="shared" si="23"/>
        <v>0</v>
      </c>
      <c r="Q123" s="94">
        <f t="shared" si="23"/>
        <v>0</v>
      </c>
      <c r="R123" s="218">
        <f>(ROUND((F123/100*'Member Info'!$W$2), 2))</f>
        <v>0</v>
      </c>
      <c r="S123" s="218" t="e">
        <f t="shared" si="24"/>
        <v>#VALUE!</v>
      </c>
      <c r="T123" s="218" t="str">
        <f t="shared" si="25"/>
        <v/>
      </c>
      <c r="U123" s="227" t="str">
        <f t="shared" si="26"/>
        <v/>
      </c>
      <c r="V123" s="228" t="str">
        <f t="shared" si="27"/>
        <v/>
      </c>
      <c r="W123" s="228" t="str">
        <f t="shared" si="28"/>
        <v/>
      </c>
      <c r="X123" s="222">
        <f t="shared" si="29"/>
        <v>0</v>
      </c>
      <c r="Y123" s="110">
        <f t="shared" si="30"/>
        <v>0</v>
      </c>
      <c r="Z123" s="235" t="str">
        <f t="shared" si="31"/>
        <v/>
      </c>
      <c r="AA123" s="240" t="b">
        <f t="shared" si="32"/>
        <v>0</v>
      </c>
      <c r="AB123" s="235">
        <f t="shared" si="33"/>
        <v>0</v>
      </c>
      <c r="AC123" s="235">
        <f>IF('Member Info'!N120="",1,"")</f>
        <v>1</v>
      </c>
      <c r="AD123" s="243" t="e">
        <f t="shared" si="34"/>
        <v>#VALUE!</v>
      </c>
      <c r="AE123" s="130" t="str">
        <f t="shared" si="21"/>
        <v/>
      </c>
      <c r="AF123" s="124">
        <f t="shared" si="35"/>
        <v>1</v>
      </c>
      <c r="AG123" s="124" t="str">
        <f>IF('Member Info'!N120&lt;&gt;"",IF(AND('Member Info'!N120&lt;=$U$1,'Member Info'!N120&gt;=$T$1),1,0),"")</f>
        <v/>
      </c>
      <c r="AI123" s="124" t="b">
        <f t="shared" si="36"/>
        <v>0</v>
      </c>
      <c r="AJ123" s="124">
        <f t="shared" si="37"/>
        <v>0</v>
      </c>
      <c r="AL123" s="124">
        <f t="shared" si="38"/>
        <v>0</v>
      </c>
      <c r="AM123" s="124">
        <f>IF('Member Info'!F120&gt;$T$1,1,0)</f>
        <v>0</v>
      </c>
      <c r="AN123" s="124" t="b">
        <f>IF(ISERROR(T123),ERROR.TYPE(#REF!)=ERROR.TYPE(T123),FALSE)</f>
        <v>0</v>
      </c>
      <c r="AO123" s="124" t="b">
        <f>IF(ISERROR(U123),ERROR.TYPE(#REF!)=ERROR.TYPE(U123),FALSE)</f>
        <v>0</v>
      </c>
      <c r="AP123" s="124">
        <f>IF('Member Info'!F120&gt;'GP1 April 25'!$U$1,1,0)</f>
        <v>0</v>
      </c>
      <c r="AQ123" s="124">
        <f t="shared" si="39"/>
        <v>0</v>
      </c>
      <c r="AR123" s="124">
        <f t="shared" si="40"/>
        <v>0</v>
      </c>
      <c r="AS123" s="124">
        <f t="shared" si="41"/>
        <v>1</v>
      </c>
    </row>
    <row r="124" spans="1:45" x14ac:dyDescent="0.25">
      <c r="A124" s="4">
        <v>93</v>
      </c>
      <c r="B124" s="164">
        <f>'Member Info'!D121</f>
        <v>0</v>
      </c>
      <c r="C124" s="164">
        <f>'Member Info'!E121</f>
        <v>0</v>
      </c>
      <c r="D124" s="164" t="str">
        <f>'Member Info'!G121</f>
        <v/>
      </c>
      <c r="E124" s="165">
        <f>'Member Info'!B121</f>
        <v>0</v>
      </c>
      <c r="F124" s="242"/>
      <c r="G124" s="166" t="str">
        <f>IF(E124=0,"",('Member Info'!K121+'Member Info'!L121))</f>
        <v/>
      </c>
      <c r="H124" s="419"/>
      <c r="I124" s="419"/>
      <c r="J124" s="26"/>
      <c r="K124" s="26"/>
      <c r="L124" s="384" t="str">
        <f>IF(E124=0,"",IF('Member Info'!F121&gt;$U$1,CONCATENATE("Joined with practice on ", TEXT('Member Info'!F121, "DD/MM/YYYY")),IF('Member Info'!N121&lt;&gt;"",IF('Member Info'!N121&lt;$T$1,CONCATENATE("Left Scheme on ", TEXT('Member Info'!N121, "DD/MM/YYYY")),IF(OR(G124="",G124=0),"Error Detected, No rate entered",IF(E124=0,"",IF(F124="","Error Detected, No Pensionable pay",IF(AS124=1,"No Part Time Status Entered",IF(AR124=1,"No Part Time Hours Entered",IF(ISERROR(AD124)," Unknown Values entered.",IF(V124+W124&lt;1,"Acceptable",IF(T124+U124=200, "No Contributions Entered", IF(M124="","Error Detected, Choose reason&gt;",IF(Z124="1",IF(V124=1,"Please Enter Deemed Pensionable Pay","Add Any Relevant Details Above"),"Please Give Details Above"))))))))))),IF(OR(G124="",G124=0),"Error Detected, No rate entered",IF(E124=0,"",IF(F124="","Error Detected, No Pensionable pay",IF(AS124=1,"No Part Time Status Entered",IF(AR124=1,"No Part Time Hours Entered",IF(ISERROR(AD124)," Unknown Values entered.",IF(V124+W124&lt;1,"Acceptable",IF(T124+U124=200, "No Contributions Entered", IF(M124="","Error Detected, Choose reason&gt;",IF(Z124="1",IF(V124=1,"Please Enter Deemed Pensionable Pay","Add relevant Details Above"),"Please give details Above")))))))))))))</f>
        <v/>
      </c>
      <c r="M124" s="260"/>
      <c r="N124" s="91"/>
      <c r="O124" s="91" t="str">
        <f t="shared" si="22"/>
        <v/>
      </c>
      <c r="P124" s="94">
        <f t="shared" si="23"/>
        <v>0</v>
      </c>
      <c r="Q124" s="94">
        <f t="shared" si="23"/>
        <v>0</v>
      </c>
      <c r="R124" s="218">
        <f>(ROUND((F124/100*'Member Info'!$W$2), 2))</f>
        <v>0</v>
      </c>
      <c r="S124" s="218" t="e">
        <f t="shared" si="24"/>
        <v>#VALUE!</v>
      </c>
      <c r="T124" s="218" t="str">
        <f t="shared" si="25"/>
        <v/>
      </c>
      <c r="U124" s="227" t="str">
        <f t="shared" si="26"/>
        <v/>
      </c>
      <c r="V124" s="228" t="str">
        <f t="shared" si="27"/>
        <v/>
      </c>
      <c r="W124" s="228" t="str">
        <f t="shared" si="28"/>
        <v/>
      </c>
      <c r="X124" s="222">
        <f t="shared" si="29"/>
        <v>0</v>
      </c>
      <c r="Y124" s="110">
        <f t="shared" si="30"/>
        <v>0</v>
      </c>
      <c r="Z124" s="235" t="str">
        <f t="shared" si="31"/>
        <v/>
      </c>
      <c r="AA124" s="240" t="b">
        <f t="shared" si="32"/>
        <v>0</v>
      </c>
      <c r="AB124" s="235">
        <f t="shared" si="33"/>
        <v>0</v>
      </c>
      <c r="AC124" s="235">
        <f>IF('Member Info'!N121="",1,"")</f>
        <v>1</v>
      </c>
      <c r="AD124" s="243" t="e">
        <f t="shared" si="34"/>
        <v>#VALUE!</v>
      </c>
      <c r="AE124" s="130" t="str">
        <f t="shared" si="21"/>
        <v/>
      </c>
      <c r="AF124" s="124">
        <f t="shared" si="35"/>
        <v>1</v>
      </c>
      <c r="AG124" s="124" t="str">
        <f>IF('Member Info'!N121&lt;&gt;"",IF(AND('Member Info'!N121&lt;=$U$1,'Member Info'!N121&gt;=$T$1),1,0),"")</f>
        <v/>
      </c>
      <c r="AI124" s="124" t="b">
        <f t="shared" si="36"/>
        <v>0</v>
      </c>
      <c r="AJ124" s="124">
        <f t="shared" si="37"/>
        <v>0</v>
      </c>
      <c r="AL124" s="124">
        <f t="shared" si="38"/>
        <v>0</v>
      </c>
      <c r="AM124" s="124">
        <f>IF('Member Info'!F121&gt;$T$1,1,0)</f>
        <v>0</v>
      </c>
      <c r="AN124" s="124" t="b">
        <f>IF(ISERROR(T124),ERROR.TYPE(#REF!)=ERROR.TYPE(T124),FALSE)</f>
        <v>0</v>
      </c>
      <c r="AO124" s="124" t="b">
        <f>IF(ISERROR(U124),ERROR.TYPE(#REF!)=ERROR.TYPE(U124),FALSE)</f>
        <v>0</v>
      </c>
      <c r="AP124" s="124">
        <f>IF('Member Info'!F121&gt;'GP1 April 25'!$U$1,1,0)</f>
        <v>0</v>
      </c>
      <c r="AQ124" s="124">
        <f t="shared" si="39"/>
        <v>0</v>
      </c>
      <c r="AR124" s="124">
        <f t="shared" si="40"/>
        <v>0</v>
      </c>
      <c r="AS124" s="124">
        <f t="shared" si="41"/>
        <v>1</v>
      </c>
    </row>
    <row r="125" spans="1:45" x14ac:dyDescent="0.25">
      <c r="A125" s="4">
        <v>94</v>
      </c>
      <c r="B125" s="164">
        <f>'Member Info'!D122</f>
        <v>0</v>
      </c>
      <c r="C125" s="164">
        <f>'Member Info'!E122</f>
        <v>0</v>
      </c>
      <c r="D125" s="164" t="str">
        <f>'Member Info'!G122</f>
        <v/>
      </c>
      <c r="E125" s="165">
        <f>'Member Info'!B122</f>
        <v>0</v>
      </c>
      <c r="F125" s="242"/>
      <c r="G125" s="166" t="str">
        <f>IF(E125=0,"",('Member Info'!K122+'Member Info'!L122))</f>
        <v/>
      </c>
      <c r="H125" s="419"/>
      <c r="I125" s="419"/>
      <c r="J125" s="26"/>
      <c r="K125" s="26"/>
      <c r="L125" s="384" t="str">
        <f>IF(E125=0,"",IF('Member Info'!F122&gt;$U$1,CONCATENATE("Joined with practice on ", TEXT('Member Info'!F122, "DD/MM/YYYY")),IF('Member Info'!N122&lt;&gt;"",IF('Member Info'!N122&lt;$T$1,CONCATENATE("Left Scheme on ", TEXT('Member Info'!N122, "DD/MM/YYYY")),IF(OR(G125="",G125=0),"Error Detected, No rate entered",IF(E125=0,"",IF(F125="","Error Detected, No Pensionable pay",IF(AS125=1,"No Part Time Status Entered",IF(AR125=1,"No Part Time Hours Entered",IF(ISERROR(AD125)," Unknown Values entered.",IF(V125+W125&lt;1,"Acceptable",IF(T125+U125=200, "No Contributions Entered", IF(M125="","Error Detected, Choose reason&gt;",IF(Z125="1",IF(V125=1,"Please Enter Deemed Pensionable Pay","Add Any Relevant Details Above"),"Please Give Details Above"))))))))))),IF(OR(G125="",G125=0),"Error Detected, No rate entered",IF(E125=0,"",IF(F125="","Error Detected, No Pensionable pay",IF(AS125=1,"No Part Time Status Entered",IF(AR125=1,"No Part Time Hours Entered",IF(ISERROR(AD125)," Unknown Values entered.",IF(V125+W125&lt;1,"Acceptable",IF(T125+U125=200, "No Contributions Entered", IF(M125="","Error Detected, Choose reason&gt;",IF(Z125="1",IF(V125=1,"Please Enter Deemed Pensionable Pay","Add relevant Details Above"),"Please give details Above")))))))))))))</f>
        <v/>
      </c>
      <c r="M125" s="260"/>
      <c r="N125" s="91"/>
      <c r="O125" s="91" t="str">
        <f t="shared" si="22"/>
        <v/>
      </c>
      <c r="P125" s="94">
        <f t="shared" si="23"/>
        <v>0</v>
      </c>
      <c r="Q125" s="94">
        <f t="shared" si="23"/>
        <v>0</v>
      </c>
      <c r="R125" s="218">
        <f>(ROUND((F125/100*'Member Info'!$W$2), 2))</f>
        <v>0</v>
      </c>
      <c r="S125" s="218" t="e">
        <f t="shared" si="24"/>
        <v>#VALUE!</v>
      </c>
      <c r="T125" s="218" t="str">
        <f t="shared" si="25"/>
        <v/>
      </c>
      <c r="U125" s="227" t="str">
        <f t="shared" si="26"/>
        <v/>
      </c>
      <c r="V125" s="228" t="str">
        <f t="shared" si="27"/>
        <v/>
      </c>
      <c r="W125" s="228" t="str">
        <f t="shared" si="28"/>
        <v/>
      </c>
      <c r="X125" s="222">
        <f t="shared" si="29"/>
        <v>0</v>
      </c>
      <c r="Y125" s="110">
        <f t="shared" si="30"/>
        <v>0</v>
      </c>
      <c r="Z125" s="235" t="str">
        <f t="shared" si="31"/>
        <v/>
      </c>
      <c r="AA125" s="240" t="b">
        <f t="shared" si="32"/>
        <v>0</v>
      </c>
      <c r="AB125" s="235">
        <f t="shared" si="33"/>
        <v>0</v>
      </c>
      <c r="AC125" s="235">
        <f>IF('Member Info'!N122="",1,"")</f>
        <v>1</v>
      </c>
      <c r="AD125" s="243" t="e">
        <f t="shared" si="34"/>
        <v>#VALUE!</v>
      </c>
      <c r="AE125" s="130" t="str">
        <f t="shared" si="21"/>
        <v/>
      </c>
      <c r="AF125" s="124">
        <f t="shared" si="35"/>
        <v>1</v>
      </c>
      <c r="AG125" s="124" t="str">
        <f>IF('Member Info'!N122&lt;&gt;"",IF(AND('Member Info'!N122&lt;=$U$1,'Member Info'!N122&gt;=$T$1),1,0),"")</f>
        <v/>
      </c>
      <c r="AI125" s="124" t="b">
        <f t="shared" si="36"/>
        <v>0</v>
      </c>
      <c r="AJ125" s="124">
        <f t="shared" si="37"/>
        <v>0</v>
      </c>
      <c r="AL125" s="124">
        <f t="shared" si="38"/>
        <v>0</v>
      </c>
      <c r="AM125" s="124">
        <f>IF('Member Info'!F122&gt;$T$1,1,0)</f>
        <v>0</v>
      </c>
      <c r="AN125" s="124" t="b">
        <f>IF(ISERROR(T125),ERROR.TYPE(#REF!)=ERROR.TYPE(T125),FALSE)</f>
        <v>0</v>
      </c>
      <c r="AO125" s="124" t="b">
        <f>IF(ISERROR(U125),ERROR.TYPE(#REF!)=ERROR.TYPE(U125),FALSE)</f>
        <v>0</v>
      </c>
      <c r="AP125" s="124">
        <f>IF('Member Info'!F122&gt;'GP1 April 25'!$U$1,1,0)</f>
        <v>0</v>
      </c>
      <c r="AQ125" s="124">
        <f t="shared" si="39"/>
        <v>0</v>
      </c>
      <c r="AR125" s="124">
        <f t="shared" si="40"/>
        <v>0</v>
      </c>
      <c r="AS125" s="124">
        <f t="shared" si="41"/>
        <v>1</v>
      </c>
    </row>
    <row r="126" spans="1:45" x14ac:dyDescent="0.25">
      <c r="A126" s="4">
        <v>95</v>
      </c>
      <c r="B126" s="164">
        <f>'Member Info'!D123</f>
        <v>0</v>
      </c>
      <c r="C126" s="164">
        <f>'Member Info'!E123</f>
        <v>0</v>
      </c>
      <c r="D126" s="164" t="str">
        <f>'Member Info'!G123</f>
        <v/>
      </c>
      <c r="E126" s="165">
        <f>'Member Info'!B123</f>
        <v>0</v>
      </c>
      <c r="F126" s="242"/>
      <c r="G126" s="166" t="str">
        <f>IF(E126=0,"",('Member Info'!K123+'Member Info'!L123))</f>
        <v/>
      </c>
      <c r="H126" s="419"/>
      <c r="I126" s="419"/>
      <c r="J126" s="26"/>
      <c r="K126" s="26"/>
      <c r="L126" s="384" t="str">
        <f>IF(E126=0,"",IF('Member Info'!F123&gt;$U$1,CONCATENATE("Joined with practice on ", TEXT('Member Info'!F123, "DD/MM/YYYY")),IF('Member Info'!N123&lt;&gt;"",IF('Member Info'!N123&lt;$T$1,CONCATENATE("Left Scheme on ", TEXT('Member Info'!N123, "DD/MM/YYYY")),IF(OR(G126="",G126=0),"Error Detected, No rate entered",IF(E126=0,"",IF(F126="","Error Detected, No Pensionable pay",IF(AS126=1,"No Part Time Status Entered",IF(AR126=1,"No Part Time Hours Entered",IF(ISERROR(AD126)," Unknown Values entered.",IF(V126+W126&lt;1,"Acceptable",IF(T126+U126=200, "No Contributions Entered", IF(M126="","Error Detected, Choose reason&gt;",IF(Z126="1",IF(V126=1,"Please Enter Deemed Pensionable Pay","Add Any Relevant Details Above"),"Please Give Details Above"))))))))))),IF(OR(G126="",G126=0),"Error Detected, No rate entered",IF(E126=0,"",IF(F126="","Error Detected, No Pensionable pay",IF(AS126=1,"No Part Time Status Entered",IF(AR126=1,"No Part Time Hours Entered",IF(ISERROR(AD126)," Unknown Values entered.",IF(V126+W126&lt;1,"Acceptable",IF(T126+U126=200, "No Contributions Entered", IF(M126="","Error Detected, Choose reason&gt;",IF(Z126="1",IF(V126=1,"Please Enter Deemed Pensionable Pay","Add relevant Details Above"),"Please give details Above")))))))))))))</f>
        <v/>
      </c>
      <c r="M126" s="260"/>
      <c r="N126" s="91"/>
      <c r="O126" s="91" t="str">
        <f t="shared" si="22"/>
        <v/>
      </c>
      <c r="P126" s="94">
        <f t="shared" si="23"/>
        <v>0</v>
      </c>
      <c r="Q126" s="94">
        <f t="shared" si="23"/>
        <v>0</v>
      </c>
      <c r="R126" s="218">
        <f>(ROUND((F126/100*'Member Info'!$W$2), 2))</f>
        <v>0</v>
      </c>
      <c r="S126" s="218" t="e">
        <f t="shared" si="24"/>
        <v>#VALUE!</v>
      </c>
      <c r="T126" s="218" t="str">
        <f t="shared" si="25"/>
        <v/>
      </c>
      <c r="U126" s="227" t="str">
        <f t="shared" si="26"/>
        <v/>
      </c>
      <c r="V126" s="228" t="str">
        <f t="shared" si="27"/>
        <v/>
      </c>
      <c r="W126" s="228" t="str">
        <f t="shared" si="28"/>
        <v/>
      </c>
      <c r="X126" s="222">
        <f t="shared" si="29"/>
        <v>0</v>
      </c>
      <c r="Y126" s="110">
        <f t="shared" si="30"/>
        <v>0</v>
      </c>
      <c r="Z126" s="235" t="str">
        <f t="shared" si="31"/>
        <v/>
      </c>
      <c r="AA126" s="240" t="b">
        <f t="shared" si="32"/>
        <v>0</v>
      </c>
      <c r="AB126" s="235">
        <f t="shared" si="33"/>
        <v>0</v>
      </c>
      <c r="AC126" s="235">
        <f>IF('Member Info'!N123="",1,"")</f>
        <v>1</v>
      </c>
      <c r="AD126" s="243" t="e">
        <f t="shared" si="34"/>
        <v>#VALUE!</v>
      </c>
      <c r="AE126" s="130" t="str">
        <f t="shared" si="21"/>
        <v/>
      </c>
      <c r="AF126" s="124">
        <f t="shared" si="35"/>
        <v>1</v>
      </c>
      <c r="AG126" s="124" t="str">
        <f>IF('Member Info'!N123&lt;&gt;"",IF(AND('Member Info'!N123&lt;=$U$1,'Member Info'!N123&gt;=$T$1),1,0),"")</f>
        <v/>
      </c>
      <c r="AI126" s="124" t="b">
        <f t="shared" si="36"/>
        <v>0</v>
      </c>
      <c r="AJ126" s="124">
        <f t="shared" si="37"/>
        <v>0</v>
      </c>
      <c r="AL126" s="124">
        <f t="shared" si="38"/>
        <v>0</v>
      </c>
      <c r="AM126" s="124">
        <f>IF('Member Info'!F123&gt;$T$1,1,0)</f>
        <v>0</v>
      </c>
      <c r="AN126" s="124" t="b">
        <f>IF(ISERROR(T126),ERROR.TYPE(#REF!)=ERROR.TYPE(T126),FALSE)</f>
        <v>0</v>
      </c>
      <c r="AO126" s="124" t="b">
        <f>IF(ISERROR(U126),ERROR.TYPE(#REF!)=ERROR.TYPE(U126),FALSE)</f>
        <v>0</v>
      </c>
      <c r="AP126" s="124">
        <f>IF('Member Info'!F123&gt;'GP1 April 25'!$U$1,1,0)</f>
        <v>0</v>
      </c>
      <c r="AQ126" s="124">
        <f t="shared" si="39"/>
        <v>0</v>
      </c>
      <c r="AR126" s="124">
        <f t="shared" si="40"/>
        <v>0</v>
      </c>
      <c r="AS126" s="124">
        <f t="shared" si="41"/>
        <v>1</v>
      </c>
    </row>
    <row r="127" spans="1:45" x14ac:dyDescent="0.25">
      <c r="A127" s="4">
        <v>96</v>
      </c>
      <c r="B127" s="164">
        <f>'Member Info'!D124</f>
        <v>0</v>
      </c>
      <c r="C127" s="164">
        <f>'Member Info'!E124</f>
        <v>0</v>
      </c>
      <c r="D127" s="164" t="str">
        <f>'Member Info'!G124</f>
        <v/>
      </c>
      <c r="E127" s="165">
        <f>'Member Info'!B124</f>
        <v>0</v>
      </c>
      <c r="F127" s="242"/>
      <c r="G127" s="166" t="str">
        <f>IF(E127=0,"",('Member Info'!K124+'Member Info'!L124))</f>
        <v/>
      </c>
      <c r="H127" s="419"/>
      <c r="I127" s="419"/>
      <c r="J127" s="26"/>
      <c r="K127" s="26"/>
      <c r="L127" s="384" t="str">
        <f>IF(E127=0,"",IF('Member Info'!F124&gt;$U$1,CONCATENATE("Joined with practice on ", TEXT('Member Info'!F124, "DD/MM/YYYY")),IF('Member Info'!N124&lt;&gt;"",IF('Member Info'!N124&lt;$T$1,CONCATENATE("Left Scheme on ", TEXT('Member Info'!N124, "DD/MM/YYYY")),IF(OR(G127="",G127=0),"Error Detected, No rate entered",IF(E127=0,"",IF(F127="","Error Detected, No Pensionable pay",IF(AS127=1,"No Part Time Status Entered",IF(AR127=1,"No Part Time Hours Entered",IF(ISERROR(AD127)," Unknown Values entered.",IF(V127+W127&lt;1,"Acceptable",IF(T127+U127=200, "No Contributions Entered", IF(M127="","Error Detected, Choose reason&gt;",IF(Z127="1",IF(V127=1,"Please Enter Deemed Pensionable Pay","Add Any Relevant Details Above"),"Please Give Details Above"))))))))))),IF(OR(G127="",G127=0),"Error Detected, No rate entered",IF(E127=0,"",IF(F127="","Error Detected, No Pensionable pay",IF(AS127=1,"No Part Time Status Entered",IF(AR127=1,"No Part Time Hours Entered",IF(ISERROR(AD127)," Unknown Values entered.",IF(V127+W127&lt;1,"Acceptable",IF(T127+U127=200, "No Contributions Entered", IF(M127="","Error Detected, Choose reason&gt;",IF(Z127="1",IF(V127=1,"Please Enter Deemed Pensionable Pay","Add relevant Details Above"),"Please give details Above")))))))))))))</f>
        <v/>
      </c>
      <c r="M127" s="260"/>
      <c r="N127" s="91"/>
      <c r="O127" s="91" t="str">
        <f t="shared" si="22"/>
        <v/>
      </c>
      <c r="P127" s="94">
        <f t="shared" si="23"/>
        <v>0</v>
      </c>
      <c r="Q127" s="94">
        <f t="shared" si="23"/>
        <v>0</v>
      </c>
      <c r="R127" s="218">
        <f>(ROUND((F127/100*'Member Info'!$W$2), 2))</f>
        <v>0</v>
      </c>
      <c r="S127" s="218" t="e">
        <f t="shared" si="24"/>
        <v>#VALUE!</v>
      </c>
      <c r="T127" s="218" t="str">
        <f t="shared" si="25"/>
        <v/>
      </c>
      <c r="U127" s="227" t="str">
        <f t="shared" si="26"/>
        <v/>
      </c>
      <c r="V127" s="228" t="str">
        <f t="shared" si="27"/>
        <v/>
      </c>
      <c r="W127" s="228" t="str">
        <f t="shared" si="28"/>
        <v/>
      </c>
      <c r="X127" s="222">
        <f t="shared" si="29"/>
        <v>0</v>
      </c>
      <c r="Y127" s="110">
        <f t="shared" si="30"/>
        <v>0</v>
      </c>
      <c r="Z127" s="235" t="str">
        <f t="shared" si="31"/>
        <v/>
      </c>
      <c r="AA127" s="240" t="b">
        <f t="shared" si="32"/>
        <v>0</v>
      </c>
      <c r="AB127" s="235">
        <f t="shared" si="33"/>
        <v>0</v>
      </c>
      <c r="AC127" s="235">
        <f>IF('Member Info'!N124="",1,"")</f>
        <v>1</v>
      </c>
      <c r="AD127" s="243" t="e">
        <f t="shared" si="34"/>
        <v>#VALUE!</v>
      </c>
      <c r="AE127" s="130" t="str">
        <f t="shared" si="21"/>
        <v/>
      </c>
      <c r="AF127" s="124">
        <f t="shared" si="35"/>
        <v>1</v>
      </c>
      <c r="AG127" s="124" t="str">
        <f>IF('Member Info'!N124&lt;&gt;"",IF(AND('Member Info'!N124&lt;=$U$1,'Member Info'!N124&gt;=$T$1),1,0),"")</f>
        <v/>
      </c>
      <c r="AI127" s="124" t="b">
        <f t="shared" si="36"/>
        <v>0</v>
      </c>
      <c r="AJ127" s="124">
        <f t="shared" si="37"/>
        <v>0</v>
      </c>
      <c r="AL127" s="124">
        <f t="shared" si="38"/>
        <v>0</v>
      </c>
      <c r="AM127" s="124">
        <f>IF('Member Info'!F124&gt;$T$1,1,0)</f>
        <v>0</v>
      </c>
      <c r="AN127" s="124" t="b">
        <f>IF(ISERROR(T127),ERROR.TYPE(#REF!)=ERROR.TYPE(T127),FALSE)</f>
        <v>0</v>
      </c>
      <c r="AO127" s="124" t="b">
        <f>IF(ISERROR(U127),ERROR.TYPE(#REF!)=ERROR.TYPE(U127),FALSE)</f>
        <v>0</v>
      </c>
      <c r="AP127" s="124">
        <f>IF('Member Info'!F124&gt;'GP1 April 25'!$U$1,1,0)</f>
        <v>0</v>
      </c>
      <c r="AQ127" s="124">
        <f t="shared" si="39"/>
        <v>0</v>
      </c>
      <c r="AR127" s="124">
        <f t="shared" si="40"/>
        <v>0</v>
      </c>
      <c r="AS127" s="124">
        <f t="shared" si="41"/>
        <v>1</v>
      </c>
    </row>
    <row r="128" spans="1:45" x14ac:dyDescent="0.25">
      <c r="A128" s="4">
        <v>97</v>
      </c>
      <c r="B128" s="164">
        <f>'Member Info'!D125</f>
        <v>0</v>
      </c>
      <c r="C128" s="164">
        <f>'Member Info'!E125</f>
        <v>0</v>
      </c>
      <c r="D128" s="164" t="str">
        <f>'Member Info'!G125</f>
        <v/>
      </c>
      <c r="E128" s="165">
        <f>'Member Info'!B125</f>
        <v>0</v>
      </c>
      <c r="F128" s="242"/>
      <c r="G128" s="166" t="str">
        <f>IF(E128=0,"",('Member Info'!K125+'Member Info'!L125))</f>
        <v/>
      </c>
      <c r="H128" s="419"/>
      <c r="I128" s="419"/>
      <c r="J128" s="26"/>
      <c r="K128" s="26"/>
      <c r="L128" s="384" t="str">
        <f>IF(E128=0,"",IF('Member Info'!F125&gt;$U$1,CONCATENATE("Joined with practice on ", TEXT('Member Info'!F125, "DD/MM/YYYY")),IF('Member Info'!N125&lt;&gt;"",IF('Member Info'!N125&lt;$T$1,CONCATENATE("Left Scheme on ", TEXT('Member Info'!N125, "DD/MM/YYYY")),IF(OR(G128="",G128=0),"Error Detected, No rate entered",IF(E128=0,"",IF(F128="","Error Detected, No Pensionable pay",IF(AS128=1,"No Part Time Status Entered",IF(AR128=1,"No Part Time Hours Entered",IF(ISERROR(AD128)," Unknown Values entered.",IF(V128+W128&lt;1,"Acceptable",IF(T128+U128=200, "No Contributions Entered", IF(M128="","Error Detected, Choose reason&gt;",IF(Z128="1",IF(V128=1,"Please Enter Deemed Pensionable Pay","Add Any Relevant Details Above"),"Please Give Details Above"))))))))))),IF(OR(G128="",G128=0),"Error Detected, No rate entered",IF(E128=0,"",IF(F128="","Error Detected, No Pensionable pay",IF(AS128=1,"No Part Time Status Entered",IF(AR128=1,"No Part Time Hours Entered",IF(ISERROR(AD128)," Unknown Values entered.",IF(V128+W128&lt;1,"Acceptable",IF(T128+U128=200, "No Contributions Entered", IF(M128="","Error Detected, Choose reason&gt;",IF(Z128="1",IF(V128=1,"Please Enter Deemed Pensionable Pay","Add relevant Details Above"),"Please give details Above")))))))))))))</f>
        <v/>
      </c>
      <c r="M128" s="260"/>
      <c r="N128" s="91"/>
      <c r="O128" s="91" t="str">
        <f t="shared" si="22"/>
        <v/>
      </c>
      <c r="P128" s="94">
        <f t="shared" si="23"/>
        <v>0</v>
      </c>
      <c r="Q128" s="94">
        <f t="shared" si="23"/>
        <v>0</v>
      </c>
      <c r="R128" s="218">
        <f>(ROUND((F128/100*'Member Info'!$W$2), 2))</f>
        <v>0</v>
      </c>
      <c r="S128" s="218" t="e">
        <f t="shared" si="24"/>
        <v>#VALUE!</v>
      </c>
      <c r="T128" s="218" t="str">
        <f t="shared" si="25"/>
        <v/>
      </c>
      <c r="U128" s="227" t="str">
        <f t="shared" si="26"/>
        <v/>
      </c>
      <c r="V128" s="228" t="str">
        <f t="shared" si="27"/>
        <v/>
      </c>
      <c r="W128" s="228" t="str">
        <f t="shared" si="28"/>
        <v/>
      </c>
      <c r="X128" s="222">
        <f t="shared" si="29"/>
        <v>0</v>
      </c>
      <c r="Y128" s="110">
        <f t="shared" si="30"/>
        <v>0</v>
      </c>
      <c r="Z128" s="235" t="str">
        <f t="shared" si="31"/>
        <v/>
      </c>
      <c r="AA128" s="240" t="b">
        <f t="shared" si="32"/>
        <v>0</v>
      </c>
      <c r="AB128" s="235">
        <f t="shared" si="33"/>
        <v>0</v>
      </c>
      <c r="AC128" s="235">
        <f>IF('Member Info'!N125="",1,"")</f>
        <v>1</v>
      </c>
      <c r="AD128" s="243" t="e">
        <f t="shared" si="34"/>
        <v>#VALUE!</v>
      </c>
      <c r="AE128" s="130" t="str">
        <f t="shared" si="21"/>
        <v/>
      </c>
      <c r="AF128" s="124">
        <f t="shared" si="35"/>
        <v>1</v>
      </c>
      <c r="AG128" s="124" t="str">
        <f>IF('Member Info'!N125&lt;&gt;"",IF(AND('Member Info'!N125&lt;=$U$1,'Member Info'!N125&gt;=$T$1),1,0),"")</f>
        <v/>
      </c>
      <c r="AI128" s="124" t="b">
        <f t="shared" si="36"/>
        <v>0</v>
      </c>
      <c r="AJ128" s="124">
        <f t="shared" si="37"/>
        <v>0</v>
      </c>
      <c r="AL128" s="124">
        <f t="shared" si="38"/>
        <v>0</v>
      </c>
      <c r="AM128" s="124">
        <f>IF('Member Info'!F125&gt;$T$1,1,0)</f>
        <v>0</v>
      </c>
      <c r="AN128" s="124" t="b">
        <f>IF(ISERROR(T128),ERROR.TYPE(#REF!)=ERROR.TYPE(T128),FALSE)</f>
        <v>0</v>
      </c>
      <c r="AO128" s="124" t="b">
        <f>IF(ISERROR(U128),ERROR.TYPE(#REF!)=ERROR.TYPE(U128),FALSE)</f>
        <v>0</v>
      </c>
      <c r="AP128" s="124">
        <f>IF('Member Info'!F125&gt;'GP1 April 25'!$U$1,1,0)</f>
        <v>0</v>
      </c>
      <c r="AQ128" s="124">
        <f t="shared" si="39"/>
        <v>0</v>
      </c>
      <c r="AR128" s="124">
        <f t="shared" si="40"/>
        <v>0</v>
      </c>
      <c r="AS128" s="124">
        <f t="shared" si="41"/>
        <v>1</v>
      </c>
    </row>
    <row r="129" spans="1:45" x14ac:dyDescent="0.25">
      <c r="A129" s="4">
        <v>98</v>
      </c>
      <c r="B129" s="164">
        <f>'Member Info'!D126</f>
        <v>0</v>
      </c>
      <c r="C129" s="164">
        <f>'Member Info'!E126</f>
        <v>0</v>
      </c>
      <c r="D129" s="164" t="str">
        <f>'Member Info'!G126</f>
        <v/>
      </c>
      <c r="E129" s="165">
        <f>'Member Info'!B126</f>
        <v>0</v>
      </c>
      <c r="F129" s="242"/>
      <c r="G129" s="166" t="str">
        <f>IF(E129=0,"",('Member Info'!K126+'Member Info'!L126))</f>
        <v/>
      </c>
      <c r="H129" s="419"/>
      <c r="I129" s="419"/>
      <c r="J129" s="26"/>
      <c r="K129" s="26"/>
      <c r="L129" s="384" t="str">
        <f>IF(E129=0,"",IF('Member Info'!F126&gt;$U$1,CONCATENATE("Joined with practice on ", TEXT('Member Info'!F126, "DD/MM/YYYY")),IF('Member Info'!N126&lt;&gt;"",IF('Member Info'!N126&lt;$T$1,CONCATENATE("Left Scheme on ", TEXT('Member Info'!N126, "DD/MM/YYYY")),IF(OR(G129="",G129=0),"Error Detected, No rate entered",IF(E129=0,"",IF(F129="","Error Detected, No Pensionable pay",IF(AS129=1,"No Part Time Status Entered",IF(AR129=1,"No Part Time Hours Entered",IF(ISERROR(AD129)," Unknown Values entered.",IF(V129+W129&lt;1,"Acceptable",IF(T129+U129=200, "No Contributions Entered", IF(M129="","Error Detected, Choose reason&gt;",IF(Z129="1",IF(V129=1,"Please Enter Deemed Pensionable Pay","Add Any Relevant Details Above"),"Please Give Details Above"))))))))))),IF(OR(G129="",G129=0),"Error Detected, No rate entered",IF(E129=0,"",IF(F129="","Error Detected, No Pensionable pay",IF(AS129=1,"No Part Time Status Entered",IF(AR129=1,"No Part Time Hours Entered",IF(ISERROR(AD129)," Unknown Values entered.",IF(V129+W129&lt;1,"Acceptable",IF(T129+U129=200, "No Contributions Entered", IF(M129="","Error Detected, Choose reason&gt;",IF(Z129="1",IF(V129=1,"Please Enter Deemed Pensionable Pay","Add relevant Details Above"),"Please give details Above")))))))))))))</f>
        <v/>
      </c>
      <c r="M129" s="260"/>
      <c r="N129" s="91"/>
      <c r="O129" s="91" t="str">
        <f t="shared" si="22"/>
        <v/>
      </c>
      <c r="P129" s="94">
        <f t="shared" si="23"/>
        <v>0</v>
      </c>
      <c r="Q129" s="94">
        <f t="shared" si="23"/>
        <v>0</v>
      </c>
      <c r="R129" s="218">
        <f>(ROUND((F129/100*'Member Info'!$W$2), 2))</f>
        <v>0</v>
      </c>
      <c r="S129" s="218" t="e">
        <f t="shared" si="24"/>
        <v>#VALUE!</v>
      </c>
      <c r="T129" s="218" t="str">
        <f t="shared" si="25"/>
        <v/>
      </c>
      <c r="U129" s="227" t="str">
        <f t="shared" si="26"/>
        <v/>
      </c>
      <c r="V129" s="228" t="str">
        <f t="shared" si="27"/>
        <v/>
      </c>
      <c r="W129" s="228" t="str">
        <f t="shared" si="28"/>
        <v/>
      </c>
      <c r="X129" s="222">
        <f t="shared" si="29"/>
        <v>0</v>
      </c>
      <c r="Y129" s="110">
        <f t="shared" si="30"/>
        <v>0</v>
      </c>
      <c r="Z129" s="235" t="str">
        <f t="shared" si="31"/>
        <v/>
      </c>
      <c r="AA129" s="240" t="b">
        <f t="shared" si="32"/>
        <v>0</v>
      </c>
      <c r="AB129" s="235">
        <f t="shared" si="33"/>
        <v>0</v>
      </c>
      <c r="AC129" s="235">
        <f>IF('Member Info'!N126="",1,"")</f>
        <v>1</v>
      </c>
      <c r="AD129" s="243" t="e">
        <f t="shared" si="34"/>
        <v>#VALUE!</v>
      </c>
      <c r="AE129" s="130" t="str">
        <f t="shared" si="21"/>
        <v/>
      </c>
      <c r="AF129" s="124">
        <f t="shared" si="35"/>
        <v>1</v>
      </c>
      <c r="AG129" s="124" t="str">
        <f>IF('Member Info'!N126&lt;&gt;"",IF(AND('Member Info'!N126&lt;=$U$1,'Member Info'!N126&gt;=$T$1),1,0),"")</f>
        <v/>
      </c>
      <c r="AI129" s="124" t="b">
        <f t="shared" si="36"/>
        <v>0</v>
      </c>
      <c r="AJ129" s="124">
        <f t="shared" si="37"/>
        <v>0</v>
      </c>
      <c r="AL129" s="124">
        <f t="shared" si="38"/>
        <v>0</v>
      </c>
      <c r="AM129" s="124">
        <f>IF('Member Info'!F126&gt;$T$1,1,0)</f>
        <v>0</v>
      </c>
      <c r="AN129" s="124" t="b">
        <f>IF(ISERROR(T129),ERROR.TYPE(#REF!)=ERROR.TYPE(T129),FALSE)</f>
        <v>0</v>
      </c>
      <c r="AO129" s="124" t="b">
        <f>IF(ISERROR(U129),ERROR.TYPE(#REF!)=ERROR.TYPE(U129),FALSE)</f>
        <v>0</v>
      </c>
      <c r="AP129" s="124">
        <f>IF('Member Info'!F126&gt;'GP1 April 25'!$U$1,1,0)</f>
        <v>0</v>
      </c>
      <c r="AQ129" s="124">
        <f t="shared" si="39"/>
        <v>0</v>
      </c>
      <c r="AR129" s="124">
        <f t="shared" si="40"/>
        <v>0</v>
      </c>
      <c r="AS129" s="124">
        <f t="shared" si="41"/>
        <v>1</v>
      </c>
    </row>
    <row r="130" spans="1:45" x14ac:dyDescent="0.25">
      <c r="A130" s="4">
        <v>99</v>
      </c>
      <c r="B130" s="164">
        <f>'Member Info'!D127</f>
        <v>0</v>
      </c>
      <c r="C130" s="164">
        <f>'Member Info'!E127</f>
        <v>0</v>
      </c>
      <c r="D130" s="164" t="str">
        <f>'Member Info'!G127</f>
        <v/>
      </c>
      <c r="E130" s="165">
        <f>'Member Info'!B127</f>
        <v>0</v>
      </c>
      <c r="F130" s="242"/>
      <c r="G130" s="166" t="str">
        <f>IF(E130=0,"",('Member Info'!K127+'Member Info'!L127))</f>
        <v/>
      </c>
      <c r="H130" s="419"/>
      <c r="I130" s="419"/>
      <c r="J130" s="26"/>
      <c r="K130" s="26"/>
      <c r="L130" s="384" t="str">
        <f>IF(E130=0,"",IF('Member Info'!F127&gt;$U$1,CONCATENATE("Joined with practice on ", TEXT('Member Info'!F127, "DD/MM/YYYY")),IF('Member Info'!N127&lt;&gt;"",IF('Member Info'!N127&lt;$T$1,CONCATENATE("Left Scheme on ", TEXT('Member Info'!N127, "DD/MM/YYYY")),IF(OR(G130="",G130=0),"Error Detected, No rate entered",IF(E130=0,"",IF(F130="","Error Detected, No Pensionable pay",IF(AS130=1,"No Part Time Status Entered",IF(AR130=1,"No Part Time Hours Entered",IF(ISERROR(AD130)," Unknown Values entered.",IF(V130+W130&lt;1,"Acceptable",IF(T130+U130=200, "No Contributions Entered", IF(M130="","Error Detected, Choose reason&gt;",IF(Z130="1",IF(V130=1,"Please Enter Deemed Pensionable Pay","Add Any Relevant Details Above"),"Please Give Details Above"))))))))))),IF(OR(G130="",G130=0),"Error Detected, No rate entered",IF(E130=0,"",IF(F130="","Error Detected, No Pensionable pay",IF(AS130=1,"No Part Time Status Entered",IF(AR130=1,"No Part Time Hours Entered",IF(ISERROR(AD130)," Unknown Values entered.",IF(V130+W130&lt;1,"Acceptable",IF(T130+U130=200, "No Contributions Entered", IF(M130="","Error Detected, Choose reason&gt;",IF(Z130="1",IF(V130=1,"Please Enter Deemed Pensionable Pay","Add relevant Details Above"),"Please give details Above")))))))))))))</f>
        <v/>
      </c>
      <c r="M130" s="260"/>
      <c r="N130" s="91"/>
      <c r="O130" s="91" t="str">
        <f t="shared" si="22"/>
        <v/>
      </c>
      <c r="P130" s="94">
        <f t="shared" si="23"/>
        <v>0</v>
      </c>
      <c r="Q130" s="94">
        <f t="shared" si="23"/>
        <v>0</v>
      </c>
      <c r="R130" s="218">
        <f>(ROUND((F130/100*'Member Info'!$W$2), 2))</f>
        <v>0</v>
      </c>
      <c r="S130" s="218" t="e">
        <f t="shared" si="24"/>
        <v>#VALUE!</v>
      </c>
      <c r="T130" s="218" t="str">
        <f t="shared" si="25"/>
        <v/>
      </c>
      <c r="U130" s="227" t="str">
        <f t="shared" si="26"/>
        <v/>
      </c>
      <c r="V130" s="228" t="str">
        <f t="shared" si="27"/>
        <v/>
      </c>
      <c r="W130" s="228" t="str">
        <f t="shared" si="28"/>
        <v/>
      </c>
      <c r="X130" s="222">
        <f t="shared" si="29"/>
        <v>0</v>
      </c>
      <c r="Y130" s="110">
        <f t="shared" si="30"/>
        <v>0</v>
      </c>
      <c r="Z130" s="235" t="str">
        <f t="shared" si="31"/>
        <v/>
      </c>
      <c r="AA130" s="240" t="b">
        <f t="shared" si="32"/>
        <v>0</v>
      </c>
      <c r="AB130" s="235">
        <f t="shared" si="33"/>
        <v>0</v>
      </c>
      <c r="AC130" s="235">
        <f>IF('Member Info'!N127="",1,"")</f>
        <v>1</v>
      </c>
      <c r="AD130" s="243" t="e">
        <f t="shared" si="34"/>
        <v>#VALUE!</v>
      </c>
      <c r="AE130" s="130" t="str">
        <f t="shared" si="21"/>
        <v/>
      </c>
      <c r="AF130" s="124">
        <f t="shared" si="35"/>
        <v>1</v>
      </c>
      <c r="AG130" s="124" t="str">
        <f>IF('Member Info'!N127&lt;&gt;"",IF(AND('Member Info'!N127&lt;=$U$1,'Member Info'!N127&gt;=$T$1),1,0),"")</f>
        <v/>
      </c>
      <c r="AI130" s="124" t="b">
        <f t="shared" si="36"/>
        <v>0</v>
      </c>
      <c r="AJ130" s="124">
        <f t="shared" si="37"/>
        <v>0</v>
      </c>
      <c r="AL130" s="124">
        <f t="shared" si="38"/>
        <v>0</v>
      </c>
      <c r="AM130" s="124">
        <f>IF('Member Info'!F127&gt;$T$1,1,0)</f>
        <v>0</v>
      </c>
      <c r="AN130" s="124" t="b">
        <f>IF(ISERROR(T130),ERROR.TYPE(#REF!)=ERROR.TYPE(T130),FALSE)</f>
        <v>0</v>
      </c>
      <c r="AO130" s="124" t="b">
        <f>IF(ISERROR(U130),ERROR.TYPE(#REF!)=ERROR.TYPE(U130),FALSE)</f>
        <v>0</v>
      </c>
      <c r="AP130" s="124">
        <f>IF('Member Info'!F127&gt;'GP1 April 25'!$U$1,1,0)</f>
        <v>0</v>
      </c>
      <c r="AQ130" s="124">
        <f t="shared" si="39"/>
        <v>0</v>
      </c>
      <c r="AR130" s="124">
        <f t="shared" si="40"/>
        <v>0</v>
      </c>
      <c r="AS130" s="124">
        <f t="shared" si="41"/>
        <v>1</v>
      </c>
    </row>
    <row r="131" spans="1:45" x14ac:dyDescent="0.25">
      <c r="A131" s="4">
        <v>100</v>
      </c>
      <c r="B131" s="164">
        <f>'Member Info'!D128</f>
        <v>0</v>
      </c>
      <c r="C131" s="164">
        <f>'Member Info'!E128</f>
        <v>0</v>
      </c>
      <c r="D131" s="164" t="str">
        <f>'Member Info'!G128</f>
        <v/>
      </c>
      <c r="E131" s="165">
        <f>'Member Info'!B128</f>
        <v>0</v>
      </c>
      <c r="F131" s="242"/>
      <c r="G131" s="166" t="str">
        <f>IF(E131=0,"",('Member Info'!K128+'Member Info'!L128))</f>
        <v/>
      </c>
      <c r="H131" s="419"/>
      <c r="I131" s="419"/>
      <c r="J131" s="26"/>
      <c r="K131" s="26"/>
      <c r="L131" s="384" t="str">
        <f>IF(E131=0,"",IF('Member Info'!F128&gt;$U$1,CONCATENATE("Joined with practice on ", TEXT('Member Info'!F128, "DD/MM/YYYY")),IF('Member Info'!N128&lt;&gt;"",IF('Member Info'!N128&lt;$T$1,CONCATENATE("Left Scheme on ", TEXT('Member Info'!N128, "DD/MM/YYYY")),IF(OR(G131="",G131=0),"Error Detected, No rate entered",IF(E131=0,"",IF(F131="","Error Detected, No Pensionable pay",IF(AS131=1,"No Part Time Status Entered",IF(AR131=1,"No Part Time Hours Entered",IF(ISERROR(AD131)," Unknown Values entered.",IF(V131+W131&lt;1,"Acceptable",IF(T131+U131=200, "No Contributions Entered", IF(M131="","Error Detected, Choose reason&gt;",IF(Z131="1",IF(V131=1,"Please Enter Deemed Pensionable Pay","Add Any Relevant Details Above"),"Please Give Details Above"))))))))))),IF(OR(G131="",G131=0),"Error Detected, No rate entered",IF(E131=0,"",IF(F131="","Error Detected, No Pensionable pay",IF(AS131=1,"No Part Time Status Entered",IF(AR131=1,"No Part Time Hours Entered",IF(ISERROR(AD131)," Unknown Values entered.",IF(V131+W131&lt;1,"Acceptable",IF(T131+U131=200, "No Contributions Entered", IF(M131="","Error Detected, Choose reason&gt;",IF(Z131="1",IF(V131=1,"Please Enter Deemed Pensionable Pay","Add relevant Details Above"),"Please give details Above")))))))))))))</f>
        <v/>
      </c>
      <c r="M131" s="260"/>
      <c r="N131" s="91"/>
      <c r="O131" s="91" t="str">
        <f t="shared" si="22"/>
        <v/>
      </c>
      <c r="P131" s="94">
        <f t="shared" si="23"/>
        <v>0</v>
      </c>
      <c r="Q131" s="94">
        <f t="shared" si="23"/>
        <v>0</v>
      </c>
      <c r="R131" s="218">
        <f>(ROUND((F131/100*'Member Info'!$W$2), 2))</f>
        <v>0</v>
      </c>
      <c r="S131" s="218" t="e">
        <f t="shared" si="24"/>
        <v>#VALUE!</v>
      </c>
      <c r="T131" s="218" t="str">
        <f t="shared" si="25"/>
        <v/>
      </c>
      <c r="U131" s="227" t="str">
        <f t="shared" si="26"/>
        <v/>
      </c>
      <c r="V131" s="228" t="str">
        <f t="shared" si="27"/>
        <v/>
      </c>
      <c r="W131" s="228" t="str">
        <f t="shared" si="28"/>
        <v/>
      </c>
      <c r="X131" s="222">
        <f t="shared" si="29"/>
        <v>0</v>
      </c>
      <c r="Y131" s="110">
        <f t="shared" si="30"/>
        <v>0</v>
      </c>
      <c r="Z131" s="235" t="str">
        <f t="shared" si="31"/>
        <v/>
      </c>
      <c r="AA131" s="240" t="b">
        <f t="shared" si="32"/>
        <v>0</v>
      </c>
      <c r="AB131" s="235">
        <f t="shared" si="33"/>
        <v>0</v>
      </c>
      <c r="AC131" s="235">
        <f>IF('Member Info'!N128="",1,"")</f>
        <v>1</v>
      </c>
      <c r="AD131" s="243" t="e">
        <f t="shared" si="34"/>
        <v>#VALUE!</v>
      </c>
      <c r="AE131" s="130" t="str">
        <f t="shared" si="21"/>
        <v/>
      </c>
      <c r="AF131" s="124">
        <f t="shared" si="35"/>
        <v>1</v>
      </c>
      <c r="AG131" s="124" t="str">
        <f>IF('Member Info'!N128&lt;&gt;"",IF(AND('Member Info'!N128&lt;=$U$1,'Member Info'!N128&gt;=$T$1),1,0),"")</f>
        <v/>
      </c>
      <c r="AI131" s="124" t="b">
        <f t="shared" si="36"/>
        <v>0</v>
      </c>
      <c r="AJ131" s="124">
        <f t="shared" si="37"/>
        <v>0</v>
      </c>
      <c r="AL131" s="124">
        <f t="shared" si="38"/>
        <v>0</v>
      </c>
      <c r="AM131" s="124">
        <f>IF('Member Info'!F128&gt;$T$1,1,0)</f>
        <v>0</v>
      </c>
      <c r="AN131" s="124" t="b">
        <f>IF(ISERROR(T131),ERROR.TYPE(#REF!)=ERROR.TYPE(T131),FALSE)</f>
        <v>0</v>
      </c>
      <c r="AO131" s="124" t="b">
        <f>IF(ISERROR(U131),ERROR.TYPE(#REF!)=ERROR.TYPE(U131),FALSE)</f>
        <v>0</v>
      </c>
      <c r="AP131" s="124">
        <f>IF('Member Info'!F128&gt;'GP1 April 25'!$U$1,1,0)</f>
        <v>0</v>
      </c>
      <c r="AQ131" s="124">
        <f t="shared" si="39"/>
        <v>0</v>
      </c>
      <c r="AR131" s="124">
        <f t="shared" si="40"/>
        <v>0</v>
      </c>
      <c r="AS131" s="124">
        <f t="shared" si="41"/>
        <v>1</v>
      </c>
    </row>
    <row r="132" spans="1:45" x14ac:dyDescent="0.25">
      <c r="A132" s="4">
        <v>101</v>
      </c>
      <c r="B132" s="164">
        <f>'Member Info'!D129</f>
        <v>0</v>
      </c>
      <c r="C132" s="164">
        <f>'Member Info'!E129</f>
        <v>0</v>
      </c>
      <c r="D132" s="164" t="str">
        <f>'Member Info'!G129</f>
        <v/>
      </c>
      <c r="E132" s="165">
        <f>'Member Info'!B129</f>
        <v>0</v>
      </c>
      <c r="F132" s="242"/>
      <c r="G132" s="166" t="str">
        <f>IF(E132=0,"",('Member Info'!K129+'Member Info'!L129))</f>
        <v/>
      </c>
      <c r="H132" s="419"/>
      <c r="I132" s="419"/>
      <c r="J132" s="26"/>
      <c r="K132" s="26"/>
      <c r="L132" s="384" t="str">
        <f>IF(E132=0,"",IF('Member Info'!F129&gt;$U$1,CONCATENATE("Joined with practice on ", TEXT('Member Info'!F129, "DD/MM/YYYY")),IF('Member Info'!N129&lt;&gt;"",IF('Member Info'!N129&lt;$T$1,CONCATENATE("Left Scheme on ", TEXT('Member Info'!N129, "DD/MM/YYYY")),IF(OR(G132="",G132=0),"Error Detected, No rate entered",IF(E132=0,"",IF(F132="","Error Detected, No Pensionable pay",IF(AS132=1,"No Part Time Status Entered",IF(AR132=1,"No Part Time Hours Entered",IF(ISERROR(AD132)," Unknown Values entered.",IF(V132+W132&lt;1,"Acceptable",IF(T132+U132=200, "No Contributions Entered", IF(M132="","Error Detected, Choose reason&gt;",IF(Z132="1",IF(V132=1,"Please Enter Deemed Pensionable Pay","Add Any Relevant Details Above"),"Please Give Details Above"))))))))))),IF(OR(G132="",G132=0),"Error Detected, No rate entered",IF(E132=0,"",IF(F132="","Error Detected, No Pensionable pay",IF(AS132=1,"No Part Time Status Entered",IF(AR132=1,"No Part Time Hours Entered",IF(ISERROR(AD132)," Unknown Values entered.",IF(V132+W132&lt;1,"Acceptable",IF(T132+U132=200, "No Contributions Entered", IF(M132="","Error Detected, Choose reason&gt;",IF(Z132="1",IF(V132=1,"Please Enter Deemed Pensionable Pay","Add relevant Details Above"),"Please give details Above")))))))))))))</f>
        <v/>
      </c>
      <c r="M132" s="260"/>
      <c r="N132" s="91"/>
      <c r="O132" s="91" t="str">
        <f t="shared" si="22"/>
        <v/>
      </c>
      <c r="P132" s="94">
        <f t="shared" si="23"/>
        <v>0</v>
      </c>
      <c r="Q132" s="94">
        <f t="shared" si="23"/>
        <v>0</v>
      </c>
      <c r="R132" s="218">
        <f>(ROUND((F132/100*'Member Info'!$W$2), 2))</f>
        <v>0</v>
      </c>
      <c r="S132" s="218" t="e">
        <f t="shared" si="24"/>
        <v>#VALUE!</v>
      </c>
      <c r="T132" s="218" t="str">
        <f t="shared" si="25"/>
        <v/>
      </c>
      <c r="U132" s="227" t="str">
        <f t="shared" si="26"/>
        <v/>
      </c>
      <c r="V132" s="228" t="str">
        <f t="shared" si="27"/>
        <v/>
      </c>
      <c r="W132" s="228" t="str">
        <f t="shared" si="28"/>
        <v/>
      </c>
      <c r="X132" s="222">
        <f t="shared" si="29"/>
        <v>0</v>
      </c>
      <c r="Y132" s="110">
        <f t="shared" si="30"/>
        <v>0</v>
      </c>
      <c r="Z132" s="235" t="str">
        <f t="shared" si="31"/>
        <v/>
      </c>
      <c r="AA132" s="240" t="b">
        <f t="shared" si="32"/>
        <v>0</v>
      </c>
      <c r="AB132" s="235">
        <f t="shared" si="33"/>
        <v>0</v>
      </c>
      <c r="AC132" s="235">
        <f>IF('Member Info'!N129="",1,"")</f>
        <v>1</v>
      </c>
      <c r="AD132" s="243" t="e">
        <f t="shared" si="34"/>
        <v>#VALUE!</v>
      </c>
      <c r="AE132" s="130" t="str">
        <f t="shared" si="21"/>
        <v/>
      </c>
      <c r="AF132" s="124">
        <f t="shared" si="35"/>
        <v>1</v>
      </c>
      <c r="AG132" s="124" t="str">
        <f>IF('Member Info'!N129&lt;&gt;"",IF(AND('Member Info'!N129&lt;=$U$1,'Member Info'!N129&gt;=$T$1),1,0),"")</f>
        <v/>
      </c>
      <c r="AI132" s="124" t="b">
        <f t="shared" si="36"/>
        <v>0</v>
      </c>
      <c r="AJ132" s="124">
        <f t="shared" si="37"/>
        <v>0</v>
      </c>
      <c r="AL132" s="124">
        <f t="shared" si="38"/>
        <v>0</v>
      </c>
      <c r="AM132" s="124">
        <f>IF('Member Info'!F129&gt;$T$1,1,0)</f>
        <v>0</v>
      </c>
      <c r="AN132" s="124" t="b">
        <f>IF(ISERROR(T132),ERROR.TYPE(#REF!)=ERROR.TYPE(T132),FALSE)</f>
        <v>0</v>
      </c>
      <c r="AO132" s="124" t="b">
        <f>IF(ISERROR(U132),ERROR.TYPE(#REF!)=ERROR.TYPE(U132),FALSE)</f>
        <v>0</v>
      </c>
      <c r="AP132" s="124">
        <f>IF('Member Info'!F129&gt;'GP1 April 25'!$U$1,1,0)</f>
        <v>0</v>
      </c>
      <c r="AQ132" s="124">
        <f t="shared" si="39"/>
        <v>0</v>
      </c>
      <c r="AR132" s="124">
        <f t="shared" si="40"/>
        <v>0</v>
      </c>
      <c r="AS132" s="124">
        <f t="shared" si="41"/>
        <v>1</v>
      </c>
    </row>
    <row r="133" spans="1:45" x14ac:dyDescent="0.25">
      <c r="A133" s="4">
        <v>102</v>
      </c>
      <c r="B133" s="164">
        <f>'Member Info'!D130</f>
        <v>0</v>
      </c>
      <c r="C133" s="164">
        <f>'Member Info'!E130</f>
        <v>0</v>
      </c>
      <c r="D133" s="164" t="str">
        <f>'Member Info'!G130</f>
        <v/>
      </c>
      <c r="E133" s="165">
        <f>'Member Info'!B130</f>
        <v>0</v>
      </c>
      <c r="F133" s="242"/>
      <c r="G133" s="166" t="str">
        <f>IF(E133=0,"",('Member Info'!K130+'Member Info'!L130))</f>
        <v/>
      </c>
      <c r="H133" s="419"/>
      <c r="I133" s="419"/>
      <c r="J133" s="26"/>
      <c r="K133" s="26"/>
      <c r="L133" s="384" t="str">
        <f>IF(E133=0,"",IF('Member Info'!F130&gt;$U$1,CONCATENATE("Joined with practice on ", TEXT('Member Info'!F130, "DD/MM/YYYY")),IF('Member Info'!N130&lt;&gt;"",IF('Member Info'!N130&lt;$T$1,CONCATENATE("Left Scheme on ", TEXT('Member Info'!N130, "DD/MM/YYYY")),IF(OR(G133="",G133=0),"Error Detected, No rate entered",IF(E133=0,"",IF(F133="","Error Detected, No Pensionable pay",IF(AS133=1,"No Part Time Status Entered",IF(AR133=1,"No Part Time Hours Entered",IF(ISERROR(AD133)," Unknown Values entered.",IF(V133+W133&lt;1,"Acceptable",IF(T133+U133=200, "No Contributions Entered", IF(M133="","Error Detected, Choose reason&gt;",IF(Z133="1",IF(V133=1,"Please Enter Deemed Pensionable Pay","Add Any Relevant Details Above"),"Please Give Details Above"))))))))))),IF(OR(G133="",G133=0),"Error Detected, No rate entered",IF(E133=0,"",IF(F133="","Error Detected, No Pensionable pay",IF(AS133=1,"No Part Time Status Entered",IF(AR133=1,"No Part Time Hours Entered",IF(ISERROR(AD133)," Unknown Values entered.",IF(V133+W133&lt;1,"Acceptable",IF(T133+U133=200, "No Contributions Entered", IF(M133="","Error Detected, Choose reason&gt;",IF(Z133="1",IF(V133=1,"Please Enter Deemed Pensionable Pay","Add relevant Details Above"),"Please give details Above")))))))))))))</f>
        <v/>
      </c>
      <c r="M133" s="260"/>
      <c r="N133" s="91"/>
      <c r="O133" s="91" t="str">
        <f t="shared" si="22"/>
        <v/>
      </c>
      <c r="P133" s="94">
        <f t="shared" si="23"/>
        <v>0</v>
      </c>
      <c r="Q133" s="94">
        <f t="shared" si="23"/>
        <v>0</v>
      </c>
      <c r="R133" s="218">
        <f>(ROUND((F133/100*'Member Info'!$W$2), 2))</f>
        <v>0</v>
      </c>
      <c r="S133" s="218" t="e">
        <f t="shared" si="24"/>
        <v>#VALUE!</v>
      </c>
      <c r="T133" s="218" t="str">
        <f t="shared" si="25"/>
        <v/>
      </c>
      <c r="U133" s="227" t="str">
        <f t="shared" si="26"/>
        <v/>
      </c>
      <c r="V133" s="228" t="str">
        <f t="shared" si="27"/>
        <v/>
      </c>
      <c r="W133" s="228" t="str">
        <f t="shared" si="28"/>
        <v/>
      </c>
      <c r="X133" s="222">
        <f t="shared" si="29"/>
        <v>0</v>
      </c>
      <c r="Y133" s="110">
        <f t="shared" si="30"/>
        <v>0</v>
      </c>
      <c r="Z133" s="235" t="str">
        <f t="shared" si="31"/>
        <v/>
      </c>
      <c r="AA133" s="240" t="b">
        <f t="shared" si="32"/>
        <v>0</v>
      </c>
      <c r="AB133" s="235">
        <f t="shared" si="33"/>
        <v>0</v>
      </c>
      <c r="AC133" s="235">
        <f>IF('Member Info'!N130="",1,"")</f>
        <v>1</v>
      </c>
      <c r="AD133" s="243" t="e">
        <f t="shared" si="34"/>
        <v>#VALUE!</v>
      </c>
      <c r="AE133" s="130" t="str">
        <f t="shared" si="21"/>
        <v/>
      </c>
      <c r="AF133" s="124">
        <f t="shared" si="35"/>
        <v>1</v>
      </c>
      <c r="AG133" s="124" t="str">
        <f>IF('Member Info'!N130&lt;&gt;"",IF(AND('Member Info'!N130&lt;=$U$1,'Member Info'!N130&gt;=$T$1),1,0),"")</f>
        <v/>
      </c>
      <c r="AI133" s="124" t="b">
        <f t="shared" si="36"/>
        <v>0</v>
      </c>
      <c r="AJ133" s="124">
        <f t="shared" si="37"/>
        <v>0</v>
      </c>
      <c r="AL133" s="124">
        <f t="shared" si="38"/>
        <v>0</v>
      </c>
      <c r="AM133" s="124">
        <f>IF('Member Info'!F130&gt;$T$1,1,0)</f>
        <v>0</v>
      </c>
      <c r="AN133" s="124" t="b">
        <f>IF(ISERROR(T133),ERROR.TYPE(#REF!)=ERROR.TYPE(T133),FALSE)</f>
        <v>0</v>
      </c>
      <c r="AO133" s="124" t="b">
        <f>IF(ISERROR(U133),ERROR.TYPE(#REF!)=ERROR.TYPE(U133),FALSE)</f>
        <v>0</v>
      </c>
      <c r="AP133" s="124">
        <f>IF('Member Info'!F130&gt;'GP1 April 25'!$U$1,1,0)</f>
        <v>0</v>
      </c>
      <c r="AQ133" s="124">
        <f t="shared" si="39"/>
        <v>0</v>
      </c>
      <c r="AR133" s="124">
        <f t="shared" si="40"/>
        <v>0</v>
      </c>
      <c r="AS133" s="124">
        <f t="shared" si="41"/>
        <v>1</v>
      </c>
    </row>
    <row r="134" spans="1:45" x14ac:dyDescent="0.25">
      <c r="A134" s="4">
        <v>103</v>
      </c>
      <c r="B134" s="164">
        <f>'Member Info'!D131</f>
        <v>0</v>
      </c>
      <c r="C134" s="164">
        <f>'Member Info'!E131</f>
        <v>0</v>
      </c>
      <c r="D134" s="164" t="str">
        <f>'Member Info'!G131</f>
        <v/>
      </c>
      <c r="E134" s="165">
        <f>'Member Info'!B131</f>
        <v>0</v>
      </c>
      <c r="F134" s="242"/>
      <c r="G134" s="166" t="str">
        <f>IF(E134=0,"",('Member Info'!K131+'Member Info'!L131))</f>
        <v/>
      </c>
      <c r="H134" s="419"/>
      <c r="I134" s="419"/>
      <c r="J134" s="26"/>
      <c r="K134" s="26"/>
      <c r="L134" s="384" t="str">
        <f>IF(E134=0,"",IF('Member Info'!F131&gt;$U$1,CONCATENATE("Joined with practice on ", TEXT('Member Info'!F131, "DD/MM/YYYY")),IF('Member Info'!N131&lt;&gt;"",IF('Member Info'!N131&lt;$T$1,CONCATENATE("Left Scheme on ", TEXT('Member Info'!N131, "DD/MM/YYYY")),IF(OR(G134="",G134=0),"Error Detected, No rate entered",IF(E134=0,"",IF(F134="","Error Detected, No Pensionable pay",IF(AS134=1,"No Part Time Status Entered",IF(AR134=1,"No Part Time Hours Entered",IF(ISERROR(AD134)," Unknown Values entered.",IF(V134+W134&lt;1,"Acceptable",IF(T134+U134=200, "No Contributions Entered", IF(M134="","Error Detected, Choose reason&gt;",IF(Z134="1",IF(V134=1,"Please Enter Deemed Pensionable Pay","Add Any Relevant Details Above"),"Please Give Details Above"))))))))))),IF(OR(G134="",G134=0),"Error Detected, No rate entered",IF(E134=0,"",IF(F134="","Error Detected, No Pensionable pay",IF(AS134=1,"No Part Time Status Entered",IF(AR134=1,"No Part Time Hours Entered",IF(ISERROR(AD134)," Unknown Values entered.",IF(V134+W134&lt;1,"Acceptable",IF(T134+U134=200, "No Contributions Entered", IF(M134="","Error Detected, Choose reason&gt;",IF(Z134="1",IF(V134=1,"Please Enter Deemed Pensionable Pay","Add relevant Details Above"),"Please give details Above")))))))))))))</f>
        <v/>
      </c>
      <c r="M134" s="260"/>
      <c r="N134" s="91"/>
      <c r="O134" s="91" t="str">
        <f t="shared" si="22"/>
        <v/>
      </c>
      <c r="P134" s="94">
        <f t="shared" si="23"/>
        <v>0</v>
      </c>
      <c r="Q134" s="94">
        <f t="shared" si="23"/>
        <v>0</v>
      </c>
      <c r="R134" s="218">
        <f>(ROUND((F134/100*'Member Info'!$W$2), 2))</f>
        <v>0</v>
      </c>
      <c r="S134" s="218" t="e">
        <f t="shared" si="24"/>
        <v>#VALUE!</v>
      </c>
      <c r="T134" s="218" t="str">
        <f t="shared" si="25"/>
        <v/>
      </c>
      <c r="U134" s="227" t="str">
        <f t="shared" si="26"/>
        <v/>
      </c>
      <c r="V134" s="228" t="str">
        <f t="shared" si="27"/>
        <v/>
      </c>
      <c r="W134" s="228" t="str">
        <f t="shared" si="28"/>
        <v/>
      </c>
      <c r="X134" s="222">
        <f t="shared" si="29"/>
        <v>0</v>
      </c>
      <c r="Y134" s="110">
        <f t="shared" si="30"/>
        <v>0</v>
      </c>
      <c r="Z134" s="235" t="str">
        <f t="shared" si="31"/>
        <v/>
      </c>
      <c r="AA134" s="240" t="b">
        <f t="shared" si="32"/>
        <v>0</v>
      </c>
      <c r="AB134" s="235">
        <f t="shared" si="33"/>
        <v>0</v>
      </c>
      <c r="AC134" s="235">
        <f>IF('Member Info'!N131="",1,"")</f>
        <v>1</v>
      </c>
      <c r="AD134" s="243" t="e">
        <f t="shared" si="34"/>
        <v>#VALUE!</v>
      </c>
      <c r="AE134" s="130" t="str">
        <f t="shared" si="21"/>
        <v/>
      </c>
      <c r="AF134" s="124">
        <f t="shared" si="35"/>
        <v>1</v>
      </c>
      <c r="AG134" s="124" t="str">
        <f>IF('Member Info'!N131&lt;&gt;"",IF(AND('Member Info'!N131&lt;=$U$1,'Member Info'!N131&gt;=$T$1),1,0),"")</f>
        <v/>
      </c>
      <c r="AI134" s="124" t="b">
        <f t="shared" si="36"/>
        <v>0</v>
      </c>
      <c r="AJ134" s="124">
        <f t="shared" si="37"/>
        <v>0</v>
      </c>
      <c r="AL134" s="124">
        <f t="shared" si="38"/>
        <v>0</v>
      </c>
      <c r="AM134" s="124">
        <f>IF('Member Info'!F131&gt;$T$1,1,0)</f>
        <v>0</v>
      </c>
      <c r="AN134" s="124" t="b">
        <f>IF(ISERROR(T134),ERROR.TYPE(#REF!)=ERROR.TYPE(T134),FALSE)</f>
        <v>0</v>
      </c>
      <c r="AO134" s="124" t="b">
        <f>IF(ISERROR(U134),ERROR.TYPE(#REF!)=ERROR.TYPE(U134),FALSE)</f>
        <v>0</v>
      </c>
      <c r="AP134" s="124">
        <f>IF('Member Info'!F131&gt;'GP1 April 25'!$U$1,1,0)</f>
        <v>0</v>
      </c>
      <c r="AQ134" s="124">
        <f t="shared" si="39"/>
        <v>0</v>
      </c>
      <c r="AR134" s="124">
        <f t="shared" si="40"/>
        <v>0</v>
      </c>
      <c r="AS134" s="124">
        <f t="shared" si="41"/>
        <v>1</v>
      </c>
    </row>
    <row r="135" spans="1:45" x14ac:dyDescent="0.25">
      <c r="A135" s="4">
        <v>104</v>
      </c>
      <c r="B135" s="164">
        <f>'Member Info'!D132</f>
        <v>0</v>
      </c>
      <c r="C135" s="164">
        <f>'Member Info'!E132</f>
        <v>0</v>
      </c>
      <c r="D135" s="164" t="str">
        <f>'Member Info'!G132</f>
        <v/>
      </c>
      <c r="E135" s="165">
        <f>'Member Info'!B132</f>
        <v>0</v>
      </c>
      <c r="F135" s="242"/>
      <c r="G135" s="166" t="str">
        <f>IF(E135=0,"",('Member Info'!K132+'Member Info'!L132))</f>
        <v/>
      </c>
      <c r="H135" s="419"/>
      <c r="I135" s="419"/>
      <c r="J135" s="26"/>
      <c r="K135" s="26"/>
      <c r="L135" s="384" t="str">
        <f>IF(E135=0,"",IF('Member Info'!F132&gt;$U$1,CONCATENATE("Joined with practice on ", TEXT('Member Info'!F132, "DD/MM/YYYY")),IF('Member Info'!N132&lt;&gt;"",IF('Member Info'!N132&lt;$T$1,CONCATENATE("Left Scheme on ", TEXT('Member Info'!N132, "DD/MM/YYYY")),IF(OR(G135="",G135=0),"Error Detected, No rate entered",IF(E135=0,"",IF(F135="","Error Detected, No Pensionable pay",IF(AS135=1,"No Part Time Status Entered",IF(AR135=1,"No Part Time Hours Entered",IF(ISERROR(AD135)," Unknown Values entered.",IF(V135+W135&lt;1,"Acceptable",IF(T135+U135=200, "No Contributions Entered", IF(M135="","Error Detected, Choose reason&gt;",IF(Z135="1",IF(V135=1,"Please Enter Deemed Pensionable Pay","Add Any Relevant Details Above"),"Please Give Details Above"))))))))))),IF(OR(G135="",G135=0),"Error Detected, No rate entered",IF(E135=0,"",IF(F135="","Error Detected, No Pensionable pay",IF(AS135=1,"No Part Time Status Entered",IF(AR135=1,"No Part Time Hours Entered",IF(ISERROR(AD135)," Unknown Values entered.",IF(V135+W135&lt;1,"Acceptable",IF(T135+U135=200, "No Contributions Entered", IF(M135="","Error Detected, Choose reason&gt;",IF(Z135="1",IF(V135=1,"Please Enter Deemed Pensionable Pay","Add relevant Details Above"),"Please give details Above")))))))))))))</f>
        <v/>
      </c>
      <c r="M135" s="260"/>
      <c r="N135" s="91"/>
      <c r="O135" s="91" t="str">
        <f t="shared" si="22"/>
        <v/>
      </c>
      <c r="P135" s="94">
        <f t="shared" si="23"/>
        <v>0</v>
      </c>
      <c r="Q135" s="94">
        <f t="shared" si="23"/>
        <v>0</v>
      </c>
      <c r="R135" s="218">
        <f>(ROUND((F135/100*'Member Info'!$W$2), 2))</f>
        <v>0</v>
      </c>
      <c r="S135" s="218" t="e">
        <f t="shared" si="24"/>
        <v>#VALUE!</v>
      </c>
      <c r="T135" s="218" t="str">
        <f t="shared" si="25"/>
        <v/>
      </c>
      <c r="U135" s="227" t="str">
        <f t="shared" si="26"/>
        <v/>
      </c>
      <c r="V135" s="228" t="str">
        <f t="shared" si="27"/>
        <v/>
      </c>
      <c r="W135" s="228" t="str">
        <f t="shared" si="28"/>
        <v/>
      </c>
      <c r="X135" s="222">
        <f t="shared" si="29"/>
        <v>0</v>
      </c>
      <c r="Y135" s="110">
        <f t="shared" si="30"/>
        <v>0</v>
      </c>
      <c r="Z135" s="235" t="str">
        <f t="shared" si="31"/>
        <v/>
      </c>
      <c r="AA135" s="240" t="b">
        <f t="shared" si="32"/>
        <v>0</v>
      </c>
      <c r="AB135" s="235">
        <f t="shared" si="33"/>
        <v>0</v>
      </c>
      <c r="AC135" s="235">
        <f>IF('Member Info'!N132="",1,"")</f>
        <v>1</v>
      </c>
      <c r="AD135" s="243" t="e">
        <f t="shared" si="34"/>
        <v>#VALUE!</v>
      </c>
      <c r="AE135" s="130" t="str">
        <f t="shared" si="21"/>
        <v/>
      </c>
      <c r="AF135" s="124">
        <f t="shared" si="35"/>
        <v>1</v>
      </c>
      <c r="AG135" s="124" t="str">
        <f>IF('Member Info'!N132&lt;&gt;"",IF(AND('Member Info'!N132&lt;=$U$1,'Member Info'!N132&gt;=$T$1),1,0),"")</f>
        <v/>
      </c>
      <c r="AI135" s="124" t="b">
        <f t="shared" si="36"/>
        <v>0</v>
      </c>
      <c r="AJ135" s="124">
        <f t="shared" si="37"/>
        <v>0</v>
      </c>
      <c r="AL135" s="124">
        <f t="shared" si="38"/>
        <v>0</v>
      </c>
      <c r="AM135" s="124">
        <f>IF('Member Info'!F132&gt;$T$1,1,0)</f>
        <v>0</v>
      </c>
      <c r="AN135" s="124" t="b">
        <f>IF(ISERROR(T135),ERROR.TYPE(#REF!)=ERROR.TYPE(T135),FALSE)</f>
        <v>0</v>
      </c>
      <c r="AO135" s="124" t="b">
        <f>IF(ISERROR(U135),ERROR.TYPE(#REF!)=ERROR.TYPE(U135),FALSE)</f>
        <v>0</v>
      </c>
      <c r="AP135" s="124">
        <f>IF('Member Info'!F132&gt;'GP1 April 25'!$U$1,1,0)</f>
        <v>0</v>
      </c>
      <c r="AQ135" s="124">
        <f t="shared" si="39"/>
        <v>0</v>
      </c>
      <c r="AR135" s="124">
        <f t="shared" si="40"/>
        <v>0</v>
      </c>
      <c r="AS135" s="124">
        <f t="shared" si="41"/>
        <v>1</v>
      </c>
    </row>
    <row r="136" spans="1:45" x14ac:dyDescent="0.25">
      <c r="A136" s="4">
        <v>105</v>
      </c>
      <c r="B136" s="164">
        <f>'Member Info'!D133</f>
        <v>0</v>
      </c>
      <c r="C136" s="164">
        <f>'Member Info'!E133</f>
        <v>0</v>
      </c>
      <c r="D136" s="164" t="str">
        <f>'Member Info'!G133</f>
        <v/>
      </c>
      <c r="E136" s="165">
        <f>'Member Info'!B133</f>
        <v>0</v>
      </c>
      <c r="F136" s="242"/>
      <c r="G136" s="166" t="str">
        <f>IF(E136=0,"",('Member Info'!K133+'Member Info'!L133))</f>
        <v/>
      </c>
      <c r="H136" s="419"/>
      <c r="I136" s="419"/>
      <c r="J136" s="26"/>
      <c r="K136" s="26"/>
      <c r="L136" s="384" t="str">
        <f>IF(E136=0,"",IF('Member Info'!F133&gt;$U$1,CONCATENATE("Joined with practice on ", TEXT('Member Info'!F133, "DD/MM/YYYY")),IF('Member Info'!N133&lt;&gt;"",IF('Member Info'!N133&lt;$T$1,CONCATENATE("Left Scheme on ", TEXT('Member Info'!N133, "DD/MM/YYYY")),IF(OR(G136="",G136=0),"Error Detected, No rate entered",IF(E136=0,"",IF(F136="","Error Detected, No Pensionable pay",IF(AS136=1,"No Part Time Status Entered",IF(AR136=1,"No Part Time Hours Entered",IF(ISERROR(AD136)," Unknown Values entered.",IF(V136+W136&lt;1,"Acceptable",IF(T136+U136=200, "No Contributions Entered", IF(M136="","Error Detected, Choose reason&gt;",IF(Z136="1",IF(V136=1,"Please Enter Deemed Pensionable Pay","Add Any Relevant Details Above"),"Please Give Details Above"))))))))))),IF(OR(G136="",G136=0),"Error Detected, No rate entered",IF(E136=0,"",IF(F136="","Error Detected, No Pensionable pay",IF(AS136=1,"No Part Time Status Entered",IF(AR136=1,"No Part Time Hours Entered",IF(ISERROR(AD136)," Unknown Values entered.",IF(V136+W136&lt;1,"Acceptable",IF(T136+U136=200, "No Contributions Entered", IF(M136="","Error Detected, Choose reason&gt;",IF(Z136="1",IF(V136=1,"Please Enter Deemed Pensionable Pay","Add relevant Details Above"),"Please give details Above")))))))))))))</f>
        <v/>
      </c>
      <c r="M136" s="260"/>
      <c r="N136" s="91"/>
      <c r="O136" s="91" t="str">
        <f t="shared" si="22"/>
        <v/>
      </c>
      <c r="P136" s="94">
        <f t="shared" si="23"/>
        <v>0</v>
      </c>
      <c r="Q136" s="94">
        <f t="shared" si="23"/>
        <v>0</v>
      </c>
      <c r="R136" s="218">
        <f>(ROUND((F136/100*'Member Info'!$W$2), 2))</f>
        <v>0</v>
      </c>
      <c r="S136" s="218" t="e">
        <f t="shared" si="24"/>
        <v>#VALUE!</v>
      </c>
      <c r="T136" s="218" t="str">
        <f t="shared" si="25"/>
        <v/>
      </c>
      <c r="U136" s="227" t="str">
        <f t="shared" si="26"/>
        <v/>
      </c>
      <c r="V136" s="228" t="str">
        <f t="shared" si="27"/>
        <v/>
      </c>
      <c r="W136" s="228" t="str">
        <f t="shared" si="28"/>
        <v/>
      </c>
      <c r="X136" s="222">
        <f t="shared" si="29"/>
        <v>0</v>
      </c>
      <c r="Y136" s="110">
        <f t="shared" si="30"/>
        <v>0</v>
      </c>
      <c r="Z136" s="235" t="str">
        <f t="shared" si="31"/>
        <v/>
      </c>
      <c r="AA136" s="240" t="b">
        <f t="shared" si="32"/>
        <v>0</v>
      </c>
      <c r="AB136" s="235">
        <f t="shared" si="33"/>
        <v>0</v>
      </c>
      <c r="AC136" s="235">
        <f>IF('Member Info'!N133="",1,"")</f>
        <v>1</v>
      </c>
      <c r="AD136" s="243" t="e">
        <f t="shared" si="34"/>
        <v>#VALUE!</v>
      </c>
      <c r="AE136" s="130" t="str">
        <f t="shared" si="21"/>
        <v/>
      </c>
      <c r="AF136" s="124">
        <f t="shared" si="35"/>
        <v>1</v>
      </c>
      <c r="AG136" s="124" t="str">
        <f>IF('Member Info'!N133&lt;&gt;"",IF(AND('Member Info'!N133&lt;=$U$1,'Member Info'!N133&gt;=$T$1),1,0),"")</f>
        <v/>
      </c>
      <c r="AI136" s="124" t="b">
        <f t="shared" si="36"/>
        <v>0</v>
      </c>
      <c r="AJ136" s="124">
        <f t="shared" si="37"/>
        <v>0</v>
      </c>
      <c r="AL136" s="124">
        <f t="shared" si="38"/>
        <v>0</v>
      </c>
      <c r="AM136" s="124">
        <f>IF('Member Info'!F133&gt;$T$1,1,0)</f>
        <v>0</v>
      </c>
      <c r="AN136" s="124" t="b">
        <f>IF(ISERROR(T136),ERROR.TYPE(#REF!)=ERROR.TYPE(T136),FALSE)</f>
        <v>0</v>
      </c>
      <c r="AO136" s="124" t="b">
        <f>IF(ISERROR(U136),ERROR.TYPE(#REF!)=ERROR.TYPE(U136),FALSE)</f>
        <v>0</v>
      </c>
      <c r="AP136" s="124">
        <f>IF('Member Info'!F133&gt;'GP1 April 25'!$U$1,1,0)</f>
        <v>0</v>
      </c>
      <c r="AQ136" s="124">
        <f t="shared" si="39"/>
        <v>0</v>
      </c>
      <c r="AR136" s="124">
        <f t="shared" si="40"/>
        <v>0</v>
      </c>
      <c r="AS136" s="124">
        <f t="shared" si="41"/>
        <v>1</v>
      </c>
    </row>
    <row r="137" spans="1:45" x14ac:dyDescent="0.25">
      <c r="A137" s="4">
        <v>106</v>
      </c>
      <c r="B137" s="164">
        <f>'Member Info'!D134</f>
        <v>0</v>
      </c>
      <c r="C137" s="164">
        <f>'Member Info'!E134</f>
        <v>0</v>
      </c>
      <c r="D137" s="164" t="str">
        <f>'Member Info'!G134</f>
        <v/>
      </c>
      <c r="E137" s="165">
        <f>'Member Info'!B134</f>
        <v>0</v>
      </c>
      <c r="F137" s="242"/>
      <c r="G137" s="166" t="str">
        <f>IF(E137=0,"",('Member Info'!K134+'Member Info'!L134))</f>
        <v/>
      </c>
      <c r="H137" s="419"/>
      <c r="I137" s="419"/>
      <c r="J137" s="26"/>
      <c r="K137" s="26"/>
      <c r="L137" s="384" t="str">
        <f>IF(E137=0,"",IF('Member Info'!F134&gt;$U$1,CONCATENATE("Joined with practice on ", TEXT('Member Info'!F134, "DD/MM/YYYY")),IF('Member Info'!N134&lt;&gt;"",IF('Member Info'!N134&lt;$T$1,CONCATENATE("Left Scheme on ", TEXT('Member Info'!N134, "DD/MM/YYYY")),IF(OR(G137="",G137=0),"Error Detected, No rate entered",IF(E137=0,"",IF(F137="","Error Detected, No Pensionable pay",IF(AS137=1,"No Part Time Status Entered",IF(AR137=1,"No Part Time Hours Entered",IF(ISERROR(AD137)," Unknown Values entered.",IF(V137+W137&lt;1,"Acceptable",IF(T137+U137=200, "No Contributions Entered", IF(M137="","Error Detected, Choose reason&gt;",IF(Z137="1",IF(V137=1,"Please Enter Deemed Pensionable Pay","Add Any Relevant Details Above"),"Please Give Details Above"))))))))))),IF(OR(G137="",G137=0),"Error Detected, No rate entered",IF(E137=0,"",IF(F137="","Error Detected, No Pensionable pay",IF(AS137=1,"No Part Time Status Entered",IF(AR137=1,"No Part Time Hours Entered",IF(ISERROR(AD137)," Unknown Values entered.",IF(V137+W137&lt;1,"Acceptable",IF(T137+U137=200, "No Contributions Entered", IF(M137="","Error Detected, Choose reason&gt;",IF(Z137="1",IF(V137=1,"Please Enter Deemed Pensionable Pay","Add relevant Details Above"),"Please give details Above")))))))))))))</f>
        <v/>
      </c>
      <c r="M137" s="260"/>
      <c r="N137" s="91"/>
      <c r="O137" s="91" t="str">
        <f t="shared" si="22"/>
        <v/>
      </c>
      <c r="P137" s="94">
        <f t="shared" si="23"/>
        <v>0</v>
      </c>
      <c r="Q137" s="94">
        <f t="shared" si="23"/>
        <v>0</v>
      </c>
      <c r="R137" s="218">
        <f>(ROUND((F137/100*'Member Info'!$W$2), 2))</f>
        <v>0</v>
      </c>
      <c r="S137" s="218" t="e">
        <f t="shared" si="24"/>
        <v>#VALUE!</v>
      </c>
      <c r="T137" s="218" t="str">
        <f t="shared" si="25"/>
        <v/>
      </c>
      <c r="U137" s="227" t="str">
        <f t="shared" si="26"/>
        <v/>
      </c>
      <c r="V137" s="228" t="str">
        <f t="shared" si="27"/>
        <v/>
      </c>
      <c r="W137" s="228" t="str">
        <f t="shared" si="28"/>
        <v/>
      </c>
      <c r="X137" s="222">
        <f t="shared" si="29"/>
        <v>0</v>
      </c>
      <c r="Y137" s="110">
        <f t="shared" si="30"/>
        <v>0</v>
      </c>
      <c r="Z137" s="235" t="str">
        <f t="shared" si="31"/>
        <v/>
      </c>
      <c r="AA137" s="240" t="b">
        <f t="shared" si="32"/>
        <v>0</v>
      </c>
      <c r="AB137" s="235">
        <f t="shared" si="33"/>
        <v>0</v>
      </c>
      <c r="AC137" s="235">
        <f>IF('Member Info'!N134="",1,"")</f>
        <v>1</v>
      </c>
      <c r="AD137" s="243" t="e">
        <f t="shared" si="34"/>
        <v>#VALUE!</v>
      </c>
      <c r="AE137" s="130" t="str">
        <f t="shared" si="21"/>
        <v/>
      </c>
      <c r="AF137" s="124">
        <f t="shared" si="35"/>
        <v>1</v>
      </c>
      <c r="AG137" s="124" t="str">
        <f>IF('Member Info'!N134&lt;&gt;"",IF(AND('Member Info'!N134&lt;=$U$1,'Member Info'!N134&gt;=$T$1),1,0),"")</f>
        <v/>
      </c>
      <c r="AI137" s="124" t="b">
        <f t="shared" si="36"/>
        <v>0</v>
      </c>
      <c r="AJ137" s="124">
        <f t="shared" si="37"/>
        <v>0</v>
      </c>
      <c r="AL137" s="124">
        <f t="shared" si="38"/>
        <v>0</v>
      </c>
      <c r="AM137" s="124">
        <f>IF('Member Info'!F134&gt;$T$1,1,0)</f>
        <v>0</v>
      </c>
      <c r="AN137" s="124" t="b">
        <f>IF(ISERROR(T137),ERROR.TYPE(#REF!)=ERROR.TYPE(T137),FALSE)</f>
        <v>0</v>
      </c>
      <c r="AO137" s="124" t="b">
        <f>IF(ISERROR(U137),ERROR.TYPE(#REF!)=ERROR.TYPE(U137),FALSE)</f>
        <v>0</v>
      </c>
      <c r="AP137" s="124">
        <f>IF('Member Info'!F134&gt;'GP1 April 25'!$U$1,1,0)</f>
        <v>0</v>
      </c>
      <c r="AQ137" s="124">
        <f t="shared" si="39"/>
        <v>0</v>
      </c>
      <c r="AR137" s="124">
        <f t="shared" si="40"/>
        <v>0</v>
      </c>
      <c r="AS137" s="124">
        <f t="shared" si="41"/>
        <v>1</v>
      </c>
    </row>
    <row r="138" spans="1:45" x14ac:dyDescent="0.25">
      <c r="A138" s="4">
        <v>107</v>
      </c>
      <c r="B138" s="164">
        <f>'Member Info'!D135</f>
        <v>0</v>
      </c>
      <c r="C138" s="164">
        <f>'Member Info'!E135</f>
        <v>0</v>
      </c>
      <c r="D138" s="164" t="str">
        <f>'Member Info'!G135</f>
        <v/>
      </c>
      <c r="E138" s="165">
        <f>'Member Info'!B135</f>
        <v>0</v>
      </c>
      <c r="F138" s="242"/>
      <c r="G138" s="166" t="str">
        <f>IF(E138=0,"",('Member Info'!K135+'Member Info'!L135))</f>
        <v/>
      </c>
      <c r="H138" s="419"/>
      <c r="I138" s="419"/>
      <c r="J138" s="26"/>
      <c r="K138" s="26"/>
      <c r="L138" s="384" t="str">
        <f>IF(E138=0,"",IF('Member Info'!F135&gt;$U$1,CONCATENATE("Joined with practice on ", TEXT('Member Info'!F135, "DD/MM/YYYY")),IF('Member Info'!N135&lt;&gt;"",IF('Member Info'!N135&lt;$T$1,CONCATENATE("Left Scheme on ", TEXT('Member Info'!N135, "DD/MM/YYYY")),IF(OR(G138="",G138=0),"Error Detected, No rate entered",IF(E138=0,"",IF(F138="","Error Detected, No Pensionable pay",IF(AS138=1,"No Part Time Status Entered",IF(AR138=1,"No Part Time Hours Entered",IF(ISERROR(AD138)," Unknown Values entered.",IF(V138+W138&lt;1,"Acceptable",IF(T138+U138=200, "No Contributions Entered", IF(M138="","Error Detected, Choose reason&gt;",IF(Z138="1",IF(V138=1,"Please Enter Deemed Pensionable Pay","Add Any Relevant Details Above"),"Please Give Details Above"))))))))))),IF(OR(G138="",G138=0),"Error Detected, No rate entered",IF(E138=0,"",IF(F138="","Error Detected, No Pensionable pay",IF(AS138=1,"No Part Time Status Entered",IF(AR138=1,"No Part Time Hours Entered",IF(ISERROR(AD138)," Unknown Values entered.",IF(V138+W138&lt;1,"Acceptable",IF(T138+U138=200, "No Contributions Entered", IF(M138="","Error Detected, Choose reason&gt;",IF(Z138="1",IF(V138=1,"Please Enter Deemed Pensionable Pay","Add relevant Details Above"),"Please give details Above")))))))))))))</f>
        <v/>
      </c>
      <c r="M138" s="260"/>
      <c r="N138" s="91"/>
      <c r="O138" s="91" t="str">
        <f t="shared" si="22"/>
        <v/>
      </c>
      <c r="P138" s="94">
        <f t="shared" si="23"/>
        <v>0</v>
      </c>
      <c r="Q138" s="94">
        <f t="shared" si="23"/>
        <v>0</v>
      </c>
      <c r="R138" s="218">
        <f>(ROUND((F138/100*'Member Info'!$W$2), 2))</f>
        <v>0</v>
      </c>
      <c r="S138" s="218" t="e">
        <f t="shared" si="24"/>
        <v>#VALUE!</v>
      </c>
      <c r="T138" s="218" t="str">
        <f t="shared" si="25"/>
        <v/>
      </c>
      <c r="U138" s="227" t="str">
        <f t="shared" si="26"/>
        <v/>
      </c>
      <c r="V138" s="228" t="str">
        <f t="shared" si="27"/>
        <v/>
      </c>
      <c r="W138" s="228" t="str">
        <f t="shared" si="28"/>
        <v/>
      </c>
      <c r="X138" s="222">
        <f t="shared" si="29"/>
        <v>0</v>
      </c>
      <c r="Y138" s="110">
        <f t="shared" si="30"/>
        <v>0</v>
      </c>
      <c r="Z138" s="235" t="str">
        <f t="shared" si="31"/>
        <v/>
      </c>
      <c r="AA138" s="240" t="b">
        <f t="shared" si="32"/>
        <v>0</v>
      </c>
      <c r="AB138" s="235">
        <f t="shared" si="33"/>
        <v>0</v>
      </c>
      <c r="AC138" s="235">
        <f>IF('Member Info'!N135="",1,"")</f>
        <v>1</v>
      </c>
      <c r="AD138" s="243" t="e">
        <f t="shared" si="34"/>
        <v>#VALUE!</v>
      </c>
      <c r="AE138" s="130" t="str">
        <f t="shared" si="21"/>
        <v/>
      </c>
      <c r="AF138" s="124">
        <f t="shared" si="35"/>
        <v>1</v>
      </c>
      <c r="AG138" s="124" t="str">
        <f>IF('Member Info'!N135&lt;&gt;"",IF(AND('Member Info'!N135&lt;=$U$1,'Member Info'!N135&gt;=$T$1),1,0),"")</f>
        <v/>
      </c>
      <c r="AI138" s="124" t="b">
        <f t="shared" si="36"/>
        <v>0</v>
      </c>
      <c r="AJ138" s="124">
        <f t="shared" si="37"/>
        <v>0</v>
      </c>
      <c r="AL138" s="124">
        <f t="shared" si="38"/>
        <v>0</v>
      </c>
      <c r="AM138" s="124">
        <f>IF('Member Info'!F135&gt;$T$1,1,0)</f>
        <v>0</v>
      </c>
      <c r="AN138" s="124" t="b">
        <f>IF(ISERROR(T138),ERROR.TYPE(#REF!)=ERROR.TYPE(T138),FALSE)</f>
        <v>0</v>
      </c>
      <c r="AO138" s="124" t="b">
        <f>IF(ISERROR(U138),ERROR.TYPE(#REF!)=ERROR.TYPE(U138),FALSE)</f>
        <v>0</v>
      </c>
      <c r="AP138" s="124">
        <f>IF('Member Info'!F135&gt;'GP1 April 25'!$U$1,1,0)</f>
        <v>0</v>
      </c>
      <c r="AQ138" s="124">
        <f t="shared" si="39"/>
        <v>0</v>
      </c>
      <c r="AR138" s="124">
        <f t="shared" si="40"/>
        <v>0</v>
      </c>
      <c r="AS138" s="124">
        <f t="shared" si="41"/>
        <v>1</v>
      </c>
    </row>
    <row r="139" spans="1:45" x14ac:dyDescent="0.25">
      <c r="A139" s="4">
        <v>108</v>
      </c>
      <c r="B139" s="164">
        <f>'Member Info'!D136</f>
        <v>0</v>
      </c>
      <c r="C139" s="164">
        <f>'Member Info'!E136</f>
        <v>0</v>
      </c>
      <c r="D139" s="164" t="str">
        <f>'Member Info'!G136</f>
        <v/>
      </c>
      <c r="E139" s="165">
        <f>'Member Info'!B136</f>
        <v>0</v>
      </c>
      <c r="F139" s="242"/>
      <c r="G139" s="166" t="str">
        <f>IF(E139=0,"",('Member Info'!K136+'Member Info'!L136))</f>
        <v/>
      </c>
      <c r="H139" s="419"/>
      <c r="I139" s="419"/>
      <c r="J139" s="26"/>
      <c r="K139" s="26"/>
      <c r="L139" s="384" t="str">
        <f>IF(E139=0,"",IF('Member Info'!F136&gt;$U$1,CONCATENATE("Joined with practice on ", TEXT('Member Info'!F136, "DD/MM/YYYY")),IF('Member Info'!N136&lt;&gt;"",IF('Member Info'!N136&lt;$T$1,CONCATENATE("Left Scheme on ", TEXT('Member Info'!N136, "DD/MM/YYYY")),IF(OR(G139="",G139=0),"Error Detected, No rate entered",IF(E139=0,"",IF(F139="","Error Detected, No Pensionable pay",IF(AS139=1,"No Part Time Status Entered",IF(AR139=1,"No Part Time Hours Entered",IF(ISERROR(AD139)," Unknown Values entered.",IF(V139+W139&lt;1,"Acceptable",IF(T139+U139=200, "No Contributions Entered", IF(M139="","Error Detected, Choose reason&gt;",IF(Z139="1",IF(V139=1,"Please Enter Deemed Pensionable Pay","Add Any Relevant Details Above"),"Please Give Details Above"))))))))))),IF(OR(G139="",G139=0),"Error Detected, No rate entered",IF(E139=0,"",IF(F139="","Error Detected, No Pensionable pay",IF(AS139=1,"No Part Time Status Entered",IF(AR139=1,"No Part Time Hours Entered",IF(ISERROR(AD139)," Unknown Values entered.",IF(V139+W139&lt;1,"Acceptable",IF(T139+U139=200, "No Contributions Entered", IF(M139="","Error Detected, Choose reason&gt;",IF(Z139="1",IF(V139=1,"Please Enter Deemed Pensionable Pay","Add relevant Details Above"),"Please give details Above")))))))))))))</f>
        <v/>
      </c>
      <c r="M139" s="260"/>
      <c r="N139" s="91"/>
      <c r="O139" s="91" t="str">
        <f t="shared" si="22"/>
        <v/>
      </c>
      <c r="P139" s="94">
        <f t="shared" si="23"/>
        <v>0</v>
      </c>
      <c r="Q139" s="94">
        <f t="shared" si="23"/>
        <v>0</v>
      </c>
      <c r="R139" s="218">
        <f>(ROUND((F139/100*'Member Info'!$W$2), 2))</f>
        <v>0</v>
      </c>
      <c r="S139" s="218" t="e">
        <f t="shared" si="24"/>
        <v>#VALUE!</v>
      </c>
      <c r="T139" s="218" t="str">
        <f t="shared" si="25"/>
        <v/>
      </c>
      <c r="U139" s="227" t="str">
        <f t="shared" si="26"/>
        <v/>
      </c>
      <c r="V139" s="228" t="str">
        <f t="shared" si="27"/>
        <v/>
      </c>
      <c r="W139" s="228" t="str">
        <f t="shared" si="28"/>
        <v/>
      </c>
      <c r="X139" s="222">
        <f t="shared" si="29"/>
        <v>0</v>
      </c>
      <c r="Y139" s="110">
        <f t="shared" si="30"/>
        <v>0</v>
      </c>
      <c r="Z139" s="235" t="str">
        <f t="shared" si="31"/>
        <v/>
      </c>
      <c r="AA139" s="240" t="b">
        <f t="shared" si="32"/>
        <v>0</v>
      </c>
      <c r="AB139" s="235">
        <f t="shared" si="33"/>
        <v>0</v>
      </c>
      <c r="AC139" s="235">
        <f>IF('Member Info'!N136="",1,"")</f>
        <v>1</v>
      </c>
      <c r="AD139" s="243" t="e">
        <f t="shared" si="34"/>
        <v>#VALUE!</v>
      </c>
      <c r="AE139" s="130" t="str">
        <f t="shared" si="21"/>
        <v/>
      </c>
      <c r="AF139" s="124">
        <f t="shared" si="35"/>
        <v>1</v>
      </c>
      <c r="AG139" s="124" t="str">
        <f>IF('Member Info'!N136&lt;&gt;"",IF(AND('Member Info'!N136&lt;=$U$1,'Member Info'!N136&gt;=$T$1),1,0),"")</f>
        <v/>
      </c>
      <c r="AI139" s="124" t="b">
        <f t="shared" si="36"/>
        <v>0</v>
      </c>
      <c r="AJ139" s="124">
        <f t="shared" si="37"/>
        <v>0</v>
      </c>
      <c r="AL139" s="124">
        <f t="shared" si="38"/>
        <v>0</v>
      </c>
      <c r="AM139" s="124">
        <f>IF('Member Info'!F136&gt;$T$1,1,0)</f>
        <v>0</v>
      </c>
      <c r="AN139" s="124" t="b">
        <f>IF(ISERROR(T139),ERROR.TYPE(#REF!)=ERROR.TYPE(T139),FALSE)</f>
        <v>0</v>
      </c>
      <c r="AO139" s="124" t="b">
        <f>IF(ISERROR(U139),ERROR.TYPE(#REF!)=ERROR.TYPE(U139),FALSE)</f>
        <v>0</v>
      </c>
      <c r="AP139" s="124">
        <f>IF('Member Info'!F136&gt;'GP1 April 25'!$U$1,1,0)</f>
        <v>0</v>
      </c>
      <c r="AQ139" s="124">
        <f t="shared" si="39"/>
        <v>0</v>
      </c>
      <c r="AR139" s="124">
        <f t="shared" si="40"/>
        <v>0</v>
      </c>
      <c r="AS139" s="124">
        <f t="shared" si="41"/>
        <v>1</v>
      </c>
    </row>
    <row r="140" spans="1:45" x14ac:dyDescent="0.25">
      <c r="A140" s="4">
        <v>109</v>
      </c>
      <c r="B140" s="164">
        <f>'Member Info'!D137</f>
        <v>0</v>
      </c>
      <c r="C140" s="164">
        <f>'Member Info'!E137</f>
        <v>0</v>
      </c>
      <c r="D140" s="164" t="str">
        <f>'Member Info'!G137</f>
        <v/>
      </c>
      <c r="E140" s="165">
        <f>'Member Info'!B137</f>
        <v>0</v>
      </c>
      <c r="F140" s="242"/>
      <c r="G140" s="166" t="str">
        <f>IF(E140=0,"",('Member Info'!K137+'Member Info'!L137))</f>
        <v/>
      </c>
      <c r="H140" s="419"/>
      <c r="I140" s="419"/>
      <c r="J140" s="26"/>
      <c r="K140" s="26"/>
      <c r="L140" s="384" t="str">
        <f>IF(E140=0,"",IF('Member Info'!F137&gt;$U$1,CONCATENATE("Joined with practice on ", TEXT('Member Info'!F137, "DD/MM/YYYY")),IF('Member Info'!N137&lt;&gt;"",IF('Member Info'!N137&lt;$T$1,CONCATENATE("Left Scheme on ", TEXT('Member Info'!N137, "DD/MM/YYYY")),IF(OR(G140="",G140=0),"Error Detected, No rate entered",IF(E140=0,"",IF(F140="","Error Detected, No Pensionable pay",IF(AS140=1,"No Part Time Status Entered",IF(AR140=1,"No Part Time Hours Entered",IF(ISERROR(AD140)," Unknown Values entered.",IF(V140+W140&lt;1,"Acceptable",IF(T140+U140=200, "No Contributions Entered", IF(M140="","Error Detected, Choose reason&gt;",IF(Z140="1",IF(V140=1,"Please Enter Deemed Pensionable Pay","Add Any Relevant Details Above"),"Please Give Details Above"))))))))))),IF(OR(G140="",G140=0),"Error Detected, No rate entered",IF(E140=0,"",IF(F140="","Error Detected, No Pensionable pay",IF(AS140=1,"No Part Time Status Entered",IF(AR140=1,"No Part Time Hours Entered",IF(ISERROR(AD140)," Unknown Values entered.",IF(V140+W140&lt;1,"Acceptable",IF(T140+U140=200, "No Contributions Entered", IF(M140="","Error Detected, Choose reason&gt;",IF(Z140="1",IF(V140=1,"Please Enter Deemed Pensionable Pay","Add relevant Details Above"),"Please give details Above")))))))))))))</f>
        <v/>
      </c>
      <c r="M140" s="260"/>
      <c r="N140" s="91"/>
      <c r="O140" s="91" t="str">
        <f t="shared" si="22"/>
        <v/>
      </c>
      <c r="P140" s="94">
        <f t="shared" si="23"/>
        <v>0</v>
      </c>
      <c r="Q140" s="94">
        <f t="shared" si="23"/>
        <v>0</v>
      </c>
      <c r="R140" s="218">
        <f>(ROUND((F140/100*'Member Info'!$W$2), 2))</f>
        <v>0</v>
      </c>
      <c r="S140" s="218" t="e">
        <f t="shared" si="24"/>
        <v>#VALUE!</v>
      </c>
      <c r="T140" s="218" t="str">
        <f t="shared" si="25"/>
        <v/>
      </c>
      <c r="U140" s="227" t="str">
        <f t="shared" si="26"/>
        <v/>
      </c>
      <c r="V140" s="228" t="str">
        <f t="shared" si="27"/>
        <v/>
      </c>
      <c r="W140" s="228" t="str">
        <f t="shared" si="28"/>
        <v/>
      </c>
      <c r="X140" s="222">
        <f t="shared" si="29"/>
        <v>0</v>
      </c>
      <c r="Y140" s="110">
        <f t="shared" si="30"/>
        <v>0</v>
      </c>
      <c r="Z140" s="235" t="str">
        <f t="shared" si="31"/>
        <v/>
      </c>
      <c r="AA140" s="240" t="b">
        <f t="shared" si="32"/>
        <v>0</v>
      </c>
      <c r="AB140" s="235">
        <f t="shared" si="33"/>
        <v>0</v>
      </c>
      <c r="AC140" s="235">
        <f>IF('Member Info'!N137="",1,"")</f>
        <v>1</v>
      </c>
      <c r="AD140" s="243" t="e">
        <f t="shared" si="34"/>
        <v>#VALUE!</v>
      </c>
      <c r="AE140" s="130" t="str">
        <f t="shared" si="21"/>
        <v/>
      </c>
      <c r="AF140" s="124">
        <f t="shared" si="35"/>
        <v>1</v>
      </c>
      <c r="AG140" s="124" t="str">
        <f>IF('Member Info'!N137&lt;&gt;"",IF(AND('Member Info'!N137&lt;=$U$1,'Member Info'!N137&gt;=$T$1),1,0),"")</f>
        <v/>
      </c>
      <c r="AI140" s="124" t="b">
        <f t="shared" si="36"/>
        <v>0</v>
      </c>
      <c r="AJ140" s="124">
        <f t="shared" si="37"/>
        <v>0</v>
      </c>
      <c r="AL140" s="124">
        <f t="shared" si="38"/>
        <v>0</v>
      </c>
      <c r="AM140" s="124">
        <f>IF('Member Info'!F137&gt;$T$1,1,0)</f>
        <v>0</v>
      </c>
      <c r="AN140" s="124" t="b">
        <f>IF(ISERROR(T140),ERROR.TYPE(#REF!)=ERROR.TYPE(T140),FALSE)</f>
        <v>0</v>
      </c>
      <c r="AO140" s="124" t="b">
        <f>IF(ISERROR(U140),ERROR.TYPE(#REF!)=ERROR.TYPE(U140),FALSE)</f>
        <v>0</v>
      </c>
      <c r="AP140" s="124">
        <f>IF('Member Info'!F137&gt;'GP1 April 25'!$U$1,1,0)</f>
        <v>0</v>
      </c>
      <c r="AQ140" s="124">
        <f t="shared" si="39"/>
        <v>0</v>
      </c>
      <c r="AR140" s="124">
        <f t="shared" si="40"/>
        <v>0</v>
      </c>
      <c r="AS140" s="124">
        <f t="shared" si="41"/>
        <v>1</v>
      </c>
    </row>
    <row r="141" spans="1:45" x14ac:dyDescent="0.25">
      <c r="A141" s="4">
        <v>110</v>
      </c>
      <c r="B141" s="164">
        <f>'Member Info'!D138</f>
        <v>0</v>
      </c>
      <c r="C141" s="164">
        <f>'Member Info'!E138</f>
        <v>0</v>
      </c>
      <c r="D141" s="164" t="str">
        <f>'Member Info'!G138</f>
        <v/>
      </c>
      <c r="E141" s="165">
        <f>'Member Info'!B138</f>
        <v>0</v>
      </c>
      <c r="F141" s="242"/>
      <c r="G141" s="166" t="str">
        <f>IF(E141=0,"",('Member Info'!K138+'Member Info'!L138))</f>
        <v/>
      </c>
      <c r="H141" s="419"/>
      <c r="I141" s="419"/>
      <c r="J141" s="26"/>
      <c r="K141" s="26"/>
      <c r="L141" s="384" t="str">
        <f>IF(E141=0,"",IF('Member Info'!F138&gt;$U$1,CONCATENATE("Joined with practice on ", TEXT('Member Info'!F138, "DD/MM/YYYY")),IF('Member Info'!N138&lt;&gt;"",IF('Member Info'!N138&lt;$T$1,CONCATENATE("Left Scheme on ", TEXT('Member Info'!N138, "DD/MM/YYYY")),IF(OR(G141="",G141=0),"Error Detected, No rate entered",IF(E141=0,"",IF(F141="","Error Detected, No Pensionable pay",IF(AS141=1,"No Part Time Status Entered",IF(AR141=1,"No Part Time Hours Entered",IF(ISERROR(AD141)," Unknown Values entered.",IF(V141+W141&lt;1,"Acceptable",IF(T141+U141=200, "No Contributions Entered", IF(M141="","Error Detected, Choose reason&gt;",IF(Z141="1",IF(V141=1,"Please Enter Deemed Pensionable Pay","Add Any Relevant Details Above"),"Please Give Details Above"))))))))))),IF(OR(G141="",G141=0),"Error Detected, No rate entered",IF(E141=0,"",IF(F141="","Error Detected, No Pensionable pay",IF(AS141=1,"No Part Time Status Entered",IF(AR141=1,"No Part Time Hours Entered",IF(ISERROR(AD141)," Unknown Values entered.",IF(V141+W141&lt;1,"Acceptable",IF(T141+U141=200, "No Contributions Entered", IF(M141="","Error Detected, Choose reason&gt;",IF(Z141="1",IF(V141=1,"Please Enter Deemed Pensionable Pay","Add relevant Details Above"),"Please give details Above")))))))))))))</f>
        <v/>
      </c>
      <c r="M141" s="260"/>
      <c r="N141" s="91"/>
      <c r="O141" s="91" t="str">
        <f t="shared" si="22"/>
        <v/>
      </c>
      <c r="P141" s="94">
        <f t="shared" si="23"/>
        <v>0</v>
      </c>
      <c r="Q141" s="94">
        <f t="shared" si="23"/>
        <v>0</v>
      </c>
      <c r="R141" s="218">
        <f>(ROUND((F141/100*'Member Info'!$W$2), 2))</f>
        <v>0</v>
      </c>
      <c r="S141" s="218" t="e">
        <f t="shared" si="24"/>
        <v>#VALUE!</v>
      </c>
      <c r="T141" s="218" t="str">
        <f t="shared" si="25"/>
        <v/>
      </c>
      <c r="U141" s="227" t="str">
        <f t="shared" si="26"/>
        <v/>
      </c>
      <c r="V141" s="228" t="str">
        <f t="shared" si="27"/>
        <v/>
      </c>
      <c r="W141" s="228" t="str">
        <f t="shared" si="28"/>
        <v/>
      </c>
      <c r="X141" s="222">
        <f t="shared" si="29"/>
        <v>0</v>
      </c>
      <c r="Y141" s="110">
        <f t="shared" si="30"/>
        <v>0</v>
      </c>
      <c r="Z141" s="235" t="str">
        <f t="shared" si="31"/>
        <v/>
      </c>
      <c r="AA141" s="240" t="b">
        <f t="shared" si="32"/>
        <v>0</v>
      </c>
      <c r="AB141" s="235">
        <f t="shared" si="33"/>
        <v>0</v>
      </c>
      <c r="AC141" s="235">
        <f>IF('Member Info'!N138="",1,"")</f>
        <v>1</v>
      </c>
      <c r="AD141" s="243" t="e">
        <f t="shared" si="34"/>
        <v>#VALUE!</v>
      </c>
      <c r="AE141" s="130" t="str">
        <f t="shared" si="21"/>
        <v/>
      </c>
      <c r="AF141" s="124">
        <f t="shared" si="35"/>
        <v>1</v>
      </c>
      <c r="AG141" s="124" t="str">
        <f>IF('Member Info'!N138&lt;&gt;"",IF(AND('Member Info'!N138&lt;=$U$1,'Member Info'!N138&gt;=$T$1),1,0),"")</f>
        <v/>
      </c>
      <c r="AI141" s="124" t="b">
        <f t="shared" si="36"/>
        <v>0</v>
      </c>
      <c r="AJ141" s="124">
        <f t="shared" si="37"/>
        <v>0</v>
      </c>
      <c r="AL141" s="124">
        <f t="shared" si="38"/>
        <v>0</v>
      </c>
      <c r="AM141" s="124">
        <f>IF('Member Info'!F138&gt;$T$1,1,0)</f>
        <v>0</v>
      </c>
      <c r="AN141" s="124" t="b">
        <f>IF(ISERROR(T141),ERROR.TYPE(#REF!)=ERROR.TYPE(T141),FALSE)</f>
        <v>0</v>
      </c>
      <c r="AO141" s="124" t="b">
        <f>IF(ISERROR(U141),ERROR.TYPE(#REF!)=ERROR.TYPE(U141),FALSE)</f>
        <v>0</v>
      </c>
      <c r="AP141" s="124">
        <f>IF('Member Info'!F138&gt;'GP1 April 25'!$U$1,1,0)</f>
        <v>0</v>
      </c>
      <c r="AQ141" s="124">
        <f t="shared" si="39"/>
        <v>0</v>
      </c>
      <c r="AR141" s="124">
        <f t="shared" si="40"/>
        <v>0</v>
      </c>
      <c r="AS141" s="124">
        <f t="shared" si="41"/>
        <v>1</v>
      </c>
    </row>
    <row r="142" spans="1:45" x14ac:dyDescent="0.25">
      <c r="A142" s="4">
        <v>111</v>
      </c>
      <c r="B142" s="164">
        <f>'Member Info'!D139</f>
        <v>0</v>
      </c>
      <c r="C142" s="164">
        <f>'Member Info'!E139</f>
        <v>0</v>
      </c>
      <c r="D142" s="164" t="str">
        <f>'Member Info'!G139</f>
        <v/>
      </c>
      <c r="E142" s="165">
        <f>'Member Info'!B139</f>
        <v>0</v>
      </c>
      <c r="F142" s="242"/>
      <c r="G142" s="166" t="str">
        <f>IF(E142=0,"",('Member Info'!K139+'Member Info'!L139))</f>
        <v/>
      </c>
      <c r="H142" s="419"/>
      <c r="I142" s="419"/>
      <c r="J142" s="26"/>
      <c r="K142" s="26"/>
      <c r="L142" s="384" t="str">
        <f>IF(E142=0,"",IF('Member Info'!F139&gt;$U$1,CONCATENATE("Joined with practice on ", TEXT('Member Info'!F139, "DD/MM/YYYY")),IF('Member Info'!N139&lt;&gt;"",IF('Member Info'!N139&lt;$T$1,CONCATENATE("Left Scheme on ", TEXT('Member Info'!N139, "DD/MM/YYYY")),IF(OR(G142="",G142=0),"Error Detected, No rate entered",IF(E142=0,"",IF(F142="","Error Detected, No Pensionable pay",IF(AS142=1,"No Part Time Status Entered",IF(AR142=1,"No Part Time Hours Entered",IF(ISERROR(AD142)," Unknown Values entered.",IF(V142+W142&lt;1,"Acceptable",IF(T142+U142=200, "No Contributions Entered", IF(M142="","Error Detected, Choose reason&gt;",IF(Z142="1",IF(V142=1,"Please Enter Deemed Pensionable Pay","Add Any Relevant Details Above"),"Please Give Details Above"))))))))))),IF(OR(G142="",G142=0),"Error Detected, No rate entered",IF(E142=0,"",IF(F142="","Error Detected, No Pensionable pay",IF(AS142=1,"No Part Time Status Entered",IF(AR142=1,"No Part Time Hours Entered",IF(ISERROR(AD142)," Unknown Values entered.",IF(V142+W142&lt;1,"Acceptable",IF(T142+U142=200, "No Contributions Entered", IF(M142="","Error Detected, Choose reason&gt;",IF(Z142="1",IF(V142=1,"Please Enter Deemed Pensionable Pay","Add relevant Details Above"),"Please give details Above")))))))))))))</f>
        <v/>
      </c>
      <c r="M142" s="260"/>
      <c r="N142" s="91"/>
      <c r="O142" s="91" t="str">
        <f t="shared" si="22"/>
        <v/>
      </c>
      <c r="P142" s="94">
        <f t="shared" si="23"/>
        <v>0</v>
      </c>
      <c r="Q142" s="94">
        <f t="shared" si="23"/>
        <v>0</v>
      </c>
      <c r="R142" s="218">
        <f>(ROUND((F142/100*'Member Info'!$W$2), 2))</f>
        <v>0</v>
      </c>
      <c r="S142" s="218" t="e">
        <f t="shared" si="24"/>
        <v>#VALUE!</v>
      </c>
      <c r="T142" s="218" t="str">
        <f t="shared" si="25"/>
        <v/>
      </c>
      <c r="U142" s="227" t="str">
        <f t="shared" si="26"/>
        <v/>
      </c>
      <c r="V142" s="228" t="str">
        <f t="shared" si="27"/>
        <v/>
      </c>
      <c r="W142" s="228" t="str">
        <f t="shared" si="28"/>
        <v/>
      </c>
      <c r="X142" s="222">
        <f t="shared" si="29"/>
        <v>0</v>
      </c>
      <c r="Y142" s="110">
        <f t="shared" si="30"/>
        <v>0</v>
      </c>
      <c r="Z142" s="235" t="str">
        <f t="shared" si="31"/>
        <v/>
      </c>
      <c r="AA142" s="240" t="b">
        <f t="shared" si="32"/>
        <v>0</v>
      </c>
      <c r="AB142" s="235">
        <f t="shared" si="33"/>
        <v>0</v>
      </c>
      <c r="AC142" s="235">
        <f>IF('Member Info'!N139="",1,"")</f>
        <v>1</v>
      </c>
      <c r="AD142" s="243" t="e">
        <f t="shared" si="34"/>
        <v>#VALUE!</v>
      </c>
      <c r="AE142" s="130" t="str">
        <f t="shared" si="21"/>
        <v/>
      </c>
      <c r="AF142" s="124">
        <f t="shared" si="35"/>
        <v>1</v>
      </c>
      <c r="AG142" s="124" t="str">
        <f>IF('Member Info'!N139&lt;&gt;"",IF(AND('Member Info'!N139&lt;=$U$1,'Member Info'!N139&gt;=$T$1),1,0),"")</f>
        <v/>
      </c>
      <c r="AI142" s="124" t="b">
        <f t="shared" si="36"/>
        <v>0</v>
      </c>
      <c r="AJ142" s="124">
        <f t="shared" si="37"/>
        <v>0</v>
      </c>
      <c r="AL142" s="124">
        <f t="shared" si="38"/>
        <v>0</v>
      </c>
      <c r="AM142" s="124">
        <f>IF('Member Info'!F139&gt;$T$1,1,0)</f>
        <v>0</v>
      </c>
      <c r="AN142" s="124" t="b">
        <f>IF(ISERROR(T142),ERROR.TYPE(#REF!)=ERROR.TYPE(T142),FALSE)</f>
        <v>0</v>
      </c>
      <c r="AO142" s="124" t="b">
        <f>IF(ISERROR(U142),ERROR.TYPE(#REF!)=ERROR.TYPE(U142),FALSE)</f>
        <v>0</v>
      </c>
      <c r="AP142" s="124">
        <f>IF('Member Info'!F139&gt;'GP1 April 25'!$U$1,1,0)</f>
        <v>0</v>
      </c>
      <c r="AQ142" s="124">
        <f t="shared" si="39"/>
        <v>0</v>
      </c>
      <c r="AR142" s="124">
        <f t="shared" si="40"/>
        <v>0</v>
      </c>
      <c r="AS142" s="124">
        <f t="shared" si="41"/>
        <v>1</v>
      </c>
    </row>
    <row r="143" spans="1:45" x14ac:dyDescent="0.25">
      <c r="A143" s="4">
        <v>112</v>
      </c>
      <c r="B143" s="164">
        <f>'Member Info'!D140</f>
        <v>0</v>
      </c>
      <c r="C143" s="164">
        <f>'Member Info'!E140</f>
        <v>0</v>
      </c>
      <c r="D143" s="164" t="str">
        <f>'Member Info'!G140</f>
        <v/>
      </c>
      <c r="E143" s="165">
        <f>'Member Info'!B140</f>
        <v>0</v>
      </c>
      <c r="F143" s="242"/>
      <c r="G143" s="166" t="str">
        <f>IF(E143=0,"",('Member Info'!K140+'Member Info'!L140))</f>
        <v/>
      </c>
      <c r="H143" s="419"/>
      <c r="I143" s="419"/>
      <c r="J143" s="26"/>
      <c r="K143" s="26"/>
      <c r="L143" s="384" t="str">
        <f>IF(E143=0,"",IF('Member Info'!F140&gt;$U$1,CONCATENATE("Joined with practice on ", TEXT('Member Info'!F140, "DD/MM/YYYY")),IF('Member Info'!N140&lt;&gt;"",IF('Member Info'!N140&lt;$T$1,CONCATENATE("Left Scheme on ", TEXT('Member Info'!N140, "DD/MM/YYYY")),IF(OR(G143="",G143=0),"Error Detected, No rate entered",IF(E143=0,"",IF(F143="","Error Detected, No Pensionable pay",IF(AS143=1,"No Part Time Status Entered",IF(AR143=1,"No Part Time Hours Entered",IF(ISERROR(AD143)," Unknown Values entered.",IF(V143+W143&lt;1,"Acceptable",IF(T143+U143=200, "No Contributions Entered", IF(M143="","Error Detected, Choose reason&gt;",IF(Z143="1",IF(V143=1,"Please Enter Deemed Pensionable Pay","Add Any Relevant Details Above"),"Please Give Details Above"))))))))))),IF(OR(G143="",G143=0),"Error Detected, No rate entered",IF(E143=0,"",IF(F143="","Error Detected, No Pensionable pay",IF(AS143=1,"No Part Time Status Entered",IF(AR143=1,"No Part Time Hours Entered",IF(ISERROR(AD143)," Unknown Values entered.",IF(V143+W143&lt;1,"Acceptable",IF(T143+U143=200, "No Contributions Entered", IF(M143="","Error Detected, Choose reason&gt;",IF(Z143="1",IF(V143=1,"Please Enter Deemed Pensionable Pay","Add relevant Details Above"),"Please give details Above")))))))))))))</f>
        <v/>
      </c>
      <c r="M143" s="260"/>
      <c r="N143" s="91"/>
      <c r="O143" s="91" t="str">
        <f t="shared" si="22"/>
        <v/>
      </c>
      <c r="P143" s="94">
        <f t="shared" si="23"/>
        <v>0</v>
      </c>
      <c r="Q143" s="94">
        <f t="shared" si="23"/>
        <v>0</v>
      </c>
      <c r="R143" s="218">
        <f>(ROUND((F143/100*'Member Info'!$W$2), 2))</f>
        <v>0</v>
      </c>
      <c r="S143" s="218" t="e">
        <f t="shared" si="24"/>
        <v>#VALUE!</v>
      </c>
      <c r="T143" s="218" t="str">
        <f t="shared" si="25"/>
        <v/>
      </c>
      <c r="U143" s="227" t="str">
        <f t="shared" si="26"/>
        <v/>
      </c>
      <c r="V143" s="228" t="str">
        <f t="shared" si="27"/>
        <v/>
      </c>
      <c r="W143" s="228" t="str">
        <f t="shared" si="28"/>
        <v/>
      </c>
      <c r="X143" s="222">
        <f t="shared" si="29"/>
        <v>0</v>
      </c>
      <c r="Y143" s="110">
        <f t="shared" si="30"/>
        <v>0</v>
      </c>
      <c r="Z143" s="235" t="str">
        <f t="shared" si="31"/>
        <v/>
      </c>
      <c r="AA143" s="240" t="b">
        <f t="shared" si="32"/>
        <v>0</v>
      </c>
      <c r="AB143" s="235">
        <f t="shared" si="33"/>
        <v>0</v>
      </c>
      <c r="AC143" s="235">
        <f>IF('Member Info'!N140="",1,"")</f>
        <v>1</v>
      </c>
      <c r="AD143" s="243" t="e">
        <f t="shared" si="34"/>
        <v>#VALUE!</v>
      </c>
      <c r="AE143" s="130" t="str">
        <f t="shared" si="21"/>
        <v/>
      </c>
      <c r="AF143" s="124">
        <f t="shared" si="35"/>
        <v>1</v>
      </c>
      <c r="AG143" s="124" t="str">
        <f>IF('Member Info'!N140&lt;&gt;"",IF(AND('Member Info'!N140&lt;=$U$1,'Member Info'!N140&gt;=$T$1),1,0),"")</f>
        <v/>
      </c>
      <c r="AI143" s="124" t="b">
        <f t="shared" si="36"/>
        <v>0</v>
      </c>
      <c r="AJ143" s="124">
        <f t="shared" si="37"/>
        <v>0</v>
      </c>
      <c r="AL143" s="124">
        <f t="shared" si="38"/>
        <v>0</v>
      </c>
      <c r="AM143" s="124">
        <f>IF('Member Info'!F140&gt;$T$1,1,0)</f>
        <v>0</v>
      </c>
      <c r="AN143" s="124" t="b">
        <f>IF(ISERROR(T143),ERROR.TYPE(#REF!)=ERROR.TYPE(T143),FALSE)</f>
        <v>0</v>
      </c>
      <c r="AO143" s="124" t="b">
        <f>IF(ISERROR(U143),ERROR.TYPE(#REF!)=ERROR.TYPE(U143),FALSE)</f>
        <v>0</v>
      </c>
      <c r="AP143" s="124">
        <f>IF('Member Info'!F140&gt;'GP1 April 25'!$U$1,1,0)</f>
        <v>0</v>
      </c>
      <c r="AQ143" s="124">
        <f t="shared" si="39"/>
        <v>0</v>
      </c>
      <c r="AR143" s="124">
        <f t="shared" si="40"/>
        <v>0</v>
      </c>
      <c r="AS143" s="124">
        <f t="shared" si="41"/>
        <v>1</v>
      </c>
    </row>
    <row r="144" spans="1:45" x14ac:dyDescent="0.25">
      <c r="A144" s="4">
        <v>113</v>
      </c>
      <c r="B144" s="164">
        <f>'Member Info'!D141</f>
        <v>0</v>
      </c>
      <c r="C144" s="164">
        <f>'Member Info'!E141</f>
        <v>0</v>
      </c>
      <c r="D144" s="164" t="str">
        <f>'Member Info'!G141</f>
        <v/>
      </c>
      <c r="E144" s="165">
        <f>'Member Info'!B141</f>
        <v>0</v>
      </c>
      <c r="F144" s="242"/>
      <c r="G144" s="166" t="str">
        <f>IF(E144=0,"",('Member Info'!K141+'Member Info'!L141))</f>
        <v/>
      </c>
      <c r="H144" s="419"/>
      <c r="I144" s="419"/>
      <c r="J144" s="26"/>
      <c r="K144" s="26"/>
      <c r="L144" s="384" t="str">
        <f>IF(E144=0,"",IF('Member Info'!F141&gt;$U$1,CONCATENATE("Joined with practice on ", TEXT('Member Info'!F141, "DD/MM/YYYY")),IF('Member Info'!N141&lt;&gt;"",IF('Member Info'!N141&lt;$T$1,CONCATENATE("Left Scheme on ", TEXT('Member Info'!N141, "DD/MM/YYYY")),IF(OR(G144="",G144=0),"Error Detected, No rate entered",IF(E144=0,"",IF(F144="","Error Detected, No Pensionable pay",IF(AS144=1,"No Part Time Status Entered",IF(AR144=1,"No Part Time Hours Entered",IF(ISERROR(AD144)," Unknown Values entered.",IF(V144+W144&lt;1,"Acceptable",IF(T144+U144=200, "No Contributions Entered", IF(M144="","Error Detected, Choose reason&gt;",IF(Z144="1",IF(V144=1,"Please Enter Deemed Pensionable Pay","Add Any Relevant Details Above"),"Please Give Details Above"))))))))))),IF(OR(G144="",G144=0),"Error Detected, No rate entered",IF(E144=0,"",IF(F144="","Error Detected, No Pensionable pay",IF(AS144=1,"No Part Time Status Entered",IF(AR144=1,"No Part Time Hours Entered",IF(ISERROR(AD144)," Unknown Values entered.",IF(V144+W144&lt;1,"Acceptable",IF(T144+U144=200, "No Contributions Entered", IF(M144="","Error Detected, Choose reason&gt;",IF(Z144="1",IF(V144=1,"Please Enter Deemed Pensionable Pay","Add relevant Details Above"),"Please give details Above")))))))))))))</f>
        <v/>
      </c>
      <c r="M144" s="260"/>
      <c r="N144" s="91"/>
      <c r="O144" s="91" t="str">
        <f t="shared" si="22"/>
        <v/>
      </c>
      <c r="P144" s="94">
        <f t="shared" si="23"/>
        <v>0</v>
      </c>
      <c r="Q144" s="94">
        <f t="shared" si="23"/>
        <v>0</v>
      </c>
      <c r="R144" s="218">
        <f>(ROUND((F144/100*'Member Info'!$W$2), 2))</f>
        <v>0</v>
      </c>
      <c r="S144" s="218" t="e">
        <f t="shared" si="24"/>
        <v>#VALUE!</v>
      </c>
      <c r="T144" s="218" t="str">
        <f t="shared" si="25"/>
        <v/>
      </c>
      <c r="U144" s="227" t="str">
        <f t="shared" si="26"/>
        <v/>
      </c>
      <c r="V144" s="228" t="str">
        <f t="shared" si="27"/>
        <v/>
      </c>
      <c r="W144" s="228" t="str">
        <f t="shared" si="28"/>
        <v/>
      </c>
      <c r="X144" s="222">
        <f t="shared" si="29"/>
        <v>0</v>
      </c>
      <c r="Y144" s="110">
        <f t="shared" si="30"/>
        <v>0</v>
      </c>
      <c r="Z144" s="235" t="str">
        <f t="shared" si="31"/>
        <v/>
      </c>
      <c r="AA144" s="240" t="b">
        <f t="shared" si="32"/>
        <v>0</v>
      </c>
      <c r="AB144" s="235">
        <f t="shared" si="33"/>
        <v>0</v>
      </c>
      <c r="AC144" s="235">
        <f>IF('Member Info'!N141="",1,"")</f>
        <v>1</v>
      </c>
      <c r="AD144" s="243" t="e">
        <f t="shared" si="34"/>
        <v>#VALUE!</v>
      </c>
      <c r="AE144" s="130" t="str">
        <f t="shared" si="21"/>
        <v/>
      </c>
      <c r="AF144" s="124">
        <f t="shared" si="35"/>
        <v>1</v>
      </c>
      <c r="AG144" s="124" t="str">
        <f>IF('Member Info'!N141&lt;&gt;"",IF(AND('Member Info'!N141&lt;=$U$1,'Member Info'!N141&gt;=$T$1),1,0),"")</f>
        <v/>
      </c>
      <c r="AI144" s="124" t="b">
        <f t="shared" si="36"/>
        <v>0</v>
      </c>
      <c r="AJ144" s="124">
        <f t="shared" si="37"/>
        <v>0</v>
      </c>
      <c r="AL144" s="124">
        <f t="shared" si="38"/>
        <v>0</v>
      </c>
      <c r="AM144" s="124">
        <f>IF('Member Info'!F141&gt;$T$1,1,0)</f>
        <v>0</v>
      </c>
      <c r="AN144" s="124" t="b">
        <f>IF(ISERROR(T144),ERROR.TYPE(#REF!)=ERROR.TYPE(T144),FALSE)</f>
        <v>0</v>
      </c>
      <c r="AO144" s="124" t="b">
        <f>IF(ISERROR(U144),ERROR.TYPE(#REF!)=ERROR.TYPE(U144),FALSE)</f>
        <v>0</v>
      </c>
      <c r="AP144" s="124">
        <f>IF('Member Info'!F141&gt;'GP1 April 25'!$U$1,1,0)</f>
        <v>0</v>
      </c>
      <c r="AQ144" s="124">
        <f t="shared" si="39"/>
        <v>0</v>
      </c>
      <c r="AR144" s="124">
        <f t="shared" si="40"/>
        <v>0</v>
      </c>
      <c r="AS144" s="124">
        <f t="shared" si="41"/>
        <v>1</v>
      </c>
    </row>
    <row r="145" spans="1:45" x14ac:dyDescent="0.25">
      <c r="A145" s="4">
        <v>114</v>
      </c>
      <c r="B145" s="164">
        <f>'Member Info'!D142</f>
        <v>0</v>
      </c>
      <c r="C145" s="164">
        <f>'Member Info'!E142</f>
        <v>0</v>
      </c>
      <c r="D145" s="164" t="str">
        <f>'Member Info'!G142</f>
        <v/>
      </c>
      <c r="E145" s="165">
        <f>'Member Info'!B142</f>
        <v>0</v>
      </c>
      <c r="F145" s="242"/>
      <c r="G145" s="166" t="str">
        <f>IF(E145=0,"",('Member Info'!K142+'Member Info'!L142))</f>
        <v/>
      </c>
      <c r="H145" s="419"/>
      <c r="I145" s="419"/>
      <c r="J145" s="26"/>
      <c r="K145" s="26"/>
      <c r="L145" s="384" t="str">
        <f>IF(E145=0,"",IF('Member Info'!F142&gt;$U$1,CONCATENATE("Joined with practice on ", TEXT('Member Info'!F142, "DD/MM/YYYY")),IF('Member Info'!N142&lt;&gt;"",IF('Member Info'!N142&lt;$T$1,CONCATENATE("Left Scheme on ", TEXT('Member Info'!N142, "DD/MM/YYYY")),IF(OR(G145="",G145=0),"Error Detected, No rate entered",IF(E145=0,"",IF(F145="","Error Detected, No Pensionable pay",IF(AS145=1,"No Part Time Status Entered",IF(AR145=1,"No Part Time Hours Entered",IF(ISERROR(AD145)," Unknown Values entered.",IF(V145+W145&lt;1,"Acceptable",IF(T145+U145=200, "No Contributions Entered", IF(M145="","Error Detected, Choose reason&gt;",IF(Z145="1",IF(V145=1,"Please Enter Deemed Pensionable Pay","Add Any Relevant Details Above"),"Please Give Details Above"))))))))))),IF(OR(G145="",G145=0),"Error Detected, No rate entered",IF(E145=0,"",IF(F145="","Error Detected, No Pensionable pay",IF(AS145=1,"No Part Time Status Entered",IF(AR145=1,"No Part Time Hours Entered",IF(ISERROR(AD145)," Unknown Values entered.",IF(V145+W145&lt;1,"Acceptable",IF(T145+U145=200, "No Contributions Entered", IF(M145="","Error Detected, Choose reason&gt;",IF(Z145="1",IF(V145=1,"Please Enter Deemed Pensionable Pay","Add relevant Details Above"),"Please give details Above")))))))))))))</f>
        <v/>
      </c>
      <c r="M145" s="260"/>
      <c r="N145" s="91"/>
      <c r="O145" s="91" t="str">
        <f t="shared" si="22"/>
        <v/>
      </c>
      <c r="P145" s="94">
        <f t="shared" si="23"/>
        <v>0</v>
      </c>
      <c r="Q145" s="94">
        <f t="shared" si="23"/>
        <v>0</v>
      </c>
      <c r="R145" s="218">
        <f>(ROUND((F145/100*'Member Info'!$W$2), 2))</f>
        <v>0</v>
      </c>
      <c r="S145" s="218" t="e">
        <f t="shared" si="24"/>
        <v>#VALUE!</v>
      </c>
      <c r="T145" s="218" t="str">
        <f t="shared" si="25"/>
        <v/>
      </c>
      <c r="U145" s="227" t="str">
        <f t="shared" si="26"/>
        <v/>
      </c>
      <c r="V145" s="228" t="str">
        <f t="shared" si="27"/>
        <v/>
      </c>
      <c r="W145" s="228" t="str">
        <f t="shared" si="28"/>
        <v/>
      </c>
      <c r="X145" s="222">
        <f t="shared" si="29"/>
        <v>0</v>
      </c>
      <c r="Y145" s="110">
        <f t="shared" si="30"/>
        <v>0</v>
      </c>
      <c r="Z145" s="235" t="str">
        <f t="shared" si="31"/>
        <v/>
      </c>
      <c r="AA145" s="240" t="b">
        <f t="shared" si="32"/>
        <v>0</v>
      </c>
      <c r="AB145" s="235">
        <f t="shared" si="33"/>
        <v>0</v>
      </c>
      <c r="AC145" s="235">
        <f>IF('Member Info'!N142="",1,"")</f>
        <v>1</v>
      </c>
      <c r="AD145" s="243" t="e">
        <f t="shared" si="34"/>
        <v>#VALUE!</v>
      </c>
      <c r="AE145" s="130" t="str">
        <f t="shared" si="21"/>
        <v/>
      </c>
      <c r="AF145" s="124">
        <f t="shared" si="35"/>
        <v>1</v>
      </c>
      <c r="AG145" s="124" t="str">
        <f>IF('Member Info'!N142&lt;&gt;"",IF(AND('Member Info'!N142&lt;=$U$1,'Member Info'!N142&gt;=$T$1),1,0),"")</f>
        <v/>
      </c>
      <c r="AI145" s="124" t="b">
        <f t="shared" si="36"/>
        <v>0</v>
      </c>
      <c r="AJ145" s="124">
        <f t="shared" si="37"/>
        <v>0</v>
      </c>
      <c r="AL145" s="124">
        <f t="shared" si="38"/>
        <v>0</v>
      </c>
      <c r="AM145" s="124">
        <f>IF('Member Info'!F142&gt;$T$1,1,0)</f>
        <v>0</v>
      </c>
      <c r="AN145" s="124" t="b">
        <f>IF(ISERROR(T145),ERROR.TYPE(#REF!)=ERROR.TYPE(T145),FALSE)</f>
        <v>0</v>
      </c>
      <c r="AO145" s="124" t="b">
        <f>IF(ISERROR(U145),ERROR.TYPE(#REF!)=ERROR.TYPE(U145),FALSE)</f>
        <v>0</v>
      </c>
      <c r="AP145" s="124">
        <f>IF('Member Info'!F142&gt;'GP1 April 25'!$U$1,1,0)</f>
        <v>0</v>
      </c>
      <c r="AQ145" s="124">
        <f t="shared" si="39"/>
        <v>0</v>
      </c>
      <c r="AR145" s="124">
        <f t="shared" si="40"/>
        <v>0</v>
      </c>
      <c r="AS145" s="124">
        <f t="shared" si="41"/>
        <v>1</v>
      </c>
    </row>
    <row r="146" spans="1:45" x14ac:dyDescent="0.25">
      <c r="A146" s="4">
        <v>115</v>
      </c>
      <c r="B146" s="164">
        <f>'Member Info'!D143</f>
        <v>0</v>
      </c>
      <c r="C146" s="164">
        <f>'Member Info'!E143</f>
        <v>0</v>
      </c>
      <c r="D146" s="164" t="str">
        <f>'Member Info'!G143</f>
        <v/>
      </c>
      <c r="E146" s="165">
        <f>'Member Info'!B143</f>
        <v>0</v>
      </c>
      <c r="F146" s="242"/>
      <c r="G146" s="166" t="str">
        <f>IF(E146=0,"",('Member Info'!K143+'Member Info'!L143))</f>
        <v/>
      </c>
      <c r="H146" s="419"/>
      <c r="I146" s="419"/>
      <c r="J146" s="26"/>
      <c r="K146" s="26"/>
      <c r="L146" s="384" t="str">
        <f>IF(E146=0,"",IF('Member Info'!F143&gt;$U$1,CONCATENATE("Joined with practice on ", TEXT('Member Info'!F143, "DD/MM/YYYY")),IF('Member Info'!N143&lt;&gt;"",IF('Member Info'!N143&lt;$T$1,CONCATENATE("Left Scheme on ", TEXT('Member Info'!N143, "DD/MM/YYYY")),IF(OR(G146="",G146=0),"Error Detected, No rate entered",IF(E146=0,"",IF(F146="","Error Detected, No Pensionable pay",IF(AS146=1,"No Part Time Status Entered",IF(AR146=1,"No Part Time Hours Entered",IF(ISERROR(AD146)," Unknown Values entered.",IF(V146+W146&lt;1,"Acceptable",IF(T146+U146=200, "No Contributions Entered", IF(M146="","Error Detected, Choose reason&gt;",IF(Z146="1",IF(V146=1,"Please Enter Deemed Pensionable Pay","Add Any Relevant Details Above"),"Please Give Details Above"))))))))))),IF(OR(G146="",G146=0),"Error Detected, No rate entered",IF(E146=0,"",IF(F146="","Error Detected, No Pensionable pay",IF(AS146=1,"No Part Time Status Entered",IF(AR146=1,"No Part Time Hours Entered",IF(ISERROR(AD146)," Unknown Values entered.",IF(V146+W146&lt;1,"Acceptable",IF(T146+U146=200, "No Contributions Entered", IF(M146="","Error Detected, Choose reason&gt;",IF(Z146="1",IF(V146=1,"Please Enter Deemed Pensionable Pay","Add relevant Details Above"),"Please give details Above")))))))))))))</f>
        <v/>
      </c>
      <c r="M146" s="260"/>
      <c r="N146" s="91"/>
      <c r="O146" s="91" t="str">
        <f t="shared" si="22"/>
        <v/>
      </c>
      <c r="P146" s="94">
        <f t="shared" si="23"/>
        <v>0</v>
      </c>
      <c r="Q146" s="94">
        <f t="shared" si="23"/>
        <v>0</v>
      </c>
      <c r="R146" s="218">
        <f>(ROUND((F146/100*'Member Info'!$W$2), 2))</f>
        <v>0</v>
      </c>
      <c r="S146" s="218" t="e">
        <f t="shared" si="24"/>
        <v>#VALUE!</v>
      </c>
      <c r="T146" s="218" t="str">
        <f t="shared" si="25"/>
        <v/>
      </c>
      <c r="U146" s="227" t="str">
        <f t="shared" si="26"/>
        <v/>
      </c>
      <c r="V146" s="228" t="str">
        <f t="shared" si="27"/>
        <v/>
      </c>
      <c r="W146" s="228" t="str">
        <f t="shared" si="28"/>
        <v/>
      </c>
      <c r="X146" s="222">
        <f t="shared" si="29"/>
        <v>0</v>
      </c>
      <c r="Y146" s="110">
        <f t="shared" si="30"/>
        <v>0</v>
      </c>
      <c r="Z146" s="235" t="str">
        <f t="shared" si="31"/>
        <v/>
      </c>
      <c r="AA146" s="240" t="b">
        <f t="shared" si="32"/>
        <v>0</v>
      </c>
      <c r="AB146" s="235">
        <f t="shared" si="33"/>
        <v>0</v>
      </c>
      <c r="AC146" s="235">
        <f>IF('Member Info'!N143="",1,"")</f>
        <v>1</v>
      </c>
      <c r="AD146" s="243" t="e">
        <f t="shared" si="34"/>
        <v>#VALUE!</v>
      </c>
      <c r="AE146" s="130" t="str">
        <f t="shared" si="21"/>
        <v/>
      </c>
      <c r="AF146" s="124">
        <f t="shared" si="35"/>
        <v>1</v>
      </c>
      <c r="AG146" s="124" t="str">
        <f>IF('Member Info'!N143&lt;&gt;"",IF(AND('Member Info'!N143&lt;=$U$1,'Member Info'!N143&gt;=$T$1),1,0),"")</f>
        <v/>
      </c>
      <c r="AI146" s="124" t="b">
        <f t="shared" si="36"/>
        <v>0</v>
      </c>
      <c r="AJ146" s="124">
        <f t="shared" si="37"/>
        <v>0</v>
      </c>
      <c r="AL146" s="124">
        <f t="shared" si="38"/>
        <v>0</v>
      </c>
      <c r="AM146" s="124">
        <f>IF('Member Info'!F143&gt;$T$1,1,0)</f>
        <v>0</v>
      </c>
      <c r="AN146" s="124" t="b">
        <f>IF(ISERROR(T146),ERROR.TYPE(#REF!)=ERROR.TYPE(T146),FALSE)</f>
        <v>0</v>
      </c>
      <c r="AO146" s="124" t="b">
        <f>IF(ISERROR(U146),ERROR.TYPE(#REF!)=ERROR.TYPE(U146),FALSE)</f>
        <v>0</v>
      </c>
      <c r="AP146" s="124">
        <f>IF('Member Info'!F143&gt;'GP1 April 25'!$U$1,1,0)</f>
        <v>0</v>
      </c>
      <c r="AQ146" s="124">
        <f t="shared" si="39"/>
        <v>0</v>
      </c>
      <c r="AR146" s="124">
        <f t="shared" si="40"/>
        <v>0</v>
      </c>
      <c r="AS146" s="124">
        <f t="shared" si="41"/>
        <v>1</v>
      </c>
    </row>
    <row r="147" spans="1:45" x14ac:dyDescent="0.25">
      <c r="A147" s="4">
        <v>116</v>
      </c>
      <c r="B147" s="164">
        <f>'Member Info'!D144</f>
        <v>0</v>
      </c>
      <c r="C147" s="164">
        <f>'Member Info'!E144</f>
        <v>0</v>
      </c>
      <c r="D147" s="164" t="str">
        <f>'Member Info'!G144</f>
        <v/>
      </c>
      <c r="E147" s="165">
        <f>'Member Info'!B144</f>
        <v>0</v>
      </c>
      <c r="F147" s="242"/>
      <c r="G147" s="166" t="str">
        <f>IF(E147=0,"",('Member Info'!K144+'Member Info'!L144))</f>
        <v/>
      </c>
      <c r="H147" s="419"/>
      <c r="I147" s="419"/>
      <c r="J147" s="26"/>
      <c r="K147" s="26"/>
      <c r="L147" s="384" t="str">
        <f>IF(E147=0,"",IF('Member Info'!F144&gt;$U$1,CONCATENATE("Joined with practice on ", TEXT('Member Info'!F144, "DD/MM/YYYY")),IF('Member Info'!N144&lt;&gt;"",IF('Member Info'!N144&lt;$T$1,CONCATENATE("Left Scheme on ", TEXT('Member Info'!N144, "DD/MM/YYYY")),IF(OR(G147="",G147=0),"Error Detected, No rate entered",IF(E147=0,"",IF(F147="","Error Detected, No Pensionable pay",IF(AS147=1,"No Part Time Status Entered",IF(AR147=1,"No Part Time Hours Entered",IF(ISERROR(AD147)," Unknown Values entered.",IF(V147+W147&lt;1,"Acceptable",IF(T147+U147=200, "No Contributions Entered", IF(M147="","Error Detected, Choose reason&gt;",IF(Z147="1",IF(V147=1,"Please Enter Deemed Pensionable Pay","Add Any Relevant Details Above"),"Please Give Details Above"))))))))))),IF(OR(G147="",G147=0),"Error Detected, No rate entered",IF(E147=0,"",IF(F147="","Error Detected, No Pensionable pay",IF(AS147=1,"No Part Time Status Entered",IF(AR147=1,"No Part Time Hours Entered",IF(ISERROR(AD147)," Unknown Values entered.",IF(V147+W147&lt;1,"Acceptable",IF(T147+U147=200, "No Contributions Entered", IF(M147="","Error Detected, Choose reason&gt;",IF(Z147="1",IF(V147=1,"Please Enter Deemed Pensionable Pay","Add relevant Details Above"),"Please give details Above")))))))))))))</f>
        <v/>
      </c>
      <c r="M147" s="260"/>
      <c r="N147" s="91"/>
      <c r="O147" s="91" t="str">
        <f t="shared" si="22"/>
        <v/>
      </c>
      <c r="P147" s="94">
        <f t="shared" si="23"/>
        <v>0</v>
      </c>
      <c r="Q147" s="94">
        <f t="shared" si="23"/>
        <v>0</v>
      </c>
      <c r="R147" s="218">
        <f>(ROUND((F147/100*'Member Info'!$W$2), 2))</f>
        <v>0</v>
      </c>
      <c r="S147" s="218" t="e">
        <f t="shared" si="24"/>
        <v>#VALUE!</v>
      </c>
      <c r="T147" s="218" t="str">
        <f t="shared" si="25"/>
        <v/>
      </c>
      <c r="U147" s="227" t="str">
        <f t="shared" si="26"/>
        <v/>
      </c>
      <c r="V147" s="228" t="str">
        <f t="shared" si="27"/>
        <v/>
      </c>
      <c r="W147" s="228" t="str">
        <f t="shared" si="28"/>
        <v/>
      </c>
      <c r="X147" s="222">
        <f t="shared" si="29"/>
        <v>0</v>
      </c>
      <c r="Y147" s="110">
        <f t="shared" si="30"/>
        <v>0</v>
      </c>
      <c r="Z147" s="235" t="str">
        <f t="shared" si="31"/>
        <v/>
      </c>
      <c r="AA147" s="240" t="b">
        <f t="shared" si="32"/>
        <v>0</v>
      </c>
      <c r="AB147" s="235">
        <f t="shared" si="33"/>
        <v>0</v>
      </c>
      <c r="AC147" s="235">
        <f>IF('Member Info'!N144="",1,"")</f>
        <v>1</v>
      </c>
      <c r="AD147" s="243" t="e">
        <f t="shared" si="34"/>
        <v>#VALUE!</v>
      </c>
      <c r="AE147" s="130" t="str">
        <f t="shared" si="21"/>
        <v/>
      </c>
      <c r="AF147" s="124">
        <f t="shared" si="35"/>
        <v>1</v>
      </c>
      <c r="AG147" s="124" t="str">
        <f>IF('Member Info'!N144&lt;&gt;"",IF(AND('Member Info'!N144&lt;=$U$1,'Member Info'!N144&gt;=$T$1),1,0),"")</f>
        <v/>
      </c>
      <c r="AI147" s="124" t="b">
        <f t="shared" si="36"/>
        <v>0</v>
      </c>
      <c r="AJ147" s="124">
        <f t="shared" si="37"/>
        <v>0</v>
      </c>
      <c r="AL147" s="124">
        <f t="shared" si="38"/>
        <v>0</v>
      </c>
      <c r="AM147" s="124">
        <f>IF('Member Info'!F144&gt;$T$1,1,0)</f>
        <v>0</v>
      </c>
      <c r="AN147" s="124" t="b">
        <f>IF(ISERROR(T147),ERROR.TYPE(#REF!)=ERROR.TYPE(T147),FALSE)</f>
        <v>0</v>
      </c>
      <c r="AO147" s="124" t="b">
        <f>IF(ISERROR(U147),ERROR.TYPE(#REF!)=ERROR.TYPE(U147),FALSE)</f>
        <v>0</v>
      </c>
      <c r="AP147" s="124">
        <f>IF('Member Info'!F144&gt;'GP1 April 25'!$U$1,1,0)</f>
        <v>0</v>
      </c>
      <c r="AQ147" s="124">
        <f t="shared" si="39"/>
        <v>0</v>
      </c>
      <c r="AR147" s="124">
        <f t="shared" si="40"/>
        <v>0</v>
      </c>
      <c r="AS147" s="124">
        <f t="shared" si="41"/>
        <v>1</v>
      </c>
    </row>
    <row r="148" spans="1:45" x14ac:dyDescent="0.25">
      <c r="A148" s="4">
        <v>117</v>
      </c>
      <c r="B148" s="164">
        <f>'Member Info'!D145</f>
        <v>0</v>
      </c>
      <c r="C148" s="164">
        <f>'Member Info'!E145</f>
        <v>0</v>
      </c>
      <c r="D148" s="164" t="str">
        <f>'Member Info'!G145</f>
        <v/>
      </c>
      <c r="E148" s="165">
        <f>'Member Info'!B145</f>
        <v>0</v>
      </c>
      <c r="F148" s="242"/>
      <c r="G148" s="166" t="str">
        <f>IF(E148=0,"",('Member Info'!K145+'Member Info'!L145))</f>
        <v/>
      </c>
      <c r="H148" s="419"/>
      <c r="I148" s="419"/>
      <c r="J148" s="26"/>
      <c r="K148" s="26"/>
      <c r="L148" s="384" t="str">
        <f>IF(E148=0,"",IF('Member Info'!F145&gt;$U$1,CONCATENATE("Joined with practice on ", TEXT('Member Info'!F145, "DD/MM/YYYY")),IF('Member Info'!N145&lt;&gt;"",IF('Member Info'!N145&lt;$T$1,CONCATENATE("Left Scheme on ", TEXT('Member Info'!N145, "DD/MM/YYYY")),IF(OR(G148="",G148=0),"Error Detected, No rate entered",IF(E148=0,"",IF(F148="","Error Detected, No Pensionable pay",IF(AS148=1,"No Part Time Status Entered",IF(AR148=1,"No Part Time Hours Entered",IF(ISERROR(AD148)," Unknown Values entered.",IF(V148+W148&lt;1,"Acceptable",IF(T148+U148=200, "No Contributions Entered", IF(M148="","Error Detected, Choose reason&gt;",IF(Z148="1",IF(V148=1,"Please Enter Deemed Pensionable Pay","Add Any Relevant Details Above"),"Please Give Details Above"))))))))))),IF(OR(G148="",G148=0),"Error Detected, No rate entered",IF(E148=0,"",IF(F148="","Error Detected, No Pensionable pay",IF(AS148=1,"No Part Time Status Entered",IF(AR148=1,"No Part Time Hours Entered",IF(ISERROR(AD148)," Unknown Values entered.",IF(V148+W148&lt;1,"Acceptable",IF(T148+U148=200, "No Contributions Entered", IF(M148="","Error Detected, Choose reason&gt;",IF(Z148="1",IF(V148=1,"Please Enter Deemed Pensionable Pay","Add relevant Details Above"),"Please give details Above")))))))))))))</f>
        <v/>
      </c>
      <c r="M148" s="260"/>
      <c r="N148" s="91"/>
      <c r="O148" s="91" t="str">
        <f t="shared" si="22"/>
        <v/>
      </c>
      <c r="P148" s="94">
        <f t="shared" si="23"/>
        <v>0</v>
      </c>
      <c r="Q148" s="94">
        <f t="shared" si="23"/>
        <v>0</v>
      </c>
      <c r="R148" s="218">
        <f>(ROUND((F148/100*'Member Info'!$W$2), 2))</f>
        <v>0</v>
      </c>
      <c r="S148" s="218" t="e">
        <f t="shared" si="24"/>
        <v>#VALUE!</v>
      </c>
      <c r="T148" s="218" t="str">
        <f t="shared" si="25"/>
        <v/>
      </c>
      <c r="U148" s="227" t="str">
        <f t="shared" si="26"/>
        <v/>
      </c>
      <c r="V148" s="228" t="str">
        <f t="shared" si="27"/>
        <v/>
      </c>
      <c r="W148" s="228" t="str">
        <f t="shared" si="28"/>
        <v/>
      </c>
      <c r="X148" s="222">
        <f t="shared" si="29"/>
        <v>0</v>
      </c>
      <c r="Y148" s="110">
        <f t="shared" si="30"/>
        <v>0</v>
      </c>
      <c r="Z148" s="235" t="str">
        <f t="shared" si="31"/>
        <v/>
      </c>
      <c r="AA148" s="240" t="b">
        <f t="shared" si="32"/>
        <v>0</v>
      </c>
      <c r="AB148" s="235">
        <f t="shared" si="33"/>
        <v>0</v>
      </c>
      <c r="AC148" s="235">
        <f>IF('Member Info'!N145="",1,"")</f>
        <v>1</v>
      </c>
      <c r="AD148" s="243" t="e">
        <f t="shared" si="34"/>
        <v>#VALUE!</v>
      </c>
      <c r="AE148" s="130" t="str">
        <f t="shared" si="21"/>
        <v/>
      </c>
      <c r="AF148" s="124">
        <f t="shared" si="35"/>
        <v>1</v>
      </c>
      <c r="AG148" s="124" t="str">
        <f>IF('Member Info'!N145&lt;&gt;"",IF(AND('Member Info'!N145&lt;=$U$1,'Member Info'!N145&gt;=$T$1),1,0),"")</f>
        <v/>
      </c>
      <c r="AI148" s="124" t="b">
        <f t="shared" si="36"/>
        <v>0</v>
      </c>
      <c r="AJ148" s="124">
        <f t="shared" si="37"/>
        <v>0</v>
      </c>
      <c r="AL148" s="124">
        <f t="shared" si="38"/>
        <v>0</v>
      </c>
      <c r="AM148" s="124">
        <f>IF('Member Info'!F145&gt;$T$1,1,0)</f>
        <v>0</v>
      </c>
      <c r="AN148" s="124" t="b">
        <f>IF(ISERROR(T148),ERROR.TYPE(#REF!)=ERROR.TYPE(T148),FALSE)</f>
        <v>0</v>
      </c>
      <c r="AO148" s="124" t="b">
        <f>IF(ISERROR(U148),ERROR.TYPE(#REF!)=ERROR.TYPE(U148),FALSE)</f>
        <v>0</v>
      </c>
      <c r="AP148" s="124">
        <f>IF('Member Info'!F145&gt;'GP1 April 25'!$U$1,1,0)</f>
        <v>0</v>
      </c>
      <c r="AQ148" s="124">
        <f t="shared" si="39"/>
        <v>0</v>
      </c>
      <c r="AR148" s="124">
        <f t="shared" si="40"/>
        <v>0</v>
      </c>
      <c r="AS148" s="124">
        <f t="shared" si="41"/>
        <v>1</v>
      </c>
    </row>
    <row r="149" spans="1:45" x14ac:dyDescent="0.25">
      <c r="A149" s="4">
        <v>118</v>
      </c>
      <c r="B149" s="164">
        <f>'Member Info'!D146</f>
        <v>0</v>
      </c>
      <c r="C149" s="164">
        <f>'Member Info'!E146</f>
        <v>0</v>
      </c>
      <c r="D149" s="164" t="str">
        <f>'Member Info'!G146</f>
        <v/>
      </c>
      <c r="E149" s="165">
        <f>'Member Info'!B146</f>
        <v>0</v>
      </c>
      <c r="F149" s="242"/>
      <c r="G149" s="166" t="str">
        <f>IF(E149=0,"",('Member Info'!K146+'Member Info'!L146))</f>
        <v/>
      </c>
      <c r="H149" s="419"/>
      <c r="I149" s="419"/>
      <c r="J149" s="26"/>
      <c r="K149" s="26"/>
      <c r="L149" s="384" t="str">
        <f>IF(E149=0,"",IF('Member Info'!F146&gt;$U$1,CONCATENATE("Joined with practice on ", TEXT('Member Info'!F146, "DD/MM/YYYY")),IF('Member Info'!N146&lt;&gt;"",IF('Member Info'!N146&lt;$T$1,CONCATENATE("Left Scheme on ", TEXT('Member Info'!N146, "DD/MM/YYYY")),IF(OR(G149="",G149=0),"Error Detected, No rate entered",IF(E149=0,"",IF(F149="","Error Detected, No Pensionable pay",IF(AS149=1,"No Part Time Status Entered",IF(AR149=1,"No Part Time Hours Entered",IF(ISERROR(AD149)," Unknown Values entered.",IF(V149+W149&lt;1,"Acceptable",IF(T149+U149=200, "No Contributions Entered", IF(M149="","Error Detected, Choose reason&gt;",IF(Z149="1",IF(V149=1,"Please Enter Deemed Pensionable Pay","Add Any Relevant Details Above"),"Please Give Details Above"))))))))))),IF(OR(G149="",G149=0),"Error Detected, No rate entered",IF(E149=0,"",IF(F149="","Error Detected, No Pensionable pay",IF(AS149=1,"No Part Time Status Entered",IF(AR149=1,"No Part Time Hours Entered",IF(ISERROR(AD149)," Unknown Values entered.",IF(V149+W149&lt;1,"Acceptable",IF(T149+U149=200, "No Contributions Entered", IF(M149="","Error Detected, Choose reason&gt;",IF(Z149="1",IF(V149=1,"Please Enter Deemed Pensionable Pay","Add relevant Details Above"),"Please give details Above")))))))))))))</f>
        <v/>
      </c>
      <c r="M149" s="260"/>
      <c r="N149" s="91"/>
      <c r="O149" s="91" t="str">
        <f t="shared" si="22"/>
        <v/>
      </c>
      <c r="P149" s="94">
        <f t="shared" si="23"/>
        <v>0</v>
      </c>
      <c r="Q149" s="94">
        <f t="shared" si="23"/>
        <v>0</v>
      </c>
      <c r="R149" s="218">
        <f>(ROUND((F149/100*'Member Info'!$W$2), 2))</f>
        <v>0</v>
      </c>
      <c r="S149" s="218" t="e">
        <f t="shared" si="24"/>
        <v>#VALUE!</v>
      </c>
      <c r="T149" s="218" t="str">
        <f t="shared" si="25"/>
        <v/>
      </c>
      <c r="U149" s="227" t="str">
        <f t="shared" si="26"/>
        <v/>
      </c>
      <c r="V149" s="228" t="str">
        <f t="shared" si="27"/>
        <v/>
      </c>
      <c r="W149" s="228" t="str">
        <f t="shared" si="28"/>
        <v/>
      </c>
      <c r="X149" s="222">
        <f t="shared" si="29"/>
        <v>0</v>
      </c>
      <c r="Y149" s="110">
        <f t="shared" si="30"/>
        <v>0</v>
      </c>
      <c r="Z149" s="235" t="str">
        <f t="shared" si="31"/>
        <v/>
      </c>
      <c r="AA149" s="240" t="b">
        <f t="shared" si="32"/>
        <v>0</v>
      </c>
      <c r="AB149" s="235">
        <f t="shared" si="33"/>
        <v>0</v>
      </c>
      <c r="AC149" s="235">
        <f>IF('Member Info'!N146="",1,"")</f>
        <v>1</v>
      </c>
      <c r="AD149" s="243" t="e">
        <f t="shared" si="34"/>
        <v>#VALUE!</v>
      </c>
      <c r="AE149" s="130" t="str">
        <f t="shared" si="21"/>
        <v/>
      </c>
      <c r="AF149" s="124">
        <f t="shared" si="35"/>
        <v>1</v>
      </c>
      <c r="AG149" s="124" t="str">
        <f>IF('Member Info'!N146&lt;&gt;"",IF(AND('Member Info'!N146&lt;=$U$1,'Member Info'!N146&gt;=$T$1),1,0),"")</f>
        <v/>
      </c>
      <c r="AI149" s="124" t="b">
        <f t="shared" si="36"/>
        <v>0</v>
      </c>
      <c r="AJ149" s="124">
        <f t="shared" si="37"/>
        <v>0</v>
      </c>
      <c r="AL149" s="124">
        <f t="shared" si="38"/>
        <v>0</v>
      </c>
      <c r="AM149" s="124">
        <f>IF('Member Info'!F146&gt;$T$1,1,0)</f>
        <v>0</v>
      </c>
      <c r="AN149" s="124" t="b">
        <f>IF(ISERROR(T149),ERROR.TYPE(#REF!)=ERROR.TYPE(T149),FALSE)</f>
        <v>0</v>
      </c>
      <c r="AO149" s="124" t="b">
        <f>IF(ISERROR(U149),ERROR.TYPE(#REF!)=ERROR.TYPE(U149),FALSE)</f>
        <v>0</v>
      </c>
      <c r="AP149" s="124">
        <f>IF('Member Info'!F146&gt;'GP1 April 25'!$U$1,1,0)</f>
        <v>0</v>
      </c>
      <c r="AQ149" s="124">
        <f t="shared" si="39"/>
        <v>0</v>
      </c>
      <c r="AR149" s="124">
        <f t="shared" si="40"/>
        <v>0</v>
      </c>
      <c r="AS149" s="124">
        <f t="shared" si="41"/>
        <v>1</v>
      </c>
    </row>
    <row r="150" spans="1:45" x14ac:dyDescent="0.25">
      <c r="A150" s="4">
        <v>119</v>
      </c>
      <c r="B150" s="164">
        <f>'Member Info'!D147</f>
        <v>0</v>
      </c>
      <c r="C150" s="164">
        <f>'Member Info'!E147</f>
        <v>0</v>
      </c>
      <c r="D150" s="164" t="str">
        <f>'Member Info'!G147</f>
        <v/>
      </c>
      <c r="E150" s="165">
        <f>'Member Info'!B147</f>
        <v>0</v>
      </c>
      <c r="F150" s="242"/>
      <c r="G150" s="166" t="str">
        <f>IF(E150=0,"",('Member Info'!K147+'Member Info'!L147))</f>
        <v/>
      </c>
      <c r="H150" s="419"/>
      <c r="I150" s="419"/>
      <c r="J150" s="26"/>
      <c r="K150" s="26"/>
      <c r="L150" s="384" t="str">
        <f>IF(E150=0,"",IF('Member Info'!F147&gt;$U$1,CONCATENATE("Joined with practice on ", TEXT('Member Info'!F147, "DD/MM/YYYY")),IF('Member Info'!N147&lt;&gt;"",IF('Member Info'!N147&lt;$T$1,CONCATENATE("Left Scheme on ", TEXT('Member Info'!N147, "DD/MM/YYYY")),IF(OR(G150="",G150=0),"Error Detected, No rate entered",IF(E150=0,"",IF(F150="","Error Detected, No Pensionable pay",IF(AS150=1,"No Part Time Status Entered",IF(AR150=1,"No Part Time Hours Entered",IF(ISERROR(AD150)," Unknown Values entered.",IF(V150+W150&lt;1,"Acceptable",IF(T150+U150=200, "No Contributions Entered", IF(M150="","Error Detected, Choose reason&gt;",IF(Z150="1",IF(V150=1,"Please Enter Deemed Pensionable Pay","Add Any Relevant Details Above"),"Please Give Details Above"))))))))))),IF(OR(G150="",G150=0),"Error Detected, No rate entered",IF(E150=0,"",IF(F150="","Error Detected, No Pensionable pay",IF(AS150=1,"No Part Time Status Entered",IF(AR150=1,"No Part Time Hours Entered",IF(ISERROR(AD150)," Unknown Values entered.",IF(V150+W150&lt;1,"Acceptable",IF(T150+U150=200, "No Contributions Entered", IF(M150="","Error Detected, Choose reason&gt;",IF(Z150="1",IF(V150=1,"Please Enter Deemed Pensionable Pay","Add relevant Details Above"),"Please give details Above")))))))))))))</f>
        <v/>
      </c>
      <c r="M150" s="260"/>
      <c r="N150" s="91"/>
      <c r="O150" s="91" t="str">
        <f t="shared" si="22"/>
        <v/>
      </c>
      <c r="P150" s="94">
        <f t="shared" si="23"/>
        <v>0</v>
      </c>
      <c r="Q150" s="94">
        <f t="shared" si="23"/>
        <v>0</v>
      </c>
      <c r="R150" s="218">
        <f>(ROUND((F150/100*'Member Info'!$W$2), 2))</f>
        <v>0</v>
      </c>
      <c r="S150" s="218" t="e">
        <f t="shared" si="24"/>
        <v>#VALUE!</v>
      </c>
      <c r="T150" s="218" t="str">
        <f t="shared" si="25"/>
        <v/>
      </c>
      <c r="U150" s="227" t="str">
        <f t="shared" si="26"/>
        <v/>
      </c>
      <c r="V150" s="228" t="str">
        <f t="shared" si="27"/>
        <v/>
      </c>
      <c r="W150" s="228" t="str">
        <f t="shared" si="28"/>
        <v/>
      </c>
      <c r="X150" s="222">
        <f t="shared" si="29"/>
        <v>0</v>
      </c>
      <c r="Y150" s="110">
        <f t="shared" si="30"/>
        <v>0</v>
      </c>
      <c r="Z150" s="235" t="str">
        <f t="shared" si="31"/>
        <v/>
      </c>
      <c r="AA150" s="240" t="b">
        <f t="shared" si="32"/>
        <v>0</v>
      </c>
      <c r="AB150" s="235">
        <f t="shared" si="33"/>
        <v>0</v>
      </c>
      <c r="AC150" s="235">
        <f>IF('Member Info'!N147="",1,"")</f>
        <v>1</v>
      </c>
      <c r="AD150" s="243" t="e">
        <f t="shared" si="34"/>
        <v>#VALUE!</v>
      </c>
      <c r="AE150" s="130" t="str">
        <f t="shared" si="21"/>
        <v/>
      </c>
      <c r="AF150" s="124">
        <f t="shared" si="35"/>
        <v>1</v>
      </c>
      <c r="AG150" s="124" t="str">
        <f>IF('Member Info'!N147&lt;&gt;"",IF(AND('Member Info'!N147&lt;=$U$1,'Member Info'!N147&gt;=$T$1),1,0),"")</f>
        <v/>
      </c>
      <c r="AI150" s="124" t="b">
        <f t="shared" si="36"/>
        <v>0</v>
      </c>
      <c r="AJ150" s="124">
        <f t="shared" si="37"/>
        <v>0</v>
      </c>
      <c r="AL150" s="124">
        <f t="shared" si="38"/>
        <v>0</v>
      </c>
      <c r="AM150" s="124">
        <f>IF('Member Info'!F147&gt;$T$1,1,0)</f>
        <v>0</v>
      </c>
      <c r="AN150" s="124" t="b">
        <f>IF(ISERROR(T150),ERROR.TYPE(#REF!)=ERROR.TYPE(T150),FALSE)</f>
        <v>0</v>
      </c>
      <c r="AO150" s="124" t="b">
        <f>IF(ISERROR(U150),ERROR.TYPE(#REF!)=ERROR.TYPE(U150),FALSE)</f>
        <v>0</v>
      </c>
      <c r="AP150" s="124">
        <f>IF('Member Info'!F147&gt;'GP1 April 25'!$U$1,1,0)</f>
        <v>0</v>
      </c>
      <c r="AQ150" s="124">
        <f t="shared" si="39"/>
        <v>0</v>
      </c>
      <c r="AR150" s="124">
        <f t="shared" si="40"/>
        <v>0</v>
      </c>
      <c r="AS150" s="124">
        <f t="shared" si="41"/>
        <v>1</v>
      </c>
    </row>
    <row r="151" spans="1:45" x14ac:dyDescent="0.25">
      <c r="A151" s="4">
        <v>120</v>
      </c>
      <c r="B151" s="164">
        <f>'Member Info'!D148</f>
        <v>0</v>
      </c>
      <c r="C151" s="164">
        <f>'Member Info'!E148</f>
        <v>0</v>
      </c>
      <c r="D151" s="164" t="str">
        <f>'Member Info'!G148</f>
        <v/>
      </c>
      <c r="E151" s="165">
        <f>'Member Info'!B148</f>
        <v>0</v>
      </c>
      <c r="F151" s="242"/>
      <c r="G151" s="166" t="str">
        <f>IF(E151=0,"",('Member Info'!K148+'Member Info'!L148))</f>
        <v/>
      </c>
      <c r="H151" s="419"/>
      <c r="I151" s="419"/>
      <c r="J151" s="26"/>
      <c r="K151" s="26"/>
      <c r="L151" s="384" t="str">
        <f>IF(E151=0,"",IF('Member Info'!F148&gt;$U$1,CONCATENATE("Joined with practice on ", TEXT('Member Info'!F148, "DD/MM/YYYY")),IF('Member Info'!N148&lt;&gt;"",IF('Member Info'!N148&lt;$T$1,CONCATENATE("Left Scheme on ", TEXT('Member Info'!N148, "DD/MM/YYYY")),IF(OR(G151="",G151=0),"Error Detected, No rate entered",IF(E151=0,"",IF(F151="","Error Detected, No Pensionable pay",IF(AS151=1,"No Part Time Status Entered",IF(AR151=1,"No Part Time Hours Entered",IF(ISERROR(AD151)," Unknown Values entered.",IF(V151+W151&lt;1,"Acceptable",IF(T151+U151=200, "No Contributions Entered", IF(M151="","Error Detected, Choose reason&gt;",IF(Z151="1",IF(V151=1,"Please Enter Deemed Pensionable Pay","Add Any Relevant Details Above"),"Please Give Details Above"))))))))))),IF(OR(G151="",G151=0),"Error Detected, No rate entered",IF(E151=0,"",IF(F151="","Error Detected, No Pensionable pay",IF(AS151=1,"No Part Time Status Entered",IF(AR151=1,"No Part Time Hours Entered",IF(ISERROR(AD151)," Unknown Values entered.",IF(V151+W151&lt;1,"Acceptable",IF(T151+U151=200, "No Contributions Entered", IF(M151="","Error Detected, Choose reason&gt;",IF(Z151="1",IF(V151=1,"Please Enter Deemed Pensionable Pay","Add relevant Details Above"),"Please give details Above")))))))))))))</f>
        <v/>
      </c>
      <c r="M151" s="260"/>
      <c r="N151" s="91"/>
      <c r="O151" s="91" t="str">
        <f t="shared" si="22"/>
        <v/>
      </c>
      <c r="P151" s="94">
        <f t="shared" si="23"/>
        <v>0</v>
      </c>
      <c r="Q151" s="94">
        <f t="shared" si="23"/>
        <v>0</v>
      </c>
      <c r="R151" s="218">
        <f>(ROUND((F151/100*'Member Info'!$W$2), 2))</f>
        <v>0</v>
      </c>
      <c r="S151" s="218" t="e">
        <f t="shared" si="24"/>
        <v>#VALUE!</v>
      </c>
      <c r="T151" s="218" t="str">
        <f t="shared" si="25"/>
        <v/>
      </c>
      <c r="U151" s="227" t="str">
        <f t="shared" si="26"/>
        <v/>
      </c>
      <c r="V151" s="228" t="str">
        <f t="shared" si="27"/>
        <v/>
      </c>
      <c r="W151" s="228" t="str">
        <f t="shared" si="28"/>
        <v/>
      </c>
      <c r="X151" s="222">
        <f t="shared" si="29"/>
        <v>0</v>
      </c>
      <c r="Y151" s="110">
        <f t="shared" si="30"/>
        <v>0</v>
      </c>
      <c r="Z151" s="235" t="str">
        <f t="shared" si="31"/>
        <v/>
      </c>
      <c r="AA151" s="240" t="b">
        <f t="shared" si="32"/>
        <v>0</v>
      </c>
      <c r="AB151" s="235">
        <f t="shared" si="33"/>
        <v>0</v>
      </c>
      <c r="AC151" s="235">
        <f>IF('Member Info'!N148="",1,"")</f>
        <v>1</v>
      </c>
      <c r="AD151" s="243" t="e">
        <f t="shared" si="34"/>
        <v>#VALUE!</v>
      </c>
      <c r="AE151" s="130" t="str">
        <f t="shared" si="21"/>
        <v/>
      </c>
      <c r="AF151" s="124">
        <f t="shared" si="35"/>
        <v>1</v>
      </c>
      <c r="AG151" s="124" t="str">
        <f>IF('Member Info'!N148&lt;&gt;"",IF(AND('Member Info'!N148&lt;=$U$1,'Member Info'!N148&gt;=$T$1),1,0),"")</f>
        <v/>
      </c>
      <c r="AI151" s="124" t="b">
        <f t="shared" si="36"/>
        <v>0</v>
      </c>
      <c r="AJ151" s="124">
        <f t="shared" si="37"/>
        <v>0</v>
      </c>
      <c r="AL151" s="124">
        <f t="shared" si="38"/>
        <v>0</v>
      </c>
      <c r="AM151" s="124">
        <f>IF('Member Info'!F148&gt;$T$1,1,0)</f>
        <v>0</v>
      </c>
      <c r="AN151" s="124" t="b">
        <f>IF(ISERROR(T151),ERROR.TYPE(#REF!)=ERROR.TYPE(T151),FALSE)</f>
        <v>0</v>
      </c>
      <c r="AO151" s="124" t="b">
        <f>IF(ISERROR(U151),ERROR.TYPE(#REF!)=ERROR.TYPE(U151),FALSE)</f>
        <v>0</v>
      </c>
      <c r="AP151" s="124">
        <f>IF('Member Info'!F148&gt;'GP1 April 25'!$U$1,1,0)</f>
        <v>0</v>
      </c>
      <c r="AQ151" s="124">
        <f t="shared" si="39"/>
        <v>0</v>
      </c>
      <c r="AR151" s="124">
        <f t="shared" si="40"/>
        <v>0</v>
      </c>
      <c r="AS151" s="124">
        <f t="shared" si="41"/>
        <v>1</v>
      </c>
    </row>
    <row r="152" spans="1:45" x14ac:dyDescent="0.25">
      <c r="A152" s="4">
        <v>121</v>
      </c>
      <c r="B152" s="164">
        <f>'Member Info'!D149</f>
        <v>0</v>
      </c>
      <c r="C152" s="164">
        <f>'Member Info'!E149</f>
        <v>0</v>
      </c>
      <c r="D152" s="164" t="str">
        <f>'Member Info'!G149</f>
        <v/>
      </c>
      <c r="E152" s="165">
        <f>'Member Info'!B149</f>
        <v>0</v>
      </c>
      <c r="F152" s="242"/>
      <c r="G152" s="166" t="str">
        <f>IF(E152=0,"",('Member Info'!K149+'Member Info'!L149))</f>
        <v/>
      </c>
      <c r="H152" s="419"/>
      <c r="I152" s="419"/>
      <c r="J152" s="26"/>
      <c r="K152" s="26"/>
      <c r="L152" s="384" t="str">
        <f>IF(E152=0,"",IF('Member Info'!F149&gt;$U$1,CONCATENATE("Joined with practice on ", TEXT('Member Info'!F149, "DD/MM/YYYY")),IF('Member Info'!N149&lt;&gt;"",IF('Member Info'!N149&lt;$T$1,CONCATENATE("Left Scheme on ", TEXT('Member Info'!N149, "DD/MM/YYYY")),IF(OR(G152="",G152=0),"Error Detected, No rate entered",IF(E152=0,"",IF(F152="","Error Detected, No Pensionable pay",IF(AS152=1,"No Part Time Status Entered",IF(AR152=1,"No Part Time Hours Entered",IF(ISERROR(AD152)," Unknown Values entered.",IF(V152+W152&lt;1,"Acceptable",IF(T152+U152=200, "No Contributions Entered", IF(M152="","Error Detected, Choose reason&gt;",IF(Z152="1",IF(V152=1,"Please Enter Deemed Pensionable Pay","Add Any Relevant Details Above"),"Please Give Details Above"))))))))))),IF(OR(G152="",G152=0),"Error Detected, No rate entered",IF(E152=0,"",IF(F152="","Error Detected, No Pensionable pay",IF(AS152=1,"No Part Time Status Entered",IF(AR152=1,"No Part Time Hours Entered",IF(ISERROR(AD152)," Unknown Values entered.",IF(V152+W152&lt;1,"Acceptable",IF(T152+U152=200, "No Contributions Entered", IF(M152="","Error Detected, Choose reason&gt;",IF(Z152="1",IF(V152=1,"Please Enter Deemed Pensionable Pay","Add relevant Details Above"),"Please give details Above")))))))))))))</f>
        <v/>
      </c>
      <c r="M152" s="260"/>
      <c r="N152" s="91"/>
      <c r="O152" s="91" t="str">
        <f t="shared" si="22"/>
        <v/>
      </c>
      <c r="P152" s="94">
        <f t="shared" si="23"/>
        <v>0</v>
      </c>
      <c r="Q152" s="94">
        <f t="shared" si="23"/>
        <v>0</v>
      </c>
      <c r="R152" s="218">
        <f>(ROUND((F152/100*'Member Info'!$W$2), 2))</f>
        <v>0</v>
      </c>
      <c r="S152" s="218" t="e">
        <f t="shared" si="24"/>
        <v>#VALUE!</v>
      </c>
      <c r="T152" s="218" t="str">
        <f t="shared" si="25"/>
        <v/>
      </c>
      <c r="U152" s="227" t="str">
        <f t="shared" si="26"/>
        <v/>
      </c>
      <c r="V152" s="228" t="str">
        <f t="shared" si="27"/>
        <v/>
      </c>
      <c r="W152" s="228" t="str">
        <f t="shared" si="28"/>
        <v/>
      </c>
      <c r="X152" s="222">
        <f t="shared" si="29"/>
        <v>0</v>
      </c>
      <c r="Y152" s="110">
        <f t="shared" si="30"/>
        <v>0</v>
      </c>
      <c r="Z152" s="235" t="str">
        <f t="shared" si="31"/>
        <v/>
      </c>
      <c r="AA152" s="240" t="b">
        <f t="shared" si="32"/>
        <v>0</v>
      </c>
      <c r="AB152" s="235">
        <f t="shared" si="33"/>
        <v>0</v>
      </c>
      <c r="AC152" s="235">
        <f>IF('Member Info'!N149="",1,"")</f>
        <v>1</v>
      </c>
      <c r="AD152" s="243" t="e">
        <f t="shared" si="34"/>
        <v>#VALUE!</v>
      </c>
      <c r="AE152" s="130" t="str">
        <f t="shared" si="21"/>
        <v/>
      </c>
      <c r="AF152" s="124">
        <f t="shared" si="35"/>
        <v>1</v>
      </c>
      <c r="AG152" s="124" t="str">
        <f>IF('Member Info'!N149&lt;&gt;"",IF(AND('Member Info'!N149&lt;=$U$1,'Member Info'!N149&gt;=$T$1),1,0),"")</f>
        <v/>
      </c>
      <c r="AI152" s="124" t="b">
        <f t="shared" si="36"/>
        <v>0</v>
      </c>
      <c r="AJ152" s="124">
        <f t="shared" si="37"/>
        <v>0</v>
      </c>
      <c r="AL152" s="124">
        <f t="shared" si="38"/>
        <v>0</v>
      </c>
      <c r="AM152" s="124">
        <f>IF('Member Info'!F149&gt;$T$1,1,0)</f>
        <v>0</v>
      </c>
      <c r="AN152" s="124" t="b">
        <f>IF(ISERROR(T152),ERROR.TYPE(#REF!)=ERROR.TYPE(T152),FALSE)</f>
        <v>0</v>
      </c>
      <c r="AO152" s="124" t="b">
        <f>IF(ISERROR(U152),ERROR.TYPE(#REF!)=ERROR.TYPE(U152),FALSE)</f>
        <v>0</v>
      </c>
      <c r="AP152" s="124">
        <f>IF('Member Info'!F149&gt;'GP1 April 25'!$U$1,1,0)</f>
        <v>0</v>
      </c>
      <c r="AQ152" s="124">
        <f t="shared" si="39"/>
        <v>0</v>
      </c>
      <c r="AR152" s="124">
        <f t="shared" si="40"/>
        <v>0</v>
      </c>
      <c r="AS152" s="124">
        <f t="shared" si="41"/>
        <v>1</v>
      </c>
    </row>
    <row r="153" spans="1:45" x14ac:dyDescent="0.25">
      <c r="A153" s="4">
        <v>122</v>
      </c>
      <c r="B153" s="164">
        <f>'Member Info'!D150</f>
        <v>0</v>
      </c>
      <c r="C153" s="164">
        <f>'Member Info'!E150</f>
        <v>0</v>
      </c>
      <c r="D153" s="164" t="str">
        <f>'Member Info'!G150</f>
        <v/>
      </c>
      <c r="E153" s="165">
        <f>'Member Info'!B150</f>
        <v>0</v>
      </c>
      <c r="F153" s="242"/>
      <c r="G153" s="166" t="str">
        <f>IF(E153=0,"",('Member Info'!K150+'Member Info'!L150))</f>
        <v/>
      </c>
      <c r="H153" s="419"/>
      <c r="I153" s="419"/>
      <c r="J153" s="26"/>
      <c r="K153" s="26"/>
      <c r="L153" s="384" t="str">
        <f>IF(E153=0,"",IF('Member Info'!F150&gt;$U$1,CONCATENATE("Joined with practice on ", TEXT('Member Info'!F150, "DD/MM/YYYY")),IF('Member Info'!N150&lt;&gt;"",IF('Member Info'!N150&lt;$T$1,CONCATENATE("Left Scheme on ", TEXT('Member Info'!N150, "DD/MM/YYYY")),IF(OR(G153="",G153=0),"Error Detected, No rate entered",IF(E153=0,"",IF(F153="","Error Detected, No Pensionable pay",IF(AS153=1,"No Part Time Status Entered",IF(AR153=1,"No Part Time Hours Entered",IF(ISERROR(AD153)," Unknown Values entered.",IF(V153+W153&lt;1,"Acceptable",IF(T153+U153=200, "No Contributions Entered", IF(M153="","Error Detected, Choose reason&gt;",IF(Z153="1",IF(V153=1,"Please Enter Deemed Pensionable Pay","Add Any Relevant Details Above"),"Please Give Details Above"))))))))))),IF(OR(G153="",G153=0),"Error Detected, No rate entered",IF(E153=0,"",IF(F153="","Error Detected, No Pensionable pay",IF(AS153=1,"No Part Time Status Entered",IF(AR153=1,"No Part Time Hours Entered",IF(ISERROR(AD153)," Unknown Values entered.",IF(V153+W153&lt;1,"Acceptable",IF(T153+U153=200, "No Contributions Entered", IF(M153="","Error Detected, Choose reason&gt;",IF(Z153="1",IF(V153=1,"Please Enter Deemed Pensionable Pay","Add relevant Details Above"),"Please give details Above")))))))))))))</f>
        <v/>
      </c>
      <c r="M153" s="260"/>
      <c r="N153" s="91"/>
      <c r="O153" s="91" t="str">
        <f t="shared" si="22"/>
        <v/>
      </c>
      <c r="P153" s="94">
        <f t="shared" si="23"/>
        <v>0</v>
      </c>
      <c r="Q153" s="94">
        <f t="shared" si="23"/>
        <v>0</v>
      </c>
      <c r="R153" s="218">
        <f>(ROUND((F153/100*'Member Info'!$W$2), 2))</f>
        <v>0</v>
      </c>
      <c r="S153" s="218" t="e">
        <f t="shared" si="24"/>
        <v>#VALUE!</v>
      </c>
      <c r="T153" s="218" t="str">
        <f t="shared" si="25"/>
        <v/>
      </c>
      <c r="U153" s="227" t="str">
        <f t="shared" si="26"/>
        <v/>
      </c>
      <c r="V153" s="228" t="str">
        <f t="shared" si="27"/>
        <v/>
      </c>
      <c r="W153" s="228" t="str">
        <f t="shared" si="28"/>
        <v/>
      </c>
      <c r="X153" s="222">
        <f t="shared" si="29"/>
        <v>0</v>
      </c>
      <c r="Y153" s="110">
        <f t="shared" si="30"/>
        <v>0</v>
      </c>
      <c r="Z153" s="235" t="str">
        <f t="shared" si="31"/>
        <v/>
      </c>
      <c r="AA153" s="240" t="b">
        <f t="shared" si="32"/>
        <v>0</v>
      </c>
      <c r="AB153" s="235">
        <f t="shared" si="33"/>
        <v>0</v>
      </c>
      <c r="AC153" s="235">
        <f>IF('Member Info'!N150="",1,"")</f>
        <v>1</v>
      </c>
      <c r="AD153" s="243" t="e">
        <f t="shared" si="34"/>
        <v>#VALUE!</v>
      </c>
      <c r="AE153" s="130" t="str">
        <f t="shared" si="21"/>
        <v/>
      </c>
      <c r="AF153" s="124">
        <f t="shared" si="35"/>
        <v>1</v>
      </c>
      <c r="AG153" s="124" t="str">
        <f>IF('Member Info'!N150&lt;&gt;"",IF(AND('Member Info'!N150&lt;=$U$1,'Member Info'!N150&gt;=$T$1),1,0),"")</f>
        <v/>
      </c>
      <c r="AI153" s="124" t="b">
        <f t="shared" si="36"/>
        <v>0</v>
      </c>
      <c r="AJ153" s="124">
        <f t="shared" si="37"/>
        <v>0</v>
      </c>
      <c r="AL153" s="124">
        <f t="shared" si="38"/>
        <v>0</v>
      </c>
      <c r="AM153" s="124">
        <f>IF('Member Info'!F150&gt;$T$1,1,0)</f>
        <v>0</v>
      </c>
      <c r="AN153" s="124" t="b">
        <f>IF(ISERROR(T153),ERROR.TYPE(#REF!)=ERROR.TYPE(T153),FALSE)</f>
        <v>0</v>
      </c>
      <c r="AO153" s="124" t="b">
        <f>IF(ISERROR(U153),ERROR.TYPE(#REF!)=ERROR.TYPE(U153),FALSE)</f>
        <v>0</v>
      </c>
      <c r="AP153" s="124">
        <f>IF('Member Info'!F150&gt;'GP1 April 25'!$U$1,1,0)</f>
        <v>0</v>
      </c>
      <c r="AQ153" s="124">
        <f t="shared" si="39"/>
        <v>0</v>
      </c>
      <c r="AR153" s="124">
        <f t="shared" si="40"/>
        <v>0</v>
      </c>
      <c r="AS153" s="124">
        <f t="shared" si="41"/>
        <v>1</v>
      </c>
    </row>
    <row r="154" spans="1:45" x14ac:dyDescent="0.25">
      <c r="A154" s="4">
        <v>123</v>
      </c>
      <c r="B154" s="164">
        <f>'Member Info'!D151</f>
        <v>0</v>
      </c>
      <c r="C154" s="164">
        <f>'Member Info'!E151</f>
        <v>0</v>
      </c>
      <c r="D154" s="164" t="str">
        <f>'Member Info'!G151</f>
        <v/>
      </c>
      <c r="E154" s="165">
        <f>'Member Info'!B151</f>
        <v>0</v>
      </c>
      <c r="F154" s="242"/>
      <c r="G154" s="166" t="str">
        <f>IF(E154=0,"",('Member Info'!K151+'Member Info'!L151))</f>
        <v/>
      </c>
      <c r="H154" s="419"/>
      <c r="I154" s="419"/>
      <c r="J154" s="26"/>
      <c r="K154" s="26"/>
      <c r="L154" s="384" t="str">
        <f>IF(E154=0,"",IF('Member Info'!F151&gt;$U$1,CONCATENATE("Joined with practice on ", TEXT('Member Info'!F151, "DD/MM/YYYY")),IF('Member Info'!N151&lt;&gt;"",IF('Member Info'!N151&lt;$T$1,CONCATENATE("Left Scheme on ", TEXT('Member Info'!N151, "DD/MM/YYYY")),IF(OR(G154="",G154=0),"Error Detected, No rate entered",IF(E154=0,"",IF(F154="","Error Detected, No Pensionable pay",IF(AS154=1,"No Part Time Status Entered",IF(AR154=1,"No Part Time Hours Entered",IF(ISERROR(AD154)," Unknown Values entered.",IF(V154+W154&lt;1,"Acceptable",IF(T154+U154=200, "No Contributions Entered", IF(M154="","Error Detected, Choose reason&gt;",IF(Z154="1",IF(V154=1,"Please Enter Deemed Pensionable Pay","Add Any Relevant Details Above"),"Please Give Details Above"))))))))))),IF(OR(G154="",G154=0),"Error Detected, No rate entered",IF(E154=0,"",IF(F154="","Error Detected, No Pensionable pay",IF(AS154=1,"No Part Time Status Entered",IF(AR154=1,"No Part Time Hours Entered",IF(ISERROR(AD154)," Unknown Values entered.",IF(V154+W154&lt;1,"Acceptable",IF(T154+U154=200, "No Contributions Entered", IF(M154="","Error Detected, Choose reason&gt;",IF(Z154="1",IF(V154=1,"Please Enter Deemed Pensionable Pay","Add relevant Details Above"),"Please give details Above")))))))))))))</f>
        <v/>
      </c>
      <c r="M154" s="260"/>
      <c r="N154" s="91"/>
      <c r="O154" s="91" t="str">
        <f t="shared" si="22"/>
        <v/>
      </c>
      <c r="P154" s="94">
        <f t="shared" si="23"/>
        <v>0</v>
      </c>
      <c r="Q154" s="94">
        <f t="shared" si="23"/>
        <v>0</v>
      </c>
      <c r="R154" s="218">
        <f>(ROUND((F154/100*'Member Info'!$W$2), 2))</f>
        <v>0</v>
      </c>
      <c r="S154" s="218" t="e">
        <f t="shared" si="24"/>
        <v>#VALUE!</v>
      </c>
      <c r="T154" s="218" t="str">
        <f t="shared" si="25"/>
        <v/>
      </c>
      <c r="U154" s="227" t="str">
        <f t="shared" si="26"/>
        <v/>
      </c>
      <c r="V154" s="228" t="str">
        <f t="shared" si="27"/>
        <v/>
      </c>
      <c r="W154" s="228" t="str">
        <f t="shared" si="28"/>
        <v/>
      </c>
      <c r="X154" s="222">
        <f t="shared" si="29"/>
        <v>0</v>
      </c>
      <c r="Y154" s="110">
        <f t="shared" si="30"/>
        <v>0</v>
      </c>
      <c r="Z154" s="235" t="str">
        <f t="shared" si="31"/>
        <v/>
      </c>
      <c r="AA154" s="240" t="b">
        <f t="shared" si="32"/>
        <v>0</v>
      </c>
      <c r="AB154" s="235">
        <f t="shared" si="33"/>
        <v>0</v>
      </c>
      <c r="AC154" s="235">
        <f>IF('Member Info'!N151="",1,"")</f>
        <v>1</v>
      </c>
      <c r="AD154" s="243" t="e">
        <f t="shared" si="34"/>
        <v>#VALUE!</v>
      </c>
      <c r="AE154" s="130" t="str">
        <f t="shared" si="21"/>
        <v/>
      </c>
      <c r="AF154" s="124">
        <f t="shared" si="35"/>
        <v>1</v>
      </c>
      <c r="AG154" s="124" t="str">
        <f>IF('Member Info'!N151&lt;&gt;"",IF(AND('Member Info'!N151&lt;=$U$1,'Member Info'!N151&gt;=$T$1),1,0),"")</f>
        <v/>
      </c>
      <c r="AI154" s="124" t="b">
        <f t="shared" si="36"/>
        <v>0</v>
      </c>
      <c r="AJ154" s="124">
        <f t="shared" si="37"/>
        <v>0</v>
      </c>
      <c r="AL154" s="124">
        <f t="shared" si="38"/>
        <v>0</v>
      </c>
      <c r="AM154" s="124">
        <f>IF('Member Info'!F151&gt;$T$1,1,0)</f>
        <v>0</v>
      </c>
      <c r="AN154" s="124" t="b">
        <f>IF(ISERROR(T154),ERROR.TYPE(#REF!)=ERROR.TYPE(T154),FALSE)</f>
        <v>0</v>
      </c>
      <c r="AO154" s="124" t="b">
        <f>IF(ISERROR(U154),ERROR.TYPE(#REF!)=ERROR.TYPE(U154),FALSE)</f>
        <v>0</v>
      </c>
      <c r="AP154" s="124">
        <f>IF('Member Info'!F151&gt;'GP1 April 25'!$U$1,1,0)</f>
        <v>0</v>
      </c>
      <c r="AQ154" s="124">
        <f t="shared" si="39"/>
        <v>0</v>
      </c>
      <c r="AR154" s="124">
        <f t="shared" si="40"/>
        <v>0</v>
      </c>
      <c r="AS154" s="124">
        <f t="shared" si="41"/>
        <v>1</v>
      </c>
    </row>
    <row r="155" spans="1:45" x14ac:dyDescent="0.25">
      <c r="A155" s="4">
        <v>124</v>
      </c>
      <c r="B155" s="164">
        <f>'Member Info'!D152</f>
        <v>0</v>
      </c>
      <c r="C155" s="164">
        <f>'Member Info'!E152</f>
        <v>0</v>
      </c>
      <c r="D155" s="164" t="str">
        <f>'Member Info'!G152</f>
        <v/>
      </c>
      <c r="E155" s="165">
        <f>'Member Info'!B152</f>
        <v>0</v>
      </c>
      <c r="F155" s="242"/>
      <c r="G155" s="166" t="str">
        <f>IF(E155=0,"",('Member Info'!K152+'Member Info'!L152))</f>
        <v/>
      </c>
      <c r="H155" s="419"/>
      <c r="I155" s="419"/>
      <c r="J155" s="26"/>
      <c r="K155" s="26"/>
      <c r="L155" s="384" t="str">
        <f>IF(E155=0,"",IF('Member Info'!F152&gt;$U$1,CONCATENATE("Joined with practice on ", TEXT('Member Info'!F152, "DD/MM/YYYY")),IF('Member Info'!N152&lt;&gt;"",IF('Member Info'!N152&lt;$T$1,CONCATENATE("Left Scheme on ", TEXT('Member Info'!N152, "DD/MM/YYYY")),IF(OR(G155="",G155=0),"Error Detected, No rate entered",IF(E155=0,"",IF(F155="","Error Detected, No Pensionable pay",IF(AS155=1,"No Part Time Status Entered",IF(AR155=1,"No Part Time Hours Entered",IF(ISERROR(AD155)," Unknown Values entered.",IF(V155+W155&lt;1,"Acceptable",IF(T155+U155=200, "No Contributions Entered", IF(M155="","Error Detected, Choose reason&gt;",IF(Z155="1",IF(V155=1,"Please Enter Deemed Pensionable Pay","Add Any Relevant Details Above"),"Please Give Details Above"))))))))))),IF(OR(G155="",G155=0),"Error Detected, No rate entered",IF(E155=0,"",IF(F155="","Error Detected, No Pensionable pay",IF(AS155=1,"No Part Time Status Entered",IF(AR155=1,"No Part Time Hours Entered",IF(ISERROR(AD155)," Unknown Values entered.",IF(V155+W155&lt;1,"Acceptable",IF(T155+U155=200, "No Contributions Entered", IF(M155="","Error Detected, Choose reason&gt;",IF(Z155="1",IF(V155=1,"Please Enter Deemed Pensionable Pay","Add relevant Details Above"),"Please give details Above")))))))))))))</f>
        <v/>
      </c>
      <c r="M155" s="260"/>
      <c r="N155" s="91"/>
      <c r="O155" s="91" t="str">
        <f t="shared" si="22"/>
        <v/>
      </c>
      <c r="P155" s="94">
        <f t="shared" si="23"/>
        <v>0</v>
      </c>
      <c r="Q155" s="94">
        <f t="shared" si="23"/>
        <v>0</v>
      </c>
      <c r="R155" s="218">
        <f>(ROUND((F155/100*'Member Info'!$W$2), 2))</f>
        <v>0</v>
      </c>
      <c r="S155" s="218" t="e">
        <f t="shared" si="24"/>
        <v>#VALUE!</v>
      </c>
      <c r="T155" s="218" t="str">
        <f t="shared" si="25"/>
        <v/>
      </c>
      <c r="U155" s="227" t="str">
        <f t="shared" si="26"/>
        <v/>
      </c>
      <c r="V155" s="228" t="str">
        <f t="shared" si="27"/>
        <v/>
      </c>
      <c r="W155" s="228" t="str">
        <f t="shared" si="28"/>
        <v/>
      </c>
      <c r="X155" s="222">
        <f t="shared" si="29"/>
        <v>0</v>
      </c>
      <c r="Y155" s="110">
        <f t="shared" si="30"/>
        <v>0</v>
      </c>
      <c r="Z155" s="235" t="str">
        <f t="shared" si="31"/>
        <v/>
      </c>
      <c r="AA155" s="240" t="b">
        <f t="shared" si="32"/>
        <v>0</v>
      </c>
      <c r="AB155" s="235">
        <f t="shared" si="33"/>
        <v>0</v>
      </c>
      <c r="AC155" s="235">
        <f>IF('Member Info'!N152="",1,"")</f>
        <v>1</v>
      </c>
      <c r="AD155" s="243" t="e">
        <f t="shared" si="34"/>
        <v>#VALUE!</v>
      </c>
      <c r="AE155" s="130" t="str">
        <f t="shared" si="21"/>
        <v/>
      </c>
      <c r="AF155" s="124">
        <f t="shared" si="35"/>
        <v>1</v>
      </c>
      <c r="AG155" s="124" t="str">
        <f>IF('Member Info'!N152&lt;&gt;"",IF(AND('Member Info'!N152&lt;=$U$1,'Member Info'!N152&gt;=$T$1),1,0),"")</f>
        <v/>
      </c>
      <c r="AI155" s="124" t="b">
        <f t="shared" si="36"/>
        <v>0</v>
      </c>
      <c r="AJ155" s="124">
        <f t="shared" si="37"/>
        <v>0</v>
      </c>
      <c r="AL155" s="124">
        <f t="shared" si="38"/>
        <v>0</v>
      </c>
      <c r="AM155" s="124">
        <f>IF('Member Info'!F152&gt;$T$1,1,0)</f>
        <v>0</v>
      </c>
      <c r="AN155" s="124" t="b">
        <f>IF(ISERROR(T155),ERROR.TYPE(#REF!)=ERROR.TYPE(T155),FALSE)</f>
        <v>0</v>
      </c>
      <c r="AO155" s="124" t="b">
        <f>IF(ISERROR(U155),ERROR.TYPE(#REF!)=ERROR.TYPE(U155),FALSE)</f>
        <v>0</v>
      </c>
      <c r="AP155" s="124">
        <f>IF('Member Info'!F152&gt;'GP1 April 25'!$U$1,1,0)</f>
        <v>0</v>
      </c>
      <c r="AQ155" s="124">
        <f t="shared" si="39"/>
        <v>0</v>
      </c>
      <c r="AR155" s="124">
        <f t="shared" si="40"/>
        <v>0</v>
      </c>
      <c r="AS155" s="124">
        <f t="shared" si="41"/>
        <v>1</v>
      </c>
    </row>
    <row r="156" spans="1:45" x14ac:dyDescent="0.25">
      <c r="A156" s="4">
        <v>125</v>
      </c>
      <c r="B156" s="164">
        <f>'Member Info'!D153</f>
        <v>0</v>
      </c>
      <c r="C156" s="164">
        <f>'Member Info'!E153</f>
        <v>0</v>
      </c>
      <c r="D156" s="164" t="str">
        <f>'Member Info'!G153</f>
        <v/>
      </c>
      <c r="E156" s="165">
        <f>'Member Info'!B153</f>
        <v>0</v>
      </c>
      <c r="F156" s="242"/>
      <c r="G156" s="166" t="str">
        <f>IF(E156=0,"",('Member Info'!K153+'Member Info'!L153))</f>
        <v/>
      </c>
      <c r="H156" s="419"/>
      <c r="I156" s="419"/>
      <c r="J156" s="26"/>
      <c r="K156" s="26"/>
      <c r="L156" s="384" t="str">
        <f>IF(E156=0,"",IF('Member Info'!F153&gt;$U$1,CONCATENATE("Joined with practice on ", TEXT('Member Info'!F153, "DD/MM/YYYY")),IF('Member Info'!N153&lt;&gt;"",IF('Member Info'!N153&lt;$T$1,CONCATENATE("Left Scheme on ", TEXT('Member Info'!N153, "DD/MM/YYYY")),IF(OR(G156="",G156=0),"Error Detected, No rate entered",IF(E156=0,"",IF(F156="","Error Detected, No Pensionable pay",IF(AS156=1,"No Part Time Status Entered",IF(AR156=1,"No Part Time Hours Entered",IF(ISERROR(AD156)," Unknown Values entered.",IF(V156+W156&lt;1,"Acceptable",IF(T156+U156=200, "No Contributions Entered", IF(M156="","Error Detected, Choose reason&gt;",IF(Z156="1",IF(V156=1,"Please Enter Deemed Pensionable Pay","Add Any Relevant Details Above"),"Please Give Details Above"))))))))))),IF(OR(G156="",G156=0),"Error Detected, No rate entered",IF(E156=0,"",IF(F156="","Error Detected, No Pensionable pay",IF(AS156=1,"No Part Time Status Entered",IF(AR156=1,"No Part Time Hours Entered",IF(ISERROR(AD156)," Unknown Values entered.",IF(V156+W156&lt;1,"Acceptable",IF(T156+U156=200, "No Contributions Entered", IF(M156="","Error Detected, Choose reason&gt;",IF(Z156="1",IF(V156=1,"Please Enter Deemed Pensionable Pay","Add relevant Details Above"),"Please give details Above")))))))))))))</f>
        <v/>
      </c>
      <c r="M156" s="260"/>
      <c r="N156" s="91"/>
      <c r="O156" s="91" t="str">
        <f t="shared" si="22"/>
        <v/>
      </c>
      <c r="P156" s="94">
        <f t="shared" si="23"/>
        <v>0</v>
      </c>
      <c r="Q156" s="94">
        <f t="shared" si="23"/>
        <v>0</v>
      </c>
      <c r="R156" s="218">
        <f>(ROUND((F156/100*'Member Info'!$W$2), 2))</f>
        <v>0</v>
      </c>
      <c r="S156" s="218" t="e">
        <f t="shared" si="24"/>
        <v>#VALUE!</v>
      </c>
      <c r="T156" s="218" t="str">
        <f t="shared" si="25"/>
        <v/>
      </c>
      <c r="U156" s="227" t="str">
        <f t="shared" si="26"/>
        <v/>
      </c>
      <c r="V156" s="228" t="str">
        <f t="shared" si="27"/>
        <v/>
      </c>
      <c r="W156" s="228" t="str">
        <f t="shared" si="28"/>
        <v/>
      </c>
      <c r="X156" s="222">
        <f t="shared" si="29"/>
        <v>0</v>
      </c>
      <c r="Y156" s="110">
        <f t="shared" si="30"/>
        <v>0</v>
      </c>
      <c r="Z156" s="235" t="str">
        <f t="shared" si="31"/>
        <v/>
      </c>
      <c r="AA156" s="240" t="b">
        <f t="shared" si="32"/>
        <v>0</v>
      </c>
      <c r="AB156" s="235">
        <f t="shared" si="33"/>
        <v>0</v>
      </c>
      <c r="AC156" s="235">
        <f>IF('Member Info'!N153="",1,"")</f>
        <v>1</v>
      </c>
      <c r="AD156" s="243" t="e">
        <f t="shared" si="34"/>
        <v>#VALUE!</v>
      </c>
      <c r="AE156" s="130" t="str">
        <f t="shared" si="21"/>
        <v/>
      </c>
      <c r="AF156" s="124">
        <f t="shared" si="35"/>
        <v>1</v>
      </c>
      <c r="AG156" s="124" t="str">
        <f>IF('Member Info'!N153&lt;&gt;"",IF(AND('Member Info'!N153&lt;=$U$1,'Member Info'!N153&gt;=$T$1),1,0),"")</f>
        <v/>
      </c>
      <c r="AI156" s="124" t="b">
        <f t="shared" si="36"/>
        <v>0</v>
      </c>
      <c r="AJ156" s="124">
        <f t="shared" si="37"/>
        <v>0</v>
      </c>
      <c r="AL156" s="124">
        <f t="shared" si="38"/>
        <v>0</v>
      </c>
      <c r="AM156" s="124">
        <f>IF('Member Info'!F153&gt;$T$1,1,0)</f>
        <v>0</v>
      </c>
      <c r="AN156" s="124" t="b">
        <f>IF(ISERROR(T156),ERROR.TYPE(#REF!)=ERROR.TYPE(T156),FALSE)</f>
        <v>0</v>
      </c>
      <c r="AO156" s="124" t="b">
        <f>IF(ISERROR(U156),ERROR.TYPE(#REF!)=ERROR.TYPE(U156),FALSE)</f>
        <v>0</v>
      </c>
      <c r="AP156" s="124">
        <f>IF('Member Info'!F153&gt;'GP1 April 25'!$U$1,1,0)</f>
        <v>0</v>
      </c>
      <c r="AQ156" s="124">
        <f t="shared" si="39"/>
        <v>0</v>
      </c>
      <c r="AR156" s="124">
        <f t="shared" si="40"/>
        <v>0</v>
      </c>
      <c r="AS156" s="124">
        <f t="shared" si="41"/>
        <v>1</v>
      </c>
    </row>
    <row r="157" spans="1:45" x14ac:dyDescent="0.25">
      <c r="A157" s="4">
        <v>126</v>
      </c>
      <c r="B157" s="164">
        <f>'Member Info'!D154</f>
        <v>0</v>
      </c>
      <c r="C157" s="164">
        <f>'Member Info'!E154</f>
        <v>0</v>
      </c>
      <c r="D157" s="164" t="str">
        <f>'Member Info'!G154</f>
        <v/>
      </c>
      <c r="E157" s="165">
        <f>'Member Info'!B154</f>
        <v>0</v>
      </c>
      <c r="F157" s="242"/>
      <c r="G157" s="166" t="str">
        <f>IF(E157=0,"",('Member Info'!K154+'Member Info'!L154))</f>
        <v/>
      </c>
      <c r="H157" s="419"/>
      <c r="I157" s="419"/>
      <c r="J157" s="26"/>
      <c r="K157" s="26"/>
      <c r="L157" s="384" t="str">
        <f>IF(E157=0,"",IF('Member Info'!F154&gt;$U$1,CONCATENATE("Joined with practice on ", TEXT('Member Info'!F154, "DD/MM/YYYY")),IF('Member Info'!N154&lt;&gt;"",IF('Member Info'!N154&lt;$T$1,CONCATENATE("Left Scheme on ", TEXT('Member Info'!N154, "DD/MM/YYYY")),IF(OR(G157="",G157=0),"Error Detected, No rate entered",IF(E157=0,"",IF(F157="","Error Detected, No Pensionable pay",IF(AS157=1,"No Part Time Status Entered",IF(AR157=1,"No Part Time Hours Entered",IF(ISERROR(AD157)," Unknown Values entered.",IF(V157+W157&lt;1,"Acceptable",IF(T157+U157=200, "No Contributions Entered", IF(M157="","Error Detected, Choose reason&gt;",IF(Z157="1",IF(V157=1,"Please Enter Deemed Pensionable Pay","Add Any Relevant Details Above"),"Please Give Details Above"))))))))))),IF(OR(G157="",G157=0),"Error Detected, No rate entered",IF(E157=0,"",IF(F157="","Error Detected, No Pensionable pay",IF(AS157=1,"No Part Time Status Entered",IF(AR157=1,"No Part Time Hours Entered",IF(ISERROR(AD157)," Unknown Values entered.",IF(V157+W157&lt;1,"Acceptable",IF(T157+U157=200, "No Contributions Entered", IF(M157="","Error Detected, Choose reason&gt;",IF(Z157="1",IF(V157=1,"Please Enter Deemed Pensionable Pay","Add relevant Details Above"),"Please give details Above")))))))))))))</f>
        <v/>
      </c>
      <c r="M157" s="260"/>
      <c r="N157" s="91"/>
      <c r="O157" s="91" t="str">
        <f t="shared" si="22"/>
        <v/>
      </c>
      <c r="P157" s="94">
        <f t="shared" si="23"/>
        <v>0</v>
      </c>
      <c r="Q157" s="94">
        <f t="shared" si="23"/>
        <v>0</v>
      </c>
      <c r="R157" s="218">
        <f>(ROUND((F157/100*'Member Info'!$W$2), 2))</f>
        <v>0</v>
      </c>
      <c r="S157" s="218" t="e">
        <f t="shared" si="24"/>
        <v>#VALUE!</v>
      </c>
      <c r="T157" s="218" t="str">
        <f t="shared" si="25"/>
        <v/>
      </c>
      <c r="U157" s="227" t="str">
        <f t="shared" si="26"/>
        <v/>
      </c>
      <c r="V157" s="228" t="str">
        <f t="shared" si="27"/>
        <v/>
      </c>
      <c r="W157" s="228" t="str">
        <f t="shared" si="28"/>
        <v/>
      </c>
      <c r="X157" s="222">
        <f t="shared" si="29"/>
        <v>0</v>
      </c>
      <c r="Y157" s="110">
        <f t="shared" si="30"/>
        <v>0</v>
      </c>
      <c r="Z157" s="235" t="str">
        <f t="shared" si="31"/>
        <v/>
      </c>
      <c r="AA157" s="240" t="b">
        <f t="shared" si="32"/>
        <v>0</v>
      </c>
      <c r="AB157" s="235">
        <f t="shared" si="33"/>
        <v>0</v>
      </c>
      <c r="AC157" s="235">
        <f>IF('Member Info'!N154="",1,"")</f>
        <v>1</v>
      </c>
      <c r="AD157" s="243" t="e">
        <f t="shared" si="34"/>
        <v>#VALUE!</v>
      </c>
      <c r="AE157" s="130" t="str">
        <f t="shared" si="21"/>
        <v/>
      </c>
      <c r="AF157" s="124">
        <f t="shared" si="35"/>
        <v>1</v>
      </c>
      <c r="AG157" s="124" t="str">
        <f>IF('Member Info'!N154&lt;&gt;"",IF(AND('Member Info'!N154&lt;=$U$1,'Member Info'!N154&gt;=$T$1),1,0),"")</f>
        <v/>
      </c>
      <c r="AI157" s="124" t="b">
        <f t="shared" si="36"/>
        <v>0</v>
      </c>
      <c r="AJ157" s="124">
        <f t="shared" si="37"/>
        <v>0</v>
      </c>
      <c r="AL157" s="124">
        <f t="shared" si="38"/>
        <v>0</v>
      </c>
      <c r="AM157" s="124">
        <f>IF('Member Info'!F154&gt;$T$1,1,0)</f>
        <v>0</v>
      </c>
      <c r="AN157" s="124" t="b">
        <f>IF(ISERROR(T157),ERROR.TYPE(#REF!)=ERROR.TYPE(T157),FALSE)</f>
        <v>0</v>
      </c>
      <c r="AO157" s="124" t="b">
        <f>IF(ISERROR(U157),ERROR.TYPE(#REF!)=ERROR.TYPE(U157),FALSE)</f>
        <v>0</v>
      </c>
      <c r="AP157" s="124">
        <f>IF('Member Info'!F154&gt;'GP1 April 25'!$U$1,1,0)</f>
        <v>0</v>
      </c>
      <c r="AQ157" s="124">
        <f t="shared" si="39"/>
        <v>0</v>
      </c>
      <c r="AR157" s="124">
        <f t="shared" si="40"/>
        <v>0</v>
      </c>
      <c r="AS157" s="124">
        <f t="shared" si="41"/>
        <v>1</v>
      </c>
    </row>
    <row r="158" spans="1:45" x14ac:dyDescent="0.25">
      <c r="A158" s="4">
        <v>127</v>
      </c>
      <c r="B158" s="164">
        <f>'Member Info'!D155</f>
        <v>0</v>
      </c>
      <c r="C158" s="164">
        <f>'Member Info'!E155</f>
        <v>0</v>
      </c>
      <c r="D158" s="164" t="str">
        <f>'Member Info'!G155</f>
        <v/>
      </c>
      <c r="E158" s="165">
        <f>'Member Info'!B155</f>
        <v>0</v>
      </c>
      <c r="F158" s="242"/>
      <c r="G158" s="166" t="str">
        <f>IF(E158=0,"",('Member Info'!K155+'Member Info'!L155))</f>
        <v/>
      </c>
      <c r="H158" s="419"/>
      <c r="I158" s="419"/>
      <c r="J158" s="26"/>
      <c r="K158" s="26"/>
      <c r="L158" s="384" t="str">
        <f>IF(E158=0,"",IF('Member Info'!F155&gt;$U$1,CONCATENATE("Joined with practice on ", TEXT('Member Info'!F155, "DD/MM/YYYY")),IF('Member Info'!N155&lt;&gt;"",IF('Member Info'!N155&lt;$T$1,CONCATENATE("Left Scheme on ", TEXT('Member Info'!N155, "DD/MM/YYYY")),IF(OR(G158="",G158=0),"Error Detected, No rate entered",IF(E158=0,"",IF(F158="","Error Detected, No Pensionable pay",IF(AS158=1,"No Part Time Status Entered",IF(AR158=1,"No Part Time Hours Entered",IF(ISERROR(AD158)," Unknown Values entered.",IF(V158+W158&lt;1,"Acceptable",IF(T158+U158=200, "No Contributions Entered", IF(M158="","Error Detected, Choose reason&gt;",IF(Z158="1",IF(V158=1,"Please Enter Deemed Pensionable Pay","Add Any Relevant Details Above"),"Please Give Details Above"))))))))))),IF(OR(G158="",G158=0),"Error Detected, No rate entered",IF(E158=0,"",IF(F158="","Error Detected, No Pensionable pay",IF(AS158=1,"No Part Time Status Entered",IF(AR158=1,"No Part Time Hours Entered",IF(ISERROR(AD158)," Unknown Values entered.",IF(V158+W158&lt;1,"Acceptable",IF(T158+U158=200, "No Contributions Entered", IF(M158="","Error Detected, Choose reason&gt;",IF(Z158="1",IF(V158=1,"Please Enter Deemed Pensionable Pay","Add relevant Details Above"),"Please give details Above")))))))))))))</f>
        <v/>
      </c>
      <c r="M158" s="260"/>
      <c r="N158" s="91"/>
      <c r="O158" s="91" t="str">
        <f t="shared" si="22"/>
        <v/>
      </c>
      <c r="P158" s="94">
        <f t="shared" si="23"/>
        <v>0</v>
      </c>
      <c r="Q158" s="94">
        <f t="shared" si="23"/>
        <v>0</v>
      </c>
      <c r="R158" s="218">
        <f>(ROUND((F158/100*'Member Info'!$W$2), 2))</f>
        <v>0</v>
      </c>
      <c r="S158" s="218" t="e">
        <f t="shared" si="24"/>
        <v>#VALUE!</v>
      </c>
      <c r="T158" s="218" t="str">
        <f t="shared" si="25"/>
        <v/>
      </c>
      <c r="U158" s="227" t="str">
        <f t="shared" si="26"/>
        <v/>
      </c>
      <c r="V158" s="228" t="str">
        <f t="shared" si="27"/>
        <v/>
      </c>
      <c r="W158" s="228" t="str">
        <f t="shared" si="28"/>
        <v/>
      </c>
      <c r="X158" s="222">
        <f t="shared" si="29"/>
        <v>0</v>
      </c>
      <c r="Y158" s="110">
        <f t="shared" si="30"/>
        <v>0</v>
      </c>
      <c r="Z158" s="235" t="str">
        <f t="shared" si="31"/>
        <v/>
      </c>
      <c r="AA158" s="240" t="b">
        <f t="shared" si="32"/>
        <v>0</v>
      </c>
      <c r="AB158" s="235">
        <f t="shared" si="33"/>
        <v>0</v>
      </c>
      <c r="AC158" s="235">
        <f>IF('Member Info'!N155="",1,"")</f>
        <v>1</v>
      </c>
      <c r="AD158" s="243" t="e">
        <f t="shared" si="34"/>
        <v>#VALUE!</v>
      </c>
      <c r="AE158" s="130" t="str">
        <f t="shared" si="21"/>
        <v/>
      </c>
      <c r="AF158" s="124">
        <f t="shared" si="35"/>
        <v>1</v>
      </c>
      <c r="AG158" s="124" t="str">
        <f>IF('Member Info'!N155&lt;&gt;"",IF(AND('Member Info'!N155&lt;=$U$1,'Member Info'!N155&gt;=$T$1),1,0),"")</f>
        <v/>
      </c>
      <c r="AI158" s="124" t="b">
        <f t="shared" si="36"/>
        <v>0</v>
      </c>
      <c r="AJ158" s="124">
        <f t="shared" si="37"/>
        <v>0</v>
      </c>
      <c r="AL158" s="124">
        <f t="shared" si="38"/>
        <v>0</v>
      </c>
      <c r="AM158" s="124">
        <f>IF('Member Info'!F155&gt;$T$1,1,0)</f>
        <v>0</v>
      </c>
      <c r="AN158" s="124" t="b">
        <f>IF(ISERROR(T158),ERROR.TYPE(#REF!)=ERROR.TYPE(T158),FALSE)</f>
        <v>0</v>
      </c>
      <c r="AO158" s="124" t="b">
        <f>IF(ISERROR(U158),ERROR.TYPE(#REF!)=ERROR.TYPE(U158),FALSE)</f>
        <v>0</v>
      </c>
      <c r="AP158" s="124">
        <f>IF('Member Info'!F155&gt;'GP1 April 25'!$U$1,1,0)</f>
        <v>0</v>
      </c>
      <c r="AQ158" s="124">
        <f t="shared" si="39"/>
        <v>0</v>
      </c>
      <c r="AR158" s="124">
        <f t="shared" si="40"/>
        <v>0</v>
      </c>
      <c r="AS158" s="124">
        <f t="shared" si="41"/>
        <v>1</v>
      </c>
    </row>
    <row r="159" spans="1:45" x14ac:dyDescent="0.25">
      <c r="A159" s="4">
        <v>128</v>
      </c>
      <c r="B159" s="164">
        <f>'Member Info'!D156</f>
        <v>0</v>
      </c>
      <c r="C159" s="164">
        <f>'Member Info'!E156</f>
        <v>0</v>
      </c>
      <c r="D159" s="164" t="str">
        <f>'Member Info'!G156</f>
        <v/>
      </c>
      <c r="E159" s="165">
        <f>'Member Info'!B156</f>
        <v>0</v>
      </c>
      <c r="F159" s="242"/>
      <c r="G159" s="166" t="str">
        <f>IF(E159=0,"",('Member Info'!K156+'Member Info'!L156))</f>
        <v/>
      </c>
      <c r="H159" s="419"/>
      <c r="I159" s="419"/>
      <c r="J159" s="26"/>
      <c r="K159" s="26"/>
      <c r="L159" s="384" t="str">
        <f>IF(E159=0,"",IF('Member Info'!F156&gt;$U$1,CONCATENATE("Joined with practice on ", TEXT('Member Info'!F156, "DD/MM/YYYY")),IF('Member Info'!N156&lt;&gt;"",IF('Member Info'!N156&lt;$T$1,CONCATENATE("Left Scheme on ", TEXT('Member Info'!N156, "DD/MM/YYYY")),IF(OR(G159="",G159=0),"Error Detected, No rate entered",IF(E159=0,"",IF(F159="","Error Detected, No Pensionable pay",IF(AS159=1,"No Part Time Status Entered",IF(AR159=1,"No Part Time Hours Entered",IF(ISERROR(AD159)," Unknown Values entered.",IF(V159+W159&lt;1,"Acceptable",IF(T159+U159=200, "No Contributions Entered", IF(M159="","Error Detected, Choose reason&gt;",IF(Z159="1",IF(V159=1,"Please Enter Deemed Pensionable Pay","Add Any Relevant Details Above"),"Please Give Details Above"))))))))))),IF(OR(G159="",G159=0),"Error Detected, No rate entered",IF(E159=0,"",IF(F159="","Error Detected, No Pensionable pay",IF(AS159=1,"No Part Time Status Entered",IF(AR159=1,"No Part Time Hours Entered",IF(ISERROR(AD159)," Unknown Values entered.",IF(V159+W159&lt;1,"Acceptable",IF(T159+U159=200, "No Contributions Entered", IF(M159="","Error Detected, Choose reason&gt;",IF(Z159="1",IF(V159=1,"Please Enter Deemed Pensionable Pay","Add relevant Details Above"),"Please give details Above")))))))))))))</f>
        <v/>
      </c>
      <c r="M159" s="260"/>
      <c r="N159" s="91"/>
      <c r="O159" s="91" t="str">
        <f t="shared" si="22"/>
        <v/>
      </c>
      <c r="P159" s="94">
        <f t="shared" si="23"/>
        <v>0</v>
      </c>
      <c r="Q159" s="94">
        <f t="shared" si="23"/>
        <v>0</v>
      </c>
      <c r="R159" s="218">
        <f>(ROUND((F159/100*'Member Info'!$W$2), 2))</f>
        <v>0</v>
      </c>
      <c r="S159" s="218" t="e">
        <f t="shared" si="24"/>
        <v>#VALUE!</v>
      </c>
      <c r="T159" s="218" t="str">
        <f t="shared" si="25"/>
        <v/>
      </c>
      <c r="U159" s="227" t="str">
        <f t="shared" si="26"/>
        <v/>
      </c>
      <c r="V159" s="228" t="str">
        <f t="shared" si="27"/>
        <v/>
      </c>
      <c r="W159" s="228" t="str">
        <f t="shared" si="28"/>
        <v/>
      </c>
      <c r="X159" s="222">
        <f t="shared" si="29"/>
        <v>0</v>
      </c>
      <c r="Y159" s="110">
        <f t="shared" si="30"/>
        <v>0</v>
      </c>
      <c r="Z159" s="235" t="str">
        <f t="shared" si="31"/>
        <v/>
      </c>
      <c r="AA159" s="240" t="b">
        <f t="shared" si="32"/>
        <v>0</v>
      </c>
      <c r="AB159" s="235">
        <f t="shared" si="33"/>
        <v>0</v>
      </c>
      <c r="AC159" s="235">
        <f>IF('Member Info'!N156="",1,"")</f>
        <v>1</v>
      </c>
      <c r="AD159" s="243" t="e">
        <f t="shared" si="34"/>
        <v>#VALUE!</v>
      </c>
      <c r="AE159" s="130" t="str">
        <f t="shared" si="21"/>
        <v/>
      </c>
      <c r="AF159" s="124">
        <f t="shared" si="35"/>
        <v>1</v>
      </c>
      <c r="AG159" s="124" t="str">
        <f>IF('Member Info'!N156&lt;&gt;"",IF(AND('Member Info'!N156&lt;=$U$1,'Member Info'!N156&gt;=$T$1),1,0),"")</f>
        <v/>
      </c>
      <c r="AI159" s="124" t="b">
        <f t="shared" si="36"/>
        <v>0</v>
      </c>
      <c r="AJ159" s="124">
        <f t="shared" si="37"/>
        <v>0</v>
      </c>
      <c r="AL159" s="124">
        <f t="shared" si="38"/>
        <v>0</v>
      </c>
      <c r="AM159" s="124">
        <f>IF('Member Info'!F156&gt;$T$1,1,0)</f>
        <v>0</v>
      </c>
      <c r="AN159" s="124" t="b">
        <f>IF(ISERROR(T159),ERROR.TYPE(#REF!)=ERROR.TYPE(T159),FALSE)</f>
        <v>0</v>
      </c>
      <c r="AO159" s="124" t="b">
        <f>IF(ISERROR(U159),ERROR.TYPE(#REF!)=ERROR.TYPE(U159),FALSE)</f>
        <v>0</v>
      </c>
      <c r="AP159" s="124">
        <f>IF('Member Info'!F156&gt;'GP1 April 25'!$U$1,1,0)</f>
        <v>0</v>
      </c>
      <c r="AQ159" s="124">
        <f t="shared" si="39"/>
        <v>0</v>
      </c>
      <c r="AR159" s="124">
        <f t="shared" si="40"/>
        <v>0</v>
      </c>
      <c r="AS159" s="124">
        <f t="shared" si="41"/>
        <v>1</v>
      </c>
    </row>
    <row r="160" spans="1:45" x14ac:dyDescent="0.25">
      <c r="A160" s="4">
        <v>129</v>
      </c>
      <c r="B160" s="164">
        <f>'Member Info'!D157</f>
        <v>0</v>
      </c>
      <c r="C160" s="164">
        <f>'Member Info'!E157</f>
        <v>0</v>
      </c>
      <c r="D160" s="164" t="str">
        <f>'Member Info'!G157</f>
        <v/>
      </c>
      <c r="E160" s="165">
        <f>'Member Info'!B157</f>
        <v>0</v>
      </c>
      <c r="F160" s="242"/>
      <c r="G160" s="166" t="str">
        <f>IF(E160=0,"",('Member Info'!K157+'Member Info'!L157))</f>
        <v/>
      </c>
      <c r="H160" s="419"/>
      <c r="I160" s="419"/>
      <c r="J160" s="26"/>
      <c r="K160" s="26"/>
      <c r="L160" s="384" t="str">
        <f>IF(E160=0,"",IF('Member Info'!F157&gt;$U$1,CONCATENATE("Joined with practice on ", TEXT('Member Info'!F157, "DD/MM/YYYY")),IF('Member Info'!N157&lt;&gt;"",IF('Member Info'!N157&lt;$T$1,CONCATENATE("Left Scheme on ", TEXT('Member Info'!N157, "DD/MM/YYYY")),IF(OR(G160="",G160=0),"Error Detected, No rate entered",IF(E160=0,"",IF(F160="","Error Detected, No Pensionable pay",IF(AS160=1,"No Part Time Status Entered",IF(AR160=1,"No Part Time Hours Entered",IF(ISERROR(AD160)," Unknown Values entered.",IF(V160+W160&lt;1,"Acceptable",IF(T160+U160=200, "No Contributions Entered", IF(M160="","Error Detected, Choose reason&gt;",IF(Z160="1",IF(V160=1,"Please Enter Deemed Pensionable Pay","Add Any Relevant Details Above"),"Please Give Details Above"))))))))))),IF(OR(G160="",G160=0),"Error Detected, No rate entered",IF(E160=0,"",IF(F160="","Error Detected, No Pensionable pay",IF(AS160=1,"No Part Time Status Entered",IF(AR160=1,"No Part Time Hours Entered",IF(ISERROR(AD160)," Unknown Values entered.",IF(V160+W160&lt;1,"Acceptable",IF(T160+U160=200, "No Contributions Entered", IF(M160="","Error Detected, Choose reason&gt;",IF(Z160="1",IF(V160=1,"Please Enter Deemed Pensionable Pay","Add relevant Details Above"),"Please give details Above")))))))))))))</f>
        <v/>
      </c>
      <c r="M160" s="260"/>
      <c r="N160" s="91"/>
      <c r="O160" s="91" t="str">
        <f t="shared" si="22"/>
        <v/>
      </c>
      <c r="P160" s="94">
        <f t="shared" si="23"/>
        <v>0</v>
      </c>
      <c r="Q160" s="94">
        <f t="shared" si="23"/>
        <v>0</v>
      </c>
      <c r="R160" s="218">
        <f>(ROUND((F160/100*'Member Info'!$W$2), 2))</f>
        <v>0</v>
      </c>
      <c r="S160" s="218" t="e">
        <f t="shared" si="24"/>
        <v>#VALUE!</v>
      </c>
      <c r="T160" s="218" t="str">
        <f t="shared" si="25"/>
        <v/>
      </c>
      <c r="U160" s="227" t="str">
        <f t="shared" si="26"/>
        <v/>
      </c>
      <c r="V160" s="228" t="str">
        <f t="shared" si="27"/>
        <v/>
      </c>
      <c r="W160" s="228" t="str">
        <f t="shared" si="28"/>
        <v/>
      </c>
      <c r="X160" s="222">
        <f t="shared" si="29"/>
        <v>0</v>
      </c>
      <c r="Y160" s="110">
        <f t="shared" si="30"/>
        <v>0</v>
      </c>
      <c r="Z160" s="235" t="str">
        <f t="shared" si="31"/>
        <v/>
      </c>
      <c r="AA160" s="240" t="b">
        <f t="shared" si="32"/>
        <v>0</v>
      </c>
      <c r="AB160" s="235">
        <f t="shared" si="33"/>
        <v>0</v>
      </c>
      <c r="AC160" s="235">
        <f>IF('Member Info'!N157="",1,"")</f>
        <v>1</v>
      </c>
      <c r="AD160" s="243" t="e">
        <f t="shared" si="34"/>
        <v>#VALUE!</v>
      </c>
      <c r="AE160" s="130" t="str">
        <f t="shared" ref="AE160:AE181" si="42">IF(AP160=1,"",IF(Y160=1,"",IF(AG160=1,"",IF(E160=0,"",IF(AB160=1,"",IF(L160="acceptable","",IF(T160+U160="0","",T160+U160)))))))</f>
        <v/>
      </c>
      <c r="AF160" s="124">
        <f t="shared" si="35"/>
        <v>1</v>
      </c>
      <c r="AG160" s="124" t="str">
        <f>IF('Member Info'!N157&lt;&gt;"",IF(AND('Member Info'!N157&lt;=$U$1,'Member Info'!N157&gt;=$T$1),1,0),"")</f>
        <v/>
      </c>
      <c r="AI160" s="124" t="b">
        <f t="shared" si="36"/>
        <v>0</v>
      </c>
      <c r="AJ160" s="124">
        <f t="shared" si="37"/>
        <v>0</v>
      </c>
      <c r="AL160" s="124">
        <f t="shared" si="38"/>
        <v>0</v>
      </c>
      <c r="AM160" s="124">
        <f>IF('Member Info'!F157&gt;$T$1,1,0)</f>
        <v>0</v>
      </c>
      <c r="AN160" s="124" t="b">
        <f>IF(ISERROR(T160),ERROR.TYPE(#REF!)=ERROR.TYPE(T160),FALSE)</f>
        <v>0</v>
      </c>
      <c r="AO160" s="124" t="b">
        <f>IF(ISERROR(U160),ERROR.TYPE(#REF!)=ERROR.TYPE(U160),FALSE)</f>
        <v>0</v>
      </c>
      <c r="AP160" s="124">
        <f>IF('Member Info'!F157&gt;'GP1 April 25'!$U$1,1,0)</f>
        <v>0</v>
      </c>
      <c r="AQ160" s="124">
        <f t="shared" si="39"/>
        <v>0</v>
      </c>
      <c r="AR160" s="124">
        <f t="shared" si="40"/>
        <v>0</v>
      </c>
      <c r="AS160" s="124">
        <f t="shared" si="41"/>
        <v>1</v>
      </c>
    </row>
    <row r="161" spans="1:45" x14ac:dyDescent="0.25">
      <c r="A161" s="4">
        <v>130</v>
      </c>
      <c r="B161" s="164">
        <f>'Member Info'!D158</f>
        <v>0</v>
      </c>
      <c r="C161" s="164">
        <f>'Member Info'!E158</f>
        <v>0</v>
      </c>
      <c r="D161" s="164" t="str">
        <f>'Member Info'!G158</f>
        <v/>
      </c>
      <c r="E161" s="165">
        <f>'Member Info'!B158</f>
        <v>0</v>
      </c>
      <c r="F161" s="242"/>
      <c r="G161" s="166" t="str">
        <f>IF(E161=0,"",('Member Info'!K158+'Member Info'!L158))</f>
        <v/>
      </c>
      <c r="H161" s="419"/>
      <c r="I161" s="419"/>
      <c r="J161" s="26"/>
      <c r="K161" s="26"/>
      <c r="L161" s="384" t="str">
        <f>IF(E161=0,"",IF('Member Info'!F158&gt;$U$1,CONCATENATE("Joined with practice on ", TEXT('Member Info'!F158, "DD/MM/YYYY")),IF('Member Info'!N158&lt;&gt;"",IF('Member Info'!N158&lt;$T$1,CONCATENATE("Left Scheme on ", TEXT('Member Info'!N158, "DD/MM/YYYY")),IF(OR(G161="",G161=0),"Error Detected, No rate entered",IF(E161=0,"",IF(F161="","Error Detected, No Pensionable pay",IF(AS161=1,"No Part Time Status Entered",IF(AR161=1,"No Part Time Hours Entered",IF(ISERROR(AD161)," Unknown Values entered.",IF(V161+W161&lt;1,"Acceptable",IF(T161+U161=200, "No Contributions Entered", IF(M161="","Error Detected, Choose reason&gt;",IF(Z161="1",IF(V161=1,"Please Enter Deemed Pensionable Pay","Add Any Relevant Details Above"),"Please Give Details Above"))))))))))),IF(OR(G161="",G161=0),"Error Detected, No rate entered",IF(E161=0,"",IF(F161="","Error Detected, No Pensionable pay",IF(AS161=1,"No Part Time Status Entered",IF(AR161=1,"No Part Time Hours Entered",IF(ISERROR(AD161)," Unknown Values entered.",IF(V161+W161&lt;1,"Acceptable",IF(T161+U161=200, "No Contributions Entered", IF(M161="","Error Detected, Choose reason&gt;",IF(Z161="1",IF(V161=1,"Please Enter Deemed Pensionable Pay","Add relevant Details Above"),"Please give details Above")))))))))))))</f>
        <v/>
      </c>
      <c r="M161" s="260"/>
      <c r="N161" s="91"/>
      <c r="O161" s="91" t="str">
        <f t="shared" ref="O161:O181" si="43">IF(E161=0,"",IF(ISERROR((F161+J161+K161)),0,IF((F161+J161+K161)&lt;1,0,1)))</f>
        <v/>
      </c>
      <c r="P161" s="94">
        <f t="shared" ref="P161:Q181" si="44">J161</f>
        <v>0</v>
      </c>
      <c r="Q161" s="94">
        <f t="shared" si="44"/>
        <v>0</v>
      </c>
      <c r="R161" s="218">
        <f>(ROUND((F161/100*'Member Info'!$W$2), 2))</f>
        <v>0</v>
      </c>
      <c r="S161" s="218" t="e">
        <f t="shared" ref="S161:S181" si="45">ROUND((F161/100*G161),2)</f>
        <v>#VALUE!</v>
      </c>
      <c r="T161" s="218" t="str">
        <f t="shared" ref="T161:T181" si="46">IF(E161=0,"",(100-(P161/R161*100)))</f>
        <v/>
      </c>
      <c r="U161" s="227" t="str">
        <f t="shared" ref="U161:U181" si="47">IF(E161=0,"",(100-(Q161/S161*100)))</f>
        <v/>
      </c>
      <c r="V161" s="228" t="str">
        <f t="shared" ref="V161:V181" si="48">IF(E161=0,"",IF(T161&gt;$T$16,1,IF(T161&lt;-$T$16,1,0)))</f>
        <v/>
      </c>
      <c r="W161" s="228" t="str">
        <f t="shared" ref="W161:W181" si="49">IF(E161=0,"",IF(G161=0,1,IF(U161&gt;$T$16,1,IF(U161&lt;-$T$16,1,0))))</f>
        <v/>
      </c>
      <c r="X161" s="222">
        <f t="shared" ref="X161:X181" si="50">IF(E161=0,0,IF(F161="",1,0))</f>
        <v>0</v>
      </c>
      <c r="Y161" s="110">
        <f t="shared" ref="Y161:Y181" si="51">IF(E161=0,0,IF(M161="",0,1))</f>
        <v>0</v>
      </c>
      <c r="Z161" s="235" t="str">
        <f t="shared" ref="Z161:Z181" si="52">IF(M161="SMP/Occupational Maternity","1",IF(M161="SSP/Occupational Sick pay","1",""))</f>
        <v/>
      </c>
      <c r="AA161" s="240" t="b">
        <f t="shared" ref="AA161:AA181" si="53">IF(OR(AN161=TRUE,AO161=TRUE),TRUE,FALSE)</f>
        <v>0</v>
      </c>
      <c r="AB161" s="235">
        <f t="shared" ref="AB161:AB181" si="54">IF(OR(M161="left scheme/Employment",AC161=""), 1,0)</f>
        <v>0</v>
      </c>
      <c r="AC161" s="235">
        <f>IF('Member Info'!N158="",1,"")</f>
        <v>1</v>
      </c>
      <c r="AD161" s="243" t="e">
        <f t="shared" ref="AD161:AD181" si="55">(T161+U161)</f>
        <v>#VALUE!</v>
      </c>
      <c r="AE161" s="130" t="str">
        <f t="shared" si="42"/>
        <v/>
      </c>
      <c r="AF161" s="124">
        <f t="shared" ref="AF161:AF181" si="56">SUM(AB161+AC161)</f>
        <v>1</v>
      </c>
      <c r="AG161" s="124" t="str">
        <f>IF('Member Info'!N158&lt;&gt;"",IF(AND('Member Info'!N158&lt;=$U$1,'Member Info'!N158&gt;=$T$1),1,0),"")</f>
        <v/>
      </c>
      <c r="AI161" s="124" t="b">
        <f t="shared" ref="AI161:AI181" si="57">OR(M161="SMP/Occupational Maternity",M161="SSP/Occupational Sick pay")</f>
        <v>0</v>
      </c>
      <c r="AJ161" s="124">
        <f t="shared" ref="AJ161:AJ181" si="58">IF(AI161=TRUE,1,0)</f>
        <v>0</v>
      </c>
      <c r="AL161" s="124">
        <f t="shared" ref="AL161:AL181" si="59">IF(L161="Please Enter Deemed Pensionable Pay",1,0)</f>
        <v>0</v>
      </c>
      <c r="AM161" s="124">
        <f>IF('Member Info'!F158&gt;$T$1,1,0)</f>
        <v>0</v>
      </c>
      <c r="AN161" s="124" t="b">
        <f>IF(ISERROR(T161),ERROR.TYPE(#REF!)=ERROR.TYPE(T161),FALSE)</f>
        <v>0</v>
      </c>
      <c r="AO161" s="124" t="b">
        <f>IF(ISERROR(U161),ERROR.TYPE(#REF!)=ERROR.TYPE(U161),FALSE)</f>
        <v>0</v>
      </c>
      <c r="AP161" s="124">
        <f>IF('Member Info'!F158&gt;'GP1 April 25'!$U$1,1,0)</f>
        <v>0</v>
      </c>
      <c r="AQ161" s="124">
        <f t="shared" ref="AQ161:AQ181" si="60">IF(H161="Part Time",1,0)</f>
        <v>0</v>
      </c>
      <c r="AR161" s="124">
        <f t="shared" ref="AR161:AR181" si="61">IF(AND(AQ161=1,I161=""),1,0)</f>
        <v>0</v>
      </c>
      <c r="AS161" s="124">
        <f t="shared" ref="AS161:AS181" si="62">IF(OR(H161=0,H161=""),1,0)</f>
        <v>1</v>
      </c>
    </row>
    <row r="162" spans="1:45" x14ac:dyDescent="0.25">
      <c r="A162" s="4">
        <v>131</v>
      </c>
      <c r="B162" s="164">
        <f>'Member Info'!D159</f>
        <v>0</v>
      </c>
      <c r="C162" s="164">
        <f>'Member Info'!E159</f>
        <v>0</v>
      </c>
      <c r="D162" s="164" t="str">
        <f>'Member Info'!G159</f>
        <v/>
      </c>
      <c r="E162" s="165">
        <f>'Member Info'!B159</f>
        <v>0</v>
      </c>
      <c r="F162" s="242"/>
      <c r="G162" s="166" t="str">
        <f>IF(E162=0,"",('Member Info'!K159+'Member Info'!L159))</f>
        <v/>
      </c>
      <c r="H162" s="419"/>
      <c r="I162" s="419"/>
      <c r="J162" s="26"/>
      <c r="K162" s="26"/>
      <c r="L162" s="384" t="str">
        <f>IF(E162=0,"",IF('Member Info'!F159&gt;$U$1,CONCATENATE("Joined with practice on ", TEXT('Member Info'!F159, "DD/MM/YYYY")),IF('Member Info'!N159&lt;&gt;"",IF('Member Info'!N159&lt;$T$1,CONCATENATE("Left Scheme on ", TEXT('Member Info'!N159, "DD/MM/YYYY")),IF(OR(G162="",G162=0),"Error Detected, No rate entered",IF(E162=0,"",IF(F162="","Error Detected, No Pensionable pay",IF(AS162=1,"No Part Time Status Entered",IF(AR162=1,"No Part Time Hours Entered",IF(ISERROR(AD162)," Unknown Values entered.",IF(V162+W162&lt;1,"Acceptable",IF(T162+U162=200, "No Contributions Entered", IF(M162="","Error Detected, Choose reason&gt;",IF(Z162="1",IF(V162=1,"Please Enter Deemed Pensionable Pay","Add Any Relevant Details Above"),"Please Give Details Above"))))))))))),IF(OR(G162="",G162=0),"Error Detected, No rate entered",IF(E162=0,"",IF(F162="","Error Detected, No Pensionable pay",IF(AS162=1,"No Part Time Status Entered",IF(AR162=1,"No Part Time Hours Entered",IF(ISERROR(AD162)," Unknown Values entered.",IF(V162+W162&lt;1,"Acceptable",IF(T162+U162=200, "No Contributions Entered", IF(M162="","Error Detected, Choose reason&gt;",IF(Z162="1",IF(V162=1,"Please Enter Deemed Pensionable Pay","Add relevant Details Above"),"Please give details Above")))))))))))))</f>
        <v/>
      </c>
      <c r="M162" s="260"/>
      <c r="N162" s="91"/>
      <c r="O162" s="91" t="str">
        <f t="shared" si="43"/>
        <v/>
      </c>
      <c r="P162" s="94">
        <f t="shared" si="44"/>
        <v>0</v>
      </c>
      <c r="Q162" s="94">
        <f t="shared" si="44"/>
        <v>0</v>
      </c>
      <c r="R162" s="218">
        <f>(ROUND((F162/100*'Member Info'!$W$2), 2))</f>
        <v>0</v>
      </c>
      <c r="S162" s="218" t="e">
        <f t="shared" si="45"/>
        <v>#VALUE!</v>
      </c>
      <c r="T162" s="218" t="str">
        <f t="shared" si="46"/>
        <v/>
      </c>
      <c r="U162" s="227" t="str">
        <f t="shared" si="47"/>
        <v/>
      </c>
      <c r="V162" s="228" t="str">
        <f t="shared" si="48"/>
        <v/>
      </c>
      <c r="W162" s="228" t="str">
        <f t="shared" si="49"/>
        <v/>
      </c>
      <c r="X162" s="222">
        <f t="shared" si="50"/>
        <v>0</v>
      </c>
      <c r="Y162" s="110">
        <f t="shared" si="51"/>
        <v>0</v>
      </c>
      <c r="Z162" s="235" t="str">
        <f t="shared" si="52"/>
        <v/>
      </c>
      <c r="AA162" s="240" t="b">
        <f t="shared" si="53"/>
        <v>0</v>
      </c>
      <c r="AB162" s="235">
        <f t="shared" si="54"/>
        <v>0</v>
      </c>
      <c r="AC162" s="235">
        <f>IF('Member Info'!N159="",1,"")</f>
        <v>1</v>
      </c>
      <c r="AD162" s="243" t="e">
        <f t="shared" si="55"/>
        <v>#VALUE!</v>
      </c>
      <c r="AE162" s="130" t="str">
        <f t="shared" si="42"/>
        <v/>
      </c>
      <c r="AF162" s="124">
        <f t="shared" si="56"/>
        <v>1</v>
      </c>
      <c r="AG162" s="124" t="str">
        <f>IF('Member Info'!N159&lt;&gt;"",IF(AND('Member Info'!N159&lt;=$U$1,'Member Info'!N159&gt;=$T$1),1,0),"")</f>
        <v/>
      </c>
      <c r="AI162" s="124" t="b">
        <f t="shared" si="57"/>
        <v>0</v>
      </c>
      <c r="AJ162" s="124">
        <f t="shared" si="58"/>
        <v>0</v>
      </c>
      <c r="AL162" s="124">
        <f t="shared" si="59"/>
        <v>0</v>
      </c>
      <c r="AM162" s="124">
        <f>IF('Member Info'!F159&gt;$T$1,1,0)</f>
        <v>0</v>
      </c>
      <c r="AN162" s="124" t="b">
        <f>IF(ISERROR(T162),ERROR.TYPE(#REF!)=ERROR.TYPE(T162),FALSE)</f>
        <v>0</v>
      </c>
      <c r="AO162" s="124" t="b">
        <f>IF(ISERROR(U162),ERROR.TYPE(#REF!)=ERROR.TYPE(U162),FALSE)</f>
        <v>0</v>
      </c>
      <c r="AP162" s="124">
        <f>IF('Member Info'!F159&gt;'GP1 April 25'!$U$1,1,0)</f>
        <v>0</v>
      </c>
      <c r="AQ162" s="124">
        <f t="shared" si="60"/>
        <v>0</v>
      </c>
      <c r="AR162" s="124">
        <f t="shared" si="61"/>
        <v>0</v>
      </c>
      <c r="AS162" s="124">
        <f t="shared" si="62"/>
        <v>1</v>
      </c>
    </row>
    <row r="163" spans="1:45" x14ac:dyDescent="0.25">
      <c r="A163" s="4">
        <v>132</v>
      </c>
      <c r="B163" s="164">
        <f>'Member Info'!D160</f>
        <v>0</v>
      </c>
      <c r="C163" s="164">
        <f>'Member Info'!E160</f>
        <v>0</v>
      </c>
      <c r="D163" s="164" t="str">
        <f>'Member Info'!G160</f>
        <v/>
      </c>
      <c r="E163" s="165">
        <f>'Member Info'!B160</f>
        <v>0</v>
      </c>
      <c r="F163" s="242"/>
      <c r="G163" s="166" t="str">
        <f>IF(E163=0,"",('Member Info'!K160+'Member Info'!L160))</f>
        <v/>
      </c>
      <c r="H163" s="419"/>
      <c r="I163" s="419"/>
      <c r="J163" s="26"/>
      <c r="K163" s="26"/>
      <c r="L163" s="384" t="str">
        <f>IF(E163=0,"",IF('Member Info'!F160&gt;$U$1,CONCATENATE("Joined with practice on ", TEXT('Member Info'!F160, "DD/MM/YYYY")),IF('Member Info'!N160&lt;&gt;"",IF('Member Info'!N160&lt;$T$1,CONCATENATE("Left Scheme on ", TEXT('Member Info'!N160, "DD/MM/YYYY")),IF(OR(G163="",G163=0),"Error Detected, No rate entered",IF(E163=0,"",IF(F163="","Error Detected, No Pensionable pay",IF(AS163=1,"No Part Time Status Entered",IF(AR163=1,"No Part Time Hours Entered",IF(ISERROR(AD163)," Unknown Values entered.",IF(V163+W163&lt;1,"Acceptable",IF(T163+U163=200, "No Contributions Entered", IF(M163="","Error Detected, Choose reason&gt;",IF(Z163="1",IF(V163=1,"Please Enter Deemed Pensionable Pay","Add Any Relevant Details Above"),"Please Give Details Above"))))))))))),IF(OR(G163="",G163=0),"Error Detected, No rate entered",IF(E163=0,"",IF(F163="","Error Detected, No Pensionable pay",IF(AS163=1,"No Part Time Status Entered",IF(AR163=1,"No Part Time Hours Entered",IF(ISERROR(AD163)," Unknown Values entered.",IF(V163+W163&lt;1,"Acceptable",IF(T163+U163=200, "No Contributions Entered", IF(M163="","Error Detected, Choose reason&gt;",IF(Z163="1",IF(V163=1,"Please Enter Deemed Pensionable Pay","Add relevant Details Above"),"Please give details Above")))))))))))))</f>
        <v/>
      </c>
      <c r="M163" s="260"/>
      <c r="N163" s="91"/>
      <c r="O163" s="91" t="str">
        <f t="shared" si="43"/>
        <v/>
      </c>
      <c r="P163" s="94">
        <f t="shared" si="44"/>
        <v>0</v>
      </c>
      <c r="Q163" s="94">
        <f t="shared" si="44"/>
        <v>0</v>
      </c>
      <c r="R163" s="218">
        <f>(ROUND((F163/100*'Member Info'!$W$2), 2))</f>
        <v>0</v>
      </c>
      <c r="S163" s="218" t="e">
        <f t="shared" si="45"/>
        <v>#VALUE!</v>
      </c>
      <c r="T163" s="218" t="str">
        <f t="shared" si="46"/>
        <v/>
      </c>
      <c r="U163" s="227" t="str">
        <f t="shared" si="47"/>
        <v/>
      </c>
      <c r="V163" s="228" t="str">
        <f t="shared" si="48"/>
        <v/>
      </c>
      <c r="W163" s="228" t="str">
        <f t="shared" si="49"/>
        <v/>
      </c>
      <c r="X163" s="222">
        <f t="shared" si="50"/>
        <v>0</v>
      </c>
      <c r="Y163" s="110">
        <f t="shared" si="51"/>
        <v>0</v>
      </c>
      <c r="Z163" s="235" t="str">
        <f t="shared" si="52"/>
        <v/>
      </c>
      <c r="AA163" s="240" t="b">
        <f t="shared" si="53"/>
        <v>0</v>
      </c>
      <c r="AB163" s="235">
        <f t="shared" si="54"/>
        <v>0</v>
      </c>
      <c r="AC163" s="235">
        <f>IF('Member Info'!N160="",1,"")</f>
        <v>1</v>
      </c>
      <c r="AD163" s="243" t="e">
        <f t="shared" si="55"/>
        <v>#VALUE!</v>
      </c>
      <c r="AE163" s="130" t="str">
        <f t="shared" si="42"/>
        <v/>
      </c>
      <c r="AF163" s="124">
        <f t="shared" si="56"/>
        <v>1</v>
      </c>
      <c r="AG163" s="124" t="str">
        <f>IF('Member Info'!N160&lt;&gt;"",IF(AND('Member Info'!N160&lt;=$U$1,'Member Info'!N160&gt;=$T$1),1,0),"")</f>
        <v/>
      </c>
      <c r="AI163" s="124" t="b">
        <f t="shared" si="57"/>
        <v>0</v>
      </c>
      <c r="AJ163" s="124">
        <f t="shared" si="58"/>
        <v>0</v>
      </c>
      <c r="AL163" s="124">
        <f t="shared" si="59"/>
        <v>0</v>
      </c>
      <c r="AM163" s="124">
        <f>IF('Member Info'!F160&gt;$T$1,1,0)</f>
        <v>0</v>
      </c>
      <c r="AN163" s="124" t="b">
        <f>IF(ISERROR(T163),ERROR.TYPE(#REF!)=ERROR.TYPE(T163),FALSE)</f>
        <v>0</v>
      </c>
      <c r="AO163" s="124" t="b">
        <f>IF(ISERROR(U163),ERROR.TYPE(#REF!)=ERROR.TYPE(U163),FALSE)</f>
        <v>0</v>
      </c>
      <c r="AP163" s="124">
        <f>IF('Member Info'!F160&gt;'GP1 April 25'!$U$1,1,0)</f>
        <v>0</v>
      </c>
      <c r="AQ163" s="124">
        <f t="shared" si="60"/>
        <v>0</v>
      </c>
      <c r="AR163" s="124">
        <f t="shared" si="61"/>
        <v>0</v>
      </c>
      <c r="AS163" s="124">
        <f t="shared" si="62"/>
        <v>1</v>
      </c>
    </row>
    <row r="164" spans="1:45" x14ac:dyDescent="0.25">
      <c r="A164" s="4">
        <v>133</v>
      </c>
      <c r="B164" s="164">
        <f>'Member Info'!D161</f>
        <v>0</v>
      </c>
      <c r="C164" s="164">
        <f>'Member Info'!E161</f>
        <v>0</v>
      </c>
      <c r="D164" s="164" t="str">
        <f>'Member Info'!G161</f>
        <v/>
      </c>
      <c r="E164" s="165">
        <f>'Member Info'!B161</f>
        <v>0</v>
      </c>
      <c r="F164" s="242"/>
      <c r="G164" s="166" t="str">
        <f>IF(E164=0,"",('Member Info'!K161+'Member Info'!L161))</f>
        <v/>
      </c>
      <c r="H164" s="419"/>
      <c r="I164" s="419"/>
      <c r="J164" s="26"/>
      <c r="K164" s="26"/>
      <c r="L164" s="384" t="str">
        <f>IF(E164=0,"",IF('Member Info'!F161&gt;$U$1,CONCATENATE("Joined with practice on ", TEXT('Member Info'!F161, "DD/MM/YYYY")),IF('Member Info'!N161&lt;&gt;"",IF('Member Info'!N161&lt;$T$1,CONCATENATE("Left Scheme on ", TEXT('Member Info'!N161, "DD/MM/YYYY")),IF(OR(G164="",G164=0),"Error Detected, No rate entered",IF(E164=0,"",IF(F164="","Error Detected, No Pensionable pay",IF(AS164=1,"No Part Time Status Entered",IF(AR164=1,"No Part Time Hours Entered",IF(ISERROR(AD164)," Unknown Values entered.",IF(V164+W164&lt;1,"Acceptable",IF(T164+U164=200, "No Contributions Entered", IF(M164="","Error Detected, Choose reason&gt;",IF(Z164="1",IF(V164=1,"Please Enter Deemed Pensionable Pay","Add Any Relevant Details Above"),"Please Give Details Above"))))))))))),IF(OR(G164="",G164=0),"Error Detected, No rate entered",IF(E164=0,"",IF(F164="","Error Detected, No Pensionable pay",IF(AS164=1,"No Part Time Status Entered",IF(AR164=1,"No Part Time Hours Entered",IF(ISERROR(AD164)," Unknown Values entered.",IF(V164+W164&lt;1,"Acceptable",IF(T164+U164=200, "No Contributions Entered", IF(M164="","Error Detected, Choose reason&gt;",IF(Z164="1",IF(V164=1,"Please Enter Deemed Pensionable Pay","Add relevant Details Above"),"Please give details Above")))))))))))))</f>
        <v/>
      </c>
      <c r="M164" s="260"/>
      <c r="N164" s="91"/>
      <c r="O164" s="91" t="str">
        <f t="shared" si="43"/>
        <v/>
      </c>
      <c r="P164" s="94">
        <f t="shared" si="44"/>
        <v>0</v>
      </c>
      <c r="Q164" s="94">
        <f t="shared" si="44"/>
        <v>0</v>
      </c>
      <c r="R164" s="218">
        <f>(ROUND((F164/100*'Member Info'!$W$2), 2))</f>
        <v>0</v>
      </c>
      <c r="S164" s="218" t="e">
        <f t="shared" si="45"/>
        <v>#VALUE!</v>
      </c>
      <c r="T164" s="218" t="str">
        <f t="shared" si="46"/>
        <v/>
      </c>
      <c r="U164" s="227" t="str">
        <f t="shared" si="47"/>
        <v/>
      </c>
      <c r="V164" s="228" t="str">
        <f t="shared" si="48"/>
        <v/>
      </c>
      <c r="W164" s="228" t="str">
        <f t="shared" si="49"/>
        <v/>
      </c>
      <c r="X164" s="222">
        <f t="shared" si="50"/>
        <v>0</v>
      </c>
      <c r="Y164" s="110">
        <f t="shared" si="51"/>
        <v>0</v>
      </c>
      <c r="Z164" s="235" t="str">
        <f t="shared" si="52"/>
        <v/>
      </c>
      <c r="AA164" s="240" t="b">
        <f t="shared" si="53"/>
        <v>0</v>
      </c>
      <c r="AB164" s="235">
        <f t="shared" si="54"/>
        <v>0</v>
      </c>
      <c r="AC164" s="235">
        <f>IF('Member Info'!N161="",1,"")</f>
        <v>1</v>
      </c>
      <c r="AD164" s="243" t="e">
        <f t="shared" si="55"/>
        <v>#VALUE!</v>
      </c>
      <c r="AE164" s="130" t="str">
        <f t="shared" si="42"/>
        <v/>
      </c>
      <c r="AF164" s="124">
        <f t="shared" si="56"/>
        <v>1</v>
      </c>
      <c r="AG164" s="124" t="str">
        <f>IF('Member Info'!N161&lt;&gt;"",IF(AND('Member Info'!N161&lt;=$U$1,'Member Info'!N161&gt;=$T$1),1,0),"")</f>
        <v/>
      </c>
      <c r="AI164" s="124" t="b">
        <f t="shared" si="57"/>
        <v>0</v>
      </c>
      <c r="AJ164" s="124">
        <f t="shared" si="58"/>
        <v>0</v>
      </c>
      <c r="AL164" s="124">
        <f t="shared" si="59"/>
        <v>0</v>
      </c>
      <c r="AM164" s="124">
        <f>IF('Member Info'!F161&gt;$T$1,1,0)</f>
        <v>0</v>
      </c>
      <c r="AN164" s="124" t="b">
        <f>IF(ISERROR(T164),ERROR.TYPE(#REF!)=ERROR.TYPE(T164),FALSE)</f>
        <v>0</v>
      </c>
      <c r="AO164" s="124" t="b">
        <f>IF(ISERROR(U164),ERROR.TYPE(#REF!)=ERROR.TYPE(U164),FALSE)</f>
        <v>0</v>
      </c>
      <c r="AP164" s="124">
        <f>IF('Member Info'!F161&gt;'GP1 April 25'!$U$1,1,0)</f>
        <v>0</v>
      </c>
      <c r="AQ164" s="124">
        <f t="shared" si="60"/>
        <v>0</v>
      </c>
      <c r="AR164" s="124">
        <f t="shared" si="61"/>
        <v>0</v>
      </c>
      <c r="AS164" s="124">
        <f t="shared" si="62"/>
        <v>1</v>
      </c>
    </row>
    <row r="165" spans="1:45" x14ac:dyDescent="0.25">
      <c r="A165" s="4">
        <v>134</v>
      </c>
      <c r="B165" s="164">
        <f>'Member Info'!D162</f>
        <v>0</v>
      </c>
      <c r="C165" s="164">
        <f>'Member Info'!E162</f>
        <v>0</v>
      </c>
      <c r="D165" s="164" t="str">
        <f>'Member Info'!G162</f>
        <v/>
      </c>
      <c r="E165" s="165">
        <f>'Member Info'!B162</f>
        <v>0</v>
      </c>
      <c r="F165" s="242"/>
      <c r="G165" s="166" t="str">
        <f>IF(E165=0,"",('Member Info'!K162+'Member Info'!L162))</f>
        <v/>
      </c>
      <c r="H165" s="419"/>
      <c r="I165" s="419"/>
      <c r="J165" s="26"/>
      <c r="K165" s="26"/>
      <c r="L165" s="384" t="str">
        <f>IF(E165=0,"",IF('Member Info'!F162&gt;$U$1,CONCATENATE("Joined with practice on ", TEXT('Member Info'!F162, "DD/MM/YYYY")),IF('Member Info'!N162&lt;&gt;"",IF('Member Info'!N162&lt;$T$1,CONCATENATE("Left Scheme on ", TEXT('Member Info'!N162, "DD/MM/YYYY")),IF(OR(G165="",G165=0),"Error Detected, No rate entered",IF(E165=0,"",IF(F165="","Error Detected, No Pensionable pay",IF(AS165=1,"No Part Time Status Entered",IF(AR165=1,"No Part Time Hours Entered",IF(ISERROR(AD165)," Unknown Values entered.",IF(V165+W165&lt;1,"Acceptable",IF(T165+U165=200, "No Contributions Entered", IF(M165="","Error Detected, Choose reason&gt;",IF(Z165="1",IF(V165=1,"Please Enter Deemed Pensionable Pay","Add Any Relevant Details Above"),"Please Give Details Above"))))))))))),IF(OR(G165="",G165=0),"Error Detected, No rate entered",IF(E165=0,"",IF(F165="","Error Detected, No Pensionable pay",IF(AS165=1,"No Part Time Status Entered",IF(AR165=1,"No Part Time Hours Entered",IF(ISERROR(AD165)," Unknown Values entered.",IF(V165+W165&lt;1,"Acceptable",IF(T165+U165=200, "No Contributions Entered", IF(M165="","Error Detected, Choose reason&gt;",IF(Z165="1",IF(V165=1,"Please Enter Deemed Pensionable Pay","Add relevant Details Above"),"Please give details Above")))))))))))))</f>
        <v/>
      </c>
      <c r="M165" s="260"/>
      <c r="N165" s="91"/>
      <c r="O165" s="91" t="str">
        <f t="shared" si="43"/>
        <v/>
      </c>
      <c r="P165" s="94">
        <f t="shared" si="44"/>
        <v>0</v>
      </c>
      <c r="Q165" s="94">
        <f t="shared" si="44"/>
        <v>0</v>
      </c>
      <c r="R165" s="218">
        <f>(ROUND((F165/100*'Member Info'!$W$2), 2))</f>
        <v>0</v>
      </c>
      <c r="S165" s="218" t="e">
        <f t="shared" si="45"/>
        <v>#VALUE!</v>
      </c>
      <c r="T165" s="218" t="str">
        <f t="shared" si="46"/>
        <v/>
      </c>
      <c r="U165" s="227" t="str">
        <f t="shared" si="47"/>
        <v/>
      </c>
      <c r="V165" s="228" t="str">
        <f t="shared" si="48"/>
        <v/>
      </c>
      <c r="W165" s="228" t="str">
        <f t="shared" si="49"/>
        <v/>
      </c>
      <c r="X165" s="222">
        <f t="shared" si="50"/>
        <v>0</v>
      </c>
      <c r="Y165" s="110">
        <f t="shared" si="51"/>
        <v>0</v>
      </c>
      <c r="Z165" s="235" t="str">
        <f t="shared" si="52"/>
        <v/>
      </c>
      <c r="AA165" s="240" t="b">
        <f t="shared" si="53"/>
        <v>0</v>
      </c>
      <c r="AB165" s="235">
        <f t="shared" si="54"/>
        <v>0</v>
      </c>
      <c r="AC165" s="235">
        <f>IF('Member Info'!N162="",1,"")</f>
        <v>1</v>
      </c>
      <c r="AD165" s="243" t="e">
        <f t="shared" si="55"/>
        <v>#VALUE!</v>
      </c>
      <c r="AE165" s="130" t="str">
        <f t="shared" si="42"/>
        <v/>
      </c>
      <c r="AF165" s="124">
        <f t="shared" si="56"/>
        <v>1</v>
      </c>
      <c r="AG165" s="124" t="str">
        <f>IF('Member Info'!N162&lt;&gt;"",IF(AND('Member Info'!N162&lt;=$U$1,'Member Info'!N162&gt;=$T$1),1,0),"")</f>
        <v/>
      </c>
      <c r="AI165" s="124" t="b">
        <f t="shared" si="57"/>
        <v>0</v>
      </c>
      <c r="AJ165" s="124">
        <f t="shared" si="58"/>
        <v>0</v>
      </c>
      <c r="AL165" s="124">
        <f t="shared" si="59"/>
        <v>0</v>
      </c>
      <c r="AM165" s="124">
        <f>IF('Member Info'!F162&gt;$T$1,1,0)</f>
        <v>0</v>
      </c>
      <c r="AN165" s="124" t="b">
        <f>IF(ISERROR(T165),ERROR.TYPE(#REF!)=ERROR.TYPE(T165),FALSE)</f>
        <v>0</v>
      </c>
      <c r="AO165" s="124" t="b">
        <f>IF(ISERROR(U165),ERROR.TYPE(#REF!)=ERROR.TYPE(U165),FALSE)</f>
        <v>0</v>
      </c>
      <c r="AP165" s="124">
        <f>IF('Member Info'!F162&gt;'GP1 April 25'!$U$1,1,0)</f>
        <v>0</v>
      </c>
      <c r="AQ165" s="124">
        <f t="shared" si="60"/>
        <v>0</v>
      </c>
      <c r="AR165" s="124">
        <f t="shared" si="61"/>
        <v>0</v>
      </c>
      <c r="AS165" s="124">
        <f t="shared" si="62"/>
        <v>1</v>
      </c>
    </row>
    <row r="166" spans="1:45" x14ac:dyDescent="0.25">
      <c r="A166" s="4">
        <v>135</v>
      </c>
      <c r="B166" s="164">
        <f>'Member Info'!D163</f>
        <v>0</v>
      </c>
      <c r="C166" s="164">
        <f>'Member Info'!E163</f>
        <v>0</v>
      </c>
      <c r="D166" s="164" t="str">
        <f>'Member Info'!G163</f>
        <v/>
      </c>
      <c r="E166" s="165">
        <f>'Member Info'!B163</f>
        <v>0</v>
      </c>
      <c r="F166" s="242"/>
      <c r="G166" s="166" t="str">
        <f>IF(E166=0,"",('Member Info'!K163+'Member Info'!L163))</f>
        <v/>
      </c>
      <c r="H166" s="419"/>
      <c r="I166" s="419"/>
      <c r="J166" s="26"/>
      <c r="K166" s="26"/>
      <c r="L166" s="384" t="str">
        <f>IF(E166=0,"",IF('Member Info'!F163&gt;$U$1,CONCATENATE("Joined with practice on ", TEXT('Member Info'!F163, "DD/MM/YYYY")),IF('Member Info'!N163&lt;&gt;"",IF('Member Info'!N163&lt;$T$1,CONCATENATE("Left Scheme on ", TEXT('Member Info'!N163, "DD/MM/YYYY")),IF(OR(G166="",G166=0),"Error Detected, No rate entered",IF(E166=0,"",IF(F166="","Error Detected, No Pensionable pay",IF(AS166=1,"No Part Time Status Entered",IF(AR166=1,"No Part Time Hours Entered",IF(ISERROR(AD166)," Unknown Values entered.",IF(V166+W166&lt;1,"Acceptable",IF(T166+U166=200, "No Contributions Entered", IF(M166="","Error Detected, Choose reason&gt;",IF(Z166="1",IF(V166=1,"Please Enter Deemed Pensionable Pay","Add Any Relevant Details Above"),"Please Give Details Above"))))))))))),IF(OR(G166="",G166=0),"Error Detected, No rate entered",IF(E166=0,"",IF(F166="","Error Detected, No Pensionable pay",IF(AS166=1,"No Part Time Status Entered",IF(AR166=1,"No Part Time Hours Entered",IF(ISERROR(AD166)," Unknown Values entered.",IF(V166+W166&lt;1,"Acceptable",IF(T166+U166=200, "No Contributions Entered", IF(M166="","Error Detected, Choose reason&gt;",IF(Z166="1",IF(V166=1,"Please Enter Deemed Pensionable Pay","Add relevant Details Above"),"Please give details Above")))))))))))))</f>
        <v/>
      </c>
      <c r="M166" s="260"/>
      <c r="N166" s="91"/>
      <c r="O166" s="91" t="str">
        <f t="shared" si="43"/>
        <v/>
      </c>
      <c r="P166" s="94">
        <f t="shared" si="44"/>
        <v>0</v>
      </c>
      <c r="Q166" s="94">
        <f t="shared" si="44"/>
        <v>0</v>
      </c>
      <c r="R166" s="218">
        <f>(ROUND((F166/100*'Member Info'!$W$2), 2))</f>
        <v>0</v>
      </c>
      <c r="S166" s="218" t="e">
        <f t="shared" si="45"/>
        <v>#VALUE!</v>
      </c>
      <c r="T166" s="218" t="str">
        <f t="shared" si="46"/>
        <v/>
      </c>
      <c r="U166" s="227" t="str">
        <f t="shared" si="47"/>
        <v/>
      </c>
      <c r="V166" s="228" t="str">
        <f t="shared" si="48"/>
        <v/>
      </c>
      <c r="W166" s="228" t="str">
        <f t="shared" si="49"/>
        <v/>
      </c>
      <c r="X166" s="222">
        <f t="shared" si="50"/>
        <v>0</v>
      </c>
      <c r="Y166" s="110">
        <f t="shared" si="51"/>
        <v>0</v>
      </c>
      <c r="Z166" s="235" t="str">
        <f t="shared" si="52"/>
        <v/>
      </c>
      <c r="AA166" s="240" t="b">
        <f t="shared" si="53"/>
        <v>0</v>
      </c>
      <c r="AB166" s="235">
        <f t="shared" si="54"/>
        <v>0</v>
      </c>
      <c r="AC166" s="235">
        <f>IF('Member Info'!N163="",1,"")</f>
        <v>1</v>
      </c>
      <c r="AD166" s="243" t="e">
        <f t="shared" si="55"/>
        <v>#VALUE!</v>
      </c>
      <c r="AE166" s="130" t="str">
        <f t="shared" si="42"/>
        <v/>
      </c>
      <c r="AF166" s="124">
        <f t="shared" si="56"/>
        <v>1</v>
      </c>
      <c r="AG166" s="124" t="str">
        <f>IF('Member Info'!N163&lt;&gt;"",IF(AND('Member Info'!N163&lt;=$U$1,'Member Info'!N163&gt;=$T$1),1,0),"")</f>
        <v/>
      </c>
      <c r="AI166" s="124" t="b">
        <f t="shared" si="57"/>
        <v>0</v>
      </c>
      <c r="AJ166" s="124">
        <f t="shared" si="58"/>
        <v>0</v>
      </c>
      <c r="AL166" s="124">
        <f t="shared" si="59"/>
        <v>0</v>
      </c>
      <c r="AM166" s="124">
        <f>IF('Member Info'!F163&gt;$T$1,1,0)</f>
        <v>0</v>
      </c>
      <c r="AN166" s="124" t="b">
        <f>IF(ISERROR(T166),ERROR.TYPE(#REF!)=ERROR.TYPE(T166),FALSE)</f>
        <v>0</v>
      </c>
      <c r="AO166" s="124" t="b">
        <f>IF(ISERROR(U166),ERROR.TYPE(#REF!)=ERROR.TYPE(U166),FALSE)</f>
        <v>0</v>
      </c>
      <c r="AP166" s="124">
        <f>IF('Member Info'!F163&gt;'GP1 April 25'!$U$1,1,0)</f>
        <v>0</v>
      </c>
      <c r="AQ166" s="124">
        <f t="shared" si="60"/>
        <v>0</v>
      </c>
      <c r="AR166" s="124">
        <f t="shared" si="61"/>
        <v>0</v>
      </c>
      <c r="AS166" s="124">
        <f t="shared" si="62"/>
        <v>1</v>
      </c>
    </row>
    <row r="167" spans="1:45" x14ac:dyDescent="0.25">
      <c r="A167" s="4">
        <v>136</v>
      </c>
      <c r="B167" s="164">
        <f>'Member Info'!D164</f>
        <v>0</v>
      </c>
      <c r="C167" s="164">
        <f>'Member Info'!E164</f>
        <v>0</v>
      </c>
      <c r="D167" s="164" t="str">
        <f>'Member Info'!G164</f>
        <v/>
      </c>
      <c r="E167" s="165">
        <f>'Member Info'!B164</f>
        <v>0</v>
      </c>
      <c r="F167" s="242"/>
      <c r="G167" s="166" t="str">
        <f>IF(E167=0,"",('Member Info'!K164+'Member Info'!L164))</f>
        <v/>
      </c>
      <c r="H167" s="419"/>
      <c r="I167" s="419"/>
      <c r="J167" s="26"/>
      <c r="K167" s="26"/>
      <c r="L167" s="384" t="str">
        <f>IF(E167=0,"",IF('Member Info'!F164&gt;$U$1,CONCATENATE("Joined with practice on ", TEXT('Member Info'!F164, "DD/MM/YYYY")),IF('Member Info'!N164&lt;&gt;"",IF('Member Info'!N164&lt;$T$1,CONCATENATE("Left Scheme on ", TEXT('Member Info'!N164, "DD/MM/YYYY")),IF(OR(G167="",G167=0),"Error Detected, No rate entered",IF(E167=0,"",IF(F167="","Error Detected, No Pensionable pay",IF(AS167=1,"No Part Time Status Entered",IF(AR167=1,"No Part Time Hours Entered",IF(ISERROR(AD167)," Unknown Values entered.",IF(V167+W167&lt;1,"Acceptable",IF(T167+U167=200, "No Contributions Entered", IF(M167="","Error Detected, Choose reason&gt;",IF(Z167="1",IF(V167=1,"Please Enter Deemed Pensionable Pay","Add Any Relevant Details Above"),"Please Give Details Above"))))))))))),IF(OR(G167="",G167=0),"Error Detected, No rate entered",IF(E167=0,"",IF(F167="","Error Detected, No Pensionable pay",IF(AS167=1,"No Part Time Status Entered",IF(AR167=1,"No Part Time Hours Entered",IF(ISERROR(AD167)," Unknown Values entered.",IF(V167+W167&lt;1,"Acceptable",IF(T167+U167=200, "No Contributions Entered", IF(M167="","Error Detected, Choose reason&gt;",IF(Z167="1",IF(V167=1,"Please Enter Deemed Pensionable Pay","Add relevant Details Above"),"Please give details Above")))))))))))))</f>
        <v/>
      </c>
      <c r="M167" s="260"/>
      <c r="N167" s="91"/>
      <c r="O167" s="91" t="str">
        <f t="shared" si="43"/>
        <v/>
      </c>
      <c r="P167" s="94">
        <f t="shared" si="44"/>
        <v>0</v>
      </c>
      <c r="Q167" s="94">
        <f t="shared" si="44"/>
        <v>0</v>
      </c>
      <c r="R167" s="218">
        <f>(ROUND((F167/100*'Member Info'!$W$2), 2))</f>
        <v>0</v>
      </c>
      <c r="S167" s="218" t="e">
        <f t="shared" si="45"/>
        <v>#VALUE!</v>
      </c>
      <c r="T167" s="218" t="str">
        <f t="shared" si="46"/>
        <v/>
      </c>
      <c r="U167" s="227" t="str">
        <f t="shared" si="47"/>
        <v/>
      </c>
      <c r="V167" s="228" t="str">
        <f t="shared" si="48"/>
        <v/>
      </c>
      <c r="W167" s="228" t="str">
        <f t="shared" si="49"/>
        <v/>
      </c>
      <c r="X167" s="222">
        <f t="shared" si="50"/>
        <v>0</v>
      </c>
      <c r="Y167" s="110">
        <f t="shared" si="51"/>
        <v>0</v>
      </c>
      <c r="Z167" s="235" t="str">
        <f t="shared" si="52"/>
        <v/>
      </c>
      <c r="AA167" s="240" t="b">
        <f t="shared" si="53"/>
        <v>0</v>
      </c>
      <c r="AB167" s="235">
        <f t="shared" si="54"/>
        <v>0</v>
      </c>
      <c r="AC167" s="235">
        <f>IF('Member Info'!N164="",1,"")</f>
        <v>1</v>
      </c>
      <c r="AD167" s="243" t="e">
        <f t="shared" si="55"/>
        <v>#VALUE!</v>
      </c>
      <c r="AE167" s="130" t="str">
        <f t="shared" si="42"/>
        <v/>
      </c>
      <c r="AF167" s="124">
        <f t="shared" si="56"/>
        <v>1</v>
      </c>
      <c r="AG167" s="124" t="str">
        <f>IF('Member Info'!N164&lt;&gt;"",IF(AND('Member Info'!N164&lt;=$U$1,'Member Info'!N164&gt;=$T$1),1,0),"")</f>
        <v/>
      </c>
      <c r="AI167" s="124" t="b">
        <f t="shared" si="57"/>
        <v>0</v>
      </c>
      <c r="AJ167" s="124">
        <f t="shared" si="58"/>
        <v>0</v>
      </c>
      <c r="AL167" s="124">
        <f t="shared" si="59"/>
        <v>0</v>
      </c>
      <c r="AM167" s="124">
        <f>IF('Member Info'!F164&gt;$T$1,1,0)</f>
        <v>0</v>
      </c>
      <c r="AN167" s="124" t="b">
        <f>IF(ISERROR(T167),ERROR.TYPE(#REF!)=ERROR.TYPE(T167),FALSE)</f>
        <v>0</v>
      </c>
      <c r="AO167" s="124" t="b">
        <f>IF(ISERROR(U167),ERROR.TYPE(#REF!)=ERROR.TYPE(U167),FALSE)</f>
        <v>0</v>
      </c>
      <c r="AP167" s="124">
        <f>IF('Member Info'!F164&gt;'GP1 April 25'!$U$1,1,0)</f>
        <v>0</v>
      </c>
      <c r="AQ167" s="124">
        <f t="shared" si="60"/>
        <v>0</v>
      </c>
      <c r="AR167" s="124">
        <f t="shared" si="61"/>
        <v>0</v>
      </c>
      <c r="AS167" s="124">
        <f t="shared" si="62"/>
        <v>1</v>
      </c>
    </row>
    <row r="168" spans="1:45" x14ac:dyDescent="0.25">
      <c r="A168" s="4">
        <v>137</v>
      </c>
      <c r="B168" s="164">
        <f>'Member Info'!D165</f>
        <v>0</v>
      </c>
      <c r="C168" s="164">
        <f>'Member Info'!E165</f>
        <v>0</v>
      </c>
      <c r="D168" s="164" t="str">
        <f>'Member Info'!G165</f>
        <v/>
      </c>
      <c r="E168" s="165">
        <f>'Member Info'!B165</f>
        <v>0</v>
      </c>
      <c r="F168" s="242"/>
      <c r="G168" s="166" t="str">
        <f>IF(E168=0,"",('Member Info'!K165+'Member Info'!L165))</f>
        <v/>
      </c>
      <c r="H168" s="419"/>
      <c r="I168" s="419"/>
      <c r="J168" s="26"/>
      <c r="K168" s="26"/>
      <c r="L168" s="384" t="str">
        <f>IF(E168=0,"",IF('Member Info'!F165&gt;$U$1,CONCATENATE("Joined with practice on ", TEXT('Member Info'!F165, "DD/MM/YYYY")),IF('Member Info'!N165&lt;&gt;"",IF('Member Info'!N165&lt;$T$1,CONCATENATE("Left Scheme on ", TEXT('Member Info'!N165, "DD/MM/YYYY")),IF(OR(G168="",G168=0),"Error Detected, No rate entered",IF(E168=0,"",IF(F168="","Error Detected, No Pensionable pay",IF(AS168=1,"No Part Time Status Entered",IF(AR168=1,"No Part Time Hours Entered",IF(ISERROR(AD168)," Unknown Values entered.",IF(V168+W168&lt;1,"Acceptable",IF(T168+U168=200, "No Contributions Entered", IF(M168="","Error Detected, Choose reason&gt;",IF(Z168="1",IF(V168=1,"Please Enter Deemed Pensionable Pay","Add Any Relevant Details Above"),"Please Give Details Above"))))))))))),IF(OR(G168="",G168=0),"Error Detected, No rate entered",IF(E168=0,"",IF(F168="","Error Detected, No Pensionable pay",IF(AS168=1,"No Part Time Status Entered",IF(AR168=1,"No Part Time Hours Entered",IF(ISERROR(AD168)," Unknown Values entered.",IF(V168+W168&lt;1,"Acceptable",IF(T168+U168=200, "No Contributions Entered", IF(M168="","Error Detected, Choose reason&gt;",IF(Z168="1",IF(V168=1,"Please Enter Deemed Pensionable Pay","Add relevant Details Above"),"Please give details Above")))))))))))))</f>
        <v/>
      </c>
      <c r="M168" s="260"/>
      <c r="N168" s="91"/>
      <c r="O168" s="91" t="str">
        <f t="shared" si="43"/>
        <v/>
      </c>
      <c r="P168" s="94">
        <f t="shared" si="44"/>
        <v>0</v>
      </c>
      <c r="Q168" s="94">
        <f t="shared" si="44"/>
        <v>0</v>
      </c>
      <c r="R168" s="218">
        <f>(ROUND((F168/100*'Member Info'!$W$2), 2))</f>
        <v>0</v>
      </c>
      <c r="S168" s="218" t="e">
        <f t="shared" si="45"/>
        <v>#VALUE!</v>
      </c>
      <c r="T168" s="218" t="str">
        <f t="shared" si="46"/>
        <v/>
      </c>
      <c r="U168" s="227" t="str">
        <f t="shared" si="47"/>
        <v/>
      </c>
      <c r="V168" s="228" t="str">
        <f t="shared" si="48"/>
        <v/>
      </c>
      <c r="W168" s="228" t="str">
        <f t="shared" si="49"/>
        <v/>
      </c>
      <c r="X168" s="222">
        <f t="shared" si="50"/>
        <v>0</v>
      </c>
      <c r="Y168" s="110">
        <f t="shared" si="51"/>
        <v>0</v>
      </c>
      <c r="Z168" s="235" t="str">
        <f t="shared" si="52"/>
        <v/>
      </c>
      <c r="AA168" s="240" t="b">
        <f t="shared" si="53"/>
        <v>0</v>
      </c>
      <c r="AB168" s="235">
        <f t="shared" si="54"/>
        <v>0</v>
      </c>
      <c r="AC168" s="235">
        <f>IF('Member Info'!N165="",1,"")</f>
        <v>1</v>
      </c>
      <c r="AD168" s="243" t="e">
        <f t="shared" si="55"/>
        <v>#VALUE!</v>
      </c>
      <c r="AE168" s="130" t="str">
        <f t="shared" si="42"/>
        <v/>
      </c>
      <c r="AF168" s="124">
        <f t="shared" si="56"/>
        <v>1</v>
      </c>
      <c r="AG168" s="124" t="str">
        <f>IF('Member Info'!N165&lt;&gt;"",IF(AND('Member Info'!N165&lt;=$U$1,'Member Info'!N165&gt;=$T$1),1,0),"")</f>
        <v/>
      </c>
      <c r="AI168" s="124" t="b">
        <f t="shared" si="57"/>
        <v>0</v>
      </c>
      <c r="AJ168" s="124">
        <f t="shared" si="58"/>
        <v>0</v>
      </c>
      <c r="AL168" s="124">
        <f t="shared" si="59"/>
        <v>0</v>
      </c>
      <c r="AM168" s="124">
        <f>IF('Member Info'!F165&gt;$T$1,1,0)</f>
        <v>0</v>
      </c>
      <c r="AN168" s="124" t="b">
        <f>IF(ISERROR(T168),ERROR.TYPE(#REF!)=ERROR.TYPE(T168),FALSE)</f>
        <v>0</v>
      </c>
      <c r="AO168" s="124" t="b">
        <f>IF(ISERROR(U168),ERROR.TYPE(#REF!)=ERROR.TYPE(U168),FALSE)</f>
        <v>0</v>
      </c>
      <c r="AP168" s="124">
        <f>IF('Member Info'!F165&gt;'GP1 April 25'!$U$1,1,0)</f>
        <v>0</v>
      </c>
      <c r="AQ168" s="124">
        <f t="shared" si="60"/>
        <v>0</v>
      </c>
      <c r="AR168" s="124">
        <f t="shared" si="61"/>
        <v>0</v>
      </c>
      <c r="AS168" s="124">
        <f t="shared" si="62"/>
        <v>1</v>
      </c>
    </row>
    <row r="169" spans="1:45" x14ac:dyDescent="0.25">
      <c r="A169" s="4">
        <v>138</v>
      </c>
      <c r="B169" s="164">
        <f>'Member Info'!D166</f>
        <v>0</v>
      </c>
      <c r="C169" s="164">
        <f>'Member Info'!E166</f>
        <v>0</v>
      </c>
      <c r="D169" s="164" t="str">
        <f>'Member Info'!G166</f>
        <v/>
      </c>
      <c r="E169" s="165">
        <f>'Member Info'!B166</f>
        <v>0</v>
      </c>
      <c r="F169" s="242"/>
      <c r="G169" s="166" t="str">
        <f>IF(E169=0,"",('Member Info'!K166+'Member Info'!L166))</f>
        <v/>
      </c>
      <c r="H169" s="419"/>
      <c r="I169" s="419"/>
      <c r="J169" s="26"/>
      <c r="K169" s="26"/>
      <c r="L169" s="384" t="str">
        <f>IF(E169=0,"",IF('Member Info'!F166&gt;$U$1,CONCATENATE("Joined with practice on ", TEXT('Member Info'!F166, "DD/MM/YYYY")),IF('Member Info'!N166&lt;&gt;"",IF('Member Info'!N166&lt;$T$1,CONCATENATE("Left Scheme on ", TEXT('Member Info'!N166, "DD/MM/YYYY")),IF(OR(G169="",G169=0),"Error Detected, No rate entered",IF(E169=0,"",IF(F169="","Error Detected, No Pensionable pay",IF(AS169=1,"No Part Time Status Entered",IF(AR169=1,"No Part Time Hours Entered",IF(ISERROR(AD169)," Unknown Values entered.",IF(V169+W169&lt;1,"Acceptable",IF(T169+U169=200, "No Contributions Entered", IF(M169="","Error Detected, Choose reason&gt;",IF(Z169="1",IF(V169=1,"Please Enter Deemed Pensionable Pay","Add Any Relevant Details Above"),"Please Give Details Above"))))))))))),IF(OR(G169="",G169=0),"Error Detected, No rate entered",IF(E169=0,"",IF(F169="","Error Detected, No Pensionable pay",IF(AS169=1,"No Part Time Status Entered",IF(AR169=1,"No Part Time Hours Entered",IF(ISERROR(AD169)," Unknown Values entered.",IF(V169+W169&lt;1,"Acceptable",IF(T169+U169=200, "No Contributions Entered", IF(M169="","Error Detected, Choose reason&gt;",IF(Z169="1",IF(V169=1,"Please Enter Deemed Pensionable Pay","Add relevant Details Above"),"Please give details Above")))))))))))))</f>
        <v/>
      </c>
      <c r="M169" s="260"/>
      <c r="N169" s="91"/>
      <c r="O169" s="91" t="str">
        <f t="shared" si="43"/>
        <v/>
      </c>
      <c r="P169" s="94">
        <f t="shared" si="44"/>
        <v>0</v>
      </c>
      <c r="Q169" s="94">
        <f t="shared" si="44"/>
        <v>0</v>
      </c>
      <c r="R169" s="218">
        <f>(ROUND((F169/100*'Member Info'!$W$2), 2))</f>
        <v>0</v>
      </c>
      <c r="S169" s="218" t="e">
        <f t="shared" si="45"/>
        <v>#VALUE!</v>
      </c>
      <c r="T169" s="218" t="str">
        <f t="shared" si="46"/>
        <v/>
      </c>
      <c r="U169" s="227" t="str">
        <f t="shared" si="47"/>
        <v/>
      </c>
      <c r="V169" s="228" t="str">
        <f t="shared" si="48"/>
        <v/>
      </c>
      <c r="W169" s="228" t="str">
        <f t="shared" si="49"/>
        <v/>
      </c>
      <c r="X169" s="222">
        <f t="shared" si="50"/>
        <v>0</v>
      </c>
      <c r="Y169" s="110">
        <f t="shared" si="51"/>
        <v>0</v>
      </c>
      <c r="Z169" s="235" t="str">
        <f t="shared" si="52"/>
        <v/>
      </c>
      <c r="AA169" s="240" t="b">
        <f t="shared" si="53"/>
        <v>0</v>
      </c>
      <c r="AB169" s="235">
        <f t="shared" si="54"/>
        <v>0</v>
      </c>
      <c r="AC169" s="235">
        <f>IF('Member Info'!N166="",1,"")</f>
        <v>1</v>
      </c>
      <c r="AD169" s="243" t="e">
        <f t="shared" si="55"/>
        <v>#VALUE!</v>
      </c>
      <c r="AE169" s="130" t="str">
        <f t="shared" si="42"/>
        <v/>
      </c>
      <c r="AF169" s="124">
        <f t="shared" si="56"/>
        <v>1</v>
      </c>
      <c r="AG169" s="124" t="str">
        <f>IF('Member Info'!N166&lt;&gt;"",IF(AND('Member Info'!N166&lt;=$U$1,'Member Info'!N166&gt;=$T$1),1,0),"")</f>
        <v/>
      </c>
      <c r="AI169" s="124" t="b">
        <f t="shared" si="57"/>
        <v>0</v>
      </c>
      <c r="AJ169" s="124">
        <f t="shared" si="58"/>
        <v>0</v>
      </c>
      <c r="AL169" s="124">
        <f t="shared" si="59"/>
        <v>0</v>
      </c>
      <c r="AM169" s="124">
        <f>IF('Member Info'!F166&gt;$T$1,1,0)</f>
        <v>0</v>
      </c>
      <c r="AN169" s="124" t="b">
        <f>IF(ISERROR(T169),ERROR.TYPE(#REF!)=ERROR.TYPE(T169),FALSE)</f>
        <v>0</v>
      </c>
      <c r="AO169" s="124" t="b">
        <f>IF(ISERROR(U169),ERROR.TYPE(#REF!)=ERROR.TYPE(U169),FALSE)</f>
        <v>0</v>
      </c>
      <c r="AP169" s="124">
        <f>IF('Member Info'!F166&gt;'GP1 April 25'!$U$1,1,0)</f>
        <v>0</v>
      </c>
      <c r="AQ169" s="124">
        <f t="shared" si="60"/>
        <v>0</v>
      </c>
      <c r="AR169" s="124">
        <f t="shared" si="61"/>
        <v>0</v>
      </c>
      <c r="AS169" s="124">
        <f t="shared" si="62"/>
        <v>1</v>
      </c>
    </row>
    <row r="170" spans="1:45" x14ac:dyDescent="0.25">
      <c r="A170" s="4">
        <v>139</v>
      </c>
      <c r="B170" s="164">
        <f>'Member Info'!D167</f>
        <v>0</v>
      </c>
      <c r="C170" s="164">
        <f>'Member Info'!E167</f>
        <v>0</v>
      </c>
      <c r="D170" s="164" t="str">
        <f>'Member Info'!G167</f>
        <v/>
      </c>
      <c r="E170" s="165">
        <f>'Member Info'!B167</f>
        <v>0</v>
      </c>
      <c r="F170" s="242"/>
      <c r="G170" s="166" t="str">
        <f>IF(E170=0,"",('Member Info'!K167+'Member Info'!L167))</f>
        <v/>
      </c>
      <c r="H170" s="419"/>
      <c r="I170" s="419"/>
      <c r="J170" s="26"/>
      <c r="K170" s="26"/>
      <c r="L170" s="384" t="str">
        <f>IF(E170=0,"",IF('Member Info'!F167&gt;$U$1,CONCATENATE("Joined with practice on ", TEXT('Member Info'!F167, "DD/MM/YYYY")),IF('Member Info'!N167&lt;&gt;"",IF('Member Info'!N167&lt;$T$1,CONCATENATE("Left Scheme on ", TEXT('Member Info'!N167, "DD/MM/YYYY")),IF(OR(G170="",G170=0),"Error Detected, No rate entered",IF(E170=0,"",IF(F170="","Error Detected, No Pensionable pay",IF(AS170=1,"No Part Time Status Entered",IF(AR170=1,"No Part Time Hours Entered",IF(ISERROR(AD170)," Unknown Values entered.",IF(V170+W170&lt;1,"Acceptable",IF(T170+U170=200, "No Contributions Entered", IF(M170="","Error Detected, Choose reason&gt;",IF(Z170="1",IF(V170=1,"Please Enter Deemed Pensionable Pay","Add Any Relevant Details Above"),"Please Give Details Above"))))))))))),IF(OR(G170="",G170=0),"Error Detected, No rate entered",IF(E170=0,"",IF(F170="","Error Detected, No Pensionable pay",IF(AS170=1,"No Part Time Status Entered",IF(AR170=1,"No Part Time Hours Entered",IF(ISERROR(AD170)," Unknown Values entered.",IF(V170+W170&lt;1,"Acceptable",IF(T170+U170=200, "No Contributions Entered", IF(M170="","Error Detected, Choose reason&gt;",IF(Z170="1",IF(V170=1,"Please Enter Deemed Pensionable Pay","Add relevant Details Above"),"Please give details Above")))))))))))))</f>
        <v/>
      </c>
      <c r="M170" s="260"/>
      <c r="N170" s="91"/>
      <c r="O170" s="91" t="str">
        <f t="shared" si="43"/>
        <v/>
      </c>
      <c r="P170" s="94">
        <f t="shared" si="44"/>
        <v>0</v>
      </c>
      <c r="Q170" s="94">
        <f t="shared" si="44"/>
        <v>0</v>
      </c>
      <c r="R170" s="218">
        <f>(ROUND((F170/100*'Member Info'!$W$2), 2))</f>
        <v>0</v>
      </c>
      <c r="S170" s="218" t="e">
        <f t="shared" si="45"/>
        <v>#VALUE!</v>
      </c>
      <c r="T170" s="218" t="str">
        <f t="shared" si="46"/>
        <v/>
      </c>
      <c r="U170" s="227" t="str">
        <f t="shared" si="47"/>
        <v/>
      </c>
      <c r="V170" s="228" t="str">
        <f t="shared" si="48"/>
        <v/>
      </c>
      <c r="W170" s="228" t="str">
        <f t="shared" si="49"/>
        <v/>
      </c>
      <c r="X170" s="222">
        <f t="shared" si="50"/>
        <v>0</v>
      </c>
      <c r="Y170" s="110">
        <f t="shared" si="51"/>
        <v>0</v>
      </c>
      <c r="Z170" s="235" t="str">
        <f t="shared" si="52"/>
        <v/>
      </c>
      <c r="AA170" s="240" t="b">
        <f t="shared" si="53"/>
        <v>0</v>
      </c>
      <c r="AB170" s="235">
        <f t="shared" si="54"/>
        <v>0</v>
      </c>
      <c r="AC170" s="235">
        <f>IF('Member Info'!N167="",1,"")</f>
        <v>1</v>
      </c>
      <c r="AD170" s="243" t="e">
        <f t="shared" si="55"/>
        <v>#VALUE!</v>
      </c>
      <c r="AE170" s="130" t="str">
        <f t="shared" si="42"/>
        <v/>
      </c>
      <c r="AF170" s="124">
        <f t="shared" si="56"/>
        <v>1</v>
      </c>
      <c r="AG170" s="124" t="str">
        <f>IF('Member Info'!N167&lt;&gt;"",IF(AND('Member Info'!N167&lt;=$U$1,'Member Info'!N167&gt;=$T$1),1,0),"")</f>
        <v/>
      </c>
      <c r="AI170" s="124" t="b">
        <f t="shared" si="57"/>
        <v>0</v>
      </c>
      <c r="AJ170" s="124">
        <f t="shared" si="58"/>
        <v>0</v>
      </c>
      <c r="AL170" s="124">
        <f t="shared" si="59"/>
        <v>0</v>
      </c>
      <c r="AM170" s="124">
        <f>IF('Member Info'!F167&gt;$T$1,1,0)</f>
        <v>0</v>
      </c>
      <c r="AN170" s="124" t="b">
        <f>IF(ISERROR(T170),ERROR.TYPE(#REF!)=ERROR.TYPE(T170),FALSE)</f>
        <v>0</v>
      </c>
      <c r="AO170" s="124" t="b">
        <f>IF(ISERROR(U170),ERROR.TYPE(#REF!)=ERROR.TYPE(U170),FALSE)</f>
        <v>0</v>
      </c>
      <c r="AP170" s="124">
        <f>IF('Member Info'!F167&gt;'GP1 April 25'!$U$1,1,0)</f>
        <v>0</v>
      </c>
      <c r="AQ170" s="124">
        <f t="shared" si="60"/>
        <v>0</v>
      </c>
      <c r="AR170" s="124">
        <f t="shared" si="61"/>
        <v>0</v>
      </c>
      <c r="AS170" s="124">
        <f t="shared" si="62"/>
        <v>1</v>
      </c>
    </row>
    <row r="171" spans="1:45" x14ac:dyDescent="0.25">
      <c r="A171" s="4">
        <v>140</v>
      </c>
      <c r="B171" s="164">
        <f>'Member Info'!D168</f>
        <v>0</v>
      </c>
      <c r="C171" s="164">
        <f>'Member Info'!E168</f>
        <v>0</v>
      </c>
      <c r="D171" s="164" t="str">
        <f>'Member Info'!G168</f>
        <v/>
      </c>
      <c r="E171" s="165">
        <f>'Member Info'!B168</f>
        <v>0</v>
      </c>
      <c r="F171" s="242"/>
      <c r="G171" s="166" t="str">
        <f>IF(E171=0,"",('Member Info'!K168+'Member Info'!L168))</f>
        <v/>
      </c>
      <c r="H171" s="419"/>
      <c r="I171" s="419"/>
      <c r="J171" s="26"/>
      <c r="K171" s="26"/>
      <c r="L171" s="384" t="str">
        <f>IF(E171=0,"",IF('Member Info'!F168&gt;$U$1,CONCATENATE("Joined with practice on ", TEXT('Member Info'!F168, "DD/MM/YYYY")),IF('Member Info'!N168&lt;&gt;"",IF('Member Info'!N168&lt;$T$1,CONCATENATE("Left Scheme on ", TEXT('Member Info'!N168, "DD/MM/YYYY")),IF(OR(G171="",G171=0),"Error Detected, No rate entered",IF(E171=0,"",IF(F171="","Error Detected, No Pensionable pay",IF(AS171=1,"No Part Time Status Entered",IF(AR171=1,"No Part Time Hours Entered",IF(ISERROR(AD171)," Unknown Values entered.",IF(V171+W171&lt;1,"Acceptable",IF(T171+U171=200, "No Contributions Entered", IF(M171="","Error Detected, Choose reason&gt;",IF(Z171="1",IF(V171=1,"Please Enter Deemed Pensionable Pay","Add Any Relevant Details Above"),"Please Give Details Above"))))))))))),IF(OR(G171="",G171=0),"Error Detected, No rate entered",IF(E171=0,"",IF(F171="","Error Detected, No Pensionable pay",IF(AS171=1,"No Part Time Status Entered",IF(AR171=1,"No Part Time Hours Entered",IF(ISERROR(AD171)," Unknown Values entered.",IF(V171+W171&lt;1,"Acceptable",IF(T171+U171=200, "No Contributions Entered", IF(M171="","Error Detected, Choose reason&gt;",IF(Z171="1",IF(V171=1,"Please Enter Deemed Pensionable Pay","Add relevant Details Above"),"Please give details Above")))))))))))))</f>
        <v/>
      </c>
      <c r="M171" s="260"/>
      <c r="N171" s="91"/>
      <c r="O171" s="91" t="str">
        <f t="shared" si="43"/>
        <v/>
      </c>
      <c r="P171" s="94">
        <f t="shared" si="44"/>
        <v>0</v>
      </c>
      <c r="Q171" s="94">
        <f t="shared" si="44"/>
        <v>0</v>
      </c>
      <c r="R171" s="218">
        <f>(ROUND((F171/100*'Member Info'!$W$2), 2))</f>
        <v>0</v>
      </c>
      <c r="S171" s="218" t="e">
        <f t="shared" si="45"/>
        <v>#VALUE!</v>
      </c>
      <c r="T171" s="218" t="str">
        <f t="shared" si="46"/>
        <v/>
      </c>
      <c r="U171" s="227" t="str">
        <f t="shared" si="47"/>
        <v/>
      </c>
      <c r="V171" s="228" t="str">
        <f t="shared" si="48"/>
        <v/>
      </c>
      <c r="W171" s="228" t="str">
        <f t="shared" si="49"/>
        <v/>
      </c>
      <c r="X171" s="222">
        <f t="shared" si="50"/>
        <v>0</v>
      </c>
      <c r="Y171" s="110">
        <f t="shared" si="51"/>
        <v>0</v>
      </c>
      <c r="Z171" s="235" t="str">
        <f t="shared" si="52"/>
        <v/>
      </c>
      <c r="AA171" s="240" t="b">
        <f t="shared" si="53"/>
        <v>0</v>
      </c>
      <c r="AB171" s="235">
        <f t="shared" si="54"/>
        <v>0</v>
      </c>
      <c r="AC171" s="235">
        <f>IF('Member Info'!N168="",1,"")</f>
        <v>1</v>
      </c>
      <c r="AD171" s="243" t="e">
        <f t="shared" si="55"/>
        <v>#VALUE!</v>
      </c>
      <c r="AE171" s="130" t="str">
        <f t="shared" si="42"/>
        <v/>
      </c>
      <c r="AF171" s="124">
        <f t="shared" si="56"/>
        <v>1</v>
      </c>
      <c r="AG171" s="124" t="str">
        <f>IF('Member Info'!N168&lt;&gt;"",IF(AND('Member Info'!N168&lt;=$U$1,'Member Info'!N168&gt;=$T$1),1,0),"")</f>
        <v/>
      </c>
      <c r="AI171" s="124" t="b">
        <f t="shared" si="57"/>
        <v>0</v>
      </c>
      <c r="AJ171" s="124">
        <f t="shared" si="58"/>
        <v>0</v>
      </c>
      <c r="AL171" s="124">
        <f t="shared" si="59"/>
        <v>0</v>
      </c>
      <c r="AM171" s="124">
        <f>IF('Member Info'!F168&gt;$T$1,1,0)</f>
        <v>0</v>
      </c>
      <c r="AN171" s="124" t="b">
        <f>IF(ISERROR(T171),ERROR.TYPE(#REF!)=ERROR.TYPE(T171),FALSE)</f>
        <v>0</v>
      </c>
      <c r="AO171" s="124" t="b">
        <f>IF(ISERROR(U171),ERROR.TYPE(#REF!)=ERROR.TYPE(U171),FALSE)</f>
        <v>0</v>
      </c>
      <c r="AP171" s="124">
        <f>IF('Member Info'!F168&gt;'GP1 April 25'!$U$1,1,0)</f>
        <v>0</v>
      </c>
      <c r="AQ171" s="124">
        <f t="shared" si="60"/>
        <v>0</v>
      </c>
      <c r="AR171" s="124">
        <f t="shared" si="61"/>
        <v>0</v>
      </c>
      <c r="AS171" s="124">
        <f t="shared" si="62"/>
        <v>1</v>
      </c>
    </row>
    <row r="172" spans="1:45" x14ac:dyDescent="0.25">
      <c r="A172" s="4">
        <v>141</v>
      </c>
      <c r="B172" s="164">
        <f>'Member Info'!D169</f>
        <v>0</v>
      </c>
      <c r="C172" s="164">
        <f>'Member Info'!E169</f>
        <v>0</v>
      </c>
      <c r="D172" s="164" t="str">
        <f>'Member Info'!G169</f>
        <v/>
      </c>
      <c r="E172" s="165">
        <f>'Member Info'!B169</f>
        <v>0</v>
      </c>
      <c r="F172" s="242"/>
      <c r="G172" s="166" t="str">
        <f>IF(E172=0,"",('Member Info'!K169+'Member Info'!L169))</f>
        <v/>
      </c>
      <c r="H172" s="419"/>
      <c r="I172" s="419"/>
      <c r="J172" s="26"/>
      <c r="K172" s="26"/>
      <c r="L172" s="384" t="str">
        <f>IF(E172=0,"",IF('Member Info'!F169&gt;$U$1,CONCATENATE("Joined with practice on ", TEXT('Member Info'!F169, "DD/MM/YYYY")),IF('Member Info'!N169&lt;&gt;"",IF('Member Info'!N169&lt;$T$1,CONCATENATE("Left Scheme on ", TEXT('Member Info'!N169, "DD/MM/YYYY")),IF(OR(G172="",G172=0),"Error Detected, No rate entered",IF(E172=0,"",IF(F172="","Error Detected, No Pensionable pay",IF(AS172=1,"No Part Time Status Entered",IF(AR172=1,"No Part Time Hours Entered",IF(ISERROR(AD172)," Unknown Values entered.",IF(V172+W172&lt;1,"Acceptable",IF(T172+U172=200, "No Contributions Entered", IF(M172="","Error Detected, Choose reason&gt;",IF(Z172="1",IF(V172=1,"Please Enter Deemed Pensionable Pay","Add Any Relevant Details Above"),"Please Give Details Above"))))))))))),IF(OR(G172="",G172=0),"Error Detected, No rate entered",IF(E172=0,"",IF(F172="","Error Detected, No Pensionable pay",IF(AS172=1,"No Part Time Status Entered",IF(AR172=1,"No Part Time Hours Entered",IF(ISERROR(AD172)," Unknown Values entered.",IF(V172+W172&lt;1,"Acceptable",IF(T172+U172=200, "No Contributions Entered", IF(M172="","Error Detected, Choose reason&gt;",IF(Z172="1",IF(V172=1,"Please Enter Deemed Pensionable Pay","Add relevant Details Above"),"Please give details Above")))))))))))))</f>
        <v/>
      </c>
      <c r="M172" s="260"/>
      <c r="N172" s="91"/>
      <c r="O172" s="91" t="str">
        <f t="shared" si="43"/>
        <v/>
      </c>
      <c r="P172" s="94">
        <f t="shared" si="44"/>
        <v>0</v>
      </c>
      <c r="Q172" s="94">
        <f t="shared" si="44"/>
        <v>0</v>
      </c>
      <c r="R172" s="218">
        <f>(ROUND((F172/100*'Member Info'!$W$2), 2))</f>
        <v>0</v>
      </c>
      <c r="S172" s="218" t="e">
        <f t="shared" si="45"/>
        <v>#VALUE!</v>
      </c>
      <c r="T172" s="218" t="str">
        <f t="shared" si="46"/>
        <v/>
      </c>
      <c r="U172" s="227" t="str">
        <f t="shared" si="47"/>
        <v/>
      </c>
      <c r="V172" s="228" t="str">
        <f t="shared" si="48"/>
        <v/>
      </c>
      <c r="W172" s="228" t="str">
        <f t="shared" si="49"/>
        <v/>
      </c>
      <c r="X172" s="222">
        <f t="shared" si="50"/>
        <v>0</v>
      </c>
      <c r="Y172" s="110">
        <f t="shared" si="51"/>
        <v>0</v>
      </c>
      <c r="Z172" s="235" t="str">
        <f t="shared" si="52"/>
        <v/>
      </c>
      <c r="AA172" s="240" t="b">
        <f t="shared" si="53"/>
        <v>0</v>
      </c>
      <c r="AB172" s="235">
        <f t="shared" si="54"/>
        <v>0</v>
      </c>
      <c r="AC172" s="235">
        <f>IF('Member Info'!N169="",1,"")</f>
        <v>1</v>
      </c>
      <c r="AD172" s="243" t="e">
        <f t="shared" si="55"/>
        <v>#VALUE!</v>
      </c>
      <c r="AE172" s="130" t="str">
        <f t="shared" si="42"/>
        <v/>
      </c>
      <c r="AF172" s="124">
        <f t="shared" si="56"/>
        <v>1</v>
      </c>
      <c r="AG172" s="124" t="str">
        <f>IF('Member Info'!N169&lt;&gt;"",IF(AND('Member Info'!N169&lt;=$U$1,'Member Info'!N169&gt;=$T$1),1,0),"")</f>
        <v/>
      </c>
      <c r="AI172" s="124" t="b">
        <f t="shared" si="57"/>
        <v>0</v>
      </c>
      <c r="AJ172" s="124">
        <f t="shared" si="58"/>
        <v>0</v>
      </c>
      <c r="AL172" s="124">
        <f t="shared" si="59"/>
        <v>0</v>
      </c>
      <c r="AM172" s="124">
        <f>IF('Member Info'!F169&gt;$T$1,1,0)</f>
        <v>0</v>
      </c>
      <c r="AN172" s="124" t="b">
        <f>IF(ISERROR(T172),ERROR.TYPE(#REF!)=ERROR.TYPE(T172),FALSE)</f>
        <v>0</v>
      </c>
      <c r="AO172" s="124" t="b">
        <f>IF(ISERROR(U172),ERROR.TYPE(#REF!)=ERROR.TYPE(U172),FALSE)</f>
        <v>0</v>
      </c>
      <c r="AP172" s="124">
        <f>IF('Member Info'!F169&gt;'GP1 April 25'!$U$1,1,0)</f>
        <v>0</v>
      </c>
      <c r="AQ172" s="124">
        <f t="shared" si="60"/>
        <v>0</v>
      </c>
      <c r="AR172" s="124">
        <f t="shared" si="61"/>
        <v>0</v>
      </c>
      <c r="AS172" s="124">
        <f t="shared" si="62"/>
        <v>1</v>
      </c>
    </row>
    <row r="173" spans="1:45" x14ac:dyDescent="0.25">
      <c r="A173" s="4">
        <v>142</v>
      </c>
      <c r="B173" s="164">
        <f>'Member Info'!D170</f>
        <v>0</v>
      </c>
      <c r="C173" s="164">
        <f>'Member Info'!E170</f>
        <v>0</v>
      </c>
      <c r="D173" s="164" t="str">
        <f>'Member Info'!G170</f>
        <v/>
      </c>
      <c r="E173" s="165">
        <f>'Member Info'!B170</f>
        <v>0</v>
      </c>
      <c r="F173" s="242"/>
      <c r="G173" s="166" t="str">
        <f>IF(E173=0,"",('Member Info'!K170+'Member Info'!L170))</f>
        <v/>
      </c>
      <c r="H173" s="419"/>
      <c r="I173" s="419"/>
      <c r="J173" s="26"/>
      <c r="K173" s="26"/>
      <c r="L173" s="384" t="str">
        <f>IF(E173=0,"",IF('Member Info'!F170&gt;$U$1,CONCATENATE("Joined with practice on ", TEXT('Member Info'!F170, "DD/MM/YYYY")),IF('Member Info'!N170&lt;&gt;"",IF('Member Info'!N170&lt;$T$1,CONCATENATE("Left Scheme on ", TEXT('Member Info'!N170, "DD/MM/YYYY")),IF(OR(G173="",G173=0),"Error Detected, No rate entered",IF(E173=0,"",IF(F173="","Error Detected, No Pensionable pay",IF(AS173=1,"No Part Time Status Entered",IF(AR173=1,"No Part Time Hours Entered",IF(ISERROR(AD173)," Unknown Values entered.",IF(V173+W173&lt;1,"Acceptable",IF(T173+U173=200, "No Contributions Entered", IF(M173="","Error Detected, Choose reason&gt;",IF(Z173="1",IF(V173=1,"Please Enter Deemed Pensionable Pay","Add Any Relevant Details Above"),"Please Give Details Above"))))))))))),IF(OR(G173="",G173=0),"Error Detected, No rate entered",IF(E173=0,"",IF(F173="","Error Detected, No Pensionable pay",IF(AS173=1,"No Part Time Status Entered",IF(AR173=1,"No Part Time Hours Entered",IF(ISERROR(AD173)," Unknown Values entered.",IF(V173+W173&lt;1,"Acceptable",IF(T173+U173=200, "No Contributions Entered", IF(M173="","Error Detected, Choose reason&gt;",IF(Z173="1",IF(V173=1,"Please Enter Deemed Pensionable Pay","Add relevant Details Above"),"Please give details Above")))))))))))))</f>
        <v/>
      </c>
      <c r="M173" s="260"/>
      <c r="N173" s="91"/>
      <c r="O173" s="91" t="str">
        <f t="shared" si="43"/>
        <v/>
      </c>
      <c r="P173" s="94">
        <f t="shared" si="44"/>
        <v>0</v>
      </c>
      <c r="Q173" s="94">
        <f t="shared" si="44"/>
        <v>0</v>
      </c>
      <c r="R173" s="218">
        <f>(ROUND((F173/100*'Member Info'!$W$2), 2))</f>
        <v>0</v>
      </c>
      <c r="S173" s="218" t="e">
        <f t="shared" si="45"/>
        <v>#VALUE!</v>
      </c>
      <c r="T173" s="218" t="str">
        <f t="shared" si="46"/>
        <v/>
      </c>
      <c r="U173" s="227" t="str">
        <f t="shared" si="47"/>
        <v/>
      </c>
      <c r="V173" s="228" t="str">
        <f t="shared" si="48"/>
        <v/>
      </c>
      <c r="W173" s="228" t="str">
        <f t="shared" si="49"/>
        <v/>
      </c>
      <c r="X173" s="222">
        <f t="shared" si="50"/>
        <v>0</v>
      </c>
      <c r="Y173" s="110">
        <f t="shared" si="51"/>
        <v>0</v>
      </c>
      <c r="Z173" s="235" t="str">
        <f t="shared" si="52"/>
        <v/>
      </c>
      <c r="AA173" s="240" t="b">
        <f t="shared" si="53"/>
        <v>0</v>
      </c>
      <c r="AB173" s="235">
        <f t="shared" si="54"/>
        <v>0</v>
      </c>
      <c r="AC173" s="235">
        <f>IF('Member Info'!N170="",1,"")</f>
        <v>1</v>
      </c>
      <c r="AD173" s="243" t="e">
        <f t="shared" si="55"/>
        <v>#VALUE!</v>
      </c>
      <c r="AE173" s="130" t="str">
        <f t="shared" si="42"/>
        <v/>
      </c>
      <c r="AF173" s="124">
        <f t="shared" si="56"/>
        <v>1</v>
      </c>
      <c r="AG173" s="124" t="str">
        <f>IF('Member Info'!N170&lt;&gt;"",IF(AND('Member Info'!N170&lt;=$U$1,'Member Info'!N170&gt;=$T$1),1,0),"")</f>
        <v/>
      </c>
      <c r="AI173" s="124" t="b">
        <f t="shared" si="57"/>
        <v>0</v>
      </c>
      <c r="AJ173" s="124">
        <f t="shared" si="58"/>
        <v>0</v>
      </c>
      <c r="AL173" s="124">
        <f t="shared" si="59"/>
        <v>0</v>
      </c>
      <c r="AM173" s="124">
        <f>IF('Member Info'!F170&gt;$T$1,1,0)</f>
        <v>0</v>
      </c>
      <c r="AN173" s="124" t="b">
        <f>IF(ISERROR(T173),ERROR.TYPE(#REF!)=ERROR.TYPE(T173),FALSE)</f>
        <v>0</v>
      </c>
      <c r="AO173" s="124" t="b">
        <f>IF(ISERROR(U173),ERROR.TYPE(#REF!)=ERROR.TYPE(U173),FALSE)</f>
        <v>0</v>
      </c>
      <c r="AP173" s="124">
        <f>IF('Member Info'!F170&gt;'GP1 April 25'!$U$1,1,0)</f>
        <v>0</v>
      </c>
      <c r="AQ173" s="124">
        <f t="shared" si="60"/>
        <v>0</v>
      </c>
      <c r="AR173" s="124">
        <f t="shared" si="61"/>
        <v>0</v>
      </c>
      <c r="AS173" s="124">
        <f t="shared" si="62"/>
        <v>1</v>
      </c>
    </row>
    <row r="174" spans="1:45" x14ac:dyDescent="0.25">
      <c r="A174" s="4">
        <v>143</v>
      </c>
      <c r="B174" s="164">
        <f>'Member Info'!D171</f>
        <v>0</v>
      </c>
      <c r="C174" s="164">
        <f>'Member Info'!E171</f>
        <v>0</v>
      </c>
      <c r="D174" s="164" t="str">
        <f>'Member Info'!G171</f>
        <v/>
      </c>
      <c r="E174" s="165">
        <f>'Member Info'!B171</f>
        <v>0</v>
      </c>
      <c r="F174" s="242"/>
      <c r="G174" s="166" t="str">
        <f>IF(E174=0,"",('Member Info'!K171+'Member Info'!L171))</f>
        <v/>
      </c>
      <c r="H174" s="419"/>
      <c r="I174" s="419"/>
      <c r="J174" s="26"/>
      <c r="K174" s="26"/>
      <c r="L174" s="384" t="str">
        <f>IF(E174=0,"",IF('Member Info'!F171&gt;$U$1,CONCATENATE("Joined with practice on ", TEXT('Member Info'!F171, "DD/MM/YYYY")),IF('Member Info'!N171&lt;&gt;"",IF('Member Info'!N171&lt;$T$1,CONCATENATE("Left Scheme on ", TEXT('Member Info'!N171, "DD/MM/YYYY")),IF(OR(G174="",G174=0),"Error Detected, No rate entered",IF(E174=0,"",IF(F174="","Error Detected, No Pensionable pay",IF(AS174=1,"No Part Time Status Entered",IF(AR174=1,"No Part Time Hours Entered",IF(ISERROR(AD174)," Unknown Values entered.",IF(V174+W174&lt;1,"Acceptable",IF(T174+U174=200, "No Contributions Entered", IF(M174="","Error Detected, Choose reason&gt;",IF(Z174="1",IF(V174=1,"Please Enter Deemed Pensionable Pay","Add Any Relevant Details Above"),"Please Give Details Above"))))))))))),IF(OR(G174="",G174=0),"Error Detected, No rate entered",IF(E174=0,"",IF(F174="","Error Detected, No Pensionable pay",IF(AS174=1,"No Part Time Status Entered",IF(AR174=1,"No Part Time Hours Entered",IF(ISERROR(AD174)," Unknown Values entered.",IF(V174+W174&lt;1,"Acceptable",IF(T174+U174=200, "No Contributions Entered", IF(M174="","Error Detected, Choose reason&gt;",IF(Z174="1",IF(V174=1,"Please Enter Deemed Pensionable Pay","Add relevant Details Above"),"Please give details Above")))))))))))))</f>
        <v/>
      </c>
      <c r="M174" s="260"/>
      <c r="N174" s="91"/>
      <c r="O174" s="91" t="str">
        <f t="shared" si="43"/>
        <v/>
      </c>
      <c r="P174" s="94">
        <f t="shared" si="44"/>
        <v>0</v>
      </c>
      <c r="Q174" s="94">
        <f t="shared" si="44"/>
        <v>0</v>
      </c>
      <c r="R174" s="218">
        <f>(ROUND((F174/100*'Member Info'!$W$2), 2))</f>
        <v>0</v>
      </c>
      <c r="S174" s="218" t="e">
        <f t="shared" si="45"/>
        <v>#VALUE!</v>
      </c>
      <c r="T174" s="218" t="str">
        <f t="shared" si="46"/>
        <v/>
      </c>
      <c r="U174" s="227" t="str">
        <f t="shared" si="47"/>
        <v/>
      </c>
      <c r="V174" s="228" t="str">
        <f t="shared" si="48"/>
        <v/>
      </c>
      <c r="W174" s="228" t="str">
        <f t="shared" si="49"/>
        <v/>
      </c>
      <c r="X174" s="222">
        <f t="shared" si="50"/>
        <v>0</v>
      </c>
      <c r="Y174" s="110">
        <f t="shared" si="51"/>
        <v>0</v>
      </c>
      <c r="Z174" s="235" t="str">
        <f t="shared" si="52"/>
        <v/>
      </c>
      <c r="AA174" s="240" t="b">
        <f t="shared" si="53"/>
        <v>0</v>
      </c>
      <c r="AB174" s="235">
        <f t="shared" si="54"/>
        <v>0</v>
      </c>
      <c r="AC174" s="235">
        <f>IF('Member Info'!N171="",1,"")</f>
        <v>1</v>
      </c>
      <c r="AD174" s="243" t="e">
        <f t="shared" si="55"/>
        <v>#VALUE!</v>
      </c>
      <c r="AE174" s="130" t="str">
        <f t="shared" si="42"/>
        <v/>
      </c>
      <c r="AF174" s="124">
        <f t="shared" si="56"/>
        <v>1</v>
      </c>
      <c r="AG174" s="124" t="str">
        <f>IF('Member Info'!N171&lt;&gt;"",IF(AND('Member Info'!N171&lt;=$U$1,'Member Info'!N171&gt;=$T$1),1,0),"")</f>
        <v/>
      </c>
      <c r="AI174" s="124" t="b">
        <f t="shared" si="57"/>
        <v>0</v>
      </c>
      <c r="AJ174" s="124">
        <f t="shared" si="58"/>
        <v>0</v>
      </c>
      <c r="AL174" s="124">
        <f t="shared" si="59"/>
        <v>0</v>
      </c>
      <c r="AM174" s="124">
        <f>IF('Member Info'!F171&gt;$T$1,1,0)</f>
        <v>0</v>
      </c>
      <c r="AN174" s="124" t="b">
        <f>IF(ISERROR(T174),ERROR.TYPE(#REF!)=ERROR.TYPE(T174),FALSE)</f>
        <v>0</v>
      </c>
      <c r="AO174" s="124" t="b">
        <f>IF(ISERROR(U174),ERROR.TYPE(#REF!)=ERROR.TYPE(U174),FALSE)</f>
        <v>0</v>
      </c>
      <c r="AP174" s="124">
        <f>IF('Member Info'!F171&gt;'GP1 April 25'!$U$1,1,0)</f>
        <v>0</v>
      </c>
      <c r="AQ174" s="124">
        <f t="shared" si="60"/>
        <v>0</v>
      </c>
      <c r="AR174" s="124">
        <f t="shared" si="61"/>
        <v>0</v>
      </c>
      <c r="AS174" s="124">
        <f t="shared" si="62"/>
        <v>1</v>
      </c>
    </row>
    <row r="175" spans="1:45" x14ac:dyDescent="0.25">
      <c r="A175" s="4">
        <v>144</v>
      </c>
      <c r="B175" s="164">
        <f>'Member Info'!D172</f>
        <v>0</v>
      </c>
      <c r="C175" s="164">
        <f>'Member Info'!E172</f>
        <v>0</v>
      </c>
      <c r="D175" s="164" t="str">
        <f>'Member Info'!G172</f>
        <v/>
      </c>
      <c r="E175" s="165">
        <f>'Member Info'!B172</f>
        <v>0</v>
      </c>
      <c r="F175" s="242"/>
      <c r="G175" s="166" t="str">
        <f>IF(E175=0,"",('Member Info'!K172+'Member Info'!L172))</f>
        <v/>
      </c>
      <c r="H175" s="419"/>
      <c r="I175" s="419"/>
      <c r="J175" s="26"/>
      <c r="K175" s="26"/>
      <c r="L175" s="384" t="str">
        <f>IF(E175=0,"",IF('Member Info'!F172&gt;$U$1,CONCATENATE("Joined with practice on ", TEXT('Member Info'!F172, "DD/MM/YYYY")),IF('Member Info'!N172&lt;&gt;"",IF('Member Info'!N172&lt;$T$1,CONCATENATE("Left Scheme on ", TEXT('Member Info'!N172, "DD/MM/YYYY")),IF(OR(G175="",G175=0),"Error Detected, No rate entered",IF(E175=0,"",IF(F175="","Error Detected, No Pensionable pay",IF(AS175=1,"No Part Time Status Entered",IF(AR175=1,"No Part Time Hours Entered",IF(ISERROR(AD175)," Unknown Values entered.",IF(V175+W175&lt;1,"Acceptable",IF(T175+U175=200, "No Contributions Entered", IF(M175="","Error Detected, Choose reason&gt;",IF(Z175="1",IF(V175=1,"Please Enter Deemed Pensionable Pay","Add Any Relevant Details Above"),"Please Give Details Above"))))))))))),IF(OR(G175="",G175=0),"Error Detected, No rate entered",IF(E175=0,"",IF(F175="","Error Detected, No Pensionable pay",IF(AS175=1,"No Part Time Status Entered",IF(AR175=1,"No Part Time Hours Entered",IF(ISERROR(AD175)," Unknown Values entered.",IF(V175+W175&lt;1,"Acceptable",IF(T175+U175=200, "No Contributions Entered", IF(M175="","Error Detected, Choose reason&gt;",IF(Z175="1",IF(V175=1,"Please Enter Deemed Pensionable Pay","Add relevant Details Above"),"Please give details Above")))))))))))))</f>
        <v/>
      </c>
      <c r="M175" s="260"/>
      <c r="N175" s="91"/>
      <c r="O175" s="91" t="str">
        <f t="shared" si="43"/>
        <v/>
      </c>
      <c r="P175" s="94">
        <f t="shared" si="44"/>
        <v>0</v>
      </c>
      <c r="Q175" s="94">
        <f t="shared" si="44"/>
        <v>0</v>
      </c>
      <c r="R175" s="218">
        <f>(ROUND((F175/100*'Member Info'!$W$2), 2))</f>
        <v>0</v>
      </c>
      <c r="S175" s="218" t="e">
        <f t="shared" si="45"/>
        <v>#VALUE!</v>
      </c>
      <c r="T175" s="218" t="str">
        <f t="shared" si="46"/>
        <v/>
      </c>
      <c r="U175" s="227" t="str">
        <f t="shared" si="47"/>
        <v/>
      </c>
      <c r="V175" s="228" t="str">
        <f t="shared" si="48"/>
        <v/>
      </c>
      <c r="W175" s="228" t="str">
        <f t="shared" si="49"/>
        <v/>
      </c>
      <c r="X175" s="222">
        <f t="shared" si="50"/>
        <v>0</v>
      </c>
      <c r="Y175" s="110">
        <f t="shared" si="51"/>
        <v>0</v>
      </c>
      <c r="Z175" s="235" t="str">
        <f t="shared" si="52"/>
        <v/>
      </c>
      <c r="AA175" s="240" t="b">
        <f t="shared" si="53"/>
        <v>0</v>
      </c>
      <c r="AB175" s="235">
        <f t="shared" si="54"/>
        <v>0</v>
      </c>
      <c r="AC175" s="235">
        <f>IF('Member Info'!N172="",1,"")</f>
        <v>1</v>
      </c>
      <c r="AD175" s="243" t="e">
        <f t="shared" si="55"/>
        <v>#VALUE!</v>
      </c>
      <c r="AE175" s="130" t="str">
        <f t="shared" si="42"/>
        <v/>
      </c>
      <c r="AF175" s="124">
        <f t="shared" si="56"/>
        <v>1</v>
      </c>
      <c r="AG175" s="124" t="str">
        <f>IF('Member Info'!N172&lt;&gt;"",IF(AND('Member Info'!N172&lt;=$U$1,'Member Info'!N172&gt;=$T$1),1,0),"")</f>
        <v/>
      </c>
      <c r="AI175" s="124" t="b">
        <f t="shared" si="57"/>
        <v>0</v>
      </c>
      <c r="AJ175" s="124">
        <f t="shared" si="58"/>
        <v>0</v>
      </c>
      <c r="AL175" s="124">
        <f t="shared" si="59"/>
        <v>0</v>
      </c>
      <c r="AM175" s="124">
        <f>IF('Member Info'!F172&gt;$T$1,1,0)</f>
        <v>0</v>
      </c>
      <c r="AN175" s="124" t="b">
        <f>IF(ISERROR(T175),ERROR.TYPE(#REF!)=ERROR.TYPE(T175),FALSE)</f>
        <v>0</v>
      </c>
      <c r="AO175" s="124" t="b">
        <f>IF(ISERROR(U175),ERROR.TYPE(#REF!)=ERROR.TYPE(U175),FALSE)</f>
        <v>0</v>
      </c>
      <c r="AP175" s="124">
        <f>IF('Member Info'!F172&gt;'GP1 April 25'!$U$1,1,0)</f>
        <v>0</v>
      </c>
      <c r="AQ175" s="124">
        <f t="shared" si="60"/>
        <v>0</v>
      </c>
      <c r="AR175" s="124">
        <f t="shared" si="61"/>
        <v>0</v>
      </c>
      <c r="AS175" s="124">
        <f t="shared" si="62"/>
        <v>1</v>
      </c>
    </row>
    <row r="176" spans="1:45" x14ac:dyDescent="0.25">
      <c r="A176" s="4">
        <v>145</v>
      </c>
      <c r="B176" s="164">
        <f>'Member Info'!D173</f>
        <v>0</v>
      </c>
      <c r="C176" s="164">
        <f>'Member Info'!E173</f>
        <v>0</v>
      </c>
      <c r="D176" s="164" t="str">
        <f>'Member Info'!G173</f>
        <v/>
      </c>
      <c r="E176" s="165">
        <f>'Member Info'!B173</f>
        <v>0</v>
      </c>
      <c r="F176" s="242"/>
      <c r="G176" s="166" t="str">
        <f>IF(E176=0,"",('Member Info'!K173+'Member Info'!L173))</f>
        <v/>
      </c>
      <c r="H176" s="419"/>
      <c r="I176" s="419"/>
      <c r="J176" s="26"/>
      <c r="K176" s="26"/>
      <c r="L176" s="384" t="str">
        <f>IF(E176=0,"",IF('Member Info'!F173&gt;$U$1,CONCATENATE("Joined with practice on ", TEXT('Member Info'!F173, "DD/MM/YYYY")),IF('Member Info'!N173&lt;&gt;"",IF('Member Info'!N173&lt;$T$1,CONCATENATE("Left Scheme on ", TEXT('Member Info'!N173, "DD/MM/YYYY")),IF(OR(G176="",G176=0),"Error Detected, No rate entered",IF(E176=0,"",IF(F176="","Error Detected, No Pensionable pay",IF(AS176=1,"No Part Time Status Entered",IF(AR176=1,"No Part Time Hours Entered",IF(ISERROR(AD176)," Unknown Values entered.",IF(V176+W176&lt;1,"Acceptable",IF(T176+U176=200, "No Contributions Entered", IF(M176="","Error Detected, Choose reason&gt;",IF(Z176="1",IF(V176=1,"Please Enter Deemed Pensionable Pay","Add Any Relevant Details Above"),"Please Give Details Above"))))))))))),IF(OR(G176="",G176=0),"Error Detected, No rate entered",IF(E176=0,"",IF(F176="","Error Detected, No Pensionable pay",IF(AS176=1,"No Part Time Status Entered",IF(AR176=1,"No Part Time Hours Entered",IF(ISERROR(AD176)," Unknown Values entered.",IF(V176+W176&lt;1,"Acceptable",IF(T176+U176=200, "No Contributions Entered", IF(M176="","Error Detected, Choose reason&gt;",IF(Z176="1",IF(V176=1,"Please Enter Deemed Pensionable Pay","Add relevant Details Above"),"Please give details Above")))))))))))))</f>
        <v/>
      </c>
      <c r="M176" s="260"/>
      <c r="N176" s="91"/>
      <c r="O176" s="91" t="str">
        <f t="shared" si="43"/>
        <v/>
      </c>
      <c r="P176" s="94">
        <f t="shared" si="44"/>
        <v>0</v>
      </c>
      <c r="Q176" s="94">
        <f t="shared" si="44"/>
        <v>0</v>
      </c>
      <c r="R176" s="218">
        <f>(ROUND((F176/100*'Member Info'!$W$2), 2))</f>
        <v>0</v>
      </c>
      <c r="S176" s="218" t="e">
        <f t="shared" si="45"/>
        <v>#VALUE!</v>
      </c>
      <c r="T176" s="218" t="str">
        <f t="shared" si="46"/>
        <v/>
      </c>
      <c r="U176" s="227" t="str">
        <f t="shared" si="47"/>
        <v/>
      </c>
      <c r="V176" s="228" t="str">
        <f t="shared" si="48"/>
        <v/>
      </c>
      <c r="W176" s="228" t="str">
        <f t="shared" si="49"/>
        <v/>
      </c>
      <c r="X176" s="222">
        <f t="shared" si="50"/>
        <v>0</v>
      </c>
      <c r="Y176" s="110">
        <f t="shared" si="51"/>
        <v>0</v>
      </c>
      <c r="Z176" s="235" t="str">
        <f t="shared" si="52"/>
        <v/>
      </c>
      <c r="AA176" s="240" t="b">
        <f t="shared" si="53"/>
        <v>0</v>
      </c>
      <c r="AB176" s="235">
        <f t="shared" si="54"/>
        <v>0</v>
      </c>
      <c r="AC176" s="235">
        <f>IF('Member Info'!N173="",1,"")</f>
        <v>1</v>
      </c>
      <c r="AD176" s="243" t="e">
        <f t="shared" si="55"/>
        <v>#VALUE!</v>
      </c>
      <c r="AE176" s="130" t="str">
        <f t="shared" si="42"/>
        <v/>
      </c>
      <c r="AF176" s="124">
        <f t="shared" si="56"/>
        <v>1</v>
      </c>
      <c r="AG176" s="124" t="str">
        <f>IF('Member Info'!N173&lt;&gt;"",IF(AND('Member Info'!N173&lt;=$U$1,'Member Info'!N173&gt;=$T$1),1,0),"")</f>
        <v/>
      </c>
      <c r="AI176" s="124" t="b">
        <f t="shared" si="57"/>
        <v>0</v>
      </c>
      <c r="AJ176" s="124">
        <f t="shared" si="58"/>
        <v>0</v>
      </c>
      <c r="AL176" s="124">
        <f t="shared" si="59"/>
        <v>0</v>
      </c>
      <c r="AM176" s="124">
        <f>IF('Member Info'!F173&gt;$T$1,1,0)</f>
        <v>0</v>
      </c>
      <c r="AN176" s="124" t="b">
        <f>IF(ISERROR(T176),ERROR.TYPE(#REF!)=ERROR.TYPE(T176),FALSE)</f>
        <v>0</v>
      </c>
      <c r="AO176" s="124" t="b">
        <f>IF(ISERROR(U176),ERROR.TYPE(#REF!)=ERROR.TYPE(U176),FALSE)</f>
        <v>0</v>
      </c>
      <c r="AP176" s="124">
        <f>IF('Member Info'!F173&gt;'GP1 April 25'!$U$1,1,0)</f>
        <v>0</v>
      </c>
      <c r="AQ176" s="124">
        <f t="shared" si="60"/>
        <v>0</v>
      </c>
      <c r="AR176" s="124">
        <f t="shared" si="61"/>
        <v>0</v>
      </c>
      <c r="AS176" s="124">
        <f t="shared" si="62"/>
        <v>1</v>
      </c>
    </row>
    <row r="177" spans="1:45" x14ac:dyDescent="0.25">
      <c r="A177" s="4">
        <v>146</v>
      </c>
      <c r="B177" s="164">
        <f>'Member Info'!D174</f>
        <v>0</v>
      </c>
      <c r="C177" s="164">
        <f>'Member Info'!E174</f>
        <v>0</v>
      </c>
      <c r="D177" s="164" t="str">
        <f>'Member Info'!G174</f>
        <v/>
      </c>
      <c r="E177" s="165">
        <f>'Member Info'!B174</f>
        <v>0</v>
      </c>
      <c r="F177" s="242"/>
      <c r="G177" s="166" t="str">
        <f>IF(E177=0,"",('Member Info'!K174+'Member Info'!L174))</f>
        <v/>
      </c>
      <c r="H177" s="419"/>
      <c r="I177" s="419"/>
      <c r="J177" s="26"/>
      <c r="K177" s="26"/>
      <c r="L177" s="384" t="str">
        <f>IF(E177=0,"",IF('Member Info'!F174&gt;$U$1,CONCATENATE("Joined with practice on ", TEXT('Member Info'!F174, "DD/MM/YYYY")),IF('Member Info'!N174&lt;&gt;"",IF('Member Info'!N174&lt;$T$1,CONCATENATE("Left Scheme on ", TEXT('Member Info'!N174, "DD/MM/YYYY")),IF(OR(G177="",G177=0),"Error Detected, No rate entered",IF(E177=0,"",IF(F177="","Error Detected, No Pensionable pay",IF(AS177=1,"No Part Time Status Entered",IF(AR177=1,"No Part Time Hours Entered",IF(ISERROR(AD177)," Unknown Values entered.",IF(V177+W177&lt;1,"Acceptable",IF(T177+U177=200, "No Contributions Entered", IF(M177="","Error Detected, Choose reason&gt;",IF(Z177="1",IF(V177=1,"Please Enter Deemed Pensionable Pay","Add Any Relevant Details Above"),"Please Give Details Above"))))))))))),IF(OR(G177="",G177=0),"Error Detected, No rate entered",IF(E177=0,"",IF(F177="","Error Detected, No Pensionable pay",IF(AS177=1,"No Part Time Status Entered",IF(AR177=1,"No Part Time Hours Entered",IF(ISERROR(AD177)," Unknown Values entered.",IF(V177+W177&lt;1,"Acceptable",IF(T177+U177=200, "No Contributions Entered", IF(M177="","Error Detected, Choose reason&gt;",IF(Z177="1",IF(V177=1,"Please Enter Deemed Pensionable Pay","Add relevant Details Above"),"Please give details Above")))))))))))))</f>
        <v/>
      </c>
      <c r="M177" s="260"/>
      <c r="N177" s="91"/>
      <c r="O177" s="91" t="str">
        <f t="shared" si="43"/>
        <v/>
      </c>
      <c r="P177" s="94">
        <f t="shared" si="44"/>
        <v>0</v>
      </c>
      <c r="Q177" s="94">
        <f t="shared" si="44"/>
        <v>0</v>
      </c>
      <c r="R177" s="218">
        <f>(ROUND((F177/100*'Member Info'!$W$2), 2))</f>
        <v>0</v>
      </c>
      <c r="S177" s="218" t="e">
        <f t="shared" si="45"/>
        <v>#VALUE!</v>
      </c>
      <c r="T177" s="218" t="str">
        <f t="shared" si="46"/>
        <v/>
      </c>
      <c r="U177" s="227" t="str">
        <f t="shared" si="47"/>
        <v/>
      </c>
      <c r="V177" s="228" t="str">
        <f t="shared" si="48"/>
        <v/>
      </c>
      <c r="W177" s="228" t="str">
        <f t="shared" si="49"/>
        <v/>
      </c>
      <c r="X177" s="222">
        <f t="shared" si="50"/>
        <v>0</v>
      </c>
      <c r="Y177" s="110">
        <f t="shared" si="51"/>
        <v>0</v>
      </c>
      <c r="Z177" s="235" t="str">
        <f t="shared" si="52"/>
        <v/>
      </c>
      <c r="AA177" s="240" t="b">
        <f t="shared" si="53"/>
        <v>0</v>
      </c>
      <c r="AB177" s="235">
        <f t="shared" si="54"/>
        <v>0</v>
      </c>
      <c r="AC177" s="235">
        <f>IF('Member Info'!N174="",1,"")</f>
        <v>1</v>
      </c>
      <c r="AD177" s="243" t="e">
        <f t="shared" si="55"/>
        <v>#VALUE!</v>
      </c>
      <c r="AE177" s="130" t="str">
        <f t="shared" si="42"/>
        <v/>
      </c>
      <c r="AF177" s="124">
        <f t="shared" si="56"/>
        <v>1</v>
      </c>
      <c r="AG177" s="124" t="str">
        <f>IF('Member Info'!N174&lt;&gt;"",IF(AND('Member Info'!N174&lt;=$U$1,'Member Info'!N174&gt;=$T$1),1,0),"")</f>
        <v/>
      </c>
      <c r="AI177" s="124" t="b">
        <f t="shared" si="57"/>
        <v>0</v>
      </c>
      <c r="AJ177" s="124">
        <f t="shared" si="58"/>
        <v>0</v>
      </c>
      <c r="AL177" s="124">
        <f t="shared" si="59"/>
        <v>0</v>
      </c>
      <c r="AM177" s="124">
        <f>IF('Member Info'!F174&gt;$T$1,1,0)</f>
        <v>0</v>
      </c>
      <c r="AN177" s="124" t="b">
        <f>IF(ISERROR(T177),ERROR.TYPE(#REF!)=ERROR.TYPE(T177),FALSE)</f>
        <v>0</v>
      </c>
      <c r="AO177" s="124" t="b">
        <f>IF(ISERROR(U177),ERROR.TYPE(#REF!)=ERROR.TYPE(U177),FALSE)</f>
        <v>0</v>
      </c>
      <c r="AP177" s="124">
        <f>IF('Member Info'!F174&gt;'GP1 April 25'!$U$1,1,0)</f>
        <v>0</v>
      </c>
      <c r="AQ177" s="124">
        <f t="shared" si="60"/>
        <v>0</v>
      </c>
      <c r="AR177" s="124">
        <f t="shared" si="61"/>
        <v>0</v>
      </c>
      <c r="AS177" s="124">
        <f t="shared" si="62"/>
        <v>1</v>
      </c>
    </row>
    <row r="178" spans="1:45" x14ac:dyDescent="0.25">
      <c r="A178" s="4">
        <v>147</v>
      </c>
      <c r="B178" s="164">
        <f>'Member Info'!D175</f>
        <v>0</v>
      </c>
      <c r="C178" s="164">
        <f>'Member Info'!E175</f>
        <v>0</v>
      </c>
      <c r="D178" s="164" t="str">
        <f>'Member Info'!G175</f>
        <v/>
      </c>
      <c r="E178" s="165">
        <f>'Member Info'!B175</f>
        <v>0</v>
      </c>
      <c r="F178" s="242"/>
      <c r="G178" s="166" t="str">
        <f>IF(E178=0,"",('Member Info'!K175+'Member Info'!L175))</f>
        <v/>
      </c>
      <c r="H178" s="419"/>
      <c r="I178" s="419"/>
      <c r="J178" s="26"/>
      <c r="K178" s="26"/>
      <c r="L178" s="384" t="str">
        <f>IF(E178=0,"",IF('Member Info'!F175&gt;$U$1,CONCATENATE("Joined with practice on ", TEXT('Member Info'!F175, "DD/MM/YYYY")),IF('Member Info'!N175&lt;&gt;"",IF('Member Info'!N175&lt;$T$1,CONCATENATE("Left Scheme on ", TEXT('Member Info'!N175, "DD/MM/YYYY")),IF(OR(G178="",G178=0),"Error Detected, No rate entered",IF(E178=0,"",IF(F178="","Error Detected, No Pensionable pay",IF(AS178=1,"No Part Time Status Entered",IF(AR178=1,"No Part Time Hours Entered",IF(ISERROR(AD178)," Unknown Values entered.",IF(V178+W178&lt;1,"Acceptable",IF(T178+U178=200, "No Contributions Entered", IF(M178="","Error Detected, Choose reason&gt;",IF(Z178="1",IF(V178=1,"Please Enter Deemed Pensionable Pay","Add Any Relevant Details Above"),"Please Give Details Above"))))))))))),IF(OR(G178="",G178=0),"Error Detected, No rate entered",IF(E178=0,"",IF(F178="","Error Detected, No Pensionable pay",IF(AS178=1,"No Part Time Status Entered",IF(AR178=1,"No Part Time Hours Entered",IF(ISERROR(AD178)," Unknown Values entered.",IF(V178+W178&lt;1,"Acceptable",IF(T178+U178=200, "No Contributions Entered", IF(M178="","Error Detected, Choose reason&gt;",IF(Z178="1",IF(V178=1,"Please Enter Deemed Pensionable Pay","Add relevant Details Above"),"Please give details Above")))))))))))))</f>
        <v/>
      </c>
      <c r="M178" s="260"/>
      <c r="N178" s="91"/>
      <c r="O178" s="91" t="str">
        <f t="shared" si="43"/>
        <v/>
      </c>
      <c r="P178" s="94">
        <f t="shared" si="44"/>
        <v>0</v>
      </c>
      <c r="Q178" s="94">
        <f t="shared" si="44"/>
        <v>0</v>
      </c>
      <c r="R178" s="218">
        <f>(ROUND((F178/100*'Member Info'!$W$2), 2))</f>
        <v>0</v>
      </c>
      <c r="S178" s="218" t="e">
        <f t="shared" si="45"/>
        <v>#VALUE!</v>
      </c>
      <c r="T178" s="218" t="str">
        <f t="shared" si="46"/>
        <v/>
      </c>
      <c r="U178" s="227" t="str">
        <f t="shared" si="47"/>
        <v/>
      </c>
      <c r="V178" s="228" t="str">
        <f t="shared" si="48"/>
        <v/>
      </c>
      <c r="W178" s="228" t="str">
        <f t="shared" si="49"/>
        <v/>
      </c>
      <c r="X178" s="222">
        <f t="shared" si="50"/>
        <v>0</v>
      </c>
      <c r="Y178" s="110">
        <f t="shared" si="51"/>
        <v>0</v>
      </c>
      <c r="Z178" s="235" t="str">
        <f t="shared" si="52"/>
        <v/>
      </c>
      <c r="AA178" s="240" t="b">
        <f t="shared" si="53"/>
        <v>0</v>
      </c>
      <c r="AB178" s="235">
        <f t="shared" si="54"/>
        <v>0</v>
      </c>
      <c r="AC178" s="235">
        <f>IF('Member Info'!N175="",1,"")</f>
        <v>1</v>
      </c>
      <c r="AD178" s="243" t="e">
        <f t="shared" si="55"/>
        <v>#VALUE!</v>
      </c>
      <c r="AE178" s="130" t="str">
        <f t="shared" si="42"/>
        <v/>
      </c>
      <c r="AF178" s="124">
        <f t="shared" si="56"/>
        <v>1</v>
      </c>
      <c r="AG178" s="124" t="str">
        <f>IF('Member Info'!N175&lt;&gt;"",IF(AND('Member Info'!N175&lt;=$U$1,'Member Info'!N175&gt;=$T$1),1,0),"")</f>
        <v/>
      </c>
      <c r="AI178" s="124" t="b">
        <f t="shared" si="57"/>
        <v>0</v>
      </c>
      <c r="AJ178" s="124">
        <f t="shared" si="58"/>
        <v>0</v>
      </c>
      <c r="AL178" s="124">
        <f t="shared" si="59"/>
        <v>0</v>
      </c>
      <c r="AM178" s="124">
        <f>IF('Member Info'!F175&gt;$T$1,1,0)</f>
        <v>0</v>
      </c>
      <c r="AN178" s="124" t="b">
        <f>IF(ISERROR(T178),ERROR.TYPE(#REF!)=ERROR.TYPE(T178),FALSE)</f>
        <v>0</v>
      </c>
      <c r="AO178" s="124" t="b">
        <f>IF(ISERROR(U178),ERROR.TYPE(#REF!)=ERROR.TYPE(U178),FALSE)</f>
        <v>0</v>
      </c>
      <c r="AP178" s="124">
        <f>IF('Member Info'!F175&gt;'GP1 April 25'!$U$1,1,0)</f>
        <v>0</v>
      </c>
      <c r="AQ178" s="124">
        <f t="shared" si="60"/>
        <v>0</v>
      </c>
      <c r="AR178" s="124">
        <f t="shared" si="61"/>
        <v>0</v>
      </c>
      <c r="AS178" s="124">
        <f t="shared" si="62"/>
        <v>1</v>
      </c>
    </row>
    <row r="179" spans="1:45" x14ac:dyDescent="0.25">
      <c r="A179" s="4">
        <v>148</v>
      </c>
      <c r="B179" s="164">
        <f>'Member Info'!D176</f>
        <v>0</v>
      </c>
      <c r="C179" s="164">
        <f>'Member Info'!E176</f>
        <v>0</v>
      </c>
      <c r="D179" s="164" t="str">
        <f>'Member Info'!G176</f>
        <v/>
      </c>
      <c r="E179" s="165">
        <f>'Member Info'!B176</f>
        <v>0</v>
      </c>
      <c r="F179" s="242"/>
      <c r="G179" s="166" t="str">
        <f>IF(E179=0,"",('Member Info'!K176+'Member Info'!L176))</f>
        <v/>
      </c>
      <c r="H179" s="419"/>
      <c r="I179" s="419"/>
      <c r="J179" s="26"/>
      <c r="K179" s="26"/>
      <c r="L179" s="384" t="str">
        <f>IF(E179=0,"",IF('Member Info'!F176&gt;$U$1,CONCATENATE("Joined with practice on ", TEXT('Member Info'!F176, "DD/MM/YYYY")),IF('Member Info'!N176&lt;&gt;"",IF('Member Info'!N176&lt;$T$1,CONCATENATE("Left Scheme on ", TEXT('Member Info'!N176, "DD/MM/YYYY")),IF(OR(G179="",G179=0),"Error Detected, No rate entered",IF(E179=0,"",IF(F179="","Error Detected, No Pensionable pay",IF(AS179=1,"No Part Time Status Entered",IF(AR179=1,"No Part Time Hours Entered",IF(ISERROR(AD179)," Unknown Values entered.",IF(V179+W179&lt;1,"Acceptable",IF(T179+U179=200, "No Contributions Entered", IF(M179="","Error Detected, Choose reason&gt;",IF(Z179="1",IF(V179=1,"Please Enter Deemed Pensionable Pay","Add Any Relevant Details Above"),"Please Give Details Above"))))))))))),IF(OR(G179="",G179=0),"Error Detected, No rate entered",IF(E179=0,"",IF(F179="","Error Detected, No Pensionable pay",IF(AS179=1,"No Part Time Status Entered",IF(AR179=1,"No Part Time Hours Entered",IF(ISERROR(AD179)," Unknown Values entered.",IF(V179+W179&lt;1,"Acceptable",IF(T179+U179=200, "No Contributions Entered", IF(M179="","Error Detected, Choose reason&gt;",IF(Z179="1",IF(V179=1,"Please Enter Deemed Pensionable Pay","Add relevant Details Above"),"Please give details Above")))))))))))))</f>
        <v/>
      </c>
      <c r="M179" s="260"/>
      <c r="N179" s="91"/>
      <c r="O179" s="91" t="str">
        <f t="shared" si="43"/>
        <v/>
      </c>
      <c r="P179" s="94">
        <f t="shared" si="44"/>
        <v>0</v>
      </c>
      <c r="Q179" s="94">
        <f t="shared" si="44"/>
        <v>0</v>
      </c>
      <c r="R179" s="218">
        <f>(ROUND((F179/100*'Member Info'!$W$2), 2))</f>
        <v>0</v>
      </c>
      <c r="S179" s="218" t="e">
        <f t="shared" si="45"/>
        <v>#VALUE!</v>
      </c>
      <c r="T179" s="218" t="str">
        <f t="shared" si="46"/>
        <v/>
      </c>
      <c r="U179" s="227" t="str">
        <f t="shared" si="47"/>
        <v/>
      </c>
      <c r="V179" s="228" t="str">
        <f t="shared" si="48"/>
        <v/>
      </c>
      <c r="W179" s="228" t="str">
        <f t="shared" si="49"/>
        <v/>
      </c>
      <c r="X179" s="222">
        <f t="shared" si="50"/>
        <v>0</v>
      </c>
      <c r="Y179" s="110">
        <f t="shared" si="51"/>
        <v>0</v>
      </c>
      <c r="Z179" s="235" t="str">
        <f t="shared" si="52"/>
        <v/>
      </c>
      <c r="AA179" s="240" t="b">
        <f t="shared" si="53"/>
        <v>0</v>
      </c>
      <c r="AB179" s="235">
        <f t="shared" si="54"/>
        <v>0</v>
      </c>
      <c r="AC179" s="235">
        <f>IF('Member Info'!N176="",1,"")</f>
        <v>1</v>
      </c>
      <c r="AD179" s="243" t="e">
        <f t="shared" si="55"/>
        <v>#VALUE!</v>
      </c>
      <c r="AE179" s="130" t="str">
        <f t="shared" si="42"/>
        <v/>
      </c>
      <c r="AF179" s="124">
        <f t="shared" si="56"/>
        <v>1</v>
      </c>
      <c r="AG179" s="124" t="str">
        <f>IF('Member Info'!N176&lt;&gt;"",IF(AND('Member Info'!N176&lt;=$U$1,'Member Info'!N176&gt;=$T$1),1,0),"")</f>
        <v/>
      </c>
      <c r="AI179" s="124" t="b">
        <f t="shared" si="57"/>
        <v>0</v>
      </c>
      <c r="AJ179" s="124">
        <f t="shared" si="58"/>
        <v>0</v>
      </c>
      <c r="AL179" s="124">
        <f t="shared" si="59"/>
        <v>0</v>
      </c>
      <c r="AM179" s="124">
        <f>IF('Member Info'!F176&gt;$T$1,1,0)</f>
        <v>0</v>
      </c>
      <c r="AN179" s="124" t="b">
        <f>IF(ISERROR(T179),ERROR.TYPE(#REF!)=ERROR.TYPE(T179),FALSE)</f>
        <v>0</v>
      </c>
      <c r="AO179" s="124" t="b">
        <f>IF(ISERROR(U179),ERROR.TYPE(#REF!)=ERROR.TYPE(U179),FALSE)</f>
        <v>0</v>
      </c>
      <c r="AP179" s="124">
        <f>IF('Member Info'!F176&gt;'GP1 April 25'!$U$1,1,0)</f>
        <v>0</v>
      </c>
      <c r="AQ179" s="124">
        <f t="shared" si="60"/>
        <v>0</v>
      </c>
      <c r="AR179" s="124">
        <f t="shared" si="61"/>
        <v>0</v>
      </c>
      <c r="AS179" s="124">
        <f t="shared" si="62"/>
        <v>1</v>
      </c>
    </row>
    <row r="180" spans="1:45" x14ac:dyDescent="0.25">
      <c r="A180" s="4">
        <v>149</v>
      </c>
      <c r="B180" s="164">
        <f>'Member Info'!D177</f>
        <v>0</v>
      </c>
      <c r="C180" s="164">
        <f>'Member Info'!E177</f>
        <v>0</v>
      </c>
      <c r="D180" s="164" t="str">
        <f>'Member Info'!G177</f>
        <v/>
      </c>
      <c r="E180" s="165">
        <f>'Member Info'!B177</f>
        <v>0</v>
      </c>
      <c r="F180" s="242"/>
      <c r="G180" s="166" t="str">
        <f>IF(E180=0,"",('Member Info'!K177+'Member Info'!L177))</f>
        <v/>
      </c>
      <c r="H180" s="419"/>
      <c r="I180" s="419"/>
      <c r="J180" s="26"/>
      <c r="K180" s="26"/>
      <c r="L180" s="384" t="str">
        <f>IF(E180=0,"",IF('Member Info'!F177&gt;$U$1,CONCATENATE("Joined with practice on ", TEXT('Member Info'!F177, "DD/MM/YYYY")),IF('Member Info'!N177&lt;&gt;"",IF('Member Info'!N177&lt;$T$1,CONCATENATE("Left Scheme on ", TEXT('Member Info'!N177, "DD/MM/YYYY")),IF(OR(G180="",G180=0),"Error Detected, No rate entered",IF(E180=0,"",IF(F180="","Error Detected, No Pensionable pay",IF(AS180=1,"No Part Time Status Entered",IF(AR180=1,"No Part Time Hours Entered",IF(ISERROR(AD180)," Unknown Values entered.",IF(V180+W180&lt;1,"Acceptable",IF(T180+U180=200, "No Contributions Entered", IF(M180="","Error Detected, Choose reason&gt;",IF(Z180="1",IF(V180=1,"Please Enter Deemed Pensionable Pay","Add Any Relevant Details Above"),"Please Give Details Above"))))))))))),IF(OR(G180="",G180=0),"Error Detected, No rate entered",IF(E180=0,"",IF(F180="","Error Detected, No Pensionable pay",IF(AS180=1,"No Part Time Status Entered",IF(AR180=1,"No Part Time Hours Entered",IF(ISERROR(AD180)," Unknown Values entered.",IF(V180+W180&lt;1,"Acceptable",IF(T180+U180=200, "No Contributions Entered", IF(M180="","Error Detected, Choose reason&gt;",IF(Z180="1",IF(V180=1,"Please Enter Deemed Pensionable Pay","Add relevant Details Above"),"Please give details Above")))))))))))))</f>
        <v/>
      </c>
      <c r="M180" s="260"/>
      <c r="N180" s="91"/>
      <c r="O180" s="91" t="str">
        <f t="shared" si="43"/>
        <v/>
      </c>
      <c r="P180" s="94">
        <f t="shared" si="44"/>
        <v>0</v>
      </c>
      <c r="Q180" s="94">
        <f t="shared" si="44"/>
        <v>0</v>
      </c>
      <c r="R180" s="218">
        <f>(ROUND((F180/100*'Member Info'!$W$2), 2))</f>
        <v>0</v>
      </c>
      <c r="S180" s="218" t="e">
        <f t="shared" si="45"/>
        <v>#VALUE!</v>
      </c>
      <c r="T180" s="218" t="str">
        <f t="shared" si="46"/>
        <v/>
      </c>
      <c r="U180" s="227" t="str">
        <f t="shared" si="47"/>
        <v/>
      </c>
      <c r="V180" s="228" t="str">
        <f t="shared" si="48"/>
        <v/>
      </c>
      <c r="W180" s="228" t="str">
        <f t="shared" si="49"/>
        <v/>
      </c>
      <c r="X180" s="222">
        <f t="shared" si="50"/>
        <v>0</v>
      </c>
      <c r="Y180" s="110">
        <f t="shared" si="51"/>
        <v>0</v>
      </c>
      <c r="Z180" s="235" t="str">
        <f t="shared" si="52"/>
        <v/>
      </c>
      <c r="AA180" s="240" t="b">
        <f t="shared" si="53"/>
        <v>0</v>
      </c>
      <c r="AB180" s="235">
        <f t="shared" si="54"/>
        <v>0</v>
      </c>
      <c r="AC180" s="235">
        <f>IF('Member Info'!N177="",1,"")</f>
        <v>1</v>
      </c>
      <c r="AD180" s="243" t="e">
        <f t="shared" si="55"/>
        <v>#VALUE!</v>
      </c>
      <c r="AE180" s="130" t="str">
        <f t="shared" si="42"/>
        <v/>
      </c>
      <c r="AF180" s="124">
        <f t="shared" si="56"/>
        <v>1</v>
      </c>
      <c r="AG180" s="124" t="str">
        <f>IF('Member Info'!N177&lt;&gt;"",IF(AND('Member Info'!N177&lt;=$U$1,'Member Info'!N177&gt;=$T$1),1,0),"")</f>
        <v/>
      </c>
      <c r="AI180" s="124" t="b">
        <f t="shared" si="57"/>
        <v>0</v>
      </c>
      <c r="AJ180" s="124">
        <f t="shared" si="58"/>
        <v>0</v>
      </c>
      <c r="AL180" s="124">
        <f t="shared" si="59"/>
        <v>0</v>
      </c>
      <c r="AM180" s="124">
        <f>IF('Member Info'!F177&gt;$T$1,1,0)</f>
        <v>0</v>
      </c>
      <c r="AN180" s="124" t="b">
        <f>IF(ISERROR(T180),ERROR.TYPE(#REF!)=ERROR.TYPE(T180),FALSE)</f>
        <v>0</v>
      </c>
      <c r="AO180" s="124" t="b">
        <f>IF(ISERROR(U180),ERROR.TYPE(#REF!)=ERROR.TYPE(U180),FALSE)</f>
        <v>0</v>
      </c>
      <c r="AP180" s="124">
        <f>IF('Member Info'!F177&gt;'GP1 April 25'!$U$1,1,0)</f>
        <v>0</v>
      </c>
      <c r="AQ180" s="124">
        <f t="shared" si="60"/>
        <v>0</v>
      </c>
      <c r="AR180" s="124">
        <f t="shared" si="61"/>
        <v>0</v>
      </c>
      <c r="AS180" s="124">
        <f t="shared" si="62"/>
        <v>1</v>
      </c>
    </row>
    <row r="181" spans="1:45" ht="15.75" thickBot="1" x14ac:dyDescent="0.3">
      <c r="A181" s="4">
        <v>150</v>
      </c>
      <c r="B181" s="164">
        <f>'Member Info'!D178</f>
        <v>0</v>
      </c>
      <c r="C181" s="164">
        <f>'Member Info'!E178</f>
        <v>0</v>
      </c>
      <c r="D181" s="164" t="str">
        <f>'Member Info'!G178</f>
        <v/>
      </c>
      <c r="E181" s="165">
        <f>'Member Info'!B178</f>
        <v>0</v>
      </c>
      <c r="F181" s="242"/>
      <c r="G181" s="166" t="str">
        <f>IF(E181=0,"",('Member Info'!K178+'Member Info'!L178))</f>
        <v/>
      </c>
      <c r="H181" s="419"/>
      <c r="I181" s="419"/>
      <c r="J181" s="26"/>
      <c r="K181" s="26"/>
      <c r="L181" s="384" t="str">
        <f>IF(E181=0,"",IF('Member Info'!F178&gt;$U$1,CONCATENATE("Joined with practice on ", TEXT('Member Info'!F178, "DD/MM/YYYY")),IF('Member Info'!N178&lt;&gt;"",IF('Member Info'!N178&lt;$T$1,CONCATENATE("Left Scheme on ", TEXT('Member Info'!N178, "DD/MM/YYYY")),IF(OR(G181="",G181=0),"Error Detected, No rate entered",IF(E181=0,"",IF(F181="","Error Detected, No Pensionable pay",IF(AS181=1,"No Part Time Status Entered",IF(AR181=1,"No Part Time Hours Entered",IF(ISERROR(AD181)," Unknown Values entered.",IF(V181+W181&lt;1,"Acceptable",IF(T181+U181=200, "No Contributions Entered", IF(M181="","Error Detected, Choose reason&gt;",IF(Z181="1",IF(V181=1,"Please Enter Deemed Pensionable Pay","Add Any Relevant Details Above"),"Please Give Details Above"))))))))))),IF(OR(G181="",G181=0),"Error Detected, No rate entered",IF(E181=0,"",IF(F181="","Error Detected, No Pensionable pay",IF(AS181=1,"No Part Time Status Entered",IF(AR181=1,"No Part Time Hours Entered",IF(ISERROR(AD181)," Unknown Values entered.",IF(V181+W181&lt;1,"Acceptable",IF(T181+U181=200, "No Contributions Entered", IF(M181="","Error Detected, Choose reason&gt;",IF(Z181="1",IF(V181=1,"Please Enter Deemed Pensionable Pay","Add relevant Details Above"),"Please give details Above")))))))))))))</f>
        <v/>
      </c>
      <c r="M181" s="260"/>
      <c r="N181" s="91"/>
      <c r="O181" s="91" t="str">
        <f t="shared" si="43"/>
        <v/>
      </c>
      <c r="P181" s="94">
        <f t="shared" si="44"/>
        <v>0</v>
      </c>
      <c r="Q181" s="94">
        <f t="shared" si="44"/>
        <v>0</v>
      </c>
      <c r="R181" s="218">
        <f>(ROUND((F181/100*'Member Info'!$W$2), 2))</f>
        <v>0</v>
      </c>
      <c r="S181" s="218" t="e">
        <f t="shared" si="45"/>
        <v>#VALUE!</v>
      </c>
      <c r="T181" s="218" t="str">
        <f t="shared" si="46"/>
        <v/>
      </c>
      <c r="U181" s="227" t="str">
        <f t="shared" si="47"/>
        <v/>
      </c>
      <c r="V181" s="228" t="str">
        <f t="shared" si="48"/>
        <v/>
      </c>
      <c r="W181" s="228" t="str">
        <f t="shared" si="49"/>
        <v/>
      </c>
      <c r="X181" s="222">
        <f t="shared" si="50"/>
        <v>0</v>
      </c>
      <c r="Y181" s="110">
        <f t="shared" si="51"/>
        <v>0</v>
      </c>
      <c r="Z181" s="235" t="str">
        <f t="shared" si="52"/>
        <v/>
      </c>
      <c r="AA181" s="240" t="b">
        <f t="shared" si="53"/>
        <v>0</v>
      </c>
      <c r="AB181" s="235">
        <f t="shared" si="54"/>
        <v>0</v>
      </c>
      <c r="AC181" s="235">
        <f>IF('Member Info'!N178="",1,"")</f>
        <v>1</v>
      </c>
      <c r="AD181" s="243" t="e">
        <f t="shared" si="55"/>
        <v>#VALUE!</v>
      </c>
      <c r="AE181" s="130" t="str">
        <f t="shared" si="42"/>
        <v/>
      </c>
      <c r="AF181" s="124">
        <f t="shared" si="56"/>
        <v>1</v>
      </c>
      <c r="AG181" s="124" t="str">
        <f>IF('Member Info'!N178&lt;&gt;"",IF(AND('Member Info'!N178&lt;=$U$1,'Member Info'!N178&gt;=$T$1),1,0),"")</f>
        <v/>
      </c>
      <c r="AI181" s="124" t="b">
        <f t="shared" si="57"/>
        <v>0</v>
      </c>
      <c r="AJ181" s="124">
        <f t="shared" si="58"/>
        <v>0</v>
      </c>
      <c r="AL181" s="124">
        <f t="shared" si="59"/>
        <v>0</v>
      </c>
      <c r="AM181" s="124">
        <f>IF('Member Info'!F178&gt;$T$1,1,0)</f>
        <v>0</v>
      </c>
      <c r="AN181" s="124" t="b">
        <f>IF(ISERROR(T181),ERROR.TYPE(#REF!)=ERROR.TYPE(T181),FALSE)</f>
        <v>0</v>
      </c>
      <c r="AO181" s="124" t="b">
        <f>IF(ISERROR(U181),ERROR.TYPE(#REF!)=ERROR.TYPE(U181),FALSE)</f>
        <v>0</v>
      </c>
      <c r="AP181" s="124">
        <f>IF('Member Info'!F178&gt;'GP1 April 25'!$U$1,1,0)</f>
        <v>0</v>
      </c>
      <c r="AQ181" s="124">
        <f t="shared" si="60"/>
        <v>0</v>
      </c>
      <c r="AR181" s="124">
        <f t="shared" si="61"/>
        <v>0</v>
      </c>
      <c r="AS181" s="124">
        <f t="shared" si="62"/>
        <v>1</v>
      </c>
    </row>
    <row r="182" spans="1:45" ht="15.75" thickBot="1" x14ac:dyDescent="0.3">
      <c r="A182" s="4"/>
      <c r="B182" s="5"/>
      <c r="C182" s="5"/>
      <c r="D182" s="5"/>
      <c r="E182" s="5"/>
      <c r="F182" s="275">
        <f>SUM(F32:F181)</f>
        <v>0</v>
      </c>
      <c r="G182" s="21"/>
      <c r="H182" s="21"/>
      <c r="I182" s="21"/>
      <c r="J182" s="9">
        <f>ROUND(SUM(J32:J181), 2)</f>
        <v>0</v>
      </c>
      <c r="K182" s="9">
        <f>ROUND(SUM(K32:K181), 2)</f>
        <v>0</v>
      </c>
      <c r="L182" s="133">
        <f>COUNTIF(L32:L181, "&gt;0")</f>
        <v>0</v>
      </c>
      <c r="M182" s="5"/>
      <c r="N182" s="5"/>
      <c r="O182" s="5"/>
      <c r="P182" s="5"/>
      <c r="Q182" s="5"/>
      <c r="T182" s="124"/>
      <c r="V182" s="222">
        <f>SUM(V32:V181)</f>
        <v>0</v>
      </c>
      <c r="W182" s="228">
        <f>SUM(W32:W181)</f>
        <v>0</v>
      </c>
      <c r="X182" s="222">
        <f>SUM(X32:X181)</f>
        <v>0</v>
      </c>
      <c r="Y182" s="222"/>
      <c r="Z182" s="331"/>
      <c r="AA182" s="222">
        <f>COUNTIF(AA32:AA181, TRUE)</f>
        <v>0</v>
      </c>
      <c r="AB182" s="237">
        <f>SUM(AB32:AB181)</f>
        <v>0</v>
      </c>
      <c r="AC182" s="252"/>
      <c r="AD182" s="236"/>
      <c r="AE182" s="243">
        <f>SUM(AE32:AE181)</f>
        <v>0</v>
      </c>
      <c r="AF182" s="124">
        <f>COUNTIF(AF32:AF181,"&gt;1")</f>
        <v>0</v>
      </c>
      <c r="AG182" s="222">
        <f>SUM(AG32:AG181)</f>
        <v>0</v>
      </c>
      <c r="AL182" s="124">
        <f>SUM(AL32:AL181)</f>
        <v>0</v>
      </c>
    </row>
    <row r="183" spans="1:45" ht="15" customHeight="1" x14ac:dyDescent="0.25">
      <c r="A183" s="4"/>
      <c r="B183" s="335"/>
      <c r="C183" s="335"/>
      <c r="D183" s="5"/>
      <c r="E183" s="37"/>
      <c r="F183" s="37"/>
      <c r="G183" s="21"/>
      <c r="H183" s="21"/>
      <c r="I183" s="21"/>
      <c r="J183" s="22"/>
      <c r="K183" s="22"/>
      <c r="L183" s="106"/>
      <c r="M183" s="5"/>
      <c r="N183" s="5"/>
      <c r="O183" s="5"/>
      <c r="P183" s="5"/>
      <c r="Q183" s="253"/>
      <c r="T183" s="124"/>
      <c r="X183" s="222"/>
      <c r="AC183" s="110"/>
    </row>
    <row r="184" spans="1:45" ht="15.75" customHeight="1" x14ac:dyDescent="0.25">
      <c r="A184" s="4"/>
      <c r="B184" s="335"/>
      <c r="C184" s="335"/>
      <c r="D184" s="23"/>
      <c r="E184" s="334"/>
      <c r="F184" s="334"/>
      <c r="G184" s="332"/>
      <c r="H184" s="332"/>
      <c r="I184" s="332"/>
      <c r="J184" s="332"/>
      <c r="K184" s="332"/>
      <c r="L184" s="332"/>
      <c r="M184" s="5"/>
      <c r="N184" s="5"/>
      <c r="O184" s="5"/>
      <c r="P184" s="253"/>
      <c r="Q184" s="5"/>
      <c r="T184" s="124"/>
      <c r="X184" s="222"/>
      <c r="AC184" s="110"/>
    </row>
    <row r="185" spans="1:45" ht="15.75" x14ac:dyDescent="0.25">
      <c r="A185" s="4"/>
      <c r="B185" s="335"/>
      <c r="C185" s="335"/>
      <c r="D185" s="23"/>
      <c r="E185" s="334"/>
      <c r="F185" s="558" t="s">
        <v>17</v>
      </c>
      <c r="G185" s="558"/>
      <c r="H185" s="558"/>
      <c r="I185" s="558"/>
      <c r="J185" s="558"/>
      <c r="K185" s="332"/>
      <c r="L185" s="332"/>
      <c r="M185" s="5"/>
      <c r="N185" s="5"/>
      <c r="O185" s="5"/>
      <c r="P185" s="5"/>
      <c r="Q185" s="5"/>
      <c r="T185" s="124"/>
      <c r="X185" s="222"/>
      <c r="AC185" s="110"/>
    </row>
    <row r="186" spans="1:45" ht="15.75" x14ac:dyDescent="0.25">
      <c r="A186" s="4"/>
      <c r="B186" s="430"/>
      <c r="C186" s="430"/>
      <c r="D186" s="23"/>
      <c r="E186" s="333"/>
      <c r="F186" s="558"/>
      <c r="G186" s="558"/>
      <c r="H186" s="558"/>
      <c r="I186" s="558"/>
      <c r="J186" s="558"/>
      <c r="K186" s="333"/>
      <c r="L186" s="333"/>
      <c r="M186" s="5"/>
      <c r="N186" s="5"/>
      <c r="O186" s="5"/>
      <c r="P186" s="5"/>
      <c r="Q186" s="5"/>
      <c r="T186" s="124"/>
      <c r="X186" s="222"/>
      <c r="AC186" s="110"/>
    </row>
    <row r="187" spans="1:45" ht="15.75" x14ac:dyDescent="0.25">
      <c r="A187" s="4"/>
      <c r="B187" s="336"/>
      <c r="C187" s="336"/>
      <c r="D187" s="23"/>
      <c r="E187" s="333"/>
      <c r="F187" s="333"/>
      <c r="G187" s="333"/>
      <c r="H187" s="333"/>
      <c r="I187" s="333"/>
      <c r="J187" s="333"/>
      <c r="K187" s="550" t="s">
        <v>20</v>
      </c>
      <c r="L187" s="550"/>
      <c r="M187" s="5"/>
      <c r="N187" s="5"/>
      <c r="O187" s="5"/>
      <c r="P187" s="5"/>
      <c r="Q187" s="5"/>
      <c r="T187" s="124"/>
      <c r="X187" s="222"/>
      <c r="AC187" s="110"/>
    </row>
    <row r="188" spans="1:45" ht="15.75" thickBot="1" x14ac:dyDescent="0.3">
      <c r="A188" s="4"/>
      <c r="B188" s="337"/>
      <c r="C188" s="336" t="s">
        <v>18</v>
      </c>
      <c r="D188" s="336"/>
      <c r="E188" s="333"/>
      <c r="F188" s="336" t="s">
        <v>19</v>
      </c>
      <c r="G188" s="336"/>
      <c r="H188" s="336"/>
      <c r="I188" s="336"/>
      <c r="J188" s="336"/>
      <c r="K188" s="551"/>
      <c r="L188" s="551"/>
      <c r="M188" s="5"/>
      <c r="N188" s="5"/>
      <c r="O188" s="5"/>
      <c r="P188" s="5"/>
      <c r="Q188" s="5"/>
      <c r="T188" s="124"/>
      <c r="X188" s="222"/>
      <c r="AC188" s="110"/>
    </row>
    <row r="189" spans="1:45" ht="15.75" thickBot="1" x14ac:dyDescent="0.3">
      <c r="A189" s="4"/>
      <c r="B189" s="12"/>
      <c r="C189" s="553">
        <f>J182</f>
        <v>0</v>
      </c>
      <c r="D189" s="554"/>
      <c r="E189" s="333"/>
      <c r="F189" s="553">
        <f>K182</f>
        <v>0</v>
      </c>
      <c r="G189" s="554"/>
      <c r="H189" s="381"/>
      <c r="I189" s="381"/>
      <c r="J189" s="337"/>
      <c r="K189" s="553">
        <f>C189+F189</f>
        <v>0</v>
      </c>
      <c r="L189" s="554"/>
      <c r="M189" s="5"/>
      <c r="N189" s="5"/>
      <c r="O189" s="5"/>
      <c r="P189" s="5"/>
      <c r="Q189" s="5"/>
      <c r="T189" s="124"/>
      <c r="X189" s="222"/>
      <c r="AC189" s="110"/>
    </row>
    <row r="190" spans="1:45" ht="15.75" x14ac:dyDescent="0.25">
      <c r="A190" s="4"/>
      <c r="B190" s="336"/>
      <c r="C190" s="336"/>
      <c r="D190" s="23"/>
      <c r="E190" s="333"/>
      <c r="F190" s="333"/>
      <c r="G190" s="333"/>
      <c r="H190" s="333"/>
      <c r="I190" s="333"/>
      <c r="J190" s="333"/>
      <c r="K190" s="333"/>
      <c r="L190" s="333"/>
      <c r="M190" s="5"/>
      <c r="N190" s="5"/>
      <c r="O190" s="5"/>
      <c r="P190" s="5"/>
      <c r="Q190" s="5"/>
      <c r="T190" s="124"/>
      <c r="X190" s="222"/>
      <c r="AC190" s="110"/>
    </row>
    <row r="191" spans="1:45" ht="15.75" x14ac:dyDescent="0.25">
      <c r="A191" s="4"/>
      <c r="B191" s="337"/>
      <c r="C191" s="337"/>
      <c r="D191" s="23"/>
      <c r="E191" s="333"/>
      <c r="F191" s="333"/>
      <c r="G191" s="333"/>
      <c r="H191" s="333"/>
      <c r="I191" s="333"/>
      <c r="J191" s="333"/>
      <c r="K191" s="333"/>
      <c r="L191" s="333"/>
      <c r="M191" s="5"/>
      <c r="N191" s="5"/>
      <c r="O191" s="5"/>
      <c r="P191" s="5"/>
      <c r="Q191" s="5"/>
      <c r="T191" s="124"/>
      <c r="X191" s="222"/>
      <c r="AC191" s="110"/>
    </row>
    <row r="192" spans="1:45" ht="15.75" customHeight="1" x14ac:dyDescent="0.25">
      <c r="A192" s="4"/>
      <c r="B192" s="556" t="s">
        <v>587</v>
      </c>
      <c r="C192" s="556"/>
      <c r="D192" s="556"/>
      <c r="E192" s="556"/>
      <c r="F192" s="556"/>
      <c r="G192" s="556"/>
      <c r="H192" s="556"/>
      <c r="I192" s="556"/>
      <c r="J192" s="556"/>
      <c r="K192" s="556"/>
      <c r="L192" s="556"/>
      <c r="M192" s="5"/>
      <c r="N192" s="5"/>
      <c r="O192" s="5"/>
      <c r="P192" s="5"/>
      <c r="Q192" s="5"/>
      <c r="T192" s="124"/>
      <c r="X192" s="222"/>
      <c r="AC192" s="110"/>
    </row>
    <row r="193" spans="1:29" ht="15.75" customHeight="1" x14ac:dyDescent="0.25">
      <c r="A193" s="4"/>
      <c r="B193" s="556"/>
      <c r="C193" s="556"/>
      <c r="D193" s="556"/>
      <c r="E193" s="556"/>
      <c r="F193" s="556"/>
      <c r="G193" s="556"/>
      <c r="H193" s="556"/>
      <c r="I193" s="556"/>
      <c r="J193" s="556"/>
      <c r="K193" s="556"/>
      <c r="L193" s="556"/>
      <c r="M193" s="5"/>
      <c r="N193" s="5"/>
      <c r="O193" s="5"/>
      <c r="P193" s="5"/>
      <c r="Q193" s="5"/>
      <c r="T193" s="124"/>
      <c r="X193" s="222"/>
      <c r="AC193" s="110"/>
    </row>
    <row r="194" spans="1:29" ht="15.75" customHeight="1" x14ac:dyDescent="0.25">
      <c r="A194" s="4"/>
      <c r="B194" s="556"/>
      <c r="C194" s="556"/>
      <c r="D194" s="556"/>
      <c r="E194" s="556"/>
      <c r="F194" s="556"/>
      <c r="G194" s="556"/>
      <c r="H194" s="556"/>
      <c r="I194" s="556"/>
      <c r="J194" s="556"/>
      <c r="K194" s="556"/>
      <c r="L194" s="556"/>
      <c r="M194" s="5"/>
      <c r="N194" s="5"/>
      <c r="O194" s="5"/>
      <c r="P194" s="5"/>
      <c r="Q194" s="5"/>
      <c r="T194" s="124"/>
      <c r="X194" s="222"/>
      <c r="AC194" s="110"/>
    </row>
    <row r="195" spans="1:29" ht="15.75" customHeight="1" x14ac:dyDescent="0.25">
      <c r="A195" s="4"/>
      <c r="B195" s="556"/>
      <c r="C195" s="556"/>
      <c r="D195" s="556"/>
      <c r="E195" s="556"/>
      <c r="F195" s="556"/>
      <c r="G195" s="556"/>
      <c r="H195" s="556"/>
      <c r="I195" s="556"/>
      <c r="J195" s="556"/>
      <c r="K195" s="556"/>
      <c r="L195" s="556"/>
      <c r="M195" s="5"/>
      <c r="N195" s="5"/>
      <c r="O195" s="5"/>
      <c r="P195" s="5"/>
      <c r="Q195" s="5"/>
      <c r="T195" s="124"/>
      <c r="X195" s="222"/>
      <c r="AC195" s="110"/>
    </row>
    <row r="196" spans="1:29" x14ac:dyDescent="0.25">
      <c r="A196" s="4"/>
      <c r="B196" s="556"/>
      <c r="C196" s="556"/>
      <c r="D196" s="556"/>
      <c r="E196" s="556"/>
      <c r="F196" s="556"/>
      <c r="G196" s="556"/>
      <c r="H196" s="556"/>
      <c r="I196" s="556"/>
      <c r="J196" s="556"/>
      <c r="K196" s="556"/>
      <c r="L196" s="556"/>
      <c r="M196" s="5"/>
      <c r="N196" s="5"/>
      <c r="O196" s="5"/>
      <c r="P196" s="5"/>
      <c r="Q196" s="5"/>
      <c r="T196" s="124"/>
      <c r="X196" s="222"/>
      <c r="AC196" s="110"/>
    </row>
    <row r="197" spans="1:29" x14ac:dyDescent="0.25">
      <c r="A197" s="4"/>
      <c r="B197" s="5"/>
      <c r="C197" s="5"/>
      <c r="D197" s="5"/>
      <c r="E197" s="5"/>
      <c r="F197" s="5"/>
      <c r="G197" s="21"/>
      <c r="H197" s="21"/>
      <c r="I197" s="21"/>
      <c r="J197" s="5"/>
      <c r="K197" s="5"/>
      <c r="L197" s="425"/>
      <c r="M197" s="5"/>
      <c r="N197" s="5"/>
      <c r="O197" s="5"/>
      <c r="P197" s="5"/>
      <c r="Q197" s="5"/>
      <c r="T197" s="124"/>
      <c r="X197" s="222"/>
      <c r="AC197" s="110"/>
    </row>
    <row r="198" spans="1:29" ht="15.75" x14ac:dyDescent="0.25">
      <c r="A198" s="4"/>
      <c r="B198" s="561"/>
      <c r="C198" s="561"/>
      <c r="D198" s="561"/>
      <c r="E198" s="561"/>
      <c r="F198" s="561"/>
      <c r="G198" s="561"/>
      <c r="H198" s="428"/>
      <c r="I198" s="428"/>
      <c r="J198" s="428"/>
      <c r="K198" s="428"/>
      <c r="L198" s="103"/>
      <c r="M198" s="5"/>
      <c r="N198" s="5"/>
      <c r="O198" s="5"/>
      <c r="P198" s="5"/>
      <c r="Q198" s="5"/>
      <c r="T198" s="124"/>
      <c r="U198" s="124"/>
      <c r="V198" s="124"/>
      <c r="W198" s="124"/>
      <c r="X198" s="124"/>
      <c r="Y198" s="124"/>
      <c r="Z198" s="124"/>
      <c r="AA198" s="124"/>
      <c r="AB198" s="124"/>
    </row>
    <row r="199" spans="1:29" x14ac:dyDescent="0.25">
      <c r="A199" s="4"/>
      <c r="B199" s="5"/>
      <c r="C199" s="5"/>
      <c r="D199" s="5"/>
      <c r="E199" s="5"/>
      <c r="F199" s="5"/>
      <c r="G199" s="21"/>
      <c r="H199" s="21"/>
      <c r="I199" s="21"/>
      <c r="J199" s="5"/>
      <c r="K199" s="5"/>
      <c r="L199" s="425"/>
      <c r="M199" s="5"/>
      <c r="N199" s="5"/>
      <c r="O199" s="5"/>
      <c r="P199" s="5"/>
      <c r="Q199" s="5"/>
      <c r="T199" s="124"/>
      <c r="U199" s="124"/>
      <c r="V199" s="124"/>
      <c r="W199" s="124"/>
      <c r="X199" s="124"/>
      <c r="Y199" s="124"/>
      <c r="Z199" s="124"/>
      <c r="AA199" s="124"/>
      <c r="AB199" s="124"/>
    </row>
    <row r="200" spans="1:29" x14ac:dyDescent="0.25">
      <c r="A200" s="4"/>
      <c r="B200" s="5"/>
      <c r="C200" s="5"/>
      <c r="D200" s="5"/>
      <c r="E200" s="5"/>
      <c r="F200" s="5"/>
      <c r="G200" s="21"/>
      <c r="H200" s="21"/>
      <c r="I200" s="21"/>
      <c r="J200" s="5"/>
      <c r="K200" s="5"/>
      <c r="L200" s="425"/>
      <c r="M200" s="5"/>
      <c r="N200" s="5"/>
      <c r="O200" s="5"/>
      <c r="P200" s="5"/>
      <c r="Q200" s="5"/>
      <c r="T200" s="124"/>
      <c r="U200" s="124"/>
      <c r="V200" s="124"/>
      <c r="W200" s="124"/>
      <c r="X200" s="124"/>
      <c r="Y200" s="124"/>
      <c r="Z200" s="124"/>
      <c r="AA200" s="124"/>
      <c r="AB200" s="124"/>
    </row>
    <row r="201" spans="1:29" ht="21" x14ac:dyDescent="0.25">
      <c r="A201" s="4"/>
      <c r="B201" s="555"/>
      <c r="C201" s="555"/>
      <c r="D201" s="555"/>
      <c r="E201" s="555"/>
      <c r="F201" s="555"/>
      <c r="G201" s="555"/>
      <c r="H201" s="431"/>
      <c r="I201" s="431"/>
      <c r="J201" s="431"/>
      <c r="K201" s="431"/>
      <c r="L201" s="431"/>
      <c r="M201" s="5"/>
      <c r="N201" s="5"/>
      <c r="O201" s="5"/>
      <c r="P201" s="5"/>
      <c r="Q201" s="5"/>
      <c r="T201" s="124"/>
      <c r="U201" s="124"/>
      <c r="V201" s="124"/>
      <c r="W201" s="124"/>
      <c r="X201" s="124"/>
      <c r="Y201" s="124"/>
      <c r="Z201" s="124"/>
      <c r="AA201" s="124"/>
      <c r="AB201" s="124"/>
    </row>
    <row r="202" spans="1:29" ht="21" x14ac:dyDescent="0.25">
      <c r="A202" s="4"/>
      <c r="B202" s="15"/>
      <c r="C202" s="15"/>
      <c r="D202" s="15"/>
      <c r="E202" s="15"/>
      <c r="F202" s="15"/>
      <c r="G202" s="15"/>
      <c r="H202" s="15"/>
      <c r="I202" s="15"/>
      <c r="J202" s="5"/>
      <c r="K202" s="5"/>
      <c r="L202" s="425"/>
      <c r="M202" s="5"/>
      <c r="N202" s="5"/>
      <c r="O202" s="5"/>
      <c r="P202" s="5"/>
      <c r="Q202" s="5"/>
      <c r="T202" s="124"/>
      <c r="U202" s="124"/>
      <c r="V202" s="124"/>
      <c r="W202" s="124"/>
      <c r="X202" s="124"/>
      <c r="Y202" s="124"/>
      <c r="Z202" s="124"/>
      <c r="AA202" s="124"/>
      <c r="AB202" s="124"/>
    </row>
    <row r="203" spans="1:29" ht="15" customHeight="1" x14ac:dyDescent="0.25">
      <c r="A203" s="4"/>
      <c r="B203" s="552"/>
      <c r="C203" s="552"/>
      <c r="D203" s="552"/>
      <c r="E203" s="5"/>
      <c r="F203" s="552"/>
      <c r="G203" s="552"/>
      <c r="H203" s="430"/>
      <c r="I203" s="430"/>
      <c r="J203" s="552"/>
      <c r="K203" s="552"/>
      <c r="L203" s="430"/>
      <c r="M203" s="5"/>
      <c r="N203" s="5"/>
      <c r="O203" s="5"/>
      <c r="P203" s="5"/>
      <c r="Q203" s="5"/>
      <c r="T203" s="124"/>
      <c r="U203" s="124"/>
      <c r="V203" s="124"/>
      <c r="W203" s="124"/>
      <c r="X203" s="124"/>
      <c r="Y203" s="124"/>
      <c r="Z203" s="124"/>
      <c r="AA203" s="124"/>
      <c r="AB203" s="124"/>
    </row>
    <row r="204" spans="1:29" x14ac:dyDescent="0.25">
      <c r="A204" s="4"/>
      <c r="B204" s="552"/>
      <c r="C204" s="552"/>
      <c r="D204" s="552"/>
      <c r="E204" s="5"/>
      <c r="F204" s="552"/>
      <c r="G204" s="552"/>
      <c r="H204" s="430"/>
      <c r="I204" s="430"/>
      <c r="J204" s="552"/>
      <c r="K204" s="552"/>
      <c r="L204" s="430"/>
      <c r="M204" s="5"/>
      <c r="N204" s="5"/>
      <c r="O204" s="5"/>
      <c r="P204" s="5"/>
      <c r="Q204" s="5"/>
      <c r="T204" s="124"/>
      <c r="U204" s="124"/>
      <c r="V204" s="124"/>
      <c r="W204" s="124"/>
      <c r="X204" s="124"/>
      <c r="Y204" s="124"/>
      <c r="Z204" s="124"/>
      <c r="AA204" s="124"/>
      <c r="AB204" s="124"/>
    </row>
    <row r="205" spans="1:29" x14ac:dyDescent="0.25">
      <c r="A205" s="4"/>
      <c r="B205" s="430"/>
      <c r="C205" s="430"/>
      <c r="D205" s="430"/>
      <c r="E205" s="5"/>
      <c r="F205" s="430"/>
      <c r="G205" s="430"/>
      <c r="H205" s="430"/>
      <c r="I205" s="430"/>
      <c r="J205" s="430"/>
      <c r="K205" s="430"/>
      <c r="L205" s="430"/>
      <c r="M205" s="5"/>
      <c r="N205" s="5"/>
      <c r="O205" s="5"/>
      <c r="P205" s="5"/>
      <c r="Q205" s="5"/>
      <c r="T205" s="124"/>
      <c r="U205" s="124"/>
      <c r="V205" s="124"/>
      <c r="W205" s="124"/>
      <c r="X205" s="124"/>
      <c r="Y205" s="124"/>
      <c r="Z205" s="124"/>
      <c r="AA205" s="124"/>
      <c r="AB205" s="124"/>
    </row>
    <row r="206" spans="1:29" ht="15.75" customHeight="1" x14ac:dyDescent="0.25">
      <c r="A206" s="4"/>
      <c r="B206" s="447"/>
      <c r="C206" s="447"/>
      <c r="D206" s="447"/>
      <c r="E206" s="5"/>
      <c r="F206" s="447"/>
      <c r="G206" s="447"/>
      <c r="H206" s="426"/>
      <c r="I206" s="426"/>
      <c r="J206" s="447"/>
      <c r="K206" s="447"/>
      <c r="L206" s="31"/>
      <c r="M206" s="5"/>
      <c r="N206" s="5"/>
      <c r="O206" s="5"/>
      <c r="P206" s="5"/>
      <c r="Q206" s="5"/>
      <c r="T206" s="124"/>
      <c r="U206" s="124"/>
      <c r="V206" s="124"/>
      <c r="W206" s="124"/>
      <c r="X206" s="124"/>
      <c r="Y206" s="124"/>
      <c r="Z206" s="124"/>
      <c r="AA206" s="124"/>
      <c r="AB206" s="124"/>
    </row>
    <row r="207" spans="1:29" x14ac:dyDescent="0.25">
      <c r="A207" s="4"/>
      <c r="B207" s="559"/>
      <c r="C207" s="559"/>
      <c r="D207" s="559"/>
      <c r="E207" s="5"/>
      <c r="F207" s="559"/>
      <c r="G207" s="559"/>
      <c r="H207" s="427"/>
      <c r="I207" s="427"/>
      <c r="J207" s="559"/>
      <c r="K207" s="559"/>
      <c r="L207" s="104"/>
      <c r="M207" s="5"/>
      <c r="N207" s="5"/>
      <c r="O207" s="5"/>
      <c r="P207" s="5"/>
      <c r="Q207" s="5"/>
      <c r="T207" s="124"/>
      <c r="U207" s="124"/>
      <c r="V207" s="124"/>
      <c r="W207" s="124"/>
      <c r="X207" s="124"/>
      <c r="Y207" s="124"/>
      <c r="Z207" s="124"/>
      <c r="AA207" s="124"/>
      <c r="AB207" s="124"/>
    </row>
    <row r="208" spans="1:29" x14ac:dyDescent="0.25">
      <c r="A208" s="4"/>
      <c r="B208" s="12"/>
      <c r="C208" s="12"/>
      <c r="D208" s="12"/>
      <c r="E208" s="5"/>
      <c r="F208" s="12"/>
      <c r="G208" s="12"/>
      <c r="H208" s="12"/>
      <c r="I208" s="12"/>
      <c r="J208" s="12"/>
      <c r="K208" s="12"/>
      <c r="L208" s="425"/>
      <c r="M208" s="5"/>
      <c r="N208" s="5"/>
      <c r="O208" s="5"/>
      <c r="P208" s="5"/>
      <c r="Q208" s="5"/>
      <c r="T208" s="124"/>
      <c r="U208" s="124"/>
      <c r="V208" s="124"/>
      <c r="W208" s="124"/>
      <c r="X208" s="124"/>
      <c r="Y208" s="124"/>
      <c r="Z208" s="124"/>
      <c r="AA208" s="124"/>
      <c r="AB208" s="124"/>
    </row>
    <row r="209" spans="1:28" ht="15.75" customHeight="1" x14ac:dyDescent="0.25">
      <c r="A209" s="4"/>
      <c r="B209" s="447"/>
      <c r="C209" s="447"/>
      <c r="D209" s="447"/>
      <c r="E209" s="5"/>
      <c r="F209" s="447"/>
      <c r="G209" s="447"/>
      <c r="H209" s="426"/>
      <c r="I209" s="426"/>
      <c r="J209" s="447"/>
      <c r="K209" s="447"/>
      <c r="L209" s="31"/>
      <c r="M209" s="5"/>
      <c r="N209" s="5"/>
      <c r="O209" s="5"/>
      <c r="P209" s="5"/>
      <c r="Q209" s="5"/>
      <c r="T209" s="124"/>
      <c r="U209" s="124"/>
      <c r="V209" s="124"/>
      <c r="W209" s="124"/>
      <c r="X209" s="124"/>
      <c r="Y209" s="124"/>
      <c r="Z209" s="124"/>
      <c r="AA209" s="124"/>
      <c r="AB209" s="124"/>
    </row>
    <row r="210" spans="1:28" x14ac:dyDescent="0.25">
      <c r="A210" s="4"/>
      <c r="B210" s="559"/>
      <c r="C210" s="559"/>
      <c r="D210" s="559"/>
      <c r="E210" s="5"/>
      <c r="F210" s="559"/>
      <c r="G210" s="559"/>
      <c r="H210" s="427"/>
      <c r="I210" s="427"/>
      <c r="J210" s="559"/>
      <c r="K210" s="559"/>
      <c r="L210" s="104"/>
      <c r="M210" s="5"/>
      <c r="N210" s="5"/>
      <c r="O210" s="5"/>
      <c r="P210" s="5"/>
      <c r="Q210" s="5"/>
      <c r="T210" s="124"/>
      <c r="U210" s="124"/>
      <c r="V210" s="124"/>
      <c r="W210" s="124"/>
      <c r="X210" s="124"/>
      <c r="Y210" s="124"/>
      <c r="Z210" s="124"/>
      <c r="AA210" s="124"/>
      <c r="AB210" s="124"/>
    </row>
    <row r="211" spans="1:28" x14ac:dyDescent="0.25">
      <c r="A211" s="4"/>
      <c r="B211" s="12"/>
      <c r="C211" s="12"/>
      <c r="D211" s="12"/>
      <c r="E211" s="5"/>
      <c r="F211" s="12"/>
      <c r="G211" s="12"/>
      <c r="H211" s="12"/>
      <c r="I211" s="12"/>
      <c r="J211" s="12"/>
      <c r="K211" s="12"/>
      <c r="L211" s="425"/>
      <c r="M211" s="5"/>
      <c r="N211" s="5"/>
      <c r="O211" s="5"/>
      <c r="P211" s="5"/>
      <c r="Q211" s="5"/>
      <c r="T211" s="124"/>
      <c r="U211" s="124"/>
      <c r="V211" s="124"/>
      <c r="W211" s="124"/>
      <c r="X211" s="124"/>
      <c r="Y211" s="124"/>
      <c r="Z211" s="124"/>
      <c r="AA211" s="124"/>
      <c r="AB211" s="124"/>
    </row>
    <row r="212" spans="1:28" ht="15.75" customHeight="1" x14ac:dyDescent="0.25">
      <c r="A212" s="4"/>
      <c r="B212" s="550"/>
      <c r="C212" s="550"/>
      <c r="D212" s="550"/>
      <c r="E212" s="5"/>
      <c r="F212" s="550"/>
      <c r="G212" s="550"/>
      <c r="H212" s="429"/>
      <c r="I212" s="429"/>
      <c r="J212" s="550"/>
      <c r="K212" s="550"/>
      <c r="L212" s="430"/>
      <c r="M212" s="5"/>
      <c r="N212" s="5"/>
      <c r="O212" s="5"/>
      <c r="P212" s="5"/>
      <c r="Q212" s="5"/>
      <c r="T212" s="124"/>
      <c r="U212" s="124"/>
      <c r="V212" s="124"/>
      <c r="W212" s="124"/>
      <c r="X212" s="124"/>
      <c r="Y212" s="124"/>
      <c r="Z212" s="124"/>
      <c r="AA212" s="124"/>
      <c r="AB212" s="124"/>
    </row>
    <row r="213" spans="1:28" x14ac:dyDescent="0.25">
      <c r="A213" s="4"/>
      <c r="B213" s="559"/>
      <c r="C213" s="559"/>
      <c r="D213" s="559"/>
      <c r="E213" s="5"/>
      <c r="F213" s="559"/>
      <c r="G213" s="559"/>
      <c r="H213" s="427"/>
      <c r="I213" s="427"/>
      <c r="J213" s="559"/>
      <c r="K213" s="559"/>
      <c r="L213" s="104"/>
      <c r="M213" s="5"/>
      <c r="N213" s="5"/>
      <c r="O213" s="5"/>
      <c r="P213" s="5"/>
      <c r="Q213" s="5"/>
      <c r="T213" s="124"/>
      <c r="U213" s="124"/>
      <c r="V213" s="124"/>
      <c r="W213" s="124"/>
      <c r="X213" s="124"/>
      <c r="Y213" s="124"/>
      <c r="Z213" s="124"/>
      <c r="AA213" s="124"/>
      <c r="AB213" s="124"/>
    </row>
    <row r="214" spans="1:28" x14ac:dyDescent="0.25">
      <c r="A214" s="4"/>
      <c r="B214" s="12"/>
      <c r="C214" s="12"/>
      <c r="D214" s="12"/>
      <c r="E214" s="5"/>
      <c r="F214" s="5"/>
      <c r="G214" s="5"/>
      <c r="H214" s="5"/>
      <c r="I214" s="5"/>
      <c r="J214" s="12"/>
      <c r="K214" s="5"/>
      <c r="L214" s="425"/>
      <c r="M214" s="5"/>
      <c r="N214" s="5"/>
      <c r="O214" s="5"/>
      <c r="P214" s="5"/>
      <c r="Q214" s="5"/>
      <c r="T214" s="124"/>
      <c r="U214" s="124"/>
      <c r="V214" s="124"/>
      <c r="W214" s="124"/>
      <c r="X214" s="124"/>
      <c r="Y214" s="124"/>
      <c r="Z214" s="124"/>
      <c r="AA214" s="124"/>
      <c r="AB214" s="124"/>
    </row>
    <row r="215" spans="1:28" x14ac:dyDescent="0.25">
      <c r="A215" s="4"/>
      <c r="B215" s="560"/>
      <c r="C215" s="560"/>
      <c r="D215" s="560"/>
      <c r="E215" s="5"/>
      <c r="F215" s="5"/>
      <c r="G215" s="5"/>
      <c r="H215" s="5"/>
      <c r="I215" s="5"/>
      <c r="J215" s="12"/>
      <c r="K215" s="5"/>
      <c r="L215" s="425"/>
      <c r="M215" s="5"/>
      <c r="N215" s="5"/>
      <c r="O215" s="5"/>
      <c r="P215" s="5"/>
      <c r="Q215" s="5"/>
      <c r="T215" s="124"/>
      <c r="U215" s="124"/>
      <c r="V215" s="124"/>
      <c r="W215" s="124"/>
      <c r="X215" s="124"/>
      <c r="Y215" s="124"/>
      <c r="Z215" s="124"/>
      <c r="AA215" s="124"/>
      <c r="AB215" s="124"/>
    </row>
    <row r="216" spans="1:28" x14ac:dyDescent="0.25">
      <c r="A216" s="4"/>
      <c r="B216" s="557"/>
      <c r="C216" s="557"/>
      <c r="D216" s="557"/>
      <c r="E216" s="5"/>
      <c r="F216" s="5"/>
      <c r="G216" s="5"/>
      <c r="H216" s="5"/>
      <c r="I216" s="5"/>
      <c r="J216" s="5"/>
      <c r="K216" s="5"/>
      <c r="L216" s="425"/>
      <c r="M216" s="5"/>
      <c r="N216" s="5"/>
      <c r="O216" s="5"/>
      <c r="P216" s="5"/>
      <c r="Q216" s="5"/>
      <c r="T216" s="124"/>
      <c r="U216" s="124"/>
      <c r="V216" s="124"/>
      <c r="W216" s="124"/>
      <c r="X216" s="124"/>
      <c r="Y216" s="124"/>
      <c r="Z216" s="124"/>
      <c r="AA216" s="124"/>
      <c r="AB216" s="124"/>
    </row>
    <row r="217" spans="1:28" x14ac:dyDescent="0.25">
      <c r="A217" s="4"/>
      <c r="B217" s="12"/>
      <c r="C217" s="12"/>
      <c r="D217" s="12"/>
      <c r="E217" s="12"/>
      <c r="F217" s="12"/>
      <c r="G217" s="12"/>
      <c r="H217" s="12"/>
      <c r="I217" s="12"/>
      <c r="J217" s="5"/>
      <c r="K217" s="5"/>
      <c r="L217" s="425"/>
      <c r="M217" s="5"/>
      <c r="N217" s="5"/>
      <c r="O217" s="5"/>
      <c r="P217" s="5"/>
      <c r="Q217" s="5"/>
      <c r="T217" s="124"/>
      <c r="U217" s="124"/>
      <c r="V217" s="124"/>
      <c r="W217" s="124"/>
      <c r="X217" s="124"/>
      <c r="Y217" s="124"/>
      <c r="Z217" s="124"/>
      <c r="AA217" s="124"/>
      <c r="AB217" s="124"/>
    </row>
    <row r="218" spans="1:28" x14ac:dyDescent="0.25">
      <c r="A218" s="4"/>
      <c r="B218" s="550"/>
      <c r="C218" s="550"/>
      <c r="D218" s="550"/>
      <c r="E218" s="550"/>
      <c r="F218" s="550"/>
      <c r="G218" s="550"/>
      <c r="H218" s="429"/>
      <c r="I218" s="429"/>
      <c r="J218" s="429"/>
      <c r="K218" s="429"/>
      <c r="L218" s="430"/>
      <c r="M218" s="5"/>
      <c r="N218" s="5"/>
      <c r="O218" s="5"/>
      <c r="P218" s="5"/>
      <c r="Q218" s="5"/>
      <c r="T218" s="124"/>
      <c r="U218" s="124"/>
      <c r="V218" s="124"/>
      <c r="W218" s="124"/>
      <c r="X218" s="124"/>
      <c r="Y218" s="124"/>
      <c r="Z218" s="124"/>
      <c r="AA218" s="124"/>
      <c r="AB218" s="124"/>
    </row>
    <row r="219" spans="1:28" ht="15.75" thickBot="1" x14ac:dyDescent="0.3">
      <c r="A219" s="4"/>
      <c r="B219" s="18"/>
      <c r="C219" s="18"/>
      <c r="D219" s="18"/>
      <c r="E219" s="18"/>
      <c r="F219" s="18"/>
      <c r="G219" s="18"/>
      <c r="H219" s="18"/>
      <c r="I219" s="18"/>
      <c r="J219" s="19"/>
      <c r="K219" s="33"/>
      <c r="L219" s="107"/>
      <c r="M219" s="19"/>
      <c r="N219" s="5"/>
      <c r="O219" s="5"/>
      <c r="P219" s="5"/>
      <c r="Q219" s="5"/>
      <c r="T219" s="124"/>
      <c r="U219" s="124"/>
      <c r="V219" s="124"/>
      <c r="W219" s="124"/>
      <c r="X219" s="124"/>
      <c r="Y219" s="124"/>
      <c r="Z219" s="124"/>
      <c r="AA219" s="124"/>
      <c r="AB219" s="124"/>
    </row>
    <row r="220" spans="1:28" ht="15.75" thickBot="1" x14ac:dyDescent="0.3">
      <c r="A220" s="4"/>
      <c r="B220" s="18"/>
      <c r="C220" s="18"/>
      <c r="D220" s="18"/>
      <c r="E220" s="18"/>
      <c r="F220" s="18"/>
      <c r="G220" s="18"/>
      <c r="H220" s="18"/>
      <c r="I220" s="19"/>
      <c r="J220" s="33"/>
      <c r="K220" s="107"/>
      <c r="L220" s="19"/>
      <c r="M220" s="5"/>
      <c r="N220" s="5"/>
      <c r="O220" s="5"/>
      <c r="P220" s="5"/>
      <c r="T220" s="124"/>
      <c r="U220" s="124"/>
      <c r="V220" s="124"/>
      <c r="W220" s="124"/>
      <c r="X220" s="124"/>
      <c r="Y220" s="124"/>
      <c r="Z220" s="124"/>
      <c r="AA220" s="124"/>
      <c r="AB220" s="124"/>
    </row>
    <row r="221" spans="1:28" x14ac:dyDescent="0.25">
      <c r="A221" s="4"/>
      <c r="T221" s="124"/>
      <c r="U221" s="124"/>
      <c r="V221" s="124"/>
      <c r="W221" s="124"/>
      <c r="X221" s="124"/>
      <c r="Y221" s="124"/>
      <c r="Z221" s="124"/>
      <c r="AA221" s="124"/>
      <c r="AB221" s="124"/>
    </row>
    <row r="222" spans="1:28" x14ac:dyDescent="0.25">
      <c r="A222" s="4"/>
      <c r="T222" s="124"/>
      <c r="U222" s="124"/>
      <c r="V222" s="124"/>
      <c r="W222" s="124"/>
      <c r="X222" s="124"/>
      <c r="Y222" s="124"/>
      <c r="Z222" s="124"/>
      <c r="AA222" s="124"/>
      <c r="AB222" s="124"/>
    </row>
    <row r="223" spans="1:28" x14ac:dyDescent="0.25">
      <c r="A223" s="4"/>
      <c r="T223" s="124"/>
      <c r="U223" s="124"/>
      <c r="V223" s="124"/>
      <c r="W223" s="124"/>
      <c r="X223" s="124"/>
      <c r="Y223" s="124"/>
      <c r="Z223" s="124"/>
      <c r="AA223" s="124"/>
      <c r="AB223" s="124"/>
    </row>
    <row r="224" spans="1:28" ht="15" customHeight="1" x14ac:dyDescent="0.25">
      <c r="A224" s="4"/>
      <c r="T224" s="124"/>
      <c r="U224" s="124"/>
      <c r="V224" s="124"/>
      <c r="W224" s="124"/>
      <c r="X224" s="124"/>
      <c r="Y224" s="124"/>
      <c r="Z224" s="124"/>
      <c r="AA224" s="124"/>
      <c r="AB224" s="124"/>
    </row>
    <row r="225" spans="1:28" x14ac:dyDescent="0.25">
      <c r="A225" s="4"/>
      <c r="T225" s="124"/>
      <c r="U225" s="124"/>
      <c r="V225" s="124"/>
      <c r="W225" s="124"/>
      <c r="X225" s="124"/>
      <c r="Y225" s="124"/>
      <c r="Z225" s="124"/>
      <c r="AA225" s="124"/>
      <c r="AB225" s="124"/>
    </row>
    <row r="226" spans="1:28" x14ac:dyDescent="0.25">
      <c r="A226" s="4"/>
      <c r="T226" s="124"/>
      <c r="U226" s="124"/>
      <c r="V226" s="124"/>
      <c r="W226" s="124"/>
      <c r="X226" s="124"/>
      <c r="Y226" s="124"/>
      <c r="Z226" s="124"/>
      <c r="AA226" s="124"/>
      <c r="AB226" s="124"/>
    </row>
    <row r="227" spans="1:28" x14ac:dyDescent="0.25">
      <c r="A227" s="4"/>
      <c r="T227" s="124"/>
      <c r="U227" s="124"/>
      <c r="V227" s="124"/>
      <c r="W227" s="124"/>
      <c r="X227" s="124"/>
      <c r="Y227" s="124"/>
      <c r="Z227" s="124"/>
      <c r="AA227" s="124"/>
      <c r="AB227" s="124"/>
    </row>
    <row r="228" spans="1:28" x14ac:dyDescent="0.25">
      <c r="A228" s="4"/>
      <c r="T228" s="124"/>
      <c r="U228" s="124"/>
      <c r="V228" s="124"/>
      <c r="W228" s="124"/>
      <c r="X228" s="124"/>
      <c r="Y228" s="124"/>
      <c r="Z228" s="124"/>
      <c r="AA228" s="124"/>
      <c r="AB228" s="124"/>
    </row>
    <row r="229" spans="1:28" x14ac:dyDescent="0.25">
      <c r="A229" s="4"/>
      <c r="T229" s="124"/>
      <c r="U229" s="124"/>
      <c r="V229" s="124"/>
      <c r="W229" s="124"/>
      <c r="X229" s="124"/>
      <c r="Y229" s="124"/>
      <c r="Z229" s="124"/>
      <c r="AA229" s="124"/>
      <c r="AB229" s="124"/>
    </row>
    <row r="230" spans="1:28" x14ac:dyDescent="0.25">
      <c r="A230" s="4"/>
      <c r="T230" s="124"/>
      <c r="U230" s="124"/>
      <c r="V230" s="124"/>
      <c r="W230" s="124"/>
      <c r="X230" s="124"/>
      <c r="Y230" s="124"/>
      <c r="Z230" s="124"/>
      <c r="AA230" s="124"/>
      <c r="AB230" s="124"/>
    </row>
    <row r="231" spans="1:28" x14ac:dyDescent="0.25">
      <c r="A231" s="4"/>
      <c r="K231" s="124"/>
      <c r="T231" s="124"/>
      <c r="U231" s="124"/>
      <c r="V231" s="124"/>
      <c r="W231" s="124"/>
      <c r="X231" s="124"/>
      <c r="Y231" s="124"/>
      <c r="Z231" s="124"/>
      <c r="AA231" s="124"/>
      <c r="AB231" s="124"/>
    </row>
    <row r="232" spans="1:28" x14ac:dyDescent="0.25">
      <c r="A232" s="4"/>
      <c r="K232" s="124"/>
      <c r="T232" s="124"/>
      <c r="U232" s="124"/>
      <c r="V232" s="124"/>
      <c r="W232" s="124"/>
      <c r="X232" s="124"/>
      <c r="Y232" s="124"/>
      <c r="Z232" s="124"/>
      <c r="AA232" s="124"/>
      <c r="AB232" s="124"/>
    </row>
    <row r="233" spans="1:28" x14ac:dyDescent="0.25">
      <c r="A233" s="4"/>
      <c r="K233" s="124"/>
      <c r="T233" s="124"/>
      <c r="U233" s="124"/>
      <c r="V233" s="124"/>
      <c r="W233" s="124"/>
      <c r="X233" s="124"/>
      <c r="Y233" s="124"/>
      <c r="Z233" s="124"/>
      <c r="AA233" s="124"/>
      <c r="AB233" s="124"/>
    </row>
    <row r="234" spans="1:28" x14ac:dyDescent="0.25">
      <c r="A234" s="4"/>
      <c r="K234" s="124"/>
      <c r="T234" s="124"/>
      <c r="U234" s="124"/>
      <c r="V234" s="124"/>
      <c r="W234" s="124"/>
      <c r="X234" s="124"/>
      <c r="Y234" s="124"/>
      <c r="Z234" s="124"/>
      <c r="AA234" s="124"/>
      <c r="AB234" s="124"/>
    </row>
    <row r="235" spans="1:28" x14ac:dyDescent="0.25">
      <c r="A235" s="4"/>
      <c r="K235" s="124"/>
      <c r="T235" s="124"/>
      <c r="U235" s="124"/>
      <c r="V235" s="124"/>
      <c r="W235" s="124"/>
      <c r="X235" s="124"/>
      <c r="Y235" s="124"/>
      <c r="Z235" s="124"/>
      <c r="AA235" s="124"/>
      <c r="AB235" s="124"/>
    </row>
    <row r="236" spans="1:28" x14ac:dyDescent="0.25">
      <c r="A236" s="4"/>
      <c r="K236" s="124"/>
      <c r="T236" s="124"/>
      <c r="U236" s="124"/>
      <c r="V236" s="124"/>
      <c r="W236" s="124"/>
      <c r="X236" s="124"/>
      <c r="Y236" s="124"/>
      <c r="Z236" s="124"/>
      <c r="AA236" s="124"/>
      <c r="AB236" s="124"/>
    </row>
    <row r="237" spans="1:28" x14ac:dyDescent="0.25">
      <c r="A237" s="4"/>
      <c r="K237" s="124"/>
      <c r="T237" s="124"/>
      <c r="U237" s="124"/>
      <c r="V237" s="124"/>
      <c r="W237" s="124"/>
      <c r="X237" s="124"/>
      <c r="Y237" s="124"/>
      <c r="Z237" s="124"/>
      <c r="AA237" s="124"/>
      <c r="AB237" s="124"/>
    </row>
    <row r="238" spans="1:28" x14ac:dyDescent="0.25">
      <c r="A238" s="4"/>
      <c r="K238" s="124"/>
      <c r="T238" s="124"/>
      <c r="U238" s="124"/>
      <c r="V238" s="124"/>
      <c r="W238" s="124"/>
      <c r="X238" s="124"/>
      <c r="Y238" s="124"/>
      <c r="Z238" s="124"/>
      <c r="AA238" s="124"/>
      <c r="AB238" s="124"/>
    </row>
    <row r="239" spans="1:28" x14ac:dyDescent="0.25">
      <c r="A239" s="4"/>
      <c r="K239" s="124"/>
      <c r="T239" s="124"/>
      <c r="U239" s="124"/>
      <c r="V239" s="124"/>
      <c r="W239" s="124"/>
      <c r="X239" s="124"/>
      <c r="Y239" s="124"/>
      <c r="Z239" s="124"/>
      <c r="AA239" s="124"/>
      <c r="AB239" s="124"/>
    </row>
    <row r="240" spans="1:28" x14ac:dyDescent="0.25">
      <c r="A240" s="4"/>
      <c r="K240" s="124"/>
      <c r="T240" s="124"/>
      <c r="U240" s="124"/>
      <c r="V240" s="124"/>
      <c r="W240" s="124"/>
      <c r="X240" s="124"/>
      <c r="Y240" s="124"/>
      <c r="Z240" s="124"/>
      <c r="AA240" s="124"/>
      <c r="AB240" s="124"/>
    </row>
    <row r="241" spans="1:28" x14ac:dyDescent="0.25">
      <c r="A241" s="4"/>
      <c r="K241" s="124"/>
      <c r="T241" s="124"/>
      <c r="U241" s="124"/>
      <c r="V241" s="124"/>
      <c r="W241" s="124"/>
      <c r="X241" s="124"/>
      <c r="Y241" s="124"/>
      <c r="Z241" s="124"/>
      <c r="AA241" s="124"/>
      <c r="AB241" s="124"/>
    </row>
    <row r="242" spans="1:28" x14ac:dyDescent="0.25">
      <c r="A242" s="4"/>
      <c r="K242" s="124"/>
      <c r="T242" s="124"/>
      <c r="U242" s="124"/>
      <c r="V242" s="124"/>
      <c r="W242" s="124"/>
      <c r="X242" s="124"/>
      <c r="Y242" s="124"/>
      <c r="Z242" s="124"/>
      <c r="AA242" s="124"/>
      <c r="AB242" s="124"/>
    </row>
    <row r="243" spans="1:28" x14ac:dyDescent="0.25">
      <c r="A243" s="4"/>
      <c r="K243" s="124"/>
      <c r="T243" s="124"/>
      <c r="U243" s="124"/>
      <c r="V243" s="124"/>
      <c r="W243" s="124"/>
      <c r="X243" s="124"/>
      <c r="Y243" s="124"/>
      <c r="Z243" s="124"/>
      <c r="AA243" s="124"/>
      <c r="AB243" s="124"/>
    </row>
    <row r="244" spans="1:28" x14ac:dyDescent="0.25">
      <c r="A244" s="4"/>
      <c r="K244" s="124"/>
      <c r="T244" s="124"/>
      <c r="U244" s="124"/>
      <c r="V244" s="124"/>
      <c r="W244" s="124"/>
      <c r="X244" s="124"/>
      <c r="Y244" s="124"/>
      <c r="Z244" s="124"/>
      <c r="AA244" s="124"/>
      <c r="AB244" s="124"/>
    </row>
    <row r="245" spans="1:28" x14ac:dyDescent="0.25">
      <c r="A245" s="4"/>
      <c r="K245" s="124"/>
      <c r="T245" s="124"/>
      <c r="U245" s="124"/>
      <c r="V245" s="124"/>
      <c r="W245" s="124"/>
      <c r="X245" s="124"/>
      <c r="Y245" s="124"/>
      <c r="Z245" s="124"/>
      <c r="AA245" s="124"/>
      <c r="AB245" s="124"/>
    </row>
    <row r="246" spans="1:28" x14ac:dyDescent="0.25">
      <c r="A246" s="4"/>
      <c r="K246" s="124"/>
      <c r="T246" s="124"/>
      <c r="U246" s="124"/>
      <c r="V246" s="124"/>
      <c r="W246" s="124"/>
      <c r="X246" s="124"/>
      <c r="Y246" s="124"/>
      <c r="Z246" s="124"/>
      <c r="AA246" s="124"/>
      <c r="AB246" s="124"/>
    </row>
    <row r="247" spans="1:28" x14ac:dyDescent="0.25">
      <c r="A247" s="4"/>
      <c r="K247" s="124"/>
      <c r="T247" s="124"/>
      <c r="U247" s="124"/>
      <c r="V247" s="124"/>
      <c r="W247" s="124"/>
      <c r="X247" s="124"/>
      <c r="Y247" s="124"/>
      <c r="Z247" s="124"/>
      <c r="AA247" s="124"/>
      <c r="AB247" s="124"/>
    </row>
    <row r="248" spans="1:28" x14ac:dyDescent="0.25">
      <c r="A248" s="4"/>
      <c r="K248" s="124"/>
      <c r="T248" s="124"/>
      <c r="U248" s="124"/>
      <c r="V248" s="124"/>
      <c r="W248" s="124"/>
      <c r="X248" s="124"/>
      <c r="Y248" s="124"/>
      <c r="Z248" s="124"/>
      <c r="AA248" s="124"/>
      <c r="AB248" s="124"/>
    </row>
    <row r="249" spans="1:28" x14ac:dyDescent="0.25">
      <c r="A249" s="4"/>
      <c r="K249" s="124"/>
      <c r="T249" s="124"/>
      <c r="U249" s="124"/>
      <c r="V249" s="124"/>
      <c r="W249" s="124"/>
      <c r="X249" s="124"/>
      <c r="Y249" s="124"/>
      <c r="Z249" s="124"/>
      <c r="AA249" s="124"/>
      <c r="AB249" s="124"/>
    </row>
    <row r="250" spans="1:28" x14ac:dyDescent="0.25">
      <c r="A250" s="4"/>
      <c r="K250" s="124"/>
      <c r="T250" s="124"/>
      <c r="U250" s="124"/>
      <c r="V250" s="124"/>
      <c r="W250" s="124"/>
      <c r="X250" s="124"/>
      <c r="Y250" s="124"/>
      <c r="Z250" s="124"/>
      <c r="AA250" s="124"/>
      <c r="AB250" s="124"/>
    </row>
    <row r="251" spans="1:28" x14ac:dyDescent="0.25">
      <c r="A251" s="4"/>
      <c r="K251" s="124"/>
      <c r="T251" s="124"/>
      <c r="U251" s="124"/>
      <c r="V251" s="124"/>
      <c r="W251" s="124"/>
      <c r="X251" s="124"/>
      <c r="Y251" s="124"/>
      <c r="Z251" s="124"/>
      <c r="AA251" s="124"/>
      <c r="AB251" s="124"/>
    </row>
    <row r="5137" spans="7:28" x14ac:dyDescent="0.25">
      <c r="G5137" s="32"/>
      <c r="H5137" s="32"/>
      <c r="K5137" s="124"/>
      <c r="T5137" s="124"/>
      <c r="U5137" s="124"/>
      <c r="V5137" s="124"/>
      <c r="W5137" s="124"/>
      <c r="X5137" s="124"/>
      <c r="Y5137" s="124"/>
      <c r="Z5137" s="124"/>
      <c r="AA5137" s="124"/>
      <c r="AB5137" s="124"/>
    </row>
    <row r="5138" spans="7:28" x14ac:dyDescent="0.25">
      <c r="G5138" s="32"/>
      <c r="H5138" s="32"/>
      <c r="K5138" s="124"/>
      <c r="T5138" s="124"/>
      <c r="U5138" s="124"/>
      <c r="V5138" s="124"/>
      <c r="W5138" s="124"/>
      <c r="X5138" s="124"/>
      <c r="Y5138" s="124"/>
      <c r="Z5138" s="124"/>
      <c r="AA5138" s="124"/>
      <c r="AB5138" s="124"/>
    </row>
    <row r="5139" spans="7:28" x14ac:dyDescent="0.25">
      <c r="G5139" s="32"/>
      <c r="H5139" s="32"/>
      <c r="K5139" s="124"/>
      <c r="T5139" s="124"/>
      <c r="U5139" s="124"/>
      <c r="V5139" s="124"/>
      <c r="W5139" s="124"/>
      <c r="X5139" s="124"/>
      <c r="Y5139" s="124"/>
      <c r="Z5139" s="124"/>
      <c r="AA5139" s="124"/>
      <c r="AB5139" s="124"/>
    </row>
    <row r="5140" spans="7:28" x14ac:dyDescent="0.25">
      <c r="G5140" s="32"/>
      <c r="H5140" s="32"/>
      <c r="K5140" s="124"/>
      <c r="T5140" s="124"/>
      <c r="U5140" s="124"/>
      <c r="V5140" s="124"/>
      <c r="W5140" s="124"/>
      <c r="X5140" s="124"/>
      <c r="Y5140" s="124"/>
      <c r="Z5140" s="124"/>
      <c r="AA5140" s="124"/>
      <c r="AB5140" s="124"/>
    </row>
    <row r="5141" spans="7:28" x14ac:dyDescent="0.25">
      <c r="G5141" s="32"/>
      <c r="H5141" s="32"/>
      <c r="K5141" s="124"/>
      <c r="T5141" s="124"/>
      <c r="U5141" s="124"/>
      <c r="V5141" s="124"/>
      <c r="W5141" s="124"/>
      <c r="X5141" s="124"/>
      <c r="Y5141" s="124"/>
      <c r="Z5141" s="124"/>
      <c r="AA5141" s="124"/>
      <c r="AB5141" s="124"/>
    </row>
    <row r="5142" spans="7:28" x14ac:dyDescent="0.25">
      <c r="G5142" s="32"/>
      <c r="H5142" s="32"/>
      <c r="K5142" s="124"/>
      <c r="T5142" s="124"/>
      <c r="U5142" s="124"/>
      <c r="V5142" s="124"/>
      <c r="W5142" s="124"/>
      <c r="X5142" s="124"/>
      <c r="Y5142" s="124"/>
      <c r="Z5142" s="124"/>
      <c r="AA5142" s="124"/>
      <c r="AB5142" s="124"/>
    </row>
    <row r="5143" spans="7:28" x14ac:dyDescent="0.25">
      <c r="G5143" s="32"/>
      <c r="H5143" s="32"/>
      <c r="K5143" s="124"/>
      <c r="T5143" s="124"/>
      <c r="U5143" s="124"/>
      <c r="V5143" s="124"/>
      <c r="W5143" s="124"/>
      <c r="X5143" s="124"/>
      <c r="Y5143" s="124"/>
      <c r="Z5143" s="124"/>
      <c r="AA5143" s="124"/>
      <c r="AB5143" s="124"/>
    </row>
  </sheetData>
  <sheetProtection password="DA71" sheet="1" objects="1" scenarios="1"/>
  <mergeCells count="53">
    <mergeCell ref="K17:M22"/>
    <mergeCell ref="B19:D19"/>
    <mergeCell ref="E19:G19"/>
    <mergeCell ref="B22:G22"/>
    <mergeCell ref="B6:G6"/>
    <mergeCell ref="B9:G9"/>
    <mergeCell ref="B10:G10"/>
    <mergeCell ref="B11:G11"/>
    <mergeCell ref="B12:G12"/>
    <mergeCell ref="B13:G13"/>
    <mergeCell ref="L24:M24"/>
    <mergeCell ref="B25:C25"/>
    <mergeCell ref="B26:M28"/>
    <mergeCell ref="B29:M29"/>
    <mergeCell ref="B31:C31"/>
    <mergeCell ref="B192:L196"/>
    <mergeCell ref="B198:G198"/>
    <mergeCell ref="B201:G201"/>
    <mergeCell ref="F185:J186"/>
    <mergeCell ref="K187:L188"/>
    <mergeCell ref="C189:D189"/>
    <mergeCell ref="F189:G189"/>
    <mergeCell ref="K189:L189"/>
    <mergeCell ref="B2:M2"/>
    <mergeCell ref="B3:M3"/>
    <mergeCell ref="K6:M7"/>
    <mergeCell ref="K8:M13"/>
    <mergeCell ref="K16:M16"/>
    <mergeCell ref="B16:G16"/>
    <mergeCell ref="B203:D204"/>
    <mergeCell ref="F203:G204"/>
    <mergeCell ref="J203:K204"/>
    <mergeCell ref="B206:D206"/>
    <mergeCell ref="F206:G206"/>
    <mergeCell ref="J206:K206"/>
    <mergeCell ref="J207:K207"/>
    <mergeCell ref="B209:D209"/>
    <mergeCell ref="F209:G209"/>
    <mergeCell ref="J209:K209"/>
    <mergeCell ref="J210:K210"/>
    <mergeCell ref="B210:D210"/>
    <mergeCell ref="F210:G210"/>
    <mergeCell ref="B207:D207"/>
    <mergeCell ref="F207:G207"/>
    <mergeCell ref="B218:G218"/>
    <mergeCell ref="B212:D212"/>
    <mergeCell ref="F212:G212"/>
    <mergeCell ref="J212:K212"/>
    <mergeCell ref="J213:K213"/>
    <mergeCell ref="B215:D215"/>
    <mergeCell ref="B216:D216"/>
    <mergeCell ref="B213:D213"/>
    <mergeCell ref="F213:G213"/>
  </mergeCells>
  <conditionalFormatting sqref="B32:K181">
    <cfRule type="expression" dxfId="378" priority="33">
      <formula>($C32=0)</formula>
    </cfRule>
  </conditionalFormatting>
  <conditionalFormatting sqref="B32:K181">
    <cfRule type="expression" dxfId="377" priority="32">
      <formula>($M32=1)</formula>
    </cfRule>
  </conditionalFormatting>
  <conditionalFormatting sqref="L182">
    <cfRule type="expression" dxfId="376" priority="31">
      <formula>($M182=1)</formula>
    </cfRule>
  </conditionalFormatting>
  <conditionalFormatting sqref="L182">
    <cfRule type="expression" dxfId="375" priority="30">
      <formula>($C182=0)</formula>
    </cfRule>
  </conditionalFormatting>
  <conditionalFormatting sqref="L32:L181">
    <cfRule type="containsText" dxfId="374" priority="12" operator="containsText" text="Relevant">
      <formula>NOT(ISERROR(SEARCH("Relevant",L32)))</formula>
    </cfRule>
    <cfRule type="containsText" dxfId="373" priority="13" operator="containsText" text="deemed">
      <formula>NOT(ISERROR(SEARCH("deemed",L32)))</formula>
    </cfRule>
    <cfRule type="containsText" dxfId="372" priority="14" operator="containsText" text="Please">
      <formula>NOT(ISERROR(SEARCH("Please",L32)))</formula>
    </cfRule>
    <cfRule type="containsText" dxfId="371" priority="15" operator="containsText" text="Scheme">
      <formula>NOT(ISERROR(SEARCH("Scheme",L32)))</formula>
    </cfRule>
    <cfRule type="containsText" dxfId="370" priority="19" operator="containsText" text="Contributions">
      <formula>NOT(ISERROR(SEARCH("Contributions",L32)))</formula>
    </cfRule>
    <cfRule type="containsText" dxfId="369" priority="20" operator="containsText" text="Deemed">
      <formula>NOT(ISERROR(SEARCH("Deemed",L32)))</formula>
    </cfRule>
    <cfRule type="containsText" dxfId="368" priority="24" operator="containsText" text="Special">
      <formula>NOT(ISERROR(SEARCH("Special",L32)))</formula>
    </cfRule>
    <cfRule type="containsText" dxfId="367" priority="26" operator="containsText" text="Detected">
      <formula>NOT(ISERROR(SEARCH("Detected",L32)))</formula>
    </cfRule>
    <cfRule type="containsText" dxfId="366" priority="27" operator="containsText" text="Acceptable">
      <formula>NOT(ISERROR(SEARCH("Acceptable",L32)))</formula>
    </cfRule>
    <cfRule type="cellIs" dxfId="365" priority="28" operator="lessThan">
      <formula>1</formula>
    </cfRule>
    <cfRule type="containsText" dxfId="364" priority="29" operator="containsText" text="DETAILS">
      <formula>NOT(ISERROR(SEARCH("DETAILS",L32)))</formula>
    </cfRule>
  </conditionalFormatting>
  <conditionalFormatting sqref="L32:L181">
    <cfRule type="containsText" dxfId="363" priority="25" operator="containsText" text="Member">
      <formula>NOT(ISERROR(SEARCH("Member",L32)))</formula>
    </cfRule>
  </conditionalFormatting>
  <conditionalFormatting sqref="L32:L181">
    <cfRule type="containsText" dxfId="362" priority="22" operator="containsText" text="details">
      <formula>NOT(ISERROR(SEARCH("details",L32)))</formula>
    </cfRule>
    <cfRule type="containsText" dxfId="361" priority="23" operator="containsText" text="Unknown">
      <formula>NOT(ISERROR(SEARCH("Unknown",L32)))</formula>
    </cfRule>
  </conditionalFormatting>
  <conditionalFormatting sqref="K16">
    <cfRule type="containsText" dxfId="360" priority="18" operator="containsText" text="More">
      <formula>NOT(ISERROR(SEARCH("More",K16)))</formula>
    </cfRule>
    <cfRule type="containsText" dxfId="359" priority="21" operator="containsText" text="UNDO">
      <formula>NOT(ISERROR(SEARCH("UNDO",K16)))</formula>
    </cfRule>
  </conditionalFormatting>
  <conditionalFormatting sqref="G184:L184 K185:L185">
    <cfRule type="containsText" dxfId="358" priority="16" operator="containsText" text="error">
      <formula>NOT(ISERROR(SEARCH("error",G184)))</formula>
    </cfRule>
    <cfRule type="containsText" dxfId="357" priority="17" operator="containsText" text="ready">
      <formula>NOT(ISERROR(SEARCH("ready",G184)))</formula>
    </cfRule>
  </conditionalFormatting>
  <conditionalFormatting sqref="L32:L181">
    <cfRule type="containsText" dxfId="356" priority="11" operator="containsText" text="Practice">
      <formula>NOT(ISERROR(SEARCH("Practice",L32)))</formula>
    </cfRule>
  </conditionalFormatting>
  <conditionalFormatting sqref="L32:L181">
    <cfRule type="containsText" dxfId="355" priority="10" operator="containsText" text="scheme">
      <formula>NOT(ISERROR(SEARCH("scheme",L32)))</formula>
    </cfRule>
  </conditionalFormatting>
  <conditionalFormatting sqref="K17">
    <cfRule type="containsText" dxfId="354" priority="8" operator="containsText" text="Form">
      <formula>NOT(ISERROR(SEARCH("Form",K17)))</formula>
    </cfRule>
    <cfRule type="containsText" dxfId="353" priority="9" operator="containsText" text="Member">
      <formula>NOT(ISERROR(SEARCH("Member",K17)))</formula>
    </cfRule>
  </conditionalFormatting>
  <conditionalFormatting sqref="K16">
    <cfRule type="containsText" dxfId="352" priority="7" operator="containsText" text="urgent">
      <formula>NOT(ISERROR(SEARCH("urgent",K16)))</formula>
    </cfRule>
  </conditionalFormatting>
  <conditionalFormatting sqref="K6">
    <cfRule type="containsText" dxfId="351" priority="5" operator="containsText" text="READY">
      <formula>NOT(ISERROR(SEARCH("READY",K6)))</formula>
    </cfRule>
    <cfRule type="containsText" dxfId="350" priority="6" operator="containsText" text="ERROR">
      <formula>NOT(ISERROR(SEARCH("ERROR",K6)))</formula>
    </cfRule>
  </conditionalFormatting>
  <conditionalFormatting sqref="L32:L181">
    <cfRule type="containsText" dxfId="349" priority="4" operator="containsText" text="Part Time Hours">
      <formula>NOT(ISERROR(SEARCH("Part Time Hours",L32)))</formula>
    </cfRule>
  </conditionalFormatting>
  <conditionalFormatting sqref="L32:L181">
    <cfRule type="containsText" dxfId="348" priority="3" operator="containsText" text="Part Time Status">
      <formula>NOT(ISERROR(SEARCH("Part Time Status",L32)))</formula>
    </cfRule>
  </conditionalFormatting>
  <conditionalFormatting sqref="I32:I181">
    <cfRule type="expression" dxfId="347" priority="2">
      <formula>($H32="Full Time")</formula>
    </cfRule>
  </conditionalFormatting>
  <conditionalFormatting sqref="K17:M22">
    <cfRule type="containsText" dxfId="346" priority="1" operator="containsText" text="Terminating">
      <formula>NOT(ISERROR(SEARCH("Terminating",K17)))</formula>
    </cfRule>
  </conditionalFormatting>
  <dataValidations count="4">
    <dataValidation allowBlank="1" showErrorMessage="1" promptTitle="Scheme" prompt="Please choose which scheme the member belongs to._x000a_" sqref="D32:D181" xr:uid="{00000000-0002-0000-0400-000000000000}"/>
    <dataValidation allowBlank="1" errorTitle="National Insurance Number." error="National Insurance Number must be 9 characters long, no spaces, please review and try again" promptTitle="National Insurance Number" prompt="Must be 9 Characters, No Spaces" sqref="E32:E181" xr:uid="{00000000-0002-0000-0400-000001000000}"/>
    <dataValidation type="list" allowBlank="1" showInputMessage="1" showErrorMessage="1" sqref="H32:H181" xr:uid="{00000000-0002-0000-0400-000002000000}">
      <formula1>$Q$4:$Q$5</formula1>
    </dataValidation>
    <dataValidation type="list" allowBlank="1" showInputMessage="1" showErrorMessage="1" sqref="M32:M181" xr:uid="{00000000-0002-0000-0400-000003000000}">
      <formula1>$R$3:$R$9</formula1>
    </dataValidation>
  </dataValidations>
  <hyperlinks>
    <hyperlink ref="B3" r:id="rId1" xr:uid="{00000000-0004-0000-0400-000000000000}"/>
  </hyperlinks>
  <pageMargins left="0.7" right="0.7" top="0.75" bottom="0.75" header="0.3" footer="0.3"/>
  <pageSetup paperSize="9" scale="37" orientation="portrait" r:id="rId2"/>
  <headerFooter>
    <oddFooter>&amp;LApril 2019&amp;CPage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B050"/>
  </sheetPr>
  <dimension ref="A1:AX5143"/>
  <sheetViews>
    <sheetView showZeros="0" view="pageBreakPreview" zoomScale="70" zoomScaleNormal="100" zoomScaleSheetLayoutView="70" workbookViewId="0">
      <selection activeCell="F32" sqref="F32"/>
    </sheetView>
  </sheetViews>
  <sheetFormatPr defaultRowHeight="15" x14ac:dyDescent="0.25"/>
  <cols>
    <col min="1" max="1" width="9.140625" style="124"/>
    <col min="2" max="2" width="11.7109375" style="124" customWidth="1"/>
    <col min="3" max="3" width="18.7109375" style="124" customWidth="1"/>
    <col min="4" max="4" width="8.28515625" style="124" customWidth="1"/>
    <col min="5" max="5" width="13.140625" style="124" customWidth="1"/>
    <col min="6" max="6" width="19.85546875" style="124" customWidth="1"/>
    <col min="7" max="7" width="17.7109375" style="124" customWidth="1"/>
    <col min="8" max="8" width="11.5703125" style="124" customWidth="1"/>
    <col min="9" max="9" width="17.28515625" style="124" customWidth="1"/>
    <col min="10" max="10" width="15.7109375" style="124" customWidth="1"/>
    <col min="11" max="11" width="15.7109375" style="108" customWidth="1"/>
    <col min="12" max="12" width="38.7109375" style="124" customWidth="1"/>
    <col min="13" max="13" width="24.28515625" style="124" customWidth="1"/>
    <col min="14" max="14" width="16.140625" style="124" customWidth="1"/>
    <col min="15" max="15" width="11.42578125" style="124" hidden="1" customWidth="1"/>
    <col min="16" max="16" width="10.5703125" style="124" hidden="1" customWidth="1"/>
    <col min="17" max="17" width="14.85546875" style="124" hidden="1" customWidth="1"/>
    <col min="18" max="18" width="9.140625" style="124" hidden="1" customWidth="1"/>
    <col min="19" max="19" width="13.5703125" style="124" hidden="1" customWidth="1"/>
    <col min="20" max="20" width="14.42578125" style="222" hidden="1" customWidth="1"/>
    <col min="21" max="21" width="12.42578125" style="222" hidden="1" customWidth="1"/>
    <col min="22" max="23" width="9.140625" style="222" hidden="1" customWidth="1"/>
    <col min="24" max="28" width="9.140625" style="110" hidden="1" customWidth="1"/>
    <col min="29" max="29" width="11.85546875" style="124" hidden="1" customWidth="1"/>
    <col min="30" max="30" width="10.5703125" style="124" hidden="1" customWidth="1"/>
    <col min="31" max="31" width="11" style="124" hidden="1" customWidth="1"/>
    <col min="32" max="33" width="9.140625" style="124" hidden="1" customWidth="1"/>
    <col min="34" max="34" width="11.28515625" style="124" hidden="1" customWidth="1"/>
    <col min="35" max="35" width="13.140625" style="124" hidden="1" customWidth="1"/>
    <col min="36" max="45" width="9.140625" style="124" hidden="1" customWidth="1"/>
    <col min="46" max="46" width="9.140625" style="124" customWidth="1"/>
    <col min="47" max="47" width="0" style="124" hidden="1" customWidth="1"/>
    <col min="48" max="16384" width="9.140625" style="124"/>
  </cols>
  <sheetData>
    <row r="1" spans="1:28" x14ac:dyDescent="0.25">
      <c r="A1" s="10"/>
      <c r="B1" s="11"/>
      <c r="C1" s="11"/>
      <c r="D1" s="11"/>
      <c r="E1" s="11"/>
      <c r="F1" s="11"/>
      <c r="G1" s="11"/>
      <c r="H1" s="11"/>
      <c r="I1" s="16"/>
      <c r="J1" s="16"/>
      <c r="K1" s="414"/>
      <c r="L1" s="16"/>
      <c r="M1" s="5"/>
      <c r="N1" s="5"/>
      <c r="O1" s="241"/>
      <c r="P1" s="5"/>
      <c r="S1" s="214"/>
      <c r="T1" s="214">
        <v>45870</v>
      </c>
      <c r="U1" s="340">
        <v>45899</v>
      </c>
      <c r="W1" s="124"/>
      <c r="X1" s="124"/>
      <c r="Y1" s="124"/>
      <c r="Z1" s="124"/>
      <c r="AA1" s="124"/>
      <c r="AB1" s="124"/>
    </row>
    <row r="2" spans="1:28" ht="23.25" x14ac:dyDescent="0.35">
      <c r="A2" s="6"/>
      <c r="B2" s="469" t="s">
        <v>0</v>
      </c>
      <c r="C2" s="469"/>
      <c r="D2" s="469"/>
      <c r="E2" s="469"/>
      <c r="F2" s="469"/>
      <c r="G2" s="469"/>
      <c r="H2" s="469"/>
      <c r="I2" s="469"/>
      <c r="J2" s="469"/>
      <c r="K2" s="469"/>
      <c r="L2" s="469"/>
      <c r="M2" s="469"/>
      <c r="N2" s="5"/>
      <c r="O2" s="5"/>
      <c r="P2" s="5"/>
      <c r="Q2" s="5"/>
      <c r="R2" s="78" t="s">
        <v>431</v>
      </c>
      <c r="T2" s="124"/>
      <c r="X2" s="124"/>
      <c r="Y2" s="124"/>
      <c r="Z2" s="124"/>
      <c r="AA2" s="124"/>
      <c r="AB2" s="124"/>
    </row>
    <row r="3" spans="1:28" ht="21" x14ac:dyDescent="0.25">
      <c r="A3" s="6"/>
      <c r="B3" s="501" t="s">
        <v>1</v>
      </c>
      <c r="C3" s="501"/>
      <c r="D3" s="501"/>
      <c r="E3" s="501"/>
      <c r="F3" s="501"/>
      <c r="G3" s="501"/>
      <c r="H3" s="501"/>
      <c r="I3" s="501"/>
      <c r="J3" s="501"/>
      <c r="K3" s="501"/>
      <c r="L3" s="501"/>
      <c r="M3" s="501"/>
      <c r="N3" s="5"/>
      <c r="O3" s="5"/>
      <c r="P3" s="5"/>
      <c r="Q3" s="5"/>
      <c r="R3" s="78"/>
      <c r="T3" s="124"/>
      <c r="X3" s="124"/>
      <c r="Y3" s="124"/>
      <c r="Z3" s="124"/>
      <c r="AA3" s="124"/>
      <c r="AB3" s="124"/>
    </row>
    <row r="4" spans="1:28" x14ac:dyDescent="0.25">
      <c r="A4" s="6"/>
      <c r="B4" s="25"/>
      <c r="C4" s="25"/>
      <c r="D4" s="12"/>
      <c r="E4" s="12"/>
      <c r="F4" s="12"/>
      <c r="G4" s="12"/>
      <c r="H4" s="12"/>
      <c r="I4" s="12"/>
      <c r="J4" s="5"/>
      <c r="K4" s="5"/>
      <c r="L4" s="425"/>
      <c r="M4" s="5"/>
      <c r="N4" s="5"/>
      <c r="O4" s="5"/>
      <c r="P4" s="5"/>
      <c r="Q4" s="5" t="s">
        <v>593</v>
      </c>
      <c r="R4" s="78" t="s">
        <v>583</v>
      </c>
      <c r="T4" s="124"/>
      <c r="X4" s="124"/>
      <c r="Y4" s="124"/>
      <c r="Z4" s="124"/>
      <c r="AA4" s="124"/>
      <c r="AB4" s="124"/>
    </row>
    <row r="5" spans="1:28" ht="16.5" thickBot="1" x14ac:dyDescent="0.3">
      <c r="A5" s="6"/>
      <c r="B5" s="233" t="s">
        <v>2</v>
      </c>
      <c r="C5" s="81"/>
      <c r="D5" s="81"/>
      <c r="E5" s="81"/>
      <c r="F5" s="81"/>
      <c r="G5" s="81"/>
      <c r="H5" s="13"/>
      <c r="I5" s="13"/>
      <c r="J5" s="13"/>
      <c r="K5" s="13"/>
      <c r="L5" s="44"/>
      <c r="M5" s="5"/>
      <c r="N5" s="5"/>
      <c r="O5" s="5"/>
      <c r="P5" s="5"/>
      <c r="Q5" s="5" t="s">
        <v>594</v>
      </c>
      <c r="R5" s="78" t="s">
        <v>582</v>
      </c>
      <c r="T5" s="124"/>
      <c r="X5" s="124"/>
      <c r="Y5" s="124"/>
      <c r="Z5" s="124"/>
      <c r="AA5" s="124"/>
      <c r="AB5" s="124"/>
    </row>
    <row r="6" spans="1:28" ht="15.75" customHeight="1" thickBot="1" x14ac:dyDescent="0.3">
      <c r="A6" s="6"/>
      <c r="B6" s="503">
        <f>'Member Info'!D6</f>
        <v>0</v>
      </c>
      <c r="C6" s="504"/>
      <c r="D6" s="504"/>
      <c r="E6" s="504"/>
      <c r="F6" s="504"/>
      <c r="G6" s="505"/>
      <c r="H6" s="385"/>
      <c r="I6" s="385"/>
      <c r="J6" s="24"/>
      <c r="K6" s="508" t="str">
        <f>IF(ISERROR(AE182),"***An error has been detected, please enter an explantion below***",IF(AE182&lt;-1,"**An error has been detected, please enter explanation below**",IF(AE182&gt;1,"**An error has been detected, please enter an explantion below**",IF(P18=1,"Please fix the error in the box below before submitting GP1",IF(AL182&gt;=1,"**An error has been detected, please correct the Deemed error(s)**",IF(OR(AR32=1,AS32=1),"An Error Has Been Detected, Please Enter and Explanation Below","Form Ready to submit"))))))</f>
        <v>An Error Has Been Detected, Please Enter and Explanation Below</v>
      </c>
      <c r="L6" s="509"/>
      <c r="M6" s="510"/>
      <c r="N6" s="5"/>
      <c r="O6" s="5"/>
      <c r="P6" s="5"/>
      <c r="Q6" s="5"/>
      <c r="R6" s="78" t="s">
        <v>434</v>
      </c>
      <c r="T6" s="124"/>
      <c r="X6" s="124"/>
      <c r="Y6" s="124"/>
      <c r="Z6" s="124"/>
      <c r="AA6" s="124"/>
      <c r="AB6" s="124"/>
    </row>
    <row r="7" spans="1:28" ht="15.75" thickBot="1" x14ac:dyDescent="0.3">
      <c r="A7" s="6"/>
      <c r="B7" s="12"/>
      <c r="C7" s="12"/>
      <c r="D7" s="12"/>
      <c r="E7" s="12"/>
      <c r="F7" s="5"/>
      <c r="G7" s="5"/>
      <c r="H7" s="5"/>
      <c r="I7" s="5"/>
      <c r="J7" s="5"/>
      <c r="K7" s="511"/>
      <c r="L7" s="512"/>
      <c r="M7" s="513"/>
      <c r="N7" s="5"/>
      <c r="O7" s="5"/>
      <c r="P7" s="5"/>
      <c r="Q7" s="5"/>
      <c r="R7" s="78" t="s">
        <v>541</v>
      </c>
      <c r="T7" s="124"/>
      <c r="X7" s="124"/>
      <c r="Y7" s="124"/>
      <c r="Z7" s="124"/>
      <c r="AA7" s="124"/>
      <c r="AB7" s="124"/>
    </row>
    <row r="8" spans="1:28" ht="16.5" thickBot="1" x14ac:dyDescent="0.3">
      <c r="A8" s="6"/>
      <c r="B8" s="233" t="s">
        <v>564</v>
      </c>
      <c r="C8" s="81"/>
      <c r="D8" s="81"/>
      <c r="E8" s="81"/>
      <c r="F8" s="81"/>
      <c r="G8" s="81"/>
      <c r="H8" s="13"/>
      <c r="I8" s="13"/>
      <c r="J8" s="13"/>
      <c r="K8" s="514"/>
      <c r="L8" s="515"/>
      <c r="M8" s="516"/>
      <c r="N8" s="5"/>
      <c r="O8" s="5"/>
      <c r="P8" s="5"/>
      <c r="Q8" s="5"/>
      <c r="R8" s="78" t="s">
        <v>492</v>
      </c>
      <c r="T8" s="124"/>
      <c r="X8" s="124"/>
      <c r="Y8" s="124"/>
      <c r="Z8" s="124"/>
      <c r="AA8" s="124"/>
      <c r="AB8" s="124"/>
    </row>
    <row r="9" spans="1:28" x14ac:dyDescent="0.25">
      <c r="A9" s="6"/>
      <c r="B9" s="538" t="str">
        <f>'Member Info'!$D$9</f>
        <v>Enter Practice address here on Member info Page - delete if not required</v>
      </c>
      <c r="C9" s="539"/>
      <c r="D9" s="539"/>
      <c r="E9" s="539"/>
      <c r="F9" s="539"/>
      <c r="G9" s="540"/>
      <c r="H9" s="82"/>
      <c r="I9" s="82"/>
      <c r="J9" s="272"/>
      <c r="K9" s="517"/>
      <c r="L9" s="518"/>
      <c r="M9" s="519"/>
      <c r="N9" s="5"/>
      <c r="O9" s="5"/>
      <c r="P9" s="5"/>
      <c r="Q9" s="5"/>
      <c r="R9" s="78" t="s">
        <v>485</v>
      </c>
      <c r="T9" s="124"/>
      <c r="X9" s="124"/>
      <c r="Y9" s="124"/>
      <c r="Z9" s="124"/>
      <c r="AA9" s="124"/>
      <c r="AB9" s="124"/>
    </row>
    <row r="10" spans="1:28" x14ac:dyDescent="0.25">
      <c r="A10" s="6"/>
      <c r="B10" s="541" t="str">
        <f>'Member Info'!$D$10</f>
        <v>Enter Practice address here on Member info Page - delete if not required</v>
      </c>
      <c r="C10" s="542"/>
      <c r="D10" s="542"/>
      <c r="E10" s="542"/>
      <c r="F10" s="542"/>
      <c r="G10" s="543"/>
      <c r="H10" s="82"/>
      <c r="I10" s="82"/>
      <c r="J10" s="272"/>
      <c r="K10" s="517"/>
      <c r="L10" s="518"/>
      <c r="M10" s="519"/>
      <c r="N10" s="5"/>
      <c r="O10" s="5"/>
      <c r="P10" s="5"/>
      <c r="Q10" s="5"/>
      <c r="R10" s="78"/>
      <c r="T10" s="124"/>
      <c r="X10" s="124"/>
      <c r="Y10" s="124"/>
      <c r="Z10" s="124"/>
      <c r="AA10" s="124"/>
      <c r="AB10" s="124"/>
    </row>
    <row r="11" spans="1:28" x14ac:dyDescent="0.25">
      <c r="A11" s="6"/>
      <c r="B11" s="541" t="str">
        <f>'Member Info'!$D$11</f>
        <v>Enter Practice address here on Member info Page - delete if not required</v>
      </c>
      <c r="C11" s="542"/>
      <c r="D11" s="542"/>
      <c r="E11" s="542"/>
      <c r="F11" s="542"/>
      <c r="G11" s="543"/>
      <c r="H11" s="82"/>
      <c r="I11" s="82"/>
      <c r="J11" s="272"/>
      <c r="K11" s="517"/>
      <c r="L11" s="518"/>
      <c r="M11" s="519"/>
      <c r="N11" s="5"/>
      <c r="O11" s="5"/>
      <c r="P11" s="5"/>
      <c r="Q11" s="5"/>
      <c r="T11" s="124"/>
      <c r="X11" s="124"/>
      <c r="Y11" s="124"/>
      <c r="Z11" s="124"/>
      <c r="AA11" s="124"/>
      <c r="AB11" s="124"/>
    </row>
    <row r="12" spans="1:28" x14ac:dyDescent="0.25">
      <c r="A12" s="6"/>
      <c r="B12" s="541" t="str">
        <f>'Member Info'!$D$12</f>
        <v>Enter Practice address here on Member info Page - delete if not required</v>
      </c>
      <c r="C12" s="542"/>
      <c r="D12" s="542"/>
      <c r="E12" s="542"/>
      <c r="F12" s="542"/>
      <c r="G12" s="543"/>
      <c r="H12" s="82"/>
      <c r="I12" s="82"/>
      <c r="J12" s="272"/>
      <c r="K12" s="517"/>
      <c r="L12" s="518"/>
      <c r="M12" s="519"/>
      <c r="N12" s="5"/>
      <c r="O12" s="5"/>
      <c r="P12" s="5"/>
      <c r="Q12" s="5"/>
      <c r="T12" s="124"/>
      <c r="X12" s="124"/>
      <c r="Y12" s="124"/>
      <c r="Z12" s="124"/>
      <c r="AA12" s="124"/>
      <c r="AB12" s="124"/>
    </row>
    <row r="13" spans="1:28" ht="15.75" thickBot="1" x14ac:dyDescent="0.3">
      <c r="A13" s="6"/>
      <c r="B13" s="544" t="str">
        <f>'Member Info'!$D$13</f>
        <v>Enter Practice address here on Member info Page - delete if not required</v>
      </c>
      <c r="C13" s="545"/>
      <c r="D13" s="545"/>
      <c r="E13" s="545"/>
      <c r="F13" s="545"/>
      <c r="G13" s="546"/>
      <c r="H13" s="82"/>
      <c r="I13" s="82"/>
      <c r="J13" s="272"/>
      <c r="K13" s="520"/>
      <c r="L13" s="521"/>
      <c r="M13" s="522"/>
      <c r="N13" s="5"/>
      <c r="O13" s="5"/>
      <c r="P13" s="5"/>
      <c r="Q13" s="5"/>
      <c r="T13" s="124"/>
      <c r="X13" s="124"/>
      <c r="Y13" s="124"/>
      <c r="Z13" s="124"/>
      <c r="AA13" s="124"/>
      <c r="AB13" s="124"/>
    </row>
    <row r="14" spans="1:28" x14ac:dyDescent="0.25">
      <c r="A14" s="6"/>
      <c r="B14" s="12"/>
      <c r="C14" s="12"/>
      <c r="D14" s="12"/>
      <c r="E14" s="12"/>
      <c r="F14" s="5"/>
      <c r="G14" s="5"/>
      <c r="H14" s="5"/>
      <c r="I14" s="5"/>
      <c r="J14" s="5"/>
      <c r="K14" s="5"/>
      <c r="L14" s="329"/>
      <c r="M14" s="329"/>
      <c r="N14" s="5"/>
      <c r="O14" s="5"/>
      <c r="P14" s="5"/>
      <c r="Q14" s="5"/>
      <c r="T14" s="124"/>
      <c r="W14" s="223"/>
      <c r="X14" s="124"/>
      <c r="Y14" s="124"/>
      <c r="Z14" s="124"/>
      <c r="AA14" s="124"/>
      <c r="AB14" s="124"/>
    </row>
    <row r="15" spans="1:28" ht="16.5" thickBot="1" x14ac:dyDescent="0.3">
      <c r="A15" s="6"/>
      <c r="B15" s="233" t="s">
        <v>4</v>
      </c>
      <c r="C15" s="81"/>
      <c r="D15" s="81"/>
      <c r="E15" s="81"/>
      <c r="F15" s="81"/>
      <c r="G15" s="81"/>
      <c r="H15" s="13"/>
      <c r="I15" s="13"/>
      <c r="J15" s="13"/>
      <c r="K15" s="13"/>
      <c r="L15" s="44"/>
      <c r="M15" s="5"/>
      <c r="N15" s="5"/>
      <c r="O15" s="5"/>
      <c r="P15" s="5"/>
      <c r="Q15" s="5"/>
      <c r="T15" s="124"/>
      <c r="W15" s="223"/>
      <c r="X15" s="124"/>
      <c r="Y15" s="124"/>
      <c r="Z15" s="124"/>
      <c r="AA15" s="124"/>
      <c r="AB15" s="124"/>
    </row>
    <row r="16" spans="1:28" ht="17.25" customHeight="1" thickBot="1" x14ac:dyDescent="0.3">
      <c r="A16" s="6"/>
      <c r="B16" s="503">
        <f>'Member Info'!$D$16</f>
        <v>0</v>
      </c>
      <c r="C16" s="504"/>
      <c r="D16" s="504"/>
      <c r="E16" s="504"/>
      <c r="F16" s="504"/>
      <c r="G16" s="505"/>
      <c r="H16" s="385"/>
      <c r="I16" s="385"/>
      <c r="J16" s="325"/>
      <c r="K16" s="523" t="str">
        <f>IF(OR(AA182&gt;0,AF182&gt;0,AG182&gt;0),"STOP! - Urgent Action Required","")</f>
        <v/>
      </c>
      <c r="L16" s="524"/>
      <c r="M16" s="525"/>
      <c r="N16" s="5"/>
      <c r="O16" s="5"/>
      <c r="P16" s="5"/>
      <c r="Q16" s="5"/>
      <c r="T16" s="124">
        <f>'Member Info'!X2</f>
        <v>2.5</v>
      </c>
      <c r="W16" s="224"/>
      <c r="X16" s="124"/>
      <c r="Y16" s="124"/>
      <c r="Z16" s="124"/>
      <c r="AA16" s="124"/>
      <c r="AB16" s="124"/>
    </row>
    <row r="17" spans="1:45" ht="15" customHeight="1" x14ac:dyDescent="0.25">
      <c r="A17" s="6"/>
      <c r="B17" s="12"/>
      <c r="C17" s="12"/>
      <c r="D17" s="12"/>
      <c r="E17" s="12"/>
      <c r="F17" s="5"/>
      <c r="G17" s="5"/>
      <c r="H17" s="5"/>
      <c r="I17" s="5"/>
      <c r="J17" s="5"/>
      <c r="K17" s="526" t="str">
        <f>IF(AA182&gt;=1,"A Cut, Copy and paste action has corrupted this form, please UNDO (CTRL + Z) last action, or a New form will need to be Used from now on",IF(AF182&gt;0,"One or More members have been marked as - Left Employment/Scheme, but do not have an end date. please enter the End Date in the Member Info Tab",IF(AG182&gt;=1,"Leaver this month, send their T55a terminating form to HSCPensions@hscni.net today","")))</f>
        <v/>
      </c>
      <c r="L17" s="527"/>
      <c r="M17" s="528"/>
      <c r="N17" s="5"/>
      <c r="O17" s="5"/>
      <c r="P17" s="5"/>
      <c r="Q17" s="5"/>
      <c r="T17" s="124"/>
      <c r="X17" s="222"/>
      <c r="AC17" s="110"/>
    </row>
    <row r="18" spans="1:45" ht="16.5" customHeight="1" thickBot="1" x14ac:dyDescent="0.3">
      <c r="A18" s="6"/>
      <c r="B18" s="81" t="s">
        <v>470</v>
      </c>
      <c r="C18" s="81"/>
      <c r="D18" s="81"/>
      <c r="E18" s="328" t="s">
        <v>414</v>
      </c>
      <c r="F18" s="265"/>
      <c r="G18" s="265"/>
      <c r="H18" s="265"/>
      <c r="I18" s="265"/>
      <c r="J18" s="382"/>
      <c r="K18" s="529"/>
      <c r="L18" s="530"/>
      <c r="M18" s="531"/>
      <c r="N18" s="5"/>
      <c r="O18" s="5"/>
      <c r="P18" s="5">
        <f>IF(OR(K16="",K17="Leaver this month, send their T55a terminating form to HSCPensions@hscni.net today"),0,1)</f>
        <v>0</v>
      </c>
      <c r="Q18" s="5"/>
      <c r="T18" s="124"/>
      <c r="X18" s="222"/>
      <c r="AC18" s="110"/>
    </row>
    <row r="19" spans="1:45" ht="15.75" customHeight="1" thickBot="1" x14ac:dyDescent="0.3">
      <c r="A19" s="6"/>
      <c r="B19" s="503">
        <f>'Member Info'!$D$19</f>
        <v>0</v>
      </c>
      <c r="C19" s="504"/>
      <c r="D19" s="505"/>
      <c r="E19" s="535"/>
      <c r="F19" s="536"/>
      <c r="G19" s="537"/>
      <c r="H19" s="386"/>
      <c r="I19" s="386"/>
      <c r="J19" s="326"/>
      <c r="K19" s="529"/>
      <c r="L19" s="530"/>
      <c r="M19" s="531"/>
      <c r="N19" s="5"/>
      <c r="O19" s="5"/>
      <c r="P19" s="5"/>
      <c r="Q19" s="5"/>
      <c r="T19" s="124"/>
      <c r="X19" s="222"/>
      <c r="AC19" s="110"/>
    </row>
    <row r="20" spans="1:45" ht="15" customHeight="1" x14ac:dyDescent="0.25">
      <c r="A20" s="6"/>
      <c r="B20" s="25"/>
      <c r="C20" s="25"/>
      <c r="D20" s="25"/>
      <c r="E20" s="25"/>
      <c r="F20" s="5"/>
      <c r="G20" s="5"/>
      <c r="H20" s="5"/>
      <c r="I20" s="5"/>
      <c r="J20" s="5"/>
      <c r="K20" s="529"/>
      <c r="L20" s="530"/>
      <c r="M20" s="531"/>
      <c r="N20" s="5"/>
      <c r="O20" s="5"/>
      <c r="P20" s="5"/>
      <c r="Q20" s="5"/>
      <c r="T20" s="124"/>
      <c r="X20" s="222"/>
      <c r="AC20" s="110"/>
    </row>
    <row r="21" spans="1:45" ht="16.5" customHeight="1" thickBot="1" x14ac:dyDescent="0.3">
      <c r="A21" s="6"/>
      <c r="B21" s="233" t="s">
        <v>526</v>
      </c>
      <c r="C21" s="81"/>
      <c r="D21" s="81"/>
      <c r="E21" s="81"/>
      <c r="F21" s="81"/>
      <c r="G21" s="81"/>
      <c r="H21" s="13"/>
      <c r="I21" s="13"/>
      <c r="J21" s="13"/>
      <c r="K21" s="529"/>
      <c r="L21" s="530"/>
      <c r="M21" s="531"/>
      <c r="N21" s="5"/>
      <c r="O21" s="5"/>
      <c r="P21" s="5"/>
      <c r="Q21" s="5"/>
      <c r="T21" s="124"/>
      <c r="X21" s="222"/>
      <c r="AC21" s="110"/>
    </row>
    <row r="22" spans="1:45" ht="15.75" customHeight="1" thickBot="1" x14ac:dyDescent="0.3">
      <c r="A22" s="6"/>
      <c r="B22" s="535"/>
      <c r="C22" s="536"/>
      <c r="D22" s="536"/>
      <c r="E22" s="536"/>
      <c r="F22" s="536"/>
      <c r="G22" s="537"/>
      <c r="H22" s="386"/>
      <c r="I22" s="386"/>
      <c r="J22" s="327"/>
      <c r="K22" s="532"/>
      <c r="L22" s="533"/>
      <c r="M22" s="534"/>
      <c r="N22" s="5"/>
      <c r="O22" s="5"/>
      <c r="P22" s="5"/>
      <c r="Q22" s="5" t="str">
        <f>IF(ISERROR(AD32)," Unknown Values entered",FALSE)</f>
        <v xml:space="preserve"> Unknown Values entered</v>
      </c>
      <c r="T22" s="124"/>
      <c r="X22" s="222"/>
      <c r="AC22" s="110"/>
    </row>
    <row r="23" spans="1:45" ht="15.75" customHeight="1" x14ac:dyDescent="0.25">
      <c r="A23" s="12"/>
      <c r="B23" s="12"/>
      <c r="C23" s="12"/>
      <c r="D23" s="12"/>
      <c r="E23" s="12"/>
      <c r="F23" s="12"/>
      <c r="G23" s="12"/>
      <c r="H23" s="12"/>
      <c r="I23" s="12"/>
      <c r="J23" s="12"/>
      <c r="K23" s="12"/>
      <c r="L23" s="330"/>
      <c r="M23" s="330"/>
      <c r="N23" s="5"/>
      <c r="O23" s="5"/>
      <c r="P23" s="5"/>
      <c r="Q23" s="5"/>
      <c r="T23" s="124"/>
      <c r="X23" s="222"/>
      <c r="AC23" s="110"/>
    </row>
    <row r="24" spans="1:45" ht="15.75" customHeight="1" thickBot="1" x14ac:dyDescent="0.3">
      <c r="A24" s="12"/>
      <c r="B24" s="12"/>
      <c r="C24" s="12"/>
      <c r="D24" s="12"/>
      <c r="E24" s="12"/>
      <c r="F24" s="336" t="s">
        <v>566</v>
      </c>
      <c r="G24" s="12"/>
      <c r="H24" s="12"/>
      <c r="I24" s="432" t="s">
        <v>626</v>
      </c>
      <c r="J24" s="413" t="s">
        <v>569</v>
      </c>
      <c r="K24" s="413" t="s">
        <v>570</v>
      </c>
      <c r="L24" s="502" t="s">
        <v>567</v>
      </c>
      <c r="M24" s="502"/>
      <c r="N24" s="5"/>
      <c r="O24" s="5"/>
      <c r="P24" s="5"/>
      <c r="Q24" s="5"/>
      <c r="T24" s="124"/>
      <c r="X24" s="222"/>
      <c r="AC24" s="110"/>
    </row>
    <row r="25" spans="1:45" s="409" customFormat="1" ht="30" customHeight="1" thickBot="1" x14ac:dyDescent="0.35">
      <c r="A25" s="405"/>
      <c r="B25" s="506" t="s">
        <v>565</v>
      </c>
      <c r="C25" s="507"/>
      <c r="D25" s="406"/>
      <c r="E25" s="407"/>
      <c r="F25" s="412">
        <f>SUM(F32:F181)</f>
        <v>0</v>
      </c>
      <c r="G25" s="406"/>
      <c r="H25" s="406"/>
      <c r="I25" s="433" t="str">
        <f>IF('Member Info'!O16="","N/A",IF('Member Info'!$AM$19&lt;=$T$1,(F25*'Member Info'!O19),"N/A"))</f>
        <v>N/A</v>
      </c>
      <c r="J25" s="412">
        <f>SUM(J32:J181)</f>
        <v>0</v>
      </c>
      <c r="K25" s="412">
        <f>SUM(K32:K181)</f>
        <v>0</v>
      </c>
      <c r="L25" s="404" t="str">
        <f>IF('Member Info'!O16="","",IF('Member Info'!$AM$19&lt;=$T$1,"Total Includes Employer levy",""))</f>
        <v/>
      </c>
      <c r="M25" s="412">
        <f>SUM(I25:K25)</f>
        <v>0</v>
      </c>
      <c r="N25" s="408"/>
      <c r="O25" s="408"/>
      <c r="P25" s="408"/>
      <c r="Q25" s="408"/>
      <c r="U25" s="410"/>
      <c r="V25" s="410"/>
      <c r="W25" s="410"/>
      <c r="X25" s="410"/>
      <c r="Y25" s="411"/>
      <c r="Z25" s="411"/>
      <c r="AA25" s="411"/>
      <c r="AB25" s="411"/>
      <c r="AC25" s="411"/>
    </row>
    <row r="26" spans="1:45" ht="15" customHeight="1" x14ac:dyDescent="0.25">
      <c r="A26" s="12"/>
      <c r="B26" s="481" t="s">
        <v>10</v>
      </c>
      <c r="C26" s="481"/>
      <c r="D26" s="481"/>
      <c r="E26" s="481"/>
      <c r="F26" s="481"/>
      <c r="G26" s="481"/>
      <c r="H26" s="481"/>
      <c r="I26" s="481"/>
      <c r="J26" s="481"/>
      <c r="K26" s="481"/>
      <c r="L26" s="481"/>
      <c r="M26" s="481"/>
      <c r="N26" s="5"/>
      <c r="O26" s="5"/>
      <c r="P26" s="5"/>
      <c r="Q26" s="5"/>
      <c r="T26" s="124"/>
      <c r="X26" s="222"/>
      <c r="AC26" s="110"/>
    </row>
    <row r="27" spans="1:45" ht="15.75" customHeight="1" x14ac:dyDescent="0.25">
      <c r="A27" s="12"/>
      <c r="B27" s="481"/>
      <c r="C27" s="481"/>
      <c r="D27" s="481"/>
      <c r="E27" s="481"/>
      <c r="F27" s="481"/>
      <c r="G27" s="481"/>
      <c r="H27" s="481"/>
      <c r="I27" s="481"/>
      <c r="J27" s="481"/>
      <c r="K27" s="481"/>
      <c r="L27" s="481"/>
      <c r="M27" s="481"/>
      <c r="N27" s="5"/>
      <c r="O27" s="5"/>
      <c r="P27" s="5"/>
      <c r="Q27" s="5"/>
      <c r="T27" s="124"/>
      <c r="X27" s="222"/>
      <c r="AC27" s="110"/>
    </row>
    <row r="28" spans="1:45" ht="15" customHeight="1" x14ac:dyDescent="0.25">
      <c r="A28" s="12"/>
      <c r="B28" s="481"/>
      <c r="C28" s="481"/>
      <c r="D28" s="481"/>
      <c r="E28" s="481"/>
      <c r="F28" s="481"/>
      <c r="G28" s="481"/>
      <c r="H28" s="481"/>
      <c r="I28" s="481"/>
      <c r="J28" s="481"/>
      <c r="K28" s="481"/>
      <c r="L28" s="481"/>
      <c r="M28" s="481"/>
      <c r="N28" s="12"/>
      <c r="O28" s="12"/>
      <c r="P28" s="12"/>
      <c r="Q28" s="12"/>
      <c r="T28" s="124"/>
      <c r="X28" s="222"/>
      <c r="AC28" s="110"/>
    </row>
    <row r="29" spans="1:45" ht="21" x14ac:dyDescent="0.35">
      <c r="A29" s="4"/>
      <c r="B29" s="549" t="s">
        <v>540</v>
      </c>
      <c r="C29" s="549"/>
      <c r="D29" s="549"/>
      <c r="E29" s="549"/>
      <c r="F29" s="549"/>
      <c r="G29" s="549"/>
      <c r="H29" s="549"/>
      <c r="I29" s="549"/>
      <c r="J29" s="549"/>
      <c r="K29" s="549"/>
      <c r="L29" s="549"/>
      <c r="M29" s="549"/>
      <c r="N29" s="5"/>
      <c r="O29" s="5"/>
      <c r="P29" s="5"/>
      <c r="Q29" s="5"/>
      <c r="T29" s="124"/>
      <c r="X29" s="222"/>
      <c r="AC29" s="110"/>
    </row>
    <row r="30" spans="1:45" x14ac:dyDescent="0.25">
      <c r="A30" s="4"/>
      <c r="B30" s="5"/>
      <c r="C30" s="5"/>
      <c r="D30" s="5"/>
      <c r="E30" s="20"/>
      <c r="F30" s="20"/>
      <c r="G30" s="21"/>
      <c r="H30" s="21"/>
      <c r="I30" s="21"/>
      <c r="J30" s="20"/>
      <c r="K30" s="20"/>
      <c r="L30" s="425"/>
      <c r="M30" s="5"/>
      <c r="N30" s="5"/>
      <c r="O30" s="5"/>
      <c r="P30" s="5"/>
      <c r="Q30" s="5"/>
      <c r="T30" s="124"/>
      <c r="X30" s="222"/>
      <c r="AC30" s="110"/>
    </row>
    <row r="31" spans="1:45" ht="93" customHeight="1" x14ac:dyDescent="0.25">
      <c r="A31" s="4"/>
      <c r="B31" s="547" t="s">
        <v>11</v>
      </c>
      <c r="C31" s="548"/>
      <c r="D31" s="38" t="s">
        <v>28</v>
      </c>
      <c r="E31" s="27" t="s">
        <v>12</v>
      </c>
      <c r="F31" s="27" t="s">
        <v>13</v>
      </c>
      <c r="G31" s="28" t="s">
        <v>445</v>
      </c>
      <c r="H31" s="28" t="s">
        <v>596</v>
      </c>
      <c r="I31" s="28" t="s">
        <v>597</v>
      </c>
      <c r="J31" s="27" t="s">
        <v>600</v>
      </c>
      <c r="K31" s="27" t="s">
        <v>16</v>
      </c>
      <c r="L31" s="79" t="s">
        <v>637</v>
      </c>
      <c r="M31" s="79" t="s">
        <v>525</v>
      </c>
      <c r="N31" s="5"/>
      <c r="O31" s="339" t="s">
        <v>572</v>
      </c>
      <c r="P31" s="91" t="s">
        <v>411</v>
      </c>
      <c r="Q31" s="91" t="s">
        <v>411</v>
      </c>
      <c r="R31" s="92" t="s">
        <v>412</v>
      </c>
      <c r="S31" s="93"/>
      <c r="T31" s="92" t="s">
        <v>413</v>
      </c>
      <c r="U31" s="225"/>
      <c r="V31" s="226" t="s">
        <v>458</v>
      </c>
      <c r="W31" s="226" t="s">
        <v>459</v>
      </c>
      <c r="X31" s="226" t="s">
        <v>460</v>
      </c>
      <c r="Y31" s="234" t="s">
        <v>486</v>
      </c>
      <c r="Z31" s="234" t="s">
        <v>487</v>
      </c>
      <c r="AA31" s="234" t="s">
        <v>489</v>
      </c>
      <c r="AB31" s="234" t="s">
        <v>493</v>
      </c>
      <c r="AC31" s="234" t="s">
        <v>522</v>
      </c>
      <c r="AD31" s="239" t="s">
        <v>498</v>
      </c>
      <c r="AE31" s="239" t="s">
        <v>490</v>
      </c>
      <c r="AF31" s="239" t="s">
        <v>523</v>
      </c>
      <c r="AG31" s="124" t="s">
        <v>524</v>
      </c>
      <c r="AI31" s="239" t="s">
        <v>527</v>
      </c>
      <c r="AJ31" s="239" t="s">
        <v>528</v>
      </c>
      <c r="AK31" s="239" t="s">
        <v>542</v>
      </c>
      <c r="AL31" s="239" t="s">
        <v>568</v>
      </c>
      <c r="AM31" s="239" t="s">
        <v>585</v>
      </c>
      <c r="AN31" s="239" t="s">
        <v>575</v>
      </c>
      <c r="AO31" s="239" t="s">
        <v>576</v>
      </c>
      <c r="AP31" s="239" t="s">
        <v>586</v>
      </c>
      <c r="AQ31" s="239" t="s">
        <v>595</v>
      </c>
      <c r="AR31" s="239" t="s">
        <v>598</v>
      </c>
      <c r="AS31" s="239" t="s">
        <v>599</v>
      </c>
    </row>
    <row r="32" spans="1:45" x14ac:dyDescent="0.25">
      <c r="A32" s="4">
        <v>1</v>
      </c>
      <c r="B32" s="164">
        <f>'Member Info'!D29</f>
        <v>0</v>
      </c>
      <c r="C32" s="164">
        <f>'Member Info'!E29</f>
        <v>0</v>
      </c>
      <c r="D32" s="164" t="str">
        <f>'Member Info'!G29</f>
        <v/>
      </c>
      <c r="E32" s="165">
        <f>'Member Info'!B29</f>
        <v>0</v>
      </c>
      <c r="F32" s="242"/>
      <c r="G32" s="166" t="str">
        <f>IF(E32=0,"",('Member Info'!K29+'Member Info'!L29))</f>
        <v/>
      </c>
      <c r="H32" s="419"/>
      <c r="I32" s="419"/>
      <c r="J32" s="26"/>
      <c r="K32" s="26"/>
      <c r="L32" s="384" t="str">
        <f>IF(E32=0,"",IF('Member Info'!F29&gt;$U$1,CONCATENATE("Joined with practice on ", TEXT('Member Info'!F29, "DD/MM/YYYY")),IF('Member Info'!N29&lt;&gt;"",IF('Member Info'!N29&lt;$T$1,CONCATENATE("Left Scheme on ", TEXT('Member Info'!N29, "DD/MM/YYYY")),IF(OR(G32="",G32=0),"Error Detected, No rate entered",IF(E32=0,"",IF(F32="","Error Detected, No Pensionable pay",IF(AS32=1,"No Part Time Status Entered",IF(AR32=1,"No Part Time Hours Entered",IF(ISERROR(AD32)," Unknown Values entered.",IF(V32+W32&lt;1,"Acceptable",IF(T32+U32=200, "No Contributions Entered", IF(M32="","Error Detected, Choose reason&gt;",IF(Z32="1",IF(V32=1,"Please Enter Deemed Pensionable Pay","Add Any Relevant Details Above"),"Please Give Details Above"))))))))))),IF(OR(G32="",G32=0),"Error Detected, No rate entered",IF(E32=0,"",IF(F32="","Error Detected, No Pensionable pay",IF(AS32=1,"No Part Time Status Entered",IF(AR32=1,"No Part Time Hours Entered",IF(ISERROR(AD32)," Unknown Values entered.",IF(V32+W32&lt;1,"Acceptable",IF(T32+U32=200, "No Contributions Entered", IF(M32="","Error Detected, Choose reason&gt;",IF(Z32="1",IF(V32=1,"Please Enter Deemed Pensionable Pay","Add relevant Details Above"),"Please give details Above")))))))))))))</f>
        <v/>
      </c>
      <c r="M32" s="260"/>
      <c r="N32" s="91"/>
      <c r="O32" s="91" t="str">
        <f>IF(E32=0,"",IF(ISERROR((F32+J32+K32)),0,IF((F32+J32+K32)&lt;1,0,1)))</f>
        <v/>
      </c>
      <c r="P32" s="94">
        <f>J32</f>
        <v>0</v>
      </c>
      <c r="Q32" s="94">
        <f>K32</f>
        <v>0</v>
      </c>
      <c r="R32" s="218">
        <f>(ROUND((F32/100*'Member Info'!$W$2), 2))</f>
        <v>0</v>
      </c>
      <c r="S32" s="218" t="e">
        <f>ROUND((F32/100*G32),2)</f>
        <v>#VALUE!</v>
      </c>
      <c r="T32" s="218" t="str">
        <f>IF(E32=0,"",(100-(P32/R32*100)))</f>
        <v/>
      </c>
      <c r="U32" s="227" t="str">
        <f>IF(E32=0,"",(100-(Q32/S32*100)))</f>
        <v/>
      </c>
      <c r="V32" s="228" t="str">
        <f>IF(E32=0,"",IF(T32&gt;$T$16,1,IF(T32&lt;-$T$16,1,0)))</f>
        <v/>
      </c>
      <c r="W32" s="228" t="str">
        <f>IF(E32=0,"",IF(G32=0,1,IF(U32&gt;$T$16,1,IF(U32&lt;-$T$16,1,0))))</f>
        <v/>
      </c>
      <c r="X32" s="222">
        <f>IF(E32=0,0,IF(F32="",1,0))</f>
        <v>0</v>
      </c>
      <c r="Y32" s="110">
        <f>IF(E32=0,0,IF(M32="",0,1))</f>
        <v>0</v>
      </c>
      <c r="Z32" s="235" t="str">
        <f>IF(M32="SMP/Occupational Maternity","1",IF(M32="SSP/Occupational Sick pay","1",""))</f>
        <v/>
      </c>
      <c r="AA32" s="240" t="b">
        <f>IF(OR(AN32=TRUE,AO32=TRUE),TRUE,FALSE)</f>
        <v>0</v>
      </c>
      <c r="AB32" s="235">
        <f>IF(OR(M32="left scheme/Employment",AC32=""), 1,0)</f>
        <v>0</v>
      </c>
      <c r="AC32" s="235">
        <f>IF('Member Info'!N29="",1,"")</f>
        <v>1</v>
      </c>
      <c r="AD32" s="243" t="e">
        <f>(T32+U32)</f>
        <v>#VALUE!</v>
      </c>
      <c r="AE32" s="130" t="str">
        <f t="shared" ref="AE32:AE95" si="0">IF(AP32=1,"",IF(Y32=1,"",IF(AG32=1,"",IF(E32=0,"",IF(AB32=1,"",IF(L32="acceptable","",IF(T32+U32="0","",T32+U32)))))))</f>
        <v/>
      </c>
      <c r="AF32" s="124">
        <f>SUM(AB32+AC32)</f>
        <v>1</v>
      </c>
      <c r="AG32" s="124" t="str">
        <f>IF('Member Info'!N29&lt;&gt;"",IF(AND('Member Info'!N29&lt;=$U$1,'Member Info'!N29&gt;=$T$1),1,0),"")</f>
        <v/>
      </c>
      <c r="AI32" s="124" t="b">
        <f>OR(M32="SMP/Occupational Maternity",M32="SSP/Occupational Sick pay")</f>
        <v>0</v>
      </c>
      <c r="AJ32" s="124">
        <f>IF(AI32=TRUE,1,0)</f>
        <v>0</v>
      </c>
      <c r="AL32" s="124">
        <f>IF(L32="Please Enter Deemed Pensionable Pay",1,0)</f>
        <v>0</v>
      </c>
      <c r="AM32" s="124">
        <f>IF('Member Info'!F29&gt;$T$1,1,0)</f>
        <v>0</v>
      </c>
      <c r="AN32" s="124" t="b">
        <f>IF(ISERROR(T32),ERROR.TYPE(#REF!)=ERROR.TYPE(T32),FALSE)</f>
        <v>0</v>
      </c>
      <c r="AO32" s="124" t="b">
        <f>IF(ISERROR(U32),ERROR.TYPE(#REF!)=ERROR.TYPE(U32),FALSE)</f>
        <v>0</v>
      </c>
      <c r="AP32" s="124">
        <f>IF('Member Info'!F29&gt;'GP1 April 25'!$U$1,1,0)</f>
        <v>0</v>
      </c>
      <c r="AQ32" s="124">
        <f>IF(H32="Part Time",1,0)</f>
        <v>0</v>
      </c>
      <c r="AR32" s="124">
        <f>IF(AND(AQ32=1,I32=""),1,0)</f>
        <v>0</v>
      </c>
      <c r="AS32" s="124">
        <f>IF(OR(H32=0,H32=""),1,0)</f>
        <v>1</v>
      </c>
    </row>
    <row r="33" spans="1:45" x14ac:dyDescent="0.25">
      <c r="A33" s="4">
        <v>2</v>
      </c>
      <c r="B33" s="164">
        <f>'Member Info'!D30</f>
        <v>0</v>
      </c>
      <c r="C33" s="164">
        <f>'Member Info'!E30</f>
        <v>0</v>
      </c>
      <c r="D33" s="164" t="str">
        <f>'Member Info'!G30</f>
        <v/>
      </c>
      <c r="E33" s="165">
        <f>'Member Info'!B30</f>
        <v>0</v>
      </c>
      <c r="F33" s="242"/>
      <c r="G33" s="166" t="str">
        <f>IF(E33=0,"",('Member Info'!K30+'Member Info'!L30))</f>
        <v/>
      </c>
      <c r="H33" s="419"/>
      <c r="I33" s="419"/>
      <c r="J33" s="26"/>
      <c r="K33" s="26"/>
      <c r="L33" s="384" t="str">
        <f>IF(E33=0,"",IF('Member Info'!F30&gt;$U$1,CONCATENATE("Joined with practice on ", TEXT('Member Info'!F30, "DD/MM/YYYY")),IF('Member Info'!N30&lt;&gt;"",IF('Member Info'!N30&lt;$T$1,CONCATENATE("Left Scheme on ", TEXT('Member Info'!N30, "DD/MM/YYYY")),IF(OR(G33="",G33=0),"Error Detected, No rate entered",IF(E33=0,"",IF(F33="","Error Detected, No Pensionable pay",IF(AS33=1,"No Part Time Status Entered",IF(AR33=1,"No Part Time Hours Entered",IF(ISERROR(AD33)," Unknown Values entered.",IF(V33+W33&lt;1,"Acceptable",IF(T33+U33=200, "No Contributions Entered", IF(M33="","Error Detected, Choose reason&gt;",IF(Z33="1",IF(V33=1,"Please Enter Deemed Pensionable Pay","Add Any Relevant Details Above"),"Please Give Details Above"))))))))))),IF(OR(G33="",G33=0),"Error Detected, No rate entered",IF(E33=0,"",IF(F33="","Error Detected, No Pensionable pay",IF(AS33=1,"No Part Time Status Entered",IF(AR33=1,"No Part Time Hours Entered",IF(ISERROR(AD33)," Unknown Values entered.",IF(V33+W33&lt;1,"Acceptable",IF(T33+U33=200, "No Contributions Entered", IF(M33="","Error Detected, Choose reason&gt;",IF(Z33="1",IF(V33=1,"Please Enter Deemed Pensionable Pay","Add relevant Details Above"),"Please give details Above")))))))))))))</f>
        <v/>
      </c>
      <c r="M33" s="260"/>
      <c r="N33" s="91"/>
      <c r="O33" s="91" t="str">
        <f t="shared" ref="O33:O96" si="1">IF(E33=0,"",IF(ISERROR((F33+J33+K33)),0,IF((F33+J33+K33)&lt;1,0,1)))</f>
        <v/>
      </c>
      <c r="P33" s="94">
        <f t="shared" ref="P33:Q96" si="2">J33</f>
        <v>0</v>
      </c>
      <c r="Q33" s="94">
        <f t="shared" si="2"/>
        <v>0</v>
      </c>
      <c r="R33" s="218">
        <f>(ROUND((F33/100*'Member Info'!$W$2), 2))</f>
        <v>0</v>
      </c>
      <c r="S33" s="218" t="e">
        <f t="shared" ref="S33:S96" si="3">ROUND((F33/100*G33),2)</f>
        <v>#VALUE!</v>
      </c>
      <c r="T33" s="218" t="str">
        <f t="shared" ref="T33:T96" si="4">IF(E33=0,"",(100-(P33/R33*100)))</f>
        <v/>
      </c>
      <c r="U33" s="227" t="str">
        <f t="shared" ref="U33:U96" si="5">IF(E33=0,"",(100-(Q33/S33*100)))</f>
        <v/>
      </c>
      <c r="V33" s="228" t="str">
        <f t="shared" ref="V33:V96" si="6">IF(E33=0,"",IF(T33&gt;$T$16,1,IF(T33&lt;-$T$16,1,0)))</f>
        <v/>
      </c>
      <c r="W33" s="228" t="str">
        <f t="shared" ref="W33:W96" si="7">IF(E33=0,"",IF(G33=0,1,IF(U33&gt;$T$16,1,IF(U33&lt;-$T$16,1,0))))</f>
        <v/>
      </c>
      <c r="X33" s="222">
        <f t="shared" ref="X33:X96" si="8">IF(E33=0,0,IF(F33="",1,0))</f>
        <v>0</v>
      </c>
      <c r="Y33" s="110">
        <f t="shared" ref="Y33:Y96" si="9">IF(E33=0,0,IF(M33="",0,1))</f>
        <v>0</v>
      </c>
      <c r="Z33" s="235" t="str">
        <f t="shared" ref="Z33:Z96" si="10">IF(M33="SMP/Occupational Maternity","1",IF(M33="SSP/Occupational Sick pay","1",""))</f>
        <v/>
      </c>
      <c r="AA33" s="240" t="b">
        <f t="shared" ref="AA33:AA96" si="11">IF(OR(AN33=TRUE,AO33=TRUE),TRUE,FALSE)</f>
        <v>0</v>
      </c>
      <c r="AB33" s="235">
        <f t="shared" ref="AB33:AB96" si="12">IF(OR(M33="left scheme/Employment",AC33=""), 1,0)</f>
        <v>0</v>
      </c>
      <c r="AC33" s="235">
        <f>IF('Member Info'!N30="",1,"")</f>
        <v>1</v>
      </c>
      <c r="AD33" s="243" t="e">
        <f t="shared" ref="AD33:AD96" si="13">(T33+U33)</f>
        <v>#VALUE!</v>
      </c>
      <c r="AE33" s="130" t="str">
        <f t="shared" si="0"/>
        <v/>
      </c>
      <c r="AF33" s="124">
        <f t="shared" ref="AF33:AF96" si="14">SUM(AB33+AC33)</f>
        <v>1</v>
      </c>
      <c r="AG33" s="124" t="str">
        <f>IF('Member Info'!N30&lt;&gt;"",IF(AND('Member Info'!N30&lt;=$U$1,'Member Info'!N30&gt;=$T$1),1,0),"")</f>
        <v/>
      </c>
      <c r="AI33" s="124" t="b">
        <f t="shared" ref="AI33:AI96" si="15">OR(M33="SMP/Occupational Maternity",M33="SSP/Occupational Sick pay")</f>
        <v>0</v>
      </c>
      <c r="AJ33" s="124">
        <f t="shared" ref="AJ33:AJ96" si="16">IF(AI33=TRUE,1,0)</f>
        <v>0</v>
      </c>
      <c r="AL33" s="124">
        <f t="shared" ref="AL33:AL96" si="17">IF(L33="Please Enter Deemed Pensionable Pay",1,0)</f>
        <v>0</v>
      </c>
      <c r="AM33" s="124">
        <f>IF('Member Info'!F30&gt;$T$1,1,0)</f>
        <v>0</v>
      </c>
      <c r="AN33" s="124" t="b">
        <f>IF(ISERROR(T33),ERROR.TYPE(#REF!)=ERROR.TYPE(T33),FALSE)</f>
        <v>0</v>
      </c>
      <c r="AO33" s="124" t="b">
        <f>IF(ISERROR(U33),ERROR.TYPE(#REF!)=ERROR.TYPE(U33),FALSE)</f>
        <v>0</v>
      </c>
      <c r="AP33" s="124">
        <f>IF('Member Info'!F30&gt;'GP1 April 25'!$U$1,1,0)</f>
        <v>0</v>
      </c>
      <c r="AQ33" s="124">
        <f t="shared" ref="AQ33:AQ96" si="18">IF(H33="Part Time",1,0)</f>
        <v>0</v>
      </c>
      <c r="AR33" s="124">
        <f t="shared" ref="AR33:AR96" si="19">IF(AND(AQ33=1,I33=""),1,0)</f>
        <v>0</v>
      </c>
      <c r="AS33" s="124">
        <f t="shared" ref="AS33:AS96" si="20">IF(OR(H33=0,H33=""),1,0)</f>
        <v>1</v>
      </c>
    </row>
    <row r="34" spans="1:45" x14ac:dyDescent="0.25">
      <c r="A34" s="4">
        <v>3</v>
      </c>
      <c r="B34" s="164">
        <f>'Member Info'!D31</f>
        <v>0</v>
      </c>
      <c r="C34" s="164">
        <f>'Member Info'!E31</f>
        <v>0</v>
      </c>
      <c r="D34" s="164" t="str">
        <f>'Member Info'!G31</f>
        <v/>
      </c>
      <c r="E34" s="165">
        <f>'Member Info'!B31</f>
        <v>0</v>
      </c>
      <c r="F34" s="242"/>
      <c r="G34" s="166" t="str">
        <f>IF(E34=0,"",('Member Info'!K31+'Member Info'!L31))</f>
        <v/>
      </c>
      <c r="H34" s="419"/>
      <c r="I34" s="419"/>
      <c r="J34" s="26"/>
      <c r="K34" s="26"/>
      <c r="L34" s="384" t="str">
        <f>IF(E34=0,"",IF('Member Info'!F31&gt;$U$1,CONCATENATE("Joined with practice on ", TEXT('Member Info'!F31, "DD/MM/YYYY")),IF('Member Info'!N31&lt;&gt;"",IF('Member Info'!N31&lt;$T$1,CONCATENATE("Left Scheme on ", TEXT('Member Info'!N31, "DD/MM/YYYY")),IF(OR(G34="",G34=0),"Error Detected, No rate entered",IF(E34=0,"",IF(F34="","Error Detected, No Pensionable pay",IF(AS34=1,"No Part Time Status Entered",IF(AR34=1,"No Part Time Hours Entered",IF(ISERROR(AD34)," Unknown Values entered.",IF(V34+W34&lt;1,"Acceptable",IF(T34+U34=200, "No Contributions Entered", IF(M34="","Error Detected, Choose reason&gt;",IF(Z34="1",IF(V34=1,"Please Enter Deemed Pensionable Pay","Add Any Relevant Details Above"),"Please Give Details Above"))))))))))),IF(OR(G34="",G34=0),"Error Detected, No rate entered",IF(E34=0,"",IF(F34="","Error Detected, No Pensionable pay",IF(AS34=1,"No Part Time Status Entered",IF(AR34=1,"No Part Time Hours Entered",IF(ISERROR(AD34)," Unknown Values entered.",IF(V34+W34&lt;1,"Acceptable",IF(T34+U34=200, "No Contributions Entered", IF(M34="","Error Detected, Choose reason&gt;",IF(Z34="1",IF(V34=1,"Please Enter Deemed Pensionable Pay","Add relevant Details Above"),"Please give details Above")))))))))))))</f>
        <v/>
      </c>
      <c r="M34" s="260"/>
      <c r="N34" s="91"/>
      <c r="O34" s="91" t="str">
        <f>IF(E34=0,"",IF(ISERROR((F34+J34+K34)),0,IF((F34+J34+K34)&lt;1,0,1)))</f>
        <v/>
      </c>
      <c r="P34" s="94">
        <f>J34</f>
        <v>0</v>
      </c>
      <c r="Q34" s="94">
        <f t="shared" si="2"/>
        <v>0</v>
      </c>
      <c r="R34" s="218">
        <f>(ROUND((F34/100*'Member Info'!$W$2), 2))</f>
        <v>0</v>
      </c>
      <c r="S34" s="218" t="e">
        <f t="shared" si="3"/>
        <v>#VALUE!</v>
      </c>
      <c r="T34" s="218" t="str">
        <f t="shared" si="4"/>
        <v/>
      </c>
      <c r="U34" s="227" t="str">
        <f t="shared" si="5"/>
        <v/>
      </c>
      <c r="V34" s="228" t="str">
        <f t="shared" si="6"/>
        <v/>
      </c>
      <c r="W34" s="228" t="str">
        <f t="shared" si="7"/>
        <v/>
      </c>
      <c r="X34" s="222">
        <f t="shared" si="8"/>
        <v>0</v>
      </c>
      <c r="Y34" s="110">
        <f t="shared" si="9"/>
        <v>0</v>
      </c>
      <c r="Z34" s="235" t="str">
        <f t="shared" si="10"/>
        <v/>
      </c>
      <c r="AA34" s="240" t="b">
        <f t="shared" si="11"/>
        <v>0</v>
      </c>
      <c r="AB34" s="235">
        <f t="shared" si="12"/>
        <v>0</v>
      </c>
      <c r="AC34" s="235">
        <f>IF('Member Info'!N31="",1,"")</f>
        <v>1</v>
      </c>
      <c r="AD34" s="243" t="e">
        <f t="shared" si="13"/>
        <v>#VALUE!</v>
      </c>
      <c r="AE34" s="130" t="str">
        <f t="shared" si="0"/>
        <v/>
      </c>
      <c r="AF34" s="124">
        <f t="shared" si="14"/>
        <v>1</v>
      </c>
      <c r="AG34" s="124" t="str">
        <f>IF('Member Info'!N31&lt;&gt;"",IF(AND('Member Info'!N31&lt;=$U$1,'Member Info'!N31&gt;=$T$1),1,0),"")</f>
        <v/>
      </c>
      <c r="AI34" s="124" t="b">
        <f t="shared" si="15"/>
        <v>0</v>
      </c>
      <c r="AJ34" s="124">
        <f t="shared" si="16"/>
        <v>0</v>
      </c>
      <c r="AL34" s="124">
        <f t="shared" si="17"/>
        <v>0</v>
      </c>
      <c r="AM34" s="124">
        <f>IF('Member Info'!F31&gt;$T$1,1,0)</f>
        <v>0</v>
      </c>
      <c r="AN34" s="124" t="b">
        <f>IF(ISERROR(T34),ERROR.TYPE(#REF!)=ERROR.TYPE(T34),FALSE)</f>
        <v>0</v>
      </c>
      <c r="AO34" s="124" t="b">
        <f>IF(ISERROR(U34),ERROR.TYPE(#REF!)=ERROR.TYPE(U34),FALSE)</f>
        <v>0</v>
      </c>
      <c r="AP34" s="124">
        <f>IF('Member Info'!F31&gt;'GP1 April 25'!$U$1,1,0)</f>
        <v>0</v>
      </c>
      <c r="AQ34" s="124">
        <f t="shared" si="18"/>
        <v>0</v>
      </c>
      <c r="AR34" s="124">
        <f t="shared" si="19"/>
        <v>0</v>
      </c>
      <c r="AS34" s="124">
        <f t="shared" si="20"/>
        <v>1</v>
      </c>
    </row>
    <row r="35" spans="1:45" x14ac:dyDescent="0.25">
      <c r="A35" s="4">
        <v>4</v>
      </c>
      <c r="B35" s="164">
        <f>'Member Info'!D32</f>
        <v>0</v>
      </c>
      <c r="C35" s="164">
        <f>'Member Info'!E32</f>
        <v>0</v>
      </c>
      <c r="D35" s="164" t="str">
        <f>'Member Info'!G32</f>
        <v/>
      </c>
      <c r="E35" s="165">
        <f>'Member Info'!B32</f>
        <v>0</v>
      </c>
      <c r="F35" s="242"/>
      <c r="G35" s="166" t="str">
        <f>IF(E35=0,"",('Member Info'!K32+'Member Info'!L32))</f>
        <v/>
      </c>
      <c r="H35" s="419"/>
      <c r="I35" s="419"/>
      <c r="J35" s="26"/>
      <c r="K35" s="26"/>
      <c r="L35" s="384" t="str">
        <f>IF(E35=0,"",IF('Member Info'!F32&gt;$U$1,CONCATENATE("Joined with practice on ", TEXT('Member Info'!F32, "DD/MM/YYYY")),IF('Member Info'!N32&lt;&gt;"",IF('Member Info'!N32&lt;$T$1,CONCATENATE("Left Scheme on ", TEXT('Member Info'!N32, "DD/MM/YYYY")),IF(OR(G35="",G35=0),"Error Detected, No rate entered",IF(E35=0,"",IF(F35="","Error Detected, No Pensionable pay",IF(AS35=1,"No Part Time Status Entered",IF(AR35=1,"No Part Time Hours Entered",IF(ISERROR(AD35)," Unknown Values entered.",IF(V35+W35&lt;1,"Acceptable",IF(T35+U35=200, "No Contributions Entered", IF(M35="","Error Detected, Choose reason&gt;",IF(Z35="1",IF(V35=1,"Please Enter Deemed Pensionable Pay","Add Any Relevant Details Above"),"Please Give Details Above"))))))))))),IF(OR(G35="",G35=0),"Error Detected, No rate entered",IF(E35=0,"",IF(F35="","Error Detected, No Pensionable pay",IF(AS35=1,"No Part Time Status Entered",IF(AR35=1,"No Part Time Hours Entered",IF(ISERROR(AD35)," Unknown Values entered.",IF(V35+W35&lt;1,"Acceptable",IF(T35+U35=200, "No Contributions Entered", IF(M35="","Error Detected, Choose reason&gt;",IF(Z35="1",IF(V35=1,"Please Enter Deemed Pensionable Pay","Add relevant Details Above"),"Please give details Above")))))))))))))</f>
        <v/>
      </c>
      <c r="M35" s="260"/>
      <c r="N35" s="91"/>
      <c r="O35" s="91" t="str">
        <f t="shared" si="1"/>
        <v/>
      </c>
      <c r="P35" s="94">
        <f t="shared" si="2"/>
        <v>0</v>
      </c>
      <c r="Q35" s="94">
        <f t="shared" si="2"/>
        <v>0</v>
      </c>
      <c r="R35" s="218">
        <f>(ROUND((F35/100*'Member Info'!$W$2), 2))</f>
        <v>0</v>
      </c>
      <c r="S35" s="218" t="e">
        <f t="shared" si="3"/>
        <v>#VALUE!</v>
      </c>
      <c r="T35" s="218" t="str">
        <f t="shared" si="4"/>
        <v/>
      </c>
      <c r="U35" s="227" t="str">
        <f t="shared" si="5"/>
        <v/>
      </c>
      <c r="V35" s="228" t="str">
        <f t="shared" si="6"/>
        <v/>
      </c>
      <c r="W35" s="228" t="str">
        <f t="shared" si="7"/>
        <v/>
      </c>
      <c r="X35" s="222">
        <f t="shared" si="8"/>
        <v>0</v>
      </c>
      <c r="Y35" s="110">
        <f t="shared" si="9"/>
        <v>0</v>
      </c>
      <c r="Z35" s="235" t="str">
        <f t="shared" si="10"/>
        <v/>
      </c>
      <c r="AA35" s="240" t="b">
        <f t="shared" si="11"/>
        <v>0</v>
      </c>
      <c r="AB35" s="235">
        <f t="shared" si="12"/>
        <v>0</v>
      </c>
      <c r="AC35" s="235">
        <f>IF('Member Info'!N32="",1,"")</f>
        <v>1</v>
      </c>
      <c r="AD35" s="243" t="e">
        <f t="shared" si="13"/>
        <v>#VALUE!</v>
      </c>
      <c r="AE35" s="130" t="str">
        <f t="shared" si="0"/>
        <v/>
      </c>
      <c r="AF35" s="124">
        <f t="shared" si="14"/>
        <v>1</v>
      </c>
      <c r="AG35" s="124" t="str">
        <f>IF('Member Info'!N32&lt;&gt;"",IF(AND('Member Info'!N32&lt;=$U$1,'Member Info'!N32&gt;=$T$1),1,0),"")</f>
        <v/>
      </c>
      <c r="AI35" s="124" t="b">
        <f t="shared" si="15"/>
        <v>0</v>
      </c>
      <c r="AJ35" s="124">
        <f t="shared" si="16"/>
        <v>0</v>
      </c>
      <c r="AL35" s="124">
        <f t="shared" si="17"/>
        <v>0</v>
      </c>
      <c r="AM35" s="124">
        <f>IF('Member Info'!F32&gt;$T$1,1,0)</f>
        <v>0</v>
      </c>
      <c r="AN35" s="124" t="b">
        <f>IF(ISERROR(T35),ERROR.TYPE(#REF!)=ERROR.TYPE(T35),FALSE)</f>
        <v>0</v>
      </c>
      <c r="AO35" s="124" t="b">
        <f>IF(ISERROR(U35),ERROR.TYPE(#REF!)=ERROR.TYPE(U35),FALSE)</f>
        <v>0</v>
      </c>
      <c r="AP35" s="124">
        <f>IF('Member Info'!F32&gt;'GP1 April 25'!$U$1,1,0)</f>
        <v>0</v>
      </c>
      <c r="AQ35" s="124">
        <f t="shared" si="18"/>
        <v>0</v>
      </c>
      <c r="AR35" s="124">
        <f t="shared" si="19"/>
        <v>0</v>
      </c>
      <c r="AS35" s="124">
        <f t="shared" si="20"/>
        <v>1</v>
      </c>
    </row>
    <row r="36" spans="1:45" x14ac:dyDescent="0.25">
      <c r="A36" s="4">
        <v>5</v>
      </c>
      <c r="B36" s="164">
        <f>'Member Info'!D33</f>
        <v>0</v>
      </c>
      <c r="C36" s="164">
        <f>'Member Info'!E33</f>
        <v>0</v>
      </c>
      <c r="D36" s="164" t="str">
        <f>'Member Info'!G33</f>
        <v/>
      </c>
      <c r="E36" s="165">
        <f>'Member Info'!B33</f>
        <v>0</v>
      </c>
      <c r="F36" s="242"/>
      <c r="G36" s="166" t="str">
        <f>IF(E36=0,"",('Member Info'!K33+'Member Info'!L33))</f>
        <v/>
      </c>
      <c r="H36" s="419"/>
      <c r="I36" s="419"/>
      <c r="J36" s="26"/>
      <c r="K36" s="26"/>
      <c r="L36" s="384" t="str">
        <f>IF(E36=0,"",IF('Member Info'!F33&gt;$U$1,CONCATENATE("Joined with practice on ", TEXT('Member Info'!F33, "DD/MM/YYYY")),IF('Member Info'!N33&lt;&gt;"",IF('Member Info'!N33&lt;$T$1,CONCATENATE("Left Scheme on ", TEXT('Member Info'!N33, "DD/MM/YYYY")),IF(OR(G36="",G36=0),"Error Detected, No rate entered",IF(E36=0,"",IF(F36="","Error Detected, No Pensionable pay",IF(AS36=1,"No Part Time Status Entered",IF(AR36=1,"No Part Time Hours Entered",IF(ISERROR(AD36)," Unknown Values entered.",IF(V36+W36&lt;1,"Acceptable",IF(T36+U36=200, "No Contributions Entered", IF(M36="","Error Detected, Choose reason&gt;",IF(Z36="1",IF(V36=1,"Please Enter Deemed Pensionable Pay","Add Any Relevant Details Above"),"Please Give Details Above"))))))))))),IF(OR(G36="",G36=0),"Error Detected, No rate entered",IF(E36=0,"",IF(F36="","Error Detected, No Pensionable pay",IF(AS36=1,"No Part Time Status Entered",IF(AR36=1,"No Part Time Hours Entered",IF(ISERROR(AD36)," Unknown Values entered.",IF(V36+W36&lt;1,"Acceptable",IF(T36+U36=200, "No Contributions Entered", IF(M36="","Error Detected, Choose reason&gt;",IF(Z36="1",IF(V36=1,"Please Enter Deemed Pensionable Pay","Add relevant Details Above"),"Please give details Above")))))))))))))</f>
        <v/>
      </c>
      <c r="M36" s="260"/>
      <c r="N36" s="91"/>
      <c r="O36" s="91" t="str">
        <f>IF(E36=0,"",IF(ISERROR((F36+J36+K36)),0,IF((F36+J36+K36)&lt;1,0,1)))</f>
        <v/>
      </c>
      <c r="P36" s="94">
        <f>J36</f>
        <v>0</v>
      </c>
      <c r="Q36" s="94">
        <f t="shared" si="2"/>
        <v>0</v>
      </c>
      <c r="R36" s="218">
        <f>(ROUND((F36/100*'Member Info'!$W$2), 2))</f>
        <v>0</v>
      </c>
      <c r="S36" s="218" t="e">
        <f t="shared" si="3"/>
        <v>#VALUE!</v>
      </c>
      <c r="T36" s="218" t="str">
        <f t="shared" si="4"/>
        <v/>
      </c>
      <c r="U36" s="227" t="str">
        <f t="shared" si="5"/>
        <v/>
      </c>
      <c r="V36" s="228" t="str">
        <f t="shared" si="6"/>
        <v/>
      </c>
      <c r="W36" s="228" t="str">
        <f t="shared" si="7"/>
        <v/>
      </c>
      <c r="X36" s="222">
        <f t="shared" si="8"/>
        <v>0</v>
      </c>
      <c r="Y36" s="110">
        <f t="shared" si="9"/>
        <v>0</v>
      </c>
      <c r="Z36" s="235" t="str">
        <f t="shared" si="10"/>
        <v/>
      </c>
      <c r="AA36" s="240" t="b">
        <f t="shared" si="11"/>
        <v>0</v>
      </c>
      <c r="AB36" s="235">
        <f t="shared" si="12"/>
        <v>0</v>
      </c>
      <c r="AC36" s="235">
        <f>IF('Member Info'!N33="",1,"")</f>
        <v>1</v>
      </c>
      <c r="AD36" s="243" t="e">
        <f t="shared" si="13"/>
        <v>#VALUE!</v>
      </c>
      <c r="AE36" s="130" t="str">
        <f t="shared" si="0"/>
        <v/>
      </c>
      <c r="AF36" s="124">
        <f t="shared" si="14"/>
        <v>1</v>
      </c>
      <c r="AG36" s="124" t="str">
        <f>IF('Member Info'!N33&lt;&gt;"",IF(AND('Member Info'!N33&lt;=$U$1,'Member Info'!N33&gt;=$T$1),1,0),"")</f>
        <v/>
      </c>
      <c r="AI36" s="124" t="b">
        <f t="shared" si="15"/>
        <v>0</v>
      </c>
      <c r="AJ36" s="124">
        <f t="shared" si="16"/>
        <v>0</v>
      </c>
      <c r="AL36" s="124">
        <f t="shared" si="17"/>
        <v>0</v>
      </c>
      <c r="AM36" s="124">
        <f>IF('Member Info'!F33&gt;$T$1,1,0)</f>
        <v>0</v>
      </c>
      <c r="AN36" s="124" t="b">
        <f>IF(ISERROR(T36),ERROR.TYPE(#REF!)=ERROR.TYPE(T36),FALSE)</f>
        <v>0</v>
      </c>
      <c r="AO36" s="124" t="b">
        <f>IF(ISERROR(U36),ERROR.TYPE(#REF!)=ERROR.TYPE(U36),FALSE)</f>
        <v>0</v>
      </c>
      <c r="AP36" s="124">
        <f>IF('Member Info'!F33&gt;'GP1 April 25'!$U$1,1,0)</f>
        <v>0</v>
      </c>
      <c r="AQ36" s="124">
        <f t="shared" si="18"/>
        <v>0</v>
      </c>
      <c r="AR36" s="124">
        <f t="shared" si="19"/>
        <v>0</v>
      </c>
      <c r="AS36" s="124">
        <f t="shared" si="20"/>
        <v>1</v>
      </c>
    </row>
    <row r="37" spans="1:45" x14ac:dyDescent="0.25">
      <c r="A37" s="4">
        <v>6</v>
      </c>
      <c r="B37" s="164">
        <f>'Member Info'!D34</f>
        <v>0</v>
      </c>
      <c r="C37" s="164">
        <f>'Member Info'!E34</f>
        <v>0</v>
      </c>
      <c r="D37" s="164" t="str">
        <f>'Member Info'!G34</f>
        <v/>
      </c>
      <c r="E37" s="165">
        <f>'Member Info'!B34</f>
        <v>0</v>
      </c>
      <c r="F37" s="242"/>
      <c r="G37" s="166" t="str">
        <f>IF(E37=0,"",('Member Info'!K34+'Member Info'!L34))</f>
        <v/>
      </c>
      <c r="H37" s="419"/>
      <c r="I37" s="419"/>
      <c r="J37" s="26"/>
      <c r="K37" s="26"/>
      <c r="L37" s="384" t="str">
        <f>IF(E37=0,"",IF('Member Info'!F34&gt;$U$1,CONCATENATE("Joined with practice on ", TEXT('Member Info'!F34, "DD/MM/YYYY")),IF('Member Info'!N34&lt;&gt;"",IF('Member Info'!N34&lt;$T$1,CONCATENATE("Left Scheme on ", TEXT('Member Info'!N34, "DD/MM/YYYY")),IF(OR(G37="",G37=0),"Error Detected, No rate entered",IF(E37=0,"",IF(F37="","Error Detected, No Pensionable pay",IF(AS37=1,"No Part Time Status Entered",IF(AR37=1,"No Part Time Hours Entered",IF(ISERROR(AD37)," Unknown Values entered.",IF(V37+W37&lt;1,"Acceptable",IF(T37+U37=200, "No Contributions Entered", IF(M37="","Error Detected, Choose reason&gt;",IF(Z37="1",IF(V37=1,"Please Enter Deemed Pensionable Pay","Add Any Relevant Details Above"),"Please Give Details Above"))))))))))),IF(OR(G37="",G37=0),"Error Detected, No rate entered",IF(E37=0,"",IF(F37="","Error Detected, No Pensionable pay",IF(AS37=1,"No Part Time Status Entered",IF(AR37=1,"No Part Time Hours Entered",IF(ISERROR(AD37)," Unknown Values entered.",IF(V37+W37&lt;1,"Acceptable",IF(T37+U37=200, "No Contributions Entered", IF(M37="","Error Detected, Choose reason&gt;",IF(Z37="1",IF(V37=1,"Please Enter Deemed Pensionable Pay","Add relevant Details Above"),"Please give details Above")))))))))))))</f>
        <v/>
      </c>
      <c r="M37" s="260"/>
      <c r="N37" s="91"/>
      <c r="O37" s="91" t="str">
        <f t="shared" si="1"/>
        <v/>
      </c>
      <c r="P37" s="94">
        <f t="shared" si="2"/>
        <v>0</v>
      </c>
      <c r="Q37" s="94">
        <f t="shared" si="2"/>
        <v>0</v>
      </c>
      <c r="R37" s="218">
        <f>(ROUND((F37/100*'Member Info'!$W$2), 2))</f>
        <v>0</v>
      </c>
      <c r="S37" s="218" t="e">
        <f t="shared" si="3"/>
        <v>#VALUE!</v>
      </c>
      <c r="T37" s="218" t="str">
        <f t="shared" si="4"/>
        <v/>
      </c>
      <c r="U37" s="227" t="str">
        <f t="shared" si="5"/>
        <v/>
      </c>
      <c r="V37" s="228" t="str">
        <f t="shared" si="6"/>
        <v/>
      </c>
      <c r="W37" s="228" t="str">
        <f t="shared" si="7"/>
        <v/>
      </c>
      <c r="X37" s="222">
        <f t="shared" si="8"/>
        <v>0</v>
      </c>
      <c r="Y37" s="110">
        <f t="shared" si="9"/>
        <v>0</v>
      </c>
      <c r="Z37" s="235" t="str">
        <f t="shared" si="10"/>
        <v/>
      </c>
      <c r="AA37" s="240" t="b">
        <f t="shared" si="11"/>
        <v>0</v>
      </c>
      <c r="AB37" s="235">
        <f t="shared" si="12"/>
        <v>0</v>
      </c>
      <c r="AC37" s="235">
        <f>IF('Member Info'!N34="",1,"")</f>
        <v>1</v>
      </c>
      <c r="AD37" s="243" t="e">
        <f t="shared" si="13"/>
        <v>#VALUE!</v>
      </c>
      <c r="AE37" s="130" t="str">
        <f t="shared" si="0"/>
        <v/>
      </c>
      <c r="AF37" s="124">
        <f t="shared" si="14"/>
        <v>1</v>
      </c>
      <c r="AG37" s="124" t="str">
        <f>IF('Member Info'!N34&lt;&gt;"",IF(AND('Member Info'!N34&lt;=$U$1,'Member Info'!N34&gt;=$T$1),1,0),"")</f>
        <v/>
      </c>
      <c r="AI37" s="124" t="b">
        <f t="shared" si="15"/>
        <v>0</v>
      </c>
      <c r="AJ37" s="124">
        <f t="shared" si="16"/>
        <v>0</v>
      </c>
      <c r="AL37" s="124">
        <f t="shared" si="17"/>
        <v>0</v>
      </c>
      <c r="AM37" s="124">
        <f>IF('Member Info'!F34&gt;$T$1,1,0)</f>
        <v>0</v>
      </c>
      <c r="AN37" s="124" t="b">
        <f>IF(ISERROR(T37),ERROR.TYPE(#REF!)=ERROR.TYPE(T37),FALSE)</f>
        <v>0</v>
      </c>
      <c r="AO37" s="124" t="b">
        <f>IF(ISERROR(U37),ERROR.TYPE(#REF!)=ERROR.TYPE(U37),FALSE)</f>
        <v>0</v>
      </c>
      <c r="AP37" s="124">
        <f>IF('Member Info'!F34&gt;'GP1 April 25'!$U$1,1,0)</f>
        <v>0</v>
      </c>
      <c r="AQ37" s="124">
        <f t="shared" si="18"/>
        <v>0</v>
      </c>
      <c r="AR37" s="124">
        <f t="shared" si="19"/>
        <v>0</v>
      </c>
      <c r="AS37" s="124">
        <f t="shared" si="20"/>
        <v>1</v>
      </c>
    </row>
    <row r="38" spans="1:45" x14ac:dyDescent="0.25">
      <c r="A38" s="4">
        <v>7</v>
      </c>
      <c r="B38" s="164">
        <f>'Member Info'!D35</f>
        <v>0</v>
      </c>
      <c r="C38" s="164">
        <f>'Member Info'!E35</f>
        <v>0</v>
      </c>
      <c r="D38" s="164" t="str">
        <f>'Member Info'!G35</f>
        <v/>
      </c>
      <c r="E38" s="165">
        <f>'Member Info'!B35</f>
        <v>0</v>
      </c>
      <c r="F38" s="242"/>
      <c r="G38" s="166" t="str">
        <f>IF(E38=0,"",('Member Info'!K35+'Member Info'!L35))</f>
        <v/>
      </c>
      <c r="H38" s="419"/>
      <c r="I38" s="419"/>
      <c r="J38" s="26"/>
      <c r="K38" s="26"/>
      <c r="L38" s="384" t="str">
        <f>IF(E38=0,"",IF('Member Info'!F35&gt;$U$1,CONCATENATE("Joined with practice on ", TEXT('Member Info'!F35, "DD/MM/YYYY")),IF('Member Info'!N35&lt;&gt;"",IF('Member Info'!N35&lt;$T$1,CONCATENATE("Left Scheme on ", TEXT('Member Info'!N35, "DD/MM/YYYY")),IF(OR(G38="",G38=0),"Error Detected, No rate entered",IF(E38=0,"",IF(F38="","Error Detected, No Pensionable pay",IF(AS38=1,"No Part Time Status Entered",IF(AR38=1,"No Part Time Hours Entered",IF(ISERROR(AD38)," Unknown Values entered.",IF(V38+W38&lt;1,"Acceptable",IF(T38+U38=200, "No Contributions Entered", IF(M38="","Error Detected, Choose reason&gt;",IF(Z38="1",IF(V38=1,"Please Enter Deemed Pensionable Pay","Add Any Relevant Details Above"),"Please Give Details Above"))))))))))),IF(OR(G38="",G38=0),"Error Detected, No rate entered",IF(E38=0,"",IF(F38="","Error Detected, No Pensionable pay",IF(AS38=1,"No Part Time Status Entered",IF(AR38=1,"No Part Time Hours Entered",IF(ISERROR(AD38)," Unknown Values entered.",IF(V38+W38&lt;1,"Acceptable",IF(T38+U38=200, "No Contributions Entered", IF(M38="","Error Detected, Choose reason&gt;",IF(Z38="1",IF(V38=1,"Please Enter Deemed Pensionable Pay","Add relevant Details Above"),"Please give details Above")))))))))))))</f>
        <v/>
      </c>
      <c r="M38" s="260"/>
      <c r="N38" s="91"/>
      <c r="O38" s="91" t="str">
        <f>IF(E38=0,"",IF(ISERROR((F38+J38+K38)),0,IF((F38+J38+K38)&lt;1,0,1)))</f>
        <v/>
      </c>
      <c r="P38" s="94">
        <f t="shared" si="2"/>
        <v>0</v>
      </c>
      <c r="Q38" s="94">
        <f>K38</f>
        <v>0</v>
      </c>
      <c r="R38" s="218">
        <f>(ROUND((F38/100*'Member Info'!$W$2), 2))</f>
        <v>0</v>
      </c>
      <c r="S38" s="218" t="e">
        <f t="shared" si="3"/>
        <v>#VALUE!</v>
      </c>
      <c r="T38" s="218" t="str">
        <f t="shared" si="4"/>
        <v/>
      </c>
      <c r="U38" s="227" t="str">
        <f t="shared" si="5"/>
        <v/>
      </c>
      <c r="V38" s="228" t="str">
        <f t="shared" si="6"/>
        <v/>
      </c>
      <c r="W38" s="228" t="str">
        <f t="shared" si="7"/>
        <v/>
      </c>
      <c r="X38" s="222">
        <f t="shared" si="8"/>
        <v>0</v>
      </c>
      <c r="Y38" s="110">
        <f t="shared" si="9"/>
        <v>0</v>
      </c>
      <c r="Z38" s="235" t="str">
        <f t="shared" si="10"/>
        <v/>
      </c>
      <c r="AA38" s="240" t="b">
        <f t="shared" si="11"/>
        <v>0</v>
      </c>
      <c r="AB38" s="235">
        <f t="shared" si="12"/>
        <v>0</v>
      </c>
      <c r="AC38" s="235">
        <f>IF('Member Info'!N35="",1,"")</f>
        <v>1</v>
      </c>
      <c r="AD38" s="243" t="e">
        <f t="shared" si="13"/>
        <v>#VALUE!</v>
      </c>
      <c r="AE38" s="130" t="str">
        <f t="shared" si="0"/>
        <v/>
      </c>
      <c r="AF38" s="124">
        <f t="shared" si="14"/>
        <v>1</v>
      </c>
      <c r="AG38" s="124" t="str">
        <f>IF('Member Info'!N35&lt;&gt;"",IF(AND('Member Info'!N35&lt;=$U$1,'Member Info'!N35&gt;=$T$1),1,0),"")</f>
        <v/>
      </c>
      <c r="AI38" s="124" t="b">
        <f t="shared" si="15"/>
        <v>0</v>
      </c>
      <c r="AJ38" s="124">
        <f t="shared" si="16"/>
        <v>0</v>
      </c>
      <c r="AL38" s="124">
        <f t="shared" si="17"/>
        <v>0</v>
      </c>
      <c r="AM38" s="124">
        <f>IF('Member Info'!F35&gt;$T$1,1,0)</f>
        <v>0</v>
      </c>
      <c r="AN38" s="124" t="b">
        <f>IF(ISERROR(T38),ERROR.TYPE(#REF!)=ERROR.TYPE(T38),FALSE)</f>
        <v>0</v>
      </c>
      <c r="AO38" s="124" t="b">
        <f>IF(ISERROR(U38),ERROR.TYPE(#REF!)=ERROR.TYPE(U38),FALSE)</f>
        <v>0</v>
      </c>
      <c r="AP38" s="124">
        <f>IF('Member Info'!F35&gt;'GP1 April 25'!$U$1,1,0)</f>
        <v>0</v>
      </c>
      <c r="AQ38" s="124">
        <f t="shared" si="18"/>
        <v>0</v>
      </c>
      <c r="AR38" s="124">
        <f t="shared" si="19"/>
        <v>0</v>
      </c>
      <c r="AS38" s="124">
        <f t="shared" si="20"/>
        <v>1</v>
      </c>
    </row>
    <row r="39" spans="1:45" x14ac:dyDescent="0.25">
      <c r="A39" s="4">
        <v>8</v>
      </c>
      <c r="B39" s="164">
        <f>'Member Info'!D36</f>
        <v>0</v>
      </c>
      <c r="C39" s="164">
        <f>'Member Info'!E36</f>
        <v>0</v>
      </c>
      <c r="D39" s="164" t="str">
        <f>'Member Info'!G36</f>
        <v/>
      </c>
      <c r="E39" s="165">
        <f>'Member Info'!B36</f>
        <v>0</v>
      </c>
      <c r="F39" s="242"/>
      <c r="G39" s="166" t="str">
        <f>IF(E39=0,"",('Member Info'!K36+'Member Info'!L36))</f>
        <v/>
      </c>
      <c r="H39" s="419"/>
      <c r="I39" s="419"/>
      <c r="J39" s="26"/>
      <c r="K39" s="26"/>
      <c r="L39" s="384" t="str">
        <f>IF(E39=0,"",IF('Member Info'!F36&gt;$U$1,CONCATENATE("Joined with practice on ", TEXT('Member Info'!F36, "DD/MM/YYYY")),IF('Member Info'!N36&lt;&gt;"",IF('Member Info'!N36&lt;$T$1,CONCATENATE("Left Scheme on ", TEXT('Member Info'!N36, "DD/MM/YYYY")),IF(OR(G39="",G39=0),"Error Detected, No rate entered",IF(E39=0,"",IF(F39="","Error Detected, No Pensionable pay",IF(AS39=1,"No Part Time Status Entered",IF(AR39=1,"No Part Time Hours Entered",IF(ISERROR(AD39)," Unknown Values entered.",IF(V39+W39&lt;1,"Acceptable",IF(T39+U39=200, "No Contributions Entered", IF(M39="","Error Detected, Choose reason&gt;",IF(Z39="1",IF(V39=1,"Please Enter Deemed Pensionable Pay","Add Any Relevant Details Above"),"Please Give Details Above"))))))))))),IF(OR(G39="",G39=0),"Error Detected, No rate entered",IF(E39=0,"",IF(F39="","Error Detected, No Pensionable pay",IF(AS39=1,"No Part Time Status Entered",IF(AR39=1,"No Part Time Hours Entered",IF(ISERROR(AD39)," Unknown Values entered.",IF(V39+W39&lt;1,"Acceptable",IF(T39+U39=200, "No Contributions Entered", IF(M39="","Error Detected, Choose reason&gt;",IF(Z39="1",IF(V39=1,"Please Enter Deemed Pensionable Pay","Add relevant Details Above"),"Please give details Above")))))))))))))</f>
        <v/>
      </c>
      <c r="M39" s="260"/>
      <c r="N39" s="91"/>
      <c r="O39" s="91" t="str">
        <f t="shared" si="1"/>
        <v/>
      </c>
      <c r="P39" s="94">
        <f t="shared" si="2"/>
        <v>0</v>
      </c>
      <c r="Q39" s="94">
        <f t="shared" si="2"/>
        <v>0</v>
      </c>
      <c r="R39" s="218">
        <f>(ROUND((F39/100*'Member Info'!$W$2), 2))</f>
        <v>0</v>
      </c>
      <c r="S39" s="218" t="e">
        <f t="shared" si="3"/>
        <v>#VALUE!</v>
      </c>
      <c r="T39" s="218" t="str">
        <f t="shared" si="4"/>
        <v/>
      </c>
      <c r="U39" s="227" t="str">
        <f t="shared" si="5"/>
        <v/>
      </c>
      <c r="V39" s="228" t="str">
        <f t="shared" si="6"/>
        <v/>
      </c>
      <c r="W39" s="228" t="str">
        <f t="shared" si="7"/>
        <v/>
      </c>
      <c r="X39" s="222">
        <f t="shared" si="8"/>
        <v>0</v>
      </c>
      <c r="Y39" s="110">
        <f t="shared" si="9"/>
        <v>0</v>
      </c>
      <c r="Z39" s="235" t="str">
        <f t="shared" si="10"/>
        <v/>
      </c>
      <c r="AA39" s="240" t="b">
        <f t="shared" si="11"/>
        <v>0</v>
      </c>
      <c r="AB39" s="235">
        <f t="shared" si="12"/>
        <v>0</v>
      </c>
      <c r="AC39" s="235">
        <f>IF('Member Info'!N36="",1,"")</f>
        <v>1</v>
      </c>
      <c r="AD39" s="243" t="e">
        <f t="shared" si="13"/>
        <v>#VALUE!</v>
      </c>
      <c r="AE39" s="130" t="str">
        <f t="shared" si="0"/>
        <v/>
      </c>
      <c r="AF39" s="124">
        <f t="shared" si="14"/>
        <v>1</v>
      </c>
      <c r="AG39" s="124" t="str">
        <f>IF('Member Info'!N36&lt;&gt;"",IF(AND('Member Info'!N36&lt;=$U$1,'Member Info'!N36&gt;=$T$1),1,0),"")</f>
        <v/>
      </c>
      <c r="AI39" s="124" t="b">
        <f t="shared" si="15"/>
        <v>0</v>
      </c>
      <c r="AJ39" s="124">
        <f t="shared" si="16"/>
        <v>0</v>
      </c>
      <c r="AL39" s="124">
        <f t="shared" si="17"/>
        <v>0</v>
      </c>
      <c r="AM39" s="124">
        <f>IF('Member Info'!F36&gt;$T$1,1,0)</f>
        <v>0</v>
      </c>
      <c r="AN39" s="124" t="b">
        <f>IF(ISERROR(T39),ERROR.TYPE(#REF!)=ERROR.TYPE(T39),FALSE)</f>
        <v>0</v>
      </c>
      <c r="AO39" s="124" t="b">
        <f>IF(ISERROR(U39),ERROR.TYPE(#REF!)=ERROR.TYPE(U39),FALSE)</f>
        <v>0</v>
      </c>
      <c r="AP39" s="124">
        <f>IF('Member Info'!F36&gt;'GP1 April 25'!$U$1,1,0)</f>
        <v>0</v>
      </c>
      <c r="AQ39" s="124">
        <f t="shared" si="18"/>
        <v>0</v>
      </c>
      <c r="AR39" s="124">
        <f t="shared" si="19"/>
        <v>0</v>
      </c>
      <c r="AS39" s="124">
        <f t="shared" si="20"/>
        <v>1</v>
      </c>
    </row>
    <row r="40" spans="1:45" x14ac:dyDescent="0.25">
      <c r="A40" s="4">
        <v>9</v>
      </c>
      <c r="B40" s="164">
        <f>'Member Info'!D37</f>
        <v>0</v>
      </c>
      <c r="C40" s="164">
        <f>'Member Info'!E37</f>
        <v>0</v>
      </c>
      <c r="D40" s="164" t="str">
        <f>'Member Info'!G37</f>
        <v/>
      </c>
      <c r="E40" s="165">
        <f>'Member Info'!B37</f>
        <v>0</v>
      </c>
      <c r="F40" s="242"/>
      <c r="G40" s="166" t="str">
        <f>IF(E40=0,"",('Member Info'!K37+'Member Info'!L37))</f>
        <v/>
      </c>
      <c r="H40" s="419"/>
      <c r="I40" s="419"/>
      <c r="J40" s="26"/>
      <c r="K40" s="26"/>
      <c r="L40" s="384" t="str">
        <f>IF(E40=0,"",IF('Member Info'!F37&gt;$U$1,CONCATENATE("Joined with practice on ", TEXT('Member Info'!F37, "DD/MM/YYYY")),IF('Member Info'!N37&lt;&gt;"",IF('Member Info'!N37&lt;$T$1,CONCATENATE("Left Scheme on ", TEXT('Member Info'!N37, "DD/MM/YYYY")),IF(OR(G40="",G40=0),"Error Detected, No rate entered",IF(E40=0,"",IF(F40="","Error Detected, No Pensionable pay",IF(AS40=1,"No Part Time Status Entered",IF(AR40=1,"No Part Time Hours Entered",IF(ISERROR(AD40)," Unknown Values entered.",IF(V40+W40&lt;1,"Acceptable",IF(T40+U40=200, "No Contributions Entered", IF(M40="","Error Detected, Choose reason&gt;",IF(Z40="1",IF(V40=1,"Please Enter Deemed Pensionable Pay","Add Any Relevant Details Above"),"Please Give Details Above"))))))))))),IF(OR(G40="",G40=0),"Error Detected, No rate entered",IF(E40=0,"",IF(F40="","Error Detected, No Pensionable pay",IF(AS40=1,"No Part Time Status Entered",IF(AR40=1,"No Part Time Hours Entered",IF(ISERROR(AD40)," Unknown Values entered.",IF(V40+W40&lt;1,"Acceptable",IF(T40+U40=200, "No Contributions Entered", IF(M40="","Error Detected, Choose reason&gt;",IF(Z40="1",IF(V40=1,"Please Enter Deemed Pensionable Pay","Add relevant Details Above"),"Please give details Above")))))))))))))</f>
        <v/>
      </c>
      <c r="M40" s="260"/>
      <c r="N40" s="91"/>
      <c r="O40" s="91" t="str">
        <f>IF(E40=0,"",IF(ISERROR((F40+J40+K40)),0,IF((F40+J40+K40)&lt;1,0,1)))</f>
        <v/>
      </c>
      <c r="P40" s="94">
        <f>J40</f>
        <v>0</v>
      </c>
      <c r="Q40" s="94">
        <f t="shared" si="2"/>
        <v>0</v>
      </c>
      <c r="R40" s="218">
        <f>(ROUND((F40/100*'Member Info'!$W$2), 2))</f>
        <v>0</v>
      </c>
      <c r="S40" s="218" t="e">
        <f t="shared" si="3"/>
        <v>#VALUE!</v>
      </c>
      <c r="T40" s="218" t="str">
        <f t="shared" si="4"/>
        <v/>
      </c>
      <c r="U40" s="227" t="str">
        <f t="shared" si="5"/>
        <v/>
      </c>
      <c r="V40" s="228" t="str">
        <f t="shared" si="6"/>
        <v/>
      </c>
      <c r="W40" s="228" t="str">
        <f t="shared" si="7"/>
        <v/>
      </c>
      <c r="X40" s="222">
        <f t="shared" si="8"/>
        <v>0</v>
      </c>
      <c r="Y40" s="110">
        <f t="shared" si="9"/>
        <v>0</v>
      </c>
      <c r="Z40" s="235" t="str">
        <f t="shared" si="10"/>
        <v/>
      </c>
      <c r="AA40" s="240" t="b">
        <f t="shared" si="11"/>
        <v>0</v>
      </c>
      <c r="AB40" s="235">
        <f t="shared" si="12"/>
        <v>0</v>
      </c>
      <c r="AC40" s="235">
        <f>IF('Member Info'!N37="",1,"")</f>
        <v>1</v>
      </c>
      <c r="AD40" s="243" t="e">
        <f t="shared" si="13"/>
        <v>#VALUE!</v>
      </c>
      <c r="AE40" s="130" t="str">
        <f t="shared" si="0"/>
        <v/>
      </c>
      <c r="AF40" s="124">
        <f t="shared" si="14"/>
        <v>1</v>
      </c>
      <c r="AG40" s="124" t="str">
        <f>IF('Member Info'!N37&lt;&gt;"",IF(AND('Member Info'!N37&lt;=$U$1,'Member Info'!N37&gt;=$T$1),1,0),"")</f>
        <v/>
      </c>
      <c r="AI40" s="124" t="b">
        <f t="shared" si="15"/>
        <v>0</v>
      </c>
      <c r="AJ40" s="124">
        <f t="shared" si="16"/>
        <v>0</v>
      </c>
      <c r="AL40" s="124">
        <f t="shared" si="17"/>
        <v>0</v>
      </c>
      <c r="AM40" s="124">
        <f>IF('Member Info'!F37&gt;$T$1,1,0)</f>
        <v>0</v>
      </c>
      <c r="AN40" s="124" t="b">
        <f>IF(ISERROR(T40),ERROR.TYPE(#REF!)=ERROR.TYPE(T40),FALSE)</f>
        <v>0</v>
      </c>
      <c r="AO40" s="124" t="b">
        <f>IF(ISERROR(U40),ERROR.TYPE(#REF!)=ERROR.TYPE(U40),FALSE)</f>
        <v>0</v>
      </c>
      <c r="AP40" s="124">
        <f>IF('Member Info'!F37&gt;'GP1 April 25'!$U$1,1,0)</f>
        <v>0</v>
      </c>
      <c r="AQ40" s="124">
        <f t="shared" si="18"/>
        <v>0</v>
      </c>
      <c r="AR40" s="124">
        <f t="shared" si="19"/>
        <v>0</v>
      </c>
      <c r="AS40" s="124">
        <f t="shared" si="20"/>
        <v>1</v>
      </c>
    </row>
    <row r="41" spans="1:45" x14ac:dyDescent="0.25">
      <c r="A41" s="4">
        <v>10</v>
      </c>
      <c r="B41" s="164">
        <f>'Member Info'!D38</f>
        <v>0</v>
      </c>
      <c r="C41" s="164">
        <f>'Member Info'!E38</f>
        <v>0</v>
      </c>
      <c r="D41" s="164" t="str">
        <f>'Member Info'!G38</f>
        <v/>
      </c>
      <c r="E41" s="165">
        <f>'Member Info'!B38</f>
        <v>0</v>
      </c>
      <c r="F41" s="242"/>
      <c r="G41" s="166" t="str">
        <f>IF(E41=0,"",('Member Info'!K38+'Member Info'!L38))</f>
        <v/>
      </c>
      <c r="H41" s="419"/>
      <c r="I41" s="419"/>
      <c r="J41" s="26"/>
      <c r="K41" s="26"/>
      <c r="L41" s="384" t="str">
        <f>IF(E41=0,"",IF('Member Info'!F38&gt;$U$1,CONCATENATE("Joined with practice on ", TEXT('Member Info'!F38, "DD/MM/YYYY")),IF('Member Info'!N38&lt;&gt;"",IF('Member Info'!N38&lt;$T$1,CONCATENATE("Left Scheme on ", TEXT('Member Info'!N38, "DD/MM/YYYY")),IF(OR(G41="",G41=0),"Error Detected, No rate entered",IF(E41=0,"",IF(F41="","Error Detected, No Pensionable pay",IF(AS41=1,"No Part Time Status Entered",IF(AR41=1,"No Part Time Hours Entered",IF(ISERROR(AD41)," Unknown Values entered.",IF(V41+W41&lt;1,"Acceptable",IF(T41+U41=200, "No Contributions Entered", IF(M41="","Error Detected, Choose reason&gt;",IF(Z41="1",IF(V41=1,"Please Enter Deemed Pensionable Pay","Add Any Relevant Details Above"),"Please Give Details Above"))))))))))),IF(OR(G41="",G41=0),"Error Detected, No rate entered",IF(E41=0,"",IF(F41="","Error Detected, No Pensionable pay",IF(AS41=1,"No Part Time Status Entered",IF(AR41=1,"No Part Time Hours Entered",IF(ISERROR(AD41)," Unknown Values entered.",IF(V41+W41&lt;1,"Acceptable",IF(T41+U41=200, "No Contributions Entered", IF(M41="","Error Detected, Choose reason&gt;",IF(Z41="1",IF(V41=1,"Please Enter Deemed Pensionable Pay","Add relevant Details Above"),"Please give details Above")))))))))))))</f>
        <v/>
      </c>
      <c r="M41" s="260"/>
      <c r="N41" s="91"/>
      <c r="O41" s="91" t="str">
        <f t="shared" si="1"/>
        <v/>
      </c>
      <c r="P41" s="94">
        <f t="shared" si="2"/>
        <v>0</v>
      </c>
      <c r="Q41" s="94">
        <f t="shared" si="2"/>
        <v>0</v>
      </c>
      <c r="R41" s="218">
        <f>(ROUND((F41/100*'Member Info'!$W$2), 2))</f>
        <v>0</v>
      </c>
      <c r="S41" s="218" t="e">
        <f t="shared" si="3"/>
        <v>#VALUE!</v>
      </c>
      <c r="T41" s="218" t="str">
        <f t="shared" si="4"/>
        <v/>
      </c>
      <c r="U41" s="227" t="str">
        <f t="shared" si="5"/>
        <v/>
      </c>
      <c r="V41" s="228" t="str">
        <f t="shared" si="6"/>
        <v/>
      </c>
      <c r="W41" s="228" t="str">
        <f t="shared" si="7"/>
        <v/>
      </c>
      <c r="X41" s="222">
        <f t="shared" si="8"/>
        <v>0</v>
      </c>
      <c r="Y41" s="110">
        <f t="shared" si="9"/>
        <v>0</v>
      </c>
      <c r="Z41" s="235" t="str">
        <f t="shared" si="10"/>
        <v/>
      </c>
      <c r="AA41" s="240" t="b">
        <f t="shared" si="11"/>
        <v>0</v>
      </c>
      <c r="AB41" s="235">
        <f t="shared" si="12"/>
        <v>0</v>
      </c>
      <c r="AC41" s="235">
        <f>IF('Member Info'!N38="",1,"")</f>
        <v>1</v>
      </c>
      <c r="AD41" s="243" t="e">
        <f t="shared" si="13"/>
        <v>#VALUE!</v>
      </c>
      <c r="AE41" s="130" t="str">
        <f t="shared" si="0"/>
        <v/>
      </c>
      <c r="AF41" s="124">
        <f t="shared" si="14"/>
        <v>1</v>
      </c>
      <c r="AG41" s="124" t="str">
        <f>IF('Member Info'!N38&lt;&gt;"",IF(AND('Member Info'!N38&lt;=$U$1,'Member Info'!N38&gt;=$T$1),1,0),"")</f>
        <v/>
      </c>
      <c r="AI41" s="124" t="b">
        <f t="shared" si="15"/>
        <v>0</v>
      </c>
      <c r="AJ41" s="124">
        <f t="shared" si="16"/>
        <v>0</v>
      </c>
      <c r="AL41" s="124">
        <f t="shared" si="17"/>
        <v>0</v>
      </c>
      <c r="AM41" s="124">
        <f>IF('Member Info'!F38&gt;$T$1,1,0)</f>
        <v>0</v>
      </c>
      <c r="AN41" s="124" t="b">
        <f>IF(ISERROR(T41),ERROR.TYPE(#REF!)=ERROR.TYPE(T41),FALSE)</f>
        <v>0</v>
      </c>
      <c r="AO41" s="124" t="b">
        <f>IF(ISERROR(U41),ERROR.TYPE(#REF!)=ERROR.TYPE(U41),FALSE)</f>
        <v>0</v>
      </c>
      <c r="AP41" s="124">
        <f>IF('Member Info'!F38&gt;'GP1 April 25'!$U$1,1,0)</f>
        <v>0</v>
      </c>
      <c r="AQ41" s="124">
        <f t="shared" si="18"/>
        <v>0</v>
      </c>
      <c r="AR41" s="124">
        <f t="shared" si="19"/>
        <v>0</v>
      </c>
      <c r="AS41" s="124">
        <f t="shared" si="20"/>
        <v>1</v>
      </c>
    </row>
    <row r="42" spans="1:45" x14ac:dyDescent="0.25">
      <c r="A42" s="4">
        <v>11</v>
      </c>
      <c r="B42" s="164">
        <f>'Member Info'!D39</f>
        <v>0</v>
      </c>
      <c r="C42" s="164">
        <f>'Member Info'!E39</f>
        <v>0</v>
      </c>
      <c r="D42" s="164" t="str">
        <f>'Member Info'!G39</f>
        <v/>
      </c>
      <c r="E42" s="165">
        <f>'Member Info'!B39</f>
        <v>0</v>
      </c>
      <c r="F42" s="242"/>
      <c r="G42" s="166" t="str">
        <f>IF(E42=0,"",('Member Info'!K39+'Member Info'!L39))</f>
        <v/>
      </c>
      <c r="H42" s="419"/>
      <c r="I42" s="419"/>
      <c r="J42" s="26"/>
      <c r="K42" s="26"/>
      <c r="L42" s="384" t="str">
        <f>IF(E42=0,"",IF('Member Info'!F39&gt;$U$1,CONCATENATE("Joined with practice on ", TEXT('Member Info'!F39, "DD/MM/YYYY")),IF('Member Info'!N39&lt;&gt;"",IF('Member Info'!N39&lt;$T$1,CONCATENATE("Left Scheme on ", TEXT('Member Info'!N39, "DD/MM/YYYY")),IF(OR(G42="",G42=0),"Error Detected, No rate entered",IF(E42=0,"",IF(F42="","Error Detected, No Pensionable pay",IF(AS42=1,"No Part Time Status Entered",IF(AR42=1,"No Part Time Hours Entered",IF(ISERROR(AD42)," Unknown Values entered.",IF(V42+W42&lt;1,"Acceptable",IF(T42+U42=200, "No Contributions Entered", IF(M42="","Error Detected, Choose reason&gt;",IF(Z42="1",IF(V42=1,"Please Enter Deemed Pensionable Pay","Add Any Relevant Details Above"),"Please Give Details Above"))))))))))),IF(OR(G42="",G42=0),"Error Detected, No rate entered",IF(E42=0,"",IF(F42="","Error Detected, No Pensionable pay",IF(AS42=1,"No Part Time Status Entered",IF(AR42=1,"No Part Time Hours Entered",IF(ISERROR(AD42)," Unknown Values entered.",IF(V42+W42&lt;1,"Acceptable",IF(T42+U42=200, "No Contributions Entered", IF(M42="","Error Detected, Choose reason&gt;",IF(Z42="1",IF(V42=1,"Please Enter Deemed Pensionable Pay","Add relevant Details Above"),"Please give details Above")))))))))))))</f>
        <v/>
      </c>
      <c r="M42" s="260"/>
      <c r="N42" s="91"/>
      <c r="O42" s="91" t="str">
        <f t="shared" si="1"/>
        <v/>
      </c>
      <c r="P42" s="94">
        <f t="shared" si="2"/>
        <v>0</v>
      </c>
      <c r="Q42" s="94">
        <f t="shared" si="2"/>
        <v>0</v>
      </c>
      <c r="R42" s="218">
        <f>(ROUND((F42/100*'Member Info'!$W$2), 2))</f>
        <v>0</v>
      </c>
      <c r="S42" s="218" t="e">
        <f t="shared" si="3"/>
        <v>#VALUE!</v>
      </c>
      <c r="T42" s="218" t="str">
        <f t="shared" si="4"/>
        <v/>
      </c>
      <c r="U42" s="227" t="str">
        <f t="shared" si="5"/>
        <v/>
      </c>
      <c r="V42" s="228" t="str">
        <f t="shared" si="6"/>
        <v/>
      </c>
      <c r="W42" s="228" t="str">
        <f t="shared" si="7"/>
        <v/>
      </c>
      <c r="X42" s="222">
        <f t="shared" si="8"/>
        <v>0</v>
      </c>
      <c r="Y42" s="110">
        <f t="shared" si="9"/>
        <v>0</v>
      </c>
      <c r="Z42" s="235" t="str">
        <f t="shared" si="10"/>
        <v/>
      </c>
      <c r="AA42" s="240" t="b">
        <f t="shared" si="11"/>
        <v>0</v>
      </c>
      <c r="AB42" s="235">
        <f t="shared" si="12"/>
        <v>0</v>
      </c>
      <c r="AC42" s="235">
        <f>IF('Member Info'!N39="",1,"")</f>
        <v>1</v>
      </c>
      <c r="AD42" s="243" t="e">
        <f t="shared" si="13"/>
        <v>#VALUE!</v>
      </c>
      <c r="AE42" s="130" t="str">
        <f t="shared" si="0"/>
        <v/>
      </c>
      <c r="AF42" s="124">
        <f t="shared" si="14"/>
        <v>1</v>
      </c>
      <c r="AG42" s="124" t="str">
        <f>IF('Member Info'!N39&lt;&gt;"",IF(AND('Member Info'!N39&lt;=$U$1,'Member Info'!N39&gt;=$T$1),1,0),"")</f>
        <v/>
      </c>
      <c r="AI42" s="124" t="b">
        <f t="shared" si="15"/>
        <v>0</v>
      </c>
      <c r="AJ42" s="124">
        <f t="shared" si="16"/>
        <v>0</v>
      </c>
      <c r="AL42" s="124">
        <f t="shared" si="17"/>
        <v>0</v>
      </c>
      <c r="AM42" s="124">
        <f>IF('Member Info'!F39&gt;$T$1,1,0)</f>
        <v>0</v>
      </c>
      <c r="AN42" s="124" t="b">
        <f>IF(ISERROR(T42),ERROR.TYPE(#REF!)=ERROR.TYPE(T42),FALSE)</f>
        <v>0</v>
      </c>
      <c r="AO42" s="124" t="b">
        <f>IF(ISERROR(U42),ERROR.TYPE(#REF!)=ERROR.TYPE(U42),FALSE)</f>
        <v>0</v>
      </c>
      <c r="AP42" s="124">
        <f>IF('Member Info'!F39&gt;'GP1 April 25'!$U$1,1,0)</f>
        <v>0</v>
      </c>
      <c r="AQ42" s="124">
        <f t="shared" si="18"/>
        <v>0</v>
      </c>
      <c r="AR42" s="124">
        <f t="shared" si="19"/>
        <v>0</v>
      </c>
      <c r="AS42" s="124">
        <f t="shared" si="20"/>
        <v>1</v>
      </c>
    </row>
    <row r="43" spans="1:45" x14ac:dyDescent="0.25">
      <c r="A43" s="4">
        <v>12</v>
      </c>
      <c r="B43" s="164">
        <f>'Member Info'!D40</f>
        <v>0</v>
      </c>
      <c r="C43" s="164">
        <f>'Member Info'!E40</f>
        <v>0</v>
      </c>
      <c r="D43" s="164" t="str">
        <f>'Member Info'!G40</f>
        <v/>
      </c>
      <c r="E43" s="165">
        <f>'Member Info'!B40</f>
        <v>0</v>
      </c>
      <c r="F43" s="242"/>
      <c r="G43" s="166" t="str">
        <f>IF(E43=0,"",('Member Info'!K40+'Member Info'!L40))</f>
        <v/>
      </c>
      <c r="H43" s="419"/>
      <c r="I43" s="419"/>
      <c r="J43" s="26"/>
      <c r="K43" s="26"/>
      <c r="L43" s="384" t="str">
        <f>IF(E43=0,"",IF('Member Info'!F40&gt;$U$1,CONCATENATE("Joined with practice on ", TEXT('Member Info'!F40, "DD/MM/YYYY")),IF('Member Info'!N40&lt;&gt;"",IF('Member Info'!N40&lt;$T$1,CONCATENATE("Left Scheme on ", TEXT('Member Info'!N40, "DD/MM/YYYY")),IF(OR(G43="",G43=0),"Error Detected, No rate entered",IF(E43=0,"",IF(F43="","Error Detected, No Pensionable pay",IF(AS43=1,"No Part Time Status Entered",IF(AR43=1,"No Part Time Hours Entered",IF(ISERROR(AD43)," Unknown Values entered.",IF(V43+W43&lt;1,"Acceptable",IF(T43+U43=200, "No Contributions Entered", IF(M43="","Error Detected, Choose reason&gt;",IF(Z43="1",IF(V43=1,"Please Enter Deemed Pensionable Pay","Add Any Relevant Details Above"),"Please Give Details Above"))))))))))),IF(OR(G43="",G43=0),"Error Detected, No rate entered",IF(E43=0,"",IF(F43="","Error Detected, No Pensionable pay",IF(AS43=1,"No Part Time Status Entered",IF(AR43=1,"No Part Time Hours Entered",IF(ISERROR(AD43)," Unknown Values entered.",IF(V43+W43&lt;1,"Acceptable",IF(T43+U43=200, "No Contributions Entered", IF(M43="","Error Detected, Choose reason&gt;",IF(Z43="1",IF(V43=1,"Please Enter Deemed Pensionable Pay","Add relevant Details Above"),"Please give details Above")))))))))))))</f>
        <v/>
      </c>
      <c r="M43" s="260"/>
      <c r="N43" s="91"/>
      <c r="O43" s="91" t="str">
        <f t="shared" si="1"/>
        <v/>
      </c>
      <c r="P43" s="94">
        <f t="shared" si="2"/>
        <v>0</v>
      </c>
      <c r="Q43" s="94">
        <f t="shared" si="2"/>
        <v>0</v>
      </c>
      <c r="R43" s="218">
        <f>(ROUND((F43/100*'Member Info'!$W$2), 2))</f>
        <v>0</v>
      </c>
      <c r="S43" s="218" t="e">
        <f t="shared" si="3"/>
        <v>#VALUE!</v>
      </c>
      <c r="T43" s="218" t="str">
        <f t="shared" si="4"/>
        <v/>
      </c>
      <c r="U43" s="227" t="str">
        <f t="shared" si="5"/>
        <v/>
      </c>
      <c r="V43" s="228" t="str">
        <f t="shared" si="6"/>
        <v/>
      </c>
      <c r="W43" s="228" t="str">
        <f t="shared" si="7"/>
        <v/>
      </c>
      <c r="X43" s="222">
        <f t="shared" si="8"/>
        <v>0</v>
      </c>
      <c r="Y43" s="110">
        <f t="shared" si="9"/>
        <v>0</v>
      </c>
      <c r="Z43" s="235" t="str">
        <f t="shared" si="10"/>
        <v/>
      </c>
      <c r="AA43" s="240" t="b">
        <f t="shared" si="11"/>
        <v>0</v>
      </c>
      <c r="AB43" s="235">
        <f t="shared" si="12"/>
        <v>0</v>
      </c>
      <c r="AC43" s="235">
        <f>IF('Member Info'!N40="",1,"")</f>
        <v>1</v>
      </c>
      <c r="AD43" s="243" t="e">
        <f t="shared" si="13"/>
        <v>#VALUE!</v>
      </c>
      <c r="AE43" s="130" t="str">
        <f t="shared" si="0"/>
        <v/>
      </c>
      <c r="AF43" s="124">
        <f t="shared" si="14"/>
        <v>1</v>
      </c>
      <c r="AG43" s="124" t="str">
        <f>IF('Member Info'!N40&lt;&gt;"",IF(AND('Member Info'!N40&lt;=$U$1,'Member Info'!N40&gt;=$T$1),1,0),"")</f>
        <v/>
      </c>
      <c r="AI43" s="124" t="b">
        <f t="shared" si="15"/>
        <v>0</v>
      </c>
      <c r="AJ43" s="124">
        <f t="shared" si="16"/>
        <v>0</v>
      </c>
      <c r="AL43" s="124">
        <f t="shared" si="17"/>
        <v>0</v>
      </c>
      <c r="AM43" s="124">
        <f>IF('Member Info'!F40&gt;$T$1,1,0)</f>
        <v>0</v>
      </c>
      <c r="AN43" s="124" t="b">
        <f>IF(ISERROR(T43),ERROR.TYPE(#REF!)=ERROR.TYPE(T43),FALSE)</f>
        <v>0</v>
      </c>
      <c r="AO43" s="124" t="b">
        <f>IF(ISERROR(U43),ERROR.TYPE(#REF!)=ERROR.TYPE(U43),FALSE)</f>
        <v>0</v>
      </c>
      <c r="AP43" s="124">
        <f>IF('Member Info'!F40&gt;'GP1 April 25'!$U$1,1,0)</f>
        <v>0</v>
      </c>
      <c r="AQ43" s="124">
        <f t="shared" si="18"/>
        <v>0</v>
      </c>
      <c r="AR43" s="124">
        <f t="shared" si="19"/>
        <v>0</v>
      </c>
      <c r="AS43" s="124">
        <f t="shared" si="20"/>
        <v>1</v>
      </c>
    </row>
    <row r="44" spans="1:45" x14ac:dyDescent="0.25">
      <c r="A44" s="4">
        <v>13</v>
      </c>
      <c r="B44" s="164">
        <f>'Member Info'!D41</f>
        <v>0</v>
      </c>
      <c r="C44" s="164">
        <f>'Member Info'!E41</f>
        <v>0</v>
      </c>
      <c r="D44" s="164" t="str">
        <f>'Member Info'!G41</f>
        <v/>
      </c>
      <c r="E44" s="165">
        <f>'Member Info'!B41</f>
        <v>0</v>
      </c>
      <c r="F44" s="242"/>
      <c r="G44" s="166" t="str">
        <f>IF(E44=0,"",('Member Info'!K41+'Member Info'!L41))</f>
        <v/>
      </c>
      <c r="H44" s="419"/>
      <c r="I44" s="419"/>
      <c r="J44" s="26"/>
      <c r="K44" s="26"/>
      <c r="L44" s="384" t="str">
        <f>IF(E44=0,"",IF('Member Info'!F41&gt;$U$1,CONCATENATE("Joined with practice on ", TEXT('Member Info'!F41, "DD/MM/YYYY")),IF('Member Info'!N41&lt;&gt;"",IF('Member Info'!N41&lt;$T$1,CONCATENATE("Left Scheme on ", TEXT('Member Info'!N41, "DD/MM/YYYY")),IF(OR(G44="",G44=0),"Error Detected, No rate entered",IF(E44=0,"",IF(F44="","Error Detected, No Pensionable pay",IF(AS44=1,"No Part Time Status Entered",IF(AR44=1,"No Part Time Hours Entered",IF(ISERROR(AD44)," Unknown Values entered.",IF(V44+W44&lt;1,"Acceptable",IF(T44+U44=200, "No Contributions Entered", IF(M44="","Error Detected, Choose reason&gt;",IF(Z44="1",IF(V44=1,"Please Enter Deemed Pensionable Pay","Add Any Relevant Details Above"),"Please Give Details Above"))))))))))),IF(OR(G44="",G44=0),"Error Detected, No rate entered",IF(E44=0,"",IF(F44="","Error Detected, No Pensionable pay",IF(AS44=1,"No Part Time Status Entered",IF(AR44=1,"No Part Time Hours Entered",IF(ISERROR(AD44)," Unknown Values entered.",IF(V44+W44&lt;1,"Acceptable",IF(T44+U44=200, "No Contributions Entered", IF(M44="","Error Detected, Choose reason&gt;",IF(Z44="1",IF(V44=1,"Please Enter Deemed Pensionable Pay","Add relevant Details Above"),"Please give details Above")))))))))))))</f>
        <v/>
      </c>
      <c r="M44" s="260"/>
      <c r="N44" s="91"/>
      <c r="O44" s="91" t="str">
        <f t="shared" si="1"/>
        <v/>
      </c>
      <c r="P44" s="94">
        <f t="shared" si="2"/>
        <v>0</v>
      </c>
      <c r="Q44" s="94">
        <f t="shared" si="2"/>
        <v>0</v>
      </c>
      <c r="R44" s="218">
        <f>(ROUND((F44/100*'Member Info'!$W$2), 2))</f>
        <v>0</v>
      </c>
      <c r="S44" s="218" t="e">
        <f t="shared" si="3"/>
        <v>#VALUE!</v>
      </c>
      <c r="T44" s="218" t="str">
        <f t="shared" si="4"/>
        <v/>
      </c>
      <c r="U44" s="227" t="str">
        <f t="shared" si="5"/>
        <v/>
      </c>
      <c r="V44" s="228" t="str">
        <f t="shared" si="6"/>
        <v/>
      </c>
      <c r="W44" s="228" t="str">
        <f t="shared" si="7"/>
        <v/>
      </c>
      <c r="X44" s="222">
        <f t="shared" si="8"/>
        <v>0</v>
      </c>
      <c r="Y44" s="110">
        <f t="shared" si="9"/>
        <v>0</v>
      </c>
      <c r="Z44" s="235" t="str">
        <f t="shared" si="10"/>
        <v/>
      </c>
      <c r="AA44" s="240" t="b">
        <f t="shared" si="11"/>
        <v>0</v>
      </c>
      <c r="AB44" s="235">
        <f t="shared" si="12"/>
        <v>0</v>
      </c>
      <c r="AC44" s="235">
        <f>IF('Member Info'!N41="",1,"")</f>
        <v>1</v>
      </c>
      <c r="AD44" s="243" t="e">
        <f t="shared" si="13"/>
        <v>#VALUE!</v>
      </c>
      <c r="AE44" s="130" t="str">
        <f t="shared" si="0"/>
        <v/>
      </c>
      <c r="AF44" s="124">
        <f t="shared" si="14"/>
        <v>1</v>
      </c>
      <c r="AG44" s="124" t="str">
        <f>IF('Member Info'!N41&lt;&gt;"",IF(AND('Member Info'!N41&lt;=$U$1,'Member Info'!N41&gt;=$T$1),1,0),"")</f>
        <v/>
      </c>
      <c r="AI44" s="124" t="b">
        <f t="shared" si="15"/>
        <v>0</v>
      </c>
      <c r="AJ44" s="124">
        <f t="shared" si="16"/>
        <v>0</v>
      </c>
      <c r="AL44" s="124">
        <f t="shared" si="17"/>
        <v>0</v>
      </c>
      <c r="AM44" s="124">
        <f>IF('Member Info'!F41&gt;$T$1,1,0)</f>
        <v>0</v>
      </c>
      <c r="AN44" s="124" t="b">
        <f>IF(ISERROR(T44),ERROR.TYPE(#REF!)=ERROR.TYPE(T44),FALSE)</f>
        <v>0</v>
      </c>
      <c r="AO44" s="124" t="b">
        <f>IF(ISERROR(U44),ERROR.TYPE(#REF!)=ERROR.TYPE(U44),FALSE)</f>
        <v>0</v>
      </c>
      <c r="AP44" s="124">
        <f>IF('Member Info'!F41&gt;'GP1 April 25'!$U$1,1,0)</f>
        <v>0</v>
      </c>
      <c r="AQ44" s="124">
        <f t="shared" si="18"/>
        <v>0</v>
      </c>
      <c r="AR44" s="124">
        <f t="shared" si="19"/>
        <v>0</v>
      </c>
      <c r="AS44" s="124">
        <f t="shared" si="20"/>
        <v>1</v>
      </c>
    </row>
    <row r="45" spans="1:45" x14ac:dyDescent="0.25">
      <c r="A45" s="4">
        <v>14</v>
      </c>
      <c r="B45" s="164">
        <f>'Member Info'!D42</f>
        <v>0</v>
      </c>
      <c r="C45" s="164">
        <f>'Member Info'!E42</f>
        <v>0</v>
      </c>
      <c r="D45" s="164" t="str">
        <f>'Member Info'!G42</f>
        <v/>
      </c>
      <c r="E45" s="165">
        <f>'Member Info'!B42</f>
        <v>0</v>
      </c>
      <c r="F45" s="242"/>
      <c r="G45" s="166" t="str">
        <f>IF(E45=0,"",('Member Info'!K42+'Member Info'!L42))</f>
        <v/>
      </c>
      <c r="H45" s="419"/>
      <c r="I45" s="419"/>
      <c r="J45" s="26"/>
      <c r="K45" s="26"/>
      <c r="L45" s="384" t="str">
        <f>IF(E45=0,"",IF('Member Info'!F42&gt;$U$1,CONCATENATE("Joined with practice on ", TEXT('Member Info'!F42, "DD/MM/YYYY")),IF('Member Info'!N42&lt;&gt;"",IF('Member Info'!N42&lt;$T$1,CONCATENATE("Left Scheme on ", TEXT('Member Info'!N42, "DD/MM/YYYY")),IF(OR(G45="",G45=0),"Error Detected, No rate entered",IF(E45=0,"",IF(F45="","Error Detected, No Pensionable pay",IF(AS45=1,"No Part Time Status Entered",IF(AR45=1,"No Part Time Hours Entered",IF(ISERROR(AD45)," Unknown Values entered.",IF(V45+W45&lt;1,"Acceptable",IF(T45+U45=200, "No Contributions Entered", IF(M45="","Error Detected, Choose reason&gt;",IF(Z45="1",IF(V45=1,"Please Enter Deemed Pensionable Pay","Add Any Relevant Details Above"),"Please Give Details Above"))))))))))),IF(OR(G45="",G45=0),"Error Detected, No rate entered",IF(E45=0,"",IF(F45="","Error Detected, No Pensionable pay",IF(AS45=1,"No Part Time Status Entered",IF(AR45=1,"No Part Time Hours Entered",IF(ISERROR(AD45)," Unknown Values entered.",IF(V45+W45&lt;1,"Acceptable",IF(T45+U45=200, "No Contributions Entered", IF(M45="","Error Detected, Choose reason&gt;",IF(Z45="1",IF(V45=1,"Please Enter Deemed Pensionable Pay","Add relevant Details Above"),"Please give details Above")))))))))))))</f>
        <v/>
      </c>
      <c r="M45" s="260"/>
      <c r="N45" s="91"/>
      <c r="O45" s="91" t="str">
        <f t="shared" si="1"/>
        <v/>
      </c>
      <c r="P45" s="94">
        <f t="shared" si="2"/>
        <v>0</v>
      </c>
      <c r="Q45" s="94">
        <f t="shared" si="2"/>
        <v>0</v>
      </c>
      <c r="R45" s="218">
        <f>(ROUND((F45/100*'Member Info'!$W$2), 2))</f>
        <v>0</v>
      </c>
      <c r="S45" s="218" t="e">
        <f t="shared" si="3"/>
        <v>#VALUE!</v>
      </c>
      <c r="T45" s="218" t="str">
        <f t="shared" si="4"/>
        <v/>
      </c>
      <c r="U45" s="227" t="str">
        <f t="shared" si="5"/>
        <v/>
      </c>
      <c r="V45" s="228" t="str">
        <f t="shared" si="6"/>
        <v/>
      </c>
      <c r="W45" s="228" t="str">
        <f t="shared" si="7"/>
        <v/>
      </c>
      <c r="X45" s="222">
        <f t="shared" si="8"/>
        <v>0</v>
      </c>
      <c r="Y45" s="110">
        <f t="shared" si="9"/>
        <v>0</v>
      </c>
      <c r="Z45" s="235" t="str">
        <f t="shared" si="10"/>
        <v/>
      </c>
      <c r="AA45" s="240" t="b">
        <f t="shared" si="11"/>
        <v>0</v>
      </c>
      <c r="AB45" s="235">
        <f t="shared" si="12"/>
        <v>0</v>
      </c>
      <c r="AC45" s="235">
        <f>IF('Member Info'!N42="",1,"")</f>
        <v>1</v>
      </c>
      <c r="AD45" s="243" t="e">
        <f t="shared" si="13"/>
        <v>#VALUE!</v>
      </c>
      <c r="AE45" s="130" t="str">
        <f t="shared" si="0"/>
        <v/>
      </c>
      <c r="AF45" s="124">
        <f t="shared" si="14"/>
        <v>1</v>
      </c>
      <c r="AG45" s="124" t="str">
        <f>IF('Member Info'!N42&lt;&gt;"",IF(AND('Member Info'!N42&lt;=$U$1,'Member Info'!N42&gt;=$T$1),1,0),"")</f>
        <v/>
      </c>
      <c r="AI45" s="124" t="b">
        <f t="shared" si="15"/>
        <v>0</v>
      </c>
      <c r="AJ45" s="124">
        <f t="shared" si="16"/>
        <v>0</v>
      </c>
      <c r="AL45" s="124">
        <f t="shared" si="17"/>
        <v>0</v>
      </c>
      <c r="AM45" s="124">
        <f>IF('Member Info'!F42&gt;$T$1,1,0)</f>
        <v>0</v>
      </c>
      <c r="AN45" s="124" t="b">
        <f>IF(ISERROR(T45),ERROR.TYPE(#REF!)=ERROR.TYPE(T45),FALSE)</f>
        <v>0</v>
      </c>
      <c r="AO45" s="124" t="b">
        <f>IF(ISERROR(U45),ERROR.TYPE(#REF!)=ERROR.TYPE(U45),FALSE)</f>
        <v>0</v>
      </c>
      <c r="AP45" s="124">
        <f>IF('Member Info'!F42&gt;'GP1 April 25'!$U$1,1,0)</f>
        <v>0</v>
      </c>
      <c r="AQ45" s="124">
        <f t="shared" si="18"/>
        <v>0</v>
      </c>
      <c r="AR45" s="124">
        <f t="shared" si="19"/>
        <v>0</v>
      </c>
      <c r="AS45" s="124">
        <f t="shared" si="20"/>
        <v>1</v>
      </c>
    </row>
    <row r="46" spans="1:45" x14ac:dyDescent="0.25">
      <c r="A46" s="4">
        <v>15</v>
      </c>
      <c r="B46" s="164">
        <f>'Member Info'!D43</f>
        <v>0</v>
      </c>
      <c r="C46" s="164">
        <f>'Member Info'!E43</f>
        <v>0</v>
      </c>
      <c r="D46" s="164" t="str">
        <f>'Member Info'!G43</f>
        <v/>
      </c>
      <c r="E46" s="165">
        <f>'Member Info'!B43</f>
        <v>0</v>
      </c>
      <c r="F46" s="242"/>
      <c r="G46" s="166" t="str">
        <f>IF(E46=0,"",('Member Info'!K43+'Member Info'!L43))</f>
        <v/>
      </c>
      <c r="H46" s="419"/>
      <c r="I46" s="419"/>
      <c r="J46" s="26"/>
      <c r="K46" s="26"/>
      <c r="L46" s="384" t="str">
        <f>IF(E46=0,"",IF('Member Info'!F43&gt;$U$1,CONCATENATE("Joined with practice on ", TEXT('Member Info'!F43, "DD/MM/YYYY")),IF('Member Info'!N43&lt;&gt;"",IF('Member Info'!N43&lt;$T$1,CONCATENATE("Left Scheme on ", TEXT('Member Info'!N43, "DD/MM/YYYY")),IF(OR(G46="",G46=0),"Error Detected, No rate entered",IF(E46=0,"",IF(F46="","Error Detected, No Pensionable pay",IF(AS46=1,"No Part Time Status Entered",IF(AR46=1,"No Part Time Hours Entered",IF(ISERROR(AD46)," Unknown Values entered.",IF(V46+W46&lt;1,"Acceptable",IF(T46+U46=200, "No Contributions Entered", IF(M46="","Error Detected, Choose reason&gt;",IF(Z46="1",IF(V46=1,"Please Enter Deemed Pensionable Pay","Add Any Relevant Details Above"),"Please Give Details Above"))))))))))),IF(OR(G46="",G46=0),"Error Detected, No rate entered",IF(E46=0,"",IF(F46="","Error Detected, No Pensionable pay",IF(AS46=1,"No Part Time Status Entered",IF(AR46=1,"No Part Time Hours Entered",IF(ISERROR(AD46)," Unknown Values entered.",IF(V46+W46&lt;1,"Acceptable",IF(T46+U46=200, "No Contributions Entered", IF(M46="","Error Detected, Choose reason&gt;",IF(Z46="1",IF(V46=1,"Please Enter Deemed Pensionable Pay","Add relevant Details Above"),"Please give details Above")))))))))))))</f>
        <v/>
      </c>
      <c r="M46" s="260"/>
      <c r="N46" s="91"/>
      <c r="O46" s="91" t="str">
        <f t="shared" si="1"/>
        <v/>
      </c>
      <c r="P46" s="94">
        <f t="shared" si="2"/>
        <v>0</v>
      </c>
      <c r="Q46" s="94">
        <f t="shared" si="2"/>
        <v>0</v>
      </c>
      <c r="R46" s="218">
        <f>(ROUND((F46/100*'Member Info'!$W$2), 2))</f>
        <v>0</v>
      </c>
      <c r="S46" s="218" t="e">
        <f t="shared" si="3"/>
        <v>#VALUE!</v>
      </c>
      <c r="T46" s="218" t="str">
        <f t="shared" si="4"/>
        <v/>
      </c>
      <c r="U46" s="227" t="str">
        <f t="shared" si="5"/>
        <v/>
      </c>
      <c r="V46" s="228" t="str">
        <f t="shared" si="6"/>
        <v/>
      </c>
      <c r="W46" s="228" t="str">
        <f t="shared" si="7"/>
        <v/>
      </c>
      <c r="X46" s="222">
        <f t="shared" si="8"/>
        <v>0</v>
      </c>
      <c r="Y46" s="110">
        <f t="shared" si="9"/>
        <v>0</v>
      </c>
      <c r="Z46" s="235" t="str">
        <f t="shared" si="10"/>
        <v/>
      </c>
      <c r="AA46" s="240" t="b">
        <f t="shared" si="11"/>
        <v>0</v>
      </c>
      <c r="AB46" s="235">
        <f t="shared" si="12"/>
        <v>0</v>
      </c>
      <c r="AC46" s="235">
        <f>IF('Member Info'!N43="",1,"")</f>
        <v>1</v>
      </c>
      <c r="AD46" s="243" t="e">
        <f t="shared" si="13"/>
        <v>#VALUE!</v>
      </c>
      <c r="AE46" s="130" t="str">
        <f t="shared" si="0"/>
        <v/>
      </c>
      <c r="AF46" s="124">
        <f t="shared" si="14"/>
        <v>1</v>
      </c>
      <c r="AG46" s="124" t="str">
        <f>IF('Member Info'!N43&lt;&gt;"",IF(AND('Member Info'!N43&lt;=$U$1,'Member Info'!N43&gt;=$T$1),1,0),"")</f>
        <v/>
      </c>
      <c r="AI46" s="124" t="b">
        <f t="shared" si="15"/>
        <v>0</v>
      </c>
      <c r="AJ46" s="124">
        <f t="shared" si="16"/>
        <v>0</v>
      </c>
      <c r="AL46" s="124">
        <f t="shared" si="17"/>
        <v>0</v>
      </c>
      <c r="AM46" s="124">
        <f>IF('Member Info'!F43&gt;$T$1,1,0)</f>
        <v>0</v>
      </c>
      <c r="AN46" s="124" t="b">
        <f>IF(ISERROR(T46),ERROR.TYPE(#REF!)=ERROR.TYPE(T46),FALSE)</f>
        <v>0</v>
      </c>
      <c r="AO46" s="124" t="b">
        <f>IF(ISERROR(U46),ERROR.TYPE(#REF!)=ERROR.TYPE(U46),FALSE)</f>
        <v>0</v>
      </c>
      <c r="AP46" s="124">
        <f>IF('Member Info'!F43&gt;'GP1 April 25'!$U$1,1,0)</f>
        <v>0</v>
      </c>
      <c r="AQ46" s="124">
        <f t="shared" si="18"/>
        <v>0</v>
      </c>
      <c r="AR46" s="124">
        <f t="shared" si="19"/>
        <v>0</v>
      </c>
      <c r="AS46" s="124">
        <f t="shared" si="20"/>
        <v>1</v>
      </c>
    </row>
    <row r="47" spans="1:45" x14ac:dyDescent="0.25">
      <c r="A47" s="4">
        <v>16</v>
      </c>
      <c r="B47" s="164">
        <f>'Member Info'!D44</f>
        <v>0</v>
      </c>
      <c r="C47" s="164">
        <f>'Member Info'!E44</f>
        <v>0</v>
      </c>
      <c r="D47" s="164" t="str">
        <f>'Member Info'!G44</f>
        <v/>
      </c>
      <c r="E47" s="165">
        <f>'Member Info'!B44</f>
        <v>0</v>
      </c>
      <c r="F47" s="242"/>
      <c r="G47" s="166" t="str">
        <f>IF(E47=0,"",('Member Info'!K44+'Member Info'!L44))</f>
        <v/>
      </c>
      <c r="H47" s="419"/>
      <c r="I47" s="419"/>
      <c r="J47" s="26"/>
      <c r="K47" s="26"/>
      <c r="L47" s="384" t="str">
        <f>IF(E47=0,"",IF('Member Info'!F44&gt;$U$1,CONCATENATE("Joined with practice on ", TEXT('Member Info'!F44, "DD/MM/YYYY")),IF('Member Info'!N44&lt;&gt;"",IF('Member Info'!N44&lt;$T$1,CONCATENATE("Left Scheme on ", TEXT('Member Info'!N44, "DD/MM/YYYY")),IF(OR(G47="",G47=0),"Error Detected, No rate entered",IF(E47=0,"",IF(F47="","Error Detected, No Pensionable pay",IF(AS47=1,"No Part Time Status Entered",IF(AR47=1,"No Part Time Hours Entered",IF(ISERROR(AD47)," Unknown Values entered.",IF(V47+W47&lt;1,"Acceptable",IF(T47+U47=200, "No Contributions Entered", IF(M47="","Error Detected, Choose reason&gt;",IF(Z47="1",IF(V47=1,"Please Enter Deemed Pensionable Pay","Add Any Relevant Details Above"),"Please Give Details Above"))))))))))),IF(OR(G47="",G47=0),"Error Detected, No rate entered",IF(E47=0,"",IF(F47="","Error Detected, No Pensionable pay",IF(AS47=1,"No Part Time Status Entered",IF(AR47=1,"No Part Time Hours Entered",IF(ISERROR(AD47)," Unknown Values entered.",IF(V47+W47&lt;1,"Acceptable",IF(T47+U47=200, "No Contributions Entered", IF(M47="","Error Detected, Choose reason&gt;",IF(Z47="1",IF(V47=1,"Please Enter Deemed Pensionable Pay","Add relevant Details Above"),"Please give details Above")))))))))))))</f>
        <v/>
      </c>
      <c r="M47" s="260"/>
      <c r="N47" s="91"/>
      <c r="O47" s="91" t="str">
        <f t="shared" si="1"/>
        <v/>
      </c>
      <c r="P47" s="94">
        <f t="shared" si="2"/>
        <v>0</v>
      </c>
      <c r="Q47" s="94">
        <f t="shared" si="2"/>
        <v>0</v>
      </c>
      <c r="R47" s="218">
        <f>(ROUND((F47/100*'Member Info'!$W$2), 2))</f>
        <v>0</v>
      </c>
      <c r="S47" s="218" t="e">
        <f t="shared" si="3"/>
        <v>#VALUE!</v>
      </c>
      <c r="T47" s="218" t="str">
        <f t="shared" si="4"/>
        <v/>
      </c>
      <c r="U47" s="227" t="str">
        <f t="shared" si="5"/>
        <v/>
      </c>
      <c r="V47" s="228" t="str">
        <f t="shared" si="6"/>
        <v/>
      </c>
      <c r="W47" s="228" t="str">
        <f t="shared" si="7"/>
        <v/>
      </c>
      <c r="X47" s="222">
        <f t="shared" si="8"/>
        <v>0</v>
      </c>
      <c r="Y47" s="110">
        <f t="shared" si="9"/>
        <v>0</v>
      </c>
      <c r="Z47" s="235" t="str">
        <f t="shared" si="10"/>
        <v/>
      </c>
      <c r="AA47" s="240" t="b">
        <f t="shared" si="11"/>
        <v>0</v>
      </c>
      <c r="AB47" s="235">
        <f t="shared" si="12"/>
        <v>0</v>
      </c>
      <c r="AC47" s="235">
        <f>IF('Member Info'!N44="",1,"")</f>
        <v>1</v>
      </c>
      <c r="AD47" s="243" t="e">
        <f t="shared" si="13"/>
        <v>#VALUE!</v>
      </c>
      <c r="AE47" s="130" t="str">
        <f t="shared" si="0"/>
        <v/>
      </c>
      <c r="AF47" s="124">
        <f t="shared" si="14"/>
        <v>1</v>
      </c>
      <c r="AG47" s="124" t="str">
        <f>IF('Member Info'!N44&lt;&gt;"",IF(AND('Member Info'!N44&lt;=$U$1,'Member Info'!N44&gt;=$T$1),1,0),"")</f>
        <v/>
      </c>
      <c r="AI47" s="124" t="b">
        <f t="shared" si="15"/>
        <v>0</v>
      </c>
      <c r="AJ47" s="124">
        <f t="shared" si="16"/>
        <v>0</v>
      </c>
      <c r="AL47" s="124">
        <f t="shared" si="17"/>
        <v>0</v>
      </c>
      <c r="AM47" s="124">
        <f>IF('Member Info'!F44&gt;$T$1,1,0)</f>
        <v>0</v>
      </c>
      <c r="AN47" s="124" t="b">
        <f>IF(ISERROR(T47),ERROR.TYPE(#REF!)=ERROR.TYPE(T47),FALSE)</f>
        <v>0</v>
      </c>
      <c r="AO47" s="124" t="b">
        <f>IF(ISERROR(U47),ERROR.TYPE(#REF!)=ERROR.TYPE(U47),FALSE)</f>
        <v>0</v>
      </c>
      <c r="AP47" s="124">
        <f>IF('Member Info'!F44&gt;'GP1 April 25'!$U$1,1,0)</f>
        <v>0</v>
      </c>
      <c r="AQ47" s="124">
        <f t="shared" si="18"/>
        <v>0</v>
      </c>
      <c r="AR47" s="124">
        <f t="shared" si="19"/>
        <v>0</v>
      </c>
      <c r="AS47" s="124">
        <f t="shared" si="20"/>
        <v>1</v>
      </c>
    </row>
    <row r="48" spans="1:45" x14ac:dyDescent="0.25">
      <c r="A48" s="4">
        <v>17</v>
      </c>
      <c r="B48" s="164">
        <f>'Member Info'!D45</f>
        <v>0</v>
      </c>
      <c r="C48" s="164">
        <f>'Member Info'!E45</f>
        <v>0</v>
      </c>
      <c r="D48" s="164" t="str">
        <f>'Member Info'!G45</f>
        <v/>
      </c>
      <c r="E48" s="165">
        <f>'Member Info'!B45</f>
        <v>0</v>
      </c>
      <c r="F48" s="242"/>
      <c r="G48" s="166" t="str">
        <f>IF(E48=0,"",('Member Info'!K45+'Member Info'!L45))</f>
        <v/>
      </c>
      <c r="H48" s="419"/>
      <c r="I48" s="419"/>
      <c r="J48" s="26"/>
      <c r="K48" s="26"/>
      <c r="L48" s="384" t="str">
        <f>IF(E48=0,"",IF('Member Info'!F45&gt;$U$1,CONCATENATE("Joined with practice on ", TEXT('Member Info'!F45, "DD/MM/YYYY")),IF('Member Info'!N45&lt;&gt;"",IF('Member Info'!N45&lt;$T$1,CONCATENATE("Left Scheme on ", TEXT('Member Info'!N45, "DD/MM/YYYY")),IF(OR(G48="",G48=0),"Error Detected, No rate entered",IF(E48=0,"",IF(F48="","Error Detected, No Pensionable pay",IF(AS48=1,"No Part Time Status Entered",IF(AR48=1,"No Part Time Hours Entered",IF(ISERROR(AD48)," Unknown Values entered.",IF(V48+W48&lt;1,"Acceptable",IF(T48+U48=200, "No Contributions Entered", IF(M48="","Error Detected, Choose reason&gt;",IF(Z48="1",IF(V48=1,"Please Enter Deemed Pensionable Pay","Add Any Relevant Details Above"),"Please Give Details Above"))))))))))),IF(OR(G48="",G48=0),"Error Detected, No rate entered",IF(E48=0,"",IF(F48="","Error Detected, No Pensionable pay",IF(AS48=1,"No Part Time Status Entered",IF(AR48=1,"No Part Time Hours Entered",IF(ISERROR(AD48)," Unknown Values entered.",IF(V48+W48&lt;1,"Acceptable",IF(T48+U48=200, "No Contributions Entered", IF(M48="","Error Detected, Choose reason&gt;",IF(Z48="1",IF(V48=1,"Please Enter Deemed Pensionable Pay","Add relevant Details Above"),"Please give details Above")))))))))))))</f>
        <v/>
      </c>
      <c r="M48" s="260"/>
      <c r="N48" s="91"/>
      <c r="O48" s="91" t="str">
        <f t="shared" si="1"/>
        <v/>
      </c>
      <c r="P48" s="94">
        <f t="shared" si="2"/>
        <v>0</v>
      </c>
      <c r="Q48" s="94">
        <f t="shared" si="2"/>
        <v>0</v>
      </c>
      <c r="R48" s="218">
        <f>(ROUND((F48/100*'Member Info'!$W$2), 2))</f>
        <v>0</v>
      </c>
      <c r="S48" s="218" t="e">
        <f t="shared" si="3"/>
        <v>#VALUE!</v>
      </c>
      <c r="T48" s="218" t="str">
        <f t="shared" si="4"/>
        <v/>
      </c>
      <c r="U48" s="227" t="str">
        <f t="shared" si="5"/>
        <v/>
      </c>
      <c r="V48" s="228" t="str">
        <f t="shared" si="6"/>
        <v/>
      </c>
      <c r="W48" s="228" t="str">
        <f t="shared" si="7"/>
        <v/>
      </c>
      <c r="X48" s="222">
        <f t="shared" si="8"/>
        <v>0</v>
      </c>
      <c r="Y48" s="110">
        <f t="shared" si="9"/>
        <v>0</v>
      </c>
      <c r="Z48" s="235" t="str">
        <f t="shared" si="10"/>
        <v/>
      </c>
      <c r="AA48" s="240" t="b">
        <f t="shared" si="11"/>
        <v>0</v>
      </c>
      <c r="AB48" s="235">
        <f t="shared" si="12"/>
        <v>0</v>
      </c>
      <c r="AC48" s="235">
        <f>IF('Member Info'!N45="",1,"")</f>
        <v>1</v>
      </c>
      <c r="AD48" s="243" t="e">
        <f t="shared" si="13"/>
        <v>#VALUE!</v>
      </c>
      <c r="AE48" s="130" t="str">
        <f t="shared" si="0"/>
        <v/>
      </c>
      <c r="AF48" s="124">
        <f t="shared" si="14"/>
        <v>1</v>
      </c>
      <c r="AG48" s="124" t="str">
        <f>IF('Member Info'!N45&lt;&gt;"",IF(AND('Member Info'!N45&lt;=$U$1,'Member Info'!N45&gt;=$T$1),1,0),"")</f>
        <v/>
      </c>
      <c r="AI48" s="124" t="b">
        <f t="shared" si="15"/>
        <v>0</v>
      </c>
      <c r="AJ48" s="124">
        <f t="shared" si="16"/>
        <v>0</v>
      </c>
      <c r="AL48" s="124">
        <f t="shared" si="17"/>
        <v>0</v>
      </c>
      <c r="AM48" s="124">
        <f>IF('Member Info'!F45&gt;$T$1,1,0)</f>
        <v>0</v>
      </c>
      <c r="AN48" s="124" t="b">
        <f>IF(ISERROR(T48),ERROR.TYPE(#REF!)=ERROR.TYPE(T48),FALSE)</f>
        <v>0</v>
      </c>
      <c r="AO48" s="124" t="b">
        <f>IF(ISERROR(U48),ERROR.TYPE(#REF!)=ERROR.TYPE(U48),FALSE)</f>
        <v>0</v>
      </c>
      <c r="AP48" s="124">
        <f>IF('Member Info'!F45&gt;'GP1 April 25'!$U$1,1,0)</f>
        <v>0</v>
      </c>
      <c r="AQ48" s="124">
        <f t="shared" si="18"/>
        <v>0</v>
      </c>
      <c r="AR48" s="124">
        <f t="shared" si="19"/>
        <v>0</v>
      </c>
      <c r="AS48" s="124">
        <f t="shared" si="20"/>
        <v>1</v>
      </c>
    </row>
    <row r="49" spans="1:50" x14ac:dyDescent="0.25">
      <c r="A49" s="4">
        <v>18</v>
      </c>
      <c r="B49" s="164">
        <f>'Member Info'!D46</f>
        <v>0</v>
      </c>
      <c r="C49" s="164">
        <f>'Member Info'!E46</f>
        <v>0</v>
      </c>
      <c r="D49" s="164" t="str">
        <f>'Member Info'!G46</f>
        <v/>
      </c>
      <c r="E49" s="165">
        <f>'Member Info'!B46</f>
        <v>0</v>
      </c>
      <c r="F49" s="242"/>
      <c r="G49" s="166" t="str">
        <f>IF(E49=0,"",('Member Info'!K46+'Member Info'!L46))</f>
        <v/>
      </c>
      <c r="H49" s="419"/>
      <c r="I49" s="419"/>
      <c r="J49" s="26"/>
      <c r="K49" s="26"/>
      <c r="L49" s="384" t="str">
        <f>IF(E49=0,"",IF('Member Info'!F46&gt;$U$1,CONCATENATE("Joined with practice on ", TEXT('Member Info'!F46, "DD/MM/YYYY")),IF('Member Info'!N46&lt;&gt;"",IF('Member Info'!N46&lt;$T$1,CONCATENATE("Left Scheme on ", TEXT('Member Info'!N46, "DD/MM/YYYY")),IF(OR(G49="",G49=0),"Error Detected, No rate entered",IF(E49=0,"",IF(F49="","Error Detected, No Pensionable pay",IF(AS49=1,"No Part Time Status Entered",IF(AR49=1,"No Part Time Hours Entered",IF(ISERROR(AD49)," Unknown Values entered.",IF(V49+W49&lt;1,"Acceptable",IF(T49+U49=200, "No Contributions Entered", IF(M49="","Error Detected, Choose reason&gt;",IF(Z49="1",IF(V49=1,"Please Enter Deemed Pensionable Pay","Add Any Relevant Details Above"),"Please Give Details Above"))))))))))),IF(OR(G49="",G49=0),"Error Detected, No rate entered",IF(E49=0,"",IF(F49="","Error Detected, No Pensionable pay",IF(AS49=1,"No Part Time Status Entered",IF(AR49=1,"No Part Time Hours Entered",IF(ISERROR(AD49)," Unknown Values entered.",IF(V49+W49&lt;1,"Acceptable",IF(T49+U49=200, "No Contributions Entered", IF(M49="","Error Detected, Choose reason&gt;",IF(Z49="1",IF(V49=1,"Please Enter Deemed Pensionable Pay","Add relevant Details Above"),"Please give details Above")))))))))))))</f>
        <v/>
      </c>
      <c r="M49" s="260"/>
      <c r="N49" s="91"/>
      <c r="O49" s="91" t="str">
        <f t="shared" si="1"/>
        <v/>
      </c>
      <c r="P49" s="94">
        <f t="shared" si="2"/>
        <v>0</v>
      </c>
      <c r="Q49" s="94">
        <f t="shared" si="2"/>
        <v>0</v>
      </c>
      <c r="R49" s="218">
        <f>(ROUND((F49/100*'Member Info'!$W$2), 2))</f>
        <v>0</v>
      </c>
      <c r="S49" s="218" t="e">
        <f t="shared" si="3"/>
        <v>#VALUE!</v>
      </c>
      <c r="T49" s="218" t="str">
        <f t="shared" si="4"/>
        <v/>
      </c>
      <c r="U49" s="227" t="str">
        <f t="shared" si="5"/>
        <v/>
      </c>
      <c r="V49" s="228" t="str">
        <f t="shared" si="6"/>
        <v/>
      </c>
      <c r="W49" s="228" t="str">
        <f t="shared" si="7"/>
        <v/>
      </c>
      <c r="X49" s="222">
        <f t="shared" si="8"/>
        <v>0</v>
      </c>
      <c r="Y49" s="110">
        <f t="shared" si="9"/>
        <v>0</v>
      </c>
      <c r="Z49" s="235" t="str">
        <f t="shared" si="10"/>
        <v/>
      </c>
      <c r="AA49" s="240" t="b">
        <f t="shared" si="11"/>
        <v>0</v>
      </c>
      <c r="AB49" s="235">
        <f t="shared" si="12"/>
        <v>0</v>
      </c>
      <c r="AC49" s="235">
        <f>IF('Member Info'!N46="",1,"")</f>
        <v>1</v>
      </c>
      <c r="AD49" s="243" t="e">
        <f t="shared" si="13"/>
        <v>#VALUE!</v>
      </c>
      <c r="AE49" s="130" t="str">
        <f t="shared" si="0"/>
        <v/>
      </c>
      <c r="AF49" s="124">
        <f t="shared" si="14"/>
        <v>1</v>
      </c>
      <c r="AG49" s="124" t="str">
        <f>IF('Member Info'!N46&lt;&gt;"",IF(AND('Member Info'!N46&lt;=$U$1,'Member Info'!N46&gt;=$T$1),1,0),"")</f>
        <v/>
      </c>
      <c r="AI49" s="124" t="b">
        <f t="shared" si="15"/>
        <v>0</v>
      </c>
      <c r="AJ49" s="124">
        <f t="shared" si="16"/>
        <v>0</v>
      </c>
      <c r="AL49" s="124">
        <f t="shared" si="17"/>
        <v>0</v>
      </c>
      <c r="AM49" s="124">
        <f>IF('Member Info'!F46&gt;$T$1,1,0)</f>
        <v>0</v>
      </c>
      <c r="AN49" s="124" t="b">
        <f>IF(ISERROR(T49),ERROR.TYPE(#REF!)=ERROR.TYPE(T49),FALSE)</f>
        <v>0</v>
      </c>
      <c r="AO49" s="124" t="b">
        <f>IF(ISERROR(U49),ERROR.TYPE(#REF!)=ERROR.TYPE(U49),FALSE)</f>
        <v>0</v>
      </c>
      <c r="AP49" s="124">
        <f>IF('Member Info'!F46&gt;'GP1 April 25'!$U$1,1,0)</f>
        <v>0</v>
      </c>
      <c r="AQ49" s="124">
        <f t="shared" si="18"/>
        <v>0</v>
      </c>
      <c r="AR49" s="124">
        <f t="shared" si="19"/>
        <v>0</v>
      </c>
      <c r="AS49" s="124">
        <f t="shared" si="20"/>
        <v>1</v>
      </c>
    </row>
    <row r="50" spans="1:50" x14ac:dyDescent="0.25">
      <c r="A50" s="4">
        <v>19</v>
      </c>
      <c r="B50" s="164">
        <f>'Member Info'!D47</f>
        <v>0</v>
      </c>
      <c r="C50" s="164">
        <f>'Member Info'!E47</f>
        <v>0</v>
      </c>
      <c r="D50" s="164" t="str">
        <f>'Member Info'!G47</f>
        <v/>
      </c>
      <c r="E50" s="165">
        <f>'Member Info'!B47</f>
        <v>0</v>
      </c>
      <c r="F50" s="242"/>
      <c r="G50" s="166" t="str">
        <f>IF(E50=0,"",('Member Info'!K47+'Member Info'!L47))</f>
        <v/>
      </c>
      <c r="H50" s="419"/>
      <c r="I50" s="419"/>
      <c r="J50" s="26"/>
      <c r="K50" s="26"/>
      <c r="L50" s="384" t="str">
        <f>IF(E50=0,"",IF('Member Info'!F47&gt;$U$1,CONCATENATE("Joined with practice on ", TEXT('Member Info'!F47, "DD/MM/YYYY")),IF('Member Info'!N47&lt;&gt;"",IF('Member Info'!N47&lt;$T$1,CONCATENATE("Left Scheme on ", TEXT('Member Info'!N47, "DD/MM/YYYY")),IF(OR(G50="",G50=0),"Error Detected, No rate entered",IF(E50=0,"",IF(F50="","Error Detected, No Pensionable pay",IF(AS50=1,"No Part Time Status Entered",IF(AR50=1,"No Part Time Hours Entered",IF(ISERROR(AD50)," Unknown Values entered.",IF(V50+W50&lt;1,"Acceptable",IF(T50+U50=200, "No Contributions Entered", IF(M50="","Error Detected, Choose reason&gt;",IF(Z50="1",IF(V50=1,"Please Enter Deemed Pensionable Pay","Add Any Relevant Details Above"),"Please Give Details Above"))))))))))),IF(OR(G50="",G50=0),"Error Detected, No rate entered",IF(E50=0,"",IF(F50="","Error Detected, No Pensionable pay",IF(AS50=1,"No Part Time Status Entered",IF(AR50=1,"No Part Time Hours Entered",IF(ISERROR(AD50)," Unknown Values entered.",IF(V50+W50&lt;1,"Acceptable",IF(T50+U50=200, "No Contributions Entered", IF(M50="","Error Detected, Choose reason&gt;",IF(Z50="1",IF(V50=1,"Please Enter Deemed Pensionable Pay","Add relevant Details Above"),"Please give details Above")))))))))))))</f>
        <v/>
      </c>
      <c r="M50" s="260"/>
      <c r="N50" s="91"/>
      <c r="O50" s="91" t="str">
        <f t="shared" si="1"/>
        <v/>
      </c>
      <c r="P50" s="94">
        <f t="shared" si="2"/>
        <v>0</v>
      </c>
      <c r="Q50" s="94">
        <f t="shared" si="2"/>
        <v>0</v>
      </c>
      <c r="R50" s="218">
        <f>(ROUND((F50/100*'Member Info'!$W$2), 2))</f>
        <v>0</v>
      </c>
      <c r="S50" s="218" t="e">
        <f t="shared" si="3"/>
        <v>#VALUE!</v>
      </c>
      <c r="T50" s="218" t="str">
        <f t="shared" si="4"/>
        <v/>
      </c>
      <c r="U50" s="227" t="str">
        <f t="shared" si="5"/>
        <v/>
      </c>
      <c r="V50" s="228" t="str">
        <f t="shared" si="6"/>
        <v/>
      </c>
      <c r="W50" s="228" t="str">
        <f t="shared" si="7"/>
        <v/>
      </c>
      <c r="X50" s="222">
        <f t="shared" si="8"/>
        <v>0</v>
      </c>
      <c r="Y50" s="110">
        <f t="shared" si="9"/>
        <v>0</v>
      </c>
      <c r="Z50" s="235" t="str">
        <f t="shared" si="10"/>
        <v/>
      </c>
      <c r="AA50" s="240" t="b">
        <f t="shared" si="11"/>
        <v>0</v>
      </c>
      <c r="AB50" s="235">
        <f t="shared" si="12"/>
        <v>0</v>
      </c>
      <c r="AC50" s="235">
        <f>IF('Member Info'!N47="",1,"")</f>
        <v>1</v>
      </c>
      <c r="AD50" s="243" t="e">
        <f t="shared" si="13"/>
        <v>#VALUE!</v>
      </c>
      <c r="AE50" s="130" t="str">
        <f t="shared" si="0"/>
        <v/>
      </c>
      <c r="AF50" s="124">
        <f t="shared" si="14"/>
        <v>1</v>
      </c>
      <c r="AG50" s="124" t="str">
        <f>IF('Member Info'!N47&lt;&gt;"",IF(AND('Member Info'!N47&lt;=$U$1,'Member Info'!N47&gt;=$T$1),1,0),"")</f>
        <v/>
      </c>
      <c r="AI50" s="124" t="b">
        <f t="shared" si="15"/>
        <v>0</v>
      </c>
      <c r="AJ50" s="124">
        <f t="shared" si="16"/>
        <v>0</v>
      </c>
      <c r="AL50" s="124">
        <f t="shared" si="17"/>
        <v>0</v>
      </c>
      <c r="AM50" s="124">
        <f>IF('Member Info'!F47&gt;$T$1,1,0)</f>
        <v>0</v>
      </c>
      <c r="AN50" s="124" t="b">
        <f>IF(ISERROR(T50),ERROR.TYPE(#REF!)=ERROR.TYPE(T50),FALSE)</f>
        <v>0</v>
      </c>
      <c r="AO50" s="124" t="b">
        <f>IF(ISERROR(U50),ERROR.TYPE(#REF!)=ERROR.TYPE(U50),FALSE)</f>
        <v>0</v>
      </c>
      <c r="AP50" s="124">
        <f>IF('Member Info'!F47&gt;'GP1 April 25'!$U$1,1,0)</f>
        <v>0</v>
      </c>
      <c r="AQ50" s="124">
        <f t="shared" si="18"/>
        <v>0</v>
      </c>
      <c r="AR50" s="124">
        <f t="shared" si="19"/>
        <v>0</v>
      </c>
      <c r="AS50" s="124">
        <f t="shared" si="20"/>
        <v>1</v>
      </c>
      <c r="AX50" s="421"/>
    </row>
    <row r="51" spans="1:50" x14ac:dyDescent="0.25">
      <c r="A51" s="4">
        <v>20</v>
      </c>
      <c r="B51" s="164">
        <f>'Member Info'!D48</f>
        <v>0</v>
      </c>
      <c r="C51" s="164">
        <f>'Member Info'!E48</f>
        <v>0</v>
      </c>
      <c r="D51" s="164" t="str">
        <f>'Member Info'!G48</f>
        <v/>
      </c>
      <c r="E51" s="165">
        <f>'Member Info'!B48</f>
        <v>0</v>
      </c>
      <c r="F51" s="242"/>
      <c r="G51" s="166" t="str">
        <f>IF(E51=0,"",('Member Info'!K48+'Member Info'!L48))</f>
        <v/>
      </c>
      <c r="H51" s="419"/>
      <c r="I51" s="419"/>
      <c r="J51" s="26"/>
      <c r="K51" s="26"/>
      <c r="L51" s="384" t="str">
        <f>IF(E51=0,"",IF('Member Info'!F48&gt;$U$1,CONCATENATE("Joined with practice on ", TEXT('Member Info'!F48, "DD/MM/YYYY")),IF('Member Info'!N48&lt;&gt;"",IF('Member Info'!N48&lt;$T$1,CONCATENATE("Left Scheme on ", TEXT('Member Info'!N48, "DD/MM/YYYY")),IF(OR(G51="",G51=0),"Error Detected, No rate entered",IF(E51=0,"",IF(F51="","Error Detected, No Pensionable pay",IF(AS51=1,"No Part Time Status Entered",IF(AR51=1,"No Part Time Hours Entered",IF(ISERROR(AD51)," Unknown Values entered.",IF(V51+W51&lt;1,"Acceptable",IF(T51+U51=200, "No Contributions Entered", IF(M51="","Error Detected, Choose reason&gt;",IF(Z51="1",IF(V51=1,"Please Enter Deemed Pensionable Pay","Add Any Relevant Details Above"),"Please Give Details Above"))))))))))),IF(OR(G51="",G51=0),"Error Detected, No rate entered",IF(E51=0,"",IF(F51="","Error Detected, No Pensionable pay",IF(AS51=1,"No Part Time Status Entered",IF(AR51=1,"No Part Time Hours Entered",IF(ISERROR(AD51)," Unknown Values entered.",IF(V51+W51&lt;1,"Acceptable",IF(T51+U51=200, "No Contributions Entered", IF(M51="","Error Detected, Choose reason&gt;",IF(Z51="1",IF(V51=1,"Please Enter Deemed Pensionable Pay","Add relevant Details Above"),"Please give details Above")))))))))))))</f>
        <v/>
      </c>
      <c r="M51" s="260"/>
      <c r="N51" s="91"/>
      <c r="O51" s="91" t="str">
        <f t="shared" si="1"/>
        <v/>
      </c>
      <c r="P51" s="94">
        <f t="shared" si="2"/>
        <v>0</v>
      </c>
      <c r="Q51" s="94">
        <f t="shared" si="2"/>
        <v>0</v>
      </c>
      <c r="R51" s="218">
        <f>(ROUND((F51/100*'Member Info'!$W$2), 2))</f>
        <v>0</v>
      </c>
      <c r="S51" s="218" t="e">
        <f t="shared" si="3"/>
        <v>#VALUE!</v>
      </c>
      <c r="T51" s="218" t="str">
        <f t="shared" si="4"/>
        <v/>
      </c>
      <c r="U51" s="227" t="str">
        <f t="shared" si="5"/>
        <v/>
      </c>
      <c r="V51" s="228" t="str">
        <f t="shared" si="6"/>
        <v/>
      </c>
      <c r="W51" s="228" t="str">
        <f t="shared" si="7"/>
        <v/>
      </c>
      <c r="X51" s="222">
        <f t="shared" si="8"/>
        <v>0</v>
      </c>
      <c r="Y51" s="110">
        <f t="shared" si="9"/>
        <v>0</v>
      </c>
      <c r="Z51" s="235" t="str">
        <f t="shared" si="10"/>
        <v/>
      </c>
      <c r="AA51" s="240" t="b">
        <f t="shared" si="11"/>
        <v>0</v>
      </c>
      <c r="AB51" s="235">
        <f t="shared" si="12"/>
        <v>0</v>
      </c>
      <c r="AC51" s="235">
        <f>IF('Member Info'!N48="",1,"")</f>
        <v>1</v>
      </c>
      <c r="AD51" s="243" t="e">
        <f t="shared" si="13"/>
        <v>#VALUE!</v>
      </c>
      <c r="AE51" s="130" t="str">
        <f t="shared" si="0"/>
        <v/>
      </c>
      <c r="AF51" s="124">
        <f t="shared" si="14"/>
        <v>1</v>
      </c>
      <c r="AG51" s="124" t="str">
        <f>IF('Member Info'!N48&lt;&gt;"",IF(AND('Member Info'!N48&lt;=$U$1,'Member Info'!N48&gt;=$T$1),1,0),"")</f>
        <v/>
      </c>
      <c r="AI51" s="124" t="b">
        <f t="shared" si="15"/>
        <v>0</v>
      </c>
      <c r="AJ51" s="124">
        <f t="shared" si="16"/>
        <v>0</v>
      </c>
      <c r="AL51" s="124">
        <f t="shared" si="17"/>
        <v>0</v>
      </c>
      <c r="AM51" s="124">
        <f>IF('Member Info'!F48&gt;$T$1,1,0)</f>
        <v>0</v>
      </c>
      <c r="AN51" s="124" t="b">
        <f>IF(ISERROR(T51),ERROR.TYPE(#REF!)=ERROR.TYPE(T51),FALSE)</f>
        <v>0</v>
      </c>
      <c r="AO51" s="124" t="b">
        <f>IF(ISERROR(U51),ERROR.TYPE(#REF!)=ERROR.TYPE(U51),FALSE)</f>
        <v>0</v>
      </c>
      <c r="AP51" s="124">
        <f>IF('Member Info'!F48&gt;'GP1 April 25'!$U$1,1,0)</f>
        <v>0</v>
      </c>
      <c r="AQ51" s="124">
        <f t="shared" si="18"/>
        <v>0</v>
      </c>
      <c r="AR51" s="124">
        <f t="shared" si="19"/>
        <v>0</v>
      </c>
      <c r="AS51" s="124">
        <f t="shared" si="20"/>
        <v>1</v>
      </c>
    </row>
    <row r="52" spans="1:50" x14ac:dyDescent="0.25">
      <c r="A52" s="4">
        <v>21</v>
      </c>
      <c r="B52" s="164">
        <f>'Member Info'!D49</f>
        <v>0</v>
      </c>
      <c r="C52" s="164">
        <f>'Member Info'!E49</f>
        <v>0</v>
      </c>
      <c r="D52" s="164" t="str">
        <f>'Member Info'!G49</f>
        <v/>
      </c>
      <c r="E52" s="165">
        <f>'Member Info'!B49</f>
        <v>0</v>
      </c>
      <c r="F52" s="242"/>
      <c r="G52" s="166" t="str">
        <f>IF(E52=0,"",('Member Info'!K49+'Member Info'!L49))</f>
        <v/>
      </c>
      <c r="H52" s="419"/>
      <c r="I52" s="419"/>
      <c r="J52" s="26"/>
      <c r="K52" s="26"/>
      <c r="L52" s="384" t="str">
        <f>IF(E52=0,"",IF('Member Info'!F49&gt;$U$1,CONCATENATE("Joined with practice on ", TEXT('Member Info'!F49, "DD/MM/YYYY")),IF('Member Info'!N49&lt;&gt;"",IF('Member Info'!N49&lt;$T$1,CONCATENATE("Left Scheme on ", TEXT('Member Info'!N49, "DD/MM/YYYY")),IF(OR(G52="",G52=0),"Error Detected, No rate entered",IF(E52=0,"",IF(F52="","Error Detected, No Pensionable pay",IF(AS52=1,"No Part Time Status Entered",IF(AR52=1,"No Part Time Hours Entered",IF(ISERROR(AD52)," Unknown Values entered.",IF(V52+W52&lt;1,"Acceptable",IF(T52+U52=200, "No Contributions Entered", IF(M52="","Error Detected, Choose reason&gt;",IF(Z52="1",IF(V52=1,"Please Enter Deemed Pensionable Pay","Add Any Relevant Details Above"),"Please Give Details Above"))))))))))),IF(OR(G52="",G52=0),"Error Detected, No rate entered",IF(E52=0,"",IF(F52="","Error Detected, No Pensionable pay",IF(AS52=1,"No Part Time Status Entered",IF(AR52=1,"No Part Time Hours Entered",IF(ISERROR(AD52)," Unknown Values entered.",IF(V52+W52&lt;1,"Acceptable",IF(T52+U52=200, "No Contributions Entered", IF(M52="","Error Detected, Choose reason&gt;",IF(Z52="1",IF(V52=1,"Please Enter Deemed Pensionable Pay","Add relevant Details Above"),"Please give details Above")))))))))))))</f>
        <v/>
      </c>
      <c r="M52" s="260"/>
      <c r="N52" s="91"/>
      <c r="O52" s="91" t="str">
        <f t="shared" si="1"/>
        <v/>
      </c>
      <c r="P52" s="94">
        <f t="shared" si="2"/>
        <v>0</v>
      </c>
      <c r="Q52" s="94">
        <f t="shared" si="2"/>
        <v>0</v>
      </c>
      <c r="R52" s="218">
        <f>(ROUND((F52/100*'Member Info'!$W$2), 2))</f>
        <v>0</v>
      </c>
      <c r="S52" s="218" t="e">
        <f t="shared" si="3"/>
        <v>#VALUE!</v>
      </c>
      <c r="T52" s="218" t="str">
        <f t="shared" si="4"/>
        <v/>
      </c>
      <c r="U52" s="227" t="str">
        <f t="shared" si="5"/>
        <v/>
      </c>
      <c r="V52" s="228" t="str">
        <f t="shared" si="6"/>
        <v/>
      </c>
      <c r="W52" s="228" t="str">
        <f t="shared" si="7"/>
        <v/>
      </c>
      <c r="X52" s="222">
        <f t="shared" si="8"/>
        <v>0</v>
      </c>
      <c r="Y52" s="110">
        <f t="shared" si="9"/>
        <v>0</v>
      </c>
      <c r="Z52" s="235" t="str">
        <f t="shared" si="10"/>
        <v/>
      </c>
      <c r="AA52" s="240" t="b">
        <f t="shared" si="11"/>
        <v>0</v>
      </c>
      <c r="AB52" s="235">
        <f t="shared" si="12"/>
        <v>0</v>
      </c>
      <c r="AC52" s="235">
        <f>IF('Member Info'!N49="",1,"")</f>
        <v>1</v>
      </c>
      <c r="AD52" s="243" t="e">
        <f t="shared" si="13"/>
        <v>#VALUE!</v>
      </c>
      <c r="AE52" s="130" t="str">
        <f t="shared" si="0"/>
        <v/>
      </c>
      <c r="AF52" s="124">
        <f t="shared" si="14"/>
        <v>1</v>
      </c>
      <c r="AG52" s="124" t="str">
        <f>IF('Member Info'!N49&lt;&gt;"",IF(AND('Member Info'!N49&lt;=$U$1,'Member Info'!N49&gt;=$T$1),1,0),"")</f>
        <v/>
      </c>
      <c r="AI52" s="124" t="b">
        <f t="shared" si="15"/>
        <v>0</v>
      </c>
      <c r="AJ52" s="124">
        <f t="shared" si="16"/>
        <v>0</v>
      </c>
      <c r="AL52" s="124">
        <f t="shared" si="17"/>
        <v>0</v>
      </c>
      <c r="AM52" s="124">
        <f>IF('Member Info'!F49&gt;$T$1,1,0)</f>
        <v>0</v>
      </c>
      <c r="AN52" s="124" t="b">
        <f>IF(ISERROR(T52),ERROR.TYPE(#REF!)=ERROR.TYPE(T52),FALSE)</f>
        <v>0</v>
      </c>
      <c r="AO52" s="124" t="b">
        <f>IF(ISERROR(U52),ERROR.TYPE(#REF!)=ERROR.TYPE(U52),FALSE)</f>
        <v>0</v>
      </c>
      <c r="AP52" s="124">
        <f>IF('Member Info'!F49&gt;'GP1 April 25'!$U$1,1,0)</f>
        <v>0</v>
      </c>
      <c r="AQ52" s="124">
        <f t="shared" si="18"/>
        <v>0</v>
      </c>
      <c r="AR52" s="124">
        <f t="shared" si="19"/>
        <v>0</v>
      </c>
      <c r="AS52" s="124">
        <f t="shared" si="20"/>
        <v>1</v>
      </c>
    </row>
    <row r="53" spans="1:50" x14ac:dyDescent="0.25">
      <c r="A53" s="4">
        <v>22</v>
      </c>
      <c r="B53" s="164">
        <f>'Member Info'!D50</f>
        <v>0</v>
      </c>
      <c r="C53" s="164">
        <f>'Member Info'!E50</f>
        <v>0</v>
      </c>
      <c r="D53" s="164" t="str">
        <f>'Member Info'!G50</f>
        <v/>
      </c>
      <c r="E53" s="165">
        <f>'Member Info'!B50</f>
        <v>0</v>
      </c>
      <c r="F53" s="242"/>
      <c r="G53" s="166" t="str">
        <f>IF(E53=0,"",('Member Info'!K50+'Member Info'!L50))</f>
        <v/>
      </c>
      <c r="H53" s="419"/>
      <c r="I53" s="419"/>
      <c r="J53" s="26"/>
      <c r="K53" s="26"/>
      <c r="L53" s="384" t="str">
        <f>IF(E53=0,"",IF('Member Info'!F50&gt;$U$1,CONCATENATE("Joined with practice on ", TEXT('Member Info'!F50, "DD/MM/YYYY")),IF('Member Info'!N50&lt;&gt;"",IF('Member Info'!N50&lt;$T$1,CONCATENATE("Left Scheme on ", TEXT('Member Info'!N50, "DD/MM/YYYY")),IF(OR(G53="",G53=0),"Error Detected, No rate entered",IF(E53=0,"",IF(F53="","Error Detected, No Pensionable pay",IF(AS53=1,"No Part Time Status Entered",IF(AR53=1,"No Part Time Hours Entered",IF(ISERROR(AD53)," Unknown Values entered.",IF(V53+W53&lt;1,"Acceptable",IF(T53+U53=200, "No Contributions Entered", IF(M53="","Error Detected, Choose reason&gt;",IF(Z53="1",IF(V53=1,"Please Enter Deemed Pensionable Pay","Add Any Relevant Details Above"),"Please Give Details Above"))))))))))),IF(OR(G53="",G53=0),"Error Detected, No rate entered",IF(E53=0,"",IF(F53="","Error Detected, No Pensionable pay",IF(AS53=1,"No Part Time Status Entered",IF(AR53=1,"No Part Time Hours Entered",IF(ISERROR(AD53)," Unknown Values entered.",IF(V53+W53&lt;1,"Acceptable",IF(T53+U53=200, "No Contributions Entered", IF(M53="","Error Detected, Choose reason&gt;",IF(Z53="1",IF(V53=1,"Please Enter Deemed Pensionable Pay","Add relevant Details Above"),"Please give details Above")))))))))))))</f>
        <v/>
      </c>
      <c r="M53" s="260"/>
      <c r="N53" s="91"/>
      <c r="O53" s="91" t="str">
        <f t="shared" si="1"/>
        <v/>
      </c>
      <c r="P53" s="94">
        <f t="shared" si="2"/>
        <v>0</v>
      </c>
      <c r="Q53" s="94">
        <f t="shared" si="2"/>
        <v>0</v>
      </c>
      <c r="R53" s="218">
        <f>(ROUND((F53/100*'Member Info'!$W$2), 2))</f>
        <v>0</v>
      </c>
      <c r="S53" s="218" t="e">
        <f t="shared" si="3"/>
        <v>#VALUE!</v>
      </c>
      <c r="T53" s="218" t="str">
        <f t="shared" si="4"/>
        <v/>
      </c>
      <c r="U53" s="227" t="str">
        <f t="shared" si="5"/>
        <v/>
      </c>
      <c r="V53" s="228" t="str">
        <f t="shared" si="6"/>
        <v/>
      </c>
      <c r="W53" s="228" t="str">
        <f t="shared" si="7"/>
        <v/>
      </c>
      <c r="X53" s="222">
        <f t="shared" si="8"/>
        <v>0</v>
      </c>
      <c r="Y53" s="110">
        <f t="shared" si="9"/>
        <v>0</v>
      </c>
      <c r="Z53" s="235" t="str">
        <f t="shared" si="10"/>
        <v/>
      </c>
      <c r="AA53" s="240" t="b">
        <f t="shared" si="11"/>
        <v>0</v>
      </c>
      <c r="AB53" s="235">
        <f t="shared" si="12"/>
        <v>0</v>
      </c>
      <c r="AC53" s="235">
        <f>IF('Member Info'!N50="",1,"")</f>
        <v>1</v>
      </c>
      <c r="AD53" s="243" t="e">
        <f t="shared" si="13"/>
        <v>#VALUE!</v>
      </c>
      <c r="AE53" s="130" t="str">
        <f t="shared" si="0"/>
        <v/>
      </c>
      <c r="AF53" s="124">
        <f t="shared" si="14"/>
        <v>1</v>
      </c>
      <c r="AG53" s="124" t="str">
        <f>IF('Member Info'!N50&lt;&gt;"",IF(AND('Member Info'!N50&lt;=$U$1,'Member Info'!N50&gt;=$T$1),1,0),"")</f>
        <v/>
      </c>
      <c r="AI53" s="124" t="b">
        <f t="shared" si="15"/>
        <v>0</v>
      </c>
      <c r="AJ53" s="124">
        <f t="shared" si="16"/>
        <v>0</v>
      </c>
      <c r="AL53" s="124">
        <f t="shared" si="17"/>
        <v>0</v>
      </c>
      <c r="AM53" s="124">
        <f>IF('Member Info'!F50&gt;$T$1,1,0)</f>
        <v>0</v>
      </c>
      <c r="AN53" s="124" t="b">
        <f>IF(ISERROR(T53),ERROR.TYPE(#REF!)=ERROR.TYPE(T53),FALSE)</f>
        <v>0</v>
      </c>
      <c r="AO53" s="124" t="b">
        <f>IF(ISERROR(U53),ERROR.TYPE(#REF!)=ERROR.TYPE(U53),FALSE)</f>
        <v>0</v>
      </c>
      <c r="AP53" s="124">
        <f>IF('Member Info'!F50&gt;'GP1 April 25'!$U$1,1,0)</f>
        <v>0</v>
      </c>
      <c r="AQ53" s="124">
        <f t="shared" si="18"/>
        <v>0</v>
      </c>
      <c r="AR53" s="124">
        <f t="shared" si="19"/>
        <v>0</v>
      </c>
      <c r="AS53" s="124">
        <f t="shared" si="20"/>
        <v>1</v>
      </c>
    </row>
    <row r="54" spans="1:50" x14ac:dyDescent="0.25">
      <c r="A54" s="4">
        <v>23</v>
      </c>
      <c r="B54" s="164">
        <f>'Member Info'!D51</f>
        <v>0</v>
      </c>
      <c r="C54" s="164">
        <f>'Member Info'!E51</f>
        <v>0</v>
      </c>
      <c r="D54" s="164" t="str">
        <f>'Member Info'!G51</f>
        <v/>
      </c>
      <c r="E54" s="165">
        <f>'Member Info'!B51</f>
        <v>0</v>
      </c>
      <c r="F54" s="242"/>
      <c r="G54" s="166" t="str">
        <f>IF(E54=0,"",('Member Info'!K51+'Member Info'!L51))</f>
        <v/>
      </c>
      <c r="H54" s="419"/>
      <c r="I54" s="419"/>
      <c r="J54" s="26"/>
      <c r="K54" s="26"/>
      <c r="L54" s="384" t="str">
        <f>IF(E54=0,"",IF('Member Info'!F51&gt;$U$1,CONCATENATE("Joined with practice on ", TEXT('Member Info'!F51, "DD/MM/YYYY")),IF('Member Info'!N51&lt;&gt;"",IF('Member Info'!N51&lt;$T$1,CONCATENATE("Left Scheme on ", TEXT('Member Info'!N51, "DD/MM/YYYY")),IF(OR(G54="",G54=0),"Error Detected, No rate entered",IF(E54=0,"",IF(F54="","Error Detected, No Pensionable pay",IF(AS54=1,"No Part Time Status Entered",IF(AR54=1,"No Part Time Hours Entered",IF(ISERROR(AD54)," Unknown Values entered.",IF(V54+W54&lt;1,"Acceptable",IF(T54+U54=200, "No Contributions Entered", IF(M54="","Error Detected, Choose reason&gt;",IF(Z54="1",IF(V54=1,"Please Enter Deemed Pensionable Pay","Add Any Relevant Details Above"),"Please Give Details Above"))))))))))),IF(OR(G54="",G54=0),"Error Detected, No rate entered",IF(E54=0,"",IF(F54="","Error Detected, No Pensionable pay",IF(AS54=1,"No Part Time Status Entered",IF(AR54=1,"No Part Time Hours Entered",IF(ISERROR(AD54)," Unknown Values entered.",IF(V54+W54&lt;1,"Acceptable",IF(T54+U54=200, "No Contributions Entered", IF(M54="","Error Detected, Choose reason&gt;",IF(Z54="1",IF(V54=1,"Please Enter Deemed Pensionable Pay","Add relevant Details Above"),"Please give details Above")))))))))))))</f>
        <v/>
      </c>
      <c r="M54" s="260"/>
      <c r="N54" s="91"/>
      <c r="O54" s="91" t="str">
        <f t="shared" si="1"/>
        <v/>
      </c>
      <c r="P54" s="94">
        <f t="shared" si="2"/>
        <v>0</v>
      </c>
      <c r="Q54" s="94">
        <f t="shared" si="2"/>
        <v>0</v>
      </c>
      <c r="R54" s="218">
        <f>(ROUND((F54/100*'Member Info'!$W$2), 2))</f>
        <v>0</v>
      </c>
      <c r="S54" s="218" t="e">
        <f t="shared" si="3"/>
        <v>#VALUE!</v>
      </c>
      <c r="T54" s="218" t="str">
        <f t="shared" si="4"/>
        <v/>
      </c>
      <c r="U54" s="227" t="str">
        <f t="shared" si="5"/>
        <v/>
      </c>
      <c r="V54" s="228" t="str">
        <f t="shared" si="6"/>
        <v/>
      </c>
      <c r="W54" s="228" t="str">
        <f t="shared" si="7"/>
        <v/>
      </c>
      <c r="X54" s="222">
        <f t="shared" si="8"/>
        <v>0</v>
      </c>
      <c r="Y54" s="110">
        <f t="shared" si="9"/>
        <v>0</v>
      </c>
      <c r="Z54" s="235" t="str">
        <f t="shared" si="10"/>
        <v/>
      </c>
      <c r="AA54" s="240" t="b">
        <f t="shared" si="11"/>
        <v>0</v>
      </c>
      <c r="AB54" s="235">
        <f t="shared" si="12"/>
        <v>0</v>
      </c>
      <c r="AC54" s="235">
        <f>IF('Member Info'!N51="",1,"")</f>
        <v>1</v>
      </c>
      <c r="AD54" s="243" t="e">
        <f t="shared" si="13"/>
        <v>#VALUE!</v>
      </c>
      <c r="AE54" s="130" t="str">
        <f t="shared" si="0"/>
        <v/>
      </c>
      <c r="AF54" s="124">
        <f t="shared" si="14"/>
        <v>1</v>
      </c>
      <c r="AG54" s="124" t="str">
        <f>IF('Member Info'!N51&lt;&gt;"",IF(AND('Member Info'!N51&lt;=$U$1,'Member Info'!N51&gt;=$T$1),1,0),"")</f>
        <v/>
      </c>
      <c r="AI54" s="124" t="b">
        <f t="shared" si="15"/>
        <v>0</v>
      </c>
      <c r="AJ54" s="124">
        <f t="shared" si="16"/>
        <v>0</v>
      </c>
      <c r="AL54" s="124">
        <f t="shared" si="17"/>
        <v>0</v>
      </c>
      <c r="AM54" s="124">
        <f>IF('Member Info'!F51&gt;$T$1,1,0)</f>
        <v>0</v>
      </c>
      <c r="AN54" s="124" t="b">
        <f>IF(ISERROR(T54),ERROR.TYPE(#REF!)=ERROR.TYPE(T54),FALSE)</f>
        <v>0</v>
      </c>
      <c r="AO54" s="124" t="b">
        <f>IF(ISERROR(U54),ERROR.TYPE(#REF!)=ERROR.TYPE(U54),FALSE)</f>
        <v>0</v>
      </c>
      <c r="AP54" s="124">
        <f>IF('Member Info'!F51&gt;'GP1 April 25'!$U$1,1,0)</f>
        <v>0</v>
      </c>
      <c r="AQ54" s="124">
        <f t="shared" si="18"/>
        <v>0</v>
      </c>
      <c r="AR54" s="124">
        <f t="shared" si="19"/>
        <v>0</v>
      </c>
      <c r="AS54" s="124">
        <f t="shared" si="20"/>
        <v>1</v>
      </c>
    </row>
    <row r="55" spans="1:50" x14ac:dyDescent="0.25">
      <c r="A55" s="4">
        <v>24</v>
      </c>
      <c r="B55" s="164">
        <f>'Member Info'!D52</f>
        <v>0</v>
      </c>
      <c r="C55" s="164">
        <f>'Member Info'!E52</f>
        <v>0</v>
      </c>
      <c r="D55" s="164" t="str">
        <f>'Member Info'!G52</f>
        <v/>
      </c>
      <c r="E55" s="165">
        <f>'Member Info'!B52</f>
        <v>0</v>
      </c>
      <c r="F55" s="242"/>
      <c r="G55" s="166" t="str">
        <f>IF(E55=0,"",('Member Info'!K52+'Member Info'!L52))</f>
        <v/>
      </c>
      <c r="H55" s="419"/>
      <c r="I55" s="419"/>
      <c r="J55" s="26"/>
      <c r="K55" s="26"/>
      <c r="L55" s="384" t="str">
        <f>IF(E55=0,"",IF('Member Info'!F52&gt;$U$1,CONCATENATE("Joined with practice on ", TEXT('Member Info'!F52, "DD/MM/YYYY")),IF('Member Info'!N52&lt;&gt;"",IF('Member Info'!N52&lt;$T$1,CONCATENATE("Left Scheme on ", TEXT('Member Info'!N52, "DD/MM/YYYY")),IF(OR(G55="",G55=0),"Error Detected, No rate entered",IF(E55=0,"",IF(F55="","Error Detected, No Pensionable pay",IF(AS55=1,"No Part Time Status Entered",IF(AR55=1,"No Part Time Hours Entered",IF(ISERROR(AD55)," Unknown Values entered.",IF(V55+W55&lt;1,"Acceptable",IF(T55+U55=200, "No Contributions Entered", IF(M55="","Error Detected, Choose reason&gt;",IF(Z55="1",IF(V55=1,"Please Enter Deemed Pensionable Pay","Add Any Relevant Details Above"),"Please Give Details Above"))))))))))),IF(OR(G55="",G55=0),"Error Detected, No rate entered",IF(E55=0,"",IF(F55="","Error Detected, No Pensionable pay",IF(AS55=1,"No Part Time Status Entered",IF(AR55=1,"No Part Time Hours Entered",IF(ISERROR(AD55)," Unknown Values entered.",IF(V55+W55&lt;1,"Acceptable",IF(T55+U55=200, "No Contributions Entered", IF(M55="","Error Detected, Choose reason&gt;",IF(Z55="1",IF(V55=1,"Please Enter Deemed Pensionable Pay","Add relevant Details Above"),"Please give details Above")))))))))))))</f>
        <v/>
      </c>
      <c r="M55" s="260"/>
      <c r="N55" s="91"/>
      <c r="O55" s="91" t="str">
        <f t="shared" si="1"/>
        <v/>
      </c>
      <c r="P55" s="94">
        <f t="shared" si="2"/>
        <v>0</v>
      </c>
      <c r="Q55" s="94">
        <f t="shared" si="2"/>
        <v>0</v>
      </c>
      <c r="R55" s="218">
        <f>(ROUND((F55/100*'Member Info'!$W$2), 2))</f>
        <v>0</v>
      </c>
      <c r="S55" s="218" t="e">
        <f t="shared" si="3"/>
        <v>#VALUE!</v>
      </c>
      <c r="T55" s="218" t="str">
        <f t="shared" si="4"/>
        <v/>
      </c>
      <c r="U55" s="227" t="str">
        <f t="shared" si="5"/>
        <v/>
      </c>
      <c r="V55" s="228" t="str">
        <f t="shared" si="6"/>
        <v/>
      </c>
      <c r="W55" s="228" t="str">
        <f t="shared" si="7"/>
        <v/>
      </c>
      <c r="X55" s="222">
        <f t="shared" si="8"/>
        <v>0</v>
      </c>
      <c r="Y55" s="110">
        <f t="shared" si="9"/>
        <v>0</v>
      </c>
      <c r="Z55" s="235" t="str">
        <f t="shared" si="10"/>
        <v/>
      </c>
      <c r="AA55" s="240" t="b">
        <f t="shared" si="11"/>
        <v>0</v>
      </c>
      <c r="AB55" s="235">
        <f t="shared" si="12"/>
        <v>0</v>
      </c>
      <c r="AC55" s="235">
        <f>IF('Member Info'!N52="",1,"")</f>
        <v>1</v>
      </c>
      <c r="AD55" s="243" t="e">
        <f t="shared" si="13"/>
        <v>#VALUE!</v>
      </c>
      <c r="AE55" s="130" t="str">
        <f t="shared" si="0"/>
        <v/>
      </c>
      <c r="AF55" s="124">
        <f t="shared" si="14"/>
        <v>1</v>
      </c>
      <c r="AG55" s="124" t="str">
        <f>IF('Member Info'!N52&lt;&gt;"",IF(AND('Member Info'!N52&lt;=$U$1,'Member Info'!N52&gt;=$T$1),1,0),"")</f>
        <v/>
      </c>
      <c r="AI55" s="124" t="b">
        <f t="shared" si="15"/>
        <v>0</v>
      </c>
      <c r="AJ55" s="124">
        <f t="shared" si="16"/>
        <v>0</v>
      </c>
      <c r="AL55" s="124">
        <f t="shared" si="17"/>
        <v>0</v>
      </c>
      <c r="AM55" s="124">
        <f>IF('Member Info'!F52&gt;$T$1,1,0)</f>
        <v>0</v>
      </c>
      <c r="AN55" s="124" t="b">
        <f>IF(ISERROR(T55),ERROR.TYPE(#REF!)=ERROR.TYPE(T55),FALSE)</f>
        <v>0</v>
      </c>
      <c r="AO55" s="124" t="b">
        <f>IF(ISERROR(U55),ERROR.TYPE(#REF!)=ERROR.TYPE(U55),FALSE)</f>
        <v>0</v>
      </c>
      <c r="AP55" s="124">
        <f>IF('Member Info'!F52&gt;'GP1 April 25'!$U$1,1,0)</f>
        <v>0</v>
      </c>
      <c r="AQ55" s="124">
        <f t="shared" si="18"/>
        <v>0</v>
      </c>
      <c r="AR55" s="124">
        <f t="shared" si="19"/>
        <v>0</v>
      </c>
      <c r="AS55" s="124">
        <f t="shared" si="20"/>
        <v>1</v>
      </c>
    </row>
    <row r="56" spans="1:50" x14ac:dyDescent="0.25">
      <c r="A56" s="4">
        <v>25</v>
      </c>
      <c r="B56" s="164">
        <f>'Member Info'!D53</f>
        <v>0</v>
      </c>
      <c r="C56" s="164">
        <f>'Member Info'!E53</f>
        <v>0</v>
      </c>
      <c r="D56" s="164" t="str">
        <f>'Member Info'!G53</f>
        <v/>
      </c>
      <c r="E56" s="165">
        <f>'Member Info'!B53</f>
        <v>0</v>
      </c>
      <c r="F56" s="242"/>
      <c r="G56" s="166" t="str">
        <f>IF(E56=0,"",('Member Info'!K53+'Member Info'!L53))</f>
        <v/>
      </c>
      <c r="H56" s="419"/>
      <c r="I56" s="419"/>
      <c r="J56" s="26"/>
      <c r="K56" s="26"/>
      <c r="L56" s="384" t="str">
        <f>IF(E56=0,"",IF('Member Info'!F53&gt;$U$1,CONCATENATE("Joined with practice on ", TEXT('Member Info'!F53, "DD/MM/YYYY")),IF('Member Info'!N53&lt;&gt;"",IF('Member Info'!N53&lt;$T$1,CONCATENATE("Left Scheme on ", TEXT('Member Info'!N53, "DD/MM/YYYY")),IF(OR(G56="",G56=0),"Error Detected, No rate entered",IF(E56=0,"",IF(F56="","Error Detected, No Pensionable pay",IF(AS56=1,"No Part Time Status Entered",IF(AR56=1,"No Part Time Hours Entered",IF(ISERROR(AD56)," Unknown Values entered.",IF(V56+W56&lt;1,"Acceptable",IF(T56+U56=200, "No Contributions Entered", IF(M56="","Error Detected, Choose reason&gt;",IF(Z56="1",IF(V56=1,"Please Enter Deemed Pensionable Pay","Add Any Relevant Details Above"),"Please Give Details Above"))))))))))),IF(OR(G56="",G56=0),"Error Detected, No rate entered",IF(E56=0,"",IF(F56="","Error Detected, No Pensionable pay",IF(AS56=1,"No Part Time Status Entered",IF(AR56=1,"No Part Time Hours Entered",IF(ISERROR(AD56)," Unknown Values entered.",IF(V56+W56&lt;1,"Acceptable",IF(T56+U56=200, "No Contributions Entered", IF(M56="","Error Detected, Choose reason&gt;",IF(Z56="1",IF(V56=1,"Please Enter Deemed Pensionable Pay","Add relevant Details Above"),"Please give details Above")))))))))))))</f>
        <v/>
      </c>
      <c r="M56" s="260"/>
      <c r="N56" s="91"/>
      <c r="O56" s="91" t="str">
        <f t="shared" si="1"/>
        <v/>
      </c>
      <c r="P56" s="94">
        <f t="shared" si="2"/>
        <v>0</v>
      </c>
      <c r="Q56" s="94">
        <f t="shared" si="2"/>
        <v>0</v>
      </c>
      <c r="R56" s="218">
        <f>(ROUND((F56/100*'Member Info'!$W$2), 2))</f>
        <v>0</v>
      </c>
      <c r="S56" s="218" t="e">
        <f t="shared" si="3"/>
        <v>#VALUE!</v>
      </c>
      <c r="T56" s="218" t="str">
        <f t="shared" si="4"/>
        <v/>
      </c>
      <c r="U56" s="227" t="str">
        <f t="shared" si="5"/>
        <v/>
      </c>
      <c r="V56" s="228" t="str">
        <f t="shared" si="6"/>
        <v/>
      </c>
      <c r="W56" s="228" t="str">
        <f t="shared" si="7"/>
        <v/>
      </c>
      <c r="X56" s="222">
        <f t="shared" si="8"/>
        <v>0</v>
      </c>
      <c r="Y56" s="110">
        <f t="shared" si="9"/>
        <v>0</v>
      </c>
      <c r="Z56" s="235" t="str">
        <f t="shared" si="10"/>
        <v/>
      </c>
      <c r="AA56" s="240" t="b">
        <f t="shared" si="11"/>
        <v>0</v>
      </c>
      <c r="AB56" s="235">
        <f t="shared" si="12"/>
        <v>0</v>
      </c>
      <c r="AC56" s="235">
        <f>IF('Member Info'!N53="",1,"")</f>
        <v>1</v>
      </c>
      <c r="AD56" s="243" t="e">
        <f t="shared" si="13"/>
        <v>#VALUE!</v>
      </c>
      <c r="AE56" s="130" t="str">
        <f t="shared" si="0"/>
        <v/>
      </c>
      <c r="AF56" s="124">
        <f t="shared" si="14"/>
        <v>1</v>
      </c>
      <c r="AG56" s="124" t="str">
        <f>IF('Member Info'!N53&lt;&gt;"",IF(AND('Member Info'!N53&lt;=$U$1,'Member Info'!N53&gt;=$T$1),1,0),"")</f>
        <v/>
      </c>
      <c r="AI56" s="124" t="b">
        <f t="shared" si="15"/>
        <v>0</v>
      </c>
      <c r="AJ56" s="124">
        <f t="shared" si="16"/>
        <v>0</v>
      </c>
      <c r="AL56" s="124">
        <f t="shared" si="17"/>
        <v>0</v>
      </c>
      <c r="AM56" s="124">
        <f>IF('Member Info'!F53&gt;$T$1,1,0)</f>
        <v>0</v>
      </c>
      <c r="AN56" s="124" t="b">
        <f>IF(ISERROR(T56),ERROR.TYPE(#REF!)=ERROR.TYPE(T56),FALSE)</f>
        <v>0</v>
      </c>
      <c r="AO56" s="124" t="b">
        <f>IF(ISERROR(U56),ERROR.TYPE(#REF!)=ERROR.TYPE(U56),FALSE)</f>
        <v>0</v>
      </c>
      <c r="AP56" s="124">
        <f>IF('Member Info'!F53&gt;'GP1 April 25'!$U$1,1,0)</f>
        <v>0</v>
      </c>
      <c r="AQ56" s="124">
        <f t="shared" si="18"/>
        <v>0</v>
      </c>
      <c r="AR56" s="124">
        <f t="shared" si="19"/>
        <v>0</v>
      </c>
      <c r="AS56" s="124">
        <f t="shared" si="20"/>
        <v>1</v>
      </c>
    </row>
    <row r="57" spans="1:50" x14ac:dyDescent="0.25">
      <c r="A57" s="4">
        <v>26</v>
      </c>
      <c r="B57" s="164">
        <f>'Member Info'!D54</f>
        <v>0</v>
      </c>
      <c r="C57" s="164">
        <f>'Member Info'!E54</f>
        <v>0</v>
      </c>
      <c r="D57" s="164" t="str">
        <f>'Member Info'!G54</f>
        <v/>
      </c>
      <c r="E57" s="165">
        <f>'Member Info'!B54</f>
        <v>0</v>
      </c>
      <c r="F57" s="242"/>
      <c r="G57" s="166" t="str">
        <f>IF(E57=0,"",('Member Info'!K54+'Member Info'!L54))</f>
        <v/>
      </c>
      <c r="H57" s="419"/>
      <c r="I57" s="419"/>
      <c r="J57" s="26"/>
      <c r="K57" s="26"/>
      <c r="L57" s="384" t="str">
        <f>IF(E57=0,"",IF('Member Info'!F54&gt;$U$1,CONCATENATE("Joined with practice on ", TEXT('Member Info'!F54, "DD/MM/YYYY")),IF('Member Info'!N54&lt;&gt;"",IF('Member Info'!N54&lt;$T$1,CONCATENATE("Left Scheme on ", TEXT('Member Info'!N54, "DD/MM/YYYY")),IF(OR(G57="",G57=0),"Error Detected, No rate entered",IF(E57=0,"",IF(F57="","Error Detected, No Pensionable pay",IF(AS57=1,"No Part Time Status Entered",IF(AR57=1,"No Part Time Hours Entered",IF(ISERROR(AD57)," Unknown Values entered.",IF(V57+W57&lt;1,"Acceptable",IF(T57+U57=200, "No Contributions Entered", IF(M57="","Error Detected, Choose reason&gt;",IF(Z57="1",IF(V57=1,"Please Enter Deemed Pensionable Pay","Add Any Relevant Details Above"),"Please Give Details Above"))))))))))),IF(OR(G57="",G57=0),"Error Detected, No rate entered",IF(E57=0,"",IF(F57="","Error Detected, No Pensionable pay",IF(AS57=1,"No Part Time Status Entered",IF(AR57=1,"No Part Time Hours Entered",IF(ISERROR(AD57)," Unknown Values entered.",IF(V57+W57&lt;1,"Acceptable",IF(T57+U57=200, "No Contributions Entered", IF(M57="","Error Detected, Choose reason&gt;",IF(Z57="1",IF(V57=1,"Please Enter Deemed Pensionable Pay","Add relevant Details Above"),"Please give details Above")))))))))))))</f>
        <v/>
      </c>
      <c r="M57" s="260"/>
      <c r="N57" s="91"/>
      <c r="O57" s="91" t="str">
        <f t="shared" si="1"/>
        <v/>
      </c>
      <c r="P57" s="94">
        <f t="shared" si="2"/>
        <v>0</v>
      </c>
      <c r="Q57" s="94">
        <f t="shared" si="2"/>
        <v>0</v>
      </c>
      <c r="R57" s="218">
        <f>(ROUND((F57/100*'Member Info'!$W$2), 2))</f>
        <v>0</v>
      </c>
      <c r="S57" s="218" t="e">
        <f t="shared" si="3"/>
        <v>#VALUE!</v>
      </c>
      <c r="T57" s="218" t="str">
        <f t="shared" si="4"/>
        <v/>
      </c>
      <c r="U57" s="227" t="str">
        <f t="shared" si="5"/>
        <v/>
      </c>
      <c r="V57" s="228" t="str">
        <f t="shared" si="6"/>
        <v/>
      </c>
      <c r="W57" s="228" t="str">
        <f t="shared" si="7"/>
        <v/>
      </c>
      <c r="X57" s="222">
        <f t="shared" si="8"/>
        <v>0</v>
      </c>
      <c r="Y57" s="110">
        <f t="shared" si="9"/>
        <v>0</v>
      </c>
      <c r="Z57" s="235" t="str">
        <f t="shared" si="10"/>
        <v/>
      </c>
      <c r="AA57" s="240" t="b">
        <f t="shared" si="11"/>
        <v>0</v>
      </c>
      <c r="AB57" s="235">
        <f t="shared" si="12"/>
        <v>0</v>
      </c>
      <c r="AC57" s="235">
        <f>IF('Member Info'!N54="",1,"")</f>
        <v>1</v>
      </c>
      <c r="AD57" s="243" t="e">
        <f t="shared" si="13"/>
        <v>#VALUE!</v>
      </c>
      <c r="AE57" s="130" t="str">
        <f t="shared" si="0"/>
        <v/>
      </c>
      <c r="AF57" s="124">
        <f t="shared" si="14"/>
        <v>1</v>
      </c>
      <c r="AG57" s="124" t="str">
        <f>IF('Member Info'!N54&lt;&gt;"",IF(AND('Member Info'!N54&lt;=$U$1,'Member Info'!N54&gt;=$T$1),1,0),"")</f>
        <v/>
      </c>
      <c r="AI57" s="124" t="b">
        <f t="shared" si="15"/>
        <v>0</v>
      </c>
      <c r="AJ57" s="124">
        <f t="shared" si="16"/>
        <v>0</v>
      </c>
      <c r="AL57" s="124">
        <f t="shared" si="17"/>
        <v>0</v>
      </c>
      <c r="AM57" s="124">
        <f>IF('Member Info'!F54&gt;$T$1,1,0)</f>
        <v>0</v>
      </c>
      <c r="AN57" s="124" t="b">
        <f>IF(ISERROR(T57),ERROR.TYPE(#REF!)=ERROR.TYPE(T57),FALSE)</f>
        <v>0</v>
      </c>
      <c r="AO57" s="124" t="b">
        <f>IF(ISERROR(U57),ERROR.TYPE(#REF!)=ERROR.TYPE(U57),FALSE)</f>
        <v>0</v>
      </c>
      <c r="AP57" s="124">
        <f>IF('Member Info'!F54&gt;'GP1 April 25'!$U$1,1,0)</f>
        <v>0</v>
      </c>
      <c r="AQ57" s="124">
        <f t="shared" si="18"/>
        <v>0</v>
      </c>
      <c r="AR57" s="124">
        <f t="shared" si="19"/>
        <v>0</v>
      </c>
      <c r="AS57" s="124">
        <f t="shared" si="20"/>
        <v>1</v>
      </c>
    </row>
    <row r="58" spans="1:50" x14ac:dyDescent="0.25">
      <c r="A58" s="4">
        <v>27</v>
      </c>
      <c r="B58" s="164">
        <f>'Member Info'!D55</f>
        <v>0</v>
      </c>
      <c r="C58" s="164">
        <f>'Member Info'!E55</f>
        <v>0</v>
      </c>
      <c r="D58" s="164" t="str">
        <f>'Member Info'!G55</f>
        <v/>
      </c>
      <c r="E58" s="165">
        <f>'Member Info'!B55</f>
        <v>0</v>
      </c>
      <c r="F58" s="242"/>
      <c r="G58" s="166" t="str">
        <f>IF(E58=0,"",('Member Info'!K55+'Member Info'!L55))</f>
        <v/>
      </c>
      <c r="H58" s="419"/>
      <c r="I58" s="419"/>
      <c r="J58" s="26"/>
      <c r="K58" s="26"/>
      <c r="L58" s="384" t="str">
        <f>IF(E58=0,"",IF('Member Info'!F55&gt;$U$1,CONCATENATE("Joined with practice on ", TEXT('Member Info'!F55, "DD/MM/YYYY")),IF('Member Info'!N55&lt;&gt;"",IF('Member Info'!N55&lt;$T$1,CONCATENATE("Left Scheme on ", TEXT('Member Info'!N55, "DD/MM/YYYY")),IF(OR(G58="",G58=0),"Error Detected, No rate entered",IF(E58=0,"",IF(F58="","Error Detected, No Pensionable pay",IF(AS58=1,"No Part Time Status Entered",IF(AR58=1,"No Part Time Hours Entered",IF(ISERROR(AD58)," Unknown Values entered.",IF(V58+W58&lt;1,"Acceptable",IF(T58+U58=200, "No Contributions Entered", IF(M58="","Error Detected, Choose reason&gt;",IF(Z58="1",IF(V58=1,"Please Enter Deemed Pensionable Pay","Add Any Relevant Details Above"),"Please Give Details Above"))))))))))),IF(OR(G58="",G58=0),"Error Detected, No rate entered",IF(E58=0,"",IF(F58="","Error Detected, No Pensionable pay",IF(AS58=1,"No Part Time Status Entered",IF(AR58=1,"No Part Time Hours Entered",IF(ISERROR(AD58)," Unknown Values entered.",IF(V58+W58&lt;1,"Acceptable",IF(T58+U58=200, "No Contributions Entered", IF(M58="","Error Detected, Choose reason&gt;",IF(Z58="1",IF(V58=1,"Please Enter Deemed Pensionable Pay","Add relevant Details Above"),"Please give details Above")))))))))))))</f>
        <v/>
      </c>
      <c r="M58" s="260"/>
      <c r="N58" s="91"/>
      <c r="O58" s="91" t="str">
        <f t="shared" si="1"/>
        <v/>
      </c>
      <c r="P58" s="94">
        <f t="shared" si="2"/>
        <v>0</v>
      </c>
      <c r="Q58" s="94">
        <f t="shared" si="2"/>
        <v>0</v>
      </c>
      <c r="R58" s="218">
        <f>(ROUND((F58/100*'Member Info'!$W$2), 2))</f>
        <v>0</v>
      </c>
      <c r="S58" s="218" t="e">
        <f t="shared" si="3"/>
        <v>#VALUE!</v>
      </c>
      <c r="T58" s="218" t="str">
        <f t="shared" si="4"/>
        <v/>
      </c>
      <c r="U58" s="227" t="str">
        <f t="shared" si="5"/>
        <v/>
      </c>
      <c r="V58" s="228" t="str">
        <f t="shared" si="6"/>
        <v/>
      </c>
      <c r="W58" s="228" t="str">
        <f t="shared" si="7"/>
        <v/>
      </c>
      <c r="X58" s="222">
        <f t="shared" si="8"/>
        <v>0</v>
      </c>
      <c r="Y58" s="110">
        <f t="shared" si="9"/>
        <v>0</v>
      </c>
      <c r="Z58" s="235" t="str">
        <f t="shared" si="10"/>
        <v/>
      </c>
      <c r="AA58" s="240" t="b">
        <f t="shared" si="11"/>
        <v>0</v>
      </c>
      <c r="AB58" s="235">
        <f t="shared" si="12"/>
        <v>0</v>
      </c>
      <c r="AC58" s="235">
        <f>IF('Member Info'!N55="",1,"")</f>
        <v>1</v>
      </c>
      <c r="AD58" s="243" t="e">
        <f t="shared" si="13"/>
        <v>#VALUE!</v>
      </c>
      <c r="AE58" s="130" t="str">
        <f t="shared" si="0"/>
        <v/>
      </c>
      <c r="AF58" s="124">
        <f t="shared" si="14"/>
        <v>1</v>
      </c>
      <c r="AG58" s="124" t="str">
        <f>IF('Member Info'!N55&lt;&gt;"",IF(AND('Member Info'!N55&lt;=$U$1,'Member Info'!N55&gt;=$T$1),1,0),"")</f>
        <v/>
      </c>
      <c r="AI58" s="124" t="b">
        <f t="shared" si="15"/>
        <v>0</v>
      </c>
      <c r="AJ58" s="124">
        <f t="shared" si="16"/>
        <v>0</v>
      </c>
      <c r="AL58" s="124">
        <f t="shared" si="17"/>
        <v>0</v>
      </c>
      <c r="AM58" s="124">
        <f>IF('Member Info'!F55&gt;$T$1,1,0)</f>
        <v>0</v>
      </c>
      <c r="AN58" s="124" t="b">
        <f>IF(ISERROR(T58),ERROR.TYPE(#REF!)=ERROR.TYPE(T58),FALSE)</f>
        <v>0</v>
      </c>
      <c r="AO58" s="124" t="b">
        <f>IF(ISERROR(U58),ERROR.TYPE(#REF!)=ERROR.TYPE(U58),FALSE)</f>
        <v>0</v>
      </c>
      <c r="AP58" s="124">
        <f>IF('Member Info'!F55&gt;'GP1 April 25'!$U$1,1,0)</f>
        <v>0</v>
      </c>
      <c r="AQ58" s="124">
        <f t="shared" si="18"/>
        <v>0</v>
      </c>
      <c r="AR58" s="124">
        <f t="shared" si="19"/>
        <v>0</v>
      </c>
      <c r="AS58" s="124">
        <f t="shared" si="20"/>
        <v>1</v>
      </c>
    </row>
    <row r="59" spans="1:50" x14ac:dyDescent="0.25">
      <c r="A59" s="4">
        <v>28</v>
      </c>
      <c r="B59" s="164">
        <f>'Member Info'!D56</f>
        <v>0</v>
      </c>
      <c r="C59" s="164">
        <f>'Member Info'!E56</f>
        <v>0</v>
      </c>
      <c r="D59" s="164" t="str">
        <f>'Member Info'!G56</f>
        <v/>
      </c>
      <c r="E59" s="165">
        <f>'Member Info'!B56</f>
        <v>0</v>
      </c>
      <c r="F59" s="242"/>
      <c r="G59" s="166" t="str">
        <f>IF(E59=0,"",('Member Info'!K56+'Member Info'!L56))</f>
        <v/>
      </c>
      <c r="H59" s="419"/>
      <c r="I59" s="419"/>
      <c r="J59" s="26"/>
      <c r="K59" s="26"/>
      <c r="L59" s="384" t="str">
        <f>IF(E59=0,"",IF('Member Info'!F56&gt;$U$1,CONCATENATE("Joined with practice on ", TEXT('Member Info'!F56, "DD/MM/YYYY")),IF('Member Info'!N56&lt;&gt;"",IF('Member Info'!N56&lt;$T$1,CONCATENATE("Left Scheme on ", TEXT('Member Info'!N56, "DD/MM/YYYY")),IF(OR(G59="",G59=0),"Error Detected, No rate entered",IF(E59=0,"",IF(F59="","Error Detected, No Pensionable pay",IF(AS59=1,"No Part Time Status Entered",IF(AR59=1,"No Part Time Hours Entered",IF(ISERROR(AD59)," Unknown Values entered.",IF(V59+W59&lt;1,"Acceptable",IF(T59+U59=200, "No Contributions Entered", IF(M59="","Error Detected, Choose reason&gt;",IF(Z59="1",IF(V59=1,"Please Enter Deemed Pensionable Pay","Add Any Relevant Details Above"),"Please Give Details Above"))))))))))),IF(OR(G59="",G59=0),"Error Detected, No rate entered",IF(E59=0,"",IF(F59="","Error Detected, No Pensionable pay",IF(AS59=1,"No Part Time Status Entered",IF(AR59=1,"No Part Time Hours Entered",IF(ISERROR(AD59)," Unknown Values entered.",IF(V59+W59&lt;1,"Acceptable",IF(T59+U59=200, "No Contributions Entered", IF(M59="","Error Detected, Choose reason&gt;",IF(Z59="1",IF(V59=1,"Please Enter Deemed Pensionable Pay","Add relevant Details Above"),"Please give details Above")))))))))))))</f>
        <v/>
      </c>
      <c r="M59" s="260"/>
      <c r="N59" s="91"/>
      <c r="O59" s="91" t="str">
        <f t="shared" si="1"/>
        <v/>
      </c>
      <c r="P59" s="94">
        <f t="shared" si="2"/>
        <v>0</v>
      </c>
      <c r="Q59" s="94">
        <f t="shared" si="2"/>
        <v>0</v>
      </c>
      <c r="R59" s="218">
        <f>(ROUND((F59/100*'Member Info'!$W$2), 2))</f>
        <v>0</v>
      </c>
      <c r="S59" s="218" t="e">
        <f t="shared" si="3"/>
        <v>#VALUE!</v>
      </c>
      <c r="T59" s="218" t="str">
        <f t="shared" si="4"/>
        <v/>
      </c>
      <c r="U59" s="227" t="str">
        <f t="shared" si="5"/>
        <v/>
      </c>
      <c r="V59" s="228" t="str">
        <f t="shared" si="6"/>
        <v/>
      </c>
      <c r="W59" s="228" t="str">
        <f t="shared" si="7"/>
        <v/>
      </c>
      <c r="X59" s="222">
        <f t="shared" si="8"/>
        <v>0</v>
      </c>
      <c r="Y59" s="110">
        <f t="shared" si="9"/>
        <v>0</v>
      </c>
      <c r="Z59" s="235" t="str">
        <f t="shared" si="10"/>
        <v/>
      </c>
      <c r="AA59" s="240" t="b">
        <f t="shared" si="11"/>
        <v>0</v>
      </c>
      <c r="AB59" s="235">
        <f t="shared" si="12"/>
        <v>0</v>
      </c>
      <c r="AC59" s="235">
        <f>IF('Member Info'!N56="",1,"")</f>
        <v>1</v>
      </c>
      <c r="AD59" s="243" t="e">
        <f t="shared" si="13"/>
        <v>#VALUE!</v>
      </c>
      <c r="AE59" s="130" t="str">
        <f t="shared" si="0"/>
        <v/>
      </c>
      <c r="AF59" s="124">
        <f t="shared" si="14"/>
        <v>1</v>
      </c>
      <c r="AG59" s="124" t="str">
        <f>IF('Member Info'!N56&lt;&gt;"",IF(AND('Member Info'!N56&lt;=$U$1,'Member Info'!N56&gt;=$T$1),1,0),"")</f>
        <v/>
      </c>
      <c r="AI59" s="124" t="b">
        <f t="shared" si="15"/>
        <v>0</v>
      </c>
      <c r="AJ59" s="124">
        <f t="shared" si="16"/>
        <v>0</v>
      </c>
      <c r="AL59" s="124">
        <f t="shared" si="17"/>
        <v>0</v>
      </c>
      <c r="AM59" s="124">
        <f>IF('Member Info'!F56&gt;$T$1,1,0)</f>
        <v>0</v>
      </c>
      <c r="AN59" s="124" t="b">
        <f>IF(ISERROR(T59),ERROR.TYPE(#REF!)=ERROR.TYPE(T59),FALSE)</f>
        <v>0</v>
      </c>
      <c r="AO59" s="124" t="b">
        <f>IF(ISERROR(U59),ERROR.TYPE(#REF!)=ERROR.TYPE(U59),FALSE)</f>
        <v>0</v>
      </c>
      <c r="AP59" s="124">
        <f>IF('Member Info'!F56&gt;'GP1 April 25'!$U$1,1,0)</f>
        <v>0</v>
      </c>
      <c r="AQ59" s="124">
        <f t="shared" si="18"/>
        <v>0</v>
      </c>
      <c r="AR59" s="124">
        <f t="shared" si="19"/>
        <v>0</v>
      </c>
      <c r="AS59" s="124">
        <f t="shared" si="20"/>
        <v>1</v>
      </c>
    </row>
    <row r="60" spans="1:50" x14ac:dyDescent="0.25">
      <c r="A60" s="4">
        <v>29</v>
      </c>
      <c r="B60" s="164">
        <f>'Member Info'!D57</f>
        <v>0</v>
      </c>
      <c r="C60" s="164">
        <f>'Member Info'!E57</f>
        <v>0</v>
      </c>
      <c r="D60" s="164" t="str">
        <f>'Member Info'!G57</f>
        <v/>
      </c>
      <c r="E60" s="165">
        <f>'Member Info'!B57</f>
        <v>0</v>
      </c>
      <c r="F60" s="242"/>
      <c r="G60" s="166" t="str">
        <f>IF(E60=0,"",('Member Info'!K57+'Member Info'!L57))</f>
        <v/>
      </c>
      <c r="H60" s="419"/>
      <c r="I60" s="419"/>
      <c r="J60" s="26"/>
      <c r="K60" s="26"/>
      <c r="L60" s="384" t="str">
        <f>IF(E60=0,"",IF('Member Info'!F57&gt;$U$1,CONCATENATE("Joined with practice on ", TEXT('Member Info'!F57, "DD/MM/YYYY")),IF('Member Info'!N57&lt;&gt;"",IF('Member Info'!N57&lt;$T$1,CONCATENATE("Left Scheme on ", TEXT('Member Info'!N57, "DD/MM/YYYY")),IF(OR(G60="",G60=0),"Error Detected, No rate entered",IF(E60=0,"",IF(F60="","Error Detected, No Pensionable pay",IF(AS60=1,"No Part Time Status Entered",IF(AR60=1,"No Part Time Hours Entered",IF(ISERROR(AD60)," Unknown Values entered.",IF(V60+W60&lt;1,"Acceptable",IF(T60+U60=200, "No Contributions Entered", IF(M60="","Error Detected, Choose reason&gt;",IF(Z60="1",IF(V60=1,"Please Enter Deemed Pensionable Pay","Add Any Relevant Details Above"),"Please Give Details Above"))))))))))),IF(OR(G60="",G60=0),"Error Detected, No rate entered",IF(E60=0,"",IF(F60="","Error Detected, No Pensionable pay",IF(AS60=1,"No Part Time Status Entered",IF(AR60=1,"No Part Time Hours Entered",IF(ISERROR(AD60)," Unknown Values entered.",IF(V60+W60&lt;1,"Acceptable",IF(T60+U60=200, "No Contributions Entered", IF(M60="","Error Detected, Choose reason&gt;",IF(Z60="1",IF(V60=1,"Please Enter Deemed Pensionable Pay","Add relevant Details Above"),"Please give details Above")))))))))))))</f>
        <v/>
      </c>
      <c r="M60" s="260"/>
      <c r="N60" s="91"/>
      <c r="O60" s="91" t="str">
        <f t="shared" si="1"/>
        <v/>
      </c>
      <c r="P60" s="94">
        <f t="shared" si="2"/>
        <v>0</v>
      </c>
      <c r="Q60" s="94">
        <f t="shared" si="2"/>
        <v>0</v>
      </c>
      <c r="R60" s="218">
        <f>(ROUND((F60/100*'Member Info'!$W$2), 2))</f>
        <v>0</v>
      </c>
      <c r="S60" s="218" t="e">
        <f t="shared" si="3"/>
        <v>#VALUE!</v>
      </c>
      <c r="T60" s="218" t="str">
        <f t="shared" si="4"/>
        <v/>
      </c>
      <c r="U60" s="227" t="str">
        <f t="shared" si="5"/>
        <v/>
      </c>
      <c r="V60" s="228" t="str">
        <f t="shared" si="6"/>
        <v/>
      </c>
      <c r="W60" s="228" t="str">
        <f t="shared" si="7"/>
        <v/>
      </c>
      <c r="X60" s="222">
        <f t="shared" si="8"/>
        <v>0</v>
      </c>
      <c r="Y60" s="110">
        <f t="shared" si="9"/>
        <v>0</v>
      </c>
      <c r="Z60" s="235" t="str">
        <f t="shared" si="10"/>
        <v/>
      </c>
      <c r="AA60" s="240" t="b">
        <f t="shared" si="11"/>
        <v>0</v>
      </c>
      <c r="AB60" s="235">
        <f t="shared" si="12"/>
        <v>0</v>
      </c>
      <c r="AC60" s="235">
        <f>IF('Member Info'!N57="",1,"")</f>
        <v>1</v>
      </c>
      <c r="AD60" s="243" t="e">
        <f t="shared" si="13"/>
        <v>#VALUE!</v>
      </c>
      <c r="AE60" s="130" t="str">
        <f t="shared" si="0"/>
        <v/>
      </c>
      <c r="AF60" s="124">
        <f t="shared" si="14"/>
        <v>1</v>
      </c>
      <c r="AG60" s="124" t="str">
        <f>IF('Member Info'!N57&lt;&gt;"",IF(AND('Member Info'!N57&lt;=$U$1,'Member Info'!N57&gt;=$T$1),1,0),"")</f>
        <v/>
      </c>
      <c r="AI60" s="124" t="b">
        <f t="shared" si="15"/>
        <v>0</v>
      </c>
      <c r="AJ60" s="124">
        <f t="shared" si="16"/>
        <v>0</v>
      </c>
      <c r="AL60" s="124">
        <f t="shared" si="17"/>
        <v>0</v>
      </c>
      <c r="AM60" s="124">
        <f>IF('Member Info'!F57&gt;$T$1,1,0)</f>
        <v>0</v>
      </c>
      <c r="AN60" s="124" t="b">
        <f>IF(ISERROR(T60),ERROR.TYPE(#REF!)=ERROR.TYPE(T60),FALSE)</f>
        <v>0</v>
      </c>
      <c r="AO60" s="124" t="b">
        <f>IF(ISERROR(U60),ERROR.TYPE(#REF!)=ERROR.TYPE(U60),FALSE)</f>
        <v>0</v>
      </c>
      <c r="AP60" s="124">
        <f>IF('Member Info'!F57&gt;'GP1 April 25'!$U$1,1,0)</f>
        <v>0</v>
      </c>
      <c r="AQ60" s="124">
        <f t="shared" si="18"/>
        <v>0</v>
      </c>
      <c r="AR60" s="124">
        <f t="shared" si="19"/>
        <v>0</v>
      </c>
      <c r="AS60" s="124">
        <f t="shared" si="20"/>
        <v>1</v>
      </c>
    </row>
    <row r="61" spans="1:50" x14ac:dyDescent="0.25">
      <c r="A61" s="4">
        <v>30</v>
      </c>
      <c r="B61" s="164">
        <f>'Member Info'!D58</f>
        <v>0</v>
      </c>
      <c r="C61" s="164">
        <f>'Member Info'!E58</f>
        <v>0</v>
      </c>
      <c r="D61" s="164" t="str">
        <f>'Member Info'!G58</f>
        <v/>
      </c>
      <c r="E61" s="165">
        <f>'Member Info'!B58</f>
        <v>0</v>
      </c>
      <c r="F61" s="242"/>
      <c r="G61" s="166" t="str">
        <f>IF(E61=0,"",('Member Info'!K58+'Member Info'!L58))</f>
        <v/>
      </c>
      <c r="H61" s="419"/>
      <c r="I61" s="419"/>
      <c r="J61" s="26"/>
      <c r="K61" s="26"/>
      <c r="L61" s="384" t="str">
        <f>IF(E61=0,"",IF('Member Info'!F58&gt;$U$1,CONCATENATE("Joined with practice on ", TEXT('Member Info'!F58, "DD/MM/YYYY")),IF('Member Info'!N58&lt;&gt;"",IF('Member Info'!N58&lt;$T$1,CONCATENATE("Left Scheme on ", TEXT('Member Info'!N58, "DD/MM/YYYY")),IF(OR(G61="",G61=0),"Error Detected, No rate entered",IF(E61=0,"",IF(F61="","Error Detected, No Pensionable pay",IF(AS61=1,"No Part Time Status Entered",IF(AR61=1,"No Part Time Hours Entered",IF(ISERROR(AD61)," Unknown Values entered.",IF(V61+W61&lt;1,"Acceptable",IF(T61+U61=200, "No Contributions Entered", IF(M61="","Error Detected, Choose reason&gt;",IF(Z61="1",IF(V61=1,"Please Enter Deemed Pensionable Pay","Add Any Relevant Details Above"),"Please Give Details Above"))))))))))),IF(OR(G61="",G61=0),"Error Detected, No rate entered",IF(E61=0,"",IF(F61="","Error Detected, No Pensionable pay",IF(AS61=1,"No Part Time Status Entered",IF(AR61=1,"No Part Time Hours Entered",IF(ISERROR(AD61)," Unknown Values entered.",IF(V61+W61&lt;1,"Acceptable",IF(T61+U61=200, "No Contributions Entered", IF(M61="","Error Detected, Choose reason&gt;",IF(Z61="1",IF(V61=1,"Please Enter Deemed Pensionable Pay","Add relevant Details Above"),"Please give details Above")))))))))))))</f>
        <v/>
      </c>
      <c r="M61" s="260"/>
      <c r="N61" s="91"/>
      <c r="O61" s="91" t="str">
        <f t="shared" si="1"/>
        <v/>
      </c>
      <c r="P61" s="94">
        <f t="shared" si="2"/>
        <v>0</v>
      </c>
      <c r="Q61" s="94">
        <f t="shared" si="2"/>
        <v>0</v>
      </c>
      <c r="R61" s="218">
        <f>(ROUND((F61/100*'Member Info'!$W$2), 2))</f>
        <v>0</v>
      </c>
      <c r="S61" s="218" t="e">
        <f t="shared" si="3"/>
        <v>#VALUE!</v>
      </c>
      <c r="T61" s="218" t="str">
        <f t="shared" si="4"/>
        <v/>
      </c>
      <c r="U61" s="227" t="str">
        <f t="shared" si="5"/>
        <v/>
      </c>
      <c r="V61" s="228" t="str">
        <f t="shared" si="6"/>
        <v/>
      </c>
      <c r="W61" s="228" t="str">
        <f t="shared" si="7"/>
        <v/>
      </c>
      <c r="X61" s="222">
        <f t="shared" si="8"/>
        <v>0</v>
      </c>
      <c r="Y61" s="110">
        <f t="shared" si="9"/>
        <v>0</v>
      </c>
      <c r="Z61" s="235" t="str">
        <f t="shared" si="10"/>
        <v/>
      </c>
      <c r="AA61" s="240" t="b">
        <f t="shared" si="11"/>
        <v>0</v>
      </c>
      <c r="AB61" s="235">
        <f t="shared" si="12"/>
        <v>0</v>
      </c>
      <c r="AC61" s="235">
        <f>IF('Member Info'!N58="",1,"")</f>
        <v>1</v>
      </c>
      <c r="AD61" s="243" t="e">
        <f t="shared" si="13"/>
        <v>#VALUE!</v>
      </c>
      <c r="AE61" s="130" t="str">
        <f t="shared" si="0"/>
        <v/>
      </c>
      <c r="AF61" s="124">
        <f t="shared" si="14"/>
        <v>1</v>
      </c>
      <c r="AG61" s="124" t="str">
        <f>IF('Member Info'!N58&lt;&gt;"",IF(AND('Member Info'!N58&lt;=$U$1,'Member Info'!N58&gt;=$T$1),1,0),"")</f>
        <v/>
      </c>
      <c r="AI61" s="124" t="b">
        <f t="shared" si="15"/>
        <v>0</v>
      </c>
      <c r="AJ61" s="124">
        <f t="shared" si="16"/>
        <v>0</v>
      </c>
      <c r="AL61" s="124">
        <f t="shared" si="17"/>
        <v>0</v>
      </c>
      <c r="AM61" s="124">
        <f>IF('Member Info'!F58&gt;$T$1,1,0)</f>
        <v>0</v>
      </c>
      <c r="AN61" s="124" t="b">
        <f>IF(ISERROR(T61),ERROR.TYPE(#REF!)=ERROR.TYPE(T61),FALSE)</f>
        <v>0</v>
      </c>
      <c r="AO61" s="124" t="b">
        <f>IF(ISERROR(U61),ERROR.TYPE(#REF!)=ERROR.TYPE(U61),FALSE)</f>
        <v>0</v>
      </c>
      <c r="AP61" s="124">
        <f>IF('Member Info'!F58&gt;'GP1 April 25'!$U$1,1,0)</f>
        <v>0</v>
      </c>
      <c r="AQ61" s="124">
        <f t="shared" si="18"/>
        <v>0</v>
      </c>
      <c r="AR61" s="124">
        <f t="shared" si="19"/>
        <v>0</v>
      </c>
      <c r="AS61" s="124">
        <f t="shared" si="20"/>
        <v>1</v>
      </c>
    </row>
    <row r="62" spans="1:50" x14ac:dyDescent="0.25">
      <c r="A62" s="4">
        <v>31</v>
      </c>
      <c r="B62" s="164">
        <f>'Member Info'!D59</f>
        <v>0</v>
      </c>
      <c r="C62" s="164">
        <f>'Member Info'!E59</f>
        <v>0</v>
      </c>
      <c r="D62" s="164" t="str">
        <f>'Member Info'!G59</f>
        <v/>
      </c>
      <c r="E62" s="165">
        <f>'Member Info'!B59</f>
        <v>0</v>
      </c>
      <c r="F62" s="242"/>
      <c r="G62" s="166" t="str">
        <f>IF(E62=0,"",('Member Info'!K59+'Member Info'!L59))</f>
        <v/>
      </c>
      <c r="H62" s="419"/>
      <c r="I62" s="419"/>
      <c r="J62" s="26"/>
      <c r="K62" s="26"/>
      <c r="L62" s="384" t="str">
        <f>IF(E62=0,"",IF('Member Info'!F59&gt;$U$1,CONCATENATE("Joined with practice on ", TEXT('Member Info'!F59, "DD/MM/YYYY")),IF('Member Info'!N59&lt;&gt;"",IF('Member Info'!N59&lt;$T$1,CONCATENATE("Left Scheme on ", TEXT('Member Info'!N59, "DD/MM/YYYY")),IF(OR(G62="",G62=0),"Error Detected, No rate entered",IF(E62=0,"",IF(F62="","Error Detected, No Pensionable pay",IF(AS62=1,"No Part Time Status Entered",IF(AR62=1,"No Part Time Hours Entered",IF(ISERROR(AD62)," Unknown Values entered.",IF(V62+W62&lt;1,"Acceptable",IF(T62+U62=200, "No Contributions Entered", IF(M62="","Error Detected, Choose reason&gt;",IF(Z62="1",IF(V62=1,"Please Enter Deemed Pensionable Pay","Add Any Relevant Details Above"),"Please Give Details Above"))))))))))),IF(OR(G62="",G62=0),"Error Detected, No rate entered",IF(E62=0,"",IF(F62="","Error Detected, No Pensionable pay",IF(AS62=1,"No Part Time Status Entered",IF(AR62=1,"No Part Time Hours Entered",IF(ISERROR(AD62)," Unknown Values entered.",IF(V62+W62&lt;1,"Acceptable",IF(T62+U62=200, "No Contributions Entered", IF(M62="","Error Detected, Choose reason&gt;",IF(Z62="1",IF(V62=1,"Please Enter Deemed Pensionable Pay","Add relevant Details Above"),"Please give details Above")))))))))))))</f>
        <v/>
      </c>
      <c r="M62" s="260"/>
      <c r="N62" s="91"/>
      <c r="O62" s="91" t="str">
        <f t="shared" si="1"/>
        <v/>
      </c>
      <c r="P62" s="94">
        <f t="shared" si="2"/>
        <v>0</v>
      </c>
      <c r="Q62" s="94">
        <f t="shared" si="2"/>
        <v>0</v>
      </c>
      <c r="R62" s="218">
        <f>(ROUND((F62/100*'Member Info'!$W$2), 2))</f>
        <v>0</v>
      </c>
      <c r="S62" s="218" t="e">
        <f t="shared" si="3"/>
        <v>#VALUE!</v>
      </c>
      <c r="T62" s="218" t="str">
        <f t="shared" si="4"/>
        <v/>
      </c>
      <c r="U62" s="227" t="str">
        <f t="shared" si="5"/>
        <v/>
      </c>
      <c r="V62" s="228" t="str">
        <f t="shared" si="6"/>
        <v/>
      </c>
      <c r="W62" s="228" t="str">
        <f t="shared" si="7"/>
        <v/>
      </c>
      <c r="X62" s="222">
        <f t="shared" si="8"/>
        <v>0</v>
      </c>
      <c r="Y62" s="110">
        <f t="shared" si="9"/>
        <v>0</v>
      </c>
      <c r="Z62" s="235" t="str">
        <f t="shared" si="10"/>
        <v/>
      </c>
      <c r="AA62" s="240" t="b">
        <f t="shared" si="11"/>
        <v>0</v>
      </c>
      <c r="AB62" s="235">
        <f t="shared" si="12"/>
        <v>0</v>
      </c>
      <c r="AC62" s="235">
        <f>IF('Member Info'!N59="",1,"")</f>
        <v>1</v>
      </c>
      <c r="AD62" s="243" t="e">
        <f t="shared" si="13"/>
        <v>#VALUE!</v>
      </c>
      <c r="AE62" s="130" t="str">
        <f t="shared" si="0"/>
        <v/>
      </c>
      <c r="AF62" s="124">
        <f t="shared" si="14"/>
        <v>1</v>
      </c>
      <c r="AG62" s="124" t="str">
        <f>IF('Member Info'!N59&lt;&gt;"",IF(AND('Member Info'!N59&lt;=$U$1,'Member Info'!N59&gt;=$T$1),1,0),"")</f>
        <v/>
      </c>
      <c r="AI62" s="124" t="b">
        <f t="shared" si="15"/>
        <v>0</v>
      </c>
      <c r="AJ62" s="124">
        <f t="shared" si="16"/>
        <v>0</v>
      </c>
      <c r="AL62" s="124">
        <f t="shared" si="17"/>
        <v>0</v>
      </c>
      <c r="AM62" s="124">
        <f>IF('Member Info'!F59&gt;$T$1,1,0)</f>
        <v>0</v>
      </c>
      <c r="AN62" s="124" t="b">
        <f>IF(ISERROR(T62),ERROR.TYPE(#REF!)=ERROR.TYPE(T62),FALSE)</f>
        <v>0</v>
      </c>
      <c r="AO62" s="124" t="b">
        <f>IF(ISERROR(U62),ERROR.TYPE(#REF!)=ERROR.TYPE(U62),FALSE)</f>
        <v>0</v>
      </c>
      <c r="AP62" s="124">
        <f>IF('Member Info'!F59&gt;'GP1 April 25'!$U$1,1,0)</f>
        <v>0</v>
      </c>
      <c r="AQ62" s="124">
        <f t="shared" si="18"/>
        <v>0</v>
      </c>
      <c r="AR62" s="124">
        <f t="shared" si="19"/>
        <v>0</v>
      </c>
      <c r="AS62" s="124">
        <f t="shared" si="20"/>
        <v>1</v>
      </c>
    </row>
    <row r="63" spans="1:50" x14ac:dyDescent="0.25">
      <c r="A63" s="4">
        <v>32</v>
      </c>
      <c r="B63" s="164">
        <f>'Member Info'!D60</f>
        <v>0</v>
      </c>
      <c r="C63" s="164">
        <f>'Member Info'!E60</f>
        <v>0</v>
      </c>
      <c r="D63" s="164" t="str">
        <f>'Member Info'!G60</f>
        <v/>
      </c>
      <c r="E63" s="165">
        <f>'Member Info'!B60</f>
        <v>0</v>
      </c>
      <c r="F63" s="242"/>
      <c r="G63" s="166" t="str">
        <f>IF(E63=0,"",('Member Info'!K60+'Member Info'!L60))</f>
        <v/>
      </c>
      <c r="H63" s="419"/>
      <c r="I63" s="419"/>
      <c r="J63" s="26"/>
      <c r="K63" s="26"/>
      <c r="L63" s="384" t="str">
        <f>IF(E63=0,"",IF('Member Info'!F60&gt;$U$1,CONCATENATE("Joined with practice on ", TEXT('Member Info'!F60, "DD/MM/YYYY")),IF('Member Info'!N60&lt;&gt;"",IF('Member Info'!N60&lt;$T$1,CONCATENATE("Left Scheme on ", TEXT('Member Info'!N60, "DD/MM/YYYY")),IF(OR(G63="",G63=0),"Error Detected, No rate entered",IF(E63=0,"",IF(F63="","Error Detected, No Pensionable pay",IF(AS63=1,"No Part Time Status Entered",IF(AR63=1,"No Part Time Hours Entered",IF(ISERROR(AD63)," Unknown Values entered.",IF(V63+W63&lt;1,"Acceptable",IF(T63+U63=200, "No Contributions Entered", IF(M63="","Error Detected, Choose reason&gt;",IF(Z63="1",IF(V63=1,"Please Enter Deemed Pensionable Pay","Add Any Relevant Details Above"),"Please Give Details Above"))))))))))),IF(OR(G63="",G63=0),"Error Detected, No rate entered",IF(E63=0,"",IF(F63="","Error Detected, No Pensionable pay",IF(AS63=1,"No Part Time Status Entered",IF(AR63=1,"No Part Time Hours Entered",IF(ISERROR(AD63)," Unknown Values entered.",IF(V63+W63&lt;1,"Acceptable",IF(T63+U63=200, "No Contributions Entered", IF(M63="","Error Detected, Choose reason&gt;",IF(Z63="1",IF(V63=1,"Please Enter Deemed Pensionable Pay","Add relevant Details Above"),"Please give details Above")))))))))))))</f>
        <v/>
      </c>
      <c r="M63" s="260"/>
      <c r="N63" s="91"/>
      <c r="O63" s="91" t="str">
        <f t="shared" si="1"/>
        <v/>
      </c>
      <c r="P63" s="94">
        <f t="shared" si="2"/>
        <v>0</v>
      </c>
      <c r="Q63" s="94">
        <f t="shared" si="2"/>
        <v>0</v>
      </c>
      <c r="R63" s="218">
        <f>(ROUND((F63/100*'Member Info'!$W$2), 2))</f>
        <v>0</v>
      </c>
      <c r="S63" s="218" t="e">
        <f t="shared" si="3"/>
        <v>#VALUE!</v>
      </c>
      <c r="T63" s="218" t="str">
        <f t="shared" si="4"/>
        <v/>
      </c>
      <c r="U63" s="227" t="str">
        <f t="shared" si="5"/>
        <v/>
      </c>
      <c r="V63" s="228" t="str">
        <f t="shared" si="6"/>
        <v/>
      </c>
      <c r="W63" s="228" t="str">
        <f t="shared" si="7"/>
        <v/>
      </c>
      <c r="X63" s="222">
        <f t="shared" si="8"/>
        <v>0</v>
      </c>
      <c r="Y63" s="110">
        <f t="shared" si="9"/>
        <v>0</v>
      </c>
      <c r="Z63" s="235" t="str">
        <f t="shared" si="10"/>
        <v/>
      </c>
      <c r="AA63" s="240" t="b">
        <f t="shared" si="11"/>
        <v>0</v>
      </c>
      <c r="AB63" s="235">
        <f t="shared" si="12"/>
        <v>0</v>
      </c>
      <c r="AC63" s="235">
        <f>IF('Member Info'!N60="",1,"")</f>
        <v>1</v>
      </c>
      <c r="AD63" s="243" t="e">
        <f t="shared" si="13"/>
        <v>#VALUE!</v>
      </c>
      <c r="AE63" s="130" t="str">
        <f t="shared" si="0"/>
        <v/>
      </c>
      <c r="AF63" s="124">
        <f t="shared" si="14"/>
        <v>1</v>
      </c>
      <c r="AG63" s="124" t="str">
        <f>IF('Member Info'!N60&lt;&gt;"",IF(AND('Member Info'!N60&lt;=$U$1,'Member Info'!N60&gt;=$T$1),1,0),"")</f>
        <v/>
      </c>
      <c r="AI63" s="124" t="b">
        <f t="shared" si="15"/>
        <v>0</v>
      </c>
      <c r="AJ63" s="124">
        <f t="shared" si="16"/>
        <v>0</v>
      </c>
      <c r="AL63" s="124">
        <f t="shared" si="17"/>
        <v>0</v>
      </c>
      <c r="AM63" s="124">
        <f>IF('Member Info'!F60&gt;$T$1,1,0)</f>
        <v>0</v>
      </c>
      <c r="AN63" s="124" t="b">
        <f>IF(ISERROR(T63),ERROR.TYPE(#REF!)=ERROR.TYPE(T63),FALSE)</f>
        <v>0</v>
      </c>
      <c r="AO63" s="124" t="b">
        <f>IF(ISERROR(U63),ERROR.TYPE(#REF!)=ERROR.TYPE(U63),FALSE)</f>
        <v>0</v>
      </c>
      <c r="AP63" s="124">
        <f>IF('Member Info'!F60&gt;'GP1 April 25'!$U$1,1,0)</f>
        <v>0</v>
      </c>
      <c r="AQ63" s="124">
        <f t="shared" si="18"/>
        <v>0</v>
      </c>
      <c r="AR63" s="124">
        <f t="shared" si="19"/>
        <v>0</v>
      </c>
      <c r="AS63" s="124">
        <f t="shared" si="20"/>
        <v>1</v>
      </c>
    </row>
    <row r="64" spans="1:50" x14ac:dyDescent="0.25">
      <c r="A64" s="4">
        <v>33</v>
      </c>
      <c r="B64" s="164">
        <f>'Member Info'!D61</f>
        <v>0</v>
      </c>
      <c r="C64" s="164">
        <f>'Member Info'!E61</f>
        <v>0</v>
      </c>
      <c r="D64" s="164" t="str">
        <f>'Member Info'!G61</f>
        <v/>
      </c>
      <c r="E64" s="165">
        <f>'Member Info'!B61</f>
        <v>0</v>
      </c>
      <c r="F64" s="242"/>
      <c r="G64" s="166" t="str">
        <f>IF(E64=0,"",('Member Info'!K61+'Member Info'!L61))</f>
        <v/>
      </c>
      <c r="H64" s="419"/>
      <c r="I64" s="419"/>
      <c r="J64" s="26"/>
      <c r="K64" s="26"/>
      <c r="L64" s="384" t="str">
        <f>IF(E64=0,"",IF('Member Info'!F61&gt;$U$1,CONCATENATE("Joined with practice on ", TEXT('Member Info'!F61, "DD/MM/YYYY")),IF('Member Info'!N61&lt;&gt;"",IF('Member Info'!N61&lt;$T$1,CONCATENATE("Left Scheme on ", TEXT('Member Info'!N61, "DD/MM/YYYY")),IF(OR(G64="",G64=0),"Error Detected, No rate entered",IF(E64=0,"",IF(F64="","Error Detected, No Pensionable pay",IF(AS64=1,"No Part Time Status Entered",IF(AR64=1,"No Part Time Hours Entered",IF(ISERROR(AD64)," Unknown Values entered.",IF(V64+W64&lt;1,"Acceptable",IF(T64+U64=200, "No Contributions Entered", IF(M64="","Error Detected, Choose reason&gt;",IF(Z64="1",IF(V64=1,"Please Enter Deemed Pensionable Pay","Add Any Relevant Details Above"),"Please Give Details Above"))))))))))),IF(OR(G64="",G64=0),"Error Detected, No rate entered",IF(E64=0,"",IF(F64="","Error Detected, No Pensionable pay",IF(AS64=1,"No Part Time Status Entered",IF(AR64=1,"No Part Time Hours Entered",IF(ISERROR(AD64)," Unknown Values entered.",IF(V64+W64&lt;1,"Acceptable",IF(T64+U64=200, "No Contributions Entered", IF(M64="","Error Detected, Choose reason&gt;",IF(Z64="1",IF(V64=1,"Please Enter Deemed Pensionable Pay","Add relevant Details Above"),"Please give details Above")))))))))))))</f>
        <v/>
      </c>
      <c r="M64" s="260"/>
      <c r="N64" s="91"/>
      <c r="O64" s="91" t="str">
        <f t="shared" si="1"/>
        <v/>
      </c>
      <c r="P64" s="94">
        <f t="shared" si="2"/>
        <v>0</v>
      </c>
      <c r="Q64" s="94">
        <f t="shared" si="2"/>
        <v>0</v>
      </c>
      <c r="R64" s="218">
        <f>(ROUND((F64/100*'Member Info'!$W$2), 2))</f>
        <v>0</v>
      </c>
      <c r="S64" s="218" t="e">
        <f t="shared" si="3"/>
        <v>#VALUE!</v>
      </c>
      <c r="T64" s="218" t="str">
        <f t="shared" si="4"/>
        <v/>
      </c>
      <c r="U64" s="227" t="str">
        <f t="shared" si="5"/>
        <v/>
      </c>
      <c r="V64" s="228" t="str">
        <f t="shared" si="6"/>
        <v/>
      </c>
      <c r="W64" s="228" t="str">
        <f t="shared" si="7"/>
        <v/>
      </c>
      <c r="X64" s="222">
        <f t="shared" si="8"/>
        <v>0</v>
      </c>
      <c r="Y64" s="110">
        <f t="shared" si="9"/>
        <v>0</v>
      </c>
      <c r="Z64" s="235" t="str">
        <f t="shared" si="10"/>
        <v/>
      </c>
      <c r="AA64" s="240" t="b">
        <f t="shared" si="11"/>
        <v>0</v>
      </c>
      <c r="AB64" s="235">
        <f t="shared" si="12"/>
        <v>0</v>
      </c>
      <c r="AC64" s="235">
        <f>IF('Member Info'!N61="",1,"")</f>
        <v>1</v>
      </c>
      <c r="AD64" s="243" t="e">
        <f t="shared" si="13"/>
        <v>#VALUE!</v>
      </c>
      <c r="AE64" s="130" t="str">
        <f t="shared" si="0"/>
        <v/>
      </c>
      <c r="AF64" s="124">
        <f t="shared" si="14"/>
        <v>1</v>
      </c>
      <c r="AG64" s="124" t="str">
        <f>IF('Member Info'!N61&lt;&gt;"",IF(AND('Member Info'!N61&lt;=$U$1,'Member Info'!N61&gt;=$T$1),1,0),"")</f>
        <v/>
      </c>
      <c r="AI64" s="124" t="b">
        <f t="shared" si="15"/>
        <v>0</v>
      </c>
      <c r="AJ64" s="124">
        <f t="shared" si="16"/>
        <v>0</v>
      </c>
      <c r="AL64" s="124">
        <f t="shared" si="17"/>
        <v>0</v>
      </c>
      <c r="AM64" s="124">
        <f>IF('Member Info'!F61&gt;$T$1,1,0)</f>
        <v>0</v>
      </c>
      <c r="AN64" s="124" t="b">
        <f>IF(ISERROR(T64),ERROR.TYPE(#REF!)=ERROR.TYPE(T64),FALSE)</f>
        <v>0</v>
      </c>
      <c r="AO64" s="124" t="b">
        <f>IF(ISERROR(U64),ERROR.TYPE(#REF!)=ERROR.TYPE(U64),FALSE)</f>
        <v>0</v>
      </c>
      <c r="AP64" s="124">
        <f>IF('Member Info'!F61&gt;'GP1 April 25'!$U$1,1,0)</f>
        <v>0</v>
      </c>
      <c r="AQ64" s="124">
        <f t="shared" si="18"/>
        <v>0</v>
      </c>
      <c r="AR64" s="124">
        <f t="shared" si="19"/>
        <v>0</v>
      </c>
      <c r="AS64" s="124">
        <f t="shared" si="20"/>
        <v>1</v>
      </c>
    </row>
    <row r="65" spans="1:45" x14ac:dyDescent="0.25">
      <c r="A65" s="4">
        <v>34</v>
      </c>
      <c r="B65" s="164">
        <f>'Member Info'!D62</f>
        <v>0</v>
      </c>
      <c r="C65" s="164">
        <f>'Member Info'!E62</f>
        <v>0</v>
      </c>
      <c r="D65" s="164" t="str">
        <f>'Member Info'!G62</f>
        <v/>
      </c>
      <c r="E65" s="165">
        <f>'Member Info'!B62</f>
        <v>0</v>
      </c>
      <c r="F65" s="242"/>
      <c r="G65" s="166" t="str">
        <f>IF(E65=0,"",('Member Info'!K62+'Member Info'!L62))</f>
        <v/>
      </c>
      <c r="H65" s="419"/>
      <c r="I65" s="419"/>
      <c r="J65" s="26"/>
      <c r="K65" s="26"/>
      <c r="L65" s="384" t="str">
        <f>IF(E65=0,"",IF('Member Info'!F62&gt;$U$1,CONCATENATE("Joined with practice on ", TEXT('Member Info'!F62, "DD/MM/YYYY")),IF('Member Info'!N62&lt;&gt;"",IF('Member Info'!N62&lt;$T$1,CONCATENATE("Left Scheme on ", TEXT('Member Info'!N62, "DD/MM/YYYY")),IF(OR(G65="",G65=0),"Error Detected, No rate entered",IF(E65=0,"",IF(F65="","Error Detected, No Pensionable pay",IF(AS65=1,"No Part Time Status Entered",IF(AR65=1,"No Part Time Hours Entered",IF(ISERROR(AD65)," Unknown Values entered.",IF(V65+W65&lt;1,"Acceptable",IF(T65+U65=200, "No Contributions Entered", IF(M65="","Error Detected, Choose reason&gt;",IF(Z65="1",IF(V65=1,"Please Enter Deemed Pensionable Pay","Add Any Relevant Details Above"),"Please Give Details Above"))))))))))),IF(OR(G65="",G65=0),"Error Detected, No rate entered",IF(E65=0,"",IF(F65="","Error Detected, No Pensionable pay",IF(AS65=1,"No Part Time Status Entered",IF(AR65=1,"No Part Time Hours Entered",IF(ISERROR(AD65)," Unknown Values entered.",IF(V65+W65&lt;1,"Acceptable",IF(T65+U65=200, "No Contributions Entered", IF(M65="","Error Detected, Choose reason&gt;",IF(Z65="1",IF(V65=1,"Please Enter Deemed Pensionable Pay","Add relevant Details Above"),"Please give details Above")))))))))))))</f>
        <v/>
      </c>
      <c r="M65" s="260"/>
      <c r="N65" s="91"/>
      <c r="O65" s="91" t="str">
        <f t="shared" si="1"/>
        <v/>
      </c>
      <c r="P65" s="94">
        <f t="shared" si="2"/>
        <v>0</v>
      </c>
      <c r="Q65" s="94">
        <f t="shared" si="2"/>
        <v>0</v>
      </c>
      <c r="R65" s="218">
        <f>(ROUND((F65/100*'Member Info'!$W$2), 2))</f>
        <v>0</v>
      </c>
      <c r="S65" s="218" t="e">
        <f t="shared" si="3"/>
        <v>#VALUE!</v>
      </c>
      <c r="T65" s="218" t="str">
        <f t="shared" si="4"/>
        <v/>
      </c>
      <c r="U65" s="227" t="str">
        <f t="shared" si="5"/>
        <v/>
      </c>
      <c r="V65" s="228" t="str">
        <f t="shared" si="6"/>
        <v/>
      </c>
      <c r="W65" s="228" t="str">
        <f t="shared" si="7"/>
        <v/>
      </c>
      <c r="X65" s="222">
        <f t="shared" si="8"/>
        <v>0</v>
      </c>
      <c r="Y65" s="110">
        <f t="shared" si="9"/>
        <v>0</v>
      </c>
      <c r="Z65" s="235" t="str">
        <f t="shared" si="10"/>
        <v/>
      </c>
      <c r="AA65" s="240" t="b">
        <f t="shared" si="11"/>
        <v>0</v>
      </c>
      <c r="AB65" s="235">
        <f t="shared" si="12"/>
        <v>0</v>
      </c>
      <c r="AC65" s="235">
        <f>IF('Member Info'!N62="",1,"")</f>
        <v>1</v>
      </c>
      <c r="AD65" s="243" t="e">
        <f t="shared" si="13"/>
        <v>#VALUE!</v>
      </c>
      <c r="AE65" s="130" t="str">
        <f t="shared" si="0"/>
        <v/>
      </c>
      <c r="AF65" s="124">
        <f t="shared" si="14"/>
        <v>1</v>
      </c>
      <c r="AG65" s="124" t="str">
        <f>IF('Member Info'!N62&lt;&gt;"",IF(AND('Member Info'!N62&lt;=$U$1,'Member Info'!N62&gt;=$T$1),1,0),"")</f>
        <v/>
      </c>
      <c r="AI65" s="124" t="b">
        <f t="shared" si="15"/>
        <v>0</v>
      </c>
      <c r="AJ65" s="124">
        <f t="shared" si="16"/>
        <v>0</v>
      </c>
      <c r="AL65" s="124">
        <f t="shared" si="17"/>
        <v>0</v>
      </c>
      <c r="AM65" s="124">
        <f>IF('Member Info'!F62&gt;$T$1,1,0)</f>
        <v>0</v>
      </c>
      <c r="AN65" s="124" t="b">
        <f>IF(ISERROR(T65),ERROR.TYPE(#REF!)=ERROR.TYPE(T65),FALSE)</f>
        <v>0</v>
      </c>
      <c r="AO65" s="124" t="b">
        <f>IF(ISERROR(U65),ERROR.TYPE(#REF!)=ERROR.TYPE(U65),FALSE)</f>
        <v>0</v>
      </c>
      <c r="AP65" s="124">
        <f>IF('Member Info'!F62&gt;'GP1 April 25'!$U$1,1,0)</f>
        <v>0</v>
      </c>
      <c r="AQ65" s="124">
        <f t="shared" si="18"/>
        <v>0</v>
      </c>
      <c r="AR65" s="124">
        <f t="shared" si="19"/>
        <v>0</v>
      </c>
      <c r="AS65" s="124">
        <f t="shared" si="20"/>
        <v>1</v>
      </c>
    </row>
    <row r="66" spans="1:45" x14ac:dyDescent="0.25">
      <c r="A66" s="4">
        <v>35</v>
      </c>
      <c r="B66" s="164">
        <f>'Member Info'!D63</f>
        <v>0</v>
      </c>
      <c r="C66" s="164">
        <f>'Member Info'!E63</f>
        <v>0</v>
      </c>
      <c r="D66" s="164" t="str">
        <f>'Member Info'!G63</f>
        <v/>
      </c>
      <c r="E66" s="165">
        <f>'Member Info'!B63</f>
        <v>0</v>
      </c>
      <c r="F66" s="242"/>
      <c r="G66" s="166" t="str">
        <f>IF(E66=0,"",('Member Info'!K63+'Member Info'!L63))</f>
        <v/>
      </c>
      <c r="H66" s="419"/>
      <c r="I66" s="419"/>
      <c r="J66" s="26"/>
      <c r="K66" s="26"/>
      <c r="L66" s="384" t="str">
        <f>IF(E66=0,"",IF('Member Info'!F63&gt;$U$1,CONCATENATE("Joined with practice on ", TEXT('Member Info'!F63, "DD/MM/YYYY")),IF('Member Info'!N63&lt;&gt;"",IF('Member Info'!N63&lt;$T$1,CONCATENATE("Left Scheme on ", TEXT('Member Info'!N63, "DD/MM/YYYY")),IF(OR(G66="",G66=0),"Error Detected, No rate entered",IF(E66=0,"",IF(F66="","Error Detected, No Pensionable pay",IF(AS66=1,"No Part Time Status Entered",IF(AR66=1,"No Part Time Hours Entered",IF(ISERROR(AD66)," Unknown Values entered.",IF(V66+W66&lt;1,"Acceptable",IF(T66+U66=200, "No Contributions Entered", IF(M66="","Error Detected, Choose reason&gt;",IF(Z66="1",IF(V66=1,"Please Enter Deemed Pensionable Pay","Add Any Relevant Details Above"),"Please Give Details Above"))))))))))),IF(OR(G66="",G66=0),"Error Detected, No rate entered",IF(E66=0,"",IF(F66="","Error Detected, No Pensionable pay",IF(AS66=1,"No Part Time Status Entered",IF(AR66=1,"No Part Time Hours Entered",IF(ISERROR(AD66)," Unknown Values entered.",IF(V66+W66&lt;1,"Acceptable",IF(T66+U66=200, "No Contributions Entered", IF(M66="","Error Detected, Choose reason&gt;",IF(Z66="1",IF(V66=1,"Please Enter Deemed Pensionable Pay","Add relevant Details Above"),"Please give details Above")))))))))))))</f>
        <v/>
      </c>
      <c r="M66" s="260"/>
      <c r="N66" s="91"/>
      <c r="O66" s="91" t="str">
        <f t="shared" si="1"/>
        <v/>
      </c>
      <c r="P66" s="94">
        <f t="shared" si="2"/>
        <v>0</v>
      </c>
      <c r="Q66" s="94">
        <f t="shared" si="2"/>
        <v>0</v>
      </c>
      <c r="R66" s="218">
        <f>(ROUND((F66/100*'Member Info'!$W$2), 2))</f>
        <v>0</v>
      </c>
      <c r="S66" s="218" t="e">
        <f t="shared" si="3"/>
        <v>#VALUE!</v>
      </c>
      <c r="T66" s="218" t="str">
        <f t="shared" si="4"/>
        <v/>
      </c>
      <c r="U66" s="227" t="str">
        <f t="shared" si="5"/>
        <v/>
      </c>
      <c r="V66" s="228" t="str">
        <f t="shared" si="6"/>
        <v/>
      </c>
      <c r="W66" s="228" t="str">
        <f t="shared" si="7"/>
        <v/>
      </c>
      <c r="X66" s="222">
        <f t="shared" si="8"/>
        <v>0</v>
      </c>
      <c r="Y66" s="110">
        <f t="shared" si="9"/>
        <v>0</v>
      </c>
      <c r="Z66" s="235" t="str">
        <f t="shared" si="10"/>
        <v/>
      </c>
      <c r="AA66" s="240" t="b">
        <f t="shared" si="11"/>
        <v>0</v>
      </c>
      <c r="AB66" s="235">
        <f t="shared" si="12"/>
        <v>0</v>
      </c>
      <c r="AC66" s="235">
        <f>IF('Member Info'!N63="",1,"")</f>
        <v>1</v>
      </c>
      <c r="AD66" s="243" t="e">
        <f t="shared" si="13"/>
        <v>#VALUE!</v>
      </c>
      <c r="AE66" s="130" t="str">
        <f t="shared" si="0"/>
        <v/>
      </c>
      <c r="AF66" s="124">
        <f t="shared" si="14"/>
        <v>1</v>
      </c>
      <c r="AG66" s="124" t="str">
        <f>IF('Member Info'!N63&lt;&gt;"",IF(AND('Member Info'!N63&lt;=$U$1,'Member Info'!N63&gt;=$T$1),1,0),"")</f>
        <v/>
      </c>
      <c r="AI66" s="124" t="b">
        <f t="shared" si="15"/>
        <v>0</v>
      </c>
      <c r="AJ66" s="124">
        <f t="shared" si="16"/>
        <v>0</v>
      </c>
      <c r="AL66" s="124">
        <f t="shared" si="17"/>
        <v>0</v>
      </c>
      <c r="AM66" s="124">
        <f>IF('Member Info'!F63&gt;$T$1,1,0)</f>
        <v>0</v>
      </c>
      <c r="AN66" s="124" t="b">
        <f>IF(ISERROR(T66),ERROR.TYPE(#REF!)=ERROR.TYPE(T66),FALSE)</f>
        <v>0</v>
      </c>
      <c r="AO66" s="124" t="b">
        <f>IF(ISERROR(U66),ERROR.TYPE(#REF!)=ERROR.TYPE(U66),FALSE)</f>
        <v>0</v>
      </c>
      <c r="AP66" s="124">
        <f>IF('Member Info'!F63&gt;'GP1 April 25'!$U$1,1,0)</f>
        <v>0</v>
      </c>
      <c r="AQ66" s="124">
        <f t="shared" si="18"/>
        <v>0</v>
      </c>
      <c r="AR66" s="124">
        <f t="shared" si="19"/>
        <v>0</v>
      </c>
      <c r="AS66" s="124">
        <f t="shared" si="20"/>
        <v>1</v>
      </c>
    </row>
    <row r="67" spans="1:45" x14ac:dyDescent="0.25">
      <c r="A67" s="4">
        <v>36</v>
      </c>
      <c r="B67" s="164">
        <f>'Member Info'!D64</f>
        <v>0</v>
      </c>
      <c r="C67" s="164">
        <f>'Member Info'!E64</f>
        <v>0</v>
      </c>
      <c r="D67" s="164" t="str">
        <f>'Member Info'!G64</f>
        <v/>
      </c>
      <c r="E67" s="165">
        <f>'Member Info'!B64</f>
        <v>0</v>
      </c>
      <c r="F67" s="242"/>
      <c r="G67" s="166" t="str">
        <f>IF(E67=0,"",('Member Info'!K64+'Member Info'!L64))</f>
        <v/>
      </c>
      <c r="H67" s="419"/>
      <c r="I67" s="419"/>
      <c r="J67" s="26"/>
      <c r="K67" s="26"/>
      <c r="L67" s="384" t="str">
        <f>IF(E67=0,"",IF('Member Info'!F64&gt;$U$1,CONCATENATE("Joined with practice on ", TEXT('Member Info'!F64, "DD/MM/YYYY")),IF('Member Info'!N64&lt;&gt;"",IF('Member Info'!N64&lt;$T$1,CONCATENATE("Left Scheme on ", TEXT('Member Info'!N64, "DD/MM/YYYY")),IF(OR(G67="",G67=0),"Error Detected, No rate entered",IF(E67=0,"",IF(F67="","Error Detected, No Pensionable pay",IF(AS67=1,"No Part Time Status Entered",IF(AR67=1,"No Part Time Hours Entered",IF(ISERROR(AD67)," Unknown Values entered.",IF(V67+W67&lt;1,"Acceptable",IF(T67+U67=200, "No Contributions Entered", IF(M67="","Error Detected, Choose reason&gt;",IF(Z67="1",IF(V67=1,"Please Enter Deemed Pensionable Pay","Add Any Relevant Details Above"),"Please Give Details Above"))))))))))),IF(OR(G67="",G67=0),"Error Detected, No rate entered",IF(E67=0,"",IF(F67="","Error Detected, No Pensionable pay",IF(AS67=1,"No Part Time Status Entered",IF(AR67=1,"No Part Time Hours Entered",IF(ISERROR(AD67)," Unknown Values entered.",IF(V67+W67&lt;1,"Acceptable",IF(T67+U67=200, "No Contributions Entered", IF(M67="","Error Detected, Choose reason&gt;",IF(Z67="1",IF(V67=1,"Please Enter Deemed Pensionable Pay","Add relevant Details Above"),"Please give details Above")))))))))))))</f>
        <v/>
      </c>
      <c r="M67" s="260"/>
      <c r="N67" s="91"/>
      <c r="O67" s="91" t="str">
        <f t="shared" si="1"/>
        <v/>
      </c>
      <c r="P67" s="94">
        <f t="shared" si="2"/>
        <v>0</v>
      </c>
      <c r="Q67" s="94">
        <f t="shared" si="2"/>
        <v>0</v>
      </c>
      <c r="R67" s="218">
        <f>(ROUND((F67/100*'Member Info'!$W$2), 2))</f>
        <v>0</v>
      </c>
      <c r="S67" s="218" t="e">
        <f t="shared" si="3"/>
        <v>#VALUE!</v>
      </c>
      <c r="T67" s="218" t="str">
        <f t="shared" si="4"/>
        <v/>
      </c>
      <c r="U67" s="227" t="str">
        <f t="shared" si="5"/>
        <v/>
      </c>
      <c r="V67" s="228" t="str">
        <f t="shared" si="6"/>
        <v/>
      </c>
      <c r="W67" s="228" t="str">
        <f t="shared" si="7"/>
        <v/>
      </c>
      <c r="X67" s="222">
        <f t="shared" si="8"/>
        <v>0</v>
      </c>
      <c r="Y67" s="110">
        <f t="shared" si="9"/>
        <v>0</v>
      </c>
      <c r="Z67" s="235" t="str">
        <f t="shared" si="10"/>
        <v/>
      </c>
      <c r="AA67" s="240" t="b">
        <f t="shared" si="11"/>
        <v>0</v>
      </c>
      <c r="AB67" s="235">
        <f t="shared" si="12"/>
        <v>0</v>
      </c>
      <c r="AC67" s="235">
        <f>IF('Member Info'!N64="",1,"")</f>
        <v>1</v>
      </c>
      <c r="AD67" s="243" t="e">
        <f t="shared" si="13"/>
        <v>#VALUE!</v>
      </c>
      <c r="AE67" s="130" t="str">
        <f t="shared" si="0"/>
        <v/>
      </c>
      <c r="AF67" s="124">
        <f t="shared" si="14"/>
        <v>1</v>
      </c>
      <c r="AG67" s="124" t="str">
        <f>IF('Member Info'!N64&lt;&gt;"",IF(AND('Member Info'!N64&lt;=$U$1,'Member Info'!N64&gt;=$T$1),1,0),"")</f>
        <v/>
      </c>
      <c r="AI67" s="124" t="b">
        <f t="shared" si="15"/>
        <v>0</v>
      </c>
      <c r="AJ67" s="124">
        <f t="shared" si="16"/>
        <v>0</v>
      </c>
      <c r="AL67" s="124">
        <f t="shared" si="17"/>
        <v>0</v>
      </c>
      <c r="AM67" s="124">
        <f>IF('Member Info'!F64&gt;$T$1,1,0)</f>
        <v>0</v>
      </c>
      <c r="AN67" s="124" t="b">
        <f>IF(ISERROR(T67),ERROR.TYPE(#REF!)=ERROR.TYPE(T67),FALSE)</f>
        <v>0</v>
      </c>
      <c r="AO67" s="124" t="b">
        <f>IF(ISERROR(U67),ERROR.TYPE(#REF!)=ERROR.TYPE(U67),FALSE)</f>
        <v>0</v>
      </c>
      <c r="AP67" s="124">
        <f>IF('Member Info'!F64&gt;'GP1 April 25'!$U$1,1,0)</f>
        <v>0</v>
      </c>
      <c r="AQ67" s="124">
        <f t="shared" si="18"/>
        <v>0</v>
      </c>
      <c r="AR67" s="124">
        <f t="shared" si="19"/>
        <v>0</v>
      </c>
      <c r="AS67" s="124">
        <f t="shared" si="20"/>
        <v>1</v>
      </c>
    </row>
    <row r="68" spans="1:45" x14ac:dyDescent="0.25">
      <c r="A68" s="4">
        <v>37</v>
      </c>
      <c r="B68" s="164">
        <f>'Member Info'!D65</f>
        <v>0</v>
      </c>
      <c r="C68" s="164">
        <f>'Member Info'!E65</f>
        <v>0</v>
      </c>
      <c r="D68" s="164" t="str">
        <f>'Member Info'!G65</f>
        <v/>
      </c>
      <c r="E68" s="165">
        <f>'Member Info'!B65</f>
        <v>0</v>
      </c>
      <c r="F68" s="242"/>
      <c r="G68" s="166" t="str">
        <f>IF(E68=0,"",('Member Info'!K65+'Member Info'!L65))</f>
        <v/>
      </c>
      <c r="H68" s="419"/>
      <c r="I68" s="419"/>
      <c r="J68" s="26"/>
      <c r="K68" s="26"/>
      <c r="L68" s="384" t="str">
        <f>IF(E68=0,"",IF('Member Info'!F65&gt;$U$1,CONCATENATE("Joined with practice on ", TEXT('Member Info'!F65, "DD/MM/YYYY")),IF('Member Info'!N65&lt;&gt;"",IF('Member Info'!N65&lt;$T$1,CONCATENATE("Left Scheme on ", TEXT('Member Info'!N65, "DD/MM/YYYY")),IF(OR(G68="",G68=0),"Error Detected, No rate entered",IF(E68=0,"",IF(F68="","Error Detected, No Pensionable pay",IF(AS68=1,"No Part Time Status Entered",IF(AR68=1,"No Part Time Hours Entered",IF(ISERROR(AD68)," Unknown Values entered.",IF(V68+W68&lt;1,"Acceptable",IF(T68+U68=200, "No Contributions Entered", IF(M68="","Error Detected, Choose reason&gt;",IF(Z68="1",IF(V68=1,"Please Enter Deemed Pensionable Pay","Add Any Relevant Details Above"),"Please Give Details Above"))))))))))),IF(OR(G68="",G68=0),"Error Detected, No rate entered",IF(E68=0,"",IF(F68="","Error Detected, No Pensionable pay",IF(AS68=1,"No Part Time Status Entered",IF(AR68=1,"No Part Time Hours Entered",IF(ISERROR(AD68)," Unknown Values entered.",IF(V68+W68&lt;1,"Acceptable",IF(T68+U68=200, "No Contributions Entered", IF(M68="","Error Detected, Choose reason&gt;",IF(Z68="1",IF(V68=1,"Please Enter Deemed Pensionable Pay","Add relevant Details Above"),"Please give details Above")))))))))))))</f>
        <v/>
      </c>
      <c r="M68" s="260"/>
      <c r="N68" s="91"/>
      <c r="O68" s="91" t="str">
        <f t="shared" si="1"/>
        <v/>
      </c>
      <c r="P68" s="94">
        <f t="shared" si="2"/>
        <v>0</v>
      </c>
      <c r="Q68" s="94">
        <f t="shared" si="2"/>
        <v>0</v>
      </c>
      <c r="R68" s="218">
        <f>(ROUND((F68/100*'Member Info'!$W$2), 2))</f>
        <v>0</v>
      </c>
      <c r="S68" s="218" t="e">
        <f t="shared" si="3"/>
        <v>#VALUE!</v>
      </c>
      <c r="T68" s="218" t="str">
        <f t="shared" si="4"/>
        <v/>
      </c>
      <c r="U68" s="227" t="str">
        <f t="shared" si="5"/>
        <v/>
      </c>
      <c r="V68" s="228" t="str">
        <f t="shared" si="6"/>
        <v/>
      </c>
      <c r="W68" s="228" t="str">
        <f t="shared" si="7"/>
        <v/>
      </c>
      <c r="X68" s="222">
        <f t="shared" si="8"/>
        <v>0</v>
      </c>
      <c r="Y68" s="110">
        <f t="shared" si="9"/>
        <v>0</v>
      </c>
      <c r="Z68" s="235" t="str">
        <f t="shared" si="10"/>
        <v/>
      </c>
      <c r="AA68" s="240" t="b">
        <f t="shared" si="11"/>
        <v>0</v>
      </c>
      <c r="AB68" s="235">
        <f t="shared" si="12"/>
        <v>0</v>
      </c>
      <c r="AC68" s="235">
        <f>IF('Member Info'!N65="",1,"")</f>
        <v>1</v>
      </c>
      <c r="AD68" s="243" t="e">
        <f t="shared" si="13"/>
        <v>#VALUE!</v>
      </c>
      <c r="AE68" s="130" t="str">
        <f t="shared" si="0"/>
        <v/>
      </c>
      <c r="AF68" s="124">
        <f t="shared" si="14"/>
        <v>1</v>
      </c>
      <c r="AG68" s="124" t="str">
        <f>IF('Member Info'!N65&lt;&gt;"",IF(AND('Member Info'!N65&lt;=$U$1,'Member Info'!N65&gt;=$T$1),1,0),"")</f>
        <v/>
      </c>
      <c r="AI68" s="124" t="b">
        <f t="shared" si="15"/>
        <v>0</v>
      </c>
      <c r="AJ68" s="124">
        <f t="shared" si="16"/>
        <v>0</v>
      </c>
      <c r="AL68" s="124">
        <f t="shared" si="17"/>
        <v>0</v>
      </c>
      <c r="AM68" s="124">
        <f>IF('Member Info'!F65&gt;$T$1,1,0)</f>
        <v>0</v>
      </c>
      <c r="AN68" s="124" t="b">
        <f>IF(ISERROR(T68),ERROR.TYPE(#REF!)=ERROR.TYPE(T68),FALSE)</f>
        <v>0</v>
      </c>
      <c r="AO68" s="124" t="b">
        <f>IF(ISERROR(U68),ERROR.TYPE(#REF!)=ERROR.TYPE(U68),FALSE)</f>
        <v>0</v>
      </c>
      <c r="AP68" s="124">
        <f>IF('Member Info'!F65&gt;'GP1 April 25'!$U$1,1,0)</f>
        <v>0</v>
      </c>
      <c r="AQ68" s="124">
        <f t="shared" si="18"/>
        <v>0</v>
      </c>
      <c r="AR68" s="124">
        <f t="shared" si="19"/>
        <v>0</v>
      </c>
      <c r="AS68" s="124">
        <f t="shared" si="20"/>
        <v>1</v>
      </c>
    </row>
    <row r="69" spans="1:45" x14ac:dyDescent="0.25">
      <c r="A69" s="4">
        <v>38</v>
      </c>
      <c r="B69" s="164">
        <f>'Member Info'!D66</f>
        <v>0</v>
      </c>
      <c r="C69" s="164">
        <f>'Member Info'!E66</f>
        <v>0</v>
      </c>
      <c r="D69" s="164" t="str">
        <f>'Member Info'!G66</f>
        <v/>
      </c>
      <c r="E69" s="165">
        <f>'Member Info'!B66</f>
        <v>0</v>
      </c>
      <c r="F69" s="242"/>
      <c r="G69" s="166" t="str">
        <f>IF(E69=0,"",('Member Info'!K66+'Member Info'!L66))</f>
        <v/>
      </c>
      <c r="H69" s="419"/>
      <c r="I69" s="419"/>
      <c r="J69" s="26"/>
      <c r="K69" s="26"/>
      <c r="L69" s="384" t="str">
        <f>IF(E69=0,"",IF('Member Info'!F66&gt;$U$1,CONCATENATE("Joined with practice on ", TEXT('Member Info'!F66, "DD/MM/YYYY")),IF('Member Info'!N66&lt;&gt;"",IF('Member Info'!N66&lt;$T$1,CONCATENATE("Left Scheme on ", TEXT('Member Info'!N66, "DD/MM/YYYY")),IF(OR(G69="",G69=0),"Error Detected, No rate entered",IF(E69=0,"",IF(F69="","Error Detected, No Pensionable pay",IF(AS69=1,"No Part Time Status Entered",IF(AR69=1,"No Part Time Hours Entered",IF(ISERROR(AD69)," Unknown Values entered.",IF(V69+W69&lt;1,"Acceptable",IF(T69+U69=200, "No Contributions Entered", IF(M69="","Error Detected, Choose reason&gt;",IF(Z69="1",IF(V69=1,"Please Enter Deemed Pensionable Pay","Add Any Relevant Details Above"),"Please Give Details Above"))))))))))),IF(OR(G69="",G69=0),"Error Detected, No rate entered",IF(E69=0,"",IF(F69="","Error Detected, No Pensionable pay",IF(AS69=1,"No Part Time Status Entered",IF(AR69=1,"No Part Time Hours Entered",IF(ISERROR(AD69)," Unknown Values entered.",IF(V69+W69&lt;1,"Acceptable",IF(T69+U69=200, "No Contributions Entered", IF(M69="","Error Detected, Choose reason&gt;",IF(Z69="1",IF(V69=1,"Please Enter Deemed Pensionable Pay","Add relevant Details Above"),"Please give details Above")))))))))))))</f>
        <v/>
      </c>
      <c r="M69" s="260"/>
      <c r="N69" s="91"/>
      <c r="O69" s="91" t="str">
        <f t="shared" si="1"/>
        <v/>
      </c>
      <c r="P69" s="94">
        <f t="shared" si="2"/>
        <v>0</v>
      </c>
      <c r="Q69" s="94">
        <f t="shared" si="2"/>
        <v>0</v>
      </c>
      <c r="R69" s="218">
        <f>(ROUND((F69/100*'Member Info'!$W$2), 2))</f>
        <v>0</v>
      </c>
      <c r="S69" s="218" t="e">
        <f t="shared" si="3"/>
        <v>#VALUE!</v>
      </c>
      <c r="T69" s="218" t="str">
        <f t="shared" si="4"/>
        <v/>
      </c>
      <c r="U69" s="227" t="str">
        <f t="shared" si="5"/>
        <v/>
      </c>
      <c r="V69" s="228" t="str">
        <f t="shared" si="6"/>
        <v/>
      </c>
      <c r="W69" s="228" t="str">
        <f t="shared" si="7"/>
        <v/>
      </c>
      <c r="X69" s="222">
        <f t="shared" si="8"/>
        <v>0</v>
      </c>
      <c r="Y69" s="110">
        <f t="shared" si="9"/>
        <v>0</v>
      </c>
      <c r="Z69" s="235" t="str">
        <f t="shared" si="10"/>
        <v/>
      </c>
      <c r="AA69" s="240" t="b">
        <f t="shared" si="11"/>
        <v>0</v>
      </c>
      <c r="AB69" s="235">
        <f t="shared" si="12"/>
        <v>0</v>
      </c>
      <c r="AC69" s="235">
        <f>IF('Member Info'!N66="",1,"")</f>
        <v>1</v>
      </c>
      <c r="AD69" s="243" t="e">
        <f t="shared" si="13"/>
        <v>#VALUE!</v>
      </c>
      <c r="AE69" s="130" t="str">
        <f t="shared" si="0"/>
        <v/>
      </c>
      <c r="AF69" s="124">
        <f t="shared" si="14"/>
        <v>1</v>
      </c>
      <c r="AG69" s="124" t="str">
        <f>IF('Member Info'!N66&lt;&gt;"",IF(AND('Member Info'!N66&lt;=$U$1,'Member Info'!N66&gt;=$T$1),1,0),"")</f>
        <v/>
      </c>
      <c r="AI69" s="124" t="b">
        <f t="shared" si="15"/>
        <v>0</v>
      </c>
      <c r="AJ69" s="124">
        <f t="shared" si="16"/>
        <v>0</v>
      </c>
      <c r="AL69" s="124">
        <f t="shared" si="17"/>
        <v>0</v>
      </c>
      <c r="AM69" s="124">
        <f>IF('Member Info'!F66&gt;$T$1,1,0)</f>
        <v>0</v>
      </c>
      <c r="AN69" s="124" t="b">
        <f>IF(ISERROR(T69),ERROR.TYPE(#REF!)=ERROR.TYPE(T69),FALSE)</f>
        <v>0</v>
      </c>
      <c r="AO69" s="124" t="b">
        <f>IF(ISERROR(U69),ERROR.TYPE(#REF!)=ERROR.TYPE(U69),FALSE)</f>
        <v>0</v>
      </c>
      <c r="AP69" s="124">
        <f>IF('Member Info'!F66&gt;'GP1 April 25'!$U$1,1,0)</f>
        <v>0</v>
      </c>
      <c r="AQ69" s="124">
        <f t="shared" si="18"/>
        <v>0</v>
      </c>
      <c r="AR69" s="124">
        <f t="shared" si="19"/>
        <v>0</v>
      </c>
      <c r="AS69" s="124">
        <f t="shared" si="20"/>
        <v>1</v>
      </c>
    </row>
    <row r="70" spans="1:45" x14ac:dyDescent="0.25">
      <c r="A70" s="4">
        <v>39</v>
      </c>
      <c r="B70" s="164">
        <f>'Member Info'!D67</f>
        <v>0</v>
      </c>
      <c r="C70" s="164">
        <f>'Member Info'!E67</f>
        <v>0</v>
      </c>
      <c r="D70" s="164" t="str">
        <f>'Member Info'!G67</f>
        <v/>
      </c>
      <c r="E70" s="165">
        <f>'Member Info'!B67</f>
        <v>0</v>
      </c>
      <c r="F70" s="242"/>
      <c r="G70" s="166" t="str">
        <f>IF(E70=0,"",('Member Info'!K67+'Member Info'!L67))</f>
        <v/>
      </c>
      <c r="H70" s="419"/>
      <c r="I70" s="419"/>
      <c r="J70" s="26"/>
      <c r="K70" s="26"/>
      <c r="L70" s="384" t="str">
        <f>IF(E70=0,"",IF('Member Info'!F67&gt;$U$1,CONCATENATE("Joined with practice on ", TEXT('Member Info'!F67, "DD/MM/YYYY")),IF('Member Info'!N67&lt;&gt;"",IF('Member Info'!N67&lt;$T$1,CONCATENATE("Left Scheme on ", TEXT('Member Info'!N67, "DD/MM/YYYY")),IF(OR(G70="",G70=0),"Error Detected, No rate entered",IF(E70=0,"",IF(F70="","Error Detected, No Pensionable pay",IF(AS70=1,"No Part Time Status Entered",IF(AR70=1,"No Part Time Hours Entered",IF(ISERROR(AD70)," Unknown Values entered.",IF(V70+W70&lt;1,"Acceptable",IF(T70+U70=200, "No Contributions Entered", IF(M70="","Error Detected, Choose reason&gt;",IF(Z70="1",IF(V70=1,"Please Enter Deemed Pensionable Pay","Add Any Relevant Details Above"),"Please Give Details Above"))))))))))),IF(OR(G70="",G70=0),"Error Detected, No rate entered",IF(E70=0,"",IF(F70="","Error Detected, No Pensionable pay",IF(AS70=1,"No Part Time Status Entered",IF(AR70=1,"No Part Time Hours Entered",IF(ISERROR(AD70)," Unknown Values entered.",IF(V70+W70&lt;1,"Acceptable",IF(T70+U70=200, "No Contributions Entered", IF(M70="","Error Detected, Choose reason&gt;",IF(Z70="1",IF(V70=1,"Please Enter Deemed Pensionable Pay","Add relevant Details Above"),"Please give details Above")))))))))))))</f>
        <v/>
      </c>
      <c r="M70" s="260"/>
      <c r="N70" s="91"/>
      <c r="O70" s="91" t="str">
        <f t="shared" si="1"/>
        <v/>
      </c>
      <c r="P70" s="94">
        <f t="shared" si="2"/>
        <v>0</v>
      </c>
      <c r="Q70" s="94">
        <f t="shared" si="2"/>
        <v>0</v>
      </c>
      <c r="R70" s="218">
        <f>(ROUND((F70/100*'Member Info'!$W$2), 2))</f>
        <v>0</v>
      </c>
      <c r="S70" s="218" t="e">
        <f t="shared" si="3"/>
        <v>#VALUE!</v>
      </c>
      <c r="T70" s="218" t="str">
        <f t="shared" si="4"/>
        <v/>
      </c>
      <c r="U70" s="227" t="str">
        <f t="shared" si="5"/>
        <v/>
      </c>
      <c r="V70" s="228" t="str">
        <f t="shared" si="6"/>
        <v/>
      </c>
      <c r="W70" s="228" t="str">
        <f t="shared" si="7"/>
        <v/>
      </c>
      <c r="X70" s="222">
        <f t="shared" si="8"/>
        <v>0</v>
      </c>
      <c r="Y70" s="110">
        <f t="shared" si="9"/>
        <v>0</v>
      </c>
      <c r="Z70" s="235" t="str">
        <f t="shared" si="10"/>
        <v/>
      </c>
      <c r="AA70" s="240" t="b">
        <f t="shared" si="11"/>
        <v>0</v>
      </c>
      <c r="AB70" s="235">
        <f t="shared" si="12"/>
        <v>0</v>
      </c>
      <c r="AC70" s="235">
        <f>IF('Member Info'!N67="",1,"")</f>
        <v>1</v>
      </c>
      <c r="AD70" s="243" t="e">
        <f t="shared" si="13"/>
        <v>#VALUE!</v>
      </c>
      <c r="AE70" s="130" t="str">
        <f t="shared" si="0"/>
        <v/>
      </c>
      <c r="AF70" s="124">
        <f t="shared" si="14"/>
        <v>1</v>
      </c>
      <c r="AG70" s="124" t="str">
        <f>IF('Member Info'!N67&lt;&gt;"",IF(AND('Member Info'!N67&lt;=$U$1,'Member Info'!N67&gt;=$T$1),1,0),"")</f>
        <v/>
      </c>
      <c r="AI70" s="124" t="b">
        <f t="shared" si="15"/>
        <v>0</v>
      </c>
      <c r="AJ70" s="124">
        <f t="shared" si="16"/>
        <v>0</v>
      </c>
      <c r="AL70" s="124">
        <f t="shared" si="17"/>
        <v>0</v>
      </c>
      <c r="AM70" s="124">
        <f>IF('Member Info'!F67&gt;$T$1,1,0)</f>
        <v>0</v>
      </c>
      <c r="AN70" s="124" t="b">
        <f>IF(ISERROR(T70),ERROR.TYPE(#REF!)=ERROR.TYPE(T70),FALSE)</f>
        <v>0</v>
      </c>
      <c r="AO70" s="124" t="b">
        <f>IF(ISERROR(U70),ERROR.TYPE(#REF!)=ERROR.TYPE(U70),FALSE)</f>
        <v>0</v>
      </c>
      <c r="AP70" s="124">
        <f>IF('Member Info'!F67&gt;'GP1 April 25'!$U$1,1,0)</f>
        <v>0</v>
      </c>
      <c r="AQ70" s="124">
        <f t="shared" si="18"/>
        <v>0</v>
      </c>
      <c r="AR70" s="124">
        <f t="shared" si="19"/>
        <v>0</v>
      </c>
      <c r="AS70" s="124">
        <f t="shared" si="20"/>
        <v>1</v>
      </c>
    </row>
    <row r="71" spans="1:45" x14ac:dyDescent="0.25">
      <c r="A71" s="4">
        <v>40</v>
      </c>
      <c r="B71" s="164">
        <f>'Member Info'!D68</f>
        <v>0</v>
      </c>
      <c r="C71" s="164">
        <f>'Member Info'!E68</f>
        <v>0</v>
      </c>
      <c r="D71" s="164" t="str">
        <f>'Member Info'!G68</f>
        <v/>
      </c>
      <c r="E71" s="165">
        <f>'Member Info'!B68</f>
        <v>0</v>
      </c>
      <c r="F71" s="242"/>
      <c r="G71" s="166" t="str">
        <f>IF(E71=0,"",('Member Info'!K68+'Member Info'!L68))</f>
        <v/>
      </c>
      <c r="H71" s="419"/>
      <c r="I71" s="419"/>
      <c r="J71" s="26"/>
      <c r="K71" s="26"/>
      <c r="L71" s="384" t="str">
        <f>IF(E71=0,"",IF('Member Info'!F68&gt;$U$1,CONCATENATE("Joined with practice on ", TEXT('Member Info'!F68, "DD/MM/YYYY")),IF('Member Info'!N68&lt;&gt;"",IF('Member Info'!N68&lt;$T$1,CONCATENATE("Left Scheme on ", TEXT('Member Info'!N68, "DD/MM/YYYY")),IF(OR(G71="",G71=0),"Error Detected, No rate entered",IF(E71=0,"",IF(F71="","Error Detected, No Pensionable pay",IF(AS71=1,"No Part Time Status Entered",IF(AR71=1,"No Part Time Hours Entered",IF(ISERROR(AD71)," Unknown Values entered.",IF(V71+W71&lt;1,"Acceptable",IF(T71+U71=200, "No Contributions Entered", IF(M71="","Error Detected, Choose reason&gt;",IF(Z71="1",IF(V71=1,"Please Enter Deemed Pensionable Pay","Add Any Relevant Details Above"),"Please Give Details Above"))))))))))),IF(OR(G71="",G71=0),"Error Detected, No rate entered",IF(E71=0,"",IF(F71="","Error Detected, No Pensionable pay",IF(AS71=1,"No Part Time Status Entered",IF(AR71=1,"No Part Time Hours Entered",IF(ISERROR(AD71)," Unknown Values entered.",IF(V71+W71&lt;1,"Acceptable",IF(T71+U71=200, "No Contributions Entered", IF(M71="","Error Detected, Choose reason&gt;",IF(Z71="1",IF(V71=1,"Please Enter Deemed Pensionable Pay","Add relevant Details Above"),"Please give details Above")))))))))))))</f>
        <v/>
      </c>
      <c r="M71" s="260"/>
      <c r="N71" s="91"/>
      <c r="O71" s="91" t="str">
        <f t="shared" si="1"/>
        <v/>
      </c>
      <c r="P71" s="94">
        <f t="shared" si="2"/>
        <v>0</v>
      </c>
      <c r="Q71" s="94">
        <f t="shared" si="2"/>
        <v>0</v>
      </c>
      <c r="R71" s="218">
        <f>(ROUND((F71/100*'Member Info'!$W$2), 2))</f>
        <v>0</v>
      </c>
      <c r="S71" s="218" t="e">
        <f t="shared" si="3"/>
        <v>#VALUE!</v>
      </c>
      <c r="T71" s="218" t="str">
        <f t="shared" si="4"/>
        <v/>
      </c>
      <c r="U71" s="227" t="str">
        <f t="shared" si="5"/>
        <v/>
      </c>
      <c r="V71" s="228" t="str">
        <f t="shared" si="6"/>
        <v/>
      </c>
      <c r="W71" s="228" t="str">
        <f t="shared" si="7"/>
        <v/>
      </c>
      <c r="X71" s="222">
        <f t="shared" si="8"/>
        <v>0</v>
      </c>
      <c r="Y71" s="110">
        <f t="shared" si="9"/>
        <v>0</v>
      </c>
      <c r="Z71" s="235" t="str">
        <f t="shared" si="10"/>
        <v/>
      </c>
      <c r="AA71" s="240" t="b">
        <f t="shared" si="11"/>
        <v>0</v>
      </c>
      <c r="AB71" s="235">
        <f t="shared" si="12"/>
        <v>0</v>
      </c>
      <c r="AC71" s="235">
        <f>IF('Member Info'!N68="",1,"")</f>
        <v>1</v>
      </c>
      <c r="AD71" s="243" t="e">
        <f t="shared" si="13"/>
        <v>#VALUE!</v>
      </c>
      <c r="AE71" s="130" t="str">
        <f t="shared" si="0"/>
        <v/>
      </c>
      <c r="AF71" s="124">
        <f t="shared" si="14"/>
        <v>1</v>
      </c>
      <c r="AG71" s="124" t="str">
        <f>IF('Member Info'!N68&lt;&gt;"",IF(AND('Member Info'!N68&lt;=$U$1,'Member Info'!N68&gt;=$T$1),1,0),"")</f>
        <v/>
      </c>
      <c r="AI71" s="124" t="b">
        <f t="shared" si="15"/>
        <v>0</v>
      </c>
      <c r="AJ71" s="124">
        <f t="shared" si="16"/>
        <v>0</v>
      </c>
      <c r="AL71" s="124">
        <f t="shared" si="17"/>
        <v>0</v>
      </c>
      <c r="AM71" s="124">
        <f>IF('Member Info'!F68&gt;$T$1,1,0)</f>
        <v>0</v>
      </c>
      <c r="AN71" s="124" t="b">
        <f>IF(ISERROR(T71),ERROR.TYPE(#REF!)=ERROR.TYPE(T71),FALSE)</f>
        <v>0</v>
      </c>
      <c r="AO71" s="124" t="b">
        <f>IF(ISERROR(U71),ERROR.TYPE(#REF!)=ERROR.TYPE(U71),FALSE)</f>
        <v>0</v>
      </c>
      <c r="AP71" s="124">
        <f>IF('Member Info'!F68&gt;'GP1 April 25'!$U$1,1,0)</f>
        <v>0</v>
      </c>
      <c r="AQ71" s="124">
        <f t="shared" si="18"/>
        <v>0</v>
      </c>
      <c r="AR71" s="124">
        <f t="shared" si="19"/>
        <v>0</v>
      </c>
      <c r="AS71" s="124">
        <f t="shared" si="20"/>
        <v>1</v>
      </c>
    </row>
    <row r="72" spans="1:45" x14ac:dyDescent="0.25">
      <c r="A72" s="4">
        <v>41</v>
      </c>
      <c r="B72" s="164">
        <f>'Member Info'!D69</f>
        <v>0</v>
      </c>
      <c r="C72" s="164">
        <f>'Member Info'!E69</f>
        <v>0</v>
      </c>
      <c r="D72" s="164" t="str">
        <f>'Member Info'!G69</f>
        <v/>
      </c>
      <c r="E72" s="165">
        <f>'Member Info'!B69</f>
        <v>0</v>
      </c>
      <c r="F72" s="242"/>
      <c r="G72" s="166" t="str">
        <f>IF(E72=0,"",('Member Info'!K69+'Member Info'!L69))</f>
        <v/>
      </c>
      <c r="H72" s="419"/>
      <c r="I72" s="419"/>
      <c r="J72" s="26"/>
      <c r="K72" s="26"/>
      <c r="L72" s="384" t="str">
        <f>IF(E72=0,"",IF('Member Info'!F69&gt;$U$1,CONCATENATE("Joined with practice on ", TEXT('Member Info'!F69, "DD/MM/YYYY")),IF('Member Info'!N69&lt;&gt;"",IF('Member Info'!N69&lt;$T$1,CONCATENATE("Left Scheme on ", TEXT('Member Info'!N69, "DD/MM/YYYY")),IF(OR(G72="",G72=0),"Error Detected, No rate entered",IF(E72=0,"",IF(F72="","Error Detected, No Pensionable pay",IF(AS72=1,"No Part Time Status Entered",IF(AR72=1,"No Part Time Hours Entered",IF(ISERROR(AD72)," Unknown Values entered.",IF(V72+W72&lt;1,"Acceptable",IF(T72+U72=200, "No Contributions Entered", IF(M72="","Error Detected, Choose reason&gt;",IF(Z72="1",IF(V72=1,"Please Enter Deemed Pensionable Pay","Add Any Relevant Details Above"),"Please Give Details Above"))))))))))),IF(OR(G72="",G72=0),"Error Detected, No rate entered",IF(E72=0,"",IF(F72="","Error Detected, No Pensionable pay",IF(AS72=1,"No Part Time Status Entered",IF(AR72=1,"No Part Time Hours Entered",IF(ISERROR(AD72)," Unknown Values entered.",IF(V72+W72&lt;1,"Acceptable",IF(T72+U72=200, "No Contributions Entered", IF(M72="","Error Detected, Choose reason&gt;",IF(Z72="1",IF(V72=1,"Please Enter Deemed Pensionable Pay","Add relevant Details Above"),"Please give details Above")))))))))))))</f>
        <v/>
      </c>
      <c r="M72" s="260"/>
      <c r="N72" s="91"/>
      <c r="O72" s="91" t="str">
        <f t="shared" si="1"/>
        <v/>
      </c>
      <c r="P72" s="94">
        <f t="shared" si="2"/>
        <v>0</v>
      </c>
      <c r="Q72" s="94">
        <f t="shared" si="2"/>
        <v>0</v>
      </c>
      <c r="R72" s="218">
        <f>(ROUND((F72/100*'Member Info'!$W$2), 2))</f>
        <v>0</v>
      </c>
      <c r="S72" s="218" t="e">
        <f t="shared" si="3"/>
        <v>#VALUE!</v>
      </c>
      <c r="T72" s="218" t="str">
        <f t="shared" si="4"/>
        <v/>
      </c>
      <c r="U72" s="227" t="str">
        <f t="shared" si="5"/>
        <v/>
      </c>
      <c r="V72" s="228" t="str">
        <f t="shared" si="6"/>
        <v/>
      </c>
      <c r="W72" s="228" t="str">
        <f t="shared" si="7"/>
        <v/>
      </c>
      <c r="X72" s="222">
        <f t="shared" si="8"/>
        <v>0</v>
      </c>
      <c r="Y72" s="110">
        <f t="shared" si="9"/>
        <v>0</v>
      </c>
      <c r="Z72" s="235" t="str">
        <f t="shared" si="10"/>
        <v/>
      </c>
      <c r="AA72" s="240" t="b">
        <f t="shared" si="11"/>
        <v>0</v>
      </c>
      <c r="AB72" s="235">
        <f t="shared" si="12"/>
        <v>0</v>
      </c>
      <c r="AC72" s="235">
        <f>IF('Member Info'!N69="",1,"")</f>
        <v>1</v>
      </c>
      <c r="AD72" s="243" t="e">
        <f t="shared" si="13"/>
        <v>#VALUE!</v>
      </c>
      <c r="AE72" s="130" t="str">
        <f t="shared" si="0"/>
        <v/>
      </c>
      <c r="AF72" s="124">
        <f t="shared" si="14"/>
        <v>1</v>
      </c>
      <c r="AG72" s="124" t="str">
        <f>IF('Member Info'!N69&lt;&gt;"",IF(AND('Member Info'!N69&lt;=$U$1,'Member Info'!N69&gt;=$T$1),1,0),"")</f>
        <v/>
      </c>
      <c r="AI72" s="124" t="b">
        <f t="shared" si="15"/>
        <v>0</v>
      </c>
      <c r="AJ72" s="124">
        <f t="shared" si="16"/>
        <v>0</v>
      </c>
      <c r="AL72" s="124">
        <f t="shared" si="17"/>
        <v>0</v>
      </c>
      <c r="AM72" s="124">
        <f>IF('Member Info'!F69&gt;$T$1,1,0)</f>
        <v>0</v>
      </c>
      <c r="AN72" s="124" t="b">
        <f>IF(ISERROR(T72),ERROR.TYPE(#REF!)=ERROR.TYPE(T72),FALSE)</f>
        <v>0</v>
      </c>
      <c r="AO72" s="124" t="b">
        <f>IF(ISERROR(U72),ERROR.TYPE(#REF!)=ERROR.TYPE(U72),FALSE)</f>
        <v>0</v>
      </c>
      <c r="AP72" s="124">
        <f>IF('Member Info'!F69&gt;'GP1 April 25'!$U$1,1,0)</f>
        <v>0</v>
      </c>
      <c r="AQ72" s="124">
        <f t="shared" si="18"/>
        <v>0</v>
      </c>
      <c r="AR72" s="124">
        <f t="shared" si="19"/>
        <v>0</v>
      </c>
      <c r="AS72" s="124">
        <f t="shared" si="20"/>
        <v>1</v>
      </c>
    </row>
    <row r="73" spans="1:45" x14ac:dyDescent="0.25">
      <c r="A73" s="4">
        <v>42</v>
      </c>
      <c r="B73" s="164">
        <f>'Member Info'!D70</f>
        <v>0</v>
      </c>
      <c r="C73" s="164">
        <f>'Member Info'!E70</f>
        <v>0</v>
      </c>
      <c r="D73" s="164" t="str">
        <f>'Member Info'!G70</f>
        <v/>
      </c>
      <c r="E73" s="165">
        <f>'Member Info'!B70</f>
        <v>0</v>
      </c>
      <c r="F73" s="242"/>
      <c r="G73" s="166" t="str">
        <f>IF(E73=0,"",('Member Info'!K70+'Member Info'!L70))</f>
        <v/>
      </c>
      <c r="H73" s="419"/>
      <c r="I73" s="419"/>
      <c r="J73" s="26"/>
      <c r="K73" s="26"/>
      <c r="L73" s="384" t="str">
        <f>IF(E73=0,"",IF('Member Info'!F70&gt;$U$1,CONCATENATE("Joined with practice on ", TEXT('Member Info'!F70, "DD/MM/YYYY")),IF('Member Info'!N70&lt;&gt;"",IF('Member Info'!N70&lt;$T$1,CONCATENATE("Left Scheme on ", TEXT('Member Info'!N70, "DD/MM/YYYY")),IF(OR(G73="",G73=0),"Error Detected, No rate entered",IF(E73=0,"",IF(F73="","Error Detected, No Pensionable pay",IF(AS73=1,"No Part Time Status Entered",IF(AR73=1,"No Part Time Hours Entered",IF(ISERROR(AD73)," Unknown Values entered.",IF(V73+W73&lt;1,"Acceptable",IF(T73+U73=200, "No Contributions Entered", IF(M73="","Error Detected, Choose reason&gt;",IF(Z73="1",IF(V73=1,"Please Enter Deemed Pensionable Pay","Add Any Relevant Details Above"),"Please Give Details Above"))))))))))),IF(OR(G73="",G73=0),"Error Detected, No rate entered",IF(E73=0,"",IF(F73="","Error Detected, No Pensionable pay",IF(AS73=1,"No Part Time Status Entered",IF(AR73=1,"No Part Time Hours Entered",IF(ISERROR(AD73)," Unknown Values entered.",IF(V73+W73&lt;1,"Acceptable",IF(T73+U73=200, "No Contributions Entered", IF(M73="","Error Detected, Choose reason&gt;",IF(Z73="1",IF(V73=1,"Please Enter Deemed Pensionable Pay","Add relevant Details Above"),"Please give details Above")))))))))))))</f>
        <v/>
      </c>
      <c r="M73" s="260"/>
      <c r="N73" s="91"/>
      <c r="O73" s="91" t="str">
        <f t="shared" si="1"/>
        <v/>
      </c>
      <c r="P73" s="94">
        <f t="shared" si="2"/>
        <v>0</v>
      </c>
      <c r="Q73" s="94">
        <f t="shared" si="2"/>
        <v>0</v>
      </c>
      <c r="R73" s="218">
        <f>(ROUND((F73/100*'Member Info'!$W$2), 2))</f>
        <v>0</v>
      </c>
      <c r="S73" s="218" t="e">
        <f t="shared" si="3"/>
        <v>#VALUE!</v>
      </c>
      <c r="T73" s="218" t="str">
        <f t="shared" si="4"/>
        <v/>
      </c>
      <c r="U73" s="227" t="str">
        <f t="shared" si="5"/>
        <v/>
      </c>
      <c r="V73" s="228" t="str">
        <f t="shared" si="6"/>
        <v/>
      </c>
      <c r="W73" s="228" t="str">
        <f t="shared" si="7"/>
        <v/>
      </c>
      <c r="X73" s="222">
        <f t="shared" si="8"/>
        <v>0</v>
      </c>
      <c r="Y73" s="110">
        <f t="shared" si="9"/>
        <v>0</v>
      </c>
      <c r="Z73" s="235" t="str">
        <f t="shared" si="10"/>
        <v/>
      </c>
      <c r="AA73" s="240" t="b">
        <f t="shared" si="11"/>
        <v>0</v>
      </c>
      <c r="AB73" s="235">
        <f t="shared" si="12"/>
        <v>0</v>
      </c>
      <c r="AC73" s="235">
        <f>IF('Member Info'!N70="",1,"")</f>
        <v>1</v>
      </c>
      <c r="AD73" s="243" t="e">
        <f t="shared" si="13"/>
        <v>#VALUE!</v>
      </c>
      <c r="AE73" s="130" t="str">
        <f t="shared" si="0"/>
        <v/>
      </c>
      <c r="AF73" s="124">
        <f t="shared" si="14"/>
        <v>1</v>
      </c>
      <c r="AG73" s="124" t="str">
        <f>IF('Member Info'!N70&lt;&gt;"",IF(AND('Member Info'!N70&lt;=$U$1,'Member Info'!N70&gt;=$T$1),1,0),"")</f>
        <v/>
      </c>
      <c r="AI73" s="124" t="b">
        <f t="shared" si="15"/>
        <v>0</v>
      </c>
      <c r="AJ73" s="124">
        <f t="shared" si="16"/>
        <v>0</v>
      </c>
      <c r="AL73" s="124">
        <f t="shared" si="17"/>
        <v>0</v>
      </c>
      <c r="AM73" s="124">
        <f>IF('Member Info'!F70&gt;$T$1,1,0)</f>
        <v>0</v>
      </c>
      <c r="AN73" s="124" t="b">
        <f>IF(ISERROR(T73),ERROR.TYPE(#REF!)=ERROR.TYPE(T73),FALSE)</f>
        <v>0</v>
      </c>
      <c r="AO73" s="124" t="b">
        <f>IF(ISERROR(U73),ERROR.TYPE(#REF!)=ERROR.TYPE(U73),FALSE)</f>
        <v>0</v>
      </c>
      <c r="AP73" s="124">
        <f>IF('Member Info'!F70&gt;'GP1 April 25'!$U$1,1,0)</f>
        <v>0</v>
      </c>
      <c r="AQ73" s="124">
        <f t="shared" si="18"/>
        <v>0</v>
      </c>
      <c r="AR73" s="124">
        <f t="shared" si="19"/>
        <v>0</v>
      </c>
      <c r="AS73" s="124">
        <f t="shared" si="20"/>
        <v>1</v>
      </c>
    </row>
    <row r="74" spans="1:45" x14ac:dyDescent="0.25">
      <c r="A74" s="4">
        <v>43</v>
      </c>
      <c r="B74" s="164">
        <f>'Member Info'!D71</f>
        <v>0</v>
      </c>
      <c r="C74" s="164">
        <f>'Member Info'!E71</f>
        <v>0</v>
      </c>
      <c r="D74" s="164" t="str">
        <f>'Member Info'!G71</f>
        <v/>
      </c>
      <c r="E74" s="165">
        <f>'Member Info'!B71</f>
        <v>0</v>
      </c>
      <c r="F74" s="242"/>
      <c r="G74" s="166" t="str">
        <f>IF(E74=0,"",('Member Info'!K71+'Member Info'!L71))</f>
        <v/>
      </c>
      <c r="H74" s="419"/>
      <c r="I74" s="419"/>
      <c r="J74" s="26"/>
      <c r="K74" s="26"/>
      <c r="L74" s="384" t="str">
        <f>IF(E74=0,"",IF('Member Info'!F71&gt;$U$1,CONCATENATE("Joined with practice on ", TEXT('Member Info'!F71, "DD/MM/YYYY")),IF('Member Info'!N71&lt;&gt;"",IF('Member Info'!N71&lt;$T$1,CONCATENATE("Left Scheme on ", TEXT('Member Info'!N71, "DD/MM/YYYY")),IF(OR(G74="",G74=0),"Error Detected, No rate entered",IF(E74=0,"",IF(F74="","Error Detected, No Pensionable pay",IF(AS74=1,"No Part Time Status Entered",IF(AR74=1,"No Part Time Hours Entered",IF(ISERROR(AD74)," Unknown Values entered.",IF(V74+W74&lt;1,"Acceptable",IF(T74+U74=200, "No Contributions Entered", IF(M74="","Error Detected, Choose reason&gt;",IF(Z74="1",IF(V74=1,"Please Enter Deemed Pensionable Pay","Add Any Relevant Details Above"),"Please Give Details Above"))))))))))),IF(OR(G74="",G74=0),"Error Detected, No rate entered",IF(E74=0,"",IF(F74="","Error Detected, No Pensionable pay",IF(AS74=1,"No Part Time Status Entered",IF(AR74=1,"No Part Time Hours Entered",IF(ISERROR(AD74)," Unknown Values entered.",IF(V74+W74&lt;1,"Acceptable",IF(T74+U74=200, "No Contributions Entered", IF(M74="","Error Detected, Choose reason&gt;",IF(Z74="1",IF(V74=1,"Please Enter Deemed Pensionable Pay","Add relevant Details Above"),"Please give details Above")))))))))))))</f>
        <v/>
      </c>
      <c r="M74" s="260"/>
      <c r="N74" s="91"/>
      <c r="O74" s="91" t="str">
        <f t="shared" si="1"/>
        <v/>
      </c>
      <c r="P74" s="94">
        <f t="shared" si="2"/>
        <v>0</v>
      </c>
      <c r="Q74" s="94">
        <f t="shared" si="2"/>
        <v>0</v>
      </c>
      <c r="R74" s="218">
        <f>(ROUND((F74/100*'Member Info'!$W$2), 2))</f>
        <v>0</v>
      </c>
      <c r="S74" s="218" t="e">
        <f t="shared" si="3"/>
        <v>#VALUE!</v>
      </c>
      <c r="T74" s="218" t="str">
        <f t="shared" si="4"/>
        <v/>
      </c>
      <c r="U74" s="227" t="str">
        <f t="shared" si="5"/>
        <v/>
      </c>
      <c r="V74" s="228" t="str">
        <f t="shared" si="6"/>
        <v/>
      </c>
      <c r="W74" s="228" t="str">
        <f t="shared" si="7"/>
        <v/>
      </c>
      <c r="X74" s="222">
        <f t="shared" si="8"/>
        <v>0</v>
      </c>
      <c r="Y74" s="110">
        <f t="shared" si="9"/>
        <v>0</v>
      </c>
      <c r="Z74" s="235" t="str">
        <f t="shared" si="10"/>
        <v/>
      </c>
      <c r="AA74" s="240" t="b">
        <f t="shared" si="11"/>
        <v>0</v>
      </c>
      <c r="AB74" s="235">
        <f t="shared" si="12"/>
        <v>0</v>
      </c>
      <c r="AC74" s="235">
        <f>IF('Member Info'!N71="",1,"")</f>
        <v>1</v>
      </c>
      <c r="AD74" s="243" t="e">
        <f t="shared" si="13"/>
        <v>#VALUE!</v>
      </c>
      <c r="AE74" s="130" t="str">
        <f t="shared" si="0"/>
        <v/>
      </c>
      <c r="AF74" s="124">
        <f t="shared" si="14"/>
        <v>1</v>
      </c>
      <c r="AG74" s="124" t="str">
        <f>IF('Member Info'!N71&lt;&gt;"",IF(AND('Member Info'!N71&lt;=$U$1,'Member Info'!N71&gt;=$T$1),1,0),"")</f>
        <v/>
      </c>
      <c r="AI74" s="124" t="b">
        <f t="shared" si="15"/>
        <v>0</v>
      </c>
      <c r="AJ74" s="124">
        <f t="shared" si="16"/>
        <v>0</v>
      </c>
      <c r="AL74" s="124">
        <f t="shared" si="17"/>
        <v>0</v>
      </c>
      <c r="AM74" s="124">
        <f>IF('Member Info'!F71&gt;$T$1,1,0)</f>
        <v>0</v>
      </c>
      <c r="AN74" s="124" t="b">
        <f>IF(ISERROR(T74),ERROR.TYPE(#REF!)=ERROR.TYPE(T74),FALSE)</f>
        <v>0</v>
      </c>
      <c r="AO74" s="124" t="b">
        <f>IF(ISERROR(U74),ERROR.TYPE(#REF!)=ERROR.TYPE(U74),FALSE)</f>
        <v>0</v>
      </c>
      <c r="AP74" s="124">
        <f>IF('Member Info'!F71&gt;'GP1 April 25'!$U$1,1,0)</f>
        <v>0</v>
      </c>
      <c r="AQ74" s="124">
        <f t="shared" si="18"/>
        <v>0</v>
      </c>
      <c r="AR74" s="124">
        <f t="shared" si="19"/>
        <v>0</v>
      </c>
      <c r="AS74" s="124">
        <f t="shared" si="20"/>
        <v>1</v>
      </c>
    </row>
    <row r="75" spans="1:45" x14ac:dyDescent="0.25">
      <c r="A75" s="4">
        <v>44</v>
      </c>
      <c r="B75" s="164">
        <f>'Member Info'!D72</f>
        <v>0</v>
      </c>
      <c r="C75" s="164">
        <f>'Member Info'!E72</f>
        <v>0</v>
      </c>
      <c r="D75" s="164" t="str">
        <f>'Member Info'!G72</f>
        <v/>
      </c>
      <c r="E75" s="165">
        <f>'Member Info'!B72</f>
        <v>0</v>
      </c>
      <c r="F75" s="242"/>
      <c r="G75" s="166" t="str">
        <f>IF(E75=0,"",('Member Info'!K72+'Member Info'!L72))</f>
        <v/>
      </c>
      <c r="H75" s="419"/>
      <c r="I75" s="419"/>
      <c r="J75" s="26"/>
      <c r="K75" s="26"/>
      <c r="L75" s="384" t="str">
        <f>IF(E75=0,"",IF('Member Info'!F72&gt;$U$1,CONCATENATE("Joined with practice on ", TEXT('Member Info'!F72, "DD/MM/YYYY")),IF('Member Info'!N72&lt;&gt;"",IF('Member Info'!N72&lt;$T$1,CONCATENATE("Left Scheme on ", TEXT('Member Info'!N72, "DD/MM/YYYY")),IF(OR(G75="",G75=0),"Error Detected, No rate entered",IF(E75=0,"",IF(F75="","Error Detected, No Pensionable pay",IF(AS75=1,"No Part Time Status Entered",IF(AR75=1,"No Part Time Hours Entered",IF(ISERROR(AD75)," Unknown Values entered.",IF(V75+W75&lt;1,"Acceptable",IF(T75+U75=200, "No Contributions Entered", IF(M75="","Error Detected, Choose reason&gt;",IF(Z75="1",IF(V75=1,"Please Enter Deemed Pensionable Pay","Add Any Relevant Details Above"),"Please Give Details Above"))))))))))),IF(OR(G75="",G75=0),"Error Detected, No rate entered",IF(E75=0,"",IF(F75="","Error Detected, No Pensionable pay",IF(AS75=1,"No Part Time Status Entered",IF(AR75=1,"No Part Time Hours Entered",IF(ISERROR(AD75)," Unknown Values entered.",IF(V75+W75&lt;1,"Acceptable",IF(T75+U75=200, "No Contributions Entered", IF(M75="","Error Detected, Choose reason&gt;",IF(Z75="1",IF(V75=1,"Please Enter Deemed Pensionable Pay","Add relevant Details Above"),"Please give details Above")))))))))))))</f>
        <v/>
      </c>
      <c r="M75" s="260"/>
      <c r="N75" s="91"/>
      <c r="O75" s="91" t="str">
        <f t="shared" si="1"/>
        <v/>
      </c>
      <c r="P75" s="94">
        <f t="shared" si="2"/>
        <v>0</v>
      </c>
      <c r="Q75" s="94">
        <f t="shared" si="2"/>
        <v>0</v>
      </c>
      <c r="R75" s="218">
        <f>(ROUND((F75/100*'Member Info'!$W$2), 2))</f>
        <v>0</v>
      </c>
      <c r="S75" s="218" t="e">
        <f t="shared" si="3"/>
        <v>#VALUE!</v>
      </c>
      <c r="T75" s="218" t="str">
        <f t="shared" si="4"/>
        <v/>
      </c>
      <c r="U75" s="227" t="str">
        <f t="shared" si="5"/>
        <v/>
      </c>
      <c r="V75" s="228" t="str">
        <f t="shared" si="6"/>
        <v/>
      </c>
      <c r="W75" s="228" t="str">
        <f t="shared" si="7"/>
        <v/>
      </c>
      <c r="X75" s="222">
        <f t="shared" si="8"/>
        <v>0</v>
      </c>
      <c r="Y75" s="110">
        <f t="shared" si="9"/>
        <v>0</v>
      </c>
      <c r="Z75" s="235" t="str">
        <f t="shared" si="10"/>
        <v/>
      </c>
      <c r="AA75" s="240" t="b">
        <f t="shared" si="11"/>
        <v>0</v>
      </c>
      <c r="AB75" s="235">
        <f t="shared" si="12"/>
        <v>0</v>
      </c>
      <c r="AC75" s="235">
        <f>IF('Member Info'!N72="",1,"")</f>
        <v>1</v>
      </c>
      <c r="AD75" s="243" t="e">
        <f t="shared" si="13"/>
        <v>#VALUE!</v>
      </c>
      <c r="AE75" s="130" t="str">
        <f t="shared" si="0"/>
        <v/>
      </c>
      <c r="AF75" s="124">
        <f t="shared" si="14"/>
        <v>1</v>
      </c>
      <c r="AG75" s="124" t="str">
        <f>IF('Member Info'!N72&lt;&gt;"",IF(AND('Member Info'!N72&lt;=$U$1,'Member Info'!N72&gt;=$T$1),1,0),"")</f>
        <v/>
      </c>
      <c r="AI75" s="124" t="b">
        <f t="shared" si="15"/>
        <v>0</v>
      </c>
      <c r="AJ75" s="124">
        <f t="shared" si="16"/>
        <v>0</v>
      </c>
      <c r="AL75" s="124">
        <f t="shared" si="17"/>
        <v>0</v>
      </c>
      <c r="AM75" s="124">
        <f>IF('Member Info'!F72&gt;$T$1,1,0)</f>
        <v>0</v>
      </c>
      <c r="AN75" s="124" t="b">
        <f>IF(ISERROR(T75),ERROR.TYPE(#REF!)=ERROR.TYPE(T75),FALSE)</f>
        <v>0</v>
      </c>
      <c r="AO75" s="124" t="b">
        <f>IF(ISERROR(U75),ERROR.TYPE(#REF!)=ERROR.TYPE(U75),FALSE)</f>
        <v>0</v>
      </c>
      <c r="AP75" s="124">
        <f>IF('Member Info'!F72&gt;'GP1 April 25'!$U$1,1,0)</f>
        <v>0</v>
      </c>
      <c r="AQ75" s="124">
        <f t="shared" si="18"/>
        <v>0</v>
      </c>
      <c r="AR75" s="124">
        <f t="shared" si="19"/>
        <v>0</v>
      </c>
      <c r="AS75" s="124">
        <f t="shared" si="20"/>
        <v>1</v>
      </c>
    </row>
    <row r="76" spans="1:45" x14ac:dyDescent="0.25">
      <c r="A76" s="4">
        <v>45</v>
      </c>
      <c r="B76" s="164">
        <f>'Member Info'!D73</f>
        <v>0</v>
      </c>
      <c r="C76" s="164">
        <f>'Member Info'!E73</f>
        <v>0</v>
      </c>
      <c r="D76" s="164" t="str">
        <f>'Member Info'!G73</f>
        <v/>
      </c>
      <c r="E76" s="165">
        <f>'Member Info'!B73</f>
        <v>0</v>
      </c>
      <c r="F76" s="242"/>
      <c r="G76" s="166" t="str">
        <f>IF(E76=0,"",('Member Info'!K73+'Member Info'!L73))</f>
        <v/>
      </c>
      <c r="H76" s="419"/>
      <c r="I76" s="419"/>
      <c r="J76" s="26"/>
      <c r="K76" s="26"/>
      <c r="L76" s="384" t="str">
        <f>IF(E76=0,"",IF('Member Info'!F73&gt;$U$1,CONCATENATE("Joined with practice on ", TEXT('Member Info'!F73, "DD/MM/YYYY")),IF('Member Info'!N73&lt;&gt;"",IF('Member Info'!N73&lt;$T$1,CONCATENATE("Left Scheme on ", TEXT('Member Info'!N73, "DD/MM/YYYY")),IF(OR(G76="",G76=0),"Error Detected, No rate entered",IF(E76=0,"",IF(F76="","Error Detected, No Pensionable pay",IF(AS76=1,"No Part Time Status Entered",IF(AR76=1,"No Part Time Hours Entered",IF(ISERROR(AD76)," Unknown Values entered.",IF(V76+W76&lt;1,"Acceptable",IF(T76+U76=200, "No Contributions Entered", IF(M76="","Error Detected, Choose reason&gt;",IF(Z76="1",IF(V76=1,"Please Enter Deemed Pensionable Pay","Add Any Relevant Details Above"),"Please Give Details Above"))))))))))),IF(OR(G76="",G76=0),"Error Detected, No rate entered",IF(E76=0,"",IF(F76="","Error Detected, No Pensionable pay",IF(AS76=1,"No Part Time Status Entered",IF(AR76=1,"No Part Time Hours Entered",IF(ISERROR(AD76)," Unknown Values entered.",IF(V76+W76&lt;1,"Acceptable",IF(T76+U76=200, "No Contributions Entered", IF(M76="","Error Detected, Choose reason&gt;",IF(Z76="1",IF(V76=1,"Please Enter Deemed Pensionable Pay","Add relevant Details Above"),"Please give details Above")))))))))))))</f>
        <v/>
      </c>
      <c r="M76" s="260"/>
      <c r="N76" s="91"/>
      <c r="O76" s="91" t="str">
        <f t="shared" si="1"/>
        <v/>
      </c>
      <c r="P76" s="94">
        <f t="shared" si="2"/>
        <v>0</v>
      </c>
      <c r="Q76" s="94">
        <f t="shared" si="2"/>
        <v>0</v>
      </c>
      <c r="R76" s="218">
        <f>(ROUND((F76/100*'Member Info'!$W$2), 2))</f>
        <v>0</v>
      </c>
      <c r="S76" s="218" t="e">
        <f t="shared" si="3"/>
        <v>#VALUE!</v>
      </c>
      <c r="T76" s="218" t="str">
        <f t="shared" si="4"/>
        <v/>
      </c>
      <c r="U76" s="227" t="str">
        <f t="shared" si="5"/>
        <v/>
      </c>
      <c r="V76" s="228" t="str">
        <f t="shared" si="6"/>
        <v/>
      </c>
      <c r="W76" s="228" t="str">
        <f t="shared" si="7"/>
        <v/>
      </c>
      <c r="X76" s="222">
        <f t="shared" si="8"/>
        <v>0</v>
      </c>
      <c r="Y76" s="110">
        <f t="shared" si="9"/>
        <v>0</v>
      </c>
      <c r="Z76" s="235" t="str">
        <f t="shared" si="10"/>
        <v/>
      </c>
      <c r="AA76" s="240" t="b">
        <f t="shared" si="11"/>
        <v>0</v>
      </c>
      <c r="AB76" s="235">
        <f t="shared" si="12"/>
        <v>0</v>
      </c>
      <c r="AC76" s="235">
        <f>IF('Member Info'!N73="",1,"")</f>
        <v>1</v>
      </c>
      <c r="AD76" s="243" t="e">
        <f t="shared" si="13"/>
        <v>#VALUE!</v>
      </c>
      <c r="AE76" s="130" t="str">
        <f t="shared" si="0"/>
        <v/>
      </c>
      <c r="AF76" s="124">
        <f t="shared" si="14"/>
        <v>1</v>
      </c>
      <c r="AG76" s="124" t="str">
        <f>IF('Member Info'!N73&lt;&gt;"",IF(AND('Member Info'!N73&lt;=$U$1,'Member Info'!N73&gt;=$T$1),1,0),"")</f>
        <v/>
      </c>
      <c r="AI76" s="124" t="b">
        <f t="shared" si="15"/>
        <v>0</v>
      </c>
      <c r="AJ76" s="124">
        <f t="shared" si="16"/>
        <v>0</v>
      </c>
      <c r="AL76" s="124">
        <f t="shared" si="17"/>
        <v>0</v>
      </c>
      <c r="AM76" s="124">
        <f>IF('Member Info'!F73&gt;$T$1,1,0)</f>
        <v>0</v>
      </c>
      <c r="AN76" s="124" t="b">
        <f>IF(ISERROR(T76),ERROR.TYPE(#REF!)=ERROR.TYPE(T76),FALSE)</f>
        <v>0</v>
      </c>
      <c r="AO76" s="124" t="b">
        <f>IF(ISERROR(U76),ERROR.TYPE(#REF!)=ERROR.TYPE(U76),FALSE)</f>
        <v>0</v>
      </c>
      <c r="AP76" s="124">
        <f>IF('Member Info'!F73&gt;'GP1 April 25'!$U$1,1,0)</f>
        <v>0</v>
      </c>
      <c r="AQ76" s="124">
        <f t="shared" si="18"/>
        <v>0</v>
      </c>
      <c r="AR76" s="124">
        <f t="shared" si="19"/>
        <v>0</v>
      </c>
      <c r="AS76" s="124">
        <f t="shared" si="20"/>
        <v>1</v>
      </c>
    </row>
    <row r="77" spans="1:45" x14ac:dyDescent="0.25">
      <c r="A77" s="4">
        <v>46</v>
      </c>
      <c r="B77" s="164">
        <f>'Member Info'!D74</f>
        <v>0</v>
      </c>
      <c r="C77" s="164">
        <f>'Member Info'!E74</f>
        <v>0</v>
      </c>
      <c r="D77" s="164" t="str">
        <f>'Member Info'!G74</f>
        <v/>
      </c>
      <c r="E77" s="165">
        <f>'Member Info'!B74</f>
        <v>0</v>
      </c>
      <c r="F77" s="242"/>
      <c r="G77" s="166" t="str">
        <f>IF(E77=0,"",('Member Info'!K74+'Member Info'!L74))</f>
        <v/>
      </c>
      <c r="H77" s="419"/>
      <c r="I77" s="419"/>
      <c r="J77" s="26"/>
      <c r="K77" s="26"/>
      <c r="L77" s="384" t="str">
        <f>IF(E77=0,"",IF('Member Info'!F74&gt;$U$1,CONCATENATE("Joined with practice on ", TEXT('Member Info'!F74, "DD/MM/YYYY")),IF('Member Info'!N74&lt;&gt;"",IF('Member Info'!N74&lt;$T$1,CONCATENATE("Left Scheme on ", TEXT('Member Info'!N74, "DD/MM/YYYY")),IF(OR(G77="",G77=0),"Error Detected, No rate entered",IF(E77=0,"",IF(F77="","Error Detected, No Pensionable pay",IF(AS77=1,"No Part Time Status Entered",IF(AR77=1,"No Part Time Hours Entered",IF(ISERROR(AD77)," Unknown Values entered.",IF(V77+W77&lt;1,"Acceptable",IF(T77+U77=200, "No Contributions Entered", IF(M77="","Error Detected, Choose reason&gt;",IF(Z77="1",IF(V77=1,"Please Enter Deemed Pensionable Pay","Add Any Relevant Details Above"),"Please Give Details Above"))))))))))),IF(OR(G77="",G77=0),"Error Detected, No rate entered",IF(E77=0,"",IF(F77="","Error Detected, No Pensionable pay",IF(AS77=1,"No Part Time Status Entered",IF(AR77=1,"No Part Time Hours Entered",IF(ISERROR(AD77)," Unknown Values entered.",IF(V77+W77&lt;1,"Acceptable",IF(T77+U77=200, "No Contributions Entered", IF(M77="","Error Detected, Choose reason&gt;",IF(Z77="1",IF(V77=1,"Please Enter Deemed Pensionable Pay","Add relevant Details Above"),"Please give details Above")))))))))))))</f>
        <v/>
      </c>
      <c r="M77" s="260"/>
      <c r="N77" s="91"/>
      <c r="O77" s="91" t="str">
        <f t="shared" si="1"/>
        <v/>
      </c>
      <c r="P77" s="94">
        <f t="shared" si="2"/>
        <v>0</v>
      </c>
      <c r="Q77" s="94">
        <f t="shared" si="2"/>
        <v>0</v>
      </c>
      <c r="R77" s="218">
        <f>(ROUND((F77/100*'Member Info'!$W$2), 2))</f>
        <v>0</v>
      </c>
      <c r="S77" s="218" t="e">
        <f t="shared" si="3"/>
        <v>#VALUE!</v>
      </c>
      <c r="T77" s="218" t="str">
        <f t="shared" si="4"/>
        <v/>
      </c>
      <c r="U77" s="227" t="str">
        <f t="shared" si="5"/>
        <v/>
      </c>
      <c r="V77" s="228" t="str">
        <f t="shared" si="6"/>
        <v/>
      </c>
      <c r="W77" s="228" t="str">
        <f t="shared" si="7"/>
        <v/>
      </c>
      <c r="X77" s="222">
        <f t="shared" si="8"/>
        <v>0</v>
      </c>
      <c r="Y77" s="110">
        <f t="shared" si="9"/>
        <v>0</v>
      </c>
      <c r="Z77" s="235" t="str">
        <f t="shared" si="10"/>
        <v/>
      </c>
      <c r="AA77" s="240" t="b">
        <f t="shared" si="11"/>
        <v>0</v>
      </c>
      <c r="AB77" s="235">
        <f t="shared" si="12"/>
        <v>0</v>
      </c>
      <c r="AC77" s="235">
        <f>IF('Member Info'!N74="",1,"")</f>
        <v>1</v>
      </c>
      <c r="AD77" s="243" t="e">
        <f t="shared" si="13"/>
        <v>#VALUE!</v>
      </c>
      <c r="AE77" s="130" t="str">
        <f t="shared" si="0"/>
        <v/>
      </c>
      <c r="AF77" s="124">
        <f t="shared" si="14"/>
        <v>1</v>
      </c>
      <c r="AG77" s="124" t="str">
        <f>IF('Member Info'!N74&lt;&gt;"",IF(AND('Member Info'!N74&lt;=$U$1,'Member Info'!N74&gt;=$T$1),1,0),"")</f>
        <v/>
      </c>
      <c r="AI77" s="124" t="b">
        <f t="shared" si="15"/>
        <v>0</v>
      </c>
      <c r="AJ77" s="124">
        <f t="shared" si="16"/>
        <v>0</v>
      </c>
      <c r="AL77" s="124">
        <f t="shared" si="17"/>
        <v>0</v>
      </c>
      <c r="AM77" s="124">
        <f>IF('Member Info'!F74&gt;$T$1,1,0)</f>
        <v>0</v>
      </c>
      <c r="AN77" s="124" t="b">
        <f>IF(ISERROR(T77),ERROR.TYPE(#REF!)=ERROR.TYPE(T77),FALSE)</f>
        <v>0</v>
      </c>
      <c r="AO77" s="124" t="b">
        <f>IF(ISERROR(U77),ERROR.TYPE(#REF!)=ERROR.TYPE(U77),FALSE)</f>
        <v>0</v>
      </c>
      <c r="AP77" s="124">
        <f>IF('Member Info'!F74&gt;'GP1 April 25'!$U$1,1,0)</f>
        <v>0</v>
      </c>
      <c r="AQ77" s="124">
        <f t="shared" si="18"/>
        <v>0</v>
      </c>
      <c r="AR77" s="124">
        <f t="shared" si="19"/>
        <v>0</v>
      </c>
      <c r="AS77" s="124">
        <f t="shared" si="20"/>
        <v>1</v>
      </c>
    </row>
    <row r="78" spans="1:45" x14ac:dyDescent="0.25">
      <c r="A78" s="4">
        <v>47</v>
      </c>
      <c r="B78" s="164">
        <f>'Member Info'!D75</f>
        <v>0</v>
      </c>
      <c r="C78" s="164">
        <f>'Member Info'!E75</f>
        <v>0</v>
      </c>
      <c r="D78" s="164" t="str">
        <f>'Member Info'!G75</f>
        <v/>
      </c>
      <c r="E78" s="165">
        <f>'Member Info'!B75</f>
        <v>0</v>
      </c>
      <c r="F78" s="242"/>
      <c r="G78" s="166" t="str">
        <f>IF(E78=0,"",('Member Info'!K75+'Member Info'!L75))</f>
        <v/>
      </c>
      <c r="H78" s="419"/>
      <c r="I78" s="419"/>
      <c r="J78" s="26"/>
      <c r="K78" s="26"/>
      <c r="L78" s="384" t="str">
        <f>IF(E78=0,"",IF('Member Info'!F75&gt;$U$1,CONCATENATE("Joined with practice on ", TEXT('Member Info'!F75, "DD/MM/YYYY")),IF('Member Info'!N75&lt;&gt;"",IF('Member Info'!N75&lt;$T$1,CONCATENATE("Left Scheme on ", TEXT('Member Info'!N75, "DD/MM/YYYY")),IF(OR(G78="",G78=0),"Error Detected, No rate entered",IF(E78=0,"",IF(F78="","Error Detected, No Pensionable pay",IF(AS78=1,"No Part Time Status Entered",IF(AR78=1,"No Part Time Hours Entered",IF(ISERROR(AD78)," Unknown Values entered.",IF(V78+W78&lt;1,"Acceptable",IF(T78+U78=200, "No Contributions Entered", IF(M78="","Error Detected, Choose reason&gt;",IF(Z78="1",IF(V78=1,"Please Enter Deemed Pensionable Pay","Add Any Relevant Details Above"),"Please Give Details Above"))))))))))),IF(OR(G78="",G78=0),"Error Detected, No rate entered",IF(E78=0,"",IF(F78="","Error Detected, No Pensionable pay",IF(AS78=1,"No Part Time Status Entered",IF(AR78=1,"No Part Time Hours Entered",IF(ISERROR(AD78)," Unknown Values entered.",IF(V78+W78&lt;1,"Acceptable",IF(T78+U78=200, "No Contributions Entered", IF(M78="","Error Detected, Choose reason&gt;",IF(Z78="1",IF(V78=1,"Please Enter Deemed Pensionable Pay","Add relevant Details Above"),"Please give details Above")))))))))))))</f>
        <v/>
      </c>
      <c r="M78" s="260"/>
      <c r="N78" s="91"/>
      <c r="O78" s="91" t="str">
        <f t="shared" si="1"/>
        <v/>
      </c>
      <c r="P78" s="94">
        <f t="shared" si="2"/>
        <v>0</v>
      </c>
      <c r="Q78" s="94">
        <f t="shared" si="2"/>
        <v>0</v>
      </c>
      <c r="R78" s="218">
        <f>(ROUND((F78/100*'Member Info'!$W$2), 2))</f>
        <v>0</v>
      </c>
      <c r="S78" s="218" t="e">
        <f t="shared" si="3"/>
        <v>#VALUE!</v>
      </c>
      <c r="T78" s="218" t="str">
        <f t="shared" si="4"/>
        <v/>
      </c>
      <c r="U78" s="227" t="str">
        <f t="shared" si="5"/>
        <v/>
      </c>
      <c r="V78" s="228" t="str">
        <f t="shared" si="6"/>
        <v/>
      </c>
      <c r="W78" s="228" t="str">
        <f t="shared" si="7"/>
        <v/>
      </c>
      <c r="X78" s="222">
        <f t="shared" si="8"/>
        <v>0</v>
      </c>
      <c r="Y78" s="110">
        <f t="shared" si="9"/>
        <v>0</v>
      </c>
      <c r="Z78" s="235" t="str">
        <f t="shared" si="10"/>
        <v/>
      </c>
      <c r="AA78" s="240" t="b">
        <f t="shared" si="11"/>
        <v>0</v>
      </c>
      <c r="AB78" s="235">
        <f t="shared" si="12"/>
        <v>0</v>
      </c>
      <c r="AC78" s="235">
        <f>IF('Member Info'!N75="",1,"")</f>
        <v>1</v>
      </c>
      <c r="AD78" s="243" t="e">
        <f t="shared" si="13"/>
        <v>#VALUE!</v>
      </c>
      <c r="AE78" s="130" t="str">
        <f t="shared" si="0"/>
        <v/>
      </c>
      <c r="AF78" s="124">
        <f t="shared" si="14"/>
        <v>1</v>
      </c>
      <c r="AG78" s="124" t="str">
        <f>IF('Member Info'!N75&lt;&gt;"",IF(AND('Member Info'!N75&lt;=$U$1,'Member Info'!N75&gt;=$T$1),1,0),"")</f>
        <v/>
      </c>
      <c r="AI78" s="124" t="b">
        <f t="shared" si="15"/>
        <v>0</v>
      </c>
      <c r="AJ78" s="124">
        <f t="shared" si="16"/>
        <v>0</v>
      </c>
      <c r="AL78" s="124">
        <f t="shared" si="17"/>
        <v>0</v>
      </c>
      <c r="AM78" s="124">
        <f>IF('Member Info'!F75&gt;$T$1,1,0)</f>
        <v>0</v>
      </c>
      <c r="AN78" s="124" t="b">
        <f>IF(ISERROR(T78),ERROR.TYPE(#REF!)=ERROR.TYPE(T78),FALSE)</f>
        <v>0</v>
      </c>
      <c r="AO78" s="124" t="b">
        <f>IF(ISERROR(U78),ERROR.TYPE(#REF!)=ERROR.TYPE(U78),FALSE)</f>
        <v>0</v>
      </c>
      <c r="AP78" s="124">
        <f>IF('Member Info'!F75&gt;'GP1 April 25'!$U$1,1,0)</f>
        <v>0</v>
      </c>
      <c r="AQ78" s="124">
        <f t="shared" si="18"/>
        <v>0</v>
      </c>
      <c r="AR78" s="124">
        <f t="shared" si="19"/>
        <v>0</v>
      </c>
      <c r="AS78" s="124">
        <f t="shared" si="20"/>
        <v>1</v>
      </c>
    </row>
    <row r="79" spans="1:45" x14ac:dyDescent="0.25">
      <c r="A79" s="4">
        <v>48</v>
      </c>
      <c r="B79" s="164">
        <f>'Member Info'!D76</f>
        <v>0</v>
      </c>
      <c r="C79" s="164">
        <f>'Member Info'!E76</f>
        <v>0</v>
      </c>
      <c r="D79" s="164" t="str">
        <f>'Member Info'!G76</f>
        <v/>
      </c>
      <c r="E79" s="165">
        <f>'Member Info'!B76</f>
        <v>0</v>
      </c>
      <c r="F79" s="242"/>
      <c r="G79" s="166" t="str">
        <f>IF(E79=0,"",('Member Info'!K76+'Member Info'!L76))</f>
        <v/>
      </c>
      <c r="H79" s="419"/>
      <c r="I79" s="419"/>
      <c r="J79" s="26"/>
      <c r="K79" s="26"/>
      <c r="L79" s="384" t="str">
        <f>IF(E79=0,"",IF('Member Info'!F76&gt;$U$1,CONCATENATE("Joined with practice on ", TEXT('Member Info'!F76, "DD/MM/YYYY")),IF('Member Info'!N76&lt;&gt;"",IF('Member Info'!N76&lt;$T$1,CONCATENATE("Left Scheme on ", TEXT('Member Info'!N76, "DD/MM/YYYY")),IF(OR(G79="",G79=0),"Error Detected, No rate entered",IF(E79=0,"",IF(F79="","Error Detected, No Pensionable pay",IF(AS79=1,"No Part Time Status Entered",IF(AR79=1,"No Part Time Hours Entered",IF(ISERROR(AD79)," Unknown Values entered.",IF(V79+W79&lt;1,"Acceptable",IF(T79+U79=200, "No Contributions Entered", IF(M79="","Error Detected, Choose reason&gt;",IF(Z79="1",IF(V79=1,"Please Enter Deemed Pensionable Pay","Add Any Relevant Details Above"),"Please Give Details Above"))))))))))),IF(OR(G79="",G79=0),"Error Detected, No rate entered",IF(E79=0,"",IF(F79="","Error Detected, No Pensionable pay",IF(AS79=1,"No Part Time Status Entered",IF(AR79=1,"No Part Time Hours Entered",IF(ISERROR(AD79)," Unknown Values entered.",IF(V79+W79&lt;1,"Acceptable",IF(T79+U79=200, "No Contributions Entered", IF(M79="","Error Detected, Choose reason&gt;",IF(Z79="1",IF(V79=1,"Please Enter Deemed Pensionable Pay","Add relevant Details Above"),"Please give details Above")))))))))))))</f>
        <v/>
      </c>
      <c r="M79" s="260"/>
      <c r="N79" s="91"/>
      <c r="O79" s="91" t="str">
        <f t="shared" si="1"/>
        <v/>
      </c>
      <c r="P79" s="94">
        <f t="shared" si="2"/>
        <v>0</v>
      </c>
      <c r="Q79" s="94">
        <f t="shared" si="2"/>
        <v>0</v>
      </c>
      <c r="R79" s="218">
        <f>(ROUND((F79/100*'Member Info'!$W$2), 2))</f>
        <v>0</v>
      </c>
      <c r="S79" s="218" t="e">
        <f t="shared" si="3"/>
        <v>#VALUE!</v>
      </c>
      <c r="T79" s="218" t="str">
        <f t="shared" si="4"/>
        <v/>
      </c>
      <c r="U79" s="227" t="str">
        <f t="shared" si="5"/>
        <v/>
      </c>
      <c r="V79" s="228" t="str">
        <f t="shared" si="6"/>
        <v/>
      </c>
      <c r="W79" s="228" t="str">
        <f t="shared" si="7"/>
        <v/>
      </c>
      <c r="X79" s="222">
        <f t="shared" si="8"/>
        <v>0</v>
      </c>
      <c r="Y79" s="110">
        <f t="shared" si="9"/>
        <v>0</v>
      </c>
      <c r="Z79" s="235" t="str">
        <f t="shared" si="10"/>
        <v/>
      </c>
      <c r="AA79" s="240" t="b">
        <f t="shared" si="11"/>
        <v>0</v>
      </c>
      <c r="AB79" s="235">
        <f t="shared" si="12"/>
        <v>0</v>
      </c>
      <c r="AC79" s="235">
        <f>IF('Member Info'!N76="",1,"")</f>
        <v>1</v>
      </c>
      <c r="AD79" s="243" t="e">
        <f t="shared" si="13"/>
        <v>#VALUE!</v>
      </c>
      <c r="AE79" s="130" t="str">
        <f t="shared" si="0"/>
        <v/>
      </c>
      <c r="AF79" s="124">
        <f t="shared" si="14"/>
        <v>1</v>
      </c>
      <c r="AG79" s="124" t="str">
        <f>IF('Member Info'!N76&lt;&gt;"",IF(AND('Member Info'!N76&lt;=$U$1,'Member Info'!N76&gt;=$T$1),1,0),"")</f>
        <v/>
      </c>
      <c r="AI79" s="124" t="b">
        <f t="shared" si="15"/>
        <v>0</v>
      </c>
      <c r="AJ79" s="124">
        <f t="shared" si="16"/>
        <v>0</v>
      </c>
      <c r="AL79" s="124">
        <f t="shared" si="17"/>
        <v>0</v>
      </c>
      <c r="AM79" s="124">
        <f>IF('Member Info'!F76&gt;$T$1,1,0)</f>
        <v>0</v>
      </c>
      <c r="AN79" s="124" t="b">
        <f>IF(ISERROR(T79),ERROR.TYPE(#REF!)=ERROR.TYPE(T79),FALSE)</f>
        <v>0</v>
      </c>
      <c r="AO79" s="124" t="b">
        <f>IF(ISERROR(U79),ERROR.TYPE(#REF!)=ERROR.TYPE(U79),FALSE)</f>
        <v>0</v>
      </c>
      <c r="AP79" s="124">
        <f>IF('Member Info'!F76&gt;'GP1 April 25'!$U$1,1,0)</f>
        <v>0</v>
      </c>
      <c r="AQ79" s="124">
        <f t="shared" si="18"/>
        <v>0</v>
      </c>
      <c r="AR79" s="124">
        <f t="shared" si="19"/>
        <v>0</v>
      </c>
      <c r="AS79" s="124">
        <f t="shared" si="20"/>
        <v>1</v>
      </c>
    </row>
    <row r="80" spans="1:45" x14ac:dyDescent="0.25">
      <c r="A80" s="4">
        <v>49</v>
      </c>
      <c r="B80" s="164">
        <f>'Member Info'!D77</f>
        <v>0</v>
      </c>
      <c r="C80" s="164">
        <f>'Member Info'!E77</f>
        <v>0</v>
      </c>
      <c r="D80" s="164" t="str">
        <f>'Member Info'!G77</f>
        <v/>
      </c>
      <c r="E80" s="165">
        <f>'Member Info'!B77</f>
        <v>0</v>
      </c>
      <c r="F80" s="242"/>
      <c r="G80" s="166" t="str">
        <f>IF(E80=0,"",('Member Info'!K77+'Member Info'!L77))</f>
        <v/>
      </c>
      <c r="H80" s="419"/>
      <c r="I80" s="419"/>
      <c r="J80" s="26"/>
      <c r="K80" s="26"/>
      <c r="L80" s="384" t="str">
        <f>IF(E80=0,"",IF('Member Info'!F77&gt;$U$1,CONCATENATE("Joined with practice on ", TEXT('Member Info'!F77, "DD/MM/YYYY")),IF('Member Info'!N77&lt;&gt;"",IF('Member Info'!N77&lt;$T$1,CONCATENATE("Left Scheme on ", TEXT('Member Info'!N77, "DD/MM/YYYY")),IF(OR(G80="",G80=0),"Error Detected, No rate entered",IF(E80=0,"",IF(F80="","Error Detected, No Pensionable pay",IF(AS80=1,"No Part Time Status Entered",IF(AR80=1,"No Part Time Hours Entered",IF(ISERROR(AD80)," Unknown Values entered.",IF(V80+W80&lt;1,"Acceptable",IF(T80+U80=200, "No Contributions Entered", IF(M80="","Error Detected, Choose reason&gt;",IF(Z80="1",IF(V80=1,"Please Enter Deemed Pensionable Pay","Add Any Relevant Details Above"),"Please Give Details Above"))))))))))),IF(OR(G80="",G80=0),"Error Detected, No rate entered",IF(E80=0,"",IF(F80="","Error Detected, No Pensionable pay",IF(AS80=1,"No Part Time Status Entered",IF(AR80=1,"No Part Time Hours Entered",IF(ISERROR(AD80)," Unknown Values entered.",IF(V80+W80&lt;1,"Acceptable",IF(T80+U80=200, "No Contributions Entered", IF(M80="","Error Detected, Choose reason&gt;",IF(Z80="1",IF(V80=1,"Please Enter Deemed Pensionable Pay","Add relevant Details Above"),"Please give details Above")))))))))))))</f>
        <v/>
      </c>
      <c r="M80" s="260"/>
      <c r="N80" s="91"/>
      <c r="O80" s="91" t="str">
        <f t="shared" si="1"/>
        <v/>
      </c>
      <c r="P80" s="94">
        <f t="shared" si="2"/>
        <v>0</v>
      </c>
      <c r="Q80" s="94">
        <f t="shared" si="2"/>
        <v>0</v>
      </c>
      <c r="R80" s="218">
        <f>(ROUND((F80/100*'Member Info'!$W$2), 2))</f>
        <v>0</v>
      </c>
      <c r="S80" s="218" t="e">
        <f t="shared" si="3"/>
        <v>#VALUE!</v>
      </c>
      <c r="T80" s="218" t="str">
        <f t="shared" si="4"/>
        <v/>
      </c>
      <c r="U80" s="227" t="str">
        <f t="shared" si="5"/>
        <v/>
      </c>
      <c r="V80" s="228" t="str">
        <f t="shared" si="6"/>
        <v/>
      </c>
      <c r="W80" s="228" t="str">
        <f t="shared" si="7"/>
        <v/>
      </c>
      <c r="X80" s="222">
        <f t="shared" si="8"/>
        <v>0</v>
      </c>
      <c r="Y80" s="110">
        <f t="shared" si="9"/>
        <v>0</v>
      </c>
      <c r="Z80" s="235" t="str">
        <f t="shared" si="10"/>
        <v/>
      </c>
      <c r="AA80" s="240" t="b">
        <f t="shared" si="11"/>
        <v>0</v>
      </c>
      <c r="AB80" s="235">
        <f t="shared" si="12"/>
        <v>0</v>
      </c>
      <c r="AC80" s="235">
        <f>IF('Member Info'!N77="",1,"")</f>
        <v>1</v>
      </c>
      <c r="AD80" s="243" t="e">
        <f t="shared" si="13"/>
        <v>#VALUE!</v>
      </c>
      <c r="AE80" s="130" t="str">
        <f t="shared" si="0"/>
        <v/>
      </c>
      <c r="AF80" s="124">
        <f t="shared" si="14"/>
        <v>1</v>
      </c>
      <c r="AG80" s="124" t="str">
        <f>IF('Member Info'!N77&lt;&gt;"",IF(AND('Member Info'!N77&lt;=$U$1,'Member Info'!N77&gt;=$T$1),1,0),"")</f>
        <v/>
      </c>
      <c r="AI80" s="124" t="b">
        <f t="shared" si="15"/>
        <v>0</v>
      </c>
      <c r="AJ80" s="124">
        <f t="shared" si="16"/>
        <v>0</v>
      </c>
      <c r="AL80" s="124">
        <f t="shared" si="17"/>
        <v>0</v>
      </c>
      <c r="AM80" s="124">
        <f>IF('Member Info'!F77&gt;$T$1,1,0)</f>
        <v>0</v>
      </c>
      <c r="AN80" s="124" t="b">
        <f>IF(ISERROR(T80),ERROR.TYPE(#REF!)=ERROR.TYPE(T80),FALSE)</f>
        <v>0</v>
      </c>
      <c r="AO80" s="124" t="b">
        <f>IF(ISERROR(U80),ERROR.TYPE(#REF!)=ERROR.TYPE(U80),FALSE)</f>
        <v>0</v>
      </c>
      <c r="AP80" s="124">
        <f>IF('Member Info'!F77&gt;'GP1 April 25'!$U$1,1,0)</f>
        <v>0</v>
      </c>
      <c r="AQ80" s="124">
        <f t="shared" si="18"/>
        <v>0</v>
      </c>
      <c r="AR80" s="124">
        <f t="shared" si="19"/>
        <v>0</v>
      </c>
      <c r="AS80" s="124">
        <f t="shared" si="20"/>
        <v>1</v>
      </c>
    </row>
    <row r="81" spans="1:45" x14ac:dyDescent="0.25">
      <c r="A81" s="4">
        <v>50</v>
      </c>
      <c r="B81" s="164">
        <f>'Member Info'!D78</f>
        <v>0</v>
      </c>
      <c r="C81" s="164">
        <f>'Member Info'!E78</f>
        <v>0</v>
      </c>
      <c r="D81" s="164" t="str">
        <f>'Member Info'!G78</f>
        <v/>
      </c>
      <c r="E81" s="165">
        <f>'Member Info'!B78</f>
        <v>0</v>
      </c>
      <c r="F81" s="242"/>
      <c r="G81" s="166" t="str">
        <f>IF(E81=0,"",('Member Info'!K78+'Member Info'!L78))</f>
        <v/>
      </c>
      <c r="H81" s="419"/>
      <c r="I81" s="419"/>
      <c r="J81" s="26"/>
      <c r="K81" s="26"/>
      <c r="L81" s="384" t="str">
        <f>IF(E81=0,"",IF('Member Info'!F78&gt;$U$1,CONCATENATE("Joined with practice on ", TEXT('Member Info'!F78, "DD/MM/YYYY")),IF('Member Info'!N78&lt;&gt;"",IF('Member Info'!N78&lt;$T$1,CONCATENATE("Left Scheme on ", TEXT('Member Info'!N78, "DD/MM/YYYY")),IF(OR(G81="",G81=0),"Error Detected, No rate entered",IF(E81=0,"",IF(F81="","Error Detected, No Pensionable pay",IF(AS81=1,"No Part Time Status Entered",IF(AR81=1,"No Part Time Hours Entered",IF(ISERROR(AD81)," Unknown Values entered.",IF(V81+W81&lt;1,"Acceptable",IF(T81+U81=200, "No Contributions Entered", IF(M81="","Error Detected, Choose reason&gt;",IF(Z81="1",IF(V81=1,"Please Enter Deemed Pensionable Pay","Add Any Relevant Details Above"),"Please Give Details Above"))))))))))),IF(OR(G81="",G81=0),"Error Detected, No rate entered",IF(E81=0,"",IF(F81="","Error Detected, No Pensionable pay",IF(AS81=1,"No Part Time Status Entered",IF(AR81=1,"No Part Time Hours Entered",IF(ISERROR(AD81)," Unknown Values entered.",IF(V81+W81&lt;1,"Acceptable",IF(T81+U81=200, "No Contributions Entered", IF(M81="","Error Detected, Choose reason&gt;",IF(Z81="1",IF(V81=1,"Please Enter Deemed Pensionable Pay","Add relevant Details Above"),"Please give details Above")))))))))))))</f>
        <v/>
      </c>
      <c r="M81" s="260"/>
      <c r="N81" s="91"/>
      <c r="O81" s="91" t="str">
        <f t="shared" si="1"/>
        <v/>
      </c>
      <c r="P81" s="94">
        <f t="shared" si="2"/>
        <v>0</v>
      </c>
      <c r="Q81" s="94">
        <f t="shared" si="2"/>
        <v>0</v>
      </c>
      <c r="R81" s="218">
        <f>(ROUND((F81/100*'Member Info'!$W$2), 2))</f>
        <v>0</v>
      </c>
      <c r="S81" s="218" t="e">
        <f t="shared" si="3"/>
        <v>#VALUE!</v>
      </c>
      <c r="T81" s="218" t="str">
        <f t="shared" si="4"/>
        <v/>
      </c>
      <c r="U81" s="227" t="str">
        <f t="shared" si="5"/>
        <v/>
      </c>
      <c r="V81" s="228" t="str">
        <f t="shared" si="6"/>
        <v/>
      </c>
      <c r="W81" s="228" t="str">
        <f t="shared" si="7"/>
        <v/>
      </c>
      <c r="X81" s="222">
        <f t="shared" si="8"/>
        <v>0</v>
      </c>
      <c r="Y81" s="110">
        <f t="shared" si="9"/>
        <v>0</v>
      </c>
      <c r="Z81" s="235" t="str">
        <f t="shared" si="10"/>
        <v/>
      </c>
      <c r="AA81" s="240" t="b">
        <f t="shared" si="11"/>
        <v>0</v>
      </c>
      <c r="AB81" s="235">
        <f t="shared" si="12"/>
        <v>0</v>
      </c>
      <c r="AC81" s="235">
        <f>IF('Member Info'!N78="",1,"")</f>
        <v>1</v>
      </c>
      <c r="AD81" s="243" t="e">
        <f t="shared" si="13"/>
        <v>#VALUE!</v>
      </c>
      <c r="AE81" s="130" t="str">
        <f t="shared" si="0"/>
        <v/>
      </c>
      <c r="AF81" s="124">
        <f t="shared" si="14"/>
        <v>1</v>
      </c>
      <c r="AG81" s="124" t="str">
        <f>IF('Member Info'!N78&lt;&gt;"",IF(AND('Member Info'!N78&lt;=$U$1,'Member Info'!N78&gt;=$T$1),1,0),"")</f>
        <v/>
      </c>
      <c r="AI81" s="124" t="b">
        <f t="shared" si="15"/>
        <v>0</v>
      </c>
      <c r="AJ81" s="124">
        <f t="shared" si="16"/>
        <v>0</v>
      </c>
      <c r="AL81" s="124">
        <f t="shared" si="17"/>
        <v>0</v>
      </c>
      <c r="AM81" s="124">
        <f>IF('Member Info'!F78&gt;$T$1,1,0)</f>
        <v>0</v>
      </c>
      <c r="AN81" s="124" t="b">
        <f>IF(ISERROR(T81),ERROR.TYPE(#REF!)=ERROR.TYPE(T81),FALSE)</f>
        <v>0</v>
      </c>
      <c r="AO81" s="124" t="b">
        <f>IF(ISERROR(U81),ERROR.TYPE(#REF!)=ERROR.TYPE(U81),FALSE)</f>
        <v>0</v>
      </c>
      <c r="AP81" s="124">
        <f>IF('Member Info'!F78&gt;'GP1 April 25'!$U$1,1,0)</f>
        <v>0</v>
      </c>
      <c r="AQ81" s="124">
        <f t="shared" si="18"/>
        <v>0</v>
      </c>
      <c r="AR81" s="124">
        <f t="shared" si="19"/>
        <v>0</v>
      </c>
      <c r="AS81" s="124">
        <f t="shared" si="20"/>
        <v>1</v>
      </c>
    </row>
    <row r="82" spans="1:45" x14ac:dyDescent="0.25">
      <c r="A82" s="4">
        <v>51</v>
      </c>
      <c r="B82" s="164">
        <f>'Member Info'!D79</f>
        <v>0</v>
      </c>
      <c r="C82" s="164">
        <f>'Member Info'!E79</f>
        <v>0</v>
      </c>
      <c r="D82" s="164" t="str">
        <f>'Member Info'!G79</f>
        <v/>
      </c>
      <c r="E82" s="165">
        <f>'Member Info'!B79</f>
        <v>0</v>
      </c>
      <c r="F82" s="242"/>
      <c r="G82" s="166" t="str">
        <f>IF(E82=0,"",('Member Info'!K79+'Member Info'!L79))</f>
        <v/>
      </c>
      <c r="H82" s="419"/>
      <c r="I82" s="419"/>
      <c r="J82" s="26"/>
      <c r="K82" s="26"/>
      <c r="L82" s="384" t="str">
        <f>IF(E82=0,"",IF('Member Info'!F79&gt;$U$1,CONCATENATE("Joined with practice on ", TEXT('Member Info'!F79, "DD/MM/YYYY")),IF('Member Info'!N79&lt;&gt;"",IF('Member Info'!N79&lt;$T$1,CONCATENATE("Left Scheme on ", TEXT('Member Info'!N79, "DD/MM/YYYY")),IF(OR(G82="",G82=0),"Error Detected, No rate entered",IF(E82=0,"",IF(F82="","Error Detected, No Pensionable pay",IF(AS82=1,"No Part Time Status Entered",IF(AR82=1,"No Part Time Hours Entered",IF(ISERROR(AD82)," Unknown Values entered.",IF(V82+W82&lt;1,"Acceptable",IF(T82+U82=200, "No Contributions Entered", IF(M82="","Error Detected, Choose reason&gt;",IF(Z82="1",IF(V82=1,"Please Enter Deemed Pensionable Pay","Add Any Relevant Details Above"),"Please Give Details Above"))))))))))),IF(OR(G82="",G82=0),"Error Detected, No rate entered",IF(E82=0,"",IF(F82="","Error Detected, No Pensionable pay",IF(AS82=1,"No Part Time Status Entered",IF(AR82=1,"No Part Time Hours Entered",IF(ISERROR(AD82)," Unknown Values entered.",IF(V82+W82&lt;1,"Acceptable",IF(T82+U82=200, "No Contributions Entered", IF(M82="","Error Detected, Choose reason&gt;",IF(Z82="1",IF(V82=1,"Please Enter Deemed Pensionable Pay","Add relevant Details Above"),"Please give details Above")))))))))))))</f>
        <v/>
      </c>
      <c r="M82" s="260"/>
      <c r="N82" s="91"/>
      <c r="O82" s="91" t="str">
        <f t="shared" si="1"/>
        <v/>
      </c>
      <c r="P82" s="94">
        <f t="shared" si="2"/>
        <v>0</v>
      </c>
      <c r="Q82" s="94">
        <f t="shared" si="2"/>
        <v>0</v>
      </c>
      <c r="R82" s="218">
        <f>(ROUND((F82/100*'Member Info'!$W$2), 2))</f>
        <v>0</v>
      </c>
      <c r="S82" s="218" t="e">
        <f t="shared" si="3"/>
        <v>#VALUE!</v>
      </c>
      <c r="T82" s="218" t="str">
        <f t="shared" si="4"/>
        <v/>
      </c>
      <c r="U82" s="227" t="str">
        <f t="shared" si="5"/>
        <v/>
      </c>
      <c r="V82" s="228" t="str">
        <f t="shared" si="6"/>
        <v/>
      </c>
      <c r="W82" s="228" t="str">
        <f t="shared" si="7"/>
        <v/>
      </c>
      <c r="X82" s="222">
        <f t="shared" si="8"/>
        <v>0</v>
      </c>
      <c r="Y82" s="110">
        <f t="shared" si="9"/>
        <v>0</v>
      </c>
      <c r="Z82" s="235" t="str">
        <f t="shared" si="10"/>
        <v/>
      </c>
      <c r="AA82" s="240" t="b">
        <f t="shared" si="11"/>
        <v>0</v>
      </c>
      <c r="AB82" s="235">
        <f t="shared" si="12"/>
        <v>0</v>
      </c>
      <c r="AC82" s="235">
        <f>IF('Member Info'!N79="",1,"")</f>
        <v>1</v>
      </c>
      <c r="AD82" s="243" t="e">
        <f t="shared" si="13"/>
        <v>#VALUE!</v>
      </c>
      <c r="AE82" s="130" t="str">
        <f t="shared" si="0"/>
        <v/>
      </c>
      <c r="AF82" s="124">
        <f t="shared" si="14"/>
        <v>1</v>
      </c>
      <c r="AG82" s="124" t="str">
        <f>IF('Member Info'!N79&lt;&gt;"",IF(AND('Member Info'!N79&lt;=$U$1,'Member Info'!N79&gt;=$T$1),1,0),"")</f>
        <v/>
      </c>
      <c r="AI82" s="124" t="b">
        <f t="shared" si="15"/>
        <v>0</v>
      </c>
      <c r="AJ82" s="124">
        <f t="shared" si="16"/>
        <v>0</v>
      </c>
      <c r="AL82" s="124">
        <f t="shared" si="17"/>
        <v>0</v>
      </c>
      <c r="AM82" s="124">
        <f>IF('Member Info'!F79&gt;$T$1,1,0)</f>
        <v>0</v>
      </c>
      <c r="AN82" s="124" t="b">
        <f>IF(ISERROR(T82),ERROR.TYPE(#REF!)=ERROR.TYPE(T82),FALSE)</f>
        <v>0</v>
      </c>
      <c r="AO82" s="124" t="b">
        <f>IF(ISERROR(U82),ERROR.TYPE(#REF!)=ERROR.TYPE(U82),FALSE)</f>
        <v>0</v>
      </c>
      <c r="AP82" s="124">
        <f>IF('Member Info'!F79&gt;'GP1 April 25'!$U$1,1,0)</f>
        <v>0</v>
      </c>
      <c r="AQ82" s="124">
        <f t="shared" si="18"/>
        <v>0</v>
      </c>
      <c r="AR82" s="124">
        <f t="shared" si="19"/>
        <v>0</v>
      </c>
      <c r="AS82" s="124">
        <f t="shared" si="20"/>
        <v>1</v>
      </c>
    </row>
    <row r="83" spans="1:45" x14ac:dyDescent="0.25">
      <c r="A83" s="4">
        <v>52</v>
      </c>
      <c r="B83" s="164">
        <f>'Member Info'!D80</f>
        <v>0</v>
      </c>
      <c r="C83" s="164">
        <f>'Member Info'!E80</f>
        <v>0</v>
      </c>
      <c r="D83" s="164" t="str">
        <f>'Member Info'!G80</f>
        <v/>
      </c>
      <c r="E83" s="165">
        <f>'Member Info'!B80</f>
        <v>0</v>
      </c>
      <c r="F83" s="242"/>
      <c r="G83" s="166" t="str">
        <f>IF(E83=0,"",('Member Info'!K80+'Member Info'!L80))</f>
        <v/>
      </c>
      <c r="H83" s="419"/>
      <c r="I83" s="419"/>
      <c r="J83" s="26"/>
      <c r="K83" s="26"/>
      <c r="L83" s="384" t="str">
        <f>IF(E83=0,"",IF('Member Info'!F80&gt;$U$1,CONCATENATE("Joined with practice on ", TEXT('Member Info'!F80, "DD/MM/YYYY")),IF('Member Info'!N80&lt;&gt;"",IF('Member Info'!N80&lt;$T$1,CONCATENATE("Left Scheme on ", TEXT('Member Info'!N80, "DD/MM/YYYY")),IF(OR(G83="",G83=0),"Error Detected, No rate entered",IF(E83=0,"",IF(F83="","Error Detected, No Pensionable pay",IF(AS83=1,"No Part Time Status Entered",IF(AR83=1,"No Part Time Hours Entered",IF(ISERROR(AD83)," Unknown Values entered.",IF(V83+W83&lt;1,"Acceptable",IF(T83+U83=200, "No Contributions Entered", IF(M83="","Error Detected, Choose reason&gt;",IF(Z83="1",IF(V83=1,"Please Enter Deemed Pensionable Pay","Add Any Relevant Details Above"),"Please Give Details Above"))))))))))),IF(OR(G83="",G83=0),"Error Detected, No rate entered",IF(E83=0,"",IF(F83="","Error Detected, No Pensionable pay",IF(AS83=1,"No Part Time Status Entered",IF(AR83=1,"No Part Time Hours Entered",IF(ISERROR(AD83)," Unknown Values entered.",IF(V83+W83&lt;1,"Acceptable",IF(T83+U83=200, "No Contributions Entered", IF(M83="","Error Detected, Choose reason&gt;",IF(Z83="1",IF(V83=1,"Please Enter Deemed Pensionable Pay","Add relevant Details Above"),"Please give details Above")))))))))))))</f>
        <v/>
      </c>
      <c r="M83" s="260"/>
      <c r="N83" s="91"/>
      <c r="O83" s="91" t="str">
        <f t="shared" si="1"/>
        <v/>
      </c>
      <c r="P83" s="94">
        <f t="shared" si="2"/>
        <v>0</v>
      </c>
      <c r="Q83" s="94">
        <f t="shared" si="2"/>
        <v>0</v>
      </c>
      <c r="R83" s="218">
        <f>(ROUND((F83/100*'Member Info'!$W$2), 2))</f>
        <v>0</v>
      </c>
      <c r="S83" s="218" t="e">
        <f t="shared" si="3"/>
        <v>#VALUE!</v>
      </c>
      <c r="T83" s="218" t="str">
        <f t="shared" si="4"/>
        <v/>
      </c>
      <c r="U83" s="227" t="str">
        <f t="shared" si="5"/>
        <v/>
      </c>
      <c r="V83" s="228" t="str">
        <f t="shared" si="6"/>
        <v/>
      </c>
      <c r="W83" s="228" t="str">
        <f t="shared" si="7"/>
        <v/>
      </c>
      <c r="X83" s="222">
        <f t="shared" si="8"/>
        <v>0</v>
      </c>
      <c r="Y83" s="110">
        <f t="shared" si="9"/>
        <v>0</v>
      </c>
      <c r="Z83" s="235" t="str">
        <f t="shared" si="10"/>
        <v/>
      </c>
      <c r="AA83" s="240" t="b">
        <f t="shared" si="11"/>
        <v>0</v>
      </c>
      <c r="AB83" s="235">
        <f t="shared" si="12"/>
        <v>0</v>
      </c>
      <c r="AC83" s="235">
        <f>IF('Member Info'!N80="",1,"")</f>
        <v>1</v>
      </c>
      <c r="AD83" s="243" t="e">
        <f t="shared" si="13"/>
        <v>#VALUE!</v>
      </c>
      <c r="AE83" s="130" t="str">
        <f t="shared" si="0"/>
        <v/>
      </c>
      <c r="AF83" s="124">
        <f t="shared" si="14"/>
        <v>1</v>
      </c>
      <c r="AG83" s="124" t="str">
        <f>IF('Member Info'!N80&lt;&gt;"",IF(AND('Member Info'!N80&lt;=$U$1,'Member Info'!N80&gt;=$T$1),1,0),"")</f>
        <v/>
      </c>
      <c r="AI83" s="124" t="b">
        <f t="shared" si="15"/>
        <v>0</v>
      </c>
      <c r="AJ83" s="124">
        <f t="shared" si="16"/>
        <v>0</v>
      </c>
      <c r="AL83" s="124">
        <f t="shared" si="17"/>
        <v>0</v>
      </c>
      <c r="AM83" s="124">
        <f>IF('Member Info'!F80&gt;$T$1,1,0)</f>
        <v>0</v>
      </c>
      <c r="AN83" s="124" t="b">
        <f>IF(ISERROR(T83),ERROR.TYPE(#REF!)=ERROR.TYPE(T83),FALSE)</f>
        <v>0</v>
      </c>
      <c r="AO83" s="124" t="b">
        <f>IF(ISERROR(U83),ERROR.TYPE(#REF!)=ERROR.TYPE(U83),FALSE)</f>
        <v>0</v>
      </c>
      <c r="AP83" s="124">
        <f>IF('Member Info'!F80&gt;'GP1 April 25'!$U$1,1,0)</f>
        <v>0</v>
      </c>
      <c r="AQ83" s="124">
        <f t="shared" si="18"/>
        <v>0</v>
      </c>
      <c r="AR83" s="124">
        <f t="shared" si="19"/>
        <v>0</v>
      </c>
      <c r="AS83" s="124">
        <f t="shared" si="20"/>
        <v>1</v>
      </c>
    </row>
    <row r="84" spans="1:45" x14ac:dyDescent="0.25">
      <c r="A84" s="4">
        <v>53</v>
      </c>
      <c r="B84" s="164">
        <f>'Member Info'!D81</f>
        <v>0</v>
      </c>
      <c r="C84" s="164">
        <f>'Member Info'!E81</f>
        <v>0</v>
      </c>
      <c r="D84" s="164" t="str">
        <f>'Member Info'!G81</f>
        <v/>
      </c>
      <c r="E84" s="165">
        <f>'Member Info'!B81</f>
        <v>0</v>
      </c>
      <c r="F84" s="242"/>
      <c r="G84" s="166" t="str">
        <f>IF(E84=0,"",('Member Info'!K81+'Member Info'!L81))</f>
        <v/>
      </c>
      <c r="H84" s="419"/>
      <c r="I84" s="419"/>
      <c r="J84" s="26"/>
      <c r="K84" s="26"/>
      <c r="L84" s="384" t="str">
        <f>IF(E84=0,"",IF('Member Info'!F81&gt;$U$1,CONCATENATE("Joined with practice on ", TEXT('Member Info'!F81, "DD/MM/YYYY")),IF('Member Info'!N81&lt;&gt;"",IF('Member Info'!N81&lt;$T$1,CONCATENATE("Left Scheme on ", TEXT('Member Info'!N81, "DD/MM/YYYY")),IF(OR(G84="",G84=0),"Error Detected, No rate entered",IF(E84=0,"",IF(F84="","Error Detected, No Pensionable pay",IF(AS84=1,"No Part Time Status Entered",IF(AR84=1,"No Part Time Hours Entered",IF(ISERROR(AD84)," Unknown Values entered.",IF(V84+W84&lt;1,"Acceptable",IF(T84+U84=200, "No Contributions Entered", IF(M84="","Error Detected, Choose reason&gt;",IF(Z84="1",IF(V84=1,"Please Enter Deemed Pensionable Pay","Add Any Relevant Details Above"),"Please Give Details Above"))))))))))),IF(OR(G84="",G84=0),"Error Detected, No rate entered",IF(E84=0,"",IF(F84="","Error Detected, No Pensionable pay",IF(AS84=1,"No Part Time Status Entered",IF(AR84=1,"No Part Time Hours Entered",IF(ISERROR(AD84)," Unknown Values entered.",IF(V84+W84&lt;1,"Acceptable",IF(T84+U84=200, "No Contributions Entered", IF(M84="","Error Detected, Choose reason&gt;",IF(Z84="1",IF(V84=1,"Please Enter Deemed Pensionable Pay","Add relevant Details Above"),"Please give details Above")))))))))))))</f>
        <v/>
      </c>
      <c r="M84" s="260"/>
      <c r="N84" s="91"/>
      <c r="O84" s="91" t="str">
        <f t="shared" si="1"/>
        <v/>
      </c>
      <c r="P84" s="94">
        <f t="shared" si="2"/>
        <v>0</v>
      </c>
      <c r="Q84" s="94">
        <f t="shared" si="2"/>
        <v>0</v>
      </c>
      <c r="R84" s="218">
        <f>(ROUND((F84/100*'Member Info'!$W$2), 2))</f>
        <v>0</v>
      </c>
      <c r="S84" s="218" t="e">
        <f t="shared" si="3"/>
        <v>#VALUE!</v>
      </c>
      <c r="T84" s="218" t="str">
        <f t="shared" si="4"/>
        <v/>
      </c>
      <c r="U84" s="227" t="str">
        <f t="shared" si="5"/>
        <v/>
      </c>
      <c r="V84" s="228" t="str">
        <f t="shared" si="6"/>
        <v/>
      </c>
      <c r="W84" s="228" t="str">
        <f t="shared" si="7"/>
        <v/>
      </c>
      <c r="X84" s="222">
        <f t="shared" si="8"/>
        <v>0</v>
      </c>
      <c r="Y84" s="110">
        <f t="shared" si="9"/>
        <v>0</v>
      </c>
      <c r="Z84" s="235" t="str">
        <f t="shared" si="10"/>
        <v/>
      </c>
      <c r="AA84" s="240" t="b">
        <f t="shared" si="11"/>
        <v>0</v>
      </c>
      <c r="AB84" s="235">
        <f t="shared" si="12"/>
        <v>0</v>
      </c>
      <c r="AC84" s="235">
        <f>IF('Member Info'!N81="",1,"")</f>
        <v>1</v>
      </c>
      <c r="AD84" s="243" t="e">
        <f t="shared" si="13"/>
        <v>#VALUE!</v>
      </c>
      <c r="AE84" s="130" t="str">
        <f t="shared" si="0"/>
        <v/>
      </c>
      <c r="AF84" s="124">
        <f t="shared" si="14"/>
        <v>1</v>
      </c>
      <c r="AG84" s="124" t="str">
        <f>IF('Member Info'!N81&lt;&gt;"",IF(AND('Member Info'!N81&lt;=$U$1,'Member Info'!N81&gt;=$T$1),1,0),"")</f>
        <v/>
      </c>
      <c r="AI84" s="124" t="b">
        <f t="shared" si="15"/>
        <v>0</v>
      </c>
      <c r="AJ84" s="124">
        <f t="shared" si="16"/>
        <v>0</v>
      </c>
      <c r="AL84" s="124">
        <f t="shared" si="17"/>
        <v>0</v>
      </c>
      <c r="AM84" s="124">
        <f>IF('Member Info'!F81&gt;$T$1,1,0)</f>
        <v>0</v>
      </c>
      <c r="AN84" s="124" t="b">
        <f>IF(ISERROR(T84),ERROR.TYPE(#REF!)=ERROR.TYPE(T84),FALSE)</f>
        <v>0</v>
      </c>
      <c r="AO84" s="124" t="b">
        <f>IF(ISERROR(U84),ERROR.TYPE(#REF!)=ERROR.TYPE(U84),FALSE)</f>
        <v>0</v>
      </c>
      <c r="AP84" s="124">
        <f>IF('Member Info'!F81&gt;'GP1 April 25'!$U$1,1,0)</f>
        <v>0</v>
      </c>
      <c r="AQ84" s="124">
        <f t="shared" si="18"/>
        <v>0</v>
      </c>
      <c r="AR84" s="124">
        <f t="shared" si="19"/>
        <v>0</v>
      </c>
      <c r="AS84" s="124">
        <f t="shared" si="20"/>
        <v>1</v>
      </c>
    </row>
    <row r="85" spans="1:45" x14ac:dyDescent="0.25">
      <c r="A85" s="4">
        <v>54</v>
      </c>
      <c r="B85" s="164">
        <f>'Member Info'!D82</f>
        <v>0</v>
      </c>
      <c r="C85" s="164">
        <f>'Member Info'!E82</f>
        <v>0</v>
      </c>
      <c r="D85" s="164" t="str">
        <f>'Member Info'!G82</f>
        <v/>
      </c>
      <c r="E85" s="165">
        <f>'Member Info'!B82</f>
        <v>0</v>
      </c>
      <c r="F85" s="242"/>
      <c r="G85" s="166" t="str">
        <f>IF(E85=0,"",('Member Info'!K82+'Member Info'!L82))</f>
        <v/>
      </c>
      <c r="H85" s="419"/>
      <c r="I85" s="419"/>
      <c r="J85" s="26"/>
      <c r="K85" s="26"/>
      <c r="L85" s="384" t="str">
        <f>IF(E85=0,"",IF('Member Info'!F82&gt;$U$1,CONCATENATE("Joined with practice on ", TEXT('Member Info'!F82, "DD/MM/YYYY")),IF('Member Info'!N82&lt;&gt;"",IF('Member Info'!N82&lt;$T$1,CONCATENATE("Left Scheme on ", TEXT('Member Info'!N82, "DD/MM/YYYY")),IF(OR(G85="",G85=0),"Error Detected, No rate entered",IF(E85=0,"",IF(F85="","Error Detected, No Pensionable pay",IF(AS85=1,"No Part Time Status Entered",IF(AR85=1,"No Part Time Hours Entered",IF(ISERROR(AD85)," Unknown Values entered.",IF(V85+W85&lt;1,"Acceptable",IF(T85+U85=200, "No Contributions Entered", IF(M85="","Error Detected, Choose reason&gt;",IF(Z85="1",IF(V85=1,"Please Enter Deemed Pensionable Pay","Add Any Relevant Details Above"),"Please Give Details Above"))))))))))),IF(OR(G85="",G85=0),"Error Detected, No rate entered",IF(E85=0,"",IF(F85="","Error Detected, No Pensionable pay",IF(AS85=1,"No Part Time Status Entered",IF(AR85=1,"No Part Time Hours Entered",IF(ISERROR(AD85)," Unknown Values entered.",IF(V85+W85&lt;1,"Acceptable",IF(T85+U85=200, "No Contributions Entered", IF(M85="","Error Detected, Choose reason&gt;",IF(Z85="1",IF(V85=1,"Please Enter Deemed Pensionable Pay","Add relevant Details Above"),"Please give details Above")))))))))))))</f>
        <v/>
      </c>
      <c r="M85" s="260"/>
      <c r="N85" s="91"/>
      <c r="O85" s="91" t="str">
        <f t="shared" si="1"/>
        <v/>
      </c>
      <c r="P85" s="94">
        <f t="shared" si="2"/>
        <v>0</v>
      </c>
      <c r="Q85" s="94">
        <f t="shared" si="2"/>
        <v>0</v>
      </c>
      <c r="R85" s="218">
        <f>(ROUND((F85/100*'Member Info'!$W$2), 2))</f>
        <v>0</v>
      </c>
      <c r="S85" s="218" t="e">
        <f t="shared" si="3"/>
        <v>#VALUE!</v>
      </c>
      <c r="T85" s="218" t="str">
        <f t="shared" si="4"/>
        <v/>
      </c>
      <c r="U85" s="227" t="str">
        <f t="shared" si="5"/>
        <v/>
      </c>
      <c r="V85" s="228" t="str">
        <f t="shared" si="6"/>
        <v/>
      </c>
      <c r="W85" s="228" t="str">
        <f t="shared" si="7"/>
        <v/>
      </c>
      <c r="X85" s="222">
        <f t="shared" si="8"/>
        <v>0</v>
      </c>
      <c r="Y85" s="110">
        <f t="shared" si="9"/>
        <v>0</v>
      </c>
      <c r="Z85" s="235" t="str">
        <f t="shared" si="10"/>
        <v/>
      </c>
      <c r="AA85" s="240" t="b">
        <f t="shared" si="11"/>
        <v>0</v>
      </c>
      <c r="AB85" s="235">
        <f t="shared" si="12"/>
        <v>0</v>
      </c>
      <c r="AC85" s="235">
        <f>IF('Member Info'!N82="",1,"")</f>
        <v>1</v>
      </c>
      <c r="AD85" s="243" t="e">
        <f t="shared" si="13"/>
        <v>#VALUE!</v>
      </c>
      <c r="AE85" s="130" t="str">
        <f t="shared" si="0"/>
        <v/>
      </c>
      <c r="AF85" s="124">
        <f t="shared" si="14"/>
        <v>1</v>
      </c>
      <c r="AG85" s="124" t="str">
        <f>IF('Member Info'!N82&lt;&gt;"",IF(AND('Member Info'!N82&lt;=$U$1,'Member Info'!N82&gt;=$T$1),1,0),"")</f>
        <v/>
      </c>
      <c r="AI85" s="124" t="b">
        <f t="shared" si="15"/>
        <v>0</v>
      </c>
      <c r="AJ85" s="124">
        <f t="shared" si="16"/>
        <v>0</v>
      </c>
      <c r="AL85" s="124">
        <f t="shared" si="17"/>
        <v>0</v>
      </c>
      <c r="AM85" s="124">
        <f>IF('Member Info'!F82&gt;$T$1,1,0)</f>
        <v>0</v>
      </c>
      <c r="AN85" s="124" t="b">
        <f>IF(ISERROR(T85),ERROR.TYPE(#REF!)=ERROR.TYPE(T85),FALSE)</f>
        <v>0</v>
      </c>
      <c r="AO85" s="124" t="b">
        <f>IF(ISERROR(U85),ERROR.TYPE(#REF!)=ERROR.TYPE(U85),FALSE)</f>
        <v>0</v>
      </c>
      <c r="AP85" s="124">
        <f>IF('Member Info'!F82&gt;'GP1 April 25'!$U$1,1,0)</f>
        <v>0</v>
      </c>
      <c r="AQ85" s="124">
        <f t="shared" si="18"/>
        <v>0</v>
      </c>
      <c r="AR85" s="124">
        <f t="shared" si="19"/>
        <v>0</v>
      </c>
      <c r="AS85" s="124">
        <f t="shared" si="20"/>
        <v>1</v>
      </c>
    </row>
    <row r="86" spans="1:45" x14ac:dyDescent="0.25">
      <c r="A86" s="4">
        <v>55</v>
      </c>
      <c r="B86" s="164">
        <f>'Member Info'!D83</f>
        <v>0</v>
      </c>
      <c r="C86" s="164">
        <f>'Member Info'!E83</f>
        <v>0</v>
      </c>
      <c r="D86" s="164" t="str">
        <f>'Member Info'!G83</f>
        <v/>
      </c>
      <c r="E86" s="165">
        <f>'Member Info'!B83</f>
        <v>0</v>
      </c>
      <c r="F86" s="242"/>
      <c r="G86" s="166" t="str">
        <f>IF(E86=0,"",('Member Info'!K83+'Member Info'!L83))</f>
        <v/>
      </c>
      <c r="H86" s="419"/>
      <c r="I86" s="419"/>
      <c r="J86" s="26"/>
      <c r="K86" s="26"/>
      <c r="L86" s="384" t="str">
        <f>IF(E86=0,"",IF('Member Info'!F83&gt;$U$1,CONCATENATE("Joined with practice on ", TEXT('Member Info'!F83, "DD/MM/YYYY")),IF('Member Info'!N83&lt;&gt;"",IF('Member Info'!N83&lt;$T$1,CONCATENATE("Left Scheme on ", TEXT('Member Info'!N83, "DD/MM/YYYY")),IF(OR(G86="",G86=0),"Error Detected, No rate entered",IF(E86=0,"",IF(F86="","Error Detected, No Pensionable pay",IF(AS86=1,"No Part Time Status Entered",IF(AR86=1,"No Part Time Hours Entered",IF(ISERROR(AD86)," Unknown Values entered.",IF(V86+W86&lt;1,"Acceptable",IF(T86+U86=200, "No Contributions Entered", IF(M86="","Error Detected, Choose reason&gt;",IF(Z86="1",IF(V86=1,"Please Enter Deemed Pensionable Pay","Add Any Relevant Details Above"),"Please Give Details Above"))))))))))),IF(OR(G86="",G86=0),"Error Detected, No rate entered",IF(E86=0,"",IF(F86="","Error Detected, No Pensionable pay",IF(AS86=1,"No Part Time Status Entered",IF(AR86=1,"No Part Time Hours Entered",IF(ISERROR(AD86)," Unknown Values entered.",IF(V86+W86&lt;1,"Acceptable",IF(T86+U86=200, "No Contributions Entered", IF(M86="","Error Detected, Choose reason&gt;",IF(Z86="1",IF(V86=1,"Please Enter Deemed Pensionable Pay","Add relevant Details Above"),"Please give details Above")))))))))))))</f>
        <v/>
      </c>
      <c r="M86" s="260"/>
      <c r="N86" s="91"/>
      <c r="O86" s="91" t="str">
        <f t="shared" si="1"/>
        <v/>
      </c>
      <c r="P86" s="94">
        <f t="shared" si="2"/>
        <v>0</v>
      </c>
      <c r="Q86" s="94">
        <f t="shared" si="2"/>
        <v>0</v>
      </c>
      <c r="R86" s="218">
        <f>(ROUND((F86/100*'Member Info'!$W$2), 2))</f>
        <v>0</v>
      </c>
      <c r="S86" s="218" t="e">
        <f t="shared" si="3"/>
        <v>#VALUE!</v>
      </c>
      <c r="T86" s="218" t="str">
        <f t="shared" si="4"/>
        <v/>
      </c>
      <c r="U86" s="227" t="str">
        <f t="shared" si="5"/>
        <v/>
      </c>
      <c r="V86" s="228" t="str">
        <f t="shared" si="6"/>
        <v/>
      </c>
      <c r="W86" s="228" t="str">
        <f t="shared" si="7"/>
        <v/>
      </c>
      <c r="X86" s="222">
        <f t="shared" si="8"/>
        <v>0</v>
      </c>
      <c r="Y86" s="110">
        <f t="shared" si="9"/>
        <v>0</v>
      </c>
      <c r="Z86" s="235" t="str">
        <f t="shared" si="10"/>
        <v/>
      </c>
      <c r="AA86" s="240" t="b">
        <f t="shared" si="11"/>
        <v>0</v>
      </c>
      <c r="AB86" s="235">
        <f t="shared" si="12"/>
        <v>0</v>
      </c>
      <c r="AC86" s="235">
        <f>IF('Member Info'!N83="",1,"")</f>
        <v>1</v>
      </c>
      <c r="AD86" s="243" t="e">
        <f t="shared" si="13"/>
        <v>#VALUE!</v>
      </c>
      <c r="AE86" s="130" t="str">
        <f t="shared" si="0"/>
        <v/>
      </c>
      <c r="AF86" s="124">
        <f t="shared" si="14"/>
        <v>1</v>
      </c>
      <c r="AG86" s="124" t="str">
        <f>IF('Member Info'!N83&lt;&gt;"",IF(AND('Member Info'!N83&lt;=$U$1,'Member Info'!N83&gt;=$T$1),1,0),"")</f>
        <v/>
      </c>
      <c r="AI86" s="124" t="b">
        <f t="shared" si="15"/>
        <v>0</v>
      </c>
      <c r="AJ86" s="124">
        <f t="shared" si="16"/>
        <v>0</v>
      </c>
      <c r="AL86" s="124">
        <f t="shared" si="17"/>
        <v>0</v>
      </c>
      <c r="AM86" s="124">
        <f>IF('Member Info'!F83&gt;$T$1,1,0)</f>
        <v>0</v>
      </c>
      <c r="AN86" s="124" t="b">
        <f>IF(ISERROR(T86),ERROR.TYPE(#REF!)=ERROR.TYPE(T86),FALSE)</f>
        <v>0</v>
      </c>
      <c r="AO86" s="124" t="b">
        <f>IF(ISERROR(U86),ERROR.TYPE(#REF!)=ERROR.TYPE(U86),FALSE)</f>
        <v>0</v>
      </c>
      <c r="AP86" s="124">
        <f>IF('Member Info'!F83&gt;'GP1 April 25'!$U$1,1,0)</f>
        <v>0</v>
      </c>
      <c r="AQ86" s="124">
        <f t="shared" si="18"/>
        <v>0</v>
      </c>
      <c r="AR86" s="124">
        <f t="shared" si="19"/>
        <v>0</v>
      </c>
      <c r="AS86" s="124">
        <f t="shared" si="20"/>
        <v>1</v>
      </c>
    </row>
    <row r="87" spans="1:45" x14ac:dyDescent="0.25">
      <c r="A87" s="4">
        <v>56</v>
      </c>
      <c r="B87" s="164">
        <f>'Member Info'!D84</f>
        <v>0</v>
      </c>
      <c r="C87" s="164">
        <f>'Member Info'!E84</f>
        <v>0</v>
      </c>
      <c r="D87" s="164" t="str">
        <f>'Member Info'!G84</f>
        <v/>
      </c>
      <c r="E87" s="165">
        <f>'Member Info'!B84</f>
        <v>0</v>
      </c>
      <c r="F87" s="242"/>
      <c r="G87" s="166" t="str">
        <f>IF(E87=0,"",('Member Info'!K84+'Member Info'!L84))</f>
        <v/>
      </c>
      <c r="H87" s="419"/>
      <c r="I87" s="419"/>
      <c r="J87" s="26"/>
      <c r="K87" s="26"/>
      <c r="L87" s="384" t="str">
        <f>IF(E87=0,"",IF('Member Info'!F84&gt;$U$1,CONCATENATE("Joined with practice on ", TEXT('Member Info'!F84, "DD/MM/YYYY")),IF('Member Info'!N84&lt;&gt;"",IF('Member Info'!N84&lt;$T$1,CONCATENATE("Left Scheme on ", TEXT('Member Info'!N84, "DD/MM/YYYY")),IF(OR(G87="",G87=0),"Error Detected, No rate entered",IF(E87=0,"",IF(F87="","Error Detected, No Pensionable pay",IF(AS87=1,"No Part Time Status Entered",IF(AR87=1,"No Part Time Hours Entered",IF(ISERROR(AD87)," Unknown Values entered.",IF(V87+W87&lt;1,"Acceptable",IF(T87+U87=200, "No Contributions Entered", IF(M87="","Error Detected, Choose reason&gt;",IF(Z87="1",IF(V87=1,"Please Enter Deemed Pensionable Pay","Add Any Relevant Details Above"),"Please Give Details Above"))))))))))),IF(OR(G87="",G87=0),"Error Detected, No rate entered",IF(E87=0,"",IF(F87="","Error Detected, No Pensionable pay",IF(AS87=1,"No Part Time Status Entered",IF(AR87=1,"No Part Time Hours Entered",IF(ISERROR(AD87)," Unknown Values entered.",IF(V87+W87&lt;1,"Acceptable",IF(T87+U87=200, "No Contributions Entered", IF(M87="","Error Detected, Choose reason&gt;",IF(Z87="1",IF(V87=1,"Please Enter Deemed Pensionable Pay","Add relevant Details Above"),"Please give details Above")))))))))))))</f>
        <v/>
      </c>
      <c r="M87" s="260"/>
      <c r="N87" s="91"/>
      <c r="O87" s="91" t="str">
        <f t="shared" si="1"/>
        <v/>
      </c>
      <c r="P87" s="94">
        <f t="shared" si="2"/>
        <v>0</v>
      </c>
      <c r="Q87" s="94">
        <f t="shared" si="2"/>
        <v>0</v>
      </c>
      <c r="R87" s="218">
        <f>(ROUND((F87/100*'Member Info'!$W$2), 2))</f>
        <v>0</v>
      </c>
      <c r="S87" s="218" t="e">
        <f t="shared" si="3"/>
        <v>#VALUE!</v>
      </c>
      <c r="T87" s="218" t="str">
        <f t="shared" si="4"/>
        <v/>
      </c>
      <c r="U87" s="227" t="str">
        <f t="shared" si="5"/>
        <v/>
      </c>
      <c r="V87" s="228" t="str">
        <f t="shared" si="6"/>
        <v/>
      </c>
      <c r="W87" s="228" t="str">
        <f t="shared" si="7"/>
        <v/>
      </c>
      <c r="X87" s="222">
        <f t="shared" si="8"/>
        <v>0</v>
      </c>
      <c r="Y87" s="110">
        <f t="shared" si="9"/>
        <v>0</v>
      </c>
      <c r="Z87" s="235" t="str">
        <f t="shared" si="10"/>
        <v/>
      </c>
      <c r="AA87" s="240" t="b">
        <f t="shared" si="11"/>
        <v>0</v>
      </c>
      <c r="AB87" s="235">
        <f t="shared" si="12"/>
        <v>0</v>
      </c>
      <c r="AC87" s="235">
        <f>IF('Member Info'!N84="",1,"")</f>
        <v>1</v>
      </c>
      <c r="AD87" s="243" t="e">
        <f t="shared" si="13"/>
        <v>#VALUE!</v>
      </c>
      <c r="AE87" s="130" t="str">
        <f t="shared" si="0"/>
        <v/>
      </c>
      <c r="AF87" s="124">
        <f t="shared" si="14"/>
        <v>1</v>
      </c>
      <c r="AG87" s="124" t="str">
        <f>IF('Member Info'!N84&lt;&gt;"",IF(AND('Member Info'!N84&lt;=$U$1,'Member Info'!N84&gt;=$T$1),1,0),"")</f>
        <v/>
      </c>
      <c r="AI87" s="124" t="b">
        <f t="shared" si="15"/>
        <v>0</v>
      </c>
      <c r="AJ87" s="124">
        <f t="shared" si="16"/>
        <v>0</v>
      </c>
      <c r="AL87" s="124">
        <f t="shared" si="17"/>
        <v>0</v>
      </c>
      <c r="AM87" s="124">
        <f>IF('Member Info'!F84&gt;$T$1,1,0)</f>
        <v>0</v>
      </c>
      <c r="AN87" s="124" t="b">
        <f>IF(ISERROR(T87),ERROR.TYPE(#REF!)=ERROR.TYPE(T87),FALSE)</f>
        <v>0</v>
      </c>
      <c r="AO87" s="124" t="b">
        <f>IF(ISERROR(U87),ERROR.TYPE(#REF!)=ERROR.TYPE(U87),FALSE)</f>
        <v>0</v>
      </c>
      <c r="AP87" s="124">
        <f>IF('Member Info'!F84&gt;'GP1 April 25'!$U$1,1,0)</f>
        <v>0</v>
      </c>
      <c r="AQ87" s="124">
        <f t="shared" si="18"/>
        <v>0</v>
      </c>
      <c r="AR87" s="124">
        <f t="shared" si="19"/>
        <v>0</v>
      </c>
      <c r="AS87" s="124">
        <f t="shared" si="20"/>
        <v>1</v>
      </c>
    </row>
    <row r="88" spans="1:45" x14ac:dyDescent="0.25">
      <c r="A88" s="4">
        <v>57</v>
      </c>
      <c r="B88" s="164">
        <f>'Member Info'!D85</f>
        <v>0</v>
      </c>
      <c r="C88" s="164">
        <f>'Member Info'!E85</f>
        <v>0</v>
      </c>
      <c r="D88" s="164" t="str">
        <f>'Member Info'!G85</f>
        <v/>
      </c>
      <c r="E88" s="165">
        <f>'Member Info'!B85</f>
        <v>0</v>
      </c>
      <c r="F88" s="242"/>
      <c r="G88" s="166" t="str">
        <f>IF(E88=0,"",('Member Info'!K85+'Member Info'!L85))</f>
        <v/>
      </c>
      <c r="H88" s="419"/>
      <c r="I88" s="419"/>
      <c r="J88" s="26"/>
      <c r="K88" s="26"/>
      <c r="L88" s="384" t="str">
        <f>IF(E88=0,"",IF('Member Info'!F85&gt;$U$1,CONCATENATE("Joined with practice on ", TEXT('Member Info'!F85, "DD/MM/YYYY")),IF('Member Info'!N85&lt;&gt;"",IF('Member Info'!N85&lt;$T$1,CONCATENATE("Left Scheme on ", TEXT('Member Info'!N85, "DD/MM/YYYY")),IF(OR(G88="",G88=0),"Error Detected, No rate entered",IF(E88=0,"",IF(F88="","Error Detected, No Pensionable pay",IF(AS88=1,"No Part Time Status Entered",IF(AR88=1,"No Part Time Hours Entered",IF(ISERROR(AD88)," Unknown Values entered.",IF(V88+W88&lt;1,"Acceptable",IF(T88+U88=200, "No Contributions Entered", IF(M88="","Error Detected, Choose reason&gt;",IF(Z88="1",IF(V88=1,"Please Enter Deemed Pensionable Pay","Add Any Relevant Details Above"),"Please Give Details Above"))))))))))),IF(OR(G88="",G88=0),"Error Detected, No rate entered",IF(E88=0,"",IF(F88="","Error Detected, No Pensionable pay",IF(AS88=1,"No Part Time Status Entered",IF(AR88=1,"No Part Time Hours Entered",IF(ISERROR(AD88)," Unknown Values entered.",IF(V88+W88&lt;1,"Acceptable",IF(T88+U88=200, "No Contributions Entered", IF(M88="","Error Detected, Choose reason&gt;",IF(Z88="1",IF(V88=1,"Please Enter Deemed Pensionable Pay","Add relevant Details Above"),"Please give details Above")))))))))))))</f>
        <v/>
      </c>
      <c r="M88" s="260"/>
      <c r="N88" s="91"/>
      <c r="O88" s="91" t="str">
        <f t="shared" si="1"/>
        <v/>
      </c>
      <c r="P88" s="94">
        <f t="shared" si="2"/>
        <v>0</v>
      </c>
      <c r="Q88" s="94">
        <f t="shared" si="2"/>
        <v>0</v>
      </c>
      <c r="R88" s="218">
        <f>(ROUND((F88/100*'Member Info'!$W$2), 2))</f>
        <v>0</v>
      </c>
      <c r="S88" s="218" t="e">
        <f t="shared" si="3"/>
        <v>#VALUE!</v>
      </c>
      <c r="T88" s="218" t="str">
        <f t="shared" si="4"/>
        <v/>
      </c>
      <c r="U88" s="227" t="str">
        <f t="shared" si="5"/>
        <v/>
      </c>
      <c r="V88" s="228" t="str">
        <f t="shared" si="6"/>
        <v/>
      </c>
      <c r="W88" s="228" t="str">
        <f t="shared" si="7"/>
        <v/>
      </c>
      <c r="X88" s="222">
        <f t="shared" si="8"/>
        <v>0</v>
      </c>
      <c r="Y88" s="110">
        <f t="shared" si="9"/>
        <v>0</v>
      </c>
      <c r="Z88" s="235" t="str">
        <f t="shared" si="10"/>
        <v/>
      </c>
      <c r="AA88" s="240" t="b">
        <f t="shared" si="11"/>
        <v>0</v>
      </c>
      <c r="AB88" s="235">
        <f t="shared" si="12"/>
        <v>0</v>
      </c>
      <c r="AC88" s="235">
        <f>IF('Member Info'!N85="",1,"")</f>
        <v>1</v>
      </c>
      <c r="AD88" s="243" t="e">
        <f t="shared" si="13"/>
        <v>#VALUE!</v>
      </c>
      <c r="AE88" s="130" t="str">
        <f t="shared" si="0"/>
        <v/>
      </c>
      <c r="AF88" s="124">
        <f t="shared" si="14"/>
        <v>1</v>
      </c>
      <c r="AG88" s="124" t="str">
        <f>IF('Member Info'!N85&lt;&gt;"",IF(AND('Member Info'!N85&lt;=$U$1,'Member Info'!N85&gt;=$T$1),1,0),"")</f>
        <v/>
      </c>
      <c r="AI88" s="124" t="b">
        <f t="shared" si="15"/>
        <v>0</v>
      </c>
      <c r="AJ88" s="124">
        <f t="shared" si="16"/>
        <v>0</v>
      </c>
      <c r="AL88" s="124">
        <f t="shared" si="17"/>
        <v>0</v>
      </c>
      <c r="AM88" s="124">
        <f>IF('Member Info'!F85&gt;$T$1,1,0)</f>
        <v>0</v>
      </c>
      <c r="AN88" s="124" t="b">
        <f>IF(ISERROR(T88),ERROR.TYPE(#REF!)=ERROR.TYPE(T88),FALSE)</f>
        <v>0</v>
      </c>
      <c r="AO88" s="124" t="b">
        <f>IF(ISERROR(U88),ERROR.TYPE(#REF!)=ERROR.TYPE(U88),FALSE)</f>
        <v>0</v>
      </c>
      <c r="AP88" s="124">
        <f>IF('Member Info'!F85&gt;'GP1 April 25'!$U$1,1,0)</f>
        <v>0</v>
      </c>
      <c r="AQ88" s="124">
        <f t="shared" si="18"/>
        <v>0</v>
      </c>
      <c r="AR88" s="124">
        <f t="shared" si="19"/>
        <v>0</v>
      </c>
      <c r="AS88" s="124">
        <f t="shared" si="20"/>
        <v>1</v>
      </c>
    </row>
    <row r="89" spans="1:45" x14ac:dyDescent="0.25">
      <c r="A89" s="4">
        <v>58</v>
      </c>
      <c r="B89" s="164">
        <f>'Member Info'!D86</f>
        <v>0</v>
      </c>
      <c r="C89" s="164">
        <f>'Member Info'!E86</f>
        <v>0</v>
      </c>
      <c r="D89" s="164" t="str">
        <f>'Member Info'!G86</f>
        <v/>
      </c>
      <c r="E89" s="165">
        <f>'Member Info'!B86</f>
        <v>0</v>
      </c>
      <c r="F89" s="242"/>
      <c r="G89" s="166" t="str">
        <f>IF(E89=0,"",('Member Info'!K86+'Member Info'!L86))</f>
        <v/>
      </c>
      <c r="H89" s="419"/>
      <c r="I89" s="419"/>
      <c r="J89" s="26"/>
      <c r="K89" s="26"/>
      <c r="L89" s="384" t="str">
        <f>IF(E89=0,"",IF('Member Info'!F86&gt;$U$1,CONCATENATE("Joined with practice on ", TEXT('Member Info'!F86, "DD/MM/YYYY")),IF('Member Info'!N86&lt;&gt;"",IF('Member Info'!N86&lt;$T$1,CONCATENATE("Left Scheme on ", TEXT('Member Info'!N86, "DD/MM/YYYY")),IF(OR(G89="",G89=0),"Error Detected, No rate entered",IF(E89=0,"",IF(F89="","Error Detected, No Pensionable pay",IF(AS89=1,"No Part Time Status Entered",IF(AR89=1,"No Part Time Hours Entered",IF(ISERROR(AD89)," Unknown Values entered.",IF(V89+W89&lt;1,"Acceptable",IF(T89+U89=200, "No Contributions Entered", IF(M89="","Error Detected, Choose reason&gt;",IF(Z89="1",IF(V89=1,"Please Enter Deemed Pensionable Pay","Add Any Relevant Details Above"),"Please Give Details Above"))))))))))),IF(OR(G89="",G89=0),"Error Detected, No rate entered",IF(E89=0,"",IF(F89="","Error Detected, No Pensionable pay",IF(AS89=1,"No Part Time Status Entered",IF(AR89=1,"No Part Time Hours Entered",IF(ISERROR(AD89)," Unknown Values entered.",IF(V89+W89&lt;1,"Acceptable",IF(T89+U89=200, "No Contributions Entered", IF(M89="","Error Detected, Choose reason&gt;",IF(Z89="1",IF(V89=1,"Please Enter Deemed Pensionable Pay","Add relevant Details Above"),"Please give details Above")))))))))))))</f>
        <v/>
      </c>
      <c r="M89" s="260"/>
      <c r="N89" s="91"/>
      <c r="O89" s="91" t="str">
        <f t="shared" si="1"/>
        <v/>
      </c>
      <c r="P89" s="94">
        <f t="shared" si="2"/>
        <v>0</v>
      </c>
      <c r="Q89" s="94">
        <f t="shared" si="2"/>
        <v>0</v>
      </c>
      <c r="R89" s="218">
        <f>(ROUND((F89/100*'Member Info'!$W$2), 2))</f>
        <v>0</v>
      </c>
      <c r="S89" s="218" t="e">
        <f t="shared" si="3"/>
        <v>#VALUE!</v>
      </c>
      <c r="T89" s="218" t="str">
        <f t="shared" si="4"/>
        <v/>
      </c>
      <c r="U89" s="227" t="str">
        <f t="shared" si="5"/>
        <v/>
      </c>
      <c r="V89" s="228" t="str">
        <f t="shared" si="6"/>
        <v/>
      </c>
      <c r="W89" s="228" t="str">
        <f t="shared" si="7"/>
        <v/>
      </c>
      <c r="X89" s="222">
        <f t="shared" si="8"/>
        <v>0</v>
      </c>
      <c r="Y89" s="110">
        <f t="shared" si="9"/>
        <v>0</v>
      </c>
      <c r="Z89" s="235" t="str">
        <f t="shared" si="10"/>
        <v/>
      </c>
      <c r="AA89" s="240" t="b">
        <f t="shared" si="11"/>
        <v>0</v>
      </c>
      <c r="AB89" s="235">
        <f t="shared" si="12"/>
        <v>0</v>
      </c>
      <c r="AC89" s="235">
        <f>IF('Member Info'!N86="",1,"")</f>
        <v>1</v>
      </c>
      <c r="AD89" s="243" t="e">
        <f t="shared" si="13"/>
        <v>#VALUE!</v>
      </c>
      <c r="AE89" s="130" t="str">
        <f t="shared" si="0"/>
        <v/>
      </c>
      <c r="AF89" s="124">
        <f t="shared" si="14"/>
        <v>1</v>
      </c>
      <c r="AG89" s="124" t="str">
        <f>IF('Member Info'!N86&lt;&gt;"",IF(AND('Member Info'!N86&lt;=$U$1,'Member Info'!N86&gt;=$T$1),1,0),"")</f>
        <v/>
      </c>
      <c r="AI89" s="124" t="b">
        <f t="shared" si="15"/>
        <v>0</v>
      </c>
      <c r="AJ89" s="124">
        <f t="shared" si="16"/>
        <v>0</v>
      </c>
      <c r="AL89" s="124">
        <f t="shared" si="17"/>
        <v>0</v>
      </c>
      <c r="AM89" s="124">
        <f>IF('Member Info'!F86&gt;$T$1,1,0)</f>
        <v>0</v>
      </c>
      <c r="AN89" s="124" t="b">
        <f>IF(ISERROR(T89),ERROR.TYPE(#REF!)=ERROR.TYPE(T89),FALSE)</f>
        <v>0</v>
      </c>
      <c r="AO89" s="124" t="b">
        <f>IF(ISERROR(U89),ERROR.TYPE(#REF!)=ERROR.TYPE(U89),FALSE)</f>
        <v>0</v>
      </c>
      <c r="AP89" s="124">
        <f>IF('Member Info'!F86&gt;'GP1 April 25'!$U$1,1,0)</f>
        <v>0</v>
      </c>
      <c r="AQ89" s="124">
        <f t="shared" si="18"/>
        <v>0</v>
      </c>
      <c r="AR89" s="124">
        <f t="shared" si="19"/>
        <v>0</v>
      </c>
      <c r="AS89" s="124">
        <f t="shared" si="20"/>
        <v>1</v>
      </c>
    </row>
    <row r="90" spans="1:45" x14ac:dyDescent="0.25">
      <c r="A90" s="4">
        <v>59</v>
      </c>
      <c r="B90" s="164">
        <f>'Member Info'!D87</f>
        <v>0</v>
      </c>
      <c r="C90" s="164">
        <f>'Member Info'!E87</f>
        <v>0</v>
      </c>
      <c r="D90" s="164" t="str">
        <f>'Member Info'!G87</f>
        <v/>
      </c>
      <c r="E90" s="165">
        <f>'Member Info'!B87</f>
        <v>0</v>
      </c>
      <c r="F90" s="242"/>
      <c r="G90" s="166" t="str">
        <f>IF(E90=0,"",('Member Info'!K87+'Member Info'!L87))</f>
        <v/>
      </c>
      <c r="H90" s="419"/>
      <c r="I90" s="419"/>
      <c r="J90" s="26"/>
      <c r="K90" s="26"/>
      <c r="L90" s="384" t="str">
        <f>IF(E90=0,"",IF('Member Info'!F87&gt;$U$1,CONCATENATE("Joined with practice on ", TEXT('Member Info'!F87, "DD/MM/YYYY")),IF('Member Info'!N87&lt;&gt;"",IF('Member Info'!N87&lt;$T$1,CONCATENATE("Left Scheme on ", TEXT('Member Info'!N87, "DD/MM/YYYY")),IF(OR(G90="",G90=0),"Error Detected, No rate entered",IF(E90=0,"",IF(F90="","Error Detected, No Pensionable pay",IF(AS90=1,"No Part Time Status Entered",IF(AR90=1,"No Part Time Hours Entered",IF(ISERROR(AD90)," Unknown Values entered.",IF(V90+W90&lt;1,"Acceptable",IF(T90+U90=200, "No Contributions Entered", IF(M90="","Error Detected, Choose reason&gt;",IF(Z90="1",IF(V90=1,"Please Enter Deemed Pensionable Pay","Add Any Relevant Details Above"),"Please Give Details Above"))))))))))),IF(OR(G90="",G90=0),"Error Detected, No rate entered",IF(E90=0,"",IF(F90="","Error Detected, No Pensionable pay",IF(AS90=1,"No Part Time Status Entered",IF(AR90=1,"No Part Time Hours Entered",IF(ISERROR(AD90)," Unknown Values entered.",IF(V90+W90&lt;1,"Acceptable",IF(T90+U90=200, "No Contributions Entered", IF(M90="","Error Detected, Choose reason&gt;",IF(Z90="1",IF(V90=1,"Please Enter Deemed Pensionable Pay","Add relevant Details Above"),"Please give details Above")))))))))))))</f>
        <v/>
      </c>
      <c r="M90" s="260"/>
      <c r="N90" s="91"/>
      <c r="O90" s="91" t="str">
        <f t="shared" si="1"/>
        <v/>
      </c>
      <c r="P90" s="94">
        <f t="shared" si="2"/>
        <v>0</v>
      </c>
      <c r="Q90" s="94">
        <f t="shared" si="2"/>
        <v>0</v>
      </c>
      <c r="R90" s="218">
        <f>(ROUND((F90/100*'Member Info'!$W$2), 2))</f>
        <v>0</v>
      </c>
      <c r="S90" s="218" t="e">
        <f t="shared" si="3"/>
        <v>#VALUE!</v>
      </c>
      <c r="T90" s="218" t="str">
        <f t="shared" si="4"/>
        <v/>
      </c>
      <c r="U90" s="227" t="str">
        <f t="shared" si="5"/>
        <v/>
      </c>
      <c r="V90" s="228" t="str">
        <f t="shared" si="6"/>
        <v/>
      </c>
      <c r="W90" s="228" t="str">
        <f t="shared" si="7"/>
        <v/>
      </c>
      <c r="X90" s="222">
        <f t="shared" si="8"/>
        <v>0</v>
      </c>
      <c r="Y90" s="110">
        <f t="shared" si="9"/>
        <v>0</v>
      </c>
      <c r="Z90" s="235" t="str">
        <f t="shared" si="10"/>
        <v/>
      </c>
      <c r="AA90" s="240" t="b">
        <f t="shared" si="11"/>
        <v>0</v>
      </c>
      <c r="AB90" s="235">
        <f t="shared" si="12"/>
        <v>0</v>
      </c>
      <c r="AC90" s="235">
        <f>IF('Member Info'!N87="",1,"")</f>
        <v>1</v>
      </c>
      <c r="AD90" s="243" t="e">
        <f t="shared" si="13"/>
        <v>#VALUE!</v>
      </c>
      <c r="AE90" s="130" t="str">
        <f t="shared" si="0"/>
        <v/>
      </c>
      <c r="AF90" s="124">
        <f t="shared" si="14"/>
        <v>1</v>
      </c>
      <c r="AG90" s="124" t="str">
        <f>IF('Member Info'!N87&lt;&gt;"",IF(AND('Member Info'!N87&lt;=$U$1,'Member Info'!N87&gt;=$T$1),1,0),"")</f>
        <v/>
      </c>
      <c r="AI90" s="124" t="b">
        <f t="shared" si="15"/>
        <v>0</v>
      </c>
      <c r="AJ90" s="124">
        <f t="shared" si="16"/>
        <v>0</v>
      </c>
      <c r="AL90" s="124">
        <f t="shared" si="17"/>
        <v>0</v>
      </c>
      <c r="AM90" s="124">
        <f>IF('Member Info'!F87&gt;$T$1,1,0)</f>
        <v>0</v>
      </c>
      <c r="AN90" s="124" t="b">
        <f>IF(ISERROR(T90),ERROR.TYPE(#REF!)=ERROR.TYPE(T90),FALSE)</f>
        <v>0</v>
      </c>
      <c r="AO90" s="124" t="b">
        <f>IF(ISERROR(U90),ERROR.TYPE(#REF!)=ERROR.TYPE(U90),FALSE)</f>
        <v>0</v>
      </c>
      <c r="AP90" s="124">
        <f>IF('Member Info'!F87&gt;'GP1 April 25'!$U$1,1,0)</f>
        <v>0</v>
      </c>
      <c r="AQ90" s="124">
        <f t="shared" si="18"/>
        <v>0</v>
      </c>
      <c r="AR90" s="124">
        <f t="shared" si="19"/>
        <v>0</v>
      </c>
      <c r="AS90" s="124">
        <f t="shared" si="20"/>
        <v>1</v>
      </c>
    </row>
    <row r="91" spans="1:45" x14ac:dyDescent="0.25">
      <c r="A91" s="4">
        <v>60</v>
      </c>
      <c r="B91" s="164">
        <f>'Member Info'!D88</f>
        <v>0</v>
      </c>
      <c r="C91" s="164">
        <f>'Member Info'!E88</f>
        <v>0</v>
      </c>
      <c r="D91" s="164" t="str">
        <f>'Member Info'!G88</f>
        <v/>
      </c>
      <c r="E91" s="165">
        <f>'Member Info'!B88</f>
        <v>0</v>
      </c>
      <c r="F91" s="242"/>
      <c r="G91" s="166" t="str">
        <f>IF(E91=0,"",('Member Info'!K88+'Member Info'!L88))</f>
        <v/>
      </c>
      <c r="H91" s="419"/>
      <c r="I91" s="419"/>
      <c r="J91" s="26"/>
      <c r="K91" s="26"/>
      <c r="L91" s="384" t="str">
        <f>IF(E91=0,"",IF('Member Info'!F88&gt;$U$1,CONCATENATE("Joined with practice on ", TEXT('Member Info'!F88, "DD/MM/YYYY")),IF('Member Info'!N88&lt;&gt;"",IF('Member Info'!N88&lt;$T$1,CONCATENATE("Left Scheme on ", TEXT('Member Info'!N88, "DD/MM/YYYY")),IF(OR(G91="",G91=0),"Error Detected, No rate entered",IF(E91=0,"",IF(F91="","Error Detected, No Pensionable pay",IF(AS91=1,"No Part Time Status Entered",IF(AR91=1,"No Part Time Hours Entered",IF(ISERROR(AD91)," Unknown Values entered.",IF(V91+W91&lt;1,"Acceptable",IF(T91+U91=200, "No Contributions Entered", IF(M91="","Error Detected, Choose reason&gt;",IF(Z91="1",IF(V91=1,"Please Enter Deemed Pensionable Pay","Add Any Relevant Details Above"),"Please Give Details Above"))))))))))),IF(OR(G91="",G91=0),"Error Detected, No rate entered",IF(E91=0,"",IF(F91="","Error Detected, No Pensionable pay",IF(AS91=1,"No Part Time Status Entered",IF(AR91=1,"No Part Time Hours Entered",IF(ISERROR(AD91)," Unknown Values entered.",IF(V91+W91&lt;1,"Acceptable",IF(T91+U91=200, "No Contributions Entered", IF(M91="","Error Detected, Choose reason&gt;",IF(Z91="1",IF(V91=1,"Please Enter Deemed Pensionable Pay","Add relevant Details Above"),"Please give details Above")))))))))))))</f>
        <v/>
      </c>
      <c r="M91" s="260"/>
      <c r="N91" s="91"/>
      <c r="O91" s="91" t="str">
        <f t="shared" si="1"/>
        <v/>
      </c>
      <c r="P91" s="94">
        <f t="shared" si="2"/>
        <v>0</v>
      </c>
      <c r="Q91" s="94">
        <f t="shared" si="2"/>
        <v>0</v>
      </c>
      <c r="R91" s="218">
        <f>(ROUND((F91/100*'Member Info'!$W$2), 2))</f>
        <v>0</v>
      </c>
      <c r="S91" s="218" t="e">
        <f t="shared" si="3"/>
        <v>#VALUE!</v>
      </c>
      <c r="T91" s="218" t="str">
        <f t="shared" si="4"/>
        <v/>
      </c>
      <c r="U91" s="227" t="str">
        <f t="shared" si="5"/>
        <v/>
      </c>
      <c r="V91" s="228" t="str">
        <f t="shared" si="6"/>
        <v/>
      </c>
      <c r="W91" s="228" t="str">
        <f t="shared" si="7"/>
        <v/>
      </c>
      <c r="X91" s="222">
        <f t="shared" si="8"/>
        <v>0</v>
      </c>
      <c r="Y91" s="110">
        <f t="shared" si="9"/>
        <v>0</v>
      </c>
      <c r="Z91" s="235" t="str">
        <f t="shared" si="10"/>
        <v/>
      </c>
      <c r="AA91" s="240" t="b">
        <f t="shared" si="11"/>
        <v>0</v>
      </c>
      <c r="AB91" s="235">
        <f t="shared" si="12"/>
        <v>0</v>
      </c>
      <c r="AC91" s="235">
        <f>IF('Member Info'!N88="",1,"")</f>
        <v>1</v>
      </c>
      <c r="AD91" s="243" t="e">
        <f t="shared" si="13"/>
        <v>#VALUE!</v>
      </c>
      <c r="AE91" s="130" t="str">
        <f t="shared" si="0"/>
        <v/>
      </c>
      <c r="AF91" s="124">
        <f t="shared" si="14"/>
        <v>1</v>
      </c>
      <c r="AG91" s="124" t="str">
        <f>IF('Member Info'!N88&lt;&gt;"",IF(AND('Member Info'!N88&lt;=$U$1,'Member Info'!N88&gt;=$T$1),1,0),"")</f>
        <v/>
      </c>
      <c r="AI91" s="124" t="b">
        <f t="shared" si="15"/>
        <v>0</v>
      </c>
      <c r="AJ91" s="124">
        <f t="shared" si="16"/>
        <v>0</v>
      </c>
      <c r="AL91" s="124">
        <f t="shared" si="17"/>
        <v>0</v>
      </c>
      <c r="AM91" s="124">
        <f>IF('Member Info'!F88&gt;$T$1,1,0)</f>
        <v>0</v>
      </c>
      <c r="AN91" s="124" t="b">
        <f>IF(ISERROR(T91),ERROR.TYPE(#REF!)=ERROR.TYPE(T91),FALSE)</f>
        <v>0</v>
      </c>
      <c r="AO91" s="124" t="b">
        <f>IF(ISERROR(U91),ERROR.TYPE(#REF!)=ERROR.TYPE(U91),FALSE)</f>
        <v>0</v>
      </c>
      <c r="AP91" s="124">
        <f>IF('Member Info'!F88&gt;'GP1 April 25'!$U$1,1,0)</f>
        <v>0</v>
      </c>
      <c r="AQ91" s="124">
        <f t="shared" si="18"/>
        <v>0</v>
      </c>
      <c r="AR91" s="124">
        <f t="shared" si="19"/>
        <v>0</v>
      </c>
      <c r="AS91" s="124">
        <f t="shared" si="20"/>
        <v>1</v>
      </c>
    </row>
    <row r="92" spans="1:45" x14ac:dyDescent="0.25">
      <c r="A92" s="4">
        <v>61</v>
      </c>
      <c r="B92" s="164">
        <f>'Member Info'!D89</f>
        <v>0</v>
      </c>
      <c r="C92" s="164">
        <f>'Member Info'!E89</f>
        <v>0</v>
      </c>
      <c r="D92" s="164" t="str">
        <f>'Member Info'!G89</f>
        <v/>
      </c>
      <c r="E92" s="165">
        <f>'Member Info'!B89</f>
        <v>0</v>
      </c>
      <c r="F92" s="242"/>
      <c r="G92" s="166" t="str">
        <f>IF(E92=0,"",('Member Info'!K89+'Member Info'!L89))</f>
        <v/>
      </c>
      <c r="H92" s="419"/>
      <c r="I92" s="419"/>
      <c r="J92" s="26"/>
      <c r="K92" s="26"/>
      <c r="L92" s="384" t="str">
        <f>IF(E92=0,"",IF('Member Info'!F89&gt;$U$1,CONCATENATE("Joined with practice on ", TEXT('Member Info'!F89, "DD/MM/YYYY")),IF('Member Info'!N89&lt;&gt;"",IF('Member Info'!N89&lt;$T$1,CONCATENATE("Left Scheme on ", TEXT('Member Info'!N89, "DD/MM/YYYY")),IF(OR(G92="",G92=0),"Error Detected, No rate entered",IF(E92=0,"",IF(F92="","Error Detected, No Pensionable pay",IF(AS92=1,"No Part Time Status Entered",IF(AR92=1,"No Part Time Hours Entered",IF(ISERROR(AD92)," Unknown Values entered.",IF(V92+W92&lt;1,"Acceptable",IF(T92+U92=200, "No Contributions Entered", IF(M92="","Error Detected, Choose reason&gt;",IF(Z92="1",IF(V92=1,"Please Enter Deemed Pensionable Pay","Add Any Relevant Details Above"),"Please Give Details Above"))))))))))),IF(OR(G92="",G92=0),"Error Detected, No rate entered",IF(E92=0,"",IF(F92="","Error Detected, No Pensionable pay",IF(AS92=1,"No Part Time Status Entered",IF(AR92=1,"No Part Time Hours Entered",IF(ISERROR(AD92)," Unknown Values entered.",IF(V92+W92&lt;1,"Acceptable",IF(T92+U92=200, "No Contributions Entered", IF(M92="","Error Detected, Choose reason&gt;",IF(Z92="1",IF(V92=1,"Please Enter Deemed Pensionable Pay","Add relevant Details Above"),"Please give details Above")))))))))))))</f>
        <v/>
      </c>
      <c r="M92" s="260"/>
      <c r="N92" s="91"/>
      <c r="O92" s="91" t="str">
        <f t="shared" si="1"/>
        <v/>
      </c>
      <c r="P92" s="94">
        <f t="shared" si="2"/>
        <v>0</v>
      </c>
      <c r="Q92" s="94">
        <f t="shared" si="2"/>
        <v>0</v>
      </c>
      <c r="R92" s="218">
        <f>(ROUND((F92/100*'Member Info'!$W$2), 2))</f>
        <v>0</v>
      </c>
      <c r="S92" s="218" t="e">
        <f t="shared" si="3"/>
        <v>#VALUE!</v>
      </c>
      <c r="T92" s="218" t="str">
        <f t="shared" si="4"/>
        <v/>
      </c>
      <c r="U92" s="227" t="str">
        <f t="shared" si="5"/>
        <v/>
      </c>
      <c r="V92" s="228" t="str">
        <f t="shared" si="6"/>
        <v/>
      </c>
      <c r="W92" s="228" t="str">
        <f t="shared" si="7"/>
        <v/>
      </c>
      <c r="X92" s="222">
        <f t="shared" si="8"/>
        <v>0</v>
      </c>
      <c r="Y92" s="110">
        <f t="shared" si="9"/>
        <v>0</v>
      </c>
      <c r="Z92" s="235" t="str">
        <f t="shared" si="10"/>
        <v/>
      </c>
      <c r="AA92" s="240" t="b">
        <f t="shared" si="11"/>
        <v>0</v>
      </c>
      <c r="AB92" s="235">
        <f t="shared" si="12"/>
        <v>0</v>
      </c>
      <c r="AC92" s="235">
        <f>IF('Member Info'!N89="",1,"")</f>
        <v>1</v>
      </c>
      <c r="AD92" s="243" t="e">
        <f t="shared" si="13"/>
        <v>#VALUE!</v>
      </c>
      <c r="AE92" s="130" t="str">
        <f t="shared" si="0"/>
        <v/>
      </c>
      <c r="AF92" s="124">
        <f t="shared" si="14"/>
        <v>1</v>
      </c>
      <c r="AG92" s="124" t="str">
        <f>IF('Member Info'!N89&lt;&gt;"",IF(AND('Member Info'!N89&lt;=$U$1,'Member Info'!N89&gt;=$T$1),1,0),"")</f>
        <v/>
      </c>
      <c r="AI92" s="124" t="b">
        <f t="shared" si="15"/>
        <v>0</v>
      </c>
      <c r="AJ92" s="124">
        <f t="shared" si="16"/>
        <v>0</v>
      </c>
      <c r="AL92" s="124">
        <f t="shared" si="17"/>
        <v>0</v>
      </c>
      <c r="AM92" s="124">
        <f>IF('Member Info'!F89&gt;$T$1,1,0)</f>
        <v>0</v>
      </c>
      <c r="AN92" s="124" t="b">
        <f>IF(ISERROR(T92),ERROR.TYPE(#REF!)=ERROR.TYPE(T92),FALSE)</f>
        <v>0</v>
      </c>
      <c r="AO92" s="124" t="b">
        <f>IF(ISERROR(U92),ERROR.TYPE(#REF!)=ERROR.TYPE(U92),FALSE)</f>
        <v>0</v>
      </c>
      <c r="AP92" s="124">
        <f>IF('Member Info'!F89&gt;'GP1 April 25'!$U$1,1,0)</f>
        <v>0</v>
      </c>
      <c r="AQ92" s="124">
        <f t="shared" si="18"/>
        <v>0</v>
      </c>
      <c r="AR92" s="124">
        <f t="shared" si="19"/>
        <v>0</v>
      </c>
      <c r="AS92" s="124">
        <f t="shared" si="20"/>
        <v>1</v>
      </c>
    </row>
    <row r="93" spans="1:45" x14ac:dyDescent="0.25">
      <c r="A93" s="4">
        <v>62</v>
      </c>
      <c r="B93" s="164">
        <f>'Member Info'!D90</f>
        <v>0</v>
      </c>
      <c r="C93" s="164">
        <f>'Member Info'!E90</f>
        <v>0</v>
      </c>
      <c r="D93" s="164" t="str">
        <f>'Member Info'!G90</f>
        <v/>
      </c>
      <c r="E93" s="165">
        <f>'Member Info'!B90</f>
        <v>0</v>
      </c>
      <c r="F93" s="242"/>
      <c r="G93" s="166" t="str">
        <f>IF(E93=0,"",('Member Info'!K90+'Member Info'!L90))</f>
        <v/>
      </c>
      <c r="H93" s="419"/>
      <c r="I93" s="419"/>
      <c r="J93" s="26"/>
      <c r="K93" s="26"/>
      <c r="L93" s="384" t="str">
        <f>IF(E93=0,"",IF('Member Info'!F90&gt;$U$1,CONCATENATE("Joined with practice on ", TEXT('Member Info'!F90, "DD/MM/YYYY")),IF('Member Info'!N90&lt;&gt;"",IF('Member Info'!N90&lt;$T$1,CONCATENATE("Left Scheme on ", TEXT('Member Info'!N90, "DD/MM/YYYY")),IF(OR(G93="",G93=0),"Error Detected, No rate entered",IF(E93=0,"",IF(F93="","Error Detected, No Pensionable pay",IF(AS93=1,"No Part Time Status Entered",IF(AR93=1,"No Part Time Hours Entered",IF(ISERROR(AD93)," Unknown Values entered.",IF(V93+W93&lt;1,"Acceptable",IF(T93+U93=200, "No Contributions Entered", IF(M93="","Error Detected, Choose reason&gt;",IF(Z93="1",IF(V93=1,"Please Enter Deemed Pensionable Pay","Add Any Relevant Details Above"),"Please Give Details Above"))))))))))),IF(OR(G93="",G93=0),"Error Detected, No rate entered",IF(E93=0,"",IF(F93="","Error Detected, No Pensionable pay",IF(AS93=1,"No Part Time Status Entered",IF(AR93=1,"No Part Time Hours Entered",IF(ISERROR(AD93)," Unknown Values entered.",IF(V93+W93&lt;1,"Acceptable",IF(T93+U93=200, "No Contributions Entered", IF(M93="","Error Detected, Choose reason&gt;",IF(Z93="1",IF(V93=1,"Please Enter Deemed Pensionable Pay","Add relevant Details Above"),"Please give details Above")))))))))))))</f>
        <v/>
      </c>
      <c r="M93" s="260"/>
      <c r="N93" s="91"/>
      <c r="O93" s="91" t="str">
        <f t="shared" si="1"/>
        <v/>
      </c>
      <c r="P93" s="94">
        <f t="shared" si="2"/>
        <v>0</v>
      </c>
      <c r="Q93" s="94">
        <f t="shared" si="2"/>
        <v>0</v>
      </c>
      <c r="R93" s="218">
        <f>(ROUND((F93/100*'Member Info'!$W$2), 2))</f>
        <v>0</v>
      </c>
      <c r="S93" s="218" t="e">
        <f t="shared" si="3"/>
        <v>#VALUE!</v>
      </c>
      <c r="T93" s="218" t="str">
        <f t="shared" si="4"/>
        <v/>
      </c>
      <c r="U93" s="227" t="str">
        <f t="shared" si="5"/>
        <v/>
      </c>
      <c r="V93" s="228" t="str">
        <f t="shared" si="6"/>
        <v/>
      </c>
      <c r="W93" s="228" t="str">
        <f t="shared" si="7"/>
        <v/>
      </c>
      <c r="X93" s="222">
        <f t="shared" si="8"/>
        <v>0</v>
      </c>
      <c r="Y93" s="110">
        <f t="shared" si="9"/>
        <v>0</v>
      </c>
      <c r="Z93" s="235" t="str">
        <f t="shared" si="10"/>
        <v/>
      </c>
      <c r="AA93" s="240" t="b">
        <f t="shared" si="11"/>
        <v>0</v>
      </c>
      <c r="AB93" s="235">
        <f t="shared" si="12"/>
        <v>0</v>
      </c>
      <c r="AC93" s="235">
        <f>IF('Member Info'!N90="",1,"")</f>
        <v>1</v>
      </c>
      <c r="AD93" s="243" t="e">
        <f t="shared" si="13"/>
        <v>#VALUE!</v>
      </c>
      <c r="AE93" s="130" t="str">
        <f t="shared" si="0"/>
        <v/>
      </c>
      <c r="AF93" s="124">
        <f t="shared" si="14"/>
        <v>1</v>
      </c>
      <c r="AG93" s="124" t="str">
        <f>IF('Member Info'!N90&lt;&gt;"",IF(AND('Member Info'!N90&lt;=$U$1,'Member Info'!N90&gt;=$T$1),1,0),"")</f>
        <v/>
      </c>
      <c r="AI93" s="124" t="b">
        <f t="shared" si="15"/>
        <v>0</v>
      </c>
      <c r="AJ93" s="124">
        <f t="shared" si="16"/>
        <v>0</v>
      </c>
      <c r="AL93" s="124">
        <f t="shared" si="17"/>
        <v>0</v>
      </c>
      <c r="AM93" s="124">
        <f>IF('Member Info'!F90&gt;$T$1,1,0)</f>
        <v>0</v>
      </c>
      <c r="AN93" s="124" t="b">
        <f>IF(ISERROR(T93),ERROR.TYPE(#REF!)=ERROR.TYPE(T93),FALSE)</f>
        <v>0</v>
      </c>
      <c r="AO93" s="124" t="b">
        <f>IF(ISERROR(U93),ERROR.TYPE(#REF!)=ERROR.TYPE(U93),FALSE)</f>
        <v>0</v>
      </c>
      <c r="AP93" s="124">
        <f>IF('Member Info'!F90&gt;'GP1 April 25'!$U$1,1,0)</f>
        <v>0</v>
      </c>
      <c r="AQ93" s="124">
        <f t="shared" si="18"/>
        <v>0</v>
      </c>
      <c r="AR93" s="124">
        <f t="shared" si="19"/>
        <v>0</v>
      </c>
      <c r="AS93" s="124">
        <f t="shared" si="20"/>
        <v>1</v>
      </c>
    </row>
    <row r="94" spans="1:45" x14ac:dyDescent="0.25">
      <c r="A94" s="4">
        <v>63</v>
      </c>
      <c r="B94" s="164">
        <f>'Member Info'!D91</f>
        <v>0</v>
      </c>
      <c r="C94" s="164">
        <f>'Member Info'!E91</f>
        <v>0</v>
      </c>
      <c r="D94" s="164" t="str">
        <f>'Member Info'!G91</f>
        <v/>
      </c>
      <c r="E94" s="165">
        <f>'Member Info'!B91</f>
        <v>0</v>
      </c>
      <c r="F94" s="242"/>
      <c r="G94" s="166" t="str">
        <f>IF(E94=0,"",('Member Info'!K91+'Member Info'!L91))</f>
        <v/>
      </c>
      <c r="H94" s="419"/>
      <c r="I94" s="419"/>
      <c r="J94" s="26"/>
      <c r="K94" s="26"/>
      <c r="L94" s="384" t="str">
        <f>IF(E94=0,"",IF('Member Info'!F91&gt;$U$1,CONCATENATE("Joined with practice on ", TEXT('Member Info'!F91, "DD/MM/YYYY")),IF('Member Info'!N91&lt;&gt;"",IF('Member Info'!N91&lt;$T$1,CONCATENATE("Left Scheme on ", TEXT('Member Info'!N91, "DD/MM/YYYY")),IF(OR(G94="",G94=0),"Error Detected, No rate entered",IF(E94=0,"",IF(F94="","Error Detected, No Pensionable pay",IF(AS94=1,"No Part Time Status Entered",IF(AR94=1,"No Part Time Hours Entered",IF(ISERROR(AD94)," Unknown Values entered.",IF(V94+W94&lt;1,"Acceptable",IF(T94+U94=200, "No Contributions Entered", IF(M94="","Error Detected, Choose reason&gt;",IF(Z94="1",IF(V94=1,"Please Enter Deemed Pensionable Pay","Add Any Relevant Details Above"),"Please Give Details Above"))))))))))),IF(OR(G94="",G94=0),"Error Detected, No rate entered",IF(E94=0,"",IF(F94="","Error Detected, No Pensionable pay",IF(AS94=1,"No Part Time Status Entered",IF(AR94=1,"No Part Time Hours Entered",IF(ISERROR(AD94)," Unknown Values entered.",IF(V94+W94&lt;1,"Acceptable",IF(T94+U94=200, "No Contributions Entered", IF(M94="","Error Detected, Choose reason&gt;",IF(Z94="1",IF(V94=1,"Please Enter Deemed Pensionable Pay","Add relevant Details Above"),"Please give details Above")))))))))))))</f>
        <v/>
      </c>
      <c r="M94" s="260"/>
      <c r="N94" s="91"/>
      <c r="O94" s="91" t="str">
        <f t="shared" si="1"/>
        <v/>
      </c>
      <c r="P94" s="94">
        <f t="shared" si="2"/>
        <v>0</v>
      </c>
      <c r="Q94" s="94">
        <f t="shared" si="2"/>
        <v>0</v>
      </c>
      <c r="R94" s="218">
        <f>(ROUND((F94/100*'Member Info'!$W$2), 2))</f>
        <v>0</v>
      </c>
      <c r="S94" s="218" t="e">
        <f t="shared" si="3"/>
        <v>#VALUE!</v>
      </c>
      <c r="T94" s="218" t="str">
        <f t="shared" si="4"/>
        <v/>
      </c>
      <c r="U94" s="227" t="str">
        <f t="shared" si="5"/>
        <v/>
      </c>
      <c r="V94" s="228" t="str">
        <f t="shared" si="6"/>
        <v/>
      </c>
      <c r="W94" s="228" t="str">
        <f t="shared" si="7"/>
        <v/>
      </c>
      <c r="X94" s="222">
        <f t="shared" si="8"/>
        <v>0</v>
      </c>
      <c r="Y94" s="110">
        <f t="shared" si="9"/>
        <v>0</v>
      </c>
      <c r="Z94" s="235" t="str">
        <f t="shared" si="10"/>
        <v/>
      </c>
      <c r="AA94" s="240" t="b">
        <f t="shared" si="11"/>
        <v>0</v>
      </c>
      <c r="AB94" s="235">
        <f t="shared" si="12"/>
        <v>0</v>
      </c>
      <c r="AC94" s="235">
        <f>IF('Member Info'!N91="",1,"")</f>
        <v>1</v>
      </c>
      <c r="AD94" s="243" t="e">
        <f t="shared" si="13"/>
        <v>#VALUE!</v>
      </c>
      <c r="AE94" s="130" t="str">
        <f t="shared" si="0"/>
        <v/>
      </c>
      <c r="AF94" s="124">
        <f t="shared" si="14"/>
        <v>1</v>
      </c>
      <c r="AG94" s="124" t="str">
        <f>IF('Member Info'!N91&lt;&gt;"",IF(AND('Member Info'!N91&lt;=$U$1,'Member Info'!N91&gt;=$T$1),1,0),"")</f>
        <v/>
      </c>
      <c r="AI94" s="124" t="b">
        <f t="shared" si="15"/>
        <v>0</v>
      </c>
      <c r="AJ94" s="124">
        <f t="shared" si="16"/>
        <v>0</v>
      </c>
      <c r="AL94" s="124">
        <f t="shared" si="17"/>
        <v>0</v>
      </c>
      <c r="AM94" s="124">
        <f>IF('Member Info'!F91&gt;$T$1,1,0)</f>
        <v>0</v>
      </c>
      <c r="AN94" s="124" t="b">
        <f>IF(ISERROR(T94),ERROR.TYPE(#REF!)=ERROR.TYPE(T94),FALSE)</f>
        <v>0</v>
      </c>
      <c r="AO94" s="124" t="b">
        <f>IF(ISERROR(U94),ERROR.TYPE(#REF!)=ERROR.TYPE(U94),FALSE)</f>
        <v>0</v>
      </c>
      <c r="AP94" s="124">
        <f>IF('Member Info'!F91&gt;'GP1 April 25'!$U$1,1,0)</f>
        <v>0</v>
      </c>
      <c r="AQ94" s="124">
        <f t="shared" si="18"/>
        <v>0</v>
      </c>
      <c r="AR94" s="124">
        <f t="shared" si="19"/>
        <v>0</v>
      </c>
      <c r="AS94" s="124">
        <f t="shared" si="20"/>
        <v>1</v>
      </c>
    </row>
    <row r="95" spans="1:45" x14ac:dyDescent="0.25">
      <c r="A95" s="4">
        <v>64</v>
      </c>
      <c r="B95" s="164">
        <f>'Member Info'!D92</f>
        <v>0</v>
      </c>
      <c r="C95" s="164">
        <f>'Member Info'!E92</f>
        <v>0</v>
      </c>
      <c r="D95" s="164" t="str">
        <f>'Member Info'!G92</f>
        <v/>
      </c>
      <c r="E95" s="165">
        <f>'Member Info'!B92</f>
        <v>0</v>
      </c>
      <c r="F95" s="242"/>
      <c r="G95" s="166" t="str">
        <f>IF(E95=0,"",('Member Info'!K92+'Member Info'!L92))</f>
        <v/>
      </c>
      <c r="H95" s="419"/>
      <c r="I95" s="419"/>
      <c r="J95" s="26"/>
      <c r="K95" s="26"/>
      <c r="L95" s="384" t="str">
        <f>IF(E95=0,"",IF('Member Info'!F92&gt;$U$1,CONCATENATE("Joined with practice on ", TEXT('Member Info'!F92, "DD/MM/YYYY")),IF('Member Info'!N92&lt;&gt;"",IF('Member Info'!N92&lt;$T$1,CONCATENATE("Left Scheme on ", TEXT('Member Info'!N92, "DD/MM/YYYY")),IF(OR(G95="",G95=0),"Error Detected, No rate entered",IF(E95=0,"",IF(F95="","Error Detected, No Pensionable pay",IF(AS95=1,"No Part Time Status Entered",IF(AR95=1,"No Part Time Hours Entered",IF(ISERROR(AD95)," Unknown Values entered.",IF(V95+W95&lt;1,"Acceptable",IF(T95+U95=200, "No Contributions Entered", IF(M95="","Error Detected, Choose reason&gt;",IF(Z95="1",IF(V95=1,"Please Enter Deemed Pensionable Pay","Add Any Relevant Details Above"),"Please Give Details Above"))))))))))),IF(OR(G95="",G95=0),"Error Detected, No rate entered",IF(E95=0,"",IF(F95="","Error Detected, No Pensionable pay",IF(AS95=1,"No Part Time Status Entered",IF(AR95=1,"No Part Time Hours Entered",IF(ISERROR(AD95)," Unknown Values entered.",IF(V95+W95&lt;1,"Acceptable",IF(T95+U95=200, "No Contributions Entered", IF(M95="","Error Detected, Choose reason&gt;",IF(Z95="1",IF(V95=1,"Please Enter Deemed Pensionable Pay","Add relevant Details Above"),"Please give details Above")))))))))))))</f>
        <v/>
      </c>
      <c r="M95" s="260"/>
      <c r="N95" s="91"/>
      <c r="O95" s="91" t="str">
        <f t="shared" si="1"/>
        <v/>
      </c>
      <c r="P95" s="94">
        <f t="shared" si="2"/>
        <v>0</v>
      </c>
      <c r="Q95" s="94">
        <f t="shared" si="2"/>
        <v>0</v>
      </c>
      <c r="R95" s="218">
        <f>(ROUND((F95/100*'Member Info'!$W$2), 2))</f>
        <v>0</v>
      </c>
      <c r="S95" s="218" t="e">
        <f t="shared" si="3"/>
        <v>#VALUE!</v>
      </c>
      <c r="T95" s="218" t="str">
        <f t="shared" si="4"/>
        <v/>
      </c>
      <c r="U95" s="227" t="str">
        <f t="shared" si="5"/>
        <v/>
      </c>
      <c r="V95" s="228" t="str">
        <f t="shared" si="6"/>
        <v/>
      </c>
      <c r="W95" s="228" t="str">
        <f t="shared" si="7"/>
        <v/>
      </c>
      <c r="X95" s="222">
        <f t="shared" si="8"/>
        <v>0</v>
      </c>
      <c r="Y95" s="110">
        <f t="shared" si="9"/>
        <v>0</v>
      </c>
      <c r="Z95" s="235" t="str">
        <f t="shared" si="10"/>
        <v/>
      </c>
      <c r="AA95" s="240" t="b">
        <f t="shared" si="11"/>
        <v>0</v>
      </c>
      <c r="AB95" s="235">
        <f t="shared" si="12"/>
        <v>0</v>
      </c>
      <c r="AC95" s="235">
        <f>IF('Member Info'!N92="",1,"")</f>
        <v>1</v>
      </c>
      <c r="AD95" s="243" t="e">
        <f t="shared" si="13"/>
        <v>#VALUE!</v>
      </c>
      <c r="AE95" s="130" t="str">
        <f t="shared" si="0"/>
        <v/>
      </c>
      <c r="AF95" s="124">
        <f t="shared" si="14"/>
        <v>1</v>
      </c>
      <c r="AG95" s="124" t="str">
        <f>IF('Member Info'!N92&lt;&gt;"",IF(AND('Member Info'!N92&lt;=$U$1,'Member Info'!N92&gt;=$T$1),1,0),"")</f>
        <v/>
      </c>
      <c r="AI95" s="124" t="b">
        <f t="shared" si="15"/>
        <v>0</v>
      </c>
      <c r="AJ95" s="124">
        <f t="shared" si="16"/>
        <v>0</v>
      </c>
      <c r="AL95" s="124">
        <f t="shared" si="17"/>
        <v>0</v>
      </c>
      <c r="AM95" s="124">
        <f>IF('Member Info'!F92&gt;$T$1,1,0)</f>
        <v>0</v>
      </c>
      <c r="AN95" s="124" t="b">
        <f>IF(ISERROR(T95),ERROR.TYPE(#REF!)=ERROR.TYPE(T95),FALSE)</f>
        <v>0</v>
      </c>
      <c r="AO95" s="124" t="b">
        <f>IF(ISERROR(U95),ERROR.TYPE(#REF!)=ERROR.TYPE(U95),FALSE)</f>
        <v>0</v>
      </c>
      <c r="AP95" s="124">
        <f>IF('Member Info'!F92&gt;'GP1 April 25'!$U$1,1,0)</f>
        <v>0</v>
      </c>
      <c r="AQ95" s="124">
        <f t="shared" si="18"/>
        <v>0</v>
      </c>
      <c r="AR95" s="124">
        <f t="shared" si="19"/>
        <v>0</v>
      </c>
      <c r="AS95" s="124">
        <f t="shared" si="20"/>
        <v>1</v>
      </c>
    </row>
    <row r="96" spans="1:45" x14ac:dyDescent="0.25">
      <c r="A96" s="4">
        <v>65</v>
      </c>
      <c r="B96" s="164">
        <f>'Member Info'!D93</f>
        <v>0</v>
      </c>
      <c r="C96" s="164">
        <f>'Member Info'!E93</f>
        <v>0</v>
      </c>
      <c r="D96" s="164" t="str">
        <f>'Member Info'!G93</f>
        <v/>
      </c>
      <c r="E96" s="165">
        <f>'Member Info'!B93</f>
        <v>0</v>
      </c>
      <c r="F96" s="242"/>
      <c r="G96" s="166" t="str">
        <f>IF(E96=0,"",('Member Info'!K93+'Member Info'!L93))</f>
        <v/>
      </c>
      <c r="H96" s="419"/>
      <c r="I96" s="419"/>
      <c r="J96" s="26"/>
      <c r="K96" s="26"/>
      <c r="L96" s="384" t="str">
        <f>IF(E96=0,"",IF('Member Info'!F93&gt;$U$1,CONCATENATE("Joined with practice on ", TEXT('Member Info'!F93, "DD/MM/YYYY")),IF('Member Info'!N93&lt;&gt;"",IF('Member Info'!N93&lt;$T$1,CONCATENATE("Left Scheme on ", TEXT('Member Info'!N93, "DD/MM/YYYY")),IF(OR(G96="",G96=0),"Error Detected, No rate entered",IF(E96=0,"",IF(F96="","Error Detected, No Pensionable pay",IF(AS96=1,"No Part Time Status Entered",IF(AR96=1,"No Part Time Hours Entered",IF(ISERROR(AD96)," Unknown Values entered.",IF(V96+W96&lt;1,"Acceptable",IF(T96+U96=200, "No Contributions Entered", IF(M96="","Error Detected, Choose reason&gt;",IF(Z96="1",IF(V96=1,"Please Enter Deemed Pensionable Pay","Add Any Relevant Details Above"),"Please Give Details Above"))))))))))),IF(OR(G96="",G96=0),"Error Detected, No rate entered",IF(E96=0,"",IF(F96="","Error Detected, No Pensionable pay",IF(AS96=1,"No Part Time Status Entered",IF(AR96=1,"No Part Time Hours Entered",IF(ISERROR(AD96)," Unknown Values entered.",IF(V96+W96&lt;1,"Acceptable",IF(T96+U96=200, "No Contributions Entered", IF(M96="","Error Detected, Choose reason&gt;",IF(Z96="1",IF(V96=1,"Please Enter Deemed Pensionable Pay","Add relevant Details Above"),"Please give details Above")))))))))))))</f>
        <v/>
      </c>
      <c r="M96" s="260"/>
      <c r="N96" s="91"/>
      <c r="O96" s="91" t="str">
        <f t="shared" si="1"/>
        <v/>
      </c>
      <c r="P96" s="94">
        <f t="shared" si="2"/>
        <v>0</v>
      </c>
      <c r="Q96" s="94">
        <f t="shared" si="2"/>
        <v>0</v>
      </c>
      <c r="R96" s="218">
        <f>(ROUND((F96/100*'Member Info'!$W$2), 2))</f>
        <v>0</v>
      </c>
      <c r="S96" s="218" t="e">
        <f t="shared" si="3"/>
        <v>#VALUE!</v>
      </c>
      <c r="T96" s="218" t="str">
        <f t="shared" si="4"/>
        <v/>
      </c>
      <c r="U96" s="227" t="str">
        <f t="shared" si="5"/>
        <v/>
      </c>
      <c r="V96" s="228" t="str">
        <f t="shared" si="6"/>
        <v/>
      </c>
      <c r="W96" s="228" t="str">
        <f t="shared" si="7"/>
        <v/>
      </c>
      <c r="X96" s="222">
        <f t="shared" si="8"/>
        <v>0</v>
      </c>
      <c r="Y96" s="110">
        <f t="shared" si="9"/>
        <v>0</v>
      </c>
      <c r="Z96" s="235" t="str">
        <f t="shared" si="10"/>
        <v/>
      </c>
      <c r="AA96" s="240" t="b">
        <f t="shared" si="11"/>
        <v>0</v>
      </c>
      <c r="AB96" s="235">
        <f t="shared" si="12"/>
        <v>0</v>
      </c>
      <c r="AC96" s="235">
        <f>IF('Member Info'!N93="",1,"")</f>
        <v>1</v>
      </c>
      <c r="AD96" s="243" t="e">
        <f t="shared" si="13"/>
        <v>#VALUE!</v>
      </c>
      <c r="AE96" s="130" t="str">
        <f t="shared" ref="AE96:AE159" si="21">IF(AP96=1,"",IF(Y96=1,"",IF(AG96=1,"",IF(E96=0,"",IF(AB96=1,"",IF(L96="acceptable","",IF(T96+U96="0","",T96+U96)))))))</f>
        <v/>
      </c>
      <c r="AF96" s="124">
        <f t="shared" si="14"/>
        <v>1</v>
      </c>
      <c r="AG96" s="124" t="str">
        <f>IF('Member Info'!N93&lt;&gt;"",IF(AND('Member Info'!N93&lt;=$U$1,'Member Info'!N93&gt;=$T$1),1,0),"")</f>
        <v/>
      </c>
      <c r="AI96" s="124" t="b">
        <f t="shared" si="15"/>
        <v>0</v>
      </c>
      <c r="AJ96" s="124">
        <f t="shared" si="16"/>
        <v>0</v>
      </c>
      <c r="AL96" s="124">
        <f t="shared" si="17"/>
        <v>0</v>
      </c>
      <c r="AM96" s="124">
        <f>IF('Member Info'!F93&gt;$T$1,1,0)</f>
        <v>0</v>
      </c>
      <c r="AN96" s="124" t="b">
        <f>IF(ISERROR(T96),ERROR.TYPE(#REF!)=ERROR.TYPE(T96),FALSE)</f>
        <v>0</v>
      </c>
      <c r="AO96" s="124" t="b">
        <f>IF(ISERROR(U96),ERROR.TYPE(#REF!)=ERROR.TYPE(U96),FALSE)</f>
        <v>0</v>
      </c>
      <c r="AP96" s="124">
        <f>IF('Member Info'!F93&gt;'GP1 April 25'!$U$1,1,0)</f>
        <v>0</v>
      </c>
      <c r="AQ96" s="124">
        <f t="shared" si="18"/>
        <v>0</v>
      </c>
      <c r="AR96" s="124">
        <f t="shared" si="19"/>
        <v>0</v>
      </c>
      <c r="AS96" s="124">
        <f t="shared" si="20"/>
        <v>1</v>
      </c>
    </row>
    <row r="97" spans="1:45" x14ac:dyDescent="0.25">
      <c r="A97" s="4">
        <v>66</v>
      </c>
      <c r="B97" s="164">
        <f>'Member Info'!D94</f>
        <v>0</v>
      </c>
      <c r="C97" s="164">
        <f>'Member Info'!E94</f>
        <v>0</v>
      </c>
      <c r="D97" s="164" t="str">
        <f>'Member Info'!G94</f>
        <v/>
      </c>
      <c r="E97" s="165">
        <f>'Member Info'!B94</f>
        <v>0</v>
      </c>
      <c r="F97" s="242"/>
      <c r="G97" s="166" t="str">
        <f>IF(E97=0,"",('Member Info'!K94+'Member Info'!L94))</f>
        <v/>
      </c>
      <c r="H97" s="419"/>
      <c r="I97" s="419"/>
      <c r="J97" s="26"/>
      <c r="K97" s="26"/>
      <c r="L97" s="384" t="str">
        <f>IF(E97=0,"",IF('Member Info'!F94&gt;$U$1,CONCATENATE("Joined with practice on ", TEXT('Member Info'!F94, "DD/MM/YYYY")),IF('Member Info'!N94&lt;&gt;"",IF('Member Info'!N94&lt;$T$1,CONCATENATE("Left Scheme on ", TEXT('Member Info'!N94, "DD/MM/YYYY")),IF(OR(G97="",G97=0),"Error Detected, No rate entered",IF(E97=0,"",IF(F97="","Error Detected, No Pensionable pay",IF(AS97=1,"No Part Time Status Entered",IF(AR97=1,"No Part Time Hours Entered",IF(ISERROR(AD97)," Unknown Values entered.",IF(V97+W97&lt;1,"Acceptable",IF(T97+U97=200, "No Contributions Entered", IF(M97="","Error Detected, Choose reason&gt;",IF(Z97="1",IF(V97=1,"Please Enter Deemed Pensionable Pay","Add Any Relevant Details Above"),"Please Give Details Above"))))))))))),IF(OR(G97="",G97=0),"Error Detected, No rate entered",IF(E97=0,"",IF(F97="","Error Detected, No Pensionable pay",IF(AS97=1,"No Part Time Status Entered",IF(AR97=1,"No Part Time Hours Entered",IF(ISERROR(AD97)," Unknown Values entered.",IF(V97+W97&lt;1,"Acceptable",IF(T97+U97=200, "No Contributions Entered", IF(M97="","Error Detected, Choose reason&gt;",IF(Z97="1",IF(V97=1,"Please Enter Deemed Pensionable Pay","Add relevant Details Above"),"Please give details Above")))))))))))))</f>
        <v/>
      </c>
      <c r="M97" s="260"/>
      <c r="N97" s="91"/>
      <c r="O97" s="91" t="str">
        <f t="shared" ref="O97:O160" si="22">IF(E97=0,"",IF(ISERROR((F97+J97+K97)),0,IF((F97+J97+K97)&lt;1,0,1)))</f>
        <v/>
      </c>
      <c r="P97" s="94">
        <f t="shared" ref="P97:Q160" si="23">J97</f>
        <v>0</v>
      </c>
      <c r="Q97" s="94">
        <f t="shared" si="23"/>
        <v>0</v>
      </c>
      <c r="R97" s="218">
        <f>(ROUND((F97/100*'Member Info'!$W$2), 2))</f>
        <v>0</v>
      </c>
      <c r="S97" s="218" t="e">
        <f t="shared" ref="S97:S160" si="24">ROUND((F97/100*G97),2)</f>
        <v>#VALUE!</v>
      </c>
      <c r="T97" s="218" t="str">
        <f t="shared" ref="T97:T160" si="25">IF(E97=0,"",(100-(P97/R97*100)))</f>
        <v/>
      </c>
      <c r="U97" s="227" t="str">
        <f t="shared" ref="U97:U160" si="26">IF(E97=0,"",(100-(Q97/S97*100)))</f>
        <v/>
      </c>
      <c r="V97" s="228" t="str">
        <f t="shared" ref="V97:V160" si="27">IF(E97=0,"",IF(T97&gt;$T$16,1,IF(T97&lt;-$T$16,1,0)))</f>
        <v/>
      </c>
      <c r="W97" s="228" t="str">
        <f t="shared" ref="W97:W160" si="28">IF(E97=0,"",IF(G97=0,1,IF(U97&gt;$T$16,1,IF(U97&lt;-$T$16,1,0))))</f>
        <v/>
      </c>
      <c r="X97" s="222">
        <f t="shared" ref="X97:X160" si="29">IF(E97=0,0,IF(F97="",1,0))</f>
        <v>0</v>
      </c>
      <c r="Y97" s="110">
        <f t="shared" ref="Y97:Y160" si="30">IF(E97=0,0,IF(M97="",0,1))</f>
        <v>0</v>
      </c>
      <c r="Z97" s="235" t="str">
        <f t="shared" ref="Z97:Z160" si="31">IF(M97="SMP/Occupational Maternity","1",IF(M97="SSP/Occupational Sick pay","1",""))</f>
        <v/>
      </c>
      <c r="AA97" s="240" t="b">
        <f t="shared" ref="AA97:AA160" si="32">IF(OR(AN97=TRUE,AO97=TRUE),TRUE,FALSE)</f>
        <v>0</v>
      </c>
      <c r="AB97" s="235">
        <f t="shared" ref="AB97:AB160" si="33">IF(OR(M97="left scheme/Employment",AC97=""), 1,0)</f>
        <v>0</v>
      </c>
      <c r="AC97" s="235">
        <f>IF('Member Info'!N94="",1,"")</f>
        <v>1</v>
      </c>
      <c r="AD97" s="243" t="e">
        <f t="shared" ref="AD97:AD160" si="34">(T97+U97)</f>
        <v>#VALUE!</v>
      </c>
      <c r="AE97" s="130" t="str">
        <f t="shared" si="21"/>
        <v/>
      </c>
      <c r="AF97" s="124">
        <f t="shared" ref="AF97:AF160" si="35">SUM(AB97+AC97)</f>
        <v>1</v>
      </c>
      <c r="AG97" s="124" t="str">
        <f>IF('Member Info'!N94&lt;&gt;"",IF(AND('Member Info'!N94&lt;=$U$1,'Member Info'!N94&gt;=$T$1),1,0),"")</f>
        <v/>
      </c>
      <c r="AI97" s="124" t="b">
        <f t="shared" ref="AI97:AI160" si="36">OR(M97="SMP/Occupational Maternity",M97="SSP/Occupational Sick pay")</f>
        <v>0</v>
      </c>
      <c r="AJ97" s="124">
        <f t="shared" ref="AJ97:AJ160" si="37">IF(AI97=TRUE,1,0)</f>
        <v>0</v>
      </c>
      <c r="AL97" s="124">
        <f t="shared" ref="AL97:AL160" si="38">IF(L97="Please Enter Deemed Pensionable Pay",1,0)</f>
        <v>0</v>
      </c>
      <c r="AM97" s="124">
        <f>IF('Member Info'!F94&gt;$T$1,1,0)</f>
        <v>0</v>
      </c>
      <c r="AN97" s="124" t="b">
        <f>IF(ISERROR(T97),ERROR.TYPE(#REF!)=ERROR.TYPE(T97),FALSE)</f>
        <v>0</v>
      </c>
      <c r="AO97" s="124" t="b">
        <f>IF(ISERROR(U97),ERROR.TYPE(#REF!)=ERROR.TYPE(U97),FALSE)</f>
        <v>0</v>
      </c>
      <c r="AP97" s="124">
        <f>IF('Member Info'!F94&gt;'GP1 April 25'!$U$1,1,0)</f>
        <v>0</v>
      </c>
      <c r="AQ97" s="124">
        <f t="shared" ref="AQ97:AQ160" si="39">IF(H97="Part Time",1,0)</f>
        <v>0</v>
      </c>
      <c r="AR97" s="124">
        <f t="shared" ref="AR97:AR160" si="40">IF(AND(AQ97=1,I97=""),1,0)</f>
        <v>0</v>
      </c>
      <c r="AS97" s="124">
        <f t="shared" ref="AS97:AS160" si="41">IF(OR(H97=0,H97=""),1,0)</f>
        <v>1</v>
      </c>
    </row>
    <row r="98" spans="1:45" x14ac:dyDescent="0.25">
      <c r="A98" s="4">
        <v>67</v>
      </c>
      <c r="B98" s="164">
        <f>'Member Info'!D95</f>
        <v>0</v>
      </c>
      <c r="C98" s="164">
        <f>'Member Info'!E95</f>
        <v>0</v>
      </c>
      <c r="D98" s="164" t="str">
        <f>'Member Info'!G95</f>
        <v/>
      </c>
      <c r="E98" s="165">
        <f>'Member Info'!B95</f>
        <v>0</v>
      </c>
      <c r="F98" s="242"/>
      <c r="G98" s="166" t="str">
        <f>IF(E98=0,"",('Member Info'!K95+'Member Info'!L95))</f>
        <v/>
      </c>
      <c r="H98" s="419"/>
      <c r="I98" s="419"/>
      <c r="J98" s="26"/>
      <c r="K98" s="26"/>
      <c r="L98" s="384" t="str">
        <f>IF(E98=0,"",IF('Member Info'!F95&gt;$U$1,CONCATENATE("Joined with practice on ", TEXT('Member Info'!F95, "DD/MM/YYYY")),IF('Member Info'!N95&lt;&gt;"",IF('Member Info'!N95&lt;$T$1,CONCATENATE("Left Scheme on ", TEXT('Member Info'!N95, "DD/MM/YYYY")),IF(OR(G98="",G98=0),"Error Detected, No rate entered",IF(E98=0,"",IF(F98="","Error Detected, No Pensionable pay",IF(AS98=1,"No Part Time Status Entered",IF(AR98=1,"No Part Time Hours Entered",IF(ISERROR(AD98)," Unknown Values entered.",IF(V98+W98&lt;1,"Acceptable",IF(T98+U98=200, "No Contributions Entered", IF(M98="","Error Detected, Choose reason&gt;",IF(Z98="1",IF(V98=1,"Please Enter Deemed Pensionable Pay","Add Any Relevant Details Above"),"Please Give Details Above"))))))))))),IF(OR(G98="",G98=0),"Error Detected, No rate entered",IF(E98=0,"",IF(F98="","Error Detected, No Pensionable pay",IF(AS98=1,"No Part Time Status Entered",IF(AR98=1,"No Part Time Hours Entered",IF(ISERROR(AD98)," Unknown Values entered.",IF(V98+W98&lt;1,"Acceptable",IF(T98+U98=200, "No Contributions Entered", IF(M98="","Error Detected, Choose reason&gt;",IF(Z98="1",IF(V98=1,"Please Enter Deemed Pensionable Pay","Add relevant Details Above"),"Please give details Above")))))))))))))</f>
        <v/>
      </c>
      <c r="M98" s="260"/>
      <c r="N98" s="91"/>
      <c r="O98" s="91" t="str">
        <f t="shared" si="22"/>
        <v/>
      </c>
      <c r="P98" s="94">
        <f t="shared" si="23"/>
        <v>0</v>
      </c>
      <c r="Q98" s="94">
        <f t="shared" si="23"/>
        <v>0</v>
      </c>
      <c r="R98" s="218">
        <f>(ROUND((F98/100*'Member Info'!$W$2), 2))</f>
        <v>0</v>
      </c>
      <c r="S98" s="218" t="e">
        <f t="shared" si="24"/>
        <v>#VALUE!</v>
      </c>
      <c r="T98" s="218" t="str">
        <f t="shared" si="25"/>
        <v/>
      </c>
      <c r="U98" s="227" t="str">
        <f t="shared" si="26"/>
        <v/>
      </c>
      <c r="V98" s="228" t="str">
        <f t="shared" si="27"/>
        <v/>
      </c>
      <c r="W98" s="228" t="str">
        <f t="shared" si="28"/>
        <v/>
      </c>
      <c r="X98" s="222">
        <f t="shared" si="29"/>
        <v>0</v>
      </c>
      <c r="Y98" s="110">
        <f t="shared" si="30"/>
        <v>0</v>
      </c>
      <c r="Z98" s="235" t="str">
        <f t="shared" si="31"/>
        <v/>
      </c>
      <c r="AA98" s="240" t="b">
        <f t="shared" si="32"/>
        <v>0</v>
      </c>
      <c r="AB98" s="235">
        <f t="shared" si="33"/>
        <v>0</v>
      </c>
      <c r="AC98" s="235">
        <f>IF('Member Info'!N95="",1,"")</f>
        <v>1</v>
      </c>
      <c r="AD98" s="243" t="e">
        <f t="shared" si="34"/>
        <v>#VALUE!</v>
      </c>
      <c r="AE98" s="130" t="str">
        <f t="shared" si="21"/>
        <v/>
      </c>
      <c r="AF98" s="124">
        <f t="shared" si="35"/>
        <v>1</v>
      </c>
      <c r="AG98" s="124" t="str">
        <f>IF('Member Info'!N95&lt;&gt;"",IF(AND('Member Info'!N95&lt;=$U$1,'Member Info'!N95&gt;=$T$1),1,0),"")</f>
        <v/>
      </c>
      <c r="AI98" s="124" t="b">
        <f t="shared" si="36"/>
        <v>0</v>
      </c>
      <c r="AJ98" s="124">
        <f t="shared" si="37"/>
        <v>0</v>
      </c>
      <c r="AL98" s="124">
        <f t="shared" si="38"/>
        <v>0</v>
      </c>
      <c r="AM98" s="124">
        <f>IF('Member Info'!F95&gt;$T$1,1,0)</f>
        <v>0</v>
      </c>
      <c r="AN98" s="124" t="b">
        <f>IF(ISERROR(T98),ERROR.TYPE(#REF!)=ERROR.TYPE(T98),FALSE)</f>
        <v>0</v>
      </c>
      <c r="AO98" s="124" t="b">
        <f>IF(ISERROR(U98),ERROR.TYPE(#REF!)=ERROR.TYPE(U98),FALSE)</f>
        <v>0</v>
      </c>
      <c r="AP98" s="124">
        <f>IF('Member Info'!F95&gt;'GP1 April 25'!$U$1,1,0)</f>
        <v>0</v>
      </c>
      <c r="AQ98" s="124">
        <f t="shared" si="39"/>
        <v>0</v>
      </c>
      <c r="AR98" s="124">
        <f t="shared" si="40"/>
        <v>0</v>
      </c>
      <c r="AS98" s="124">
        <f t="shared" si="41"/>
        <v>1</v>
      </c>
    </row>
    <row r="99" spans="1:45" x14ac:dyDescent="0.25">
      <c r="A99" s="4">
        <v>68</v>
      </c>
      <c r="B99" s="164">
        <f>'Member Info'!D96</f>
        <v>0</v>
      </c>
      <c r="C99" s="164">
        <f>'Member Info'!E96</f>
        <v>0</v>
      </c>
      <c r="D99" s="164" t="str">
        <f>'Member Info'!G96</f>
        <v/>
      </c>
      <c r="E99" s="165">
        <f>'Member Info'!B96</f>
        <v>0</v>
      </c>
      <c r="F99" s="242"/>
      <c r="G99" s="166" t="str">
        <f>IF(E99=0,"",('Member Info'!K96+'Member Info'!L96))</f>
        <v/>
      </c>
      <c r="H99" s="419"/>
      <c r="I99" s="419"/>
      <c r="J99" s="26"/>
      <c r="K99" s="26"/>
      <c r="L99" s="384" t="str">
        <f>IF(E99=0,"",IF('Member Info'!F96&gt;$U$1,CONCATENATE("Joined with practice on ", TEXT('Member Info'!F96, "DD/MM/YYYY")),IF('Member Info'!N96&lt;&gt;"",IF('Member Info'!N96&lt;$T$1,CONCATENATE("Left Scheme on ", TEXT('Member Info'!N96, "DD/MM/YYYY")),IF(OR(G99="",G99=0),"Error Detected, No rate entered",IF(E99=0,"",IF(F99="","Error Detected, No Pensionable pay",IF(AS99=1,"No Part Time Status Entered",IF(AR99=1,"No Part Time Hours Entered",IF(ISERROR(AD99)," Unknown Values entered.",IF(V99+W99&lt;1,"Acceptable",IF(T99+U99=200, "No Contributions Entered", IF(M99="","Error Detected, Choose reason&gt;",IF(Z99="1",IF(V99=1,"Please Enter Deemed Pensionable Pay","Add Any Relevant Details Above"),"Please Give Details Above"))))))))))),IF(OR(G99="",G99=0),"Error Detected, No rate entered",IF(E99=0,"",IF(F99="","Error Detected, No Pensionable pay",IF(AS99=1,"No Part Time Status Entered",IF(AR99=1,"No Part Time Hours Entered",IF(ISERROR(AD99)," Unknown Values entered.",IF(V99+W99&lt;1,"Acceptable",IF(T99+U99=200, "No Contributions Entered", IF(M99="","Error Detected, Choose reason&gt;",IF(Z99="1",IF(V99=1,"Please Enter Deemed Pensionable Pay","Add relevant Details Above"),"Please give details Above")))))))))))))</f>
        <v/>
      </c>
      <c r="M99" s="260"/>
      <c r="N99" s="91"/>
      <c r="O99" s="91" t="str">
        <f t="shared" si="22"/>
        <v/>
      </c>
      <c r="P99" s="94">
        <f t="shared" si="23"/>
        <v>0</v>
      </c>
      <c r="Q99" s="94">
        <f t="shared" si="23"/>
        <v>0</v>
      </c>
      <c r="R99" s="218">
        <f>(ROUND((F99/100*'Member Info'!$W$2), 2))</f>
        <v>0</v>
      </c>
      <c r="S99" s="218" t="e">
        <f t="shared" si="24"/>
        <v>#VALUE!</v>
      </c>
      <c r="T99" s="218" t="str">
        <f t="shared" si="25"/>
        <v/>
      </c>
      <c r="U99" s="227" t="str">
        <f t="shared" si="26"/>
        <v/>
      </c>
      <c r="V99" s="228" t="str">
        <f t="shared" si="27"/>
        <v/>
      </c>
      <c r="W99" s="228" t="str">
        <f t="shared" si="28"/>
        <v/>
      </c>
      <c r="X99" s="222">
        <f t="shared" si="29"/>
        <v>0</v>
      </c>
      <c r="Y99" s="110">
        <f t="shared" si="30"/>
        <v>0</v>
      </c>
      <c r="Z99" s="235" t="str">
        <f t="shared" si="31"/>
        <v/>
      </c>
      <c r="AA99" s="240" t="b">
        <f t="shared" si="32"/>
        <v>0</v>
      </c>
      <c r="AB99" s="235">
        <f t="shared" si="33"/>
        <v>0</v>
      </c>
      <c r="AC99" s="235">
        <f>IF('Member Info'!N96="",1,"")</f>
        <v>1</v>
      </c>
      <c r="AD99" s="243" t="e">
        <f t="shared" si="34"/>
        <v>#VALUE!</v>
      </c>
      <c r="AE99" s="130" t="str">
        <f t="shared" si="21"/>
        <v/>
      </c>
      <c r="AF99" s="124">
        <f t="shared" si="35"/>
        <v>1</v>
      </c>
      <c r="AG99" s="124" t="str">
        <f>IF('Member Info'!N96&lt;&gt;"",IF(AND('Member Info'!N96&lt;=$U$1,'Member Info'!N96&gt;=$T$1),1,0),"")</f>
        <v/>
      </c>
      <c r="AI99" s="124" t="b">
        <f t="shared" si="36"/>
        <v>0</v>
      </c>
      <c r="AJ99" s="124">
        <f t="shared" si="37"/>
        <v>0</v>
      </c>
      <c r="AL99" s="124">
        <f t="shared" si="38"/>
        <v>0</v>
      </c>
      <c r="AM99" s="124">
        <f>IF('Member Info'!F96&gt;$T$1,1,0)</f>
        <v>0</v>
      </c>
      <c r="AN99" s="124" t="b">
        <f>IF(ISERROR(T99),ERROR.TYPE(#REF!)=ERROR.TYPE(T99),FALSE)</f>
        <v>0</v>
      </c>
      <c r="AO99" s="124" t="b">
        <f>IF(ISERROR(U99),ERROR.TYPE(#REF!)=ERROR.TYPE(U99),FALSE)</f>
        <v>0</v>
      </c>
      <c r="AP99" s="124">
        <f>IF('Member Info'!F96&gt;'GP1 April 25'!$U$1,1,0)</f>
        <v>0</v>
      </c>
      <c r="AQ99" s="124">
        <f t="shared" si="39"/>
        <v>0</v>
      </c>
      <c r="AR99" s="124">
        <f t="shared" si="40"/>
        <v>0</v>
      </c>
      <c r="AS99" s="124">
        <f t="shared" si="41"/>
        <v>1</v>
      </c>
    </row>
    <row r="100" spans="1:45" x14ac:dyDescent="0.25">
      <c r="A100" s="4">
        <v>69</v>
      </c>
      <c r="B100" s="164">
        <f>'Member Info'!D97</f>
        <v>0</v>
      </c>
      <c r="C100" s="164">
        <f>'Member Info'!E97</f>
        <v>0</v>
      </c>
      <c r="D100" s="164" t="str">
        <f>'Member Info'!G97</f>
        <v/>
      </c>
      <c r="E100" s="165">
        <f>'Member Info'!B97</f>
        <v>0</v>
      </c>
      <c r="F100" s="242"/>
      <c r="G100" s="166" t="str">
        <f>IF(E100=0,"",('Member Info'!K97+'Member Info'!L97))</f>
        <v/>
      </c>
      <c r="H100" s="419"/>
      <c r="I100" s="419"/>
      <c r="J100" s="26"/>
      <c r="K100" s="26"/>
      <c r="L100" s="384" t="str">
        <f>IF(E100=0,"",IF('Member Info'!F97&gt;$U$1,CONCATENATE("Joined with practice on ", TEXT('Member Info'!F97, "DD/MM/YYYY")),IF('Member Info'!N97&lt;&gt;"",IF('Member Info'!N97&lt;$T$1,CONCATENATE("Left Scheme on ", TEXT('Member Info'!N97, "DD/MM/YYYY")),IF(OR(G100="",G100=0),"Error Detected, No rate entered",IF(E100=0,"",IF(F100="","Error Detected, No Pensionable pay",IF(AS100=1,"No Part Time Status Entered",IF(AR100=1,"No Part Time Hours Entered",IF(ISERROR(AD100)," Unknown Values entered.",IF(V100+W100&lt;1,"Acceptable",IF(T100+U100=200, "No Contributions Entered", IF(M100="","Error Detected, Choose reason&gt;",IF(Z100="1",IF(V100=1,"Please Enter Deemed Pensionable Pay","Add Any Relevant Details Above"),"Please Give Details Above"))))))))))),IF(OR(G100="",G100=0),"Error Detected, No rate entered",IF(E100=0,"",IF(F100="","Error Detected, No Pensionable pay",IF(AS100=1,"No Part Time Status Entered",IF(AR100=1,"No Part Time Hours Entered",IF(ISERROR(AD100)," Unknown Values entered.",IF(V100+W100&lt;1,"Acceptable",IF(T100+U100=200, "No Contributions Entered", IF(M100="","Error Detected, Choose reason&gt;",IF(Z100="1",IF(V100=1,"Please Enter Deemed Pensionable Pay","Add relevant Details Above"),"Please give details Above")))))))))))))</f>
        <v/>
      </c>
      <c r="M100" s="260"/>
      <c r="N100" s="91"/>
      <c r="O100" s="91" t="str">
        <f t="shared" si="22"/>
        <v/>
      </c>
      <c r="P100" s="94">
        <f t="shared" si="23"/>
        <v>0</v>
      </c>
      <c r="Q100" s="94">
        <f t="shared" si="23"/>
        <v>0</v>
      </c>
      <c r="R100" s="218">
        <f>(ROUND((F100/100*'Member Info'!$W$2), 2))</f>
        <v>0</v>
      </c>
      <c r="S100" s="218" t="e">
        <f t="shared" si="24"/>
        <v>#VALUE!</v>
      </c>
      <c r="T100" s="218" t="str">
        <f t="shared" si="25"/>
        <v/>
      </c>
      <c r="U100" s="227" t="str">
        <f t="shared" si="26"/>
        <v/>
      </c>
      <c r="V100" s="228" t="str">
        <f t="shared" si="27"/>
        <v/>
      </c>
      <c r="W100" s="228" t="str">
        <f t="shared" si="28"/>
        <v/>
      </c>
      <c r="X100" s="222">
        <f t="shared" si="29"/>
        <v>0</v>
      </c>
      <c r="Y100" s="110">
        <f t="shared" si="30"/>
        <v>0</v>
      </c>
      <c r="Z100" s="235" t="str">
        <f t="shared" si="31"/>
        <v/>
      </c>
      <c r="AA100" s="240" t="b">
        <f t="shared" si="32"/>
        <v>0</v>
      </c>
      <c r="AB100" s="235">
        <f t="shared" si="33"/>
        <v>0</v>
      </c>
      <c r="AC100" s="235">
        <f>IF('Member Info'!N97="",1,"")</f>
        <v>1</v>
      </c>
      <c r="AD100" s="243" t="e">
        <f t="shared" si="34"/>
        <v>#VALUE!</v>
      </c>
      <c r="AE100" s="130" t="str">
        <f t="shared" si="21"/>
        <v/>
      </c>
      <c r="AF100" s="124">
        <f t="shared" si="35"/>
        <v>1</v>
      </c>
      <c r="AG100" s="124" t="str">
        <f>IF('Member Info'!N97&lt;&gt;"",IF(AND('Member Info'!N97&lt;=$U$1,'Member Info'!N97&gt;=$T$1),1,0),"")</f>
        <v/>
      </c>
      <c r="AI100" s="124" t="b">
        <f t="shared" si="36"/>
        <v>0</v>
      </c>
      <c r="AJ100" s="124">
        <f t="shared" si="37"/>
        <v>0</v>
      </c>
      <c r="AL100" s="124">
        <f t="shared" si="38"/>
        <v>0</v>
      </c>
      <c r="AM100" s="124">
        <f>IF('Member Info'!F97&gt;$T$1,1,0)</f>
        <v>0</v>
      </c>
      <c r="AN100" s="124" t="b">
        <f>IF(ISERROR(T100),ERROR.TYPE(#REF!)=ERROR.TYPE(T100),FALSE)</f>
        <v>0</v>
      </c>
      <c r="AO100" s="124" t="b">
        <f>IF(ISERROR(U100),ERROR.TYPE(#REF!)=ERROR.TYPE(U100),FALSE)</f>
        <v>0</v>
      </c>
      <c r="AP100" s="124">
        <f>IF('Member Info'!F97&gt;'GP1 April 25'!$U$1,1,0)</f>
        <v>0</v>
      </c>
      <c r="AQ100" s="124">
        <f t="shared" si="39"/>
        <v>0</v>
      </c>
      <c r="AR100" s="124">
        <f t="shared" si="40"/>
        <v>0</v>
      </c>
      <c r="AS100" s="124">
        <f t="shared" si="41"/>
        <v>1</v>
      </c>
    </row>
    <row r="101" spans="1:45" x14ac:dyDescent="0.25">
      <c r="A101" s="4">
        <v>70</v>
      </c>
      <c r="B101" s="164">
        <f>'Member Info'!D98</f>
        <v>0</v>
      </c>
      <c r="C101" s="164">
        <f>'Member Info'!E98</f>
        <v>0</v>
      </c>
      <c r="D101" s="164" t="str">
        <f>'Member Info'!G98</f>
        <v/>
      </c>
      <c r="E101" s="165">
        <f>'Member Info'!B98</f>
        <v>0</v>
      </c>
      <c r="F101" s="242"/>
      <c r="G101" s="166" t="str">
        <f>IF(E101=0,"",('Member Info'!K98+'Member Info'!L98))</f>
        <v/>
      </c>
      <c r="H101" s="419"/>
      <c r="I101" s="419"/>
      <c r="J101" s="26"/>
      <c r="K101" s="26"/>
      <c r="L101" s="384" t="str">
        <f>IF(E101=0,"",IF('Member Info'!F98&gt;$U$1,CONCATENATE("Joined with practice on ", TEXT('Member Info'!F98, "DD/MM/YYYY")),IF('Member Info'!N98&lt;&gt;"",IF('Member Info'!N98&lt;$T$1,CONCATENATE("Left Scheme on ", TEXT('Member Info'!N98, "DD/MM/YYYY")),IF(OR(G101="",G101=0),"Error Detected, No rate entered",IF(E101=0,"",IF(F101="","Error Detected, No Pensionable pay",IF(AS101=1,"No Part Time Status Entered",IF(AR101=1,"No Part Time Hours Entered",IF(ISERROR(AD101)," Unknown Values entered.",IF(V101+W101&lt;1,"Acceptable",IF(T101+U101=200, "No Contributions Entered", IF(M101="","Error Detected, Choose reason&gt;",IF(Z101="1",IF(V101=1,"Please Enter Deemed Pensionable Pay","Add Any Relevant Details Above"),"Please Give Details Above"))))))))))),IF(OR(G101="",G101=0),"Error Detected, No rate entered",IF(E101=0,"",IF(F101="","Error Detected, No Pensionable pay",IF(AS101=1,"No Part Time Status Entered",IF(AR101=1,"No Part Time Hours Entered",IF(ISERROR(AD101)," Unknown Values entered.",IF(V101+W101&lt;1,"Acceptable",IF(T101+U101=200, "No Contributions Entered", IF(M101="","Error Detected, Choose reason&gt;",IF(Z101="1",IF(V101=1,"Please Enter Deemed Pensionable Pay","Add relevant Details Above"),"Please give details Above")))))))))))))</f>
        <v/>
      </c>
      <c r="M101" s="260"/>
      <c r="N101" s="91"/>
      <c r="O101" s="91" t="str">
        <f t="shared" si="22"/>
        <v/>
      </c>
      <c r="P101" s="94">
        <f t="shared" si="23"/>
        <v>0</v>
      </c>
      <c r="Q101" s="94">
        <f t="shared" si="23"/>
        <v>0</v>
      </c>
      <c r="R101" s="218">
        <f>(ROUND((F101/100*'Member Info'!$W$2), 2))</f>
        <v>0</v>
      </c>
      <c r="S101" s="218" t="e">
        <f t="shared" si="24"/>
        <v>#VALUE!</v>
      </c>
      <c r="T101" s="218" t="str">
        <f t="shared" si="25"/>
        <v/>
      </c>
      <c r="U101" s="227" t="str">
        <f t="shared" si="26"/>
        <v/>
      </c>
      <c r="V101" s="228" t="str">
        <f t="shared" si="27"/>
        <v/>
      </c>
      <c r="W101" s="228" t="str">
        <f t="shared" si="28"/>
        <v/>
      </c>
      <c r="X101" s="222">
        <f t="shared" si="29"/>
        <v>0</v>
      </c>
      <c r="Y101" s="110">
        <f t="shared" si="30"/>
        <v>0</v>
      </c>
      <c r="Z101" s="235" t="str">
        <f t="shared" si="31"/>
        <v/>
      </c>
      <c r="AA101" s="240" t="b">
        <f t="shared" si="32"/>
        <v>0</v>
      </c>
      <c r="AB101" s="235">
        <f t="shared" si="33"/>
        <v>0</v>
      </c>
      <c r="AC101" s="235">
        <f>IF('Member Info'!N98="",1,"")</f>
        <v>1</v>
      </c>
      <c r="AD101" s="243" t="e">
        <f t="shared" si="34"/>
        <v>#VALUE!</v>
      </c>
      <c r="AE101" s="130" t="str">
        <f t="shared" si="21"/>
        <v/>
      </c>
      <c r="AF101" s="124">
        <f t="shared" si="35"/>
        <v>1</v>
      </c>
      <c r="AG101" s="124" t="str">
        <f>IF('Member Info'!N98&lt;&gt;"",IF(AND('Member Info'!N98&lt;=$U$1,'Member Info'!N98&gt;=$T$1),1,0),"")</f>
        <v/>
      </c>
      <c r="AI101" s="124" t="b">
        <f t="shared" si="36"/>
        <v>0</v>
      </c>
      <c r="AJ101" s="124">
        <f t="shared" si="37"/>
        <v>0</v>
      </c>
      <c r="AL101" s="124">
        <f t="shared" si="38"/>
        <v>0</v>
      </c>
      <c r="AM101" s="124">
        <f>IF('Member Info'!F98&gt;$T$1,1,0)</f>
        <v>0</v>
      </c>
      <c r="AN101" s="124" t="b">
        <f>IF(ISERROR(T101),ERROR.TYPE(#REF!)=ERROR.TYPE(T101),FALSE)</f>
        <v>0</v>
      </c>
      <c r="AO101" s="124" t="b">
        <f>IF(ISERROR(U101),ERROR.TYPE(#REF!)=ERROR.TYPE(U101),FALSE)</f>
        <v>0</v>
      </c>
      <c r="AP101" s="124">
        <f>IF('Member Info'!F98&gt;'GP1 April 25'!$U$1,1,0)</f>
        <v>0</v>
      </c>
      <c r="AQ101" s="124">
        <f t="shared" si="39"/>
        <v>0</v>
      </c>
      <c r="AR101" s="124">
        <f t="shared" si="40"/>
        <v>0</v>
      </c>
      <c r="AS101" s="124">
        <f t="shared" si="41"/>
        <v>1</v>
      </c>
    </row>
    <row r="102" spans="1:45" x14ac:dyDescent="0.25">
      <c r="A102" s="4">
        <v>71</v>
      </c>
      <c r="B102" s="164">
        <f>'Member Info'!D99</f>
        <v>0</v>
      </c>
      <c r="C102" s="164">
        <f>'Member Info'!E99</f>
        <v>0</v>
      </c>
      <c r="D102" s="164" t="str">
        <f>'Member Info'!G99</f>
        <v/>
      </c>
      <c r="E102" s="165">
        <f>'Member Info'!B99</f>
        <v>0</v>
      </c>
      <c r="F102" s="242"/>
      <c r="G102" s="166" t="str">
        <f>IF(E102=0,"",('Member Info'!K99+'Member Info'!L99))</f>
        <v/>
      </c>
      <c r="H102" s="419"/>
      <c r="I102" s="419"/>
      <c r="J102" s="26"/>
      <c r="K102" s="26"/>
      <c r="L102" s="384" t="str">
        <f>IF(E102=0,"",IF('Member Info'!F99&gt;$U$1,CONCATENATE("Joined with practice on ", TEXT('Member Info'!F99, "DD/MM/YYYY")),IF('Member Info'!N99&lt;&gt;"",IF('Member Info'!N99&lt;$T$1,CONCATENATE("Left Scheme on ", TEXT('Member Info'!N99, "DD/MM/YYYY")),IF(OR(G102="",G102=0),"Error Detected, No rate entered",IF(E102=0,"",IF(F102="","Error Detected, No Pensionable pay",IF(AS102=1,"No Part Time Status Entered",IF(AR102=1,"No Part Time Hours Entered",IF(ISERROR(AD102)," Unknown Values entered.",IF(V102+W102&lt;1,"Acceptable",IF(T102+U102=200, "No Contributions Entered", IF(M102="","Error Detected, Choose reason&gt;",IF(Z102="1",IF(V102=1,"Please Enter Deemed Pensionable Pay","Add Any Relevant Details Above"),"Please Give Details Above"))))))))))),IF(OR(G102="",G102=0),"Error Detected, No rate entered",IF(E102=0,"",IF(F102="","Error Detected, No Pensionable pay",IF(AS102=1,"No Part Time Status Entered",IF(AR102=1,"No Part Time Hours Entered",IF(ISERROR(AD102)," Unknown Values entered.",IF(V102+W102&lt;1,"Acceptable",IF(T102+U102=200, "No Contributions Entered", IF(M102="","Error Detected, Choose reason&gt;",IF(Z102="1",IF(V102=1,"Please Enter Deemed Pensionable Pay","Add relevant Details Above"),"Please give details Above")))))))))))))</f>
        <v/>
      </c>
      <c r="M102" s="260"/>
      <c r="N102" s="91"/>
      <c r="O102" s="91" t="str">
        <f t="shared" si="22"/>
        <v/>
      </c>
      <c r="P102" s="94">
        <f t="shared" si="23"/>
        <v>0</v>
      </c>
      <c r="Q102" s="94">
        <f t="shared" si="23"/>
        <v>0</v>
      </c>
      <c r="R102" s="218">
        <f>(ROUND((F102/100*'Member Info'!$W$2), 2))</f>
        <v>0</v>
      </c>
      <c r="S102" s="218" t="e">
        <f t="shared" si="24"/>
        <v>#VALUE!</v>
      </c>
      <c r="T102" s="218" t="str">
        <f t="shared" si="25"/>
        <v/>
      </c>
      <c r="U102" s="227" t="str">
        <f t="shared" si="26"/>
        <v/>
      </c>
      <c r="V102" s="228" t="str">
        <f t="shared" si="27"/>
        <v/>
      </c>
      <c r="W102" s="228" t="str">
        <f t="shared" si="28"/>
        <v/>
      </c>
      <c r="X102" s="222">
        <f t="shared" si="29"/>
        <v>0</v>
      </c>
      <c r="Y102" s="110">
        <f t="shared" si="30"/>
        <v>0</v>
      </c>
      <c r="Z102" s="235" t="str">
        <f t="shared" si="31"/>
        <v/>
      </c>
      <c r="AA102" s="240" t="b">
        <f t="shared" si="32"/>
        <v>0</v>
      </c>
      <c r="AB102" s="235">
        <f t="shared" si="33"/>
        <v>0</v>
      </c>
      <c r="AC102" s="235">
        <f>IF('Member Info'!N99="",1,"")</f>
        <v>1</v>
      </c>
      <c r="AD102" s="243" t="e">
        <f t="shared" si="34"/>
        <v>#VALUE!</v>
      </c>
      <c r="AE102" s="130" t="str">
        <f t="shared" si="21"/>
        <v/>
      </c>
      <c r="AF102" s="124">
        <f t="shared" si="35"/>
        <v>1</v>
      </c>
      <c r="AG102" s="124" t="str">
        <f>IF('Member Info'!N99&lt;&gt;"",IF(AND('Member Info'!N99&lt;=$U$1,'Member Info'!N99&gt;=$T$1),1,0),"")</f>
        <v/>
      </c>
      <c r="AI102" s="124" t="b">
        <f t="shared" si="36"/>
        <v>0</v>
      </c>
      <c r="AJ102" s="124">
        <f t="shared" si="37"/>
        <v>0</v>
      </c>
      <c r="AL102" s="124">
        <f t="shared" si="38"/>
        <v>0</v>
      </c>
      <c r="AM102" s="124">
        <f>IF('Member Info'!F99&gt;$T$1,1,0)</f>
        <v>0</v>
      </c>
      <c r="AN102" s="124" t="b">
        <f>IF(ISERROR(T102),ERROR.TYPE(#REF!)=ERROR.TYPE(T102),FALSE)</f>
        <v>0</v>
      </c>
      <c r="AO102" s="124" t="b">
        <f>IF(ISERROR(U102),ERROR.TYPE(#REF!)=ERROR.TYPE(U102),FALSE)</f>
        <v>0</v>
      </c>
      <c r="AP102" s="124">
        <f>IF('Member Info'!F99&gt;'GP1 April 25'!$U$1,1,0)</f>
        <v>0</v>
      </c>
      <c r="AQ102" s="124">
        <f t="shared" si="39"/>
        <v>0</v>
      </c>
      <c r="AR102" s="124">
        <f t="shared" si="40"/>
        <v>0</v>
      </c>
      <c r="AS102" s="124">
        <f t="shared" si="41"/>
        <v>1</v>
      </c>
    </row>
    <row r="103" spans="1:45" x14ac:dyDescent="0.25">
      <c r="A103" s="4">
        <v>72</v>
      </c>
      <c r="B103" s="164">
        <f>'Member Info'!D100</f>
        <v>0</v>
      </c>
      <c r="C103" s="164">
        <f>'Member Info'!E100</f>
        <v>0</v>
      </c>
      <c r="D103" s="164" t="str">
        <f>'Member Info'!G100</f>
        <v/>
      </c>
      <c r="E103" s="165">
        <f>'Member Info'!B100</f>
        <v>0</v>
      </c>
      <c r="F103" s="242"/>
      <c r="G103" s="166" t="str">
        <f>IF(E103=0,"",('Member Info'!K100+'Member Info'!L100))</f>
        <v/>
      </c>
      <c r="H103" s="419"/>
      <c r="I103" s="419"/>
      <c r="J103" s="26"/>
      <c r="K103" s="26"/>
      <c r="L103" s="384" t="str">
        <f>IF(E103=0,"",IF('Member Info'!F100&gt;$U$1,CONCATENATE("Joined with practice on ", TEXT('Member Info'!F100, "DD/MM/YYYY")),IF('Member Info'!N100&lt;&gt;"",IF('Member Info'!N100&lt;$T$1,CONCATENATE("Left Scheme on ", TEXT('Member Info'!N100, "DD/MM/YYYY")),IF(OR(G103="",G103=0),"Error Detected, No rate entered",IF(E103=0,"",IF(F103="","Error Detected, No Pensionable pay",IF(AS103=1,"No Part Time Status Entered",IF(AR103=1,"No Part Time Hours Entered",IF(ISERROR(AD103)," Unknown Values entered.",IF(V103+W103&lt;1,"Acceptable",IF(T103+U103=200, "No Contributions Entered", IF(M103="","Error Detected, Choose reason&gt;",IF(Z103="1",IF(V103=1,"Please Enter Deemed Pensionable Pay","Add Any Relevant Details Above"),"Please Give Details Above"))))))))))),IF(OR(G103="",G103=0),"Error Detected, No rate entered",IF(E103=0,"",IF(F103="","Error Detected, No Pensionable pay",IF(AS103=1,"No Part Time Status Entered",IF(AR103=1,"No Part Time Hours Entered",IF(ISERROR(AD103)," Unknown Values entered.",IF(V103+W103&lt;1,"Acceptable",IF(T103+U103=200, "No Contributions Entered", IF(M103="","Error Detected, Choose reason&gt;",IF(Z103="1",IF(V103=1,"Please Enter Deemed Pensionable Pay","Add relevant Details Above"),"Please give details Above")))))))))))))</f>
        <v/>
      </c>
      <c r="M103" s="260"/>
      <c r="N103" s="91"/>
      <c r="O103" s="91" t="str">
        <f t="shared" si="22"/>
        <v/>
      </c>
      <c r="P103" s="94">
        <f t="shared" si="23"/>
        <v>0</v>
      </c>
      <c r="Q103" s="94">
        <f t="shared" si="23"/>
        <v>0</v>
      </c>
      <c r="R103" s="218">
        <f>(ROUND((F103/100*'Member Info'!$W$2), 2))</f>
        <v>0</v>
      </c>
      <c r="S103" s="218" t="e">
        <f t="shared" si="24"/>
        <v>#VALUE!</v>
      </c>
      <c r="T103" s="218" t="str">
        <f t="shared" si="25"/>
        <v/>
      </c>
      <c r="U103" s="227" t="str">
        <f t="shared" si="26"/>
        <v/>
      </c>
      <c r="V103" s="228" t="str">
        <f t="shared" si="27"/>
        <v/>
      </c>
      <c r="W103" s="228" t="str">
        <f t="shared" si="28"/>
        <v/>
      </c>
      <c r="X103" s="222">
        <f t="shared" si="29"/>
        <v>0</v>
      </c>
      <c r="Y103" s="110">
        <f t="shared" si="30"/>
        <v>0</v>
      </c>
      <c r="Z103" s="235" t="str">
        <f t="shared" si="31"/>
        <v/>
      </c>
      <c r="AA103" s="240" t="b">
        <f t="shared" si="32"/>
        <v>0</v>
      </c>
      <c r="AB103" s="235">
        <f t="shared" si="33"/>
        <v>0</v>
      </c>
      <c r="AC103" s="235">
        <f>IF('Member Info'!N100="",1,"")</f>
        <v>1</v>
      </c>
      <c r="AD103" s="243" t="e">
        <f t="shared" si="34"/>
        <v>#VALUE!</v>
      </c>
      <c r="AE103" s="130" t="str">
        <f t="shared" si="21"/>
        <v/>
      </c>
      <c r="AF103" s="124">
        <f t="shared" si="35"/>
        <v>1</v>
      </c>
      <c r="AG103" s="124" t="str">
        <f>IF('Member Info'!N100&lt;&gt;"",IF(AND('Member Info'!N100&lt;=$U$1,'Member Info'!N100&gt;=$T$1),1,0),"")</f>
        <v/>
      </c>
      <c r="AI103" s="124" t="b">
        <f t="shared" si="36"/>
        <v>0</v>
      </c>
      <c r="AJ103" s="124">
        <f t="shared" si="37"/>
        <v>0</v>
      </c>
      <c r="AL103" s="124">
        <f t="shared" si="38"/>
        <v>0</v>
      </c>
      <c r="AM103" s="124">
        <f>IF('Member Info'!F100&gt;$T$1,1,0)</f>
        <v>0</v>
      </c>
      <c r="AN103" s="124" t="b">
        <f>IF(ISERROR(T103),ERROR.TYPE(#REF!)=ERROR.TYPE(T103),FALSE)</f>
        <v>0</v>
      </c>
      <c r="AO103" s="124" t="b">
        <f>IF(ISERROR(U103),ERROR.TYPE(#REF!)=ERROR.TYPE(U103),FALSE)</f>
        <v>0</v>
      </c>
      <c r="AP103" s="124">
        <f>IF('Member Info'!F100&gt;'GP1 April 25'!$U$1,1,0)</f>
        <v>0</v>
      </c>
      <c r="AQ103" s="124">
        <f t="shared" si="39"/>
        <v>0</v>
      </c>
      <c r="AR103" s="124">
        <f t="shared" si="40"/>
        <v>0</v>
      </c>
      <c r="AS103" s="124">
        <f t="shared" si="41"/>
        <v>1</v>
      </c>
    </row>
    <row r="104" spans="1:45" x14ac:dyDescent="0.25">
      <c r="A104" s="4">
        <v>73</v>
      </c>
      <c r="B104" s="164">
        <f>'Member Info'!D101</f>
        <v>0</v>
      </c>
      <c r="C104" s="164">
        <f>'Member Info'!E101</f>
        <v>0</v>
      </c>
      <c r="D104" s="164" t="str">
        <f>'Member Info'!G101</f>
        <v/>
      </c>
      <c r="E104" s="165">
        <f>'Member Info'!B101</f>
        <v>0</v>
      </c>
      <c r="F104" s="242"/>
      <c r="G104" s="166" t="str">
        <f>IF(E104=0,"",('Member Info'!K101+'Member Info'!L101))</f>
        <v/>
      </c>
      <c r="H104" s="419"/>
      <c r="I104" s="419"/>
      <c r="J104" s="26"/>
      <c r="K104" s="26"/>
      <c r="L104" s="384" t="str">
        <f>IF(E104=0,"",IF('Member Info'!F101&gt;$U$1,CONCATENATE("Joined with practice on ", TEXT('Member Info'!F101, "DD/MM/YYYY")),IF('Member Info'!N101&lt;&gt;"",IF('Member Info'!N101&lt;$T$1,CONCATENATE("Left Scheme on ", TEXT('Member Info'!N101, "DD/MM/YYYY")),IF(OR(G104="",G104=0),"Error Detected, No rate entered",IF(E104=0,"",IF(F104="","Error Detected, No Pensionable pay",IF(AS104=1,"No Part Time Status Entered",IF(AR104=1,"No Part Time Hours Entered",IF(ISERROR(AD104)," Unknown Values entered.",IF(V104+W104&lt;1,"Acceptable",IF(T104+U104=200, "No Contributions Entered", IF(M104="","Error Detected, Choose reason&gt;",IF(Z104="1",IF(V104=1,"Please Enter Deemed Pensionable Pay","Add Any Relevant Details Above"),"Please Give Details Above"))))))))))),IF(OR(G104="",G104=0),"Error Detected, No rate entered",IF(E104=0,"",IF(F104="","Error Detected, No Pensionable pay",IF(AS104=1,"No Part Time Status Entered",IF(AR104=1,"No Part Time Hours Entered",IF(ISERROR(AD104)," Unknown Values entered.",IF(V104+W104&lt;1,"Acceptable",IF(T104+U104=200, "No Contributions Entered", IF(M104="","Error Detected, Choose reason&gt;",IF(Z104="1",IF(V104=1,"Please Enter Deemed Pensionable Pay","Add relevant Details Above"),"Please give details Above")))))))))))))</f>
        <v/>
      </c>
      <c r="M104" s="260"/>
      <c r="N104" s="91"/>
      <c r="O104" s="91" t="str">
        <f t="shared" si="22"/>
        <v/>
      </c>
      <c r="P104" s="94">
        <f t="shared" si="23"/>
        <v>0</v>
      </c>
      <c r="Q104" s="94">
        <f t="shared" si="23"/>
        <v>0</v>
      </c>
      <c r="R104" s="218">
        <f>(ROUND((F104/100*'Member Info'!$W$2), 2))</f>
        <v>0</v>
      </c>
      <c r="S104" s="218" t="e">
        <f t="shared" si="24"/>
        <v>#VALUE!</v>
      </c>
      <c r="T104" s="218" t="str">
        <f t="shared" si="25"/>
        <v/>
      </c>
      <c r="U104" s="227" t="str">
        <f t="shared" si="26"/>
        <v/>
      </c>
      <c r="V104" s="228" t="str">
        <f t="shared" si="27"/>
        <v/>
      </c>
      <c r="W104" s="228" t="str">
        <f t="shared" si="28"/>
        <v/>
      </c>
      <c r="X104" s="222">
        <f t="shared" si="29"/>
        <v>0</v>
      </c>
      <c r="Y104" s="110">
        <f t="shared" si="30"/>
        <v>0</v>
      </c>
      <c r="Z104" s="235" t="str">
        <f t="shared" si="31"/>
        <v/>
      </c>
      <c r="AA104" s="240" t="b">
        <f t="shared" si="32"/>
        <v>0</v>
      </c>
      <c r="AB104" s="235">
        <f t="shared" si="33"/>
        <v>0</v>
      </c>
      <c r="AC104" s="235">
        <f>IF('Member Info'!N101="",1,"")</f>
        <v>1</v>
      </c>
      <c r="AD104" s="243" t="e">
        <f t="shared" si="34"/>
        <v>#VALUE!</v>
      </c>
      <c r="AE104" s="130" t="str">
        <f t="shared" si="21"/>
        <v/>
      </c>
      <c r="AF104" s="124">
        <f t="shared" si="35"/>
        <v>1</v>
      </c>
      <c r="AG104" s="124" t="str">
        <f>IF('Member Info'!N101&lt;&gt;"",IF(AND('Member Info'!N101&lt;=$U$1,'Member Info'!N101&gt;=$T$1),1,0),"")</f>
        <v/>
      </c>
      <c r="AI104" s="124" t="b">
        <f t="shared" si="36"/>
        <v>0</v>
      </c>
      <c r="AJ104" s="124">
        <f t="shared" si="37"/>
        <v>0</v>
      </c>
      <c r="AL104" s="124">
        <f t="shared" si="38"/>
        <v>0</v>
      </c>
      <c r="AM104" s="124">
        <f>IF('Member Info'!F101&gt;$T$1,1,0)</f>
        <v>0</v>
      </c>
      <c r="AN104" s="124" t="b">
        <f>IF(ISERROR(T104),ERROR.TYPE(#REF!)=ERROR.TYPE(T104),FALSE)</f>
        <v>0</v>
      </c>
      <c r="AO104" s="124" t="b">
        <f>IF(ISERROR(U104),ERROR.TYPE(#REF!)=ERROR.TYPE(U104),FALSE)</f>
        <v>0</v>
      </c>
      <c r="AP104" s="124">
        <f>IF('Member Info'!F101&gt;'GP1 April 25'!$U$1,1,0)</f>
        <v>0</v>
      </c>
      <c r="AQ104" s="124">
        <f t="shared" si="39"/>
        <v>0</v>
      </c>
      <c r="AR104" s="124">
        <f t="shared" si="40"/>
        <v>0</v>
      </c>
      <c r="AS104" s="124">
        <f t="shared" si="41"/>
        <v>1</v>
      </c>
    </row>
    <row r="105" spans="1:45" x14ac:dyDescent="0.25">
      <c r="A105" s="4">
        <v>74</v>
      </c>
      <c r="B105" s="164">
        <f>'Member Info'!D102</f>
        <v>0</v>
      </c>
      <c r="C105" s="164">
        <f>'Member Info'!E102</f>
        <v>0</v>
      </c>
      <c r="D105" s="164" t="str">
        <f>'Member Info'!G102</f>
        <v/>
      </c>
      <c r="E105" s="165">
        <f>'Member Info'!B102</f>
        <v>0</v>
      </c>
      <c r="F105" s="242"/>
      <c r="G105" s="166" t="str">
        <f>IF(E105=0,"",('Member Info'!K102+'Member Info'!L102))</f>
        <v/>
      </c>
      <c r="H105" s="419"/>
      <c r="I105" s="419"/>
      <c r="J105" s="26"/>
      <c r="K105" s="26"/>
      <c r="L105" s="384" t="str">
        <f>IF(E105=0,"",IF('Member Info'!F102&gt;$U$1,CONCATENATE("Joined with practice on ", TEXT('Member Info'!F102, "DD/MM/YYYY")),IF('Member Info'!N102&lt;&gt;"",IF('Member Info'!N102&lt;$T$1,CONCATENATE("Left Scheme on ", TEXT('Member Info'!N102, "DD/MM/YYYY")),IF(OR(G105="",G105=0),"Error Detected, No rate entered",IF(E105=0,"",IF(F105="","Error Detected, No Pensionable pay",IF(AS105=1,"No Part Time Status Entered",IF(AR105=1,"No Part Time Hours Entered",IF(ISERROR(AD105)," Unknown Values entered.",IF(V105+W105&lt;1,"Acceptable",IF(T105+U105=200, "No Contributions Entered", IF(M105="","Error Detected, Choose reason&gt;",IF(Z105="1",IF(V105=1,"Please Enter Deemed Pensionable Pay","Add Any Relevant Details Above"),"Please Give Details Above"))))))))))),IF(OR(G105="",G105=0),"Error Detected, No rate entered",IF(E105=0,"",IF(F105="","Error Detected, No Pensionable pay",IF(AS105=1,"No Part Time Status Entered",IF(AR105=1,"No Part Time Hours Entered",IF(ISERROR(AD105)," Unknown Values entered.",IF(V105+W105&lt;1,"Acceptable",IF(T105+U105=200, "No Contributions Entered", IF(M105="","Error Detected, Choose reason&gt;",IF(Z105="1",IF(V105=1,"Please Enter Deemed Pensionable Pay","Add relevant Details Above"),"Please give details Above")))))))))))))</f>
        <v/>
      </c>
      <c r="M105" s="260"/>
      <c r="N105" s="91"/>
      <c r="O105" s="91" t="str">
        <f t="shared" si="22"/>
        <v/>
      </c>
      <c r="P105" s="94">
        <f t="shared" si="23"/>
        <v>0</v>
      </c>
      <c r="Q105" s="94">
        <f t="shared" si="23"/>
        <v>0</v>
      </c>
      <c r="R105" s="218">
        <f>(ROUND((F105/100*'Member Info'!$W$2), 2))</f>
        <v>0</v>
      </c>
      <c r="S105" s="218" t="e">
        <f t="shared" si="24"/>
        <v>#VALUE!</v>
      </c>
      <c r="T105" s="218" t="str">
        <f t="shared" si="25"/>
        <v/>
      </c>
      <c r="U105" s="227" t="str">
        <f t="shared" si="26"/>
        <v/>
      </c>
      <c r="V105" s="228" t="str">
        <f t="shared" si="27"/>
        <v/>
      </c>
      <c r="W105" s="228" t="str">
        <f t="shared" si="28"/>
        <v/>
      </c>
      <c r="X105" s="222">
        <f t="shared" si="29"/>
        <v>0</v>
      </c>
      <c r="Y105" s="110">
        <f t="shared" si="30"/>
        <v>0</v>
      </c>
      <c r="Z105" s="235" t="str">
        <f t="shared" si="31"/>
        <v/>
      </c>
      <c r="AA105" s="240" t="b">
        <f t="shared" si="32"/>
        <v>0</v>
      </c>
      <c r="AB105" s="235">
        <f t="shared" si="33"/>
        <v>0</v>
      </c>
      <c r="AC105" s="235">
        <f>IF('Member Info'!N102="",1,"")</f>
        <v>1</v>
      </c>
      <c r="AD105" s="243" t="e">
        <f t="shared" si="34"/>
        <v>#VALUE!</v>
      </c>
      <c r="AE105" s="130" t="str">
        <f t="shared" si="21"/>
        <v/>
      </c>
      <c r="AF105" s="124">
        <f t="shared" si="35"/>
        <v>1</v>
      </c>
      <c r="AG105" s="124" t="str">
        <f>IF('Member Info'!N102&lt;&gt;"",IF(AND('Member Info'!N102&lt;=$U$1,'Member Info'!N102&gt;=$T$1),1,0),"")</f>
        <v/>
      </c>
      <c r="AI105" s="124" t="b">
        <f t="shared" si="36"/>
        <v>0</v>
      </c>
      <c r="AJ105" s="124">
        <f t="shared" si="37"/>
        <v>0</v>
      </c>
      <c r="AL105" s="124">
        <f t="shared" si="38"/>
        <v>0</v>
      </c>
      <c r="AM105" s="124">
        <f>IF('Member Info'!F102&gt;$T$1,1,0)</f>
        <v>0</v>
      </c>
      <c r="AN105" s="124" t="b">
        <f>IF(ISERROR(T105),ERROR.TYPE(#REF!)=ERROR.TYPE(T105),FALSE)</f>
        <v>0</v>
      </c>
      <c r="AO105" s="124" t="b">
        <f>IF(ISERROR(U105),ERROR.TYPE(#REF!)=ERROR.TYPE(U105),FALSE)</f>
        <v>0</v>
      </c>
      <c r="AP105" s="124">
        <f>IF('Member Info'!F102&gt;'GP1 April 25'!$U$1,1,0)</f>
        <v>0</v>
      </c>
      <c r="AQ105" s="124">
        <f t="shared" si="39"/>
        <v>0</v>
      </c>
      <c r="AR105" s="124">
        <f t="shared" si="40"/>
        <v>0</v>
      </c>
      <c r="AS105" s="124">
        <f t="shared" si="41"/>
        <v>1</v>
      </c>
    </row>
    <row r="106" spans="1:45" x14ac:dyDescent="0.25">
      <c r="A106" s="4">
        <v>75</v>
      </c>
      <c r="B106" s="164">
        <f>'Member Info'!D103</f>
        <v>0</v>
      </c>
      <c r="C106" s="164">
        <f>'Member Info'!E103</f>
        <v>0</v>
      </c>
      <c r="D106" s="164" t="str">
        <f>'Member Info'!G103</f>
        <v/>
      </c>
      <c r="E106" s="165">
        <f>'Member Info'!B103</f>
        <v>0</v>
      </c>
      <c r="F106" s="242"/>
      <c r="G106" s="166" t="str">
        <f>IF(E106=0,"",('Member Info'!K103+'Member Info'!L103))</f>
        <v/>
      </c>
      <c r="H106" s="419"/>
      <c r="I106" s="419"/>
      <c r="J106" s="26"/>
      <c r="K106" s="26"/>
      <c r="L106" s="384" t="str">
        <f>IF(E106=0,"",IF('Member Info'!F103&gt;$U$1,CONCATENATE("Joined with practice on ", TEXT('Member Info'!F103, "DD/MM/YYYY")),IF('Member Info'!N103&lt;&gt;"",IF('Member Info'!N103&lt;$T$1,CONCATENATE("Left Scheme on ", TEXT('Member Info'!N103, "DD/MM/YYYY")),IF(OR(G106="",G106=0),"Error Detected, No rate entered",IF(E106=0,"",IF(F106="","Error Detected, No Pensionable pay",IF(AS106=1,"No Part Time Status Entered",IF(AR106=1,"No Part Time Hours Entered",IF(ISERROR(AD106)," Unknown Values entered.",IF(V106+W106&lt;1,"Acceptable",IF(T106+U106=200, "No Contributions Entered", IF(M106="","Error Detected, Choose reason&gt;",IF(Z106="1",IF(V106=1,"Please Enter Deemed Pensionable Pay","Add Any Relevant Details Above"),"Please Give Details Above"))))))))))),IF(OR(G106="",G106=0),"Error Detected, No rate entered",IF(E106=0,"",IF(F106="","Error Detected, No Pensionable pay",IF(AS106=1,"No Part Time Status Entered",IF(AR106=1,"No Part Time Hours Entered",IF(ISERROR(AD106)," Unknown Values entered.",IF(V106+W106&lt;1,"Acceptable",IF(T106+U106=200, "No Contributions Entered", IF(M106="","Error Detected, Choose reason&gt;",IF(Z106="1",IF(V106=1,"Please Enter Deemed Pensionable Pay","Add relevant Details Above"),"Please give details Above")))))))))))))</f>
        <v/>
      </c>
      <c r="M106" s="260"/>
      <c r="N106" s="91"/>
      <c r="O106" s="91" t="str">
        <f t="shared" si="22"/>
        <v/>
      </c>
      <c r="P106" s="94">
        <f t="shared" si="23"/>
        <v>0</v>
      </c>
      <c r="Q106" s="94">
        <f t="shared" si="23"/>
        <v>0</v>
      </c>
      <c r="R106" s="218">
        <f>(ROUND((F106/100*'Member Info'!$W$2), 2))</f>
        <v>0</v>
      </c>
      <c r="S106" s="218" t="e">
        <f t="shared" si="24"/>
        <v>#VALUE!</v>
      </c>
      <c r="T106" s="218" t="str">
        <f t="shared" si="25"/>
        <v/>
      </c>
      <c r="U106" s="227" t="str">
        <f t="shared" si="26"/>
        <v/>
      </c>
      <c r="V106" s="228" t="str">
        <f t="shared" si="27"/>
        <v/>
      </c>
      <c r="W106" s="228" t="str">
        <f t="shared" si="28"/>
        <v/>
      </c>
      <c r="X106" s="222">
        <f t="shared" si="29"/>
        <v>0</v>
      </c>
      <c r="Y106" s="110">
        <f t="shared" si="30"/>
        <v>0</v>
      </c>
      <c r="Z106" s="235" t="str">
        <f t="shared" si="31"/>
        <v/>
      </c>
      <c r="AA106" s="240" t="b">
        <f t="shared" si="32"/>
        <v>0</v>
      </c>
      <c r="AB106" s="235">
        <f t="shared" si="33"/>
        <v>0</v>
      </c>
      <c r="AC106" s="235">
        <f>IF('Member Info'!N103="",1,"")</f>
        <v>1</v>
      </c>
      <c r="AD106" s="243" t="e">
        <f t="shared" si="34"/>
        <v>#VALUE!</v>
      </c>
      <c r="AE106" s="130" t="str">
        <f t="shared" si="21"/>
        <v/>
      </c>
      <c r="AF106" s="124">
        <f t="shared" si="35"/>
        <v>1</v>
      </c>
      <c r="AG106" s="124" t="str">
        <f>IF('Member Info'!N103&lt;&gt;"",IF(AND('Member Info'!N103&lt;=$U$1,'Member Info'!N103&gt;=$T$1),1,0),"")</f>
        <v/>
      </c>
      <c r="AI106" s="124" t="b">
        <f t="shared" si="36"/>
        <v>0</v>
      </c>
      <c r="AJ106" s="124">
        <f t="shared" si="37"/>
        <v>0</v>
      </c>
      <c r="AL106" s="124">
        <f t="shared" si="38"/>
        <v>0</v>
      </c>
      <c r="AM106" s="124">
        <f>IF('Member Info'!F103&gt;$T$1,1,0)</f>
        <v>0</v>
      </c>
      <c r="AN106" s="124" t="b">
        <f>IF(ISERROR(T106),ERROR.TYPE(#REF!)=ERROR.TYPE(T106),FALSE)</f>
        <v>0</v>
      </c>
      <c r="AO106" s="124" t="b">
        <f>IF(ISERROR(U106),ERROR.TYPE(#REF!)=ERROR.TYPE(U106),FALSE)</f>
        <v>0</v>
      </c>
      <c r="AP106" s="124">
        <f>IF('Member Info'!F103&gt;'GP1 April 25'!$U$1,1,0)</f>
        <v>0</v>
      </c>
      <c r="AQ106" s="124">
        <f t="shared" si="39"/>
        <v>0</v>
      </c>
      <c r="AR106" s="124">
        <f t="shared" si="40"/>
        <v>0</v>
      </c>
      <c r="AS106" s="124">
        <f t="shared" si="41"/>
        <v>1</v>
      </c>
    </row>
    <row r="107" spans="1:45" x14ac:dyDescent="0.25">
      <c r="A107" s="4">
        <v>76</v>
      </c>
      <c r="B107" s="164">
        <f>'Member Info'!D104</f>
        <v>0</v>
      </c>
      <c r="C107" s="164">
        <f>'Member Info'!E104</f>
        <v>0</v>
      </c>
      <c r="D107" s="164" t="str">
        <f>'Member Info'!G104</f>
        <v/>
      </c>
      <c r="E107" s="165">
        <f>'Member Info'!B104</f>
        <v>0</v>
      </c>
      <c r="F107" s="242"/>
      <c r="G107" s="166" t="str">
        <f>IF(E107=0,"",('Member Info'!K104+'Member Info'!L104))</f>
        <v/>
      </c>
      <c r="H107" s="419"/>
      <c r="I107" s="419"/>
      <c r="J107" s="26"/>
      <c r="K107" s="26"/>
      <c r="L107" s="384" t="str">
        <f>IF(E107=0,"",IF('Member Info'!F104&gt;$U$1,CONCATENATE("Joined with practice on ", TEXT('Member Info'!F104, "DD/MM/YYYY")),IF('Member Info'!N104&lt;&gt;"",IF('Member Info'!N104&lt;$T$1,CONCATENATE("Left Scheme on ", TEXT('Member Info'!N104, "DD/MM/YYYY")),IF(OR(G107="",G107=0),"Error Detected, No rate entered",IF(E107=0,"",IF(F107="","Error Detected, No Pensionable pay",IF(AS107=1,"No Part Time Status Entered",IF(AR107=1,"No Part Time Hours Entered",IF(ISERROR(AD107)," Unknown Values entered.",IF(V107+W107&lt;1,"Acceptable",IF(T107+U107=200, "No Contributions Entered", IF(M107="","Error Detected, Choose reason&gt;",IF(Z107="1",IF(V107=1,"Please Enter Deemed Pensionable Pay","Add Any Relevant Details Above"),"Please Give Details Above"))))))))))),IF(OR(G107="",G107=0),"Error Detected, No rate entered",IF(E107=0,"",IF(F107="","Error Detected, No Pensionable pay",IF(AS107=1,"No Part Time Status Entered",IF(AR107=1,"No Part Time Hours Entered",IF(ISERROR(AD107)," Unknown Values entered.",IF(V107+W107&lt;1,"Acceptable",IF(T107+U107=200, "No Contributions Entered", IF(M107="","Error Detected, Choose reason&gt;",IF(Z107="1",IF(V107=1,"Please Enter Deemed Pensionable Pay","Add relevant Details Above"),"Please give details Above")))))))))))))</f>
        <v/>
      </c>
      <c r="M107" s="260"/>
      <c r="N107" s="91"/>
      <c r="O107" s="91" t="str">
        <f t="shared" si="22"/>
        <v/>
      </c>
      <c r="P107" s="94">
        <f t="shared" si="23"/>
        <v>0</v>
      </c>
      <c r="Q107" s="94">
        <f t="shared" si="23"/>
        <v>0</v>
      </c>
      <c r="R107" s="218">
        <f>(ROUND((F107/100*'Member Info'!$W$2), 2))</f>
        <v>0</v>
      </c>
      <c r="S107" s="218" t="e">
        <f t="shared" si="24"/>
        <v>#VALUE!</v>
      </c>
      <c r="T107" s="218" t="str">
        <f t="shared" si="25"/>
        <v/>
      </c>
      <c r="U107" s="227" t="str">
        <f t="shared" si="26"/>
        <v/>
      </c>
      <c r="V107" s="228" t="str">
        <f t="shared" si="27"/>
        <v/>
      </c>
      <c r="W107" s="228" t="str">
        <f t="shared" si="28"/>
        <v/>
      </c>
      <c r="X107" s="222">
        <f t="shared" si="29"/>
        <v>0</v>
      </c>
      <c r="Y107" s="110">
        <f t="shared" si="30"/>
        <v>0</v>
      </c>
      <c r="Z107" s="235" t="str">
        <f t="shared" si="31"/>
        <v/>
      </c>
      <c r="AA107" s="240" t="b">
        <f t="shared" si="32"/>
        <v>0</v>
      </c>
      <c r="AB107" s="235">
        <f t="shared" si="33"/>
        <v>0</v>
      </c>
      <c r="AC107" s="235">
        <f>IF('Member Info'!N104="",1,"")</f>
        <v>1</v>
      </c>
      <c r="AD107" s="243" t="e">
        <f t="shared" si="34"/>
        <v>#VALUE!</v>
      </c>
      <c r="AE107" s="130" t="str">
        <f t="shared" si="21"/>
        <v/>
      </c>
      <c r="AF107" s="124">
        <f t="shared" si="35"/>
        <v>1</v>
      </c>
      <c r="AG107" s="124" t="str">
        <f>IF('Member Info'!N104&lt;&gt;"",IF(AND('Member Info'!N104&lt;=$U$1,'Member Info'!N104&gt;=$T$1),1,0),"")</f>
        <v/>
      </c>
      <c r="AI107" s="124" t="b">
        <f t="shared" si="36"/>
        <v>0</v>
      </c>
      <c r="AJ107" s="124">
        <f t="shared" si="37"/>
        <v>0</v>
      </c>
      <c r="AL107" s="124">
        <f t="shared" si="38"/>
        <v>0</v>
      </c>
      <c r="AM107" s="124">
        <f>IF('Member Info'!F104&gt;$T$1,1,0)</f>
        <v>0</v>
      </c>
      <c r="AN107" s="124" t="b">
        <f>IF(ISERROR(T107),ERROR.TYPE(#REF!)=ERROR.TYPE(T107),FALSE)</f>
        <v>0</v>
      </c>
      <c r="AO107" s="124" t="b">
        <f>IF(ISERROR(U107),ERROR.TYPE(#REF!)=ERROR.TYPE(U107),FALSE)</f>
        <v>0</v>
      </c>
      <c r="AP107" s="124">
        <f>IF('Member Info'!F104&gt;'GP1 April 25'!$U$1,1,0)</f>
        <v>0</v>
      </c>
      <c r="AQ107" s="124">
        <f t="shared" si="39"/>
        <v>0</v>
      </c>
      <c r="AR107" s="124">
        <f t="shared" si="40"/>
        <v>0</v>
      </c>
      <c r="AS107" s="124">
        <f t="shared" si="41"/>
        <v>1</v>
      </c>
    </row>
    <row r="108" spans="1:45" x14ac:dyDescent="0.25">
      <c r="A108" s="4">
        <v>77</v>
      </c>
      <c r="B108" s="164">
        <f>'Member Info'!D105</f>
        <v>0</v>
      </c>
      <c r="C108" s="164">
        <f>'Member Info'!E105</f>
        <v>0</v>
      </c>
      <c r="D108" s="164" t="str">
        <f>'Member Info'!G105</f>
        <v/>
      </c>
      <c r="E108" s="165">
        <f>'Member Info'!B105</f>
        <v>0</v>
      </c>
      <c r="F108" s="242"/>
      <c r="G108" s="166" t="str">
        <f>IF(E108=0,"",('Member Info'!K105+'Member Info'!L105))</f>
        <v/>
      </c>
      <c r="H108" s="419"/>
      <c r="I108" s="419"/>
      <c r="J108" s="26"/>
      <c r="K108" s="26"/>
      <c r="L108" s="384" t="str">
        <f>IF(E108=0,"",IF('Member Info'!F105&gt;$U$1,CONCATENATE("Joined with practice on ", TEXT('Member Info'!F105, "DD/MM/YYYY")),IF('Member Info'!N105&lt;&gt;"",IF('Member Info'!N105&lt;$T$1,CONCATENATE("Left Scheme on ", TEXT('Member Info'!N105, "DD/MM/YYYY")),IF(OR(G108="",G108=0),"Error Detected, No rate entered",IF(E108=0,"",IF(F108="","Error Detected, No Pensionable pay",IF(AS108=1,"No Part Time Status Entered",IF(AR108=1,"No Part Time Hours Entered",IF(ISERROR(AD108)," Unknown Values entered.",IF(V108+W108&lt;1,"Acceptable",IF(T108+U108=200, "No Contributions Entered", IF(M108="","Error Detected, Choose reason&gt;",IF(Z108="1",IF(V108=1,"Please Enter Deemed Pensionable Pay","Add Any Relevant Details Above"),"Please Give Details Above"))))))))))),IF(OR(G108="",G108=0),"Error Detected, No rate entered",IF(E108=0,"",IF(F108="","Error Detected, No Pensionable pay",IF(AS108=1,"No Part Time Status Entered",IF(AR108=1,"No Part Time Hours Entered",IF(ISERROR(AD108)," Unknown Values entered.",IF(V108+W108&lt;1,"Acceptable",IF(T108+U108=200, "No Contributions Entered", IF(M108="","Error Detected, Choose reason&gt;",IF(Z108="1",IF(V108=1,"Please Enter Deemed Pensionable Pay","Add relevant Details Above"),"Please give details Above")))))))))))))</f>
        <v/>
      </c>
      <c r="M108" s="260"/>
      <c r="N108" s="91"/>
      <c r="O108" s="91" t="str">
        <f t="shared" si="22"/>
        <v/>
      </c>
      <c r="P108" s="94">
        <f t="shared" si="23"/>
        <v>0</v>
      </c>
      <c r="Q108" s="94">
        <f t="shared" si="23"/>
        <v>0</v>
      </c>
      <c r="R108" s="218">
        <f>(ROUND((F108/100*'Member Info'!$W$2), 2))</f>
        <v>0</v>
      </c>
      <c r="S108" s="218" t="e">
        <f t="shared" si="24"/>
        <v>#VALUE!</v>
      </c>
      <c r="T108" s="218" t="str">
        <f t="shared" si="25"/>
        <v/>
      </c>
      <c r="U108" s="227" t="str">
        <f t="shared" si="26"/>
        <v/>
      </c>
      <c r="V108" s="228" t="str">
        <f t="shared" si="27"/>
        <v/>
      </c>
      <c r="W108" s="228" t="str">
        <f t="shared" si="28"/>
        <v/>
      </c>
      <c r="X108" s="222">
        <f t="shared" si="29"/>
        <v>0</v>
      </c>
      <c r="Y108" s="110">
        <f t="shared" si="30"/>
        <v>0</v>
      </c>
      <c r="Z108" s="235" t="str">
        <f t="shared" si="31"/>
        <v/>
      </c>
      <c r="AA108" s="240" t="b">
        <f t="shared" si="32"/>
        <v>0</v>
      </c>
      <c r="AB108" s="235">
        <f t="shared" si="33"/>
        <v>0</v>
      </c>
      <c r="AC108" s="235">
        <f>IF('Member Info'!N105="",1,"")</f>
        <v>1</v>
      </c>
      <c r="AD108" s="243" t="e">
        <f t="shared" si="34"/>
        <v>#VALUE!</v>
      </c>
      <c r="AE108" s="130" t="str">
        <f t="shared" si="21"/>
        <v/>
      </c>
      <c r="AF108" s="124">
        <f t="shared" si="35"/>
        <v>1</v>
      </c>
      <c r="AG108" s="124" t="str">
        <f>IF('Member Info'!N105&lt;&gt;"",IF(AND('Member Info'!N105&lt;=$U$1,'Member Info'!N105&gt;=$T$1),1,0),"")</f>
        <v/>
      </c>
      <c r="AI108" s="124" t="b">
        <f t="shared" si="36"/>
        <v>0</v>
      </c>
      <c r="AJ108" s="124">
        <f t="shared" si="37"/>
        <v>0</v>
      </c>
      <c r="AL108" s="124">
        <f t="shared" si="38"/>
        <v>0</v>
      </c>
      <c r="AM108" s="124">
        <f>IF('Member Info'!F105&gt;$T$1,1,0)</f>
        <v>0</v>
      </c>
      <c r="AN108" s="124" t="b">
        <f>IF(ISERROR(T108),ERROR.TYPE(#REF!)=ERROR.TYPE(T108),FALSE)</f>
        <v>0</v>
      </c>
      <c r="AO108" s="124" t="b">
        <f>IF(ISERROR(U108),ERROR.TYPE(#REF!)=ERROR.TYPE(U108),FALSE)</f>
        <v>0</v>
      </c>
      <c r="AP108" s="124">
        <f>IF('Member Info'!F105&gt;'GP1 April 25'!$U$1,1,0)</f>
        <v>0</v>
      </c>
      <c r="AQ108" s="124">
        <f t="shared" si="39"/>
        <v>0</v>
      </c>
      <c r="AR108" s="124">
        <f t="shared" si="40"/>
        <v>0</v>
      </c>
      <c r="AS108" s="124">
        <f t="shared" si="41"/>
        <v>1</v>
      </c>
    </row>
    <row r="109" spans="1:45" x14ac:dyDescent="0.25">
      <c r="A109" s="4">
        <v>78</v>
      </c>
      <c r="B109" s="164">
        <f>'Member Info'!D106</f>
        <v>0</v>
      </c>
      <c r="C109" s="164">
        <f>'Member Info'!E106</f>
        <v>0</v>
      </c>
      <c r="D109" s="164" t="str">
        <f>'Member Info'!G106</f>
        <v/>
      </c>
      <c r="E109" s="165">
        <f>'Member Info'!B106</f>
        <v>0</v>
      </c>
      <c r="F109" s="242"/>
      <c r="G109" s="166" t="str">
        <f>IF(E109=0,"",('Member Info'!K106+'Member Info'!L106))</f>
        <v/>
      </c>
      <c r="H109" s="419"/>
      <c r="I109" s="419"/>
      <c r="J109" s="26"/>
      <c r="K109" s="26"/>
      <c r="L109" s="384" t="str">
        <f>IF(E109=0,"",IF('Member Info'!F106&gt;$U$1,CONCATENATE("Joined with practice on ", TEXT('Member Info'!F106, "DD/MM/YYYY")),IF('Member Info'!N106&lt;&gt;"",IF('Member Info'!N106&lt;$T$1,CONCATENATE("Left Scheme on ", TEXT('Member Info'!N106, "DD/MM/YYYY")),IF(OR(G109="",G109=0),"Error Detected, No rate entered",IF(E109=0,"",IF(F109="","Error Detected, No Pensionable pay",IF(AS109=1,"No Part Time Status Entered",IF(AR109=1,"No Part Time Hours Entered",IF(ISERROR(AD109)," Unknown Values entered.",IF(V109+W109&lt;1,"Acceptable",IF(T109+U109=200, "No Contributions Entered", IF(M109="","Error Detected, Choose reason&gt;",IF(Z109="1",IF(V109=1,"Please Enter Deemed Pensionable Pay","Add Any Relevant Details Above"),"Please Give Details Above"))))))))))),IF(OR(G109="",G109=0),"Error Detected, No rate entered",IF(E109=0,"",IF(F109="","Error Detected, No Pensionable pay",IF(AS109=1,"No Part Time Status Entered",IF(AR109=1,"No Part Time Hours Entered",IF(ISERROR(AD109)," Unknown Values entered.",IF(V109+W109&lt;1,"Acceptable",IF(T109+U109=200, "No Contributions Entered", IF(M109="","Error Detected, Choose reason&gt;",IF(Z109="1",IF(V109=1,"Please Enter Deemed Pensionable Pay","Add relevant Details Above"),"Please give details Above")))))))))))))</f>
        <v/>
      </c>
      <c r="M109" s="260"/>
      <c r="N109" s="91"/>
      <c r="O109" s="91" t="str">
        <f t="shared" si="22"/>
        <v/>
      </c>
      <c r="P109" s="94">
        <f t="shared" si="23"/>
        <v>0</v>
      </c>
      <c r="Q109" s="94">
        <f t="shared" si="23"/>
        <v>0</v>
      </c>
      <c r="R109" s="218">
        <f>(ROUND((F109/100*'Member Info'!$W$2), 2))</f>
        <v>0</v>
      </c>
      <c r="S109" s="218" t="e">
        <f t="shared" si="24"/>
        <v>#VALUE!</v>
      </c>
      <c r="T109" s="218" t="str">
        <f t="shared" si="25"/>
        <v/>
      </c>
      <c r="U109" s="227" t="str">
        <f t="shared" si="26"/>
        <v/>
      </c>
      <c r="V109" s="228" t="str">
        <f t="shared" si="27"/>
        <v/>
      </c>
      <c r="W109" s="228" t="str">
        <f t="shared" si="28"/>
        <v/>
      </c>
      <c r="X109" s="222">
        <f t="shared" si="29"/>
        <v>0</v>
      </c>
      <c r="Y109" s="110">
        <f t="shared" si="30"/>
        <v>0</v>
      </c>
      <c r="Z109" s="235" t="str">
        <f t="shared" si="31"/>
        <v/>
      </c>
      <c r="AA109" s="240" t="b">
        <f t="shared" si="32"/>
        <v>0</v>
      </c>
      <c r="AB109" s="235">
        <f t="shared" si="33"/>
        <v>0</v>
      </c>
      <c r="AC109" s="235">
        <f>IF('Member Info'!N106="",1,"")</f>
        <v>1</v>
      </c>
      <c r="AD109" s="243" t="e">
        <f t="shared" si="34"/>
        <v>#VALUE!</v>
      </c>
      <c r="AE109" s="130" t="str">
        <f t="shared" si="21"/>
        <v/>
      </c>
      <c r="AF109" s="124">
        <f t="shared" si="35"/>
        <v>1</v>
      </c>
      <c r="AG109" s="124" t="str">
        <f>IF('Member Info'!N106&lt;&gt;"",IF(AND('Member Info'!N106&lt;=$U$1,'Member Info'!N106&gt;=$T$1),1,0),"")</f>
        <v/>
      </c>
      <c r="AI109" s="124" t="b">
        <f t="shared" si="36"/>
        <v>0</v>
      </c>
      <c r="AJ109" s="124">
        <f t="shared" si="37"/>
        <v>0</v>
      </c>
      <c r="AL109" s="124">
        <f t="shared" si="38"/>
        <v>0</v>
      </c>
      <c r="AM109" s="124">
        <f>IF('Member Info'!F106&gt;$T$1,1,0)</f>
        <v>0</v>
      </c>
      <c r="AN109" s="124" t="b">
        <f>IF(ISERROR(T109),ERROR.TYPE(#REF!)=ERROR.TYPE(T109),FALSE)</f>
        <v>0</v>
      </c>
      <c r="AO109" s="124" t="b">
        <f>IF(ISERROR(U109),ERROR.TYPE(#REF!)=ERROR.TYPE(U109),FALSE)</f>
        <v>0</v>
      </c>
      <c r="AP109" s="124">
        <f>IF('Member Info'!F106&gt;'GP1 April 25'!$U$1,1,0)</f>
        <v>0</v>
      </c>
      <c r="AQ109" s="124">
        <f t="shared" si="39"/>
        <v>0</v>
      </c>
      <c r="AR109" s="124">
        <f t="shared" si="40"/>
        <v>0</v>
      </c>
      <c r="AS109" s="124">
        <f t="shared" si="41"/>
        <v>1</v>
      </c>
    </row>
    <row r="110" spans="1:45" x14ac:dyDescent="0.25">
      <c r="A110" s="4">
        <v>79</v>
      </c>
      <c r="B110" s="164">
        <f>'Member Info'!D107</f>
        <v>0</v>
      </c>
      <c r="C110" s="164">
        <f>'Member Info'!E107</f>
        <v>0</v>
      </c>
      <c r="D110" s="164" t="str">
        <f>'Member Info'!G107</f>
        <v/>
      </c>
      <c r="E110" s="165">
        <f>'Member Info'!B107</f>
        <v>0</v>
      </c>
      <c r="F110" s="242"/>
      <c r="G110" s="166" t="str">
        <f>IF(E110=0,"",('Member Info'!K107+'Member Info'!L107))</f>
        <v/>
      </c>
      <c r="H110" s="419"/>
      <c r="I110" s="419"/>
      <c r="J110" s="26"/>
      <c r="K110" s="26"/>
      <c r="L110" s="384" t="str">
        <f>IF(E110=0,"",IF('Member Info'!F107&gt;$U$1,CONCATENATE("Joined with practice on ", TEXT('Member Info'!F107, "DD/MM/YYYY")),IF('Member Info'!N107&lt;&gt;"",IF('Member Info'!N107&lt;$T$1,CONCATENATE("Left Scheme on ", TEXT('Member Info'!N107, "DD/MM/YYYY")),IF(OR(G110="",G110=0),"Error Detected, No rate entered",IF(E110=0,"",IF(F110="","Error Detected, No Pensionable pay",IF(AS110=1,"No Part Time Status Entered",IF(AR110=1,"No Part Time Hours Entered",IF(ISERROR(AD110)," Unknown Values entered.",IF(V110+W110&lt;1,"Acceptable",IF(T110+U110=200, "No Contributions Entered", IF(M110="","Error Detected, Choose reason&gt;",IF(Z110="1",IF(V110=1,"Please Enter Deemed Pensionable Pay","Add Any Relevant Details Above"),"Please Give Details Above"))))))))))),IF(OR(G110="",G110=0),"Error Detected, No rate entered",IF(E110=0,"",IF(F110="","Error Detected, No Pensionable pay",IF(AS110=1,"No Part Time Status Entered",IF(AR110=1,"No Part Time Hours Entered",IF(ISERROR(AD110)," Unknown Values entered.",IF(V110+W110&lt;1,"Acceptable",IF(T110+U110=200, "No Contributions Entered", IF(M110="","Error Detected, Choose reason&gt;",IF(Z110="1",IF(V110=1,"Please Enter Deemed Pensionable Pay","Add relevant Details Above"),"Please give details Above")))))))))))))</f>
        <v/>
      </c>
      <c r="M110" s="260"/>
      <c r="N110" s="91"/>
      <c r="O110" s="91" t="str">
        <f t="shared" si="22"/>
        <v/>
      </c>
      <c r="P110" s="94">
        <f t="shared" si="23"/>
        <v>0</v>
      </c>
      <c r="Q110" s="94">
        <f t="shared" si="23"/>
        <v>0</v>
      </c>
      <c r="R110" s="218">
        <f>(ROUND((F110/100*'Member Info'!$W$2), 2))</f>
        <v>0</v>
      </c>
      <c r="S110" s="218" t="e">
        <f t="shared" si="24"/>
        <v>#VALUE!</v>
      </c>
      <c r="T110" s="218" t="str">
        <f t="shared" si="25"/>
        <v/>
      </c>
      <c r="U110" s="227" t="str">
        <f t="shared" si="26"/>
        <v/>
      </c>
      <c r="V110" s="228" t="str">
        <f t="shared" si="27"/>
        <v/>
      </c>
      <c r="W110" s="228" t="str">
        <f t="shared" si="28"/>
        <v/>
      </c>
      <c r="X110" s="222">
        <f t="shared" si="29"/>
        <v>0</v>
      </c>
      <c r="Y110" s="110">
        <f t="shared" si="30"/>
        <v>0</v>
      </c>
      <c r="Z110" s="235" t="str">
        <f t="shared" si="31"/>
        <v/>
      </c>
      <c r="AA110" s="240" t="b">
        <f t="shared" si="32"/>
        <v>0</v>
      </c>
      <c r="AB110" s="235">
        <f t="shared" si="33"/>
        <v>0</v>
      </c>
      <c r="AC110" s="235">
        <f>IF('Member Info'!N107="",1,"")</f>
        <v>1</v>
      </c>
      <c r="AD110" s="243" t="e">
        <f t="shared" si="34"/>
        <v>#VALUE!</v>
      </c>
      <c r="AE110" s="130" t="str">
        <f t="shared" si="21"/>
        <v/>
      </c>
      <c r="AF110" s="124">
        <f t="shared" si="35"/>
        <v>1</v>
      </c>
      <c r="AG110" s="124" t="str">
        <f>IF('Member Info'!N107&lt;&gt;"",IF(AND('Member Info'!N107&lt;=$U$1,'Member Info'!N107&gt;=$T$1),1,0),"")</f>
        <v/>
      </c>
      <c r="AI110" s="124" t="b">
        <f t="shared" si="36"/>
        <v>0</v>
      </c>
      <c r="AJ110" s="124">
        <f t="shared" si="37"/>
        <v>0</v>
      </c>
      <c r="AL110" s="124">
        <f t="shared" si="38"/>
        <v>0</v>
      </c>
      <c r="AM110" s="124">
        <f>IF('Member Info'!F107&gt;$T$1,1,0)</f>
        <v>0</v>
      </c>
      <c r="AN110" s="124" t="b">
        <f>IF(ISERROR(T110),ERROR.TYPE(#REF!)=ERROR.TYPE(T110),FALSE)</f>
        <v>0</v>
      </c>
      <c r="AO110" s="124" t="b">
        <f>IF(ISERROR(U110),ERROR.TYPE(#REF!)=ERROR.TYPE(U110),FALSE)</f>
        <v>0</v>
      </c>
      <c r="AP110" s="124">
        <f>IF('Member Info'!F107&gt;'GP1 April 25'!$U$1,1,0)</f>
        <v>0</v>
      </c>
      <c r="AQ110" s="124">
        <f t="shared" si="39"/>
        <v>0</v>
      </c>
      <c r="AR110" s="124">
        <f t="shared" si="40"/>
        <v>0</v>
      </c>
      <c r="AS110" s="124">
        <f t="shared" si="41"/>
        <v>1</v>
      </c>
    </row>
    <row r="111" spans="1:45" x14ac:dyDescent="0.25">
      <c r="A111" s="4">
        <v>80</v>
      </c>
      <c r="B111" s="164">
        <f>'Member Info'!D108</f>
        <v>0</v>
      </c>
      <c r="C111" s="164">
        <f>'Member Info'!E108</f>
        <v>0</v>
      </c>
      <c r="D111" s="164" t="str">
        <f>'Member Info'!G108</f>
        <v/>
      </c>
      <c r="E111" s="165">
        <f>'Member Info'!B108</f>
        <v>0</v>
      </c>
      <c r="F111" s="242"/>
      <c r="G111" s="166" t="str">
        <f>IF(E111=0,"",('Member Info'!K108+'Member Info'!L108))</f>
        <v/>
      </c>
      <c r="H111" s="419"/>
      <c r="I111" s="419"/>
      <c r="J111" s="26"/>
      <c r="K111" s="26"/>
      <c r="L111" s="384" t="str">
        <f>IF(E111=0,"",IF('Member Info'!F108&gt;$U$1,CONCATENATE("Joined with practice on ", TEXT('Member Info'!F108, "DD/MM/YYYY")),IF('Member Info'!N108&lt;&gt;"",IF('Member Info'!N108&lt;$T$1,CONCATENATE("Left Scheme on ", TEXT('Member Info'!N108, "DD/MM/YYYY")),IF(OR(G111="",G111=0),"Error Detected, No rate entered",IF(E111=0,"",IF(F111="","Error Detected, No Pensionable pay",IF(AS111=1,"No Part Time Status Entered",IF(AR111=1,"No Part Time Hours Entered",IF(ISERROR(AD111)," Unknown Values entered.",IF(V111+W111&lt;1,"Acceptable",IF(T111+U111=200, "No Contributions Entered", IF(M111="","Error Detected, Choose reason&gt;",IF(Z111="1",IF(V111=1,"Please Enter Deemed Pensionable Pay","Add Any Relevant Details Above"),"Please Give Details Above"))))))))))),IF(OR(G111="",G111=0),"Error Detected, No rate entered",IF(E111=0,"",IF(F111="","Error Detected, No Pensionable pay",IF(AS111=1,"No Part Time Status Entered",IF(AR111=1,"No Part Time Hours Entered",IF(ISERROR(AD111)," Unknown Values entered.",IF(V111+W111&lt;1,"Acceptable",IF(T111+U111=200, "No Contributions Entered", IF(M111="","Error Detected, Choose reason&gt;",IF(Z111="1",IF(V111=1,"Please Enter Deemed Pensionable Pay","Add relevant Details Above"),"Please give details Above")))))))))))))</f>
        <v/>
      </c>
      <c r="M111" s="260"/>
      <c r="N111" s="91"/>
      <c r="O111" s="91" t="str">
        <f t="shared" si="22"/>
        <v/>
      </c>
      <c r="P111" s="94">
        <f t="shared" si="23"/>
        <v>0</v>
      </c>
      <c r="Q111" s="94">
        <f t="shared" si="23"/>
        <v>0</v>
      </c>
      <c r="R111" s="218">
        <f>(ROUND((F111/100*'Member Info'!$W$2), 2))</f>
        <v>0</v>
      </c>
      <c r="S111" s="218" t="e">
        <f t="shared" si="24"/>
        <v>#VALUE!</v>
      </c>
      <c r="T111" s="218" t="str">
        <f t="shared" si="25"/>
        <v/>
      </c>
      <c r="U111" s="227" t="str">
        <f t="shared" si="26"/>
        <v/>
      </c>
      <c r="V111" s="228" t="str">
        <f t="shared" si="27"/>
        <v/>
      </c>
      <c r="W111" s="228" t="str">
        <f t="shared" si="28"/>
        <v/>
      </c>
      <c r="X111" s="222">
        <f t="shared" si="29"/>
        <v>0</v>
      </c>
      <c r="Y111" s="110">
        <f t="shared" si="30"/>
        <v>0</v>
      </c>
      <c r="Z111" s="235" t="str">
        <f t="shared" si="31"/>
        <v/>
      </c>
      <c r="AA111" s="240" t="b">
        <f t="shared" si="32"/>
        <v>0</v>
      </c>
      <c r="AB111" s="235">
        <f t="shared" si="33"/>
        <v>0</v>
      </c>
      <c r="AC111" s="235">
        <f>IF('Member Info'!N108="",1,"")</f>
        <v>1</v>
      </c>
      <c r="AD111" s="243" t="e">
        <f t="shared" si="34"/>
        <v>#VALUE!</v>
      </c>
      <c r="AE111" s="130" t="str">
        <f t="shared" si="21"/>
        <v/>
      </c>
      <c r="AF111" s="124">
        <f t="shared" si="35"/>
        <v>1</v>
      </c>
      <c r="AG111" s="124" t="str">
        <f>IF('Member Info'!N108&lt;&gt;"",IF(AND('Member Info'!N108&lt;=$U$1,'Member Info'!N108&gt;=$T$1),1,0),"")</f>
        <v/>
      </c>
      <c r="AI111" s="124" t="b">
        <f t="shared" si="36"/>
        <v>0</v>
      </c>
      <c r="AJ111" s="124">
        <f t="shared" si="37"/>
        <v>0</v>
      </c>
      <c r="AL111" s="124">
        <f t="shared" si="38"/>
        <v>0</v>
      </c>
      <c r="AM111" s="124">
        <f>IF('Member Info'!F108&gt;$T$1,1,0)</f>
        <v>0</v>
      </c>
      <c r="AN111" s="124" t="b">
        <f>IF(ISERROR(T111),ERROR.TYPE(#REF!)=ERROR.TYPE(T111),FALSE)</f>
        <v>0</v>
      </c>
      <c r="AO111" s="124" t="b">
        <f>IF(ISERROR(U111),ERROR.TYPE(#REF!)=ERROR.TYPE(U111),FALSE)</f>
        <v>0</v>
      </c>
      <c r="AP111" s="124">
        <f>IF('Member Info'!F108&gt;'GP1 April 25'!$U$1,1,0)</f>
        <v>0</v>
      </c>
      <c r="AQ111" s="124">
        <f t="shared" si="39"/>
        <v>0</v>
      </c>
      <c r="AR111" s="124">
        <f t="shared" si="40"/>
        <v>0</v>
      </c>
      <c r="AS111" s="124">
        <f t="shared" si="41"/>
        <v>1</v>
      </c>
    </row>
    <row r="112" spans="1:45" x14ac:dyDescent="0.25">
      <c r="A112" s="4">
        <v>81</v>
      </c>
      <c r="B112" s="164">
        <f>'Member Info'!D109</f>
        <v>0</v>
      </c>
      <c r="C112" s="164">
        <f>'Member Info'!E109</f>
        <v>0</v>
      </c>
      <c r="D112" s="164" t="str">
        <f>'Member Info'!G109</f>
        <v/>
      </c>
      <c r="E112" s="165">
        <f>'Member Info'!B109</f>
        <v>0</v>
      </c>
      <c r="F112" s="242"/>
      <c r="G112" s="166" t="str">
        <f>IF(E112=0,"",('Member Info'!K109+'Member Info'!L109))</f>
        <v/>
      </c>
      <c r="H112" s="419"/>
      <c r="I112" s="419"/>
      <c r="J112" s="26"/>
      <c r="K112" s="26"/>
      <c r="L112" s="384" t="str">
        <f>IF(E112=0,"",IF('Member Info'!F109&gt;$U$1,CONCATENATE("Joined with practice on ", TEXT('Member Info'!F109, "DD/MM/YYYY")),IF('Member Info'!N109&lt;&gt;"",IF('Member Info'!N109&lt;$T$1,CONCATENATE("Left Scheme on ", TEXT('Member Info'!N109, "DD/MM/YYYY")),IF(OR(G112="",G112=0),"Error Detected, No rate entered",IF(E112=0,"",IF(F112="","Error Detected, No Pensionable pay",IF(AS112=1,"No Part Time Status Entered",IF(AR112=1,"No Part Time Hours Entered",IF(ISERROR(AD112)," Unknown Values entered.",IF(V112+W112&lt;1,"Acceptable",IF(T112+U112=200, "No Contributions Entered", IF(M112="","Error Detected, Choose reason&gt;",IF(Z112="1",IF(V112=1,"Please Enter Deemed Pensionable Pay","Add Any Relevant Details Above"),"Please Give Details Above"))))))))))),IF(OR(G112="",G112=0),"Error Detected, No rate entered",IF(E112=0,"",IF(F112="","Error Detected, No Pensionable pay",IF(AS112=1,"No Part Time Status Entered",IF(AR112=1,"No Part Time Hours Entered",IF(ISERROR(AD112)," Unknown Values entered.",IF(V112+W112&lt;1,"Acceptable",IF(T112+U112=200, "No Contributions Entered", IF(M112="","Error Detected, Choose reason&gt;",IF(Z112="1",IF(V112=1,"Please Enter Deemed Pensionable Pay","Add relevant Details Above"),"Please give details Above")))))))))))))</f>
        <v/>
      </c>
      <c r="M112" s="260"/>
      <c r="N112" s="91"/>
      <c r="O112" s="91" t="str">
        <f t="shared" si="22"/>
        <v/>
      </c>
      <c r="P112" s="94">
        <f t="shared" si="23"/>
        <v>0</v>
      </c>
      <c r="Q112" s="94">
        <f t="shared" si="23"/>
        <v>0</v>
      </c>
      <c r="R112" s="218">
        <f>(ROUND((F112/100*'Member Info'!$W$2), 2))</f>
        <v>0</v>
      </c>
      <c r="S112" s="218" t="e">
        <f t="shared" si="24"/>
        <v>#VALUE!</v>
      </c>
      <c r="T112" s="218" t="str">
        <f t="shared" si="25"/>
        <v/>
      </c>
      <c r="U112" s="227" t="str">
        <f t="shared" si="26"/>
        <v/>
      </c>
      <c r="V112" s="228" t="str">
        <f t="shared" si="27"/>
        <v/>
      </c>
      <c r="W112" s="228" t="str">
        <f t="shared" si="28"/>
        <v/>
      </c>
      <c r="X112" s="222">
        <f t="shared" si="29"/>
        <v>0</v>
      </c>
      <c r="Y112" s="110">
        <f t="shared" si="30"/>
        <v>0</v>
      </c>
      <c r="Z112" s="235" t="str">
        <f t="shared" si="31"/>
        <v/>
      </c>
      <c r="AA112" s="240" t="b">
        <f t="shared" si="32"/>
        <v>0</v>
      </c>
      <c r="AB112" s="235">
        <f t="shared" si="33"/>
        <v>0</v>
      </c>
      <c r="AC112" s="235">
        <f>IF('Member Info'!N109="",1,"")</f>
        <v>1</v>
      </c>
      <c r="AD112" s="243" t="e">
        <f t="shared" si="34"/>
        <v>#VALUE!</v>
      </c>
      <c r="AE112" s="130" t="str">
        <f t="shared" si="21"/>
        <v/>
      </c>
      <c r="AF112" s="124">
        <f t="shared" si="35"/>
        <v>1</v>
      </c>
      <c r="AG112" s="124" t="str">
        <f>IF('Member Info'!N109&lt;&gt;"",IF(AND('Member Info'!N109&lt;=$U$1,'Member Info'!N109&gt;=$T$1),1,0),"")</f>
        <v/>
      </c>
      <c r="AI112" s="124" t="b">
        <f t="shared" si="36"/>
        <v>0</v>
      </c>
      <c r="AJ112" s="124">
        <f t="shared" si="37"/>
        <v>0</v>
      </c>
      <c r="AL112" s="124">
        <f t="shared" si="38"/>
        <v>0</v>
      </c>
      <c r="AM112" s="124">
        <f>IF('Member Info'!F109&gt;$T$1,1,0)</f>
        <v>0</v>
      </c>
      <c r="AN112" s="124" t="b">
        <f>IF(ISERROR(T112),ERROR.TYPE(#REF!)=ERROR.TYPE(T112),FALSE)</f>
        <v>0</v>
      </c>
      <c r="AO112" s="124" t="b">
        <f>IF(ISERROR(U112),ERROR.TYPE(#REF!)=ERROR.TYPE(U112),FALSE)</f>
        <v>0</v>
      </c>
      <c r="AP112" s="124">
        <f>IF('Member Info'!F109&gt;'GP1 April 25'!$U$1,1,0)</f>
        <v>0</v>
      </c>
      <c r="AQ112" s="124">
        <f t="shared" si="39"/>
        <v>0</v>
      </c>
      <c r="AR112" s="124">
        <f t="shared" si="40"/>
        <v>0</v>
      </c>
      <c r="AS112" s="124">
        <f t="shared" si="41"/>
        <v>1</v>
      </c>
    </row>
    <row r="113" spans="1:45" x14ac:dyDescent="0.25">
      <c r="A113" s="4">
        <v>82</v>
      </c>
      <c r="B113" s="164">
        <f>'Member Info'!D110</f>
        <v>0</v>
      </c>
      <c r="C113" s="164">
        <f>'Member Info'!E110</f>
        <v>0</v>
      </c>
      <c r="D113" s="164" t="str">
        <f>'Member Info'!G110</f>
        <v/>
      </c>
      <c r="E113" s="165">
        <f>'Member Info'!B110</f>
        <v>0</v>
      </c>
      <c r="F113" s="242"/>
      <c r="G113" s="166" t="str">
        <f>IF(E113=0,"",('Member Info'!K110+'Member Info'!L110))</f>
        <v/>
      </c>
      <c r="H113" s="419"/>
      <c r="I113" s="419"/>
      <c r="J113" s="26"/>
      <c r="K113" s="26"/>
      <c r="L113" s="384" t="str">
        <f>IF(E113=0,"",IF('Member Info'!F110&gt;$U$1,CONCATENATE("Joined with practice on ", TEXT('Member Info'!F110, "DD/MM/YYYY")),IF('Member Info'!N110&lt;&gt;"",IF('Member Info'!N110&lt;$T$1,CONCATENATE("Left Scheme on ", TEXT('Member Info'!N110, "DD/MM/YYYY")),IF(OR(G113="",G113=0),"Error Detected, No rate entered",IF(E113=0,"",IF(F113="","Error Detected, No Pensionable pay",IF(AS113=1,"No Part Time Status Entered",IF(AR113=1,"No Part Time Hours Entered",IF(ISERROR(AD113)," Unknown Values entered.",IF(V113+W113&lt;1,"Acceptable",IF(T113+U113=200, "No Contributions Entered", IF(M113="","Error Detected, Choose reason&gt;",IF(Z113="1",IF(V113=1,"Please Enter Deemed Pensionable Pay","Add Any Relevant Details Above"),"Please Give Details Above"))))))))))),IF(OR(G113="",G113=0),"Error Detected, No rate entered",IF(E113=0,"",IF(F113="","Error Detected, No Pensionable pay",IF(AS113=1,"No Part Time Status Entered",IF(AR113=1,"No Part Time Hours Entered",IF(ISERROR(AD113)," Unknown Values entered.",IF(V113+W113&lt;1,"Acceptable",IF(T113+U113=200, "No Contributions Entered", IF(M113="","Error Detected, Choose reason&gt;",IF(Z113="1",IF(V113=1,"Please Enter Deemed Pensionable Pay","Add relevant Details Above"),"Please give details Above")))))))))))))</f>
        <v/>
      </c>
      <c r="M113" s="260"/>
      <c r="N113" s="91"/>
      <c r="O113" s="91" t="str">
        <f t="shared" si="22"/>
        <v/>
      </c>
      <c r="P113" s="94">
        <f t="shared" si="23"/>
        <v>0</v>
      </c>
      <c r="Q113" s="94">
        <f t="shared" si="23"/>
        <v>0</v>
      </c>
      <c r="R113" s="218">
        <f>(ROUND((F113/100*'Member Info'!$W$2), 2))</f>
        <v>0</v>
      </c>
      <c r="S113" s="218" t="e">
        <f t="shared" si="24"/>
        <v>#VALUE!</v>
      </c>
      <c r="T113" s="218" t="str">
        <f t="shared" si="25"/>
        <v/>
      </c>
      <c r="U113" s="227" t="str">
        <f t="shared" si="26"/>
        <v/>
      </c>
      <c r="V113" s="228" t="str">
        <f t="shared" si="27"/>
        <v/>
      </c>
      <c r="W113" s="228" t="str">
        <f t="shared" si="28"/>
        <v/>
      </c>
      <c r="X113" s="222">
        <f t="shared" si="29"/>
        <v>0</v>
      </c>
      <c r="Y113" s="110">
        <f t="shared" si="30"/>
        <v>0</v>
      </c>
      <c r="Z113" s="235" t="str">
        <f t="shared" si="31"/>
        <v/>
      </c>
      <c r="AA113" s="240" t="b">
        <f t="shared" si="32"/>
        <v>0</v>
      </c>
      <c r="AB113" s="235">
        <f t="shared" si="33"/>
        <v>0</v>
      </c>
      <c r="AC113" s="235">
        <f>IF('Member Info'!N110="",1,"")</f>
        <v>1</v>
      </c>
      <c r="AD113" s="243" t="e">
        <f t="shared" si="34"/>
        <v>#VALUE!</v>
      </c>
      <c r="AE113" s="130" t="str">
        <f t="shared" si="21"/>
        <v/>
      </c>
      <c r="AF113" s="124">
        <f t="shared" si="35"/>
        <v>1</v>
      </c>
      <c r="AG113" s="124" t="str">
        <f>IF('Member Info'!N110&lt;&gt;"",IF(AND('Member Info'!N110&lt;=$U$1,'Member Info'!N110&gt;=$T$1),1,0),"")</f>
        <v/>
      </c>
      <c r="AI113" s="124" t="b">
        <f t="shared" si="36"/>
        <v>0</v>
      </c>
      <c r="AJ113" s="124">
        <f t="shared" si="37"/>
        <v>0</v>
      </c>
      <c r="AL113" s="124">
        <f t="shared" si="38"/>
        <v>0</v>
      </c>
      <c r="AM113" s="124">
        <f>IF('Member Info'!F110&gt;$T$1,1,0)</f>
        <v>0</v>
      </c>
      <c r="AN113" s="124" t="b">
        <f>IF(ISERROR(T113),ERROR.TYPE(#REF!)=ERROR.TYPE(T113),FALSE)</f>
        <v>0</v>
      </c>
      <c r="AO113" s="124" t="b">
        <f>IF(ISERROR(U113),ERROR.TYPE(#REF!)=ERROR.TYPE(U113),FALSE)</f>
        <v>0</v>
      </c>
      <c r="AP113" s="124">
        <f>IF('Member Info'!F110&gt;'GP1 April 25'!$U$1,1,0)</f>
        <v>0</v>
      </c>
      <c r="AQ113" s="124">
        <f t="shared" si="39"/>
        <v>0</v>
      </c>
      <c r="AR113" s="124">
        <f t="shared" si="40"/>
        <v>0</v>
      </c>
      <c r="AS113" s="124">
        <f t="shared" si="41"/>
        <v>1</v>
      </c>
    </row>
    <row r="114" spans="1:45" x14ac:dyDescent="0.25">
      <c r="A114" s="4">
        <v>83</v>
      </c>
      <c r="B114" s="164">
        <f>'Member Info'!D111</f>
        <v>0</v>
      </c>
      <c r="C114" s="164">
        <f>'Member Info'!E111</f>
        <v>0</v>
      </c>
      <c r="D114" s="164" t="str">
        <f>'Member Info'!G111</f>
        <v/>
      </c>
      <c r="E114" s="165">
        <f>'Member Info'!B111</f>
        <v>0</v>
      </c>
      <c r="F114" s="242"/>
      <c r="G114" s="166" t="str">
        <f>IF(E114=0,"",('Member Info'!K111+'Member Info'!L111))</f>
        <v/>
      </c>
      <c r="H114" s="419"/>
      <c r="I114" s="419"/>
      <c r="J114" s="26"/>
      <c r="K114" s="26"/>
      <c r="L114" s="384" t="str">
        <f>IF(E114=0,"",IF('Member Info'!F111&gt;$U$1,CONCATENATE("Joined with practice on ", TEXT('Member Info'!F111, "DD/MM/YYYY")),IF('Member Info'!N111&lt;&gt;"",IF('Member Info'!N111&lt;$T$1,CONCATENATE("Left Scheme on ", TEXT('Member Info'!N111, "DD/MM/YYYY")),IF(OR(G114="",G114=0),"Error Detected, No rate entered",IF(E114=0,"",IF(F114="","Error Detected, No Pensionable pay",IF(AS114=1,"No Part Time Status Entered",IF(AR114=1,"No Part Time Hours Entered",IF(ISERROR(AD114)," Unknown Values entered.",IF(V114+W114&lt;1,"Acceptable",IF(T114+U114=200, "No Contributions Entered", IF(M114="","Error Detected, Choose reason&gt;",IF(Z114="1",IF(V114=1,"Please Enter Deemed Pensionable Pay","Add Any Relevant Details Above"),"Please Give Details Above"))))))))))),IF(OR(G114="",G114=0),"Error Detected, No rate entered",IF(E114=0,"",IF(F114="","Error Detected, No Pensionable pay",IF(AS114=1,"No Part Time Status Entered",IF(AR114=1,"No Part Time Hours Entered",IF(ISERROR(AD114)," Unknown Values entered.",IF(V114+W114&lt;1,"Acceptable",IF(T114+U114=200, "No Contributions Entered", IF(M114="","Error Detected, Choose reason&gt;",IF(Z114="1",IF(V114=1,"Please Enter Deemed Pensionable Pay","Add relevant Details Above"),"Please give details Above")))))))))))))</f>
        <v/>
      </c>
      <c r="M114" s="260"/>
      <c r="N114" s="91"/>
      <c r="O114" s="91" t="str">
        <f t="shared" si="22"/>
        <v/>
      </c>
      <c r="P114" s="94">
        <f t="shared" si="23"/>
        <v>0</v>
      </c>
      <c r="Q114" s="94">
        <f t="shared" si="23"/>
        <v>0</v>
      </c>
      <c r="R114" s="218">
        <f>(ROUND((F114/100*'Member Info'!$W$2), 2))</f>
        <v>0</v>
      </c>
      <c r="S114" s="218" t="e">
        <f t="shared" si="24"/>
        <v>#VALUE!</v>
      </c>
      <c r="T114" s="218" t="str">
        <f t="shared" si="25"/>
        <v/>
      </c>
      <c r="U114" s="227" t="str">
        <f t="shared" si="26"/>
        <v/>
      </c>
      <c r="V114" s="228" t="str">
        <f t="shared" si="27"/>
        <v/>
      </c>
      <c r="W114" s="228" t="str">
        <f t="shared" si="28"/>
        <v/>
      </c>
      <c r="X114" s="222">
        <f t="shared" si="29"/>
        <v>0</v>
      </c>
      <c r="Y114" s="110">
        <f t="shared" si="30"/>
        <v>0</v>
      </c>
      <c r="Z114" s="235" t="str">
        <f t="shared" si="31"/>
        <v/>
      </c>
      <c r="AA114" s="240" t="b">
        <f t="shared" si="32"/>
        <v>0</v>
      </c>
      <c r="AB114" s="235">
        <f t="shared" si="33"/>
        <v>0</v>
      </c>
      <c r="AC114" s="235">
        <f>IF('Member Info'!N111="",1,"")</f>
        <v>1</v>
      </c>
      <c r="AD114" s="243" t="e">
        <f t="shared" si="34"/>
        <v>#VALUE!</v>
      </c>
      <c r="AE114" s="130" t="str">
        <f t="shared" si="21"/>
        <v/>
      </c>
      <c r="AF114" s="124">
        <f t="shared" si="35"/>
        <v>1</v>
      </c>
      <c r="AG114" s="124" t="str">
        <f>IF('Member Info'!N111&lt;&gt;"",IF(AND('Member Info'!N111&lt;=$U$1,'Member Info'!N111&gt;=$T$1),1,0),"")</f>
        <v/>
      </c>
      <c r="AI114" s="124" t="b">
        <f t="shared" si="36"/>
        <v>0</v>
      </c>
      <c r="AJ114" s="124">
        <f t="shared" si="37"/>
        <v>0</v>
      </c>
      <c r="AL114" s="124">
        <f t="shared" si="38"/>
        <v>0</v>
      </c>
      <c r="AM114" s="124">
        <f>IF('Member Info'!F111&gt;$T$1,1,0)</f>
        <v>0</v>
      </c>
      <c r="AN114" s="124" t="b">
        <f>IF(ISERROR(T114),ERROR.TYPE(#REF!)=ERROR.TYPE(T114),FALSE)</f>
        <v>0</v>
      </c>
      <c r="AO114" s="124" t="b">
        <f>IF(ISERROR(U114),ERROR.TYPE(#REF!)=ERROR.TYPE(U114),FALSE)</f>
        <v>0</v>
      </c>
      <c r="AP114" s="124">
        <f>IF('Member Info'!F111&gt;'GP1 April 25'!$U$1,1,0)</f>
        <v>0</v>
      </c>
      <c r="AQ114" s="124">
        <f t="shared" si="39"/>
        <v>0</v>
      </c>
      <c r="AR114" s="124">
        <f t="shared" si="40"/>
        <v>0</v>
      </c>
      <c r="AS114" s="124">
        <f t="shared" si="41"/>
        <v>1</v>
      </c>
    </row>
    <row r="115" spans="1:45" x14ac:dyDescent="0.25">
      <c r="A115" s="4">
        <v>84</v>
      </c>
      <c r="B115" s="164">
        <f>'Member Info'!D112</f>
        <v>0</v>
      </c>
      <c r="C115" s="164">
        <f>'Member Info'!E112</f>
        <v>0</v>
      </c>
      <c r="D115" s="164" t="str">
        <f>'Member Info'!G112</f>
        <v/>
      </c>
      <c r="E115" s="165">
        <f>'Member Info'!B112</f>
        <v>0</v>
      </c>
      <c r="F115" s="242"/>
      <c r="G115" s="166" t="str">
        <f>IF(E115=0,"",('Member Info'!K112+'Member Info'!L112))</f>
        <v/>
      </c>
      <c r="H115" s="419"/>
      <c r="I115" s="419"/>
      <c r="J115" s="26"/>
      <c r="K115" s="26"/>
      <c r="L115" s="384" t="str">
        <f>IF(E115=0,"",IF('Member Info'!F112&gt;$U$1,CONCATENATE("Joined with practice on ", TEXT('Member Info'!F112, "DD/MM/YYYY")),IF('Member Info'!N112&lt;&gt;"",IF('Member Info'!N112&lt;$T$1,CONCATENATE("Left Scheme on ", TEXT('Member Info'!N112, "DD/MM/YYYY")),IF(OR(G115="",G115=0),"Error Detected, No rate entered",IF(E115=0,"",IF(F115="","Error Detected, No Pensionable pay",IF(AS115=1,"No Part Time Status Entered",IF(AR115=1,"No Part Time Hours Entered",IF(ISERROR(AD115)," Unknown Values entered.",IF(V115+W115&lt;1,"Acceptable",IF(T115+U115=200, "No Contributions Entered", IF(M115="","Error Detected, Choose reason&gt;",IF(Z115="1",IF(V115=1,"Please Enter Deemed Pensionable Pay","Add Any Relevant Details Above"),"Please Give Details Above"))))))))))),IF(OR(G115="",G115=0),"Error Detected, No rate entered",IF(E115=0,"",IF(F115="","Error Detected, No Pensionable pay",IF(AS115=1,"No Part Time Status Entered",IF(AR115=1,"No Part Time Hours Entered",IF(ISERROR(AD115)," Unknown Values entered.",IF(V115+W115&lt;1,"Acceptable",IF(T115+U115=200, "No Contributions Entered", IF(M115="","Error Detected, Choose reason&gt;",IF(Z115="1",IF(V115=1,"Please Enter Deemed Pensionable Pay","Add relevant Details Above"),"Please give details Above")))))))))))))</f>
        <v/>
      </c>
      <c r="M115" s="260"/>
      <c r="N115" s="91"/>
      <c r="O115" s="91" t="str">
        <f t="shared" si="22"/>
        <v/>
      </c>
      <c r="P115" s="94">
        <f t="shared" si="23"/>
        <v>0</v>
      </c>
      <c r="Q115" s="94">
        <f t="shared" si="23"/>
        <v>0</v>
      </c>
      <c r="R115" s="218">
        <f>(ROUND((F115/100*'Member Info'!$W$2), 2))</f>
        <v>0</v>
      </c>
      <c r="S115" s="218" t="e">
        <f t="shared" si="24"/>
        <v>#VALUE!</v>
      </c>
      <c r="T115" s="218" t="str">
        <f t="shared" si="25"/>
        <v/>
      </c>
      <c r="U115" s="227" t="str">
        <f t="shared" si="26"/>
        <v/>
      </c>
      <c r="V115" s="228" t="str">
        <f t="shared" si="27"/>
        <v/>
      </c>
      <c r="W115" s="228" t="str">
        <f t="shared" si="28"/>
        <v/>
      </c>
      <c r="X115" s="222">
        <f t="shared" si="29"/>
        <v>0</v>
      </c>
      <c r="Y115" s="110">
        <f t="shared" si="30"/>
        <v>0</v>
      </c>
      <c r="Z115" s="235" t="str">
        <f t="shared" si="31"/>
        <v/>
      </c>
      <c r="AA115" s="240" t="b">
        <f t="shared" si="32"/>
        <v>0</v>
      </c>
      <c r="AB115" s="235">
        <f t="shared" si="33"/>
        <v>0</v>
      </c>
      <c r="AC115" s="235">
        <f>IF('Member Info'!N112="",1,"")</f>
        <v>1</v>
      </c>
      <c r="AD115" s="243" t="e">
        <f t="shared" si="34"/>
        <v>#VALUE!</v>
      </c>
      <c r="AE115" s="130" t="str">
        <f t="shared" si="21"/>
        <v/>
      </c>
      <c r="AF115" s="124">
        <f t="shared" si="35"/>
        <v>1</v>
      </c>
      <c r="AG115" s="124" t="str">
        <f>IF('Member Info'!N112&lt;&gt;"",IF(AND('Member Info'!N112&lt;=$U$1,'Member Info'!N112&gt;=$T$1),1,0),"")</f>
        <v/>
      </c>
      <c r="AI115" s="124" t="b">
        <f t="shared" si="36"/>
        <v>0</v>
      </c>
      <c r="AJ115" s="124">
        <f t="shared" si="37"/>
        <v>0</v>
      </c>
      <c r="AL115" s="124">
        <f t="shared" si="38"/>
        <v>0</v>
      </c>
      <c r="AM115" s="124">
        <f>IF('Member Info'!F112&gt;$T$1,1,0)</f>
        <v>0</v>
      </c>
      <c r="AN115" s="124" t="b">
        <f>IF(ISERROR(T115),ERROR.TYPE(#REF!)=ERROR.TYPE(T115),FALSE)</f>
        <v>0</v>
      </c>
      <c r="AO115" s="124" t="b">
        <f>IF(ISERROR(U115),ERROR.TYPE(#REF!)=ERROR.TYPE(U115),FALSE)</f>
        <v>0</v>
      </c>
      <c r="AP115" s="124">
        <f>IF('Member Info'!F112&gt;'GP1 April 25'!$U$1,1,0)</f>
        <v>0</v>
      </c>
      <c r="AQ115" s="124">
        <f t="shared" si="39"/>
        <v>0</v>
      </c>
      <c r="AR115" s="124">
        <f t="shared" si="40"/>
        <v>0</v>
      </c>
      <c r="AS115" s="124">
        <f t="shared" si="41"/>
        <v>1</v>
      </c>
    </row>
    <row r="116" spans="1:45" x14ac:dyDescent="0.25">
      <c r="A116" s="4">
        <v>85</v>
      </c>
      <c r="B116" s="164">
        <f>'Member Info'!D113</f>
        <v>0</v>
      </c>
      <c r="C116" s="164">
        <f>'Member Info'!E113</f>
        <v>0</v>
      </c>
      <c r="D116" s="164" t="str">
        <f>'Member Info'!G113</f>
        <v/>
      </c>
      <c r="E116" s="165">
        <f>'Member Info'!B113</f>
        <v>0</v>
      </c>
      <c r="F116" s="242"/>
      <c r="G116" s="166" t="str">
        <f>IF(E116=0,"",('Member Info'!K113+'Member Info'!L113))</f>
        <v/>
      </c>
      <c r="H116" s="419"/>
      <c r="I116" s="419"/>
      <c r="J116" s="26"/>
      <c r="K116" s="26"/>
      <c r="L116" s="384" t="str">
        <f>IF(E116=0,"",IF('Member Info'!F113&gt;$U$1,CONCATENATE("Joined with practice on ", TEXT('Member Info'!F113, "DD/MM/YYYY")),IF('Member Info'!N113&lt;&gt;"",IF('Member Info'!N113&lt;$T$1,CONCATENATE("Left Scheme on ", TEXT('Member Info'!N113, "DD/MM/YYYY")),IF(OR(G116="",G116=0),"Error Detected, No rate entered",IF(E116=0,"",IF(F116="","Error Detected, No Pensionable pay",IF(AS116=1,"No Part Time Status Entered",IF(AR116=1,"No Part Time Hours Entered",IF(ISERROR(AD116)," Unknown Values entered.",IF(V116+W116&lt;1,"Acceptable",IF(T116+U116=200, "No Contributions Entered", IF(M116="","Error Detected, Choose reason&gt;",IF(Z116="1",IF(V116=1,"Please Enter Deemed Pensionable Pay","Add Any Relevant Details Above"),"Please Give Details Above"))))))))))),IF(OR(G116="",G116=0),"Error Detected, No rate entered",IF(E116=0,"",IF(F116="","Error Detected, No Pensionable pay",IF(AS116=1,"No Part Time Status Entered",IF(AR116=1,"No Part Time Hours Entered",IF(ISERROR(AD116)," Unknown Values entered.",IF(V116+W116&lt;1,"Acceptable",IF(T116+U116=200, "No Contributions Entered", IF(M116="","Error Detected, Choose reason&gt;",IF(Z116="1",IF(V116=1,"Please Enter Deemed Pensionable Pay","Add relevant Details Above"),"Please give details Above")))))))))))))</f>
        <v/>
      </c>
      <c r="M116" s="260"/>
      <c r="N116" s="91"/>
      <c r="O116" s="91" t="str">
        <f t="shared" si="22"/>
        <v/>
      </c>
      <c r="P116" s="94">
        <f t="shared" si="23"/>
        <v>0</v>
      </c>
      <c r="Q116" s="94">
        <f t="shared" si="23"/>
        <v>0</v>
      </c>
      <c r="R116" s="218">
        <f>(ROUND((F116/100*'Member Info'!$W$2), 2))</f>
        <v>0</v>
      </c>
      <c r="S116" s="218" t="e">
        <f t="shared" si="24"/>
        <v>#VALUE!</v>
      </c>
      <c r="T116" s="218" t="str">
        <f t="shared" si="25"/>
        <v/>
      </c>
      <c r="U116" s="227" t="str">
        <f t="shared" si="26"/>
        <v/>
      </c>
      <c r="V116" s="228" t="str">
        <f t="shared" si="27"/>
        <v/>
      </c>
      <c r="W116" s="228" t="str">
        <f t="shared" si="28"/>
        <v/>
      </c>
      <c r="X116" s="222">
        <f t="shared" si="29"/>
        <v>0</v>
      </c>
      <c r="Y116" s="110">
        <f t="shared" si="30"/>
        <v>0</v>
      </c>
      <c r="Z116" s="235" t="str">
        <f t="shared" si="31"/>
        <v/>
      </c>
      <c r="AA116" s="240" t="b">
        <f t="shared" si="32"/>
        <v>0</v>
      </c>
      <c r="AB116" s="235">
        <f t="shared" si="33"/>
        <v>0</v>
      </c>
      <c r="AC116" s="235">
        <f>IF('Member Info'!N113="",1,"")</f>
        <v>1</v>
      </c>
      <c r="AD116" s="243" t="e">
        <f t="shared" si="34"/>
        <v>#VALUE!</v>
      </c>
      <c r="AE116" s="130" t="str">
        <f t="shared" si="21"/>
        <v/>
      </c>
      <c r="AF116" s="124">
        <f t="shared" si="35"/>
        <v>1</v>
      </c>
      <c r="AG116" s="124" t="str">
        <f>IF('Member Info'!N113&lt;&gt;"",IF(AND('Member Info'!N113&lt;=$U$1,'Member Info'!N113&gt;=$T$1),1,0),"")</f>
        <v/>
      </c>
      <c r="AI116" s="124" t="b">
        <f t="shared" si="36"/>
        <v>0</v>
      </c>
      <c r="AJ116" s="124">
        <f t="shared" si="37"/>
        <v>0</v>
      </c>
      <c r="AL116" s="124">
        <f t="shared" si="38"/>
        <v>0</v>
      </c>
      <c r="AM116" s="124">
        <f>IF('Member Info'!F113&gt;$T$1,1,0)</f>
        <v>0</v>
      </c>
      <c r="AN116" s="124" t="b">
        <f>IF(ISERROR(T116),ERROR.TYPE(#REF!)=ERROR.TYPE(T116),FALSE)</f>
        <v>0</v>
      </c>
      <c r="AO116" s="124" t="b">
        <f>IF(ISERROR(U116),ERROR.TYPE(#REF!)=ERROR.TYPE(U116),FALSE)</f>
        <v>0</v>
      </c>
      <c r="AP116" s="124">
        <f>IF('Member Info'!F113&gt;'GP1 April 25'!$U$1,1,0)</f>
        <v>0</v>
      </c>
      <c r="AQ116" s="124">
        <f t="shared" si="39"/>
        <v>0</v>
      </c>
      <c r="AR116" s="124">
        <f t="shared" si="40"/>
        <v>0</v>
      </c>
      <c r="AS116" s="124">
        <f t="shared" si="41"/>
        <v>1</v>
      </c>
    </row>
    <row r="117" spans="1:45" x14ac:dyDescent="0.25">
      <c r="A117" s="4">
        <v>86</v>
      </c>
      <c r="B117" s="164">
        <f>'Member Info'!D114</f>
        <v>0</v>
      </c>
      <c r="C117" s="164">
        <f>'Member Info'!E114</f>
        <v>0</v>
      </c>
      <c r="D117" s="164" t="str">
        <f>'Member Info'!G114</f>
        <v/>
      </c>
      <c r="E117" s="165">
        <f>'Member Info'!B114</f>
        <v>0</v>
      </c>
      <c r="F117" s="242"/>
      <c r="G117" s="166" t="str">
        <f>IF(E117=0,"",('Member Info'!K114+'Member Info'!L114))</f>
        <v/>
      </c>
      <c r="H117" s="419"/>
      <c r="I117" s="419"/>
      <c r="J117" s="26"/>
      <c r="K117" s="26"/>
      <c r="L117" s="384" t="str">
        <f>IF(E117=0,"",IF('Member Info'!F114&gt;$U$1,CONCATENATE("Joined with practice on ", TEXT('Member Info'!F114, "DD/MM/YYYY")),IF('Member Info'!N114&lt;&gt;"",IF('Member Info'!N114&lt;$T$1,CONCATENATE("Left Scheme on ", TEXT('Member Info'!N114, "DD/MM/YYYY")),IF(OR(G117="",G117=0),"Error Detected, No rate entered",IF(E117=0,"",IF(F117="","Error Detected, No Pensionable pay",IF(AS117=1,"No Part Time Status Entered",IF(AR117=1,"No Part Time Hours Entered",IF(ISERROR(AD117)," Unknown Values entered.",IF(V117+W117&lt;1,"Acceptable",IF(T117+U117=200, "No Contributions Entered", IF(M117="","Error Detected, Choose reason&gt;",IF(Z117="1",IF(V117=1,"Please Enter Deemed Pensionable Pay","Add Any Relevant Details Above"),"Please Give Details Above"))))))))))),IF(OR(G117="",G117=0),"Error Detected, No rate entered",IF(E117=0,"",IF(F117="","Error Detected, No Pensionable pay",IF(AS117=1,"No Part Time Status Entered",IF(AR117=1,"No Part Time Hours Entered",IF(ISERROR(AD117)," Unknown Values entered.",IF(V117+W117&lt;1,"Acceptable",IF(T117+U117=200, "No Contributions Entered", IF(M117="","Error Detected, Choose reason&gt;",IF(Z117="1",IF(V117=1,"Please Enter Deemed Pensionable Pay","Add relevant Details Above"),"Please give details Above")))))))))))))</f>
        <v/>
      </c>
      <c r="M117" s="260"/>
      <c r="N117" s="91"/>
      <c r="O117" s="91" t="str">
        <f t="shared" si="22"/>
        <v/>
      </c>
      <c r="P117" s="94">
        <f t="shared" si="23"/>
        <v>0</v>
      </c>
      <c r="Q117" s="94">
        <f t="shared" si="23"/>
        <v>0</v>
      </c>
      <c r="R117" s="218">
        <f>(ROUND((F117/100*'Member Info'!$W$2), 2))</f>
        <v>0</v>
      </c>
      <c r="S117" s="218" t="e">
        <f t="shared" si="24"/>
        <v>#VALUE!</v>
      </c>
      <c r="T117" s="218" t="str">
        <f t="shared" si="25"/>
        <v/>
      </c>
      <c r="U117" s="227" t="str">
        <f t="shared" si="26"/>
        <v/>
      </c>
      <c r="V117" s="228" t="str">
        <f t="shared" si="27"/>
        <v/>
      </c>
      <c r="W117" s="228" t="str">
        <f t="shared" si="28"/>
        <v/>
      </c>
      <c r="X117" s="222">
        <f t="shared" si="29"/>
        <v>0</v>
      </c>
      <c r="Y117" s="110">
        <f t="shared" si="30"/>
        <v>0</v>
      </c>
      <c r="Z117" s="235" t="str">
        <f t="shared" si="31"/>
        <v/>
      </c>
      <c r="AA117" s="240" t="b">
        <f t="shared" si="32"/>
        <v>0</v>
      </c>
      <c r="AB117" s="235">
        <f t="shared" si="33"/>
        <v>0</v>
      </c>
      <c r="AC117" s="235">
        <f>IF('Member Info'!N114="",1,"")</f>
        <v>1</v>
      </c>
      <c r="AD117" s="243" t="e">
        <f t="shared" si="34"/>
        <v>#VALUE!</v>
      </c>
      <c r="AE117" s="130" t="str">
        <f t="shared" si="21"/>
        <v/>
      </c>
      <c r="AF117" s="124">
        <f t="shared" si="35"/>
        <v>1</v>
      </c>
      <c r="AG117" s="124" t="str">
        <f>IF('Member Info'!N114&lt;&gt;"",IF(AND('Member Info'!N114&lt;=$U$1,'Member Info'!N114&gt;=$T$1),1,0),"")</f>
        <v/>
      </c>
      <c r="AI117" s="124" t="b">
        <f t="shared" si="36"/>
        <v>0</v>
      </c>
      <c r="AJ117" s="124">
        <f t="shared" si="37"/>
        <v>0</v>
      </c>
      <c r="AL117" s="124">
        <f t="shared" si="38"/>
        <v>0</v>
      </c>
      <c r="AM117" s="124">
        <f>IF('Member Info'!F114&gt;$T$1,1,0)</f>
        <v>0</v>
      </c>
      <c r="AN117" s="124" t="b">
        <f>IF(ISERROR(T117),ERROR.TYPE(#REF!)=ERROR.TYPE(T117),FALSE)</f>
        <v>0</v>
      </c>
      <c r="AO117" s="124" t="b">
        <f>IF(ISERROR(U117),ERROR.TYPE(#REF!)=ERROR.TYPE(U117),FALSE)</f>
        <v>0</v>
      </c>
      <c r="AP117" s="124">
        <f>IF('Member Info'!F114&gt;'GP1 April 25'!$U$1,1,0)</f>
        <v>0</v>
      </c>
      <c r="AQ117" s="124">
        <f t="shared" si="39"/>
        <v>0</v>
      </c>
      <c r="AR117" s="124">
        <f t="shared" si="40"/>
        <v>0</v>
      </c>
      <c r="AS117" s="124">
        <f t="shared" si="41"/>
        <v>1</v>
      </c>
    </row>
    <row r="118" spans="1:45" x14ac:dyDescent="0.25">
      <c r="A118" s="4">
        <v>87</v>
      </c>
      <c r="B118" s="164">
        <f>'Member Info'!D115</f>
        <v>0</v>
      </c>
      <c r="C118" s="164">
        <f>'Member Info'!E115</f>
        <v>0</v>
      </c>
      <c r="D118" s="164" t="str">
        <f>'Member Info'!G115</f>
        <v/>
      </c>
      <c r="E118" s="165">
        <f>'Member Info'!B115</f>
        <v>0</v>
      </c>
      <c r="F118" s="242"/>
      <c r="G118" s="166" t="str">
        <f>IF(E118=0,"",('Member Info'!K115+'Member Info'!L115))</f>
        <v/>
      </c>
      <c r="H118" s="419"/>
      <c r="I118" s="419"/>
      <c r="J118" s="26"/>
      <c r="K118" s="26"/>
      <c r="L118" s="384" t="str">
        <f>IF(E118=0,"",IF('Member Info'!F115&gt;$U$1,CONCATENATE("Joined with practice on ", TEXT('Member Info'!F115, "DD/MM/YYYY")),IF('Member Info'!N115&lt;&gt;"",IF('Member Info'!N115&lt;$T$1,CONCATENATE("Left Scheme on ", TEXT('Member Info'!N115, "DD/MM/YYYY")),IF(OR(G118="",G118=0),"Error Detected, No rate entered",IF(E118=0,"",IF(F118="","Error Detected, No Pensionable pay",IF(AS118=1,"No Part Time Status Entered",IF(AR118=1,"No Part Time Hours Entered",IF(ISERROR(AD118)," Unknown Values entered.",IF(V118+W118&lt;1,"Acceptable",IF(T118+U118=200, "No Contributions Entered", IF(M118="","Error Detected, Choose reason&gt;",IF(Z118="1",IF(V118=1,"Please Enter Deemed Pensionable Pay","Add Any Relevant Details Above"),"Please Give Details Above"))))))))))),IF(OR(G118="",G118=0),"Error Detected, No rate entered",IF(E118=0,"",IF(F118="","Error Detected, No Pensionable pay",IF(AS118=1,"No Part Time Status Entered",IF(AR118=1,"No Part Time Hours Entered",IF(ISERROR(AD118)," Unknown Values entered.",IF(V118+W118&lt;1,"Acceptable",IF(T118+U118=200, "No Contributions Entered", IF(M118="","Error Detected, Choose reason&gt;",IF(Z118="1",IF(V118=1,"Please Enter Deemed Pensionable Pay","Add relevant Details Above"),"Please give details Above")))))))))))))</f>
        <v/>
      </c>
      <c r="M118" s="260"/>
      <c r="N118" s="91"/>
      <c r="O118" s="91" t="str">
        <f t="shared" si="22"/>
        <v/>
      </c>
      <c r="P118" s="94">
        <f t="shared" si="23"/>
        <v>0</v>
      </c>
      <c r="Q118" s="94">
        <f t="shared" si="23"/>
        <v>0</v>
      </c>
      <c r="R118" s="218">
        <f>(ROUND((F118/100*'Member Info'!$W$2), 2))</f>
        <v>0</v>
      </c>
      <c r="S118" s="218" t="e">
        <f t="shared" si="24"/>
        <v>#VALUE!</v>
      </c>
      <c r="T118" s="218" t="str">
        <f t="shared" si="25"/>
        <v/>
      </c>
      <c r="U118" s="227" t="str">
        <f t="shared" si="26"/>
        <v/>
      </c>
      <c r="V118" s="228" t="str">
        <f t="shared" si="27"/>
        <v/>
      </c>
      <c r="W118" s="228" t="str">
        <f t="shared" si="28"/>
        <v/>
      </c>
      <c r="X118" s="222">
        <f t="shared" si="29"/>
        <v>0</v>
      </c>
      <c r="Y118" s="110">
        <f t="shared" si="30"/>
        <v>0</v>
      </c>
      <c r="Z118" s="235" t="str">
        <f t="shared" si="31"/>
        <v/>
      </c>
      <c r="AA118" s="240" t="b">
        <f t="shared" si="32"/>
        <v>0</v>
      </c>
      <c r="AB118" s="235">
        <f t="shared" si="33"/>
        <v>0</v>
      </c>
      <c r="AC118" s="235">
        <f>IF('Member Info'!N115="",1,"")</f>
        <v>1</v>
      </c>
      <c r="AD118" s="243" t="e">
        <f t="shared" si="34"/>
        <v>#VALUE!</v>
      </c>
      <c r="AE118" s="130" t="str">
        <f t="shared" si="21"/>
        <v/>
      </c>
      <c r="AF118" s="124">
        <f t="shared" si="35"/>
        <v>1</v>
      </c>
      <c r="AG118" s="124" t="str">
        <f>IF('Member Info'!N115&lt;&gt;"",IF(AND('Member Info'!N115&lt;=$U$1,'Member Info'!N115&gt;=$T$1),1,0),"")</f>
        <v/>
      </c>
      <c r="AI118" s="124" t="b">
        <f t="shared" si="36"/>
        <v>0</v>
      </c>
      <c r="AJ118" s="124">
        <f t="shared" si="37"/>
        <v>0</v>
      </c>
      <c r="AL118" s="124">
        <f t="shared" si="38"/>
        <v>0</v>
      </c>
      <c r="AM118" s="124">
        <f>IF('Member Info'!F115&gt;$T$1,1,0)</f>
        <v>0</v>
      </c>
      <c r="AN118" s="124" t="b">
        <f>IF(ISERROR(T118),ERROR.TYPE(#REF!)=ERROR.TYPE(T118),FALSE)</f>
        <v>0</v>
      </c>
      <c r="AO118" s="124" t="b">
        <f>IF(ISERROR(U118),ERROR.TYPE(#REF!)=ERROR.TYPE(U118),FALSE)</f>
        <v>0</v>
      </c>
      <c r="AP118" s="124">
        <f>IF('Member Info'!F115&gt;'GP1 April 25'!$U$1,1,0)</f>
        <v>0</v>
      </c>
      <c r="AQ118" s="124">
        <f t="shared" si="39"/>
        <v>0</v>
      </c>
      <c r="AR118" s="124">
        <f t="shared" si="40"/>
        <v>0</v>
      </c>
      <c r="AS118" s="124">
        <f t="shared" si="41"/>
        <v>1</v>
      </c>
    </row>
    <row r="119" spans="1:45" x14ac:dyDescent="0.25">
      <c r="A119" s="4">
        <v>88</v>
      </c>
      <c r="B119" s="164">
        <f>'Member Info'!D116</f>
        <v>0</v>
      </c>
      <c r="C119" s="164">
        <f>'Member Info'!E116</f>
        <v>0</v>
      </c>
      <c r="D119" s="164" t="str">
        <f>'Member Info'!G116</f>
        <v/>
      </c>
      <c r="E119" s="165">
        <f>'Member Info'!B116</f>
        <v>0</v>
      </c>
      <c r="F119" s="242"/>
      <c r="G119" s="166" t="str">
        <f>IF(E119=0,"",('Member Info'!K116+'Member Info'!L116))</f>
        <v/>
      </c>
      <c r="H119" s="419"/>
      <c r="I119" s="419"/>
      <c r="J119" s="26"/>
      <c r="K119" s="26"/>
      <c r="L119" s="384" t="str">
        <f>IF(E119=0,"",IF('Member Info'!F116&gt;$U$1,CONCATENATE("Joined with practice on ", TEXT('Member Info'!F116, "DD/MM/YYYY")),IF('Member Info'!N116&lt;&gt;"",IF('Member Info'!N116&lt;$T$1,CONCATENATE("Left Scheme on ", TEXT('Member Info'!N116, "DD/MM/YYYY")),IF(OR(G119="",G119=0),"Error Detected, No rate entered",IF(E119=0,"",IF(F119="","Error Detected, No Pensionable pay",IF(AS119=1,"No Part Time Status Entered",IF(AR119=1,"No Part Time Hours Entered",IF(ISERROR(AD119)," Unknown Values entered.",IF(V119+W119&lt;1,"Acceptable",IF(T119+U119=200, "No Contributions Entered", IF(M119="","Error Detected, Choose reason&gt;",IF(Z119="1",IF(V119=1,"Please Enter Deemed Pensionable Pay","Add Any Relevant Details Above"),"Please Give Details Above"))))))))))),IF(OR(G119="",G119=0),"Error Detected, No rate entered",IF(E119=0,"",IF(F119="","Error Detected, No Pensionable pay",IF(AS119=1,"No Part Time Status Entered",IF(AR119=1,"No Part Time Hours Entered",IF(ISERROR(AD119)," Unknown Values entered.",IF(V119+W119&lt;1,"Acceptable",IF(T119+U119=200, "No Contributions Entered", IF(M119="","Error Detected, Choose reason&gt;",IF(Z119="1",IF(V119=1,"Please Enter Deemed Pensionable Pay","Add relevant Details Above"),"Please give details Above")))))))))))))</f>
        <v/>
      </c>
      <c r="M119" s="260"/>
      <c r="N119" s="91"/>
      <c r="O119" s="91" t="str">
        <f t="shared" si="22"/>
        <v/>
      </c>
      <c r="P119" s="94">
        <f t="shared" si="23"/>
        <v>0</v>
      </c>
      <c r="Q119" s="94">
        <f t="shared" si="23"/>
        <v>0</v>
      </c>
      <c r="R119" s="218">
        <f>(ROUND((F119/100*'Member Info'!$W$2), 2))</f>
        <v>0</v>
      </c>
      <c r="S119" s="218" t="e">
        <f t="shared" si="24"/>
        <v>#VALUE!</v>
      </c>
      <c r="T119" s="218" t="str">
        <f t="shared" si="25"/>
        <v/>
      </c>
      <c r="U119" s="227" t="str">
        <f t="shared" si="26"/>
        <v/>
      </c>
      <c r="V119" s="228" t="str">
        <f t="shared" si="27"/>
        <v/>
      </c>
      <c r="W119" s="228" t="str">
        <f t="shared" si="28"/>
        <v/>
      </c>
      <c r="X119" s="222">
        <f t="shared" si="29"/>
        <v>0</v>
      </c>
      <c r="Y119" s="110">
        <f t="shared" si="30"/>
        <v>0</v>
      </c>
      <c r="Z119" s="235" t="str">
        <f t="shared" si="31"/>
        <v/>
      </c>
      <c r="AA119" s="240" t="b">
        <f t="shared" si="32"/>
        <v>0</v>
      </c>
      <c r="AB119" s="235">
        <f t="shared" si="33"/>
        <v>0</v>
      </c>
      <c r="AC119" s="235">
        <f>IF('Member Info'!N116="",1,"")</f>
        <v>1</v>
      </c>
      <c r="AD119" s="243" t="e">
        <f t="shared" si="34"/>
        <v>#VALUE!</v>
      </c>
      <c r="AE119" s="130" t="str">
        <f t="shared" si="21"/>
        <v/>
      </c>
      <c r="AF119" s="124">
        <f t="shared" si="35"/>
        <v>1</v>
      </c>
      <c r="AG119" s="124" t="str">
        <f>IF('Member Info'!N116&lt;&gt;"",IF(AND('Member Info'!N116&lt;=$U$1,'Member Info'!N116&gt;=$T$1),1,0),"")</f>
        <v/>
      </c>
      <c r="AI119" s="124" t="b">
        <f t="shared" si="36"/>
        <v>0</v>
      </c>
      <c r="AJ119" s="124">
        <f t="shared" si="37"/>
        <v>0</v>
      </c>
      <c r="AL119" s="124">
        <f t="shared" si="38"/>
        <v>0</v>
      </c>
      <c r="AM119" s="124">
        <f>IF('Member Info'!F116&gt;$T$1,1,0)</f>
        <v>0</v>
      </c>
      <c r="AN119" s="124" t="b">
        <f>IF(ISERROR(T119),ERROR.TYPE(#REF!)=ERROR.TYPE(T119),FALSE)</f>
        <v>0</v>
      </c>
      <c r="AO119" s="124" t="b">
        <f>IF(ISERROR(U119),ERROR.TYPE(#REF!)=ERROR.TYPE(U119),FALSE)</f>
        <v>0</v>
      </c>
      <c r="AP119" s="124">
        <f>IF('Member Info'!F116&gt;'GP1 April 25'!$U$1,1,0)</f>
        <v>0</v>
      </c>
      <c r="AQ119" s="124">
        <f t="shared" si="39"/>
        <v>0</v>
      </c>
      <c r="AR119" s="124">
        <f t="shared" si="40"/>
        <v>0</v>
      </c>
      <c r="AS119" s="124">
        <f t="shared" si="41"/>
        <v>1</v>
      </c>
    </row>
    <row r="120" spans="1:45" x14ac:dyDescent="0.25">
      <c r="A120" s="4">
        <v>89</v>
      </c>
      <c r="B120" s="164">
        <f>'Member Info'!D117</f>
        <v>0</v>
      </c>
      <c r="C120" s="164">
        <f>'Member Info'!E117</f>
        <v>0</v>
      </c>
      <c r="D120" s="164" t="str">
        <f>'Member Info'!G117</f>
        <v/>
      </c>
      <c r="E120" s="165">
        <f>'Member Info'!B117</f>
        <v>0</v>
      </c>
      <c r="F120" s="242"/>
      <c r="G120" s="166" t="str">
        <f>IF(E120=0,"",('Member Info'!K117+'Member Info'!L117))</f>
        <v/>
      </c>
      <c r="H120" s="419"/>
      <c r="I120" s="419"/>
      <c r="J120" s="26"/>
      <c r="K120" s="26"/>
      <c r="L120" s="384" t="str">
        <f>IF(E120=0,"",IF('Member Info'!F117&gt;$U$1,CONCATENATE("Joined with practice on ", TEXT('Member Info'!F117, "DD/MM/YYYY")),IF('Member Info'!N117&lt;&gt;"",IF('Member Info'!N117&lt;$T$1,CONCATENATE("Left Scheme on ", TEXT('Member Info'!N117, "DD/MM/YYYY")),IF(OR(G120="",G120=0),"Error Detected, No rate entered",IF(E120=0,"",IF(F120="","Error Detected, No Pensionable pay",IF(AS120=1,"No Part Time Status Entered",IF(AR120=1,"No Part Time Hours Entered",IF(ISERROR(AD120)," Unknown Values entered.",IF(V120+W120&lt;1,"Acceptable",IF(T120+U120=200, "No Contributions Entered", IF(M120="","Error Detected, Choose reason&gt;",IF(Z120="1",IF(V120=1,"Please Enter Deemed Pensionable Pay","Add Any Relevant Details Above"),"Please Give Details Above"))))))))))),IF(OR(G120="",G120=0),"Error Detected, No rate entered",IF(E120=0,"",IF(F120="","Error Detected, No Pensionable pay",IF(AS120=1,"No Part Time Status Entered",IF(AR120=1,"No Part Time Hours Entered",IF(ISERROR(AD120)," Unknown Values entered.",IF(V120+W120&lt;1,"Acceptable",IF(T120+U120=200, "No Contributions Entered", IF(M120="","Error Detected, Choose reason&gt;",IF(Z120="1",IF(V120=1,"Please Enter Deemed Pensionable Pay","Add relevant Details Above"),"Please give details Above")))))))))))))</f>
        <v/>
      </c>
      <c r="M120" s="260"/>
      <c r="N120" s="91"/>
      <c r="O120" s="91" t="str">
        <f t="shared" si="22"/>
        <v/>
      </c>
      <c r="P120" s="94">
        <f t="shared" si="23"/>
        <v>0</v>
      </c>
      <c r="Q120" s="94">
        <f t="shared" si="23"/>
        <v>0</v>
      </c>
      <c r="R120" s="218">
        <f>(ROUND((F120/100*'Member Info'!$W$2), 2))</f>
        <v>0</v>
      </c>
      <c r="S120" s="218" t="e">
        <f t="shared" si="24"/>
        <v>#VALUE!</v>
      </c>
      <c r="T120" s="218" t="str">
        <f t="shared" si="25"/>
        <v/>
      </c>
      <c r="U120" s="227" t="str">
        <f t="shared" si="26"/>
        <v/>
      </c>
      <c r="V120" s="228" t="str">
        <f t="shared" si="27"/>
        <v/>
      </c>
      <c r="W120" s="228" t="str">
        <f t="shared" si="28"/>
        <v/>
      </c>
      <c r="X120" s="222">
        <f t="shared" si="29"/>
        <v>0</v>
      </c>
      <c r="Y120" s="110">
        <f t="shared" si="30"/>
        <v>0</v>
      </c>
      <c r="Z120" s="235" t="str">
        <f t="shared" si="31"/>
        <v/>
      </c>
      <c r="AA120" s="240" t="b">
        <f t="shared" si="32"/>
        <v>0</v>
      </c>
      <c r="AB120" s="235">
        <f t="shared" si="33"/>
        <v>0</v>
      </c>
      <c r="AC120" s="235">
        <f>IF('Member Info'!N117="",1,"")</f>
        <v>1</v>
      </c>
      <c r="AD120" s="243" t="e">
        <f t="shared" si="34"/>
        <v>#VALUE!</v>
      </c>
      <c r="AE120" s="130" t="str">
        <f t="shared" si="21"/>
        <v/>
      </c>
      <c r="AF120" s="124">
        <f t="shared" si="35"/>
        <v>1</v>
      </c>
      <c r="AG120" s="124" t="str">
        <f>IF('Member Info'!N117&lt;&gt;"",IF(AND('Member Info'!N117&lt;=$U$1,'Member Info'!N117&gt;=$T$1),1,0),"")</f>
        <v/>
      </c>
      <c r="AI120" s="124" t="b">
        <f t="shared" si="36"/>
        <v>0</v>
      </c>
      <c r="AJ120" s="124">
        <f t="shared" si="37"/>
        <v>0</v>
      </c>
      <c r="AL120" s="124">
        <f t="shared" si="38"/>
        <v>0</v>
      </c>
      <c r="AM120" s="124">
        <f>IF('Member Info'!F117&gt;$T$1,1,0)</f>
        <v>0</v>
      </c>
      <c r="AN120" s="124" t="b">
        <f>IF(ISERROR(T120),ERROR.TYPE(#REF!)=ERROR.TYPE(T120),FALSE)</f>
        <v>0</v>
      </c>
      <c r="AO120" s="124" t="b">
        <f>IF(ISERROR(U120),ERROR.TYPE(#REF!)=ERROR.TYPE(U120),FALSE)</f>
        <v>0</v>
      </c>
      <c r="AP120" s="124">
        <f>IF('Member Info'!F117&gt;'GP1 April 25'!$U$1,1,0)</f>
        <v>0</v>
      </c>
      <c r="AQ120" s="124">
        <f t="shared" si="39"/>
        <v>0</v>
      </c>
      <c r="AR120" s="124">
        <f t="shared" si="40"/>
        <v>0</v>
      </c>
      <c r="AS120" s="124">
        <f t="shared" si="41"/>
        <v>1</v>
      </c>
    </row>
    <row r="121" spans="1:45" x14ac:dyDescent="0.25">
      <c r="A121" s="4">
        <v>90</v>
      </c>
      <c r="B121" s="164">
        <f>'Member Info'!D118</f>
        <v>0</v>
      </c>
      <c r="C121" s="164">
        <f>'Member Info'!E118</f>
        <v>0</v>
      </c>
      <c r="D121" s="164" t="str">
        <f>'Member Info'!G118</f>
        <v/>
      </c>
      <c r="E121" s="165">
        <f>'Member Info'!B118</f>
        <v>0</v>
      </c>
      <c r="F121" s="242"/>
      <c r="G121" s="166" t="str">
        <f>IF(E121=0,"",('Member Info'!K118+'Member Info'!L118))</f>
        <v/>
      </c>
      <c r="H121" s="419"/>
      <c r="I121" s="419"/>
      <c r="J121" s="26"/>
      <c r="K121" s="26"/>
      <c r="L121" s="384" t="str">
        <f>IF(E121=0,"",IF('Member Info'!F118&gt;$U$1,CONCATENATE("Joined with practice on ", TEXT('Member Info'!F118, "DD/MM/YYYY")),IF('Member Info'!N118&lt;&gt;"",IF('Member Info'!N118&lt;$T$1,CONCATENATE("Left Scheme on ", TEXT('Member Info'!N118, "DD/MM/YYYY")),IF(OR(G121="",G121=0),"Error Detected, No rate entered",IF(E121=0,"",IF(F121="","Error Detected, No Pensionable pay",IF(AS121=1,"No Part Time Status Entered",IF(AR121=1,"No Part Time Hours Entered",IF(ISERROR(AD121)," Unknown Values entered.",IF(V121+W121&lt;1,"Acceptable",IF(T121+U121=200, "No Contributions Entered", IF(M121="","Error Detected, Choose reason&gt;",IF(Z121="1",IF(V121=1,"Please Enter Deemed Pensionable Pay","Add Any Relevant Details Above"),"Please Give Details Above"))))))))))),IF(OR(G121="",G121=0),"Error Detected, No rate entered",IF(E121=0,"",IF(F121="","Error Detected, No Pensionable pay",IF(AS121=1,"No Part Time Status Entered",IF(AR121=1,"No Part Time Hours Entered",IF(ISERROR(AD121)," Unknown Values entered.",IF(V121+W121&lt;1,"Acceptable",IF(T121+U121=200, "No Contributions Entered", IF(M121="","Error Detected, Choose reason&gt;",IF(Z121="1",IF(V121=1,"Please Enter Deemed Pensionable Pay","Add relevant Details Above"),"Please give details Above")))))))))))))</f>
        <v/>
      </c>
      <c r="M121" s="260"/>
      <c r="N121" s="91"/>
      <c r="O121" s="91" t="str">
        <f t="shared" si="22"/>
        <v/>
      </c>
      <c r="P121" s="94">
        <f t="shared" si="23"/>
        <v>0</v>
      </c>
      <c r="Q121" s="94">
        <f t="shared" si="23"/>
        <v>0</v>
      </c>
      <c r="R121" s="218">
        <f>(ROUND((F121/100*'Member Info'!$W$2), 2))</f>
        <v>0</v>
      </c>
      <c r="S121" s="218" t="e">
        <f t="shared" si="24"/>
        <v>#VALUE!</v>
      </c>
      <c r="T121" s="218" t="str">
        <f t="shared" si="25"/>
        <v/>
      </c>
      <c r="U121" s="227" t="str">
        <f t="shared" si="26"/>
        <v/>
      </c>
      <c r="V121" s="228" t="str">
        <f t="shared" si="27"/>
        <v/>
      </c>
      <c r="W121" s="228" t="str">
        <f t="shared" si="28"/>
        <v/>
      </c>
      <c r="X121" s="222">
        <f t="shared" si="29"/>
        <v>0</v>
      </c>
      <c r="Y121" s="110">
        <f t="shared" si="30"/>
        <v>0</v>
      </c>
      <c r="Z121" s="235" t="str">
        <f t="shared" si="31"/>
        <v/>
      </c>
      <c r="AA121" s="240" t="b">
        <f t="shared" si="32"/>
        <v>0</v>
      </c>
      <c r="AB121" s="235">
        <f t="shared" si="33"/>
        <v>0</v>
      </c>
      <c r="AC121" s="235">
        <f>IF('Member Info'!N118="",1,"")</f>
        <v>1</v>
      </c>
      <c r="AD121" s="243" t="e">
        <f t="shared" si="34"/>
        <v>#VALUE!</v>
      </c>
      <c r="AE121" s="130" t="str">
        <f t="shared" si="21"/>
        <v/>
      </c>
      <c r="AF121" s="124">
        <f t="shared" si="35"/>
        <v>1</v>
      </c>
      <c r="AG121" s="124" t="str">
        <f>IF('Member Info'!N118&lt;&gt;"",IF(AND('Member Info'!N118&lt;=$U$1,'Member Info'!N118&gt;=$T$1),1,0),"")</f>
        <v/>
      </c>
      <c r="AI121" s="124" t="b">
        <f t="shared" si="36"/>
        <v>0</v>
      </c>
      <c r="AJ121" s="124">
        <f t="shared" si="37"/>
        <v>0</v>
      </c>
      <c r="AL121" s="124">
        <f t="shared" si="38"/>
        <v>0</v>
      </c>
      <c r="AM121" s="124">
        <f>IF('Member Info'!F118&gt;$T$1,1,0)</f>
        <v>0</v>
      </c>
      <c r="AN121" s="124" t="b">
        <f>IF(ISERROR(T121),ERROR.TYPE(#REF!)=ERROR.TYPE(T121),FALSE)</f>
        <v>0</v>
      </c>
      <c r="AO121" s="124" t="b">
        <f>IF(ISERROR(U121),ERROR.TYPE(#REF!)=ERROR.TYPE(U121),FALSE)</f>
        <v>0</v>
      </c>
      <c r="AP121" s="124">
        <f>IF('Member Info'!F118&gt;'GP1 April 25'!$U$1,1,0)</f>
        <v>0</v>
      </c>
      <c r="AQ121" s="124">
        <f t="shared" si="39"/>
        <v>0</v>
      </c>
      <c r="AR121" s="124">
        <f t="shared" si="40"/>
        <v>0</v>
      </c>
      <c r="AS121" s="124">
        <f t="shared" si="41"/>
        <v>1</v>
      </c>
    </row>
    <row r="122" spans="1:45" x14ac:dyDescent="0.25">
      <c r="A122" s="4">
        <v>91</v>
      </c>
      <c r="B122" s="164">
        <f>'Member Info'!D119</f>
        <v>0</v>
      </c>
      <c r="C122" s="164">
        <f>'Member Info'!E119</f>
        <v>0</v>
      </c>
      <c r="D122" s="164" t="str">
        <f>'Member Info'!G119</f>
        <v/>
      </c>
      <c r="E122" s="165">
        <f>'Member Info'!B119</f>
        <v>0</v>
      </c>
      <c r="F122" s="242"/>
      <c r="G122" s="166" t="str">
        <f>IF(E122=0,"",('Member Info'!K119+'Member Info'!L119))</f>
        <v/>
      </c>
      <c r="H122" s="419"/>
      <c r="I122" s="419"/>
      <c r="J122" s="26"/>
      <c r="K122" s="26"/>
      <c r="L122" s="384" t="str">
        <f>IF(E122=0,"",IF('Member Info'!F119&gt;$U$1,CONCATENATE("Joined with practice on ", TEXT('Member Info'!F119, "DD/MM/YYYY")),IF('Member Info'!N119&lt;&gt;"",IF('Member Info'!N119&lt;$T$1,CONCATENATE("Left Scheme on ", TEXT('Member Info'!N119, "DD/MM/YYYY")),IF(OR(G122="",G122=0),"Error Detected, No rate entered",IF(E122=0,"",IF(F122="","Error Detected, No Pensionable pay",IF(AS122=1,"No Part Time Status Entered",IF(AR122=1,"No Part Time Hours Entered",IF(ISERROR(AD122)," Unknown Values entered.",IF(V122+W122&lt;1,"Acceptable",IF(T122+U122=200, "No Contributions Entered", IF(M122="","Error Detected, Choose reason&gt;",IF(Z122="1",IF(V122=1,"Please Enter Deemed Pensionable Pay","Add Any Relevant Details Above"),"Please Give Details Above"))))))))))),IF(OR(G122="",G122=0),"Error Detected, No rate entered",IF(E122=0,"",IF(F122="","Error Detected, No Pensionable pay",IF(AS122=1,"No Part Time Status Entered",IF(AR122=1,"No Part Time Hours Entered",IF(ISERROR(AD122)," Unknown Values entered.",IF(V122+W122&lt;1,"Acceptable",IF(T122+U122=200, "No Contributions Entered", IF(M122="","Error Detected, Choose reason&gt;",IF(Z122="1",IF(V122=1,"Please Enter Deemed Pensionable Pay","Add relevant Details Above"),"Please give details Above")))))))))))))</f>
        <v/>
      </c>
      <c r="M122" s="260"/>
      <c r="N122" s="91"/>
      <c r="O122" s="91" t="str">
        <f t="shared" si="22"/>
        <v/>
      </c>
      <c r="P122" s="94">
        <f t="shared" si="23"/>
        <v>0</v>
      </c>
      <c r="Q122" s="94">
        <f t="shared" si="23"/>
        <v>0</v>
      </c>
      <c r="R122" s="218">
        <f>(ROUND((F122/100*'Member Info'!$W$2), 2))</f>
        <v>0</v>
      </c>
      <c r="S122" s="218" t="e">
        <f t="shared" si="24"/>
        <v>#VALUE!</v>
      </c>
      <c r="T122" s="218" t="str">
        <f t="shared" si="25"/>
        <v/>
      </c>
      <c r="U122" s="227" t="str">
        <f t="shared" si="26"/>
        <v/>
      </c>
      <c r="V122" s="228" t="str">
        <f t="shared" si="27"/>
        <v/>
      </c>
      <c r="W122" s="228" t="str">
        <f t="shared" si="28"/>
        <v/>
      </c>
      <c r="X122" s="222">
        <f t="shared" si="29"/>
        <v>0</v>
      </c>
      <c r="Y122" s="110">
        <f t="shared" si="30"/>
        <v>0</v>
      </c>
      <c r="Z122" s="235" t="str">
        <f t="shared" si="31"/>
        <v/>
      </c>
      <c r="AA122" s="240" t="b">
        <f t="shared" si="32"/>
        <v>0</v>
      </c>
      <c r="AB122" s="235">
        <f t="shared" si="33"/>
        <v>0</v>
      </c>
      <c r="AC122" s="235">
        <f>IF('Member Info'!N119="",1,"")</f>
        <v>1</v>
      </c>
      <c r="AD122" s="243" t="e">
        <f t="shared" si="34"/>
        <v>#VALUE!</v>
      </c>
      <c r="AE122" s="130" t="str">
        <f t="shared" si="21"/>
        <v/>
      </c>
      <c r="AF122" s="124">
        <f t="shared" si="35"/>
        <v>1</v>
      </c>
      <c r="AG122" s="124" t="str">
        <f>IF('Member Info'!N119&lt;&gt;"",IF(AND('Member Info'!N119&lt;=$U$1,'Member Info'!N119&gt;=$T$1),1,0),"")</f>
        <v/>
      </c>
      <c r="AI122" s="124" t="b">
        <f t="shared" si="36"/>
        <v>0</v>
      </c>
      <c r="AJ122" s="124">
        <f t="shared" si="37"/>
        <v>0</v>
      </c>
      <c r="AL122" s="124">
        <f t="shared" si="38"/>
        <v>0</v>
      </c>
      <c r="AM122" s="124">
        <f>IF('Member Info'!F119&gt;$T$1,1,0)</f>
        <v>0</v>
      </c>
      <c r="AN122" s="124" t="b">
        <f>IF(ISERROR(T122),ERROR.TYPE(#REF!)=ERROR.TYPE(T122),FALSE)</f>
        <v>0</v>
      </c>
      <c r="AO122" s="124" t="b">
        <f>IF(ISERROR(U122),ERROR.TYPE(#REF!)=ERROR.TYPE(U122),FALSE)</f>
        <v>0</v>
      </c>
      <c r="AP122" s="124">
        <f>IF('Member Info'!F119&gt;'GP1 April 25'!$U$1,1,0)</f>
        <v>0</v>
      </c>
      <c r="AQ122" s="124">
        <f t="shared" si="39"/>
        <v>0</v>
      </c>
      <c r="AR122" s="124">
        <f t="shared" si="40"/>
        <v>0</v>
      </c>
      <c r="AS122" s="124">
        <f t="shared" si="41"/>
        <v>1</v>
      </c>
    </row>
    <row r="123" spans="1:45" x14ac:dyDescent="0.25">
      <c r="A123" s="4">
        <v>92</v>
      </c>
      <c r="B123" s="164">
        <f>'Member Info'!D120</f>
        <v>0</v>
      </c>
      <c r="C123" s="164">
        <f>'Member Info'!E120</f>
        <v>0</v>
      </c>
      <c r="D123" s="164" t="str">
        <f>'Member Info'!G120</f>
        <v/>
      </c>
      <c r="E123" s="165">
        <f>'Member Info'!B120</f>
        <v>0</v>
      </c>
      <c r="F123" s="242"/>
      <c r="G123" s="166" t="str">
        <f>IF(E123=0,"",('Member Info'!K120+'Member Info'!L120))</f>
        <v/>
      </c>
      <c r="H123" s="419"/>
      <c r="I123" s="419"/>
      <c r="J123" s="26"/>
      <c r="K123" s="26"/>
      <c r="L123" s="384" t="str">
        <f>IF(E123=0,"",IF('Member Info'!F120&gt;$U$1,CONCATENATE("Joined with practice on ", TEXT('Member Info'!F120, "DD/MM/YYYY")),IF('Member Info'!N120&lt;&gt;"",IF('Member Info'!N120&lt;$T$1,CONCATENATE("Left Scheme on ", TEXT('Member Info'!N120, "DD/MM/YYYY")),IF(OR(G123="",G123=0),"Error Detected, No rate entered",IF(E123=0,"",IF(F123="","Error Detected, No Pensionable pay",IF(AS123=1,"No Part Time Status Entered",IF(AR123=1,"No Part Time Hours Entered",IF(ISERROR(AD123)," Unknown Values entered.",IF(V123+W123&lt;1,"Acceptable",IF(T123+U123=200, "No Contributions Entered", IF(M123="","Error Detected, Choose reason&gt;",IF(Z123="1",IF(V123=1,"Please Enter Deemed Pensionable Pay","Add Any Relevant Details Above"),"Please Give Details Above"))))))))))),IF(OR(G123="",G123=0),"Error Detected, No rate entered",IF(E123=0,"",IF(F123="","Error Detected, No Pensionable pay",IF(AS123=1,"No Part Time Status Entered",IF(AR123=1,"No Part Time Hours Entered",IF(ISERROR(AD123)," Unknown Values entered.",IF(V123+W123&lt;1,"Acceptable",IF(T123+U123=200, "No Contributions Entered", IF(M123="","Error Detected, Choose reason&gt;",IF(Z123="1",IF(V123=1,"Please Enter Deemed Pensionable Pay","Add relevant Details Above"),"Please give details Above")))))))))))))</f>
        <v/>
      </c>
      <c r="M123" s="260"/>
      <c r="N123" s="91"/>
      <c r="O123" s="91" t="str">
        <f t="shared" si="22"/>
        <v/>
      </c>
      <c r="P123" s="94">
        <f t="shared" si="23"/>
        <v>0</v>
      </c>
      <c r="Q123" s="94">
        <f t="shared" si="23"/>
        <v>0</v>
      </c>
      <c r="R123" s="218">
        <f>(ROUND((F123/100*'Member Info'!$W$2), 2))</f>
        <v>0</v>
      </c>
      <c r="S123" s="218" t="e">
        <f t="shared" si="24"/>
        <v>#VALUE!</v>
      </c>
      <c r="T123" s="218" t="str">
        <f t="shared" si="25"/>
        <v/>
      </c>
      <c r="U123" s="227" t="str">
        <f t="shared" si="26"/>
        <v/>
      </c>
      <c r="V123" s="228" t="str">
        <f t="shared" si="27"/>
        <v/>
      </c>
      <c r="W123" s="228" t="str">
        <f t="shared" si="28"/>
        <v/>
      </c>
      <c r="X123" s="222">
        <f t="shared" si="29"/>
        <v>0</v>
      </c>
      <c r="Y123" s="110">
        <f t="shared" si="30"/>
        <v>0</v>
      </c>
      <c r="Z123" s="235" t="str">
        <f t="shared" si="31"/>
        <v/>
      </c>
      <c r="AA123" s="240" t="b">
        <f t="shared" si="32"/>
        <v>0</v>
      </c>
      <c r="AB123" s="235">
        <f t="shared" si="33"/>
        <v>0</v>
      </c>
      <c r="AC123" s="235">
        <f>IF('Member Info'!N120="",1,"")</f>
        <v>1</v>
      </c>
      <c r="AD123" s="243" t="e">
        <f t="shared" si="34"/>
        <v>#VALUE!</v>
      </c>
      <c r="AE123" s="130" t="str">
        <f t="shared" si="21"/>
        <v/>
      </c>
      <c r="AF123" s="124">
        <f t="shared" si="35"/>
        <v>1</v>
      </c>
      <c r="AG123" s="124" t="str">
        <f>IF('Member Info'!N120&lt;&gt;"",IF(AND('Member Info'!N120&lt;=$U$1,'Member Info'!N120&gt;=$T$1),1,0),"")</f>
        <v/>
      </c>
      <c r="AI123" s="124" t="b">
        <f t="shared" si="36"/>
        <v>0</v>
      </c>
      <c r="AJ123" s="124">
        <f t="shared" si="37"/>
        <v>0</v>
      </c>
      <c r="AL123" s="124">
        <f t="shared" si="38"/>
        <v>0</v>
      </c>
      <c r="AM123" s="124">
        <f>IF('Member Info'!F120&gt;$T$1,1,0)</f>
        <v>0</v>
      </c>
      <c r="AN123" s="124" t="b">
        <f>IF(ISERROR(T123),ERROR.TYPE(#REF!)=ERROR.TYPE(T123),FALSE)</f>
        <v>0</v>
      </c>
      <c r="AO123" s="124" t="b">
        <f>IF(ISERROR(U123),ERROR.TYPE(#REF!)=ERROR.TYPE(U123),FALSE)</f>
        <v>0</v>
      </c>
      <c r="AP123" s="124">
        <f>IF('Member Info'!F120&gt;'GP1 April 25'!$U$1,1,0)</f>
        <v>0</v>
      </c>
      <c r="AQ123" s="124">
        <f t="shared" si="39"/>
        <v>0</v>
      </c>
      <c r="AR123" s="124">
        <f t="shared" si="40"/>
        <v>0</v>
      </c>
      <c r="AS123" s="124">
        <f t="shared" si="41"/>
        <v>1</v>
      </c>
    </row>
    <row r="124" spans="1:45" x14ac:dyDescent="0.25">
      <c r="A124" s="4">
        <v>93</v>
      </c>
      <c r="B124" s="164">
        <f>'Member Info'!D121</f>
        <v>0</v>
      </c>
      <c r="C124" s="164">
        <f>'Member Info'!E121</f>
        <v>0</v>
      </c>
      <c r="D124" s="164" t="str">
        <f>'Member Info'!G121</f>
        <v/>
      </c>
      <c r="E124" s="165">
        <f>'Member Info'!B121</f>
        <v>0</v>
      </c>
      <c r="F124" s="242"/>
      <c r="G124" s="166" t="str">
        <f>IF(E124=0,"",('Member Info'!K121+'Member Info'!L121))</f>
        <v/>
      </c>
      <c r="H124" s="419"/>
      <c r="I124" s="419"/>
      <c r="J124" s="26"/>
      <c r="K124" s="26"/>
      <c r="L124" s="384" t="str">
        <f>IF(E124=0,"",IF('Member Info'!F121&gt;$U$1,CONCATENATE("Joined with practice on ", TEXT('Member Info'!F121, "DD/MM/YYYY")),IF('Member Info'!N121&lt;&gt;"",IF('Member Info'!N121&lt;$T$1,CONCATENATE("Left Scheme on ", TEXT('Member Info'!N121, "DD/MM/YYYY")),IF(OR(G124="",G124=0),"Error Detected, No rate entered",IF(E124=0,"",IF(F124="","Error Detected, No Pensionable pay",IF(AS124=1,"No Part Time Status Entered",IF(AR124=1,"No Part Time Hours Entered",IF(ISERROR(AD124)," Unknown Values entered.",IF(V124+W124&lt;1,"Acceptable",IF(T124+U124=200, "No Contributions Entered", IF(M124="","Error Detected, Choose reason&gt;",IF(Z124="1",IF(V124=1,"Please Enter Deemed Pensionable Pay","Add Any Relevant Details Above"),"Please Give Details Above"))))))))))),IF(OR(G124="",G124=0),"Error Detected, No rate entered",IF(E124=0,"",IF(F124="","Error Detected, No Pensionable pay",IF(AS124=1,"No Part Time Status Entered",IF(AR124=1,"No Part Time Hours Entered",IF(ISERROR(AD124)," Unknown Values entered.",IF(V124+W124&lt;1,"Acceptable",IF(T124+U124=200, "No Contributions Entered", IF(M124="","Error Detected, Choose reason&gt;",IF(Z124="1",IF(V124=1,"Please Enter Deemed Pensionable Pay","Add relevant Details Above"),"Please give details Above")))))))))))))</f>
        <v/>
      </c>
      <c r="M124" s="260"/>
      <c r="N124" s="91"/>
      <c r="O124" s="91" t="str">
        <f t="shared" si="22"/>
        <v/>
      </c>
      <c r="P124" s="94">
        <f t="shared" si="23"/>
        <v>0</v>
      </c>
      <c r="Q124" s="94">
        <f t="shared" si="23"/>
        <v>0</v>
      </c>
      <c r="R124" s="218">
        <f>(ROUND((F124/100*'Member Info'!$W$2), 2))</f>
        <v>0</v>
      </c>
      <c r="S124" s="218" t="e">
        <f t="shared" si="24"/>
        <v>#VALUE!</v>
      </c>
      <c r="T124" s="218" t="str">
        <f t="shared" si="25"/>
        <v/>
      </c>
      <c r="U124" s="227" t="str">
        <f t="shared" si="26"/>
        <v/>
      </c>
      <c r="V124" s="228" t="str">
        <f t="shared" si="27"/>
        <v/>
      </c>
      <c r="W124" s="228" t="str">
        <f t="shared" si="28"/>
        <v/>
      </c>
      <c r="X124" s="222">
        <f t="shared" si="29"/>
        <v>0</v>
      </c>
      <c r="Y124" s="110">
        <f t="shared" si="30"/>
        <v>0</v>
      </c>
      <c r="Z124" s="235" t="str">
        <f t="shared" si="31"/>
        <v/>
      </c>
      <c r="AA124" s="240" t="b">
        <f t="shared" si="32"/>
        <v>0</v>
      </c>
      <c r="AB124" s="235">
        <f t="shared" si="33"/>
        <v>0</v>
      </c>
      <c r="AC124" s="235">
        <f>IF('Member Info'!N121="",1,"")</f>
        <v>1</v>
      </c>
      <c r="AD124" s="243" t="e">
        <f t="shared" si="34"/>
        <v>#VALUE!</v>
      </c>
      <c r="AE124" s="130" t="str">
        <f t="shared" si="21"/>
        <v/>
      </c>
      <c r="AF124" s="124">
        <f t="shared" si="35"/>
        <v>1</v>
      </c>
      <c r="AG124" s="124" t="str">
        <f>IF('Member Info'!N121&lt;&gt;"",IF(AND('Member Info'!N121&lt;=$U$1,'Member Info'!N121&gt;=$T$1),1,0),"")</f>
        <v/>
      </c>
      <c r="AI124" s="124" t="b">
        <f t="shared" si="36"/>
        <v>0</v>
      </c>
      <c r="AJ124" s="124">
        <f t="shared" si="37"/>
        <v>0</v>
      </c>
      <c r="AL124" s="124">
        <f t="shared" si="38"/>
        <v>0</v>
      </c>
      <c r="AM124" s="124">
        <f>IF('Member Info'!F121&gt;$T$1,1,0)</f>
        <v>0</v>
      </c>
      <c r="AN124" s="124" t="b">
        <f>IF(ISERROR(T124),ERROR.TYPE(#REF!)=ERROR.TYPE(T124),FALSE)</f>
        <v>0</v>
      </c>
      <c r="AO124" s="124" t="b">
        <f>IF(ISERROR(U124),ERROR.TYPE(#REF!)=ERROR.TYPE(U124),FALSE)</f>
        <v>0</v>
      </c>
      <c r="AP124" s="124">
        <f>IF('Member Info'!F121&gt;'GP1 April 25'!$U$1,1,0)</f>
        <v>0</v>
      </c>
      <c r="AQ124" s="124">
        <f t="shared" si="39"/>
        <v>0</v>
      </c>
      <c r="AR124" s="124">
        <f t="shared" si="40"/>
        <v>0</v>
      </c>
      <c r="AS124" s="124">
        <f t="shared" si="41"/>
        <v>1</v>
      </c>
    </row>
    <row r="125" spans="1:45" x14ac:dyDescent="0.25">
      <c r="A125" s="4">
        <v>94</v>
      </c>
      <c r="B125" s="164">
        <f>'Member Info'!D122</f>
        <v>0</v>
      </c>
      <c r="C125" s="164">
        <f>'Member Info'!E122</f>
        <v>0</v>
      </c>
      <c r="D125" s="164" t="str">
        <f>'Member Info'!G122</f>
        <v/>
      </c>
      <c r="E125" s="165">
        <f>'Member Info'!B122</f>
        <v>0</v>
      </c>
      <c r="F125" s="242"/>
      <c r="G125" s="166" t="str">
        <f>IF(E125=0,"",('Member Info'!K122+'Member Info'!L122))</f>
        <v/>
      </c>
      <c r="H125" s="419"/>
      <c r="I125" s="419"/>
      <c r="J125" s="26"/>
      <c r="K125" s="26"/>
      <c r="L125" s="384" t="str">
        <f>IF(E125=0,"",IF('Member Info'!F122&gt;$U$1,CONCATENATE("Joined with practice on ", TEXT('Member Info'!F122, "DD/MM/YYYY")),IF('Member Info'!N122&lt;&gt;"",IF('Member Info'!N122&lt;$T$1,CONCATENATE("Left Scheme on ", TEXT('Member Info'!N122, "DD/MM/YYYY")),IF(OR(G125="",G125=0),"Error Detected, No rate entered",IF(E125=0,"",IF(F125="","Error Detected, No Pensionable pay",IF(AS125=1,"No Part Time Status Entered",IF(AR125=1,"No Part Time Hours Entered",IF(ISERROR(AD125)," Unknown Values entered.",IF(V125+W125&lt;1,"Acceptable",IF(T125+U125=200, "No Contributions Entered", IF(M125="","Error Detected, Choose reason&gt;",IF(Z125="1",IF(V125=1,"Please Enter Deemed Pensionable Pay","Add Any Relevant Details Above"),"Please Give Details Above"))))))))))),IF(OR(G125="",G125=0),"Error Detected, No rate entered",IF(E125=0,"",IF(F125="","Error Detected, No Pensionable pay",IF(AS125=1,"No Part Time Status Entered",IF(AR125=1,"No Part Time Hours Entered",IF(ISERROR(AD125)," Unknown Values entered.",IF(V125+W125&lt;1,"Acceptable",IF(T125+U125=200, "No Contributions Entered", IF(M125="","Error Detected, Choose reason&gt;",IF(Z125="1",IF(V125=1,"Please Enter Deemed Pensionable Pay","Add relevant Details Above"),"Please give details Above")))))))))))))</f>
        <v/>
      </c>
      <c r="M125" s="260"/>
      <c r="N125" s="91"/>
      <c r="O125" s="91" t="str">
        <f t="shared" si="22"/>
        <v/>
      </c>
      <c r="P125" s="94">
        <f t="shared" si="23"/>
        <v>0</v>
      </c>
      <c r="Q125" s="94">
        <f t="shared" si="23"/>
        <v>0</v>
      </c>
      <c r="R125" s="218">
        <f>(ROUND((F125/100*'Member Info'!$W$2), 2))</f>
        <v>0</v>
      </c>
      <c r="S125" s="218" t="e">
        <f t="shared" si="24"/>
        <v>#VALUE!</v>
      </c>
      <c r="T125" s="218" t="str">
        <f t="shared" si="25"/>
        <v/>
      </c>
      <c r="U125" s="227" t="str">
        <f t="shared" si="26"/>
        <v/>
      </c>
      <c r="V125" s="228" t="str">
        <f t="shared" si="27"/>
        <v/>
      </c>
      <c r="W125" s="228" t="str">
        <f t="shared" si="28"/>
        <v/>
      </c>
      <c r="X125" s="222">
        <f t="shared" si="29"/>
        <v>0</v>
      </c>
      <c r="Y125" s="110">
        <f t="shared" si="30"/>
        <v>0</v>
      </c>
      <c r="Z125" s="235" t="str">
        <f t="shared" si="31"/>
        <v/>
      </c>
      <c r="AA125" s="240" t="b">
        <f t="shared" si="32"/>
        <v>0</v>
      </c>
      <c r="AB125" s="235">
        <f t="shared" si="33"/>
        <v>0</v>
      </c>
      <c r="AC125" s="235">
        <f>IF('Member Info'!N122="",1,"")</f>
        <v>1</v>
      </c>
      <c r="AD125" s="243" t="e">
        <f t="shared" si="34"/>
        <v>#VALUE!</v>
      </c>
      <c r="AE125" s="130" t="str">
        <f t="shared" si="21"/>
        <v/>
      </c>
      <c r="AF125" s="124">
        <f t="shared" si="35"/>
        <v>1</v>
      </c>
      <c r="AG125" s="124" t="str">
        <f>IF('Member Info'!N122&lt;&gt;"",IF(AND('Member Info'!N122&lt;=$U$1,'Member Info'!N122&gt;=$T$1),1,0),"")</f>
        <v/>
      </c>
      <c r="AI125" s="124" t="b">
        <f t="shared" si="36"/>
        <v>0</v>
      </c>
      <c r="AJ125" s="124">
        <f t="shared" si="37"/>
        <v>0</v>
      </c>
      <c r="AL125" s="124">
        <f t="shared" si="38"/>
        <v>0</v>
      </c>
      <c r="AM125" s="124">
        <f>IF('Member Info'!F122&gt;$T$1,1,0)</f>
        <v>0</v>
      </c>
      <c r="AN125" s="124" t="b">
        <f>IF(ISERROR(T125),ERROR.TYPE(#REF!)=ERROR.TYPE(T125),FALSE)</f>
        <v>0</v>
      </c>
      <c r="AO125" s="124" t="b">
        <f>IF(ISERROR(U125),ERROR.TYPE(#REF!)=ERROR.TYPE(U125),FALSE)</f>
        <v>0</v>
      </c>
      <c r="AP125" s="124">
        <f>IF('Member Info'!F122&gt;'GP1 April 25'!$U$1,1,0)</f>
        <v>0</v>
      </c>
      <c r="AQ125" s="124">
        <f t="shared" si="39"/>
        <v>0</v>
      </c>
      <c r="AR125" s="124">
        <f t="shared" si="40"/>
        <v>0</v>
      </c>
      <c r="AS125" s="124">
        <f t="shared" si="41"/>
        <v>1</v>
      </c>
    </row>
    <row r="126" spans="1:45" x14ac:dyDescent="0.25">
      <c r="A126" s="4">
        <v>95</v>
      </c>
      <c r="B126" s="164">
        <f>'Member Info'!D123</f>
        <v>0</v>
      </c>
      <c r="C126" s="164">
        <f>'Member Info'!E123</f>
        <v>0</v>
      </c>
      <c r="D126" s="164" t="str">
        <f>'Member Info'!G123</f>
        <v/>
      </c>
      <c r="E126" s="165">
        <f>'Member Info'!B123</f>
        <v>0</v>
      </c>
      <c r="F126" s="242"/>
      <c r="G126" s="166" t="str">
        <f>IF(E126=0,"",('Member Info'!K123+'Member Info'!L123))</f>
        <v/>
      </c>
      <c r="H126" s="419"/>
      <c r="I126" s="419"/>
      <c r="J126" s="26"/>
      <c r="K126" s="26"/>
      <c r="L126" s="384" t="str">
        <f>IF(E126=0,"",IF('Member Info'!F123&gt;$U$1,CONCATENATE("Joined with practice on ", TEXT('Member Info'!F123, "DD/MM/YYYY")),IF('Member Info'!N123&lt;&gt;"",IF('Member Info'!N123&lt;$T$1,CONCATENATE("Left Scheme on ", TEXT('Member Info'!N123, "DD/MM/YYYY")),IF(OR(G126="",G126=0),"Error Detected, No rate entered",IF(E126=0,"",IF(F126="","Error Detected, No Pensionable pay",IF(AS126=1,"No Part Time Status Entered",IF(AR126=1,"No Part Time Hours Entered",IF(ISERROR(AD126)," Unknown Values entered.",IF(V126+W126&lt;1,"Acceptable",IF(T126+U126=200, "No Contributions Entered", IF(M126="","Error Detected, Choose reason&gt;",IF(Z126="1",IF(V126=1,"Please Enter Deemed Pensionable Pay","Add Any Relevant Details Above"),"Please Give Details Above"))))))))))),IF(OR(G126="",G126=0),"Error Detected, No rate entered",IF(E126=0,"",IF(F126="","Error Detected, No Pensionable pay",IF(AS126=1,"No Part Time Status Entered",IF(AR126=1,"No Part Time Hours Entered",IF(ISERROR(AD126)," Unknown Values entered.",IF(V126+W126&lt;1,"Acceptable",IF(T126+U126=200, "No Contributions Entered", IF(M126="","Error Detected, Choose reason&gt;",IF(Z126="1",IF(V126=1,"Please Enter Deemed Pensionable Pay","Add relevant Details Above"),"Please give details Above")))))))))))))</f>
        <v/>
      </c>
      <c r="M126" s="260"/>
      <c r="N126" s="91"/>
      <c r="O126" s="91" t="str">
        <f t="shared" si="22"/>
        <v/>
      </c>
      <c r="P126" s="94">
        <f t="shared" si="23"/>
        <v>0</v>
      </c>
      <c r="Q126" s="94">
        <f t="shared" si="23"/>
        <v>0</v>
      </c>
      <c r="R126" s="218">
        <f>(ROUND((F126/100*'Member Info'!$W$2), 2))</f>
        <v>0</v>
      </c>
      <c r="S126" s="218" t="e">
        <f t="shared" si="24"/>
        <v>#VALUE!</v>
      </c>
      <c r="T126" s="218" t="str">
        <f t="shared" si="25"/>
        <v/>
      </c>
      <c r="U126" s="227" t="str">
        <f t="shared" si="26"/>
        <v/>
      </c>
      <c r="V126" s="228" t="str">
        <f t="shared" si="27"/>
        <v/>
      </c>
      <c r="W126" s="228" t="str">
        <f t="shared" si="28"/>
        <v/>
      </c>
      <c r="X126" s="222">
        <f t="shared" si="29"/>
        <v>0</v>
      </c>
      <c r="Y126" s="110">
        <f t="shared" si="30"/>
        <v>0</v>
      </c>
      <c r="Z126" s="235" t="str">
        <f t="shared" si="31"/>
        <v/>
      </c>
      <c r="AA126" s="240" t="b">
        <f t="shared" si="32"/>
        <v>0</v>
      </c>
      <c r="AB126" s="235">
        <f t="shared" si="33"/>
        <v>0</v>
      </c>
      <c r="AC126" s="235">
        <f>IF('Member Info'!N123="",1,"")</f>
        <v>1</v>
      </c>
      <c r="AD126" s="243" t="e">
        <f t="shared" si="34"/>
        <v>#VALUE!</v>
      </c>
      <c r="AE126" s="130" t="str">
        <f t="shared" si="21"/>
        <v/>
      </c>
      <c r="AF126" s="124">
        <f t="shared" si="35"/>
        <v>1</v>
      </c>
      <c r="AG126" s="124" t="str">
        <f>IF('Member Info'!N123&lt;&gt;"",IF(AND('Member Info'!N123&lt;=$U$1,'Member Info'!N123&gt;=$T$1),1,0),"")</f>
        <v/>
      </c>
      <c r="AI126" s="124" t="b">
        <f t="shared" si="36"/>
        <v>0</v>
      </c>
      <c r="AJ126" s="124">
        <f t="shared" si="37"/>
        <v>0</v>
      </c>
      <c r="AL126" s="124">
        <f t="shared" si="38"/>
        <v>0</v>
      </c>
      <c r="AM126" s="124">
        <f>IF('Member Info'!F123&gt;$T$1,1,0)</f>
        <v>0</v>
      </c>
      <c r="AN126" s="124" t="b">
        <f>IF(ISERROR(T126),ERROR.TYPE(#REF!)=ERROR.TYPE(T126),FALSE)</f>
        <v>0</v>
      </c>
      <c r="AO126" s="124" t="b">
        <f>IF(ISERROR(U126),ERROR.TYPE(#REF!)=ERROR.TYPE(U126),FALSE)</f>
        <v>0</v>
      </c>
      <c r="AP126" s="124">
        <f>IF('Member Info'!F123&gt;'GP1 April 25'!$U$1,1,0)</f>
        <v>0</v>
      </c>
      <c r="AQ126" s="124">
        <f t="shared" si="39"/>
        <v>0</v>
      </c>
      <c r="AR126" s="124">
        <f t="shared" si="40"/>
        <v>0</v>
      </c>
      <c r="AS126" s="124">
        <f t="shared" si="41"/>
        <v>1</v>
      </c>
    </row>
    <row r="127" spans="1:45" x14ac:dyDescent="0.25">
      <c r="A127" s="4">
        <v>96</v>
      </c>
      <c r="B127" s="164">
        <f>'Member Info'!D124</f>
        <v>0</v>
      </c>
      <c r="C127" s="164">
        <f>'Member Info'!E124</f>
        <v>0</v>
      </c>
      <c r="D127" s="164" t="str">
        <f>'Member Info'!G124</f>
        <v/>
      </c>
      <c r="E127" s="165">
        <f>'Member Info'!B124</f>
        <v>0</v>
      </c>
      <c r="F127" s="242"/>
      <c r="G127" s="166" t="str">
        <f>IF(E127=0,"",('Member Info'!K124+'Member Info'!L124))</f>
        <v/>
      </c>
      <c r="H127" s="419"/>
      <c r="I127" s="419"/>
      <c r="J127" s="26"/>
      <c r="K127" s="26"/>
      <c r="L127" s="384" t="str">
        <f>IF(E127=0,"",IF('Member Info'!F124&gt;$U$1,CONCATENATE("Joined with practice on ", TEXT('Member Info'!F124, "DD/MM/YYYY")),IF('Member Info'!N124&lt;&gt;"",IF('Member Info'!N124&lt;$T$1,CONCATENATE("Left Scheme on ", TEXT('Member Info'!N124, "DD/MM/YYYY")),IF(OR(G127="",G127=0),"Error Detected, No rate entered",IF(E127=0,"",IF(F127="","Error Detected, No Pensionable pay",IF(AS127=1,"No Part Time Status Entered",IF(AR127=1,"No Part Time Hours Entered",IF(ISERROR(AD127)," Unknown Values entered.",IF(V127+W127&lt;1,"Acceptable",IF(T127+U127=200, "No Contributions Entered", IF(M127="","Error Detected, Choose reason&gt;",IF(Z127="1",IF(V127=1,"Please Enter Deemed Pensionable Pay","Add Any Relevant Details Above"),"Please Give Details Above"))))))))))),IF(OR(G127="",G127=0),"Error Detected, No rate entered",IF(E127=0,"",IF(F127="","Error Detected, No Pensionable pay",IF(AS127=1,"No Part Time Status Entered",IF(AR127=1,"No Part Time Hours Entered",IF(ISERROR(AD127)," Unknown Values entered.",IF(V127+W127&lt;1,"Acceptable",IF(T127+U127=200, "No Contributions Entered", IF(M127="","Error Detected, Choose reason&gt;",IF(Z127="1",IF(V127=1,"Please Enter Deemed Pensionable Pay","Add relevant Details Above"),"Please give details Above")))))))))))))</f>
        <v/>
      </c>
      <c r="M127" s="260"/>
      <c r="N127" s="91"/>
      <c r="O127" s="91" t="str">
        <f t="shared" si="22"/>
        <v/>
      </c>
      <c r="P127" s="94">
        <f t="shared" si="23"/>
        <v>0</v>
      </c>
      <c r="Q127" s="94">
        <f t="shared" si="23"/>
        <v>0</v>
      </c>
      <c r="R127" s="218">
        <f>(ROUND((F127/100*'Member Info'!$W$2), 2))</f>
        <v>0</v>
      </c>
      <c r="S127" s="218" t="e">
        <f t="shared" si="24"/>
        <v>#VALUE!</v>
      </c>
      <c r="T127" s="218" t="str">
        <f t="shared" si="25"/>
        <v/>
      </c>
      <c r="U127" s="227" t="str">
        <f t="shared" si="26"/>
        <v/>
      </c>
      <c r="V127" s="228" t="str">
        <f t="shared" si="27"/>
        <v/>
      </c>
      <c r="W127" s="228" t="str">
        <f t="shared" si="28"/>
        <v/>
      </c>
      <c r="X127" s="222">
        <f t="shared" si="29"/>
        <v>0</v>
      </c>
      <c r="Y127" s="110">
        <f t="shared" si="30"/>
        <v>0</v>
      </c>
      <c r="Z127" s="235" t="str">
        <f t="shared" si="31"/>
        <v/>
      </c>
      <c r="AA127" s="240" t="b">
        <f t="shared" si="32"/>
        <v>0</v>
      </c>
      <c r="AB127" s="235">
        <f t="shared" si="33"/>
        <v>0</v>
      </c>
      <c r="AC127" s="235">
        <f>IF('Member Info'!N124="",1,"")</f>
        <v>1</v>
      </c>
      <c r="AD127" s="243" t="e">
        <f t="shared" si="34"/>
        <v>#VALUE!</v>
      </c>
      <c r="AE127" s="130" t="str">
        <f t="shared" si="21"/>
        <v/>
      </c>
      <c r="AF127" s="124">
        <f t="shared" si="35"/>
        <v>1</v>
      </c>
      <c r="AG127" s="124" t="str">
        <f>IF('Member Info'!N124&lt;&gt;"",IF(AND('Member Info'!N124&lt;=$U$1,'Member Info'!N124&gt;=$T$1),1,0),"")</f>
        <v/>
      </c>
      <c r="AI127" s="124" t="b">
        <f t="shared" si="36"/>
        <v>0</v>
      </c>
      <c r="AJ127" s="124">
        <f t="shared" si="37"/>
        <v>0</v>
      </c>
      <c r="AL127" s="124">
        <f t="shared" si="38"/>
        <v>0</v>
      </c>
      <c r="AM127" s="124">
        <f>IF('Member Info'!F124&gt;$T$1,1,0)</f>
        <v>0</v>
      </c>
      <c r="AN127" s="124" t="b">
        <f>IF(ISERROR(T127),ERROR.TYPE(#REF!)=ERROR.TYPE(T127),FALSE)</f>
        <v>0</v>
      </c>
      <c r="AO127" s="124" t="b">
        <f>IF(ISERROR(U127),ERROR.TYPE(#REF!)=ERROR.TYPE(U127),FALSE)</f>
        <v>0</v>
      </c>
      <c r="AP127" s="124">
        <f>IF('Member Info'!F124&gt;'GP1 April 25'!$U$1,1,0)</f>
        <v>0</v>
      </c>
      <c r="AQ127" s="124">
        <f t="shared" si="39"/>
        <v>0</v>
      </c>
      <c r="AR127" s="124">
        <f t="shared" si="40"/>
        <v>0</v>
      </c>
      <c r="AS127" s="124">
        <f t="shared" si="41"/>
        <v>1</v>
      </c>
    </row>
    <row r="128" spans="1:45" x14ac:dyDescent="0.25">
      <c r="A128" s="4">
        <v>97</v>
      </c>
      <c r="B128" s="164">
        <f>'Member Info'!D125</f>
        <v>0</v>
      </c>
      <c r="C128" s="164">
        <f>'Member Info'!E125</f>
        <v>0</v>
      </c>
      <c r="D128" s="164" t="str">
        <f>'Member Info'!G125</f>
        <v/>
      </c>
      <c r="E128" s="165">
        <f>'Member Info'!B125</f>
        <v>0</v>
      </c>
      <c r="F128" s="242"/>
      <c r="G128" s="166" t="str">
        <f>IF(E128=0,"",('Member Info'!K125+'Member Info'!L125))</f>
        <v/>
      </c>
      <c r="H128" s="419"/>
      <c r="I128" s="419"/>
      <c r="J128" s="26"/>
      <c r="K128" s="26"/>
      <c r="L128" s="384" t="str">
        <f>IF(E128=0,"",IF('Member Info'!F125&gt;$U$1,CONCATENATE("Joined with practice on ", TEXT('Member Info'!F125, "DD/MM/YYYY")),IF('Member Info'!N125&lt;&gt;"",IF('Member Info'!N125&lt;$T$1,CONCATENATE("Left Scheme on ", TEXT('Member Info'!N125, "DD/MM/YYYY")),IF(OR(G128="",G128=0),"Error Detected, No rate entered",IF(E128=0,"",IF(F128="","Error Detected, No Pensionable pay",IF(AS128=1,"No Part Time Status Entered",IF(AR128=1,"No Part Time Hours Entered",IF(ISERROR(AD128)," Unknown Values entered.",IF(V128+W128&lt;1,"Acceptable",IF(T128+U128=200, "No Contributions Entered", IF(M128="","Error Detected, Choose reason&gt;",IF(Z128="1",IF(V128=1,"Please Enter Deemed Pensionable Pay","Add Any Relevant Details Above"),"Please Give Details Above"))))))))))),IF(OR(G128="",G128=0),"Error Detected, No rate entered",IF(E128=0,"",IF(F128="","Error Detected, No Pensionable pay",IF(AS128=1,"No Part Time Status Entered",IF(AR128=1,"No Part Time Hours Entered",IF(ISERROR(AD128)," Unknown Values entered.",IF(V128+W128&lt;1,"Acceptable",IF(T128+U128=200, "No Contributions Entered", IF(M128="","Error Detected, Choose reason&gt;",IF(Z128="1",IF(V128=1,"Please Enter Deemed Pensionable Pay","Add relevant Details Above"),"Please give details Above")))))))))))))</f>
        <v/>
      </c>
      <c r="M128" s="260"/>
      <c r="N128" s="91"/>
      <c r="O128" s="91" t="str">
        <f t="shared" si="22"/>
        <v/>
      </c>
      <c r="P128" s="94">
        <f t="shared" si="23"/>
        <v>0</v>
      </c>
      <c r="Q128" s="94">
        <f t="shared" si="23"/>
        <v>0</v>
      </c>
      <c r="R128" s="218">
        <f>(ROUND((F128/100*'Member Info'!$W$2), 2))</f>
        <v>0</v>
      </c>
      <c r="S128" s="218" t="e">
        <f t="shared" si="24"/>
        <v>#VALUE!</v>
      </c>
      <c r="T128" s="218" t="str">
        <f t="shared" si="25"/>
        <v/>
      </c>
      <c r="U128" s="227" t="str">
        <f t="shared" si="26"/>
        <v/>
      </c>
      <c r="V128" s="228" t="str">
        <f t="shared" si="27"/>
        <v/>
      </c>
      <c r="W128" s="228" t="str">
        <f t="shared" si="28"/>
        <v/>
      </c>
      <c r="X128" s="222">
        <f t="shared" si="29"/>
        <v>0</v>
      </c>
      <c r="Y128" s="110">
        <f t="shared" si="30"/>
        <v>0</v>
      </c>
      <c r="Z128" s="235" t="str">
        <f t="shared" si="31"/>
        <v/>
      </c>
      <c r="AA128" s="240" t="b">
        <f t="shared" si="32"/>
        <v>0</v>
      </c>
      <c r="AB128" s="235">
        <f t="shared" si="33"/>
        <v>0</v>
      </c>
      <c r="AC128" s="235">
        <f>IF('Member Info'!N125="",1,"")</f>
        <v>1</v>
      </c>
      <c r="AD128" s="243" t="e">
        <f t="shared" si="34"/>
        <v>#VALUE!</v>
      </c>
      <c r="AE128" s="130" t="str">
        <f t="shared" si="21"/>
        <v/>
      </c>
      <c r="AF128" s="124">
        <f t="shared" si="35"/>
        <v>1</v>
      </c>
      <c r="AG128" s="124" t="str">
        <f>IF('Member Info'!N125&lt;&gt;"",IF(AND('Member Info'!N125&lt;=$U$1,'Member Info'!N125&gt;=$T$1),1,0),"")</f>
        <v/>
      </c>
      <c r="AI128" s="124" t="b">
        <f t="shared" si="36"/>
        <v>0</v>
      </c>
      <c r="AJ128" s="124">
        <f t="shared" si="37"/>
        <v>0</v>
      </c>
      <c r="AL128" s="124">
        <f t="shared" si="38"/>
        <v>0</v>
      </c>
      <c r="AM128" s="124">
        <f>IF('Member Info'!F125&gt;$T$1,1,0)</f>
        <v>0</v>
      </c>
      <c r="AN128" s="124" t="b">
        <f>IF(ISERROR(T128),ERROR.TYPE(#REF!)=ERROR.TYPE(T128),FALSE)</f>
        <v>0</v>
      </c>
      <c r="AO128" s="124" t="b">
        <f>IF(ISERROR(U128),ERROR.TYPE(#REF!)=ERROR.TYPE(U128),FALSE)</f>
        <v>0</v>
      </c>
      <c r="AP128" s="124">
        <f>IF('Member Info'!F125&gt;'GP1 April 25'!$U$1,1,0)</f>
        <v>0</v>
      </c>
      <c r="AQ128" s="124">
        <f t="shared" si="39"/>
        <v>0</v>
      </c>
      <c r="AR128" s="124">
        <f t="shared" si="40"/>
        <v>0</v>
      </c>
      <c r="AS128" s="124">
        <f t="shared" si="41"/>
        <v>1</v>
      </c>
    </row>
    <row r="129" spans="1:45" x14ac:dyDescent="0.25">
      <c r="A129" s="4">
        <v>98</v>
      </c>
      <c r="B129" s="164">
        <f>'Member Info'!D126</f>
        <v>0</v>
      </c>
      <c r="C129" s="164">
        <f>'Member Info'!E126</f>
        <v>0</v>
      </c>
      <c r="D129" s="164" t="str">
        <f>'Member Info'!G126</f>
        <v/>
      </c>
      <c r="E129" s="165">
        <f>'Member Info'!B126</f>
        <v>0</v>
      </c>
      <c r="F129" s="242"/>
      <c r="G129" s="166" t="str">
        <f>IF(E129=0,"",('Member Info'!K126+'Member Info'!L126))</f>
        <v/>
      </c>
      <c r="H129" s="419"/>
      <c r="I129" s="419"/>
      <c r="J129" s="26"/>
      <c r="K129" s="26"/>
      <c r="L129" s="384" t="str">
        <f>IF(E129=0,"",IF('Member Info'!F126&gt;$U$1,CONCATENATE("Joined with practice on ", TEXT('Member Info'!F126, "DD/MM/YYYY")),IF('Member Info'!N126&lt;&gt;"",IF('Member Info'!N126&lt;$T$1,CONCATENATE("Left Scheme on ", TEXT('Member Info'!N126, "DD/MM/YYYY")),IF(OR(G129="",G129=0),"Error Detected, No rate entered",IF(E129=0,"",IF(F129="","Error Detected, No Pensionable pay",IF(AS129=1,"No Part Time Status Entered",IF(AR129=1,"No Part Time Hours Entered",IF(ISERROR(AD129)," Unknown Values entered.",IF(V129+W129&lt;1,"Acceptable",IF(T129+U129=200, "No Contributions Entered", IF(M129="","Error Detected, Choose reason&gt;",IF(Z129="1",IF(V129=1,"Please Enter Deemed Pensionable Pay","Add Any Relevant Details Above"),"Please Give Details Above"))))))))))),IF(OR(G129="",G129=0),"Error Detected, No rate entered",IF(E129=0,"",IF(F129="","Error Detected, No Pensionable pay",IF(AS129=1,"No Part Time Status Entered",IF(AR129=1,"No Part Time Hours Entered",IF(ISERROR(AD129)," Unknown Values entered.",IF(V129+W129&lt;1,"Acceptable",IF(T129+U129=200, "No Contributions Entered", IF(M129="","Error Detected, Choose reason&gt;",IF(Z129="1",IF(V129=1,"Please Enter Deemed Pensionable Pay","Add relevant Details Above"),"Please give details Above")))))))))))))</f>
        <v/>
      </c>
      <c r="M129" s="260"/>
      <c r="N129" s="91"/>
      <c r="O129" s="91" t="str">
        <f t="shared" si="22"/>
        <v/>
      </c>
      <c r="P129" s="94">
        <f t="shared" si="23"/>
        <v>0</v>
      </c>
      <c r="Q129" s="94">
        <f t="shared" si="23"/>
        <v>0</v>
      </c>
      <c r="R129" s="218">
        <f>(ROUND((F129/100*'Member Info'!$W$2), 2))</f>
        <v>0</v>
      </c>
      <c r="S129" s="218" t="e">
        <f t="shared" si="24"/>
        <v>#VALUE!</v>
      </c>
      <c r="T129" s="218" t="str">
        <f t="shared" si="25"/>
        <v/>
      </c>
      <c r="U129" s="227" t="str">
        <f t="shared" si="26"/>
        <v/>
      </c>
      <c r="V129" s="228" t="str">
        <f t="shared" si="27"/>
        <v/>
      </c>
      <c r="W129" s="228" t="str">
        <f t="shared" si="28"/>
        <v/>
      </c>
      <c r="X129" s="222">
        <f t="shared" si="29"/>
        <v>0</v>
      </c>
      <c r="Y129" s="110">
        <f t="shared" si="30"/>
        <v>0</v>
      </c>
      <c r="Z129" s="235" t="str">
        <f t="shared" si="31"/>
        <v/>
      </c>
      <c r="AA129" s="240" t="b">
        <f t="shared" si="32"/>
        <v>0</v>
      </c>
      <c r="AB129" s="235">
        <f t="shared" si="33"/>
        <v>0</v>
      </c>
      <c r="AC129" s="235">
        <f>IF('Member Info'!N126="",1,"")</f>
        <v>1</v>
      </c>
      <c r="AD129" s="243" t="e">
        <f t="shared" si="34"/>
        <v>#VALUE!</v>
      </c>
      <c r="AE129" s="130" t="str">
        <f t="shared" si="21"/>
        <v/>
      </c>
      <c r="AF129" s="124">
        <f t="shared" si="35"/>
        <v>1</v>
      </c>
      <c r="AG129" s="124" t="str">
        <f>IF('Member Info'!N126&lt;&gt;"",IF(AND('Member Info'!N126&lt;=$U$1,'Member Info'!N126&gt;=$T$1),1,0),"")</f>
        <v/>
      </c>
      <c r="AI129" s="124" t="b">
        <f t="shared" si="36"/>
        <v>0</v>
      </c>
      <c r="AJ129" s="124">
        <f t="shared" si="37"/>
        <v>0</v>
      </c>
      <c r="AL129" s="124">
        <f t="shared" si="38"/>
        <v>0</v>
      </c>
      <c r="AM129" s="124">
        <f>IF('Member Info'!F126&gt;$T$1,1,0)</f>
        <v>0</v>
      </c>
      <c r="AN129" s="124" t="b">
        <f>IF(ISERROR(T129),ERROR.TYPE(#REF!)=ERROR.TYPE(T129),FALSE)</f>
        <v>0</v>
      </c>
      <c r="AO129" s="124" t="b">
        <f>IF(ISERROR(U129),ERROR.TYPE(#REF!)=ERROR.TYPE(U129),FALSE)</f>
        <v>0</v>
      </c>
      <c r="AP129" s="124">
        <f>IF('Member Info'!F126&gt;'GP1 April 25'!$U$1,1,0)</f>
        <v>0</v>
      </c>
      <c r="AQ129" s="124">
        <f t="shared" si="39"/>
        <v>0</v>
      </c>
      <c r="AR129" s="124">
        <f t="shared" si="40"/>
        <v>0</v>
      </c>
      <c r="AS129" s="124">
        <f t="shared" si="41"/>
        <v>1</v>
      </c>
    </row>
    <row r="130" spans="1:45" x14ac:dyDescent="0.25">
      <c r="A130" s="4">
        <v>99</v>
      </c>
      <c r="B130" s="164">
        <f>'Member Info'!D127</f>
        <v>0</v>
      </c>
      <c r="C130" s="164">
        <f>'Member Info'!E127</f>
        <v>0</v>
      </c>
      <c r="D130" s="164" t="str">
        <f>'Member Info'!G127</f>
        <v/>
      </c>
      <c r="E130" s="165">
        <f>'Member Info'!B127</f>
        <v>0</v>
      </c>
      <c r="F130" s="242"/>
      <c r="G130" s="166" t="str">
        <f>IF(E130=0,"",('Member Info'!K127+'Member Info'!L127))</f>
        <v/>
      </c>
      <c r="H130" s="419"/>
      <c r="I130" s="419"/>
      <c r="J130" s="26"/>
      <c r="K130" s="26"/>
      <c r="L130" s="384" t="str">
        <f>IF(E130=0,"",IF('Member Info'!F127&gt;$U$1,CONCATENATE("Joined with practice on ", TEXT('Member Info'!F127, "DD/MM/YYYY")),IF('Member Info'!N127&lt;&gt;"",IF('Member Info'!N127&lt;$T$1,CONCATENATE("Left Scheme on ", TEXT('Member Info'!N127, "DD/MM/YYYY")),IF(OR(G130="",G130=0),"Error Detected, No rate entered",IF(E130=0,"",IF(F130="","Error Detected, No Pensionable pay",IF(AS130=1,"No Part Time Status Entered",IF(AR130=1,"No Part Time Hours Entered",IF(ISERROR(AD130)," Unknown Values entered.",IF(V130+W130&lt;1,"Acceptable",IF(T130+U130=200, "No Contributions Entered", IF(M130="","Error Detected, Choose reason&gt;",IF(Z130="1",IF(V130=1,"Please Enter Deemed Pensionable Pay","Add Any Relevant Details Above"),"Please Give Details Above"))))))))))),IF(OR(G130="",G130=0),"Error Detected, No rate entered",IF(E130=0,"",IF(F130="","Error Detected, No Pensionable pay",IF(AS130=1,"No Part Time Status Entered",IF(AR130=1,"No Part Time Hours Entered",IF(ISERROR(AD130)," Unknown Values entered.",IF(V130+W130&lt;1,"Acceptable",IF(T130+U130=200, "No Contributions Entered", IF(M130="","Error Detected, Choose reason&gt;",IF(Z130="1",IF(V130=1,"Please Enter Deemed Pensionable Pay","Add relevant Details Above"),"Please give details Above")))))))))))))</f>
        <v/>
      </c>
      <c r="M130" s="260"/>
      <c r="N130" s="91"/>
      <c r="O130" s="91" t="str">
        <f t="shared" si="22"/>
        <v/>
      </c>
      <c r="P130" s="94">
        <f t="shared" si="23"/>
        <v>0</v>
      </c>
      <c r="Q130" s="94">
        <f t="shared" si="23"/>
        <v>0</v>
      </c>
      <c r="R130" s="218">
        <f>(ROUND((F130/100*'Member Info'!$W$2), 2))</f>
        <v>0</v>
      </c>
      <c r="S130" s="218" t="e">
        <f t="shared" si="24"/>
        <v>#VALUE!</v>
      </c>
      <c r="T130" s="218" t="str">
        <f t="shared" si="25"/>
        <v/>
      </c>
      <c r="U130" s="227" t="str">
        <f t="shared" si="26"/>
        <v/>
      </c>
      <c r="V130" s="228" t="str">
        <f t="shared" si="27"/>
        <v/>
      </c>
      <c r="W130" s="228" t="str">
        <f t="shared" si="28"/>
        <v/>
      </c>
      <c r="X130" s="222">
        <f t="shared" si="29"/>
        <v>0</v>
      </c>
      <c r="Y130" s="110">
        <f t="shared" si="30"/>
        <v>0</v>
      </c>
      <c r="Z130" s="235" t="str">
        <f t="shared" si="31"/>
        <v/>
      </c>
      <c r="AA130" s="240" t="b">
        <f t="shared" si="32"/>
        <v>0</v>
      </c>
      <c r="AB130" s="235">
        <f t="shared" si="33"/>
        <v>0</v>
      </c>
      <c r="AC130" s="235">
        <f>IF('Member Info'!N127="",1,"")</f>
        <v>1</v>
      </c>
      <c r="AD130" s="243" t="e">
        <f t="shared" si="34"/>
        <v>#VALUE!</v>
      </c>
      <c r="AE130" s="130" t="str">
        <f t="shared" si="21"/>
        <v/>
      </c>
      <c r="AF130" s="124">
        <f t="shared" si="35"/>
        <v>1</v>
      </c>
      <c r="AG130" s="124" t="str">
        <f>IF('Member Info'!N127&lt;&gt;"",IF(AND('Member Info'!N127&lt;=$U$1,'Member Info'!N127&gt;=$T$1),1,0),"")</f>
        <v/>
      </c>
      <c r="AI130" s="124" t="b">
        <f t="shared" si="36"/>
        <v>0</v>
      </c>
      <c r="AJ130" s="124">
        <f t="shared" si="37"/>
        <v>0</v>
      </c>
      <c r="AL130" s="124">
        <f t="shared" si="38"/>
        <v>0</v>
      </c>
      <c r="AM130" s="124">
        <f>IF('Member Info'!F127&gt;$T$1,1,0)</f>
        <v>0</v>
      </c>
      <c r="AN130" s="124" t="b">
        <f>IF(ISERROR(T130),ERROR.TYPE(#REF!)=ERROR.TYPE(T130),FALSE)</f>
        <v>0</v>
      </c>
      <c r="AO130" s="124" t="b">
        <f>IF(ISERROR(U130),ERROR.TYPE(#REF!)=ERROR.TYPE(U130),FALSE)</f>
        <v>0</v>
      </c>
      <c r="AP130" s="124">
        <f>IF('Member Info'!F127&gt;'GP1 April 25'!$U$1,1,0)</f>
        <v>0</v>
      </c>
      <c r="AQ130" s="124">
        <f t="shared" si="39"/>
        <v>0</v>
      </c>
      <c r="AR130" s="124">
        <f t="shared" si="40"/>
        <v>0</v>
      </c>
      <c r="AS130" s="124">
        <f t="shared" si="41"/>
        <v>1</v>
      </c>
    </row>
    <row r="131" spans="1:45" x14ac:dyDescent="0.25">
      <c r="A131" s="4">
        <v>100</v>
      </c>
      <c r="B131" s="164">
        <f>'Member Info'!D128</f>
        <v>0</v>
      </c>
      <c r="C131" s="164">
        <f>'Member Info'!E128</f>
        <v>0</v>
      </c>
      <c r="D131" s="164" t="str">
        <f>'Member Info'!G128</f>
        <v/>
      </c>
      <c r="E131" s="165">
        <f>'Member Info'!B128</f>
        <v>0</v>
      </c>
      <c r="F131" s="242"/>
      <c r="G131" s="166" t="str">
        <f>IF(E131=0,"",('Member Info'!K128+'Member Info'!L128))</f>
        <v/>
      </c>
      <c r="H131" s="419"/>
      <c r="I131" s="419"/>
      <c r="J131" s="26"/>
      <c r="K131" s="26"/>
      <c r="L131" s="384" t="str">
        <f>IF(E131=0,"",IF('Member Info'!F128&gt;$U$1,CONCATENATE("Joined with practice on ", TEXT('Member Info'!F128, "DD/MM/YYYY")),IF('Member Info'!N128&lt;&gt;"",IF('Member Info'!N128&lt;$T$1,CONCATENATE("Left Scheme on ", TEXT('Member Info'!N128, "DD/MM/YYYY")),IF(OR(G131="",G131=0),"Error Detected, No rate entered",IF(E131=0,"",IF(F131="","Error Detected, No Pensionable pay",IF(AS131=1,"No Part Time Status Entered",IF(AR131=1,"No Part Time Hours Entered",IF(ISERROR(AD131)," Unknown Values entered.",IF(V131+W131&lt;1,"Acceptable",IF(T131+U131=200, "No Contributions Entered", IF(M131="","Error Detected, Choose reason&gt;",IF(Z131="1",IF(V131=1,"Please Enter Deemed Pensionable Pay","Add Any Relevant Details Above"),"Please Give Details Above"))))))))))),IF(OR(G131="",G131=0),"Error Detected, No rate entered",IF(E131=0,"",IF(F131="","Error Detected, No Pensionable pay",IF(AS131=1,"No Part Time Status Entered",IF(AR131=1,"No Part Time Hours Entered",IF(ISERROR(AD131)," Unknown Values entered.",IF(V131+W131&lt;1,"Acceptable",IF(T131+U131=200, "No Contributions Entered", IF(M131="","Error Detected, Choose reason&gt;",IF(Z131="1",IF(V131=1,"Please Enter Deemed Pensionable Pay","Add relevant Details Above"),"Please give details Above")))))))))))))</f>
        <v/>
      </c>
      <c r="M131" s="260"/>
      <c r="N131" s="91"/>
      <c r="O131" s="91" t="str">
        <f t="shared" si="22"/>
        <v/>
      </c>
      <c r="P131" s="94">
        <f t="shared" si="23"/>
        <v>0</v>
      </c>
      <c r="Q131" s="94">
        <f t="shared" si="23"/>
        <v>0</v>
      </c>
      <c r="R131" s="218">
        <f>(ROUND((F131/100*'Member Info'!$W$2), 2))</f>
        <v>0</v>
      </c>
      <c r="S131" s="218" t="e">
        <f t="shared" si="24"/>
        <v>#VALUE!</v>
      </c>
      <c r="T131" s="218" t="str">
        <f t="shared" si="25"/>
        <v/>
      </c>
      <c r="U131" s="227" t="str">
        <f t="shared" si="26"/>
        <v/>
      </c>
      <c r="V131" s="228" t="str">
        <f t="shared" si="27"/>
        <v/>
      </c>
      <c r="W131" s="228" t="str">
        <f t="shared" si="28"/>
        <v/>
      </c>
      <c r="X131" s="222">
        <f t="shared" si="29"/>
        <v>0</v>
      </c>
      <c r="Y131" s="110">
        <f t="shared" si="30"/>
        <v>0</v>
      </c>
      <c r="Z131" s="235" t="str">
        <f t="shared" si="31"/>
        <v/>
      </c>
      <c r="AA131" s="240" t="b">
        <f t="shared" si="32"/>
        <v>0</v>
      </c>
      <c r="AB131" s="235">
        <f t="shared" si="33"/>
        <v>0</v>
      </c>
      <c r="AC131" s="235">
        <f>IF('Member Info'!N128="",1,"")</f>
        <v>1</v>
      </c>
      <c r="AD131" s="243" t="e">
        <f t="shared" si="34"/>
        <v>#VALUE!</v>
      </c>
      <c r="AE131" s="130" t="str">
        <f t="shared" si="21"/>
        <v/>
      </c>
      <c r="AF131" s="124">
        <f t="shared" si="35"/>
        <v>1</v>
      </c>
      <c r="AG131" s="124" t="str">
        <f>IF('Member Info'!N128&lt;&gt;"",IF(AND('Member Info'!N128&lt;=$U$1,'Member Info'!N128&gt;=$T$1),1,0),"")</f>
        <v/>
      </c>
      <c r="AI131" s="124" t="b">
        <f t="shared" si="36"/>
        <v>0</v>
      </c>
      <c r="AJ131" s="124">
        <f t="shared" si="37"/>
        <v>0</v>
      </c>
      <c r="AL131" s="124">
        <f t="shared" si="38"/>
        <v>0</v>
      </c>
      <c r="AM131" s="124">
        <f>IF('Member Info'!F128&gt;$T$1,1,0)</f>
        <v>0</v>
      </c>
      <c r="AN131" s="124" t="b">
        <f>IF(ISERROR(T131),ERROR.TYPE(#REF!)=ERROR.TYPE(T131),FALSE)</f>
        <v>0</v>
      </c>
      <c r="AO131" s="124" t="b">
        <f>IF(ISERROR(U131),ERROR.TYPE(#REF!)=ERROR.TYPE(U131),FALSE)</f>
        <v>0</v>
      </c>
      <c r="AP131" s="124">
        <f>IF('Member Info'!F128&gt;'GP1 April 25'!$U$1,1,0)</f>
        <v>0</v>
      </c>
      <c r="AQ131" s="124">
        <f t="shared" si="39"/>
        <v>0</v>
      </c>
      <c r="AR131" s="124">
        <f t="shared" si="40"/>
        <v>0</v>
      </c>
      <c r="AS131" s="124">
        <f t="shared" si="41"/>
        <v>1</v>
      </c>
    </row>
    <row r="132" spans="1:45" x14ac:dyDescent="0.25">
      <c r="A132" s="4">
        <v>101</v>
      </c>
      <c r="B132" s="164">
        <f>'Member Info'!D129</f>
        <v>0</v>
      </c>
      <c r="C132" s="164">
        <f>'Member Info'!E129</f>
        <v>0</v>
      </c>
      <c r="D132" s="164" t="str">
        <f>'Member Info'!G129</f>
        <v/>
      </c>
      <c r="E132" s="165">
        <f>'Member Info'!B129</f>
        <v>0</v>
      </c>
      <c r="F132" s="242"/>
      <c r="G132" s="166" t="str">
        <f>IF(E132=0,"",('Member Info'!K129+'Member Info'!L129))</f>
        <v/>
      </c>
      <c r="H132" s="419"/>
      <c r="I132" s="419"/>
      <c r="J132" s="26"/>
      <c r="K132" s="26"/>
      <c r="L132" s="384" t="str">
        <f>IF(E132=0,"",IF('Member Info'!F129&gt;$U$1,CONCATENATE("Joined with practice on ", TEXT('Member Info'!F129, "DD/MM/YYYY")),IF('Member Info'!N129&lt;&gt;"",IF('Member Info'!N129&lt;$T$1,CONCATENATE("Left Scheme on ", TEXT('Member Info'!N129, "DD/MM/YYYY")),IF(OR(G132="",G132=0),"Error Detected, No rate entered",IF(E132=0,"",IF(F132="","Error Detected, No Pensionable pay",IF(AS132=1,"No Part Time Status Entered",IF(AR132=1,"No Part Time Hours Entered",IF(ISERROR(AD132)," Unknown Values entered.",IF(V132+W132&lt;1,"Acceptable",IF(T132+U132=200, "No Contributions Entered", IF(M132="","Error Detected, Choose reason&gt;",IF(Z132="1",IF(V132=1,"Please Enter Deemed Pensionable Pay","Add Any Relevant Details Above"),"Please Give Details Above"))))))))))),IF(OR(G132="",G132=0),"Error Detected, No rate entered",IF(E132=0,"",IF(F132="","Error Detected, No Pensionable pay",IF(AS132=1,"No Part Time Status Entered",IF(AR132=1,"No Part Time Hours Entered",IF(ISERROR(AD132)," Unknown Values entered.",IF(V132+W132&lt;1,"Acceptable",IF(T132+U132=200, "No Contributions Entered", IF(M132="","Error Detected, Choose reason&gt;",IF(Z132="1",IF(V132=1,"Please Enter Deemed Pensionable Pay","Add relevant Details Above"),"Please give details Above")))))))))))))</f>
        <v/>
      </c>
      <c r="M132" s="260"/>
      <c r="N132" s="91"/>
      <c r="O132" s="91" t="str">
        <f t="shared" si="22"/>
        <v/>
      </c>
      <c r="P132" s="94">
        <f t="shared" si="23"/>
        <v>0</v>
      </c>
      <c r="Q132" s="94">
        <f t="shared" si="23"/>
        <v>0</v>
      </c>
      <c r="R132" s="218">
        <f>(ROUND((F132/100*'Member Info'!$W$2), 2))</f>
        <v>0</v>
      </c>
      <c r="S132" s="218" t="e">
        <f t="shared" si="24"/>
        <v>#VALUE!</v>
      </c>
      <c r="T132" s="218" t="str">
        <f t="shared" si="25"/>
        <v/>
      </c>
      <c r="U132" s="227" t="str">
        <f t="shared" si="26"/>
        <v/>
      </c>
      <c r="V132" s="228" t="str">
        <f t="shared" si="27"/>
        <v/>
      </c>
      <c r="W132" s="228" t="str">
        <f t="shared" si="28"/>
        <v/>
      </c>
      <c r="X132" s="222">
        <f t="shared" si="29"/>
        <v>0</v>
      </c>
      <c r="Y132" s="110">
        <f t="shared" si="30"/>
        <v>0</v>
      </c>
      <c r="Z132" s="235" t="str">
        <f t="shared" si="31"/>
        <v/>
      </c>
      <c r="AA132" s="240" t="b">
        <f t="shared" si="32"/>
        <v>0</v>
      </c>
      <c r="AB132" s="235">
        <f t="shared" si="33"/>
        <v>0</v>
      </c>
      <c r="AC132" s="235">
        <f>IF('Member Info'!N129="",1,"")</f>
        <v>1</v>
      </c>
      <c r="AD132" s="243" t="e">
        <f t="shared" si="34"/>
        <v>#VALUE!</v>
      </c>
      <c r="AE132" s="130" t="str">
        <f t="shared" si="21"/>
        <v/>
      </c>
      <c r="AF132" s="124">
        <f t="shared" si="35"/>
        <v>1</v>
      </c>
      <c r="AG132" s="124" t="str">
        <f>IF('Member Info'!N129&lt;&gt;"",IF(AND('Member Info'!N129&lt;=$U$1,'Member Info'!N129&gt;=$T$1),1,0),"")</f>
        <v/>
      </c>
      <c r="AI132" s="124" t="b">
        <f t="shared" si="36"/>
        <v>0</v>
      </c>
      <c r="AJ132" s="124">
        <f t="shared" si="37"/>
        <v>0</v>
      </c>
      <c r="AL132" s="124">
        <f t="shared" si="38"/>
        <v>0</v>
      </c>
      <c r="AM132" s="124">
        <f>IF('Member Info'!F129&gt;$T$1,1,0)</f>
        <v>0</v>
      </c>
      <c r="AN132" s="124" t="b">
        <f>IF(ISERROR(T132),ERROR.TYPE(#REF!)=ERROR.TYPE(T132),FALSE)</f>
        <v>0</v>
      </c>
      <c r="AO132" s="124" t="b">
        <f>IF(ISERROR(U132),ERROR.TYPE(#REF!)=ERROR.TYPE(U132),FALSE)</f>
        <v>0</v>
      </c>
      <c r="AP132" s="124">
        <f>IF('Member Info'!F129&gt;'GP1 April 25'!$U$1,1,0)</f>
        <v>0</v>
      </c>
      <c r="AQ132" s="124">
        <f t="shared" si="39"/>
        <v>0</v>
      </c>
      <c r="AR132" s="124">
        <f t="shared" si="40"/>
        <v>0</v>
      </c>
      <c r="AS132" s="124">
        <f t="shared" si="41"/>
        <v>1</v>
      </c>
    </row>
    <row r="133" spans="1:45" x14ac:dyDescent="0.25">
      <c r="A133" s="4">
        <v>102</v>
      </c>
      <c r="B133" s="164">
        <f>'Member Info'!D130</f>
        <v>0</v>
      </c>
      <c r="C133" s="164">
        <f>'Member Info'!E130</f>
        <v>0</v>
      </c>
      <c r="D133" s="164" t="str">
        <f>'Member Info'!G130</f>
        <v/>
      </c>
      <c r="E133" s="165">
        <f>'Member Info'!B130</f>
        <v>0</v>
      </c>
      <c r="F133" s="242"/>
      <c r="G133" s="166" t="str">
        <f>IF(E133=0,"",('Member Info'!K130+'Member Info'!L130))</f>
        <v/>
      </c>
      <c r="H133" s="419"/>
      <c r="I133" s="419"/>
      <c r="J133" s="26"/>
      <c r="K133" s="26"/>
      <c r="L133" s="384" t="str">
        <f>IF(E133=0,"",IF('Member Info'!F130&gt;$U$1,CONCATENATE("Joined with practice on ", TEXT('Member Info'!F130, "DD/MM/YYYY")),IF('Member Info'!N130&lt;&gt;"",IF('Member Info'!N130&lt;$T$1,CONCATENATE("Left Scheme on ", TEXT('Member Info'!N130, "DD/MM/YYYY")),IF(OR(G133="",G133=0),"Error Detected, No rate entered",IF(E133=0,"",IF(F133="","Error Detected, No Pensionable pay",IF(AS133=1,"No Part Time Status Entered",IF(AR133=1,"No Part Time Hours Entered",IF(ISERROR(AD133)," Unknown Values entered.",IF(V133+W133&lt;1,"Acceptable",IF(T133+U133=200, "No Contributions Entered", IF(M133="","Error Detected, Choose reason&gt;",IF(Z133="1",IF(V133=1,"Please Enter Deemed Pensionable Pay","Add Any Relevant Details Above"),"Please Give Details Above"))))))))))),IF(OR(G133="",G133=0),"Error Detected, No rate entered",IF(E133=0,"",IF(F133="","Error Detected, No Pensionable pay",IF(AS133=1,"No Part Time Status Entered",IF(AR133=1,"No Part Time Hours Entered",IF(ISERROR(AD133)," Unknown Values entered.",IF(V133+W133&lt;1,"Acceptable",IF(T133+U133=200, "No Contributions Entered", IF(M133="","Error Detected, Choose reason&gt;",IF(Z133="1",IF(V133=1,"Please Enter Deemed Pensionable Pay","Add relevant Details Above"),"Please give details Above")))))))))))))</f>
        <v/>
      </c>
      <c r="M133" s="260"/>
      <c r="N133" s="91"/>
      <c r="O133" s="91" t="str">
        <f t="shared" si="22"/>
        <v/>
      </c>
      <c r="P133" s="94">
        <f t="shared" si="23"/>
        <v>0</v>
      </c>
      <c r="Q133" s="94">
        <f t="shared" si="23"/>
        <v>0</v>
      </c>
      <c r="R133" s="218">
        <f>(ROUND((F133/100*'Member Info'!$W$2), 2))</f>
        <v>0</v>
      </c>
      <c r="S133" s="218" t="e">
        <f t="shared" si="24"/>
        <v>#VALUE!</v>
      </c>
      <c r="T133" s="218" t="str">
        <f t="shared" si="25"/>
        <v/>
      </c>
      <c r="U133" s="227" t="str">
        <f t="shared" si="26"/>
        <v/>
      </c>
      <c r="V133" s="228" t="str">
        <f t="shared" si="27"/>
        <v/>
      </c>
      <c r="W133" s="228" t="str">
        <f t="shared" si="28"/>
        <v/>
      </c>
      <c r="X133" s="222">
        <f t="shared" si="29"/>
        <v>0</v>
      </c>
      <c r="Y133" s="110">
        <f t="shared" si="30"/>
        <v>0</v>
      </c>
      <c r="Z133" s="235" t="str">
        <f t="shared" si="31"/>
        <v/>
      </c>
      <c r="AA133" s="240" t="b">
        <f t="shared" si="32"/>
        <v>0</v>
      </c>
      <c r="AB133" s="235">
        <f t="shared" si="33"/>
        <v>0</v>
      </c>
      <c r="AC133" s="235">
        <f>IF('Member Info'!N130="",1,"")</f>
        <v>1</v>
      </c>
      <c r="AD133" s="243" t="e">
        <f t="shared" si="34"/>
        <v>#VALUE!</v>
      </c>
      <c r="AE133" s="130" t="str">
        <f t="shared" si="21"/>
        <v/>
      </c>
      <c r="AF133" s="124">
        <f t="shared" si="35"/>
        <v>1</v>
      </c>
      <c r="AG133" s="124" t="str">
        <f>IF('Member Info'!N130&lt;&gt;"",IF(AND('Member Info'!N130&lt;=$U$1,'Member Info'!N130&gt;=$T$1),1,0),"")</f>
        <v/>
      </c>
      <c r="AI133" s="124" t="b">
        <f t="shared" si="36"/>
        <v>0</v>
      </c>
      <c r="AJ133" s="124">
        <f t="shared" si="37"/>
        <v>0</v>
      </c>
      <c r="AL133" s="124">
        <f t="shared" si="38"/>
        <v>0</v>
      </c>
      <c r="AM133" s="124">
        <f>IF('Member Info'!F130&gt;$T$1,1,0)</f>
        <v>0</v>
      </c>
      <c r="AN133" s="124" t="b">
        <f>IF(ISERROR(T133),ERROR.TYPE(#REF!)=ERROR.TYPE(T133),FALSE)</f>
        <v>0</v>
      </c>
      <c r="AO133" s="124" t="b">
        <f>IF(ISERROR(U133),ERROR.TYPE(#REF!)=ERROR.TYPE(U133),FALSE)</f>
        <v>0</v>
      </c>
      <c r="AP133" s="124">
        <f>IF('Member Info'!F130&gt;'GP1 April 25'!$U$1,1,0)</f>
        <v>0</v>
      </c>
      <c r="AQ133" s="124">
        <f t="shared" si="39"/>
        <v>0</v>
      </c>
      <c r="AR133" s="124">
        <f t="shared" si="40"/>
        <v>0</v>
      </c>
      <c r="AS133" s="124">
        <f t="shared" si="41"/>
        <v>1</v>
      </c>
    </row>
    <row r="134" spans="1:45" x14ac:dyDescent="0.25">
      <c r="A134" s="4">
        <v>103</v>
      </c>
      <c r="B134" s="164">
        <f>'Member Info'!D131</f>
        <v>0</v>
      </c>
      <c r="C134" s="164">
        <f>'Member Info'!E131</f>
        <v>0</v>
      </c>
      <c r="D134" s="164" t="str">
        <f>'Member Info'!G131</f>
        <v/>
      </c>
      <c r="E134" s="165">
        <f>'Member Info'!B131</f>
        <v>0</v>
      </c>
      <c r="F134" s="242"/>
      <c r="G134" s="166" t="str">
        <f>IF(E134=0,"",('Member Info'!K131+'Member Info'!L131))</f>
        <v/>
      </c>
      <c r="H134" s="419"/>
      <c r="I134" s="419"/>
      <c r="J134" s="26"/>
      <c r="K134" s="26"/>
      <c r="L134" s="384" t="str">
        <f>IF(E134=0,"",IF('Member Info'!F131&gt;$U$1,CONCATENATE("Joined with practice on ", TEXT('Member Info'!F131, "DD/MM/YYYY")),IF('Member Info'!N131&lt;&gt;"",IF('Member Info'!N131&lt;$T$1,CONCATENATE("Left Scheme on ", TEXT('Member Info'!N131, "DD/MM/YYYY")),IF(OR(G134="",G134=0),"Error Detected, No rate entered",IF(E134=0,"",IF(F134="","Error Detected, No Pensionable pay",IF(AS134=1,"No Part Time Status Entered",IF(AR134=1,"No Part Time Hours Entered",IF(ISERROR(AD134)," Unknown Values entered.",IF(V134+W134&lt;1,"Acceptable",IF(T134+U134=200, "No Contributions Entered", IF(M134="","Error Detected, Choose reason&gt;",IF(Z134="1",IF(V134=1,"Please Enter Deemed Pensionable Pay","Add Any Relevant Details Above"),"Please Give Details Above"))))))))))),IF(OR(G134="",G134=0),"Error Detected, No rate entered",IF(E134=0,"",IF(F134="","Error Detected, No Pensionable pay",IF(AS134=1,"No Part Time Status Entered",IF(AR134=1,"No Part Time Hours Entered",IF(ISERROR(AD134)," Unknown Values entered.",IF(V134+W134&lt;1,"Acceptable",IF(T134+U134=200, "No Contributions Entered", IF(M134="","Error Detected, Choose reason&gt;",IF(Z134="1",IF(V134=1,"Please Enter Deemed Pensionable Pay","Add relevant Details Above"),"Please give details Above")))))))))))))</f>
        <v/>
      </c>
      <c r="M134" s="260"/>
      <c r="N134" s="91"/>
      <c r="O134" s="91" t="str">
        <f t="shared" si="22"/>
        <v/>
      </c>
      <c r="P134" s="94">
        <f t="shared" si="23"/>
        <v>0</v>
      </c>
      <c r="Q134" s="94">
        <f t="shared" si="23"/>
        <v>0</v>
      </c>
      <c r="R134" s="218">
        <f>(ROUND((F134/100*'Member Info'!$W$2), 2))</f>
        <v>0</v>
      </c>
      <c r="S134" s="218" t="e">
        <f t="shared" si="24"/>
        <v>#VALUE!</v>
      </c>
      <c r="T134" s="218" t="str">
        <f t="shared" si="25"/>
        <v/>
      </c>
      <c r="U134" s="227" t="str">
        <f t="shared" si="26"/>
        <v/>
      </c>
      <c r="V134" s="228" t="str">
        <f t="shared" si="27"/>
        <v/>
      </c>
      <c r="W134" s="228" t="str">
        <f t="shared" si="28"/>
        <v/>
      </c>
      <c r="X134" s="222">
        <f t="shared" si="29"/>
        <v>0</v>
      </c>
      <c r="Y134" s="110">
        <f t="shared" si="30"/>
        <v>0</v>
      </c>
      <c r="Z134" s="235" t="str">
        <f t="shared" si="31"/>
        <v/>
      </c>
      <c r="AA134" s="240" t="b">
        <f t="shared" si="32"/>
        <v>0</v>
      </c>
      <c r="AB134" s="235">
        <f t="shared" si="33"/>
        <v>0</v>
      </c>
      <c r="AC134" s="235">
        <f>IF('Member Info'!N131="",1,"")</f>
        <v>1</v>
      </c>
      <c r="AD134" s="243" t="e">
        <f t="shared" si="34"/>
        <v>#VALUE!</v>
      </c>
      <c r="AE134" s="130" t="str">
        <f t="shared" si="21"/>
        <v/>
      </c>
      <c r="AF134" s="124">
        <f t="shared" si="35"/>
        <v>1</v>
      </c>
      <c r="AG134" s="124" t="str">
        <f>IF('Member Info'!N131&lt;&gt;"",IF(AND('Member Info'!N131&lt;=$U$1,'Member Info'!N131&gt;=$T$1),1,0),"")</f>
        <v/>
      </c>
      <c r="AI134" s="124" t="b">
        <f t="shared" si="36"/>
        <v>0</v>
      </c>
      <c r="AJ134" s="124">
        <f t="shared" si="37"/>
        <v>0</v>
      </c>
      <c r="AL134" s="124">
        <f t="shared" si="38"/>
        <v>0</v>
      </c>
      <c r="AM134" s="124">
        <f>IF('Member Info'!F131&gt;$T$1,1,0)</f>
        <v>0</v>
      </c>
      <c r="AN134" s="124" t="b">
        <f>IF(ISERROR(T134),ERROR.TYPE(#REF!)=ERROR.TYPE(T134),FALSE)</f>
        <v>0</v>
      </c>
      <c r="AO134" s="124" t="b">
        <f>IF(ISERROR(U134),ERROR.TYPE(#REF!)=ERROR.TYPE(U134),FALSE)</f>
        <v>0</v>
      </c>
      <c r="AP134" s="124">
        <f>IF('Member Info'!F131&gt;'GP1 April 25'!$U$1,1,0)</f>
        <v>0</v>
      </c>
      <c r="AQ134" s="124">
        <f t="shared" si="39"/>
        <v>0</v>
      </c>
      <c r="AR134" s="124">
        <f t="shared" si="40"/>
        <v>0</v>
      </c>
      <c r="AS134" s="124">
        <f t="shared" si="41"/>
        <v>1</v>
      </c>
    </row>
    <row r="135" spans="1:45" x14ac:dyDescent="0.25">
      <c r="A135" s="4">
        <v>104</v>
      </c>
      <c r="B135" s="164">
        <f>'Member Info'!D132</f>
        <v>0</v>
      </c>
      <c r="C135" s="164">
        <f>'Member Info'!E132</f>
        <v>0</v>
      </c>
      <c r="D135" s="164" t="str">
        <f>'Member Info'!G132</f>
        <v/>
      </c>
      <c r="E135" s="165">
        <f>'Member Info'!B132</f>
        <v>0</v>
      </c>
      <c r="F135" s="242"/>
      <c r="G135" s="166" t="str">
        <f>IF(E135=0,"",('Member Info'!K132+'Member Info'!L132))</f>
        <v/>
      </c>
      <c r="H135" s="419"/>
      <c r="I135" s="419"/>
      <c r="J135" s="26"/>
      <c r="K135" s="26"/>
      <c r="L135" s="384" t="str">
        <f>IF(E135=0,"",IF('Member Info'!F132&gt;$U$1,CONCATENATE("Joined with practice on ", TEXT('Member Info'!F132, "DD/MM/YYYY")),IF('Member Info'!N132&lt;&gt;"",IF('Member Info'!N132&lt;$T$1,CONCATENATE("Left Scheme on ", TEXT('Member Info'!N132, "DD/MM/YYYY")),IF(OR(G135="",G135=0),"Error Detected, No rate entered",IF(E135=0,"",IF(F135="","Error Detected, No Pensionable pay",IF(AS135=1,"No Part Time Status Entered",IF(AR135=1,"No Part Time Hours Entered",IF(ISERROR(AD135)," Unknown Values entered.",IF(V135+W135&lt;1,"Acceptable",IF(T135+U135=200, "No Contributions Entered", IF(M135="","Error Detected, Choose reason&gt;",IF(Z135="1",IF(V135=1,"Please Enter Deemed Pensionable Pay","Add Any Relevant Details Above"),"Please Give Details Above"))))))))))),IF(OR(G135="",G135=0),"Error Detected, No rate entered",IF(E135=0,"",IF(F135="","Error Detected, No Pensionable pay",IF(AS135=1,"No Part Time Status Entered",IF(AR135=1,"No Part Time Hours Entered",IF(ISERROR(AD135)," Unknown Values entered.",IF(V135+W135&lt;1,"Acceptable",IF(T135+U135=200, "No Contributions Entered", IF(M135="","Error Detected, Choose reason&gt;",IF(Z135="1",IF(V135=1,"Please Enter Deemed Pensionable Pay","Add relevant Details Above"),"Please give details Above")))))))))))))</f>
        <v/>
      </c>
      <c r="M135" s="260"/>
      <c r="N135" s="91"/>
      <c r="O135" s="91" t="str">
        <f t="shared" si="22"/>
        <v/>
      </c>
      <c r="P135" s="94">
        <f t="shared" si="23"/>
        <v>0</v>
      </c>
      <c r="Q135" s="94">
        <f t="shared" si="23"/>
        <v>0</v>
      </c>
      <c r="R135" s="218">
        <f>(ROUND((F135/100*'Member Info'!$W$2), 2))</f>
        <v>0</v>
      </c>
      <c r="S135" s="218" t="e">
        <f t="shared" si="24"/>
        <v>#VALUE!</v>
      </c>
      <c r="T135" s="218" t="str">
        <f t="shared" si="25"/>
        <v/>
      </c>
      <c r="U135" s="227" t="str">
        <f t="shared" si="26"/>
        <v/>
      </c>
      <c r="V135" s="228" t="str">
        <f t="shared" si="27"/>
        <v/>
      </c>
      <c r="W135" s="228" t="str">
        <f t="shared" si="28"/>
        <v/>
      </c>
      <c r="X135" s="222">
        <f t="shared" si="29"/>
        <v>0</v>
      </c>
      <c r="Y135" s="110">
        <f t="shared" si="30"/>
        <v>0</v>
      </c>
      <c r="Z135" s="235" t="str">
        <f t="shared" si="31"/>
        <v/>
      </c>
      <c r="AA135" s="240" t="b">
        <f t="shared" si="32"/>
        <v>0</v>
      </c>
      <c r="AB135" s="235">
        <f t="shared" si="33"/>
        <v>0</v>
      </c>
      <c r="AC135" s="235">
        <f>IF('Member Info'!N132="",1,"")</f>
        <v>1</v>
      </c>
      <c r="AD135" s="243" t="e">
        <f t="shared" si="34"/>
        <v>#VALUE!</v>
      </c>
      <c r="AE135" s="130" t="str">
        <f t="shared" si="21"/>
        <v/>
      </c>
      <c r="AF135" s="124">
        <f t="shared" si="35"/>
        <v>1</v>
      </c>
      <c r="AG135" s="124" t="str">
        <f>IF('Member Info'!N132&lt;&gt;"",IF(AND('Member Info'!N132&lt;=$U$1,'Member Info'!N132&gt;=$T$1),1,0),"")</f>
        <v/>
      </c>
      <c r="AI135" s="124" t="b">
        <f t="shared" si="36"/>
        <v>0</v>
      </c>
      <c r="AJ135" s="124">
        <f t="shared" si="37"/>
        <v>0</v>
      </c>
      <c r="AL135" s="124">
        <f t="shared" si="38"/>
        <v>0</v>
      </c>
      <c r="AM135" s="124">
        <f>IF('Member Info'!F132&gt;$T$1,1,0)</f>
        <v>0</v>
      </c>
      <c r="AN135" s="124" t="b">
        <f>IF(ISERROR(T135),ERROR.TYPE(#REF!)=ERROR.TYPE(T135),FALSE)</f>
        <v>0</v>
      </c>
      <c r="AO135" s="124" t="b">
        <f>IF(ISERROR(U135),ERROR.TYPE(#REF!)=ERROR.TYPE(U135),FALSE)</f>
        <v>0</v>
      </c>
      <c r="AP135" s="124">
        <f>IF('Member Info'!F132&gt;'GP1 April 25'!$U$1,1,0)</f>
        <v>0</v>
      </c>
      <c r="AQ135" s="124">
        <f t="shared" si="39"/>
        <v>0</v>
      </c>
      <c r="AR135" s="124">
        <f t="shared" si="40"/>
        <v>0</v>
      </c>
      <c r="AS135" s="124">
        <f t="shared" si="41"/>
        <v>1</v>
      </c>
    </row>
    <row r="136" spans="1:45" x14ac:dyDescent="0.25">
      <c r="A136" s="4">
        <v>105</v>
      </c>
      <c r="B136" s="164">
        <f>'Member Info'!D133</f>
        <v>0</v>
      </c>
      <c r="C136" s="164">
        <f>'Member Info'!E133</f>
        <v>0</v>
      </c>
      <c r="D136" s="164" t="str">
        <f>'Member Info'!G133</f>
        <v/>
      </c>
      <c r="E136" s="165">
        <f>'Member Info'!B133</f>
        <v>0</v>
      </c>
      <c r="F136" s="242"/>
      <c r="G136" s="166" t="str">
        <f>IF(E136=0,"",('Member Info'!K133+'Member Info'!L133))</f>
        <v/>
      </c>
      <c r="H136" s="419"/>
      <c r="I136" s="419"/>
      <c r="J136" s="26"/>
      <c r="K136" s="26"/>
      <c r="L136" s="384" t="str">
        <f>IF(E136=0,"",IF('Member Info'!F133&gt;$U$1,CONCATENATE("Joined with practice on ", TEXT('Member Info'!F133, "DD/MM/YYYY")),IF('Member Info'!N133&lt;&gt;"",IF('Member Info'!N133&lt;$T$1,CONCATENATE("Left Scheme on ", TEXT('Member Info'!N133, "DD/MM/YYYY")),IF(OR(G136="",G136=0),"Error Detected, No rate entered",IF(E136=0,"",IF(F136="","Error Detected, No Pensionable pay",IF(AS136=1,"No Part Time Status Entered",IF(AR136=1,"No Part Time Hours Entered",IF(ISERROR(AD136)," Unknown Values entered.",IF(V136+W136&lt;1,"Acceptable",IF(T136+U136=200, "No Contributions Entered", IF(M136="","Error Detected, Choose reason&gt;",IF(Z136="1",IF(V136=1,"Please Enter Deemed Pensionable Pay","Add Any Relevant Details Above"),"Please Give Details Above"))))))))))),IF(OR(G136="",G136=0),"Error Detected, No rate entered",IF(E136=0,"",IF(F136="","Error Detected, No Pensionable pay",IF(AS136=1,"No Part Time Status Entered",IF(AR136=1,"No Part Time Hours Entered",IF(ISERROR(AD136)," Unknown Values entered.",IF(V136+W136&lt;1,"Acceptable",IF(T136+U136=200, "No Contributions Entered", IF(M136="","Error Detected, Choose reason&gt;",IF(Z136="1",IF(V136=1,"Please Enter Deemed Pensionable Pay","Add relevant Details Above"),"Please give details Above")))))))))))))</f>
        <v/>
      </c>
      <c r="M136" s="260"/>
      <c r="N136" s="91"/>
      <c r="O136" s="91" t="str">
        <f t="shared" si="22"/>
        <v/>
      </c>
      <c r="P136" s="94">
        <f t="shared" si="23"/>
        <v>0</v>
      </c>
      <c r="Q136" s="94">
        <f t="shared" si="23"/>
        <v>0</v>
      </c>
      <c r="R136" s="218">
        <f>(ROUND((F136/100*'Member Info'!$W$2), 2))</f>
        <v>0</v>
      </c>
      <c r="S136" s="218" t="e">
        <f t="shared" si="24"/>
        <v>#VALUE!</v>
      </c>
      <c r="T136" s="218" t="str">
        <f t="shared" si="25"/>
        <v/>
      </c>
      <c r="U136" s="227" t="str">
        <f t="shared" si="26"/>
        <v/>
      </c>
      <c r="V136" s="228" t="str">
        <f t="shared" si="27"/>
        <v/>
      </c>
      <c r="W136" s="228" t="str">
        <f t="shared" si="28"/>
        <v/>
      </c>
      <c r="X136" s="222">
        <f t="shared" si="29"/>
        <v>0</v>
      </c>
      <c r="Y136" s="110">
        <f t="shared" si="30"/>
        <v>0</v>
      </c>
      <c r="Z136" s="235" t="str">
        <f t="shared" si="31"/>
        <v/>
      </c>
      <c r="AA136" s="240" t="b">
        <f t="shared" si="32"/>
        <v>0</v>
      </c>
      <c r="AB136" s="235">
        <f t="shared" si="33"/>
        <v>0</v>
      </c>
      <c r="AC136" s="235">
        <f>IF('Member Info'!N133="",1,"")</f>
        <v>1</v>
      </c>
      <c r="AD136" s="243" t="e">
        <f t="shared" si="34"/>
        <v>#VALUE!</v>
      </c>
      <c r="AE136" s="130" t="str">
        <f t="shared" si="21"/>
        <v/>
      </c>
      <c r="AF136" s="124">
        <f t="shared" si="35"/>
        <v>1</v>
      </c>
      <c r="AG136" s="124" t="str">
        <f>IF('Member Info'!N133&lt;&gt;"",IF(AND('Member Info'!N133&lt;=$U$1,'Member Info'!N133&gt;=$T$1),1,0),"")</f>
        <v/>
      </c>
      <c r="AI136" s="124" t="b">
        <f t="shared" si="36"/>
        <v>0</v>
      </c>
      <c r="AJ136" s="124">
        <f t="shared" si="37"/>
        <v>0</v>
      </c>
      <c r="AL136" s="124">
        <f t="shared" si="38"/>
        <v>0</v>
      </c>
      <c r="AM136" s="124">
        <f>IF('Member Info'!F133&gt;$T$1,1,0)</f>
        <v>0</v>
      </c>
      <c r="AN136" s="124" t="b">
        <f>IF(ISERROR(T136),ERROR.TYPE(#REF!)=ERROR.TYPE(T136),FALSE)</f>
        <v>0</v>
      </c>
      <c r="AO136" s="124" t="b">
        <f>IF(ISERROR(U136),ERROR.TYPE(#REF!)=ERROR.TYPE(U136),FALSE)</f>
        <v>0</v>
      </c>
      <c r="AP136" s="124">
        <f>IF('Member Info'!F133&gt;'GP1 April 25'!$U$1,1,0)</f>
        <v>0</v>
      </c>
      <c r="AQ136" s="124">
        <f t="shared" si="39"/>
        <v>0</v>
      </c>
      <c r="AR136" s="124">
        <f t="shared" si="40"/>
        <v>0</v>
      </c>
      <c r="AS136" s="124">
        <f t="shared" si="41"/>
        <v>1</v>
      </c>
    </row>
    <row r="137" spans="1:45" x14ac:dyDescent="0.25">
      <c r="A137" s="4">
        <v>106</v>
      </c>
      <c r="B137" s="164">
        <f>'Member Info'!D134</f>
        <v>0</v>
      </c>
      <c r="C137" s="164">
        <f>'Member Info'!E134</f>
        <v>0</v>
      </c>
      <c r="D137" s="164" t="str">
        <f>'Member Info'!G134</f>
        <v/>
      </c>
      <c r="E137" s="165">
        <f>'Member Info'!B134</f>
        <v>0</v>
      </c>
      <c r="F137" s="242"/>
      <c r="G137" s="166" t="str">
        <f>IF(E137=0,"",('Member Info'!K134+'Member Info'!L134))</f>
        <v/>
      </c>
      <c r="H137" s="419"/>
      <c r="I137" s="419"/>
      <c r="J137" s="26"/>
      <c r="K137" s="26"/>
      <c r="L137" s="384" t="str">
        <f>IF(E137=0,"",IF('Member Info'!F134&gt;$U$1,CONCATENATE("Joined with practice on ", TEXT('Member Info'!F134, "DD/MM/YYYY")),IF('Member Info'!N134&lt;&gt;"",IF('Member Info'!N134&lt;$T$1,CONCATENATE("Left Scheme on ", TEXT('Member Info'!N134, "DD/MM/YYYY")),IF(OR(G137="",G137=0),"Error Detected, No rate entered",IF(E137=0,"",IF(F137="","Error Detected, No Pensionable pay",IF(AS137=1,"No Part Time Status Entered",IF(AR137=1,"No Part Time Hours Entered",IF(ISERROR(AD137)," Unknown Values entered.",IF(V137+W137&lt;1,"Acceptable",IF(T137+U137=200, "No Contributions Entered", IF(M137="","Error Detected, Choose reason&gt;",IF(Z137="1",IF(V137=1,"Please Enter Deemed Pensionable Pay","Add Any Relevant Details Above"),"Please Give Details Above"))))))))))),IF(OR(G137="",G137=0),"Error Detected, No rate entered",IF(E137=0,"",IF(F137="","Error Detected, No Pensionable pay",IF(AS137=1,"No Part Time Status Entered",IF(AR137=1,"No Part Time Hours Entered",IF(ISERROR(AD137)," Unknown Values entered.",IF(V137+W137&lt;1,"Acceptable",IF(T137+U137=200, "No Contributions Entered", IF(M137="","Error Detected, Choose reason&gt;",IF(Z137="1",IF(V137=1,"Please Enter Deemed Pensionable Pay","Add relevant Details Above"),"Please give details Above")))))))))))))</f>
        <v/>
      </c>
      <c r="M137" s="260"/>
      <c r="N137" s="91"/>
      <c r="O137" s="91" t="str">
        <f t="shared" si="22"/>
        <v/>
      </c>
      <c r="P137" s="94">
        <f t="shared" si="23"/>
        <v>0</v>
      </c>
      <c r="Q137" s="94">
        <f t="shared" si="23"/>
        <v>0</v>
      </c>
      <c r="R137" s="218">
        <f>(ROUND((F137/100*'Member Info'!$W$2), 2))</f>
        <v>0</v>
      </c>
      <c r="S137" s="218" t="e">
        <f t="shared" si="24"/>
        <v>#VALUE!</v>
      </c>
      <c r="T137" s="218" t="str">
        <f t="shared" si="25"/>
        <v/>
      </c>
      <c r="U137" s="227" t="str">
        <f t="shared" si="26"/>
        <v/>
      </c>
      <c r="V137" s="228" t="str">
        <f t="shared" si="27"/>
        <v/>
      </c>
      <c r="W137" s="228" t="str">
        <f t="shared" si="28"/>
        <v/>
      </c>
      <c r="X137" s="222">
        <f t="shared" si="29"/>
        <v>0</v>
      </c>
      <c r="Y137" s="110">
        <f t="shared" si="30"/>
        <v>0</v>
      </c>
      <c r="Z137" s="235" t="str">
        <f t="shared" si="31"/>
        <v/>
      </c>
      <c r="AA137" s="240" t="b">
        <f t="shared" si="32"/>
        <v>0</v>
      </c>
      <c r="AB137" s="235">
        <f t="shared" si="33"/>
        <v>0</v>
      </c>
      <c r="AC137" s="235">
        <f>IF('Member Info'!N134="",1,"")</f>
        <v>1</v>
      </c>
      <c r="AD137" s="243" t="e">
        <f t="shared" si="34"/>
        <v>#VALUE!</v>
      </c>
      <c r="AE137" s="130" t="str">
        <f t="shared" si="21"/>
        <v/>
      </c>
      <c r="AF137" s="124">
        <f t="shared" si="35"/>
        <v>1</v>
      </c>
      <c r="AG137" s="124" t="str">
        <f>IF('Member Info'!N134&lt;&gt;"",IF(AND('Member Info'!N134&lt;=$U$1,'Member Info'!N134&gt;=$T$1),1,0),"")</f>
        <v/>
      </c>
      <c r="AI137" s="124" t="b">
        <f t="shared" si="36"/>
        <v>0</v>
      </c>
      <c r="AJ137" s="124">
        <f t="shared" si="37"/>
        <v>0</v>
      </c>
      <c r="AL137" s="124">
        <f t="shared" si="38"/>
        <v>0</v>
      </c>
      <c r="AM137" s="124">
        <f>IF('Member Info'!F134&gt;$T$1,1,0)</f>
        <v>0</v>
      </c>
      <c r="AN137" s="124" t="b">
        <f>IF(ISERROR(T137),ERROR.TYPE(#REF!)=ERROR.TYPE(T137),FALSE)</f>
        <v>0</v>
      </c>
      <c r="AO137" s="124" t="b">
        <f>IF(ISERROR(U137),ERROR.TYPE(#REF!)=ERROR.TYPE(U137),FALSE)</f>
        <v>0</v>
      </c>
      <c r="AP137" s="124">
        <f>IF('Member Info'!F134&gt;'GP1 April 25'!$U$1,1,0)</f>
        <v>0</v>
      </c>
      <c r="AQ137" s="124">
        <f t="shared" si="39"/>
        <v>0</v>
      </c>
      <c r="AR137" s="124">
        <f t="shared" si="40"/>
        <v>0</v>
      </c>
      <c r="AS137" s="124">
        <f t="shared" si="41"/>
        <v>1</v>
      </c>
    </row>
    <row r="138" spans="1:45" x14ac:dyDescent="0.25">
      <c r="A138" s="4">
        <v>107</v>
      </c>
      <c r="B138" s="164">
        <f>'Member Info'!D135</f>
        <v>0</v>
      </c>
      <c r="C138" s="164">
        <f>'Member Info'!E135</f>
        <v>0</v>
      </c>
      <c r="D138" s="164" t="str">
        <f>'Member Info'!G135</f>
        <v/>
      </c>
      <c r="E138" s="165">
        <f>'Member Info'!B135</f>
        <v>0</v>
      </c>
      <c r="F138" s="242"/>
      <c r="G138" s="166" t="str">
        <f>IF(E138=0,"",('Member Info'!K135+'Member Info'!L135))</f>
        <v/>
      </c>
      <c r="H138" s="419"/>
      <c r="I138" s="419"/>
      <c r="J138" s="26"/>
      <c r="K138" s="26"/>
      <c r="L138" s="384" t="str">
        <f>IF(E138=0,"",IF('Member Info'!F135&gt;$U$1,CONCATENATE("Joined with practice on ", TEXT('Member Info'!F135, "DD/MM/YYYY")),IF('Member Info'!N135&lt;&gt;"",IF('Member Info'!N135&lt;$T$1,CONCATENATE("Left Scheme on ", TEXT('Member Info'!N135, "DD/MM/YYYY")),IF(OR(G138="",G138=0),"Error Detected, No rate entered",IF(E138=0,"",IF(F138="","Error Detected, No Pensionable pay",IF(AS138=1,"No Part Time Status Entered",IF(AR138=1,"No Part Time Hours Entered",IF(ISERROR(AD138)," Unknown Values entered.",IF(V138+W138&lt;1,"Acceptable",IF(T138+U138=200, "No Contributions Entered", IF(M138="","Error Detected, Choose reason&gt;",IF(Z138="1",IF(V138=1,"Please Enter Deemed Pensionable Pay","Add Any Relevant Details Above"),"Please Give Details Above"))))))))))),IF(OR(G138="",G138=0),"Error Detected, No rate entered",IF(E138=0,"",IF(F138="","Error Detected, No Pensionable pay",IF(AS138=1,"No Part Time Status Entered",IF(AR138=1,"No Part Time Hours Entered",IF(ISERROR(AD138)," Unknown Values entered.",IF(V138+W138&lt;1,"Acceptable",IF(T138+U138=200, "No Contributions Entered", IF(M138="","Error Detected, Choose reason&gt;",IF(Z138="1",IF(V138=1,"Please Enter Deemed Pensionable Pay","Add relevant Details Above"),"Please give details Above")))))))))))))</f>
        <v/>
      </c>
      <c r="M138" s="260"/>
      <c r="N138" s="91"/>
      <c r="O138" s="91" t="str">
        <f t="shared" si="22"/>
        <v/>
      </c>
      <c r="P138" s="94">
        <f t="shared" si="23"/>
        <v>0</v>
      </c>
      <c r="Q138" s="94">
        <f t="shared" si="23"/>
        <v>0</v>
      </c>
      <c r="R138" s="218">
        <f>(ROUND((F138/100*'Member Info'!$W$2), 2))</f>
        <v>0</v>
      </c>
      <c r="S138" s="218" t="e">
        <f t="shared" si="24"/>
        <v>#VALUE!</v>
      </c>
      <c r="T138" s="218" t="str">
        <f t="shared" si="25"/>
        <v/>
      </c>
      <c r="U138" s="227" t="str">
        <f t="shared" si="26"/>
        <v/>
      </c>
      <c r="V138" s="228" t="str">
        <f t="shared" si="27"/>
        <v/>
      </c>
      <c r="W138" s="228" t="str">
        <f t="shared" si="28"/>
        <v/>
      </c>
      <c r="X138" s="222">
        <f t="shared" si="29"/>
        <v>0</v>
      </c>
      <c r="Y138" s="110">
        <f t="shared" si="30"/>
        <v>0</v>
      </c>
      <c r="Z138" s="235" t="str">
        <f t="shared" si="31"/>
        <v/>
      </c>
      <c r="AA138" s="240" t="b">
        <f t="shared" si="32"/>
        <v>0</v>
      </c>
      <c r="AB138" s="235">
        <f t="shared" si="33"/>
        <v>0</v>
      </c>
      <c r="AC138" s="235">
        <f>IF('Member Info'!N135="",1,"")</f>
        <v>1</v>
      </c>
      <c r="AD138" s="243" t="e">
        <f t="shared" si="34"/>
        <v>#VALUE!</v>
      </c>
      <c r="AE138" s="130" t="str">
        <f t="shared" si="21"/>
        <v/>
      </c>
      <c r="AF138" s="124">
        <f t="shared" si="35"/>
        <v>1</v>
      </c>
      <c r="AG138" s="124" t="str">
        <f>IF('Member Info'!N135&lt;&gt;"",IF(AND('Member Info'!N135&lt;=$U$1,'Member Info'!N135&gt;=$T$1),1,0),"")</f>
        <v/>
      </c>
      <c r="AI138" s="124" t="b">
        <f t="shared" si="36"/>
        <v>0</v>
      </c>
      <c r="AJ138" s="124">
        <f t="shared" si="37"/>
        <v>0</v>
      </c>
      <c r="AL138" s="124">
        <f t="shared" si="38"/>
        <v>0</v>
      </c>
      <c r="AM138" s="124">
        <f>IF('Member Info'!F135&gt;$T$1,1,0)</f>
        <v>0</v>
      </c>
      <c r="AN138" s="124" t="b">
        <f>IF(ISERROR(T138),ERROR.TYPE(#REF!)=ERROR.TYPE(T138),FALSE)</f>
        <v>0</v>
      </c>
      <c r="AO138" s="124" t="b">
        <f>IF(ISERROR(U138),ERROR.TYPE(#REF!)=ERROR.TYPE(U138),FALSE)</f>
        <v>0</v>
      </c>
      <c r="AP138" s="124">
        <f>IF('Member Info'!F135&gt;'GP1 April 25'!$U$1,1,0)</f>
        <v>0</v>
      </c>
      <c r="AQ138" s="124">
        <f t="shared" si="39"/>
        <v>0</v>
      </c>
      <c r="AR138" s="124">
        <f t="shared" si="40"/>
        <v>0</v>
      </c>
      <c r="AS138" s="124">
        <f t="shared" si="41"/>
        <v>1</v>
      </c>
    </row>
    <row r="139" spans="1:45" x14ac:dyDescent="0.25">
      <c r="A139" s="4">
        <v>108</v>
      </c>
      <c r="B139" s="164">
        <f>'Member Info'!D136</f>
        <v>0</v>
      </c>
      <c r="C139" s="164">
        <f>'Member Info'!E136</f>
        <v>0</v>
      </c>
      <c r="D139" s="164" t="str">
        <f>'Member Info'!G136</f>
        <v/>
      </c>
      <c r="E139" s="165">
        <f>'Member Info'!B136</f>
        <v>0</v>
      </c>
      <c r="F139" s="242"/>
      <c r="G139" s="166" t="str">
        <f>IF(E139=0,"",('Member Info'!K136+'Member Info'!L136))</f>
        <v/>
      </c>
      <c r="H139" s="419"/>
      <c r="I139" s="419"/>
      <c r="J139" s="26"/>
      <c r="K139" s="26"/>
      <c r="L139" s="384" t="str">
        <f>IF(E139=0,"",IF('Member Info'!F136&gt;$U$1,CONCATENATE("Joined with practice on ", TEXT('Member Info'!F136, "DD/MM/YYYY")),IF('Member Info'!N136&lt;&gt;"",IF('Member Info'!N136&lt;$T$1,CONCATENATE("Left Scheme on ", TEXT('Member Info'!N136, "DD/MM/YYYY")),IF(OR(G139="",G139=0),"Error Detected, No rate entered",IF(E139=0,"",IF(F139="","Error Detected, No Pensionable pay",IF(AS139=1,"No Part Time Status Entered",IF(AR139=1,"No Part Time Hours Entered",IF(ISERROR(AD139)," Unknown Values entered.",IF(V139+W139&lt;1,"Acceptable",IF(T139+U139=200, "No Contributions Entered", IF(M139="","Error Detected, Choose reason&gt;",IF(Z139="1",IF(V139=1,"Please Enter Deemed Pensionable Pay","Add Any Relevant Details Above"),"Please Give Details Above"))))))))))),IF(OR(G139="",G139=0),"Error Detected, No rate entered",IF(E139=0,"",IF(F139="","Error Detected, No Pensionable pay",IF(AS139=1,"No Part Time Status Entered",IF(AR139=1,"No Part Time Hours Entered",IF(ISERROR(AD139)," Unknown Values entered.",IF(V139+W139&lt;1,"Acceptable",IF(T139+U139=200, "No Contributions Entered", IF(M139="","Error Detected, Choose reason&gt;",IF(Z139="1",IF(V139=1,"Please Enter Deemed Pensionable Pay","Add relevant Details Above"),"Please give details Above")))))))))))))</f>
        <v/>
      </c>
      <c r="M139" s="260"/>
      <c r="N139" s="91"/>
      <c r="O139" s="91" t="str">
        <f t="shared" si="22"/>
        <v/>
      </c>
      <c r="P139" s="94">
        <f t="shared" si="23"/>
        <v>0</v>
      </c>
      <c r="Q139" s="94">
        <f t="shared" si="23"/>
        <v>0</v>
      </c>
      <c r="R139" s="218">
        <f>(ROUND((F139/100*'Member Info'!$W$2), 2))</f>
        <v>0</v>
      </c>
      <c r="S139" s="218" t="e">
        <f t="shared" si="24"/>
        <v>#VALUE!</v>
      </c>
      <c r="T139" s="218" t="str">
        <f t="shared" si="25"/>
        <v/>
      </c>
      <c r="U139" s="227" t="str">
        <f t="shared" si="26"/>
        <v/>
      </c>
      <c r="V139" s="228" t="str">
        <f t="shared" si="27"/>
        <v/>
      </c>
      <c r="W139" s="228" t="str">
        <f t="shared" si="28"/>
        <v/>
      </c>
      <c r="X139" s="222">
        <f t="shared" si="29"/>
        <v>0</v>
      </c>
      <c r="Y139" s="110">
        <f t="shared" si="30"/>
        <v>0</v>
      </c>
      <c r="Z139" s="235" t="str">
        <f t="shared" si="31"/>
        <v/>
      </c>
      <c r="AA139" s="240" t="b">
        <f t="shared" si="32"/>
        <v>0</v>
      </c>
      <c r="AB139" s="235">
        <f t="shared" si="33"/>
        <v>0</v>
      </c>
      <c r="AC139" s="235">
        <f>IF('Member Info'!N136="",1,"")</f>
        <v>1</v>
      </c>
      <c r="AD139" s="243" t="e">
        <f t="shared" si="34"/>
        <v>#VALUE!</v>
      </c>
      <c r="AE139" s="130" t="str">
        <f t="shared" si="21"/>
        <v/>
      </c>
      <c r="AF139" s="124">
        <f t="shared" si="35"/>
        <v>1</v>
      </c>
      <c r="AG139" s="124" t="str">
        <f>IF('Member Info'!N136&lt;&gt;"",IF(AND('Member Info'!N136&lt;=$U$1,'Member Info'!N136&gt;=$T$1),1,0),"")</f>
        <v/>
      </c>
      <c r="AI139" s="124" t="b">
        <f t="shared" si="36"/>
        <v>0</v>
      </c>
      <c r="AJ139" s="124">
        <f t="shared" si="37"/>
        <v>0</v>
      </c>
      <c r="AL139" s="124">
        <f t="shared" si="38"/>
        <v>0</v>
      </c>
      <c r="AM139" s="124">
        <f>IF('Member Info'!F136&gt;$T$1,1,0)</f>
        <v>0</v>
      </c>
      <c r="AN139" s="124" t="b">
        <f>IF(ISERROR(T139),ERROR.TYPE(#REF!)=ERROR.TYPE(T139),FALSE)</f>
        <v>0</v>
      </c>
      <c r="AO139" s="124" t="b">
        <f>IF(ISERROR(U139),ERROR.TYPE(#REF!)=ERROR.TYPE(U139),FALSE)</f>
        <v>0</v>
      </c>
      <c r="AP139" s="124">
        <f>IF('Member Info'!F136&gt;'GP1 April 25'!$U$1,1,0)</f>
        <v>0</v>
      </c>
      <c r="AQ139" s="124">
        <f t="shared" si="39"/>
        <v>0</v>
      </c>
      <c r="AR139" s="124">
        <f t="shared" si="40"/>
        <v>0</v>
      </c>
      <c r="AS139" s="124">
        <f t="shared" si="41"/>
        <v>1</v>
      </c>
    </row>
    <row r="140" spans="1:45" x14ac:dyDescent="0.25">
      <c r="A140" s="4">
        <v>109</v>
      </c>
      <c r="B140" s="164">
        <f>'Member Info'!D137</f>
        <v>0</v>
      </c>
      <c r="C140" s="164">
        <f>'Member Info'!E137</f>
        <v>0</v>
      </c>
      <c r="D140" s="164" t="str">
        <f>'Member Info'!G137</f>
        <v/>
      </c>
      <c r="E140" s="165">
        <f>'Member Info'!B137</f>
        <v>0</v>
      </c>
      <c r="F140" s="242"/>
      <c r="G140" s="166" t="str">
        <f>IF(E140=0,"",('Member Info'!K137+'Member Info'!L137))</f>
        <v/>
      </c>
      <c r="H140" s="419"/>
      <c r="I140" s="419"/>
      <c r="J140" s="26"/>
      <c r="K140" s="26"/>
      <c r="L140" s="384" t="str">
        <f>IF(E140=0,"",IF('Member Info'!F137&gt;$U$1,CONCATENATE("Joined with practice on ", TEXT('Member Info'!F137, "DD/MM/YYYY")),IF('Member Info'!N137&lt;&gt;"",IF('Member Info'!N137&lt;$T$1,CONCATENATE("Left Scheme on ", TEXT('Member Info'!N137, "DD/MM/YYYY")),IF(OR(G140="",G140=0),"Error Detected, No rate entered",IF(E140=0,"",IF(F140="","Error Detected, No Pensionable pay",IF(AS140=1,"No Part Time Status Entered",IF(AR140=1,"No Part Time Hours Entered",IF(ISERROR(AD140)," Unknown Values entered.",IF(V140+W140&lt;1,"Acceptable",IF(T140+U140=200, "No Contributions Entered", IF(M140="","Error Detected, Choose reason&gt;",IF(Z140="1",IF(V140=1,"Please Enter Deemed Pensionable Pay","Add Any Relevant Details Above"),"Please Give Details Above"))))))))))),IF(OR(G140="",G140=0),"Error Detected, No rate entered",IF(E140=0,"",IF(F140="","Error Detected, No Pensionable pay",IF(AS140=1,"No Part Time Status Entered",IF(AR140=1,"No Part Time Hours Entered",IF(ISERROR(AD140)," Unknown Values entered.",IF(V140+W140&lt;1,"Acceptable",IF(T140+U140=200, "No Contributions Entered", IF(M140="","Error Detected, Choose reason&gt;",IF(Z140="1",IF(V140=1,"Please Enter Deemed Pensionable Pay","Add relevant Details Above"),"Please give details Above")))))))))))))</f>
        <v/>
      </c>
      <c r="M140" s="260"/>
      <c r="N140" s="91"/>
      <c r="O140" s="91" t="str">
        <f t="shared" si="22"/>
        <v/>
      </c>
      <c r="P140" s="94">
        <f t="shared" si="23"/>
        <v>0</v>
      </c>
      <c r="Q140" s="94">
        <f t="shared" si="23"/>
        <v>0</v>
      </c>
      <c r="R140" s="218">
        <f>(ROUND((F140/100*'Member Info'!$W$2), 2))</f>
        <v>0</v>
      </c>
      <c r="S140" s="218" t="e">
        <f t="shared" si="24"/>
        <v>#VALUE!</v>
      </c>
      <c r="T140" s="218" t="str">
        <f t="shared" si="25"/>
        <v/>
      </c>
      <c r="U140" s="227" t="str">
        <f t="shared" si="26"/>
        <v/>
      </c>
      <c r="V140" s="228" t="str">
        <f t="shared" si="27"/>
        <v/>
      </c>
      <c r="W140" s="228" t="str">
        <f t="shared" si="28"/>
        <v/>
      </c>
      <c r="X140" s="222">
        <f t="shared" si="29"/>
        <v>0</v>
      </c>
      <c r="Y140" s="110">
        <f t="shared" si="30"/>
        <v>0</v>
      </c>
      <c r="Z140" s="235" t="str">
        <f t="shared" si="31"/>
        <v/>
      </c>
      <c r="AA140" s="240" t="b">
        <f t="shared" si="32"/>
        <v>0</v>
      </c>
      <c r="AB140" s="235">
        <f t="shared" si="33"/>
        <v>0</v>
      </c>
      <c r="AC140" s="235">
        <f>IF('Member Info'!N137="",1,"")</f>
        <v>1</v>
      </c>
      <c r="AD140" s="243" t="e">
        <f t="shared" si="34"/>
        <v>#VALUE!</v>
      </c>
      <c r="AE140" s="130" t="str">
        <f t="shared" si="21"/>
        <v/>
      </c>
      <c r="AF140" s="124">
        <f t="shared" si="35"/>
        <v>1</v>
      </c>
      <c r="AG140" s="124" t="str">
        <f>IF('Member Info'!N137&lt;&gt;"",IF(AND('Member Info'!N137&lt;=$U$1,'Member Info'!N137&gt;=$T$1),1,0),"")</f>
        <v/>
      </c>
      <c r="AI140" s="124" t="b">
        <f t="shared" si="36"/>
        <v>0</v>
      </c>
      <c r="AJ140" s="124">
        <f t="shared" si="37"/>
        <v>0</v>
      </c>
      <c r="AL140" s="124">
        <f t="shared" si="38"/>
        <v>0</v>
      </c>
      <c r="AM140" s="124">
        <f>IF('Member Info'!F137&gt;$T$1,1,0)</f>
        <v>0</v>
      </c>
      <c r="AN140" s="124" t="b">
        <f>IF(ISERROR(T140),ERROR.TYPE(#REF!)=ERROR.TYPE(T140),FALSE)</f>
        <v>0</v>
      </c>
      <c r="AO140" s="124" t="b">
        <f>IF(ISERROR(U140),ERROR.TYPE(#REF!)=ERROR.TYPE(U140),FALSE)</f>
        <v>0</v>
      </c>
      <c r="AP140" s="124">
        <f>IF('Member Info'!F137&gt;'GP1 April 25'!$U$1,1,0)</f>
        <v>0</v>
      </c>
      <c r="AQ140" s="124">
        <f t="shared" si="39"/>
        <v>0</v>
      </c>
      <c r="AR140" s="124">
        <f t="shared" si="40"/>
        <v>0</v>
      </c>
      <c r="AS140" s="124">
        <f t="shared" si="41"/>
        <v>1</v>
      </c>
    </row>
    <row r="141" spans="1:45" x14ac:dyDescent="0.25">
      <c r="A141" s="4">
        <v>110</v>
      </c>
      <c r="B141" s="164">
        <f>'Member Info'!D138</f>
        <v>0</v>
      </c>
      <c r="C141" s="164">
        <f>'Member Info'!E138</f>
        <v>0</v>
      </c>
      <c r="D141" s="164" t="str">
        <f>'Member Info'!G138</f>
        <v/>
      </c>
      <c r="E141" s="165">
        <f>'Member Info'!B138</f>
        <v>0</v>
      </c>
      <c r="F141" s="242"/>
      <c r="G141" s="166" t="str">
        <f>IF(E141=0,"",('Member Info'!K138+'Member Info'!L138))</f>
        <v/>
      </c>
      <c r="H141" s="419"/>
      <c r="I141" s="419"/>
      <c r="J141" s="26"/>
      <c r="K141" s="26"/>
      <c r="L141" s="384" t="str">
        <f>IF(E141=0,"",IF('Member Info'!F138&gt;$U$1,CONCATENATE("Joined with practice on ", TEXT('Member Info'!F138, "DD/MM/YYYY")),IF('Member Info'!N138&lt;&gt;"",IF('Member Info'!N138&lt;$T$1,CONCATENATE("Left Scheme on ", TEXT('Member Info'!N138, "DD/MM/YYYY")),IF(OR(G141="",G141=0),"Error Detected, No rate entered",IF(E141=0,"",IF(F141="","Error Detected, No Pensionable pay",IF(AS141=1,"No Part Time Status Entered",IF(AR141=1,"No Part Time Hours Entered",IF(ISERROR(AD141)," Unknown Values entered.",IF(V141+W141&lt;1,"Acceptable",IF(T141+U141=200, "No Contributions Entered", IF(M141="","Error Detected, Choose reason&gt;",IF(Z141="1",IF(V141=1,"Please Enter Deemed Pensionable Pay","Add Any Relevant Details Above"),"Please Give Details Above"))))))))))),IF(OR(G141="",G141=0),"Error Detected, No rate entered",IF(E141=0,"",IF(F141="","Error Detected, No Pensionable pay",IF(AS141=1,"No Part Time Status Entered",IF(AR141=1,"No Part Time Hours Entered",IF(ISERROR(AD141)," Unknown Values entered.",IF(V141+W141&lt;1,"Acceptable",IF(T141+U141=200, "No Contributions Entered", IF(M141="","Error Detected, Choose reason&gt;",IF(Z141="1",IF(V141=1,"Please Enter Deemed Pensionable Pay","Add relevant Details Above"),"Please give details Above")))))))))))))</f>
        <v/>
      </c>
      <c r="M141" s="260"/>
      <c r="N141" s="91"/>
      <c r="O141" s="91" t="str">
        <f t="shared" si="22"/>
        <v/>
      </c>
      <c r="P141" s="94">
        <f t="shared" si="23"/>
        <v>0</v>
      </c>
      <c r="Q141" s="94">
        <f t="shared" si="23"/>
        <v>0</v>
      </c>
      <c r="R141" s="218">
        <f>(ROUND((F141/100*'Member Info'!$W$2), 2))</f>
        <v>0</v>
      </c>
      <c r="S141" s="218" t="e">
        <f t="shared" si="24"/>
        <v>#VALUE!</v>
      </c>
      <c r="T141" s="218" t="str">
        <f t="shared" si="25"/>
        <v/>
      </c>
      <c r="U141" s="227" t="str">
        <f t="shared" si="26"/>
        <v/>
      </c>
      <c r="V141" s="228" t="str">
        <f t="shared" si="27"/>
        <v/>
      </c>
      <c r="W141" s="228" t="str">
        <f t="shared" si="28"/>
        <v/>
      </c>
      <c r="X141" s="222">
        <f t="shared" si="29"/>
        <v>0</v>
      </c>
      <c r="Y141" s="110">
        <f t="shared" si="30"/>
        <v>0</v>
      </c>
      <c r="Z141" s="235" t="str">
        <f t="shared" si="31"/>
        <v/>
      </c>
      <c r="AA141" s="240" t="b">
        <f t="shared" si="32"/>
        <v>0</v>
      </c>
      <c r="AB141" s="235">
        <f t="shared" si="33"/>
        <v>0</v>
      </c>
      <c r="AC141" s="235">
        <f>IF('Member Info'!N138="",1,"")</f>
        <v>1</v>
      </c>
      <c r="AD141" s="243" t="e">
        <f t="shared" si="34"/>
        <v>#VALUE!</v>
      </c>
      <c r="AE141" s="130" t="str">
        <f t="shared" si="21"/>
        <v/>
      </c>
      <c r="AF141" s="124">
        <f t="shared" si="35"/>
        <v>1</v>
      </c>
      <c r="AG141" s="124" t="str">
        <f>IF('Member Info'!N138&lt;&gt;"",IF(AND('Member Info'!N138&lt;=$U$1,'Member Info'!N138&gt;=$T$1),1,0),"")</f>
        <v/>
      </c>
      <c r="AI141" s="124" t="b">
        <f t="shared" si="36"/>
        <v>0</v>
      </c>
      <c r="AJ141" s="124">
        <f t="shared" si="37"/>
        <v>0</v>
      </c>
      <c r="AL141" s="124">
        <f t="shared" si="38"/>
        <v>0</v>
      </c>
      <c r="AM141" s="124">
        <f>IF('Member Info'!F138&gt;$T$1,1,0)</f>
        <v>0</v>
      </c>
      <c r="AN141" s="124" t="b">
        <f>IF(ISERROR(T141),ERROR.TYPE(#REF!)=ERROR.TYPE(T141),FALSE)</f>
        <v>0</v>
      </c>
      <c r="AO141" s="124" t="b">
        <f>IF(ISERROR(U141),ERROR.TYPE(#REF!)=ERROR.TYPE(U141),FALSE)</f>
        <v>0</v>
      </c>
      <c r="AP141" s="124">
        <f>IF('Member Info'!F138&gt;'GP1 April 25'!$U$1,1,0)</f>
        <v>0</v>
      </c>
      <c r="AQ141" s="124">
        <f t="shared" si="39"/>
        <v>0</v>
      </c>
      <c r="AR141" s="124">
        <f t="shared" si="40"/>
        <v>0</v>
      </c>
      <c r="AS141" s="124">
        <f t="shared" si="41"/>
        <v>1</v>
      </c>
    </row>
    <row r="142" spans="1:45" x14ac:dyDescent="0.25">
      <c r="A142" s="4">
        <v>111</v>
      </c>
      <c r="B142" s="164">
        <f>'Member Info'!D139</f>
        <v>0</v>
      </c>
      <c r="C142" s="164">
        <f>'Member Info'!E139</f>
        <v>0</v>
      </c>
      <c r="D142" s="164" t="str">
        <f>'Member Info'!G139</f>
        <v/>
      </c>
      <c r="E142" s="165">
        <f>'Member Info'!B139</f>
        <v>0</v>
      </c>
      <c r="F142" s="242"/>
      <c r="G142" s="166" t="str">
        <f>IF(E142=0,"",('Member Info'!K139+'Member Info'!L139))</f>
        <v/>
      </c>
      <c r="H142" s="419"/>
      <c r="I142" s="419"/>
      <c r="J142" s="26"/>
      <c r="K142" s="26"/>
      <c r="L142" s="384" t="str">
        <f>IF(E142=0,"",IF('Member Info'!F139&gt;$U$1,CONCATENATE("Joined with practice on ", TEXT('Member Info'!F139, "DD/MM/YYYY")),IF('Member Info'!N139&lt;&gt;"",IF('Member Info'!N139&lt;$T$1,CONCATENATE("Left Scheme on ", TEXT('Member Info'!N139, "DD/MM/YYYY")),IF(OR(G142="",G142=0),"Error Detected, No rate entered",IF(E142=0,"",IF(F142="","Error Detected, No Pensionable pay",IF(AS142=1,"No Part Time Status Entered",IF(AR142=1,"No Part Time Hours Entered",IF(ISERROR(AD142)," Unknown Values entered.",IF(V142+W142&lt;1,"Acceptable",IF(T142+U142=200, "No Contributions Entered", IF(M142="","Error Detected, Choose reason&gt;",IF(Z142="1",IF(V142=1,"Please Enter Deemed Pensionable Pay","Add Any Relevant Details Above"),"Please Give Details Above"))))))))))),IF(OR(G142="",G142=0),"Error Detected, No rate entered",IF(E142=0,"",IF(F142="","Error Detected, No Pensionable pay",IF(AS142=1,"No Part Time Status Entered",IF(AR142=1,"No Part Time Hours Entered",IF(ISERROR(AD142)," Unknown Values entered.",IF(V142+W142&lt;1,"Acceptable",IF(T142+U142=200, "No Contributions Entered", IF(M142="","Error Detected, Choose reason&gt;",IF(Z142="1",IF(V142=1,"Please Enter Deemed Pensionable Pay","Add relevant Details Above"),"Please give details Above")))))))))))))</f>
        <v/>
      </c>
      <c r="M142" s="260"/>
      <c r="N142" s="91"/>
      <c r="O142" s="91" t="str">
        <f t="shared" si="22"/>
        <v/>
      </c>
      <c r="P142" s="94">
        <f t="shared" si="23"/>
        <v>0</v>
      </c>
      <c r="Q142" s="94">
        <f t="shared" si="23"/>
        <v>0</v>
      </c>
      <c r="R142" s="218">
        <f>(ROUND((F142/100*'Member Info'!$W$2), 2))</f>
        <v>0</v>
      </c>
      <c r="S142" s="218" t="e">
        <f t="shared" si="24"/>
        <v>#VALUE!</v>
      </c>
      <c r="T142" s="218" t="str">
        <f t="shared" si="25"/>
        <v/>
      </c>
      <c r="U142" s="227" t="str">
        <f t="shared" si="26"/>
        <v/>
      </c>
      <c r="V142" s="228" t="str">
        <f t="shared" si="27"/>
        <v/>
      </c>
      <c r="W142" s="228" t="str">
        <f t="shared" si="28"/>
        <v/>
      </c>
      <c r="X142" s="222">
        <f t="shared" si="29"/>
        <v>0</v>
      </c>
      <c r="Y142" s="110">
        <f t="shared" si="30"/>
        <v>0</v>
      </c>
      <c r="Z142" s="235" t="str">
        <f t="shared" si="31"/>
        <v/>
      </c>
      <c r="AA142" s="240" t="b">
        <f t="shared" si="32"/>
        <v>0</v>
      </c>
      <c r="AB142" s="235">
        <f t="shared" si="33"/>
        <v>0</v>
      </c>
      <c r="AC142" s="235">
        <f>IF('Member Info'!N139="",1,"")</f>
        <v>1</v>
      </c>
      <c r="AD142" s="243" t="e">
        <f t="shared" si="34"/>
        <v>#VALUE!</v>
      </c>
      <c r="AE142" s="130" t="str">
        <f t="shared" si="21"/>
        <v/>
      </c>
      <c r="AF142" s="124">
        <f t="shared" si="35"/>
        <v>1</v>
      </c>
      <c r="AG142" s="124" t="str">
        <f>IF('Member Info'!N139&lt;&gt;"",IF(AND('Member Info'!N139&lt;=$U$1,'Member Info'!N139&gt;=$T$1),1,0),"")</f>
        <v/>
      </c>
      <c r="AI142" s="124" t="b">
        <f t="shared" si="36"/>
        <v>0</v>
      </c>
      <c r="AJ142" s="124">
        <f t="shared" si="37"/>
        <v>0</v>
      </c>
      <c r="AL142" s="124">
        <f t="shared" si="38"/>
        <v>0</v>
      </c>
      <c r="AM142" s="124">
        <f>IF('Member Info'!F139&gt;$T$1,1,0)</f>
        <v>0</v>
      </c>
      <c r="AN142" s="124" t="b">
        <f>IF(ISERROR(T142),ERROR.TYPE(#REF!)=ERROR.TYPE(T142),FALSE)</f>
        <v>0</v>
      </c>
      <c r="AO142" s="124" t="b">
        <f>IF(ISERROR(U142),ERROR.TYPE(#REF!)=ERROR.TYPE(U142),FALSE)</f>
        <v>0</v>
      </c>
      <c r="AP142" s="124">
        <f>IF('Member Info'!F139&gt;'GP1 April 25'!$U$1,1,0)</f>
        <v>0</v>
      </c>
      <c r="AQ142" s="124">
        <f t="shared" si="39"/>
        <v>0</v>
      </c>
      <c r="AR142" s="124">
        <f t="shared" si="40"/>
        <v>0</v>
      </c>
      <c r="AS142" s="124">
        <f t="shared" si="41"/>
        <v>1</v>
      </c>
    </row>
    <row r="143" spans="1:45" x14ac:dyDescent="0.25">
      <c r="A143" s="4">
        <v>112</v>
      </c>
      <c r="B143" s="164">
        <f>'Member Info'!D140</f>
        <v>0</v>
      </c>
      <c r="C143" s="164">
        <f>'Member Info'!E140</f>
        <v>0</v>
      </c>
      <c r="D143" s="164" t="str">
        <f>'Member Info'!G140</f>
        <v/>
      </c>
      <c r="E143" s="165">
        <f>'Member Info'!B140</f>
        <v>0</v>
      </c>
      <c r="F143" s="242"/>
      <c r="G143" s="166" t="str">
        <f>IF(E143=0,"",('Member Info'!K140+'Member Info'!L140))</f>
        <v/>
      </c>
      <c r="H143" s="419"/>
      <c r="I143" s="419"/>
      <c r="J143" s="26"/>
      <c r="K143" s="26"/>
      <c r="L143" s="384" t="str">
        <f>IF(E143=0,"",IF('Member Info'!F140&gt;$U$1,CONCATENATE("Joined with practice on ", TEXT('Member Info'!F140, "DD/MM/YYYY")),IF('Member Info'!N140&lt;&gt;"",IF('Member Info'!N140&lt;$T$1,CONCATENATE("Left Scheme on ", TEXT('Member Info'!N140, "DD/MM/YYYY")),IF(OR(G143="",G143=0),"Error Detected, No rate entered",IF(E143=0,"",IF(F143="","Error Detected, No Pensionable pay",IF(AS143=1,"No Part Time Status Entered",IF(AR143=1,"No Part Time Hours Entered",IF(ISERROR(AD143)," Unknown Values entered.",IF(V143+W143&lt;1,"Acceptable",IF(T143+U143=200, "No Contributions Entered", IF(M143="","Error Detected, Choose reason&gt;",IF(Z143="1",IF(V143=1,"Please Enter Deemed Pensionable Pay","Add Any Relevant Details Above"),"Please Give Details Above"))))))))))),IF(OR(G143="",G143=0),"Error Detected, No rate entered",IF(E143=0,"",IF(F143="","Error Detected, No Pensionable pay",IF(AS143=1,"No Part Time Status Entered",IF(AR143=1,"No Part Time Hours Entered",IF(ISERROR(AD143)," Unknown Values entered.",IF(V143+W143&lt;1,"Acceptable",IF(T143+U143=200, "No Contributions Entered", IF(M143="","Error Detected, Choose reason&gt;",IF(Z143="1",IF(V143=1,"Please Enter Deemed Pensionable Pay","Add relevant Details Above"),"Please give details Above")))))))))))))</f>
        <v/>
      </c>
      <c r="M143" s="260"/>
      <c r="N143" s="91"/>
      <c r="O143" s="91" t="str">
        <f t="shared" si="22"/>
        <v/>
      </c>
      <c r="P143" s="94">
        <f t="shared" si="23"/>
        <v>0</v>
      </c>
      <c r="Q143" s="94">
        <f t="shared" si="23"/>
        <v>0</v>
      </c>
      <c r="R143" s="218">
        <f>(ROUND((F143/100*'Member Info'!$W$2), 2))</f>
        <v>0</v>
      </c>
      <c r="S143" s="218" t="e">
        <f t="shared" si="24"/>
        <v>#VALUE!</v>
      </c>
      <c r="T143" s="218" t="str">
        <f t="shared" si="25"/>
        <v/>
      </c>
      <c r="U143" s="227" t="str">
        <f t="shared" si="26"/>
        <v/>
      </c>
      <c r="V143" s="228" t="str">
        <f t="shared" si="27"/>
        <v/>
      </c>
      <c r="W143" s="228" t="str">
        <f t="shared" si="28"/>
        <v/>
      </c>
      <c r="X143" s="222">
        <f t="shared" si="29"/>
        <v>0</v>
      </c>
      <c r="Y143" s="110">
        <f t="shared" si="30"/>
        <v>0</v>
      </c>
      <c r="Z143" s="235" t="str">
        <f t="shared" si="31"/>
        <v/>
      </c>
      <c r="AA143" s="240" t="b">
        <f t="shared" si="32"/>
        <v>0</v>
      </c>
      <c r="AB143" s="235">
        <f t="shared" si="33"/>
        <v>0</v>
      </c>
      <c r="AC143" s="235">
        <f>IF('Member Info'!N140="",1,"")</f>
        <v>1</v>
      </c>
      <c r="AD143" s="243" t="e">
        <f t="shared" si="34"/>
        <v>#VALUE!</v>
      </c>
      <c r="AE143" s="130" t="str">
        <f t="shared" si="21"/>
        <v/>
      </c>
      <c r="AF143" s="124">
        <f t="shared" si="35"/>
        <v>1</v>
      </c>
      <c r="AG143" s="124" t="str">
        <f>IF('Member Info'!N140&lt;&gt;"",IF(AND('Member Info'!N140&lt;=$U$1,'Member Info'!N140&gt;=$T$1),1,0),"")</f>
        <v/>
      </c>
      <c r="AI143" s="124" t="b">
        <f t="shared" si="36"/>
        <v>0</v>
      </c>
      <c r="AJ143" s="124">
        <f t="shared" si="37"/>
        <v>0</v>
      </c>
      <c r="AL143" s="124">
        <f t="shared" si="38"/>
        <v>0</v>
      </c>
      <c r="AM143" s="124">
        <f>IF('Member Info'!F140&gt;$T$1,1,0)</f>
        <v>0</v>
      </c>
      <c r="AN143" s="124" t="b">
        <f>IF(ISERROR(T143),ERROR.TYPE(#REF!)=ERROR.TYPE(T143),FALSE)</f>
        <v>0</v>
      </c>
      <c r="AO143" s="124" t="b">
        <f>IF(ISERROR(U143),ERROR.TYPE(#REF!)=ERROR.TYPE(U143),FALSE)</f>
        <v>0</v>
      </c>
      <c r="AP143" s="124">
        <f>IF('Member Info'!F140&gt;'GP1 April 25'!$U$1,1,0)</f>
        <v>0</v>
      </c>
      <c r="AQ143" s="124">
        <f t="shared" si="39"/>
        <v>0</v>
      </c>
      <c r="AR143" s="124">
        <f t="shared" si="40"/>
        <v>0</v>
      </c>
      <c r="AS143" s="124">
        <f t="shared" si="41"/>
        <v>1</v>
      </c>
    </row>
    <row r="144" spans="1:45" x14ac:dyDescent="0.25">
      <c r="A144" s="4">
        <v>113</v>
      </c>
      <c r="B144" s="164">
        <f>'Member Info'!D141</f>
        <v>0</v>
      </c>
      <c r="C144" s="164">
        <f>'Member Info'!E141</f>
        <v>0</v>
      </c>
      <c r="D144" s="164" t="str">
        <f>'Member Info'!G141</f>
        <v/>
      </c>
      <c r="E144" s="165">
        <f>'Member Info'!B141</f>
        <v>0</v>
      </c>
      <c r="F144" s="242"/>
      <c r="G144" s="166" t="str">
        <f>IF(E144=0,"",('Member Info'!K141+'Member Info'!L141))</f>
        <v/>
      </c>
      <c r="H144" s="419"/>
      <c r="I144" s="419"/>
      <c r="J144" s="26"/>
      <c r="K144" s="26"/>
      <c r="L144" s="384" t="str">
        <f>IF(E144=0,"",IF('Member Info'!F141&gt;$U$1,CONCATENATE("Joined with practice on ", TEXT('Member Info'!F141, "DD/MM/YYYY")),IF('Member Info'!N141&lt;&gt;"",IF('Member Info'!N141&lt;$T$1,CONCATENATE("Left Scheme on ", TEXT('Member Info'!N141, "DD/MM/YYYY")),IF(OR(G144="",G144=0),"Error Detected, No rate entered",IF(E144=0,"",IF(F144="","Error Detected, No Pensionable pay",IF(AS144=1,"No Part Time Status Entered",IF(AR144=1,"No Part Time Hours Entered",IF(ISERROR(AD144)," Unknown Values entered.",IF(V144+W144&lt;1,"Acceptable",IF(T144+U144=200, "No Contributions Entered", IF(M144="","Error Detected, Choose reason&gt;",IF(Z144="1",IF(V144=1,"Please Enter Deemed Pensionable Pay","Add Any Relevant Details Above"),"Please Give Details Above"))))))))))),IF(OR(G144="",G144=0),"Error Detected, No rate entered",IF(E144=0,"",IF(F144="","Error Detected, No Pensionable pay",IF(AS144=1,"No Part Time Status Entered",IF(AR144=1,"No Part Time Hours Entered",IF(ISERROR(AD144)," Unknown Values entered.",IF(V144+W144&lt;1,"Acceptable",IF(T144+U144=200, "No Contributions Entered", IF(M144="","Error Detected, Choose reason&gt;",IF(Z144="1",IF(V144=1,"Please Enter Deemed Pensionable Pay","Add relevant Details Above"),"Please give details Above")))))))))))))</f>
        <v/>
      </c>
      <c r="M144" s="260"/>
      <c r="N144" s="91"/>
      <c r="O144" s="91" t="str">
        <f t="shared" si="22"/>
        <v/>
      </c>
      <c r="P144" s="94">
        <f t="shared" si="23"/>
        <v>0</v>
      </c>
      <c r="Q144" s="94">
        <f t="shared" si="23"/>
        <v>0</v>
      </c>
      <c r="R144" s="218">
        <f>(ROUND((F144/100*'Member Info'!$W$2), 2))</f>
        <v>0</v>
      </c>
      <c r="S144" s="218" t="e">
        <f t="shared" si="24"/>
        <v>#VALUE!</v>
      </c>
      <c r="T144" s="218" t="str">
        <f t="shared" si="25"/>
        <v/>
      </c>
      <c r="U144" s="227" t="str">
        <f t="shared" si="26"/>
        <v/>
      </c>
      <c r="V144" s="228" t="str">
        <f t="shared" si="27"/>
        <v/>
      </c>
      <c r="W144" s="228" t="str">
        <f t="shared" si="28"/>
        <v/>
      </c>
      <c r="X144" s="222">
        <f t="shared" si="29"/>
        <v>0</v>
      </c>
      <c r="Y144" s="110">
        <f t="shared" si="30"/>
        <v>0</v>
      </c>
      <c r="Z144" s="235" t="str">
        <f t="shared" si="31"/>
        <v/>
      </c>
      <c r="AA144" s="240" t="b">
        <f t="shared" si="32"/>
        <v>0</v>
      </c>
      <c r="AB144" s="235">
        <f t="shared" si="33"/>
        <v>0</v>
      </c>
      <c r="AC144" s="235">
        <f>IF('Member Info'!N141="",1,"")</f>
        <v>1</v>
      </c>
      <c r="AD144" s="243" t="e">
        <f t="shared" si="34"/>
        <v>#VALUE!</v>
      </c>
      <c r="AE144" s="130" t="str">
        <f t="shared" si="21"/>
        <v/>
      </c>
      <c r="AF144" s="124">
        <f t="shared" si="35"/>
        <v>1</v>
      </c>
      <c r="AG144" s="124" t="str">
        <f>IF('Member Info'!N141&lt;&gt;"",IF(AND('Member Info'!N141&lt;=$U$1,'Member Info'!N141&gt;=$T$1),1,0),"")</f>
        <v/>
      </c>
      <c r="AI144" s="124" t="b">
        <f t="shared" si="36"/>
        <v>0</v>
      </c>
      <c r="AJ144" s="124">
        <f t="shared" si="37"/>
        <v>0</v>
      </c>
      <c r="AL144" s="124">
        <f t="shared" si="38"/>
        <v>0</v>
      </c>
      <c r="AM144" s="124">
        <f>IF('Member Info'!F141&gt;$T$1,1,0)</f>
        <v>0</v>
      </c>
      <c r="AN144" s="124" t="b">
        <f>IF(ISERROR(T144),ERROR.TYPE(#REF!)=ERROR.TYPE(T144),FALSE)</f>
        <v>0</v>
      </c>
      <c r="AO144" s="124" t="b">
        <f>IF(ISERROR(U144),ERROR.TYPE(#REF!)=ERROR.TYPE(U144),FALSE)</f>
        <v>0</v>
      </c>
      <c r="AP144" s="124">
        <f>IF('Member Info'!F141&gt;'GP1 April 25'!$U$1,1,0)</f>
        <v>0</v>
      </c>
      <c r="AQ144" s="124">
        <f t="shared" si="39"/>
        <v>0</v>
      </c>
      <c r="AR144" s="124">
        <f t="shared" si="40"/>
        <v>0</v>
      </c>
      <c r="AS144" s="124">
        <f t="shared" si="41"/>
        <v>1</v>
      </c>
    </row>
    <row r="145" spans="1:45" x14ac:dyDescent="0.25">
      <c r="A145" s="4">
        <v>114</v>
      </c>
      <c r="B145" s="164">
        <f>'Member Info'!D142</f>
        <v>0</v>
      </c>
      <c r="C145" s="164">
        <f>'Member Info'!E142</f>
        <v>0</v>
      </c>
      <c r="D145" s="164" t="str">
        <f>'Member Info'!G142</f>
        <v/>
      </c>
      <c r="E145" s="165">
        <f>'Member Info'!B142</f>
        <v>0</v>
      </c>
      <c r="F145" s="242"/>
      <c r="G145" s="166" t="str">
        <f>IF(E145=0,"",('Member Info'!K142+'Member Info'!L142))</f>
        <v/>
      </c>
      <c r="H145" s="419"/>
      <c r="I145" s="419"/>
      <c r="J145" s="26"/>
      <c r="K145" s="26"/>
      <c r="L145" s="384" t="str">
        <f>IF(E145=0,"",IF('Member Info'!F142&gt;$U$1,CONCATENATE("Joined with practice on ", TEXT('Member Info'!F142, "DD/MM/YYYY")),IF('Member Info'!N142&lt;&gt;"",IF('Member Info'!N142&lt;$T$1,CONCATENATE("Left Scheme on ", TEXT('Member Info'!N142, "DD/MM/YYYY")),IF(OR(G145="",G145=0),"Error Detected, No rate entered",IF(E145=0,"",IF(F145="","Error Detected, No Pensionable pay",IF(AS145=1,"No Part Time Status Entered",IF(AR145=1,"No Part Time Hours Entered",IF(ISERROR(AD145)," Unknown Values entered.",IF(V145+W145&lt;1,"Acceptable",IF(T145+U145=200, "No Contributions Entered", IF(M145="","Error Detected, Choose reason&gt;",IF(Z145="1",IF(V145=1,"Please Enter Deemed Pensionable Pay","Add Any Relevant Details Above"),"Please Give Details Above"))))))))))),IF(OR(G145="",G145=0),"Error Detected, No rate entered",IF(E145=0,"",IF(F145="","Error Detected, No Pensionable pay",IF(AS145=1,"No Part Time Status Entered",IF(AR145=1,"No Part Time Hours Entered",IF(ISERROR(AD145)," Unknown Values entered.",IF(V145+W145&lt;1,"Acceptable",IF(T145+U145=200, "No Contributions Entered", IF(M145="","Error Detected, Choose reason&gt;",IF(Z145="1",IF(V145=1,"Please Enter Deemed Pensionable Pay","Add relevant Details Above"),"Please give details Above")))))))))))))</f>
        <v/>
      </c>
      <c r="M145" s="260"/>
      <c r="N145" s="91"/>
      <c r="O145" s="91" t="str">
        <f t="shared" si="22"/>
        <v/>
      </c>
      <c r="P145" s="94">
        <f t="shared" si="23"/>
        <v>0</v>
      </c>
      <c r="Q145" s="94">
        <f t="shared" si="23"/>
        <v>0</v>
      </c>
      <c r="R145" s="218">
        <f>(ROUND((F145/100*'Member Info'!$W$2), 2))</f>
        <v>0</v>
      </c>
      <c r="S145" s="218" t="e">
        <f t="shared" si="24"/>
        <v>#VALUE!</v>
      </c>
      <c r="T145" s="218" t="str">
        <f t="shared" si="25"/>
        <v/>
      </c>
      <c r="U145" s="227" t="str">
        <f t="shared" si="26"/>
        <v/>
      </c>
      <c r="V145" s="228" t="str">
        <f t="shared" si="27"/>
        <v/>
      </c>
      <c r="W145" s="228" t="str">
        <f t="shared" si="28"/>
        <v/>
      </c>
      <c r="X145" s="222">
        <f t="shared" si="29"/>
        <v>0</v>
      </c>
      <c r="Y145" s="110">
        <f t="shared" si="30"/>
        <v>0</v>
      </c>
      <c r="Z145" s="235" t="str">
        <f t="shared" si="31"/>
        <v/>
      </c>
      <c r="AA145" s="240" t="b">
        <f t="shared" si="32"/>
        <v>0</v>
      </c>
      <c r="AB145" s="235">
        <f t="shared" si="33"/>
        <v>0</v>
      </c>
      <c r="AC145" s="235">
        <f>IF('Member Info'!N142="",1,"")</f>
        <v>1</v>
      </c>
      <c r="AD145" s="243" t="e">
        <f t="shared" si="34"/>
        <v>#VALUE!</v>
      </c>
      <c r="AE145" s="130" t="str">
        <f t="shared" si="21"/>
        <v/>
      </c>
      <c r="AF145" s="124">
        <f t="shared" si="35"/>
        <v>1</v>
      </c>
      <c r="AG145" s="124" t="str">
        <f>IF('Member Info'!N142&lt;&gt;"",IF(AND('Member Info'!N142&lt;=$U$1,'Member Info'!N142&gt;=$T$1),1,0),"")</f>
        <v/>
      </c>
      <c r="AI145" s="124" t="b">
        <f t="shared" si="36"/>
        <v>0</v>
      </c>
      <c r="AJ145" s="124">
        <f t="shared" si="37"/>
        <v>0</v>
      </c>
      <c r="AL145" s="124">
        <f t="shared" si="38"/>
        <v>0</v>
      </c>
      <c r="AM145" s="124">
        <f>IF('Member Info'!F142&gt;$T$1,1,0)</f>
        <v>0</v>
      </c>
      <c r="AN145" s="124" t="b">
        <f>IF(ISERROR(T145),ERROR.TYPE(#REF!)=ERROR.TYPE(T145),FALSE)</f>
        <v>0</v>
      </c>
      <c r="AO145" s="124" t="b">
        <f>IF(ISERROR(U145),ERROR.TYPE(#REF!)=ERROR.TYPE(U145),FALSE)</f>
        <v>0</v>
      </c>
      <c r="AP145" s="124">
        <f>IF('Member Info'!F142&gt;'GP1 April 25'!$U$1,1,0)</f>
        <v>0</v>
      </c>
      <c r="AQ145" s="124">
        <f t="shared" si="39"/>
        <v>0</v>
      </c>
      <c r="AR145" s="124">
        <f t="shared" si="40"/>
        <v>0</v>
      </c>
      <c r="AS145" s="124">
        <f t="shared" si="41"/>
        <v>1</v>
      </c>
    </row>
    <row r="146" spans="1:45" x14ac:dyDescent="0.25">
      <c r="A146" s="4">
        <v>115</v>
      </c>
      <c r="B146" s="164">
        <f>'Member Info'!D143</f>
        <v>0</v>
      </c>
      <c r="C146" s="164">
        <f>'Member Info'!E143</f>
        <v>0</v>
      </c>
      <c r="D146" s="164" t="str">
        <f>'Member Info'!G143</f>
        <v/>
      </c>
      <c r="E146" s="165">
        <f>'Member Info'!B143</f>
        <v>0</v>
      </c>
      <c r="F146" s="242"/>
      <c r="G146" s="166" t="str">
        <f>IF(E146=0,"",('Member Info'!K143+'Member Info'!L143))</f>
        <v/>
      </c>
      <c r="H146" s="419"/>
      <c r="I146" s="419"/>
      <c r="J146" s="26"/>
      <c r="K146" s="26"/>
      <c r="L146" s="384" t="str">
        <f>IF(E146=0,"",IF('Member Info'!F143&gt;$U$1,CONCATENATE("Joined with practice on ", TEXT('Member Info'!F143, "DD/MM/YYYY")),IF('Member Info'!N143&lt;&gt;"",IF('Member Info'!N143&lt;$T$1,CONCATENATE("Left Scheme on ", TEXT('Member Info'!N143, "DD/MM/YYYY")),IF(OR(G146="",G146=0),"Error Detected, No rate entered",IF(E146=0,"",IF(F146="","Error Detected, No Pensionable pay",IF(AS146=1,"No Part Time Status Entered",IF(AR146=1,"No Part Time Hours Entered",IF(ISERROR(AD146)," Unknown Values entered.",IF(V146+W146&lt;1,"Acceptable",IF(T146+U146=200, "No Contributions Entered", IF(M146="","Error Detected, Choose reason&gt;",IF(Z146="1",IF(V146=1,"Please Enter Deemed Pensionable Pay","Add Any Relevant Details Above"),"Please Give Details Above"))))))))))),IF(OR(G146="",G146=0),"Error Detected, No rate entered",IF(E146=0,"",IF(F146="","Error Detected, No Pensionable pay",IF(AS146=1,"No Part Time Status Entered",IF(AR146=1,"No Part Time Hours Entered",IF(ISERROR(AD146)," Unknown Values entered.",IF(V146+W146&lt;1,"Acceptable",IF(T146+U146=200, "No Contributions Entered", IF(M146="","Error Detected, Choose reason&gt;",IF(Z146="1",IF(V146=1,"Please Enter Deemed Pensionable Pay","Add relevant Details Above"),"Please give details Above")))))))))))))</f>
        <v/>
      </c>
      <c r="M146" s="260"/>
      <c r="N146" s="91"/>
      <c r="O146" s="91" t="str">
        <f t="shared" si="22"/>
        <v/>
      </c>
      <c r="P146" s="94">
        <f t="shared" si="23"/>
        <v>0</v>
      </c>
      <c r="Q146" s="94">
        <f t="shared" si="23"/>
        <v>0</v>
      </c>
      <c r="R146" s="218">
        <f>(ROUND((F146/100*'Member Info'!$W$2), 2))</f>
        <v>0</v>
      </c>
      <c r="S146" s="218" t="e">
        <f t="shared" si="24"/>
        <v>#VALUE!</v>
      </c>
      <c r="T146" s="218" t="str">
        <f t="shared" si="25"/>
        <v/>
      </c>
      <c r="U146" s="227" t="str">
        <f t="shared" si="26"/>
        <v/>
      </c>
      <c r="V146" s="228" t="str">
        <f t="shared" si="27"/>
        <v/>
      </c>
      <c r="W146" s="228" t="str">
        <f t="shared" si="28"/>
        <v/>
      </c>
      <c r="X146" s="222">
        <f t="shared" si="29"/>
        <v>0</v>
      </c>
      <c r="Y146" s="110">
        <f t="shared" si="30"/>
        <v>0</v>
      </c>
      <c r="Z146" s="235" t="str">
        <f t="shared" si="31"/>
        <v/>
      </c>
      <c r="AA146" s="240" t="b">
        <f t="shared" si="32"/>
        <v>0</v>
      </c>
      <c r="AB146" s="235">
        <f t="shared" si="33"/>
        <v>0</v>
      </c>
      <c r="AC146" s="235">
        <f>IF('Member Info'!N143="",1,"")</f>
        <v>1</v>
      </c>
      <c r="AD146" s="243" t="e">
        <f t="shared" si="34"/>
        <v>#VALUE!</v>
      </c>
      <c r="AE146" s="130" t="str">
        <f t="shared" si="21"/>
        <v/>
      </c>
      <c r="AF146" s="124">
        <f t="shared" si="35"/>
        <v>1</v>
      </c>
      <c r="AG146" s="124" t="str">
        <f>IF('Member Info'!N143&lt;&gt;"",IF(AND('Member Info'!N143&lt;=$U$1,'Member Info'!N143&gt;=$T$1),1,0),"")</f>
        <v/>
      </c>
      <c r="AI146" s="124" t="b">
        <f t="shared" si="36"/>
        <v>0</v>
      </c>
      <c r="AJ146" s="124">
        <f t="shared" si="37"/>
        <v>0</v>
      </c>
      <c r="AL146" s="124">
        <f t="shared" si="38"/>
        <v>0</v>
      </c>
      <c r="AM146" s="124">
        <f>IF('Member Info'!F143&gt;$T$1,1,0)</f>
        <v>0</v>
      </c>
      <c r="AN146" s="124" t="b">
        <f>IF(ISERROR(T146),ERROR.TYPE(#REF!)=ERROR.TYPE(T146),FALSE)</f>
        <v>0</v>
      </c>
      <c r="AO146" s="124" t="b">
        <f>IF(ISERROR(U146),ERROR.TYPE(#REF!)=ERROR.TYPE(U146),FALSE)</f>
        <v>0</v>
      </c>
      <c r="AP146" s="124">
        <f>IF('Member Info'!F143&gt;'GP1 April 25'!$U$1,1,0)</f>
        <v>0</v>
      </c>
      <c r="AQ146" s="124">
        <f t="shared" si="39"/>
        <v>0</v>
      </c>
      <c r="AR146" s="124">
        <f t="shared" si="40"/>
        <v>0</v>
      </c>
      <c r="AS146" s="124">
        <f t="shared" si="41"/>
        <v>1</v>
      </c>
    </row>
    <row r="147" spans="1:45" x14ac:dyDescent="0.25">
      <c r="A147" s="4">
        <v>116</v>
      </c>
      <c r="B147" s="164">
        <f>'Member Info'!D144</f>
        <v>0</v>
      </c>
      <c r="C147" s="164">
        <f>'Member Info'!E144</f>
        <v>0</v>
      </c>
      <c r="D147" s="164" t="str">
        <f>'Member Info'!G144</f>
        <v/>
      </c>
      <c r="E147" s="165">
        <f>'Member Info'!B144</f>
        <v>0</v>
      </c>
      <c r="F147" s="242"/>
      <c r="G147" s="166" t="str">
        <f>IF(E147=0,"",('Member Info'!K144+'Member Info'!L144))</f>
        <v/>
      </c>
      <c r="H147" s="419"/>
      <c r="I147" s="419"/>
      <c r="J147" s="26"/>
      <c r="K147" s="26"/>
      <c r="L147" s="384" t="str">
        <f>IF(E147=0,"",IF('Member Info'!F144&gt;$U$1,CONCATENATE("Joined with practice on ", TEXT('Member Info'!F144, "DD/MM/YYYY")),IF('Member Info'!N144&lt;&gt;"",IF('Member Info'!N144&lt;$T$1,CONCATENATE("Left Scheme on ", TEXT('Member Info'!N144, "DD/MM/YYYY")),IF(OR(G147="",G147=0),"Error Detected, No rate entered",IF(E147=0,"",IF(F147="","Error Detected, No Pensionable pay",IF(AS147=1,"No Part Time Status Entered",IF(AR147=1,"No Part Time Hours Entered",IF(ISERROR(AD147)," Unknown Values entered.",IF(V147+W147&lt;1,"Acceptable",IF(T147+U147=200, "No Contributions Entered", IF(M147="","Error Detected, Choose reason&gt;",IF(Z147="1",IF(V147=1,"Please Enter Deemed Pensionable Pay","Add Any Relevant Details Above"),"Please Give Details Above"))))))))))),IF(OR(G147="",G147=0),"Error Detected, No rate entered",IF(E147=0,"",IF(F147="","Error Detected, No Pensionable pay",IF(AS147=1,"No Part Time Status Entered",IF(AR147=1,"No Part Time Hours Entered",IF(ISERROR(AD147)," Unknown Values entered.",IF(V147+W147&lt;1,"Acceptable",IF(T147+U147=200, "No Contributions Entered", IF(M147="","Error Detected, Choose reason&gt;",IF(Z147="1",IF(V147=1,"Please Enter Deemed Pensionable Pay","Add relevant Details Above"),"Please give details Above")))))))))))))</f>
        <v/>
      </c>
      <c r="M147" s="260"/>
      <c r="N147" s="91"/>
      <c r="O147" s="91" t="str">
        <f t="shared" si="22"/>
        <v/>
      </c>
      <c r="P147" s="94">
        <f t="shared" si="23"/>
        <v>0</v>
      </c>
      <c r="Q147" s="94">
        <f t="shared" si="23"/>
        <v>0</v>
      </c>
      <c r="R147" s="218">
        <f>(ROUND((F147/100*'Member Info'!$W$2), 2))</f>
        <v>0</v>
      </c>
      <c r="S147" s="218" t="e">
        <f t="shared" si="24"/>
        <v>#VALUE!</v>
      </c>
      <c r="T147" s="218" t="str">
        <f t="shared" si="25"/>
        <v/>
      </c>
      <c r="U147" s="227" t="str">
        <f t="shared" si="26"/>
        <v/>
      </c>
      <c r="V147" s="228" t="str">
        <f t="shared" si="27"/>
        <v/>
      </c>
      <c r="W147" s="228" t="str">
        <f t="shared" si="28"/>
        <v/>
      </c>
      <c r="X147" s="222">
        <f t="shared" si="29"/>
        <v>0</v>
      </c>
      <c r="Y147" s="110">
        <f t="shared" si="30"/>
        <v>0</v>
      </c>
      <c r="Z147" s="235" t="str">
        <f t="shared" si="31"/>
        <v/>
      </c>
      <c r="AA147" s="240" t="b">
        <f t="shared" si="32"/>
        <v>0</v>
      </c>
      <c r="AB147" s="235">
        <f t="shared" si="33"/>
        <v>0</v>
      </c>
      <c r="AC147" s="235">
        <f>IF('Member Info'!N144="",1,"")</f>
        <v>1</v>
      </c>
      <c r="AD147" s="243" t="e">
        <f t="shared" si="34"/>
        <v>#VALUE!</v>
      </c>
      <c r="AE147" s="130" t="str">
        <f t="shared" si="21"/>
        <v/>
      </c>
      <c r="AF147" s="124">
        <f t="shared" si="35"/>
        <v>1</v>
      </c>
      <c r="AG147" s="124" t="str">
        <f>IF('Member Info'!N144&lt;&gt;"",IF(AND('Member Info'!N144&lt;=$U$1,'Member Info'!N144&gt;=$T$1),1,0),"")</f>
        <v/>
      </c>
      <c r="AI147" s="124" t="b">
        <f t="shared" si="36"/>
        <v>0</v>
      </c>
      <c r="AJ147" s="124">
        <f t="shared" si="37"/>
        <v>0</v>
      </c>
      <c r="AL147" s="124">
        <f t="shared" si="38"/>
        <v>0</v>
      </c>
      <c r="AM147" s="124">
        <f>IF('Member Info'!F144&gt;$T$1,1,0)</f>
        <v>0</v>
      </c>
      <c r="AN147" s="124" t="b">
        <f>IF(ISERROR(T147),ERROR.TYPE(#REF!)=ERROR.TYPE(T147),FALSE)</f>
        <v>0</v>
      </c>
      <c r="AO147" s="124" t="b">
        <f>IF(ISERROR(U147),ERROR.TYPE(#REF!)=ERROR.TYPE(U147),FALSE)</f>
        <v>0</v>
      </c>
      <c r="AP147" s="124">
        <f>IF('Member Info'!F144&gt;'GP1 April 25'!$U$1,1,0)</f>
        <v>0</v>
      </c>
      <c r="AQ147" s="124">
        <f t="shared" si="39"/>
        <v>0</v>
      </c>
      <c r="AR147" s="124">
        <f t="shared" si="40"/>
        <v>0</v>
      </c>
      <c r="AS147" s="124">
        <f t="shared" si="41"/>
        <v>1</v>
      </c>
    </row>
    <row r="148" spans="1:45" x14ac:dyDescent="0.25">
      <c r="A148" s="4">
        <v>117</v>
      </c>
      <c r="B148" s="164">
        <f>'Member Info'!D145</f>
        <v>0</v>
      </c>
      <c r="C148" s="164">
        <f>'Member Info'!E145</f>
        <v>0</v>
      </c>
      <c r="D148" s="164" t="str">
        <f>'Member Info'!G145</f>
        <v/>
      </c>
      <c r="E148" s="165">
        <f>'Member Info'!B145</f>
        <v>0</v>
      </c>
      <c r="F148" s="242"/>
      <c r="G148" s="166" t="str">
        <f>IF(E148=0,"",('Member Info'!K145+'Member Info'!L145))</f>
        <v/>
      </c>
      <c r="H148" s="419"/>
      <c r="I148" s="419"/>
      <c r="J148" s="26"/>
      <c r="K148" s="26"/>
      <c r="L148" s="384" t="str">
        <f>IF(E148=0,"",IF('Member Info'!F145&gt;$U$1,CONCATENATE("Joined with practice on ", TEXT('Member Info'!F145, "DD/MM/YYYY")),IF('Member Info'!N145&lt;&gt;"",IF('Member Info'!N145&lt;$T$1,CONCATENATE("Left Scheme on ", TEXT('Member Info'!N145, "DD/MM/YYYY")),IF(OR(G148="",G148=0),"Error Detected, No rate entered",IF(E148=0,"",IF(F148="","Error Detected, No Pensionable pay",IF(AS148=1,"No Part Time Status Entered",IF(AR148=1,"No Part Time Hours Entered",IF(ISERROR(AD148)," Unknown Values entered.",IF(V148+W148&lt;1,"Acceptable",IF(T148+U148=200, "No Contributions Entered", IF(M148="","Error Detected, Choose reason&gt;",IF(Z148="1",IF(V148=1,"Please Enter Deemed Pensionable Pay","Add Any Relevant Details Above"),"Please Give Details Above"))))))))))),IF(OR(G148="",G148=0),"Error Detected, No rate entered",IF(E148=0,"",IF(F148="","Error Detected, No Pensionable pay",IF(AS148=1,"No Part Time Status Entered",IF(AR148=1,"No Part Time Hours Entered",IF(ISERROR(AD148)," Unknown Values entered.",IF(V148+W148&lt;1,"Acceptable",IF(T148+U148=200, "No Contributions Entered", IF(M148="","Error Detected, Choose reason&gt;",IF(Z148="1",IF(V148=1,"Please Enter Deemed Pensionable Pay","Add relevant Details Above"),"Please give details Above")))))))))))))</f>
        <v/>
      </c>
      <c r="M148" s="260"/>
      <c r="N148" s="91"/>
      <c r="O148" s="91" t="str">
        <f t="shared" si="22"/>
        <v/>
      </c>
      <c r="P148" s="94">
        <f t="shared" si="23"/>
        <v>0</v>
      </c>
      <c r="Q148" s="94">
        <f t="shared" si="23"/>
        <v>0</v>
      </c>
      <c r="R148" s="218">
        <f>(ROUND((F148/100*'Member Info'!$W$2), 2))</f>
        <v>0</v>
      </c>
      <c r="S148" s="218" t="e">
        <f t="shared" si="24"/>
        <v>#VALUE!</v>
      </c>
      <c r="T148" s="218" t="str">
        <f t="shared" si="25"/>
        <v/>
      </c>
      <c r="U148" s="227" t="str">
        <f t="shared" si="26"/>
        <v/>
      </c>
      <c r="V148" s="228" t="str">
        <f t="shared" si="27"/>
        <v/>
      </c>
      <c r="W148" s="228" t="str">
        <f t="shared" si="28"/>
        <v/>
      </c>
      <c r="X148" s="222">
        <f t="shared" si="29"/>
        <v>0</v>
      </c>
      <c r="Y148" s="110">
        <f t="shared" si="30"/>
        <v>0</v>
      </c>
      <c r="Z148" s="235" t="str">
        <f t="shared" si="31"/>
        <v/>
      </c>
      <c r="AA148" s="240" t="b">
        <f t="shared" si="32"/>
        <v>0</v>
      </c>
      <c r="AB148" s="235">
        <f t="shared" si="33"/>
        <v>0</v>
      </c>
      <c r="AC148" s="235">
        <f>IF('Member Info'!N145="",1,"")</f>
        <v>1</v>
      </c>
      <c r="AD148" s="243" t="e">
        <f t="shared" si="34"/>
        <v>#VALUE!</v>
      </c>
      <c r="AE148" s="130" t="str">
        <f t="shared" si="21"/>
        <v/>
      </c>
      <c r="AF148" s="124">
        <f t="shared" si="35"/>
        <v>1</v>
      </c>
      <c r="AG148" s="124" t="str">
        <f>IF('Member Info'!N145&lt;&gt;"",IF(AND('Member Info'!N145&lt;=$U$1,'Member Info'!N145&gt;=$T$1),1,0),"")</f>
        <v/>
      </c>
      <c r="AI148" s="124" t="b">
        <f t="shared" si="36"/>
        <v>0</v>
      </c>
      <c r="AJ148" s="124">
        <f t="shared" si="37"/>
        <v>0</v>
      </c>
      <c r="AL148" s="124">
        <f t="shared" si="38"/>
        <v>0</v>
      </c>
      <c r="AM148" s="124">
        <f>IF('Member Info'!F145&gt;$T$1,1,0)</f>
        <v>0</v>
      </c>
      <c r="AN148" s="124" t="b">
        <f>IF(ISERROR(T148),ERROR.TYPE(#REF!)=ERROR.TYPE(T148),FALSE)</f>
        <v>0</v>
      </c>
      <c r="AO148" s="124" t="b">
        <f>IF(ISERROR(U148),ERROR.TYPE(#REF!)=ERROR.TYPE(U148),FALSE)</f>
        <v>0</v>
      </c>
      <c r="AP148" s="124">
        <f>IF('Member Info'!F145&gt;'GP1 April 25'!$U$1,1,0)</f>
        <v>0</v>
      </c>
      <c r="AQ148" s="124">
        <f t="shared" si="39"/>
        <v>0</v>
      </c>
      <c r="AR148" s="124">
        <f t="shared" si="40"/>
        <v>0</v>
      </c>
      <c r="AS148" s="124">
        <f t="shared" si="41"/>
        <v>1</v>
      </c>
    </row>
    <row r="149" spans="1:45" x14ac:dyDescent="0.25">
      <c r="A149" s="4">
        <v>118</v>
      </c>
      <c r="B149" s="164">
        <f>'Member Info'!D146</f>
        <v>0</v>
      </c>
      <c r="C149" s="164">
        <f>'Member Info'!E146</f>
        <v>0</v>
      </c>
      <c r="D149" s="164" t="str">
        <f>'Member Info'!G146</f>
        <v/>
      </c>
      <c r="E149" s="165">
        <f>'Member Info'!B146</f>
        <v>0</v>
      </c>
      <c r="F149" s="242"/>
      <c r="G149" s="166" t="str">
        <f>IF(E149=0,"",('Member Info'!K146+'Member Info'!L146))</f>
        <v/>
      </c>
      <c r="H149" s="419"/>
      <c r="I149" s="419"/>
      <c r="J149" s="26"/>
      <c r="K149" s="26"/>
      <c r="L149" s="384" t="str">
        <f>IF(E149=0,"",IF('Member Info'!F146&gt;$U$1,CONCATENATE("Joined with practice on ", TEXT('Member Info'!F146, "DD/MM/YYYY")),IF('Member Info'!N146&lt;&gt;"",IF('Member Info'!N146&lt;$T$1,CONCATENATE("Left Scheme on ", TEXT('Member Info'!N146, "DD/MM/YYYY")),IF(OR(G149="",G149=0),"Error Detected, No rate entered",IF(E149=0,"",IF(F149="","Error Detected, No Pensionable pay",IF(AS149=1,"No Part Time Status Entered",IF(AR149=1,"No Part Time Hours Entered",IF(ISERROR(AD149)," Unknown Values entered.",IF(V149+W149&lt;1,"Acceptable",IF(T149+U149=200, "No Contributions Entered", IF(M149="","Error Detected, Choose reason&gt;",IF(Z149="1",IF(V149=1,"Please Enter Deemed Pensionable Pay","Add Any Relevant Details Above"),"Please Give Details Above"))))))))))),IF(OR(G149="",G149=0),"Error Detected, No rate entered",IF(E149=0,"",IF(F149="","Error Detected, No Pensionable pay",IF(AS149=1,"No Part Time Status Entered",IF(AR149=1,"No Part Time Hours Entered",IF(ISERROR(AD149)," Unknown Values entered.",IF(V149+W149&lt;1,"Acceptable",IF(T149+U149=200, "No Contributions Entered", IF(M149="","Error Detected, Choose reason&gt;",IF(Z149="1",IF(V149=1,"Please Enter Deemed Pensionable Pay","Add relevant Details Above"),"Please give details Above")))))))))))))</f>
        <v/>
      </c>
      <c r="M149" s="260"/>
      <c r="N149" s="91"/>
      <c r="O149" s="91" t="str">
        <f t="shared" si="22"/>
        <v/>
      </c>
      <c r="P149" s="94">
        <f t="shared" si="23"/>
        <v>0</v>
      </c>
      <c r="Q149" s="94">
        <f t="shared" si="23"/>
        <v>0</v>
      </c>
      <c r="R149" s="218">
        <f>(ROUND((F149/100*'Member Info'!$W$2), 2))</f>
        <v>0</v>
      </c>
      <c r="S149" s="218" t="e">
        <f t="shared" si="24"/>
        <v>#VALUE!</v>
      </c>
      <c r="T149" s="218" t="str">
        <f t="shared" si="25"/>
        <v/>
      </c>
      <c r="U149" s="227" t="str">
        <f t="shared" si="26"/>
        <v/>
      </c>
      <c r="V149" s="228" t="str">
        <f t="shared" si="27"/>
        <v/>
      </c>
      <c r="W149" s="228" t="str">
        <f t="shared" si="28"/>
        <v/>
      </c>
      <c r="X149" s="222">
        <f t="shared" si="29"/>
        <v>0</v>
      </c>
      <c r="Y149" s="110">
        <f t="shared" si="30"/>
        <v>0</v>
      </c>
      <c r="Z149" s="235" t="str">
        <f t="shared" si="31"/>
        <v/>
      </c>
      <c r="AA149" s="240" t="b">
        <f t="shared" si="32"/>
        <v>0</v>
      </c>
      <c r="AB149" s="235">
        <f t="shared" si="33"/>
        <v>0</v>
      </c>
      <c r="AC149" s="235">
        <f>IF('Member Info'!N146="",1,"")</f>
        <v>1</v>
      </c>
      <c r="AD149" s="243" t="e">
        <f t="shared" si="34"/>
        <v>#VALUE!</v>
      </c>
      <c r="AE149" s="130" t="str">
        <f t="shared" si="21"/>
        <v/>
      </c>
      <c r="AF149" s="124">
        <f t="shared" si="35"/>
        <v>1</v>
      </c>
      <c r="AG149" s="124" t="str">
        <f>IF('Member Info'!N146&lt;&gt;"",IF(AND('Member Info'!N146&lt;=$U$1,'Member Info'!N146&gt;=$T$1),1,0),"")</f>
        <v/>
      </c>
      <c r="AI149" s="124" t="b">
        <f t="shared" si="36"/>
        <v>0</v>
      </c>
      <c r="AJ149" s="124">
        <f t="shared" si="37"/>
        <v>0</v>
      </c>
      <c r="AL149" s="124">
        <f t="shared" si="38"/>
        <v>0</v>
      </c>
      <c r="AM149" s="124">
        <f>IF('Member Info'!F146&gt;$T$1,1,0)</f>
        <v>0</v>
      </c>
      <c r="AN149" s="124" t="b">
        <f>IF(ISERROR(T149),ERROR.TYPE(#REF!)=ERROR.TYPE(T149),FALSE)</f>
        <v>0</v>
      </c>
      <c r="AO149" s="124" t="b">
        <f>IF(ISERROR(U149),ERROR.TYPE(#REF!)=ERROR.TYPE(U149),FALSE)</f>
        <v>0</v>
      </c>
      <c r="AP149" s="124">
        <f>IF('Member Info'!F146&gt;'GP1 April 25'!$U$1,1,0)</f>
        <v>0</v>
      </c>
      <c r="AQ149" s="124">
        <f t="shared" si="39"/>
        <v>0</v>
      </c>
      <c r="AR149" s="124">
        <f t="shared" si="40"/>
        <v>0</v>
      </c>
      <c r="AS149" s="124">
        <f t="shared" si="41"/>
        <v>1</v>
      </c>
    </row>
    <row r="150" spans="1:45" x14ac:dyDescent="0.25">
      <c r="A150" s="4">
        <v>119</v>
      </c>
      <c r="B150" s="164">
        <f>'Member Info'!D147</f>
        <v>0</v>
      </c>
      <c r="C150" s="164">
        <f>'Member Info'!E147</f>
        <v>0</v>
      </c>
      <c r="D150" s="164" t="str">
        <f>'Member Info'!G147</f>
        <v/>
      </c>
      <c r="E150" s="165">
        <f>'Member Info'!B147</f>
        <v>0</v>
      </c>
      <c r="F150" s="242"/>
      <c r="G150" s="166" t="str">
        <f>IF(E150=0,"",('Member Info'!K147+'Member Info'!L147))</f>
        <v/>
      </c>
      <c r="H150" s="419"/>
      <c r="I150" s="419"/>
      <c r="J150" s="26"/>
      <c r="K150" s="26"/>
      <c r="L150" s="384" t="str">
        <f>IF(E150=0,"",IF('Member Info'!F147&gt;$U$1,CONCATENATE("Joined with practice on ", TEXT('Member Info'!F147, "DD/MM/YYYY")),IF('Member Info'!N147&lt;&gt;"",IF('Member Info'!N147&lt;$T$1,CONCATENATE("Left Scheme on ", TEXT('Member Info'!N147, "DD/MM/YYYY")),IF(OR(G150="",G150=0),"Error Detected, No rate entered",IF(E150=0,"",IF(F150="","Error Detected, No Pensionable pay",IF(AS150=1,"No Part Time Status Entered",IF(AR150=1,"No Part Time Hours Entered",IF(ISERROR(AD150)," Unknown Values entered.",IF(V150+W150&lt;1,"Acceptable",IF(T150+U150=200, "No Contributions Entered", IF(M150="","Error Detected, Choose reason&gt;",IF(Z150="1",IF(V150=1,"Please Enter Deemed Pensionable Pay","Add Any Relevant Details Above"),"Please Give Details Above"))))))))))),IF(OR(G150="",G150=0),"Error Detected, No rate entered",IF(E150=0,"",IF(F150="","Error Detected, No Pensionable pay",IF(AS150=1,"No Part Time Status Entered",IF(AR150=1,"No Part Time Hours Entered",IF(ISERROR(AD150)," Unknown Values entered.",IF(V150+W150&lt;1,"Acceptable",IF(T150+U150=200, "No Contributions Entered", IF(M150="","Error Detected, Choose reason&gt;",IF(Z150="1",IF(V150=1,"Please Enter Deemed Pensionable Pay","Add relevant Details Above"),"Please give details Above")))))))))))))</f>
        <v/>
      </c>
      <c r="M150" s="260"/>
      <c r="N150" s="91"/>
      <c r="O150" s="91" t="str">
        <f t="shared" si="22"/>
        <v/>
      </c>
      <c r="P150" s="94">
        <f t="shared" si="23"/>
        <v>0</v>
      </c>
      <c r="Q150" s="94">
        <f t="shared" si="23"/>
        <v>0</v>
      </c>
      <c r="R150" s="218">
        <f>(ROUND((F150/100*'Member Info'!$W$2), 2))</f>
        <v>0</v>
      </c>
      <c r="S150" s="218" t="e">
        <f t="shared" si="24"/>
        <v>#VALUE!</v>
      </c>
      <c r="T150" s="218" t="str">
        <f t="shared" si="25"/>
        <v/>
      </c>
      <c r="U150" s="227" t="str">
        <f t="shared" si="26"/>
        <v/>
      </c>
      <c r="V150" s="228" t="str">
        <f t="shared" si="27"/>
        <v/>
      </c>
      <c r="W150" s="228" t="str">
        <f t="shared" si="28"/>
        <v/>
      </c>
      <c r="X150" s="222">
        <f t="shared" si="29"/>
        <v>0</v>
      </c>
      <c r="Y150" s="110">
        <f t="shared" si="30"/>
        <v>0</v>
      </c>
      <c r="Z150" s="235" t="str">
        <f t="shared" si="31"/>
        <v/>
      </c>
      <c r="AA150" s="240" t="b">
        <f t="shared" si="32"/>
        <v>0</v>
      </c>
      <c r="AB150" s="235">
        <f t="shared" si="33"/>
        <v>0</v>
      </c>
      <c r="AC150" s="235">
        <f>IF('Member Info'!N147="",1,"")</f>
        <v>1</v>
      </c>
      <c r="AD150" s="243" t="e">
        <f t="shared" si="34"/>
        <v>#VALUE!</v>
      </c>
      <c r="AE150" s="130" t="str">
        <f t="shared" si="21"/>
        <v/>
      </c>
      <c r="AF150" s="124">
        <f t="shared" si="35"/>
        <v>1</v>
      </c>
      <c r="AG150" s="124" t="str">
        <f>IF('Member Info'!N147&lt;&gt;"",IF(AND('Member Info'!N147&lt;=$U$1,'Member Info'!N147&gt;=$T$1),1,0),"")</f>
        <v/>
      </c>
      <c r="AI150" s="124" t="b">
        <f t="shared" si="36"/>
        <v>0</v>
      </c>
      <c r="AJ150" s="124">
        <f t="shared" si="37"/>
        <v>0</v>
      </c>
      <c r="AL150" s="124">
        <f t="shared" si="38"/>
        <v>0</v>
      </c>
      <c r="AM150" s="124">
        <f>IF('Member Info'!F147&gt;$T$1,1,0)</f>
        <v>0</v>
      </c>
      <c r="AN150" s="124" t="b">
        <f>IF(ISERROR(T150),ERROR.TYPE(#REF!)=ERROR.TYPE(T150),FALSE)</f>
        <v>0</v>
      </c>
      <c r="AO150" s="124" t="b">
        <f>IF(ISERROR(U150),ERROR.TYPE(#REF!)=ERROR.TYPE(U150),FALSE)</f>
        <v>0</v>
      </c>
      <c r="AP150" s="124">
        <f>IF('Member Info'!F147&gt;'GP1 April 25'!$U$1,1,0)</f>
        <v>0</v>
      </c>
      <c r="AQ150" s="124">
        <f t="shared" si="39"/>
        <v>0</v>
      </c>
      <c r="AR150" s="124">
        <f t="shared" si="40"/>
        <v>0</v>
      </c>
      <c r="AS150" s="124">
        <f t="shared" si="41"/>
        <v>1</v>
      </c>
    </row>
    <row r="151" spans="1:45" x14ac:dyDescent="0.25">
      <c r="A151" s="4">
        <v>120</v>
      </c>
      <c r="B151" s="164">
        <f>'Member Info'!D148</f>
        <v>0</v>
      </c>
      <c r="C151" s="164">
        <f>'Member Info'!E148</f>
        <v>0</v>
      </c>
      <c r="D151" s="164" t="str">
        <f>'Member Info'!G148</f>
        <v/>
      </c>
      <c r="E151" s="165">
        <f>'Member Info'!B148</f>
        <v>0</v>
      </c>
      <c r="F151" s="242"/>
      <c r="G151" s="166" t="str">
        <f>IF(E151=0,"",('Member Info'!K148+'Member Info'!L148))</f>
        <v/>
      </c>
      <c r="H151" s="419"/>
      <c r="I151" s="419"/>
      <c r="J151" s="26"/>
      <c r="K151" s="26"/>
      <c r="L151" s="384" t="str">
        <f>IF(E151=0,"",IF('Member Info'!F148&gt;$U$1,CONCATENATE("Joined with practice on ", TEXT('Member Info'!F148, "DD/MM/YYYY")),IF('Member Info'!N148&lt;&gt;"",IF('Member Info'!N148&lt;$T$1,CONCATENATE("Left Scheme on ", TEXT('Member Info'!N148, "DD/MM/YYYY")),IF(OR(G151="",G151=0),"Error Detected, No rate entered",IF(E151=0,"",IF(F151="","Error Detected, No Pensionable pay",IF(AS151=1,"No Part Time Status Entered",IF(AR151=1,"No Part Time Hours Entered",IF(ISERROR(AD151)," Unknown Values entered.",IF(V151+W151&lt;1,"Acceptable",IF(T151+U151=200, "No Contributions Entered", IF(M151="","Error Detected, Choose reason&gt;",IF(Z151="1",IF(V151=1,"Please Enter Deemed Pensionable Pay","Add Any Relevant Details Above"),"Please Give Details Above"))))))))))),IF(OR(G151="",G151=0),"Error Detected, No rate entered",IF(E151=0,"",IF(F151="","Error Detected, No Pensionable pay",IF(AS151=1,"No Part Time Status Entered",IF(AR151=1,"No Part Time Hours Entered",IF(ISERROR(AD151)," Unknown Values entered.",IF(V151+W151&lt;1,"Acceptable",IF(T151+U151=200, "No Contributions Entered", IF(M151="","Error Detected, Choose reason&gt;",IF(Z151="1",IF(V151=1,"Please Enter Deemed Pensionable Pay","Add relevant Details Above"),"Please give details Above")))))))))))))</f>
        <v/>
      </c>
      <c r="M151" s="260"/>
      <c r="N151" s="91"/>
      <c r="O151" s="91" t="str">
        <f t="shared" si="22"/>
        <v/>
      </c>
      <c r="P151" s="94">
        <f t="shared" si="23"/>
        <v>0</v>
      </c>
      <c r="Q151" s="94">
        <f t="shared" si="23"/>
        <v>0</v>
      </c>
      <c r="R151" s="218">
        <f>(ROUND((F151/100*'Member Info'!$W$2), 2))</f>
        <v>0</v>
      </c>
      <c r="S151" s="218" t="e">
        <f t="shared" si="24"/>
        <v>#VALUE!</v>
      </c>
      <c r="T151" s="218" t="str">
        <f t="shared" si="25"/>
        <v/>
      </c>
      <c r="U151" s="227" t="str">
        <f t="shared" si="26"/>
        <v/>
      </c>
      <c r="V151" s="228" t="str">
        <f t="shared" si="27"/>
        <v/>
      </c>
      <c r="W151" s="228" t="str">
        <f t="shared" si="28"/>
        <v/>
      </c>
      <c r="X151" s="222">
        <f t="shared" si="29"/>
        <v>0</v>
      </c>
      <c r="Y151" s="110">
        <f t="shared" si="30"/>
        <v>0</v>
      </c>
      <c r="Z151" s="235" t="str">
        <f t="shared" si="31"/>
        <v/>
      </c>
      <c r="AA151" s="240" t="b">
        <f t="shared" si="32"/>
        <v>0</v>
      </c>
      <c r="AB151" s="235">
        <f t="shared" si="33"/>
        <v>0</v>
      </c>
      <c r="AC151" s="235">
        <f>IF('Member Info'!N148="",1,"")</f>
        <v>1</v>
      </c>
      <c r="AD151" s="243" t="e">
        <f t="shared" si="34"/>
        <v>#VALUE!</v>
      </c>
      <c r="AE151" s="130" t="str">
        <f t="shared" si="21"/>
        <v/>
      </c>
      <c r="AF151" s="124">
        <f t="shared" si="35"/>
        <v>1</v>
      </c>
      <c r="AG151" s="124" t="str">
        <f>IF('Member Info'!N148&lt;&gt;"",IF(AND('Member Info'!N148&lt;=$U$1,'Member Info'!N148&gt;=$T$1),1,0),"")</f>
        <v/>
      </c>
      <c r="AI151" s="124" t="b">
        <f t="shared" si="36"/>
        <v>0</v>
      </c>
      <c r="AJ151" s="124">
        <f t="shared" si="37"/>
        <v>0</v>
      </c>
      <c r="AL151" s="124">
        <f t="shared" si="38"/>
        <v>0</v>
      </c>
      <c r="AM151" s="124">
        <f>IF('Member Info'!F148&gt;$T$1,1,0)</f>
        <v>0</v>
      </c>
      <c r="AN151" s="124" t="b">
        <f>IF(ISERROR(T151),ERROR.TYPE(#REF!)=ERROR.TYPE(T151),FALSE)</f>
        <v>0</v>
      </c>
      <c r="AO151" s="124" t="b">
        <f>IF(ISERROR(U151),ERROR.TYPE(#REF!)=ERROR.TYPE(U151),FALSE)</f>
        <v>0</v>
      </c>
      <c r="AP151" s="124">
        <f>IF('Member Info'!F148&gt;'GP1 April 25'!$U$1,1,0)</f>
        <v>0</v>
      </c>
      <c r="AQ151" s="124">
        <f t="shared" si="39"/>
        <v>0</v>
      </c>
      <c r="AR151" s="124">
        <f t="shared" si="40"/>
        <v>0</v>
      </c>
      <c r="AS151" s="124">
        <f t="shared" si="41"/>
        <v>1</v>
      </c>
    </row>
    <row r="152" spans="1:45" x14ac:dyDescent="0.25">
      <c r="A152" s="4">
        <v>121</v>
      </c>
      <c r="B152" s="164">
        <f>'Member Info'!D149</f>
        <v>0</v>
      </c>
      <c r="C152" s="164">
        <f>'Member Info'!E149</f>
        <v>0</v>
      </c>
      <c r="D152" s="164" t="str">
        <f>'Member Info'!G149</f>
        <v/>
      </c>
      <c r="E152" s="165">
        <f>'Member Info'!B149</f>
        <v>0</v>
      </c>
      <c r="F152" s="242"/>
      <c r="G152" s="166" t="str">
        <f>IF(E152=0,"",('Member Info'!K149+'Member Info'!L149))</f>
        <v/>
      </c>
      <c r="H152" s="419"/>
      <c r="I152" s="419"/>
      <c r="J152" s="26"/>
      <c r="K152" s="26"/>
      <c r="L152" s="384" t="str">
        <f>IF(E152=0,"",IF('Member Info'!F149&gt;$U$1,CONCATENATE("Joined with practice on ", TEXT('Member Info'!F149, "DD/MM/YYYY")),IF('Member Info'!N149&lt;&gt;"",IF('Member Info'!N149&lt;$T$1,CONCATENATE("Left Scheme on ", TEXT('Member Info'!N149, "DD/MM/YYYY")),IF(OR(G152="",G152=0),"Error Detected, No rate entered",IF(E152=0,"",IF(F152="","Error Detected, No Pensionable pay",IF(AS152=1,"No Part Time Status Entered",IF(AR152=1,"No Part Time Hours Entered",IF(ISERROR(AD152)," Unknown Values entered.",IF(V152+W152&lt;1,"Acceptable",IF(T152+U152=200, "No Contributions Entered", IF(M152="","Error Detected, Choose reason&gt;",IF(Z152="1",IF(V152=1,"Please Enter Deemed Pensionable Pay","Add Any Relevant Details Above"),"Please Give Details Above"))))))))))),IF(OR(G152="",G152=0),"Error Detected, No rate entered",IF(E152=0,"",IF(F152="","Error Detected, No Pensionable pay",IF(AS152=1,"No Part Time Status Entered",IF(AR152=1,"No Part Time Hours Entered",IF(ISERROR(AD152)," Unknown Values entered.",IF(V152+W152&lt;1,"Acceptable",IF(T152+U152=200, "No Contributions Entered", IF(M152="","Error Detected, Choose reason&gt;",IF(Z152="1",IF(V152=1,"Please Enter Deemed Pensionable Pay","Add relevant Details Above"),"Please give details Above")))))))))))))</f>
        <v/>
      </c>
      <c r="M152" s="260"/>
      <c r="N152" s="91"/>
      <c r="O152" s="91" t="str">
        <f t="shared" si="22"/>
        <v/>
      </c>
      <c r="P152" s="94">
        <f t="shared" si="23"/>
        <v>0</v>
      </c>
      <c r="Q152" s="94">
        <f t="shared" si="23"/>
        <v>0</v>
      </c>
      <c r="R152" s="218">
        <f>(ROUND((F152/100*'Member Info'!$W$2), 2))</f>
        <v>0</v>
      </c>
      <c r="S152" s="218" t="e">
        <f t="shared" si="24"/>
        <v>#VALUE!</v>
      </c>
      <c r="T152" s="218" t="str">
        <f t="shared" si="25"/>
        <v/>
      </c>
      <c r="U152" s="227" t="str">
        <f t="shared" si="26"/>
        <v/>
      </c>
      <c r="V152" s="228" t="str">
        <f t="shared" si="27"/>
        <v/>
      </c>
      <c r="W152" s="228" t="str">
        <f t="shared" si="28"/>
        <v/>
      </c>
      <c r="X152" s="222">
        <f t="shared" si="29"/>
        <v>0</v>
      </c>
      <c r="Y152" s="110">
        <f t="shared" si="30"/>
        <v>0</v>
      </c>
      <c r="Z152" s="235" t="str">
        <f t="shared" si="31"/>
        <v/>
      </c>
      <c r="AA152" s="240" t="b">
        <f t="shared" si="32"/>
        <v>0</v>
      </c>
      <c r="AB152" s="235">
        <f t="shared" si="33"/>
        <v>0</v>
      </c>
      <c r="AC152" s="235">
        <f>IF('Member Info'!N149="",1,"")</f>
        <v>1</v>
      </c>
      <c r="AD152" s="243" t="e">
        <f t="shared" si="34"/>
        <v>#VALUE!</v>
      </c>
      <c r="AE152" s="130" t="str">
        <f t="shared" si="21"/>
        <v/>
      </c>
      <c r="AF152" s="124">
        <f t="shared" si="35"/>
        <v>1</v>
      </c>
      <c r="AG152" s="124" t="str">
        <f>IF('Member Info'!N149&lt;&gt;"",IF(AND('Member Info'!N149&lt;=$U$1,'Member Info'!N149&gt;=$T$1),1,0),"")</f>
        <v/>
      </c>
      <c r="AI152" s="124" t="b">
        <f t="shared" si="36"/>
        <v>0</v>
      </c>
      <c r="AJ152" s="124">
        <f t="shared" si="37"/>
        <v>0</v>
      </c>
      <c r="AL152" s="124">
        <f t="shared" si="38"/>
        <v>0</v>
      </c>
      <c r="AM152" s="124">
        <f>IF('Member Info'!F149&gt;$T$1,1,0)</f>
        <v>0</v>
      </c>
      <c r="AN152" s="124" t="b">
        <f>IF(ISERROR(T152),ERROR.TYPE(#REF!)=ERROR.TYPE(T152),FALSE)</f>
        <v>0</v>
      </c>
      <c r="AO152" s="124" t="b">
        <f>IF(ISERROR(U152),ERROR.TYPE(#REF!)=ERROR.TYPE(U152),FALSE)</f>
        <v>0</v>
      </c>
      <c r="AP152" s="124">
        <f>IF('Member Info'!F149&gt;'GP1 April 25'!$U$1,1,0)</f>
        <v>0</v>
      </c>
      <c r="AQ152" s="124">
        <f t="shared" si="39"/>
        <v>0</v>
      </c>
      <c r="AR152" s="124">
        <f t="shared" si="40"/>
        <v>0</v>
      </c>
      <c r="AS152" s="124">
        <f t="shared" si="41"/>
        <v>1</v>
      </c>
    </row>
    <row r="153" spans="1:45" x14ac:dyDescent="0.25">
      <c r="A153" s="4">
        <v>122</v>
      </c>
      <c r="B153" s="164">
        <f>'Member Info'!D150</f>
        <v>0</v>
      </c>
      <c r="C153" s="164">
        <f>'Member Info'!E150</f>
        <v>0</v>
      </c>
      <c r="D153" s="164" t="str">
        <f>'Member Info'!G150</f>
        <v/>
      </c>
      <c r="E153" s="165">
        <f>'Member Info'!B150</f>
        <v>0</v>
      </c>
      <c r="F153" s="242"/>
      <c r="G153" s="166" t="str">
        <f>IF(E153=0,"",('Member Info'!K150+'Member Info'!L150))</f>
        <v/>
      </c>
      <c r="H153" s="419"/>
      <c r="I153" s="419"/>
      <c r="J153" s="26"/>
      <c r="K153" s="26"/>
      <c r="L153" s="384" t="str">
        <f>IF(E153=0,"",IF('Member Info'!F150&gt;$U$1,CONCATENATE("Joined with practice on ", TEXT('Member Info'!F150, "DD/MM/YYYY")),IF('Member Info'!N150&lt;&gt;"",IF('Member Info'!N150&lt;$T$1,CONCATENATE("Left Scheme on ", TEXT('Member Info'!N150, "DD/MM/YYYY")),IF(OR(G153="",G153=0),"Error Detected, No rate entered",IF(E153=0,"",IF(F153="","Error Detected, No Pensionable pay",IF(AS153=1,"No Part Time Status Entered",IF(AR153=1,"No Part Time Hours Entered",IF(ISERROR(AD153)," Unknown Values entered.",IF(V153+W153&lt;1,"Acceptable",IF(T153+U153=200, "No Contributions Entered", IF(M153="","Error Detected, Choose reason&gt;",IF(Z153="1",IF(V153=1,"Please Enter Deemed Pensionable Pay","Add Any Relevant Details Above"),"Please Give Details Above"))))))))))),IF(OR(G153="",G153=0),"Error Detected, No rate entered",IF(E153=0,"",IF(F153="","Error Detected, No Pensionable pay",IF(AS153=1,"No Part Time Status Entered",IF(AR153=1,"No Part Time Hours Entered",IF(ISERROR(AD153)," Unknown Values entered.",IF(V153+W153&lt;1,"Acceptable",IF(T153+U153=200, "No Contributions Entered", IF(M153="","Error Detected, Choose reason&gt;",IF(Z153="1",IF(V153=1,"Please Enter Deemed Pensionable Pay","Add relevant Details Above"),"Please give details Above")))))))))))))</f>
        <v/>
      </c>
      <c r="M153" s="260"/>
      <c r="N153" s="91"/>
      <c r="O153" s="91" t="str">
        <f t="shared" si="22"/>
        <v/>
      </c>
      <c r="P153" s="94">
        <f t="shared" si="23"/>
        <v>0</v>
      </c>
      <c r="Q153" s="94">
        <f t="shared" si="23"/>
        <v>0</v>
      </c>
      <c r="R153" s="218">
        <f>(ROUND((F153/100*'Member Info'!$W$2), 2))</f>
        <v>0</v>
      </c>
      <c r="S153" s="218" t="e">
        <f t="shared" si="24"/>
        <v>#VALUE!</v>
      </c>
      <c r="T153" s="218" t="str">
        <f t="shared" si="25"/>
        <v/>
      </c>
      <c r="U153" s="227" t="str">
        <f t="shared" si="26"/>
        <v/>
      </c>
      <c r="V153" s="228" t="str">
        <f t="shared" si="27"/>
        <v/>
      </c>
      <c r="W153" s="228" t="str">
        <f t="shared" si="28"/>
        <v/>
      </c>
      <c r="X153" s="222">
        <f t="shared" si="29"/>
        <v>0</v>
      </c>
      <c r="Y153" s="110">
        <f t="shared" si="30"/>
        <v>0</v>
      </c>
      <c r="Z153" s="235" t="str">
        <f t="shared" si="31"/>
        <v/>
      </c>
      <c r="AA153" s="240" t="b">
        <f t="shared" si="32"/>
        <v>0</v>
      </c>
      <c r="AB153" s="235">
        <f t="shared" si="33"/>
        <v>0</v>
      </c>
      <c r="AC153" s="235">
        <f>IF('Member Info'!N150="",1,"")</f>
        <v>1</v>
      </c>
      <c r="AD153" s="243" t="e">
        <f t="shared" si="34"/>
        <v>#VALUE!</v>
      </c>
      <c r="AE153" s="130" t="str">
        <f t="shared" si="21"/>
        <v/>
      </c>
      <c r="AF153" s="124">
        <f t="shared" si="35"/>
        <v>1</v>
      </c>
      <c r="AG153" s="124" t="str">
        <f>IF('Member Info'!N150&lt;&gt;"",IF(AND('Member Info'!N150&lt;=$U$1,'Member Info'!N150&gt;=$T$1),1,0),"")</f>
        <v/>
      </c>
      <c r="AI153" s="124" t="b">
        <f t="shared" si="36"/>
        <v>0</v>
      </c>
      <c r="AJ153" s="124">
        <f t="shared" si="37"/>
        <v>0</v>
      </c>
      <c r="AL153" s="124">
        <f t="shared" si="38"/>
        <v>0</v>
      </c>
      <c r="AM153" s="124">
        <f>IF('Member Info'!F150&gt;$T$1,1,0)</f>
        <v>0</v>
      </c>
      <c r="AN153" s="124" t="b">
        <f>IF(ISERROR(T153),ERROR.TYPE(#REF!)=ERROR.TYPE(T153),FALSE)</f>
        <v>0</v>
      </c>
      <c r="AO153" s="124" t="b">
        <f>IF(ISERROR(U153),ERROR.TYPE(#REF!)=ERROR.TYPE(U153),FALSE)</f>
        <v>0</v>
      </c>
      <c r="AP153" s="124">
        <f>IF('Member Info'!F150&gt;'GP1 April 25'!$U$1,1,0)</f>
        <v>0</v>
      </c>
      <c r="AQ153" s="124">
        <f t="shared" si="39"/>
        <v>0</v>
      </c>
      <c r="AR153" s="124">
        <f t="shared" si="40"/>
        <v>0</v>
      </c>
      <c r="AS153" s="124">
        <f t="shared" si="41"/>
        <v>1</v>
      </c>
    </row>
    <row r="154" spans="1:45" x14ac:dyDescent="0.25">
      <c r="A154" s="4">
        <v>123</v>
      </c>
      <c r="B154" s="164">
        <f>'Member Info'!D151</f>
        <v>0</v>
      </c>
      <c r="C154" s="164">
        <f>'Member Info'!E151</f>
        <v>0</v>
      </c>
      <c r="D154" s="164" t="str">
        <f>'Member Info'!G151</f>
        <v/>
      </c>
      <c r="E154" s="165">
        <f>'Member Info'!B151</f>
        <v>0</v>
      </c>
      <c r="F154" s="242"/>
      <c r="G154" s="166" t="str">
        <f>IF(E154=0,"",('Member Info'!K151+'Member Info'!L151))</f>
        <v/>
      </c>
      <c r="H154" s="419"/>
      <c r="I154" s="419"/>
      <c r="J154" s="26"/>
      <c r="K154" s="26"/>
      <c r="L154" s="384" t="str">
        <f>IF(E154=0,"",IF('Member Info'!F151&gt;$U$1,CONCATENATE("Joined with practice on ", TEXT('Member Info'!F151, "DD/MM/YYYY")),IF('Member Info'!N151&lt;&gt;"",IF('Member Info'!N151&lt;$T$1,CONCATENATE("Left Scheme on ", TEXT('Member Info'!N151, "DD/MM/YYYY")),IF(OR(G154="",G154=0),"Error Detected, No rate entered",IF(E154=0,"",IF(F154="","Error Detected, No Pensionable pay",IF(AS154=1,"No Part Time Status Entered",IF(AR154=1,"No Part Time Hours Entered",IF(ISERROR(AD154)," Unknown Values entered.",IF(V154+W154&lt;1,"Acceptable",IF(T154+U154=200, "No Contributions Entered", IF(M154="","Error Detected, Choose reason&gt;",IF(Z154="1",IF(V154=1,"Please Enter Deemed Pensionable Pay","Add Any Relevant Details Above"),"Please Give Details Above"))))))))))),IF(OR(G154="",G154=0),"Error Detected, No rate entered",IF(E154=0,"",IF(F154="","Error Detected, No Pensionable pay",IF(AS154=1,"No Part Time Status Entered",IF(AR154=1,"No Part Time Hours Entered",IF(ISERROR(AD154)," Unknown Values entered.",IF(V154+W154&lt;1,"Acceptable",IF(T154+U154=200, "No Contributions Entered", IF(M154="","Error Detected, Choose reason&gt;",IF(Z154="1",IF(V154=1,"Please Enter Deemed Pensionable Pay","Add relevant Details Above"),"Please give details Above")))))))))))))</f>
        <v/>
      </c>
      <c r="M154" s="260"/>
      <c r="N154" s="91"/>
      <c r="O154" s="91" t="str">
        <f t="shared" si="22"/>
        <v/>
      </c>
      <c r="P154" s="94">
        <f t="shared" si="23"/>
        <v>0</v>
      </c>
      <c r="Q154" s="94">
        <f t="shared" si="23"/>
        <v>0</v>
      </c>
      <c r="R154" s="218">
        <f>(ROUND((F154/100*'Member Info'!$W$2), 2))</f>
        <v>0</v>
      </c>
      <c r="S154" s="218" t="e">
        <f t="shared" si="24"/>
        <v>#VALUE!</v>
      </c>
      <c r="T154" s="218" t="str">
        <f t="shared" si="25"/>
        <v/>
      </c>
      <c r="U154" s="227" t="str">
        <f t="shared" si="26"/>
        <v/>
      </c>
      <c r="V154" s="228" t="str">
        <f t="shared" si="27"/>
        <v/>
      </c>
      <c r="W154" s="228" t="str">
        <f t="shared" si="28"/>
        <v/>
      </c>
      <c r="X154" s="222">
        <f t="shared" si="29"/>
        <v>0</v>
      </c>
      <c r="Y154" s="110">
        <f t="shared" si="30"/>
        <v>0</v>
      </c>
      <c r="Z154" s="235" t="str">
        <f t="shared" si="31"/>
        <v/>
      </c>
      <c r="AA154" s="240" t="b">
        <f t="shared" si="32"/>
        <v>0</v>
      </c>
      <c r="AB154" s="235">
        <f t="shared" si="33"/>
        <v>0</v>
      </c>
      <c r="AC154" s="235">
        <f>IF('Member Info'!N151="",1,"")</f>
        <v>1</v>
      </c>
      <c r="AD154" s="243" t="e">
        <f t="shared" si="34"/>
        <v>#VALUE!</v>
      </c>
      <c r="AE154" s="130" t="str">
        <f t="shared" si="21"/>
        <v/>
      </c>
      <c r="AF154" s="124">
        <f t="shared" si="35"/>
        <v>1</v>
      </c>
      <c r="AG154" s="124" t="str">
        <f>IF('Member Info'!N151&lt;&gt;"",IF(AND('Member Info'!N151&lt;=$U$1,'Member Info'!N151&gt;=$T$1),1,0),"")</f>
        <v/>
      </c>
      <c r="AI154" s="124" t="b">
        <f t="shared" si="36"/>
        <v>0</v>
      </c>
      <c r="AJ154" s="124">
        <f t="shared" si="37"/>
        <v>0</v>
      </c>
      <c r="AL154" s="124">
        <f t="shared" si="38"/>
        <v>0</v>
      </c>
      <c r="AM154" s="124">
        <f>IF('Member Info'!F151&gt;$T$1,1,0)</f>
        <v>0</v>
      </c>
      <c r="AN154" s="124" t="b">
        <f>IF(ISERROR(T154),ERROR.TYPE(#REF!)=ERROR.TYPE(T154),FALSE)</f>
        <v>0</v>
      </c>
      <c r="AO154" s="124" t="b">
        <f>IF(ISERROR(U154),ERROR.TYPE(#REF!)=ERROR.TYPE(U154),FALSE)</f>
        <v>0</v>
      </c>
      <c r="AP154" s="124">
        <f>IF('Member Info'!F151&gt;'GP1 April 25'!$U$1,1,0)</f>
        <v>0</v>
      </c>
      <c r="AQ154" s="124">
        <f t="shared" si="39"/>
        <v>0</v>
      </c>
      <c r="AR154" s="124">
        <f t="shared" si="40"/>
        <v>0</v>
      </c>
      <c r="AS154" s="124">
        <f t="shared" si="41"/>
        <v>1</v>
      </c>
    </row>
    <row r="155" spans="1:45" x14ac:dyDescent="0.25">
      <c r="A155" s="4">
        <v>124</v>
      </c>
      <c r="B155" s="164">
        <f>'Member Info'!D152</f>
        <v>0</v>
      </c>
      <c r="C155" s="164">
        <f>'Member Info'!E152</f>
        <v>0</v>
      </c>
      <c r="D155" s="164" t="str">
        <f>'Member Info'!G152</f>
        <v/>
      </c>
      <c r="E155" s="165">
        <f>'Member Info'!B152</f>
        <v>0</v>
      </c>
      <c r="F155" s="242"/>
      <c r="G155" s="166" t="str">
        <f>IF(E155=0,"",('Member Info'!K152+'Member Info'!L152))</f>
        <v/>
      </c>
      <c r="H155" s="419"/>
      <c r="I155" s="419"/>
      <c r="J155" s="26"/>
      <c r="K155" s="26"/>
      <c r="L155" s="384" t="str">
        <f>IF(E155=0,"",IF('Member Info'!F152&gt;$U$1,CONCATENATE("Joined with practice on ", TEXT('Member Info'!F152, "DD/MM/YYYY")),IF('Member Info'!N152&lt;&gt;"",IF('Member Info'!N152&lt;$T$1,CONCATENATE("Left Scheme on ", TEXT('Member Info'!N152, "DD/MM/YYYY")),IF(OR(G155="",G155=0),"Error Detected, No rate entered",IF(E155=0,"",IF(F155="","Error Detected, No Pensionable pay",IF(AS155=1,"No Part Time Status Entered",IF(AR155=1,"No Part Time Hours Entered",IF(ISERROR(AD155)," Unknown Values entered.",IF(V155+W155&lt;1,"Acceptable",IF(T155+U155=200, "No Contributions Entered", IF(M155="","Error Detected, Choose reason&gt;",IF(Z155="1",IF(V155=1,"Please Enter Deemed Pensionable Pay","Add Any Relevant Details Above"),"Please Give Details Above"))))))))))),IF(OR(G155="",G155=0),"Error Detected, No rate entered",IF(E155=0,"",IF(F155="","Error Detected, No Pensionable pay",IF(AS155=1,"No Part Time Status Entered",IF(AR155=1,"No Part Time Hours Entered",IF(ISERROR(AD155)," Unknown Values entered.",IF(V155+W155&lt;1,"Acceptable",IF(T155+U155=200, "No Contributions Entered", IF(M155="","Error Detected, Choose reason&gt;",IF(Z155="1",IF(V155=1,"Please Enter Deemed Pensionable Pay","Add relevant Details Above"),"Please give details Above")))))))))))))</f>
        <v/>
      </c>
      <c r="M155" s="260"/>
      <c r="N155" s="91"/>
      <c r="O155" s="91" t="str">
        <f t="shared" si="22"/>
        <v/>
      </c>
      <c r="P155" s="94">
        <f t="shared" si="23"/>
        <v>0</v>
      </c>
      <c r="Q155" s="94">
        <f t="shared" si="23"/>
        <v>0</v>
      </c>
      <c r="R155" s="218">
        <f>(ROUND((F155/100*'Member Info'!$W$2), 2))</f>
        <v>0</v>
      </c>
      <c r="S155" s="218" t="e">
        <f t="shared" si="24"/>
        <v>#VALUE!</v>
      </c>
      <c r="T155" s="218" t="str">
        <f t="shared" si="25"/>
        <v/>
      </c>
      <c r="U155" s="227" t="str">
        <f t="shared" si="26"/>
        <v/>
      </c>
      <c r="V155" s="228" t="str">
        <f t="shared" si="27"/>
        <v/>
      </c>
      <c r="W155" s="228" t="str">
        <f t="shared" si="28"/>
        <v/>
      </c>
      <c r="X155" s="222">
        <f t="shared" si="29"/>
        <v>0</v>
      </c>
      <c r="Y155" s="110">
        <f t="shared" si="30"/>
        <v>0</v>
      </c>
      <c r="Z155" s="235" t="str">
        <f t="shared" si="31"/>
        <v/>
      </c>
      <c r="AA155" s="240" t="b">
        <f t="shared" si="32"/>
        <v>0</v>
      </c>
      <c r="AB155" s="235">
        <f t="shared" si="33"/>
        <v>0</v>
      </c>
      <c r="AC155" s="235">
        <f>IF('Member Info'!N152="",1,"")</f>
        <v>1</v>
      </c>
      <c r="AD155" s="243" t="e">
        <f t="shared" si="34"/>
        <v>#VALUE!</v>
      </c>
      <c r="AE155" s="130" t="str">
        <f t="shared" si="21"/>
        <v/>
      </c>
      <c r="AF155" s="124">
        <f t="shared" si="35"/>
        <v>1</v>
      </c>
      <c r="AG155" s="124" t="str">
        <f>IF('Member Info'!N152&lt;&gt;"",IF(AND('Member Info'!N152&lt;=$U$1,'Member Info'!N152&gt;=$T$1),1,0),"")</f>
        <v/>
      </c>
      <c r="AI155" s="124" t="b">
        <f t="shared" si="36"/>
        <v>0</v>
      </c>
      <c r="AJ155" s="124">
        <f t="shared" si="37"/>
        <v>0</v>
      </c>
      <c r="AL155" s="124">
        <f t="shared" si="38"/>
        <v>0</v>
      </c>
      <c r="AM155" s="124">
        <f>IF('Member Info'!F152&gt;$T$1,1,0)</f>
        <v>0</v>
      </c>
      <c r="AN155" s="124" t="b">
        <f>IF(ISERROR(T155),ERROR.TYPE(#REF!)=ERROR.TYPE(T155),FALSE)</f>
        <v>0</v>
      </c>
      <c r="AO155" s="124" t="b">
        <f>IF(ISERROR(U155),ERROR.TYPE(#REF!)=ERROR.TYPE(U155),FALSE)</f>
        <v>0</v>
      </c>
      <c r="AP155" s="124">
        <f>IF('Member Info'!F152&gt;'GP1 April 25'!$U$1,1,0)</f>
        <v>0</v>
      </c>
      <c r="AQ155" s="124">
        <f t="shared" si="39"/>
        <v>0</v>
      </c>
      <c r="AR155" s="124">
        <f t="shared" si="40"/>
        <v>0</v>
      </c>
      <c r="AS155" s="124">
        <f t="shared" si="41"/>
        <v>1</v>
      </c>
    </row>
    <row r="156" spans="1:45" x14ac:dyDescent="0.25">
      <c r="A156" s="4">
        <v>125</v>
      </c>
      <c r="B156" s="164">
        <f>'Member Info'!D153</f>
        <v>0</v>
      </c>
      <c r="C156" s="164">
        <f>'Member Info'!E153</f>
        <v>0</v>
      </c>
      <c r="D156" s="164" t="str">
        <f>'Member Info'!G153</f>
        <v/>
      </c>
      <c r="E156" s="165">
        <f>'Member Info'!B153</f>
        <v>0</v>
      </c>
      <c r="F156" s="242"/>
      <c r="G156" s="166" t="str">
        <f>IF(E156=0,"",('Member Info'!K153+'Member Info'!L153))</f>
        <v/>
      </c>
      <c r="H156" s="419"/>
      <c r="I156" s="419"/>
      <c r="J156" s="26"/>
      <c r="K156" s="26"/>
      <c r="L156" s="384" t="str">
        <f>IF(E156=0,"",IF('Member Info'!F153&gt;$U$1,CONCATENATE("Joined with practice on ", TEXT('Member Info'!F153, "DD/MM/YYYY")),IF('Member Info'!N153&lt;&gt;"",IF('Member Info'!N153&lt;$T$1,CONCATENATE("Left Scheme on ", TEXT('Member Info'!N153, "DD/MM/YYYY")),IF(OR(G156="",G156=0),"Error Detected, No rate entered",IF(E156=0,"",IF(F156="","Error Detected, No Pensionable pay",IF(AS156=1,"No Part Time Status Entered",IF(AR156=1,"No Part Time Hours Entered",IF(ISERROR(AD156)," Unknown Values entered.",IF(V156+W156&lt;1,"Acceptable",IF(T156+U156=200, "No Contributions Entered", IF(M156="","Error Detected, Choose reason&gt;",IF(Z156="1",IF(V156=1,"Please Enter Deemed Pensionable Pay","Add Any Relevant Details Above"),"Please Give Details Above"))))))))))),IF(OR(G156="",G156=0),"Error Detected, No rate entered",IF(E156=0,"",IF(F156="","Error Detected, No Pensionable pay",IF(AS156=1,"No Part Time Status Entered",IF(AR156=1,"No Part Time Hours Entered",IF(ISERROR(AD156)," Unknown Values entered.",IF(V156+W156&lt;1,"Acceptable",IF(T156+U156=200, "No Contributions Entered", IF(M156="","Error Detected, Choose reason&gt;",IF(Z156="1",IF(V156=1,"Please Enter Deemed Pensionable Pay","Add relevant Details Above"),"Please give details Above")))))))))))))</f>
        <v/>
      </c>
      <c r="M156" s="260"/>
      <c r="N156" s="91"/>
      <c r="O156" s="91" t="str">
        <f t="shared" si="22"/>
        <v/>
      </c>
      <c r="P156" s="94">
        <f t="shared" si="23"/>
        <v>0</v>
      </c>
      <c r="Q156" s="94">
        <f t="shared" si="23"/>
        <v>0</v>
      </c>
      <c r="R156" s="218">
        <f>(ROUND((F156/100*'Member Info'!$W$2), 2))</f>
        <v>0</v>
      </c>
      <c r="S156" s="218" t="e">
        <f t="shared" si="24"/>
        <v>#VALUE!</v>
      </c>
      <c r="T156" s="218" t="str">
        <f t="shared" si="25"/>
        <v/>
      </c>
      <c r="U156" s="227" t="str">
        <f t="shared" si="26"/>
        <v/>
      </c>
      <c r="V156" s="228" t="str">
        <f t="shared" si="27"/>
        <v/>
      </c>
      <c r="W156" s="228" t="str">
        <f t="shared" si="28"/>
        <v/>
      </c>
      <c r="X156" s="222">
        <f t="shared" si="29"/>
        <v>0</v>
      </c>
      <c r="Y156" s="110">
        <f t="shared" si="30"/>
        <v>0</v>
      </c>
      <c r="Z156" s="235" t="str">
        <f t="shared" si="31"/>
        <v/>
      </c>
      <c r="AA156" s="240" t="b">
        <f t="shared" si="32"/>
        <v>0</v>
      </c>
      <c r="AB156" s="235">
        <f t="shared" si="33"/>
        <v>0</v>
      </c>
      <c r="AC156" s="235">
        <f>IF('Member Info'!N153="",1,"")</f>
        <v>1</v>
      </c>
      <c r="AD156" s="243" t="e">
        <f t="shared" si="34"/>
        <v>#VALUE!</v>
      </c>
      <c r="AE156" s="130" t="str">
        <f t="shared" si="21"/>
        <v/>
      </c>
      <c r="AF156" s="124">
        <f t="shared" si="35"/>
        <v>1</v>
      </c>
      <c r="AG156" s="124" t="str">
        <f>IF('Member Info'!N153&lt;&gt;"",IF(AND('Member Info'!N153&lt;=$U$1,'Member Info'!N153&gt;=$T$1),1,0),"")</f>
        <v/>
      </c>
      <c r="AI156" s="124" t="b">
        <f t="shared" si="36"/>
        <v>0</v>
      </c>
      <c r="AJ156" s="124">
        <f t="shared" si="37"/>
        <v>0</v>
      </c>
      <c r="AL156" s="124">
        <f t="shared" si="38"/>
        <v>0</v>
      </c>
      <c r="AM156" s="124">
        <f>IF('Member Info'!F153&gt;$T$1,1,0)</f>
        <v>0</v>
      </c>
      <c r="AN156" s="124" t="b">
        <f>IF(ISERROR(T156),ERROR.TYPE(#REF!)=ERROR.TYPE(T156),FALSE)</f>
        <v>0</v>
      </c>
      <c r="AO156" s="124" t="b">
        <f>IF(ISERROR(U156),ERROR.TYPE(#REF!)=ERROR.TYPE(U156),FALSE)</f>
        <v>0</v>
      </c>
      <c r="AP156" s="124">
        <f>IF('Member Info'!F153&gt;'GP1 April 25'!$U$1,1,0)</f>
        <v>0</v>
      </c>
      <c r="AQ156" s="124">
        <f t="shared" si="39"/>
        <v>0</v>
      </c>
      <c r="AR156" s="124">
        <f t="shared" si="40"/>
        <v>0</v>
      </c>
      <c r="AS156" s="124">
        <f t="shared" si="41"/>
        <v>1</v>
      </c>
    </row>
    <row r="157" spans="1:45" x14ac:dyDescent="0.25">
      <c r="A157" s="4">
        <v>126</v>
      </c>
      <c r="B157" s="164">
        <f>'Member Info'!D154</f>
        <v>0</v>
      </c>
      <c r="C157" s="164">
        <f>'Member Info'!E154</f>
        <v>0</v>
      </c>
      <c r="D157" s="164" t="str">
        <f>'Member Info'!G154</f>
        <v/>
      </c>
      <c r="E157" s="165">
        <f>'Member Info'!B154</f>
        <v>0</v>
      </c>
      <c r="F157" s="242"/>
      <c r="G157" s="166" t="str">
        <f>IF(E157=0,"",('Member Info'!K154+'Member Info'!L154))</f>
        <v/>
      </c>
      <c r="H157" s="419"/>
      <c r="I157" s="419"/>
      <c r="J157" s="26"/>
      <c r="K157" s="26"/>
      <c r="L157" s="384" t="str">
        <f>IF(E157=0,"",IF('Member Info'!F154&gt;$U$1,CONCATENATE("Joined with practice on ", TEXT('Member Info'!F154, "DD/MM/YYYY")),IF('Member Info'!N154&lt;&gt;"",IF('Member Info'!N154&lt;$T$1,CONCATENATE("Left Scheme on ", TEXT('Member Info'!N154, "DD/MM/YYYY")),IF(OR(G157="",G157=0),"Error Detected, No rate entered",IF(E157=0,"",IF(F157="","Error Detected, No Pensionable pay",IF(AS157=1,"No Part Time Status Entered",IF(AR157=1,"No Part Time Hours Entered",IF(ISERROR(AD157)," Unknown Values entered.",IF(V157+W157&lt;1,"Acceptable",IF(T157+U157=200, "No Contributions Entered", IF(M157="","Error Detected, Choose reason&gt;",IF(Z157="1",IF(V157=1,"Please Enter Deemed Pensionable Pay","Add Any Relevant Details Above"),"Please Give Details Above"))))))))))),IF(OR(G157="",G157=0),"Error Detected, No rate entered",IF(E157=0,"",IF(F157="","Error Detected, No Pensionable pay",IF(AS157=1,"No Part Time Status Entered",IF(AR157=1,"No Part Time Hours Entered",IF(ISERROR(AD157)," Unknown Values entered.",IF(V157+W157&lt;1,"Acceptable",IF(T157+U157=200, "No Contributions Entered", IF(M157="","Error Detected, Choose reason&gt;",IF(Z157="1",IF(V157=1,"Please Enter Deemed Pensionable Pay","Add relevant Details Above"),"Please give details Above")))))))))))))</f>
        <v/>
      </c>
      <c r="M157" s="260"/>
      <c r="N157" s="91"/>
      <c r="O157" s="91" t="str">
        <f t="shared" si="22"/>
        <v/>
      </c>
      <c r="P157" s="94">
        <f t="shared" si="23"/>
        <v>0</v>
      </c>
      <c r="Q157" s="94">
        <f t="shared" si="23"/>
        <v>0</v>
      </c>
      <c r="R157" s="218">
        <f>(ROUND((F157/100*'Member Info'!$W$2), 2))</f>
        <v>0</v>
      </c>
      <c r="S157" s="218" t="e">
        <f t="shared" si="24"/>
        <v>#VALUE!</v>
      </c>
      <c r="T157" s="218" t="str">
        <f t="shared" si="25"/>
        <v/>
      </c>
      <c r="U157" s="227" t="str">
        <f t="shared" si="26"/>
        <v/>
      </c>
      <c r="V157" s="228" t="str">
        <f t="shared" si="27"/>
        <v/>
      </c>
      <c r="W157" s="228" t="str">
        <f t="shared" si="28"/>
        <v/>
      </c>
      <c r="X157" s="222">
        <f t="shared" si="29"/>
        <v>0</v>
      </c>
      <c r="Y157" s="110">
        <f t="shared" si="30"/>
        <v>0</v>
      </c>
      <c r="Z157" s="235" t="str">
        <f t="shared" si="31"/>
        <v/>
      </c>
      <c r="AA157" s="240" t="b">
        <f t="shared" si="32"/>
        <v>0</v>
      </c>
      <c r="AB157" s="235">
        <f t="shared" si="33"/>
        <v>0</v>
      </c>
      <c r="AC157" s="235">
        <f>IF('Member Info'!N154="",1,"")</f>
        <v>1</v>
      </c>
      <c r="AD157" s="243" t="e">
        <f t="shared" si="34"/>
        <v>#VALUE!</v>
      </c>
      <c r="AE157" s="130" t="str">
        <f t="shared" si="21"/>
        <v/>
      </c>
      <c r="AF157" s="124">
        <f t="shared" si="35"/>
        <v>1</v>
      </c>
      <c r="AG157" s="124" t="str">
        <f>IF('Member Info'!N154&lt;&gt;"",IF(AND('Member Info'!N154&lt;=$U$1,'Member Info'!N154&gt;=$T$1),1,0),"")</f>
        <v/>
      </c>
      <c r="AI157" s="124" t="b">
        <f t="shared" si="36"/>
        <v>0</v>
      </c>
      <c r="AJ157" s="124">
        <f t="shared" si="37"/>
        <v>0</v>
      </c>
      <c r="AL157" s="124">
        <f t="shared" si="38"/>
        <v>0</v>
      </c>
      <c r="AM157" s="124">
        <f>IF('Member Info'!F154&gt;$T$1,1,0)</f>
        <v>0</v>
      </c>
      <c r="AN157" s="124" t="b">
        <f>IF(ISERROR(T157),ERROR.TYPE(#REF!)=ERROR.TYPE(T157),FALSE)</f>
        <v>0</v>
      </c>
      <c r="AO157" s="124" t="b">
        <f>IF(ISERROR(U157),ERROR.TYPE(#REF!)=ERROR.TYPE(U157),FALSE)</f>
        <v>0</v>
      </c>
      <c r="AP157" s="124">
        <f>IF('Member Info'!F154&gt;'GP1 April 25'!$U$1,1,0)</f>
        <v>0</v>
      </c>
      <c r="AQ157" s="124">
        <f t="shared" si="39"/>
        <v>0</v>
      </c>
      <c r="AR157" s="124">
        <f t="shared" si="40"/>
        <v>0</v>
      </c>
      <c r="AS157" s="124">
        <f t="shared" si="41"/>
        <v>1</v>
      </c>
    </row>
    <row r="158" spans="1:45" x14ac:dyDescent="0.25">
      <c r="A158" s="4">
        <v>127</v>
      </c>
      <c r="B158" s="164">
        <f>'Member Info'!D155</f>
        <v>0</v>
      </c>
      <c r="C158" s="164">
        <f>'Member Info'!E155</f>
        <v>0</v>
      </c>
      <c r="D158" s="164" t="str">
        <f>'Member Info'!G155</f>
        <v/>
      </c>
      <c r="E158" s="165">
        <f>'Member Info'!B155</f>
        <v>0</v>
      </c>
      <c r="F158" s="242"/>
      <c r="G158" s="166" t="str">
        <f>IF(E158=0,"",('Member Info'!K155+'Member Info'!L155))</f>
        <v/>
      </c>
      <c r="H158" s="419"/>
      <c r="I158" s="419"/>
      <c r="J158" s="26"/>
      <c r="K158" s="26"/>
      <c r="L158" s="384" t="str">
        <f>IF(E158=0,"",IF('Member Info'!F155&gt;$U$1,CONCATENATE("Joined with practice on ", TEXT('Member Info'!F155, "DD/MM/YYYY")),IF('Member Info'!N155&lt;&gt;"",IF('Member Info'!N155&lt;$T$1,CONCATENATE("Left Scheme on ", TEXT('Member Info'!N155, "DD/MM/YYYY")),IF(OR(G158="",G158=0),"Error Detected, No rate entered",IF(E158=0,"",IF(F158="","Error Detected, No Pensionable pay",IF(AS158=1,"No Part Time Status Entered",IF(AR158=1,"No Part Time Hours Entered",IF(ISERROR(AD158)," Unknown Values entered.",IF(V158+W158&lt;1,"Acceptable",IF(T158+U158=200, "No Contributions Entered", IF(M158="","Error Detected, Choose reason&gt;",IF(Z158="1",IF(V158=1,"Please Enter Deemed Pensionable Pay","Add Any Relevant Details Above"),"Please Give Details Above"))))))))))),IF(OR(G158="",G158=0),"Error Detected, No rate entered",IF(E158=0,"",IF(F158="","Error Detected, No Pensionable pay",IF(AS158=1,"No Part Time Status Entered",IF(AR158=1,"No Part Time Hours Entered",IF(ISERROR(AD158)," Unknown Values entered.",IF(V158+W158&lt;1,"Acceptable",IF(T158+U158=200, "No Contributions Entered", IF(M158="","Error Detected, Choose reason&gt;",IF(Z158="1",IF(V158=1,"Please Enter Deemed Pensionable Pay","Add relevant Details Above"),"Please give details Above")))))))))))))</f>
        <v/>
      </c>
      <c r="M158" s="260"/>
      <c r="N158" s="91"/>
      <c r="O158" s="91" t="str">
        <f t="shared" si="22"/>
        <v/>
      </c>
      <c r="P158" s="94">
        <f t="shared" si="23"/>
        <v>0</v>
      </c>
      <c r="Q158" s="94">
        <f t="shared" si="23"/>
        <v>0</v>
      </c>
      <c r="R158" s="218">
        <f>(ROUND((F158/100*'Member Info'!$W$2), 2))</f>
        <v>0</v>
      </c>
      <c r="S158" s="218" t="e">
        <f t="shared" si="24"/>
        <v>#VALUE!</v>
      </c>
      <c r="T158" s="218" t="str">
        <f t="shared" si="25"/>
        <v/>
      </c>
      <c r="U158" s="227" t="str">
        <f t="shared" si="26"/>
        <v/>
      </c>
      <c r="V158" s="228" t="str">
        <f t="shared" si="27"/>
        <v/>
      </c>
      <c r="W158" s="228" t="str">
        <f t="shared" si="28"/>
        <v/>
      </c>
      <c r="X158" s="222">
        <f t="shared" si="29"/>
        <v>0</v>
      </c>
      <c r="Y158" s="110">
        <f t="shared" si="30"/>
        <v>0</v>
      </c>
      <c r="Z158" s="235" t="str">
        <f t="shared" si="31"/>
        <v/>
      </c>
      <c r="AA158" s="240" t="b">
        <f t="shared" si="32"/>
        <v>0</v>
      </c>
      <c r="AB158" s="235">
        <f t="shared" si="33"/>
        <v>0</v>
      </c>
      <c r="AC158" s="235">
        <f>IF('Member Info'!N155="",1,"")</f>
        <v>1</v>
      </c>
      <c r="AD158" s="243" t="e">
        <f t="shared" si="34"/>
        <v>#VALUE!</v>
      </c>
      <c r="AE158" s="130" t="str">
        <f t="shared" si="21"/>
        <v/>
      </c>
      <c r="AF158" s="124">
        <f t="shared" si="35"/>
        <v>1</v>
      </c>
      <c r="AG158" s="124" t="str">
        <f>IF('Member Info'!N155&lt;&gt;"",IF(AND('Member Info'!N155&lt;=$U$1,'Member Info'!N155&gt;=$T$1),1,0),"")</f>
        <v/>
      </c>
      <c r="AI158" s="124" t="b">
        <f t="shared" si="36"/>
        <v>0</v>
      </c>
      <c r="AJ158" s="124">
        <f t="shared" si="37"/>
        <v>0</v>
      </c>
      <c r="AL158" s="124">
        <f t="shared" si="38"/>
        <v>0</v>
      </c>
      <c r="AM158" s="124">
        <f>IF('Member Info'!F155&gt;$T$1,1,0)</f>
        <v>0</v>
      </c>
      <c r="AN158" s="124" t="b">
        <f>IF(ISERROR(T158),ERROR.TYPE(#REF!)=ERROR.TYPE(T158),FALSE)</f>
        <v>0</v>
      </c>
      <c r="AO158" s="124" t="b">
        <f>IF(ISERROR(U158),ERROR.TYPE(#REF!)=ERROR.TYPE(U158),FALSE)</f>
        <v>0</v>
      </c>
      <c r="AP158" s="124">
        <f>IF('Member Info'!F155&gt;'GP1 April 25'!$U$1,1,0)</f>
        <v>0</v>
      </c>
      <c r="AQ158" s="124">
        <f t="shared" si="39"/>
        <v>0</v>
      </c>
      <c r="AR158" s="124">
        <f t="shared" si="40"/>
        <v>0</v>
      </c>
      <c r="AS158" s="124">
        <f t="shared" si="41"/>
        <v>1</v>
      </c>
    </row>
    <row r="159" spans="1:45" x14ac:dyDescent="0.25">
      <c r="A159" s="4">
        <v>128</v>
      </c>
      <c r="B159" s="164">
        <f>'Member Info'!D156</f>
        <v>0</v>
      </c>
      <c r="C159" s="164">
        <f>'Member Info'!E156</f>
        <v>0</v>
      </c>
      <c r="D159" s="164" t="str">
        <f>'Member Info'!G156</f>
        <v/>
      </c>
      <c r="E159" s="165">
        <f>'Member Info'!B156</f>
        <v>0</v>
      </c>
      <c r="F159" s="242"/>
      <c r="G159" s="166" t="str">
        <f>IF(E159=0,"",('Member Info'!K156+'Member Info'!L156))</f>
        <v/>
      </c>
      <c r="H159" s="419"/>
      <c r="I159" s="419"/>
      <c r="J159" s="26"/>
      <c r="K159" s="26"/>
      <c r="L159" s="384" t="str">
        <f>IF(E159=0,"",IF('Member Info'!F156&gt;$U$1,CONCATENATE("Joined with practice on ", TEXT('Member Info'!F156, "DD/MM/YYYY")),IF('Member Info'!N156&lt;&gt;"",IF('Member Info'!N156&lt;$T$1,CONCATENATE("Left Scheme on ", TEXT('Member Info'!N156, "DD/MM/YYYY")),IF(OR(G159="",G159=0),"Error Detected, No rate entered",IF(E159=0,"",IF(F159="","Error Detected, No Pensionable pay",IF(AS159=1,"No Part Time Status Entered",IF(AR159=1,"No Part Time Hours Entered",IF(ISERROR(AD159)," Unknown Values entered.",IF(V159+W159&lt;1,"Acceptable",IF(T159+U159=200, "No Contributions Entered", IF(M159="","Error Detected, Choose reason&gt;",IF(Z159="1",IF(V159=1,"Please Enter Deemed Pensionable Pay","Add Any Relevant Details Above"),"Please Give Details Above"))))))))))),IF(OR(G159="",G159=0),"Error Detected, No rate entered",IF(E159=0,"",IF(F159="","Error Detected, No Pensionable pay",IF(AS159=1,"No Part Time Status Entered",IF(AR159=1,"No Part Time Hours Entered",IF(ISERROR(AD159)," Unknown Values entered.",IF(V159+W159&lt;1,"Acceptable",IF(T159+U159=200, "No Contributions Entered", IF(M159="","Error Detected, Choose reason&gt;",IF(Z159="1",IF(V159=1,"Please Enter Deemed Pensionable Pay","Add relevant Details Above"),"Please give details Above")))))))))))))</f>
        <v/>
      </c>
      <c r="M159" s="260"/>
      <c r="N159" s="91"/>
      <c r="O159" s="91" t="str">
        <f t="shared" si="22"/>
        <v/>
      </c>
      <c r="P159" s="94">
        <f t="shared" si="23"/>
        <v>0</v>
      </c>
      <c r="Q159" s="94">
        <f t="shared" si="23"/>
        <v>0</v>
      </c>
      <c r="R159" s="218">
        <f>(ROUND((F159/100*'Member Info'!$W$2), 2))</f>
        <v>0</v>
      </c>
      <c r="S159" s="218" t="e">
        <f t="shared" si="24"/>
        <v>#VALUE!</v>
      </c>
      <c r="T159" s="218" t="str">
        <f t="shared" si="25"/>
        <v/>
      </c>
      <c r="U159" s="227" t="str">
        <f t="shared" si="26"/>
        <v/>
      </c>
      <c r="V159" s="228" t="str">
        <f t="shared" si="27"/>
        <v/>
      </c>
      <c r="W159" s="228" t="str">
        <f t="shared" si="28"/>
        <v/>
      </c>
      <c r="X159" s="222">
        <f t="shared" si="29"/>
        <v>0</v>
      </c>
      <c r="Y159" s="110">
        <f t="shared" si="30"/>
        <v>0</v>
      </c>
      <c r="Z159" s="235" t="str">
        <f t="shared" si="31"/>
        <v/>
      </c>
      <c r="AA159" s="240" t="b">
        <f t="shared" si="32"/>
        <v>0</v>
      </c>
      <c r="AB159" s="235">
        <f t="shared" si="33"/>
        <v>0</v>
      </c>
      <c r="AC159" s="235">
        <f>IF('Member Info'!N156="",1,"")</f>
        <v>1</v>
      </c>
      <c r="AD159" s="243" t="e">
        <f t="shared" si="34"/>
        <v>#VALUE!</v>
      </c>
      <c r="AE159" s="130" t="str">
        <f t="shared" si="21"/>
        <v/>
      </c>
      <c r="AF159" s="124">
        <f t="shared" si="35"/>
        <v>1</v>
      </c>
      <c r="AG159" s="124" t="str">
        <f>IF('Member Info'!N156&lt;&gt;"",IF(AND('Member Info'!N156&lt;=$U$1,'Member Info'!N156&gt;=$T$1),1,0),"")</f>
        <v/>
      </c>
      <c r="AI159" s="124" t="b">
        <f t="shared" si="36"/>
        <v>0</v>
      </c>
      <c r="AJ159" s="124">
        <f t="shared" si="37"/>
        <v>0</v>
      </c>
      <c r="AL159" s="124">
        <f t="shared" si="38"/>
        <v>0</v>
      </c>
      <c r="AM159" s="124">
        <f>IF('Member Info'!F156&gt;$T$1,1,0)</f>
        <v>0</v>
      </c>
      <c r="AN159" s="124" t="b">
        <f>IF(ISERROR(T159),ERROR.TYPE(#REF!)=ERROR.TYPE(T159),FALSE)</f>
        <v>0</v>
      </c>
      <c r="AO159" s="124" t="b">
        <f>IF(ISERROR(U159),ERROR.TYPE(#REF!)=ERROR.TYPE(U159),FALSE)</f>
        <v>0</v>
      </c>
      <c r="AP159" s="124">
        <f>IF('Member Info'!F156&gt;'GP1 April 25'!$U$1,1,0)</f>
        <v>0</v>
      </c>
      <c r="AQ159" s="124">
        <f t="shared" si="39"/>
        <v>0</v>
      </c>
      <c r="AR159" s="124">
        <f t="shared" si="40"/>
        <v>0</v>
      </c>
      <c r="AS159" s="124">
        <f t="shared" si="41"/>
        <v>1</v>
      </c>
    </row>
    <row r="160" spans="1:45" x14ac:dyDescent="0.25">
      <c r="A160" s="4">
        <v>129</v>
      </c>
      <c r="B160" s="164">
        <f>'Member Info'!D157</f>
        <v>0</v>
      </c>
      <c r="C160" s="164">
        <f>'Member Info'!E157</f>
        <v>0</v>
      </c>
      <c r="D160" s="164" t="str">
        <f>'Member Info'!G157</f>
        <v/>
      </c>
      <c r="E160" s="165">
        <f>'Member Info'!B157</f>
        <v>0</v>
      </c>
      <c r="F160" s="242"/>
      <c r="G160" s="166" t="str">
        <f>IF(E160=0,"",('Member Info'!K157+'Member Info'!L157))</f>
        <v/>
      </c>
      <c r="H160" s="419"/>
      <c r="I160" s="419"/>
      <c r="J160" s="26"/>
      <c r="K160" s="26"/>
      <c r="L160" s="384" t="str">
        <f>IF(E160=0,"",IF('Member Info'!F157&gt;$U$1,CONCATENATE("Joined with practice on ", TEXT('Member Info'!F157, "DD/MM/YYYY")),IF('Member Info'!N157&lt;&gt;"",IF('Member Info'!N157&lt;$T$1,CONCATENATE("Left Scheme on ", TEXT('Member Info'!N157, "DD/MM/YYYY")),IF(OR(G160="",G160=0),"Error Detected, No rate entered",IF(E160=0,"",IF(F160="","Error Detected, No Pensionable pay",IF(AS160=1,"No Part Time Status Entered",IF(AR160=1,"No Part Time Hours Entered",IF(ISERROR(AD160)," Unknown Values entered.",IF(V160+W160&lt;1,"Acceptable",IF(T160+U160=200, "No Contributions Entered", IF(M160="","Error Detected, Choose reason&gt;",IF(Z160="1",IF(V160=1,"Please Enter Deemed Pensionable Pay","Add Any Relevant Details Above"),"Please Give Details Above"))))))))))),IF(OR(G160="",G160=0),"Error Detected, No rate entered",IF(E160=0,"",IF(F160="","Error Detected, No Pensionable pay",IF(AS160=1,"No Part Time Status Entered",IF(AR160=1,"No Part Time Hours Entered",IF(ISERROR(AD160)," Unknown Values entered.",IF(V160+W160&lt;1,"Acceptable",IF(T160+U160=200, "No Contributions Entered", IF(M160="","Error Detected, Choose reason&gt;",IF(Z160="1",IF(V160=1,"Please Enter Deemed Pensionable Pay","Add relevant Details Above"),"Please give details Above")))))))))))))</f>
        <v/>
      </c>
      <c r="M160" s="260"/>
      <c r="N160" s="91"/>
      <c r="O160" s="91" t="str">
        <f t="shared" si="22"/>
        <v/>
      </c>
      <c r="P160" s="94">
        <f t="shared" si="23"/>
        <v>0</v>
      </c>
      <c r="Q160" s="94">
        <f t="shared" si="23"/>
        <v>0</v>
      </c>
      <c r="R160" s="218">
        <f>(ROUND((F160/100*'Member Info'!$W$2), 2))</f>
        <v>0</v>
      </c>
      <c r="S160" s="218" t="e">
        <f t="shared" si="24"/>
        <v>#VALUE!</v>
      </c>
      <c r="T160" s="218" t="str">
        <f t="shared" si="25"/>
        <v/>
      </c>
      <c r="U160" s="227" t="str">
        <f t="shared" si="26"/>
        <v/>
      </c>
      <c r="V160" s="228" t="str">
        <f t="shared" si="27"/>
        <v/>
      </c>
      <c r="W160" s="228" t="str">
        <f t="shared" si="28"/>
        <v/>
      </c>
      <c r="X160" s="222">
        <f t="shared" si="29"/>
        <v>0</v>
      </c>
      <c r="Y160" s="110">
        <f t="shared" si="30"/>
        <v>0</v>
      </c>
      <c r="Z160" s="235" t="str">
        <f t="shared" si="31"/>
        <v/>
      </c>
      <c r="AA160" s="240" t="b">
        <f t="shared" si="32"/>
        <v>0</v>
      </c>
      <c r="AB160" s="235">
        <f t="shared" si="33"/>
        <v>0</v>
      </c>
      <c r="AC160" s="235">
        <f>IF('Member Info'!N157="",1,"")</f>
        <v>1</v>
      </c>
      <c r="AD160" s="243" t="e">
        <f t="shared" si="34"/>
        <v>#VALUE!</v>
      </c>
      <c r="AE160" s="130" t="str">
        <f t="shared" ref="AE160:AE181" si="42">IF(AP160=1,"",IF(Y160=1,"",IF(AG160=1,"",IF(E160=0,"",IF(AB160=1,"",IF(L160="acceptable","",IF(T160+U160="0","",T160+U160)))))))</f>
        <v/>
      </c>
      <c r="AF160" s="124">
        <f t="shared" si="35"/>
        <v>1</v>
      </c>
      <c r="AG160" s="124" t="str">
        <f>IF('Member Info'!N157&lt;&gt;"",IF(AND('Member Info'!N157&lt;=$U$1,'Member Info'!N157&gt;=$T$1),1,0),"")</f>
        <v/>
      </c>
      <c r="AI160" s="124" t="b">
        <f t="shared" si="36"/>
        <v>0</v>
      </c>
      <c r="AJ160" s="124">
        <f t="shared" si="37"/>
        <v>0</v>
      </c>
      <c r="AL160" s="124">
        <f t="shared" si="38"/>
        <v>0</v>
      </c>
      <c r="AM160" s="124">
        <f>IF('Member Info'!F157&gt;$T$1,1,0)</f>
        <v>0</v>
      </c>
      <c r="AN160" s="124" t="b">
        <f>IF(ISERROR(T160),ERROR.TYPE(#REF!)=ERROR.TYPE(T160),FALSE)</f>
        <v>0</v>
      </c>
      <c r="AO160" s="124" t="b">
        <f>IF(ISERROR(U160),ERROR.TYPE(#REF!)=ERROR.TYPE(U160),FALSE)</f>
        <v>0</v>
      </c>
      <c r="AP160" s="124">
        <f>IF('Member Info'!F157&gt;'GP1 April 25'!$U$1,1,0)</f>
        <v>0</v>
      </c>
      <c r="AQ160" s="124">
        <f t="shared" si="39"/>
        <v>0</v>
      </c>
      <c r="AR160" s="124">
        <f t="shared" si="40"/>
        <v>0</v>
      </c>
      <c r="AS160" s="124">
        <f t="shared" si="41"/>
        <v>1</v>
      </c>
    </row>
    <row r="161" spans="1:45" x14ac:dyDescent="0.25">
      <c r="A161" s="4">
        <v>130</v>
      </c>
      <c r="B161" s="164">
        <f>'Member Info'!D158</f>
        <v>0</v>
      </c>
      <c r="C161" s="164">
        <f>'Member Info'!E158</f>
        <v>0</v>
      </c>
      <c r="D161" s="164" t="str">
        <f>'Member Info'!G158</f>
        <v/>
      </c>
      <c r="E161" s="165">
        <f>'Member Info'!B158</f>
        <v>0</v>
      </c>
      <c r="F161" s="242"/>
      <c r="G161" s="166" t="str">
        <f>IF(E161=0,"",('Member Info'!K158+'Member Info'!L158))</f>
        <v/>
      </c>
      <c r="H161" s="419"/>
      <c r="I161" s="419"/>
      <c r="J161" s="26"/>
      <c r="K161" s="26"/>
      <c r="L161" s="384" t="str">
        <f>IF(E161=0,"",IF('Member Info'!F158&gt;$U$1,CONCATENATE("Joined with practice on ", TEXT('Member Info'!F158, "DD/MM/YYYY")),IF('Member Info'!N158&lt;&gt;"",IF('Member Info'!N158&lt;$T$1,CONCATENATE("Left Scheme on ", TEXT('Member Info'!N158, "DD/MM/YYYY")),IF(OR(G161="",G161=0),"Error Detected, No rate entered",IF(E161=0,"",IF(F161="","Error Detected, No Pensionable pay",IF(AS161=1,"No Part Time Status Entered",IF(AR161=1,"No Part Time Hours Entered",IF(ISERROR(AD161)," Unknown Values entered.",IF(V161+W161&lt;1,"Acceptable",IF(T161+U161=200, "No Contributions Entered", IF(M161="","Error Detected, Choose reason&gt;",IF(Z161="1",IF(V161=1,"Please Enter Deemed Pensionable Pay","Add Any Relevant Details Above"),"Please Give Details Above"))))))))))),IF(OR(G161="",G161=0),"Error Detected, No rate entered",IF(E161=0,"",IF(F161="","Error Detected, No Pensionable pay",IF(AS161=1,"No Part Time Status Entered",IF(AR161=1,"No Part Time Hours Entered",IF(ISERROR(AD161)," Unknown Values entered.",IF(V161+W161&lt;1,"Acceptable",IF(T161+U161=200, "No Contributions Entered", IF(M161="","Error Detected, Choose reason&gt;",IF(Z161="1",IF(V161=1,"Please Enter Deemed Pensionable Pay","Add relevant Details Above"),"Please give details Above")))))))))))))</f>
        <v/>
      </c>
      <c r="M161" s="260"/>
      <c r="N161" s="91"/>
      <c r="O161" s="91" t="str">
        <f t="shared" ref="O161:O181" si="43">IF(E161=0,"",IF(ISERROR((F161+J161+K161)),0,IF((F161+J161+K161)&lt;1,0,1)))</f>
        <v/>
      </c>
      <c r="P161" s="94">
        <f t="shared" ref="P161:Q181" si="44">J161</f>
        <v>0</v>
      </c>
      <c r="Q161" s="94">
        <f t="shared" si="44"/>
        <v>0</v>
      </c>
      <c r="R161" s="218">
        <f>(ROUND((F161/100*'Member Info'!$W$2), 2))</f>
        <v>0</v>
      </c>
      <c r="S161" s="218" t="e">
        <f t="shared" ref="S161:S181" si="45">ROUND((F161/100*G161),2)</f>
        <v>#VALUE!</v>
      </c>
      <c r="T161" s="218" t="str">
        <f t="shared" ref="T161:T181" si="46">IF(E161=0,"",(100-(P161/R161*100)))</f>
        <v/>
      </c>
      <c r="U161" s="227" t="str">
        <f t="shared" ref="U161:U181" si="47">IF(E161=0,"",(100-(Q161/S161*100)))</f>
        <v/>
      </c>
      <c r="V161" s="228" t="str">
        <f t="shared" ref="V161:V181" si="48">IF(E161=0,"",IF(T161&gt;$T$16,1,IF(T161&lt;-$T$16,1,0)))</f>
        <v/>
      </c>
      <c r="W161" s="228" t="str">
        <f t="shared" ref="W161:W181" si="49">IF(E161=0,"",IF(G161=0,1,IF(U161&gt;$T$16,1,IF(U161&lt;-$T$16,1,0))))</f>
        <v/>
      </c>
      <c r="X161" s="222">
        <f t="shared" ref="X161:X181" si="50">IF(E161=0,0,IF(F161="",1,0))</f>
        <v>0</v>
      </c>
      <c r="Y161" s="110">
        <f t="shared" ref="Y161:Y181" si="51">IF(E161=0,0,IF(M161="",0,1))</f>
        <v>0</v>
      </c>
      <c r="Z161" s="235" t="str">
        <f t="shared" ref="Z161:Z181" si="52">IF(M161="SMP/Occupational Maternity","1",IF(M161="SSP/Occupational Sick pay","1",""))</f>
        <v/>
      </c>
      <c r="AA161" s="240" t="b">
        <f t="shared" ref="AA161:AA181" si="53">IF(OR(AN161=TRUE,AO161=TRUE),TRUE,FALSE)</f>
        <v>0</v>
      </c>
      <c r="AB161" s="235">
        <f t="shared" ref="AB161:AB181" si="54">IF(OR(M161="left scheme/Employment",AC161=""), 1,0)</f>
        <v>0</v>
      </c>
      <c r="AC161" s="235">
        <f>IF('Member Info'!N158="",1,"")</f>
        <v>1</v>
      </c>
      <c r="AD161" s="243" t="e">
        <f t="shared" ref="AD161:AD181" si="55">(T161+U161)</f>
        <v>#VALUE!</v>
      </c>
      <c r="AE161" s="130" t="str">
        <f t="shared" si="42"/>
        <v/>
      </c>
      <c r="AF161" s="124">
        <f t="shared" ref="AF161:AF181" si="56">SUM(AB161+AC161)</f>
        <v>1</v>
      </c>
      <c r="AG161" s="124" t="str">
        <f>IF('Member Info'!N158&lt;&gt;"",IF(AND('Member Info'!N158&lt;=$U$1,'Member Info'!N158&gt;=$T$1),1,0),"")</f>
        <v/>
      </c>
      <c r="AI161" s="124" t="b">
        <f t="shared" ref="AI161:AI181" si="57">OR(M161="SMP/Occupational Maternity",M161="SSP/Occupational Sick pay")</f>
        <v>0</v>
      </c>
      <c r="AJ161" s="124">
        <f t="shared" ref="AJ161:AJ181" si="58">IF(AI161=TRUE,1,0)</f>
        <v>0</v>
      </c>
      <c r="AL161" s="124">
        <f t="shared" ref="AL161:AL181" si="59">IF(L161="Please Enter Deemed Pensionable Pay",1,0)</f>
        <v>0</v>
      </c>
      <c r="AM161" s="124">
        <f>IF('Member Info'!F158&gt;$T$1,1,0)</f>
        <v>0</v>
      </c>
      <c r="AN161" s="124" t="b">
        <f>IF(ISERROR(T161),ERROR.TYPE(#REF!)=ERROR.TYPE(T161),FALSE)</f>
        <v>0</v>
      </c>
      <c r="AO161" s="124" t="b">
        <f>IF(ISERROR(U161),ERROR.TYPE(#REF!)=ERROR.TYPE(U161),FALSE)</f>
        <v>0</v>
      </c>
      <c r="AP161" s="124">
        <f>IF('Member Info'!F158&gt;'GP1 April 25'!$U$1,1,0)</f>
        <v>0</v>
      </c>
      <c r="AQ161" s="124">
        <f t="shared" ref="AQ161:AQ181" si="60">IF(H161="Part Time",1,0)</f>
        <v>0</v>
      </c>
      <c r="AR161" s="124">
        <f t="shared" ref="AR161:AR181" si="61">IF(AND(AQ161=1,I161=""),1,0)</f>
        <v>0</v>
      </c>
      <c r="AS161" s="124">
        <f t="shared" ref="AS161:AS181" si="62">IF(OR(H161=0,H161=""),1,0)</f>
        <v>1</v>
      </c>
    </row>
    <row r="162" spans="1:45" x14ac:dyDescent="0.25">
      <c r="A162" s="4">
        <v>131</v>
      </c>
      <c r="B162" s="164">
        <f>'Member Info'!D159</f>
        <v>0</v>
      </c>
      <c r="C162" s="164">
        <f>'Member Info'!E159</f>
        <v>0</v>
      </c>
      <c r="D162" s="164" t="str">
        <f>'Member Info'!G159</f>
        <v/>
      </c>
      <c r="E162" s="165">
        <f>'Member Info'!B159</f>
        <v>0</v>
      </c>
      <c r="F162" s="242"/>
      <c r="G162" s="166" t="str">
        <f>IF(E162=0,"",('Member Info'!K159+'Member Info'!L159))</f>
        <v/>
      </c>
      <c r="H162" s="419"/>
      <c r="I162" s="419"/>
      <c r="J162" s="26"/>
      <c r="K162" s="26"/>
      <c r="L162" s="384" t="str">
        <f>IF(E162=0,"",IF('Member Info'!F159&gt;$U$1,CONCATENATE("Joined with practice on ", TEXT('Member Info'!F159, "DD/MM/YYYY")),IF('Member Info'!N159&lt;&gt;"",IF('Member Info'!N159&lt;$T$1,CONCATENATE("Left Scheme on ", TEXT('Member Info'!N159, "DD/MM/YYYY")),IF(OR(G162="",G162=0),"Error Detected, No rate entered",IF(E162=0,"",IF(F162="","Error Detected, No Pensionable pay",IF(AS162=1,"No Part Time Status Entered",IF(AR162=1,"No Part Time Hours Entered",IF(ISERROR(AD162)," Unknown Values entered.",IF(V162+W162&lt;1,"Acceptable",IF(T162+U162=200, "No Contributions Entered", IF(M162="","Error Detected, Choose reason&gt;",IF(Z162="1",IF(V162=1,"Please Enter Deemed Pensionable Pay","Add Any Relevant Details Above"),"Please Give Details Above"))))))))))),IF(OR(G162="",G162=0),"Error Detected, No rate entered",IF(E162=0,"",IF(F162="","Error Detected, No Pensionable pay",IF(AS162=1,"No Part Time Status Entered",IF(AR162=1,"No Part Time Hours Entered",IF(ISERROR(AD162)," Unknown Values entered.",IF(V162+W162&lt;1,"Acceptable",IF(T162+U162=200, "No Contributions Entered", IF(M162="","Error Detected, Choose reason&gt;",IF(Z162="1",IF(V162=1,"Please Enter Deemed Pensionable Pay","Add relevant Details Above"),"Please give details Above")))))))))))))</f>
        <v/>
      </c>
      <c r="M162" s="260"/>
      <c r="N162" s="91"/>
      <c r="O162" s="91" t="str">
        <f t="shared" si="43"/>
        <v/>
      </c>
      <c r="P162" s="94">
        <f t="shared" si="44"/>
        <v>0</v>
      </c>
      <c r="Q162" s="94">
        <f t="shared" si="44"/>
        <v>0</v>
      </c>
      <c r="R162" s="218">
        <f>(ROUND((F162/100*'Member Info'!$W$2), 2))</f>
        <v>0</v>
      </c>
      <c r="S162" s="218" t="e">
        <f t="shared" si="45"/>
        <v>#VALUE!</v>
      </c>
      <c r="T162" s="218" t="str">
        <f t="shared" si="46"/>
        <v/>
      </c>
      <c r="U162" s="227" t="str">
        <f t="shared" si="47"/>
        <v/>
      </c>
      <c r="V162" s="228" t="str">
        <f t="shared" si="48"/>
        <v/>
      </c>
      <c r="W162" s="228" t="str">
        <f t="shared" si="49"/>
        <v/>
      </c>
      <c r="X162" s="222">
        <f t="shared" si="50"/>
        <v>0</v>
      </c>
      <c r="Y162" s="110">
        <f t="shared" si="51"/>
        <v>0</v>
      </c>
      <c r="Z162" s="235" t="str">
        <f t="shared" si="52"/>
        <v/>
      </c>
      <c r="AA162" s="240" t="b">
        <f t="shared" si="53"/>
        <v>0</v>
      </c>
      <c r="AB162" s="235">
        <f t="shared" si="54"/>
        <v>0</v>
      </c>
      <c r="AC162" s="235">
        <f>IF('Member Info'!N159="",1,"")</f>
        <v>1</v>
      </c>
      <c r="AD162" s="243" t="e">
        <f t="shared" si="55"/>
        <v>#VALUE!</v>
      </c>
      <c r="AE162" s="130" t="str">
        <f t="shared" si="42"/>
        <v/>
      </c>
      <c r="AF162" s="124">
        <f t="shared" si="56"/>
        <v>1</v>
      </c>
      <c r="AG162" s="124" t="str">
        <f>IF('Member Info'!N159&lt;&gt;"",IF(AND('Member Info'!N159&lt;=$U$1,'Member Info'!N159&gt;=$T$1),1,0),"")</f>
        <v/>
      </c>
      <c r="AI162" s="124" t="b">
        <f t="shared" si="57"/>
        <v>0</v>
      </c>
      <c r="AJ162" s="124">
        <f t="shared" si="58"/>
        <v>0</v>
      </c>
      <c r="AL162" s="124">
        <f t="shared" si="59"/>
        <v>0</v>
      </c>
      <c r="AM162" s="124">
        <f>IF('Member Info'!F159&gt;$T$1,1,0)</f>
        <v>0</v>
      </c>
      <c r="AN162" s="124" t="b">
        <f>IF(ISERROR(T162),ERROR.TYPE(#REF!)=ERROR.TYPE(T162),FALSE)</f>
        <v>0</v>
      </c>
      <c r="AO162" s="124" t="b">
        <f>IF(ISERROR(U162),ERROR.TYPE(#REF!)=ERROR.TYPE(U162),FALSE)</f>
        <v>0</v>
      </c>
      <c r="AP162" s="124">
        <f>IF('Member Info'!F159&gt;'GP1 April 25'!$U$1,1,0)</f>
        <v>0</v>
      </c>
      <c r="AQ162" s="124">
        <f t="shared" si="60"/>
        <v>0</v>
      </c>
      <c r="AR162" s="124">
        <f t="shared" si="61"/>
        <v>0</v>
      </c>
      <c r="AS162" s="124">
        <f t="shared" si="62"/>
        <v>1</v>
      </c>
    </row>
    <row r="163" spans="1:45" x14ac:dyDescent="0.25">
      <c r="A163" s="4">
        <v>132</v>
      </c>
      <c r="B163" s="164">
        <f>'Member Info'!D160</f>
        <v>0</v>
      </c>
      <c r="C163" s="164">
        <f>'Member Info'!E160</f>
        <v>0</v>
      </c>
      <c r="D163" s="164" t="str">
        <f>'Member Info'!G160</f>
        <v/>
      </c>
      <c r="E163" s="165">
        <f>'Member Info'!B160</f>
        <v>0</v>
      </c>
      <c r="F163" s="242"/>
      <c r="G163" s="166" t="str">
        <f>IF(E163=0,"",('Member Info'!K160+'Member Info'!L160))</f>
        <v/>
      </c>
      <c r="H163" s="419"/>
      <c r="I163" s="419"/>
      <c r="J163" s="26"/>
      <c r="K163" s="26"/>
      <c r="L163" s="384" t="str">
        <f>IF(E163=0,"",IF('Member Info'!F160&gt;$U$1,CONCATENATE("Joined with practice on ", TEXT('Member Info'!F160, "DD/MM/YYYY")),IF('Member Info'!N160&lt;&gt;"",IF('Member Info'!N160&lt;$T$1,CONCATENATE("Left Scheme on ", TEXT('Member Info'!N160, "DD/MM/YYYY")),IF(OR(G163="",G163=0),"Error Detected, No rate entered",IF(E163=0,"",IF(F163="","Error Detected, No Pensionable pay",IF(AS163=1,"No Part Time Status Entered",IF(AR163=1,"No Part Time Hours Entered",IF(ISERROR(AD163)," Unknown Values entered.",IF(V163+W163&lt;1,"Acceptable",IF(T163+U163=200, "No Contributions Entered", IF(M163="","Error Detected, Choose reason&gt;",IF(Z163="1",IF(V163=1,"Please Enter Deemed Pensionable Pay","Add Any Relevant Details Above"),"Please Give Details Above"))))))))))),IF(OR(G163="",G163=0),"Error Detected, No rate entered",IF(E163=0,"",IF(F163="","Error Detected, No Pensionable pay",IF(AS163=1,"No Part Time Status Entered",IF(AR163=1,"No Part Time Hours Entered",IF(ISERROR(AD163)," Unknown Values entered.",IF(V163+W163&lt;1,"Acceptable",IF(T163+U163=200, "No Contributions Entered", IF(M163="","Error Detected, Choose reason&gt;",IF(Z163="1",IF(V163=1,"Please Enter Deemed Pensionable Pay","Add relevant Details Above"),"Please give details Above")))))))))))))</f>
        <v/>
      </c>
      <c r="M163" s="260"/>
      <c r="N163" s="91"/>
      <c r="O163" s="91" t="str">
        <f t="shared" si="43"/>
        <v/>
      </c>
      <c r="P163" s="94">
        <f t="shared" si="44"/>
        <v>0</v>
      </c>
      <c r="Q163" s="94">
        <f t="shared" si="44"/>
        <v>0</v>
      </c>
      <c r="R163" s="218">
        <f>(ROUND((F163/100*'Member Info'!$W$2), 2))</f>
        <v>0</v>
      </c>
      <c r="S163" s="218" t="e">
        <f t="shared" si="45"/>
        <v>#VALUE!</v>
      </c>
      <c r="T163" s="218" t="str">
        <f t="shared" si="46"/>
        <v/>
      </c>
      <c r="U163" s="227" t="str">
        <f t="shared" si="47"/>
        <v/>
      </c>
      <c r="V163" s="228" t="str">
        <f t="shared" si="48"/>
        <v/>
      </c>
      <c r="W163" s="228" t="str">
        <f t="shared" si="49"/>
        <v/>
      </c>
      <c r="X163" s="222">
        <f t="shared" si="50"/>
        <v>0</v>
      </c>
      <c r="Y163" s="110">
        <f t="shared" si="51"/>
        <v>0</v>
      </c>
      <c r="Z163" s="235" t="str">
        <f t="shared" si="52"/>
        <v/>
      </c>
      <c r="AA163" s="240" t="b">
        <f t="shared" si="53"/>
        <v>0</v>
      </c>
      <c r="AB163" s="235">
        <f t="shared" si="54"/>
        <v>0</v>
      </c>
      <c r="AC163" s="235">
        <f>IF('Member Info'!N160="",1,"")</f>
        <v>1</v>
      </c>
      <c r="AD163" s="243" t="e">
        <f t="shared" si="55"/>
        <v>#VALUE!</v>
      </c>
      <c r="AE163" s="130" t="str">
        <f t="shared" si="42"/>
        <v/>
      </c>
      <c r="AF163" s="124">
        <f t="shared" si="56"/>
        <v>1</v>
      </c>
      <c r="AG163" s="124" t="str">
        <f>IF('Member Info'!N160&lt;&gt;"",IF(AND('Member Info'!N160&lt;=$U$1,'Member Info'!N160&gt;=$T$1),1,0),"")</f>
        <v/>
      </c>
      <c r="AI163" s="124" t="b">
        <f t="shared" si="57"/>
        <v>0</v>
      </c>
      <c r="AJ163" s="124">
        <f t="shared" si="58"/>
        <v>0</v>
      </c>
      <c r="AL163" s="124">
        <f t="shared" si="59"/>
        <v>0</v>
      </c>
      <c r="AM163" s="124">
        <f>IF('Member Info'!F160&gt;$T$1,1,0)</f>
        <v>0</v>
      </c>
      <c r="AN163" s="124" t="b">
        <f>IF(ISERROR(T163),ERROR.TYPE(#REF!)=ERROR.TYPE(T163),FALSE)</f>
        <v>0</v>
      </c>
      <c r="AO163" s="124" t="b">
        <f>IF(ISERROR(U163),ERROR.TYPE(#REF!)=ERROR.TYPE(U163),FALSE)</f>
        <v>0</v>
      </c>
      <c r="AP163" s="124">
        <f>IF('Member Info'!F160&gt;'GP1 April 25'!$U$1,1,0)</f>
        <v>0</v>
      </c>
      <c r="AQ163" s="124">
        <f t="shared" si="60"/>
        <v>0</v>
      </c>
      <c r="AR163" s="124">
        <f t="shared" si="61"/>
        <v>0</v>
      </c>
      <c r="AS163" s="124">
        <f t="shared" si="62"/>
        <v>1</v>
      </c>
    </row>
    <row r="164" spans="1:45" x14ac:dyDescent="0.25">
      <c r="A164" s="4">
        <v>133</v>
      </c>
      <c r="B164" s="164">
        <f>'Member Info'!D161</f>
        <v>0</v>
      </c>
      <c r="C164" s="164">
        <f>'Member Info'!E161</f>
        <v>0</v>
      </c>
      <c r="D164" s="164" t="str">
        <f>'Member Info'!G161</f>
        <v/>
      </c>
      <c r="E164" s="165">
        <f>'Member Info'!B161</f>
        <v>0</v>
      </c>
      <c r="F164" s="242"/>
      <c r="G164" s="166" t="str">
        <f>IF(E164=0,"",('Member Info'!K161+'Member Info'!L161))</f>
        <v/>
      </c>
      <c r="H164" s="419"/>
      <c r="I164" s="419"/>
      <c r="J164" s="26"/>
      <c r="K164" s="26"/>
      <c r="L164" s="384" t="str">
        <f>IF(E164=0,"",IF('Member Info'!F161&gt;$U$1,CONCATENATE("Joined with practice on ", TEXT('Member Info'!F161, "DD/MM/YYYY")),IF('Member Info'!N161&lt;&gt;"",IF('Member Info'!N161&lt;$T$1,CONCATENATE("Left Scheme on ", TEXT('Member Info'!N161, "DD/MM/YYYY")),IF(OR(G164="",G164=0),"Error Detected, No rate entered",IF(E164=0,"",IF(F164="","Error Detected, No Pensionable pay",IF(AS164=1,"No Part Time Status Entered",IF(AR164=1,"No Part Time Hours Entered",IF(ISERROR(AD164)," Unknown Values entered.",IF(V164+W164&lt;1,"Acceptable",IF(T164+U164=200, "No Contributions Entered", IF(M164="","Error Detected, Choose reason&gt;",IF(Z164="1",IF(V164=1,"Please Enter Deemed Pensionable Pay","Add Any Relevant Details Above"),"Please Give Details Above"))))))))))),IF(OR(G164="",G164=0),"Error Detected, No rate entered",IF(E164=0,"",IF(F164="","Error Detected, No Pensionable pay",IF(AS164=1,"No Part Time Status Entered",IF(AR164=1,"No Part Time Hours Entered",IF(ISERROR(AD164)," Unknown Values entered.",IF(V164+W164&lt;1,"Acceptable",IF(T164+U164=200, "No Contributions Entered", IF(M164="","Error Detected, Choose reason&gt;",IF(Z164="1",IF(V164=1,"Please Enter Deemed Pensionable Pay","Add relevant Details Above"),"Please give details Above")))))))))))))</f>
        <v/>
      </c>
      <c r="M164" s="260"/>
      <c r="N164" s="91"/>
      <c r="O164" s="91" t="str">
        <f t="shared" si="43"/>
        <v/>
      </c>
      <c r="P164" s="94">
        <f t="shared" si="44"/>
        <v>0</v>
      </c>
      <c r="Q164" s="94">
        <f t="shared" si="44"/>
        <v>0</v>
      </c>
      <c r="R164" s="218">
        <f>(ROUND((F164/100*'Member Info'!$W$2), 2))</f>
        <v>0</v>
      </c>
      <c r="S164" s="218" t="e">
        <f t="shared" si="45"/>
        <v>#VALUE!</v>
      </c>
      <c r="T164" s="218" t="str">
        <f t="shared" si="46"/>
        <v/>
      </c>
      <c r="U164" s="227" t="str">
        <f t="shared" si="47"/>
        <v/>
      </c>
      <c r="V164" s="228" t="str">
        <f t="shared" si="48"/>
        <v/>
      </c>
      <c r="W164" s="228" t="str">
        <f t="shared" si="49"/>
        <v/>
      </c>
      <c r="X164" s="222">
        <f t="shared" si="50"/>
        <v>0</v>
      </c>
      <c r="Y164" s="110">
        <f t="shared" si="51"/>
        <v>0</v>
      </c>
      <c r="Z164" s="235" t="str">
        <f t="shared" si="52"/>
        <v/>
      </c>
      <c r="AA164" s="240" t="b">
        <f t="shared" si="53"/>
        <v>0</v>
      </c>
      <c r="AB164" s="235">
        <f t="shared" si="54"/>
        <v>0</v>
      </c>
      <c r="AC164" s="235">
        <f>IF('Member Info'!N161="",1,"")</f>
        <v>1</v>
      </c>
      <c r="AD164" s="243" t="e">
        <f t="shared" si="55"/>
        <v>#VALUE!</v>
      </c>
      <c r="AE164" s="130" t="str">
        <f t="shared" si="42"/>
        <v/>
      </c>
      <c r="AF164" s="124">
        <f t="shared" si="56"/>
        <v>1</v>
      </c>
      <c r="AG164" s="124" t="str">
        <f>IF('Member Info'!N161&lt;&gt;"",IF(AND('Member Info'!N161&lt;=$U$1,'Member Info'!N161&gt;=$T$1),1,0),"")</f>
        <v/>
      </c>
      <c r="AI164" s="124" t="b">
        <f t="shared" si="57"/>
        <v>0</v>
      </c>
      <c r="AJ164" s="124">
        <f t="shared" si="58"/>
        <v>0</v>
      </c>
      <c r="AL164" s="124">
        <f t="shared" si="59"/>
        <v>0</v>
      </c>
      <c r="AM164" s="124">
        <f>IF('Member Info'!F161&gt;$T$1,1,0)</f>
        <v>0</v>
      </c>
      <c r="AN164" s="124" t="b">
        <f>IF(ISERROR(T164),ERROR.TYPE(#REF!)=ERROR.TYPE(T164),FALSE)</f>
        <v>0</v>
      </c>
      <c r="AO164" s="124" t="b">
        <f>IF(ISERROR(U164),ERROR.TYPE(#REF!)=ERROR.TYPE(U164),FALSE)</f>
        <v>0</v>
      </c>
      <c r="AP164" s="124">
        <f>IF('Member Info'!F161&gt;'GP1 April 25'!$U$1,1,0)</f>
        <v>0</v>
      </c>
      <c r="AQ164" s="124">
        <f t="shared" si="60"/>
        <v>0</v>
      </c>
      <c r="AR164" s="124">
        <f t="shared" si="61"/>
        <v>0</v>
      </c>
      <c r="AS164" s="124">
        <f t="shared" si="62"/>
        <v>1</v>
      </c>
    </row>
    <row r="165" spans="1:45" x14ac:dyDescent="0.25">
      <c r="A165" s="4">
        <v>134</v>
      </c>
      <c r="B165" s="164">
        <f>'Member Info'!D162</f>
        <v>0</v>
      </c>
      <c r="C165" s="164">
        <f>'Member Info'!E162</f>
        <v>0</v>
      </c>
      <c r="D165" s="164" t="str">
        <f>'Member Info'!G162</f>
        <v/>
      </c>
      <c r="E165" s="165">
        <f>'Member Info'!B162</f>
        <v>0</v>
      </c>
      <c r="F165" s="242"/>
      <c r="G165" s="166" t="str">
        <f>IF(E165=0,"",('Member Info'!K162+'Member Info'!L162))</f>
        <v/>
      </c>
      <c r="H165" s="419"/>
      <c r="I165" s="419"/>
      <c r="J165" s="26"/>
      <c r="K165" s="26"/>
      <c r="L165" s="384" t="str">
        <f>IF(E165=0,"",IF('Member Info'!F162&gt;$U$1,CONCATENATE("Joined with practice on ", TEXT('Member Info'!F162, "DD/MM/YYYY")),IF('Member Info'!N162&lt;&gt;"",IF('Member Info'!N162&lt;$T$1,CONCATENATE("Left Scheme on ", TEXT('Member Info'!N162, "DD/MM/YYYY")),IF(OR(G165="",G165=0),"Error Detected, No rate entered",IF(E165=0,"",IF(F165="","Error Detected, No Pensionable pay",IF(AS165=1,"No Part Time Status Entered",IF(AR165=1,"No Part Time Hours Entered",IF(ISERROR(AD165)," Unknown Values entered.",IF(V165+W165&lt;1,"Acceptable",IF(T165+U165=200, "No Contributions Entered", IF(M165="","Error Detected, Choose reason&gt;",IF(Z165="1",IF(V165=1,"Please Enter Deemed Pensionable Pay","Add Any Relevant Details Above"),"Please Give Details Above"))))))))))),IF(OR(G165="",G165=0),"Error Detected, No rate entered",IF(E165=0,"",IF(F165="","Error Detected, No Pensionable pay",IF(AS165=1,"No Part Time Status Entered",IF(AR165=1,"No Part Time Hours Entered",IF(ISERROR(AD165)," Unknown Values entered.",IF(V165+W165&lt;1,"Acceptable",IF(T165+U165=200, "No Contributions Entered", IF(M165="","Error Detected, Choose reason&gt;",IF(Z165="1",IF(V165=1,"Please Enter Deemed Pensionable Pay","Add relevant Details Above"),"Please give details Above")))))))))))))</f>
        <v/>
      </c>
      <c r="M165" s="260"/>
      <c r="N165" s="91"/>
      <c r="O165" s="91" t="str">
        <f t="shared" si="43"/>
        <v/>
      </c>
      <c r="P165" s="94">
        <f t="shared" si="44"/>
        <v>0</v>
      </c>
      <c r="Q165" s="94">
        <f t="shared" si="44"/>
        <v>0</v>
      </c>
      <c r="R165" s="218">
        <f>(ROUND((F165/100*'Member Info'!$W$2), 2))</f>
        <v>0</v>
      </c>
      <c r="S165" s="218" t="e">
        <f t="shared" si="45"/>
        <v>#VALUE!</v>
      </c>
      <c r="T165" s="218" t="str">
        <f t="shared" si="46"/>
        <v/>
      </c>
      <c r="U165" s="227" t="str">
        <f t="shared" si="47"/>
        <v/>
      </c>
      <c r="V165" s="228" t="str">
        <f t="shared" si="48"/>
        <v/>
      </c>
      <c r="W165" s="228" t="str">
        <f t="shared" si="49"/>
        <v/>
      </c>
      <c r="X165" s="222">
        <f t="shared" si="50"/>
        <v>0</v>
      </c>
      <c r="Y165" s="110">
        <f t="shared" si="51"/>
        <v>0</v>
      </c>
      <c r="Z165" s="235" t="str">
        <f t="shared" si="52"/>
        <v/>
      </c>
      <c r="AA165" s="240" t="b">
        <f t="shared" si="53"/>
        <v>0</v>
      </c>
      <c r="AB165" s="235">
        <f t="shared" si="54"/>
        <v>0</v>
      </c>
      <c r="AC165" s="235">
        <f>IF('Member Info'!N162="",1,"")</f>
        <v>1</v>
      </c>
      <c r="AD165" s="243" t="e">
        <f t="shared" si="55"/>
        <v>#VALUE!</v>
      </c>
      <c r="AE165" s="130" t="str">
        <f t="shared" si="42"/>
        <v/>
      </c>
      <c r="AF165" s="124">
        <f t="shared" si="56"/>
        <v>1</v>
      </c>
      <c r="AG165" s="124" t="str">
        <f>IF('Member Info'!N162&lt;&gt;"",IF(AND('Member Info'!N162&lt;=$U$1,'Member Info'!N162&gt;=$T$1),1,0),"")</f>
        <v/>
      </c>
      <c r="AI165" s="124" t="b">
        <f t="shared" si="57"/>
        <v>0</v>
      </c>
      <c r="AJ165" s="124">
        <f t="shared" si="58"/>
        <v>0</v>
      </c>
      <c r="AL165" s="124">
        <f t="shared" si="59"/>
        <v>0</v>
      </c>
      <c r="AM165" s="124">
        <f>IF('Member Info'!F162&gt;$T$1,1,0)</f>
        <v>0</v>
      </c>
      <c r="AN165" s="124" t="b">
        <f>IF(ISERROR(T165),ERROR.TYPE(#REF!)=ERROR.TYPE(T165),FALSE)</f>
        <v>0</v>
      </c>
      <c r="AO165" s="124" t="b">
        <f>IF(ISERROR(U165),ERROR.TYPE(#REF!)=ERROR.TYPE(U165),FALSE)</f>
        <v>0</v>
      </c>
      <c r="AP165" s="124">
        <f>IF('Member Info'!F162&gt;'GP1 April 25'!$U$1,1,0)</f>
        <v>0</v>
      </c>
      <c r="AQ165" s="124">
        <f t="shared" si="60"/>
        <v>0</v>
      </c>
      <c r="AR165" s="124">
        <f t="shared" si="61"/>
        <v>0</v>
      </c>
      <c r="AS165" s="124">
        <f t="shared" si="62"/>
        <v>1</v>
      </c>
    </row>
    <row r="166" spans="1:45" x14ac:dyDescent="0.25">
      <c r="A166" s="4">
        <v>135</v>
      </c>
      <c r="B166" s="164">
        <f>'Member Info'!D163</f>
        <v>0</v>
      </c>
      <c r="C166" s="164">
        <f>'Member Info'!E163</f>
        <v>0</v>
      </c>
      <c r="D166" s="164" t="str">
        <f>'Member Info'!G163</f>
        <v/>
      </c>
      <c r="E166" s="165">
        <f>'Member Info'!B163</f>
        <v>0</v>
      </c>
      <c r="F166" s="242"/>
      <c r="G166" s="166" t="str">
        <f>IF(E166=0,"",('Member Info'!K163+'Member Info'!L163))</f>
        <v/>
      </c>
      <c r="H166" s="419"/>
      <c r="I166" s="419"/>
      <c r="J166" s="26"/>
      <c r="K166" s="26"/>
      <c r="L166" s="384" t="str">
        <f>IF(E166=0,"",IF('Member Info'!F163&gt;$U$1,CONCATENATE("Joined with practice on ", TEXT('Member Info'!F163, "DD/MM/YYYY")),IF('Member Info'!N163&lt;&gt;"",IF('Member Info'!N163&lt;$T$1,CONCATENATE("Left Scheme on ", TEXT('Member Info'!N163, "DD/MM/YYYY")),IF(OR(G166="",G166=0),"Error Detected, No rate entered",IF(E166=0,"",IF(F166="","Error Detected, No Pensionable pay",IF(AS166=1,"No Part Time Status Entered",IF(AR166=1,"No Part Time Hours Entered",IF(ISERROR(AD166)," Unknown Values entered.",IF(V166+W166&lt;1,"Acceptable",IF(T166+U166=200, "No Contributions Entered", IF(M166="","Error Detected, Choose reason&gt;",IF(Z166="1",IF(V166=1,"Please Enter Deemed Pensionable Pay","Add Any Relevant Details Above"),"Please Give Details Above"))))))))))),IF(OR(G166="",G166=0),"Error Detected, No rate entered",IF(E166=0,"",IF(F166="","Error Detected, No Pensionable pay",IF(AS166=1,"No Part Time Status Entered",IF(AR166=1,"No Part Time Hours Entered",IF(ISERROR(AD166)," Unknown Values entered.",IF(V166+W166&lt;1,"Acceptable",IF(T166+U166=200, "No Contributions Entered", IF(M166="","Error Detected, Choose reason&gt;",IF(Z166="1",IF(V166=1,"Please Enter Deemed Pensionable Pay","Add relevant Details Above"),"Please give details Above")))))))))))))</f>
        <v/>
      </c>
      <c r="M166" s="260"/>
      <c r="N166" s="91"/>
      <c r="O166" s="91" t="str">
        <f t="shared" si="43"/>
        <v/>
      </c>
      <c r="P166" s="94">
        <f t="shared" si="44"/>
        <v>0</v>
      </c>
      <c r="Q166" s="94">
        <f t="shared" si="44"/>
        <v>0</v>
      </c>
      <c r="R166" s="218">
        <f>(ROUND((F166/100*'Member Info'!$W$2), 2))</f>
        <v>0</v>
      </c>
      <c r="S166" s="218" t="e">
        <f t="shared" si="45"/>
        <v>#VALUE!</v>
      </c>
      <c r="T166" s="218" t="str">
        <f t="shared" si="46"/>
        <v/>
      </c>
      <c r="U166" s="227" t="str">
        <f t="shared" si="47"/>
        <v/>
      </c>
      <c r="V166" s="228" t="str">
        <f t="shared" si="48"/>
        <v/>
      </c>
      <c r="W166" s="228" t="str">
        <f t="shared" si="49"/>
        <v/>
      </c>
      <c r="X166" s="222">
        <f t="shared" si="50"/>
        <v>0</v>
      </c>
      <c r="Y166" s="110">
        <f t="shared" si="51"/>
        <v>0</v>
      </c>
      <c r="Z166" s="235" t="str">
        <f t="shared" si="52"/>
        <v/>
      </c>
      <c r="AA166" s="240" t="b">
        <f t="shared" si="53"/>
        <v>0</v>
      </c>
      <c r="AB166" s="235">
        <f t="shared" si="54"/>
        <v>0</v>
      </c>
      <c r="AC166" s="235">
        <f>IF('Member Info'!N163="",1,"")</f>
        <v>1</v>
      </c>
      <c r="AD166" s="243" t="e">
        <f t="shared" si="55"/>
        <v>#VALUE!</v>
      </c>
      <c r="AE166" s="130" t="str">
        <f t="shared" si="42"/>
        <v/>
      </c>
      <c r="AF166" s="124">
        <f t="shared" si="56"/>
        <v>1</v>
      </c>
      <c r="AG166" s="124" t="str">
        <f>IF('Member Info'!N163&lt;&gt;"",IF(AND('Member Info'!N163&lt;=$U$1,'Member Info'!N163&gt;=$T$1),1,0),"")</f>
        <v/>
      </c>
      <c r="AI166" s="124" t="b">
        <f t="shared" si="57"/>
        <v>0</v>
      </c>
      <c r="AJ166" s="124">
        <f t="shared" si="58"/>
        <v>0</v>
      </c>
      <c r="AL166" s="124">
        <f t="shared" si="59"/>
        <v>0</v>
      </c>
      <c r="AM166" s="124">
        <f>IF('Member Info'!F163&gt;$T$1,1,0)</f>
        <v>0</v>
      </c>
      <c r="AN166" s="124" t="b">
        <f>IF(ISERROR(T166),ERROR.TYPE(#REF!)=ERROR.TYPE(T166),FALSE)</f>
        <v>0</v>
      </c>
      <c r="AO166" s="124" t="b">
        <f>IF(ISERROR(U166),ERROR.TYPE(#REF!)=ERROR.TYPE(U166),FALSE)</f>
        <v>0</v>
      </c>
      <c r="AP166" s="124">
        <f>IF('Member Info'!F163&gt;'GP1 April 25'!$U$1,1,0)</f>
        <v>0</v>
      </c>
      <c r="AQ166" s="124">
        <f t="shared" si="60"/>
        <v>0</v>
      </c>
      <c r="AR166" s="124">
        <f t="shared" si="61"/>
        <v>0</v>
      </c>
      <c r="AS166" s="124">
        <f t="shared" si="62"/>
        <v>1</v>
      </c>
    </row>
    <row r="167" spans="1:45" x14ac:dyDescent="0.25">
      <c r="A167" s="4">
        <v>136</v>
      </c>
      <c r="B167" s="164">
        <f>'Member Info'!D164</f>
        <v>0</v>
      </c>
      <c r="C167" s="164">
        <f>'Member Info'!E164</f>
        <v>0</v>
      </c>
      <c r="D167" s="164" t="str">
        <f>'Member Info'!G164</f>
        <v/>
      </c>
      <c r="E167" s="165">
        <f>'Member Info'!B164</f>
        <v>0</v>
      </c>
      <c r="F167" s="242"/>
      <c r="G167" s="166" t="str">
        <f>IF(E167=0,"",('Member Info'!K164+'Member Info'!L164))</f>
        <v/>
      </c>
      <c r="H167" s="419"/>
      <c r="I167" s="419"/>
      <c r="J167" s="26"/>
      <c r="K167" s="26"/>
      <c r="L167" s="384" t="str">
        <f>IF(E167=0,"",IF('Member Info'!F164&gt;$U$1,CONCATENATE("Joined with practice on ", TEXT('Member Info'!F164, "DD/MM/YYYY")),IF('Member Info'!N164&lt;&gt;"",IF('Member Info'!N164&lt;$T$1,CONCATENATE("Left Scheme on ", TEXT('Member Info'!N164, "DD/MM/YYYY")),IF(OR(G167="",G167=0),"Error Detected, No rate entered",IF(E167=0,"",IF(F167="","Error Detected, No Pensionable pay",IF(AS167=1,"No Part Time Status Entered",IF(AR167=1,"No Part Time Hours Entered",IF(ISERROR(AD167)," Unknown Values entered.",IF(V167+W167&lt;1,"Acceptable",IF(T167+U167=200, "No Contributions Entered", IF(M167="","Error Detected, Choose reason&gt;",IF(Z167="1",IF(V167=1,"Please Enter Deemed Pensionable Pay","Add Any Relevant Details Above"),"Please Give Details Above"))))))))))),IF(OR(G167="",G167=0),"Error Detected, No rate entered",IF(E167=0,"",IF(F167="","Error Detected, No Pensionable pay",IF(AS167=1,"No Part Time Status Entered",IF(AR167=1,"No Part Time Hours Entered",IF(ISERROR(AD167)," Unknown Values entered.",IF(V167+W167&lt;1,"Acceptable",IF(T167+U167=200, "No Contributions Entered", IF(M167="","Error Detected, Choose reason&gt;",IF(Z167="1",IF(V167=1,"Please Enter Deemed Pensionable Pay","Add relevant Details Above"),"Please give details Above")))))))))))))</f>
        <v/>
      </c>
      <c r="M167" s="260"/>
      <c r="N167" s="91"/>
      <c r="O167" s="91" t="str">
        <f t="shared" si="43"/>
        <v/>
      </c>
      <c r="P167" s="94">
        <f t="shared" si="44"/>
        <v>0</v>
      </c>
      <c r="Q167" s="94">
        <f t="shared" si="44"/>
        <v>0</v>
      </c>
      <c r="R167" s="218">
        <f>(ROUND((F167/100*'Member Info'!$W$2), 2))</f>
        <v>0</v>
      </c>
      <c r="S167" s="218" t="e">
        <f t="shared" si="45"/>
        <v>#VALUE!</v>
      </c>
      <c r="T167" s="218" t="str">
        <f t="shared" si="46"/>
        <v/>
      </c>
      <c r="U167" s="227" t="str">
        <f t="shared" si="47"/>
        <v/>
      </c>
      <c r="V167" s="228" t="str">
        <f t="shared" si="48"/>
        <v/>
      </c>
      <c r="W167" s="228" t="str">
        <f t="shared" si="49"/>
        <v/>
      </c>
      <c r="X167" s="222">
        <f t="shared" si="50"/>
        <v>0</v>
      </c>
      <c r="Y167" s="110">
        <f t="shared" si="51"/>
        <v>0</v>
      </c>
      <c r="Z167" s="235" t="str">
        <f t="shared" si="52"/>
        <v/>
      </c>
      <c r="AA167" s="240" t="b">
        <f t="shared" si="53"/>
        <v>0</v>
      </c>
      <c r="AB167" s="235">
        <f t="shared" si="54"/>
        <v>0</v>
      </c>
      <c r="AC167" s="235">
        <f>IF('Member Info'!N164="",1,"")</f>
        <v>1</v>
      </c>
      <c r="AD167" s="243" t="e">
        <f t="shared" si="55"/>
        <v>#VALUE!</v>
      </c>
      <c r="AE167" s="130" t="str">
        <f t="shared" si="42"/>
        <v/>
      </c>
      <c r="AF167" s="124">
        <f t="shared" si="56"/>
        <v>1</v>
      </c>
      <c r="AG167" s="124" t="str">
        <f>IF('Member Info'!N164&lt;&gt;"",IF(AND('Member Info'!N164&lt;=$U$1,'Member Info'!N164&gt;=$T$1),1,0),"")</f>
        <v/>
      </c>
      <c r="AI167" s="124" t="b">
        <f t="shared" si="57"/>
        <v>0</v>
      </c>
      <c r="AJ167" s="124">
        <f t="shared" si="58"/>
        <v>0</v>
      </c>
      <c r="AL167" s="124">
        <f t="shared" si="59"/>
        <v>0</v>
      </c>
      <c r="AM167" s="124">
        <f>IF('Member Info'!F164&gt;$T$1,1,0)</f>
        <v>0</v>
      </c>
      <c r="AN167" s="124" t="b">
        <f>IF(ISERROR(T167),ERROR.TYPE(#REF!)=ERROR.TYPE(T167),FALSE)</f>
        <v>0</v>
      </c>
      <c r="AO167" s="124" t="b">
        <f>IF(ISERROR(U167),ERROR.TYPE(#REF!)=ERROR.TYPE(U167),FALSE)</f>
        <v>0</v>
      </c>
      <c r="AP167" s="124">
        <f>IF('Member Info'!F164&gt;'GP1 April 25'!$U$1,1,0)</f>
        <v>0</v>
      </c>
      <c r="AQ167" s="124">
        <f t="shared" si="60"/>
        <v>0</v>
      </c>
      <c r="AR167" s="124">
        <f t="shared" si="61"/>
        <v>0</v>
      </c>
      <c r="AS167" s="124">
        <f t="shared" si="62"/>
        <v>1</v>
      </c>
    </row>
    <row r="168" spans="1:45" x14ac:dyDescent="0.25">
      <c r="A168" s="4">
        <v>137</v>
      </c>
      <c r="B168" s="164">
        <f>'Member Info'!D165</f>
        <v>0</v>
      </c>
      <c r="C168" s="164">
        <f>'Member Info'!E165</f>
        <v>0</v>
      </c>
      <c r="D168" s="164" t="str">
        <f>'Member Info'!G165</f>
        <v/>
      </c>
      <c r="E168" s="165">
        <f>'Member Info'!B165</f>
        <v>0</v>
      </c>
      <c r="F168" s="242"/>
      <c r="G168" s="166" t="str">
        <f>IF(E168=0,"",('Member Info'!K165+'Member Info'!L165))</f>
        <v/>
      </c>
      <c r="H168" s="419"/>
      <c r="I168" s="419"/>
      <c r="J168" s="26"/>
      <c r="K168" s="26"/>
      <c r="L168" s="384" t="str">
        <f>IF(E168=0,"",IF('Member Info'!F165&gt;$U$1,CONCATENATE("Joined with practice on ", TEXT('Member Info'!F165, "DD/MM/YYYY")),IF('Member Info'!N165&lt;&gt;"",IF('Member Info'!N165&lt;$T$1,CONCATENATE("Left Scheme on ", TEXT('Member Info'!N165, "DD/MM/YYYY")),IF(OR(G168="",G168=0),"Error Detected, No rate entered",IF(E168=0,"",IF(F168="","Error Detected, No Pensionable pay",IF(AS168=1,"No Part Time Status Entered",IF(AR168=1,"No Part Time Hours Entered",IF(ISERROR(AD168)," Unknown Values entered.",IF(V168+W168&lt;1,"Acceptable",IF(T168+U168=200, "No Contributions Entered", IF(M168="","Error Detected, Choose reason&gt;",IF(Z168="1",IF(V168=1,"Please Enter Deemed Pensionable Pay","Add Any Relevant Details Above"),"Please Give Details Above"))))))))))),IF(OR(G168="",G168=0),"Error Detected, No rate entered",IF(E168=0,"",IF(F168="","Error Detected, No Pensionable pay",IF(AS168=1,"No Part Time Status Entered",IF(AR168=1,"No Part Time Hours Entered",IF(ISERROR(AD168)," Unknown Values entered.",IF(V168+W168&lt;1,"Acceptable",IF(T168+U168=200, "No Contributions Entered", IF(M168="","Error Detected, Choose reason&gt;",IF(Z168="1",IF(V168=1,"Please Enter Deemed Pensionable Pay","Add relevant Details Above"),"Please give details Above")))))))))))))</f>
        <v/>
      </c>
      <c r="M168" s="260"/>
      <c r="N168" s="91"/>
      <c r="O168" s="91" t="str">
        <f t="shared" si="43"/>
        <v/>
      </c>
      <c r="P168" s="94">
        <f t="shared" si="44"/>
        <v>0</v>
      </c>
      <c r="Q168" s="94">
        <f t="shared" si="44"/>
        <v>0</v>
      </c>
      <c r="R168" s="218">
        <f>(ROUND((F168/100*'Member Info'!$W$2), 2))</f>
        <v>0</v>
      </c>
      <c r="S168" s="218" t="e">
        <f t="shared" si="45"/>
        <v>#VALUE!</v>
      </c>
      <c r="T168" s="218" t="str">
        <f t="shared" si="46"/>
        <v/>
      </c>
      <c r="U168" s="227" t="str">
        <f t="shared" si="47"/>
        <v/>
      </c>
      <c r="V168" s="228" t="str">
        <f t="shared" si="48"/>
        <v/>
      </c>
      <c r="W168" s="228" t="str">
        <f t="shared" si="49"/>
        <v/>
      </c>
      <c r="X168" s="222">
        <f t="shared" si="50"/>
        <v>0</v>
      </c>
      <c r="Y168" s="110">
        <f t="shared" si="51"/>
        <v>0</v>
      </c>
      <c r="Z168" s="235" t="str">
        <f t="shared" si="52"/>
        <v/>
      </c>
      <c r="AA168" s="240" t="b">
        <f t="shared" si="53"/>
        <v>0</v>
      </c>
      <c r="AB168" s="235">
        <f t="shared" si="54"/>
        <v>0</v>
      </c>
      <c r="AC168" s="235">
        <f>IF('Member Info'!N165="",1,"")</f>
        <v>1</v>
      </c>
      <c r="AD168" s="243" t="e">
        <f t="shared" si="55"/>
        <v>#VALUE!</v>
      </c>
      <c r="AE168" s="130" t="str">
        <f t="shared" si="42"/>
        <v/>
      </c>
      <c r="AF168" s="124">
        <f t="shared" si="56"/>
        <v>1</v>
      </c>
      <c r="AG168" s="124" t="str">
        <f>IF('Member Info'!N165&lt;&gt;"",IF(AND('Member Info'!N165&lt;=$U$1,'Member Info'!N165&gt;=$T$1),1,0),"")</f>
        <v/>
      </c>
      <c r="AI168" s="124" t="b">
        <f t="shared" si="57"/>
        <v>0</v>
      </c>
      <c r="AJ168" s="124">
        <f t="shared" si="58"/>
        <v>0</v>
      </c>
      <c r="AL168" s="124">
        <f t="shared" si="59"/>
        <v>0</v>
      </c>
      <c r="AM168" s="124">
        <f>IF('Member Info'!F165&gt;$T$1,1,0)</f>
        <v>0</v>
      </c>
      <c r="AN168" s="124" t="b">
        <f>IF(ISERROR(T168),ERROR.TYPE(#REF!)=ERROR.TYPE(T168),FALSE)</f>
        <v>0</v>
      </c>
      <c r="AO168" s="124" t="b">
        <f>IF(ISERROR(U168),ERROR.TYPE(#REF!)=ERROR.TYPE(U168),FALSE)</f>
        <v>0</v>
      </c>
      <c r="AP168" s="124">
        <f>IF('Member Info'!F165&gt;'GP1 April 25'!$U$1,1,0)</f>
        <v>0</v>
      </c>
      <c r="AQ168" s="124">
        <f t="shared" si="60"/>
        <v>0</v>
      </c>
      <c r="AR168" s="124">
        <f t="shared" si="61"/>
        <v>0</v>
      </c>
      <c r="AS168" s="124">
        <f t="shared" si="62"/>
        <v>1</v>
      </c>
    </row>
    <row r="169" spans="1:45" x14ac:dyDescent="0.25">
      <c r="A169" s="4">
        <v>138</v>
      </c>
      <c r="B169" s="164">
        <f>'Member Info'!D166</f>
        <v>0</v>
      </c>
      <c r="C169" s="164">
        <f>'Member Info'!E166</f>
        <v>0</v>
      </c>
      <c r="D169" s="164" t="str">
        <f>'Member Info'!G166</f>
        <v/>
      </c>
      <c r="E169" s="165">
        <f>'Member Info'!B166</f>
        <v>0</v>
      </c>
      <c r="F169" s="242"/>
      <c r="G169" s="166" t="str">
        <f>IF(E169=0,"",('Member Info'!K166+'Member Info'!L166))</f>
        <v/>
      </c>
      <c r="H169" s="419"/>
      <c r="I169" s="419"/>
      <c r="J169" s="26"/>
      <c r="K169" s="26"/>
      <c r="L169" s="384" t="str">
        <f>IF(E169=0,"",IF('Member Info'!F166&gt;$U$1,CONCATENATE("Joined with practice on ", TEXT('Member Info'!F166, "DD/MM/YYYY")),IF('Member Info'!N166&lt;&gt;"",IF('Member Info'!N166&lt;$T$1,CONCATENATE("Left Scheme on ", TEXT('Member Info'!N166, "DD/MM/YYYY")),IF(OR(G169="",G169=0),"Error Detected, No rate entered",IF(E169=0,"",IF(F169="","Error Detected, No Pensionable pay",IF(AS169=1,"No Part Time Status Entered",IF(AR169=1,"No Part Time Hours Entered",IF(ISERROR(AD169)," Unknown Values entered.",IF(V169+W169&lt;1,"Acceptable",IF(T169+U169=200, "No Contributions Entered", IF(M169="","Error Detected, Choose reason&gt;",IF(Z169="1",IF(V169=1,"Please Enter Deemed Pensionable Pay","Add Any Relevant Details Above"),"Please Give Details Above"))))))))))),IF(OR(G169="",G169=0),"Error Detected, No rate entered",IF(E169=0,"",IF(F169="","Error Detected, No Pensionable pay",IF(AS169=1,"No Part Time Status Entered",IF(AR169=1,"No Part Time Hours Entered",IF(ISERROR(AD169)," Unknown Values entered.",IF(V169+W169&lt;1,"Acceptable",IF(T169+U169=200, "No Contributions Entered", IF(M169="","Error Detected, Choose reason&gt;",IF(Z169="1",IF(V169=1,"Please Enter Deemed Pensionable Pay","Add relevant Details Above"),"Please give details Above")))))))))))))</f>
        <v/>
      </c>
      <c r="M169" s="260"/>
      <c r="N169" s="91"/>
      <c r="O169" s="91" t="str">
        <f t="shared" si="43"/>
        <v/>
      </c>
      <c r="P169" s="94">
        <f t="shared" si="44"/>
        <v>0</v>
      </c>
      <c r="Q169" s="94">
        <f t="shared" si="44"/>
        <v>0</v>
      </c>
      <c r="R169" s="218">
        <f>(ROUND((F169/100*'Member Info'!$W$2), 2))</f>
        <v>0</v>
      </c>
      <c r="S169" s="218" t="e">
        <f t="shared" si="45"/>
        <v>#VALUE!</v>
      </c>
      <c r="T169" s="218" t="str">
        <f t="shared" si="46"/>
        <v/>
      </c>
      <c r="U169" s="227" t="str">
        <f t="shared" si="47"/>
        <v/>
      </c>
      <c r="V169" s="228" t="str">
        <f t="shared" si="48"/>
        <v/>
      </c>
      <c r="W169" s="228" t="str">
        <f t="shared" si="49"/>
        <v/>
      </c>
      <c r="X169" s="222">
        <f t="shared" si="50"/>
        <v>0</v>
      </c>
      <c r="Y169" s="110">
        <f t="shared" si="51"/>
        <v>0</v>
      </c>
      <c r="Z169" s="235" t="str">
        <f t="shared" si="52"/>
        <v/>
      </c>
      <c r="AA169" s="240" t="b">
        <f t="shared" si="53"/>
        <v>0</v>
      </c>
      <c r="AB169" s="235">
        <f t="shared" si="54"/>
        <v>0</v>
      </c>
      <c r="AC169" s="235">
        <f>IF('Member Info'!N166="",1,"")</f>
        <v>1</v>
      </c>
      <c r="AD169" s="243" t="e">
        <f t="shared" si="55"/>
        <v>#VALUE!</v>
      </c>
      <c r="AE169" s="130" t="str">
        <f t="shared" si="42"/>
        <v/>
      </c>
      <c r="AF169" s="124">
        <f t="shared" si="56"/>
        <v>1</v>
      </c>
      <c r="AG169" s="124" t="str">
        <f>IF('Member Info'!N166&lt;&gt;"",IF(AND('Member Info'!N166&lt;=$U$1,'Member Info'!N166&gt;=$T$1),1,0),"")</f>
        <v/>
      </c>
      <c r="AI169" s="124" t="b">
        <f t="shared" si="57"/>
        <v>0</v>
      </c>
      <c r="AJ169" s="124">
        <f t="shared" si="58"/>
        <v>0</v>
      </c>
      <c r="AL169" s="124">
        <f t="shared" si="59"/>
        <v>0</v>
      </c>
      <c r="AM169" s="124">
        <f>IF('Member Info'!F166&gt;$T$1,1,0)</f>
        <v>0</v>
      </c>
      <c r="AN169" s="124" t="b">
        <f>IF(ISERROR(T169),ERROR.TYPE(#REF!)=ERROR.TYPE(T169),FALSE)</f>
        <v>0</v>
      </c>
      <c r="AO169" s="124" t="b">
        <f>IF(ISERROR(U169),ERROR.TYPE(#REF!)=ERROR.TYPE(U169),FALSE)</f>
        <v>0</v>
      </c>
      <c r="AP169" s="124">
        <f>IF('Member Info'!F166&gt;'GP1 April 25'!$U$1,1,0)</f>
        <v>0</v>
      </c>
      <c r="AQ169" s="124">
        <f t="shared" si="60"/>
        <v>0</v>
      </c>
      <c r="AR169" s="124">
        <f t="shared" si="61"/>
        <v>0</v>
      </c>
      <c r="AS169" s="124">
        <f t="shared" si="62"/>
        <v>1</v>
      </c>
    </row>
    <row r="170" spans="1:45" x14ac:dyDescent="0.25">
      <c r="A170" s="4">
        <v>139</v>
      </c>
      <c r="B170" s="164">
        <f>'Member Info'!D167</f>
        <v>0</v>
      </c>
      <c r="C170" s="164">
        <f>'Member Info'!E167</f>
        <v>0</v>
      </c>
      <c r="D170" s="164" t="str">
        <f>'Member Info'!G167</f>
        <v/>
      </c>
      <c r="E170" s="165">
        <f>'Member Info'!B167</f>
        <v>0</v>
      </c>
      <c r="F170" s="242"/>
      <c r="G170" s="166" t="str">
        <f>IF(E170=0,"",('Member Info'!K167+'Member Info'!L167))</f>
        <v/>
      </c>
      <c r="H170" s="419"/>
      <c r="I170" s="419"/>
      <c r="J170" s="26"/>
      <c r="K170" s="26"/>
      <c r="L170" s="384" t="str">
        <f>IF(E170=0,"",IF('Member Info'!F167&gt;$U$1,CONCATENATE("Joined with practice on ", TEXT('Member Info'!F167, "DD/MM/YYYY")),IF('Member Info'!N167&lt;&gt;"",IF('Member Info'!N167&lt;$T$1,CONCATENATE("Left Scheme on ", TEXT('Member Info'!N167, "DD/MM/YYYY")),IF(OR(G170="",G170=0),"Error Detected, No rate entered",IF(E170=0,"",IF(F170="","Error Detected, No Pensionable pay",IF(AS170=1,"No Part Time Status Entered",IF(AR170=1,"No Part Time Hours Entered",IF(ISERROR(AD170)," Unknown Values entered.",IF(V170+W170&lt;1,"Acceptable",IF(T170+U170=200, "No Contributions Entered", IF(M170="","Error Detected, Choose reason&gt;",IF(Z170="1",IF(V170=1,"Please Enter Deemed Pensionable Pay","Add Any Relevant Details Above"),"Please Give Details Above"))))))))))),IF(OR(G170="",G170=0),"Error Detected, No rate entered",IF(E170=0,"",IF(F170="","Error Detected, No Pensionable pay",IF(AS170=1,"No Part Time Status Entered",IF(AR170=1,"No Part Time Hours Entered",IF(ISERROR(AD170)," Unknown Values entered.",IF(V170+W170&lt;1,"Acceptable",IF(T170+U170=200, "No Contributions Entered", IF(M170="","Error Detected, Choose reason&gt;",IF(Z170="1",IF(V170=1,"Please Enter Deemed Pensionable Pay","Add relevant Details Above"),"Please give details Above")))))))))))))</f>
        <v/>
      </c>
      <c r="M170" s="260"/>
      <c r="N170" s="91"/>
      <c r="O170" s="91" t="str">
        <f t="shared" si="43"/>
        <v/>
      </c>
      <c r="P170" s="94">
        <f t="shared" si="44"/>
        <v>0</v>
      </c>
      <c r="Q170" s="94">
        <f t="shared" si="44"/>
        <v>0</v>
      </c>
      <c r="R170" s="218">
        <f>(ROUND((F170/100*'Member Info'!$W$2), 2))</f>
        <v>0</v>
      </c>
      <c r="S170" s="218" t="e">
        <f t="shared" si="45"/>
        <v>#VALUE!</v>
      </c>
      <c r="T170" s="218" t="str">
        <f t="shared" si="46"/>
        <v/>
      </c>
      <c r="U170" s="227" t="str">
        <f t="shared" si="47"/>
        <v/>
      </c>
      <c r="V170" s="228" t="str">
        <f t="shared" si="48"/>
        <v/>
      </c>
      <c r="W170" s="228" t="str">
        <f t="shared" si="49"/>
        <v/>
      </c>
      <c r="X170" s="222">
        <f t="shared" si="50"/>
        <v>0</v>
      </c>
      <c r="Y170" s="110">
        <f t="shared" si="51"/>
        <v>0</v>
      </c>
      <c r="Z170" s="235" t="str">
        <f t="shared" si="52"/>
        <v/>
      </c>
      <c r="AA170" s="240" t="b">
        <f t="shared" si="53"/>
        <v>0</v>
      </c>
      <c r="AB170" s="235">
        <f t="shared" si="54"/>
        <v>0</v>
      </c>
      <c r="AC170" s="235">
        <f>IF('Member Info'!N167="",1,"")</f>
        <v>1</v>
      </c>
      <c r="AD170" s="243" t="e">
        <f t="shared" si="55"/>
        <v>#VALUE!</v>
      </c>
      <c r="AE170" s="130" t="str">
        <f t="shared" si="42"/>
        <v/>
      </c>
      <c r="AF170" s="124">
        <f t="shared" si="56"/>
        <v>1</v>
      </c>
      <c r="AG170" s="124" t="str">
        <f>IF('Member Info'!N167&lt;&gt;"",IF(AND('Member Info'!N167&lt;=$U$1,'Member Info'!N167&gt;=$T$1),1,0),"")</f>
        <v/>
      </c>
      <c r="AI170" s="124" t="b">
        <f t="shared" si="57"/>
        <v>0</v>
      </c>
      <c r="AJ170" s="124">
        <f t="shared" si="58"/>
        <v>0</v>
      </c>
      <c r="AL170" s="124">
        <f t="shared" si="59"/>
        <v>0</v>
      </c>
      <c r="AM170" s="124">
        <f>IF('Member Info'!F167&gt;$T$1,1,0)</f>
        <v>0</v>
      </c>
      <c r="AN170" s="124" t="b">
        <f>IF(ISERROR(T170),ERROR.TYPE(#REF!)=ERROR.TYPE(T170),FALSE)</f>
        <v>0</v>
      </c>
      <c r="AO170" s="124" t="b">
        <f>IF(ISERROR(U170),ERROR.TYPE(#REF!)=ERROR.TYPE(U170),FALSE)</f>
        <v>0</v>
      </c>
      <c r="AP170" s="124">
        <f>IF('Member Info'!F167&gt;'GP1 April 25'!$U$1,1,0)</f>
        <v>0</v>
      </c>
      <c r="AQ170" s="124">
        <f t="shared" si="60"/>
        <v>0</v>
      </c>
      <c r="AR170" s="124">
        <f t="shared" si="61"/>
        <v>0</v>
      </c>
      <c r="AS170" s="124">
        <f t="shared" si="62"/>
        <v>1</v>
      </c>
    </row>
    <row r="171" spans="1:45" x14ac:dyDescent="0.25">
      <c r="A171" s="4">
        <v>140</v>
      </c>
      <c r="B171" s="164">
        <f>'Member Info'!D168</f>
        <v>0</v>
      </c>
      <c r="C171" s="164">
        <f>'Member Info'!E168</f>
        <v>0</v>
      </c>
      <c r="D171" s="164" t="str">
        <f>'Member Info'!G168</f>
        <v/>
      </c>
      <c r="E171" s="165">
        <f>'Member Info'!B168</f>
        <v>0</v>
      </c>
      <c r="F171" s="242"/>
      <c r="G171" s="166" t="str">
        <f>IF(E171=0,"",('Member Info'!K168+'Member Info'!L168))</f>
        <v/>
      </c>
      <c r="H171" s="419"/>
      <c r="I171" s="419"/>
      <c r="J171" s="26"/>
      <c r="K171" s="26"/>
      <c r="L171" s="384" t="str">
        <f>IF(E171=0,"",IF('Member Info'!F168&gt;$U$1,CONCATENATE("Joined with practice on ", TEXT('Member Info'!F168, "DD/MM/YYYY")),IF('Member Info'!N168&lt;&gt;"",IF('Member Info'!N168&lt;$T$1,CONCATENATE("Left Scheme on ", TEXT('Member Info'!N168, "DD/MM/YYYY")),IF(OR(G171="",G171=0),"Error Detected, No rate entered",IF(E171=0,"",IF(F171="","Error Detected, No Pensionable pay",IF(AS171=1,"No Part Time Status Entered",IF(AR171=1,"No Part Time Hours Entered",IF(ISERROR(AD171)," Unknown Values entered.",IF(V171+W171&lt;1,"Acceptable",IF(T171+U171=200, "No Contributions Entered", IF(M171="","Error Detected, Choose reason&gt;",IF(Z171="1",IF(V171=1,"Please Enter Deemed Pensionable Pay","Add Any Relevant Details Above"),"Please Give Details Above"))))))))))),IF(OR(G171="",G171=0),"Error Detected, No rate entered",IF(E171=0,"",IF(F171="","Error Detected, No Pensionable pay",IF(AS171=1,"No Part Time Status Entered",IF(AR171=1,"No Part Time Hours Entered",IF(ISERROR(AD171)," Unknown Values entered.",IF(V171+W171&lt;1,"Acceptable",IF(T171+U171=200, "No Contributions Entered", IF(M171="","Error Detected, Choose reason&gt;",IF(Z171="1",IF(V171=1,"Please Enter Deemed Pensionable Pay","Add relevant Details Above"),"Please give details Above")))))))))))))</f>
        <v/>
      </c>
      <c r="M171" s="260"/>
      <c r="N171" s="91"/>
      <c r="O171" s="91" t="str">
        <f t="shared" si="43"/>
        <v/>
      </c>
      <c r="P171" s="94">
        <f t="shared" si="44"/>
        <v>0</v>
      </c>
      <c r="Q171" s="94">
        <f t="shared" si="44"/>
        <v>0</v>
      </c>
      <c r="R171" s="218">
        <f>(ROUND((F171/100*'Member Info'!$W$2), 2))</f>
        <v>0</v>
      </c>
      <c r="S171" s="218" t="e">
        <f t="shared" si="45"/>
        <v>#VALUE!</v>
      </c>
      <c r="T171" s="218" t="str">
        <f t="shared" si="46"/>
        <v/>
      </c>
      <c r="U171" s="227" t="str">
        <f t="shared" si="47"/>
        <v/>
      </c>
      <c r="V171" s="228" t="str">
        <f t="shared" si="48"/>
        <v/>
      </c>
      <c r="W171" s="228" t="str">
        <f t="shared" si="49"/>
        <v/>
      </c>
      <c r="X171" s="222">
        <f t="shared" si="50"/>
        <v>0</v>
      </c>
      <c r="Y171" s="110">
        <f t="shared" si="51"/>
        <v>0</v>
      </c>
      <c r="Z171" s="235" t="str">
        <f t="shared" si="52"/>
        <v/>
      </c>
      <c r="AA171" s="240" t="b">
        <f t="shared" si="53"/>
        <v>0</v>
      </c>
      <c r="AB171" s="235">
        <f t="shared" si="54"/>
        <v>0</v>
      </c>
      <c r="AC171" s="235">
        <f>IF('Member Info'!N168="",1,"")</f>
        <v>1</v>
      </c>
      <c r="AD171" s="243" t="e">
        <f t="shared" si="55"/>
        <v>#VALUE!</v>
      </c>
      <c r="AE171" s="130" t="str">
        <f t="shared" si="42"/>
        <v/>
      </c>
      <c r="AF171" s="124">
        <f t="shared" si="56"/>
        <v>1</v>
      </c>
      <c r="AG171" s="124" t="str">
        <f>IF('Member Info'!N168&lt;&gt;"",IF(AND('Member Info'!N168&lt;=$U$1,'Member Info'!N168&gt;=$T$1),1,0),"")</f>
        <v/>
      </c>
      <c r="AI171" s="124" t="b">
        <f t="shared" si="57"/>
        <v>0</v>
      </c>
      <c r="AJ171" s="124">
        <f t="shared" si="58"/>
        <v>0</v>
      </c>
      <c r="AL171" s="124">
        <f t="shared" si="59"/>
        <v>0</v>
      </c>
      <c r="AM171" s="124">
        <f>IF('Member Info'!F168&gt;$T$1,1,0)</f>
        <v>0</v>
      </c>
      <c r="AN171" s="124" t="b">
        <f>IF(ISERROR(T171),ERROR.TYPE(#REF!)=ERROR.TYPE(T171),FALSE)</f>
        <v>0</v>
      </c>
      <c r="AO171" s="124" t="b">
        <f>IF(ISERROR(U171),ERROR.TYPE(#REF!)=ERROR.TYPE(U171),FALSE)</f>
        <v>0</v>
      </c>
      <c r="AP171" s="124">
        <f>IF('Member Info'!F168&gt;'GP1 April 25'!$U$1,1,0)</f>
        <v>0</v>
      </c>
      <c r="AQ171" s="124">
        <f t="shared" si="60"/>
        <v>0</v>
      </c>
      <c r="AR171" s="124">
        <f t="shared" si="61"/>
        <v>0</v>
      </c>
      <c r="AS171" s="124">
        <f t="shared" si="62"/>
        <v>1</v>
      </c>
    </row>
    <row r="172" spans="1:45" x14ac:dyDescent="0.25">
      <c r="A172" s="4">
        <v>141</v>
      </c>
      <c r="B172" s="164">
        <f>'Member Info'!D169</f>
        <v>0</v>
      </c>
      <c r="C172" s="164">
        <f>'Member Info'!E169</f>
        <v>0</v>
      </c>
      <c r="D172" s="164" t="str">
        <f>'Member Info'!G169</f>
        <v/>
      </c>
      <c r="E172" s="165">
        <f>'Member Info'!B169</f>
        <v>0</v>
      </c>
      <c r="F172" s="242"/>
      <c r="G172" s="166" t="str">
        <f>IF(E172=0,"",('Member Info'!K169+'Member Info'!L169))</f>
        <v/>
      </c>
      <c r="H172" s="419"/>
      <c r="I172" s="419"/>
      <c r="J172" s="26"/>
      <c r="K172" s="26"/>
      <c r="L172" s="384" t="str">
        <f>IF(E172=0,"",IF('Member Info'!F169&gt;$U$1,CONCATENATE("Joined with practice on ", TEXT('Member Info'!F169, "DD/MM/YYYY")),IF('Member Info'!N169&lt;&gt;"",IF('Member Info'!N169&lt;$T$1,CONCATENATE("Left Scheme on ", TEXT('Member Info'!N169, "DD/MM/YYYY")),IF(OR(G172="",G172=0),"Error Detected, No rate entered",IF(E172=0,"",IF(F172="","Error Detected, No Pensionable pay",IF(AS172=1,"No Part Time Status Entered",IF(AR172=1,"No Part Time Hours Entered",IF(ISERROR(AD172)," Unknown Values entered.",IF(V172+W172&lt;1,"Acceptable",IF(T172+U172=200, "No Contributions Entered", IF(M172="","Error Detected, Choose reason&gt;",IF(Z172="1",IF(V172=1,"Please Enter Deemed Pensionable Pay","Add Any Relevant Details Above"),"Please Give Details Above"))))))))))),IF(OR(G172="",G172=0),"Error Detected, No rate entered",IF(E172=0,"",IF(F172="","Error Detected, No Pensionable pay",IF(AS172=1,"No Part Time Status Entered",IF(AR172=1,"No Part Time Hours Entered",IF(ISERROR(AD172)," Unknown Values entered.",IF(V172+W172&lt;1,"Acceptable",IF(T172+U172=200, "No Contributions Entered", IF(M172="","Error Detected, Choose reason&gt;",IF(Z172="1",IF(V172=1,"Please Enter Deemed Pensionable Pay","Add relevant Details Above"),"Please give details Above")))))))))))))</f>
        <v/>
      </c>
      <c r="M172" s="260"/>
      <c r="N172" s="91"/>
      <c r="O172" s="91" t="str">
        <f t="shared" si="43"/>
        <v/>
      </c>
      <c r="P172" s="94">
        <f t="shared" si="44"/>
        <v>0</v>
      </c>
      <c r="Q172" s="94">
        <f t="shared" si="44"/>
        <v>0</v>
      </c>
      <c r="R172" s="218">
        <f>(ROUND((F172/100*'Member Info'!$W$2), 2))</f>
        <v>0</v>
      </c>
      <c r="S172" s="218" t="e">
        <f t="shared" si="45"/>
        <v>#VALUE!</v>
      </c>
      <c r="T172" s="218" t="str">
        <f t="shared" si="46"/>
        <v/>
      </c>
      <c r="U172" s="227" t="str">
        <f t="shared" si="47"/>
        <v/>
      </c>
      <c r="V172" s="228" t="str">
        <f t="shared" si="48"/>
        <v/>
      </c>
      <c r="W172" s="228" t="str">
        <f t="shared" si="49"/>
        <v/>
      </c>
      <c r="X172" s="222">
        <f t="shared" si="50"/>
        <v>0</v>
      </c>
      <c r="Y172" s="110">
        <f t="shared" si="51"/>
        <v>0</v>
      </c>
      <c r="Z172" s="235" t="str">
        <f t="shared" si="52"/>
        <v/>
      </c>
      <c r="AA172" s="240" t="b">
        <f t="shared" si="53"/>
        <v>0</v>
      </c>
      <c r="AB172" s="235">
        <f t="shared" si="54"/>
        <v>0</v>
      </c>
      <c r="AC172" s="235">
        <f>IF('Member Info'!N169="",1,"")</f>
        <v>1</v>
      </c>
      <c r="AD172" s="243" t="e">
        <f t="shared" si="55"/>
        <v>#VALUE!</v>
      </c>
      <c r="AE172" s="130" t="str">
        <f t="shared" si="42"/>
        <v/>
      </c>
      <c r="AF172" s="124">
        <f t="shared" si="56"/>
        <v>1</v>
      </c>
      <c r="AG172" s="124" t="str">
        <f>IF('Member Info'!N169&lt;&gt;"",IF(AND('Member Info'!N169&lt;=$U$1,'Member Info'!N169&gt;=$T$1),1,0),"")</f>
        <v/>
      </c>
      <c r="AI172" s="124" t="b">
        <f t="shared" si="57"/>
        <v>0</v>
      </c>
      <c r="AJ172" s="124">
        <f t="shared" si="58"/>
        <v>0</v>
      </c>
      <c r="AL172" s="124">
        <f t="shared" si="59"/>
        <v>0</v>
      </c>
      <c r="AM172" s="124">
        <f>IF('Member Info'!F169&gt;$T$1,1,0)</f>
        <v>0</v>
      </c>
      <c r="AN172" s="124" t="b">
        <f>IF(ISERROR(T172),ERROR.TYPE(#REF!)=ERROR.TYPE(T172),FALSE)</f>
        <v>0</v>
      </c>
      <c r="AO172" s="124" t="b">
        <f>IF(ISERROR(U172),ERROR.TYPE(#REF!)=ERROR.TYPE(U172),FALSE)</f>
        <v>0</v>
      </c>
      <c r="AP172" s="124">
        <f>IF('Member Info'!F169&gt;'GP1 April 25'!$U$1,1,0)</f>
        <v>0</v>
      </c>
      <c r="AQ172" s="124">
        <f t="shared" si="60"/>
        <v>0</v>
      </c>
      <c r="AR172" s="124">
        <f t="shared" si="61"/>
        <v>0</v>
      </c>
      <c r="AS172" s="124">
        <f t="shared" si="62"/>
        <v>1</v>
      </c>
    </row>
    <row r="173" spans="1:45" x14ac:dyDescent="0.25">
      <c r="A173" s="4">
        <v>142</v>
      </c>
      <c r="B173" s="164">
        <f>'Member Info'!D170</f>
        <v>0</v>
      </c>
      <c r="C173" s="164">
        <f>'Member Info'!E170</f>
        <v>0</v>
      </c>
      <c r="D173" s="164" t="str">
        <f>'Member Info'!G170</f>
        <v/>
      </c>
      <c r="E173" s="165">
        <f>'Member Info'!B170</f>
        <v>0</v>
      </c>
      <c r="F173" s="242"/>
      <c r="G173" s="166" t="str">
        <f>IF(E173=0,"",('Member Info'!K170+'Member Info'!L170))</f>
        <v/>
      </c>
      <c r="H173" s="419"/>
      <c r="I173" s="419"/>
      <c r="J173" s="26"/>
      <c r="K173" s="26"/>
      <c r="L173" s="384" t="str">
        <f>IF(E173=0,"",IF('Member Info'!F170&gt;$U$1,CONCATENATE("Joined with practice on ", TEXT('Member Info'!F170, "DD/MM/YYYY")),IF('Member Info'!N170&lt;&gt;"",IF('Member Info'!N170&lt;$T$1,CONCATENATE("Left Scheme on ", TEXT('Member Info'!N170, "DD/MM/YYYY")),IF(OR(G173="",G173=0),"Error Detected, No rate entered",IF(E173=0,"",IF(F173="","Error Detected, No Pensionable pay",IF(AS173=1,"No Part Time Status Entered",IF(AR173=1,"No Part Time Hours Entered",IF(ISERROR(AD173)," Unknown Values entered.",IF(V173+W173&lt;1,"Acceptable",IF(T173+U173=200, "No Contributions Entered", IF(M173="","Error Detected, Choose reason&gt;",IF(Z173="1",IF(V173=1,"Please Enter Deemed Pensionable Pay","Add Any Relevant Details Above"),"Please Give Details Above"))))))))))),IF(OR(G173="",G173=0),"Error Detected, No rate entered",IF(E173=0,"",IF(F173="","Error Detected, No Pensionable pay",IF(AS173=1,"No Part Time Status Entered",IF(AR173=1,"No Part Time Hours Entered",IF(ISERROR(AD173)," Unknown Values entered.",IF(V173+W173&lt;1,"Acceptable",IF(T173+U173=200, "No Contributions Entered", IF(M173="","Error Detected, Choose reason&gt;",IF(Z173="1",IF(V173=1,"Please Enter Deemed Pensionable Pay","Add relevant Details Above"),"Please give details Above")))))))))))))</f>
        <v/>
      </c>
      <c r="M173" s="260"/>
      <c r="N173" s="91"/>
      <c r="O173" s="91" t="str">
        <f t="shared" si="43"/>
        <v/>
      </c>
      <c r="P173" s="94">
        <f t="shared" si="44"/>
        <v>0</v>
      </c>
      <c r="Q173" s="94">
        <f t="shared" si="44"/>
        <v>0</v>
      </c>
      <c r="R173" s="218">
        <f>(ROUND((F173/100*'Member Info'!$W$2), 2))</f>
        <v>0</v>
      </c>
      <c r="S173" s="218" t="e">
        <f t="shared" si="45"/>
        <v>#VALUE!</v>
      </c>
      <c r="T173" s="218" t="str">
        <f t="shared" si="46"/>
        <v/>
      </c>
      <c r="U173" s="227" t="str">
        <f t="shared" si="47"/>
        <v/>
      </c>
      <c r="V173" s="228" t="str">
        <f t="shared" si="48"/>
        <v/>
      </c>
      <c r="W173" s="228" t="str">
        <f t="shared" si="49"/>
        <v/>
      </c>
      <c r="X173" s="222">
        <f t="shared" si="50"/>
        <v>0</v>
      </c>
      <c r="Y173" s="110">
        <f t="shared" si="51"/>
        <v>0</v>
      </c>
      <c r="Z173" s="235" t="str">
        <f t="shared" si="52"/>
        <v/>
      </c>
      <c r="AA173" s="240" t="b">
        <f t="shared" si="53"/>
        <v>0</v>
      </c>
      <c r="AB173" s="235">
        <f t="shared" si="54"/>
        <v>0</v>
      </c>
      <c r="AC173" s="235">
        <f>IF('Member Info'!N170="",1,"")</f>
        <v>1</v>
      </c>
      <c r="AD173" s="243" t="e">
        <f t="shared" si="55"/>
        <v>#VALUE!</v>
      </c>
      <c r="AE173" s="130" t="str">
        <f t="shared" si="42"/>
        <v/>
      </c>
      <c r="AF173" s="124">
        <f t="shared" si="56"/>
        <v>1</v>
      </c>
      <c r="AG173" s="124" t="str">
        <f>IF('Member Info'!N170&lt;&gt;"",IF(AND('Member Info'!N170&lt;=$U$1,'Member Info'!N170&gt;=$T$1),1,0),"")</f>
        <v/>
      </c>
      <c r="AI173" s="124" t="b">
        <f t="shared" si="57"/>
        <v>0</v>
      </c>
      <c r="AJ173" s="124">
        <f t="shared" si="58"/>
        <v>0</v>
      </c>
      <c r="AL173" s="124">
        <f t="shared" si="59"/>
        <v>0</v>
      </c>
      <c r="AM173" s="124">
        <f>IF('Member Info'!F170&gt;$T$1,1,0)</f>
        <v>0</v>
      </c>
      <c r="AN173" s="124" t="b">
        <f>IF(ISERROR(T173),ERROR.TYPE(#REF!)=ERROR.TYPE(T173),FALSE)</f>
        <v>0</v>
      </c>
      <c r="AO173" s="124" t="b">
        <f>IF(ISERROR(U173),ERROR.TYPE(#REF!)=ERROR.TYPE(U173),FALSE)</f>
        <v>0</v>
      </c>
      <c r="AP173" s="124">
        <f>IF('Member Info'!F170&gt;'GP1 April 25'!$U$1,1,0)</f>
        <v>0</v>
      </c>
      <c r="AQ173" s="124">
        <f t="shared" si="60"/>
        <v>0</v>
      </c>
      <c r="AR173" s="124">
        <f t="shared" si="61"/>
        <v>0</v>
      </c>
      <c r="AS173" s="124">
        <f t="shared" si="62"/>
        <v>1</v>
      </c>
    </row>
    <row r="174" spans="1:45" x14ac:dyDescent="0.25">
      <c r="A174" s="4">
        <v>143</v>
      </c>
      <c r="B174" s="164">
        <f>'Member Info'!D171</f>
        <v>0</v>
      </c>
      <c r="C174" s="164">
        <f>'Member Info'!E171</f>
        <v>0</v>
      </c>
      <c r="D174" s="164" t="str">
        <f>'Member Info'!G171</f>
        <v/>
      </c>
      <c r="E174" s="165">
        <f>'Member Info'!B171</f>
        <v>0</v>
      </c>
      <c r="F174" s="242"/>
      <c r="G174" s="166" t="str">
        <f>IF(E174=0,"",('Member Info'!K171+'Member Info'!L171))</f>
        <v/>
      </c>
      <c r="H174" s="419"/>
      <c r="I174" s="419"/>
      <c r="J174" s="26"/>
      <c r="K174" s="26"/>
      <c r="L174" s="384" t="str">
        <f>IF(E174=0,"",IF('Member Info'!F171&gt;$U$1,CONCATENATE("Joined with practice on ", TEXT('Member Info'!F171, "DD/MM/YYYY")),IF('Member Info'!N171&lt;&gt;"",IF('Member Info'!N171&lt;$T$1,CONCATENATE("Left Scheme on ", TEXT('Member Info'!N171, "DD/MM/YYYY")),IF(OR(G174="",G174=0),"Error Detected, No rate entered",IF(E174=0,"",IF(F174="","Error Detected, No Pensionable pay",IF(AS174=1,"No Part Time Status Entered",IF(AR174=1,"No Part Time Hours Entered",IF(ISERROR(AD174)," Unknown Values entered.",IF(V174+W174&lt;1,"Acceptable",IF(T174+U174=200, "No Contributions Entered", IF(M174="","Error Detected, Choose reason&gt;",IF(Z174="1",IF(V174=1,"Please Enter Deemed Pensionable Pay","Add Any Relevant Details Above"),"Please Give Details Above"))))))))))),IF(OR(G174="",G174=0),"Error Detected, No rate entered",IF(E174=0,"",IF(F174="","Error Detected, No Pensionable pay",IF(AS174=1,"No Part Time Status Entered",IF(AR174=1,"No Part Time Hours Entered",IF(ISERROR(AD174)," Unknown Values entered.",IF(V174+W174&lt;1,"Acceptable",IF(T174+U174=200, "No Contributions Entered", IF(M174="","Error Detected, Choose reason&gt;",IF(Z174="1",IF(V174=1,"Please Enter Deemed Pensionable Pay","Add relevant Details Above"),"Please give details Above")))))))))))))</f>
        <v/>
      </c>
      <c r="M174" s="260"/>
      <c r="N174" s="91"/>
      <c r="O174" s="91" t="str">
        <f t="shared" si="43"/>
        <v/>
      </c>
      <c r="P174" s="94">
        <f t="shared" si="44"/>
        <v>0</v>
      </c>
      <c r="Q174" s="94">
        <f t="shared" si="44"/>
        <v>0</v>
      </c>
      <c r="R174" s="218">
        <f>(ROUND((F174/100*'Member Info'!$W$2), 2))</f>
        <v>0</v>
      </c>
      <c r="S174" s="218" t="e">
        <f t="shared" si="45"/>
        <v>#VALUE!</v>
      </c>
      <c r="T174" s="218" t="str">
        <f t="shared" si="46"/>
        <v/>
      </c>
      <c r="U174" s="227" t="str">
        <f t="shared" si="47"/>
        <v/>
      </c>
      <c r="V174" s="228" t="str">
        <f t="shared" si="48"/>
        <v/>
      </c>
      <c r="W174" s="228" t="str">
        <f t="shared" si="49"/>
        <v/>
      </c>
      <c r="X174" s="222">
        <f t="shared" si="50"/>
        <v>0</v>
      </c>
      <c r="Y174" s="110">
        <f t="shared" si="51"/>
        <v>0</v>
      </c>
      <c r="Z174" s="235" t="str">
        <f t="shared" si="52"/>
        <v/>
      </c>
      <c r="AA174" s="240" t="b">
        <f t="shared" si="53"/>
        <v>0</v>
      </c>
      <c r="AB174" s="235">
        <f t="shared" si="54"/>
        <v>0</v>
      </c>
      <c r="AC174" s="235">
        <f>IF('Member Info'!N171="",1,"")</f>
        <v>1</v>
      </c>
      <c r="AD174" s="243" t="e">
        <f t="shared" si="55"/>
        <v>#VALUE!</v>
      </c>
      <c r="AE174" s="130" t="str">
        <f t="shared" si="42"/>
        <v/>
      </c>
      <c r="AF174" s="124">
        <f t="shared" si="56"/>
        <v>1</v>
      </c>
      <c r="AG174" s="124" t="str">
        <f>IF('Member Info'!N171&lt;&gt;"",IF(AND('Member Info'!N171&lt;=$U$1,'Member Info'!N171&gt;=$T$1),1,0),"")</f>
        <v/>
      </c>
      <c r="AI174" s="124" t="b">
        <f t="shared" si="57"/>
        <v>0</v>
      </c>
      <c r="AJ174" s="124">
        <f t="shared" si="58"/>
        <v>0</v>
      </c>
      <c r="AL174" s="124">
        <f t="shared" si="59"/>
        <v>0</v>
      </c>
      <c r="AM174" s="124">
        <f>IF('Member Info'!F171&gt;$T$1,1,0)</f>
        <v>0</v>
      </c>
      <c r="AN174" s="124" t="b">
        <f>IF(ISERROR(T174),ERROR.TYPE(#REF!)=ERROR.TYPE(T174),FALSE)</f>
        <v>0</v>
      </c>
      <c r="AO174" s="124" t="b">
        <f>IF(ISERROR(U174),ERROR.TYPE(#REF!)=ERROR.TYPE(U174),FALSE)</f>
        <v>0</v>
      </c>
      <c r="AP174" s="124">
        <f>IF('Member Info'!F171&gt;'GP1 April 25'!$U$1,1,0)</f>
        <v>0</v>
      </c>
      <c r="AQ174" s="124">
        <f t="shared" si="60"/>
        <v>0</v>
      </c>
      <c r="AR174" s="124">
        <f t="shared" si="61"/>
        <v>0</v>
      </c>
      <c r="AS174" s="124">
        <f t="shared" si="62"/>
        <v>1</v>
      </c>
    </row>
    <row r="175" spans="1:45" x14ac:dyDescent="0.25">
      <c r="A175" s="4">
        <v>144</v>
      </c>
      <c r="B175" s="164">
        <f>'Member Info'!D172</f>
        <v>0</v>
      </c>
      <c r="C175" s="164">
        <f>'Member Info'!E172</f>
        <v>0</v>
      </c>
      <c r="D175" s="164" t="str">
        <f>'Member Info'!G172</f>
        <v/>
      </c>
      <c r="E175" s="165">
        <f>'Member Info'!B172</f>
        <v>0</v>
      </c>
      <c r="F175" s="242"/>
      <c r="G175" s="166" t="str">
        <f>IF(E175=0,"",('Member Info'!K172+'Member Info'!L172))</f>
        <v/>
      </c>
      <c r="H175" s="419"/>
      <c r="I175" s="419"/>
      <c r="J175" s="26"/>
      <c r="K175" s="26"/>
      <c r="L175" s="384" t="str">
        <f>IF(E175=0,"",IF('Member Info'!F172&gt;$U$1,CONCATENATE("Joined with practice on ", TEXT('Member Info'!F172, "DD/MM/YYYY")),IF('Member Info'!N172&lt;&gt;"",IF('Member Info'!N172&lt;$T$1,CONCATENATE("Left Scheme on ", TEXT('Member Info'!N172, "DD/MM/YYYY")),IF(OR(G175="",G175=0),"Error Detected, No rate entered",IF(E175=0,"",IF(F175="","Error Detected, No Pensionable pay",IF(AS175=1,"No Part Time Status Entered",IF(AR175=1,"No Part Time Hours Entered",IF(ISERROR(AD175)," Unknown Values entered.",IF(V175+W175&lt;1,"Acceptable",IF(T175+U175=200, "No Contributions Entered", IF(M175="","Error Detected, Choose reason&gt;",IF(Z175="1",IF(V175=1,"Please Enter Deemed Pensionable Pay","Add Any Relevant Details Above"),"Please Give Details Above"))))))))))),IF(OR(G175="",G175=0),"Error Detected, No rate entered",IF(E175=0,"",IF(F175="","Error Detected, No Pensionable pay",IF(AS175=1,"No Part Time Status Entered",IF(AR175=1,"No Part Time Hours Entered",IF(ISERROR(AD175)," Unknown Values entered.",IF(V175+W175&lt;1,"Acceptable",IF(T175+U175=200, "No Contributions Entered", IF(M175="","Error Detected, Choose reason&gt;",IF(Z175="1",IF(V175=1,"Please Enter Deemed Pensionable Pay","Add relevant Details Above"),"Please give details Above")))))))))))))</f>
        <v/>
      </c>
      <c r="M175" s="260"/>
      <c r="N175" s="91"/>
      <c r="O175" s="91" t="str">
        <f t="shared" si="43"/>
        <v/>
      </c>
      <c r="P175" s="94">
        <f t="shared" si="44"/>
        <v>0</v>
      </c>
      <c r="Q175" s="94">
        <f t="shared" si="44"/>
        <v>0</v>
      </c>
      <c r="R175" s="218">
        <f>(ROUND((F175/100*'Member Info'!$W$2), 2))</f>
        <v>0</v>
      </c>
      <c r="S175" s="218" t="e">
        <f t="shared" si="45"/>
        <v>#VALUE!</v>
      </c>
      <c r="T175" s="218" t="str">
        <f t="shared" si="46"/>
        <v/>
      </c>
      <c r="U175" s="227" t="str">
        <f t="shared" si="47"/>
        <v/>
      </c>
      <c r="V175" s="228" t="str">
        <f t="shared" si="48"/>
        <v/>
      </c>
      <c r="W175" s="228" t="str">
        <f t="shared" si="49"/>
        <v/>
      </c>
      <c r="X175" s="222">
        <f t="shared" si="50"/>
        <v>0</v>
      </c>
      <c r="Y175" s="110">
        <f t="shared" si="51"/>
        <v>0</v>
      </c>
      <c r="Z175" s="235" t="str">
        <f t="shared" si="52"/>
        <v/>
      </c>
      <c r="AA175" s="240" t="b">
        <f t="shared" si="53"/>
        <v>0</v>
      </c>
      <c r="AB175" s="235">
        <f t="shared" si="54"/>
        <v>0</v>
      </c>
      <c r="AC175" s="235">
        <f>IF('Member Info'!N172="",1,"")</f>
        <v>1</v>
      </c>
      <c r="AD175" s="243" t="e">
        <f t="shared" si="55"/>
        <v>#VALUE!</v>
      </c>
      <c r="AE175" s="130" t="str">
        <f t="shared" si="42"/>
        <v/>
      </c>
      <c r="AF175" s="124">
        <f t="shared" si="56"/>
        <v>1</v>
      </c>
      <c r="AG175" s="124" t="str">
        <f>IF('Member Info'!N172&lt;&gt;"",IF(AND('Member Info'!N172&lt;=$U$1,'Member Info'!N172&gt;=$T$1),1,0),"")</f>
        <v/>
      </c>
      <c r="AI175" s="124" t="b">
        <f t="shared" si="57"/>
        <v>0</v>
      </c>
      <c r="AJ175" s="124">
        <f t="shared" si="58"/>
        <v>0</v>
      </c>
      <c r="AL175" s="124">
        <f t="shared" si="59"/>
        <v>0</v>
      </c>
      <c r="AM175" s="124">
        <f>IF('Member Info'!F172&gt;$T$1,1,0)</f>
        <v>0</v>
      </c>
      <c r="AN175" s="124" t="b">
        <f>IF(ISERROR(T175),ERROR.TYPE(#REF!)=ERROR.TYPE(T175),FALSE)</f>
        <v>0</v>
      </c>
      <c r="AO175" s="124" t="b">
        <f>IF(ISERROR(U175),ERROR.TYPE(#REF!)=ERROR.TYPE(U175),FALSE)</f>
        <v>0</v>
      </c>
      <c r="AP175" s="124">
        <f>IF('Member Info'!F172&gt;'GP1 April 25'!$U$1,1,0)</f>
        <v>0</v>
      </c>
      <c r="AQ175" s="124">
        <f t="shared" si="60"/>
        <v>0</v>
      </c>
      <c r="AR175" s="124">
        <f t="shared" si="61"/>
        <v>0</v>
      </c>
      <c r="AS175" s="124">
        <f t="shared" si="62"/>
        <v>1</v>
      </c>
    </row>
    <row r="176" spans="1:45" x14ac:dyDescent="0.25">
      <c r="A176" s="4">
        <v>145</v>
      </c>
      <c r="B176" s="164">
        <f>'Member Info'!D173</f>
        <v>0</v>
      </c>
      <c r="C176" s="164">
        <f>'Member Info'!E173</f>
        <v>0</v>
      </c>
      <c r="D176" s="164" t="str">
        <f>'Member Info'!G173</f>
        <v/>
      </c>
      <c r="E176" s="165">
        <f>'Member Info'!B173</f>
        <v>0</v>
      </c>
      <c r="F176" s="242"/>
      <c r="G176" s="166" t="str">
        <f>IF(E176=0,"",('Member Info'!K173+'Member Info'!L173))</f>
        <v/>
      </c>
      <c r="H176" s="419"/>
      <c r="I176" s="419"/>
      <c r="J176" s="26"/>
      <c r="K176" s="26"/>
      <c r="L176" s="384" t="str">
        <f>IF(E176=0,"",IF('Member Info'!F173&gt;$U$1,CONCATENATE("Joined with practice on ", TEXT('Member Info'!F173, "DD/MM/YYYY")),IF('Member Info'!N173&lt;&gt;"",IF('Member Info'!N173&lt;$T$1,CONCATENATE("Left Scheme on ", TEXT('Member Info'!N173, "DD/MM/YYYY")),IF(OR(G176="",G176=0),"Error Detected, No rate entered",IF(E176=0,"",IF(F176="","Error Detected, No Pensionable pay",IF(AS176=1,"No Part Time Status Entered",IF(AR176=1,"No Part Time Hours Entered",IF(ISERROR(AD176)," Unknown Values entered.",IF(V176+W176&lt;1,"Acceptable",IF(T176+U176=200, "No Contributions Entered", IF(M176="","Error Detected, Choose reason&gt;",IF(Z176="1",IF(V176=1,"Please Enter Deemed Pensionable Pay","Add Any Relevant Details Above"),"Please Give Details Above"))))))))))),IF(OR(G176="",G176=0),"Error Detected, No rate entered",IF(E176=0,"",IF(F176="","Error Detected, No Pensionable pay",IF(AS176=1,"No Part Time Status Entered",IF(AR176=1,"No Part Time Hours Entered",IF(ISERROR(AD176)," Unknown Values entered.",IF(V176+W176&lt;1,"Acceptable",IF(T176+U176=200, "No Contributions Entered", IF(M176="","Error Detected, Choose reason&gt;",IF(Z176="1",IF(V176=1,"Please Enter Deemed Pensionable Pay","Add relevant Details Above"),"Please give details Above")))))))))))))</f>
        <v/>
      </c>
      <c r="M176" s="260"/>
      <c r="N176" s="91"/>
      <c r="O176" s="91" t="str">
        <f t="shared" si="43"/>
        <v/>
      </c>
      <c r="P176" s="94">
        <f t="shared" si="44"/>
        <v>0</v>
      </c>
      <c r="Q176" s="94">
        <f t="shared" si="44"/>
        <v>0</v>
      </c>
      <c r="R176" s="218">
        <f>(ROUND((F176/100*'Member Info'!$W$2), 2))</f>
        <v>0</v>
      </c>
      <c r="S176" s="218" t="e">
        <f t="shared" si="45"/>
        <v>#VALUE!</v>
      </c>
      <c r="T176" s="218" t="str">
        <f t="shared" si="46"/>
        <v/>
      </c>
      <c r="U176" s="227" t="str">
        <f t="shared" si="47"/>
        <v/>
      </c>
      <c r="V176" s="228" t="str">
        <f t="shared" si="48"/>
        <v/>
      </c>
      <c r="W176" s="228" t="str">
        <f t="shared" si="49"/>
        <v/>
      </c>
      <c r="X176" s="222">
        <f t="shared" si="50"/>
        <v>0</v>
      </c>
      <c r="Y176" s="110">
        <f t="shared" si="51"/>
        <v>0</v>
      </c>
      <c r="Z176" s="235" t="str">
        <f t="shared" si="52"/>
        <v/>
      </c>
      <c r="AA176" s="240" t="b">
        <f t="shared" si="53"/>
        <v>0</v>
      </c>
      <c r="AB176" s="235">
        <f t="shared" si="54"/>
        <v>0</v>
      </c>
      <c r="AC176" s="235">
        <f>IF('Member Info'!N173="",1,"")</f>
        <v>1</v>
      </c>
      <c r="AD176" s="243" t="e">
        <f t="shared" si="55"/>
        <v>#VALUE!</v>
      </c>
      <c r="AE176" s="130" t="str">
        <f t="shared" si="42"/>
        <v/>
      </c>
      <c r="AF176" s="124">
        <f t="shared" si="56"/>
        <v>1</v>
      </c>
      <c r="AG176" s="124" t="str">
        <f>IF('Member Info'!N173&lt;&gt;"",IF(AND('Member Info'!N173&lt;=$U$1,'Member Info'!N173&gt;=$T$1),1,0),"")</f>
        <v/>
      </c>
      <c r="AI176" s="124" t="b">
        <f t="shared" si="57"/>
        <v>0</v>
      </c>
      <c r="AJ176" s="124">
        <f t="shared" si="58"/>
        <v>0</v>
      </c>
      <c r="AL176" s="124">
        <f t="shared" si="59"/>
        <v>0</v>
      </c>
      <c r="AM176" s="124">
        <f>IF('Member Info'!F173&gt;$T$1,1,0)</f>
        <v>0</v>
      </c>
      <c r="AN176" s="124" t="b">
        <f>IF(ISERROR(T176),ERROR.TYPE(#REF!)=ERROR.TYPE(T176),FALSE)</f>
        <v>0</v>
      </c>
      <c r="AO176" s="124" t="b">
        <f>IF(ISERROR(U176),ERROR.TYPE(#REF!)=ERROR.TYPE(U176),FALSE)</f>
        <v>0</v>
      </c>
      <c r="AP176" s="124">
        <f>IF('Member Info'!F173&gt;'GP1 April 25'!$U$1,1,0)</f>
        <v>0</v>
      </c>
      <c r="AQ176" s="124">
        <f t="shared" si="60"/>
        <v>0</v>
      </c>
      <c r="AR176" s="124">
        <f t="shared" si="61"/>
        <v>0</v>
      </c>
      <c r="AS176" s="124">
        <f t="shared" si="62"/>
        <v>1</v>
      </c>
    </row>
    <row r="177" spans="1:45" x14ac:dyDescent="0.25">
      <c r="A177" s="4">
        <v>146</v>
      </c>
      <c r="B177" s="164">
        <f>'Member Info'!D174</f>
        <v>0</v>
      </c>
      <c r="C177" s="164">
        <f>'Member Info'!E174</f>
        <v>0</v>
      </c>
      <c r="D177" s="164" t="str">
        <f>'Member Info'!G174</f>
        <v/>
      </c>
      <c r="E177" s="165">
        <f>'Member Info'!B174</f>
        <v>0</v>
      </c>
      <c r="F177" s="242"/>
      <c r="G177" s="166" t="str">
        <f>IF(E177=0,"",('Member Info'!K174+'Member Info'!L174))</f>
        <v/>
      </c>
      <c r="H177" s="419"/>
      <c r="I177" s="419"/>
      <c r="J177" s="26"/>
      <c r="K177" s="26"/>
      <c r="L177" s="384" t="str">
        <f>IF(E177=0,"",IF('Member Info'!F174&gt;$U$1,CONCATENATE("Joined with practice on ", TEXT('Member Info'!F174, "DD/MM/YYYY")),IF('Member Info'!N174&lt;&gt;"",IF('Member Info'!N174&lt;$T$1,CONCATENATE("Left Scheme on ", TEXT('Member Info'!N174, "DD/MM/YYYY")),IF(OR(G177="",G177=0),"Error Detected, No rate entered",IF(E177=0,"",IF(F177="","Error Detected, No Pensionable pay",IF(AS177=1,"No Part Time Status Entered",IF(AR177=1,"No Part Time Hours Entered",IF(ISERROR(AD177)," Unknown Values entered.",IF(V177+W177&lt;1,"Acceptable",IF(T177+U177=200, "No Contributions Entered", IF(M177="","Error Detected, Choose reason&gt;",IF(Z177="1",IF(V177=1,"Please Enter Deemed Pensionable Pay","Add Any Relevant Details Above"),"Please Give Details Above"))))))))))),IF(OR(G177="",G177=0),"Error Detected, No rate entered",IF(E177=0,"",IF(F177="","Error Detected, No Pensionable pay",IF(AS177=1,"No Part Time Status Entered",IF(AR177=1,"No Part Time Hours Entered",IF(ISERROR(AD177)," Unknown Values entered.",IF(V177+W177&lt;1,"Acceptable",IF(T177+U177=200, "No Contributions Entered", IF(M177="","Error Detected, Choose reason&gt;",IF(Z177="1",IF(V177=1,"Please Enter Deemed Pensionable Pay","Add relevant Details Above"),"Please give details Above")))))))))))))</f>
        <v/>
      </c>
      <c r="M177" s="260"/>
      <c r="N177" s="91"/>
      <c r="O177" s="91" t="str">
        <f t="shared" si="43"/>
        <v/>
      </c>
      <c r="P177" s="94">
        <f t="shared" si="44"/>
        <v>0</v>
      </c>
      <c r="Q177" s="94">
        <f t="shared" si="44"/>
        <v>0</v>
      </c>
      <c r="R177" s="218">
        <f>(ROUND((F177/100*'Member Info'!$W$2), 2))</f>
        <v>0</v>
      </c>
      <c r="S177" s="218" t="e">
        <f t="shared" si="45"/>
        <v>#VALUE!</v>
      </c>
      <c r="T177" s="218" t="str">
        <f t="shared" si="46"/>
        <v/>
      </c>
      <c r="U177" s="227" t="str">
        <f t="shared" si="47"/>
        <v/>
      </c>
      <c r="V177" s="228" t="str">
        <f t="shared" si="48"/>
        <v/>
      </c>
      <c r="W177" s="228" t="str">
        <f t="shared" si="49"/>
        <v/>
      </c>
      <c r="X177" s="222">
        <f t="shared" si="50"/>
        <v>0</v>
      </c>
      <c r="Y177" s="110">
        <f t="shared" si="51"/>
        <v>0</v>
      </c>
      <c r="Z177" s="235" t="str">
        <f t="shared" si="52"/>
        <v/>
      </c>
      <c r="AA177" s="240" t="b">
        <f t="shared" si="53"/>
        <v>0</v>
      </c>
      <c r="AB177" s="235">
        <f t="shared" si="54"/>
        <v>0</v>
      </c>
      <c r="AC177" s="235">
        <f>IF('Member Info'!N174="",1,"")</f>
        <v>1</v>
      </c>
      <c r="AD177" s="243" t="e">
        <f t="shared" si="55"/>
        <v>#VALUE!</v>
      </c>
      <c r="AE177" s="130" t="str">
        <f t="shared" si="42"/>
        <v/>
      </c>
      <c r="AF177" s="124">
        <f t="shared" si="56"/>
        <v>1</v>
      </c>
      <c r="AG177" s="124" t="str">
        <f>IF('Member Info'!N174&lt;&gt;"",IF(AND('Member Info'!N174&lt;=$U$1,'Member Info'!N174&gt;=$T$1),1,0),"")</f>
        <v/>
      </c>
      <c r="AI177" s="124" t="b">
        <f t="shared" si="57"/>
        <v>0</v>
      </c>
      <c r="AJ177" s="124">
        <f t="shared" si="58"/>
        <v>0</v>
      </c>
      <c r="AL177" s="124">
        <f t="shared" si="59"/>
        <v>0</v>
      </c>
      <c r="AM177" s="124">
        <f>IF('Member Info'!F174&gt;$T$1,1,0)</f>
        <v>0</v>
      </c>
      <c r="AN177" s="124" t="b">
        <f>IF(ISERROR(T177),ERROR.TYPE(#REF!)=ERROR.TYPE(T177),FALSE)</f>
        <v>0</v>
      </c>
      <c r="AO177" s="124" t="b">
        <f>IF(ISERROR(U177),ERROR.TYPE(#REF!)=ERROR.TYPE(U177),FALSE)</f>
        <v>0</v>
      </c>
      <c r="AP177" s="124">
        <f>IF('Member Info'!F174&gt;'GP1 April 25'!$U$1,1,0)</f>
        <v>0</v>
      </c>
      <c r="AQ177" s="124">
        <f t="shared" si="60"/>
        <v>0</v>
      </c>
      <c r="AR177" s="124">
        <f t="shared" si="61"/>
        <v>0</v>
      </c>
      <c r="AS177" s="124">
        <f t="shared" si="62"/>
        <v>1</v>
      </c>
    </row>
    <row r="178" spans="1:45" x14ac:dyDescent="0.25">
      <c r="A178" s="4">
        <v>147</v>
      </c>
      <c r="B178" s="164">
        <f>'Member Info'!D175</f>
        <v>0</v>
      </c>
      <c r="C178" s="164">
        <f>'Member Info'!E175</f>
        <v>0</v>
      </c>
      <c r="D178" s="164" t="str">
        <f>'Member Info'!G175</f>
        <v/>
      </c>
      <c r="E178" s="165">
        <f>'Member Info'!B175</f>
        <v>0</v>
      </c>
      <c r="F178" s="242"/>
      <c r="G178" s="166" t="str">
        <f>IF(E178=0,"",('Member Info'!K175+'Member Info'!L175))</f>
        <v/>
      </c>
      <c r="H178" s="419"/>
      <c r="I178" s="419"/>
      <c r="J178" s="26"/>
      <c r="K178" s="26"/>
      <c r="L178" s="384" t="str">
        <f>IF(E178=0,"",IF('Member Info'!F175&gt;$U$1,CONCATENATE("Joined with practice on ", TEXT('Member Info'!F175, "DD/MM/YYYY")),IF('Member Info'!N175&lt;&gt;"",IF('Member Info'!N175&lt;$T$1,CONCATENATE("Left Scheme on ", TEXT('Member Info'!N175, "DD/MM/YYYY")),IF(OR(G178="",G178=0),"Error Detected, No rate entered",IF(E178=0,"",IF(F178="","Error Detected, No Pensionable pay",IF(AS178=1,"No Part Time Status Entered",IF(AR178=1,"No Part Time Hours Entered",IF(ISERROR(AD178)," Unknown Values entered.",IF(V178+W178&lt;1,"Acceptable",IF(T178+U178=200, "No Contributions Entered", IF(M178="","Error Detected, Choose reason&gt;",IF(Z178="1",IF(V178=1,"Please Enter Deemed Pensionable Pay","Add Any Relevant Details Above"),"Please Give Details Above"))))))))))),IF(OR(G178="",G178=0),"Error Detected, No rate entered",IF(E178=0,"",IF(F178="","Error Detected, No Pensionable pay",IF(AS178=1,"No Part Time Status Entered",IF(AR178=1,"No Part Time Hours Entered",IF(ISERROR(AD178)," Unknown Values entered.",IF(V178+W178&lt;1,"Acceptable",IF(T178+U178=200, "No Contributions Entered", IF(M178="","Error Detected, Choose reason&gt;",IF(Z178="1",IF(V178=1,"Please Enter Deemed Pensionable Pay","Add relevant Details Above"),"Please give details Above")))))))))))))</f>
        <v/>
      </c>
      <c r="M178" s="260"/>
      <c r="N178" s="91"/>
      <c r="O178" s="91" t="str">
        <f t="shared" si="43"/>
        <v/>
      </c>
      <c r="P178" s="94">
        <f t="shared" si="44"/>
        <v>0</v>
      </c>
      <c r="Q178" s="94">
        <f t="shared" si="44"/>
        <v>0</v>
      </c>
      <c r="R178" s="218">
        <f>(ROUND((F178/100*'Member Info'!$W$2), 2))</f>
        <v>0</v>
      </c>
      <c r="S178" s="218" t="e">
        <f t="shared" si="45"/>
        <v>#VALUE!</v>
      </c>
      <c r="T178" s="218" t="str">
        <f t="shared" si="46"/>
        <v/>
      </c>
      <c r="U178" s="227" t="str">
        <f t="shared" si="47"/>
        <v/>
      </c>
      <c r="V178" s="228" t="str">
        <f t="shared" si="48"/>
        <v/>
      </c>
      <c r="W178" s="228" t="str">
        <f t="shared" si="49"/>
        <v/>
      </c>
      <c r="X178" s="222">
        <f t="shared" si="50"/>
        <v>0</v>
      </c>
      <c r="Y178" s="110">
        <f t="shared" si="51"/>
        <v>0</v>
      </c>
      <c r="Z178" s="235" t="str">
        <f t="shared" si="52"/>
        <v/>
      </c>
      <c r="AA178" s="240" t="b">
        <f t="shared" si="53"/>
        <v>0</v>
      </c>
      <c r="AB178" s="235">
        <f t="shared" si="54"/>
        <v>0</v>
      </c>
      <c r="AC178" s="235">
        <f>IF('Member Info'!N175="",1,"")</f>
        <v>1</v>
      </c>
      <c r="AD178" s="243" t="e">
        <f t="shared" si="55"/>
        <v>#VALUE!</v>
      </c>
      <c r="AE178" s="130" t="str">
        <f t="shared" si="42"/>
        <v/>
      </c>
      <c r="AF178" s="124">
        <f t="shared" si="56"/>
        <v>1</v>
      </c>
      <c r="AG178" s="124" t="str">
        <f>IF('Member Info'!N175&lt;&gt;"",IF(AND('Member Info'!N175&lt;=$U$1,'Member Info'!N175&gt;=$T$1),1,0),"")</f>
        <v/>
      </c>
      <c r="AI178" s="124" t="b">
        <f t="shared" si="57"/>
        <v>0</v>
      </c>
      <c r="AJ178" s="124">
        <f t="shared" si="58"/>
        <v>0</v>
      </c>
      <c r="AL178" s="124">
        <f t="shared" si="59"/>
        <v>0</v>
      </c>
      <c r="AM178" s="124">
        <f>IF('Member Info'!F175&gt;$T$1,1,0)</f>
        <v>0</v>
      </c>
      <c r="AN178" s="124" t="b">
        <f>IF(ISERROR(T178),ERROR.TYPE(#REF!)=ERROR.TYPE(T178),FALSE)</f>
        <v>0</v>
      </c>
      <c r="AO178" s="124" t="b">
        <f>IF(ISERROR(U178),ERROR.TYPE(#REF!)=ERROR.TYPE(U178),FALSE)</f>
        <v>0</v>
      </c>
      <c r="AP178" s="124">
        <f>IF('Member Info'!F175&gt;'GP1 April 25'!$U$1,1,0)</f>
        <v>0</v>
      </c>
      <c r="AQ178" s="124">
        <f t="shared" si="60"/>
        <v>0</v>
      </c>
      <c r="AR178" s="124">
        <f t="shared" si="61"/>
        <v>0</v>
      </c>
      <c r="AS178" s="124">
        <f t="shared" si="62"/>
        <v>1</v>
      </c>
    </row>
    <row r="179" spans="1:45" x14ac:dyDescent="0.25">
      <c r="A179" s="4">
        <v>148</v>
      </c>
      <c r="B179" s="164">
        <f>'Member Info'!D176</f>
        <v>0</v>
      </c>
      <c r="C179" s="164">
        <f>'Member Info'!E176</f>
        <v>0</v>
      </c>
      <c r="D179" s="164" t="str">
        <f>'Member Info'!G176</f>
        <v/>
      </c>
      <c r="E179" s="165">
        <f>'Member Info'!B176</f>
        <v>0</v>
      </c>
      <c r="F179" s="242"/>
      <c r="G179" s="166" t="str">
        <f>IF(E179=0,"",('Member Info'!K176+'Member Info'!L176))</f>
        <v/>
      </c>
      <c r="H179" s="419"/>
      <c r="I179" s="419"/>
      <c r="J179" s="26"/>
      <c r="K179" s="26"/>
      <c r="L179" s="384" t="str">
        <f>IF(E179=0,"",IF('Member Info'!F176&gt;$U$1,CONCATENATE("Joined with practice on ", TEXT('Member Info'!F176, "DD/MM/YYYY")),IF('Member Info'!N176&lt;&gt;"",IF('Member Info'!N176&lt;$T$1,CONCATENATE("Left Scheme on ", TEXT('Member Info'!N176, "DD/MM/YYYY")),IF(OR(G179="",G179=0),"Error Detected, No rate entered",IF(E179=0,"",IF(F179="","Error Detected, No Pensionable pay",IF(AS179=1,"No Part Time Status Entered",IF(AR179=1,"No Part Time Hours Entered",IF(ISERROR(AD179)," Unknown Values entered.",IF(V179+W179&lt;1,"Acceptable",IF(T179+U179=200, "No Contributions Entered", IF(M179="","Error Detected, Choose reason&gt;",IF(Z179="1",IF(V179=1,"Please Enter Deemed Pensionable Pay","Add Any Relevant Details Above"),"Please Give Details Above"))))))))))),IF(OR(G179="",G179=0),"Error Detected, No rate entered",IF(E179=0,"",IF(F179="","Error Detected, No Pensionable pay",IF(AS179=1,"No Part Time Status Entered",IF(AR179=1,"No Part Time Hours Entered",IF(ISERROR(AD179)," Unknown Values entered.",IF(V179+W179&lt;1,"Acceptable",IF(T179+U179=200, "No Contributions Entered", IF(M179="","Error Detected, Choose reason&gt;",IF(Z179="1",IF(V179=1,"Please Enter Deemed Pensionable Pay","Add relevant Details Above"),"Please give details Above")))))))))))))</f>
        <v/>
      </c>
      <c r="M179" s="260"/>
      <c r="N179" s="91"/>
      <c r="O179" s="91" t="str">
        <f t="shared" si="43"/>
        <v/>
      </c>
      <c r="P179" s="94">
        <f t="shared" si="44"/>
        <v>0</v>
      </c>
      <c r="Q179" s="94">
        <f t="shared" si="44"/>
        <v>0</v>
      </c>
      <c r="R179" s="218">
        <f>(ROUND((F179/100*'Member Info'!$W$2), 2))</f>
        <v>0</v>
      </c>
      <c r="S179" s="218" t="e">
        <f t="shared" si="45"/>
        <v>#VALUE!</v>
      </c>
      <c r="T179" s="218" t="str">
        <f t="shared" si="46"/>
        <v/>
      </c>
      <c r="U179" s="227" t="str">
        <f t="shared" si="47"/>
        <v/>
      </c>
      <c r="V179" s="228" t="str">
        <f t="shared" si="48"/>
        <v/>
      </c>
      <c r="W179" s="228" t="str">
        <f t="shared" si="49"/>
        <v/>
      </c>
      <c r="X179" s="222">
        <f t="shared" si="50"/>
        <v>0</v>
      </c>
      <c r="Y179" s="110">
        <f t="shared" si="51"/>
        <v>0</v>
      </c>
      <c r="Z179" s="235" t="str">
        <f t="shared" si="52"/>
        <v/>
      </c>
      <c r="AA179" s="240" t="b">
        <f t="shared" si="53"/>
        <v>0</v>
      </c>
      <c r="AB179" s="235">
        <f t="shared" si="54"/>
        <v>0</v>
      </c>
      <c r="AC179" s="235">
        <f>IF('Member Info'!N176="",1,"")</f>
        <v>1</v>
      </c>
      <c r="AD179" s="243" t="e">
        <f t="shared" si="55"/>
        <v>#VALUE!</v>
      </c>
      <c r="AE179" s="130" t="str">
        <f t="shared" si="42"/>
        <v/>
      </c>
      <c r="AF179" s="124">
        <f t="shared" si="56"/>
        <v>1</v>
      </c>
      <c r="AG179" s="124" t="str">
        <f>IF('Member Info'!N176&lt;&gt;"",IF(AND('Member Info'!N176&lt;=$U$1,'Member Info'!N176&gt;=$T$1),1,0),"")</f>
        <v/>
      </c>
      <c r="AI179" s="124" t="b">
        <f t="shared" si="57"/>
        <v>0</v>
      </c>
      <c r="AJ179" s="124">
        <f t="shared" si="58"/>
        <v>0</v>
      </c>
      <c r="AL179" s="124">
        <f t="shared" si="59"/>
        <v>0</v>
      </c>
      <c r="AM179" s="124">
        <f>IF('Member Info'!F176&gt;$T$1,1,0)</f>
        <v>0</v>
      </c>
      <c r="AN179" s="124" t="b">
        <f>IF(ISERROR(T179),ERROR.TYPE(#REF!)=ERROR.TYPE(T179),FALSE)</f>
        <v>0</v>
      </c>
      <c r="AO179" s="124" t="b">
        <f>IF(ISERROR(U179),ERROR.TYPE(#REF!)=ERROR.TYPE(U179),FALSE)</f>
        <v>0</v>
      </c>
      <c r="AP179" s="124">
        <f>IF('Member Info'!F176&gt;'GP1 April 25'!$U$1,1,0)</f>
        <v>0</v>
      </c>
      <c r="AQ179" s="124">
        <f t="shared" si="60"/>
        <v>0</v>
      </c>
      <c r="AR179" s="124">
        <f t="shared" si="61"/>
        <v>0</v>
      </c>
      <c r="AS179" s="124">
        <f t="shared" si="62"/>
        <v>1</v>
      </c>
    </row>
    <row r="180" spans="1:45" x14ac:dyDescent="0.25">
      <c r="A180" s="4">
        <v>149</v>
      </c>
      <c r="B180" s="164">
        <f>'Member Info'!D177</f>
        <v>0</v>
      </c>
      <c r="C180" s="164">
        <f>'Member Info'!E177</f>
        <v>0</v>
      </c>
      <c r="D180" s="164" t="str">
        <f>'Member Info'!G177</f>
        <v/>
      </c>
      <c r="E180" s="165">
        <f>'Member Info'!B177</f>
        <v>0</v>
      </c>
      <c r="F180" s="242"/>
      <c r="G180" s="166" t="str">
        <f>IF(E180=0,"",('Member Info'!K177+'Member Info'!L177))</f>
        <v/>
      </c>
      <c r="H180" s="419"/>
      <c r="I180" s="419"/>
      <c r="J180" s="26"/>
      <c r="K180" s="26"/>
      <c r="L180" s="384" t="str">
        <f>IF(E180=0,"",IF('Member Info'!F177&gt;$U$1,CONCATENATE("Joined with practice on ", TEXT('Member Info'!F177, "DD/MM/YYYY")),IF('Member Info'!N177&lt;&gt;"",IF('Member Info'!N177&lt;$T$1,CONCATENATE("Left Scheme on ", TEXT('Member Info'!N177, "DD/MM/YYYY")),IF(OR(G180="",G180=0),"Error Detected, No rate entered",IF(E180=0,"",IF(F180="","Error Detected, No Pensionable pay",IF(AS180=1,"No Part Time Status Entered",IF(AR180=1,"No Part Time Hours Entered",IF(ISERROR(AD180)," Unknown Values entered.",IF(V180+W180&lt;1,"Acceptable",IF(T180+U180=200, "No Contributions Entered", IF(M180="","Error Detected, Choose reason&gt;",IF(Z180="1",IF(V180=1,"Please Enter Deemed Pensionable Pay","Add Any Relevant Details Above"),"Please Give Details Above"))))))))))),IF(OR(G180="",G180=0),"Error Detected, No rate entered",IF(E180=0,"",IF(F180="","Error Detected, No Pensionable pay",IF(AS180=1,"No Part Time Status Entered",IF(AR180=1,"No Part Time Hours Entered",IF(ISERROR(AD180)," Unknown Values entered.",IF(V180+W180&lt;1,"Acceptable",IF(T180+U180=200, "No Contributions Entered", IF(M180="","Error Detected, Choose reason&gt;",IF(Z180="1",IF(V180=1,"Please Enter Deemed Pensionable Pay","Add relevant Details Above"),"Please give details Above")))))))))))))</f>
        <v/>
      </c>
      <c r="M180" s="260"/>
      <c r="N180" s="91"/>
      <c r="O180" s="91" t="str">
        <f t="shared" si="43"/>
        <v/>
      </c>
      <c r="P180" s="94">
        <f t="shared" si="44"/>
        <v>0</v>
      </c>
      <c r="Q180" s="94">
        <f t="shared" si="44"/>
        <v>0</v>
      </c>
      <c r="R180" s="218">
        <f>(ROUND((F180/100*'Member Info'!$W$2), 2))</f>
        <v>0</v>
      </c>
      <c r="S180" s="218" t="e">
        <f t="shared" si="45"/>
        <v>#VALUE!</v>
      </c>
      <c r="T180" s="218" t="str">
        <f t="shared" si="46"/>
        <v/>
      </c>
      <c r="U180" s="227" t="str">
        <f t="shared" si="47"/>
        <v/>
      </c>
      <c r="V180" s="228" t="str">
        <f t="shared" si="48"/>
        <v/>
      </c>
      <c r="W180" s="228" t="str">
        <f t="shared" si="49"/>
        <v/>
      </c>
      <c r="X180" s="222">
        <f t="shared" si="50"/>
        <v>0</v>
      </c>
      <c r="Y180" s="110">
        <f t="shared" si="51"/>
        <v>0</v>
      </c>
      <c r="Z180" s="235" t="str">
        <f t="shared" si="52"/>
        <v/>
      </c>
      <c r="AA180" s="240" t="b">
        <f t="shared" si="53"/>
        <v>0</v>
      </c>
      <c r="AB180" s="235">
        <f t="shared" si="54"/>
        <v>0</v>
      </c>
      <c r="AC180" s="235">
        <f>IF('Member Info'!N177="",1,"")</f>
        <v>1</v>
      </c>
      <c r="AD180" s="243" t="e">
        <f t="shared" si="55"/>
        <v>#VALUE!</v>
      </c>
      <c r="AE180" s="130" t="str">
        <f t="shared" si="42"/>
        <v/>
      </c>
      <c r="AF180" s="124">
        <f t="shared" si="56"/>
        <v>1</v>
      </c>
      <c r="AG180" s="124" t="str">
        <f>IF('Member Info'!N177&lt;&gt;"",IF(AND('Member Info'!N177&lt;=$U$1,'Member Info'!N177&gt;=$T$1),1,0),"")</f>
        <v/>
      </c>
      <c r="AI180" s="124" t="b">
        <f t="shared" si="57"/>
        <v>0</v>
      </c>
      <c r="AJ180" s="124">
        <f t="shared" si="58"/>
        <v>0</v>
      </c>
      <c r="AL180" s="124">
        <f t="shared" si="59"/>
        <v>0</v>
      </c>
      <c r="AM180" s="124">
        <f>IF('Member Info'!F177&gt;$T$1,1,0)</f>
        <v>0</v>
      </c>
      <c r="AN180" s="124" t="b">
        <f>IF(ISERROR(T180),ERROR.TYPE(#REF!)=ERROR.TYPE(T180),FALSE)</f>
        <v>0</v>
      </c>
      <c r="AO180" s="124" t="b">
        <f>IF(ISERROR(U180),ERROR.TYPE(#REF!)=ERROR.TYPE(U180),FALSE)</f>
        <v>0</v>
      </c>
      <c r="AP180" s="124">
        <f>IF('Member Info'!F177&gt;'GP1 April 25'!$U$1,1,0)</f>
        <v>0</v>
      </c>
      <c r="AQ180" s="124">
        <f t="shared" si="60"/>
        <v>0</v>
      </c>
      <c r="AR180" s="124">
        <f t="shared" si="61"/>
        <v>0</v>
      </c>
      <c r="AS180" s="124">
        <f t="shared" si="62"/>
        <v>1</v>
      </c>
    </row>
    <row r="181" spans="1:45" ht="15.75" thickBot="1" x14ac:dyDescent="0.3">
      <c r="A181" s="4">
        <v>150</v>
      </c>
      <c r="B181" s="164">
        <f>'Member Info'!D178</f>
        <v>0</v>
      </c>
      <c r="C181" s="164">
        <f>'Member Info'!E178</f>
        <v>0</v>
      </c>
      <c r="D181" s="164" t="str">
        <f>'Member Info'!G178</f>
        <v/>
      </c>
      <c r="E181" s="165">
        <f>'Member Info'!B178</f>
        <v>0</v>
      </c>
      <c r="F181" s="242"/>
      <c r="G181" s="166" t="str">
        <f>IF(E181=0,"",('Member Info'!K178+'Member Info'!L178))</f>
        <v/>
      </c>
      <c r="H181" s="419"/>
      <c r="I181" s="419"/>
      <c r="J181" s="26"/>
      <c r="K181" s="26"/>
      <c r="L181" s="384" t="str">
        <f>IF(E181=0,"",IF('Member Info'!F178&gt;$U$1,CONCATENATE("Joined with practice on ", TEXT('Member Info'!F178, "DD/MM/YYYY")),IF('Member Info'!N178&lt;&gt;"",IF('Member Info'!N178&lt;$T$1,CONCATENATE("Left Scheme on ", TEXT('Member Info'!N178, "DD/MM/YYYY")),IF(OR(G181="",G181=0),"Error Detected, No rate entered",IF(E181=0,"",IF(F181="","Error Detected, No Pensionable pay",IF(AS181=1,"No Part Time Status Entered",IF(AR181=1,"No Part Time Hours Entered",IF(ISERROR(AD181)," Unknown Values entered.",IF(V181+W181&lt;1,"Acceptable",IF(T181+U181=200, "No Contributions Entered", IF(M181="","Error Detected, Choose reason&gt;",IF(Z181="1",IF(V181=1,"Please Enter Deemed Pensionable Pay","Add Any Relevant Details Above"),"Please Give Details Above"))))))))))),IF(OR(G181="",G181=0),"Error Detected, No rate entered",IF(E181=0,"",IF(F181="","Error Detected, No Pensionable pay",IF(AS181=1,"No Part Time Status Entered",IF(AR181=1,"No Part Time Hours Entered",IF(ISERROR(AD181)," Unknown Values entered.",IF(V181+W181&lt;1,"Acceptable",IF(T181+U181=200, "No Contributions Entered", IF(M181="","Error Detected, Choose reason&gt;",IF(Z181="1",IF(V181=1,"Please Enter Deemed Pensionable Pay","Add relevant Details Above"),"Please give details Above")))))))))))))</f>
        <v/>
      </c>
      <c r="M181" s="260"/>
      <c r="N181" s="91"/>
      <c r="O181" s="91" t="str">
        <f t="shared" si="43"/>
        <v/>
      </c>
      <c r="P181" s="94">
        <f t="shared" si="44"/>
        <v>0</v>
      </c>
      <c r="Q181" s="94">
        <f t="shared" si="44"/>
        <v>0</v>
      </c>
      <c r="R181" s="218">
        <f>(ROUND((F181/100*'Member Info'!$W$2), 2))</f>
        <v>0</v>
      </c>
      <c r="S181" s="218" t="e">
        <f t="shared" si="45"/>
        <v>#VALUE!</v>
      </c>
      <c r="T181" s="218" t="str">
        <f t="shared" si="46"/>
        <v/>
      </c>
      <c r="U181" s="227" t="str">
        <f t="shared" si="47"/>
        <v/>
      </c>
      <c r="V181" s="228" t="str">
        <f t="shared" si="48"/>
        <v/>
      </c>
      <c r="W181" s="228" t="str">
        <f t="shared" si="49"/>
        <v/>
      </c>
      <c r="X181" s="222">
        <f t="shared" si="50"/>
        <v>0</v>
      </c>
      <c r="Y181" s="110">
        <f t="shared" si="51"/>
        <v>0</v>
      </c>
      <c r="Z181" s="235" t="str">
        <f t="shared" si="52"/>
        <v/>
      </c>
      <c r="AA181" s="240" t="b">
        <f t="shared" si="53"/>
        <v>0</v>
      </c>
      <c r="AB181" s="235">
        <f t="shared" si="54"/>
        <v>0</v>
      </c>
      <c r="AC181" s="235">
        <f>IF('Member Info'!N178="",1,"")</f>
        <v>1</v>
      </c>
      <c r="AD181" s="243" t="e">
        <f t="shared" si="55"/>
        <v>#VALUE!</v>
      </c>
      <c r="AE181" s="130" t="str">
        <f t="shared" si="42"/>
        <v/>
      </c>
      <c r="AF181" s="124">
        <f t="shared" si="56"/>
        <v>1</v>
      </c>
      <c r="AG181" s="124" t="str">
        <f>IF('Member Info'!N178&lt;&gt;"",IF(AND('Member Info'!N178&lt;=$U$1,'Member Info'!N178&gt;=$T$1),1,0),"")</f>
        <v/>
      </c>
      <c r="AI181" s="124" t="b">
        <f t="shared" si="57"/>
        <v>0</v>
      </c>
      <c r="AJ181" s="124">
        <f t="shared" si="58"/>
        <v>0</v>
      </c>
      <c r="AL181" s="124">
        <f t="shared" si="59"/>
        <v>0</v>
      </c>
      <c r="AM181" s="124">
        <f>IF('Member Info'!F178&gt;$T$1,1,0)</f>
        <v>0</v>
      </c>
      <c r="AN181" s="124" t="b">
        <f>IF(ISERROR(T181),ERROR.TYPE(#REF!)=ERROR.TYPE(T181),FALSE)</f>
        <v>0</v>
      </c>
      <c r="AO181" s="124" t="b">
        <f>IF(ISERROR(U181),ERROR.TYPE(#REF!)=ERROR.TYPE(U181),FALSE)</f>
        <v>0</v>
      </c>
      <c r="AP181" s="124">
        <f>IF('Member Info'!F178&gt;'GP1 April 25'!$U$1,1,0)</f>
        <v>0</v>
      </c>
      <c r="AQ181" s="124">
        <f t="shared" si="60"/>
        <v>0</v>
      </c>
      <c r="AR181" s="124">
        <f t="shared" si="61"/>
        <v>0</v>
      </c>
      <c r="AS181" s="124">
        <f t="shared" si="62"/>
        <v>1</v>
      </c>
    </row>
    <row r="182" spans="1:45" ht="15.75" thickBot="1" x14ac:dyDescent="0.3">
      <c r="A182" s="4"/>
      <c r="B182" s="5"/>
      <c r="C182" s="5"/>
      <c r="D182" s="5"/>
      <c r="E182" s="5"/>
      <c r="F182" s="275">
        <f>SUM(F32:F181)</f>
        <v>0</v>
      </c>
      <c r="G182" s="21"/>
      <c r="H182" s="21"/>
      <c r="I182" s="21"/>
      <c r="J182" s="9">
        <f>ROUND(SUM(J32:J181), 2)</f>
        <v>0</v>
      </c>
      <c r="K182" s="9">
        <f>ROUND(SUM(K32:K181), 2)</f>
        <v>0</v>
      </c>
      <c r="L182" s="133">
        <f>COUNTIF(L32:L181, "&gt;0")</f>
        <v>0</v>
      </c>
      <c r="M182" s="5"/>
      <c r="N182" s="5"/>
      <c r="O182" s="5"/>
      <c r="P182" s="5"/>
      <c r="Q182" s="5"/>
      <c r="T182" s="124"/>
      <c r="V182" s="222">
        <f>SUM(V32:V181)</f>
        <v>0</v>
      </c>
      <c r="W182" s="228">
        <f>SUM(W32:W181)</f>
        <v>0</v>
      </c>
      <c r="X182" s="222">
        <f>SUM(X32:X181)</f>
        <v>0</v>
      </c>
      <c r="Y182" s="222"/>
      <c r="Z182" s="331"/>
      <c r="AA182" s="222">
        <f>COUNTIF(AA32:AA181, TRUE)</f>
        <v>0</v>
      </c>
      <c r="AB182" s="237">
        <f>SUM(AB32:AB181)</f>
        <v>0</v>
      </c>
      <c r="AC182" s="252"/>
      <c r="AD182" s="236"/>
      <c r="AE182" s="243">
        <f>SUM(AE32:AE181)</f>
        <v>0</v>
      </c>
      <c r="AF182" s="124">
        <f>COUNTIF(AF32:AF181,"&gt;1")</f>
        <v>0</v>
      </c>
      <c r="AG182" s="222">
        <f>SUM(AG32:AG181)</f>
        <v>0</v>
      </c>
      <c r="AL182" s="124">
        <f>SUM(AL32:AL181)</f>
        <v>0</v>
      </c>
    </row>
    <row r="183" spans="1:45" ht="15" customHeight="1" x14ac:dyDescent="0.25">
      <c r="A183" s="4"/>
      <c r="B183" s="335"/>
      <c r="C183" s="335"/>
      <c r="D183" s="5"/>
      <c r="E183" s="37"/>
      <c r="F183" s="37"/>
      <c r="G183" s="21"/>
      <c r="H183" s="21"/>
      <c r="I183" s="21"/>
      <c r="J183" s="22"/>
      <c r="K183" s="22"/>
      <c r="L183" s="106"/>
      <c r="M183" s="5"/>
      <c r="N183" s="5"/>
      <c r="O183" s="5"/>
      <c r="P183" s="5"/>
      <c r="Q183" s="253"/>
      <c r="T183" s="124"/>
      <c r="X183" s="222"/>
      <c r="AC183" s="110"/>
    </row>
    <row r="184" spans="1:45" ht="15.75" customHeight="1" x14ac:dyDescent="0.25">
      <c r="A184" s="4"/>
      <c r="B184" s="335"/>
      <c r="C184" s="335"/>
      <c r="D184" s="23"/>
      <c r="E184" s="334"/>
      <c r="F184" s="334"/>
      <c r="G184" s="332"/>
      <c r="H184" s="332"/>
      <c r="I184" s="332"/>
      <c r="J184" s="332"/>
      <c r="K184" s="332"/>
      <c r="L184" s="332"/>
      <c r="M184" s="5"/>
      <c r="N184" s="5"/>
      <c r="O184" s="5"/>
      <c r="P184" s="253"/>
      <c r="Q184" s="5"/>
      <c r="T184" s="124"/>
      <c r="X184" s="222"/>
      <c r="AC184" s="110"/>
    </row>
    <row r="185" spans="1:45" ht="15.75" x14ac:dyDescent="0.25">
      <c r="A185" s="4"/>
      <c r="B185" s="335"/>
      <c r="C185" s="335"/>
      <c r="D185" s="23"/>
      <c r="E185" s="334"/>
      <c r="F185" s="558" t="s">
        <v>17</v>
      </c>
      <c r="G185" s="558"/>
      <c r="H185" s="558"/>
      <c r="I185" s="558"/>
      <c r="J185" s="558"/>
      <c r="K185" s="332"/>
      <c r="L185" s="332"/>
      <c r="M185" s="5"/>
      <c r="N185" s="5"/>
      <c r="O185" s="5"/>
      <c r="P185" s="5"/>
      <c r="Q185" s="5"/>
      <c r="T185" s="124"/>
      <c r="X185" s="222"/>
      <c r="AC185" s="110"/>
    </row>
    <row r="186" spans="1:45" ht="15.75" x14ac:dyDescent="0.25">
      <c r="A186" s="4"/>
      <c r="B186" s="430"/>
      <c r="C186" s="430"/>
      <c r="D186" s="23"/>
      <c r="E186" s="333"/>
      <c r="F186" s="558"/>
      <c r="G186" s="558"/>
      <c r="H186" s="558"/>
      <c r="I186" s="558"/>
      <c r="J186" s="558"/>
      <c r="K186" s="333"/>
      <c r="L186" s="333"/>
      <c r="M186" s="5"/>
      <c r="N186" s="5"/>
      <c r="O186" s="5"/>
      <c r="P186" s="5"/>
      <c r="Q186" s="5"/>
      <c r="T186" s="124"/>
      <c r="X186" s="222"/>
      <c r="AC186" s="110"/>
    </row>
    <row r="187" spans="1:45" ht="15.75" x14ac:dyDescent="0.25">
      <c r="A187" s="4"/>
      <c r="B187" s="336"/>
      <c r="C187" s="336"/>
      <c r="D187" s="23"/>
      <c r="E187" s="333"/>
      <c r="F187" s="333"/>
      <c r="G187" s="333"/>
      <c r="H187" s="333"/>
      <c r="I187" s="333"/>
      <c r="J187" s="333"/>
      <c r="K187" s="550" t="s">
        <v>20</v>
      </c>
      <c r="L187" s="550"/>
      <c r="M187" s="5"/>
      <c r="N187" s="5"/>
      <c r="O187" s="5"/>
      <c r="P187" s="5"/>
      <c r="Q187" s="5"/>
      <c r="T187" s="124"/>
      <c r="X187" s="222"/>
      <c r="AC187" s="110"/>
    </row>
    <row r="188" spans="1:45" ht="15.75" thickBot="1" x14ac:dyDescent="0.3">
      <c r="A188" s="4"/>
      <c r="B188" s="337"/>
      <c r="C188" s="336" t="s">
        <v>18</v>
      </c>
      <c r="D188" s="336"/>
      <c r="E188" s="333"/>
      <c r="F188" s="336" t="s">
        <v>19</v>
      </c>
      <c r="G188" s="336"/>
      <c r="H188" s="336"/>
      <c r="I188" s="336"/>
      <c r="J188" s="336"/>
      <c r="K188" s="551"/>
      <c r="L188" s="551"/>
      <c r="M188" s="5"/>
      <c r="N188" s="5"/>
      <c r="O188" s="5"/>
      <c r="P188" s="5"/>
      <c r="Q188" s="5"/>
      <c r="T188" s="124"/>
      <c r="X188" s="222"/>
      <c r="AC188" s="110"/>
    </row>
    <row r="189" spans="1:45" ht="15.75" thickBot="1" x14ac:dyDescent="0.3">
      <c r="A189" s="4"/>
      <c r="B189" s="12"/>
      <c r="C189" s="553">
        <f>J182</f>
        <v>0</v>
      </c>
      <c r="D189" s="554"/>
      <c r="E189" s="333"/>
      <c r="F189" s="553">
        <f>K182</f>
        <v>0</v>
      </c>
      <c r="G189" s="554"/>
      <c r="H189" s="381"/>
      <c r="I189" s="381"/>
      <c r="J189" s="337"/>
      <c r="K189" s="553">
        <f>C189+F189</f>
        <v>0</v>
      </c>
      <c r="L189" s="554"/>
      <c r="M189" s="5"/>
      <c r="N189" s="5"/>
      <c r="O189" s="5"/>
      <c r="P189" s="5"/>
      <c r="Q189" s="5"/>
      <c r="T189" s="124"/>
      <c r="X189" s="222"/>
      <c r="AC189" s="110"/>
    </row>
    <row r="190" spans="1:45" ht="15.75" x14ac:dyDescent="0.25">
      <c r="A190" s="4"/>
      <c r="B190" s="336"/>
      <c r="C190" s="336"/>
      <c r="D190" s="23"/>
      <c r="E190" s="333"/>
      <c r="F190" s="333"/>
      <c r="G190" s="333"/>
      <c r="H190" s="333"/>
      <c r="I190" s="333"/>
      <c r="J190" s="333"/>
      <c r="K190" s="333"/>
      <c r="L190" s="333"/>
      <c r="M190" s="5"/>
      <c r="N190" s="5"/>
      <c r="O190" s="5"/>
      <c r="P190" s="5"/>
      <c r="Q190" s="5"/>
      <c r="T190" s="124"/>
      <c r="X190" s="222"/>
      <c r="AC190" s="110"/>
    </row>
    <row r="191" spans="1:45" ht="15.75" x14ac:dyDescent="0.25">
      <c r="A191" s="4"/>
      <c r="B191" s="337"/>
      <c r="C191" s="337"/>
      <c r="D191" s="23"/>
      <c r="E191" s="333"/>
      <c r="F191" s="333"/>
      <c r="G191" s="333"/>
      <c r="H191" s="333"/>
      <c r="I191" s="333"/>
      <c r="J191" s="333"/>
      <c r="K191" s="333"/>
      <c r="L191" s="333"/>
      <c r="M191" s="5"/>
      <c r="N191" s="5"/>
      <c r="O191" s="5"/>
      <c r="P191" s="5"/>
      <c r="Q191" s="5"/>
      <c r="T191" s="124"/>
      <c r="X191" s="222"/>
      <c r="AC191" s="110"/>
    </row>
    <row r="192" spans="1:45" ht="15.75" customHeight="1" x14ac:dyDescent="0.25">
      <c r="A192" s="4"/>
      <c r="B192" s="556" t="s">
        <v>587</v>
      </c>
      <c r="C192" s="556"/>
      <c r="D192" s="556"/>
      <c r="E192" s="556"/>
      <c r="F192" s="556"/>
      <c r="G192" s="556"/>
      <c r="H192" s="556"/>
      <c r="I192" s="556"/>
      <c r="J192" s="556"/>
      <c r="K192" s="556"/>
      <c r="L192" s="556"/>
      <c r="M192" s="5"/>
      <c r="N192" s="5"/>
      <c r="O192" s="5"/>
      <c r="P192" s="5"/>
      <c r="Q192" s="5"/>
      <c r="T192" s="124"/>
      <c r="X192" s="222"/>
      <c r="AC192" s="110"/>
    </row>
    <row r="193" spans="1:29" ht="15.75" customHeight="1" x14ac:dyDescent="0.25">
      <c r="A193" s="4"/>
      <c r="B193" s="556"/>
      <c r="C193" s="556"/>
      <c r="D193" s="556"/>
      <c r="E193" s="556"/>
      <c r="F193" s="556"/>
      <c r="G193" s="556"/>
      <c r="H193" s="556"/>
      <c r="I193" s="556"/>
      <c r="J193" s="556"/>
      <c r="K193" s="556"/>
      <c r="L193" s="556"/>
      <c r="M193" s="5"/>
      <c r="N193" s="5"/>
      <c r="O193" s="5"/>
      <c r="P193" s="5"/>
      <c r="Q193" s="5"/>
      <c r="T193" s="124"/>
      <c r="X193" s="222"/>
      <c r="AC193" s="110"/>
    </row>
    <row r="194" spans="1:29" ht="15.75" customHeight="1" x14ac:dyDescent="0.25">
      <c r="A194" s="4"/>
      <c r="B194" s="556"/>
      <c r="C194" s="556"/>
      <c r="D194" s="556"/>
      <c r="E194" s="556"/>
      <c r="F194" s="556"/>
      <c r="G194" s="556"/>
      <c r="H194" s="556"/>
      <c r="I194" s="556"/>
      <c r="J194" s="556"/>
      <c r="K194" s="556"/>
      <c r="L194" s="556"/>
      <c r="M194" s="5"/>
      <c r="N194" s="5"/>
      <c r="O194" s="5"/>
      <c r="P194" s="5"/>
      <c r="Q194" s="5"/>
      <c r="T194" s="124"/>
      <c r="X194" s="222"/>
      <c r="AC194" s="110"/>
    </row>
    <row r="195" spans="1:29" ht="15.75" customHeight="1" x14ac:dyDescent="0.25">
      <c r="A195" s="4"/>
      <c r="B195" s="556"/>
      <c r="C195" s="556"/>
      <c r="D195" s="556"/>
      <c r="E195" s="556"/>
      <c r="F195" s="556"/>
      <c r="G195" s="556"/>
      <c r="H195" s="556"/>
      <c r="I195" s="556"/>
      <c r="J195" s="556"/>
      <c r="K195" s="556"/>
      <c r="L195" s="556"/>
      <c r="M195" s="5"/>
      <c r="N195" s="5"/>
      <c r="O195" s="5"/>
      <c r="P195" s="5"/>
      <c r="Q195" s="5"/>
      <c r="T195" s="124"/>
      <c r="X195" s="222"/>
      <c r="AC195" s="110"/>
    </row>
    <row r="196" spans="1:29" x14ac:dyDescent="0.25">
      <c r="A196" s="4"/>
      <c r="B196" s="556"/>
      <c r="C196" s="556"/>
      <c r="D196" s="556"/>
      <c r="E196" s="556"/>
      <c r="F196" s="556"/>
      <c r="G196" s="556"/>
      <c r="H196" s="556"/>
      <c r="I196" s="556"/>
      <c r="J196" s="556"/>
      <c r="K196" s="556"/>
      <c r="L196" s="556"/>
      <c r="M196" s="5"/>
      <c r="N196" s="5"/>
      <c r="O196" s="5"/>
      <c r="P196" s="5"/>
      <c r="Q196" s="5"/>
      <c r="T196" s="124"/>
      <c r="X196" s="222"/>
      <c r="AC196" s="110"/>
    </row>
    <row r="197" spans="1:29" x14ac:dyDescent="0.25">
      <c r="A197" s="4"/>
      <c r="B197" s="5"/>
      <c r="C197" s="5"/>
      <c r="D197" s="5"/>
      <c r="E197" s="5"/>
      <c r="F197" s="5"/>
      <c r="G197" s="21"/>
      <c r="H197" s="21"/>
      <c r="I197" s="21"/>
      <c r="J197" s="5"/>
      <c r="K197" s="5"/>
      <c r="L197" s="425"/>
      <c r="M197" s="5"/>
      <c r="N197" s="5"/>
      <c r="O197" s="5"/>
      <c r="P197" s="5"/>
      <c r="Q197" s="5"/>
      <c r="T197" s="124"/>
      <c r="X197" s="222"/>
      <c r="AC197" s="110"/>
    </row>
    <row r="198" spans="1:29" ht="15.75" x14ac:dyDescent="0.25">
      <c r="A198" s="4"/>
      <c r="B198" s="561"/>
      <c r="C198" s="561"/>
      <c r="D198" s="561"/>
      <c r="E198" s="561"/>
      <c r="F198" s="561"/>
      <c r="G198" s="561"/>
      <c r="H198" s="428"/>
      <c r="I198" s="428"/>
      <c r="J198" s="428"/>
      <c r="K198" s="428"/>
      <c r="L198" s="103"/>
      <c r="M198" s="5"/>
      <c r="N198" s="5"/>
      <c r="O198" s="5"/>
      <c r="P198" s="5"/>
      <c r="Q198" s="5"/>
      <c r="T198" s="124"/>
      <c r="U198" s="124"/>
      <c r="V198" s="124"/>
      <c r="W198" s="124"/>
      <c r="X198" s="124"/>
      <c r="Y198" s="124"/>
      <c r="Z198" s="124"/>
      <c r="AA198" s="124"/>
      <c r="AB198" s="124"/>
    </row>
    <row r="199" spans="1:29" x14ac:dyDescent="0.25">
      <c r="A199" s="4"/>
      <c r="B199" s="5"/>
      <c r="C199" s="5"/>
      <c r="D199" s="5"/>
      <c r="E199" s="5"/>
      <c r="F199" s="5"/>
      <c r="G199" s="21"/>
      <c r="H199" s="21"/>
      <c r="I199" s="21"/>
      <c r="J199" s="5"/>
      <c r="K199" s="5"/>
      <c r="L199" s="425"/>
      <c r="M199" s="5"/>
      <c r="N199" s="5"/>
      <c r="O199" s="5"/>
      <c r="P199" s="5"/>
      <c r="Q199" s="5"/>
      <c r="T199" s="124"/>
      <c r="U199" s="124"/>
      <c r="V199" s="124"/>
      <c r="W199" s="124"/>
      <c r="X199" s="124"/>
      <c r="Y199" s="124"/>
      <c r="Z199" s="124"/>
      <c r="AA199" s="124"/>
      <c r="AB199" s="124"/>
    </row>
    <row r="200" spans="1:29" x14ac:dyDescent="0.25">
      <c r="A200" s="4"/>
      <c r="B200" s="5"/>
      <c r="C200" s="5"/>
      <c r="D200" s="5"/>
      <c r="E200" s="5"/>
      <c r="F200" s="5"/>
      <c r="G200" s="21"/>
      <c r="H200" s="21"/>
      <c r="I200" s="21"/>
      <c r="J200" s="5"/>
      <c r="K200" s="5"/>
      <c r="L200" s="425"/>
      <c r="M200" s="5"/>
      <c r="N200" s="5"/>
      <c r="O200" s="5"/>
      <c r="P200" s="5"/>
      <c r="Q200" s="5"/>
      <c r="T200" s="124"/>
      <c r="U200" s="124"/>
      <c r="V200" s="124"/>
      <c r="W200" s="124"/>
      <c r="X200" s="124"/>
      <c r="Y200" s="124"/>
      <c r="Z200" s="124"/>
      <c r="AA200" s="124"/>
      <c r="AB200" s="124"/>
    </row>
    <row r="201" spans="1:29" ht="21" x14ac:dyDescent="0.25">
      <c r="A201" s="4"/>
      <c r="B201" s="555"/>
      <c r="C201" s="555"/>
      <c r="D201" s="555"/>
      <c r="E201" s="555"/>
      <c r="F201" s="555"/>
      <c r="G201" s="555"/>
      <c r="H201" s="431"/>
      <c r="I201" s="431"/>
      <c r="J201" s="431"/>
      <c r="K201" s="431"/>
      <c r="L201" s="431"/>
      <c r="M201" s="5"/>
      <c r="N201" s="5"/>
      <c r="O201" s="5"/>
      <c r="P201" s="5"/>
      <c r="Q201" s="5"/>
      <c r="T201" s="124"/>
      <c r="U201" s="124"/>
      <c r="V201" s="124"/>
      <c r="W201" s="124"/>
      <c r="X201" s="124"/>
      <c r="Y201" s="124"/>
      <c r="Z201" s="124"/>
      <c r="AA201" s="124"/>
      <c r="AB201" s="124"/>
    </row>
    <row r="202" spans="1:29" ht="21" x14ac:dyDescent="0.25">
      <c r="A202" s="4"/>
      <c r="B202" s="15"/>
      <c r="C202" s="15"/>
      <c r="D202" s="15"/>
      <c r="E202" s="15"/>
      <c r="F202" s="15"/>
      <c r="G202" s="15"/>
      <c r="H202" s="15"/>
      <c r="I202" s="15"/>
      <c r="J202" s="5"/>
      <c r="K202" s="5"/>
      <c r="L202" s="425"/>
      <c r="M202" s="5"/>
      <c r="N202" s="5"/>
      <c r="O202" s="5"/>
      <c r="P202" s="5"/>
      <c r="Q202" s="5"/>
      <c r="T202" s="124"/>
      <c r="U202" s="124"/>
      <c r="V202" s="124"/>
      <c r="W202" s="124"/>
      <c r="X202" s="124"/>
      <c r="Y202" s="124"/>
      <c r="Z202" s="124"/>
      <c r="AA202" s="124"/>
      <c r="AB202" s="124"/>
    </row>
    <row r="203" spans="1:29" ht="15" customHeight="1" x14ac:dyDescent="0.25">
      <c r="A203" s="4"/>
      <c r="B203" s="552"/>
      <c r="C203" s="552"/>
      <c r="D203" s="552"/>
      <c r="E203" s="5"/>
      <c r="F203" s="552"/>
      <c r="G203" s="552"/>
      <c r="H203" s="430"/>
      <c r="I203" s="430"/>
      <c r="J203" s="552"/>
      <c r="K203" s="552"/>
      <c r="L203" s="430"/>
      <c r="M203" s="5"/>
      <c r="N203" s="5"/>
      <c r="O203" s="5"/>
      <c r="P203" s="5"/>
      <c r="Q203" s="5"/>
      <c r="T203" s="124"/>
      <c r="U203" s="124"/>
      <c r="V203" s="124"/>
      <c r="W203" s="124"/>
      <c r="X203" s="124"/>
      <c r="Y203" s="124"/>
      <c r="Z203" s="124"/>
      <c r="AA203" s="124"/>
      <c r="AB203" s="124"/>
    </row>
    <row r="204" spans="1:29" x14ac:dyDescent="0.25">
      <c r="A204" s="4"/>
      <c r="B204" s="552"/>
      <c r="C204" s="552"/>
      <c r="D204" s="552"/>
      <c r="E204" s="5"/>
      <c r="F204" s="552"/>
      <c r="G204" s="552"/>
      <c r="H204" s="430"/>
      <c r="I204" s="430"/>
      <c r="J204" s="552"/>
      <c r="K204" s="552"/>
      <c r="L204" s="430"/>
      <c r="M204" s="5"/>
      <c r="N204" s="5"/>
      <c r="O204" s="5"/>
      <c r="P204" s="5"/>
      <c r="Q204" s="5"/>
      <c r="T204" s="124"/>
      <c r="U204" s="124"/>
      <c r="V204" s="124"/>
      <c r="W204" s="124"/>
      <c r="X204" s="124"/>
      <c r="Y204" s="124"/>
      <c r="Z204" s="124"/>
      <c r="AA204" s="124"/>
      <c r="AB204" s="124"/>
    </row>
    <row r="205" spans="1:29" x14ac:dyDescent="0.25">
      <c r="A205" s="4"/>
      <c r="B205" s="430"/>
      <c r="C205" s="430"/>
      <c r="D205" s="430"/>
      <c r="E205" s="5"/>
      <c r="F205" s="430"/>
      <c r="G205" s="430"/>
      <c r="H205" s="430"/>
      <c r="I205" s="430"/>
      <c r="J205" s="430"/>
      <c r="K205" s="430"/>
      <c r="L205" s="430"/>
      <c r="M205" s="5"/>
      <c r="N205" s="5"/>
      <c r="O205" s="5"/>
      <c r="P205" s="5"/>
      <c r="Q205" s="5"/>
      <c r="T205" s="124"/>
      <c r="U205" s="124"/>
      <c r="V205" s="124"/>
      <c r="W205" s="124"/>
      <c r="X205" s="124"/>
      <c r="Y205" s="124"/>
      <c r="Z205" s="124"/>
      <c r="AA205" s="124"/>
      <c r="AB205" s="124"/>
    </row>
    <row r="206" spans="1:29" ht="15.75" customHeight="1" x14ac:dyDescent="0.25">
      <c r="A206" s="4"/>
      <c r="B206" s="447"/>
      <c r="C206" s="447"/>
      <c r="D206" s="447"/>
      <c r="E206" s="5"/>
      <c r="F206" s="447"/>
      <c r="G206" s="447"/>
      <c r="H206" s="426"/>
      <c r="I206" s="426"/>
      <c r="J206" s="447"/>
      <c r="K206" s="447"/>
      <c r="L206" s="31"/>
      <c r="M206" s="5"/>
      <c r="N206" s="5"/>
      <c r="O206" s="5"/>
      <c r="P206" s="5"/>
      <c r="Q206" s="5"/>
      <c r="T206" s="124"/>
      <c r="U206" s="124"/>
      <c r="V206" s="124"/>
      <c r="W206" s="124"/>
      <c r="X206" s="124"/>
      <c r="Y206" s="124"/>
      <c r="Z206" s="124"/>
      <c r="AA206" s="124"/>
      <c r="AB206" s="124"/>
    </row>
    <row r="207" spans="1:29" x14ac:dyDescent="0.25">
      <c r="A207" s="4"/>
      <c r="B207" s="559"/>
      <c r="C207" s="559"/>
      <c r="D207" s="559"/>
      <c r="E207" s="5"/>
      <c r="F207" s="559"/>
      <c r="G207" s="559"/>
      <c r="H207" s="427"/>
      <c r="I207" s="427"/>
      <c r="J207" s="559"/>
      <c r="K207" s="559"/>
      <c r="L207" s="104"/>
      <c r="M207" s="5"/>
      <c r="N207" s="5"/>
      <c r="O207" s="5"/>
      <c r="P207" s="5"/>
      <c r="Q207" s="5"/>
      <c r="T207" s="124"/>
      <c r="U207" s="124"/>
      <c r="V207" s="124"/>
      <c r="W207" s="124"/>
      <c r="X207" s="124"/>
      <c r="Y207" s="124"/>
      <c r="Z207" s="124"/>
      <c r="AA207" s="124"/>
      <c r="AB207" s="124"/>
    </row>
    <row r="208" spans="1:29" x14ac:dyDescent="0.25">
      <c r="A208" s="4"/>
      <c r="B208" s="12"/>
      <c r="C208" s="12"/>
      <c r="D208" s="12"/>
      <c r="E208" s="5"/>
      <c r="F208" s="12"/>
      <c r="G208" s="12"/>
      <c r="H208" s="12"/>
      <c r="I208" s="12"/>
      <c r="J208" s="12"/>
      <c r="K208" s="12"/>
      <c r="L208" s="425"/>
      <c r="M208" s="5"/>
      <c r="N208" s="5"/>
      <c r="O208" s="5"/>
      <c r="P208" s="5"/>
      <c r="Q208" s="5"/>
      <c r="T208" s="124"/>
      <c r="U208" s="124"/>
      <c r="V208" s="124"/>
      <c r="W208" s="124"/>
      <c r="X208" s="124"/>
      <c r="Y208" s="124"/>
      <c r="Z208" s="124"/>
      <c r="AA208" s="124"/>
      <c r="AB208" s="124"/>
    </row>
    <row r="209" spans="1:28" ht="15.75" customHeight="1" x14ac:dyDescent="0.25">
      <c r="A209" s="4"/>
      <c r="B209" s="447"/>
      <c r="C209" s="447"/>
      <c r="D209" s="447"/>
      <c r="E209" s="5"/>
      <c r="F209" s="447"/>
      <c r="G209" s="447"/>
      <c r="H209" s="426"/>
      <c r="I209" s="426"/>
      <c r="J209" s="447"/>
      <c r="K209" s="447"/>
      <c r="L209" s="31"/>
      <c r="M209" s="5"/>
      <c r="N209" s="5"/>
      <c r="O209" s="5"/>
      <c r="P209" s="5"/>
      <c r="Q209" s="5"/>
      <c r="T209" s="124"/>
      <c r="U209" s="124"/>
      <c r="V209" s="124"/>
      <c r="W209" s="124"/>
      <c r="X209" s="124"/>
      <c r="Y209" s="124"/>
      <c r="Z209" s="124"/>
      <c r="AA209" s="124"/>
      <c r="AB209" s="124"/>
    </row>
    <row r="210" spans="1:28" x14ac:dyDescent="0.25">
      <c r="A210" s="4"/>
      <c r="B210" s="559"/>
      <c r="C210" s="559"/>
      <c r="D210" s="559"/>
      <c r="E210" s="5"/>
      <c r="F210" s="559"/>
      <c r="G210" s="559"/>
      <c r="H210" s="427"/>
      <c r="I210" s="427"/>
      <c r="J210" s="559"/>
      <c r="K210" s="559"/>
      <c r="L210" s="104"/>
      <c r="M210" s="5"/>
      <c r="N210" s="5"/>
      <c r="O210" s="5"/>
      <c r="P210" s="5"/>
      <c r="Q210" s="5"/>
      <c r="T210" s="124"/>
      <c r="U210" s="124"/>
      <c r="V210" s="124"/>
      <c r="W210" s="124"/>
      <c r="X210" s="124"/>
      <c r="Y210" s="124"/>
      <c r="Z210" s="124"/>
      <c r="AA210" s="124"/>
      <c r="AB210" s="124"/>
    </row>
    <row r="211" spans="1:28" x14ac:dyDescent="0.25">
      <c r="A211" s="4"/>
      <c r="B211" s="12"/>
      <c r="C211" s="12"/>
      <c r="D211" s="12"/>
      <c r="E211" s="5"/>
      <c r="F211" s="12"/>
      <c r="G211" s="12"/>
      <c r="H211" s="12"/>
      <c r="I211" s="12"/>
      <c r="J211" s="12"/>
      <c r="K211" s="12"/>
      <c r="L211" s="425"/>
      <c r="M211" s="5"/>
      <c r="N211" s="5"/>
      <c r="O211" s="5"/>
      <c r="P211" s="5"/>
      <c r="Q211" s="5"/>
      <c r="T211" s="124"/>
      <c r="U211" s="124"/>
      <c r="V211" s="124"/>
      <c r="W211" s="124"/>
      <c r="X211" s="124"/>
      <c r="Y211" s="124"/>
      <c r="Z211" s="124"/>
      <c r="AA211" s="124"/>
      <c r="AB211" s="124"/>
    </row>
    <row r="212" spans="1:28" ht="15.75" customHeight="1" x14ac:dyDescent="0.25">
      <c r="A212" s="4"/>
      <c r="B212" s="550"/>
      <c r="C212" s="550"/>
      <c r="D212" s="550"/>
      <c r="E212" s="5"/>
      <c r="F212" s="550"/>
      <c r="G212" s="550"/>
      <c r="H212" s="429"/>
      <c r="I212" s="429"/>
      <c r="J212" s="550"/>
      <c r="K212" s="550"/>
      <c r="L212" s="430"/>
      <c r="M212" s="5"/>
      <c r="N212" s="5"/>
      <c r="O212" s="5"/>
      <c r="P212" s="5"/>
      <c r="Q212" s="5"/>
      <c r="T212" s="124"/>
      <c r="U212" s="124"/>
      <c r="V212" s="124"/>
      <c r="W212" s="124"/>
      <c r="X212" s="124"/>
      <c r="Y212" s="124"/>
      <c r="Z212" s="124"/>
      <c r="AA212" s="124"/>
      <c r="AB212" s="124"/>
    </row>
    <row r="213" spans="1:28" x14ac:dyDescent="0.25">
      <c r="A213" s="4"/>
      <c r="B213" s="559"/>
      <c r="C213" s="559"/>
      <c r="D213" s="559"/>
      <c r="E213" s="5"/>
      <c r="F213" s="559"/>
      <c r="G213" s="559"/>
      <c r="H213" s="427"/>
      <c r="I213" s="427"/>
      <c r="J213" s="559"/>
      <c r="K213" s="559"/>
      <c r="L213" s="104"/>
      <c r="M213" s="5"/>
      <c r="N213" s="5"/>
      <c r="O213" s="5"/>
      <c r="P213" s="5"/>
      <c r="Q213" s="5"/>
      <c r="T213" s="124"/>
      <c r="U213" s="124"/>
      <c r="V213" s="124"/>
      <c r="W213" s="124"/>
      <c r="X213" s="124"/>
      <c r="Y213" s="124"/>
      <c r="Z213" s="124"/>
      <c r="AA213" s="124"/>
      <c r="AB213" s="124"/>
    </row>
    <row r="214" spans="1:28" x14ac:dyDescent="0.25">
      <c r="A214" s="4"/>
      <c r="B214" s="12"/>
      <c r="C214" s="12"/>
      <c r="D214" s="12"/>
      <c r="E214" s="5"/>
      <c r="F214" s="5"/>
      <c r="G214" s="5"/>
      <c r="H214" s="5"/>
      <c r="I214" s="5"/>
      <c r="J214" s="12"/>
      <c r="K214" s="5"/>
      <c r="L214" s="425"/>
      <c r="M214" s="5"/>
      <c r="N214" s="5"/>
      <c r="O214" s="5"/>
      <c r="P214" s="5"/>
      <c r="Q214" s="5"/>
      <c r="T214" s="124"/>
      <c r="U214" s="124"/>
      <c r="V214" s="124"/>
      <c r="W214" s="124"/>
      <c r="X214" s="124"/>
      <c r="Y214" s="124"/>
      <c r="Z214" s="124"/>
      <c r="AA214" s="124"/>
      <c r="AB214" s="124"/>
    </row>
    <row r="215" spans="1:28" x14ac:dyDescent="0.25">
      <c r="A215" s="4"/>
      <c r="B215" s="560"/>
      <c r="C215" s="560"/>
      <c r="D215" s="560"/>
      <c r="E215" s="5"/>
      <c r="F215" s="5"/>
      <c r="G215" s="5"/>
      <c r="H215" s="5"/>
      <c r="I215" s="5"/>
      <c r="J215" s="12"/>
      <c r="K215" s="5"/>
      <c r="L215" s="425"/>
      <c r="M215" s="5"/>
      <c r="N215" s="5"/>
      <c r="O215" s="5"/>
      <c r="P215" s="5"/>
      <c r="Q215" s="5"/>
      <c r="T215" s="124"/>
      <c r="U215" s="124"/>
      <c r="V215" s="124"/>
      <c r="W215" s="124"/>
      <c r="X215" s="124"/>
      <c r="Y215" s="124"/>
      <c r="Z215" s="124"/>
      <c r="AA215" s="124"/>
      <c r="AB215" s="124"/>
    </row>
    <row r="216" spans="1:28" x14ac:dyDescent="0.25">
      <c r="A216" s="4"/>
      <c r="B216" s="557"/>
      <c r="C216" s="557"/>
      <c r="D216" s="557"/>
      <c r="E216" s="5"/>
      <c r="F216" s="5"/>
      <c r="G216" s="5"/>
      <c r="H216" s="5"/>
      <c r="I216" s="5"/>
      <c r="J216" s="5"/>
      <c r="K216" s="5"/>
      <c r="L216" s="425"/>
      <c r="M216" s="5"/>
      <c r="N216" s="5"/>
      <c r="O216" s="5"/>
      <c r="P216" s="5"/>
      <c r="Q216" s="5"/>
      <c r="T216" s="124"/>
      <c r="U216" s="124"/>
      <c r="V216" s="124"/>
      <c r="W216" s="124"/>
      <c r="X216" s="124"/>
      <c r="Y216" s="124"/>
      <c r="Z216" s="124"/>
      <c r="AA216" s="124"/>
      <c r="AB216" s="124"/>
    </row>
    <row r="217" spans="1:28" x14ac:dyDescent="0.25">
      <c r="A217" s="4"/>
      <c r="B217" s="12"/>
      <c r="C217" s="12"/>
      <c r="D217" s="12"/>
      <c r="E217" s="12"/>
      <c r="F217" s="12"/>
      <c r="G217" s="12"/>
      <c r="H217" s="12"/>
      <c r="I217" s="12"/>
      <c r="J217" s="5"/>
      <c r="K217" s="5"/>
      <c r="L217" s="425"/>
      <c r="M217" s="5"/>
      <c r="N217" s="5"/>
      <c r="O217" s="5"/>
      <c r="P217" s="5"/>
      <c r="Q217" s="5"/>
      <c r="T217" s="124"/>
      <c r="U217" s="124"/>
      <c r="V217" s="124"/>
      <c r="W217" s="124"/>
      <c r="X217" s="124"/>
      <c r="Y217" s="124"/>
      <c r="Z217" s="124"/>
      <c r="AA217" s="124"/>
      <c r="AB217" s="124"/>
    </row>
    <row r="218" spans="1:28" x14ac:dyDescent="0.25">
      <c r="A218" s="4"/>
      <c r="B218" s="550"/>
      <c r="C218" s="550"/>
      <c r="D218" s="550"/>
      <c r="E218" s="550"/>
      <c r="F218" s="550"/>
      <c r="G218" s="550"/>
      <c r="H218" s="429"/>
      <c r="I218" s="429"/>
      <c r="J218" s="429"/>
      <c r="K218" s="429"/>
      <c r="L218" s="430"/>
      <c r="M218" s="5"/>
      <c r="N218" s="5"/>
      <c r="O218" s="5"/>
      <c r="P218" s="5"/>
      <c r="Q218" s="5"/>
      <c r="T218" s="124"/>
      <c r="U218" s="124"/>
      <c r="V218" s="124"/>
      <c r="W218" s="124"/>
      <c r="X218" s="124"/>
      <c r="Y218" s="124"/>
      <c r="Z218" s="124"/>
      <c r="AA218" s="124"/>
      <c r="AB218" s="124"/>
    </row>
    <row r="219" spans="1:28" ht="15.75" thickBot="1" x14ac:dyDescent="0.3">
      <c r="A219" s="4"/>
      <c r="B219" s="18"/>
      <c r="C219" s="18"/>
      <c r="D219" s="18"/>
      <c r="E219" s="18"/>
      <c r="F219" s="18"/>
      <c r="G219" s="18"/>
      <c r="H219" s="18"/>
      <c r="I219" s="18"/>
      <c r="J219" s="19"/>
      <c r="K219" s="33"/>
      <c r="L219" s="107"/>
      <c r="M219" s="19"/>
      <c r="N219" s="5"/>
      <c r="O219" s="5"/>
      <c r="P219" s="5"/>
      <c r="Q219" s="5"/>
      <c r="T219" s="124"/>
      <c r="U219" s="124"/>
      <c r="V219" s="124"/>
      <c r="W219" s="124"/>
      <c r="X219" s="124"/>
      <c r="Y219" s="124"/>
      <c r="Z219" s="124"/>
      <c r="AA219" s="124"/>
      <c r="AB219" s="124"/>
    </row>
    <row r="220" spans="1:28" ht="15.75" thickBot="1" x14ac:dyDescent="0.3">
      <c r="A220" s="4"/>
      <c r="B220" s="18"/>
      <c r="C220" s="18"/>
      <c r="D220" s="18"/>
      <c r="E220" s="18"/>
      <c r="F220" s="18"/>
      <c r="G220" s="18"/>
      <c r="H220" s="18"/>
      <c r="I220" s="19"/>
      <c r="J220" s="33"/>
      <c r="K220" s="107"/>
      <c r="L220" s="19"/>
      <c r="M220" s="5"/>
      <c r="N220" s="5"/>
      <c r="O220" s="5"/>
      <c r="P220" s="5"/>
      <c r="T220" s="124"/>
      <c r="U220" s="124"/>
      <c r="V220" s="124"/>
      <c r="W220" s="124"/>
      <c r="X220" s="124"/>
      <c r="Y220" s="124"/>
      <c r="Z220" s="124"/>
      <c r="AA220" s="124"/>
      <c r="AB220" s="124"/>
    </row>
    <row r="221" spans="1:28" x14ac:dyDescent="0.25">
      <c r="A221" s="4"/>
      <c r="T221" s="124"/>
      <c r="U221" s="124"/>
      <c r="V221" s="124"/>
      <c r="W221" s="124"/>
      <c r="X221" s="124"/>
      <c r="Y221" s="124"/>
      <c r="Z221" s="124"/>
      <c r="AA221" s="124"/>
      <c r="AB221" s="124"/>
    </row>
    <row r="222" spans="1:28" x14ac:dyDescent="0.25">
      <c r="A222" s="4"/>
      <c r="T222" s="124"/>
      <c r="U222" s="124"/>
      <c r="V222" s="124"/>
      <c r="W222" s="124"/>
      <c r="X222" s="124"/>
      <c r="Y222" s="124"/>
      <c r="Z222" s="124"/>
      <c r="AA222" s="124"/>
      <c r="AB222" s="124"/>
    </row>
    <row r="223" spans="1:28" x14ac:dyDescent="0.25">
      <c r="A223" s="4"/>
      <c r="T223" s="124"/>
      <c r="U223" s="124"/>
      <c r="V223" s="124"/>
      <c r="W223" s="124"/>
      <c r="X223" s="124"/>
      <c r="Y223" s="124"/>
      <c r="Z223" s="124"/>
      <c r="AA223" s="124"/>
      <c r="AB223" s="124"/>
    </row>
    <row r="224" spans="1:28" ht="15" customHeight="1" x14ac:dyDescent="0.25">
      <c r="A224" s="4"/>
      <c r="T224" s="124"/>
      <c r="U224" s="124"/>
      <c r="V224" s="124"/>
      <c r="W224" s="124"/>
      <c r="X224" s="124"/>
      <c r="Y224" s="124"/>
      <c r="Z224" s="124"/>
      <c r="AA224" s="124"/>
      <c r="AB224" s="124"/>
    </row>
    <row r="225" spans="1:28" x14ac:dyDescent="0.25">
      <c r="A225" s="4"/>
      <c r="T225" s="124"/>
      <c r="U225" s="124"/>
      <c r="V225" s="124"/>
      <c r="W225" s="124"/>
      <c r="X225" s="124"/>
      <c r="Y225" s="124"/>
      <c r="Z225" s="124"/>
      <c r="AA225" s="124"/>
      <c r="AB225" s="124"/>
    </row>
    <row r="226" spans="1:28" x14ac:dyDescent="0.25">
      <c r="A226" s="4"/>
      <c r="T226" s="124"/>
      <c r="U226" s="124"/>
      <c r="V226" s="124"/>
      <c r="W226" s="124"/>
      <c r="X226" s="124"/>
      <c r="Y226" s="124"/>
      <c r="Z226" s="124"/>
      <c r="AA226" s="124"/>
      <c r="AB226" s="124"/>
    </row>
    <row r="227" spans="1:28" x14ac:dyDescent="0.25">
      <c r="A227" s="4"/>
      <c r="T227" s="124"/>
      <c r="U227" s="124"/>
      <c r="V227" s="124"/>
      <c r="W227" s="124"/>
      <c r="X227" s="124"/>
      <c r="Y227" s="124"/>
      <c r="Z227" s="124"/>
      <c r="AA227" s="124"/>
      <c r="AB227" s="124"/>
    </row>
    <row r="228" spans="1:28" x14ac:dyDescent="0.25">
      <c r="A228" s="4"/>
      <c r="T228" s="124"/>
      <c r="U228" s="124"/>
      <c r="V228" s="124"/>
      <c r="W228" s="124"/>
      <c r="X228" s="124"/>
      <c r="Y228" s="124"/>
      <c r="Z228" s="124"/>
      <c r="AA228" s="124"/>
      <c r="AB228" s="124"/>
    </row>
    <row r="229" spans="1:28" x14ac:dyDescent="0.25">
      <c r="A229" s="4"/>
      <c r="T229" s="124"/>
      <c r="U229" s="124"/>
      <c r="V229" s="124"/>
      <c r="W229" s="124"/>
      <c r="X229" s="124"/>
      <c r="Y229" s="124"/>
      <c r="Z229" s="124"/>
      <c r="AA229" s="124"/>
      <c r="AB229" s="124"/>
    </row>
    <row r="230" spans="1:28" x14ac:dyDescent="0.25">
      <c r="A230" s="4"/>
      <c r="T230" s="124"/>
      <c r="U230" s="124"/>
      <c r="V230" s="124"/>
      <c r="W230" s="124"/>
      <c r="X230" s="124"/>
      <c r="Y230" s="124"/>
      <c r="Z230" s="124"/>
      <c r="AA230" s="124"/>
      <c r="AB230" s="124"/>
    </row>
    <row r="231" spans="1:28" x14ac:dyDescent="0.25">
      <c r="A231" s="4"/>
      <c r="K231" s="124"/>
      <c r="T231" s="124"/>
      <c r="U231" s="124"/>
      <c r="V231" s="124"/>
      <c r="W231" s="124"/>
      <c r="X231" s="124"/>
      <c r="Y231" s="124"/>
      <c r="Z231" s="124"/>
      <c r="AA231" s="124"/>
      <c r="AB231" s="124"/>
    </row>
    <row r="232" spans="1:28" x14ac:dyDescent="0.25">
      <c r="A232" s="4"/>
      <c r="K232" s="124"/>
      <c r="T232" s="124"/>
      <c r="U232" s="124"/>
      <c r="V232" s="124"/>
      <c r="W232" s="124"/>
      <c r="X232" s="124"/>
      <c r="Y232" s="124"/>
      <c r="Z232" s="124"/>
      <c r="AA232" s="124"/>
      <c r="AB232" s="124"/>
    </row>
    <row r="233" spans="1:28" x14ac:dyDescent="0.25">
      <c r="A233" s="4"/>
      <c r="K233" s="124"/>
      <c r="T233" s="124"/>
      <c r="U233" s="124"/>
      <c r="V233" s="124"/>
      <c r="W233" s="124"/>
      <c r="X233" s="124"/>
      <c r="Y233" s="124"/>
      <c r="Z233" s="124"/>
      <c r="AA233" s="124"/>
      <c r="AB233" s="124"/>
    </row>
    <row r="234" spans="1:28" x14ac:dyDescent="0.25">
      <c r="A234" s="4"/>
      <c r="K234" s="124"/>
      <c r="T234" s="124"/>
      <c r="U234" s="124"/>
      <c r="V234" s="124"/>
      <c r="W234" s="124"/>
      <c r="X234" s="124"/>
      <c r="Y234" s="124"/>
      <c r="Z234" s="124"/>
      <c r="AA234" s="124"/>
      <c r="AB234" s="124"/>
    </row>
    <row r="235" spans="1:28" x14ac:dyDescent="0.25">
      <c r="A235" s="4"/>
      <c r="K235" s="124"/>
      <c r="T235" s="124"/>
      <c r="U235" s="124"/>
      <c r="V235" s="124"/>
      <c r="W235" s="124"/>
      <c r="X235" s="124"/>
      <c r="Y235" s="124"/>
      <c r="Z235" s="124"/>
      <c r="AA235" s="124"/>
      <c r="AB235" s="124"/>
    </row>
    <row r="236" spans="1:28" x14ac:dyDescent="0.25">
      <c r="A236" s="4"/>
      <c r="K236" s="124"/>
      <c r="T236" s="124"/>
      <c r="U236" s="124"/>
      <c r="V236" s="124"/>
      <c r="W236" s="124"/>
      <c r="X236" s="124"/>
      <c r="Y236" s="124"/>
      <c r="Z236" s="124"/>
      <c r="AA236" s="124"/>
      <c r="AB236" s="124"/>
    </row>
    <row r="237" spans="1:28" x14ac:dyDescent="0.25">
      <c r="A237" s="4"/>
      <c r="K237" s="124"/>
      <c r="T237" s="124"/>
      <c r="U237" s="124"/>
      <c r="V237" s="124"/>
      <c r="W237" s="124"/>
      <c r="X237" s="124"/>
      <c r="Y237" s="124"/>
      <c r="Z237" s="124"/>
      <c r="AA237" s="124"/>
      <c r="AB237" s="124"/>
    </row>
    <row r="238" spans="1:28" x14ac:dyDescent="0.25">
      <c r="A238" s="4"/>
      <c r="K238" s="124"/>
      <c r="T238" s="124"/>
      <c r="U238" s="124"/>
      <c r="V238" s="124"/>
      <c r="W238" s="124"/>
      <c r="X238" s="124"/>
      <c r="Y238" s="124"/>
      <c r="Z238" s="124"/>
      <c r="AA238" s="124"/>
      <c r="AB238" s="124"/>
    </row>
    <row r="239" spans="1:28" x14ac:dyDescent="0.25">
      <c r="A239" s="4"/>
      <c r="K239" s="124"/>
      <c r="T239" s="124"/>
      <c r="U239" s="124"/>
      <c r="V239" s="124"/>
      <c r="W239" s="124"/>
      <c r="X239" s="124"/>
      <c r="Y239" s="124"/>
      <c r="Z239" s="124"/>
      <c r="AA239" s="124"/>
      <c r="AB239" s="124"/>
    </row>
    <row r="240" spans="1:28" x14ac:dyDescent="0.25">
      <c r="A240" s="4"/>
      <c r="K240" s="124"/>
      <c r="T240" s="124"/>
      <c r="U240" s="124"/>
      <c r="V240" s="124"/>
      <c r="W240" s="124"/>
      <c r="X240" s="124"/>
      <c r="Y240" s="124"/>
      <c r="Z240" s="124"/>
      <c r="AA240" s="124"/>
      <c r="AB240" s="124"/>
    </row>
    <row r="241" spans="1:28" x14ac:dyDescent="0.25">
      <c r="A241" s="4"/>
      <c r="K241" s="124"/>
      <c r="T241" s="124"/>
      <c r="U241" s="124"/>
      <c r="V241" s="124"/>
      <c r="W241" s="124"/>
      <c r="X241" s="124"/>
      <c r="Y241" s="124"/>
      <c r="Z241" s="124"/>
      <c r="AA241" s="124"/>
      <c r="AB241" s="124"/>
    </row>
    <row r="242" spans="1:28" x14ac:dyDescent="0.25">
      <c r="A242" s="4"/>
      <c r="K242" s="124"/>
      <c r="T242" s="124"/>
      <c r="U242" s="124"/>
      <c r="V242" s="124"/>
      <c r="W242" s="124"/>
      <c r="X242" s="124"/>
      <c r="Y242" s="124"/>
      <c r="Z242" s="124"/>
      <c r="AA242" s="124"/>
      <c r="AB242" s="124"/>
    </row>
    <row r="243" spans="1:28" x14ac:dyDescent="0.25">
      <c r="A243" s="4"/>
      <c r="K243" s="124"/>
      <c r="T243" s="124"/>
      <c r="U243" s="124"/>
      <c r="V243" s="124"/>
      <c r="W243" s="124"/>
      <c r="X243" s="124"/>
      <c r="Y243" s="124"/>
      <c r="Z243" s="124"/>
      <c r="AA243" s="124"/>
      <c r="AB243" s="124"/>
    </row>
    <row r="244" spans="1:28" x14ac:dyDescent="0.25">
      <c r="A244" s="4"/>
      <c r="K244" s="124"/>
      <c r="T244" s="124"/>
      <c r="U244" s="124"/>
      <c r="V244" s="124"/>
      <c r="W244" s="124"/>
      <c r="X244" s="124"/>
      <c r="Y244" s="124"/>
      <c r="Z244" s="124"/>
      <c r="AA244" s="124"/>
      <c r="AB244" s="124"/>
    </row>
    <row r="245" spans="1:28" x14ac:dyDescent="0.25">
      <c r="A245" s="4"/>
      <c r="K245" s="124"/>
      <c r="T245" s="124"/>
      <c r="U245" s="124"/>
      <c r="V245" s="124"/>
      <c r="W245" s="124"/>
      <c r="X245" s="124"/>
      <c r="Y245" s="124"/>
      <c r="Z245" s="124"/>
      <c r="AA245" s="124"/>
      <c r="AB245" s="124"/>
    </row>
    <row r="246" spans="1:28" x14ac:dyDescent="0.25">
      <c r="A246" s="4"/>
      <c r="K246" s="124"/>
      <c r="T246" s="124"/>
      <c r="U246" s="124"/>
      <c r="V246" s="124"/>
      <c r="W246" s="124"/>
      <c r="X246" s="124"/>
      <c r="Y246" s="124"/>
      <c r="Z246" s="124"/>
      <c r="AA246" s="124"/>
      <c r="AB246" s="124"/>
    </row>
    <row r="247" spans="1:28" x14ac:dyDescent="0.25">
      <c r="A247" s="4"/>
      <c r="K247" s="124"/>
      <c r="T247" s="124"/>
      <c r="U247" s="124"/>
      <c r="V247" s="124"/>
      <c r="W247" s="124"/>
      <c r="X247" s="124"/>
      <c r="Y247" s="124"/>
      <c r="Z247" s="124"/>
      <c r="AA247" s="124"/>
      <c r="AB247" s="124"/>
    </row>
    <row r="248" spans="1:28" x14ac:dyDescent="0.25">
      <c r="A248" s="4"/>
      <c r="K248" s="124"/>
      <c r="T248" s="124"/>
      <c r="U248" s="124"/>
      <c r="V248" s="124"/>
      <c r="W248" s="124"/>
      <c r="X248" s="124"/>
      <c r="Y248" s="124"/>
      <c r="Z248" s="124"/>
      <c r="AA248" s="124"/>
      <c r="AB248" s="124"/>
    </row>
    <row r="249" spans="1:28" x14ac:dyDescent="0.25">
      <c r="A249" s="4"/>
      <c r="K249" s="124"/>
      <c r="T249" s="124"/>
      <c r="U249" s="124"/>
      <c r="V249" s="124"/>
      <c r="W249" s="124"/>
      <c r="X249" s="124"/>
      <c r="Y249" s="124"/>
      <c r="Z249" s="124"/>
      <c r="AA249" s="124"/>
      <c r="AB249" s="124"/>
    </row>
    <row r="250" spans="1:28" x14ac:dyDescent="0.25">
      <c r="A250" s="4"/>
      <c r="K250" s="124"/>
      <c r="T250" s="124"/>
      <c r="U250" s="124"/>
      <c r="V250" s="124"/>
      <c r="W250" s="124"/>
      <c r="X250" s="124"/>
      <c r="Y250" s="124"/>
      <c r="Z250" s="124"/>
      <c r="AA250" s="124"/>
      <c r="AB250" s="124"/>
    </row>
    <row r="251" spans="1:28" x14ac:dyDescent="0.25">
      <c r="A251" s="4"/>
      <c r="K251" s="124"/>
      <c r="T251" s="124"/>
      <c r="U251" s="124"/>
      <c r="V251" s="124"/>
      <c r="W251" s="124"/>
      <c r="X251" s="124"/>
      <c r="Y251" s="124"/>
      <c r="Z251" s="124"/>
      <c r="AA251" s="124"/>
      <c r="AB251" s="124"/>
    </row>
    <row r="5137" spans="7:28" x14ac:dyDescent="0.25">
      <c r="G5137" s="32"/>
      <c r="H5137" s="32"/>
      <c r="K5137" s="124"/>
      <c r="T5137" s="124"/>
      <c r="U5137" s="124"/>
      <c r="V5137" s="124"/>
      <c r="W5137" s="124"/>
      <c r="X5137" s="124"/>
      <c r="Y5137" s="124"/>
      <c r="Z5137" s="124"/>
      <c r="AA5137" s="124"/>
      <c r="AB5137" s="124"/>
    </row>
    <row r="5138" spans="7:28" x14ac:dyDescent="0.25">
      <c r="G5138" s="32"/>
      <c r="H5138" s="32"/>
      <c r="K5138" s="124"/>
      <c r="T5138" s="124"/>
      <c r="U5138" s="124"/>
      <c r="V5138" s="124"/>
      <c r="W5138" s="124"/>
      <c r="X5138" s="124"/>
      <c r="Y5138" s="124"/>
      <c r="Z5138" s="124"/>
      <c r="AA5138" s="124"/>
      <c r="AB5138" s="124"/>
    </row>
    <row r="5139" spans="7:28" x14ac:dyDescent="0.25">
      <c r="G5139" s="32"/>
      <c r="H5139" s="32"/>
      <c r="K5139" s="124"/>
      <c r="T5139" s="124"/>
      <c r="U5139" s="124"/>
      <c r="V5139" s="124"/>
      <c r="W5139" s="124"/>
      <c r="X5139" s="124"/>
      <c r="Y5139" s="124"/>
      <c r="Z5139" s="124"/>
      <c r="AA5139" s="124"/>
      <c r="AB5139" s="124"/>
    </row>
    <row r="5140" spans="7:28" x14ac:dyDescent="0.25">
      <c r="G5140" s="32"/>
      <c r="H5140" s="32"/>
      <c r="K5140" s="124"/>
      <c r="T5140" s="124"/>
      <c r="U5140" s="124"/>
      <c r="V5140" s="124"/>
      <c r="W5140" s="124"/>
      <c r="X5140" s="124"/>
      <c r="Y5140" s="124"/>
      <c r="Z5140" s="124"/>
      <c r="AA5140" s="124"/>
      <c r="AB5140" s="124"/>
    </row>
    <row r="5141" spans="7:28" x14ac:dyDescent="0.25">
      <c r="G5141" s="32"/>
      <c r="H5141" s="32"/>
      <c r="K5141" s="124"/>
      <c r="T5141" s="124"/>
      <c r="U5141" s="124"/>
      <c r="V5141" s="124"/>
      <c r="W5141" s="124"/>
      <c r="X5141" s="124"/>
      <c r="Y5141" s="124"/>
      <c r="Z5141" s="124"/>
      <c r="AA5141" s="124"/>
      <c r="AB5141" s="124"/>
    </row>
    <row r="5142" spans="7:28" x14ac:dyDescent="0.25">
      <c r="G5142" s="32"/>
      <c r="H5142" s="32"/>
      <c r="K5142" s="124"/>
      <c r="T5142" s="124"/>
      <c r="U5142" s="124"/>
      <c r="V5142" s="124"/>
      <c r="W5142" s="124"/>
      <c r="X5142" s="124"/>
      <c r="Y5142" s="124"/>
      <c r="Z5142" s="124"/>
      <c r="AA5142" s="124"/>
      <c r="AB5142" s="124"/>
    </row>
    <row r="5143" spans="7:28" x14ac:dyDescent="0.25">
      <c r="G5143" s="32"/>
      <c r="H5143" s="32"/>
      <c r="K5143" s="124"/>
      <c r="T5143" s="124"/>
      <c r="U5143" s="124"/>
      <c r="V5143" s="124"/>
      <c r="W5143" s="124"/>
      <c r="X5143" s="124"/>
      <c r="Y5143" s="124"/>
      <c r="Z5143" s="124"/>
      <c r="AA5143" s="124"/>
      <c r="AB5143" s="124"/>
    </row>
  </sheetData>
  <sheetProtection password="DA71" sheet="1" objects="1" scenarios="1"/>
  <mergeCells count="53">
    <mergeCell ref="K17:M22"/>
    <mergeCell ref="B19:D19"/>
    <mergeCell ref="E19:G19"/>
    <mergeCell ref="B22:G22"/>
    <mergeCell ref="B6:G6"/>
    <mergeCell ref="B9:G9"/>
    <mergeCell ref="B10:G10"/>
    <mergeCell ref="B11:G11"/>
    <mergeCell ref="B12:G12"/>
    <mergeCell ref="B13:G13"/>
    <mergeCell ref="L24:M24"/>
    <mergeCell ref="B25:C25"/>
    <mergeCell ref="B26:M28"/>
    <mergeCell ref="B29:M29"/>
    <mergeCell ref="B31:C31"/>
    <mergeCell ref="B192:L196"/>
    <mergeCell ref="B198:G198"/>
    <mergeCell ref="B201:G201"/>
    <mergeCell ref="F185:J186"/>
    <mergeCell ref="K187:L188"/>
    <mergeCell ref="C189:D189"/>
    <mergeCell ref="F189:G189"/>
    <mergeCell ref="K189:L189"/>
    <mergeCell ref="B2:M2"/>
    <mergeCell ref="B3:M3"/>
    <mergeCell ref="K6:M7"/>
    <mergeCell ref="K8:M13"/>
    <mergeCell ref="K16:M16"/>
    <mergeCell ref="B16:G16"/>
    <mergeCell ref="B203:D204"/>
    <mergeCell ref="F203:G204"/>
    <mergeCell ref="J203:K204"/>
    <mergeCell ref="B206:D206"/>
    <mergeCell ref="F206:G206"/>
    <mergeCell ref="J206:K206"/>
    <mergeCell ref="J207:K207"/>
    <mergeCell ref="B209:D209"/>
    <mergeCell ref="F209:G209"/>
    <mergeCell ref="J209:K209"/>
    <mergeCell ref="J210:K210"/>
    <mergeCell ref="B210:D210"/>
    <mergeCell ref="F210:G210"/>
    <mergeCell ref="B207:D207"/>
    <mergeCell ref="F207:G207"/>
    <mergeCell ref="B218:G218"/>
    <mergeCell ref="B212:D212"/>
    <mergeCell ref="F212:G212"/>
    <mergeCell ref="J212:K212"/>
    <mergeCell ref="J213:K213"/>
    <mergeCell ref="B215:D215"/>
    <mergeCell ref="B216:D216"/>
    <mergeCell ref="B213:D213"/>
    <mergeCell ref="F213:G213"/>
  </mergeCells>
  <conditionalFormatting sqref="B32:K181">
    <cfRule type="expression" dxfId="345" priority="33">
      <formula>($C32=0)</formula>
    </cfRule>
  </conditionalFormatting>
  <conditionalFormatting sqref="B32:K181">
    <cfRule type="expression" dxfId="344" priority="32">
      <formula>($M32=1)</formula>
    </cfRule>
  </conditionalFormatting>
  <conditionalFormatting sqref="L182">
    <cfRule type="expression" dxfId="343" priority="31">
      <formula>($M182=1)</formula>
    </cfRule>
  </conditionalFormatting>
  <conditionalFormatting sqref="L182">
    <cfRule type="expression" dxfId="342" priority="30">
      <formula>($C182=0)</formula>
    </cfRule>
  </conditionalFormatting>
  <conditionalFormatting sqref="L32:L181">
    <cfRule type="containsText" dxfId="341" priority="12" operator="containsText" text="Relevant">
      <formula>NOT(ISERROR(SEARCH("Relevant",L32)))</formula>
    </cfRule>
    <cfRule type="containsText" dxfId="340" priority="13" operator="containsText" text="deemed">
      <formula>NOT(ISERROR(SEARCH("deemed",L32)))</formula>
    </cfRule>
    <cfRule type="containsText" dxfId="339" priority="14" operator="containsText" text="Please">
      <formula>NOT(ISERROR(SEARCH("Please",L32)))</formula>
    </cfRule>
    <cfRule type="containsText" dxfId="338" priority="15" operator="containsText" text="Scheme">
      <formula>NOT(ISERROR(SEARCH("Scheme",L32)))</formula>
    </cfRule>
    <cfRule type="containsText" dxfId="337" priority="19" operator="containsText" text="Contributions">
      <formula>NOT(ISERROR(SEARCH("Contributions",L32)))</formula>
    </cfRule>
    <cfRule type="containsText" dxfId="336" priority="20" operator="containsText" text="Deemed">
      <formula>NOT(ISERROR(SEARCH("Deemed",L32)))</formula>
    </cfRule>
    <cfRule type="containsText" dxfId="335" priority="24" operator="containsText" text="Special">
      <formula>NOT(ISERROR(SEARCH("Special",L32)))</formula>
    </cfRule>
    <cfRule type="containsText" dxfId="334" priority="26" operator="containsText" text="Detected">
      <formula>NOT(ISERROR(SEARCH("Detected",L32)))</formula>
    </cfRule>
    <cfRule type="containsText" dxfId="333" priority="27" operator="containsText" text="Acceptable">
      <formula>NOT(ISERROR(SEARCH("Acceptable",L32)))</formula>
    </cfRule>
    <cfRule type="cellIs" dxfId="332" priority="28" operator="lessThan">
      <formula>1</formula>
    </cfRule>
    <cfRule type="containsText" dxfId="331" priority="29" operator="containsText" text="DETAILS">
      <formula>NOT(ISERROR(SEARCH("DETAILS",L32)))</formula>
    </cfRule>
  </conditionalFormatting>
  <conditionalFormatting sqref="L32:L181">
    <cfRule type="containsText" dxfId="330" priority="25" operator="containsText" text="Member">
      <formula>NOT(ISERROR(SEARCH("Member",L32)))</formula>
    </cfRule>
  </conditionalFormatting>
  <conditionalFormatting sqref="L32:L181">
    <cfRule type="containsText" dxfId="329" priority="22" operator="containsText" text="details">
      <formula>NOT(ISERROR(SEARCH("details",L32)))</formula>
    </cfRule>
    <cfRule type="containsText" dxfId="328" priority="23" operator="containsText" text="Unknown">
      <formula>NOT(ISERROR(SEARCH("Unknown",L32)))</formula>
    </cfRule>
  </conditionalFormatting>
  <conditionalFormatting sqref="K16">
    <cfRule type="containsText" dxfId="327" priority="18" operator="containsText" text="More">
      <formula>NOT(ISERROR(SEARCH("More",K16)))</formula>
    </cfRule>
    <cfRule type="containsText" dxfId="326" priority="21" operator="containsText" text="UNDO">
      <formula>NOT(ISERROR(SEARCH("UNDO",K16)))</formula>
    </cfRule>
  </conditionalFormatting>
  <conditionalFormatting sqref="G184:L184 K185:L185">
    <cfRule type="containsText" dxfId="325" priority="16" operator="containsText" text="error">
      <formula>NOT(ISERROR(SEARCH("error",G184)))</formula>
    </cfRule>
    <cfRule type="containsText" dxfId="324" priority="17" operator="containsText" text="ready">
      <formula>NOT(ISERROR(SEARCH("ready",G184)))</formula>
    </cfRule>
  </conditionalFormatting>
  <conditionalFormatting sqref="L32:L181">
    <cfRule type="containsText" dxfId="323" priority="11" operator="containsText" text="Practice">
      <formula>NOT(ISERROR(SEARCH("Practice",L32)))</formula>
    </cfRule>
  </conditionalFormatting>
  <conditionalFormatting sqref="L32:L181">
    <cfRule type="containsText" dxfId="322" priority="10" operator="containsText" text="scheme">
      <formula>NOT(ISERROR(SEARCH("scheme",L32)))</formula>
    </cfRule>
  </conditionalFormatting>
  <conditionalFormatting sqref="K17">
    <cfRule type="containsText" dxfId="321" priority="8" operator="containsText" text="Form">
      <formula>NOT(ISERROR(SEARCH("Form",K17)))</formula>
    </cfRule>
    <cfRule type="containsText" dxfId="320" priority="9" operator="containsText" text="Member">
      <formula>NOT(ISERROR(SEARCH("Member",K17)))</formula>
    </cfRule>
  </conditionalFormatting>
  <conditionalFormatting sqref="K16">
    <cfRule type="containsText" dxfId="319" priority="7" operator="containsText" text="urgent">
      <formula>NOT(ISERROR(SEARCH("urgent",K16)))</formula>
    </cfRule>
  </conditionalFormatting>
  <conditionalFormatting sqref="K6">
    <cfRule type="containsText" dxfId="318" priority="5" operator="containsText" text="READY">
      <formula>NOT(ISERROR(SEARCH("READY",K6)))</formula>
    </cfRule>
    <cfRule type="containsText" dxfId="317" priority="6" operator="containsText" text="ERROR">
      <formula>NOT(ISERROR(SEARCH("ERROR",K6)))</formula>
    </cfRule>
  </conditionalFormatting>
  <conditionalFormatting sqref="L32:L181">
    <cfRule type="containsText" dxfId="316" priority="4" operator="containsText" text="Part Time Hours">
      <formula>NOT(ISERROR(SEARCH("Part Time Hours",L32)))</formula>
    </cfRule>
  </conditionalFormatting>
  <conditionalFormatting sqref="L32:L181">
    <cfRule type="containsText" dxfId="315" priority="3" operator="containsText" text="Part Time Status">
      <formula>NOT(ISERROR(SEARCH("Part Time Status",L32)))</formula>
    </cfRule>
  </conditionalFormatting>
  <conditionalFormatting sqref="I32:I181">
    <cfRule type="expression" dxfId="314" priority="2">
      <formula>($H32="Full Time")</formula>
    </cfRule>
  </conditionalFormatting>
  <conditionalFormatting sqref="K17:M22">
    <cfRule type="containsText" dxfId="313" priority="1" operator="containsText" text="Terminating">
      <formula>NOT(ISERROR(SEARCH("Terminating",K17)))</formula>
    </cfRule>
  </conditionalFormatting>
  <dataValidations count="4">
    <dataValidation allowBlank="1" showErrorMessage="1" promptTitle="Scheme" prompt="Please choose which scheme the member belongs to._x000a_" sqref="D32:D181" xr:uid="{00000000-0002-0000-0500-000000000000}"/>
    <dataValidation allowBlank="1" errorTitle="National Insurance Number." error="National Insurance Number must be 9 characters long, no spaces, please review and try again" promptTitle="National Insurance Number" prompt="Must be 9 Characters, No Spaces" sqref="E32:E181" xr:uid="{00000000-0002-0000-0500-000001000000}"/>
    <dataValidation type="list" allowBlank="1" showInputMessage="1" showErrorMessage="1" sqref="H32:H181" xr:uid="{00000000-0002-0000-0500-000002000000}">
      <formula1>$Q$4:$Q$5</formula1>
    </dataValidation>
    <dataValidation type="list" allowBlank="1" showInputMessage="1" showErrorMessage="1" sqref="M32:M181" xr:uid="{00000000-0002-0000-0500-000003000000}">
      <formula1>$R$3:$R$9</formula1>
    </dataValidation>
  </dataValidations>
  <hyperlinks>
    <hyperlink ref="B3" r:id="rId1" xr:uid="{00000000-0004-0000-0500-000000000000}"/>
  </hyperlinks>
  <pageMargins left="0.7" right="0.7" top="0.75" bottom="0.75" header="0.3" footer="0.3"/>
  <pageSetup paperSize="9" scale="37" orientation="portrait" r:id="rId2"/>
  <headerFooter>
    <oddFooter>&amp;LApril 2019&amp;CPage &amp;P</oddFooter>
  </headerFooter>
  <colBreaks count="1" manualBreakCount="1">
    <brk id="14" max="219"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AX5143"/>
  <sheetViews>
    <sheetView showZeros="0" view="pageBreakPreview" zoomScale="70" zoomScaleNormal="100" zoomScaleSheetLayoutView="70" workbookViewId="0">
      <selection activeCell="F32" sqref="F32"/>
    </sheetView>
  </sheetViews>
  <sheetFormatPr defaultRowHeight="15" x14ac:dyDescent="0.25"/>
  <cols>
    <col min="1" max="1" width="9.140625" style="124"/>
    <col min="2" max="2" width="11.7109375" style="124" customWidth="1"/>
    <col min="3" max="3" width="18.7109375" style="124" customWidth="1"/>
    <col min="4" max="4" width="8.28515625" style="124" customWidth="1"/>
    <col min="5" max="5" width="13.140625" style="124" customWidth="1"/>
    <col min="6" max="6" width="19.85546875" style="124" customWidth="1"/>
    <col min="7" max="7" width="17.7109375" style="124" customWidth="1"/>
    <col min="8" max="8" width="11.5703125" style="124" customWidth="1"/>
    <col min="9" max="9" width="17.28515625" style="124" customWidth="1"/>
    <col min="10" max="10" width="15.7109375" style="124" customWidth="1"/>
    <col min="11" max="11" width="15.7109375" style="108" customWidth="1"/>
    <col min="12" max="12" width="38.7109375" style="124" customWidth="1"/>
    <col min="13" max="13" width="24.28515625" style="124" customWidth="1"/>
    <col min="14" max="14" width="16.140625" style="124" customWidth="1"/>
    <col min="15" max="15" width="11.42578125" style="124" hidden="1" customWidth="1"/>
    <col min="16" max="16" width="10.5703125" style="124" hidden="1" customWidth="1"/>
    <col min="17" max="17" width="14.85546875" style="124" hidden="1" customWidth="1"/>
    <col min="18" max="18" width="9.140625" style="124" hidden="1" customWidth="1"/>
    <col min="19" max="19" width="13.5703125" style="124" hidden="1" customWidth="1"/>
    <col min="20" max="20" width="14.42578125" style="222" hidden="1" customWidth="1"/>
    <col min="21" max="21" width="12.42578125" style="222" hidden="1" customWidth="1"/>
    <col min="22" max="23" width="9.140625" style="222" hidden="1" customWidth="1"/>
    <col min="24" max="28" width="9.140625" style="110" hidden="1" customWidth="1"/>
    <col min="29" max="29" width="11.85546875" style="124" hidden="1" customWidth="1"/>
    <col min="30" max="30" width="10.5703125" style="124" hidden="1" customWidth="1"/>
    <col min="31" max="31" width="11" style="124" hidden="1" customWidth="1"/>
    <col min="32" max="33" width="9.140625" style="124" hidden="1" customWidth="1"/>
    <col min="34" max="34" width="11.28515625" style="124" hidden="1" customWidth="1"/>
    <col min="35" max="35" width="13.140625" style="124" hidden="1" customWidth="1"/>
    <col min="36" max="45" width="9.140625" style="124" hidden="1" customWidth="1"/>
    <col min="46" max="46" width="9.140625" style="124" customWidth="1"/>
    <col min="47" max="47" width="0" style="124" hidden="1" customWidth="1"/>
    <col min="48" max="16384" width="9.140625" style="124"/>
  </cols>
  <sheetData>
    <row r="1" spans="1:28" x14ac:dyDescent="0.25">
      <c r="A1" s="10"/>
      <c r="B1" s="11"/>
      <c r="C1" s="11"/>
      <c r="D1" s="11"/>
      <c r="E1" s="11"/>
      <c r="F1" s="11"/>
      <c r="G1" s="11"/>
      <c r="H1" s="11"/>
      <c r="I1" s="16"/>
      <c r="J1" s="16"/>
      <c r="K1" s="414"/>
      <c r="L1" s="16"/>
      <c r="M1" s="5"/>
      <c r="N1" s="5"/>
      <c r="O1" s="241"/>
      <c r="P1" s="5"/>
      <c r="S1" s="214"/>
      <c r="T1" s="214">
        <v>45901</v>
      </c>
      <c r="U1" s="340">
        <v>45930</v>
      </c>
      <c r="W1" s="124"/>
      <c r="X1" s="124"/>
      <c r="Y1" s="124"/>
      <c r="Z1" s="124"/>
      <c r="AA1" s="124"/>
      <c r="AB1" s="124"/>
    </row>
    <row r="2" spans="1:28" ht="23.25" x14ac:dyDescent="0.35">
      <c r="A2" s="6"/>
      <c r="B2" s="469" t="s">
        <v>0</v>
      </c>
      <c r="C2" s="469"/>
      <c r="D2" s="469"/>
      <c r="E2" s="469"/>
      <c r="F2" s="469"/>
      <c r="G2" s="469"/>
      <c r="H2" s="469"/>
      <c r="I2" s="469"/>
      <c r="J2" s="469"/>
      <c r="K2" s="469"/>
      <c r="L2" s="469"/>
      <c r="M2" s="469"/>
      <c r="N2" s="5"/>
      <c r="O2" s="5"/>
      <c r="P2" s="5"/>
      <c r="Q2" s="5"/>
      <c r="R2" s="78" t="s">
        <v>431</v>
      </c>
      <c r="T2" s="124"/>
      <c r="X2" s="124"/>
      <c r="Y2" s="124"/>
      <c r="Z2" s="124"/>
      <c r="AA2" s="124"/>
      <c r="AB2" s="124"/>
    </row>
    <row r="3" spans="1:28" ht="21" x14ac:dyDescent="0.25">
      <c r="A3" s="6"/>
      <c r="B3" s="501" t="s">
        <v>1</v>
      </c>
      <c r="C3" s="501"/>
      <c r="D3" s="501"/>
      <c r="E3" s="501"/>
      <c r="F3" s="501"/>
      <c r="G3" s="501"/>
      <c r="H3" s="501"/>
      <c r="I3" s="501"/>
      <c r="J3" s="501"/>
      <c r="K3" s="501"/>
      <c r="L3" s="501"/>
      <c r="M3" s="501"/>
      <c r="N3" s="5"/>
      <c r="O3" s="5"/>
      <c r="P3" s="5"/>
      <c r="Q3" s="5"/>
      <c r="R3" s="78"/>
      <c r="T3" s="124"/>
      <c r="X3" s="124"/>
      <c r="Y3" s="124"/>
      <c r="Z3" s="124"/>
      <c r="AA3" s="124"/>
      <c r="AB3" s="124"/>
    </row>
    <row r="4" spans="1:28" x14ac:dyDescent="0.25">
      <c r="A4" s="6"/>
      <c r="B4" s="25"/>
      <c r="C4" s="25"/>
      <c r="D4" s="12"/>
      <c r="E4" s="12"/>
      <c r="F4" s="12"/>
      <c r="G4" s="12"/>
      <c r="H4" s="12"/>
      <c r="I4" s="12"/>
      <c r="J4" s="5"/>
      <c r="K4" s="5"/>
      <c r="L4" s="425"/>
      <c r="M4" s="5"/>
      <c r="N4" s="5"/>
      <c r="O4" s="5"/>
      <c r="P4" s="5"/>
      <c r="Q4" s="5" t="s">
        <v>593</v>
      </c>
      <c r="R4" s="78" t="s">
        <v>583</v>
      </c>
      <c r="T4" s="124"/>
      <c r="X4" s="124"/>
      <c r="Y4" s="124"/>
      <c r="Z4" s="124"/>
      <c r="AA4" s="124"/>
      <c r="AB4" s="124"/>
    </row>
    <row r="5" spans="1:28" ht="16.5" thickBot="1" x14ac:dyDescent="0.3">
      <c r="A5" s="6"/>
      <c r="B5" s="233" t="s">
        <v>2</v>
      </c>
      <c r="C5" s="81"/>
      <c r="D5" s="81"/>
      <c r="E5" s="81"/>
      <c r="F5" s="81"/>
      <c r="G5" s="81"/>
      <c r="H5" s="13"/>
      <c r="I5" s="13"/>
      <c r="J5" s="13"/>
      <c r="K5" s="13"/>
      <c r="L5" s="44"/>
      <c r="M5" s="5"/>
      <c r="N5" s="5"/>
      <c r="O5" s="5"/>
      <c r="P5" s="5"/>
      <c r="Q5" s="5" t="s">
        <v>594</v>
      </c>
      <c r="R5" s="78" t="s">
        <v>582</v>
      </c>
      <c r="T5" s="124"/>
      <c r="X5" s="124"/>
      <c r="Y5" s="124"/>
      <c r="Z5" s="124"/>
      <c r="AA5" s="124"/>
      <c r="AB5" s="124"/>
    </row>
    <row r="6" spans="1:28" ht="15.75" customHeight="1" thickBot="1" x14ac:dyDescent="0.3">
      <c r="A6" s="6"/>
      <c r="B6" s="503">
        <f>'Member Info'!D6</f>
        <v>0</v>
      </c>
      <c r="C6" s="504"/>
      <c r="D6" s="504"/>
      <c r="E6" s="504"/>
      <c r="F6" s="504"/>
      <c r="G6" s="505"/>
      <c r="H6" s="385"/>
      <c r="I6" s="385"/>
      <c r="J6" s="24"/>
      <c r="K6" s="508" t="str">
        <f>IF(ISERROR(AE182),"***An error has been detected, please enter an explantion below***",IF(AE182&lt;-1,"**An error has been detected, please enter explanation below**",IF(AE182&gt;1,"**An error has been detected, please enter an explantion below**",IF(P18=1,"Please fix the error in the box below before submitting GP1",IF(AL182&gt;=1,"**An error has been detected, please correct the Deemed error(s)**",IF(OR(AR32=1,AS32=1),"An Error Has Been Detected, Please Enter and Explanation Below","Form Ready to submit"))))))</f>
        <v>An Error Has Been Detected, Please Enter and Explanation Below</v>
      </c>
      <c r="L6" s="509"/>
      <c r="M6" s="510"/>
      <c r="N6" s="5"/>
      <c r="O6" s="5"/>
      <c r="P6" s="5"/>
      <c r="Q6" s="5"/>
      <c r="R6" s="78" t="s">
        <v>434</v>
      </c>
      <c r="T6" s="124"/>
      <c r="X6" s="124"/>
      <c r="Y6" s="124"/>
      <c r="Z6" s="124"/>
      <c r="AA6" s="124"/>
      <c r="AB6" s="124"/>
    </row>
    <row r="7" spans="1:28" ht="15.75" thickBot="1" x14ac:dyDescent="0.3">
      <c r="A7" s="6"/>
      <c r="B7" s="12"/>
      <c r="C7" s="12"/>
      <c r="D7" s="12"/>
      <c r="E7" s="12"/>
      <c r="F7" s="5"/>
      <c r="G7" s="5"/>
      <c r="H7" s="5"/>
      <c r="I7" s="5"/>
      <c r="J7" s="5"/>
      <c r="K7" s="511"/>
      <c r="L7" s="512"/>
      <c r="M7" s="513"/>
      <c r="N7" s="5"/>
      <c r="O7" s="5"/>
      <c r="P7" s="5"/>
      <c r="Q7" s="5"/>
      <c r="R7" s="78" t="s">
        <v>541</v>
      </c>
      <c r="T7" s="124"/>
      <c r="X7" s="124"/>
      <c r="Y7" s="124"/>
      <c r="Z7" s="124"/>
      <c r="AA7" s="124"/>
      <c r="AB7" s="124"/>
    </row>
    <row r="8" spans="1:28" ht="16.5" thickBot="1" x14ac:dyDescent="0.3">
      <c r="A8" s="6"/>
      <c r="B8" s="233" t="s">
        <v>564</v>
      </c>
      <c r="C8" s="81"/>
      <c r="D8" s="81"/>
      <c r="E8" s="81"/>
      <c r="F8" s="81"/>
      <c r="G8" s="81"/>
      <c r="H8" s="13"/>
      <c r="I8" s="13"/>
      <c r="J8" s="13"/>
      <c r="K8" s="514"/>
      <c r="L8" s="515"/>
      <c r="M8" s="516"/>
      <c r="N8" s="5"/>
      <c r="O8" s="5"/>
      <c r="P8" s="5"/>
      <c r="Q8" s="5"/>
      <c r="R8" s="78" t="s">
        <v>492</v>
      </c>
      <c r="T8" s="124"/>
      <c r="X8" s="124"/>
      <c r="Y8" s="124"/>
      <c r="Z8" s="124"/>
      <c r="AA8" s="124"/>
      <c r="AB8" s="124"/>
    </row>
    <row r="9" spans="1:28" x14ac:dyDescent="0.25">
      <c r="A9" s="6"/>
      <c r="B9" s="538" t="str">
        <f>'Member Info'!$D$9</f>
        <v>Enter Practice address here on Member info Page - delete if not required</v>
      </c>
      <c r="C9" s="539"/>
      <c r="D9" s="539"/>
      <c r="E9" s="539"/>
      <c r="F9" s="539"/>
      <c r="G9" s="540"/>
      <c r="H9" s="82"/>
      <c r="I9" s="82"/>
      <c r="J9" s="272"/>
      <c r="K9" s="517"/>
      <c r="L9" s="518"/>
      <c r="M9" s="519"/>
      <c r="N9" s="5"/>
      <c r="O9" s="5"/>
      <c r="P9" s="5"/>
      <c r="Q9" s="5"/>
      <c r="R9" s="78" t="s">
        <v>485</v>
      </c>
      <c r="T9" s="124"/>
      <c r="X9" s="124"/>
      <c r="Y9" s="124"/>
      <c r="Z9" s="124"/>
      <c r="AA9" s="124"/>
      <c r="AB9" s="124"/>
    </row>
    <row r="10" spans="1:28" x14ac:dyDescent="0.25">
      <c r="A10" s="6"/>
      <c r="B10" s="541" t="str">
        <f>'Member Info'!$D$10</f>
        <v>Enter Practice address here on Member info Page - delete if not required</v>
      </c>
      <c r="C10" s="542"/>
      <c r="D10" s="542"/>
      <c r="E10" s="542"/>
      <c r="F10" s="542"/>
      <c r="G10" s="543"/>
      <c r="H10" s="82"/>
      <c r="I10" s="82"/>
      <c r="J10" s="272"/>
      <c r="K10" s="517"/>
      <c r="L10" s="518"/>
      <c r="M10" s="519"/>
      <c r="N10" s="5"/>
      <c r="O10" s="5"/>
      <c r="P10" s="5"/>
      <c r="Q10" s="5"/>
      <c r="R10" s="78"/>
      <c r="T10" s="124"/>
      <c r="X10" s="124"/>
      <c r="Y10" s="124"/>
      <c r="Z10" s="124"/>
      <c r="AA10" s="124"/>
      <c r="AB10" s="124"/>
    </row>
    <row r="11" spans="1:28" x14ac:dyDescent="0.25">
      <c r="A11" s="6"/>
      <c r="B11" s="541" t="str">
        <f>'Member Info'!$D$11</f>
        <v>Enter Practice address here on Member info Page - delete if not required</v>
      </c>
      <c r="C11" s="542"/>
      <c r="D11" s="542"/>
      <c r="E11" s="542"/>
      <c r="F11" s="542"/>
      <c r="G11" s="543"/>
      <c r="H11" s="82"/>
      <c r="I11" s="82"/>
      <c r="J11" s="272"/>
      <c r="K11" s="517"/>
      <c r="L11" s="518"/>
      <c r="M11" s="519"/>
      <c r="N11" s="5"/>
      <c r="O11" s="5"/>
      <c r="P11" s="5"/>
      <c r="Q11" s="5"/>
      <c r="T11" s="124"/>
      <c r="X11" s="124"/>
      <c r="Y11" s="124"/>
      <c r="Z11" s="124"/>
      <c r="AA11" s="124"/>
      <c r="AB11" s="124"/>
    </row>
    <row r="12" spans="1:28" x14ac:dyDescent="0.25">
      <c r="A12" s="6"/>
      <c r="B12" s="541" t="str">
        <f>'Member Info'!$D$12</f>
        <v>Enter Practice address here on Member info Page - delete if not required</v>
      </c>
      <c r="C12" s="542"/>
      <c r="D12" s="542"/>
      <c r="E12" s="542"/>
      <c r="F12" s="542"/>
      <c r="G12" s="543"/>
      <c r="H12" s="82"/>
      <c r="I12" s="82"/>
      <c r="J12" s="272"/>
      <c r="K12" s="517"/>
      <c r="L12" s="518"/>
      <c r="M12" s="519"/>
      <c r="N12" s="5"/>
      <c r="O12" s="5"/>
      <c r="P12" s="5"/>
      <c r="Q12" s="5"/>
      <c r="T12" s="124"/>
      <c r="X12" s="124"/>
      <c r="Y12" s="124"/>
      <c r="Z12" s="124"/>
      <c r="AA12" s="124"/>
      <c r="AB12" s="124"/>
    </row>
    <row r="13" spans="1:28" ht="15.75" thickBot="1" x14ac:dyDescent="0.3">
      <c r="A13" s="6"/>
      <c r="B13" s="544" t="str">
        <f>'Member Info'!$D$13</f>
        <v>Enter Practice address here on Member info Page - delete if not required</v>
      </c>
      <c r="C13" s="545"/>
      <c r="D13" s="545"/>
      <c r="E13" s="545"/>
      <c r="F13" s="545"/>
      <c r="G13" s="546"/>
      <c r="H13" s="82"/>
      <c r="I13" s="82"/>
      <c r="J13" s="272"/>
      <c r="K13" s="520"/>
      <c r="L13" s="521"/>
      <c r="M13" s="522"/>
      <c r="N13" s="5"/>
      <c r="O13" s="5"/>
      <c r="P13" s="5"/>
      <c r="Q13" s="5"/>
      <c r="T13" s="124"/>
      <c r="X13" s="124"/>
      <c r="Y13" s="124"/>
      <c r="Z13" s="124"/>
      <c r="AA13" s="124"/>
      <c r="AB13" s="124"/>
    </row>
    <row r="14" spans="1:28" x14ac:dyDescent="0.25">
      <c r="A14" s="6"/>
      <c r="B14" s="12"/>
      <c r="C14" s="12"/>
      <c r="D14" s="12"/>
      <c r="E14" s="12"/>
      <c r="F14" s="5"/>
      <c r="G14" s="5"/>
      <c r="H14" s="5"/>
      <c r="I14" s="5"/>
      <c r="J14" s="5"/>
      <c r="K14" s="5"/>
      <c r="L14" s="329"/>
      <c r="M14" s="329"/>
      <c r="N14" s="5"/>
      <c r="O14" s="5"/>
      <c r="P14" s="5"/>
      <c r="Q14" s="5"/>
      <c r="T14" s="124"/>
      <c r="W14" s="223"/>
      <c r="X14" s="124"/>
      <c r="Y14" s="124"/>
      <c r="Z14" s="124"/>
      <c r="AA14" s="124"/>
      <c r="AB14" s="124"/>
    </row>
    <row r="15" spans="1:28" ht="16.5" thickBot="1" x14ac:dyDescent="0.3">
      <c r="A15" s="6"/>
      <c r="B15" s="233" t="s">
        <v>4</v>
      </c>
      <c r="C15" s="81"/>
      <c r="D15" s="81"/>
      <c r="E15" s="81"/>
      <c r="F15" s="81"/>
      <c r="G15" s="81"/>
      <c r="H15" s="13"/>
      <c r="I15" s="13"/>
      <c r="J15" s="13"/>
      <c r="K15" s="13"/>
      <c r="L15" s="44"/>
      <c r="M15" s="5"/>
      <c r="N15" s="5"/>
      <c r="O15" s="5"/>
      <c r="P15" s="5"/>
      <c r="Q15" s="5"/>
      <c r="T15" s="124"/>
      <c r="W15" s="223"/>
      <c r="X15" s="124"/>
      <c r="Y15" s="124"/>
      <c r="Z15" s="124"/>
      <c r="AA15" s="124"/>
      <c r="AB15" s="124"/>
    </row>
    <row r="16" spans="1:28" ht="17.25" customHeight="1" thickBot="1" x14ac:dyDescent="0.3">
      <c r="A16" s="6"/>
      <c r="B16" s="503">
        <f>'Member Info'!$D$16</f>
        <v>0</v>
      </c>
      <c r="C16" s="504"/>
      <c r="D16" s="504"/>
      <c r="E16" s="504"/>
      <c r="F16" s="504"/>
      <c r="G16" s="505"/>
      <c r="H16" s="385"/>
      <c r="I16" s="385"/>
      <c r="J16" s="325"/>
      <c r="K16" s="523" t="str">
        <f>IF(OR(AA182&gt;0,AF182&gt;0,AG182&gt;0),"STOP! - Urgent Action Required","")</f>
        <v/>
      </c>
      <c r="L16" s="524"/>
      <c r="M16" s="525"/>
      <c r="N16" s="5"/>
      <c r="O16" s="5"/>
      <c r="P16" s="5"/>
      <c r="Q16" s="5"/>
      <c r="T16" s="124">
        <f>'Member Info'!X2</f>
        <v>2.5</v>
      </c>
      <c r="W16" s="224"/>
      <c r="X16" s="124"/>
      <c r="Y16" s="124"/>
      <c r="Z16" s="124"/>
      <c r="AA16" s="124"/>
      <c r="AB16" s="124"/>
    </row>
    <row r="17" spans="1:45" ht="15" customHeight="1" x14ac:dyDescent="0.25">
      <c r="A17" s="6"/>
      <c r="B17" s="12"/>
      <c r="C17" s="12"/>
      <c r="D17" s="12"/>
      <c r="E17" s="12"/>
      <c r="F17" s="5"/>
      <c r="G17" s="5"/>
      <c r="H17" s="5"/>
      <c r="I17" s="5"/>
      <c r="J17" s="5"/>
      <c r="K17" s="526" t="str">
        <f>IF(AA182&gt;=1,"A Cut, Copy and paste action has corrupted this form, please UNDO (CTRL + Z) last action, or a New form will need to be Used from now on",IF(AF182&gt;0,"One or More members have been marked as - Left Employment/Scheme, but do not have an end date. please enter the End Date in the Member Info Tab",IF(AG182&gt;=1,"Leaver this month, send their T55a terminating form to HSCPensions@hscni.net today","")))</f>
        <v/>
      </c>
      <c r="L17" s="527"/>
      <c r="M17" s="528"/>
      <c r="N17" s="5"/>
      <c r="O17" s="5"/>
      <c r="P17" s="5"/>
      <c r="Q17" s="5"/>
      <c r="T17" s="124"/>
      <c r="X17" s="222"/>
      <c r="AC17" s="110"/>
    </row>
    <row r="18" spans="1:45" ht="16.5" customHeight="1" thickBot="1" x14ac:dyDescent="0.3">
      <c r="A18" s="6"/>
      <c r="B18" s="81" t="s">
        <v>470</v>
      </c>
      <c r="C18" s="81"/>
      <c r="D18" s="81"/>
      <c r="E18" s="328" t="s">
        <v>414</v>
      </c>
      <c r="F18" s="265"/>
      <c r="G18" s="265"/>
      <c r="H18" s="265"/>
      <c r="I18" s="265"/>
      <c r="J18" s="382"/>
      <c r="K18" s="529"/>
      <c r="L18" s="530"/>
      <c r="M18" s="531"/>
      <c r="N18" s="5"/>
      <c r="O18" s="5"/>
      <c r="P18" s="5">
        <f>IF(OR(K16="",K17="Leaver this month, send their T55a terminating form to HSCPensions@hscni.net today"),0,1)</f>
        <v>0</v>
      </c>
      <c r="Q18" s="5"/>
      <c r="T18" s="124"/>
      <c r="X18" s="222"/>
      <c r="AC18" s="110"/>
    </row>
    <row r="19" spans="1:45" ht="15.75" customHeight="1" thickBot="1" x14ac:dyDescent="0.3">
      <c r="A19" s="6"/>
      <c r="B19" s="503">
        <f>'Member Info'!$D$19</f>
        <v>0</v>
      </c>
      <c r="C19" s="504"/>
      <c r="D19" s="505"/>
      <c r="E19" s="535"/>
      <c r="F19" s="536"/>
      <c r="G19" s="537"/>
      <c r="H19" s="386"/>
      <c r="I19" s="386"/>
      <c r="J19" s="326"/>
      <c r="K19" s="529"/>
      <c r="L19" s="530"/>
      <c r="M19" s="531"/>
      <c r="N19" s="5"/>
      <c r="O19" s="5"/>
      <c r="P19" s="5"/>
      <c r="Q19" s="5"/>
      <c r="T19" s="124"/>
      <c r="X19" s="222"/>
      <c r="AC19" s="110"/>
    </row>
    <row r="20" spans="1:45" ht="15" customHeight="1" x14ac:dyDescent="0.25">
      <c r="A20" s="6"/>
      <c r="B20" s="25"/>
      <c r="C20" s="25"/>
      <c r="D20" s="25"/>
      <c r="E20" s="25"/>
      <c r="F20" s="5"/>
      <c r="G20" s="5"/>
      <c r="H20" s="5"/>
      <c r="I20" s="5"/>
      <c r="J20" s="5"/>
      <c r="K20" s="529"/>
      <c r="L20" s="530"/>
      <c r="M20" s="531"/>
      <c r="N20" s="5"/>
      <c r="O20" s="5"/>
      <c r="P20" s="5"/>
      <c r="Q20" s="5"/>
      <c r="T20" s="124"/>
      <c r="X20" s="222"/>
      <c r="AC20" s="110"/>
    </row>
    <row r="21" spans="1:45" ht="16.5" customHeight="1" thickBot="1" x14ac:dyDescent="0.3">
      <c r="A21" s="6"/>
      <c r="B21" s="233" t="s">
        <v>526</v>
      </c>
      <c r="C21" s="81"/>
      <c r="D21" s="81"/>
      <c r="E21" s="81"/>
      <c r="F21" s="81"/>
      <c r="G21" s="81"/>
      <c r="H21" s="13"/>
      <c r="I21" s="13"/>
      <c r="J21" s="13"/>
      <c r="K21" s="529"/>
      <c r="L21" s="530"/>
      <c r="M21" s="531"/>
      <c r="N21" s="5"/>
      <c r="O21" s="5"/>
      <c r="P21" s="5"/>
      <c r="Q21" s="5"/>
      <c r="T21" s="124"/>
      <c r="X21" s="222"/>
      <c r="AC21" s="110"/>
    </row>
    <row r="22" spans="1:45" ht="15.75" customHeight="1" thickBot="1" x14ac:dyDescent="0.3">
      <c r="A22" s="6"/>
      <c r="B22" s="535"/>
      <c r="C22" s="536"/>
      <c r="D22" s="536"/>
      <c r="E22" s="536"/>
      <c r="F22" s="536"/>
      <c r="G22" s="537"/>
      <c r="H22" s="386"/>
      <c r="I22" s="386"/>
      <c r="J22" s="327"/>
      <c r="K22" s="532"/>
      <c r="L22" s="533"/>
      <c r="M22" s="534"/>
      <c r="N22" s="5"/>
      <c r="O22" s="5"/>
      <c r="P22" s="5"/>
      <c r="Q22" s="5" t="str">
        <f>IF(ISERROR(AD32)," Unknown Values entered",FALSE)</f>
        <v xml:space="preserve"> Unknown Values entered</v>
      </c>
      <c r="T22" s="124"/>
      <c r="X22" s="222"/>
      <c r="AC22" s="110"/>
    </row>
    <row r="23" spans="1:45" ht="15.75" customHeight="1" x14ac:dyDescent="0.25">
      <c r="A23" s="12"/>
      <c r="B23" s="12"/>
      <c r="C23" s="12"/>
      <c r="D23" s="12"/>
      <c r="E23" s="12"/>
      <c r="F23" s="12"/>
      <c r="G23" s="12"/>
      <c r="H23" s="12"/>
      <c r="I23" s="12"/>
      <c r="J23" s="12"/>
      <c r="K23" s="12"/>
      <c r="L23" s="330"/>
      <c r="M23" s="330"/>
      <c r="N23" s="5"/>
      <c r="O23" s="5"/>
      <c r="P23" s="5"/>
      <c r="Q23" s="5"/>
      <c r="T23" s="124"/>
      <c r="X23" s="222"/>
      <c r="AC23" s="110"/>
    </row>
    <row r="24" spans="1:45" ht="15.75" customHeight="1" thickBot="1" x14ac:dyDescent="0.3">
      <c r="A24" s="12"/>
      <c r="B24" s="12"/>
      <c r="C24" s="12"/>
      <c r="D24" s="12"/>
      <c r="E24" s="12"/>
      <c r="F24" s="336" t="s">
        <v>566</v>
      </c>
      <c r="G24" s="12"/>
      <c r="H24" s="12"/>
      <c r="I24" s="432" t="s">
        <v>626</v>
      </c>
      <c r="J24" s="413" t="s">
        <v>569</v>
      </c>
      <c r="K24" s="413" t="s">
        <v>570</v>
      </c>
      <c r="L24" s="502" t="s">
        <v>567</v>
      </c>
      <c r="M24" s="502"/>
      <c r="N24" s="5"/>
      <c r="O24" s="5"/>
      <c r="P24" s="5"/>
      <c r="Q24" s="5"/>
      <c r="T24" s="124"/>
      <c r="X24" s="222"/>
      <c r="AC24" s="110"/>
    </row>
    <row r="25" spans="1:45" s="409" customFormat="1" ht="30" customHeight="1" thickBot="1" x14ac:dyDescent="0.35">
      <c r="A25" s="405"/>
      <c r="B25" s="506" t="s">
        <v>565</v>
      </c>
      <c r="C25" s="507"/>
      <c r="D25" s="406"/>
      <c r="E25" s="407"/>
      <c r="F25" s="412">
        <f>SUM(F32:F181)</f>
        <v>0</v>
      </c>
      <c r="G25" s="406"/>
      <c r="H25" s="406"/>
      <c r="I25" s="433" t="str">
        <f>IF('Member Info'!O16="","N/A",IF('Member Info'!$AM$19&lt;=$T$1,(F25*'Member Info'!O19),"N/A"))</f>
        <v>N/A</v>
      </c>
      <c r="J25" s="412">
        <f>SUM(J32:J181)</f>
        <v>0</v>
      </c>
      <c r="K25" s="412">
        <f>SUM(K32:K181)</f>
        <v>0</v>
      </c>
      <c r="L25" s="404" t="str">
        <f>IF('Member Info'!O16="","",IF('Member Info'!$AM$19&lt;=$T$1,"Total Includes Employer levy",""))</f>
        <v/>
      </c>
      <c r="M25" s="412">
        <f>SUM(I25:K25)</f>
        <v>0</v>
      </c>
      <c r="N25" s="408"/>
      <c r="O25" s="408"/>
      <c r="P25" s="408"/>
      <c r="Q25" s="408"/>
      <c r="U25" s="410"/>
      <c r="V25" s="410"/>
      <c r="W25" s="410"/>
      <c r="X25" s="410"/>
      <c r="Y25" s="411"/>
      <c r="Z25" s="411"/>
      <c r="AA25" s="411"/>
      <c r="AB25" s="411"/>
      <c r="AC25" s="411"/>
    </row>
    <row r="26" spans="1:45" ht="15" customHeight="1" x14ac:dyDescent="0.25">
      <c r="A26" s="12"/>
      <c r="B26" s="481" t="s">
        <v>10</v>
      </c>
      <c r="C26" s="481"/>
      <c r="D26" s="481"/>
      <c r="E26" s="481"/>
      <c r="F26" s="481"/>
      <c r="G26" s="481"/>
      <c r="H26" s="481"/>
      <c r="I26" s="481"/>
      <c r="J26" s="481"/>
      <c r="K26" s="481"/>
      <c r="L26" s="481"/>
      <c r="M26" s="481"/>
      <c r="N26" s="5"/>
      <c r="O26" s="5"/>
      <c r="P26" s="5"/>
      <c r="Q26" s="5"/>
      <c r="T26" s="124"/>
      <c r="X26" s="222"/>
      <c r="AC26" s="110"/>
    </row>
    <row r="27" spans="1:45" ht="15.75" customHeight="1" x14ac:dyDescent="0.25">
      <c r="A27" s="12"/>
      <c r="B27" s="481"/>
      <c r="C27" s="481"/>
      <c r="D27" s="481"/>
      <c r="E27" s="481"/>
      <c r="F27" s="481"/>
      <c r="G27" s="481"/>
      <c r="H27" s="481"/>
      <c r="I27" s="481"/>
      <c r="J27" s="481"/>
      <c r="K27" s="481"/>
      <c r="L27" s="481"/>
      <c r="M27" s="481"/>
      <c r="N27" s="5"/>
      <c r="O27" s="5"/>
      <c r="P27" s="5"/>
      <c r="Q27" s="5"/>
      <c r="T27" s="124"/>
      <c r="X27" s="222"/>
      <c r="AC27" s="110"/>
    </row>
    <row r="28" spans="1:45" ht="15" customHeight="1" x14ac:dyDescent="0.25">
      <c r="A28" s="12"/>
      <c r="B28" s="481"/>
      <c r="C28" s="481"/>
      <c r="D28" s="481"/>
      <c r="E28" s="481"/>
      <c r="F28" s="481"/>
      <c r="G28" s="481"/>
      <c r="H28" s="481"/>
      <c r="I28" s="481"/>
      <c r="J28" s="481"/>
      <c r="K28" s="481"/>
      <c r="L28" s="481"/>
      <c r="M28" s="481"/>
      <c r="N28" s="12"/>
      <c r="O28" s="12"/>
      <c r="P28" s="12"/>
      <c r="Q28" s="12"/>
      <c r="T28" s="124"/>
      <c r="X28" s="222"/>
      <c r="AC28" s="110"/>
    </row>
    <row r="29" spans="1:45" ht="21" x14ac:dyDescent="0.35">
      <c r="A29" s="4"/>
      <c r="B29" s="549" t="s">
        <v>540</v>
      </c>
      <c r="C29" s="549"/>
      <c r="D29" s="549"/>
      <c r="E29" s="549"/>
      <c r="F29" s="549"/>
      <c r="G29" s="549"/>
      <c r="H29" s="549"/>
      <c r="I29" s="549"/>
      <c r="J29" s="549"/>
      <c r="K29" s="549"/>
      <c r="L29" s="549"/>
      <c r="M29" s="549"/>
      <c r="N29" s="5"/>
      <c r="O29" s="5"/>
      <c r="P29" s="5"/>
      <c r="Q29" s="5"/>
      <c r="T29" s="124"/>
      <c r="X29" s="222"/>
      <c r="AC29" s="110"/>
    </row>
    <row r="30" spans="1:45" x14ac:dyDescent="0.25">
      <c r="A30" s="4"/>
      <c r="B30" s="5"/>
      <c r="C30" s="5"/>
      <c r="D30" s="5"/>
      <c r="E30" s="20"/>
      <c r="F30" s="20"/>
      <c r="G30" s="21"/>
      <c r="H30" s="21"/>
      <c r="I30" s="21"/>
      <c r="J30" s="20"/>
      <c r="K30" s="20"/>
      <c r="L30" s="425"/>
      <c r="M30" s="5"/>
      <c r="N30" s="5"/>
      <c r="O30" s="5"/>
      <c r="P30" s="5"/>
      <c r="Q30" s="5"/>
      <c r="T30" s="124"/>
      <c r="X30" s="222"/>
      <c r="AC30" s="110"/>
    </row>
    <row r="31" spans="1:45" ht="93" customHeight="1" x14ac:dyDescent="0.25">
      <c r="A31" s="4"/>
      <c r="B31" s="547" t="s">
        <v>11</v>
      </c>
      <c r="C31" s="548"/>
      <c r="D31" s="38" t="s">
        <v>28</v>
      </c>
      <c r="E31" s="27" t="s">
        <v>12</v>
      </c>
      <c r="F31" s="27" t="s">
        <v>13</v>
      </c>
      <c r="G31" s="28" t="s">
        <v>445</v>
      </c>
      <c r="H31" s="28" t="s">
        <v>596</v>
      </c>
      <c r="I31" s="28" t="s">
        <v>597</v>
      </c>
      <c r="J31" s="27" t="s">
        <v>600</v>
      </c>
      <c r="K31" s="27" t="s">
        <v>16</v>
      </c>
      <c r="L31" s="79" t="s">
        <v>637</v>
      </c>
      <c r="M31" s="79" t="s">
        <v>525</v>
      </c>
      <c r="N31" s="5"/>
      <c r="O31" s="339" t="s">
        <v>572</v>
      </c>
      <c r="P31" s="91" t="s">
        <v>411</v>
      </c>
      <c r="Q31" s="91" t="s">
        <v>411</v>
      </c>
      <c r="R31" s="92" t="s">
        <v>412</v>
      </c>
      <c r="S31" s="93"/>
      <c r="T31" s="92" t="s">
        <v>413</v>
      </c>
      <c r="U31" s="225"/>
      <c r="V31" s="226" t="s">
        <v>458</v>
      </c>
      <c r="W31" s="226" t="s">
        <v>459</v>
      </c>
      <c r="X31" s="226" t="s">
        <v>460</v>
      </c>
      <c r="Y31" s="234" t="s">
        <v>486</v>
      </c>
      <c r="Z31" s="234" t="s">
        <v>487</v>
      </c>
      <c r="AA31" s="234" t="s">
        <v>489</v>
      </c>
      <c r="AB31" s="234" t="s">
        <v>493</v>
      </c>
      <c r="AC31" s="234" t="s">
        <v>522</v>
      </c>
      <c r="AD31" s="239" t="s">
        <v>498</v>
      </c>
      <c r="AE31" s="239" t="s">
        <v>490</v>
      </c>
      <c r="AF31" s="239" t="s">
        <v>523</v>
      </c>
      <c r="AG31" s="124" t="s">
        <v>524</v>
      </c>
      <c r="AI31" s="239" t="s">
        <v>527</v>
      </c>
      <c r="AJ31" s="239" t="s">
        <v>528</v>
      </c>
      <c r="AK31" s="239" t="s">
        <v>542</v>
      </c>
      <c r="AL31" s="239" t="s">
        <v>568</v>
      </c>
      <c r="AM31" s="239" t="s">
        <v>585</v>
      </c>
      <c r="AN31" s="239" t="s">
        <v>575</v>
      </c>
      <c r="AO31" s="239" t="s">
        <v>576</v>
      </c>
      <c r="AP31" s="239" t="s">
        <v>586</v>
      </c>
      <c r="AQ31" s="239" t="s">
        <v>595</v>
      </c>
      <c r="AR31" s="239" t="s">
        <v>598</v>
      </c>
      <c r="AS31" s="239" t="s">
        <v>599</v>
      </c>
    </row>
    <row r="32" spans="1:45" x14ac:dyDescent="0.25">
      <c r="A32" s="4">
        <v>1</v>
      </c>
      <c r="B32" s="164">
        <f>'Member Info'!D29</f>
        <v>0</v>
      </c>
      <c r="C32" s="164">
        <f>'Member Info'!E29</f>
        <v>0</v>
      </c>
      <c r="D32" s="164" t="str">
        <f>'Member Info'!G29</f>
        <v/>
      </c>
      <c r="E32" s="165">
        <f>'Member Info'!B29</f>
        <v>0</v>
      </c>
      <c r="F32" s="242"/>
      <c r="G32" s="166" t="str">
        <f>IF(E32=0,"",('Member Info'!K29+'Member Info'!L29))</f>
        <v/>
      </c>
      <c r="H32" s="419"/>
      <c r="I32" s="419"/>
      <c r="J32" s="26"/>
      <c r="K32" s="26"/>
      <c r="L32" s="384" t="str">
        <f>IF(E32=0,"",IF('Member Info'!F29&gt;$U$1,CONCATENATE("Joined with practice on ", TEXT('Member Info'!F29, "DD/MM/YYYY")),IF('Member Info'!N29&lt;&gt;"",IF('Member Info'!N29&lt;$T$1,CONCATENATE("Left Scheme on ", TEXT('Member Info'!N29, "DD/MM/YYYY")),IF(OR(G32="",G32=0),"Error Detected, No rate entered",IF(E32=0,"",IF(F32="","Error Detected, No Pensionable pay",IF(AS32=1,"No Part Time Status Entered",IF(AR32=1,"No Part Time Hours Entered",IF(ISERROR(AD32)," Unknown Values entered.",IF(V32+W32&lt;1,"Acceptable",IF(T32+U32=200, "No Contributions Entered", IF(M32="","Error Detected, Choose reason&gt;",IF(Z32="1",IF(V32=1,"Please Enter Deemed Pensionable Pay","Add Any Relevant Details Above"),"Please Give Details Above"))))))))))),IF(OR(G32="",G32=0),"Error Detected, No rate entered",IF(E32=0,"",IF(F32="","Error Detected, No Pensionable pay",IF(AS32=1,"No Part Time Status Entered",IF(AR32=1,"No Part Time Hours Entered",IF(ISERROR(AD32)," Unknown Values entered.",IF(V32+W32&lt;1,"Acceptable",IF(T32+U32=200, "No Contributions Entered", IF(M32="","Error Detected, Choose reason&gt;",IF(Z32="1",IF(V32=1,"Please Enter Deemed Pensionable Pay","Add relevant Details Above"),"Please give details Above")))))))))))))</f>
        <v/>
      </c>
      <c r="M32" s="260"/>
      <c r="N32" s="91"/>
      <c r="O32" s="91" t="str">
        <f>IF(E32=0,"",IF(ISERROR((F32+J32+K32)),0,IF((F32+J32+K32)&lt;1,0,1)))</f>
        <v/>
      </c>
      <c r="P32" s="94">
        <f>J32</f>
        <v>0</v>
      </c>
      <c r="Q32" s="94">
        <f>K32</f>
        <v>0</v>
      </c>
      <c r="R32" s="218">
        <f>(ROUND((F32/100*'Member Info'!$W$2), 2))</f>
        <v>0</v>
      </c>
      <c r="S32" s="218" t="e">
        <f>ROUND((F32/100*G32),2)</f>
        <v>#VALUE!</v>
      </c>
      <c r="T32" s="218" t="str">
        <f>IF(E32=0,"",(100-(P32/R32*100)))</f>
        <v/>
      </c>
      <c r="U32" s="227" t="str">
        <f>IF(E32=0,"",(100-(Q32/S32*100)))</f>
        <v/>
      </c>
      <c r="V32" s="228" t="str">
        <f>IF(E32=0,"",IF(T32&gt;$T$16,1,IF(T32&lt;-$T$16,1,0)))</f>
        <v/>
      </c>
      <c r="W32" s="228" t="str">
        <f>IF(E32=0,"",IF(G32=0,1,IF(U32&gt;$T$16,1,IF(U32&lt;-$T$16,1,0))))</f>
        <v/>
      </c>
      <c r="X32" s="222">
        <f>IF(E32=0,0,IF(F32="",1,0))</f>
        <v>0</v>
      </c>
      <c r="Y32" s="110">
        <f>IF(E32=0,0,IF(M32="",0,1))</f>
        <v>0</v>
      </c>
      <c r="Z32" s="235" t="str">
        <f>IF(M32="SMP/Occupational Maternity","1",IF(M32="SSP/Occupational Sick pay","1",""))</f>
        <v/>
      </c>
      <c r="AA32" s="240" t="b">
        <f>IF(OR(AN32=TRUE,AO32=TRUE),TRUE,FALSE)</f>
        <v>0</v>
      </c>
      <c r="AB32" s="235">
        <f>IF(OR(M32="left scheme/Employment",AC32=""), 1,0)</f>
        <v>0</v>
      </c>
      <c r="AC32" s="235">
        <f>IF('Member Info'!N29="",1,"")</f>
        <v>1</v>
      </c>
      <c r="AD32" s="243" t="e">
        <f>(T32+U32)</f>
        <v>#VALUE!</v>
      </c>
      <c r="AE32" s="130" t="str">
        <f t="shared" ref="AE32:AE95" si="0">IF(AP32=1,"",IF(Y32=1,"",IF(AG32=1,"",IF(E32=0,"",IF(AB32=1,"",IF(L32="acceptable","",IF(T32+U32="0","",T32+U32)))))))</f>
        <v/>
      </c>
      <c r="AF32" s="124">
        <f>SUM(AB32+AC32)</f>
        <v>1</v>
      </c>
      <c r="AG32" s="124" t="str">
        <f>IF('Member Info'!N29&lt;&gt;"",IF(AND('Member Info'!N29&lt;=$U$1,'Member Info'!N29&gt;=$T$1),1,0),"")</f>
        <v/>
      </c>
      <c r="AI32" s="124" t="b">
        <f>OR(M32="SMP/Occupational Maternity",M32="SSP/Occupational Sick pay")</f>
        <v>0</v>
      </c>
      <c r="AJ32" s="124">
        <f>IF(AI32=TRUE,1,0)</f>
        <v>0</v>
      </c>
      <c r="AL32" s="124">
        <f>IF(L32="Please Enter Deemed Pensionable Pay",1,0)</f>
        <v>0</v>
      </c>
      <c r="AM32" s="124">
        <f>IF('Member Info'!F29&gt;$T$1,1,0)</f>
        <v>0</v>
      </c>
      <c r="AN32" s="124" t="b">
        <f>IF(ISERROR(T32),ERROR.TYPE(#REF!)=ERROR.TYPE(T32),FALSE)</f>
        <v>0</v>
      </c>
      <c r="AO32" s="124" t="b">
        <f>IF(ISERROR(U32),ERROR.TYPE(#REF!)=ERROR.TYPE(U32),FALSE)</f>
        <v>0</v>
      </c>
      <c r="AP32" s="124">
        <f>IF('Member Info'!F29&gt;'GP1 April 25'!$U$1,1,0)</f>
        <v>0</v>
      </c>
      <c r="AQ32" s="124">
        <f>IF(H32="Part Time",1,0)</f>
        <v>0</v>
      </c>
      <c r="AR32" s="124">
        <f>IF(AND(AQ32=1,I32=""),1,0)</f>
        <v>0</v>
      </c>
      <c r="AS32" s="124">
        <f>IF(OR(H32=0,H32=""),1,0)</f>
        <v>1</v>
      </c>
    </row>
    <row r="33" spans="1:45" x14ac:dyDescent="0.25">
      <c r="A33" s="4">
        <v>2</v>
      </c>
      <c r="B33" s="164">
        <f>'Member Info'!D30</f>
        <v>0</v>
      </c>
      <c r="C33" s="164">
        <f>'Member Info'!E30</f>
        <v>0</v>
      </c>
      <c r="D33" s="164" t="str">
        <f>'Member Info'!G30</f>
        <v/>
      </c>
      <c r="E33" s="165">
        <f>'Member Info'!B30</f>
        <v>0</v>
      </c>
      <c r="F33" s="242"/>
      <c r="G33" s="166" t="str">
        <f>IF(E33=0,"",('Member Info'!K30+'Member Info'!L30))</f>
        <v/>
      </c>
      <c r="H33" s="419"/>
      <c r="I33" s="419"/>
      <c r="J33" s="26"/>
      <c r="K33" s="26"/>
      <c r="L33" s="384" t="str">
        <f>IF(E33=0,"",IF('Member Info'!F30&gt;$U$1,CONCATENATE("Joined with practice on ", TEXT('Member Info'!F30, "DD/MM/YYYY")),IF('Member Info'!N30&lt;&gt;"",IF('Member Info'!N30&lt;$T$1,CONCATENATE("Left Scheme on ", TEXT('Member Info'!N30, "DD/MM/YYYY")),IF(OR(G33="",G33=0),"Error Detected, No rate entered",IF(E33=0,"",IF(F33="","Error Detected, No Pensionable pay",IF(AS33=1,"No Part Time Status Entered",IF(AR33=1,"No Part Time Hours Entered",IF(ISERROR(AD33)," Unknown Values entered.",IF(V33+W33&lt;1,"Acceptable",IF(T33+U33=200, "No Contributions Entered", IF(M33="","Error Detected, Choose reason&gt;",IF(Z33="1",IF(V33=1,"Please Enter Deemed Pensionable Pay","Add Any Relevant Details Above"),"Please Give Details Above"))))))))))),IF(OR(G33="",G33=0),"Error Detected, No rate entered",IF(E33=0,"",IF(F33="","Error Detected, No Pensionable pay",IF(AS33=1,"No Part Time Status Entered",IF(AR33=1,"No Part Time Hours Entered",IF(ISERROR(AD33)," Unknown Values entered.",IF(V33+W33&lt;1,"Acceptable",IF(T33+U33=200, "No Contributions Entered", IF(M33="","Error Detected, Choose reason&gt;",IF(Z33="1",IF(V33=1,"Please Enter Deemed Pensionable Pay","Add relevant Details Above"),"Please give details Above")))))))))))))</f>
        <v/>
      </c>
      <c r="M33" s="260"/>
      <c r="N33" s="91"/>
      <c r="O33" s="91" t="str">
        <f t="shared" ref="O33:O96" si="1">IF(E33=0,"",IF(ISERROR((F33+J33+K33)),0,IF((F33+J33+K33)&lt;1,0,1)))</f>
        <v/>
      </c>
      <c r="P33" s="94">
        <f t="shared" ref="P33:Q96" si="2">J33</f>
        <v>0</v>
      </c>
      <c r="Q33" s="94">
        <f t="shared" si="2"/>
        <v>0</v>
      </c>
      <c r="R33" s="218">
        <f>(ROUND((F33/100*'Member Info'!$W$2), 2))</f>
        <v>0</v>
      </c>
      <c r="S33" s="218" t="e">
        <f t="shared" ref="S33:S96" si="3">ROUND((F33/100*G33),2)</f>
        <v>#VALUE!</v>
      </c>
      <c r="T33" s="218" t="str">
        <f t="shared" ref="T33:T96" si="4">IF(E33=0,"",(100-(P33/R33*100)))</f>
        <v/>
      </c>
      <c r="U33" s="227" t="str">
        <f t="shared" ref="U33:U96" si="5">IF(E33=0,"",(100-(Q33/S33*100)))</f>
        <v/>
      </c>
      <c r="V33" s="228" t="str">
        <f t="shared" ref="V33:V96" si="6">IF(E33=0,"",IF(T33&gt;$T$16,1,IF(T33&lt;-$T$16,1,0)))</f>
        <v/>
      </c>
      <c r="W33" s="228" t="str">
        <f t="shared" ref="W33:W96" si="7">IF(E33=0,"",IF(G33=0,1,IF(U33&gt;$T$16,1,IF(U33&lt;-$T$16,1,0))))</f>
        <v/>
      </c>
      <c r="X33" s="222">
        <f t="shared" ref="X33:X96" si="8">IF(E33=0,0,IF(F33="",1,0))</f>
        <v>0</v>
      </c>
      <c r="Y33" s="110">
        <f t="shared" ref="Y33:Y96" si="9">IF(E33=0,0,IF(M33="",0,1))</f>
        <v>0</v>
      </c>
      <c r="Z33" s="235" t="str">
        <f t="shared" ref="Z33:Z96" si="10">IF(M33="SMP/Occupational Maternity","1",IF(M33="SSP/Occupational Sick pay","1",""))</f>
        <v/>
      </c>
      <c r="AA33" s="240" t="b">
        <f t="shared" ref="AA33:AA96" si="11">IF(OR(AN33=TRUE,AO33=TRUE),TRUE,FALSE)</f>
        <v>0</v>
      </c>
      <c r="AB33" s="235">
        <f t="shared" ref="AB33:AB96" si="12">IF(OR(M33="left scheme/Employment",AC33=""), 1,0)</f>
        <v>0</v>
      </c>
      <c r="AC33" s="235">
        <f>IF('Member Info'!N30="",1,"")</f>
        <v>1</v>
      </c>
      <c r="AD33" s="243" t="e">
        <f t="shared" ref="AD33:AD96" si="13">(T33+U33)</f>
        <v>#VALUE!</v>
      </c>
      <c r="AE33" s="130" t="str">
        <f t="shared" si="0"/>
        <v/>
      </c>
      <c r="AF33" s="124">
        <f t="shared" ref="AF33:AF96" si="14">SUM(AB33+AC33)</f>
        <v>1</v>
      </c>
      <c r="AG33" s="124" t="str">
        <f>IF('Member Info'!N30&lt;&gt;"",IF(AND('Member Info'!N30&lt;=$U$1,'Member Info'!N30&gt;=$T$1),1,0),"")</f>
        <v/>
      </c>
      <c r="AI33" s="124" t="b">
        <f t="shared" ref="AI33:AI96" si="15">OR(M33="SMP/Occupational Maternity",M33="SSP/Occupational Sick pay")</f>
        <v>0</v>
      </c>
      <c r="AJ33" s="124">
        <f t="shared" ref="AJ33:AJ96" si="16">IF(AI33=TRUE,1,0)</f>
        <v>0</v>
      </c>
      <c r="AL33" s="124">
        <f t="shared" ref="AL33:AL96" si="17">IF(L33="Please Enter Deemed Pensionable Pay",1,0)</f>
        <v>0</v>
      </c>
      <c r="AM33" s="124">
        <f>IF('Member Info'!F30&gt;$T$1,1,0)</f>
        <v>0</v>
      </c>
      <c r="AN33" s="124" t="b">
        <f>IF(ISERROR(T33),ERROR.TYPE(#REF!)=ERROR.TYPE(T33),FALSE)</f>
        <v>0</v>
      </c>
      <c r="AO33" s="124" t="b">
        <f>IF(ISERROR(U33),ERROR.TYPE(#REF!)=ERROR.TYPE(U33),FALSE)</f>
        <v>0</v>
      </c>
      <c r="AP33" s="124">
        <f>IF('Member Info'!F30&gt;'GP1 April 25'!$U$1,1,0)</f>
        <v>0</v>
      </c>
      <c r="AQ33" s="124">
        <f t="shared" ref="AQ33:AQ96" si="18">IF(H33="Part Time",1,0)</f>
        <v>0</v>
      </c>
      <c r="AR33" s="124">
        <f t="shared" ref="AR33:AR96" si="19">IF(AND(AQ33=1,I33=""),1,0)</f>
        <v>0</v>
      </c>
      <c r="AS33" s="124">
        <f t="shared" ref="AS33:AS96" si="20">IF(OR(H33=0,H33=""),1,0)</f>
        <v>1</v>
      </c>
    </row>
    <row r="34" spans="1:45" x14ac:dyDescent="0.25">
      <c r="A34" s="4">
        <v>3</v>
      </c>
      <c r="B34" s="164">
        <f>'Member Info'!D31</f>
        <v>0</v>
      </c>
      <c r="C34" s="164">
        <f>'Member Info'!E31</f>
        <v>0</v>
      </c>
      <c r="D34" s="164" t="str">
        <f>'Member Info'!G31</f>
        <v/>
      </c>
      <c r="E34" s="165">
        <f>'Member Info'!B31</f>
        <v>0</v>
      </c>
      <c r="F34" s="242"/>
      <c r="G34" s="166" t="str">
        <f>IF(E34=0,"",('Member Info'!K31+'Member Info'!L31))</f>
        <v/>
      </c>
      <c r="H34" s="419"/>
      <c r="I34" s="419"/>
      <c r="J34" s="26"/>
      <c r="K34" s="26"/>
      <c r="L34" s="384" t="str">
        <f>IF(E34=0,"",IF('Member Info'!F31&gt;$U$1,CONCATENATE("Joined with practice on ", TEXT('Member Info'!F31, "DD/MM/YYYY")),IF('Member Info'!N31&lt;&gt;"",IF('Member Info'!N31&lt;$T$1,CONCATENATE("Left Scheme on ", TEXT('Member Info'!N31, "DD/MM/YYYY")),IF(OR(G34="",G34=0),"Error Detected, No rate entered",IF(E34=0,"",IF(F34="","Error Detected, No Pensionable pay",IF(AS34=1,"No Part Time Status Entered",IF(AR34=1,"No Part Time Hours Entered",IF(ISERROR(AD34)," Unknown Values entered.",IF(V34+W34&lt;1,"Acceptable",IF(T34+U34=200, "No Contributions Entered", IF(M34="","Error Detected, Choose reason&gt;",IF(Z34="1",IF(V34=1,"Please Enter Deemed Pensionable Pay","Add Any Relevant Details Above"),"Please Give Details Above"))))))))))),IF(OR(G34="",G34=0),"Error Detected, No rate entered",IF(E34=0,"",IF(F34="","Error Detected, No Pensionable pay",IF(AS34=1,"No Part Time Status Entered",IF(AR34=1,"No Part Time Hours Entered",IF(ISERROR(AD34)," Unknown Values entered.",IF(V34+W34&lt;1,"Acceptable",IF(T34+U34=200, "No Contributions Entered", IF(M34="","Error Detected, Choose reason&gt;",IF(Z34="1",IF(V34=1,"Please Enter Deemed Pensionable Pay","Add relevant Details Above"),"Please give details Above")))))))))))))</f>
        <v/>
      </c>
      <c r="M34" s="260"/>
      <c r="N34" s="91"/>
      <c r="O34" s="91" t="str">
        <f>IF(E34=0,"",IF(ISERROR((F34+J34+K34)),0,IF((F34+J34+K34)&lt;1,0,1)))</f>
        <v/>
      </c>
      <c r="P34" s="94">
        <f>J34</f>
        <v>0</v>
      </c>
      <c r="Q34" s="94">
        <f t="shared" si="2"/>
        <v>0</v>
      </c>
      <c r="R34" s="218">
        <f>(ROUND((F34/100*'Member Info'!$W$2), 2))</f>
        <v>0</v>
      </c>
      <c r="S34" s="218" t="e">
        <f t="shared" si="3"/>
        <v>#VALUE!</v>
      </c>
      <c r="T34" s="218" t="str">
        <f t="shared" si="4"/>
        <v/>
      </c>
      <c r="U34" s="227" t="str">
        <f t="shared" si="5"/>
        <v/>
      </c>
      <c r="V34" s="228" t="str">
        <f t="shared" si="6"/>
        <v/>
      </c>
      <c r="W34" s="228" t="str">
        <f t="shared" si="7"/>
        <v/>
      </c>
      <c r="X34" s="222">
        <f t="shared" si="8"/>
        <v>0</v>
      </c>
      <c r="Y34" s="110">
        <f t="shared" si="9"/>
        <v>0</v>
      </c>
      <c r="Z34" s="235" t="str">
        <f t="shared" si="10"/>
        <v/>
      </c>
      <c r="AA34" s="240" t="b">
        <f t="shared" si="11"/>
        <v>0</v>
      </c>
      <c r="AB34" s="235">
        <f t="shared" si="12"/>
        <v>0</v>
      </c>
      <c r="AC34" s="235">
        <f>IF('Member Info'!N31="",1,"")</f>
        <v>1</v>
      </c>
      <c r="AD34" s="243" t="e">
        <f t="shared" si="13"/>
        <v>#VALUE!</v>
      </c>
      <c r="AE34" s="130" t="str">
        <f t="shared" si="0"/>
        <v/>
      </c>
      <c r="AF34" s="124">
        <f t="shared" si="14"/>
        <v>1</v>
      </c>
      <c r="AG34" s="124" t="str">
        <f>IF('Member Info'!N31&lt;&gt;"",IF(AND('Member Info'!N31&lt;=$U$1,'Member Info'!N31&gt;=$T$1),1,0),"")</f>
        <v/>
      </c>
      <c r="AI34" s="124" t="b">
        <f t="shared" si="15"/>
        <v>0</v>
      </c>
      <c r="AJ34" s="124">
        <f t="shared" si="16"/>
        <v>0</v>
      </c>
      <c r="AL34" s="124">
        <f t="shared" si="17"/>
        <v>0</v>
      </c>
      <c r="AM34" s="124">
        <f>IF('Member Info'!F31&gt;$T$1,1,0)</f>
        <v>0</v>
      </c>
      <c r="AN34" s="124" t="b">
        <f>IF(ISERROR(T34),ERROR.TYPE(#REF!)=ERROR.TYPE(T34),FALSE)</f>
        <v>0</v>
      </c>
      <c r="AO34" s="124" t="b">
        <f>IF(ISERROR(U34),ERROR.TYPE(#REF!)=ERROR.TYPE(U34),FALSE)</f>
        <v>0</v>
      </c>
      <c r="AP34" s="124">
        <f>IF('Member Info'!F31&gt;'GP1 April 25'!$U$1,1,0)</f>
        <v>0</v>
      </c>
      <c r="AQ34" s="124">
        <f t="shared" si="18"/>
        <v>0</v>
      </c>
      <c r="AR34" s="124">
        <f t="shared" si="19"/>
        <v>0</v>
      </c>
      <c r="AS34" s="124">
        <f t="shared" si="20"/>
        <v>1</v>
      </c>
    </row>
    <row r="35" spans="1:45" x14ac:dyDescent="0.25">
      <c r="A35" s="4">
        <v>4</v>
      </c>
      <c r="B35" s="164">
        <f>'Member Info'!D32</f>
        <v>0</v>
      </c>
      <c r="C35" s="164">
        <f>'Member Info'!E32</f>
        <v>0</v>
      </c>
      <c r="D35" s="164" t="str">
        <f>'Member Info'!G32</f>
        <v/>
      </c>
      <c r="E35" s="165">
        <f>'Member Info'!B32</f>
        <v>0</v>
      </c>
      <c r="F35" s="242"/>
      <c r="G35" s="166" t="str">
        <f>IF(E35=0,"",('Member Info'!K32+'Member Info'!L32))</f>
        <v/>
      </c>
      <c r="H35" s="419"/>
      <c r="I35" s="419"/>
      <c r="J35" s="26"/>
      <c r="K35" s="26"/>
      <c r="L35" s="384" t="str">
        <f>IF(E35=0,"",IF('Member Info'!F32&gt;$U$1,CONCATENATE("Joined with practice on ", TEXT('Member Info'!F32, "DD/MM/YYYY")),IF('Member Info'!N32&lt;&gt;"",IF('Member Info'!N32&lt;$T$1,CONCATENATE("Left Scheme on ", TEXT('Member Info'!N32, "DD/MM/YYYY")),IF(OR(G35="",G35=0),"Error Detected, No rate entered",IF(E35=0,"",IF(F35="","Error Detected, No Pensionable pay",IF(AS35=1,"No Part Time Status Entered",IF(AR35=1,"No Part Time Hours Entered",IF(ISERROR(AD35)," Unknown Values entered.",IF(V35+W35&lt;1,"Acceptable",IF(T35+U35=200, "No Contributions Entered", IF(M35="","Error Detected, Choose reason&gt;",IF(Z35="1",IF(V35=1,"Please Enter Deemed Pensionable Pay","Add Any Relevant Details Above"),"Please Give Details Above"))))))))))),IF(OR(G35="",G35=0),"Error Detected, No rate entered",IF(E35=0,"",IF(F35="","Error Detected, No Pensionable pay",IF(AS35=1,"No Part Time Status Entered",IF(AR35=1,"No Part Time Hours Entered",IF(ISERROR(AD35)," Unknown Values entered.",IF(V35+W35&lt;1,"Acceptable",IF(T35+U35=200, "No Contributions Entered", IF(M35="","Error Detected, Choose reason&gt;",IF(Z35="1",IF(V35=1,"Please Enter Deemed Pensionable Pay","Add relevant Details Above"),"Please give details Above")))))))))))))</f>
        <v/>
      </c>
      <c r="M35" s="260"/>
      <c r="N35" s="91"/>
      <c r="O35" s="91" t="str">
        <f t="shared" si="1"/>
        <v/>
      </c>
      <c r="P35" s="94">
        <f t="shared" si="2"/>
        <v>0</v>
      </c>
      <c r="Q35" s="94">
        <f t="shared" si="2"/>
        <v>0</v>
      </c>
      <c r="R35" s="218">
        <f>(ROUND((F35/100*'Member Info'!$W$2), 2))</f>
        <v>0</v>
      </c>
      <c r="S35" s="218" t="e">
        <f t="shared" si="3"/>
        <v>#VALUE!</v>
      </c>
      <c r="T35" s="218" t="str">
        <f t="shared" si="4"/>
        <v/>
      </c>
      <c r="U35" s="227" t="str">
        <f t="shared" si="5"/>
        <v/>
      </c>
      <c r="V35" s="228" t="str">
        <f t="shared" si="6"/>
        <v/>
      </c>
      <c r="W35" s="228" t="str">
        <f t="shared" si="7"/>
        <v/>
      </c>
      <c r="X35" s="222">
        <f t="shared" si="8"/>
        <v>0</v>
      </c>
      <c r="Y35" s="110">
        <f t="shared" si="9"/>
        <v>0</v>
      </c>
      <c r="Z35" s="235" t="str">
        <f t="shared" si="10"/>
        <v/>
      </c>
      <c r="AA35" s="240" t="b">
        <f t="shared" si="11"/>
        <v>0</v>
      </c>
      <c r="AB35" s="235">
        <f t="shared" si="12"/>
        <v>0</v>
      </c>
      <c r="AC35" s="235">
        <f>IF('Member Info'!N32="",1,"")</f>
        <v>1</v>
      </c>
      <c r="AD35" s="243" t="e">
        <f t="shared" si="13"/>
        <v>#VALUE!</v>
      </c>
      <c r="AE35" s="130" t="str">
        <f t="shared" si="0"/>
        <v/>
      </c>
      <c r="AF35" s="124">
        <f t="shared" si="14"/>
        <v>1</v>
      </c>
      <c r="AG35" s="124" t="str">
        <f>IF('Member Info'!N32&lt;&gt;"",IF(AND('Member Info'!N32&lt;=$U$1,'Member Info'!N32&gt;=$T$1),1,0),"")</f>
        <v/>
      </c>
      <c r="AI35" s="124" t="b">
        <f t="shared" si="15"/>
        <v>0</v>
      </c>
      <c r="AJ35" s="124">
        <f t="shared" si="16"/>
        <v>0</v>
      </c>
      <c r="AL35" s="124">
        <f t="shared" si="17"/>
        <v>0</v>
      </c>
      <c r="AM35" s="124">
        <f>IF('Member Info'!F32&gt;$T$1,1,0)</f>
        <v>0</v>
      </c>
      <c r="AN35" s="124" t="b">
        <f>IF(ISERROR(T35),ERROR.TYPE(#REF!)=ERROR.TYPE(T35),FALSE)</f>
        <v>0</v>
      </c>
      <c r="AO35" s="124" t="b">
        <f>IF(ISERROR(U35),ERROR.TYPE(#REF!)=ERROR.TYPE(U35),FALSE)</f>
        <v>0</v>
      </c>
      <c r="AP35" s="124">
        <f>IF('Member Info'!F32&gt;'GP1 April 25'!$U$1,1,0)</f>
        <v>0</v>
      </c>
      <c r="AQ35" s="124">
        <f t="shared" si="18"/>
        <v>0</v>
      </c>
      <c r="AR35" s="124">
        <f t="shared" si="19"/>
        <v>0</v>
      </c>
      <c r="AS35" s="124">
        <f t="shared" si="20"/>
        <v>1</v>
      </c>
    </row>
    <row r="36" spans="1:45" x14ac:dyDescent="0.25">
      <c r="A36" s="4">
        <v>5</v>
      </c>
      <c r="B36" s="164">
        <f>'Member Info'!D33</f>
        <v>0</v>
      </c>
      <c r="C36" s="164">
        <f>'Member Info'!E33</f>
        <v>0</v>
      </c>
      <c r="D36" s="164" t="str">
        <f>'Member Info'!G33</f>
        <v/>
      </c>
      <c r="E36" s="165">
        <f>'Member Info'!B33</f>
        <v>0</v>
      </c>
      <c r="F36" s="242"/>
      <c r="G36" s="166" t="str">
        <f>IF(E36=0,"",('Member Info'!K33+'Member Info'!L33))</f>
        <v/>
      </c>
      <c r="H36" s="419"/>
      <c r="I36" s="419"/>
      <c r="J36" s="26"/>
      <c r="K36" s="26"/>
      <c r="L36" s="384" t="str">
        <f>IF(E36=0,"",IF('Member Info'!F33&gt;$U$1,CONCATENATE("Joined with practice on ", TEXT('Member Info'!F33, "DD/MM/YYYY")),IF('Member Info'!N33&lt;&gt;"",IF('Member Info'!N33&lt;$T$1,CONCATENATE("Left Scheme on ", TEXT('Member Info'!N33, "DD/MM/YYYY")),IF(OR(G36="",G36=0),"Error Detected, No rate entered",IF(E36=0,"",IF(F36="","Error Detected, No Pensionable pay",IF(AS36=1,"No Part Time Status Entered",IF(AR36=1,"No Part Time Hours Entered",IF(ISERROR(AD36)," Unknown Values entered.",IF(V36+W36&lt;1,"Acceptable",IF(T36+U36=200, "No Contributions Entered", IF(M36="","Error Detected, Choose reason&gt;",IF(Z36="1",IF(V36=1,"Please Enter Deemed Pensionable Pay","Add Any Relevant Details Above"),"Please Give Details Above"))))))))))),IF(OR(G36="",G36=0),"Error Detected, No rate entered",IF(E36=0,"",IF(F36="","Error Detected, No Pensionable pay",IF(AS36=1,"No Part Time Status Entered",IF(AR36=1,"No Part Time Hours Entered",IF(ISERROR(AD36)," Unknown Values entered.",IF(V36+W36&lt;1,"Acceptable",IF(T36+U36=200, "No Contributions Entered", IF(M36="","Error Detected, Choose reason&gt;",IF(Z36="1",IF(V36=1,"Please Enter Deemed Pensionable Pay","Add relevant Details Above"),"Please give details Above")))))))))))))</f>
        <v/>
      </c>
      <c r="M36" s="260"/>
      <c r="N36" s="91"/>
      <c r="O36" s="91" t="str">
        <f>IF(E36=0,"",IF(ISERROR((F36+J36+K36)),0,IF((F36+J36+K36)&lt;1,0,1)))</f>
        <v/>
      </c>
      <c r="P36" s="94">
        <f>J36</f>
        <v>0</v>
      </c>
      <c r="Q36" s="94">
        <f t="shared" si="2"/>
        <v>0</v>
      </c>
      <c r="R36" s="218">
        <f>(ROUND((F36/100*'Member Info'!$W$2), 2))</f>
        <v>0</v>
      </c>
      <c r="S36" s="218" t="e">
        <f t="shared" si="3"/>
        <v>#VALUE!</v>
      </c>
      <c r="T36" s="218" t="str">
        <f t="shared" si="4"/>
        <v/>
      </c>
      <c r="U36" s="227" t="str">
        <f t="shared" si="5"/>
        <v/>
      </c>
      <c r="V36" s="228" t="str">
        <f t="shared" si="6"/>
        <v/>
      </c>
      <c r="W36" s="228" t="str">
        <f t="shared" si="7"/>
        <v/>
      </c>
      <c r="X36" s="222">
        <f t="shared" si="8"/>
        <v>0</v>
      </c>
      <c r="Y36" s="110">
        <f t="shared" si="9"/>
        <v>0</v>
      </c>
      <c r="Z36" s="235" t="str">
        <f t="shared" si="10"/>
        <v/>
      </c>
      <c r="AA36" s="240" t="b">
        <f t="shared" si="11"/>
        <v>0</v>
      </c>
      <c r="AB36" s="235">
        <f t="shared" si="12"/>
        <v>0</v>
      </c>
      <c r="AC36" s="235">
        <f>IF('Member Info'!N33="",1,"")</f>
        <v>1</v>
      </c>
      <c r="AD36" s="243" t="e">
        <f t="shared" si="13"/>
        <v>#VALUE!</v>
      </c>
      <c r="AE36" s="130" t="str">
        <f t="shared" si="0"/>
        <v/>
      </c>
      <c r="AF36" s="124">
        <f t="shared" si="14"/>
        <v>1</v>
      </c>
      <c r="AG36" s="124" t="str">
        <f>IF('Member Info'!N33&lt;&gt;"",IF(AND('Member Info'!N33&lt;=$U$1,'Member Info'!N33&gt;=$T$1),1,0),"")</f>
        <v/>
      </c>
      <c r="AI36" s="124" t="b">
        <f t="shared" si="15"/>
        <v>0</v>
      </c>
      <c r="AJ36" s="124">
        <f t="shared" si="16"/>
        <v>0</v>
      </c>
      <c r="AL36" s="124">
        <f t="shared" si="17"/>
        <v>0</v>
      </c>
      <c r="AM36" s="124">
        <f>IF('Member Info'!F33&gt;$T$1,1,0)</f>
        <v>0</v>
      </c>
      <c r="AN36" s="124" t="b">
        <f>IF(ISERROR(T36),ERROR.TYPE(#REF!)=ERROR.TYPE(T36),FALSE)</f>
        <v>0</v>
      </c>
      <c r="AO36" s="124" t="b">
        <f>IF(ISERROR(U36),ERROR.TYPE(#REF!)=ERROR.TYPE(U36),FALSE)</f>
        <v>0</v>
      </c>
      <c r="AP36" s="124">
        <f>IF('Member Info'!F33&gt;'GP1 April 25'!$U$1,1,0)</f>
        <v>0</v>
      </c>
      <c r="AQ36" s="124">
        <f t="shared" si="18"/>
        <v>0</v>
      </c>
      <c r="AR36" s="124">
        <f t="shared" si="19"/>
        <v>0</v>
      </c>
      <c r="AS36" s="124">
        <f t="shared" si="20"/>
        <v>1</v>
      </c>
    </row>
    <row r="37" spans="1:45" x14ac:dyDescent="0.25">
      <c r="A37" s="4">
        <v>6</v>
      </c>
      <c r="B37" s="164">
        <f>'Member Info'!D34</f>
        <v>0</v>
      </c>
      <c r="C37" s="164">
        <f>'Member Info'!E34</f>
        <v>0</v>
      </c>
      <c r="D37" s="164" t="str">
        <f>'Member Info'!G34</f>
        <v/>
      </c>
      <c r="E37" s="165">
        <f>'Member Info'!B34</f>
        <v>0</v>
      </c>
      <c r="F37" s="242"/>
      <c r="G37" s="166" t="str">
        <f>IF(E37=0,"",('Member Info'!K34+'Member Info'!L34))</f>
        <v/>
      </c>
      <c r="H37" s="419"/>
      <c r="I37" s="419"/>
      <c r="J37" s="26"/>
      <c r="K37" s="26"/>
      <c r="L37" s="384" t="str">
        <f>IF(E37=0,"",IF('Member Info'!F34&gt;$U$1,CONCATENATE("Joined with practice on ", TEXT('Member Info'!F34, "DD/MM/YYYY")),IF('Member Info'!N34&lt;&gt;"",IF('Member Info'!N34&lt;$T$1,CONCATENATE("Left Scheme on ", TEXT('Member Info'!N34, "DD/MM/YYYY")),IF(OR(G37="",G37=0),"Error Detected, No rate entered",IF(E37=0,"",IF(F37="","Error Detected, No Pensionable pay",IF(AS37=1,"No Part Time Status Entered",IF(AR37=1,"No Part Time Hours Entered",IF(ISERROR(AD37)," Unknown Values entered.",IF(V37+W37&lt;1,"Acceptable",IF(T37+U37=200, "No Contributions Entered", IF(M37="","Error Detected, Choose reason&gt;",IF(Z37="1",IF(V37=1,"Please Enter Deemed Pensionable Pay","Add Any Relevant Details Above"),"Please Give Details Above"))))))))))),IF(OR(G37="",G37=0),"Error Detected, No rate entered",IF(E37=0,"",IF(F37="","Error Detected, No Pensionable pay",IF(AS37=1,"No Part Time Status Entered",IF(AR37=1,"No Part Time Hours Entered",IF(ISERROR(AD37)," Unknown Values entered.",IF(V37+W37&lt;1,"Acceptable",IF(T37+U37=200, "No Contributions Entered", IF(M37="","Error Detected, Choose reason&gt;",IF(Z37="1",IF(V37=1,"Please Enter Deemed Pensionable Pay","Add relevant Details Above"),"Please give details Above")))))))))))))</f>
        <v/>
      </c>
      <c r="M37" s="260"/>
      <c r="N37" s="91"/>
      <c r="O37" s="91" t="str">
        <f t="shared" si="1"/>
        <v/>
      </c>
      <c r="P37" s="94">
        <f t="shared" si="2"/>
        <v>0</v>
      </c>
      <c r="Q37" s="94">
        <f t="shared" si="2"/>
        <v>0</v>
      </c>
      <c r="R37" s="218">
        <f>(ROUND((F37/100*'Member Info'!$W$2), 2))</f>
        <v>0</v>
      </c>
      <c r="S37" s="218" t="e">
        <f t="shared" si="3"/>
        <v>#VALUE!</v>
      </c>
      <c r="T37" s="218" t="str">
        <f t="shared" si="4"/>
        <v/>
      </c>
      <c r="U37" s="227" t="str">
        <f t="shared" si="5"/>
        <v/>
      </c>
      <c r="V37" s="228" t="str">
        <f t="shared" si="6"/>
        <v/>
      </c>
      <c r="W37" s="228" t="str">
        <f t="shared" si="7"/>
        <v/>
      </c>
      <c r="X37" s="222">
        <f t="shared" si="8"/>
        <v>0</v>
      </c>
      <c r="Y37" s="110">
        <f t="shared" si="9"/>
        <v>0</v>
      </c>
      <c r="Z37" s="235" t="str">
        <f t="shared" si="10"/>
        <v/>
      </c>
      <c r="AA37" s="240" t="b">
        <f t="shared" si="11"/>
        <v>0</v>
      </c>
      <c r="AB37" s="235">
        <f t="shared" si="12"/>
        <v>0</v>
      </c>
      <c r="AC37" s="235">
        <f>IF('Member Info'!N34="",1,"")</f>
        <v>1</v>
      </c>
      <c r="AD37" s="243" t="e">
        <f t="shared" si="13"/>
        <v>#VALUE!</v>
      </c>
      <c r="AE37" s="130" t="str">
        <f t="shared" si="0"/>
        <v/>
      </c>
      <c r="AF37" s="124">
        <f t="shared" si="14"/>
        <v>1</v>
      </c>
      <c r="AG37" s="124" t="str">
        <f>IF('Member Info'!N34&lt;&gt;"",IF(AND('Member Info'!N34&lt;=$U$1,'Member Info'!N34&gt;=$T$1),1,0),"")</f>
        <v/>
      </c>
      <c r="AI37" s="124" t="b">
        <f t="shared" si="15"/>
        <v>0</v>
      </c>
      <c r="AJ37" s="124">
        <f t="shared" si="16"/>
        <v>0</v>
      </c>
      <c r="AL37" s="124">
        <f t="shared" si="17"/>
        <v>0</v>
      </c>
      <c r="AM37" s="124">
        <f>IF('Member Info'!F34&gt;$T$1,1,0)</f>
        <v>0</v>
      </c>
      <c r="AN37" s="124" t="b">
        <f>IF(ISERROR(T37),ERROR.TYPE(#REF!)=ERROR.TYPE(T37),FALSE)</f>
        <v>0</v>
      </c>
      <c r="AO37" s="124" t="b">
        <f>IF(ISERROR(U37),ERROR.TYPE(#REF!)=ERROR.TYPE(U37),FALSE)</f>
        <v>0</v>
      </c>
      <c r="AP37" s="124">
        <f>IF('Member Info'!F34&gt;'GP1 April 25'!$U$1,1,0)</f>
        <v>0</v>
      </c>
      <c r="AQ37" s="124">
        <f t="shared" si="18"/>
        <v>0</v>
      </c>
      <c r="AR37" s="124">
        <f t="shared" si="19"/>
        <v>0</v>
      </c>
      <c r="AS37" s="124">
        <f t="shared" si="20"/>
        <v>1</v>
      </c>
    </row>
    <row r="38" spans="1:45" x14ac:dyDescent="0.25">
      <c r="A38" s="4">
        <v>7</v>
      </c>
      <c r="B38" s="164">
        <f>'Member Info'!D35</f>
        <v>0</v>
      </c>
      <c r="C38" s="164">
        <f>'Member Info'!E35</f>
        <v>0</v>
      </c>
      <c r="D38" s="164" t="str">
        <f>'Member Info'!G35</f>
        <v/>
      </c>
      <c r="E38" s="165">
        <f>'Member Info'!B35</f>
        <v>0</v>
      </c>
      <c r="F38" s="242"/>
      <c r="G38" s="166" t="str">
        <f>IF(E38=0,"",('Member Info'!K35+'Member Info'!L35))</f>
        <v/>
      </c>
      <c r="H38" s="419"/>
      <c r="I38" s="419"/>
      <c r="J38" s="26"/>
      <c r="K38" s="26"/>
      <c r="L38" s="384" t="str">
        <f>IF(E38=0,"",IF('Member Info'!F35&gt;$U$1,CONCATENATE("Joined with practice on ", TEXT('Member Info'!F35, "DD/MM/YYYY")),IF('Member Info'!N35&lt;&gt;"",IF('Member Info'!N35&lt;$T$1,CONCATENATE("Left Scheme on ", TEXT('Member Info'!N35, "DD/MM/YYYY")),IF(OR(G38="",G38=0),"Error Detected, No rate entered",IF(E38=0,"",IF(F38="","Error Detected, No Pensionable pay",IF(AS38=1,"No Part Time Status Entered",IF(AR38=1,"No Part Time Hours Entered",IF(ISERROR(AD38)," Unknown Values entered.",IF(V38+W38&lt;1,"Acceptable",IF(T38+U38=200, "No Contributions Entered", IF(M38="","Error Detected, Choose reason&gt;",IF(Z38="1",IF(V38=1,"Please Enter Deemed Pensionable Pay","Add Any Relevant Details Above"),"Please Give Details Above"))))))))))),IF(OR(G38="",G38=0),"Error Detected, No rate entered",IF(E38=0,"",IF(F38="","Error Detected, No Pensionable pay",IF(AS38=1,"No Part Time Status Entered",IF(AR38=1,"No Part Time Hours Entered",IF(ISERROR(AD38)," Unknown Values entered.",IF(V38+W38&lt;1,"Acceptable",IF(T38+U38=200, "No Contributions Entered", IF(M38="","Error Detected, Choose reason&gt;",IF(Z38="1",IF(V38=1,"Please Enter Deemed Pensionable Pay","Add relevant Details Above"),"Please give details Above")))))))))))))</f>
        <v/>
      </c>
      <c r="M38" s="260"/>
      <c r="N38" s="91"/>
      <c r="O38" s="91" t="str">
        <f>IF(E38=0,"",IF(ISERROR((F38+J38+K38)),0,IF((F38+J38+K38)&lt;1,0,1)))</f>
        <v/>
      </c>
      <c r="P38" s="94">
        <f t="shared" si="2"/>
        <v>0</v>
      </c>
      <c r="Q38" s="94">
        <f>K38</f>
        <v>0</v>
      </c>
      <c r="R38" s="218">
        <f>(ROUND((F38/100*'Member Info'!$W$2), 2))</f>
        <v>0</v>
      </c>
      <c r="S38" s="218" t="e">
        <f t="shared" si="3"/>
        <v>#VALUE!</v>
      </c>
      <c r="T38" s="218" t="str">
        <f t="shared" si="4"/>
        <v/>
      </c>
      <c r="U38" s="227" t="str">
        <f t="shared" si="5"/>
        <v/>
      </c>
      <c r="V38" s="228" t="str">
        <f t="shared" si="6"/>
        <v/>
      </c>
      <c r="W38" s="228" t="str">
        <f t="shared" si="7"/>
        <v/>
      </c>
      <c r="X38" s="222">
        <f t="shared" si="8"/>
        <v>0</v>
      </c>
      <c r="Y38" s="110">
        <f t="shared" si="9"/>
        <v>0</v>
      </c>
      <c r="Z38" s="235" t="str">
        <f t="shared" si="10"/>
        <v/>
      </c>
      <c r="AA38" s="240" t="b">
        <f t="shared" si="11"/>
        <v>0</v>
      </c>
      <c r="AB38" s="235">
        <f t="shared" si="12"/>
        <v>0</v>
      </c>
      <c r="AC38" s="235">
        <f>IF('Member Info'!N35="",1,"")</f>
        <v>1</v>
      </c>
      <c r="AD38" s="243" t="e">
        <f t="shared" si="13"/>
        <v>#VALUE!</v>
      </c>
      <c r="AE38" s="130" t="str">
        <f t="shared" si="0"/>
        <v/>
      </c>
      <c r="AF38" s="124">
        <f t="shared" si="14"/>
        <v>1</v>
      </c>
      <c r="AG38" s="124" t="str">
        <f>IF('Member Info'!N35&lt;&gt;"",IF(AND('Member Info'!N35&lt;=$U$1,'Member Info'!N35&gt;=$T$1),1,0),"")</f>
        <v/>
      </c>
      <c r="AI38" s="124" t="b">
        <f t="shared" si="15"/>
        <v>0</v>
      </c>
      <c r="AJ38" s="124">
        <f t="shared" si="16"/>
        <v>0</v>
      </c>
      <c r="AL38" s="124">
        <f t="shared" si="17"/>
        <v>0</v>
      </c>
      <c r="AM38" s="124">
        <f>IF('Member Info'!F35&gt;$T$1,1,0)</f>
        <v>0</v>
      </c>
      <c r="AN38" s="124" t="b">
        <f>IF(ISERROR(T38),ERROR.TYPE(#REF!)=ERROR.TYPE(T38),FALSE)</f>
        <v>0</v>
      </c>
      <c r="AO38" s="124" t="b">
        <f>IF(ISERROR(U38),ERROR.TYPE(#REF!)=ERROR.TYPE(U38),FALSE)</f>
        <v>0</v>
      </c>
      <c r="AP38" s="124">
        <f>IF('Member Info'!F35&gt;'GP1 April 25'!$U$1,1,0)</f>
        <v>0</v>
      </c>
      <c r="AQ38" s="124">
        <f t="shared" si="18"/>
        <v>0</v>
      </c>
      <c r="AR38" s="124">
        <f t="shared" si="19"/>
        <v>0</v>
      </c>
      <c r="AS38" s="124">
        <f t="shared" si="20"/>
        <v>1</v>
      </c>
    </row>
    <row r="39" spans="1:45" x14ac:dyDescent="0.25">
      <c r="A39" s="4">
        <v>8</v>
      </c>
      <c r="B39" s="164">
        <f>'Member Info'!D36</f>
        <v>0</v>
      </c>
      <c r="C39" s="164">
        <f>'Member Info'!E36</f>
        <v>0</v>
      </c>
      <c r="D39" s="164" t="str">
        <f>'Member Info'!G36</f>
        <v/>
      </c>
      <c r="E39" s="165">
        <f>'Member Info'!B36</f>
        <v>0</v>
      </c>
      <c r="F39" s="242"/>
      <c r="G39" s="166" t="str">
        <f>IF(E39=0,"",('Member Info'!K36+'Member Info'!L36))</f>
        <v/>
      </c>
      <c r="H39" s="419"/>
      <c r="I39" s="419"/>
      <c r="J39" s="26"/>
      <c r="K39" s="26"/>
      <c r="L39" s="384" t="str">
        <f>IF(E39=0,"",IF('Member Info'!F36&gt;$U$1,CONCATENATE("Joined with practice on ", TEXT('Member Info'!F36, "DD/MM/YYYY")),IF('Member Info'!N36&lt;&gt;"",IF('Member Info'!N36&lt;$T$1,CONCATENATE("Left Scheme on ", TEXT('Member Info'!N36, "DD/MM/YYYY")),IF(OR(G39="",G39=0),"Error Detected, No rate entered",IF(E39=0,"",IF(F39="","Error Detected, No Pensionable pay",IF(AS39=1,"No Part Time Status Entered",IF(AR39=1,"No Part Time Hours Entered",IF(ISERROR(AD39)," Unknown Values entered.",IF(V39+W39&lt;1,"Acceptable",IF(T39+U39=200, "No Contributions Entered", IF(M39="","Error Detected, Choose reason&gt;",IF(Z39="1",IF(V39=1,"Please Enter Deemed Pensionable Pay","Add Any Relevant Details Above"),"Please Give Details Above"))))))))))),IF(OR(G39="",G39=0),"Error Detected, No rate entered",IF(E39=0,"",IF(F39="","Error Detected, No Pensionable pay",IF(AS39=1,"No Part Time Status Entered",IF(AR39=1,"No Part Time Hours Entered",IF(ISERROR(AD39)," Unknown Values entered.",IF(V39+W39&lt;1,"Acceptable",IF(T39+U39=200, "No Contributions Entered", IF(M39="","Error Detected, Choose reason&gt;",IF(Z39="1",IF(V39=1,"Please Enter Deemed Pensionable Pay","Add relevant Details Above"),"Please give details Above")))))))))))))</f>
        <v/>
      </c>
      <c r="M39" s="260"/>
      <c r="N39" s="91"/>
      <c r="O39" s="91" t="str">
        <f t="shared" si="1"/>
        <v/>
      </c>
      <c r="P39" s="94">
        <f t="shared" si="2"/>
        <v>0</v>
      </c>
      <c r="Q39" s="94">
        <f t="shared" si="2"/>
        <v>0</v>
      </c>
      <c r="R39" s="218">
        <f>(ROUND((F39/100*'Member Info'!$W$2), 2))</f>
        <v>0</v>
      </c>
      <c r="S39" s="218" t="e">
        <f t="shared" si="3"/>
        <v>#VALUE!</v>
      </c>
      <c r="T39" s="218" t="str">
        <f t="shared" si="4"/>
        <v/>
      </c>
      <c r="U39" s="227" t="str">
        <f t="shared" si="5"/>
        <v/>
      </c>
      <c r="V39" s="228" t="str">
        <f t="shared" si="6"/>
        <v/>
      </c>
      <c r="W39" s="228" t="str">
        <f t="shared" si="7"/>
        <v/>
      </c>
      <c r="X39" s="222">
        <f t="shared" si="8"/>
        <v>0</v>
      </c>
      <c r="Y39" s="110">
        <f t="shared" si="9"/>
        <v>0</v>
      </c>
      <c r="Z39" s="235" t="str">
        <f t="shared" si="10"/>
        <v/>
      </c>
      <c r="AA39" s="240" t="b">
        <f t="shared" si="11"/>
        <v>0</v>
      </c>
      <c r="AB39" s="235">
        <f t="shared" si="12"/>
        <v>0</v>
      </c>
      <c r="AC39" s="235">
        <f>IF('Member Info'!N36="",1,"")</f>
        <v>1</v>
      </c>
      <c r="AD39" s="243" t="e">
        <f t="shared" si="13"/>
        <v>#VALUE!</v>
      </c>
      <c r="AE39" s="130" t="str">
        <f t="shared" si="0"/>
        <v/>
      </c>
      <c r="AF39" s="124">
        <f t="shared" si="14"/>
        <v>1</v>
      </c>
      <c r="AG39" s="124" t="str">
        <f>IF('Member Info'!N36&lt;&gt;"",IF(AND('Member Info'!N36&lt;=$U$1,'Member Info'!N36&gt;=$T$1),1,0),"")</f>
        <v/>
      </c>
      <c r="AI39" s="124" t="b">
        <f t="shared" si="15"/>
        <v>0</v>
      </c>
      <c r="AJ39" s="124">
        <f t="shared" si="16"/>
        <v>0</v>
      </c>
      <c r="AL39" s="124">
        <f t="shared" si="17"/>
        <v>0</v>
      </c>
      <c r="AM39" s="124">
        <f>IF('Member Info'!F36&gt;$T$1,1,0)</f>
        <v>0</v>
      </c>
      <c r="AN39" s="124" t="b">
        <f>IF(ISERROR(T39),ERROR.TYPE(#REF!)=ERROR.TYPE(T39),FALSE)</f>
        <v>0</v>
      </c>
      <c r="AO39" s="124" t="b">
        <f>IF(ISERROR(U39),ERROR.TYPE(#REF!)=ERROR.TYPE(U39),FALSE)</f>
        <v>0</v>
      </c>
      <c r="AP39" s="124">
        <f>IF('Member Info'!F36&gt;'GP1 April 25'!$U$1,1,0)</f>
        <v>0</v>
      </c>
      <c r="AQ39" s="124">
        <f t="shared" si="18"/>
        <v>0</v>
      </c>
      <c r="AR39" s="124">
        <f t="shared" si="19"/>
        <v>0</v>
      </c>
      <c r="AS39" s="124">
        <f t="shared" si="20"/>
        <v>1</v>
      </c>
    </row>
    <row r="40" spans="1:45" x14ac:dyDescent="0.25">
      <c r="A40" s="4">
        <v>9</v>
      </c>
      <c r="B40" s="164">
        <f>'Member Info'!D37</f>
        <v>0</v>
      </c>
      <c r="C40" s="164">
        <f>'Member Info'!E37</f>
        <v>0</v>
      </c>
      <c r="D40" s="164" t="str">
        <f>'Member Info'!G37</f>
        <v/>
      </c>
      <c r="E40" s="165">
        <f>'Member Info'!B37</f>
        <v>0</v>
      </c>
      <c r="F40" s="242"/>
      <c r="G40" s="166" t="str">
        <f>IF(E40=0,"",('Member Info'!K37+'Member Info'!L37))</f>
        <v/>
      </c>
      <c r="H40" s="419"/>
      <c r="I40" s="419"/>
      <c r="J40" s="26"/>
      <c r="K40" s="26"/>
      <c r="L40" s="384" t="str">
        <f>IF(E40=0,"",IF('Member Info'!F37&gt;$U$1,CONCATENATE("Joined with practice on ", TEXT('Member Info'!F37, "DD/MM/YYYY")),IF('Member Info'!N37&lt;&gt;"",IF('Member Info'!N37&lt;$T$1,CONCATENATE("Left Scheme on ", TEXT('Member Info'!N37, "DD/MM/YYYY")),IF(OR(G40="",G40=0),"Error Detected, No rate entered",IF(E40=0,"",IF(F40="","Error Detected, No Pensionable pay",IF(AS40=1,"No Part Time Status Entered",IF(AR40=1,"No Part Time Hours Entered",IF(ISERROR(AD40)," Unknown Values entered.",IF(V40+W40&lt;1,"Acceptable",IF(T40+U40=200, "No Contributions Entered", IF(M40="","Error Detected, Choose reason&gt;",IF(Z40="1",IF(V40=1,"Please Enter Deemed Pensionable Pay","Add Any Relevant Details Above"),"Please Give Details Above"))))))))))),IF(OR(G40="",G40=0),"Error Detected, No rate entered",IF(E40=0,"",IF(F40="","Error Detected, No Pensionable pay",IF(AS40=1,"No Part Time Status Entered",IF(AR40=1,"No Part Time Hours Entered",IF(ISERROR(AD40)," Unknown Values entered.",IF(V40+W40&lt;1,"Acceptable",IF(T40+U40=200, "No Contributions Entered", IF(M40="","Error Detected, Choose reason&gt;",IF(Z40="1",IF(V40=1,"Please Enter Deemed Pensionable Pay","Add relevant Details Above"),"Please give details Above")))))))))))))</f>
        <v/>
      </c>
      <c r="M40" s="260"/>
      <c r="N40" s="91"/>
      <c r="O40" s="91" t="str">
        <f>IF(E40=0,"",IF(ISERROR((F40+J40+K40)),0,IF((F40+J40+K40)&lt;1,0,1)))</f>
        <v/>
      </c>
      <c r="P40" s="94">
        <f>J40</f>
        <v>0</v>
      </c>
      <c r="Q40" s="94">
        <f t="shared" si="2"/>
        <v>0</v>
      </c>
      <c r="R40" s="218">
        <f>(ROUND((F40/100*'Member Info'!$W$2), 2))</f>
        <v>0</v>
      </c>
      <c r="S40" s="218" t="e">
        <f t="shared" si="3"/>
        <v>#VALUE!</v>
      </c>
      <c r="T40" s="218" t="str">
        <f t="shared" si="4"/>
        <v/>
      </c>
      <c r="U40" s="227" t="str">
        <f t="shared" si="5"/>
        <v/>
      </c>
      <c r="V40" s="228" t="str">
        <f t="shared" si="6"/>
        <v/>
      </c>
      <c r="W40" s="228" t="str">
        <f t="shared" si="7"/>
        <v/>
      </c>
      <c r="X40" s="222">
        <f t="shared" si="8"/>
        <v>0</v>
      </c>
      <c r="Y40" s="110">
        <f t="shared" si="9"/>
        <v>0</v>
      </c>
      <c r="Z40" s="235" t="str">
        <f t="shared" si="10"/>
        <v/>
      </c>
      <c r="AA40" s="240" t="b">
        <f t="shared" si="11"/>
        <v>0</v>
      </c>
      <c r="AB40" s="235">
        <f t="shared" si="12"/>
        <v>0</v>
      </c>
      <c r="AC40" s="235">
        <f>IF('Member Info'!N37="",1,"")</f>
        <v>1</v>
      </c>
      <c r="AD40" s="243" t="e">
        <f t="shared" si="13"/>
        <v>#VALUE!</v>
      </c>
      <c r="AE40" s="130" t="str">
        <f t="shared" si="0"/>
        <v/>
      </c>
      <c r="AF40" s="124">
        <f t="shared" si="14"/>
        <v>1</v>
      </c>
      <c r="AG40" s="124" t="str">
        <f>IF('Member Info'!N37&lt;&gt;"",IF(AND('Member Info'!N37&lt;=$U$1,'Member Info'!N37&gt;=$T$1),1,0),"")</f>
        <v/>
      </c>
      <c r="AI40" s="124" t="b">
        <f t="shared" si="15"/>
        <v>0</v>
      </c>
      <c r="AJ40" s="124">
        <f t="shared" si="16"/>
        <v>0</v>
      </c>
      <c r="AL40" s="124">
        <f t="shared" si="17"/>
        <v>0</v>
      </c>
      <c r="AM40" s="124">
        <f>IF('Member Info'!F37&gt;$T$1,1,0)</f>
        <v>0</v>
      </c>
      <c r="AN40" s="124" t="b">
        <f>IF(ISERROR(T40),ERROR.TYPE(#REF!)=ERROR.TYPE(T40),FALSE)</f>
        <v>0</v>
      </c>
      <c r="AO40" s="124" t="b">
        <f>IF(ISERROR(U40),ERROR.TYPE(#REF!)=ERROR.TYPE(U40),FALSE)</f>
        <v>0</v>
      </c>
      <c r="AP40" s="124">
        <f>IF('Member Info'!F37&gt;'GP1 April 25'!$U$1,1,0)</f>
        <v>0</v>
      </c>
      <c r="AQ40" s="124">
        <f t="shared" si="18"/>
        <v>0</v>
      </c>
      <c r="AR40" s="124">
        <f t="shared" si="19"/>
        <v>0</v>
      </c>
      <c r="AS40" s="124">
        <f t="shared" si="20"/>
        <v>1</v>
      </c>
    </row>
    <row r="41" spans="1:45" x14ac:dyDescent="0.25">
      <c r="A41" s="4">
        <v>10</v>
      </c>
      <c r="B41" s="164">
        <f>'Member Info'!D38</f>
        <v>0</v>
      </c>
      <c r="C41" s="164">
        <f>'Member Info'!E38</f>
        <v>0</v>
      </c>
      <c r="D41" s="164" t="str">
        <f>'Member Info'!G38</f>
        <v/>
      </c>
      <c r="E41" s="165">
        <f>'Member Info'!B38</f>
        <v>0</v>
      </c>
      <c r="F41" s="242"/>
      <c r="G41" s="166" t="str">
        <f>IF(E41=0,"",('Member Info'!K38+'Member Info'!L38))</f>
        <v/>
      </c>
      <c r="H41" s="419"/>
      <c r="I41" s="419"/>
      <c r="J41" s="26"/>
      <c r="K41" s="26"/>
      <c r="L41" s="384" t="str">
        <f>IF(E41=0,"",IF('Member Info'!F38&gt;$U$1,CONCATENATE("Joined with practice on ", TEXT('Member Info'!F38, "DD/MM/YYYY")),IF('Member Info'!N38&lt;&gt;"",IF('Member Info'!N38&lt;$T$1,CONCATENATE("Left Scheme on ", TEXT('Member Info'!N38, "DD/MM/YYYY")),IF(OR(G41="",G41=0),"Error Detected, No rate entered",IF(E41=0,"",IF(F41="","Error Detected, No Pensionable pay",IF(AS41=1,"No Part Time Status Entered",IF(AR41=1,"No Part Time Hours Entered",IF(ISERROR(AD41)," Unknown Values entered.",IF(V41+W41&lt;1,"Acceptable",IF(T41+U41=200, "No Contributions Entered", IF(M41="","Error Detected, Choose reason&gt;",IF(Z41="1",IF(V41=1,"Please Enter Deemed Pensionable Pay","Add Any Relevant Details Above"),"Please Give Details Above"))))))))))),IF(OR(G41="",G41=0),"Error Detected, No rate entered",IF(E41=0,"",IF(F41="","Error Detected, No Pensionable pay",IF(AS41=1,"No Part Time Status Entered",IF(AR41=1,"No Part Time Hours Entered",IF(ISERROR(AD41)," Unknown Values entered.",IF(V41+W41&lt;1,"Acceptable",IF(T41+U41=200, "No Contributions Entered", IF(M41="","Error Detected, Choose reason&gt;",IF(Z41="1",IF(V41=1,"Please Enter Deemed Pensionable Pay","Add relevant Details Above"),"Please give details Above")))))))))))))</f>
        <v/>
      </c>
      <c r="M41" s="260"/>
      <c r="N41" s="91"/>
      <c r="O41" s="91" t="str">
        <f t="shared" si="1"/>
        <v/>
      </c>
      <c r="P41" s="94">
        <f t="shared" si="2"/>
        <v>0</v>
      </c>
      <c r="Q41" s="94">
        <f t="shared" si="2"/>
        <v>0</v>
      </c>
      <c r="R41" s="218">
        <f>(ROUND((F41/100*'Member Info'!$W$2), 2))</f>
        <v>0</v>
      </c>
      <c r="S41" s="218" t="e">
        <f t="shared" si="3"/>
        <v>#VALUE!</v>
      </c>
      <c r="T41" s="218" t="str">
        <f t="shared" si="4"/>
        <v/>
      </c>
      <c r="U41" s="227" t="str">
        <f t="shared" si="5"/>
        <v/>
      </c>
      <c r="V41" s="228" t="str">
        <f t="shared" si="6"/>
        <v/>
      </c>
      <c r="W41" s="228" t="str">
        <f t="shared" si="7"/>
        <v/>
      </c>
      <c r="X41" s="222">
        <f t="shared" si="8"/>
        <v>0</v>
      </c>
      <c r="Y41" s="110">
        <f t="shared" si="9"/>
        <v>0</v>
      </c>
      <c r="Z41" s="235" t="str">
        <f t="shared" si="10"/>
        <v/>
      </c>
      <c r="AA41" s="240" t="b">
        <f t="shared" si="11"/>
        <v>0</v>
      </c>
      <c r="AB41" s="235">
        <f t="shared" si="12"/>
        <v>0</v>
      </c>
      <c r="AC41" s="235">
        <f>IF('Member Info'!N38="",1,"")</f>
        <v>1</v>
      </c>
      <c r="AD41" s="243" t="e">
        <f t="shared" si="13"/>
        <v>#VALUE!</v>
      </c>
      <c r="AE41" s="130" t="str">
        <f t="shared" si="0"/>
        <v/>
      </c>
      <c r="AF41" s="124">
        <f t="shared" si="14"/>
        <v>1</v>
      </c>
      <c r="AG41" s="124" t="str">
        <f>IF('Member Info'!N38&lt;&gt;"",IF(AND('Member Info'!N38&lt;=$U$1,'Member Info'!N38&gt;=$T$1),1,0),"")</f>
        <v/>
      </c>
      <c r="AI41" s="124" t="b">
        <f t="shared" si="15"/>
        <v>0</v>
      </c>
      <c r="AJ41" s="124">
        <f t="shared" si="16"/>
        <v>0</v>
      </c>
      <c r="AL41" s="124">
        <f t="shared" si="17"/>
        <v>0</v>
      </c>
      <c r="AM41" s="124">
        <f>IF('Member Info'!F38&gt;$T$1,1,0)</f>
        <v>0</v>
      </c>
      <c r="AN41" s="124" t="b">
        <f>IF(ISERROR(T41),ERROR.TYPE(#REF!)=ERROR.TYPE(T41),FALSE)</f>
        <v>0</v>
      </c>
      <c r="AO41" s="124" t="b">
        <f>IF(ISERROR(U41),ERROR.TYPE(#REF!)=ERROR.TYPE(U41),FALSE)</f>
        <v>0</v>
      </c>
      <c r="AP41" s="124">
        <f>IF('Member Info'!F38&gt;'GP1 April 25'!$U$1,1,0)</f>
        <v>0</v>
      </c>
      <c r="AQ41" s="124">
        <f t="shared" si="18"/>
        <v>0</v>
      </c>
      <c r="AR41" s="124">
        <f t="shared" si="19"/>
        <v>0</v>
      </c>
      <c r="AS41" s="124">
        <f t="shared" si="20"/>
        <v>1</v>
      </c>
    </row>
    <row r="42" spans="1:45" x14ac:dyDescent="0.25">
      <c r="A42" s="4">
        <v>11</v>
      </c>
      <c r="B42" s="164">
        <f>'Member Info'!D39</f>
        <v>0</v>
      </c>
      <c r="C42" s="164">
        <f>'Member Info'!E39</f>
        <v>0</v>
      </c>
      <c r="D42" s="164" t="str">
        <f>'Member Info'!G39</f>
        <v/>
      </c>
      <c r="E42" s="165">
        <f>'Member Info'!B39</f>
        <v>0</v>
      </c>
      <c r="F42" s="242"/>
      <c r="G42" s="166" t="str">
        <f>IF(E42=0,"",('Member Info'!K39+'Member Info'!L39))</f>
        <v/>
      </c>
      <c r="H42" s="419"/>
      <c r="I42" s="419"/>
      <c r="J42" s="26"/>
      <c r="K42" s="26"/>
      <c r="L42" s="384" t="str">
        <f>IF(E42=0,"",IF('Member Info'!F39&gt;$U$1,CONCATENATE("Joined with practice on ", TEXT('Member Info'!F39, "DD/MM/YYYY")),IF('Member Info'!N39&lt;&gt;"",IF('Member Info'!N39&lt;$T$1,CONCATENATE("Left Scheme on ", TEXT('Member Info'!N39, "DD/MM/YYYY")),IF(OR(G42="",G42=0),"Error Detected, No rate entered",IF(E42=0,"",IF(F42="","Error Detected, No Pensionable pay",IF(AS42=1,"No Part Time Status Entered",IF(AR42=1,"No Part Time Hours Entered",IF(ISERROR(AD42)," Unknown Values entered.",IF(V42+W42&lt;1,"Acceptable",IF(T42+U42=200, "No Contributions Entered", IF(M42="","Error Detected, Choose reason&gt;",IF(Z42="1",IF(V42=1,"Please Enter Deemed Pensionable Pay","Add Any Relevant Details Above"),"Please Give Details Above"))))))))))),IF(OR(G42="",G42=0),"Error Detected, No rate entered",IF(E42=0,"",IF(F42="","Error Detected, No Pensionable pay",IF(AS42=1,"No Part Time Status Entered",IF(AR42=1,"No Part Time Hours Entered",IF(ISERROR(AD42)," Unknown Values entered.",IF(V42+W42&lt;1,"Acceptable",IF(T42+U42=200, "No Contributions Entered", IF(M42="","Error Detected, Choose reason&gt;",IF(Z42="1",IF(V42=1,"Please Enter Deemed Pensionable Pay","Add relevant Details Above"),"Please give details Above")))))))))))))</f>
        <v/>
      </c>
      <c r="M42" s="260"/>
      <c r="N42" s="91"/>
      <c r="O42" s="91" t="str">
        <f t="shared" si="1"/>
        <v/>
      </c>
      <c r="P42" s="94">
        <f t="shared" si="2"/>
        <v>0</v>
      </c>
      <c r="Q42" s="94">
        <f t="shared" si="2"/>
        <v>0</v>
      </c>
      <c r="R42" s="218">
        <f>(ROUND((F42/100*'Member Info'!$W$2), 2))</f>
        <v>0</v>
      </c>
      <c r="S42" s="218" t="e">
        <f t="shared" si="3"/>
        <v>#VALUE!</v>
      </c>
      <c r="T42" s="218" t="str">
        <f t="shared" si="4"/>
        <v/>
      </c>
      <c r="U42" s="227" t="str">
        <f t="shared" si="5"/>
        <v/>
      </c>
      <c r="V42" s="228" t="str">
        <f t="shared" si="6"/>
        <v/>
      </c>
      <c r="W42" s="228" t="str">
        <f t="shared" si="7"/>
        <v/>
      </c>
      <c r="X42" s="222">
        <f t="shared" si="8"/>
        <v>0</v>
      </c>
      <c r="Y42" s="110">
        <f t="shared" si="9"/>
        <v>0</v>
      </c>
      <c r="Z42" s="235" t="str">
        <f t="shared" si="10"/>
        <v/>
      </c>
      <c r="AA42" s="240" t="b">
        <f t="shared" si="11"/>
        <v>0</v>
      </c>
      <c r="AB42" s="235">
        <f t="shared" si="12"/>
        <v>0</v>
      </c>
      <c r="AC42" s="235">
        <f>IF('Member Info'!N39="",1,"")</f>
        <v>1</v>
      </c>
      <c r="AD42" s="243" t="e">
        <f t="shared" si="13"/>
        <v>#VALUE!</v>
      </c>
      <c r="AE42" s="130" t="str">
        <f t="shared" si="0"/>
        <v/>
      </c>
      <c r="AF42" s="124">
        <f t="shared" si="14"/>
        <v>1</v>
      </c>
      <c r="AG42" s="124" t="str">
        <f>IF('Member Info'!N39&lt;&gt;"",IF(AND('Member Info'!N39&lt;=$U$1,'Member Info'!N39&gt;=$T$1),1,0),"")</f>
        <v/>
      </c>
      <c r="AI42" s="124" t="b">
        <f t="shared" si="15"/>
        <v>0</v>
      </c>
      <c r="AJ42" s="124">
        <f t="shared" si="16"/>
        <v>0</v>
      </c>
      <c r="AL42" s="124">
        <f t="shared" si="17"/>
        <v>0</v>
      </c>
      <c r="AM42" s="124">
        <f>IF('Member Info'!F39&gt;$T$1,1,0)</f>
        <v>0</v>
      </c>
      <c r="AN42" s="124" t="b">
        <f>IF(ISERROR(T42),ERROR.TYPE(#REF!)=ERROR.TYPE(T42),FALSE)</f>
        <v>0</v>
      </c>
      <c r="AO42" s="124" t="b">
        <f>IF(ISERROR(U42),ERROR.TYPE(#REF!)=ERROR.TYPE(U42),FALSE)</f>
        <v>0</v>
      </c>
      <c r="AP42" s="124">
        <f>IF('Member Info'!F39&gt;'GP1 April 25'!$U$1,1,0)</f>
        <v>0</v>
      </c>
      <c r="AQ42" s="124">
        <f t="shared" si="18"/>
        <v>0</v>
      </c>
      <c r="AR42" s="124">
        <f t="shared" si="19"/>
        <v>0</v>
      </c>
      <c r="AS42" s="124">
        <f t="shared" si="20"/>
        <v>1</v>
      </c>
    </row>
    <row r="43" spans="1:45" x14ac:dyDescent="0.25">
      <c r="A43" s="4">
        <v>12</v>
      </c>
      <c r="B43" s="164">
        <f>'Member Info'!D40</f>
        <v>0</v>
      </c>
      <c r="C43" s="164">
        <f>'Member Info'!E40</f>
        <v>0</v>
      </c>
      <c r="D43" s="164" t="str">
        <f>'Member Info'!G40</f>
        <v/>
      </c>
      <c r="E43" s="165">
        <f>'Member Info'!B40</f>
        <v>0</v>
      </c>
      <c r="F43" s="242"/>
      <c r="G43" s="166" t="str">
        <f>IF(E43=0,"",('Member Info'!K40+'Member Info'!L40))</f>
        <v/>
      </c>
      <c r="H43" s="419"/>
      <c r="I43" s="419"/>
      <c r="J43" s="26"/>
      <c r="K43" s="26"/>
      <c r="L43" s="384" t="str">
        <f>IF(E43=0,"",IF('Member Info'!F40&gt;$U$1,CONCATENATE("Joined with practice on ", TEXT('Member Info'!F40, "DD/MM/YYYY")),IF('Member Info'!N40&lt;&gt;"",IF('Member Info'!N40&lt;$T$1,CONCATENATE("Left Scheme on ", TEXT('Member Info'!N40, "DD/MM/YYYY")),IF(OR(G43="",G43=0),"Error Detected, No rate entered",IF(E43=0,"",IF(F43="","Error Detected, No Pensionable pay",IF(AS43=1,"No Part Time Status Entered",IF(AR43=1,"No Part Time Hours Entered",IF(ISERROR(AD43)," Unknown Values entered.",IF(V43+W43&lt;1,"Acceptable",IF(T43+U43=200, "No Contributions Entered", IF(M43="","Error Detected, Choose reason&gt;",IF(Z43="1",IF(V43=1,"Please Enter Deemed Pensionable Pay","Add Any Relevant Details Above"),"Please Give Details Above"))))))))))),IF(OR(G43="",G43=0),"Error Detected, No rate entered",IF(E43=0,"",IF(F43="","Error Detected, No Pensionable pay",IF(AS43=1,"No Part Time Status Entered",IF(AR43=1,"No Part Time Hours Entered",IF(ISERROR(AD43)," Unknown Values entered.",IF(V43+W43&lt;1,"Acceptable",IF(T43+U43=200, "No Contributions Entered", IF(M43="","Error Detected, Choose reason&gt;",IF(Z43="1",IF(V43=1,"Please Enter Deemed Pensionable Pay","Add relevant Details Above"),"Please give details Above")))))))))))))</f>
        <v/>
      </c>
      <c r="M43" s="260"/>
      <c r="N43" s="91"/>
      <c r="O43" s="91" t="str">
        <f t="shared" si="1"/>
        <v/>
      </c>
      <c r="P43" s="94">
        <f t="shared" si="2"/>
        <v>0</v>
      </c>
      <c r="Q43" s="94">
        <f t="shared" si="2"/>
        <v>0</v>
      </c>
      <c r="R43" s="218">
        <f>(ROUND((F43/100*'Member Info'!$W$2), 2))</f>
        <v>0</v>
      </c>
      <c r="S43" s="218" t="e">
        <f t="shared" si="3"/>
        <v>#VALUE!</v>
      </c>
      <c r="T43" s="218" t="str">
        <f t="shared" si="4"/>
        <v/>
      </c>
      <c r="U43" s="227" t="str">
        <f t="shared" si="5"/>
        <v/>
      </c>
      <c r="V43" s="228" t="str">
        <f t="shared" si="6"/>
        <v/>
      </c>
      <c r="W43" s="228" t="str">
        <f t="shared" si="7"/>
        <v/>
      </c>
      <c r="X43" s="222">
        <f t="shared" si="8"/>
        <v>0</v>
      </c>
      <c r="Y43" s="110">
        <f t="shared" si="9"/>
        <v>0</v>
      </c>
      <c r="Z43" s="235" t="str">
        <f t="shared" si="10"/>
        <v/>
      </c>
      <c r="AA43" s="240" t="b">
        <f t="shared" si="11"/>
        <v>0</v>
      </c>
      <c r="AB43" s="235">
        <f t="shared" si="12"/>
        <v>0</v>
      </c>
      <c r="AC43" s="235">
        <f>IF('Member Info'!N40="",1,"")</f>
        <v>1</v>
      </c>
      <c r="AD43" s="243" t="e">
        <f t="shared" si="13"/>
        <v>#VALUE!</v>
      </c>
      <c r="AE43" s="130" t="str">
        <f t="shared" si="0"/>
        <v/>
      </c>
      <c r="AF43" s="124">
        <f t="shared" si="14"/>
        <v>1</v>
      </c>
      <c r="AG43" s="124" t="str">
        <f>IF('Member Info'!N40&lt;&gt;"",IF(AND('Member Info'!N40&lt;=$U$1,'Member Info'!N40&gt;=$T$1),1,0),"")</f>
        <v/>
      </c>
      <c r="AI43" s="124" t="b">
        <f t="shared" si="15"/>
        <v>0</v>
      </c>
      <c r="AJ43" s="124">
        <f t="shared" si="16"/>
        <v>0</v>
      </c>
      <c r="AL43" s="124">
        <f t="shared" si="17"/>
        <v>0</v>
      </c>
      <c r="AM43" s="124">
        <f>IF('Member Info'!F40&gt;$T$1,1,0)</f>
        <v>0</v>
      </c>
      <c r="AN43" s="124" t="b">
        <f>IF(ISERROR(T43),ERROR.TYPE(#REF!)=ERROR.TYPE(T43),FALSE)</f>
        <v>0</v>
      </c>
      <c r="AO43" s="124" t="b">
        <f>IF(ISERROR(U43),ERROR.TYPE(#REF!)=ERROR.TYPE(U43),FALSE)</f>
        <v>0</v>
      </c>
      <c r="AP43" s="124">
        <f>IF('Member Info'!F40&gt;'GP1 April 25'!$U$1,1,0)</f>
        <v>0</v>
      </c>
      <c r="AQ43" s="124">
        <f t="shared" si="18"/>
        <v>0</v>
      </c>
      <c r="AR43" s="124">
        <f t="shared" si="19"/>
        <v>0</v>
      </c>
      <c r="AS43" s="124">
        <f t="shared" si="20"/>
        <v>1</v>
      </c>
    </row>
    <row r="44" spans="1:45" x14ac:dyDescent="0.25">
      <c r="A44" s="4">
        <v>13</v>
      </c>
      <c r="B44" s="164">
        <f>'Member Info'!D41</f>
        <v>0</v>
      </c>
      <c r="C44" s="164">
        <f>'Member Info'!E41</f>
        <v>0</v>
      </c>
      <c r="D44" s="164" t="str">
        <f>'Member Info'!G41</f>
        <v/>
      </c>
      <c r="E44" s="165">
        <f>'Member Info'!B41</f>
        <v>0</v>
      </c>
      <c r="F44" s="242"/>
      <c r="G44" s="166" t="str">
        <f>IF(E44=0,"",('Member Info'!K41+'Member Info'!L41))</f>
        <v/>
      </c>
      <c r="H44" s="419"/>
      <c r="I44" s="419"/>
      <c r="J44" s="26"/>
      <c r="K44" s="26"/>
      <c r="L44" s="384" t="str">
        <f>IF(E44=0,"",IF('Member Info'!F41&gt;$U$1,CONCATENATE("Joined with practice on ", TEXT('Member Info'!F41, "DD/MM/YYYY")),IF('Member Info'!N41&lt;&gt;"",IF('Member Info'!N41&lt;$T$1,CONCATENATE("Left Scheme on ", TEXT('Member Info'!N41, "DD/MM/YYYY")),IF(OR(G44="",G44=0),"Error Detected, No rate entered",IF(E44=0,"",IF(F44="","Error Detected, No Pensionable pay",IF(AS44=1,"No Part Time Status Entered",IF(AR44=1,"No Part Time Hours Entered",IF(ISERROR(AD44)," Unknown Values entered.",IF(V44+W44&lt;1,"Acceptable",IF(T44+U44=200, "No Contributions Entered", IF(M44="","Error Detected, Choose reason&gt;",IF(Z44="1",IF(V44=1,"Please Enter Deemed Pensionable Pay","Add Any Relevant Details Above"),"Please Give Details Above"))))))))))),IF(OR(G44="",G44=0),"Error Detected, No rate entered",IF(E44=0,"",IF(F44="","Error Detected, No Pensionable pay",IF(AS44=1,"No Part Time Status Entered",IF(AR44=1,"No Part Time Hours Entered",IF(ISERROR(AD44)," Unknown Values entered.",IF(V44+W44&lt;1,"Acceptable",IF(T44+U44=200, "No Contributions Entered", IF(M44="","Error Detected, Choose reason&gt;",IF(Z44="1",IF(V44=1,"Please Enter Deemed Pensionable Pay","Add relevant Details Above"),"Please give details Above")))))))))))))</f>
        <v/>
      </c>
      <c r="M44" s="260"/>
      <c r="N44" s="91"/>
      <c r="O44" s="91" t="str">
        <f t="shared" si="1"/>
        <v/>
      </c>
      <c r="P44" s="94">
        <f t="shared" si="2"/>
        <v>0</v>
      </c>
      <c r="Q44" s="94">
        <f t="shared" si="2"/>
        <v>0</v>
      </c>
      <c r="R44" s="218">
        <f>(ROUND((F44/100*'Member Info'!$W$2), 2))</f>
        <v>0</v>
      </c>
      <c r="S44" s="218" t="e">
        <f t="shared" si="3"/>
        <v>#VALUE!</v>
      </c>
      <c r="T44" s="218" t="str">
        <f t="shared" si="4"/>
        <v/>
      </c>
      <c r="U44" s="227" t="str">
        <f t="shared" si="5"/>
        <v/>
      </c>
      <c r="V44" s="228" t="str">
        <f t="shared" si="6"/>
        <v/>
      </c>
      <c r="W44" s="228" t="str">
        <f t="shared" si="7"/>
        <v/>
      </c>
      <c r="X44" s="222">
        <f t="shared" si="8"/>
        <v>0</v>
      </c>
      <c r="Y44" s="110">
        <f t="shared" si="9"/>
        <v>0</v>
      </c>
      <c r="Z44" s="235" t="str">
        <f t="shared" si="10"/>
        <v/>
      </c>
      <c r="AA44" s="240" t="b">
        <f t="shared" si="11"/>
        <v>0</v>
      </c>
      <c r="AB44" s="235">
        <f t="shared" si="12"/>
        <v>0</v>
      </c>
      <c r="AC44" s="235">
        <f>IF('Member Info'!N41="",1,"")</f>
        <v>1</v>
      </c>
      <c r="AD44" s="243" t="e">
        <f t="shared" si="13"/>
        <v>#VALUE!</v>
      </c>
      <c r="AE44" s="130" t="str">
        <f t="shared" si="0"/>
        <v/>
      </c>
      <c r="AF44" s="124">
        <f t="shared" si="14"/>
        <v>1</v>
      </c>
      <c r="AG44" s="124" t="str">
        <f>IF('Member Info'!N41&lt;&gt;"",IF(AND('Member Info'!N41&lt;=$U$1,'Member Info'!N41&gt;=$T$1),1,0),"")</f>
        <v/>
      </c>
      <c r="AI44" s="124" t="b">
        <f t="shared" si="15"/>
        <v>0</v>
      </c>
      <c r="AJ44" s="124">
        <f t="shared" si="16"/>
        <v>0</v>
      </c>
      <c r="AL44" s="124">
        <f t="shared" si="17"/>
        <v>0</v>
      </c>
      <c r="AM44" s="124">
        <f>IF('Member Info'!F41&gt;$T$1,1,0)</f>
        <v>0</v>
      </c>
      <c r="AN44" s="124" t="b">
        <f>IF(ISERROR(T44),ERROR.TYPE(#REF!)=ERROR.TYPE(T44),FALSE)</f>
        <v>0</v>
      </c>
      <c r="AO44" s="124" t="b">
        <f>IF(ISERROR(U44),ERROR.TYPE(#REF!)=ERROR.TYPE(U44),FALSE)</f>
        <v>0</v>
      </c>
      <c r="AP44" s="124">
        <f>IF('Member Info'!F41&gt;'GP1 April 25'!$U$1,1,0)</f>
        <v>0</v>
      </c>
      <c r="AQ44" s="124">
        <f t="shared" si="18"/>
        <v>0</v>
      </c>
      <c r="AR44" s="124">
        <f t="shared" si="19"/>
        <v>0</v>
      </c>
      <c r="AS44" s="124">
        <f t="shared" si="20"/>
        <v>1</v>
      </c>
    </row>
    <row r="45" spans="1:45" x14ac:dyDescent="0.25">
      <c r="A45" s="4">
        <v>14</v>
      </c>
      <c r="B45" s="164">
        <f>'Member Info'!D42</f>
        <v>0</v>
      </c>
      <c r="C45" s="164">
        <f>'Member Info'!E42</f>
        <v>0</v>
      </c>
      <c r="D45" s="164" t="str">
        <f>'Member Info'!G42</f>
        <v/>
      </c>
      <c r="E45" s="165">
        <f>'Member Info'!B42</f>
        <v>0</v>
      </c>
      <c r="F45" s="242"/>
      <c r="G45" s="166" t="str">
        <f>IF(E45=0,"",('Member Info'!K42+'Member Info'!L42))</f>
        <v/>
      </c>
      <c r="H45" s="419"/>
      <c r="I45" s="419"/>
      <c r="J45" s="26"/>
      <c r="K45" s="26"/>
      <c r="L45" s="384" t="str">
        <f>IF(E45=0,"",IF('Member Info'!F42&gt;$U$1,CONCATENATE("Joined with practice on ", TEXT('Member Info'!F42, "DD/MM/YYYY")),IF('Member Info'!N42&lt;&gt;"",IF('Member Info'!N42&lt;$T$1,CONCATENATE("Left Scheme on ", TEXT('Member Info'!N42, "DD/MM/YYYY")),IF(OR(G45="",G45=0),"Error Detected, No rate entered",IF(E45=0,"",IF(F45="","Error Detected, No Pensionable pay",IF(AS45=1,"No Part Time Status Entered",IF(AR45=1,"No Part Time Hours Entered",IF(ISERROR(AD45)," Unknown Values entered.",IF(V45+W45&lt;1,"Acceptable",IF(T45+U45=200, "No Contributions Entered", IF(M45="","Error Detected, Choose reason&gt;",IF(Z45="1",IF(V45=1,"Please Enter Deemed Pensionable Pay","Add Any Relevant Details Above"),"Please Give Details Above"))))))))))),IF(OR(G45="",G45=0),"Error Detected, No rate entered",IF(E45=0,"",IF(F45="","Error Detected, No Pensionable pay",IF(AS45=1,"No Part Time Status Entered",IF(AR45=1,"No Part Time Hours Entered",IF(ISERROR(AD45)," Unknown Values entered.",IF(V45+W45&lt;1,"Acceptable",IF(T45+U45=200, "No Contributions Entered", IF(M45="","Error Detected, Choose reason&gt;",IF(Z45="1",IF(V45=1,"Please Enter Deemed Pensionable Pay","Add relevant Details Above"),"Please give details Above")))))))))))))</f>
        <v/>
      </c>
      <c r="M45" s="260"/>
      <c r="N45" s="91"/>
      <c r="O45" s="91" t="str">
        <f t="shared" si="1"/>
        <v/>
      </c>
      <c r="P45" s="94">
        <f t="shared" si="2"/>
        <v>0</v>
      </c>
      <c r="Q45" s="94">
        <f t="shared" si="2"/>
        <v>0</v>
      </c>
      <c r="R45" s="218">
        <f>(ROUND((F45/100*'Member Info'!$W$2), 2))</f>
        <v>0</v>
      </c>
      <c r="S45" s="218" t="e">
        <f t="shared" si="3"/>
        <v>#VALUE!</v>
      </c>
      <c r="T45" s="218" t="str">
        <f t="shared" si="4"/>
        <v/>
      </c>
      <c r="U45" s="227" t="str">
        <f t="shared" si="5"/>
        <v/>
      </c>
      <c r="V45" s="228" t="str">
        <f t="shared" si="6"/>
        <v/>
      </c>
      <c r="W45" s="228" t="str">
        <f t="shared" si="7"/>
        <v/>
      </c>
      <c r="X45" s="222">
        <f t="shared" si="8"/>
        <v>0</v>
      </c>
      <c r="Y45" s="110">
        <f t="shared" si="9"/>
        <v>0</v>
      </c>
      <c r="Z45" s="235" t="str">
        <f t="shared" si="10"/>
        <v/>
      </c>
      <c r="AA45" s="240" t="b">
        <f t="shared" si="11"/>
        <v>0</v>
      </c>
      <c r="AB45" s="235">
        <f t="shared" si="12"/>
        <v>0</v>
      </c>
      <c r="AC45" s="235">
        <f>IF('Member Info'!N42="",1,"")</f>
        <v>1</v>
      </c>
      <c r="AD45" s="243" t="e">
        <f t="shared" si="13"/>
        <v>#VALUE!</v>
      </c>
      <c r="AE45" s="130" t="str">
        <f t="shared" si="0"/>
        <v/>
      </c>
      <c r="AF45" s="124">
        <f t="shared" si="14"/>
        <v>1</v>
      </c>
      <c r="AG45" s="124" t="str">
        <f>IF('Member Info'!N42&lt;&gt;"",IF(AND('Member Info'!N42&lt;=$U$1,'Member Info'!N42&gt;=$T$1),1,0),"")</f>
        <v/>
      </c>
      <c r="AI45" s="124" t="b">
        <f t="shared" si="15"/>
        <v>0</v>
      </c>
      <c r="AJ45" s="124">
        <f t="shared" si="16"/>
        <v>0</v>
      </c>
      <c r="AL45" s="124">
        <f t="shared" si="17"/>
        <v>0</v>
      </c>
      <c r="AM45" s="124">
        <f>IF('Member Info'!F42&gt;$T$1,1,0)</f>
        <v>0</v>
      </c>
      <c r="AN45" s="124" t="b">
        <f>IF(ISERROR(T45),ERROR.TYPE(#REF!)=ERROR.TYPE(T45),FALSE)</f>
        <v>0</v>
      </c>
      <c r="AO45" s="124" t="b">
        <f>IF(ISERROR(U45),ERROR.TYPE(#REF!)=ERROR.TYPE(U45),FALSE)</f>
        <v>0</v>
      </c>
      <c r="AP45" s="124">
        <f>IF('Member Info'!F42&gt;'GP1 April 25'!$U$1,1,0)</f>
        <v>0</v>
      </c>
      <c r="AQ45" s="124">
        <f t="shared" si="18"/>
        <v>0</v>
      </c>
      <c r="AR45" s="124">
        <f t="shared" si="19"/>
        <v>0</v>
      </c>
      <c r="AS45" s="124">
        <f t="shared" si="20"/>
        <v>1</v>
      </c>
    </row>
    <row r="46" spans="1:45" x14ac:dyDescent="0.25">
      <c r="A46" s="4">
        <v>15</v>
      </c>
      <c r="B46" s="164">
        <f>'Member Info'!D43</f>
        <v>0</v>
      </c>
      <c r="C46" s="164">
        <f>'Member Info'!E43</f>
        <v>0</v>
      </c>
      <c r="D46" s="164" t="str">
        <f>'Member Info'!G43</f>
        <v/>
      </c>
      <c r="E46" s="165">
        <f>'Member Info'!B43</f>
        <v>0</v>
      </c>
      <c r="F46" s="242"/>
      <c r="G46" s="166" t="str">
        <f>IF(E46=0,"",('Member Info'!K43+'Member Info'!L43))</f>
        <v/>
      </c>
      <c r="H46" s="419"/>
      <c r="I46" s="419"/>
      <c r="J46" s="26"/>
      <c r="K46" s="26"/>
      <c r="L46" s="384" t="str">
        <f>IF(E46=0,"",IF('Member Info'!F43&gt;$U$1,CONCATENATE("Joined with practice on ", TEXT('Member Info'!F43, "DD/MM/YYYY")),IF('Member Info'!N43&lt;&gt;"",IF('Member Info'!N43&lt;$T$1,CONCATENATE("Left Scheme on ", TEXT('Member Info'!N43, "DD/MM/YYYY")),IF(OR(G46="",G46=0),"Error Detected, No rate entered",IF(E46=0,"",IF(F46="","Error Detected, No Pensionable pay",IF(AS46=1,"No Part Time Status Entered",IF(AR46=1,"No Part Time Hours Entered",IF(ISERROR(AD46)," Unknown Values entered.",IF(V46+W46&lt;1,"Acceptable",IF(T46+U46=200, "No Contributions Entered", IF(M46="","Error Detected, Choose reason&gt;",IF(Z46="1",IF(V46=1,"Please Enter Deemed Pensionable Pay","Add Any Relevant Details Above"),"Please Give Details Above"))))))))))),IF(OR(G46="",G46=0),"Error Detected, No rate entered",IF(E46=0,"",IF(F46="","Error Detected, No Pensionable pay",IF(AS46=1,"No Part Time Status Entered",IF(AR46=1,"No Part Time Hours Entered",IF(ISERROR(AD46)," Unknown Values entered.",IF(V46+W46&lt;1,"Acceptable",IF(T46+U46=200, "No Contributions Entered", IF(M46="","Error Detected, Choose reason&gt;",IF(Z46="1",IF(V46=1,"Please Enter Deemed Pensionable Pay","Add relevant Details Above"),"Please give details Above")))))))))))))</f>
        <v/>
      </c>
      <c r="M46" s="260"/>
      <c r="N46" s="91"/>
      <c r="O46" s="91" t="str">
        <f t="shared" si="1"/>
        <v/>
      </c>
      <c r="P46" s="94">
        <f t="shared" si="2"/>
        <v>0</v>
      </c>
      <c r="Q46" s="94">
        <f t="shared" si="2"/>
        <v>0</v>
      </c>
      <c r="R46" s="218">
        <f>(ROUND((F46/100*'Member Info'!$W$2), 2))</f>
        <v>0</v>
      </c>
      <c r="S46" s="218" t="e">
        <f t="shared" si="3"/>
        <v>#VALUE!</v>
      </c>
      <c r="T46" s="218" t="str">
        <f t="shared" si="4"/>
        <v/>
      </c>
      <c r="U46" s="227" t="str">
        <f t="shared" si="5"/>
        <v/>
      </c>
      <c r="V46" s="228" t="str">
        <f t="shared" si="6"/>
        <v/>
      </c>
      <c r="W46" s="228" t="str">
        <f t="shared" si="7"/>
        <v/>
      </c>
      <c r="X46" s="222">
        <f t="shared" si="8"/>
        <v>0</v>
      </c>
      <c r="Y46" s="110">
        <f t="shared" si="9"/>
        <v>0</v>
      </c>
      <c r="Z46" s="235" t="str">
        <f t="shared" si="10"/>
        <v/>
      </c>
      <c r="AA46" s="240" t="b">
        <f t="shared" si="11"/>
        <v>0</v>
      </c>
      <c r="AB46" s="235">
        <f t="shared" si="12"/>
        <v>0</v>
      </c>
      <c r="AC46" s="235">
        <f>IF('Member Info'!N43="",1,"")</f>
        <v>1</v>
      </c>
      <c r="AD46" s="243" t="e">
        <f t="shared" si="13"/>
        <v>#VALUE!</v>
      </c>
      <c r="AE46" s="130" t="str">
        <f t="shared" si="0"/>
        <v/>
      </c>
      <c r="AF46" s="124">
        <f t="shared" si="14"/>
        <v>1</v>
      </c>
      <c r="AG46" s="124" t="str">
        <f>IF('Member Info'!N43&lt;&gt;"",IF(AND('Member Info'!N43&lt;=$U$1,'Member Info'!N43&gt;=$T$1),1,0),"")</f>
        <v/>
      </c>
      <c r="AI46" s="124" t="b">
        <f t="shared" si="15"/>
        <v>0</v>
      </c>
      <c r="AJ46" s="124">
        <f t="shared" si="16"/>
        <v>0</v>
      </c>
      <c r="AL46" s="124">
        <f t="shared" si="17"/>
        <v>0</v>
      </c>
      <c r="AM46" s="124">
        <f>IF('Member Info'!F43&gt;$T$1,1,0)</f>
        <v>0</v>
      </c>
      <c r="AN46" s="124" t="b">
        <f>IF(ISERROR(T46),ERROR.TYPE(#REF!)=ERROR.TYPE(T46),FALSE)</f>
        <v>0</v>
      </c>
      <c r="AO46" s="124" t="b">
        <f>IF(ISERROR(U46),ERROR.TYPE(#REF!)=ERROR.TYPE(U46),FALSE)</f>
        <v>0</v>
      </c>
      <c r="AP46" s="124">
        <f>IF('Member Info'!F43&gt;'GP1 April 25'!$U$1,1,0)</f>
        <v>0</v>
      </c>
      <c r="AQ46" s="124">
        <f t="shared" si="18"/>
        <v>0</v>
      </c>
      <c r="AR46" s="124">
        <f t="shared" si="19"/>
        <v>0</v>
      </c>
      <c r="AS46" s="124">
        <f t="shared" si="20"/>
        <v>1</v>
      </c>
    </row>
    <row r="47" spans="1:45" x14ac:dyDescent="0.25">
      <c r="A47" s="4">
        <v>16</v>
      </c>
      <c r="B47" s="164">
        <f>'Member Info'!D44</f>
        <v>0</v>
      </c>
      <c r="C47" s="164">
        <f>'Member Info'!E44</f>
        <v>0</v>
      </c>
      <c r="D47" s="164" t="str">
        <f>'Member Info'!G44</f>
        <v/>
      </c>
      <c r="E47" s="165">
        <f>'Member Info'!B44</f>
        <v>0</v>
      </c>
      <c r="F47" s="242"/>
      <c r="G47" s="166" t="str">
        <f>IF(E47=0,"",('Member Info'!K44+'Member Info'!L44))</f>
        <v/>
      </c>
      <c r="H47" s="419"/>
      <c r="I47" s="419"/>
      <c r="J47" s="26"/>
      <c r="K47" s="26"/>
      <c r="L47" s="384" t="str">
        <f>IF(E47=0,"",IF('Member Info'!F44&gt;$U$1,CONCATENATE("Joined with practice on ", TEXT('Member Info'!F44, "DD/MM/YYYY")),IF('Member Info'!N44&lt;&gt;"",IF('Member Info'!N44&lt;$T$1,CONCATENATE("Left Scheme on ", TEXT('Member Info'!N44, "DD/MM/YYYY")),IF(OR(G47="",G47=0),"Error Detected, No rate entered",IF(E47=0,"",IF(F47="","Error Detected, No Pensionable pay",IF(AS47=1,"No Part Time Status Entered",IF(AR47=1,"No Part Time Hours Entered",IF(ISERROR(AD47)," Unknown Values entered.",IF(V47+W47&lt;1,"Acceptable",IF(T47+U47=200, "No Contributions Entered", IF(M47="","Error Detected, Choose reason&gt;",IF(Z47="1",IF(V47=1,"Please Enter Deemed Pensionable Pay","Add Any Relevant Details Above"),"Please Give Details Above"))))))))))),IF(OR(G47="",G47=0),"Error Detected, No rate entered",IF(E47=0,"",IF(F47="","Error Detected, No Pensionable pay",IF(AS47=1,"No Part Time Status Entered",IF(AR47=1,"No Part Time Hours Entered",IF(ISERROR(AD47)," Unknown Values entered.",IF(V47+W47&lt;1,"Acceptable",IF(T47+U47=200, "No Contributions Entered", IF(M47="","Error Detected, Choose reason&gt;",IF(Z47="1",IF(V47=1,"Please Enter Deemed Pensionable Pay","Add relevant Details Above"),"Please give details Above")))))))))))))</f>
        <v/>
      </c>
      <c r="M47" s="260"/>
      <c r="N47" s="91"/>
      <c r="O47" s="91" t="str">
        <f t="shared" si="1"/>
        <v/>
      </c>
      <c r="P47" s="94">
        <f t="shared" si="2"/>
        <v>0</v>
      </c>
      <c r="Q47" s="94">
        <f t="shared" si="2"/>
        <v>0</v>
      </c>
      <c r="R47" s="218">
        <f>(ROUND((F47/100*'Member Info'!$W$2), 2))</f>
        <v>0</v>
      </c>
      <c r="S47" s="218" t="e">
        <f t="shared" si="3"/>
        <v>#VALUE!</v>
      </c>
      <c r="T47" s="218" t="str">
        <f t="shared" si="4"/>
        <v/>
      </c>
      <c r="U47" s="227" t="str">
        <f t="shared" si="5"/>
        <v/>
      </c>
      <c r="V47" s="228" t="str">
        <f t="shared" si="6"/>
        <v/>
      </c>
      <c r="W47" s="228" t="str">
        <f t="shared" si="7"/>
        <v/>
      </c>
      <c r="X47" s="222">
        <f t="shared" si="8"/>
        <v>0</v>
      </c>
      <c r="Y47" s="110">
        <f t="shared" si="9"/>
        <v>0</v>
      </c>
      <c r="Z47" s="235" t="str">
        <f t="shared" si="10"/>
        <v/>
      </c>
      <c r="AA47" s="240" t="b">
        <f t="shared" si="11"/>
        <v>0</v>
      </c>
      <c r="AB47" s="235">
        <f t="shared" si="12"/>
        <v>0</v>
      </c>
      <c r="AC47" s="235">
        <f>IF('Member Info'!N44="",1,"")</f>
        <v>1</v>
      </c>
      <c r="AD47" s="243" t="e">
        <f t="shared" si="13"/>
        <v>#VALUE!</v>
      </c>
      <c r="AE47" s="130" t="str">
        <f t="shared" si="0"/>
        <v/>
      </c>
      <c r="AF47" s="124">
        <f t="shared" si="14"/>
        <v>1</v>
      </c>
      <c r="AG47" s="124" t="str">
        <f>IF('Member Info'!N44&lt;&gt;"",IF(AND('Member Info'!N44&lt;=$U$1,'Member Info'!N44&gt;=$T$1),1,0),"")</f>
        <v/>
      </c>
      <c r="AI47" s="124" t="b">
        <f t="shared" si="15"/>
        <v>0</v>
      </c>
      <c r="AJ47" s="124">
        <f t="shared" si="16"/>
        <v>0</v>
      </c>
      <c r="AL47" s="124">
        <f t="shared" si="17"/>
        <v>0</v>
      </c>
      <c r="AM47" s="124">
        <f>IF('Member Info'!F44&gt;$T$1,1,0)</f>
        <v>0</v>
      </c>
      <c r="AN47" s="124" t="b">
        <f>IF(ISERROR(T47),ERROR.TYPE(#REF!)=ERROR.TYPE(T47),FALSE)</f>
        <v>0</v>
      </c>
      <c r="AO47" s="124" t="b">
        <f>IF(ISERROR(U47),ERROR.TYPE(#REF!)=ERROR.TYPE(U47),FALSE)</f>
        <v>0</v>
      </c>
      <c r="AP47" s="124">
        <f>IF('Member Info'!F44&gt;'GP1 April 25'!$U$1,1,0)</f>
        <v>0</v>
      </c>
      <c r="AQ47" s="124">
        <f t="shared" si="18"/>
        <v>0</v>
      </c>
      <c r="AR47" s="124">
        <f t="shared" si="19"/>
        <v>0</v>
      </c>
      <c r="AS47" s="124">
        <f t="shared" si="20"/>
        <v>1</v>
      </c>
    </row>
    <row r="48" spans="1:45" x14ac:dyDescent="0.25">
      <c r="A48" s="4">
        <v>17</v>
      </c>
      <c r="B48" s="164">
        <f>'Member Info'!D45</f>
        <v>0</v>
      </c>
      <c r="C48" s="164">
        <f>'Member Info'!E45</f>
        <v>0</v>
      </c>
      <c r="D48" s="164" t="str">
        <f>'Member Info'!G45</f>
        <v/>
      </c>
      <c r="E48" s="165">
        <f>'Member Info'!B45</f>
        <v>0</v>
      </c>
      <c r="F48" s="242"/>
      <c r="G48" s="166" t="str">
        <f>IF(E48=0,"",('Member Info'!K45+'Member Info'!L45))</f>
        <v/>
      </c>
      <c r="H48" s="419"/>
      <c r="I48" s="419"/>
      <c r="J48" s="26"/>
      <c r="K48" s="26"/>
      <c r="L48" s="384" t="str">
        <f>IF(E48=0,"",IF('Member Info'!F45&gt;$U$1,CONCATENATE("Joined with practice on ", TEXT('Member Info'!F45, "DD/MM/YYYY")),IF('Member Info'!N45&lt;&gt;"",IF('Member Info'!N45&lt;$T$1,CONCATENATE("Left Scheme on ", TEXT('Member Info'!N45, "DD/MM/YYYY")),IF(OR(G48="",G48=0),"Error Detected, No rate entered",IF(E48=0,"",IF(F48="","Error Detected, No Pensionable pay",IF(AS48=1,"No Part Time Status Entered",IF(AR48=1,"No Part Time Hours Entered",IF(ISERROR(AD48)," Unknown Values entered.",IF(V48+W48&lt;1,"Acceptable",IF(T48+U48=200, "No Contributions Entered", IF(M48="","Error Detected, Choose reason&gt;",IF(Z48="1",IF(V48=1,"Please Enter Deemed Pensionable Pay","Add Any Relevant Details Above"),"Please Give Details Above"))))))))))),IF(OR(G48="",G48=0),"Error Detected, No rate entered",IF(E48=0,"",IF(F48="","Error Detected, No Pensionable pay",IF(AS48=1,"No Part Time Status Entered",IF(AR48=1,"No Part Time Hours Entered",IF(ISERROR(AD48)," Unknown Values entered.",IF(V48+W48&lt;1,"Acceptable",IF(T48+U48=200, "No Contributions Entered", IF(M48="","Error Detected, Choose reason&gt;",IF(Z48="1",IF(V48=1,"Please Enter Deemed Pensionable Pay","Add relevant Details Above"),"Please give details Above")))))))))))))</f>
        <v/>
      </c>
      <c r="M48" s="260"/>
      <c r="N48" s="91"/>
      <c r="O48" s="91" t="str">
        <f t="shared" si="1"/>
        <v/>
      </c>
      <c r="P48" s="94">
        <f t="shared" si="2"/>
        <v>0</v>
      </c>
      <c r="Q48" s="94">
        <f t="shared" si="2"/>
        <v>0</v>
      </c>
      <c r="R48" s="218">
        <f>(ROUND((F48/100*'Member Info'!$W$2), 2))</f>
        <v>0</v>
      </c>
      <c r="S48" s="218" t="e">
        <f t="shared" si="3"/>
        <v>#VALUE!</v>
      </c>
      <c r="T48" s="218" t="str">
        <f t="shared" si="4"/>
        <v/>
      </c>
      <c r="U48" s="227" t="str">
        <f t="shared" si="5"/>
        <v/>
      </c>
      <c r="V48" s="228" t="str">
        <f t="shared" si="6"/>
        <v/>
      </c>
      <c r="W48" s="228" t="str">
        <f t="shared" si="7"/>
        <v/>
      </c>
      <c r="X48" s="222">
        <f t="shared" si="8"/>
        <v>0</v>
      </c>
      <c r="Y48" s="110">
        <f t="shared" si="9"/>
        <v>0</v>
      </c>
      <c r="Z48" s="235" t="str">
        <f t="shared" si="10"/>
        <v/>
      </c>
      <c r="AA48" s="240" t="b">
        <f t="shared" si="11"/>
        <v>0</v>
      </c>
      <c r="AB48" s="235">
        <f t="shared" si="12"/>
        <v>0</v>
      </c>
      <c r="AC48" s="235">
        <f>IF('Member Info'!N45="",1,"")</f>
        <v>1</v>
      </c>
      <c r="AD48" s="243" t="e">
        <f t="shared" si="13"/>
        <v>#VALUE!</v>
      </c>
      <c r="AE48" s="130" t="str">
        <f t="shared" si="0"/>
        <v/>
      </c>
      <c r="AF48" s="124">
        <f t="shared" si="14"/>
        <v>1</v>
      </c>
      <c r="AG48" s="124" t="str">
        <f>IF('Member Info'!N45&lt;&gt;"",IF(AND('Member Info'!N45&lt;=$U$1,'Member Info'!N45&gt;=$T$1),1,0),"")</f>
        <v/>
      </c>
      <c r="AI48" s="124" t="b">
        <f t="shared" si="15"/>
        <v>0</v>
      </c>
      <c r="AJ48" s="124">
        <f t="shared" si="16"/>
        <v>0</v>
      </c>
      <c r="AL48" s="124">
        <f t="shared" si="17"/>
        <v>0</v>
      </c>
      <c r="AM48" s="124">
        <f>IF('Member Info'!F45&gt;$T$1,1,0)</f>
        <v>0</v>
      </c>
      <c r="AN48" s="124" t="b">
        <f>IF(ISERROR(T48),ERROR.TYPE(#REF!)=ERROR.TYPE(T48),FALSE)</f>
        <v>0</v>
      </c>
      <c r="AO48" s="124" t="b">
        <f>IF(ISERROR(U48),ERROR.TYPE(#REF!)=ERROR.TYPE(U48),FALSE)</f>
        <v>0</v>
      </c>
      <c r="AP48" s="124">
        <f>IF('Member Info'!F45&gt;'GP1 April 25'!$U$1,1,0)</f>
        <v>0</v>
      </c>
      <c r="AQ48" s="124">
        <f t="shared" si="18"/>
        <v>0</v>
      </c>
      <c r="AR48" s="124">
        <f t="shared" si="19"/>
        <v>0</v>
      </c>
      <c r="AS48" s="124">
        <f t="shared" si="20"/>
        <v>1</v>
      </c>
    </row>
    <row r="49" spans="1:50" x14ac:dyDescent="0.25">
      <c r="A49" s="4">
        <v>18</v>
      </c>
      <c r="B49" s="164">
        <f>'Member Info'!D46</f>
        <v>0</v>
      </c>
      <c r="C49" s="164">
        <f>'Member Info'!E46</f>
        <v>0</v>
      </c>
      <c r="D49" s="164" t="str">
        <f>'Member Info'!G46</f>
        <v/>
      </c>
      <c r="E49" s="165">
        <f>'Member Info'!B46</f>
        <v>0</v>
      </c>
      <c r="F49" s="242"/>
      <c r="G49" s="166" t="str">
        <f>IF(E49=0,"",('Member Info'!K46+'Member Info'!L46))</f>
        <v/>
      </c>
      <c r="H49" s="419"/>
      <c r="I49" s="419"/>
      <c r="J49" s="26"/>
      <c r="K49" s="26"/>
      <c r="L49" s="384" t="str">
        <f>IF(E49=0,"",IF('Member Info'!F46&gt;$U$1,CONCATENATE("Joined with practice on ", TEXT('Member Info'!F46, "DD/MM/YYYY")),IF('Member Info'!N46&lt;&gt;"",IF('Member Info'!N46&lt;$T$1,CONCATENATE("Left Scheme on ", TEXT('Member Info'!N46, "DD/MM/YYYY")),IF(OR(G49="",G49=0),"Error Detected, No rate entered",IF(E49=0,"",IF(F49="","Error Detected, No Pensionable pay",IF(AS49=1,"No Part Time Status Entered",IF(AR49=1,"No Part Time Hours Entered",IF(ISERROR(AD49)," Unknown Values entered.",IF(V49+W49&lt;1,"Acceptable",IF(T49+U49=200, "No Contributions Entered", IF(M49="","Error Detected, Choose reason&gt;",IF(Z49="1",IF(V49=1,"Please Enter Deemed Pensionable Pay","Add Any Relevant Details Above"),"Please Give Details Above"))))))))))),IF(OR(G49="",G49=0),"Error Detected, No rate entered",IF(E49=0,"",IF(F49="","Error Detected, No Pensionable pay",IF(AS49=1,"No Part Time Status Entered",IF(AR49=1,"No Part Time Hours Entered",IF(ISERROR(AD49)," Unknown Values entered.",IF(V49+W49&lt;1,"Acceptable",IF(T49+U49=200, "No Contributions Entered", IF(M49="","Error Detected, Choose reason&gt;",IF(Z49="1",IF(V49=1,"Please Enter Deemed Pensionable Pay","Add relevant Details Above"),"Please give details Above")))))))))))))</f>
        <v/>
      </c>
      <c r="M49" s="260"/>
      <c r="N49" s="91"/>
      <c r="O49" s="91" t="str">
        <f t="shared" si="1"/>
        <v/>
      </c>
      <c r="P49" s="94">
        <f t="shared" si="2"/>
        <v>0</v>
      </c>
      <c r="Q49" s="94">
        <f t="shared" si="2"/>
        <v>0</v>
      </c>
      <c r="R49" s="218">
        <f>(ROUND((F49/100*'Member Info'!$W$2), 2))</f>
        <v>0</v>
      </c>
      <c r="S49" s="218" t="e">
        <f t="shared" si="3"/>
        <v>#VALUE!</v>
      </c>
      <c r="T49" s="218" t="str">
        <f t="shared" si="4"/>
        <v/>
      </c>
      <c r="U49" s="227" t="str">
        <f t="shared" si="5"/>
        <v/>
      </c>
      <c r="V49" s="228" t="str">
        <f t="shared" si="6"/>
        <v/>
      </c>
      <c r="W49" s="228" t="str">
        <f t="shared" si="7"/>
        <v/>
      </c>
      <c r="X49" s="222">
        <f t="shared" si="8"/>
        <v>0</v>
      </c>
      <c r="Y49" s="110">
        <f t="shared" si="9"/>
        <v>0</v>
      </c>
      <c r="Z49" s="235" t="str">
        <f t="shared" si="10"/>
        <v/>
      </c>
      <c r="AA49" s="240" t="b">
        <f t="shared" si="11"/>
        <v>0</v>
      </c>
      <c r="AB49" s="235">
        <f t="shared" si="12"/>
        <v>0</v>
      </c>
      <c r="AC49" s="235">
        <f>IF('Member Info'!N46="",1,"")</f>
        <v>1</v>
      </c>
      <c r="AD49" s="243" t="e">
        <f t="shared" si="13"/>
        <v>#VALUE!</v>
      </c>
      <c r="AE49" s="130" t="str">
        <f t="shared" si="0"/>
        <v/>
      </c>
      <c r="AF49" s="124">
        <f t="shared" si="14"/>
        <v>1</v>
      </c>
      <c r="AG49" s="124" t="str">
        <f>IF('Member Info'!N46&lt;&gt;"",IF(AND('Member Info'!N46&lt;=$U$1,'Member Info'!N46&gt;=$T$1),1,0),"")</f>
        <v/>
      </c>
      <c r="AI49" s="124" t="b">
        <f t="shared" si="15"/>
        <v>0</v>
      </c>
      <c r="AJ49" s="124">
        <f t="shared" si="16"/>
        <v>0</v>
      </c>
      <c r="AL49" s="124">
        <f t="shared" si="17"/>
        <v>0</v>
      </c>
      <c r="AM49" s="124">
        <f>IF('Member Info'!F46&gt;$T$1,1,0)</f>
        <v>0</v>
      </c>
      <c r="AN49" s="124" t="b">
        <f>IF(ISERROR(T49),ERROR.TYPE(#REF!)=ERROR.TYPE(T49),FALSE)</f>
        <v>0</v>
      </c>
      <c r="AO49" s="124" t="b">
        <f>IF(ISERROR(U49),ERROR.TYPE(#REF!)=ERROR.TYPE(U49),FALSE)</f>
        <v>0</v>
      </c>
      <c r="AP49" s="124">
        <f>IF('Member Info'!F46&gt;'GP1 April 25'!$U$1,1,0)</f>
        <v>0</v>
      </c>
      <c r="AQ49" s="124">
        <f t="shared" si="18"/>
        <v>0</v>
      </c>
      <c r="AR49" s="124">
        <f t="shared" si="19"/>
        <v>0</v>
      </c>
      <c r="AS49" s="124">
        <f t="shared" si="20"/>
        <v>1</v>
      </c>
    </row>
    <row r="50" spans="1:50" x14ac:dyDescent="0.25">
      <c r="A50" s="4">
        <v>19</v>
      </c>
      <c r="B50" s="164">
        <f>'Member Info'!D47</f>
        <v>0</v>
      </c>
      <c r="C50" s="164">
        <f>'Member Info'!E47</f>
        <v>0</v>
      </c>
      <c r="D50" s="164" t="str">
        <f>'Member Info'!G47</f>
        <v/>
      </c>
      <c r="E50" s="165">
        <f>'Member Info'!B47</f>
        <v>0</v>
      </c>
      <c r="F50" s="242"/>
      <c r="G50" s="166" t="str">
        <f>IF(E50=0,"",('Member Info'!K47+'Member Info'!L47))</f>
        <v/>
      </c>
      <c r="H50" s="419"/>
      <c r="I50" s="419"/>
      <c r="J50" s="26"/>
      <c r="K50" s="26"/>
      <c r="L50" s="384" t="str">
        <f>IF(E50=0,"",IF('Member Info'!F47&gt;$U$1,CONCATENATE("Joined with practice on ", TEXT('Member Info'!F47, "DD/MM/YYYY")),IF('Member Info'!N47&lt;&gt;"",IF('Member Info'!N47&lt;$T$1,CONCATENATE("Left Scheme on ", TEXT('Member Info'!N47, "DD/MM/YYYY")),IF(OR(G50="",G50=0),"Error Detected, No rate entered",IF(E50=0,"",IF(F50="","Error Detected, No Pensionable pay",IF(AS50=1,"No Part Time Status Entered",IF(AR50=1,"No Part Time Hours Entered",IF(ISERROR(AD50)," Unknown Values entered.",IF(V50+W50&lt;1,"Acceptable",IF(T50+U50=200, "No Contributions Entered", IF(M50="","Error Detected, Choose reason&gt;",IF(Z50="1",IF(V50=1,"Please Enter Deemed Pensionable Pay","Add Any Relevant Details Above"),"Please Give Details Above"))))))))))),IF(OR(G50="",G50=0),"Error Detected, No rate entered",IF(E50=0,"",IF(F50="","Error Detected, No Pensionable pay",IF(AS50=1,"No Part Time Status Entered",IF(AR50=1,"No Part Time Hours Entered",IF(ISERROR(AD50)," Unknown Values entered.",IF(V50+W50&lt;1,"Acceptable",IF(T50+U50=200, "No Contributions Entered", IF(M50="","Error Detected, Choose reason&gt;",IF(Z50="1",IF(V50=1,"Please Enter Deemed Pensionable Pay","Add relevant Details Above"),"Please give details Above")))))))))))))</f>
        <v/>
      </c>
      <c r="M50" s="260"/>
      <c r="N50" s="91"/>
      <c r="O50" s="91" t="str">
        <f t="shared" si="1"/>
        <v/>
      </c>
      <c r="P50" s="94">
        <f t="shared" si="2"/>
        <v>0</v>
      </c>
      <c r="Q50" s="94">
        <f t="shared" si="2"/>
        <v>0</v>
      </c>
      <c r="R50" s="218">
        <f>(ROUND((F50/100*'Member Info'!$W$2), 2))</f>
        <v>0</v>
      </c>
      <c r="S50" s="218" t="e">
        <f t="shared" si="3"/>
        <v>#VALUE!</v>
      </c>
      <c r="T50" s="218" t="str">
        <f t="shared" si="4"/>
        <v/>
      </c>
      <c r="U50" s="227" t="str">
        <f t="shared" si="5"/>
        <v/>
      </c>
      <c r="V50" s="228" t="str">
        <f t="shared" si="6"/>
        <v/>
      </c>
      <c r="W50" s="228" t="str">
        <f t="shared" si="7"/>
        <v/>
      </c>
      <c r="X50" s="222">
        <f t="shared" si="8"/>
        <v>0</v>
      </c>
      <c r="Y50" s="110">
        <f t="shared" si="9"/>
        <v>0</v>
      </c>
      <c r="Z50" s="235" t="str">
        <f t="shared" si="10"/>
        <v/>
      </c>
      <c r="AA50" s="240" t="b">
        <f t="shared" si="11"/>
        <v>0</v>
      </c>
      <c r="AB50" s="235">
        <f t="shared" si="12"/>
        <v>0</v>
      </c>
      <c r="AC50" s="235">
        <f>IF('Member Info'!N47="",1,"")</f>
        <v>1</v>
      </c>
      <c r="AD50" s="243" t="e">
        <f t="shared" si="13"/>
        <v>#VALUE!</v>
      </c>
      <c r="AE50" s="130" t="str">
        <f t="shared" si="0"/>
        <v/>
      </c>
      <c r="AF50" s="124">
        <f t="shared" si="14"/>
        <v>1</v>
      </c>
      <c r="AG50" s="124" t="str">
        <f>IF('Member Info'!N47&lt;&gt;"",IF(AND('Member Info'!N47&lt;=$U$1,'Member Info'!N47&gt;=$T$1),1,0),"")</f>
        <v/>
      </c>
      <c r="AI50" s="124" t="b">
        <f t="shared" si="15"/>
        <v>0</v>
      </c>
      <c r="AJ50" s="124">
        <f t="shared" si="16"/>
        <v>0</v>
      </c>
      <c r="AL50" s="124">
        <f t="shared" si="17"/>
        <v>0</v>
      </c>
      <c r="AM50" s="124">
        <f>IF('Member Info'!F47&gt;$T$1,1,0)</f>
        <v>0</v>
      </c>
      <c r="AN50" s="124" t="b">
        <f>IF(ISERROR(T50),ERROR.TYPE(#REF!)=ERROR.TYPE(T50),FALSE)</f>
        <v>0</v>
      </c>
      <c r="AO50" s="124" t="b">
        <f>IF(ISERROR(U50),ERROR.TYPE(#REF!)=ERROR.TYPE(U50),FALSE)</f>
        <v>0</v>
      </c>
      <c r="AP50" s="124">
        <f>IF('Member Info'!F47&gt;'GP1 April 25'!$U$1,1,0)</f>
        <v>0</v>
      </c>
      <c r="AQ50" s="124">
        <f t="shared" si="18"/>
        <v>0</v>
      </c>
      <c r="AR50" s="124">
        <f t="shared" si="19"/>
        <v>0</v>
      </c>
      <c r="AS50" s="124">
        <f t="shared" si="20"/>
        <v>1</v>
      </c>
      <c r="AX50" s="421"/>
    </row>
    <row r="51" spans="1:50" x14ac:dyDescent="0.25">
      <c r="A51" s="4">
        <v>20</v>
      </c>
      <c r="B51" s="164">
        <f>'Member Info'!D48</f>
        <v>0</v>
      </c>
      <c r="C51" s="164">
        <f>'Member Info'!E48</f>
        <v>0</v>
      </c>
      <c r="D51" s="164" t="str">
        <f>'Member Info'!G48</f>
        <v/>
      </c>
      <c r="E51" s="165">
        <f>'Member Info'!B48</f>
        <v>0</v>
      </c>
      <c r="F51" s="242"/>
      <c r="G51" s="166" t="str">
        <f>IF(E51=0,"",('Member Info'!K48+'Member Info'!L48))</f>
        <v/>
      </c>
      <c r="H51" s="419"/>
      <c r="I51" s="419"/>
      <c r="J51" s="26"/>
      <c r="K51" s="26"/>
      <c r="L51" s="384" t="str">
        <f>IF(E51=0,"",IF('Member Info'!F48&gt;$U$1,CONCATENATE("Joined with practice on ", TEXT('Member Info'!F48, "DD/MM/YYYY")),IF('Member Info'!N48&lt;&gt;"",IF('Member Info'!N48&lt;$T$1,CONCATENATE("Left Scheme on ", TEXT('Member Info'!N48, "DD/MM/YYYY")),IF(OR(G51="",G51=0),"Error Detected, No rate entered",IF(E51=0,"",IF(F51="","Error Detected, No Pensionable pay",IF(AS51=1,"No Part Time Status Entered",IF(AR51=1,"No Part Time Hours Entered",IF(ISERROR(AD51)," Unknown Values entered.",IF(V51+W51&lt;1,"Acceptable",IF(T51+U51=200, "No Contributions Entered", IF(M51="","Error Detected, Choose reason&gt;",IF(Z51="1",IF(V51=1,"Please Enter Deemed Pensionable Pay","Add Any Relevant Details Above"),"Please Give Details Above"))))))))))),IF(OR(G51="",G51=0),"Error Detected, No rate entered",IF(E51=0,"",IF(F51="","Error Detected, No Pensionable pay",IF(AS51=1,"No Part Time Status Entered",IF(AR51=1,"No Part Time Hours Entered",IF(ISERROR(AD51)," Unknown Values entered.",IF(V51+W51&lt;1,"Acceptable",IF(T51+U51=200, "No Contributions Entered", IF(M51="","Error Detected, Choose reason&gt;",IF(Z51="1",IF(V51=1,"Please Enter Deemed Pensionable Pay","Add relevant Details Above"),"Please give details Above")))))))))))))</f>
        <v/>
      </c>
      <c r="M51" s="260"/>
      <c r="N51" s="91"/>
      <c r="O51" s="91" t="str">
        <f t="shared" si="1"/>
        <v/>
      </c>
      <c r="P51" s="94">
        <f t="shared" si="2"/>
        <v>0</v>
      </c>
      <c r="Q51" s="94">
        <f t="shared" si="2"/>
        <v>0</v>
      </c>
      <c r="R51" s="218">
        <f>(ROUND((F51/100*'Member Info'!$W$2), 2))</f>
        <v>0</v>
      </c>
      <c r="S51" s="218" t="e">
        <f t="shared" si="3"/>
        <v>#VALUE!</v>
      </c>
      <c r="T51" s="218" t="str">
        <f t="shared" si="4"/>
        <v/>
      </c>
      <c r="U51" s="227" t="str">
        <f t="shared" si="5"/>
        <v/>
      </c>
      <c r="V51" s="228" t="str">
        <f t="shared" si="6"/>
        <v/>
      </c>
      <c r="W51" s="228" t="str">
        <f t="shared" si="7"/>
        <v/>
      </c>
      <c r="X51" s="222">
        <f t="shared" si="8"/>
        <v>0</v>
      </c>
      <c r="Y51" s="110">
        <f t="shared" si="9"/>
        <v>0</v>
      </c>
      <c r="Z51" s="235" t="str">
        <f t="shared" si="10"/>
        <v/>
      </c>
      <c r="AA51" s="240" t="b">
        <f t="shared" si="11"/>
        <v>0</v>
      </c>
      <c r="AB51" s="235">
        <f t="shared" si="12"/>
        <v>0</v>
      </c>
      <c r="AC51" s="235">
        <f>IF('Member Info'!N48="",1,"")</f>
        <v>1</v>
      </c>
      <c r="AD51" s="243" t="e">
        <f t="shared" si="13"/>
        <v>#VALUE!</v>
      </c>
      <c r="AE51" s="130" t="str">
        <f t="shared" si="0"/>
        <v/>
      </c>
      <c r="AF51" s="124">
        <f t="shared" si="14"/>
        <v>1</v>
      </c>
      <c r="AG51" s="124" t="str">
        <f>IF('Member Info'!N48&lt;&gt;"",IF(AND('Member Info'!N48&lt;=$U$1,'Member Info'!N48&gt;=$T$1),1,0),"")</f>
        <v/>
      </c>
      <c r="AI51" s="124" t="b">
        <f t="shared" si="15"/>
        <v>0</v>
      </c>
      <c r="AJ51" s="124">
        <f t="shared" si="16"/>
        <v>0</v>
      </c>
      <c r="AL51" s="124">
        <f t="shared" si="17"/>
        <v>0</v>
      </c>
      <c r="AM51" s="124">
        <f>IF('Member Info'!F48&gt;$T$1,1,0)</f>
        <v>0</v>
      </c>
      <c r="AN51" s="124" t="b">
        <f>IF(ISERROR(T51),ERROR.TYPE(#REF!)=ERROR.TYPE(T51),FALSE)</f>
        <v>0</v>
      </c>
      <c r="AO51" s="124" t="b">
        <f>IF(ISERROR(U51),ERROR.TYPE(#REF!)=ERROR.TYPE(U51),FALSE)</f>
        <v>0</v>
      </c>
      <c r="AP51" s="124">
        <f>IF('Member Info'!F48&gt;'GP1 April 25'!$U$1,1,0)</f>
        <v>0</v>
      </c>
      <c r="AQ51" s="124">
        <f t="shared" si="18"/>
        <v>0</v>
      </c>
      <c r="AR51" s="124">
        <f t="shared" si="19"/>
        <v>0</v>
      </c>
      <c r="AS51" s="124">
        <f t="shared" si="20"/>
        <v>1</v>
      </c>
    </row>
    <row r="52" spans="1:50" x14ac:dyDescent="0.25">
      <c r="A52" s="4">
        <v>21</v>
      </c>
      <c r="B52" s="164">
        <f>'Member Info'!D49</f>
        <v>0</v>
      </c>
      <c r="C52" s="164">
        <f>'Member Info'!E49</f>
        <v>0</v>
      </c>
      <c r="D52" s="164" t="str">
        <f>'Member Info'!G49</f>
        <v/>
      </c>
      <c r="E52" s="165">
        <f>'Member Info'!B49</f>
        <v>0</v>
      </c>
      <c r="F52" s="242"/>
      <c r="G52" s="166" t="str">
        <f>IF(E52=0,"",('Member Info'!K49+'Member Info'!L49))</f>
        <v/>
      </c>
      <c r="H52" s="419"/>
      <c r="I52" s="419"/>
      <c r="J52" s="26"/>
      <c r="K52" s="26"/>
      <c r="L52" s="384" t="str">
        <f>IF(E52=0,"",IF('Member Info'!F49&gt;$U$1,CONCATENATE("Joined with practice on ", TEXT('Member Info'!F49, "DD/MM/YYYY")),IF('Member Info'!N49&lt;&gt;"",IF('Member Info'!N49&lt;$T$1,CONCATENATE("Left Scheme on ", TEXT('Member Info'!N49, "DD/MM/YYYY")),IF(OR(G52="",G52=0),"Error Detected, No rate entered",IF(E52=0,"",IF(F52="","Error Detected, No Pensionable pay",IF(AS52=1,"No Part Time Status Entered",IF(AR52=1,"No Part Time Hours Entered",IF(ISERROR(AD52)," Unknown Values entered.",IF(V52+W52&lt;1,"Acceptable",IF(T52+U52=200, "No Contributions Entered", IF(M52="","Error Detected, Choose reason&gt;",IF(Z52="1",IF(V52=1,"Please Enter Deemed Pensionable Pay","Add Any Relevant Details Above"),"Please Give Details Above"))))))))))),IF(OR(G52="",G52=0),"Error Detected, No rate entered",IF(E52=0,"",IF(F52="","Error Detected, No Pensionable pay",IF(AS52=1,"No Part Time Status Entered",IF(AR52=1,"No Part Time Hours Entered",IF(ISERROR(AD52)," Unknown Values entered.",IF(V52+W52&lt;1,"Acceptable",IF(T52+U52=200, "No Contributions Entered", IF(M52="","Error Detected, Choose reason&gt;",IF(Z52="1",IF(V52=1,"Please Enter Deemed Pensionable Pay","Add relevant Details Above"),"Please give details Above")))))))))))))</f>
        <v/>
      </c>
      <c r="M52" s="260"/>
      <c r="N52" s="91"/>
      <c r="O52" s="91" t="str">
        <f t="shared" si="1"/>
        <v/>
      </c>
      <c r="P52" s="94">
        <f t="shared" si="2"/>
        <v>0</v>
      </c>
      <c r="Q52" s="94">
        <f t="shared" si="2"/>
        <v>0</v>
      </c>
      <c r="R52" s="218">
        <f>(ROUND((F52/100*'Member Info'!$W$2), 2))</f>
        <v>0</v>
      </c>
      <c r="S52" s="218" t="e">
        <f t="shared" si="3"/>
        <v>#VALUE!</v>
      </c>
      <c r="T52" s="218" t="str">
        <f t="shared" si="4"/>
        <v/>
      </c>
      <c r="U52" s="227" t="str">
        <f t="shared" si="5"/>
        <v/>
      </c>
      <c r="V52" s="228" t="str">
        <f t="shared" si="6"/>
        <v/>
      </c>
      <c r="W52" s="228" t="str">
        <f t="shared" si="7"/>
        <v/>
      </c>
      <c r="X52" s="222">
        <f t="shared" si="8"/>
        <v>0</v>
      </c>
      <c r="Y52" s="110">
        <f t="shared" si="9"/>
        <v>0</v>
      </c>
      <c r="Z52" s="235" t="str">
        <f t="shared" si="10"/>
        <v/>
      </c>
      <c r="AA52" s="240" t="b">
        <f t="shared" si="11"/>
        <v>0</v>
      </c>
      <c r="AB52" s="235">
        <f t="shared" si="12"/>
        <v>0</v>
      </c>
      <c r="AC52" s="235">
        <f>IF('Member Info'!N49="",1,"")</f>
        <v>1</v>
      </c>
      <c r="AD52" s="243" t="e">
        <f t="shared" si="13"/>
        <v>#VALUE!</v>
      </c>
      <c r="AE52" s="130" t="str">
        <f t="shared" si="0"/>
        <v/>
      </c>
      <c r="AF52" s="124">
        <f t="shared" si="14"/>
        <v>1</v>
      </c>
      <c r="AG52" s="124" t="str">
        <f>IF('Member Info'!N49&lt;&gt;"",IF(AND('Member Info'!N49&lt;=$U$1,'Member Info'!N49&gt;=$T$1),1,0),"")</f>
        <v/>
      </c>
      <c r="AI52" s="124" t="b">
        <f t="shared" si="15"/>
        <v>0</v>
      </c>
      <c r="AJ52" s="124">
        <f t="shared" si="16"/>
        <v>0</v>
      </c>
      <c r="AL52" s="124">
        <f t="shared" si="17"/>
        <v>0</v>
      </c>
      <c r="AM52" s="124">
        <f>IF('Member Info'!F49&gt;$T$1,1,0)</f>
        <v>0</v>
      </c>
      <c r="AN52" s="124" t="b">
        <f>IF(ISERROR(T52),ERROR.TYPE(#REF!)=ERROR.TYPE(T52),FALSE)</f>
        <v>0</v>
      </c>
      <c r="AO52" s="124" t="b">
        <f>IF(ISERROR(U52),ERROR.TYPE(#REF!)=ERROR.TYPE(U52),FALSE)</f>
        <v>0</v>
      </c>
      <c r="AP52" s="124">
        <f>IF('Member Info'!F49&gt;'GP1 April 25'!$U$1,1,0)</f>
        <v>0</v>
      </c>
      <c r="AQ52" s="124">
        <f t="shared" si="18"/>
        <v>0</v>
      </c>
      <c r="AR52" s="124">
        <f t="shared" si="19"/>
        <v>0</v>
      </c>
      <c r="AS52" s="124">
        <f t="shared" si="20"/>
        <v>1</v>
      </c>
    </row>
    <row r="53" spans="1:50" x14ac:dyDescent="0.25">
      <c r="A53" s="4">
        <v>22</v>
      </c>
      <c r="B53" s="164">
        <f>'Member Info'!D50</f>
        <v>0</v>
      </c>
      <c r="C53" s="164">
        <f>'Member Info'!E50</f>
        <v>0</v>
      </c>
      <c r="D53" s="164" t="str">
        <f>'Member Info'!G50</f>
        <v/>
      </c>
      <c r="E53" s="165">
        <f>'Member Info'!B50</f>
        <v>0</v>
      </c>
      <c r="F53" s="242"/>
      <c r="G53" s="166" t="str">
        <f>IF(E53=0,"",('Member Info'!K50+'Member Info'!L50))</f>
        <v/>
      </c>
      <c r="H53" s="419"/>
      <c r="I53" s="419"/>
      <c r="J53" s="26"/>
      <c r="K53" s="26"/>
      <c r="L53" s="384" t="str">
        <f>IF(E53=0,"",IF('Member Info'!F50&gt;$U$1,CONCATENATE("Joined with practice on ", TEXT('Member Info'!F50, "DD/MM/YYYY")),IF('Member Info'!N50&lt;&gt;"",IF('Member Info'!N50&lt;$T$1,CONCATENATE("Left Scheme on ", TEXT('Member Info'!N50, "DD/MM/YYYY")),IF(OR(G53="",G53=0),"Error Detected, No rate entered",IF(E53=0,"",IF(F53="","Error Detected, No Pensionable pay",IF(AS53=1,"No Part Time Status Entered",IF(AR53=1,"No Part Time Hours Entered",IF(ISERROR(AD53)," Unknown Values entered.",IF(V53+W53&lt;1,"Acceptable",IF(T53+U53=200, "No Contributions Entered", IF(M53="","Error Detected, Choose reason&gt;",IF(Z53="1",IF(V53=1,"Please Enter Deemed Pensionable Pay","Add Any Relevant Details Above"),"Please Give Details Above"))))))))))),IF(OR(G53="",G53=0),"Error Detected, No rate entered",IF(E53=0,"",IF(F53="","Error Detected, No Pensionable pay",IF(AS53=1,"No Part Time Status Entered",IF(AR53=1,"No Part Time Hours Entered",IF(ISERROR(AD53)," Unknown Values entered.",IF(V53+W53&lt;1,"Acceptable",IF(T53+U53=200, "No Contributions Entered", IF(M53="","Error Detected, Choose reason&gt;",IF(Z53="1",IF(V53=1,"Please Enter Deemed Pensionable Pay","Add relevant Details Above"),"Please give details Above")))))))))))))</f>
        <v/>
      </c>
      <c r="M53" s="260"/>
      <c r="N53" s="91"/>
      <c r="O53" s="91" t="str">
        <f t="shared" si="1"/>
        <v/>
      </c>
      <c r="P53" s="94">
        <f t="shared" si="2"/>
        <v>0</v>
      </c>
      <c r="Q53" s="94">
        <f t="shared" si="2"/>
        <v>0</v>
      </c>
      <c r="R53" s="218">
        <f>(ROUND((F53/100*'Member Info'!$W$2), 2))</f>
        <v>0</v>
      </c>
      <c r="S53" s="218" t="e">
        <f t="shared" si="3"/>
        <v>#VALUE!</v>
      </c>
      <c r="T53" s="218" t="str">
        <f t="shared" si="4"/>
        <v/>
      </c>
      <c r="U53" s="227" t="str">
        <f t="shared" si="5"/>
        <v/>
      </c>
      <c r="V53" s="228" t="str">
        <f t="shared" si="6"/>
        <v/>
      </c>
      <c r="W53" s="228" t="str">
        <f t="shared" si="7"/>
        <v/>
      </c>
      <c r="X53" s="222">
        <f t="shared" si="8"/>
        <v>0</v>
      </c>
      <c r="Y53" s="110">
        <f t="shared" si="9"/>
        <v>0</v>
      </c>
      <c r="Z53" s="235" t="str">
        <f t="shared" si="10"/>
        <v/>
      </c>
      <c r="AA53" s="240" t="b">
        <f t="shared" si="11"/>
        <v>0</v>
      </c>
      <c r="AB53" s="235">
        <f t="shared" si="12"/>
        <v>0</v>
      </c>
      <c r="AC53" s="235">
        <f>IF('Member Info'!N50="",1,"")</f>
        <v>1</v>
      </c>
      <c r="AD53" s="243" t="e">
        <f t="shared" si="13"/>
        <v>#VALUE!</v>
      </c>
      <c r="AE53" s="130" t="str">
        <f t="shared" si="0"/>
        <v/>
      </c>
      <c r="AF53" s="124">
        <f t="shared" si="14"/>
        <v>1</v>
      </c>
      <c r="AG53" s="124" t="str">
        <f>IF('Member Info'!N50&lt;&gt;"",IF(AND('Member Info'!N50&lt;=$U$1,'Member Info'!N50&gt;=$T$1),1,0),"")</f>
        <v/>
      </c>
      <c r="AI53" s="124" t="b">
        <f t="shared" si="15"/>
        <v>0</v>
      </c>
      <c r="AJ53" s="124">
        <f t="shared" si="16"/>
        <v>0</v>
      </c>
      <c r="AL53" s="124">
        <f t="shared" si="17"/>
        <v>0</v>
      </c>
      <c r="AM53" s="124">
        <f>IF('Member Info'!F50&gt;$T$1,1,0)</f>
        <v>0</v>
      </c>
      <c r="AN53" s="124" t="b">
        <f>IF(ISERROR(T53),ERROR.TYPE(#REF!)=ERROR.TYPE(T53),FALSE)</f>
        <v>0</v>
      </c>
      <c r="AO53" s="124" t="b">
        <f>IF(ISERROR(U53),ERROR.TYPE(#REF!)=ERROR.TYPE(U53),FALSE)</f>
        <v>0</v>
      </c>
      <c r="AP53" s="124">
        <f>IF('Member Info'!F50&gt;'GP1 April 25'!$U$1,1,0)</f>
        <v>0</v>
      </c>
      <c r="AQ53" s="124">
        <f t="shared" si="18"/>
        <v>0</v>
      </c>
      <c r="AR53" s="124">
        <f t="shared" si="19"/>
        <v>0</v>
      </c>
      <c r="AS53" s="124">
        <f t="shared" si="20"/>
        <v>1</v>
      </c>
    </row>
    <row r="54" spans="1:50" x14ac:dyDescent="0.25">
      <c r="A54" s="4">
        <v>23</v>
      </c>
      <c r="B54" s="164">
        <f>'Member Info'!D51</f>
        <v>0</v>
      </c>
      <c r="C54" s="164">
        <f>'Member Info'!E51</f>
        <v>0</v>
      </c>
      <c r="D54" s="164" t="str">
        <f>'Member Info'!G51</f>
        <v/>
      </c>
      <c r="E54" s="165">
        <f>'Member Info'!B51</f>
        <v>0</v>
      </c>
      <c r="F54" s="242"/>
      <c r="G54" s="166" t="str">
        <f>IF(E54=0,"",('Member Info'!K51+'Member Info'!L51))</f>
        <v/>
      </c>
      <c r="H54" s="419"/>
      <c r="I54" s="419"/>
      <c r="J54" s="26"/>
      <c r="K54" s="26"/>
      <c r="L54" s="384" t="str">
        <f>IF(E54=0,"",IF('Member Info'!F51&gt;$U$1,CONCATENATE("Joined with practice on ", TEXT('Member Info'!F51, "DD/MM/YYYY")),IF('Member Info'!N51&lt;&gt;"",IF('Member Info'!N51&lt;$T$1,CONCATENATE("Left Scheme on ", TEXT('Member Info'!N51, "DD/MM/YYYY")),IF(OR(G54="",G54=0),"Error Detected, No rate entered",IF(E54=0,"",IF(F54="","Error Detected, No Pensionable pay",IF(AS54=1,"No Part Time Status Entered",IF(AR54=1,"No Part Time Hours Entered",IF(ISERROR(AD54)," Unknown Values entered.",IF(V54+W54&lt;1,"Acceptable",IF(T54+U54=200, "No Contributions Entered", IF(M54="","Error Detected, Choose reason&gt;",IF(Z54="1",IF(V54=1,"Please Enter Deemed Pensionable Pay","Add Any Relevant Details Above"),"Please Give Details Above"))))))))))),IF(OR(G54="",G54=0),"Error Detected, No rate entered",IF(E54=0,"",IF(F54="","Error Detected, No Pensionable pay",IF(AS54=1,"No Part Time Status Entered",IF(AR54=1,"No Part Time Hours Entered",IF(ISERROR(AD54)," Unknown Values entered.",IF(V54+W54&lt;1,"Acceptable",IF(T54+U54=200, "No Contributions Entered", IF(M54="","Error Detected, Choose reason&gt;",IF(Z54="1",IF(V54=1,"Please Enter Deemed Pensionable Pay","Add relevant Details Above"),"Please give details Above")))))))))))))</f>
        <v/>
      </c>
      <c r="M54" s="260"/>
      <c r="N54" s="91"/>
      <c r="O54" s="91" t="str">
        <f t="shared" si="1"/>
        <v/>
      </c>
      <c r="P54" s="94">
        <f t="shared" si="2"/>
        <v>0</v>
      </c>
      <c r="Q54" s="94">
        <f t="shared" si="2"/>
        <v>0</v>
      </c>
      <c r="R54" s="218">
        <f>(ROUND((F54/100*'Member Info'!$W$2), 2))</f>
        <v>0</v>
      </c>
      <c r="S54" s="218" t="e">
        <f t="shared" si="3"/>
        <v>#VALUE!</v>
      </c>
      <c r="T54" s="218" t="str">
        <f t="shared" si="4"/>
        <v/>
      </c>
      <c r="U54" s="227" t="str">
        <f t="shared" si="5"/>
        <v/>
      </c>
      <c r="V54" s="228" t="str">
        <f t="shared" si="6"/>
        <v/>
      </c>
      <c r="W54" s="228" t="str">
        <f t="shared" si="7"/>
        <v/>
      </c>
      <c r="X54" s="222">
        <f t="shared" si="8"/>
        <v>0</v>
      </c>
      <c r="Y54" s="110">
        <f t="shared" si="9"/>
        <v>0</v>
      </c>
      <c r="Z54" s="235" t="str">
        <f t="shared" si="10"/>
        <v/>
      </c>
      <c r="AA54" s="240" t="b">
        <f t="shared" si="11"/>
        <v>0</v>
      </c>
      <c r="AB54" s="235">
        <f t="shared" si="12"/>
        <v>0</v>
      </c>
      <c r="AC54" s="235">
        <f>IF('Member Info'!N51="",1,"")</f>
        <v>1</v>
      </c>
      <c r="AD54" s="243" t="e">
        <f t="shared" si="13"/>
        <v>#VALUE!</v>
      </c>
      <c r="AE54" s="130" t="str">
        <f t="shared" si="0"/>
        <v/>
      </c>
      <c r="AF54" s="124">
        <f t="shared" si="14"/>
        <v>1</v>
      </c>
      <c r="AG54" s="124" t="str">
        <f>IF('Member Info'!N51&lt;&gt;"",IF(AND('Member Info'!N51&lt;=$U$1,'Member Info'!N51&gt;=$T$1),1,0),"")</f>
        <v/>
      </c>
      <c r="AI54" s="124" t="b">
        <f t="shared" si="15"/>
        <v>0</v>
      </c>
      <c r="AJ54" s="124">
        <f t="shared" si="16"/>
        <v>0</v>
      </c>
      <c r="AL54" s="124">
        <f t="shared" si="17"/>
        <v>0</v>
      </c>
      <c r="AM54" s="124">
        <f>IF('Member Info'!F51&gt;$T$1,1,0)</f>
        <v>0</v>
      </c>
      <c r="AN54" s="124" t="b">
        <f>IF(ISERROR(T54),ERROR.TYPE(#REF!)=ERROR.TYPE(T54),FALSE)</f>
        <v>0</v>
      </c>
      <c r="AO54" s="124" t="b">
        <f>IF(ISERROR(U54),ERROR.TYPE(#REF!)=ERROR.TYPE(U54),FALSE)</f>
        <v>0</v>
      </c>
      <c r="AP54" s="124">
        <f>IF('Member Info'!F51&gt;'GP1 April 25'!$U$1,1,0)</f>
        <v>0</v>
      </c>
      <c r="AQ54" s="124">
        <f t="shared" si="18"/>
        <v>0</v>
      </c>
      <c r="AR54" s="124">
        <f t="shared" si="19"/>
        <v>0</v>
      </c>
      <c r="AS54" s="124">
        <f t="shared" si="20"/>
        <v>1</v>
      </c>
    </row>
    <row r="55" spans="1:50" x14ac:dyDescent="0.25">
      <c r="A55" s="4">
        <v>24</v>
      </c>
      <c r="B55" s="164">
        <f>'Member Info'!D52</f>
        <v>0</v>
      </c>
      <c r="C55" s="164">
        <f>'Member Info'!E52</f>
        <v>0</v>
      </c>
      <c r="D55" s="164" t="str">
        <f>'Member Info'!G52</f>
        <v/>
      </c>
      <c r="E55" s="165">
        <f>'Member Info'!B52</f>
        <v>0</v>
      </c>
      <c r="F55" s="242"/>
      <c r="G55" s="166" t="str">
        <f>IF(E55=0,"",('Member Info'!K52+'Member Info'!L52))</f>
        <v/>
      </c>
      <c r="H55" s="419"/>
      <c r="I55" s="419"/>
      <c r="J55" s="26"/>
      <c r="K55" s="26"/>
      <c r="L55" s="384" t="str">
        <f>IF(E55=0,"",IF('Member Info'!F52&gt;$U$1,CONCATENATE("Joined with practice on ", TEXT('Member Info'!F52, "DD/MM/YYYY")),IF('Member Info'!N52&lt;&gt;"",IF('Member Info'!N52&lt;$T$1,CONCATENATE("Left Scheme on ", TEXT('Member Info'!N52, "DD/MM/YYYY")),IF(OR(G55="",G55=0),"Error Detected, No rate entered",IF(E55=0,"",IF(F55="","Error Detected, No Pensionable pay",IF(AS55=1,"No Part Time Status Entered",IF(AR55=1,"No Part Time Hours Entered",IF(ISERROR(AD55)," Unknown Values entered.",IF(V55+W55&lt;1,"Acceptable",IF(T55+U55=200, "No Contributions Entered", IF(M55="","Error Detected, Choose reason&gt;",IF(Z55="1",IF(V55=1,"Please Enter Deemed Pensionable Pay","Add Any Relevant Details Above"),"Please Give Details Above"))))))))))),IF(OR(G55="",G55=0),"Error Detected, No rate entered",IF(E55=0,"",IF(F55="","Error Detected, No Pensionable pay",IF(AS55=1,"No Part Time Status Entered",IF(AR55=1,"No Part Time Hours Entered",IF(ISERROR(AD55)," Unknown Values entered.",IF(V55+W55&lt;1,"Acceptable",IF(T55+U55=200, "No Contributions Entered", IF(M55="","Error Detected, Choose reason&gt;",IF(Z55="1",IF(V55=1,"Please Enter Deemed Pensionable Pay","Add relevant Details Above"),"Please give details Above")))))))))))))</f>
        <v/>
      </c>
      <c r="M55" s="260"/>
      <c r="N55" s="91"/>
      <c r="O55" s="91" t="str">
        <f t="shared" si="1"/>
        <v/>
      </c>
      <c r="P55" s="94">
        <f t="shared" si="2"/>
        <v>0</v>
      </c>
      <c r="Q55" s="94">
        <f t="shared" si="2"/>
        <v>0</v>
      </c>
      <c r="R55" s="218">
        <f>(ROUND((F55/100*'Member Info'!$W$2), 2))</f>
        <v>0</v>
      </c>
      <c r="S55" s="218" t="e">
        <f t="shared" si="3"/>
        <v>#VALUE!</v>
      </c>
      <c r="T55" s="218" t="str">
        <f t="shared" si="4"/>
        <v/>
      </c>
      <c r="U55" s="227" t="str">
        <f t="shared" si="5"/>
        <v/>
      </c>
      <c r="V55" s="228" t="str">
        <f t="shared" si="6"/>
        <v/>
      </c>
      <c r="W55" s="228" t="str">
        <f t="shared" si="7"/>
        <v/>
      </c>
      <c r="X55" s="222">
        <f t="shared" si="8"/>
        <v>0</v>
      </c>
      <c r="Y55" s="110">
        <f t="shared" si="9"/>
        <v>0</v>
      </c>
      <c r="Z55" s="235" t="str">
        <f t="shared" si="10"/>
        <v/>
      </c>
      <c r="AA55" s="240" t="b">
        <f t="shared" si="11"/>
        <v>0</v>
      </c>
      <c r="AB55" s="235">
        <f t="shared" si="12"/>
        <v>0</v>
      </c>
      <c r="AC55" s="235">
        <f>IF('Member Info'!N52="",1,"")</f>
        <v>1</v>
      </c>
      <c r="AD55" s="243" t="e">
        <f t="shared" si="13"/>
        <v>#VALUE!</v>
      </c>
      <c r="AE55" s="130" t="str">
        <f t="shared" si="0"/>
        <v/>
      </c>
      <c r="AF55" s="124">
        <f t="shared" si="14"/>
        <v>1</v>
      </c>
      <c r="AG55" s="124" t="str">
        <f>IF('Member Info'!N52&lt;&gt;"",IF(AND('Member Info'!N52&lt;=$U$1,'Member Info'!N52&gt;=$T$1),1,0),"")</f>
        <v/>
      </c>
      <c r="AI55" s="124" t="b">
        <f t="shared" si="15"/>
        <v>0</v>
      </c>
      <c r="AJ55" s="124">
        <f t="shared" si="16"/>
        <v>0</v>
      </c>
      <c r="AL55" s="124">
        <f t="shared" si="17"/>
        <v>0</v>
      </c>
      <c r="AM55" s="124">
        <f>IF('Member Info'!F52&gt;$T$1,1,0)</f>
        <v>0</v>
      </c>
      <c r="AN55" s="124" t="b">
        <f>IF(ISERROR(T55),ERROR.TYPE(#REF!)=ERROR.TYPE(T55),FALSE)</f>
        <v>0</v>
      </c>
      <c r="AO55" s="124" t="b">
        <f>IF(ISERROR(U55),ERROR.TYPE(#REF!)=ERROR.TYPE(U55),FALSE)</f>
        <v>0</v>
      </c>
      <c r="AP55" s="124">
        <f>IF('Member Info'!F52&gt;'GP1 April 25'!$U$1,1,0)</f>
        <v>0</v>
      </c>
      <c r="AQ55" s="124">
        <f t="shared" si="18"/>
        <v>0</v>
      </c>
      <c r="AR55" s="124">
        <f t="shared" si="19"/>
        <v>0</v>
      </c>
      <c r="AS55" s="124">
        <f t="shared" si="20"/>
        <v>1</v>
      </c>
    </row>
    <row r="56" spans="1:50" x14ac:dyDescent="0.25">
      <c r="A56" s="4">
        <v>25</v>
      </c>
      <c r="B56" s="164">
        <f>'Member Info'!D53</f>
        <v>0</v>
      </c>
      <c r="C56" s="164">
        <f>'Member Info'!E53</f>
        <v>0</v>
      </c>
      <c r="D56" s="164" t="str">
        <f>'Member Info'!G53</f>
        <v/>
      </c>
      <c r="E56" s="165">
        <f>'Member Info'!B53</f>
        <v>0</v>
      </c>
      <c r="F56" s="242"/>
      <c r="G56" s="166" t="str">
        <f>IF(E56=0,"",('Member Info'!K53+'Member Info'!L53))</f>
        <v/>
      </c>
      <c r="H56" s="419"/>
      <c r="I56" s="419"/>
      <c r="J56" s="26"/>
      <c r="K56" s="26"/>
      <c r="L56" s="384" t="str">
        <f>IF(E56=0,"",IF('Member Info'!F53&gt;$U$1,CONCATENATE("Joined with practice on ", TEXT('Member Info'!F53, "DD/MM/YYYY")),IF('Member Info'!N53&lt;&gt;"",IF('Member Info'!N53&lt;$T$1,CONCATENATE("Left Scheme on ", TEXT('Member Info'!N53, "DD/MM/YYYY")),IF(OR(G56="",G56=0),"Error Detected, No rate entered",IF(E56=0,"",IF(F56="","Error Detected, No Pensionable pay",IF(AS56=1,"No Part Time Status Entered",IF(AR56=1,"No Part Time Hours Entered",IF(ISERROR(AD56)," Unknown Values entered.",IF(V56+W56&lt;1,"Acceptable",IF(T56+U56=200, "No Contributions Entered", IF(M56="","Error Detected, Choose reason&gt;",IF(Z56="1",IF(V56=1,"Please Enter Deemed Pensionable Pay","Add Any Relevant Details Above"),"Please Give Details Above"))))))))))),IF(OR(G56="",G56=0),"Error Detected, No rate entered",IF(E56=0,"",IF(F56="","Error Detected, No Pensionable pay",IF(AS56=1,"No Part Time Status Entered",IF(AR56=1,"No Part Time Hours Entered",IF(ISERROR(AD56)," Unknown Values entered.",IF(V56+W56&lt;1,"Acceptable",IF(T56+U56=200, "No Contributions Entered", IF(M56="","Error Detected, Choose reason&gt;",IF(Z56="1",IF(V56=1,"Please Enter Deemed Pensionable Pay","Add relevant Details Above"),"Please give details Above")))))))))))))</f>
        <v/>
      </c>
      <c r="M56" s="260"/>
      <c r="N56" s="91"/>
      <c r="O56" s="91" t="str">
        <f t="shared" si="1"/>
        <v/>
      </c>
      <c r="P56" s="94">
        <f t="shared" si="2"/>
        <v>0</v>
      </c>
      <c r="Q56" s="94">
        <f t="shared" si="2"/>
        <v>0</v>
      </c>
      <c r="R56" s="218">
        <f>(ROUND((F56/100*'Member Info'!$W$2), 2))</f>
        <v>0</v>
      </c>
      <c r="S56" s="218" t="e">
        <f t="shared" si="3"/>
        <v>#VALUE!</v>
      </c>
      <c r="T56" s="218" t="str">
        <f t="shared" si="4"/>
        <v/>
      </c>
      <c r="U56" s="227" t="str">
        <f t="shared" si="5"/>
        <v/>
      </c>
      <c r="V56" s="228" t="str">
        <f t="shared" si="6"/>
        <v/>
      </c>
      <c r="W56" s="228" t="str">
        <f t="shared" si="7"/>
        <v/>
      </c>
      <c r="X56" s="222">
        <f t="shared" si="8"/>
        <v>0</v>
      </c>
      <c r="Y56" s="110">
        <f t="shared" si="9"/>
        <v>0</v>
      </c>
      <c r="Z56" s="235" t="str">
        <f t="shared" si="10"/>
        <v/>
      </c>
      <c r="AA56" s="240" t="b">
        <f t="shared" si="11"/>
        <v>0</v>
      </c>
      <c r="AB56" s="235">
        <f t="shared" si="12"/>
        <v>0</v>
      </c>
      <c r="AC56" s="235">
        <f>IF('Member Info'!N53="",1,"")</f>
        <v>1</v>
      </c>
      <c r="AD56" s="243" t="e">
        <f t="shared" si="13"/>
        <v>#VALUE!</v>
      </c>
      <c r="AE56" s="130" t="str">
        <f t="shared" si="0"/>
        <v/>
      </c>
      <c r="AF56" s="124">
        <f t="shared" si="14"/>
        <v>1</v>
      </c>
      <c r="AG56" s="124" t="str">
        <f>IF('Member Info'!N53&lt;&gt;"",IF(AND('Member Info'!N53&lt;=$U$1,'Member Info'!N53&gt;=$T$1),1,0),"")</f>
        <v/>
      </c>
      <c r="AI56" s="124" t="b">
        <f t="shared" si="15"/>
        <v>0</v>
      </c>
      <c r="AJ56" s="124">
        <f t="shared" si="16"/>
        <v>0</v>
      </c>
      <c r="AL56" s="124">
        <f t="shared" si="17"/>
        <v>0</v>
      </c>
      <c r="AM56" s="124">
        <f>IF('Member Info'!F53&gt;$T$1,1,0)</f>
        <v>0</v>
      </c>
      <c r="AN56" s="124" t="b">
        <f>IF(ISERROR(T56),ERROR.TYPE(#REF!)=ERROR.TYPE(T56),FALSE)</f>
        <v>0</v>
      </c>
      <c r="AO56" s="124" t="b">
        <f>IF(ISERROR(U56),ERROR.TYPE(#REF!)=ERROR.TYPE(U56),FALSE)</f>
        <v>0</v>
      </c>
      <c r="AP56" s="124">
        <f>IF('Member Info'!F53&gt;'GP1 April 25'!$U$1,1,0)</f>
        <v>0</v>
      </c>
      <c r="AQ56" s="124">
        <f t="shared" si="18"/>
        <v>0</v>
      </c>
      <c r="AR56" s="124">
        <f t="shared" si="19"/>
        <v>0</v>
      </c>
      <c r="AS56" s="124">
        <f t="shared" si="20"/>
        <v>1</v>
      </c>
    </row>
    <row r="57" spans="1:50" x14ac:dyDescent="0.25">
      <c r="A57" s="4">
        <v>26</v>
      </c>
      <c r="B57" s="164">
        <f>'Member Info'!D54</f>
        <v>0</v>
      </c>
      <c r="C57" s="164">
        <f>'Member Info'!E54</f>
        <v>0</v>
      </c>
      <c r="D57" s="164" t="str">
        <f>'Member Info'!G54</f>
        <v/>
      </c>
      <c r="E57" s="165">
        <f>'Member Info'!B54</f>
        <v>0</v>
      </c>
      <c r="F57" s="242"/>
      <c r="G57" s="166" t="str">
        <f>IF(E57=0,"",('Member Info'!K54+'Member Info'!L54))</f>
        <v/>
      </c>
      <c r="H57" s="419"/>
      <c r="I57" s="419"/>
      <c r="J57" s="26"/>
      <c r="K57" s="26"/>
      <c r="L57" s="384" t="str">
        <f>IF(E57=0,"",IF('Member Info'!F54&gt;$U$1,CONCATENATE("Joined with practice on ", TEXT('Member Info'!F54, "DD/MM/YYYY")),IF('Member Info'!N54&lt;&gt;"",IF('Member Info'!N54&lt;$T$1,CONCATENATE("Left Scheme on ", TEXT('Member Info'!N54, "DD/MM/YYYY")),IF(OR(G57="",G57=0),"Error Detected, No rate entered",IF(E57=0,"",IF(F57="","Error Detected, No Pensionable pay",IF(AS57=1,"No Part Time Status Entered",IF(AR57=1,"No Part Time Hours Entered",IF(ISERROR(AD57)," Unknown Values entered.",IF(V57+W57&lt;1,"Acceptable",IF(T57+U57=200, "No Contributions Entered", IF(M57="","Error Detected, Choose reason&gt;",IF(Z57="1",IF(V57=1,"Please Enter Deemed Pensionable Pay","Add Any Relevant Details Above"),"Please Give Details Above"))))))))))),IF(OR(G57="",G57=0),"Error Detected, No rate entered",IF(E57=0,"",IF(F57="","Error Detected, No Pensionable pay",IF(AS57=1,"No Part Time Status Entered",IF(AR57=1,"No Part Time Hours Entered",IF(ISERROR(AD57)," Unknown Values entered.",IF(V57+W57&lt;1,"Acceptable",IF(T57+U57=200, "No Contributions Entered", IF(M57="","Error Detected, Choose reason&gt;",IF(Z57="1",IF(V57=1,"Please Enter Deemed Pensionable Pay","Add relevant Details Above"),"Please give details Above")))))))))))))</f>
        <v/>
      </c>
      <c r="M57" s="260"/>
      <c r="N57" s="91"/>
      <c r="O57" s="91" t="str">
        <f t="shared" si="1"/>
        <v/>
      </c>
      <c r="P57" s="94">
        <f t="shared" si="2"/>
        <v>0</v>
      </c>
      <c r="Q57" s="94">
        <f t="shared" si="2"/>
        <v>0</v>
      </c>
      <c r="R57" s="218">
        <f>(ROUND((F57/100*'Member Info'!$W$2), 2))</f>
        <v>0</v>
      </c>
      <c r="S57" s="218" t="e">
        <f t="shared" si="3"/>
        <v>#VALUE!</v>
      </c>
      <c r="T57" s="218" t="str">
        <f t="shared" si="4"/>
        <v/>
      </c>
      <c r="U57" s="227" t="str">
        <f t="shared" si="5"/>
        <v/>
      </c>
      <c r="V57" s="228" t="str">
        <f t="shared" si="6"/>
        <v/>
      </c>
      <c r="W57" s="228" t="str">
        <f t="shared" si="7"/>
        <v/>
      </c>
      <c r="X57" s="222">
        <f t="shared" si="8"/>
        <v>0</v>
      </c>
      <c r="Y57" s="110">
        <f t="shared" si="9"/>
        <v>0</v>
      </c>
      <c r="Z57" s="235" t="str">
        <f t="shared" si="10"/>
        <v/>
      </c>
      <c r="AA57" s="240" t="b">
        <f t="shared" si="11"/>
        <v>0</v>
      </c>
      <c r="AB57" s="235">
        <f t="shared" si="12"/>
        <v>0</v>
      </c>
      <c r="AC57" s="235">
        <f>IF('Member Info'!N54="",1,"")</f>
        <v>1</v>
      </c>
      <c r="AD57" s="243" t="e">
        <f t="shared" si="13"/>
        <v>#VALUE!</v>
      </c>
      <c r="AE57" s="130" t="str">
        <f t="shared" si="0"/>
        <v/>
      </c>
      <c r="AF57" s="124">
        <f t="shared" si="14"/>
        <v>1</v>
      </c>
      <c r="AG57" s="124" t="str">
        <f>IF('Member Info'!N54&lt;&gt;"",IF(AND('Member Info'!N54&lt;=$U$1,'Member Info'!N54&gt;=$T$1),1,0),"")</f>
        <v/>
      </c>
      <c r="AI57" s="124" t="b">
        <f t="shared" si="15"/>
        <v>0</v>
      </c>
      <c r="AJ57" s="124">
        <f t="shared" si="16"/>
        <v>0</v>
      </c>
      <c r="AL57" s="124">
        <f t="shared" si="17"/>
        <v>0</v>
      </c>
      <c r="AM57" s="124">
        <f>IF('Member Info'!F54&gt;$T$1,1,0)</f>
        <v>0</v>
      </c>
      <c r="AN57" s="124" t="b">
        <f>IF(ISERROR(T57),ERROR.TYPE(#REF!)=ERROR.TYPE(T57),FALSE)</f>
        <v>0</v>
      </c>
      <c r="AO57" s="124" t="b">
        <f>IF(ISERROR(U57),ERROR.TYPE(#REF!)=ERROR.TYPE(U57),FALSE)</f>
        <v>0</v>
      </c>
      <c r="AP57" s="124">
        <f>IF('Member Info'!F54&gt;'GP1 April 25'!$U$1,1,0)</f>
        <v>0</v>
      </c>
      <c r="AQ57" s="124">
        <f t="shared" si="18"/>
        <v>0</v>
      </c>
      <c r="AR57" s="124">
        <f t="shared" si="19"/>
        <v>0</v>
      </c>
      <c r="AS57" s="124">
        <f t="shared" si="20"/>
        <v>1</v>
      </c>
    </row>
    <row r="58" spans="1:50" x14ac:dyDescent="0.25">
      <c r="A58" s="4">
        <v>27</v>
      </c>
      <c r="B58" s="164">
        <f>'Member Info'!D55</f>
        <v>0</v>
      </c>
      <c r="C58" s="164">
        <f>'Member Info'!E55</f>
        <v>0</v>
      </c>
      <c r="D58" s="164" t="str">
        <f>'Member Info'!G55</f>
        <v/>
      </c>
      <c r="E58" s="165">
        <f>'Member Info'!B55</f>
        <v>0</v>
      </c>
      <c r="F58" s="242"/>
      <c r="G58" s="166" t="str">
        <f>IF(E58=0,"",('Member Info'!K55+'Member Info'!L55))</f>
        <v/>
      </c>
      <c r="H58" s="419"/>
      <c r="I58" s="419"/>
      <c r="J58" s="26"/>
      <c r="K58" s="26"/>
      <c r="L58" s="384" t="str">
        <f>IF(E58=0,"",IF('Member Info'!F55&gt;$U$1,CONCATENATE("Joined with practice on ", TEXT('Member Info'!F55, "DD/MM/YYYY")),IF('Member Info'!N55&lt;&gt;"",IF('Member Info'!N55&lt;$T$1,CONCATENATE("Left Scheme on ", TEXT('Member Info'!N55, "DD/MM/YYYY")),IF(OR(G58="",G58=0),"Error Detected, No rate entered",IF(E58=0,"",IF(F58="","Error Detected, No Pensionable pay",IF(AS58=1,"No Part Time Status Entered",IF(AR58=1,"No Part Time Hours Entered",IF(ISERROR(AD58)," Unknown Values entered.",IF(V58+W58&lt;1,"Acceptable",IF(T58+U58=200, "No Contributions Entered", IF(M58="","Error Detected, Choose reason&gt;",IF(Z58="1",IF(V58=1,"Please Enter Deemed Pensionable Pay","Add Any Relevant Details Above"),"Please Give Details Above"))))))))))),IF(OR(G58="",G58=0),"Error Detected, No rate entered",IF(E58=0,"",IF(F58="","Error Detected, No Pensionable pay",IF(AS58=1,"No Part Time Status Entered",IF(AR58=1,"No Part Time Hours Entered",IF(ISERROR(AD58)," Unknown Values entered.",IF(V58+W58&lt;1,"Acceptable",IF(T58+U58=200, "No Contributions Entered", IF(M58="","Error Detected, Choose reason&gt;",IF(Z58="1",IF(V58=1,"Please Enter Deemed Pensionable Pay","Add relevant Details Above"),"Please give details Above")))))))))))))</f>
        <v/>
      </c>
      <c r="M58" s="260"/>
      <c r="N58" s="91"/>
      <c r="O58" s="91" t="str">
        <f t="shared" si="1"/>
        <v/>
      </c>
      <c r="P58" s="94">
        <f t="shared" si="2"/>
        <v>0</v>
      </c>
      <c r="Q58" s="94">
        <f t="shared" si="2"/>
        <v>0</v>
      </c>
      <c r="R58" s="218">
        <f>(ROUND((F58/100*'Member Info'!$W$2), 2))</f>
        <v>0</v>
      </c>
      <c r="S58" s="218" t="e">
        <f t="shared" si="3"/>
        <v>#VALUE!</v>
      </c>
      <c r="T58" s="218" t="str">
        <f t="shared" si="4"/>
        <v/>
      </c>
      <c r="U58" s="227" t="str">
        <f t="shared" si="5"/>
        <v/>
      </c>
      <c r="V58" s="228" t="str">
        <f t="shared" si="6"/>
        <v/>
      </c>
      <c r="W58" s="228" t="str">
        <f t="shared" si="7"/>
        <v/>
      </c>
      <c r="X58" s="222">
        <f t="shared" si="8"/>
        <v>0</v>
      </c>
      <c r="Y58" s="110">
        <f t="shared" si="9"/>
        <v>0</v>
      </c>
      <c r="Z58" s="235" t="str">
        <f t="shared" si="10"/>
        <v/>
      </c>
      <c r="AA58" s="240" t="b">
        <f t="shared" si="11"/>
        <v>0</v>
      </c>
      <c r="AB58" s="235">
        <f t="shared" si="12"/>
        <v>0</v>
      </c>
      <c r="AC58" s="235">
        <f>IF('Member Info'!N55="",1,"")</f>
        <v>1</v>
      </c>
      <c r="AD58" s="243" t="e">
        <f t="shared" si="13"/>
        <v>#VALUE!</v>
      </c>
      <c r="AE58" s="130" t="str">
        <f t="shared" si="0"/>
        <v/>
      </c>
      <c r="AF58" s="124">
        <f t="shared" si="14"/>
        <v>1</v>
      </c>
      <c r="AG58" s="124" t="str">
        <f>IF('Member Info'!N55&lt;&gt;"",IF(AND('Member Info'!N55&lt;=$U$1,'Member Info'!N55&gt;=$T$1),1,0),"")</f>
        <v/>
      </c>
      <c r="AI58" s="124" t="b">
        <f t="shared" si="15"/>
        <v>0</v>
      </c>
      <c r="AJ58" s="124">
        <f t="shared" si="16"/>
        <v>0</v>
      </c>
      <c r="AL58" s="124">
        <f t="shared" si="17"/>
        <v>0</v>
      </c>
      <c r="AM58" s="124">
        <f>IF('Member Info'!F55&gt;$T$1,1,0)</f>
        <v>0</v>
      </c>
      <c r="AN58" s="124" t="b">
        <f>IF(ISERROR(T58),ERROR.TYPE(#REF!)=ERROR.TYPE(T58),FALSE)</f>
        <v>0</v>
      </c>
      <c r="AO58" s="124" t="b">
        <f>IF(ISERROR(U58),ERROR.TYPE(#REF!)=ERROR.TYPE(U58),FALSE)</f>
        <v>0</v>
      </c>
      <c r="AP58" s="124">
        <f>IF('Member Info'!F55&gt;'GP1 April 25'!$U$1,1,0)</f>
        <v>0</v>
      </c>
      <c r="AQ58" s="124">
        <f t="shared" si="18"/>
        <v>0</v>
      </c>
      <c r="AR58" s="124">
        <f t="shared" si="19"/>
        <v>0</v>
      </c>
      <c r="AS58" s="124">
        <f t="shared" si="20"/>
        <v>1</v>
      </c>
    </row>
    <row r="59" spans="1:50" x14ac:dyDescent="0.25">
      <c r="A59" s="4">
        <v>28</v>
      </c>
      <c r="B59" s="164">
        <f>'Member Info'!D56</f>
        <v>0</v>
      </c>
      <c r="C59" s="164">
        <f>'Member Info'!E56</f>
        <v>0</v>
      </c>
      <c r="D59" s="164" t="str">
        <f>'Member Info'!G56</f>
        <v/>
      </c>
      <c r="E59" s="165">
        <f>'Member Info'!B56</f>
        <v>0</v>
      </c>
      <c r="F59" s="242"/>
      <c r="G59" s="166" t="str">
        <f>IF(E59=0,"",('Member Info'!K56+'Member Info'!L56))</f>
        <v/>
      </c>
      <c r="H59" s="419"/>
      <c r="I59" s="419"/>
      <c r="J59" s="26"/>
      <c r="K59" s="26"/>
      <c r="L59" s="384" t="str">
        <f>IF(E59=0,"",IF('Member Info'!F56&gt;$U$1,CONCATENATE("Joined with practice on ", TEXT('Member Info'!F56, "DD/MM/YYYY")),IF('Member Info'!N56&lt;&gt;"",IF('Member Info'!N56&lt;$T$1,CONCATENATE("Left Scheme on ", TEXT('Member Info'!N56, "DD/MM/YYYY")),IF(OR(G59="",G59=0),"Error Detected, No rate entered",IF(E59=0,"",IF(F59="","Error Detected, No Pensionable pay",IF(AS59=1,"No Part Time Status Entered",IF(AR59=1,"No Part Time Hours Entered",IF(ISERROR(AD59)," Unknown Values entered.",IF(V59+W59&lt;1,"Acceptable",IF(T59+U59=200, "No Contributions Entered", IF(M59="","Error Detected, Choose reason&gt;",IF(Z59="1",IF(V59=1,"Please Enter Deemed Pensionable Pay","Add Any Relevant Details Above"),"Please Give Details Above"))))))))))),IF(OR(G59="",G59=0),"Error Detected, No rate entered",IF(E59=0,"",IF(F59="","Error Detected, No Pensionable pay",IF(AS59=1,"No Part Time Status Entered",IF(AR59=1,"No Part Time Hours Entered",IF(ISERROR(AD59)," Unknown Values entered.",IF(V59+W59&lt;1,"Acceptable",IF(T59+U59=200, "No Contributions Entered", IF(M59="","Error Detected, Choose reason&gt;",IF(Z59="1",IF(V59=1,"Please Enter Deemed Pensionable Pay","Add relevant Details Above"),"Please give details Above")))))))))))))</f>
        <v/>
      </c>
      <c r="M59" s="260"/>
      <c r="N59" s="91"/>
      <c r="O59" s="91" t="str">
        <f t="shared" si="1"/>
        <v/>
      </c>
      <c r="P59" s="94">
        <f t="shared" si="2"/>
        <v>0</v>
      </c>
      <c r="Q59" s="94">
        <f t="shared" si="2"/>
        <v>0</v>
      </c>
      <c r="R59" s="218">
        <f>(ROUND((F59/100*'Member Info'!$W$2), 2))</f>
        <v>0</v>
      </c>
      <c r="S59" s="218" t="e">
        <f t="shared" si="3"/>
        <v>#VALUE!</v>
      </c>
      <c r="T59" s="218" t="str">
        <f t="shared" si="4"/>
        <v/>
      </c>
      <c r="U59" s="227" t="str">
        <f t="shared" si="5"/>
        <v/>
      </c>
      <c r="V59" s="228" t="str">
        <f t="shared" si="6"/>
        <v/>
      </c>
      <c r="W59" s="228" t="str">
        <f t="shared" si="7"/>
        <v/>
      </c>
      <c r="X59" s="222">
        <f t="shared" si="8"/>
        <v>0</v>
      </c>
      <c r="Y59" s="110">
        <f t="shared" si="9"/>
        <v>0</v>
      </c>
      <c r="Z59" s="235" t="str">
        <f t="shared" si="10"/>
        <v/>
      </c>
      <c r="AA59" s="240" t="b">
        <f t="shared" si="11"/>
        <v>0</v>
      </c>
      <c r="AB59" s="235">
        <f t="shared" si="12"/>
        <v>0</v>
      </c>
      <c r="AC59" s="235">
        <f>IF('Member Info'!N56="",1,"")</f>
        <v>1</v>
      </c>
      <c r="AD59" s="243" t="e">
        <f t="shared" si="13"/>
        <v>#VALUE!</v>
      </c>
      <c r="AE59" s="130" t="str">
        <f t="shared" si="0"/>
        <v/>
      </c>
      <c r="AF59" s="124">
        <f t="shared" si="14"/>
        <v>1</v>
      </c>
      <c r="AG59" s="124" t="str">
        <f>IF('Member Info'!N56&lt;&gt;"",IF(AND('Member Info'!N56&lt;=$U$1,'Member Info'!N56&gt;=$T$1),1,0),"")</f>
        <v/>
      </c>
      <c r="AI59" s="124" t="b">
        <f t="shared" si="15"/>
        <v>0</v>
      </c>
      <c r="AJ59" s="124">
        <f t="shared" si="16"/>
        <v>0</v>
      </c>
      <c r="AL59" s="124">
        <f t="shared" si="17"/>
        <v>0</v>
      </c>
      <c r="AM59" s="124">
        <f>IF('Member Info'!F56&gt;$T$1,1,0)</f>
        <v>0</v>
      </c>
      <c r="AN59" s="124" t="b">
        <f>IF(ISERROR(T59),ERROR.TYPE(#REF!)=ERROR.TYPE(T59),FALSE)</f>
        <v>0</v>
      </c>
      <c r="AO59" s="124" t="b">
        <f>IF(ISERROR(U59),ERROR.TYPE(#REF!)=ERROR.TYPE(U59),FALSE)</f>
        <v>0</v>
      </c>
      <c r="AP59" s="124">
        <f>IF('Member Info'!F56&gt;'GP1 April 25'!$U$1,1,0)</f>
        <v>0</v>
      </c>
      <c r="AQ59" s="124">
        <f t="shared" si="18"/>
        <v>0</v>
      </c>
      <c r="AR59" s="124">
        <f t="shared" si="19"/>
        <v>0</v>
      </c>
      <c r="AS59" s="124">
        <f t="shared" si="20"/>
        <v>1</v>
      </c>
    </row>
    <row r="60" spans="1:50" x14ac:dyDescent="0.25">
      <c r="A60" s="4">
        <v>29</v>
      </c>
      <c r="B60" s="164">
        <f>'Member Info'!D57</f>
        <v>0</v>
      </c>
      <c r="C60" s="164">
        <f>'Member Info'!E57</f>
        <v>0</v>
      </c>
      <c r="D60" s="164" t="str">
        <f>'Member Info'!G57</f>
        <v/>
      </c>
      <c r="E60" s="165">
        <f>'Member Info'!B57</f>
        <v>0</v>
      </c>
      <c r="F60" s="242"/>
      <c r="G60" s="166" t="str">
        <f>IF(E60=0,"",('Member Info'!K57+'Member Info'!L57))</f>
        <v/>
      </c>
      <c r="H60" s="419"/>
      <c r="I60" s="419"/>
      <c r="J60" s="26"/>
      <c r="K60" s="26"/>
      <c r="L60" s="384" t="str">
        <f>IF(E60=0,"",IF('Member Info'!F57&gt;$U$1,CONCATENATE("Joined with practice on ", TEXT('Member Info'!F57, "DD/MM/YYYY")),IF('Member Info'!N57&lt;&gt;"",IF('Member Info'!N57&lt;$T$1,CONCATENATE("Left Scheme on ", TEXT('Member Info'!N57, "DD/MM/YYYY")),IF(OR(G60="",G60=0),"Error Detected, No rate entered",IF(E60=0,"",IF(F60="","Error Detected, No Pensionable pay",IF(AS60=1,"No Part Time Status Entered",IF(AR60=1,"No Part Time Hours Entered",IF(ISERROR(AD60)," Unknown Values entered.",IF(V60+W60&lt;1,"Acceptable",IF(T60+U60=200, "No Contributions Entered", IF(M60="","Error Detected, Choose reason&gt;",IF(Z60="1",IF(V60=1,"Please Enter Deemed Pensionable Pay","Add Any Relevant Details Above"),"Please Give Details Above"))))))))))),IF(OR(G60="",G60=0),"Error Detected, No rate entered",IF(E60=0,"",IF(F60="","Error Detected, No Pensionable pay",IF(AS60=1,"No Part Time Status Entered",IF(AR60=1,"No Part Time Hours Entered",IF(ISERROR(AD60)," Unknown Values entered.",IF(V60+W60&lt;1,"Acceptable",IF(T60+U60=200, "No Contributions Entered", IF(M60="","Error Detected, Choose reason&gt;",IF(Z60="1",IF(V60=1,"Please Enter Deemed Pensionable Pay","Add relevant Details Above"),"Please give details Above")))))))))))))</f>
        <v/>
      </c>
      <c r="M60" s="260"/>
      <c r="N60" s="91"/>
      <c r="O60" s="91" t="str">
        <f t="shared" si="1"/>
        <v/>
      </c>
      <c r="P60" s="94">
        <f t="shared" si="2"/>
        <v>0</v>
      </c>
      <c r="Q60" s="94">
        <f t="shared" si="2"/>
        <v>0</v>
      </c>
      <c r="R60" s="218">
        <f>(ROUND((F60/100*'Member Info'!$W$2), 2))</f>
        <v>0</v>
      </c>
      <c r="S60" s="218" t="e">
        <f t="shared" si="3"/>
        <v>#VALUE!</v>
      </c>
      <c r="T60" s="218" t="str">
        <f t="shared" si="4"/>
        <v/>
      </c>
      <c r="U60" s="227" t="str">
        <f t="shared" si="5"/>
        <v/>
      </c>
      <c r="V60" s="228" t="str">
        <f t="shared" si="6"/>
        <v/>
      </c>
      <c r="W60" s="228" t="str">
        <f t="shared" si="7"/>
        <v/>
      </c>
      <c r="X60" s="222">
        <f t="shared" si="8"/>
        <v>0</v>
      </c>
      <c r="Y60" s="110">
        <f t="shared" si="9"/>
        <v>0</v>
      </c>
      <c r="Z60" s="235" t="str">
        <f t="shared" si="10"/>
        <v/>
      </c>
      <c r="AA60" s="240" t="b">
        <f t="shared" si="11"/>
        <v>0</v>
      </c>
      <c r="AB60" s="235">
        <f t="shared" si="12"/>
        <v>0</v>
      </c>
      <c r="AC60" s="235">
        <f>IF('Member Info'!N57="",1,"")</f>
        <v>1</v>
      </c>
      <c r="AD60" s="243" t="e">
        <f t="shared" si="13"/>
        <v>#VALUE!</v>
      </c>
      <c r="AE60" s="130" t="str">
        <f t="shared" si="0"/>
        <v/>
      </c>
      <c r="AF60" s="124">
        <f t="shared" si="14"/>
        <v>1</v>
      </c>
      <c r="AG60" s="124" t="str">
        <f>IF('Member Info'!N57&lt;&gt;"",IF(AND('Member Info'!N57&lt;=$U$1,'Member Info'!N57&gt;=$T$1),1,0),"")</f>
        <v/>
      </c>
      <c r="AI60" s="124" t="b">
        <f t="shared" si="15"/>
        <v>0</v>
      </c>
      <c r="AJ60" s="124">
        <f t="shared" si="16"/>
        <v>0</v>
      </c>
      <c r="AL60" s="124">
        <f t="shared" si="17"/>
        <v>0</v>
      </c>
      <c r="AM60" s="124">
        <f>IF('Member Info'!F57&gt;$T$1,1,0)</f>
        <v>0</v>
      </c>
      <c r="AN60" s="124" t="b">
        <f>IF(ISERROR(T60),ERROR.TYPE(#REF!)=ERROR.TYPE(T60),FALSE)</f>
        <v>0</v>
      </c>
      <c r="AO60" s="124" t="b">
        <f>IF(ISERROR(U60),ERROR.TYPE(#REF!)=ERROR.TYPE(U60),FALSE)</f>
        <v>0</v>
      </c>
      <c r="AP60" s="124">
        <f>IF('Member Info'!F57&gt;'GP1 April 25'!$U$1,1,0)</f>
        <v>0</v>
      </c>
      <c r="AQ60" s="124">
        <f t="shared" si="18"/>
        <v>0</v>
      </c>
      <c r="AR60" s="124">
        <f t="shared" si="19"/>
        <v>0</v>
      </c>
      <c r="AS60" s="124">
        <f t="shared" si="20"/>
        <v>1</v>
      </c>
    </row>
    <row r="61" spans="1:50" x14ac:dyDescent="0.25">
      <c r="A61" s="4">
        <v>30</v>
      </c>
      <c r="B61" s="164">
        <f>'Member Info'!D58</f>
        <v>0</v>
      </c>
      <c r="C61" s="164">
        <f>'Member Info'!E58</f>
        <v>0</v>
      </c>
      <c r="D61" s="164" t="str">
        <f>'Member Info'!G58</f>
        <v/>
      </c>
      <c r="E61" s="165">
        <f>'Member Info'!B58</f>
        <v>0</v>
      </c>
      <c r="F61" s="242"/>
      <c r="G61" s="166" t="str">
        <f>IF(E61=0,"",('Member Info'!K58+'Member Info'!L58))</f>
        <v/>
      </c>
      <c r="H61" s="419"/>
      <c r="I61" s="419"/>
      <c r="J61" s="26"/>
      <c r="K61" s="26"/>
      <c r="L61" s="384" t="str">
        <f>IF(E61=0,"",IF('Member Info'!F58&gt;$U$1,CONCATENATE("Joined with practice on ", TEXT('Member Info'!F58, "DD/MM/YYYY")),IF('Member Info'!N58&lt;&gt;"",IF('Member Info'!N58&lt;$T$1,CONCATENATE("Left Scheme on ", TEXT('Member Info'!N58, "DD/MM/YYYY")),IF(OR(G61="",G61=0),"Error Detected, No rate entered",IF(E61=0,"",IF(F61="","Error Detected, No Pensionable pay",IF(AS61=1,"No Part Time Status Entered",IF(AR61=1,"No Part Time Hours Entered",IF(ISERROR(AD61)," Unknown Values entered.",IF(V61+W61&lt;1,"Acceptable",IF(T61+U61=200, "No Contributions Entered", IF(M61="","Error Detected, Choose reason&gt;",IF(Z61="1",IF(V61=1,"Please Enter Deemed Pensionable Pay","Add Any Relevant Details Above"),"Please Give Details Above"))))))))))),IF(OR(G61="",G61=0),"Error Detected, No rate entered",IF(E61=0,"",IF(F61="","Error Detected, No Pensionable pay",IF(AS61=1,"No Part Time Status Entered",IF(AR61=1,"No Part Time Hours Entered",IF(ISERROR(AD61)," Unknown Values entered.",IF(V61+W61&lt;1,"Acceptable",IF(T61+U61=200, "No Contributions Entered", IF(M61="","Error Detected, Choose reason&gt;",IF(Z61="1",IF(V61=1,"Please Enter Deemed Pensionable Pay","Add relevant Details Above"),"Please give details Above")))))))))))))</f>
        <v/>
      </c>
      <c r="M61" s="260"/>
      <c r="N61" s="91"/>
      <c r="O61" s="91" t="str">
        <f t="shared" si="1"/>
        <v/>
      </c>
      <c r="P61" s="94">
        <f t="shared" si="2"/>
        <v>0</v>
      </c>
      <c r="Q61" s="94">
        <f t="shared" si="2"/>
        <v>0</v>
      </c>
      <c r="R61" s="218">
        <f>(ROUND((F61/100*'Member Info'!$W$2), 2))</f>
        <v>0</v>
      </c>
      <c r="S61" s="218" t="e">
        <f t="shared" si="3"/>
        <v>#VALUE!</v>
      </c>
      <c r="T61" s="218" t="str">
        <f t="shared" si="4"/>
        <v/>
      </c>
      <c r="U61" s="227" t="str">
        <f t="shared" si="5"/>
        <v/>
      </c>
      <c r="V61" s="228" t="str">
        <f t="shared" si="6"/>
        <v/>
      </c>
      <c r="W61" s="228" t="str">
        <f t="shared" si="7"/>
        <v/>
      </c>
      <c r="X61" s="222">
        <f t="shared" si="8"/>
        <v>0</v>
      </c>
      <c r="Y61" s="110">
        <f t="shared" si="9"/>
        <v>0</v>
      </c>
      <c r="Z61" s="235" t="str">
        <f t="shared" si="10"/>
        <v/>
      </c>
      <c r="AA61" s="240" t="b">
        <f t="shared" si="11"/>
        <v>0</v>
      </c>
      <c r="AB61" s="235">
        <f t="shared" si="12"/>
        <v>0</v>
      </c>
      <c r="AC61" s="235">
        <f>IF('Member Info'!N58="",1,"")</f>
        <v>1</v>
      </c>
      <c r="AD61" s="243" t="e">
        <f t="shared" si="13"/>
        <v>#VALUE!</v>
      </c>
      <c r="AE61" s="130" t="str">
        <f t="shared" si="0"/>
        <v/>
      </c>
      <c r="AF61" s="124">
        <f t="shared" si="14"/>
        <v>1</v>
      </c>
      <c r="AG61" s="124" t="str">
        <f>IF('Member Info'!N58&lt;&gt;"",IF(AND('Member Info'!N58&lt;=$U$1,'Member Info'!N58&gt;=$T$1),1,0),"")</f>
        <v/>
      </c>
      <c r="AI61" s="124" t="b">
        <f t="shared" si="15"/>
        <v>0</v>
      </c>
      <c r="AJ61" s="124">
        <f t="shared" si="16"/>
        <v>0</v>
      </c>
      <c r="AL61" s="124">
        <f t="shared" si="17"/>
        <v>0</v>
      </c>
      <c r="AM61" s="124">
        <f>IF('Member Info'!F58&gt;$T$1,1,0)</f>
        <v>0</v>
      </c>
      <c r="AN61" s="124" t="b">
        <f>IF(ISERROR(T61),ERROR.TYPE(#REF!)=ERROR.TYPE(T61),FALSE)</f>
        <v>0</v>
      </c>
      <c r="AO61" s="124" t="b">
        <f>IF(ISERROR(U61),ERROR.TYPE(#REF!)=ERROR.TYPE(U61),FALSE)</f>
        <v>0</v>
      </c>
      <c r="AP61" s="124">
        <f>IF('Member Info'!F58&gt;'GP1 April 25'!$U$1,1,0)</f>
        <v>0</v>
      </c>
      <c r="AQ61" s="124">
        <f t="shared" si="18"/>
        <v>0</v>
      </c>
      <c r="AR61" s="124">
        <f t="shared" si="19"/>
        <v>0</v>
      </c>
      <c r="AS61" s="124">
        <f t="shared" si="20"/>
        <v>1</v>
      </c>
    </row>
    <row r="62" spans="1:50" x14ac:dyDescent="0.25">
      <c r="A62" s="4">
        <v>31</v>
      </c>
      <c r="B62" s="164">
        <f>'Member Info'!D59</f>
        <v>0</v>
      </c>
      <c r="C62" s="164">
        <f>'Member Info'!E59</f>
        <v>0</v>
      </c>
      <c r="D62" s="164" t="str">
        <f>'Member Info'!G59</f>
        <v/>
      </c>
      <c r="E62" s="165">
        <f>'Member Info'!B59</f>
        <v>0</v>
      </c>
      <c r="F62" s="242"/>
      <c r="G62" s="166" t="str">
        <f>IF(E62=0,"",('Member Info'!K59+'Member Info'!L59))</f>
        <v/>
      </c>
      <c r="H62" s="419"/>
      <c r="I62" s="419"/>
      <c r="J62" s="26"/>
      <c r="K62" s="26"/>
      <c r="L62" s="384" t="str">
        <f>IF(E62=0,"",IF('Member Info'!F59&gt;$U$1,CONCATENATE("Joined with practice on ", TEXT('Member Info'!F59, "DD/MM/YYYY")),IF('Member Info'!N59&lt;&gt;"",IF('Member Info'!N59&lt;$T$1,CONCATENATE("Left Scheme on ", TEXT('Member Info'!N59, "DD/MM/YYYY")),IF(OR(G62="",G62=0),"Error Detected, No rate entered",IF(E62=0,"",IF(F62="","Error Detected, No Pensionable pay",IF(AS62=1,"No Part Time Status Entered",IF(AR62=1,"No Part Time Hours Entered",IF(ISERROR(AD62)," Unknown Values entered.",IF(V62+W62&lt;1,"Acceptable",IF(T62+U62=200, "No Contributions Entered", IF(M62="","Error Detected, Choose reason&gt;",IF(Z62="1",IF(V62=1,"Please Enter Deemed Pensionable Pay","Add Any Relevant Details Above"),"Please Give Details Above"))))))))))),IF(OR(G62="",G62=0),"Error Detected, No rate entered",IF(E62=0,"",IF(F62="","Error Detected, No Pensionable pay",IF(AS62=1,"No Part Time Status Entered",IF(AR62=1,"No Part Time Hours Entered",IF(ISERROR(AD62)," Unknown Values entered.",IF(V62+W62&lt;1,"Acceptable",IF(T62+U62=200, "No Contributions Entered", IF(M62="","Error Detected, Choose reason&gt;",IF(Z62="1",IF(V62=1,"Please Enter Deemed Pensionable Pay","Add relevant Details Above"),"Please give details Above")))))))))))))</f>
        <v/>
      </c>
      <c r="M62" s="260"/>
      <c r="N62" s="91"/>
      <c r="O62" s="91" t="str">
        <f t="shared" si="1"/>
        <v/>
      </c>
      <c r="P62" s="94">
        <f t="shared" si="2"/>
        <v>0</v>
      </c>
      <c r="Q62" s="94">
        <f t="shared" si="2"/>
        <v>0</v>
      </c>
      <c r="R62" s="218">
        <f>(ROUND((F62/100*'Member Info'!$W$2), 2))</f>
        <v>0</v>
      </c>
      <c r="S62" s="218" t="e">
        <f t="shared" si="3"/>
        <v>#VALUE!</v>
      </c>
      <c r="T62" s="218" t="str">
        <f t="shared" si="4"/>
        <v/>
      </c>
      <c r="U62" s="227" t="str">
        <f t="shared" si="5"/>
        <v/>
      </c>
      <c r="V62" s="228" t="str">
        <f t="shared" si="6"/>
        <v/>
      </c>
      <c r="W62" s="228" t="str">
        <f t="shared" si="7"/>
        <v/>
      </c>
      <c r="X62" s="222">
        <f t="shared" si="8"/>
        <v>0</v>
      </c>
      <c r="Y62" s="110">
        <f t="shared" si="9"/>
        <v>0</v>
      </c>
      <c r="Z62" s="235" t="str">
        <f t="shared" si="10"/>
        <v/>
      </c>
      <c r="AA62" s="240" t="b">
        <f t="shared" si="11"/>
        <v>0</v>
      </c>
      <c r="AB62" s="235">
        <f t="shared" si="12"/>
        <v>0</v>
      </c>
      <c r="AC62" s="235">
        <f>IF('Member Info'!N59="",1,"")</f>
        <v>1</v>
      </c>
      <c r="AD62" s="243" t="e">
        <f t="shared" si="13"/>
        <v>#VALUE!</v>
      </c>
      <c r="AE62" s="130" t="str">
        <f t="shared" si="0"/>
        <v/>
      </c>
      <c r="AF62" s="124">
        <f t="shared" si="14"/>
        <v>1</v>
      </c>
      <c r="AG62" s="124" t="str">
        <f>IF('Member Info'!N59&lt;&gt;"",IF(AND('Member Info'!N59&lt;=$U$1,'Member Info'!N59&gt;=$T$1),1,0),"")</f>
        <v/>
      </c>
      <c r="AI62" s="124" t="b">
        <f t="shared" si="15"/>
        <v>0</v>
      </c>
      <c r="AJ62" s="124">
        <f t="shared" si="16"/>
        <v>0</v>
      </c>
      <c r="AL62" s="124">
        <f t="shared" si="17"/>
        <v>0</v>
      </c>
      <c r="AM62" s="124">
        <f>IF('Member Info'!F59&gt;$T$1,1,0)</f>
        <v>0</v>
      </c>
      <c r="AN62" s="124" t="b">
        <f>IF(ISERROR(T62),ERROR.TYPE(#REF!)=ERROR.TYPE(T62),FALSE)</f>
        <v>0</v>
      </c>
      <c r="AO62" s="124" t="b">
        <f>IF(ISERROR(U62),ERROR.TYPE(#REF!)=ERROR.TYPE(U62),FALSE)</f>
        <v>0</v>
      </c>
      <c r="AP62" s="124">
        <f>IF('Member Info'!F59&gt;'GP1 April 25'!$U$1,1,0)</f>
        <v>0</v>
      </c>
      <c r="AQ62" s="124">
        <f t="shared" si="18"/>
        <v>0</v>
      </c>
      <c r="AR62" s="124">
        <f t="shared" si="19"/>
        <v>0</v>
      </c>
      <c r="AS62" s="124">
        <f t="shared" si="20"/>
        <v>1</v>
      </c>
    </row>
    <row r="63" spans="1:50" x14ac:dyDescent="0.25">
      <c r="A63" s="4">
        <v>32</v>
      </c>
      <c r="B63" s="164">
        <f>'Member Info'!D60</f>
        <v>0</v>
      </c>
      <c r="C63" s="164">
        <f>'Member Info'!E60</f>
        <v>0</v>
      </c>
      <c r="D63" s="164" t="str">
        <f>'Member Info'!G60</f>
        <v/>
      </c>
      <c r="E63" s="165">
        <f>'Member Info'!B60</f>
        <v>0</v>
      </c>
      <c r="F63" s="242"/>
      <c r="G63" s="166" t="str">
        <f>IF(E63=0,"",('Member Info'!K60+'Member Info'!L60))</f>
        <v/>
      </c>
      <c r="H63" s="419"/>
      <c r="I63" s="419"/>
      <c r="J63" s="26"/>
      <c r="K63" s="26"/>
      <c r="L63" s="384" t="str">
        <f>IF(E63=0,"",IF('Member Info'!F60&gt;$U$1,CONCATENATE("Joined with practice on ", TEXT('Member Info'!F60, "DD/MM/YYYY")),IF('Member Info'!N60&lt;&gt;"",IF('Member Info'!N60&lt;$T$1,CONCATENATE("Left Scheme on ", TEXT('Member Info'!N60, "DD/MM/YYYY")),IF(OR(G63="",G63=0),"Error Detected, No rate entered",IF(E63=0,"",IF(F63="","Error Detected, No Pensionable pay",IF(AS63=1,"No Part Time Status Entered",IF(AR63=1,"No Part Time Hours Entered",IF(ISERROR(AD63)," Unknown Values entered.",IF(V63+W63&lt;1,"Acceptable",IF(T63+U63=200, "No Contributions Entered", IF(M63="","Error Detected, Choose reason&gt;",IF(Z63="1",IF(V63=1,"Please Enter Deemed Pensionable Pay","Add Any Relevant Details Above"),"Please Give Details Above"))))))))))),IF(OR(G63="",G63=0),"Error Detected, No rate entered",IF(E63=0,"",IF(F63="","Error Detected, No Pensionable pay",IF(AS63=1,"No Part Time Status Entered",IF(AR63=1,"No Part Time Hours Entered",IF(ISERROR(AD63)," Unknown Values entered.",IF(V63+W63&lt;1,"Acceptable",IF(T63+U63=200, "No Contributions Entered", IF(M63="","Error Detected, Choose reason&gt;",IF(Z63="1",IF(V63=1,"Please Enter Deemed Pensionable Pay","Add relevant Details Above"),"Please give details Above")))))))))))))</f>
        <v/>
      </c>
      <c r="M63" s="260"/>
      <c r="N63" s="91"/>
      <c r="O63" s="91" t="str">
        <f t="shared" si="1"/>
        <v/>
      </c>
      <c r="P63" s="94">
        <f t="shared" si="2"/>
        <v>0</v>
      </c>
      <c r="Q63" s="94">
        <f t="shared" si="2"/>
        <v>0</v>
      </c>
      <c r="R63" s="218">
        <f>(ROUND((F63/100*'Member Info'!$W$2), 2))</f>
        <v>0</v>
      </c>
      <c r="S63" s="218" t="e">
        <f t="shared" si="3"/>
        <v>#VALUE!</v>
      </c>
      <c r="T63" s="218" t="str">
        <f t="shared" si="4"/>
        <v/>
      </c>
      <c r="U63" s="227" t="str">
        <f t="shared" si="5"/>
        <v/>
      </c>
      <c r="V63" s="228" t="str">
        <f t="shared" si="6"/>
        <v/>
      </c>
      <c r="W63" s="228" t="str">
        <f t="shared" si="7"/>
        <v/>
      </c>
      <c r="X63" s="222">
        <f t="shared" si="8"/>
        <v>0</v>
      </c>
      <c r="Y63" s="110">
        <f t="shared" si="9"/>
        <v>0</v>
      </c>
      <c r="Z63" s="235" t="str">
        <f t="shared" si="10"/>
        <v/>
      </c>
      <c r="AA63" s="240" t="b">
        <f t="shared" si="11"/>
        <v>0</v>
      </c>
      <c r="AB63" s="235">
        <f t="shared" si="12"/>
        <v>0</v>
      </c>
      <c r="AC63" s="235">
        <f>IF('Member Info'!N60="",1,"")</f>
        <v>1</v>
      </c>
      <c r="AD63" s="243" t="e">
        <f t="shared" si="13"/>
        <v>#VALUE!</v>
      </c>
      <c r="AE63" s="130" t="str">
        <f t="shared" si="0"/>
        <v/>
      </c>
      <c r="AF63" s="124">
        <f t="shared" si="14"/>
        <v>1</v>
      </c>
      <c r="AG63" s="124" t="str">
        <f>IF('Member Info'!N60&lt;&gt;"",IF(AND('Member Info'!N60&lt;=$U$1,'Member Info'!N60&gt;=$T$1),1,0),"")</f>
        <v/>
      </c>
      <c r="AI63" s="124" t="b">
        <f t="shared" si="15"/>
        <v>0</v>
      </c>
      <c r="AJ63" s="124">
        <f t="shared" si="16"/>
        <v>0</v>
      </c>
      <c r="AL63" s="124">
        <f t="shared" si="17"/>
        <v>0</v>
      </c>
      <c r="AM63" s="124">
        <f>IF('Member Info'!F60&gt;$T$1,1,0)</f>
        <v>0</v>
      </c>
      <c r="AN63" s="124" t="b">
        <f>IF(ISERROR(T63),ERROR.TYPE(#REF!)=ERROR.TYPE(T63),FALSE)</f>
        <v>0</v>
      </c>
      <c r="AO63" s="124" t="b">
        <f>IF(ISERROR(U63),ERROR.TYPE(#REF!)=ERROR.TYPE(U63),FALSE)</f>
        <v>0</v>
      </c>
      <c r="AP63" s="124">
        <f>IF('Member Info'!F60&gt;'GP1 April 25'!$U$1,1,0)</f>
        <v>0</v>
      </c>
      <c r="AQ63" s="124">
        <f t="shared" si="18"/>
        <v>0</v>
      </c>
      <c r="AR63" s="124">
        <f t="shared" si="19"/>
        <v>0</v>
      </c>
      <c r="AS63" s="124">
        <f t="shared" si="20"/>
        <v>1</v>
      </c>
    </row>
    <row r="64" spans="1:50" x14ac:dyDescent="0.25">
      <c r="A64" s="4">
        <v>33</v>
      </c>
      <c r="B64" s="164">
        <f>'Member Info'!D61</f>
        <v>0</v>
      </c>
      <c r="C64" s="164">
        <f>'Member Info'!E61</f>
        <v>0</v>
      </c>
      <c r="D64" s="164" t="str">
        <f>'Member Info'!G61</f>
        <v/>
      </c>
      <c r="E64" s="165">
        <f>'Member Info'!B61</f>
        <v>0</v>
      </c>
      <c r="F64" s="242"/>
      <c r="G64" s="166" t="str">
        <f>IF(E64=0,"",('Member Info'!K61+'Member Info'!L61))</f>
        <v/>
      </c>
      <c r="H64" s="419"/>
      <c r="I64" s="419"/>
      <c r="J64" s="26"/>
      <c r="K64" s="26"/>
      <c r="L64" s="384" t="str">
        <f>IF(E64=0,"",IF('Member Info'!F61&gt;$U$1,CONCATENATE("Joined with practice on ", TEXT('Member Info'!F61, "DD/MM/YYYY")),IF('Member Info'!N61&lt;&gt;"",IF('Member Info'!N61&lt;$T$1,CONCATENATE("Left Scheme on ", TEXT('Member Info'!N61, "DD/MM/YYYY")),IF(OR(G64="",G64=0),"Error Detected, No rate entered",IF(E64=0,"",IF(F64="","Error Detected, No Pensionable pay",IF(AS64=1,"No Part Time Status Entered",IF(AR64=1,"No Part Time Hours Entered",IF(ISERROR(AD64)," Unknown Values entered.",IF(V64+W64&lt;1,"Acceptable",IF(T64+U64=200, "No Contributions Entered", IF(M64="","Error Detected, Choose reason&gt;",IF(Z64="1",IF(V64=1,"Please Enter Deemed Pensionable Pay","Add Any Relevant Details Above"),"Please Give Details Above"))))))))))),IF(OR(G64="",G64=0),"Error Detected, No rate entered",IF(E64=0,"",IF(F64="","Error Detected, No Pensionable pay",IF(AS64=1,"No Part Time Status Entered",IF(AR64=1,"No Part Time Hours Entered",IF(ISERROR(AD64)," Unknown Values entered.",IF(V64+W64&lt;1,"Acceptable",IF(T64+U64=200, "No Contributions Entered", IF(M64="","Error Detected, Choose reason&gt;",IF(Z64="1",IF(V64=1,"Please Enter Deemed Pensionable Pay","Add relevant Details Above"),"Please give details Above")))))))))))))</f>
        <v/>
      </c>
      <c r="M64" s="260"/>
      <c r="N64" s="91"/>
      <c r="O64" s="91" t="str">
        <f t="shared" si="1"/>
        <v/>
      </c>
      <c r="P64" s="94">
        <f t="shared" si="2"/>
        <v>0</v>
      </c>
      <c r="Q64" s="94">
        <f t="shared" si="2"/>
        <v>0</v>
      </c>
      <c r="R64" s="218">
        <f>(ROUND((F64/100*'Member Info'!$W$2), 2))</f>
        <v>0</v>
      </c>
      <c r="S64" s="218" t="e">
        <f t="shared" si="3"/>
        <v>#VALUE!</v>
      </c>
      <c r="T64" s="218" t="str">
        <f t="shared" si="4"/>
        <v/>
      </c>
      <c r="U64" s="227" t="str">
        <f t="shared" si="5"/>
        <v/>
      </c>
      <c r="V64" s="228" t="str">
        <f t="shared" si="6"/>
        <v/>
      </c>
      <c r="W64" s="228" t="str">
        <f t="shared" si="7"/>
        <v/>
      </c>
      <c r="X64" s="222">
        <f t="shared" si="8"/>
        <v>0</v>
      </c>
      <c r="Y64" s="110">
        <f t="shared" si="9"/>
        <v>0</v>
      </c>
      <c r="Z64" s="235" t="str">
        <f t="shared" si="10"/>
        <v/>
      </c>
      <c r="AA64" s="240" t="b">
        <f t="shared" si="11"/>
        <v>0</v>
      </c>
      <c r="AB64" s="235">
        <f t="shared" si="12"/>
        <v>0</v>
      </c>
      <c r="AC64" s="235">
        <f>IF('Member Info'!N61="",1,"")</f>
        <v>1</v>
      </c>
      <c r="AD64" s="243" t="e">
        <f t="shared" si="13"/>
        <v>#VALUE!</v>
      </c>
      <c r="AE64" s="130" t="str">
        <f t="shared" si="0"/>
        <v/>
      </c>
      <c r="AF64" s="124">
        <f t="shared" si="14"/>
        <v>1</v>
      </c>
      <c r="AG64" s="124" t="str">
        <f>IF('Member Info'!N61&lt;&gt;"",IF(AND('Member Info'!N61&lt;=$U$1,'Member Info'!N61&gt;=$T$1),1,0),"")</f>
        <v/>
      </c>
      <c r="AI64" s="124" t="b">
        <f t="shared" si="15"/>
        <v>0</v>
      </c>
      <c r="AJ64" s="124">
        <f t="shared" si="16"/>
        <v>0</v>
      </c>
      <c r="AL64" s="124">
        <f t="shared" si="17"/>
        <v>0</v>
      </c>
      <c r="AM64" s="124">
        <f>IF('Member Info'!F61&gt;$T$1,1,0)</f>
        <v>0</v>
      </c>
      <c r="AN64" s="124" t="b">
        <f>IF(ISERROR(T64),ERROR.TYPE(#REF!)=ERROR.TYPE(T64),FALSE)</f>
        <v>0</v>
      </c>
      <c r="AO64" s="124" t="b">
        <f>IF(ISERROR(U64),ERROR.TYPE(#REF!)=ERROR.TYPE(U64),FALSE)</f>
        <v>0</v>
      </c>
      <c r="AP64" s="124">
        <f>IF('Member Info'!F61&gt;'GP1 April 25'!$U$1,1,0)</f>
        <v>0</v>
      </c>
      <c r="AQ64" s="124">
        <f t="shared" si="18"/>
        <v>0</v>
      </c>
      <c r="AR64" s="124">
        <f t="shared" si="19"/>
        <v>0</v>
      </c>
      <c r="AS64" s="124">
        <f t="shared" si="20"/>
        <v>1</v>
      </c>
    </row>
    <row r="65" spans="1:45" x14ac:dyDescent="0.25">
      <c r="A65" s="4">
        <v>34</v>
      </c>
      <c r="B65" s="164">
        <f>'Member Info'!D62</f>
        <v>0</v>
      </c>
      <c r="C65" s="164">
        <f>'Member Info'!E62</f>
        <v>0</v>
      </c>
      <c r="D65" s="164" t="str">
        <f>'Member Info'!G62</f>
        <v/>
      </c>
      <c r="E65" s="165">
        <f>'Member Info'!B62</f>
        <v>0</v>
      </c>
      <c r="F65" s="242"/>
      <c r="G65" s="166" t="str">
        <f>IF(E65=0,"",('Member Info'!K62+'Member Info'!L62))</f>
        <v/>
      </c>
      <c r="H65" s="419"/>
      <c r="I65" s="419"/>
      <c r="J65" s="26"/>
      <c r="K65" s="26"/>
      <c r="L65" s="384" t="str">
        <f>IF(E65=0,"",IF('Member Info'!F62&gt;$U$1,CONCATENATE("Joined with practice on ", TEXT('Member Info'!F62, "DD/MM/YYYY")),IF('Member Info'!N62&lt;&gt;"",IF('Member Info'!N62&lt;$T$1,CONCATENATE("Left Scheme on ", TEXT('Member Info'!N62, "DD/MM/YYYY")),IF(OR(G65="",G65=0),"Error Detected, No rate entered",IF(E65=0,"",IF(F65="","Error Detected, No Pensionable pay",IF(AS65=1,"No Part Time Status Entered",IF(AR65=1,"No Part Time Hours Entered",IF(ISERROR(AD65)," Unknown Values entered.",IF(V65+W65&lt;1,"Acceptable",IF(T65+U65=200, "No Contributions Entered", IF(M65="","Error Detected, Choose reason&gt;",IF(Z65="1",IF(V65=1,"Please Enter Deemed Pensionable Pay","Add Any Relevant Details Above"),"Please Give Details Above"))))))))))),IF(OR(G65="",G65=0),"Error Detected, No rate entered",IF(E65=0,"",IF(F65="","Error Detected, No Pensionable pay",IF(AS65=1,"No Part Time Status Entered",IF(AR65=1,"No Part Time Hours Entered",IF(ISERROR(AD65)," Unknown Values entered.",IF(V65+W65&lt;1,"Acceptable",IF(T65+U65=200, "No Contributions Entered", IF(M65="","Error Detected, Choose reason&gt;",IF(Z65="1",IF(V65=1,"Please Enter Deemed Pensionable Pay","Add relevant Details Above"),"Please give details Above")))))))))))))</f>
        <v/>
      </c>
      <c r="M65" s="260"/>
      <c r="N65" s="91"/>
      <c r="O65" s="91" t="str">
        <f t="shared" si="1"/>
        <v/>
      </c>
      <c r="P65" s="94">
        <f t="shared" si="2"/>
        <v>0</v>
      </c>
      <c r="Q65" s="94">
        <f t="shared" si="2"/>
        <v>0</v>
      </c>
      <c r="R65" s="218">
        <f>(ROUND((F65/100*'Member Info'!$W$2), 2))</f>
        <v>0</v>
      </c>
      <c r="S65" s="218" t="e">
        <f t="shared" si="3"/>
        <v>#VALUE!</v>
      </c>
      <c r="T65" s="218" t="str">
        <f t="shared" si="4"/>
        <v/>
      </c>
      <c r="U65" s="227" t="str">
        <f t="shared" si="5"/>
        <v/>
      </c>
      <c r="V65" s="228" t="str">
        <f t="shared" si="6"/>
        <v/>
      </c>
      <c r="W65" s="228" t="str">
        <f t="shared" si="7"/>
        <v/>
      </c>
      <c r="X65" s="222">
        <f t="shared" si="8"/>
        <v>0</v>
      </c>
      <c r="Y65" s="110">
        <f t="shared" si="9"/>
        <v>0</v>
      </c>
      <c r="Z65" s="235" t="str">
        <f t="shared" si="10"/>
        <v/>
      </c>
      <c r="AA65" s="240" t="b">
        <f t="shared" si="11"/>
        <v>0</v>
      </c>
      <c r="AB65" s="235">
        <f t="shared" si="12"/>
        <v>0</v>
      </c>
      <c r="AC65" s="235">
        <f>IF('Member Info'!N62="",1,"")</f>
        <v>1</v>
      </c>
      <c r="AD65" s="243" t="e">
        <f t="shared" si="13"/>
        <v>#VALUE!</v>
      </c>
      <c r="AE65" s="130" t="str">
        <f t="shared" si="0"/>
        <v/>
      </c>
      <c r="AF65" s="124">
        <f t="shared" si="14"/>
        <v>1</v>
      </c>
      <c r="AG65" s="124" t="str">
        <f>IF('Member Info'!N62&lt;&gt;"",IF(AND('Member Info'!N62&lt;=$U$1,'Member Info'!N62&gt;=$T$1),1,0),"")</f>
        <v/>
      </c>
      <c r="AI65" s="124" t="b">
        <f t="shared" si="15"/>
        <v>0</v>
      </c>
      <c r="AJ65" s="124">
        <f t="shared" si="16"/>
        <v>0</v>
      </c>
      <c r="AL65" s="124">
        <f t="shared" si="17"/>
        <v>0</v>
      </c>
      <c r="AM65" s="124">
        <f>IF('Member Info'!F62&gt;$T$1,1,0)</f>
        <v>0</v>
      </c>
      <c r="AN65" s="124" t="b">
        <f>IF(ISERROR(T65),ERROR.TYPE(#REF!)=ERROR.TYPE(T65),FALSE)</f>
        <v>0</v>
      </c>
      <c r="AO65" s="124" t="b">
        <f>IF(ISERROR(U65),ERROR.TYPE(#REF!)=ERROR.TYPE(U65),FALSE)</f>
        <v>0</v>
      </c>
      <c r="AP65" s="124">
        <f>IF('Member Info'!F62&gt;'GP1 April 25'!$U$1,1,0)</f>
        <v>0</v>
      </c>
      <c r="AQ65" s="124">
        <f t="shared" si="18"/>
        <v>0</v>
      </c>
      <c r="AR65" s="124">
        <f t="shared" si="19"/>
        <v>0</v>
      </c>
      <c r="AS65" s="124">
        <f t="shared" si="20"/>
        <v>1</v>
      </c>
    </row>
    <row r="66" spans="1:45" x14ac:dyDescent="0.25">
      <c r="A66" s="4">
        <v>35</v>
      </c>
      <c r="B66" s="164">
        <f>'Member Info'!D63</f>
        <v>0</v>
      </c>
      <c r="C66" s="164">
        <f>'Member Info'!E63</f>
        <v>0</v>
      </c>
      <c r="D66" s="164" t="str">
        <f>'Member Info'!G63</f>
        <v/>
      </c>
      <c r="E66" s="165">
        <f>'Member Info'!B63</f>
        <v>0</v>
      </c>
      <c r="F66" s="242"/>
      <c r="G66" s="166" t="str">
        <f>IF(E66=0,"",('Member Info'!K63+'Member Info'!L63))</f>
        <v/>
      </c>
      <c r="H66" s="419"/>
      <c r="I66" s="419"/>
      <c r="J66" s="26"/>
      <c r="K66" s="26"/>
      <c r="L66" s="384" t="str">
        <f>IF(E66=0,"",IF('Member Info'!F63&gt;$U$1,CONCATENATE("Joined with practice on ", TEXT('Member Info'!F63, "DD/MM/YYYY")),IF('Member Info'!N63&lt;&gt;"",IF('Member Info'!N63&lt;$T$1,CONCATENATE("Left Scheme on ", TEXT('Member Info'!N63, "DD/MM/YYYY")),IF(OR(G66="",G66=0),"Error Detected, No rate entered",IF(E66=0,"",IF(F66="","Error Detected, No Pensionable pay",IF(AS66=1,"No Part Time Status Entered",IF(AR66=1,"No Part Time Hours Entered",IF(ISERROR(AD66)," Unknown Values entered.",IF(V66+W66&lt;1,"Acceptable",IF(T66+U66=200, "No Contributions Entered", IF(M66="","Error Detected, Choose reason&gt;",IF(Z66="1",IF(V66=1,"Please Enter Deemed Pensionable Pay","Add Any Relevant Details Above"),"Please Give Details Above"))))))))))),IF(OR(G66="",G66=0),"Error Detected, No rate entered",IF(E66=0,"",IF(F66="","Error Detected, No Pensionable pay",IF(AS66=1,"No Part Time Status Entered",IF(AR66=1,"No Part Time Hours Entered",IF(ISERROR(AD66)," Unknown Values entered.",IF(V66+W66&lt;1,"Acceptable",IF(T66+U66=200, "No Contributions Entered", IF(M66="","Error Detected, Choose reason&gt;",IF(Z66="1",IF(V66=1,"Please Enter Deemed Pensionable Pay","Add relevant Details Above"),"Please give details Above")))))))))))))</f>
        <v/>
      </c>
      <c r="M66" s="260"/>
      <c r="N66" s="91"/>
      <c r="O66" s="91" t="str">
        <f t="shared" si="1"/>
        <v/>
      </c>
      <c r="P66" s="94">
        <f t="shared" si="2"/>
        <v>0</v>
      </c>
      <c r="Q66" s="94">
        <f t="shared" si="2"/>
        <v>0</v>
      </c>
      <c r="R66" s="218">
        <f>(ROUND((F66/100*'Member Info'!$W$2), 2))</f>
        <v>0</v>
      </c>
      <c r="S66" s="218" t="e">
        <f t="shared" si="3"/>
        <v>#VALUE!</v>
      </c>
      <c r="T66" s="218" t="str">
        <f t="shared" si="4"/>
        <v/>
      </c>
      <c r="U66" s="227" t="str">
        <f t="shared" si="5"/>
        <v/>
      </c>
      <c r="V66" s="228" t="str">
        <f t="shared" si="6"/>
        <v/>
      </c>
      <c r="W66" s="228" t="str">
        <f t="shared" si="7"/>
        <v/>
      </c>
      <c r="X66" s="222">
        <f t="shared" si="8"/>
        <v>0</v>
      </c>
      <c r="Y66" s="110">
        <f t="shared" si="9"/>
        <v>0</v>
      </c>
      <c r="Z66" s="235" t="str">
        <f t="shared" si="10"/>
        <v/>
      </c>
      <c r="AA66" s="240" t="b">
        <f t="shared" si="11"/>
        <v>0</v>
      </c>
      <c r="AB66" s="235">
        <f t="shared" si="12"/>
        <v>0</v>
      </c>
      <c r="AC66" s="235">
        <f>IF('Member Info'!N63="",1,"")</f>
        <v>1</v>
      </c>
      <c r="AD66" s="243" t="e">
        <f t="shared" si="13"/>
        <v>#VALUE!</v>
      </c>
      <c r="AE66" s="130" t="str">
        <f t="shared" si="0"/>
        <v/>
      </c>
      <c r="AF66" s="124">
        <f t="shared" si="14"/>
        <v>1</v>
      </c>
      <c r="AG66" s="124" t="str">
        <f>IF('Member Info'!N63&lt;&gt;"",IF(AND('Member Info'!N63&lt;=$U$1,'Member Info'!N63&gt;=$T$1),1,0),"")</f>
        <v/>
      </c>
      <c r="AI66" s="124" t="b">
        <f t="shared" si="15"/>
        <v>0</v>
      </c>
      <c r="AJ66" s="124">
        <f t="shared" si="16"/>
        <v>0</v>
      </c>
      <c r="AL66" s="124">
        <f t="shared" si="17"/>
        <v>0</v>
      </c>
      <c r="AM66" s="124">
        <f>IF('Member Info'!F63&gt;$T$1,1,0)</f>
        <v>0</v>
      </c>
      <c r="AN66" s="124" t="b">
        <f>IF(ISERROR(T66),ERROR.TYPE(#REF!)=ERROR.TYPE(T66),FALSE)</f>
        <v>0</v>
      </c>
      <c r="AO66" s="124" t="b">
        <f>IF(ISERROR(U66),ERROR.TYPE(#REF!)=ERROR.TYPE(U66),FALSE)</f>
        <v>0</v>
      </c>
      <c r="AP66" s="124">
        <f>IF('Member Info'!F63&gt;'GP1 April 25'!$U$1,1,0)</f>
        <v>0</v>
      </c>
      <c r="AQ66" s="124">
        <f t="shared" si="18"/>
        <v>0</v>
      </c>
      <c r="AR66" s="124">
        <f t="shared" si="19"/>
        <v>0</v>
      </c>
      <c r="AS66" s="124">
        <f t="shared" si="20"/>
        <v>1</v>
      </c>
    </row>
    <row r="67" spans="1:45" x14ac:dyDescent="0.25">
      <c r="A67" s="4">
        <v>36</v>
      </c>
      <c r="B67" s="164">
        <f>'Member Info'!D64</f>
        <v>0</v>
      </c>
      <c r="C67" s="164">
        <f>'Member Info'!E64</f>
        <v>0</v>
      </c>
      <c r="D67" s="164" t="str">
        <f>'Member Info'!G64</f>
        <v/>
      </c>
      <c r="E67" s="165">
        <f>'Member Info'!B64</f>
        <v>0</v>
      </c>
      <c r="F67" s="242"/>
      <c r="G67" s="166" t="str">
        <f>IF(E67=0,"",('Member Info'!K64+'Member Info'!L64))</f>
        <v/>
      </c>
      <c r="H67" s="419"/>
      <c r="I67" s="419"/>
      <c r="J67" s="26"/>
      <c r="K67" s="26"/>
      <c r="L67" s="384" t="str">
        <f>IF(E67=0,"",IF('Member Info'!F64&gt;$U$1,CONCATENATE("Joined with practice on ", TEXT('Member Info'!F64, "DD/MM/YYYY")),IF('Member Info'!N64&lt;&gt;"",IF('Member Info'!N64&lt;$T$1,CONCATENATE("Left Scheme on ", TEXT('Member Info'!N64, "DD/MM/YYYY")),IF(OR(G67="",G67=0),"Error Detected, No rate entered",IF(E67=0,"",IF(F67="","Error Detected, No Pensionable pay",IF(AS67=1,"No Part Time Status Entered",IF(AR67=1,"No Part Time Hours Entered",IF(ISERROR(AD67)," Unknown Values entered.",IF(V67+W67&lt;1,"Acceptable",IF(T67+U67=200, "No Contributions Entered", IF(M67="","Error Detected, Choose reason&gt;",IF(Z67="1",IF(V67=1,"Please Enter Deemed Pensionable Pay","Add Any Relevant Details Above"),"Please Give Details Above"))))))))))),IF(OR(G67="",G67=0),"Error Detected, No rate entered",IF(E67=0,"",IF(F67="","Error Detected, No Pensionable pay",IF(AS67=1,"No Part Time Status Entered",IF(AR67=1,"No Part Time Hours Entered",IF(ISERROR(AD67)," Unknown Values entered.",IF(V67+W67&lt;1,"Acceptable",IF(T67+U67=200, "No Contributions Entered", IF(M67="","Error Detected, Choose reason&gt;",IF(Z67="1",IF(V67=1,"Please Enter Deemed Pensionable Pay","Add relevant Details Above"),"Please give details Above")))))))))))))</f>
        <v/>
      </c>
      <c r="M67" s="260"/>
      <c r="N67" s="91"/>
      <c r="O67" s="91" t="str">
        <f t="shared" si="1"/>
        <v/>
      </c>
      <c r="P67" s="94">
        <f t="shared" si="2"/>
        <v>0</v>
      </c>
      <c r="Q67" s="94">
        <f t="shared" si="2"/>
        <v>0</v>
      </c>
      <c r="R67" s="218">
        <f>(ROUND((F67/100*'Member Info'!$W$2), 2))</f>
        <v>0</v>
      </c>
      <c r="S67" s="218" t="e">
        <f t="shared" si="3"/>
        <v>#VALUE!</v>
      </c>
      <c r="T67" s="218" t="str">
        <f t="shared" si="4"/>
        <v/>
      </c>
      <c r="U67" s="227" t="str">
        <f t="shared" si="5"/>
        <v/>
      </c>
      <c r="V67" s="228" t="str">
        <f t="shared" si="6"/>
        <v/>
      </c>
      <c r="W67" s="228" t="str">
        <f t="shared" si="7"/>
        <v/>
      </c>
      <c r="X67" s="222">
        <f t="shared" si="8"/>
        <v>0</v>
      </c>
      <c r="Y67" s="110">
        <f t="shared" si="9"/>
        <v>0</v>
      </c>
      <c r="Z67" s="235" t="str">
        <f t="shared" si="10"/>
        <v/>
      </c>
      <c r="AA67" s="240" t="b">
        <f t="shared" si="11"/>
        <v>0</v>
      </c>
      <c r="AB67" s="235">
        <f t="shared" si="12"/>
        <v>0</v>
      </c>
      <c r="AC67" s="235">
        <f>IF('Member Info'!N64="",1,"")</f>
        <v>1</v>
      </c>
      <c r="AD67" s="243" t="e">
        <f t="shared" si="13"/>
        <v>#VALUE!</v>
      </c>
      <c r="AE67" s="130" t="str">
        <f t="shared" si="0"/>
        <v/>
      </c>
      <c r="AF67" s="124">
        <f t="shared" si="14"/>
        <v>1</v>
      </c>
      <c r="AG67" s="124" t="str">
        <f>IF('Member Info'!N64&lt;&gt;"",IF(AND('Member Info'!N64&lt;=$U$1,'Member Info'!N64&gt;=$T$1),1,0),"")</f>
        <v/>
      </c>
      <c r="AI67" s="124" t="b">
        <f t="shared" si="15"/>
        <v>0</v>
      </c>
      <c r="AJ67" s="124">
        <f t="shared" si="16"/>
        <v>0</v>
      </c>
      <c r="AL67" s="124">
        <f t="shared" si="17"/>
        <v>0</v>
      </c>
      <c r="AM67" s="124">
        <f>IF('Member Info'!F64&gt;$T$1,1,0)</f>
        <v>0</v>
      </c>
      <c r="AN67" s="124" t="b">
        <f>IF(ISERROR(T67),ERROR.TYPE(#REF!)=ERROR.TYPE(T67),FALSE)</f>
        <v>0</v>
      </c>
      <c r="AO67" s="124" t="b">
        <f>IF(ISERROR(U67),ERROR.TYPE(#REF!)=ERROR.TYPE(U67),FALSE)</f>
        <v>0</v>
      </c>
      <c r="AP67" s="124">
        <f>IF('Member Info'!F64&gt;'GP1 April 25'!$U$1,1,0)</f>
        <v>0</v>
      </c>
      <c r="AQ67" s="124">
        <f t="shared" si="18"/>
        <v>0</v>
      </c>
      <c r="AR67" s="124">
        <f t="shared" si="19"/>
        <v>0</v>
      </c>
      <c r="AS67" s="124">
        <f t="shared" si="20"/>
        <v>1</v>
      </c>
    </row>
    <row r="68" spans="1:45" x14ac:dyDescent="0.25">
      <c r="A68" s="4">
        <v>37</v>
      </c>
      <c r="B68" s="164">
        <f>'Member Info'!D65</f>
        <v>0</v>
      </c>
      <c r="C68" s="164">
        <f>'Member Info'!E65</f>
        <v>0</v>
      </c>
      <c r="D68" s="164" t="str">
        <f>'Member Info'!G65</f>
        <v/>
      </c>
      <c r="E68" s="165">
        <f>'Member Info'!B65</f>
        <v>0</v>
      </c>
      <c r="F68" s="242"/>
      <c r="G68" s="166" t="str">
        <f>IF(E68=0,"",('Member Info'!K65+'Member Info'!L65))</f>
        <v/>
      </c>
      <c r="H68" s="419"/>
      <c r="I68" s="419"/>
      <c r="J68" s="26"/>
      <c r="K68" s="26"/>
      <c r="L68" s="384" t="str">
        <f>IF(E68=0,"",IF('Member Info'!F65&gt;$U$1,CONCATENATE("Joined with practice on ", TEXT('Member Info'!F65, "DD/MM/YYYY")),IF('Member Info'!N65&lt;&gt;"",IF('Member Info'!N65&lt;$T$1,CONCATENATE("Left Scheme on ", TEXT('Member Info'!N65, "DD/MM/YYYY")),IF(OR(G68="",G68=0),"Error Detected, No rate entered",IF(E68=0,"",IF(F68="","Error Detected, No Pensionable pay",IF(AS68=1,"No Part Time Status Entered",IF(AR68=1,"No Part Time Hours Entered",IF(ISERROR(AD68)," Unknown Values entered.",IF(V68+W68&lt;1,"Acceptable",IF(T68+U68=200, "No Contributions Entered", IF(M68="","Error Detected, Choose reason&gt;",IF(Z68="1",IF(V68=1,"Please Enter Deemed Pensionable Pay","Add Any Relevant Details Above"),"Please Give Details Above"))))))))))),IF(OR(G68="",G68=0),"Error Detected, No rate entered",IF(E68=0,"",IF(F68="","Error Detected, No Pensionable pay",IF(AS68=1,"No Part Time Status Entered",IF(AR68=1,"No Part Time Hours Entered",IF(ISERROR(AD68)," Unknown Values entered.",IF(V68+W68&lt;1,"Acceptable",IF(T68+U68=200, "No Contributions Entered", IF(M68="","Error Detected, Choose reason&gt;",IF(Z68="1",IF(V68=1,"Please Enter Deemed Pensionable Pay","Add relevant Details Above"),"Please give details Above")))))))))))))</f>
        <v/>
      </c>
      <c r="M68" s="260"/>
      <c r="N68" s="91"/>
      <c r="O68" s="91" t="str">
        <f t="shared" si="1"/>
        <v/>
      </c>
      <c r="P68" s="94">
        <f t="shared" si="2"/>
        <v>0</v>
      </c>
      <c r="Q68" s="94">
        <f t="shared" si="2"/>
        <v>0</v>
      </c>
      <c r="R68" s="218">
        <f>(ROUND((F68/100*'Member Info'!$W$2), 2))</f>
        <v>0</v>
      </c>
      <c r="S68" s="218" t="e">
        <f t="shared" si="3"/>
        <v>#VALUE!</v>
      </c>
      <c r="T68" s="218" t="str">
        <f t="shared" si="4"/>
        <v/>
      </c>
      <c r="U68" s="227" t="str">
        <f t="shared" si="5"/>
        <v/>
      </c>
      <c r="V68" s="228" t="str">
        <f t="shared" si="6"/>
        <v/>
      </c>
      <c r="W68" s="228" t="str">
        <f t="shared" si="7"/>
        <v/>
      </c>
      <c r="X68" s="222">
        <f t="shared" si="8"/>
        <v>0</v>
      </c>
      <c r="Y68" s="110">
        <f t="shared" si="9"/>
        <v>0</v>
      </c>
      <c r="Z68" s="235" t="str">
        <f t="shared" si="10"/>
        <v/>
      </c>
      <c r="AA68" s="240" t="b">
        <f t="shared" si="11"/>
        <v>0</v>
      </c>
      <c r="AB68" s="235">
        <f t="shared" si="12"/>
        <v>0</v>
      </c>
      <c r="AC68" s="235">
        <f>IF('Member Info'!N65="",1,"")</f>
        <v>1</v>
      </c>
      <c r="AD68" s="243" t="e">
        <f t="shared" si="13"/>
        <v>#VALUE!</v>
      </c>
      <c r="AE68" s="130" t="str">
        <f t="shared" si="0"/>
        <v/>
      </c>
      <c r="AF68" s="124">
        <f t="shared" si="14"/>
        <v>1</v>
      </c>
      <c r="AG68" s="124" t="str">
        <f>IF('Member Info'!N65&lt;&gt;"",IF(AND('Member Info'!N65&lt;=$U$1,'Member Info'!N65&gt;=$T$1),1,0),"")</f>
        <v/>
      </c>
      <c r="AI68" s="124" t="b">
        <f t="shared" si="15"/>
        <v>0</v>
      </c>
      <c r="AJ68" s="124">
        <f t="shared" si="16"/>
        <v>0</v>
      </c>
      <c r="AL68" s="124">
        <f t="shared" si="17"/>
        <v>0</v>
      </c>
      <c r="AM68" s="124">
        <f>IF('Member Info'!F65&gt;$T$1,1,0)</f>
        <v>0</v>
      </c>
      <c r="AN68" s="124" t="b">
        <f>IF(ISERROR(T68),ERROR.TYPE(#REF!)=ERROR.TYPE(T68),FALSE)</f>
        <v>0</v>
      </c>
      <c r="AO68" s="124" t="b">
        <f>IF(ISERROR(U68),ERROR.TYPE(#REF!)=ERROR.TYPE(U68),FALSE)</f>
        <v>0</v>
      </c>
      <c r="AP68" s="124">
        <f>IF('Member Info'!F65&gt;'GP1 April 25'!$U$1,1,0)</f>
        <v>0</v>
      </c>
      <c r="AQ68" s="124">
        <f t="shared" si="18"/>
        <v>0</v>
      </c>
      <c r="AR68" s="124">
        <f t="shared" si="19"/>
        <v>0</v>
      </c>
      <c r="AS68" s="124">
        <f t="shared" si="20"/>
        <v>1</v>
      </c>
    </row>
    <row r="69" spans="1:45" x14ac:dyDescent="0.25">
      <c r="A69" s="4">
        <v>38</v>
      </c>
      <c r="B69" s="164">
        <f>'Member Info'!D66</f>
        <v>0</v>
      </c>
      <c r="C69" s="164">
        <f>'Member Info'!E66</f>
        <v>0</v>
      </c>
      <c r="D69" s="164" t="str">
        <f>'Member Info'!G66</f>
        <v/>
      </c>
      <c r="E69" s="165">
        <f>'Member Info'!B66</f>
        <v>0</v>
      </c>
      <c r="F69" s="242"/>
      <c r="G69" s="166" t="str">
        <f>IF(E69=0,"",('Member Info'!K66+'Member Info'!L66))</f>
        <v/>
      </c>
      <c r="H69" s="419"/>
      <c r="I69" s="419"/>
      <c r="J69" s="26"/>
      <c r="K69" s="26"/>
      <c r="L69" s="384" t="str">
        <f>IF(E69=0,"",IF('Member Info'!F66&gt;$U$1,CONCATENATE("Joined with practice on ", TEXT('Member Info'!F66, "DD/MM/YYYY")),IF('Member Info'!N66&lt;&gt;"",IF('Member Info'!N66&lt;$T$1,CONCATENATE("Left Scheme on ", TEXT('Member Info'!N66, "DD/MM/YYYY")),IF(OR(G69="",G69=0),"Error Detected, No rate entered",IF(E69=0,"",IF(F69="","Error Detected, No Pensionable pay",IF(AS69=1,"No Part Time Status Entered",IF(AR69=1,"No Part Time Hours Entered",IF(ISERROR(AD69)," Unknown Values entered.",IF(V69+W69&lt;1,"Acceptable",IF(T69+U69=200, "No Contributions Entered", IF(M69="","Error Detected, Choose reason&gt;",IF(Z69="1",IF(V69=1,"Please Enter Deemed Pensionable Pay","Add Any Relevant Details Above"),"Please Give Details Above"))))))))))),IF(OR(G69="",G69=0),"Error Detected, No rate entered",IF(E69=0,"",IF(F69="","Error Detected, No Pensionable pay",IF(AS69=1,"No Part Time Status Entered",IF(AR69=1,"No Part Time Hours Entered",IF(ISERROR(AD69)," Unknown Values entered.",IF(V69+W69&lt;1,"Acceptable",IF(T69+U69=200, "No Contributions Entered", IF(M69="","Error Detected, Choose reason&gt;",IF(Z69="1",IF(V69=1,"Please Enter Deemed Pensionable Pay","Add relevant Details Above"),"Please give details Above")))))))))))))</f>
        <v/>
      </c>
      <c r="M69" s="260"/>
      <c r="N69" s="91"/>
      <c r="O69" s="91" t="str">
        <f t="shared" si="1"/>
        <v/>
      </c>
      <c r="P69" s="94">
        <f t="shared" si="2"/>
        <v>0</v>
      </c>
      <c r="Q69" s="94">
        <f t="shared" si="2"/>
        <v>0</v>
      </c>
      <c r="R69" s="218">
        <f>(ROUND((F69/100*'Member Info'!$W$2), 2))</f>
        <v>0</v>
      </c>
      <c r="S69" s="218" t="e">
        <f t="shared" si="3"/>
        <v>#VALUE!</v>
      </c>
      <c r="T69" s="218" t="str">
        <f t="shared" si="4"/>
        <v/>
      </c>
      <c r="U69" s="227" t="str">
        <f t="shared" si="5"/>
        <v/>
      </c>
      <c r="V69" s="228" t="str">
        <f t="shared" si="6"/>
        <v/>
      </c>
      <c r="W69" s="228" t="str">
        <f t="shared" si="7"/>
        <v/>
      </c>
      <c r="X69" s="222">
        <f t="shared" si="8"/>
        <v>0</v>
      </c>
      <c r="Y69" s="110">
        <f t="shared" si="9"/>
        <v>0</v>
      </c>
      <c r="Z69" s="235" t="str">
        <f t="shared" si="10"/>
        <v/>
      </c>
      <c r="AA69" s="240" t="b">
        <f t="shared" si="11"/>
        <v>0</v>
      </c>
      <c r="AB69" s="235">
        <f t="shared" si="12"/>
        <v>0</v>
      </c>
      <c r="AC69" s="235">
        <f>IF('Member Info'!N66="",1,"")</f>
        <v>1</v>
      </c>
      <c r="AD69" s="243" t="e">
        <f t="shared" si="13"/>
        <v>#VALUE!</v>
      </c>
      <c r="AE69" s="130" t="str">
        <f t="shared" si="0"/>
        <v/>
      </c>
      <c r="AF69" s="124">
        <f t="shared" si="14"/>
        <v>1</v>
      </c>
      <c r="AG69" s="124" t="str">
        <f>IF('Member Info'!N66&lt;&gt;"",IF(AND('Member Info'!N66&lt;=$U$1,'Member Info'!N66&gt;=$T$1),1,0),"")</f>
        <v/>
      </c>
      <c r="AI69" s="124" t="b">
        <f t="shared" si="15"/>
        <v>0</v>
      </c>
      <c r="AJ69" s="124">
        <f t="shared" si="16"/>
        <v>0</v>
      </c>
      <c r="AL69" s="124">
        <f t="shared" si="17"/>
        <v>0</v>
      </c>
      <c r="AM69" s="124">
        <f>IF('Member Info'!F66&gt;$T$1,1,0)</f>
        <v>0</v>
      </c>
      <c r="AN69" s="124" t="b">
        <f>IF(ISERROR(T69),ERROR.TYPE(#REF!)=ERROR.TYPE(T69),FALSE)</f>
        <v>0</v>
      </c>
      <c r="AO69" s="124" t="b">
        <f>IF(ISERROR(U69),ERROR.TYPE(#REF!)=ERROR.TYPE(U69),FALSE)</f>
        <v>0</v>
      </c>
      <c r="AP69" s="124">
        <f>IF('Member Info'!F66&gt;'GP1 April 25'!$U$1,1,0)</f>
        <v>0</v>
      </c>
      <c r="AQ69" s="124">
        <f t="shared" si="18"/>
        <v>0</v>
      </c>
      <c r="AR69" s="124">
        <f t="shared" si="19"/>
        <v>0</v>
      </c>
      <c r="AS69" s="124">
        <f t="shared" si="20"/>
        <v>1</v>
      </c>
    </row>
    <row r="70" spans="1:45" x14ac:dyDescent="0.25">
      <c r="A70" s="4">
        <v>39</v>
      </c>
      <c r="B70" s="164">
        <f>'Member Info'!D67</f>
        <v>0</v>
      </c>
      <c r="C70" s="164">
        <f>'Member Info'!E67</f>
        <v>0</v>
      </c>
      <c r="D70" s="164" t="str">
        <f>'Member Info'!G67</f>
        <v/>
      </c>
      <c r="E70" s="165">
        <f>'Member Info'!B67</f>
        <v>0</v>
      </c>
      <c r="F70" s="242"/>
      <c r="G70" s="166" t="str">
        <f>IF(E70=0,"",('Member Info'!K67+'Member Info'!L67))</f>
        <v/>
      </c>
      <c r="H70" s="419"/>
      <c r="I70" s="419"/>
      <c r="J70" s="26"/>
      <c r="K70" s="26"/>
      <c r="L70" s="384" t="str">
        <f>IF(E70=0,"",IF('Member Info'!F67&gt;$U$1,CONCATENATE("Joined with practice on ", TEXT('Member Info'!F67, "DD/MM/YYYY")),IF('Member Info'!N67&lt;&gt;"",IF('Member Info'!N67&lt;$T$1,CONCATENATE("Left Scheme on ", TEXT('Member Info'!N67, "DD/MM/YYYY")),IF(OR(G70="",G70=0),"Error Detected, No rate entered",IF(E70=0,"",IF(F70="","Error Detected, No Pensionable pay",IF(AS70=1,"No Part Time Status Entered",IF(AR70=1,"No Part Time Hours Entered",IF(ISERROR(AD70)," Unknown Values entered.",IF(V70+W70&lt;1,"Acceptable",IF(T70+U70=200, "No Contributions Entered", IF(M70="","Error Detected, Choose reason&gt;",IF(Z70="1",IF(V70=1,"Please Enter Deemed Pensionable Pay","Add Any Relevant Details Above"),"Please Give Details Above"))))))))))),IF(OR(G70="",G70=0),"Error Detected, No rate entered",IF(E70=0,"",IF(F70="","Error Detected, No Pensionable pay",IF(AS70=1,"No Part Time Status Entered",IF(AR70=1,"No Part Time Hours Entered",IF(ISERROR(AD70)," Unknown Values entered.",IF(V70+W70&lt;1,"Acceptable",IF(T70+U70=200, "No Contributions Entered", IF(M70="","Error Detected, Choose reason&gt;",IF(Z70="1",IF(V70=1,"Please Enter Deemed Pensionable Pay","Add relevant Details Above"),"Please give details Above")))))))))))))</f>
        <v/>
      </c>
      <c r="M70" s="260"/>
      <c r="N70" s="91"/>
      <c r="O70" s="91" t="str">
        <f t="shared" si="1"/>
        <v/>
      </c>
      <c r="P70" s="94">
        <f t="shared" si="2"/>
        <v>0</v>
      </c>
      <c r="Q70" s="94">
        <f t="shared" si="2"/>
        <v>0</v>
      </c>
      <c r="R70" s="218">
        <f>(ROUND((F70/100*'Member Info'!$W$2), 2))</f>
        <v>0</v>
      </c>
      <c r="S70" s="218" t="e">
        <f t="shared" si="3"/>
        <v>#VALUE!</v>
      </c>
      <c r="T70" s="218" t="str">
        <f t="shared" si="4"/>
        <v/>
      </c>
      <c r="U70" s="227" t="str">
        <f t="shared" si="5"/>
        <v/>
      </c>
      <c r="V70" s="228" t="str">
        <f t="shared" si="6"/>
        <v/>
      </c>
      <c r="W70" s="228" t="str">
        <f t="shared" si="7"/>
        <v/>
      </c>
      <c r="X70" s="222">
        <f t="shared" si="8"/>
        <v>0</v>
      </c>
      <c r="Y70" s="110">
        <f t="shared" si="9"/>
        <v>0</v>
      </c>
      <c r="Z70" s="235" t="str">
        <f t="shared" si="10"/>
        <v/>
      </c>
      <c r="AA70" s="240" t="b">
        <f t="shared" si="11"/>
        <v>0</v>
      </c>
      <c r="AB70" s="235">
        <f t="shared" si="12"/>
        <v>0</v>
      </c>
      <c r="AC70" s="235">
        <f>IF('Member Info'!N67="",1,"")</f>
        <v>1</v>
      </c>
      <c r="AD70" s="243" t="e">
        <f t="shared" si="13"/>
        <v>#VALUE!</v>
      </c>
      <c r="AE70" s="130" t="str">
        <f t="shared" si="0"/>
        <v/>
      </c>
      <c r="AF70" s="124">
        <f t="shared" si="14"/>
        <v>1</v>
      </c>
      <c r="AG70" s="124" t="str">
        <f>IF('Member Info'!N67&lt;&gt;"",IF(AND('Member Info'!N67&lt;=$U$1,'Member Info'!N67&gt;=$T$1),1,0),"")</f>
        <v/>
      </c>
      <c r="AI70" s="124" t="b">
        <f t="shared" si="15"/>
        <v>0</v>
      </c>
      <c r="AJ70" s="124">
        <f t="shared" si="16"/>
        <v>0</v>
      </c>
      <c r="AL70" s="124">
        <f t="shared" si="17"/>
        <v>0</v>
      </c>
      <c r="AM70" s="124">
        <f>IF('Member Info'!F67&gt;$T$1,1,0)</f>
        <v>0</v>
      </c>
      <c r="AN70" s="124" t="b">
        <f>IF(ISERROR(T70),ERROR.TYPE(#REF!)=ERROR.TYPE(T70),FALSE)</f>
        <v>0</v>
      </c>
      <c r="AO70" s="124" t="b">
        <f>IF(ISERROR(U70),ERROR.TYPE(#REF!)=ERROR.TYPE(U70),FALSE)</f>
        <v>0</v>
      </c>
      <c r="AP70" s="124">
        <f>IF('Member Info'!F67&gt;'GP1 April 25'!$U$1,1,0)</f>
        <v>0</v>
      </c>
      <c r="AQ70" s="124">
        <f t="shared" si="18"/>
        <v>0</v>
      </c>
      <c r="AR70" s="124">
        <f t="shared" si="19"/>
        <v>0</v>
      </c>
      <c r="AS70" s="124">
        <f t="shared" si="20"/>
        <v>1</v>
      </c>
    </row>
    <row r="71" spans="1:45" x14ac:dyDescent="0.25">
      <c r="A71" s="4">
        <v>40</v>
      </c>
      <c r="B71" s="164">
        <f>'Member Info'!D68</f>
        <v>0</v>
      </c>
      <c r="C71" s="164">
        <f>'Member Info'!E68</f>
        <v>0</v>
      </c>
      <c r="D71" s="164" t="str">
        <f>'Member Info'!G68</f>
        <v/>
      </c>
      <c r="E71" s="165">
        <f>'Member Info'!B68</f>
        <v>0</v>
      </c>
      <c r="F71" s="242"/>
      <c r="G71" s="166" t="str">
        <f>IF(E71=0,"",('Member Info'!K68+'Member Info'!L68))</f>
        <v/>
      </c>
      <c r="H71" s="419"/>
      <c r="I71" s="419"/>
      <c r="J71" s="26"/>
      <c r="K71" s="26"/>
      <c r="L71" s="384" t="str">
        <f>IF(E71=0,"",IF('Member Info'!F68&gt;$U$1,CONCATENATE("Joined with practice on ", TEXT('Member Info'!F68, "DD/MM/YYYY")),IF('Member Info'!N68&lt;&gt;"",IF('Member Info'!N68&lt;$T$1,CONCATENATE("Left Scheme on ", TEXT('Member Info'!N68, "DD/MM/YYYY")),IF(OR(G71="",G71=0),"Error Detected, No rate entered",IF(E71=0,"",IF(F71="","Error Detected, No Pensionable pay",IF(AS71=1,"No Part Time Status Entered",IF(AR71=1,"No Part Time Hours Entered",IF(ISERROR(AD71)," Unknown Values entered.",IF(V71+W71&lt;1,"Acceptable",IF(T71+U71=200, "No Contributions Entered", IF(M71="","Error Detected, Choose reason&gt;",IF(Z71="1",IF(V71=1,"Please Enter Deemed Pensionable Pay","Add Any Relevant Details Above"),"Please Give Details Above"))))))))))),IF(OR(G71="",G71=0),"Error Detected, No rate entered",IF(E71=0,"",IF(F71="","Error Detected, No Pensionable pay",IF(AS71=1,"No Part Time Status Entered",IF(AR71=1,"No Part Time Hours Entered",IF(ISERROR(AD71)," Unknown Values entered.",IF(V71+W71&lt;1,"Acceptable",IF(T71+U71=200, "No Contributions Entered", IF(M71="","Error Detected, Choose reason&gt;",IF(Z71="1",IF(V71=1,"Please Enter Deemed Pensionable Pay","Add relevant Details Above"),"Please give details Above")))))))))))))</f>
        <v/>
      </c>
      <c r="M71" s="260"/>
      <c r="N71" s="91"/>
      <c r="O71" s="91" t="str">
        <f t="shared" si="1"/>
        <v/>
      </c>
      <c r="P71" s="94">
        <f t="shared" si="2"/>
        <v>0</v>
      </c>
      <c r="Q71" s="94">
        <f t="shared" si="2"/>
        <v>0</v>
      </c>
      <c r="R71" s="218">
        <f>(ROUND((F71/100*'Member Info'!$W$2), 2))</f>
        <v>0</v>
      </c>
      <c r="S71" s="218" t="e">
        <f t="shared" si="3"/>
        <v>#VALUE!</v>
      </c>
      <c r="T71" s="218" t="str">
        <f t="shared" si="4"/>
        <v/>
      </c>
      <c r="U71" s="227" t="str">
        <f t="shared" si="5"/>
        <v/>
      </c>
      <c r="V71" s="228" t="str">
        <f t="shared" si="6"/>
        <v/>
      </c>
      <c r="W71" s="228" t="str">
        <f t="shared" si="7"/>
        <v/>
      </c>
      <c r="X71" s="222">
        <f t="shared" si="8"/>
        <v>0</v>
      </c>
      <c r="Y71" s="110">
        <f t="shared" si="9"/>
        <v>0</v>
      </c>
      <c r="Z71" s="235" t="str">
        <f t="shared" si="10"/>
        <v/>
      </c>
      <c r="AA71" s="240" t="b">
        <f t="shared" si="11"/>
        <v>0</v>
      </c>
      <c r="AB71" s="235">
        <f t="shared" si="12"/>
        <v>0</v>
      </c>
      <c r="AC71" s="235">
        <f>IF('Member Info'!N68="",1,"")</f>
        <v>1</v>
      </c>
      <c r="AD71" s="243" t="e">
        <f t="shared" si="13"/>
        <v>#VALUE!</v>
      </c>
      <c r="AE71" s="130" t="str">
        <f t="shared" si="0"/>
        <v/>
      </c>
      <c r="AF71" s="124">
        <f t="shared" si="14"/>
        <v>1</v>
      </c>
      <c r="AG71" s="124" t="str">
        <f>IF('Member Info'!N68&lt;&gt;"",IF(AND('Member Info'!N68&lt;=$U$1,'Member Info'!N68&gt;=$T$1),1,0),"")</f>
        <v/>
      </c>
      <c r="AI71" s="124" t="b">
        <f t="shared" si="15"/>
        <v>0</v>
      </c>
      <c r="AJ71" s="124">
        <f t="shared" si="16"/>
        <v>0</v>
      </c>
      <c r="AL71" s="124">
        <f t="shared" si="17"/>
        <v>0</v>
      </c>
      <c r="AM71" s="124">
        <f>IF('Member Info'!F68&gt;$T$1,1,0)</f>
        <v>0</v>
      </c>
      <c r="AN71" s="124" t="b">
        <f>IF(ISERROR(T71),ERROR.TYPE(#REF!)=ERROR.TYPE(T71),FALSE)</f>
        <v>0</v>
      </c>
      <c r="AO71" s="124" t="b">
        <f>IF(ISERROR(U71),ERROR.TYPE(#REF!)=ERROR.TYPE(U71),FALSE)</f>
        <v>0</v>
      </c>
      <c r="AP71" s="124">
        <f>IF('Member Info'!F68&gt;'GP1 April 25'!$U$1,1,0)</f>
        <v>0</v>
      </c>
      <c r="AQ71" s="124">
        <f t="shared" si="18"/>
        <v>0</v>
      </c>
      <c r="AR71" s="124">
        <f t="shared" si="19"/>
        <v>0</v>
      </c>
      <c r="AS71" s="124">
        <f t="shared" si="20"/>
        <v>1</v>
      </c>
    </row>
    <row r="72" spans="1:45" x14ac:dyDescent="0.25">
      <c r="A72" s="4">
        <v>41</v>
      </c>
      <c r="B72" s="164">
        <f>'Member Info'!D69</f>
        <v>0</v>
      </c>
      <c r="C72" s="164">
        <f>'Member Info'!E69</f>
        <v>0</v>
      </c>
      <c r="D72" s="164" t="str">
        <f>'Member Info'!G69</f>
        <v/>
      </c>
      <c r="E72" s="165">
        <f>'Member Info'!B69</f>
        <v>0</v>
      </c>
      <c r="F72" s="242"/>
      <c r="G72" s="166" t="str">
        <f>IF(E72=0,"",('Member Info'!K69+'Member Info'!L69))</f>
        <v/>
      </c>
      <c r="H72" s="419"/>
      <c r="I72" s="419"/>
      <c r="J72" s="26"/>
      <c r="K72" s="26"/>
      <c r="L72" s="384" t="str">
        <f>IF(E72=0,"",IF('Member Info'!F69&gt;$U$1,CONCATENATE("Joined with practice on ", TEXT('Member Info'!F69, "DD/MM/YYYY")),IF('Member Info'!N69&lt;&gt;"",IF('Member Info'!N69&lt;$T$1,CONCATENATE("Left Scheme on ", TEXT('Member Info'!N69, "DD/MM/YYYY")),IF(OR(G72="",G72=0),"Error Detected, No rate entered",IF(E72=0,"",IF(F72="","Error Detected, No Pensionable pay",IF(AS72=1,"No Part Time Status Entered",IF(AR72=1,"No Part Time Hours Entered",IF(ISERROR(AD72)," Unknown Values entered.",IF(V72+W72&lt;1,"Acceptable",IF(T72+U72=200, "No Contributions Entered", IF(M72="","Error Detected, Choose reason&gt;",IF(Z72="1",IF(V72=1,"Please Enter Deemed Pensionable Pay","Add Any Relevant Details Above"),"Please Give Details Above"))))))))))),IF(OR(G72="",G72=0),"Error Detected, No rate entered",IF(E72=0,"",IF(F72="","Error Detected, No Pensionable pay",IF(AS72=1,"No Part Time Status Entered",IF(AR72=1,"No Part Time Hours Entered",IF(ISERROR(AD72)," Unknown Values entered.",IF(V72+W72&lt;1,"Acceptable",IF(T72+U72=200, "No Contributions Entered", IF(M72="","Error Detected, Choose reason&gt;",IF(Z72="1",IF(V72=1,"Please Enter Deemed Pensionable Pay","Add relevant Details Above"),"Please give details Above")))))))))))))</f>
        <v/>
      </c>
      <c r="M72" s="260"/>
      <c r="N72" s="91"/>
      <c r="O72" s="91" t="str">
        <f t="shared" si="1"/>
        <v/>
      </c>
      <c r="P72" s="94">
        <f t="shared" si="2"/>
        <v>0</v>
      </c>
      <c r="Q72" s="94">
        <f t="shared" si="2"/>
        <v>0</v>
      </c>
      <c r="R72" s="218">
        <f>(ROUND((F72/100*'Member Info'!$W$2), 2))</f>
        <v>0</v>
      </c>
      <c r="S72" s="218" t="e">
        <f t="shared" si="3"/>
        <v>#VALUE!</v>
      </c>
      <c r="T72" s="218" t="str">
        <f t="shared" si="4"/>
        <v/>
      </c>
      <c r="U72" s="227" t="str">
        <f t="shared" si="5"/>
        <v/>
      </c>
      <c r="V72" s="228" t="str">
        <f t="shared" si="6"/>
        <v/>
      </c>
      <c r="W72" s="228" t="str">
        <f t="shared" si="7"/>
        <v/>
      </c>
      <c r="X72" s="222">
        <f t="shared" si="8"/>
        <v>0</v>
      </c>
      <c r="Y72" s="110">
        <f t="shared" si="9"/>
        <v>0</v>
      </c>
      <c r="Z72" s="235" t="str">
        <f t="shared" si="10"/>
        <v/>
      </c>
      <c r="AA72" s="240" t="b">
        <f t="shared" si="11"/>
        <v>0</v>
      </c>
      <c r="AB72" s="235">
        <f t="shared" si="12"/>
        <v>0</v>
      </c>
      <c r="AC72" s="235">
        <f>IF('Member Info'!N69="",1,"")</f>
        <v>1</v>
      </c>
      <c r="AD72" s="243" t="e">
        <f t="shared" si="13"/>
        <v>#VALUE!</v>
      </c>
      <c r="AE72" s="130" t="str">
        <f t="shared" si="0"/>
        <v/>
      </c>
      <c r="AF72" s="124">
        <f t="shared" si="14"/>
        <v>1</v>
      </c>
      <c r="AG72" s="124" t="str">
        <f>IF('Member Info'!N69&lt;&gt;"",IF(AND('Member Info'!N69&lt;=$U$1,'Member Info'!N69&gt;=$T$1),1,0),"")</f>
        <v/>
      </c>
      <c r="AI72" s="124" t="b">
        <f t="shared" si="15"/>
        <v>0</v>
      </c>
      <c r="AJ72" s="124">
        <f t="shared" si="16"/>
        <v>0</v>
      </c>
      <c r="AL72" s="124">
        <f t="shared" si="17"/>
        <v>0</v>
      </c>
      <c r="AM72" s="124">
        <f>IF('Member Info'!F69&gt;$T$1,1,0)</f>
        <v>0</v>
      </c>
      <c r="AN72" s="124" t="b">
        <f>IF(ISERROR(T72),ERROR.TYPE(#REF!)=ERROR.TYPE(T72),FALSE)</f>
        <v>0</v>
      </c>
      <c r="AO72" s="124" t="b">
        <f>IF(ISERROR(U72),ERROR.TYPE(#REF!)=ERROR.TYPE(U72),FALSE)</f>
        <v>0</v>
      </c>
      <c r="AP72" s="124">
        <f>IF('Member Info'!F69&gt;'GP1 April 25'!$U$1,1,0)</f>
        <v>0</v>
      </c>
      <c r="AQ72" s="124">
        <f t="shared" si="18"/>
        <v>0</v>
      </c>
      <c r="AR72" s="124">
        <f t="shared" si="19"/>
        <v>0</v>
      </c>
      <c r="AS72" s="124">
        <f t="shared" si="20"/>
        <v>1</v>
      </c>
    </row>
    <row r="73" spans="1:45" x14ac:dyDescent="0.25">
      <c r="A73" s="4">
        <v>42</v>
      </c>
      <c r="B73" s="164">
        <f>'Member Info'!D70</f>
        <v>0</v>
      </c>
      <c r="C73" s="164">
        <f>'Member Info'!E70</f>
        <v>0</v>
      </c>
      <c r="D73" s="164" t="str">
        <f>'Member Info'!G70</f>
        <v/>
      </c>
      <c r="E73" s="165">
        <f>'Member Info'!B70</f>
        <v>0</v>
      </c>
      <c r="F73" s="242"/>
      <c r="G73" s="166" t="str">
        <f>IF(E73=0,"",('Member Info'!K70+'Member Info'!L70))</f>
        <v/>
      </c>
      <c r="H73" s="419"/>
      <c r="I73" s="419"/>
      <c r="J73" s="26"/>
      <c r="K73" s="26"/>
      <c r="L73" s="384" t="str">
        <f>IF(E73=0,"",IF('Member Info'!F70&gt;$U$1,CONCATENATE("Joined with practice on ", TEXT('Member Info'!F70, "DD/MM/YYYY")),IF('Member Info'!N70&lt;&gt;"",IF('Member Info'!N70&lt;$T$1,CONCATENATE("Left Scheme on ", TEXT('Member Info'!N70, "DD/MM/YYYY")),IF(OR(G73="",G73=0),"Error Detected, No rate entered",IF(E73=0,"",IF(F73="","Error Detected, No Pensionable pay",IF(AS73=1,"No Part Time Status Entered",IF(AR73=1,"No Part Time Hours Entered",IF(ISERROR(AD73)," Unknown Values entered.",IF(V73+W73&lt;1,"Acceptable",IF(T73+U73=200, "No Contributions Entered", IF(M73="","Error Detected, Choose reason&gt;",IF(Z73="1",IF(V73=1,"Please Enter Deemed Pensionable Pay","Add Any Relevant Details Above"),"Please Give Details Above"))))))))))),IF(OR(G73="",G73=0),"Error Detected, No rate entered",IF(E73=0,"",IF(F73="","Error Detected, No Pensionable pay",IF(AS73=1,"No Part Time Status Entered",IF(AR73=1,"No Part Time Hours Entered",IF(ISERROR(AD73)," Unknown Values entered.",IF(V73+W73&lt;1,"Acceptable",IF(T73+U73=200, "No Contributions Entered", IF(M73="","Error Detected, Choose reason&gt;",IF(Z73="1",IF(V73=1,"Please Enter Deemed Pensionable Pay","Add relevant Details Above"),"Please give details Above")))))))))))))</f>
        <v/>
      </c>
      <c r="M73" s="260"/>
      <c r="N73" s="91"/>
      <c r="O73" s="91" t="str">
        <f t="shared" si="1"/>
        <v/>
      </c>
      <c r="P73" s="94">
        <f t="shared" si="2"/>
        <v>0</v>
      </c>
      <c r="Q73" s="94">
        <f t="shared" si="2"/>
        <v>0</v>
      </c>
      <c r="R73" s="218">
        <f>(ROUND((F73/100*'Member Info'!$W$2), 2))</f>
        <v>0</v>
      </c>
      <c r="S73" s="218" t="e">
        <f t="shared" si="3"/>
        <v>#VALUE!</v>
      </c>
      <c r="T73" s="218" t="str">
        <f t="shared" si="4"/>
        <v/>
      </c>
      <c r="U73" s="227" t="str">
        <f t="shared" si="5"/>
        <v/>
      </c>
      <c r="V73" s="228" t="str">
        <f t="shared" si="6"/>
        <v/>
      </c>
      <c r="W73" s="228" t="str">
        <f t="shared" si="7"/>
        <v/>
      </c>
      <c r="X73" s="222">
        <f t="shared" si="8"/>
        <v>0</v>
      </c>
      <c r="Y73" s="110">
        <f t="shared" si="9"/>
        <v>0</v>
      </c>
      <c r="Z73" s="235" t="str">
        <f t="shared" si="10"/>
        <v/>
      </c>
      <c r="AA73" s="240" t="b">
        <f t="shared" si="11"/>
        <v>0</v>
      </c>
      <c r="AB73" s="235">
        <f t="shared" si="12"/>
        <v>0</v>
      </c>
      <c r="AC73" s="235">
        <f>IF('Member Info'!N70="",1,"")</f>
        <v>1</v>
      </c>
      <c r="AD73" s="243" t="e">
        <f t="shared" si="13"/>
        <v>#VALUE!</v>
      </c>
      <c r="AE73" s="130" t="str">
        <f t="shared" si="0"/>
        <v/>
      </c>
      <c r="AF73" s="124">
        <f t="shared" si="14"/>
        <v>1</v>
      </c>
      <c r="AG73" s="124" t="str">
        <f>IF('Member Info'!N70&lt;&gt;"",IF(AND('Member Info'!N70&lt;=$U$1,'Member Info'!N70&gt;=$T$1),1,0),"")</f>
        <v/>
      </c>
      <c r="AI73" s="124" t="b">
        <f t="shared" si="15"/>
        <v>0</v>
      </c>
      <c r="AJ73" s="124">
        <f t="shared" si="16"/>
        <v>0</v>
      </c>
      <c r="AL73" s="124">
        <f t="shared" si="17"/>
        <v>0</v>
      </c>
      <c r="AM73" s="124">
        <f>IF('Member Info'!F70&gt;$T$1,1,0)</f>
        <v>0</v>
      </c>
      <c r="AN73" s="124" t="b">
        <f>IF(ISERROR(T73),ERROR.TYPE(#REF!)=ERROR.TYPE(T73),FALSE)</f>
        <v>0</v>
      </c>
      <c r="AO73" s="124" t="b">
        <f>IF(ISERROR(U73),ERROR.TYPE(#REF!)=ERROR.TYPE(U73),FALSE)</f>
        <v>0</v>
      </c>
      <c r="AP73" s="124">
        <f>IF('Member Info'!F70&gt;'GP1 April 25'!$U$1,1,0)</f>
        <v>0</v>
      </c>
      <c r="AQ73" s="124">
        <f t="shared" si="18"/>
        <v>0</v>
      </c>
      <c r="AR73" s="124">
        <f t="shared" si="19"/>
        <v>0</v>
      </c>
      <c r="AS73" s="124">
        <f t="shared" si="20"/>
        <v>1</v>
      </c>
    </row>
    <row r="74" spans="1:45" x14ac:dyDescent="0.25">
      <c r="A74" s="4">
        <v>43</v>
      </c>
      <c r="B74" s="164">
        <f>'Member Info'!D71</f>
        <v>0</v>
      </c>
      <c r="C74" s="164">
        <f>'Member Info'!E71</f>
        <v>0</v>
      </c>
      <c r="D74" s="164" t="str">
        <f>'Member Info'!G71</f>
        <v/>
      </c>
      <c r="E74" s="165">
        <f>'Member Info'!B71</f>
        <v>0</v>
      </c>
      <c r="F74" s="242"/>
      <c r="G74" s="166" t="str">
        <f>IF(E74=0,"",('Member Info'!K71+'Member Info'!L71))</f>
        <v/>
      </c>
      <c r="H74" s="419"/>
      <c r="I74" s="419"/>
      <c r="J74" s="26"/>
      <c r="K74" s="26"/>
      <c r="L74" s="384" t="str">
        <f>IF(E74=0,"",IF('Member Info'!F71&gt;$U$1,CONCATENATE("Joined with practice on ", TEXT('Member Info'!F71, "DD/MM/YYYY")),IF('Member Info'!N71&lt;&gt;"",IF('Member Info'!N71&lt;$T$1,CONCATENATE("Left Scheme on ", TEXT('Member Info'!N71, "DD/MM/YYYY")),IF(OR(G74="",G74=0),"Error Detected, No rate entered",IF(E74=0,"",IF(F74="","Error Detected, No Pensionable pay",IF(AS74=1,"No Part Time Status Entered",IF(AR74=1,"No Part Time Hours Entered",IF(ISERROR(AD74)," Unknown Values entered.",IF(V74+W74&lt;1,"Acceptable",IF(T74+U74=200, "No Contributions Entered", IF(M74="","Error Detected, Choose reason&gt;",IF(Z74="1",IF(V74=1,"Please Enter Deemed Pensionable Pay","Add Any Relevant Details Above"),"Please Give Details Above"))))))))))),IF(OR(G74="",G74=0),"Error Detected, No rate entered",IF(E74=0,"",IF(F74="","Error Detected, No Pensionable pay",IF(AS74=1,"No Part Time Status Entered",IF(AR74=1,"No Part Time Hours Entered",IF(ISERROR(AD74)," Unknown Values entered.",IF(V74+W74&lt;1,"Acceptable",IF(T74+U74=200, "No Contributions Entered", IF(M74="","Error Detected, Choose reason&gt;",IF(Z74="1",IF(V74=1,"Please Enter Deemed Pensionable Pay","Add relevant Details Above"),"Please give details Above")))))))))))))</f>
        <v/>
      </c>
      <c r="M74" s="260"/>
      <c r="N74" s="91"/>
      <c r="O74" s="91" t="str">
        <f t="shared" si="1"/>
        <v/>
      </c>
      <c r="P74" s="94">
        <f t="shared" si="2"/>
        <v>0</v>
      </c>
      <c r="Q74" s="94">
        <f t="shared" si="2"/>
        <v>0</v>
      </c>
      <c r="R74" s="218">
        <f>(ROUND((F74/100*'Member Info'!$W$2), 2))</f>
        <v>0</v>
      </c>
      <c r="S74" s="218" t="e">
        <f t="shared" si="3"/>
        <v>#VALUE!</v>
      </c>
      <c r="T74" s="218" t="str">
        <f t="shared" si="4"/>
        <v/>
      </c>
      <c r="U74" s="227" t="str">
        <f t="shared" si="5"/>
        <v/>
      </c>
      <c r="V74" s="228" t="str">
        <f t="shared" si="6"/>
        <v/>
      </c>
      <c r="W74" s="228" t="str">
        <f t="shared" si="7"/>
        <v/>
      </c>
      <c r="X74" s="222">
        <f t="shared" si="8"/>
        <v>0</v>
      </c>
      <c r="Y74" s="110">
        <f t="shared" si="9"/>
        <v>0</v>
      </c>
      <c r="Z74" s="235" t="str">
        <f t="shared" si="10"/>
        <v/>
      </c>
      <c r="AA74" s="240" t="b">
        <f t="shared" si="11"/>
        <v>0</v>
      </c>
      <c r="AB74" s="235">
        <f t="shared" si="12"/>
        <v>0</v>
      </c>
      <c r="AC74" s="235">
        <f>IF('Member Info'!N71="",1,"")</f>
        <v>1</v>
      </c>
      <c r="AD74" s="243" t="e">
        <f t="shared" si="13"/>
        <v>#VALUE!</v>
      </c>
      <c r="AE74" s="130" t="str">
        <f t="shared" si="0"/>
        <v/>
      </c>
      <c r="AF74" s="124">
        <f t="shared" si="14"/>
        <v>1</v>
      </c>
      <c r="AG74" s="124" t="str">
        <f>IF('Member Info'!N71&lt;&gt;"",IF(AND('Member Info'!N71&lt;=$U$1,'Member Info'!N71&gt;=$T$1),1,0),"")</f>
        <v/>
      </c>
      <c r="AI74" s="124" t="b">
        <f t="shared" si="15"/>
        <v>0</v>
      </c>
      <c r="AJ74" s="124">
        <f t="shared" si="16"/>
        <v>0</v>
      </c>
      <c r="AL74" s="124">
        <f t="shared" si="17"/>
        <v>0</v>
      </c>
      <c r="AM74" s="124">
        <f>IF('Member Info'!F71&gt;$T$1,1,0)</f>
        <v>0</v>
      </c>
      <c r="AN74" s="124" t="b">
        <f>IF(ISERROR(T74),ERROR.TYPE(#REF!)=ERROR.TYPE(T74),FALSE)</f>
        <v>0</v>
      </c>
      <c r="AO74" s="124" t="b">
        <f>IF(ISERROR(U74),ERROR.TYPE(#REF!)=ERROR.TYPE(U74),FALSE)</f>
        <v>0</v>
      </c>
      <c r="AP74" s="124">
        <f>IF('Member Info'!F71&gt;'GP1 April 25'!$U$1,1,0)</f>
        <v>0</v>
      </c>
      <c r="AQ74" s="124">
        <f t="shared" si="18"/>
        <v>0</v>
      </c>
      <c r="AR74" s="124">
        <f t="shared" si="19"/>
        <v>0</v>
      </c>
      <c r="AS74" s="124">
        <f t="shared" si="20"/>
        <v>1</v>
      </c>
    </row>
    <row r="75" spans="1:45" x14ac:dyDescent="0.25">
      <c r="A75" s="4">
        <v>44</v>
      </c>
      <c r="B75" s="164">
        <f>'Member Info'!D72</f>
        <v>0</v>
      </c>
      <c r="C75" s="164">
        <f>'Member Info'!E72</f>
        <v>0</v>
      </c>
      <c r="D75" s="164" t="str">
        <f>'Member Info'!G72</f>
        <v/>
      </c>
      <c r="E75" s="165">
        <f>'Member Info'!B72</f>
        <v>0</v>
      </c>
      <c r="F75" s="242"/>
      <c r="G75" s="166" t="str">
        <f>IF(E75=0,"",('Member Info'!K72+'Member Info'!L72))</f>
        <v/>
      </c>
      <c r="H75" s="419"/>
      <c r="I75" s="419"/>
      <c r="J75" s="26"/>
      <c r="K75" s="26"/>
      <c r="L75" s="384" t="str">
        <f>IF(E75=0,"",IF('Member Info'!F72&gt;$U$1,CONCATENATE("Joined with practice on ", TEXT('Member Info'!F72, "DD/MM/YYYY")),IF('Member Info'!N72&lt;&gt;"",IF('Member Info'!N72&lt;$T$1,CONCATENATE("Left Scheme on ", TEXT('Member Info'!N72, "DD/MM/YYYY")),IF(OR(G75="",G75=0),"Error Detected, No rate entered",IF(E75=0,"",IF(F75="","Error Detected, No Pensionable pay",IF(AS75=1,"No Part Time Status Entered",IF(AR75=1,"No Part Time Hours Entered",IF(ISERROR(AD75)," Unknown Values entered.",IF(V75+W75&lt;1,"Acceptable",IF(T75+U75=200, "No Contributions Entered", IF(M75="","Error Detected, Choose reason&gt;",IF(Z75="1",IF(V75=1,"Please Enter Deemed Pensionable Pay","Add Any Relevant Details Above"),"Please Give Details Above"))))))))))),IF(OR(G75="",G75=0),"Error Detected, No rate entered",IF(E75=0,"",IF(F75="","Error Detected, No Pensionable pay",IF(AS75=1,"No Part Time Status Entered",IF(AR75=1,"No Part Time Hours Entered",IF(ISERROR(AD75)," Unknown Values entered.",IF(V75+W75&lt;1,"Acceptable",IF(T75+U75=200, "No Contributions Entered", IF(M75="","Error Detected, Choose reason&gt;",IF(Z75="1",IF(V75=1,"Please Enter Deemed Pensionable Pay","Add relevant Details Above"),"Please give details Above")))))))))))))</f>
        <v/>
      </c>
      <c r="M75" s="260"/>
      <c r="N75" s="91"/>
      <c r="O75" s="91" t="str">
        <f t="shared" si="1"/>
        <v/>
      </c>
      <c r="P75" s="94">
        <f t="shared" si="2"/>
        <v>0</v>
      </c>
      <c r="Q75" s="94">
        <f t="shared" si="2"/>
        <v>0</v>
      </c>
      <c r="R75" s="218">
        <f>(ROUND((F75/100*'Member Info'!$W$2), 2))</f>
        <v>0</v>
      </c>
      <c r="S75" s="218" t="e">
        <f t="shared" si="3"/>
        <v>#VALUE!</v>
      </c>
      <c r="T75" s="218" t="str">
        <f t="shared" si="4"/>
        <v/>
      </c>
      <c r="U75" s="227" t="str">
        <f t="shared" si="5"/>
        <v/>
      </c>
      <c r="V75" s="228" t="str">
        <f t="shared" si="6"/>
        <v/>
      </c>
      <c r="W75" s="228" t="str">
        <f t="shared" si="7"/>
        <v/>
      </c>
      <c r="X75" s="222">
        <f t="shared" si="8"/>
        <v>0</v>
      </c>
      <c r="Y75" s="110">
        <f t="shared" si="9"/>
        <v>0</v>
      </c>
      <c r="Z75" s="235" t="str">
        <f t="shared" si="10"/>
        <v/>
      </c>
      <c r="AA75" s="240" t="b">
        <f t="shared" si="11"/>
        <v>0</v>
      </c>
      <c r="AB75" s="235">
        <f t="shared" si="12"/>
        <v>0</v>
      </c>
      <c r="AC75" s="235">
        <f>IF('Member Info'!N72="",1,"")</f>
        <v>1</v>
      </c>
      <c r="AD75" s="243" t="e">
        <f t="shared" si="13"/>
        <v>#VALUE!</v>
      </c>
      <c r="AE75" s="130" t="str">
        <f t="shared" si="0"/>
        <v/>
      </c>
      <c r="AF75" s="124">
        <f t="shared" si="14"/>
        <v>1</v>
      </c>
      <c r="AG75" s="124" t="str">
        <f>IF('Member Info'!N72&lt;&gt;"",IF(AND('Member Info'!N72&lt;=$U$1,'Member Info'!N72&gt;=$T$1),1,0),"")</f>
        <v/>
      </c>
      <c r="AI75" s="124" t="b">
        <f t="shared" si="15"/>
        <v>0</v>
      </c>
      <c r="AJ75" s="124">
        <f t="shared" si="16"/>
        <v>0</v>
      </c>
      <c r="AL75" s="124">
        <f t="shared" si="17"/>
        <v>0</v>
      </c>
      <c r="AM75" s="124">
        <f>IF('Member Info'!F72&gt;$T$1,1,0)</f>
        <v>0</v>
      </c>
      <c r="AN75" s="124" t="b">
        <f>IF(ISERROR(T75),ERROR.TYPE(#REF!)=ERROR.TYPE(T75),FALSE)</f>
        <v>0</v>
      </c>
      <c r="AO75" s="124" t="b">
        <f>IF(ISERROR(U75),ERROR.TYPE(#REF!)=ERROR.TYPE(U75),FALSE)</f>
        <v>0</v>
      </c>
      <c r="AP75" s="124">
        <f>IF('Member Info'!F72&gt;'GP1 April 25'!$U$1,1,0)</f>
        <v>0</v>
      </c>
      <c r="AQ75" s="124">
        <f t="shared" si="18"/>
        <v>0</v>
      </c>
      <c r="AR75" s="124">
        <f t="shared" si="19"/>
        <v>0</v>
      </c>
      <c r="AS75" s="124">
        <f t="shared" si="20"/>
        <v>1</v>
      </c>
    </row>
    <row r="76" spans="1:45" x14ac:dyDescent="0.25">
      <c r="A76" s="4">
        <v>45</v>
      </c>
      <c r="B76" s="164">
        <f>'Member Info'!D73</f>
        <v>0</v>
      </c>
      <c r="C76" s="164">
        <f>'Member Info'!E73</f>
        <v>0</v>
      </c>
      <c r="D76" s="164" t="str">
        <f>'Member Info'!G73</f>
        <v/>
      </c>
      <c r="E76" s="165">
        <f>'Member Info'!B73</f>
        <v>0</v>
      </c>
      <c r="F76" s="242"/>
      <c r="G76" s="166" t="str">
        <f>IF(E76=0,"",('Member Info'!K73+'Member Info'!L73))</f>
        <v/>
      </c>
      <c r="H76" s="419"/>
      <c r="I76" s="419"/>
      <c r="J76" s="26"/>
      <c r="K76" s="26"/>
      <c r="L76" s="384" t="str">
        <f>IF(E76=0,"",IF('Member Info'!F73&gt;$U$1,CONCATENATE("Joined with practice on ", TEXT('Member Info'!F73, "DD/MM/YYYY")),IF('Member Info'!N73&lt;&gt;"",IF('Member Info'!N73&lt;$T$1,CONCATENATE("Left Scheme on ", TEXT('Member Info'!N73, "DD/MM/YYYY")),IF(OR(G76="",G76=0),"Error Detected, No rate entered",IF(E76=0,"",IF(F76="","Error Detected, No Pensionable pay",IF(AS76=1,"No Part Time Status Entered",IF(AR76=1,"No Part Time Hours Entered",IF(ISERROR(AD76)," Unknown Values entered.",IF(V76+W76&lt;1,"Acceptable",IF(T76+U76=200, "No Contributions Entered", IF(M76="","Error Detected, Choose reason&gt;",IF(Z76="1",IF(V76=1,"Please Enter Deemed Pensionable Pay","Add Any Relevant Details Above"),"Please Give Details Above"))))))))))),IF(OR(G76="",G76=0),"Error Detected, No rate entered",IF(E76=0,"",IF(F76="","Error Detected, No Pensionable pay",IF(AS76=1,"No Part Time Status Entered",IF(AR76=1,"No Part Time Hours Entered",IF(ISERROR(AD76)," Unknown Values entered.",IF(V76+W76&lt;1,"Acceptable",IF(T76+U76=200, "No Contributions Entered", IF(M76="","Error Detected, Choose reason&gt;",IF(Z76="1",IF(V76=1,"Please Enter Deemed Pensionable Pay","Add relevant Details Above"),"Please give details Above")))))))))))))</f>
        <v/>
      </c>
      <c r="M76" s="260"/>
      <c r="N76" s="91"/>
      <c r="O76" s="91" t="str">
        <f t="shared" si="1"/>
        <v/>
      </c>
      <c r="P76" s="94">
        <f t="shared" si="2"/>
        <v>0</v>
      </c>
      <c r="Q76" s="94">
        <f t="shared" si="2"/>
        <v>0</v>
      </c>
      <c r="R76" s="218">
        <f>(ROUND((F76/100*'Member Info'!$W$2), 2))</f>
        <v>0</v>
      </c>
      <c r="S76" s="218" t="e">
        <f t="shared" si="3"/>
        <v>#VALUE!</v>
      </c>
      <c r="T76" s="218" t="str">
        <f t="shared" si="4"/>
        <v/>
      </c>
      <c r="U76" s="227" t="str">
        <f t="shared" si="5"/>
        <v/>
      </c>
      <c r="V76" s="228" t="str">
        <f t="shared" si="6"/>
        <v/>
      </c>
      <c r="W76" s="228" t="str">
        <f t="shared" si="7"/>
        <v/>
      </c>
      <c r="X76" s="222">
        <f t="shared" si="8"/>
        <v>0</v>
      </c>
      <c r="Y76" s="110">
        <f t="shared" si="9"/>
        <v>0</v>
      </c>
      <c r="Z76" s="235" t="str">
        <f t="shared" si="10"/>
        <v/>
      </c>
      <c r="AA76" s="240" t="b">
        <f t="shared" si="11"/>
        <v>0</v>
      </c>
      <c r="AB76" s="235">
        <f t="shared" si="12"/>
        <v>0</v>
      </c>
      <c r="AC76" s="235">
        <f>IF('Member Info'!N73="",1,"")</f>
        <v>1</v>
      </c>
      <c r="AD76" s="243" t="e">
        <f t="shared" si="13"/>
        <v>#VALUE!</v>
      </c>
      <c r="AE76" s="130" t="str">
        <f t="shared" si="0"/>
        <v/>
      </c>
      <c r="AF76" s="124">
        <f t="shared" si="14"/>
        <v>1</v>
      </c>
      <c r="AG76" s="124" t="str">
        <f>IF('Member Info'!N73&lt;&gt;"",IF(AND('Member Info'!N73&lt;=$U$1,'Member Info'!N73&gt;=$T$1),1,0),"")</f>
        <v/>
      </c>
      <c r="AI76" s="124" t="b">
        <f t="shared" si="15"/>
        <v>0</v>
      </c>
      <c r="AJ76" s="124">
        <f t="shared" si="16"/>
        <v>0</v>
      </c>
      <c r="AL76" s="124">
        <f t="shared" si="17"/>
        <v>0</v>
      </c>
      <c r="AM76" s="124">
        <f>IF('Member Info'!F73&gt;$T$1,1,0)</f>
        <v>0</v>
      </c>
      <c r="AN76" s="124" t="b">
        <f>IF(ISERROR(T76),ERROR.TYPE(#REF!)=ERROR.TYPE(T76),FALSE)</f>
        <v>0</v>
      </c>
      <c r="AO76" s="124" t="b">
        <f>IF(ISERROR(U76),ERROR.TYPE(#REF!)=ERROR.TYPE(U76),FALSE)</f>
        <v>0</v>
      </c>
      <c r="AP76" s="124">
        <f>IF('Member Info'!F73&gt;'GP1 April 25'!$U$1,1,0)</f>
        <v>0</v>
      </c>
      <c r="AQ76" s="124">
        <f t="shared" si="18"/>
        <v>0</v>
      </c>
      <c r="AR76" s="124">
        <f t="shared" si="19"/>
        <v>0</v>
      </c>
      <c r="AS76" s="124">
        <f t="shared" si="20"/>
        <v>1</v>
      </c>
    </row>
    <row r="77" spans="1:45" x14ac:dyDescent="0.25">
      <c r="A77" s="4">
        <v>46</v>
      </c>
      <c r="B77" s="164">
        <f>'Member Info'!D74</f>
        <v>0</v>
      </c>
      <c r="C77" s="164">
        <f>'Member Info'!E74</f>
        <v>0</v>
      </c>
      <c r="D77" s="164" t="str">
        <f>'Member Info'!G74</f>
        <v/>
      </c>
      <c r="E77" s="165">
        <f>'Member Info'!B74</f>
        <v>0</v>
      </c>
      <c r="F77" s="242"/>
      <c r="G77" s="166" t="str">
        <f>IF(E77=0,"",('Member Info'!K74+'Member Info'!L74))</f>
        <v/>
      </c>
      <c r="H77" s="419"/>
      <c r="I77" s="419"/>
      <c r="J77" s="26"/>
      <c r="K77" s="26"/>
      <c r="L77" s="384" t="str">
        <f>IF(E77=0,"",IF('Member Info'!F74&gt;$U$1,CONCATENATE("Joined with practice on ", TEXT('Member Info'!F74, "DD/MM/YYYY")),IF('Member Info'!N74&lt;&gt;"",IF('Member Info'!N74&lt;$T$1,CONCATENATE("Left Scheme on ", TEXT('Member Info'!N74, "DD/MM/YYYY")),IF(OR(G77="",G77=0),"Error Detected, No rate entered",IF(E77=0,"",IF(F77="","Error Detected, No Pensionable pay",IF(AS77=1,"No Part Time Status Entered",IF(AR77=1,"No Part Time Hours Entered",IF(ISERROR(AD77)," Unknown Values entered.",IF(V77+W77&lt;1,"Acceptable",IF(T77+U77=200, "No Contributions Entered", IF(M77="","Error Detected, Choose reason&gt;",IF(Z77="1",IF(V77=1,"Please Enter Deemed Pensionable Pay","Add Any Relevant Details Above"),"Please Give Details Above"))))))))))),IF(OR(G77="",G77=0),"Error Detected, No rate entered",IF(E77=0,"",IF(F77="","Error Detected, No Pensionable pay",IF(AS77=1,"No Part Time Status Entered",IF(AR77=1,"No Part Time Hours Entered",IF(ISERROR(AD77)," Unknown Values entered.",IF(V77+W77&lt;1,"Acceptable",IF(T77+U77=200, "No Contributions Entered", IF(M77="","Error Detected, Choose reason&gt;",IF(Z77="1",IF(V77=1,"Please Enter Deemed Pensionable Pay","Add relevant Details Above"),"Please give details Above")))))))))))))</f>
        <v/>
      </c>
      <c r="M77" s="260"/>
      <c r="N77" s="91"/>
      <c r="O77" s="91" t="str">
        <f t="shared" si="1"/>
        <v/>
      </c>
      <c r="P77" s="94">
        <f t="shared" si="2"/>
        <v>0</v>
      </c>
      <c r="Q77" s="94">
        <f t="shared" si="2"/>
        <v>0</v>
      </c>
      <c r="R77" s="218">
        <f>(ROUND((F77/100*'Member Info'!$W$2), 2))</f>
        <v>0</v>
      </c>
      <c r="S77" s="218" t="e">
        <f t="shared" si="3"/>
        <v>#VALUE!</v>
      </c>
      <c r="T77" s="218" t="str">
        <f t="shared" si="4"/>
        <v/>
      </c>
      <c r="U77" s="227" t="str">
        <f t="shared" si="5"/>
        <v/>
      </c>
      <c r="V77" s="228" t="str">
        <f t="shared" si="6"/>
        <v/>
      </c>
      <c r="W77" s="228" t="str">
        <f t="shared" si="7"/>
        <v/>
      </c>
      <c r="X77" s="222">
        <f t="shared" si="8"/>
        <v>0</v>
      </c>
      <c r="Y77" s="110">
        <f t="shared" si="9"/>
        <v>0</v>
      </c>
      <c r="Z77" s="235" t="str">
        <f t="shared" si="10"/>
        <v/>
      </c>
      <c r="AA77" s="240" t="b">
        <f t="shared" si="11"/>
        <v>0</v>
      </c>
      <c r="AB77" s="235">
        <f t="shared" si="12"/>
        <v>0</v>
      </c>
      <c r="AC77" s="235">
        <f>IF('Member Info'!N74="",1,"")</f>
        <v>1</v>
      </c>
      <c r="AD77" s="243" t="e">
        <f t="shared" si="13"/>
        <v>#VALUE!</v>
      </c>
      <c r="AE77" s="130" t="str">
        <f t="shared" si="0"/>
        <v/>
      </c>
      <c r="AF77" s="124">
        <f t="shared" si="14"/>
        <v>1</v>
      </c>
      <c r="AG77" s="124" t="str">
        <f>IF('Member Info'!N74&lt;&gt;"",IF(AND('Member Info'!N74&lt;=$U$1,'Member Info'!N74&gt;=$T$1),1,0),"")</f>
        <v/>
      </c>
      <c r="AI77" s="124" t="b">
        <f t="shared" si="15"/>
        <v>0</v>
      </c>
      <c r="AJ77" s="124">
        <f t="shared" si="16"/>
        <v>0</v>
      </c>
      <c r="AL77" s="124">
        <f t="shared" si="17"/>
        <v>0</v>
      </c>
      <c r="AM77" s="124">
        <f>IF('Member Info'!F74&gt;$T$1,1,0)</f>
        <v>0</v>
      </c>
      <c r="AN77" s="124" t="b">
        <f>IF(ISERROR(T77),ERROR.TYPE(#REF!)=ERROR.TYPE(T77),FALSE)</f>
        <v>0</v>
      </c>
      <c r="AO77" s="124" t="b">
        <f>IF(ISERROR(U77),ERROR.TYPE(#REF!)=ERROR.TYPE(U77),FALSE)</f>
        <v>0</v>
      </c>
      <c r="AP77" s="124">
        <f>IF('Member Info'!F74&gt;'GP1 April 25'!$U$1,1,0)</f>
        <v>0</v>
      </c>
      <c r="AQ77" s="124">
        <f t="shared" si="18"/>
        <v>0</v>
      </c>
      <c r="AR77" s="124">
        <f t="shared" si="19"/>
        <v>0</v>
      </c>
      <c r="AS77" s="124">
        <f t="shared" si="20"/>
        <v>1</v>
      </c>
    </row>
    <row r="78" spans="1:45" x14ac:dyDescent="0.25">
      <c r="A78" s="4">
        <v>47</v>
      </c>
      <c r="B78" s="164">
        <f>'Member Info'!D75</f>
        <v>0</v>
      </c>
      <c r="C78" s="164">
        <f>'Member Info'!E75</f>
        <v>0</v>
      </c>
      <c r="D78" s="164" t="str">
        <f>'Member Info'!G75</f>
        <v/>
      </c>
      <c r="E78" s="165">
        <f>'Member Info'!B75</f>
        <v>0</v>
      </c>
      <c r="F78" s="242"/>
      <c r="G78" s="166" t="str">
        <f>IF(E78=0,"",('Member Info'!K75+'Member Info'!L75))</f>
        <v/>
      </c>
      <c r="H78" s="419"/>
      <c r="I78" s="419"/>
      <c r="J78" s="26"/>
      <c r="K78" s="26"/>
      <c r="L78" s="384" t="str">
        <f>IF(E78=0,"",IF('Member Info'!F75&gt;$U$1,CONCATENATE("Joined with practice on ", TEXT('Member Info'!F75, "DD/MM/YYYY")),IF('Member Info'!N75&lt;&gt;"",IF('Member Info'!N75&lt;$T$1,CONCATENATE("Left Scheme on ", TEXT('Member Info'!N75, "DD/MM/YYYY")),IF(OR(G78="",G78=0),"Error Detected, No rate entered",IF(E78=0,"",IF(F78="","Error Detected, No Pensionable pay",IF(AS78=1,"No Part Time Status Entered",IF(AR78=1,"No Part Time Hours Entered",IF(ISERROR(AD78)," Unknown Values entered.",IF(V78+W78&lt;1,"Acceptable",IF(T78+U78=200, "No Contributions Entered", IF(M78="","Error Detected, Choose reason&gt;",IF(Z78="1",IF(V78=1,"Please Enter Deemed Pensionable Pay","Add Any Relevant Details Above"),"Please Give Details Above"))))))))))),IF(OR(G78="",G78=0),"Error Detected, No rate entered",IF(E78=0,"",IF(F78="","Error Detected, No Pensionable pay",IF(AS78=1,"No Part Time Status Entered",IF(AR78=1,"No Part Time Hours Entered",IF(ISERROR(AD78)," Unknown Values entered.",IF(V78+W78&lt;1,"Acceptable",IF(T78+U78=200, "No Contributions Entered", IF(M78="","Error Detected, Choose reason&gt;",IF(Z78="1",IF(V78=1,"Please Enter Deemed Pensionable Pay","Add relevant Details Above"),"Please give details Above")))))))))))))</f>
        <v/>
      </c>
      <c r="M78" s="260"/>
      <c r="N78" s="91"/>
      <c r="O78" s="91" t="str">
        <f t="shared" si="1"/>
        <v/>
      </c>
      <c r="P78" s="94">
        <f t="shared" si="2"/>
        <v>0</v>
      </c>
      <c r="Q78" s="94">
        <f t="shared" si="2"/>
        <v>0</v>
      </c>
      <c r="R78" s="218">
        <f>(ROUND((F78/100*'Member Info'!$W$2), 2))</f>
        <v>0</v>
      </c>
      <c r="S78" s="218" t="e">
        <f t="shared" si="3"/>
        <v>#VALUE!</v>
      </c>
      <c r="T78" s="218" t="str">
        <f t="shared" si="4"/>
        <v/>
      </c>
      <c r="U78" s="227" t="str">
        <f t="shared" si="5"/>
        <v/>
      </c>
      <c r="V78" s="228" t="str">
        <f t="shared" si="6"/>
        <v/>
      </c>
      <c r="W78" s="228" t="str">
        <f t="shared" si="7"/>
        <v/>
      </c>
      <c r="X78" s="222">
        <f t="shared" si="8"/>
        <v>0</v>
      </c>
      <c r="Y78" s="110">
        <f t="shared" si="9"/>
        <v>0</v>
      </c>
      <c r="Z78" s="235" t="str">
        <f t="shared" si="10"/>
        <v/>
      </c>
      <c r="AA78" s="240" t="b">
        <f t="shared" si="11"/>
        <v>0</v>
      </c>
      <c r="AB78" s="235">
        <f t="shared" si="12"/>
        <v>0</v>
      </c>
      <c r="AC78" s="235">
        <f>IF('Member Info'!N75="",1,"")</f>
        <v>1</v>
      </c>
      <c r="AD78" s="243" t="e">
        <f t="shared" si="13"/>
        <v>#VALUE!</v>
      </c>
      <c r="AE78" s="130" t="str">
        <f t="shared" si="0"/>
        <v/>
      </c>
      <c r="AF78" s="124">
        <f t="shared" si="14"/>
        <v>1</v>
      </c>
      <c r="AG78" s="124" t="str">
        <f>IF('Member Info'!N75&lt;&gt;"",IF(AND('Member Info'!N75&lt;=$U$1,'Member Info'!N75&gt;=$T$1),1,0),"")</f>
        <v/>
      </c>
      <c r="AI78" s="124" t="b">
        <f t="shared" si="15"/>
        <v>0</v>
      </c>
      <c r="AJ78" s="124">
        <f t="shared" si="16"/>
        <v>0</v>
      </c>
      <c r="AL78" s="124">
        <f t="shared" si="17"/>
        <v>0</v>
      </c>
      <c r="AM78" s="124">
        <f>IF('Member Info'!F75&gt;$T$1,1,0)</f>
        <v>0</v>
      </c>
      <c r="AN78" s="124" t="b">
        <f>IF(ISERROR(T78),ERROR.TYPE(#REF!)=ERROR.TYPE(T78),FALSE)</f>
        <v>0</v>
      </c>
      <c r="AO78" s="124" t="b">
        <f>IF(ISERROR(U78),ERROR.TYPE(#REF!)=ERROR.TYPE(U78),FALSE)</f>
        <v>0</v>
      </c>
      <c r="AP78" s="124">
        <f>IF('Member Info'!F75&gt;'GP1 April 25'!$U$1,1,0)</f>
        <v>0</v>
      </c>
      <c r="AQ78" s="124">
        <f t="shared" si="18"/>
        <v>0</v>
      </c>
      <c r="AR78" s="124">
        <f t="shared" si="19"/>
        <v>0</v>
      </c>
      <c r="AS78" s="124">
        <f t="shared" si="20"/>
        <v>1</v>
      </c>
    </row>
    <row r="79" spans="1:45" x14ac:dyDescent="0.25">
      <c r="A79" s="4">
        <v>48</v>
      </c>
      <c r="B79" s="164">
        <f>'Member Info'!D76</f>
        <v>0</v>
      </c>
      <c r="C79" s="164">
        <f>'Member Info'!E76</f>
        <v>0</v>
      </c>
      <c r="D79" s="164" t="str">
        <f>'Member Info'!G76</f>
        <v/>
      </c>
      <c r="E79" s="165">
        <f>'Member Info'!B76</f>
        <v>0</v>
      </c>
      <c r="F79" s="242"/>
      <c r="G79" s="166" t="str">
        <f>IF(E79=0,"",('Member Info'!K76+'Member Info'!L76))</f>
        <v/>
      </c>
      <c r="H79" s="419"/>
      <c r="I79" s="419"/>
      <c r="J79" s="26"/>
      <c r="K79" s="26"/>
      <c r="L79" s="384" t="str">
        <f>IF(E79=0,"",IF('Member Info'!F76&gt;$U$1,CONCATENATE("Joined with practice on ", TEXT('Member Info'!F76, "DD/MM/YYYY")),IF('Member Info'!N76&lt;&gt;"",IF('Member Info'!N76&lt;$T$1,CONCATENATE("Left Scheme on ", TEXT('Member Info'!N76, "DD/MM/YYYY")),IF(OR(G79="",G79=0),"Error Detected, No rate entered",IF(E79=0,"",IF(F79="","Error Detected, No Pensionable pay",IF(AS79=1,"No Part Time Status Entered",IF(AR79=1,"No Part Time Hours Entered",IF(ISERROR(AD79)," Unknown Values entered.",IF(V79+W79&lt;1,"Acceptable",IF(T79+U79=200, "No Contributions Entered", IF(M79="","Error Detected, Choose reason&gt;",IF(Z79="1",IF(V79=1,"Please Enter Deemed Pensionable Pay","Add Any Relevant Details Above"),"Please Give Details Above"))))))))))),IF(OR(G79="",G79=0),"Error Detected, No rate entered",IF(E79=0,"",IF(F79="","Error Detected, No Pensionable pay",IF(AS79=1,"No Part Time Status Entered",IF(AR79=1,"No Part Time Hours Entered",IF(ISERROR(AD79)," Unknown Values entered.",IF(V79+W79&lt;1,"Acceptable",IF(T79+U79=200, "No Contributions Entered", IF(M79="","Error Detected, Choose reason&gt;",IF(Z79="1",IF(V79=1,"Please Enter Deemed Pensionable Pay","Add relevant Details Above"),"Please give details Above")))))))))))))</f>
        <v/>
      </c>
      <c r="M79" s="260"/>
      <c r="N79" s="91"/>
      <c r="O79" s="91" t="str">
        <f t="shared" si="1"/>
        <v/>
      </c>
      <c r="P79" s="94">
        <f t="shared" si="2"/>
        <v>0</v>
      </c>
      <c r="Q79" s="94">
        <f t="shared" si="2"/>
        <v>0</v>
      </c>
      <c r="R79" s="218">
        <f>(ROUND((F79/100*'Member Info'!$W$2), 2))</f>
        <v>0</v>
      </c>
      <c r="S79" s="218" t="e">
        <f t="shared" si="3"/>
        <v>#VALUE!</v>
      </c>
      <c r="T79" s="218" t="str">
        <f t="shared" si="4"/>
        <v/>
      </c>
      <c r="U79" s="227" t="str">
        <f t="shared" si="5"/>
        <v/>
      </c>
      <c r="V79" s="228" t="str">
        <f t="shared" si="6"/>
        <v/>
      </c>
      <c r="W79" s="228" t="str">
        <f t="shared" si="7"/>
        <v/>
      </c>
      <c r="X79" s="222">
        <f t="shared" si="8"/>
        <v>0</v>
      </c>
      <c r="Y79" s="110">
        <f t="shared" si="9"/>
        <v>0</v>
      </c>
      <c r="Z79" s="235" t="str">
        <f t="shared" si="10"/>
        <v/>
      </c>
      <c r="AA79" s="240" t="b">
        <f t="shared" si="11"/>
        <v>0</v>
      </c>
      <c r="AB79" s="235">
        <f t="shared" si="12"/>
        <v>0</v>
      </c>
      <c r="AC79" s="235">
        <f>IF('Member Info'!N76="",1,"")</f>
        <v>1</v>
      </c>
      <c r="AD79" s="243" t="e">
        <f t="shared" si="13"/>
        <v>#VALUE!</v>
      </c>
      <c r="AE79" s="130" t="str">
        <f t="shared" si="0"/>
        <v/>
      </c>
      <c r="AF79" s="124">
        <f t="shared" si="14"/>
        <v>1</v>
      </c>
      <c r="AG79" s="124" t="str">
        <f>IF('Member Info'!N76&lt;&gt;"",IF(AND('Member Info'!N76&lt;=$U$1,'Member Info'!N76&gt;=$T$1),1,0),"")</f>
        <v/>
      </c>
      <c r="AI79" s="124" t="b">
        <f t="shared" si="15"/>
        <v>0</v>
      </c>
      <c r="AJ79" s="124">
        <f t="shared" si="16"/>
        <v>0</v>
      </c>
      <c r="AL79" s="124">
        <f t="shared" si="17"/>
        <v>0</v>
      </c>
      <c r="AM79" s="124">
        <f>IF('Member Info'!F76&gt;$T$1,1,0)</f>
        <v>0</v>
      </c>
      <c r="AN79" s="124" t="b">
        <f>IF(ISERROR(T79),ERROR.TYPE(#REF!)=ERROR.TYPE(T79),FALSE)</f>
        <v>0</v>
      </c>
      <c r="AO79" s="124" t="b">
        <f>IF(ISERROR(U79),ERROR.TYPE(#REF!)=ERROR.TYPE(U79),FALSE)</f>
        <v>0</v>
      </c>
      <c r="AP79" s="124">
        <f>IF('Member Info'!F76&gt;'GP1 April 25'!$U$1,1,0)</f>
        <v>0</v>
      </c>
      <c r="AQ79" s="124">
        <f t="shared" si="18"/>
        <v>0</v>
      </c>
      <c r="AR79" s="124">
        <f t="shared" si="19"/>
        <v>0</v>
      </c>
      <c r="AS79" s="124">
        <f t="shared" si="20"/>
        <v>1</v>
      </c>
    </row>
    <row r="80" spans="1:45" x14ac:dyDescent="0.25">
      <c r="A80" s="4">
        <v>49</v>
      </c>
      <c r="B80" s="164">
        <f>'Member Info'!D77</f>
        <v>0</v>
      </c>
      <c r="C80" s="164">
        <f>'Member Info'!E77</f>
        <v>0</v>
      </c>
      <c r="D80" s="164" t="str">
        <f>'Member Info'!G77</f>
        <v/>
      </c>
      <c r="E80" s="165">
        <f>'Member Info'!B77</f>
        <v>0</v>
      </c>
      <c r="F80" s="242"/>
      <c r="G80" s="166" t="str">
        <f>IF(E80=0,"",('Member Info'!K77+'Member Info'!L77))</f>
        <v/>
      </c>
      <c r="H80" s="419"/>
      <c r="I80" s="419"/>
      <c r="J80" s="26"/>
      <c r="K80" s="26"/>
      <c r="L80" s="384" t="str">
        <f>IF(E80=0,"",IF('Member Info'!F77&gt;$U$1,CONCATENATE("Joined with practice on ", TEXT('Member Info'!F77, "DD/MM/YYYY")),IF('Member Info'!N77&lt;&gt;"",IF('Member Info'!N77&lt;$T$1,CONCATENATE("Left Scheme on ", TEXT('Member Info'!N77, "DD/MM/YYYY")),IF(OR(G80="",G80=0),"Error Detected, No rate entered",IF(E80=0,"",IF(F80="","Error Detected, No Pensionable pay",IF(AS80=1,"No Part Time Status Entered",IF(AR80=1,"No Part Time Hours Entered",IF(ISERROR(AD80)," Unknown Values entered.",IF(V80+W80&lt;1,"Acceptable",IF(T80+U80=200, "No Contributions Entered", IF(M80="","Error Detected, Choose reason&gt;",IF(Z80="1",IF(V80=1,"Please Enter Deemed Pensionable Pay","Add Any Relevant Details Above"),"Please Give Details Above"))))))))))),IF(OR(G80="",G80=0),"Error Detected, No rate entered",IF(E80=0,"",IF(F80="","Error Detected, No Pensionable pay",IF(AS80=1,"No Part Time Status Entered",IF(AR80=1,"No Part Time Hours Entered",IF(ISERROR(AD80)," Unknown Values entered.",IF(V80+W80&lt;1,"Acceptable",IF(T80+U80=200, "No Contributions Entered", IF(M80="","Error Detected, Choose reason&gt;",IF(Z80="1",IF(V80=1,"Please Enter Deemed Pensionable Pay","Add relevant Details Above"),"Please give details Above")))))))))))))</f>
        <v/>
      </c>
      <c r="M80" s="260"/>
      <c r="N80" s="91"/>
      <c r="O80" s="91" t="str">
        <f t="shared" si="1"/>
        <v/>
      </c>
      <c r="P80" s="94">
        <f t="shared" si="2"/>
        <v>0</v>
      </c>
      <c r="Q80" s="94">
        <f t="shared" si="2"/>
        <v>0</v>
      </c>
      <c r="R80" s="218">
        <f>(ROUND((F80/100*'Member Info'!$W$2), 2))</f>
        <v>0</v>
      </c>
      <c r="S80" s="218" t="e">
        <f t="shared" si="3"/>
        <v>#VALUE!</v>
      </c>
      <c r="T80" s="218" t="str">
        <f t="shared" si="4"/>
        <v/>
      </c>
      <c r="U80" s="227" t="str">
        <f t="shared" si="5"/>
        <v/>
      </c>
      <c r="V80" s="228" t="str">
        <f t="shared" si="6"/>
        <v/>
      </c>
      <c r="W80" s="228" t="str">
        <f t="shared" si="7"/>
        <v/>
      </c>
      <c r="X80" s="222">
        <f t="shared" si="8"/>
        <v>0</v>
      </c>
      <c r="Y80" s="110">
        <f t="shared" si="9"/>
        <v>0</v>
      </c>
      <c r="Z80" s="235" t="str">
        <f t="shared" si="10"/>
        <v/>
      </c>
      <c r="AA80" s="240" t="b">
        <f t="shared" si="11"/>
        <v>0</v>
      </c>
      <c r="AB80" s="235">
        <f t="shared" si="12"/>
        <v>0</v>
      </c>
      <c r="AC80" s="235">
        <f>IF('Member Info'!N77="",1,"")</f>
        <v>1</v>
      </c>
      <c r="AD80" s="243" t="e">
        <f t="shared" si="13"/>
        <v>#VALUE!</v>
      </c>
      <c r="AE80" s="130" t="str">
        <f t="shared" si="0"/>
        <v/>
      </c>
      <c r="AF80" s="124">
        <f t="shared" si="14"/>
        <v>1</v>
      </c>
      <c r="AG80" s="124" t="str">
        <f>IF('Member Info'!N77&lt;&gt;"",IF(AND('Member Info'!N77&lt;=$U$1,'Member Info'!N77&gt;=$T$1),1,0),"")</f>
        <v/>
      </c>
      <c r="AI80" s="124" t="b">
        <f t="shared" si="15"/>
        <v>0</v>
      </c>
      <c r="AJ80" s="124">
        <f t="shared" si="16"/>
        <v>0</v>
      </c>
      <c r="AL80" s="124">
        <f t="shared" si="17"/>
        <v>0</v>
      </c>
      <c r="AM80" s="124">
        <f>IF('Member Info'!F77&gt;$T$1,1,0)</f>
        <v>0</v>
      </c>
      <c r="AN80" s="124" t="b">
        <f>IF(ISERROR(T80),ERROR.TYPE(#REF!)=ERROR.TYPE(T80),FALSE)</f>
        <v>0</v>
      </c>
      <c r="AO80" s="124" t="b">
        <f>IF(ISERROR(U80),ERROR.TYPE(#REF!)=ERROR.TYPE(U80),FALSE)</f>
        <v>0</v>
      </c>
      <c r="AP80" s="124">
        <f>IF('Member Info'!F77&gt;'GP1 April 25'!$U$1,1,0)</f>
        <v>0</v>
      </c>
      <c r="AQ80" s="124">
        <f t="shared" si="18"/>
        <v>0</v>
      </c>
      <c r="AR80" s="124">
        <f t="shared" si="19"/>
        <v>0</v>
      </c>
      <c r="AS80" s="124">
        <f t="shared" si="20"/>
        <v>1</v>
      </c>
    </row>
    <row r="81" spans="1:45" x14ac:dyDescent="0.25">
      <c r="A81" s="4">
        <v>50</v>
      </c>
      <c r="B81" s="164">
        <f>'Member Info'!D78</f>
        <v>0</v>
      </c>
      <c r="C81" s="164">
        <f>'Member Info'!E78</f>
        <v>0</v>
      </c>
      <c r="D81" s="164" t="str">
        <f>'Member Info'!G78</f>
        <v/>
      </c>
      <c r="E81" s="165">
        <f>'Member Info'!B78</f>
        <v>0</v>
      </c>
      <c r="F81" s="242"/>
      <c r="G81" s="166" t="str">
        <f>IF(E81=0,"",('Member Info'!K78+'Member Info'!L78))</f>
        <v/>
      </c>
      <c r="H81" s="419"/>
      <c r="I81" s="419"/>
      <c r="J81" s="26"/>
      <c r="K81" s="26"/>
      <c r="L81" s="384" t="str">
        <f>IF(E81=0,"",IF('Member Info'!F78&gt;$U$1,CONCATENATE("Joined with practice on ", TEXT('Member Info'!F78, "DD/MM/YYYY")),IF('Member Info'!N78&lt;&gt;"",IF('Member Info'!N78&lt;$T$1,CONCATENATE("Left Scheme on ", TEXT('Member Info'!N78, "DD/MM/YYYY")),IF(OR(G81="",G81=0),"Error Detected, No rate entered",IF(E81=0,"",IF(F81="","Error Detected, No Pensionable pay",IF(AS81=1,"No Part Time Status Entered",IF(AR81=1,"No Part Time Hours Entered",IF(ISERROR(AD81)," Unknown Values entered.",IF(V81+W81&lt;1,"Acceptable",IF(T81+U81=200, "No Contributions Entered", IF(M81="","Error Detected, Choose reason&gt;",IF(Z81="1",IF(V81=1,"Please Enter Deemed Pensionable Pay","Add Any Relevant Details Above"),"Please Give Details Above"))))))))))),IF(OR(G81="",G81=0),"Error Detected, No rate entered",IF(E81=0,"",IF(F81="","Error Detected, No Pensionable pay",IF(AS81=1,"No Part Time Status Entered",IF(AR81=1,"No Part Time Hours Entered",IF(ISERROR(AD81)," Unknown Values entered.",IF(V81+W81&lt;1,"Acceptable",IF(T81+U81=200, "No Contributions Entered", IF(M81="","Error Detected, Choose reason&gt;",IF(Z81="1",IF(V81=1,"Please Enter Deemed Pensionable Pay","Add relevant Details Above"),"Please give details Above")))))))))))))</f>
        <v/>
      </c>
      <c r="M81" s="260"/>
      <c r="N81" s="91"/>
      <c r="O81" s="91" t="str">
        <f t="shared" si="1"/>
        <v/>
      </c>
      <c r="P81" s="94">
        <f t="shared" si="2"/>
        <v>0</v>
      </c>
      <c r="Q81" s="94">
        <f t="shared" si="2"/>
        <v>0</v>
      </c>
      <c r="R81" s="218">
        <f>(ROUND((F81/100*'Member Info'!$W$2), 2))</f>
        <v>0</v>
      </c>
      <c r="S81" s="218" t="e">
        <f t="shared" si="3"/>
        <v>#VALUE!</v>
      </c>
      <c r="T81" s="218" t="str">
        <f t="shared" si="4"/>
        <v/>
      </c>
      <c r="U81" s="227" t="str">
        <f t="shared" si="5"/>
        <v/>
      </c>
      <c r="V81" s="228" t="str">
        <f t="shared" si="6"/>
        <v/>
      </c>
      <c r="W81" s="228" t="str">
        <f t="shared" si="7"/>
        <v/>
      </c>
      <c r="X81" s="222">
        <f t="shared" si="8"/>
        <v>0</v>
      </c>
      <c r="Y81" s="110">
        <f t="shared" si="9"/>
        <v>0</v>
      </c>
      <c r="Z81" s="235" t="str">
        <f t="shared" si="10"/>
        <v/>
      </c>
      <c r="AA81" s="240" t="b">
        <f t="shared" si="11"/>
        <v>0</v>
      </c>
      <c r="AB81" s="235">
        <f t="shared" si="12"/>
        <v>0</v>
      </c>
      <c r="AC81" s="235">
        <f>IF('Member Info'!N78="",1,"")</f>
        <v>1</v>
      </c>
      <c r="AD81" s="243" t="e">
        <f t="shared" si="13"/>
        <v>#VALUE!</v>
      </c>
      <c r="AE81" s="130" t="str">
        <f t="shared" si="0"/>
        <v/>
      </c>
      <c r="AF81" s="124">
        <f t="shared" si="14"/>
        <v>1</v>
      </c>
      <c r="AG81" s="124" t="str">
        <f>IF('Member Info'!N78&lt;&gt;"",IF(AND('Member Info'!N78&lt;=$U$1,'Member Info'!N78&gt;=$T$1),1,0),"")</f>
        <v/>
      </c>
      <c r="AI81" s="124" t="b">
        <f t="shared" si="15"/>
        <v>0</v>
      </c>
      <c r="AJ81" s="124">
        <f t="shared" si="16"/>
        <v>0</v>
      </c>
      <c r="AL81" s="124">
        <f t="shared" si="17"/>
        <v>0</v>
      </c>
      <c r="AM81" s="124">
        <f>IF('Member Info'!F78&gt;$T$1,1,0)</f>
        <v>0</v>
      </c>
      <c r="AN81" s="124" t="b">
        <f>IF(ISERROR(T81),ERROR.TYPE(#REF!)=ERROR.TYPE(T81),FALSE)</f>
        <v>0</v>
      </c>
      <c r="AO81" s="124" t="b">
        <f>IF(ISERROR(U81),ERROR.TYPE(#REF!)=ERROR.TYPE(U81),FALSE)</f>
        <v>0</v>
      </c>
      <c r="AP81" s="124">
        <f>IF('Member Info'!F78&gt;'GP1 April 25'!$U$1,1,0)</f>
        <v>0</v>
      </c>
      <c r="AQ81" s="124">
        <f t="shared" si="18"/>
        <v>0</v>
      </c>
      <c r="AR81" s="124">
        <f t="shared" si="19"/>
        <v>0</v>
      </c>
      <c r="AS81" s="124">
        <f t="shared" si="20"/>
        <v>1</v>
      </c>
    </row>
    <row r="82" spans="1:45" x14ac:dyDescent="0.25">
      <c r="A82" s="4">
        <v>51</v>
      </c>
      <c r="B82" s="164">
        <f>'Member Info'!D79</f>
        <v>0</v>
      </c>
      <c r="C82" s="164">
        <f>'Member Info'!E79</f>
        <v>0</v>
      </c>
      <c r="D82" s="164" t="str">
        <f>'Member Info'!G79</f>
        <v/>
      </c>
      <c r="E82" s="165">
        <f>'Member Info'!B79</f>
        <v>0</v>
      </c>
      <c r="F82" s="242"/>
      <c r="G82" s="166" t="str">
        <f>IF(E82=0,"",('Member Info'!K79+'Member Info'!L79))</f>
        <v/>
      </c>
      <c r="H82" s="419"/>
      <c r="I82" s="419"/>
      <c r="J82" s="26"/>
      <c r="K82" s="26"/>
      <c r="L82" s="384" t="str">
        <f>IF(E82=0,"",IF('Member Info'!F79&gt;$U$1,CONCATENATE("Joined with practice on ", TEXT('Member Info'!F79, "DD/MM/YYYY")),IF('Member Info'!N79&lt;&gt;"",IF('Member Info'!N79&lt;$T$1,CONCATENATE("Left Scheme on ", TEXT('Member Info'!N79, "DD/MM/YYYY")),IF(OR(G82="",G82=0),"Error Detected, No rate entered",IF(E82=0,"",IF(F82="","Error Detected, No Pensionable pay",IF(AS82=1,"No Part Time Status Entered",IF(AR82=1,"No Part Time Hours Entered",IF(ISERROR(AD82)," Unknown Values entered.",IF(V82+W82&lt;1,"Acceptable",IF(T82+U82=200, "No Contributions Entered", IF(M82="","Error Detected, Choose reason&gt;",IF(Z82="1",IF(V82=1,"Please Enter Deemed Pensionable Pay","Add Any Relevant Details Above"),"Please Give Details Above"))))))))))),IF(OR(G82="",G82=0),"Error Detected, No rate entered",IF(E82=0,"",IF(F82="","Error Detected, No Pensionable pay",IF(AS82=1,"No Part Time Status Entered",IF(AR82=1,"No Part Time Hours Entered",IF(ISERROR(AD82)," Unknown Values entered.",IF(V82+W82&lt;1,"Acceptable",IF(T82+U82=200, "No Contributions Entered", IF(M82="","Error Detected, Choose reason&gt;",IF(Z82="1",IF(V82=1,"Please Enter Deemed Pensionable Pay","Add relevant Details Above"),"Please give details Above")))))))))))))</f>
        <v/>
      </c>
      <c r="M82" s="260"/>
      <c r="N82" s="91"/>
      <c r="O82" s="91" t="str">
        <f t="shared" si="1"/>
        <v/>
      </c>
      <c r="P82" s="94">
        <f t="shared" si="2"/>
        <v>0</v>
      </c>
      <c r="Q82" s="94">
        <f t="shared" si="2"/>
        <v>0</v>
      </c>
      <c r="R82" s="218">
        <f>(ROUND((F82/100*'Member Info'!$W$2), 2))</f>
        <v>0</v>
      </c>
      <c r="S82" s="218" t="e">
        <f t="shared" si="3"/>
        <v>#VALUE!</v>
      </c>
      <c r="T82" s="218" t="str">
        <f t="shared" si="4"/>
        <v/>
      </c>
      <c r="U82" s="227" t="str">
        <f t="shared" si="5"/>
        <v/>
      </c>
      <c r="V82" s="228" t="str">
        <f t="shared" si="6"/>
        <v/>
      </c>
      <c r="W82" s="228" t="str">
        <f t="shared" si="7"/>
        <v/>
      </c>
      <c r="X82" s="222">
        <f t="shared" si="8"/>
        <v>0</v>
      </c>
      <c r="Y82" s="110">
        <f t="shared" si="9"/>
        <v>0</v>
      </c>
      <c r="Z82" s="235" t="str">
        <f t="shared" si="10"/>
        <v/>
      </c>
      <c r="AA82" s="240" t="b">
        <f t="shared" si="11"/>
        <v>0</v>
      </c>
      <c r="AB82" s="235">
        <f t="shared" si="12"/>
        <v>0</v>
      </c>
      <c r="AC82" s="235">
        <f>IF('Member Info'!N79="",1,"")</f>
        <v>1</v>
      </c>
      <c r="AD82" s="243" t="e">
        <f t="shared" si="13"/>
        <v>#VALUE!</v>
      </c>
      <c r="AE82" s="130" t="str">
        <f t="shared" si="0"/>
        <v/>
      </c>
      <c r="AF82" s="124">
        <f t="shared" si="14"/>
        <v>1</v>
      </c>
      <c r="AG82" s="124" t="str">
        <f>IF('Member Info'!N79&lt;&gt;"",IF(AND('Member Info'!N79&lt;=$U$1,'Member Info'!N79&gt;=$T$1),1,0),"")</f>
        <v/>
      </c>
      <c r="AI82" s="124" t="b">
        <f t="shared" si="15"/>
        <v>0</v>
      </c>
      <c r="AJ82" s="124">
        <f t="shared" si="16"/>
        <v>0</v>
      </c>
      <c r="AL82" s="124">
        <f t="shared" si="17"/>
        <v>0</v>
      </c>
      <c r="AM82" s="124">
        <f>IF('Member Info'!F79&gt;$T$1,1,0)</f>
        <v>0</v>
      </c>
      <c r="AN82" s="124" t="b">
        <f>IF(ISERROR(T82),ERROR.TYPE(#REF!)=ERROR.TYPE(T82),FALSE)</f>
        <v>0</v>
      </c>
      <c r="AO82" s="124" t="b">
        <f>IF(ISERROR(U82),ERROR.TYPE(#REF!)=ERROR.TYPE(U82),FALSE)</f>
        <v>0</v>
      </c>
      <c r="AP82" s="124">
        <f>IF('Member Info'!F79&gt;'GP1 April 25'!$U$1,1,0)</f>
        <v>0</v>
      </c>
      <c r="AQ82" s="124">
        <f t="shared" si="18"/>
        <v>0</v>
      </c>
      <c r="AR82" s="124">
        <f t="shared" si="19"/>
        <v>0</v>
      </c>
      <c r="AS82" s="124">
        <f t="shared" si="20"/>
        <v>1</v>
      </c>
    </row>
    <row r="83" spans="1:45" x14ac:dyDescent="0.25">
      <c r="A83" s="4">
        <v>52</v>
      </c>
      <c r="B83" s="164">
        <f>'Member Info'!D80</f>
        <v>0</v>
      </c>
      <c r="C83" s="164">
        <f>'Member Info'!E80</f>
        <v>0</v>
      </c>
      <c r="D83" s="164" t="str">
        <f>'Member Info'!G80</f>
        <v/>
      </c>
      <c r="E83" s="165">
        <f>'Member Info'!B80</f>
        <v>0</v>
      </c>
      <c r="F83" s="242"/>
      <c r="G83" s="166" t="str">
        <f>IF(E83=0,"",('Member Info'!K80+'Member Info'!L80))</f>
        <v/>
      </c>
      <c r="H83" s="419"/>
      <c r="I83" s="419"/>
      <c r="J83" s="26"/>
      <c r="K83" s="26"/>
      <c r="L83" s="384" t="str">
        <f>IF(E83=0,"",IF('Member Info'!F80&gt;$U$1,CONCATENATE("Joined with practice on ", TEXT('Member Info'!F80, "DD/MM/YYYY")),IF('Member Info'!N80&lt;&gt;"",IF('Member Info'!N80&lt;$T$1,CONCATENATE("Left Scheme on ", TEXT('Member Info'!N80, "DD/MM/YYYY")),IF(OR(G83="",G83=0),"Error Detected, No rate entered",IF(E83=0,"",IF(F83="","Error Detected, No Pensionable pay",IF(AS83=1,"No Part Time Status Entered",IF(AR83=1,"No Part Time Hours Entered",IF(ISERROR(AD83)," Unknown Values entered.",IF(V83+W83&lt;1,"Acceptable",IF(T83+U83=200, "No Contributions Entered", IF(M83="","Error Detected, Choose reason&gt;",IF(Z83="1",IF(V83=1,"Please Enter Deemed Pensionable Pay","Add Any Relevant Details Above"),"Please Give Details Above"))))))))))),IF(OR(G83="",G83=0),"Error Detected, No rate entered",IF(E83=0,"",IF(F83="","Error Detected, No Pensionable pay",IF(AS83=1,"No Part Time Status Entered",IF(AR83=1,"No Part Time Hours Entered",IF(ISERROR(AD83)," Unknown Values entered.",IF(V83+W83&lt;1,"Acceptable",IF(T83+U83=200, "No Contributions Entered", IF(M83="","Error Detected, Choose reason&gt;",IF(Z83="1",IF(V83=1,"Please Enter Deemed Pensionable Pay","Add relevant Details Above"),"Please give details Above")))))))))))))</f>
        <v/>
      </c>
      <c r="M83" s="260"/>
      <c r="N83" s="91"/>
      <c r="O83" s="91" t="str">
        <f t="shared" si="1"/>
        <v/>
      </c>
      <c r="P83" s="94">
        <f t="shared" si="2"/>
        <v>0</v>
      </c>
      <c r="Q83" s="94">
        <f t="shared" si="2"/>
        <v>0</v>
      </c>
      <c r="R83" s="218">
        <f>(ROUND((F83/100*'Member Info'!$W$2), 2))</f>
        <v>0</v>
      </c>
      <c r="S83" s="218" t="e">
        <f t="shared" si="3"/>
        <v>#VALUE!</v>
      </c>
      <c r="T83" s="218" t="str">
        <f t="shared" si="4"/>
        <v/>
      </c>
      <c r="U83" s="227" t="str">
        <f t="shared" si="5"/>
        <v/>
      </c>
      <c r="V83" s="228" t="str">
        <f t="shared" si="6"/>
        <v/>
      </c>
      <c r="W83" s="228" t="str">
        <f t="shared" si="7"/>
        <v/>
      </c>
      <c r="X83" s="222">
        <f t="shared" si="8"/>
        <v>0</v>
      </c>
      <c r="Y83" s="110">
        <f t="shared" si="9"/>
        <v>0</v>
      </c>
      <c r="Z83" s="235" t="str">
        <f t="shared" si="10"/>
        <v/>
      </c>
      <c r="AA83" s="240" t="b">
        <f t="shared" si="11"/>
        <v>0</v>
      </c>
      <c r="AB83" s="235">
        <f t="shared" si="12"/>
        <v>0</v>
      </c>
      <c r="AC83" s="235">
        <f>IF('Member Info'!N80="",1,"")</f>
        <v>1</v>
      </c>
      <c r="AD83" s="243" t="e">
        <f t="shared" si="13"/>
        <v>#VALUE!</v>
      </c>
      <c r="AE83" s="130" t="str">
        <f t="shared" si="0"/>
        <v/>
      </c>
      <c r="AF83" s="124">
        <f t="shared" si="14"/>
        <v>1</v>
      </c>
      <c r="AG83" s="124" t="str">
        <f>IF('Member Info'!N80&lt;&gt;"",IF(AND('Member Info'!N80&lt;=$U$1,'Member Info'!N80&gt;=$T$1),1,0),"")</f>
        <v/>
      </c>
      <c r="AI83" s="124" t="b">
        <f t="shared" si="15"/>
        <v>0</v>
      </c>
      <c r="AJ83" s="124">
        <f t="shared" si="16"/>
        <v>0</v>
      </c>
      <c r="AL83" s="124">
        <f t="shared" si="17"/>
        <v>0</v>
      </c>
      <c r="AM83" s="124">
        <f>IF('Member Info'!F80&gt;$T$1,1,0)</f>
        <v>0</v>
      </c>
      <c r="AN83" s="124" t="b">
        <f>IF(ISERROR(T83),ERROR.TYPE(#REF!)=ERROR.TYPE(T83),FALSE)</f>
        <v>0</v>
      </c>
      <c r="AO83" s="124" t="b">
        <f>IF(ISERROR(U83),ERROR.TYPE(#REF!)=ERROR.TYPE(U83),FALSE)</f>
        <v>0</v>
      </c>
      <c r="AP83" s="124">
        <f>IF('Member Info'!F80&gt;'GP1 April 25'!$U$1,1,0)</f>
        <v>0</v>
      </c>
      <c r="AQ83" s="124">
        <f t="shared" si="18"/>
        <v>0</v>
      </c>
      <c r="AR83" s="124">
        <f t="shared" si="19"/>
        <v>0</v>
      </c>
      <c r="AS83" s="124">
        <f t="shared" si="20"/>
        <v>1</v>
      </c>
    </row>
    <row r="84" spans="1:45" x14ac:dyDescent="0.25">
      <c r="A84" s="4">
        <v>53</v>
      </c>
      <c r="B84" s="164">
        <f>'Member Info'!D81</f>
        <v>0</v>
      </c>
      <c r="C84" s="164">
        <f>'Member Info'!E81</f>
        <v>0</v>
      </c>
      <c r="D84" s="164" t="str">
        <f>'Member Info'!G81</f>
        <v/>
      </c>
      <c r="E84" s="165">
        <f>'Member Info'!B81</f>
        <v>0</v>
      </c>
      <c r="F84" s="242"/>
      <c r="G84" s="166" t="str">
        <f>IF(E84=0,"",('Member Info'!K81+'Member Info'!L81))</f>
        <v/>
      </c>
      <c r="H84" s="419"/>
      <c r="I84" s="419"/>
      <c r="J84" s="26"/>
      <c r="K84" s="26"/>
      <c r="L84" s="384" t="str">
        <f>IF(E84=0,"",IF('Member Info'!F81&gt;$U$1,CONCATENATE("Joined with practice on ", TEXT('Member Info'!F81, "DD/MM/YYYY")),IF('Member Info'!N81&lt;&gt;"",IF('Member Info'!N81&lt;$T$1,CONCATENATE("Left Scheme on ", TEXT('Member Info'!N81, "DD/MM/YYYY")),IF(OR(G84="",G84=0),"Error Detected, No rate entered",IF(E84=0,"",IF(F84="","Error Detected, No Pensionable pay",IF(AS84=1,"No Part Time Status Entered",IF(AR84=1,"No Part Time Hours Entered",IF(ISERROR(AD84)," Unknown Values entered.",IF(V84+W84&lt;1,"Acceptable",IF(T84+U84=200, "No Contributions Entered", IF(M84="","Error Detected, Choose reason&gt;",IF(Z84="1",IF(V84=1,"Please Enter Deemed Pensionable Pay","Add Any Relevant Details Above"),"Please Give Details Above"))))))))))),IF(OR(G84="",G84=0),"Error Detected, No rate entered",IF(E84=0,"",IF(F84="","Error Detected, No Pensionable pay",IF(AS84=1,"No Part Time Status Entered",IF(AR84=1,"No Part Time Hours Entered",IF(ISERROR(AD84)," Unknown Values entered.",IF(V84+W84&lt;1,"Acceptable",IF(T84+U84=200, "No Contributions Entered", IF(M84="","Error Detected, Choose reason&gt;",IF(Z84="1",IF(V84=1,"Please Enter Deemed Pensionable Pay","Add relevant Details Above"),"Please give details Above")))))))))))))</f>
        <v/>
      </c>
      <c r="M84" s="260"/>
      <c r="N84" s="91"/>
      <c r="O84" s="91" t="str">
        <f t="shared" si="1"/>
        <v/>
      </c>
      <c r="P84" s="94">
        <f t="shared" si="2"/>
        <v>0</v>
      </c>
      <c r="Q84" s="94">
        <f t="shared" si="2"/>
        <v>0</v>
      </c>
      <c r="R84" s="218">
        <f>(ROUND((F84/100*'Member Info'!$W$2), 2))</f>
        <v>0</v>
      </c>
      <c r="S84" s="218" t="e">
        <f t="shared" si="3"/>
        <v>#VALUE!</v>
      </c>
      <c r="T84" s="218" t="str">
        <f t="shared" si="4"/>
        <v/>
      </c>
      <c r="U84" s="227" t="str">
        <f t="shared" si="5"/>
        <v/>
      </c>
      <c r="V84" s="228" t="str">
        <f t="shared" si="6"/>
        <v/>
      </c>
      <c r="W84" s="228" t="str">
        <f t="shared" si="7"/>
        <v/>
      </c>
      <c r="X84" s="222">
        <f t="shared" si="8"/>
        <v>0</v>
      </c>
      <c r="Y84" s="110">
        <f t="shared" si="9"/>
        <v>0</v>
      </c>
      <c r="Z84" s="235" t="str">
        <f t="shared" si="10"/>
        <v/>
      </c>
      <c r="AA84" s="240" t="b">
        <f t="shared" si="11"/>
        <v>0</v>
      </c>
      <c r="AB84" s="235">
        <f t="shared" si="12"/>
        <v>0</v>
      </c>
      <c r="AC84" s="235">
        <f>IF('Member Info'!N81="",1,"")</f>
        <v>1</v>
      </c>
      <c r="AD84" s="243" t="e">
        <f t="shared" si="13"/>
        <v>#VALUE!</v>
      </c>
      <c r="AE84" s="130" t="str">
        <f t="shared" si="0"/>
        <v/>
      </c>
      <c r="AF84" s="124">
        <f t="shared" si="14"/>
        <v>1</v>
      </c>
      <c r="AG84" s="124" t="str">
        <f>IF('Member Info'!N81&lt;&gt;"",IF(AND('Member Info'!N81&lt;=$U$1,'Member Info'!N81&gt;=$T$1),1,0),"")</f>
        <v/>
      </c>
      <c r="AI84" s="124" t="b">
        <f t="shared" si="15"/>
        <v>0</v>
      </c>
      <c r="AJ84" s="124">
        <f t="shared" si="16"/>
        <v>0</v>
      </c>
      <c r="AL84" s="124">
        <f t="shared" si="17"/>
        <v>0</v>
      </c>
      <c r="AM84" s="124">
        <f>IF('Member Info'!F81&gt;$T$1,1,0)</f>
        <v>0</v>
      </c>
      <c r="AN84" s="124" t="b">
        <f>IF(ISERROR(T84),ERROR.TYPE(#REF!)=ERROR.TYPE(T84),FALSE)</f>
        <v>0</v>
      </c>
      <c r="AO84" s="124" t="b">
        <f>IF(ISERROR(U84),ERROR.TYPE(#REF!)=ERROR.TYPE(U84),FALSE)</f>
        <v>0</v>
      </c>
      <c r="AP84" s="124">
        <f>IF('Member Info'!F81&gt;'GP1 April 25'!$U$1,1,0)</f>
        <v>0</v>
      </c>
      <c r="AQ84" s="124">
        <f t="shared" si="18"/>
        <v>0</v>
      </c>
      <c r="AR84" s="124">
        <f t="shared" si="19"/>
        <v>0</v>
      </c>
      <c r="AS84" s="124">
        <f t="shared" si="20"/>
        <v>1</v>
      </c>
    </row>
    <row r="85" spans="1:45" x14ac:dyDescent="0.25">
      <c r="A85" s="4">
        <v>54</v>
      </c>
      <c r="B85" s="164">
        <f>'Member Info'!D82</f>
        <v>0</v>
      </c>
      <c r="C85" s="164">
        <f>'Member Info'!E82</f>
        <v>0</v>
      </c>
      <c r="D85" s="164" t="str">
        <f>'Member Info'!G82</f>
        <v/>
      </c>
      <c r="E85" s="165">
        <f>'Member Info'!B82</f>
        <v>0</v>
      </c>
      <c r="F85" s="242"/>
      <c r="G85" s="166" t="str">
        <f>IF(E85=0,"",('Member Info'!K82+'Member Info'!L82))</f>
        <v/>
      </c>
      <c r="H85" s="419"/>
      <c r="I85" s="419"/>
      <c r="J85" s="26"/>
      <c r="K85" s="26"/>
      <c r="L85" s="384" t="str">
        <f>IF(E85=0,"",IF('Member Info'!F82&gt;$U$1,CONCATENATE("Joined with practice on ", TEXT('Member Info'!F82, "DD/MM/YYYY")),IF('Member Info'!N82&lt;&gt;"",IF('Member Info'!N82&lt;$T$1,CONCATENATE("Left Scheme on ", TEXT('Member Info'!N82, "DD/MM/YYYY")),IF(OR(G85="",G85=0),"Error Detected, No rate entered",IF(E85=0,"",IF(F85="","Error Detected, No Pensionable pay",IF(AS85=1,"No Part Time Status Entered",IF(AR85=1,"No Part Time Hours Entered",IF(ISERROR(AD85)," Unknown Values entered.",IF(V85+W85&lt;1,"Acceptable",IF(T85+U85=200, "No Contributions Entered", IF(M85="","Error Detected, Choose reason&gt;",IF(Z85="1",IF(V85=1,"Please Enter Deemed Pensionable Pay","Add Any Relevant Details Above"),"Please Give Details Above"))))))))))),IF(OR(G85="",G85=0),"Error Detected, No rate entered",IF(E85=0,"",IF(F85="","Error Detected, No Pensionable pay",IF(AS85=1,"No Part Time Status Entered",IF(AR85=1,"No Part Time Hours Entered",IF(ISERROR(AD85)," Unknown Values entered.",IF(V85+W85&lt;1,"Acceptable",IF(T85+U85=200, "No Contributions Entered", IF(M85="","Error Detected, Choose reason&gt;",IF(Z85="1",IF(V85=1,"Please Enter Deemed Pensionable Pay","Add relevant Details Above"),"Please give details Above")))))))))))))</f>
        <v/>
      </c>
      <c r="M85" s="260"/>
      <c r="N85" s="91"/>
      <c r="O85" s="91" t="str">
        <f t="shared" si="1"/>
        <v/>
      </c>
      <c r="P85" s="94">
        <f t="shared" si="2"/>
        <v>0</v>
      </c>
      <c r="Q85" s="94">
        <f t="shared" si="2"/>
        <v>0</v>
      </c>
      <c r="R85" s="218">
        <f>(ROUND((F85/100*'Member Info'!$W$2), 2))</f>
        <v>0</v>
      </c>
      <c r="S85" s="218" t="e">
        <f t="shared" si="3"/>
        <v>#VALUE!</v>
      </c>
      <c r="T85" s="218" t="str">
        <f t="shared" si="4"/>
        <v/>
      </c>
      <c r="U85" s="227" t="str">
        <f t="shared" si="5"/>
        <v/>
      </c>
      <c r="V85" s="228" t="str">
        <f t="shared" si="6"/>
        <v/>
      </c>
      <c r="W85" s="228" t="str">
        <f t="shared" si="7"/>
        <v/>
      </c>
      <c r="X85" s="222">
        <f t="shared" si="8"/>
        <v>0</v>
      </c>
      <c r="Y85" s="110">
        <f t="shared" si="9"/>
        <v>0</v>
      </c>
      <c r="Z85" s="235" t="str">
        <f t="shared" si="10"/>
        <v/>
      </c>
      <c r="AA85" s="240" t="b">
        <f t="shared" si="11"/>
        <v>0</v>
      </c>
      <c r="AB85" s="235">
        <f t="shared" si="12"/>
        <v>0</v>
      </c>
      <c r="AC85" s="235">
        <f>IF('Member Info'!N82="",1,"")</f>
        <v>1</v>
      </c>
      <c r="AD85" s="243" t="e">
        <f t="shared" si="13"/>
        <v>#VALUE!</v>
      </c>
      <c r="AE85" s="130" t="str">
        <f t="shared" si="0"/>
        <v/>
      </c>
      <c r="AF85" s="124">
        <f t="shared" si="14"/>
        <v>1</v>
      </c>
      <c r="AG85" s="124" t="str">
        <f>IF('Member Info'!N82&lt;&gt;"",IF(AND('Member Info'!N82&lt;=$U$1,'Member Info'!N82&gt;=$T$1),1,0),"")</f>
        <v/>
      </c>
      <c r="AI85" s="124" t="b">
        <f t="shared" si="15"/>
        <v>0</v>
      </c>
      <c r="AJ85" s="124">
        <f t="shared" si="16"/>
        <v>0</v>
      </c>
      <c r="AL85" s="124">
        <f t="shared" si="17"/>
        <v>0</v>
      </c>
      <c r="AM85" s="124">
        <f>IF('Member Info'!F82&gt;$T$1,1,0)</f>
        <v>0</v>
      </c>
      <c r="AN85" s="124" t="b">
        <f>IF(ISERROR(T85),ERROR.TYPE(#REF!)=ERROR.TYPE(T85),FALSE)</f>
        <v>0</v>
      </c>
      <c r="AO85" s="124" t="b">
        <f>IF(ISERROR(U85),ERROR.TYPE(#REF!)=ERROR.TYPE(U85),FALSE)</f>
        <v>0</v>
      </c>
      <c r="AP85" s="124">
        <f>IF('Member Info'!F82&gt;'GP1 April 25'!$U$1,1,0)</f>
        <v>0</v>
      </c>
      <c r="AQ85" s="124">
        <f t="shared" si="18"/>
        <v>0</v>
      </c>
      <c r="AR85" s="124">
        <f t="shared" si="19"/>
        <v>0</v>
      </c>
      <c r="AS85" s="124">
        <f t="shared" si="20"/>
        <v>1</v>
      </c>
    </row>
    <row r="86" spans="1:45" x14ac:dyDescent="0.25">
      <c r="A86" s="4">
        <v>55</v>
      </c>
      <c r="B86" s="164">
        <f>'Member Info'!D83</f>
        <v>0</v>
      </c>
      <c r="C86" s="164">
        <f>'Member Info'!E83</f>
        <v>0</v>
      </c>
      <c r="D86" s="164" t="str">
        <f>'Member Info'!G83</f>
        <v/>
      </c>
      <c r="E86" s="165">
        <f>'Member Info'!B83</f>
        <v>0</v>
      </c>
      <c r="F86" s="242"/>
      <c r="G86" s="166" t="str">
        <f>IF(E86=0,"",('Member Info'!K83+'Member Info'!L83))</f>
        <v/>
      </c>
      <c r="H86" s="419"/>
      <c r="I86" s="419"/>
      <c r="J86" s="26"/>
      <c r="K86" s="26"/>
      <c r="L86" s="384" t="str">
        <f>IF(E86=0,"",IF('Member Info'!F83&gt;$U$1,CONCATENATE("Joined with practice on ", TEXT('Member Info'!F83, "DD/MM/YYYY")),IF('Member Info'!N83&lt;&gt;"",IF('Member Info'!N83&lt;$T$1,CONCATENATE("Left Scheme on ", TEXT('Member Info'!N83, "DD/MM/YYYY")),IF(OR(G86="",G86=0),"Error Detected, No rate entered",IF(E86=0,"",IF(F86="","Error Detected, No Pensionable pay",IF(AS86=1,"No Part Time Status Entered",IF(AR86=1,"No Part Time Hours Entered",IF(ISERROR(AD86)," Unknown Values entered.",IF(V86+W86&lt;1,"Acceptable",IF(T86+U86=200, "No Contributions Entered", IF(M86="","Error Detected, Choose reason&gt;",IF(Z86="1",IF(V86=1,"Please Enter Deemed Pensionable Pay","Add Any Relevant Details Above"),"Please Give Details Above"))))))))))),IF(OR(G86="",G86=0),"Error Detected, No rate entered",IF(E86=0,"",IF(F86="","Error Detected, No Pensionable pay",IF(AS86=1,"No Part Time Status Entered",IF(AR86=1,"No Part Time Hours Entered",IF(ISERROR(AD86)," Unknown Values entered.",IF(V86+W86&lt;1,"Acceptable",IF(T86+U86=200, "No Contributions Entered", IF(M86="","Error Detected, Choose reason&gt;",IF(Z86="1",IF(V86=1,"Please Enter Deemed Pensionable Pay","Add relevant Details Above"),"Please give details Above")))))))))))))</f>
        <v/>
      </c>
      <c r="M86" s="260"/>
      <c r="N86" s="91"/>
      <c r="O86" s="91" t="str">
        <f t="shared" si="1"/>
        <v/>
      </c>
      <c r="P86" s="94">
        <f t="shared" si="2"/>
        <v>0</v>
      </c>
      <c r="Q86" s="94">
        <f t="shared" si="2"/>
        <v>0</v>
      </c>
      <c r="R86" s="218">
        <f>(ROUND((F86/100*'Member Info'!$W$2), 2))</f>
        <v>0</v>
      </c>
      <c r="S86" s="218" t="e">
        <f t="shared" si="3"/>
        <v>#VALUE!</v>
      </c>
      <c r="T86" s="218" t="str">
        <f t="shared" si="4"/>
        <v/>
      </c>
      <c r="U86" s="227" t="str">
        <f t="shared" si="5"/>
        <v/>
      </c>
      <c r="V86" s="228" t="str">
        <f t="shared" si="6"/>
        <v/>
      </c>
      <c r="W86" s="228" t="str">
        <f t="shared" si="7"/>
        <v/>
      </c>
      <c r="X86" s="222">
        <f t="shared" si="8"/>
        <v>0</v>
      </c>
      <c r="Y86" s="110">
        <f t="shared" si="9"/>
        <v>0</v>
      </c>
      <c r="Z86" s="235" t="str">
        <f t="shared" si="10"/>
        <v/>
      </c>
      <c r="AA86" s="240" t="b">
        <f t="shared" si="11"/>
        <v>0</v>
      </c>
      <c r="AB86" s="235">
        <f t="shared" si="12"/>
        <v>0</v>
      </c>
      <c r="AC86" s="235">
        <f>IF('Member Info'!N83="",1,"")</f>
        <v>1</v>
      </c>
      <c r="AD86" s="243" t="e">
        <f t="shared" si="13"/>
        <v>#VALUE!</v>
      </c>
      <c r="AE86" s="130" t="str">
        <f t="shared" si="0"/>
        <v/>
      </c>
      <c r="AF86" s="124">
        <f t="shared" si="14"/>
        <v>1</v>
      </c>
      <c r="AG86" s="124" t="str">
        <f>IF('Member Info'!N83&lt;&gt;"",IF(AND('Member Info'!N83&lt;=$U$1,'Member Info'!N83&gt;=$T$1),1,0),"")</f>
        <v/>
      </c>
      <c r="AI86" s="124" t="b">
        <f t="shared" si="15"/>
        <v>0</v>
      </c>
      <c r="AJ86" s="124">
        <f t="shared" si="16"/>
        <v>0</v>
      </c>
      <c r="AL86" s="124">
        <f t="shared" si="17"/>
        <v>0</v>
      </c>
      <c r="AM86" s="124">
        <f>IF('Member Info'!F83&gt;$T$1,1,0)</f>
        <v>0</v>
      </c>
      <c r="AN86" s="124" t="b">
        <f>IF(ISERROR(T86),ERROR.TYPE(#REF!)=ERROR.TYPE(T86),FALSE)</f>
        <v>0</v>
      </c>
      <c r="AO86" s="124" t="b">
        <f>IF(ISERROR(U86),ERROR.TYPE(#REF!)=ERROR.TYPE(U86),FALSE)</f>
        <v>0</v>
      </c>
      <c r="AP86" s="124">
        <f>IF('Member Info'!F83&gt;'GP1 April 25'!$U$1,1,0)</f>
        <v>0</v>
      </c>
      <c r="AQ86" s="124">
        <f t="shared" si="18"/>
        <v>0</v>
      </c>
      <c r="AR86" s="124">
        <f t="shared" si="19"/>
        <v>0</v>
      </c>
      <c r="AS86" s="124">
        <f t="shared" si="20"/>
        <v>1</v>
      </c>
    </row>
    <row r="87" spans="1:45" x14ac:dyDescent="0.25">
      <c r="A87" s="4">
        <v>56</v>
      </c>
      <c r="B87" s="164">
        <f>'Member Info'!D84</f>
        <v>0</v>
      </c>
      <c r="C87" s="164">
        <f>'Member Info'!E84</f>
        <v>0</v>
      </c>
      <c r="D87" s="164" t="str">
        <f>'Member Info'!G84</f>
        <v/>
      </c>
      <c r="E87" s="165">
        <f>'Member Info'!B84</f>
        <v>0</v>
      </c>
      <c r="F87" s="242"/>
      <c r="G87" s="166" t="str">
        <f>IF(E87=0,"",('Member Info'!K84+'Member Info'!L84))</f>
        <v/>
      </c>
      <c r="H87" s="419"/>
      <c r="I87" s="419"/>
      <c r="J87" s="26"/>
      <c r="K87" s="26"/>
      <c r="L87" s="384" t="str">
        <f>IF(E87=0,"",IF('Member Info'!F84&gt;$U$1,CONCATENATE("Joined with practice on ", TEXT('Member Info'!F84, "DD/MM/YYYY")),IF('Member Info'!N84&lt;&gt;"",IF('Member Info'!N84&lt;$T$1,CONCATENATE("Left Scheme on ", TEXT('Member Info'!N84, "DD/MM/YYYY")),IF(OR(G87="",G87=0),"Error Detected, No rate entered",IF(E87=0,"",IF(F87="","Error Detected, No Pensionable pay",IF(AS87=1,"No Part Time Status Entered",IF(AR87=1,"No Part Time Hours Entered",IF(ISERROR(AD87)," Unknown Values entered.",IF(V87+W87&lt;1,"Acceptable",IF(T87+U87=200, "No Contributions Entered", IF(M87="","Error Detected, Choose reason&gt;",IF(Z87="1",IF(V87=1,"Please Enter Deemed Pensionable Pay","Add Any Relevant Details Above"),"Please Give Details Above"))))))))))),IF(OR(G87="",G87=0),"Error Detected, No rate entered",IF(E87=0,"",IF(F87="","Error Detected, No Pensionable pay",IF(AS87=1,"No Part Time Status Entered",IF(AR87=1,"No Part Time Hours Entered",IF(ISERROR(AD87)," Unknown Values entered.",IF(V87+W87&lt;1,"Acceptable",IF(T87+U87=200, "No Contributions Entered", IF(M87="","Error Detected, Choose reason&gt;",IF(Z87="1",IF(V87=1,"Please Enter Deemed Pensionable Pay","Add relevant Details Above"),"Please give details Above")))))))))))))</f>
        <v/>
      </c>
      <c r="M87" s="260"/>
      <c r="N87" s="91"/>
      <c r="O87" s="91" t="str">
        <f t="shared" si="1"/>
        <v/>
      </c>
      <c r="P87" s="94">
        <f t="shared" si="2"/>
        <v>0</v>
      </c>
      <c r="Q87" s="94">
        <f t="shared" si="2"/>
        <v>0</v>
      </c>
      <c r="R87" s="218">
        <f>(ROUND((F87/100*'Member Info'!$W$2), 2))</f>
        <v>0</v>
      </c>
      <c r="S87" s="218" t="e">
        <f t="shared" si="3"/>
        <v>#VALUE!</v>
      </c>
      <c r="T87" s="218" t="str">
        <f t="shared" si="4"/>
        <v/>
      </c>
      <c r="U87" s="227" t="str">
        <f t="shared" si="5"/>
        <v/>
      </c>
      <c r="V87" s="228" t="str">
        <f t="shared" si="6"/>
        <v/>
      </c>
      <c r="W87" s="228" t="str">
        <f t="shared" si="7"/>
        <v/>
      </c>
      <c r="X87" s="222">
        <f t="shared" si="8"/>
        <v>0</v>
      </c>
      <c r="Y87" s="110">
        <f t="shared" si="9"/>
        <v>0</v>
      </c>
      <c r="Z87" s="235" t="str">
        <f t="shared" si="10"/>
        <v/>
      </c>
      <c r="AA87" s="240" t="b">
        <f t="shared" si="11"/>
        <v>0</v>
      </c>
      <c r="AB87" s="235">
        <f t="shared" si="12"/>
        <v>0</v>
      </c>
      <c r="AC87" s="235">
        <f>IF('Member Info'!N84="",1,"")</f>
        <v>1</v>
      </c>
      <c r="AD87" s="243" t="e">
        <f t="shared" si="13"/>
        <v>#VALUE!</v>
      </c>
      <c r="AE87" s="130" t="str">
        <f t="shared" si="0"/>
        <v/>
      </c>
      <c r="AF87" s="124">
        <f t="shared" si="14"/>
        <v>1</v>
      </c>
      <c r="AG87" s="124" t="str">
        <f>IF('Member Info'!N84&lt;&gt;"",IF(AND('Member Info'!N84&lt;=$U$1,'Member Info'!N84&gt;=$T$1),1,0),"")</f>
        <v/>
      </c>
      <c r="AI87" s="124" t="b">
        <f t="shared" si="15"/>
        <v>0</v>
      </c>
      <c r="AJ87" s="124">
        <f t="shared" si="16"/>
        <v>0</v>
      </c>
      <c r="AL87" s="124">
        <f t="shared" si="17"/>
        <v>0</v>
      </c>
      <c r="AM87" s="124">
        <f>IF('Member Info'!F84&gt;$T$1,1,0)</f>
        <v>0</v>
      </c>
      <c r="AN87" s="124" t="b">
        <f>IF(ISERROR(T87),ERROR.TYPE(#REF!)=ERROR.TYPE(T87),FALSE)</f>
        <v>0</v>
      </c>
      <c r="AO87" s="124" t="b">
        <f>IF(ISERROR(U87),ERROR.TYPE(#REF!)=ERROR.TYPE(U87),FALSE)</f>
        <v>0</v>
      </c>
      <c r="AP87" s="124">
        <f>IF('Member Info'!F84&gt;'GP1 April 25'!$U$1,1,0)</f>
        <v>0</v>
      </c>
      <c r="AQ87" s="124">
        <f t="shared" si="18"/>
        <v>0</v>
      </c>
      <c r="AR87" s="124">
        <f t="shared" si="19"/>
        <v>0</v>
      </c>
      <c r="AS87" s="124">
        <f t="shared" si="20"/>
        <v>1</v>
      </c>
    </row>
    <row r="88" spans="1:45" x14ac:dyDescent="0.25">
      <c r="A88" s="4">
        <v>57</v>
      </c>
      <c r="B88" s="164">
        <f>'Member Info'!D85</f>
        <v>0</v>
      </c>
      <c r="C88" s="164">
        <f>'Member Info'!E85</f>
        <v>0</v>
      </c>
      <c r="D88" s="164" t="str">
        <f>'Member Info'!G85</f>
        <v/>
      </c>
      <c r="E88" s="165">
        <f>'Member Info'!B85</f>
        <v>0</v>
      </c>
      <c r="F88" s="242"/>
      <c r="G88" s="166" t="str">
        <f>IF(E88=0,"",('Member Info'!K85+'Member Info'!L85))</f>
        <v/>
      </c>
      <c r="H88" s="419"/>
      <c r="I88" s="419"/>
      <c r="J88" s="26"/>
      <c r="K88" s="26"/>
      <c r="L88" s="384" t="str">
        <f>IF(E88=0,"",IF('Member Info'!F85&gt;$U$1,CONCATENATE("Joined with practice on ", TEXT('Member Info'!F85, "DD/MM/YYYY")),IF('Member Info'!N85&lt;&gt;"",IF('Member Info'!N85&lt;$T$1,CONCATENATE("Left Scheme on ", TEXT('Member Info'!N85, "DD/MM/YYYY")),IF(OR(G88="",G88=0),"Error Detected, No rate entered",IF(E88=0,"",IF(F88="","Error Detected, No Pensionable pay",IF(AS88=1,"No Part Time Status Entered",IF(AR88=1,"No Part Time Hours Entered",IF(ISERROR(AD88)," Unknown Values entered.",IF(V88+W88&lt;1,"Acceptable",IF(T88+U88=200, "No Contributions Entered", IF(M88="","Error Detected, Choose reason&gt;",IF(Z88="1",IF(V88=1,"Please Enter Deemed Pensionable Pay","Add Any Relevant Details Above"),"Please Give Details Above"))))))))))),IF(OR(G88="",G88=0),"Error Detected, No rate entered",IF(E88=0,"",IF(F88="","Error Detected, No Pensionable pay",IF(AS88=1,"No Part Time Status Entered",IF(AR88=1,"No Part Time Hours Entered",IF(ISERROR(AD88)," Unknown Values entered.",IF(V88+W88&lt;1,"Acceptable",IF(T88+U88=200, "No Contributions Entered", IF(M88="","Error Detected, Choose reason&gt;",IF(Z88="1",IF(V88=1,"Please Enter Deemed Pensionable Pay","Add relevant Details Above"),"Please give details Above")))))))))))))</f>
        <v/>
      </c>
      <c r="M88" s="260"/>
      <c r="N88" s="91"/>
      <c r="O88" s="91" t="str">
        <f t="shared" si="1"/>
        <v/>
      </c>
      <c r="P88" s="94">
        <f t="shared" si="2"/>
        <v>0</v>
      </c>
      <c r="Q88" s="94">
        <f t="shared" si="2"/>
        <v>0</v>
      </c>
      <c r="R88" s="218">
        <f>(ROUND((F88/100*'Member Info'!$W$2), 2))</f>
        <v>0</v>
      </c>
      <c r="S88" s="218" t="e">
        <f t="shared" si="3"/>
        <v>#VALUE!</v>
      </c>
      <c r="T88" s="218" t="str">
        <f t="shared" si="4"/>
        <v/>
      </c>
      <c r="U88" s="227" t="str">
        <f t="shared" si="5"/>
        <v/>
      </c>
      <c r="V88" s="228" t="str">
        <f t="shared" si="6"/>
        <v/>
      </c>
      <c r="W88" s="228" t="str">
        <f t="shared" si="7"/>
        <v/>
      </c>
      <c r="X88" s="222">
        <f t="shared" si="8"/>
        <v>0</v>
      </c>
      <c r="Y88" s="110">
        <f t="shared" si="9"/>
        <v>0</v>
      </c>
      <c r="Z88" s="235" t="str">
        <f t="shared" si="10"/>
        <v/>
      </c>
      <c r="AA88" s="240" t="b">
        <f t="shared" si="11"/>
        <v>0</v>
      </c>
      <c r="AB88" s="235">
        <f t="shared" si="12"/>
        <v>0</v>
      </c>
      <c r="AC88" s="235">
        <f>IF('Member Info'!N85="",1,"")</f>
        <v>1</v>
      </c>
      <c r="AD88" s="243" t="e">
        <f t="shared" si="13"/>
        <v>#VALUE!</v>
      </c>
      <c r="AE88" s="130" t="str">
        <f t="shared" si="0"/>
        <v/>
      </c>
      <c r="AF88" s="124">
        <f t="shared" si="14"/>
        <v>1</v>
      </c>
      <c r="AG88" s="124" t="str">
        <f>IF('Member Info'!N85&lt;&gt;"",IF(AND('Member Info'!N85&lt;=$U$1,'Member Info'!N85&gt;=$T$1),1,0),"")</f>
        <v/>
      </c>
      <c r="AI88" s="124" t="b">
        <f t="shared" si="15"/>
        <v>0</v>
      </c>
      <c r="AJ88" s="124">
        <f t="shared" si="16"/>
        <v>0</v>
      </c>
      <c r="AL88" s="124">
        <f t="shared" si="17"/>
        <v>0</v>
      </c>
      <c r="AM88" s="124">
        <f>IF('Member Info'!F85&gt;$T$1,1,0)</f>
        <v>0</v>
      </c>
      <c r="AN88" s="124" t="b">
        <f>IF(ISERROR(T88),ERROR.TYPE(#REF!)=ERROR.TYPE(T88),FALSE)</f>
        <v>0</v>
      </c>
      <c r="AO88" s="124" t="b">
        <f>IF(ISERROR(U88),ERROR.TYPE(#REF!)=ERROR.TYPE(U88),FALSE)</f>
        <v>0</v>
      </c>
      <c r="AP88" s="124">
        <f>IF('Member Info'!F85&gt;'GP1 April 25'!$U$1,1,0)</f>
        <v>0</v>
      </c>
      <c r="AQ88" s="124">
        <f t="shared" si="18"/>
        <v>0</v>
      </c>
      <c r="AR88" s="124">
        <f t="shared" si="19"/>
        <v>0</v>
      </c>
      <c r="AS88" s="124">
        <f t="shared" si="20"/>
        <v>1</v>
      </c>
    </row>
    <row r="89" spans="1:45" x14ac:dyDescent="0.25">
      <c r="A89" s="4">
        <v>58</v>
      </c>
      <c r="B89" s="164">
        <f>'Member Info'!D86</f>
        <v>0</v>
      </c>
      <c r="C89" s="164">
        <f>'Member Info'!E86</f>
        <v>0</v>
      </c>
      <c r="D89" s="164" t="str">
        <f>'Member Info'!G86</f>
        <v/>
      </c>
      <c r="E89" s="165">
        <f>'Member Info'!B86</f>
        <v>0</v>
      </c>
      <c r="F89" s="242"/>
      <c r="G89" s="166" t="str">
        <f>IF(E89=0,"",('Member Info'!K86+'Member Info'!L86))</f>
        <v/>
      </c>
      <c r="H89" s="419"/>
      <c r="I89" s="419"/>
      <c r="J89" s="26"/>
      <c r="K89" s="26"/>
      <c r="L89" s="384" t="str">
        <f>IF(E89=0,"",IF('Member Info'!F86&gt;$U$1,CONCATENATE("Joined with practice on ", TEXT('Member Info'!F86, "DD/MM/YYYY")),IF('Member Info'!N86&lt;&gt;"",IF('Member Info'!N86&lt;$T$1,CONCATENATE("Left Scheme on ", TEXT('Member Info'!N86, "DD/MM/YYYY")),IF(OR(G89="",G89=0),"Error Detected, No rate entered",IF(E89=0,"",IF(F89="","Error Detected, No Pensionable pay",IF(AS89=1,"No Part Time Status Entered",IF(AR89=1,"No Part Time Hours Entered",IF(ISERROR(AD89)," Unknown Values entered.",IF(V89+W89&lt;1,"Acceptable",IF(T89+U89=200, "No Contributions Entered", IF(M89="","Error Detected, Choose reason&gt;",IF(Z89="1",IF(V89=1,"Please Enter Deemed Pensionable Pay","Add Any Relevant Details Above"),"Please Give Details Above"))))))))))),IF(OR(G89="",G89=0),"Error Detected, No rate entered",IF(E89=0,"",IF(F89="","Error Detected, No Pensionable pay",IF(AS89=1,"No Part Time Status Entered",IF(AR89=1,"No Part Time Hours Entered",IF(ISERROR(AD89)," Unknown Values entered.",IF(V89+W89&lt;1,"Acceptable",IF(T89+U89=200, "No Contributions Entered", IF(M89="","Error Detected, Choose reason&gt;",IF(Z89="1",IF(V89=1,"Please Enter Deemed Pensionable Pay","Add relevant Details Above"),"Please give details Above")))))))))))))</f>
        <v/>
      </c>
      <c r="M89" s="260"/>
      <c r="N89" s="91"/>
      <c r="O89" s="91" t="str">
        <f t="shared" si="1"/>
        <v/>
      </c>
      <c r="P89" s="94">
        <f t="shared" si="2"/>
        <v>0</v>
      </c>
      <c r="Q89" s="94">
        <f t="shared" si="2"/>
        <v>0</v>
      </c>
      <c r="R89" s="218">
        <f>(ROUND((F89/100*'Member Info'!$W$2), 2))</f>
        <v>0</v>
      </c>
      <c r="S89" s="218" t="e">
        <f t="shared" si="3"/>
        <v>#VALUE!</v>
      </c>
      <c r="T89" s="218" t="str">
        <f t="shared" si="4"/>
        <v/>
      </c>
      <c r="U89" s="227" t="str">
        <f t="shared" si="5"/>
        <v/>
      </c>
      <c r="V89" s="228" t="str">
        <f t="shared" si="6"/>
        <v/>
      </c>
      <c r="W89" s="228" t="str">
        <f t="shared" si="7"/>
        <v/>
      </c>
      <c r="X89" s="222">
        <f t="shared" si="8"/>
        <v>0</v>
      </c>
      <c r="Y89" s="110">
        <f t="shared" si="9"/>
        <v>0</v>
      </c>
      <c r="Z89" s="235" t="str">
        <f t="shared" si="10"/>
        <v/>
      </c>
      <c r="AA89" s="240" t="b">
        <f t="shared" si="11"/>
        <v>0</v>
      </c>
      <c r="AB89" s="235">
        <f t="shared" si="12"/>
        <v>0</v>
      </c>
      <c r="AC89" s="235">
        <f>IF('Member Info'!N86="",1,"")</f>
        <v>1</v>
      </c>
      <c r="AD89" s="243" t="e">
        <f t="shared" si="13"/>
        <v>#VALUE!</v>
      </c>
      <c r="AE89" s="130" t="str">
        <f t="shared" si="0"/>
        <v/>
      </c>
      <c r="AF89" s="124">
        <f t="shared" si="14"/>
        <v>1</v>
      </c>
      <c r="AG89" s="124" t="str">
        <f>IF('Member Info'!N86&lt;&gt;"",IF(AND('Member Info'!N86&lt;=$U$1,'Member Info'!N86&gt;=$T$1),1,0),"")</f>
        <v/>
      </c>
      <c r="AI89" s="124" t="b">
        <f t="shared" si="15"/>
        <v>0</v>
      </c>
      <c r="AJ89" s="124">
        <f t="shared" si="16"/>
        <v>0</v>
      </c>
      <c r="AL89" s="124">
        <f t="shared" si="17"/>
        <v>0</v>
      </c>
      <c r="AM89" s="124">
        <f>IF('Member Info'!F86&gt;$T$1,1,0)</f>
        <v>0</v>
      </c>
      <c r="AN89" s="124" t="b">
        <f>IF(ISERROR(T89),ERROR.TYPE(#REF!)=ERROR.TYPE(T89),FALSE)</f>
        <v>0</v>
      </c>
      <c r="AO89" s="124" t="b">
        <f>IF(ISERROR(U89),ERROR.TYPE(#REF!)=ERROR.TYPE(U89),FALSE)</f>
        <v>0</v>
      </c>
      <c r="AP89" s="124">
        <f>IF('Member Info'!F86&gt;'GP1 April 25'!$U$1,1,0)</f>
        <v>0</v>
      </c>
      <c r="AQ89" s="124">
        <f t="shared" si="18"/>
        <v>0</v>
      </c>
      <c r="AR89" s="124">
        <f t="shared" si="19"/>
        <v>0</v>
      </c>
      <c r="AS89" s="124">
        <f t="shared" si="20"/>
        <v>1</v>
      </c>
    </row>
    <row r="90" spans="1:45" x14ac:dyDescent="0.25">
      <c r="A90" s="4">
        <v>59</v>
      </c>
      <c r="B90" s="164">
        <f>'Member Info'!D87</f>
        <v>0</v>
      </c>
      <c r="C90" s="164">
        <f>'Member Info'!E87</f>
        <v>0</v>
      </c>
      <c r="D90" s="164" t="str">
        <f>'Member Info'!G87</f>
        <v/>
      </c>
      <c r="E90" s="165">
        <f>'Member Info'!B87</f>
        <v>0</v>
      </c>
      <c r="F90" s="242"/>
      <c r="G90" s="166" t="str">
        <f>IF(E90=0,"",('Member Info'!K87+'Member Info'!L87))</f>
        <v/>
      </c>
      <c r="H90" s="419"/>
      <c r="I90" s="419"/>
      <c r="J90" s="26"/>
      <c r="K90" s="26"/>
      <c r="L90" s="384" t="str">
        <f>IF(E90=0,"",IF('Member Info'!F87&gt;$U$1,CONCATENATE("Joined with practice on ", TEXT('Member Info'!F87, "DD/MM/YYYY")),IF('Member Info'!N87&lt;&gt;"",IF('Member Info'!N87&lt;$T$1,CONCATENATE("Left Scheme on ", TEXT('Member Info'!N87, "DD/MM/YYYY")),IF(OR(G90="",G90=0),"Error Detected, No rate entered",IF(E90=0,"",IF(F90="","Error Detected, No Pensionable pay",IF(AS90=1,"No Part Time Status Entered",IF(AR90=1,"No Part Time Hours Entered",IF(ISERROR(AD90)," Unknown Values entered.",IF(V90+W90&lt;1,"Acceptable",IF(T90+U90=200, "No Contributions Entered", IF(M90="","Error Detected, Choose reason&gt;",IF(Z90="1",IF(V90=1,"Please Enter Deemed Pensionable Pay","Add Any Relevant Details Above"),"Please Give Details Above"))))))))))),IF(OR(G90="",G90=0),"Error Detected, No rate entered",IF(E90=0,"",IF(F90="","Error Detected, No Pensionable pay",IF(AS90=1,"No Part Time Status Entered",IF(AR90=1,"No Part Time Hours Entered",IF(ISERROR(AD90)," Unknown Values entered.",IF(V90+W90&lt;1,"Acceptable",IF(T90+U90=200, "No Contributions Entered", IF(M90="","Error Detected, Choose reason&gt;",IF(Z90="1",IF(V90=1,"Please Enter Deemed Pensionable Pay","Add relevant Details Above"),"Please give details Above")))))))))))))</f>
        <v/>
      </c>
      <c r="M90" s="260"/>
      <c r="N90" s="91"/>
      <c r="O90" s="91" t="str">
        <f t="shared" si="1"/>
        <v/>
      </c>
      <c r="P90" s="94">
        <f t="shared" si="2"/>
        <v>0</v>
      </c>
      <c r="Q90" s="94">
        <f t="shared" si="2"/>
        <v>0</v>
      </c>
      <c r="R90" s="218">
        <f>(ROUND((F90/100*'Member Info'!$W$2), 2))</f>
        <v>0</v>
      </c>
      <c r="S90" s="218" t="e">
        <f t="shared" si="3"/>
        <v>#VALUE!</v>
      </c>
      <c r="T90" s="218" t="str">
        <f t="shared" si="4"/>
        <v/>
      </c>
      <c r="U90" s="227" t="str">
        <f t="shared" si="5"/>
        <v/>
      </c>
      <c r="V90" s="228" t="str">
        <f t="shared" si="6"/>
        <v/>
      </c>
      <c r="W90" s="228" t="str">
        <f t="shared" si="7"/>
        <v/>
      </c>
      <c r="X90" s="222">
        <f t="shared" si="8"/>
        <v>0</v>
      </c>
      <c r="Y90" s="110">
        <f t="shared" si="9"/>
        <v>0</v>
      </c>
      <c r="Z90" s="235" t="str">
        <f t="shared" si="10"/>
        <v/>
      </c>
      <c r="AA90" s="240" t="b">
        <f t="shared" si="11"/>
        <v>0</v>
      </c>
      <c r="AB90" s="235">
        <f t="shared" si="12"/>
        <v>0</v>
      </c>
      <c r="AC90" s="235">
        <f>IF('Member Info'!N87="",1,"")</f>
        <v>1</v>
      </c>
      <c r="AD90" s="243" t="e">
        <f t="shared" si="13"/>
        <v>#VALUE!</v>
      </c>
      <c r="AE90" s="130" t="str">
        <f t="shared" si="0"/>
        <v/>
      </c>
      <c r="AF90" s="124">
        <f t="shared" si="14"/>
        <v>1</v>
      </c>
      <c r="AG90" s="124" t="str">
        <f>IF('Member Info'!N87&lt;&gt;"",IF(AND('Member Info'!N87&lt;=$U$1,'Member Info'!N87&gt;=$T$1),1,0),"")</f>
        <v/>
      </c>
      <c r="AI90" s="124" t="b">
        <f t="shared" si="15"/>
        <v>0</v>
      </c>
      <c r="AJ90" s="124">
        <f t="shared" si="16"/>
        <v>0</v>
      </c>
      <c r="AL90" s="124">
        <f t="shared" si="17"/>
        <v>0</v>
      </c>
      <c r="AM90" s="124">
        <f>IF('Member Info'!F87&gt;$T$1,1,0)</f>
        <v>0</v>
      </c>
      <c r="AN90" s="124" t="b">
        <f>IF(ISERROR(T90),ERROR.TYPE(#REF!)=ERROR.TYPE(T90),FALSE)</f>
        <v>0</v>
      </c>
      <c r="AO90" s="124" t="b">
        <f>IF(ISERROR(U90),ERROR.TYPE(#REF!)=ERROR.TYPE(U90),FALSE)</f>
        <v>0</v>
      </c>
      <c r="AP90" s="124">
        <f>IF('Member Info'!F87&gt;'GP1 April 25'!$U$1,1,0)</f>
        <v>0</v>
      </c>
      <c r="AQ90" s="124">
        <f t="shared" si="18"/>
        <v>0</v>
      </c>
      <c r="AR90" s="124">
        <f t="shared" si="19"/>
        <v>0</v>
      </c>
      <c r="AS90" s="124">
        <f t="shared" si="20"/>
        <v>1</v>
      </c>
    </row>
    <row r="91" spans="1:45" x14ac:dyDescent="0.25">
      <c r="A91" s="4">
        <v>60</v>
      </c>
      <c r="B91" s="164">
        <f>'Member Info'!D88</f>
        <v>0</v>
      </c>
      <c r="C91" s="164">
        <f>'Member Info'!E88</f>
        <v>0</v>
      </c>
      <c r="D91" s="164" t="str">
        <f>'Member Info'!G88</f>
        <v/>
      </c>
      <c r="E91" s="165">
        <f>'Member Info'!B88</f>
        <v>0</v>
      </c>
      <c r="F91" s="242"/>
      <c r="G91" s="166" t="str">
        <f>IF(E91=0,"",('Member Info'!K88+'Member Info'!L88))</f>
        <v/>
      </c>
      <c r="H91" s="419"/>
      <c r="I91" s="419"/>
      <c r="J91" s="26"/>
      <c r="K91" s="26"/>
      <c r="L91" s="384" t="str">
        <f>IF(E91=0,"",IF('Member Info'!F88&gt;$U$1,CONCATENATE("Joined with practice on ", TEXT('Member Info'!F88, "DD/MM/YYYY")),IF('Member Info'!N88&lt;&gt;"",IF('Member Info'!N88&lt;$T$1,CONCATENATE("Left Scheme on ", TEXT('Member Info'!N88, "DD/MM/YYYY")),IF(OR(G91="",G91=0),"Error Detected, No rate entered",IF(E91=0,"",IF(F91="","Error Detected, No Pensionable pay",IF(AS91=1,"No Part Time Status Entered",IF(AR91=1,"No Part Time Hours Entered",IF(ISERROR(AD91)," Unknown Values entered.",IF(V91+W91&lt;1,"Acceptable",IF(T91+U91=200, "No Contributions Entered", IF(M91="","Error Detected, Choose reason&gt;",IF(Z91="1",IF(V91=1,"Please Enter Deemed Pensionable Pay","Add Any Relevant Details Above"),"Please Give Details Above"))))))))))),IF(OR(G91="",G91=0),"Error Detected, No rate entered",IF(E91=0,"",IF(F91="","Error Detected, No Pensionable pay",IF(AS91=1,"No Part Time Status Entered",IF(AR91=1,"No Part Time Hours Entered",IF(ISERROR(AD91)," Unknown Values entered.",IF(V91+W91&lt;1,"Acceptable",IF(T91+U91=200, "No Contributions Entered", IF(M91="","Error Detected, Choose reason&gt;",IF(Z91="1",IF(V91=1,"Please Enter Deemed Pensionable Pay","Add relevant Details Above"),"Please give details Above")))))))))))))</f>
        <v/>
      </c>
      <c r="M91" s="260"/>
      <c r="N91" s="91"/>
      <c r="O91" s="91" t="str">
        <f t="shared" si="1"/>
        <v/>
      </c>
      <c r="P91" s="94">
        <f t="shared" si="2"/>
        <v>0</v>
      </c>
      <c r="Q91" s="94">
        <f t="shared" si="2"/>
        <v>0</v>
      </c>
      <c r="R91" s="218">
        <f>(ROUND((F91/100*'Member Info'!$W$2), 2))</f>
        <v>0</v>
      </c>
      <c r="S91" s="218" t="e">
        <f t="shared" si="3"/>
        <v>#VALUE!</v>
      </c>
      <c r="T91" s="218" t="str">
        <f t="shared" si="4"/>
        <v/>
      </c>
      <c r="U91" s="227" t="str">
        <f t="shared" si="5"/>
        <v/>
      </c>
      <c r="V91" s="228" t="str">
        <f t="shared" si="6"/>
        <v/>
      </c>
      <c r="W91" s="228" t="str">
        <f t="shared" si="7"/>
        <v/>
      </c>
      <c r="X91" s="222">
        <f t="shared" si="8"/>
        <v>0</v>
      </c>
      <c r="Y91" s="110">
        <f t="shared" si="9"/>
        <v>0</v>
      </c>
      <c r="Z91" s="235" t="str">
        <f t="shared" si="10"/>
        <v/>
      </c>
      <c r="AA91" s="240" t="b">
        <f t="shared" si="11"/>
        <v>0</v>
      </c>
      <c r="AB91" s="235">
        <f t="shared" si="12"/>
        <v>0</v>
      </c>
      <c r="AC91" s="235">
        <f>IF('Member Info'!N88="",1,"")</f>
        <v>1</v>
      </c>
      <c r="AD91" s="243" t="e">
        <f t="shared" si="13"/>
        <v>#VALUE!</v>
      </c>
      <c r="AE91" s="130" t="str">
        <f t="shared" si="0"/>
        <v/>
      </c>
      <c r="AF91" s="124">
        <f t="shared" si="14"/>
        <v>1</v>
      </c>
      <c r="AG91" s="124" t="str">
        <f>IF('Member Info'!N88&lt;&gt;"",IF(AND('Member Info'!N88&lt;=$U$1,'Member Info'!N88&gt;=$T$1),1,0),"")</f>
        <v/>
      </c>
      <c r="AI91" s="124" t="b">
        <f t="shared" si="15"/>
        <v>0</v>
      </c>
      <c r="AJ91" s="124">
        <f t="shared" si="16"/>
        <v>0</v>
      </c>
      <c r="AL91" s="124">
        <f t="shared" si="17"/>
        <v>0</v>
      </c>
      <c r="AM91" s="124">
        <f>IF('Member Info'!F88&gt;$T$1,1,0)</f>
        <v>0</v>
      </c>
      <c r="AN91" s="124" t="b">
        <f>IF(ISERROR(T91),ERROR.TYPE(#REF!)=ERROR.TYPE(T91),FALSE)</f>
        <v>0</v>
      </c>
      <c r="AO91" s="124" t="b">
        <f>IF(ISERROR(U91),ERROR.TYPE(#REF!)=ERROR.TYPE(U91),FALSE)</f>
        <v>0</v>
      </c>
      <c r="AP91" s="124">
        <f>IF('Member Info'!F88&gt;'GP1 April 25'!$U$1,1,0)</f>
        <v>0</v>
      </c>
      <c r="AQ91" s="124">
        <f t="shared" si="18"/>
        <v>0</v>
      </c>
      <c r="AR91" s="124">
        <f t="shared" si="19"/>
        <v>0</v>
      </c>
      <c r="AS91" s="124">
        <f t="shared" si="20"/>
        <v>1</v>
      </c>
    </row>
    <row r="92" spans="1:45" x14ac:dyDescent="0.25">
      <c r="A92" s="4">
        <v>61</v>
      </c>
      <c r="B92" s="164">
        <f>'Member Info'!D89</f>
        <v>0</v>
      </c>
      <c r="C92" s="164">
        <f>'Member Info'!E89</f>
        <v>0</v>
      </c>
      <c r="D92" s="164" t="str">
        <f>'Member Info'!G89</f>
        <v/>
      </c>
      <c r="E92" s="165">
        <f>'Member Info'!B89</f>
        <v>0</v>
      </c>
      <c r="F92" s="242"/>
      <c r="G92" s="166" t="str">
        <f>IF(E92=0,"",('Member Info'!K89+'Member Info'!L89))</f>
        <v/>
      </c>
      <c r="H92" s="419"/>
      <c r="I92" s="419"/>
      <c r="J92" s="26"/>
      <c r="K92" s="26"/>
      <c r="L92" s="384" t="str">
        <f>IF(E92=0,"",IF('Member Info'!F89&gt;$U$1,CONCATENATE("Joined with practice on ", TEXT('Member Info'!F89, "DD/MM/YYYY")),IF('Member Info'!N89&lt;&gt;"",IF('Member Info'!N89&lt;$T$1,CONCATENATE("Left Scheme on ", TEXT('Member Info'!N89, "DD/MM/YYYY")),IF(OR(G92="",G92=0),"Error Detected, No rate entered",IF(E92=0,"",IF(F92="","Error Detected, No Pensionable pay",IF(AS92=1,"No Part Time Status Entered",IF(AR92=1,"No Part Time Hours Entered",IF(ISERROR(AD92)," Unknown Values entered.",IF(V92+W92&lt;1,"Acceptable",IF(T92+U92=200, "No Contributions Entered", IF(M92="","Error Detected, Choose reason&gt;",IF(Z92="1",IF(V92=1,"Please Enter Deemed Pensionable Pay","Add Any Relevant Details Above"),"Please Give Details Above"))))))))))),IF(OR(G92="",G92=0),"Error Detected, No rate entered",IF(E92=0,"",IF(F92="","Error Detected, No Pensionable pay",IF(AS92=1,"No Part Time Status Entered",IF(AR92=1,"No Part Time Hours Entered",IF(ISERROR(AD92)," Unknown Values entered.",IF(V92+W92&lt;1,"Acceptable",IF(T92+U92=200, "No Contributions Entered", IF(M92="","Error Detected, Choose reason&gt;",IF(Z92="1",IF(V92=1,"Please Enter Deemed Pensionable Pay","Add relevant Details Above"),"Please give details Above")))))))))))))</f>
        <v/>
      </c>
      <c r="M92" s="260"/>
      <c r="N92" s="91"/>
      <c r="O92" s="91" t="str">
        <f t="shared" si="1"/>
        <v/>
      </c>
      <c r="P92" s="94">
        <f t="shared" si="2"/>
        <v>0</v>
      </c>
      <c r="Q92" s="94">
        <f t="shared" si="2"/>
        <v>0</v>
      </c>
      <c r="R92" s="218">
        <f>(ROUND((F92/100*'Member Info'!$W$2), 2))</f>
        <v>0</v>
      </c>
      <c r="S92" s="218" t="e">
        <f t="shared" si="3"/>
        <v>#VALUE!</v>
      </c>
      <c r="T92" s="218" t="str">
        <f t="shared" si="4"/>
        <v/>
      </c>
      <c r="U92" s="227" t="str">
        <f t="shared" si="5"/>
        <v/>
      </c>
      <c r="V92" s="228" t="str">
        <f t="shared" si="6"/>
        <v/>
      </c>
      <c r="W92" s="228" t="str">
        <f t="shared" si="7"/>
        <v/>
      </c>
      <c r="X92" s="222">
        <f t="shared" si="8"/>
        <v>0</v>
      </c>
      <c r="Y92" s="110">
        <f t="shared" si="9"/>
        <v>0</v>
      </c>
      <c r="Z92" s="235" t="str">
        <f t="shared" si="10"/>
        <v/>
      </c>
      <c r="AA92" s="240" t="b">
        <f t="shared" si="11"/>
        <v>0</v>
      </c>
      <c r="AB92" s="235">
        <f t="shared" si="12"/>
        <v>0</v>
      </c>
      <c r="AC92" s="235">
        <f>IF('Member Info'!N89="",1,"")</f>
        <v>1</v>
      </c>
      <c r="AD92" s="243" t="e">
        <f t="shared" si="13"/>
        <v>#VALUE!</v>
      </c>
      <c r="AE92" s="130" t="str">
        <f t="shared" si="0"/>
        <v/>
      </c>
      <c r="AF92" s="124">
        <f t="shared" si="14"/>
        <v>1</v>
      </c>
      <c r="AG92" s="124" t="str">
        <f>IF('Member Info'!N89&lt;&gt;"",IF(AND('Member Info'!N89&lt;=$U$1,'Member Info'!N89&gt;=$T$1),1,0),"")</f>
        <v/>
      </c>
      <c r="AI92" s="124" t="b">
        <f t="shared" si="15"/>
        <v>0</v>
      </c>
      <c r="AJ92" s="124">
        <f t="shared" si="16"/>
        <v>0</v>
      </c>
      <c r="AL92" s="124">
        <f t="shared" si="17"/>
        <v>0</v>
      </c>
      <c r="AM92" s="124">
        <f>IF('Member Info'!F89&gt;$T$1,1,0)</f>
        <v>0</v>
      </c>
      <c r="AN92" s="124" t="b">
        <f>IF(ISERROR(T92),ERROR.TYPE(#REF!)=ERROR.TYPE(T92),FALSE)</f>
        <v>0</v>
      </c>
      <c r="AO92" s="124" t="b">
        <f>IF(ISERROR(U92),ERROR.TYPE(#REF!)=ERROR.TYPE(U92),FALSE)</f>
        <v>0</v>
      </c>
      <c r="AP92" s="124">
        <f>IF('Member Info'!F89&gt;'GP1 April 25'!$U$1,1,0)</f>
        <v>0</v>
      </c>
      <c r="AQ92" s="124">
        <f t="shared" si="18"/>
        <v>0</v>
      </c>
      <c r="AR92" s="124">
        <f t="shared" si="19"/>
        <v>0</v>
      </c>
      <c r="AS92" s="124">
        <f t="shared" si="20"/>
        <v>1</v>
      </c>
    </row>
    <row r="93" spans="1:45" x14ac:dyDescent="0.25">
      <c r="A93" s="4">
        <v>62</v>
      </c>
      <c r="B93" s="164">
        <f>'Member Info'!D90</f>
        <v>0</v>
      </c>
      <c r="C93" s="164">
        <f>'Member Info'!E90</f>
        <v>0</v>
      </c>
      <c r="D93" s="164" t="str">
        <f>'Member Info'!G90</f>
        <v/>
      </c>
      <c r="E93" s="165">
        <f>'Member Info'!B90</f>
        <v>0</v>
      </c>
      <c r="F93" s="242"/>
      <c r="G93" s="166" t="str">
        <f>IF(E93=0,"",('Member Info'!K90+'Member Info'!L90))</f>
        <v/>
      </c>
      <c r="H93" s="419"/>
      <c r="I93" s="419"/>
      <c r="J93" s="26"/>
      <c r="K93" s="26"/>
      <c r="L93" s="384" t="str">
        <f>IF(E93=0,"",IF('Member Info'!F90&gt;$U$1,CONCATENATE("Joined with practice on ", TEXT('Member Info'!F90, "DD/MM/YYYY")),IF('Member Info'!N90&lt;&gt;"",IF('Member Info'!N90&lt;$T$1,CONCATENATE("Left Scheme on ", TEXT('Member Info'!N90, "DD/MM/YYYY")),IF(OR(G93="",G93=0),"Error Detected, No rate entered",IF(E93=0,"",IF(F93="","Error Detected, No Pensionable pay",IF(AS93=1,"No Part Time Status Entered",IF(AR93=1,"No Part Time Hours Entered",IF(ISERROR(AD93)," Unknown Values entered.",IF(V93+W93&lt;1,"Acceptable",IF(T93+U93=200, "No Contributions Entered", IF(M93="","Error Detected, Choose reason&gt;",IF(Z93="1",IF(V93=1,"Please Enter Deemed Pensionable Pay","Add Any Relevant Details Above"),"Please Give Details Above"))))))))))),IF(OR(G93="",G93=0),"Error Detected, No rate entered",IF(E93=0,"",IF(F93="","Error Detected, No Pensionable pay",IF(AS93=1,"No Part Time Status Entered",IF(AR93=1,"No Part Time Hours Entered",IF(ISERROR(AD93)," Unknown Values entered.",IF(V93+W93&lt;1,"Acceptable",IF(T93+U93=200, "No Contributions Entered", IF(M93="","Error Detected, Choose reason&gt;",IF(Z93="1",IF(V93=1,"Please Enter Deemed Pensionable Pay","Add relevant Details Above"),"Please give details Above")))))))))))))</f>
        <v/>
      </c>
      <c r="M93" s="260"/>
      <c r="N93" s="91"/>
      <c r="O93" s="91" t="str">
        <f t="shared" si="1"/>
        <v/>
      </c>
      <c r="P93" s="94">
        <f t="shared" si="2"/>
        <v>0</v>
      </c>
      <c r="Q93" s="94">
        <f t="shared" si="2"/>
        <v>0</v>
      </c>
      <c r="R93" s="218">
        <f>(ROUND((F93/100*'Member Info'!$W$2), 2))</f>
        <v>0</v>
      </c>
      <c r="S93" s="218" t="e">
        <f t="shared" si="3"/>
        <v>#VALUE!</v>
      </c>
      <c r="T93" s="218" t="str">
        <f t="shared" si="4"/>
        <v/>
      </c>
      <c r="U93" s="227" t="str">
        <f t="shared" si="5"/>
        <v/>
      </c>
      <c r="V93" s="228" t="str">
        <f t="shared" si="6"/>
        <v/>
      </c>
      <c r="W93" s="228" t="str">
        <f t="shared" si="7"/>
        <v/>
      </c>
      <c r="X93" s="222">
        <f t="shared" si="8"/>
        <v>0</v>
      </c>
      <c r="Y93" s="110">
        <f t="shared" si="9"/>
        <v>0</v>
      </c>
      <c r="Z93" s="235" t="str">
        <f t="shared" si="10"/>
        <v/>
      </c>
      <c r="AA93" s="240" t="b">
        <f t="shared" si="11"/>
        <v>0</v>
      </c>
      <c r="AB93" s="235">
        <f t="shared" si="12"/>
        <v>0</v>
      </c>
      <c r="AC93" s="235">
        <f>IF('Member Info'!N90="",1,"")</f>
        <v>1</v>
      </c>
      <c r="AD93" s="243" t="e">
        <f t="shared" si="13"/>
        <v>#VALUE!</v>
      </c>
      <c r="AE93" s="130" t="str">
        <f t="shared" si="0"/>
        <v/>
      </c>
      <c r="AF93" s="124">
        <f t="shared" si="14"/>
        <v>1</v>
      </c>
      <c r="AG93" s="124" t="str">
        <f>IF('Member Info'!N90&lt;&gt;"",IF(AND('Member Info'!N90&lt;=$U$1,'Member Info'!N90&gt;=$T$1),1,0),"")</f>
        <v/>
      </c>
      <c r="AI93" s="124" t="b">
        <f t="shared" si="15"/>
        <v>0</v>
      </c>
      <c r="AJ93" s="124">
        <f t="shared" si="16"/>
        <v>0</v>
      </c>
      <c r="AL93" s="124">
        <f t="shared" si="17"/>
        <v>0</v>
      </c>
      <c r="AM93" s="124">
        <f>IF('Member Info'!F90&gt;$T$1,1,0)</f>
        <v>0</v>
      </c>
      <c r="AN93" s="124" t="b">
        <f>IF(ISERROR(T93),ERROR.TYPE(#REF!)=ERROR.TYPE(T93),FALSE)</f>
        <v>0</v>
      </c>
      <c r="AO93" s="124" t="b">
        <f>IF(ISERROR(U93),ERROR.TYPE(#REF!)=ERROR.TYPE(U93),FALSE)</f>
        <v>0</v>
      </c>
      <c r="AP93" s="124">
        <f>IF('Member Info'!F90&gt;'GP1 April 25'!$U$1,1,0)</f>
        <v>0</v>
      </c>
      <c r="AQ93" s="124">
        <f t="shared" si="18"/>
        <v>0</v>
      </c>
      <c r="AR93" s="124">
        <f t="shared" si="19"/>
        <v>0</v>
      </c>
      <c r="AS93" s="124">
        <f t="shared" si="20"/>
        <v>1</v>
      </c>
    </row>
    <row r="94" spans="1:45" x14ac:dyDescent="0.25">
      <c r="A94" s="4">
        <v>63</v>
      </c>
      <c r="B94" s="164">
        <f>'Member Info'!D91</f>
        <v>0</v>
      </c>
      <c r="C94" s="164">
        <f>'Member Info'!E91</f>
        <v>0</v>
      </c>
      <c r="D94" s="164" t="str">
        <f>'Member Info'!G91</f>
        <v/>
      </c>
      <c r="E94" s="165">
        <f>'Member Info'!B91</f>
        <v>0</v>
      </c>
      <c r="F94" s="242"/>
      <c r="G94" s="166" t="str">
        <f>IF(E94=0,"",('Member Info'!K91+'Member Info'!L91))</f>
        <v/>
      </c>
      <c r="H94" s="419"/>
      <c r="I94" s="419"/>
      <c r="J94" s="26"/>
      <c r="K94" s="26"/>
      <c r="L94" s="384" t="str">
        <f>IF(E94=0,"",IF('Member Info'!F91&gt;$U$1,CONCATENATE("Joined with practice on ", TEXT('Member Info'!F91, "DD/MM/YYYY")),IF('Member Info'!N91&lt;&gt;"",IF('Member Info'!N91&lt;$T$1,CONCATENATE("Left Scheme on ", TEXT('Member Info'!N91, "DD/MM/YYYY")),IF(OR(G94="",G94=0),"Error Detected, No rate entered",IF(E94=0,"",IF(F94="","Error Detected, No Pensionable pay",IF(AS94=1,"No Part Time Status Entered",IF(AR94=1,"No Part Time Hours Entered",IF(ISERROR(AD94)," Unknown Values entered.",IF(V94+W94&lt;1,"Acceptable",IF(T94+U94=200, "No Contributions Entered", IF(M94="","Error Detected, Choose reason&gt;",IF(Z94="1",IF(V94=1,"Please Enter Deemed Pensionable Pay","Add Any Relevant Details Above"),"Please Give Details Above"))))))))))),IF(OR(G94="",G94=0),"Error Detected, No rate entered",IF(E94=0,"",IF(F94="","Error Detected, No Pensionable pay",IF(AS94=1,"No Part Time Status Entered",IF(AR94=1,"No Part Time Hours Entered",IF(ISERROR(AD94)," Unknown Values entered.",IF(V94+W94&lt;1,"Acceptable",IF(T94+U94=200, "No Contributions Entered", IF(M94="","Error Detected, Choose reason&gt;",IF(Z94="1",IF(V94=1,"Please Enter Deemed Pensionable Pay","Add relevant Details Above"),"Please give details Above")))))))))))))</f>
        <v/>
      </c>
      <c r="M94" s="260"/>
      <c r="N94" s="91"/>
      <c r="O94" s="91" t="str">
        <f t="shared" si="1"/>
        <v/>
      </c>
      <c r="P94" s="94">
        <f t="shared" si="2"/>
        <v>0</v>
      </c>
      <c r="Q94" s="94">
        <f t="shared" si="2"/>
        <v>0</v>
      </c>
      <c r="R94" s="218">
        <f>(ROUND((F94/100*'Member Info'!$W$2), 2))</f>
        <v>0</v>
      </c>
      <c r="S94" s="218" t="e">
        <f t="shared" si="3"/>
        <v>#VALUE!</v>
      </c>
      <c r="T94" s="218" t="str">
        <f t="shared" si="4"/>
        <v/>
      </c>
      <c r="U94" s="227" t="str">
        <f t="shared" si="5"/>
        <v/>
      </c>
      <c r="V94" s="228" t="str">
        <f t="shared" si="6"/>
        <v/>
      </c>
      <c r="W94" s="228" t="str">
        <f t="shared" si="7"/>
        <v/>
      </c>
      <c r="X94" s="222">
        <f t="shared" si="8"/>
        <v>0</v>
      </c>
      <c r="Y94" s="110">
        <f t="shared" si="9"/>
        <v>0</v>
      </c>
      <c r="Z94" s="235" t="str">
        <f t="shared" si="10"/>
        <v/>
      </c>
      <c r="AA94" s="240" t="b">
        <f t="shared" si="11"/>
        <v>0</v>
      </c>
      <c r="AB94" s="235">
        <f t="shared" si="12"/>
        <v>0</v>
      </c>
      <c r="AC94" s="235">
        <f>IF('Member Info'!N91="",1,"")</f>
        <v>1</v>
      </c>
      <c r="AD94" s="243" t="e">
        <f t="shared" si="13"/>
        <v>#VALUE!</v>
      </c>
      <c r="AE94" s="130" t="str">
        <f t="shared" si="0"/>
        <v/>
      </c>
      <c r="AF94" s="124">
        <f t="shared" si="14"/>
        <v>1</v>
      </c>
      <c r="AG94" s="124" t="str">
        <f>IF('Member Info'!N91&lt;&gt;"",IF(AND('Member Info'!N91&lt;=$U$1,'Member Info'!N91&gt;=$T$1),1,0),"")</f>
        <v/>
      </c>
      <c r="AI94" s="124" t="b">
        <f t="shared" si="15"/>
        <v>0</v>
      </c>
      <c r="AJ94" s="124">
        <f t="shared" si="16"/>
        <v>0</v>
      </c>
      <c r="AL94" s="124">
        <f t="shared" si="17"/>
        <v>0</v>
      </c>
      <c r="AM94" s="124">
        <f>IF('Member Info'!F91&gt;$T$1,1,0)</f>
        <v>0</v>
      </c>
      <c r="AN94" s="124" t="b">
        <f>IF(ISERROR(T94),ERROR.TYPE(#REF!)=ERROR.TYPE(T94),FALSE)</f>
        <v>0</v>
      </c>
      <c r="AO94" s="124" t="b">
        <f>IF(ISERROR(U94),ERROR.TYPE(#REF!)=ERROR.TYPE(U94),FALSE)</f>
        <v>0</v>
      </c>
      <c r="AP94" s="124">
        <f>IF('Member Info'!F91&gt;'GP1 April 25'!$U$1,1,0)</f>
        <v>0</v>
      </c>
      <c r="AQ94" s="124">
        <f t="shared" si="18"/>
        <v>0</v>
      </c>
      <c r="AR94" s="124">
        <f t="shared" si="19"/>
        <v>0</v>
      </c>
      <c r="AS94" s="124">
        <f t="shared" si="20"/>
        <v>1</v>
      </c>
    </row>
    <row r="95" spans="1:45" x14ac:dyDescent="0.25">
      <c r="A95" s="4">
        <v>64</v>
      </c>
      <c r="B95" s="164">
        <f>'Member Info'!D92</f>
        <v>0</v>
      </c>
      <c r="C95" s="164">
        <f>'Member Info'!E92</f>
        <v>0</v>
      </c>
      <c r="D95" s="164" t="str">
        <f>'Member Info'!G92</f>
        <v/>
      </c>
      <c r="E95" s="165">
        <f>'Member Info'!B92</f>
        <v>0</v>
      </c>
      <c r="F95" s="242"/>
      <c r="G95" s="166" t="str">
        <f>IF(E95=0,"",('Member Info'!K92+'Member Info'!L92))</f>
        <v/>
      </c>
      <c r="H95" s="419"/>
      <c r="I95" s="419"/>
      <c r="J95" s="26"/>
      <c r="K95" s="26"/>
      <c r="L95" s="384" t="str">
        <f>IF(E95=0,"",IF('Member Info'!F92&gt;$U$1,CONCATENATE("Joined with practice on ", TEXT('Member Info'!F92, "DD/MM/YYYY")),IF('Member Info'!N92&lt;&gt;"",IF('Member Info'!N92&lt;$T$1,CONCATENATE("Left Scheme on ", TEXT('Member Info'!N92, "DD/MM/YYYY")),IF(OR(G95="",G95=0),"Error Detected, No rate entered",IF(E95=0,"",IF(F95="","Error Detected, No Pensionable pay",IF(AS95=1,"No Part Time Status Entered",IF(AR95=1,"No Part Time Hours Entered",IF(ISERROR(AD95)," Unknown Values entered.",IF(V95+W95&lt;1,"Acceptable",IF(T95+U95=200, "No Contributions Entered", IF(M95="","Error Detected, Choose reason&gt;",IF(Z95="1",IF(V95=1,"Please Enter Deemed Pensionable Pay","Add Any Relevant Details Above"),"Please Give Details Above"))))))))))),IF(OR(G95="",G95=0),"Error Detected, No rate entered",IF(E95=0,"",IF(F95="","Error Detected, No Pensionable pay",IF(AS95=1,"No Part Time Status Entered",IF(AR95=1,"No Part Time Hours Entered",IF(ISERROR(AD95)," Unknown Values entered.",IF(V95+W95&lt;1,"Acceptable",IF(T95+U95=200, "No Contributions Entered", IF(M95="","Error Detected, Choose reason&gt;",IF(Z95="1",IF(V95=1,"Please Enter Deemed Pensionable Pay","Add relevant Details Above"),"Please give details Above")))))))))))))</f>
        <v/>
      </c>
      <c r="M95" s="260"/>
      <c r="N95" s="91"/>
      <c r="O95" s="91" t="str">
        <f t="shared" si="1"/>
        <v/>
      </c>
      <c r="P95" s="94">
        <f t="shared" si="2"/>
        <v>0</v>
      </c>
      <c r="Q95" s="94">
        <f t="shared" si="2"/>
        <v>0</v>
      </c>
      <c r="R95" s="218">
        <f>(ROUND((F95/100*'Member Info'!$W$2), 2))</f>
        <v>0</v>
      </c>
      <c r="S95" s="218" t="e">
        <f t="shared" si="3"/>
        <v>#VALUE!</v>
      </c>
      <c r="T95" s="218" t="str">
        <f t="shared" si="4"/>
        <v/>
      </c>
      <c r="U95" s="227" t="str">
        <f t="shared" si="5"/>
        <v/>
      </c>
      <c r="V95" s="228" t="str">
        <f t="shared" si="6"/>
        <v/>
      </c>
      <c r="W95" s="228" t="str">
        <f t="shared" si="7"/>
        <v/>
      </c>
      <c r="X95" s="222">
        <f t="shared" si="8"/>
        <v>0</v>
      </c>
      <c r="Y95" s="110">
        <f t="shared" si="9"/>
        <v>0</v>
      </c>
      <c r="Z95" s="235" t="str">
        <f t="shared" si="10"/>
        <v/>
      </c>
      <c r="AA95" s="240" t="b">
        <f t="shared" si="11"/>
        <v>0</v>
      </c>
      <c r="AB95" s="235">
        <f t="shared" si="12"/>
        <v>0</v>
      </c>
      <c r="AC95" s="235">
        <f>IF('Member Info'!N92="",1,"")</f>
        <v>1</v>
      </c>
      <c r="AD95" s="243" t="e">
        <f t="shared" si="13"/>
        <v>#VALUE!</v>
      </c>
      <c r="AE95" s="130" t="str">
        <f t="shared" si="0"/>
        <v/>
      </c>
      <c r="AF95" s="124">
        <f t="shared" si="14"/>
        <v>1</v>
      </c>
      <c r="AG95" s="124" t="str">
        <f>IF('Member Info'!N92&lt;&gt;"",IF(AND('Member Info'!N92&lt;=$U$1,'Member Info'!N92&gt;=$T$1),1,0),"")</f>
        <v/>
      </c>
      <c r="AI95" s="124" t="b">
        <f t="shared" si="15"/>
        <v>0</v>
      </c>
      <c r="AJ95" s="124">
        <f t="shared" si="16"/>
        <v>0</v>
      </c>
      <c r="AL95" s="124">
        <f t="shared" si="17"/>
        <v>0</v>
      </c>
      <c r="AM95" s="124">
        <f>IF('Member Info'!F92&gt;$T$1,1,0)</f>
        <v>0</v>
      </c>
      <c r="AN95" s="124" t="b">
        <f>IF(ISERROR(T95),ERROR.TYPE(#REF!)=ERROR.TYPE(T95),FALSE)</f>
        <v>0</v>
      </c>
      <c r="AO95" s="124" t="b">
        <f>IF(ISERROR(U95),ERROR.TYPE(#REF!)=ERROR.TYPE(U95),FALSE)</f>
        <v>0</v>
      </c>
      <c r="AP95" s="124">
        <f>IF('Member Info'!F92&gt;'GP1 April 25'!$U$1,1,0)</f>
        <v>0</v>
      </c>
      <c r="AQ95" s="124">
        <f t="shared" si="18"/>
        <v>0</v>
      </c>
      <c r="AR95" s="124">
        <f t="shared" si="19"/>
        <v>0</v>
      </c>
      <c r="AS95" s="124">
        <f t="shared" si="20"/>
        <v>1</v>
      </c>
    </row>
    <row r="96" spans="1:45" x14ac:dyDescent="0.25">
      <c r="A96" s="4">
        <v>65</v>
      </c>
      <c r="B96" s="164">
        <f>'Member Info'!D93</f>
        <v>0</v>
      </c>
      <c r="C96" s="164">
        <f>'Member Info'!E93</f>
        <v>0</v>
      </c>
      <c r="D96" s="164" t="str">
        <f>'Member Info'!G93</f>
        <v/>
      </c>
      <c r="E96" s="165">
        <f>'Member Info'!B93</f>
        <v>0</v>
      </c>
      <c r="F96" s="242"/>
      <c r="G96" s="166" t="str">
        <f>IF(E96=0,"",('Member Info'!K93+'Member Info'!L93))</f>
        <v/>
      </c>
      <c r="H96" s="419"/>
      <c r="I96" s="419"/>
      <c r="J96" s="26"/>
      <c r="K96" s="26"/>
      <c r="L96" s="384" t="str">
        <f>IF(E96=0,"",IF('Member Info'!F93&gt;$U$1,CONCATENATE("Joined with practice on ", TEXT('Member Info'!F93, "DD/MM/YYYY")),IF('Member Info'!N93&lt;&gt;"",IF('Member Info'!N93&lt;$T$1,CONCATENATE("Left Scheme on ", TEXT('Member Info'!N93, "DD/MM/YYYY")),IF(OR(G96="",G96=0),"Error Detected, No rate entered",IF(E96=0,"",IF(F96="","Error Detected, No Pensionable pay",IF(AS96=1,"No Part Time Status Entered",IF(AR96=1,"No Part Time Hours Entered",IF(ISERROR(AD96)," Unknown Values entered.",IF(V96+W96&lt;1,"Acceptable",IF(T96+U96=200, "No Contributions Entered", IF(M96="","Error Detected, Choose reason&gt;",IF(Z96="1",IF(V96=1,"Please Enter Deemed Pensionable Pay","Add Any Relevant Details Above"),"Please Give Details Above"))))))))))),IF(OR(G96="",G96=0),"Error Detected, No rate entered",IF(E96=0,"",IF(F96="","Error Detected, No Pensionable pay",IF(AS96=1,"No Part Time Status Entered",IF(AR96=1,"No Part Time Hours Entered",IF(ISERROR(AD96)," Unknown Values entered.",IF(V96+W96&lt;1,"Acceptable",IF(T96+U96=200, "No Contributions Entered", IF(M96="","Error Detected, Choose reason&gt;",IF(Z96="1",IF(V96=1,"Please Enter Deemed Pensionable Pay","Add relevant Details Above"),"Please give details Above")))))))))))))</f>
        <v/>
      </c>
      <c r="M96" s="260"/>
      <c r="N96" s="91"/>
      <c r="O96" s="91" t="str">
        <f t="shared" si="1"/>
        <v/>
      </c>
      <c r="P96" s="94">
        <f t="shared" si="2"/>
        <v>0</v>
      </c>
      <c r="Q96" s="94">
        <f t="shared" si="2"/>
        <v>0</v>
      </c>
      <c r="R96" s="218">
        <f>(ROUND((F96/100*'Member Info'!$W$2), 2))</f>
        <v>0</v>
      </c>
      <c r="S96" s="218" t="e">
        <f t="shared" si="3"/>
        <v>#VALUE!</v>
      </c>
      <c r="T96" s="218" t="str">
        <f t="shared" si="4"/>
        <v/>
      </c>
      <c r="U96" s="227" t="str">
        <f t="shared" si="5"/>
        <v/>
      </c>
      <c r="V96" s="228" t="str">
        <f t="shared" si="6"/>
        <v/>
      </c>
      <c r="W96" s="228" t="str">
        <f t="shared" si="7"/>
        <v/>
      </c>
      <c r="X96" s="222">
        <f t="shared" si="8"/>
        <v>0</v>
      </c>
      <c r="Y96" s="110">
        <f t="shared" si="9"/>
        <v>0</v>
      </c>
      <c r="Z96" s="235" t="str">
        <f t="shared" si="10"/>
        <v/>
      </c>
      <c r="AA96" s="240" t="b">
        <f t="shared" si="11"/>
        <v>0</v>
      </c>
      <c r="AB96" s="235">
        <f t="shared" si="12"/>
        <v>0</v>
      </c>
      <c r="AC96" s="235">
        <f>IF('Member Info'!N93="",1,"")</f>
        <v>1</v>
      </c>
      <c r="AD96" s="243" t="e">
        <f t="shared" si="13"/>
        <v>#VALUE!</v>
      </c>
      <c r="AE96" s="130" t="str">
        <f t="shared" ref="AE96:AE159" si="21">IF(AP96=1,"",IF(Y96=1,"",IF(AG96=1,"",IF(E96=0,"",IF(AB96=1,"",IF(L96="acceptable","",IF(T96+U96="0","",T96+U96)))))))</f>
        <v/>
      </c>
      <c r="AF96" s="124">
        <f t="shared" si="14"/>
        <v>1</v>
      </c>
      <c r="AG96" s="124" t="str">
        <f>IF('Member Info'!N93&lt;&gt;"",IF(AND('Member Info'!N93&lt;=$U$1,'Member Info'!N93&gt;=$T$1),1,0),"")</f>
        <v/>
      </c>
      <c r="AI96" s="124" t="b">
        <f t="shared" si="15"/>
        <v>0</v>
      </c>
      <c r="AJ96" s="124">
        <f t="shared" si="16"/>
        <v>0</v>
      </c>
      <c r="AL96" s="124">
        <f t="shared" si="17"/>
        <v>0</v>
      </c>
      <c r="AM96" s="124">
        <f>IF('Member Info'!F93&gt;$T$1,1,0)</f>
        <v>0</v>
      </c>
      <c r="AN96" s="124" t="b">
        <f>IF(ISERROR(T96),ERROR.TYPE(#REF!)=ERROR.TYPE(T96),FALSE)</f>
        <v>0</v>
      </c>
      <c r="AO96" s="124" t="b">
        <f>IF(ISERROR(U96),ERROR.TYPE(#REF!)=ERROR.TYPE(U96),FALSE)</f>
        <v>0</v>
      </c>
      <c r="AP96" s="124">
        <f>IF('Member Info'!F93&gt;'GP1 April 25'!$U$1,1,0)</f>
        <v>0</v>
      </c>
      <c r="AQ96" s="124">
        <f t="shared" si="18"/>
        <v>0</v>
      </c>
      <c r="AR96" s="124">
        <f t="shared" si="19"/>
        <v>0</v>
      </c>
      <c r="AS96" s="124">
        <f t="shared" si="20"/>
        <v>1</v>
      </c>
    </row>
    <row r="97" spans="1:45" x14ac:dyDescent="0.25">
      <c r="A97" s="4">
        <v>66</v>
      </c>
      <c r="B97" s="164">
        <f>'Member Info'!D94</f>
        <v>0</v>
      </c>
      <c r="C97" s="164">
        <f>'Member Info'!E94</f>
        <v>0</v>
      </c>
      <c r="D97" s="164" t="str">
        <f>'Member Info'!G94</f>
        <v/>
      </c>
      <c r="E97" s="165">
        <f>'Member Info'!B94</f>
        <v>0</v>
      </c>
      <c r="F97" s="242"/>
      <c r="G97" s="166" t="str">
        <f>IF(E97=0,"",('Member Info'!K94+'Member Info'!L94))</f>
        <v/>
      </c>
      <c r="H97" s="419"/>
      <c r="I97" s="419"/>
      <c r="J97" s="26"/>
      <c r="K97" s="26"/>
      <c r="L97" s="384" t="str">
        <f>IF(E97=0,"",IF('Member Info'!F94&gt;$U$1,CONCATENATE("Joined with practice on ", TEXT('Member Info'!F94, "DD/MM/YYYY")),IF('Member Info'!N94&lt;&gt;"",IF('Member Info'!N94&lt;$T$1,CONCATENATE("Left Scheme on ", TEXT('Member Info'!N94, "DD/MM/YYYY")),IF(OR(G97="",G97=0),"Error Detected, No rate entered",IF(E97=0,"",IF(F97="","Error Detected, No Pensionable pay",IF(AS97=1,"No Part Time Status Entered",IF(AR97=1,"No Part Time Hours Entered",IF(ISERROR(AD97)," Unknown Values entered.",IF(V97+W97&lt;1,"Acceptable",IF(T97+U97=200, "No Contributions Entered", IF(M97="","Error Detected, Choose reason&gt;",IF(Z97="1",IF(V97=1,"Please Enter Deemed Pensionable Pay","Add Any Relevant Details Above"),"Please Give Details Above"))))))))))),IF(OR(G97="",G97=0),"Error Detected, No rate entered",IF(E97=0,"",IF(F97="","Error Detected, No Pensionable pay",IF(AS97=1,"No Part Time Status Entered",IF(AR97=1,"No Part Time Hours Entered",IF(ISERROR(AD97)," Unknown Values entered.",IF(V97+W97&lt;1,"Acceptable",IF(T97+U97=200, "No Contributions Entered", IF(M97="","Error Detected, Choose reason&gt;",IF(Z97="1",IF(V97=1,"Please Enter Deemed Pensionable Pay","Add relevant Details Above"),"Please give details Above")))))))))))))</f>
        <v/>
      </c>
      <c r="M97" s="260"/>
      <c r="N97" s="91"/>
      <c r="O97" s="91" t="str">
        <f t="shared" ref="O97:O160" si="22">IF(E97=0,"",IF(ISERROR((F97+J97+K97)),0,IF((F97+J97+K97)&lt;1,0,1)))</f>
        <v/>
      </c>
      <c r="P97" s="94">
        <f t="shared" ref="P97:Q160" si="23">J97</f>
        <v>0</v>
      </c>
      <c r="Q97" s="94">
        <f t="shared" si="23"/>
        <v>0</v>
      </c>
      <c r="R97" s="218">
        <f>(ROUND((F97/100*'Member Info'!$W$2), 2))</f>
        <v>0</v>
      </c>
      <c r="S97" s="218" t="e">
        <f t="shared" ref="S97:S160" si="24">ROUND((F97/100*G97),2)</f>
        <v>#VALUE!</v>
      </c>
      <c r="T97" s="218" t="str">
        <f t="shared" ref="T97:T160" si="25">IF(E97=0,"",(100-(P97/R97*100)))</f>
        <v/>
      </c>
      <c r="U97" s="227" t="str">
        <f t="shared" ref="U97:U160" si="26">IF(E97=0,"",(100-(Q97/S97*100)))</f>
        <v/>
      </c>
      <c r="V97" s="228" t="str">
        <f t="shared" ref="V97:V160" si="27">IF(E97=0,"",IF(T97&gt;$T$16,1,IF(T97&lt;-$T$16,1,0)))</f>
        <v/>
      </c>
      <c r="W97" s="228" t="str">
        <f t="shared" ref="W97:W160" si="28">IF(E97=0,"",IF(G97=0,1,IF(U97&gt;$T$16,1,IF(U97&lt;-$T$16,1,0))))</f>
        <v/>
      </c>
      <c r="X97" s="222">
        <f t="shared" ref="X97:X160" si="29">IF(E97=0,0,IF(F97="",1,0))</f>
        <v>0</v>
      </c>
      <c r="Y97" s="110">
        <f t="shared" ref="Y97:Y160" si="30">IF(E97=0,0,IF(M97="",0,1))</f>
        <v>0</v>
      </c>
      <c r="Z97" s="235" t="str">
        <f t="shared" ref="Z97:Z160" si="31">IF(M97="SMP/Occupational Maternity","1",IF(M97="SSP/Occupational Sick pay","1",""))</f>
        <v/>
      </c>
      <c r="AA97" s="240" t="b">
        <f t="shared" ref="AA97:AA160" si="32">IF(OR(AN97=TRUE,AO97=TRUE),TRUE,FALSE)</f>
        <v>0</v>
      </c>
      <c r="AB97" s="235">
        <f t="shared" ref="AB97:AB160" si="33">IF(OR(M97="left scheme/Employment",AC97=""), 1,0)</f>
        <v>0</v>
      </c>
      <c r="AC97" s="235">
        <f>IF('Member Info'!N94="",1,"")</f>
        <v>1</v>
      </c>
      <c r="AD97" s="243" t="e">
        <f t="shared" ref="AD97:AD160" si="34">(T97+U97)</f>
        <v>#VALUE!</v>
      </c>
      <c r="AE97" s="130" t="str">
        <f t="shared" si="21"/>
        <v/>
      </c>
      <c r="AF97" s="124">
        <f t="shared" ref="AF97:AF160" si="35">SUM(AB97+AC97)</f>
        <v>1</v>
      </c>
      <c r="AG97" s="124" t="str">
        <f>IF('Member Info'!N94&lt;&gt;"",IF(AND('Member Info'!N94&lt;=$U$1,'Member Info'!N94&gt;=$T$1),1,0),"")</f>
        <v/>
      </c>
      <c r="AI97" s="124" t="b">
        <f t="shared" ref="AI97:AI160" si="36">OR(M97="SMP/Occupational Maternity",M97="SSP/Occupational Sick pay")</f>
        <v>0</v>
      </c>
      <c r="AJ97" s="124">
        <f t="shared" ref="AJ97:AJ160" si="37">IF(AI97=TRUE,1,0)</f>
        <v>0</v>
      </c>
      <c r="AL97" s="124">
        <f t="shared" ref="AL97:AL160" si="38">IF(L97="Please Enter Deemed Pensionable Pay",1,0)</f>
        <v>0</v>
      </c>
      <c r="AM97" s="124">
        <f>IF('Member Info'!F94&gt;$T$1,1,0)</f>
        <v>0</v>
      </c>
      <c r="AN97" s="124" t="b">
        <f>IF(ISERROR(T97),ERROR.TYPE(#REF!)=ERROR.TYPE(T97),FALSE)</f>
        <v>0</v>
      </c>
      <c r="AO97" s="124" t="b">
        <f>IF(ISERROR(U97),ERROR.TYPE(#REF!)=ERROR.TYPE(U97),FALSE)</f>
        <v>0</v>
      </c>
      <c r="AP97" s="124">
        <f>IF('Member Info'!F94&gt;'GP1 April 25'!$U$1,1,0)</f>
        <v>0</v>
      </c>
      <c r="AQ97" s="124">
        <f t="shared" ref="AQ97:AQ160" si="39">IF(H97="Part Time",1,0)</f>
        <v>0</v>
      </c>
      <c r="AR97" s="124">
        <f t="shared" ref="AR97:AR160" si="40">IF(AND(AQ97=1,I97=""),1,0)</f>
        <v>0</v>
      </c>
      <c r="AS97" s="124">
        <f t="shared" ref="AS97:AS160" si="41">IF(OR(H97=0,H97=""),1,0)</f>
        <v>1</v>
      </c>
    </row>
    <row r="98" spans="1:45" x14ac:dyDescent="0.25">
      <c r="A98" s="4">
        <v>67</v>
      </c>
      <c r="B98" s="164">
        <f>'Member Info'!D95</f>
        <v>0</v>
      </c>
      <c r="C98" s="164">
        <f>'Member Info'!E95</f>
        <v>0</v>
      </c>
      <c r="D98" s="164" t="str">
        <f>'Member Info'!G95</f>
        <v/>
      </c>
      <c r="E98" s="165">
        <f>'Member Info'!B95</f>
        <v>0</v>
      </c>
      <c r="F98" s="242"/>
      <c r="G98" s="166" t="str">
        <f>IF(E98=0,"",('Member Info'!K95+'Member Info'!L95))</f>
        <v/>
      </c>
      <c r="H98" s="419"/>
      <c r="I98" s="419"/>
      <c r="J98" s="26"/>
      <c r="K98" s="26"/>
      <c r="L98" s="384" t="str">
        <f>IF(E98=0,"",IF('Member Info'!F95&gt;$U$1,CONCATENATE("Joined with practice on ", TEXT('Member Info'!F95, "DD/MM/YYYY")),IF('Member Info'!N95&lt;&gt;"",IF('Member Info'!N95&lt;$T$1,CONCATENATE("Left Scheme on ", TEXT('Member Info'!N95, "DD/MM/YYYY")),IF(OR(G98="",G98=0),"Error Detected, No rate entered",IF(E98=0,"",IF(F98="","Error Detected, No Pensionable pay",IF(AS98=1,"No Part Time Status Entered",IF(AR98=1,"No Part Time Hours Entered",IF(ISERROR(AD98)," Unknown Values entered.",IF(V98+W98&lt;1,"Acceptable",IF(T98+U98=200, "No Contributions Entered", IF(M98="","Error Detected, Choose reason&gt;",IF(Z98="1",IF(V98=1,"Please Enter Deemed Pensionable Pay","Add Any Relevant Details Above"),"Please Give Details Above"))))))))))),IF(OR(G98="",G98=0),"Error Detected, No rate entered",IF(E98=0,"",IF(F98="","Error Detected, No Pensionable pay",IF(AS98=1,"No Part Time Status Entered",IF(AR98=1,"No Part Time Hours Entered",IF(ISERROR(AD98)," Unknown Values entered.",IF(V98+W98&lt;1,"Acceptable",IF(T98+U98=200, "No Contributions Entered", IF(M98="","Error Detected, Choose reason&gt;",IF(Z98="1",IF(V98=1,"Please Enter Deemed Pensionable Pay","Add relevant Details Above"),"Please give details Above")))))))))))))</f>
        <v/>
      </c>
      <c r="M98" s="260"/>
      <c r="N98" s="91"/>
      <c r="O98" s="91" t="str">
        <f t="shared" si="22"/>
        <v/>
      </c>
      <c r="P98" s="94">
        <f t="shared" si="23"/>
        <v>0</v>
      </c>
      <c r="Q98" s="94">
        <f t="shared" si="23"/>
        <v>0</v>
      </c>
      <c r="R98" s="218">
        <f>(ROUND((F98/100*'Member Info'!$W$2), 2))</f>
        <v>0</v>
      </c>
      <c r="S98" s="218" t="e">
        <f t="shared" si="24"/>
        <v>#VALUE!</v>
      </c>
      <c r="T98" s="218" t="str">
        <f t="shared" si="25"/>
        <v/>
      </c>
      <c r="U98" s="227" t="str">
        <f t="shared" si="26"/>
        <v/>
      </c>
      <c r="V98" s="228" t="str">
        <f t="shared" si="27"/>
        <v/>
      </c>
      <c r="W98" s="228" t="str">
        <f t="shared" si="28"/>
        <v/>
      </c>
      <c r="X98" s="222">
        <f t="shared" si="29"/>
        <v>0</v>
      </c>
      <c r="Y98" s="110">
        <f t="shared" si="30"/>
        <v>0</v>
      </c>
      <c r="Z98" s="235" t="str">
        <f t="shared" si="31"/>
        <v/>
      </c>
      <c r="AA98" s="240" t="b">
        <f t="shared" si="32"/>
        <v>0</v>
      </c>
      <c r="AB98" s="235">
        <f t="shared" si="33"/>
        <v>0</v>
      </c>
      <c r="AC98" s="235">
        <f>IF('Member Info'!N95="",1,"")</f>
        <v>1</v>
      </c>
      <c r="AD98" s="243" t="e">
        <f t="shared" si="34"/>
        <v>#VALUE!</v>
      </c>
      <c r="AE98" s="130" t="str">
        <f t="shared" si="21"/>
        <v/>
      </c>
      <c r="AF98" s="124">
        <f t="shared" si="35"/>
        <v>1</v>
      </c>
      <c r="AG98" s="124" t="str">
        <f>IF('Member Info'!N95&lt;&gt;"",IF(AND('Member Info'!N95&lt;=$U$1,'Member Info'!N95&gt;=$T$1),1,0),"")</f>
        <v/>
      </c>
      <c r="AI98" s="124" t="b">
        <f t="shared" si="36"/>
        <v>0</v>
      </c>
      <c r="AJ98" s="124">
        <f t="shared" si="37"/>
        <v>0</v>
      </c>
      <c r="AL98" s="124">
        <f t="shared" si="38"/>
        <v>0</v>
      </c>
      <c r="AM98" s="124">
        <f>IF('Member Info'!F95&gt;$T$1,1,0)</f>
        <v>0</v>
      </c>
      <c r="AN98" s="124" t="b">
        <f>IF(ISERROR(T98),ERROR.TYPE(#REF!)=ERROR.TYPE(T98),FALSE)</f>
        <v>0</v>
      </c>
      <c r="AO98" s="124" t="b">
        <f>IF(ISERROR(U98),ERROR.TYPE(#REF!)=ERROR.TYPE(U98),FALSE)</f>
        <v>0</v>
      </c>
      <c r="AP98" s="124">
        <f>IF('Member Info'!F95&gt;'GP1 April 25'!$U$1,1,0)</f>
        <v>0</v>
      </c>
      <c r="AQ98" s="124">
        <f t="shared" si="39"/>
        <v>0</v>
      </c>
      <c r="AR98" s="124">
        <f t="shared" si="40"/>
        <v>0</v>
      </c>
      <c r="AS98" s="124">
        <f t="shared" si="41"/>
        <v>1</v>
      </c>
    </row>
    <row r="99" spans="1:45" x14ac:dyDescent="0.25">
      <c r="A99" s="4">
        <v>68</v>
      </c>
      <c r="B99" s="164">
        <f>'Member Info'!D96</f>
        <v>0</v>
      </c>
      <c r="C99" s="164">
        <f>'Member Info'!E96</f>
        <v>0</v>
      </c>
      <c r="D99" s="164" t="str">
        <f>'Member Info'!G96</f>
        <v/>
      </c>
      <c r="E99" s="165">
        <f>'Member Info'!B96</f>
        <v>0</v>
      </c>
      <c r="F99" s="242"/>
      <c r="G99" s="166" t="str">
        <f>IF(E99=0,"",('Member Info'!K96+'Member Info'!L96))</f>
        <v/>
      </c>
      <c r="H99" s="419"/>
      <c r="I99" s="419"/>
      <c r="J99" s="26"/>
      <c r="K99" s="26"/>
      <c r="L99" s="384" t="str">
        <f>IF(E99=0,"",IF('Member Info'!F96&gt;$U$1,CONCATENATE("Joined with practice on ", TEXT('Member Info'!F96, "DD/MM/YYYY")),IF('Member Info'!N96&lt;&gt;"",IF('Member Info'!N96&lt;$T$1,CONCATENATE("Left Scheme on ", TEXT('Member Info'!N96, "DD/MM/YYYY")),IF(OR(G99="",G99=0),"Error Detected, No rate entered",IF(E99=0,"",IF(F99="","Error Detected, No Pensionable pay",IF(AS99=1,"No Part Time Status Entered",IF(AR99=1,"No Part Time Hours Entered",IF(ISERROR(AD99)," Unknown Values entered.",IF(V99+W99&lt;1,"Acceptable",IF(T99+U99=200, "No Contributions Entered", IF(M99="","Error Detected, Choose reason&gt;",IF(Z99="1",IF(V99=1,"Please Enter Deemed Pensionable Pay","Add Any Relevant Details Above"),"Please Give Details Above"))))))))))),IF(OR(G99="",G99=0),"Error Detected, No rate entered",IF(E99=0,"",IF(F99="","Error Detected, No Pensionable pay",IF(AS99=1,"No Part Time Status Entered",IF(AR99=1,"No Part Time Hours Entered",IF(ISERROR(AD99)," Unknown Values entered.",IF(V99+W99&lt;1,"Acceptable",IF(T99+U99=200, "No Contributions Entered", IF(M99="","Error Detected, Choose reason&gt;",IF(Z99="1",IF(V99=1,"Please Enter Deemed Pensionable Pay","Add relevant Details Above"),"Please give details Above")))))))))))))</f>
        <v/>
      </c>
      <c r="M99" s="260"/>
      <c r="N99" s="91"/>
      <c r="O99" s="91" t="str">
        <f t="shared" si="22"/>
        <v/>
      </c>
      <c r="P99" s="94">
        <f t="shared" si="23"/>
        <v>0</v>
      </c>
      <c r="Q99" s="94">
        <f t="shared" si="23"/>
        <v>0</v>
      </c>
      <c r="R99" s="218">
        <f>(ROUND((F99/100*'Member Info'!$W$2), 2))</f>
        <v>0</v>
      </c>
      <c r="S99" s="218" t="e">
        <f t="shared" si="24"/>
        <v>#VALUE!</v>
      </c>
      <c r="T99" s="218" t="str">
        <f t="shared" si="25"/>
        <v/>
      </c>
      <c r="U99" s="227" t="str">
        <f t="shared" si="26"/>
        <v/>
      </c>
      <c r="V99" s="228" t="str">
        <f t="shared" si="27"/>
        <v/>
      </c>
      <c r="W99" s="228" t="str">
        <f t="shared" si="28"/>
        <v/>
      </c>
      <c r="X99" s="222">
        <f t="shared" si="29"/>
        <v>0</v>
      </c>
      <c r="Y99" s="110">
        <f t="shared" si="30"/>
        <v>0</v>
      </c>
      <c r="Z99" s="235" t="str">
        <f t="shared" si="31"/>
        <v/>
      </c>
      <c r="AA99" s="240" t="b">
        <f t="shared" si="32"/>
        <v>0</v>
      </c>
      <c r="AB99" s="235">
        <f t="shared" si="33"/>
        <v>0</v>
      </c>
      <c r="AC99" s="235">
        <f>IF('Member Info'!N96="",1,"")</f>
        <v>1</v>
      </c>
      <c r="AD99" s="243" t="e">
        <f t="shared" si="34"/>
        <v>#VALUE!</v>
      </c>
      <c r="AE99" s="130" t="str">
        <f t="shared" si="21"/>
        <v/>
      </c>
      <c r="AF99" s="124">
        <f t="shared" si="35"/>
        <v>1</v>
      </c>
      <c r="AG99" s="124" t="str">
        <f>IF('Member Info'!N96&lt;&gt;"",IF(AND('Member Info'!N96&lt;=$U$1,'Member Info'!N96&gt;=$T$1),1,0),"")</f>
        <v/>
      </c>
      <c r="AI99" s="124" t="b">
        <f t="shared" si="36"/>
        <v>0</v>
      </c>
      <c r="AJ99" s="124">
        <f t="shared" si="37"/>
        <v>0</v>
      </c>
      <c r="AL99" s="124">
        <f t="shared" si="38"/>
        <v>0</v>
      </c>
      <c r="AM99" s="124">
        <f>IF('Member Info'!F96&gt;$T$1,1,0)</f>
        <v>0</v>
      </c>
      <c r="AN99" s="124" t="b">
        <f>IF(ISERROR(T99),ERROR.TYPE(#REF!)=ERROR.TYPE(T99),FALSE)</f>
        <v>0</v>
      </c>
      <c r="AO99" s="124" t="b">
        <f>IF(ISERROR(U99),ERROR.TYPE(#REF!)=ERROR.TYPE(U99),FALSE)</f>
        <v>0</v>
      </c>
      <c r="AP99" s="124">
        <f>IF('Member Info'!F96&gt;'GP1 April 25'!$U$1,1,0)</f>
        <v>0</v>
      </c>
      <c r="AQ99" s="124">
        <f t="shared" si="39"/>
        <v>0</v>
      </c>
      <c r="AR99" s="124">
        <f t="shared" si="40"/>
        <v>0</v>
      </c>
      <c r="AS99" s="124">
        <f t="shared" si="41"/>
        <v>1</v>
      </c>
    </row>
    <row r="100" spans="1:45" x14ac:dyDescent="0.25">
      <c r="A100" s="4">
        <v>69</v>
      </c>
      <c r="B100" s="164">
        <f>'Member Info'!D97</f>
        <v>0</v>
      </c>
      <c r="C100" s="164">
        <f>'Member Info'!E97</f>
        <v>0</v>
      </c>
      <c r="D100" s="164" t="str">
        <f>'Member Info'!G97</f>
        <v/>
      </c>
      <c r="E100" s="165">
        <f>'Member Info'!B97</f>
        <v>0</v>
      </c>
      <c r="F100" s="242"/>
      <c r="G100" s="166" t="str">
        <f>IF(E100=0,"",('Member Info'!K97+'Member Info'!L97))</f>
        <v/>
      </c>
      <c r="H100" s="419"/>
      <c r="I100" s="419"/>
      <c r="J100" s="26"/>
      <c r="K100" s="26"/>
      <c r="L100" s="384" t="str">
        <f>IF(E100=0,"",IF('Member Info'!F97&gt;$U$1,CONCATENATE("Joined with practice on ", TEXT('Member Info'!F97, "DD/MM/YYYY")),IF('Member Info'!N97&lt;&gt;"",IF('Member Info'!N97&lt;$T$1,CONCATENATE("Left Scheme on ", TEXT('Member Info'!N97, "DD/MM/YYYY")),IF(OR(G100="",G100=0),"Error Detected, No rate entered",IF(E100=0,"",IF(F100="","Error Detected, No Pensionable pay",IF(AS100=1,"No Part Time Status Entered",IF(AR100=1,"No Part Time Hours Entered",IF(ISERROR(AD100)," Unknown Values entered.",IF(V100+W100&lt;1,"Acceptable",IF(T100+U100=200, "No Contributions Entered", IF(M100="","Error Detected, Choose reason&gt;",IF(Z100="1",IF(V100=1,"Please Enter Deemed Pensionable Pay","Add Any Relevant Details Above"),"Please Give Details Above"))))))))))),IF(OR(G100="",G100=0),"Error Detected, No rate entered",IF(E100=0,"",IF(F100="","Error Detected, No Pensionable pay",IF(AS100=1,"No Part Time Status Entered",IF(AR100=1,"No Part Time Hours Entered",IF(ISERROR(AD100)," Unknown Values entered.",IF(V100+W100&lt;1,"Acceptable",IF(T100+U100=200, "No Contributions Entered", IF(M100="","Error Detected, Choose reason&gt;",IF(Z100="1",IF(V100=1,"Please Enter Deemed Pensionable Pay","Add relevant Details Above"),"Please give details Above")))))))))))))</f>
        <v/>
      </c>
      <c r="M100" s="260"/>
      <c r="N100" s="91"/>
      <c r="O100" s="91" t="str">
        <f t="shared" si="22"/>
        <v/>
      </c>
      <c r="P100" s="94">
        <f t="shared" si="23"/>
        <v>0</v>
      </c>
      <c r="Q100" s="94">
        <f t="shared" si="23"/>
        <v>0</v>
      </c>
      <c r="R100" s="218">
        <f>(ROUND((F100/100*'Member Info'!$W$2), 2))</f>
        <v>0</v>
      </c>
      <c r="S100" s="218" t="e">
        <f t="shared" si="24"/>
        <v>#VALUE!</v>
      </c>
      <c r="T100" s="218" t="str">
        <f t="shared" si="25"/>
        <v/>
      </c>
      <c r="U100" s="227" t="str">
        <f t="shared" si="26"/>
        <v/>
      </c>
      <c r="V100" s="228" t="str">
        <f t="shared" si="27"/>
        <v/>
      </c>
      <c r="W100" s="228" t="str">
        <f t="shared" si="28"/>
        <v/>
      </c>
      <c r="X100" s="222">
        <f t="shared" si="29"/>
        <v>0</v>
      </c>
      <c r="Y100" s="110">
        <f t="shared" si="30"/>
        <v>0</v>
      </c>
      <c r="Z100" s="235" t="str">
        <f t="shared" si="31"/>
        <v/>
      </c>
      <c r="AA100" s="240" t="b">
        <f t="shared" si="32"/>
        <v>0</v>
      </c>
      <c r="AB100" s="235">
        <f t="shared" si="33"/>
        <v>0</v>
      </c>
      <c r="AC100" s="235">
        <f>IF('Member Info'!N97="",1,"")</f>
        <v>1</v>
      </c>
      <c r="AD100" s="243" t="e">
        <f t="shared" si="34"/>
        <v>#VALUE!</v>
      </c>
      <c r="AE100" s="130" t="str">
        <f t="shared" si="21"/>
        <v/>
      </c>
      <c r="AF100" s="124">
        <f t="shared" si="35"/>
        <v>1</v>
      </c>
      <c r="AG100" s="124" t="str">
        <f>IF('Member Info'!N97&lt;&gt;"",IF(AND('Member Info'!N97&lt;=$U$1,'Member Info'!N97&gt;=$T$1),1,0),"")</f>
        <v/>
      </c>
      <c r="AI100" s="124" t="b">
        <f t="shared" si="36"/>
        <v>0</v>
      </c>
      <c r="AJ100" s="124">
        <f t="shared" si="37"/>
        <v>0</v>
      </c>
      <c r="AL100" s="124">
        <f t="shared" si="38"/>
        <v>0</v>
      </c>
      <c r="AM100" s="124">
        <f>IF('Member Info'!F97&gt;$T$1,1,0)</f>
        <v>0</v>
      </c>
      <c r="AN100" s="124" t="b">
        <f>IF(ISERROR(T100),ERROR.TYPE(#REF!)=ERROR.TYPE(T100),FALSE)</f>
        <v>0</v>
      </c>
      <c r="AO100" s="124" t="b">
        <f>IF(ISERROR(U100),ERROR.TYPE(#REF!)=ERROR.TYPE(U100),FALSE)</f>
        <v>0</v>
      </c>
      <c r="AP100" s="124">
        <f>IF('Member Info'!F97&gt;'GP1 April 25'!$U$1,1,0)</f>
        <v>0</v>
      </c>
      <c r="AQ100" s="124">
        <f t="shared" si="39"/>
        <v>0</v>
      </c>
      <c r="AR100" s="124">
        <f t="shared" si="40"/>
        <v>0</v>
      </c>
      <c r="AS100" s="124">
        <f t="shared" si="41"/>
        <v>1</v>
      </c>
    </row>
    <row r="101" spans="1:45" x14ac:dyDescent="0.25">
      <c r="A101" s="4">
        <v>70</v>
      </c>
      <c r="B101" s="164">
        <f>'Member Info'!D98</f>
        <v>0</v>
      </c>
      <c r="C101" s="164">
        <f>'Member Info'!E98</f>
        <v>0</v>
      </c>
      <c r="D101" s="164" t="str">
        <f>'Member Info'!G98</f>
        <v/>
      </c>
      <c r="E101" s="165">
        <f>'Member Info'!B98</f>
        <v>0</v>
      </c>
      <c r="F101" s="242"/>
      <c r="G101" s="166" t="str">
        <f>IF(E101=0,"",('Member Info'!K98+'Member Info'!L98))</f>
        <v/>
      </c>
      <c r="H101" s="419"/>
      <c r="I101" s="419"/>
      <c r="J101" s="26"/>
      <c r="K101" s="26"/>
      <c r="L101" s="384" t="str">
        <f>IF(E101=0,"",IF('Member Info'!F98&gt;$U$1,CONCATENATE("Joined with practice on ", TEXT('Member Info'!F98, "DD/MM/YYYY")),IF('Member Info'!N98&lt;&gt;"",IF('Member Info'!N98&lt;$T$1,CONCATENATE("Left Scheme on ", TEXT('Member Info'!N98, "DD/MM/YYYY")),IF(OR(G101="",G101=0),"Error Detected, No rate entered",IF(E101=0,"",IF(F101="","Error Detected, No Pensionable pay",IF(AS101=1,"No Part Time Status Entered",IF(AR101=1,"No Part Time Hours Entered",IF(ISERROR(AD101)," Unknown Values entered.",IF(V101+W101&lt;1,"Acceptable",IF(T101+U101=200, "No Contributions Entered", IF(M101="","Error Detected, Choose reason&gt;",IF(Z101="1",IF(V101=1,"Please Enter Deemed Pensionable Pay","Add Any Relevant Details Above"),"Please Give Details Above"))))))))))),IF(OR(G101="",G101=0),"Error Detected, No rate entered",IF(E101=0,"",IF(F101="","Error Detected, No Pensionable pay",IF(AS101=1,"No Part Time Status Entered",IF(AR101=1,"No Part Time Hours Entered",IF(ISERROR(AD101)," Unknown Values entered.",IF(V101+W101&lt;1,"Acceptable",IF(T101+U101=200, "No Contributions Entered", IF(M101="","Error Detected, Choose reason&gt;",IF(Z101="1",IF(V101=1,"Please Enter Deemed Pensionable Pay","Add relevant Details Above"),"Please give details Above")))))))))))))</f>
        <v/>
      </c>
      <c r="M101" s="260"/>
      <c r="N101" s="91"/>
      <c r="O101" s="91" t="str">
        <f t="shared" si="22"/>
        <v/>
      </c>
      <c r="P101" s="94">
        <f t="shared" si="23"/>
        <v>0</v>
      </c>
      <c r="Q101" s="94">
        <f t="shared" si="23"/>
        <v>0</v>
      </c>
      <c r="R101" s="218">
        <f>(ROUND((F101/100*'Member Info'!$W$2), 2))</f>
        <v>0</v>
      </c>
      <c r="S101" s="218" t="e">
        <f t="shared" si="24"/>
        <v>#VALUE!</v>
      </c>
      <c r="T101" s="218" t="str">
        <f t="shared" si="25"/>
        <v/>
      </c>
      <c r="U101" s="227" t="str">
        <f t="shared" si="26"/>
        <v/>
      </c>
      <c r="V101" s="228" t="str">
        <f t="shared" si="27"/>
        <v/>
      </c>
      <c r="W101" s="228" t="str">
        <f t="shared" si="28"/>
        <v/>
      </c>
      <c r="X101" s="222">
        <f t="shared" si="29"/>
        <v>0</v>
      </c>
      <c r="Y101" s="110">
        <f t="shared" si="30"/>
        <v>0</v>
      </c>
      <c r="Z101" s="235" t="str">
        <f t="shared" si="31"/>
        <v/>
      </c>
      <c r="AA101" s="240" t="b">
        <f t="shared" si="32"/>
        <v>0</v>
      </c>
      <c r="AB101" s="235">
        <f t="shared" si="33"/>
        <v>0</v>
      </c>
      <c r="AC101" s="235">
        <f>IF('Member Info'!N98="",1,"")</f>
        <v>1</v>
      </c>
      <c r="AD101" s="243" t="e">
        <f t="shared" si="34"/>
        <v>#VALUE!</v>
      </c>
      <c r="AE101" s="130" t="str">
        <f t="shared" si="21"/>
        <v/>
      </c>
      <c r="AF101" s="124">
        <f t="shared" si="35"/>
        <v>1</v>
      </c>
      <c r="AG101" s="124" t="str">
        <f>IF('Member Info'!N98&lt;&gt;"",IF(AND('Member Info'!N98&lt;=$U$1,'Member Info'!N98&gt;=$T$1),1,0),"")</f>
        <v/>
      </c>
      <c r="AI101" s="124" t="b">
        <f t="shared" si="36"/>
        <v>0</v>
      </c>
      <c r="AJ101" s="124">
        <f t="shared" si="37"/>
        <v>0</v>
      </c>
      <c r="AL101" s="124">
        <f t="shared" si="38"/>
        <v>0</v>
      </c>
      <c r="AM101" s="124">
        <f>IF('Member Info'!F98&gt;$T$1,1,0)</f>
        <v>0</v>
      </c>
      <c r="AN101" s="124" t="b">
        <f>IF(ISERROR(T101),ERROR.TYPE(#REF!)=ERROR.TYPE(T101),FALSE)</f>
        <v>0</v>
      </c>
      <c r="AO101" s="124" t="b">
        <f>IF(ISERROR(U101),ERROR.TYPE(#REF!)=ERROR.TYPE(U101),FALSE)</f>
        <v>0</v>
      </c>
      <c r="AP101" s="124">
        <f>IF('Member Info'!F98&gt;'GP1 April 25'!$U$1,1,0)</f>
        <v>0</v>
      </c>
      <c r="AQ101" s="124">
        <f t="shared" si="39"/>
        <v>0</v>
      </c>
      <c r="AR101" s="124">
        <f t="shared" si="40"/>
        <v>0</v>
      </c>
      <c r="AS101" s="124">
        <f t="shared" si="41"/>
        <v>1</v>
      </c>
    </row>
    <row r="102" spans="1:45" x14ac:dyDescent="0.25">
      <c r="A102" s="4">
        <v>71</v>
      </c>
      <c r="B102" s="164">
        <f>'Member Info'!D99</f>
        <v>0</v>
      </c>
      <c r="C102" s="164">
        <f>'Member Info'!E99</f>
        <v>0</v>
      </c>
      <c r="D102" s="164" t="str">
        <f>'Member Info'!G99</f>
        <v/>
      </c>
      <c r="E102" s="165">
        <f>'Member Info'!B99</f>
        <v>0</v>
      </c>
      <c r="F102" s="242"/>
      <c r="G102" s="166" t="str">
        <f>IF(E102=0,"",('Member Info'!K99+'Member Info'!L99))</f>
        <v/>
      </c>
      <c r="H102" s="419"/>
      <c r="I102" s="419"/>
      <c r="J102" s="26"/>
      <c r="K102" s="26"/>
      <c r="L102" s="384" t="str">
        <f>IF(E102=0,"",IF('Member Info'!F99&gt;$U$1,CONCATENATE("Joined with practice on ", TEXT('Member Info'!F99, "DD/MM/YYYY")),IF('Member Info'!N99&lt;&gt;"",IF('Member Info'!N99&lt;$T$1,CONCATENATE("Left Scheme on ", TEXT('Member Info'!N99, "DD/MM/YYYY")),IF(OR(G102="",G102=0),"Error Detected, No rate entered",IF(E102=0,"",IF(F102="","Error Detected, No Pensionable pay",IF(AS102=1,"No Part Time Status Entered",IF(AR102=1,"No Part Time Hours Entered",IF(ISERROR(AD102)," Unknown Values entered.",IF(V102+W102&lt;1,"Acceptable",IF(T102+U102=200, "No Contributions Entered", IF(M102="","Error Detected, Choose reason&gt;",IF(Z102="1",IF(V102=1,"Please Enter Deemed Pensionable Pay","Add Any Relevant Details Above"),"Please Give Details Above"))))))))))),IF(OR(G102="",G102=0),"Error Detected, No rate entered",IF(E102=0,"",IF(F102="","Error Detected, No Pensionable pay",IF(AS102=1,"No Part Time Status Entered",IF(AR102=1,"No Part Time Hours Entered",IF(ISERROR(AD102)," Unknown Values entered.",IF(V102+W102&lt;1,"Acceptable",IF(T102+U102=200, "No Contributions Entered", IF(M102="","Error Detected, Choose reason&gt;",IF(Z102="1",IF(V102=1,"Please Enter Deemed Pensionable Pay","Add relevant Details Above"),"Please give details Above")))))))))))))</f>
        <v/>
      </c>
      <c r="M102" s="260"/>
      <c r="N102" s="91"/>
      <c r="O102" s="91" t="str">
        <f t="shared" si="22"/>
        <v/>
      </c>
      <c r="P102" s="94">
        <f t="shared" si="23"/>
        <v>0</v>
      </c>
      <c r="Q102" s="94">
        <f t="shared" si="23"/>
        <v>0</v>
      </c>
      <c r="R102" s="218">
        <f>(ROUND((F102/100*'Member Info'!$W$2), 2))</f>
        <v>0</v>
      </c>
      <c r="S102" s="218" t="e">
        <f t="shared" si="24"/>
        <v>#VALUE!</v>
      </c>
      <c r="T102" s="218" t="str">
        <f t="shared" si="25"/>
        <v/>
      </c>
      <c r="U102" s="227" t="str">
        <f t="shared" si="26"/>
        <v/>
      </c>
      <c r="V102" s="228" t="str">
        <f t="shared" si="27"/>
        <v/>
      </c>
      <c r="W102" s="228" t="str">
        <f t="shared" si="28"/>
        <v/>
      </c>
      <c r="X102" s="222">
        <f t="shared" si="29"/>
        <v>0</v>
      </c>
      <c r="Y102" s="110">
        <f t="shared" si="30"/>
        <v>0</v>
      </c>
      <c r="Z102" s="235" t="str">
        <f t="shared" si="31"/>
        <v/>
      </c>
      <c r="AA102" s="240" t="b">
        <f t="shared" si="32"/>
        <v>0</v>
      </c>
      <c r="AB102" s="235">
        <f t="shared" si="33"/>
        <v>0</v>
      </c>
      <c r="AC102" s="235">
        <f>IF('Member Info'!N99="",1,"")</f>
        <v>1</v>
      </c>
      <c r="AD102" s="243" t="e">
        <f t="shared" si="34"/>
        <v>#VALUE!</v>
      </c>
      <c r="AE102" s="130" t="str">
        <f t="shared" si="21"/>
        <v/>
      </c>
      <c r="AF102" s="124">
        <f t="shared" si="35"/>
        <v>1</v>
      </c>
      <c r="AG102" s="124" t="str">
        <f>IF('Member Info'!N99&lt;&gt;"",IF(AND('Member Info'!N99&lt;=$U$1,'Member Info'!N99&gt;=$T$1),1,0),"")</f>
        <v/>
      </c>
      <c r="AI102" s="124" t="b">
        <f t="shared" si="36"/>
        <v>0</v>
      </c>
      <c r="AJ102" s="124">
        <f t="shared" si="37"/>
        <v>0</v>
      </c>
      <c r="AL102" s="124">
        <f t="shared" si="38"/>
        <v>0</v>
      </c>
      <c r="AM102" s="124">
        <f>IF('Member Info'!F99&gt;$T$1,1,0)</f>
        <v>0</v>
      </c>
      <c r="AN102" s="124" t="b">
        <f>IF(ISERROR(T102),ERROR.TYPE(#REF!)=ERROR.TYPE(T102),FALSE)</f>
        <v>0</v>
      </c>
      <c r="AO102" s="124" t="b">
        <f>IF(ISERROR(U102),ERROR.TYPE(#REF!)=ERROR.TYPE(U102),FALSE)</f>
        <v>0</v>
      </c>
      <c r="AP102" s="124">
        <f>IF('Member Info'!F99&gt;'GP1 April 25'!$U$1,1,0)</f>
        <v>0</v>
      </c>
      <c r="AQ102" s="124">
        <f t="shared" si="39"/>
        <v>0</v>
      </c>
      <c r="AR102" s="124">
        <f t="shared" si="40"/>
        <v>0</v>
      </c>
      <c r="AS102" s="124">
        <f t="shared" si="41"/>
        <v>1</v>
      </c>
    </row>
    <row r="103" spans="1:45" x14ac:dyDescent="0.25">
      <c r="A103" s="4">
        <v>72</v>
      </c>
      <c r="B103" s="164">
        <f>'Member Info'!D100</f>
        <v>0</v>
      </c>
      <c r="C103" s="164">
        <f>'Member Info'!E100</f>
        <v>0</v>
      </c>
      <c r="D103" s="164" t="str">
        <f>'Member Info'!G100</f>
        <v/>
      </c>
      <c r="E103" s="165">
        <f>'Member Info'!B100</f>
        <v>0</v>
      </c>
      <c r="F103" s="242"/>
      <c r="G103" s="166" t="str">
        <f>IF(E103=0,"",('Member Info'!K100+'Member Info'!L100))</f>
        <v/>
      </c>
      <c r="H103" s="419"/>
      <c r="I103" s="419"/>
      <c r="J103" s="26"/>
      <c r="K103" s="26"/>
      <c r="L103" s="384" t="str">
        <f>IF(E103=0,"",IF('Member Info'!F100&gt;$U$1,CONCATENATE("Joined with practice on ", TEXT('Member Info'!F100, "DD/MM/YYYY")),IF('Member Info'!N100&lt;&gt;"",IF('Member Info'!N100&lt;$T$1,CONCATENATE("Left Scheme on ", TEXT('Member Info'!N100, "DD/MM/YYYY")),IF(OR(G103="",G103=0),"Error Detected, No rate entered",IF(E103=0,"",IF(F103="","Error Detected, No Pensionable pay",IF(AS103=1,"No Part Time Status Entered",IF(AR103=1,"No Part Time Hours Entered",IF(ISERROR(AD103)," Unknown Values entered.",IF(V103+W103&lt;1,"Acceptable",IF(T103+U103=200, "No Contributions Entered", IF(M103="","Error Detected, Choose reason&gt;",IF(Z103="1",IF(V103=1,"Please Enter Deemed Pensionable Pay","Add Any Relevant Details Above"),"Please Give Details Above"))))))))))),IF(OR(G103="",G103=0),"Error Detected, No rate entered",IF(E103=0,"",IF(F103="","Error Detected, No Pensionable pay",IF(AS103=1,"No Part Time Status Entered",IF(AR103=1,"No Part Time Hours Entered",IF(ISERROR(AD103)," Unknown Values entered.",IF(V103+W103&lt;1,"Acceptable",IF(T103+U103=200, "No Contributions Entered", IF(M103="","Error Detected, Choose reason&gt;",IF(Z103="1",IF(V103=1,"Please Enter Deemed Pensionable Pay","Add relevant Details Above"),"Please give details Above")))))))))))))</f>
        <v/>
      </c>
      <c r="M103" s="260"/>
      <c r="N103" s="91"/>
      <c r="O103" s="91" t="str">
        <f t="shared" si="22"/>
        <v/>
      </c>
      <c r="P103" s="94">
        <f t="shared" si="23"/>
        <v>0</v>
      </c>
      <c r="Q103" s="94">
        <f t="shared" si="23"/>
        <v>0</v>
      </c>
      <c r="R103" s="218">
        <f>(ROUND((F103/100*'Member Info'!$W$2), 2))</f>
        <v>0</v>
      </c>
      <c r="S103" s="218" t="e">
        <f t="shared" si="24"/>
        <v>#VALUE!</v>
      </c>
      <c r="T103" s="218" t="str">
        <f t="shared" si="25"/>
        <v/>
      </c>
      <c r="U103" s="227" t="str">
        <f t="shared" si="26"/>
        <v/>
      </c>
      <c r="V103" s="228" t="str">
        <f t="shared" si="27"/>
        <v/>
      </c>
      <c r="W103" s="228" t="str">
        <f t="shared" si="28"/>
        <v/>
      </c>
      <c r="X103" s="222">
        <f t="shared" si="29"/>
        <v>0</v>
      </c>
      <c r="Y103" s="110">
        <f t="shared" si="30"/>
        <v>0</v>
      </c>
      <c r="Z103" s="235" t="str">
        <f t="shared" si="31"/>
        <v/>
      </c>
      <c r="AA103" s="240" t="b">
        <f t="shared" si="32"/>
        <v>0</v>
      </c>
      <c r="AB103" s="235">
        <f t="shared" si="33"/>
        <v>0</v>
      </c>
      <c r="AC103" s="235">
        <f>IF('Member Info'!N100="",1,"")</f>
        <v>1</v>
      </c>
      <c r="AD103" s="243" t="e">
        <f t="shared" si="34"/>
        <v>#VALUE!</v>
      </c>
      <c r="AE103" s="130" t="str">
        <f t="shared" si="21"/>
        <v/>
      </c>
      <c r="AF103" s="124">
        <f t="shared" si="35"/>
        <v>1</v>
      </c>
      <c r="AG103" s="124" t="str">
        <f>IF('Member Info'!N100&lt;&gt;"",IF(AND('Member Info'!N100&lt;=$U$1,'Member Info'!N100&gt;=$T$1),1,0),"")</f>
        <v/>
      </c>
      <c r="AI103" s="124" t="b">
        <f t="shared" si="36"/>
        <v>0</v>
      </c>
      <c r="AJ103" s="124">
        <f t="shared" si="37"/>
        <v>0</v>
      </c>
      <c r="AL103" s="124">
        <f t="shared" si="38"/>
        <v>0</v>
      </c>
      <c r="AM103" s="124">
        <f>IF('Member Info'!F100&gt;$T$1,1,0)</f>
        <v>0</v>
      </c>
      <c r="AN103" s="124" t="b">
        <f>IF(ISERROR(T103),ERROR.TYPE(#REF!)=ERROR.TYPE(T103),FALSE)</f>
        <v>0</v>
      </c>
      <c r="AO103" s="124" t="b">
        <f>IF(ISERROR(U103),ERROR.TYPE(#REF!)=ERROR.TYPE(U103),FALSE)</f>
        <v>0</v>
      </c>
      <c r="AP103" s="124">
        <f>IF('Member Info'!F100&gt;'GP1 April 25'!$U$1,1,0)</f>
        <v>0</v>
      </c>
      <c r="AQ103" s="124">
        <f t="shared" si="39"/>
        <v>0</v>
      </c>
      <c r="AR103" s="124">
        <f t="shared" si="40"/>
        <v>0</v>
      </c>
      <c r="AS103" s="124">
        <f t="shared" si="41"/>
        <v>1</v>
      </c>
    </row>
    <row r="104" spans="1:45" x14ac:dyDescent="0.25">
      <c r="A104" s="4">
        <v>73</v>
      </c>
      <c r="B104" s="164">
        <f>'Member Info'!D101</f>
        <v>0</v>
      </c>
      <c r="C104" s="164">
        <f>'Member Info'!E101</f>
        <v>0</v>
      </c>
      <c r="D104" s="164" t="str">
        <f>'Member Info'!G101</f>
        <v/>
      </c>
      <c r="E104" s="165">
        <f>'Member Info'!B101</f>
        <v>0</v>
      </c>
      <c r="F104" s="242"/>
      <c r="G104" s="166" t="str">
        <f>IF(E104=0,"",('Member Info'!K101+'Member Info'!L101))</f>
        <v/>
      </c>
      <c r="H104" s="419"/>
      <c r="I104" s="419"/>
      <c r="J104" s="26"/>
      <c r="K104" s="26"/>
      <c r="L104" s="384" t="str">
        <f>IF(E104=0,"",IF('Member Info'!F101&gt;$U$1,CONCATENATE("Joined with practice on ", TEXT('Member Info'!F101, "DD/MM/YYYY")),IF('Member Info'!N101&lt;&gt;"",IF('Member Info'!N101&lt;$T$1,CONCATENATE("Left Scheme on ", TEXT('Member Info'!N101, "DD/MM/YYYY")),IF(OR(G104="",G104=0),"Error Detected, No rate entered",IF(E104=0,"",IF(F104="","Error Detected, No Pensionable pay",IF(AS104=1,"No Part Time Status Entered",IF(AR104=1,"No Part Time Hours Entered",IF(ISERROR(AD104)," Unknown Values entered.",IF(V104+W104&lt;1,"Acceptable",IF(T104+U104=200, "No Contributions Entered", IF(M104="","Error Detected, Choose reason&gt;",IF(Z104="1",IF(V104=1,"Please Enter Deemed Pensionable Pay","Add Any Relevant Details Above"),"Please Give Details Above"))))))))))),IF(OR(G104="",G104=0),"Error Detected, No rate entered",IF(E104=0,"",IF(F104="","Error Detected, No Pensionable pay",IF(AS104=1,"No Part Time Status Entered",IF(AR104=1,"No Part Time Hours Entered",IF(ISERROR(AD104)," Unknown Values entered.",IF(V104+W104&lt;1,"Acceptable",IF(T104+U104=200, "No Contributions Entered", IF(M104="","Error Detected, Choose reason&gt;",IF(Z104="1",IF(V104=1,"Please Enter Deemed Pensionable Pay","Add relevant Details Above"),"Please give details Above")))))))))))))</f>
        <v/>
      </c>
      <c r="M104" s="260"/>
      <c r="N104" s="91"/>
      <c r="O104" s="91" t="str">
        <f t="shared" si="22"/>
        <v/>
      </c>
      <c r="P104" s="94">
        <f t="shared" si="23"/>
        <v>0</v>
      </c>
      <c r="Q104" s="94">
        <f t="shared" si="23"/>
        <v>0</v>
      </c>
      <c r="R104" s="218">
        <f>(ROUND((F104/100*'Member Info'!$W$2), 2))</f>
        <v>0</v>
      </c>
      <c r="S104" s="218" t="e">
        <f t="shared" si="24"/>
        <v>#VALUE!</v>
      </c>
      <c r="T104" s="218" t="str">
        <f t="shared" si="25"/>
        <v/>
      </c>
      <c r="U104" s="227" t="str">
        <f t="shared" si="26"/>
        <v/>
      </c>
      <c r="V104" s="228" t="str">
        <f t="shared" si="27"/>
        <v/>
      </c>
      <c r="W104" s="228" t="str">
        <f t="shared" si="28"/>
        <v/>
      </c>
      <c r="X104" s="222">
        <f t="shared" si="29"/>
        <v>0</v>
      </c>
      <c r="Y104" s="110">
        <f t="shared" si="30"/>
        <v>0</v>
      </c>
      <c r="Z104" s="235" t="str">
        <f t="shared" si="31"/>
        <v/>
      </c>
      <c r="AA104" s="240" t="b">
        <f t="shared" si="32"/>
        <v>0</v>
      </c>
      <c r="AB104" s="235">
        <f t="shared" si="33"/>
        <v>0</v>
      </c>
      <c r="AC104" s="235">
        <f>IF('Member Info'!N101="",1,"")</f>
        <v>1</v>
      </c>
      <c r="AD104" s="243" t="e">
        <f t="shared" si="34"/>
        <v>#VALUE!</v>
      </c>
      <c r="AE104" s="130" t="str">
        <f t="shared" si="21"/>
        <v/>
      </c>
      <c r="AF104" s="124">
        <f t="shared" si="35"/>
        <v>1</v>
      </c>
      <c r="AG104" s="124" t="str">
        <f>IF('Member Info'!N101&lt;&gt;"",IF(AND('Member Info'!N101&lt;=$U$1,'Member Info'!N101&gt;=$T$1),1,0),"")</f>
        <v/>
      </c>
      <c r="AI104" s="124" t="b">
        <f t="shared" si="36"/>
        <v>0</v>
      </c>
      <c r="AJ104" s="124">
        <f t="shared" si="37"/>
        <v>0</v>
      </c>
      <c r="AL104" s="124">
        <f t="shared" si="38"/>
        <v>0</v>
      </c>
      <c r="AM104" s="124">
        <f>IF('Member Info'!F101&gt;$T$1,1,0)</f>
        <v>0</v>
      </c>
      <c r="AN104" s="124" t="b">
        <f>IF(ISERROR(T104),ERROR.TYPE(#REF!)=ERROR.TYPE(T104),FALSE)</f>
        <v>0</v>
      </c>
      <c r="AO104" s="124" t="b">
        <f>IF(ISERROR(U104),ERROR.TYPE(#REF!)=ERROR.TYPE(U104),FALSE)</f>
        <v>0</v>
      </c>
      <c r="AP104" s="124">
        <f>IF('Member Info'!F101&gt;'GP1 April 25'!$U$1,1,0)</f>
        <v>0</v>
      </c>
      <c r="AQ104" s="124">
        <f t="shared" si="39"/>
        <v>0</v>
      </c>
      <c r="AR104" s="124">
        <f t="shared" si="40"/>
        <v>0</v>
      </c>
      <c r="AS104" s="124">
        <f t="shared" si="41"/>
        <v>1</v>
      </c>
    </row>
    <row r="105" spans="1:45" x14ac:dyDescent="0.25">
      <c r="A105" s="4">
        <v>74</v>
      </c>
      <c r="B105" s="164">
        <f>'Member Info'!D102</f>
        <v>0</v>
      </c>
      <c r="C105" s="164">
        <f>'Member Info'!E102</f>
        <v>0</v>
      </c>
      <c r="D105" s="164" t="str">
        <f>'Member Info'!G102</f>
        <v/>
      </c>
      <c r="E105" s="165">
        <f>'Member Info'!B102</f>
        <v>0</v>
      </c>
      <c r="F105" s="242"/>
      <c r="G105" s="166" t="str">
        <f>IF(E105=0,"",('Member Info'!K102+'Member Info'!L102))</f>
        <v/>
      </c>
      <c r="H105" s="419"/>
      <c r="I105" s="419"/>
      <c r="J105" s="26"/>
      <c r="K105" s="26"/>
      <c r="L105" s="384" t="str">
        <f>IF(E105=0,"",IF('Member Info'!F102&gt;$U$1,CONCATENATE("Joined with practice on ", TEXT('Member Info'!F102, "DD/MM/YYYY")),IF('Member Info'!N102&lt;&gt;"",IF('Member Info'!N102&lt;$T$1,CONCATENATE("Left Scheme on ", TEXT('Member Info'!N102, "DD/MM/YYYY")),IF(OR(G105="",G105=0),"Error Detected, No rate entered",IF(E105=0,"",IF(F105="","Error Detected, No Pensionable pay",IF(AS105=1,"No Part Time Status Entered",IF(AR105=1,"No Part Time Hours Entered",IF(ISERROR(AD105)," Unknown Values entered.",IF(V105+W105&lt;1,"Acceptable",IF(T105+U105=200, "No Contributions Entered", IF(M105="","Error Detected, Choose reason&gt;",IF(Z105="1",IF(V105=1,"Please Enter Deemed Pensionable Pay","Add Any Relevant Details Above"),"Please Give Details Above"))))))))))),IF(OR(G105="",G105=0),"Error Detected, No rate entered",IF(E105=0,"",IF(F105="","Error Detected, No Pensionable pay",IF(AS105=1,"No Part Time Status Entered",IF(AR105=1,"No Part Time Hours Entered",IF(ISERROR(AD105)," Unknown Values entered.",IF(V105+W105&lt;1,"Acceptable",IF(T105+U105=200, "No Contributions Entered", IF(M105="","Error Detected, Choose reason&gt;",IF(Z105="1",IF(V105=1,"Please Enter Deemed Pensionable Pay","Add relevant Details Above"),"Please give details Above")))))))))))))</f>
        <v/>
      </c>
      <c r="M105" s="260"/>
      <c r="N105" s="91"/>
      <c r="O105" s="91" t="str">
        <f t="shared" si="22"/>
        <v/>
      </c>
      <c r="P105" s="94">
        <f t="shared" si="23"/>
        <v>0</v>
      </c>
      <c r="Q105" s="94">
        <f t="shared" si="23"/>
        <v>0</v>
      </c>
      <c r="R105" s="218">
        <f>(ROUND((F105/100*'Member Info'!$W$2), 2))</f>
        <v>0</v>
      </c>
      <c r="S105" s="218" t="e">
        <f t="shared" si="24"/>
        <v>#VALUE!</v>
      </c>
      <c r="T105" s="218" t="str">
        <f t="shared" si="25"/>
        <v/>
      </c>
      <c r="U105" s="227" t="str">
        <f t="shared" si="26"/>
        <v/>
      </c>
      <c r="V105" s="228" t="str">
        <f t="shared" si="27"/>
        <v/>
      </c>
      <c r="W105" s="228" t="str">
        <f t="shared" si="28"/>
        <v/>
      </c>
      <c r="X105" s="222">
        <f t="shared" si="29"/>
        <v>0</v>
      </c>
      <c r="Y105" s="110">
        <f t="shared" si="30"/>
        <v>0</v>
      </c>
      <c r="Z105" s="235" t="str">
        <f t="shared" si="31"/>
        <v/>
      </c>
      <c r="AA105" s="240" t="b">
        <f t="shared" si="32"/>
        <v>0</v>
      </c>
      <c r="AB105" s="235">
        <f t="shared" si="33"/>
        <v>0</v>
      </c>
      <c r="AC105" s="235">
        <f>IF('Member Info'!N102="",1,"")</f>
        <v>1</v>
      </c>
      <c r="AD105" s="243" t="e">
        <f t="shared" si="34"/>
        <v>#VALUE!</v>
      </c>
      <c r="AE105" s="130" t="str">
        <f t="shared" si="21"/>
        <v/>
      </c>
      <c r="AF105" s="124">
        <f t="shared" si="35"/>
        <v>1</v>
      </c>
      <c r="AG105" s="124" t="str">
        <f>IF('Member Info'!N102&lt;&gt;"",IF(AND('Member Info'!N102&lt;=$U$1,'Member Info'!N102&gt;=$T$1),1,0),"")</f>
        <v/>
      </c>
      <c r="AI105" s="124" t="b">
        <f t="shared" si="36"/>
        <v>0</v>
      </c>
      <c r="AJ105" s="124">
        <f t="shared" si="37"/>
        <v>0</v>
      </c>
      <c r="AL105" s="124">
        <f t="shared" si="38"/>
        <v>0</v>
      </c>
      <c r="AM105" s="124">
        <f>IF('Member Info'!F102&gt;$T$1,1,0)</f>
        <v>0</v>
      </c>
      <c r="AN105" s="124" t="b">
        <f>IF(ISERROR(T105),ERROR.TYPE(#REF!)=ERROR.TYPE(T105),FALSE)</f>
        <v>0</v>
      </c>
      <c r="AO105" s="124" t="b">
        <f>IF(ISERROR(U105),ERROR.TYPE(#REF!)=ERROR.TYPE(U105),FALSE)</f>
        <v>0</v>
      </c>
      <c r="AP105" s="124">
        <f>IF('Member Info'!F102&gt;'GP1 April 25'!$U$1,1,0)</f>
        <v>0</v>
      </c>
      <c r="AQ105" s="124">
        <f t="shared" si="39"/>
        <v>0</v>
      </c>
      <c r="AR105" s="124">
        <f t="shared" si="40"/>
        <v>0</v>
      </c>
      <c r="AS105" s="124">
        <f t="shared" si="41"/>
        <v>1</v>
      </c>
    </row>
    <row r="106" spans="1:45" x14ac:dyDescent="0.25">
      <c r="A106" s="4">
        <v>75</v>
      </c>
      <c r="B106" s="164">
        <f>'Member Info'!D103</f>
        <v>0</v>
      </c>
      <c r="C106" s="164">
        <f>'Member Info'!E103</f>
        <v>0</v>
      </c>
      <c r="D106" s="164" t="str">
        <f>'Member Info'!G103</f>
        <v/>
      </c>
      <c r="E106" s="165">
        <f>'Member Info'!B103</f>
        <v>0</v>
      </c>
      <c r="F106" s="242"/>
      <c r="G106" s="166" t="str">
        <f>IF(E106=0,"",('Member Info'!K103+'Member Info'!L103))</f>
        <v/>
      </c>
      <c r="H106" s="419"/>
      <c r="I106" s="419"/>
      <c r="J106" s="26"/>
      <c r="K106" s="26"/>
      <c r="L106" s="384" t="str">
        <f>IF(E106=0,"",IF('Member Info'!F103&gt;$U$1,CONCATENATE("Joined with practice on ", TEXT('Member Info'!F103, "DD/MM/YYYY")),IF('Member Info'!N103&lt;&gt;"",IF('Member Info'!N103&lt;$T$1,CONCATENATE("Left Scheme on ", TEXT('Member Info'!N103, "DD/MM/YYYY")),IF(OR(G106="",G106=0),"Error Detected, No rate entered",IF(E106=0,"",IF(F106="","Error Detected, No Pensionable pay",IF(AS106=1,"No Part Time Status Entered",IF(AR106=1,"No Part Time Hours Entered",IF(ISERROR(AD106)," Unknown Values entered.",IF(V106+W106&lt;1,"Acceptable",IF(T106+U106=200, "No Contributions Entered", IF(M106="","Error Detected, Choose reason&gt;",IF(Z106="1",IF(V106=1,"Please Enter Deemed Pensionable Pay","Add Any Relevant Details Above"),"Please Give Details Above"))))))))))),IF(OR(G106="",G106=0),"Error Detected, No rate entered",IF(E106=0,"",IF(F106="","Error Detected, No Pensionable pay",IF(AS106=1,"No Part Time Status Entered",IF(AR106=1,"No Part Time Hours Entered",IF(ISERROR(AD106)," Unknown Values entered.",IF(V106+W106&lt;1,"Acceptable",IF(T106+U106=200, "No Contributions Entered", IF(M106="","Error Detected, Choose reason&gt;",IF(Z106="1",IF(V106=1,"Please Enter Deemed Pensionable Pay","Add relevant Details Above"),"Please give details Above")))))))))))))</f>
        <v/>
      </c>
      <c r="M106" s="260"/>
      <c r="N106" s="91"/>
      <c r="O106" s="91" t="str">
        <f t="shared" si="22"/>
        <v/>
      </c>
      <c r="P106" s="94">
        <f t="shared" si="23"/>
        <v>0</v>
      </c>
      <c r="Q106" s="94">
        <f t="shared" si="23"/>
        <v>0</v>
      </c>
      <c r="R106" s="218">
        <f>(ROUND((F106/100*'Member Info'!$W$2), 2))</f>
        <v>0</v>
      </c>
      <c r="S106" s="218" t="e">
        <f t="shared" si="24"/>
        <v>#VALUE!</v>
      </c>
      <c r="T106" s="218" t="str">
        <f t="shared" si="25"/>
        <v/>
      </c>
      <c r="U106" s="227" t="str">
        <f t="shared" si="26"/>
        <v/>
      </c>
      <c r="V106" s="228" t="str">
        <f t="shared" si="27"/>
        <v/>
      </c>
      <c r="W106" s="228" t="str">
        <f t="shared" si="28"/>
        <v/>
      </c>
      <c r="X106" s="222">
        <f t="shared" si="29"/>
        <v>0</v>
      </c>
      <c r="Y106" s="110">
        <f t="shared" si="30"/>
        <v>0</v>
      </c>
      <c r="Z106" s="235" t="str">
        <f t="shared" si="31"/>
        <v/>
      </c>
      <c r="AA106" s="240" t="b">
        <f t="shared" si="32"/>
        <v>0</v>
      </c>
      <c r="AB106" s="235">
        <f t="shared" si="33"/>
        <v>0</v>
      </c>
      <c r="AC106" s="235">
        <f>IF('Member Info'!N103="",1,"")</f>
        <v>1</v>
      </c>
      <c r="AD106" s="243" t="e">
        <f t="shared" si="34"/>
        <v>#VALUE!</v>
      </c>
      <c r="AE106" s="130" t="str">
        <f t="shared" si="21"/>
        <v/>
      </c>
      <c r="AF106" s="124">
        <f t="shared" si="35"/>
        <v>1</v>
      </c>
      <c r="AG106" s="124" t="str">
        <f>IF('Member Info'!N103&lt;&gt;"",IF(AND('Member Info'!N103&lt;=$U$1,'Member Info'!N103&gt;=$T$1),1,0),"")</f>
        <v/>
      </c>
      <c r="AI106" s="124" t="b">
        <f t="shared" si="36"/>
        <v>0</v>
      </c>
      <c r="AJ106" s="124">
        <f t="shared" si="37"/>
        <v>0</v>
      </c>
      <c r="AL106" s="124">
        <f t="shared" si="38"/>
        <v>0</v>
      </c>
      <c r="AM106" s="124">
        <f>IF('Member Info'!F103&gt;$T$1,1,0)</f>
        <v>0</v>
      </c>
      <c r="AN106" s="124" t="b">
        <f>IF(ISERROR(T106),ERROR.TYPE(#REF!)=ERROR.TYPE(T106),FALSE)</f>
        <v>0</v>
      </c>
      <c r="AO106" s="124" t="b">
        <f>IF(ISERROR(U106),ERROR.TYPE(#REF!)=ERROR.TYPE(U106),FALSE)</f>
        <v>0</v>
      </c>
      <c r="AP106" s="124">
        <f>IF('Member Info'!F103&gt;'GP1 April 25'!$U$1,1,0)</f>
        <v>0</v>
      </c>
      <c r="AQ106" s="124">
        <f t="shared" si="39"/>
        <v>0</v>
      </c>
      <c r="AR106" s="124">
        <f t="shared" si="40"/>
        <v>0</v>
      </c>
      <c r="AS106" s="124">
        <f t="shared" si="41"/>
        <v>1</v>
      </c>
    </row>
    <row r="107" spans="1:45" x14ac:dyDescent="0.25">
      <c r="A107" s="4">
        <v>76</v>
      </c>
      <c r="B107" s="164">
        <f>'Member Info'!D104</f>
        <v>0</v>
      </c>
      <c r="C107" s="164">
        <f>'Member Info'!E104</f>
        <v>0</v>
      </c>
      <c r="D107" s="164" t="str">
        <f>'Member Info'!G104</f>
        <v/>
      </c>
      <c r="E107" s="165">
        <f>'Member Info'!B104</f>
        <v>0</v>
      </c>
      <c r="F107" s="242"/>
      <c r="G107" s="166" t="str">
        <f>IF(E107=0,"",('Member Info'!K104+'Member Info'!L104))</f>
        <v/>
      </c>
      <c r="H107" s="419"/>
      <c r="I107" s="419"/>
      <c r="J107" s="26"/>
      <c r="K107" s="26"/>
      <c r="L107" s="384" t="str">
        <f>IF(E107=0,"",IF('Member Info'!F104&gt;$U$1,CONCATENATE("Joined with practice on ", TEXT('Member Info'!F104, "DD/MM/YYYY")),IF('Member Info'!N104&lt;&gt;"",IF('Member Info'!N104&lt;$T$1,CONCATENATE("Left Scheme on ", TEXT('Member Info'!N104, "DD/MM/YYYY")),IF(OR(G107="",G107=0),"Error Detected, No rate entered",IF(E107=0,"",IF(F107="","Error Detected, No Pensionable pay",IF(AS107=1,"No Part Time Status Entered",IF(AR107=1,"No Part Time Hours Entered",IF(ISERROR(AD107)," Unknown Values entered.",IF(V107+W107&lt;1,"Acceptable",IF(T107+U107=200, "No Contributions Entered", IF(M107="","Error Detected, Choose reason&gt;",IF(Z107="1",IF(V107=1,"Please Enter Deemed Pensionable Pay","Add Any Relevant Details Above"),"Please Give Details Above"))))))))))),IF(OR(G107="",G107=0),"Error Detected, No rate entered",IF(E107=0,"",IF(F107="","Error Detected, No Pensionable pay",IF(AS107=1,"No Part Time Status Entered",IF(AR107=1,"No Part Time Hours Entered",IF(ISERROR(AD107)," Unknown Values entered.",IF(V107+W107&lt;1,"Acceptable",IF(T107+U107=200, "No Contributions Entered", IF(M107="","Error Detected, Choose reason&gt;",IF(Z107="1",IF(V107=1,"Please Enter Deemed Pensionable Pay","Add relevant Details Above"),"Please give details Above")))))))))))))</f>
        <v/>
      </c>
      <c r="M107" s="260"/>
      <c r="N107" s="91"/>
      <c r="O107" s="91" t="str">
        <f t="shared" si="22"/>
        <v/>
      </c>
      <c r="P107" s="94">
        <f t="shared" si="23"/>
        <v>0</v>
      </c>
      <c r="Q107" s="94">
        <f t="shared" si="23"/>
        <v>0</v>
      </c>
      <c r="R107" s="218">
        <f>(ROUND((F107/100*'Member Info'!$W$2), 2))</f>
        <v>0</v>
      </c>
      <c r="S107" s="218" t="e">
        <f t="shared" si="24"/>
        <v>#VALUE!</v>
      </c>
      <c r="T107" s="218" t="str">
        <f t="shared" si="25"/>
        <v/>
      </c>
      <c r="U107" s="227" t="str">
        <f t="shared" si="26"/>
        <v/>
      </c>
      <c r="V107" s="228" t="str">
        <f t="shared" si="27"/>
        <v/>
      </c>
      <c r="W107" s="228" t="str">
        <f t="shared" si="28"/>
        <v/>
      </c>
      <c r="X107" s="222">
        <f t="shared" si="29"/>
        <v>0</v>
      </c>
      <c r="Y107" s="110">
        <f t="shared" si="30"/>
        <v>0</v>
      </c>
      <c r="Z107" s="235" t="str">
        <f t="shared" si="31"/>
        <v/>
      </c>
      <c r="AA107" s="240" t="b">
        <f t="shared" si="32"/>
        <v>0</v>
      </c>
      <c r="AB107" s="235">
        <f t="shared" si="33"/>
        <v>0</v>
      </c>
      <c r="AC107" s="235">
        <f>IF('Member Info'!N104="",1,"")</f>
        <v>1</v>
      </c>
      <c r="AD107" s="243" t="e">
        <f t="shared" si="34"/>
        <v>#VALUE!</v>
      </c>
      <c r="AE107" s="130" t="str">
        <f t="shared" si="21"/>
        <v/>
      </c>
      <c r="AF107" s="124">
        <f t="shared" si="35"/>
        <v>1</v>
      </c>
      <c r="AG107" s="124" t="str">
        <f>IF('Member Info'!N104&lt;&gt;"",IF(AND('Member Info'!N104&lt;=$U$1,'Member Info'!N104&gt;=$T$1),1,0),"")</f>
        <v/>
      </c>
      <c r="AI107" s="124" t="b">
        <f t="shared" si="36"/>
        <v>0</v>
      </c>
      <c r="AJ107" s="124">
        <f t="shared" si="37"/>
        <v>0</v>
      </c>
      <c r="AL107" s="124">
        <f t="shared" si="38"/>
        <v>0</v>
      </c>
      <c r="AM107" s="124">
        <f>IF('Member Info'!F104&gt;$T$1,1,0)</f>
        <v>0</v>
      </c>
      <c r="AN107" s="124" t="b">
        <f>IF(ISERROR(T107),ERROR.TYPE(#REF!)=ERROR.TYPE(T107),FALSE)</f>
        <v>0</v>
      </c>
      <c r="AO107" s="124" t="b">
        <f>IF(ISERROR(U107),ERROR.TYPE(#REF!)=ERROR.TYPE(U107),FALSE)</f>
        <v>0</v>
      </c>
      <c r="AP107" s="124">
        <f>IF('Member Info'!F104&gt;'GP1 April 25'!$U$1,1,0)</f>
        <v>0</v>
      </c>
      <c r="AQ107" s="124">
        <f t="shared" si="39"/>
        <v>0</v>
      </c>
      <c r="AR107" s="124">
        <f t="shared" si="40"/>
        <v>0</v>
      </c>
      <c r="AS107" s="124">
        <f t="shared" si="41"/>
        <v>1</v>
      </c>
    </row>
    <row r="108" spans="1:45" x14ac:dyDescent="0.25">
      <c r="A108" s="4">
        <v>77</v>
      </c>
      <c r="B108" s="164">
        <f>'Member Info'!D105</f>
        <v>0</v>
      </c>
      <c r="C108" s="164">
        <f>'Member Info'!E105</f>
        <v>0</v>
      </c>
      <c r="D108" s="164" t="str">
        <f>'Member Info'!G105</f>
        <v/>
      </c>
      <c r="E108" s="165">
        <f>'Member Info'!B105</f>
        <v>0</v>
      </c>
      <c r="F108" s="242"/>
      <c r="G108" s="166" t="str">
        <f>IF(E108=0,"",('Member Info'!K105+'Member Info'!L105))</f>
        <v/>
      </c>
      <c r="H108" s="419"/>
      <c r="I108" s="419"/>
      <c r="J108" s="26"/>
      <c r="K108" s="26"/>
      <c r="L108" s="384" t="str">
        <f>IF(E108=0,"",IF('Member Info'!F105&gt;$U$1,CONCATENATE("Joined with practice on ", TEXT('Member Info'!F105, "DD/MM/YYYY")),IF('Member Info'!N105&lt;&gt;"",IF('Member Info'!N105&lt;$T$1,CONCATENATE("Left Scheme on ", TEXT('Member Info'!N105, "DD/MM/YYYY")),IF(OR(G108="",G108=0),"Error Detected, No rate entered",IF(E108=0,"",IF(F108="","Error Detected, No Pensionable pay",IF(AS108=1,"No Part Time Status Entered",IF(AR108=1,"No Part Time Hours Entered",IF(ISERROR(AD108)," Unknown Values entered.",IF(V108+W108&lt;1,"Acceptable",IF(T108+U108=200, "No Contributions Entered", IF(M108="","Error Detected, Choose reason&gt;",IF(Z108="1",IF(V108=1,"Please Enter Deemed Pensionable Pay","Add Any Relevant Details Above"),"Please Give Details Above"))))))))))),IF(OR(G108="",G108=0),"Error Detected, No rate entered",IF(E108=0,"",IF(F108="","Error Detected, No Pensionable pay",IF(AS108=1,"No Part Time Status Entered",IF(AR108=1,"No Part Time Hours Entered",IF(ISERROR(AD108)," Unknown Values entered.",IF(V108+W108&lt;1,"Acceptable",IF(T108+U108=200, "No Contributions Entered", IF(M108="","Error Detected, Choose reason&gt;",IF(Z108="1",IF(V108=1,"Please Enter Deemed Pensionable Pay","Add relevant Details Above"),"Please give details Above")))))))))))))</f>
        <v/>
      </c>
      <c r="M108" s="260"/>
      <c r="N108" s="91"/>
      <c r="O108" s="91" t="str">
        <f t="shared" si="22"/>
        <v/>
      </c>
      <c r="P108" s="94">
        <f t="shared" si="23"/>
        <v>0</v>
      </c>
      <c r="Q108" s="94">
        <f t="shared" si="23"/>
        <v>0</v>
      </c>
      <c r="R108" s="218">
        <f>(ROUND((F108/100*'Member Info'!$W$2), 2))</f>
        <v>0</v>
      </c>
      <c r="S108" s="218" t="e">
        <f t="shared" si="24"/>
        <v>#VALUE!</v>
      </c>
      <c r="T108" s="218" t="str">
        <f t="shared" si="25"/>
        <v/>
      </c>
      <c r="U108" s="227" t="str">
        <f t="shared" si="26"/>
        <v/>
      </c>
      <c r="V108" s="228" t="str">
        <f t="shared" si="27"/>
        <v/>
      </c>
      <c r="W108" s="228" t="str">
        <f t="shared" si="28"/>
        <v/>
      </c>
      <c r="X108" s="222">
        <f t="shared" si="29"/>
        <v>0</v>
      </c>
      <c r="Y108" s="110">
        <f t="shared" si="30"/>
        <v>0</v>
      </c>
      <c r="Z108" s="235" t="str">
        <f t="shared" si="31"/>
        <v/>
      </c>
      <c r="AA108" s="240" t="b">
        <f t="shared" si="32"/>
        <v>0</v>
      </c>
      <c r="AB108" s="235">
        <f t="shared" si="33"/>
        <v>0</v>
      </c>
      <c r="AC108" s="235">
        <f>IF('Member Info'!N105="",1,"")</f>
        <v>1</v>
      </c>
      <c r="AD108" s="243" t="e">
        <f t="shared" si="34"/>
        <v>#VALUE!</v>
      </c>
      <c r="AE108" s="130" t="str">
        <f t="shared" si="21"/>
        <v/>
      </c>
      <c r="AF108" s="124">
        <f t="shared" si="35"/>
        <v>1</v>
      </c>
      <c r="AG108" s="124" t="str">
        <f>IF('Member Info'!N105&lt;&gt;"",IF(AND('Member Info'!N105&lt;=$U$1,'Member Info'!N105&gt;=$T$1),1,0),"")</f>
        <v/>
      </c>
      <c r="AI108" s="124" t="b">
        <f t="shared" si="36"/>
        <v>0</v>
      </c>
      <c r="AJ108" s="124">
        <f t="shared" si="37"/>
        <v>0</v>
      </c>
      <c r="AL108" s="124">
        <f t="shared" si="38"/>
        <v>0</v>
      </c>
      <c r="AM108" s="124">
        <f>IF('Member Info'!F105&gt;$T$1,1,0)</f>
        <v>0</v>
      </c>
      <c r="AN108" s="124" t="b">
        <f>IF(ISERROR(T108),ERROR.TYPE(#REF!)=ERROR.TYPE(T108),FALSE)</f>
        <v>0</v>
      </c>
      <c r="AO108" s="124" t="b">
        <f>IF(ISERROR(U108),ERROR.TYPE(#REF!)=ERROR.TYPE(U108),FALSE)</f>
        <v>0</v>
      </c>
      <c r="AP108" s="124">
        <f>IF('Member Info'!F105&gt;'GP1 April 25'!$U$1,1,0)</f>
        <v>0</v>
      </c>
      <c r="AQ108" s="124">
        <f t="shared" si="39"/>
        <v>0</v>
      </c>
      <c r="AR108" s="124">
        <f t="shared" si="40"/>
        <v>0</v>
      </c>
      <c r="AS108" s="124">
        <f t="shared" si="41"/>
        <v>1</v>
      </c>
    </row>
    <row r="109" spans="1:45" x14ac:dyDescent="0.25">
      <c r="A109" s="4">
        <v>78</v>
      </c>
      <c r="B109" s="164">
        <f>'Member Info'!D106</f>
        <v>0</v>
      </c>
      <c r="C109" s="164">
        <f>'Member Info'!E106</f>
        <v>0</v>
      </c>
      <c r="D109" s="164" t="str">
        <f>'Member Info'!G106</f>
        <v/>
      </c>
      <c r="E109" s="165">
        <f>'Member Info'!B106</f>
        <v>0</v>
      </c>
      <c r="F109" s="242"/>
      <c r="G109" s="166" t="str">
        <f>IF(E109=0,"",('Member Info'!K106+'Member Info'!L106))</f>
        <v/>
      </c>
      <c r="H109" s="419"/>
      <c r="I109" s="419"/>
      <c r="J109" s="26"/>
      <c r="K109" s="26"/>
      <c r="L109" s="384" t="str">
        <f>IF(E109=0,"",IF('Member Info'!F106&gt;$U$1,CONCATENATE("Joined with practice on ", TEXT('Member Info'!F106, "DD/MM/YYYY")),IF('Member Info'!N106&lt;&gt;"",IF('Member Info'!N106&lt;$T$1,CONCATENATE("Left Scheme on ", TEXT('Member Info'!N106, "DD/MM/YYYY")),IF(OR(G109="",G109=0),"Error Detected, No rate entered",IF(E109=0,"",IF(F109="","Error Detected, No Pensionable pay",IF(AS109=1,"No Part Time Status Entered",IF(AR109=1,"No Part Time Hours Entered",IF(ISERROR(AD109)," Unknown Values entered.",IF(V109+W109&lt;1,"Acceptable",IF(T109+U109=200, "No Contributions Entered", IF(M109="","Error Detected, Choose reason&gt;",IF(Z109="1",IF(V109=1,"Please Enter Deemed Pensionable Pay","Add Any Relevant Details Above"),"Please Give Details Above"))))))))))),IF(OR(G109="",G109=0),"Error Detected, No rate entered",IF(E109=0,"",IF(F109="","Error Detected, No Pensionable pay",IF(AS109=1,"No Part Time Status Entered",IF(AR109=1,"No Part Time Hours Entered",IF(ISERROR(AD109)," Unknown Values entered.",IF(V109+W109&lt;1,"Acceptable",IF(T109+U109=200, "No Contributions Entered", IF(M109="","Error Detected, Choose reason&gt;",IF(Z109="1",IF(V109=1,"Please Enter Deemed Pensionable Pay","Add relevant Details Above"),"Please give details Above")))))))))))))</f>
        <v/>
      </c>
      <c r="M109" s="260"/>
      <c r="N109" s="91"/>
      <c r="O109" s="91" t="str">
        <f t="shared" si="22"/>
        <v/>
      </c>
      <c r="P109" s="94">
        <f t="shared" si="23"/>
        <v>0</v>
      </c>
      <c r="Q109" s="94">
        <f t="shared" si="23"/>
        <v>0</v>
      </c>
      <c r="R109" s="218">
        <f>(ROUND((F109/100*'Member Info'!$W$2), 2))</f>
        <v>0</v>
      </c>
      <c r="S109" s="218" t="e">
        <f t="shared" si="24"/>
        <v>#VALUE!</v>
      </c>
      <c r="T109" s="218" t="str">
        <f t="shared" si="25"/>
        <v/>
      </c>
      <c r="U109" s="227" t="str">
        <f t="shared" si="26"/>
        <v/>
      </c>
      <c r="V109" s="228" t="str">
        <f t="shared" si="27"/>
        <v/>
      </c>
      <c r="W109" s="228" t="str">
        <f t="shared" si="28"/>
        <v/>
      </c>
      <c r="X109" s="222">
        <f t="shared" si="29"/>
        <v>0</v>
      </c>
      <c r="Y109" s="110">
        <f t="shared" si="30"/>
        <v>0</v>
      </c>
      <c r="Z109" s="235" t="str">
        <f t="shared" si="31"/>
        <v/>
      </c>
      <c r="AA109" s="240" t="b">
        <f t="shared" si="32"/>
        <v>0</v>
      </c>
      <c r="AB109" s="235">
        <f t="shared" si="33"/>
        <v>0</v>
      </c>
      <c r="AC109" s="235">
        <f>IF('Member Info'!N106="",1,"")</f>
        <v>1</v>
      </c>
      <c r="AD109" s="243" t="e">
        <f t="shared" si="34"/>
        <v>#VALUE!</v>
      </c>
      <c r="AE109" s="130" t="str">
        <f t="shared" si="21"/>
        <v/>
      </c>
      <c r="AF109" s="124">
        <f t="shared" si="35"/>
        <v>1</v>
      </c>
      <c r="AG109" s="124" t="str">
        <f>IF('Member Info'!N106&lt;&gt;"",IF(AND('Member Info'!N106&lt;=$U$1,'Member Info'!N106&gt;=$T$1),1,0),"")</f>
        <v/>
      </c>
      <c r="AI109" s="124" t="b">
        <f t="shared" si="36"/>
        <v>0</v>
      </c>
      <c r="AJ109" s="124">
        <f t="shared" si="37"/>
        <v>0</v>
      </c>
      <c r="AL109" s="124">
        <f t="shared" si="38"/>
        <v>0</v>
      </c>
      <c r="AM109" s="124">
        <f>IF('Member Info'!F106&gt;$T$1,1,0)</f>
        <v>0</v>
      </c>
      <c r="AN109" s="124" t="b">
        <f>IF(ISERROR(T109),ERROR.TYPE(#REF!)=ERROR.TYPE(T109),FALSE)</f>
        <v>0</v>
      </c>
      <c r="AO109" s="124" t="b">
        <f>IF(ISERROR(U109),ERROR.TYPE(#REF!)=ERROR.TYPE(U109),FALSE)</f>
        <v>0</v>
      </c>
      <c r="AP109" s="124">
        <f>IF('Member Info'!F106&gt;'GP1 April 25'!$U$1,1,0)</f>
        <v>0</v>
      </c>
      <c r="AQ109" s="124">
        <f t="shared" si="39"/>
        <v>0</v>
      </c>
      <c r="AR109" s="124">
        <f t="shared" si="40"/>
        <v>0</v>
      </c>
      <c r="AS109" s="124">
        <f t="shared" si="41"/>
        <v>1</v>
      </c>
    </row>
    <row r="110" spans="1:45" x14ac:dyDescent="0.25">
      <c r="A110" s="4">
        <v>79</v>
      </c>
      <c r="B110" s="164">
        <f>'Member Info'!D107</f>
        <v>0</v>
      </c>
      <c r="C110" s="164">
        <f>'Member Info'!E107</f>
        <v>0</v>
      </c>
      <c r="D110" s="164" t="str">
        <f>'Member Info'!G107</f>
        <v/>
      </c>
      <c r="E110" s="165">
        <f>'Member Info'!B107</f>
        <v>0</v>
      </c>
      <c r="F110" s="242"/>
      <c r="G110" s="166" t="str">
        <f>IF(E110=0,"",('Member Info'!K107+'Member Info'!L107))</f>
        <v/>
      </c>
      <c r="H110" s="419"/>
      <c r="I110" s="419"/>
      <c r="J110" s="26"/>
      <c r="K110" s="26"/>
      <c r="L110" s="384" t="str">
        <f>IF(E110=0,"",IF('Member Info'!F107&gt;$U$1,CONCATENATE("Joined with practice on ", TEXT('Member Info'!F107, "DD/MM/YYYY")),IF('Member Info'!N107&lt;&gt;"",IF('Member Info'!N107&lt;$T$1,CONCATENATE("Left Scheme on ", TEXT('Member Info'!N107, "DD/MM/YYYY")),IF(OR(G110="",G110=0),"Error Detected, No rate entered",IF(E110=0,"",IF(F110="","Error Detected, No Pensionable pay",IF(AS110=1,"No Part Time Status Entered",IF(AR110=1,"No Part Time Hours Entered",IF(ISERROR(AD110)," Unknown Values entered.",IF(V110+W110&lt;1,"Acceptable",IF(T110+U110=200, "No Contributions Entered", IF(M110="","Error Detected, Choose reason&gt;",IF(Z110="1",IF(V110=1,"Please Enter Deemed Pensionable Pay","Add Any Relevant Details Above"),"Please Give Details Above"))))))))))),IF(OR(G110="",G110=0),"Error Detected, No rate entered",IF(E110=0,"",IF(F110="","Error Detected, No Pensionable pay",IF(AS110=1,"No Part Time Status Entered",IF(AR110=1,"No Part Time Hours Entered",IF(ISERROR(AD110)," Unknown Values entered.",IF(V110+W110&lt;1,"Acceptable",IF(T110+U110=200, "No Contributions Entered", IF(M110="","Error Detected, Choose reason&gt;",IF(Z110="1",IF(V110=1,"Please Enter Deemed Pensionable Pay","Add relevant Details Above"),"Please give details Above")))))))))))))</f>
        <v/>
      </c>
      <c r="M110" s="260"/>
      <c r="N110" s="91"/>
      <c r="O110" s="91" t="str">
        <f t="shared" si="22"/>
        <v/>
      </c>
      <c r="P110" s="94">
        <f t="shared" si="23"/>
        <v>0</v>
      </c>
      <c r="Q110" s="94">
        <f t="shared" si="23"/>
        <v>0</v>
      </c>
      <c r="R110" s="218">
        <f>(ROUND((F110/100*'Member Info'!$W$2), 2))</f>
        <v>0</v>
      </c>
      <c r="S110" s="218" t="e">
        <f t="shared" si="24"/>
        <v>#VALUE!</v>
      </c>
      <c r="T110" s="218" t="str">
        <f t="shared" si="25"/>
        <v/>
      </c>
      <c r="U110" s="227" t="str">
        <f t="shared" si="26"/>
        <v/>
      </c>
      <c r="V110" s="228" t="str">
        <f t="shared" si="27"/>
        <v/>
      </c>
      <c r="W110" s="228" t="str">
        <f t="shared" si="28"/>
        <v/>
      </c>
      <c r="X110" s="222">
        <f t="shared" si="29"/>
        <v>0</v>
      </c>
      <c r="Y110" s="110">
        <f t="shared" si="30"/>
        <v>0</v>
      </c>
      <c r="Z110" s="235" t="str">
        <f t="shared" si="31"/>
        <v/>
      </c>
      <c r="AA110" s="240" t="b">
        <f t="shared" si="32"/>
        <v>0</v>
      </c>
      <c r="AB110" s="235">
        <f t="shared" si="33"/>
        <v>0</v>
      </c>
      <c r="AC110" s="235">
        <f>IF('Member Info'!N107="",1,"")</f>
        <v>1</v>
      </c>
      <c r="AD110" s="243" t="e">
        <f t="shared" si="34"/>
        <v>#VALUE!</v>
      </c>
      <c r="AE110" s="130" t="str">
        <f t="shared" si="21"/>
        <v/>
      </c>
      <c r="AF110" s="124">
        <f t="shared" si="35"/>
        <v>1</v>
      </c>
      <c r="AG110" s="124" t="str">
        <f>IF('Member Info'!N107&lt;&gt;"",IF(AND('Member Info'!N107&lt;=$U$1,'Member Info'!N107&gt;=$T$1),1,0),"")</f>
        <v/>
      </c>
      <c r="AI110" s="124" t="b">
        <f t="shared" si="36"/>
        <v>0</v>
      </c>
      <c r="AJ110" s="124">
        <f t="shared" si="37"/>
        <v>0</v>
      </c>
      <c r="AL110" s="124">
        <f t="shared" si="38"/>
        <v>0</v>
      </c>
      <c r="AM110" s="124">
        <f>IF('Member Info'!F107&gt;$T$1,1,0)</f>
        <v>0</v>
      </c>
      <c r="AN110" s="124" t="b">
        <f>IF(ISERROR(T110),ERROR.TYPE(#REF!)=ERROR.TYPE(T110),FALSE)</f>
        <v>0</v>
      </c>
      <c r="AO110" s="124" t="b">
        <f>IF(ISERROR(U110),ERROR.TYPE(#REF!)=ERROR.TYPE(U110),FALSE)</f>
        <v>0</v>
      </c>
      <c r="AP110" s="124">
        <f>IF('Member Info'!F107&gt;'GP1 April 25'!$U$1,1,0)</f>
        <v>0</v>
      </c>
      <c r="AQ110" s="124">
        <f t="shared" si="39"/>
        <v>0</v>
      </c>
      <c r="AR110" s="124">
        <f t="shared" si="40"/>
        <v>0</v>
      </c>
      <c r="AS110" s="124">
        <f t="shared" si="41"/>
        <v>1</v>
      </c>
    </row>
    <row r="111" spans="1:45" x14ac:dyDescent="0.25">
      <c r="A111" s="4">
        <v>80</v>
      </c>
      <c r="B111" s="164">
        <f>'Member Info'!D108</f>
        <v>0</v>
      </c>
      <c r="C111" s="164">
        <f>'Member Info'!E108</f>
        <v>0</v>
      </c>
      <c r="D111" s="164" t="str">
        <f>'Member Info'!G108</f>
        <v/>
      </c>
      <c r="E111" s="165">
        <f>'Member Info'!B108</f>
        <v>0</v>
      </c>
      <c r="F111" s="242"/>
      <c r="G111" s="166" t="str">
        <f>IF(E111=0,"",('Member Info'!K108+'Member Info'!L108))</f>
        <v/>
      </c>
      <c r="H111" s="419"/>
      <c r="I111" s="419"/>
      <c r="J111" s="26"/>
      <c r="K111" s="26"/>
      <c r="L111" s="384" t="str">
        <f>IF(E111=0,"",IF('Member Info'!F108&gt;$U$1,CONCATENATE("Joined with practice on ", TEXT('Member Info'!F108, "DD/MM/YYYY")),IF('Member Info'!N108&lt;&gt;"",IF('Member Info'!N108&lt;$T$1,CONCATENATE("Left Scheme on ", TEXT('Member Info'!N108, "DD/MM/YYYY")),IF(OR(G111="",G111=0),"Error Detected, No rate entered",IF(E111=0,"",IF(F111="","Error Detected, No Pensionable pay",IF(AS111=1,"No Part Time Status Entered",IF(AR111=1,"No Part Time Hours Entered",IF(ISERROR(AD111)," Unknown Values entered.",IF(V111+W111&lt;1,"Acceptable",IF(T111+U111=200, "No Contributions Entered", IF(M111="","Error Detected, Choose reason&gt;",IF(Z111="1",IF(V111=1,"Please Enter Deemed Pensionable Pay","Add Any Relevant Details Above"),"Please Give Details Above"))))))))))),IF(OR(G111="",G111=0),"Error Detected, No rate entered",IF(E111=0,"",IF(F111="","Error Detected, No Pensionable pay",IF(AS111=1,"No Part Time Status Entered",IF(AR111=1,"No Part Time Hours Entered",IF(ISERROR(AD111)," Unknown Values entered.",IF(V111+W111&lt;1,"Acceptable",IF(T111+U111=200, "No Contributions Entered", IF(M111="","Error Detected, Choose reason&gt;",IF(Z111="1",IF(V111=1,"Please Enter Deemed Pensionable Pay","Add relevant Details Above"),"Please give details Above")))))))))))))</f>
        <v/>
      </c>
      <c r="M111" s="260"/>
      <c r="N111" s="91"/>
      <c r="O111" s="91" t="str">
        <f t="shared" si="22"/>
        <v/>
      </c>
      <c r="P111" s="94">
        <f t="shared" si="23"/>
        <v>0</v>
      </c>
      <c r="Q111" s="94">
        <f t="shared" si="23"/>
        <v>0</v>
      </c>
      <c r="R111" s="218">
        <f>(ROUND((F111/100*'Member Info'!$W$2), 2))</f>
        <v>0</v>
      </c>
      <c r="S111" s="218" t="e">
        <f t="shared" si="24"/>
        <v>#VALUE!</v>
      </c>
      <c r="T111" s="218" t="str">
        <f t="shared" si="25"/>
        <v/>
      </c>
      <c r="U111" s="227" t="str">
        <f t="shared" si="26"/>
        <v/>
      </c>
      <c r="V111" s="228" t="str">
        <f t="shared" si="27"/>
        <v/>
      </c>
      <c r="W111" s="228" t="str">
        <f t="shared" si="28"/>
        <v/>
      </c>
      <c r="X111" s="222">
        <f t="shared" si="29"/>
        <v>0</v>
      </c>
      <c r="Y111" s="110">
        <f t="shared" si="30"/>
        <v>0</v>
      </c>
      <c r="Z111" s="235" t="str">
        <f t="shared" si="31"/>
        <v/>
      </c>
      <c r="AA111" s="240" t="b">
        <f t="shared" si="32"/>
        <v>0</v>
      </c>
      <c r="AB111" s="235">
        <f t="shared" si="33"/>
        <v>0</v>
      </c>
      <c r="AC111" s="235">
        <f>IF('Member Info'!N108="",1,"")</f>
        <v>1</v>
      </c>
      <c r="AD111" s="243" t="e">
        <f t="shared" si="34"/>
        <v>#VALUE!</v>
      </c>
      <c r="AE111" s="130" t="str">
        <f t="shared" si="21"/>
        <v/>
      </c>
      <c r="AF111" s="124">
        <f t="shared" si="35"/>
        <v>1</v>
      </c>
      <c r="AG111" s="124" t="str">
        <f>IF('Member Info'!N108&lt;&gt;"",IF(AND('Member Info'!N108&lt;=$U$1,'Member Info'!N108&gt;=$T$1),1,0),"")</f>
        <v/>
      </c>
      <c r="AI111" s="124" t="b">
        <f t="shared" si="36"/>
        <v>0</v>
      </c>
      <c r="AJ111" s="124">
        <f t="shared" si="37"/>
        <v>0</v>
      </c>
      <c r="AL111" s="124">
        <f t="shared" si="38"/>
        <v>0</v>
      </c>
      <c r="AM111" s="124">
        <f>IF('Member Info'!F108&gt;$T$1,1,0)</f>
        <v>0</v>
      </c>
      <c r="AN111" s="124" t="b">
        <f>IF(ISERROR(T111),ERROR.TYPE(#REF!)=ERROR.TYPE(T111),FALSE)</f>
        <v>0</v>
      </c>
      <c r="AO111" s="124" t="b">
        <f>IF(ISERROR(U111),ERROR.TYPE(#REF!)=ERROR.TYPE(U111),FALSE)</f>
        <v>0</v>
      </c>
      <c r="AP111" s="124">
        <f>IF('Member Info'!F108&gt;'GP1 April 25'!$U$1,1,0)</f>
        <v>0</v>
      </c>
      <c r="AQ111" s="124">
        <f t="shared" si="39"/>
        <v>0</v>
      </c>
      <c r="AR111" s="124">
        <f t="shared" si="40"/>
        <v>0</v>
      </c>
      <c r="AS111" s="124">
        <f t="shared" si="41"/>
        <v>1</v>
      </c>
    </row>
    <row r="112" spans="1:45" x14ac:dyDescent="0.25">
      <c r="A112" s="4">
        <v>81</v>
      </c>
      <c r="B112" s="164">
        <f>'Member Info'!D109</f>
        <v>0</v>
      </c>
      <c r="C112" s="164">
        <f>'Member Info'!E109</f>
        <v>0</v>
      </c>
      <c r="D112" s="164" t="str">
        <f>'Member Info'!G109</f>
        <v/>
      </c>
      <c r="E112" s="165">
        <f>'Member Info'!B109</f>
        <v>0</v>
      </c>
      <c r="F112" s="242"/>
      <c r="G112" s="166" t="str">
        <f>IF(E112=0,"",('Member Info'!K109+'Member Info'!L109))</f>
        <v/>
      </c>
      <c r="H112" s="419"/>
      <c r="I112" s="419"/>
      <c r="J112" s="26"/>
      <c r="K112" s="26"/>
      <c r="L112" s="384" t="str">
        <f>IF(E112=0,"",IF('Member Info'!F109&gt;$U$1,CONCATENATE("Joined with practice on ", TEXT('Member Info'!F109, "DD/MM/YYYY")),IF('Member Info'!N109&lt;&gt;"",IF('Member Info'!N109&lt;$T$1,CONCATENATE("Left Scheme on ", TEXT('Member Info'!N109, "DD/MM/YYYY")),IF(OR(G112="",G112=0),"Error Detected, No rate entered",IF(E112=0,"",IF(F112="","Error Detected, No Pensionable pay",IF(AS112=1,"No Part Time Status Entered",IF(AR112=1,"No Part Time Hours Entered",IF(ISERROR(AD112)," Unknown Values entered.",IF(V112+W112&lt;1,"Acceptable",IF(T112+U112=200, "No Contributions Entered", IF(M112="","Error Detected, Choose reason&gt;",IF(Z112="1",IF(V112=1,"Please Enter Deemed Pensionable Pay","Add Any Relevant Details Above"),"Please Give Details Above"))))))))))),IF(OR(G112="",G112=0),"Error Detected, No rate entered",IF(E112=0,"",IF(F112="","Error Detected, No Pensionable pay",IF(AS112=1,"No Part Time Status Entered",IF(AR112=1,"No Part Time Hours Entered",IF(ISERROR(AD112)," Unknown Values entered.",IF(V112+W112&lt;1,"Acceptable",IF(T112+U112=200, "No Contributions Entered", IF(M112="","Error Detected, Choose reason&gt;",IF(Z112="1",IF(V112=1,"Please Enter Deemed Pensionable Pay","Add relevant Details Above"),"Please give details Above")))))))))))))</f>
        <v/>
      </c>
      <c r="M112" s="260"/>
      <c r="N112" s="91"/>
      <c r="O112" s="91" t="str">
        <f t="shared" si="22"/>
        <v/>
      </c>
      <c r="P112" s="94">
        <f t="shared" si="23"/>
        <v>0</v>
      </c>
      <c r="Q112" s="94">
        <f t="shared" si="23"/>
        <v>0</v>
      </c>
      <c r="R112" s="218">
        <f>(ROUND((F112/100*'Member Info'!$W$2), 2))</f>
        <v>0</v>
      </c>
      <c r="S112" s="218" t="e">
        <f t="shared" si="24"/>
        <v>#VALUE!</v>
      </c>
      <c r="T112" s="218" t="str">
        <f t="shared" si="25"/>
        <v/>
      </c>
      <c r="U112" s="227" t="str">
        <f t="shared" si="26"/>
        <v/>
      </c>
      <c r="V112" s="228" t="str">
        <f t="shared" si="27"/>
        <v/>
      </c>
      <c r="W112" s="228" t="str">
        <f t="shared" si="28"/>
        <v/>
      </c>
      <c r="X112" s="222">
        <f t="shared" si="29"/>
        <v>0</v>
      </c>
      <c r="Y112" s="110">
        <f t="shared" si="30"/>
        <v>0</v>
      </c>
      <c r="Z112" s="235" t="str">
        <f t="shared" si="31"/>
        <v/>
      </c>
      <c r="AA112" s="240" t="b">
        <f t="shared" si="32"/>
        <v>0</v>
      </c>
      <c r="AB112" s="235">
        <f t="shared" si="33"/>
        <v>0</v>
      </c>
      <c r="AC112" s="235">
        <f>IF('Member Info'!N109="",1,"")</f>
        <v>1</v>
      </c>
      <c r="AD112" s="243" t="e">
        <f t="shared" si="34"/>
        <v>#VALUE!</v>
      </c>
      <c r="AE112" s="130" t="str">
        <f t="shared" si="21"/>
        <v/>
      </c>
      <c r="AF112" s="124">
        <f t="shared" si="35"/>
        <v>1</v>
      </c>
      <c r="AG112" s="124" t="str">
        <f>IF('Member Info'!N109&lt;&gt;"",IF(AND('Member Info'!N109&lt;=$U$1,'Member Info'!N109&gt;=$T$1),1,0),"")</f>
        <v/>
      </c>
      <c r="AI112" s="124" t="b">
        <f t="shared" si="36"/>
        <v>0</v>
      </c>
      <c r="AJ112" s="124">
        <f t="shared" si="37"/>
        <v>0</v>
      </c>
      <c r="AL112" s="124">
        <f t="shared" si="38"/>
        <v>0</v>
      </c>
      <c r="AM112" s="124">
        <f>IF('Member Info'!F109&gt;$T$1,1,0)</f>
        <v>0</v>
      </c>
      <c r="AN112" s="124" t="b">
        <f>IF(ISERROR(T112),ERROR.TYPE(#REF!)=ERROR.TYPE(T112),FALSE)</f>
        <v>0</v>
      </c>
      <c r="AO112" s="124" t="b">
        <f>IF(ISERROR(U112),ERROR.TYPE(#REF!)=ERROR.TYPE(U112),FALSE)</f>
        <v>0</v>
      </c>
      <c r="AP112" s="124">
        <f>IF('Member Info'!F109&gt;'GP1 April 25'!$U$1,1,0)</f>
        <v>0</v>
      </c>
      <c r="AQ112" s="124">
        <f t="shared" si="39"/>
        <v>0</v>
      </c>
      <c r="AR112" s="124">
        <f t="shared" si="40"/>
        <v>0</v>
      </c>
      <c r="AS112" s="124">
        <f t="shared" si="41"/>
        <v>1</v>
      </c>
    </row>
    <row r="113" spans="1:45" x14ac:dyDescent="0.25">
      <c r="A113" s="4">
        <v>82</v>
      </c>
      <c r="B113" s="164">
        <f>'Member Info'!D110</f>
        <v>0</v>
      </c>
      <c r="C113" s="164">
        <f>'Member Info'!E110</f>
        <v>0</v>
      </c>
      <c r="D113" s="164" t="str">
        <f>'Member Info'!G110</f>
        <v/>
      </c>
      <c r="E113" s="165">
        <f>'Member Info'!B110</f>
        <v>0</v>
      </c>
      <c r="F113" s="242"/>
      <c r="G113" s="166" t="str">
        <f>IF(E113=0,"",('Member Info'!K110+'Member Info'!L110))</f>
        <v/>
      </c>
      <c r="H113" s="419"/>
      <c r="I113" s="419"/>
      <c r="J113" s="26"/>
      <c r="K113" s="26"/>
      <c r="L113" s="384" t="str">
        <f>IF(E113=0,"",IF('Member Info'!F110&gt;$U$1,CONCATENATE("Joined with practice on ", TEXT('Member Info'!F110, "DD/MM/YYYY")),IF('Member Info'!N110&lt;&gt;"",IF('Member Info'!N110&lt;$T$1,CONCATENATE("Left Scheme on ", TEXT('Member Info'!N110, "DD/MM/YYYY")),IF(OR(G113="",G113=0),"Error Detected, No rate entered",IF(E113=0,"",IF(F113="","Error Detected, No Pensionable pay",IF(AS113=1,"No Part Time Status Entered",IF(AR113=1,"No Part Time Hours Entered",IF(ISERROR(AD113)," Unknown Values entered.",IF(V113+W113&lt;1,"Acceptable",IF(T113+U113=200, "No Contributions Entered", IF(M113="","Error Detected, Choose reason&gt;",IF(Z113="1",IF(V113=1,"Please Enter Deemed Pensionable Pay","Add Any Relevant Details Above"),"Please Give Details Above"))))))))))),IF(OR(G113="",G113=0),"Error Detected, No rate entered",IF(E113=0,"",IF(F113="","Error Detected, No Pensionable pay",IF(AS113=1,"No Part Time Status Entered",IF(AR113=1,"No Part Time Hours Entered",IF(ISERROR(AD113)," Unknown Values entered.",IF(V113+W113&lt;1,"Acceptable",IF(T113+U113=200, "No Contributions Entered", IF(M113="","Error Detected, Choose reason&gt;",IF(Z113="1",IF(V113=1,"Please Enter Deemed Pensionable Pay","Add relevant Details Above"),"Please give details Above")))))))))))))</f>
        <v/>
      </c>
      <c r="M113" s="260"/>
      <c r="N113" s="91"/>
      <c r="O113" s="91" t="str">
        <f t="shared" si="22"/>
        <v/>
      </c>
      <c r="P113" s="94">
        <f t="shared" si="23"/>
        <v>0</v>
      </c>
      <c r="Q113" s="94">
        <f t="shared" si="23"/>
        <v>0</v>
      </c>
      <c r="R113" s="218">
        <f>(ROUND((F113/100*'Member Info'!$W$2), 2))</f>
        <v>0</v>
      </c>
      <c r="S113" s="218" t="e">
        <f t="shared" si="24"/>
        <v>#VALUE!</v>
      </c>
      <c r="T113" s="218" t="str">
        <f t="shared" si="25"/>
        <v/>
      </c>
      <c r="U113" s="227" t="str">
        <f t="shared" si="26"/>
        <v/>
      </c>
      <c r="V113" s="228" t="str">
        <f t="shared" si="27"/>
        <v/>
      </c>
      <c r="W113" s="228" t="str">
        <f t="shared" si="28"/>
        <v/>
      </c>
      <c r="X113" s="222">
        <f t="shared" si="29"/>
        <v>0</v>
      </c>
      <c r="Y113" s="110">
        <f t="shared" si="30"/>
        <v>0</v>
      </c>
      <c r="Z113" s="235" t="str">
        <f t="shared" si="31"/>
        <v/>
      </c>
      <c r="AA113" s="240" t="b">
        <f t="shared" si="32"/>
        <v>0</v>
      </c>
      <c r="AB113" s="235">
        <f t="shared" si="33"/>
        <v>0</v>
      </c>
      <c r="AC113" s="235">
        <f>IF('Member Info'!N110="",1,"")</f>
        <v>1</v>
      </c>
      <c r="AD113" s="243" t="e">
        <f t="shared" si="34"/>
        <v>#VALUE!</v>
      </c>
      <c r="AE113" s="130" t="str">
        <f t="shared" si="21"/>
        <v/>
      </c>
      <c r="AF113" s="124">
        <f t="shared" si="35"/>
        <v>1</v>
      </c>
      <c r="AG113" s="124" t="str">
        <f>IF('Member Info'!N110&lt;&gt;"",IF(AND('Member Info'!N110&lt;=$U$1,'Member Info'!N110&gt;=$T$1),1,0),"")</f>
        <v/>
      </c>
      <c r="AI113" s="124" t="b">
        <f t="shared" si="36"/>
        <v>0</v>
      </c>
      <c r="AJ113" s="124">
        <f t="shared" si="37"/>
        <v>0</v>
      </c>
      <c r="AL113" s="124">
        <f t="shared" si="38"/>
        <v>0</v>
      </c>
      <c r="AM113" s="124">
        <f>IF('Member Info'!F110&gt;$T$1,1,0)</f>
        <v>0</v>
      </c>
      <c r="AN113" s="124" t="b">
        <f>IF(ISERROR(T113),ERROR.TYPE(#REF!)=ERROR.TYPE(T113),FALSE)</f>
        <v>0</v>
      </c>
      <c r="AO113" s="124" t="b">
        <f>IF(ISERROR(U113),ERROR.TYPE(#REF!)=ERROR.TYPE(U113),FALSE)</f>
        <v>0</v>
      </c>
      <c r="AP113" s="124">
        <f>IF('Member Info'!F110&gt;'GP1 April 25'!$U$1,1,0)</f>
        <v>0</v>
      </c>
      <c r="AQ113" s="124">
        <f t="shared" si="39"/>
        <v>0</v>
      </c>
      <c r="AR113" s="124">
        <f t="shared" si="40"/>
        <v>0</v>
      </c>
      <c r="AS113" s="124">
        <f t="shared" si="41"/>
        <v>1</v>
      </c>
    </row>
    <row r="114" spans="1:45" x14ac:dyDescent="0.25">
      <c r="A114" s="4">
        <v>83</v>
      </c>
      <c r="B114" s="164">
        <f>'Member Info'!D111</f>
        <v>0</v>
      </c>
      <c r="C114" s="164">
        <f>'Member Info'!E111</f>
        <v>0</v>
      </c>
      <c r="D114" s="164" t="str">
        <f>'Member Info'!G111</f>
        <v/>
      </c>
      <c r="E114" s="165">
        <f>'Member Info'!B111</f>
        <v>0</v>
      </c>
      <c r="F114" s="242"/>
      <c r="G114" s="166" t="str">
        <f>IF(E114=0,"",('Member Info'!K111+'Member Info'!L111))</f>
        <v/>
      </c>
      <c r="H114" s="419"/>
      <c r="I114" s="419"/>
      <c r="J114" s="26"/>
      <c r="K114" s="26"/>
      <c r="L114" s="384" t="str">
        <f>IF(E114=0,"",IF('Member Info'!F111&gt;$U$1,CONCATENATE("Joined with practice on ", TEXT('Member Info'!F111, "DD/MM/YYYY")),IF('Member Info'!N111&lt;&gt;"",IF('Member Info'!N111&lt;$T$1,CONCATENATE("Left Scheme on ", TEXT('Member Info'!N111, "DD/MM/YYYY")),IF(OR(G114="",G114=0),"Error Detected, No rate entered",IF(E114=0,"",IF(F114="","Error Detected, No Pensionable pay",IF(AS114=1,"No Part Time Status Entered",IF(AR114=1,"No Part Time Hours Entered",IF(ISERROR(AD114)," Unknown Values entered.",IF(V114+W114&lt;1,"Acceptable",IF(T114+U114=200, "No Contributions Entered", IF(M114="","Error Detected, Choose reason&gt;",IF(Z114="1",IF(V114=1,"Please Enter Deemed Pensionable Pay","Add Any Relevant Details Above"),"Please Give Details Above"))))))))))),IF(OR(G114="",G114=0),"Error Detected, No rate entered",IF(E114=0,"",IF(F114="","Error Detected, No Pensionable pay",IF(AS114=1,"No Part Time Status Entered",IF(AR114=1,"No Part Time Hours Entered",IF(ISERROR(AD114)," Unknown Values entered.",IF(V114+W114&lt;1,"Acceptable",IF(T114+U114=200, "No Contributions Entered", IF(M114="","Error Detected, Choose reason&gt;",IF(Z114="1",IF(V114=1,"Please Enter Deemed Pensionable Pay","Add relevant Details Above"),"Please give details Above")))))))))))))</f>
        <v/>
      </c>
      <c r="M114" s="260"/>
      <c r="N114" s="91"/>
      <c r="O114" s="91" t="str">
        <f t="shared" si="22"/>
        <v/>
      </c>
      <c r="P114" s="94">
        <f t="shared" si="23"/>
        <v>0</v>
      </c>
      <c r="Q114" s="94">
        <f t="shared" si="23"/>
        <v>0</v>
      </c>
      <c r="R114" s="218">
        <f>(ROUND((F114/100*'Member Info'!$W$2), 2))</f>
        <v>0</v>
      </c>
      <c r="S114" s="218" t="e">
        <f t="shared" si="24"/>
        <v>#VALUE!</v>
      </c>
      <c r="T114" s="218" t="str">
        <f t="shared" si="25"/>
        <v/>
      </c>
      <c r="U114" s="227" t="str">
        <f t="shared" si="26"/>
        <v/>
      </c>
      <c r="V114" s="228" t="str">
        <f t="shared" si="27"/>
        <v/>
      </c>
      <c r="W114" s="228" t="str">
        <f t="shared" si="28"/>
        <v/>
      </c>
      <c r="X114" s="222">
        <f t="shared" si="29"/>
        <v>0</v>
      </c>
      <c r="Y114" s="110">
        <f t="shared" si="30"/>
        <v>0</v>
      </c>
      <c r="Z114" s="235" t="str">
        <f t="shared" si="31"/>
        <v/>
      </c>
      <c r="AA114" s="240" t="b">
        <f t="shared" si="32"/>
        <v>0</v>
      </c>
      <c r="AB114" s="235">
        <f t="shared" si="33"/>
        <v>0</v>
      </c>
      <c r="AC114" s="235">
        <f>IF('Member Info'!N111="",1,"")</f>
        <v>1</v>
      </c>
      <c r="AD114" s="243" t="e">
        <f t="shared" si="34"/>
        <v>#VALUE!</v>
      </c>
      <c r="AE114" s="130" t="str">
        <f t="shared" si="21"/>
        <v/>
      </c>
      <c r="AF114" s="124">
        <f t="shared" si="35"/>
        <v>1</v>
      </c>
      <c r="AG114" s="124" t="str">
        <f>IF('Member Info'!N111&lt;&gt;"",IF(AND('Member Info'!N111&lt;=$U$1,'Member Info'!N111&gt;=$T$1),1,0),"")</f>
        <v/>
      </c>
      <c r="AI114" s="124" t="b">
        <f t="shared" si="36"/>
        <v>0</v>
      </c>
      <c r="AJ114" s="124">
        <f t="shared" si="37"/>
        <v>0</v>
      </c>
      <c r="AL114" s="124">
        <f t="shared" si="38"/>
        <v>0</v>
      </c>
      <c r="AM114" s="124">
        <f>IF('Member Info'!F111&gt;$T$1,1,0)</f>
        <v>0</v>
      </c>
      <c r="AN114" s="124" t="b">
        <f>IF(ISERROR(T114),ERROR.TYPE(#REF!)=ERROR.TYPE(T114),FALSE)</f>
        <v>0</v>
      </c>
      <c r="AO114" s="124" t="b">
        <f>IF(ISERROR(U114),ERROR.TYPE(#REF!)=ERROR.TYPE(U114),FALSE)</f>
        <v>0</v>
      </c>
      <c r="AP114" s="124">
        <f>IF('Member Info'!F111&gt;'GP1 April 25'!$U$1,1,0)</f>
        <v>0</v>
      </c>
      <c r="AQ114" s="124">
        <f t="shared" si="39"/>
        <v>0</v>
      </c>
      <c r="AR114" s="124">
        <f t="shared" si="40"/>
        <v>0</v>
      </c>
      <c r="AS114" s="124">
        <f t="shared" si="41"/>
        <v>1</v>
      </c>
    </row>
    <row r="115" spans="1:45" x14ac:dyDescent="0.25">
      <c r="A115" s="4">
        <v>84</v>
      </c>
      <c r="B115" s="164">
        <f>'Member Info'!D112</f>
        <v>0</v>
      </c>
      <c r="C115" s="164">
        <f>'Member Info'!E112</f>
        <v>0</v>
      </c>
      <c r="D115" s="164" t="str">
        <f>'Member Info'!G112</f>
        <v/>
      </c>
      <c r="E115" s="165">
        <f>'Member Info'!B112</f>
        <v>0</v>
      </c>
      <c r="F115" s="242"/>
      <c r="G115" s="166" t="str">
        <f>IF(E115=0,"",('Member Info'!K112+'Member Info'!L112))</f>
        <v/>
      </c>
      <c r="H115" s="419"/>
      <c r="I115" s="419"/>
      <c r="J115" s="26"/>
      <c r="K115" s="26"/>
      <c r="L115" s="384" t="str">
        <f>IF(E115=0,"",IF('Member Info'!F112&gt;$U$1,CONCATENATE("Joined with practice on ", TEXT('Member Info'!F112, "DD/MM/YYYY")),IF('Member Info'!N112&lt;&gt;"",IF('Member Info'!N112&lt;$T$1,CONCATENATE("Left Scheme on ", TEXT('Member Info'!N112, "DD/MM/YYYY")),IF(OR(G115="",G115=0),"Error Detected, No rate entered",IF(E115=0,"",IF(F115="","Error Detected, No Pensionable pay",IF(AS115=1,"No Part Time Status Entered",IF(AR115=1,"No Part Time Hours Entered",IF(ISERROR(AD115)," Unknown Values entered.",IF(V115+W115&lt;1,"Acceptable",IF(T115+U115=200, "No Contributions Entered", IF(M115="","Error Detected, Choose reason&gt;",IF(Z115="1",IF(V115=1,"Please Enter Deemed Pensionable Pay","Add Any Relevant Details Above"),"Please Give Details Above"))))))))))),IF(OR(G115="",G115=0),"Error Detected, No rate entered",IF(E115=0,"",IF(F115="","Error Detected, No Pensionable pay",IF(AS115=1,"No Part Time Status Entered",IF(AR115=1,"No Part Time Hours Entered",IF(ISERROR(AD115)," Unknown Values entered.",IF(V115+W115&lt;1,"Acceptable",IF(T115+U115=200, "No Contributions Entered", IF(M115="","Error Detected, Choose reason&gt;",IF(Z115="1",IF(V115=1,"Please Enter Deemed Pensionable Pay","Add relevant Details Above"),"Please give details Above")))))))))))))</f>
        <v/>
      </c>
      <c r="M115" s="260"/>
      <c r="N115" s="91"/>
      <c r="O115" s="91" t="str">
        <f t="shared" si="22"/>
        <v/>
      </c>
      <c r="P115" s="94">
        <f t="shared" si="23"/>
        <v>0</v>
      </c>
      <c r="Q115" s="94">
        <f t="shared" si="23"/>
        <v>0</v>
      </c>
      <c r="R115" s="218">
        <f>(ROUND((F115/100*'Member Info'!$W$2), 2))</f>
        <v>0</v>
      </c>
      <c r="S115" s="218" t="e">
        <f t="shared" si="24"/>
        <v>#VALUE!</v>
      </c>
      <c r="T115" s="218" t="str">
        <f t="shared" si="25"/>
        <v/>
      </c>
      <c r="U115" s="227" t="str">
        <f t="shared" si="26"/>
        <v/>
      </c>
      <c r="V115" s="228" t="str">
        <f t="shared" si="27"/>
        <v/>
      </c>
      <c r="W115" s="228" t="str">
        <f t="shared" si="28"/>
        <v/>
      </c>
      <c r="X115" s="222">
        <f t="shared" si="29"/>
        <v>0</v>
      </c>
      <c r="Y115" s="110">
        <f t="shared" si="30"/>
        <v>0</v>
      </c>
      <c r="Z115" s="235" t="str">
        <f t="shared" si="31"/>
        <v/>
      </c>
      <c r="AA115" s="240" t="b">
        <f t="shared" si="32"/>
        <v>0</v>
      </c>
      <c r="AB115" s="235">
        <f t="shared" si="33"/>
        <v>0</v>
      </c>
      <c r="AC115" s="235">
        <f>IF('Member Info'!N112="",1,"")</f>
        <v>1</v>
      </c>
      <c r="AD115" s="243" t="e">
        <f t="shared" si="34"/>
        <v>#VALUE!</v>
      </c>
      <c r="AE115" s="130" t="str">
        <f t="shared" si="21"/>
        <v/>
      </c>
      <c r="AF115" s="124">
        <f t="shared" si="35"/>
        <v>1</v>
      </c>
      <c r="AG115" s="124" t="str">
        <f>IF('Member Info'!N112&lt;&gt;"",IF(AND('Member Info'!N112&lt;=$U$1,'Member Info'!N112&gt;=$T$1),1,0),"")</f>
        <v/>
      </c>
      <c r="AI115" s="124" t="b">
        <f t="shared" si="36"/>
        <v>0</v>
      </c>
      <c r="AJ115" s="124">
        <f t="shared" si="37"/>
        <v>0</v>
      </c>
      <c r="AL115" s="124">
        <f t="shared" si="38"/>
        <v>0</v>
      </c>
      <c r="AM115" s="124">
        <f>IF('Member Info'!F112&gt;$T$1,1,0)</f>
        <v>0</v>
      </c>
      <c r="AN115" s="124" t="b">
        <f>IF(ISERROR(T115),ERROR.TYPE(#REF!)=ERROR.TYPE(T115),FALSE)</f>
        <v>0</v>
      </c>
      <c r="AO115" s="124" t="b">
        <f>IF(ISERROR(U115),ERROR.TYPE(#REF!)=ERROR.TYPE(U115),FALSE)</f>
        <v>0</v>
      </c>
      <c r="AP115" s="124">
        <f>IF('Member Info'!F112&gt;'GP1 April 25'!$U$1,1,0)</f>
        <v>0</v>
      </c>
      <c r="AQ115" s="124">
        <f t="shared" si="39"/>
        <v>0</v>
      </c>
      <c r="AR115" s="124">
        <f t="shared" si="40"/>
        <v>0</v>
      </c>
      <c r="AS115" s="124">
        <f t="shared" si="41"/>
        <v>1</v>
      </c>
    </row>
    <row r="116" spans="1:45" x14ac:dyDescent="0.25">
      <c r="A116" s="4">
        <v>85</v>
      </c>
      <c r="B116" s="164">
        <f>'Member Info'!D113</f>
        <v>0</v>
      </c>
      <c r="C116" s="164">
        <f>'Member Info'!E113</f>
        <v>0</v>
      </c>
      <c r="D116" s="164" t="str">
        <f>'Member Info'!G113</f>
        <v/>
      </c>
      <c r="E116" s="165">
        <f>'Member Info'!B113</f>
        <v>0</v>
      </c>
      <c r="F116" s="242"/>
      <c r="G116" s="166" t="str">
        <f>IF(E116=0,"",('Member Info'!K113+'Member Info'!L113))</f>
        <v/>
      </c>
      <c r="H116" s="419"/>
      <c r="I116" s="419"/>
      <c r="J116" s="26"/>
      <c r="K116" s="26"/>
      <c r="L116" s="384" t="str">
        <f>IF(E116=0,"",IF('Member Info'!F113&gt;$U$1,CONCATENATE("Joined with practice on ", TEXT('Member Info'!F113, "DD/MM/YYYY")),IF('Member Info'!N113&lt;&gt;"",IF('Member Info'!N113&lt;$T$1,CONCATENATE("Left Scheme on ", TEXT('Member Info'!N113, "DD/MM/YYYY")),IF(OR(G116="",G116=0),"Error Detected, No rate entered",IF(E116=0,"",IF(F116="","Error Detected, No Pensionable pay",IF(AS116=1,"No Part Time Status Entered",IF(AR116=1,"No Part Time Hours Entered",IF(ISERROR(AD116)," Unknown Values entered.",IF(V116+W116&lt;1,"Acceptable",IF(T116+U116=200, "No Contributions Entered", IF(M116="","Error Detected, Choose reason&gt;",IF(Z116="1",IF(V116=1,"Please Enter Deemed Pensionable Pay","Add Any Relevant Details Above"),"Please Give Details Above"))))))))))),IF(OR(G116="",G116=0),"Error Detected, No rate entered",IF(E116=0,"",IF(F116="","Error Detected, No Pensionable pay",IF(AS116=1,"No Part Time Status Entered",IF(AR116=1,"No Part Time Hours Entered",IF(ISERROR(AD116)," Unknown Values entered.",IF(V116+W116&lt;1,"Acceptable",IF(T116+U116=200, "No Contributions Entered", IF(M116="","Error Detected, Choose reason&gt;",IF(Z116="1",IF(V116=1,"Please Enter Deemed Pensionable Pay","Add relevant Details Above"),"Please give details Above")))))))))))))</f>
        <v/>
      </c>
      <c r="M116" s="260"/>
      <c r="N116" s="91"/>
      <c r="O116" s="91" t="str">
        <f t="shared" si="22"/>
        <v/>
      </c>
      <c r="P116" s="94">
        <f t="shared" si="23"/>
        <v>0</v>
      </c>
      <c r="Q116" s="94">
        <f t="shared" si="23"/>
        <v>0</v>
      </c>
      <c r="R116" s="218">
        <f>(ROUND((F116/100*'Member Info'!$W$2), 2))</f>
        <v>0</v>
      </c>
      <c r="S116" s="218" t="e">
        <f t="shared" si="24"/>
        <v>#VALUE!</v>
      </c>
      <c r="T116" s="218" t="str">
        <f t="shared" si="25"/>
        <v/>
      </c>
      <c r="U116" s="227" t="str">
        <f t="shared" si="26"/>
        <v/>
      </c>
      <c r="V116" s="228" t="str">
        <f t="shared" si="27"/>
        <v/>
      </c>
      <c r="W116" s="228" t="str">
        <f t="shared" si="28"/>
        <v/>
      </c>
      <c r="X116" s="222">
        <f t="shared" si="29"/>
        <v>0</v>
      </c>
      <c r="Y116" s="110">
        <f t="shared" si="30"/>
        <v>0</v>
      </c>
      <c r="Z116" s="235" t="str">
        <f t="shared" si="31"/>
        <v/>
      </c>
      <c r="AA116" s="240" t="b">
        <f t="shared" si="32"/>
        <v>0</v>
      </c>
      <c r="AB116" s="235">
        <f t="shared" si="33"/>
        <v>0</v>
      </c>
      <c r="AC116" s="235">
        <f>IF('Member Info'!N113="",1,"")</f>
        <v>1</v>
      </c>
      <c r="AD116" s="243" t="e">
        <f t="shared" si="34"/>
        <v>#VALUE!</v>
      </c>
      <c r="AE116" s="130" t="str">
        <f t="shared" si="21"/>
        <v/>
      </c>
      <c r="AF116" s="124">
        <f t="shared" si="35"/>
        <v>1</v>
      </c>
      <c r="AG116" s="124" t="str">
        <f>IF('Member Info'!N113&lt;&gt;"",IF(AND('Member Info'!N113&lt;=$U$1,'Member Info'!N113&gt;=$T$1),1,0),"")</f>
        <v/>
      </c>
      <c r="AI116" s="124" t="b">
        <f t="shared" si="36"/>
        <v>0</v>
      </c>
      <c r="AJ116" s="124">
        <f t="shared" si="37"/>
        <v>0</v>
      </c>
      <c r="AL116" s="124">
        <f t="shared" si="38"/>
        <v>0</v>
      </c>
      <c r="AM116" s="124">
        <f>IF('Member Info'!F113&gt;$T$1,1,0)</f>
        <v>0</v>
      </c>
      <c r="AN116" s="124" t="b">
        <f>IF(ISERROR(T116),ERROR.TYPE(#REF!)=ERROR.TYPE(T116),FALSE)</f>
        <v>0</v>
      </c>
      <c r="AO116" s="124" t="b">
        <f>IF(ISERROR(U116),ERROR.TYPE(#REF!)=ERROR.TYPE(U116),FALSE)</f>
        <v>0</v>
      </c>
      <c r="AP116" s="124">
        <f>IF('Member Info'!F113&gt;'GP1 April 25'!$U$1,1,0)</f>
        <v>0</v>
      </c>
      <c r="AQ116" s="124">
        <f t="shared" si="39"/>
        <v>0</v>
      </c>
      <c r="AR116" s="124">
        <f t="shared" si="40"/>
        <v>0</v>
      </c>
      <c r="AS116" s="124">
        <f t="shared" si="41"/>
        <v>1</v>
      </c>
    </row>
    <row r="117" spans="1:45" x14ac:dyDescent="0.25">
      <c r="A117" s="4">
        <v>86</v>
      </c>
      <c r="B117" s="164">
        <f>'Member Info'!D114</f>
        <v>0</v>
      </c>
      <c r="C117" s="164">
        <f>'Member Info'!E114</f>
        <v>0</v>
      </c>
      <c r="D117" s="164" t="str">
        <f>'Member Info'!G114</f>
        <v/>
      </c>
      <c r="E117" s="165">
        <f>'Member Info'!B114</f>
        <v>0</v>
      </c>
      <c r="F117" s="242"/>
      <c r="G117" s="166" t="str">
        <f>IF(E117=0,"",('Member Info'!K114+'Member Info'!L114))</f>
        <v/>
      </c>
      <c r="H117" s="419"/>
      <c r="I117" s="419"/>
      <c r="J117" s="26"/>
      <c r="K117" s="26"/>
      <c r="L117" s="384" t="str">
        <f>IF(E117=0,"",IF('Member Info'!F114&gt;$U$1,CONCATENATE("Joined with practice on ", TEXT('Member Info'!F114, "DD/MM/YYYY")),IF('Member Info'!N114&lt;&gt;"",IF('Member Info'!N114&lt;$T$1,CONCATENATE("Left Scheme on ", TEXT('Member Info'!N114, "DD/MM/YYYY")),IF(OR(G117="",G117=0),"Error Detected, No rate entered",IF(E117=0,"",IF(F117="","Error Detected, No Pensionable pay",IF(AS117=1,"No Part Time Status Entered",IF(AR117=1,"No Part Time Hours Entered",IF(ISERROR(AD117)," Unknown Values entered.",IF(V117+W117&lt;1,"Acceptable",IF(T117+U117=200, "No Contributions Entered", IF(M117="","Error Detected, Choose reason&gt;",IF(Z117="1",IF(V117=1,"Please Enter Deemed Pensionable Pay","Add Any Relevant Details Above"),"Please Give Details Above"))))))))))),IF(OR(G117="",G117=0),"Error Detected, No rate entered",IF(E117=0,"",IF(F117="","Error Detected, No Pensionable pay",IF(AS117=1,"No Part Time Status Entered",IF(AR117=1,"No Part Time Hours Entered",IF(ISERROR(AD117)," Unknown Values entered.",IF(V117+W117&lt;1,"Acceptable",IF(T117+U117=200, "No Contributions Entered", IF(M117="","Error Detected, Choose reason&gt;",IF(Z117="1",IF(V117=1,"Please Enter Deemed Pensionable Pay","Add relevant Details Above"),"Please give details Above")))))))))))))</f>
        <v/>
      </c>
      <c r="M117" s="260"/>
      <c r="N117" s="91"/>
      <c r="O117" s="91" t="str">
        <f t="shared" si="22"/>
        <v/>
      </c>
      <c r="P117" s="94">
        <f t="shared" si="23"/>
        <v>0</v>
      </c>
      <c r="Q117" s="94">
        <f t="shared" si="23"/>
        <v>0</v>
      </c>
      <c r="R117" s="218">
        <f>(ROUND((F117/100*'Member Info'!$W$2), 2))</f>
        <v>0</v>
      </c>
      <c r="S117" s="218" t="e">
        <f t="shared" si="24"/>
        <v>#VALUE!</v>
      </c>
      <c r="T117" s="218" t="str">
        <f t="shared" si="25"/>
        <v/>
      </c>
      <c r="U117" s="227" t="str">
        <f t="shared" si="26"/>
        <v/>
      </c>
      <c r="V117" s="228" t="str">
        <f t="shared" si="27"/>
        <v/>
      </c>
      <c r="W117" s="228" t="str">
        <f t="shared" si="28"/>
        <v/>
      </c>
      <c r="X117" s="222">
        <f t="shared" si="29"/>
        <v>0</v>
      </c>
      <c r="Y117" s="110">
        <f t="shared" si="30"/>
        <v>0</v>
      </c>
      <c r="Z117" s="235" t="str">
        <f t="shared" si="31"/>
        <v/>
      </c>
      <c r="AA117" s="240" t="b">
        <f t="shared" si="32"/>
        <v>0</v>
      </c>
      <c r="AB117" s="235">
        <f t="shared" si="33"/>
        <v>0</v>
      </c>
      <c r="AC117" s="235">
        <f>IF('Member Info'!N114="",1,"")</f>
        <v>1</v>
      </c>
      <c r="AD117" s="243" t="e">
        <f t="shared" si="34"/>
        <v>#VALUE!</v>
      </c>
      <c r="AE117" s="130" t="str">
        <f t="shared" si="21"/>
        <v/>
      </c>
      <c r="AF117" s="124">
        <f t="shared" si="35"/>
        <v>1</v>
      </c>
      <c r="AG117" s="124" t="str">
        <f>IF('Member Info'!N114&lt;&gt;"",IF(AND('Member Info'!N114&lt;=$U$1,'Member Info'!N114&gt;=$T$1),1,0),"")</f>
        <v/>
      </c>
      <c r="AI117" s="124" t="b">
        <f t="shared" si="36"/>
        <v>0</v>
      </c>
      <c r="AJ117" s="124">
        <f t="shared" si="37"/>
        <v>0</v>
      </c>
      <c r="AL117" s="124">
        <f t="shared" si="38"/>
        <v>0</v>
      </c>
      <c r="AM117" s="124">
        <f>IF('Member Info'!F114&gt;$T$1,1,0)</f>
        <v>0</v>
      </c>
      <c r="AN117" s="124" t="b">
        <f>IF(ISERROR(T117),ERROR.TYPE(#REF!)=ERROR.TYPE(T117),FALSE)</f>
        <v>0</v>
      </c>
      <c r="AO117" s="124" t="b">
        <f>IF(ISERROR(U117),ERROR.TYPE(#REF!)=ERROR.TYPE(U117),FALSE)</f>
        <v>0</v>
      </c>
      <c r="AP117" s="124">
        <f>IF('Member Info'!F114&gt;'GP1 April 25'!$U$1,1,0)</f>
        <v>0</v>
      </c>
      <c r="AQ117" s="124">
        <f t="shared" si="39"/>
        <v>0</v>
      </c>
      <c r="AR117" s="124">
        <f t="shared" si="40"/>
        <v>0</v>
      </c>
      <c r="AS117" s="124">
        <f t="shared" si="41"/>
        <v>1</v>
      </c>
    </row>
    <row r="118" spans="1:45" x14ac:dyDescent="0.25">
      <c r="A118" s="4">
        <v>87</v>
      </c>
      <c r="B118" s="164">
        <f>'Member Info'!D115</f>
        <v>0</v>
      </c>
      <c r="C118" s="164">
        <f>'Member Info'!E115</f>
        <v>0</v>
      </c>
      <c r="D118" s="164" t="str">
        <f>'Member Info'!G115</f>
        <v/>
      </c>
      <c r="E118" s="165">
        <f>'Member Info'!B115</f>
        <v>0</v>
      </c>
      <c r="F118" s="242"/>
      <c r="G118" s="166" t="str">
        <f>IF(E118=0,"",('Member Info'!K115+'Member Info'!L115))</f>
        <v/>
      </c>
      <c r="H118" s="419"/>
      <c r="I118" s="419"/>
      <c r="J118" s="26"/>
      <c r="K118" s="26"/>
      <c r="L118" s="384" t="str">
        <f>IF(E118=0,"",IF('Member Info'!F115&gt;$U$1,CONCATENATE("Joined with practice on ", TEXT('Member Info'!F115, "DD/MM/YYYY")),IF('Member Info'!N115&lt;&gt;"",IF('Member Info'!N115&lt;$T$1,CONCATENATE("Left Scheme on ", TEXT('Member Info'!N115, "DD/MM/YYYY")),IF(OR(G118="",G118=0),"Error Detected, No rate entered",IF(E118=0,"",IF(F118="","Error Detected, No Pensionable pay",IF(AS118=1,"No Part Time Status Entered",IF(AR118=1,"No Part Time Hours Entered",IF(ISERROR(AD118)," Unknown Values entered.",IF(V118+W118&lt;1,"Acceptable",IF(T118+U118=200, "No Contributions Entered", IF(M118="","Error Detected, Choose reason&gt;",IF(Z118="1",IF(V118=1,"Please Enter Deemed Pensionable Pay","Add Any Relevant Details Above"),"Please Give Details Above"))))))))))),IF(OR(G118="",G118=0),"Error Detected, No rate entered",IF(E118=0,"",IF(F118="","Error Detected, No Pensionable pay",IF(AS118=1,"No Part Time Status Entered",IF(AR118=1,"No Part Time Hours Entered",IF(ISERROR(AD118)," Unknown Values entered.",IF(V118+W118&lt;1,"Acceptable",IF(T118+U118=200, "No Contributions Entered", IF(M118="","Error Detected, Choose reason&gt;",IF(Z118="1",IF(V118=1,"Please Enter Deemed Pensionable Pay","Add relevant Details Above"),"Please give details Above")))))))))))))</f>
        <v/>
      </c>
      <c r="M118" s="260"/>
      <c r="N118" s="91"/>
      <c r="O118" s="91" t="str">
        <f t="shared" si="22"/>
        <v/>
      </c>
      <c r="P118" s="94">
        <f t="shared" si="23"/>
        <v>0</v>
      </c>
      <c r="Q118" s="94">
        <f t="shared" si="23"/>
        <v>0</v>
      </c>
      <c r="R118" s="218">
        <f>(ROUND((F118/100*'Member Info'!$W$2), 2))</f>
        <v>0</v>
      </c>
      <c r="S118" s="218" t="e">
        <f t="shared" si="24"/>
        <v>#VALUE!</v>
      </c>
      <c r="T118" s="218" t="str">
        <f t="shared" si="25"/>
        <v/>
      </c>
      <c r="U118" s="227" t="str">
        <f t="shared" si="26"/>
        <v/>
      </c>
      <c r="V118" s="228" t="str">
        <f t="shared" si="27"/>
        <v/>
      </c>
      <c r="W118" s="228" t="str">
        <f t="shared" si="28"/>
        <v/>
      </c>
      <c r="X118" s="222">
        <f t="shared" si="29"/>
        <v>0</v>
      </c>
      <c r="Y118" s="110">
        <f t="shared" si="30"/>
        <v>0</v>
      </c>
      <c r="Z118" s="235" t="str">
        <f t="shared" si="31"/>
        <v/>
      </c>
      <c r="AA118" s="240" t="b">
        <f t="shared" si="32"/>
        <v>0</v>
      </c>
      <c r="AB118" s="235">
        <f t="shared" si="33"/>
        <v>0</v>
      </c>
      <c r="AC118" s="235">
        <f>IF('Member Info'!N115="",1,"")</f>
        <v>1</v>
      </c>
      <c r="AD118" s="243" t="e">
        <f t="shared" si="34"/>
        <v>#VALUE!</v>
      </c>
      <c r="AE118" s="130" t="str">
        <f t="shared" si="21"/>
        <v/>
      </c>
      <c r="AF118" s="124">
        <f t="shared" si="35"/>
        <v>1</v>
      </c>
      <c r="AG118" s="124" t="str">
        <f>IF('Member Info'!N115&lt;&gt;"",IF(AND('Member Info'!N115&lt;=$U$1,'Member Info'!N115&gt;=$T$1),1,0),"")</f>
        <v/>
      </c>
      <c r="AI118" s="124" t="b">
        <f t="shared" si="36"/>
        <v>0</v>
      </c>
      <c r="AJ118" s="124">
        <f t="shared" si="37"/>
        <v>0</v>
      </c>
      <c r="AL118" s="124">
        <f t="shared" si="38"/>
        <v>0</v>
      </c>
      <c r="AM118" s="124">
        <f>IF('Member Info'!F115&gt;$T$1,1,0)</f>
        <v>0</v>
      </c>
      <c r="AN118" s="124" t="b">
        <f>IF(ISERROR(T118),ERROR.TYPE(#REF!)=ERROR.TYPE(T118),FALSE)</f>
        <v>0</v>
      </c>
      <c r="AO118" s="124" t="b">
        <f>IF(ISERROR(U118),ERROR.TYPE(#REF!)=ERROR.TYPE(U118),FALSE)</f>
        <v>0</v>
      </c>
      <c r="AP118" s="124">
        <f>IF('Member Info'!F115&gt;'GP1 April 25'!$U$1,1,0)</f>
        <v>0</v>
      </c>
      <c r="AQ118" s="124">
        <f t="shared" si="39"/>
        <v>0</v>
      </c>
      <c r="AR118" s="124">
        <f t="shared" si="40"/>
        <v>0</v>
      </c>
      <c r="AS118" s="124">
        <f t="shared" si="41"/>
        <v>1</v>
      </c>
    </row>
    <row r="119" spans="1:45" x14ac:dyDescent="0.25">
      <c r="A119" s="4">
        <v>88</v>
      </c>
      <c r="B119" s="164">
        <f>'Member Info'!D116</f>
        <v>0</v>
      </c>
      <c r="C119" s="164">
        <f>'Member Info'!E116</f>
        <v>0</v>
      </c>
      <c r="D119" s="164" t="str">
        <f>'Member Info'!G116</f>
        <v/>
      </c>
      <c r="E119" s="165">
        <f>'Member Info'!B116</f>
        <v>0</v>
      </c>
      <c r="F119" s="242"/>
      <c r="G119" s="166" t="str">
        <f>IF(E119=0,"",('Member Info'!K116+'Member Info'!L116))</f>
        <v/>
      </c>
      <c r="H119" s="419"/>
      <c r="I119" s="419"/>
      <c r="J119" s="26"/>
      <c r="K119" s="26"/>
      <c r="L119" s="384" t="str">
        <f>IF(E119=0,"",IF('Member Info'!F116&gt;$U$1,CONCATENATE("Joined with practice on ", TEXT('Member Info'!F116, "DD/MM/YYYY")),IF('Member Info'!N116&lt;&gt;"",IF('Member Info'!N116&lt;$T$1,CONCATENATE("Left Scheme on ", TEXT('Member Info'!N116, "DD/MM/YYYY")),IF(OR(G119="",G119=0),"Error Detected, No rate entered",IF(E119=0,"",IF(F119="","Error Detected, No Pensionable pay",IF(AS119=1,"No Part Time Status Entered",IF(AR119=1,"No Part Time Hours Entered",IF(ISERROR(AD119)," Unknown Values entered.",IF(V119+W119&lt;1,"Acceptable",IF(T119+U119=200, "No Contributions Entered", IF(M119="","Error Detected, Choose reason&gt;",IF(Z119="1",IF(V119=1,"Please Enter Deemed Pensionable Pay","Add Any Relevant Details Above"),"Please Give Details Above"))))))))))),IF(OR(G119="",G119=0),"Error Detected, No rate entered",IF(E119=0,"",IF(F119="","Error Detected, No Pensionable pay",IF(AS119=1,"No Part Time Status Entered",IF(AR119=1,"No Part Time Hours Entered",IF(ISERROR(AD119)," Unknown Values entered.",IF(V119+W119&lt;1,"Acceptable",IF(T119+U119=200, "No Contributions Entered", IF(M119="","Error Detected, Choose reason&gt;",IF(Z119="1",IF(V119=1,"Please Enter Deemed Pensionable Pay","Add relevant Details Above"),"Please give details Above")))))))))))))</f>
        <v/>
      </c>
      <c r="M119" s="260"/>
      <c r="N119" s="91"/>
      <c r="O119" s="91" t="str">
        <f t="shared" si="22"/>
        <v/>
      </c>
      <c r="P119" s="94">
        <f t="shared" si="23"/>
        <v>0</v>
      </c>
      <c r="Q119" s="94">
        <f t="shared" si="23"/>
        <v>0</v>
      </c>
      <c r="R119" s="218">
        <f>(ROUND((F119/100*'Member Info'!$W$2), 2))</f>
        <v>0</v>
      </c>
      <c r="S119" s="218" t="e">
        <f t="shared" si="24"/>
        <v>#VALUE!</v>
      </c>
      <c r="T119" s="218" t="str">
        <f t="shared" si="25"/>
        <v/>
      </c>
      <c r="U119" s="227" t="str">
        <f t="shared" si="26"/>
        <v/>
      </c>
      <c r="V119" s="228" t="str">
        <f t="shared" si="27"/>
        <v/>
      </c>
      <c r="W119" s="228" t="str">
        <f t="shared" si="28"/>
        <v/>
      </c>
      <c r="X119" s="222">
        <f t="shared" si="29"/>
        <v>0</v>
      </c>
      <c r="Y119" s="110">
        <f t="shared" si="30"/>
        <v>0</v>
      </c>
      <c r="Z119" s="235" t="str">
        <f t="shared" si="31"/>
        <v/>
      </c>
      <c r="AA119" s="240" t="b">
        <f t="shared" si="32"/>
        <v>0</v>
      </c>
      <c r="AB119" s="235">
        <f t="shared" si="33"/>
        <v>0</v>
      </c>
      <c r="AC119" s="235">
        <f>IF('Member Info'!N116="",1,"")</f>
        <v>1</v>
      </c>
      <c r="AD119" s="243" t="e">
        <f t="shared" si="34"/>
        <v>#VALUE!</v>
      </c>
      <c r="AE119" s="130" t="str">
        <f t="shared" si="21"/>
        <v/>
      </c>
      <c r="AF119" s="124">
        <f t="shared" si="35"/>
        <v>1</v>
      </c>
      <c r="AG119" s="124" t="str">
        <f>IF('Member Info'!N116&lt;&gt;"",IF(AND('Member Info'!N116&lt;=$U$1,'Member Info'!N116&gt;=$T$1),1,0),"")</f>
        <v/>
      </c>
      <c r="AI119" s="124" t="b">
        <f t="shared" si="36"/>
        <v>0</v>
      </c>
      <c r="AJ119" s="124">
        <f t="shared" si="37"/>
        <v>0</v>
      </c>
      <c r="AL119" s="124">
        <f t="shared" si="38"/>
        <v>0</v>
      </c>
      <c r="AM119" s="124">
        <f>IF('Member Info'!F116&gt;$T$1,1,0)</f>
        <v>0</v>
      </c>
      <c r="AN119" s="124" t="b">
        <f>IF(ISERROR(T119),ERROR.TYPE(#REF!)=ERROR.TYPE(T119),FALSE)</f>
        <v>0</v>
      </c>
      <c r="AO119" s="124" t="b">
        <f>IF(ISERROR(U119),ERROR.TYPE(#REF!)=ERROR.TYPE(U119),FALSE)</f>
        <v>0</v>
      </c>
      <c r="AP119" s="124">
        <f>IF('Member Info'!F116&gt;'GP1 April 25'!$U$1,1,0)</f>
        <v>0</v>
      </c>
      <c r="AQ119" s="124">
        <f t="shared" si="39"/>
        <v>0</v>
      </c>
      <c r="AR119" s="124">
        <f t="shared" si="40"/>
        <v>0</v>
      </c>
      <c r="AS119" s="124">
        <f t="shared" si="41"/>
        <v>1</v>
      </c>
    </row>
    <row r="120" spans="1:45" x14ac:dyDescent="0.25">
      <c r="A120" s="4">
        <v>89</v>
      </c>
      <c r="B120" s="164">
        <f>'Member Info'!D117</f>
        <v>0</v>
      </c>
      <c r="C120" s="164">
        <f>'Member Info'!E117</f>
        <v>0</v>
      </c>
      <c r="D120" s="164" t="str">
        <f>'Member Info'!G117</f>
        <v/>
      </c>
      <c r="E120" s="165">
        <f>'Member Info'!B117</f>
        <v>0</v>
      </c>
      <c r="F120" s="242"/>
      <c r="G120" s="166" t="str">
        <f>IF(E120=0,"",('Member Info'!K117+'Member Info'!L117))</f>
        <v/>
      </c>
      <c r="H120" s="419"/>
      <c r="I120" s="419"/>
      <c r="J120" s="26"/>
      <c r="K120" s="26"/>
      <c r="L120" s="384" t="str">
        <f>IF(E120=0,"",IF('Member Info'!F117&gt;$U$1,CONCATENATE("Joined with practice on ", TEXT('Member Info'!F117, "DD/MM/YYYY")),IF('Member Info'!N117&lt;&gt;"",IF('Member Info'!N117&lt;$T$1,CONCATENATE("Left Scheme on ", TEXT('Member Info'!N117, "DD/MM/YYYY")),IF(OR(G120="",G120=0),"Error Detected, No rate entered",IF(E120=0,"",IF(F120="","Error Detected, No Pensionable pay",IF(AS120=1,"No Part Time Status Entered",IF(AR120=1,"No Part Time Hours Entered",IF(ISERROR(AD120)," Unknown Values entered.",IF(V120+W120&lt;1,"Acceptable",IF(T120+U120=200, "No Contributions Entered", IF(M120="","Error Detected, Choose reason&gt;",IF(Z120="1",IF(V120=1,"Please Enter Deemed Pensionable Pay","Add Any Relevant Details Above"),"Please Give Details Above"))))))))))),IF(OR(G120="",G120=0),"Error Detected, No rate entered",IF(E120=0,"",IF(F120="","Error Detected, No Pensionable pay",IF(AS120=1,"No Part Time Status Entered",IF(AR120=1,"No Part Time Hours Entered",IF(ISERROR(AD120)," Unknown Values entered.",IF(V120+W120&lt;1,"Acceptable",IF(T120+U120=200, "No Contributions Entered", IF(M120="","Error Detected, Choose reason&gt;",IF(Z120="1",IF(V120=1,"Please Enter Deemed Pensionable Pay","Add relevant Details Above"),"Please give details Above")))))))))))))</f>
        <v/>
      </c>
      <c r="M120" s="260"/>
      <c r="N120" s="91"/>
      <c r="O120" s="91" t="str">
        <f t="shared" si="22"/>
        <v/>
      </c>
      <c r="P120" s="94">
        <f t="shared" si="23"/>
        <v>0</v>
      </c>
      <c r="Q120" s="94">
        <f t="shared" si="23"/>
        <v>0</v>
      </c>
      <c r="R120" s="218">
        <f>(ROUND((F120/100*'Member Info'!$W$2), 2))</f>
        <v>0</v>
      </c>
      <c r="S120" s="218" t="e">
        <f t="shared" si="24"/>
        <v>#VALUE!</v>
      </c>
      <c r="T120" s="218" t="str">
        <f t="shared" si="25"/>
        <v/>
      </c>
      <c r="U120" s="227" t="str">
        <f t="shared" si="26"/>
        <v/>
      </c>
      <c r="V120" s="228" t="str">
        <f t="shared" si="27"/>
        <v/>
      </c>
      <c r="W120" s="228" t="str">
        <f t="shared" si="28"/>
        <v/>
      </c>
      <c r="X120" s="222">
        <f t="shared" si="29"/>
        <v>0</v>
      </c>
      <c r="Y120" s="110">
        <f t="shared" si="30"/>
        <v>0</v>
      </c>
      <c r="Z120" s="235" t="str">
        <f t="shared" si="31"/>
        <v/>
      </c>
      <c r="AA120" s="240" t="b">
        <f t="shared" si="32"/>
        <v>0</v>
      </c>
      <c r="AB120" s="235">
        <f t="shared" si="33"/>
        <v>0</v>
      </c>
      <c r="AC120" s="235">
        <f>IF('Member Info'!N117="",1,"")</f>
        <v>1</v>
      </c>
      <c r="AD120" s="243" t="e">
        <f t="shared" si="34"/>
        <v>#VALUE!</v>
      </c>
      <c r="AE120" s="130" t="str">
        <f t="shared" si="21"/>
        <v/>
      </c>
      <c r="AF120" s="124">
        <f t="shared" si="35"/>
        <v>1</v>
      </c>
      <c r="AG120" s="124" t="str">
        <f>IF('Member Info'!N117&lt;&gt;"",IF(AND('Member Info'!N117&lt;=$U$1,'Member Info'!N117&gt;=$T$1),1,0),"")</f>
        <v/>
      </c>
      <c r="AI120" s="124" t="b">
        <f t="shared" si="36"/>
        <v>0</v>
      </c>
      <c r="AJ120" s="124">
        <f t="shared" si="37"/>
        <v>0</v>
      </c>
      <c r="AL120" s="124">
        <f t="shared" si="38"/>
        <v>0</v>
      </c>
      <c r="AM120" s="124">
        <f>IF('Member Info'!F117&gt;$T$1,1,0)</f>
        <v>0</v>
      </c>
      <c r="AN120" s="124" t="b">
        <f>IF(ISERROR(T120),ERROR.TYPE(#REF!)=ERROR.TYPE(T120),FALSE)</f>
        <v>0</v>
      </c>
      <c r="AO120" s="124" t="b">
        <f>IF(ISERROR(U120),ERROR.TYPE(#REF!)=ERROR.TYPE(U120),FALSE)</f>
        <v>0</v>
      </c>
      <c r="AP120" s="124">
        <f>IF('Member Info'!F117&gt;'GP1 April 25'!$U$1,1,0)</f>
        <v>0</v>
      </c>
      <c r="AQ120" s="124">
        <f t="shared" si="39"/>
        <v>0</v>
      </c>
      <c r="AR120" s="124">
        <f t="shared" si="40"/>
        <v>0</v>
      </c>
      <c r="AS120" s="124">
        <f t="shared" si="41"/>
        <v>1</v>
      </c>
    </row>
    <row r="121" spans="1:45" x14ac:dyDescent="0.25">
      <c r="A121" s="4">
        <v>90</v>
      </c>
      <c r="B121" s="164">
        <f>'Member Info'!D118</f>
        <v>0</v>
      </c>
      <c r="C121" s="164">
        <f>'Member Info'!E118</f>
        <v>0</v>
      </c>
      <c r="D121" s="164" t="str">
        <f>'Member Info'!G118</f>
        <v/>
      </c>
      <c r="E121" s="165">
        <f>'Member Info'!B118</f>
        <v>0</v>
      </c>
      <c r="F121" s="242"/>
      <c r="G121" s="166" t="str">
        <f>IF(E121=0,"",('Member Info'!K118+'Member Info'!L118))</f>
        <v/>
      </c>
      <c r="H121" s="419"/>
      <c r="I121" s="419"/>
      <c r="J121" s="26"/>
      <c r="K121" s="26"/>
      <c r="L121" s="384" t="str">
        <f>IF(E121=0,"",IF('Member Info'!F118&gt;$U$1,CONCATENATE("Joined with practice on ", TEXT('Member Info'!F118, "DD/MM/YYYY")),IF('Member Info'!N118&lt;&gt;"",IF('Member Info'!N118&lt;$T$1,CONCATENATE("Left Scheme on ", TEXT('Member Info'!N118, "DD/MM/YYYY")),IF(OR(G121="",G121=0),"Error Detected, No rate entered",IF(E121=0,"",IF(F121="","Error Detected, No Pensionable pay",IF(AS121=1,"No Part Time Status Entered",IF(AR121=1,"No Part Time Hours Entered",IF(ISERROR(AD121)," Unknown Values entered.",IF(V121+W121&lt;1,"Acceptable",IF(T121+U121=200, "No Contributions Entered", IF(M121="","Error Detected, Choose reason&gt;",IF(Z121="1",IF(V121=1,"Please Enter Deemed Pensionable Pay","Add Any Relevant Details Above"),"Please Give Details Above"))))))))))),IF(OR(G121="",G121=0),"Error Detected, No rate entered",IF(E121=0,"",IF(F121="","Error Detected, No Pensionable pay",IF(AS121=1,"No Part Time Status Entered",IF(AR121=1,"No Part Time Hours Entered",IF(ISERROR(AD121)," Unknown Values entered.",IF(V121+W121&lt;1,"Acceptable",IF(T121+U121=200, "No Contributions Entered", IF(M121="","Error Detected, Choose reason&gt;",IF(Z121="1",IF(V121=1,"Please Enter Deemed Pensionable Pay","Add relevant Details Above"),"Please give details Above")))))))))))))</f>
        <v/>
      </c>
      <c r="M121" s="260"/>
      <c r="N121" s="91"/>
      <c r="O121" s="91" t="str">
        <f t="shared" si="22"/>
        <v/>
      </c>
      <c r="P121" s="94">
        <f t="shared" si="23"/>
        <v>0</v>
      </c>
      <c r="Q121" s="94">
        <f t="shared" si="23"/>
        <v>0</v>
      </c>
      <c r="R121" s="218">
        <f>(ROUND((F121/100*'Member Info'!$W$2), 2))</f>
        <v>0</v>
      </c>
      <c r="S121" s="218" t="e">
        <f t="shared" si="24"/>
        <v>#VALUE!</v>
      </c>
      <c r="T121" s="218" t="str">
        <f t="shared" si="25"/>
        <v/>
      </c>
      <c r="U121" s="227" t="str">
        <f t="shared" si="26"/>
        <v/>
      </c>
      <c r="V121" s="228" t="str">
        <f t="shared" si="27"/>
        <v/>
      </c>
      <c r="W121" s="228" t="str">
        <f t="shared" si="28"/>
        <v/>
      </c>
      <c r="X121" s="222">
        <f t="shared" si="29"/>
        <v>0</v>
      </c>
      <c r="Y121" s="110">
        <f t="shared" si="30"/>
        <v>0</v>
      </c>
      <c r="Z121" s="235" t="str">
        <f t="shared" si="31"/>
        <v/>
      </c>
      <c r="AA121" s="240" t="b">
        <f t="shared" si="32"/>
        <v>0</v>
      </c>
      <c r="AB121" s="235">
        <f t="shared" si="33"/>
        <v>0</v>
      </c>
      <c r="AC121" s="235">
        <f>IF('Member Info'!N118="",1,"")</f>
        <v>1</v>
      </c>
      <c r="AD121" s="243" t="e">
        <f t="shared" si="34"/>
        <v>#VALUE!</v>
      </c>
      <c r="AE121" s="130" t="str">
        <f t="shared" si="21"/>
        <v/>
      </c>
      <c r="AF121" s="124">
        <f t="shared" si="35"/>
        <v>1</v>
      </c>
      <c r="AG121" s="124" t="str">
        <f>IF('Member Info'!N118&lt;&gt;"",IF(AND('Member Info'!N118&lt;=$U$1,'Member Info'!N118&gt;=$T$1),1,0),"")</f>
        <v/>
      </c>
      <c r="AI121" s="124" t="b">
        <f t="shared" si="36"/>
        <v>0</v>
      </c>
      <c r="AJ121" s="124">
        <f t="shared" si="37"/>
        <v>0</v>
      </c>
      <c r="AL121" s="124">
        <f t="shared" si="38"/>
        <v>0</v>
      </c>
      <c r="AM121" s="124">
        <f>IF('Member Info'!F118&gt;$T$1,1,0)</f>
        <v>0</v>
      </c>
      <c r="AN121" s="124" t="b">
        <f>IF(ISERROR(T121),ERROR.TYPE(#REF!)=ERROR.TYPE(T121),FALSE)</f>
        <v>0</v>
      </c>
      <c r="AO121" s="124" t="b">
        <f>IF(ISERROR(U121),ERROR.TYPE(#REF!)=ERROR.TYPE(U121),FALSE)</f>
        <v>0</v>
      </c>
      <c r="AP121" s="124">
        <f>IF('Member Info'!F118&gt;'GP1 April 25'!$U$1,1,0)</f>
        <v>0</v>
      </c>
      <c r="AQ121" s="124">
        <f t="shared" si="39"/>
        <v>0</v>
      </c>
      <c r="AR121" s="124">
        <f t="shared" si="40"/>
        <v>0</v>
      </c>
      <c r="AS121" s="124">
        <f t="shared" si="41"/>
        <v>1</v>
      </c>
    </row>
    <row r="122" spans="1:45" x14ac:dyDescent="0.25">
      <c r="A122" s="4">
        <v>91</v>
      </c>
      <c r="B122" s="164">
        <f>'Member Info'!D119</f>
        <v>0</v>
      </c>
      <c r="C122" s="164">
        <f>'Member Info'!E119</f>
        <v>0</v>
      </c>
      <c r="D122" s="164" t="str">
        <f>'Member Info'!G119</f>
        <v/>
      </c>
      <c r="E122" s="165">
        <f>'Member Info'!B119</f>
        <v>0</v>
      </c>
      <c r="F122" s="242"/>
      <c r="G122" s="166" t="str">
        <f>IF(E122=0,"",('Member Info'!K119+'Member Info'!L119))</f>
        <v/>
      </c>
      <c r="H122" s="419"/>
      <c r="I122" s="419"/>
      <c r="J122" s="26"/>
      <c r="K122" s="26"/>
      <c r="L122" s="384" t="str">
        <f>IF(E122=0,"",IF('Member Info'!F119&gt;$U$1,CONCATENATE("Joined with practice on ", TEXT('Member Info'!F119, "DD/MM/YYYY")),IF('Member Info'!N119&lt;&gt;"",IF('Member Info'!N119&lt;$T$1,CONCATENATE("Left Scheme on ", TEXT('Member Info'!N119, "DD/MM/YYYY")),IF(OR(G122="",G122=0),"Error Detected, No rate entered",IF(E122=0,"",IF(F122="","Error Detected, No Pensionable pay",IF(AS122=1,"No Part Time Status Entered",IF(AR122=1,"No Part Time Hours Entered",IF(ISERROR(AD122)," Unknown Values entered.",IF(V122+W122&lt;1,"Acceptable",IF(T122+U122=200, "No Contributions Entered", IF(M122="","Error Detected, Choose reason&gt;",IF(Z122="1",IF(V122=1,"Please Enter Deemed Pensionable Pay","Add Any Relevant Details Above"),"Please Give Details Above"))))))))))),IF(OR(G122="",G122=0),"Error Detected, No rate entered",IF(E122=0,"",IF(F122="","Error Detected, No Pensionable pay",IF(AS122=1,"No Part Time Status Entered",IF(AR122=1,"No Part Time Hours Entered",IF(ISERROR(AD122)," Unknown Values entered.",IF(V122+W122&lt;1,"Acceptable",IF(T122+U122=200, "No Contributions Entered", IF(M122="","Error Detected, Choose reason&gt;",IF(Z122="1",IF(V122=1,"Please Enter Deemed Pensionable Pay","Add relevant Details Above"),"Please give details Above")))))))))))))</f>
        <v/>
      </c>
      <c r="M122" s="260"/>
      <c r="N122" s="91"/>
      <c r="O122" s="91" t="str">
        <f t="shared" si="22"/>
        <v/>
      </c>
      <c r="P122" s="94">
        <f t="shared" si="23"/>
        <v>0</v>
      </c>
      <c r="Q122" s="94">
        <f t="shared" si="23"/>
        <v>0</v>
      </c>
      <c r="R122" s="218">
        <f>(ROUND((F122/100*'Member Info'!$W$2), 2))</f>
        <v>0</v>
      </c>
      <c r="S122" s="218" t="e">
        <f t="shared" si="24"/>
        <v>#VALUE!</v>
      </c>
      <c r="T122" s="218" t="str">
        <f t="shared" si="25"/>
        <v/>
      </c>
      <c r="U122" s="227" t="str">
        <f t="shared" si="26"/>
        <v/>
      </c>
      <c r="V122" s="228" t="str">
        <f t="shared" si="27"/>
        <v/>
      </c>
      <c r="W122" s="228" t="str">
        <f t="shared" si="28"/>
        <v/>
      </c>
      <c r="X122" s="222">
        <f t="shared" si="29"/>
        <v>0</v>
      </c>
      <c r="Y122" s="110">
        <f t="shared" si="30"/>
        <v>0</v>
      </c>
      <c r="Z122" s="235" t="str">
        <f t="shared" si="31"/>
        <v/>
      </c>
      <c r="AA122" s="240" t="b">
        <f t="shared" si="32"/>
        <v>0</v>
      </c>
      <c r="AB122" s="235">
        <f t="shared" si="33"/>
        <v>0</v>
      </c>
      <c r="AC122" s="235">
        <f>IF('Member Info'!N119="",1,"")</f>
        <v>1</v>
      </c>
      <c r="AD122" s="243" t="e">
        <f t="shared" si="34"/>
        <v>#VALUE!</v>
      </c>
      <c r="AE122" s="130" t="str">
        <f t="shared" si="21"/>
        <v/>
      </c>
      <c r="AF122" s="124">
        <f t="shared" si="35"/>
        <v>1</v>
      </c>
      <c r="AG122" s="124" t="str">
        <f>IF('Member Info'!N119&lt;&gt;"",IF(AND('Member Info'!N119&lt;=$U$1,'Member Info'!N119&gt;=$T$1),1,0),"")</f>
        <v/>
      </c>
      <c r="AI122" s="124" t="b">
        <f t="shared" si="36"/>
        <v>0</v>
      </c>
      <c r="AJ122" s="124">
        <f t="shared" si="37"/>
        <v>0</v>
      </c>
      <c r="AL122" s="124">
        <f t="shared" si="38"/>
        <v>0</v>
      </c>
      <c r="AM122" s="124">
        <f>IF('Member Info'!F119&gt;$T$1,1,0)</f>
        <v>0</v>
      </c>
      <c r="AN122" s="124" t="b">
        <f>IF(ISERROR(T122),ERROR.TYPE(#REF!)=ERROR.TYPE(T122),FALSE)</f>
        <v>0</v>
      </c>
      <c r="AO122" s="124" t="b">
        <f>IF(ISERROR(U122),ERROR.TYPE(#REF!)=ERROR.TYPE(U122),FALSE)</f>
        <v>0</v>
      </c>
      <c r="AP122" s="124">
        <f>IF('Member Info'!F119&gt;'GP1 April 25'!$U$1,1,0)</f>
        <v>0</v>
      </c>
      <c r="AQ122" s="124">
        <f t="shared" si="39"/>
        <v>0</v>
      </c>
      <c r="AR122" s="124">
        <f t="shared" si="40"/>
        <v>0</v>
      </c>
      <c r="AS122" s="124">
        <f t="shared" si="41"/>
        <v>1</v>
      </c>
    </row>
    <row r="123" spans="1:45" x14ac:dyDescent="0.25">
      <c r="A123" s="4">
        <v>92</v>
      </c>
      <c r="B123" s="164">
        <f>'Member Info'!D120</f>
        <v>0</v>
      </c>
      <c r="C123" s="164">
        <f>'Member Info'!E120</f>
        <v>0</v>
      </c>
      <c r="D123" s="164" t="str">
        <f>'Member Info'!G120</f>
        <v/>
      </c>
      <c r="E123" s="165">
        <f>'Member Info'!B120</f>
        <v>0</v>
      </c>
      <c r="F123" s="242"/>
      <c r="G123" s="166" t="str">
        <f>IF(E123=0,"",('Member Info'!K120+'Member Info'!L120))</f>
        <v/>
      </c>
      <c r="H123" s="419"/>
      <c r="I123" s="419"/>
      <c r="J123" s="26"/>
      <c r="K123" s="26"/>
      <c r="L123" s="384" t="str">
        <f>IF(E123=0,"",IF('Member Info'!F120&gt;$U$1,CONCATENATE("Joined with practice on ", TEXT('Member Info'!F120, "DD/MM/YYYY")),IF('Member Info'!N120&lt;&gt;"",IF('Member Info'!N120&lt;$T$1,CONCATENATE("Left Scheme on ", TEXT('Member Info'!N120, "DD/MM/YYYY")),IF(OR(G123="",G123=0),"Error Detected, No rate entered",IF(E123=0,"",IF(F123="","Error Detected, No Pensionable pay",IF(AS123=1,"No Part Time Status Entered",IF(AR123=1,"No Part Time Hours Entered",IF(ISERROR(AD123)," Unknown Values entered.",IF(V123+W123&lt;1,"Acceptable",IF(T123+U123=200, "No Contributions Entered", IF(M123="","Error Detected, Choose reason&gt;",IF(Z123="1",IF(V123=1,"Please Enter Deemed Pensionable Pay","Add Any Relevant Details Above"),"Please Give Details Above"))))))))))),IF(OR(G123="",G123=0),"Error Detected, No rate entered",IF(E123=0,"",IF(F123="","Error Detected, No Pensionable pay",IF(AS123=1,"No Part Time Status Entered",IF(AR123=1,"No Part Time Hours Entered",IF(ISERROR(AD123)," Unknown Values entered.",IF(V123+W123&lt;1,"Acceptable",IF(T123+U123=200, "No Contributions Entered", IF(M123="","Error Detected, Choose reason&gt;",IF(Z123="1",IF(V123=1,"Please Enter Deemed Pensionable Pay","Add relevant Details Above"),"Please give details Above")))))))))))))</f>
        <v/>
      </c>
      <c r="M123" s="260"/>
      <c r="N123" s="91"/>
      <c r="O123" s="91" t="str">
        <f t="shared" si="22"/>
        <v/>
      </c>
      <c r="P123" s="94">
        <f t="shared" si="23"/>
        <v>0</v>
      </c>
      <c r="Q123" s="94">
        <f t="shared" si="23"/>
        <v>0</v>
      </c>
      <c r="R123" s="218">
        <f>(ROUND((F123/100*'Member Info'!$W$2), 2))</f>
        <v>0</v>
      </c>
      <c r="S123" s="218" t="e">
        <f t="shared" si="24"/>
        <v>#VALUE!</v>
      </c>
      <c r="T123" s="218" t="str">
        <f t="shared" si="25"/>
        <v/>
      </c>
      <c r="U123" s="227" t="str">
        <f t="shared" si="26"/>
        <v/>
      </c>
      <c r="V123" s="228" t="str">
        <f t="shared" si="27"/>
        <v/>
      </c>
      <c r="W123" s="228" t="str">
        <f t="shared" si="28"/>
        <v/>
      </c>
      <c r="X123" s="222">
        <f t="shared" si="29"/>
        <v>0</v>
      </c>
      <c r="Y123" s="110">
        <f t="shared" si="30"/>
        <v>0</v>
      </c>
      <c r="Z123" s="235" t="str">
        <f t="shared" si="31"/>
        <v/>
      </c>
      <c r="AA123" s="240" t="b">
        <f t="shared" si="32"/>
        <v>0</v>
      </c>
      <c r="AB123" s="235">
        <f t="shared" si="33"/>
        <v>0</v>
      </c>
      <c r="AC123" s="235">
        <f>IF('Member Info'!N120="",1,"")</f>
        <v>1</v>
      </c>
      <c r="AD123" s="243" t="e">
        <f t="shared" si="34"/>
        <v>#VALUE!</v>
      </c>
      <c r="AE123" s="130" t="str">
        <f t="shared" si="21"/>
        <v/>
      </c>
      <c r="AF123" s="124">
        <f t="shared" si="35"/>
        <v>1</v>
      </c>
      <c r="AG123" s="124" t="str">
        <f>IF('Member Info'!N120&lt;&gt;"",IF(AND('Member Info'!N120&lt;=$U$1,'Member Info'!N120&gt;=$T$1),1,0),"")</f>
        <v/>
      </c>
      <c r="AI123" s="124" t="b">
        <f t="shared" si="36"/>
        <v>0</v>
      </c>
      <c r="AJ123" s="124">
        <f t="shared" si="37"/>
        <v>0</v>
      </c>
      <c r="AL123" s="124">
        <f t="shared" si="38"/>
        <v>0</v>
      </c>
      <c r="AM123" s="124">
        <f>IF('Member Info'!F120&gt;$T$1,1,0)</f>
        <v>0</v>
      </c>
      <c r="AN123" s="124" t="b">
        <f>IF(ISERROR(T123),ERROR.TYPE(#REF!)=ERROR.TYPE(T123),FALSE)</f>
        <v>0</v>
      </c>
      <c r="AO123" s="124" t="b">
        <f>IF(ISERROR(U123),ERROR.TYPE(#REF!)=ERROR.TYPE(U123),FALSE)</f>
        <v>0</v>
      </c>
      <c r="AP123" s="124">
        <f>IF('Member Info'!F120&gt;'GP1 April 25'!$U$1,1,0)</f>
        <v>0</v>
      </c>
      <c r="AQ123" s="124">
        <f t="shared" si="39"/>
        <v>0</v>
      </c>
      <c r="AR123" s="124">
        <f t="shared" si="40"/>
        <v>0</v>
      </c>
      <c r="AS123" s="124">
        <f t="shared" si="41"/>
        <v>1</v>
      </c>
    </row>
    <row r="124" spans="1:45" x14ac:dyDescent="0.25">
      <c r="A124" s="4">
        <v>93</v>
      </c>
      <c r="B124" s="164">
        <f>'Member Info'!D121</f>
        <v>0</v>
      </c>
      <c r="C124" s="164">
        <f>'Member Info'!E121</f>
        <v>0</v>
      </c>
      <c r="D124" s="164" t="str">
        <f>'Member Info'!G121</f>
        <v/>
      </c>
      <c r="E124" s="165">
        <f>'Member Info'!B121</f>
        <v>0</v>
      </c>
      <c r="F124" s="242"/>
      <c r="G124" s="166" t="str">
        <f>IF(E124=0,"",('Member Info'!K121+'Member Info'!L121))</f>
        <v/>
      </c>
      <c r="H124" s="419"/>
      <c r="I124" s="419"/>
      <c r="J124" s="26"/>
      <c r="K124" s="26"/>
      <c r="L124" s="384" t="str">
        <f>IF(E124=0,"",IF('Member Info'!F121&gt;$U$1,CONCATENATE("Joined with practice on ", TEXT('Member Info'!F121, "DD/MM/YYYY")),IF('Member Info'!N121&lt;&gt;"",IF('Member Info'!N121&lt;$T$1,CONCATENATE("Left Scheme on ", TEXT('Member Info'!N121, "DD/MM/YYYY")),IF(OR(G124="",G124=0),"Error Detected, No rate entered",IF(E124=0,"",IF(F124="","Error Detected, No Pensionable pay",IF(AS124=1,"No Part Time Status Entered",IF(AR124=1,"No Part Time Hours Entered",IF(ISERROR(AD124)," Unknown Values entered.",IF(V124+W124&lt;1,"Acceptable",IF(T124+U124=200, "No Contributions Entered", IF(M124="","Error Detected, Choose reason&gt;",IF(Z124="1",IF(V124=1,"Please Enter Deemed Pensionable Pay","Add Any Relevant Details Above"),"Please Give Details Above"))))))))))),IF(OR(G124="",G124=0),"Error Detected, No rate entered",IF(E124=0,"",IF(F124="","Error Detected, No Pensionable pay",IF(AS124=1,"No Part Time Status Entered",IF(AR124=1,"No Part Time Hours Entered",IF(ISERROR(AD124)," Unknown Values entered.",IF(V124+W124&lt;1,"Acceptable",IF(T124+U124=200, "No Contributions Entered", IF(M124="","Error Detected, Choose reason&gt;",IF(Z124="1",IF(V124=1,"Please Enter Deemed Pensionable Pay","Add relevant Details Above"),"Please give details Above")))))))))))))</f>
        <v/>
      </c>
      <c r="M124" s="260"/>
      <c r="N124" s="91"/>
      <c r="O124" s="91" t="str">
        <f t="shared" si="22"/>
        <v/>
      </c>
      <c r="P124" s="94">
        <f t="shared" si="23"/>
        <v>0</v>
      </c>
      <c r="Q124" s="94">
        <f t="shared" si="23"/>
        <v>0</v>
      </c>
      <c r="R124" s="218">
        <f>(ROUND((F124/100*'Member Info'!$W$2), 2))</f>
        <v>0</v>
      </c>
      <c r="S124" s="218" t="e">
        <f t="shared" si="24"/>
        <v>#VALUE!</v>
      </c>
      <c r="T124" s="218" t="str">
        <f t="shared" si="25"/>
        <v/>
      </c>
      <c r="U124" s="227" t="str">
        <f t="shared" si="26"/>
        <v/>
      </c>
      <c r="V124" s="228" t="str">
        <f t="shared" si="27"/>
        <v/>
      </c>
      <c r="W124" s="228" t="str">
        <f t="shared" si="28"/>
        <v/>
      </c>
      <c r="X124" s="222">
        <f t="shared" si="29"/>
        <v>0</v>
      </c>
      <c r="Y124" s="110">
        <f t="shared" si="30"/>
        <v>0</v>
      </c>
      <c r="Z124" s="235" t="str">
        <f t="shared" si="31"/>
        <v/>
      </c>
      <c r="AA124" s="240" t="b">
        <f t="shared" si="32"/>
        <v>0</v>
      </c>
      <c r="AB124" s="235">
        <f t="shared" si="33"/>
        <v>0</v>
      </c>
      <c r="AC124" s="235">
        <f>IF('Member Info'!N121="",1,"")</f>
        <v>1</v>
      </c>
      <c r="AD124" s="243" t="e">
        <f t="shared" si="34"/>
        <v>#VALUE!</v>
      </c>
      <c r="AE124" s="130" t="str">
        <f t="shared" si="21"/>
        <v/>
      </c>
      <c r="AF124" s="124">
        <f t="shared" si="35"/>
        <v>1</v>
      </c>
      <c r="AG124" s="124" t="str">
        <f>IF('Member Info'!N121&lt;&gt;"",IF(AND('Member Info'!N121&lt;=$U$1,'Member Info'!N121&gt;=$T$1),1,0),"")</f>
        <v/>
      </c>
      <c r="AI124" s="124" t="b">
        <f t="shared" si="36"/>
        <v>0</v>
      </c>
      <c r="AJ124" s="124">
        <f t="shared" si="37"/>
        <v>0</v>
      </c>
      <c r="AL124" s="124">
        <f t="shared" si="38"/>
        <v>0</v>
      </c>
      <c r="AM124" s="124">
        <f>IF('Member Info'!F121&gt;$T$1,1,0)</f>
        <v>0</v>
      </c>
      <c r="AN124" s="124" t="b">
        <f>IF(ISERROR(T124),ERROR.TYPE(#REF!)=ERROR.TYPE(T124),FALSE)</f>
        <v>0</v>
      </c>
      <c r="AO124" s="124" t="b">
        <f>IF(ISERROR(U124),ERROR.TYPE(#REF!)=ERROR.TYPE(U124),FALSE)</f>
        <v>0</v>
      </c>
      <c r="AP124" s="124">
        <f>IF('Member Info'!F121&gt;'GP1 April 25'!$U$1,1,0)</f>
        <v>0</v>
      </c>
      <c r="AQ124" s="124">
        <f t="shared" si="39"/>
        <v>0</v>
      </c>
      <c r="AR124" s="124">
        <f t="shared" si="40"/>
        <v>0</v>
      </c>
      <c r="AS124" s="124">
        <f t="shared" si="41"/>
        <v>1</v>
      </c>
    </row>
    <row r="125" spans="1:45" x14ac:dyDescent="0.25">
      <c r="A125" s="4">
        <v>94</v>
      </c>
      <c r="B125" s="164">
        <f>'Member Info'!D122</f>
        <v>0</v>
      </c>
      <c r="C125" s="164">
        <f>'Member Info'!E122</f>
        <v>0</v>
      </c>
      <c r="D125" s="164" t="str">
        <f>'Member Info'!G122</f>
        <v/>
      </c>
      <c r="E125" s="165">
        <f>'Member Info'!B122</f>
        <v>0</v>
      </c>
      <c r="F125" s="242"/>
      <c r="G125" s="166" t="str">
        <f>IF(E125=0,"",('Member Info'!K122+'Member Info'!L122))</f>
        <v/>
      </c>
      <c r="H125" s="419"/>
      <c r="I125" s="419"/>
      <c r="J125" s="26"/>
      <c r="K125" s="26"/>
      <c r="L125" s="384" t="str">
        <f>IF(E125=0,"",IF('Member Info'!F122&gt;$U$1,CONCATENATE("Joined with practice on ", TEXT('Member Info'!F122, "DD/MM/YYYY")),IF('Member Info'!N122&lt;&gt;"",IF('Member Info'!N122&lt;$T$1,CONCATENATE("Left Scheme on ", TEXT('Member Info'!N122, "DD/MM/YYYY")),IF(OR(G125="",G125=0),"Error Detected, No rate entered",IF(E125=0,"",IF(F125="","Error Detected, No Pensionable pay",IF(AS125=1,"No Part Time Status Entered",IF(AR125=1,"No Part Time Hours Entered",IF(ISERROR(AD125)," Unknown Values entered.",IF(V125+W125&lt;1,"Acceptable",IF(T125+U125=200, "No Contributions Entered", IF(M125="","Error Detected, Choose reason&gt;",IF(Z125="1",IF(V125=1,"Please Enter Deemed Pensionable Pay","Add Any Relevant Details Above"),"Please Give Details Above"))))))))))),IF(OR(G125="",G125=0),"Error Detected, No rate entered",IF(E125=0,"",IF(F125="","Error Detected, No Pensionable pay",IF(AS125=1,"No Part Time Status Entered",IF(AR125=1,"No Part Time Hours Entered",IF(ISERROR(AD125)," Unknown Values entered.",IF(V125+W125&lt;1,"Acceptable",IF(T125+U125=200, "No Contributions Entered", IF(M125="","Error Detected, Choose reason&gt;",IF(Z125="1",IF(V125=1,"Please Enter Deemed Pensionable Pay","Add relevant Details Above"),"Please give details Above")))))))))))))</f>
        <v/>
      </c>
      <c r="M125" s="260"/>
      <c r="N125" s="91"/>
      <c r="O125" s="91" t="str">
        <f t="shared" si="22"/>
        <v/>
      </c>
      <c r="P125" s="94">
        <f t="shared" si="23"/>
        <v>0</v>
      </c>
      <c r="Q125" s="94">
        <f t="shared" si="23"/>
        <v>0</v>
      </c>
      <c r="R125" s="218">
        <f>(ROUND((F125/100*'Member Info'!$W$2), 2))</f>
        <v>0</v>
      </c>
      <c r="S125" s="218" t="e">
        <f t="shared" si="24"/>
        <v>#VALUE!</v>
      </c>
      <c r="T125" s="218" t="str">
        <f t="shared" si="25"/>
        <v/>
      </c>
      <c r="U125" s="227" t="str">
        <f t="shared" si="26"/>
        <v/>
      </c>
      <c r="V125" s="228" t="str">
        <f t="shared" si="27"/>
        <v/>
      </c>
      <c r="W125" s="228" t="str">
        <f t="shared" si="28"/>
        <v/>
      </c>
      <c r="X125" s="222">
        <f t="shared" si="29"/>
        <v>0</v>
      </c>
      <c r="Y125" s="110">
        <f t="shared" si="30"/>
        <v>0</v>
      </c>
      <c r="Z125" s="235" t="str">
        <f t="shared" si="31"/>
        <v/>
      </c>
      <c r="AA125" s="240" t="b">
        <f t="shared" si="32"/>
        <v>0</v>
      </c>
      <c r="AB125" s="235">
        <f t="shared" si="33"/>
        <v>0</v>
      </c>
      <c r="AC125" s="235">
        <f>IF('Member Info'!N122="",1,"")</f>
        <v>1</v>
      </c>
      <c r="AD125" s="243" t="e">
        <f t="shared" si="34"/>
        <v>#VALUE!</v>
      </c>
      <c r="AE125" s="130" t="str">
        <f t="shared" si="21"/>
        <v/>
      </c>
      <c r="AF125" s="124">
        <f t="shared" si="35"/>
        <v>1</v>
      </c>
      <c r="AG125" s="124" t="str">
        <f>IF('Member Info'!N122&lt;&gt;"",IF(AND('Member Info'!N122&lt;=$U$1,'Member Info'!N122&gt;=$T$1),1,0),"")</f>
        <v/>
      </c>
      <c r="AI125" s="124" t="b">
        <f t="shared" si="36"/>
        <v>0</v>
      </c>
      <c r="AJ125" s="124">
        <f t="shared" si="37"/>
        <v>0</v>
      </c>
      <c r="AL125" s="124">
        <f t="shared" si="38"/>
        <v>0</v>
      </c>
      <c r="AM125" s="124">
        <f>IF('Member Info'!F122&gt;$T$1,1,0)</f>
        <v>0</v>
      </c>
      <c r="AN125" s="124" t="b">
        <f>IF(ISERROR(T125),ERROR.TYPE(#REF!)=ERROR.TYPE(T125),FALSE)</f>
        <v>0</v>
      </c>
      <c r="AO125" s="124" t="b">
        <f>IF(ISERROR(U125),ERROR.TYPE(#REF!)=ERROR.TYPE(U125),FALSE)</f>
        <v>0</v>
      </c>
      <c r="AP125" s="124">
        <f>IF('Member Info'!F122&gt;'GP1 April 25'!$U$1,1,0)</f>
        <v>0</v>
      </c>
      <c r="AQ125" s="124">
        <f t="shared" si="39"/>
        <v>0</v>
      </c>
      <c r="AR125" s="124">
        <f t="shared" si="40"/>
        <v>0</v>
      </c>
      <c r="AS125" s="124">
        <f t="shared" si="41"/>
        <v>1</v>
      </c>
    </row>
    <row r="126" spans="1:45" x14ac:dyDescent="0.25">
      <c r="A126" s="4">
        <v>95</v>
      </c>
      <c r="B126" s="164">
        <f>'Member Info'!D123</f>
        <v>0</v>
      </c>
      <c r="C126" s="164">
        <f>'Member Info'!E123</f>
        <v>0</v>
      </c>
      <c r="D126" s="164" t="str">
        <f>'Member Info'!G123</f>
        <v/>
      </c>
      <c r="E126" s="165">
        <f>'Member Info'!B123</f>
        <v>0</v>
      </c>
      <c r="F126" s="242"/>
      <c r="G126" s="166" t="str">
        <f>IF(E126=0,"",('Member Info'!K123+'Member Info'!L123))</f>
        <v/>
      </c>
      <c r="H126" s="419"/>
      <c r="I126" s="419"/>
      <c r="J126" s="26"/>
      <c r="K126" s="26"/>
      <c r="L126" s="384" t="str">
        <f>IF(E126=0,"",IF('Member Info'!F123&gt;$U$1,CONCATENATE("Joined with practice on ", TEXT('Member Info'!F123, "DD/MM/YYYY")),IF('Member Info'!N123&lt;&gt;"",IF('Member Info'!N123&lt;$T$1,CONCATENATE("Left Scheme on ", TEXT('Member Info'!N123, "DD/MM/YYYY")),IF(OR(G126="",G126=0),"Error Detected, No rate entered",IF(E126=0,"",IF(F126="","Error Detected, No Pensionable pay",IF(AS126=1,"No Part Time Status Entered",IF(AR126=1,"No Part Time Hours Entered",IF(ISERROR(AD126)," Unknown Values entered.",IF(V126+W126&lt;1,"Acceptable",IF(T126+U126=200, "No Contributions Entered", IF(M126="","Error Detected, Choose reason&gt;",IF(Z126="1",IF(V126=1,"Please Enter Deemed Pensionable Pay","Add Any Relevant Details Above"),"Please Give Details Above"))))))))))),IF(OR(G126="",G126=0),"Error Detected, No rate entered",IF(E126=0,"",IF(F126="","Error Detected, No Pensionable pay",IF(AS126=1,"No Part Time Status Entered",IF(AR126=1,"No Part Time Hours Entered",IF(ISERROR(AD126)," Unknown Values entered.",IF(V126+W126&lt;1,"Acceptable",IF(T126+U126=200, "No Contributions Entered", IF(M126="","Error Detected, Choose reason&gt;",IF(Z126="1",IF(V126=1,"Please Enter Deemed Pensionable Pay","Add relevant Details Above"),"Please give details Above")))))))))))))</f>
        <v/>
      </c>
      <c r="M126" s="260"/>
      <c r="N126" s="91"/>
      <c r="O126" s="91" t="str">
        <f t="shared" si="22"/>
        <v/>
      </c>
      <c r="P126" s="94">
        <f t="shared" si="23"/>
        <v>0</v>
      </c>
      <c r="Q126" s="94">
        <f t="shared" si="23"/>
        <v>0</v>
      </c>
      <c r="R126" s="218">
        <f>(ROUND((F126/100*'Member Info'!$W$2), 2))</f>
        <v>0</v>
      </c>
      <c r="S126" s="218" t="e">
        <f t="shared" si="24"/>
        <v>#VALUE!</v>
      </c>
      <c r="T126" s="218" t="str">
        <f t="shared" si="25"/>
        <v/>
      </c>
      <c r="U126" s="227" t="str">
        <f t="shared" si="26"/>
        <v/>
      </c>
      <c r="V126" s="228" t="str">
        <f t="shared" si="27"/>
        <v/>
      </c>
      <c r="W126" s="228" t="str">
        <f t="shared" si="28"/>
        <v/>
      </c>
      <c r="X126" s="222">
        <f t="shared" si="29"/>
        <v>0</v>
      </c>
      <c r="Y126" s="110">
        <f t="shared" si="30"/>
        <v>0</v>
      </c>
      <c r="Z126" s="235" t="str">
        <f t="shared" si="31"/>
        <v/>
      </c>
      <c r="AA126" s="240" t="b">
        <f t="shared" si="32"/>
        <v>0</v>
      </c>
      <c r="AB126" s="235">
        <f t="shared" si="33"/>
        <v>0</v>
      </c>
      <c r="AC126" s="235">
        <f>IF('Member Info'!N123="",1,"")</f>
        <v>1</v>
      </c>
      <c r="AD126" s="243" t="e">
        <f t="shared" si="34"/>
        <v>#VALUE!</v>
      </c>
      <c r="AE126" s="130" t="str">
        <f t="shared" si="21"/>
        <v/>
      </c>
      <c r="AF126" s="124">
        <f t="shared" si="35"/>
        <v>1</v>
      </c>
      <c r="AG126" s="124" t="str">
        <f>IF('Member Info'!N123&lt;&gt;"",IF(AND('Member Info'!N123&lt;=$U$1,'Member Info'!N123&gt;=$T$1),1,0),"")</f>
        <v/>
      </c>
      <c r="AI126" s="124" t="b">
        <f t="shared" si="36"/>
        <v>0</v>
      </c>
      <c r="AJ126" s="124">
        <f t="shared" si="37"/>
        <v>0</v>
      </c>
      <c r="AL126" s="124">
        <f t="shared" si="38"/>
        <v>0</v>
      </c>
      <c r="AM126" s="124">
        <f>IF('Member Info'!F123&gt;$T$1,1,0)</f>
        <v>0</v>
      </c>
      <c r="AN126" s="124" t="b">
        <f>IF(ISERROR(T126),ERROR.TYPE(#REF!)=ERROR.TYPE(T126),FALSE)</f>
        <v>0</v>
      </c>
      <c r="AO126" s="124" t="b">
        <f>IF(ISERROR(U126),ERROR.TYPE(#REF!)=ERROR.TYPE(U126),FALSE)</f>
        <v>0</v>
      </c>
      <c r="AP126" s="124">
        <f>IF('Member Info'!F123&gt;'GP1 April 25'!$U$1,1,0)</f>
        <v>0</v>
      </c>
      <c r="AQ126" s="124">
        <f t="shared" si="39"/>
        <v>0</v>
      </c>
      <c r="AR126" s="124">
        <f t="shared" si="40"/>
        <v>0</v>
      </c>
      <c r="AS126" s="124">
        <f t="shared" si="41"/>
        <v>1</v>
      </c>
    </row>
    <row r="127" spans="1:45" x14ac:dyDescent="0.25">
      <c r="A127" s="4">
        <v>96</v>
      </c>
      <c r="B127" s="164">
        <f>'Member Info'!D124</f>
        <v>0</v>
      </c>
      <c r="C127" s="164">
        <f>'Member Info'!E124</f>
        <v>0</v>
      </c>
      <c r="D127" s="164" t="str">
        <f>'Member Info'!G124</f>
        <v/>
      </c>
      <c r="E127" s="165">
        <f>'Member Info'!B124</f>
        <v>0</v>
      </c>
      <c r="F127" s="242"/>
      <c r="G127" s="166" t="str">
        <f>IF(E127=0,"",('Member Info'!K124+'Member Info'!L124))</f>
        <v/>
      </c>
      <c r="H127" s="419"/>
      <c r="I127" s="419"/>
      <c r="J127" s="26"/>
      <c r="K127" s="26"/>
      <c r="L127" s="384" t="str">
        <f>IF(E127=0,"",IF('Member Info'!F124&gt;$U$1,CONCATENATE("Joined with practice on ", TEXT('Member Info'!F124, "DD/MM/YYYY")),IF('Member Info'!N124&lt;&gt;"",IF('Member Info'!N124&lt;$T$1,CONCATENATE("Left Scheme on ", TEXT('Member Info'!N124, "DD/MM/YYYY")),IF(OR(G127="",G127=0),"Error Detected, No rate entered",IF(E127=0,"",IF(F127="","Error Detected, No Pensionable pay",IF(AS127=1,"No Part Time Status Entered",IF(AR127=1,"No Part Time Hours Entered",IF(ISERROR(AD127)," Unknown Values entered.",IF(V127+W127&lt;1,"Acceptable",IF(T127+U127=200, "No Contributions Entered", IF(M127="","Error Detected, Choose reason&gt;",IF(Z127="1",IF(V127=1,"Please Enter Deemed Pensionable Pay","Add Any Relevant Details Above"),"Please Give Details Above"))))))))))),IF(OR(G127="",G127=0),"Error Detected, No rate entered",IF(E127=0,"",IF(F127="","Error Detected, No Pensionable pay",IF(AS127=1,"No Part Time Status Entered",IF(AR127=1,"No Part Time Hours Entered",IF(ISERROR(AD127)," Unknown Values entered.",IF(V127+W127&lt;1,"Acceptable",IF(T127+U127=200, "No Contributions Entered", IF(M127="","Error Detected, Choose reason&gt;",IF(Z127="1",IF(V127=1,"Please Enter Deemed Pensionable Pay","Add relevant Details Above"),"Please give details Above")))))))))))))</f>
        <v/>
      </c>
      <c r="M127" s="260"/>
      <c r="N127" s="91"/>
      <c r="O127" s="91" t="str">
        <f t="shared" si="22"/>
        <v/>
      </c>
      <c r="P127" s="94">
        <f t="shared" si="23"/>
        <v>0</v>
      </c>
      <c r="Q127" s="94">
        <f t="shared" si="23"/>
        <v>0</v>
      </c>
      <c r="R127" s="218">
        <f>(ROUND((F127/100*'Member Info'!$W$2), 2))</f>
        <v>0</v>
      </c>
      <c r="S127" s="218" t="e">
        <f t="shared" si="24"/>
        <v>#VALUE!</v>
      </c>
      <c r="T127" s="218" t="str">
        <f t="shared" si="25"/>
        <v/>
      </c>
      <c r="U127" s="227" t="str">
        <f t="shared" si="26"/>
        <v/>
      </c>
      <c r="V127" s="228" t="str">
        <f t="shared" si="27"/>
        <v/>
      </c>
      <c r="W127" s="228" t="str">
        <f t="shared" si="28"/>
        <v/>
      </c>
      <c r="X127" s="222">
        <f t="shared" si="29"/>
        <v>0</v>
      </c>
      <c r="Y127" s="110">
        <f t="shared" si="30"/>
        <v>0</v>
      </c>
      <c r="Z127" s="235" t="str">
        <f t="shared" si="31"/>
        <v/>
      </c>
      <c r="AA127" s="240" t="b">
        <f t="shared" si="32"/>
        <v>0</v>
      </c>
      <c r="AB127" s="235">
        <f t="shared" si="33"/>
        <v>0</v>
      </c>
      <c r="AC127" s="235">
        <f>IF('Member Info'!N124="",1,"")</f>
        <v>1</v>
      </c>
      <c r="AD127" s="243" t="e">
        <f t="shared" si="34"/>
        <v>#VALUE!</v>
      </c>
      <c r="AE127" s="130" t="str">
        <f t="shared" si="21"/>
        <v/>
      </c>
      <c r="AF127" s="124">
        <f t="shared" si="35"/>
        <v>1</v>
      </c>
      <c r="AG127" s="124" t="str">
        <f>IF('Member Info'!N124&lt;&gt;"",IF(AND('Member Info'!N124&lt;=$U$1,'Member Info'!N124&gt;=$T$1),1,0),"")</f>
        <v/>
      </c>
      <c r="AI127" s="124" t="b">
        <f t="shared" si="36"/>
        <v>0</v>
      </c>
      <c r="AJ127" s="124">
        <f t="shared" si="37"/>
        <v>0</v>
      </c>
      <c r="AL127" s="124">
        <f t="shared" si="38"/>
        <v>0</v>
      </c>
      <c r="AM127" s="124">
        <f>IF('Member Info'!F124&gt;$T$1,1,0)</f>
        <v>0</v>
      </c>
      <c r="AN127" s="124" t="b">
        <f>IF(ISERROR(T127),ERROR.TYPE(#REF!)=ERROR.TYPE(T127),FALSE)</f>
        <v>0</v>
      </c>
      <c r="AO127" s="124" t="b">
        <f>IF(ISERROR(U127),ERROR.TYPE(#REF!)=ERROR.TYPE(U127),FALSE)</f>
        <v>0</v>
      </c>
      <c r="AP127" s="124">
        <f>IF('Member Info'!F124&gt;'GP1 April 25'!$U$1,1,0)</f>
        <v>0</v>
      </c>
      <c r="AQ127" s="124">
        <f t="shared" si="39"/>
        <v>0</v>
      </c>
      <c r="AR127" s="124">
        <f t="shared" si="40"/>
        <v>0</v>
      </c>
      <c r="AS127" s="124">
        <f t="shared" si="41"/>
        <v>1</v>
      </c>
    </row>
    <row r="128" spans="1:45" x14ac:dyDescent="0.25">
      <c r="A128" s="4">
        <v>97</v>
      </c>
      <c r="B128" s="164">
        <f>'Member Info'!D125</f>
        <v>0</v>
      </c>
      <c r="C128" s="164">
        <f>'Member Info'!E125</f>
        <v>0</v>
      </c>
      <c r="D128" s="164" t="str">
        <f>'Member Info'!G125</f>
        <v/>
      </c>
      <c r="E128" s="165">
        <f>'Member Info'!B125</f>
        <v>0</v>
      </c>
      <c r="F128" s="242"/>
      <c r="G128" s="166" t="str">
        <f>IF(E128=0,"",('Member Info'!K125+'Member Info'!L125))</f>
        <v/>
      </c>
      <c r="H128" s="419"/>
      <c r="I128" s="419"/>
      <c r="J128" s="26"/>
      <c r="K128" s="26"/>
      <c r="L128" s="384" t="str">
        <f>IF(E128=0,"",IF('Member Info'!F125&gt;$U$1,CONCATENATE("Joined with practice on ", TEXT('Member Info'!F125, "DD/MM/YYYY")),IF('Member Info'!N125&lt;&gt;"",IF('Member Info'!N125&lt;$T$1,CONCATENATE("Left Scheme on ", TEXT('Member Info'!N125, "DD/MM/YYYY")),IF(OR(G128="",G128=0),"Error Detected, No rate entered",IF(E128=0,"",IF(F128="","Error Detected, No Pensionable pay",IF(AS128=1,"No Part Time Status Entered",IF(AR128=1,"No Part Time Hours Entered",IF(ISERROR(AD128)," Unknown Values entered.",IF(V128+W128&lt;1,"Acceptable",IF(T128+U128=200, "No Contributions Entered", IF(M128="","Error Detected, Choose reason&gt;",IF(Z128="1",IF(V128=1,"Please Enter Deemed Pensionable Pay","Add Any Relevant Details Above"),"Please Give Details Above"))))))))))),IF(OR(G128="",G128=0),"Error Detected, No rate entered",IF(E128=0,"",IF(F128="","Error Detected, No Pensionable pay",IF(AS128=1,"No Part Time Status Entered",IF(AR128=1,"No Part Time Hours Entered",IF(ISERROR(AD128)," Unknown Values entered.",IF(V128+W128&lt;1,"Acceptable",IF(T128+U128=200, "No Contributions Entered", IF(M128="","Error Detected, Choose reason&gt;",IF(Z128="1",IF(V128=1,"Please Enter Deemed Pensionable Pay","Add relevant Details Above"),"Please give details Above")))))))))))))</f>
        <v/>
      </c>
      <c r="M128" s="260"/>
      <c r="N128" s="91"/>
      <c r="O128" s="91" t="str">
        <f t="shared" si="22"/>
        <v/>
      </c>
      <c r="P128" s="94">
        <f t="shared" si="23"/>
        <v>0</v>
      </c>
      <c r="Q128" s="94">
        <f t="shared" si="23"/>
        <v>0</v>
      </c>
      <c r="R128" s="218">
        <f>(ROUND((F128/100*'Member Info'!$W$2), 2))</f>
        <v>0</v>
      </c>
      <c r="S128" s="218" t="e">
        <f t="shared" si="24"/>
        <v>#VALUE!</v>
      </c>
      <c r="T128" s="218" t="str">
        <f t="shared" si="25"/>
        <v/>
      </c>
      <c r="U128" s="227" t="str">
        <f t="shared" si="26"/>
        <v/>
      </c>
      <c r="V128" s="228" t="str">
        <f t="shared" si="27"/>
        <v/>
      </c>
      <c r="W128" s="228" t="str">
        <f t="shared" si="28"/>
        <v/>
      </c>
      <c r="X128" s="222">
        <f t="shared" si="29"/>
        <v>0</v>
      </c>
      <c r="Y128" s="110">
        <f t="shared" si="30"/>
        <v>0</v>
      </c>
      <c r="Z128" s="235" t="str">
        <f t="shared" si="31"/>
        <v/>
      </c>
      <c r="AA128" s="240" t="b">
        <f t="shared" si="32"/>
        <v>0</v>
      </c>
      <c r="AB128" s="235">
        <f t="shared" si="33"/>
        <v>0</v>
      </c>
      <c r="AC128" s="235">
        <f>IF('Member Info'!N125="",1,"")</f>
        <v>1</v>
      </c>
      <c r="AD128" s="243" t="e">
        <f t="shared" si="34"/>
        <v>#VALUE!</v>
      </c>
      <c r="AE128" s="130" t="str">
        <f t="shared" si="21"/>
        <v/>
      </c>
      <c r="AF128" s="124">
        <f t="shared" si="35"/>
        <v>1</v>
      </c>
      <c r="AG128" s="124" t="str">
        <f>IF('Member Info'!N125&lt;&gt;"",IF(AND('Member Info'!N125&lt;=$U$1,'Member Info'!N125&gt;=$T$1),1,0),"")</f>
        <v/>
      </c>
      <c r="AI128" s="124" t="b">
        <f t="shared" si="36"/>
        <v>0</v>
      </c>
      <c r="AJ128" s="124">
        <f t="shared" si="37"/>
        <v>0</v>
      </c>
      <c r="AL128" s="124">
        <f t="shared" si="38"/>
        <v>0</v>
      </c>
      <c r="AM128" s="124">
        <f>IF('Member Info'!F125&gt;$T$1,1,0)</f>
        <v>0</v>
      </c>
      <c r="AN128" s="124" t="b">
        <f>IF(ISERROR(T128),ERROR.TYPE(#REF!)=ERROR.TYPE(T128),FALSE)</f>
        <v>0</v>
      </c>
      <c r="AO128" s="124" t="b">
        <f>IF(ISERROR(U128),ERROR.TYPE(#REF!)=ERROR.TYPE(U128),FALSE)</f>
        <v>0</v>
      </c>
      <c r="AP128" s="124">
        <f>IF('Member Info'!F125&gt;'GP1 April 25'!$U$1,1,0)</f>
        <v>0</v>
      </c>
      <c r="AQ128" s="124">
        <f t="shared" si="39"/>
        <v>0</v>
      </c>
      <c r="AR128" s="124">
        <f t="shared" si="40"/>
        <v>0</v>
      </c>
      <c r="AS128" s="124">
        <f t="shared" si="41"/>
        <v>1</v>
      </c>
    </row>
    <row r="129" spans="1:45" x14ac:dyDescent="0.25">
      <c r="A129" s="4">
        <v>98</v>
      </c>
      <c r="B129" s="164">
        <f>'Member Info'!D126</f>
        <v>0</v>
      </c>
      <c r="C129" s="164">
        <f>'Member Info'!E126</f>
        <v>0</v>
      </c>
      <c r="D129" s="164" t="str">
        <f>'Member Info'!G126</f>
        <v/>
      </c>
      <c r="E129" s="165">
        <f>'Member Info'!B126</f>
        <v>0</v>
      </c>
      <c r="F129" s="242"/>
      <c r="G129" s="166" t="str">
        <f>IF(E129=0,"",('Member Info'!K126+'Member Info'!L126))</f>
        <v/>
      </c>
      <c r="H129" s="419"/>
      <c r="I129" s="419"/>
      <c r="J129" s="26"/>
      <c r="K129" s="26"/>
      <c r="L129" s="384" t="str">
        <f>IF(E129=0,"",IF('Member Info'!F126&gt;$U$1,CONCATENATE("Joined with practice on ", TEXT('Member Info'!F126, "DD/MM/YYYY")),IF('Member Info'!N126&lt;&gt;"",IF('Member Info'!N126&lt;$T$1,CONCATENATE("Left Scheme on ", TEXT('Member Info'!N126, "DD/MM/YYYY")),IF(OR(G129="",G129=0),"Error Detected, No rate entered",IF(E129=0,"",IF(F129="","Error Detected, No Pensionable pay",IF(AS129=1,"No Part Time Status Entered",IF(AR129=1,"No Part Time Hours Entered",IF(ISERROR(AD129)," Unknown Values entered.",IF(V129+W129&lt;1,"Acceptable",IF(T129+U129=200, "No Contributions Entered", IF(M129="","Error Detected, Choose reason&gt;",IF(Z129="1",IF(V129=1,"Please Enter Deemed Pensionable Pay","Add Any Relevant Details Above"),"Please Give Details Above"))))))))))),IF(OR(G129="",G129=0),"Error Detected, No rate entered",IF(E129=0,"",IF(F129="","Error Detected, No Pensionable pay",IF(AS129=1,"No Part Time Status Entered",IF(AR129=1,"No Part Time Hours Entered",IF(ISERROR(AD129)," Unknown Values entered.",IF(V129+W129&lt;1,"Acceptable",IF(T129+U129=200, "No Contributions Entered", IF(M129="","Error Detected, Choose reason&gt;",IF(Z129="1",IF(V129=1,"Please Enter Deemed Pensionable Pay","Add relevant Details Above"),"Please give details Above")))))))))))))</f>
        <v/>
      </c>
      <c r="M129" s="260"/>
      <c r="N129" s="91"/>
      <c r="O129" s="91" t="str">
        <f t="shared" si="22"/>
        <v/>
      </c>
      <c r="P129" s="94">
        <f t="shared" si="23"/>
        <v>0</v>
      </c>
      <c r="Q129" s="94">
        <f t="shared" si="23"/>
        <v>0</v>
      </c>
      <c r="R129" s="218">
        <f>(ROUND((F129/100*'Member Info'!$W$2), 2))</f>
        <v>0</v>
      </c>
      <c r="S129" s="218" t="e">
        <f t="shared" si="24"/>
        <v>#VALUE!</v>
      </c>
      <c r="T129" s="218" t="str">
        <f t="shared" si="25"/>
        <v/>
      </c>
      <c r="U129" s="227" t="str">
        <f t="shared" si="26"/>
        <v/>
      </c>
      <c r="V129" s="228" t="str">
        <f t="shared" si="27"/>
        <v/>
      </c>
      <c r="W129" s="228" t="str">
        <f t="shared" si="28"/>
        <v/>
      </c>
      <c r="X129" s="222">
        <f t="shared" si="29"/>
        <v>0</v>
      </c>
      <c r="Y129" s="110">
        <f t="shared" si="30"/>
        <v>0</v>
      </c>
      <c r="Z129" s="235" t="str">
        <f t="shared" si="31"/>
        <v/>
      </c>
      <c r="AA129" s="240" t="b">
        <f t="shared" si="32"/>
        <v>0</v>
      </c>
      <c r="AB129" s="235">
        <f t="shared" si="33"/>
        <v>0</v>
      </c>
      <c r="AC129" s="235">
        <f>IF('Member Info'!N126="",1,"")</f>
        <v>1</v>
      </c>
      <c r="AD129" s="243" t="e">
        <f t="shared" si="34"/>
        <v>#VALUE!</v>
      </c>
      <c r="AE129" s="130" t="str">
        <f t="shared" si="21"/>
        <v/>
      </c>
      <c r="AF129" s="124">
        <f t="shared" si="35"/>
        <v>1</v>
      </c>
      <c r="AG129" s="124" t="str">
        <f>IF('Member Info'!N126&lt;&gt;"",IF(AND('Member Info'!N126&lt;=$U$1,'Member Info'!N126&gt;=$T$1),1,0),"")</f>
        <v/>
      </c>
      <c r="AI129" s="124" t="b">
        <f t="shared" si="36"/>
        <v>0</v>
      </c>
      <c r="AJ129" s="124">
        <f t="shared" si="37"/>
        <v>0</v>
      </c>
      <c r="AL129" s="124">
        <f t="shared" si="38"/>
        <v>0</v>
      </c>
      <c r="AM129" s="124">
        <f>IF('Member Info'!F126&gt;$T$1,1,0)</f>
        <v>0</v>
      </c>
      <c r="AN129" s="124" t="b">
        <f>IF(ISERROR(T129),ERROR.TYPE(#REF!)=ERROR.TYPE(T129),FALSE)</f>
        <v>0</v>
      </c>
      <c r="AO129" s="124" t="b">
        <f>IF(ISERROR(U129),ERROR.TYPE(#REF!)=ERROR.TYPE(U129),FALSE)</f>
        <v>0</v>
      </c>
      <c r="AP129" s="124">
        <f>IF('Member Info'!F126&gt;'GP1 April 25'!$U$1,1,0)</f>
        <v>0</v>
      </c>
      <c r="AQ129" s="124">
        <f t="shared" si="39"/>
        <v>0</v>
      </c>
      <c r="AR129" s="124">
        <f t="shared" si="40"/>
        <v>0</v>
      </c>
      <c r="AS129" s="124">
        <f t="shared" si="41"/>
        <v>1</v>
      </c>
    </row>
    <row r="130" spans="1:45" x14ac:dyDescent="0.25">
      <c r="A130" s="4">
        <v>99</v>
      </c>
      <c r="B130" s="164">
        <f>'Member Info'!D127</f>
        <v>0</v>
      </c>
      <c r="C130" s="164">
        <f>'Member Info'!E127</f>
        <v>0</v>
      </c>
      <c r="D130" s="164" t="str">
        <f>'Member Info'!G127</f>
        <v/>
      </c>
      <c r="E130" s="165">
        <f>'Member Info'!B127</f>
        <v>0</v>
      </c>
      <c r="F130" s="242"/>
      <c r="G130" s="166" t="str">
        <f>IF(E130=0,"",('Member Info'!K127+'Member Info'!L127))</f>
        <v/>
      </c>
      <c r="H130" s="419"/>
      <c r="I130" s="419"/>
      <c r="J130" s="26"/>
      <c r="K130" s="26"/>
      <c r="L130" s="384" t="str">
        <f>IF(E130=0,"",IF('Member Info'!F127&gt;$U$1,CONCATENATE("Joined with practice on ", TEXT('Member Info'!F127, "DD/MM/YYYY")),IF('Member Info'!N127&lt;&gt;"",IF('Member Info'!N127&lt;$T$1,CONCATENATE("Left Scheme on ", TEXT('Member Info'!N127, "DD/MM/YYYY")),IF(OR(G130="",G130=0),"Error Detected, No rate entered",IF(E130=0,"",IF(F130="","Error Detected, No Pensionable pay",IF(AS130=1,"No Part Time Status Entered",IF(AR130=1,"No Part Time Hours Entered",IF(ISERROR(AD130)," Unknown Values entered.",IF(V130+W130&lt;1,"Acceptable",IF(T130+U130=200, "No Contributions Entered", IF(M130="","Error Detected, Choose reason&gt;",IF(Z130="1",IF(V130=1,"Please Enter Deemed Pensionable Pay","Add Any Relevant Details Above"),"Please Give Details Above"))))))))))),IF(OR(G130="",G130=0),"Error Detected, No rate entered",IF(E130=0,"",IF(F130="","Error Detected, No Pensionable pay",IF(AS130=1,"No Part Time Status Entered",IF(AR130=1,"No Part Time Hours Entered",IF(ISERROR(AD130)," Unknown Values entered.",IF(V130+W130&lt;1,"Acceptable",IF(T130+U130=200, "No Contributions Entered", IF(M130="","Error Detected, Choose reason&gt;",IF(Z130="1",IF(V130=1,"Please Enter Deemed Pensionable Pay","Add relevant Details Above"),"Please give details Above")))))))))))))</f>
        <v/>
      </c>
      <c r="M130" s="260"/>
      <c r="N130" s="91"/>
      <c r="O130" s="91" t="str">
        <f t="shared" si="22"/>
        <v/>
      </c>
      <c r="P130" s="94">
        <f t="shared" si="23"/>
        <v>0</v>
      </c>
      <c r="Q130" s="94">
        <f t="shared" si="23"/>
        <v>0</v>
      </c>
      <c r="R130" s="218">
        <f>(ROUND((F130/100*'Member Info'!$W$2), 2))</f>
        <v>0</v>
      </c>
      <c r="S130" s="218" t="e">
        <f t="shared" si="24"/>
        <v>#VALUE!</v>
      </c>
      <c r="T130" s="218" t="str">
        <f t="shared" si="25"/>
        <v/>
      </c>
      <c r="U130" s="227" t="str">
        <f t="shared" si="26"/>
        <v/>
      </c>
      <c r="V130" s="228" t="str">
        <f t="shared" si="27"/>
        <v/>
      </c>
      <c r="W130" s="228" t="str">
        <f t="shared" si="28"/>
        <v/>
      </c>
      <c r="X130" s="222">
        <f t="shared" si="29"/>
        <v>0</v>
      </c>
      <c r="Y130" s="110">
        <f t="shared" si="30"/>
        <v>0</v>
      </c>
      <c r="Z130" s="235" t="str">
        <f t="shared" si="31"/>
        <v/>
      </c>
      <c r="AA130" s="240" t="b">
        <f t="shared" si="32"/>
        <v>0</v>
      </c>
      <c r="AB130" s="235">
        <f t="shared" si="33"/>
        <v>0</v>
      </c>
      <c r="AC130" s="235">
        <f>IF('Member Info'!N127="",1,"")</f>
        <v>1</v>
      </c>
      <c r="AD130" s="243" t="e">
        <f t="shared" si="34"/>
        <v>#VALUE!</v>
      </c>
      <c r="AE130" s="130" t="str">
        <f t="shared" si="21"/>
        <v/>
      </c>
      <c r="AF130" s="124">
        <f t="shared" si="35"/>
        <v>1</v>
      </c>
      <c r="AG130" s="124" t="str">
        <f>IF('Member Info'!N127&lt;&gt;"",IF(AND('Member Info'!N127&lt;=$U$1,'Member Info'!N127&gt;=$T$1),1,0),"")</f>
        <v/>
      </c>
      <c r="AI130" s="124" t="b">
        <f t="shared" si="36"/>
        <v>0</v>
      </c>
      <c r="AJ130" s="124">
        <f t="shared" si="37"/>
        <v>0</v>
      </c>
      <c r="AL130" s="124">
        <f t="shared" si="38"/>
        <v>0</v>
      </c>
      <c r="AM130" s="124">
        <f>IF('Member Info'!F127&gt;$T$1,1,0)</f>
        <v>0</v>
      </c>
      <c r="AN130" s="124" t="b">
        <f>IF(ISERROR(T130),ERROR.TYPE(#REF!)=ERROR.TYPE(T130),FALSE)</f>
        <v>0</v>
      </c>
      <c r="AO130" s="124" t="b">
        <f>IF(ISERROR(U130),ERROR.TYPE(#REF!)=ERROR.TYPE(U130),FALSE)</f>
        <v>0</v>
      </c>
      <c r="AP130" s="124">
        <f>IF('Member Info'!F127&gt;'GP1 April 25'!$U$1,1,0)</f>
        <v>0</v>
      </c>
      <c r="AQ130" s="124">
        <f t="shared" si="39"/>
        <v>0</v>
      </c>
      <c r="AR130" s="124">
        <f t="shared" si="40"/>
        <v>0</v>
      </c>
      <c r="AS130" s="124">
        <f t="shared" si="41"/>
        <v>1</v>
      </c>
    </row>
    <row r="131" spans="1:45" x14ac:dyDescent="0.25">
      <c r="A131" s="4">
        <v>100</v>
      </c>
      <c r="B131" s="164">
        <f>'Member Info'!D128</f>
        <v>0</v>
      </c>
      <c r="C131" s="164">
        <f>'Member Info'!E128</f>
        <v>0</v>
      </c>
      <c r="D131" s="164" t="str">
        <f>'Member Info'!G128</f>
        <v/>
      </c>
      <c r="E131" s="165">
        <f>'Member Info'!B128</f>
        <v>0</v>
      </c>
      <c r="F131" s="242"/>
      <c r="G131" s="166" t="str">
        <f>IF(E131=0,"",('Member Info'!K128+'Member Info'!L128))</f>
        <v/>
      </c>
      <c r="H131" s="419"/>
      <c r="I131" s="419"/>
      <c r="J131" s="26"/>
      <c r="K131" s="26"/>
      <c r="L131" s="384" t="str">
        <f>IF(E131=0,"",IF('Member Info'!F128&gt;$U$1,CONCATENATE("Joined with practice on ", TEXT('Member Info'!F128, "DD/MM/YYYY")),IF('Member Info'!N128&lt;&gt;"",IF('Member Info'!N128&lt;$T$1,CONCATENATE("Left Scheme on ", TEXT('Member Info'!N128, "DD/MM/YYYY")),IF(OR(G131="",G131=0),"Error Detected, No rate entered",IF(E131=0,"",IF(F131="","Error Detected, No Pensionable pay",IF(AS131=1,"No Part Time Status Entered",IF(AR131=1,"No Part Time Hours Entered",IF(ISERROR(AD131)," Unknown Values entered.",IF(V131+W131&lt;1,"Acceptable",IF(T131+U131=200, "No Contributions Entered", IF(M131="","Error Detected, Choose reason&gt;",IF(Z131="1",IF(V131=1,"Please Enter Deemed Pensionable Pay","Add Any Relevant Details Above"),"Please Give Details Above"))))))))))),IF(OR(G131="",G131=0),"Error Detected, No rate entered",IF(E131=0,"",IF(F131="","Error Detected, No Pensionable pay",IF(AS131=1,"No Part Time Status Entered",IF(AR131=1,"No Part Time Hours Entered",IF(ISERROR(AD131)," Unknown Values entered.",IF(V131+W131&lt;1,"Acceptable",IF(T131+U131=200, "No Contributions Entered", IF(M131="","Error Detected, Choose reason&gt;",IF(Z131="1",IF(V131=1,"Please Enter Deemed Pensionable Pay","Add relevant Details Above"),"Please give details Above")))))))))))))</f>
        <v/>
      </c>
      <c r="M131" s="260"/>
      <c r="N131" s="91"/>
      <c r="O131" s="91" t="str">
        <f t="shared" si="22"/>
        <v/>
      </c>
      <c r="P131" s="94">
        <f t="shared" si="23"/>
        <v>0</v>
      </c>
      <c r="Q131" s="94">
        <f t="shared" si="23"/>
        <v>0</v>
      </c>
      <c r="R131" s="218">
        <f>(ROUND((F131/100*'Member Info'!$W$2), 2))</f>
        <v>0</v>
      </c>
      <c r="S131" s="218" t="e">
        <f t="shared" si="24"/>
        <v>#VALUE!</v>
      </c>
      <c r="T131" s="218" t="str">
        <f t="shared" si="25"/>
        <v/>
      </c>
      <c r="U131" s="227" t="str">
        <f t="shared" si="26"/>
        <v/>
      </c>
      <c r="V131" s="228" t="str">
        <f t="shared" si="27"/>
        <v/>
      </c>
      <c r="W131" s="228" t="str">
        <f t="shared" si="28"/>
        <v/>
      </c>
      <c r="X131" s="222">
        <f t="shared" si="29"/>
        <v>0</v>
      </c>
      <c r="Y131" s="110">
        <f t="shared" si="30"/>
        <v>0</v>
      </c>
      <c r="Z131" s="235" t="str">
        <f t="shared" si="31"/>
        <v/>
      </c>
      <c r="AA131" s="240" t="b">
        <f t="shared" si="32"/>
        <v>0</v>
      </c>
      <c r="AB131" s="235">
        <f t="shared" si="33"/>
        <v>0</v>
      </c>
      <c r="AC131" s="235">
        <f>IF('Member Info'!N128="",1,"")</f>
        <v>1</v>
      </c>
      <c r="AD131" s="243" t="e">
        <f t="shared" si="34"/>
        <v>#VALUE!</v>
      </c>
      <c r="AE131" s="130" t="str">
        <f t="shared" si="21"/>
        <v/>
      </c>
      <c r="AF131" s="124">
        <f t="shared" si="35"/>
        <v>1</v>
      </c>
      <c r="AG131" s="124" t="str">
        <f>IF('Member Info'!N128&lt;&gt;"",IF(AND('Member Info'!N128&lt;=$U$1,'Member Info'!N128&gt;=$T$1),1,0),"")</f>
        <v/>
      </c>
      <c r="AI131" s="124" t="b">
        <f t="shared" si="36"/>
        <v>0</v>
      </c>
      <c r="AJ131" s="124">
        <f t="shared" si="37"/>
        <v>0</v>
      </c>
      <c r="AL131" s="124">
        <f t="shared" si="38"/>
        <v>0</v>
      </c>
      <c r="AM131" s="124">
        <f>IF('Member Info'!F128&gt;$T$1,1,0)</f>
        <v>0</v>
      </c>
      <c r="AN131" s="124" t="b">
        <f>IF(ISERROR(T131),ERROR.TYPE(#REF!)=ERROR.TYPE(T131),FALSE)</f>
        <v>0</v>
      </c>
      <c r="AO131" s="124" t="b">
        <f>IF(ISERROR(U131),ERROR.TYPE(#REF!)=ERROR.TYPE(U131),FALSE)</f>
        <v>0</v>
      </c>
      <c r="AP131" s="124">
        <f>IF('Member Info'!F128&gt;'GP1 April 25'!$U$1,1,0)</f>
        <v>0</v>
      </c>
      <c r="AQ131" s="124">
        <f t="shared" si="39"/>
        <v>0</v>
      </c>
      <c r="AR131" s="124">
        <f t="shared" si="40"/>
        <v>0</v>
      </c>
      <c r="AS131" s="124">
        <f t="shared" si="41"/>
        <v>1</v>
      </c>
    </row>
    <row r="132" spans="1:45" x14ac:dyDescent="0.25">
      <c r="A132" s="4">
        <v>101</v>
      </c>
      <c r="B132" s="164">
        <f>'Member Info'!D129</f>
        <v>0</v>
      </c>
      <c r="C132" s="164">
        <f>'Member Info'!E129</f>
        <v>0</v>
      </c>
      <c r="D132" s="164" t="str">
        <f>'Member Info'!G129</f>
        <v/>
      </c>
      <c r="E132" s="165">
        <f>'Member Info'!B129</f>
        <v>0</v>
      </c>
      <c r="F132" s="242"/>
      <c r="G132" s="166" t="str">
        <f>IF(E132=0,"",('Member Info'!K129+'Member Info'!L129))</f>
        <v/>
      </c>
      <c r="H132" s="419"/>
      <c r="I132" s="419"/>
      <c r="J132" s="26"/>
      <c r="K132" s="26"/>
      <c r="L132" s="384" t="str">
        <f>IF(E132=0,"",IF('Member Info'!F129&gt;$U$1,CONCATENATE("Joined with practice on ", TEXT('Member Info'!F129, "DD/MM/YYYY")),IF('Member Info'!N129&lt;&gt;"",IF('Member Info'!N129&lt;$T$1,CONCATENATE("Left Scheme on ", TEXT('Member Info'!N129, "DD/MM/YYYY")),IF(OR(G132="",G132=0),"Error Detected, No rate entered",IF(E132=0,"",IF(F132="","Error Detected, No Pensionable pay",IF(AS132=1,"No Part Time Status Entered",IF(AR132=1,"No Part Time Hours Entered",IF(ISERROR(AD132)," Unknown Values entered.",IF(V132+W132&lt;1,"Acceptable",IF(T132+U132=200, "No Contributions Entered", IF(M132="","Error Detected, Choose reason&gt;",IF(Z132="1",IF(V132=1,"Please Enter Deemed Pensionable Pay","Add Any Relevant Details Above"),"Please Give Details Above"))))))))))),IF(OR(G132="",G132=0),"Error Detected, No rate entered",IF(E132=0,"",IF(F132="","Error Detected, No Pensionable pay",IF(AS132=1,"No Part Time Status Entered",IF(AR132=1,"No Part Time Hours Entered",IF(ISERROR(AD132)," Unknown Values entered.",IF(V132+W132&lt;1,"Acceptable",IF(T132+U132=200, "No Contributions Entered", IF(M132="","Error Detected, Choose reason&gt;",IF(Z132="1",IF(V132=1,"Please Enter Deemed Pensionable Pay","Add relevant Details Above"),"Please give details Above")))))))))))))</f>
        <v/>
      </c>
      <c r="M132" s="260"/>
      <c r="N132" s="91"/>
      <c r="O132" s="91" t="str">
        <f t="shared" si="22"/>
        <v/>
      </c>
      <c r="P132" s="94">
        <f t="shared" si="23"/>
        <v>0</v>
      </c>
      <c r="Q132" s="94">
        <f t="shared" si="23"/>
        <v>0</v>
      </c>
      <c r="R132" s="218">
        <f>(ROUND((F132/100*'Member Info'!$W$2), 2))</f>
        <v>0</v>
      </c>
      <c r="S132" s="218" t="e">
        <f t="shared" si="24"/>
        <v>#VALUE!</v>
      </c>
      <c r="T132" s="218" t="str">
        <f t="shared" si="25"/>
        <v/>
      </c>
      <c r="U132" s="227" t="str">
        <f t="shared" si="26"/>
        <v/>
      </c>
      <c r="V132" s="228" t="str">
        <f t="shared" si="27"/>
        <v/>
      </c>
      <c r="W132" s="228" t="str">
        <f t="shared" si="28"/>
        <v/>
      </c>
      <c r="X132" s="222">
        <f t="shared" si="29"/>
        <v>0</v>
      </c>
      <c r="Y132" s="110">
        <f t="shared" si="30"/>
        <v>0</v>
      </c>
      <c r="Z132" s="235" t="str">
        <f t="shared" si="31"/>
        <v/>
      </c>
      <c r="AA132" s="240" t="b">
        <f t="shared" si="32"/>
        <v>0</v>
      </c>
      <c r="AB132" s="235">
        <f t="shared" si="33"/>
        <v>0</v>
      </c>
      <c r="AC132" s="235">
        <f>IF('Member Info'!N129="",1,"")</f>
        <v>1</v>
      </c>
      <c r="AD132" s="243" t="e">
        <f t="shared" si="34"/>
        <v>#VALUE!</v>
      </c>
      <c r="AE132" s="130" t="str">
        <f t="shared" si="21"/>
        <v/>
      </c>
      <c r="AF132" s="124">
        <f t="shared" si="35"/>
        <v>1</v>
      </c>
      <c r="AG132" s="124" t="str">
        <f>IF('Member Info'!N129&lt;&gt;"",IF(AND('Member Info'!N129&lt;=$U$1,'Member Info'!N129&gt;=$T$1),1,0),"")</f>
        <v/>
      </c>
      <c r="AI132" s="124" t="b">
        <f t="shared" si="36"/>
        <v>0</v>
      </c>
      <c r="AJ132" s="124">
        <f t="shared" si="37"/>
        <v>0</v>
      </c>
      <c r="AL132" s="124">
        <f t="shared" si="38"/>
        <v>0</v>
      </c>
      <c r="AM132" s="124">
        <f>IF('Member Info'!F129&gt;$T$1,1,0)</f>
        <v>0</v>
      </c>
      <c r="AN132" s="124" t="b">
        <f>IF(ISERROR(T132),ERROR.TYPE(#REF!)=ERROR.TYPE(T132),FALSE)</f>
        <v>0</v>
      </c>
      <c r="AO132" s="124" t="b">
        <f>IF(ISERROR(U132),ERROR.TYPE(#REF!)=ERROR.TYPE(U132),FALSE)</f>
        <v>0</v>
      </c>
      <c r="AP132" s="124">
        <f>IF('Member Info'!F129&gt;'GP1 April 25'!$U$1,1,0)</f>
        <v>0</v>
      </c>
      <c r="AQ132" s="124">
        <f t="shared" si="39"/>
        <v>0</v>
      </c>
      <c r="AR132" s="124">
        <f t="shared" si="40"/>
        <v>0</v>
      </c>
      <c r="AS132" s="124">
        <f t="shared" si="41"/>
        <v>1</v>
      </c>
    </row>
    <row r="133" spans="1:45" x14ac:dyDescent="0.25">
      <c r="A133" s="4">
        <v>102</v>
      </c>
      <c r="B133" s="164">
        <f>'Member Info'!D130</f>
        <v>0</v>
      </c>
      <c r="C133" s="164">
        <f>'Member Info'!E130</f>
        <v>0</v>
      </c>
      <c r="D133" s="164" t="str">
        <f>'Member Info'!G130</f>
        <v/>
      </c>
      <c r="E133" s="165">
        <f>'Member Info'!B130</f>
        <v>0</v>
      </c>
      <c r="F133" s="242"/>
      <c r="G133" s="166" t="str">
        <f>IF(E133=0,"",('Member Info'!K130+'Member Info'!L130))</f>
        <v/>
      </c>
      <c r="H133" s="419"/>
      <c r="I133" s="419"/>
      <c r="J133" s="26"/>
      <c r="K133" s="26"/>
      <c r="L133" s="384" t="str">
        <f>IF(E133=0,"",IF('Member Info'!F130&gt;$U$1,CONCATENATE("Joined with practice on ", TEXT('Member Info'!F130, "DD/MM/YYYY")),IF('Member Info'!N130&lt;&gt;"",IF('Member Info'!N130&lt;$T$1,CONCATENATE("Left Scheme on ", TEXT('Member Info'!N130, "DD/MM/YYYY")),IF(OR(G133="",G133=0),"Error Detected, No rate entered",IF(E133=0,"",IF(F133="","Error Detected, No Pensionable pay",IF(AS133=1,"No Part Time Status Entered",IF(AR133=1,"No Part Time Hours Entered",IF(ISERROR(AD133)," Unknown Values entered.",IF(V133+W133&lt;1,"Acceptable",IF(T133+U133=200, "No Contributions Entered", IF(M133="","Error Detected, Choose reason&gt;",IF(Z133="1",IF(V133=1,"Please Enter Deemed Pensionable Pay","Add Any Relevant Details Above"),"Please Give Details Above"))))))))))),IF(OR(G133="",G133=0),"Error Detected, No rate entered",IF(E133=0,"",IF(F133="","Error Detected, No Pensionable pay",IF(AS133=1,"No Part Time Status Entered",IF(AR133=1,"No Part Time Hours Entered",IF(ISERROR(AD133)," Unknown Values entered.",IF(V133+W133&lt;1,"Acceptable",IF(T133+U133=200, "No Contributions Entered", IF(M133="","Error Detected, Choose reason&gt;",IF(Z133="1",IF(V133=1,"Please Enter Deemed Pensionable Pay","Add relevant Details Above"),"Please give details Above")))))))))))))</f>
        <v/>
      </c>
      <c r="M133" s="260"/>
      <c r="N133" s="91"/>
      <c r="O133" s="91" t="str">
        <f t="shared" si="22"/>
        <v/>
      </c>
      <c r="P133" s="94">
        <f t="shared" si="23"/>
        <v>0</v>
      </c>
      <c r="Q133" s="94">
        <f t="shared" si="23"/>
        <v>0</v>
      </c>
      <c r="R133" s="218">
        <f>(ROUND((F133/100*'Member Info'!$W$2), 2))</f>
        <v>0</v>
      </c>
      <c r="S133" s="218" t="e">
        <f t="shared" si="24"/>
        <v>#VALUE!</v>
      </c>
      <c r="T133" s="218" t="str">
        <f t="shared" si="25"/>
        <v/>
      </c>
      <c r="U133" s="227" t="str">
        <f t="shared" si="26"/>
        <v/>
      </c>
      <c r="V133" s="228" t="str">
        <f t="shared" si="27"/>
        <v/>
      </c>
      <c r="W133" s="228" t="str">
        <f t="shared" si="28"/>
        <v/>
      </c>
      <c r="X133" s="222">
        <f t="shared" si="29"/>
        <v>0</v>
      </c>
      <c r="Y133" s="110">
        <f t="shared" si="30"/>
        <v>0</v>
      </c>
      <c r="Z133" s="235" t="str">
        <f t="shared" si="31"/>
        <v/>
      </c>
      <c r="AA133" s="240" t="b">
        <f t="shared" si="32"/>
        <v>0</v>
      </c>
      <c r="AB133" s="235">
        <f t="shared" si="33"/>
        <v>0</v>
      </c>
      <c r="AC133" s="235">
        <f>IF('Member Info'!N130="",1,"")</f>
        <v>1</v>
      </c>
      <c r="AD133" s="243" t="e">
        <f t="shared" si="34"/>
        <v>#VALUE!</v>
      </c>
      <c r="AE133" s="130" t="str">
        <f t="shared" si="21"/>
        <v/>
      </c>
      <c r="AF133" s="124">
        <f t="shared" si="35"/>
        <v>1</v>
      </c>
      <c r="AG133" s="124" t="str">
        <f>IF('Member Info'!N130&lt;&gt;"",IF(AND('Member Info'!N130&lt;=$U$1,'Member Info'!N130&gt;=$T$1),1,0),"")</f>
        <v/>
      </c>
      <c r="AI133" s="124" t="b">
        <f t="shared" si="36"/>
        <v>0</v>
      </c>
      <c r="AJ133" s="124">
        <f t="shared" si="37"/>
        <v>0</v>
      </c>
      <c r="AL133" s="124">
        <f t="shared" si="38"/>
        <v>0</v>
      </c>
      <c r="AM133" s="124">
        <f>IF('Member Info'!F130&gt;$T$1,1,0)</f>
        <v>0</v>
      </c>
      <c r="AN133" s="124" t="b">
        <f>IF(ISERROR(T133),ERROR.TYPE(#REF!)=ERROR.TYPE(T133),FALSE)</f>
        <v>0</v>
      </c>
      <c r="AO133" s="124" t="b">
        <f>IF(ISERROR(U133),ERROR.TYPE(#REF!)=ERROR.TYPE(U133),FALSE)</f>
        <v>0</v>
      </c>
      <c r="AP133" s="124">
        <f>IF('Member Info'!F130&gt;'GP1 April 25'!$U$1,1,0)</f>
        <v>0</v>
      </c>
      <c r="AQ133" s="124">
        <f t="shared" si="39"/>
        <v>0</v>
      </c>
      <c r="AR133" s="124">
        <f t="shared" si="40"/>
        <v>0</v>
      </c>
      <c r="AS133" s="124">
        <f t="shared" si="41"/>
        <v>1</v>
      </c>
    </row>
    <row r="134" spans="1:45" x14ac:dyDescent="0.25">
      <c r="A134" s="4">
        <v>103</v>
      </c>
      <c r="B134" s="164">
        <f>'Member Info'!D131</f>
        <v>0</v>
      </c>
      <c r="C134" s="164">
        <f>'Member Info'!E131</f>
        <v>0</v>
      </c>
      <c r="D134" s="164" t="str">
        <f>'Member Info'!G131</f>
        <v/>
      </c>
      <c r="E134" s="165">
        <f>'Member Info'!B131</f>
        <v>0</v>
      </c>
      <c r="F134" s="242"/>
      <c r="G134" s="166" t="str">
        <f>IF(E134=0,"",('Member Info'!K131+'Member Info'!L131))</f>
        <v/>
      </c>
      <c r="H134" s="419"/>
      <c r="I134" s="419"/>
      <c r="J134" s="26"/>
      <c r="K134" s="26"/>
      <c r="L134" s="384" t="str">
        <f>IF(E134=0,"",IF('Member Info'!F131&gt;$U$1,CONCATENATE("Joined with practice on ", TEXT('Member Info'!F131, "DD/MM/YYYY")),IF('Member Info'!N131&lt;&gt;"",IF('Member Info'!N131&lt;$T$1,CONCATENATE("Left Scheme on ", TEXT('Member Info'!N131, "DD/MM/YYYY")),IF(OR(G134="",G134=0),"Error Detected, No rate entered",IF(E134=0,"",IF(F134="","Error Detected, No Pensionable pay",IF(AS134=1,"No Part Time Status Entered",IF(AR134=1,"No Part Time Hours Entered",IF(ISERROR(AD134)," Unknown Values entered.",IF(V134+W134&lt;1,"Acceptable",IF(T134+U134=200, "No Contributions Entered", IF(M134="","Error Detected, Choose reason&gt;",IF(Z134="1",IF(V134=1,"Please Enter Deemed Pensionable Pay","Add Any Relevant Details Above"),"Please Give Details Above"))))))))))),IF(OR(G134="",G134=0),"Error Detected, No rate entered",IF(E134=0,"",IF(F134="","Error Detected, No Pensionable pay",IF(AS134=1,"No Part Time Status Entered",IF(AR134=1,"No Part Time Hours Entered",IF(ISERROR(AD134)," Unknown Values entered.",IF(V134+W134&lt;1,"Acceptable",IF(T134+U134=200, "No Contributions Entered", IF(M134="","Error Detected, Choose reason&gt;",IF(Z134="1",IF(V134=1,"Please Enter Deemed Pensionable Pay","Add relevant Details Above"),"Please give details Above")))))))))))))</f>
        <v/>
      </c>
      <c r="M134" s="260"/>
      <c r="N134" s="91"/>
      <c r="O134" s="91" t="str">
        <f t="shared" si="22"/>
        <v/>
      </c>
      <c r="P134" s="94">
        <f t="shared" si="23"/>
        <v>0</v>
      </c>
      <c r="Q134" s="94">
        <f t="shared" si="23"/>
        <v>0</v>
      </c>
      <c r="R134" s="218">
        <f>(ROUND((F134/100*'Member Info'!$W$2), 2))</f>
        <v>0</v>
      </c>
      <c r="S134" s="218" t="e">
        <f t="shared" si="24"/>
        <v>#VALUE!</v>
      </c>
      <c r="T134" s="218" t="str">
        <f t="shared" si="25"/>
        <v/>
      </c>
      <c r="U134" s="227" t="str">
        <f t="shared" si="26"/>
        <v/>
      </c>
      <c r="V134" s="228" t="str">
        <f t="shared" si="27"/>
        <v/>
      </c>
      <c r="W134" s="228" t="str">
        <f t="shared" si="28"/>
        <v/>
      </c>
      <c r="X134" s="222">
        <f t="shared" si="29"/>
        <v>0</v>
      </c>
      <c r="Y134" s="110">
        <f t="shared" si="30"/>
        <v>0</v>
      </c>
      <c r="Z134" s="235" t="str">
        <f t="shared" si="31"/>
        <v/>
      </c>
      <c r="AA134" s="240" t="b">
        <f t="shared" si="32"/>
        <v>0</v>
      </c>
      <c r="AB134" s="235">
        <f t="shared" si="33"/>
        <v>0</v>
      </c>
      <c r="AC134" s="235">
        <f>IF('Member Info'!N131="",1,"")</f>
        <v>1</v>
      </c>
      <c r="AD134" s="243" t="e">
        <f t="shared" si="34"/>
        <v>#VALUE!</v>
      </c>
      <c r="AE134" s="130" t="str">
        <f t="shared" si="21"/>
        <v/>
      </c>
      <c r="AF134" s="124">
        <f t="shared" si="35"/>
        <v>1</v>
      </c>
      <c r="AG134" s="124" t="str">
        <f>IF('Member Info'!N131&lt;&gt;"",IF(AND('Member Info'!N131&lt;=$U$1,'Member Info'!N131&gt;=$T$1),1,0),"")</f>
        <v/>
      </c>
      <c r="AI134" s="124" t="b">
        <f t="shared" si="36"/>
        <v>0</v>
      </c>
      <c r="AJ134" s="124">
        <f t="shared" si="37"/>
        <v>0</v>
      </c>
      <c r="AL134" s="124">
        <f t="shared" si="38"/>
        <v>0</v>
      </c>
      <c r="AM134" s="124">
        <f>IF('Member Info'!F131&gt;$T$1,1,0)</f>
        <v>0</v>
      </c>
      <c r="AN134" s="124" t="b">
        <f>IF(ISERROR(T134),ERROR.TYPE(#REF!)=ERROR.TYPE(T134),FALSE)</f>
        <v>0</v>
      </c>
      <c r="AO134" s="124" t="b">
        <f>IF(ISERROR(U134),ERROR.TYPE(#REF!)=ERROR.TYPE(U134),FALSE)</f>
        <v>0</v>
      </c>
      <c r="AP134" s="124">
        <f>IF('Member Info'!F131&gt;'GP1 April 25'!$U$1,1,0)</f>
        <v>0</v>
      </c>
      <c r="AQ134" s="124">
        <f t="shared" si="39"/>
        <v>0</v>
      </c>
      <c r="AR134" s="124">
        <f t="shared" si="40"/>
        <v>0</v>
      </c>
      <c r="AS134" s="124">
        <f t="shared" si="41"/>
        <v>1</v>
      </c>
    </row>
    <row r="135" spans="1:45" x14ac:dyDescent="0.25">
      <c r="A135" s="4">
        <v>104</v>
      </c>
      <c r="B135" s="164">
        <f>'Member Info'!D132</f>
        <v>0</v>
      </c>
      <c r="C135" s="164">
        <f>'Member Info'!E132</f>
        <v>0</v>
      </c>
      <c r="D135" s="164" t="str">
        <f>'Member Info'!G132</f>
        <v/>
      </c>
      <c r="E135" s="165">
        <f>'Member Info'!B132</f>
        <v>0</v>
      </c>
      <c r="F135" s="242"/>
      <c r="G135" s="166" t="str">
        <f>IF(E135=0,"",('Member Info'!K132+'Member Info'!L132))</f>
        <v/>
      </c>
      <c r="H135" s="419"/>
      <c r="I135" s="419"/>
      <c r="J135" s="26"/>
      <c r="K135" s="26"/>
      <c r="L135" s="384" t="str">
        <f>IF(E135=0,"",IF('Member Info'!F132&gt;$U$1,CONCATENATE("Joined with practice on ", TEXT('Member Info'!F132, "DD/MM/YYYY")),IF('Member Info'!N132&lt;&gt;"",IF('Member Info'!N132&lt;$T$1,CONCATENATE("Left Scheme on ", TEXT('Member Info'!N132, "DD/MM/YYYY")),IF(OR(G135="",G135=0),"Error Detected, No rate entered",IF(E135=0,"",IF(F135="","Error Detected, No Pensionable pay",IF(AS135=1,"No Part Time Status Entered",IF(AR135=1,"No Part Time Hours Entered",IF(ISERROR(AD135)," Unknown Values entered.",IF(V135+W135&lt;1,"Acceptable",IF(T135+U135=200, "No Contributions Entered", IF(M135="","Error Detected, Choose reason&gt;",IF(Z135="1",IF(V135=1,"Please Enter Deemed Pensionable Pay","Add Any Relevant Details Above"),"Please Give Details Above"))))))))))),IF(OR(G135="",G135=0),"Error Detected, No rate entered",IF(E135=0,"",IF(F135="","Error Detected, No Pensionable pay",IF(AS135=1,"No Part Time Status Entered",IF(AR135=1,"No Part Time Hours Entered",IF(ISERROR(AD135)," Unknown Values entered.",IF(V135+W135&lt;1,"Acceptable",IF(T135+U135=200, "No Contributions Entered", IF(M135="","Error Detected, Choose reason&gt;",IF(Z135="1",IF(V135=1,"Please Enter Deemed Pensionable Pay","Add relevant Details Above"),"Please give details Above")))))))))))))</f>
        <v/>
      </c>
      <c r="M135" s="260"/>
      <c r="N135" s="91"/>
      <c r="O135" s="91" t="str">
        <f t="shared" si="22"/>
        <v/>
      </c>
      <c r="P135" s="94">
        <f t="shared" si="23"/>
        <v>0</v>
      </c>
      <c r="Q135" s="94">
        <f t="shared" si="23"/>
        <v>0</v>
      </c>
      <c r="R135" s="218">
        <f>(ROUND((F135/100*'Member Info'!$W$2), 2))</f>
        <v>0</v>
      </c>
      <c r="S135" s="218" t="e">
        <f t="shared" si="24"/>
        <v>#VALUE!</v>
      </c>
      <c r="T135" s="218" t="str">
        <f t="shared" si="25"/>
        <v/>
      </c>
      <c r="U135" s="227" t="str">
        <f t="shared" si="26"/>
        <v/>
      </c>
      <c r="V135" s="228" t="str">
        <f t="shared" si="27"/>
        <v/>
      </c>
      <c r="W135" s="228" t="str">
        <f t="shared" si="28"/>
        <v/>
      </c>
      <c r="X135" s="222">
        <f t="shared" si="29"/>
        <v>0</v>
      </c>
      <c r="Y135" s="110">
        <f t="shared" si="30"/>
        <v>0</v>
      </c>
      <c r="Z135" s="235" t="str">
        <f t="shared" si="31"/>
        <v/>
      </c>
      <c r="AA135" s="240" t="b">
        <f t="shared" si="32"/>
        <v>0</v>
      </c>
      <c r="AB135" s="235">
        <f t="shared" si="33"/>
        <v>0</v>
      </c>
      <c r="AC135" s="235">
        <f>IF('Member Info'!N132="",1,"")</f>
        <v>1</v>
      </c>
      <c r="AD135" s="243" t="e">
        <f t="shared" si="34"/>
        <v>#VALUE!</v>
      </c>
      <c r="AE135" s="130" t="str">
        <f t="shared" si="21"/>
        <v/>
      </c>
      <c r="AF135" s="124">
        <f t="shared" si="35"/>
        <v>1</v>
      </c>
      <c r="AG135" s="124" t="str">
        <f>IF('Member Info'!N132&lt;&gt;"",IF(AND('Member Info'!N132&lt;=$U$1,'Member Info'!N132&gt;=$T$1),1,0),"")</f>
        <v/>
      </c>
      <c r="AI135" s="124" t="b">
        <f t="shared" si="36"/>
        <v>0</v>
      </c>
      <c r="AJ135" s="124">
        <f t="shared" si="37"/>
        <v>0</v>
      </c>
      <c r="AL135" s="124">
        <f t="shared" si="38"/>
        <v>0</v>
      </c>
      <c r="AM135" s="124">
        <f>IF('Member Info'!F132&gt;$T$1,1,0)</f>
        <v>0</v>
      </c>
      <c r="AN135" s="124" t="b">
        <f>IF(ISERROR(T135),ERROR.TYPE(#REF!)=ERROR.TYPE(T135),FALSE)</f>
        <v>0</v>
      </c>
      <c r="AO135" s="124" t="b">
        <f>IF(ISERROR(U135),ERROR.TYPE(#REF!)=ERROR.TYPE(U135),FALSE)</f>
        <v>0</v>
      </c>
      <c r="AP135" s="124">
        <f>IF('Member Info'!F132&gt;'GP1 April 25'!$U$1,1,0)</f>
        <v>0</v>
      </c>
      <c r="AQ135" s="124">
        <f t="shared" si="39"/>
        <v>0</v>
      </c>
      <c r="AR135" s="124">
        <f t="shared" si="40"/>
        <v>0</v>
      </c>
      <c r="AS135" s="124">
        <f t="shared" si="41"/>
        <v>1</v>
      </c>
    </row>
    <row r="136" spans="1:45" x14ac:dyDescent="0.25">
      <c r="A136" s="4">
        <v>105</v>
      </c>
      <c r="B136" s="164">
        <f>'Member Info'!D133</f>
        <v>0</v>
      </c>
      <c r="C136" s="164">
        <f>'Member Info'!E133</f>
        <v>0</v>
      </c>
      <c r="D136" s="164" t="str">
        <f>'Member Info'!G133</f>
        <v/>
      </c>
      <c r="E136" s="165">
        <f>'Member Info'!B133</f>
        <v>0</v>
      </c>
      <c r="F136" s="242"/>
      <c r="G136" s="166" t="str">
        <f>IF(E136=0,"",('Member Info'!K133+'Member Info'!L133))</f>
        <v/>
      </c>
      <c r="H136" s="419"/>
      <c r="I136" s="419"/>
      <c r="J136" s="26"/>
      <c r="K136" s="26"/>
      <c r="L136" s="384" t="str">
        <f>IF(E136=0,"",IF('Member Info'!F133&gt;$U$1,CONCATENATE("Joined with practice on ", TEXT('Member Info'!F133, "DD/MM/YYYY")),IF('Member Info'!N133&lt;&gt;"",IF('Member Info'!N133&lt;$T$1,CONCATENATE("Left Scheme on ", TEXT('Member Info'!N133, "DD/MM/YYYY")),IF(OR(G136="",G136=0),"Error Detected, No rate entered",IF(E136=0,"",IF(F136="","Error Detected, No Pensionable pay",IF(AS136=1,"No Part Time Status Entered",IF(AR136=1,"No Part Time Hours Entered",IF(ISERROR(AD136)," Unknown Values entered.",IF(V136+W136&lt;1,"Acceptable",IF(T136+U136=200, "No Contributions Entered", IF(M136="","Error Detected, Choose reason&gt;",IF(Z136="1",IF(V136=1,"Please Enter Deemed Pensionable Pay","Add Any Relevant Details Above"),"Please Give Details Above"))))))))))),IF(OR(G136="",G136=0),"Error Detected, No rate entered",IF(E136=0,"",IF(F136="","Error Detected, No Pensionable pay",IF(AS136=1,"No Part Time Status Entered",IF(AR136=1,"No Part Time Hours Entered",IF(ISERROR(AD136)," Unknown Values entered.",IF(V136+W136&lt;1,"Acceptable",IF(T136+U136=200, "No Contributions Entered", IF(M136="","Error Detected, Choose reason&gt;",IF(Z136="1",IF(V136=1,"Please Enter Deemed Pensionable Pay","Add relevant Details Above"),"Please give details Above")))))))))))))</f>
        <v/>
      </c>
      <c r="M136" s="260"/>
      <c r="N136" s="91"/>
      <c r="O136" s="91" t="str">
        <f t="shared" si="22"/>
        <v/>
      </c>
      <c r="P136" s="94">
        <f t="shared" si="23"/>
        <v>0</v>
      </c>
      <c r="Q136" s="94">
        <f t="shared" si="23"/>
        <v>0</v>
      </c>
      <c r="R136" s="218">
        <f>(ROUND((F136/100*'Member Info'!$W$2), 2))</f>
        <v>0</v>
      </c>
      <c r="S136" s="218" t="e">
        <f t="shared" si="24"/>
        <v>#VALUE!</v>
      </c>
      <c r="T136" s="218" t="str">
        <f t="shared" si="25"/>
        <v/>
      </c>
      <c r="U136" s="227" t="str">
        <f t="shared" si="26"/>
        <v/>
      </c>
      <c r="V136" s="228" t="str">
        <f t="shared" si="27"/>
        <v/>
      </c>
      <c r="W136" s="228" t="str">
        <f t="shared" si="28"/>
        <v/>
      </c>
      <c r="X136" s="222">
        <f t="shared" si="29"/>
        <v>0</v>
      </c>
      <c r="Y136" s="110">
        <f t="shared" si="30"/>
        <v>0</v>
      </c>
      <c r="Z136" s="235" t="str">
        <f t="shared" si="31"/>
        <v/>
      </c>
      <c r="AA136" s="240" t="b">
        <f t="shared" si="32"/>
        <v>0</v>
      </c>
      <c r="AB136" s="235">
        <f t="shared" si="33"/>
        <v>0</v>
      </c>
      <c r="AC136" s="235">
        <f>IF('Member Info'!N133="",1,"")</f>
        <v>1</v>
      </c>
      <c r="AD136" s="243" t="e">
        <f t="shared" si="34"/>
        <v>#VALUE!</v>
      </c>
      <c r="AE136" s="130" t="str">
        <f t="shared" si="21"/>
        <v/>
      </c>
      <c r="AF136" s="124">
        <f t="shared" si="35"/>
        <v>1</v>
      </c>
      <c r="AG136" s="124" t="str">
        <f>IF('Member Info'!N133&lt;&gt;"",IF(AND('Member Info'!N133&lt;=$U$1,'Member Info'!N133&gt;=$T$1),1,0),"")</f>
        <v/>
      </c>
      <c r="AI136" s="124" t="b">
        <f t="shared" si="36"/>
        <v>0</v>
      </c>
      <c r="AJ136" s="124">
        <f t="shared" si="37"/>
        <v>0</v>
      </c>
      <c r="AL136" s="124">
        <f t="shared" si="38"/>
        <v>0</v>
      </c>
      <c r="AM136" s="124">
        <f>IF('Member Info'!F133&gt;$T$1,1,0)</f>
        <v>0</v>
      </c>
      <c r="AN136" s="124" t="b">
        <f>IF(ISERROR(T136),ERROR.TYPE(#REF!)=ERROR.TYPE(T136),FALSE)</f>
        <v>0</v>
      </c>
      <c r="AO136" s="124" t="b">
        <f>IF(ISERROR(U136),ERROR.TYPE(#REF!)=ERROR.TYPE(U136),FALSE)</f>
        <v>0</v>
      </c>
      <c r="AP136" s="124">
        <f>IF('Member Info'!F133&gt;'GP1 April 25'!$U$1,1,0)</f>
        <v>0</v>
      </c>
      <c r="AQ136" s="124">
        <f t="shared" si="39"/>
        <v>0</v>
      </c>
      <c r="AR136" s="124">
        <f t="shared" si="40"/>
        <v>0</v>
      </c>
      <c r="AS136" s="124">
        <f t="shared" si="41"/>
        <v>1</v>
      </c>
    </row>
    <row r="137" spans="1:45" x14ac:dyDescent="0.25">
      <c r="A137" s="4">
        <v>106</v>
      </c>
      <c r="B137" s="164">
        <f>'Member Info'!D134</f>
        <v>0</v>
      </c>
      <c r="C137" s="164">
        <f>'Member Info'!E134</f>
        <v>0</v>
      </c>
      <c r="D137" s="164" t="str">
        <f>'Member Info'!G134</f>
        <v/>
      </c>
      <c r="E137" s="165">
        <f>'Member Info'!B134</f>
        <v>0</v>
      </c>
      <c r="F137" s="242"/>
      <c r="G137" s="166" t="str">
        <f>IF(E137=0,"",('Member Info'!K134+'Member Info'!L134))</f>
        <v/>
      </c>
      <c r="H137" s="419"/>
      <c r="I137" s="419"/>
      <c r="J137" s="26"/>
      <c r="K137" s="26"/>
      <c r="L137" s="384" t="str">
        <f>IF(E137=0,"",IF('Member Info'!F134&gt;$U$1,CONCATENATE("Joined with practice on ", TEXT('Member Info'!F134, "DD/MM/YYYY")),IF('Member Info'!N134&lt;&gt;"",IF('Member Info'!N134&lt;$T$1,CONCATENATE("Left Scheme on ", TEXT('Member Info'!N134, "DD/MM/YYYY")),IF(OR(G137="",G137=0),"Error Detected, No rate entered",IF(E137=0,"",IF(F137="","Error Detected, No Pensionable pay",IF(AS137=1,"No Part Time Status Entered",IF(AR137=1,"No Part Time Hours Entered",IF(ISERROR(AD137)," Unknown Values entered.",IF(V137+W137&lt;1,"Acceptable",IF(T137+U137=200, "No Contributions Entered", IF(M137="","Error Detected, Choose reason&gt;",IF(Z137="1",IF(V137=1,"Please Enter Deemed Pensionable Pay","Add Any Relevant Details Above"),"Please Give Details Above"))))))))))),IF(OR(G137="",G137=0),"Error Detected, No rate entered",IF(E137=0,"",IF(F137="","Error Detected, No Pensionable pay",IF(AS137=1,"No Part Time Status Entered",IF(AR137=1,"No Part Time Hours Entered",IF(ISERROR(AD137)," Unknown Values entered.",IF(V137+W137&lt;1,"Acceptable",IF(T137+U137=200, "No Contributions Entered", IF(M137="","Error Detected, Choose reason&gt;",IF(Z137="1",IF(V137=1,"Please Enter Deemed Pensionable Pay","Add relevant Details Above"),"Please give details Above")))))))))))))</f>
        <v/>
      </c>
      <c r="M137" s="260"/>
      <c r="N137" s="91"/>
      <c r="O137" s="91" t="str">
        <f t="shared" si="22"/>
        <v/>
      </c>
      <c r="P137" s="94">
        <f t="shared" si="23"/>
        <v>0</v>
      </c>
      <c r="Q137" s="94">
        <f t="shared" si="23"/>
        <v>0</v>
      </c>
      <c r="R137" s="218">
        <f>(ROUND((F137/100*'Member Info'!$W$2), 2))</f>
        <v>0</v>
      </c>
      <c r="S137" s="218" t="e">
        <f t="shared" si="24"/>
        <v>#VALUE!</v>
      </c>
      <c r="T137" s="218" t="str">
        <f t="shared" si="25"/>
        <v/>
      </c>
      <c r="U137" s="227" t="str">
        <f t="shared" si="26"/>
        <v/>
      </c>
      <c r="V137" s="228" t="str">
        <f t="shared" si="27"/>
        <v/>
      </c>
      <c r="W137" s="228" t="str">
        <f t="shared" si="28"/>
        <v/>
      </c>
      <c r="X137" s="222">
        <f t="shared" si="29"/>
        <v>0</v>
      </c>
      <c r="Y137" s="110">
        <f t="shared" si="30"/>
        <v>0</v>
      </c>
      <c r="Z137" s="235" t="str">
        <f t="shared" si="31"/>
        <v/>
      </c>
      <c r="AA137" s="240" t="b">
        <f t="shared" si="32"/>
        <v>0</v>
      </c>
      <c r="AB137" s="235">
        <f t="shared" si="33"/>
        <v>0</v>
      </c>
      <c r="AC137" s="235">
        <f>IF('Member Info'!N134="",1,"")</f>
        <v>1</v>
      </c>
      <c r="AD137" s="243" t="e">
        <f t="shared" si="34"/>
        <v>#VALUE!</v>
      </c>
      <c r="AE137" s="130" t="str">
        <f t="shared" si="21"/>
        <v/>
      </c>
      <c r="AF137" s="124">
        <f t="shared" si="35"/>
        <v>1</v>
      </c>
      <c r="AG137" s="124" t="str">
        <f>IF('Member Info'!N134&lt;&gt;"",IF(AND('Member Info'!N134&lt;=$U$1,'Member Info'!N134&gt;=$T$1),1,0),"")</f>
        <v/>
      </c>
      <c r="AI137" s="124" t="b">
        <f t="shared" si="36"/>
        <v>0</v>
      </c>
      <c r="AJ137" s="124">
        <f t="shared" si="37"/>
        <v>0</v>
      </c>
      <c r="AL137" s="124">
        <f t="shared" si="38"/>
        <v>0</v>
      </c>
      <c r="AM137" s="124">
        <f>IF('Member Info'!F134&gt;$T$1,1,0)</f>
        <v>0</v>
      </c>
      <c r="AN137" s="124" t="b">
        <f>IF(ISERROR(T137),ERROR.TYPE(#REF!)=ERROR.TYPE(T137),FALSE)</f>
        <v>0</v>
      </c>
      <c r="AO137" s="124" t="b">
        <f>IF(ISERROR(U137),ERROR.TYPE(#REF!)=ERROR.TYPE(U137),FALSE)</f>
        <v>0</v>
      </c>
      <c r="AP137" s="124">
        <f>IF('Member Info'!F134&gt;'GP1 April 25'!$U$1,1,0)</f>
        <v>0</v>
      </c>
      <c r="AQ137" s="124">
        <f t="shared" si="39"/>
        <v>0</v>
      </c>
      <c r="AR137" s="124">
        <f t="shared" si="40"/>
        <v>0</v>
      </c>
      <c r="AS137" s="124">
        <f t="shared" si="41"/>
        <v>1</v>
      </c>
    </row>
    <row r="138" spans="1:45" x14ac:dyDescent="0.25">
      <c r="A138" s="4">
        <v>107</v>
      </c>
      <c r="B138" s="164">
        <f>'Member Info'!D135</f>
        <v>0</v>
      </c>
      <c r="C138" s="164">
        <f>'Member Info'!E135</f>
        <v>0</v>
      </c>
      <c r="D138" s="164" t="str">
        <f>'Member Info'!G135</f>
        <v/>
      </c>
      <c r="E138" s="165">
        <f>'Member Info'!B135</f>
        <v>0</v>
      </c>
      <c r="F138" s="242"/>
      <c r="G138" s="166" t="str">
        <f>IF(E138=0,"",('Member Info'!K135+'Member Info'!L135))</f>
        <v/>
      </c>
      <c r="H138" s="419"/>
      <c r="I138" s="419"/>
      <c r="J138" s="26"/>
      <c r="K138" s="26"/>
      <c r="L138" s="384" t="str">
        <f>IF(E138=0,"",IF('Member Info'!F135&gt;$U$1,CONCATENATE("Joined with practice on ", TEXT('Member Info'!F135, "DD/MM/YYYY")),IF('Member Info'!N135&lt;&gt;"",IF('Member Info'!N135&lt;$T$1,CONCATENATE("Left Scheme on ", TEXT('Member Info'!N135, "DD/MM/YYYY")),IF(OR(G138="",G138=0),"Error Detected, No rate entered",IF(E138=0,"",IF(F138="","Error Detected, No Pensionable pay",IF(AS138=1,"No Part Time Status Entered",IF(AR138=1,"No Part Time Hours Entered",IF(ISERROR(AD138)," Unknown Values entered.",IF(V138+W138&lt;1,"Acceptable",IF(T138+U138=200, "No Contributions Entered", IF(M138="","Error Detected, Choose reason&gt;",IF(Z138="1",IF(V138=1,"Please Enter Deemed Pensionable Pay","Add Any Relevant Details Above"),"Please Give Details Above"))))))))))),IF(OR(G138="",G138=0),"Error Detected, No rate entered",IF(E138=0,"",IF(F138="","Error Detected, No Pensionable pay",IF(AS138=1,"No Part Time Status Entered",IF(AR138=1,"No Part Time Hours Entered",IF(ISERROR(AD138)," Unknown Values entered.",IF(V138+W138&lt;1,"Acceptable",IF(T138+U138=200, "No Contributions Entered", IF(M138="","Error Detected, Choose reason&gt;",IF(Z138="1",IF(V138=1,"Please Enter Deemed Pensionable Pay","Add relevant Details Above"),"Please give details Above")))))))))))))</f>
        <v/>
      </c>
      <c r="M138" s="260"/>
      <c r="N138" s="91"/>
      <c r="O138" s="91" t="str">
        <f t="shared" si="22"/>
        <v/>
      </c>
      <c r="P138" s="94">
        <f t="shared" si="23"/>
        <v>0</v>
      </c>
      <c r="Q138" s="94">
        <f t="shared" si="23"/>
        <v>0</v>
      </c>
      <c r="R138" s="218">
        <f>(ROUND((F138/100*'Member Info'!$W$2), 2))</f>
        <v>0</v>
      </c>
      <c r="S138" s="218" t="e">
        <f t="shared" si="24"/>
        <v>#VALUE!</v>
      </c>
      <c r="T138" s="218" t="str">
        <f t="shared" si="25"/>
        <v/>
      </c>
      <c r="U138" s="227" t="str">
        <f t="shared" si="26"/>
        <v/>
      </c>
      <c r="V138" s="228" t="str">
        <f t="shared" si="27"/>
        <v/>
      </c>
      <c r="W138" s="228" t="str">
        <f t="shared" si="28"/>
        <v/>
      </c>
      <c r="X138" s="222">
        <f t="shared" si="29"/>
        <v>0</v>
      </c>
      <c r="Y138" s="110">
        <f t="shared" si="30"/>
        <v>0</v>
      </c>
      <c r="Z138" s="235" t="str">
        <f t="shared" si="31"/>
        <v/>
      </c>
      <c r="AA138" s="240" t="b">
        <f t="shared" si="32"/>
        <v>0</v>
      </c>
      <c r="AB138" s="235">
        <f t="shared" si="33"/>
        <v>0</v>
      </c>
      <c r="AC138" s="235">
        <f>IF('Member Info'!N135="",1,"")</f>
        <v>1</v>
      </c>
      <c r="AD138" s="243" t="e">
        <f t="shared" si="34"/>
        <v>#VALUE!</v>
      </c>
      <c r="AE138" s="130" t="str">
        <f t="shared" si="21"/>
        <v/>
      </c>
      <c r="AF138" s="124">
        <f t="shared" si="35"/>
        <v>1</v>
      </c>
      <c r="AG138" s="124" t="str">
        <f>IF('Member Info'!N135&lt;&gt;"",IF(AND('Member Info'!N135&lt;=$U$1,'Member Info'!N135&gt;=$T$1),1,0),"")</f>
        <v/>
      </c>
      <c r="AI138" s="124" t="b">
        <f t="shared" si="36"/>
        <v>0</v>
      </c>
      <c r="AJ138" s="124">
        <f t="shared" si="37"/>
        <v>0</v>
      </c>
      <c r="AL138" s="124">
        <f t="shared" si="38"/>
        <v>0</v>
      </c>
      <c r="AM138" s="124">
        <f>IF('Member Info'!F135&gt;$T$1,1,0)</f>
        <v>0</v>
      </c>
      <c r="AN138" s="124" t="b">
        <f>IF(ISERROR(T138),ERROR.TYPE(#REF!)=ERROR.TYPE(T138),FALSE)</f>
        <v>0</v>
      </c>
      <c r="AO138" s="124" t="b">
        <f>IF(ISERROR(U138),ERROR.TYPE(#REF!)=ERROR.TYPE(U138),FALSE)</f>
        <v>0</v>
      </c>
      <c r="AP138" s="124">
        <f>IF('Member Info'!F135&gt;'GP1 April 25'!$U$1,1,0)</f>
        <v>0</v>
      </c>
      <c r="AQ138" s="124">
        <f t="shared" si="39"/>
        <v>0</v>
      </c>
      <c r="AR138" s="124">
        <f t="shared" si="40"/>
        <v>0</v>
      </c>
      <c r="AS138" s="124">
        <f t="shared" si="41"/>
        <v>1</v>
      </c>
    </row>
    <row r="139" spans="1:45" x14ac:dyDescent="0.25">
      <c r="A139" s="4">
        <v>108</v>
      </c>
      <c r="B139" s="164">
        <f>'Member Info'!D136</f>
        <v>0</v>
      </c>
      <c r="C139" s="164">
        <f>'Member Info'!E136</f>
        <v>0</v>
      </c>
      <c r="D139" s="164" t="str">
        <f>'Member Info'!G136</f>
        <v/>
      </c>
      <c r="E139" s="165">
        <f>'Member Info'!B136</f>
        <v>0</v>
      </c>
      <c r="F139" s="242"/>
      <c r="G139" s="166" t="str">
        <f>IF(E139=0,"",('Member Info'!K136+'Member Info'!L136))</f>
        <v/>
      </c>
      <c r="H139" s="419"/>
      <c r="I139" s="419"/>
      <c r="J139" s="26"/>
      <c r="K139" s="26"/>
      <c r="L139" s="384" t="str">
        <f>IF(E139=0,"",IF('Member Info'!F136&gt;$U$1,CONCATENATE("Joined with practice on ", TEXT('Member Info'!F136, "DD/MM/YYYY")),IF('Member Info'!N136&lt;&gt;"",IF('Member Info'!N136&lt;$T$1,CONCATENATE("Left Scheme on ", TEXT('Member Info'!N136, "DD/MM/YYYY")),IF(OR(G139="",G139=0),"Error Detected, No rate entered",IF(E139=0,"",IF(F139="","Error Detected, No Pensionable pay",IF(AS139=1,"No Part Time Status Entered",IF(AR139=1,"No Part Time Hours Entered",IF(ISERROR(AD139)," Unknown Values entered.",IF(V139+W139&lt;1,"Acceptable",IF(T139+U139=200, "No Contributions Entered", IF(M139="","Error Detected, Choose reason&gt;",IF(Z139="1",IF(V139=1,"Please Enter Deemed Pensionable Pay","Add Any Relevant Details Above"),"Please Give Details Above"))))))))))),IF(OR(G139="",G139=0),"Error Detected, No rate entered",IF(E139=0,"",IF(F139="","Error Detected, No Pensionable pay",IF(AS139=1,"No Part Time Status Entered",IF(AR139=1,"No Part Time Hours Entered",IF(ISERROR(AD139)," Unknown Values entered.",IF(V139+W139&lt;1,"Acceptable",IF(T139+U139=200, "No Contributions Entered", IF(M139="","Error Detected, Choose reason&gt;",IF(Z139="1",IF(V139=1,"Please Enter Deemed Pensionable Pay","Add relevant Details Above"),"Please give details Above")))))))))))))</f>
        <v/>
      </c>
      <c r="M139" s="260"/>
      <c r="N139" s="91"/>
      <c r="O139" s="91" t="str">
        <f t="shared" si="22"/>
        <v/>
      </c>
      <c r="P139" s="94">
        <f t="shared" si="23"/>
        <v>0</v>
      </c>
      <c r="Q139" s="94">
        <f t="shared" si="23"/>
        <v>0</v>
      </c>
      <c r="R139" s="218">
        <f>(ROUND((F139/100*'Member Info'!$W$2), 2))</f>
        <v>0</v>
      </c>
      <c r="S139" s="218" t="e">
        <f t="shared" si="24"/>
        <v>#VALUE!</v>
      </c>
      <c r="T139" s="218" t="str">
        <f t="shared" si="25"/>
        <v/>
      </c>
      <c r="U139" s="227" t="str">
        <f t="shared" si="26"/>
        <v/>
      </c>
      <c r="V139" s="228" t="str">
        <f t="shared" si="27"/>
        <v/>
      </c>
      <c r="W139" s="228" t="str">
        <f t="shared" si="28"/>
        <v/>
      </c>
      <c r="X139" s="222">
        <f t="shared" si="29"/>
        <v>0</v>
      </c>
      <c r="Y139" s="110">
        <f t="shared" si="30"/>
        <v>0</v>
      </c>
      <c r="Z139" s="235" t="str">
        <f t="shared" si="31"/>
        <v/>
      </c>
      <c r="AA139" s="240" t="b">
        <f t="shared" si="32"/>
        <v>0</v>
      </c>
      <c r="AB139" s="235">
        <f t="shared" si="33"/>
        <v>0</v>
      </c>
      <c r="AC139" s="235">
        <f>IF('Member Info'!N136="",1,"")</f>
        <v>1</v>
      </c>
      <c r="AD139" s="243" t="e">
        <f t="shared" si="34"/>
        <v>#VALUE!</v>
      </c>
      <c r="AE139" s="130" t="str">
        <f t="shared" si="21"/>
        <v/>
      </c>
      <c r="AF139" s="124">
        <f t="shared" si="35"/>
        <v>1</v>
      </c>
      <c r="AG139" s="124" t="str">
        <f>IF('Member Info'!N136&lt;&gt;"",IF(AND('Member Info'!N136&lt;=$U$1,'Member Info'!N136&gt;=$T$1),1,0),"")</f>
        <v/>
      </c>
      <c r="AI139" s="124" t="b">
        <f t="shared" si="36"/>
        <v>0</v>
      </c>
      <c r="AJ139" s="124">
        <f t="shared" si="37"/>
        <v>0</v>
      </c>
      <c r="AL139" s="124">
        <f t="shared" si="38"/>
        <v>0</v>
      </c>
      <c r="AM139" s="124">
        <f>IF('Member Info'!F136&gt;$T$1,1,0)</f>
        <v>0</v>
      </c>
      <c r="AN139" s="124" t="b">
        <f>IF(ISERROR(T139),ERROR.TYPE(#REF!)=ERROR.TYPE(T139),FALSE)</f>
        <v>0</v>
      </c>
      <c r="AO139" s="124" t="b">
        <f>IF(ISERROR(U139),ERROR.TYPE(#REF!)=ERROR.TYPE(U139),FALSE)</f>
        <v>0</v>
      </c>
      <c r="AP139" s="124">
        <f>IF('Member Info'!F136&gt;'GP1 April 25'!$U$1,1,0)</f>
        <v>0</v>
      </c>
      <c r="AQ139" s="124">
        <f t="shared" si="39"/>
        <v>0</v>
      </c>
      <c r="AR139" s="124">
        <f t="shared" si="40"/>
        <v>0</v>
      </c>
      <c r="AS139" s="124">
        <f t="shared" si="41"/>
        <v>1</v>
      </c>
    </row>
    <row r="140" spans="1:45" x14ac:dyDescent="0.25">
      <c r="A140" s="4">
        <v>109</v>
      </c>
      <c r="B140" s="164">
        <f>'Member Info'!D137</f>
        <v>0</v>
      </c>
      <c r="C140" s="164">
        <f>'Member Info'!E137</f>
        <v>0</v>
      </c>
      <c r="D140" s="164" t="str">
        <f>'Member Info'!G137</f>
        <v/>
      </c>
      <c r="E140" s="165">
        <f>'Member Info'!B137</f>
        <v>0</v>
      </c>
      <c r="F140" s="242"/>
      <c r="G140" s="166" t="str">
        <f>IF(E140=0,"",('Member Info'!K137+'Member Info'!L137))</f>
        <v/>
      </c>
      <c r="H140" s="419"/>
      <c r="I140" s="419"/>
      <c r="J140" s="26"/>
      <c r="K140" s="26"/>
      <c r="L140" s="384" t="str">
        <f>IF(E140=0,"",IF('Member Info'!F137&gt;$U$1,CONCATENATE("Joined with practice on ", TEXT('Member Info'!F137, "DD/MM/YYYY")),IF('Member Info'!N137&lt;&gt;"",IF('Member Info'!N137&lt;$T$1,CONCATENATE("Left Scheme on ", TEXT('Member Info'!N137, "DD/MM/YYYY")),IF(OR(G140="",G140=0),"Error Detected, No rate entered",IF(E140=0,"",IF(F140="","Error Detected, No Pensionable pay",IF(AS140=1,"No Part Time Status Entered",IF(AR140=1,"No Part Time Hours Entered",IF(ISERROR(AD140)," Unknown Values entered.",IF(V140+W140&lt;1,"Acceptable",IF(T140+U140=200, "No Contributions Entered", IF(M140="","Error Detected, Choose reason&gt;",IF(Z140="1",IF(V140=1,"Please Enter Deemed Pensionable Pay","Add Any Relevant Details Above"),"Please Give Details Above"))))))))))),IF(OR(G140="",G140=0),"Error Detected, No rate entered",IF(E140=0,"",IF(F140="","Error Detected, No Pensionable pay",IF(AS140=1,"No Part Time Status Entered",IF(AR140=1,"No Part Time Hours Entered",IF(ISERROR(AD140)," Unknown Values entered.",IF(V140+W140&lt;1,"Acceptable",IF(T140+U140=200, "No Contributions Entered", IF(M140="","Error Detected, Choose reason&gt;",IF(Z140="1",IF(V140=1,"Please Enter Deemed Pensionable Pay","Add relevant Details Above"),"Please give details Above")))))))))))))</f>
        <v/>
      </c>
      <c r="M140" s="260"/>
      <c r="N140" s="91"/>
      <c r="O140" s="91" t="str">
        <f t="shared" si="22"/>
        <v/>
      </c>
      <c r="P140" s="94">
        <f t="shared" si="23"/>
        <v>0</v>
      </c>
      <c r="Q140" s="94">
        <f t="shared" si="23"/>
        <v>0</v>
      </c>
      <c r="R140" s="218">
        <f>(ROUND((F140/100*'Member Info'!$W$2), 2))</f>
        <v>0</v>
      </c>
      <c r="S140" s="218" t="e">
        <f t="shared" si="24"/>
        <v>#VALUE!</v>
      </c>
      <c r="T140" s="218" t="str">
        <f t="shared" si="25"/>
        <v/>
      </c>
      <c r="U140" s="227" t="str">
        <f t="shared" si="26"/>
        <v/>
      </c>
      <c r="V140" s="228" t="str">
        <f t="shared" si="27"/>
        <v/>
      </c>
      <c r="W140" s="228" t="str">
        <f t="shared" si="28"/>
        <v/>
      </c>
      <c r="X140" s="222">
        <f t="shared" si="29"/>
        <v>0</v>
      </c>
      <c r="Y140" s="110">
        <f t="shared" si="30"/>
        <v>0</v>
      </c>
      <c r="Z140" s="235" t="str">
        <f t="shared" si="31"/>
        <v/>
      </c>
      <c r="AA140" s="240" t="b">
        <f t="shared" si="32"/>
        <v>0</v>
      </c>
      <c r="AB140" s="235">
        <f t="shared" si="33"/>
        <v>0</v>
      </c>
      <c r="AC140" s="235">
        <f>IF('Member Info'!N137="",1,"")</f>
        <v>1</v>
      </c>
      <c r="AD140" s="243" t="e">
        <f t="shared" si="34"/>
        <v>#VALUE!</v>
      </c>
      <c r="AE140" s="130" t="str">
        <f t="shared" si="21"/>
        <v/>
      </c>
      <c r="AF140" s="124">
        <f t="shared" si="35"/>
        <v>1</v>
      </c>
      <c r="AG140" s="124" t="str">
        <f>IF('Member Info'!N137&lt;&gt;"",IF(AND('Member Info'!N137&lt;=$U$1,'Member Info'!N137&gt;=$T$1),1,0),"")</f>
        <v/>
      </c>
      <c r="AI140" s="124" t="b">
        <f t="shared" si="36"/>
        <v>0</v>
      </c>
      <c r="AJ140" s="124">
        <f t="shared" si="37"/>
        <v>0</v>
      </c>
      <c r="AL140" s="124">
        <f t="shared" si="38"/>
        <v>0</v>
      </c>
      <c r="AM140" s="124">
        <f>IF('Member Info'!F137&gt;$T$1,1,0)</f>
        <v>0</v>
      </c>
      <c r="AN140" s="124" t="b">
        <f>IF(ISERROR(T140),ERROR.TYPE(#REF!)=ERROR.TYPE(T140),FALSE)</f>
        <v>0</v>
      </c>
      <c r="AO140" s="124" t="b">
        <f>IF(ISERROR(U140),ERROR.TYPE(#REF!)=ERROR.TYPE(U140),FALSE)</f>
        <v>0</v>
      </c>
      <c r="AP140" s="124">
        <f>IF('Member Info'!F137&gt;'GP1 April 25'!$U$1,1,0)</f>
        <v>0</v>
      </c>
      <c r="AQ140" s="124">
        <f t="shared" si="39"/>
        <v>0</v>
      </c>
      <c r="AR140" s="124">
        <f t="shared" si="40"/>
        <v>0</v>
      </c>
      <c r="AS140" s="124">
        <f t="shared" si="41"/>
        <v>1</v>
      </c>
    </row>
    <row r="141" spans="1:45" x14ac:dyDescent="0.25">
      <c r="A141" s="4">
        <v>110</v>
      </c>
      <c r="B141" s="164">
        <f>'Member Info'!D138</f>
        <v>0</v>
      </c>
      <c r="C141" s="164">
        <f>'Member Info'!E138</f>
        <v>0</v>
      </c>
      <c r="D141" s="164" t="str">
        <f>'Member Info'!G138</f>
        <v/>
      </c>
      <c r="E141" s="165">
        <f>'Member Info'!B138</f>
        <v>0</v>
      </c>
      <c r="F141" s="242"/>
      <c r="G141" s="166" t="str">
        <f>IF(E141=0,"",('Member Info'!K138+'Member Info'!L138))</f>
        <v/>
      </c>
      <c r="H141" s="419"/>
      <c r="I141" s="419"/>
      <c r="J141" s="26"/>
      <c r="K141" s="26"/>
      <c r="L141" s="384" t="str">
        <f>IF(E141=0,"",IF('Member Info'!F138&gt;$U$1,CONCATENATE("Joined with practice on ", TEXT('Member Info'!F138, "DD/MM/YYYY")),IF('Member Info'!N138&lt;&gt;"",IF('Member Info'!N138&lt;$T$1,CONCATENATE("Left Scheme on ", TEXT('Member Info'!N138, "DD/MM/YYYY")),IF(OR(G141="",G141=0),"Error Detected, No rate entered",IF(E141=0,"",IF(F141="","Error Detected, No Pensionable pay",IF(AS141=1,"No Part Time Status Entered",IF(AR141=1,"No Part Time Hours Entered",IF(ISERROR(AD141)," Unknown Values entered.",IF(V141+W141&lt;1,"Acceptable",IF(T141+U141=200, "No Contributions Entered", IF(M141="","Error Detected, Choose reason&gt;",IF(Z141="1",IF(V141=1,"Please Enter Deemed Pensionable Pay","Add Any Relevant Details Above"),"Please Give Details Above"))))))))))),IF(OR(G141="",G141=0),"Error Detected, No rate entered",IF(E141=0,"",IF(F141="","Error Detected, No Pensionable pay",IF(AS141=1,"No Part Time Status Entered",IF(AR141=1,"No Part Time Hours Entered",IF(ISERROR(AD141)," Unknown Values entered.",IF(V141+W141&lt;1,"Acceptable",IF(T141+U141=200, "No Contributions Entered", IF(M141="","Error Detected, Choose reason&gt;",IF(Z141="1",IF(V141=1,"Please Enter Deemed Pensionable Pay","Add relevant Details Above"),"Please give details Above")))))))))))))</f>
        <v/>
      </c>
      <c r="M141" s="260"/>
      <c r="N141" s="91"/>
      <c r="O141" s="91" t="str">
        <f t="shared" si="22"/>
        <v/>
      </c>
      <c r="P141" s="94">
        <f t="shared" si="23"/>
        <v>0</v>
      </c>
      <c r="Q141" s="94">
        <f t="shared" si="23"/>
        <v>0</v>
      </c>
      <c r="R141" s="218">
        <f>(ROUND((F141/100*'Member Info'!$W$2), 2))</f>
        <v>0</v>
      </c>
      <c r="S141" s="218" t="e">
        <f t="shared" si="24"/>
        <v>#VALUE!</v>
      </c>
      <c r="T141" s="218" t="str">
        <f t="shared" si="25"/>
        <v/>
      </c>
      <c r="U141" s="227" t="str">
        <f t="shared" si="26"/>
        <v/>
      </c>
      <c r="V141" s="228" t="str">
        <f t="shared" si="27"/>
        <v/>
      </c>
      <c r="W141" s="228" t="str">
        <f t="shared" si="28"/>
        <v/>
      </c>
      <c r="X141" s="222">
        <f t="shared" si="29"/>
        <v>0</v>
      </c>
      <c r="Y141" s="110">
        <f t="shared" si="30"/>
        <v>0</v>
      </c>
      <c r="Z141" s="235" t="str">
        <f t="shared" si="31"/>
        <v/>
      </c>
      <c r="AA141" s="240" t="b">
        <f t="shared" si="32"/>
        <v>0</v>
      </c>
      <c r="AB141" s="235">
        <f t="shared" si="33"/>
        <v>0</v>
      </c>
      <c r="AC141" s="235">
        <f>IF('Member Info'!N138="",1,"")</f>
        <v>1</v>
      </c>
      <c r="AD141" s="243" t="e">
        <f t="shared" si="34"/>
        <v>#VALUE!</v>
      </c>
      <c r="AE141" s="130" t="str">
        <f t="shared" si="21"/>
        <v/>
      </c>
      <c r="AF141" s="124">
        <f t="shared" si="35"/>
        <v>1</v>
      </c>
      <c r="AG141" s="124" t="str">
        <f>IF('Member Info'!N138&lt;&gt;"",IF(AND('Member Info'!N138&lt;=$U$1,'Member Info'!N138&gt;=$T$1),1,0),"")</f>
        <v/>
      </c>
      <c r="AI141" s="124" t="b">
        <f t="shared" si="36"/>
        <v>0</v>
      </c>
      <c r="AJ141" s="124">
        <f t="shared" si="37"/>
        <v>0</v>
      </c>
      <c r="AL141" s="124">
        <f t="shared" si="38"/>
        <v>0</v>
      </c>
      <c r="AM141" s="124">
        <f>IF('Member Info'!F138&gt;$T$1,1,0)</f>
        <v>0</v>
      </c>
      <c r="AN141" s="124" t="b">
        <f>IF(ISERROR(T141),ERROR.TYPE(#REF!)=ERROR.TYPE(T141),FALSE)</f>
        <v>0</v>
      </c>
      <c r="AO141" s="124" t="b">
        <f>IF(ISERROR(U141),ERROR.TYPE(#REF!)=ERROR.TYPE(U141),FALSE)</f>
        <v>0</v>
      </c>
      <c r="AP141" s="124">
        <f>IF('Member Info'!F138&gt;'GP1 April 25'!$U$1,1,0)</f>
        <v>0</v>
      </c>
      <c r="AQ141" s="124">
        <f t="shared" si="39"/>
        <v>0</v>
      </c>
      <c r="AR141" s="124">
        <f t="shared" si="40"/>
        <v>0</v>
      </c>
      <c r="AS141" s="124">
        <f t="shared" si="41"/>
        <v>1</v>
      </c>
    </row>
    <row r="142" spans="1:45" x14ac:dyDescent="0.25">
      <c r="A142" s="4">
        <v>111</v>
      </c>
      <c r="B142" s="164">
        <f>'Member Info'!D139</f>
        <v>0</v>
      </c>
      <c r="C142" s="164">
        <f>'Member Info'!E139</f>
        <v>0</v>
      </c>
      <c r="D142" s="164" t="str">
        <f>'Member Info'!G139</f>
        <v/>
      </c>
      <c r="E142" s="165">
        <f>'Member Info'!B139</f>
        <v>0</v>
      </c>
      <c r="F142" s="242"/>
      <c r="G142" s="166" t="str">
        <f>IF(E142=0,"",('Member Info'!K139+'Member Info'!L139))</f>
        <v/>
      </c>
      <c r="H142" s="419"/>
      <c r="I142" s="419"/>
      <c r="J142" s="26"/>
      <c r="K142" s="26"/>
      <c r="L142" s="384" t="str">
        <f>IF(E142=0,"",IF('Member Info'!F139&gt;$U$1,CONCATENATE("Joined with practice on ", TEXT('Member Info'!F139, "DD/MM/YYYY")),IF('Member Info'!N139&lt;&gt;"",IF('Member Info'!N139&lt;$T$1,CONCATENATE("Left Scheme on ", TEXT('Member Info'!N139, "DD/MM/YYYY")),IF(OR(G142="",G142=0),"Error Detected, No rate entered",IF(E142=0,"",IF(F142="","Error Detected, No Pensionable pay",IF(AS142=1,"No Part Time Status Entered",IF(AR142=1,"No Part Time Hours Entered",IF(ISERROR(AD142)," Unknown Values entered.",IF(V142+W142&lt;1,"Acceptable",IF(T142+U142=200, "No Contributions Entered", IF(M142="","Error Detected, Choose reason&gt;",IF(Z142="1",IF(V142=1,"Please Enter Deemed Pensionable Pay","Add Any Relevant Details Above"),"Please Give Details Above"))))))))))),IF(OR(G142="",G142=0),"Error Detected, No rate entered",IF(E142=0,"",IF(F142="","Error Detected, No Pensionable pay",IF(AS142=1,"No Part Time Status Entered",IF(AR142=1,"No Part Time Hours Entered",IF(ISERROR(AD142)," Unknown Values entered.",IF(V142+W142&lt;1,"Acceptable",IF(T142+U142=200, "No Contributions Entered", IF(M142="","Error Detected, Choose reason&gt;",IF(Z142="1",IF(V142=1,"Please Enter Deemed Pensionable Pay","Add relevant Details Above"),"Please give details Above")))))))))))))</f>
        <v/>
      </c>
      <c r="M142" s="260"/>
      <c r="N142" s="91"/>
      <c r="O142" s="91" t="str">
        <f t="shared" si="22"/>
        <v/>
      </c>
      <c r="P142" s="94">
        <f t="shared" si="23"/>
        <v>0</v>
      </c>
      <c r="Q142" s="94">
        <f t="shared" si="23"/>
        <v>0</v>
      </c>
      <c r="R142" s="218">
        <f>(ROUND((F142/100*'Member Info'!$W$2), 2))</f>
        <v>0</v>
      </c>
      <c r="S142" s="218" t="e">
        <f t="shared" si="24"/>
        <v>#VALUE!</v>
      </c>
      <c r="T142" s="218" t="str">
        <f t="shared" si="25"/>
        <v/>
      </c>
      <c r="U142" s="227" t="str">
        <f t="shared" si="26"/>
        <v/>
      </c>
      <c r="V142" s="228" t="str">
        <f t="shared" si="27"/>
        <v/>
      </c>
      <c r="W142" s="228" t="str">
        <f t="shared" si="28"/>
        <v/>
      </c>
      <c r="X142" s="222">
        <f t="shared" si="29"/>
        <v>0</v>
      </c>
      <c r="Y142" s="110">
        <f t="shared" si="30"/>
        <v>0</v>
      </c>
      <c r="Z142" s="235" t="str">
        <f t="shared" si="31"/>
        <v/>
      </c>
      <c r="AA142" s="240" t="b">
        <f t="shared" si="32"/>
        <v>0</v>
      </c>
      <c r="AB142" s="235">
        <f t="shared" si="33"/>
        <v>0</v>
      </c>
      <c r="AC142" s="235">
        <f>IF('Member Info'!N139="",1,"")</f>
        <v>1</v>
      </c>
      <c r="AD142" s="243" t="e">
        <f t="shared" si="34"/>
        <v>#VALUE!</v>
      </c>
      <c r="AE142" s="130" t="str">
        <f t="shared" si="21"/>
        <v/>
      </c>
      <c r="AF142" s="124">
        <f t="shared" si="35"/>
        <v>1</v>
      </c>
      <c r="AG142" s="124" t="str">
        <f>IF('Member Info'!N139&lt;&gt;"",IF(AND('Member Info'!N139&lt;=$U$1,'Member Info'!N139&gt;=$T$1),1,0),"")</f>
        <v/>
      </c>
      <c r="AI142" s="124" t="b">
        <f t="shared" si="36"/>
        <v>0</v>
      </c>
      <c r="AJ142" s="124">
        <f t="shared" si="37"/>
        <v>0</v>
      </c>
      <c r="AL142" s="124">
        <f t="shared" si="38"/>
        <v>0</v>
      </c>
      <c r="AM142" s="124">
        <f>IF('Member Info'!F139&gt;$T$1,1,0)</f>
        <v>0</v>
      </c>
      <c r="AN142" s="124" t="b">
        <f>IF(ISERROR(T142),ERROR.TYPE(#REF!)=ERROR.TYPE(T142),FALSE)</f>
        <v>0</v>
      </c>
      <c r="AO142" s="124" t="b">
        <f>IF(ISERROR(U142),ERROR.TYPE(#REF!)=ERROR.TYPE(U142),FALSE)</f>
        <v>0</v>
      </c>
      <c r="AP142" s="124">
        <f>IF('Member Info'!F139&gt;'GP1 April 25'!$U$1,1,0)</f>
        <v>0</v>
      </c>
      <c r="AQ142" s="124">
        <f t="shared" si="39"/>
        <v>0</v>
      </c>
      <c r="AR142" s="124">
        <f t="shared" si="40"/>
        <v>0</v>
      </c>
      <c r="AS142" s="124">
        <f t="shared" si="41"/>
        <v>1</v>
      </c>
    </row>
    <row r="143" spans="1:45" x14ac:dyDescent="0.25">
      <c r="A143" s="4">
        <v>112</v>
      </c>
      <c r="B143" s="164">
        <f>'Member Info'!D140</f>
        <v>0</v>
      </c>
      <c r="C143" s="164">
        <f>'Member Info'!E140</f>
        <v>0</v>
      </c>
      <c r="D143" s="164" t="str">
        <f>'Member Info'!G140</f>
        <v/>
      </c>
      <c r="E143" s="165">
        <f>'Member Info'!B140</f>
        <v>0</v>
      </c>
      <c r="F143" s="242"/>
      <c r="G143" s="166" t="str">
        <f>IF(E143=0,"",('Member Info'!K140+'Member Info'!L140))</f>
        <v/>
      </c>
      <c r="H143" s="419"/>
      <c r="I143" s="419"/>
      <c r="J143" s="26"/>
      <c r="K143" s="26"/>
      <c r="L143" s="384" t="str">
        <f>IF(E143=0,"",IF('Member Info'!F140&gt;$U$1,CONCATENATE("Joined with practice on ", TEXT('Member Info'!F140, "DD/MM/YYYY")),IF('Member Info'!N140&lt;&gt;"",IF('Member Info'!N140&lt;$T$1,CONCATENATE("Left Scheme on ", TEXT('Member Info'!N140, "DD/MM/YYYY")),IF(OR(G143="",G143=0),"Error Detected, No rate entered",IF(E143=0,"",IF(F143="","Error Detected, No Pensionable pay",IF(AS143=1,"No Part Time Status Entered",IF(AR143=1,"No Part Time Hours Entered",IF(ISERROR(AD143)," Unknown Values entered.",IF(V143+W143&lt;1,"Acceptable",IF(T143+U143=200, "No Contributions Entered", IF(M143="","Error Detected, Choose reason&gt;",IF(Z143="1",IF(V143=1,"Please Enter Deemed Pensionable Pay","Add Any Relevant Details Above"),"Please Give Details Above"))))))))))),IF(OR(G143="",G143=0),"Error Detected, No rate entered",IF(E143=0,"",IF(F143="","Error Detected, No Pensionable pay",IF(AS143=1,"No Part Time Status Entered",IF(AR143=1,"No Part Time Hours Entered",IF(ISERROR(AD143)," Unknown Values entered.",IF(V143+W143&lt;1,"Acceptable",IF(T143+U143=200, "No Contributions Entered", IF(M143="","Error Detected, Choose reason&gt;",IF(Z143="1",IF(V143=1,"Please Enter Deemed Pensionable Pay","Add relevant Details Above"),"Please give details Above")))))))))))))</f>
        <v/>
      </c>
      <c r="M143" s="260"/>
      <c r="N143" s="91"/>
      <c r="O143" s="91" t="str">
        <f t="shared" si="22"/>
        <v/>
      </c>
      <c r="P143" s="94">
        <f t="shared" si="23"/>
        <v>0</v>
      </c>
      <c r="Q143" s="94">
        <f t="shared" si="23"/>
        <v>0</v>
      </c>
      <c r="R143" s="218">
        <f>(ROUND((F143/100*'Member Info'!$W$2), 2))</f>
        <v>0</v>
      </c>
      <c r="S143" s="218" t="e">
        <f t="shared" si="24"/>
        <v>#VALUE!</v>
      </c>
      <c r="T143" s="218" t="str">
        <f t="shared" si="25"/>
        <v/>
      </c>
      <c r="U143" s="227" t="str">
        <f t="shared" si="26"/>
        <v/>
      </c>
      <c r="V143" s="228" t="str">
        <f t="shared" si="27"/>
        <v/>
      </c>
      <c r="W143" s="228" t="str">
        <f t="shared" si="28"/>
        <v/>
      </c>
      <c r="X143" s="222">
        <f t="shared" si="29"/>
        <v>0</v>
      </c>
      <c r="Y143" s="110">
        <f t="shared" si="30"/>
        <v>0</v>
      </c>
      <c r="Z143" s="235" t="str">
        <f t="shared" si="31"/>
        <v/>
      </c>
      <c r="AA143" s="240" t="b">
        <f t="shared" si="32"/>
        <v>0</v>
      </c>
      <c r="AB143" s="235">
        <f t="shared" si="33"/>
        <v>0</v>
      </c>
      <c r="AC143" s="235">
        <f>IF('Member Info'!N140="",1,"")</f>
        <v>1</v>
      </c>
      <c r="AD143" s="243" t="e">
        <f t="shared" si="34"/>
        <v>#VALUE!</v>
      </c>
      <c r="AE143" s="130" t="str">
        <f t="shared" si="21"/>
        <v/>
      </c>
      <c r="AF143" s="124">
        <f t="shared" si="35"/>
        <v>1</v>
      </c>
      <c r="AG143" s="124" t="str">
        <f>IF('Member Info'!N140&lt;&gt;"",IF(AND('Member Info'!N140&lt;=$U$1,'Member Info'!N140&gt;=$T$1),1,0),"")</f>
        <v/>
      </c>
      <c r="AI143" s="124" t="b">
        <f t="shared" si="36"/>
        <v>0</v>
      </c>
      <c r="AJ143" s="124">
        <f t="shared" si="37"/>
        <v>0</v>
      </c>
      <c r="AL143" s="124">
        <f t="shared" si="38"/>
        <v>0</v>
      </c>
      <c r="AM143" s="124">
        <f>IF('Member Info'!F140&gt;$T$1,1,0)</f>
        <v>0</v>
      </c>
      <c r="AN143" s="124" t="b">
        <f>IF(ISERROR(T143),ERROR.TYPE(#REF!)=ERROR.TYPE(T143),FALSE)</f>
        <v>0</v>
      </c>
      <c r="AO143" s="124" t="b">
        <f>IF(ISERROR(U143),ERROR.TYPE(#REF!)=ERROR.TYPE(U143),FALSE)</f>
        <v>0</v>
      </c>
      <c r="AP143" s="124">
        <f>IF('Member Info'!F140&gt;'GP1 April 25'!$U$1,1,0)</f>
        <v>0</v>
      </c>
      <c r="AQ143" s="124">
        <f t="shared" si="39"/>
        <v>0</v>
      </c>
      <c r="AR143" s="124">
        <f t="shared" si="40"/>
        <v>0</v>
      </c>
      <c r="AS143" s="124">
        <f t="shared" si="41"/>
        <v>1</v>
      </c>
    </row>
    <row r="144" spans="1:45" x14ac:dyDescent="0.25">
      <c r="A144" s="4">
        <v>113</v>
      </c>
      <c r="B144" s="164">
        <f>'Member Info'!D141</f>
        <v>0</v>
      </c>
      <c r="C144" s="164">
        <f>'Member Info'!E141</f>
        <v>0</v>
      </c>
      <c r="D144" s="164" t="str">
        <f>'Member Info'!G141</f>
        <v/>
      </c>
      <c r="E144" s="165">
        <f>'Member Info'!B141</f>
        <v>0</v>
      </c>
      <c r="F144" s="242"/>
      <c r="G144" s="166" t="str">
        <f>IF(E144=0,"",('Member Info'!K141+'Member Info'!L141))</f>
        <v/>
      </c>
      <c r="H144" s="419"/>
      <c r="I144" s="419"/>
      <c r="J144" s="26"/>
      <c r="K144" s="26"/>
      <c r="L144" s="384" t="str">
        <f>IF(E144=0,"",IF('Member Info'!F141&gt;$U$1,CONCATENATE("Joined with practice on ", TEXT('Member Info'!F141, "DD/MM/YYYY")),IF('Member Info'!N141&lt;&gt;"",IF('Member Info'!N141&lt;$T$1,CONCATENATE("Left Scheme on ", TEXT('Member Info'!N141, "DD/MM/YYYY")),IF(OR(G144="",G144=0),"Error Detected, No rate entered",IF(E144=0,"",IF(F144="","Error Detected, No Pensionable pay",IF(AS144=1,"No Part Time Status Entered",IF(AR144=1,"No Part Time Hours Entered",IF(ISERROR(AD144)," Unknown Values entered.",IF(V144+W144&lt;1,"Acceptable",IF(T144+U144=200, "No Contributions Entered", IF(M144="","Error Detected, Choose reason&gt;",IF(Z144="1",IF(V144=1,"Please Enter Deemed Pensionable Pay","Add Any Relevant Details Above"),"Please Give Details Above"))))))))))),IF(OR(G144="",G144=0),"Error Detected, No rate entered",IF(E144=0,"",IF(F144="","Error Detected, No Pensionable pay",IF(AS144=1,"No Part Time Status Entered",IF(AR144=1,"No Part Time Hours Entered",IF(ISERROR(AD144)," Unknown Values entered.",IF(V144+W144&lt;1,"Acceptable",IF(T144+U144=200, "No Contributions Entered", IF(M144="","Error Detected, Choose reason&gt;",IF(Z144="1",IF(V144=1,"Please Enter Deemed Pensionable Pay","Add relevant Details Above"),"Please give details Above")))))))))))))</f>
        <v/>
      </c>
      <c r="M144" s="260"/>
      <c r="N144" s="91"/>
      <c r="O144" s="91" t="str">
        <f t="shared" si="22"/>
        <v/>
      </c>
      <c r="P144" s="94">
        <f t="shared" si="23"/>
        <v>0</v>
      </c>
      <c r="Q144" s="94">
        <f t="shared" si="23"/>
        <v>0</v>
      </c>
      <c r="R144" s="218">
        <f>(ROUND((F144/100*'Member Info'!$W$2), 2))</f>
        <v>0</v>
      </c>
      <c r="S144" s="218" t="e">
        <f t="shared" si="24"/>
        <v>#VALUE!</v>
      </c>
      <c r="T144" s="218" t="str">
        <f t="shared" si="25"/>
        <v/>
      </c>
      <c r="U144" s="227" t="str">
        <f t="shared" si="26"/>
        <v/>
      </c>
      <c r="V144" s="228" t="str">
        <f t="shared" si="27"/>
        <v/>
      </c>
      <c r="W144" s="228" t="str">
        <f t="shared" si="28"/>
        <v/>
      </c>
      <c r="X144" s="222">
        <f t="shared" si="29"/>
        <v>0</v>
      </c>
      <c r="Y144" s="110">
        <f t="shared" si="30"/>
        <v>0</v>
      </c>
      <c r="Z144" s="235" t="str">
        <f t="shared" si="31"/>
        <v/>
      </c>
      <c r="AA144" s="240" t="b">
        <f t="shared" si="32"/>
        <v>0</v>
      </c>
      <c r="AB144" s="235">
        <f t="shared" si="33"/>
        <v>0</v>
      </c>
      <c r="AC144" s="235">
        <f>IF('Member Info'!N141="",1,"")</f>
        <v>1</v>
      </c>
      <c r="AD144" s="243" t="e">
        <f t="shared" si="34"/>
        <v>#VALUE!</v>
      </c>
      <c r="AE144" s="130" t="str">
        <f t="shared" si="21"/>
        <v/>
      </c>
      <c r="AF144" s="124">
        <f t="shared" si="35"/>
        <v>1</v>
      </c>
      <c r="AG144" s="124" t="str">
        <f>IF('Member Info'!N141&lt;&gt;"",IF(AND('Member Info'!N141&lt;=$U$1,'Member Info'!N141&gt;=$T$1),1,0),"")</f>
        <v/>
      </c>
      <c r="AI144" s="124" t="b">
        <f t="shared" si="36"/>
        <v>0</v>
      </c>
      <c r="AJ144" s="124">
        <f t="shared" si="37"/>
        <v>0</v>
      </c>
      <c r="AL144" s="124">
        <f t="shared" si="38"/>
        <v>0</v>
      </c>
      <c r="AM144" s="124">
        <f>IF('Member Info'!F141&gt;$T$1,1,0)</f>
        <v>0</v>
      </c>
      <c r="AN144" s="124" t="b">
        <f>IF(ISERROR(T144),ERROR.TYPE(#REF!)=ERROR.TYPE(T144),FALSE)</f>
        <v>0</v>
      </c>
      <c r="AO144" s="124" t="b">
        <f>IF(ISERROR(U144),ERROR.TYPE(#REF!)=ERROR.TYPE(U144),FALSE)</f>
        <v>0</v>
      </c>
      <c r="AP144" s="124">
        <f>IF('Member Info'!F141&gt;'GP1 April 25'!$U$1,1,0)</f>
        <v>0</v>
      </c>
      <c r="AQ144" s="124">
        <f t="shared" si="39"/>
        <v>0</v>
      </c>
      <c r="AR144" s="124">
        <f t="shared" si="40"/>
        <v>0</v>
      </c>
      <c r="AS144" s="124">
        <f t="shared" si="41"/>
        <v>1</v>
      </c>
    </row>
    <row r="145" spans="1:45" x14ac:dyDescent="0.25">
      <c r="A145" s="4">
        <v>114</v>
      </c>
      <c r="B145" s="164">
        <f>'Member Info'!D142</f>
        <v>0</v>
      </c>
      <c r="C145" s="164">
        <f>'Member Info'!E142</f>
        <v>0</v>
      </c>
      <c r="D145" s="164" t="str">
        <f>'Member Info'!G142</f>
        <v/>
      </c>
      <c r="E145" s="165">
        <f>'Member Info'!B142</f>
        <v>0</v>
      </c>
      <c r="F145" s="242"/>
      <c r="G145" s="166" t="str">
        <f>IF(E145=0,"",('Member Info'!K142+'Member Info'!L142))</f>
        <v/>
      </c>
      <c r="H145" s="419"/>
      <c r="I145" s="419"/>
      <c r="J145" s="26"/>
      <c r="K145" s="26"/>
      <c r="L145" s="384" t="str">
        <f>IF(E145=0,"",IF('Member Info'!F142&gt;$U$1,CONCATENATE("Joined with practice on ", TEXT('Member Info'!F142, "DD/MM/YYYY")),IF('Member Info'!N142&lt;&gt;"",IF('Member Info'!N142&lt;$T$1,CONCATENATE("Left Scheme on ", TEXT('Member Info'!N142, "DD/MM/YYYY")),IF(OR(G145="",G145=0),"Error Detected, No rate entered",IF(E145=0,"",IF(F145="","Error Detected, No Pensionable pay",IF(AS145=1,"No Part Time Status Entered",IF(AR145=1,"No Part Time Hours Entered",IF(ISERROR(AD145)," Unknown Values entered.",IF(V145+W145&lt;1,"Acceptable",IF(T145+U145=200, "No Contributions Entered", IF(M145="","Error Detected, Choose reason&gt;",IF(Z145="1",IF(V145=1,"Please Enter Deemed Pensionable Pay","Add Any Relevant Details Above"),"Please Give Details Above"))))))))))),IF(OR(G145="",G145=0),"Error Detected, No rate entered",IF(E145=0,"",IF(F145="","Error Detected, No Pensionable pay",IF(AS145=1,"No Part Time Status Entered",IF(AR145=1,"No Part Time Hours Entered",IF(ISERROR(AD145)," Unknown Values entered.",IF(V145+W145&lt;1,"Acceptable",IF(T145+U145=200, "No Contributions Entered", IF(M145="","Error Detected, Choose reason&gt;",IF(Z145="1",IF(V145=1,"Please Enter Deemed Pensionable Pay","Add relevant Details Above"),"Please give details Above")))))))))))))</f>
        <v/>
      </c>
      <c r="M145" s="260"/>
      <c r="N145" s="91"/>
      <c r="O145" s="91" t="str">
        <f t="shared" si="22"/>
        <v/>
      </c>
      <c r="P145" s="94">
        <f t="shared" si="23"/>
        <v>0</v>
      </c>
      <c r="Q145" s="94">
        <f t="shared" si="23"/>
        <v>0</v>
      </c>
      <c r="R145" s="218">
        <f>(ROUND((F145/100*'Member Info'!$W$2), 2))</f>
        <v>0</v>
      </c>
      <c r="S145" s="218" t="e">
        <f t="shared" si="24"/>
        <v>#VALUE!</v>
      </c>
      <c r="T145" s="218" t="str">
        <f t="shared" si="25"/>
        <v/>
      </c>
      <c r="U145" s="227" t="str">
        <f t="shared" si="26"/>
        <v/>
      </c>
      <c r="V145" s="228" t="str">
        <f t="shared" si="27"/>
        <v/>
      </c>
      <c r="W145" s="228" t="str">
        <f t="shared" si="28"/>
        <v/>
      </c>
      <c r="X145" s="222">
        <f t="shared" si="29"/>
        <v>0</v>
      </c>
      <c r="Y145" s="110">
        <f t="shared" si="30"/>
        <v>0</v>
      </c>
      <c r="Z145" s="235" t="str">
        <f t="shared" si="31"/>
        <v/>
      </c>
      <c r="AA145" s="240" t="b">
        <f t="shared" si="32"/>
        <v>0</v>
      </c>
      <c r="AB145" s="235">
        <f t="shared" si="33"/>
        <v>0</v>
      </c>
      <c r="AC145" s="235">
        <f>IF('Member Info'!N142="",1,"")</f>
        <v>1</v>
      </c>
      <c r="AD145" s="243" t="e">
        <f t="shared" si="34"/>
        <v>#VALUE!</v>
      </c>
      <c r="AE145" s="130" t="str">
        <f t="shared" si="21"/>
        <v/>
      </c>
      <c r="AF145" s="124">
        <f t="shared" si="35"/>
        <v>1</v>
      </c>
      <c r="AG145" s="124" t="str">
        <f>IF('Member Info'!N142&lt;&gt;"",IF(AND('Member Info'!N142&lt;=$U$1,'Member Info'!N142&gt;=$T$1),1,0),"")</f>
        <v/>
      </c>
      <c r="AI145" s="124" t="b">
        <f t="shared" si="36"/>
        <v>0</v>
      </c>
      <c r="AJ145" s="124">
        <f t="shared" si="37"/>
        <v>0</v>
      </c>
      <c r="AL145" s="124">
        <f t="shared" si="38"/>
        <v>0</v>
      </c>
      <c r="AM145" s="124">
        <f>IF('Member Info'!F142&gt;$T$1,1,0)</f>
        <v>0</v>
      </c>
      <c r="AN145" s="124" t="b">
        <f>IF(ISERROR(T145),ERROR.TYPE(#REF!)=ERROR.TYPE(T145),FALSE)</f>
        <v>0</v>
      </c>
      <c r="AO145" s="124" t="b">
        <f>IF(ISERROR(U145),ERROR.TYPE(#REF!)=ERROR.TYPE(U145),FALSE)</f>
        <v>0</v>
      </c>
      <c r="AP145" s="124">
        <f>IF('Member Info'!F142&gt;'GP1 April 25'!$U$1,1,0)</f>
        <v>0</v>
      </c>
      <c r="AQ145" s="124">
        <f t="shared" si="39"/>
        <v>0</v>
      </c>
      <c r="AR145" s="124">
        <f t="shared" si="40"/>
        <v>0</v>
      </c>
      <c r="AS145" s="124">
        <f t="shared" si="41"/>
        <v>1</v>
      </c>
    </row>
    <row r="146" spans="1:45" x14ac:dyDescent="0.25">
      <c r="A146" s="4">
        <v>115</v>
      </c>
      <c r="B146" s="164">
        <f>'Member Info'!D143</f>
        <v>0</v>
      </c>
      <c r="C146" s="164">
        <f>'Member Info'!E143</f>
        <v>0</v>
      </c>
      <c r="D146" s="164" t="str">
        <f>'Member Info'!G143</f>
        <v/>
      </c>
      <c r="E146" s="165">
        <f>'Member Info'!B143</f>
        <v>0</v>
      </c>
      <c r="F146" s="242"/>
      <c r="G146" s="166" t="str">
        <f>IF(E146=0,"",('Member Info'!K143+'Member Info'!L143))</f>
        <v/>
      </c>
      <c r="H146" s="419"/>
      <c r="I146" s="419"/>
      <c r="J146" s="26"/>
      <c r="K146" s="26"/>
      <c r="L146" s="384" t="str">
        <f>IF(E146=0,"",IF('Member Info'!F143&gt;$U$1,CONCATENATE("Joined with practice on ", TEXT('Member Info'!F143, "DD/MM/YYYY")),IF('Member Info'!N143&lt;&gt;"",IF('Member Info'!N143&lt;$T$1,CONCATENATE("Left Scheme on ", TEXT('Member Info'!N143, "DD/MM/YYYY")),IF(OR(G146="",G146=0),"Error Detected, No rate entered",IF(E146=0,"",IF(F146="","Error Detected, No Pensionable pay",IF(AS146=1,"No Part Time Status Entered",IF(AR146=1,"No Part Time Hours Entered",IF(ISERROR(AD146)," Unknown Values entered.",IF(V146+W146&lt;1,"Acceptable",IF(T146+U146=200, "No Contributions Entered", IF(M146="","Error Detected, Choose reason&gt;",IF(Z146="1",IF(V146=1,"Please Enter Deemed Pensionable Pay","Add Any Relevant Details Above"),"Please Give Details Above"))))))))))),IF(OR(G146="",G146=0),"Error Detected, No rate entered",IF(E146=0,"",IF(F146="","Error Detected, No Pensionable pay",IF(AS146=1,"No Part Time Status Entered",IF(AR146=1,"No Part Time Hours Entered",IF(ISERROR(AD146)," Unknown Values entered.",IF(V146+W146&lt;1,"Acceptable",IF(T146+U146=200, "No Contributions Entered", IF(M146="","Error Detected, Choose reason&gt;",IF(Z146="1",IF(V146=1,"Please Enter Deemed Pensionable Pay","Add relevant Details Above"),"Please give details Above")))))))))))))</f>
        <v/>
      </c>
      <c r="M146" s="260"/>
      <c r="N146" s="91"/>
      <c r="O146" s="91" t="str">
        <f t="shared" si="22"/>
        <v/>
      </c>
      <c r="P146" s="94">
        <f t="shared" si="23"/>
        <v>0</v>
      </c>
      <c r="Q146" s="94">
        <f t="shared" si="23"/>
        <v>0</v>
      </c>
      <c r="R146" s="218">
        <f>(ROUND((F146/100*'Member Info'!$W$2), 2))</f>
        <v>0</v>
      </c>
      <c r="S146" s="218" t="e">
        <f t="shared" si="24"/>
        <v>#VALUE!</v>
      </c>
      <c r="T146" s="218" t="str">
        <f t="shared" si="25"/>
        <v/>
      </c>
      <c r="U146" s="227" t="str">
        <f t="shared" si="26"/>
        <v/>
      </c>
      <c r="V146" s="228" t="str">
        <f t="shared" si="27"/>
        <v/>
      </c>
      <c r="W146" s="228" t="str">
        <f t="shared" si="28"/>
        <v/>
      </c>
      <c r="X146" s="222">
        <f t="shared" si="29"/>
        <v>0</v>
      </c>
      <c r="Y146" s="110">
        <f t="shared" si="30"/>
        <v>0</v>
      </c>
      <c r="Z146" s="235" t="str">
        <f t="shared" si="31"/>
        <v/>
      </c>
      <c r="AA146" s="240" t="b">
        <f t="shared" si="32"/>
        <v>0</v>
      </c>
      <c r="AB146" s="235">
        <f t="shared" si="33"/>
        <v>0</v>
      </c>
      <c r="AC146" s="235">
        <f>IF('Member Info'!N143="",1,"")</f>
        <v>1</v>
      </c>
      <c r="AD146" s="243" t="e">
        <f t="shared" si="34"/>
        <v>#VALUE!</v>
      </c>
      <c r="AE146" s="130" t="str">
        <f t="shared" si="21"/>
        <v/>
      </c>
      <c r="AF146" s="124">
        <f t="shared" si="35"/>
        <v>1</v>
      </c>
      <c r="AG146" s="124" t="str">
        <f>IF('Member Info'!N143&lt;&gt;"",IF(AND('Member Info'!N143&lt;=$U$1,'Member Info'!N143&gt;=$T$1),1,0),"")</f>
        <v/>
      </c>
      <c r="AI146" s="124" t="b">
        <f t="shared" si="36"/>
        <v>0</v>
      </c>
      <c r="AJ146" s="124">
        <f t="shared" si="37"/>
        <v>0</v>
      </c>
      <c r="AL146" s="124">
        <f t="shared" si="38"/>
        <v>0</v>
      </c>
      <c r="AM146" s="124">
        <f>IF('Member Info'!F143&gt;$T$1,1,0)</f>
        <v>0</v>
      </c>
      <c r="AN146" s="124" t="b">
        <f>IF(ISERROR(T146),ERROR.TYPE(#REF!)=ERROR.TYPE(T146),FALSE)</f>
        <v>0</v>
      </c>
      <c r="AO146" s="124" t="b">
        <f>IF(ISERROR(U146),ERROR.TYPE(#REF!)=ERROR.TYPE(U146),FALSE)</f>
        <v>0</v>
      </c>
      <c r="AP146" s="124">
        <f>IF('Member Info'!F143&gt;'GP1 April 25'!$U$1,1,0)</f>
        <v>0</v>
      </c>
      <c r="AQ146" s="124">
        <f t="shared" si="39"/>
        <v>0</v>
      </c>
      <c r="AR146" s="124">
        <f t="shared" si="40"/>
        <v>0</v>
      </c>
      <c r="AS146" s="124">
        <f t="shared" si="41"/>
        <v>1</v>
      </c>
    </row>
    <row r="147" spans="1:45" x14ac:dyDescent="0.25">
      <c r="A147" s="4">
        <v>116</v>
      </c>
      <c r="B147" s="164">
        <f>'Member Info'!D144</f>
        <v>0</v>
      </c>
      <c r="C147" s="164">
        <f>'Member Info'!E144</f>
        <v>0</v>
      </c>
      <c r="D147" s="164" t="str">
        <f>'Member Info'!G144</f>
        <v/>
      </c>
      <c r="E147" s="165">
        <f>'Member Info'!B144</f>
        <v>0</v>
      </c>
      <c r="F147" s="242"/>
      <c r="G147" s="166" t="str">
        <f>IF(E147=0,"",('Member Info'!K144+'Member Info'!L144))</f>
        <v/>
      </c>
      <c r="H147" s="419"/>
      <c r="I147" s="419"/>
      <c r="J147" s="26"/>
      <c r="K147" s="26"/>
      <c r="L147" s="384" t="str">
        <f>IF(E147=0,"",IF('Member Info'!F144&gt;$U$1,CONCATENATE("Joined with practice on ", TEXT('Member Info'!F144, "DD/MM/YYYY")),IF('Member Info'!N144&lt;&gt;"",IF('Member Info'!N144&lt;$T$1,CONCATENATE("Left Scheme on ", TEXT('Member Info'!N144, "DD/MM/YYYY")),IF(OR(G147="",G147=0),"Error Detected, No rate entered",IF(E147=0,"",IF(F147="","Error Detected, No Pensionable pay",IF(AS147=1,"No Part Time Status Entered",IF(AR147=1,"No Part Time Hours Entered",IF(ISERROR(AD147)," Unknown Values entered.",IF(V147+W147&lt;1,"Acceptable",IF(T147+U147=200, "No Contributions Entered", IF(M147="","Error Detected, Choose reason&gt;",IF(Z147="1",IF(V147=1,"Please Enter Deemed Pensionable Pay","Add Any Relevant Details Above"),"Please Give Details Above"))))))))))),IF(OR(G147="",G147=0),"Error Detected, No rate entered",IF(E147=0,"",IF(F147="","Error Detected, No Pensionable pay",IF(AS147=1,"No Part Time Status Entered",IF(AR147=1,"No Part Time Hours Entered",IF(ISERROR(AD147)," Unknown Values entered.",IF(V147+W147&lt;1,"Acceptable",IF(T147+U147=200, "No Contributions Entered", IF(M147="","Error Detected, Choose reason&gt;",IF(Z147="1",IF(V147=1,"Please Enter Deemed Pensionable Pay","Add relevant Details Above"),"Please give details Above")))))))))))))</f>
        <v/>
      </c>
      <c r="M147" s="260"/>
      <c r="N147" s="91"/>
      <c r="O147" s="91" t="str">
        <f t="shared" si="22"/>
        <v/>
      </c>
      <c r="P147" s="94">
        <f t="shared" si="23"/>
        <v>0</v>
      </c>
      <c r="Q147" s="94">
        <f t="shared" si="23"/>
        <v>0</v>
      </c>
      <c r="R147" s="218">
        <f>(ROUND((F147/100*'Member Info'!$W$2), 2))</f>
        <v>0</v>
      </c>
      <c r="S147" s="218" t="e">
        <f t="shared" si="24"/>
        <v>#VALUE!</v>
      </c>
      <c r="T147" s="218" t="str">
        <f t="shared" si="25"/>
        <v/>
      </c>
      <c r="U147" s="227" t="str">
        <f t="shared" si="26"/>
        <v/>
      </c>
      <c r="V147" s="228" t="str">
        <f t="shared" si="27"/>
        <v/>
      </c>
      <c r="W147" s="228" t="str">
        <f t="shared" si="28"/>
        <v/>
      </c>
      <c r="X147" s="222">
        <f t="shared" si="29"/>
        <v>0</v>
      </c>
      <c r="Y147" s="110">
        <f t="shared" si="30"/>
        <v>0</v>
      </c>
      <c r="Z147" s="235" t="str">
        <f t="shared" si="31"/>
        <v/>
      </c>
      <c r="AA147" s="240" t="b">
        <f t="shared" si="32"/>
        <v>0</v>
      </c>
      <c r="AB147" s="235">
        <f t="shared" si="33"/>
        <v>0</v>
      </c>
      <c r="AC147" s="235">
        <f>IF('Member Info'!N144="",1,"")</f>
        <v>1</v>
      </c>
      <c r="AD147" s="243" t="e">
        <f t="shared" si="34"/>
        <v>#VALUE!</v>
      </c>
      <c r="AE147" s="130" t="str">
        <f t="shared" si="21"/>
        <v/>
      </c>
      <c r="AF147" s="124">
        <f t="shared" si="35"/>
        <v>1</v>
      </c>
      <c r="AG147" s="124" t="str">
        <f>IF('Member Info'!N144&lt;&gt;"",IF(AND('Member Info'!N144&lt;=$U$1,'Member Info'!N144&gt;=$T$1),1,0),"")</f>
        <v/>
      </c>
      <c r="AI147" s="124" t="b">
        <f t="shared" si="36"/>
        <v>0</v>
      </c>
      <c r="AJ147" s="124">
        <f t="shared" si="37"/>
        <v>0</v>
      </c>
      <c r="AL147" s="124">
        <f t="shared" si="38"/>
        <v>0</v>
      </c>
      <c r="AM147" s="124">
        <f>IF('Member Info'!F144&gt;$T$1,1,0)</f>
        <v>0</v>
      </c>
      <c r="AN147" s="124" t="b">
        <f>IF(ISERROR(T147),ERROR.TYPE(#REF!)=ERROR.TYPE(T147),FALSE)</f>
        <v>0</v>
      </c>
      <c r="AO147" s="124" t="b">
        <f>IF(ISERROR(U147),ERROR.TYPE(#REF!)=ERROR.TYPE(U147),FALSE)</f>
        <v>0</v>
      </c>
      <c r="AP147" s="124">
        <f>IF('Member Info'!F144&gt;'GP1 April 25'!$U$1,1,0)</f>
        <v>0</v>
      </c>
      <c r="AQ147" s="124">
        <f t="shared" si="39"/>
        <v>0</v>
      </c>
      <c r="AR147" s="124">
        <f t="shared" si="40"/>
        <v>0</v>
      </c>
      <c r="AS147" s="124">
        <f t="shared" si="41"/>
        <v>1</v>
      </c>
    </row>
    <row r="148" spans="1:45" x14ac:dyDescent="0.25">
      <c r="A148" s="4">
        <v>117</v>
      </c>
      <c r="B148" s="164">
        <f>'Member Info'!D145</f>
        <v>0</v>
      </c>
      <c r="C148" s="164">
        <f>'Member Info'!E145</f>
        <v>0</v>
      </c>
      <c r="D148" s="164" t="str">
        <f>'Member Info'!G145</f>
        <v/>
      </c>
      <c r="E148" s="165">
        <f>'Member Info'!B145</f>
        <v>0</v>
      </c>
      <c r="F148" s="242"/>
      <c r="G148" s="166" t="str">
        <f>IF(E148=0,"",('Member Info'!K145+'Member Info'!L145))</f>
        <v/>
      </c>
      <c r="H148" s="419"/>
      <c r="I148" s="419"/>
      <c r="J148" s="26"/>
      <c r="K148" s="26"/>
      <c r="L148" s="384" t="str">
        <f>IF(E148=0,"",IF('Member Info'!F145&gt;$U$1,CONCATENATE("Joined with practice on ", TEXT('Member Info'!F145, "DD/MM/YYYY")),IF('Member Info'!N145&lt;&gt;"",IF('Member Info'!N145&lt;$T$1,CONCATENATE("Left Scheme on ", TEXT('Member Info'!N145, "DD/MM/YYYY")),IF(OR(G148="",G148=0),"Error Detected, No rate entered",IF(E148=0,"",IF(F148="","Error Detected, No Pensionable pay",IF(AS148=1,"No Part Time Status Entered",IF(AR148=1,"No Part Time Hours Entered",IF(ISERROR(AD148)," Unknown Values entered.",IF(V148+W148&lt;1,"Acceptable",IF(T148+U148=200, "No Contributions Entered", IF(M148="","Error Detected, Choose reason&gt;",IF(Z148="1",IF(V148=1,"Please Enter Deemed Pensionable Pay","Add Any Relevant Details Above"),"Please Give Details Above"))))))))))),IF(OR(G148="",G148=0),"Error Detected, No rate entered",IF(E148=0,"",IF(F148="","Error Detected, No Pensionable pay",IF(AS148=1,"No Part Time Status Entered",IF(AR148=1,"No Part Time Hours Entered",IF(ISERROR(AD148)," Unknown Values entered.",IF(V148+W148&lt;1,"Acceptable",IF(T148+U148=200, "No Contributions Entered", IF(M148="","Error Detected, Choose reason&gt;",IF(Z148="1",IF(V148=1,"Please Enter Deemed Pensionable Pay","Add relevant Details Above"),"Please give details Above")))))))))))))</f>
        <v/>
      </c>
      <c r="M148" s="260"/>
      <c r="N148" s="91"/>
      <c r="O148" s="91" t="str">
        <f t="shared" si="22"/>
        <v/>
      </c>
      <c r="P148" s="94">
        <f t="shared" si="23"/>
        <v>0</v>
      </c>
      <c r="Q148" s="94">
        <f t="shared" si="23"/>
        <v>0</v>
      </c>
      <c r="R148" s="218">
        <f>(ROUND((F148/100*'Member Info'!$W$2), 2))</f>
        <v>0</v>
      </c>
      <c r="S148" s="218" t="e">
        <f t="shared" si="24"/>
        <v>#VALUE!</v>
      </c>
      <c r="T148" s="218" t="str">
        <f t="shared" si="25"/>
        <v/>
      </c>
      <c r="U148" s="227" t="str">
        <f t="shared" si="26"/>
        <v/>
      </c>
      <c r="V148" s="228" t="str">
        <f t="shared" si="27"/>
        <v/>
      </c>
      <c r="W148" s="228" t="str">
        <f t="shared" si="28"/>
        <v/>
      </c>
      <c r="X148" s="222">
        <f t="shared" si="29"/>
        <v>0</v>
      </c>
      <c r="Y148" s="110">
        <f t="shared" si="30"/>
        <v>0</v>
      </c>
      <c r="Z148" s="235" t="str">
        <f t="shared" si="31"/>
        <v/>
      </c>
      <c r="AA148" s="240" t="b">
        <f t="shared" si="32"/>
        <v>0</v>
      </c>
      <c r="AB148" s="235">
        <f t="shared" si="33"/>
        <v>0</v>
      </c>
      <c r="AC148" s="235">
        <f>IF('Member Info'!N145="",1,"")</f>
        <v>1</v>
      </c>
      <c r="AD148" s="243" t="e">
        <f t="shared" si="34"/>
        <v>#VALUE!</v>
      </c>
      <c r="AE148" s="130" t="str">
        <f t="shared" si="21"/>
        <v/>
      </c>
      <c r="AF148" s="124">
        <f t="shared" si="35"/>
        <v>1</v>
      </c>
      <c r="AG148" s="124" t="str">
        <f>IF('Member Info'!N145&lt;&gt;"",IF(AND('Member Info'!N145&lt;=$U$1,'Member Info'!N145&gt;=$T$1),1,0),"")</f>
        <v/>
      </c>
      <c r="AI148" s="124" t="b">
        <f t="shared" si="36"/>
        <v>0</v>
      </c>
      <c r="AJ148" s="124">
        <f t="shared" si="37"/>
        <v>0</v>
      </c>
      <c r="AL148" s="124">
        <f t="shared" si="38"/>
        <v>0</v>
      </c>
      <c r="AM148" s="124">
        <f>IF('Member Info'!F145&gt;$T$1,1,0)</f>
        <v>0</v>
      </c>
      <c r="AN148" s="124" t="b">
        <f>IF(ISERROR(T148),ERROR.TYPE(#REF!)=ERROR.TYPE(T148),FALSE)</f>
        <v>0</v>
      </c>
      <c r="AO148" s="124" t="b">
        <f>IF(ISERROR(U148),ERROR.TYPE(#REF!)=ERROR.TYPE(U148),FALSE)</f>
        <v>0</v>
      </c>
      <c r="AP148" s="124">
        <f>IF('Member Info'!F145&gt;'GP1 April 25'!$U$1,1,0)</f>
        <v>0</v>
      </c>
      <c r="AQ148" s="124">
        <f t="shared" si="39"/>
        <v>0</v>
      </c>
      <c r="AR148" s="124">
        <f t="shared" si="40"/>
        <v>0</v>
      </c>
      <c r="AS148" s="124">
        <f t="shared" si="41"/>
        <v>1</v>
      </c>
    </row>
    <row r="149" spans="1:45" x14ac:dyDescent="0.25">
      <c r="A149" s="4">
        <v>118</v>
      </c>
      <c r="B149" s="164">
        <f>'Member Info'!D146</f>
        <v>0</v>
      </c>
      <c r="C149" s="164">
        <f>'Member Info'!E146</f>
        <v>0</v>
      </c>
      <c r="D149" s="164" t="str">
        <f>'Member Info'!G146</f>
        <v/>
      </c>
      <c r="E149" s="165">
        <f>'Member Info'!B146</f>
        <v>0</v>
      </c>
      <c r="F149" s="242"/>
      <c r="G149" s="166" t="str">
        <f>IF(E149=0,"",('Member Info'!K146+'Member Info'!L146))</f>
        <v/>
      </c>
      <c r="H149" s="419"/>
      <c r="I149" s="419"/>
      <c r="J149" s="26"/>
      <c r="K149" s="26"/>
      <c r="L149" s="384" t="str">
        <f>IF(E149=0,"",IF('Member Info'!F146&gt;$U$1,CONCATENATE("Joined with practice on ", TEXT('Member Info'!F146, "DD/MM/YYYY")),IF('Member Info'!N146&lt;&gt;"",IF('Member Info'!N146&lt;$T$1,CONCATENATE("Left Scheme on ", TEXT('Member Info'!N146, "DD/MM/YYYY")),IF(OR(G149="",G149=0),"Error Detected, No rate entered",IF(E149=0,"",IF(F149="","Error Detected, No Pensionable pay",IF(AS149=1,"No Part Time Status Entered",IF(AR149=1,"No Part Time Hours Entered",IF(ISERROR(AD149)," Unknown Values entered.",IF(V149+W149&lt;1,"Acceptable",IF(T149+U149=200, "No Contributions Entered", IF(M149="","Error Detected, Choose reason&gt;",IF(Z149="1",IF(V149=1,"Please Enter Deemed Pensionable Pay","Add Any Relevant Details Above"),"Please Give Details Above"))))))))))),IF(OR(G149="",G149=0),"Error Detected, No rate entered",IF(E149=0,"",IF(F149="","Error Detected, No Pensionable pay",IF(AS149=1,"No Part Time Status Entered",IF(AR149=1,"No Part Time Hours Entered",IF(ISERROR(AD149)," Unknown Values entered.",IF(V149+W149&lt;1,"Acceptable",IF(T149+U149=200, "No Contributions Entered", IF(M149="","Error Detected, Choose reason&gt;",IF(Z149="1",IF(V149=1,"Please Enter Deemed Pensionable Pay","Add relevant Details Above"),"Please give details Above")))))))))))))</f>
        <v/>
      </c>
      <c r="M149" s="260"/>
      <c r="N149" s="91"/>
      <c r="O149" s="91" t="str">
        <f t="shared" si="22"/>
        <v/>
      </c>
      <c r="P149" s="94">
        <f t="shared" si="23"/>
        <v>0</v>
      </c>
      <c r="Q149" s="94">
        <f t="shared" si="23"/>
        <v>0</v>
      </c>
      <c r="R149" s="218">
        <f>(ROUND((F149/100*'Member Info'!$W$2), 2))</f>
        <v>0</v>
      </c>
      <c r="S149" s="218" t="e">
        <f t="shared" si="24"/>
        <v>#VALUE!</v>
      </c>
      <c r="T149" s="218" t="str">
        <f t="shared" si="25"/>
        <v/>
      </c>
      <c r="U149" s="227" t="str">
        <f t="shared" si="26"/>
        <v/>
      </c>
      <c r="V149" s="228" t="str">
        <f t="shared" si="27"/>
        <v/>
      </c>
      <c r="W149" s="228" t="str">
        <f t="shared" si="28"/>
        <v/>
      </c>
      <c r="X149" s="222">
        <f t="shared" si="29"/>
        <v>0</v>
      </c>
      <c r="Y149" s="110">
        <f t="shared" si="30"/>
        <v>0</v>
      </c>
      <c r="Z149" s="235" t="str">
        <f t="shared" si="31"/>
        <v/>
      </c>
      <c r="AA149" s="240" t="b">
        <f t="shared" si="32"/>
        <v>0</v>
      </c>
      <c r="AB149" s="235">
        <f t="shared" si="33"/>
        <v>0</v>
      </c>
      <c r="AC149" s="235">
        <f>IF('Member Info'!N146="",1,"")</f>
        <v>1</v>
      </c>
      <c r="AD149" s="243" t="e">
        <f t="shared" si="34"/>
        <v>#VALUE!</v>
      </c>
      <c r="AE149" s="130" t="str">
        <f t="shared" si="21"/>
        <v/>
      </c>
      <c r="AF149" s="124">
        <f t="shared" si="35"/>
        <v>1</v>
      </c>
      <c r="AG149" s="124" t="str">
        <f>IF('Member Info'!N146&lt;&gt;"",IF(AND('Member Info'!N146&lt;=$U$1,'Member Info'!N146&gt;=$T$1),1,0),"")</f>
        <v/>
      </c>
      <c r="AI149" s="124" t="b">
        <f t="shared" si="36"/>
        <v>0</v>
      </c>
      <c r="AJ149" s="124">
        <f t="shared" si="37"/>
        <v>0</v>
      </c>
      <c r="AL149" s="124">
        <f t="shared" si="38"/>
        <v>0</v>
      </c>
      <c r="AM149" s="124">
        <f>IF('Member Info'!F146&gt;$T$1,1,0)</f>
        <v>0</v>
      </c>
      <c r="AN149" s="124" t="b">
        <f>IF(ISERROR(T149),ERROR.TYPE(#REF!)=ERROR.TYPE(T149),FALSE)</f>
        <v>0</v>
      </c>
      <c r="AO149" s="124" t="b">
        <f>IF(ISERROR(U149),ERROR.TYPE(#REF!)=ERROR.TYPE(U149),FALSE)</f>
        <v>0</v>
      </c>
      <c r="AP149" s="124">
        <f>IF('Member Info'!F146&gt;'GP1 April 25'!$U$1,1,0)</f>
        <v>0</v>
      </c>
      <c r="AQ149" s="124">
        <f t="shared" si="39"/>
        <v>0</v>
      </c>
      <c r="AR149" s="124">
        <f t="shared" si="40"/>
        <v>0</v>
      </c>
      <c r="AS149" s="124">
        <f t="shared" si="41"/>
        <v>1</v>
      </c>
    </row>
    <row r="150" spans="1:45" x14ac:dyDescent="0.25">
      <c r="A150" s="4">
        <v>119</v>
      </c>
      <c r="B150" s="164">
        <f>'Member Info'!D147</f>
        <v>0</v>
      </c>
      <c r="C150" s="164">
        <f>'Member Info'!E147</f>
        <v>0</v>
      </c>
      <c r="D150" s="164" t="str">
        <f>'Member Info'!G147</f>
        <v/>
      </c>
      <c r="E150" s="165">
        <f>'Member Info'!B147</f>
        <v>0</v>
      </c>
      <c r="F150" s="242"/>
      <c r="G150" s="166" t="str">
        <f>IF(E150=0,"",('Member Info'!K147+'Member Info'!L147))</f>
        <v/>
      </c>
      <c r="H150" s="419"/>
      <c r="I150" s="419"/>
      <c r="J150" s="26"/>
      <c r="K150" s="26"/>
      <c r="L150" s="384" t="str">
        <f>IF(E150=0,"",IF('Member Info'!F147&gt;$U$1,CONCATENATE("Joined with practice on ", TEXT('Member Info'!F147, "DD/MM/YYYY")),IF('Member Info'!N147&lt;&gt;"",IF('Member Info'!N147&lt;$T$1,CONCATENATE("Left Scheme on ", TEXT('Member Info'!N147, "DD/MM/YYYY")),IF(OR(G150="",G150=0),"Error Detected, No rate entered",IF(E150=0,"",IF(F150="","Error Detected, No Pensionable pay",IF(AS150=1,"No Part Time Status Entered",IF(AR150=1,"No Part Time Hours Entered",IF(ISERROR(AD150)," Unknown Values entered.",IF(V150+W150&lt;1,"Acceptable",IF(T150+U150=200, "No Contributions Entered", IF(M150="","Error Detected, Choose reason&gt;",IF(Z150="1",IF(V150=1,"Please Enter Deemed Pensionable Pay","Add Any Relevant Details Above"),"Please Give Details Above"))))))))))),IF(OR(G150="",G150=0),"Error Detected, No rate entered",IF(E150=0,"",IF(F150="","Error Detected, No Pensionable pay",IF(AS150=1,"No Part Time Status Entered",IF(AR150=1,"No Part Time Hours Entered",IF(ISERROR(AD150)," Unknown Values entered.",IF(V150+W150&lt;1,"Acceptable",IF(T150+U150=200, "No Contributions Entered", IF(M150="","Error Detected, Choose reason&gt;",IF(Z150="1",IF(V150=1,"Please Enter Deemed Pensionable Pay","Add relevant Details Above"),"Please give details Above")))))))))))))</f>
        <v/>
      </c>
      <c r="M150" s="260"/>
      <c r="N150" s="91"/>
      <c r="O150" s="91" t="str">
        <f t="shared" si="22"/>
        <v/>
      </c>
      <c r="P150" s="94">
        <f t="shared" si="23"/>
        <v>0</v>
      </c>
      <c r="Q150" s="94">
        <f t="shared" si="23"/>
        <v>0</v>
      </c>
      <c r="R150" s="218">
        <f>(ROUND((F150/100*'Member Info'!$W$2), 2))</f>
        <v>0</v>
      </c>
      <c r="S150" s="218" t="e">
        <f t="shared" si="24"/>
        <v>#VALUE!</v>
      </c>
      <c r="T150" s="218" t="str">
        <f t="shared" si="25"/>
        <v/>
      </c>
      <c r="U150" s="227" t="str">
        <f t="shared" si="26"/>
        <v/>
      </c>
      <c r="V150" s="228" t="str">
        <f t="shared" si="27"/>
        <v/>
      </c>
      <c r="W150" s="228" t="str">
        <f t="shared" si="28"/>
        <v/>
      </c>
      <c r="X150" s="222">
        <f t="shared" si="29"/>
        <v>0</v>
      </c>
      <c r="Y150" s="110">
        <f t="shared" si="30"/>
        <v>0</v>
      </c>
      <c r="Z150" s="235" t="str">
        <f t="shared" si="31"/>
        <v/>
      </c>
      <c r="AA150" s="240" t="b">
        <f t="shared" si="32"/>
        <v>0</v>
      </c>
      <c r="AB150" s="235">
        <f t="shared" si="33"/>
        <v>0</v>
      </c>
      <c r="AC150" s="235">
        <f>IF('Member Info'!N147="",1,"")</f>
        <v>1</v>
      </c>
      <c r="AD150" s="243" t="e">
        <f t="shared" si="34"/>
        <v>#VALUE!</v>
      </c>
      <c r="AE150" s="130" t="str">
        <f t="shared" si="21"/>
        <v/>
      </c>
      <c r="AF150" s="124">
        <f t="shared" si="35"/>
        <v>1</v>
      </c>
      <c r="AG150" s="124" t="str">
        <f>IF('Member Info'!N147&lt;&gt;"",IF(AND('Member Info'!N147&lt;=$U$1,'Member Info'!N147&gt;=$T$1),1,0),"")</f>
        <v/>
      </c>
      <c r="AI150" s="124" t="b">
        <f t="shared" si="36"/>
        <v>0</v>
      </c>
      <c r="AJ150" s="124">
        <f t="shared" si="37"/>
        <v>0</v>
      </c>
      <c r="AL150" s="124">
        <f t="shared" si="38"/>
        <v>0</v>
      </c>
      <c r="AM150" s="124">
        <f>IF('Member Info'!F147&gt;$T$1,1,0)</f>
        <v>0</v>
      </c>
      <c r="AN150" s="124" t="b">
        <f>IF(ISERROR(T150),ERROR.TYPE(#REF!)=ERROR.TYPE(T150),FALSE)</f>
        <v>0</v>
      </c>
      <c r="AO150" s="124" t="b">
        <f>IF(ISERROR(U150),ERROR.TYPE(#REF!)=ERROR.TYPE(U150),FALSE)</f>
        <v>0</v>
      </c>
      <c r="AP150" s="124">
        <f>IF('Member Info'!F147&gt;'GP1 April 25'!$U$1,1,0)</f>
        <v>0</v>
      </c>
      <c r="AQ150" s="124">
        <f t="shared" si="39"/>
        <v>0</v>
      </c>
      <c r="AR150" s="124">
        <f t="shared" si="40"/>
        <v>0</v>
      </c>
      <c r="AS150" s="124">
        <f t="shared" si="41"/>
        <v>1</v>
      </c>
    </row>
    <row r="151" spans="1:45" x14ac:dyDescent="0.25">
      <c r="A151" s="4">
        <v>120</v>
      </c>
      <c r="B151" s="164">
        <f>'Member Info'!D148</f>
        <v>0</v>
      </c>
      <c r="C151" s="164">
        <f>'Member Info'!E148</f>
        <v>0</v>
      </c>
      <c r="D151" s="164" t="str">
        <f>'Member Info'!G148</f>
        <v/>
      </c>
      <c r="E151" s="165">
        <f>'Member Info'!B148</f>
        <v>0</v>
      </c>
      <c r="F151" s="242"/>
      <c r="G151" s="166" t="str">
        <f>IF(E151=0,"",('Member Info'!K148+'Member Info'!L148))</f>
        <v/>
      </c>
      <c r="H151" s="419"/>
      <c r="I151" s="419"/>
      <c r="J151" s="26"/>
      <c r="K151" s="26"/>
      <c r="L151" s="384" t="str">
        <f>IF(E151=0,"",IF('Member Info'!F148&gt;$U$1,CONCATENATE("Joined with practice on ", TEXT('Member Info'!F148, "DD/MM/YYYY")),IF('Member Info'!N148&lt;&gt;"",IF('Member Info'!N148&lt;$T$1,CONCATENATE("Left Scheme on ", TEXT('Member Info'!N148, "DD/MM/YYYY")),IF(OR(G151="",G151=0),"Error Detected, No rate entered",IF(E151=0,"",IF(F151="","Error Detected, No Pensionable pay",IF(AS151=1,"No Part Time Status Entered",IF(AR151=1,"No Part Time Hours Entered",IF(ISERROR(AD151)," Unknown Values entered.",IF(V151+W151&lt;1,"Acceptable",IF(T151+U151=200, "No Contributions Entered", IF(M151="","Error Detected, Choose reason&gt;",IF(Z151="1",IF(V151=1,"Please Enter Deemed Pensionable Pay","Add Any Relevant Details Above"),"Please Give Details Above"))))))))))),IF(OR(G151="",G151=0),"Error Detected, No rate entered",IF(E151=0,"",IF(F151="","Error Detected, No Pensionable pay",IF(AS151=1,"No Part Time Status Entered",IF(AR151=1,"No Part Time Hours Entered",IF(ISERROR(AD151)," Unknown Values entered.",IF(V151+W151&lt;1,"Acceptable",IF(T151+U151=200, "No Contributions Entered", IF(M151="","Error Detected, Choose reason&gt;",IF(Z151="1",IF(V151=1,"Please Enter Deemed Pensionable Pay","Add relevant Details Above"),"Please give details Above")))))))))))))</f>
        <v/>
      </c>
      <c r="M151" s="260"/>
      <c r="N151" s="91"/>
      <c r="O151" s="91" t="str">
        <f t="shared" si="22"/>
        <v/>
      </c>
      <c r="P151" s="94">
        <f t="shared" si="23"/>
        <v>0</v>
      </c>
      <c r="Q151" s="94">
        <f t="shared" si="23"/>
        <v>0</v>
      </c>
      <c r="R151" s="218">
        <f>(ROUND((F151/100*'Member Info'!$W$2), 2))</f>
        <v>0</v>
      </c>
      <c r="S151" s="218" t="e">
        <f t="shared" si="24"/>
        <v>#VALUE!</v>
      </c>
      <c r="T151" s="218" t="str">
        <f t="shared" si="25"/>
        <v/>
      </c>
      <c r="U151" s="227" t="str">
        <f t="shared" si="26"/>
        <v/>
      </c>
      <c r="V151" s="228" t="str">
        <f t="shared" si="27"/>
        <v/>
      </c>
      <c r="W151" s="228" t="str">
        <f t="shared" si="28"/>
        <v/>
      </c>
      <c r="X151" s="222">
        <f t="shared" si="29"/>
        <v>0</v>
      </c>
      <c r="Y151" s="110">
        <f t="shared" si="30"/>
        <v>0</v>
      </c>
      <c r="Z151" s="235" t="str">
        <f t="shared" si="31"/>
        <v/>
      </c>
      <c r="AA151" s="240" t="b">
        <f t="shared" si="32"/>
        <v>0</v>
      </c>
      <c r="AB151" s="235">
        <f t="shared" si="33"/>
        <v>0</v>
      </c>
      <c r="AC151" s="235">
        <f>IF('Member Info'!N148="",1,"")</f>
        <v>1</v>
      </c>
      <c r="AD151" s="243" t="e">
        <f t="shared" si="34"/>
        <v>#VALUE!</v>
      </c>
      <c r="AE151" s="130" t="str">
        <f t="shared" si="21"/>
        <v/>
      </c>
      <c r="AF151" s="124">
        <f t="shared" si="35"/>
        <v>1</v>
      </c>
      <c r="AG151" s="124" t="str">
        <f>IF('Member Info'!N148&lt;&gt;"",IF(AND('Member Info'!N148&lt;=$U$1,'Member Info'!N148&gt;=$T$1),1,0),"")</f>
        <v/>
      </c>
      <c r="AI151" s="124" t="b">
        <f t="shared" si="36"/>
        <v>0</v>
      </c>
      <c r="AJ151" s="124">
        <f t="shared" si="37"/>
        <v>0</v>
      </c>
      <c r="AL151" s="124">
        <f t="shared" si="38"/>
        <v>0</v>
      </c>
      <c r="AM151" s="124">
        <f>IF('Member Info'!F148&gt;$T$1,1,0)</f>
        <v>0</v>
      </c>
      <c r="AN151" s="124" t="b">
        <f>IF(ISERROR(T151),ERROR.TYPE(#REF!)=ERROR.TYPE(T151),FALSE)</f>
        <v>0</v>
      </c>
      <c r="AO151" s="124" t="b">
        <f>IF(ISERROR(U151),ERROR.TYPE(#REF!)=ERROR.TYPE(U151),FALSE)</f>
        <v>0</v>
      </c>
      <c r="AP151" s="124">
        <f>IF('Member Info'!F148&gt;'GP1 April 25'!$U$1,1,0)</f>
        <v>0</v>
      </c>
      <c r="AQ151" s="124">
        <f t="shared" si="39"/>
        <v>0</v>
      </c>
      <c r="AR151" s="124">
        <f t="shared" si="40"/>
        <v>0</v>
      </c>
      <c r="AS151" s="124">
        <f t="shared" si="41"/>
        <v>1</v>
      </c>
    </row>
    <row r="152" spans="1:45" x14ac:dyDescent="0.25">
      <c r="A152" s="4">
        <v>121</v>
      </c>
      <c r="B152" s="164">
        <f>'Member Info'!D149</f>
        <v>0</v>
      </c>
      <c r="C152" s="164">
        <f>'Member Info'!E149</f>
        <v>0</v>
      </c>
      <c r="D152" s="164" t="str">
        <f>'Member Info'!G149</f>
        <v/>
      </c>
      <c r="E152" s="165">
        <f>'Member Info'!B149</f>
        <v>0</v>
      </c>
      <c r="F152" s="242"/>
      <c r="G152" s="166" t="str">
        <f>IF(E152=0,"",('Member Info'!K149+'Member Info'!L149))</f>
        <v/>
      </c>
      <c r="H152" s="419"/>
      <c r="I152" s="419"/>
      <c r="J152" s="26"/>
      <c r="K152" s="26"/>
      <c r="L152" s="384" t="str">
        <f>IF(E152=0,"",IF('Member Info'!F149&gt;$U$1,CONCATENATE("Joined with practice on ", TEXT('Member Info'!F149, "DD/MM/YYYY")),IF('Member Info'!N149&lt;&gt;"",IF('Member Info'!N149&lt;$T$1,CONCATENATE("Left Scheme on ", TEXT('Member Info'!N149, "DD/MM/YYYY")),IF(OR(G152="",G152=0),"Error Detected, No rate entered",IF(E152=0,"",IF(F152="","Error Detected, No Pensionable pay",IF(AS152=1,"No Part Time Status Entered",IF(AR152=1,"No Part Time Hours Entered",IF(ISERROR(AD152)," Unknown Values entered.",IF(V152+W152&lt;1,"Acceptable",IF(T152+U152=200, "No Contributions Entered", IF(M152="","Error Detected, Choose reason&gt;",IF(Z152="1",IF(V152=1,"Please Enter Deemed Pensionable Pay","Add Any Relevant Details Above"),"Please Give Details Above"))))))))))),IF(OR(G152="",G152=0),"Error Detected, No rate entered",IF(E152=0,"",IF(F152="","Error Detected, No Pensionable pay",IF(AS152=1,"No Part Time Status Entered",IF(AR152=1,"No Part Time Hours Entered",IF(ISERROR(AD152)," Unknown Values entered.",IF(V152+W152&lt;1,"Acceptable",IF(T152+U152=200, "No Contributions Entered", IF(M152="","Error Detected, Choose reason&gt;",IF(Z152="1",IF(V152=1,"Please Enter Deemed Pensionable Pay","Add relevant Details Above"),"Please give details Above")))))))))))))</f>
        <v/>
      </c>
      <c r="M152" s="260"/>
      <c r="N152" s="91"/>
      <c r="O152" s="91" t="str">
        <f t="shared" si="22"/>
        <v/>
      </c>
      <c r="P152" s="94">
        <f t="shared" si="23"/>
        <v>0</v>
      </c>
      <c r="Q152" s="94">
        <f t="shared" si="23"/>
        <v>0</v>
      </c>
      <c r="R152" s="218">
        <f>(ROUND((F152/100*'Member Info'!$W$2), 2))</f>
        <v>0</v>
      </c>
      <c r="S152" s="218" t="e">
        <f t="shared" si="24"/>
        <v>#VALUE!</v>
      </c>
      <c r="T152" s="218" t="str">
        <f t="shared" si="25"/>
        <v/>
      </c>
      <c r="U152" s="227" t="str">
        <f t="shared" si="26"/>
        <v/>
      </c>
      <c r="V152" s="228" t="str">
        <f t="shared" si="27"/>
        <v/>
      </c>
      <c r="W152" s="228" t="str">
        <f t="shared" si="28"/>
        <v/>
      </c>
      <c r="X152" s="222">
        <f t="shared" si="29"/>
        <v>0</v>
      </c>
      <c r="Y152" s="110">
        <f t="shared" si="30"/>
        <v>0</v>
      </c>
      <c r="Z152" s="235" t="str">
        <f t="shared" si="31"/>
        <v/>
      </c>
      <c r="AA152" s="240" t="b">
        <f t="shared" si="32"/>
        <v>0</v>
      </c>
      <c r="AB152" s="235">
        <f t="shared" si="33"/>
        <v>0</v>
      </c>
      <c r="AC152" s="235">
        <f>IF('Member Info'!N149="",1,"")</f>
        <v>1</v>
      </c>
      <c r="AD152" s="243" t="e">
        <f t="shared" si="34"/>
        <v>#VALUE!</v>
      </c>
      <c r="AE152" s="130" t="str">
        <f t="shared" si="21"/>
        <v/>
      </c>
      <c r="AF152" s="124">
        <f t="shared" si="35"/>
        <v>1</v>
      </c>
      <c r="AG152" s="124" t="str">
        <f>IF('Member Info'!N149&lt;&gt;"",IF(AND('Member Info'!N149&lt;=$U$1,'Member Info'!N149&gt;=$T$1),1,0),"")</f>
        <v/>
      </c>
      <c r="AI152" s="124" t="b">
        <f t="shared" si="36"/>
        <v>0</v>
      </c>
      <c r="AJ152" s="124">
        <f t="shared" si="37"/>
        <v>0</v>
      </c>
      <c r="AL152" s="124">
        <f t="shared" si="38"/>
        <v>0</v>
      </c>
      <c r="AM152" s="124">
        <f>IF('Member Info'!F149&gt;$T$1,1,0)</f>
        <v>0</v>
      </c>
      <c r="AN152" s="124" t="b">
        <f>IF(ISERROR(T152),ERROR.TYPE(#REF!)=ERROR.TYPE(T152),FALSE)</f>
        <v>0</v>
      </c>
      <c r="AO152" s="124" t="b">
        <f>IF(ISERROR(U152),ERROR.TYPE(#REF!)=ERROR.TYPE(U152),FALSE)</f>
        <v>0</v>
      </c>
      <c r="AP152" s="124">
        <f>IF('Member Info'!F149&gt;'GP1 April 25'!$U$1,1,0)</f>
        <v>0</v>
      </c>
      <c r="AQ152" s="124">
        <f t="shared" si="39"/>
        <v>0</v>
      </c>
      <c r="AR152" s="124">
        <f t="shared" si="40"/>
        <v>0</v>
      </c>
      <c r="AS152" s="124">
        <f t="shared" si="41"/>
        <v>1</v>
      </c>
    </row>
    <row r="153" spans="1:45" x14ac:dyDescent="0.25">
      <c r="A153" s="4">
        <v>122</v>
      </c>
      <c r="B153" s="164">
        <f>'Member Info'!D150</f>
        <v>0</v>
      </c>
      <c r="C153" s="164">
        <f>'Member Info'!E150</f>
        <v>0</v>
      </c>
      <c r="D153" s="164" t="str">
        <f>'Member Info'!G150</f>
        <v/>
      </c>
      <c r="E153" s="165">
        <f>'Member Info'!B150</f>
        <v>0</v>
      </c>
      <c r="F153" s="242"/>
      <c r="G153" s="166" t="str">
        <f>IF(E153=0,"",('Member Info'!K150+'Member Info'!L150))</f>
        <v/>
      </c>
      <c r="H153" s="419"/>
      <c r="I153" s="419"/>
      <c r="J153" s="26"/>
      <c r="K153" s="26"/>
      <c r="L153" s="384" t="str">
        <f>IF(E153=0,"",IF('Member Info'!F150&gt;$U$1,CONCATENATE("Joined with practice on ", TEXT('Member Info'!F150, "DD/MM/YYYY")),IF('Member Info'!N150&lt;&gt;"",IF('Member Info'!N150&lt;$T$1,CONCATENATE("Left Scheme on ", TEXT('Member Info'!N150, "DD/MM/YYYY")),IF(OR(G153="",G153=0),"Error Detected, No rate entered",IF(E153=0,"",IF(F153="","Error Detected, No Pensionable pay",IF(AS153=1,"No Part Time Status Entered",IF(AR153=1,"No Part Time Hours Entered",IF(ISERROR(AD153)," Unknown Values entered.",IF(V153+W153&lt;1,"Acceptable",IF(T153+U153=200, "No Contributions Entered", IF(M153="","Error Detected, Choose reason&gt;",IF(Z153="1",IF(V153=1,"Please Enter Deemed Pensionable Pay","Add Any Relevant Details Above"),"Please Give Details Above"))))))))))),IF(OR(G153="",G153=0),"Error Detected, No rate entered",IF(E153=0,"",IF(F153="","Error Detected, No Pensionable pay",IF(AS153=1,"No Part Time Status Entered",IF(AR153=1,"No Part Time Hours Entered",IF(ISERROR(AD153)," Unknown Values entered.",IF(V153+W153&lt;1,"Acceptable",IF(T153+U153=200, "No Contributions Entered", IF(M153="","Error Detected, Choose reason&gt;",IF(Z153="1",IF(V153=1,"Please Enter Deemed Pensionable Pay","Add relevant Details Above"),"Please give details Above")))))))))))))</f>
        <v/>
      </c>
      <c r="M153" s="260"/>
      <c r="N153" s="91"/>
      <c r="O153" s="91" t="str">
        <f t="shared" si="22"/>
        <v/>
      </c>
      <c r="P153" s="94">
        <f t="shared" si="23"/>
        <v>0</v>
      </c>
      <c r="Q153" s="94">
        <f t="shared" si="23"/>
        <v>0</v>
      </c>
      <c r="R153" s="218">
        <f>(ROUND((F153/100*'Member Info'!$W$2), 2))</f>
        <v>0</v>
      </c>
      <c r="S153" s="218" t="e">
        <f t="shared" si="24"/>
        <v>#VALUE!</v>
      </c>
      <c r="T153" s="218" t="str">
        <f t="shared" si="25"/>
        <v/>
      </c>
      <c r="U153" s="227" t="str">
        <f t="shared" si="26"/>
        <v/>
      </c>
      <c r="V153" s="228" t="str">
        <f t="shared" si="27"/>
        <v/>
      </c>
      <c r="W153" s="228" t="str">
        <f t="shared" si="28"/>
        <v/>
      </c>
      <c r="X153" s="222">
        <f t="shared" si="29"/>
        <v>0</v>
      </c>
      <c r="Y153" s="110">
        <f t="shared" si="30"/>
        <v>0</v>
      </c>
      <c r="Z153" s="235" t="str">
        <f t="shared" si="31"/>
        <v/>
      </c>
      <c r="AA153" s="240" t="b">
        <f t="shared" si="32"/>
        <v>0</v>
      </c>
      <c r="AB153" s="235">
        <f t="shared" si="33"/>
        <v>0</v>
      </c>
      <c r="AC153" s="235">
        <f>IF('Member Info'!N150="",1,"")</f>
        <v>1</v>
      </c>
      <c r="AD153" s="243" t="e">
        <f t="shared" si="34"/>
        <v>#VALUE!</v>
      </c>
      <c r="AE153" s="130" t="str">
        <f t="shared" si="21"/>
        <v/>
      </c>
      <c r="AF153" s="124">
        <f t="shared" si="35"/>
        <v>1</v>
      </c>
      <c r="AG153" s="124" t="str">
        <f>IF('Member Info'!N150&lt;&gt;"",IF(AND('Member Info'!N150&lt;=$U$1,'Member Info'!N150&gt;=$T$1),1,0),"")</f>
        <v/>
      </c>
      <c r="AI153" s="124" t="b">
        <f t="shared" si="36"/>
        <v>0</v>
      </c>
      <c r="AJ153" s="124">
        <f t="shared" si="37"/>
        <v>0</v>
      </c>
      <c r="AL153" s="124">
        <f t="shared" si="38"/>
        <v>0</v>
      </c>
      <c r="AM153" s="124">
        <f>IF('Member Info'!F150&gt;$T$1,1,0)</f>
        <v>0</v>
      </c>
      <c r="AN153" s="124" t="b">
        <f>IF(ISERROR(T153),ERROR.TYPE(#REF!)=ERROR.TYPE(T153),FALSE)</f>
        <v>0</v>
      </c>
      <c r="AO153" s="124" t="b">
        <f>IF(ISERROR(U153),ERROR.TYPE(#REF!)=ERROR.TYPE(U153),FALSE)</f>
        <v>0</v>
      </c>
      <c r="AP153" s="124">
        <f>IF('Member Info'!F150&gt;'GP1 April 25'!$U$1,1,0)</f>
        <v>0</v>
      </c>
      <c r="AQ153" s="124">
        <f t="shared" si="39"/>
        <v>0</v>
      </c>
      <c r="AR153" s="124">
        <f t="shared" si="40"/>
        <v>0</v>
      </c>
      <c r="AS153" s="124">
        <f t="shared" si="41"/>
        <v>1</v>
      </c>
    </row>
    <row r="154" spans="1:45" x14ac:dyDescent="0.25">
      <c r="A154" s="4">
        <v>123</v>
      </c>
      <c r="B154" s="164">
        <f>'Member Info'!D151</f>
        <v>0</v>
      </c>
      <c r="C154" s="164">
        <f>'Member Info'!E151</f>
        <v>0</v>
      </c>
      <c r="D154" s="164" t="str">
        <f>'Member Info'!G151</f>
        <v/>
      </c>
      <c r="E154" s="165">
        <f>'Member Info'!B151</f>
        <v>0</v>
      </c>
      <c r="F154" s="242"/>
      <c r="G154" s="166" t="str">
        <f>IF(E154=0,"",('Member Info'!K151+'Member Info'!L151))</f>
        <v/>
      </c>
      <c r="H154" s="419"/>
      <c r="I154" s="419"/>
      <c r="J154" s="26"/>
      <c r="K154" s="26"/>
      <c r="L154" s="384" t="str">
        <f>IF(E154=0,"",IF('Member Info'!F151&gt;$U$1,CONCATENATE("Joined with practice on ", TEXT('Member Info'!F151, "DD/MM/YYYY")),IF('Member Info'!N151&lt;&gt;"",IF('Member Info'!N151&lt;$T$1,CONCATENATE("Left Scheme on ", TEXT('Member Info'!N151, "DD/MM/YYYY")),IF(OR(G154="",G154=0),"Error Detected, No rate entered",IF(E154=0,"",IF(F154="","Error Detected, No Pensionable pay",IF(AS154=1,"No Part Time Status Entered",IF(AR154=1,"No Part Time Hours Entered",IF(ISERROR(AD154)," Unknown Values entered.",IF(V154+W154&lt;1,"Acceptable",IF(T154+U154=200, "No Contributions Entered", IF(M154="","Error Detected, Choose reason&gt;",IF(Z154="1",IF(V154=1,"Please Enter Deemed Pensionable Pay","Add Any Relevant Details Above"),"Please Give Details Above"))))))))))),IF(OR(G154="",G154=0),"Error Detected, No rate entered",IF(E154=0,"",IF(F154="","Error Detected, No Pensionable pay",IF(AS154=1,"No Part Time Status Entered",IF(AR154=1,"No Part Time Hours Entered",IF(ISERROR(AD154)," Unknown Values entered.",IF(V154+W154&lt;1,"Acceptable",IF(T154+U154=200, "No Contributions Entered", IF(M154="","Error Detected, Choose reason&gt;",IF(Z154="1",IF(V154=1,"Please Enter Deemed Pensionable Pay","Add relevant Details Above"),"Please give details Above")))))))))))))</f>
        <v/>
      </c>
      <c r="M154" s="260"/>
      <c r="N154" s="91"/>
      <c r="O154" s="91" t="str">
        <f t="shared" si="22"/>
        <v/>
      </c>
      <c r="P154" s="94">
        <f t="shared" si="23"/>
        <v>0</v>
      </c>
      <c r="Q154" s="94">
        <f t="shared" si="23"/>
        <v>0</v>
      </c>
      <c r="R154" s="218">
        <f>(ROUND((F154/100*'Member Info'!$W$2), 2))</f>
        <v>0</v>
      </c>
      <c r="S154" s="218" t="e">
        <f t="shared" si="24"/>
        <v>#VALUE!</v>
      </c>
      <c r="T154" s="218" t="str">
        <f t="shared" si="25"/>
        <v/>
      </c>
      <c r="U154" s="227" t="str">
        <f t="shared" si="26"/>
        <v/>
      </c>
      <c r="V154" s="228" t="str">
        <f t="shared" si="27"/>
        <v/>
      </c>
      <c r="W154" s="228" t="str">
        <f t="shared" si="28"/>
        <v/>
      </c>
      <c r="X154" s="222">
        <f t="shared" si="29"/>
        <v>0</v>
      </c>
      <c r="Y154" s="110">
        <f t="shared" si="30"/>
        <v>0</v>
      </c>
      <c r="Z154" s="235" t="str">
        <f t="shared" si="31"/>
        <v/>
      </c>
      <c r="AA154" s="240" t="b">
        <f t="shared" si="32"/>
        <v>0</v>
      </c>
      <c r="AB154" s="235">
        <f t="shared" si="33"/>
        <v>0</v>
      </c>
      <c r="AC154" s="235">
        <f>IF('Member Info'!N151="",1,"")</f>
        <v>1</v>
      </c>
      <c r="AD154" s="243" t="e">
        <f t="shared" si="34"/>
        <v>#VALUE!</v>
      </c>
      <c r="AE154" s="130" t="str">
        <f t="shared" si="21"/>
        <v/>
      </c>
      <c r="AF154" s="124">
        <f t="shared" si="35"/>
        <v>1</v>
      </c>
      <c r="AG154" s="124" t="str">
        <f>IF('Member Info'!N151&lt;&gt;"",IF(AND('Member Info'!N151&lt;=$U$1,'Member Info'!N151&gt;=$T$1),1,0),"")</f>
        <v/>
      </c>
      <c r="AI154" s="124" t="b">
        <f t="shared" si="36"/>
        <v>0</v>
      </c>
      <c r="AJ154" s="124">
        <f t="shared" si="37"/>
        <v>0</v>
      </c>
      <c r="AL154" s="124">
        <f t="shared" si="38"/>
        <v>0</v>
      </c>
      <c r="AM154" s="124">
        <f>IF('Member Info'!F151&gt;$T$1,1,0)</f>
        <v>0</v>
      </c>
      <c r="AN154" s="124" t="b">
        <f>IF(ISERROR(T154),ERROR.TYPE(#REF!)=ERROR.TYPE(T154),FALSE)</f>
        <v>0</v>
      </c>
      <c r="AO154" s="124" t="b">
        <f>IF(ISERROR(U154),ERROR.TYPE(#REF!)=ERROR.TYPE(U154),FALSE)</f>
        <v>0</v>
      </c>
      <c r="AP154" s="124">
        <f>IF('Member Info'!F151&gt;'GP1 April 25'!$U$1,1,0)</f>
        <v>0</v>
      </c>
      <c r="AQ154" s="124">
        <f t="shared" si="39"/>
        <v>0</v>
      </c>
      <c r="AR154" s="124">
        <f t="shared" si="40"/>
        <v>0</v>
      </c>
      <c r="AS154" s="124">
        <f t="shared" si="41"/>
        <v>1</v>
      </c>
    </row>
    <row r="155" spans="1:45" x14ac:dyDescent="0.25">
      <c r="A155" s="4">
        <v>124</v>
      </c>
      <c r="B155" s="164">
        <f>'Member Info'!D152</f>
        <v>0</v>
      </c>
      <c r="C155" s="164">
        <f>'Member Info'!E152</f>
        <v>0</v>
      </c>
      <c r="D155" s="164" t="str">
        <f>'Member Info'!G152</f>
        <v/>
      </c>
      <c r="E155" s="165">
        <f>'Member Info'!B152</f>
        <v>0</v>
      </c>
      <c r="F155" s="242"/>
      <c r="G155" s="166" t="str">
        <f>IF(E155=0,"",('Member Info'!K152+'Member Info'!L152))</f>
        <v/>
      </c>
      <c r="H155" s="419"/>
      <c r="I155" s="419"/>
      <c r="J155" s="26"/>
      <c r="K155" s="26"/>
      <c r="L155" s="384" t="str">
        <f>IF(E155=0,"",IF('Member Info'!F152&gt;$U$1,CONCATENATE("Joined with practice on ", TEXT('Member Info'!F152, "DD/MM/YYYY")),IF('Member Info'!N152&lt;&gt;"",IF('Member Info'!N152&lt;$T$1,CONCATENATE("Left Scheme on ", TEXT('Member Info'!N152, "DD/MM/YYYY")),IF(OR(G155="",G155=0),"Error Detected, No rate entered",IF(E155=0,"",IF(F155="","Error Detected, No Pensionable pay",IF(AS155=1,"No Part Time Status Entered",IF(AR155=1,"No Part Time Hours Entered",IF(ISERROR(AD155)," Unknown Values entered.",IF(V155+W155&lt;1,"Acceptable",IF(T155+U155=200, "No Contributions Entered", IF(M155="","Error Detected, Choose reason&gt;",IF(Z155="1",IF(V155=1,"Please Enter Deemed Pensionable Pay","Add Any Relevant Details Above"),"Please Give Details Above"))))))))))),IF(OR(G155="",G155=0),"Error Detected, No rate entered",IF(E155=0,"",IF(F155="","Error Detected, No Pensionable pay",IF(AS155=1,"No Part Time Status Entered",IF(AR155=1,"No Part Time Hours Entered",IF(ISERROR(AD155)," Unknown Values entered.",IF(V155+W155&lt;1,"Acceptable",IF(T155+U155=200, "No Contributions Entered", IF(M155="","Error Detected, Choose reason&gt;",IF(Z155="1",IF(V155=1,"Please Enter Deemed Pensionable Pay","Add relevant Details Above"),"Please give details Above")))))))))))))</f>
        <v/>
      </c>
      <c r="M155" s="260"/>
      <c r="N155" s="91"/>
      <c r="O155" s="91" t="str">
        <f t="shared" si="22"/>
        <v/>
      </c>
      <c r="P155" s="94">
        <f t="shared" si="23"/>
        <v>0</v>
      </c>
      <c r="Q155" s="94">
        <f t="shared" si="23"/>
        <v>0</v>
      </c>
      <c r="R155" s="218">
        <f>(ROUND((F155/100*'Member Info'!$W$2), 2))</f>
        <v>0</v>
      </c>
      <c r="S155" s="218" t="e">
        <f t="shared" si="24"/>
        <v>#VALUE!</v>
      </c>
      <c r="T155" s="218" t="str">
        <f t="shared" si="25"/>
        <v/>
      </c>
      <c r="U155" s="227" t="str">
        <f t="shared" si="26"/>
        <v/>
      </c>
      <c r="V155" s="228" t="str">
        <f t="shared" si="27"/>
        <v/>
      </c>
      <c r="W155" s="228" t="str">
        <f t="shared" si="28"/>
        <v/>
      </c>
      <c r="X155" s="222">
        <f t="shared" si="29"/>
        <v>0</v>
      </c>
      <c r="Y155" s="110">
        <f t="shared" si="30"/>
        <v>0</v>
      </c>
      <c r="Z155" s="235" t="str">
        <f t="shared" si="31"/>
        <v/>
      </c>
      <c r="AA155" s="240" t="b">
        <f t="shared" si="32"/>
        <v>0</v>
      </c>
      <c r="AB155" s="235">
        <f t="shared" si="33"/>
        <v>0</v>
      </c>
      <c r="AC155" s="235">
        <f>IF('Member Info'!N152="",1,"")</f>
        <v>1</v>
      </c>
      <c r="AD155" s="243" t="e">
        <f t="shared" si="34"/>
        <v>#VALUE!</v>
      </c>
      <c r="AE155" s="130" t="str">
        <f t="shared" si="21"/>
        <v/>
      </c>
      <c r="AF155" s="124">
        <f t="shared" si="35"/>
        <v>1</v>
      </c>
      <c r="AG155" s="124" t="str">
        <f>IF('Member Info'!N152&lt;&gt;"",IF(AND('Member Info'!N152&lt;=$U$1,'Member Info'!N152&gt;=$T$1),1,0),"")</f>
        <v/>
      </c>
      <c r="AI155" s="124" t="b">
        <f t="shared" si="36"/>
        <v>0</v>
      </c>
      <c r="AJ155" s="124">
        <f t="shared" si="37"/>
        <v>0</v>
      </c>
      <c r="AL155" s="124">
        <f t="shared" si="38"/>
        <v>0</v>
      </c>
      <c r="AM155" s="124">
        <f>IF('Member Info'!F152&gt;$T$1,1,0)</f>
        <v>0</v>
      </c>
      <c r="AN155" s="124" t="b">
        <f>IF(ISERROR(T155),ERROR.TYPE(#REF!)=ERROR.TYPE(T155),FALSE)</f>
        <v>0</v>
      </c>
      <c r="AO155" s="124" t="b">
        <f>IF(ISERROR(U155),ERROR.TYPE(#REF!)=ERROR.TYPE(U155),FALSE)</f>
        <v>0</v>
      </c>
      <c r="AP155" s="124">
        <f>IF('Member Info'!F152&gt;'GP1 April 25'!$U$1,1,0)</f>
        <v>0</v>
      </c>
      <c r="AQ155" s="124">
        <f t="shared" si="39"/>
        <v>0</v>
      </c>
      <c r="AR155" s="124">
        <f t="shared" si="40"/>
        <v>0</v>
      </c>
      <c r="AS155" s="124">
        <f t="shared" si="41"/>
        <v>1</v>
      </c>
    </row>
    <row r="156" spans="1:45" x14ac:dyDescent="0.25">
      <c r="A156" s="4">
        <v>125</v>
      </c>
      <c r="B156" s="164">
        <f>'Member Info'!D153</f>
        <v>0</v>
      </c>
      <c r="C156" s="164">
        <f>'Member Info'!E153</f>
        <v>0</v>
      </c>
      <c r="D156" s="164" t="str">
        <f>'Member Info'!G153</f>
        <v/>
      </c>
      <c r="E156" s="165">
        <f>'Member Info'!B153</f>
        <v>0</v>
      </c>
      <c r="F156" s="242"/>
      <c r="G156" s="166" t="str">
        <f>IF(E156=0,"",('Member Info'!K153+'Member Info'!L153))</f>
        <v/>
      </c>
      <c r="H156" s="419"/>
      <c r="I156" s="419"/>
      <c r="J156" s="26"/>
      <c r="K156" s="26"/>
      <c r="L156" s="384" t="str">
        <f>IF(E156=0,"",IF('Member Info'!F153&gt;$U$1,CONCATENATE("Joined with practice on ", TEXT('Member Info'!F153, "DD/MM/YYYY")),IF('Member Info'!N153&lt;&gt;"",IF('Member Info'!N153&lt;$T$1,CONCATENATE("Left Scheme on ", TEXT('Member Info'!N153, "DD/MM/YYYY")),IF(OR(G156="",G156=0),"Error Detected, No rate entered",IF(E156=0,"",IF(F156="","Error Detected, No Pensionable pay",IF(AS156=1,"No Part Time Status Entered",IF(AR156=1,"No Part Time Hours Entered",IF(ISERROR(AD156)," Unknown Values entered.",IF(V156+W156&lt;1,"Acceptable",IF(T156+U156=200, "No Contributions Entered", IF(M156="","Error Detected, Choose reason&gt;",IF(Z156="1",IF(V156=1,"Please Enter Deemed Pensionable Pay","Add Any Relevant Details Above"),"Please Give Details Above"))))))))))),IF(OR(G156="",G156=0),"Error Detected, No rate entered",IF(E156=0,"",IF(F156="","Error Detected, No Pensionable pay",IF(AS156=1,"No Part Time Status Entered",IF(AR156=1,"No Part Time Hours Entered",IF(ISERROR(AD156)," Unknown Values entered.",IF(V156+W156&lt;1,"Acceptable",IF(T156+U156=200, "No Contributions Entered", IF(M156="","Error Detected, Choose reason&gt;",IF(Z156="1",IF(V156=1,"Please Enter Deemed Pensionable Pay","Add relevant Details Above"),"Please give details Above")))))))))))))</f>
        <v/>
      </c>
      <c r="M156" s="260"/>
      <c r="N156" s="91"/>
      <c r="O156" s="91" t="str">
        <f t="shared" si="22"/>
        <v/>
      </c>
      <c r="P156" s="94">
        <f t="shared" si="23"/>
        <v>0</v>
      </c>
      <c r="Q156" s="94">
        <f t="shared" si="23"/>
        <v>0</v>
      </c>
      <c r="R156" s="218">
        <f>(ROUND((F156/100*'Member Info'!$W$2), 2))</f>
        <v>0</v>
      </c>
      <c r="S156" s="218" t="e">
        <f t="shared" si="24"/>
        <v>#VALUE!</v>
      </c>
      <c r="T156" s="218" t="str">
        <f t="shared" si="25"/>
        <v/>
      </c>
      <c r="U156" s="227" t="str">
        <f t="shared" si="26"/>
        <v/>
      </c>
      <c r="V156" s="228" t="str">
        <f t="shared" si="27"/>
        <v/>
      </c>
      <c r="W156" s="228" t="str">
        <f t="shared" si="28"/>
        <v/>
      </c>
      <c r="X156" s="222">
        <f t="shared" si="29"/>
        <v>0</v>
      </c>
      <c r="Y156" s="110">
        <f t="shared" si="30"/>
        <v>0</v>
      </c>
      <c r="Z156" s="235" t="str">
        <f t="shared" si="31"/>
        <v/>
      </c>
      <c r="AA156" s="240" t="b">
        <f t="shared" si="32"/>
        <v>0</v>
      </c>
      <c r="AB156" s="235">
        <f t="shared" si="33"/>
        <v>0</v>
      </c>
      <c r="AC156" s="235">
        <f>IF('Member Info'!N153="",1,"")</f>
        <v>1</v>
      </c>
      <c r="AD156" s="243" t="e">
        <f t="shared" si="34"/>
        <v>#VALUE!</v>
      </c>
      <c r="AE156" s="130" t="str">
        <f t="shared" si="21"/>
        <v/>
      </c>
      <c r="AF156" s="124">
        <f t="shared" si="35"/>
        <v>1</v>
      </c>
      <c r="AG156" s="124" t="str">
        <f>IF('Member Info'!N153&lt;&gt;"",IF(AND('Member Info'!N153&lt;=$U$1,'Member Info'!N153&gt;=$T$1),1,0),"")</f>
        <v/>
      </c>
      <c r="AI156" s="124" t="b">
        <f t="shared" si="36"/>
        <v>0</v>
      </c>
      <c r="AJ156" s="124">
        <f t="shared" si="37"/>
        <v>0</v>
      </c>
      <c r="AL156" s="124">
        <f t="shared" si="38"/>
        <v>0</v>
      </c>
      <c r="AM156" s="124">
        <f>IF('Member Info'!F153&gt;$T$1,1,0)</f>
        <v>0</v>
      </c>
      <c r="AN156" s="124" t="b">
        <f>IF(ISERROR(T156),ERROR.TYPE(#REF!)=ERROR.TYPE(T156),FALSE)</f>
        <v>0</v>
      </c>
      <c r="AO156" s="124" t="b">
        <f>IF(ISERROR(U156),ERROR.TYPE(#REF!)=ERROR.TYPE(U156),FALSE)</f>
        <v>0</v>
      </c>
      <c r="AP156" s="124">
        <f>IF('Member Info'!F153&gt;'GP1 April 25'!$U$1,1,0)</f>
        <v>0</v>
      </c>
      <c r="AQ156" s="124">
        <f t="shared" si="39"/>
        <v>0</v>
      </c>
      <c r="AR156" s="124">
        <f t="shared" si="40"/>
        <v>0</v>
      </c>
      <c r="AS156" s="124">
        <f t="shared" si="41"/>
        <v>1</v>
      </c>
    </row>
    <row r="157" spans="1:45" x14ac:dyDescent="0.25">
      <c r="A157" s="4">
        <v>126</v>
      </c>
      <c r="B157" s="164">
        <f>'Member Info'!D154</f>
        <v>0</v>
      </c>
      <c r="C157" s="164">
        <f>'Member Info'!E154</f>
        <v>0</v>
      </c>
      <c r="D157" s="164" t="str">
        <f>'Member Info'!G154</f>
        <v/>
      </c>
      <c r="E157" s="165">
        <f>'Member Info'!B154</f>
        <v>0</v>
      </c>
      <c r="F157" s="242"/>
      <c r="G157" s="166" t="str">
        <f>IF(E157=0,"",('Member Info'!K154+'Member Info'!L154))</f>
        <v/>
      </c>
      <c r="H157" s="419"/>
      <c r="I157" s="419"/>
      <c r="J157" s="26"/>
      <c r="K157" s="26"/>
      <c r="L157" s="384" t="str">
        <f>IF(E157=0,"",IF('Member Info'!F154&gt;$U$1,CONCATENATE("Joined with practice on ", TEXT('Member Info'!F154, "DD/MM/YYYY")),IF('Member Info'!N154&lt;&gt;"",IF('Member Info'!N154&lt;$T$1,CONCATENATE("Left Scheme on ", TEXT('Member Info'!N154, "DD/MM/YYYY")),IF(OR(G157="",G157=0),"Error Detected, No rate entered",IF(E157=0,"",IF(F157="","Error Detected, No Pensionable pay",IF(AS157=1,"No Part Time Status Entered",IF(AR157=1,"No Part Time Hours Entered",IF(ISERROR(AD157)," Unknown Values entered.",IF(V157+W157&lt;1,"Acceptable",IF(T157+U157=200, "No Contributions Entered", IF(M157="","Error Detected, Choose reason&gt;",IF(Z157="1",IF(V157=1,"Please Enter Deemed Pensionable Pay","Add Any Relevant Details Above"),"Please Give Details Above"))))))))))),IF(OR(G157="",G157=0),"Error Detected, No rate entered",IF(E157=0,"",IF(F157="","Error Detected, No Pensionable pay",IF(AS157=1,"No Part Time Status Entered",IF(AR157=1,"No Part Time Hours Entered",IF(ISERROR(AD157)," Unknown Values entered.",IF(V157+W157&lt;1,"Acceptable",IF(T157+U157=200, "No Contributions Entered", IF(M157="","Error Detected, Choose reason&gt;",IF(Z157="1",IF(V157=1,"Please Enter Deemed Pensionable Pay","Add relevant Details Above"),"Please give details Above")))))))))))))</f>
        <v/>
      </c>
      <c r="M157" s="260"/>
      <c r="N157" s="91"/>
      <c r="O157" s="91" t="str">
        <f t="shared" si="22"/>
        <v/>
      </c>
      <c r="P157" s="94">
        <f t="shared" si="23"/>
        <v>0</v>
      </c>
      <c r="Q157" s="94">
        <f t="shared" si="23"/>
        <v>0</v>
      </c>
      <c r="R157" s="218">
        <f>(ROUND((F157/100*'Member Info'!$W$2), 2))</f>
        <v>0</v>
      </c>
      <c r="S157" s="218" t="e">
        <f t="shared" si="24"/>
        <v>#VALUE!</v>
      </c>
      <c r="T157" s="218" t="str">
        <f t="shared" si="25"/>
        <v/>
      </c>
      <c r="U157" s="227" t="str">
        <f t="shared" si="26"/>
        <v/>
      </c>
      <c r="V157" s="228" t="str">
        <f t="shared" si="27"/>
        <v/>
      </c>
      <c r="W157" s="228" t="str">
        <f t="shared" si="28"/>
        <v/>
      </c>
      <c r="X157" s="222">
        <f t="shared" si="29"/>
        <v>0</v>
      </c>
      <c r="Y157" s="110">
        <f t="shared" si="30"/>
        <v>0</v>
      </c>
      <c r="Z157" s="235" t="str">
        <f t="shared" si="31"/>
        <v/>
      </c>
      <c r="AA157" s="240" t="b">
        <f t="shared" si="32"/>
        <v>0</v>
      </c>
      <c r="AB157" s="235">
        <f t="shared" si="33"/>
        <v>0</v>
      </c>
      <c r="AC157" s="235">
        <f>IF('Member Info'!N154="",1,"")</f>
        <v>1</v>
      </c>
      <c r="AD157" s="243" t="e">
        <f t="shared" si="34"/>
        <v>#VALUE!</v>
      </c>
      <c r="AE157" s="130" t="str">
        <f t="shared" si="21"/>
        <v/>
      </c>
      <c r="AF157" s="124">
        <f t="shared" si="35"/>
        <v>1</v>
      </c>
      <c r="AG157" s="124" t="str">
        <f>IF('Member Info'!N154&lt;&gt;"",IF(AND('Member Info'!N154&lt;=$U$1,'Member Info'!N154&gt;=$T$1),1,0),"")</f>
        <v/>
      </c>
      <c r="AI157" s="124" t="b">
        <f t="shared" si="36"/>
        <v>0</v>
      </c>
      <c r="AJ157" s="124">
        <f t="shared" si="37"/>
        <v>0</v>
      </c>
      <c r="AL157" s="124">
        <f t="shared" si="38"/>
        <v>0</v>
      </c>
      <c r="AM157" s="124">
        <f>IF('Member Info'!F154&gt;$T$1,1,0)</f>
        <v>0</v>
      </c>
      <c r="AN157" s="124" t="b">
        <f>IF(ISERROR(T157),ERROR.TYPE(#REF!)=ERROR.TYPE(T157),FALSE)</f>
        <v>0</v>
      </c>
      <c r="AO157" s="124" t="b">
        <f>IF(ISERROR(U157),ERROR.TYPE(#REF!)=ERROR.TYPE(U157),FALSE)</f>
        <v>0</v>
      </c>
      <c r="AP157" s="124">
        <f>IF('Member Info'!F154&gt;'GP1 April 25'!$U$1,1,0)</f>
        <v>0</v>
      </c>
      <c r="AQ157" s="124">
        <f t="shared" si="39"/>
        <v>0</v>
      </c>
      <c r="AR157" s="124">
        <f t="shared" si="40"/>
        <v>0</v>
      </c>
      <c r="AS157" s="124">
        <f t="shared" si="41"/>
        <v>1</v>
      </c>
    </row>
    <row r="158" spans="1:45" x14ac:dyDescent="0.25">
      <c r="A158" s="4">
        <v>127</v>
      </c>
      <c r="B158" s="164">
        <f>'Member Info'!D155</f>
        <v>0</v>
      </c>
      <c r="C158" s="164">
        <f>'Member Info'!E155</f>
        <v>0</v>
      </c>
      <c r="D158" s="164" t="str">
        <f>'Member Info'!G155</f>
        <v/>
      </c>
      <c r="E158" s="165">
        <f>'Member Info'!B155</f>
        <v>0</v>
      </c>
      <c r="F158" s="242"/>
      <c r="G158" s="166" t="str">
        <f>IF(E158=0,"",('Member Info'!K155+'Member Info'!L155))</f>
        <v/>
      </c>
      <c r="H158" s="419"/>
      <c r="I158" s="419"/>
      <c r="J158" s="26"/>
      <c r="K158" s="26"/>
      <c r="L158" s="384" t="str">
        <f>IF(E158=0,"",IF('Member Info'!F155&gt;$U$1,CONCATENATE("Joined with practice on ", TEXT('Member Info'!F155, "DD/MM/YYYY")),IF('Member Info'!N155&lt;&gt;"",IF('Member Info'!N155&lt;$T$1,CONCATENATE("Left Scheme on ", TEXT('Member Info'!N155, "DD/MM/YYYY")),IF(OR(G158="",G158=0),"Error Detected, No rate entered",IF(E158=0,"",IF(F158="","Error Detected, No Pensionable pay",IF(AS158=1,"No Part Time Status Entered",IF(AR158=1,"No Part Time Hours Entered",IF(ISERROR(AD158)," Unknown Values entered.",IF(V158+W158&lt;1,"Acceptable",IF(T158+U158=200, "No Contributions Entered", IF(M158="","Error Detected, Choose reason&gt;",IF(Z158="1",IF(V158=1,"Please Enter Deemed Pensionable Pay","Add Any Relevant Details Above"),"Please Give Details Above"))))))))))),IF(OR(G158="",G158=0),"Error Detected, No rate entered",IF(E158=0,"",IF(F158="","Error Detected, No Pensionable pay",IF(AS158=1,"No Part Time Status Entered",IF(AR158=1,"No Part Time Hours Entered",IF(ISERROR(AD158)," Unknown Values entered.",IF(V158+W158&lt;1,"Acceptable",IF(T158+U158=200, "No Contributions Entered", IF(M158="","Error Detected, Choose reason&gt;",IF(Z158="1",IF(V158=1,"Please Enter Deemed Pensionable Pay","Add relevant Details Above"),"Please give details Above")))))))))))))</f>
        <v/>
      </c>
      <c r="M158" s="260"/>
      <c r="N158" s="91"/>
      <c r="O158" s="91" t="str">
        <f t="shared" si="22"/>
        <v/>
      </c>
      <c r="P158" s="94">
        <f t="shared" si="23"/>
        <v>0</v>
      </c>
      <c r="Q158" s="94">
        <f t="shared" si="23"/>
        <v>0</v>
      </c>
      <c r="R158" s="218">
        <f>(ROUND((F158/100*'Member Info'!$W$2), 2))</f>
        <v>0</v>
      </c>
      <c r="S158" s="218" t="e">
        <f t="shared" si="24"/>
        <v>#VALUE!</v>
      </c>
      <c r="T158" s="218" t="str">
        <f t="shared" si="25"/>
        <v/>
      </c>
      <c r="U158" s="227" t="str">
        <f t="shared" si="26"/>
        <v/>
      </c>
      <c r="V158" s="228" t="str">
        <f t="shared" si="27"/>
        <v/>
      </c>
      <c r="W158" s="228" t="str">
        <f t="shared" si="28"/>
        <v/>
      </c>
      <c r="X158" s="222">
        <f t="shared" si="29"/>
        <v>0</v>
      </c>
      <c r="Y158" s="110">
        <f t="shared" si="30"/>
        <v>0</v>
      </c>
      <c r="Z158" s="235" t="str">
        <f t="shared" si="31"/>
        <v/>
      </c>
      <c r="AA158" s="240" t="b">
        <f t="shared" si="32"/>
        <v>0</v>
      </c>
      <c r="AB158" s="235">
        <f t="shared" si="33"/>
        <v>0</v>
      </c>
      <c r="AC158" s="235">
        <f>IF('Member Info'!N155="",1,"")</f>
        <v>1</v>
      </c>
      <c r="AD158" s="243" t="e">
        <f t="shared" si="34"/>
        <v>#VALUE!</v>
      </c>
      <c r="AE158" s="130" t="str">
        <f t="shared" si="21"/>
        <v/>
      </c>
      <c r="AF158" s="124">
        <f t="shared" si="35"/>
        <v>1</v>
      </c>
      <c r="AG158" s="124" t="str">
        <f>IF('Member Info'!N155&lt;&gt;"",IF(AND('Member Info'!N155&lt;=$U$1,'Member Info'!N155&gt;=$T$1),1,0),"")</f>
        <v/>
      </c>
      <c r="AI158" s="124" t="b">
        <f t="shared" si="36"/>
        <v>0</v>
      </c>
      <c r="AJ158" s="124">
        <f t="shared" si="37"/>
        <v>0</v>
      </c>
      <c r="AL158" s="124">
        <f t="shared" si="38"/>
        <v>0</v>
      </c>
      <c r="AM158" s="124">
        <f>IF('Member Info'!F155&gt;$T$1,1,0)</f>
        <v>0</v>
      </c>
      <c r="AN158" s="124" t="b">
        <f>IF(ISERROR(T158),ERROR.TYPE(#REF!)=ERROR.TYPE(T158),FALSE)</f>
        <v>0</v>
      </c>
      <c r="AO158" s="124" t="b">
        <f>IF(ISERROR(U158),ERROR.TYPE(#REF!)=ERROR.TYPE(U158),FALSE)</f>
        <v>0</v>
      </c>
      <c r="AP158" s="124">
        <f>IF('Member Info'!F155&gt;'GP1 April 25'!$U$1,1,0)</f>
        <v>0</v>
      </c>
      <c r="AQ158" s="124">
        <f t="shared" si="39"/>
        <v>0</v>
      </c>
      <c r="AR158" s="124">
        <f t="shared" si="40"/>
        <v>0</v>
      </c>
      <c r="AS158" s="124">
        <f t="shared" si="41"/>
        <v>1</v>
      </c>
    </row>
    <row r="159" spans="1:45" x14ac:dyDescent="0.25">
      <c r="A159" s="4">
        <v>128</v>
      </c>
      <c r="B159" s="164">
        <f>'Member Info'!D156</f>
        <v>0</v>
      </c>
      <c r="C159" s="164">
        <f>'Member Info'!E156</f>
        <v>0</v>
      </c>
      <c r="D159" s="164" t="str">
        <f>'Member Info'!G156</f>
        <v/>
      </c>
      <c r="E159" s="165">
        <f>'Member Info'!B156</f>
        <v>0</v>
      </c>
      <c r="F159" s="242"/>
      <c r="G159" s="166" t="str">
        <f>IF(E159=0,"",('Member Info'!K156+'Member Info'!L156))</f>
        <v/>
      </c>
      <c r="H159" s="419"/>
      <c r="I159" s="419"/>
      <c r="J159" s="26"/>
      <c r="K159" s="26"/>
      <c r="L159" s="384" t="str">
        <f>IF(E159=0,"",IF('Member Info'!F156&gt;$U$1,CONCATENATE("Joined with practice on ", TEXT('Member Info'!F156, "DD/MM/YYYY")),IF('Member Info'!N156&lt;&gt;"",IF('Member Info'!N156&lt;$T$1,CONCATENATE("Left Scheme on ", TEXT('Member Info'!N156, "DD/MM/YYYY")),IF(OR(G159="",G159=0),"Error Detected, No rate entered",IF(E159=0,"",IF(F159="","Error Detected, No Pensionable pay",IF(AS159=1,"No Part Time Status Entered",IF(AR159=1,"No Part Time Hours Entered",IF(ISERROR(AD159)," Unknown Values entered.",IF(V159+W159&lt;1,"Acceptable",IF(T159+U159=200, "No Contributions Entered", IF(M159="","Error Detected, Choose reason&gt;",IF(Z159="1",IF(V159=1,"Please Enter Deemed Pensionable Pay","Add Any Relevant Details Above"),"Please Give Details Above"))))))))))),IF(OR(G159="",G159=0),"Error Detected, No rate entered",IF(E159=0,"",IF(F159="","Error Detected, No Pensionable pay",IF(AS159=1,"No Part Time Status Entered",IF(AR159=1,"No Part Time Hours Entered",IF(ISERROR(AD159)," Unknown Values entered.",IF(V159+W159&lt;1,"Acceptable",IF(T159+U159=200, "No Contributions Entered", IF(M159="","Error Detected, Choose reason&gt;",IF(Z159="1",IF(V159=1,"Please Enter Deemed Pensionable Pay","Add relevant Details Above"),"Please give details Above")))))))))))))</f>
        <v/>
      </c>
      <c r="M159" s="260"/>
      <c r="N159" s="91"/>
      <c r="O159" s="91" t="str">
        <f t="shared" si="22"/>
        <v/>
      </c>
      <c r="P159" s="94">
        <f t="shared" si="23"/>
        <v>0</v>
      </c>
      <c r="Q159" s="94">
        <f t="shared" si="23"/>
        <v>0</v>
      </c>
      <c r="R159" s="218">
        <f>(ROUND((F159/100*'Member Info'!$W$2), 2))</f>
        <v>0</v>
      </c>
      <c r="S159" s="218" t="e">
        <f t="shared" si="24"/>
        <v>#VALUE!</v>
      </c>
      <c r="T159" s="218" t="str">
        <f t="shared" si="25"/>
        <v/>
      </c>
      <c r="U159" s="227" t="str">
        <f t="shared" si="26"/>
        <v/>
      </c>
      <c r="V159" s="228" t="str">
        <f t="shared" si="27"/>
        <v/>
      </c>
      <c r="W159" s="228" t="str">
        <f t="shared" si="28"/>
        <v/>
      </c>
      <c r="X159" s="222">
        <f t="shared" si="29"/>
        <v>0</v>
      </c>
      <c r="Y159" s="110">
        <f t="shared" si="30"/>
        <v>0</v>
      </c>
      <c r="Z159" s="235" t="str">
        <f t="shared" si="31"/>
        <v/>
      </c>
      <c r="AA159" s="240" t="b">
        <f t="shared" si="32"/>
        <v>0</v>
      </c>
      <c r="AB159" s="235">
        <f t="shared" si="33"/>
        <v>0</v>
      </c>
      <c r="AC159" s="235">
        <f>IF('Member Info'!N156="",1,"")</f>
        <v>1</v>
      </c>
      <c r="AD159" s="243" t="e">
        <f t="shared" si="34"/>
        <v>#VALUE!</v>
      </c>
      <c r="AE159" s="130" t="str">
        <f t="shared" si="21"/>
        <v/>
      </c>
      <c r="AF159" s="124">
        <f t="shared" si="35"/>
        <v>1</v>
      </c>
      <c r="AG159" s="124" t="str">
        <f>IF('Member Info'!N156&lt;&gt;"",IF(AND('Member Info'!N156&lt;=$U$1,'Member Info'!N156&gt;=$T$1),1,0),"")</f>
        <v/>
      </c>
      <c r="AI159" s="124" t="b">
        <f t="shared" si="36"/>
        <v>0</v>
      </c>
      <c r="AJ159" s="124">
        <f t="shared" si="37"/>
        <v>0</v>
      </c>
      <c r="AL159" s="124">
        <f t="shared" si="38"/>
        <v>0</v>
      </c>
      <c r="AM159" s="124">
        <f>IF('Member Info'!F156&gt;$T$1,1,0)</f>
        <v>0</v>
      </c>
      <c r="AN159" s="124" t="b">
        <f>IF(ISERROR(T159),ERROR.TYPE(#REF!)=ERROR.TYPE(T159),FALSE)</f>
        <v>0</v>
      </c>
      <c r="AO159" s="124" t="b">
        <f>IF(ISERROR(U159),ERROR.TYPE(#REF!)=ERROR.TYPE(U159),FALSE)</f>
        <v>0</v>
      </c>
      <c r="AP159" s="124">
        <f>IF('Member Info'!F156&gt;'GP1 April 25'!$U$1,1,0)</f>
        <v>0</v>
      </c>
      <c r="AQ159" s="124">
        <f t="shared" si="39"/>
        <v>0</v>
      </c>
      <c r="AR159" s="124">
        <f t="shared" si="40"/>
        <v>0</v>
      </c>
      <c r="AS159" s="124">
        <f t="shared" si="41"/>
        <v>1</v>
      </c>
    </row>
    <row r="160" spans="1:45" x14ac:dyDescent="0.25">
      <c r="A160" s="4">
        <v>129</v>
      </c>
      <c r="B160" s="164">
        <f>'Member Info'!D157</f>
        <v>0</v>
      </c>
      <c r="C160" s="164">
        <f>'Member Info'!E157</f>
        <v>0</v>
      </c>
      <c r="D160" s="164" t="str">
        <f>'Member Info'!G157</f>
        <v/>
      </c>
      <c r="E160" s="165">
        <f>'Member Info'!B157</f>
        <v>0</v>
      </c>
      <c r="F160" s="242"/>
      <c r="G160" s="166" t="str">
        <f>IF(E160=0,"",('Member Info'!K157+'Member Info'!L157))</f>
        <v/>
      </c>
      <c r="H160" s="419"/>
      <c r="I160" s="419"/>
      <c r="J160" s="26"/>
      <c r="K160" s="26"/>
      <c r="L160" s="384" t="str">
        <f>IF(E160=0,"",IF('Member Info'!F157&gt;$U$1,CONCATENATE("Joined with practice on ", TEXT('Member Info'!F157, "DD/MM/YYYY")),IF('Member Info'!N157&lt;&gt;"",IF('Member Info'!N157&lt;$T$1,CONCATENATE("Left Scheme on ", TEXT('Member Info'!N157, "DD/MM/YYYY")),IF(OR(G160="",G160=0),"Error Detected, No rate entered",IF(E160=0,"",IF(F160="","Error Detected, No Pensionable pay",IF(AS160=1,"No Part Time Status Entered",IF(AR160=1,"No Part Time Hours Entered",IF(ISERROR(AD160)," Unknown Values entered.",IF(V160+W160&lt;1,"Acceptable",IF(T160+U160=200, "No Contributions Entered", IF(M160="","Error Detected, Choose reason&gt;",IF(Z160="1",IF(V160=1,"Please Enter Deemed Pensionable Pay","Add Any Relevant Details Above"),"Please Give Details Above"))))))))))),IF(OR(G160="",G160=0),"Error Detected, No rate entered",IF(E160=0,"",IF(F160="","Error Detected, No Pensionable pay",IF(AS160=1,"No Part Time Status Entered",IF(AR160=1,"No Part Time Hours Entered",IF(ISERROR(AD160)," Unknown Values entered.",IF(V160+W160&lt;1,"Acceptable",IF(T160+U160=200, "No Contributions Entered", IF(M160="","Error Detected, Choose reason&gt;",IF(Z160="1",IF(V160=1,"Please Enter Deemed Pensionable Pay","Add relevant Details Above"),"Please give details Above")))))))))))))</f>
        <v/>
      </c>
      <c r="M160" s="260"/>
      <c r="N160" s="91"/>
      <c r="O160" s="91" t="str">
        <f t="shared" si="22"/>
        <v/>
      </c>
      <c r="P160" s="94">
        <f t="shared" si="23"/>
        <v>0</v>
      </c>
      <c r="Q160" s="94">
        <f t="shared" si="23"/>
        <v>0</v>
      </c>
      <c r="R160" s="218">
        <f>(ROUND((F160/100*'Member Info'!$W$2), 2))</f>
        <v>0</v>
      </c>
      <c r="S160" s="218" t="e">
        <f t="shared" si="24"/>
        <v>#VALUE!</v>
      </c>
      <c r="T160" s="218" t="str">
        <f t="shared" si="25"/>
        <v/>
      </c>
      <c r="U160" s="227" t="str">
        <f t="shared" si="26"/>
        <v/>
      </c>
      <c r="V160" s="228" t="str">
        <f t="shared" si="27"/>
        <v/>
      </c>
      <c r="W160" s="228" t="str">
        <f t="shared" si="28"/>
        <v/>
      </c>
      <c r="X160" s="222">
        <f t="shared" si="29"/>
        <v>0</v>
      </c>
      <c r="Y160" s="110">
        <f t="shared" si="30"/>
        <v>0</v>
      </c>
      <c r="Z160" s="235" t="str">
        <f t="shared" si="31"/>
        <v/>
      </c>
      <c r="AA160" s="240" t="b">
        <f t="shared" si="32"/>
        <v>0</v>
      </c>
      <c r="AB160" s="235">
        <f t="shared" si="33"/>
        <v>0</v>
      </c>
      <c r="AC160" s="235">
        <f>IF('Member Info'!N157="",1,"")</f>
        <v>1</v>
      </c>
      <c r="AD160" s="243" t="e">
        <f t="shared" si="34"/>
        <v>#VALUE!</v>
      </c>
      <c r="AE160" s="130" t="str">
        <f t="shared" ref="AE160:AE181" si="42">IF(AP160=1,"",IF(Y160=1,"",IF(AG160=1,"",IF(E160=0,"",IF(AB160=1,"",IF(L160="acceptable","",IF(T160+U160="0","",T160+U160)))))))</f>
        <v/>
      </c>
      <c r="AF160" s="124">
        <f t="shared" si="35"/>
        <v>1</v>
      </c>
      <c r="AG160" s="124" t="str">
        <f>IF('Member Info'!N157&lt;&gt;"",IF(AND('Member Info'!N157&lt;=$U$1,'Member Info'!N157&gt;=$T$1),1,0),"")</f>
        <v/>
      </c>
      <c r="AI160" s="124" t="b">
        <f t="shared" si="36"/>
        <v>0</v>
      </c>
      <c r="AJ160" s="124">
        <f t="shared" si="37"/>
        <v>0</v>
      </c>
      <c r="AL160" s="124">
        <f t="shared" si="38"/>
        <v>0</v>
      </c>
      <c r="AM160" s="124">
        <f>IF('Member Info'!F157&gt;$T$1,1,0)</f>
        <v>0</v>
      </c>
      <c r="AN160" s="124" t="b">
        <f>IF(ISERROR(T160),ERROR.TYPE(#REF!)=ERROR.TYPE(T160),FALSE)</f>
        <v>0</v>
      </c>
      <c r="AO160" s="124" t="b">
        <f>IF(ISERROR(U160),ERROR.TYPE(#REF!)=ERROR.TYPE(U160),FALSE)</f>
        <v>0</v>
      </c>
      <c r="AP160" s="124">
        <f>IF('Member Info'!F157&gt;'GP1 April 25'!$U$1,1,0)</f>
        <v>0</v>
      </c>
      <c r="AQ160" s="124">
        <f t="shared" si="39"/>
        <v>0</v>
      </c>
      <c r="AR160" s="124">
        <f t="shared" si="40"/>
        <v>0</v>
      </c>
      <c r="AS160" s="124">
        <f t="shared" si="41"/>
        <v>1</v>
      </c>
    </row>
    <row r="161" spans="1:45" x14ac:dyDescent="0.25">
      <c r="A161" s="4">
        <v>130</v>
      </c>
      <c r="B161" s="164">
        <f>'Member Info'!D158</f>
        <v>0</v>
      </c>
      <c r="C161" s="164">
        <f>'Member Info'!E158</f>
        <v>0</v>
      </c>
      <c r="D161" s="164" t="str">
        <f>'Member Info'!G158</f>
        <v/>
      </c>
      <c r="E161" s="165">
        <f>'Member Info'!B158</f>
        <v>0</v>
      </c>
      <c r="F161" s="242"/>
      <c r="G161" s="166" t="str">
        <f>IF(E161=0,"",('Member Info'!K158+'Member Info'!L158))</f>
        <v/>
      </c>
      <c r="H161" s="419"/>
      <c r="I161" s="419"/>
      <c r="J161" s="26"/>
      <c r="K161" s="26"/>
      <c r="L161" s="384" t="str">
        <f>IF(E161=0,"",IF('Member Info'!F158&gt;$U$1,CONCATENATE("Joined with practice on ", TEXT('Member Info'!F158, "DD/MM/YYYY")),IF('Member Info'!N158&lt;&gt;"",IF('Member Info'!N158&lt;$T$1,CONCATENATE("Left Scheme on ", TEXT('Member Info'!N158, "DD/MM/YYYY")),IF(OR(G161="",G161=0),"Error Detected, No rate entered",IF(E161=0,"",IF(F161="","Error Detected, No Pensionable pay",IF(AS161=1,"No Part Time Status Entered",IF(AR161=1,"No Part Time Hours Entered",IF(ISERROR(AD161)," Unknown Values entered.",IF(V161+W161&lt;1,"Acceptable",IF(T161+U161=200, "No Contributions Entered", IF(M161="","Error Detected, Choose reason&gt;",IF(Z161="1",IF(V161=1,"Please Enter Deemed Pensionable Pay","Add Any Relevant Details Above"),"Please Give Details Above"))))))))))),IF(OR(G161="",G161=0),"Error Detected, No rate entered",IF(E161=0,"",IF(F161="","Error Detected, No Pensionable pay",IF(AS161=1,"No Part Time Status Entered",IF(AR161=1,"No Part Time Hours Entered",IF(ISERROR(AD161)," Unknown Values entered.",IF(V161+W161&lt;1,"Acceptable",IF(T161+U161=200, "No Contributions Entered", IF(M161="","Error Detected, Choose reason&gt;",IF(Z161="1",IF(V161=1,"Please Enter Deemed Pensionable Pay","Add relevant Details Above"),"Please give details Above")))))))))))))</f>
        <v/>
      </c>
      <c r="M161" s="260"/>
      <c r="N161" s="91"/>
      <c r="O161" s="91" t="str">
        <f t="shared" ref="O161:O181" si="43">IF(E161=0,"",IF(ISERROR((F161+J161+K161)),0,IF((F161+J161+K161)&lt;1,0,1)))</f>
        <v/>
      </c>
      <c r="P161" s="94">
        <f t="shared" ref="P161:Q181" si="44">J161</f>
        <v>0</v>
      </c>
      <c r="Q161" s="94">
        <f t="shared" si="44"/>
        <v>0</v>
      </c>
      <c r="R161" s="218">
        <f>(ROUND((F161/100*'Member Info'!$W$2), 2))</f>
        <v>0</v>
      </c>
      <c r="S161" s="218" t="e">
        <f t="shared" ref="S161:S181" si="45">ROUND((F161/100*G161),2)</f>
        <v>#VALUE!</v>
      </c>
      <c r="T161" s="218" t="str">
        <f t="shared" ref="T161:T181" si="46">IF(E161=0,"",(100-(P161/R161*100)))</f>
        <v/>
      </c>
      <c r="U161" s="227" t="str">
        <f t="shared" ref="U161:U181" si="47">IF(E161=0,"",(100-(Q161/S161*100)))</f>
        <v/>
      </c>
      <c r="V161" s="228" t="str">
        <f t="shared" ref="V161:V181" si="48">IF(E161=0,"",IF(T161&gt;$T$16,1,IF(T161&lt;-$T$16,1,0)))</f>
        <v/>
      </c>
      <c r="W161" s="228" t="str">
        <f t="shared" ref="W161:W181" si="49">IF(E161=0,"",IF(G161=0,1,IF(U161&gt;$T$16,1,IF(U161&lt;-$T$16,1,0))))</f>
        <v/>
      </c>
      <c r="X161" s="222">
        <f t="shared" ref="X161:X181" si="50">IF(E161=0,0,IF(F161="",1,0))</f>
        <v>0</v>
      </c>
      <c r="Y161" s="110">
        <f t="shared" ref="Y161:Y181" si="51">IF(E161=0,0,IF(M161="",0,1))</f>
        <v>0</v>
      </c>
      <c r="Z161" s="235" t="str">
        <f t="shared" ref="Z161:Z181" si="52">IF(M161="SMP/Occupational Maternity","1",IF(M161="SSP/Occupational Sick pay","1",""))</f>
        <v/>
      </c>
      <c r="AA161" s="240" t="b">
        <f t="shared" ref="AA161:AA181" si="53">IF(OR(AN161=TRUE,AO161=TRUE),TRUE,FALSE)</f>
        <v>0</v>
      </c>
      <c r="AB161" s="235">
        <f t="shared" ref="AB161:AB181" si="54">IF(OR(M161="left scheme/Employment",AC161=""), 1,0)</f>
        <v>0</v>
      </c>
      <c r="AC161" s="235">
        <f>IF('Member Info'!N158="",1,"")</f>
        <v>1</v>
      </c>
      <c r="AD161" s="243" t="e">
        <f t="shared" ref="AD161:AD181" si="55">(T161+U161)</f>
        <v>#VALUE!</v>
      </c>
      <c r="AE161" s="130" t="str">
        <f t="shared" si="42"/>
        <v/>
      </c>
      <c r="AF161" s="124">
        <f t="shared" ref="AF161:AF181" si="56">SUM(AB161+AC161)</f>
        <v>1</v>
      </c>
      <c r="AG161" s="124" t="str">
        <f>IF('Member Info'!N158&lt;&gt;"",IF(AND('Member Info'!N158&lt;=$U$1,'Member Info'!N158&gt;=$T$1),1,0),"")</f>
        <v/>
      </c>
      <c r="AI161" s="124" t="b">
        <f t="shared" ref="AI161:AI181" si="57">OR(M161="SMP/Occupational Maternity",M161="SSP/Occupational Sick pay")</f>
        <v>0</v>
      </c>
      <c r="AJ161" s="124">
        <f t="shared" ref="AJ161:AJ181" si="58">IF(AI161=TRUE,1,0)</f>
        <v>0</v>
      </c>
      <c r="AL161" s="124">
        <f t="shared" ref="AL161:AL181" si="59">IF(L161="Please Enter Deemed Pensionable Pay",1,0)</f>
        <v>0</v>
      </c>
      <c r="AM161" s="124">
        <f>IF('Member Info'!F158&gt;$T$1,1,0)</f>
        <v>0</v>
      </c>
      <c r="AN161" s="124" t="b">
        <f>IF(ISERROR(T161),ERROR.TYPE(#REF!)=ERROR.TYPE(T161),FALSE)</f>
        <v>0</v>
      </c>
      <c r="AO161" s="124" t="b">
        <f>IF(ISERROR(U161),ERROR.TYPE(#REF!)=ERROR.TYPE(U161),FALSE)</f>
        <v>0</v>
      </c>
      <c r="AP161" s="124">
        <f>IF('Member Info'!F158&gt;'GP1 April 25'!$U$1,1,0)</f>
        <v>0</v>
      </c>
      <c r="AQ161" s="124">
        <f t="shared" ref="AQ161:AQ181" si="60">IF(H161="Part Time",1,0)</f>
        <v>0</v>
      </c>
      <c r="AR161" s="124">
        <f t="shared" ref="AR161:AR181" si="61">IF(AND(AQ161=1,I161=""),1,0)</f>
        <v>0</v>
      </c>
      <c r="AS161" s="124">
        <f t="shared" ref="AS161:AS181" si="62">IF(OR(H161=0,H161=""),1,0)</f>
        <v>1</v>
      </c>
    </row>
    <row r="162" spans="1:45" x14ac:dyDescent="0.25">
      <c r="A162" s="4">
        <v>131</v>
      </c>
      <c r="B162" s="164">
        <f>'Member Info'!D159</f>
        <v>0</v>
      </c>
      <c r="C162" s="164">
        <f>'Member Info'!E159</f>
        <v>0</v>
      </c>
      <c r="D162" s="164" t="str">
        <f>'Member Info'!G159</f>
        <v/>
      </c>
      <c r="E162" s="165">
        <f>'Member Info'!B159</f>
        <v>0</v>
      </c>
      <c r="F162" s="242"/>
      <c r="G162" s="166" t="str">
        <f>IF(E162=0,"",('Member Info'!K159+'Member Info'!L159))</f>
        <v/>
      </c>
      <c r="H162" s="419"/>
      <c r="I162" s="419"/>
      <c r="J162" s="26"/>
      <c r="K162" s="26"/>
      <c r="L162" s="384" t="str">
        <f>IF(E162=0,"",IF('Member Info'!F159&gt;$U$1,CONCATENATE("Joined with practice on ", TEXT('Member Info'!F159, "DD/MM/YYYY")),IF('Member Info'!N159&lt;&gt;"",IF('Member Info'!N159&lt;$T$1,CONCATENATE("Left Scheme on ", TEXT('Member Info'!N159, "DD/MM/YYYY")),IF(OR(G162="",G162=0),"Error Detected, No rate entered",IF(E162=0,"",IF(F162="","Error Detected, No Pensionable pay",IF(AS162=1,"No Part Time Status Entered",IF(AR162=1,"No Part Time Hours Entered",IF(ISERROR(AD162)," Unknown Values entered.",IF(V162+W162&lt;1,"Acceptable",IF(T162+U162=200, "No Contributions Entered", IF(M162="","Error Detected, Choose reason&gt;",IF(Z162="1",IF(V162=1,"Please Enter Deemed Pensionable Pay","Add Any Relevant Details Above"),"Please Give Details Above"))))))))))),IF(OR(G162="",G162=0),"Error Detected, No rate entered",IF(E162=0,"",IF(F162="","Error Detected, No Pensionable pay",IF(AS162=1,"No Part Time Status Entered",IF(AR162=1,"No Part Time Hours Entered",IF(ISERROR(AD162)," Unknown Values entered.",IF(V162+W162&lt;1,"Acceptable",IF(T162+U162=200, "No Contributions Entered", IF(M162="","Error Detected, Choose reason&gt;",IF(Z162="1",IF(V162=1,"Please Enter Deemed Pensionable Pay","Add relevant Details Above"),"Please give details Above")))))))))))))</f>
        <v/>
      </c>
      <c r="M162" s="260"/>
      <c r="N162" s="91"/>
      <c r="O162" s="91" t="str">
        <f t="shared" si="43"/>
        <v/>
      </c>
      <c r="P162" s="94">
        <f t="shared" si="44"/>
        <v>0</v>
      </c>
      <c r="Q162" s="94">
        <f t="shared" si="44"/>
        <v>0</v>
      </c>
      <c r="R162" s="218">
        <f>(ROUND((F162/100*'Member Info'!$W$2), 2))</f>
        <v>0</v>
      </c>
      <c r="S162" s="218" t="e">
        <f t="shared" si="45"/>
        <v>#VALUE!</v>
      </c>
      <c r="T162" s="218" t="str">
        <f t="shared" si="46"/>
        <v/>
      </c>
      <c r="U162" s="227" t="str">
        <f t="shared" si="47"/>
        <v/>
      </c>
      <c r="V162" s="228" t="str">
        <f t="shared" si="48"/>
        <v/>
      </c>
      <c r="W162" s="228" t="str">
        <f t="shared" si="49"/>
        <v/>
      </c>
      <c r="X162" s="222">
        <f t="shared" si="50"/>
        <v>0</v>
      </c>
      <c r="Y162" s="110">
        <f t="shared" si="51"/>
        <v>0</v>
      </c>
      <c r="Z162" s="235" t="str">
        <f t="shared" si="52"/>
        <v/>
      </c>
      <c r="AA162" s="240" t="b">
        <f t="shared" si="53"/>
        <v>0</v>
      </c>
      <c r="AB162" s="235">
        <f t="shared" si="54"/>
        <v>0</v>
      </c>
      <c r="AC162" s="235">
        <f>IF('Member Info'!N159="",1,"")</f>
        <v>1</v>
      </c>
      <c r="AD162" s="243" t="e">
        <f t="shared" si="55"/>
        <v>#VALUE!</v>
      </c>
      <c r="AE162" s="130" t="str">
        <f t="shared" si="42"/>
        <v/>
      </c>
      <c r="AF162" s="124">
        <f t="shared" si="56"/>
        <v>1</v>
      </c>
      <c r="AG162" s="124" t="str">
        <f>IF('Member Info'!N159&lt;&gt;"",IF(AND('Member Info'!N159&lt;=$U$1,'Member Info'!N159&gt;=$T$1),1,0),"")</f>
        <v/>
      </c>
      <c r="AI162" s="124" t="b">
        <f t="shared" si="57"/>
        <v>0</v>
      </c>
      <c r="AJ162" s="124">
        <f t="shared" si="58"/>
        <v>0</v>
      </c>
      <c r="AL162" s="124">
        <f t="shared" si="59"/>
        <v>0</v>
      </c>
      <c r="AM162" s="124">
        <f>IF('Member Info'!F159&gt;$T$1,1,0)</f>
        <v>0</v>
      </c>
      <c r="AN162" s="124" t="b">
        <f>IF(ISERROR(T162),ERROR.TYPE(#REF!)=ERROR.TYPE(T162),FALSE)</f>
        <v>0</v>
      </c>
      <c r="AO162" s="124" t="b">
        <f>IF(ISERROR(U162),ERROR.TYPE(#REF!)=ERROR.TYPE(U162),FALSE)</f>
        <v>0</v>
      </c>
      <c r="AP162" s="124">
        <f>IF('Member Info'!F159&gt;'GP1 April 25'!$U$1,1,0)</f>
        <v>0</v>
      </c>
      <c r="AQ162" s="124">
        <f t="shared" si="60"/>
        <v>0</v>
      </c>
      <c r="AR162" s="124">
        <f t="shared" si="61"/>
        <v>0</v>
      </c>
      <c r="AS162" s="124">
        <f t="shared" si="62"/>
        <v>1</v>
      </c>
    </row>
    <row r="163" spans="1:45" x14ac:dyDescent="0.25">
      <c r="A163" s="4">
        <v>132</v>
      </c>
      <c r="B163" s="164">
        <f>'Member Info'!D160</f>
        <v>0</v>
      </c>
      <c r="C163" s="164">
        <f>'Member Info'!E160</f>
        <v>0</v>
      </c>
      <c r="D163" s="164" t="str">
        <f>'Member Info'!G160</f>
        <v/>
      </c>
      <c r="E163" s="165">
        <f>'Member Info'!B160</f>
        <v>0</v>
      </c>
      <c r="F163" s="242"/>
      <c r="G163" s="166" t="str">
        <f>IF(E163=0,"",('Member Info'!K160+'Member Info'!L160))</f>
        <v/>
      </c>
      <c r="H163" s="419"/>
      <c r="I163" s="419"/>
      <c r="J163" s="26"/>
      <c r="K163" s="26"/>
      <c r="L163" s="384" t="str">
        <f>IF(E163=0,"",IF('Member Info'!F160&gt;$U$1,CONCATENATE("Joined with practice on ", TEXT('Member Info'!F160, "DD/MM/YYYY")),IF('Member Info'!N160&lt;&gt;"",IF('Member Info'!N160&lt;$T$1,CONCATENATE("Left Scheme on ", TEXT('Member Info'!N160, "DD/MM/YYYY")),IF(OR(G163="",G163=0),"Error Detected, No rate entered",IF(E163=0,"",IF(F163="","Error Detected, No Pensionable pay",IF(AS163=1,"No Part Time Status Entered",IF(AR163=1,"No Part Time Hours Entered",IF(ISERROR(AD163)," Unknown Values entered.",IF(V163+W163&lt;1,"Acceptable",IF(T163+U163=200, "No Contributions Entered", IF(M163="","Error Detected, Choose reason&gt;",IF(Z163="1",IF(V163=1,"Please Enter Deemed Pensionable Pay","Add Any Relevant Details Above"),"Please Give Details Above"))))))))))),IF(OR(G163="",G163=0),"Error Detected, No rate entered",IF(E163=0,"",IF(F163="","Error Detected, No Pensionable pay",IF(AS163=1,"No Part Time Status Entered",IF(AR163=1,"No Part Time Hours Entered",IF(ISERROR(AD163)," Unknown Values entered.",IF(V163+W163&lt;1,"Acceptable",IF(T163+U163=200, "No Contributions Entered", IF(M163="","Error Detected, Choose reason&gt;",IF(Z163="1",IF(V163=1,"Please Enter Deemed Pensionable Pay","Add relevant Details Above"),"Please give details Above")))))))))))))</f>
        <v/>
      </c>
      <c r="M163" s="260"/>
      <c r="N163" s="91"/>
      <c r="O163" s="91" t="str">
        <f t="shared" si="43"/>
        <v/>
      </c>
      <c r="P163" s="94">
        <f t="shared" si="44"/>
        <v>0</v>
      </c>
      <c r="Q163" s="94">
        <f t="shared" si="44"/>
        <v>0</v>
      </c>
      <c r="R163" s="218">
        <f>(ROUND((F163/100*'Member Info'!$W$2), 2))</f>
        <v>0</v>
      </c>
      <c r="S163" s="218" t="e">
        <f t="shared" si="45"/>
        <v>#VALUE!</v>
      </c>
      <c r="T163" s="218" t="str">
        <f t="shared" si="46"/>
        <v/>
      </c>
      <c r="U163" s="227" t="str">
        <f t="shared" si="47"/>
        <v/>
      </c>
      <c r="V163" s="228" t="str">
        <f t="shared" si="48"/>
        <v/>
      </c>
      <c r="W163" s="228" t="str">
        <f t="shared" si="49"/>
        <v/>
      </c>
      <c r="X163" s="222">
        <f t="shared" si="50"/>
        <v>0</v>
      </c>
      <c r="Y163" s="110">
        <f t="shared" si="51"/>
        <v>0</v>
      </c>
      <c r="Z163" s="235" t="str">
        <f t="shared" si="52"/>
        <v/>
      </c>
      <c r="AA163" s="240" t="b">
        <f t="shared" si="53"/>
        <v>0</v>
      </c>
      <c r="AB163" s="235">
        <f t="shared" si="54"/>
        <v>0</v>
      </c>
      <c r="AC163" s="235">
        <f>IF('Member Info'!N160="",1,"")</f>
        <v>1</v>
      </c>
      <c r="AD163" s="243" t="e">
        <f t="shared" si="55"/>
        <v>#VALUE!</v>
      </c>
      <c r="AE163" s="130" t="str">
        <f t="shared" si="42"/>
        <v/>
      </c>
      <c r="AF163" s="124">
        <f t="shared" si="56"/>
        <v>1</v>
      </c>
      <c r="AG163" s="124" t="str">
        <f>IF('Member Info'!N160&lt;&gt;"",IF(AND('Member Info'!N160&lt;=$U$1,'Member Info'!N160&gt;=$T$1),1,0),"")</f>
        <v/>
      </c>
      <c r="AI163" s="124" t="b">
        <f t="shared" si="57"/>
        <v>0</v>
      </c>
      <c r="AJ163" s="124">
        <f t="shared" si="58"/>
        <v>0</v>
      </c>
      <c r="AL163" s="124">
        <f t="shared" si="59"/>
        <v>0</v>
      </c>
      <c r="AM163" s="124">
        <f>IF('Member Info'!F160&gt;$T$1,1,0)</f>
        <v>0</v>
      </c>
      <c r="AN163" s="124" t="b">
        <f>IF(ISERROR(T163),ERROR.TYPE(#REF!)=ERROR.TYPE(T163),FALSE)</f>
        <v>0</v>
      </c>
      <c r="AO163" s="124" t="b">
        <f>IF(ISERROR(U163),ERROR.TYPE(#REF!)=ERROR.TYPE(U163),FALSE)</f>
        <v>0</v>
      </c>
      <c r="AP163" s="124">
        <f>IF('Member Info'!F160&gt;'GP1 April 25'!$U$1,1,0)</f>
        <v>0</v>
      </c>
      <c r="AQ163" s="124">
        <f t="shared" si="60"/>
        <v>0</v>
      </c>
      <c r="AR163" s="124">
        <f t="shared" si="61"/>
        <v>0</v>
      </c>
      <c r="AS163" s="124">
        <f t="shared" si="62"/>
        <v>1</v>
      </c>
    </row>
    <row r="164" spans="1:45" x14ac:dyDescent="0.25">
      <c r="A164" s="4">
        <v>133</v>
      </c>
      <c r="B164" s="164">
        <f>'Member Info'!D161</f>
        <v>0</v>
      </c>
      <c r="C164" s="164">
        <f>'Member Info'!E161</f>
        <v>0</v>
      </c>
      <c r="D164" s="164" t="str">
        <f>'Member Info'!G161</f>
        <v/>
      </c>
      <c r="E164" s="165">
        <f>'Member Info'!B161</f>
        <v>0</v>
      </c>
      <c r="F164" s="242"/>
      <c r="G164" s="166" t="str">
        <f>IF(E164=0,"",('Member Info'!K161+'Member Info'!L161))</f>
        <v/>
      </c>
      <c r="H164" s="419"/>
      <c r="I164" s="419"/>
      <c r="J164" s="26"/>
      <c r="K164" s="26"/>
      <c r="L164" s="384" t="str">
        <f>IF(E164=0,"",IF('Member Info'!F161&gt;$U$1,CONCATENATE("Joined with practice on ", TEXT('Member Info'!F161, "DD/MM/YYYY")),IF('Member Info'!N161&lt;&gt;"",IF('Member Info'!N161&lt;$T$1,CONCATENATE("Left Scheme on ", TEXT('Member Info'!N161, "DD/MM/YYYY")),IF(OR(G164="",G164=0),"Error Detected, No rate entered",IF(E164=0,"",IF(F164="","Error Detected, No Pensionable pay",IF(AS164=1,"No Part Time Status Entered",IF(AR164=1,"No Part Time Hours Entered",IF(ISERROR(AD164)," Unknown Values entered.",IF(V164+W164&lt;1,"Acceptable",IF(T164+U164=200, "No Contributions Entered", IF(M164="","Error Detected, Choose reason&gt;",IF(Z164="1",IF(V164=1,"Please Enter Deemed Pensionable Pay","Add Any Relevant Details Above"),"Please Give Details Above"))))))))))),IF(OR(G164="",G164=0),"Error Detected, No rate entered",IF(E164=0,"",IF(F164="","Error Detected, No Pensionable pay",IF(AS164=1,"No Part Time Status Entered",IF(AR164=1,"No Part Time Hours Entered",IF(ISERROR(AD164)," Unknown Values entered.",IF(V164+W164&lt;1,"Acceptable",IF(T164+U164=200, "No Contributions Entered", IF(M164="","Error Detected, Choose reason&gt;",IF(Z164="1",IF(V164=1,"Please Enter Deemed Pensionable Pay","Add relevant Details Above"),"Please give details Above")))))))))))))</f>
        <v/>
      </c>
      <c r="M164" s="260"/>
      <c r="N164" s="91"/>
      <c r="O164" s="91" t="str">
        <f t="shared" si="43"/>
        <v/>
      </c>
      <c r="P164" s="94">
        <f t="shared" si="44"/>
        <v>0</v>
      </c>
      <c r="Q164" s="94">
        <f t="shared" si="44"/>
        <v>0</v>
      </c>
      <c r="R164" s="218">
        <f>(ROUND((F164/100*'Member Info'!$W$2), 2))</f>
        <v>0</v>
      </c>
      <c r="S164" s="218" t="e">
        <f t="shared" si="45"/>
        <v>#VALUE!</v>
      </c>
      <c r="T164" s="218" t="str">
        <f t="shared" si="46"/>
        <v/>
      </c>
      <c r="U164" s="227" t="str">
        <f t="shared" si="47"/>
        <v/>
      </c>
      <c r="V164" s="228" t="str">
        <f t="shared" si="48"/>
        <v/>
      </c>
      <c r="W164" s="228" t="str">
        <f t="shared" si="49"/>
        <v/>
      </c>
      <c r="X164" s="222">
        <f t="shared" si="50"/>
        <v>0</v>
      </c>
      <c r="Y164" s="110">
        <f t="shared" si="51"/>
        <v>0</v>
      </c>
      <c r="Z164" s="235" t="str">
        <f t="shared" si="52"/>
        <v/>
      </c>
      <c r="AA164" s="240" t="b">
        <f t="shared" si="53"/>
        <v>0</v>
      </c>
      <c r="AB164" s="235">
        <f t="shared" si="54"/>
        <v>0</v>
      </c>
      <c r="AC164" s="235">
        <f>IF('Member Info'!N161="",1,"")</f>
        <v>1</v>
      </c>
      <c r="AD164" s="243" t="e">
        <f t="shared" si="55"/>
        <v>#VALUE!</v>
      </c>
      <c r="AE164" s="130" t="str">
        <f t="shared" si="42"/>
        <v/>
      </c>
      <c r="AF164" s="124">
        <f t="shared" si="56"/>
        <v>1</v>
      </c>
      <c r="AG164" s="124" t="str">
        <f>IF('Member Info'!N161&lt;&gt;"",IF(AND('Member Info'!N161&lt;=$U$1,'Member Info'!N161&gt;=$T$1),1,0),"")</f>
        <v/>
      </c>
      <c r="AI164" s="124" t="b">
        <f t="shared" si="57"/>
        <v>0</v>
      </c>
      <c r="AJ164" s="124">
        <f t="shared" si="58"/>
        <v>0</v>
      </c>
      <c r="AL164" s="124">
        <f t="shared" si="59"/>
        <v>0</v>
      </c>
      <c r="AM164" s="124">
        <f>IF('Member Info'!F161&gt;$T$1,1,0)</f>
        <v>0</v>
      </c>
      <c r="AN164" s="124" t="b">
        <f>IF(ISERROR(T164),ERROR.TYPE(#REF!)=ERROR.TYPE(T164),FALSE)</f>
        <v>0</v>
      </c>
      <c r="AO164" s="124" t="b">
        <f>IF(ISERROR(U164),ERROR.TYPE(#REF!)=ERROR.TYPE(U164),FALSE)</f>
        <v>0</v>
      </c>
      <c r="AP164" s="124">
        <f>IF('Member Info'!F161&gt;'GP1 April 25'!$U$1,1,0)</f>
        <v>0</v>
      </c>
      <c r="AQ164" s="124">
        <f t="shared" si="60"/>
        <v>0</v>
      </c>
      <c r="AR164" s="124">
        <f t="shared" si="61"/>
        <v>0</v>
      </c>
      <c r="AS164" s="124">
        <f t="shared" si="62"/>
        <v>1</v>
      </c>
    </row>
    <row r="165" spans="1:45" x14ac:dyDescent="0.25">
      <c r="A165" s="4">
        <v>134</v>
      </c>
      <c r="B165" s="164">
        <f>'Member Info'!D162</f>
        <v>0</v>
      </c>
      <c r="C165" s="164">
        <f>'Member Info'!E162</f>
        <v>0</v>
      </c>
      <c r="D165" s="164" t="str">
        <f>'Member Info'!G162</f>
        <v/>
      </c>
      <c r="E165" s="165">
        <f>'Member Info'!B162</f>
        <v>0</v>
      </c>
      <c r="F165" s="242"/>
      <c r="G165" s="166" t="str">
        <f>IF(E165=0,"",('Member Info'!K162+'Member Info'!L162))</f>
        <v/>
      </c>
      <c r="H165" s="419"/>
      <c r="I165" s="419"/>
      <c r="J165" s="26"/>
      <c r="K165" s="26"/>
      <c r="L165" s="384" t="str">
        <f>IF(E165=0,"",IF('Member Info'!F162&gt;$U$1,CONCATENATE("Joined with practice on ", TEXT('Member Info'!F162, "DD/MM/YYYY")),IF('Member Info'!N162&lt;&gt;"",IF('Member Info'!N162&lt;$T$1,CONCATENATE("Left Scheme on ", TEXT('Member Info'!N162, "DD/MM/YYYY")),IF(OR(G165="",G165=0),"Error Detected, No rate entered",IF(E165=0,"",IF(F165="","Error Detected, No Pensionable pay",IF(AS165=1,"No Part Time Status Entered",IF(AR165=1,"No Part Time Hours Entered",IF(ISERROR(AD165)," Unknown Values entered.",IF(V165+W165&lt;1,"Acceptable",IF(T165+U165=200, "No Contributions Entered", IF(M165="","Error Detected, Choose reason&gt;",IF(Z165="1",IF(V165=1,"Please Enter Deemed Pensionable Pay","Add Any Relevant Details Above"),"Please Give Details Above"))))))))))),IF(OR(G165="",G165=0),"Error Detected, No rate entered",IF(E165=0,"",IF(F165="","Error Detected, No Pensionable pay",IF(AS165=1,"No Part Time Status Entered",IF(AR165=1,"No Part Time Hours Entered",IF(ISERROR(AD165)," Unknown Values entered.",IF(V165+W165&lt;1,"Acceptable",IF(T165+U165=200, "No Contributions Entered", IF(M165="","Error Detected, Choose reason&gt;",IF(Z165="1",IF(V165=1,"Please Enter Deemed Pensionable Pay","Add relevant Details Above"),"Please give details Above")))))))))))))</f>
        <v/>
      </c>
      <c r="M165" s="260"/>
      <c r="N165" s="91"/>
      <c r="O165" s="91" t="str">
        <f t="shared" si="43"/>
        <v/>
      </c>
      <c r="P165" s="94">
        <f t="shared" si="44"/>
        <v>0</v>
      </c>
      <c r="Q165" s="94">
        <f t="shared" si="44"/>
        <v>0</v>
      </c>
      <c r="R165" s="218">
        <f>(ROUND((F165/100*'Member Info'!$W$2), 2))</f>
        <v>0</v>
      </c>
      <c r="S165" s="218" t="e">
        <f t="shared" si="45"/>
        <v>#VALUE!</v>
      </c>
      <c r="T165" s="218" t="str">
        <f t="shared" si="46"/>
        <v/>
      </c>
      <c r="U165" s="227" t="str">
        <f t="shared" si="47"/>
        <v/>
      </c>
      <c r="V165" s="228" t="str">
        <f t="shared" si="48"/>
        <v/>
      </c>
      <c r="W165" s="228" t="str">
        <f t="shared" si="49"/>
        <v/>
      </c>
      <c r="X165" s="222">
        <f t="shared" si="50"/>
        <v>0</v>
      </c>
      <c r="Y165" s="110">
        <f t="shared" si="51"/>
        <v>0</v>
      </c>
      <c r="Z165" s="235" t="str">
        <f t="shared" si="52"/>
        <v/>
      </c>
      <c r="AA165" s="240" t="b">
        <f t="shared" si="53"/>
        <v>0</v>
      </c>
      <c r="AB165" s="235">
        <f t="shared" si="54"/>
        <v>0</v>
      </c>
      <c r="AC165" s="235">
        <f>IF('Member Info'!N162="",1,"")</f>
        <v>1</v>
      </c>
      <c r="AD165" s="243" t="e">
        <f t="shared" si="55"/>
        <v>#VALUE!</v>
      </c>
      <c r="AE165" s="130" t="str">
        <f t="shared" si="42"/>
        <v/>
      </c>
      <c r="AF165" s="124">
        <f t="shared" si="56"/>
        <v>1</v>
      </c>
      <c r="AG165" s="124" t="str">
        <f>IF('Member Info'!N162&lt;&gt;"",IF(AND('Member Info'!N162&lt;=$U$1,'Member Info'!N162&gt;=$T$1),1,0),"")</f>
        <v/>
      </c>
      <c r="AI165" s="124" t="b">
        <f t="shared" si="57"/>
        <v>0</v>
      </c>
      <c r="AJ165" s="124">
        <f t="shared" si="58"/>
        <v>0</v>
      </c>
      <c r="AL165" s="124">
        <f t="shared" si="59"/>
        <v>0</v>
      </c>
      <c r="AM165" s="124">
        <f>IF('Member Info'!F162&gt;$T$1,1,0)</f>
        <v>0</v>
      </c>
      <c r="AN165" s="124" t="b">
        <f>IF(ISERROR(T165),ERROR.TYPE(#REF!)=ERROR.TYPE(T165),FALSE)</f>
        <v>0</v>
      </c>
      <c r="AO165" s="124" t="b">
        <f>IF(ISERROR(U165),ERROR.TYPE(#REF!)=ERROR.TYPE(U165),FALSE)</f>
        <v>0</v>
      </c>
      <c r="AP165" s="124">
        <f>IF('Member Info'!F162&gt;'GP1 April 25'!$U$1,1,0)</f>
        <v>0</v>
      </c>
      <c r="AQ165" s="124">
        <f t="shared" si="60"/>
        <v>0</v>
      </c>
      <c r="AR165" s="124">
        <f t="shared" si="61"/>
        <v>0</v>
      </c>
      <c r="AS165" s="124">
        <f t="shared" si="62"/>
        <v>1</v>
      </c>
    </row>
    <row r="166" spans="1:45" x14ac:dyDescent="0.25">
      <c r="A166" s="4">
        <v>135</v>
      </c>
      <c r="B166" s="164">
        <f>'Member Info'!D163</f>
        <v>0</v>
      </c>
      <c r="C166" s="164">
        <f>'Member Info'!E163</f>
        <v>0</v>
      </c>
      <c r="D166" s="164" t="str">
        <f>'Member Info'!G163</f>
        <v/>
      </c>
      <c r="E166" s="165">
        <f>'Member Info'!B163</f>
        <v>0</v>
      </c>
      <c r="F166" s="242"/>
      <c r="G166" s="166" t="str">
        <f>IF(E166=0,"",('Member Info'!K163+'Member Info'!L163))</f>
        <v/>
      </c>
      <c r="H166" s="419"/>
      <c r="I166" s="419"/>
      <c r="J166" s="26"/>
      <c r="K166" s="26"/>
      <c r="L166" s="384" t="str">
        <f>IF(E166=0,"",IF('Member Info'!F163&gt;$U$1,CONCATENATE("Joined with practice on ", TEXT('Member Info'!F163, "DD/MM/YYYY")),IF('Member Info'!N163&lt;&gt;"",IF('Member Info'!N163&lt;$T$1,CONCATENATE("Left Scheme on ", TEXT('Member Info'!N163, "DD/MM/YYYY")),IF(OR(G166="",G166=0),"Error Detected, No rate entered",IF(E166=0,"",IF(F166="","Error Detected, No Pensionable pay",IF(AS166=1,"No Part Time Status Entered",IF(AR166=1,"No Part Time Hours Entered",IF(ISERROR(AD166)," Unknown Values entered.",IF(V166+W166&lt;1,"Acceptable",IF(T166+U166=200, "No Contributions Entered", IF(M166="","Error Detected, Choose reason&gt;",IF(Z166="1",IF(V166=1,"Please Enter Deemed Pensionable Pay","Add Any Relevant Details Above"),"Please Give Details Above"))))))))))),IF(OR(G166="",G166=0),"Error Detected, No rate entered",IF(E166=0,"",IF(F166="","Error Detected, No Pensionable pay",IF(AS166=1,"No Part Time Status Entered",IF(AR166=1,"No Part Time Hours Entered",IF(ISERROR(AD166)," Unknown Values entered.",IF(V166+W166&lt;1,"Acceptable",IF(T166+U166=200, "No Contributions Entered", IF(M166="","Error Detected, Choose reason&gt;",IF(Z166="1",IF(V166=1,"Please Enter Deemed Pensionable Pay","Add relevant Details Above"),"Please give details Above")))))))))))))</f>
        <v/>
      </c>
      <c r="M166" s="260"/>
      <c r="N166" s="91"/>
      <c r="O166" s="91" t="str">
        <f t="shared" si="43"/>
        <v/>
      </c>
      <c r="P166" s="94">
        <f t="shared" si="44"/>
        <v>0</v>
      </c>
      <c r="Q166" s="94">
        <f t="shared" si="44"/>
        <v>0</v>
      </c>
      <c r="R166" s="218">
        <f>(ROUND((F166/100*'Member Info'!$W$2), 2))</f>
        <v>0</v>
      </c>
      <c r="S166" s="218" t="e">
        <f t="shared" si="45"/>
        <v>#VALUE!</v>
      </c>
      <c r="T166" s="218" t="str">
        <f t="shared" si="46"/>
        <v/>
      </c>
      <c r="U166" s="227" t="str">
        <f t="shared" si="47"/>
        <v/>
      </c>
      <c r="V166" s="228" t="str">
        <f t="shared" si="48"/>
        <v/>
      </c>
      <c r="W166" s="228" t="str">
        <f t="shared" si="49"/>
        <v/>
      </c>
      <c r="X166" s="222">
        <f t="shared" si="50"/>
        <v>0</v>
      </c>
      <c r="Y166" s="110">
        <f t="shared" si="51"/>
        <v>0</v>
      </c>
      <c r="Z166" s="235" t="str">
        <f t="shared" si="52"/>
        <v/>
      </c>
      <c r="AA166" s="240" t="b">
        <f t="shared" si="53"/>
        <v>0</v>
      </c>
      <c r="AB166" s="235">
        <f t="shared" si="54"/>
        <v>0</v>
      </c>
      <c r="AC166" s="235">
        <f>IF('Member Info'!N163="",1,"")</f>
        <v>1</v>
      </c>
      <c r="AD166" s="243" t="e">
        <f t="shared" si="55"/>
        <v>#VALUE!</v>
      </c>
      <c r="AE166" s="130" t="str">
        <f t="shared" si="42"/>
        <v/>
      </c>
      <c r="AF166" s="124">
        <f t="shared" si="56"/>
        <v>1</v>
      </c>
      <c r="AG166" s="124" t="str">
        <f>IF('Member Info'!N163&lt;&gt;"",IF(AND('Member Info'!N163&lt;=$U$1,'Member Info'!N163&gt;=$T$1),1,0),"")</f>
        <v/>
      </c>
      <c r="AI166" s="124" t="b">
        <f t="shared" si="57"/>
        <v>0</v>
      </c>
      <c r="AJ166" s="124">
        <f t="shared" si="58"/>
        <v>0</v>
      </c>
      <c r="AL166" s="124">
        <f t="shared" si="59"/>
        <v>0</v>
      </c>
      <c r="AM166" s="124">
        <f>IF('Member Info'!F163&gt;$T$1,1,0)</f>
        <v>0</v>
      </c>
      <c r="AN166" s="124" t="b">
        <f>IF(ISERROR(T166),ERROR.TYPE(#REF!)=ERROR.TYPE(T166),FALSE)</f>
        <v>0</v>
      </c>
      <c r="AO166" s="124" t="b">
        <f>IF(ISERROR(U166),ERROR.TYPE(#REF!)=ERROR.TYPE(U166),FALSE)</f>
        <v>0</v>
      </c>
      <c r="AP166" s="124">
        <f>IF('Member Info'!F163&gt;'GP1 April 25'!$U$1,1,0)</f>
        <v>0</v>
      </c>
      <c r="AQ166" s="124">
        <f t="shared" si="60"/>
        <v>0</v>
      </c>
      <c r="AR166" s="124">
        <f t="shared" si="61"/>
        <v>0</v>
      </c>
      <c r="AS166" s="124">
        <f t="shared" si="62"/>
        <v>1</v>
      </c>
    </row>
    <row r="167" spans="1:45" x14ac:dyDescent="0.25">
      <c r="A167" s="4">
        <v>136</v>
      </c>
      <c r="B167" s="164">
        <f>'Member Info'!D164</f>
        <v>0</v>
      </c>
      <c r="C167" s="164">
        <f>'Member Info'!E164</f>
        <v>0</v>
      </c>
      <c r="D167" s="164" t="str">
        <f>'Member Info'!G164</f>
        <v/>
      </c>
      <c r="E167" s="165">
        <f>'Member Info'!B164</f>
        <v>0</v>
      </c>
      <c r="F167" s="242"/>
      <c r="G167" s="166" t="str">
        <f>IF(E167=0,"",('Member Info'!K164+'Member Info'!L164))</f>
        <v/>
      </c>
      <c r="H167" s="419"/>
      <c r="I167" s="419"/>
      <c r="J167" s="26"/>
      <c r="K167" s="26"/>
      <c r="L167" s="384" t="str">
        <f>IF(E167=0,"",IF('Member Info'!F164&gt;$U$1,CONCATENATE("Joined with practice on ", TEXT('Member Info'!F164, "DD/MM/YYYY")),IF('Member Info'!N164&lt;&gt;"",IF('Member Info'!N164&lt;$T$1,CONCATENATE("Left Scheme on ", TEXT('Member Info'!N164, "DD/MM/YYYY")),IF(OR(G167="",G167=0),"Error Detected, No rate entered",IF(E167=0,"",IF(F167="","Error Detected, No Pensionable pay",IF(AS167=1,"No Part Time Status Entered",IF(AR167=1,"No Part Time Hours Entered",IF(ISERROR(AD167)," Unknown Values entered.",IF(V167+W167&lt;1,"Acceptable",IF(T167+U167=200, "No Contributions Entered", IF(M167="","Error Detected, Choose reason&gt;",IF(Z167="1",IF(V167=1,"Please Enter Deemed Pensionable Pay","Add Any Relevant Details Above"),"Please Give Details Above"))))))))))),IF(OR(G167="",G167=0),"Error Detected, No rate entered",IF(E167=0,"",IF(F167="","Error Detected, No Pensionable pay",IF(AS167=1,"No Part Time Status Entered",IF(AR167=1,"No Part Time Hours Entered",IF(ISERROR(AD167)," Unknown Values entered.",IF(V167+W167&lt;1,"Acceptable",IF(T167+U167=200, "No Contributions Entered", IF(M167="","Error Detected, Choose reason&gt;",IF(Z167="1",IF(V167=1,"Please Enter Deemed Pensionable Pay","Add relevant Details Above"),"Please give details Above")))))))))))))</f>
        <v/>
      </c>
      <c r="M167" s="260"/>
      <c r="N167" s="91"/>
      <c r="O167" s="91" t="str">
        <f t="shared" si="43"/>
        <v/>
      </c>
      <c r="P167" s="94">
        <f t="shared" si="44"/>
        <v>0</v>
      </c>
      <c r="Q167" s="94">
        <f t="shared" si="44"/>
        <v>0</v>
      </c>
      <c r="R167" s="218">
        <f>(ROUND((F167/100*'Member Info'!$W$2), 2))</f>
        <v>0</v>
      </c>
      <c r="S167" s="218" t="e">
        <f t="shared" si="45"/>
        <v>#VALUE!</v>
      </c>
      <c r="T167" s="218" t="str">
        <f t="shared" si="46"/>
        <v/>
      </c>
      <c r="U167" s="227" t="str">
        <f t="shared" si="47"/>
        <v/>
      </c>
      <c r="V167" s="228" t="str">
        <f t="shared" si="48"/>
        <v/>
      </c>
      <c r="W167" s="228" t="str">
        <f t="shared" si="49"/>
        <v/>
      </c>
      <c r="X167" s="222">
        <f t="shared" si="50"/>
        <v>0</v>
      </c>
      <c r="Y167" s="110">
        <f t="shared" si="51"/>
        <v>0</v>
      </c>
      <c r="Z167" s="235" t="str">
        <f t="shared" si="52"/>
        <v/>
      </c>
      <c r="AA167" s="240" t="b">
        <f t="shared" si="53"/>
        <v>0</v>
      </c>
      <c r="AB167" s="235">
        <f t="shared" si="54"/>
        <v>0</v>
      </c>
      <c r="AC167" s="235">
        <f>IF('Member Info'!N164="",1,"")</f>
        <v>1</v>
      </c>
      <c r="AD167" s="243" t="e">
        <f t="shared" si="55"/>
        <v>#VALUE!</v>
      </c>
      <c r="AE167" s="130" t="str">
        <f t="shared" si="42"/>
        <v/>
      </c>
      <c r="AF167" s="124">
        <f t="shared" si="56"/>
        <v>1</v>
      </c>
      <c r="AG167" s="124" t="str">
        <f>IF('Member Info'!N164&lt;&gt;"",IF(AND('Member Info'!N164&lt;=$U$1,'Member Info'!N164&gt;=$T$1),1,0),"")</f>
        <v/>
      </c>
      <c r="AI167" s="124" t="b">
        <f t="shared" si="57"/>
        <v>0</v>
      </c>
      <c r="AJ167" s="124">
        <f t="shared" si="58"/>
        <v>0</v>
      </c>
      <c r="AL167" s="124">
        <f t="shared" si="59"/>
        <v>0</v>
      </c>
      <c r="AM167" s="124">
        <f>IF('Member Info'!F164&gt;$T$1,1,0)</f>
        <v>0</v>
      </c>
      <c r="AN167" s="124" t="b">
        <f>IF(ISERROR(T167),ERROR.TYPE(#REF!)=ERROR.TYPE(T167),FALSE)</f>
        <v>0</v>
      </c>
      <c r="AO167" s="124" t="b">
        <f>IF(ISERROR(U167),ERROR.TYPE(#REF!)=ERROR.TYPE(U167),FALSE)</f>
        <v>0</v>
      </c>
      <c r="AP167" s="124">
        <f>IF('Member Info'!F164&gt;'GP1 April 25'!$U$1,1,0)</f>
        <v>0</v>
      </c>
      <c r="AQ167" s="124">
        <f t="shared" si="60"/>
        <v>0</v>
      </c>
      <c r="AR167" s="124">
        <f t="shared" si="61"/>
        <v>0</v>
      </c>
      <c r="AS167" s="124">
        <f t="shared" si="62"/>
        <v>1</v>
      </c>
    </row>
    <row r="168" spans="1:45" x14ac:dyDescent="0.25">
      <c r="A168" s="4">
        <v>137</v>
      </c>
      <c r="B168" s="164">
        <f>'Member Info'!D165</f>
        <v>0</v>
      </c>
      <c r="C168" s="164">
        <f>'Member Info'!E165</f>
        <v>0</v>
      </c>
      <c r="D168" s="164" t="str">
        <f>'Member Info'!G165</f>
        <v/>
      </c>
      <c r="E168" s="165">
        <f>'Member Info'!B165</f>
        <v>0</v>
      </c>
      <c r="F168" s="242"/>
      <c r="G168" s="166" t="str">
        <f>IF(E168=0,"",('Member Info'!K165+'Member Info'!L165))</f>
        <v/>
      </c>
      <c r="H168" s="419"/>
      <c r="I168" s="419"/>
      <c r="J168" s="26"/>
      <c r="K168" s="26"/>
      <c r="L168" s="384" t="str">
        <f>IF(E168=0,"",IF('Member Info'!F165&gt;$U$1,CONCATENATE("Joined with practice on ", TEXT('Member Info'!F165, "DD/MM/YYYY")),IF('Member Info'!N165&lt;&gt;"",IF('Member Info'!N165&lt;$T$1,CONCATENATE("Left Scheme on ", TEXT('Member Info'!N165, "DD/MM/YYYY")),IF(OR(G168="",G168=0),"Error Detected, No rate entered",IF(E168=0,"",IF(F168="","Error Detected, No Pensionable pay",IF(AS168=1,"No Part Time Status Entered",IF(AR168=1,"No Part Time Hours Entered",IF(ISERROR(AD168)," Unknown Values entered.",IF(V168+W168&lt;1,"Acceptable",IF(T168+U168=200, "No Contributions Entered", IF(M168="","Error Detected, Choose reason&gt;",IF(Z168="1",IF(V168=1,"Please Enter Deemed Pensionable Pay","Add Any Relevant Details Above"),"Please Give Details Above"))))))))))),IF(OR(G168="",G168=0),"Error Detected, No rate entered",IF(E168=0,"",IF(F168="","Error Detected, No Pensionable pay",IF(AS168=1,"No Part Time Status Entered",IF(AR168=1,"No Part Time Hours Entered",IF(ISERROR(AD168)," Unknown Values entered.",IF(V168+W168&lt;1,"Acceptable",IF(T168+U168=200, "No Contributions Entered", IF(M168="","Error Detected, Choose reason&gt;",IF(Z168="1",IF(V168=1,"Please Enter Deemed Pensionable Pay","Add relevant Details Above"),"Please give details Above")))))))))))))</f>
        <v/>
      </c>
      <c r="M168" s="260"/>
      <c r="N168" s="91"/>
      <c r="O168" s="91" t="str">
        <f t="shared" si="43"/>
        <v/>
      </c>
      <c r="P168" s="94">
        <f t="shared" si="44"/>
        <v>0</v>
      </c>
      <c r="Q168" s="94">
        <f t="shared" si="44"/>
        <v>0</v>
      </c>
      <c r="R168" s="218">
        <f>(ROUND((F168/100*'Member Info'!$W$2), 2))</f>
        <v>0</v>
      </c>
      <c r="S168" s="218" t="e">
        <f t="shared" si="45"/>
        <v>#VALUE!</v>
      </c>
      <c r="T168" s="218" t="str">
        <f t="shared" si="46"/>
        <v/>
      </c>
      <c r="U168" s="227" t="str">
        <f t="shared" si="47"/>
        <v/>
      </c>
      <c r="V168" s="228" t="str">
        <f t="shared" si="48"/>
        <v/>
      </c>
      <c r="W168" s="228" t="str">
        <f t="shared" si="49"/>
        <v/>
      </c>
      <c r="X168" s="222">
        <f t="shared" si="50"/>
        <v>0</v>
      </c>
      <c r="Y168" s="110">
        <f t="shared" si="51"/>
        <v>0</v>
      </c>
      <c r="Z168" s="235" t="str">
        <f t="shared" si="52"/>
        <v/>
      </c>
      <c r="AA168" s="240" t="b">
        <f t="shared" si="53"/>
        <v>0</v>
      </c>
      <c r="AB168" s="235">
        <f t="shared" si="54"/>
        <v>0</v>
      </c>
      <c r="AC168" s="235">
        <f>IF('Member Info'!N165="",1,"")</f>
        <v>1</v>
      </c>
      <c r="AD168" s="243" t="e">
        <f t="shared" si="55"/>
        <v>#VALUE!</v>
      </c>
      <c r="AE168" s="130" t="str">
        <f t="shared" si="42"/>
        <v/>
      </c>
      <c r="AF168" s="124">
        <f t="shared" si="56"/>
        <v>1</v>
      </c>
      <c r="AG168" s="124" t="str">
        <f>IF('Member Info'!N165&lt;&gt;"",IF(AND('Member Info'!N165&lt;=$U$1,'Member Info'!N165&gt;=$T$1),1,0),"")</f>
        <v/>
      </c>
      <c r="AI168" s="124" t="b">
        <f t="shared" si="57"/>
        <v>0</v>
      </c>
      <c r="AJ168" s="124">
        <f t="shared" si="58"/>
        <v>0</v>
      </c>
      <c r="AL168" s="124">
        <f t="shared" si="59"/>
        <v>0</v>
      </c>
      <c r="AM168" s="124">
        <f>IF('Member Info'!F165&gt;$T$1,1,0)</f>
        <v>0</v>
      </c>
      <c r="AN168" s="124" t="b">
        <f>IF(ISERROR(T168),ERROR.TYPE(#REF!)=ERROR.TYPE(T168),FALSE)</f>
        <v>0</v>
      </c>
      <c r="AO168" s="124" t="b">
        <f>IF(ISERROR(U168),ERROR.TYPE(#REF!)=ERROR.TYPE(U168),FALSE)</f>
        <v>0</v>
      </c>
      <c r="AP168" s="124">
        <f>IF('Member Info'!F165&gt;'GP1 April 25'!$U$1,1,0)</f>
        <v>0</v>
      </c>
      <c r="AQ168" s="124">
        <f t="shared" si="60"/>
        <v>0</v>
      </c>
      <c r="AR168" s="124">
        <f t="shared" si="61"/>
        <v>0</v>
      </c>
      <c r="AS168" s="124">
        <f t="shared" si="62"/>
        <v>1</v>
      </c>
    </row>
    <row r="169" spans="1:45" x14ac:dyDescent="0.25">
      <c r="A169" s="4">
        <v>138</v>
      </c>
      <c r="B169" s="164">
        <f>'Member Info'!D166</f>
        <v>0</v>
      </c>
      <c r="C169" s="164">
        <f>'Member Info'!E166</f>
        <v>0</v>
      </c>
      <c r="D169" s="164" t="str">
        <f>'Member Info'!G166</f>
        <v/>
      </c>
      <c r="E169" s="165">
        <f>'Member Info'!B166</f>
        <v>0</v>
      </c>
      <c r="F169" s="242"/>
      <c r="G169" s="166" t="str">
        <f>IF(E169=0,"",('Member Info'!K166+'Member Info'!L166))</f>
        <v/>
      </c>
      <c r="H169" s="419"/>
      <c r="I169" s="419"/>
      <c r="J169" s="26"/>
      <c r="K169" s="26"/>
      <c r="L169" s="384" t="str">
        <f>IF(E169=0,"",IF('Member Info'!F166&gt;$U$1,CONCATENATE("Joined with practice on ", TEXT('Member Info'!F166, "DD/MM/YYYY")),IF('Member Info'!N166&lt;&gt;"",IF('Member Info'!N166&lt;$T$1,CONCATENATE("Left Scheme on ", TEXT('Member Info'!N166, "DD/MM/YYYY")),IF(OR(G169="",G169=0),"Error Detected, No rate entered",IF(E169=0,"",IF(F169="","Error Detected, No Pensionable pay",IF(AS169=1,"No Part Time Status Entered",IF(AR169=1,"No Part Time Hours Entered",IF(ISERROR(AD169)," Unknown Values entered.",IF(V169+W169&lt;1,"Acceptable",IF(T169+U169=200, "No Contributions Entered", IF(M169="","Error Detected, Choose reason&gt;",IF(Z169="1",IF(V169=1,"Please Enter Deemed Pensionable Pay","Add Any Relevant Details Above"),"Please Give Details Above"))))))))))),IF(OR(G169="",G169=0),"Error Detected, No rate entered",IF(E169=0,"",IF(F169="","Error Detected, No Pensionable pay",IF(AS169=1,"No Part Time Status Entered",IF(AR169=1,"No Part Time Hours Entered",IF(ISERROR(AD169)," Unknown Values entered.",IF(V169+W169&lt;1,"Acceptable",IF(T169+U169=200, "No Contributions Entered", IF(M169="","Error Detected, Choose reason&gt;",IF(Z169="1",IF(V169=1,"Please Enter Deemed Pensionable Pay","Add relevant Details Above"),"Please give details Above")))))))))))))</f>
        <v/>
      </c>
      <c r="M169" s="260"/>
      <c r="N169" s="91"/>
      <c r="O169" s="91" t="str">
        <f t="shared" si="43"/>
        <v/>
      </c>
      <c r="P169" s="94">
        <f t="shared" si="44"/>
        <v>0</v>
      </c>
      <c r="Q169" s="94">
        <f t="shared" si="44"/>
        <v>0</v>
      </c>
      <c r="R169" s="218">
        <f>(ROUND((F169/100*'Member Info'!$W$2), 2))</f>
        <v>0</v>
      </c>
      <c r="S169" s="218" t="e">
        <f t="shared" si="45"/>
        <v>#VALUE!</v>
      </c>
      <c r="T169" s="218" t="str">
        <f t="shared" si="46"/>
        <v/>
      </c>
      <c r="U169" s="227" t="str">
        <f t="shared" si="47"/>
        <v/>
      </c>
      <c r="V169" s="228" t="str">
        <f t="shared" si="48"/>
        <v/>
      </c>
      <c r="W169" s="228" t="str">
        <f t="shared" si="49"/>
        <v/>
      </c>
      <c r="X169" s="222">
        <f t="shared" si="50"/>
        <v>0</v>
      </c>
      <c r="Y169" s="110">
        <f t="shared" si="51"/>
        <v>0</v>
      </c>
      <c r="Z169" s="235" t="str">
        <f t="shared" si="52"/>
        <v/>
      </c>
      <c r="AA169" s="240" t="b">
        <f t="shared" si="53"/>
        <v>0</v>
      </c>
      <c r="AB169" s="235">
        <f t="shared" si="54"/>
        <v>0</v>
      </c>
      <c r="AC169" s="235">
        <f>IF('Member Info'!N166="",1,"")</f>
        <v>1</v>
      </c>
      <c r="AD169" s="243" t="e">
        <f t="shared" si="55"/>
        <v>#VALUE!</v>
      </c>
      <c r="AE169" s="130" t="str">
        <f t="shared" si="42"/>
        <v/>
      </c>
      <c r="AF169" s="124">
        <f t="shared" si="56"/>
        <v>1</v>
      </c>
      <c r="AG169" s="124" t="str">
        <f>IF('Member Info'!N166&lt;&gt;"",IF(AND('Member Info'!N166&lt;=$U$1,'Member Info'!N166&gt;=$T$1),1,0),"")</f>
        <v/>
      </c>
      <c r="AI169" s="124" t="b">
        <f t="shared" si="57"/>
        <v>0</v>
      </c>
      <c r="AJ169" s="124">
        <f t="shared" si="58"/>
        <v>0</v>
      </c>
      <c r="AL169" s="124">
        <f t="shared" si="59"/>
        <v>0</v>
      </c>
      <c r="AM169" s="124">
        <f>IF('Member Info'!F166&gt;$T$1,1,0)</f>
        <v>0</v>
      </c>
      <c r="AN169" s="124" t="b">
        <f>IF(ISERROR(T169),ERROR.TYPE(#REF!)=ERROR.TYPE(T169),FALSE)</f>
        <v>0</v>
      </c>
      <c r="AO169" s="124" t="b">
        <f>IF(ISERROR(U169),ERROR.TYPE(#REF!)=ERROR.TYPE(U169),FALSE)</f>
        <v>0</v>
      </c>
      <c r="AP169" s="124">
        <f>IF('Member Info'!F166&gt;'GP1 April 25'!$U$1,1,0)</f>
        <v>0</v>
      </c>
      <c r="AQ169" s="124">
        <f t="shared" si="60"/>
        <v>0</v>
      </c>
      <c r="AR169" s="124">
        <f t="shared" si="61"/>
        <v>0</v>
      </c>
      <c r="AS169" s="124">
        <f t="shared" si="62"/>
        <v>1</v>
      </c>
    </row>
    <row r="170" spans="1:45" x14ac:dyDescent="0.25">
      <c r="A170" s="4">
        <v>139</v>
      </c>
      <c r="B170" s="164">
        <f>'Member Info'!D167</f>
        <v>0</v>
      </c>
      <c r="C170" s="164">
        <f>'Member Info'!E167</f>
        <v>0</v>
      </c>
      <c r="D170" s="164" t="str">
        <f>'Member Info'!G167</f>
        <v/>
      </c>
      <c r="E170" s="165">
        <f>'Member Info'!B167</f>
        <v>0</v>
      </c>
      <c r="F170" s="242"/>
      <c r="G170" s="166" t="str">
        <f>IF(E170=0,"",('Member Info'!K167+'Member Info'!L167))</f>
        <v/>
      </c>
      <c r="H170" s="419"/>
      <c r="I170" s="419"/>
      <c r="J170" s="26"/>
      <c r="K170" s="26"/>
      <c r="L170" s="384" t="str">
        <f>IF(E170=0,"",IF('Member Info'!F167&gt;$U$1,CONCATENATE("Joined with practice on ", TEXT('Member Info'!F167, "DD/MM/YYYY")),IF('Member Info'!N167&lt;&gt;"",IF('Member Info'!N167&lt;$T$1,CONCATENATE("Left Scheme on ", TEXT('Member Info'!N167, "DD/MM/YYYY")),IF(OR(G170="",G170=0),"Error Detected, No rate entered",IF(E170=0,"",IF(F170="","Error Detected, No Pensionable pay",IF(AS170=1,"No Part Time Status Entered",IF(AR170=1,"No Part Time Hours Entered",IF(ISERROR(AD170)," Unknown Values entered.",IF(V170+W170&lt;1,"Acceptable",IF(T170+U170=200, "No Contributions Entered", IF(M170="","Error Detected, Choose reason&gt;",IF(Z170="1",IF(V170=1,"Please Enter Deemed Pensionable Pay","Add Any Relevant Details Above"),"Please Give Details Above"))))))))))),IF(OR(G170="",G170=0),"Error Detected, No rate entered",IF(E170=0,"",IF(F170="","Error Detected, No Pensionable pay",IF(AS170=1,"No Part Time Status Entered",IF(AR170=1,"No Part Time Hours Entered",IF(ISERROR(AD170)," Unknown Values entered.",IF(V170+W170&lt;1,"Acceptable",IF(T170+U170=200, "No Contributions Entered", IF(M170="","Error Detected, Choose reason&gt;",IF(Z170="1",IF(V170=1,"Please Enter Deemed Pensionable Pay","Add relevant Details Above"),"Please give details Above")))))))))))))</f>
        <v/>
      </c>
      <c r="M170" s="260"/>
      <c r="N170" s="91"/>
      <c r="O170" s="91" t="str">
        <f t="shared" si="43"/>
        <v/>
      </c>
      <c r="P170" s="94">
        <f t="shared" si="44"/>
        <v>0</v>
      </c>
      <c r="Q170" s="94">
        <f t="shared" si="44"/>
        <v>0</v>
      </c>
      <c r="R170" s="218">
        <f>(ROUND((F170/100*'Member Info'!$W$2), 2))</f>
        <v>0</v>
      </c>
      <c r="S170" s="218" t="e">
        <f t="shared" si="45"/>
        <v>#VALUE!</v>
      </c>
      <c r="T170" s="218" t="str">
        <f t="shared" si="46"/>
        <v/>
      </c>
      <c r="U170" s="227" t="str">
        <f t="shared" si="47"/>
        <v/>
      </c>
      <c r="V170" s="228" t="str">
        <f t="shared" si="48"/>
        <v/>
      </c>
      <c r="W170" s="228" t="str">
        <f t="shared" si="49"/>
        <v/>
      </c>
      <c r="X170" s="222">
        <f t="shared" si="50"/>
        <v>0</v>
      </c>
      <c r="Y170" s="110">
        <f t="shared" si="51"/>
        <v>0</v>
      </c>
      <c r="Z170" s="235" t="str">
        <f t="shared" si="52"/>
        <v/>
      </c>
      <c r="AA170" s="240" t="b">
        <f t="shared" si="53"/>
        <v>0</v>
      </c>
      <c r="AB170" s="235">
        <f t="shared" si="54"/>
        <v>0</v>
      </c>
      <c r="AC170" s="235">
        <f>IF('Member Info'!N167="",1,"")</f>
        <v>1</v>
      </c>
      <c r="AD170" s="243" t="e">
        <f t="shared" si="55"/>
        <v>#VALUE!</v>
      </c>
      <c r="AE170" s="130" t="str">
        <f t="shared" si="42"/>
        <v/>
      </c>
      <c r="AF170" s="124">
        <f t="shared" si="56"/>
        <v>1</v>
      </c>
      <c r="AG170" s="124" t="str">
        <f>IF('Member Info'!N167&lt;&gt;"",IF(AND('Member Info'!N167&lt;=$U$1,'Member Info'!N167&gt;=$T$1),1,0),"")</f>
        <v/>
      </c>
      <c r="AI170" s="124" t="b">
        <f t="shared" si="57"/>
        <v>0</v>
      </c>
      <c r="AJ170" s="124">
        <f t="shared" si="58"/>
        <v>0</v>
      </c>
      <c r="AL170" s="124">
        <f t="shared" si="59"/>
        <v>0</v>
      </c>
      <c r="AM170" s="124">
        <f>IF('Member Info'!F167&gt;$T$1,1,0)</f>
        <v>0</v>
      </c>
      <c r="AN170" s="124" t="b">
        <f>IF(ISERROR(T170),ERROR.TYPE(#REF!)=ERROR.TYPE(T170),FALSE)</f>
        <v>0</v>
      </c>
      <c r="AO170" s="124" t="b">
        <f>IF(ISERROR(U170),ERROR.TYPE(#REF!)=ERROR.TYPE(U170),FALSE)</f>
        <v>0</v>
      </c>
      <c r="AP170" s="124">
        <f>IF('Member Info'!F167&gt;'GP1 April 25'!$U$1,1,0)</f>
        <v>0</v>
      </c>
      <c r="AQ170" s="124">
        <f t="shared" si="60"/>
        <v>0</v>
      </c>
      <c r="AR170" s="124">
        <f t="shared" si="61"/>
        <v>0</v>
      </c>
      <c r="AS170" s="124">
        <f t="shared" si="62"/>
        <v>1</v>
      </c>
    </row>
    <row r="171" spans="1:45" x14ac:dyDescent="0.25">
      <c r="A171" s="4">
        <v>140</v>
      </c>
      <c r="B171" s="164">
        <f>'Member Info'!D168</f>
        <v>0</v>
      </c>
      <c r="C171" s="164">
        <f>'Member Info'!E168</f>
        <v>0</v>
      </c>
      <c r="D171" s="164" t="str">
        <f>'Member Info'!G168</f>
        <v/>
      </c>
      <c r="E171" s="165">
        <f>'Member Info'!B168</f>
        <v>0</v>
      </c>
      <c r="F171" s="242"/>
      <c r="G171" s="166" t="str">
        <f>IF(E171=0,"",('Member Info'!K168+'Member Info'!L168))</f>
        <v/>
      </c>
      <c r="H171" s="419"/>
      <c r="I171" s="419"/>
      <c r="J171" s="26"/>
      <c r="K171" s="26"/>
      <c r="L171" s="384" t="str">
        <f>IF(E171=0,"",IF('Member Info'!F168&gt;$U$1,CONCATENATE("Joined with practice on ", TEXT('Member Info'!F168, "DD/MM/YYYY")),IF('Member Info'!N168&lt;&gt;"",IF('Member Info'!N168&lt;$T$1,CONCATENATE("Left Scheme on ", TEXT('Member Info'!N168, "DD/MM/YYYY")),IF(OR(G171="",G171=0),"Error Detected, No rate entered",IF(E171=0,"",IF(F171="","Error Detected, No Pensionable pay",IF(AS171=1,"No Part Time Status Entered",IF(AR171=1,"No Part Time Hours Entered",IF(ISERROR(AD171)," Unknown Values entered.",IF(V171+W171&lt;1,"Acceptable",IF(T171+U171=200, "No Contributions Entered", IF(M171="","Error Detected, Choose reason&gt;",IF(Z171="1",IF(V171=1,"Please Enter Deemed Pensionable Pay","Add Any Relevant Details Above"),"Please Give Details Above"))))))))))),IF(OR(G171="",G171=0),"Error Detected, No rate entered",IF(E171=0,"",IF(F171="","Error Detected, No Pensionable pay",IF(AS171=1,"No Part Time Status Entered",IF(AR171=1,"No Part Time Hours Entered",IF(ISERROR(AD171)," Unknown Values entered.",IF(V171+W171&lt;1,"Acceptable",IF(T171+U171=200, "No Contributions Entered", IF(M171="","Error Detected, Choose reason&gt;",IF(Z171="1",IF(V171=1,"Please Enter Deemed Pensionable Pay","Add relevant Details Above"),"Please give details Above")))))))))))))</f>
        <v/>
      </c>
      <c r="M171" s="260"/>
      <c r="N171" s="91"/>
      <c r="O171" s="91" t="str">
        <f t="shared" si="43"/>
        <v/>
      </c>
      <c r="P171" s="94">
        <f t="shared" si="44"/>
        <v>0</v>
      </c>
      <c r="Q171" s="94">
        <f t="shared" si="44"/>
        <v>0</v>
      </c>
      <c r="R171" s="218">
        <f>(ROUND((F171/100*'Member Info'!$W$2), 2))</f>
        <v>0</v>
      </c>
      <c r="S171" s="218" t="e">
        <f t="shared" si="45"/>
        <v>#VALUE!</v>
      </c>
      <c r="T171" s="218" t="str">
        <f t="shared" si="46"/>
        <v/>
      </c>
      <c r="U171" s="227" t="str">
        <f t="shared" si="47"/>
        <v/>
      </c>
      <c r="V171" s="228" t="str">
        <f t="shared" si="48"/>
        <v/>
      </c>
      <c r="W171" s="228" t="str">
        <f t="shared" si="49"/>
        <v/>
      </c>
      <c r="X171" s="222">
        <f t="shared" si="50"/>
        <v>0</v>
      </c>
      <c r="Y171" s="110">
        <f t="shared" si="51"/>
        <v>0</v>
      </c>
      <c r="Z171" s="235" t="str">
        <f t="shared" si="52"/>
        <v/>
      </c>
      <c r="AA171" s="240" t="b">
        <f t="shared" si="53"/>
        <v>0</v>
      </c>
      <c r="AB171" s="235">
        <f t="shared" si="54"/>
        <v>0</v>
      </c>
      <c r="AC171" s="235">
        <f>IF('Member Info'!N168="",1,"")</f>
        <v>1</v>
      </c>
      <c r="AD171" s="243" t="e">
        <f t="shared" si="55"/>
        <v>#VALUE!</v>
      </c>
      <c r="AE171" s="130" t="str">
        <f t="shared" si="42"/>
        <v/>
      </c>
      <c r="AF171" s="124">
        <f t="shared" si="56"/>
        <v>1</v>
      </c>
      <c r="AG171" s="124" t="str">
        <f>IF('Member Info'!N168&lt;&gt;"",IF(AND('Member Info'!N168&lt;=$U$1,'Member Info'!N168&gt;=$T$1),1,0),"")</f>
        <v/>
      </c>
      <c r="AI171" s="124" t="b">
        <f t="shared" si="57"/>
        <v>0</v>
      </c>
      <c r="AJ171" s="124">
        <f t="shared" si="58"/>
        <v>0</v>
      </c>
      <c r="AL171" s="124">
        <f t="shared" si="59"/>
        <v>0</v>
      </c>
      <c r="AM171" s="124">
        <f>IF('Member Info'!F168&gt;$T$1,1,0)</f>
        <v>0</v>
      </c>
      <c r="AN171" s="124" t="b">
        <f>IF(ISERROR(T171),ERROR.TYPE(#REF!)=ERROR.TYPE(T171),FALSE)</f>
        <v>0</v>
      </c>
      <c r="AO171" s="124" t="b">
        <f>IF(ISERROR(U171),ERROR.TYPE(#REF!)=ERROR.TYPE(U171),FALSE)</f>
        <v>0</v>
      </c>
      <c r="AP171" s="124">
        <f>IF('Member Info'!F168&gt;'GP1 April 25'!$U$1,1,0)</f>
        <v>0</v>
      </c>
      <c r="AQ171" s="124">
        <f t="shared" si="60"/>
        <v>0</v>
      </c>
      <c r="AR171" s="124">
        <f t="shared" si="61"/>
        <v>0</v>
      </c>
      <c r="AS171" s="124">
        <f t="shared" si="62"/>
        <v>1</v>
      </c>
    </row>
    <row r="172" spans="1:45" x14ac:dyDescent="0.25">
      <c r="A172" s="4">
        <v>141</v>
      </c>
      <c r="B172" s="164">
        <f>'Member Info'!D169</f>
        <v>0</v>
      </c>
      <c r="C172" s="164">
        <f>'Member Info'!E169</f>
        <v>0</v>
      </c>
      <c r="D172" s="164" t="str">
        <f>'Member Info'!G169</f>
        <v/>
      </c>
      <c r="E172" s="165">
        <f>'Member Info'!B169</f>
        <v>0</v>
      </c>
      <c r="F172" s="242"/>
      <c r="G172" s="166" t="str">
        <f>IF(E172=0,"",('Member Info'!K169+'Member Info'!L169))</f>
        <v/>
      </c>
      <c r="H172" s="419"/>
      <c r="I172" s="419"/>
      <c r="J172" s="26"/>
      <c r="K172" s="26"/>
      <c r="L172" s="384" t="str">
        <f>IF(E172=0,"",IF('Member Info'!F169&gt;$U$1,CONCATENATE("Joined with practice on ", TEXT('Member Info'!F169, "DD/MM/YYYY")),IF('Member Info'!N169&lt;&gt;"",IF('Member Info'!N169&lt;$T$1,CONCATENATE("Left Scheme on ", TEXT('Member Info'!N169, "DD/MM/YYYY")),IF(OR(G172="",G172=0),"Error Detected, No rate entered",IF(E172=0,"",IF(F172="","Error Detected, No Pensionable pay",IF(AS172=1,"No Part Time Status Entered",IF(AR172=1,"No Part Time Hours Entered",IF(ISERROR(AD172)," Unknown Values entered.",IF(V172+W172&lt;1,"Acceptable",IF(T172+U172=200, "No Contributions Entered", IF(M172="","Error Detected, Choose reason&gt;",IF(Z172="1",IF(V172=1,"Please Enter Deemed Pensionable Pay","Add Any Relevant Details Above"),"Please Give Details Above"))))))))))),IF(OR(G172="",G172=0),"Error Detected, No rate entered",IF(E172=0,"",IF(F172="","Error Detected, No Pensionable pay",IF(AS172=1,"No Part Time Status Entered",IF(AR172=1,"No Part Time Hours Entered",IF(ISERROR(AD172)," Unknown Values entered.",IF(V172+W172&lt;1,"Acceptable",IF(T172+U172=200, "No Contributions Entered", IF(M172="","Error Detected, Choose reason&gt;",IF(Z172="1",IF(V172=1,"Please Enter Deemed Pensionable Pay","Add relevant Details Above"),"Please give details Above")))))))))))))</f>
        <v/>
      </c>
      <c r="M172" s="260"/>
      <c r="N172" s="91"/>
      <c r="O172" s="91" t="str">
        <f t="shared" si="43"/>
        <v/>
      </c>
      <c r="P172" s="94">
        <f t="shared" si="44"/>
        <v>0</v>
      </c>
      <c r="Q172" s="94">
        <f t="shared" si="44"/>
        <v>0</v>
      </c>
      <c r="R172" s="218">
        <f>(ROUND((F172/100*'Member Info'!$W$2), 2))</f>
        <v>0</v>
      </c>
      <c r="S172" s="218" t="e">
        <f t="shared" si="45"/>
        <v>#VALUE!</v>
      </c>
      <c r="T172" s="218" t="str">
        <f t="shared" si="46"/>
        <v/>
      </c>
      <c r="U172" s="227" t="str">
        <f t="shared" si="47"/>
        <v/>
      </c>
      <c r="V172" s="228" t="str">
        <f t="shared" si="48"/>
        <v/>
      </c>
      <c r="W172" s="228" t="str">
        <f t="shared" si="49"/>
        <v/>
      </c>
      <c r="X172" s="222">
        <f t="shared" si="50"/>
        <v>0</v>
      </c>
      <c r="Y172" s="110">
        <f t="shared" si="51"/>
        <v>0</v>
      </c>
      <c r="Z172" s="235" t="str">
        <f t="shared" si="52"/>
        <v/>
      </c>
      <c r="AA172" s="240" t="b">
        <f t="shared" si="53"/>
        <v>0</v>
      </c>
      <c r="AB172" s="235">
        <f t="shared" si="54"/>
        <v>0</v>
      </c>
      <c r="AC172" s="235">
        <f>IF('Member Info'!N169="",1,"")</f>
        <v>1</v>
      </c>
      <c r="AD172" s="243" t="e">
        <f t="shared" si="55"/>
        <v>#VALUE!</v>
      </c>
      <c r="AE172" s="130" t="str">
        <f t="shared" si="42"/>
        <v/>
      </c>
      <c r="AF172" s="124">
        <f t="shared" si="56"/>
        <v>1</v>
      </c>
      <c r="AG172" s="124" t="str">
        <f>IF('Member Info'!N169&lt;&gt;"",IF(AND('Member Info'!N169&lt;=$U$1,'Member Info'!N169&gt;=$T$1),1,0),"")</f>
        <v/>
      </c>
      <c r="AI172" s="124" t="b">
        <f t="shared" si="57"/>
        <v>0</v>
      </c>
      <c r="AJ172" s="124">
        <f t="shared" si="58"/>
        <v>0</v>
      </c>
      <c r="AL172" s="124">
        <f t="shared" si="59"/>
        <v>0</v>
      </c>
      <c r="AM172" s="124">
        <f>IF('Member Info'!F169&gt;$T$1,1,0)</f>
        <v>0</v>
      </c>
      <c r="AN172" s="124" t="b">
        <f>IF(ISERROR(T172),ERROR.TYPE(#REF!)=ERROR.TYPE(T172),FALSE)</f>
        <v>0</v>
      </c>
      <c r="AO172" s="124" t="b">
        <f>IF(ISERROR(U172),ERROR.TYPE(#REF!)=ERROR.TYPE(U172),FALSE)</f>
        <v>0</v>
      </c>
      <c r="AP172" s="124">
        <f>IF('Member Info'!F169&gt;'GP1 April 25'!$U$1,1,0)</f>
        <v>0</v>
      </c>
      <c r="AQ172" s="124">
        <f t="shared" si="60"/>
        <v>0</v>
      </c>
      <c r="AR172" s="124">
        <f t="shared" si="61"/>
        <v>0</v>
      </c>
      <c r="AS172" s="124">
        <f t="shared" si="62"/>
        <v>1</v>
      </c>
    </row>
    <row r="173" spans="1:45" x14ac:dyDescent="0.25">
      <c r="A173" s="4">
        <v>142</v>
      </c>
      <c r="B173" s="164">
        <f>'Member Info'!D170</f>
        <v>0</v>
      </c>
      <c r="C173" s="164">
        <f>'Member Info'!E170</f>
        <v>0</v>
      </c>
      <c r="D173" s="164" t="str">
        <f>'Member Info'!G170</f>
        <v/>
      </c>
      <c r="E173" s="165">
        <f>'Member Info'!B170</f>
        <v>0</v>
      </c>
      <c r="F173" s="242"/>
      <c r="G173" s="166" t="str">
        <f>IF(E173=0,"",('Member Info'!K170+'Member Info'!L170))</f>
        <v/>
      </c>
      <c r="H173" s="419"/>
      <c r="I173" s="419"/>
      <c r="J173" s="26"/>
      <c r="K173" s="26"/>
      <c r="L173" s="384" t="str">
        <f>IF(E173=0,"",IF('Member Info'!F170&gt;$U$1,CONCATENATE("Joined with practice on ", TEXT('Member Info'!F170, "DD/MM/YYYY")),IF('Member Info'!N170&lt;&gt;"",IF('Member Info'!N170&lt;$T$1,CONCATENATE("Left Scheme on ", TEXT('Member Info'!N170, "DD/MM/YYYY")),IF(OR(G173="",G173=0),"Error Detected, No rate entered",IF(E173=0,"",IF(F173="","Error Detected, No Pensionable pay",IF(AS173=1,"No Part Time Status Entered",IF(AR173=1,"No Part Time Hours Entered",IF(ISERROR(AD173)," Unknown Values entered.",IF(V173+W173&lt;1,"Acceptable",IF(T173+U173=200, "No Contributions Entered", IF(M173="","Error Detected, Choose reason&gt;",IF(Z173="1",IF(V173=1,"Please Enter Deemed Pensionable Pay","Add Any Relevant Details Above"),"Please Give Details Above"))))))))))),IF(OR(G173="",G173=0),"Error Detected, No rate entered",IF(E173=0,"",IF(F173="","Error Detected, No Pensionable pay",IF(AS173=1,"No Part Time Status Entered",IF(AR173=1,"No Part Time Hours Entered",IF(ISERROR(AD173)," Unknown Values entered.",IF(V173+W173&lt;1,"Acceptable",IF(T173+U173=200, "No Contributions Entered", IF(M173="","Error Detected, Choose reason&gt;",IF(Z173="1",IF(V173=1,"Please Enter Deemed Pensionable Pay","Add relevant Details Above"),"Please give details Above")))))))))))))</f>
        <v/>
      </c>
      <c r="M173" s="260"/>
      <c r="N173" s="91"/>
      <c r="O173" s="91" t="str">
        <f t="shared" si="43"/>
        <v/>
      </c>
      <c r="P173" s="94">
        <f t="shared" si="44"/>
        <v>0</v>
      </c>
      <c r="Q173" s="94">
        <f t="shared" si="44"/>
        <v>0</v>
      </c>
      <c r="R173" s="218">
        <f>(ROUND((F173/100*'Member Info'!$W$2), 2))</f>
        <v>0</v>
      </c>
      <c r="S173" s="218" t="e">
        <f t="shared" si="45"/>
        <v>#VALUE!</v>
      </c>
      <c r="T173" s="218" t="str">
        <f t="shared" si="46"/>
        <v/>
      </c>
      <c r="U173" s="227" t="str">
        <f t="shared" si="47"/>
        <v/>
      </c>
      <c r="V173" s="228" t="str">
        <f t="shared" si="48"/>
        <v/>
      </c>
      <c r="W173" s="228" t="str">
        <f t="shared" si="49"/>
        <v/>
      </c>
      <c r="X173" s="222">
        <f t="shared" si="50"/>
        <v>0</v>
      </c>
      <c r="Y173" s="110">
        <f t="shared" si="51"/>
        <v>0</v>
      </c>
      <c r="Z173" s="235" t="str">
        <f t="shared" si="52"/>
        <v/>
      </c>
      <c r="AA173" s="240" t="b">
        <f t="shared" si="53"/>
        <v>0</v>
      </c>
      <c r="AB173" s="235">
        <f t="shared" si="54"/>
        <v>0</v>
      </c>
      <c r="AC173" s="235">
        <f>IF('Member Info'!N170="",1,"")</f>
        <v>1</v>
      </c>
      <c r="AD173" s="243" t="e">
        <f t="shared" si="55"/>
        <v>#VALUE!</v>
      </c>
      <c r="AE173" s="130" t="str">
        <f t="shared" si="42"/>
        <v/>
      </c>
      <c r="AF173" s="124">
        <f t="shared" si="56"/>
        <v>1</v>
      </c>
      <c r="AG173" s="124" t="str">
        <f>IF('Member Info'!N170&lt;&gt;"",IF(AND('Member Info'!N170&lt;=$U$1,'Member Info'!N170&gt;=$T$1),1,0),"")</f>
        <v/>
      </c>
      <c r="AI173" s="124" t="b">
        <f t="shared" si="57"/>
        <v>0</v>
      </c>
      <c r="AJ173" s="124">
        <f t="shared" si="58"/>
        <v>0</v>
      </c>
      <c r="AL173" s="124">
        <f t="shared" si="59"/>
        <v>0</v>
      </c>
      <c r="AM173" s="124">
        <f>IF('Member Info'!F170&gt;$T$1,1,0)</f>
        <v>0</v>
      </c>
      <c r="AN173" s="124" t="b">
        <f>IF(ISERROR(T173),ERROR.TYPE(#REF!)=ERROR.TYPE(T173),FALSE)</f>
        <v>0</v>
      </c>
      <c r="AO173" s="124" t="b">
        <f>IF(ISERROR(U173),ERROR.TYPE(#REF!)=ERROR.TYPE(U173),FALSE)</f>
        <v>0</v>
      </c>
      <c r="AP173" s="124">
        <f>IF('Member Info'!F170&gt;'GP1 April 25'!$U$1,1,0)</f>
        <v>0</v>
      </c>
      <c r="AQ173" s="124">
        <f t="shared" si="60"/>
        <v>0</v>
      </c>
      <c r="AR173" s="124">
        <f t="shared" si="61"/>
        <v>0</v>
      </c>
      <c r="AS173" s="124">
        <f t="shared" si="62"/>
        <v>1</v>
      </c>
    </row>
    <row r="174" spans="1:45" x14ac:dyDescent="0.25">
      <c r="A174" s="4">
        <v>143</v>
      </c>
      <c r="B174" s="164">
        <f>'Member Info'!D171</f>
        <v>0</v>
      </c>
      <c r="C174" s="164">
        <f>'Member Info'!E171</f>
        <v>0</v>
      </c>
      <c r="D174" s="164" t="str">
        <f>'Member Info'!G171</f>
        <v/>
      </c>
      <c r="E174" s="165">
        <f>'Member Info'!B171</f>
        <v>0</v>
      </c>
      <c r="F174" s="242"/>
      <c r="G174" s="166" t="str">
        <f>IF(E174=0,"",('Member Info'!K171+'Member Info'!L171))</f>
        <v/>
      </c>
      <c r="H174" s="419"/>
      <c r="I174" s="419"/>
      <c r="J174" s="26"/>
      <c r="K174" s="26"/>
      <c r="L174" s="384" t="str">
        <f>IF(E174=0,"",IF('Member Info'!F171&gt;$U$1,CONCATENATE("Joined with practice on ", TEXT('Member Info'!F171, "DD/MM/YYYY")),IF('Member Info'!N171&lt;&gt;"",IF('Member Info'!N171&lt;$T$1,CONCATENATE("Left Scheme on ", TEXT('Member Info'!N171, "DD/MM/YYYY")),IF(OR(G174="",G174=0),"Error Detected, No rate entered",IF(E174=0,"",IF(F174="","Error Detected, No Pensionable pay",IF(AS174=1,"No Part Time Status Entered",IF(AR174=1,"No Part Time Hours Entered",IF(ISERROR(AD174)," Unknown Values entered.",IF(V174+W174&lt;1,"Acceptable",IF(T174+U174=200, "No Contributions Entered", IF(M174="","Error Detected, Choose reason&gt;",IF(Z174="1",IF(V174=1,"Please Enter Deemed Pensionable Pay","Add Any Relevant Details Above"),"Please Give Details Above"))))))))))),IF(OR(G174="",G174=0),"Error Detected, No rate entered",IF(E174=0,"",IF(F174="","Error Detected, No Pensionable pay",IF(AS174=1,"No Part Time Status Entered",IF(AR174=1,"No Part Time Hours Entered",IF(ISERROR(AD174)," Unknown Values entered.",IF(V174+W174&lt;1,"Acceptable",IF(T174+U174=200, "No Contributions Entered", IF(M174="","Error Detected, Choose reason&gt;",IF(Z174="1",IF(V174=1,"Please Enter Deemed Pensionable Pay","Add relevant Details Above"),"Please give details Above")))))))))))))</f>
        <v/>
      </c>
      <c r="M174" s="260"/>
      <c r="N174" s="91"/>
      <c r="O174" s="91" t="str">
        <f t="shared" si="43"/>
        <v/>
      </c>
      <c r="P174" s="94">
        <f t="shared" si="44"/>
        <v>0</v>
      </c>
      <c r="Q174" s="94">
        <f t="shared" si="44"/>
        <v>0</v>
      </c>
      <c r="R174" s="218">
        <f>(ROUND((F174/100*'Member Info'!$W$2), 2))</f>
        <v>0</v>
      </c>
      <c r="S174" s="218" t="e">
        <f t="shared" si="45"/>
        <v>#VALUE!</v>
      </c>
      <c r="T174" s="218" t="str">
        <f t="shared" si="46"/>
        <v/>
      </c>
      <c r="U174" s="227" t="str">
        <f t="shared" si="47"/>
        <v/>
      </c>
      <c r="V174" s="228" t="str">
        <f t="shared" si="48"/>
        <v/>
      </c>
      <c r="W174" s="228" t="str">
        <f t="shared" si="49"/>
        <v/>
      </c>
      <c r="X174" s="222">
        <f t="shared" si="50"/>
        <v>0</v>
      </c>
      <c r="Y174" s="110">
        <f t="shared" si="51"/>
        <v>0</v>
      </c>
      <c r="Z174" s="235" t="str">
        <f t="shared" si="52"/>
        <v/>
      </c>
      <c r="AA174" s="240" t="b">
        <f t="shared" si="53"/>
        <v>0</v>
      </c>
      <c r="AB174" s="235">
        <f t="shared" si="54"/>
        <v>0</v>
      </c>
      <c r="AC174" s="235">
        <f>IF('Member Info'!N171="",1,"")</f>
        <v>1</v>
      </c>
      <c r="AD174" s="243" t="e">
        <f t="shared" si="55"/>
        <v>#VALUE!</v>
      </c>
      <c r="AE174" s="130" t="str">
        <f t="shared" si="42"/>
        <v/>
      </c>
      <c r="AF174" s="124">
        <f t="shared" si="56"/>
        <v>1</v>
      </c>
      <c r="AG174" s="124" t="str">
        <f>IF('Member Info'!N171&lt;&gt;"",IF(AND('Member Info'!N171&lt;=$U$1,'Member Info'!N171&gt;=$T$1),1,0),"")</f>
        <v/>
      </c>
      <c r="AI174" s="124" t="b">
        <f t="shared" si="57"/>
        <v>0</v>
      </c>
      <c r="AJ174" s="124">
        <f t="shared" si="58"/>
        <v>0</v>
      </c>
      <c r="AL174" s="124">
        <f t="shared" si="59"/>
        <v>0</v>
      </c>
      <c r="AM174" s="124">
        <f>IF('Member Info'!F171&gt;$T$1,1,0)</f>
        <v>0</v>
      </c>
      <c r="AN174" s="124" t="b">
        <f>IF(ISERROR(T174),ERROR.TYPE(#REF!)=ERROR.TYPE(T174),FALSE)</f>
        <v>0</v>
      </c>
      <c r="AO174" s="124" t="b">
        <f>IF(ISERROR(U174),ERROR.TYPE(#REF!)=ERROR.TYPE(U174),FALSE)</f>
        <v>0</v>
      </c>
      <c r="AP174" s="124">
        <f>IF('Member Info'!F171&gt;'GP1 April 25'!$U$1,1,0)</f>
        <v>0</v>
      </c>
      <c r="AQ174" s="124">
        <f t="shared" si="60"/>
        <v>0</v>
      </c>
      <c r="AR174" s="124">
        <f t="shared" si="61"/>
        <v>0</v>
      </c>
      <c r="AS174" s="124">
        <f t="shared" si="62"/>
        <v>1</v>
      </c>
    </row>
    <row r="175" spans="1:45" x14ac:dyDescent="0.25">
      <c r="A175" s="4">
        <v>144</v>
      </c>
      <c r="B175" s="164">
        <f>'Member Info'!D172</f>
        <v>0</v>
      </c>
      <c r="C175" s="164">
        <f>'Member Info'!E172</f>
        <v>0</v>
      </c>
      <c r="D175" s="164" t="str">
        <f>'Member Info'!G172</f>
        <v/>
      </c>
      <c r="E175" s="165">
        <f>'Member Info'!B172</f>
        <v>0</v>
      </c>
      <c r="F175" s="242"/>
      <c r="G175" s="166" t="str">
        <f>IF(E175=0,"",('Member Info'!K172+'Member Info'!L172))</f>
        <v/>
      </c>
      <c r="H175" s="419"/>
      <c r="I175" s="419"/>
      <c r="J175" s="26"/>
      <c r="K175" s="26"/>
      <c r="L175" s="384" t="str">
        <f>IF(E175=0,"",IF('Member Info'!F172&gt;$U$1,CONCATENATE("Joined with practice on ", TEXT('Member Info'!F172, "DD/MM/YYYY")),IF('Member Info'!N172&lt;&gt;"",IF('Member Info'!N172&lt;$T$1,CONCATENATE("Left Scheme on ", TEXT('Member Info'!N172, "DD/MM/YYYY")),IF(OR(G175="",G175=0),"Error Detected, No rate entered",IF(E175=0,"",IF(F175="","Error Detected, No Pensionable pay",IF(AS175=1,"No Part Time Status Entered",IF(AR175=1,"No Part Time Hours Entered",IF(ISERROR(AD175)," Unknown Values entered.",IF(V175+W175&lt;1,"Acceptable",IF(T175+U175=200, "No Contributions Entered", IF(M175="","Error Detected, Choose reason&gt;",IF(Z175="1",IF(V175=1,"Please Enter Deemed Pensionable Pay","Add Any Relevant Details Above"),"Please Give Details Above"))))))))))),IF(OR(G175="",G175=0),"Error Detected, No rate entered",IF(E175=0,"",IF(F175="","Error Detected, No Pensionable pay",IF(AS175=1,"No Part Time Status Entered",IF(AR175=1,"No Part Time Hours Entered",IF(ISERROR(AD175)," Unknown Values entered.",IF(V175+W175&lt;1,"Acceptable",IF(T175+U175=200, "No Contributions Entered", IF(M175="","Error Detected, Choose reason&gt;",IF(Z175="1",IF(V175=1,"Please Enter Deemed Pensionable Pay","Add relevant Details Above"),"Please give details Above")))))))))))))</f>
        <v/>
      </c>
      <c r="M175" s="260"/>
      <c r="N175" s="91"/>
      <c r="O175" s="91" t="str">
        <f t="shared" si="43"/>
        <v/>
      </c>
      <c r="P175" s="94">
        <f t="shared" si="44"/>
        <v>0</v>
      </c>
      <c r="Q175" s="94">
        <f t="shared" si="44"/>
        <v>0</v>
      </c>
      <c r="R175" s="218">
        <f>(ROUND((F175/100*'Member Info'!$W$2), 2))</f>
        <v>0</v>
      </c>
      <c r="S175" s="218" t="e">
        <f t="shared" si="45"/>
        <v>#VALUE!</v>
      </c>
      <c r="T175" s="218" t="str">
        <f t="shared" si="46"/>
        <v/>
      </c>
      <c r="U175" s="227" t="str">
        <f t="shared" si="47"/>
        <v/>
      </c>
      <c r="V175" s="228" t="str">
        <f t="shared" si="48"/>
        <v/>
      </c>
      <c r="W175" s="228" t="str">
        <f t="shared" si="49"/>
        <v/>
      </c>
      <c r="X175" s="222">
        <f t="shared" si="50"/>
        <v>0</v>
      </c>
      <c r="Y175" s="110">
        <f t="shared" si="51"/>
        <v>0</v>
      </c>
      <c r="Z175" s="235" t="str">
        <f t="shared" si="52"/>
        <v/>
      </c>
      <c r="AA175" s="240" t="b">
        <f t="shared" si="53"/>
        <v>0</v>
      </c>
      <c r="AB175" s="235">
        <f t="shared" si="54"/>
        <v>0</v>
      </c>
      <c r="AC175" s="235">
        <f>IF('Member Info'!N172="",1,"")</f>
        <v>1</v>
      </c>
      <c r="AD175" s="243" t="e">
        <f t="shared" si="55"/>
        <v>#VALUE!</v>
      </c>
      <c r="AE175" s="130" t="str">
        <f t="shared" si="42"/>
        <v/>
      </c>
      <c r="AF175" s="124">
        <f t="shared" si="56"/>
        <v>1</v>
      </c>
      <c r="AG175" s="124" t="str">
        <f>IF('Member Info'!N172&lt;&gt;"",IF(AND('Member Info'!N172&lt;=$U$1,'Member Info'!N172&gt;=$T$1),1,0),"")</f>
        <v/>
      </c>
      <c r="AI175" s="124" t="b">
        <f t="shared" si="57"/>
        <v>0</v>
      </c>
      <c r="AJ175" s="124">
        <f t="shared" si="58"/>
        <v>0</v>
      </c>
      <c r="AL175" s="124">
        <f t="shared" si="59"/>
        <v>0</v>
      </c>
      <c r="AM175" s="124">
        <f>IF('Member Info'!F172&gt;$T$1,1,0)</f>
        <v>0</v>
      </c>
      <c r="AN175" s="124" t="b">
        <f>IF(ISERROR(T175),ERROR.TYPE(#REF!)=ERROR.TYPE(T175),FALSE)</f>
        <v>0</v>
      </c>
      <c r="AO175" s="124" t="b">
        <f>IF(ISERROR(U175),ERROR.TYPE(#REF!)=ERROR.TYPE(U175),FALSE)</f>
        <v>0</v>
      </c>
      <c r="AP175" s="124">
        <f>IF('Member Info'!F172&gt;'GP1 April 25'!$U$1,1,0)</f>
        <v>0</v>
      </c>
      <c r="AQ175" s="124">
        <f t="shared" si="60"/>
        <v>0</v>
      </c>
      <c r="AR175" s="124">
        <f t="shared" si="61"/>
        <v>0</v>
      </c>
      <c r="AS175" s="124">
        <f t="shared" si="62"/>
        <v>1</v>
      </c>
    </row>
    <row r="176" spans="1:45" x14ac:dyDescent="0.25">
      <c r="A176" s="4">
        <v>145</v>
      </c>
      <c r="B176" s="164">
        <f>'Member Info'!D173</f>
        <v>0</v>
      </c>
      <c r="C176" s="164">
        <f>'Member Info'!E173</f>
        <v>0</v>
      </c>
      <c r="D176" s="164" t="str">
        <f>'Member Info'!G173</f>
        <v/>
      </c>
      <c r="E176" s="165">
        <f>'Member Info'!B173</f>
        <v>0</v>
      </c>
      <c r="F176" s="242"/>
      <c r="G176" s="166" t="str">
        <f>IF(E176=0,"",('Member Info'!K173+'Member Info'!L173))</f>
        <v/>
      </c>
      <c r="H176" s="419"/>
      <c r="I176" s="419"/>
      <c r="J176" s="26"/>
      <c r="K176" s="26"/>
      <c r="L176" s="384" t="str">
        <f>IF(E176=0,"",IF('Member Info'!F173&gt;$U$1,CONCATENATE("Joined with practice on ", TEXT('Member Info'!F173, "DD/MM/YYYY")),IF('Member Info'!N173&lt;&gt;"",IF('Member Info'!N173&lt;$T$1,CONCATENATE("Left Scheme on ", TEXT('Member Info'!N173, "DD/MM/YYYY")),IF(OR(G176="",G176=0),"Error Detected, No rate entered",IF(E176=0,"",IF(F176="","Error Detected, No Pensionable pay",IF(AS176=1,"No Part Time Status Entered",IF(AR176=1,"No Part Time Hours Entered",IF(ISERROR(AD176)," Unknown Values entered.",IF(V176+W176&lt;1,"Acceptable",IF(T176+U176=200, "No Contributions Entered", IF(M176="","Error Detected, Choose reason&gt;",IF(Z176="1",IF(V176=1,"Please Enter Deemed Pensionable Pay","Add Any Relevant Details Above"),"Please Give Details Above"))))))))))),IF(OR(G176="",G176=0),"Error Detected, No rate entered",IF(E176=0,"",IF(F176="","Error Detected, No Pensionable pay",IF(AS176=1,"No Part Time Status Entered",IF(AR176=1,"No Part Time Hours Entered",IF(ISERROR(AD176)," Unknown Values entered.",IF(V176+W176&lt;1,"Acceptable",IF(T176+U176=200, "No Contributions Entered", IF(M176="","Error Detected, Choose reason&gt;",IF(Z176="1",IF(V176=1,"Please Enter Deemed Pensionable Pay","Add relevant Details Above"),"Please give details Above")))))))))))))</f>
        <v/>
      </c>
      <c r="M176" s="260"/>
      <c r="N176" s="91"/>
      <c r="O176" s="91" t="str">
        <f t="shared" si="43"/>
        <v/>
      </c>
      <c r="P176" s="94">
        <f t="shared" si="44"/>
        <v>0</v>
      </c>
      <c r="Q176" s="94">
        <f t="shared" si="44"/>
        <v>0</v>
      </c>
      <c r="R176" s="218">
        <f>(ROUND((F176/100*'Member Info'!$W$2), 2))</f>
        <v>0</v>
      </c>
      <c r="S176" s="218" t="e">
        <f t="shared" si="45"/>
        <v>#VALUE!</v>
      </c>
      <c r="T176" s="218" t="str">
        <f t="shared" si="46"/>
        <v/>
      </c>
      <c r="U176" s="227" t="str">
        <f t="shared" si="47"/>
        <v/>
      </c>
      <c r="V176" s="228" t="str">
        <f t="shared" si="48"/>
        <v/>
      </c>
      <c r="W176" s="228" t="str">
        <f t="shared" si="49"/>
        <v/>
      </c>
      <c r="X176" s="222">
        <f t="shared" si="50"/>
        <v>0</v>
      </c>
      <c r="Y176" s="110">
        <f t="shared" si="51"/>
        <v>0</v>
      </c>
      <c r="Z176" s="235" t="str">
        <f t="shared" si="52"/>
        <v/>
      </c>
      <c r="AA176" s="240" t="b">
        <f t="shared" si="53"/>
        <v>0</v>
      </c>
      <c r="AB176" s="235">
        <f t="shared" si="54"/>
        <v>0</v>
      </c>
      <c r="AC176" s="235">
        <f>IF('Member Info'!N173="",1,"")</f>
        <v>1</v>
      </c>
      <c r="AD176" s="243" t="e">
        <f t="shared" si="55"/>
        <v>#VALUE!</v>
      </c>
      <c r="AE176" s="130" t="str">
        <f t="shared" si="42"/>
        <v/>
      </c>
      <c r="AF176" s="124">
        <f t="shared" si="56"/>
        <v>1</v>
      </c>
      <c r="AG176" s="124" t="str">
        <f>IF('Member Info'!N173&lt;&gt;"",IF(AND('Member Info'!N173&lt;=$U$1,'Member Info'!N173&gt;=$T$1),1,0),"")</f>
        <v/>
      </c>
      <c r="AI176" s="124" t="b">
        <f t="shared" si="57"/>
        <v>0</v>
      </c>
      <c r="AJ176" s="124">
        <f t="shared" si="58"/>
        <v>0</v>
      </c>
      <c r="AL176" s="124">
        <f t="shared" si="59"/>
        <v>0</v>
      </c>
      <c r="AM176" s="124">
        <f>IF('Member Info'!F173&gt;$T$1,1,0)</f>
        <v>0</v>
      </c>
      <c r="AN176" s="124" t="b">
        <f>IF(ISERROR(T176),ERROR.TYPE(#REF!)=ERROR.TYPE(T176),FALSE)</f>
        <v>0</v>
      </c>
      <c r="AO176" s="124" t="b">
        <f>IF(ISERROR(U176),ERROR.TYPE(#REF!)=ERROR.TYPE(U176),FALSE)</f>
        <v>0</v>
      </c>
      <c r="AP176" s="124">
        <f>IF('Member Info'!F173&gt;'GP1 April 25'!$U$1,1,0)</f>
        <v>0</v>
      </c>
      <c r="AQ176" s="124">
        <f t="shared" si="60"/>
        <v>0</v>
      </c>
      <c r="AR176" s="124">
        <f t="shared" si="61"/>
        <v>0</v>
      </c>
      <c r="AS176" s="124">
        <f t="shared" si="62"/>
        <v>1</v>
      </c>
    </row>
    <row r="177" spans="1:45" x14ac:dyDescent="0.25">
      <c r="A177" s="4">
        <v>146</v>
      </c>
      <c r="B177" s="164">
        <f>'Member Info'!D174</f>
        <v>0</v>
      </c>
      <c r="C177" s="164">
        <f>'Member Info'!E174</f>
        <v>0</v>
      </c>
      <c r="D177" s="164" t="str">
        <f>'Member Info'!G174</f>
        <v/>
      </c>
      <c r="E177" s="165">
        <f>'Member Info'!B174</f>
        <v>0</v>
      </c>
      <c r="F177" s="242"/>
      <c r="G177" s="166" t="str">
        <f>IF(E177=0,"",('Member Info'!K174+'Member Info'!L174))</f>
        <v/>
      </c>
      <c r="H177" s="419"/>
      <c r="I177" s="419"/>
      <c r="J177" s="26"/>
      <c r="K177" s="26"/>
      <c r="L177" s="384" t="str">
        <f>IF(E177=0,"",IF('Member Info'!F174&gt;$U$1,CONCATENATE("Joined with practice on ", TEXT('Member Info'!F174, "DD/MM/YYYY")),IF('Member Info'!N174&lt;&gt;"",IF('Member Info'!N174&lt;$T$1,CONCATENATE("Left Scheme on ", TEXT('Member Info'!N174, "DD/MM/YYYY")),IF(OR(G177="",G177=0),"Error Detected, No rate entered",IF(E177=0,"",IF(F177="","Error Detected, No Pensionable pay",IF(AS177=1,"No Part Time Status Entered",IF(AR177=1,"No Part Time Hours Entered",IF(ISERROR(AD177)," Unknown Values entered.",IF(V177+W177&lt;1,"Acceptable",IF(T177+U177=200, "No Contributions Entered", IF(M177="","Error Detected, Choose reason&gt;",IF(Z177="1",IF(V177=1,"Please Enter Deemed Pensionable Pay","Add Any Relevant Details Above"),"Please Give Details Above"))))))))))),IF(OR(G177="",G177=0),"Error Detected, No rate entered",IF(E177=0,"",IF(F177="","Error Detected, No Pensionable pay",IF(AS177=1,"No Part Time Status Entered",IF(AR177=1,"No Part Time Hours Entered",IF(ISERROR(AD177)," Unknown Values entered.",IF(V177+W177&lt;1,"Acceptable",IF(T177+U177=200, "No Contributions Entered", IF(M177="","Error Detected, Choose reason&gt;",IF(Z177="1",IF(V177=1,"Please Enter Deemed Pensionable Pay","Add relevant Details Above"),"Please give details Above")))))))))))))</f>
        <v/>
      </c>
      <c r="M177" s="260"/>
      <c r="N177" s="91"/>
      <c r="O177" s="91" t="str">
        <f t="shared" si="43"/>
        <v/>
      </c>
      <c r="P177" s="94">
        <f t="shared" si="44"/>
        <v>0</v>
      </c>
      <c r="Q177" s="94">
        <f t="shared" si="44"/>
        <v>0</v>
      </c>
      <c r="R177" s="218">
        <f>(ROUND((F177/100*'Member Info'!$W$2), 2))</f>
        <v>0</v>
      </c>
      <c r="S177" s="218" t="e">
        <f t="shared" si="45"/>
        <v>#VALUE!</v>
      </c>
      <c r="T177" s="218" t="str">
        <f t="shared" si="46"/>
        <v/>
      </c>
      <c r="U177" s="227" t="str">
        <f t="shared" si="47"/>
        <v/>
      </c>
      <c r="V177" s="228" t="str">
        <f t="shared" si="48"/>
        <v/>
      </c>
      <c r="W177" s="228" t="str">
        <f t="shared" si="49"/>
        <v/>
      </c>
      <c r="X177" s="222">
        <f t="shared" si="50"/>
        <v>0</v>
      </c>
      <c r="Y177" s="110">
        <f t="shared" si="51"/>
        <v>0</v>
      </c>
      <c r="Z177" s="235" t="str">
        <f t="shared" si="52"/>
        <v/>
      </c>
      <c r="AA177" s="240" t="b">
        <f t="shared" si="53"/>
        <v>0</v>
      </c>
      <c r="AB177" s="235">
        <f t="shared" si="54"/>
        <v>0</v>
      </c>
      <c r="AC177" s="235">
        <f>IF('Member Info'!N174="",1,"")</f>
        <v>1</v>
      </c>
      <c r="AD177" s="243" t="e">
        <f t="shared" si="55"/>
        <v>#VALUE!</v>
      </c>
      <c r="AE177" s="130" t="str">
        <f t="shared" si="42"/>
        <v/>
      </c>
      <c r="AF177" s="124">
        <f t="shared" si="56"/>
        <v>1</v>
      </c>
      <c r="AG177" s="124" t="str">
        <f>IF('Member Info'!N174&lt;&gt;"",IF(AND('Member Info'!N174&lt;=$U$1,'Member Info'!N174&gt;=$T$1),1,0),"")</f>
        <v/>
      </c>
      <c r="AI177" s="124" t="b">
        <f t="shared" si="57"/>
        <v>0</v>
      </c>
      <c r="AJ177" s="124">
        <f t="shared" si="58"/>
        <v>0</v>
      </c>
      <c r="AL177" s="124">
        <f t="shared" si="59"/>
        <v>0</v>
      </c>
      <c r="AM177" s="124">
        <f>IF('Member Info'!F174&gt;$T$1,1,0)</f>
        <v>0</v>
      </c>
      <c r="AN177" s="124" t="b">
        <f>IF(ISERROR(T177),ERROR.TYPE(#REF!)=ERROR.TYPE(T177),FALSE)</f>
        <v>0</v>
      </c>
      <c r="AO177" s="124" t="b">
        <f>IF(ISERROR(U177),ERROR.TYPE(#REF!)=ERROR.TYPE(U177),FALSE)</f>
        <v>0</v>
      </c>
      <c r="AP177" s="124">
        <f>IF('Member Info'!F174&gt;'GP1 April 25'!$U$1,1,0)</f>
        <v>0</v>
      </c>
      <c r="AQ177" s="124">
        <f t="shared" si="60"/>
        <v>0</v>
      </c>
      <c r="AR177" s="124">
        <f t="shared" si="61"/>
        <v>0</v>
      </c>
      <c r="AS177" s="124">
        <f t="shared" si="62"/>
        <v>1</v>
      </c>
    </row>
    <row r="178" spans="1:45" x14ac:dyDescent="0.25">
      <c r="A178" s="4">
        <v>147</v>
      </c>
      <c r="B178" s="164">
        <f>'Member Info'!D175</f>
        <v>0</v>
      </c>
      <c r="C178" s="164">
        <f>'Member Info'!E175</f>
        <v>0</v>
      </c>
      <c r="D178" s="164" t="str">
        <f>'Member Info'!G175</f>
        <v/>
      </c>
      <c r="E178" s="165">
        <f>'Member Info'!B175</f>
        <v>0</v>
      </c>
      <c r="F178" s="242"/>
      <c r="G178" s="166" t="str">
        <f>IF(E178=0,"",('Member Info'!K175+'Member Info'!L175))</f>
        <v/>
      </c>
      <c r="H178" s="419"/>
      <c r="I178" s="419"/>
      <c r="J178" s="26"/>
      <c r="K178" s="26"/>
      <c r="L178" s="384" t="str">
        <f>IF(E178=0,"",IF('Member Info'!F175&gt;$U$1,CONCATENATE("Joined with practice on ", TEXT('Member Info'!F175, "DD/MM/YYYY")),IF('Member Info'!N175&lt;&gt;"",IF('Member Info'!N175&lt;$T$1,CONCATENATE("Left Scheme on ", TEXT('Member Info'!N175, "DD/MM/YYYY")),IF(OR(G178="",G178=0),"Error Detected, No rate entered",IF(E178=0,"",IF(F178="","Error Detected, No Pensionable pay",IF(AS178=1,"No Part Time Status Entered",IF(AR178=1,"No Part Time Hours Entered",IF(ISERROR(AD178)," Unknown Values entered.",IF(V178+W178&lt;1,"Acceptable",IF(T178+U178=200, "No Contributions Entered", IF(M178="","Error Detected, Choose reason&gt;",IF(Z178="1",IF(V178=1,"Please Enter Deemed Pensionable Pay","Add Any Relevant Details Above"),"Please Give Details Above"))))))))))),IF(OR(G178="",G178=0),"Error Detected, No rate entered",IF(E178=0,"",IF(F178="","Error Detected, No Pensionable pay",IF(AS178=1,"No Part Time Status Entered",IF(AR178=1,"No Part Time Hours Entered",IF(ISERROR(AD178)," Unknown Values entered.",IF(V178+W178&lt;1,"Acceptable",IF(T178+U178=200, "No Contributions Entered", IF(M178="","Error Detected, Choose reason&gt;",IF(Z178="1",IF(V178=1,"Please Enter Deemed Pensionable Pay","Add relevant Details Above"),"Please give details Above")))))))))))))</f>
        <v/>
      </c>
      <c r="M178" s="260"/>
      <c r="N178" s="91"/>
      <c r="O178" s="91" t="str">
        <f t="shared" si="43"/>
        <v/>
      </c>
      <c r="P178" s="94">
        <f t="shared" si="44"/>
        <v>0</v>
      </c>
      <c r="Q178" s="94">
        <f t="shared" si="44"/>
        <v>0</v>
      </c>
      <c r="R178" s="218">
        <f>(ROUND((F178/100*'Member Info'!$W$2), 2))</f>
        <v>0</v>
      </c>
      <c r="S178" s="218" t="e">
        <f t="shared" si="45"/>
        <v>#VALUE!</v>
      </c>
      <c r="T178" s="218" t="str">
        <f t="shared" si="46"/>
        <v/>
      </c>
      <c r="U178" s="227" t="str">
        <f t="shared" si="47"/>
        <v/>
      </c>
      <c r="V178" s="228" t="str">
        <f t="shared" si="48"/>
        <v/>
      </c>
      <c r="W178" s="228" t="str">
        <f t="shared" si="49"/>
        <v/>
      </c>
      <c r="X178" s="222">
        <f t="shared" si="50"/>
        <v>0</v>
      </c>
      <c r="Y178" s="110">
        <f t="shared" si="51"/>
        <v>0</v>
      </c>
      <c r="Z178" s="235" t="str">
        <f t="shared" si="52"/>
        <v/>
      </c>
      <c r="AA178" s="240" t="b">
        <f t="shared" si="53"/>
        <v>0</v>
      </c>
      <c r="AB178" s="235">
        <f t="shared" si="54"/>
        <v>0</v>
      </c>
      <c r="AC178" s="235">
        <f>IF('Member Info'!N175="",1,"")</f>
        <v>1</v>
      </c>
      <c r="AD178" s="243" t="e">
        <f t="shared" si="55"/>
        <v>#VALUE!</v>
      </c>
      <c r="AE178" s="130" t="str">
        <f t="shared" si="42"/>
        <v/>
      </c>
      <c r="AF178" s="124">
        <f t="shared" si="56"/>
        <v>1</v>
      </c>
      <c r="AG178" s="124" t="str">
        <f>IF('Member Info'!N175&lt;&gt;"",IF(AND('Member Info'!N175&lt;=$U$1,'Member Info'!N175&gt;=$T$1),1,0),"")</f>
        <v/>
      </c>
      <c r="AI178" s="124" t="b">
        <f t="shared" si="57"/>
        <v>0</v>
      </c>
      <c r="AJ178" s="124">
        <f t="shared" si="58"/>
        <v>0</v>
      </c>
      <c r="AL178" s="124">
        <f t="shared" si="59"/>
        <v>0</v>
      </c>
      <c r="AM178" s="124">
        <f>IF('Member Info'!F175&gt;$T$1,1,0)</f>
        <v>0</v>
      </c>
      <c r="AN178" s="124" t="b">
        <f>IF(ISERROR(T178),ERROR.TYPE(#REF!)=ERROR.TYPE(T178),FALSE)</f>
        <v>0</v>
      </c>
      <c r="AO178" s="124" t="b">
        <f>IF(ISERROR(U178),ERROR.TYPE(#REF!)=ERROR.TYPE(U178),FALSE)</f>
        <v>0</v>
      </c>
      <c r="AP178" s="124">
        <f>IF('Member Info'!F175&gt;'GP1 April 25'!$U$1,1,0)</f>
        <v>0</v>
      </c>
      <c r="AQ178" s="124">
        <f t="shared" si="60"/>
        <v>0</v>
      </c>
      <c r="AR178" s="124">
        <f t="shared" si="61"/>
        <v>0</v>
      </c>
      <c r="AS178" s="124">
        <f t="shared" si="62"/>
        <v>1</v>
      </c>
    </row>
    <row r="179" spans="1:45" x14ac:dyDescent="0.25">
      <c r="A179" s="4">
        <v>148</v>
      </c>
      <c r="B179" s="164">
        <f>'Member Info'!D176</f>
        <v>0</v>
      </c>
      <c r="C179" s="164">
        <f>'Member Info'!E176</f>
        <v>0</v>
      </c>
      <c r="D179" s="164" t="str">
        <f>'Member Info'!G176</f>
        <v/>
      </c>
      <c r="E179" s="165">
        <f>'Member Info'!B176</f>
        <v>0</v>
      </c>
      <c r="F179" s="242"/>
      <c r="G179" s="166" t="str">
        <f>IF(E179=0,"",('Member Info'!K176+'Member Info'!L176))</f>
        <v/>
      </c>
      <c r="H179" s="419"/>
      <c r="I179" s="419"/>
      <c r="J179" s="26"/>
      <c r="K179" s="26"/>
      <c r="L179" s="384" t="str">
        <f>IF(E179=0,"",IF('Member Info'!F176&gt;$U$1,CONCATENATE("Joined with practice on ", TEXT('Member Info'!F176, "DD/MM/YYYY")),IF('Member Info'!N176&lt;&gt;"",IF('Member Info'!N176&lt;$T$1,CONCATENATE("Left Scheme on ", TEXT('Member Info'!N176, "DD/MM/YYYY")),IF(OR(G179="",G179=0),"Error Detected, No rate entered",IF(E179=0,"",IF(F179="","Error Detected, No Pensionable pay",IF(AS179=1,"No Part Time Status Entered",IF(AR179=1,"No Part Time Hours Entered",IF(ISERROR(AD179)," Unknown Values entered.",IF(V179+W179&lt;1,"Acceptable",IF(T179+U179=200, "No Contributions Entered", IF(M179="","Error Detected, Choose reason&gt;",IF(Z179="1",IF(V179=1,"Please Enter Deemed Pensionable Pay","Add Any Relevant Details Above"),"Please Give Details Above"))))))))))),IF(OR(G179="",G179=0),"Error Detected, No rate entered",IF(E179=0,"",IF(F179="","Error Detected, No Pensionable pay",IF(AS179=1,"No Part Time Status Entered",IF(AR179=1,"No Part Time Hours Entered",IF(ISERROR(AD179)," Unknown Values entered.",IF(V179+W179&lt;1,"Acceptable",IF(T179+U179=200, "No Contributions Entered", IF(M179="","Error Detected, Choose reason&gt;",IF(Z179="1",IF(V179=1,"Please Enter Deemed Pensionable Pay","Add relevant Details Above"),"Please give details Above")))))))))))))</f>
        <v/>
      </c>
      <c r="M179" s="260"/>
      <c r="N179" s="91"/>
      <c r="O179" s="91" t="str">
        <f t="shared" si="43"/>
        <v/>
      </c>
      <c r="P179" s="94">
        <f t="shared" si="44"/>
        <v>0</v>
      </c>
      <c r="Q179" s="94">
        <f t="shared" si="44"/>
        <v>0</v>
      </c>
      <c r="R179" s="218">
        <f>(ROUND((F179/100*'Member Info'!$W$2), 2))</f>
        <v>0</v>
      </c>
      <c r="S179" s="218" t="e">
        <f t="shared" si="45"/>
        <v>#VALUE!</v>
      </c>
      <c r="T179" s="218" t="str">
        <f t="shared" si="46"/>
        <v/>
      </c>
      <c r="U179" s="227" t="str">
        <f t="shared" si="47"/>
        <v/>
      </c>
      <c r="V179" s="228" t="str">
        <f t="shared" si="48"/>
        <v/>
      </c>
      <c r="W179" s="228" t="str">
        <f t="shared" si="49"/>
        <v/>
      </c>
      <c r="X179" s="222">
        <f t="shared" si="50"/>
        <v>0</v>
      </c>
      <c r="Y179" s="110">
        <f t="shared" si="51"/>
        <v>0</v>
      </c>
      <c r="Z179" s="235" t="str">
        <f t="shared" si="52"/>
        <v/>
      </c>
      <c r="AA179" s="240" t="b">
        <f t="shared" si="53"/>
        <v>0</v>
      </c>
      <c r="AB179" s="235">
        <f t="shared" si="54"/>
        <v>0</v>
      </c>
      <c r="AC179" s="235">
        <f>IF('Member Info'!N176="",1,"")</f>
        <v>1</v>
      </c>
      <c r="AD179" s="243" t="e">
        <f t="shared" si="55"/>
        <v>#VALUE!</v>
      </c>
      <c r="AE179" s="130" t="str">
        <f t="shared" si="42"/>
        <v/>
      </c>
      <c r="AF179" s="124">
        <f t="shared" si="56"/>
        <v>1</v>
      </c>
      <c r="AG179" s="124" t="str">
        <f>IF('Member Info'!N176&lt;&gt;"",IF(AND('Member Info'!N176&lt;=$U$1,'Member Info'!N176&gt;=$T$1),1,0),"")</f>
        <v/>
      </c>
      <c r="AI179" s="124" t="b">
        <f t="shared" si="57"/>
        <v>0</v>
      </c>
      <c r="AJ179" s="124">
        <f t="shared" si="58"/>
        <v>0</v>
      </c>
      <c r="AL179" s="124">
        <f t="shared" si="59"/>
        <v>0</v>
      </c>
      <c r="AM179" s="124">
        <f>IF('Member Info'!F176&gt;$T$1,1,0)</f>
        <v>0</v>
      </c>
      <c r="AN179" s="124" t="b">
        <f>IF(ISERROR(T179),ERROR.TYPE(#REF!)=ERROR.TYPE(T179),FALSE)</f>
        <v>0</v>
      </c>
      <c r="AO179" s="124" t="b">
        <f>IF(ISERROR(U179),ERROR.TYPE(#REF!)=ERROR.TYPE(U179),FALSE)</f>
        <v>0</v>
      </c>
      <c r="AP179" s="124">
        <f>IF('Member Info'!F176&gt;'GP1 April 25'!$U$1,1,0)</f>
        <v>0</v>
      </c>
      <c r="AQ179" s="124">
        <f t="shared" si="60"/>
        <v>0</v>
      </c>
      <c r="AR179" s="124">
        <f t="shared" si="61"/>
        <v>0</v>
      </c>
      <c r="AS179" s="124">
        <f t="shared" si="62"/>
        <v>1</v>
      </c>
    </row>
    <row r="180" spans="1:45" x14ac:dyDescent="0.25">
      <c r="A180" s="4">
        <v>149</v>
      </c>
      <c r="B180" s="164">
        <f>'Member Info'!D177</f>
        <v>0</v>
      </c>
      <c r="C180" s="164">
        <f>'Member Info'!E177</f>
        <v>0</v>
      </c>
      <c r="D180" s="164" t="str">
        <f>'Member Info'!G177</f>
        <v/>
      </c>
      <c r="E180" s="165">
        <f>'Member Info'!B177</f>
        <v>0</v>
      </c>
      <c r="F180" s="242"/>
      <c r="G180" s="166" t="str">
        <f>IF(E180=0,"",('Member Info'!K177+'Member Info'!L177))</f>
        <v/>
      </c>
      <c r="H180" s="419"/>
      <c r="I180" s="419"/>
      <c r="J180" s="26"/>
      <c r="K180" s="26"/>
      <c r="L180" s="384" t="str">
        <f>IF(E180=0,"",IF('Member Info'!F177&gt;$U$1,CONCATENATE("Joined with practice on ", TEXT('Member Info'!F177, "DD/MM/YYYY")),IF('Member Info'!N177&lt;&gt;"",IF('Member Info'!N177&lt;$T$1,CONCATENATE("Left Scheme on ", TEXT('Member Info'!N177, "DD/MM/YYYY")),IF(OR(G180="",G180=0),"Error Detected, No rate entered",IF(E180=0,"",IF(F180="","Error Detected, No Pensionable pay",IF(AS180=1,"No Part Time Status Entered",IF(AR180=1,"No Part Time Hours Entered",IF(ISERROR(AD180)," Unknown Values entered.",IF(V180+W180&lt;1,"Acceptable",IF(T180+U180=200, "No Contributions Entered", IF(M180="","Error Detected, Choose reason&gt;",IF(Z180="1",IF(V180=1,"Please Enter Deemed Pensionable Pay","Add Any Relevant Details Above"),"Please Give Details Above"))))))))))),IF(OR(G180="",G180=0),"Error Detected, No rate entered",IF(E180=0,"",IF(F180="","Error Detected, No Pensionable pay",IF(AS180=1,"No Part Time Status Entered",IF(AR180=1,"No Part Time Hours Entered",IF(ISERROR(AD180)," Unknown Values entered.",IF(V180+W180&lt;1,"Acceptable",IF(T180+U180=200, "No Contributions Entered", IF(M180="","Error Detected, Choose reason&gt;",IF(Z180="1",IF(V180=1,"Please Enter Deemed Pensionable Pay","Add relevant Details Above"),"Please give details Above")))))))))))))</f>
        <v/>
      </c>
      <c r="M180" s="260"/>
      <c r="N180" s="91"/>
      <c r="O180" s="91" t="str">
        <f t="shared" si="43"/>
        <v/>
      </c>
      <c r="P180" s="94">
        <f t="shared" si="44"/>
        <v>0</v>
      </c>
      <c r="Q180" s="94">
        <f t="shared" si="44"/>
        <v>0</v>
      </c>
      <c r="R180" s="218">
        <f>(ROUND((F180/100*'Member Info'!$W$2), 2))</f>
        <v>0</v>
      </c>
      <c r="S180" s="218" t="e">
        <f t="shared" si="45"/>
        <v>#VALUE!</v>
      </c>
      <c r="T180" s="218" t="str">
        <f t="shared" si="46"/>
        <v/>
      </c>
      <c r="U180" s="227" t="str">
        <f t="shared" si="47"/>
        <v/>
      </c>
      <c r="V180" s="228" t="str">
        <f t="shared" si="48"/>
        <v/>
      </c>
      <c r="W180" s="228" t="str">
        <f t="shared" si="49"/>
        <v/>
      </c>
      <c r="X180" s="222">
        <f t="shared" si="50"/>
        <v>0</v>
      </c>
      <c r="Y180" s="110">
        <f t="shared" si="51"/>
        <v>0</v>
      </c>
      <c r="Z180" s="235" t="str">
        <f t="shared" si="52"/>
        <v/>
      </c>
      <c r="AA180" s="240" t="b">
        <f t="shared" si="53"/>
        <v>0</v>
      </c>
      <c r="AB180" s="235">
        <f t="shared" si="54"/>
        <v>0</v>
      </c>
      <c r="AC180" s="235">
        <f>IF('Member Info'!N177="",1,"")</f>
        <v>1</v>
      </c>
      <c r="AD180" s="243" t="e">
        <f t="shared" si="55"/>
        <v>#VALUE!</v>
      </c>
      <c r="AE180" s="130" t="str">
        <f t="shared" si="42"/>
        <v/>
      </c>
      <c r="AF180" s="124">
        <f t="shared" si="56"/>
        <v>1</v>
      </c>
      <c r="AG180" s="124" t="str">
        <f>IF('Member Info'!N177&lt;&gt;"",IF(AND('Member Info'!N177&lt;=$U$1,'Member Info'!N177&gt;=$T$1),1,0),"")</f>
        <v/>
      </c>
      <c r="AI180" s="124" t="b">
        <f t="shared" si="57"/>
        <v>0</v>
      </c>
      <c r="AJ180" s="124">
        <f t="shared" si="58"/>
        <v>0</v>
      </c>
      <c r="AL180" s="124">
        <f t="shared" si="59"/>
        <v>0</v>
      </c>
      <c r="AM180" s="124">
        <f>IF('Member Info'!F177&gt;$T$1,1,0)</f>
        <v>0</v>
      </c>
      <c r="AN180" s="124" t="b">
        <f>IF(ISERROR(T180),ERROR.TYPE(#REF!)=ERROR.TYPE(T180),FALSE)</f>
        <v>0</v>
      </c>
      <c r="AO180" s="124" t="b">
        <f>IF(ISERROR(U180),ERROR.TYPE(#REF!)=ERROR.TYPE(U180),FALSE)</f>
        <v>0</v>
      </c>
      <c r="AP180" s="124">
        <f>IF('Member Info'!F177&gt;'GP1 April 25'!$U$1,1,0)</f>
        <v>0</v>
      </c>
      <c r="AQ180" s="124">
        <f t="shared" si="60"/>
        <v>0</v>
      </c>
      <c r="AR180" s="124">
        <f t="shared" si="61"/>
        <v>0</v>
      </c>
      <c r="AS180" s="124">
        <f t="shared" si="62"/>
        <v>1</v>
      </c>
    </row>
    <row r="181" spans="1:45" ht="15.75" thickBot="1" x14ac:dyDescent="0.3">
      <c r="A181" s="4">
        <v>150</v>
      </c>
      <c r="B181" s="164">
        <f>'Member Info'!D178</f>
        <v>0</v>
      </c>
      <c r="C181" s="164">
        <f>'Member Info'!E178</f>
        <v>0</v>
      </c>
      <c r="D181" s="164" t="str">
        <f>'Member Info'!G178</f>
        <v/>
      </c>
      <c r="E181" s="165">
        <f>'Member Info'!B178</f>
        <v>0</v>
      </c>
      <c r="F181" s="242"/>
      <c r="G181" s="166" t="str">
        <f>IF(E181=0,"",('Member Info'!K178+'Member Info'!L178))</f>
        <v/>
      </c>
      <c r="H181" s="419"/>
      <c r="I181" s="419"/>
      <c r="J181" s="26"/>
      <c r="K181" s="26"/>
      <c r="L181" s="384" t="str">
        <f>IF(E181=0,"",IF('Member Info'!F178&gt;$U$1,CONCATENATE("Joined with practice on ", TEXT('Member Info'!F178, "DD/MM/YYYY")),IF('Member Info'!N178&lt;&gt;"",IF('Member Info'!N178&lt;$T$1,CONCATENATE("Left Scheme on ", TEXT('Member Info'!N178, "DD/MM/YYYY")),IF(OR(G181="",G181=0),"Error Detected, No rate entered",IF(E181=0,"",IF(F181="","Error Detected, No Pensionable pay",IF(AS181=1,"No Part Time Status Entered",IF(AR181=1,"No Part Time Hours Entered",IF(ISERROR(AD181)," Unknown Values entered.",IF(V181+W181&lt;1,"Acceptable",IF(T181+U181=200, "No Contributions Entered", IF(M181="","Error Detected, Choose reason&gt;",IF(Z181="1",IF(V181=1,"Please Enter Deemed Pensionable Pay","Add Any Relevant Details Above"),"Please Give Details Above"))))))))))),IF(OR(G181="",G181=0),"Error Detected, No rate entered",IF(E181=0,"",IF(F181="","Error Detected, No Pensionable pay",IF(AS181=1,"No Part Time Status Entered",IF(AR181=1,"No Part Time Hours Entered",IF(ISERROR(AD181)," Unknown Values entered.",IF(V181+W181&lt;1,"Acceptable",IF(T181+U181=200, "No Contributions Entered", IF(M181="","Error Detected, Choose reason&gt;",IF(Z181="1",IF(V181=1,"Please Enter Deemed Pensionable Pay","Add relevant Details Above"),"Please give details Above")))))))))))))</f>
        <v/>
      </c>
      <c r="M181" s="260"/>
      <c r="N181" s="91"/>
      <c r="O181" s="91" t="str">
        <f t="shared" si="43"/>
        <v/>
      </c>
      <c r="P181" s="94">
        <f t="shared" si="44"/>
        <v>0</v>
      </c>
      <c r="Q181" s="94">
        <f t="shared" si="44"/>
        <v>0</v>
      </c>
      <c r="R181" s="218">
        <f>(ROUND((F181/100*'Member Info'!$W$2), 2))</f>
        <v>0</v>
      </c>
      <c r="S181" s="218" t="e">
        <f t="shared" si="45"/>
        <v>#VALUE!</v>
      </c>
      <c r="T181" s="218" t="str">
        <f t="shared" si="46"/>
        <v/>
      </c>
      <c r="U181" s="227" t="str">
        <f t="shared" si="47"/>
        <v/>
      </c>
      <c r="V181" s="228" t="str">
        <f t="shared" si="48"/>
        <v/>
      </c>
      <c r="W181" s="228" t="str">
        <f t="shared" si="49"/>
        <v/>
      </c>
      <c r="X181" s="222">
        <f t="shared" si="50"/>
        <v>0</v>
      </c>
      <c r="Y181" s="110">
        <f t="shared" si="51"/>
        <v>0</v>
      </c>
      <c r="Z181" s="235" t="str">
        <f t="shared" si="52"/>
        <v/>
      </c>
      <c r="AA181" s="240" t="b">
        <f t="shared" si="53"/>
        <v>0</v>
      </c>
      <c r="AB181" s="235">
        <f t="shared" si="54"/>
        <v>0</v>
      </c>
      <c r="AC181" s="235">
        <f>IF('Member Info'!N178="",1,"")</f>
        <v>1</v>
      </c>
      <c r="AD181" s="243" t="e">
        <f t="shared" si="55"/>
        <v>#VALUE!</v>
      </c>
      <c r="AE181" s="130" t="str">
        <f t="shared" si="42"/>
        <v/>
      </c>
      <c r="AF181" s="124">
        <f t="shared" si="56"/>
        <v>1</v>
      </c>
      <c r="AG181" s="124" t="str">
        <f>IF('Member Info'!N178&lt;&gt;"",IF(AND('Member Info'!N178&lt;=$U$1,'Member Info'!N178&gt;=$T$1),1,0),"")</f>
        <v/>
      </c>
      <c r="AI181" s="124" t="b">
        <f t="shared" si="57"/>
        <v>0</v>
      </c>
      <c r="AJ181" s="124">
        <f t="shared" si="58"/>
        <v>0</v>
      </c>
      <c r="AL181" s="124">
        <f t="shared" si="59"/>
        <v>0</v>
      </c>
      <c r="AM181" s="124">
        <f>IF('Member Info'!F178&gt;$T$1,1,0)</f>
        <v>0</v>
      </c>
      <c r="AN181" s="124" t="b">
        <f>IF(ISERROR(T181),ERROR.TYPE(#REF!)=ERROR.TYPE(T181),FALSE)</f>
        <v>0</v>
      </c>
      <c r="AO181" s="124" t="b">
        <f>IF(ISERROR(U181),ERROR.TYPE(#REF!)=ERROR.TYPE(U181),FALSE)</f>
        <v>0</v>
      </c>
      <c r="AP181" s="124">
        <f>IF('Member Info'!F178&gt;'GP1 April 25'!$U$1,1,0)</f>
        <v>0</v>
      </c>
      <c r="AQ181" s="124">
        <f t="shared" si="60"/>
        <v>0</v>
      </c>
      <c r="AR181" s="124">
        <f t="shared" si="61"/>
        <v>0</v>
      </c>
      <c r="AS181" s="124">
        <f t="shared" si="62"/>
        <v>1</v>
      </c>
    </row>
    <row r="182" spans="1:45" ht="15.75" thickBot="1" x14ac:dyDescent="0.3">
      <c r="A182" s="4"/>
      <c r="B182" s="5"/>
      <c r="C182" s="5"/>
      <c r="D182" s="5"/>
      <c r="E182" s="5"/>
      <c r="F182" s="275">
        <f>SUM(F32:F181)</f>
        <v>0</v>
      </c>
      <c r="G182" s="21"/>
      <c r="H182" s="21"/>
      <c r="I182" s="21"/>
      <c r="J182" s="9">
        <f>ROUND(SUM(J32:J181), 2)</f>
        <v>0</v>
      </c>
      <c r="K182" s="9">
        <f>ROUND(SUM(K32:K181), 2)</f>
        <v>0</v>
      </c>
      <c r="L182" s="133">
        <f>COUNTIF(L32:L181, "&gt;0")</f>
        <v>0</v>
      </c>
      <c r="M182" s="5"/>
      <c r="N182" s="5"/>
      <c r="O182" s="5"/>
      <c r="P182" s="5"/>
      <c r="Q182" s="5"/>
      <c r="T182" s="124"/>
      <c r="V182" s="222">
        <f>SUM(V32:V181)</f>
        <v>0</v>
      </c>
      <c r="W182" s="228">
        <f>SUM(W32:W181)</f>
        <v>0</v>
      </c>
      <c r="X182" s="222">
        <f>SUM(X32:X181)</f>
        <v>0</v>
      </c>
      <c r="Y182" s="222"/>
      <c r="Z182" s="331"/>
      <c r="AA182" s="222">
        <f>COUNTIF(AA32:AA181, TRUE)</f>
        <v>0</v>
      </c>
      <c r="AB182" s="237">
        <f>SUM(AB32:AB181)</f>
        <v>0</v>
      </c>
      <c r="AC182" s="252"/>
      <c r="AD182" s="236"/>
      <c r="AE182" s="243">
        <f>SUM(AE32:AE181)</f>
        <v>0</v>
      </c>
      <c r="AF182" s="124">
        <f>COUNTIF(AF32:AF181,"&gt;1")</f>
        <v>0</v>
      </c>
      <c r="AG182" s="222">
        <f>SUM(AG32:AG181)</f>
        <v>0</v>
      </c>
      <c r="AL182" s="124">
        <f>SUM(AL32:AL181)</f>
        <v>0</v>
      </c>
    </row>
    <row r="183" spans="1:45" ht="15" customHeight="1" x14ac:dyDescent="0.25">
      <c r="A183" s="4"/>
      <c r="B183" s="335"/>
      <c r="C183" s="335"/>
      <c r="D183" s="5"/>
      <c r="E183" s="37"/>
      <c r="F183" s="37"/>
      <c r="G183" s="21"/>
      <c r="H183" s="21"/>
      <c r="I183" s="21"/>
      <c r="J183" s="22"/>
      <c r="K183" s="22"/>
      <c r="L183" s="106"/>
      <c r="M183" s="5"/>
      <c r="N183" s="5"/>
      <c r="O183" s="5"/>
      <c r="P183" s="5"/>
      <c r="Q183" s="253"/>
      <c r="T183" s="124"/>
      <c r="X183" s="222"/>
      <c r="AC183" s="110"/>
    </row>
    <row r="184" spans="1:45" ht="15.75" customHeight="1" x14ac:dyDescent="0.25">
      <c r="A184" s="4"/>
      <c r="B184" s="335"/>
      <c r="C184" s="335"/>
      <c r="D184" s="23"/>
      <c r="E184" s="334"/>
      <c r="F184" s="334"/>
      <c r="G184" s="332"/>
      <c r="H184" s="332"/>
      <c r="I184" s="332"/>
      <c r="J184" s="332"/>
      <c r="K184" s="332"/>
      <c r="L184" s="332"/>
      <c r="M184" s="5"/>
      <c r="N184" s="5"/>
      <c r="O184" s="5"/>
      <c r="P184" s="253"/>
      <c r="Q184" s="5"/>
      <c r="T184" s="124"/>
      <c r="X184" s="222"/>
      <c r="AC184" s="110"/>
    </row>
    <row r="185" spans="1:45" ht="15.75" x14ac:dyDescent="0.25">
      <c r="A185" s="4"/>
      <c r="B185" s="335"/>
      <c r="C185" s="335"/>
      <c r="D185" s="23"/>
      <c r="E185" s="334"/>
      <c r="F185" s="558" t="s">
        <v>17</v>
      </c>
      <c r="G185" s="558"/>
      <c r="H185" s="558"/>
      <c r="I185" s="558"/>
      <c r="J185" s="558"/>
      <c r="K185" s="332"/>
      <c r="L185" s="332"/>
      <c r="M185" s="5"/>
      <c r="N185" s="5"/>
      <c r="O185" s="5"/>
      <c r="P185" s="5"/>
      <c r="Q185" s="5"/>
      <c r="T185" s="124"/>
      <c r="X185" s="222"/>
      <c r="AC185" s="110"/>
    </row>
    <row r="186" spans="1:45" ht="15.75" x14ac:dyDescent="0.25">
      <c r="A186" s="4"/>
      <c r="B186" s="430"/>
      <c r="C186" s="430"/>
      <c r="D186" s="23"/>
      <c r="E186" s="333"/>
      <c r="F186" s="558"/>
      <c r="G186" s="558"/>
      <c r="H186" s="558"/>
      <c r="I186" s="558"/>
      <c r="J186" s="558"/>
      <c r="K186" s="333"/>
      <c r="L186" s="333"/>
      <c r="M186" s="5"/>
      <c r="N186" s="5"/>
      <c r="O186" s="5"/>
      <c r="P186" s="5"/>
      <c r="Q186" s="5"/>
      <c r="T186" s="124"/>
      <c r="X186" s="222"/>
      <c r="AC186" s="110"/>
    </row>
    <row r="187" spans="1:45" ht="15.75" x14ac:dyDescent="0.25">
      <c r="A187" s="4"/>
      <c r="B187" s="336"/>
      <c r="C187" s="336"/>
      <c r="D187" s="23"/>
      <c r="E187" s="333"/>
      <c r="F187" s="333"/>
      <c r="G187" s="333"/>
      <c r="H187" s="333"/>
      <c r="I187" s="333"/>
      <c r="J187" s="333"/>
      <c r="K187" s="550" t="s">
        <v>20</v>
      </c>
      <c r="L187" s="550"/>
      <c r="M187" s="5"/>
      <c r="N187" s="5"/>
      <c r="O187" s="5"/>
      <c r="P187" s="5"/>
      <c r="Q187" s="5"/>
      <c r="T187" s="124"/>
      <c r="X187" s="222"/>
      <c r="AC187" s="110"/>
    </row>
    <row r="188" spans="1:45" ht="15.75" thickBot="1" x14ac:dyDescent="0.3">
      <c r="A188" s="4"/>
      <c r="B188" s="337"/>
      <c r="C188" s="336" t="s">
        <v>18</v>
      </c>
      <c r="D188" s="336"/>
      <c r="E188" s="333"/>
      <c r="F188" s="336" t="s">
        <v>19</v>
      </c>
      <c r="G188" s="336"/>
      <c r="H188" s="336"/>
      <c r="I188" s="336"/>
      <c r="J188" s="336"/>
      <c r="K188" s="551"/>
      <c r="L188" s="551"/>
      <c r="M188" s="5"/>
      <c r="N188" s="5"/>
      <c r="O188" s="5"/>
      <c r="P188" s="5"/>
      <c r="Q188" s="5"/>
      <c r="T188" s="124"/>
      <c r="X188" s="222"/>
      <c r="AC188" s="110"/>
    </row>
    <row r="189" spans="1:45" ht="15.75" thickBot="1" x14ac:dyDescent="0.3">
      <c r="A189" s="4"/>
      <c r="B189" s="12"/>
      <c r="C189" s="553">
        <f>J182</f>
        <v>0</v>
      </c>
      <c r="D189" s="554"/>
      <c r="E189" s="333"/>
      <c r="F189" s="553">
        <f>K182</f>
        <v>0</v>
      </c>
      <c r="G189" s="554"/>
      <c r="H189" s="381"/>
      <c r="I189" s="381"/>
      <c r="J189" s="337"/>
      <c r="K189" s="553">
        <f>C189+F189</f>
        <v>0</v>
      </c>
      <c r="L189" s="554"/>
      <c r="M189" s="5"/>
      <c r="N189" s="5"/>
      <c r="O189" s="5"/>
      <c r="P189" s="5"/>
      <c r="Q189" s="5"/>
      <c r="T189" s="124"/>
      <c r="X189" s="222"/>
      <c r="AC189" s="110"/>
    </row>
    <row r="190" spans="1:45" ht="15.75" x14ac:dyDescent="0.25">
      <c r="A190" s="4"/>
      <c r="B190" s="336"/>
      <c r="C190" s="336"/>
      <c r="D190" s="23"/>
      <c r="E190" s="333"/>
      <c r="F190" s="333"/>
      <c r="G190" s="333"/>
      <c r="H190" s="333"/>
      <c r="I190" s="333"/>
      <c r="J190" s="333"/>
      <c r="K190" s="333"/>
      <c r="L190" s="333"/>
      <c r="M190" s="5"/>
      <c r="N190" s="5"/>
      <c r="O190" s="5"/>
      <c r="P190" s="5"/>
      <c r="Q190" s="5"/>
      <c r="T190" s="124"/>
      <c r="X190" s="222"/>
      <c r="AC190" s="110"/>
    </row>
    <row r="191" spans="1:45" ht="15.75" x14ac:dyDescent="0.25">
      <c r="A191" s="4"/>
      <c r="B191" s="337"/>
      <c r="C191" s="337"/>
      <c r="D191" s="23"/>
      <c r="E191" s="333"/>
      <c r="F191" s="333"/>
      <c r="G191" s="333"/>
      <c r="H191" s="333"/>
      <c r="I191" s="333"/>
      <c r="J191" s="333"/>
      <c r="K191" s="333"/>
      <c r="L191" s="333"/>
      <c r="M191" s="5"/>
      <c r="N191" s="5"/>
      <c r="O191" s="5"/>
      <c r="P191" s="5"/>
      <c r="Q191" s="5"/>
      <c r="T191" s="124"/>
      <c r="X191" s="222"/>
      <c r="AC191" s="110"/>
    </row>
    <row r="192" spans="1:45" ht="15.75" customHeight="1" x14ac:dyDescent="0.25">
      <c r="A192" s="4"/>
      <c r="B192" s="556" t="s">
        <v>587</v>
      </c>
      <c r="C192" s="556"/>
      <c r="D192" s="556"/>
      <c r="E192" s="556"/>
      <c r="F192" s="556"/>
      <c r="G192" s="556"/>
      <c r="H192" s="556"/>
      <c r="I192" s="556"/>
      <c r="J192" s="556"/>
      <c r="K192" s="556"/>
      <c r="L192" s="556"/>
      <c r="M192" s="5"/>
      <c r="N192" s="5"/>
      <c r="O192" s="5"/>
      <c r="P192" s="5"/>
      <c r="Q192" s="5"/>
      <c r="T192" s="124"/>
      <c r="X192" s="222"/>
      <c r="AC192" s="110"/>
    </row>
    <row r="193" spans="1:29" ht="15.75" customHeight="1" x14ac:dyDescent="0.25">
      <c r="A193" s="4"/>
      <c r="B193" s="556"/>
      <c r="C193" s="556"/>
      <c r="D193" s="556"/>
      <c r="E193" s="556"/>
      <c r="F193" s="556"/>
      <c r="G193" s="556"/>
      <c r="H193" s="556"/>
      <c r="I193" s="556"/>
      <c r="J193" s="556"/>
      <c r="K193" s="556"/>
      <c r="L193" s="556"/>
      <c r="M193" s="5"/>
      <c r="N193" s="5"/>
      <c r="O193" s="5"/>
      <c r="P193" s="5"/>
      <c r="Q193" s="5"/>
      <c r="T193" s="124"/>
      <c r="X193" s="222"/>
      <c r="AC193" s="110"/>
    </row>
    <row r="194" spans="1:29" ht="15.75" customHeight="1" x14ac:dyDescent="0.25">
      <c r="A194" s="4"/>
      <c r="B194" s="556"/>
      <c r="C194" s="556"/>
      <c r="D194" s="556"/>
      <c r="E194" s="556"/>
      <c r="F194" s="556"/>
      <c r="G194" s="556"/>
      <c r="H194" s="556"/>
      <c r="I194" s="556"/>
      <c r="J194" s="556"/>
      <c r="K194" s="556"/>
      <c r="L194" s="556"/>
      <c r="M194" s="5"/>
      <c r="N194" s="5"/>
      <c r="O194" s="5"/>
      <c r="P194" s="5"/>
      <c r="Q194" s="5"/>
      <c r="T194" s="124"/>
      <c r="X194" s="222"/>
      <c r="AC194" s="110"/>
    </row>
    <row r="195" spans="1:29" ht="15.75" customHeight="1" x14ac:dyDescent="0.25">
      <c r="A195" s="4"/>
      <c r="B195" s="556"/>
      <c r="C195" s="556"/>
      <c r="D195" s="556"/>
      <c r="E195" s="556"/>
      <c r="F195" s="556"/>
      <c r="G195" s="556"/>
      <c r="H195" s="556"/>
      <c r="I195" s="556"/>
      <c r="J195" s="556"/>
      <c r="K195" s="556"/>
      <c r="L195" s="556"/>
      <c r="M195" s="5"/>
      <c r="N195" s="5"/>
      <c r="O195" s="5"/>
      <c r="P195" s="5"/>
      <c r="Q195" s="5"/>
      <c r="T195" s="124"/>
      <c r="X195" s="222"/>
      <c r="AC195" s="110"/>
    </row>
    <row r="196" spans="1:29" x14ac:dyDescent="0.25">
      <c r="A196" s="4"/>
      <c r="B196" s="556"/>
      <c r="C196" s="556"/>
      <c r="D196" s="556"/>
      <c r="E196" s="556"/>
      <c r="F196" s="556"/>
      <c r="G196" s="556"/>
      <c r="H196" s="556"/>
      <c r="I196" s="556"/>
      <c r="J196" s="556"/>
      <c r="K196" s="556"/>
      <c r="L196" s="556"/>
      <c r="M196" s="5"/>
      <c r="N196" s="5"/>
      <c r="O196" s="5"/>
      <c r="P196" s="5"/>
      <c r="Q196" s="5"/>
      <c r="T196" s="124"/>
      <c r="X196" s="222"/>
      <c r="AC196" s="110"/>
    </row>
    <row r="197" spans="1:29" x14ac:dyDescent="0.25">
      <c r="A197" s="4"/>
      <c r="B197" s="5"/>
      <c r="C197" s="5"/>
      <c r="D197" s="5"/>
      <c r="E197" s="5"/>
      <c r="F197" s="5"/>
      <c r="G197" s="21"/>
      <c r="H197" s="21"/>
      <c r="I197" s="21"/>
      <c r="J197" s="5"/>
      <c r="K197" s="5"/>
      <c r="L197" s="425"/>
      <c r="M197" s="5"/>
      <c r="N197" s="5"/>
      <c r="O197" s="5"/>
      <c r="P197" s="5"/>
      <c r="Q197" s="5"/>
      <c r="T197" s="124"/>
      <c r="X197" s="222"/>
      <c r="AC197" s="110"/>
    </row>
    <row r="198" spans="1:29" ht="15.75" x14ac:dyDescent="0.25">
      <c r="A198" s="4"/>
      <c r="B198" s="561"/>
      <c r="C198" s="561"/>
      <c r="D198" s="561"/>
      <c r="E198" s="561"/>
      <c r="F198" s="561"/>
      <c r="G198" s="561"/>
      <c r="H198" s="428"/>
      <c r="I198" s="428"/>
      <c r="J198" s="428"/>
      <c r="K198" s="428"/>
      <c r="L198" s="103"/>
      <c r="M198" s="5"/>
      <c r="N198" s="5"/>
      <c r="O198" s="5"/>
      <c r="P198" s="5"/>
      <c r="Q198" s="5"/>
      <c r="T198" s="124"/>
      <c r="U198" s="124"/>
      <c r="V198" s="124"/>
      <c r="W198" s="124"/>
      <c r="X198" s="124"/>
      <c r="Y198" s="124"/>
      <c r="Z198" s="124"/>
      <c r="AA198" s="124"/>
      <c r="AB198" s="124"/>
    </row>
    <row r="199" spans="1:29" x14ac:dyDescent="0.25">
      <c r="A199" s="4"/>
      <c r="B199" s="5"/>
      <c r="C199" s="5"/>
      <c r="D199" s="5"/>
      <c r="E199" s="5"/>
      <c r="F199" s="5"/>
      <c r="G199" s="21"/>
      <c r="H199" s="21"/>
      <c r="I199" s="21"/>
      <c r="J199" s="5"/>
      <c r="K199" s="5"/>
      <c r="L199" s="425"/>
      <c r="M199" s="5"/>
      <c r="N199" s="5"/>
      <c r="O199" s="5"/>
      <c r="P199" s="5"/>
      <c r="Q199" s="5"/>
      <c r="T199" s="124"/>
      <c r="U199" s="124"/>
      <c r="V199" s="124"/>
      <c r="W199" s="124"/>
      <c r="X199" s="124"/>
      <c r="Y199" s="124"/>
      <c r="Z199" s="124"/>
      <c r="AA199" s="124"/>
      <c r="AB199" s="124"/>
    </row>
    <row r="200" spans="1:29" x14ac:dyDescent="0.25">
      <c r="A200" s="4"/>
      <c r="B200" s="5"/>
      <c r="C200" s="5"/>
      <c r="D200" s="5"/>
      <c r="E200" s="5"/>
      <c r="F200" s="5"/>
      <c r="G200" s="21"/>
      <c r="H200" s="21"/>
      <c r="I200" s="21"/>
      <c r="J200" s="5"/>
      <c r="K200" s="5"/>
      <c r="L200" s="425"/>
      <c r="M200" s="5"/>
      <c r="N200" s="5"/>
      <c r="O200" s="5"/>
      <c r="P200" s="5"/>
      <c r="Q200" s="5"/>
      <c r="T200" s="124"/>
      <c r="U200" s="124"/>
      <c r="V200" s="124"/>
      <c r="W200" s="124"/>
      <c r="X200" s="124"/>
      <c r="Y200" s="124"/>
      <c r="Z200" s="124"/>
      <c r="AA200" s="124"/>
      <c r="AB200" s="124"/>
    </row>
    <row r="201" spans="1:29" ht="21" x14ac:dyDescent="0.25">
      <c r="A201" s="4"/>
      <c r="B201" s="555"/>
      <c r="C201" s="555"/>
      <c r="D201" s="555"/>
      <c r="E201" s="555"/>
      <c r="F201" s="555"/>
      <c r="G201" s="555"/>
      <c r="H201" s="431"/>
      <c r="I201" s="431"/>
      <c r="J201" s="431"/>
      <c r="K201" s="431"/>
      <c r="L201" s="431"/>
      <c r="M201" s="5"/>
      <c r="N201" s="5"/>
      <c r="O201" s="5"/>
      <c r="P201" s="5"/>
      <c r="Q201" s="5"/>
      <c r="T201" s="124"/>
      <c r="U201" s="124"/>
      <c r="V201" s="124"/>
      <c r="W201" s="124"/>
      <c r="X201" s="124"/>
      <c r="Y201" s="124"/>
      <c r="Z201" s="124"/>
      <c r="AA201" s="124"/>
      <c r="AB201" s="124"/>
    </row>
    <row r="202" spans="1:29" ht="21" x14ac:dyDescent="0.25">
      <c r="A202" s="4"/>
      <c r="B202" s="15"/>
      <c r="C202" s="15"/>
      <c r="D202" s="15"/>
      <c r="E202" s="15"/>
      <c r="F202" s="15"/>
      <c r="G202" s="15"/>
      <c r="H202" s="15"/>
      <c r="I202" s="15"/>
      <c r="J202" s="5"/>
      <c r="K202" s="5"/>
      <c r="L202" s="425"/>
      <c r="M202" s="5"/>
      <c r="N202" s="5"/>
      <c r="O202" s="5"/>
      <c r="P202" s="5"/>
      <c r="Q202" s="5"/>
      <c r="T202" s="124"/>
      <c r="U202" s="124"/>
      <c r="V202" s="124"/>
      <c r="W202" s="124"/>
      <c r="X202" s="124"/>
      <c r="Y202" s="124"/>
      <c r="Z202" s="124"/>
      <c r="AA202" s="124"/>
      <c r="AB202" s="124"/>
    </row>
    <row r="203" spans="1:29" ht="15" customHeight="1" x14ac:dyDescent="0.25">
      <c r="A203" s="4"/>
      <c r="B203" s="552"/>
      <c r="C203" s="552"/>
      <c r="D203" s="552"/>
      <c r="E203" s="5"/>
      <c r="F203" s="552"/>
      <c r="G203" s="552"/>
      <c r="H203" s="430"/>
      <c r="I203" s="430"/>
      <c r="J203" s="552"/>
      <c r="K203" s="552"/>
      <c r="L203" s="430"/>
      <c r="M203" s="5"/>
      <c r="N203" s="5"/>
      <c r="O203" s="5"/>
      <c r="P203" s="5"/>
      <c r="Q203" s="5"/>
      <c r="T203" s="124"/>
      <c r="U203" s="124"/>
      <c r="V203" s="124"/>
      <c r="W203" s="124"/>
      <c r="X203" s="124"/>
      <c r="Y203" s="124"/>
      <c r="Z203" s="124"/>
      <c r="AA203" s="124"/>
      <c r="AB203" s="124"/>
    </row>
    <row r="204" spans="1:29" x14ac:dyDescent="0.25">
      <c r="A204" s="4"/>
      <c r="B204" s="552"/>
      <c r="C204" s="552"/>
      <c r="D204" s="552"/>
      <c r="E204" s="5"/>
      <c r="F204" s="552"/>
      <c r="G204" s="552"/>
      <c r="H204" s="430"/>
      <c r="I204" s="430"/>
      <c r="J204" s="552"/>
      <c r="K204" s="552"/>
      <c r="L204" s="430"/>
      <c r="M204" s="5"/>
      <c r="N204" s="5"/>
      <c r="O204" s="5"/>
      <c r="P204" s="5"/>
      <c r="Q204" s="5"/>
      <c r="T204" s="124"/>
      <c r="U204" s="124"/>
      <c r="V204" s="124"/>
      <c r="W204" s="124"/>
      <c r="X204" s="124"/>
      <c r="Y204" s="124"/>
      <c r="Z204" s="124"/>
      <c r="AA204" s="124"/>
      <c r="AB204" s="124"/>
    </row>
    <row r="205" spans="1:29" x14ac:dyDescent="0.25">
      <c r="A205" s="4"/>
      <c r="B205" s="430"/>
      <c r="C205" s="430"/>
      <c r="D205" s="430"/>
      <c r="E205" s="5"/>
      <c r="F205" s="430"/>
      <c r="G205" s="430"/>
      <c r="H205" s="430"/>
      <c r="I205" s="430"/>
      <c r="J205" s="430"/>
      <c r="K205" s="430"/>
      <c r="L205" s="430"/>
      <c r="M205" s="5"/>
      <c r="N205" s="5"/>
      <c r="O205" s="5"/>
      <c r="P205" s="5"/>
      <c r="Q205" s="5"/>
      <c r="T205" s="124"/>
      <c r="U205" s="124"/>
      <c r="V205" s="124"/>
      <c r="W205" s="124"/>
      <c r="X205" s="124"/>
      <c r="Y205" s="124"/>
      <c r="Z205" s="124"/>
      <c r="AA205" s="124"/>
      <c r="AB205" s="124"/>
    </row>
    <row r="206" spans="1:29" ht="15.75" customHeight="1" x14ac:dyDescent="0.25">
      <c r="A206" s="4"/>
      <c r="B206" s="447"/>
      <c r="C206" s="447"/>
      <c r="D206" s="447"/>
      <c r="E206" s="5"/>
      <c r="F206" s="447"/>
      <c r="G206" s="447"/>
      <c r="H206" s="426"/>
      <c r="I206" s="426"/>
      <c r="J206" s="447"/>
      <c r="K206" s="447"/>
      <c r="L206" s="31"/>
      <c r="M206" s="5"/>
      <c r="N206" s="5"/>
      <c r="O206" s="5"/>
      <c r="P206" s="5"/>
      <c r="Q206" s="5"/>
      <c r="T206" s="124"/>
      <c r="U206" s="124"/>
      <c r="V206" s="124"/>
      <c r="W206" s="124"/>
      <c r="X206" s="124"/>
      <c r="Y206" s="124"/>
      <c r="Z206" s="124"/>
      <c r="AA206" s="124"/>
      <c r="AB206" s="124"/>
    </row>
    <row r="207" spans="1:29" x14ac:dyDescent="0.25">
      <c r="A207" s="4"/>
      <c r="B207" s="559"/>
      <c r="C207" s="559"/>
      <c r="D207" s="559"/>
      <c r="E207" s="5"/>
      <c r="F207" s="559"/>
      <c r="G207" s="559"/>
      <c r="H207" s="427"/>
      <c r="I207" s="427"/>
      <c r="J207" s="559"/>
      <c r="K207" s="559"/>
      <c r="L207" s="104"/>
      <c r="M207" s="5"/>
      <c r="N207" s="5"/>
      <c r="O207" s="5"/>
      <c r="P207" s="5"/>
      <c r="Q207" s="5"/>
      <c r="T207" s="124"/>
      <c r="U207" s="124"/>
      <c r="V207" s="124"/>
      <c r="W207" s="124"/>
      <c r="X207" s="124"/>
      <c r="Y207" s="124"/>
      <c r="Z207" s="124"/>
      <c r="AA207" s="124"/>
      <c r="AB207" s="124"/>
    </row>
    <row r="208" spans="1:29" x14ac:dyDescent="0.25">
      <c r="A208" s="4"/>
      <c r="B208" s="12"/>
      <c r="C208" s="12"/>
      <c r="D208" s="12"/>
      <c r="E208" s="5"/>
      <c r="F208" s="12"/>
      <c r="G208" s="12"/>
      <c r="H208" s="12"/>
      <c r="I208" s="12"/>
      <c r="J208" s="12"/>
      <c r="K208" s="12"/>
      <c r="L208" s="425"/>
      <c r="M208" s="5"/>
      <c r="N208" s="5"/>
      <c r="O208" s="5"/>
      <c r="P208" s="5"/>
      <c r="Q208" s="5"/>
      <c r="T208" s="124"/>
      <c r="U208" s="124"/>
      <c r="V208" s="124"/>
      <c r="W208" s="124"/>
      <c r="X208" s="124"/>
      <c r="Y208" s="124"/>
      <c r="Z208" s="124"/>
      <c r="AA208" s="124"/>
      <c r="AB208" s="124"/>
    </row>
    <row r="209" spans="1:28" ht="15.75" customHeight="1" x14ac:dyDescent="0.25">
      <c r="A209" s="4"/>
      <c r="B209" s="447"/>
      <c r="C209" s="447"/>
      <c r="D209" s="447"/>
      <c r="E209" s="5"/>
      <c r="F209" s="447"/>
      <c r="G209" s="447"/>
      <c r="H209" s="426"/>
      <c r="I209" s="426"/>
      <c r="J209" s="447"/>
      <c r="K209" s="447"/>
      <c r="L209" s="31"/>
      <c r="M209" s="5"/>
      <c r="N209" s="5"/>
      <c r="O209" s="5"/>
      <c r="P209" s="5"/>
      <c r="Q209" s="5"/>
      <c r="T209" s="124"/>
      <c r="U209" s="124"/>
      <c r="V209" s="124"/>
      <c r="W209" s="124"/>
      <c r="X209" s="124"/>
      <c r="Y209" s="124"/>
      <c r="Z209" s="124"/>
      <c r="AA209" s="124"/>
      <c r="AB209" s="124"/>
    </row>
    <row r="210" spans="1:28" x14ac:dyDescent="0.25">
      <c r="A210" s="4"/>
      <c r="B210" s="559"/>
      <c r="C210" s="559"/>
      <c r="D210" s="559"/>
      <c r="E210" s="5"/>
      <c r="F210" s="559"/>
      <c r="G210" s="559"/>
      <c r="H210" s="427"/>
      <c r="I210" s="427"/>
      <c r="J210" s="559"/>
      <c r="K210" s="559"/>
      <c r="L210" s="104"/>
      <c r="M210" s="5"/>
      <c r="N210" s="5"/>
      <c r="O210" s="5"/>
      <c r="P210" s="5"/>
      <c r="Q210" s="5"/>
      <c r="T210" s="124"/>
      <c r="U210" s="124"/>
      <c r="V210" s="124"/>
      <c r="W210" s="124"/>
      <c r="X210" s="124"/>
      <c r="Y210" s="124"/>
      <c r="Z210" s="124"/>
      <c r="AA210" s="124"/>
      <c r="AB210" s="124"/>
    </row>
    <row r="211" spans="1:28" x14ac:dyDescent="0.25">
      <c r="A211" s="4"/>
      <c r="B211" s="12"/>
      <c r="C211" s="12"/>
      <c r="D211" s="12"/>
      <c r="E211" s="5"/>
      <c r="F211" s="12"/>
      <c r="G211" s="12"/>
      <c r="H211" s="12"/>
      <c r="I211" s="12"/>
      <c r="J211" s="12"/>
      <c r="K211" s="12"/>
      <c r="L211" s="425"/>
      <c r="M211" s="5"/>
      <c r="N211" s="5"/>
      <c r="O211" s="5"/>
      <c r="P211" s="5"/>
      <c r="Q211" s="5"/>
      <c r="T211" s="124"/>
      <c r="U211" s="124"/>
      <c r="V211" s="124"/>
      <c r="W211" s="124"/>
      <c r="X211" s="124"/>
      <c r="Y211" s="124"/>
      <c r="Z211" s="124"/>
      <c r="AA211" s="124"/>
      <c r="AB211" s="124"/>
    </row>
    <row r="212" spans="1:28" ht="15.75" customHeight="1" x14ac:dyDescent="0.25">
      <c r="A212" s="4"/>
      <c r="B212" s="550"/>
      <c r="C212" s="550"/>
      <c r="D212" s="550"/>
      <c r="E212" s="5"/>
      <c r="F212" s="550"/>
      <c r="G212" s="550"/>
      <c r="H212" s="429"/>
      <c r="I212" s="429"/>
      <c r="J212" s="550"/>
      <c r="K212" s="550"/>
      <c r="L212" s="430"/>
      <c r="M212" s="5"/>
      <c r="N212" s="5"/>
      <c r="O212" s="5"/>
      <c r="P212" s="5"/>
      <c r="Q212" s="5"/>
      <c r="T212" s="124"/>
      <c r="U212" s="124"/>
      <c r="V212" s="124"/>
      <c r="W212" s="124"/>
      <c r="X212" s="124"/>
      <c r="Y212" s="124"/>
      <c r="Z212" s="124"/>
      <c r="AA212" s="124"/>
      <c r="AB212" s="124"/>
    </row>
    <row r="213" spans="1:28" x14ac:dyDescent="0.25">
      <c r="A213" s="4"/>
      <c r="B213" s="559"/>
      <c r="C213" s="559"/>
      <c r="D213" s="559"/>
      <c r="E213" s="5"/>
      <c r="F213" s="559"/>
      <c r="G213" s="559"/>
      <c r="H213" s="427"/>
      <c r="I213" s="427"/>
      <c r="J213" s="559"/>
      <c r="K213" s="559"/>
      <c r="L213" s="104"/>
      <c r="M213" s="5"/>
      <c r="N213" s="5"/>
      <c r="O213" s="5"/>
      <c r="P213" s="5"/>
      <c r="Q213" s="5"/>
      <c r="T213" s="124"/>
      <c r="U213" s="124"/>
      <c r="V213" s="124"/>
      <c r="W213" s="124"/>
      <c r="X213" s="124"/>
      <c r="Y213" s="124"/>
      <c r="Z213" s="124"/>
      <c r="AA213" s="124"/>
      <c r="AB213" s="124"/>
    </row>
    <row r="214" spans="1:28" x14ac:dyDescent="0.25">
      <c r="A214" s="4"/>
      <c r="B214" s="12"/>
      <c r="C214" s="12"/>
      <c r="D214" s="12"/>
      <c r="E214" s="5"/>
      <c r="F214" s="5"/>
      <c r="G214" s="5"/>
      <c r="H214" s="5"/>
      <c r="I214" s="5"/>
      <c r="J214" s="12"/>
      <c r="K214" s="5"/>
      <c r="L214" s="425"/>
      <c r="M214" s="5"/>
      <c r="N214" s="5"/>
      <c r="O214" s="5"/>
      <c r="P214" s="5"/>
      <c r="Q214" s="5"/>
      <c r="T214" s="124"/>
      <c r="U214" s="124"/>
      <c r="V214" s="124"/>
      <c r="W214" s="124"/>
      <c r="X214" s="124"/>
      <c r="Y214" s="124"/>
      <c r="Z214" s="124"/>
      <c r="AA214" s="124"/>
      <c r="AB214" s="124"/>
    </row>
    <row r="215" spans="1:28" x14ac:dyDescent="0.25">
      <c r="A215" s="4"/>
      <c r="B215" s="560"/>
      <c r="C215" s="560"/>
      <c r="D215" s="560"/>
      <c r="E215" s="5"/>
      <c r="F215" s="5"/>
      <c r="G215" s="5"/>
      <c r="H215" s="5"/>
      <c r="I215" s="5"/>
      <c r="J215" s="12"/>
      <c r="K215" s="5"/>
      <c r="L215" s="425"/>
      <c r="M215" s="5"/>
      <c r="N215" s="5"/>
      <c r="O215" s="5"/>
      <c r="P215" s="5"/>
      <c r="Q215" s="5"/>
      <c r="T215" s="124"/>
      <c r="U215" s="124"/>
      <c r="V215" s="124"/>
      <c r="W215" s="124"/>
      <c r="X215" s="124"/>
      <c r="Y215" s="124"/>
      <c r="Z215" s="124"/>
      <c r="AA215" s="124"/>
      <c r="AB215" s="124"/>
    </row>
    <row r="216" spans="1:28" x14ac:dyDescent="0.25">
      <c r="A216" s="4"/>
      <c r="B216" s="557"/>
      <c r="C216" s="557"/>
      <c r="D216" s="557"/>
      <c r="E216" s="5"/>
      <c r="F216" s="5"/>
      <c r="G216" s="5"/>
      <c r="H216" s="5"/>
      <c r="I216" s="5"/>
      <c r="J216" s="5"/>
      <c r="K216" s="5"/>
      <c r="L216" s="425"/>
      <c r="M216" s="5"/>
      <c r="N216" s="5"/>
      <c r="O216" s="5"/>
      <c r="P216" s="5"/>
      <c r="Q216" s="5"/>
      <c r="T216" s="124"/>
      <c r="U216" s="124"/>
      <c r="V216" s="124"/>
      <c r="W216" s="124"/>
      <c r="X216" s="124"/>
      <c r="Y216" s="124"/>
      <c r="Z216" s="124"/>
      <c r="AA216" s="124"/>
      <c r="AB216" s="124"/>
    </row>
    <row r="217" spans="1:28" x14ac:dyDescent="0.25">
      <c r="A217" s="4"/>
      <c r="B217" s="12"/>
      <c r="C217" s="12"/>
      <c r="D217" s="12"/>
      <c r="E217" s="12"/>
      <c r="F217" s="12"/>
      <c r="G217" s="12"/>
      <c r="H217" s="12"/>
      <c r="I217" s="12"/>
      <c r="J217" s="5"/>
      <c r="K217" s="5"/>
      <c r="L217" s="425"/>
      <c r="M217" s="5"/>
      <c r="N217" s="5"/>
      <c r="O217" s="5"/>
      <c r="P217" s="5"/>
      <c r="Q217" s="5"/>
      <c r="T217" s="124"/>
      <c r="U217" s="124"/>
      <c r="V217" s="124"/>
      <c r="W217" s="124"/>
      <c r="X217" s="124"/>
      <c r="Y217" s="124"/>
      <c r="Z217" s="124"/>
      <c r="AA217" s="124"/>
      <c r="AB217" s="124"/>
    </row>
    <row r="218" spans="1:28" x14ac:dyDescent="0.25">
      <c r="A218" s="4"/>
      <c r="B218" s="550"/>
      <c r="C218" s="550"/>
      <c r="D218" s="550"/>
      <c r="E218" s="550"/>
      <c r="F218" s="550"/>
      <c r="G218" s="550"/>
      <c r="H218" s="429"/>
      <c r="I218" s="429"/>
      <c r="J218" s="429"/>
      <c r="K218" s="429"/>
      <c r="L218" s="430"/>
      <c r="M218" s="5"/>
      <c r="N218" s="5"/>
      <c r="O218" s="5"/>
      <c r="P218" s="5"/>
      <c r="Q218" s="5"/>
      <c r="T218" s="124"/>
      <c r="U218" s="124"/>
      <c r="V218" s="124"/>
      <c r="W218" s="124"/>
      <c r="X218" s="124"/>
      <c r="Y218" s="124"/>
      <c r="Z218" s="124"/>
      <c r="AA218" s="124"/>
      <c r="AB218" s="124"/>
    </row>
    <row r="219" spans="1:28" ht="15.75" thickBot="1" x14ac:dyDescent="0.3">
      <c r="A219" s="4"/>
      <c r="B219" s="18"/>
      <c r="C219" s="18"/>
      <c r="D219" s="18"/>
      <c r="E219" s="18"/>
      <c r="F219" s="18"/>
      <c r="G219" s="18"/>
      <c r="H219" s="18"/>
      <c r="I219" s="18"/>
      <c r="J219" s="19"/>
      <c r="K219" s="33"/>
      <c r="L219" s="107"/>
      <c r="M219" s="19"/>
      <c r="N219" s="5"/>
      <c r="O219" s="5"/>
      <c r="P219" s="5"/>
      <c r="Q219" s="5"/>
      <c r="T219" s="124"/>
      <c r="U219" s="124"/>
      <c r="V219" s="124"/>
      <c r="W219" s="124"/>
      <c r="X219" s="124"/>
      <c r="Y219" s="124"/>
      <c r="Z219" s="124"/>
      <c r="AA219" s="124"/>
      <c r="AB219" s="124"/>
    </row>
    <row r="220" spans="1:28" ht="15.75" thickBot="1" x14ac:dyDescent="0.3">
      <c r="A220" s="4"/>
      <c r="B220" s="18"/>
      <c r="C220" s="18"/>
      <c r="D220" s="18"/>
      <c r="E220" s="18"/>
      <c r="F220" s="18"/>
      <c r="G220" s="18"/>
      <c r="H220" s="18"/>
      <c r="I220" s="19"/>
      <c r="J220" s="33"/>
      <c r="K220" s="107"/>
      <c r="L220" s="19"/>
      <c r="M220" s="5"/>
      <c r="N220" s="5"/>
      <c r="O220" s="5"/>
      <c r="P220" s="5"/>
      <c r="T220" s="124"/>
      <c r="U220" s="124"/>
      <c r="V220" s="124"/>
      <c r="W220" s="124"/>
      <c r="X220" s="124"/>
      <c r="Y220" s="124"/>
      <c r="Z220" s="124"/>
      <c r="AA220" s="124"/>
      <c r="AB220" s="124"/>
    </row>
    <row r="221" spans="1:28" x14ac:dyDescent="0.25">
      <c r="A221" s="4"/>
      <c r="T221" s="124"/>
      <c r="U221" s="124"/>
      <c r="V221" s="124"/>
      <c r="W221" s="124"/>
      <c r="X221" s="124"/>
      <c r="Y221" s="124"/>
      <c r="Z221" s="124"/>
      <c r="AA221" s="124"/>
      <c r="AB221" s="124"/>
    </row>
    <row r="222" spans="1:28" x14ac:dyDescent="0.25">
      <c r="A222" s="4"/>
      <c r="T222" s="124"/>
      <c r="U222" s="124"/>
      <c r="V222" s="124"/>
      <c r="W222" s="124"/>
      <c r="X222" s="124"/>
      <c r="Y222" s="124"/>
      <c r="Z222" s="124"/>
      <c r="AA222" s="124"/>
      <c r="AB222" s="124"/>
    </row>
    <row r="223" spans="1:28" x14ac:dyDescent="0.25">
      <c r="A223" s="4"/>
      <c r="T223" s="124"/>
      <c r="U223" s="124"/>
      <c r="V223" s="124"/>
      <c r="W223" s="124"/>
      <c r="X223" s="124"/>
      <c r="Y223" s="124"/>
      <c r="Z223" s="124"/>
      <c r="AA223" s="124"/>
      <c r="AB223" s="124"/>
    </row>
    <row r="224" spans="1:28" ht="15" customHeight="1" x14ac:dyDescent="0.25">
      <c r="A224" s="4"/>
      <c r="T224" s="124"/>
      <c r="U224" s="124"/>
      <c r="V224" s="124"/>
      <c r="W224" s="124"/>
      <c r="X224" s="124"/>
      <c r="Y224" s="124"/>
      <c r="Z224" s="124"/>
      <c r="AA224" s="124"/>
      <c r="AB224" s="124"/>
    </row>
    <row r="225" spans="1:28" x14ac:dyDescent="0.25">
      <c r="A225" s="4"/>
      <c r="T225" s="124"/>
      <c r="U225" s="124"/>
      <c r="V225" s="124"/>
      <c r="W225" s="124"/>
      <c r="X225" s="124"/>
      <c r="Y225" s="124"/>
      <c r="Z225" s="124"/>
      <c r="AA225" s="124"/>
      <c r="AB225" s="124"/>
    </row>
    <row r="226" spans="1:28" x14ac:dyDescent="0.25">
      <c r="A226" s="4"/>
      <c r="T226" s="124"/>
      <c r="U226" s="124"/>
      <c r="V226" s="124"/>
      <c r="W226" s="124"/>
      <c r="X226" s="124"/>
      <c r="Y226" s="124"/>
      <c r="Z226" s="124"/>
      <c r="AA226" s="124"/>
      <c r="AB226" s="124"/>
    </row>
    <row r="227" spans="1:28" x14ac:dyDescent="0.25">
      <c r="A227" s="4"/>
      <c r="T227" s="124"/>
      <c r="U227" s="124"/>
      <c r="V227" s="124"/>
      <c r="W227" s="124"/>
      <c r="X227" s="124"/>
      <c r="Y227" s="124"/>
      <c r="Z227" s="124"/>
      <c r="AA227" s="124"/>
      <c r="AB227" s="124"/>
    </row>
    <row r="228" spans="1:28" x14ac:dyDescent="0.25">
      <c r="A228" s="4"/>
      <c r="T228" s="124"/>
      <c r="U228" s="124"/>
      <c r="V228" s="124"/>
      <c r="W228" s="124"/>
      <c r="X228" s="124"/>
      <c r="Y228" s="124"/>
      <c r="Z228" s="124"/>
      <c r="AA228" s="124"/>
      <c r="AB228" s="124"/>
    </row>
    <row r="229" spans="1:28" x14ac:dyDescent="0.25">
      <c r="A229" s="4"/>
      <c r="T229" s="124"/>
      <c r="U229" s="124"/>
      <c r="V229" s="124"/>
      <c r="W229" s="124"/>
      <c r="X229" s="124"/>
      <c r="Y229" s="124"/>
      <c r="Z229" s="124"/>
      <c r="AA229" s="124"/>
      <c r="AB229" s="124"/>
    </row>
    <row r="230" spans="1:28" x14ac:dyDescent="0.25">
      <c r="A230" s="4"/>
      <c r="T230" s="124"/>
      <c r="U230" s="124"/>
      <c r="V230" s="124"/>
      <c r="W230" s="124"/>
      <c r="X230" s="124"/>
      <c r="Y230" s="124"/>
      <c r="Z230" s="124"/>
      <c r="AA230" s="124"/>
      <c r="AB230" s="124"/>
    </row>
    <row r="231" spans="1:28" x14ac:dyDescent="0.25">
      <c r="A231" s="4"/>
      <c r="K231" s="124"/>
      <c r="T231" s="124"/>
      <c r="U231" s="124"/>
      <c r="V231" s="124"/>
      <c r="W231" s="124"/>
      <c r="X231" s="124"/>
      <c r="Y231" s="124"/>
      <c r="Z231" s="124"/>
      <c r="AA231" s="124"/>
      <c r="AB231" s="124"/>
    </row>
    <row r="232" spans="1:28" x14ac:dyDescent="0.25">
      <c r="A232" s="4"/>
      <c r="K232" s="124"/>
      <c r="T232" s="124"/>
      <c r="U232" s="124"/>
      <c r="V232" s="124"/>
      <c r="W232" s="124"/>
      <c r="X232" s="124"/>
      <c r="Y232" s="124"/>
      <c r="Z232" s="124"/>
      <c r="AA232" s="124"/>
      <c r="AB232" s="124"/>
    </row>
    <row r="233" spans="1:28" x14ac:dyDescent="0.25">
      <c r="A233" s="4"/>
      <c r="K233" s="124"/>
      <c r="T233" s="124"/>
      <c r="U233" s="124"/>
      <c r="V233" s="124"/>
      <c r="W233" s="124"/>
      <c r="X233" s="124"/>
      <c r="Y233" s="124"/>
      <c r="Z233" s="124"/>
      <c r="AA233" s="124"/>
      <c r="AB233" s="124"/>
    </row>
    <row r="234" spans="1:28" x14ac:dyDescent="0.25">
      <c r="A234" s="4"/>
      <c r="K234" s="124"/>
      <c r="T234" s="124"/>
      <c r="U234" s="124"/>
      <c r="V234" s="124"/>
      <c r="W234" s="124"/>
      <c r="X234" s="124"/>
      <c r="Y234" s="124"/>
      <c r="Z234" s="124"/>
      <c r="AA234" s="124"/>
      <c r="AB234" s="124"/>
    </row>
    <row r="235" spans="1:28" x14ac:dyDescent="0.25">
      <c r="A235" s="4"/>
      <c r="K235" s="124"/>
      <c r="T235" s="124"/>
      <c r="U235" s="124"/>
      <c r="V235" s="124"/>
      <c r="W235" s="124"/>
      <c r="X235" s="124"/>
      <c r="Y235" s="124"/>
      <c r="Z235" s="124"/>
      <c r="AA235" s="124"/>
      <c r="AB235" s="124"/>
    </row>
    <row r="236" spans="1:28" x14ac:dyDescent="0.25">
      <c r="A236" s="4"/>
      <c r="K236" s="124"/>
      <c r="T236" s="124"/>
      <c r="U236" s="124"/>
      <c r="V236" s="124"/>
      <c r="W236" s="124"/>
      <c r="X236" s="124"/>
      <c r="Y236" s="124"/>
      <c r="Z236" s="124"/>
      <c r="AA236" s="124"/>
      <c r="AB236" s="124"/>
    </row>
    <row r="237" spans="1:28" x14ac:dyDescent="0.25">
      <c r="A237" s="4"/>
      <c r="K237" s="124"/>
      <c r="T237" s="124"/>
      <c r="U237" s="124"/>
      <c r="V237" s="124"/>
      <c r="W237" s="124"/>
      <c r="X237" s="124"/>
      <c r="Y237" s="124"/>
      <c r="Z237" s="124"/>
      <c r="AA237" s="124"/>
      <c r="AB237" s="124"/>
    </row>
    <row r="238" spans="1:28" x14ac:dyDescent="0.25">
      <c r="A238" s="4"/>
      <c r="K238" s="124"/>
      <c r="T238" s="124"/>
      <c r="U238" s="124"/>
      <c r="V238" s="124"/>
      <c r="W238" s="124"/>
      <c r="X238" s="124"/>
      <c r="Y238" s="124"/>
      <c r="Z238" s="124"/>
      <c r="AA238" s="124"/>
      <c r="AB238" s="124"/>
    </row>
    <row r="239" spans="1:28" x14ac:dyDescent="0.25">
      <c r="A239" s="4"/>
      <c r="K239" s="124"/>
      <c r="T239" s="124"/>
      <c r="U239" s="124"/>
      <c r="V239" s="124"/>
      <c r="W239" s="124"/>
      <c r="X239" s="124"/>
      <c r="Y239" s="124"/>
      <c r="Z239" s="124"/>
      <c r="AA239" s="124"/>
      <c r="AB239" s="124"/>
    </row>
    <row r="240" spans="1:28" x14ac:dyDescent="0.25">
      <c r="A240" s="4"/>
      <c r="K240" s="124"/>
      <c r="T240" s="124"/>
      <c r="U240" s="124"/>
      <c r="V240" s="124"/>
      <c r="W240" s="124"/>
      <c r="X240" s="124"/>
      <c r="Y240" s="124"/>
      <c r="Z240" s="124"/>
      <c r="AA240" s="124"/>
      <c r="AB240" s="124"/>
    </row>
    <row r="241" spans="1:28" x14ac:dyDescent="0.25">
      <c r="A241" s="4"/>
      <c r="K241" s="124"/>
      <c r="T241" s="124"/>
      <c r="U241" s="124"/>
      <c r="V241" s="124"/>
      <c r="W241" s="124"/>
      <c r="X241" s="124"/>
      <c r="Y241" s="124"/>
      <c r="Z241" s="124"/>
      <c r="AA241" s="124"/>
      <c r="AB241" s="124"/>
    </row>
    <row r="242" spans="1:28" x14ac:dyDescent="0.25">
      <c r="A242" s="4"/>
      <c r="K242" s="124"/>
      <c r="T242" s="124"/>
      <c r="U242" s="124"/>
      <c r="V242" s="124"/>
      <c r="W242" s="124"/>
      <c r="X242" s="124"/>
      <c r="Y242" s="124"/>
      <c r="Z242" s="124"/>
      <c r="AA242" s="124"/>
      <c r="AB242" s="124"/>
    </row>
    <row r="243" spans="1:28" x14ac:dyDescent="0.25">
      <c r="A243" s="4"/>
      <c r="K243" s="124"/>
      <c r="T243" s="124"/>
      <c r="U243" s="124"/>
      <c r="V243" s="124"/>
      <c r="W243" s="124"/>
      <c r="X243" s="124"/>
      <c r="Y243" s="124"/>
      <c r="Z243" s="124"/>
      <c r="AA243" s="124"/>
      <c r="AB243" s="124"/>
    </row>
    <row r="244" spans="1:28" x14ac:dyDescent="0.25">
      <c r="A244" s="4"/>
      <c r="K244" s="124"/>
      <c r="T244" s="124"/>
      <c r="U244" s="124"/>
      <c r="V244" s="124"/>
      <c r="W244" s="124"/>
      <c r="X244" s="124"/>
      <c r="Y244" s="124"/>
      <c r="Z244" s="124"/>
      <c r="AA244" s="124"/>
      <c r="AB244" s="124"/>
    </row>
    <row r="245" spans="1:28" x14ac:dyDescent="0.25">
      <c r="A245" s="4"/>
      <c r="K245" s="124"/>
      <c r="T245" s="124"/>
      <c r="U245" s="124"/>
      <c r="V245" s="124"/>
      <c r="W245" s="124"/>
      <c r="X245" s="124"/>
      <c r="Y245" s="124"/>
      <c r="Z245" s="124"/>
      <c r="AA245" s="124"/>
      <c r="AB245" s="124"/>
    </row>
    <row r="246" spans="1:28" x14ac:dyDescent="0.25">
      <c r="A246" s="4"/>
      <c r="K246" s="124"/>
      <c r="T246" s="124"/>
      <c r="U246" s="124"/>
      <c r="V246" s="124"/>
      <c r="W246" s="124"/>
      <c r="X246" s="124"/>
      <c r="Y246" s="124"/>
      <c r="Z246" s="124"/>
      <c r="AA246" s="124"/>
      <c r="AB246" s="124"/>
    </row>
    <row r="247" spans="1:28" x14ac:dyDescent="0.25">
      <c r="A247" s="4"/>
      <c r="K247" s="124"/>
      <c r="T247" s="124"/>
      <c r="U247" s="124"/>
      <c r="V247" s="124"/>
      <c r="W247" s="124"/>
      <c r="X247" s="124"/>
      <c r="Y247" s="124"/>
      <c r="Z247" s="124"/>
      <c r="AA247" s="124"/>
      <c r="AB247" s="124"/>
    </row>
    <row r="248" spans="1:28" x14ac:dyDescent="0.25">
      <c r="A248" s="4"/>
      <c r="K248" s="124"/>
      <c r="T248" s="124"/>
      <c r="U248" s="124"/>
      <c r="V248" s="124"/>
      <c r="W248" s="124"/>
      <c r="X248" s="124"/>
      <c r="Y248" s="124"/>
      <c r="Z248" s="124"/>
      <c r="AA248" s="124"/>
      <c r="AB248" s="124"/>
    </row>
    <row r="249" spans="1:28" x14ac:dyDescent="0.25">
      <c r="A249" s="4"/>
      <c r="K249" s="124"/>
      <c r="T249" s="124"/>
      <c r="U249" s="124"/>
      <c r="V249" s="124"/>
      <c r="W249" s="124"/>
      <c r="X249" s="124"/>
      <c r="Y249" s="124"/>
      <c r="Z249" s="124"/>
      <c r="AA249" s="124"/>
      <c r="AB249" s="124"/>
    </row>
    <row r="250" spans="1:28" x14ac:dyDescent="0.25">
      <c r="A250" s="4"/>
      <c r="K250" s="124"/>
      <c r="T250" s="124"/>
      <c r="U250" s="124"/>
      <c r="V250" s="124"/>
      <c r="W250" s="124"/>
      <c r="X250" s="124"/>
      <c r="Y250" s="124"/>
      <c r="Z250" s="124"/>
      <c r="AA250" s="124"/>
      <c r="AB250" s="124"/>
    </row>
    <row r="251" spans="1:28" x14ac:dyDescent="0.25">
      <c r="A251" s="4"/>
      <c r="K251" s="124"/>
      <c r="T251" s="124"/>
      <c r="U251" s="124"/>
      <c r="V251" s="124"/>
      <c r="W251" s="124"/>
      <c r="X251" s="124"/>
      <c r="Y251" s="124"/>
      <c r="Z251" s="124"/>
      <c r="AA251" s="124"/>
      <c r="AB251" s="124"/>
    </row>
    <row r="5137" spans="7:28" x14ac:dyDescent="0.25">
      <c r="G5137" s="32"/>
      <c r="H5137" s="32"/>
      <c r="K5137" s="124"/>
      <c r="T5137" s="124"/>
      <c r="U5137" s="124"/>
      <c r="V5137" s="124"/>
      <c r="W5137" s="124"/>
      <c r="X5137" s="124"/>
      <c r="Y5137" s="124"/>
      <c r="Z5137" s="124"/>
      <c r="AA5137" s="124"/>
      <c r="AB5137" s="124"/>
    </row>
    <row r="5138" spans="7:28" x14ac:dyDescent="0.25">
      <c r="G5138" s="32"/>
      <c r="H5138" s="32"/>
      <c r="K5138" s="124"/>
      <c r="T5138" s="124"/>
      <c r="U5138" s="124"/>
      <c r="V5138" s="124"/>
      <c r="W5138" s="124"/>
      <c r="X5138" s="124"/>
      <c r="Y5138" s="124"/>
      <c r="Z5138" s="124"/>
      <c r="AA5138" s="124"/>
      <c r="AB5138" s="124"/>
    </row>
    <row r="5139" spans="7:28" x14ac:dyDescent="0.25">
      <c r="G5139" s="32"/>
      <c r="H5139" s="32"/>
      <c r="K5139" s="124"/>
      <c r="T5139" s="124"/>
      <c r="U5139" s="124"/>
      <c r="V5139" s="124"/>
      <c r="W5139" s="124"/>
      <c r="X5139" s="124"/>
      <c r="Y5139" s="124"/>
      <c r="Z5139" s="124"/>
      <c r="AA5139" s="124"/>
      <c r="AB5139" s="124"/>
    </row>
    <row r="5140" spans="7:28" x14ac:dyDescent="0.25">
      <c r="G5140" s="32"/>
      <c r="H5140" s="32"/>
      <c r="K5140" s="124"/>
      <c r="T5140" s="124"/>
      <c r="U5140" s="124"/>
      <c r="V5140" s="124"/>
      <c r="W5140" s="124"/>
      <c r="X5140" s="124"/>
      <c r="Y5140" s="124"/>
      <c r="Z5140" s="124"/>
      <c r="AA5140" s="124"/>
      <c r="AB5140" s="124"/>
    </row>
    <row r="5141" spans="7:28" x14ac:dyDescent="0.25">
      <c r="G5141" s="32"/>
      <c r="H5141" s="32"/>
      <c r="K5141" s="124"/>
      <c r="T5141" s="124"/>
      <c r="U5141" s="124"/>
      <c r="V5141" s="124"/>
      <c r="W5141" s="124"/>
      <c r="X5141" s="124"/>
      <c r="Y5141" s="124"/>
      <c r="Z5141" s="124"/>
      <c r="AA5141" s="124"/>
      <c r="AB5141" s="124"/>
    </row>
    <row r="5142" spans="7:28" x14ac:dyDescent="0.25">
      <c r="G5142" s="32"/>
      <c r="H5142" s="32"/>
      <c r="K5142" s="124"/>
      <c r="T5142" s="124"/>
      <c r="U5142" s="124"/>
      <c r="V5142" s="124"/>
      <c r="W5142" s="124"/>
      <c r="X5142" s="124"/>
      <c r="Y5142" s="124"/>
      <c r="Z5142" s="124"/>
      <c r="AA5142" s="124"/>
      <c r="AB5142" s="124"/>
    </row>
    <row r="5143" spans="7:28" x14ac:dyDescent="0.25">
      <c r="G5143" s="32"/>
      <c r="H5143" s="32"/>
      <c r="K5143" s="124"/>
      <c r="T5143" s="124"/>
      <c r="U5143" s="124"/>
      <c r="V5143" s="124"/>
      <c r="W5143" s="124"/>
      <c r="X5143" s="124"/>
      <c r="Y5143" s="124"/>
      <c r="Z5143" s="124"/>
      <c r="AA5143" s="124"/>
      <c r="AB5143" s="124"/>
    </row>
  </sheetData>
  <sheetProtection password="DA71" sheet="1" objects="1" scenarios="1"/>
  <mergeCells count="53">
    <mergeCell ref="K17:M22"/>
    <mergeCell ref="B19:D19"/>
    <mergeCell ref="E19:G19"/>
    <mergeCell ref="B22:G22"/>
    <mergeCell ref="B6:G6"/>
    <mergeCell ref="B9:G9"/>
    <mergeCell ref="B10:G10"/>
    <mergeCell ref="B11:G11"/>
    <mergeCell ref="B12:G12"/>
    <mergeCell ref="B13:G13"/>
    <mergeCell ref="L24:M24"/>
    <mergeCell ref="B25:C25"/>
    <mergeCell ref="B26:M28"/>
    <mergeCell ref="B29:M29"/>
    <mergeCell ref="B31:C31"/>
    <mergeCell ref="B192:L196"/>
    <mergeCell ref="B198:G198"/>
    <mergeCell ref="B201:G201"/>
    <mergeCell ref="F185:J186"/>
    <mergeCell ref="K187:L188"/>
    <mergeCell ref="C189:D189"/>
    <mergeCell ref="F189:G189"/>
    <mergeCell ref="K189:L189"/>
    <mergeCell ref="B2:M2"/>
    <mergeCell ref="B3:M3"/>
    <mergeCell ref="K6:M7"/>
    <mergeCell ref="K8:M13"/>
    <mergeCell ref="K16:M16"/>
    <mergeCell ref="B16:G16"/>
    <mergeCell ref="B203:D204"/>
    <mergeCell ref="F203:G204"/>
    <mergeCell ref="J203:K204"/>
    <mergeCell ref="B206:D206"/>
    <mergeCell ref="F206:G206"/>
    <mergeCell ref="J206:K206"/>
    <mergeCell ref="J207:K207"/>
    <mergeCell ref="B209:D209"/>
    <mergeCell ref="F209:G209"/>
    <mergeCell ref="J209:K209"/>
    <mergeCell ref="J210:K210"/>
    <mergeCell ref="B210:D210"/>
    <mergeCell ref="F210:G210"/>
    <mergeCell ref="B207:D207"/>
    <mergeCell ref="F207:G207"/>
    <mergeCell ref="B218:G218"/>
    <mergeCell ref="B212:D212"/>
    <mergeCell ref="F212:G212"/>
    <mergeCell ref="J212:K212"/>
    <mergeCell ref="J213:K213"/>
    <mergeCell ref="B215:D215"/>
    <mergeCell ref="B216:D216"/>
    <mergeCell ref="B213:D213"/>
    <mergeCell ref="F213:G213"/>
  </mergeCells>
  <conditionalFormatting sqref="B32:K181">
    <cfRule type="expression" dxfId="312" priority="33">
      <formula>($C32=0)</formula>
    </cfRule>
  </conditionalFormatting>
  <conditionalFormatting sqref="B32:K181">
    <cfRule type="expression" dxfId="311" priority="32">
      <formula>($M32=1)</formula>
    </cfRule>
  </conditionalFormatting>
  <conditionalFormatting sqref="L182">
    <cfRule type="expression" dxfId="310" priority="31">
      <formula>($M182=1)</formula>
    </cfRule>
  </conditionalFormatting>
  <conditionalFormatting sqref="L182">
    <cfRule type="expression" dxfId="309" priority="30">
      <formula>($C182=0)</formula>
    </cfRule>
  </conditionalFormatting>
  <conditionalFormatting sqref="L32:L181">
    <cfRule type="containsText" dxfId="308" priority="12" operator="containsText" text="Relevant">
      <formula>NOT(ISERROR(SEARCH("Relevant",L32)))</formula>
    </cfRule>
    <cfRule type="containsText" dxfId="307" priority="13" operator="containsText" text="deemed">
      <formula>NOT(ISERROR(SEARCH("deemed",L32)))</formula>
    </cfRule>
    <cfRule type="containsText" dxfId="306" priority="14" operator="containsText" text="Please">
      <formula>NOT(ISERROR(SEARCH("Please",L32)))</formula>
    </cfRule>
    <cfRule type="containsText" dxfId="305" priority="15" operator="containsText" text="Scheme">
      <formula>NOT(ISERROR(SEARCH("Scheme",L32)))</formula>
    </cfRule>
    <cfRule type="containsText" dxfId="304" priority="19" operator="containsText" text="Contributions">
      <formula>NOT(ISERROR(SEARCH("Contributions",L32)))</formula>
    </cfRule>
    <cfRule type="containsText" dxfId="303" priority="20" operator="containsText" text="Deemed">
      <formula>NOT(ISERROR(SEARCH("Deemed",L32)))</formula>
    </cfRule>
    <cfRule type="containsText" dxfId="302" priority="24" operator="containsText" text="Special">
      <formula>NOT(ISERROR(SEARCH("Special",L32)))</formula>
    </cfRule>
    <cfRule type="containsText" dxfId="301" priority="26" operator="containsText" text="Detected">
      <formula>NOT(ISERROR(SEARCH("Detected",L32)))</formula>
    </cfRule>
    <cfRule type="containsText" dxfId="300" priority="27" operator="containsText" text="Acceptable">
      <formula>NOT(ISERROR(SEARCH("Acceptable",L32)))</formula>
    </cfRule>
    <cfRule type="cellIs" dxfId="299" priority="28" operator="lessThan">
      <formula>1</formula>
    </cfRule>
    <cfRule type="containsText" dxfId="298" priority="29" operator="containsText" text="DETAILS">
      <formula>NOT(ISERROR(SEARCH("DETAILS",L32)))</formula>
    </cfRule>
  </conditionalFormatting>
  <conditionalFormatting sqref="L32:L181">
    <cfRule type="containsText" dxfId="297" priority="25" operator="containsText" text="Member">
      <formula>NOT(ISERROR(SEARCH("Member",L32)))</formula>
    </cfRule>
  </conditionalFormatting>
  <conditionalFormatting sqref="L32:L181">
    <cfRule type="containsText" dxfId="296" priority="22" operator="containsText" text="details">
      <formula>NOT(ISERROR(SEARCH("details",L32)))</formula>
    </cfRule>
    <cfRule type="containsText" dxfId="295" priority="23" operator="containsText" text="Unknown">
      <formula>NOT(ISERROR(SEARCH("Unknown",L32)))</formula>
    </cfRule>
  </conditionalFormatting>
  <conditionalFormatting sqref="K16">
    <cfRule type="containsText" dxfId="294" priority="18" operator="containsText" text="More">
      <formula>NOT(ISERROR(SEARCH("More",K16)))</formula>
    </cfRule>
    <cfRule type="containsText" dxfId="293" priority="21" operator="containsText" text="UNDO">
      <formula>NOT(ISERROR(SEARCH("UNDO",K16)))</formula>
    </cfRule>
  </conditionalFormatting>
  <conditionalFormatting sqref="G184:L184 K185:L185">
    <cfRule type="containsText" dxfId="292" priority="16" operator="containsText" text="error">
      <formula>NOT(ISERROR(SEARCH("error",G184)))</formula>
    </cfRule>
    <cfRule type="containsText" dxfId="291" priority="17" operator="containsText" text="ready">
      <formula>NOT(ISERROR(SEARCH("ready",G184)))</formula>
    </cfRule>
  </conditionalFormatting>
  <conditionalFormatting sqref="L32:L181">
    <cfRule type="containsText" dxfId="290" priority="11" operator="containsText" text="Practice">
      <formula>NOT(ISERROR(SEARCH("Practice",L32)))</formula>
    </cfRule>
  </conditionalFormatting>
  <conditionalFormatting sqref="L32:L181">
    <cfRule type="containsText" dxfId="289" priority="10" operator="containsText" text="scheme">
      <formula>NOT(ISERROR(SEARCH("scheme",L32)))</formula>
    </cfRule>
  </conditionalFormatting>
  <conditionalFormatting sqref="K17">
    <cfRule type="containsText" dxfId="288" priority="8" operator="containsText" text="Form">
      <formula>NOT(ISERROR(SEARCH("Form",K17)))</formula>
    </cfRule>
    <cfRule type="containsText" dxfId="287" priority="9" operator="containsText" text="Member">
      <formula>NOT(ISERROR(SEARCH("Member",K17)))</formula>
    </cfRule>
  </conditionalFormatting>
  <conditionalFormatting sqref="K16">
    <cfRule type="containsText" dxfId="286" priority="7" operator="containsText" text="urgent">
      <formula>NOT(ISERROR(SEARCH("urgent",K16)))</formula>
    </cfRule>
  </conditionalFormatting>
  <conditionalFormatting sqref="K6">
    <cfRule type="containsText" dxfId="285" priority="5" operator="containsText" text="READY">
      <formula>NOT(ISERROR(SEARCH("READY",K6)))</formula>
    </cfRule>
    <cfRule type="containsText" dxfId="284" priority="6" operator="containsText" text="ERROR">
      <formula>NOT(ISERROR(SEARCH("ERROR",K6)))</formula>
    </cfRule>
  </conditionalFormatting>
  <conditionalFormatting sqref="L32:L181">
    <cfRule type="containsText" dxfId="283" priority="4" operator="containsText" text="Part Time Hours">
      <formula>NOT(ISERROR(SEARCH("Part Time Hours",L32)))</formula>
    </cfRule>
  </conditionalFormatting>
  <conditionalFormatting sqref="L32:L181">
    <cfRule type="containsText" dxfId="282" priority="3" operator="containsText" text="Part Time Status">
      <formula>NOT(ISERROR(SEARCH("Part Time Status",L32)))</formula>
    </cfRule>
  </conditionalFormatting>
  <conditionalFormatting sqref="I32:I181">
    <cfRule type="expression" dxfId="281" priority="2">
      <formula>($H32="Full Time")</formula>
    </cfRule>
  </conditionalFormatting>
  <conditionalFormatting sqref="K17:M22">
    <cfRule type="containsText" dxfId="280" priority="1" operator="containsText" text="Terminating">
      <formula>NOT(ISERROR(SEARCH("Terminating",K17)))</formula>
    </cfRule>
  </conditionalFormatting>
  <dataValidations count="4">
    <dataValidation allowBlank="1" showErrorMessage="1" promptTitle="Scheme" prompt="Please choose which scheme the member belongs to._x000a_" sqref="D32:D181" xr:uid="{00000000-0002-0000-0600-000000000000}"/>
    <dataValidation allowBlank="1" errorTitle="National Insurance Number." error="National Insurance Number must be 9 characters long, no spaces, please review and try again" promptTitle="National Insurance Number" prompt="Must be 9 Characters, No Spaces" sqref="E32:E181" xr:uid="{00000000-0002-0000-0600-000001000000}"/>
    <dataValidation type="list" allowBlank="1" showInputMessage="1" showErrorMessage="1" sqref="H32:H181" xr:uid="{00000000-0002-0000-0600-000002000000}">
      <formula1>$Q$4:$Q$5</formula1>
    </dataValidation>
    <dataValidation type="list" allowBlank="1" showInputMessage="1" showErrorMessage="1" sqref="M32:M181" xr:uid="{00000000-0002-0000-0600-000003000000}">
      <formula1>$R$3:$R$9</formula1>
    </dataValidation>
  </dataValidations>
  <hyperlinks>
    <hyperlink ref="B3" r:id="rId1" xr:uid="{00000000-0004-0000-0600-000000000000}"/>
  </hyperlinks>
  <pageMargins left="0.7" right="0.7" top="0.75" bottom="0.75" header="0.3" footer="0.3"/>
  <pageSetup paperSize="9" scale="37" orientation="portrait" r:id="rId2"/>
  <headerFooter>
    <oddFooter>&amp;LApril 2019&amp;CPage &amp;P</oddFooter>
  </headerFooter>
  <colBreaks count="1" manualBreakCount="1">
    <brk id="14" max="219"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sheetPr>
  <dimension ref="A1:AX5143"/>
  <sheetViews>
    <sheetView showZeros="0" view="pageBreakPreview" zoomScale="70" zoomScaleNormal="100" zoomScaleSheetLayoutView="70" workbookViewId="0">
      <selection activeCell="F32" sqref="F32"/>
    </sheetView>
  </sheetViews>
  <sheetFormatPr defaultRowHeight="15" x14ac:dyDescent="0.25"/>
  <cols>
    <col min="1" max="1" width="9.140625" style="124"/>
    <col min="2" max="2" width="11.7109375" style="124" customWidth="1"/>
    <col min="3" max="3" width="18.7109375" style="124" customWidth="1"/>
    <col min="4" max="4" width="8.28515625" style="124" customWidth="1"/>
    <col min="5" max="5" width="13.140625" style="124" customWidth="1"/>
    <col min="6" max="6" width="19.85546875" style="124" customWidth="1"/>
    <col min="7" max="7" width="17.7109375" style="124" customWidth="1"/>
    <col min="8" max="8" width="11.5703125" style="124" customWidth="1"/>
    <col min="9" max="9" width="17.28515625" style="124" customWidth="1"/>
    <col min="10" max="10" width="15.7109375" style="124" customWidth="1"/>
    <col min="11" max="11" width="15.7109375" style="108" customWidth="1"/>
    <col min="12" max="12" width="38.7109375" style="124" customWidth="1"/>
    <col min="13" max="13" width="24.28515625" style="124" customWidth="1"/>
    <col min="14" max="14" width="16.140625" style="124" customWidth="1"/>
    <col min="15" max="15" width="11.42578125" style="124" hidden="1" customWidth="1"/>
    <col min="16" max="16" width="10.5703125" style="124" hidden="1" customWidth="1"/>
    <col min="17" max="17" width="14.85546875" style="124" hidden="1" customWidth="1"/>
    <col min="18" max="18" width="9.140625" style="124" hidden="1" customWidth="1"/>
    <col min="19" max="19" width="13.5703125" style="124" hidden="1" customWidth="1"/>
    <col min="20" max="20" width="14.42578125" style="222" hidden="1" customWidth="1"/>
    <col min="21" max="21" width="12.42578125" style="222" hidden="1" customWidth="1"/>
    <col min="22" max="23" width="9.140625" style="222" hidden="1" customWidth="1"/>
    <col min="24" max="28" width="9.140625" style="110" hidden="1" customWidth="1"/>
    <col min="29" max="29" width="11.85546875" style="124" hidden="1" customWidth="1"/>
    <col min="30" max="30" width="10.5703125" style="124" hidden="1" customWidth="1"/>
    <col min="31" max="31" width="11" style="124" hidden="1" customWidth="1"/>
    <col min="32" max="33" width="9.140625" style="124" hidden="1" customWidth="1"/>
    <col min="34" max="34" width="11.28515625" style="124" hidden="1" customWidth="1"/>
    <col min="35" max="35" width="13.140625" style="124" hidden="1" customWidth="1"/>
    <col min="36" max="45" width="9.140625" style="124" hidden="1" customWidth="1"/>
    <col min="46" max="46" width="9.140625" style="124" customWidth="1"/>
    <col min="47" max="47" width="0" style="124" hidden="1" customWidth="1"/>
    <col min="48" max="16384" width="9.140625" style="124"/>
  </cols>
  <sheetData>
    <row r="1" spans="1:28" x14ac:dyDescent="0.25">
      <c r="A1" s="10"/>
      <c r="B1" s="11"/>
      <c r="C1" s="11"/>
      <c r="D1" s="11"/>
      <c r="E1" s="11"/>
      <c r="F1" s="11"/>
      <c r="G1" s="11"/>
      <c r="H1" s="11"/>
      <c r="I1" s="16"/>
      <c r="J1" s="16"/>
      <c r="K1" s="414"/>
      <c r="L1" s="16"/>
      <c r="M1" s="5"/>
      <c r="N1" s="5"/>
      <c r="O1" s="241"/>
      <c r="P1" s="5"/>
      <c r="S1" s="214"/>
      <c r="T1" s="214">
        <v>45931</v>
      </c>
      <c r="U1" s="340">
        <v>45961</v>
      </c>
      <c r="W1" s="124"/>
      <c r="X1" s="124"/>
      <c r="Y1" s="124"/>
      <c r="Z1" s="124"/>
      <c r="AA1" s="124"/>
      <c r="AB1" s="124"/>
    </row>
    <row r="2" spans="1:28" ht="23.25" x14ac:dyDescent="0.35">
      <c r="A2" s="6"/>
      <c r="B2" s="469" t="s">
        <v>0</v>
      </c>
      <c r="C2" s="469"/>
      <c r="D2" s="469"/>
      <c r="E2" s="469"/>
      <c r="F2" s="469"/>
      <c r="G2" s="469"/>
      <c r="H2" s="469"/>
      <c r="I2" s="469"/>
      <c r="J2" s="469"/>
      <c r="K2" s="469"/>
      <c r="L2" s="469"/>
      <c r="M2" s="469"/>
      <c r="N2" s="5"/>
      <c r="O2" s="5"/>
      <c r="P2" s="5"/>
      <c r="Q2" s="5"/>
      <c r="R2" s="78" t="s">
        <v>431</v>
      </c>
      <c r="T2" s="124"/>
      <c r="X2" s="124"/>
      <c r="Y2" s="124"/>
      <c r="Z2" s="124"/>
      <c r="AA2" s="124"/>
      <c r="AB2" s="124"/>
    </row>
    <row r="3" spans="1:28" ht="21" x14ac:dyDescent="0.25">
      <c r="A3" s="6"/>
      <c r="B3" s="501" t="s">
        <v>1</v>
      </c>
      <c r="C3" s="501"/>
      <c r="D3" s="501"/>
      <c r="E3" s="501"/>
      <c r="F3" s="501"/>
      <c r="G3" s="501"/>
      <c r="H3" s="501"/>
      <c r="I3" s="501"/>
      <c r="J3" s="501"/>
      <c r="K3" s="501"/>
      <c r="L3" s="501"/>
      <c r="M3" s="501"/>
      <c r="N3" s="5"/>
      <c r="O3" s="5"/>
      <c r="P3" s="5"/>
      <c r="Q3" s="5"/>
      <c r="R3" s="78"/>
      <c r="T3" s="124"/>
      <c r="X3" s="124"/>
      <c r="Y3" s="124"/>
      <c r="Z3" s="124"/>
      <c r="AA3" s="124"/>
      <c r="AB3" s="124"/>
    </row>
    <row r="4" spans="1:28" x14ac:dyDescent="0.25">
      <c r="A4" s="6"/>
      <c r="B4" s="25"/>
      <c r="C4" s="25"/>
      <c r="D4" s="12"/>
      <c r="E4" s="12"/>
      <c r="F4" s="12"/>
      <c r="G4" s="12"/>
      <c r="H4" s="12"/>
      <c r="I4" s="12"/>
      <c r="J4" s="5"/>
      <c r="K4" s="5"/>
      <c r="L4" s="425"/>
      <c r="M4" s="5"/>
      <c r="N4" s="5"/>
      <c r="O4" s="5"/>
      <c r="P4" s="5"/>
      <c r="Q4" s="5" t="s">
        <v>593</v>
      </c>
      <c r="R4" s="78" t="s">
        <v>583</v>
      </c>
      <c r="T4" s="124"/>
      <c r="X4" s="124"/>
      <c r="Y4" s="124"/>
      <c r="Z4" s="124"/>
      <c r="AA4" s="124"/>
      <c r="AB4" s="124"/>
    </row>
    <row r="5" spans="1:28" ht="16.5" thickBot="1" x14ac:dyDescent="0.3">
      <c r="A5" s="6"/>
      <c r="B5" s="233" t="s">
        <v>2</v>
      </c>
      <c r="C5" s="81"/>
      <c r="D5" s="81"/>
      <c r="E5" s="81"/>
      <c r="F5" s="81"/>
      <c r="G5" s="81"/>
      <c r="H5" s="13"/>
      <c r="I5" s="13"/>
      <c r="J5" s="13"/>
      <c r="K5" s="13"/>
      <c r="L5" s="44"/>
      <c r="M5" s="5"/>
      <c r="N5" s="5"/>
      <c r="O5" s="5"/>
      <c r="P5" s="5"/>
      <c r="Q5" s="5" t="s">
        <v>594</v>
      </c>
      <c r="R5" s="78" t="s">
        <v>582</v>
      </c>
      <c r="T5" s="124"/>
      <c r="X5" s="124"/>
      <c r="Y5" s="124"/>
      <c r="Z5" s="124"/>
      <c r="AA5" s="124"/>
      <c r="AB5" s="124"/>
    </row>
    <row r="6" spans="1:28" ht="15.75" customHeight="1" thickBot="1" x14ac:dyDescent="0.3">
      <c r="A6" s="6"/>
      <c r="B6" s="503">
        <f>'Member Info'!D6</f>
        <v>0</v>
      </c>
      <c r="C6" s="504"/>
      <c r="D6" s="504"/>
      <c r="E6" s="504"/>
      <c r="F6" s="504"/>
      <c r="G6" s="505"/>
      <c r="H6" s="385"/>
      <c r="I6" s="385"/>
      <c r="J6" s="24"/>
      <c r="K6" s="508" t="str">
        <f>IF(ISERROR(AE182),"***An error has been detected, please enter an explantion below***",IF(AE182&lt;-1,"**An error has been detected, please enter explanation below**",IF(AE182&gt;1,"**An error has been detected, please enter an explantion below**",IF(P18=1,"Please fix the error in the box below before submitting GP1",IF(AL182&gt;=1,"**An error has been detected, please correct the Deemed error(s)**",IF(OR(AR32=1,AS32=1),"An Error Has Been Detected, Please Enter and Explanation Below","Form Ready to submit"))))))</f>
        <v>An Error Has Been Detected, Please Enter and Explanation Below</v>
      </c>
      <c r="L6" s="509"/>
      <c r="M6" s="510"/>
      <c r="N6" s="5"/>
      <c r="O6" s="5"/>
      <c r="P6" s="5"/>
      <c r="Q6" s="5"/>
      <c r="R6" s="78" t="s">
        <v>434</v>
      </c>
      <c r="T6" s="124"/>
      <c r="X6" s="124"/>
      <c r="Y6" s="124"/>
      <c r="Z6" s="124"/>
      <c r="AA6" s="124"/>
      <c r="AB6" s="124"/>
    </row>
    <row r="7" spans="1:28" ht="15.75" thickBot="1" x14ac:dyDescent="0.3">
      <c r="A7" s="6"/>
      <c r="B7" s="12"/>
      <c r="C7" s="12"/>
      <c r="D7" s="12"/>
      <c r="E7" s="12"/>
      <c r="F7" s="5"/>
      <c r="G7" s="5"/>
      <c r="H7" s="5"/>
      <c r="I7" s="5"/>
      <c r="J7" s="5"/>
      <c r="K7" s="511"/>
      <c r="L7" s="512"/>
      <c r="M7" s="513"/>
      <c r="N7" s="5"/>
      <c r="O7" s="5"/>
      <c r="P7" s="5"/>
      <c r="Q7" s="5"/>
      <c r="R7" s="78" t="s">
        <v>541</v>
      </c>
      <c r="T7" s="124"/>
      <c r="X7" s="124"/>
      <c r="Y7" s="124"/>
      <c r="Z7" s="124"/>
      <c r="AA7" s="124"/>
      <c r="AB7" s="124"/>
    </row>
    <row r="8" spans="1:28" ht="16.5" thickBot="1" x14ac:dyDescent="0.3">
      <c r="A8" s="6"/>
      <c r="B8" s="233" t="s">
        <v>564</v>
      </c>
      <c r="C8" s="81"/>
      <c r="D8" s="81"/>
      <c r="E8" s="81"/>
      <c r="F8" s="81"/>
      <c r="G8" s="81"/>
      <c r="H8" s="13"/>
      <c r="I8" s="13"/>
      <c r="J8" s="13"/>
      <c r="K8" s="514"/>
      <c r="L8" s="515"/>
      <c r="M8" s="516"/>
      <c r="N8" s="5"/>
      <c r="O8" s="5"/>
      <c r="P8" s="5"/>
      <c r="Q8" s="5"/>
      <c r="R8" s="78" t="s">
        <v>492</v>
      </c>
      <c r="T8" s="124"/>
      <c r="X8" s="124"/>
      <c r="Y8" s="124"/>
      <c r="Z8" s="124"/>
      <c r="AA8" s="124"/>
      <c r="AB8" s="124"/>
    </row>
    <row r="9" spans="1:28" x14ac:dyDescent="0.25">
      <c r="A9" s="6"/>
      <c r="B9" s="538" t="str">
        <f>'Member Info'!$D$9</f>
        <v>Enter Practice address here on Member info Page - delete if not required</v>
      </c>
      <c r="C9" s="539"/>
      <c r="D9" s="539"/>
      <c r="E9" s="539"/>
      <c r="F9" s="539"/>
      <c r="G9" s="540"/>
      <c r="H9" s="82"/>
      <c r="I9" s="82"/>
      <c r="J9" s="272"/>
      <c r="K9" s="517"/>
      <c r="L9" s="518"/>
      <c r="M9" s="519"/>
      <c r="N9" s="5"/>
      <c r="O9" s="5"/>
      <c r="P9" s="5"/>
      <c r="Q9" s="5"/>
      <c r="R9" s="78" t="s">
        <v>485</v>
      </c>
      <c r="T9" s="124"/>
      <c r="X9" s="124"/>
      <c r="Y9" s="124"/>
      <c r="Z9" s="124"/>
      <c r="AA9" s="124"/>
      <c r="AB9" s="124"/>
    </row>
    <row r="10" spans="1:28" x14ac:dyDescent="0.25">
      <c r="A10" s="6"/>
      <c r="B10" s="541" t="str">
        <f>'Member Info'!$D$10</f>
        <v>Enter Practice address here on Member info Page - delete if not required</v>
      </c>
      <c r="C10" s="542"/>
      <c r="D10" s="542"/>
      <c r="E10" s="542"/>
      <c r="F10" s="542"/>
      <c r="G10" s="543"/>
      <c r="H10" s="82"/>
      <c r="I10" s="82"/>
      <c r="J10" s="272"/>
      <c r="K10" s="517"/>
      <c r="L10" s="518"/>
      <c r="M10" s="519"/>
      <c r="N10" s="5"/>
      <c r="O10" s="5"/>
      <c r="P10" s="5"/>
      <c r="Q10" s="5"/>
      <c r="R10" s="78"/>
      <c r="T10" s="124"/>
      <c r="X10" s="124"/>
      <c r="Y10" s="124"/>
      <c r="Z10" s="124"/>
      <c r="AA10" s="124"/>
      <c r="AB10" s="124"/>
    </row>
    <row r="11" spans="1:28" x14ac:dyDescent="0.25">
      <c r="A11" s="6"/>
      <c r="B11" s="541" t="str">
        <f>'Member Info'!$D$11</f>
        <v>Enter Practice address here on Member info Page - delete if not required</v>
      </c>
      <c r="C11" s="542"/>
      <c r="D11" s="542"/>
      <c r="E11" s="542"/>
      <c r="F11" s="542"/>
      <c r="G11" s="543"/>
      <c r="H11" s="82"/>
      <c r="I11" s="82"/>
      <c r="J11" s="272"/>
      <c r="K11" s="517"/>
      <c r="L11" s="518"/>
      <c r="M11" s="519"/>
      <c r="N11" s="5"/>
      <c r="O11" s="5"/>
      <c r="P11" s="5"/>
      <c r="Q11" s="5"/>
      <c r="T11" s="124"/>
      <c r="X11" s="124"/>
      <c r="Y11" s="124"/>
      <c r="Z11" s="124"/>
      <c r="AA11" s="124"/>
      <c r="AB11" s="124"/>
    </row>
    <row r="12" spans="1:28" x14ac:dyDescent="0.25">
      <c r="A12" s="6"/>
      <c r="B12" s="541" t="str">
        <f>'Member Info'!$D$12</f>
        <v>Enter Practice address here on Member info Page - delete if not required</v>
      </c>
      <c r="C12" s="542"/>
      <c r="D12" s="542"/>
      <c r="E12" s="542"/>
      <c r="F12" s="542"/>
      <c r="G12" s="543"/>
      <c r="H12" s="82"/>
      <c r="I12" s="82"/>
      <c r="J12" s="272"/>
      <c r="K12" s="517"/>
      <c r="L12" s="518"/>
      <c r="M12" s="519"/>
      <c r="N12" s="5"/>
      <c r="O12" s="5"/>
      <c r="P12" s="5"/>
      <c r="Q12" s="5"/>
      <c r="T12" s="124"/>
      <c r="X12" s="124"/>
      <c r="Y12" s="124"/>
      <c r="Z12" s="124"/>
      <c r="AA12" s="124"/>
      <c r="AB12" s="124"/>
    </row>
    <row r="13" spans="1:28" ht="15.75" thickBot="1" x14ac:dyDescent="0.3">
      <c r="A13" s="6"/>
      <c r="B13" s="544" t="str">
        <f>'Member Info'!$D$13</f>
        <v>Enter Practice address here on Member info Page - delete if not required</v>
      </c>
      <c r="C13" s="545"/>
      <c r="D13" s="545"/>
      <c r="E13" s="545"/>
      <c r="F13" s="545"/>
      <c r="G13" s="546"/>
      <c r="H13" s="82"/>
      <c r="I13" s="82"/>
      <c r="J13" s="272"/>
      <c r="K13" s="520"/>
      <c r="L13" s="521"/>
      <c r="M13" s="522"/>
      <c r="N13" s="5"/>
      <c r="O13" s="5"/>
      <c r="P13" s="5"/>
      <c r="Q13" s="5"/>
      <c r="T13" s="124"/>
      <c r="X13" s="124"/>
      <c r="Y13" s="124"/>
      <c r="Z13" s="124"/>
      <c r="AA13" s="124"/>
      <c r="AB13" s="124"/>
    </row>
    <row r="14" spans="1:28" x14ac:dyDescent="0.25">
      <c r="A14" s="6"/>
      <c r="B14" s="12"/>
      <c r="C14" s="12"/>
      <c r="D14" s="12"/>
      <c r="E14" s="12"/>
      <c r="F14" s="5"/>
      <c r="G14" s="5"/>
      <c r="H14" s="5"/>
      <c r="I14" s="5"/>
      <c r="J14" s="5"/>
      <c r="K14" s="5"/>
      <c r="L14" s="329"/>
      <c r="M14" s="329"/>
      <c r="N14" s="5"/>
      <c r="O14" s="5"/>
      <c r="P14" s="5"/>
      <c r="Q14" s="5"/>
      <c r="T14" s="124"/>
      <c r="W14" s="223"/>
      <c r="X14" s="124"/>
      <c r="Y14" s="124"/>
      <c r="Z14" s="124"/>
      <c r="AA14" s="124"/>
      <c r="AB14" s="124"/>
    </row>
    <row r="15" spans="1:28" ht="16.5" thickBot="1" x14ac:dyDescent="0.3">
      <c r="A15" s="6"/>
      <c r="B15" s="233" t="s">
        <v>4</v>
      </c>
      <c r="C15" s="81"/>
      <c r="D15" s="81"/>
      <c r="E15" s="81"/>
      <c r="F15" s="81"/>
      <c r="G15" s="81"/>
      <c r="H15" s="13"/>
      <c r="I15" s="13"/>
      <c r="J15" s="13"/>
      <c r="K15" s="13"/>
      <c r="L15" s="44"/>
      <c r="M15" s="5"/>
      <c r="N15" s="5"/>
      <c r="O15" s="5"/>
      <c r="P15" s="5"/>
      <c r="Q15" s="5"/>
      <c r="T15" s="124"/>
      <c r="W15" s="223"/>
      <c r="X15" s="124"/>
      <c r="Y15" s="124"/>
      <c r="Z15" s="124"/>
      <c r="AA15" s="124"/>
      <c r="AB15" s="124"/>
    </row>
    <row r="16" spans="1:28" ht="17.25" customHeight="1" thickBot="1" x14ac:dyDescent="0.3">
      <c r="A16" s="6"/>
      <c r="B16" s="503">
        <f>'Member Info'!$D$16</f>
        <v>0</v>
      </c>
      <c r="C16" s="504"/>
      <c r="D16" s="504"/>
      <c r="E16" s="504"/>
      <c r="F16" s="504"/>
      <c r="G16" s="505"/>
      <c r="H16" s="385"/>
      <c r="I16" s="385"/>
      <c r="J16" s="325"/>
      <c r="K16" s="523" t="str">
        <f>IF(OR(AA182&gt;0,AF182&gt;0,AG182&gt;0),"STOP! - Urgent Action Required","")</f>
        <v/>
      </c>
      <c r="L16" s="524"/>
      <c r="M16" s="525"/>
      <c r="N16" s="5"/>
      <c r="O16" s="5"/>
      <c r="P16" s="5"/>
      <c r="Q16" s="5"/>
      <c r="T16" s="124">
        <f>'Member Info'!X2</f>
        <v>2.5</v>
      </c>
      <c r="W16" s="224"/>
      <c r="X16" s="124"/>
      <c r="Y16" s="124"/>
      <c r="Z16" s="124"/>
      <c r="AA16" s="124"/>
      <c r="AB16" s="124"/>
    </row>
    <row r="17" spans="1:45" ht="15" customHeight="1" x14ac:dyDescent="0.25">
      <c r="A17" s="6"/>
      <c r="B17" s="12"/>
      <c r="C17" s="12"/>
      <c r="D17" s="12"/>
      <c r="E17" s="12"/>
      <c r="F17" s="5"/>
      <c r="G17" s="5"/>
      <c r="H17" s="5"/>
      <c r="I17" s="5"/>
      <c r="J17" s="5"/>
      <c r="K17" s="526" t="str">
        <f>IF(AA182&gt;=1,"A Cut, Copy and paste action has corrupted this form, please UNDO (CTRL + Z) last action, or a New form will need to be Used from now on",IF(AF182&gt;0,"One or More members have been marked as - Left Employment/Scheme, but do not have an end date. please enter the End Date in the Member Info Tab",IF(AG182&gt;=1,"Leaver this month, send their T55a terminating form to HSCPensions@hscni.net today","")))</f>
        <v/>
      </c>
      <c r="L17" s="527"/>
      <c r="M17" s="528"/>
      <c r="N17" s="5"/>
      <c r="O17" s="5"/>
      <c r="P17" s="5"/>
      <c r="Q17" s="5"/>
      <c r="T17" s="124"/>
      <c r="X17" s="222"/>
      <c r="AC17" s="110"/>
    </row>
    <row r="18" spans="1:45" ht="16.5" customHeight="1" thickBot="1" x14ac:dyDescent="0.3">
      <c r="A18" s="6"/>
      <c r="B18" s="81" t="s">
        <v>470</v>
      </c>
      <c r="C18" s="81"/>
      <c r="D18" s="81"/>
      <c r="E18" s="328" t="s">
        <v>414</v>
      </c>
      <c r="F18" s="265"/>
      <c r="G18" s="265"/>
      <c r="H18" s="265"/>
      <c r="I18" s="265"/>
      <c r="J18" s="382"/>
      <c r="K18" s="529"/>
      <c r="L18" s="530"/>
      <c r="M18" s="531"/>
      <c r="N18" s="5"/>
      <c r="O18" s="5"/>
      <c r="P18" s="5">
        <f>IF(OR(K16="",K17="Leaver this month, send their T55a terminating form to HSCPensions@hscni.net today"),0,1)</f>
        <v>0</v>
      </c>
      <c r="Q18" s="5"/>
      <c r="T18" s="124"/>
      <c r="X18" s="222"/>
      <c r="AC18" s="110"/>
    </row>
    <row r="19" spans="1:45" ht="15.75" customHeight="1" thickBot="1" x14ac:dyDescent="0.3">
      <c r="A19" s="6"/>
      <c r="B19" s="503">
        <f>'Member Info'!$D$19</f>
        <v>0</v>
      </c>
      <c r="C19" s="504"/>
      <c r="D19" s="505"/>
      <c r="E19" s="535"/>
      <c r="F19" s="536"/>
      <c r="G19" s="537"/>
      <c r="H19" s="386"/>
      <c r="I19" s="386"/>
      <c r="J19" s="326"/>
      <c r="K19" s="529"/>
      <c r="L19" s="530"/>
      <c r="M19" s="531"/>
      <c r="N19" s="5"/>
      <c r="O19" s="5"/>
      <c r="P19" s="5"/>
      <c r="Q19" s="5"/>
      <c r="T19" s="124"/>
      <c r="X19" s="222"/>
      <c r="AC19" s="110"/>
    </row>
    <row r="20" spans="1:45" ht="15" customHeight="1" x14ac:dyDescent="0.25">
      <c r="A20" s="6"/>
      <c r="B20" s="25"/>
      <c r="C20" s="25"/>
      <c r="D20" s="25"/>
      <c r="E20" s="25"/>
      <c r="F20" s="5"/>
      <c r="G20" s="5"/>
      <c r="H20" s="5"/>
      <c r="I20" s="5"/>
      <c r="J20" s="5"/>
      <c r="K20" s="529"/>
      <c r="L20" s="530"/>
      <c r="M20" s="531"/>
      <c r="N20" s="5"/>
      <c r="O20" s="5"/>
      <c r="P20" s="5"/>
      <c r="Q20" s="5"/>
      <c r="T20" s="124"/>
      <c r="X20" s="222"/>
      <c r="AC20" s="110"/>
    </row>
    <row r="21" spans="1:45" ht="16.5" customHeight="1" thickBot="1" x14ac:dyDescent="0.3">
      <c r="A21" s="6"/>
      <c r="B21" s="233" t="s">
        <v>526</v>
      </c>
      <c r="C21" s="81"/>
      <c r="D21" s="81"/>
      <c r="E21" s="81"/>
      <c r="F21" s="81"/>
      <c r="G21" s="81"/>
      <c r="H21" s="13"/>
      <c r="I21" s="13"/>
      <c r="J21" s="13"/>
      <c r="K21" s="529"/>
      <c r="L21" s="530"/>
      <c r="M21" s="531"/>
      <c r="N21" s="5"/>
      <c r="O21" s="5"/>
      <c r="P21" s="5"/>
      <c r="Q21" s="5"/>
      <c r="T21" s="124"/>
      <c r="X21" s="222"/>
      <c r="AC21" s="110"/>
    </row>
    <row r="22" spans="1:45" ht="15.75" customHeight="1" thickBot="1" x14ac:dyDescent="0.3">
      <c r="A22" s="6"/>
      <c r="B22" s="535"/>
      <c r="C22" s="536"/>
      <c r="D22" s="536"/>
      <c r="E22" s="536"/>
      <c r="F22" s="536"/>
      <c r="G22" s="537"/>
      <c r="H22" s="386"/>
      <c r="I22" s="386"/>
      <c r="J22" s="327"/>
      <c r="K22" s="532"/>
      <c r="L22" s="533"/>
      <c r="M22" s="534"/>
      <c r="N22" s="5"/>
      <c r="O22" s="5"/>
      <c r="P22" s="5"/>
      <c r="Q22" s="5" t="str">
        <f>IF(ISERROR(AD32)," Unknown Values entered",FALSE)</f>
        <v xml:space="preserve"> Unknown Values entered</v>
      </c>
      <c r="T22" s="124"/>
      <c r="X22" s="222"/>
      <c r="AC22" s="110"/>
    </row>
    <row r="23" spans="1:45" ht="15.75" customHeight="1" x14ac:dyDescent="0.25">
      <c r="A23" s="12"/>
      <c r="B23" s="12"/>
      <c r="C23" s="12"/>
      <c r="D23" s="12"/>
      <c r="E23" s="12"/>
      <c r="F23" s="12"/>
      <c r="G23" s="12"/>
      <c r="H23" s="12"/>
      <c r="I23" s="12"/>
      <c r="J23" s="12"/>
      <c r="K23" s="12"/>
      <c r="L23" s="330"/>
      <c r="M23" s="330"/>
      <c r="N23" s="5"/>
      <c r="O23" s="5"/>
      <c r="P23" s="5"/>
      <c r="Q23" s="5"/>
      <c r="T23" s="124"/>
      <c r="X23" s="222"/>
      <c r="AC23" s="110"/>
    </row>
    <row r="24" spans="1:45" ht="15.75" customHeight="1" thickBot="1" x14ac:dyDescent="0.3">
      <c r="A24" s="12"/>
      <c r="B24" s="12"/>
      <c r="C24" s="12"/>
      <c r="D24" s="12"/>
      <c r="E24" s="12"/>
      <c r="F24" s="336" t="s">
        <v>566</v>
      </c>
      <c r="G24" s="12"/>
      <c r="H24" s="12"/>
      <c r="I24" s="432" t="s">
        <v>626</v>
      </c>
      <c r="J24" s="413" t="s">
        <v>569</v>
      </c>
      <c r="K24" s="413" t="s">
        <v>570</v>
      </c>
      <c r="L24" s="502" t="s">
        <v>567</v>
      </c>
      <c r="M24" s="502"/>
      <c r="N24" s="5"/>
      <c r="O24" s="5"/>
      <c r="P24" s="5"/>
      <c r="Q24" s="5"/>
      <c r="T24" s="124"/>
      <c r="X24" s="222"/>
      <c r="AC24" s="110"/>
    </row>
    <row r="25" spans="1:45" s="409" customFormat="1" ht="30" customHeight="1" thickBot="1" x14ac:dyDescent="0.35">
      <c r="A25" s="405"/>
      <c r="B25" s="506" t="s">
        <v>565</v>
      </c>
      <c r="C25" s="507"/>
      <c r="D25" s="406"/>
      <c r="E25" s="407"/>
      <c r="F25" s="412">
        <f>SUM(F32:F181)</f>
        <v>0</v>
      </c>
      <c r="G25" s="406"/>
      <c r="H25" s="406"/>
      <c r="I25" s="433" t="str">
        <f>IF('Member Info'!O16="","N/A",IF('Member Info'!$AM$19&lt;=$T$1,(F25*'Member Info'!O19),"N/A"))</f>
        <v>N/A</v>
      </c>
      <c r="J25" s="412">
        <f>SUM(J32:J181)</f>
        <v>0</v>
      </c>
      <c r="K25" s="412">
        <f>SUM(K32:K181)</f>
        <v>0</v>
      </c>
      <c r="L25" s="404" t="str">
        <f>IF('Member Info'!O16="","",IF('Member Info'!$AM$19&lt;=$T$1,"Total Includes Employer levy",""))</f>
        <v/>
      </c>
      <c r="M25" s="412">
        <f>SUM(I25:K25)</f>
        <v>0</v>
      </c>
      <c r="N25" s="408"/>
      <c r="O25" s="408"/>
      <c r="P25" s="408"/>
      <c r="Q25" s="408"/>
      <c r="U25" s="410"/>
      <c r="V25" s="410"/>
      <c r="W25" s="410"/>
      <c r="X25" s="410"/>
      <c r="Y25" s="411"/>
      <c r="Z25" s="411"/>
      <c r="AA25" s="411"/>
      <c r="AB25" s="411"/>
      <c r="AC25" s="411"/>
    </row>
    <row r="26" spans="1:45" ht="15" customHeight="1" x14ac:dyDescent="0.25">
      <c r="A26" s="12"/>
      <c r="B26" s="481" t="s">
        <v>10</v>
      </c>
      <c r="C26" s="481"/>
      <c r="D26" s="481"/>
      <c r="E26" s="481"/>
      <c r="F26" s="481"/>
      <c r="G26" s="481"/>
      <c r="H26" s="481"/>
      <c r="I26" s="481"/>
      <c r="J26" s="481"/>
      <c r="K26" s="481"/>
      <c r="L26" s="481"/>
      <c r="M26" s="481"/>
      <c r="N26" s="5"/>
      <c r="O26" s="5"/>
      <c r="P26" s="5"/>
      <c r="Q26" s="5"/>
      <c r="T26" s="124"/>
      <c r="X26" s="222"/>
      <c r="AC26" s="110"/>
    </row>
    <row r="27" spans="1:45" ht="15.75" customHeight="1" x14ac:dyDescent="0.25">
      <c r="A27" s="12"/>
      <c r="B27" s="481"/>
      <c r="C27" s="481"/>
      <c r="D27" s="481"/>
      <c r="E27" s="481"/>
      <c r="F27" s="481"/>
      <c r="G27" s="481"/>
      <c r="H27" s="481"/>
      <c r="I27" s="481"/>
      <c r="J27" s="481"/>
      <c r="K27" s="481"/>
      <c r="L27" s="481"/>
      <c r="M27" s="481"/>
      <c r="N27" s="5"/>
      <c r="O27" s="5"/>
      <c r="P27" s="5"/>
      <c r="Q27" s="5"/>
      <c r="T27" s="124"/>
      <c r="X27" s="222"/>
      <c r="AC27" s="110"/>
    </row>
    <row r="28" spans="1:45" ht="15" customHeight="1" x14ac:dyDescent="0.25">
      <c r="A28" s="12"/>
      <c r="B28" s="481"/>
      <c r="C28" s="481"/>
      <c r="D28" s="481"/>
      <c r="E28" s="481"/>
      <c r="F28" s="481"/>
      <c r="G28" s="481"/>
      <c r="H28" s="481"/>
      <c r="I28" s="481"/>
      <c r="J28" s="481"/>
      <c r="K28" s="481"/>
      <c r="L28" s="481"/>
      <c r="M28" s="481"/>
      <c r="N28" s="12"/>
      <c r="O28" s="12"/>
      <c r="P28" s="12"/>
      <c r="Q28" s="12"/>
      <c r="T28" s="124"/>
      <c r="X28" s="222"/>
      <c r="AC28" s="110"/>
    </row>
    <row r="29" spans="1:45" ht="21" x14ac:dyDescent="0.35">
      <c r="A29" s="4"/>
      <c r="B29" s="549" t="s">
        <v>540</v>
      </c>
      <c r="C29" s="549"/>
      <c r="D29" s="549"/>
      <c r="E29" s="549"/>
      <c r="F29" s="549"/>
      <c r="G29" s="549"/>
      <c r="H29" s="549"/>
      <c r="I29" s="549"/>
      <c r="J29" s="549"/>
      <c r="K29" s="549"/>
      <c r="L29" s="549"/>
      <c r="M29" s="549"/>
      <c r="N29" s="5"/>
      <c r="O29" s="5"/>
      <c r="P29" s="5"/>
      <c r="Q29" s="5"/>
      <c r="T29" s="124"/>
      <c r="X29" s="222"/>
      <c r="AC29" s="110"/>
    </row>
    <row r="30" spans="1:45" x14ac:dyDescent="0.25">
      <c r="A30" s="4"/>
      <c r="B30" s="5"/>
      <c r="C30" s="5"/>
      <c r="D30" s="5"/>
      <c r="E30" s="20"/>
      <c r="F30" s="20"/>
      <c r="G30" s="21"/>
      <c r="H30" s="21"/>
      <c r="I30" s="21"/>
      <c r="J30" s="20"/>
      <c r="K30" s="20"/>
      <c r="L30" s="425"/>
      <c r="M30" s="5"/>
      <c r="N30" s="5"/>
      <c r="O30" s="5"/>
      <c r="P30" s="5"/>
      <c r="Q30" s="5"/>
      <c r="T30" s="124"/>
      <c r="X30" s="222"/>
      <c r="AC30" s="110"/>
    </row>
    <row r="31" spans="1:45" ht="93" customHeight="1" x14ac:dyDescent="0.25">
      <c r="A31" s="4"/>
      <c r="B31" s="547" t="s">
        <v>11</v>
      </c>
      <c r="C31" s="548"/>
      <c r="D31" s="38" t="s">
        <v>28</v>
      </c>
      <c r="E31" s="27" t="s">
        <v>12</v>
      </c>
      <c r="F31" s="27" t="s">
        <v>13</v>
      </c>
      <c r="G31" s="28" t="s">
        <v>445</v>
      </c>
      <c r="H31" s="28" t="s">
        <v>596</v>
      </c>
      <c r="I31" s="28" t="s">
        <v>597</v>
      </c>
      <c r="J31" s="27" t="s">
        <v>600</v>
      </c>
      <c r="K31" s="27" t="s">
        <v>16</v>
      </c>
      <c r="L31" s="79" t="s">
        <v>637</v>
      </c>
      <c r="M31" s="79" t="s">
        <v>525</v>
      </c>
      <c r="N31" s="5"/>
      <c r="O31" s="339" t="s">
        <v>572</v>
      </c>
      <c r="P31" s="91" t="s">
        <v>411</v>
      </c>
      <c r="Q31" s="91" t="s">
        <v>411</v>
      </c>
      <c r="R31" s="92" t="s">
        <v>412</v>
      </c>
      <c r="S31" s="93"/>
      <c r="T31" s="92" t="s">
        <v>413</v>
      </c>
      <c r="U31" s="225"/>
      <c r="V31" s="226" t="s">
        <v>458</v>
      </c>
      <c r="W31" s="226" t="s">
        <v>459</v>
      </c>
      <c r="X31" s="226" t="s">
        <v>460</v>
      </c>
      <c r="Y31" s="234" t="s">
        <v>486</v>
      </c>
      <c r="Z31" s="234" t="s">
        <v>487</v>
      </c>
      <c r="AA31" s="234" t="s">
        <v>489</v>
      </c>
      <c r="AB31" s="234" t="s">
        <v>493</v>
      </c>
      <c r="AC31" s="234" t="s">
        <v>522</v>
      </c>
      <c r="AD31" s="239" t="s">
        <v>498</v>
      </c>
      <c r="AE31" s="239" t="s">
        <v>490</v>
      </c>
      <c r="AF31" s="239" t="s">
        <v>523</v>
      </c>
      <c r="AG31" s="124" t="s">
        <v>524</v>
      </c>
      <c r="AI31" s="239" t="s">
        <v>527</v>
      </c>
      <c r="AJ31" s="239" t="s">
        <v>528</v>
      </c>
      <c r="AK31" s="239" t="s">
        <v>542</v>
      </c>
      <c r="AL31" s="239" t="s">
        <v>568</v>
      </c>
      <c r="AM31" s="239" t="s">
        <v>585</v>
      </c>
      <c r="AN31" s="239" t="s">
        <v>575</v>
      </c>
      <c r="AO31" s="239" t="s">
        <v>576</v>
      </c>
      <c r="AP31" s="239" t="s">
        <v>586</v>
      </c>
      <c r="AQ31" s="239" t="s">
        <v>595</v>
      </c>
      <c r="AR31" s="239" t="s">
        <v>598</v>
      </c>
      <c r="AS31" s="239" t="s">
        <v>599</v>
      </c>
    </row>
    <row r="32" spans="1:45" x14ac:dyDescent="0.25">
      <c r="A32" s="4">
        <v>1</v>
      </c>
      <c r="B32" s="164">
        <f>'Member Info'!D29</f>
        <v>0</v>
      </c>
      <c r="C32" s="164">
        <f>'Member Info'!E29</f>
        <v>0</v>
      </c>
      <c r="D32" s="164" t="str">
        <f>'Member Info'!G29</f>
        <v/>
      </c>
      <c r="E32" s="165">
        <f>'Member Info'!B29</f>
        <v>0</v>
      </c>
      <c r="F32" s="242"/>
      <c r="G32" s="166" t="str">
        <f>IF(E32=0,"",('Member Info'!K29+'Member Info'!L29))</f>
        <v/>
      </c>
      <c r="H32" s="419"/>
      <c r="I32" s="419"/>
      <c r="J32" s="26"/>
      <c r="K32" s="26"/>
      <c r="L32" s="384" t="str">
        <f>IF(E32=0,"",IF('Member Info'!F29&gt;$U$1,CONCATENATE("Joined with practice on ", TEXT('Member Info'!F29, "DD/MM/YYYY")),IF('Member Info'!N29&lt;&gt;"",IF('Member Info'!N29&lt;$T$1,CONCATENATE("Left Scheme on ", TEXT('Member Info'!N29, "DD/MM/YYYY")),IF(OR(G32="",G32=0),"Error Detected, No rate entered",IF(E32=0,"",IF(F32="","Error Detected, No Pensionable pay",IF(AS32=1,"No Part Time Status Entered",IF(AR32=1,"No Part Time Hours Entered",IF(ISERROR(AD32)," Unknown Values entered.",IF(V32+W32&lt;1,"Acceptable",IF(T32+U32=200, "No Contributions Entered", IF(M32="","Error Detected, Choose reason&gt;",IF(Z32="1",IF(V32=1,"Please Enter Deemed Pensionable Pay","Add Any Relevant Details Above"),"Please Give Details Above"))))))))))),IF(OR(G32="",G32=0),"Error Detected, No rate entered",IF(E32=0,"",IF(F32="","Error Detected, No Pensionable pay",IF(AS32=1,"No Part Time Status Entered",IF(AR32=1,"No Part Time Hours Entered",IF(ISERROR(AD32)," Unknown Values entered.",IF(V32+W32&lt;1,"Acceptable",IF(T32+U32=200, "No Contributions Entered", IF(M32="","Error Detected, Choose reason&gt;",IF(Z32="1",IF(V32=1,"Please Enter Deemed Pensionable Pay","Add relevant Details Above"),"Please give details Above")))))))))))))</f>
        <v/>
      </c>
      <c r="M32" s="260"/>
      <c r="N32" s="91"/>
      <c r="O32" s="91" t="str">
        <f>IF(E32=0,"",IF(ISERROR((F32+J32+K32)),0,IF((F32+J32+K32)&lt;1,0,1)))</f>
        <v/>
      </c>
      <c r="P32" s="94">
        <f>J32</f>
        <v>0</v>
      </c>
      <c r="Q32" s="94">
        <f>K32</f>
        <v>0</v>
      </c>
      <c r="R32" s="218">
        <f>(ROUND((F32/100*'Member Info'!$W$2), 2))</f>
        <v>0</v>
      </c>
      <c r="S32" s="218" t="e">
        <f>ROUND((F32/100*G32),2)</f>
        <v>#VALUE!</v>
      </c>
      <c r="T32" s="218" t="str">
        <f>IF(E32=0,"",(100-(P32/R32*100)))</f>
        <v/>
      </c>
      <c r="U32" s="227" t="str">
        <f>IF(E32=0,"",(100-(Q32/S32*100)))</f>
        <v/>
      </c>
      <c r="V32" s="228" t="str">
        <f>IF(E32=0,"",IF(T32&gt;$T$16,1,IF(T32&lt;-$T$16,1,0)))</f>
        <v/>
      </c>
      <c r="W32" s="228" t="str">
        <f>IF(E32=0,"",IF(G32=0,1,IF(U32&gt;$T$16,1,IF(U32&lt;-$T$16,1,0))))</f>
        <v/>
      </c>
      <c r="X32" s="222">
        <f>IF(E32=0,0,IF(F32="",1,0))</f>
        <v>0</v>
      </c>
      <c r="Y32" s="110">
        <f>IF(E32=0,0,IF(M32="",0,1))</f>
        <v>0</v>
      </c>
      <c r="Z32" s="235" t="str">
        <f>IF(M32="SMP/Occupational Maternity","1",IF(M32="SSP/Occupational Sick pay","1",""))</f>
        <v/>
      </c>
      <c r="AA32" s="240" t="b">
        <f>IF(OR(AN32=TRUE,AO32=TRUE),TRUE,FALSE)</f>
        <v>0</v>
      </c>
      <c r="AB32" s="235">
        <f>IF(OR(M32="left scheme/Employment",AC32=""), 1,0)</f>
        <v>0</v>
      </c>
      <c r="AC32" s="235">
        <f>IF('Member Info'!N29="",1,"")</f>
        <v>1</v>
      </c>
      <c r="AD32" s="243" t="e">
        <f>(T32+U32)</f>
        <v>#VALUE!</v>
      </c>
      <c r="AE32" s="130" t="str">
        <f t="shared" ref="AE32:AE95" si="0">IF(AP32=1,"",IF(Y32=1,"",IF(AG32=1,"",IF(E32=0,"",IF(AB32=1,"",IF(L32="acceptable","",IF(T32+U32="0","",T32+U32)))))))</f>
        <v/>
      </c>
      <c r="AF32" s="124">
        <f>SUM(AB32+AC32)</f>
        <v>1</v>
      </c>
      <c r="AG32" s="124" t="str">
        <f>IF('Member Info'!N29&lt;&gt;"",IF(AND('Member Info'!N29&lt;=$U$1,'Member Info'!N29&gt;=$T$1),1,0),"")</f>
        <v/>
      </c>
      <c r="AI32" s="124" t="b">
        <f>OR(M32="SMP/Occupational Maternity",M32="SSP/Occupational Sick pay")</f>
        <v>0</v>
      </c>
      <c r="AJ32" s="124">
        <f>IF(AI32=TRUE,1,0)</f>
        <v>0</v>
      </c>
      <c r="AL32" s="124">
        <f>IF(L32="Please Enter Deemed Pensionable Pay",1,0)</f>
        <v>0</v>
      </c>
      <c r="AM32" s="124">
        <f>IF('Member Info'!F29&gt;$T$1,1,0)</f>
        <v>0</v>
      </c>
      <c r="AN32" s="124" t="b">
        <f>IF(ISERROR(T32),ERROR.TYPE(#REF!)=ERROR.TYPE(T32),FALSE)</f>
        <v>0</v>
      </c>
      <c r="AO32" s="124" t="b">
        <f>IF(ISERROR(U32),ERROR.TYPE(#REF!)=ERROR.TYPE(U32),FALSE)</f>
        <v>0</v>
      </c>
      <c r="AP32" s="124">
        <f>IF('Member Info'!F29&gt;'GP1 April 25'!$U$1,1,0)</f>
        <v>0</v>
      </c>
      <c r="AQ32" s="124">
        <f>IF(H32="Part Time",1,0)</f>
        <v>0</v>
      </c>
      <c r="AR32" s="124">
        <f>IF(AND(AQ32=1,I32=""),1,0)</f>
        <v>0</v>
      </c>
      <c r="AS32" s="124">
        <f>IF(OR(H32=0,H32=""),1,0)</f>
        <v>1</v>
      </c>
    </row>
    <row r="33" spans="1:45" x14ac:dyDescent="0.25">
      <c r="A33" s="4">
        <v>2</v>
      </c>
      <c r="B33" s="164">
        <f>'Member Info'!D30</f>
        <v>0</v>
      </c>
      <c r="C33" s="164">
        <f>'Member Info'!E30</f>
        <v>0</v>
      </c>
      <c r="D33" s="164" t="str">
        <f>'Member Info'!G30</f>
        <v/>
      </c>
      <c r="E33" s="165">
        <f>'Member Info'!B30</f>
        <v>0</v>
      </c>
      <c r="F33" s="242"/>
      <c r="G33" s="166" t="str">
        <f>IF(E33=0,"",('Member Info'!K30+'Member Info'!L30))</f>
        <v/>
      </c>
      <c r="H33" s="419"/>
      <c r="I33" s="419"/>
      <c r="J33" s="26"/>
      <c r="K33" s="26"/>
      <c r="L33" s="384" t="str">
        <f>IF(E33=0,"",IF('Member Info'!F30&gt;$U$1,CONCATENATE("Joined with practice on ", TEXT('Member Info'!F30, "DD/MM/YYYY")),IF('Member Info'!N30&lt;&gt;"",IF('Member Info'!N30&lt;$T$1,CONCATENATE("Left Scheme on ", TEXT('Member Info'!N30, "DD/MM/YYYY")),IF(OR(G33="",G33=0),"Error Detected, No rate entered",IF(E33=0,"",IF(F33="","Error Detected, No Pensionable pay",IF(AS33=1,"No Part Time Status Entered",IF(AR33=1,"No Part Time Hours Entered",IF(ISERROR(AD33)," Unknown Values entered.",IF(V33+W33&lt;1,"Acceptable",IF(T33+U33=200, "No Contributions Entered", IF(M33="","Error Detected, Choose reason&gt;",IF(Z33="1",IF(V33=1,"Please Enter Deemed Pensionable Pay","Add Any Relevant Details Above"),"Please Give Details Above"))))))))))),IF(OR(G33="",G33=0),"Error Detected, No rate entered",IF(E33=0,"",IF(F33="","Error Detected, No Pensionable pay",IF(AS33=1,"No Part Time Status Entered",IF(AR33=1,"No Part Time Hours Entered",IF(ISERROR(AD33)," Unknown Values entered.",IF(V33+W33&lt;1,"Acceptable",IF(T33+U33=200, "No Contributions Entered", IF(M33="","Error Detected, Choose reason&gt;",IF(Z33="1",IF(V33=1,"Please Enter Deemed Pensionable Pay","Add relevant Details Above"),"Please give details Above")))))))))))))</f>
        <v/>
      </c>
      <c r="M33" s="260"/>
      <c r="N33" s="91"/>
      <c r="O33" s="91" t="str">
        <f t="shared" ref="O33:O96" si="1">IF(E33=0,"",IF(ISERROR((F33+J33+K33)),0,IF((F33+J33+K33)&lt;1,0,1)))</f>
        <v/>
      </c>
      <c r="P33" s="94">
        <f t="shared" ref="P33:Q96" si="2">J33</f>
        <v>0</v>
      </c>
      <c r="Q33" s="94">
        <f t="shared" si="2"/>
        <v>0</v>
      </c>
      <c r="R33" s="218">
        <f>(ROUND((F33/100*'Member Info'!$W$2), 2))</f>
        <v>0</v>
      </c>
      <c r="S33" s="218" t="e">
        <f t="shared" ref="S33:S96" si="3">ROUND((F33/100*G33),2)</f>
        <v>#VALUE!</v>
      </c>
      <c r="T33" s="218" t="str">
        <f t="shared" ref="T33:T96" si="4">IF(E33=0,"",(100-(P33/R33*100)))</f>
        <v/>
      </c>
      <c r="U33" s="227" t="str">
        <f t="shared" ref="U33:U96" si="5">IF(E33=0,"",(100-(Q33/S33*100)))</f>
        <v/>
      </c>
      <c r="V33" s="228" t="str">
        <f t="shared" ref="V33:V96" si="6">IF(E33=0,"",IF(T33&gt;$T$16,1,IF(T33&lt;-$T$16,1,0)))</f>
        <v/>
      </c>
      <c r="W33" s="228" t="str">
        <f t="shared" ref="W33:W96" si="7">IF(E33=0,"",IF(G33=0,1,IF(U33&gt;$T$16,1,IF(U33&lt;-$T$16,1,0))))</f>
        <v/>
      </c>
      <c r="X33" s="222">
        <f t="shared" ref="X33:X96" si="8">IF(E33=0,0,IF(F33="",1,0))</f>
        <v>0</v>
      </c>
      <c r="Y33" s="110">
        <f t="shared" ref="Y33:Y96" si="9">IF(E33=0,0,IF(M33="",0,1))</f>
        <v>0</v>
      </c>
      <c r="Z33" s="235" t="str">
        <f t="shared" ref="Z33:Z96" si="10">IF(M33="SMP/Occupational Maternity","1",IF(M33="SSP/Occupational Sick pay","1",""))</f>
        <v/>
      </c>
      <c r="AA33" s="240" t="b">
        <f t="shared" ref="AA33:AA96" si="11">IF(OR(AN33=TRUE,AO33=TRUE),TRUE,FALSE)</f>
        <v>0</v>
      </c>
      <c r="AB33" s="235">
        <f t="shared" ref="AB33:AB96" si="12">IF(OR(M33="left scheme/Employment",AC33=""), 1,0)</f>
        <v>0</v>
      </c>
      <c r="AC33" s="235">
        <f>IF('Member Info'!N30="",1,"")</f>
        <v>1</v>
      </c>
      <c r="AD33" s="243" t="e">
        <f t="shared" ref="AD33:AD96" si="13">(T33+U33)</f>
        <v>#VALUE!</v>
      </c>
      <c r="AE33" s="130" t="str">
        <f t="shared" si="0"/>
        <v/>
      </c>
      <c r="AF33" s="124">
        <f t="shared" ref="AF33:AF96" si="14">SUM(AB33+AC33)</f>
        <v>1</v>
      </c>
      <c r="AG33" s="124" t="str">
        <f>IF('Member Info'!N30&lt;&gt;"",IF(AND('Member Info'!N30&lt;=$U$1,'Member Info'!N30&gt;=$T$1),1,0),"")</f>
        <v/>
      </c>
      <c r="AI33" s="124" t="b">
        <f t="shared" ref="AI33:AI96" si="15">OR(M33="SMP/Occupational Maternity",M33="SSP/Occupational Sick pay")</f>
        <v>0</v>
      </c>
      <c r="AJ33" s="124">
        <f t="shared" ref="AJ33:AJ96" si="16">IF(AI33=TRUE,1,0)</f>
        <v>0</v>
      </c>
      <c r="AL33" s="124">
        <f t="shared" ref="AL33:AL96" si="17">IF(L33="Please Enter Deemed Pensionable Pay",1,0)</f>
        <v>0</v>
      </c>
      <c r="AM33" s="124">
        <f>IF('Member Info'!F30&gt;$T$1,1,0)</f>
        <v>0</v>
      </c>
      <c r="AN33" s="124" t="b">
        <f>IF(ISERROR(T33),ERROR.TYPE(#REF!)=ERROR.TYPE(T33),FALSE)</f>
        <v>0</v>
      </c>
      <c r="AO33" s="124" t="b">
        <f>IF(ISERROR(U33),ERROR.TYPE(#REF!)=ERROR.TYPE(U33),FALSE)</f>
        <v>0</v>
      </c>
      <c r="AP33" s="124">
        <f>IF('Member Info'!F30&gt;'GP1 April 25'!$U$1,1,0)</f>
        <v>0</v>
      </c>
      <c r="AQ33" s="124">
        <f t="shared" ref="AQ33:AQ96" si="18">IF(H33="Part Time",1,0)</f>
        <v>0</v>
      </c>
      <c r="AR33" s="124">
        <f t="shared" ref="AR33:AR96" si="19">IF(AND(AQ33=1,I33=""),1,0)</f>
        <v>0</v>
      </c>
      <c r="AS33" s="124">
        <f t="shared" ref="AS33:AS96" si="20">IF(OR(H33=0,H33=""),1,0)</f>
        <v>1</v>
      </c>
    </row>
    <row r="34" spans="1:45" x14ac:dyDescent="0.25">
      <c r="A34" s="4">
        <v>3</v>
      </c>
      <c r="B34" s="164">
        <f>'Member Info'!D31</f>
        <v>0</v>
      </c>
      <c r="C34" s="164">
        <f>'Member Info'!E31</f>
        <v>0</v>
      </c>
      <c r="D34" s="164" t="str">
        <f>'Member Info'!G31</f>
        <v/>
      </c>
      <c r="E34" s="165">
        <f>'Member Info'!B31</f>
        <v>0</v>
      </c>
      <c r="F34" s="242"/>
      <c r="G34" s="166" t="str">
        <f>IF(E34=0,"",('Member Info'!K31+'Member Info'!L31))</f>
        <v/>
      </c>
      <c r="H34" s="419"/>
      <c r="I34" s="419"/>
      <c r="J34" s="26"/>
      <c r="K34" s="26"/>
      <c r="L34" s="384" t="str">
        <f>IF(E34=0,"",IF('Member Info'!F31&gt;$U$1,CONCATENATE("Joined with practice on ", TEXT('Member Info'!F31, "DD/MM/YYYY")),IF('Member Info'!N31&lt;&gt;"",IF('Member Info'!N31&lt;$T$1,CONCATENATE("Left Scheme on ", TEXT('Member Info'!N31, "DD/MM/YYYY")),IF(OR(G34="",G34=0),"Error Detected, No rate entered",IF(E34=0,"",IF(F34="","Error Detected, No Pensionable pay",IF(AS34=1,"No Part Time Status Entered",IF(AR34=1,"No Part Time Hours Entered",IF(ISERROR(AD34)," Unknown Values entered.",IF(V34+W34&lt;1,"Acceptable",IF(T34+U34=200, "No Contributions Entered", IF(M34="","Error Detected, Choose reason&gt;",IF(Z34="1",IF(V34=1,"Please Enter Deemed Pensionable Pay","Add Any Relevant Details Above"),"Please Give Details Above"))))))))))),IF(OR(G34="",G34=0),"Error Detected, No rate entered",IF(E34=0,"",IF(F34="","Error Detected, No Pensionable pay",IF(AS34=1,"No Part Time Status Entered",IF(AR34=1,"No Part Time Hours Entered",IF(ISERROR(AD34)," Unknown Values entered.",IF(V34+W34&lt;1,"Acceptable",IF(T34+U34=200, "No Contributions Entered", IF(M34="","Error Detected, Choose reason&gt;",IF(Z34="1",IF(V34=1,"Please Enter Deemed Pensionable Pay","Add relevant Details Above"),"Please give details Above")))))))))))))</f>
        <v/>
      </c>
      <c r="M34" s="260"/>
      <c r="N34" s="91"/>
      <c r="O34" s="91" t="str">
        <f>IF(E34=0,"",IF(ISERROR((F34+J34+K34)),0,IF((F34+J34+K34)&lt;1,0,1)))</f>
        <v/>
      </c>
      <c r="P34" s="94">
        <f>J34</f>
        <v>0</v>
      </c>
      <c r="Q34" s="94">
        <f t="shared" si="2"/>
        <v>0</v>
      </c>
      <c r="R34" s="218">
        <f>(ROUND((F34/100*'Member Info'!$W$2), 2))</f>
        <v>0</v>
      </c>
      <c r="S34" s="218" t="e">
        <f t="shared" si="3"/>
        <v>#VALUE!</v>
      </c>
      <c r="T34" s="218" t="str">
        <f t="shared" si="4"/>
        <v/>
      </c>
      <c r="U34" s="227" t="str">
        <f t="shared" si="5"/>
        <v/>
      </c>
      <c r="V34" s="228" t="str">
        <f t="shared" si="6"/>
        <v/>
      </c>
      <c r="W34" s="228" t="str">
        <f t="shared" si="7"/>
        <v/>
      </c>
      <c r="X34" s="222">
        <f t="shared" si="8"/>
        <v>0</v>
      </c>
      <c r="Y34" s="110">
        <f t="shared" si="9"/>
        <v>0</v>
      </c>
      <c r="Z34" s="235" t="str">
        <f t="shared" si="10"/>
        <v/>
      </c>
      <c r="AA34" s="240" t="b">
        <f t="shared" si="11"/>
        <v>0</v>
      </c>
      <c r="AB34" s="235">
        <f t="shared" si="12"/>
        <v>0</v>
      </c>
      <c r="AC34" s="235">
        <f>IF('Member Info'!N31="",1,"")</f>
        <v>1</v>
      </c>
      <c r="AD34" s="243" t="e">
        <f t="shared" si="13"/>
        <v>#VALUE!</v>
      </c>
      <c r="AE34" s="130" t="str">
        <f t="shared" si="0"/>
        <v/>
      </c>
      <c r="AF34" s="124">
        <f t="shared" si="14"/>
        <v>1</v>
      </c>
      <c r="AG34" s="124" t="str">
        <f>IF('Member Info'!N31&lt;&gt;"",IF(AND('Member Info'!N31&lt;=$U$1,'Member Info'!N31&gt;=$T$1),1,0),"")</f>
        <v/>
      </c>
      <c r="AI34" s="124" t="b">
        <f t="shared" si="15"/>
        <v>0</v>
      </c>
      <c r="AJ34" s="124">
        <f t="shared" si="16"/>
        <v>0</v>
      </c>
      <c r="AL34" s="124">
        <f t="shared" si="17"/>
        <v>0</v>
      </c>
      <c r="AM34" s="124">
        <f>IF('Member Info'!F31&gt;$T$1,1,0)</f>
        <v>0</v>
      </c>
      <c r="AN34" s="124" t="b">
        <f>IF(ISERROR(T34),ERROR.TYPE(#REF!)=ERROR.TYPE(T34),FALSE)</f>
        <v>0</v>
      </c>
      <c r="AO34" s="124" t="b">
        <f>IF(ISERROR(U34),ERROR.TYPE(#REF!)=ERROR.TYPE(U34),FALSE)</f>
        <v>0</v>
      </c>
      <c r="AP34" s="124">
        <f>IF('Member Info'!F31&gt;'GP1 April 25'!$U$1,1,0)</f>
        <v>0</v>
      </c>
      <c r="AQ34" s="124">
        <f t="shared" si="18"/>
        <v>0</v>
      </c>
      <c r="AR34" s="124">
        <f t="shared" si="19"/>
        <v>0</v>
      </c>
      <c r="AS34" s="124">
        <f t="shared" si="20"/>
        <v>1</v>
      </c>
    </row>
    <row r="35" spans="1:45" x14ac:dyDescent="0.25">
      <c r="A35" s="4">
        <v>4</v>
      </c>
      <c r="B35" s="164">
        <f>'Member Info'!D32</f>
        <v>0</v>
      </c>
      <c r="C35" s="164">
        <f>'Member Info'!E32</f>
        <v>0</v>
      </c>
      <c r="D35" s="164" t="str">
        <f>'Member Info'!G32</f>
        <v/>
      </c>
      <c r="E35" s="165">
        <f>'Member Info'!B32</f>
        <v>0</v>
      </c>
      <c r="F35" s="242"/>
      <c r="G35" s="166" t="str">
        <f>IF(E35=0,"",('Member Info'!K32+'Member Info'!L32))</f>
        <v/>
      </c>
      <c r="H35" s="419"/>
      <c r="I35" s="419"/>
      <c r="J35" s="26"/>
      <c r="K35" s="26"/>
      <c r="L35" s="384" t="str">
        <f>IF(E35=0,"",IF('Member Info'!F32&gt;$U$1,CONCATENATE("Joined with practice on ", TEXT('Member Info'!F32, "DD/MM/YYYY")),IF('Member Info'!N32&lt;&gt;"",IF('Member Info'!N32&lt;$T$1,CONCATENATE("Left Scheme on ", TEXT('Member Info'!N32, "DD/MM/YYYY")),IF(OR(G35="",G35=0),"Error Detected, No rate entered",IF(E35=0,"",IF(F35="","Error Detected, No Pensionable pay",IF(AS35=1,"No Part Time Status Entered",IF(AR35=1,"No Part Time Hours Entered",IF(ISERROR(AD35)," Unknown Values entered.",IF(V35+W35&lt;1,"Acceptable",IF(T35+U35=200, "No Contributions Entered", IF(M35="","Error Detected, Choose reason&gt;",IF(Z35="1",IF(V35=1,"Please Enter Deemed Pensionable Pay","Add Any Relevant Details Above"),"Please Give Details Above"))))))))))),IF(OR(G35="",G35=0),"Error Detected, No rate entered",IF(E35=0,"",IF(F35="","Error Detected, No Pensionable pay",IF(AS35=1,"No Part Time Status Entered",IF(AR35=1,"No Part Time Hours Entered",IF(ISERROR(AD35)," Unknown Values entered.",IF(V35+W35&lt;1,"Acceptable",IF(T35+U35=200, "No Contributions Entered", IF(M35="","Error Detected, Choose reason&gt;",IF(Z35="1",IF(V35=1,"Please Enter Deemed Pensionable Pay","Add relevant Details Above"),"Please give details Above")))))))))))))</f>
        <v/>
      </c>
      <c r="M35" s="260"/>
      <c r="N35" s="91"/>
      <c r="O35" s="91" t="str">
        <f t="shared" si="1"/>
        <v/>
      </c>
      <c r="P35" s="94">
        <f t="shared" si="2"/>
        <v>0</v>
      </c>
      <c r="Q35" s="94">
        <f t="shared" si="2"/>
        <v>0</v>
      </c>
      <c r="R35" s="218">
        <f>(ROUND((F35/100*'Member Info'!$W$2), 2))</f>
        <v>0</v>
      </c>
      <c r="S35" s="218" t="e">
        <f t="shared" si="3"/>
        <v>#VALUE!</v>
      </c>
      <c r="T35" s="218" t="str">
        <f t="shared" si="4"/>
        <v/>
      </c>
      <c r="U35" s="227" t="str">
        <f t="shared" si="5"/>
        <v/>
      </c>
      <c r="V35" s="228" t="str">
        <f t="shared" si="6"/>
        <v/>
      </c>
      <c r="W35" s="228" t="str">
        <f t="shared" si="7"/>
        <v/>
      </c>
      <c r="X35" s="222">
        <f t="shared" si="8"/>
        <v>0</v>
      </c>
      <c r="Y35" s="110">
        <f t="shared" si="9"/>
        <v>0</v>
      </c>
      <c r="Z35" s="235" t="str">
        <f t="shared" si="10"/>
        <v/>
      </c>
      <c r="AA35" s="240" t="b">
        <f t="shared" si="11"/>
        <v>0</v>
      </c>
      <c r="AB35" s="235">
        <f t="shared" si="12"/>
        <v>0</v>
      </c>
      <c r="AC35" s="235">
        <f>IF('Member Info'!N32="",1,"")</f>
        <v>1</v>
      </c>
      <c r="AD35" s="243" t="e">
        <f t="shared" si="13"/>
        <v>#VALUE!</v>
      </c>
      <c r="AE35" s="130" t="str">
        <f t="shared" si="0"/>
        <v/>
      </c>
      <c r="AF35" s="124">
        <f t="shared" si="14"/>
        <v>1</v>
      </c>
      <c r="AG35" s="124" t="str">
        <f>IF('Member Info'!N32&lt;&gt;"",IF(AND('Member Info'!N32&lt;=$U$1,'Member Info'!N32&gt;=$T$1),1,0),"")</f>
        <v/>
      </c>
      <c r="AI35" s="124" t="b">
        <f t="shared" si="15"/>
        <v>0</v>
      </c>
      <c r="AJ35" s="124">
        <f t="shared" si="16"/>
        <v>0</v>
      </c>
      <c r="AL35" s="124">
        <f t="shared" si="17"/>
        <v>0</v>
      </c>
      <c r="AM35" s="124">
        <f>IF('Member Info'!F32&gt;$T$1,1,0)</f>
        <v>0</v>
      </c>
      <c r="AN35" s="124" t="b">
        <f>IF(ISERROR(T35),ERROR.TYPE(#REF!)=ERROR.TYPE(T35),FALSE)</f>
        <v>0</v>
      </c>
      <c r="AO35" s="124" t="b">
        <f>IF(ISERROR(U35),ERROR.TYPE(#REF!)=ERROR.TYPE(U35),FALSE)</f>
        <v>0</v>
      </c>
      <c r="AP35" s="124">
        <f>IF('Member Info'!F32&gt;'GP1 April 25'!$U$1,1,0)</f>
        <v>0</v>
      </c>
      <c r="AQ35" s="124">
        <f t="shared" si="18"/>
        <v>0</v>
      </c>
      <c r="AR35" s="124">
        <f t="shared" si="19"/>
        <v>0</v>
      </c>
      <c r="AS35" s="124">
        <f t="shared" si="20"/>
        <v>1</v>
      </c>
    </row>
    <row r="36" spans="1:45" x14ac:dyDescent="0.25">
      <c r="A36" s="4">
        <v>5</v>
      </c>
      <c r="B36" s="164">
        <f>'Member Info'!D33</f>
        <v>0</v>
      </c>
      <c r="C36" s="164">
        <f>'Member Info'!E33</f>
        <v>0</v>
      </c>
      <c r="D36" s="164" t="str">
        <f>'Member Info'!G33</f>
        <v/>
      </c>
      <c r="E36" s="165">
        <f>'Member Info'!B33</f>
        <v>0</v>
      </c>
      <c r="F36" s="242"/>
      <c r="G36" s="166" t="str">
        <f>IF(E36=0,"",('Member Info'!K33+'Member Info'!L33))</f>
        <v/>
      </c>
      <c r="H36" s="419"/>
      <c r="I36" s="419"/>
      <c r="J36" s="26"/>
      <c r="K36" s="26"/>
      <c r="L36" s="384" t="str">
        <f>IF(E36=0,"",IF('Member Info'!F33&gt;$U$1,CONCATENATE("Joined with practice on ", TEXT('Member Info'!F33, "DD/MM/YYYY")),IF('Member Info'!N33&lt;&gt;"",IF('Member Info'!N33&lt;$T$1,CONCATENATE("Left Scheme on ", TEXT('Member Info'!N33, "DD/MM/YYYY")),IF(OR(G36="",G36=0),"Error Detected, No rate entered",IF(E36=0,"",IF(F36="","Error Detected, No Pensionable pay",IF(AS36=1,"No Part Time Status Entered",IF(AR36=1,"No Part Time Hours Entered",IF(ISERROR(AD36)," Unknown Values entered.",IF(V36+W36&lt;1,"Acceptable",IF(T36+U36=200, "No Contributions Entered", IF(M36="","Error Detected, Choose reason&gt;",IF(Z36="1",IF(V36=1,"Please Enter Deemed Pensionable Pay","Add Any Relevant Details Above"),"Please Give Details Above"))))))))))),IF(OR(G36="",G36=0),"Error Detected, No rate entered",IF(E36=0,"",IF(F36="","Error Detected, No Pensionable pay",IF(AS36=1,"No Part Time Status Entered",IF(AR36=1,"No Part Time Hours Entered",IF(ISERROR(AD36)," Unknown Values entered.",IF(V36+W36&lt;1,"Acceptable",IF(T36+U36=200, "No Contributions Entered", IF(M36="","Error Detected, Choose reason&gt;",IF(Z36="1",IF(V36=1,"Please Enter Deemed Pensionable Pay","Add relevant Details Above"),"Please give details Above")))))))))))))</f>
        <v/>
      </c>
      <c r="M36" s="260"/>
      <c r="N36" s="91"/>
      <c r="O36" s="91" t="str">
        <f>IF(E36=0,"",IF(ISERROR((F36+J36+K36)),0,IF((F36+J36+K36)&lt;1,0,1)))</f>
        <v/>
      </c>
      <c r="P36" s="94">
        <f>J36</f>
        <v>0</v>
      </c>
      <c r="Q36" s="94">
        <f t="shared" si="2"/>
        <v>0</v>
      </c>
      <c r="R36" s="218">
        <f>(ROUND((F36/100*'Member Info'!$W$2), 2))</f>
        <v>0</v>
      </c>
      <c r="S36" s="218" t="e">
        <f t="shared" si="3"/>
        <v>#VALUE!</v>
      </c>
      <c r="T36" s="218" t="str">
        <f t="shared" si="4"/>
        <v/>
      </c>
      <c r="U36" s="227" t="str">
        <f t="shared" si="5"/>
        <v/>
      </c>
      <c r="V36" s="228" t="str">
        <f t="shared" si="6"/>
        <v/>
      </c>
      <c r="W36" s="228" t="str">
        <f t="shared" si="7"/>
        <v/>
      </c>
      <c r="X36" s="222">
        <f t="shared" si="8"/>
        <v>0</v>
      </c>
      <c r="Y36" s="110">
        <f t="shared" si="9"/>
        <v>0</v>
      </c>
      <c r="Z36" s="235" t="str">
        <f t="shared" si="10"/>
        <v/>
      </c>
      <c r="AA36" s="240" t="b">
        <f t="shared" si="11"/>
        <v>0</v>
      </c>
      <c r="AB36" s="235">
        <f t="shared" si="12"/>
        <v>0</v>
      </c>
      <c r="AC36" s="235">
        <f>IF('Member Info'!N33="",1,"")</f>
        <v>1</v>
      </c>
      <c r="AD36" s="243" t="e">
        <f t="shared" si="13"/>
        <v>#VALUE!</v>
      </c>
      <c r="AE36" s="130" t="str">
        <f t="shared" si="0"/>
        <v/>
      </c>
      <c r="AF36" s="124">
        <f t="shared" si="14"/>
        <v>1</v>
      </c>
      <c r="AG36" s="124" t="str">
        <f>IF('Member Info'!N33&lt;&gt;"",IF(AND('Member Info'!N33&lt;=$U$1,'Member Info'!N33&gt;=$T$1),1,0),"")</f>
        <v/>
      </c>
      <c r="AI36" s="124" t="b">
        <f t="shared" si="15"/>
        <v>0</v>
      </c>
      <c r="AJ36" s="124">
        <f t="shared" si="16"/>
        <v>0</v>
      </c>
      <c r="AL36" s="124">
        <f t="shared" si="17"/>
        <v>0</v>
      </c>
      <c r="AM36" s="124">
        <f>IF('Member Info'!F33&gt;$T$1,1,0)</f>
        <v>0</v>
      </c>
      <c r="AN36" s="124" t="b">
        <f>IF(ISERROR(T36),ERROR.TYPE(#REF!)=ERROR.TYPE(T36),FALSE)</f>
        <v>0</v>
      </c>
      <c r="AO36" s="124" t="b">
        <f>IF(ISERROR(U36),ERROR.TYPE(#REF!)=ERROR.TYPE(U36),FALSE)</f>
        <v>0</v>
      </c>
      <c r="AP36" s="124">
        <f>IF('Member Info'!F33&gt;'GP1 April 25'!$U$1,1,0)</f>
        <v>0</v>
      </c>
      <c r="AQ36" s="124">
        <f t="shared" si="18"/>
        <v>0</v>
      </c>
      <c r="AR36" s="124">
        <f t="shared" si="19"/>
        <v>0</v>
      </c>
      <c r="AS36" s="124">
        <f t="shared" si="20"/>
        <v>1</v>
      </c>
    </row>
    <row r="37" spans="1:45" x14ac:dyDescent="0.25">
      <c r="A37" s="4">
        <v>6</v>
      </c>
      <c r="B37" s="164">
        <f>'Member Info'!D34</f>
        <v>0</v>
      </c>
      <c r="C37" s="164">
        <f>'Member Info'!E34</f>
        <v>0</v>
      </c>
      <c r="D37" s="164" t="str">
        <f>'Member Info'!G34</f>
        <v/>
      </c>
      <c r="E37" s="165">
        <f>'Member Info'!B34</f>
        <v>0</v>
      </c>
      <c r="F37" s="242"/>
      <c r="G37" s="166" t="str">
        <f>IF(E37=0,"",('Member Info'!K34+'Member Info'!L34))</f>
        <v/>
      </c>
      <c r="H37" s="419"/>
      <c r="I37" s="419"/>
      <c r="J37" s="26"/>
      <c r="K37" s="26"/>
      <c r="L37" s="384" t="str">
        <f>IF(E37=0,"",IF('Member Info'!F34&gt;$U$1,CONCATENATE("Joined with practice on ", TEXT('Member Info'!F34, "DD/MM/YYYY")),IF('Member Info'!N34&lt;&gt;"",IF('Member Info'!N34&lt;$T$1,CONCATENATE("Left Scheme on ", TEXT('Member Info'!N34, "DD/MM/YYYY")),IF(OR(G37="",G37=0),"Error Detected, No rate entered",IF(E37=0,"",IF(F37="","Error Detected, No Pensionable pay",IF(AS37=1,"No Part Time Status Entered",IF(AR37=1,"No Part Time Hours Entered",IF(ISERROR(AD37)," Unknown Values entered.",IF(V37+W37&lt;1,"Acceptable",IF(T37+U37=200, "No Contributions Entered", IF(M37="","Error Detected, Choose reason&gt;",IF(Z37="1",IF(V37=1,"Please Enter Deemed Pensionable Pay","Add Any Relevant Details Above"),"Please Give Details Above"))))))))))),IF(OR(G37="",G37=0),"Error Detected, No rate entered",IF(E37=0,"",IF(F37="","Error Detected, No Pensionable pay",IF(AS37=1,"No Part Time Status Entered",IF(AR37=1,"No Part Time Hours Entered",IF(ISERROR(AD37)," Unknown Values entered.",IF(V37+W37&lt;1,"Acceptable",IF(T37+U37=200, "No Contributions Entered", IF(M37="","Error Detected, Choose reason&gt;",IF(Z37="1",IF(V37=1,"Please Enter Deemed Pensionable Pay","Add relevant Details Above"),"Please give details Above")))))))))))))</f>
        <v/>
      </c>
      <c r="M37" s="260"/>
      <c r="N37" s="91"/>
      <c r="O37" s="91" t="str">
        <f t="shared" si="1"/>
        <v/>
      </c>
      <c r="P37" s="94">
        <f t="shared" si="2"/>
        <v>0</v>
      </c>
      <c r="Q37" s="94">
        <f t="shared" si="2"/>
        <v>0</v>
      </c>
      <c r="R37" s="218">
        <f>(ROUND((F37/100*'Member Info'!$W$2), 2))</f>
        <v>0</v>
      </c>
      <c r="S37" s="218" t="e">
        <f t="shared" si="3"/>
        <v>#VALUE!</v>
      </c>
      <c r="T37" s="218" t="str">
        <f t="shared" si="4"/>
        <v/>
      </c>
      <c r="U37" s="227" t="str">
        <f t="shared" si="5"/>
        <v/>
      </c>
      <c r="V37" s="228" t="str">
        <f t="shared" si="6"/>
        <v/>
      </c>
      <c r="W37" s="228" t="str">
        <f t="shared" si="7"/>
        <v/>
      </c>
      <c r="X37" s="222">
        <f t="shared" si="8"/>
        <v>0</v>
      </c>
      <c r="Y37" s="110">
        <f t="shared" si="9"/>
        <v>0</v>
      </c>
      <c r="Z37" s="235" t="str">
        <f t="shared" si="10"/>
        <v/>
      </c>
      <c r="AA37" s="240" t="b">
        <f t="shared" si="11"/>
        <v>0</v>
      </c>
      <c r="AB37" s="235">
        <f t="shared" si="12"/>
        <v>0</v>
      </c>
      <c r="AC37" s="235">
        <f>IF('Member Info'!N34="",1,"")</f>
        <v>1</v>
      </c>
      <c r="AD37" s="243" t="e">
        <f t="shared" si="13"/>
        <v>#VALUE!</v>
      </c>
      <c r="AE37" s="130" t="str">
        <f t="shared" si="0"/>
        <v/>
      </c>
      <c r="AF37" s="124">
        <f t="shared" si="14"/>
        <v>1</v>
      </c>
      <c r="AG37" s="124" t="str">
        <f>IF('Member Info'!N34&lt;&gt;"",IF(AND('Member Info'!N34&lt;=$U$1,'Member Info'!N34&gt;=$T$1),1,0),"")</f>
        <v/>
      </c>
      <c r="AI37" s="124" t="b">
        <f t="shared" si="15"/>
        <v>0</v>
      </c>
      <c r="AJ37" s="124">
        <f t="shared" si="16"/>
        <v>0</v>
      </c>
      <c r="AL37" s="124">
        <f t="shared" si="17"/>
        <v>0</v>
      </c>
      <c r="AM37" s="124">
        <f>IF('Member Info'!F34&gt;$T$1,1,0)</f>
        <v>0</v>
      </c>
      <c r="AN37" s="124" t="b">
        <f>IF(ISERROR(T37),ERROR.TYPE(#REF!)=ERROR.TYPE(T37),FALSE)</f>
        <v>0</v>
      </c>
      <c r="AO37" s="124" t="b">
        <f>IF(ISERROR(U37),ERROR.TYPE(#REF!)=ERROR.TYPE(U37),FALSE)</f>
        <v>0</v>
      </c>
      <c r="AP37" s="124">
        <f>IF('Member Info'!F34&gt;'GP1 April 25'!$U$1,1,0)</f>
        <v>0</v>
      </c>
      <c r="AQ37" s="124">
        <f t="shared" si="18"/>
        <v>0</v>
      </c>
      <c r="AR37" s="124">
        <f t="shared" si="19"/>
        <v>0</v>
      </c>
      <c r="AS37" s="124">
        <f t="shared" si="20"/>
        <v>1</v>
      </c>
    </row>
    <row r="38" spans="1:45" x14ac:dyDescent="0.25">
      <c r="A38" s="4">
        <v>7</v>
      </c>
      <c r="B38" s="164">
        <f>'Member Info'!D35</f>
        <v>0</v>
      </c>
      <c r="C38" s="164">
        <f>'Member Info'!E35</f>
        <v>0</v>
      </c>
      <c r="D38" s="164" t="str">
        <f>'Member Info'!G35</f>
        <v/>
      </c>
      <c r="E38" s="165">
        <f>'Member Info'!B35</f>
        <v>0</v>
      </c>
      <c r="F38" s="242"/>
      <c r="G38" s="166" t="str">
        <f>IF(E38=0,"",('Member Info'!K35+'Member Info'!L35))</f>
        <v/>
      </c>
      <c r="H38" s="419"/>
      <c r="I38" s="419"/>
      <c r="J38" s="26"/>
      <c r="K38" s="26"/>
      <c r="L38" s="384" t="str">
        <f>IF(E38=0,"",IF('Member Info'!F35&gt;$U$1,CONCATENATE("Joined with practice on ", TEXT('Member Info'!F35, "DD/MM/YYYY")),IF('Member Info'!N35&lt;&gt;"",IF('Member Info'!N35&lt;$T$1,CONCATENATE("Left Scheme on ", TEXT('Member Info'!N35, "DD/MM/YYYY")),IF(OR(G38="",G38=0),"Error Detected, No rate entered",IF(E38=0,"",IF(F38="","Error Detected, No Pensionable pay",IF(AS38=1,"No Part Time Status Entered",IF(AR38=1,"No Part Time Hours Entered",IF(ISERROR(AD38)," Unknown Values entered.",IF(V38+W38&lt;1,"Acceptable",IF(T38+U38=200, "No Contributions Entered", IF(M38="","Error Detected, Choose reason&gt;",IF(Z38="1",IF(V38=1,"Please Enter Deemed Pensionable Pay","Add Any Relevant Details Above"),"Please Give Details Above"))))))))))),IF(OR(G38="",G38=0),"Error Detected, No rate entered",IF(E38=0,"",IF(F38="","Error Detected, No Pensionable pay",IF(AS38=1,"No Part Time Status Entered",IF(AR38=1,"No Part Time Hours Entered",IF(ISERROR(AD38)," Unknown Values entered.",IF(V38+W38&lt;1,"Acceptable",IF(T38+U38=200, "No Contributions Entered", IF(M38="","Error Detected, Choose reason&gt;",IF(Z38="1",IF(V38=1,"Please Enter Deemed Pensionable Pay","Add relevant Details Above"),"Please give details Above")))))))))))))</f>
        <v/>
      </c>
      <c r="M38" s="260"/>
      <c r="N38" s="91"/>
      <c r="O38" s="91" t="str">
        <f>IF(E38=0,"",IF(ISERROR((F38+J38+K38)),0,IF((F38+J38+K38)&lt;1,0,1)))</f>
        <v/>
      </c>
      <c r="P38" s="94">
        <f t="shared" si="2"/>
        <v>0</v>
      </c>
      <c r="Q38" s="94">
        <f>K38</f>
        <v>0</v>
      </c>
      <c r="R38" s="218">
        <f>(ROUND((F38/100*'Member Info'!$W$2), 2))</f>
        <v>0</v>
      </c>
      <c r="S38" s="218" t="e">
        <f t="shared" si="3"/>
        <v>#VALUE!</v>
      </c>
      <c r="T38" s="218" t="str">
        <f t="shared" si="4"/>
        <v/>
      </c>
      <c r="U38" s="227" t="str">
        <f t="shared" si="5"/>
        <v/>
      </c>
      <c r="V38" s="228" t="str">
        <f t="shared" si="6"/>
        <v/>
      </c>
      <c r="W38" s="228" t="str">
        <f t="shared" si="7"/>
        <v/>
      </c>
      <c r="X38" s="222">
        <f t="shared" si="8"/>
        <v>0</v>
      </c>
      <c r="Y38" s="110">
        <f t="shared" si="9"/>
        <v>0</v>
      </c>
      <c r="Z38" s="235" t="str">
        <f t="shared" si="10"/>
        <v/>
      </c>
      <c r="AA38" s="240" t="b">
        <f t="shared" si="11"/>
        <v>0</v>
      </c>
      <c r="AB38" s="235">
        <f t="shared" si="12"/>
        <v>0</v>
      </c>
      <c r="AC38" s="235">
        <f>IF('Member Info'!N35="",1,"")</f>
        <v>1</v>
      </c>
      <c r="AD38" s="243" t="e">
        <f t="shared" si="13"/>
        <v>#VALUE!</v>
      </c>
      <c r="AE38" s="130" t="str">
        <f t="shared" si="0"/>
        <v/>
      </c>
      <c r="AF38" s="124">
        <f t="shared" si="14"/>
        <v>1</v>
      </c>
      <c r="AG38" s="124" t="str">
        <f>IF('Member Info'!N35&lt;&gt;"",IF(AND('Member Info'!N35&lt;=$U$1,'Member Info'!N35&gt;=$T$1),1,0),"")</f>
        <v/>
      </c>
      <c r="AI38" s="124" t="b">
        <f t="shared" si="15"/>
        <v>0</v>
      </c>
      <c r="AJ38" s="124">
        <f t="shared" si="16"/>
        <v>0</v>
      </c>
      <c r="AL38" s="124">
        <f t="shared" si="17"/>
        <v>0</v>
      </c>
      <c r="AM38" s="124">
        <f>IF('Member Info'!F35&gt;$T$1,1,0)</f>
        <v>0</v>
      </c>
      <c r="AN38" s="124" t="b">
        <f>IF(ISERROR(T38),ERROR.TYPE(#REF!)=ERROR.TYPE(T38),FALSE)</f>
        <v>0</v>
      </c>
      <c r="AO38" s="124" t="b">
        <f>IF(ISERROR(U38),ERROR.TYPE(#REF!)=ERROR.TYPE(U38),FALSE)</f>
        <v>0</v>
      </c>
      <c r="AP38" s="124">
        <f>IF('Member Info'!F35&gt;'GP1 April 25'!$U$1,1,0)</f>
        <v>0</v>
      </c>
      <c r="AQ38" s="124">
        <f t="shared" si="18"/>
        <v>0</v>
      </c>
      <c r="AR38" s="124">
        <f t="shared" si="19"/>
        <v>0</v>
      </c>
      <c r="AS38" s="124">
        <f t="shared" si="20"/>
        <v>1</v>
      </c>
    </row>
    <row r="39" spans="1:45" x14ac:dyDescent="0.25">
      <c r="A39" s="4">
        <v>8</v>
      </c>
      <c r="B39" s="164">
        <f>'Member Info'!D36</f>
        <v>0</v>
      </c>
      <c r="C39" s="164">
        <f>'Member Info'!E36</f>
        <v>0</v>
      </c>
      <c r="D39" s="164" t="str">
        <f>'Member Info'!G36</f>
        <v/>
      </c>
      <c r="E39" s="165">
        <f>'Member Info'!B36</f>
        <v>0</v>
      </c>
      <c r="F39" s="242"/>
      <c r="G39" s="166" t="str">
        <f>IF(E39=0,"",('Member Info'!K36+'Member Info'!L36))</f>
        <v/>
      </c>
      <c r="H39" s="419"/>
      <c r="I39" s="419"/>
      <c r="J39" s="26"/>
      <c r="K39" s="26"/>
      <c r="L39" s="384" t="str">
        <f>IF(E39=0,"",IF('Member Info'!F36&gt;$U$1,CONCATENATE("Joined with practice on ", TEXT('Member Info'!F36, "DD/MM/YYYY")),IF('Member Info'!N36&lt;&gt;"",IF('Member Info'!N36&lt;$T$1,CONCATENATE("Left Scheme on ", TEXT('Member Info'!N36, "DD/MM/YYYY")),IF(OR(G39="",G39=0),"Error Detected, No rate entered",IF(E39=0,"",IF(F39="","Error Detected, No Pensionable pay",IF(AS39=1,"No Part Time Status Entered",IF(AR39=1,"No Part Time Hours Entered",IF(ISERROR(AD39)," Unknown Values entered.",IF(V39+W39&lt;1,"Acceptable",IF(T39+U39=200, "No Contributions Entered", IF(M39="","Error Detected, Choose reason&gt;",IF(Z39="1",IF(V39=1,"Please Enter Deemed Pensionable Pay","Add Any Relevant Details Above"),"Please Give Details Above"))))))))))),IF(OR(G39="",G39=0),"Error Detected, No rate entered",IF(E39=0,"",IF(F39="","Error Detected, No Pensionable pay",IF(AS39=1,"No Part Time Status Entered",IF(AR39=1,"No Part Time Hours Entered",IF(ISERROR(AD39)," Unknown Values entered.",IF(V39+W39&lt;1,"Acceptable",IF(T39+U39=200, "No Contributions Entered", IF(M39="","Error Detected, Choose reason&gt;",IF(Z39="1",IF(V39=1,"Please Enter Deemed Pensionable Pay","Add relevant Details Above"),"Please give details Above")))))))))))))</f>
        <v/>
      </c>
      <c r="M39" s="260"/>
      <c r="N39" s="91"/>
      <c r="O39" s="91" t="str">
        <f t="shared" si="1"/>
        <v/>
      </c>
      <c r="P39" s="94">
        <f t="shared" si="2"/>
        <v>0</v>
      </c>
      <c r="Q39" s="94">
        <f t="shared" si="2"/>
        <v>0</v>
      </c>
      <c r="R39" s="218">
        <f>(ROUND((F39/100*'Member Info'!$W$2), 2))</f>
        <v>0</v>
      </c>
      <c r="S39" s="218" t="e">
        <f t="shared" si="3"/>
        <v>#VALUE!</v>
      </c>
      <c r="T39" s="218" t="str">
        <f t="shared" si="4"/>
        <v/>
      </c>
      <c r="U39" s="227" t="str">
        <f t="shared" si="5"/>
        <v/>
      </c>
      <c r="V39" s="228" t="str">
        <f t="shared" si="6"/>
        <v/>
      </c>
      <c r="W39" s="228" t="str">
        <f t="shared" si="7"/>
        <v/>
      </c>
      <c r="X39" s="222">
        <f t="shared" si="8"/>
        <v>0</v>
      </c>
      <c r="Y39" s="110">
        <f t="shared" si="9"/>
        <v>0</v>
      </c>
      <c r="Z39" s="235" t="str">
        <f t="shared" si="10"/>
        <v/>
      </c>
      <c r="AA39" s="240" t="b">
        <f t="shared" si="11"/>
        <v>0</v>
      </c>
      <c r="AB39" s="235">
        <f t="shared" si="12"/>
        <v>0</v>
      </c>
      <c r="AC39" s="235">
        <f>IF('Member Info'!N36="",1,"")</f>
        <v>1</v>
      </c>
      <c r="AD39" s="243" t="e">
        <f t="shared" si="13"/>
        <v>#VALUE!</v>
      </c>
      <c r="AE39" s="130" t="str">
        <f t="shared" si="0"/>
        <v/>
      </c>
      <c r="AF39" s="124">
        <f t="shared" si="14"/>
        <v>1</v>
      </c>
      <c r="AG39" s="124" t="str">
        <f>IF('Member Info'!N36&lt;&gt;"",IF(AND('Member Info'!N36&lt;=$U$1,'Member Info'!N36&gt;=$T$1),1,0),"")</f>
        <v/>
      </c>
      <c r="AI39" s="124" t="b">
        <f t="shared" si="15"/>
        <v>0</v>
      </c>
      <c r="AJ39" s="124">
        <f t="shared" si="16"/>
        <v>0</v>
      </c>
      <c r="AL39" s="124">
        <f t="shared" si="17"/>
        <v>0</v>
      </c>
      <c r="AM39" s="124">
        <f>IF('Member Info'!F36&gt;$T$1,1,0)</f>
        <v>0</v>
      </c>
      <c r="AN39" s="124" t="b">
        <f>IF(ISERROR(T39),ERROR.TYPE(#REF!)=ERROR.TYPE(T39),FALSE)</f>
        <v>0</v>
      </c>
      <c r="AO39" s="124" t="b">
        <f>IF(ISERROR(U39),ERROR.TYPE(#REF!)=ERROR.TYPE(U39),FALSE)</f>
        <v>0</v>
      </c>
      <c r="AP39" s="124">
        <f>IF('Member Info'!F36&gt;'GP1 April 25'!$U$1,1,0)</f>
        <v>0</v>
      </c>
      <c r="AQ39" s="124">
        <f t="shared" si="18"/>
        <v>0</v>
      </c>
      <c r="AR39" s="124">
        <f t="shared" si="19"/>
        <v>0</v>
      </c>
      <c r="AS39" s="124">
        <f t="shared" si="20"/>
        <v>1</v>
      </c>
    </row>
    <row r="40" spans="1:45" x14ac:dyDescent="0.25">
      <c r="A40" s="4">
        <v>9</v>
      </c>
      <c r="B40" s="164">
        <f>'Member Info'!D37</f>
        <v>0</v>
      </c>
      <c r="C40" s="164">
        <f>'Member Info'!E37</f>
        <v>0</v>
      </c>
      <c r="D40" s="164" t="str">
        <f>'Member Info'!G37</f>
        <v/>
      </c>
      <c r="E40" s="165">
        <f>'Member Info'!B37</f>
        <v>0</v>
      </c>
      <c r="F40" s="242"/>
      <c r="G40" s="166" t="str">
        <f>IF(E40=0,"",('Member Info'!K37+'Member Info'!L37))</f>
        <v/>
      </c>
      <c r="H40" s="419"/>
      <c r="I40" s="419"/>
      <c r="J40" s="26"/>
      <c r="K40" s="26"/>
      <c r="L40" s="384" t="str">
        <f>IF(E40=0,"",IF('Member Info'!F37&gt;$U$1,CONCATENATE("Joined with practice on ", TEXT('Member Info'!F37, "DD/MM/YYYY")),IF('Member Info'!N37&lt;&gt;"",IF('Member Info'!N37&lt;$T$1,CONCATENATE("Left Scheme on ", TEXT('Member Info'!N37, "DD/MM/YYYY")),IF(OR(G40="",G40=0),"Error Detected, No rate entered",IF(E40=0,"",IF(F40="","Error Detected, No Pensionable pay",IF(AS40=1,"No Part Time Status Entered",IF(AR40=1,"No Part Time Hours Entered",IF(ISERROR(AD40)," Unknown Values entered.",IF(V40+W40&lt;1,"Acceptable",IF(T40+U40=200, "No Contributions Entered", IF(M40="","Error Detected, Choose reason&gt;",IF(Z40="1",IF(V40=1,"Please Enter Deemed Pensionable Pay","Add Any Relevant Details Above"),"Please Give Details Above"))))))))))),IF(OR(G40="",G40=0),"Error Detected, No rate entered",IF(E40=0,"",IF(F40="","Error Detected, No Pensionable pay",IF(AS40=1,"No Part Time Status Entered",IF(AR40=1,"No Part Time Hours Entered",IF(ISERROR(AD40)," Unknown Values entered.",IF(V40+W40&lt;1,"Acceptable",IF(T40+U40=200, "No Contributions Entered", IF(M40="","Error Detected, Choose reason&gt;",IF(Z40="1",IF(V40=1,"Please Enter Deemed Pensionable Pay","Add relevant Details Above"),"Please give details Above")))))))))))))</f>
        <v/>
      </c>
      <c r="M40" s="260"/>
      <c r="N40" s="91"/>
      <c r="O40" s="91" t="str">
        <f>IF(E40=0,"",IF(ISERROR((F40+J40+K40)),0,IF((F40+J40+K40)&lt;1,0,1)))</f>
        <v/>
      </c>
      <c r="P40" s="94">
        <f>J40</f>
        <v>0</v>
      </c>
      <c r="Q40" s="94">
        <f t="shared" si="2"/>
        <v>0</v>
      </c>
      <c r="R40" s="218">
        <f>(ROUND((F40/100*'Member Info'!$W$2), 2))</f>
        <v>0</v>
      </c>
      <c r="S40" s="218" t="e">
        <f t="shared" si="3"/>
        <v>#VALUE!</v>
      </c>
      <c r="T40" s="218" t="str">
        <f t="shared" si="4"/>
        <v/>
      </c>
      <c r="U40" s="227" t="str">
        <f t="shared" si="5"/>
        <v/>
      </c>
      <c r="V40" s="228" t="str">
        <f t="shared" si="6"/>
        <v/>
      </c>
      <c r="W40" s="228" t="str">
        <f t="shared" si="7"/>
        <v/>
      </c>
      <c r="X40" s="222">
        <f t="shared" si="8"/>
        <v>0</v>
      </c>
      <c r="Y40" s="110">
        <f t="shared" si="9"/>
        <v>0</v>
      </c>
      <c r="Z40" s="235" t="str">
        <f t="shared" si="10"/>
        <v/>
      </c>
      <c r="AA40" s="240" t="b">
        <f t="shared" si="11"/>
        <v>0</v>
      </c>
      <c r="AB40" s="235">
        <f t="shared" si="12"/>
        <v>0</v>
      </c>
      <c r="AC40" s="235">
        <f>IF('Member Info'!N37="",1,"")</f>
        <v>1</v>
      </c>
      <c r="AD40" s="243" t="e">
        <f t="shared" si="13"/>
        <v>#VALUE!</v>
      </c>
      <c r="AE40" s="130" t="str">
        <f t="shared" si="0"/>
        <v/>
      </c>
      <c r="AF40" s="124">
        <f t="shared" si="14"/>
        <v>1</v>
      </c>
      <c r="AG40" s="124" t="str">
        <f>IF('Member Info'!N37&lt;&gt;"",IF(AND('Member Info'!N37&lt;=$U$1,'Member Info'!N37&gt;=$T$1),1,0),"")</f>
        <v/>
      </c>
      <c r="AI40" s="124" t="b">
        <f t="shared" si="15"/>
        <v>0</v>
      </c>
      <c r="AJ40" s="124">
        <f t="shared" si="16"/>
        <v>0</v>
      </c>
      <c r="AL40" s="124">
        <f t="shared" si="17"/>
        <v>0</v>
      </c>
      <c r="AM40" s="124">
        <f>IF('Member Info'!F37&gt;$T$1,1,0)</f>
        <v>0</v>
      </c>
      <c r="AN40" s="124" t="b">
        <f>IF(ISERROR(T40),ERROR.TYPE(#REF!)=ERROR.TYPE(T40),FALSE)</f>
        <v>0</v>
      </c>
      <c r="AO40" s="124" t="b">
        <f>IF(ISERROR(U40),ERROR.TYPE(#REF!)=ERROR.TYPE(U40),FALSE)</f>
        <v>0</v>
      </c>
      <c r="AP40" s="124">
        <f>IF('Member Info'!F37&gt;'GP1 April 25'!$U$1,1,0)</f>
        <v>0</v>
      </c>
      <c r="AQ40" s="124">
        <f t="shared" si="18"/>
        <v>0</v>
      </c>
      <c r="AR40" s="124">
        <f t="shared" si="19"/>
        <v>0</v>
      </c>
      <c r="AS40" s="124">
        <f t="shared" si="20"/>
        <v>1</v>
      </c>
    </row>
    <row r="41" spans="1:45" x14ac:dyDescent="0.25">
      <c r="A41" s="4">
        <v>10</v>
      </c>
      <c r="B41" s="164">
        <f>'Member Info'!D38</f>
        <v>0</v>
      </c>
      <c r="C41" s="164">
        <f>'Member Info'!E38</f>
        <v>0</v>
      </c>
      <c r="D41" s="164" t="str">
        <f>'Member Info'!G38</f>
        <v/>
      </c>
      <c r="E41" s="165">
        <f>'Member Info'!B38</f>
        <v>0</v>
      </c>
      <c r="F41" s="242"/>
      <c r="G41" s="166" t="str">
        <f>IF(E41=0,"",('Member Info'!K38+'Member Info'!L38))</f>
        <v/>
      </c>
      <c r="H41" s="419"/>
      <c r="I41" s="419"/>
      <c r="J41" s="26"/>
      <c r="K41" s="26"/>
      <c r="L41" s="384" t="str">
        <f>IF(E41=0,"",IF('Member Info'!F38&gt;$U$1,CONCATENATE("Joined with practice on ", TEXT('Member Info'!F38, "DD/MM/YYYY")),IF('Member Info'!N38&lt;&gt;"",IF('Member Info'!N38&lt;$T$1,CONCATENATE("Left Scheme on ", TEXT('Member Info'!N38, "DD/MM/YYYY")),IF(OR(G41="",G41=0),"Error Detected, No rate entered",IF(E41=0,"",IF(F41="","Error Detected, No Pensionable pay",IF(AS41=1,"No Part Time Status Entered",IF(AR41=1,"No Part Time Hours Entered",IF(ISERROR(AD41)," Unknown Values entered.",IF(V41+W41&lt;1,"Acceptable",IF(T41+U41=200, "No Contributions Entered", IF(M41="","Error Detected, Choose reason&gt;",IF(Z41="1",IF(V41=1,"Please Enter Deemed Pensionable Pay","Add Any Relevant Details Above"),"Please Give Details Above"))))))))))),IF(OR(G41="",G41=0),"Error Detected, No rate entered",IF(E41=0,"",IF(F41="","Error Detected, No Pensionable pay",IF(AS41=1,"No Part Time Status Entered",IF(AR41=1,"No Part Time Hours Entered",IF(ISERROR(AD41)," Unknown Values entered.",IF(V41+W41&lt;1,"Acceptable",IF(T41+U41=200, "No Contributions Entered", IF(M41="","Error Detected, Choose reason&gt;",IF(Z41="1",IF(V41=1,"Please Enter Deemed Pensionable Pay","Add relevant Details Above"),"Please give details Above")))))))))))))</f>
        <v/>
      </c>
      <c r="M41" s="260"/>
      <c r="N41" s="91"/>
      <c r="O41" s="91" t="str">
        <f t="shared" si="1"/>
        <v/>
      </c>
      <c r="P41" s="94">
        <f t="shared" si="2"/>
        <v>0</v>
      </c>
      <c r="Q41" s="94">
        <f t="shared" si="2"/>
        <v>0</v>
      </c>
      <c r="R41" s="218">
        <f>(ROUND((F41/100*'Member Info'!$W$2), 2))</f>
        <v>0</v>
      </c>
      <c r="S41" s="218" t="e">
        <f t="shared" si="3"/>
        <v>#VALUE!</v>
      </c>
      <c r="T41" s="218" t="str">
        <f t="shared" si="4"/>
        <v/>
      </c>
      <c r="U41" s="227" t="str">
        <f t="shared" si="5"/>
        <v/>
      </c>
      <c r="V41" s="228" t="str">
        <f t="shared" si="6"/>
        <v/>
      </c>
      <c r="W41" s="228" t="str">
        <f t="shared" si="7"/>
        <v/>
      </c>
      <c r="X41" s="222">
        <f t="shared" si="8"/>
        <v>0</v>
      </c>
      <c r="Y41" s="110">
        <f t="shared" si="9"/>
        <v>0</v>
      </c>
      <c r="Z41" s="235" t="str">
        <f t="shared" si="10"/>
        <v/>
      </c>
      <c r="AA41" s="240" t="b">
        <f t="shared" si="11"/>
        <v>0</v>
      </c>
      <c r="AB41" s="235">
        <f t="shared" si="12"/>
        <v>0</v>
      </c>
      <c r="AC41" s="235">
        <f>IF('Member Info'!N38="",1,"")</f>
        <v>1</v>
      </c>
      <c r="AD41" s="243" t="e">
        <f t="shared" si="13"/>
        <v>#VALUE!</v>
      </c>
      <c r="AE41" s="130" t="str">
        <f t="shared" si="0"/>
        <v/>
      </c>
      <c r="AF41" s="124">
        <f t="shared" si="14"/>
        <v>1</v>
      </c>
      <c r="AG41" s="124" t="str">
        <f>IF('Member Info'!N38&lt;&gt;"",IF(AND('Member Info'!N38&lt;=$U$1,'Member Info'!N38&gt;=$T$1),1,0),"")</f>
        <v/>
      </c>
      <c r="AI41" s="124" t="b">
        <f t="shared" si="15"/>
        <v>0</v>
      </c>
      <c r="AJ41" s="124">
        <f t="shared" si="16"/>
        <v>0</v>
      </c>
      <c r="AL41" s="124">
        <f t="shared" si="17"/>
        <v>0</v>
      </c>
      <c r="AM41" s="124">
        <f>IF('Member Info'!F38&gt;$T$1,1,0)</f>
        <v>0</v>
      </c>
      <c r="AN41" s="124" t="b">
        <f>IF(ISERROR(T41),ERROR.TYPE(#REF!)=ERROR.TYPE(T41),FALSE)</f>
        <v>0</v>
      </c>
      <c r="AO41" s="124" t="b">
        <f>IF(ISERROR(U41),ERROR.TYPE(#REF!)=ERROR.TYPE(U41),FALSE)</f>
        <v>0</v>
      </c>
      <c r="AP41" s="124">
        <f>IF('Member Info'!F38&gt;'GP1 April 25'!$U$1,1,0)</f>
        <v>0</v>
      </c>
      <c r="AQ41" s="124">
        <f t="shared" si="18"/>
        <v>0</v>
      </c>
      <c r="AR41" s="124">
        <f t="shared" si="19"/>
        <v>0</v>
      </c>
      <c r="AS41" s="124">
        <f t="shared" si="20"/>
        <v>1</v>
      </c>
    </row>
    <row r="42" spans="1:45" x14ac:dyDescent="0.25">
      <c r="A42" s="4">
        <v>11</v>
      </c>
      <c r="B42" s="164">
        <f>'Member Info'!D39</f>
        <v>0</v>
      </c>
      <c r="C42" s="164">
        <f>'Member Info'!E39</f>
        <v>0</v>
      </c>
      <c r="D42" s="164" t="str">
        <f>'Member Info'!G39</f>
        <v/>
      </c>
      <c r="E42" s="165">
        <f>'Member Info'!B39</f>
        <v>0</v>
      </c>
      <c r="F42" s="242"/>
      <c r="G42" s="166" t="str">
        <f>IF(E42=0,"",('Member Info'!K39+'Member Info'!L39))</f>
        <v/>
      </c>
      <c r="H42" s="419"/>
      <c r="I42" s="419"/>
      <c r="J42" s="26"/>
      <c r="K42" s="26"/>
      <c r="L42" s="384" t="str">
        <f>IF(E42=0,"",IF('Member Info'!F39&gt;$U$1,CONCATENATE("Joined with practice on ", TEXT('Member Info'!F39, "DD/MM/YYYY")),IF('Member Info'!N39&lt;&gt;"",IF('Member Info'!N39&lt;$T$1,CONCATENATE("Left Scheme on ", TEXT('Member Info'!N39, "DD/MM/YYYY")),IF(OR(G42="",G42=0),"Error Detected, No rate entered",IF(E42=0,"",IF(F42="","Error Detected, No Pensionable pay",IF(AS42=1,"No Part Time Status Entered",IF(AR42=1,"No Part Time Hours Entered",IF(ISERROR(AD42)," Unknown Values entered.",IF(V42+W42&lt;1,"Acceptable",IF(T42+U42=200, "No Contributions Entered", IF(M42="","Error Detected, Choose reason&gt;",IF(Z42="1",IF(V42=1,"Please Enter Deemed Pensionable Pay","Add Any Relevant Details Above"),"Please Give Details Above"))))))))))),IF(OR(G42="",G42=0),"Error Detected, No rate entered",IF(E42=0,"",IF(F42="","Error Detected, No Pensionable pay",IF(AS42=1,"No Part Time Status Entered",IF(AR42=1,"No Part Time Hours Entered",IF(ISERROR(AD42)," Unknown Values entered.",IF(V42+W42&lt;1,"Acceptable",IF(T42+U42=200, "No Contributions Entered", IF(M42="","Error Detected, Choose reason&gt;",IF(Z42="1",IF(V42=1,"Please Enter Deemed Pensionable Pay","Add relevant Details Above"),"Please give details Above")))))))))))))</f>
        <v/>
      </c>
      <c r="M42" s="260"/>
      <c r="N42" s="91"/>
      <c r="O42" s="91" t="str">
        <f t="shared" si="1"/>
        <v/>
      </c>
      <c r="P42" s="94">
        <f t="shared" si="2"/>
        <v>0</v>
      </c>
      <c r="Q42" s="94">
        <f t="shared" si="2"/>
        <v>0</v>
      </c>
      <c r="R42" s="218">
        <f>(ROUND((F42/100*'Member Info'!$W$2), 2))</f>
        <v>0</v>
      </c>
      <c r="S42" s="218" t="e">
        <f t="shared" si="3"/>
        <v>#VALUE!</v>
      </c>
      <c r="T42" s="218" t="str">
        <f t="shared" si="4"/>
        <v/>
      </c>
      <c r="U42" s="227" t="str">
        <f t="shared" si="5"/>
        <v/>
      </c>
      <c r="V42" s="228" t="str">
        <f t="shared" si="6"/>
        <v/>
      </c>
      <c r="W42" s="228" t="str">
        <f t="shared" si="7"/>
        <v/>
      </c>
      <c r="X42" s="222">
        <f t="shared" si="8"/>
        <v>0</v>
      </c>
      <c r="Y42" s="110">
        <f t="shared" si="9"/>
        <v>0</v>
      </c>
      <c r="Z42" s="235" t="str">
        <f t="shared" si="10"/>
        <v/>
      </c>
      <c r="AA42" s="240" t="b">
        <f t="shared" si="11"/>
        <v>0</v>
      </c>
      <c r="AB42" s="235">
        <f t="shared" si="12"/>
        <v>0</v>
      </c>
      <c r="AC42" s="235">
        <f>IF('Member Info'!N39="",1,"")</f>
        <v>1</v>
      </c>
      <c r="AD42" s="243" t="e">
        <f t="shared" si="13"/>
        <v>#VALUE!</v>
      </c>
      <c r="AE42" s="130" t="str">
        <f t="shared" si="0"/>
        <v/>
      </c>
      <c r="AF42" s="124">
        <f t="shared" si="14"/>
        <v>1</v>
      </c>
      <c r="AG42" s="124" t="str">
        <f>IF('Member Info'!N39&lt;&gt;"",IF(AND('Member Info'!N39&lt;=$U$1,'Member Info'!N39&gt;=$T$1),1,0),"")</f>
        <v/>
      </c>
      <c r="AI42" s="124" t="b">
        <f t="shared" si="15"/>
        <v>0</v>
      </c>
      <c r="AJ42" s="124">
        <f t="shared" si="16"/>
        <v>0</v>
      </c>
      <c r="AL42" s="124">
        <f t="shared" si="17"/>
        <v>0</v>
      </c>
      <c r="AM42" s="124">
        <f>IF('Member Info'!F39&gt;$T$1,1,0)</f>
        <v>0</v>
      </c>
      <c r="AN42" s="124" t="b">
        <f>IF(ISERROR(T42),ERROR.TYPE(#REF!)=ERROR.TYPE(T42),FALSE)</f>
        <v>0</v>
      </c>
      <c r="AO42" s="124" t="b">
        <f>IF(ISERROR(U42),ERROR.TYPE(#REF!)=ERROR.TYPE(U42),FALSE)</f>
        <v>0</v>
      </c>
      <c r="AP42" s="124">
        <f>IF('Member Info'!F39&gt;'GP1 April 25'!$U$1,1,0)</f>
        <v>0</v>
      </c>
      <c r="AQ42" s="124">
        <f t="shared" si="18"/>
        <v>0</v>
      </c>
      <c r="AR42" s="124">
        <f t="shared" si="19"/>
        <v>0</v>
      </c>
      <c r="AS42" s="124">
        <f t="shared" si="20"/>
        <v>1</v>
      </c>
    </row>
    <row r="43" spans="1:45" x14ac:dyDescent="0.25">
      <c r="A43" s="4">
        <v>12</v>
      </c>
      <c r="B43" s="164">
        <f>'Member Info'!D40</f>
        <v>0</v>
      </c>
      <c r="C43" s="164">
        <f>'Member Info'!E40</f>
        <v>0</v>
      </c>
      <c r="D43" s="164" t="str">
        <f>'Member Info'!G40</f>
        <v/>
      </c>
      <c r="E43" s="165">
        <f>'Member Info'!B40</f>
        <v>0</v>
      </c>
      <c r="F43" s="242"/>
      <c r="G43" s="166" t="str">
        <f>IF(E43=0,"",('Member Info'!K40+'Member Info'!L40))</f>
        <v/>
      </c>
      <c r="H43" s="419"/>
      <c r="I43" s="419"/>
      <c r="J43" s="26"/>
      <c r="K43" s="26"/>
      <c r="L43" s="384" t="str">
        <f>IF(E43=0,"",IF('Member Info'!F40&gt;$U$1,CONCATENATE("Joined with practice on ", TEXT('Member Info'!F40, "DD/MM/YYYY")),IF('Member Info'!N40&lt;&gt;"",IF('Member Info'!N40&lt;$T$1,CONCATENATE("Left Scheme on ", TEXT('Member Info'!N40, "DD/MM/YYYY")),IF(OR(G43="",G43=0),"Error Detected, No rate entered",IF(E43=0,"",IF(F43="","Error Detected, No Pensionable pay",IF(AS43=1,"No Part Time Status Entered",IF(AR43=1,"No Part Time Hours Entered",IF(ISERROR(AD43)," Unknown Values entered.",IF(V43+W43&lt;1,"Acceptable",IF(T43+U43=200, "No Contributions Entered", IF(M43="","Error Detected, Choose reason&gt;",IF(Z43="1",IF(V43=1,"Please Enter Deemed Pensionable Pay","Add Any Relevant Details Above"),"Please Give Details Above"))))))))))),IF(OR(G43="",G43=0),"Error Detected, No rate entered",IF(E43=0,"",IF(F43="","Error Detected, No Pensionable pay",IF(AS43=1,"No Part Time Status Entered",IF(AR43=1,"No Part Time Hours Entered",IF(ISERROR(AD43)," Unknown Values entered.",IF(V43+W43&lt;1,"Acceptable",IF(T43+U43=200, "No Contributions Entered", IF(M43="","Error Detected, Choose reason&gt;",IF(Z43="1",IF(V43=1,"Please Enter Deemed Pensionable Pay","Add relevant Details Above"),"Please give details Above")))))))))))))</f>
        <v/>
      </c>
      <c r="M43" s="260"/>
      <c r="N43" s="91"/>
      <c r="O43" s="91" t="str">
        <f t="shared" si="1"/>
        <v/>
      </c>
      <c r="P43" s="94">
        <f t="shared" si="2"/>
        <v>0</v>
      </c>
      <c r="Q43" s="94">
        <f t="shared" si="2"/>
        <v>0</v>
      </c>
      <c r="R43" s="218">
        <f>(ROUND((F43/100*'Member Info'!$W$2), 2))</f>
        <v>0</v>
      </c>
      <c r="S43" s="218" t="e">
        <f t="shared" si="3"/>
        <v>#VALUE!</v>
      </c>
      <c r="T43" s="218" t="str">
        <f t="shared" si="4"/>
        <v/>
      </c>
      <c r="U43" s="227" t="str">
        <f t="shared" si="5"/>
        <v/>
      </c>
      <c r="V43" s="228" t="str">
        <f t="shared" si="6"/>
        <v/>
      </c>
      <c r="W43" s="228" t="str">
        <f t="shared" si="7"/>
        <v/>
      </c>
      <c r="X43" s="222">
        <f t="shared" si="8"/>
        <v>0</v>
      </c>
      <c r="Y43" s="110">
        <f t="shared" si="9"/>
        <v>0</v>
      </c>
      <c r="Z43" s="235" t="str">
        <f t="shared" si="10"/>
        <v/>
      </c>
      <c r="AA43" s="240" t="b">
        <f t="shared" si="11"/>
        <v>0</v>
      </c>
      <c r="AB43" s="235">
        <f t="shared" si="12"/>
        <v>0</v>
      </c>
      <c r="AC43" s="235">
        <f>IF('Member Info'!N40="",1,"")</f>
        <v>1</v>
      </c>
      <c r="AD43" s="243" t="e">
        <f t="shared" si="13"/>
        <v>#VALUE!</v>
      </c>
      <c r="AE43" s="130" t="str">
        <f t="shared" si="0"/>
        <v/>
      </c>
      <c r="AF43" s="124">
        <f t="shared" si="14"/>
        <v>1</v>
      </c>
      <c r="AG43" s="124" t="str">
        <f>IF('Member Info'!N40&lt;&gt;"",IF(AND('Member Info'!N40&lt;=$U$1,'Member Info'!N40&gt;=$T$1),1,0),"")</f>
        <v/>
      </c>
      <c r="AI43" s="124" t="b">
        <f t="shared" si="15"/>
        <v>0</v>
      </c>
      <c r="AJ43" s="124">
        <f t="shared" si="16"/>
        <v>0</v>
      </c>
      <c r="AL43" s="124">
        <f t="shared" si="17"/>
        <v>0</v>
      </c>
      <c r="AM43" s="124">
        <f>IF('Member Info'!F40&gt;$T$1,1,0)</f>
        <v>0</v>
      </c>
      <c r="AN43" s="124" t="b">
        <f>IF(ISERROR(T43),ERROR.TYPE(#REF!)=ERROR.TYPE(T43),FALSE)</f>
        <v>0</v>
      </c>
      <c r="AO43" s="124" t="b">
        <f>IF(ISERROR(U43),ERROR.TYPE(#REF!)=ERROR.TYPE(U43),FALSE)</f>
        <v>0</v>
      </c>
      <c r="AP43" s="124">
        <f>IF('Member Info'!F40&gt;'GP1 April 25'!$U$1,1,0)</f>
        <v>0</v>
      </c>
      <c r="AQ43" s="124">
        <f t="shared" si="18"/>
        <v>0</v>
      </c>
      <c r="AR43" s="124">
        <f t="shared" si="19"/>
        <v>0</v>
      </c>
      <c r="AS43" s="124">
        <f t="shared" si="20"/>
        <v>1</v>
      </c>
    </row>
    <row r="44" spans="1:45" x14ac:dyDescent="0.25">
      <c r="A44" s="4">
        <v>13</v>
      </c>
      <c r="B44" s="164">
        <f>'Member Info'!D41</f>
        <v>0</v>
      </c>
      <c r="C44" s="164">
        <f>'Member Info'!E41</f>
        <v>0</v>
      </c>
      <c r="D44" s="164" t="str">
        <f>'Member Info'!G41</f>
        <v/>
      </c>
      <c r="E44" s="165">
        <f>'Member Info'!B41</f>
        <v>0</v>
      </c>
      <c r="F44" s="242"/>
      <c r="G44" s="166" t="str">
        <f>IF(E44=0,"",('Member Info'!K41+'Member Info'!L41))</f>
        <v/>
      </c>
      <c r="H44" s="419"/>
      <c r="I44" s="419"/>
      <c r="J44" s="26"/>
      <c r="K44" s="26"/>
      <c r="L44" s="384" t="str">
        <f>IF(E44=0,"",IF('Member Info'!F41&gt;$U$1,CONCATENATE("Joined with practice on ", TEXT('Member Info'!F41, "DD/MM/YYYY")),IF('Member Info'!N41&lt;&gt;"",IF('Member Info'!N41&lt;$T$1,CONCATENATE("Left Scheme on ", TEXT('Member Info'!N41, "DD/MM/YYYY")),IF(OR(G44="",G44=0),"Error Detected, No rate entered",IF(E44=0,"",IF(F44="","Error Detected, No Pensionable pay",IF(AS44=1,"No Part Time Status Entered",IF(AR44=1,"No Part Time Hours Entered",IF(ISERROR(AD44)," Unknown Values entered.",IF(V44+W44&lt;1,"Acceptable",IF(T44+U44=200, "No Contributions Entered", IF(M44="","Error Detected, Choose reason&gt;",IF(Z44="1",IF(V44=1,"Please Enter Deemed Pensionable Pay","Add Any Relevant Details Above"),"Please Give Details Above"))))))))))),IF(OR(G44="",G44=0),"Error Detected, No rate entered",IF(E44=0,"",IF(F44="","Error Detected, No Pensionable pay",IF(AS44=1,"No Part Time Status Entered",IF(AR44=1,"No Part Time Hours Entered",IF(ISERROR(AD44)," Unknown Values entered.",IF(V44+W44&lt;1,"Acceptable",IF(T44+U44=200, "No Contributions Entered", IF(M44="","Error Detected, Choose reason&gt;",IF(Z44="1",IF(V44=1,"Please Enter Deemed Pensionable Pay","Add relevant Details Above"),"Please give details Above")))))))))))))</f>
        <v/>
      </c>
      <c r="M44" s="260"/>
      <c r="N44" s="91"/>
      <c r="O44" s="91" t="str">
        <f t="shared" si="1"/>
        <v/>
      </c>
      <c r="P44" s="94">
        <f t="shared" si="2"/>
        <v>0</v>
      </c>
      <c r="Q44" s="94">
        <f t="shared" si="2"/>
        <v>0</v>
      </c>
      <c r="R44" s="218">
        <f>(ROUND((F44/100*'Member Info'!$W$2), 2))</f>
        <v>0</v>
      </c>
      <c r="S44" s="218" t="e">
        <f t="shared" si="3"/>
        <v>#VALUE!</v>
      </c>
      <c r="T44" s="218" t="str">
        <f t="shared" si="4"/>
        <v/>
      </c>
      <c r="U44" s="227" t="str">
        <f t="shared" si="5"/>
        <v/>
      </c>
      <c r="V44" s="228" t="str">
        <f t="shared" si="6"/>
        <v/>
      </c>
      <c r="W44" s="228" t="str">
        <f t="shared" si="7"/>
        <v/>
      </c>
      <c r="X44" s="222">
        <f t="shared" si="8"/>
        <v>0</v>
      </c>
      <c r="Y44" s="110">
        <f t="shared" si="9"/>
        <v>0</v>
      </c>
      <c r="Z44" s="235" t="str">
        <f t="shared" si="10"/>
        <v/>
      </c>
      <c r="AA44" s="240" t="b">
        <f t="shared" si="11"/>
        <v>0</v>
      </c>
      <c r="AB44" s="235">
        <f t="shared" si="12"/>
        <v>0</v>
      </c>
      <c r="AC44" s="235">
        <f>IF('Member Info'!N41="",1,"")</f>
        <v>1</v>
      </c>
      <c r="AD44" s="243" t="e">
        <f t="shared" si="13"/>
        <v>#VALUE!</v>
      </c>
      <c r="AE44" s="130" t="str">
        <f t="shared" si="0"/>
        <v/>
      </c>
      <c r="AF44" s="124">
        <f t="shared" si="14"/>
        <v>1</v>
      </c>
      <c r="AG44" s="124" t="str">
        <f>IF('Member Info'!N41&lt;&gt;"",IF(AND('Member Info'!N41&lt;=$U$1,'Member Info'!N41&gt;=$T$1),1,0),"")</f>
        <v/>
      </c>
      <c r="AI44" s="124" t="b">
        <f t="shared" si="15"/>
        <v>0</v>
      </c>
      <c r="AJ44" s="124">
        <f t="shared" si="16"/>
        <v>0</v>
      </c>
      <c r="AL44" s="124">
        <f t="shared" si="17"/>
        <v>0</v>
      </c>
      <c r="AM44" s="124">
        <f>IF('Member Info'!F41&gt;$T$1,1,0)</f>
        <v>0</v>
      </c>
      <c r="AN44" s="124" t="b">
        <f>IF(ISERROR(T44),ERROR.TYPE(#REF!)=ERROR.TYPE(T44),FALSE)</f>
        <v>0</v>
      </c>
      <c r="AO44" s="124" t="b">
        <f>IF(ISERROR(U44),ERROR.TYPE(#REF!)=ERROR.TYPE(U44),FALSE)</f>
        <v>0</v>
      </c>
      <c r="AP44" s="124">
        <f>IF('Member Info'!F41&gt;'GP1 April 25'!$U$1,1,0)</f>
        <v>0</v>
      </c>
      <c r="AQ44" s="124">
        <f t="shared" si="18"/>
        <v>0</v>
      </c>
      <c r="AR44" s="124">
        <f t="shared" si="19"/>
        <v>0</v>
      </c>
      <c r="AS44" s="124">
        <f t="shared" si="20"/>
        <v>1</v>
      </c>
    </row>
    <row r="45" spans="1:45" x14ac:dyDescent="0.25">
      <c r="A45" s="4">
        <v>14</v>
      </c>
      <c r="B45" s="164">
        <f>'Member Info'!D42</f>
        <v>0</v>
      </c>
      <c r="C45" s="164">
        <f>'Member Info'!E42</f>
        <v>0</v>
      </c>
      <c r="D45" s="164" t="str">
        <f>'Member Info'!G42</f>
        <v/>
      </c>
      <c r="E45" s="165">
        <f>'Member Info'!B42</f>
        <v>0</v>
      </c>
      <c r="F45" s="242"/>
      <c r="G45" s="166" t="str">
        <f>IF(E45=0,"",('Member Info'!K42+'Member Info'!L42))</f>
        <v/>
      </c>
      <c r="H45" s="419"/>
      <c r="I45" s="419"/>
      <c r="J45" s="26"/>
      <c r="K45" s="26"/>
      <c r="L45" s="384" t="str">
        <f>IF(E45=0,"",IF('Member Info'!F42&gt;$U$1,CONCATENATE("Joined with practice on ", TEXT('Member Info'!F42, "DD/MM/YYYY")),IF('Member Info'!N42&lt;&gt;"",IF('Member Info'!N42&lt;$T$1,CONCATENATE("Left Scheme on ", TEXT('Member Info'!N42, "DD/MM/YYYY")),IF(OR(G45="",G45=0),"Error Detected, No rate entered",IF(E45=0,"",IF(F45="","Error Detected, No Pensionable pay",IF(AS45=1,"No Part Time Status Entered",IF(AR45=1,"No Part Time Hours Entered",IF(ISERROR(AD45)," Unknown Values entered.",IF(V45+W45&lt;1,"Acceptable",IF(T45+U45=200, "No Contributions Entered", IF(M45="","Error Detected, Choose reason&gt;",IF(Z45="1",IF(V45=1,"Please Enter Deemed Pensionable Pay","Add Any Relevant Details Above"),"Please Give Details Above"))))))))))),IF(OR(G45="",G45=0),"Error Detected, No rate entered",IF(E45=0,"",IF(F45="","Error Detected, No Pensionable pay",IF(AS45=1,"No Part Time Status Entered",IF(AR45=1,"No Part Time Hours Entered",IF(ISERROR(AD45)," Unknown Values entered.",IF(V45+W45&lt;1,"Acceptable",IF(T45+U45=200, "No Contributions Entered", IF(M45="","Error Detected, Choose reason&gt;",IF(Z45="1",IF(V45=1,"Please Enter Deemed Pensionable Pay","Add relevant Details Above"),"Please give details Above")))))))))))))</f>
        <v/>
      </c>
      <c r="M45" s="260"/>
      <c r="N45" s="91"/>
      <c r="O45" s="91" t="str">
        <f t="shared" si="1"/>
        <v/>
      </c>
      <c r="P45" s="94">
        <f t="shared" si="2"/>
        <v>0</v>
      </c>
      <c r="Q45" s="94">
        <f t="shared" si="2"/>
        <v>0</v>
      </c>
      <c r="R45" s="218">
        <f>(ROUND((F45/100*'Member Info'!$W$2), 2))</f>
        <v>0</v>
      </c>
      <c r="S45" s="218" t="e">
        <f t="shared" si="3"/>
        <v>#VALUE!</v>
      </c>
      <c r="T45" s="218" t="str">
        <f t="shared" si="4"/>
        <v/>
      </c>
      <c r="U45" s="227" t="str">
        <f t="shared" si="5"/>
        <v/>
      </c>
      <c r="V45" s="228" t="str">
        <f t="shared" si="6"/>
        <v/>
      </c>
      <c r="W45" s="228" t="str">
        <f t="shared" si="7"/>
        <v/>
      </c>
      <c r="X45" s="222">
        <f t="shared" si="8"/>
        <v>0</v>
      </c>
      <c r="Y45" s="110">
        <f t="shared" si="9"/>
        <v>0</v>
      </c>
      <c r="Z45" s="235" t="str">
        <f t="shared" si="10"/>
        <v/>
      </c>
      <c r="AA45" s="240" t="b">
        <f t="shared" si="11"/>
        <v>0</v>
      </c>
      <c r="AB45" s="235">
        <f t="shared" si="12"/>
        <v>0</v>
      </c>
      <c r="AC45" s="235">
        <f>IF('Member Info'!N42="",1,"")</f>
        <v>1</v>
      </c>
      <c r="AD45" s="243" t="e">
        <f t="shared" si="13"/>
        <v>#VALUE!</v>
      </c>
      <c r="AE45" s="130" t="str">
        <f t="shared" si="0"/>
        <v/>
      </c>
      <c r="AF45" s="124">
        <f t="shared" si="14"/>
        <v>1</v>
      </c>
      <c r="AG45" s="124" t="str">
        <f>IF('Member Info'!N42&lt;&gt;"",IF(AND('Member Info'!N42&lt;=$U$1,'Member Info'!N42&gt;=$T$1),1,0),"")</f>
        <v/>
      </c>
      <c r="AI45" s="124" t="b">
        <f t="shared" si="15"/>
        <v>0</v>
      </c>
      <c r="AJ45" s="124">
        <f t="shared" si="16"/>
        <v>0</v>
      </c>
      <c r="AL45" s="124">
        <f t="shared" si="17"/>
        <v>0</v>
      </c>
      <c r="AM45" s="124">
        <f>IF('Member Info'!F42&gt;$T$1,1,0)</f>
        <v>0</v>
      </c>
      <c r="AN45" s="124" t="b">
        <f>IF(ISERROR(T45),ERROR.TYPE(#REF!)=ERROR.TYPE(T45),FALSE)</f>
        <v>0</v>
      </c>
      <c r="AO45" s="124" t="b">
        <f>IF(ISERROR(U45),ERROR.TYPE(#REF!)=ERROR.TYPE(U45),FALSE)</f>
        <v>0</v>
      </c>
      <c r="AP45" s="124">
        <f>IF('Member Info'!F42&gt;'GP1 April 25'!$U$1,1,0)</f>
        <v>0</v>
      </c>
      <c r="AQ45" s="124">
        <f t="shared" si="18"/>
        <v>0</v>
      </c>
      <c r="AR45" s="124">
        <f t="shared" si="19"/>
        <v>0</v>
      </c>
      <c r="AS45" s="124">
        <f t="shared" si="20"/>
        <v>1</v>
      </c>
    </row>
    <row r="46" spans="1:45" x14ac:dyDescent="0.25">
      <c r="A46" s="4">
        <v>15</v>
      </c>
      <c r="B46" s="164">
        <f>'Member Info'!D43</f>
        <v>0</v>
      </c>
      <c r="C46" s="164">
        <f>'Member Info'!E43</f>
        <v>0</v>
      </c>
      <c r="D46" s="164" t="str">
        <f>'Member Info'!G43</f>
        <v/>
      </c>
      <c r="E46" s="165">
        <f>'Member Info'!B43</f>
        <v>0</v>
      </c>
      <c r="F46" s="242"/>
      <c r="G46" s="166" t="str">
        <f>IF(E46=0,"",('Member Info'!K43+'Member Info'!L43))</f>
        <v/>
      </c>
      <c r="H46" s="419"/>
      <c r="I46" s="419"/>
      <c r="J46" s="26"/>
      <c r="K46" s="26"/>
      <c r="L46" s="384" t="str">
        <f>IF(E46=0,"",IF('Member Info'!F43&gt;$U$1,CONCATENATE("Joined with practice on ", TEXT('Member Info'!F43, "DD/MM/YYYY")),IF('Member Info'!N43&lt;&gt;"",IF('Member Info'!N43&lt;$T$1,CONCATENATE("Left Scheme on ", TEXT('Member Info'!N43, "DD/MM/YYYY")),IF(OR(G46="",G46=0),"Error Detected, No rate entered",IF(E46=0,"",IF(F46="","Error Detected, No Pensionable pay",IF(AS46=1,"No Part Time Status Entered",IF(AR46=1,"No Part Time Hours Entered",IF(ISERROR(AD46)," Unknown Values entered.",IF(V46+W46&lt;1,"Acceptable",IF(T46+U46=200, "No Contributions Entered", IF(M46="","Error Detected, Choose reason&gt;",IF(Z46="1",IF(V46=1,"Please Enter Deemed Pensionable Pay","Add Any Relevant Details Above"),"Please Give Details Above"))))))))))),IF(OR(G46="",G46=0),"Error Detected, No rate entered",IF(E46=0,"",IF(F46="","Error Detected, No Pensionable pay",IF(AS46=1,"No Part Time Status Entered",IF(AR46=1,"No Part Time Hours Entered",IF(ISERROR(AD46)," Unknown Values entered.",IF(V46+W46&lt;1,"Acceptable",IF(T46+U46=200, "No Contributions Entered", IF(M46="","Error Detected, Choose reason&gt;",IF(Z46="1",IF(V46=1,"Please Enter Deemed Pensionable Pay","Add relevant Details Above"),"Please give details Above")))))))))))))</f>
        <v/>
      </c>
      <c r="M46" s="260"/>
      <c r="N46" s="91"/>
      <c r="O46" s="91" t="str">
        <f t="shared" si="1"/>
        <v/>
      </c>
      <c r="P46" s="94">
        <f t="shared" si="2"/>
        <v>0</v>
      </c>
      <c r="Q46" s="94">
        <f t="shared" si="2"/>
        <v>0</v>
      </c>
      <c r="R46" s="218">
        <f>(ROUND((F46/100*'Member Info'!$W$2), 2))</f>
        <v>0</v>
      </c>
      <c r="S46" s="218" t="e">
        <f t="shared" si="3"/>
        <v>#VALUE!</v>
      </c>
      <c r="T46" s="218" t="str">
        <f t="shared" si="4"/>
        <v/>
      </c>
      <c r="U46" s="227" t="str">
        <f t="shared" si="5"/>
        <v/>
      </c>
      <c r="V46" s="228" t="str">
        <f t="shared" si="6"/>
        <v/>
      </c>
      <c r="W46" s="228" t="str">
        <f t="shared" si="7"/>
        <v/>
      </c>
      <c r="X46" s="222">
        <f t="shared" si="8"/>
        <v>0</v>
      </c>
      <c r="Y46" s="110">
        <f t="shared" si="9"/>
        <v>0</v>
      </c>
      <c r="Z46" s="235" t="str">
        <f t="shared" si="10"/>
        <v/>
      </c>
      <c r="AA46" s="240" t="b">
        <f t="shared" si="11"/>
        <v>0</v>
      </c>
      <c r="AB46" s="235">
        <f t="shared" si="12"/>
        <v>0</v>
      </c>
      <c r="AC46" s="235">
        <f>IF('Member Info'!N43="",1,"")</f>
        <v>1</v>
      </c>
      <c r="AD46" s="243" t="e">
        <f t="shared" si="13"/>
        <v>#VALUE!</v>
      </c>
      <c r="AE46" s="130" t="str">
        <f t="shared" si="0"/>
        <v/>
      </c>
      <c r="AF46" s="124">
        <f t="shared" si="14"/>
        <v>1</v>
      </c>
      <c r="AG46" s="124" t="str">
        <f>IF('Member Info'!N43&lt;&gt;"",IF(AND('Member Info'!N43&lt;=$U$1,'Member Info'!N43&gt;=$T$1),1,0),"")</f>
        <v/>
      </c>
      <c r="AI46" s="124" t="b">
        <f t="shared" si="15"/>
        <v>0</v>
      </c>
      <c r="AJ46" s="124">
        <f t="shared" si="16"/>
        <v>0</v>
      </c>
      <c r="AL46" s="124">
        <f t="shared" si="17"/>
        <v>0</v>
      </c>
      <c r="AM46" s="124">
        <f>IF('Member Info'!F43&gt;$T$1,1,0)</f>
        <v>0</v>
      </c>
      <c r="AN46" s="124" t="b">
        <f>IF(ISERROR(T46),ERROR.TYPE(#REF!)=ERROR.TYPE(T46),FALSE)</f>
        <v>0</v>
      </c>
      <c r="AO46" s="124" t="b">
        <f>IF(ISERROR(U46),ERROR.TYPE(#REF!)=ERROR.TYPE(U46),FALSE)</f>
        <v>0</v>
      </c>
      <c r="AP46" s="124">
        <f>IF('Member Info'!F43&gt;'GP1 April 25'!$U$1,1,0)</f>
        <v>0</v>
      </c>
      <c r="AQ46" s="124">
        <f t="shared" si="18"/>
        <v>0</v>
      </c>
      <c r="AR46" s="124">
        <f t="shared" si="19"/>
        <v>0</v>
      </c>
      <c r="AS46" s="124">
        <f t="shared" si="20"/>
        <v>1</v>
      </c>
    </row>
    <row r="47" spans="1:45" x14ac:dyDescent="0.25">
      <c r="A47" s="4">
        <v>16</v>
      </c>
      <c r="B47" s="164">
        <f>'Member Info'!D44</f>
        <v>0</v>
      </c>
      <c r="C47" s="164">
        <f>'Member Info'!E44</f>
        <v>0</v>
      </c>
      <c r="D47" s="164" t="str">
        <f>'Member Info'!G44</f>
        <v/>
      </c>
      <c r="E47" s="165">
        <f>'Member Info'!B44</f>
        <v>0</v>
      </c>
      <c r="F47" s="242"/>
      <c r="G47" s="166" t="str">
        <f>IF(E47=0,"",('Member Info'!K44+'Member Info'!L44))</f>
        <v/>
      </c>
      <c r="H47" s="419"/>
      <c r="I47" s="419"/>
      <c r="J47" s="26"/>
      <c r="K47" s="26"/>
      <c r="L47" s="384" t="str">
        <f>IF(E47=0,"",IF('Member Info'!F44&gt;$U$1,CONCATENATE("Joined with practice on ", TEXT('Member Info'!F44, "DD/MM/YYYY")),IF('Member Info'!N44&lt;&gt;"",IF('Member Info'!N44&lt;$T$1,CONCATENATE("Left Scheme on ", TEXT('Member Info'!N44, "DD/MM/YYYY")),IF(OR(G47="",G47=0),"Error Detected, No rate entered",IF(E47=0,"",IF(F47="","Error Detected, No Pensionable pay",IF(AS47=1,"No Part Time Status Entered",IF(AR47=1,"No Part Time Hours Entered",IF(ISERROR(AD47)," Unknown Values entered.",IF(V47+W47&lt;1,"Acceptable",IF(T47+U47=200, "No Contributions Entered", IF(M47="","Error Detected, Choose reason&gt;",IF(Z47="1",IF(V47=1,"Please Enter Deemed Pensionable Pay","Add Any Relevant Details Above"),"Please Give Details Above"))))))))))),IF(OR(G47="",G47=0),"Error Detected, No rate entered",IF(E47=0,"",IF(F47="","Error Detected, No Pensionable pay",IF(AS47=1,"No Part Time Status Entered",IF(AR47=1,"No Part Time Hours Entered",IF(ISERROR(AD47)," Unknown Values entered.",IF(V47+W47&lt;1,"Acceptable",IF(T47+U47=200, "No Contributions Entered", IF(M47="","Error Detected, Choose reason&gt;",IF(Z47="1",IF(V47=1,"Please Enter Deemed Pensionable Pay","Add relevant Details Above"),"Please give details Above")))))))))))))</f>
        <v/>
      </c>
      <c r="M47" s="260"/>
      <c r="N47" s="91"/>
      <c r="O47" s="91" t="str">
        <f t="shared" si="1"/>
        <v/>
      </c>
      <c r="P47" s="94">
        <f t="shared" si="2"/>
        <v>0</v>
      </c>
      <c r="Q47" s="94">
        <f t="shared" si="2"/>
        <v>0</v>
      </c>
      <c r="R47" s="218">
        <f>(ROUND((F47/100*'Member Info'!$W$2), 2))</f>
        <v>0</v>
      </c>
      <c r="S47" s="218" t="e">
        <f t="shared" si="3"/>
        <v>#VALUE!</v>
      </c>
      <c r="T47" s="218" t="str">
        <f t="shared" si="4"/>
        <v/>
      </c>
      <c r="U47" s="227" t="str">
        <f t="shared" si="5"/>
        <v/>
      </c>
      <c r="V47" s="228" t="str">
        <f t="shared" si="6"/>
        <v/>
      </c>
      <c r="W47" s="228" t="str">
        <f t="shared" si="7"/>
        <v/>
      </c>
      <c r="X47" s="222">
        <f t="shared" si="8"/>
        <v>0</v>
      </c>
      <c r="Y47" s="110">
        <f t="shared" si="9"/>
        <v>0</v>
      </c>
      <c r="Z47" s="235" t="str">
        <f t="shared" si="10"/>
        <v/>
      </c>
      <c r="AA47" s="240" t="b">
        <f t="shared" si="11"/>
        <v>0</v>
      </c>
      <c r="AB47" s="235">
        <f t="shared" si="12"/>
        <v>0</v>
      </c>
      <c r="AC47" s="235">
        <f>IF('Member Info'!N44="",1,"")</f>
        <v>1</v>
      </c>
      <c r="AD47" s="243" t="e">
        <f t="shared" si="13"/>
        <v>#VALUE!</v>
      </c>
      <c r="AE47" s="130" t="str">
        <f t="shared" si="0"/>
        <v/>
      </c>
      <c r="AF47" s="124">
        <f t="shared" si="14"/>
        <v>1</v>
      </c>
      <c r="AG47" s="124" t="str">
        <f>IF('Member Info'!N44&lt;&gt;"",IF(AND('Member Info'!N44&lt;=$U$1,'Member Info'!N44&gt;=$T$1),1,0),"")</f>
        <v/>
      </c>
      <c r="AI47" s="124" t="b">
        <f t="shared" si="15"/>
        <v>0</v>
      </c>
      <c r="AJ47" s="124">
        <f t="shared" si="16"/>
        <v>0</v>
      </c>
      <c r="AL47" s="124">
        <f t="shared" si="17"/>
        <v>0</v>
      </c>
      <c r="AM47" s="124">
        <f>IF('Member Info'!F44&gt;$T$1,1,0)</f>
        <v>0</v>
      </c>
      <c r="AN47" s="124" t="b">
        <f>IF(ISERROR(T47),ERROR.TYPE(#REF!)=ERROR.TYPE(T47),FALSE)</f>
        <v>0</v>
      </c>
      <c r="AO47" s="124" t="b">
        <f>IF(ISERROR(U47),ERROR.TYPE(#REF!)=ERROR.TYPE(U47),FALSE)</f>
        <v>0</v>
      </c>
      <c r="AP47" s="124">
        <f>IF('Member Info'!F44&gt;'GP1 April 25'!$U$1,1,0)</f>
        <v>0</v>
      </c>
      <c r="AQ47" s="124">
        <f t="shared" si="18"/>
        <v>0</v>
      </c>
      <c r="AR47" s="124">
        <f t="shared" si="19"/>
        <v>0</v>
      </c>
      <c r="AS47" s="124">
        <f t="shared" si="20"/>
        <v>1</v>
      </c>
    </row>
    <row r="48" spans="1:45" x14ac:dyDescent="0.25">
      <c r="A48" s="4">
        <v>17</v>
      </c>
      <c r="B48" s="164">
        <f>'Member Info'!D45</f>
        <v>0</v>
      </c>
      <c r="C48" s="164">
        <f>'Member Info'!E45</f>
        <v>0</v>
      </c>
      <c r="D48" s="164" t="str">
        <f>'Member Info'!G45</f>
        <v/>
      </c>
      <c r="E48" s="165">
        <f>'Member Info'!B45</f>
        <v>0</v>
      </c>
      <c r="F48" s="242"/>
      <c r="G48" s="166" t="str">
        <f>IF(E48=0,"",('Member Info'!K45+'Member Info'!L45))</f>
        <v/>
      </c>
      <c r="H48" s="419"/>
      <c r="I48" s="419"/>
      <c r="J48" s="26"/>
      <c r="K48" s="26"/>
      <c r="L48" s="384" t="str">
        <f>IF(E48=0,"",IF('Member Info'!F45&gt;$U$1,CONCATENATE("Joined with practice on ", TEXT('Member Info'!F45, "DD/MM/YYYY")),IF('Member Info'!N45&lt;&gt;"",IF('Member Info'!N45&lt;$T$1,CONCATENATE("Left Scheme on ", TEXT('Member Info'!N45, "DD/MM/YYYY")),IF(OR(G48="",G48=0),"Error Detected, No rate entered",IF(E48=0,"",IF(F48="","Error Detected, No Pensionable pay",IF(AS48=1,"No Part Time Status Entered",IF(AR48=1,"No Part Time Hours Entered",IF(ISERROR(AD48)," Unknown Values entered.",IF(V48+W48&lt;1,"Acceptable",IF(T48+U48=200, "No Contributions Entered", IF(M48="","Error Detected, Choose reason&gt;",IF(Z48="1",IF(V48=1,"Please Enter Deemed Pensionable Pay","Add Any Relevant Details Above"),"Please Give Details Above"))))))))))),IF(OR(G48="",G48=0),"Error Detected, No rate entered",IF(E48=0,"",IF(F48="","Error Detected, No Pensionable pay",IF(AS48=1,"No Part Time Status Entered",IF(AR48=1,"No Part Time Hours Entered",IF(ISERROR(AD48)," Unknown Values entered.",IF(V48+W48&lt;1,"Acceptable",IF(T48+U48=200, "No Contributions Entered", IF(M48="","Error Detected, Choose reason&gt;",IF(Z48="1",IF(V48=1,"Please Enter Deemed Pensionable Pay","Add relevant Details Above"),"Please give details Above")))))))))))))</f>
        <v/>
      </c>
      <c r="M48" s="260"/>
      <c r="N48" s="91"/>
      <c r="O48" s="91" t="str">
        <f t="shared" si="1"/>
        <v/>
      </c>
      <c r="P48" s="94">
        <f t="shared" si="2"/>
        <v>0</v>
      </c>
      <c r="Q48" s="94">
        <f t="shared" si="2"/>
        <v>0</v>
      </c>
      <c r="R48" s="218">
        <f>(ROUND((F48/100*'Member Info'!$W$2), 2))</f>
        <v>0</v>
      </c>
      <c r="S48" s="218" t="e">
        <f t="shared" si="3"/>
        <v>#VALUE!</v>
      </c>
      <c r="T48" s="218" t="str">
        <f t="shared" si="4"/>
        <v/>
      </c>
      <c r="U48" s="227" t="str">
        <f t="shared" si="5"/>
        <v/>
      </c>
      <c r="V48" s="228" t="str">
        <f t="shared" si="6"/>
        <v/>
      </c>
      <c r="W48" s="228" t="str">
        <f t="shared" si="7"/>
        <v/>
      </c>
      <c r="X48" s="222">
        <f t="shared" si="8"/>
        <v>0</v>
      </c>
      <c r="Y48" s="110">
        <f t="shared" si="9"/>
        <v>0</v>
      </c>
      <c r="Z48" s="235" t="str">
        <f t="shared" si="10"/>
        <v/>
      </c>
      <c r="AA48" s="240" t="b">
        <f t="shared" si="11"/>
        <v>0</v>
      </c>
      <c r="AB48" s="235">
        <f t="shared" si="12"/>
        <v>0</v>
      </c>
      <c r="AC48" s="235">
        <f>IF('Member Info'!N45="",1,"")</f>
        <v>1</v>
      </c>
      <c r="AD48" s="243" t="e">
        <f t="shared" si="13"/>
        <v>#VALUE!</v>
      </c>
      <c r="AE48" s="130" t="str">
        <f t="shared" si="0"/>
        <v/>
      </c>
      <c r="AF48" s="124">
        <f t="shared" si="14"/>
        <v>1</v>
      </c>
      <c r="AG48" s="124" t="str">
        <f>IF('Member Info'!N45&lt;&gt;"",IF(AND('Member Info'!N45&lt;=$U$1,'Member Info'!N45&gt;=$T$1),1,0),"")</f>
        <v/>
      </c>
      <c r="AI48" s="124" t="b">
        <f t="shared" si="15"/>
        <v>0</v>
      </c>
      <c r="AJ48" s="124">
        <f t="shared" si="16"/>
        <v>0</v>
      </c>
      <c r="AL48" s="124">
        <f t="shared" si="17"/>
        <v>0</v>
      </c>
      <c r="AM48" s="124">
        <f>IF('Member Info'!F45&gt;$T$1,1,0)</f>
        <v>0</v>
      </c>
      <c r="AN48" s="124" t="b">
        <f>IF(ISERROR(T48),ERROR.TYPE(#REF!)=ERROR.TYPE(T48),FALSE)</f>
        <v>0</v>
      </c>
      <c r="AO48" s="124" t="b">
        <f>IF(ISERROR(U48),ERROR.TYPE(#REF!)=ERROR.TYPE(U48),FALSE)</f>
        <v>0</v>
      </c>
      <c r="AP48" s="124">
        <f>IF('Member Info'!F45&gt;'GP1 April 25'!$U$1,1,0)</f>
        <v>0</v>
      </c>
      <c r="AQ48" s="124">
        <f t="shared" si="18"/>
        <v>0</v>
      </c>
      <c r="AR48" s="124">
        <f t="shared" si="19"/>
        <v>0</v>
      </c>
      <c r="AS48" s="124">
        <f t="shared" si="20"/>
        <v>1</v>
      </c>
    </row>
    <row r="49" spans="1:50" x14ac:dyDescent="0.25">
      <c r="A49" s="4">
        <v>18</v>
      </c>
      <c r="B49" s="164">
        <f>'Member Info'!D46</f>
        <v>0</v>
      </c>
      <c r="C49" s="164">
        <f>'Member Info'!E46</f>
        <v>0</v>
      </c>
      <c r="D49" s="164" t="str">
        <f>'Member Info'!G46</f>
        <v/>
      </c>
      <c r="E49" s="165">
        <f>'Member Info'!B46</f>
        <v>0</v>
      </c>
      <c r="F49" s="242"/>
      <c r="G49" s="166" t="str">
        <f>IF(E49=0,"",('Member Info'!K46+'Member Info'!L46))</f>
        <v/>
      </c>
      <c r="H49" s="419"/>
      <c r="I49" s="419"/>
      <c r="J49" s="26"/>
      <c r="K49" s="26"/>
      <c r="L49" s="384" t="str">
        <f>IF(E49=0,"",IF('Member Info'!F46&gt;$U$1,CONCATENATE("Joined with practice on ", TEXT('Member Info'!F46, "DD/MM/YYYY")),IF('Member Info'!N46&lt;&gt;"",IF('Member Info'!N46&lt;$T$1,CONCATENATE("Left Scheme on ", TEXT('Member Info'!N46, "DD/MM/YYYY")),IF(OR(G49="",G49=0),"Error Detected, No rate entered",IF(E49=0,"",IF(F49="","Error Detected, No Pensionable pay",IF(AS49=1,"No Part Time Status Entered",IF(AR49=1,"No Part Time Hours Entered",IF(ISERROR(AD49)," Unknown Values entered.",IF(V49+W49&lt;1,"Acceptable",IF(T49+U49=200, "No Contributions Entered", IF(M49="","Error Detected, Choose reason&gt;",IF(Z49="1",IF(V49=1,"Please Enter Deemed Pensionable Pay","Add Any Relevant Details Above"),"Please Give Details Above"))))))))))),IF(OR(G49="",G49=0),"Error Detected, No rate entered",IF(E49=0,"",IF(F49="","Error Detected, No Pensionable pay",IF(AS49=1,"No Part Time Status Entered",IF(AR49=1,"No Part Time Hours Entered",IF(ISERROR(AD49)," Unknown Values entered.",IF(V49+W49&lt;1,"Acceptable",IF(T49+U49=200, "No Contributions Entered", IF(M49="","Error Detected, Choose reason&gt;",IF(Z49="1",IF(V49=1,"Please Enter Deemed Pensionable Pay","Add relevant Details Above"),"Please give details Above")))))))))))))</f>
        <v/>
      </c>
      <c r="M49" s="260"/>
      <c r="N49" s="91"/>
      <c r="O49" s="91" t="str">
        <f t="shared" si="1"/>
        <v/>
      </c>
      <c r="P49" s="94">
        <f t="shared" si="2"/>
        <v>0</v>
      </c>
      <c r="Q49" s="94">
        <f t="shared" si="2"/>
        <v>0</v>
      </c>
      <c r="R49" s="218">
        <f>(ROUND((F49/100*'Member Info'!$W$2), 2))</f>
        <v>0</v>
      </c>
      <c r="S49" s="218" t="e">
        <f t="shared" si="3"/>
        <v>#VALUE!</v>
      </c>
      <c r="T49" s="218" t="str">
        <f t="shared" si="4"/>
        <v/>
      </c>
      <c r="U49" s="227" t="str">
        <f t="shared" si="5"/>
        <v/>
      </c>
      <c r="V49" s="228" t="str">
        <f t="shared" si="6"/>
        <v/>
      </c>
      <c r="W49" s="228" t="str">
        <f t="shared" si="7"/>
        <v/>
      </c>
      <c r="X49" s="222">
        <f t="shared" si="8"/>
        <v>0</v>
      </c>
      <c r="Y49" s="110">
        <f t="shared" si="9"/>
        <v>0</v>
      </c>
      <c r="Z49" s="235" t="str">
        <f t="shared" si="10"/>
        <v/>
      </c>
      <c r="AA49" s="240" t="b">
        <f t="shared" si="11"/>
        <v>0</v>
      </c>
      <c r="AB49" s="235">
        <f t="shared" si="12"/>
        <v>0</v>
      </c>
      <c r="AC49" s="235">
        <f>IF('Member Info'!N46="",1,"")</f>
        <v>1</v>
      </c>
      <c r="AD49" s="243" t="e">
        <f t="shared" si="13"/>
        <v>#VALUE!</v>
      </c>
      <c r="AE49" s="130" t="str">
        <f t="shared" si="0"/>
        <v/>
      </c>
      <c r="AF49" s="124">
        <f t="shared" si="14"/>
        <v>1</v>
      </c>
      <c r="AG49" s="124" t="str">
        <f>IF('Member Info'!N46&lt;&gt;"",IF(AND('Member Info'!N46&lt;=$U$1,'Member Info'!N46&gt;=$T$1),1,0),"")</f>
        <v/>
      </c>
      <c r="AI49" s="124" t="b">
        <f t="shared" si="15"/>
        <v>0</v>
      </c>
      <c r="AJ49" s="124">
        <f t="shared" si="16"/>
        <v>0</v>
      </c>
      <c r="AL49" s="124">
        <f t="shared" si="17"/>
        <v>0</v>
      </c>
      <c r="AM49" s="124">
        <f>IF('Member Info'!F46&gt;$T$1,1,0)</f>
        <v>0</v>
      </c>
      <c r="AN49" s="124" t="b">
        <f>IF(ISERROR(T49),ERROR.TYPE(#REF!)=ERROR.TYPE(T49),FALSE)</f>
        <v>0</v>
      </c>
      <c r="AO49" s="124" t="b">
        <f>IF(ISERROR(U49),ERROR.TYPE(#REF!)=ERROR.TYPE(U49),FALSE)</f>
        <v>0</v>
      </c>
      <c r="AP49" s="124">
        <f>IF('Member Info'!F46&gt;'GP1 April 25'!$U$1,1,0)</f>
        <v>0</v>
      </c>
      <c r="AQ49" s="124">
        <f t="shared" si="18"/>
        <v>0</v>
      </c>
      <c r="AR49" s="124">
        <f t="shared" si="19"/>
        <v>0</v>
      </c>
      <c r="AS49" s="124">
        <f t="shared" si="20"/>
        <v>1</v>
      </c>
    </row>
    <row r="50" spans="1:50" x14ac:dyDescent="0.25">
      <c r="A50" s="4">
        <v>19</v>
      </c>
      <c r="B50" s="164">
        <f>'Member Info'!D47</f>
        <v>0</v>
      </c>
      <c r="C50" s="164">
        <f>'Member Info'!E47</f>
        <v>0</v>
      </c>
      <c r="D50" s="164" t="str">
        <f>'Member Info'!G47</f>
        <v/>
      </c>
      <c r="E50" s="165">
        <f>'Member Info'!B47</f>
        <v>0</v>
      </c>
      <c r="F50" s="242"/>
      <c r="G50" s="166" t="str">
        <f>IF(E50=0,"",('Member Info'!K47+'Member Info'!L47))</f>
        <v/>
      </c>
      <c r="H50" s="419"/>
      <c r="I50" s="419"/>
      <c r="J50" s="26"/>
      <c r="K50" s="26"/>
      <c r="L50" s="384" t="str">
        <f>IF(E50=0,"",IF('Member Info'!F47&gt;$U$1,CONCATENATE("Joined with practice on ", TEXT('Member Info'!F47, "DD/MM/YYYY")),IF('Member Info'!N47&lt;&gt;"",IF('Member Info'!N47&lt;$T$1,CONCATENATE("Left Scheme on ", TEXT('Member Info'!N47, "DD/MM/YYYY")),IF(OR(G50="",G50=0),"Error Detected, No rate entered",IF(E50=0,"",IF(F50="","Error Detected, No Pensionable pay",IF(AS50=1,"No Part Time Status Entered",IF(AR50=1,"No Part Time Hours Entered",IF(ISERROR(AD50)," Unknown Values entered.",IF(V50+W50&lt;1,"Acceptable",IF(T50+U50=200, "No Contributions Entered", IF(M50="","Error Detected, Choose reason&gt;",IF(Z50="1",IF(V50=1,"Please Enter Deemed Pensionable Pay","Add Any Relevant Details Above"),"Please Give Details Above"))))))))))),IF(OR(G50="",G50=0),"Error Detected, No rate entered",IF(E50=0,"",IF(F50="","Error Detected, No Pensionable pay",IF(AS50=1,"No Part Time Status Entered",IF(AR50=1,"No Part Time Hours Entered",IF(ISERROR(AD50)," Unknown Values entered.",IF(V50+W50&lt;1,"Acceptable",IF(T50+U50=200, "No Contributions Entered", IF(M50="","Error Detected, Choose reason&gt;",IF(Z50="1",IF(V50=1,"Please Enter Deemed Pensionable Pay","Add relevant Details Above"),"Please give details Above")))))))))))))</f>
        <v/>
      </c>
      <c r="M50" s="260"/>
      <c r="N50" s="91"/>
      <c r="O50" s="91" t="str">
        <f t="shared" si="1"/>
        <v/>
      </c>
      <c r="P50" s="94">
        <f t="shared" si="2"/>
        <v>0</v>
      </c>
      <c r="Q50" s="94">
        <f t="shared" si="2"/>
        <v>0</v>
      </c>
      <c r="R50" s="218">
        <f>(ROUND((F50/100*'Member Info'!$W$2), 2))</f>
        <v>0</v>
      </c>
      <c r="S50" s="218" t="e">
        <f t="shared" si="3"/>
        <v>#VALUE!</v>
      </c>
      <c r="T50" s="218" t="str">
        <f t="shared" si="4"/>
        <v/>
      </c>
      <c r="U50" s="227" t="str">
        <f t="shared" si="5"/>
        <v/>
      </c>
      <c r="V50" s="228" t="str">
        <f t="shared" si="6"/>
        <v/>
      </c>
      <c r="W50" s="228" t="str">
        <f t="shared" si="7"/>
        <v/>
      </c>
      <c r="X50" s="222">
        <f t="shared" si="8"/>
        <v>0</v>
      </c>
      <c r="Y50" s="110">
        <f t="shared" si="9"/>
        <v>0</v>
      </c>
      <c r="Z50" s="235" t="str">
        <f t="shared" si="10"/>
        <v/>
      </c>
      <c r="AA50" s="240" t="b">
        <f t="shared" si="11"/>
        <v>0</v>
      </c>
      <c r="AB50" s="235">
        <f t="shared" si="12"/>
        <v>0</v>
      </c>
      <c r="AC50" s="235">
        <f>IF('Member Info'!N47="",1,"")</f>
        <v>1</v>
      </c>
      <c r="AD50" s="243" t="e">
        <f t="shared" si="13"/>
        <v>#VALUE!</v>
      </c>
      <c r="AE50" s="130" t="str">
        <f t="shared" si="0"/>
        <v/>
      </c>
      <c r="AF50" s="124">
        <f t="shared" si="14"/>
        <v>1</v>
      </c>
      <c r="AG50" s="124" t="str">
        <f>IF('Member Info'!N47&lt;&gt;"",IF(AND('Member Info'!N47&lt;=$U$1,'Member Info'!N47&gt;=$T$1),1,0),"")</f>
        <v/>
      </c>
      <c r="AI50" s="124" t="b">
        <f t="shared" si="15"/>
        <v>0</v>
      </c>
      <c r="AJ50" s="124">
        <f t="shared" si="16"/>
        <v>0</v>
      </c>
      <c r="AL50" s="124">
        <f t="shared" si="17"/>
        <v>0</v>
      </c>
      <c r="AM50" s="124">
        <f>IF('Member Info'!F47&gt;$T$1,1,0)</f>
        <v>0</v>
      </c>
      <c r="AN50" s="124" t="b">
        <f>IF(ISERROR(T50),ERROR.TYPE(#REF!)=ERROR.TYPE(T50),FALSE)</f>
        <v>0</v>
      </c>
      <c r="AO50" s="124" t="b">
        <f>IF(ISERROR(U50),ERROR.TYPE(#REF!)=ERROR.TYPE(U50),FALSE)</f>
        <v>0</v>
      </c>
      <c r="AP50" s="124">
        <f>IF('Member Info'!F47&gt;'GP1 April 25'!$U$1,1,0)</f>
        <v>0</v>
      </c>
      <c r="AQ50" s="124">
        <f t="shared" si="18"/>
        <v>0</v>
      </c>
      <c r="AR50" s="124">
        <f t="shared" si="19"/>
        <v>0</v>
      </c>
      <c r="AS50" s="124">
        <f t="shared" si="20"/>
        <v>1</v>
      </c>
      <c r="AX50" s="421"/>
    </row>
    <row r="51" spans="1:50" x14ac:dyDescent="0.25">
      <c r="A51" s="4">
        <v>20</v>
      </c>
      <c r="B51" s="164">
        <f>'Member Info'!D48</f>
        <v>0</v>
      </c>
      <c r="C51" s="164">
        <f>'Member Info'!E48</f>
        <v>0</v>
      </c>
      <c r="D51" s="164" t="str">
        <f>'Member Info'!G48</f>
        <v/>
      </c>
      <c r="E51" s="165">
        <f>'Member Info'!B48</f>
        <v>0</v>
      </c>
      <c r="F51" s="242"/>
      <c r="G51" s="166" t="str">
        <f>IF(E51=0,"",('Member Info'!K48+'Member Info'!L48))</f>
        <v/>
      </c>
      <c r="H51" s="419"/>
      <c r="I51" s="419"/>
      <c r="J51" s="26"/>
      <c r="K51" s="26"/>
      <c r="L51" s="384" t="str">
        <f>IF(E51=0,"",IF('Member Info'!F48&gt;$U$1,CONCATENATE("Joined with practice on ", TEXT('Member Info'!F48, "DD/MM/YYYY")),IF('Member Info'!N48&lt;&gt;"",IF('Member Info'!N48&lt;$T$1,CONCATENATE("Left Scheme on ", TEXT('Member Info'!N48, "DD/MM/YYYY")),IF(OR(G51="",G51=0),"Error Detected, No rate entered",IF(E51=0,"",IF(F51="","Error Detected, No Pensionable pay",IF(AS51=1,"No Part Time Status Entered",IF(AR51=1,"No Part Time Hours Entered",IF(ISERROR(AD51)," Unknown Values entered.",IF(V51+W51&lt;1,"Acceptable",IF(T51+U51=200, "No Contributions Entered", IF(M51="","Error Detected, Choose reason&gt;",IF(Z51="1",IF(V51=1,"Please Enter Deemed Pensionable Pay","Add Any Relevant Details Above"),"Please Give Details Above"))))))))))),IF(OR(G51="",G51=0),"Error Detected, No rate entered",IF(E51=0,"",IF(F51="","Error Detected, No Pensionable pay",IF(AS51=1,"No Part Time Status Entered",IF(AR51=1,"No Part Time Hours Entered",IF(ISERROR(AD51)," Unknown Values entered.",IF(V51+W51&lt;1,"Acceptable",IF(T51+U51=200, "No Contributions Entered", IF(M51="","Error Detected, Choose reason&gt;",IF(Z51="1",IF(V51=1,"Please Enter Deemed Pensionable Pay","Add relevant Details Above"),"Please give details Above")))))))))))))</f>
        <v/>
      </c>
      <c r="M51" s="260"/>
      <c r="N51" s="91"/>
      <c r="O51" s="91" t="str">
        <f t="shared" si="1"/>
        <v/>
      </c>
      <c r="P51" s="94">
        <f t="shared" si="2"/>
        <v>0</v>
      </c>
      <c r="Q51" s="94">
        <f t="shared" si="2"/>
        <v>0</v>
      </c>
      <c r="R51" s="218">
        <f>(ROUND((F51/100*'Member Info'!$W$2), 2))</f>
        <v>0</v>
      </c>
      <c r="S51" s="218" t="e">
        <f t="shared" si="3"/>
        <v>#VALUE!</v>
      </c>
      <c r="T51" s="218" t="str">
        <f t="shared" si="4"/>
        <v/>
      </c>
      <c r="U51" s="227" t="str">
        <f t="shared" si="5"/>
        <v/>
      </c>
      <c r="V51" s="228" t="str">
        <f t="shared" si="6"/>
        <v/>
      </c>
      <c r="W51" s="228" t="str">
        <f t="shared" si="7"/>
        <v/>
      </c>
      <c r="X51" s="222">
        <f t="shared" si="8"/>
        <v>0</v>
      </c>
      <c r="Y51" s="110">
        <f t="shared" si="9"/>
        <v>0</v>
      </c>
      <c r="Z51" s="235" t="str">
        <f t="shared" si="10"/>
        <v/>
      </c>
      <c r="AA51" s="240" t="b">
        <f t="shared" si="11"/>
        <v>0</v>
      </c>
      <c r="AB51" s="235">
        <f t="shared" si="12"/>
        <v>0</v>
      </c>
      <c r="AC51" s="235">
        <f>IF('Member Info'!N48="",1,"")</f>
        <v>1</v>
      </c>
      <c r="AD51" s="243" t="e">
        <f t="shared" si="13"/>
        <v>#VALUE!</v>
      </c>
      <c r="AE51" s="130" t="str">
        <f t="shared" si="0"/>
        <v/>
      </c>
      <c r="AF51" s="124">
        <f t="shared" si="14"/>
        <v>1</v>
      </c>
      <c r="AG51" s="124" t="str">
        <f>IF('Member Info'!N48&lt;&gt;"",IF(AND('Member Info'!N48&lt;=$U$1,'Member Info'!N48&gt;=$T$1),1,0),"")</f>
        <v/>
      </c>
      <c r="AI51" s="124" t="b">
        <f t="shared" si="15"/>
        <v>0</v>
      </c>
      <c r="AJ51" s="124">
        <f t="shared" si="16"/>
        <v>0</v>
      </c>
      <c r="AL51" s="124">
        <f t="shared" si="17"/>
        <v>0</v>
      </c>
      <c r="AM51" s="124">
        <f>IF('Member Info'!F48&gt;$T$1,1,0)</f>
        <v>0</v>
      </c>
      <c r="AN51" s="124" t="b">
        <f>IF(ISERROR(T51),ERROR.TYPE(#REF!)=ERROR.TYPE(T51),FALSE)</f>
        <v>0</v>
      </c>
      <c r="AO51" s="124" t="b">
        <f>IF(ISERROR(U51),ERROR.TYPE(#REF!)=ERROR.TYPE(U51),FALSE)</f>
        <v>0</v>
      </c>
      <c r="AP51" s="124">
        <f>IF('Member Info'!F48&gt;'GP1 April 25'!$U$1,1,0)</f>
        <v>0</v>
      </c>
      <c r="AQ51" s="124">
        <f t="shared" si="18"/>
        <v>0</v>
      </c>
      <c r="AR51" s="124">
        <f t="shared" si="19"/>
        <v>0</v>
      </c>
      <c r="AS51" s="124">
        <f t="shared" si="20"/>
        <v>1</v>
      </c>
    </row>
    <row r="52" spans="1:50" x14ac:dyDescent="0.25">
      <c r="A52" s="4">
        <v>21</v>
      </c>
      <c r="B52" s="164">
        <f>'Member Info'!D49</f>
        <v>0</v>
      </c>
      <c r="C52" s="164">
        <f>'Member Info'!E49</f>
        <v>0</v>
      </c>
      <c r="D52" s="164" t="str">
        <f>'Member Info'!G49</f>
        <v/>
      </c>
      <c r="E52" s="165">
        <f>'Member Info'!B49</f>
        <v>0</v>
      </c>
      <c r="F52" s="242"/>
      <c r="G52" s="166" t="str">
        <f>IF(E52=0,"",('Member Info'!K49+'Member Info'!L49))</f>
        <v/>
      </c>
      <c r="H52" s="419"/>
      <c r="I52" s="419"/>
      <c r="J52" s="26"/>
      <c r="K52" s="26"/>
      <c r="L52" s="384" t="str">
        <f>IF(E52=0,"",IF('Member Info'!F49&gt;$U$1,CONCATENATE("Joined with practice on ", TEXT('Member Info'!F49, "DD/MM/YYYY")),IF('Member Info'!N49&lt;&gt;"",IF('Member Info'!N49&lt;$T$1,CONCATENATE("Left Scheme on ", TEXT('Member Info'!N49, "DD/MM/YYYY")),IF(OR(G52="",G52=0),"Error Detected, No rate entered",IF(E52=0,"",IF(F52="","Error Detected, No Pensionable pay",IF(AS52=1,"No Part Time Status Entered",IF(AR52=1,"No Part Time Hours Entered",IF(ISERROR(AD52)," Unknown Values entered.",IF(V52+W52&lt;1,"Acceptable",IF(T52+U52=200, "No Contributions Entered", IF(M52="","Error Detected, Choose reason&gt;",IF(Z52="1",IF(V52=1,"Please Enter Deemed Pensionable Pay","Add Any Relevant Details Above"),"Please Give Details Above"))))))))))),IF(OR(G52="",G52=0),"Error Detected, No rate entered",IF(E52=0,"",IF(F52="","Error Detected, No Pensionable pay",IF(AS52=1,"No Part Time Status Entered",IF(AR52=1,"No Part Time Hours Entered",IF(ISERROR(AD52)," Unknown Values entered.",IF(V52+W52&lt;1,"Acceptable",IF(T52+U52=200, "No Contributions Entered", IF(M52="","Error Detected, Choose reason&gt;",IF(Z52="1",IF(V52=1,"Please Enter Deemed Pensionable Pay","Add relevant Details Above"),"Please give details Above")))))))))))))</f>
        <v/>
      </c>
      <c r="M52" s="260"/>
      <c r="N52" s="91"/>
      <c r="O52" s="91" t="str">
        <f t="shared" si="1"/>
        <v/>
      </c>
      <c r="P52" s="94">
        <f t="shared" si="2"/>
        <v>0</v>
      </c>
      <c r="Q52" s="94">
        <f t="shared" si="2"/>
        <v>0</v>
      </c>
      <c r="R52" s="218">
        <f>(ROUND((F52/100*'Member Info'!$W$2), 2))</f>
        <v>0</v>
      </c>
      <c r="S52" s="218" t="e">
        <f t="shared" si="3"/>
        <v>#VALUE!</v>
      </c>
      <c r="T52" s="218" t="str">
        <f t="shared" si="4"/>
        <v/>
      </c>
      <c r="U52" s="227" t="str">
        <f t="shared" si="5"/>
        <v/>
      </c>
      <c r="V52" s="228" t="str">
        <f t="shared" si="6"/>
        <v/>
      </c>
      <c r="W52" s="228" t="str">
        <f t="shared" si="7"/>
        <v/>
      </c>
      <c r="X52" s="222">
        <f t="shared" si="8"/>
        <v>0</v>
      </c>
      <c r="Y52" s="110">
        <f t="shared" si="9"/>
        <v>0</v>
      </c>
      <c r="Z52" s="235" t="str">
        <f t="shared" si="10"/>
        <v/>
      </c>
      <c r="AA52" s="240" t="b">
        <f t="shared" si="11"/>
        <v>0</v>
      </c>
      <c r="AB52" s="235">
        <f t="shared" si="12"/>
        <v>0</v>
      </c>
      <c r="AC52" s="235">
        <f>IF('Member Info'!N49="",1,"")</f>
        <v>1</v>
      </c>
      <c r="AD52" s="243" t="e">
        <f t="shared" si="13"/>
        <v>#VALUE!</v>
      </c>
      <c r="AE52" s="130" t="str">
        <f t="shared" si="0"/>
        <v/>
      </c>
      <c r="AF52" s="124">
        <f t="shared" si="14"/>
        <v>1</v>
      </c>
      <c r="AG52" s="124" t="str">
        <f>IF('Member Info'!N49&lt;&gt;"",IF(AND('Member Info'!N49&lt;=$U$1,'Member Info'!N49&gt;=$T$1),1,0),"")</f>
        <v/>
      </c>
      <c r="AI52" s="124" t="b">
        <f t="shared" si="15"/>
        <v>0</v>
      </c>
      <c r="AJ52" s="124">
        <f t="shared" si="16"/>
        <v>0</v>
      </c>
      <c r="AL52" s="124">
        <f t="shared" si="17"/>
        <v>0</v>
      </c>
      <c r="AM52" s="124">
        <f>IF('Member Info'!F49&gt;$T$1,1,0)</f>
        <v>0</v>
      </c>
      <c r="AN52" s="124" t="b">
        <f>IF(ISERROR(T52),ERROR.TYPE(#REF!)=ERROR.TYPE(T52),FALSE)</f>
        <v>0</v>
      </c>
      <c r="AO52" s="124" t="b">
        <f>IF(ISERROR(U52),ERROR.TYPE(#REF!)=ERROR.TYPE(U52),FALSE)</f>
        <v>0</v>
      </c>
      <c r="AP52" s="124">
        <f>IF('Member Info'!F49&gt;'GP1 April 25'!$U$1,1,0)</f>
        <v>0</v>
      </c>
      <c r="AQ52" s="124">
        <f t="shared" si="18"/>
        <v>0</v>
      </c>
      <c r="AR52" s="124">
        <f t="shared" si="19"/>
        <v>0</v>
      </c>
      <c r="AS52" s="124">
        <f t="shared" si="20"/>
        <v>1</v>
      </c>
    </row>
    <row r="53" spans="1:50" x14ac:dyDescent="0.25">
      <c r="A53" s="4">
        <v>22</v>
      </c>
      <c r="B53" s="164">
        <f>'Member Info'!D50</f>
        <v>0</v>
      </c>
      <c r="C53" s="164">
        <f>'Member Info'!E50</f>
        <v>0</v>
      </c>
      <c r="D53" s="164" t="str">
        <f>'Member Info'!G50</f>
        <v/>
      </c>
      <c r="E53" s="165">
        <f>'Member Info'!B50</f>
        <v>0</v>
      </c>
      <c r="F53" s="242"/>
      <c r="G53" s="166" t="str">
        <f>IF(E53=0,"",('Member Info'!K50+'Member Info'!L50))</f>
        <v/>
      </c>
      <c r="H53" s="419"/>
      <c r="I53" s="419"/>
      <c r="J53" s="26"/>
      <c r="K53" s="26"/>
      <c r="L53" s="384" t="str">
        <f>IF(E53=0,"",IF('Member Info'!F50&gt;$U$1,CONCATENATE("Joined with practice on ", TEXT('Member Info'!F50, "DD/MM/YYYY")),IF('Member Info'!N50&lt;&gt;"",IF('Member Info'!N50&lt;$T$1,CONCATENATE("Left Scheme on ", TEXT('Member Info'!N50, "DD/MM/YYYY")),IF(OR(G53="",G53=0),"Error Detected, No rate entered",IF(E53=0,"",IF(F53="","Error Detected, No Pensionable pay",IF(AS53=1,"No Part Time Status Entered",IF(AR53=1,"No Part Time Hours Entered",IF(ISERROR(AD53)," Unknown Values entered.",IF(V53+W53&lt;1,"Acceptable",IF(T53+U53=200, "No Contributions Entered", IF(M53="","Error Detected, Choose reason&gt;",IF(Z53="1",IF(V53=1,"Please Enter Deemed Pensionable Pay","Add Any Relevant Details Above"),"Please Give Details Above"))))))))))),IF(OR(G53="",G53=0),"Error Detected, No rate entered",IF(E53=0,"",IF(F53="","Error Detected, No Pensionable pay",IF(AS53=1,"No Part Time Status Entered",IF(AR53=1,"No Part Time Hours Entered",IF(ISERROR(AD53)," Unknown Values entered.",IF(V53+W53&lt;1,"Acceptable",IF(T53+U53=200, "No Contributions Entered", IF(M53="","Error Detected, Choose reason&gt;",IF(Z53="1",IF(V53=1,"Please Enter Deemed Pensionable Pay","Add relevant Details Above"),"Please give details Above")))))))))))))</f>
        <v/>
      </c>
      <c r="M53" s="260"/>
      <c r="N53" s="91"/>
      <c r="O53" s="91" t="str">
        <f t="shared" si="1"/>
        <v/>
      </c>
      <c r="P53" s="94">
        <f t="shared" si="2"/>
        <v>0</v>
      </c>
      <c r="Q53" s="94">
        <f t="shared" si="2"/>
        <v>0</v>
      </c>
      <c r="R53" s="218">
        <f>(ROUND((F53/100*'Member Info'!$W$2), 2))</f>
        <v>0</v>
      </c>
      <c r="S53" s="218" t="e">
        <f t="shared" si="3"/>
        <v>#VALUE!</v>
      </c>
      <c r="T53" s="218" t="str">
        <f t="shared" si="4"/>
        <v/>
      </c>
      <c r="U53" s="227" t="str">
        <f t="shared" si="5"/>
        <v/>
      </c>
      <c r="V53" s="228" t="str">
        <f t="shared" si="6"/>
        <v/>
      </c>
      <c r="W53" s="228" t="str">
        <f t="shared" si="7"/>
        <v/>
      </c>
      <c r="X53" s="222">
        <f t="shared" si="8"/>
        <v>0</v>
      </c>
      <c r="Y53" s="110">
        <f t="shared" si="9"/>
        <v>0</v>
      </c>
      <c r="Z53" s="235" t="str">
        <f t="shared" si="10"/>
        <v/>
      </c>
      <c r="AA53" s="240" t="b">
        <f t="shared" si="11"/>
        <v>0</v>
      </c>
      <c r="AB53" s="235">
        <f t="shared" si="12"/>
        <v>0</v>
      </c>
      <c r="AC53" s="235">
        <f>IF('Member Info'!N50="",1,"")</f>
        <v>1</v>
      </c>
      <c r="AD53" s="243" t="e">
        <f t="shared" si="13"/>
        <v>#VALUE!</v>
      </c>
      <c r="AE53" s="130" t="str">
        <f t="shared" si="0"/>
        <v/>
      </c>
      <c r="AF53" s="124">
        <f t="shared" si="14"/>
        <v>1</v>
      </c>
      <c r="AG53" s="124" t="str">
        <f>IF('Member Info'!N50&lt;&gt;"",IF(AND('Member Info'!N50&lt;=$U$1,'Member Info'!N50&gt;=$T$1),1,0),"")</f>
        <v/>
      </c>
      <c r="AI53" s="124" t="b">
        <f t="shared" si="15"/>
        <v>0</v>
      </c>
      <c r="AJ53" s="124">
        <f t="shared" si="16"/>
        <v>0</v>
      </c>
      <c r="AL53" s="124">
        <f t="shared" si="17"/>
        <v>0</v>
      </c>
      <c r="AM53" s="124">
        <f>IF('Member Info'!F50&gt;$T$1,1,0)</f>
        <v>0</v>
      </c>
      <c r="AN53" s="124" t="b">
        <f>IF(ISERROR(T53),ERROR.TYPE(#REF!)=ERROR.TYPE(T53),FALSE)</f>
        <v>0</v>
      </c>
      <c r="AO53" s="124" t="b">
        <f>IF(ISERROR(U53),ERROR.TYPE(#REF!)=ERROR.TYPE(U53),FALSE)</f>
        <v>0</v>
      </c>
      <c r="AP53" s="124">
        <f>IF('Member Info'!F50&gt;'GP1 April 25'!$U$1,1,0)</f>
        <v>0</v>
      </c>
      <c r="AQ53" s="124">
        <f t="shared" si="18"/>
        <v>0</v>
      </c>
      <c r="AR53" s="124">
        <f t="shared" si="19"/>
        <v>0</v>
      </c>
      <c r="AS53" s="124">
        <f t="shared" si="20"/>
        <v>1</v>
      </c>
    </row>
    <row r="54" spans="1:50" x14ac:dyDescent="0.25">
      <c r="A54" s="4">
        <v>23</v>
      </c>
      <c r="B54" s="164">
        <f>'Member Info'!D51</f>
        <v>0</v>
      </c>
      <c r="C54" s="164">
        <f>'Member Info'!E51</f>
        <v>0</v>
      </c>
      <c r="D54" s="164" t="str">
        <f>'Member Info'!G51</f>
        <v/>
      </c>
      <c r="E54" s="165">
        <f>'Member Info'!B51</f>
        <v>0</v>
      </c>
      <c r="F54" s="242"/>
      <c r="G54" s="166" t="str">
        <f>IF(E54=0,"",('Member Info'!K51+'Member Info'!L51))</f>
        <v/>
      </c>
      <c r="H54" s="419"/>
      <c r="I54" s="419"/>
      <c r="J54" s="26"/>
      <c r="K54" s="26"/>
      <c r="L54" s="384" t="str">
        <f>IF(E54=0,"",IF('Member Info'!F51&gt;$U$1,CONCATENATE("Joined with practice on ", TEXT('Member Info'!F51, "DD/MM/YYYY")),IF('Member Info'!N51&lt;&gt;"",IF('Member Info'!N51&lt;$T$1,CONCATENATE("Left Scheme on ", TEXT('Member Info'!N51, "DD/MM/YYYY")),IF(OR(G54="",G54=0),"Error Detected, No rate entered",IF(E54=0,"",IF(F54="","Error Detected, No Pensionable pay",IF(AS54=1,"No Part Time Status Entered",IF(AR54=1,"No Part Time Hours Entered",IF(ISERROR(AD54)," Unknown Values entered.",IF(V54+W54&lt;1,"Acceptable",IF(T54+U54=200, "No Contributions Entered", IF(M54="","Error Detected, Choose reason&gt;",IF(Z54="1",IF(V54=1,"Please Enter Deemed Pensionable Pay","Add Any Relevant Details Above"),"Please Give Details Above"))))))))))),IF(OR(G54="",G54=0),"Error Detected, No rate entered",IF(E54=0,"",IF(F54="","Error Detected, No Pensionable pay",IF(AS54=1,"No Part Time Status Entered",IF(AR54=1,"No Part Time Hours Entered",IF(ISERROR(AD54)," Unknown Values entered.",IF(V54+W54&lt;1,"Acceptable",IF(T54+U54=200, "No Contributions Entered", IF(M54="","Error Detected, Choose reason&gt;",IF(Z54="1",IF(V54=1,"Please Enter Deemed Pensionable Pay","Add relevant Details Above"),"Please give details Above")))))))))))))</f>
        <v/>
      </c>
      <c r="M54" s="260"/>
      <c r="N54" s="91"/>
      <c r="O54" s="91" t="str">
        <f t="shared" si="1"/>
        <v/>
      </c>
      <c r="P54" s="94">
        <f t="shared" si="2"/>
        <v>0</v>
      </c>
      <c r="Q54" s="94">
        <f t="shared" si="2"/>
        <v>0</v>
      </c>
      <c r="R54" s="218">
        <f>(ROUND((F54/100*'Member Info'!$W$2), 2))</f>
        <v>0</v>
      </c>
      <c r="S54" s="218" t="e">
        <f t="shared" si="3"/>
        <v>#VALUE!</v>
      </c>
      <c r="T54" s="218" t="str">
        <f t="shared" si="4"/>
        <v/>
      </c>
      <c r="U54" s="227" t="str">
        <f t="shared" si="5"/>
        <v/>
      </c>
      <c r="V54" s="228" t="str">
        <f t="shared" si="6"/>
        <v/>
      </c>
      <c r="W54" s="228" t="str">
        <f t="shared" si="7"/>
        <v/>
      </c>
      <c r="X54" s="222">
        <f t="shared" si="8"/>
        <v>0</v>
      </c>
      <c r="Y54" s="110">
        <f t="shared" si="9"/>
        <v>0</v>
      </c>
      <c r="Z54" s="235" t="str">
        <f t="shared" si="10"/>
        <v/>
      </c>
      <c r="AA54" s="240" t="b">
        <f t="shared" si="11"/>
        <v>0</v>
      </c>
      <c r="AB54" s="235">
        <f t="shared" si="12"/>
        <v>0</v>
      </c>
      <c r="AC54" s="235">
        <f>IF('Member Info'!N51="",1,"")</f>
        <v>1</v>
      </c>
      <c r="AD54" s="243" t="e">
        <f t="shared" si="13"/>
        <v>#VALUE!</v>
      </c>
      <c r="AE54" s="130" t="str">
        <f t="shared" si="0"/>
        <v/>
      </c>
      <c r="AF54" s="124">
        <f t="shared" si="14"/>
        <v>1</v>
      </c>
      <c r="AG54" s="124" t="str">
        <f>IF('Member Info'!N51&lt;&gt;"",IF(AND('Member Info'!N51&lt;=$U$1,'Member Info'!N51&gt;=$T$1),1,0),"")</f>
        <v/>
      </c>
      <c r="AI54" s="124" t="b">
        <f t="shared" si="15"/>
        <v>0</v>
      </c>
      <c r="AJ54" s="124">
        <f t="shared" si="16"/>
        <v>0</v>
      </c>
      <c r="AL54" s="124">
        <f t="shared" si="17"/>
        <v>0</v>
      </c>
      <c r="AM54" s="124">
        <f>IF('Member Info'!F51&gt;$T$1,1,0)</f>
        <v>0</v>
      </c>
      <c r="AN54" s="124" t="b">
        <f>IF(ISERROR(T54),ERROR.TYPE(#REF!)=ERROR.TYPE(T54),FALSE)</f>
        <v>0</v>
      </c>
      <c r="AO54" s="124" t="b">
        <f>IF(ISERROR(U54),ERROR.TYPE(#REF!)=ERROR.TYPE(U54),FALSE)</f>
        <v>0</v>
      </c>
      <c r="AP54" s="124">
        <f>IF('Member Info'!F51&gt;'GP1 April 25'!$U$1,1,0)</f>
        <v>0</v>
      </c>
      <c r="AQ54" s="124">
        <f t="shared" si="18"/>
        <v>0</v>
      </c>
      <c r="AR54" s="124">
        <f t="shared" si="19"/>
        <v>0</v>
      </c>
      <c r="AS54" s="124">
        <f t="shared" si="20"/>
        <v>1</v>
      </c>
    </row>
    <row r="55" spans="1:50" x14ac:dyDescent="0.25">
      <c r="A55" s="4">
        <v>24</v>
      </c>
      <c r="B55" s="164">
        <f>'Member Info'!D52</f>
        <v>0</v>
      </c>
      <c r="C55" s="164">
        <f>'Member Info'!E52</f>
        <v>0</v>
      </c>
      <c r="D55" s="164" t="str">
        <f>'Member Info'!G52</f>
        <v/>
      </c>
      <c r="E55" s="165">
        <f>'Member Info'!B52</f>
        <v>0</v>
      </c>
      <c r="F55" s="242"/>
      <c r="G55" s="166" t="str">
        <f>IF(E55=0,"",('Member Info'!K52+'Member Info'!L52))</f>
        <v/>
      </c>
      <c r="H55" s="419"/>
      <c r="I55" s="419"/>
      <c r="J55" s="26"/>
      <c r="K55" s="26"/>
      <c r="L55" s="384" t="str">
        <f>IF(E55=0,"",IF('Member Info'!F52&gt;$U$1,CONCATENATE("Joined with practice on ", TEXT('Member Info'!F52, "DD/MM/YYYY")),IF('Member Info'!N52&lt;&gt;"",IF('Member Info'!N52&lt;$T$1,CONCATENATE("Left Scheme on ", TEXT('Member Info'!N52, "DD/MM/YYYY")),IF(OR(G55="",G55=0),"Error Detected, No rate entered",IF(E55=0,"",IF(F55="","Error Detected, No Pensionable pay",IF(AS55=1,"No Part Time Status Entered",IF(AR55=1,"No Part Time Hours Entered",IF(ISERROR(AD55)," Unknown Values entered.",IF(V55+W55&lt;1,"Acceptable",IF(T55+U55=200, "No Contributions Entered", IF(M55="","Error Detected, Choose reason&gt;",IF(Z55="1",IF(V55=1,"Please Enter Deemed Pensionable Pay","Add Any Relevant Details Above"),"Please Give Details Above"))))))))))),IF(OR(G55="",G55=0),"Error Detected, No rate entered",IF(E55=0,"",IF(F55="","Error Detected, No Pensionable pay",IF(AS55=1,"No Part Time Status Entered",IF(AR55=1,"No Part Time Hours Entered",IF(ISERROR(AD55)," Unknown Values entered.",IF(V55+W55&lt;1,"Acceptable",IF(T55+U55=200, "No Contributions Entered", IF(M55="","Error Detected, Choose reason&gt;",IF(Z55="1",IF(V55=1,"Please Enter Deemed Pensionable Pay","Add relevant Details Above"),"Please give details Above")))))))))))))</f>
        <v/>
      </c>
      <c r="M55" s="260"/>
      <c r="N55" s="91"/>
      <c r="O55" s="91" t="str">
        <f t="shared" si="1"/>
        <v/>
      </c>
      <c r="P55" s="94">
        <f t="shared" si="2"/>
        <v>0</v>
      </c>
      <c r="Q55" s="94">
        <f t="shared" si="2"/>
        <v>0</v>
      </c>
      <c r="R55" s="218">
        <f>(ROUND((F55/100*'Member Info'!$W$2), 2))</f>
        <v>0</v>
      </c>
      <c r="S55" s="218" t="e">
        <f t="shared" si="3"/>
        <v>#VALUE!</v>
      </c>
      <c r="T55" s="218" t="str">
        <f t="shared" si="4"/>
        <v/>
      </c>
      <c r="U55" s="227" t="str">
        <f t="shared" si="5"/>
        <v/>
      </c>
      <c r="V55" s="228" t="str">
        <f t="shared" si="6"/>
        <v/>
      </c>
      <c r="W55" s="228" t="str">
        <f t="shared" si="7"/>
        <v/>
      </c>
      <c r="X55" s="222">
        <f t="shared" si="8"/>
        <v>0</v>
      </c>
      <c r="Y55" s="110">
        <f t="shared" si="9"/>
        <v>0</v>
      </c>
      <c r="Z55" s="235" t="str">
        <f t="shared" si="10"/>
        <v/>
      </c>
      <c r="AA55" s="240" t="b">
        <f t="shared" si="11"/>
        <v>0</v>
      </c>
      <c r="AB55" s="235">
        <f t="shared" si="12"/>
        <v>0</v>
      </c>
      <c r="AC55" s="235">
        <f>IF('Member Info'!N52="",1,"")</f>
        <v>1</v>
      </c>
      <c r="AD55" s="243" t="e">
        <f t="shared" si="13"/>
        <v>#VALUE!</v>
      </c>
      <c r="AE55" s="130" t="str">
        <f t="shared" si="0"/>
        <v/>
      </c>
      <c r="AF55" s="124">
        <f t="shared" si="14"/>
        <v>1</v>
      </c>
      <c r="AG55" s="124" t="str">
        <f>IF('Member Info'!N52&lt;&gt;"",IF(AND('Member Info'!N52&lt;=$U$1,'Member Info'!N52&gt;=$T$1),1,0),"")</f>
        <v/>
      </c>
      <c r="AI55" s="124" t="b">
        <f t="shared" si="15"/>
        <v>0</v>
      </c>
      <c r="AJ55" s="124">
        <f t="shared" si="16"/>
        <v>0</v>
      </c>
      <c r="AL55" s="124">
        <f t="shared" si="17"/>
        <v>0</v>
      </c>
      <c r="AM55" s="124">
        <f>IF('Member Info'!F52&gt;$T$1,1,0)</f>
        <v>0</v>
      </c>
      <c r="AN55" s="124" t="b">
        <f>IF(ISERROR(T55),ERROR.TYPE(#REF!)=ERROR.TYPE(T55),FALSE)</f>
        <v>0</v>
      </c>
      <c r="AO55" s="124" t="b">
        <f>IF(ISERROR(U55),ERROR.TYPE(#REF!)=ERROR.TYPE(U55),FALSE)</f>
        <v>0</v>
      </c>
      <c r="AP55" s="124">
        <f>IF('Member Info'!F52&gt;'GP1 April 25'!$U$1,1,0)</f>
        <v>0</v>
      </c>
      <c r="AQ55" s="124">
        <f t="shared" si="18"/>
        <v>0</v>
      </c>
      <c r="AR55" s="124">
        <f t="shared" si="19"/>
        <v>0</v>
      </c>
      <c r="AS55" s="124">
        <f t="shared" si="20"/>
        <v>1</v>
      </c>
    </row>
    <row r="56" spans="1:50" x14ac:dyDescent="0.25">
      <c r="A56" s="4">
        <v>25</v>
      </c>
      <c r="B56" s="164">
        <f>'Member Info'!D53</f>
        <v>0</v>
      </c>
      <c r="C56" s="164">
        <f>'Member Info'!E53</f>
        <v>0</v>
      </c>
      <c r="D56" s="164" t="str">
        <f>'Member Info'!G53</f>
        <v/>
      </c>
      <c r="E56" s="165">
        <f>'Member Info'!B53</f>
        <v>0</v>
      </c>
      <c r="F56" s="242"/>
      <c r="G56" s="166" t="str">
        <f>IF(E56=0,"",('Member Info'!K53+'Member Info'!L53))</f>
        <v/>
      </c>
      <c r="H56" s="419"/>
      <c r="I56" s="419"/>
      <c r="J56" s="26"/>
      <c r="K56" s="26"/>
      <c r="L56" s="384" t="str">
        <f>IF(E56=0,"",IF('Member Info'!F53&gt;$U$1,CONCATENATE("Joined with practice on ", TEXT('Member Info'!F53, "DD/MM/YYYY")),IF('Member Info'!N53&lt;&gt;"",IF('Member Info'!N53&lt;$T$1,CONCATENATE("Left Scheme on ", TEXT('Member Info'!N53, "DD/MM/YYYY")),IF(OR(G56="",G56=0),"Error Detected, No rate entered",IF(E56=0,"",IF(F56="","Error Detected, No Pensionable pay",IF(AS56=1,"No Part Time Status Entered",IF(AR56=1,"No Part Time Hours Entered",IF(ISERROR(AD56)," Unknown Values entered.",IF(V56+W56&lt;1,"Acceptable",IF(T56+U56=200, "No Contributions Entered", IF(M56="","Error Detected, Choose reason&gt;",IF(Z56="1",IF(V56=1,"Please Enter Deemed Pensionable Pay","Add Any Relevant Details Above"),"Please Give Details Above"))))))))))),IF(OR(G56="",G56=0),"Error Detected, No rate entered",IF(E56=0,"",IF(F56="","Error Detected, No Pensionable pay",IF(AS56=1,"No Part Time Status Entered",IF(AR56=1,"No Part Time Hours Entered",IF(ISERROR(AD56)," Unknown Values entered.",IF(V56+W56&lt;1,"Acceptable",IF(T56+U56=200, "No Contributions Entered", IF(M56="","Error Detected, Choose reason&gt;",IF(Z56="1",IF(V56=1,"Please Enter Deemed Pensionable Pay","Add relevant Details Above"),"Please give details Above")))))))))))))</f>
        <v/>
      </c>
      <c r="M56" s="260"/>
      <c r="N56" s="91"/>
      <c r="O56" s="91" t="str">
        <f t="shared" si="1"/>
        <v/>
      </c>
      <c r="P56" s="94">
        <f t="shared" si="2"/>
        <v>0</v>
      </c>
      <c r="Q56" s="94">
        <f t="shared" si="2"/>
        <v>0</v>
      </c>
      <c r="R56" s="218">
        <f>(ROUND((F56/100*'Member Info'!$W$2), 2))</f>
        <v>0</v>
      </c>
      <c r="S56" s="218" t="e">
        <f t="shared" si="3"/>
        <v>#VALUE!</v>
      </c>
      <c r="T56" s="218" t="str">
        <f t="shared" si="4"/>
        <v/>
      </c>
      <c r="U56" s="227" t="str">
        <f t="shared" si="5"/>
        <v/>
      </c>
      <c r="V56" s="228" t="str">
        <f t="shared" si="6"/>
        <v/>
      </c>
      <c r="W56" s="228" t="str">
        <f t="shared" si="7"/>
        <v/>
      </c>
      <c r="X56" s="222">
        <f t="shared" si="8"/>
        <v>0</v>
      </c>
      <c r="Y56" s="110">
        <f t="shared" si="9"/>
        <v>0</v>
      </c>
      <c r="Z56" s="235" t="str">
        <f t="shared" si="10"/>
        <v/>
      </c>
      <c r="AA56" s="240" t="b">
        <f t="shared" si="11"/>
        <v>0</v>
      </c>
      <c r="AB56" s="235">
        <f t="shared" si="12"/>
        <v>0</v>
      </c>
      <c r="AC56" s="235">
        <f>IF('Member Info'!N53="",1,"")</f>
        <v>1</v>
      </c>
      <c r="AD56" s="243" t="e">
        <f t="shared" si="13"/>
        <v>#VALUE!</v>
      </c>
      <c r="AE56" s="130" t="str">
        <f t="shared" si="0"/>
        <v/>
      </c>
      <c r="AF56" s="124">
        <f t="shared" si="14"/>
        <v>1</v>
      </c>
      <c r="AG56" s="124" t="str">
        <f>IF('Member Info'!N53&lt;&gt;"",IF(AND('Member Info'!N53&lt;=$U$1,'Member Info'!N53&gt;=$T$1),1,0),"")</f>
        <v/>
      </c>
      <c r="AI56" s="124" t="b">
        <f t="shared" si="15"/>
        <v>0</v>
      </c>
      <c r="AJ56" s="124">
        <f t="shared" si="16"/>
        <v>0</v>
      </c>
      <c r="AL56" s="124">
        <f t="shared" si="17"/>
        <v>0</v>
      </c>
      <c r="AM56" s="124">
        <f>IF('Member Info'!F53&gt;$T$1,1,0)</f>
        <v>0</v>
      </c>
      <c r="AN56" s="124" t="b">
        <f>IF(ISERROR(T56),ERROR.TYPE(#REF!)=ERROR.TYPE(T56),FALSE)</f>
        <v>0</v>
      </c>
      <c r="AO56" s="124" t="b">
        <f>IF(ISERROR(U56),ERROR.TYPE(#REF!)=ERROR.TYPE(U56),FALSE)</f>
        <v>0</v>
      </c>
      <c r="AP56" s="124">
        <f>IF('Member Info'!F53&gt;'GP1 April 25'!$U$1,1,0)</f>
        <v>0</v>
      </c>
      <c r="AQ56" s="124">
        <f t="shared" si="18"/>
        <v>0</v>
      </c>
      <c r="AR56" s="124">
        <f t="shared" si="19"/>
        <v>0</v>
      </c>
      <c r="AS56" s="124">
        <f t="shared" si="20"/>
        <v>1</v>
      </c>
    </row>
    <row r="57" spans="1:50" x14ac:dyDescent="0.25">
      <c r="A57" s="4">
        <v>26</v>
      </c>
      <c r="B57" s="164">
        <f>'Member Info'!D54</f>
        <v>0</v>
      </c>
      <c r="C57" s="164">
        <f>'Member Info'!E54</f>
        <v>0</v>
      </c>
      <c r="D57" s="164" t="str">
        <f>'Member Info'!G54</f>
        <v/>
      </c>
      <c r="E57" s="165">
        <f>'Member Info'!B54</f>
        <v>0</v>
      </c>
      <c r="F57" s="242"/>
      <c r="G57" s="166" t="str">
        <f>IF(E57=0,"",('Member Info'!K54+'Member Info'!L54))</f>
        <v/>
      </c>
      <c r="H57" s="419"/>
      <c r="I57" s="419"/>
      <c r="J57" s="26"/>
      <c r="K57" s="26"/>
      <c r="L57" s="384" t="str">
        <f>IF(E57=0,"",IF('Member Info'!F54&gt;$U$1,CONCATENATE("Joined with practice on ", TEXT('Member Info'!F54, "DD/MM/YYYY")),IF('Member Info'!N54&lt;&gt;"",IF('Member Info'!N54&lt;$T$1,CONCATENATE("Left Scheme on ", TEXT('Member Info'!N54, "DD/MM/YYYY")),IF(OR(G57="",G57=0),"Error Detected, No rate entered",IF(E57=0,"",IF(F57="","Error Detected, No Pensionable pay",IF(AS57=1,"No Part Time Status Entered",IF(AR57=1,"No Part Time Hours Entered",IF(ISERROR(AD57)," Unknown Values entered.",IF(V57+W57&lt;1,"Acceptable",IF(T57+U57=200, "No Contributions Entered", IF(M57="","Error Detected, Choose reason&gt;",IF(Z57="1",IF(V57=1,"Please Enter Deemed Pensionable Pay","Add Any Relevant Details Above"),"Please Give Details Above"))))))))))),IF(OR(G57="",G57=0),"Error Detected, No rate entered",IF(E57=0,"",IF(F57="","Error Detected, No Pensionable pay",IF(AS57=1,"No Part Time Status Entered",IF(AR57=1,"No Part Time Hours Entered",IF(ISERROR(AD57)," Unknown Values entered.",IF(V57+W57&lt;1,"Acceptable",IF(T57+U57=200, "No Contributions Entered", IF(M57="","Error Detected, Choose reason&gt;",IF(Z57="1",IF(V57=1,"Please Enter Deemed Pensionable Pay","Add relevant Details Above"),"Please give details Above")))))))))))))</f>
        <v/>
      </c>
      <c r="M57" s="260"/>
      <c r="N57" s="91"/>
      <c r="O57" s="91" t="str">
        <f t="shared" si="1"/>
        <v/>
      </c>
      <c r="P57" s="94">
        <f t="shared" si="2"/>
        <v>0</v>
      </c>
      <c r="Q57" s="94">
        <f t="shared" si="2"/>
        <v>0</v>
      </c>
      <c r="R57" s="218">
        <f>(ROUND((F57/100*'Member Info'!$W$2), 2))</f>
        <v>0</v>
      </c>
      <c r="S57" s="218" t="e">
        <f t="shared" si="3"/>
        <v>#VALUE!</v>
      </c>
      <c r="T57" s="218" t="str">
        <f t="shared" si="4"/>
        <v/>
      </c>
      <c r="U57" s="227" t="str">
        <f t="shared" si="5"/>
        <v/>
      </c>
      <c r="V57" s="228" t="str">
        <f t="shared" si="6"/>
        <v/>
      </c>
      <c r="W57" s="228" t="str">
        <f t="shared" si="7"/>
        <v/>
      </c>
      <c r="X57" s="222">
        <f t="shared" si="8"/>
        <v>0</v>
      </c>
      <c r="Y57" s="110">
        <f t="shared" si="9"/>
        <v>0</v>
      </c>
      <c r="Z57" s="235" t="str">
        <f t="shared" si="10"/>
        <v/>
      </c>
      <c r="AA57" s="240" t="b">
        <f t="shared" si="11"/>
        <v>0</v>
      </c>
      <c r="AB57" s="235">
        <f t="shared" si="12"/>
        <v>0</v>
      </c>
      <c r="AC57" s="235">
        <f>IF('Member Info'!N54="",1,"")</f>
        <v>1</v>
      </c>
      <c r="AD57" s="243" t="e">
        <f t="shared" si="13"/>
        <v>#VALUE!</v>
      </c>
      <c r="AE57" s="130" t="str">
        <f t="shared" si="0"/>
        <v/>
      </c>
      <c r="AF57" s="124">
        <f t="shared" si="14"/>
        <v>1</v>
      </c>
      <c r="AG57" s="124" t="str">
        <f>IF('Member Info'!N54&lt;&gt;"",IF(AND('Member Info'!N54&lt;=$U$1,'Member Info'!N54&gt;=$T$1),1,0),"")</f>
        <v/>
      </c>
      <c r="AI57" s="124" t="b">
        <f t="shared" si="15"/>
        <v>0</v>
      </c>
      <c r="AJ57" s="124">
        <f t="shared" si="16"/>
        <v>0</v>
      </c>
      <c r="AL57" s="124">
        <f t="shared" si="17"/>
        <v>0</v>
      </c>
      <c r="AM57" s="124">
        <f>IF('Member Info'!F54&gt;$T$1,1,0)</f>
        <v>0</v>
      </c>
      <c r="AN57" s="124" t="b">
        <f>IF(ISERROR(T57),ERROR.TYPE(#REF!)=ERROR.TYPE(T57),FALSE)</f>
        <v>0</v>
      </c>
      <c r="AO57" s="124" t="b">
        <f>IF(ISERROR(U57),ERROR.TYPE(#REF!)=ERROR.TYPE(U57),FALSE)</f>
        <v>0</v>
      </c>
      <c r="AP57" s="124">
        <f>IF('Member Info'!F54&gt;'GP1 April 25'!$U$1,1,0)</f>
        <v>0</v>
      </c>
      <c r="AQ57" s="124">
        <f t="shared" si="18"/>
        <v>0</v>
      </c>
      <c r="AR57" s="124">
        <f t="shared" si="19"/>
        <v>0</v>
      </c>
      <c r="AS57" s="124">
        <f t="shared" si="20"/>
        <v>1</v>
      </c>
    </row>
    <row r="58" spans="1:50" x14ac:dyDescent="0.25">
      <c r="A58" s="4">
        <v>27</v>
      </c>
      <c r="B58" s="164">
        <f>'Member Info'!D55</f>
        <v>0</v>
      </c>
      <c r="C58" s="164">
        <f>'Member Info'!E55</f>
        <v>0</v>
      </c>
      <c r="D58" s="164" t="str">
        <f>'Member Info'!G55</f>
        <v/>
      </c>
      <c r="E58" s="165">
        <f>'Member Info'!B55</f>
        <v>0</v>
      </c>
      <c r="F58" s="242"/>
      <c r="G58" s="166" t="str">
        <f>IF(E58=0,"",('Member Info'!K55+'Member Info'!L55))</f>
        <v/>
      </c>
      <c r="H58" s="419"/>
      <c r="I58" s="419"/>
      <c r="J58" s="26"/>
      <c r="K58" s="26"/>
      <c r="L58" s="384" t="str">
        <f>IF(E58=0,"",IF('Member Info'!F55&gt;$U$1,CONCATENATE("Joined with practice on ", TEXT('Member Info'!F55, "DD/MM/YYYY")),IF('Member Info'!N55&lt;&gt;"",IF('Member Info'!N55&lt;$T$1,CONCATENATE("Left Scheme on ", TEXT('Member Info'!N55, "DD/MM/YYYY")),IF(OR(G58="",G58=0),"Error Detected, No rate entered",IF(E58=0,"",IF(F58="","Error Detected, No Pensionable pay",IF(AS58=1,"No Part Time Status Entered",IF(AR58=1,"No Part Time Hours Entered",IF(ISERROR(AD58)," Unknown Values entered.",IF(V58+W58&lt;1,"Acceptable",IF(T58+U58=200, "No Contributions Entered", IF(M58="","Error Detected, Choose reason&gt;",IF(Z58="1",IF(V58=1,"Please Enter Deemed Pensionable Pay","Add Any Relevant Details Above"),"Please Give Details Above"))))))))))),IF(OR(G58="",G58=0),"Error Detected, No rate entered",IF(E58=0,"",IF(F58="","Error Detected, No Pensionable pay",IF(AS58=1,"No Part Time Status Entered",IF(AR58=1,"No Part Time Hours Entered",IF(ISERROR(AD58)," Unknown Values entered.",IF(V58+W58&lt;1,"Acceptable",IF(T58+U58=200, "No Contributions Entered", IF(M58="","Error Detected, Choose reason&gt;",IF(Z58="1",IF(V58=1,"Please Enter Deemed Pensionable Pay","Add relevant Details Above"),"Please give details Above")))))))))))))</f>
        <v/>
      </c>
      <c r="M58" s="260"/>
      <c r="N58" s="91"/>
      <c r="O58" s="91" t="str">
        <f t="shared" si="1"/>
        <v/>
      </c>
      <c r="P58" s="94">
        <f t="shared" si="2"/>
        <v>0</v>
      </c>
      <c r="Q58" s="94">
        <f t="shared" si="2"/>
        <v>0</v>
      </c>
      <c r="R58" s="218">
        <f>(ROUND((F58/100*'Member Info'!$W$2), 2))</f>
        <v>0</v>
      </c>
      <c r="S58" s="218" t="e">
        <f t="shared" si="3"/>
        <v>#VALUE!</v>
      </c>
      <c r="T58" s="218" t="str">
        <f t="shared" si="4"/>
        <v/>
      </c>
      <c r="U58" s="227" t="str">
        <f t="shared" si="5"/>
        <v/>
      </c>
      <c r="V58" s="228" t="str">
        <f t="shared" si="6"/>
        <v/>
      </c>
      <c r="W58" s="228" t="str">
        <f t="shared" si="7"/>
        <v/>
      </c>
      <c r="X58" s="222">
        <f t="shared" si="8"/>
        <v>0</v>
      </c>
      <c r="Y58" s="110">
        <f t="shared" si="9"/>
        <v>0</v>
      </c>
      <c r="Z58" s="235" t="str">
        <f t="shared" si="10"/>
        <v/>
      </c>
      <c r="AA58" s="240" t="b">
        <f t="shared" si="11"/>
        <v>0</v>
      </c>
      <c r="AB58" s="235">
        <f t="shared" si="12"/>
        <v>0</v>
      </c>
      <c r="AC58" s="235">
        <f>IF('Member Info'!N55="",1,"")</f>
        <v>1</v>
      </c>
      <c r="AD58" s="243" t="e">
        <f t="shared" si="13"/>
        <v>#VALUE!</v>
      </c>
      <c r="AE58" s="130" t="str">
        <f t="shared" si="0"/>
        <v/>
      </c>
      <c r="AF58" s="124">
        <f t="shared" si="14"/>
        <v>1</v>
      </c>
      <c r="AG58" s="124" t="str">
        <f>IF('Member Info'!N55&lt;&gt;"",IF(AND('Member Info'!N55&lt;=$U$1,'Member Info'!N55&gt;=$T$1),1,0),"")</f>
        <v/>
      </c>
      <c r="AI58" s="124" t="b">
        <f t="shared" si="15"/>
        <v>0</v>
      </c>
      <c r="AJ58" s="124">
        <f t="shared" si="16"/>
        <v>0</v>
      </c>
      <c r="AL58" s="124">
        <f t="shared" si="17"/>
        <v>0</v>
      </c>
      <c r="AM58" s="124">
        <f>IF('Member Info'!F55&gt;$T$1,1,0)</f>
        <v>0</v>
      </c>
      <c r="AN58" s="124" t="b">
        <f>IF(ISERROR(T58),ERROR.TYPE(#REF!)=ERROR.TYPE(T58),FALSE)</f>
        <v>0</v>
      </c>
      <c r="AO58" s="124" t="b">
        <f>IF(ISERROR(U58),ERROR.TYPE(#REF!)=ERROR.TYPE(U58),FALSE)</f>
        <v>0</v>
      </c>
      <c r="AP58" s="124">
        <f>IF('Member Info'!F55&gt;'GP1 April 25'!$U$1,1,0)</f>
        <v>0</v>
      </c>
      <c r="AQ58" s="124">
        <f t="shared" si="18"/>
        <v>0</v>
      </c>
      <c r="AR58" s="124">
        <f t="shared" si="19"/>
        <v>0</v>
      </c>
      <c r="AS58" s="124">
        <f t="shared" si="20"/>
        <v>1</v>
      </c>
    </row>
    <row r="59" spans="1:50" x14ac:dyDescent="0.25">
      <c r="A59" s="4">
        <v>28</v>
      </c>
      <c r="B59" s="164">
        <f>'Member Info'!D56</f>
        <v>0</v>
      </c>
      <c r="C59" s="164">
        <f>'Member Info'!E56</f>
        <v>0</v>
      </c>
      <c r="D59" s="164" t="str">
        <f>'Member Info'!G56</f>
        <v/>
      </c>
      <c r="E59" s="165">
        <f>'Member Info'!B56</f>
        <v>0</v>
      </c>
      <c r="F59" s="242"/>
      <c r="G59" s="166" t="str">
        <f>IF(E59=0,"",('Member Info'!K56+'Member Info'!L56))</f>
        <v/>
      </c>
      <c r="H59" s="419"/>
      <c r="I59" s="419"/>
      <c r="J59" s="26"/>
      <c r="K59" s="26"/>
      <c r="L59" s="384" t="str">
        <f>IF(E59=0,"",IF('Member Info'!F56&gt;$U$1,CONCATENATE("Joined with practice on ", TEXT('Member Info'!F56, "DD/MM/YYYY")),IF('Member Info'!N56&lt;&gt;"",IF('Member Info'!N56&lt;$T$1,CONCATENATE("Left Scheme on ", TEXT('Member Info'!N56, "DD/MM/YYYY")),IF(OR(G59="",G59=0),"Error Detected, No rate entered",IF(E59=0,"",IF(F59="","Error Detected, No Pensionable pay",IF(AS59=1,"No Part Time Status Entered",IF(AR59=1,"No Part Time Hours Entered",IF(ISERROR(AD59)," Unknown Values entered.",IF(V59+W59&lt;1,"Acceptable",IF(T59+U59=200, "No Contributions Entered", IF(M59="","Error Detected, Choose reason&gt;",IF(Z59="1",IF(V59=1,"Please Enter Deemed Pensionable Pay","Add Any Relevant Details Above"),"Please Give Details Above"))))))))))),IF(OR(G59="",G59=0),"Error Detected, No rate entered",IF(E59=0,"",IF(F59="","Error Detected, No Pensionable pay",IF(AS59=1,"No Part Time Status Entered",IF(AR59=1,"No Part Time Hours Entered",IF(ISERROR(AD59)," Unknown Values entered.",IF(V59+W59&lt;1,"Acceptable",IF(T59+U59=200, "No Contributions Entered", IF(M59="","Error Detected, Choose reason&gt;",IF(Z59="1",IF(V59=1,"Please Enter Deemed Pensionable Pay","Add relevant Details Above"),"Please give details Above")))))))))))))</f>
        <v/>
      </c>
      <c r="M59" s="260"/>
      <c r="N59" s="91"/>
      <c r="O59" s="91" t="str">
        <f t="shared" si="1"/>
        <v/>
      </c>
      <c r="P59" s="94">
        <f t="shared" si="2"/>
        <v>0</v>
      </c>
      <c r="Q59" s="94">
        <f t="shared" si="2"/>
        <v>0</v>
      </c>
      <c r="R59" s="218">
        <f>(ROUND((F59/100*'Member Info'!$W$2), 2))</f>
        <v>0</v>
      </c>
      <c r="S59" s="218" t="e">
        <f t="shared" si="3"/>
        <v>#VALUE!</v>
      </c>
      <c r="T59" s="218" t="str">
        <f t="shared" si="4"/>
        <v/>
      </c>
      <c r="U59" s="227" t="str">
        <f t="shared" si="5"/>
        <v/>
      </c>
      <c r="V59" s="228" t="str">
        <f t="shared" si="6"/>
        <v/>
      </c>
      <c r="W59" s="228" t="str">
        <f t="shared" si="7"/>
        <v/>
      </c>
      <c r="X59" s="222">
        <f t="shared" si="8"/>
        <v>0</v>
      </c>
      <c r="Y59" s="110">
        <f t="shared" si="9"/>
        <v>0</v>
      </c>
      <c r="Z59" s="235" t="str">
        <f t="shared" si="10"/>
        <v/>
      </c>
      <c r="AA59" s="240" t="b">
        <f t="shared" si="11"/>
        <v>0</v>
      </c>
      <c r="AB59" s="235">
        <f t="shared" si="12"/>
        <v>0</v>
      </c>
      <c r="AC59" s="235">
        <f>IF('Member Info'!N56="",1,"")</f>
        <v>1</v>
      </c>
      <c r="AD59" s="243" t="e">
        <f t="shared" si="13"/>
        <v>#VALUE!</v>
      </c>
      <c r="AE59" s="130" t="str">
        <f t="shared" si="0"/>
        <v/>
      </c>
      <c r="AF59" s="124">
        <f t="shared" si="14"/>
        <v>1</v>
      </c>
      <c r="AG59" s="124" t="str">
        <f>IF('Member Info'!N56&lt;&gt;"",IF(AND('Member Info'!N56&lt;=$U$1,'Member Info'!N56&gt;=$T$1),1,0),"")</f>
        <v/>
      </c>
      <c r="AI59" s="124" t="b">
        <f t="shared" si="15"/>
        <v>0</v>
      </c>
      <c r="AJ59" s="124">
        <f t="shared" si="16"/>
        <v>0</v>
      </c>
      <c r="AL59" s="124">
        <f t="shared" si="17"/>
        <v>0</v>
      </c>
      <c r="AM59" s="124">
        <f>IF('Member Info'!F56&gt;$T$1,1,0)</f>
        <v>0</v>
      </c>
      <c r="AN59" s="124" t="b">
        <f>IF(ISERROR(T59),ERROR.TYPE(#REF!)=ERROR.TYPE(T59),FALSE)</f>
        <v>0</v>
      </c>
      <c r="AO59" s="124" t="b">
        <f>IF(ISERROR(U59),ERROR.TYPE(#REF!)=ERROR.TYPE(U59),FALSE)</f>
        <v>0</v>
      </c>
      <c r="AP59" s="124">
        <f>IF('Member Info'!F56&gt;'GP1 April 25'!$U$1,1,0)</f>
        <v>0</v>
      </c>
      <c r="AQ59" s="124">
        <f t="shared" si="18"/>
        <v>0</v>
      </c>
      <c r="AR59" s="124">
        <f t="shared" si="19"/>
        <v>0</v>
      </c>
      <c r="AS59" s="124">
        <f t="shared" si="20"/>
        <v>1</v>
      </c>
    </row>
    <row r="60" spans="1:50" x14ac:dyDescent="0.25">
      <c r="A60" s="4">
        <v>29</v>
      </c>
      <c r="B60" s="164">
        <f>'Member Info'!D57</f>
        <v>0</v>
      </c>
      <c r="C60" s="164">
        <f>'Member Info'!E57</f>
        <v>0</v>
      </c>
      <c r="D60" s="164" t="str">
        <f>'Member Info'!G57</f>
        <v/>
      </c>
      <c r="E60" s="165">
        <f>'Member Info'!B57</f>
        <v>0</v>
      </c>
      <c r="F60" s="242"/>
      <c r="G60" s="166" t="str">
        <f>IF(E60=0,"",('Member Info'!K57+'Member Info'!L57))</f>
        <v/>
      </c>
      <c r="H60" s="419"/>
      <c r="I60" s="419"/>
      <c r="J60" s="26"/>
      <c r="K60" s="26"/>
      <c r="L60" s="384" t="str">
        <f>IF(E60=0,"",IF('Member Info'!F57&gt;$U$1,CONCATENATE("Joined with practice on ", TEXT('Member Info'!F57, "DD/MM/YYYY")),IF('Member Info'!N57&lt;&gt;"",IF('Member Info'!N57&lt;$T$1,CONCATENATE("Left Scheme on ", TEXT('Member Info'!N57, "DD/MM/YYYY")),IF(OR(G60="",G60=0),"Error Detected, No rate entered",IF(E60=0,"",IF(F60="","Error Detected, No Pensionable pay",IF(AS60=1,"No Part Time Status Entered",IF(AR60=1,"No Part Time Hours Entered",IF(ISERROR(AD60)," Unknown Values entered.",IF(V60+W60&lt;1,"Acceptable",IF(T60+U60=200, "No Contributions Entered", IF(M60="","Error Detected, Choose reason&gt;",IF(Z60="1",IF(V60=1,"Please Enter Deemed Pensionable Pay","Add Any Relevant Details Above"),"Please Give Details Above"))))))))))),IF(OR(G60="",G60=0),"Error Detected, No rate entered",IF(E60=0,"",IF(F60="","Error Detected, No Pensionable pay",IF(AS60=1,"No Part Time Status Entered",IF(AR60=1,"No Part Time Hours Entered",IF(ISERROR(AD60)," Unknown Values entered.",IF(V60+W60&lt;1,"Acceptable",IF(T60+U60=200, "No Contributions Entered", IF(M60="","Error Detected, Choose reason&gt;",IF(Z60="1",IF(V60=1,"Please Enter Deemed Pensionable Pay","Add relevant Details Above"),"Please give details Above")))))))))))))</f>
        <v/>
      </c>
      <c r="M60" s="260"/>
      <c r="N60" s="91"/>
      <c r="O60" s="91" t="str">
        <f t="shared" si="1"/>
        <v/>
      </c>
      <c r="P60" s="94">
        <f t="shared" si="2"/>
        <v>0</v>
      </c>
      <c r="Q60" s="94">
        <f t="shared" si="2"/>
        <v>0</v>
      </c>
      <c r="R60" s="218">
        <f>(ROUND((F60/100*'Member Info'!$W$2), 2))</f>
        <v>0</v>
      </c>
      <c r="S60" s="218" t="e">
        <f t="shared" si="3"/>
        <v>#VALUE!</v>
      </c>
      <c r="T60" s="218" t="str">
        <f t="shared" si="4"/>
        <v/>
      </c>
      <c r="U60" s="227" t="str">
        <f t="shared" si="5"/>
        <v/>
      </c>
      <c r="V60" s="228" t="str">
        <f t="shared" si="6"/>
        <v/>
      </c>
      <c r="W60" s="228" t="str">
        <f t="shared" si="7"/>
        <v/>
      </c>
      <c r="X60" s="222">
        <f t="shared" si="8"/>
        <v>0</v>
      </c>
      <c r="Y60" s="110">
        <f t="shared" si="9"/>
        <v>0</v>
      </c>
      <c r="Z60" s="235" t="str">
        <f t="shared" si="10"/>
        <v/>
      </c>
      <c r="AA60" s="240" t="b">
        <f t="shared" si="11"/>
        <v>0</v>
      </c>
      <c r="AB60" s="235">
        <f t="shared" si="12"/>
        <v>0</v>
      </c>
      <c r="AC60" s="235">
        <f>IF('Member Info'!N57="",1,"")</f>
        <v>1</v>
      </c>
      <c r="AD60" s="243" t="e">
        <f t="shared" si="13"/>
        <v>#VALUE!</v>
      </c>
      <c r="AE60" s="130" t="str">
        <f t="shared" si="0"/>
        <v/>
      </c>
      <c r="AF60" s="124">
        <f t="shared" si="14"/>
        <v>1</v>
      </c>
      <c r="AG60" s="124" t="str">
        <f>IF('Member Info'!N57&lt;&gt;"",IF(AND('Member Info'!N57&lt;=$U$1,'Member Info'!N57&gt;=$T$1),1,0),"")</f>
        <v/>
      </c>
      <c r="AI60" s="124" t="b">
        <f t="shared" si="15"/>
        <v>0</v>
      </c>
      <c r="AJ60" s="124">
        <f t="shared" si="16"/>
        <v>0</v>
      </c>
      <c r="AL60" s="124">
        <f t="shared" si="17"/>
        <v>0</v>
      </c>
      <c r="AM60" s="124">
        <f>IF('Member Info'!F57&gt;$T$1,1,0)</f>
        <v>0</v>
      </c>
      <c r="AN60" s="124" t="b">
        <f>IF(ISERROR(T60),ERROR.TYPE(#REF!)=ERROR.TYPE(T60),FALSE)</f>
        <v>0</v>
      </c>
      <c r="AO60" s="124" t="b">
        <f>IF(ISERROR(U60),ERROR.TYPE(#REF!)=ERROR.TYPE(U60),FALSE)</f>
        <v>0</v>
      </c>
      <c r="AP60" s="124">
        <f>IF('Member Info'!F57&gt;'GP1 April 25'!$U$1,1,0)</f>
        <v>0</v>
      </c>
      <c r="AQ60" s="124">
        <f t="shared" si="18"/>
        <v>0</v>
      </c>
      <c r="AR60" s="124">
        <f t="shared" si="19"/>
        <v>0</v>
      </c>
      <c r="AS60" s="124">
        <f t="shared" si="20"/>
        <v>1</v>
      </c>
    </row>
    <row r="61" spans="1:50" x14ac:dyDescent="0.25">
      <c r="A61" s="4">
        <v>30</v>
      </c>
      <c r="B61" s="164">
        <f>'Member Info'!D58</f>
        <v>0</v>
      </c>
      <c r="C61" s="164">
        <f>'Member Info'!E58</f>
        <v>0</v>
      </c>
      <c r="D61" s="164" t="str">
        <f>'Member Info'!G58</f>
        <v/>
      </c>
      <c r="E61" s="165">
        <f>'Member Info'!B58</f>
        <v>0</v>
      </c>
      <c r="F61" s="242"/>
      <c r="G61" s="166" t="str">
        <f>IF(E61=0,"",('Member Info'!K58+'Member Info'!L58))</f>
        <v/>
      </c>
      <c r="H61" s="419"/>
      <c r="I61" s="419"/>
      <c r="J61" s="26"/>
      <c r="K61" s="26"/>
      <c r="L61" s="384" t="str">
        <f>IF(E61=0,"",IF('Member Info'!F58&gt;$U$1,CONCATENATE("Joined with practice on ", TEXT('Member Info'!F58, "DD/MM/YYYY")),IF('Member Info'!N58&lt;&gt;"",IF('Member Info'!N58&lt;$T$1,CONCATENATE("Left Scheme on ", TEXT('Member Info'!N58, "DD/MM/YYYY")),IF(OR(G61="",G61=0),"Error Detected, No rate entered",IF(E61=0,"",IF(F61="","Error Detected, No Pensionable pay",IF(AS61=1,"No Part Time Status Entered",IF(AR61=1,"No Part Time Hours Entered",IF(ISERROR(AD61)," Unknown Values entered.",IF(V61+W61&lt;1,"Acceptable",IF(T61+U61=200, "No Contributions Entered", IF(M61="","Error Detected, Choose reason&gt;",IF(Z61="1",IF(V61=1,"Please Enter Deemed Pensionable Pay","Add Any Relevant Details Above"),"Please Give Details Above"))))))))))),IF(OR(G61="",G61=0),"Error Detected, No rate entered",IF(E61=0,"",IF(F61="","Error Detected, No Pensionable pay",IF(AS61=1,"No Part Time Status Entered",IF(AR61=1,"No Part Time Hours Entered",IF(ISERROR(AD61)," Unknown Values entered.",IF(V61+W61&lt;1,"Acceptable",IF(T61+U61=200, "No Contributions Entered", IF(M61="","Error Detected, Choose reason&gt;",IF(Z61="1",IF(V61=1,"Please Enter Deemed Pensionable Pay","Add relevant Details Above"),"Please give details Above")))))))))))))</f>
        <v/>
      </c>
      <c r="M61" s="260"/>
      <c r="N61" s="91"/>
      <c r="O61" s="91" t="str">
        <f t="shared" si="1"/>
        <v/>
      </c>
      <c r="P61" s="94">
        <f t="shared" si="2"/>
        <v>0</v>
      </c>
      <c r="Q61" s="94">
        <f t="shared" si="2"/>
        <v>0</v>
      </c>
      <c r="R61" s="218">
        <f>(ROUND((F61/100*'Member Info'!$W$2), 2))</f>
        <v>0</v>
      </c>
      <c r="S61" s="218" t="e">
        <f t="shared" si="3"/>
        <v>#VALUE!</v>
      </c>
      <c r="T61" s="218" t="str">
        <f t="shared" si="4"/>
        <v/>
      </c>
      <c r="U61" s="227" t="str">
        <f t="shared" si="5"/>
        <v/>
      </c>
      <c r="V61" s="228" t="str">
        <f t="shared" si="6"/>
        <v/>
      </c>
      <c r="W61" s="228" t="str">
        <f t="shared" si="7"/>
        <v/>
      </c>
      <c r="X61" s="222">
        <f t="shared" si="8"/>
        <v>0</v>
      </c>
      <c r="Y61" s="110">
        <f t="shared" si="9"/>
        <v>0</v>
      </c>
      <c r="Z61" s="235" t="str">
        <f t="shared" si="10"/>
        <v/>
      </c>
      <c r="AA61" s="240" t="b">
        <f t="shared" si="11"/>
        <v>0</v>
      </c>
      <c r="AB61" s="235">
        <f t="shared" si="12"/>
        <v>0</v>
      </c>
      <c r="AC61" s="235">
        <f>IF('Member Info'!N58="",1,"")</f>
        <v>1</v>
      </c>
      <c r="AD61" s="243" t="e">
        <f t="shared" si="13"/>
        <v>#VALUE!</v>
      </c>
      <c r="AE61" s="130" t="str">
        <f t="shared" si="0"/>
        <v/>
      </c>
      <c r="AF61" s="124">
        <f t="shared" si="14"/>
        <v>1</v>
      </c>
      <c r="AG61" s="124" t="str">
        <f>IF('Member Info'!N58&lt;&gt;"",IF(AND('Member Info'!N58&lt;=$U$1,'Member Info'!N58&gt;=$T$1),1,0),"")</f>
        <v/>
      </c>
      <c r="AI61" s="124" t="b">
        <f t="shared" si="15"/>
        <v>0</v>
      </c>
      <c r="AJ61" s="124">
        <f t="shared" si="16"/>
        <v>0</v>
      </c>
      <c r="AL61" s="124">
        <f t="shared" si="17"/>
        <v>0</v>
      </c>
      <c r="AM61" s="124">
        <f>IF('Member Info'!F58&gt;$T$1,1,0)</f>
        <v>0</v>
      </c>
      <c r="AN61" s="124" t="b">
        <f>IF(ISERROR(T61),ERROR.TYPE(#REF!)=ERROR.TYPE(T61),FALSE)</f>
        <v>0</v>
      </c>
      <c r="AO61" s="124" t="b">
        <f>IF(ISERROR(U61),ERROR.TYPE(#REF!)=ERROR.TYPE(U61),FALSE)</f>
        <v>0</v>
      </c>
      <c r="AP61" s="124">
        <f>IF('Member Info'!F58&gt;'GP1 April 25'!$U$1,1,0)</f>
        <v>0</v>
      </c>
      <c r="AQ61" s="124">
        <f t="shared" si="18"/>
        <v>0</v>
      </c>
      <c r="AR61" s="124">
        <f t="shared" si="19"/>
        <v>0</v>
      </c>
      <c r="AS61" s="124">
        <f t="shared" si="20"/>
        <v>1</v>
      </c>
    </row>
    <row r="62" spans="1:50" x14ac:dyDescent="0.25">
      <c r="A62" s="4">
        <v>31</v>
      </c>
      <c r="B62" s="164">
        <f>'Member Info'!D59</f>
        <v>0</v>
      </c>
      <c r="C62" s="164">
        <f>'Member Info'!E59</f>
        <v>0</v>
      </c>
      <c r="D62" s="164" t="str">
        <f>'Member Info'!G59</f>
        <v/>
      </c>
      <c r="E62" s="165">
        <f>'Member Info'!B59</f>
        <v>0</v>
      </c>
      <c r="F62" s="242"/>
      <c r="G62" s="166" t="str">
        <f>IF(E62=0,"",('Member Info'!K59+'Member Info'!L59))</f>
        <v/>
      </c>
      <c r="H62" s="419"/>
      <c r="I62" s="419"/>
      <c r="J62" s="26"/>
      <c r="K62" s="26"/>
      <c r="L62" s="384" t="str">
        <f>IF(E62=0,"",IF('Member Info'!F59&gt;$U$1,CONCATENATE("Joined with practice on ", TEXT('Member Info'!F59, "DD/MM/YYYY")),IF('Member Info'!N59&lt;&gt;"",IF('Member Info'!N59&lt;$T$1,CONCATENATE("Left Scheme on ", TEXT('Member Info'!N59, "DD/MM/YYYY")),IF(OR(G62="",G62=0),"Error Detected, No rate entered",IF(E62=0,"",IF(F62="","Error Detected, No Pensionable pay",IF(AS62=1,"No Part Time Status Entered",IF(AR62=1,"No Part Time Hours Entered",IF(ISERROR(AD62)," Unknown Values entered.",IF(V62+W62&lt;1,"Acceptable",IF(T62+U62=200, "No Contributions Entered", IF(M62="","Error Detected, Choose reason&gt;",IF(Z62="1",IF(V62=1,"Please Enter Deemed Pensionable Pay","Add Any Relevant Details Above"),"Please Give Details Above"))))))))))),IF(OR(G62="",G62=0),"Error Detected, No rate entered",IF(E62=0,"",IF(F62="","Error Detected, No Pensionable pay",IF(AS62=1,"No Part Time Status Entered",IF(AR62=1,"No Part Time Hours Entered",IF(ISERROR(AD62)," Unknown Values entered.",IF(V62+W62&lt;1,"Acceptable",IF(T62+U62=200, "No Contributions Entered", IF(M62="","Error Detected, Choose reason&gt;",IF(Z62="1",IF(V62=1,"Please Enter Deemed Pensionable Pay","Add relevant Details Above"),"Please give details Above")))))))))))))</f>
        <v/>
      </c>
      <c r="M62" s="260"/>
      <c r="N62" s="91"/>
      <c r="O62" s="91" t="str">
        <f t="shared" si="1"/>
        <v/>
      </c>
      <c r="P62" s="94">
        <f t="shared" si="2"/>
        <v>0</v>
      </c>
      <c r="Q62" s="94">
        <f t="shared" si="2"/>
        <v>0</v>
      </c>
      <c r="R62" s="218">
        <f>(ROUND((F62/100*'Member Info'!$W$2), 2))</f>
        <v>0</v>
      </c>
      <c r="S62" s="218" t="e">
        <f t="shared" si="3"/>
        <v>#VALUE!</v>
      </c>
      <c r="T62" s="218" t="str">
        <f t="shared" si="4"/>
        <v/>
      </c>
      <c r="U62" s="227" t="str">
        <f t="shared" si="5"/>
        <v/>
      </c>
      <c r="V62" s="228" t="str">
        <f t="shared" si="6"/>
        <v/>
      </c>
      <c r="W62" s="228" t="str">
        <f t="shared" si="7"/>
        <v/>
      </c>
      <c r="X62" s="222">
        <f t="shared" si="8"/>
        <v>0</v>
      </c>
      <c r="Y62" s="110">
        <f t="shared" si="9"/>
        <v>0</v>
      </c>
      <c r="Z62" s="235" t="str">
        <f t="shared" si="10"/>
        <v/>
      </c>
      <c r="AA62" s="240" t="b">
        <f t="shared" si="11"/>
        <v>0</v>
      </c>
      <c r="AB62" s="235">
        <f t="shared" si="12"/>
        <v>0</v>
      </c>
      <c r="AC62" s="235">
        <f>IF('Member Info'!N59="",1,"")</f>
        <v>1</v>
      </c>
      <c r="AD62" s="243" t="e">
        <f t="shared" si="13"/>
        <v>#VALUE!</v>
      </c>
      <c r="AE62" s="130" t="str">
        <f t="shared" si="0"/>
        <v/>
      </c>
      <c r="AF62" s="124">
        <f t="shared" si="14"/>
        <v>1</v>
      </c>
      <c r="AG62" s="124" t="str">
        <f>IF('Member Info'!N59&lt;&gt;"",IF(AND('Member Info'!N59&lt;=$U$1,'Member Info'!N59&gt;=$T$1),1,0),"")</f>
        <v/>
      </c>
      <c r="AI62" s="124" t="b">
        <f t="shared" si="15"/>
        <v>0</v>
      </c>
      <c r="AJ62" s="124">
        <f t="shared" si="16"/>
        <v>0</v>
      </c>
      <c r="AL62" s="124">
        <f t="shared" si="17"/>
        <v>0</v>
      </c>
      <c r="AM62" s="124">
        <f>IF('Member Info'!F59&gt;$T$1,1,0)</f>
        <v>0</v>
      </c>
      <c r="AN62" s="124" t="b">
        <f>IF(ISERROR(T62),ERROR.TYPE(#REF!)=ERROR.TYPE(T62),FALSE)</f>
        <v>0</v>
      </c>
      <c r="AO62" s="124" t="b">
        <f>IF(ISERROR(U62),ERROR.TYPE(#REF!)=ERROR.TYPE(U62),FALSE)</f>
        <v>0</v>
      </c>
      <c r="AP62" s="124">
        <f>IF('Member Info'!F59&gt;'GP1 April 25'!$U$1,1,0)</f>
        <v>0</v>
      </c>
      <c r="AQ62" s="124">
        <f t="shared" si="18"/>
        <v>0</v>
      </c>
      <c r="AR62" s="124">
        <f t="shared" si="19"/>
        <v>0</v>
      </c>
      <c r="AS62" s="124">
        <f t="shared" si="20"/>
        <v>1</v>
      </c>
    </row>
    <row r="63" spans="1:50" x14ac:dyDescent="0.25">
      <c r="A63" s="4">
        <v>32</v>
      </c>
      <c r="B63" s="164">
        <f>'Member Info'!D60</f>
        <v>0</v>
      </c>
      <c r="C63" s="164">
        <f>'Member Info'!E60</f>
        <v>0</v>
      </c>
      <c r="D63" s="164" t="str">
        <f>'Member Info'!G60</f>
        <v/>
      </c>
      <c r="E63" s="165">
        <f>'Member Info'!B60</f>
        <v>0</v>
      </c>
      <c r="F63" s="242"/>
      <c r="G63" s="166" t="str">
        <f>IF(E63=0,"",('Member Info'!K60+'Member Info'!L60))</f>
        <v/>
      </c>
      <c r="H63" s="419"/>
      <c r="I63" s="419"/>
      <c r="J63" s="26"/>
      <c r="K63" s="26"/>
      <c r="L63" s="384" t="str">
        <f>IF(E63=0,"",IF('Member Info'!F60&gt;$U$1,CONCATENATE("Joined with practice on ", TEXT('Member Info'!F60, "DD/MM/YYYY")),IF('Member Info'!N60&lt;&gt;"",IF('Member Info'!N60&lt;$T$1,CONCATENATE("Left Scheme on ", TEXT('Member Info'!N60, "DD/MM/YYYY")),IF(OR(G63="",G63=0),"Error Detected, No rate entered",IF(E63=0,"",IF(F63="","Error Detected, No Pensionable pay",IF(AS63=1,"No Part Time Status Entered",IF(AR63=1,"No Part Time Hours Entered",IF(ISERROR(AD63)," Unknown Values entered.",IF(V63+W63&lt;1,"Acceptable",IF(T63+U63=200, "No Contributions Entered", IF(M63="","Error Detected, Choose reason&gt;",IF(Z63="1",IF(V63=1,"Please Enter Deemed Pensionable Pay","Add Any Relevant Details Above"),"Please Give Details Above"))))))))))),IF(OR(G63="",G63=0),"Error Detected, No rate entered",IF(E63=0,"",IF(F63="","Error Detected, No Pensionable pay",IF(AS63=1,"No Part Time Status Entered",IF(AR63=1,"No Part Time Hours Entered",IF(ISERROR(AD63)," Unknown Values entered.",IF(V63+W63&lt;1,"Acceptable",IF(T63+U63=200, "No Contributions Entered", IF(M63="","Error Detected, Choose reason&gt;",IF(Z63="1",IF(V63=1,"Please Enter Deemed Pensionable Pay","Add relevant Details Above"),"Please give details Above")))))))))))))</f>
        <v/>
      </c>
      <c r="M63" s="260"/>
      <c r="N63" s="91"/>
      <c r="O63" s="91" t="str">
        <f t="shared" si="1"/>
        <v/>
      </c>
      <c r="P63" s="94">
        <f t="shared" si="2"/>
        <v>0</v>
      </c>
      <c r="Q63" s="94">
        <f t="shared" si="2"/>
        <v>0</v>
      </c>
      <c r="R63" s="218">
        <f>(ROUND((F63/100*'Member Info'!$W$2), 2))</f>
        <v>0</v>
      </c>
      <c r="S63" s="218" t="e">
        <f t="shared" si="3"/>
        <v>#VALUE!</v>
      </c>
      <c r="T63" s="218" t="str">
        <f t="shared" si="4"/>
        <v/>
      </c>
      <c r="U63" s="227" t="str">
        <f t="shared" si="5"/>
        <v/>
      </c>
      <c r="V63" s="228" t="str">
        <f t="shared" si="6"/>
        <v/>
      </c>
      <c r="W63" s="228" t="str">
        <f t="shared" si="7"/>
        <v/>
      </c>
      <c r="X63" s="222">
        <f t="shared" si="8"/>
        <v>0</v>
      </c>
      <c r="Y63" s="110">
        <f t="shared" si="9"/>
        <v>0</v>
      </c>
      <c r="Z63" s="235" t="str">
        <f t="shared" si="10"/>
        <v/>
      </c>
      <c r="AA63" s="240" t="b">
        <f t="shared" si="11"/>
        <v>0</v>
      </c>
      <c r="AB63" s="235">
        <f t="shared" si="12"/>
        <v>0</v>
      </c>
      <c r="AC63" s="235">
        <f>IF('Member Info'!N60="",1,"")</f>
        <v>1</v>
      </c>
      <c r="AD63" s="243" t="e">
        <f t="shared" si="13"/>
        <v>#VALUE!</v>
      </c>
      <c r="AE63" s="130" t="str">
        <f t="shared" si="0"/>
        <v/>
      </c>
      <c r="AF63" s="124">
        <f t="shared" si="14"/>
        <v>1</v>
      </c>
      <c r="AG63" s="124" t="str">
        <f>IF('Member Info'!N60&lt;&gt;"",IF(AND('Member Info'!N60&lt;=$U$1,'Member Info'!N60&gt;=$T$1),1,0),"")</f>
        <v/>
      </c>
      <c r="AI63" s="124" t="b">
        <f t="shared" si="15"/>
        <v>0</v>
      </c>
      <c r="AJ63" s="124">
        <f t="shared" si="16"/>
        <v>0</v>
      </c>
      <c r="AL63" s="124">
        <f t="shared" si="17"/>
        <v>0</v>
      </c>
      <c r="AM63" s="124">
        <f>IF('Member Info'!F60&gt;$T$1,1,0)</f>
        <v>0</v>
      </c>
      <c r="AN63" s="124" t="b">
        <f>IF(ISERROR(T63),ERROR.TYPE(#REF!)=ERROR.TYPE(T63),FALSE)</f>
        <v>0</v>
      </c>
      <c r="AO63" s="124" t="b">
        <f>IF(ISERROR(U63),ERROR.TYPE(#REF!)=ERROR.TYPE(U63),FALSE)</f>
        <v>0</v>
      </c>
      <c r="AP63" s="124">
        <f>IF('Member Info'!F60&gt;'GP1 April 25'!$U$1,1,0)</f>
        <v>0</v>
      </c>
      <c r="AQ63" s="124">
        <f t="shared" si="18"/>
        <v>0</v>
      </c>
      <c r="AR63" s="124">
        <f t="shared" si="19"/>
        <v>0</v>
      </c>
      <c r="AS63" s="124">
        <f t="shared" si="20"/>
        <v>1</v>
      </c>
    </row>
    <row r="64" spans="1:50" x14ac:dyDescent="0.25">
      <c r="A64" s="4">
        <v>33</v>
      </c>
      <c r="B64" s="164">
        <f>'Member Info'!D61</f>
        <v>0</v>
      </c>
      <c r="C64" s="164">
        <f>'Member Info'!E61</f>
        <v>0</v>
      </c>
      <c r="D64" s="164" t="str">
        <f>'Member Info'!G61</f>
        <v/>
      </c>
      <c r="E64" s="165">
        <f>'Member Info'!B61</f>
        <v>0</v>
      </c>
      <c r="F64" s="242"/>
      <c r="G64" s="166" t="str">
        <f>IF(E64=0,"",('Member Info'!K61+'Member Info'!L61))</f>
        <v/>
      </c>
      <c r="H64" s="419"/>
      <c r="I64" s="419"/>
      <c r="J64" s="26"/>
      <c r="K64" s="26"/>
      <c r="L64" s="384" t="str">
        <f>IF(E64=0,"",IF('Member Info'!F61&gt;$U$1,CONCATENATE("Joined with practice on ", TEXT('Member Info'!F61, "DD/MM/YYYY")),IF('Member Info'!N61&lt;&gt;"",IF('Member Info'!N61&lt;$T$1,CONCATENATE("Left Scheme on ", TEXT('Member Info'!N61, "DD/MM/YYYY")),IF(OR(G64="",G64=0),"Error Detected, No rate entered",IF(E64=0,"",IF(F64="","Error Detected, No Pensionable pay",IF(AS64=1,"No Part Time Status Entered",IF(AR64=1,"No Part Time Hours Entered",IF(ISERROR(AD64)," Unknown Values entered.",IF(V64+W64&lt;1,"Acceptable",IF(T64+U64=200, "No Contributions Entered", IF(M64="","Error Detected, Choose reason&gt;",IF(Z64="1",IF(V64=1,"Please Enter Deemed Pensionable Pay","Add Any Relevant Details Above"),"Please Give Details Above"))))))))))),IF(OR(G64="",G64=0),"Error Detected, No rate entered",IF(E64=0,"",IF(F64="","Error Detected, No Pensionable pay",IF(AS64=1,"No Part Time Status Entered",IF(AR64=1,"No Part Time Hours Entered",IF(ISERROR(AD64)," Unknown Values entered.",IF(V64+W64&lt;1,"Acceptable",IF(T64+U64=200, "No Contributions Entered", IF(M64="","Error Detected, Choose reason&gt;",IF(Z64="1",IF(V64=1,"Please Enter Deemed Pensionable Pay","Add relevant Details Above"),"Please give details Above")))))))))))))</f>
        <v/>
      </c>
      <c r="M64" s="260"/>
      <c r="N64" s="91"/>
      <c r="O64" s="91" t="str">
        <f t="shared" si="1"/>
        <v/>
      </c>
      <c r="P64" s="94">
        <f t="shared" si="2"/>
        <v>0</v>
      </c>
      <c r="Q64" s="94">
        <f t="shared" si="2"/>
        <v>0</v>
      </c>
      <c r="R64" s="218">
        <f>(ROUND((F64/100*'Member Info'!$W$2), 2))</f>
        <v>0</v>
      </c>
      <c r="S64" s="218" t="e">
        <f t="shared" si="3"/>
        <v>#VALUE!</v>
      </c>
      <c r="T64" s="218" t="str">
        <f t="shared" si="4"/>
        <v/>
      </c>
      <c r="U64" s="227" t="str">
        <f t="shared" si="5"/>
        <v/>
      </c>
      <c r="V64" s="228" t="str">
        <f t="shared" si="6"/>
        <v/>
      </c>
      <c r="W64" s="228" t="str">
        <f t="shared" si="7"/>
        <v/>
      </c>
      <c r="X64" s="222">
        <f t="shared" si="8"/>
        <v>0</v>
      </c>
      <c r="Y64" s="110">
        <f t="shared" si="9"/>
        <v>0</v>
      </c>
      <c r="Z64" s="235" t="str">
        <f t="shared" si="10"/>
        <v/>
      </c>
      <c r="AA64" s="240" t="b">
        <f t="shared" si="11"/>
        <v>0</v>
      </c>
      <c r="AB64" s="235">
        <f t="shared" si="12"/>
        <v>0</v>
      </c>
      <c r="AC64" s="235">
        <f>IF('Member Info'!N61="",1,"")</f>
        <v>1</v>
      </c>
      <c r="AD64" s="243" t="e">
        <f t="shared" si="13"/>
        <v>#VALUE!</v>
      </c>
      <c r="AE64" s="130" t="str">
        <f t="shared" si="0"/>
        <v/>
      </c>
      <c r="AF64" s="124">
        <f t="shared" si="14"/>
        <v>1</v>
      </c>
      <c r="AG64" s="124" t="str">
        <f>IF('Member Info'!N61&lt;&gt;"",IF(AND('Member Info'!N61&lt;=$U$1,'Member Info'!N61&gt;=$T$1),1,0),"")</f>
        <v/>
      </c>
      <c r="AI64" s="124" t="b">
        <f t="shared" si="15"/>
        <v>0</v>
      </c>
      <c r="AJ64" s="124">
        <f t="shared" si="16"/>
        <v>0</v>
      </c>
      <c r="AL64" s="124">
        <f t="shared" si="17"/>
        <v>0</v>
      </c>
      <c r="AM64" s="124">
        <f>IF('Member Info'!F61&gt;$T$1,1,0)</f>
        <v>0</v>
      </c>
      <c r="AN64" s="124" t="b">
        <f>IF(ISERROR(T64),ERROR.TYPE(#REF!)=ERROR.TYPE(T64),FALSE)</f>
        <v>0</v>
      </c>
      <c r="AO64" s="124" t="b">
        <f>IF(ISERROR(U64),ERROR.TYPE(#REF!)=ERROR.TYPE(U64),FALSE)</f>
        <v>0</v>
      </c>
      <c r="AP64" s="124">
        <f>IF('Member Info'!F61&gt;'GP1 April 25'!$U$1,1,0)</f>
        <v>0</v>
      </c>
      <c r="AQ64" s="124">
        <f t="shared" si="18"/>
        <v>0</v>
      </c>
      <c r="AR64" s="124">
        <f t="shared" si="19"/>
        <v>0</v>
      </c>
      <c r="AS64" s="124">
        <f t="shared" si="20"/>
        <v>1</v>
      </c>
    </row>
    <row r="65" spans="1:45" x14ac:dyDescent="0.25">
      <c r="A65" s="4">
        <v>34</v>
      </c>
      <c r="B65" s="164">
        <f>'Member Info'!D62</f>
        <v>0</v>
      </c>
      <c r="C65" s="164">
        <f>'Member Info'!E62</f>
        <v>0</v>
      </c>
      <c r="D65" s="164" t="str">
        <f>'Member Info'!G62</f>
        <v/>
      </c>
      <c r="E65" s="165">
        <f>'Member Info'!B62</f>
        <v>0</v>
      </c>
      <c r="F65" s="242"/>
      <c r="G65" s="166" t="str">
        <f>IF(E65=0,"",('Member Info'!K62+'Member Info'!L62))</f>
        <v/>
      </c>
      <c r="H65" s="419"/>
      <c r="I65" s="419"/>
      <c r="J65" s="26"/>
      <c r="K65" s="26"/>
      <c r="L65" s="384" t="str">
        <f>IF(E65=0,"",IF('Member Info'!F62&gt;$U$1,CONCATENATE("Joined with practice on ", TEXT('Member Info'!F62, "DD/MM/YYYY")),IF('Member Info'!N62&lt;&gt;"",IF('Member Info'!N62&lt;$T$1,CONCATENATE("Left Scheme on ", TEXT('Member Info'!N62, "DD/MM/YYYY")),IF(OR(G65="",G65=0),"Error Detected, No rate entered",IF(E65=0,"",IF(F65="","Error Detected, No Pensionable pay",IF(AS65=1,"No Part Time Status Entered",IF(AR65=1,"No Part Time Hours Entered",IF(ISERROR(AD65)," Unknown Values entered.",IF(V65+W65&lt;1,"Acceptable",IF(T65+U65=200, "No Contributions Entered", IF(M65="","Error Detected, Choose reason&gt;",IF(Z65="1",IF(V65=1,"Please Enter Deemed Pensionable Pay","Add Any Relevant Details Above"),"Please Give Details Above"))))))))))),IF(OR(G65="",G65=0),"Error Detected, No rate entered",IF(E65=0,"",IF(F65="","Error Detected, No Pensionable pay",IF(AS65=1,"No Part Time Status Entered",IF(AR65=1,"No Part Time Hours Entered",IF(ISERROR(AD65)," Unknown Values entered.",IF(V65+W65&lt;1,"Acceptable",IF(T65+U65=200, "No Contributions Entered", IF(M65="","Error Detected, Choose reason&gt;",IF(Z65="1",IF(V65=1,"Please Enter Deemed Pensionable Pay","Add relevant Details Above"),"Please give details Above")))))))))))))</f>
        <v/>
      </c>
      <c r="M65" s="260"/>
      <c r="N65" s="91"/>
      <c r="O65" s="91" t="str">
        <f t="shared" si="1"/>
        <v/>
      </c>
      <c r="P65" s="94">
        <f t="shared" si="2"/>
        <v>0</v>
      </c>
      <c r="Q65" s="94">
        <f t="shared" si="2"/>
        <v>0</v>
      </c>
      <c r="R65" s="218">
        <f>(ROUND((F65/100*'Member Info'!$W$2), 2))</f>
        <v>0</v>
      </c>
      <c r="S65" s="218" t="e">
        <f t="shared" si="3"/>
        <v>#VALUE!</v>
      </c>
      <c r="T65" s="218" t="str">
        <f t="shared" si="4"/>
        <v/>
      </c>
      <c r="U65" s="227" t="str">
        <f t="shared" si="5"/>
        <v/>
      </c>
      <c r="V65" s="228" t="str">
        <f t="shared" si="6"/>
        <v/>
      </c>
      <c r="W65" s="228" t="str">
        <f t="shared" si="7"/>
        <v/>
      </c>
      <c r="X65" s="222">
        <f t="shared" si="8"/>
        <v>0</v>
      </c>
      <c r="Y65" s="110">
        <f t="shared" si="9"/>
        <v>0</v>
      </c>
      <c r="Z65" s="235" t="str">
        <f t="shared" si="10"/>
        <v/>
      </c>
      <c r="AA65" s="240" t="b">
        <f t="shared" si="11"/>
        <v>0</v>
      </c>
      <c r="AB65" s="235">
        <f t="shared" si="12"/>
        <v>0</v>
      </c>
      <c r="AC65" s="235">
        <f>IF('Member Info'!N62="",1,"")</f>
        <v>1</v>
      </c>
      <c r="AD65" s="243" t="e">
        <f t="shared" si="13"/>
        <v>#VALUE!</v>
      </c>
      <c r="AE65" s="130" t="str">
        <f t="shared" si="0"/>
        <v/>
      </c>
      <c r="AF65" s="124">
        <f t="shared" si="14"/>
        <v>1</v>
      </c>
      <c r="AG65" s="124" t="str">
        <f>IF('Member Info'!N62&lt;&gt;"",IF(AND('Member Info'!N62&lt;=$U$1,'Member Info'!N62&gt;=$T$1),1,0),"")</f>
        <v/>
      </c>
      <c r="AI65" s="124" t="b">
        <f t="shared" si="15"/>
        <v>0</v>
      </c>
      <c r="AJ65" s="124">
        <f t="shared" si="16"/>
        <v>0</v>
      </c>
      <c r="AL65" s="124">
        <f t="shared" si="17"/>
        <v>0</v>
      </c>
      <c r="AM65" s="124">
        <f>IF('Member Info'!F62&gt;$T$1,1,0)</f>
        <v>0</v>
      </c>
      <c r="AN65" s="124" t="b">
        <f>IF(ISERROR(T65),ERROR.TYPE(#REF!)=ERROR.TYPE(T65),FALSE)</f>
        <v>0</v>
      </c>
      <c r="AO65" s="124" t="b">
        <f>IF(ISERROR(U65),ERROR.TYPE(#REF!)=ERROR.TYPE(U65),FALSE)</f>
        <v>0</v>
      </c>
      <c r="AP65" s="124">
        <f>IF('Member Info'!F62&gt;'GP1 April 25'!$U$1,1,0)</f>
        <v>0</v>
      </c>
      <c r="AQ65" s="124">
        <f t="shared" si="18"/>
        <v>0</v>
      </c>
      <c r="AR65" s="124">
        <f t="shared" si="19"/>
        <v>0</v>
      </c>
      <c r="AS65" s="124">
        <f t="shared" si="20"/>
        <v>1</v>
      </c>
    </row>
    <row r="66" spans="1:45" x14ac:dyDescent="0.25">
      <c r="A66" s="4">
        <v>35</v>
      </c>
      <c r="B66" s="164">
        <f>'Member Info'!D63</f>
        <v>0</v>
      </c>
      <c r="C66" s="164">
        <f>'Member Info'!E63</f>
        <v>0</v>
      </c>
      <c r="D66" s="164" t="str">
        <f>'Member Info'!G63</f>
        <v/>
      </c>
      <c r="E66" s="165">
        <f>'Member Info'!B63</f>
        <v>0</v>
      </c>
      <c r="F66" s="242"/>
      <c r="G66" s="166" t="str">
        <f>IF(E66=0,"",('Member Info'!K63+'Member Info'!L63))</f>
        <v/>
      </c>
      <c r="H66" s="419"/>
      <c r="I66" s="419"/>
      <c r="J66" s="26"/>
      <c r="K66" s="26"/>
      <c r="L66" s="384" t="str">
        <f>IF(E66=0,"",IF('Member Info'!F63&gt;$U$1,CONCATENATE("Joined with practice on ", TEXT('Member Info'!F63, "DD/MM/YYYY")),IF('Member Info'!N63&lt;&gt;"",IF('Member Info'!N63&lt;$T$1,CONCATENATE("Left Scheme on ", TEXT('Member Info'!N63, "DD/MM/YYYY")),IF(OR(G66="",G66=0),"Error Detected, No rate entered",IF(E66=0,"",IF(F66="","Error Detected, No Pensionable pay",IF(AS66=1,"No Part Time Status Entered",IF(AR66=1,"No Part Time Hours Entered",IF(ISERROR(AD66)," Unknown Values entered.",IF(V66+W66&lt;1,"Acceptable",IF(T66+U66=200, "No Contributions Entered", IF(M66="","Error Detected, Choose reason&gt;",IF(Z66="1",IF(V66=1,"Please Enter Deemed Pensionable Pay","Add Any Relevant Details Above"),"Please Give Details Above"))))))))))),IF(OR(G66="",G66=0),"Error Detected, No rate entered",IF(E66=0,"",IF(F66="","Error Detected, No Pensionable pay",IF(AS66=1,"No Part Time Status Entered",IF(AR66=1,"No Part Time Hours Entered",IF(ISERROR(AD66)," Unknown Values entered.",IF(V66+W66&lt;1,"Acceptable",IF(T66+U66=200, "No Contributions Entered", IF(M66="","Error Detected, Choose reason&gt;",IF(Z66="1",IF(V66=1,"Please Enter Deemed Pensionable Pay","Add relevant Details Above"),"Please give details Above")))))))))))))</f>
        <v/>
      </c>
      <c r="M66" s="260"/>
      <c r="N66" s="91"/>
      <c r="O66" s="91" t="str">
        <f t="shared" si="1"/>
        <v/>
      </c>
      <c r="P66" s="94">
        <f t="shared" si="2"/>
        <v>0</v>
      </c>
      <c r="Q66" s="94">
        <f t="shared" si="2"/>
        <v>0</v>
      </c>
      <c r="R66" s="218">
        <f>(ROUND((F66/100*'Member Info'!$W$2), 2))</f>
        <v>0</v>
      </c>
      <c r="S66" s="218" t="e">
        <f t="shared" si="3"/>
        <v>#VALUE!</v>
      </c>
      <c r="T66" s="218" t="str">
        <f t="shared" si="4"/>
        <v/>
      </c>
      <c r="U66" s="227" t="str">
        <f t="shared" si="5"/>
        <v/>
      </c>
      <c r="V66" s="228" t="str">
        <f t="shared" si="6"/>
        <v/>
      </c>
      <c r="W66" s="228" t="str">
        <f t="shared" si="7"/>
        <v/>
      </c>
      <c r="X66" s="222">
        <f t="shared" si="8"/>
        <v>0</v>
      </c>
      <c r="Y66" s="110">
        <f t="shared" si="9"/>
        <v>0</v>
      </c>
      <c r="Z66" s="235" t="str">
        <f t="shared" si="10"/>
        <v/>
      </c>
      <c r="AA66" s="240" t="b">
        <f t="shared" si="11"/>
        <v>0</v>
      </c>
      <c r="AB66" s="235">
        <f t="shared" si="12"/>
        <v>0</v>
      </c>
      <c r="AC66" s="235">
        <f>IF('Member Info'!N63="",1,"")</f>
        <v>1</v>
      </c>
      <c r="AD66" s="243" t="e">
        <f t="shared" si="13"/>
        <v>#VALUE!</v>
      </c>
      <c r="AE66" s="130" t="str">
        <f t="shared" si="0"/>
        <v/>
      </c>
      <c r="AF66" s="124">
        <f t="shared" si="14"/>
        <v>1</v>
      </c>
      <c r="AG66" s="124" t="str">
        <f>IF('Member Info'!N63&lt;&gt;"",IF(AND('Member Info'!N63&lt;=$U$1,'Member Info'!N63&gt;=$T$1),1,0),"")</f>
        <v/>
      </c>
      <c r="AI66" s="124" t="b">
        <f t="shared" si="15"/>
        <v>0</v>
      </c>
      <c r="AJ66" s="124">
        <f t="shared" si="16"/>
        <v>0</v>
      </c>
      <c r="AL66" s="124">
        <f t="shared" si="17"/>
        <v>0</v>
      </c>
      <c r="AM66" s="124">
        <f>IF('Member Info'!F63&gt;$T$1,1,0)</f>
        <v>0</v>
      </c>
      <c r="AN66" s="124" t="b">
        <f>IF(ISERROR(T66),ERROR.TYPE(#REF!)=ERROR.TYPE(T66),FALSE)</f>
        <v>0</v>
      </c>
      <c r="AO66" s="124" t="b">
        <f>IF(ISERROR(U66),ERROR.TYPE(#REF!)=ERROR.TYPE(U66),FALSE)</f>
        <v>0</v>
      </c>
      <c r="AP66" s="124">
        <f>IF('Member Info'!F63&gt;'GP1 April 25'!$U$1,1,0)</f>
        <v>0</v>
      </c>
      <c r="AQ66" s="124">
        <f t="shared" si="18"/>
        <v>0</v>
      </c>
      <c r="AR66" s="124">
        <f t="shared" si="19"/>
        <v>0</v>
      </c>
      <c r="AS66" s="124">
        <f t="shared" si="20"/>
        <v>1</v>
      </c>
    </row>
    <row r="67" spans="1:45" x14ac:dyDescent="0.25">
      <c r="A67" s="4">
        <v>36</v>
      </c>
      <c r="B67" s="164">
        <f>'Member Info'!D64</f>
        <v>0</v>
      </c>
      <c r="C67" s="164">
        <f>'Member Info'!E64</f>
        <v>0</v>
      </c>
      <c r="D67" s="164" t="str">
        <f>'Member Info'!G64</f>
        <v/>
      </c>
      <c r="E67" s="165">
        <f>'Member Info'!B64</f>
        <v>0</v>
      </c>
      <c r="F67" s="242"/>
      <c r="G67" s="166" t="str">
        <f>IF(E67=0,"",('Member Info'!K64+'Member Info'!L64))</f>
        <v/>
      </c>
      <c r="H67" s="419"/>
      <c r="I67" s="419"/>
      <c r="J67" s="26"/>
      <c r="K67" s="26"/>
      <c r="L67" s="384" t="str">
        <f>IF(E67=0,"",IF('Member Info'!F64&gt;$U$1,CONCATENATE("Joined with practice on ", TEXT('Member Info'!F64, "DD/MM/YYYY")),IF('Member Info'!N64&lt;&gt;"",IF('Member Info'!N64&lt;$T$1,CONCATENATE("Left Scheme on ", TEXT('Member Info'!N64, "DD/MM/YYYY")),IF(OR(G67="",G67=0),"Error Detected, No rate entered",IF(E67=0,"",IF(F67="","Error Detected, No Pensionable pay",IF(AS67=1,"No Part Time Status Entered",IF(AR67=1,"No Part Time Hours Entered",IF(ISERROR(AD67)," Unknown Values entered.",IF(V67+W67&lt;1,"Acceptable",IF(T67+U67=200, "No Contributions Entered", IF(M67="","Error Detected, Choose reason&gt;",IF(Z67="1",IF(V67=1,"Please Enter Deemed Pensionable Pay","Add Any Relevant Details Above"),"Please Give Details Above"))))))))))),IF(OR(G67="",G67=0),"Error Detected, No rate entered",IF(E67=0,"",IF(F67="","Error Detected, No Pensionable pay",IF(AS67=1,"No Part Time Status Entered",IF(AR67=1,"No Part Time Hours Entered",IF(ISERROR(AD67)," Unknown Values entered.",IF(V67+W67&lt;1,"Acceptable",IF(T67+U67=200, "No Contributions Entered", IF(M67="","Error Detected, Choose reason&gt;",IF(Z67="1",IF(V67=1,"Please Enter Deemed Pensionable Pay","Add relevant Details Above"),"Please give details Above")))))))))))))</f>
        <v/>
      </c>
      <c r="M67" s="260"/>
      <c r="N67" s="91"/>
      <c r="O67" s="91" t="str">
        <f t="shared" si="1"/>
        <v/>
      </c>
      <c r="P67" s="94">
        <f t="shared" si="2"/>
        <v>0</v>
      </c>
      <c r="Q67" s="94">
        <f t="shared" si="2"/>
        <v>0</v>
      </c>
      <c r="R67" s="218">
        <f>(ROUND((F67/100*'Member Info'!$W$2), 2))</f>
        <v>0</v>
      </c>
      <c r="S67" s="218" t="e">
        <f t="shared" si="3"/>
        <v>#VALUE!</v>
      </c>
      <c r="T67" s="218" t="str">
        <f t="shared" si="4"/>
        <v/>
      </c>
      <c r="U67" s="227" t="str">
        <f t="shared" si="5"/>
        <v/>
      </c>
      <c r="V67" s="228" t="str">
        <f t="shared" si="6"/>
        <v/>
      </c>
      <c r="W67" s="228" t="str">
        <f t="shared" si="7"/>
        <v/>
      </c>
      <c r="X67" s="222">
        <f t="shared" si="8"/>
        <v>0</v>
      </c>
      <c r="Y67" s="110">
        <f t="shared" si="9"/>
        <v>0</v>
      </c>
      <c r="Z67" s="235" t="str">
        <f t="shared" si="10"/>
        <v/>
      </c>
      <c r="AA67" s="240" t="b">
        <f t="shared" si="11"/>
        <v>0</v>
      </c>
      <c r="AB67" s="235">
        <f t="shared" si="12"/>
        <v>0</v>
      </c>
      <c r="AC67" s="235">
        <f>IF('Member Info'!N64="",1,"")</f>
        <v>1</v>
      </c>
      <c r="AD67" s="243" t="e">
        <f t="shared" si="13"/>
        <v>#VALUE!</v>
      </c>
      <c r="AE67" s="130" t="str">
        <f t="shared" si="0"/>
        <v/>
      </c>
      <c r="AF67" s="124">
        <f t="shared" si="14"/>
        <v>1</v>
      </c>
      <c r="AG67" s="124" t="str">
        <f>IF('Member Info'!N64&lt;&gt;"",IF(AND('Member Info'!N64&lt;=$U$1,'Member Info'!N64&gt;=$T$1),1,0),"")</f>
        <v/>
      </c>
      <c r="AI67" s="124" t="b">
        <f t="shared" si="15"/>
        <v>0</v>
      </c>
      <c r="AJ67" s="124">
        <f t="shared" si="16"/>
        <v>0</v>
      </c>
      <c r="AL67" s="124">
        <f t="shared" si="17"/>
        <v>0</v>
      </c>
      <c r="AM67" s="124">
        <f>IF('Member Info'!F64&gt;$T$1,1,0)</f>
        <v>0</v>
      </c>
      <c r="AN67" s="124" t="b">
        <f>IF(ISERROR(T67),ERROR.TYPE(#REF!)=ERROR.TYPE(T67),FALSE)</f>
        <v>0</v>
      </c>
      <c r="AO67" s="124" t="b">
        <f>IF(ISERROR(U67),ERROR.TYPE(#REF!)=ERROR.TYPE(U67),FALSE)</f>
        <v>0</v>
      </c>
      <c r="AP67" s="124">
        <f>IF('Member Info'!F64&gt;'GP1 April 25'!$U$1,1,0)</f>
        <v>0</v>
      </c>
      <c r="AQ67" s="124">
        <f t="shared" si="18"/>
        <v>0</v>
      </c>
      <c r="AR67" s="124">
        <f t="shared" si="19"/>
        <v>0</v>
      </c>
      <c r="AS67" s="124">
        <f t="shared" si="20"/>
        <v>1</v>
      </c>
    </row>
    <row r="68" spans="1:45" x14ac:dyDescent="0.25">
      <c r="A68" s="4">
        <v>37</v>
      </c>
      <c r="B68" s="164">
        <f>'Member Info'!D65</f>
        <v>0</v>
      </c>
      <c r="C68" s="164">
        <f>'Member Info'!E65</f>
        <v>0</v>
      </c>
      <c r="D68" s="164" t="str">
        <f>'Member Info'!G65</f>
        <v/>
      </c>
      <c r="E68" s="165">
        <f>'Member Info'!B65</f>
        <v>0</v>
      </c>
      <c r="F68" s="242"/>
      <c r="G68" s="166" t="str">
        <f>IF(E68=0,"",('Member Info'!K65+'Member Info'!L65))</f>
        <v/>
      </c>
      <c r="H68" s="419"/>
      <c r="I68" s="419"/>
      <c r="J68" s="26"/>
      <c r="K68" s="26"/>
      <c r="L68" s="384" t="str">
        <f>IF(E68=0,"",IF('Member Info'!F65&gt;$U$1,CONCATENATE("Joined with practice on ", TEXT('Member Info'!F65, "DD/MM/YYYY")),IF('Member Info'!N65&lt;&gt;"",IF('Member Info'!N65&lt;$T$1,CONCATENATE("Left Scheme on ", TEXT('Member Info'!N65, "DD/MM/YYYY")),IF(OR(G68="",G68=0),"Error Detected, No rate entered",IF(E68=0,"",IF(F68="","Error Detected, No Pensionable pay",IF(AS68=1,"No Part Time Status Entered",IF(AR68=1,"No Part Time Hours Entered",IF(ISERROR(AD68)," Unknown Values entered.",IF(V68+W68&lt;1,"Acceptable",IF(T68+U68=200, "No Contributions Entered", IF(M68="","Error Detected, Choose reason&gt;",IF(Z68="1",IF(V68=1,"Please Enter Deemed Pensionable Pay","Add Any Relevant Details Above"),"Please Give Details Above"))))))))))),IF(OR(G68="",G68=0),"Error Detected, No rate entered",IF(E68=0,"",IF(F68="","Error Detected, No Pensionable pay",IF(AS68=1,"No Part Time Status Entered",IF(AR68=1,"No Part Time Hours Entered",IF(ISERROR(AD68)," Unknown Values entered.",IF(V68+W68&lt;1,"Acceptable",IF(T68+U68=200, "No Contributions Entered", IF(M68="","Error Detected, Choose reason&gt;",IF(Z68="1",IF(V68=1,"Please Enter Deemed Pensionable Pay","Add relevant Details Above"),"Please give details Above")))))))))))))</f>
        <v/>
      </c>
      <c r="M68" s="260"/>
      <c r="N68" s="91"/>
      <c r="O68" s="91" t="str">
        <f t="shared" si="1"/>
        <v/>
      </c>
      <c r="P68" s="94">
        <f t="shared" si="2"/>
        <v>0</v>
      </c>
      <c r="Q68" s="94">
        <f t="shared" si="2"/>
        <v>0</v>
      </c>
      <c r="R68" s="218">
        <f>(ROUND((F68/100*'Member Info'!$W$2), 2))</f>
        <v>0</v>
      </c>
      <c r="S68" s="218" t="e">
        <f t="shared" si="3"/>
        <v>#VALUE!</v>
      </c>
      <c r="T68" s="218" t="str">
        <f t="shared" si="4"/>
        <v/>
      </c>
      <c r="U68" s="227" t="str">
        <f t="shared" si="5"/>
        <v/>
      </c>
      <c r="V68" s="228" t="str">
        <f t="shared" si="6"/>
        <v/>
      </c>
      <c r="W68" s="228" t="str">
        <f t="shared" si="7"/>
        <v/>
      </c>
      <c r="X68" s="222">
        <f t="shared" si="8"/>
        <v>0</v>
      </c>
      <c r="Y68" s="110">
        <f t="shared" si="9"/>
        <v>0</v>
      </c>
      <c r="Z68" s="235" t="str">
        <f t="shared" si="10"/>
        <v/>
      </c>
      <c r="AA68" s="240" t="b">
        <f t="shared" si="11"/>
        <v>0</v>
      </c>
      <c r="AB68" s="235">
        <f t="shared" si="12"/>
        <v>0</v>
      </c>
      <c r="AC68" s="235">
        <f>IF('Member Info'!N65="",1,"")</f>
        <v>1</v>
      </c>
      <c r="AD68" s="243" t="e">
        <f t="shared" si="13"/>
        <v>#VALUE!</v>
      </c>
      <c r="AE68" s="130" t="str">
        <f t="shared" si="0"/>
        <v/>
      </c>
      <c r="AF68" s="124">
        <f t="shared" si="14"/>
        <v>1</v>
      </c>
      <c r="AG68" s="124" t="str">
        <f>IF('Member Info'!N65&lt;&gt;"",IF(AND('Member Info'!N65&lt;=$U$1,'Member Info'!N65&gt;=$T$1),1,0),"")</f>
        <v/>
      </c>
      <c r="AI68" s="124" t="b">
        <f t="shared" si="15"/>
        <v>0</v>
      </c>
      <c r="AJ68" s="124">
        <f t="shared" si="16"/>
        <v>0</v>
      </c>
      <c r="AL68" s="124">
        <f t="shared" si="17"/>
        <v>0</v>
      </c>
      <c r="AM68" s="124">
        <f>IF('Member Info'!F65&gt;$T$1,1,0)</f>
        <v>0</v>
      </c>
      <c r="AN68" s="124" t="b">
        <f>IF(ISERROR(T68),ERROR.TYPE(#REF!)=ERROR.TYPE(T68),FALSE)</f>
        <v>0</v>
      </c>
      <c r="AO68" s="124" t="b">
        <f>IF(ISERROR(U68),ERROR.TYPE(#REF!)=ERROR.TYPE(U68),FALSE)</f>
        <v>0</v>
      </c>
      <c r="AP68" s="124">
        <f>IF('Member Info'!F65&gt;'GP1 April 25'!$U$1,1,0)</f>
        <v>0</v>
      </c>
      <c r="AQ68" s="124">
        <f t="shared" si="18"/>
        <v>0</v>
      </c>
      <c r="AR68" s="124">
        <f t="shared" si="19"/>
        <v>0</v>
      </c>
      <c r="AS68" s="124">
        <f t="shared" si="20"/>
        <v>1</v>
      </c>
    </row>
    <row r="69" spans="1:45" x14ac:dyDescent="0.25">
      <c r="A69" s="4">
        <v>38</v>
      </c>
      <c r="B69" s="164">
        <f>'Member Info'!D66</f>
        <v>0</v>
      </c>
      <c r="C69" s="164">
        <f>'Member Info'!E66</f>
        <v>0</v>
      </c>
      <c r="D69" s="164" t="str">
        <f>'Member Info'!G66</f>
        <v/>
      </c>
      <c r="E69" s="165">
        <f>'Member Info'!B66</f>
        <v>0</v>
      </c>
      <c r="F69" s="242"/>
      <c r="G69" s="166" t="str">
        <f>IF(E69=0,"",('Member Info'!K66+'Member Info'!L66))</f>
        <v/>
      </c>
      <c r="H69" s="419"/>
      <c r="I69" s="419"/>
      <c r="J69" s="26"/>
      <c r="K69" s="26"/>
      <c r="L69" s="384" t="str">
        <f>IF(E69=0,"",IF('Member Info'!F66&gt;$U$1,CONCATENATE("Joined with practice on ", TEXT('Member Info'!F66, "DD/MM/YYYY")),IF('Member Info'!N66&lt;&gt;"",IF('Member Info'!N66&lt;$T$1,CONCATENATE("Left Scheme on ", TEXT('Member Info'!N66, "DD/MM/YYYY")),IF(OR(G69="",G69=0),"Error Detected, No rate entered",IF(E69=0,"",IF(F69="","Error Detected, No Pensionable pay",IF(AS69=1,"No Part Time Status Entered",IF(AR69=1,"No Part Time Hours Entered",IF(ISERROR(AD69)," Unknown Values entered.",IF(V69+W69&lt;1,"Acceptable",IF(T69+U69=200, "No Contributions Entered", IF(M69="","Error Detected, Choose reason&gt;",IF(Z69="1",IF(V69=1,"Please Enter Deemed Pensionable Pay","Add Any Relevant Details Above"),"Please Give Details Above"))))))))))),IF(OR(G69="",G69=0),"Error Detected, No rate entered",IF(E69=0,"",IF(F69="","Error Detected, No Pensionable pay",IF(AS69=1,"No Part Time Status Entered",IF(AR69=1,"No Part Time Hours Entered",IF(ISERROR(AD69)," Unknown Values entered.",IF(V69+W69&lt;1,"Acceptable",IF(T69+U69=200, "No Contributions Entered", IF(M69="","Error Detected, Choose reason&gt;",IF(Z69="1",IF(V69=1,"Please Enter Deemed Pensionable Pay","Add relevant Details Above"),"Please give details Above")))))))))))))</f>
        <v/>
      </c>
      <c r="M69" s="260"/>
      <c r="N69" s="91"/>
      <c r="O69" s="91" t="str">
        <f t="shared" si="1"/>
        <v/>
      </c>
      <c r="P69" s="94">
        <f t="shared" si="2"/>
        <v>0</v>
      </c>
      <c r="Q69" s="94">
        <f t="shared" si="2"/>
        <v>0</v>
      </c>
      <c r="R69" s="218">
        <f>(ROUND((F69/100*'Member Info'!$W$2), 2))</f>
        <v>0</v>
      </c>
      <c r="S69" s="218" t="e">
        <f t="shared" si="3"/>
        <v>#VALUE!</v>
      </c>
      <c r="T69" s="218" t="str">
        <f t="shared" si="4"/>
        <v/>
      </c>
      <c r="U69" s="227" t="str">
        <f t="shared" si="5"/>
        <v/>
      </c>
      <c r="V69" s="228" t="str">
        <f t="shared" si="6"/>
        <v/>
      </c>
      <c r="W69" s="228" t="str">
        <f t="shared" si="7"/>
        <v/>
      </c>
      <c r="X69" s="222">
        <f t="shared" si="8"/>
        <v>0</v>
      </c>
      <c r="Y69" s="110">
        <f t="shared" si="9"/>
        <v>0</v>
      </c>
      <c r="Z69" s="235" t="str">
        <f t="shared" si="10"/>
        <v/>
      </c>
      <c r="AA69" s="240" t="b">
        <f t="shared" si="11"/>
        <v>0</v>
      </c>
      <c r="AB69" s="235">
        <f t="shared" si="12"/>
        <v>0</v>
      </c>
      <c r="AC69" s="235">
        <f>IF('Member Info'!N66="",1,"")</f>
        <v>1</v>
      </c>
      <c r="AD69" s="243" t="e">
        <f t="shared" si="13"/>
        <v>#VALUE!</v>
      </c>
      <c r="AE69" s="130" t="str">
        <f t="shared" si="0"/>
        <v/>
      </c>
      <c r="AF69" s="124">
        <f t="shared" si="14"/>
        <v>1</v>
      </c>
      <c r="AG69" s="124" t="str">
        <f>IF('Member Info'!N66&lt;&gt;"",IF(AND('Member Info'!N66&lt;=$U$1,'Member Info'!N66&gt;=$T$1),1,0),"")</f>
        <v/>
      </c>
      <c r="AI69" s="124" t="b">
        <f t="shared" si="15"/>
        <v>0</v>
      </c>
      <c r="AJ69" s="124">
        <f t="shared" si="16"/>
        <v>0</v>
      </c>
      <c r="AL69" s="124">
        <f t="shared" si="17"/>
        <v>0</v>
      </c>
      <c r="AM69" s="124">
        <f>IF('Member Info'!F66&gt;$T$1,1,0)</f>
        <v>0</v>
      </c>
      <c r="AN69" s="124" t="b">
        <f>IF(ISERROR(T69),ERROR.TYPE(#REF!)=ERROR.TYPE(T69),FALSE)</f>
        <v>0</v>
      </c>
      <c r="AO69" s="124" t="b">
        <f>IF(ISERROR(U69),ERROR.TYPE(#REF!)=ERROR.TYPE(U69),FALSE)</f>
        <v>0</v>
      </c>
      <c r="AP69" s="124">
        <f>IF('Member Info'!F66&gt;'GP1 April 25'!$U$1,1,0)</f>
        <v>0</v>
      </c>
      <c r="AQ69" s="124">
        <f t="shared" si="18"/>
        <v>0</v>
      </c>
      <c r="AR69" s="124">
        <f t="shared" si="19"/>
        <v>0</v>
      </c>
      <c r="AS69" s="124">
        <f t="shared" si="20"/>
        <v>1</v>
      </c>
    </row>
    <row r="70" spans="1:45" x14ac:dyDescent="0.25">
      <c r="A70" s="4">
        <v>39</v>
      </c>
      <c r="B70" s="164">
        <f>'Member Info'!D67</f>
        <v>0</v>
      </c>
      <c r="C70" s="164">
        <f>'Member Info'!E67</f>
        <v>0</v>
      </c>
      <c r="D70" s="164" t="str">
        <f>'Member Info'!G67</f>
        <v/>
      </c>
      <c r="E70" s="165">
        <f>'Member Info'!B67</f>
        <v>0</v>
      </c>
      <c r="F70" s="242"/>
      <c r="G70" s="166" t="str">
        <f>IF(E70=0,"",('Member Info'!K67+'Member Info'!L67))</f>
        <v/>
      </c>
      <c r="H70" s="419"/>
      <c r="I70" s="419"/>
      <c r="J70" s="26"/>
      <c r="K70" s="26"/>
      <c r="L70" s="384" t="str">
        <f>IF(E70=0,"",IF('Member Info'!F67&gt;$U$1,CONCATENATE("Joined with practice on ", TEXT('Member Info'!F67, "DD/MM/YYYY")),IF('Member Info'!N67&lt;&gt;"",IF('Member Info'!N67&lt;$T$1,CONCATENATE("Left Scheme on ", TEXT('Member Info'!N67, "DD/MM/YYYY")),IF(OR(G70="",G70=0),"Error Detected, No rate entered",IF(E70=0,"",IF(F70="","Error Detected, No Pensionable pay",IF(AS70=1,"No Part Time Status Entered",IF(AR70=1,"No Part Time Hours Entered",IF(ISERROR(AD70)," Unknown Values entered.",IF(V70+W70&lt;1,"Acceptable",IF(T70+U70=200, "No Contributions Entered", IF(M70="","Error Detected, Choose reason&gt;",IF(Z70="1",IF(V70=1,"Please Enter Deemed Pensionable Pay","Add Any Relevant Details Above"),"Please Give Details Above"))))))))))),IF(OR(G70="",G70=0),"Error Detected, No rate entered",IF(E70=0,"",IF(F70="","Error Detected, No Pensionable pay",IF(AS70=1,"No Part Time Status Entered",IF(AR70=1,"No Part Time Hours Entered",IF(ISERROR(AD70)," Unknown Values entered.",IF(V70+W70&lt;1,"Acceptable",IF(T70+U70=200, "No Contributions Entered", IF(M70="","Error Detected, Choose reason&gt;",IF(Z70="1",IF(V70=1,"Please Enter Deemed Pensionable Pay","Add relevant Details Above"),"Please give details Above")))))))))))))</f>
        <v/>
      </c>
      <c r="M70" s="260"/>
      <c r="N70" s="91"/>
      <c r="O70" s="91" t="str">
        <f t="shared" si="1"/>
        <v/>
      </c>
      <c r="P70" s="94">
        <f t="shared" si="2"/>
        <v>0</v>
      </c>
      <c r="Q70" s="94">
        <f t="shared" si="2"/>
        <v>0</v>
      </c>
      <c r="R70" s="218">
        <f>(ROUND((F70/100*'Member Info'!$W$2), 2))</f>
        <v>0</v>
      </c>
      <c r="S70" s="218" t="e">
        <f t="shared" si="3"/>
        <v>#VALUE!</v>
      </c>
      <c r="T70" s="218" t="str">
        <f t="shared" si="4"/>
        <v/>
      </c>
      <c r="U70" s="227" t="str">
        <f t="shared" si="5"/>
        <v/>
      </c>
      <c r="V70" s="228" t="str">
        <f t="shared" si="6"/>
        <v/>
      </c>
      <c r="W70" s="228" t="str">
        <f t="shared" si="7"/>
        <v/>
      </c>
      <c r="X70" s="222">
        <f t="shared" si="8"/>
        <v>0</v>
      </c>
      <c r="Y70" s="110">
        <f t="shared" si="9"/>
        <v>0</v>
      </c>
      <c r="Z70" s="235" t="str">
        <f t="shared" si="10"/>
        <v/>
      </c>
      <c r="AA70" s="240" t="b">
        <f t="shared" si="11"/>
        <v>0</v>
      </c>
      <c r="AB70" s="235">
        <f t="shared" si="12"/>
        <v>0</v>
      </c>
      <c r="AC70" s="235">
        <f>IF('Member Info'!N67="",1,"")</f>
        <v>1</v>
      </c>
      <c r="AD70" s="243" t="e">
        <f t="shared" si="13"/>
        <v>#VALUE!</v>
      </c>
      <c r="AE70" s="130" t="str">
        <f t="shared" si="0"/>
        <v/>
      </c>
      <c r="AF70" s="124">
        <f t="shared" si="14"/>
        <v>1</v>
      </c>
      <c r="AG70" s="124" t="str">
        <f>IF('Member Info'!N67&lt;&gt;"",IF(AND('Member Info'!N67&lt;=$U$1,'Member Info'!N67&gt;=$T$1),1,0),"")</f>
        <v/>
      </c>
      <c r="AI70" s="124" t="b">
        <f t="shared" si="15"/>
        <v>0</v>
      </c>
      <c r="AJ70" s="124">
        <f t="shared" si="16"/>
        <v>0</v>
      </c>
      <c r="AL70" s="124">
        <f t="shared" si="17"/>
        <v>0</v>
      </c>
      <c r="AM70" s="124">
        <f>IF('Member Info'!F67&gt;$T$1,1,0)</f>
        <v>0</v>
      </c>
      <c r="AN70" s="124" t="b">
        <f>IF(ISERROR(T70),ERROR.TYPE(#REF!)=ERROR.TYPE(T70),FALSE)</f>
        <v>0</v>
      </c>
      <c r="AO70" s="124" t="b">
        <f>IF(ISERROR(U70),ERROR.TYPE(#REF!)=ERROR.TYPE(U70),FALSE)</f>
        <v>0</v>
      </c>
      <c r="AP70" s="124">
        <f>IF('Member Info'!F67&gt;'GP1 April 25'!$U$1,1,0)</f>
        <v>0</v>
      </c>
      <c r="AQ70" s="124">
        <f t="shared" si="18"/>
        <v>0</v>
      </c>
      <c r="AR70" s="124">
        <f t="shared" si="19"/>
        <v>0</v>
      </c>
      <c r="AS70" s="124">
        <f t="shared" si="20"/>
        <v>1</v>
      </c>
    </row>
    <row r="71" spans="1:45" x14ac:dyDescent="0.25">
      <c r="A71" s="4">
        <v>40</v>
      </c>
      <c r="B71" s="164">
        <f>'Member Info'!D68</f>
        <v>0</v>
      </c>
      <c r="C71" s="164">
        <f>'Member Info'!E68</f>
        <v>0</v>
      </c>
      <c r="D71" s="164" t="str">
        <f>'Member Info'!G68</f>
        <v/>
      </c>
      <c r="E71" s="165">
        <f>'Member Info'!B68</f>
        <v>0</v>
      </c>
      <c r="F71" s="242"/>
      <c r="G71" s="166" t="str">
        <f>IF(E71=0,"",('Member Info'!K68+'Member Info'!L68))</f>
        <v/>
      </c>
      <c r="H71" s="419"/>
      <c r="I71" s="419"/>
      <c r="J71" s="26"/>
      <c r="K71" s="26"/>
      <c r="L71" s="384" t="str">
        <f>IF(E71=0,"",IF('Member Info'!F68&gt;$U$1,CONCATENATE("Joined with practice on ", TEXT('Member Info'!F68, "DD/MM/YYYY")),IF('Member Info'!N68&lt;&gt;"",IF('Member Info'!N68&lt;$T$1,CONCATENATE("Left Scheme on ", TEXT('Member Info'!N68, "DD/MM/YYYY")),IF(OR(G71="",G71=0),"Error Detected, No rate entered",IF(E71=0,"",IF(F71="","Error Detected, No Pensionable pay",IF(AS71=1,"No Part Time Status Entered",IF(AR71=1,"No Part Time Hours Entered",IF(ISERROR(AD71)," Unknown Values entered.",IF(V71+W71&lt;1,"Acceptable",IF(T71+U71=200, "No Contributions Entered", IF(M71="","Error Detected, Choose reason&gt;",IF(Z71="1",IF(V71=1,"Please Enter Deemed Pensionable Pay","Add Any Relevant Details Above"),"Please Give Details Above"))))))))))),IF(OR(G71="",G71=0),"Error Detected, No rate entered",IF(E71=0,"",IF(F71="","Error Detected, No Pensionable pay",IF(AS71=1,"No Part Time Status Entered",IF(AR71=1,"No Part Time Hours Entered",IF(ISERROR(AD71)," Unknown Values entered.",IF(V71+W71&lt;1,"Acceptable",IF(T71+U71=200, "No Contributions Entered", IF(M71="","Error Detected, Choose reason&gt;",IF(Z71="1",IF(V71=1,"Please Enter Deemed Pensionable Pay","Add relevant Details Above"),"Please give details Above")))))))))))))</f>
        <v/>
      </c>
      <c r="M71" s="260"/>
      <c r="N71" s="91"/>
      <c r="O71" s="91" t="str">
        <f t="shared" si="1"/>
        <v/>
      </c>
      <c r="P71" s="94">
        <f t="shared" si="2"/>
        <v>0</v>
      </c>
      <c r="Q71" s="94">
        <f t="shared" si="2"/>
        <v>0</v>
      </c>
      <c r="R71" s="218">
        <f>(ROUND((F71/100*'Member Info'!$W$2), 2))</f>
        <v>0</v>
      </c>
      <c r="S71" s="218" t="e">
        <f t="shared" si="3"/>
        <v>#VALUE!</v>
      </c>
      <c r="T71" s="218" t="str">
        <f t="shared" si="4"/>
        <v/>
      </c>
      <c r="U71" s="227" t="str">
        <f t="shared" si="5"/>
        <v/>
      </c>
      <c r="V71" s="228" t="str">
        <f t="shared" si="6"/>
        <v/>
      </c>
      <c r="W71" s="228" t="str">
        <f t="shared" si="7"/>
        <v/>
      </c>
      <c r="X71" s="222">
        <f t="shared" si="8"/>
        <v>0</v>
      </c>
      <c r="Y71" s="110">
        <f t="shared" si="9"/>
        <v>0</v>
      </c>
      <c r="Z71" s="235" t="str">
        <f t="shared" si="10"/>
        <v/>
      </c>
      <c r="AA71" s="240" t="b">
        <f t="shared" si="11"/>
        <v>0</v>
      </c>
      <c r="AB71" s="235">
        <f t="shared" si="12"/>
        <v>0</v>
      </c>
      <c r="AC71" s="235">
        <f>IF('Member Info'!N68="",1,"")</f>
        <v>1</v>
      </c>
      <c r="AD71" s="243" t="e">
        <f t="shared" si="13"/>
        <v>#VALUE!</v>
      </c>
      <c r="AE71" s="130" t="str">
        <f t="shared" si="0"/>
        <v/>
      </c>
      <c r="AF71" s="124">
        <f t="shared" si="14"/>
        <v>1</v>
      </c>
      <c r="AG71" s="124" t="str">
        <f>IF('Member Info'!N68&lt;&gt;"",IF(AND('Member Info'!N68&lt;=$U$1,'Member Info'!N68&gt;=$T$1),1,0),"")</f>
        <v/>
      </c>
      <c r="AI71" s="124" t="b">
        <f t="shared" si="15"/>
        <v>0</v>
      </c>
      <c r="AJ71" s="124">
        <f t="shared" si="16"/>
        <v>0</v>
      </c>
      <c r="AL71" s="124">
        <f t="shared" si="17"/>
        <v>0</v>
      </c>
      <c r="AM71" s="124">
        <f>IF('Member Info'!F68&gt;$T$1,1,0)</f>
        <v>0</v>
      </c>
      <c r="AN71" s="124" t="b">
        <f>IF(ISERROR(T71),ERROR.TYPE(#REF!)=ERROR.TYPE(T71),FALSE)</f>
        <v>0</v>
      </c>
      <c r="AO71" s="124" t="b">
        <f>IF(ISERROR(U71),ERROR.TYPE(#REF!)=ERROR.TYPE(U71),FALSE)</f>
        <v>0</v>
      </c>
      <c r="AP71" s="124">
        <f>IF('Member Info'!F68&gt;'GP1 April 25'!$U$1,1,0)</f>
        <v>0</v>
      </c>
      <c r="AQ71" s="124">
        <f t="shared" si="18"/>
        <v>0</v>
      </c>
      <c r="AR71" s="124">
        <f t="shared" si="19"/>
        <v>0</v>
      </c>
      <c r="AS71" s="124">
        <f t="shared" si="20"/>
        <v>1</v>
      </c>
    </row>
    <row r="72" spans="1:45" x14ac:dyDescent="0.25">
      <c r="A72" s="4">
        <v>41</v>
      </c>
      <c r="B72" s="164">
        <f>'Member Info'!D69</f>
        <v>0</v>
      </c>
      <c r="C72" s="164">
        <f>'Member Info'!E69</f>
        <v>0</v>
      </c>
      <c r="D72" s="164" t="str">
        <f>'Member Info'!G69</f>
        <v/>
      </c>
      <c r="E72" s="165">
        <f>'Member Info'!B69</f>
        <v>0</v>
      </c>
      <c r="F72" s="242"/>
      <c r="G72" s="166" t="str">
        <f>IF(E72=0,"",('Member Info'!K69+'Member Info'!L69))</f>
        <v/>
      </c>
      <c r="H72" s="419"/>
      <c r="I72" s="419"/>
      <c r="J72" s="26"/>
      <c r="K72" s="26"/>
      <c r="L72" s="384" t="str">
        <f>IF(E72=0,"",IF('Member Info'!F69&gt;$U$1,CONCATENATE("Joined with practice on ", TEXT('Member Info'!F69, "DD/MM/YYYY")),IF('Member Info'!N69&lt;&gt;"",IF('Member Info'!N69&lt;$T$1,CONCATENATE("Left Scheme on ", TEXT('Member Info'!N69, "DD/MM/YYYY")),IF(OR(G72="",G72=0),"Error Detected, No rate entered",IF(E72=0,"",IF(F72="","Error Detected, No Pensionable pay",IF(AS72=1,"No Part Time Status Entered",IF(AR72=1,"No Part Time Hours Entered",IF(ISERROR(AD72)," Unknown Values entered.",IF(V72+W72&lt;1,"Acceptable",IF(T72+U72=200, "No Contributions Entered", IF(M72="","Error Detected, Choose reason&gt;",IF(Z72="1",IF(V72=1,"Please Enter Deemed Pensionable Pay","Add Any Relevant Details Above"),"Please Give Details Above"))))))))))),IF(OR(G72="",G72=0),"Error Detected, No rate entered",IF(E72=0,"",IF(F72="","Error Detected, No Pensionable pay",IF(AS72=1,"No Part Time Status Entered",IF(AR72=1,"No Part Time Hours Entered",IF(ISERROR(AD72)," Unknown Values entered.",IF(V72+W72&lt;1,"Acceptable",IF(T72+U72=200, "No Contributions Entered", IF(M72="","Error Detected, Choose reason&gt;",IF(Z72="1",IF(V72=1,"Please Enter Deemed Pensionable Pay","Add relevant Details Above"),"Please give details Above")))))))))))))</f>
        <v/>
      </c>
      <c r="M72" s="260"/>
      <c r="N72" s="91"/>
      <c r="O72" s="91" t="str">
        <f t="shared" si="1"/>
        <v/>
      </c>
      <c r="P72" s="94">
        <f t="shared" si="2"/>
        <v>0</v>
      </c>
      <c r="Q72" s="94">
        <f t="shared" si="2"/>
        <v>0</v>
      </c>
      <c r="R72" s="218">
        <f>(ROUND((F72/100*'Member Info'!$W$2), 2))</f>
        <v>0</v>
      </c>
      <c r="S72" s="218" t="e">
        <f t="shared" si="3"/>
        <v>#VALUE!</v>
      </c>
      <c r="T72" s="218" t="str">
        <f t="shared" si="4"/>
        <v/>
      </c>
      <c r="U72" s="227" t="str">
        <f t="shared" si="5"/>
        <v/>
      </c>
      <c r="V72" s="228" t="str">
        <f t="shared" si="6"/>
        <v/>
      </c>
      <c r="W72" s="228" t="str">
        <f t="shared" si="7"/>
        <v/>
      </c>
      <c r="X72" s="222">
        <f t="shared" si="8"/>
        <v>0</v>
      </c>
      <c r="Y72" s="110">
        <f t="shared" si="9"/>
        <v>0</v>
      </c>
      <c r="Z72" s="235" t="str">
        <f t="shared" si="10"/>
        <v/>
      </c>
      <c r="AA72" s="240" t="b">
        <f t="shared" si="11"/>
        <v>0</v>
      </c>
      <c r="AB72" s="235">
        <f t="shared" si="12"/>
        <v>0</v>
      </c>
      <c r="AC72" s="235">
        <f>IF('Member Info'!N69="",1,"")</f>
        <v>1</v>
      </c>
      <c r="AD72" s="243" t="e">
        <f t="shared" si="13"/>
        <v>#VALUE!</v>
      </c>
      <c r="AE72" s="130" t="str">
        <f t="shared" si="0"/>
        <v/>
      </c>
      <c r="AF72" s="124">
        <f t="shared" si="14"/>
        <v>1</v>
      </c>
      <c r="AG72" s="124" t="str">
        <f>IF('Member Info'!N69&lt;&gt;"",IF(AND('Member Info'!N69&lt;=$U$1,'Member Info'!N69&gt;=$T$1),1,0),"")</f>
        <v/>
      </c>
      <c r="AI72" s="124" t="b">
        <f t="shared" si="15"/>
        <v>0</v>
      </c>
      <c r="AJ72" s="124">
        <f t="shared" si="16"/>
        <v>0</v>
      </c>
      <c r="AL72" s="124">
        <f t="shared" si="17"/>
        <v>0</v>
      </c>
      <c r="AM72" s="124">
        <f>IF('Member Info'!F69&gt;$T$1,1,0)</f>
        <v>0</v>
      </c>
      <c r="AN72" s="124" t="b">
        <f>IF(ISERROR(T72),ERROR.TYPE(#REF!)=ERROR.TYPE(T72),FALSE)</f>
        <v>0</v>
      </c>
      <c r="AO72" s="124" t="b">
        <f>IF(ISERROR(U72),ERROR.TYPE(#REF!)=ERROR.TYPE(U72),FALSE)</f>
        <v>0</v>
      </c>
      <c r="AP72" s="124">
        <f>IF('Member Info'!F69&gt;'GP1 April 25'!$U$1,1,0)</f>
        <v>0</v>
      </c>
      <c r="AQ72" s="124">
        <f t="shared" si="18"/>
        <v>0</v>
      </c>
      <c r="AR72" s="124">
        <f t="shared" si="19"/>
        <v>0</v>
      </c>
      <c r="AS72" s="124">
        <f t="shared" si="20"/>
        <v>1</v>
      </c>
    </row>
    <row r="73" spans="1:45" x14ac:dyDescent="0.25">
      <c r="A73" s="4">
        <v>42</v>
      </c>
      <c r="B73" s="164">
        <f>'Member Info'!D70</f>
        <v>0</v>
      </c>
      <c r="C73" s="164">
        <f>'Member Info'!E70</f>
        <v>0</v>
      </c>
      <c r="D73" s="164" t="str">
        <f>'Member Info'!G70</f>
        <v/>
      </c>
      <c r="E73" s="165">
        <f>'Member Info'!B70</f>
        <v>0</v>
      </c>
      <c r="F73" s="242"/>
      <c r="G73" s="166" t="str">
        <f>IF(E73=0,"",('Member Info'!K70+'Member Info'!L70))</f>
        <v/>
      </c>
      <c r="H73" s="419"/>
      <c r="I73" s="419"/>
      <c r="J73" s="26"/>
      <c r="K73" s="26"/>
      <c r="L73" s="384" t="str">
        <f>IF(E73=0,"",IF('Member Info'!F70&gt;$U$1,CONCATENATE("Joined with practice on ", TEXT('Member Info'!F70, "DD/MM/YYYY")),IF('Member Info'!N70&lt;&gt;"",IF('Member Info'!N70&lt;$T$1,CONCATENATE("Left Scheme on ", TEXT('Member Info'!N70, "DD/MM/YYYY")),IF(OR(G73="",G73=0),"Error Detected, No rate entered",IF(E73=0,"",IF(F73="","Error Detected, No Pensionable pay",IF(AS73=1,"No Part Time Status Entered",IF(AR73=1,"No Part Time Hours Entered",IF(ISERROR(AD73)," Unknown Values entered.",IF(V73+W73&lt;1,"Acceptable",IF(T73+U73=200, "No Contributions Entered", IF(M73="","Error Detected, Choose reason&gt;",IF(Z73="1",IF(V73=1,"Please Enter Deemed Pensionable Pay","Add Any Relevant Details Above"),"Please Give Details Above"))))))))))),IF(OR(G73="",G73=0),"Error Detected, No rate entered",IF(E73=0,"",IF(F73="","Error Detected, No Pensionable pay",IF(AS73=1,"No Part Time Status Entered",IF(AR73=1,"No Part Time Hours Entered",IF(ISERROR(AD73)," Unknown Values entered.",IF(V73+W73&lt;1,"Acceptable",IF(T73+U73=200, "No Contributions Entered", IF(M73="","Error Detected, Choose reason&gt;",IF(Z73="1",IF(V73=1,"Please Enter Deemed Pensionable Pay","Add relevant Details Above"),"Please give details Above")))))))))))))</f>
        <v/>
      </c>
      <c r="M73" s="260"/>
      <c r="N73" s="91"/>
      <c r="O73" s="91" t="str">
        <f t="shared" si="1"/>
        <v/>
      </c>
      <c r="P73" s="94">
        <f t="shared" si="2"/>
        <v>0</v>
      </c>
      <c r="Q73" s="94">
        <f t="shared" si="2"/>
        <v>0</v>
      </c>
      <c r="R73" s="218">
        <f>(ROUND((F73/100*'Member Info'!$W$2), 2))</f>
        <v>0</v>
      </c>
      <c r="S73" s="218" t="e">
        <f t="shared" si="3"/>
        <v>#VALUE!</v>
      </c>
      <c r="T73" s="218" t="str">
        <f t="shared" si="4"/>
        <v/>
      </c>
      <c r="U73" s="227" t="str">
        <f t="shared" si="5"/>
        <v/>
      </c>
      <c r="V73" s="228" t="str">
        <f t="shared" si="6"/>
        <v/>
      </c>
      <c r="W73" s="228" t="str">
        <f t="shared" si="7"/>
        <v/>
      </c>
      <c r="X73" s="222">
        <f t="shared" si="8"/>
        <v>0</v>
      </c>
      <c r="Y73" s="110">
        <f t="shared" si="9"/>
        <v>0</v>
      </c>
      <c r="Z73" s="235" t="str">
        <f t="shared" si="10"/>
        <v/>
      </c>
      <c r="AA73" s="240" t="b">
        <f t="shared" si="11"/>
        <v>0</v>
      </c>
      <c r="AB73" s="235">
        <f t="shared" si="12"/>
        <v>0</v>
      </c>
      <c r="AC73" s="235">
        <f>IF('Member Info'!N70="",1,"")</f>
        <v>1</v>
      </c>
      <c r="AD73" s="243" t="e">
        <f t="shared" si="13"/>
        <v>#VALUE!</v>
      </c>
      <c r="AE73" s="130" t="str">
        <f t="shared" si="0"/>
        <v/>
      </c>
      <c r="AF73" s="124">
        <f t="shared" si="14"/>
        <v>1</v>
      </c>
      <c r="AG73" s="124" t="str">
        <f>IF('Member Info'!N70&lt;&gt;"",IF(AND('Member Info'!N70&lt;=$U$1,'Member Info'!N70&gt;=$T$1),1,0),"")</f>
        <v/>
      </c>
      <c r="AI73" s="124" t="b">
        <f t="shared" si="15"/>
        <v>0</v>
      </c>
      <c r="AJ73" s="124">
        <f t="shared" si="16"/>
        <v>0</v>
      </c>
      <c r="AL73" s="124">
        <f t="shared" si="17"/>
        <v>0</v>
      </c>
      <c r="AM73" s="124">
        <f>IF('Member Info'!F70&gt;$T$1,1,0)</f>
        <v>0</v>
      </c>
      <c r="AN73" s="124" t="b">
        <f>IF(ISERROR(T73),ERROR.TYPE(#REF!)=ERROR.TYPE(T73),FALSE)</f>
        <v>0</v>
      </c>
      <c r="AO73" s="124" t="b">
        <f>IF(ISERROR(U73),ERROR.TYPE(#REF!)=ERROR.TYPE(U73),FALSE)</f>
        <v>0</v>
      </c>
      <c r="AP73" s="124">
        <f>IF('Member Info'!F70&gt;'GP1 April 25'!$U$1,1,0)</f>
        <v>0</v>
      </c>
      <c r="AQ73" s="124">
        <f t="shared" si="18"/>
        <v>0</v>
      </c>
      <c r="AR73" s="124">
        <f t="shared" si="19"/>
        <v>0</v>
      </c>
      <c r="AS73" s="124">
        <f t="shared" si="20"/>
        <v>1</v>
      </c>
    </row>
    <row r="74" spans="1:45" x14ac:dyDescent="0.25">
      <c r="A74" s="4">
        <v>43</v>
      </c>
      <c r="B74" s="164">
        <f>'Member Info'!D71</f>
        <v>0</v>
      </c>
      <c r="C74" s="164">
        <f>'Member Info'!E71</f>
        <v>0</v>
      </c>
      <c r="D74" s="164" t="str">
        <f>'Member Info'!G71</f>
        <v/>
      </c>
      <c r="E74" s="165">
        <f>'Member Info'!B71</f>
        <v>0</v>
      </c>
      <c r="F74" s="242"/>
      <c r="G74" s="166" t="str">
        <f>IF(E74=0,"",('Member Info'!K71+'Member Info'!L71))</f>
        <v/>
      </c>
      <c r="H74" s="419"/>
      <c r="I74" s="419"/>
      <c r="J74" s="26"/>
      <c r="K74" s="26"/>
      <c r="L74" s="384" t="str">
        <f>IF(E74=0,"",IF('Member Info'!F71&gt;$U$1,CONCATENATE("Joined with practice on ", TEXT('Member Info'!F71, "DD/MM/YYYY")),IF('Member Info'!N71&lt;&gt;"",IF('Member Info'!N71&lt;$T$1,CONCATENATE("Left Scheme on ", TEXT('Member Info'!N71, "DD/MM/YYYY")),IF(OR(G74="",G74=0),"Error Detected, No rate entered",IF(E74=0,"",IF(F74="","Error Detected, No Pensionable pay",IF(AS74=1,"No Part Time Status Entered",IF(AR74=1,"No Part Time Hours Entered",IF(ISERROR(AD74)," Unknown Values entered.",IF(V74+W74&lt;1,"Acceptable",IF(T74+U74=200, "No Contributions Entered", IF(M74="","Error Detected, Choose reason&gt;",IF(Z74="1",IF(V74=1,"Please Enter Deemed Pensionable Pay","Add Any Relevant Details Above"),"Please Give Details Above"))))))))))),IF(OR(G74="",G74=0),"Error Detected, No rate entered",IF(E74=0,"",IF(F74="","Error Detected, No Pensionable pay",IF(AS74=1,"No Part Time Status Entered",IF(AR74=1,"No Part Time Hours Entered",IF(ISERROR(AD74)," Unknown Values entered.",IF(V74+W74&lt;1,"Acceptable",IF(T74+U74=200, "No Contributions Entered", IF(M74="","Error Detected, Choose reason&gt;",IF(Z74="1",IF(V74=1,"Please Enter Deemed Pensionable Pay","Add relevant Details Above"),"Please give details Above")))))))))))))</f>
        <v/>
      </c>
      <c r="M74" s="260"/>
      <c r="N74" s="91"/>
      <c r="O74" s="91" t="str">
        <f t="shared" si="1"/>
        <v/>
      </c>
      <c r="P74" s="94">
        <f t="shared" si="2"/>
        <v>0</v>
      </c>
      <c r="Q74" s="94">
        <f t="shared" si="2"/>
        <v>0</v>
      </c>
      <c r="R74" s="218">
        <f>(ROUND((F74/100*'Member Info'!$W$2), 2))</f>
        <v>0</v>
      </c>
      <c r="S74" s="218" t="e">
        <f t="shared" si="3"/>
        <v>#VALUE!</v>
      </c>
      <c r="T74" s="218" t="str">
        <f t="shared" si="4"/>
        <v/>
      </c>
      <c r="U74" s="227" t="str">
        <f t="shared" si="5"/>
        <v/>
      </c>
      <c r="V74" s="228" t="str">
        <f t="shared" si="6"/>
        <v/>
      </c>
      <c r="W74" s="228" t="str">
        <f t="shared" si="7"/>
        <v/>
      </c>
      <c r="X74" s="222">
        <f t="shared" si="8"/>
        <v>0</v>
      </c>
      <c r="Y74" s="110">
        <f t="shared" si="9"/>
        <v>0</v>
      </c>
      <c r="Z74" s="235" t="str">
        <f t="shared" si="10"/>
        <v/>
      </c>
      <c r="AA74" s="240" t="b">
        <f t="shared" si="11"/>
        <v>0</v>
      </c>
      <c r="AB74" s="235">
        <f t="shared" si="12"/>
        <v>0</v>
      </c>
      <c r="AC74" s="235">
        <f>IF('Member Info'!N71="",1,"")</f>
        <v>1</v>
      </c>
      <c r="AD74" s="243" t="e">
        <f t="shared" si="13"/>
        <v>#VALUE!</v>
      </c>
      <c r="AE74" s="130" t="str">
        <f t="shared" si="0"/>
        <v/>
      </c>
      <c r="AF74" s="124">
        <f t="shared" si="14"/>
        <v>1</v>
      </c>
      <c r="AG74" s="124" t="str">
        <f>IF('Member Info'!N71&lt;&gt;"",IF(AND('Member Info'!N71&lt;=$U$1,'Member Info'!N71&gt;=$T$1),1,0),"")</f>
        <v/>
      </c>
      <c r="AI74" s="124" t="b">
        <f t="shared" si="15"/>
        <v>0</v>
      </c>
      <c r="AJ74" s="124">
        <f t="shared" si="16"/>
        <v>0</v>
      </c>
      <c r="AL74" s="124">
        <f t="shared" si="17"/>
        <v>0</v>
      </c>
      <c r="AM74" s="124">
        <f>IF('Member Info'!F71&gt;$T$1,1,0)</f>
        <v>0</v>
      </c>
      <c r="AN74" s="124" t="b">
        <f>IF(ISERROR(T74),ERROR.TYPE(#REF!)=ERROR.TYPE(T74),FALSE)</f>
        <v>0</v>
      </c>
      <c r="AO74" s="124" t="b">
        <f>IF(ISERROR(U74),ERROR.TYPE(#REF!)=ERROR.TYPE(U74),FALSE)</f>
        <v>0</v>
      </c>
      <c r="AP74" s="124">
        <f>IF('Member Info'!F71&gt;'GP1 April 25'!$U$1,1,0)</f>
        <v>0</v>
      </c>
      <c r="AQ74" s="124">
        <f t="shared" si="18"/>
        <v>0</v>
      </c>
      <c r="AR74" s="124">
        <f t="shared" si="19"/>
        <v>0</v>
      </c>
      <c r="AS74" s="124">
        <f t="shared" si="20"/>
        <v>1</v>
      </c>
    </row>
    <row r="75" spans="1:45" x14ac:dyDescent="0.25">
      <c r="A75" s="4">
        <v>44</v>
      </c>
      <c r="B75" s="164">
        <f>'Member Info'!D72</f>
        <v>0</v>
      </c>
      <c r="C75" s="164">
        <f>'Member Info'!E72</f>
        <v>0</v>
      </c>
      <c r="D75" s="164" t="str">
        <f>'Member Info'!G72</f>
        <v/>
      </c>
      <c r="E75" s="165">
        <f>'Member Info'!B72</f>
        <v>0</v>
      </c>
      <c r="F75" s="242"/>
      <c r="G75" s="166" t="str">
        <f>IF(E75=0,"",('Member Info'!K72+'Member Info'!L72))</f>
        <v/>
      </c>
      <c r="H75" s="419"/>
      <c r="I75" s="419"/>
      <c r="J75" s="26"/>
      <c r="K75" s="26"/>
      <c r="L75" s="384" t="str">
        <f>IF(E75=0,"",IF('Member Info'!F72&gt;$U$1,CONCATENATE("Joined with practice on ", TEXT('Member Info'!F72, "DD/MM/YYYY")),IF('Member Info'!N72&lt;&gt;"",IF('Member Info'!N72&lt;$T$1,CONCATENATE("Left Scheme on ", TEXT('Member Info'!N72, "DD/MM/YYYY")),IF(OR(G75="",G75=0),"Error Detected, No rate entered",IF(E75=0,"",IF(F75="","Error Detected, No Pensionable pay",IF(AS75=1,"No Part Time Status Entered",IF(AR75=1,"No Part Time Hours Entered",IF(ISERROR(AD75)," Unknown Values entered.",IF(V75+W75&lt;1,"Acceptable",IF(T75+U75=200, "No Contributions Entered", IF(M75="","Error Detected, Choose reason&gt;",IF(Z75="1",IF(V75=1,"Please Enter Deemed Pensionable Pay","Add Any Relevant Details Above"),"Please Give Details Above"))))))))))),IF(OR(G75="",G75=0),"Error Detected, No rate entered",IF(E75=0,"",IF(F75="","Error Detected, No Pensionable pay",IF(AS75=1,"No Part Time Status Entered",IF(AR75=1,"No Part Time Hours Entered",IF(ISERROR(AD75)," Unknown Values entered.",IF(V75+W75&lt;1,"Acceptable",IF(T75+U75=200, "No Contributions Entered", IF(M75="","Error Detected, Choose reason&gt;",IF(Z75="1",IF(V75=1,"Please Enter Deemed Pensionable Pay","Add relevant Details Above"),"Please give details Above")))))))))))))</f>
        <v/>
      </c>
      <c r="M75" s="260"/>
      <c r="N75" s="91"/>
      <c r="O75" s="91" t="str">
        <f t="shared" si="1"/>
        <v/>
      </c>
      <c r="P75" s="94">
        <f t="shared" si="2"/>
        <v>0</v>
      </c>
      <c r="Q75" s="94">
        <f t="shared" si="2"/>
        <v>0</v>
      </c>
      <c r="R75" s="218">
        <f>(ROUND((F75/100*'Member Info'!$W$2), 2))</f>
        <v>0</v>
      </c>
      <c r="S75" s="218" t="e">
        <f t="shared" si="3"/>
        <v>#VALUE!</v>
      </c>
      <c r="T75" s="218" t="str">
        <f t="shared" si="4"/>
        <v/>
      </c>
      <c r="U75" s="227" t="str">
        <f t="shared" si="5"/>
        <v/>
      </c>
      <c r="V75" s="228" t="str">
        <f t="shared" si="6"/>
        <v/>
      </c>
      <c r="W75" s="228" t="str">
        <f t="shared" si="7"/>
        <v/>
      </c>
      <c r="X75" s="222">
        <f t="shared" si="8"/>
        <v>0</v>
      </c>
      <c r="Y75" s="110">
        <f t="shared" si="9"/>
        <v>0</v>
      </c>
      <c r="Z75" s="235" t="str">
        <f t="shared" si="10"/>
        <v/>
      </c>
      <c r="AA75" s="240" t="b">
        <f t="shared" si="11"/>
        <v>0</v>
      </c>
      <c r="AB75" s="235">
        <f t="shared" si="12"/>
        <v>0</v>
      </c>
      <c r="AC75" s="235">
        <f>IF('Member Info'!N72="",1,"")</f>
        <v>1</v>
      </c>
      <c r="AD75" s="243" t="e">
        <f t="shared" si="13"/>
        <v>#VALUE!</v>
      </c>
      <c r="AE75" s="130" t="str">
        <f t="shared" si="0"/>
        <v/>
      </c>
      <c r="AF75" s="124">
        <f t="shared" si="14"/>
        <v>1</v>
      </c>
      <c r="AG75" s="124" t="str">
        <f>IF('Member Info'!N72&lt;&gt;"",IF(AND('Member Info'!N72&lt;=$U$1,'Member Info'!N72&gt;=$T$1),1,0),"")</f>
        <v/>
      </c>
      <c r="AI75" s="124" t="b">
        <f t="shared" si="15"/>
        <v>0</v>
      </c>
      <c r="AJ75" s="124">
        <f t="shared" si="16"/>
        <v>0</v>
      </c>
      <c r="AL75" s="124">
        <f t="shared" si="17"/>
        <v>0</v>
      </c>
      <c r="AM75" s="124">
        <f>IF('Member Info'!F72&gt;$T$1,1,0)</f>
        <v>0</v>
      </c>
      <c r="AN75" s="124" t="b">
        <f>IF(ISERROR(T75),ERROR.TYPE(#REF!)=ERROR.TYPE(T75),FALSE)</f>
        <v>0</v>
      </c>
      <c r="AO75" s="124" t="b">
        <f>IF(ISERROR(U75),ERROR.TYPE(#REF!)=ERROR.TYPE(U75),FALSE)</f>
        <v>0</v>
      </c>
      <c r="AP75" s="124">
        <f>IF('Member Info'!F72&gt;'GP1 April 25'!$U$1,1,0)</f>
        <v>0</v>
      </c>
      <c r="AQ75" s="124">
        <f t="shared" si="18"/>
        <v>0</v>
      </c>
      <c r="AR75" s="124">
        <f t="shared" si="19"/>
        <v>0</v>
      </c>
      <c r="AS75" s="124">
        <f t="shared" si="20"/>
        <v>1</v>
      </c>
    </row>
    <row r="76" spans="1:45" x14ac:dyDescent="0.25">
      <c r="A76" s="4">
        <v>45</v>
      </c>
      <c r="B76" s="164">
        <f>'Member Info'!D73</f>
        <v>0</v>
      </c>
      <c r="C76" s="164">
        <f>'Member Info'!E73</f>
        <v>0</v>
      </c>
      <c r="D76" s="164" t="str">
        <f>'Member Info'!G73</f>
        <v/>
      </c>
      <c r="E76" s="165">
        <f>'Member Info'!B73</f>
        <v>0</v>
      </c>
      <c r="F76" s="242"/>
      <c r="G76" s="166" t="str">
        <f>IF(E76=0,"",('Member Info'!K73+'Member Info'!L73))</f>
        <v/>
      </c>
      <c r="H76" s="419"/>
      <c r="I76" s="419"/>
      <c r="J76" s="26"/>
      <c r="K76" s="26"/>
      <c r="L76" s="384" t="str">
        <f>IF(E76=0,"",IF('Member Info'!F73&gt;$U$1,CONCATENATE("Joined with practice on ", TEXT('Member Info'!F73, "DD/MM/YYYY")),IF('Member Info'!N73&lt;&gt;"",IF('Member Info'!N73&lt;$T$1,CONCATENATE("Left Scheme on ", TEXT('Member Info'!N73, "DD/MM/YYYY")),IF(OR(G76="",G76=0),"Error Detected, No rate entered",IF(E76=0,"",IF(F76="","Error Detected, No Pensionable pay",IF(AS76=1,"No Part Time Status Entered",IF(AR76=1,"No Part Time Hours Entered",IF(ISERROR(AD76)," Unknown Values entered.",IF(V76+W76&lt;1,"Acceptable",IF(T76+U76=200, "No Contributions Entered", IF(M76="","Error Detected, Choose reason&gt;",IF(Z76="1",IF(V76=1,"Please Enter Deemed Pensionable Pay","Add Any Relevant Details Above"),"Please Give Details Above"))))))))))),IF(OR(G76="",G76=0),"Error Detected, No rate entered",IF(E76=0,"",IF(F76="","Error Detected, No Pensionable pay",IF(AS76=1,"No Part Time Status Entered",IF(AR76=1,"No Part Time Hours Entered",IF(ISERROR(AD76)," Unknown Values entered.",IF(V76+W76&lt;1,"Acceptable",IF(T76+U76=200, "No Contributions Entered", IF(M76="","Error Detected, Choose reason&gt;",IF(Z76="1",IF(V76=1,"Please Enter Deemed Pensionable Pay","Add relevant Details Above"),"Please give details Above")))))))))))))</f>
        <v/>
      </c>
      <c r="M76" s="260"/>
      <c r="N76" s="91"/>
      <c r="O76" s="91" t="str">
        <f t="shared" si="1"/>
        <v/>
      </c>
      <c r="P76" s="94">
        <f t="shared" si="2"/>
        <v>0</v>
      </c>
      <c r="Q76" s="94">
        <f t="shared" si="2"/>
        <v>0</v>
      </c>
      <c r="R76" s="218">
        <f>(ROUND((F76/100*'Member Info'!$W$2), 2))</f>
        <v>0</v>
      </c>
      <c r="S76" s="218" t="e">
        <f t="shared" si="3"/>
        <v>#VALUE!</v>
      </c>
      <c r="T76" s="218" t="str">
        <f t="shared" si="4"/>
        <v/>
      </c>
      <c r="U76" s="227" t="str">
        <f t="shared" si="5"/>
        <v/>
      </c>
      <c r="V76" s="228" t="str">
        <f t="shared" si="6"/>
        <v/>
      </c>
      <c r="W76" s="228" t="str">
        <f t="shared" si="7"/>
        <v/>
      </c>
      <c r="X76" s="222">
        <f t="shared" si="8"/>
        <v>0</v>
      </c>
      <c r="Y76" s="110">
        <f t="shared" si="9"/>
        <v>0</v>
      </c>
      <c r="Z76" s="235" t="str">
        <f t="shared" si="10"/>
        <v/>
      </c>
      <c r="AA76" s="240" t="b">
        <f t="shared" si="11"/>
        <v>0</v>
      </c>
      <c r="AB76" s="235">
        <f t="shared" si="12"/>
        <v>0</v>
      </c>
      <c r="AC76" s="235">
        <f>IF('Member Info'!N73="",1,"")</f>
        <v>1</v>
      </c>
      <c r="AD76" s="243" t="e">
        <f t="shared" si="13"/>
        <v>#VALUE!</v>
      </c>
      <c r="AE76" s="130" t="str">
        <f t="shared" si="0"/>
        <v/>
      </c>
      <c r="AF76" s="124">
        <f t="shared" si="14"/>
        <v>1</v>
      </c>
      <c r="AG76" s="124" t="str">
        <f>IF('Member Info'!N73&lt;&gt;"",IF(AND('Member Info'!N73&lt;=$U$1,'Member Info'!N73&gt;=$T$1),1,0),"")</f>
        <v/>
      </c>
      <c r="AI76" s="124" t="b">
        <f t="shared" si="15"/>
        <v>0</v>
      </c>
      <c r="AJ76" s="124">
        <f t="shared" si="16"/>
        <v>0</v>
      </c>
      <c r="AL76" s="124">
        <f t="shared" si="17"/>
        <v>0</v>
      </c>
      <c r="AM76" s="124">
        <f>IF('Member Info'!F73&gt;$T$1,1,0)</f>
        <v>0</v>
      </c>
      <c r="AN76" s="124" t="b">
        <f>IF(ISERROR(T76),ERROR.TYPE(#REF!)=ERROR.TYPE(T76),FALSE)</f>
        <v>0</v>
      </c>
      <c r="AO76" s="124" t="b">
        <f>IF(ISERROR(U76),ERROR.TYPE(#REF!)=ERROR.TYPE(U76),FALSE)</f>
        <v>0</v>
      </c>
      <c r="AP76" s="124">
        <f>IF('Member Info'!F73&gt;'GP1 April 25'!$U$1,1,0)</f>
        <v>0</v>
      </c>
      <c r="AQ76" s="124">
        <f t="shared" si="18"/>
        <v>0</v>
      </c>
      <c r="AR76" s="124">
        <f t="shared" si="19"/>
        <v>0</v>
      </c>
      <c r="AS76" s="124">
        <f t="shared" si="20"/>
        <v>1</v>
      </c>
    </row>
    <row r="77" spans="1:45" x14ac:dyDescent="0.25">
      <c r="A77" s="4">
        <v>46</v>
      </c>
      <c r="B77" s="164">
        <f>'Member Info'!D74</f>
        <v>0</v>
      </c>
      <c r="C77" s="164">
        <f>'Member Info'!E74</f>
        <v>0</v>
      </c>
      <c r="D77" s="164" t="str">
        <f>'Member Info'!G74</f>
        <v/>
      </c>
      <c r="E77" s="165">
        <f>'Member Info'!B74</f>
        <v>0</v>
      </c>
      <c r="F77" s="242"/>
      <c r="G77" s="166" t="str">
        <f>IF(E77=0,"",('Member Info'!K74+'Member Info'!L74))</f>
        <v/>
      </c>
      <c r="H77" s="419"/>
      <c r="I77" s="419"/>
      <c r="J77" s="26"/>
      <c r="K77" s="26"/>
      <c r="L77" s="384" t="str">
        <f>IF(E77=0,"",IF('Member Info'!F74&gt;$U$1,CONCATENATE("Joined with practice on ", TEXT('Member Info'!F74, "DD/MM/YYYY")),IF('Member Info'!N74&lt;&gt;"",IF('Member Info'!N74&lt;$T$1,CONCATENATE("Left Scheme on ", TEXT('Member Info'!N74, "DD/MM/YYYY")),IF(OR(G77="",G77=0),"Error Detected, No rate entered",IF(E77=0,"",IF(F77="","Error Detected, No Pensionable pay",IF(AS77=1,"No Part Time Status Entered",IF(AR77=1,"No Part Time Hours Entered",IF(ISERROR(AD77)," Unknown Values entered.",IF(V77+W77&lt;1,"Acceptable",IF(T77+U77=200, "No Contributions Entered", IF(M77="","Error Detected, Choose reason&gt;",IF(Z77="1",IF(V77=1,"Please Enter Deemed Pensionable Pay","Add Any Relevant Details Above"),"Please Give Details Above"))))))))))),IF(OR(G77="",G77=0),"Error Detected, No rate entered",IF(E77=0,"",IF(F77="","Error Detected, No Pensionable pay",IF(AS77=1,"No Part Time Status Entered",IF(AR77=1,"No Part Time Hours Entered",IF(ISERROR(AD77)," Unknown Values entered.",IF(V77+W77&lt;1,"Acceptable",IF(T77+U77=200, "No Contributions Entered", IF(M77="","Error Detected, Choose reason&gt;",IF(Z77="1",IF(V77=1,"Please Enter Deemed Pensionable Pay","Add relevant Details Above"),"Please give details Above")))))))))))))</f>
        <v/>
      </c>
      <c r="M77" s="260"/>
      <c r="N77" s="91"/>
      <c r="O77" s="91" t="str">
        <f t="shared" si="1"/>
        <v/>
      </c>
      <c r="P77" s="94">
        <f t="shared" si="2"/>
        <v>0</v>
      </c>
      <c r="Q77" s="94">
        <f t="shared" si="2"/>
        <v>0</v>
      </c>
      <c r="R77" s="218">
        <f>(ROUND((F77/100*'Member Info'!$W$2), 2))</f>
        <v>0</v>
      </c>
      <c r="S77" s="218" t="e">
        <f t="shared" si="3"/>
        <v>#VALUE!</v>
      </c>
      <c r="T77" s="218" t="str">
        <f t="shared" si="4"/>
        <v/>
      </c>
      <c r="U77" s="227" t="str">
        <f t="shared" si="5"/>
        <v/>
      </c>
      <c r="V77" s="228" t="str">
        <f t="shared" si="6"/>
        <v/>
      </c>
      <c r="W77" s="228" t="str">
        <f t="shared" si="7"/>
        <v/>
      </c>
      <c r="X77" s="222">
        <f t="shared" si="8"/>
        <v>0</v>
      </c>
      <c r="Y77" s="110">
        <f t="shared" si="9"/>
        <v>0</v>
      </c>
      <c r="Z77" s="235" t="str">
        <f t="shared" si="10"/>
        <v/>
      </c>
      <c r="AA77" s="240" t="b">
        <f t="shared" si="11"/>
        <v>0</v>
      </c>
      <c r="AB77" s="235">
        <f t="shared" si="12"/>
        <v>0</v>
      </c>
      <c r="AC77" s="235">
        <f>IF('Member Info'!N74="",1,"")</f>
        <v>1</v>
      </c>
      <c r="AD77" s="243" t="e">
        <f t="shared" si="13"/>
        <v>#VALUE!</v>
      </c>
      <c r="AE77" s="130" t="str">
        <f t="shared" si="0"/>
        <v/>
      </c>
      <c r="AF77" s="124">
        <f t="shared" si="14"/>
        <v>1</v>
      </c>
      <c r="AG77" s="124" t="str">
        <f>IF('Member Info'!N74&lt;&gt;"",IF(AND('Member Info'!N74&lt;=$U$1,'Member Info'!N74&gt;=$T$1),1,0),"")</f>
        <v/>
      </c>
      <c r="AI77" s="124" t="b">
        <f t="shared" si="15"/>
        <v>0</v>
      </c>
      <c r="AJ77" s="124">
        <f t="shared" si="16"/>
        <v>0</v>
      </c>
      <c r="AL77" s="124">
        <f t="shared" si="17"/>
        <v>0</v>
      </c>
      <c r="AM77" s="124">
        <f>IF('Member Info'!F74&gt;$T$1,1,0)</f>
        <v>0</v>
      </c>
      <c r="AN77" s="124" t="b">
        <f>IF(ISERROR(T77),ERROR.TYPE(#REF!)=ERROR.TYPE(T77),FALSE)</f>
        <v>0</v>
      </c>
      <c r="AO77" s="124" t="b">
        <f>IF(ISERROR(U77),ERROR.TYPE(#REF!)=ERROR.TYPE(U77),FALSE)</f>
        <v>0</v>
      </c>
      <c r="AP77" s="124">
        <f>IF('Member Info'!F74&gt;'GP1 April 25'!$U$1,1,0)</f>
        <v>0</v>
      </c>
      <c r="AQ77" s="124">
        <f t="shared" si="18"/>
        <v>0</v>
      </c>
      <c r="AR77" s="124">
        <f t="shared" si="19"/>
        <v>0</v>
      </c>
      <c r="AS77" s="124">
        <f t="shared" si="20"/>
        <v>1</v>
      </c>
    </row>
    <row r="78" spans="1:45" x14ac:dyDescent="0.25">
      <c r="A78" s="4">
        <v>47</v>
      </c>
      <c r="B78" s="164">
        <f>'Member Info'!D75</f>
        <v>0</v>
      </c>
      <c r="C78" s="164">
        <f>'Member Info'!E75</f>
        <v>0</v>
      </c>
      <c r="D78" s="164" t="str">
        <f>'Member Info'!G75</f>
        <v/>
      </c>
      <c r="E78" s="165">
        <f>'Member Info'!B75</f>
        <v>0</v>
      </c>
      <c r="F78" s="242"/>
      <c r="G78" s="166" t="str">
        <f>IF(E78=0,"",('Member Info'!K75+'Member Info'!L75))</f>
        <v/>
      </c>
      <c r="H78" s="419"/>
      <c r="I78" s="419"/>
      <c r="J78" s="26"/>
      <c r="K78" s="26"/>
      <c r="L78" s="384" t="str">
        <f>IF(E78=0,"",IF('Member Info'!F75&gt;$U$1,CONCATENATE("Joined with practice on ", TEXT('Member Info'!F75, "DD/MM/YYYY")),IF('Member Info'!N75&lt;&gt;"",IF('Member Info'!N75&lt;$T$1,CONCATENATE("Left Scheme on ", TEXT('Member Info'!N75, "DD/MM/YYYY")),IF(OR(G78="",G78=0),"Error Detected, No rate entered",IF(E78=0,"",IF(F78="","Error Detected, No Pensionable pay",IF(AS78=1,"No Part Time Status Entered",IF(AR78=1,"No Part Time Hours Entered",IF(ISERROR(AD78)," Unknown Values entered.",IF(V78+W78&lt;1,"Acceptable",IF(T78+U78=200, "No Contributions Entered", IF(M78="","Error Detected, Choose reason&gt;",IF(Z78="1",IF(V78=1,"Please Enter Deemed Pensionable Pay","Add Any Relevant Details Above"),"Please Give Details Above"))))))))))),IF(OR(G78="",G78=0),"Error Detected, No rate entered",IF(E78=0,"",IF(F78="","Error Detected, No Pensionable pay",IF(AS78=1,"No Part Time Status Entered",IF(AR78=1,"No Part Time Hours Entered",IF(ISERROR(AD78)," Unknown Values entered.",IF(V78+W78&lt;1,"Acceptable",IF(T78+U78=200, "No Contributions Entered", IF(M78="","Error Detected, Choose reason&gt;",IF(Z78="1",IF(V78=1,"Please Enter Deemed Pensionable Pay","Add relevant Details Above"),"Please give details Above")))))))))))))</f>
        <v/>
      </c>
      <c r="M78" s="260"/>
      <c r="N78" s="91"/>
      <c r="O78" s="91" t="str">
        <f t="shared" si="1"/>
        <v/>
      </c>
      <c r="P78" s="94">
        <f t="shared" si="2"/>
        <v>0</v>
      </c>
      <c r="Q78" s="94">
        <f t="shared" si="2"/>
        <v>0</v>
      </c>
      <c r="R78" s="218">
        <f>(ROUND((F78/100*'Member Info'!$W$2), 2))</f>
        <v>0</v>
      </c>
      <c r="S78" s="218" t="e">
        <f t="shared" si="3"/>
        <v>#VALUE!</v>
      </c>
      <c r="T78" s="218" t="str">
        <f t="shared" si="4"/>
        <v/>
      </c>
      <c r="U78" s="227" t="str">
        <f t="shared" si="5"/>
        <v/>
      </c>
      <c r="V78" s="228" t="str">
        <f t="shared" si="6"/>
        <v/>
      </c>
      <c r="W78" s="228" t="str">
        <f t="shared" si="7"/>
        <v/>
      </c>
      <c r="X78" s="222">
        <f t="shared" si="8"/>
        <v>0</v>
      </c>
      <c r="Y78" s="110">
        <f t="shared" si="9"/>
        <v>0</v>
      </c>
      <c r="Z78" s="235" t="str">
        <f t="shared" si="10"/>
        <v/>
      </c>
      <c r="AA78" s="240" t="b">
        <f t="shared" si="11"/>
        <v>0</v>
      </c>
      <c r="AB78" s="235">
        <f t="shared" si="12"/>
        <v>0</v>
      </c>
      <c r="AC78" s="235">
        <f>IF('Member Info'!N75="",1,"")</f>
        <v>1</v>
      </c>
      <c r="AD78" s="243" t="e">
        <f t="shared" si="13"/>
        <v>#VALUE!</v>
      </c>
      <c r="AE78" s="130" t="str">
        <f t="shared" si="0"/>
        <v/>
      </c>
      <c r="AF78" s="124">
        <f t="shared" si="14"/>
        <v>1</v>
      </c>
      <c r="AG78" s="124" t="str">
        <f>IF('Member Info'!N75&lt;&gt;"",IF(AND('Member Info'!N75&lt;=$U$1,'Member Info'!N75&gt;=$T$1),1,0),"")</f>
        <v/>
      </c>
      <c r="AI78" s="124" t="b">
        <f t="shared" si="15"/>
        <v>0</v>
      </c>
      <c r="AJ78" s="124">
        <f t="shared" si="16"/>
        <v>0</v>
      </c>
      <c r="AL78" s="124">
        <f t="shared" si="17"/>
        <v>0</v>
      </c>
      <c r="AM78" s="124">
        <f>IF('Member Info'!F75&gt;$T$1,1,0)</f>
        <v>0</v>
      </c>
      <c r="AN78" s="124" t="b">
        <f>IF(ISERROR(T78),ERROR.TYPE(#REF!)=ERROR.TYPE(T78),FALSE)</f>
        <v>0</v>
      </c>
      <c r="AO78" s="124" t="b">
        <f>IF(ISERROR(U78),ERROR.TYPE(#REF!)=ERROR.TYPE(U78),FALSE)</f>
        <v>0</v>
      </c>
      <c r="AP78" s="124">
        <f>IF('Member Info'!F75&gt;'GP1 April 25'!$U$1,1,0)</f>
        <v>0</v>
      </c>
      <c r="AQ78" s="124">
        <f t="shared" si="18"/>
        <v>0</v>
      </c>
      <c r="AR78" s="124">
        <f t="shared" si="19"/>
        <v>0</v>
      </c>
      <c r="AS78" s="124">
        <f t="shared" si="20"/>
        <v>1</v>
      </c>
    </row>
    <row r="79" spans="1:45" x14ac:dyDescent="0.25">
      <c r="A79" s="4">
        <v>48</v>
      </c>
      <c r="B79" s="164">
        <f>'Member Info'!D76</f>
        <v>0</v>
      </c>
      <c r="C79" s="164">
        <f>'Member Info'!E76</f>
        <v>0</v>
      </c>
      <c r="D79" s="164" t="str">
        <f>'Member Info'!G76</f>
        <v/>
      </c>
      <c r="E79" s="165">
        <f>'Member Info'!B76</f>
        <v>0</v>
      </c>
      <c r="F79" s="242"/>
      <c r="G79" s="166" t="str">
        <f>IF(E79=0,"",('Member Info'!K76+'Member Info'!L76))</f>
        <v/>
      </c>
      <c r="H79" s="419"/>
      <c r="I79" s="419"/>
      <c r="J79" s="26"/>
      <c r="K79" s="26"/>
      <c r="L79" s="384" t="str">
        <f>IF(E79=0,"",IF('Member Info'!F76&gt;$U$1,CONCATENATE("Joined with practice on ", TEXT('Member Info'!F76, "DD/MM/YYYY")),IF('Member Info'!N76&lt;&gt;"",IF('Member Info'!N76&lt;$T$1,CONCATENATE("Left Scheme on ", TEXT('Member Info'!N76, "DD/MM/YYYY")),IF(OR(G79="",G79=0),"Error Detected, No rate entered",IF(E79=0,"",IF(F79="","Error Detected, No Pensionable pay",IF(AS79=1,"No Part Time Status Entered",IF(AR79=1,"No Part Time Hours Entered",IF(ISERROR(AD79)," Unknown Values entered.",IF(V79+W79&lt;1,"Acceptable",IF(T79+U79=200, "No Contributions Entered", IF(M79="","Error Detected, Choose reason&gt;",IF(Z79="1",IF(V79=1,"Please Enter Deemed Pensionable Pay","Add Any Relevant Details Above"),"Please Give Details Above"))))))))))),IF(OR(G79="",G79=0),"Error Detected, No rate entered",IF(E79=0,"",IF(F79="","Error Detected, No Pensionable pay",IF(AS79=1,"No Part Time Status Entered",IF(AR79=1,"No Part Time Hours Entered",IF(ISERROR(AD79)," Unknown Values entered.",IF(V79+W79&lt;1,"Acceptable",IF(T79+U79=200, "No Contributions Entered", IF(M79="","Error Detected, Choose reason&gt;",IF(Z79="1",IF(V79=1,"Please Enter Deemed Pensionable Pay","Add relevant Details Above"),"Please give details Above")))))))))))))</f>
        <v/>
      </c>
      <c r="M79" s="260"/>
      <c r="N79" s="91"/>
      <c r="O79" s="91" t="str">
        <f t="shared" si="1"/>
        <v/>
      </c>
      <c r="P79" s="94">
        <f t="shared" si="2"/>
        <v>0</v>
      </c>
      <c r="Q79" s="94">
        <f t="shared" si="2"/>
        <v>0</v>
      </c>
      <c r="R79" s="218">
        <f>(ROUND((F79/100*'Member Info'!$W$2), 2))</f>
        <v>0</v>
      </c>
      <c r="S79" s="218" t="e">
        <f t="shared" si="3"/>
        <v>#VALUE!</v>
      </c>
      <c r="T79" s="218" t="str">
        <f t="shared" si="4"/>
        <v/>
      </c>
      <c r="U79" s="227" t="str">
        <f t="shared" si="5"/>
        <v/>
      </c>
      <c r="V79" s="228" t="str">
        <f t="shared" si="6"/>
        <v/>
      </c>
      <c r="W79" s="228" t="str">
        <f t="shared" si="7"/>
        <v/>
      </c>
      <c r="X79" s="222">
        <f t="shared" si="8"/>
        <v>0</v>
      </c>
      <c r="Y79" s="110">
        <f t="shared" si="9"/>
        <v>0</v>
      </c>
      <c r="Z79" s="235" t="str">
        <f t="shared" si="10"/>
        <v/>
      </c>
      <c r="AA79" s="240" t="b">
        <f t="shared" si="11"/>
        <v>0</v>
      </c>
      <c r="AB79" s="235">
        <f t="shared" si="12"/>
        <v>0</v>
      </c>
      <c r="AC79" s="235">
        <f>IF('Member Info'!N76="",1,"")</f>
        <v>1</v>
      </c>
      <c r="AD79" s="243" t="e">
        <f t="shared" si="13"/>
        <v>#VALUE!</v>
      </c>
      <c r="AE79" s="130" t="str">
        <f t="shared" si="0"/>
        <v/>
      </c>
      <c r="AF79" s="124">
        <f t="shared" si="14"/>
        <v>1</v>
      </c>
      <c r="AG79" s="124" t="str">
        <f>IF('Member Info'!N76&lt;&gt;"",IF(AND('Member Info'!N76&lt;=$U$1,'Member Info'!N76&gt;=$T$1),1,0),"")</f>
        <v/>
      </c>
      <c r="AI79" s="124" t="b">
        <f t="shared" si="15"/>
        <v>0</v>
      </c>
      <c r="AJ79" s="124">
        <f t="shared" si="16"/>
        <v>0</v>
      </c>
      <c r="AL79" s="124">
        <f t="shared" si="17"/>
        <v>0</v>
      </c>
      <c r="AM79" s="124">
        <f>IF('Member Info'!F76&gt;$T$1,1,0)</f>
        <v>0</v>
      </c>
      <c r="AN79" s="124" t="b">
        <f>IF(ISERROR(T79),ERROR.TYPE(#REF!)=ERROR.TYPE(T79),FALSE)</f>
        <v>0</v>
      </c>
      <c r="AO79" s="124" t="b">
        <f>IF(ISERROR(U79),ERROR.TYPE(#REF!)=ERROR.TYPE(U79),FALSE)</f>
        <v>0</v>
      </c>
      <c r="AP79" s="124">
        <f>IF('Member Info'!F76&gt;'GP1 April 25'!$U$1,1,0)</f>
        <v>0</v>
      </c>
      <c r="AQ79" s="124">
        <f t="shared" si="18"/>
        <v>0</v>
      </c>
      <c r="AR79" s="124">
        <f t="shared" si="19"/>
        <v>0</v>
      </c>
      <c r="AS79" s="124">
        <f t="shared" si="20"/>
        <v>1</v>
      </c>
    </row>
    <row r="80" spans="1:45" x14ac:dyDescent="0.25">
      <c r="A80" s="4">
        <v>49</v>
      </c>
      <c r="B80" s="164">
        <f>'Member Info'!D77</f>
        <v>0</v>
      </c>
      <c r="C80" s="164">
        <f>'Member Info'!E77</f>
        <v>0</v>
      </c>
      <c r="D80" s="164" t="str">
        <f>'Member Info'!G77</f>
        <v/>
      </c>
      <c r="E80" s="165">
        <f>'Member Info'!B77</f>
        <v>0</v>
      </c>
      <c r="F80" s="242"/>
      <c r="G80" s="166" t="str">
        <f>IF(E80=0,"",('Member Info'!K77+'Member Info'!L77))</f>
        <v/>
      </c>
      <c r="H80" s="419"/>
      <c r="I80" s="419"/>
      <c r="J80" s="26"/>
      <c r="K80" s="26"/>
      <c r="L80" s="384" t="str">
        <f>IF(E80=0,"",IF('Member Info'!F77&gt;$U$1,CONCATENATE("Joined with practice on ", TEXT('Member Info'!F77, "DD/MM/YYYY")),IF('Member Info'!N77&lt;&gt;"",IF('Member Info'!N77&lt;$T$1,CONCATENATE("Left Scheme on ", TEXT('Member Info'!N77, "DD/MM/YYYY")),IF(OR(G80="",G80=0),"Error Detected, No rate entered",IF(E80=0,"",IF(F80="","Error Detected, No Pensionable pay",IF(AS80=1,"No Part Time Status Entered",IF(AR80=1,"No Part Time Hours Entered",IF(ISERROR(AD80)," Unknown Values entered.",IF(V80+W80&lt;1,"Acceptable",IF(T80+U80=200, "No Contributions Entered", IF(M80="","Error Detected, Choose reason&gt;",IF(Z80="1",IF(V80=1,"Please Enter Deemed Pensionable Pay","Add Any Relevant Details Above"),"Please Give Details Above"))))))))))),IF(OR(G80="",G80=0),"Error Detected, No rate entered",IF(E80=0,"",IF(F80="","Error Detected, No Pensionable pay",IF(AS80=1,"No Part Time Status Entered",IF(AR80=1,"No Part Time Hours Entered",IF(ISERROR(AD80)," Unknown Values entered.",IF(V80+W80&lt;1,"Acceptable",IF(T80+U80=200, "No Contributions Entered", IF(M80="","Error Detected, Choose reason&gt;",IF(Z80="1",IF(V80=1,"Please Enter Deemed Pensionable Pay","Add relevant Details Above"),"Please give details Above")))))))))))))</f>
        <v/>
      </c>
      <c r="M80" s="260"/>
      <c r="N80" s="91"/>
      <c r="O80" s="91" t="str">
        <f t="shared" si="1"/>
        <v/>
      </c>
      <c r="P80" s="94">
        <f t="shared" si="2"/>
        <v>0</v>
      </c>
      <c r="Q80" s="94">
        <f t="shared" si="2"/>
        <v>0</v>
      </c>
      <c r="R80" s="218">
        <f>(ROUND((F80/100*'Member Info'!$W$2), 2))</f>
        <v>0</v>
      </c>
      <c r="S80" s="218" t="e">
        <f t="shared" si="3"/>
        <v>#VALUE!</v>
      </c>
      <c r="T80" s="218" t="str">
        <f t="shared" si="4"/>
        <v/>
      </c>
      <c r="U80" s="227" t="str">
        <f t="shared" si="5"/>
        <v/>
      </c>
      <c r="V80" s="228" t="str">
        <f t="shared" si="6"/>
        <v/>
      </c>
      <c r="W80" s="228" t="str">
        <f t="shared" si="7"/>
        <v/>
      </c>
      <c r="X80" s="222">
        <f t="shared" si="8"/>
        <v>0</v>
      </c>
      <c r="Y80" s="110">
        <f t="shared" si="9"/>
        <v>0</v>
      </c>
      <c r="Z80" s="235" t="str">
        <f t="shared" si="10"/>
        <v/>
      </c>
      <c r="AA80" s="240" t="b">
        <f t="shared" si="11"/>
        <v>0</v>
      </c>
      <c r="AB80" s="235">
        <f t="shared" si="12"/>
        <v>0</v>
      </c>
      <c r="AC80" s="235">
        <f>IF('Member Info'!N77="",1,"")</f>
        <v>1</v>
      </c>
      <c r="AD80" s="243" t="e">
        <f t="shared" si="13"/>
        <v>#VALUE!</v>
      </c>
      <c r="AE80" s="130" t="str">
        <f t="shared" si="0"/>
        <v/>
      </c>
      <c r="AF80" s="124">
        <f t="shared" si="14"/>
        <v>1</v>
      </c>
      <c r="AG80" s="124" t="str">
        <f>IF('Member Info'!N77&lt;&gt;"",IF(AND('Member Info'!N77&lt;=$U$1,'Member Info'!N77&gt;=$T$1),1,0),"")</f>
        <v/>
      </c>
      <c r="AI80" s="124" t="b">
        <f t="shared" si="15"/>
        <v>0</v>
      </c>
      <c r="AJ80" s="124">
        <f t="shared" si="16"/>
        <v>0</v>
      </c>
      <c r="AL80" s="124">
        <f t="shared" si="17"/>
        <v>0</v>
      </c>
      <c r="AM80" s="124">
        <f>IF('Member Info'!F77&gt;$T$1,1,0)</f>
        <v>0</v>
      </c>
      <c r="AN80" s="124" t="b">
        <f>IF(ISERROR(T80),ERROR.TYPE(#REF!)=ERROR.TYPE(T80),FALSE)</f>
        <v>0</v>
      </c>
      <c r="AO80" s="124" t="b">
        <f>IF(ISERROR(U80),ERROR.TYPE(#REF!)=ERROR.TYPE(U80),FALSE)</f>
        <v>0</v>
      </c>
      <c r="AP80" s="124">
        <f>IF('Member Info'!F77&gt;'GP1 April 25'!$U$1,1,0)</f>
        <v>0</v>
      </c>
      <c r="AQ80" s="124">
        <f t="shared" si="18"/>
        <v>0</v>
      </c>
      <c r="AR80" s="124">
        <f t="shared" si="19"/>
        <v>0</v>
      </c>
      <c r="AS80" s="124">
        <f t="shared" si="20"/>
        <v>1</v>
      </c>
    </row>
    <row r="81" spans="1:45" x14ac:dyDescent="0.25">
      <c r="A81" s="4">
        <v>50</v>
      </c>
      <c r="B81" s="164">
        <f>'Member Info'!D78</f>
        <v>0</v>
      </c>
      <c r="C81" s="164">
        <f>'Member Info'!E78</f>
        <v>0</v>
      </c>
      <c r="D81" s="164" t="str">
        <f>'Member Info'!G78</f>
        <v/>
      </c>
      <c r="E81" s="165">
        <f>'Member Info'!B78</f>
        <v>0</v>
      </c>
      <c r="F81" s="242"/>
      <c r="G81" s="166" t="str">
        <f>IF(E81=0,"",('Member Info'!K78+'Member Info'!L78))</f>
        <v/>
      </c>
      <c r="H81" s="419"/>
      <c r="I81" s="419"/>
      <c r="J81" s="26"/>
      <c r="K81" s="26"/>
      <c r="L81" s="384" t="str">
        <f>IF(E81=0,"",IF('Member Info'!F78&gt;$U$1,CONCATENATE("Joined with practice on ", TEXT('Member Info'!F78, "DD/MM/YYYY")),IF('Member Info'!N78&lt;&gt;"",IF('Member Info'!N78&lt;$T$1,CONCATENATE("Left Scheme on ", TEXT('Member Info'!N78, "DD/MM/YYYY")),IF(OR(G81="",G81=0),"Error Detected, No rate entered",IF(E81=0,"",IF(F81="","Error Detected, No Pensionable pay",IF(AS81=1,"No Part Time Status Entered",IF(AR81=1,"No Part Time Hours Entered",IF(ISERROR(AD81)," Unknown Values entered.",IF(V81+W81&lt;1,"Acceptable",IF(T81+U81=200, "No Contributions Entered", IF(M81="","Error Detected, Choose reason&gt;",IF(Z81="1",IF(V81=1,"Please Enter Deemed Pensionable Pay","Add Any Relevant Details Above"),"Please Give Details Above"))))))))))),IF(OR(G81="",G81=0),"Error Detected, No rate entered",IF(E81=0,"",IF(F81="","Error Detected, No Pensionable pay",IF(AS81=1,"No Part Time Status Entered",IF(AR81=1,"No Part Time Hours Entered",IF(ISERROR(AD81)," Unknown Values entered.",IF(V81+W81&lt;1,"Acceptable",IF(T81+U81=200, "No Contributions Entered", IF(M81="","Error Detected, Choose reason&gt;",IF(Z81="1",IF(V81=1,"Please Enter Deemed Pensionable Pay","Add relevant Details Above"),"Please give details Above")))))))))))))</f>
        <v/>
      </c>
      <c r="M81" s="260"/>
      <c r="N81" s="91"/>
      <c r="O81" s="91" t="str">
        <f t="shared" si="1"/>
        <v/>
      </c>
      <c r="P81" s="94">
        <f t="shared" si="2"/>
        <v>0</v>
      </c>
      <c r="Q81" s="94">
        <f t="shared" si="2"/>
        <v>0</v>
      </c>
      <c r="R81" s="218">
        <f>(ROUND((F81/100*'Member Info'!$W$2), 2))</f>
        <v>0</v>
      </c>
      <c r="S81" s="218" t="e">
        <f t="shared" si="3"/>
        <v>#VALUE!</v>
      </c>
      <c r="T81" s="218" t="str">
        <f t="shared" si="4"/>
        <v/>
      </c>
      <c r="U81" s="227" t="str">
        <f t="shared" si="5"/>
        <v/>
      </c>
      <c r="V81" s="228" t="str">
        <f t="shared" si="6"/>
        <v/>
      </c>
      <c r="W81" s="228" t="str">
        <f t="shared" si="7"/>
        <v/>
      </c>
      <c r="X81" s="222">
        <f t="shared" si="8"/>
        <v>0</v>
      </c>
      <c r="Y81" s="110">
        <f t="shared" si="9"/>
        <v>0</v>
      </c>
      <c r="Z81" s="235" t="str">
        <f t="shared" si="10"/>
        <v/>
      </c>
      <c r="AA81" s="240" t="b">
        <f t="shared" si="11"/>
        <v>0</v>
      </c>
      <c r="AB81" s="235">
        <f t="shared" si="12"/>
        <v>0</v>
      </c>
      <c r="AC81" s="235">
        <f>IF('Member Info'!N78="",1,"")</f>
        <v>1</v>
      </c>
      <c r="AD81" s="243" t="e">
        <f t="shared" si="13"/>
        <v>#VALUE!</v>
      </c>
      <c r="AE81" s="130" t="str">
        <f t="shared" si="0"/>
        <v/>
      </c>
      <c r="AF81" s="124">
        <f t="shared" si="14"/>
        <v>1</v>
      </c>
      <c r="AG81" s="124" t="str">
        <f>IF('Member Info'!N78&lt;&gt;"",IF(AND('Member Info'!N78&lt;=$U$1,'Member Info'!N78&gt;=$T$1),1,0),"")</f>
        <v/>
      </c>
      <c r="AI81" s="124" t="b">
        <f t="shared" si="15"/>
        <v>0</v>
      </c>
      <c r="AJ81" s="124">
        <f t="shared" si="16"/>
        <v>0</v>
      </c>
      <c r="AL81" s="124">
        <f t="shared" si="17"/>
        <v>0</v>
      </c>
      <c r="AM81" s="124">
        <f>IF('Member Info'!F78&gt;$T$1,1,0)</f>
        <v>0</v>
      </c>
      <c r="AN81" s="124" t="b">
        <f>IF(ISERROR(T81),ERROR.TYPE(#REF!)=ERROR.TYPE(T81),FALSE)</f>
        <v>0</v>
      </c>
      <c r="AO81" s="124" t="b">
        <f>IF(ISERROR(U81),ERROR.TYPE(#REF!)=ERROR.TYPE(U81),FALSE)</f>
        <v>0</v>
      </c>
      <c r="AP81" s="124">
        <f>IF('Member Info'!F78&gt;'GP1 April 25'!$U$1,1,0)</f>
        <v>0</v>
      </c>
      <c r="AQ81" s="124">
        <f t="shared" si="18"/>
        <v>0</v>
      </c>
      <c r="AR81" s="124">
        <f t="shared" si="19"/>
        <v>0</v>
      </c>
      <c r="AS81" s="124">
        <f t="shared" si="20"/>
        <v>1</v>
      </c>
    </row>
    <row r="82" spans="1:45" x14ac:dyDescent="0.25">
      <c r="A82" s="4">
        <v>51</v>
      </c>
      <c r="B82" s="164">
        <f>'Member Info'!D79</f>
        <v>0</v>
      </c>
      <c r="C82" s="164">
        <f>'Member Info'!E79</f>
        <v>0</v>
      </c>
      <c r="D82" s="164" t="str">
        <f>'Member Info'!G79</f>
        <v/>
      </c>
      <c r="E82" s="165">
        <f>'Member Info'!B79</f>
        <v>0</v>
      </c>
      <c r="F82" s="242"/>
      <c r="G82" s="166" t="str">
        <f>IF(E82=0,"",('Member Info'!K79+'Member Info'!L79))</f>
        <v/>
      </c>
      <c r="H82" s="419"/>
      <c r="I82" s="419"/>
      <c r="J82" s="26"/>
      <c r="K82" s="26"/>
      <c r="L82" s="384" t="str">
        <f>IF(E82=0,"",IF('Member Info'!F79&gt;$U$1,CONCATENATE("Joined with practice on ", TEXT('Member Info'!F79, "DD/MM/YYYY")),IF('Member Info'!N79&lt;&gt;"",IF('Member Info'!N79&lt;$T$1,CONCATENATE("Left Scheme on ", TEXT('Member Info'!N79, "DD/MM/YYYY")),IF(OR(G82="",G82=0),"Error Detected, No rate entered",IF(E82=0,"",IF(F82="","Error Detected, No Pensionable pay",IF(AS82=1,"No Part Time Status Entered",IF(AR82=1,"No Part Time Hours Entered",IF(ISERROR(AD82)," Unknown Values entered.",IF(V82+W82&lt;1,"Acceptable",IF(T82+U82=200, "No Contributions Entered", IF(M82="","Error Detected, Choose reason&gt;",IF(Z82="1",IF(V82=1,"Please Enter Deemed Pensionable Pay","Add Any Relevant Details Above"),"Please Give Details Above"))))))))))),IF(OR(G82="",G82=0),"Error Detected, No rate entered",IF(E82=0,"",IF(F82="","Error Detected, No Pensionable pay",IF(AS82=1,"No Part Time Status Entered",IF(AR82=1,"No Part Time Hours Entered",IF(ISERROR(AD82)," Unknown Values entered.",IF(V82+W82&lt;1,"Acceptable",IF(T82+U82=200, "No Contributions Entered", IF(M82="","Error Detected, Choose reason&gt;",IF(Z82="1",IF(V82=1,"Please Enter Deemed Pensionable Pay","Add relevant Details Above"),"Please give details Above")))))))))))))</f>
        <v/>
      </c>
      <c r="M82" s="260"/>
      <c r="N82" s="91"/>
      <c r="O82" s="91" t="str">
        <f t="shared" si="1"/>
        <v/>
      </c>
      <c r="P82" s="94">
        <f t="shared" si="2"/>
        <v>0</v>
      </c>
      <c r="Q82" s="94">
        <f t="shared" si="2"/>
        <v>0</v>
      </c>
      <c r="R82" s="218">
        <f>(ROUND((F82/100*'Member Info'!$W$2), 2))</f>
        <v>0</v>
      </c>
      <c r="S82" s="218" t="e">
        <f t="shared" si="3"/>
        <v>#VALUE!</v>
      </c>
      <c r="T82" s="218" t="str">
        <f t="shared" si="4"/>
        <v/>
      </c>
      <c r="U82" s="227" t="str">
        <f t="shared" si="5"/>
        <v/>
      </c>
      <c r="V82" s="228" t="str">
        <f t="shared" si="6"/>
        <v/>
      </c>
      <c r="W82" s="228" t="str">
        <f t="shared" si="7"/>
        <v/>
      </c>
      <c r="X82" s="222">
        <f t="shared" si="8"/>
        <v>0</v>
      </c>
      <c r="Y82" s="110">
        <f t="shared" si="9"/>
        <v>0</v>
      </c>
      <c r="Z82" s="235" t="str">
        <f t="shared" si="10"/>
        <v/>
      </c>
      <c r="AA82" s="240" t="b">
        <f t="shared" si="11"/>
        <v>0</v>
      </c>
      <c r="AB82" s="235">
        <f t="shared" si="12"/>
        <v>0</v>
      </c>
      <c r="AC82" s="235">
        <f>IF('Member Info'!N79="",1,"")</f>
        <v>1</v>
      </c>
      <c r="AD82" s="243" t="e">
        <f t="shared" si="13"/>
        <v>#VALUE!</v>
      </c>
      <c r="AE82" s="130" t="str">
        <f t="shared" si="0"/>
        <v/>
      </c>
      <c r="AF82" s="124">
        <f t="shared" si="14"/>
        <v>1</v>
      </c>
      <c r="AG82" s="124" t="str">
        <f>IF('Member Info'!N79&lt;&gt;"",IF(AND('Member Info'!N79&lt;=$U$1,'Member Info'!N79&gt;=$T$1),1,0),"")</f>
        <v/>
      </c>
      <c r="AI82" s="124" t="b">
        <f t="shared" si="15"/>
        <v>0</v>
      </c>
      <c r="AJ82" s="124">
        <f t="shared" si="16"/>
        <v>0</v>
      </c>
      <c r="AL82" s="124">
        <f t="shared" si="17"/>
        <v>0</v>
      </c>
      <c r="AM82" s="124">
        <f>IF('Member Info'!F79&gt;$T$1,1,0)</f>
        <v>0</v>
      </c>
      <c r="AN82" s="124" t="b">
        <f>IF(ISERROR(T82),ERROR.TYPE(#REF!)=ERROR.TYPE(T82),FALSE)</f>
        <v>0</v>
      </c>
      <c r="AO82" s="124" t="b">
        <f>IF(ISERROR(U82),ERROR.TYPE(#REF!)=ERROR.TYPE(U82),FALSE)</f>
        <v>0</v>
      </c>
      <c r="AP82" s="124">
        <f>IF('Member Info'!F79&gt;'GP1 April 25'!$U$1,1,0)</f>
        <v>0</v>
      </c>
      <c r="AQ82" s="124">
        <f t="shared" si="18"/>
        <v>0</v>
      </c>
      <c r="AR82" s="124">
        <f t="shared" si="19"/>
        <v>0</v>
      </c>
      <c r="AS82" s="124">
        <f t="shared" si="20"/>
        <v>1</v>
      </c>
    </row>
    <row r="83" spans="1:45" x14ac:dyDescent="0.25">
      <c r="A83" s="4">
        <v>52</v>
      </c>
      <c r="B83" s="164">
        <f>'Member Info'!D80</f>
        <v>0</v>
      </c>
      <c r="C83" s="164">
        <f>'Member Info'!E80</f>
        <v>0</v>
      </c>
      <c r="D83" s="164" t="str">
        <f>'Member Info'!G80</f>
        <v/>
      </c>
      <c r="E83" s="165">
        <f>'Member Info'!B80</f>
        <v>0</v>
      </c>
      <c r="F83" s="242"/>
      <c r="G83" s="166" t="str">
        <f>IF(E83=0,"",('Member Info'!K80+'Member Info'!L80))</f>
        <v/>
      </c>
      <c r="H83" s="419"/>
      <c r="I83" s="419"/>
      <c r="J83" s="26"/>
      <c r="K83" s="26"/>
      <c r="L83" s="384" t="str">
        <f>IF(E83=0,"",IF('Member Info'!F80&gt;$U$1,CONCATENATE("Joined with practice on ", TEXT('Member Info'!F80, "DD/MM/YYYY")),IF('Member Info'!N80&lt;&gt;"",IF('Member Info'!N80&lt;$T$1,CONCATENATE("Left Scheme on ", TEXT('Member Info'!N80, "DD/MM/YYYY")),IF(OR(G83="",G83=0),"Error Detected, No rate entered",IF(E83=0,"",IF(F83="","Error Detected, No Pensionable pay",IF(AS83=1,"No Part Time Status Entered",IF(AR83=1,"No Part Time Hours Entered",IF(ISERROR(AD83)," Unknown Values entered.",IF(V83+W83&lt;1,"Acceptable",IF(T83+U83=200, "No Contributions Entered", IF(M83="","Error Detected, Choose reason&gt;",IF(Z83="1",IF(V83=1,"Please Enter Deemed Pensionable Pay","Add Any Relevant Details Above"),"Please Give Details Above"))))))))))),IF(OR(G83="",G83=0),"Error Detected, No rate entered",IF(E83=0,"",IF(F83="","Error Detected, No Pensionable pay",IF(AS83=1,"No Part Time Status Entered",IF(AR83=1,"No Part Time Hours Entered",IF(ISERROR(AD83)," Unknown Values entered.",IF(V83+W83&lt;1,"Acceptable",IF(T83+U83=200, "No Contributions Entered", IF(M83="","Error Detected, Choose reason&gt;",IF(Z83="1",IF(V83=1,"Please Enter Deemed Pensionable Pay","Add relevant Details Above"),"Please give details Above")))))))))))))</f>
        <v/>
      </c>
      <c r="M83" s="260"/>
      <c r="N83" s="91"/>
      <c r="O83" s="91" t="str">
        <f t="shared" si="1"/>
        <v/>
      </c>
      <c r="P83" s="94">
        <f t="shared" si="2"/>
        <v>0</v>
      </c>
      <c r="Q83" s="94">
        <f t="shared" si="2"/>
        <v>0</v>
      </c>
      <c r="R83" s="218">
        <f>(ROUND((F83/100*'Member Info'!$W$2), 2))</f>
        <v>0</v>
      </c>
      <c r="S83" s="218" t="e">
        <f t="shared" si="3"/>
        <v>#VALUE!</v>
      </c>
      <c r="T83" s="218" t="str">
        <f t="shared" si="4"/>
        <v/>
      </c>
      <c r="U83" s="227" t="str">
        <f t="shared" si="5"/>
        <v/>
      </c>
      <c r="V83" s="228" t="str">
        <f t="shared" si="6"/>
        <v/>
      </c>
      <c r="W83" s="228" t="str">
        <f t="shared" si="7"/>
        <v/>
      </c>
      <c r="X83" s="222">
        <f t="shared" si="8"/>
        <v>0</v>
      </c>
      <c r="Y83" s="110">
        <f t="shared" si="9"/>
        <v>0</v>
      </c>
      <c r="Z83" s="235" t="str">
        <f t="shared" si="10"/>
        <v/>
      </c>
      <c r="AA83" s="240" t="b">
        <f t="shared" si="11"/>
        <v>0</v>
      </c>
      <c r="AB83" s="235">
        <f t="shared" si="12"/>
        <v>0</v>
      </c>
      <c r="AC83" s="235">
        <f>IF('Member Info'!N80="",1,"")</f>
        <v>1</v>
      </c>
      <c r="AD83" s="243" t="e">
        <f t="shared" si="13"/>
        <v>#VALUE!</v>
      </c>
      <c r="AE83" s="130" t="str">
        <f t="shared" si="0"/>
        <v/>
      </c>
      <c r="AF83" s="124">
        <f t="shared" si="14"/>
        <v>1</v>
      </c>
      <c r="AG83" s="124" t="str">
        <f>IF('Member Info'!N80&lt;&gt;"",IF(AND('Member Info'!N80&lt;=$U$1,'Member Info'!N80&gt;=$T$1),1,0),"")</f>
        <v/>
      </c>
      <c r="AI83" s="124" t="b">
        <f t="shared" si="15"/>
        <v>0</v>
      </c>
      <c r="AJ83" s="124">
        <f t="shared" si="16"/>
        <v>0</v>
      </c>
      <c r="AL83" s="124">
        <f t="shared" si="17"/>
        <v>0</v>
      </c>
      <c r="AM83" s="124">
        <f>IF('Member Info'!F80&gt;$T$1,1,0)</f>
        <v>0</v>
      </c>
      <c r="AN83" s="124" t="b">
        <f>IF(ISERROR(T83),ERROR.TYPE(#REF!)=ERROR.TYPE(T83),FALSE)</f>
        <v>0</v>
      </c>
      <c r="AO83" s="124" t="b">
        <f>IF(ISERROR(U83),ERROR.TYPE(#REF!)=ERROR.TYPE(U83),FALSE)</f>
        <v>0</v>
      </c>
      <c r="AP83" s="124">
        <f>IF('Member Info'!F80&gt;'GP1 April 25'!$U$1,1,0)</f>
        <v>0</v>
      </c>
      <c r="AQ83" s="124">
        <f t="shared" si="18"/>
        <v>0</v>
      </c>
      <c r="AR83" s="124">
        <f t="shared" si="19"/>
        <v>0</v>
      </c>
      <c r="AS83" s="124">
        <f t="shared" si="20"/>
        <v>1</v>
      </c>
    </row>
    <row r="84" spans="1:45" x14ac:dyDescent="0.25">
      <c r="A84" s="4">
        <v>53</v>
      </c>
      <c r="B84" s="164">
        <f>'Member Info'!D81</f>
        <v>0</v>
      </c>
      <c r="C84" s="164">
        <f>'Member Info'!E81</f>
        <v>0</v>
      </c>
      <c r="D84" s="164" t="str">
        <f>'Member Info'!G81</f>
        <v/>
      </c>
      <c r="E84" s="165">
        <f>'Member Info'!B81</f>
        <v>0</v>
      </c>
      <c r="F84" s="242"/>
      <c r="G84" s="166" t="str">
        <f>IF(E84=0,"",('Member Info'!K81+'Member Info'!L81))</f>
        <v/>
      </c>
      <c r="H84" s="419"/>
      <c r="I84" s="419"/>
      <c r="J84" s="26"/>
      <c r="K84" s="26"/>
      <c r="L84" s="384" t="str">
        <f>IF(E84=0,"",IF('Member Info'!F81&gt;$U$1,CONCATENATE("Joined with practice on ", TEXT('Member Info'!F81, "DD/MM/YYYY")),IF('Member Info'!N81&lt;&gt;"",IF('Member Info'!N81&lt;$T$1,CONCATENATE("Left Scheme on ", TEXT('Member Info'!N81, "DD/MM/YYYY")),IF(OR(G84="",G84=0),"Error Detected, No rate entered",IF(E84=0,"",IF(F84="","Error Detected, No Pensionable pay",IF(AS84=1,"No Part Time Status Entered",IF(AR84=1,"No Part Time Hours Entered",IF(ISERROR(AD84)," Unknown Values entered.",IF(V84+W84&lt;1,"Acceptable",IF(T84+U84=200, "No Contributions Entered", IF(M84="","Error Detected, Choose reason&gt;",IF(Z84="1",IF(V84=1,"Please Enter Deemed Pensionable Pay","Add Any Relevant Details Above"),"Please Give Details Above"))))))))))),IF(OR(G84="",G84=0),"Error Detected, No rate entered",IF(E84=0,"",IF(F84="","Error Detected, No Pensionable pay",IF(AS84=1,"No Part Time Status Entered",IF(AR84=1,"No Part Time Hours Entered",IF(ISERROR(AD84)," Unknown Values entered.",IF(V84+W84&lt;1,"Acceptable",IF(T84+U84=200, "No Contributions Entered", IF(M84="","Error Detected, Choose reason&gt;",IF(Z84="1",IF(V84=1,"Please Enter Deemed Pensionable Pay","Add relevant Details Above"),"Please give details Above")))))))))))))</f>
        <v/>
      </c>
      <c r="M84" s="260"/>
      <c r="N84" s="91"/>
      <c r="O84" s="91" t="str">
        <f t="shared" si="1"/>
        <v/>
      </c>
      <c r="P84" s="94">
        <f t="shared" si="2"/>
        <v>0</v>
      </c>
      <c r="Q84" s="94">
        <f t="shared" si="2"/>
        <v>0</v>
      </c>
      <c r="R84" s="218">
        <f>(ROUND((F84/100*'Member Info'!$W$2), 2))</f>
        <v>0</v>
      </c>
      <c r="S84" s="218" t="e">
        <f t="shared" si="3"/>
        <v>#VALUE!</v>
      </c>
      <c r="T84" s="218" t="str">
        <f t="shared" si="4"/>
        <v/>
      </c>
      <c r="U84" s="227" t="str">
        <f t="shared" si="5"/>
        <v/>
      </c>
      <c r="V84" s="228" t="str">
        <f t="shared" si="6"/>
        <v/>
      </c>
      <c r="W84" s="228" t="str">
        <f t="shared" si="7"/>
        <v/>
      </c>
      <c r="X84" s="222">
        <f t="shared" si="8"/>
        <v>0</v>
      </c>
      <c r="Y84" s="110">
        <f t="shared" si="9"/>
        <v>0</v>
      </c>
      <c r="Z84" s="235" t="str">
        <f t="shared" si="10"/>
        <v/>
      </c>
      <c r="AA84" s="240" t="b">
        <f t="shared" si="11"/>
        <v>0</v>
      </c>
      <c r="AB84" s="235">
        <f t="shared" si="12"/>
        <v>0</v>
      </c>
      <c r="AC84" s="235">
        <f>IF('Member Info'!N81="",1,"")</f>
        <v>1</v>
      </c>
      <c r="AD84" s="243" t="e">
        <f t="shared" si="13"/>
        <v>#VALUE!</v>
      </c>
      <c r="AE84" s="130" t="str">
        <f t="shared" si="0"/>
        <v/>
      </c>
      <c r="AF84" s="124">
        <f t="shared" si="14"/>
        <v>1</v>
      </c>
      <c r="AG84" s="124" t="str">
        <f>IF('Member Info'!N81&lt;&gt;"",IF(AND('Member Info'!N81&lt;=$U$1,'Member Info'!N81&gt;=$T$1),1,0),"")</f>
        <v/>
      </c>
      <c r="AI84" s="124" t="b">
        <f t="shared" si="15"/>
        <v>0</v>
      </c>
      <c r="AJ84" s="124">
        <f t="shared" si="16"/>
        <v>0</v>
      </c>
      <c r="AL84" s="124">
        <f t="shared" si="17"/>
        <v>0</v>
      </c>
      <c r="AM84" s="124">
        <f>IF('Member Info'!F81&gt;$T$1,1,0)</f>
        <v>0</v>
      </c>
      <c r="AN84" s="124" t="b">
        <f>IF(ISERROR(T84),ERROR.TYPE(#REF!)=ERROR.TYPE(T84),FALSE)</f>
        <v>0</v>
      </c>
      <c r="AO84" s="124" t="b">
        <f>IF(ISERROR(U84),ERROR.TYPE(#REF!)=ERROR.TYPE(U84),FALSE)</f>
        <v>0</v>
      </c>
      <c r="AP84" s="124">
        <f>IF('Member Info'!F81&gt;'GP1 April 25'!$U$1,1,0)</f>
        <v>0</v>
      </c>
      <c r="AQ84" s="124">
        <f t="shared" si="18"/>
        <v>0</v>
      </c>
      <c r="AR84" s="124">
        <f t="shared" si="19"/>
        <v>0</v>
      </c>
      <c r="AS84" s="124">
        <f t="shared" si="20"/>
        <v>1</v>
      </c>
    </row>
    <row r="85" spans="1:45" x14ac:dyDescent="0.25">
      <c r="A85" s="4">
        <v>54</v>
      </c>
      <c r="B85" s="164">
        <f>'Member Info'!D82</f>
        <v>0</v>
      </c>
      <c r="C85" s="164">
        <f>'Member Info'!E82</f>
        <v>0</v>
      </c>
      <c r="D85" s="164" t="str">
        <f>'Member Info'!G82</f>
        <v/>
      </c>
      <c r="E85" s="165">
        <f>'Member Info'!B82</f>
        <v>0</v>
      </c>
      <c r="F85" s="242"/>
      <c r="G85" s="166" t="str">
        <f>IF(E85=0,"",('Member Info'!K82+'Member Info'!L82))</f>
        <v/>
      </c>
      <c r="H85" s="419"/>
      <c r="I85" s="419"/>
      <c r="J85" s="26"/>
      <c r="K85" s="26"/>
      <c r="L85" s="384" t="str">
        <f>IF(E85=0,"",IF('Member Info'!F82&gt;$U$1,CONCATENATE("Joined with practice on ", TEXT('Member Info'!F82, "DD/MM/YYYY")),IF('Member Info'!N82&lt;&gt;"",IF('Member Info'!N82&lt;$T$1,CONCATENATE("Left Scheme on ", TEXT('Member Info'!N82, "DD/MM/YYYY")),IF(OR(G85="",G85=0),"Error Detected, No rate entered",IF(E85=0,"",IF(F85="","Error Detected, No Pensionable pay",IF(AS85=1,"No Part Time Status Entered",IF(AR85=1,"No Part Time Hours Entered",IF(ISERROR(AD85)," Unknown Values entered.",IF(V85+W85&lt;1,"Acceptable",IF(T85+U85=200, "No Contributions Entered", IF(M85="","Error Detected, Choose reason&gt;",IF(Z85="1",IF(V85=1,"Please Enter Deemed Pensionable Pay","Add Any Relevant Details Above"),"Please Give Details Above"))))))))))),IF(OR(G85="",G85=0),"Error Detected, No rate entered",IF(E85=0,"",IF(F85="","Error Detected, No Pensionable pay",IF(AS85=1,"No Part Time Status Entered",IF(AR85=1,"No Part Time Hours Entered",IF(ISERROR(AD85)," Unknown Values entered.",IF(V85+W85&lt;1,"Acceptable",IF(T85+U85=200, "No Contributions Entered", IF(M85="","Error Detected, Choose reason&gt;",IF(Z85="1",IF(V85=1,"Please Enter Deemed Pensionable Pay","Add relevant Details Above"),"Please give details Above")))))))))))))</f>
        <v/>
      </c>
      <c r="M85" s="260"/>
      <c r="N85" s="91"/>
      <c r="O85" s="91" t="str">
        <f t="shared" si="1"/>
        <v/>
      </c>
      <c r="P85" s="94">
        <f t="shared" si="2"/>
        <v>0</v>
      </c>
      <c r="Q85" s="94">
        <f t="shared" si="2"/>
        <v>0</v>
      </c>
      <c r="R85" s="218">
        <f>(ROUND((F85/100*'Member Info'!$W$2), 2))</f>
        <v>0</v>
      </c>
      <c r="S85" s="218" t="e">
        <f t="shared" si="3"/>
        <v>#VALUE!</v>
      </c>
      <c r="T85" s="218" t="str">
        <f t="shared" si="4"/>
        <v/>
      </c>
      <c r="U85" s="227" t="str">
        <f t="shared" si="5"/>
        <v/>
      </c>
      <c r="V85" s="228" t="str">
        <f t="shared" si="6"/>
        <v/>
      </c>
      <c r="W85" s="228" t="str">
        <f t="shared" si="7"/>
        <v/>
      </c>
      <c r="X85" s="222">
        <f t="shared" si="8"/>
        <v>0</v>
      </c>
      <c r="Y85" s="110">
        <f t="shared" si="9"/>
        <v>0</v>
      </c>
      <c r="Z85" s="235" t="str">
        <f t="shared" si="10"/>
        <v/>
      </c>
      <c r="AA85" s="240" t="b">
        <f t="shared" si="11"/>
        <v>0</v>
      </c>
      <c r="AB85" s="235">
        <f t="shared" si="12"/>
        <v>0</v>
      </c>
      <c r="AC85" s="235">
        <f>IF('Member Info'!N82="",1,"")</f>
        <v>1</v>
      </c>
      <c r="AD85" s="243" t="e">
        <f t="shared" si="13"/>
        <v>#VALUE!</v>
      </c>
      <c r="AE85" s="130" t="str">
        <f t="shared" si="0"/>
        <v/>
      </c>
      <c r="AF85" s="124">
        <f t="shared" si="14"/>
        <v>1</v>
      </c>
      <c r="AG85" s="124" t="str">
        <f>IF('Member Info'!N82&lt;&gt;"",IF(AND('Member Info'!N82&lt;=$U$1,'Member Info'!N82&gt;=$T$1),1,0),"")</f>
        <v/>
      </c>
      <c r="AI85" s="124" t="b">
        <f t="shared" si="15"/>
        <v>0</v>
      </c>
      <c r="AJ85" s="124">
        <f t="shared" si="16"/>
        <v>0</v>
      </c>
      <c r="AL85" s="124">
        <f t="shared" si="17"/>
        <v>0</v>
      </c>
      <c r="AM85" s="124">
        <f>IF('Member Info'!F82&gt;$T$1,1,0)</f>
        <v>0</v>
      </c>
      <c r="AN85" s="124" t="b">
        <f>IF(ISERROR(T85),ERROR.TYPE(#REF!)=ERROR.TYPE(T85),FALSE)</f>
        <v>0</v>
      </c>
      <c r="AO85" s="124" t="b">
        <f>IF(ISERROR(U85),ERROR.TYPE(#REF!)=ERROR.TYPE(U85),FALSE)</f>
        <v>0</v>
      </c>
      <c r="AP85" s="124">
        <f>IF('Member Info'!F82&gt;'GP1 April 25'!$U$1,1,0)</f>
        <v>0</v>
      </c>
      <c r="AQ85" s="124">
        <f t="shared" si="18"/>
        <v>0</v>
      </c>
      <c r="AR85" s="124">
        <f t="shared" si="19"/>
        <v>0</v>
      </c>
      <c r="AS85" s="124">
        <f t="shared" si="20"/>
        <v>1</v>
      </c>
    </row>
    <row r="86" spans="1:45" x14ac:dyDescent="0.25">
      <c r="A86" s="4">
        <v>55</v>
      </c>
      <c r="B86" s="164">
        <f>'Member Info'!D83</f>
        <v>0</v>
      </c>
      <c r="C86" s="164">
        <f>'Member Info'!E83</f>
        <v>0</v>
      </c>
      <c r="D86" s="164" t="str">
        <f>'Member Info'!G83</f>
        <v/>
      </c>
      <c r="E86" s="165">
        <f>'Member Info'!B83</f>
        <v>0</v>
      </c>
      <c r="F86" s="242"/>
      <c r="G86" s="166" t="str">
        <f>IF(E86=0,"",('Member Info'!K83+'Member Info'!L83))</f>
        <v/>
      </c>
      <c r="H86" s="419"/>
      <c r="I86" s="419"/>
      <c r="J86" s="26"/>
      <c r="K86" s="26"/>
      <c r="L86" s="384" t="str">
        <f>IF(E86=0,"",IF('Member Info'!F83&gt;$U$1,CONCATENATE("Joined with practice on ", TEXT('Member Info'!F83, "DD/MM/YYYY")),IF('Member Info'!N83&lt;&gt;"",IF('Member Info'!N83&lt;$T$1,CONCATENATE("Left Scheme on ", TEXT('Member Info'!N83, "DD/MM/YYYY")),IF(OR(G86="",G86=0),"Error Detected, No rate entered",IF(E86=0,"",IF(F86="","Error Detected, No Pensionable pay",IF(AS86=1,"No Part Time Status Entered",IF(AR86=1,"No Part Time Hours Entered",IF(ISERROR(AD86)," Unknown Values entered.",IF(V86+W86&lt;1,"Acceptable",IF(T86+U86=200, "No Contributions Entered", IF(M86="","Error Detected, Choose reason&gt;",IF(Z86="1",IF(V86=1,"Please Enter Deemed Pensionable Pay","Add Any Relevant Details Above"),"Please Give Details Above"))))))))))),IF(OR(G86="",G86=0),"Error Detected, No rate entered",IF(E86=0,"",IF(F86="","Error Detected, No Pensionable pay",IF(AS86=1,"No Part Time Status Entered",IF(AR86=1,"No Part Time Hours Entered",IF(ISERROR(AD86)," Unknown Values entered.",IF(V86+W86&lt;1,"Acceptable",IF(T86+U86=200, "No Contributions Entered", IF(M86="","Error Detected, Choose reason&gt;",IF(Z86="1",IF(V86=1,"Please Enter Deemed Pensionable Pay","Add relevant Details Above"),"Please give details Above")))))))))))))</f>
        <v/>
      </c>
      <c r="M86" s="260"/>
      <c r="N86" s="91"/>
      <c r="O86" s="91" t="str">
        <f t="shared" si="1"/>
        <v/>
      </c>
      <c r="P86" s="94">
        <f t="shared" si="2"/>
        <v>0</v>
      </c>
      <c r="Q86" s="94">
        <f t="shared" si="2"/>
        <v>0</v>
      </c>
      <c r="R86" s="218">
        <f>(ROUND((F86/100*'Member Info'!$W$2), 2))</f>
        <v>0</v>
      </c>
      <c r="S86" s="218" t="e">
        <f t="shared" si="3"/>
        <v>#VALUE!</v>
      </c>
      <c r="T86" s="218" t="str">
        <f t="shared" si="4"/>
        <v/>
      </c>
      <c r="U86" s="227" t="str">
        <f t="shared" si="5"/>
        <v/>
      </c>
      <c r="V86" s="228" t="str">
        <f t="shared" si="6"/>
        <v/>
      </c>
      <c r="W86" s="228" t="str">
        <f t="shared" si="7"/>
        <v/>
      </c>
      <c r="X86" s="222">
        <f t="shared" si="8"/>
        <v>0</v>
      </c>
      <c r="Y86" s="110">
        <f t="shared" si="9"/>
        <v>0</v>
      </c>
      <c r="Z86" s="235" t="str">
        <f t="shared" si="10"/>
        <v/>
      </c>
      <c r="AA86" s="240" t="b">
        <f t="shared" si="11"/>
        <v>0</v>
      </c>
      <c r="AB86" s="235">
        <f t="shared" si="12"/>
        <v>0</v>
      </c>
      <c r="AC86" s="235">
        <f>IF('Member Info'!N83="",1,"")</f>
        <v>1</v>
      </c>
      <c r="AD86" s="243" t="e">
        <f t="shared" si="13"/>
        <v>#VALUE!</v>
      </c>
      <c r="AE86" s="130" t="str">
        <f t="shared" si="0"/>
        <v/>
      </c>
      <c r="AF86" s="124">
        <f t="shared" si="14"/>
        <v>1</v>
      </c>
      <c r="AG86" s="124" t="str">
        <f>IF('Member Info'!N83&lt;&gt;"",IF(AND('Member Info'!N83&lt;=$U$1,'Member Info'!N83&gt;=$T$1),1,0),"")</f>
        <v/>
      </c>
      <c r="AI86" s="124" t="b">
        <f t="shared" si="15"/>
        <v>0</v>
      </c>
      <c r="AJ86" s="124">
        <f t="shared" si="16"/>
        <v>0</v>
      </c>
      <c r="AL86" s="124">
        <f t="shared" si="17"/>
        <v>0</v>
      </c>
      <c r="AM86" s="124">
        <f>IF('Member Info'!F83&gt;$T$1,1,0)</f>
        <v>0</v>
      </c>
      <c r="AN86" s="124" t="b">
        <f>IF(ISERROR(T86),ERROR.TYPE(#REF!)=ERROR.TYPE(T86),FALSE)</f>
        <v>0</v>
      </c>
      <c r="AO86" s="124" t="b">
        <f>IF(ISERROR(U86),ERROR.TYPE(#REF!)=ERROR.TYPE(U86),FALSE)</f>
        <v>0</v>
      </c>
      <c r="AP86" s="124">
        <f>IF('Member Info'!F83&gt;'GP1 April 25'!$U$1,1,0)</f>
        <v>0</v>
      </c>
      <c r="AQ86" s="124">
        <f t="shared" si="18"/>
        <v>0</v>
      </c>
      <c r="AR86" s="124">
        <f t="shared" si="19"/>
        <v>0</v>
      </c>
      <c r="AS86" s="124">
        <f t="shared" si="20"/>
        <v>1</v>
      </c>
    </row>
    <row r="87" spans="1:45" x14ac:dyDescent="0.25">
      <c r="A87" s="4">
        <v>56</v>
      </c>
      <c r="B87" s="164">
        <f>'Member Info'!D84</f>
        <v>0</v>
      </c>
      <c r="C87" s="164">
        <f>'Member Info'!E84</f>
        <v>0</v>
      </c>
      <c r="D87" s="164" t="str">
        <f>'Member Info'!G84</f>
        <v/>
      </c>
      <c r="E87" s="165">
        <f>'Member Info'!B84</f>
        <v>0</v>
      </c>
      <c r="F87" s="242"/>
      <c r="G87" s="166" t="str">
        <f>IF(E87=0,"",('Member Info'!K84+'Member Info'!L84))</f>
        <v/>
      </c>
      <c r="H87" s="419"/>
      <c r="I87" s="419"/>
      <c r="J87" s="26"/>
      <c r="K87" s="26"/>
      <c r="L87" s="384" t="str">
        <f>IF(E87=0,"",IF('Member Info'!F84&gt;$U$1,CONCATENATE("Joined with practice on ", TEXT('Member Info'!F84, "DD/MM/YYYY")),IF('Member Info'!N84&lt;&gt;"",IF('Member Info'!N84&lt;$T$1,CONCATENATE("Left Scheme on ", TEXT('Member Info'!N84, "DD/MM/YYYY")),IF(OR(G87="",G87=0),"Error Detected, No rate entered",IF(E87=0,"",IF(F87="","Error Detected, No Pensionable pay",IF(AS87=1,"No Part Time Status Entered",IF(AR87=1,"No Part Time Hours Entered",IF(ISERROR(AD87)," Unknown Values entered.",IF(V87+W87&lt;1,"Acceptable",IF(T87+U87=200, "No Contributions Entered", IF(M87="","Error Detected, Choose reason&gt;",IF(Z87="1",IF(V87=1,"Please Enter Deemed Pensionable Pay","Add Any Relevant Details Above"),"Please Give Details Above"))))))))))),IF(OR(G87="",G87=0),"Error Detected, No rate entered",IF(E87=0,"",IF(F87="","Error Detected, No Pensionable pay",IF(AS87=1,"No Part Time Status Entered",IF(AR87=1,"No Part Time Hours Entered",IF(ISERROR(AD87)," Unknown Values entered.",IF(V87+W87&lt;1,"Acceptable",IF(T87+U87=200, "No Contributions Entered", IF(M87="","Error Detected, Choose reason&gt;",IF(Z87="1",IF(V87=1,"Please Enter Deemed Pensionable Pay","Add relevant Details Above"),"Please give details Above")))))))))))))</f>
        <v/>
      </c>
      <c r="M87" s="260"/>
      <c r="N87" s="91"/>
      <c r="O87" s="91" t="str">
        <f t="shared" si="1"/>
        <v/>
      </c>
      <c r="P87" s="94">
        <f t="shared" si="2"/>
        <v>0</v>
      </c>
      <c r="Q87" s="94">
        <f t="shared" si="2"/>
        <v>0</v>
      </c>
      <c r="R87" s="218">
        <f>(ROUND((F87/100*'Member Info'!$W$2), 2))</f>
        <v>0</v>
      </c>
      <c r="S87" s="218" t="e">
        <f t="shared" si="3"/>
        <v>#VALUE!</v>
      </c>
      <c r="T87" s="218" t="str">
        <f t="shared" si="4"/>
        <v/>
      </c>
      <c r="U87" s="227" t="str">
        <f t="shared" si="5"/>
        <v/>
      </c>
      <c r="V87" s="228" t="str">
        <f t="shared" si="6"/>
        <v/>
      </c>
      <c r="W87" s="228" t="str">
        <f t="shared" si="7"/>
        <v/>
      </c>
      <c r="X87" s="222">
        <f t="shared" si="8"/>
        <v>0</v>
      </c>
      <c r="Y87" s="110">
        <f t="shared" si="9"/>
        <v>0</v>
      </c>
      <c r="Z87" s="235" t="str">
        <f t="shared" si="10"/>
        <v/>
      </c>
      <c r="AA87" s="240" t="b">
        <f t="shared" si="11"/>
        <v>0</v>
      </c>
      <c r="AB87" s="235">
        <f t="shared" si="12"/>
        <v>0</v>
      </c>
      <c r="AC87" s="235">
        <f>IF('Member Info'!N84="",1,"")</f>
        <v>1</v>
      </c>
      <c r="AD87" s="243" t="e">
        <f t="shared" si="13"/>
        <v>#VALUE!</v>
      </c>
      <c r="AE87" s="130" t="str">
        <f t="shared" si="0"/>
        <v/>
      </c>
      <c r="AF87" s="124">
        <f t="shared" si="14"/>
        <v>1</v>
      </c>
      <c r="AG87" s="124" t="str">
        <f>IF('Member Info'!N84&lt;&gt;"",IF(AND('Member Info'!N84&lt;=$U$1,'Member Info'!N84&gt;=$T$1),1,0),"")</f>
        <v/>
      </c>
      <c r="AI87" s="124" t="b">
        <f t="shared" si="15"/>
        <v>0</v>
      </c>
      <c r="AJ87" s="124">
        <f t="shared" si="16"/>
        <v>0</v>
      </c>
      <c r="AL87" s="124">
        <f t="shared" si="17"/>
        <v>0</v>
      </c>
      <c r="AM87" s="124">
        <f>IF('Member Info'!F84&gt;$T$1,1,0)</f>
        <v>0</v>
      </c>
      <c r="AN87" s="124" t="b">
        <f>IF(ISERROR(T87),ERROR.TYPE(#REF!)=ERROR.TYPE(T87),FALSE)</f>
        <v>0</v>
      </c>
      <c r="AO87" s="124" t="b">
        <f>IF(ISERROR(U87),ERROR.TYPE(#REF!)=ERROR.TYPE(U87),FALSE)</f>
        <v>0</v>
      </c>
      <c r="AP87" s="124">
        <f>IF('Member Info'!F84&gt;'GP1 April 25'!$U$1,1,0)</f>
        <v>0</v>
      </c>
      <c r="AQ87" s="124">
        <f t="shared" si="18"/>
        <v>0</v>
      </c>
      <c r="AR87" s="124">
        <f t="shared" si="19"/>
        <v>0</v>
      </c>
      <c r="AS87" s="124">
        <f t="shared" si="20"/>
        <v>1</v>
      </c>
    </row>
    <row r="88" spans="1:45" x14ac:dyDescent="0.25">
      <c r="A88" s="4">
        <v>57</v>
      </c>
      <c r="B88" s="164">
        <f>'Member Info'!D85</f>
        <v>0</v>
      </c>
      <c r="C88" s="164">
        <f>'Member Info'!E85</f>
        <v>0</v>
      </c>
      <c r="D88" s="164" t="str">
        <f>'Member Info'!G85</f>
        <v/>
      </c>
      <c r="E88" s="165">
        <f>'Member Info'!B85</f>
        <v>0</v>
      </c>
      <c r="F88" s="242"/>
      <c r="G88" s="166" t="str">
        <f>IF(E88=0,"",('Member Info'!K85+'Member Info'!L85))</f>
        <v/>
      </c>
      <c r="H88" s="419"/>
      <c r="I88" s="419"/>
      <c r="J88" s="26"/>
      <c r="K88" s="26"/>
      <c r="L88" s="384" t="str">
        <f>IF(E88=0,"",IF('Member Info'!F85&gt;$U$1,CONCATENATE("Joined with practice on ", TEXT('Member Info'!F85, "DD/MM/YYYY")),IF('Member Info'!N85&lt;&gt;"",IF('Member Info'!N85&lt;$T$1,CONCATENATE("Left Scheme on ", TEXT('Member Info'!N85, "DD/MM/YYYY")),IF(OR(G88="",G88=0),"Error Detected, No rate entered",IF(E88=0,"",IF(F88="","Error Detected, No Pensionable pay",IF(AS88=1,"No Part Time Status Entered",IF(AR88=1,"No Part Time Hours Entered",IF(ISERROR(AD88)," Unknown Values entered.",IF(V88+W88&lt;1,"Acceptable",IF(T88+U88=200, "No Contributions Entered", IF(M88="","Error Detected, Choose reason&gt;",IF(Z88="1",IF(V88=1,"Please Enter Deemed Pensionable Pay","Add Any Relevant Details Above"),"Please Give Details Above"))))))))))),IF(OR(G88="",G88=0),"Error Detected, No rate entered",IF(E88=0,"",IF(F88="","Error Detected, No Pensionable pay",IF(AS88=1,"No Part Time Status Entered",IF(AR88=1,"No Part Time Hours Entered",IF(ISERROR(AD88)," Unknown Values entered.",IF(V88+W88&lt;1,"Acceptable",IF(T88+U88=200, "No Contributions Entered", IF(M88="","Error Detected, Choose reason&gt;",IF(Z88="1",IF(V88=1,"Please Enter Deemed Pensionable Pay","Add relevant Details Above"),"Please give details Above")))))))))))))</f>
        <v/>
      </c>
      <c r="M88" s="260"/>
      <c r="N88" s="91"/>
      <c r="O88" s="91" t="str">
        <f t="shared" si="1"/>
        <v/>
      </c>
      <c r="P88" s="94">
        <f t="shared" si="2"/>
        <v>0</v>
      </c>
      <c r="Q88" s="94">
        <f t="shared" si="2"/>
        <v>0</v>
      </c>
      <c r="R88" s="218">
        <f>(ROUND((F88/100*'Member Info'!$W$2), 2))</f>
        <v>0</v>
      </c>
      <c r="S88" s="218" t="e">
        <f t="shared" si="3"/>
        <v>#VALUE!</v>
      </c>
      <c r="T88" s="218" t="str">
        <f t="shared" si="4"/>
        <v/>
      </c>
      <c r="U88" s="227" t="str">
        <f t="shared" si="5"/>
        <v/>
      </c>
      <c r="V88" s="228" t="str">
        <f t="shared" si="6"/>
        <v/>
      </c>
      <c r="W88" s="228" t="str">
        <f t="shared" si="7"/>
        <v/>
      </c>
      <c r="X88" s="222">
        <f t="shared" si="8"/>
        <v>0</v>
      </c>
      <c r="Y88" s="110">
        <f t="shared" si="9"/>
        <v>0</v>
      </c>
      <c r="Z88" s="235" t="str">
        <f t="shared" si="10"/>
        <v/>
      </c>
      <c r="AA88" s="240" t="b">
        <f t="shared" si="11"/>
        <v>0</v>
      </c>
      <c r="AB88" s="235">
        <f t="shared" si="12"/>
        <v>0</v>
      </c>
      <c r="AC88" s="235">
        <f>IF('Member Info'!N85="",1,"")</f>
        <v>1</v>
      </c>
      <c r="AD88" s="243" t="e">
        <f t="shared" si="13"/>
        <v>#VALUE!</v>
      </c>
      <c r="AE88" s="130" t="str">
        <f t="shared" si="0"/>
        <v/>
      </c>
      <c r="AF88" s="124">
        <f t="shared" si="14"/>
        <v>1</v>
      </c>
      <c r="AG88" s="124" t="str">
        <f>IF('Member Info'!N85&lt;&gt;"",IF(AND('Member Info'!N85&lt;=$U$1,'Member Info'!N85&gt;=$T$1),1,0),"")</f>
        <v/>
      </c>
      <c r="AI88" s="124" t="b">
        <f t="shared" si="15"/>
        <v>0</v>
      </c>
      <c r="AJ88" s="124">
        <f t="shared" si="16"/>
        <v>0</v>
      </c>
      <c r="AL88" s="124">
        <f t="shared" si="17"/>
        <v>0</v>
      </c>
      <c r="AM88" s="124">
        <f>IF('Member Info'!F85&gt;$T$1,1,0)</f>
        <v>0</v>
      </c>
      <c r="AN88" s="124" t="b">
        <f>IF(ISERROR(T88),ERROR.TYPE(#REF!)=ERROR.TYPE(T88),FALSE)</f>
        <v>0</v>
      </c>
      <c r="AO88" s="124" t="b">
        <f>IF(ISERROR(U88),ERROR.TYPE(#REF!)=ERROR.TYPE(U88),FALSE)</f>
        <v>0</v>
      </c>
      <c r="AP88" s="124">
        <f>IF('Member Info'!F85&gt;'GP1 April 25'!$U$1,1,0)</f>
        <v>0</v>
      </c>
      <c r="AQ88" s="124">
        <f t="shared" si="18"/>
        <v>0</v>
      </c>
      <c r="AR88" s="124">
        <f t="shared" si="19"/>
        <v>0</v>
      </c>
      <c r="AS88" s="124">
        <f t="shared" si="20"/>
        <v>1</v>
      </c>
    </row>
    <row r="89" spans="1:45" x14ac:dyDescent="0.25">
      <c r="A89" s="4">
        <v>58</v>
      </c>
      <c r="B89" s="164">
        <f>'Member Info'!D86</f>
        <v>0</v>
      </c>
      <c r="C89" s="164">
        <f>'Member Info'!E86</f>
        <v>0</v>
      </c>
      <c r="D89" s="164" t="str">
        <f>'Member Info'!G86</f>
        <v/>
      </c>
      <c r="E89" s="165">
        <f>'Member Info'!B86</f>
        <v>0</v>
      </c>
      <c r="F89" s="242"/>
      <c r="G89" s="166" t="str">
        <f>IF(E89=0,"",('Member Info'!K86+'Member Info'!L86))</f>
        <v/>
      </c>
      <c r="H89" s="419"/>
      <c r="I89" s="419"/>
      <c r="J89" s="26"/>
      <c r="K89" s="26"/>
      <c r="L89" s="384" t="str">
        <f>IF(E89=0,"",IF('Member Info'!F86&gt;$U$1,CONCATENATE("Joined with practice on ", TEXT('Member Info'!F86, "DD/MM/YYYY")),IF('Member Info'!N86&lt;&gt;"",IF('Member Info'!N86&lt;$T$1,CONCATENATE("Left Scheme on ", TEXT('Member Info'!N86, "DD/MM/YYYY")),IF(OR(G89="",G89=0),"Error Detected, No rate entered",IF(E89=0,"",IF(F89="","Error Detected, No Pensionable pay",IF(AS89=1,"No Part Time Status Entered",IF(AR89=1,"No Part Time Hours Entered",IF(ISERROR(AD89)," Unknown Values entered.",IF(V89+W89&lt;1,"Acceptable",IF(T89+U89=200, "No Contributions Entered", IF(M89="","Error Detected, Choose reason&gt;",IF(Z89="1",IF(V89=1,"Please Enter Deemed Pensionable Pay","Add Any Relevant Details Above"),"Please Give Details Above"))))))))))),IF(OR(G89="",G89=0),"Error Detected, No rate entered",IF(E89=0,"",IF(F89="","Error Detected, No Pensionable pay",IF(AS89=1,"No Part Time Status Entered",IF(AR89=1,"No Part Time Hours Entered",IF(ISERROR(AD89)," Unknown Values entered.",IF(V89+W89&lt;1,"Acceptable",IF(T89+U89=200, "No Contributions Entered", IF(M89="","Error Detected, Choose reason&gt;",IF(Z89="1",IF(V89=1,"Please Enter Deemed Pensionable Pay","Add relevant Details Above"),"Please give details Above")))))))))))))</f>
        <v/>
      </c>
      <c r="M89" s="260"/>
      <c r="N89" s="91"/>
      <c r="O89" s="91" t="str">
        <f t="shared" si="1"/>
        <v/>
      </c>
      <c r="P89" s="94">
        <f t="shared" si="2"/>
        <v>0</v>
      </c>
      <c r="Q89" s="94">
        <f t="shared" si="2"/>
        <v>0</v>
      </c>
      <c r="R89" s="218">
        <f>(ROUND((F89/100*'Member Info'!$W$2), 2))</f>
        <v>0</v>
      </c>
      <c r="S89" s="218" t="e">
        <f t="shared" si="3"/>
        <v>#VALUE!</v>
      </c>
      <c r="T89" s="218" t="str">
        <f t="shared" si="4"/>
        <v/>
      </c>
      <c r="U89" s="227" t="str">
        <f t="shared" si="5"/>
        <v/>
      </c>
      <c r="V89" s="228" t="str">
        <f t="shared" si="6"/>
        <v/>
      </c>
      <c r="W89" s="228" t="str">
        <f t="shared" si="7"/>
        <v/>
      </c>
      <c r="X89" s="222">
        <f t="shared" si="8"/>
        <v>0</v>
      </c>
      <c r="Y89" s="110">
        <f t="shared" si="9"/>
        <v>0</v>
      </c>
      <c r="Z89" s="235" t="str">
        <f t="shared" si="10"/>
        <v/>
      </c>
      <c r="AA89" s="240" t="b">
        <f t="shared" si="11"/>
        <v>0</v>
      </c>
      <c r="AB89" s="235">
        <f t="shared" si="12"/>
        <v>0</v>
      </c>
      <c r="AC89" s="235">
        <f>IF('Member Info'!N86="",1,"")</f>
        <v>1</v>
      </c>
      <c r="AD89" s="243" t="e">
        <f t="shared" si="13"/>
        <v>#VALUE!</v>
      </c>
      <c r="AE89" s="130" t="str">
        <f t="shared" si="0"/>
        <v/>
      </c>
      <c r="AF89" s="124">
        <f t="shared" si="14"/>
        <v>1</v>
      </c>
      <c r="AG89" s="124" t="str">
        <f>IF('Member Info'!N86&lt;&gt;"",IF(AND('Member Info'!N86&lt;=$U$1,'Member Info'!N86&gt;=$T$1),1,0),"")</f>
        <v/>
      </c>
      <c r="AI89" s="124" t="b">
        <f t="shared" si="15"/>
        <v>0</v>
      </c>
      <c r="AJ89" s="124">
        <f t="shared" si="16"/>
        <v>0</v>
      </c>
      <c r="AL89" s="124">
        <f t="shared" si="17"/>
        <v>0</v>
      </c>
      <c r="AM89" s="124">
        <f>IF('Member Info'!F86&gt;$T$1,1,0)</f>
        <v>0</v>
      </c>
      <c r="AN89" s="124" t="b">
        <f>IF(ISERROR(T89),ERROR.TYPE(#REF!)=ERROR.TYPE(T89),FALSE)</f>
        <v>0</v>
      </c>
      <c r="AO89" s="124" t="b">
        <f>IF(ISERROR(U89),ERROR.TYPE(#REF!)=ERROR.TYPE(U89),FALSE)</f>
        <v>0</v>
      </c>
      <c r="AP89" s="124">
        <f>IF('Member Info'!F86&gt;'GP1 April 25'!$U$1,1,0)</f>
        <v>0</v>
      </c>
      <c r="AQ89" s="124">
        <f t="shared" si="18"/>
        <v>0</v>
      </c>
      <c r="AR89" s="124">
        <f t="shared" si="19"/>
        <v>0</v>
      </c>
      <c r="AS89" s="124">
        <f t="shared" si="20"/>
        <v>1</v>
      </c>
    </row>
    <row r="90" spans="1:45" x14ac:dyDescent="0.25">
      <c r="A90" s="4">
        <v>59</v>
      </c>
      <c r="B90" s="164">
        <f>'Member Info'!D87</f>
        <v>0</v>
      </c>
      <c r="C90" s="164">
        <f>'Member Info'!E87</f>
        <v>0</v>
      </c>
      <c r="D90" s="164" t="str">
        <f>'Member Info'!G87</f>
        <v/>
      </c>
      <c r="E90" s="165">
        <f>'Member Info'!B87</f>
        <v>0</v>
      </c>
      <c r="F90" s="242"/>
      <c r="G90" s="166" t="str">
        <f>IF(E90=0,"",('Member Info'!K87+'Member Info'!L87))</f>
        <v/>
      </c>
      <c r="H90" s="419"/>
      <c r="I90" s="419"/>
      <c r="J90" s="26"/>
      <c r="K90" s="26"/>
      <c r="L90" s="384" t="str">
        <f>IF(E90=0,"",IF('Member Info'!F87&gt;$U$1,CONCATENATE("Joined with practice on ", TEXT('Member Info'!F87, "DD/MM/YYYY")),IF('Member Info'!N87&lt;&gt;"",IF('Member Info'!N87&lt;$T$1,CONCATENATE("Left Scheme on ", TEXT('Member Info'!N87, "DD/MM/YYYY")),IF(OR(G90="",G90=0),"Error Detected, No rate entered",IF(E90=0,"",IF(F90="","Error Detected, No Pensionable pay",IF(AS90=1,"No Part Time Status Entered",IF(AR90=1,"No Part Time Hours Entered",IF(ISERROR(AD90)," Unknown Values entered.",IF(V90+W90&lt;1,"Acceptable",IF(T90+U90=200, "No Contributions Entered", IF(M90="","Error Detected, Choose reason&gt;",IF(Z90="1",IF(V90=1,"Please Enter Deemed Pensionable Pay","Add Any Relevant Details Above"),"Please Give Details Above"))))))))))),IF(OR(G90="",G90=0),"Error Detected, No rate entered",IF(E90=0,"",IF(F90="","Error Detected, No Pensionable pay",IF(AS90=1,"No Part Time Status Entered",IF(AR90=1,"No Part Time Hours Entered",IF(ISERROR(AD90)," Unknown Values entered.",IF(V90+W90&lt;1,"Acceptable",IF(T90+U90=200, "No Contributions Entered", IF(M90="","Error Detected, Choose reason&gt;",IF(Z90="1",IF(V90=1,"Please Enter Deemed Pensionable Pay","Add relevant Details Above"),"Please give details Above")))))))))))))</f>
        <v/>
      </c>
      <c r="M90" s="260"/>
      <c r="N90" s="91"/>
      <c r="O90" s="91" t="str">
        <f t="shared" si="1"/>
        <v/>
      </c>
      <c r="P90" s="94">
        <f t="shared" si="2"/>
        <v>0</v>
      </c>
      <c r="Q90" s="94">
        <f t="shared" si="2"/>
        <v>0</v>
      </c>
      <c r="R90" s="218">
        <f>(ROUND((F90/100*'Member Info'!$W$2), 2))</f>
        <v>0</v>
      </c>
      <c r="S90" s="218" t="e">
        <f t="shared" si="3"/>
        <v>#VALUE!</v>
      </c>
      <c r="T90" s="218" t="str">
        <f t="shared" si="4"/>
        <v/>
      </c>
      <c r="U90" s="227" t="str">
        <f t="shared" si="5"/>
        <v/>
      </c>
      <c r="V90" s="228" t="str">
        <f t="shared" si="6"/>
        <v/>
      </c>
      <c r="W90" s="228" t="str">
        <f t="shared" si="7"/>
        <v/>
      </c>
      <c r="X90" s="222">
        <f t="shared" si="8"/>
        <v>0</v>
      </c>
      <c r="Y90" s="110">
        <f t="shared" si="9"/>
        <v>0</v>
      </c>
      <c r="Z90" s="235" t="str">
        <f t="shared" si="10"/>
        <v/>
      </c>
      <c r="AA90" s="240" t="b">
        <f t="shared" si="11"/>
        <v>0</v>
      </c>
      <c r="AB90" s="235">
        <f t="shared" si="12"/>
        <v>0</v>
      </c>
      <c r="AC90" s="235">
        <f>IF('Member Info'!N87="",1,"")</f>
        <v>1</v>
      </c>
      <c r="AD90" s="243" t="e">
        <f t="shared" si="13"/>
        <v>#VALUE!</v>
      </c>
      <c r="AE90" s="130" t="str">
        <f t="shared" si="0"/>
        <v/>
      </c>
      <c r="AF90" s="124">
        <f t="shared" si="14"/>
        <v>1</v>
      </c>
      <c r="AG90" s="124" t="str">
        <f>IF('Member Info'!N87&lt;&gt;"",IF(AND('Member Info'!N87&lt;=$U$1,'Member Info'!N87&gt;=$T$1),1,0),"")</f>
        <v/>
      </c>
      <c r="AI90" s="124" t="b">
        <f t="shared" si="15"/>
        <v>0</v>
      </c>
      <c r="AJ90" s="124">
        <f t="shared" si="16"/>
        <v>0</v>
      </c>
      <c r="AL90" s="124">
        <f t="shared" si="17"/>
        <v>0</v>
      </c>
      <c r="AM90" s="124">
        <f>IF('Member Info'!F87&gt;$T$1,1,0)</f>
        <v>0</v>
      </c>
      <c r="AN90" s="124" t="b">
        <f>IF(ISERROR(T90),ERROR.TYPE(#REF!)=ERROR.TYPE(T90),FALSE)</f>
        <v>0</v>
      </c>
      <c r="AO90" s="124" t="b">
        <f>IF(ISERROR(U90),ERROR.TYPE(#REF!)=ERROR.TYPE(U90),FALSE)</f>
        <v>0</v>
      </c>
      <c r="AP90" s="124">
        <f>IF('Member Info'!F87&gt;'GP1 April 25'!$U$1,1,0)</f>
        <v>0</v>
      </c>
      <c r="AQ90" s="124">
        <f t="shared" si="18"/>
        <v>0</v>
      </c>
      <c r="AR90" s="124">
        <f t="shared" si="19"/>
        <v>0</v>
      </c>
      <c r="AS90" s="124">
        <f t="shared" si="20"/>
        <v>1</v>
      </c>
    </row>
    <row r="91" spans="1:45" x14ac:dyDescent="0.25">
      <c r="A91" s="4">
        <v>60</v>
      </c>
      <c r="B91" s="164">
        <f>'Member Info'!D88</f>
        <v>0</v>
      </c>
      <c r="C91" s="164">
        <f>'Member Info'!E88</f>
        <v>0</v>
      </c>
      <c r="D91" s="164" t="str">
        <f>'Member Info'!G88</f>
        <v/>
      </c>
      <c r="E91" s="165">
        <f>'Member Info'!B88</f>
        <v>0</v>
      </c>
      <c r="F91" s="242"/>
      <c r="G91" s="166" t="str">
        <f>IF(E91=0,"",('Member Info'!K88+'Member Info'!L88))</f>
        <v/>
      </c>
      <c r="H91" s="419"/>
      <c r="I91" s="419"/>
      <c r="J91" s="26"/>
      <c r="K91" s="26"/>
      <c r="L91" s="384" t="str">
        <f>IF(E91=0,"",IF('Member Info'!F88&gt;$U$1,CONCATENATE("Joined with practice on ", TEXT('Member Info'!F88, "DD/MM/YYYY")),IF('Member Info'!N88&lt;&gt;"",IF('Member Info'!N88&lt;$T$1,CONCATENATE("Left Scheme on ", TEXT('Member Info'!N88, "DD/MM/YYYY")),IF(OR(G91="",G91=0),"Error Detected, No rate entered",IF(E91=0,"",IF(F91="","Error Detected, No Pensionable pay",IF(AS91=1,"No Part Time Status Entered",IF(AR91=1,"No Part Time Hours Entered",IF(ISERROR(AD91)," Unknown Values entered.",IF(V91+W91&lt;1,"Acceptable",IF(T91+U91=200, "No Contributions Entered", IF(M91="","Error Detected, Choose reason&gt;",IF(Z91="1",IF(V91=1,"Please Enter Deemed Pensionable Pay","Add Any Relevant Details Above"),"Please Give Details Above"))))))))))),IF(OR(G91="",G91=0),"Error Detected, No rate entered",IF(E91=0,"",IF(F91="","Error Detected, No Pensionable pay",IF(AS91=1,"No Part Time Status Entered",IF(AR91=1,"No Part Time Hours Entered",IF(ISERROR(AD91)," Unknown Values entered.",IF(V91+W91&lt;1,"Acceptable",IF(T91+U91=200, "No Contributions Entered", IF(M91="","Error Detected, Choose reason&gt;",IF(Z91="1",IF(V91=1,"Please Enter Deemed Pensionable Pay","Add relevant Details Above"),"Please give details Above")))))))))))))</f>
        <v/>
      </c>
      <c r="M91" s="260"/>
      <c r="N91" s="91"/>
      <c r="O91" s="91" t="str">
        <f t="shared" si="1"/>
        <v/>
      </c>
      <c r="P91" s="94">
        <f t="shared" si="2"/>
        <v>0</v>
      </c>
      <c r="Q91" s="94">
        <f t="shared" si="2"/>
        <v>0</v>
      </c>
      <c r="R91" s="218">
        <f>(ROUND((F91/100*'Member Info'!$W$2), 2))</f>
        <v>0</v>
      </c>
      <c r="S91" s="218" t="e">
        <f t="shared" si="3"/>
        <v>#VALUE!</v>
      </c>
      <c r="T91" s="218" t="str">
        <f t="shared" si="4"/>
        <v/>
      </c>
      <c r="U91" s="227" t="str">
        <f t="shared" si="5"/>
        <v/>
      </c>
      <c r="V91" s="228" t="str">
        <f t="shared" si="6"/>
        <v/>
      </c>
      <c r="W91" s="228" t="str">
        <f t="shared" si="7"/>
        <v/>
      </c>
      <c r="X91" s="222">
        <f t="shared" si="8"/>
        <v>0</v>
      </c>
      <c r="Y91" s="110">
        <f t="shared" si="9"/>
        <v>0</v>
      </c>
      <c r="Z91" s="235" t="str">
        <f t="shared" si="10"/>
        <v/>
      </c>
      <c r="AA91" s="240" t="b">
        <f t="shared" si="11"/>
        <v>0</v>
      </c>
      <c r="AB91" s="235">
        <f t="shared" si="12"/>
        <v>0</v>
      </c>
      <c r="AC91" s="235">
        <f>IF('Member Info'!N88="",1,"")</f>
        <v>1</v>
      </c>
      <c r="AD91" s="243" t="e">
        <f t="shared" si="13"/>
        <v>#VALUE!</v>
      </c>
      <c r="AE91" s="130" t="str">
        <f t="shared" si="0"/>
        <v/>
      </c>
      <c r="AF91" s="124">
        <f t="shared" si="14"/>
        <v>1</v>
      </c>
      <c r="AG91" s="124" t="str">
        <f>IF('Member Info'!N88&lt;&gt;"",IF(AND('Member Info'!N88&lt;=$U$1,'Member Info'!N88&gt;=$T$1),1,0),"")</f>
        <v/>
      </c>
      <c r="AI91" s="124" t="b">
        <f t="shared" si="15"/>
        <v>0</v>
      </c>
      <c r="AJ91" s="124">
        <f t="shared" si="16"/>
        <v>0</v>
      </c>
      <c r="AL91" s="124">
        <f t="shared" si="17"/>
        <v>0</v>
      </c>
      <c r="AM91" s="124">
        <f>IF('Member Info'!F88&gt;$T$1,1,0)</f>
        <v>0</v>
      </c>
      <c r="AN91" s="124" t="b">
        <f>IF(ISERROR(T91),ERROR.TYPE(#REF!)=ERROR.TYPE(T91),FALSE)</f>
        <v>0</v>
      </c>
      <c r="AO91" s="124" t="b">
        <f>IF(ISERROR(U91),ERROR.TYPE(#REF!)=ERROR.TYPE(U91),FALSE)</f>
        <v>0</v>
      </c>
      <c r="AP91" s="124">
        <f>IF('Member Info'!F88&gt;'GP1 April 25'!$U$1,1,0)</f>
        <v>0</v>
      </c>
      <c r="AQ91" s="124">
        <f t="shared" si="18"/>
        <v>0</v>
      </c>
      <c r="AR91" s="124">
        <f t="shared" si="19"/>
        <v>0</v>
      </c>
      <c r="AS91" s="124">
        <f t="shared" si="20"/>
        <v>1</v>
      </c>
    </row>
    <row r="92" spans="1:45" x14ac:dyDescent="0.25">
      <c r="A92" s="4">
        <v>61</v>
      </c>
      <c r="B92" s="164">
        <f>'Member Info'!D89</f>
        <v>0</v>
      </c>
      <c r="C92" s="164">
        <f>'Member Info'!E89</f>
        <v>0</v>
      </c>
      <c r="D92" s="164" t="str">
        <f>'Member Info'!G89</f>
        <v/>
      </c>
      <c r="E92" s="165">
        <f>'Member Info'!B89</f>
        <v>0</v>
      </c>
      <c r="F92" s="242"/>
      <c r="G92" s="166" t="str">
        <f>IF(E92=0,"",('Member Info'!K89+'Member Info'!L89))</f>
        <v/>
      </c>
      <c r="H92" s="419"/>
      <c r="I92" s="419"/>
      <c r="J92" s="26"/>
      <c r="K92" s="26"/>
      <c r="L92" s="384" t="str">
        <f>IF(E92=0,"",IF('Member Info'!F89&gt;$U$1,CONCATENATE("Joined with practice on ", TEXT('Member Info'!F89, "DD/MM/YYYY")),IF('Member Info'!N89&lt;&gt;"",IF('Member Info'!N89&lt;$T$1,CONCATENATE("Left Scheme on ", TEXT('Member Info'!N89, "DD/MM/YYYY")),IF(OR(G92="",G92=0),"Error Detected, No rate entered",IF(E92=0,"",IF(F92="","Error Detected, No Pensionable pay",IF(AS92=1,"No Part Time Status Entered",IF(AR92=1,"No Part Time Hours Entered",IF(ISERROR(AD92)," Unknown Values entered.",IF(V92+W92&lt;1,"Acceptable",IF(T92+U92=200, "No Contributions Entered", IF(M92="","Error Detected, Choose reason&gt;",IF(Z92="1",IF(V92=1,"Please Enter Deemed Pensionable Pay","Add Any Relevant Details Above"),"Please Give Details Above"))))))))))),IF(OR(G92="",G92=0),"Error Detected, No rate entered",IF(E92=0,"",IF(F92="","Error Detected, No Pensionable pay",IF(AS92=1,"No Part Time Status Entered",IF(AR92=1,"No Part Time Hours Entered",IF(ISERROR(AD92)," Unknown Values entered.",IF(V92+W92&lt;1,"Acceptable",IF(T92+U92=200, "No Contributions Entered", IF(M92="","Error Detected, Choose reason&gt;",IF(Z92="1",IF(V92=1,"Please Enter Deemed Pensionable Pay","Add relevant Details Above"),"Please give details Above")))))))))))))</f>
        <v/>
      </c>
      <c r="M92" s="260"/>
      <c r="N92" s="91"/>
      <c r="O92" s="91" t="str">
        <f t="shared" si="1"/>
        <v/>
      </c>
      <c r="P92" s="94">
        <f t="shared" si="2"/>
        <v>0</v>
      </c>
      <c r="Q92" s="94">
        <f t="shared" si="2"/>
        <v>0</v>
      </c>
      <c r="R92" s="218">
        <f>(ROUND((F92/100*'Member Info'!$W$2), 2))</f>
        <v>0</v>
      </c>
      <c r="S92" s="218" t="e">
        <f t="shared" si="3"/>
        <v>#VALUE!</v>
      </c>
      <c r="T92" s="218" t="str">
        <f t="shared" si="4"/>
        <v/>
      </c>
      <c r="U92" s="227" t="str">
        <f t="shared" si="5"/>
        <v/>
      </c>
      <c r="V92" s="228" t="str">
        <f t="shared" si="6"/>
        <v/>
      </c>
      <c r="W92" s="228" t="str">
        <f t="shared" si="7"/>
        <v/>
      </c>
      <c r="X92" s="222">
        <f t="shared" si="8"/>
        <v>0</v>
      </c>
      <c r="Y92" s="110">
        <f t="shared" si="9"/>
        <v>0</v>
      </c>
      <c r="Z92" s="235" t="str">
        <f t="shared" si="10"/>
        <v/>
      </c>
      <c r="AA92" s="240" t="b">
        <f t="shared" si="11"/>
        <v>0</v>
      </c>
      <c r="AB92" s="235">
        <f t="shared" si="12"/>
        <v>0</v>
      </c>
      <c r="AC92" s="235">
        <f>IF('Member Info'!N89="",1,"")</f>
        <v>1</v>
      </c>
      <c r="AD92" s="243" t="e">
        <f t="shared" si="13"/>
        <v>#VALUE!</v>
      </c>
      <c r="AE92" s="130" t="str">
        <f t="shared" si="0"/>
        <v/>
      </c>
      <c r="AF92" s="124">
        <f t="shared" si="14"/>
        <v>1</v>
      </c>
      <c r="AG92" s="124" t="str">
        <f>IF('Member Info'!N89&lt;&gt;"",IF(AND('Member Info'!N89&lt;=$U$1,'Member Info'!N89&gt;=$T$1),1,0),"")</f>
        <v/>
      </c>
      <c r="AI92" s="124" t="b">
        <f t="shared" si="15"/>
        <v>0</v>
      </c>
      <c r="AJ92" s="124">
        <f t="shared" si="16"/>
        <v>0</v>
      </c>
      <c r="AL92" s="124">
        <f t="shared" si="17"/>
        <v>0</v>
      </c>
      <c r="AM92" s="124">
        <f>IF('Member Info'!F89&gt;$T$1,1,0)</f>
        <v>0</v>
      </c>
      <c r="AN92" s="124" t="b">
        <f>IF(ISERROR(T92),ERROR.TYPE(#REF!)=ERROR.TYPE(T92),FALSE)</f>
        <v>0</v>
      </c>
      <c r="AO92" s="124" t="b">
        <f>IF(ISERROR(U92),ERROR.TYPE(#REF!)=ERROR.TYPE(U92),FALSE)</f>
        <v>0</v>
      </c>
      <c r="AP92" s="124">
        <f>IF('Member Info'!F89&gt;'GP1 April 25'!$U$1,1,0)</f>
        <v>0</v>
      </c>
      <c r="AQ92" s="124">
        <f t="shared" si="18"/>
        <v>0</v>
      </c>
      <c r="AR92" s="124">
        <f t="shared" si="19"/>
        <v>0</v>
      </c>
      <c r="AS92" s="124">
        <f t="shared" si="20"/>
        <v>1</v>
      </c>
    </row>
    <row r="93" spans="1:45" x14ac:dyDescent="0.25">
      <c r="A93" s="4">
        <v>62</v>
      </c>
      <c r="B93" s="164">
        <f>'Member Info'!D90</f>
        <v>0</v>
      </c>
      <c r="C93" s="164">
        <f>'Member Info'!E90</f>
        <v>0</v>
      </c>
      <c r="D93" s="164" t="str">
        <f>'Member Info'!G90</f>
        <v/>
      </c>
      <c r="E93" s="165">
        <f>'Member Info'!B90</f>
        <v>0</v>
      </c>
      <c r="F93" s="242"/>
      <c r="G93" s="166" t="str">
        <f>IF(E93=0,"",('Member Info'!K90+'Member Info'!L90))</f>
        <v/>
      </c>
      <c r="H93" s="419"/>
      <c r="I93" s="419"/>
      <c r="J93" s="26"/>
      <c r="K93" s="26"/>
      <c r="L93" s="384" t="str">
        <f>IF(E93=0,"",IF('Member Info'!F90&gt;$U$1,CONCATENATE("Joined with practice on ", TEXT('Member Info'!F90, "DD/MM/YYYY")),IF('Member Info'!N90&lt;&gt;"",IF('Member Info'!N90&lt;$T$1,CONCATENATE("Left Scheme on ", TEXT('Member Info'!N90, "DD/MM/YYYY")),IF(OR(G93="",G93=0),"Error Detected, No rate entered",IF(E93=0,"",IF(F93="","Error Detected, No Pensionable pay",IF(AS93=1,"No Part Time Status Entered",IF(AR93=1,"No Part Time Hours Entered",IF(ISERROR(AD93)," Unknown Values entered.",IF(V93+W93&lt;1,"Acceptable",IF(T93+U93=200, "No Contributions Entered", IF(M93="","Error Detected, Choose reason&gt;",IF(Z93="1",IF(V93=1,"Please Enter Deemed Pensionable Pay","Add Any Relevant Details Above"),"Please Give Details Above"))))))))))),IF(OR(G93="",G93=0),"Error Detected, No rate entered",IF(E93=0,"",IF(F93="","Error Detected, No Pensionable pay",IF(AS93=1,"No Part Time Status Entered",IF(AR93=1,"No Part Time Hours Entered",IF(ISERROR(AD93)," Unknown Values entered.",IF(V93+W93&lt;1,"Acceptable",IF(T93+U93=200, "No Contributions Entered", IF(M93="","Error Detected, Choose reason&gt;",IF(Z93="1",IF(V93=1,"Please Enter Deemed Pensionable Pay","Add relevant Details Above"),"Please give details Above")))))))))))))</f>
        <v/>
      </c>
      <c r="M93" s="260"/>
      <c r="N93" s="91"/>
      <c r="O93" s="91" t="str">
        <f t="shared" si="1"/>
        <v/>
      </c>
      <c r="P93" s="94">
        <f t="shared" si="2"/>
        <v>0</v>
      </c>
      <c r="Q93" s="94">
        <f t="shared" si="2"/>
        <v>0</v>
      </c>
      <c r="R93" s="218">
        <f>(ROUND((F93/100*'Member Info'!$W$2), 2))</f>
        <v>0</v>
      </c>
      <c r="S93" s="218" t="e">
        <f t="shared" si="3"/>
        <v>#VALUE!</v>
      </c>
      <c r="T93" s="218" t="str">
        <f t="shared" si="4"/>
        <v/>
      </c>
      <c r="U93" s="227" t="str">
        <f t="shared" si="5"/>
        <v/>
      </c>
      <c r="V93" s="228" t="str">
        <f t="shared" si="6"/>
        <v/>
      </c>
      <c r="W93" s="228" t="str">
        <f t="shared" si="7"/>
        <v/>
      </c>
      <c r="X93" s="222">
        <f t="shared" si="8"/>
        <v>0</v>
      </c>
      <c r="Y93" s="110">
        <f t="shared" si="9"/>
        <v>0</v>
      </c>
      <c r="Z93" s="235" t="str">
        <f t="shared" si="10"/>
        <v/>
      </c>
      <c r="AA93" s="240" t="b">
        <f t="shared" si="11"/>
        <v>0</v>
      </c>
      <c r="AB93" s="235">
        <f t="shared" si="12"/>
        <v>0</v>
      </c>
      <c r="AC93" s="235">
        <f>IF('Member Info'!N90="",1,"")</f>
        <v>1</v>
      </c>
      <c r="AD93" s="243" t="e">
        <f t="shared" si="13"/>
        <v>#VALUE!</v>
      </c>
      <c r="AE93" s="130" t="str">
        <f t="shared" si="0"/>
        <v/>
      </c>
      <c r="AF93" s="124">
        <f t="shared" si="14"/>
        <v>1</v>
      </c>
      <c r="AG93" s="124" t="str">
        <f>IF('Member Info'!N90&lt;&gt;"",IF(AND('Member Info'!N90&lt;=$U$1,'Member Info'!N90&gt;=$T$1),1,0),"")</f>
        <v/>
      </c>
      <c r="AI93" s="124" t="b">
        <f t="shared" si="15"/>
        <v>0</v>
      </c>
      <c r="AJ93" s="124">
        <f t="shared" si="16"/>
        <v>0</v>
      </c>
      <c r="AL93" s="124">
        <f t="shared" si="17"/>
        <v>0</v>
      </c>
      <c r="AM93" s="124">
        <f>IF('Member Info'!F90&gt;$T$1,1,0)</f>
        <v>0</v>
      </c>
      <c r="AN93" s="124" t="b">
        <f>IF(ISERROR(T93),ERROR.TYPE(#REF!)=ERROR.TYPE(T93),FALSE)</f>
        <v>0</v>
      </c>
      <c r="AO93" s="124" t="b">
        <f>IF(ISERROR(U93),ERROR.TYPE(#REF!)=ERROR.TYPE(U93),FALSE)</f>
        <v>0</v>
      </c>
      <c r="AP93" s="124">
        <f>IF('Member Info'!F90&gt;'GP1 April 25'!$U$1,1,0)</f>
        <v>0</v>
      </c>
      <c r="AQ93" s="124">
        <f t="shared" si="18"/>
        <v>0</v>
      </c>
      <c r="AR93" s="124">
        <f t="shared" si="19"/>
        <v>0</v>
      </c>
      <c r="AS93" s="124">
        <f t="shared" si="20"/>
        <v>1</v>
      </c>
    </row>
    <row r="94" spans="1:45" x14ac:dyDescent="0.25">
      <c r="A94" s="4">
        <v>63</v>
      </c>
      <c r="B94" s="164">
        <f>'Member Info'!D91</f>
        <v>0</v>
      </c>
      <c r="C94" s="164">
        <f>'Member Info'!E91</f>
        <v>0</v>
      </c>
      <c r="D94" s="164" t="str">
        <f>'Member Info'!G91</f>
        <v/>
      </c>
      <c r="E94" s="165">
        <f>'Member Info'!B91</f>
        <v>0</v>
      </c>
      <c r="F94" s="242"/>
      <c r="G94" s="166" t="str">
        <f>IF(E94=0,"",('Member Info'!K91+'Member Info'!L91))</f>
        <v/>
      </c>
      <c r="H94" s="419"/>
      <c r="I94" s="419"/>
      <c r="J94" s="26"/>
      <c r="K94" s="26"/>
      <c r="L94" s="384" t="str">
        <f>IF(E94=0,"",IF('Member Info'!F91&gt;$U$1,CONCATENATE("Joined with practice on ", TEXT('Member Info'!F91, "DD/MM/YYYY")),IF('Member Info'!N91&lt;&gt;"",IF('Member Info'!N91&lt;$T$1,CONCATENATE("Left Scheme on ", TEXT('Member Info'!N91, "DD/MM/YYYY")),IF(OR(G94="",G94=0),"Error Detected, No rate entered",IF(E94=0,"",IF(F94="","Error Detected, No Pensionable pay",IF(AS94=1,"No Part Time Status Entered",IF(AR94=1,"No Part Time Hours Entered",IF(ISERROR(AD94)," Unknown Values entered.",IF(V94+W94&lt;1,"Acceptable",IF(T94+U94=200, "No Contributions Entered", IF(M94="","Error Detected, Choose reason&gt;",IF(Z94="1",IF(V94=1,"Please Enter Deemed Pensionable Pay","Add Any Relevant Details Above"),"Please Give Details Above"))))))))))),IF(OR(G94="",G94=0),"Error Detected, No rate entered",IF(E94=0,"",IF(F94="","Error Detected, No Pensionable pay",IF(AS94=1,"No Part Time Status Entered",IF(AR94=1,"No Part Time Hours Entered",IF(ISERROR(AD94)," Unknown Values entered.",IF(V94+W94&lt;1,"Acceptable",IF(T94+U94=200, "No Contributions Entered", IF(M94="","Error Detected, Choose reason&gt;",IF(Z94="1",IF(V94=1,"Please Enter Deemed Pensionable Pay","Add relevant Details Above"),"Please give details Above")))))))))))))</f>
        <v/>
      </c>
      <c r="M94" s="260"/>
      <c r="N94" s="91"/>
      <c r="O94" s="91" t="str">
        <f t="shared" si="1"/>
        <v/>
      </c>
      <c r="P94" s="94">
        <f t="shared" si="2"/>
        <v>0</v>
      </c>
      <c r="Q94" s="94">
        <f t="shared" si="2"/>
        <v>0</v>
      </c>
      <c r="R94" s="218">
        <f>(ROUND((F94/100*'Member Info'!$W$2), 2))</f>
        <v>0</v>
      </c>
      <c r="S94" s="218" t="e">
        <f t="shared" si="3"/>
        <v>#VALUE!</v>
      </c>
      <c r="T94" s="218" t="str">
        <f t="shared" si="4"/>
        <v/>
      </c>
      <c r="U94" s="227" t="str">
        <f t="shared" si="5"/>
        <v/>
      </c>
      <c r="V94" s="228" t="str">
        <f t="shared" si="6"/>
        <v/>
      </c>
      <c r="W94" s="228" t="str">
        <f t="shared" si="7"/>
        <v/>
      </c>
      <c r="X94" s="222">
        <f t="shared" si="8"/>
        <v>0</v>
      </c>
      <c r="Y94" s="110">
        <f t="shared" si="9"/>
        <v>0</v>
      </c>
      <c r="Z94" s="235" t="str">
        <f t="shared" si="10"/>
        <v/>
      </c>
      <c r="AA94" s="240" t="b">
        <f t="shared" si="11"/>
        <v>0</v>
      </c>
      <c r="AB94" s="235">
        <f t="shared" si="12"/>
        <v>0</v>
      </c>
      <c r="AC94" s="235">
        <f>IF('Member Info'!N91="",1,"")</f>
        <v>1</v>
      </c>
      <c r="AD94" s="243" t="e">
        <f t="shared" si="13"/>
        <v>#VALUE!</v>
      </c>
      <c r="AE94" s="130" t="str">
        <f t="shared" si="0"/>
        <v/>
      </c>
      <c r="AF94" s="124">
        <f t="shared" si="14"/>
        <v>1</v>
      </c>
      <c r="AG94" s="124" t="str">
        <f>IF('Member Info'!N91&lt;&gt;"",IF(AND('Member Info'!N91&lt;=$U$1,'Member Info'!N91&gt;=$T$1),1,0),"")</f>
        <v/>
      </c>
      <c r="AI94" s="124" t="b">
        <f t="shared" si="15"/>
        <v>0</v>
      </c>
      <c r="AJ94" s="124">
        <f t="shared" si="16"/>
        <v>0</v>
      </c>
      <c r="AL94" s="124">
        <f t="shared" si="17"/>
        <v>0</v>
      </c>
      <c r="AM94" s="124">
        <f>IF('Member Info'!F91&gt;$T$1,1,0)</f>
        <v>0</v>
      </c>
      <c r="AN94" s="124" t="b">
        <f>IF(ISERROR(T94),ERROR.TYPE(#REF!)=ERROR.TYPE(T94),FALSE)</f>
        <v>0</v>
      </c>
      <c r="AO94" s="124" t="b">
        <f>IF(ISERROR(U94),ERROR.TYPE(#REF!)=ERROR.TYPE(U94),FALSE)</f>
        <v>0</v>
      </c>
      <c r="AP94" s="124">
        <f>IF('Member Info'!F91&gt;'GP1 April 25'!$U$1,1,0)</f>
        <v>0</v>
      </c>
      <c r="AQ94" s="124">
        <f t="shared" si="18"/>
        <v>0</v>
      </c>
      <c r="AR94" s="124">
        <f t="shared" si="19"/>
        <v>0</v>
      </c>
      <c r="AS94" s="124">
        <f t="shared" si="20"/>
        <v>1</v>
      </c>
    </row>
    <row r="95" spans="1:45" x14ac:dyDescent="0.25">
      <c r="A95" s="4">
        <v>64</v>
      </c>
      <c r="B95" s="164">
        <f>'Member Info'!D92</f>
        <v>0</v>
      </c>
      <c r="C95" s="164">
        <f>'Member Info'!E92</f>
        <v>0</v>
      </c>
      <c r="D95" s="164" t="str">
        <f>'Member Info'!G92</f>
        <v/>
      </c>
      <c r="E95" s="165">
        <f>'Member Info'!B92</f>
        <v>0</v>
      </c>
      <c r="F95" s="242"/>
      <c r="G95" s="166" t="str">
        <f>IF(E95=0,"",('Member Info'!K92+'Member Info'!L92))</f>
        <v/>
      </c>
      <c r="H95" s="419"/>
      <c r="I95" s="419"/>
      <c r="J95" s="26"/>
      <c r="K95" s="26"/>
      <c r="L95" s="384" t="str">
        <f>IF(E95=0,"",IF('Member Info'!F92&gt;$U$1,CONCATENATE("Joined with practice on ", TEXT('Member Info'!F92, "DD/MM/YYYY")),IF('Member Info'!N92&lt;&gt;"",IF('Member Info'!N92&lt;$T$1,CONCATENATE("Left Scheme on ", TEXT('Member Info'!N92, "DD/MM/YYYY")),IF(OR(G95="",G95=0),"Error Detected, No rate entered",IF(E95=0,"",IF(F95="","Error Detected, No Pensionable pay",IF(AS95=1,"No Part Time Status Entered",IF(AR95=1,"No Part Time Hours Entered",IF(ISERROR(AD95)," Unknown Values entered.",IF(V95+W95&lt;1,"Acceptable",IF(T95+U95=200, "No Contributions Entered", IF(M95="","Error Detected, Choose reason&gt;",IF(Z95="1",IF(V95=1,"Please Enter Deemed Pensionable Pay","Add Any Relevant Details Above"),"Please Give Details Above"))))))))))),IF(OR(G95="",G95=0),"Error Detected, No rate entered",IF(E95=0,"",IF(F95="","Error Detected, No Pensionable pay",IF(AS95=1,"No Part Time Status Entered",IF(AR95=1,"No Part Time Hours Entered",IF(ISERROR(AD95)," Unknown Values entered.",IF(V95+W95&lt;1,"Acceptable",IF(T95+U95=200, "No Contributions Entered", IF(M95="","Error Detected, Choose reason&gt;",IF(Z95="1",IF(V95=1,"Please Enter Deemed Pensionable Pay","Add relevant Details Above"),"Please give details Above")))))))))))))</f>
        <v/>
      </c>
      <c r="M95" s="260"/>
      <c r="N95" s="91"/>
      <c r="O95" s="91" t="str">
        <f t="shared" si="1"/>
        <v/>
      </c>
      <c r="P95" s="94">
        <f t="shared" si="2"/>
        <v>0</v>
      </c>
      <c r="Q95" s="94">
        <f t="shared" si="2"/>
        <v>0</v>
      </c>
      <c r="R95" s="218">
        <f>(ROUND((F95/100*'Member Info'!$W$2), 2))</f>
        <v>0</v>
      </c>
      <c r="S95" s="218" t="e">
        <f t="shared" si="3"/>
        <v>#VALUE!</v>
      </c>
      <c r="T95" s="218" t="str">
        <f t="shared" si="4"/>
        <v/>
      </c>
      <c r="U95" s="227" t="str">
        <f t="shared" si="5"/>
        <v/>
      </c>
      <c r="V95" s="228" t="str">
        <f t="shared" si="6"/>
        <v/>
      </c>
      <c r="W95" s="228" t="str">
        <f t="shared" si="7"/>
        <v/>
      </c>
      <c r="X95" s="222">
        <f t="shared" si="8"/>
        <v>0</v>
      </c>
      <c r="Y95" s="110">
        <f t="shared" si="9"/>
        <v>0</v>
      </c>
      <c r="Z95" s="235" t="str">
        <f t="shared" si="10"/>
        <v/>
      </c>
      <c r="AA95" s="240" t="b">
        <f t="shared" si="11"/>
        <v>0</v>
      </c>
      <c r="AB95" s="235">
        <f t="shared" si="12"/>
        <v>0</v>
      </c>
      <c r="AC95" s="235">
        <f>IF('Member Info'!N92="",1,"")</f>
        <v>1</v>
      </c>
      <c r="AD95" s="243" t="e">
        <f t="shared" si="13"/>
        <v>#VALUE!</v>
      </c>
      <c r="AE95" s="130" t="str">
        <f t="shared" si="0"/>
        <v/>
      </c>
      <c r="AF95" s="124">
        <f t="shared" si="14"/>
        <v>1</v>
      </c>
      <c r="AG95" s="124" t="str">
        <f>IF('Member Info'!N92&lt;&gt;"",IF(AND('Member Info'!N92&lt;=$U$1,'Member Info'!N92&gt;=$T$1),1,0),"")</f>
        <v/>
      </c>
      <c r="AI95" s="124" t="b">
        <f t="shared" si="15"/>
        <v>0</v>
      </c>
      <c r="AJ95" s="124">
        <f t="shared" si="16"/>
        <v>0</v>
      </c>
      <c r="AL95" s="124">
        <f t="shared" si="17"/>
        <v>0</v>
      </c>
      <c r="AM95" s="124">
        <f>IF('Member Info'!F92&gt;$T$1,1,0)</f>
        <v>0</v>
      </c>
      <c r="AN95" s="124" t="b">
        <f>IF(ISERROR(T95),ERROR.TYPE(#REF!)=ERROR.TYPE(T95),FALSE)</f>
        <v>0</v>
      </c>
      <c r="AO95" s="124" t="b">
        <f>IF(ISERROR(U95),ERROR.TYPE(#REF!)=ERROR.TYPE(U95),FALSE)</f>
        <v>0</v>
      </c>
      <c r="AP95" s="124">
        <f>IF('Member Info'!F92&gt;'GP1 April 25'!$U$1,1,0)</f>
        <v>0</v>
      </c>
      <c r="AQ95" s="124">
        <f t="shared" si="18"/>
        <v>0</v>
      </c>
      <c r="AR95" s="124">
        <f t="shared" si="19"/>
        <v>0</v>
      </c>
      <c r="AS95" s="124">
        <f t="shared" si="20"/>
        <v>1</v>
      </c>
    </row>
    <row r="96" spans="1:45" x14ac:dyDescent="0.25">
      <c r="A96" s="4">
        <v>65</v>
      </c>
      <c r="B96" s="164">
        <f>'Member Info'!D93</f>
        <v>0</v>
      </c>
      <c r="C96" s="164">
        <f>'Member Info'!E93</f>
        <v>0</v>
      </c>
      <c r="D96" s="164" t="str">
        <f>'Member Info'!G93</f>
        <v/>
      </c>
      <c r="E96" s="165">
        <f>'Member Info'!B93</f>
        <v>0</v>
      </c>
      <c r="F96" s="242"/>
      <c r="G96" s="166" t="str">
        <f>IF(E96=0,"",('Member Info'!K93+'Member Info'!L93))</f>
        <v/>
      </c>
      <c r="H96" s="419"/>
      <c r="I96" s="419"/>
      <c r="J96" s="26"/>
      <c r="K96" s="26"/>
      <c r="L96" s="384" t="str">
        <f>IF(E96=0,"",IF('Member Info'!F93&gt;$U$1,CONCATENATE("Joined with practice on ", TEXT('Member Info'!F93, "DD/MM/YYYY")),IF('Member Info'!N93&lt;&gt;"",IF('Member Info'!N93&lt;$T$1,CONCATENATE("Left Scheme on ", TEXT('Member Info'!N93, "DD/MM/YYYY")),IF(OR(G96="",G96=0),"Error Detected, No rate entered",IF(E96=0,"",IF(F96="","Error Detected, No Pensionable pay",IF(AS96=1,"No Part Time Status Entered",IF(AR96=1,"No Part Time Hours Entered",IF(ISERROR(AD96)," Unknown Values entered.",IF(V96+W96&lt;1,"Acceptable",IF(T96+U96=200, "No Contributions Entered", IF(M96="","Error Detected, Choose reason&gt;",IF(Z96="1",IF(V96=1,"Please Enter Deemed Pensionable Pay","Add Any Relevant Details Above"),"Please Give Details Above"))))))))))),IF(OR(G96="",G96=0),"Error Detected, No rate entered",IF(E96=0,"",IF(F96="","Error Detected, No Pensionable pay",IF(AS96=1,"No Part Time Status Entered",IF(AR96=1,"No Part Time Hours Entered",IF(ISERROR(AD96)," Unknown Values entered.",IF(V96+W96&lt;1,"Acceptable",IF(T96+U96=200, "No Contributions Entered", IF(M96="","Error Detected, Choose reason&gt;",IF(Z96="1",IF(V96=1,"Please Enter Deemed Pensionable Pay","Add relevant Details Above"),"Please give details Above")))))))))))))</f>
        <v/>
      </c>
      <c r="M96" s="260"/>
      <c r="N96" s="91"/>
      <c r="O96" s="91" t="str">
        <f t="shared" si="1"/>
        <v/>
      </c>
      <c r="P96" s="94">
        <f t="shared" si="2"/>
        <v>0</v>
      </c>
      <c r="Q96" s="94">
        <f t="shared" si="2"/>
        <v>0</v>
      </c>
      <c r="R96" s="218">
        <f>(ROUND((F96/100*'Member Info'!$W$2), 2))</f>
        <v>0</v>
      </c>
      <c r="S96" s="218" t="e">
        <f t="shared" si="3"/>
        <v>#VALUE!</v>
      </c>
      <c r="T96" s="218" t="str">
        <f t="shared" si="4"/>
        <v/>
      </c>
      <c r="U96" s="227" t="str">
        <f t="shared" si="5"/>
        <v/>
      </c>
      <c r="V96" s="228" t="str">
        <f t="shared" si="6"/>
        <v/>
      </c>
      <c r="W96" s="228" t="str">
        <f t="shared" si="7"/>
        <v/>
      </c>
      <c r="X96" s="222">
        <f t="shared" si="8"/>
        <v>0</v>
      </c>
      <c r="Y96" s="110">
        <f t="shared" si="9"/>
        <v>0</v>
      </c>
      <c r="Z96" s="235" t="str">
        <f t="shared" si="10"/>
        <v/>
      </c>
      <c r="AA96" s="240" t="b">
        <f t="shared" si="11"/>
        <v>0</v>
      </c>
      <c r="AB96" s="235">
        <f t="shared" si="12"/>
        <v>0</v>
      </c>
      <c r="AC96" s="235">
        <f>IF('Member Info'!N93="",1,"")</f>
        <v>1</v>
      </c>
      <c r="AD96" s="243" t="e">
        <f t="shared" si="13"/>
        <v>#VALUE!</v>
      </c>
      <c r="AE96" s="130" t="str">
        <f t="shared" ref="AE96:AE159" si="21">IF(AP96=1,"",IF(Y96=1,"",IF(AG96=1,"",IF(E96=0,"",IF(AB96=1,"",IF(L96="acceptable","",IF(T96+U96="0","",T96+U96)))))))</f>
        <v/>
      </c>
      <c r="AF96" s="124">
        <f t="shared" si="14"/>
        <v>1</v>
      </c>
      <c r="AG96" s="124" t="str">
        <f>IF('Member Info'!N93&lt;&gt;"",IF(AND('Member Info'!N93&lt;=$U$1,'Member Info'!N93&gt;=$T$1),1,0),"")</f>
        <v/>
      </c>
      <c r="AI96" s="124" t="b">
        <f t="shared" si="15"/>
        <v>0</v>
      </c>
      <c r="AJ96" s="124">
        <f t="shared" si="16"/>
        <v>0</v>
      </c>
      <c r="AL96" s="124">
        <f t="shared" si="17"/>
        <v>0</v>
      </c>
      <c r="AM96" s="124">
        <f>IF('Member Info'!F93&gt;$T$1,1,0)</f>
        <v>0</v>
      </c>
      <c r="AN96" s="124" t="b">
        <f>IF(ISERROR(T96),ERROR.TYPE(#REF!)=ERROR.TYPE(T96),FALSE)</f>
        <v>0</v>
      </c>
      <c r="AO96" s="124" t="b">
        <f>IF(ISERROR(U96),ERROR.TYPE(#REF!)=ERROR.TYPE(U96),FALSE)</f>
        <v>0</v>
      </c>
      <c r="AP96" s="124">
        <f>IF('Member Info'!F93&gt;'GP1 April 25'!$U$1,1,0)</f>
        <v>0</v>
      </c>
      <c r="AQ96" s="124">
        <f t="shared" si="18"/>
        <v>0</v>
      </c>
      <c r="AR96" s="124">
        <f t="shared" si="19"/>
        <v>0</v>
      </c>
      <c r="AS96" s="124">
        <f t="shared" si="20"/>
        <v>1</v>
      </c>
    </row>
    <row r="97" spans="1:45" x14ac:dyDescent="0.25">
      <c r="A97" s="4">
        <v>66</v>
      </c>
      <c r="B97" s="164">
        <f>'Member Info'!D94</f>
        <v>0</v>
      </c>
      <c r="C97" s="164">
        <f>'Member Info'!E94</f>
        <v>0</v>
      </c>
      <c r="D97" s="164" t="str">
        <f>'Member Info'!G94</f>
        <v/>
      </c>
      <c r="E97" s="165">
        <f>'Member Info'!B94</f>
        <v>0</v>
      </c>
      <c r="F97" s="242"/>
      <c r="G97" s="166" t="str">
        <f>IF(E97=0,"",('Member Info'!K94+'Member Info'!L94))</f>
        <v/>
      </c>
      <c r="H97" s="419"/>
      <c r="I97" s="419"/>
      <c r="J97" s="26"/>
      <c r="K97" s="26"/>
      <c r="L97" s="384" t="str">
        <f>IF(E97=0,"",IF('Member Info'!F94&gt;$U$1,CONCATENATE("Joined with practice on ", TEXT('Member Info'!F94, "DD/MM/YYYY")),IF('Member Info'!N94&lt;&gt;"",IF('Member Info'!N94&lt;$T$1,CONCATENATE("Left Scheme on ", TEXT('Member Info'!N94, "DD/MM/YYYY")),IF(OR(G97="",G97=0),"Error Detected, No rate entered",IF(E97=0,"",IF(F97="","Error Detected, No Pensionable pay",IF(AS97=1,"No Part Time Status Entered",IF(AR97=1,"No Part Time Hours Entered",IF(ISERROR(AD97)," Unknown Values entered.",IF(V97+W97&lt;1,"Acceptable",IF(T97+U97=200, "No Contributions Entered", IF(M97="","Error Detected, Choose reason&gt;",IF(Z97="1",IF(V97=1,"Please Enter Deemed Pensionable Pay","Add Any Relevant Details Above"),"Please Give Details Above"))))))))))),IF(OR(G97="",G97=0),"Error Detected, No rate entered",IF(E97=0,"",IF(F97="","Error Detected, No Pensionable pay",IF(AS97=1,"No Part Time Status Entered",IF(AR97=1,"No Part Time Hours Entered",IF(ISERROR(AD97)," Unknown Values entered.",IF(V97+W97&lt;1,"Acceptable",IF(T97+U97=200, "No Contributions Entered", IF(M97="","Error Detected, Choose reason&gt;",IF(Z97="1",IF(V97=1,"Please Enter Deemed Pensionable Pay","Add relevant Details Above"),"Please give details Above")))))))))))))</f>
        <v/>
      </c>
      <c r="M97" s="260"/>
      <c r="N97" s="91"/>
      <c r="O97" s="91" t="str">
        <f t="shared" ref="O97:O160" si="22">IF(E97=0,"",IF(ISERROR((F97+J97+K97)),0,IF((F97+J97+K97)&lt;1,0,1)))</f>
        <v/>
      </c>
      <c r="P97" s="94">
        <f t="shared" ref="P97:Q160" si="23">J97</f>
        <v>0</v>
      </c>
      <c r="Q97" s="94">
        <f t="shared" si="23"/>
        <v>0</v>
      </c>
      <c r="R97" s="218">
        <f>(ROUND((F97/100*'Member Info'!$W$2), 2))</f>
        <v>0</v>
      </c>
      <c r="S97" s="218" t="e">
        <f t="shared" ref="S97:S160" si="24">ROUND((F97/100*G97),2)</f>
        <v>#VALUE!</v>
      </c>
      <c r="T97" s="218" t="str">
        <f t="shared" ref="T97:T160" si="25">IF(E97=0,"",(100-(P97/R97*100)))</f>
        <v/>
      </c>
      <c r="U97" s="227" t="str">
        <f t="shared" ref="U97:U160" si="26">IF(E97=0,"",(100-(Q97/S97*100)))</f>
        <v/>
      </c>
      <c r="V97" s="228" t="str">
        <f t="shared" ref="V97:V160" si="27">IF(E97=0,"",IF(T97&gt;$T$16,1,IF(T97&lt;-$T$16,1,0)))</f>
        <v/>
      </c>
      <c r="W97" s="228" t="str">
        <f t="shared" ref="W97:W160" si="28">IF(E97=0,"",IF(G97=0,1,IF(U97&gt;$T$16,1,IF(U97&lt;-$T$16,1,0))))</f>
        <v/>
      </c>
      <c r="X97" s="222">
        <f t="shared" ref="X97:X160" si="29">IF(E97=0,0,IF(F97="",1,0))</f>
        <v>0</v>
      </c>
      <c r="Y97" s="110">
        <f t="shared" ref="Y97:Y160" si="30">IF(E97=0,0,IF(M97="",0,1))</f>
        <v>0</v>
      </c>
      <c r="Z97" s="235" t="str">
        <f t="shared" ref="Z97:Z160" si="31">IF(M97="SMP/Occupational Maternity","1",IF(M97="SSP/Occupational Sick pay","1",""))</f>
        <v/>
      </c>
      <c r="AA97" s="240" t="b">
        <f t="shared" ref="AA97:AA160" si="32">IF(OR(AN97=TRUE,AO97=TRUE),TRUE,FALSE)</f>
        <v>0</v>
      </c>
      <c r="AB97" s="235">
        <f t="shared" ref="AB97:AB160" si="33">IF(OR(M97="left scheme/Employment",AC97=""), 1,0)</f>
        <v>0</v>
      </c>
      <c r="AC97" s="235">
        <f>IF('Member Info'!N94="",1,"")</f>
        <v>1</v>
      </c>
      <c r="AD97" s="243" t="e">
        <f t="shared" ref="AD97:AD160" si="34">(T97+U97)</f>
        <v>#VALUE!</v>
      </c>
      <c r="AE97" s="130" t="str">
        <f t="shared" si="21"/>
        <v/>
      </c>
      <c r="AF97" s="124">
        <f t="shared" ref="AF97:AF160" si="35">SUM(AB97+AC97)</f>
        <v>1</v>
      </c>
      <c r="AG97" s="124" t="str">
        <f>IF('Member Info'!N94&lt;&gt;"",IF(AND('Member Info'!N94&lt;=$U$1,'Member Info'!N94&gt;=$T$1),1,0),"")</f>
        <v/>
      </c>
      <c r="AI97" s="124" t="b">
        <f t="shared" ref="AI97:AI160" si="36">OR(M97="SMP/Occupational Maternity",M97="SSP/Occupational Sick pay")</f>
        <v>0</v>
      </c>
      <c r="AJ97" s="124">
        <f t="shared" ref="AJ97:AJ160" si="37">IF(AI97=TRUE,1,0)</f>
        <v>0</v>
      </c>
      <c r="AL97" s="124">
        <f t="shared" ref="AL97:AL160" si="38">IF(L97="Please Enter Deemed Pensionable Pay",1,0)</f>
        <v>0</v>
      </c>
      <c r="AM97" s="124">
        <f>IF('Member Info'!F94&gt;$T$1,1,0)</f>
        <v>0</v>
      </c>
      <c r="AN97" s="124" t="b">
        <f>IF(ISERROR(T97),ERROR.TYPE(#REF!)=ERROR.TYPE(T97),FALSE)</f>
        <v>0</v>
      </c>
      <c r="AO97" s="124" t="b">
        <f>IF(ISERROR(U97),ERROR.TYPE(#REF!)=ERROR.TYPE(U97),FALSE)</f>
        <v>0</v>
      </c>
      <c r="AP97" s="124">
        <f>IF('Member Info'!F94&gt;'GP1 April 25'!$U$1,1,0)</f>
        <v>0</v>
      </c>
      <c r="AQ97" s="124">
        <f t="shared" ref="AQ97:AQ160" si="39">IF(H97="Part Time",1,0)</f>
        <v>0</v>
      </c>
      <c r="AR97" s="124">
        <f t="shared" ref="AR97:AR160" si="40">IF(AND(AQ97=1,I97=""),1,0)</f>
        <v>0</v>
      </c>
      <c r="AS97" s="124">
        <f t="shared" ref="AS97:AS160" si="41">IF(OR(H97=0,H97=""),1,0)</f>
        <v>1</v>
      </c>
    </row>
    <row r="98" spans="1:45" x14ac:dyDescent="0.25">
      <c r="A98" s="4">
        <v>67</v>
      </c>
      <c r="B98" s="164">
        <f>'Member Info'!D95</f>
        <v>0</v>
      </c>
      <c r="C98" s="164">
        <f>'Member Info'!E95</f>
        <v>0</v>
      </c>
      <c r="D98" s="164" t="str">
        <f>'Member Info'!G95</f>
        <v/>
      </c>
      <c r="E98" s="165">
        <f>'Member Info'!B95</f>
        <v>0</v>
      </c>
      <c r="F98" s="242"/>
      <c r="G98" s="166" t="str">
        <f>IF(E98=0,"",('Member Info'!K95+'Member Info'!L95))</f>
        <v/>
      </c>
      <c r="H98" s="419"/>
      <c r="I98" s="419"/>
      <c r="J98" s="26"/>
      <c r="K98" s="26"/>
      <c r="L98" s="384" t="str">
        <f>IF(E98=0,"",IF('Member Info'!F95&gt;$U$1,CONCATENATE("Joined with practice on ", TEXT('Member Info'!F95, "DD/MM/YYYY")),IF('Member Info'!N95&lt;&gt;"",IF('Member Info'!N95&lt;$T$1,CONCATENATE("Left Scheme on ", TEXT('Member Info'!N95, "DD/MM/YYYY")),IF(OR(G98="",G98=0),"Error Detected, No rate entered",IF(E98=0,"",IF(F98="","Error Detected, No Pensionable pay",IF(AS98=1,"No Part Time Status Entered",IF(AR98=1,"No Part Time Hours Entered",IF(ISERROR(AD98)," Unknown Values entered.",IF(V98+W98&lt;1,"Acceptable",IF(T98+U98=200, "No Contributions Entered", IF(M98="","Error Detected, Choose reason&gt;",IF(Z98="1",IF(V98=1,"Please Enter Deemed Pensionable Pay","Add Any Relevant Details Above"),"Please Give Details Above"))))))))))),IF(OR(G98="",G98=0),"Error Detected, No rate entered",IF(E98=0,"",IF(F98="","Error Detected, No Pensionable pay",IF(AS98=1,"No Part Time Status Entered",IF(AR98=1,"No Part Time Hours Entered",IF(ISERROR(AD98)," Unknown Values entered.",IF(V98+W98&lt;1,"Acceptable",IF(T98+U98=200, "No Contributions Entered", IF(M98="","Error Detected, Choose reason&gt;",IF(Z98="1",IF(V98=1,"Please Enter Deemed Pensionable Pay","Add relevant Details Above"),"Please give details Above")))))))))))))</f>
        <v/>
      </c>
      <c r="M98" s="260"/>
      <c r="N98" s="91"/>
      <c r="O98" s="91" t="str">
        <f t="shared" si="22"/>
        <v/>
      </c>
      <c r="P98" s="94">
        <f t="shared" si="23"/>
        <v>0</v>
      </c>
      <c r="Q98" s="94">
        <f t="shared" si="23"/>
        <v>0</v>
      </c>
      <c r="R98" s="218">
        <f>(ROUND((F98/100*'Member Info'!$W$2), 2))</f>
        <v>0</v>
      </c>
      <c r="S98" s="218" t="e">
        <f t="shared" si="24"/>
        <v>#VALUE!</v>
      </c>
      <c r="T98" s="218" t="str">
        <f t="shared" si="25"/>
        <v/>
      </c>
      <c r="U98" s="227" t="str">
        <f t="shared" si="26"/>
        <v/>
      </c>
      <c r="V98" s="228" t="str">
        <f t="shared" si="27"/>
        <v/>
      </c>
      <c r="W98" s="228" t="str">
        <f t="shared" si="28"/>
        <v/>
      </c>
      <c r="X98" s="222">
        <f t="shared" si="29"/>
        <v>0</v>
      </c>
      <c r="Y98" s="110">
        <f t="shared" si="30"/>
        <v>0</v>
      </c>
      <c r="Z98" s="235" t="str">
        <f t="shared" si="31"/>
        <v/>
      </c>
      <c r="AA98" s="240" t="b">
        <f t="shared" si="32"/>
        <v>0</v>
      </c>
      <c r="AB98" s="235">
        <f t="shared" si="33"/>
        <v>0</v>
      </c>
      <c r="AC98" s="235">
        <f>IF('Member Info'!N95="",1,"")</f>
        <v>1</v>
      </c>
      <c r="AD98" s="243" t="e">
        <f t="shared" si="34"/>
        <v>#VALUE!</v>
      </c>
      <c r="AE98" s="130" t="str">
        <f t="shared" si="21"/>
        <v/>
      </c>
      <c r="AF98" s="124">
        <f t="shared" si="35"/>
        <v>1</v>
      </c>
      <c r="AG98" s="124" t="str">
        <f>IF('Member Info'!N95&lt;&gt;"",IF(AND('Member Info'!N95&lt;=$U$1,'Member Info'!N95&gt;=$T$1),1,0),"")</f>
        <v/>
      </c>
      <c r="AI98" s="124" t="b">
        <f t="shared" si="36"/>
        <v>0</v>
      </c>
      <c r="AJ98" s="124">
        <f t="shared" si="37"/>
        <v>0</v>
      </c>
      <c r="AL98" s="124">
        <f t="shared" si="38"/>
        <v>0</v>
      </c>
      <c r="AM98" s="124">
        <f>IF('Member Info'!F95&gt;$T$1,1,0)</f>
        <v>0</v>
      </c>
      <c r="AN98" s="124" t="b">
        <f>IF(ISERROR(T98),ERROR.TYPE(#REF!)=ERROR.TYPE(T98),FALSE)</f>
        <v>0</v>
      </c>
      <c r="AO98" s="124" t="b">
        <f>IF(ISERROR(U98),ERROR.TYPE(#REF!)=ERROR.TYPE(U98),FALSE)</f>
        <v>0</v>
      </c>
      <c r="AP98" s="124">
        <f>IF('Member Info'!F95&gt;'GP1 April 25'!$U$1,1,0)</f>
        <v>0</v>
      </c>
      <c r="AQ98" s="124">
        <f t="shared" si="39"/>
        <v>0</v>
      </c>
      <c r="AR98" s="124">
        <f t="shared" si="40"/>
        <v>0</v>
      </c>
      <c r="AS98" s="124">
        <f t="shared" si="41"/>
        <v>1</v>
      </c>
    </row>
    <row r="99" spans="1:45" x14ac:dyDescent="0.25">
      <c r="A99" s="4">
        <v>68</v>
      </c>
      <c r="B99" s="164">
        <f>'Member Info'!D96</f>
        <v>0</v>
      </c>
      <c r="C99" s="164">
        <f>'Member Info'!E96</f>
        <v>0</v>
      </c>
      <c r="D99" s="164" t="str">
        <f>'Member Info'!G96</f>
        <v/>
      </c>
      <c r="E99" s="165">
        <f>'Member Info'!B96</f>
        <v>0</v>
      </c>
      <c r="F99" s="242"/>
      <c r="G99" s="166" t="str">
        <f>IF(E99=0,"",('Member Info'!K96+'Member Info'!L96))</f>
        <v/>
      </c>
      <c r="H99" s="419"/>
      <c r="I99" s="419"/>
      <c r="J99" s="26"/>
      <c r="K99" s="26"/>
      <c r="L99" s="384" t="str">
        <f>IF(E99=0,"",IF('Member Info'!F96&gt;$U$1,CONCATENATE("Joined with practice on ", TEXT('Member Info'!F96, "DD/MM/YYYY")),IF('Member Info'!N96&lt;&gt;"",IF('Member Info'!N96&lt;$T$1,CONCATENATE("Left Scheme on ", TEXT('Member Info'!N96, "DD/MM/YYYY")),IF(OR(G99="",G99=0),"Error Detected, No rate entered",IF(E99=0,"",IF(F99="","Error Detected, No Pensionable pay",IF(AS99=1,"No Part Time Status Entered",IF(AR99=1,"No Part Time Hours Entered",IF(ISERROR(AD99)," Unknown Values entered.",IF(V99+W99&lt;1,"Acceptable",IF(T99+U99=200, "No Contributions Entered", IF(M99="","Error Detected, Choose reason&gt;",IF(Z99="1",IF(V99=1,"Please Enter Deemed Pensionable Pay","Add Any Relevant Details Above"),"Please Give Details Above"))))))))))),IF(OR(G99="",G99=0),"Error Detected, No rate entered",IF(E99=0,"",IF(F99="","Error Detected, No Pensionable pay",IF(AS99=1,"No Part Time Status Entered",IF(AR99=1,"No Part Time Hours Entered",IF(ISERROR(AD99)," Unknown Values entered.",IF(V99+W99&lt;1,"Acceptable",IF(T99+U99=200, "No Contributions Entered", IF(M99="","Error Detected, Choose reason&gt;",IF(Z99="1",IF(V99=1,"Please Enter Deemed Pensionable Pay","Add relevant Details Above"),"Please give details Above")))))))))))))</f>
        <v/>
      </c>
      <c r="M99" s="260"/>
      <c r="N99" s="91"/>
      <c r="O99" s="91" t="str">
        <f t="shared" si="22"/>
        <v/>
      </c>
      <c r="P99" s="94">
        <f t="shared" si="23"/>
        <v>0</v>
      </c>
      <c r="Q99" s="94">
        <f t="shared" si="23"/>
        <v>0</v>
      </c>
      <c r="R99" s="218">
        <f>(ROUND((F99/100*'Member Info'!$W$2), 2))</f>
        <v>0</v>
      </c>
      <c r="S99" s="218" t="e">
        <f t="shared" si="24"/>
        <v>#VALUE!</v>
      </c>
      <c r="T99" s="218" t="str">
        <f t="shared" si="25"/>
        <v/>
      </c>
      <c r="U99" s="227" t="str">
        <f t="shared" si="26"/>
        <v/>
      </c>
      <c r="V99" s="228" t="str">
        <f t="shared" si="27"/>
        <v/>
      </c>
      <c r="W99" s="228" t="str">
        <f t="shared" si="28"/>
        <v/>
      </c>
      <c r="X99" s="222">
        <f t="shared" si="29"/>
        <v>0</v>
      </c>
      <c r="Y99" s="110">
        <f t="shared" si="30"/>
        <v>0</v>
      </c>
      <c r="Z99" s="235" t="str">
        <f t="shared" si="31"/>
        <v/>
      </c>
      <c r="AA99" s="240" t="b">
        <f t="shared" si="32"/>
        <v>0</v>
      </c>
      <c r="AB99" s="235">
        <f t="shared" si="33"/>
        <v>0</v>
      </c>
      <c r="AC99" s="235">
        <f>IF('Member Info'!N96="",1,"")</f>
        <v>1</v>
      </c>
      <c r="AD99" s="243" t="e">
        <f t="shared" si="34"/>
        <v>#VALUE!</v>
      </c>
      <c r="AE99" s="130" t="str">
        <f t="shared" si="21"/>
        <v/>
      </c>
      <c r="AF99" s="124">
        <f t="shared" si="35"/>
        <v>1</v>
      </c>
      <c r="AG99" s="124" t="str">
        <f>IF('Member Info'!N96&lt;&gt;"",IF(AND('Member Info'!N96&lt;=$U$1,'Member Info'!N96&gt;=$T$1),1,0),"")</f>
        <v/>
      </c>
      <c r="AI99" s="124" t="b">
        <f t="shared" si="36"/>
        <v>0</v>
      </c>
      <c r="AJ99" s="124">
        <f t="shared" si="37"/>
        <v>0</v>
      </c>
      <c r="AL99" s="124">
        <f t="shared" si="38"/>
        <v>0</v>
      </c>
      <c r="AM99" s="124">
        <f>IF('Member Info'!F96&gt;$T$1,1,0)</f>
        <v>0</v>
      </c>
      <c r="AN99" s="124" t="b">
        <f>IF(ISERROR(T99),ERROR.TYPE(#REF!)=ERROR.TYPE(T99),FALSE)</f>
        <v>0</v>
      </c>
      <c r="AO99" s="124" t="b">
        <f>IF(ISERROR(U99),ERROR.TYPE(#REF!)=ERROR.TYPE(U99),FALSE)</f>
        <v>0</v>
      </c>
      <c r="AP99" s="124">
        <f>IF('Member Info'!F96&gt;'GP1 April 25'!$U$1,1,0)</f>
        <v>0</v>
      </c>
      <c r="AQ99" s="124">
        <f t="shared" si="39"/>
        <v>0</v>
      </c>
      <c r="AR99" s="124">
        <f t="shared" si="40"/>
        <v>0</v>
      </c>
      <c r="AS99" s="124">
        <f t="shared" si="41"/>
        <v>1</v>
      </c>
    </row>
    <row r="100" spans="1:45" x14ac:dyDescent="0.25">
      <c r="A100" s="4">
        <v>69</v>
      </c>
      <c r="B100" s="164">
        <f>'Member Info'!D97</f>
        <v>0</v>
      </c>
      <c r="C100" s="164">
        <f>'Member Info'!E97</f>
        <v>0</v>
      </c>
      <c r="D100" s="164" t="str">
        <f>'Member Info'!G97</f>
        <v/>
      </c>
      <c r="E100" s="165">
        <f>'Member Info'!B97</f>
        <v>0</v>
      </c>
      <c r="F100" s="242"/>
      <c r="G100" s="166" t="str">
        <f>IF(E100=0,"",('Member Info'!K97+'Member Info'!L97))</f>
        <v/>
      </c>
      <c r="H100" s="419"/>
      <c r="I100" s="419"/>
      <c r="J100" s="26"/>
      <c r="K100" s="26"/>
      <c r="L100" s="384" t="str">
        <f>IF(E100=0,"",IF('Member Info'!F97&gt;$U$1,CONCATENATE("Joined with practice on ", TEXT('Member Info'!F97, "DD/MM/YYYY")),IF('Member Info'!N97&lt;&gt;"",IF('Member Info'!N97&lt;$T$1,CONCATENATE("Left Scheme on ", TEXT('Member Info'!N97, "DD/MM/YYYY")),IF(OR(G100="",G100=0),"Error Detected, No rate entered",IF(E100=0,"",IF(F100="","Error Detected, No Pensionable pay",IF(AS100=1,"No Part Time Status Entered",IF(AR100=1,"No Part Time Hours Entered",IF(ISERROR(AD100)," Unknown Values entered.",IF(V100+W100&lt;1,"Acceptable",IF(T100+U100=200, "No Contributions Entered", IF(M100="","Error Detected, Choose reason&gt;",IF(Z100="1",IF(V100=1,"Please Enter Deemed Pensionable Pay","Add Any Relevant Details Above"),"Please Give Details Above"))))))))))),IF(OR(G100="",G100=0),"Error Detected, No rate entered",IF(E100=0,"",IF(F100="","Error Detected, No Pensionable pay",IF(AS100=1,"No Part Time Status Entered",IF(AR100=1,"No Part Time Hours Entered",IF(ISERROR(AD100)," Unknown Values entered.",IF(V100+W100&lt;1,"Acceptable",IF(T100+U100=200, "No Contributions Entered", IF(M100="","Error Detected, Choose reason&gt;",IF(Z100="1",IF(V100=1,"Please Enter Deemed Pensionable Pay","Add relevant Details Above"),"Please give details Above")))))))))))))</f>
        <v/>
      </c>
      <c r="M100" s="260"/>
      <c r="N100" s="91"/>
      <c r="O100" s="91" t="str">
        <f t="shared" si="22"/>
        <v/>
      </c>
      <c r="P100" s="94">
        <f t="shared" si="23"/>
        <v>0</v>
      </c>
      <c r="Q100" s="94">
        <f t="shared" si="23"/>
        <v>0</v>
      </c>
      <c r="R100" s="218">
        <f>(ROUND((F100/100*'Member Info'!$W$2), 2))</f>
        <v>0</v>
      </c>
      <c r="S100" s="218" t="e">
        <f t="shared" si="24"/>
        <v>#VALUE!</v>
      </c>
      <c r="T100" s="218" t="str">
        <f t="shared" si="25"/>
        <v/>
      </c>
      <c r="U100" s="227" t="str">
        <f t="shared" si="26"/>
        <v/>
      </c>
      <c r="V100" s="228" t="str">
        <f t="shared" si="27"/>
        <v/>
      </c>
      <c r="W100" s="228" t="str">
        <f t="shared" si="28"/>
        <v/>
      </c>
      <c r="X100" s="222">
        <f t="shared" si="29"/>
        <v>0</v>
      </c>
      <c r="Y100" s="110">
        <f t="shared" si="30"/>
        <v>0</v>
      </c>
      <c r="Z100" s="235" t="str">
        <f t="shared" si="31"/>
        <v/>
      </c>
      <c r="AA100" s="240" t="b">
        <f t="shared" si="32"/>
        <v>0</v>
      </c>
      <c r="AB100" s="235">
        <f t="shared" si="33"/>
        <v>0</v>
      </c>
      <c r="AC100" s="235">
        <f>IF('Member Info'!N97="",1,"")</f>
        <v>1</v>
      </c>
      <c r="AD100" s="243" t="e">
        <f t="shared" si="34"/>
        <v>#VALUE!</v>
      </c>
      <c r="AE100" s="130" t="str">
        <f t="shared" si="21"/>
        <v/>
      </c>
      <c r="AF100" s="124">
        <f t="shared" si="35"/>
        <v>1</v>
      </c>
      <c r="AG100" s="124" t="str">
        <f>IF('Member Info'!N97&lt;&gt;"",IF(AND('Member Info'!N97&lt;=$U$1,'Member Info'!N97&gt;=$T$1),1,0),"")</f>
        <v/>
      </c>
      <c r="AI100" s="124" t="b">
        <f t="shared" si="36"/>
        <v>0</v>
      </c>
      <c r="AJ100" s="124">
        <f t="shared" si="37"/>
        <v>0</v>
      </c>
      <c r="AL100" s="124">
        <f t="shared" si="38"/>
        <v>0</v>
      </c>
      <c r="AM100" s="124">
        <f>IF('Member Info'!F97&gt;$T$1,1,0)</f>
        <v>0</v>
      </c>
      <c r="AN100" s="124" t="b">
        <f>IF(ISERROR(T100),ERROR.TYPE(#REF!)=ERROR.TYPE(T100),FALSE)</f>
        <v>0</v>
      </c>
      <c r="AO100" s="124" t="b">
        <f>IF(ISERROR(U100),ERROR.TYPE(#REF!)=ERROR.TYPE(U100),FALSE)</f>
        <v>0</v>
      </c>
      <c r="AP100" s="124">
        <f>IF('Member Info'!F97&gt;'GP1 April 25'!$U$1,1,0)</f>
        <v>0</v>
      </c>
      <c r="AQ100" s="124">
        <f t="shared" si="39"/>
        <v>0</v>
      </c>
      <c r="AR100" s="124">
        <f t="shared" si="40"/>
        <v>0</v>
      </c>
      <c r="AS100" s="124">
        <f t="shared" si="41"/>
        <v>1</v>
      </c>
    </row>
    <row r="101" spans="1:45" x14ac:dyDescent="0.25">
      <c r="A101" s="4">
        <v>70</v>
      </c>
      <c r="B101" s="164">
        <f>'Member Info'!D98</f>
        <v>0</v>
      </c>
      <c r="C101" s="164">
        <f>'Member Info'!E98</f>
        <v>0</v>
      </c>
      <c r="D101" s="164" t="str">
        <f>'Member Info'!G98</f>
        <v/>
      </c>
      <c r="E101" s="165">
        <f>'Member Info'!B98</f>
        <v>0</v>
      </c>
      <c r="F101" s="242"/>
      <c r="G101" s="166" t="str">
        <f>IF(E101=0,"",('Member Info'!K98+'Member Info'!L98))</f>
        <v/>
      </c>
      <c r="H101" s="419"/>
      <c r="I101" s="419"/>
      <c r="J101" s="26"/>
      <c r="K101" s="26"/>
      <c r="L101" s="384" t="str">
        <f>IF(E101=0,"",IF('Member Info'!F98&gt;$U$1,CONCATENATE("Joined with practice on ", TEXT('Member Info'!F98, "DD/MM/YYYY")),IF('Member Info'!N98&lt;&gt;"",IF('Member Info'!N98&lt;$T$1,CONCATENATE("Left Scheme on ", TEXT('Member Info'!N98, "DD/MM/YYYY")),IF(OR(G101="",G101=0),"Error Detected, No rate entered",IF(E101=0,"",IF(F101="","Error Detected, No Pensionable pay",IF(AS101=1,"No Part Time Status Entered",IF(AR101=1,"No Part Time Hours Entered",IF(ISERROR(AD101)," Unknown Values entered.",IF(V101+W101&lt;1,"Acceptable",IF(T101+U101=200, "No Contributions Entered", IF(M101="","Error Detected, Choose reason&gt;",IF(Z101="1",IF(V101=1,"Please Enter Deemed Pensionable Pay","Add Any Relevant Details Above"),"Please Give Details Above"))))))))))),IF(OR(G101="",G101=0),"Error Detected, No rate entered",IF(E101=0,"",IF(F101="","Error Detected, No Pensionable pay",IF(AS101=1,"No Part Time Status Entered",IF(AR101=1,"No Part Time Hours Entered",IF(ISERROR(AD101)," Unknown Values entered.",IF(V101+W101&lt;1,"Acceptable",IF(T101+U101=200, "No Contributions Entered", IF(M101="","Error Detected, Choose reason&gt;",IF(Z101="1",IF(V101=1,"Please Enter Deemed Pensionable Pay","Add relevant Details Above"),"Please give details Above")))))))))))))</f>
        <v/>
      </c>
      <c r="M101" s="260"/>
      <c r="N101" s="91"/>
      <c r="O101" s="91" t="str">
        <f t="shared" si="22"/>
        <v/>
      </c>
      <c r="P101" s="94">
        <f t="shared" si="23"/>
        <v>0</v>
      </c>
      <c r="Q101" s="94">
        <f t="shared" si="23"/>
        <v>0</v>
      </c>
      <c r="R101" s="218">
        <f>(ROUND((F101/100*'Member Info'!$W$2), 2))</f>
        <v>0</v>
      </c>
      <c r="S101" s="218" t="e">
        <f t="shared" si="24"/>
        <v>#VALUE!</v>
      </c>
      <c r="T101" s="218" t="str">
        <f t="shared" si="25"/>
        <v/>
      </c>
      <c r="U101" s="227" t="str">
        <f t="shared" si="26"/>
        <v/>
      </c>
      <c r="V101" s="228" t="str">
        <f t="shared" si="27"/>
        <v/>
      </c>
      <c r="W101" s="228" t="str">
        <f t="shared" si="28"/>
        <v/>
      </c>
      <c r="X101" s="222">
        <f t="shared" si="29"/>
        <v>0</v>
      </c>
      <c r="Y101" s="110">
        <f t="shared" si="30"/>
        <v>0</v>
      </c>
      <c r="Z101" s="235" t="str">
        <f t="shared" si="31"/>
        <v/>
      </c>
      <c r="AA101" s="240" t="b">
        <f t="shared" si="32"/>
        <v>0</v>
      </c>
      <c r="AB101" s="235">
        <f t="shared" si="33"/>
        <v>0</v>
      </c>
      <c r="AC101" s="235">
        <f>IF('Member Info'!N98="",1,"")</f>
        <v>1</v>
      </c>
      <c r="AD101" s="243" t="e">
        <f t="shared" si="34"/>
        <v>#VALUE!</v>
      </c>
      <c r="AE101" s="130" t="str">
        <f t="shared" si="21"/>
        <v/>
      </c>
      <c r="AF101" s="124">
        <f t="shared" si="35"/>
        <v>1</v>
      </c>
      <c r="AG101" s="124" t="str">
        <f>IF('Member Info'!N98&lt;&gt;"",IF(AND('Member Info'!N98&lt;=$U$1,'Member Info'!N98&gt;=$T$1),1,0),"")</f>
        <v/>
      </c>
      <c r="AI101" s="124" t="b">
        <f t="shared" si="36"/>
        <v>0</v>
      </c>
      <c r="AJ101" s="124">
        <f t="shared" si="37"/>
        <v>0</v>
      </c>
      <c r="AL101" s="124">
        <f t="shared" si="38"/>
        <v>0</v>
      </c>
      <c r="AM101" s="124">
        <f>IF('Member Info'!F98&gt;$T$1,1,0)</f>
        <v>0</v>
      </c>
      <c r="AN101" s="124" t="b">
        <f>IF(ISERROR(T101),ERROR.TYPE(#REF!)=ERROR.TYPE(T101),FALSE)</f>
        <v>0</v>
      </c>
      <c r="AO101" s="124" t="b">
        <f>IF(ISERROR(U101),ERROR.TYPE(#REF!)=ERROR.TYPE(U101),FALSE)</f>
        <v>0</v>
      </c>
      <c r="AP101" s="124">
        <f>IF('Member Info'!F98&gt;'GP1 April 25'!$U$1,1,0)</f>
        <v>0</v>
      </c>
      <c r="AQ101" s="124">
        <f t="shared" si="39"/>
        <v>0</v>
      </c>
      <c r="AR101" s="124">
        <f t="shared" si="40"/>
        <v>0</v>
      </c>
      <c r="AS101" s="124">
        <f t="shared" si="41"/>
        <v>1</v>
      </c>
    </row>
    <row r="102" spans="1:45" x14ac:dyDescent="0.25">
      <c r="A102" s="4">
        <v>71</v>
      </c>
      <c r="B102" s="164">
        <f>'Member Info'!D99</f>
        <v>0</v>
      </c>
      <c r="C102" s="164">
        <f>'Member Info'!E99</f>
        <v>0</v>
      </c>
      <c r="D102" s="164" t="str">
        <f>'Member Info'!G99</f>
        <v/>
      </c>
      <c r="E102" s="165">
        <f>'Member Info'!B99</f>
        <v>0</v>
      </c>
      <c r="F102" s="242"/>
      <c r="G102" s="166" t="str">
        <f>IF(E102=0,"",('Member Info'!K99+'Member Info'!L99))</f>
        <v/>
      </c>
      <c r="H102" s="419"/>
      <c r="I102" s="419"/>
      <c r="J102" s="26"/>
      <c r="K102" s="26"/>
      <c r="L102" s="384" t="str">
        <f>IF(E102=0,"",IF('Member Info'!F99&gt;$U$1,CONCATENATE("Joined with practice on ", TEXT('Member Info'!F99, "DD/MM/YYYY")),IF('Member Info'!N99&lt;&gt;"",IF('Member Info'!N99&lt;$T$1,CONCATENATE("Left Scheme on ", TEXT('Member Info'!N99, "DD/MM/YYYY")),IF(OR(G102="",G102=0),"Error Detected, No rate entered",IF(E102=0,"",IF(F102="","Error Detected, No Pensionable pay",IF(AS102=1,"No Part Time Status Entered",IF(AR102=1,"No Part Time Hours Entered",IF(ISERROR(AD102)," Unknown Values entered.",IF(V102+W102&lt;1,"Acceptable",IF(T102+U102=200, "No Contributions Entered", IF(M102="","Error Detected, Choose reason&gt;",IF(Z102="1",IF(V102=1,"Please Enter Deemed Pensionable Pay","Add Any Relevant Details Above"),"Please Give Details Above"))))))))))),IF(OR(G102="",G102=0),"Error Detected, No rate entered",IF(E102=0,"",IF(F102="","Error Detected, No Pensionable pay",IF(AS102=1,"No Part Time Status Entered",IF(AR102=1,"No Part Time Hours Entered",IF(ISERROR(AD102)," Unknown Values entered.",IF(V102+W102&lt;1,"Acceptable",IF(T102+U102=200, "No Contributions Entered", IF(M102="","Error Detected, Choose reason&gt;",IF(Z102="1",IF(V102=1,"Please Enter Deemed Pensionable Pay","Add relevant Details Above"),"Please give details Above")))))))))))))</f>
        <v/>
      </c>
      <c r="M102" s="260"/>
      <c r="N102" s="91"/>
      <c r="O102" s="91" t="str">
        <f t="shared" si="22"/>
        <v/>
      </c>
      <c r="P102" s="94">
        <f t="shared" si="23"/>
        <v>0</v>
      </c>
      <c r="Q102" s="94">
        <f t="shared" si="23"/>
        <v>0</v>
      </c>
      <c r="R102" s="218">
        <f>(ROUND((F102/100*'Member Info'!$W$2), 2))</f>
        <v>0</v>
      </c>
      <c r="S102" s="218" t="e">
        <f t="shared" si="24"/>
        <v>#VALUE!</v>
      </c>
      <c r="T102" s="218" t="str">
        <f t="shared" si="25"/>
        <v/>
      </c>
      <c r="U102" s="227" t="str">
        <f t="shared" si="26"/>
        <v/>
      </c>
      <c r="V102" s="228" t="str">
        <f t="shared" si="27"/>
        <v/>
      </c>
      <c r="W102" s="228" t="str">
        <f t="shared" si="28"/>
        <v/>
      </c>
      <c r="X102" s="222">
        <f t="shared" si="29"/>
        <v>0</v>
      </c>
      <c r="Y102" s="110">
        <f t="shared" si="30"/>
        <v>0</v>
      </c>
      <c r="Z102" s="235" t="str">
        <f t="shared" si="31"/>
        <v/>
      </c>
      <c r="AA102" s="240" t="b">
        <f t="shared" si="32"/>
        <v>0</v>
      </c>
      <c r="AB102" s="235">
        <f t="shared" si="33"/>
        <v>0</v>
      </c>
      <c r="AC102" s="235">
        <f>IF('Member Info'!N99="",1,"")</f>
        <v>1</v>
      </c>
      <c r="AD102" s="243" t="e">
        <f t="shared" si="34"/>
        <v>#VALUE!</v>
      </c>
      <c r="AE102" s="130" t="str">
        <f t="shared" si="21"/>
        <v/>
      </c>
      <c r="AF102" s="124">
        <f t="shared" si="35"/>
        <v>1</v>
      </c>
      <c r="AG102" s="124" t="str">
        <f>IF('Member Info'!N99&lt;&gt;"",IF(AND('Member Info'!N99&lt;=$U$1,'Member Info'!N99&gt;=$T$1),1,0),"")</f>
        <v/>
      </c>
      <c r="AI102" s="124" t="b">
        <f t="shared" si="36"/>
        <v>0</v>
      </c>
      <c r="AJ102" s="124">
        <f t="shared" si="37"/>
        <v>0</v>
      </c>
      <c r="AL102" s="124">
        <f t="shared" si="38"/>
        <v>0</v>
      </c>
      <c r="AM102" s="124">
        <f>IF('Member Info'!F99&gt;$T$1,1,0)</f>
        <v>0</v>
      </c>
      <c r="AN102" s="124" t="b">
        <f>IF(ISERROR(T102),ERROR.TYPE(#REF!)=ERROR.TYPE(T102),FALSE)</f>
        <v>0</v>
      </c>
      <c r="AO102" s="124" t="b">
        <f>IF(ISERROR(U102),ERROR.TYPE(#REF!)=ERROR.TYPE(U102),FALSE)</f>
        <v>0</v>
      </c>
      <c r="AP102" s="124">
        <f>IF('Member Info'!F99&gt;'GP1 April 25'!$U$1,1,0)</f>
        <v>0</v>
      </c>
      <c r="AQ102" s="124">
        <f t="shared" si="39"/>
        <v>0</v>
      </c>
      <c r="AR102" s="124">
        <f t="shared" si="40"/>
        <v>0</v>
      </c>
      <c r="AS102" s="124">
        <f t="shared" si="41"/>
        <v>1</v>
      </c>
    </row>
    <row r="103" spans="1:45" x14ac:dyDescent="0.25">
      <c r="A103" s="4">
        <v>72</v>
      </c>
      <c r="B103" s="164">
        <f>'Member Info'!D100</f>
        <v>0</v>
      </c>
      <c r="C103" s="164">
        <f>'Member Info'!E100</f>
        <v>0</v>
      </c>
      <c r="D103" s="164" t="str">
        <f>'Member Info'!G100</f>
        <v/>
      </c>
      <c r="E103" s="165">
        <f>'Member Info'!B100</f>
        <v>0</v>
      </c>
      <c r="F103" s="242"/>
      <c r="G103" s="166" t="str">
        <f>IF(E103=0,"",('Member Info'!K100+'Member Info'!L100))</f>
        <v/>
      </c>
      <c r="H103" s="419"/>
      <c r="I103" s="419"/>
      <c r="J103" s="26"/>
      <c r="K103" s="26"/>
      <c r="L103" s="384" t="str">
        <f>IF(E103=0,"",IF('Member Info'!F100&gt;$U$1,CONCATENATE("Joined with practice on ", TEXT('Member Info'!F100, "DD/MM/YYYY")),IF('Member Info'!N100&lt;&gt;"",IF('Member Info'!N100&lt;$T$1,CONCATENATE("Left Scheme on ", TEXT('Member Info'!N100, "DD/MM/YYYY")),IF(OR(G103="",G103=0),"Error Detected, No rate entered",IF(E103=0,"",IF(F103="","Error Detected, No Pensionable pay",IF(AS103=1,"No Part Time Status Entered",IF(AR103=1,"No Part Time Hours Entered",IF(ISERROR(AD103)," Unknown Values entered.",IF(V103+W103&lt;1,"Acceptable",IF(T103+U103=200, "No Contributions Entered", IF(M103="","Error Detected, Choose reason&gt;",IF(Z103="1",IF(V103=1,"Please Enter Deemed Pensionable Pay","Add Any Relevant Details Above"),"Please Give Details Above"))))))))))),IF(OR(G103="",G103=0),"Error Detected, No rate entered",IF(E103=0,"",IF(F103="","Error Detected, No Pensionable pay",IF(AS103=1,"No Part Time Status Entered",IF(AR103=1,"No Part Time Hours Entered",IF(ISERROR(AD103)," Unknown Values entered.",IF(V103+W103&lt;1,"Acceptable",IF(T103+U103=200, "No Contributions Entered", IF(M103="","Error Detected, Choose reason&gt;",IF(Z103="1",IF(V103=1,"Please Enter Deemed Pensionable Pay","Add relevant Details Above"),"Please give details Above")))))))))))))</f>
        <v/>
      </c>
      <c r="M103" s="260"/>
      <c r="N103" s="91"/>
      <c r="O103" s="91" t="str">
        <f t="shared" si="22"/>
        <v/>
      </c>
      <c r="P103" s="94">
        <f t="shared" si="23"/>
        <v>0</v>
      </c>
      <c r="Q103" s="94">
        <f t="shared" si="23"/>
        <v>0</v>
      </c>
      <c r="R103" s="218">
        <f>(ROUND((F103/100*'Member Info'!$W$2), 2))</f>
        <v>0</v>
      </c>
      <c r="S103" s="218" t="e">
        <f t="shared" si="24"/>
        <v>#VALUE!</v>
      </c>
      <c r="T103" s="218" t="str">
        <f t="shared" si="25"/>
        <v/>
      </c>
      <c r="U103" s="227" t="str">
        <f t="shared" si="26"/>
        <v/>
      </c>
      <c r="V103" s="228" t="str">
        <f t="shared" si="27"/>
        <v/>
      </c>
      <c r="W103" s="228" t="str">
        <f t="shared" si="28"/>
        <v/>
      </c>
      <c r="X103" s="222">
        <f t="shared" si="29"/>
        <v>0</v>
      </c>
      <c r="Y103" s="110">
        <f t="shared" si="30"/>
        <v>0</v>
      </c>
      <c r="Z103" s="235" t="str">
        <f t="shared" si="31"/>
        <v/>
      </c>
      <c r="AA103" s="240" t="b">
        <f t="shared" si="32"/>
        <v>0</v>
      </c>
      <c r="AB103" s="235">
        <f t="shared" si="33"/>
        <v>0</v>
      </c>
      <c r="AC103" s="235">
        <f>IF('Member Info'!N100="",1,"")</f>
        <v>1</v>
      </c>
      <c r="AD103" s="243" t="e">
        <f t="shared" si="34"/>
        <v>#VALUE!</v>
      </c>
      <c r="AE103" s="130" t="str">
        <f t="shared" si="21"/>
        <v/>
      </c>
      <c r="AF103" s="124">
        <f t="shared" si="35"/>
        <v>1</v>
      </c>
      <c r="AG103" s="124" t="str">
        <f>IF('Member Info'!N100&lt;&gt;"",IF(AND('Member Info'!N100&lt;=$U$1,'Member Info'!N100&gt;=$T$1),1,0),"")</f>
        <v/>
      </c>
      <c r="AI103" s="124" t="b">
        <f t="shared" si="36"/>
        <v>0</v>
      </c>
      <c r="AJ103" s="124">
        <f t="shared" si="37"/>
        <v>0</v>
      </c>
      <c r="AL103" s="124">
        <f t="shared" si="38"/>
        <v>0</v>
      </c>
      <c r="AM103" s="124">
        <f>IF('Member Info'!F100&gt;$T$1,1,0)</f>
        <v>0</v>
      </c>
      <c r="AN103" s="124" t="b">
        <f>IF(ISERROR(T103),ERROR.TYPE(#REF!)=ERROR.TYPE(T103),FALSE)</f>
        <v>0</v>
      </c>
      <c r="AO103" s="124" t="b">
        <f>IF(ISERROR(U103),ERROR.TYPE(#REF!)=ERROR.TYPE(U103),FALSE)</f>
        <v>0</v>
      </c>
      <c r="AP103" s="124">
        <f>IF('Member Info'!F100&gt;'GP1 April 25'!$U$1,1,0)</f>
        <v>0</v>
      </c>
      <c r="AQ103" s="124">
        <f t="shared" si="39"/>
        <v>0</v>
      </c>
      <c r="AR103" s="124">
        <f t="shared" si="40"/>
        <v>0</v>
      </c>
      <c r="AS103" s="124">
        <f t="shared" si="41"/>
        <v>1</v>
      </c>
    </row>
    <row r="104" spans="1:45" x14ac:dyDescent="0.25">
      <c r="A104" s="4">
        <v>73</v>
      </c>
      <c r="B104" s="164">
        <f>'Member Info'!D101</f>
        <v>0</v>
      </c>
      <c r="C104" s="164">
        <f>'Member Info'!E101</f>
        <v>0</v>
      </c>
      <c r="D104" s="164" t="str">
        <f>'Member Info'!G101</f>
        <v/>
      </c>
      <c r="E104" s="165">
        <f>'Member Info'!B101</f>
        <v>0</v>
      </c>
      <c r="F104" s="242"/>
      <c r="G104" s="166" t="str">
        <f>IF(E104=0,"",('Member Info'!K101+'Member Info'!L101))</f>
        <v/>
      </c>
      <c r="H104" s="419"/>
      <c r="I104" s="419"/>
      <c r="J104" s="26"/>
      <c r="K104" s="26"/>
      <c r="L104" s="384" t="str">
        <f>IF(E104=0,"",IF('Member Info'!F101&gt;$U$1,CONCATENATE("Joined with practice on ", TEXT('Member Info'!F101, "DD/MM/YYYY")),IF('Member Info'!N101&lt;&gt;"",IF('Member Info'!N101&lt;$T$1,CONCATENATE("Left Scheme on ", TEXT('Member Info'!N101, "DD/MM/YYYY")),IF(OR(G104="",G104=0),"Error Detected, No rate entered",IF(E104=0,"",IF(F104="","Error Detected, No Pensionable pay",IF(AS104=1,"No Part Time Status Entered",IF(AR104=1,"No Part Time Hours Entered",IF(ISERROR(AD104)," Unknown Values entered.",IF(V104+W104&lt;1,"Acceptable",IF(T104+U104=200, "No Contributions Entered", IF(M104="","Error Detected, Choose reason&gt;",IF(Z104="1",IF(V104=1,"Please Enter Deemed Pensionable Pay","Add Any Relevant Details Above"),"Please Give Details Above"))))))))))),IF(OR(G104="",G104=0),"Error Detected, No rate entered",IF(E104=0,"",IF(F104="","Error Detected, No Pensionable pay",IF(AS104=1,"No Part Time Status Entered",IF(AR104=1,"No Part Time Hours Entered",IF(ISERROR(AD104)," Unknown Values entered.",IF(V104+W104&lt;1,"Acceptable",IF(T104+U104=200, "No Contributions Entered", IF(M104="","Error Detected, Choose reason&gt;",IF(Z104="1",IF(V104=1,"Please Enter Deemed Pensionable Pay","Add relevant Details Above"),"Please give details Above")))))))))))))</f>
        <v/>
      </c>
      <c r="M104" s="260"/>
      <c r="N104" s="91"/>
      <c r="O104" s="91" t="str">
        <f t="shared" si="22"/>
        <v/>
      </c>
      <c r="P104" s="94">
        <f t="shared" si="23"/>
        <v>0</v>
      </c>
      <c r="Q104" s="94">
        <f t="shared" si="23"/>
        <v>0</v>
      </c>
      <c r="R104" s="218">
        <f>(ROUND((F104/100*'Member Info'!$W$2), 2))</f>
        <v>0</v>
      </c>
      <c r="S104" s="218" t="e">
        <f t="shared" si="24"/>
        <v>#VALUE!</v>
      </c>
      <c r="T104" s="218" t="str">
        <f t="shared" si="25"/>
        <v/>
      </c>
      <c r="U104" s="227" t="str">
        <f t="shared" si="26"/>
        <v/>
      </c>
      <c r="V104" s="228" t="str">
        <f t="shared" si="27"/>
        <v/>
      </c>
      <c r="W104" s="228" t="str">
        <f t="shared" si="28"/>
        <v/>
      </c>
      <c r="X104" s="222">
        <f t="shared" si="29"/>
        <v>0</v>
      </c>
      <c r="Y104" s="110">
        <f t="shared" si="30"/>
        <v>0</v>
      </c>
      <c r="Z104" s="235" t="str">
        <f t="shared" si="31"/>
        <v/>
      </c>
      <c r="AA104" s="240" t="b">
        <f t="shared" si="32"/>
        <v>0</v>
      </c>
      <c r="AB104" s="235">
        <f t="shared" si="33"/>
        <v>0</v>
      </c>
      <c r="AC104" s="235">
        <f>IF('Member Info'!N101="",1,"")</f>
        <v>1</v>
      </c>
      <c r="AD104" s="243" t="e">
        <f t="shared" si="34"/>
        <v>#VALUE!</v>
      </c>
      <c r="AE104" s="130" t="str">
        <f t="shared" si="21"/>
        <v/>
      </c>
      <c r="AF104" s="124">
        <f t="shared" si="35"/>
        <v>1</v>
      </c>
      <c r="AG104" s="124" t="str">
        <f>IF('Member Info'!N101&lt;&gt;"",IF(AND('Member Info'!N101&lt;=$U$1,'Member Info'!N101&gt;=$T$1),1,0),"")</f>
        <v/>
      </c>
      <c r="AI104" s="124" t="b">
        <f t="shared" si="36"/>
        <v>0</v>
      </c>
      <c r="AJ104" s="124">
        <f t="shared" si="37"/>
        <v>0</v>
      </c>
      <c r="AL104" s="124">
        <f t="shared" si="38"/>
        <v>0</v>
      </c>
      <c r="AM104" s="124">
        <f>IF('Member Info'!F101&gt;$T$1,1,0)</f>
        <v>0</v>
      </c>
      <c r="AN104" s="124" t="b">
        <f>IF(ISERROR(T104),ERROR.TYPE(#REF!)=ERROR.TYPE(T104),FALSE)</f>
        <v>0</v>
      </c>
      <c r="AO104" s="124" t="b">
        <f>IF(ISERROR(U104),ERROR.TYPE(#REF!)=ERROR.TYPE(U104),FALSE)</f>
        <v>0</v>
      </c>
      <c r="AP104" s="124">
        <f>IF('Member Info'!F101&gt;'GP1 April 25'!$U$1,1,0)</f>
        <v>0</v>
      </c>
      <c r="AQ104" s="124">
        <f t="shared" si="39"/>
        <v>0</v>
      </c>
      <c r="AR104" s="124">
        <f t="shared" si="40"/>
        <v>0</v>
      </c>
      <c r="AS104" s="124">
        <f t="shared" si="41"/>
        <v>1</v>
      </c>
    </row>
    <row r="105" spans="1:45" x14ac:dyDescent="0.25">
      <c r="A105" s="4">
        <v>74</v>
      </c>
      <c r="B105" s="164">
        <f>'Member Info'!D102</f>
        <v>0</v>
      </c>
      <c r="C105" s="164">
        <f>'Member Info'!E102</f>
        <v>0</v>
      </c>
      <c r="D105" s="164" t="str">
        <f>'Member Info'!G102</f>
        <v/>
      </c>
      <c r="E105" s="165">
        <f>'Member Info'!B102</f>
        <v>0</v>
      </c>
      <c r="F105" s="242"/>
      <c r="G105" s="166" t="str">
        <f>IF(E105=0,"",('Member Info'!K102+'Member Info'!L102))</f>
        <v/>
      </c>
      <c r="H105" s="419"/>
      <c r="I105" s="419"/>
      <c r="J105" s="26"/>
      <c r="K105" s="26"/>
      <c r="L105" s="384" t="str">
        <f>IF(E105=0,"",IF('Member Info'!F102&gt;$U$1,CONCATENATE("Joined with practice on ", TEXT('Member Info'!F102, "DD/MM/YYYY")),IF('Member Info'!N102&lt;&gt;"",IF('Member Info'!N102&lt;$T$1,CONCATENATE("Left Scheme on ", TEXT('Member Info'!N102, "DD/MM/YYYY")),IF(OR(G105="",G105=0),"Error Detected, No rate entered",IF(E105=0,"",IF(F105="","Error Detected, No Pensionable pay",IF(AS105=1,"No Part Time Status Entered",IF(AR105=1,"No Part Time Hours Entered",IF(ISERROR(AD105)," Unknown Values entered.",IF(V105+W105&lt;1,"Acceptable",IF(T105+U105=200, "No Contributions Entered", IF(M105="","Error Detected, Choose reason&gt;",IF(Z105="1",IF(V105=1,"Please Enter Deemed Pensionable Pay","Add Any Relevant Details Above"),"Please Give Details Above"))))))))))),IF(OR(G105="",G105=0),"Error Detected, No rate entered",IF(E105=0,"",IF(F105="","Error Detected, No Pensionable pay",IF(AS105=1,"No Part Time Status Entered",IF(AR105=1,"No Part Time Hours Entered",IF(ISERROR(AD105)," Unknown Values entered.",IF(V105+W105&lt;1,"Acceptable",IF(T105+U105=200, "No Contributions Entered", IF(M105="","Error Detected, Choose reason&gt;",IF(Z105="1",IF(V105=1,"Please Enter Deemed Pensionable Pay","Add relevant Details Above"),"Please give details Above")))))))))))))</f>
        <v/>
      </c>
      <c r="M105" s="260"/>
      <c r="N105" s="91"/>
      <c r="O105" s="91" t="str">
        <f t="shared" si="22"/>
        <v/>
      </c>
      <c r="P105" s="94">
        <f t="shared" si="23"/>
        <v>0</v>
      </c>
      <c r="Q105" s="94">
        <f t="shared" si="23"/>
        <v>0</v>
      </c>
      <c r="R105" s="218">
        <f>(ROUND((F105/100*'Member Info'!$W$2), 2))</f>
        <v>0</v>
      </c>
      <c r="S105" s="218" t="e">
        <f t="shared" si="24"/>
        <v>#VALUE!</v>
      </c>
      <c r="T105" s="218" t="str">
        <f t="shared" si="25"/>
        <v/>
      </c>
      <c r="U105" s="227" t="str">
        <f t="shared" si="26"/>
        <v/>
      </c>
      <c r="V105" s="228" t="str">
        <f t="shared" si="27"/>
        <v/>
      </c>
      <c r="W105" s="228" t="str">
        <f t="shared" si="28"/>
        <v/>
      </c>
      <c r="X105" s="222">
        <f t="shared" si="29"/>
        <v>0</v>
      </c>
      <c r="Y105" s="110">
        <f t="shared" si="30"/>
        <v>0</v>
      </c>
      <c r="Z105" s="235" t="str">
        <f t="shared" si="31"/>
        <v/>
      </c>
      <c r="AA105" s="240" t="b">
        <f t="shared" si="32"/>
        <v>0</v>
      </c>
      <c r="AB105" s="235">
        <f t="shared" si="33"/>
        <v>0</v>
      </c>
      <c r="AC105" s="235">
        <f>IF('Member Info'!N102="",1,"")</f>
        <v>1</v>
      </c>
      <c r="AD105" s="243" t="e">
        <f t="shared" si="34"/>
        <v>#VALUE!</v>
      </c>
      <c r="AE105" s="130" t="str">
        <f t="shared" si="21"/>
        <v/>
      </c>
      <c r="AF105" s="124">
        <f t="shared" si="35"/>
        <v>1</v>
      </c>
      <c r="AG105" s="124" t="str">
        <f>IF('Member Info'!N102&lt;&gt;"",IF(AND('Member Info'!N102&lt;=$U$1,'Member Info'!N102&gt;=$T$1),1,0),"")</f>
        <v/>
      </c>
      <c r="AI105" s="124" t="b">
        <f t="shared" si="36"/>
        <v>0</v>
      </c>
      <c r="AJ105" s="124">
        <f t="shared" si="37"/>
        <v>0</v>
      </c>
      <c r="AL105" s="124">
        <f t="shared" si="38"/>
        <v>0</v>
      </c>
      <c r="AM105" s="124">
        <f>IF('Member Info'!F102&gt;$T$1,1,0)</f>
        <v>0</v>
      </c>
      <c r="AN105" s="124" t="b">
        <f>IF(ISERROR(T105),ERROR.TYPE(#REF!)=ERROR.TYPE(T105),FALSE)</f>
        <v>0</v>
      </c>
      <c r="AO105" s="124" t="b">
        <f>IF(ISERROR(U105),ERROR.TYPE(#REF!)=ERROR.TYPE(U105),FALSE)</f>
        <v>0</v>
      </c>
      <c r="AP105" s="124">
        <f>IF('Member Info'!F102&gt;'GP1 April 25'!$U$1,1,0)</f>
        <v>0</v>
      </c>
      <c r="AQ105" s="124">
        <f t="shared" si="39"/>
        <v>0</v>
      </c>
      <c r="AR105" s="124">
        <f t="shared" si="40"/>
        <v>0</v>
      </c>
      <c r="AS105" s="124">
        <f t="shared" si="41"/>
        <v>1</v>
      </c>
    </row>
    <row r="106" spans="1:45" x14ac:dyDescent="0.25">
      <c r="A106" s="4">
        <v>75</v>
      </c>
      <c r="B106" s="164">
        <f>'Member Info'!D103</f>
        <v>0</v>
      </c>
      <c r="C106" s="164">
        <f>'Member Info'!E103</f>
        <v>0</v>
      </c>
      <c r="D106" s="164" t="str">
        <f>'Member Info'!G103</f>
        <v/>
      </c>
      <c r="E106" s="165">
        <f>'Member Info'!B103</f>
        <v>0</v>
      </c>
      <c r="F106" s="242"/>
      <c r="G106" s="166" t="str">
        <f>IF(E106=0,"",('Member Info'!K103+'Member Info'!L103))</f>
        <v/>
      </c>
      <c r="H106" s="419"/>
      <c r="I106" s="419"/>
      <c r="J106" s="26"/>
      <c r="K106" s="26"/>
      <c r="L106" s="384" t="str">
        <f>IF(E106=0,"",IF('Member Info'!F103&gt;$U$1,CONCATENATE("Joined with practice on ", TEXT('Member Info'!F103, "DD/MM/YYYY")),IF('Member Info'!N103&lt;&gt;"",IF('Member Info'!N103&lt;$T$1,CONCATENATE("Left Scheme on ", TEXT('Member Info'!N103, "DD/MM/YYYY")),IF(OR(G106="",G106=0),"Error Detected, No rate entered",IF(E106=0,"",IF(F106="","Error Detected, No Pensionable pay",IF(AS106=1,"No Part Time Status Entered",IF(AR106=1,"No Part Time Hours Entered",IF(ISERROR(AD106)," Unknown Values entered.",IF(V106+W106&lt;1,"Acceptable",IF(T106+U106=200, "No Contributions Entered", IF(M106="","Error Detected, Choose reason&gt;",IF(Z106="1",IF(V106=1,"Please Enter Deemed Pensionable Pay","Add Any Relevant Details Above"),"Please Give Details Above"))))))))))),IF(OR(G106="",G106=0),"Error Detected, No rate entered",IF(E106=0,"",IF(F106="","Error Detected, No Pensionable pay",IF(AS106=1,"No Part Time Status Entered",IF(AR106=1,"No Part Time Hours Entered",IF(ISERROR(AD106)," Unknown Values entered.",IF(V106+W106&lt;1,"Acceptable",IF(T106+U106=200, "No Contributions Entered", IF(M106="","Error Detected, Choose reason&gt;",IF(Z106="1",IF(V106=1,"Please Enter Deemed Pensionable Pay","Add relevant Details Above"),"Please give details Above")))))))))))))</f>
        <v/>
      </c>
      <c r="M106" s="260"/>
      <c r="N106" s="91"/>
      <c r="O106" s="91" t="str">
        <f t="shared" si="22"/>
        <v/>
      </c>
      <c r="P106" s="94">
        <f t="shared" si="23"/>
        <v>0</v>
      </c>
      <c r="Q106" s="94">
        <f t="shared" si="23"/>
        <v>0</v>
      </c>
      <c r="R106" s="218">
        <f>(ROUND((F106/100*'Member Info'!$W$2), 2))</f>
        <v>0</v>
      </c>
      <c r="S106" s="218" t="e">
        <f t="shared" si="24"/>
        <v>#VALUE!</v>
      </c>
      <c r="T106" s="218" t="str">
        <f t="shared" si="25"/>
        <v/>
      </c>
      <c r="U106" s="227" t="str">
        <f t="shared" si="26"/>
        <v/>
      </c>
      <c r="V106" s="228" t="str">
        <f t="shared" si="27"/>
        <v/>
      </c>
      <c r="W106" s="228" t="str">
        <f t="shared" si="28"/>
        <v/>
      </c>
      <c r="X106" s="222">
        <f t="shared" si="29"/>
        <v>0</v>
      </c>
      <c r="Y106" s="110">
        <f t="shared" si="30"/>
        <v>0</v>
      </c>
      <c r="Z106" s="235" t="str">
        <f t="shared" si="31"/>
        <v/>
      </c>
      <c r="AA106" s="240" t="b">
        <f t="shared" si="32"/>
        <v>0</v>
      </c>
      <c r="AB106" s="235">
        <f t="shared" si="33"/>
        <v>0</v>
      </c>
      <c r="AC106" s="235">
        <f>IF('Member Info'!N103="",1,"")</f>
        <v>1</v>
      </c>
      <c r="AD106" s="243" t="e">
        <f t="shared" si="34"/>
        <v>#VALUE!</v>
      </c>
      <c r="AE106" s="130" t="str">
        <f t="shared" si="21"/>
        <v/>
      </c>
      <c r="AF106" s="124">
        <f t="shared" si="35"/>
        <v>1</v>
      </c>
      <c r="AG106" s="124" t="str">
        <f>IF('Member Info'!N103&lt;&gt;"",IF(AND('Member Info'!N103&lt;=$U$1,'Member Info'!N103&gt;=$T$1),1,0),"")</f>
        <v/>
      </c>
      <c r="AI106" s="124" t="b">
        <f t="shared" si="36"/>
        <v>0</v>
      </c>
      <c r="AJ106" s="124">
        <f t="shared" si="37"/>
        <v>0</v>
      </c>
      <c r="AL106" s="124">
        <f t="shared" si="38"/>
        <v>0</v>
      </c>
      <c r="AM106" s="124">
        <f>IF('Member Info'!F103&gt;$T$1,1,0)</f>
        <v>0</v>
      </c>
      <c r="AN106" s="124" t="b">
        <f>IF(ISERROR(T106),ERROR.TYPE(#REF!)=ERROR.TYPE(T106),FALSE)</f>
        <v>0</v>
      </c>
      <c r="AO106" s="124" t="b">
        <f>IF(ISERROR(U106),ERROR.TYPE(#REF!)=ERROR.TYPE(U106),FALSE)</f>
        <v>0</v>
      </c>
      <c r="AP106" s="124">
        <f>IF('Member Info'!F103&gt;'GP1 April 25'!$U$1,1,0)</f>
        <v>0</v>
      </c>
      <c r="AQ106" s="124">
        <f t="shared" si="39"/>
        <v>0</v>
      </c>
      <c r="AR106" s="124">
        <f t="shared" si="40"/>
        <v>0</v>
      </c>
      <c r="AS106" s="124">
        <f t="shared" si="41"/>
        <v>1</v>
      </c>
    </row>
    <row r="107" spans="1:45" x14ac:dyDescent="0.25">
      <c r="A107" s="4">
        <v>76</v>
      </c>
      <c r="B107" s="164">
        <f>'Member Info'!D104</f>
        <v>0</v>
      </c>
      <c r="C107" s="164">
        <f>'Member Info'!E104</f>
        <v>0</v>
      </c>
      <c r="D107" s="164" t="str">
        <f>'Member Info'!G104</f>
        <v/>
      </c>
      <c r="E107" s="165">
        <f>'Member Info'!B104</f>
        <v>0</v>
      </c>
      <c r="F107" s="242"/>
      <c r="G107" s="166" t="str">
        <f>IF(E107=0,"",('Member Info'!K104+'Member Info'!L104))</f>
        <v/>
      </c>
      <c r="H107" s="419"/>
      <c r="I107" s="419"/>
      <c r="J107" s="26"/>
      <c r="K107" s="26"/>
      <c r="L107" s="384" t="str">
        <f>IF(E107=0,"",IF('Member Info'!F104&gt;$U$1,CONCATENATE("Joined with practice on ", TEXT('Member Info'!F104, "DD/MM/YYYY")),IF('Member Info'!N104&lt;&gt;"",IF('Member Info'!N104&lt;$T$1,CONCATENATE("Left Scheme on ", TEXT('Member Info'!N104, "DD/MM/YYYY")),IF(OR(G107="",G107=0),"Error Detected, No rate entered",IF(E107=0,"",IF(F107="","Error Detected, No Pensionable pay",IF(AS107=1,"No Part Time Status Entered",IF(AR107=1,"No Part Time Hours Entered",IF(ISERROR(AD107)," Unknown Values entered.",IF(V107+W107&lt;1,"Acceptable",IF(T107+U107=200, "No Contributions Entered", IF(M107="","Error Detected, Choose reason&gt;",IF(Z107="1",IF(V107=1,"Please Enter Deemed Pensionable Pay","Add Any Relevant Details Above"),"Please Give Details Above"))))))))))),IF(OR(G107="",G107=0),"Error Detected, No rate entered",IF(E107=0,"",IF(F107="","Error Detected, No Pensionable pay",IF(AS107=1,"No Part Time Status Entered",IF(AR107=1,"No Part Time Hours Entered",IF(ISERROR(AD107)," Unknown Values entered.",IF(V107+W107&lt;1,"Acceptable",IF(T107+U107=200, "No Contributions Entered", IF(M107="","Error Detected, Choose reason&gt;",IF(Z107="1",IF(V107=1,"Please Enter Deemed Pensionable Pay","Add relevant Details Above"),"Please give details Above")))))))))))))</f>
        <v/>
      </c>
      <c r="M107" s="260"/>
      <c r="N107" s="91"/>
      <c r="O107" s="91" t="str">
        <f t="shared" si="22"/>
        <v/>
      </c>
      <c r="P107" s="94">
        <f t="shared" si="23"/>
        <v>0</v>
      </c>
      <c r="Q107" s="94">
        <f t="shared" si="23"/>
        <v>0</v>
      </c>
      <c r="R107" s="218">
        <f>(ROUND((F107/100*'Member Info'!$W$2), 2))</f>
        <v>0</v>
      </c>
      <c r="S107" s="218" t="e">
        <f t="shared" si="24"/>
        <v>#VALUE!</v>
      </c>
      <c r="T107" s="218" t="str">
        <f t="shared" si="25"/>
        <v/>
      </c>
      <c r="U107" s="227" t="str">
        <f t="shared" si="26"/>
        <v/>
      </c>
      <c r="V107" s="228" t="str">
        <f t="shared" si="27"/>
        <v/>
      </c>
      <c r="W107" s="228" t="str">
        <f t="shared" si="28"/>
        <v/>
      </c>
      <c r="X107" s="222">
        <f t="shared" si="29"/>
        <v>0</v>
      </c>
      <c r="Y107" s="110">
        <f t="shared" si="30"/>
        <v>0</v>
      </c>
      <c r="Z107" s="235" t="str">
        <f t="shared" si="31"/>
        <v/>
      </c>
      <c r="AA107" s="240" t="b">
        <f t="shared" si="32"/>
        <v>0</v>
      </c>
      <c r="AB107" s="235">
        <f t="shared" si="33"/>
        <v>0</v>
      </c>
      <c r="AC107" s="235">
        <f>IF('Member Info'!N104="",1,"")</f>
        <v>1</v>
      </c>
      <c r="AD107" s="243" t="e">
        <f t="shared" si="34"/>
        <v>#VALUE!</v>
      </c>
      <c r="AE107" s="130" t="str">
        <f t="shared" si="21"/>
        <v/>
      </c>
      <c r="AF107" s="124">
        <f t="shared" si="35"/>
        <v>1</v>
      </c>
      <c r="AG107" s="124" t="str">
        <f>IF('Member Info'!N104&lt;&gt;"",IF(AND('Member Info'!N104&lt;=$U$1,'Member Info'!N104&gt;=$T$1),1,0),"")</f>
        <v/>
      </c>
      <c r="AI107" s="124" t="b">
        <f t="shared" si="36"/>
        <v>0</v>
      </c>
      <c r="AJ107" s="124">
        <f t="shared" si="37"/>
        <v>0</v>
      </c>
      <c r="AL107" s="124">
        <f t="shared" si="38"/>
        <v>0</v>
      </c>
      <c r="AM107" s="124">
        <f>IF('Member Info'!F104&gt;$T$1,1,0)</f>
        <v>0</v>
      </c>
      <c r="AN107" s="124" t="b">
        <f>IF(ISERROR(T107),ERROR.TYPE(#REF!)=ERROR.TYPE(T107),FALSE)</f>
        <v>0</v>
      </c>
      <c r="AO107" s="124" t="b">
        <f>IF(ISERROR(U107),ERROR.TYPE(#REF!)=ERROR.TYPE(U107),FALSE)</f>
        <v>0</v>
      </c>
      <c r="AP107" s="124">
        <f>IF('Member Info'!F104&gt;'GP1 April 25'!$U$1,1,0)</f>
        <v>0</v>
      </c>
      <c r="AQ107" s="124">
        <f t="shared" si="39"/>
        <v>0</v>
      </c>
      <c r="AR107" s="124">
        <f t="shared" si="40"/>
        <v>0</v>
      </c>
      <c r="AS107" s="124">
        <f t="shared" si="41"/>
        <v>1</v>
      </c>
    </row>
    <row r="108" spans="1:45" x14ac:dyDescent="0.25">
      <c r="A108" s="4">
        <v>77</v>
      </c>
      <c r="B108" s="164">
        <f>'Member Info'!D105</f>
        <v>0</v>
      </c>
      <c r="C108" s="164">
        <f>'Member Info'!E105</f>
        <v>0</v>
      </c>
      <c r="D108" s="164" t="str">
        <f>'Member Info'!G105</f>
        <v/>
      </c>
      <c r="E108" s="165">
        <f>'Member Info'!B105</f>
        <v>0</v>
      </c>
      <c r="F108" s="242"/>
      <c r="G108" s="166" t="str">
        <f>IF(E108=0,"",('Member Info'!K105+'Member Info'!L105))</f>
        <v/>
      </c>
      <c r="H108" s="419"/>
      <c r="I108" s="419"/>
      <c r="J108" s="26"/>
      <c r="K108" s="26"/>
      <c r="L108" s="384" t="str">
        <f>IF(E108=0,"",IF('Member Info'!F105&gt;$U$1,CONCATENATE("Joined with practice on ", TEXT('Member Info'!F105, "DD/MM/YYYY")),IF('Member Info'!N105&lt;&gt;"",IF('Member Info'!N105&lt;$T$1,CONCATENATE("Left Scheme on ", TEXT('Member Info'!N105, "DD/MM/YYYY")),IF(OR(G108="",G108=0),"Error Detected, No rate entered",IF(E108=0,"",IF(F108="","Error Detected, No Pensionable pay",IF(AS108=1,"No Part Time Status Entered",IF(AR108=1,"No Part Time Hours Entered",IF(ISERROR(AD108)," Unknown Values entered.",IF(V108+W108&lt;1,"Acceptable",IF(T108+U108=200, "No Contributions Entered", IF(M108="","Error Detected, Choose reason&gt;",IF(Z108="1",IF(V108=1,"Please Enter Deemed Pensionable Pay","Add Any Relevant Details Above"),"Please Give Details Above"))))))))))),IF(OR(G108="",G108=0),"Error Detected, No rate entered",IF(E108=0,"",IF(F108="","Error Detected, No Pensionable pay",IF(AS108=1,"No Part Time Status Entered",IF(AR108=1,"No Part Time Hours Entered",IF(ISERROR(AD108)," Unknown Values entered.",IF(V108+W108&lt;1,"Acceptable",IF(T108+U108=200, "No Contributions Entered", IF(M108="","Error Detected, Choose reason&gt;",IF(Z108="1",IF(V108=1,"Please Enter Deemed Pensionable Pay","Add relevant Details Above"),"Please give details Above")))))))))))))</f>
        <v/>
      </c>
      <c r="M108" s="260"/>
      <c r="N108" s="91"/>
      <c r="O108" s="91" t="str">
        <f t="shared" si="22"/>
        <v/>
      </c>
      <c r="P108" s="94">
        <f t="shared" si="23"/>
        <v>0</v>
      </c>
      <c r="Q108" s="94">
        <f t="shared" si="23"/>
        <v>0</v>
      </c>
      <c r="R108" s="218">
        <f>(ROUND((F108/100*'Member Info'!$W$2), 2))</f>
        <v>0</v>
      </c>
      <c r="S108" s="218" t="e">
        <f t="shared" si="24"/>
        <v>#VALUE!</v>
      </c>
      <c r="T108" s="218" t="str">
        <f t="shared" si="25"/>
        <v/>
      </c>
      <c r="U108" s="227" t="str">
        <f t="shared" si="26"/>
        <v/>
      </c>
      <c r="V108" s="228" t="str">
        <f t="shared" si="27"/>
        <v/>
      </c>
      <c r="W108" s="228" t="str">
        <f t="shared" si="28"/>
        <v/>
      </c>
      <c r="X108" s="222">
        <f t="shared" si="29"/>
        <v>0</v>
      </c>
      <c r="Y108" s="110">
        <f t="shared" si="30"/>
        <v>0</v>
      </c>
      <c r="Z108" s="235" t="str">
        <f t="shared" si="31"/>
        <v/>
      </c>
      <c r="AA108" s="240" t="b">
        <f t="shared" si="32"/>
        <v>0</v>
      </c>
      <c r="AB108" s="235">
        <f t="shared" si="33"/>
        <v>0</v>
      </c>
      <c r="AC108" s="235">
        <f>IF('Member Info'!N105="",1,"")</f>
        <v>1</v>
      </c>
      <c r="AD108" s="243" t="e">
        <f t="shared" si="34"/>
        <v>#VALUE!</v>
      </c>
      <c r="AE108" s="130" t="str">
        <f t="shared" si="21"/>
        <v/>
      </c>
      <c r="AF108" s="124">
        <f t="shared" si="35"/>
        <v>1</v>
      </c>
      <c r="AG108" s="124" t="str">
        <f>IF('Member Info'!N105&lt;&gt;"",IF(AND('Member Info'!N105&lt;=$U$1,'Member Info'!N105&gt;=$T$1),1,0),"")</f>
        <v/>
      </c>
      <c r="AI108" s="124" t="b">
        <f t="shared" si="36"/>
        <v>0</v>
      </c>
      <c r="AJ108" s="124">
        <f t="shared" si="37"/>
        <v>0</v>
      </c>
      <c r="AL108" s="124">
        <f t="shared" si="38"/>
        <v>0</v>
      </c>
      <c r="AM108" s="124">
        <f>IF('Member Info'!F105&gt;$T$1,1,0)</f>
        <v>0</v>
      </c>
      <c r="AN108" s="124" t="b">
        <f>IF(ISERROR(T108),ERROR.TYPE(#REF!)=ERROR.TYPE(T108),FALSE)</f>
        <v>0</v>
      </c>
      <c r="AO108" s="124" t="b">
        <f>IF(ISERROR(U108),ERROR.TYPE(#REF!)=ERROR.TYPE(U108),FALSE)</f>
        <v>0</v>
      </c>
      <c r="AP108" s="124">
        <f>IF('Member Info'!F105&gt;'GP1 April 25'!$U$1,1,0)</f>
        <v>0</v>
      </c>
      <c r="AQ108" s="124">
        <f t="shared" si="39"/>
        <v>0</v>
      </c>
      <c r="AR108" s="124">
        <f t="shared" si="40"/>
        <v>0</v>
      </c>
      <c r="AS108" s="124">
        <f t="shared" si="41"/>
        <v>1</v>
      </c>
    </row>
    <row r="109" spans="1:45" x14ac:dyDescent="0.25">
      <c r="A109" s="4">
        <v>78</v>
      </c>
      <c r="B109" s="164">
        <f>'Member Info'!D106</f>
        <v>0</v>
      </c>
      <c r="C109" s="164">
        <f>'Member Info'!E106</f>
        <v>0</v>
      </c>
      <c r="D109" s="164" t="str">
        <f>'Member Info'!G106</f>
        <v/>
      </c>
      <c r="E109" s="165">
        <f>'Member Info'!B106</f>
        <v>0</v>
      </c>
      <c r="F109" s="242"/>
      <c r="G109" s="166" t="str">
        <f>IF(E109=0,"",('Member Info'!K106+'Member Info'!L106))</f>
        <v/>
      </c>
      <c r="H109" s="419"/>
      <c r="I109" s="419"/>
      <c r="J109" s="26"/>
      <c r="K109" s="26"/>
      <c r="L109" s="384" t="str">
        <f>IF(E109=0,"",IF('Member Info'!F106&gt;$U$1,CONCATENATE("Joined with practice on ", TEXT('Member Info'!F106, "DD/MM/YYYY")),IF('Member Info'!N106&lt;&gt;"",IF('Member Info'!N106&lt;$T$1,CONCATENATE("Left Scheme on ", TEXT('Member Info'!N106, "DD/MM/YYYY")),IF(OR(G109="",G109=0),"Error Detected, No rate entered",IF(E109=0,"",IF(F109="","Error Detected, No Pensionable pay",IF(AS109=1,"No Part Time Status Entered",IF(AR109=1,"No Part Time Hours Entered",IF(ISERROR(AD109)," Unknown Values entered.",IF(V109+W109&lt;1,"Acceptable",IF(T109+U109=200, "No Contributions Entered", IF(M109="","Error Detected, Choose reason&gt;",IF(Z109="1",IF(V109=1,"Please Enter Deemed Pensionable Pay","Add Any Relevant Details Above"),"Please Give Details Above"))))))))))),IF(OR(G109="",G109=0),"Error Detected, No rate entered",IF(E109=0,"",IF(F109="","Error Detected, No Pensionable pay",IF(AS109=1,"No Part Time Status Entered",IF(AR109=1,"No Part Time Hours Entered",IF(ISERROR(AD109)," Unknown Values entered.",IF(V109+W109&lt;1,"Acceptable",IF(T109+U109=200, "No Contributions Entered", IF(M109="","Error Detected, Choose reason&gt;",IF(Z109="1",IF(V109=1,"Please Enter Deemed Pensionable Pay","Add relevant Details Above"),"Please give details Above")))))))))))))</f>
        <v/>
      </c>
      <c r="M109" s="260"/>
      <c r="N109" s="91"/>
      <c r="O109" s="91" t="str">
        <f t="shared" si="22"/>
        <v/>
      </c>
      <c r="P109" s="94">
        <f t="shared" si="23"/>
        <v>0</v>
      </c>
      <c r="Q109" s="94">
        <f t="shared" si="23"/>
        <v>0</v>
      </c>
      <c r="R109" s="218">
        <f>(ROUND((F109/100*'Member Info'!$W$2), 2))</f>
        <v>0</v>
      </c>
      <c r="S109" s="218" t="e">
        <f t="shared" si="24"/>
        <v>#VALUE!</v>
      </c>
      <c r="T109" s="218" t="str">
        <f t="shared" si="25"/>
        <v/>
      </c>
      <c r="U109" s="227" t="str">
        <f t="shared" si="26"/>
        <v/>
      </c>
      <c r="V109" s="228" t="str">
        <f t="shared" si="27"/>
        <v/>
      </c>
      <c r="W109" s="228" t="str">
        <f t="shared" si="28"/>
        <v/>
      </c>
      <c r="X109" s="222">
        <f t="shared" si="29"/>
        <v>0</v>
      </c>
      <c r="Y109" s="110">
        <f t="shared" si="30"/>
        <v>0</v>
      </c>
      <c r="Z109" s="235" t="str">
        <f t="shared" si="31"/>
        <v/>
      </c>
      <c r="AA109" s="240" t="b">
        <f t="shared" si="32"/>
        <v>0</v>
      </c>
      <c r="AB109" s="235">
        <f t="shared" si="33"/>
        <v>0</v>
      </c>
      <c r="AC109" s="235">
        <f>IF('Member Info'!N106="",1,"")</f>
        <v>1</v>
      </c>
      <c r="AD109" s="243" t="e">
        <f t="shared" si="34"/>
        <v>#VALUE!</v>
      </c>
      <c r="AE109" s="130" t="str">
        <f t="shared" si="21"/>
        <v/>
      </c>
      <c r="AF109" s="124">
        <f t="shared" si="35"/>
        <v>1</v>
      </c>
      <c r="AG109" s="124" t="str">
        <f>IF('Member Info'!N106&lt;&gt;"",IF(AND('Member Info'!N106&lt;=$U$1,'Member Info'!N106&gt;=$T$1),1,0),"")</f>
        <v/>
      </c>
      <c r="AI109" s="124" t="b">
        <f t="shared" si="36"/>
        <v>0</v>
      </c>
      <c r="AJ109" s="124">
        <f t="shared" si="37"/>
        <v>0</v>
      </c>
      <c r="AL109" s="124">
        <f t="shared" si="38"/>
        <v>0</v>
      </c>
      <c r="AM109" s="124">
        <f>IF('Member Info'!F106&gt;$T$1,1,0)</f>
        <v>0</v>
      </c>
      <c r="AN109" s="124" t="b">
        <f>IF(ISERROR(T109),ERROR.TYPE(#REF!)=ERROR.TYPE(T109),FALSE)</f>
        <v>0</v>
      </c>
      <c r="AO109" s="124" t="b">
        <f>IF(ISERROR(U109),ERROR.TYPE(#REF!)=ERROR.TYPE(U109),FALSE)</f>
        <v>0</v>
      </c>
      <c r="AP109" s="124">
        <f>IF('Member Info'!F106&gt;'GP1 April 25'!$U$1,1,0)</f>
        <v>0</v>
      </c>
      <c r="AQ109" s="124">
        <f t="shared" si="39"/>
        <v>0</v>
      </c>
      <c r="AR109" s="124">
        <f t="shared" si="40"/>
        <v>0</v>
      </c>
      <c r="AS109" s="124">
        <f t="shared" si="41"/>
        <v>1</v>
      </c>
    </row>
    <row r="110" spans="1:45" x14ac:dyDescent="0.25">
      <c r="A110" s="4">
        <v>79</v>
      </c>
      <c r="B110" s="164">
        <f>'Member Info'!D107</f>
        <v>0</v>
      </c>
      <c r="C110" s="164">
        <f>'Member Info'!E107</f>
        <v>0</v>
      </c>
      <c r="D110" s="164" t="str">
        <f>'Member Info'!G107</f>
        <v/>
      </c>
      <c r="E110" s="165">
        <f>'Member Info'!B107</f>
        <v>0</v>
      </c>
      <c r="F110" s="242"/>
      <c r="G110" s="166" t="str">
        <f>IF(E110=0,"",('Member Info'!K107+'Member Info'!L107))</f>
        <v/>
      </c>
      <c r="H110" s="419"/>
      <c r="I110" s="419"/>
      <c r="J110" s="26"/>
      <c r="K110" s="26"/>
      <c r="L110" s="384" t="str">
        <f>IF(E110=0,"",IF('Member Info'!F107&gt;$U$1,CONCATENATE("Joined with practice on ", TEXT('Member Info'!F107, "DD/MM/YYYY")),IF('Member Info'!N107&lt;&gt;"",IF('Member Info'!N107&lt;$T$1,CONCATENATE("Left Scheme on ", TEXT('Member Info'!N107, "DD/MM/YYYY")),IF(OR(G110="",G110=0),"Error Detected, No rate entered",IF(E110=0,"",IF(F110="","Error Detected, No Pensionable pay",IF(AS110=1,"No Part Time Status Entered",IF(AR110=1,"No Part Time Hours Entered",IF(ISERROR(AD110)," Unknown Values entered.",IF(V110+W110&lt;1,"Acceptable",IF(T110+U110=200, "No Contributions Entered", IF(M110="","Error Detected, Choose reason&gt;",IF(Z110="1",IF(V110=1,"Please Enter Deemed Pensionable Pay","Add Any Relevant Details Above"),"Please Give Details Above"))))))))))),IF(OR(G110="",G110=0),"Error Detected, No rate entered",IF(E110=0,"",IF(F110="","Error Detected, No Pensionable pay",IF(AS110=1,"No Part Time Status Entered",IF(AR110=1,"No Part Time Hours Entered",IF(ISERROR(AD110)," Unknown Values entered.",IF(V110+W110&lt;1,"Acceptable",IF(T110+U110=200, "No Contributions Entered", IF(M110="","Error Detected, Choose reason&gt;",IF(Z110="1",IF(V110=1,"Please Enter Deemed Pensionable Pay","Add relevant Details Above"),"Please give details Above")))))))))))))</f>
        <v/>
      </c>
      <c r="M110" s="260"/>
      <c r="N110" s="91"/>
      <c r="O110" s="91" t="str">
        <f t="shared" si="22"/>
        <v/>
      </c>
      <c r="P110" s="94">
        <f t="shared" si="23"/>
        <v>0</v>
      </c>
      <c r="Q110" s="94">
        <f t="shared" si="23"/>
        <v>0</v>
      </c>
      <c r="R110" s="218">
        <f>(ROUND((F110/100*'Member Info'!$W$2), 2))</f>
        <v>0</v>
      </c>
      <c r="S110" s="218" t="e">
        <f t="shared" si="24"/>
        <v>#VALUE!</v>
      </c>
      <c r="T110" s="218" t="str">
        <f t="shared" si="25"/>
        <v/>
      </c>
      <c r="U110" s="227" t="str">
        <f t="shared" si="26"/>
        <v/>
      </c>
      <c r="V110" s="228" t="str">
        <f t="shared" si="27"/>
        <v/>
      </c>
      <c r="W110" s="228" t="str">
        <f t="shared" si="28"/>
        <v/>
      </c>
      <c r="X110" s="222">
        <f t="shared" si="29"/>
        <v>0</v>
      </c>
      <c r="Y110" s="110">
        <f t="shared" si="30"/>
        <v>0</v>
      </c>
      <c r="Z110" s="235" t="str">
        <f t="shared" si="31"/>
        <v/>
      </c>
      <c r="AA110" s="240" t="b">
        <f t="shared" si="32"/>
        <v>0</v>
      </c>
      <c r="AB110" s="235">
        <f t="shared" si="33"/>
        <v>0</v>
      </c>
      <c r="AC110" s="235">
        <f>IF('Member Info'!N107="",1,"")</f>
        <v>1</v>
      </c>
      <c r="AD110" s="243" t="e">
        <f t="shared" si="34"/>
        <v>#VALUE!</v>
      </c>
      <c r="AE110" s="130" t="str">
        <f t="shared" si="21"/>
        <v/>
      </c>
      <c r="AF110" s="124">
        <f t="shared" si="35"/>
        <v>1</v>
      </c>
      <c r="AG110" s="124" t="str">
        <f>IF('Member Info'!N107&lt;&gt;"",IF(AND('Member Info'!N107&lt;=$U$1,'Member Info'!N107&gt;=$T$1),1,0),"")</f>
        <v/>
      </c>
      <c r="AI110" s="124" t="b">
        <f t="shared" si="36"/>
        <v>0</v>
      </c>
      <c r="AJ110" s="124">
        <f t="shared" si="37"/>
        <v>0</v>
      </c>
      <c r="AL110" s="124">
        <f t="shared" si="38"/>
        <v>0</v>
      </c>
      <c r="AM110" s="124">
        <f>IF('Member Info'!F107&gt;$T$1,1,0)</f>
        <v>0</v>
      </c>
      <c r="AN110" s="124" t="b">
        <f>IF(ISERROR(T110),ERROR.TYPE(#REF!)=ERROR.TYPE(T110),FALSE)</f>
        <v>0</v>
      </c>
      <c r="AO110" s="124" t="b">
        <f>IF(ISERROR(U110),ERROR.TYPE(#REF!)=ERROR.TYPE(U110),FALSE)</f>
        <v>0</v>
      </c>
      <c r="AP110" s="124">
        <f>IF('Member Info'!F107&gt;'GP1 April 25'!$U$1,1,0)</f>
        <v>0</v>
      </c>
      <c r="AQ110" s="124">
        <f t="shared" si="39"/>
        <v>0</v>
      </c>
      <c r="AR110" s="124">
        <f t="shared" si="40"/>
        <v>0</v>
      </c>
      <c r="AS110" s="124">
        <f t="shared" si="41"/>
        <v>1</v>
      </c>
    </row>
    <row r="111" spans="1:45" x14ac:dyDescent="0.25">
      <c r="A111" s="4">
        <v>80</v>
      </c>
      <c r="B111" s="164">
        <f>'Member Info'!D108</f>
        <v>0</v>
      </c>
      <c r="C111" s="164">
        <f>'Member Info'!E108</f>
        <v>0</v>
      </c>
      <c r="D111" s="164" t="str">
        <f>'Member Info'!G108</f>
        <v/>
      </c>
      <c r="E111" s="165">
        <f>'Member Info'!B108</f>
        <v>0</v>
      </c>
      <c r="F111" s="242"/>
      <c r="G111" s="166" t="str">
        <f>IF(E111=0,"",('Member Info'!K108+'Member Info'!L108))</f>
        <v/>
      </c>
      <c r="H111" s="419"/>
      <c r="I111" s="419"/>
      <c r="J111" s="26"/>
      <c r="K111" s="26"/>
      <c r="L111" s="384" t="str">
        <f>IF(E111=0,"",IF('Member Info'!F108&gt;$U$1,CONCATENATE("Joined with practice on ", TEXT('Member Info'!F108, "DD/MM/YYYY")),IF('Member Info'!N108&lt;&gt;"",IF('Member Info'!N108&lt;$T$1,CONCATENATE("Left Scheme on ", TEXT('Member Info'!N108, "DD/MM/YYYY")),IF(OR(G111="",G111=0),"Error Detected, No rate entered",IF(E111=0,"",IF(F111="","Error Detected, No Pensionable pay",IF(AS111=1,"No Part Time Status Entered",IF(AR111=1,"No Part Time Hours Entered",IF(ISERROR(AD111)," Unknown Values entered.",IF(V111+W111&lt;1,"Acceptable",IF(T111+U111=200, "No Contributions Entered", IF(M111="","Error Detected, Choose reason&gt;",IF(Z111="1",IF(V111=1,"Please Enter Deemed Pensionable Pay","Add Any Relevant Details Above"),"Please Give Details Above"))))))))))),IF(OR(G111="",G111=0),"Error Detected, No rate entered",IF(E111=0,"",IF(F111="","Error Detected, No Pensionable pay",IF(AS111=1,"No Part Time Status Entered",IF(AR111=1,"No Part Time Hours Entered",IF(ISERROR(AD111)," Unknown Values entered.",IF(V111+W111&lt;1,"Acceptable",IF(T111+U111=200, "No Contributions Entered", IF(M111="","Error Detected, Choose reason&gt;",IF(Z111="1",IF(V111=1,"Please Enter Deemed Pensionable Pay","Add relevant Details Above"),"Please give details Above")))))))))))))</f>
        <v/>
      </c>
      <c r="M111" s="260"/>
      <c r="N111" s="91"/>
      <c r="O111" s="91" t="str">
        <f t="shared" si="22"/>
        <v/>
      </c>
      <c r="P111" s="94">
        <f t="shared" si="23"/>
        <v>0</v>
      </c>
      <c r="Q111" s="94">
        <f t="shared" si="23"/>
        <v>0</v>
      </c>
      <c r="R111" s="218">
        <f>(ROUND((F111/100*'Member Info'!$W$2), 2))</f>
        <v>0</v>
      </c>
      <c r="S111" s="218" t="e">
        <f t="shared" si="24"/>
        <v>#VALUE!</v>
      </c>
      <c r="T111" s="218" t="str">
        <f t="shared" si="25"/>
        <v/>
      </c>
      <c r="U111" s="227" t="str">
        <f t="shared" si="26"/>
        <v/>
      </c>
      <c r="V111" s="228" t="str">
        <f t="shared" si="27"/>
        <v/>
      </c>
      <c r="W111" s="228" t="str">
        <f t="shared" si="28"/>
        <v/>
      </c>
      <c r="X111" s="222">
        <f t="shared" si="29"/>
        <v>0</v>
      </c>
      <c r="Y111" s="110">
        <f t="shared" si="30"/>
        <v>0</v>
      </c>
      <c r="Z111" s="235" t="str">
        <f t="shared" si="31"/>
        <v/>
      </c>
      <c r="AA111" s="240" t="b">
        <f t="shared" si="32"/>
        <v>0</v>
      </c>
      <c r="AB111" s="235">
        <f t="shared" si="33"/>
        <v>0</v>
      </c>
      <c r="AC111" s="235">
        <f>IF('Member Info'!N108="",1,"")</f>
        <v>1</v>
      </c>
      <c r="AD111" s="243" t="e">
        <f t="shared" si="34"/>
        <v>#VALUE!</v>
      </c>
      <c r="AE111" s="130" t="str">
        <f t="shared" si="21"/>
        <v/>
      </c>
      <c r="AF111" s="124">
        <f t="shared" si="35"/>
        <v>1</v>
      </c>
      <c r="AG111" s="124" t="str">
        <f>IF('Member Info'!N108&lt;&gt;"",IF(AND('Member Info'!N108&lt;=$U$1,'Member Info'!N108&gt;=$T$1),1,0),"")</f>
        <v/>
      </c>
      <c r="AI111" s="124" t="b">
        <f t="shared" si="36"/>
        <v>0</v>
      </c>
      <c r="AJ111" s="124">
        <f t="shared" si="37"/>
        <v>0</v>
      </c>
      <c r="AL111" s="124">
        <f t="shared" si="38"/>
        <v>0</v>
      </c>
      <c r="AM111" s="124">
        <f>IF('Member Info'!F108&gt;$T$1,1,0)</f>
        <v>0</v>
      </c>
      <c r="AN111" s="124" t="b">
        <f>IF(ISERROR(T111),ERROR.TYPE(#REF!)=ERROR.TYPE(T111),FALSE)</f>
        <v>0</v>
      </c>
      <c r="AO111" s="124" t="b">
        <f>IF(ISERROR(U111),ERROR.TYPE(#REF!)=ERROR.TYPE(U111),FALSE)</f>
        <v>0</v>
      </c>
      <c r="AP111" s="124">
        <f>IF('Member Info'!F108&gt;'GP1 April 25'!$U$1,1,0)</f>
        <v>0</v>
      </c>
      <c r="AQ111" s="124">
        <f t="shared" si="39"/>
        <v>0</v>
      </c>
      <c r="AR111" s="124">
        <f t="shared" si="40"/>
        <v>0</v>
      </c>
      <c r="AS111" s="124">
        <f t="shared" si="41"/>
        <v>1</v>
      </c>
    </row>
    <row r="112" spans="1:45" x14ac:dyDescent="0.25">
      <c r="A112" s="4">
        <v>81</v>
      </c>
      <c r="B112" s="164">
        <f>'Member Info'!D109</f>
        <v>0</v>
      </c>
      <c r="C112" s="164">
        <f>'Member Info'!E109</f>
        <v>0</v>
      </c>
      <c r="D112" s="164" t="str">
        <f>'Member Info'!G109</f>
        <v/>
      </c>
      <c r="E112" s="165">
        <f>'Member Info'!B109</f>
        <v>0</v>
      </c>
      <c r="F112" s="242"/>
      <c r="G112" s="166" t="str">
        <f>IF(E112=0,"",('Member Info'!K109+'Member Info'!L109))</f>
        <v/>
      </c>
      <c r="H112" s="419"/>
      <c r="I112" s="419"/>
      <c r="J112" s="26"/>
      <c r="K112" s="26"/>
      <c r="L112" s="384" t="str">
        <f>IF(E112=0,"",IF('Member Info'!F109&gt;$U$1,CONCATENATE("Joined with practice on ", TEXT('Member Info'!F109, "DD/MM/YYYY")),IF('Member Info'!N109&lt;&gt;"",IF('Member Info'!N109&lt;$T$1,CONCATENATE("Left Scheme on ", TEXT('Member Info'!N109, "DD/MM/YYYY")),IF(OR(G112="",G112=0),"Error Detected, No rate entered",IF(E112=0,"",IF(F112="","Error Detected, No Pensionable pay",IF(AS112=1,"No Part Time Status Entered",IF(AR112=1,"No Part Time Hours Entered",IF(ISERROR(AD112)," Unknown Values entered.",IF(V112+W112&lt;1,"Acceptable",IF(T112+U112=200, "No Contributions Entered", IF(M112="","Error Detected, Choose reason&gt;",IF(Z112="1",IF(V112=1,"Please Enter Deemed Pensionable Pay","Add Any Relevant Details Above"),"Please Give Details Above"))))))))))),IF(OR(G112="",G112=0),"Error Detected, No rate entered",IF(E112=0,"",IF(F112="","Error Detected, No Pensionable pay",IF(AS112=1,"No Part Time Status Entered",IF(AR112=1,"No Part Time Hours Entered",IF(ISERROR(AD112)," Unknown Values entered.",IF(V112+W112&lt;1,"Acceptable",IF(T112+U112=200, "No Contributions Entered", IF(M112="","Error Detected, Choose reason&gt;",IF(Z112="1",IF(V112=1,"Please Enter Deemed Pensionable Pay","Add relevant Details Above"),"Please give details Above")))))))))))))</f>
        <v/>
      </c>
      <c r="M112" s="260"/>
      <c r="N112" s="91"/>
      <c r="O112" s="91" t="str">
        <f t="shared" si="22"/>
        <v/>
      </c>
      <c r="P112" s="94">
        <f t="shared" si="23"/>
        <v>0</v>
      </c>
      <c r="Q112" s="94">
        <f t="shared" si="23"/>
        <v>0</v>
      </c>
      <c r="R112" s="218">
        <f>(ROUND((F112/100*'Member Info'!$W$2), 2))</f>
        <v>0</v>
      </c>
      <c r="S112" s="218" t="e">
        <f t="shared" si="24"/>
        <v>#VALUE!</v>
      </c>
      <c r="T112" s="218" t="str">
        <f t="shared" si="25"/>
        <v/>
      </c>
      <c r="U112" s="227" t="str">
        <f t="shared" si="26"/>
        <v/>
      </c>
      <c r="V112" s="228" t="str">
        <f t="shared" si="27"/>
        <v/>
      </c>
      <c r="W112" s="228" t="str">
        <f t="shared" si="28"/>
        <v/>
      </c>
      <c r="X112" s="222">
        <f t="shared" si="29"/>
        <v>0</v>
      </c>
      <c r="Y112" s="110">
        <f t="shared" si="30"/>
        <v>0</v>
      </c>
      <c r="Z112" s="235" t="str">
        <f t="shared" si="31"/>
        <v/>
      </c>
      <c r="AA112" s="240" t="b">
        <f t="shared" si="32"/>
        <v>0</v>
      </c>
      <c r="AB112" s="235">
        <f t="shared" si="33"/>
        <v>0</v>
      </c>
      <c r="AC112" s="235">
        <f>IF('Member Info'!N109="",1,"")</f>
        <v>1</v>
      </c>
      <c r="AD112" s="243" t="e">
        <f t="shared" si="34"/>
        <v>#VALUE!</v>
      </c>
      <c r="AE112" s="130" t="str">
        <f t="shared" si="21"/>
        <v/>
      </c>
      <c r="AF112" s="124">
        <f t="shared" si="35"/>
        <v>1</v>
      </c>
      <c r="AG112" s="124" t="str">
        <f>IF('Member Info'!N109&lt;&gt;"",IF(AND('Member Info'!N109&lt;=$U$1,'Member Info'!N109&gt;=$T$1),1,0),"")</f>
        <v/>
      </c>
      <c r="AI112" s="124" t="b">
        <f t="shared" si="36"/>
        <v>0</v>
      </c>
      <c r="AJ112" s="124">
        <f t="shared" si="37"/>
        <v>0</v>
      </c>
      <c r="AL112" s="124">
        <f t="shared" si="38"/>
        <v>0</v>
      </c>
      <c r="AM112" s="124">
        <f>IF('Member Info'!F109&gt;$T$1,1,0)</f>
        <v>0</v>
      </c>
      <c r="AN112" s="124" t="b">
        <f>IF(ISERROR(T112),ERROR.TYPE(#REF!)=ERROR.TYPE(T112),FALSE)</f>
        <v>0</v>
      </c>
      <c r="AO112" s="124" t="b">
        <f>IF(ISERROR(U112),ERROR.TYPE(#REF!)=ERROR.TYPE(U112),FALSE)</f>
        <v>0</v>
      </c>
      <c r="AP112" s="124">
        <f>IF('Member Info'!F109&gt;'GP1 April 25'!$U$1,1,0)</f>
        <v>0</v>
      </c>
      <c r="AQ112" s="124">
        <f t="shared" si="39"/>
        <v>0</v>
      </c>
      <c r="AR112" s="124">
        <f t="shared" si="40"/>
        <v>0</v>
      </c>
      <c r="AS112" s="124">
        <f t="shared" si="41"/>
        <v>1</v>
      </c>
    </row>
    <row r="113" spans="1:45" x14ac:dyDescent="0.25">
      <c r="A113" s="4">
        <v>82</v>
      </c>
      <c r="B113" s="164">
        <f>'Member Info'!D110</f>
        <v>0</v>
      </c>
      <c r="C113" s="164">
        <f>'Member Info'!E110</f>
        <v>0</v>
      </c>
      <c r="D113" s="164" t="str">
        <f>'Member Info'!G110</f>
        <v/>
      </c>
      <c r="E113" s="165">
        <f>'Member Info'!B110</f>
        <v>0</v>
      </c>
      <c r="F113" s="242"/>
      <c r="G113" s="166" t="str">
        <f>IF(E113=0,"",('Member Info'!K110+'Member Info'!L110))</f>
        <v/>
      </c>
      <c r="H113" s="419"/>
      <c r="I113" s="419"/>
      <c r="J113" s="26"/>
      <c r="K113" s="26"/>
      <c r="L113" s="384" t="str">
        <f>IF(E113=0,"",IF('Member Info'!F110&gt;$U$1,CONCATENATE("Joined with practice on ", TEXT('Member Info'!F110, "DD/MM/YYYY")),IF('Member Info'!N110&lt;&gt;"",IF('Member Info'!N110&lt;$T$1,CONCATENATE("Left Scheme on ", TEXT('Member Info'!N110, "DD/MM/YYYY")),IF(OR(G113="",G113=0),"Error Detected, No rate entered",IF(E113=0,"",IF(F113="","Error Detected, No Pensionable pay",IF(AS113=1,"No Part Time Status Entered",IF(AR113=1,"No Part Time Hours Entered",IF(ISERROR(AD113)," Unknown Values entered.",IF(V113+W113&lt;1,"Acceptable",IF(T113+U113=200, "No Contributions Entered", IF(M113="","Error Detected, Choose reason&gt;",IF(Z113="1",IF(V113=1,"Please Enter Deemed Pensionable Pay","Add Any Relevant Details Above"),"Please Give Details Above"))))))))))),IF(OR(G113="",G113=0),"Error Detected, No rate entered",IF(E113=0,"",IF(F113="","Error Detected, No Pensionable pay",IF(AS113=1,"No Part Time Status Entered",IF(AR113=1,"No Part Time Hours Entered",IF(ISERROR(AD113)," Unknown Values entered.",IF(V113+W113&lt;1,"Acceptable",IF(T113+U113=200, "No Contributions Entered", IF(M113="","Error Detected, Choose reason&gt;",IF(Z113="1",IF(V113=1,"Please Enter Deemed Pensionable Pay","Add relevant Details Above"),"Please give details Above")))))))))))))</f>
        <v/>
      </c>
      <c r="M113" s="260"/>
      <c r="N113" s="91"/>
      <c r="O113" s="91" t="str">
        <f t="shared" si="22"/>
        <v/>
      </c>
      <c r="P113" s="94">
        <f t="shared" si="23"/>
        <v>0</v>
      </c>
      <c r="Q113" s="94">
        <f t="shared" si="23"/>
        <v>0</v>
      </c>
      <c r="R113" s="218">
        <f>(ROUND((F113/100*'Member Info'!$W$2), 2))</f>
        <v>0</v>
      </c>
      <c r="S113" s="218" t="e">
        <f t="shared" si="24"/>
        <v>#VALUE!</v>
      </c>
      <c r="T113" s="218" t="str">
        <f t="shared" si="25"/>
        <v/>
      </c>
      <c r="U113" s="227" t="str">
        <f t="shared" si="26"/>
        <v/>
      </c>
      <c r="V113" s="228" t="str">
        <f t="shared" si="27"/>
        <v/>
      </c>
      <c r="W113" s="228" t="str">
        <f t="shared" si="28"/>
        <v/>
      </c>
      <c r="X113" s="222">
        <f t="shared" si="29"/>
        <v>0</v>
      </c>
      <c r="Y113" s="110">
        <f t="shared" si="30"/>
        <v>0</v>
      </c>
      <c r="Z113" s="235" t="str">
        <f t="shared" si="31"/>
        <v/>
      </c>
      <c r="AA113" s="240" t="b">
        <f t="shared" si="32"/>
        <v>0</v>
      </c>
      <c r="AB113" s="235">
        <f t="shared" si="33"/>
        <v>0</v>
      </c>
      <c r="AC113" s="235">
        <f>IF('Member Info'!N110="",1,"")</f>
        <v>1</v>
      </c>
      <c r="AD113" s="243" t="e">
        <f t="shared" si="34"/>
        <v>#VALUE!</v>
      </c>
      <c r="AE113" s="130" t="str">
        <f t="shared" si="21"/>
        <v/>
      </c>
      <c r="AF113" s="124">
        <f t="shared" si="35"/>
        <v>1</v>
      </c>
      <c r="AG113" s="124" t="str">
        <f>IF('Member Info'!N110&lt;&gt;"",IF(AND('Member Info'!N110&lt;=$U$1,'Member Info'!N110&gt;=$T$1),1,0),"")</f>
        <v/>
      </c>
      <c r="AI113" s="124" t="b">
        <f t="shared" si="36"/>
        <v>0</v>
      </c>
      <c r="AJ113" s="124">
        <f t="shared" si="37"/>
        <v>0</v>
      </c>
      <c r="AL113" s="124">
        <f t="shared" si="38"/>
        <v>0</v>
      </c>
      <c r="AM113" s="124">
        <f>IF('Member Info'!F110&gt;$T$1,1,0)</f>
        <v>0</v>
      </c>
      <c r="AN113" s="124" t="b">
        <f>IF(ISERROR(T113),ERROR.TYPE(#REF!)=ERROR.TYPE(T113),FALSE)</f>
        <v>0</v>
      </c>
      <c r="AO113" s="124" t="b">
        <f>IF(ISERROR(U113),ERROR.TYPE(#REF!)=ERROR.TYPE(U113),FALSE)</f>
        <v>0</v>
      </c>
      <c r="AP113" s="124">
        <f>IF('Member Info'!F110&gt;'GP1 April 25'!$U$1,1,0)</f>
        <v>0</v>
      </c>
      <c r="AQ113" s="124">
        <f t="shared" si="39"/>
        <v>0</v>
      </c>
      <c r="AR113" s="124">
        <f t="shared" si="40"/>
        <v>0</v>
      </c>
      <c r="AS113" s="124">
        <f t="shared" si="41"/>
        <v>1</v>
      </c>
    </row>
    <row r="114" spans="1:45" x14ac:dyDescent="0.25">
      <c r="A114" s="4">
        <v>83</v>
      </c>
      <c r="B114" s="164">
        <f>'Member Info'!D111</f>
        <v>0</v>
      </c>
      <c r="C114" s="164">
        <f>'Member Info'!E111</f>
        <v>0</v>
      </c>
      <c r="D114" s="164" t="str">
        <f>'Member Info'!G111</f>
        <v/>
      </c>
      <c r="E114" s="165">
        <f>'Member Info'!B111</f>
        <v>0</v>
      </c>
      <c r="F114" s="242"/>
      <c r="G114" s="166" t="str">
        <f>IF(E114=0,"",('Member Info'!K111+'Member Info'!L111))</f>
        <v/>
      </c>
      <c r="H114" s="419"/>
      <c r="I114" s="419"/>
      <c r="J114" s="26"/>
      <c r="K114" s="26"/>
      <c r="L114" s="384" t="str">
        <f>IF(E114=0,"",IF('Member Info'!F111&gt;$U$1,CONCATENATE("Joined with practice on ", TEXT('Member Info'!F111, "DD/MM/YYYY")),IF('Member Info'!N111&lt;&gt;"",IF('Member Info'!N111&lt;$T$1,CONCATENATE("Left Scheme on ", TEXT('Member Info'!N111, "DD/MM/YYYY")),IF(OR(G114="",G114=0),"Error Detected, No rate entered",IF(E114=0,"",IF(F114="","Error Detected, No Pensionable pay",IF(AS114=1,"No Part Time Status Entered",IF(AR114=1,"No Part Time Hours Entered",IF(ISERROR(AD114)," Unknown Values entered.",IF(V114+W114&lt;1,"Acceptable",IF(T114+U114=200, "No Contributions Entered", IF(M114="","Error Detected, Choose reason&gt;",IF(Z114="1",IF(V114=1,"Please Enter Deemed Pensionable Pay","Add Any Relevant Details Above"),"Please Give Details Above"))))))))))),IF(OR(G114="",G114=0),"Error Detected, No rate entered",IF(E114=0,"",IF(F114="","Error Detected, No Pensionable pay",IF(AS114=1,"No Part Time Status Entered",IF(AR114=1,"No Part Time Hours Entered",IF(ISERROR(AD114)," Unknown Values entered.",IF(V114+W114&lt;1,"Acceptable",IF(T114+U114=200, "No Contributions Entered", IF(M114="","Error Detected, Choose reason&gt;",IF(Z114="1",IF(V114=1,"Please Enter Deemed Pensionable Pay","Add relevant Details Above"),"Please give details Above")))))))))))))</f>
        <v/>
      </c>
      <c r="M114" s="260"/>
      <c r="N114" s="91"/>
      <c r="O114" s="91" t="str">
        <f t="shared" si="22"/>
        <v/>
      </c>
      <c r="P114" s="94">
        <f t="shared" si="23"/>
        <v>0</v>
      </c>
      <c r="Q114" s="94">
        <f t="shared" si="23"/>
        <v>0</v>
      </c>
      <c r="R114" s="218">
        <f>(ROUND((F114/100*'Member Info'!$W$2), 2))</f>
        <v>0</v>
      </c>
      <c r="S114" s="218" t="e">
        <f t="shared" si="24"/>
        <v>#VALUE!</v>
      </c>
      <c r="T114" s="218" t="str">
        <f t="shared" si="25"/>
        <v/>
      </c>
      <c r="U114" s="227" t="str">
        <f t="shared" si="26"/>
        <v/>
      </c>
      <c r="V114" s="228" t="str">
        <f t="shared" si="27"/>
        <v/>
      </c>
      <c r="W114" s="228" t="str">
        <f t="shared" si="28"/>
        <v/>
      </c>
      <c r="X114" s="222">
        <f t="shared" si="29"/>
        <v>0</v>
      </c>
      <c r="Y114" s="110">
        <f t="shared" si="30"/>
        <v>0</v>
      </c>
      <c r="Z114" s="235" t="str">
        <f t="shared" si="31"/>
        <v/>
      </c>
      <c r="AA114" s="240" t="b">
        <f t="shared" si="32"/>
        <v>0</v>
      </c>
      <c r="AB114" s="235">
        <f t="shared" si="33"/>
        <v>0</v>
      </c>
      <c r="AC114" s="235">
        <f>IF('Member Info'!N111="",1,"")</f>
        <v>1</v>
      </c>
      <c r="AD114" s="243" t="e">
        <f t="shared" si="34"/>
        <v>#VALUE!</v>
      </c>
      <c r="AE114" s="130" t="str">
        <f t="shared" si="21"/>
        <v/>
      </c>
      <c r="AF114" s="124">
        <f t="shared" si="35"/>
        <v>1</v>
      </c>
      <c r="AG114" s="124" t="str">
        <f>IF('Member Info'!N111&lt;&gt;"",IF(AND('Member Info'!N111&lt;=$U$1,'Member Info'!N111&gt;=$T$1),1,0),"")</f>
        <v/>
      </c>
      <c r="AI114" s="124" t="b">
        <f t="shared" si="36"/>
        <v>0</v>
      </c>
      <c r="AJ114" s="124">
        <f t="shared" si="37"/>
        <v>0</v>
      </c>
      <c r="AL114" s="124">
        <f t="shared" si="38"/>
        <v>0</v>
      </c>
      <c r="AM114" s="124">
        <f>IF('Member Info'!F111&gt;$T$1,1,0)</f>
        <v>0</v>
      </c>
      <c r="AN114" s="124" t="b">
        <f>IF(ISERROR(T114),ERROR.TYPE(#REF!)=ERROR.TYPE(T114),FALSE)</f>
        <v>0</v>
      </c>
      <c r="AO114" s="124" t="b">
        <f>IF(ISERROR(U114),ERROR.TYPE(#REF!)=ERROR.TYPE(U114),FALSE)</f>
        <v>0</v>
      </c>
      <c r="AP114" s="124">
        <f>IF('Member Info'!F111&gt;'GP1 April 25'!$U$1,1,0)</f>
        <v>0</v>
      </c>
      <c r="AQ114" s="124">
        <f t="shared" si="39"/>
        <v>0</v>
      </c>
      <c r="AR114" s="124">
        <f t="shared" si="40"/>
        <v>0</v>
      </c>
      <c r="AS114" s="124">
        <f t="shared" si="41"/>
        <v>1</v>
      </c>
    </row>
    <row r="115" spans="1:45" x14ac:dyDescent="0.25">
      <c r="A115" s="4">
        <v>84</v>
      </c>
      <c r="B115" s="164">
        <f>'Member Info'!D112</f>
        <v>0</v>
      </c>
      <c r="C115" s="164">
        <f>'Member Info'!E112</f>
        <v>0</v>
      </c>
      <c r="D115" s="164" t="str">
        <f>'Member Info'!G112</f>
        <v/>
      </c>
      <c r="E115" s="165">
        <f>'Member Info'!B112</f>
        <v>0</v>
      </c>
      <c r="F115" s="242"/>
      <c r="G115" s="166" t="str">
        <f>IF(E115=0,"",('Member Info'!K112+'Member Info'!L112))</f>
        <v/>
      </c>
      <c r="H115" s="419"/>
      <c r="I115" s="419"/>
      <c r="J115" s="26"/>
      <c r="K115" s="26"/>
      <c r="L115" s="384" t="str">
        <f>IF(E115=0,"",IF('Member Info'!F112&gt;$U$1,CONCATENATE("Joined with practice on ", TEXT('Member Info'!F112, "DD/MM/YYYY")),IF('Member Info'!N112&lt;&gt;"",IF('Member Info'!N112&lt;$T$1,CONCATENATE("Left Scheme on ", TEXT('Member Info'!N112, "DD/MM/YYYY")),IF(OR(G115="",G115=0),"Error Detected, No rate entered",IF(E115=0,"",IF(F115="","Error Detected, No Pensionable pay",IF(AS115=1,"No Part Time Status Entered",IF(AR115=1,"No Part Time Hours Entered",IF(ISERROR(AD115)," Unknown Values entered.",IF(V115+W115&lt;1,"Acceptable",IF(T115+U115=200, "No Contributions Entered", IF(M115="","Error Detected, Choose reason&gt;",IF(Z115="1",IF(V115=1,"Please Enter Deemed Pensionable Pay","Add Any Relevant Details Above"),"Please Give Details Above"))))))))))),IF(OR(G115="",G115=0),"Error Detected, No rate entered",IF(E115=0,"",IF(F115="","Error Detected, No Pensionable pay",IF(AS115=1,"No Part Time Status Entered",IF(AR115=1,"No Part Time Hours Entered",IF(ISERROR(AD115)," Unknown Values entered.",IF(V115+W115&lt;1,"Acceptable",IF(T115+U115=200, "No Contributions Entered", IF(M115="","Error Detected, Choose reason&gt;",IF(Z115="1",IF(V115=1,"Please Enter Deemed Pensionable Pay","Add relevant Details Above"),"Please give details Above")))))))))))))</f>
        <v/>
      </c>
      <c r="M115" s="260"/>
      <c r="N115" s="91"/>
      <c r="O115" s="91" t="str">
        <f t="shared" si="22"/>
        <v/>
      </c>
      <c r="P115" s="94">
        <f t="shared" si="23"/>
        <v>0</v>
      </c>
      <c r="Q115" s="94">
        <f t="shared" si="23"/>
        <v>0</v>
      </c>
      <c r="R115" s="218">
        <f>(ROUND((F115/100*'Member Info'!$W$2), 2))</f>
        <v>0</v>
      </c>
      <c r="S115" s="218" t="e">
        <f t="shared" si="24"/>
        <v>#VALUE!</v>
      </c>
      <c r="T115" s="218" t="str">
        <f t="shared" si="25"/>
        <v/>
      </c>
      <c r="U115" s="227" t="str">
        <f t="shared" si="26"/>
        <v/>
      </c>
      <c r="V115" s="228" t="str">
        <f t="shared" si="27"/>
        <v/>
      </c>
      <c r="W115" s="228" t="str">
        <f t="shared" si="28"/>
        <v/>
      </c>
      <c r="X115" s="222">
        <f t="shared" si="29"/>
        <v>0</v>
      </c>
      <c r="Y115" s="110">
        <f t="shared" si="30"/>
        <v>0</v>
      </c>
      <c r="Z115" s="235" t="str">
        <f t="shared" si="31"/>
        <v/>
      </c>
      <c r="AA115" s="240" t="b">
        <f t="shared" si="32"/>
        <v>0</v>
      </c>
      <c r="AB115" s="235">
        <f t="shared" si="33"/>
        <v>0</v>
      </c>
      <c r="AC115" s="235">
        <f>IF('Member Info'!N112="",1,"")</f>
        <v>1</v>
      </c>
      <c r="AD115" s="243" t="e">
        <f t="shared" si="34"/>
        <v>#VALUE!</v>
      </c>
      <c r="AE115" s="130" t="str">
        <f t="shared" si="21"/>
        <v/>
      </c>
      <c r="AF115" s="124">
        <f t="shared" si="35"/>
        <v>1</v>
      </c>
      <c r="AG115" s="124" t="str">
        <f>IF('Member Info'!N112&lt;&gt;"",IF(AND('Member Info'!N112&lt;=$U$1,'Member Info'!N112&gt;=$T$1),1,0),"")</f>
        <v/>
      </c>
      <c r="AI115" s="124" t="b">
        <f t="shared" si="36"/>
        <v>0</v>
      </c>
      <c r="AJ115" s="124">
        <f t="shared" si="37"/>
        <v>0</v>
      </c>
      <c r="AL115" s="124">
        <f t="shared" si="38"/>
        <v>0</v>
      </c>
      <c r="AM115" s="124">
        <f>IF('Member Info'!F112&gt;$T$1,1,0)</f>
        <v>0</v>
      </c>
      <c r="AN115" s="124" t="b">
        <f>IF(ISERROR(T115),ERROR.TYPE(#REF!)=ERROR.TYPE(T115),FALSE)</f>
        <v>0</v>
      </c>
      <c r="AO115" s="124" t="b">
        <f>IF(ISERROR(U115),ERROR.TYPE(#REF!)=ERROR.TYPE(U115),FALSE)</f>
        <v>0</v>
      </c>
      <c r="AP115" s="124">
        <f>IF('Member Info'!F112&gt;'GP1 April 25'!$U$1,1,0)</f>
        <v>0</v>
      </c>
      <c r="AQ115" s="124">
        <f t="shared" si="39"/>
        <v>0</v>
      </c>
      <c r="AR115" s="124">
        <f t="shared" si="40"/>
        <v>0</v>
      </c>
      <c r="AS115" s="124">
        <f t="shared" si="41"/>
        <v>1</v>
      </c>
    </row>
    <row r="116" spans="1:45" x14ac:dyDescent="0.25">
      <c r="A116" s="4">
        <v>85</v>
      </c>
      <c r="B116" s="164">
        <f>'Member Info'!D113</f>
        <v>0</v>
      </c>
      <c r="C116" s="164">
        <f>'Member Info'!E113</f>
        <v>0</v>
      </c>
      <c r="D116" s="164" t="str">
        <f>'Member Info'!G113</f>
        <v/>
      </c>
      <c r="E116" s="165">
        <f>'Member Info'!B113</f>
        <v>0</v>
      </c>
      <c r="F116" s="242"/>
      <c r="G116" s="166" t="str">
        <f>IF(E116=0,"",('Member Info'!K113+'Member Info'!L113))</f>
        <v/>
      </c>
      <c r="H116" s="419"/>
      <c r="I116" s="419"/>
      <c r="J116" s="26"/>
      <c r="K116" s="26"/>
      <c r="L116" s="384" t="str">
        <f>IF(E116=0,"",IF('Member Info'!F113&gt;$U$1,CONCATENATE("Joined with practice on ", TEXT('Member Info'!F113, "DD/MM/YYYY")),IF('Member Info'!N113&lt;&gt;"",IF('Member Info'!N113&lt;$T$1,CONCATENATE("Left Scheme on ", TEXT('Member Info'!N113, "DD/MM/YYYY")),IF(OR(G116="",G116=0),"Error Detected, No rate entered",IF(E116=0,"",IF(F116="","Error Detected, No Pensionable pay",IF(AS116=1,"No Part Time Status Entered",IF(AR116=1,"No Part Time Hours Entered",IF(ISERROR(AD116)," Unknown Values entered.",IF(V116+W116&lt;1,"Acceptable",IF(T116+U116=200, "No Contributions Entered", IF(M116="","Error Detected, Choose reason&gt;",IF(Z116="1",IF(V116=1,"Please Enter Deemed Pensionable Pay","Add Any Relevant Details Above"),"Please Give Details Above"))))))))))),IF(OR(G116="",G116=0),"Error Detected, No rate entered",IF(E116=0,"",IF(F116="","Error Detected, No Pensionable pay",IF(AS116=1,"No Part Time Status Entered",IF(AR116=1,"No Part Time Hours Entered",IF(ISERROR(AD116)," Unknown Values entered.",IF(V116+W116&lt;1,"Acceptable",IF(T116+U116=200, "No Contributions Entered", IF(M116="","Error Detected, Choose reason&gt;",IF(Z116="1",IF(V116=1,"Please Enter Deemed Pensionable Pay","Add relevant Details Above"),"Please give details Above")))))))))))))</f>
        <v/>
      </c>
      <c r="M116" s="260"/>
      <c r="N116" s="91"/>
      <c r="O116" s="91" t="str">
        <f t="shared" si="22"/>
        <v/>
      </c>
      <c r="P116" s="94">
        <f t="shared" si="23"/>
        <v>0</v>
      </c>
      <c r="Q116" s="94">
        <f t="shared" si="23"/>
        <v>0</v>
      </c>
      <c r="R116" s="218">
        <f>(ROUND((F116/100*'Member Info'!$W$2), 2))</f>
        <v>0</v>
      </c>
      <c r="S116" s="218" t="e">
        <f t="shared" si="24"/>
        <v>#VALUE!</v>
      </c>
      <c r="T116" s="218" t="str">
        <f t="shared" si="25"/>
        <v/>
      </c>
      <c r="U116" s="227" t="str">
        <f t="shared" si="26"/>
        <v/>
      </c>
      <c r="V116" s="228" t="str">
        <f t="shared" si="27"/>
        <v/>
      </c>
      <c r="W116" s="228" t="str">
        <f t="shared" si="28"/>
        <v/>
      </c>
      <c r="X116" s="222">
        <f t="shared" si="29"/>
        <v>0</v>
      </c>
      <c r="Y116" s="110">
        <f t="shared" si="30"/>
        <v>0</v>
      </c>
      <c r="Z116" s="235" t="str">
        <f t="shared" si="31"/>
        <v/>
      </c>
      <c r="AA116" s="240" t="b">
        <f t="shared" si="32"/>
        <v>0</v>
      </c>
      <c r="AB116" s="235">
        <f t="shared" si="33"/>
        <v>0</v>
      </c>
      <c r="AC116" s="235">
        <f>IF('Member Info'!N113="",1,"")</f>
        <v>1</v>
      </c>
      <c r="AD116" s="243" t="e">
        <f t="shared" si="34"/>
        <v>#VALUE!</v>
      </c>
      <c r="AE116" s="130" t="str">
        <f t="shared" si="21"/>
        <v/>
      </c>
      <c r="AF116" s="124">
        <f t="shared" si="35"/>
        <v>1</v>
      </c>
      <c r="AG116" s="124" t="str">
        <f>IF('Member Info'!N113&lt;&gt;"",IF(AND('Member Info'!N113&lt;=$U$1,'Member Info'!N113&gt;=$T$1),1,0),"")</f>
        <v/>
      </c>
      <c r="AI116" s="124" t="b">
        <f t="shared" si="36"/>
        <v>0</v>
      </c>
      <c r="AJ116" s="124">
        <f t="shared" si="37"/>
        <v>0</v>
      </c>
      <c r="AL116" s="124">
        <f t="shared" si="38"/>
        <v>0</v>
      </c>
      <c r="AM116" s="124">
        <f>IF('Member Info'!F113&gt;$T$1,1,0)</f>
        <v>0</v>
      </c>
      <c r="AN116" s="124" t="b">
        <f>IF(ISERROR(T116),ERROR.TYPE(#REF!)=ERROR.TYPE(T116),FALSE)</f>
        <v>0</v>
      </c>
      <c r="AO116" s="124" t="b">
        <f>IF(ISERROR(U116),ERROR.TYPE(#REF!)=ERROR.TYPE(U116),FALSE)</f>
        <v>0</v>
      </c>
      <c r="AP116" s="124">
        <f>IF('Member Info'!F113&gt;'GP1 April 25'!$U$1,1,0)</f>
        <v>0</v>
      </c>
      <c r="AQ116" s="124">
        <f t="shared" si="39"/>
        <v>0</v>
      </c>
      <c r="AR116" s="124">
        <f t="shared" si="40"/>
        <v>0</v>
      </c>
      <c r="AS116" s="124">
        <f t="shared" si="41"/>
        <v>1</v>
      </c>
    </row>
    <row r="117" spans="1:45" x14ac:dyDescent="0.25">
      <c r="A117" s="4">
        <v>86</v>
      </c>
      <c r="B117" s="164">
        <f>'Member Info'!D114</f>
        <v>0</v>
      </c>
      <c r="C117" s="164">
        <f>'Member Info'!E114</f>
        <v>0</v>
      </c>
      <c r="D117" s="164" t="str">
        <f>'Member Info'!G114</f>
        <v/>
      </c>
      <c r="E117" s="165">
        <f>'Member Info'!B114</f>
        <v>0</v>
      </c>
      <c r="F117" s="242"/>
      <c r="G117" s="166" t="str">
        <f>IF(E117=0,"",('Member Info'!K114+'Member Info'!L114))</f>
        <v/>
      </c>
      <c r="H117" s="419"/>
      <c r="I117" s="419"/>
      <c r="J117" s="26"/>
      <c r="K117" s="26"/>
      <c r="L117" s="384" t="str">
        <f>IF(E117=0,"",IF('Member Info'!F114&gt;$U$1,CONCATENATE("Joined with practice on ", TEXT('Member Info'!F114, "DD/MM/YYYY")),IF('Member Info'!N114&lt;&gt;"",IF('Member Info'!N114&lt;$T$1,CONCATENATE("Left Scheme on ", TEXT('Member Info'!N114, "DD/MM/YYYY")),IF(OR(G117="",G117=0),"Error Detected, No rate entered",IF(E117=0,"",IF(F117="","Error Detected, No Pensionable pay",IF(AS117=1,"No Part Time Status Entered",IF(AR117=1,"No Part Time Hours Entered",IF(ISERROR(AD117)," Unknown Values entered.",IF(V117+W117&lt;1,"Acceptable",IF(T117+U117=200, "No Contributions Entered", IF(M117="","Error Detected, Choose reason&gt;",IF(Z117="1",IF(V117=1,"Please Enter Deemed Pensionable Pay","Add Any Relevant Details Above"),"Please Give Details Above"))))))))))),IF(OR(G117="",G117=0),"Error Detected, No rate entered",IF(E117=0,"",IF(F117="","Error Detected, No Pensionable pay",IF(AS117=1,"No Part Time Status Entered",IF(AR117=1,"No Part Time Hours Entered",IF(ISERROR(AD117)," Unknown Values entered.",IF(V117+W117&lt;1,"Acceptable",IF(T117+U117=200, "No Contributions Entered", IF(M117="","Error Detected, Choose reason&gt;",IF(Z117="1",IF(V117=1,"Please Enter Deemed Pensionable Pay","Add relevant Details Above"),"Please give details Above")))))))))))))</f>
        <v/>
      </c>
      <c r="M117" s="260"/>
      <c r="N117" s="91"/>
      <c r="O117" s="91" t="str">
        <f t="shared" si="22"/>
        <v/>
      </c>
      <c r="P117" s="94">
        <f t="shared" si="23"/>
        <v>0</v>
      </c>
      <c r="Q117" s="94">
        <f t="shared" si="23"/>
        <v>0</v>
      </c>
      <c r="R117" s="218">
        <f>(ROUND((F117/100*'Member Info'!$W$2), 2))</f>
        <v>0</v>
      </c>
      <c r="S117" s="218" t="e">
        <f t="shared" si="24"/>
        <v>#VALUE!</v>
      </c>
      <c r="T117" s="218" t="str">
        <f t="shared" si="25"/>
        <v/>
      </c>
      <c r="U117" s="227" t="str">
        <f t="shared" si="26"/>
        <v/>
      </c>
      <c r="V117" s="228" t="str">
        <f t="shared" si="27"/>
        <v/>
      </c>
      <c r="W117" s="228" t="str">
        <f t="shared" si="28"/>
        <v/>
      </c>
      <c r="X117" s="222">
        <f t="shared" si="29"/>
        <v>0</v>
      </c>
      <c r="Y117" s="110">
        <f t="shared" si="30"/>
        <v>0</v>
      </c>
      <c r="Z117" s="235" t="str">
        <f t="shared" si="31"/>
        <v/>
      </c>
      <c r="AA117" s="240" t="b">
        <f t="shared" si="32"/>
        <v>0</v>
      </c>
      <c r="AB117" s="235">
        <f t="shared" si="33"/>
        <v>0</v>
      </c>
      <c r="AC117" s="235">
        <f>IF('Member Info'!N114="",1,"")</f>
        <v>1</v>
      </c>
      <c r="AD117" s="243" t="e">
        <f t="shared" si="34"/>
        <v>#VALUE!</v>
      </c>
      <c r="AE117" s="130" t="str">
        <f t="shared" si="21"/>
        <v/>
      </c>
      <c r="AF117" s="124">
        <f t="shared" si="35"/>
        <v>1</v>
      </c>
      <c r="AG117" s="124" t="str">
        <f>IF('Member Info'!N114&lt;&gt;"",IF(AND('Member Info'!N114&lt;=$U$1,'Member Info'!N114&gt;=$T$1),1,0),"")</f>
        <v/>
      </c>
      <c r="AI117" s="124" t="b">
        <f t="shared" si="36"/>
        <v>0</v>
      </c>
      <c r="AJ117" s="124">
        <f t="shared" si="37"/>
        <v>0</v>
      </c>
      <c r="AL117" s="124">
        <f t="shared" si="38"/>
        <v>0</v>
      </c>
      <c r="AM117" s="124">
        <f>IF('Member Info'!F114&gt;$T$1,1,0)</f>
        <v>0</v>
      </c>
      <c r="AN117" s="124" t="b">
        <f>IF(ISERROR(T117),ERROR.TYPE(#REF!)=ERROR.TYPE(T117),FALSE)</f>
        <v>0</v>
      </c>
      <c r="AO117" s="124" t="b">
        <f>IF(ISERROR(U117),ERROR.TYPE(#REF!)=ERROR.TYPE(U117),FALSE)</f>
        <v>0</v>
      </c>
      <c r="AP117" s="124">
        <f>IF('Member Info'!F114&gt;'GP1 April 25'!$U$1,1,0)</f>
        <v>0</v>
      </c>
      <c r="AQ117" s="124">
        <f t="shared" si="39"/>
        <v>0</v>
      </c>
      <c r="AR117" s="124">
        <f t="shared" si="40"/>
        <v>0</v>
      </c>
      <c r="AS117" s="124">
        <f t="shared" si="41"/>
        <v>1</v>
      </c>
    </row>
    <row r="118" spans="1:45" x14ac:dyDescent="0.25">
      <c r="A118" s="4">
        <v>87</v>
      </c>
      <c r="B118" s="164">
        <f>'Member Info'!D115</f>
        <v>0</v>
      </c>
      <c r="C118" s="164">
        <f>'Member Info'!E115</f>
        <v>0</v>
      </c>
      <c r="D118" s="164" t="str">
        <f>'Member Info'!G115</f>
        <v/>
      </c>
      <c r="E118" s="165">
        <f>'Member Info'!B115</f>
        <v>0</v>
      </c>
      <c r="F118" s="242"/>
      <c r="G118" s="166" t="str">
        <f>IF(E118=0,"",('Member Info'!K115+'Member Info'!L115))</f>
        <v/>
      </c>
      <c r="H118" s="419"/>
      <c r="I118" s="419"/>
      <c r="J118" s="26"/>
      <c r="K118" s="26"/>
      <c r="L118" s="384" t="str">
        <f>IF(E118=0,"",IF('Member Info'!F115&gt;$U$1,CONCATENATE("Joined with practice on ", TEXT('Member Info'!F115, "DD/MM/YYYY")),IF('Member Info'!N115&lt;&gt;"",IF('Member Info'!N115&lt;$T$1,CONCATENATE("Left Scheme on ", TEXT('Member Info'!N115, "DD/MM/YYYY")),IF(OR(G118="",G118=0),"Error Detected, No rate entered",IF(E118=0,"",IF(F118="","Error Detected, No Pensionable pay",IF(AS118=1,"No Part Time Status Entered",IF(AR118=1,"No Part Time Hours Entered",IF(ISERROR(AD118)," Unknown Values entered.",IF(V118+W118&lt;1,"Acceptable",IF(T118+U118=200, "No Contributions Entered", IF(M118="","Error Detected, Choose reason&gt;",IF(Z118="1",IF(V118=1,"Please Enter Deemed Pensionable Pay","Add Any Relevant Details Above"),"Please Give Details Above"))))))))))),IF(OR(G118="",G118=0),"Error Detected, No rate entered",IF(E118=0,"",IF(F118="","Error Detected, No Pensionable pay",IF(AS118=1,"No Part Time Status Entered",IF(AR118=1,"No Part Time Hours Entered",IF(ISERROR(AD118)," Unknown Values entered.",IF(V118+W118&lt;1,"Acceptable",IF(T118+U118=200, "No Contributions Entered", IF(M118="","Error Detected, Choose reason&gt;",IF(Z118="1",IF(V118=1,"Please Enter Deemed Pensionable Pay","Add relevant Details Above"),"Please give details Above")))))))))))))</f>
        <v/>
      </c>
      <c r="M118" s="260"/>
      <c r="N118" s="91"/>
      <c r="O118" s="91" t="str">
        <f t="shared" si="22"/>
        <v/>
      </c>
      <c r="P118" s="94">
        <f t="shared" si="23"/>
        <v>0</v>
      </c>
      <c r="Q118" s="94">
        <f t="shared" si="23"/>
        <v>0</v>
      </c>
      <c r="R118" s="218">
        <f>(ROUND((F118/100*'Member Info'!$W$2), 2))</f>
        <v>0</v>
      </c>
      <c r="S118" s="218" t="e">
        <f t="shared" si="24"/>
        <v>#VALUE!</v>
      </c>
      <c r="T118" s="218" t="str">
        <f t="shared" si="25"/>
        <v/>
      </c>
      <c r="U118" s="227" t="str">
        <f t="shared" si="26"/>
        <v/>
      </c>
      <c r="V118" s="228" t="str">
        <f t="shared" si="27"/>
        <v/>
      </c>
      <c r="W118" s="228" t="str">
        <f t="shared" si="28"/>
        <v/>
      </c>
      <c r="X118" s="222">
        <f t="shared" si="29"/>
        <v>0</v>
      </c>
      <c r="Y118" s="110">
        <f t="shared" si="30"/>
        <v>0</v>
      </c>
      <c r="Z118" s="235" t="str">
        <f t="shared" si="31"/>
        <v/>
      </c>
      <c r="AA118" s="240" t="b">
        <f t="shared" si="32"/>
        <v>0</v>
      </c>
      <c r="AB118" s="235">
        <f t="shared" si="33"/>
        <v>0</v>
      </c>
      <c r="AC118" s="235">
        <f>IF('Member Info'!N115="",1,"")</f>
        <v>1</v>
      </c>
      <c r="AD118" s="243" t="e">
        <f t="shared" si="34"/>
        <v>#VALUE!</v>
      </c>
      <c r="AE118" s="130" t="str">
        <f t="shared" si="21"/>
        <v/>
      </c>
      <c r="AF118" s="124">
        <f t="shared" si="35"/>
        <v>1</v>
      </c>
      <c r="AG118" s="124" t="str">
        <f>IF('Member Info'!N115&lt;&gt;"",IF(AND('Member Info'!N115&lt;=$U$1,'Member Info'!N115&gt;=$T$1),1,0),"")</f>
        <v/>
      </c>
      <c r="AI118" s="124" t="b">
        <f t="shared" si="36"/>
        <v>0</v>
      </c>
      <c r="AJ118" s="124">
        <f t="shared" si="37"/>
        <v>0</v>
      </c>
      <c r="AL118" s="124">
        <f t="shared" si="38"/>
        <v>0</v>
      </c>
      <c r="AM118" s="124">
        <f>IF('Member Info'!F115&gt;$T$1,1,0)</f>
        <v>0</v>
      </c>
      <c r="AN118" s="124" t="b">
        <f>IF(ISERROR(T118),ERROR.TYPE(#REF!)=ERROR.TYPE(T118),FALSE)</f>
        <v>0</v>
      </c>
      <c r="AO118" s="124" t="b">
        <f>IF(ISERROR(U118),ERROR.TYPE(#REF!)=ERROR.TYPE(U118),FALSE)</f>
        <v>0</v>
      </c>
      <c r="AP118" s="124">
        <f>IF('Member Info'!F115&gt;'GP1 April 25'!$U$1,1,0)</f>
        <v>0</v>
      </c>
      <c r="AQ118" s="124">
        <f t="shared" si="39"/>
        <v>0</v>
      </c>
      <c r="AR118" s="124">
        <f t="shared" si="40"/>
        <v>0</v>
      </c>
      <c r="AS118" s="124">
        <f t="shared" si="41"/>
        <v>1</v>
      </c>
    </row>
    <row r="119" spans="1:45" x14ac:dyDescent="0.25">
      <c r="A119" s="4">
        <v>88</v>
      </c>
      <c r="B119" s="164">
        <f>'Member Info'!D116</f>
        <v>0</v>
      </c>
      <c r="C119" s="164">
        <f>'Member Info'!E116</f>
        <v>0</v>
      </c>
      <c r="D119" s="164" t="str">
        <f>'Member Info'!G116</f>
        <v/>
      </c>
      <c r="E119" s="165">
        <f>'Member Info'!B116</f>
        <v>0</v>
      </c>
      <c r="F119" s="242"/>
      <c r="G119" s="166" t="str">
        <f>IF(E119=0,"",('Member Info'!K116+'Member Info'!L116))</f>
        <v/>
      </c>
      <c r="H119" s="419"/>
      <c r="I119" s="419"/>
      <c r="J119" s="26"/>
      <c r="K119" s="26"/>
      <c r="L119" s="384" t="str">
        <f>IF(E119=0,"",IF('Member Info'!F116&gt;$U$1,CONCATENATE("Joined with practice on ", TEXT('Member Info'!F116, "DD/MM/YYYY")),IF('Member Info'!N116&lt;&gt;"",IF('Member Info'!N116&lt;$T$1,CONCATENATE("Left Scheme on ", TEXT('Member Info'!N116, "DD/MM/YYYY")),IF(OR(G119="",G119=0),"Error Detected, No rate entered",IF(E119=0,"",IF(F119="","Error Detected, No Pensionable pay",IF(AS119=1,"No Part Time Status Entered",IF(AR119=1,"No Part Time Hours Entered",IF(ISERROR(AD119)," Unknown Values entered.",IF(V119+W119&lt;1,"Acceptable",IF(T119+U119=200, "No Contributions Entered", IF(M119="","Error Detected, Choose reason&gt;",IF(Z119="1",IF(V119=1,"Please Enter Deemed Pensionable Pay","Add Any Relevant Details Above"),"Please Give Details Above"))))))))))),IF(OR(G119="",G119=0),"Error Detected, No rate entered",IF(E119=0,"",IF(F119="","Error Detected, No Pensionable pay",IF(AS119=1,"No Part Time Status Entered",IF(AR119=1,"No Part Time Hours Entered",IF(ISERROR(AD119)," Unknown Values entered.",IF(V119+W119&lt;1,"Acceptable",IF(T119+U119=200, "No Contributions Entered", IF(M119="","Error Detected, Choose reason&gt;",IF(Z119="1",IF(V119=1,"Please Enter Deemed Pensionable Pay","Add relevant Details Above"),"Please give details Above")))))))))))))</f>
        <v/>
      </c>
      <c r="M119" s="260"/>
      <c r="N119" s="91"/>
      <c r="O119" s="91" t="str">
        <f t="shared" si="22"/>
        <v/>
      </c>
      <c r="P119" s="94">
        <f t="shared" si="23"/>
        <v>0</v>
      </c>
      <c r="Q119" s="94">
        <f t="shared" si="23"/>
        <v>0</v>
      </c>
      <c r="R119" s="218">
        <f>(ROUND((F119/100*'Member Info'!$W$2), 2))</f>
        <v>0</v>
      </c>
      <c r="S119" s="218" t="e">
        <f t="shared" si="24"/>
        <v>#VALUE!</v>
      </c>
      <c r="T119" s="218" t="str">
        <f t="shared" si="25"/>
        <v/>
      </c>
      <c r="U119" s="227" t="str">
        <f t="shared" si="26"/>
        <v/>
      </c>
      <c r="V119" s="228" t="str">
        <f t="shared" si="27"/>
        <v/>
      </c>
      <c r="W119" s="228" t="str">
        <f t="shared" si="28"/>
        <v/>
      </c>
      <c r="X119" s="222">
        <f t="shared" si="29"/>
        <v>0</v>
      </c>
      <c r="Y119" s="110">
        <f t="shared" si="30"/>
        <v>0</v>
      </c>
      <c r="Z119" s="235" t="str">
        <f t="shared" si="31"/>
        <v/>
      </c>
      <c r="AA119" s="240" t="b">
        <f t="shared" si="32"/>
        <v>0</v>
      </c>
      <c r="AB119" s="235">
        <f t="shared" si="33"/>
        <v>0</v>
      </c>
      <c r="AC119" s="235">
        <f>IF('Member Info'!N116="",1,"")</f>
        <v>1</v>
      </c>
      <c r="AD119" s="243" t="e">
        <f t="shared" si="34"/>
        <v>#VALUE!</v>
      </c>
      <c r="AE119" s="130" t="str">
        <f t="shared" si="21"/>
        <v/>
      </c>
      <c r="AF119" s="124">
        <f t="shared" si="35"/>
        <v>1</v>
      </c>
      <c r="AG119" s="124" t="str">
        <f>IF('Member Info'!N116&lt;&gt;"",IF(AND('Member Info'!N116&lt;=$U$1,'Member Info'!N116&gt;=$T$1),1,0),"")</f>
        <v/>
      </c>
      <c r="AI119" s="124" t="b">
        <f t="shared" si="36"/>
        <v>0</v>
      </c>
      <c r="AJ119" s="124">
        <f t="shared" si="37"/>
        <v>0</v>
      </c>
      <c r="AL119" s="124">
        <f t="shared" si="38"/>
        <v>0</v>
      </c>
      <c r="AM119" s="124">
        <f>IF('Member Info'!F116&gt;$T$1,1,0)</f>
        <v>0</v>
      </c>
      <c r="AN119" s="124" t="b">
        <f>IF(ISERROR(T119),ERROR.TYPE(#REF!)=ERROR.TYPE(T119),FALSE)</f>
        <v>0</v>
      </c>
      <c r="AO119" s="124" t="b">
        <f>IF(ISERROR(U119),ERROR.TYPE(#REF!)=ERROR.TYPE(U119),FALSE)</f>
        <v>0</v>
      </c>
      <c r="AP119" s="124">
        <f>IF('Member Info'!F116&gt;'GP1 April 25'!$U$1,1,0)</f>
        <v>0</v>
      </c>
      <c r="AQ119" s="124">
        <f t="shared" si="39"/>
        <v>0</v>
      </c>
      <c r="AR119" s="124">
        <f t="shared" si="40"/>
        <v>0</v>
      </c>
      <c r="AS119" s="124">
        <f t="shared" si="41"/>
        <v>1</v>
      </c>
    </row>
    <row r="120" spans="1:45" x14ac:dyDescent="0.25">
      <c r="A120" s="4">
        <v>89</v>
      </c>
      <c r="B120" s="164">
        <f>'Member Info'!D117</f>
        <v>0</v>
      </c>
      <c r="C120" s="164">
        <f>'Member Info'!E117</f>
        <v>0</v>
      </c>
      <c r="D120" s="164" t="str">
        <f>'Member Info'!G117</f>
        <v/>
      </c>
      <c r="E120" s="165">
        <f>'Member Info'!B117</f>
        <v>0</v>
      </c>
      <c r="F120" s="242"/>
      <c r="G120" s="166" t="str">
        <f>IF(E120=0,"",('Member Info'!K117+'Member Info'!L117))</f>
        <v/>
      </c>
      <c r="H120" s="419"/>
      <c r="I120" s="419"/>
      <c r="J120" s="26"/>
      <c r="K120" s="26"/>
      <c r="L120" s="384" t="str">
        <f>IF(E120=0,"",IF('Member Info'!F117&gt;$U$1,CONCATENATE("Joined with practice on ", TEXT('Member Info'!F117, "DD/MM/YYYY")),IF('Member Info'!N117&lt;&gt;"",IF('Member Info'!N117&lt;$T$1,CONCATENATE("Left Scheme on ", TEXT('Member Info'!N117, "DD/MM/YYYY")),IF(OR(G120="",G120=0),"Error Detected, No rate entered",IF(E120=0,"",IF(F120="","Error Detected, No Pensionable pay",IF(AS120=1,"No Part Time Status Entered",IF(AR120=1,"No Part Time Hours Entered",IF(ISERROR(AD120)," Unknown Values entered.",IF(V120+W120&lt;1,"Acceptable",IF(T120+U120=200, "No Contributions Entered", IF(M120="","Error Detected, Choose reason&gt;",IF(Z120="1",IF(V120=1,"Please Enter Deemed Pensionable Pay","Add Any Relevant Details Above"),"Please Give Details Above"))))))))))),IF(OR(G120="",G120=0),"Error Detected, No rate entered",IF(E120=0,"",IF(F120="","Error Detected, No Pensionable pay",IF(AS120=1,"No Part Time Status Entered",IF(AR120=1,"No Part Time Hours Entered",IF(ISERROR(AD120)," Unknown Values entered.",IF(V120+W120&lt;1,"Acceptable",IF(T120+U120=200, "No Contributions Entered", IF(M120="","Error Detected, Choose reason&gt;",IF(Z120="1",IF(V120=1,"Please Enter Deemed Pensionable Pay","Add relevant Details Above"),"Please give details Above")))))))))))))</f>
        <v/>
      </c>
      <c r="M120" s="260"/>
      <c r="N120" s="91"/>
      <c r="O120" s="91" t="str">
        <f t="shared" si="22"/>
        <v/>
      </c>
      <c r="P120" s="94">
        <f t="shared" si="23"/>
        <v>0</v>
      </c>
      <c r="Q120" s="94">
        <f t="shared" si="23"/>
        <v>0</v>
      </c>
      <c r="R120" s="218">
        <f>(ROUND((F120/100*'Member Info'!$W$2), 2))</f>
        <v>0</v>
      </c>
      <c r="S120" s="218" t="e">
        <f t="shared" si="24"/>
        <v>#VALUE!</v>
      </c>
      <c r="T120" s="218" t="str">
        <f t="shared" si="25"/>
        <v/>
      </c>
      <c r="U120" s="227" t="str">
        <f t="shared" si="26"/>
        <v/>
      </c>
      <c r="V120" s="228" t="str">
        <f t="shared" si="27"/>
        <v/>
      </c>
      <c r="W120" s="228" t="str">
        <f t="shared" si="28"/>
        <v/>
      </c>
      <c r="X120" s="222">
        <f t="shared" si="29"/>
        <v>0</v>
      </c>
      <c r="Y120" s="110">
        <f t="shared" si="30"/>
        <v>0</v>
      </c>
      <c r="Z120" s="235" t="str">
        <f t="shared" si="31"/>
        <v/>
      </c>
      <c r="AA120" s="240" t="b">
        <f t="shared" si="32"/>
        <v>0</v>
      </c>
      <c r="AB120" s="235">
        <f t="shared" si="33"/>
        <v>0</v>
      </c>
      <c r="AC120" s="235">
        <f>IF('Member Info'!N117="",1,"")</f>
        <v>1</v>
      </c>
      <c r="AD120" s="243" t="e">
        <f t="shared" si="34"/>
        <v>#VALUE!</v>
      </c>
      <c r="AE120" s="130" t="str">
        <f t="shared" si="21"/>
        <v/>
      </c>
      <c r="AF120" s="124">
        <f t="shared" si="35"/>
        <v>1</v>
      </c>
      <c r="AG120" s="124" t="str">
        <f>IF('Member Info'!N117&lt;&gt;"",IF(AND('Member Info'!N117&lt;=$U$1,'Member Info'!N117&gt;=$T$1),1,0),"")</f>
        <v/>
      </c>
      <c r="AI120" s="124" t="b">
        <f t="shared" si="36"/>
        <v>0</v>
      </c>
      <c r="AJ120" s="124">
        <f t="shared" si="37"/>
        <v>0</v>
      </c>
      <c r="AL120" s="124">
        <f t="shared" si="38"/>
        <v>0</v>
      </c>
      <c r="AM120" s="124">
        <f>IF('Member Info'!F117&gt;$T$1,1,0)</f>
        <v>0</v>
      </c>
      <c r="AN120" s="124" t="b">
        <f>IF(ISERROR(T120),ERROR.TYPE(#REF!)=ERROR.TYPE(T120),FALSE)</f>
        <v>0</v>
      </c>
      <c r="AO120" s="124" t="b">
        <f>IF(ISERROR(U120),ERROR.TYPE(#REF!)=ERROR.TYPE(U120),FALSE)</f>
        <v>0</v>
      </c>
      <c r="AP120" s="124">
        <f>IF('Member Info'!F117&gt;'GP1 April 25'!$U$1,1,0)</f>
        <v>0</v>
      </c>
      <c r="AQ120" s="124">
        <f t="shared" si="39"/>
        <v>0</v>
      </c>
      <c r="AR120" s="124">
        <f t="shared" si="40"/>
        <v>0</v>
      </c>
      <c r="AS120" s="124">
        <f t="shared" si="41"/>
        <v>1</v>
      </c>
    </row>
    <row r="121" spans="1:45" x14ac:dyDescent="0.25">
      <c r="A121" s="4">
        <v>90</v>
      </c>
      <c r="B121" s="164">
        <f>'Member Info'!D118</f>
        <v>0</v>
      </c>
      <c r="C121" s="164">
        <f>'Member Info'!E118</f>
        <v>0</v>
      </c>
      <c r="D121" s="164" t="str">
        <f>'Member Info'!G118</f>
        <v/>
      </c>
      <c r="E121" s="165">
        <f>'Member Info'!B118</f>
        <v>0</v>
      </c>
      <c r="F121" s="242"/>
      <c r="G121" s="166" t="str">
        <f>IF(E121=0,"",('Member Info'!K118+'Member Info'!L118))</f>
        <v/>
      </c>
      <c r="H121" s="419"/>
      <c r="I121" s="419"/>
      <c r="J121" s="26"/>
      <c r="K121" s="26"/>
      <c r="L121" s="384" t="str">
        <f>IF(E121=0,"",IF('Member Info'!F118&gt;$U$1,CONCATENATE("Joined with practice on ", TEXT('Member Info'!F118, "DD/MM/YYYY")),IF('Member Info'!N118&lt;&gt;"",IF('Member Info'!N118&lt;$T$1,CONCATENATE("Left Scheme on ", TEXT('Member Info'!N118, "DD/MM/YYYY")),IF(OR(G121="",G121=0),"Error Detected, No rate entered",IF(E121=0,"",IF(F121="","Error Detected, No Pensionable pay",IF(AS121=1,"No Part Time Status Entered",IF(AR121=1,"No Part Time Hours Entered",IF(ISERROR(AD121)," Unknown Values entered.",IF(V121+W121&lt;1,"Acceptable",IF(T121+U121=200, "No Contributions Entered", IF(M121="","Error Detected, Choose reason&gt;",IF(Z121="1",IF(V121=1,"Please Enter Deemed Pensionable Pay","Add Any Relevant Details Above"),"Please Give Details Above"))))))))))),IF(OR(G121="",G121=0),"Error Detected, No rate entered",IF(E121=0,"",IF(F121="","Error Detected, No Pensionable pay",IF(AS121=1,"No Part Time Status Entered",IF(AR121=1,"No Part Time Hours Entered",IF(ISERROR(AD121)," Unknown Values entered.",IF(V121+W121&lt;1,"Acceptable",IF(T121+U121=200, "No Contributions Entered", IF(M121="","Error Detected, Choose reason&gt;",IF(Z121="1",IF(V121=1,"Please Enter Deemed Pensionable Pay","Add relevant Details Above"),"Please give details Above")))))))))))))</f>
        <v/>
      </c>
      <c r="M121" s="260"/>
      <c r="N121" s="91"/>
      <c r="O121" s="91" t="str">
        <f t="shared" si="22"/>
        <v/>
      </c>
      <c r="P121" s="94">
        <f t="shared" si="23"/>
        <v>0</v>
      </c>
      <c r="Q121" s="94">
        <f t="shared" si="23"/>
        <v>0</v>
      </c>
      <c r="R121" s="218">
        <f>(ROUND((F121/100*'Member Info'!$W$2), 2))</f>
        <v>0</v>
      </c>
      <c r="S121" s="218" t="e">
        <f t="shared" si="24"/>
        <v>#VALUE!</v>
      </c>
      <c r="T121" s="218" t="str">
        <f t="shared" si="25"/>
        <v/>
      </c>
      <c r="U121" s="227" t="str">
        <f t="shared" si="26"/>
        <v/>
      </c>
      <c r="V121" s="228" t="str">
        <f t="shared" si="27"/>
        <v/>
      </c>
      <c r="W121" s="228" t="str">
        <f t="shared" si="28"/>
        <v/>
      </c>
      <c r="X121" s="222">
        <f t="shared" si="29"/>
        <v>0</v>
      </c>
      <c r="Y121" s="110">
        <f t="shared" si="30"/>
        <v>0</v>
      </c>
      <c r="Z121" s="235" t="str">
        <f t="shared" si="31"/>
        <v/>
      </c>
      <c r="AA121" s="240" t="b">
        <f t="shared" si="32"/>
        <v>0</v>
      </c>
      <c r="AB121" s="235">
        <f t="shared" si="33"/>
        <v>0</v>
      </c>
      <c r="AC121" s="235">
        <f>IF('Member Info'!N118="",1,"")</f>
        <v>1</v>
      </c>
      <c r="AD121" s="243" t="e">
        <f t="shared" si="34"/>
        <v>#VALUE!</v>
      </c>
      <c r="AE121" s="130" t="str">
        <f t="shared" si="21"/>
        <v/>
      </c>
      <c r="AF121" s="124">
        <f t="shared" si="35"/>
        <v>1</v>
      </c>
      <c r="AG121" s="124" t="str">
        <f>IF('Member Info'!N118&lt;&gt;"",IF(AND('Member Info'!N118&lt;=$U$1,'Member Info'!N118&gt;=$T$1),1,0),"")</f>
        <v/>
      </c>
      <c r="AI121" s="124" t="b">
        <f t="shared" si="36"/>
        <v>0</v>
      </c>
      <c r="AJ121" s="124">
        <f t="shared" si="37"/>
        <v>0</v>
      </c>
      <c r="AL121" s="124">
        <f t="shared" si="38"/>
        <v>0</v>
      </c>
      <c r="AM121" s="124">
        <f>IF('Member Info'!F118&gt;$T$1,1,0)</f>
        <v>0</v>
      </c>
      <c r="AN121" s="124" t="b">
        <f>IF(ISERROR(T121),ERROR.TYPE(#REF!)=ERROR.TYPE(T121),FALSE)</f>
        <v>0</v>
      </c>
      <c r="AO121" s="124" t="b">
        <f>IF(ISERROR(U121),ERROR.TYPE(#REF!)=ERROR.TYPE(U121),FALSE)</f>
        <v>0</v>
      </c>
      <c r="AP121" s="124">
        <f>IF('Member Info'!F118&gt;'GP1 April 25'!$U$1,1,0)</f>
        <v>0</v>
      </c>
      <c r="AQ121" s="124">
        <f t="shared" si="39"/>
        <v>0</v>
      </c>
      <c r="AR121" s="124">
        <f t="shared" si="40"/>
        <v>0</v>
      </c>
      <c r="AS121" s="124">
        <f t="shared" si="41"/>
        <v>1</v>
      </c>
    </row>
    <row r="122" spans="1:45" x14ac:dyDescent="0.25">
      <c r="A122" s="4">
        <v>91</v>
      </c>
      <c r="B122" s="164">
        <f>'Member Info'!D119</f>
        <v>0</v>
      </c>
      <c r="C122" s="164">
        <f>'Member Info'!E119</f>
        <v>0</v>
      </c>
      <c r="D122" s="164" t="str">
        <f>'Member Info'!G119</f>
        <v/>
      </c>
      <c r="E122" s="165">
        <f>'Member Info'!B119</f>
        <v>0</v>
      </c>
      <c r="F122" s="242"/>
      <c r="G122" s="166" t="str">
        <f>IF(E122=0,"",('Member Info'!K119+'Member Info'!L119))</f>
        <v/>
      </c>
      <c r="H122" s="419"/>
      <c r="I122" s="419"/>
      <c r="J122" s="26"/>
      <c r="K122" s="26"/>
      <c r="L122" s="384" t="str">
        <f>IF(E122=0,"",IF('Member Info'!F119&gt;$U$1,CONCATENATE("Joined with practice on ", TEXT('Member Info'!F119, "DD/MM/YYYY")),IF('Member Info'!N119&lt;&gt;"",IF('Member Info'!N119&lt;$T$1,CONCATENATE("Left Scheme on ", TEXT('Member Info'!N119, "DD/MM/YYYY")),IF(OR(G122="",G122=0),"Error Detected, No rate entered",IF(E122=0,"",IF(F122="","Error Detected, No Pensionable pay",IF(AS122=1,"No Part Time Status Entered",IF(AR122=1,"No Part Time Hours Entered",IF(ISERROR(AD122)," Unknown Values entered.",IF(V122+W122&lt;1,"Acceptable",IF(T122+U122=200, "No Contributions Entered", IF(M122="","Error Detected, Choose reason&gt;",IF(Z122="1",IF(V122=1,"Please Enter Deemed Pensionable Pay","Add Any Relevant Details Above"),"Please Give Details Above"))))))))))),IF(OR(G122="",G122=0),"Error Detected, No rate entered",IF(E122=0,"",IF(F122="","Error Detected, No Pensionable pay",IF(AS122=1,"No Part Time Status Entered",IF(AR122=1,"No Part Time Hours Entered",IF(ISERROR(AD122)," Unknown Values entered.",IF(V122+W122&lt;1,"Acceptable",IF(T122+U122=200, "No Contributions Entered", IF(M122="","Error Detected, Choose reason&gt;",IF(Z122="1",IF(V122=1,"Please Enter Deemed Pensionable Pay","Add relevant Details Above"),"Please give details Above")))))))))))))</f>
        <v/>
      </c>
      <c r="M122" s="260"/>
      <c r="N122" s="91"/>
      <c r="O122" s="91" t="str">
        <f t="shared" si="22"/>
        <v/>
      </c>
      <c r="P122" s="94">
        <f t="shared" si="23"/>
        <v>0</v>
      </c>
      <c r="Q122" s="94">
        <f t="shared" si="23"/>
        <v>0</v>
      </c>
      <c r="R122" s="218">
        <f>(ROUND((F122/100*'Member Info'!$W$2), 2))</f>
        <v>0</v>
      </c>
      <c r="S122" s="218" t="e">
        <f t="shared" si="24"/>
        <v>#VALUE!</v>
      </c>
      <c r="T122" s="218" t="str">
        <f t="shared" si="25"/>
        <v/>
      </c>
      <c r="U122" s="227" t="str">
        <f t="shared" si="26"/>
        <v/>
      </c>
      <c r="V122" s="228" t="str">
        <f t="shared" si="27"/>
        <v/>
      </c>
      <c r="W122" s="228" t="str">
        <f t="shared" si="28"/>
        <v/>
      </c>
      <c r="X122" s="222">
        <f t="shared" si="29"/>
        <v>0</v>
      </c>
      <c r="Y122" s="110">
        <f t="shared" si="30"/>
        <v>0</v>
      </c>
      <c r="Z122" s="235" t="str">
        <f t="shared" si="31"/>
        <v/>
      </c>
      <c r="AA122" s="240" t="b">
        <f t="shared" si="32"/>
        <v>0</v>
      </c>
      <c r="AB122" s="235">
        <f t="shared" si="33"/>
        <v>0</v>
      </c>
      <c r="AC122" s="235">
        <f>IF('Member Info'!N119="",1,"")</f>
        <v>1</v>
      </c>
      <c r="AD122" s="243" t="e">
        <f t="shared" si="34"/>
        <v>#VALUE!</v>
      </c>
      <c r="AE122" s="130" t="str">
        <f t="shared" si="21"/>
        <v/>
      </c>
      <c r="AF122" s="124">
        <f t="shared" si="35"/>
        <v>1</v>
      </c>
      <c r="AG122" s="124" t="str">
        <f>IF('Member Info'!N119&lt;&gt;"",IF(AND('Member Info'!N119&lt;=$U$1,'Member Info'!N119&gt;=$T$1),1,0),"")</f>
        <v/>
      </c>
      <c r="AI122" s="124" t="b">
        <f t="shared" si="36"/>
        <v>0</v>
      </c>
      <c r="AJ122" s="124">
        <f t="shared" si="37"/>
        <v>0</v>
      </c>
      <c r="AL122" s="124">
        <f t="shared" si="38"/>
        <v>0</v>
      </c>
      <c r="AM122" s="124">
        <f>IF('Member Info'!F119&gt;$T$1,1,0)</f>
        <v>0</v>
      </c>
      <c r="AN122" s="124" t="b">
        <f>IF(ISERROR(T122),ERROR.TYPE(#REF!)=ERROR.TYPE(T122),FALSE)</f>
        <v>0</v>
      </c>
      <c r="AO122" s="124" t="b">
        <f>IF(ISERROR(U122),ERROR.TYPE(#REF!)=ERROR.TYPE(U122),FALSE)</f>
        <v>0</v>
      </c>
      <c r="AP122" s="124">
        <f>IF('Member Info'!F119&gt;'GP1 April 25'!$U$1,1,0)</f>
        <v>0</v>
      </c>
      <c r="AQ122" s="124">
        <f t="shared" si="39"/>
        <v>0</v>
      </c>
      <c r="AR122" s="124">
        <f t="shared" si="40"/>
        <v>0</v>
      </c>
      <c r="AS122" s="124">
        <f t="shared" si="41"/>
        <v>1</v>
      </c>
    </row>
    <row r="123" spans="1:45" x14ac:dyDescent="0.25">
      <c r="A123" s="4">
        <v>92</v>
      </c>
      <c r="B123" s="164">
        <f>'Member Info'!D120</f>
        <v>0</v>
      </c>
      <c r="C123" s="164">
        <f>'Member Info'!E120</f>
        <v>0</v>
      </c>
      <c r="D123" s="164" t="str">
        <f>'Member Info'!G120</f>
        <v/>
      </c>
      <c r="E123" s="165">
        <f>'Member Info'!B120</f>
        <v>0</v>
      </c>
      <c r="F123" s="242"/>
      <c r="G123" s="166" t="str">
        <f>IF(E123=0,"",('Member Info'!K120+'Member Info'!L120))</f>
        <v/>
      </c>
      <c r="H123" s="419"/>
      <c r="I123" s="419"/>
      <c r="J123" s="26"/>
      <c r="K123" s="26"/>
      <c r="L123" s="384" t="str">
        <f>IF(E123=0,"",IF('Member Info'!F120&gt;$U$1,CONCATENATE("Joined with practice on ", TEXT('Member Info'!F120, "DD/MM/YYYY")),IF('Member Info'!N120&lt;&gt;"",IF('Member Info'!N120&lt;$T$1,CONCATENATE("Left Scheme on ", TEXT('Member Info'!N120, "DD/MM/YYYY")),IF(OR(G123="",G123=0),"Error Detected, No rate entered",IF(E123=0,"",IF(F123="","Error Detected, No Pensionable pay",IF(AS123=1,"No Part Time Status Entered",IF(AR123=1,"No Part Time Hours Entered",IF(ISERROR(AD123)," Unknown Values entered.",IF(V123+W123&lt;1,"Acceptable",IF(T123+U123=200, "No Contributions Entered", IF(M123="","Error Detected, Choose reason&gt;",IF(Z123="1",IF(V123=1,"Please Enter Deemed Pensionable Pay","Add Any Relevant Details Above"),"Please Give Details Above"))))))))))),IF(OR(G123="",G123=0),"Error Detected, No rate entered",IF(E123=0,"",IF(F123="","Error Detected, No Pensionable pay",IF(AS123=1,"No Part Time Status Entered",IF(AR123=1,"No Part Time Hours Entered",IF(ISERROR(AD123)," Unknown Values entered.",IF(V123+W123&lt;1,"Acceptable",IF(T123+U123=200, "No Contributions Entered", IF(M123="","Error Detected, Choose reason&gt;",IF(Z123="1",IF(V123=1,"Please Enter Deemed Pensionable Pay","Add relevant Details Above"),"Please give details Above")))))))))))))</f>
        <v/>
      </c>
      <c r="M123" s="260"/>
      <c r="N123" s="91"/>
      <c r="O123" s="91" t="str">
        <f t="shared" si="22"/>
        <v/>
      </c>
      <c r="P123" s="94">
        <f t="shared" si="23"/>
        <v>0</v>
      </c>
      <c r="Q123" s="94">
        <f t="shared" si="23"/>
        <v>0</v>
      </c>
      <c r="R123" s="218">
        <f>(ROUND((F123/100*'Member Info'!$W$2), 2))</f>
        <v>0</v>
      </c>
      <c r="S123" s="218" t="e">
        <f t="shared" si="24"/>
        <v>#VALUE!</v>
      </c>
      <c r="T123" s="218" t="str">
        <f t="shared" si="25"/>
        <v/>
      </c>
      <c r="U123" s="227" t="str">
        <f t="shared" si="26"/>
        <v/>
      </c>
      <c r="V123" s="228" t="str">
        <f t="shared" si="27"/>
        <v/>
      </c>
      <c r="W123" s="228" t="str">
        <f t="shared" si="28"/>
        <v/>
      </c>
      <c r="X123" s="222">
        <f t="shared" si="29"/>
        <v>0</v>
      </c>
      <c r="Y123" s="110">
        <f t="shared" si="30"/>
        <v>0</v>
      </c>
      <c r="Z123" s="235" t="str">
        <f t="shared" si="31"/>
        <v/>
      </c>
      <c r="AA123" s="240" t="b">
        <f t="shared" si="32"/>
        <v>0</v>
      </c>
      <c r="AB123" s="235">
        <f t="shared" si="33"/>
        <v>0</v>
      </c>
      <c r="AC123" s="235">
        <f>IF('Member Info'!N120="",1,"")</f>
        <v>1</v>
      </c>
      <c r="AD123" s="243" t="e">
        <f t="shared" si="34"/>
        <v>#VALUE!</v>
      </c>
      <c r="AE123" s="130" t="str">
        <f t="shared" si="21"/>
        <v/>
      </c>
      <c r="AF123" s="124">
        <f t="shared" si="35"/>
        <v>1</v>
      </c>
      <c r="AG123" s="124" t="str">
        <f>IF('Member Info'!N120&lt;&gt;"",IF(AND('Member Info'!N120&lt;=$U$1,'Member Info'!N120&gt;=$T$1),1,0),"")</f>
        <v/>
      </c>
      <c r="AI123" s="124" t="b">
        <f t="shared" si="36"/>
        <v>0</v>
      </c>
      <c r="AJ123" s="124">
        <f t="shared" si="37"/>
        <v>0</v>
      </c>
      <c r="AL123" s="124">
        <f t="shared" si="38"/>
        <v>0</v>
      </c>
      <c r="AM123" s="124">
        <f>IF('Member Info'!F120&gt;$T$1,1,0)</f>
        <v>0</v>
      </c>
      <c r="AN123" s="124" t="b">
        <f>IF(ISERROR(T123),ERROR.TYPE(#REF!)=ERROR.TYPE(T123),FALSE)</f>
        <v>0</v>
      </c>
      <c r="AO123" s="124" t="b">
        <f>IF(ISERROR(U123),ERROR.TYPE(#REF!)=ERROR.TYPE(U123),FALSE)</f>
        <v>0</v>
      </c>
      <c r="AP123" s="124">
        <f>IF('Member Info'!F120&gt;'GP1 April 25'!$U$1,1,0)</f>
        <v>0</v>
      </c>
      <c r="AQ123" s="124">
        <f t="shared" si="39"/>
        <v>0</v>
      </c>
      <c r="AR123" s="124">
        <f t="shared" si="40"/>
        <v>0</v>
      </c>
      <c r="AS123" s="124">
        <f t="shared" si="41"/>
        <v>1</v>
      </c>
    </row>
    <row r="124" spans="1:45" x14ac:dyDescent="0.25">
      <c r="A124" s="4">
        <v>93</v>
      </c>
      <c r="B124" s="164">
        <f>'Member Info'!D121</f>
        <v>0</v>
      </c>
      <c r="C124" s="164">
        <f>'Member Info'!E121</f>
        <v>0</v>
      </c>
      <c r="D124" s="164" t="str">
        <f>'Member Info'!G121</f>
        <v/>
      </c>
      <c r="E124" s="165">
        <f>'Member Info'!B121</f>
        <v>0</v>
      </c>
      <c r="F124" s="242"/>
      <c r="G124" s="166" t="str">
        <f>IF(E124=0,"",('Member Info'!K121+'Member Info'!L121))</f>
        <v/>
      </c>
      <c r="H124" s="419"/>
      <c r="I124" s="419"/>
      <c r="J124" s="26"/>
      <c r="K124" s="26"/>
      <c r="L124" s="384" t="str">
        <f>IF(E124=0,"",IF('Member Info'!F121&gt;$U$1,CONCATENATE("Joined with practice on ", TEXT('Member Info'!F121, "DD/MM/YYYY")),IF('Member Info'!N121&lt;&gt;"",IF('Member Info'!N121&lt;$T$1,CONCATENATE("Left Scheme on ", TEXT('Member Info'!N121, "DD/MM/YYYY")),IF(OR(G124="",G124=0),"Error Detected, No rate entered",IF(E124=0,"",IF(F124="","Error Detected, No Pensionable pay",IF(AS124=1,"No Part Time Status Entered",IF(AR124=1,"No Part Time Hours Entered",IF(ISERROR(AD124)," Unknown Values entered.",IF(V124+W124&lt;1,"Acceptable",IF(T124+U124=200, "No Contributions Entered", IF(M124="","Error Detected, Choose reason&gt;",IF(Z124="1",IF(V124=1,"Please Enter Deemed Pensionable Pay","Add Any Relevant Details Above"),"Please Give Details Above"))))))))))),IF(OR(G124="",G124=0),"Error Detected, No rate entered",IF(E124=0,"",IF(F124="","Error Detected, No Pensionable pay",IF(AS124=1,"No Part Time Status Entered",IF(AR124=1,"No Part Time Hours Entered",IF(ISERROR(AD124)," Unknown Values entered.",IF(V124+W124&lt;1,"Acceptable",IF(T124+U124=200, "No Contributions Entered", IF(M124="","Error Detected, Choose reason&gt;",IF(Z124="1",IF(V124=1,"Please Enter Deemed Pensionable Pay","Add relevant Details Above"),"Please give details Above")))))))))))))</f>
        <v/>
      </c>
      <c r="M124" s="260"/>
      <c r="N124" s="91"/>
      <c r="O124" s="91" t="str">
        <f t="shared" si="22"/>
        <v/>
      </c>
      <c r="P124" s="94">
        <f t="shared" si="23"/>
        <v>0</v>
      </c>
      <c r="Q124" s="94">
        <f t="shared" si="23"/>
        <v>0</v>
      </c>
      <c r="R124" s="218">
        <f>(ROUND((F124/100*'Member Info'!$W$2), 2))</f>
        <v>0</v>
      </c>
      <c r="S124" s="218" t="e">
        <f t="shared" si="24"/>
        <v>#VALUE!</v>
      </c>
      <c r="T124" s="218" t="str">
        <f t="shared" si="25"/>
        <v/>
      </c>
      <c r="U124" s="227" t="str">
        <f t="shared" si="26"/>
        <v/>
      </c>
      <c r="V124" s="228" t="str">
        <f t="shared" si="27"/>
        <v/>
      </c>
      <c r="W124" s="228" t="str">
        <f t="shared" si="28"/>
        <v/>
      </c>
      <c r="X124" s="222">
        <f t="shared" si="29"/>
        <v>0</v>
      </c>
      <c r="Y124" s="110">
        <f t="shared" si="30"/>
        <v>0</v>
      </c>
      <c r="Z124" s="235" t="str">
        <f t="shared" si="31"/>
        <v/>
      </c>
      <c r="AA124" s="240" t="b">
        <f t="shared" si="32"/>
        <v>0</v>
      </c>
      <c r="AB124" s="235">
        <f t="shared" si="33"/>
        <v>0</v>
      </c>
      <c r="AC124" s="235">
        <f>IF('Member Info'!N121="",1,"")</f>
        <v>1</v>
      </c>
      <c r="AD124" s="243" t="e">
        <f t="shared" si="34"/>
        <v>#VALUE!</v>
      </c>
      <c r="AE124" s="130" t="str">
        <f t="shared" si="21"/>
        <v/>
      </c>
      <c r="AF124" s="124">
        <f t="shared" si="35"/>
        <v>1</v>
      </c>
      <c r="AG124" s="124" t="str">
        <f>IF('Member Info'!N121&lt;&gt;"",IF(AND('Member Info'!N121&lt;=$U$1,'Member Info'!N121&gt;=$T$1),1,0),"")</f>
        <v/>
      </c>
      <c r="AI124" s="124" t="b">
        <f t="shared" si="36"/>
        <v>0</v>
      </c>
      <c r="AJ124" s="124">
        <f t="shared" si="37"/>
        <v>0</v>
      </c>
      <c r="AL124" s="124">
        <f t="shared" si="38"/>
        <v>0</v>
      </c>
      <c r="AM124" s="124">
        <f>IF('Member Info'!F121&gt;$T$1,1,0)</f>
        <v>0</v>
      </c>
      <c r="AN124" s="124" t="b">
        <f>IF(ISERROR(T124),ERROR.TYPE(#REF!)=ERROR.TYPE(T124),FALSE)</f>
        <v>0</v>
      </c>
      <c r="AO124" s="124" t="b">
        <f>IF(ISERROR(U124),ERROR.TYPE(#REF!)=ERROR.TYPE(U124),FALSE)</f>
        <v>0</v>
      </c>
      <c r="AP124" s="124">
        <f>IF('Member Info'!F121&gt;'GP1 April 25'!$U$1,1,0)</f>
        <v>0</v>
      </c>
      <c r="AQ124" s="124">
        <f t="shared" si="39"/>
        <v>0</v>
      </c>
      <c r="AR124" s="124">
        <f t="shared" si="40"/>
        <v>0</v>
      </c>
      <c r="AS124" s="124">
        <f t="shared" si="41"/>
        <v>1</v>
      </c>
    </row>
    <row r="125" spans="1:45" x14ac:dyDescent="0.25">
      <c r="A125" s="4">
        <v>94</v>
      </c>
      <c r="B125" s="164">
        <f>'Member Info'!D122</f>
        <v>0</v>
      </c>
      <c r="C125" s="164">
        <f>'Member Info'!E122</f>
        <v>0</v>
      </c>
      <c r="D125" s="164" t="str">
        <f>'Member Info'!G122</f>
        <v/>
      </c>
      <c r="E125" s="165">
        <f>'Member Info'!B122</f>
        <v>0</v>
      </c>
      <c r="F125" s="242"/>
      <c r="G125" s="166" t="str">
        <f>IF(E125=0,"",('Member Info'!K122+'Member Info'!L122))</f>
        <v/>
      </c>
      <c r="H125" s="419"/>
      <c r="I125" s="419"/>
      <c r="J125" s="26"/>
      <c r="K125" s="26"/>
      <c r="L125" s="384" t="str">
        <f>IF(E125=0,"",IF('Member Info'!F122&gt;$U$1,CONCATENATE("Joined with practice on ", TEXT('Member Info'!F122, "DD/MM/YYYY")),IF('Member Info'!N122&lt;&gt;"",IF('Member Info'!N122&lt;$T$1,CONCATENATE("Left Scheme on ", TEXT('Member Info'!N122, "DD/MM/YYYY")),IF(OR(G125="",G125=0),"Error Detected, No rate entered",IF(E125=0,"",IF(F125="","Error Detected, No Pensionable pay",IF(AS125=1,"No Part Time Status Entered",IF(AR125=1,"No Part Time Hours Entered",IF(ISERROR(AD125)," Unknown Values entered.",IF(V125+W125&lt;1,"Acceptable",IF(T125+U125=200, "No Contributions Entered", IF(M125="","Error Detected, Choose reason&gt;",IF(Z125="1",IF(V125=1,"Please Enter Deemed Pensionable Pay","Add Any Relevant Details Above"),"Please Give Details Above"))))))))))),IF(OR(G125="",G125=0),"Error Detected, No rate entered",IF(E125=0,"",IF(F125="","Error Detected, No Pensionable pay",IF(AS125=1,"No Part Time Status Entered",IF(AR125=1,"No Part Time Hours Entered",IF(ISERROR(AD125)," Unknown Values entered.",IF(V125+W125&lt;1,"Acceptable",IF(T125+U125=200, "No Contributions Entered", IF(M125="","Error Detected, Choose reason&gt;",IF(Z125="1",IF(V125=1,"Please Enter Deemed Pensionable Pay","Add relevant Details Above"),"Please give details Above")))))))))))))</f>
        <v/>
      </c>
      <c r="M125" s="260"/>
      <c r="N125" s="91"/>
      <c r="O125" s="91" t="str">
        <f t="shared" si="22"/>
        <v/>
      </c>
      <c r="P125" s="94">
        <f t="shared" si="23"/>
        <v>0</v>
      </c>
      <c r="Q125" s="94">
        <f t="shared" si="23"/>
        <v>0</v>
      </c>
      <c r="R125" s="218">
        <f>(ROUND((F125/100*'Member Info'!$W$2), 2))</f>
        <v>0</v>
      </c>
      <c r="S125" s="218" t="e">
        <f t="shared" si="24"/>
        <v>#VALUE!</v>
      </c>
      <c r="T125" s="218" t="str">
        <f t="shared" si="25"/>
        <v/>
      </c>
      <c r="U125" s="227" t="str">
        <f t="shared" si="26"/>
        <v/>
      </c>
      <c r="V125" s="228" t="str">
        <f t="shared" si="27"/>
        <v/>
      </c>
      <c r="W125" s="228" t="str">
        <f t="shared" si="28"/>
        <v/>
      </c>
      <c r="X125" s="222">
        <f t="shared" si="29"/>
        <v>0</v>
      </c>
      <c r="Y125" s="110">
        <f t="shared" si="30"/>
        <v>0</v>
      </c>
      <c r="Z125" s="235" t="str">
        <f t="shared" si="31"/>
        <v/>
      </c>
      <c r="AA125" s="240" t="b">
        <f t="shared" si="32"/>
        <v>0</v>
      </c>
      <c r="AB125" s="235">
        <f t="shared" si="33"/>
        <v>0</v>
      </c>
      <c r="AC125" s="235">
        <f>IF('Member Info'!N122="",1,"")</f>
        <v>1</v>
      </c>
      <c r="AD125" s="243" t="e">
        <f t="shared" si="34"/>
        <v>#VALUE!</v>
      </c>
      <c r="AE125" s="130" t="str">
        <f t="shared" si="21"/>
        <v/>
      </c>
      <c r="AF125" s="124">
        <f t="shared" si="35"/>
        <v>1</v>
      </c>
      <c r="AG125" s="124" t="str">
        <f>IF('Member Info'!N122&lt;&gt;"",IF(AND('Member Info'!N122&lt;=$U$1,'Member Info'!N122&gt;=$T$1),1,0),"")</f>
        <v/>
      </c>
      <c r="AI125" s="124" t="b">
        <f t="shared" si="36"/>
        <v>0</v>
      </c>
      <c r="AJ125" s="124">
        <f t="shared" si="37"/>
        <v>0</v>
      </c>
      <c r="AL125" s="124">
        <f t="shared" si="38"/>
        <v>0</v>
      </c>
      <c r="AM125" s="124">
        <f>IF('Member Info'!F122&gt;$T$1,1,0)</f>
        <v>0</v>
      </c>
      <c r="AN125" s="124" t="b">
        <f>IF(ISERROR(T125),ERROR.TYPE(#REF!)=ERROR.TYPE(T125),FALSE)</f>
        <v>0</v>
      </c>
      <c r="AO125" s="124" t="b">
        <f>IF(ISERROR(U125),ERROR.TYPE(#REF!)=ERROR.TYPE(U125),FALSE)</f>
        <v>0</v>
      </c>
      <c r="AP125" s="124">
        <f>IF('Member Info'!F122&gt;'GP1 April 25'!$U$1,1,0)</f>
        <v>0</v>
      </c>
      <c r="AQ125" s="124">
        <f t="shared" si="39"/>
        <v>0</v>
      </c>
      <c r="AR125" s="124">
        <f t="shared" si="40"/>
        <v>0</v>
      </c>
      <c r="AS125" s="124">
        <f t="shared" si="41"/>
        <v>1</v>
      </c>
    </row>
    <row r="126" spans="1:45" x14ac:dyDescent="0.25">
      <c r="A126" s="4">
        <v>95</v>
      </c>
      <c r="B126" s="164">
        <f>'Member Info'!D123</f>
        <v>0</v>
      </c>
      <c r="C126" s="164">
        <f>'Member Info'!E123</f>
        <v>0</v>
      </c>
      <c r="D126" s="164" t="str">
        <f>'Member Info'!G123</f>
        <v/>
      </c>
      <c r="E126" s="165">
        <f>'Member Info'!B123</f>
        <v>0</v>
      </c>
      <c r="F126" s="242"/>
      <c r="G126" s="166" t="str">
        <f>IF(E126=0,"",('Member Info'!K123+'Member Info'!L123))</f>
        <v/>
      </c>
      <c r="H126" s="419"/>
      <c r="I126" s="419"/>
      <c r="J126" s="26"/>
      <c r="K126" s="26"/>
      <c r="L126" s="384" t="str">
        <f>IF(E126=0,"",IF('Member Info'!F123&gt;$U$1,CONCATENATE("Joined with practice on ", TEXT('Member Info'!F123, "DD/MM/YYYY")),IF('Member Info'!N123&lt;&gt;"",IF('Member Info'!N123&lt;$T$1,CONCATENATE("Left Scheme on ", TEXT('Member Info'!N123, "DD/MM/YYYY")),IF(OR(G126="",G126=0),"Error Detected, No rate entered",IF(E126=0,"",IF(F126="","Error Detected, No Pensionable pay",IF(AS126=1,"No Part Time Status Entered",IF(AR126=1,"No Part Time Hours Entered",IF(ISERROR(AD126)," Unknown Values entered.",IF(V126+W126&lt;1,"Acceptable",IF(T126+U126=200, "No Contributions Entered", IF(M126="","Error Detected, Choose reason&gt;",IF(Z126="1",IF(V126=1,"Please Enter Deemed Pensionable Pay","Add Any Relevant Details Above"),"Please Give Details Above"))))))))))),IF(OR(G126="",G126=0),"Error Detected, No rate entered",IF(E126=0,"",IF(F126="","Error Detected, No Pensionable pay",IF(AS126=1,"No Part Time Status Entered",IF(AR126=1,"No Part Time Hours Entered",IF(ISERROR(AD126)," Unknown Values entered.",IF(V126+W126&lt;1,"Acceptable",IF(T126+U126=200, "No Contributions Entered", IF(M126="","Error Detected, Choose reason&gt;",IF(Z126="1",IF(V126=1,"Please Enter Deemed Pensionable Pay","Add relevant Details Above"),"Please give details Above")))))))))))))</f>
        <v/>
      </c>
      <c r="M126" s="260"/>
      <c r="N126" s="91"/>
      <c r="O126" s="91" t="str">
        <f t="shared" si="22"/>
        <v/>
      </c>
      <c r="P126" s="94">
        <f t="shared" si="23"/>
        <v>0</v>
      </c>
      <c r="Q126" s="94">
        <f t="shared" si="23"/>
        <v>0</v>
      </c>
      <c r="R126" s="218">
        <f>(ROUND((F126/100*'Member Info'!$W$2), 2))</f>
        <v>0</v>
      </c>
      <c r="S126" s="218" t="e">
        <f t="shared" si="24"/>
        <v>#VALUE!</v>
      </c>
      <c r="T126" s="218" t="str">
        <f t="shared" si="25"/>
        <v/>
      </c>
      <c r="U126" s="227" t="str">
        <f t="shared" si="26"/>
        <v/>
      </c>
      <c r="V126" s="228" t="str">
        <f t="shared" si="27"/>
        <v/>
      </c>
      <c r="W126" s="228" t="str">
        <f t="shared" si="28"/>
        <v/>
      </c>
      <c r="X126" s="222">
        <f t="shared" si="29"/>
        <v>0</v>
      </c>
      <c r="Y126" s="110">
        <f t="shared" si="30"/>
        <v>0</v>
      </c>
      <c r="Z126" s="235" t="str">
        <f t="shared" si="31"/>
        <v/>
      </c>
      <c r="AA126" s="240" t="b">
        <f t="shared" si="32"/>
        <v>0</v>
      </c>
      <c r="AB126" s="235">
        <f t="shared" si="33"/>
        <v>0</v>
      </c>
      <c r="AC126" s="235">
        <f>IF('Member Info'!N123="",1,"")</f>
        <v>1</v>
      </c>
      <c r="AD126" s="243" t="e">
        <f t="shared" si="34"/>
        <v>#VALUE!</v>
      </c>
      <c r="AE126" s="130" t="str">
        <f t="shared" si="21"/>
        <v/>
      </c>
      <c r="AF126" s="124">
        <f t="shared" si="35"/>
        <v>1</v>
      </c>
      <c r="AG126" s="124" t="str">
        <f>IF('Member Info'!N123&lt;&gt;"",IF(AND('Member Info'!N123&lt;=$U$1,'Member Info'!N123&gt;=$T$1),1,0),"")</f>
        <v/>
      </c>
      <c r="AI126" s="124" t="b">
        <f t="shared" si="36"/>
        <v>0</v>
      </c>
      <c r="AJ126" s="124">
        <f t="shared" si="37"/>
        <v>0</v>
      </c>
      <c r="AL126" s="124">
        <f t="shared" si="38"/>
        <v>0</v>
      </c>
      <c r="AM126" s="124">
        <f>IF('Member Info'!F123&gt;$T$1,1,0)</f>
        <v>0</v>
      </c>
      <c r="AN126" s="124" t="b">
        <f>IF(ISERROR(T126),ERROR.TYPE(#REF!)=ERROR.TYPE(T126),FALSE)</f>
        <v>0</v>
      </c>
      <c r="AO126" s="124" t="b">
        <f>IF(ISERROR(U126),ERROR.TYPE(#REF!)=ERROR.TYPE(U126),FALSE)</f>
        <v>0</v>
      </c>
      <c r="AP126" s="124">
        <f>IF('Member Info'!F123&gt;'GP1 April 25'!$U$1,1,0)</f>
        <v>0</v>
      </c>
      <c r="AQ126" s="124">
        <f t="shared" si="39"/>
        <v>0</v>
      </c>
      <c r="AR126" s="124">
        <f t="shared" si="40"/>
        <v>0</v>
      </c>
      <c r="AS126" s="124">
        <f t="shared" si="41"/>
        <v>1</v>
      </c>
    </row>
    <row r="127" spans="1:45" x14ac:dyDescent="0.25">
      <c r="A127" s="4">
        <v>96</v>
      </c>
      <c r="B127" s="164">
        <f>'Member Info'!D124</f>
        <v>0</v>
      </c>
      <c r="C127" s="164">
        <f>'Member Info'!E124</f>
        <v>0</v>
      </c>
      <c r="D127" s="164" t="str">
        <f>'Member Info'!G124</f>
        <v/>
      </c>
      <c r="E127" s="165">
        <f>'Member Info'!B124</f>
        <v>0</v>
      </c>
      <c r="F127" s="242"/>
      <c r="G127" s="166" t="str">
        <f>IF(E127=0,"",('Member Info'!K124+'Member Info'!L124))</f>
        <v/>
      </c>
      <c r="H127" s="419"/>
      <c r="I127" s="419"/>
      <c r="J127" s="26"/>
      <c r="K127" s="26"/>
      <c r="L127" s="384" t="str">
        <f>IF(E127=0,"",IF('Member Info'!F124&gt;$U$1,CONCATENATE("Joined with practice on ", TEXT('Member Info'!F124, "DD/MM/YYYY")),IF('Member Info'!N124&lt;&gt;"",IF('Member Info'!N124&lt;$T$1,CONCATENATE("Left Scheme on ", TEXT('Member Info'!N124, "DD/MM/YYYY")),IF(OR(G127="",G127=0),"Error Detected, No rate entered",IF(E127=0,"",IF(F127="","Error Detected, No Pensionable pay",IF(AS127=1,"No Part Time Status Entered",IF(AR127=1,"No Part Time Hours Entered",IF(ISERROR(AD127)," Unknown Values entered.",IF(V127+W127&lt;1,"Acceptable",IF(T127+U127=200, "No Contributions Entered", IF(M127="","Error Detected, Choose reason&gt;",IF(Z127="1",IF(V127=1,"Please Enter Deemed Pensionable Pay","Add Any Relevant Details Above"),"Please Give Details Above"))))))))))),IF(OR(G127="",G127=0),"Error Detected, No rate entered",IF(E127=0,"",IF(F127="","Error Detected, No Pensionable pay",IF(AS127=1,"No Part Time Status Entered",IF(AR127=1,"No Part Time Hours Entered",IF(ISERROR(AD127)," Unknown Values entered.",IF(V127+W127&lt;1,"Acceptable",IF(T127+U127=200, "No Contributions Entered", IF(M127="","Error Detected, Choose reason&gt;",IF(Z127="1",IF(V127=1,"Please Enter Deemed Pensionable Pay","Add relevant Details Above"),"Please give details Above")))))))))))))</f>
        <v/>
      </c>
      <c r="M127" s="260"/>
      <c r="N127" s="91"/>
      <c r="O127" s="91" t="str">
        <f t="shared" si="22"/>
        <v/>
      </c>
      <c r="P127" s="94">
        <f t="shared" si="23"/>
        <v>0</v>
      </c>
      <c r="Q127" s="94">
        <f t="shared" si="23"/>
        <v>0</v>
      </c>
      <c r="R127" s="218">
        <f>(ROUND((F127/100*'Member Info'!$W$2), 2))</f>
        <v>0</v>
      </c>
      <c r="S127" s="218" t="e">
        <f t="shared" si="24"/>
        <v>#VALUE!</v>
      </c>
      <c r="T127" s="218" t="str">
        <f t="shared" si="25"/>
        <v/>
      </c>
      <c r="U127" s="227" t="str">
        <f t="shared" si="26"/>
        <v/>
      </c>
      <c r="V127" s="228" t="str">
        <f t="shared" si="27"/>
        <v/>
      </c>
      <c r="W127" s="228" t="str">
        <f t="shared" si="28"/>
        <v/>
      </c>
      <c r="X127" s="222">
        <f t="shared" si="29"/>
        <v>0</v>
      </c>
      <c r="Y127" s="110">
        <f t="shared" si="30"/>
        <v>0</v>
      </c>
      <c r="Z127" s="235" t="str">
        <f t="shared" si="31"/>
        <v/>
      </c>
      <c r="AA127" s="240" t="b">
        <f t="shared" si="32"/>
        <v>0</v>
      </c>
      <c r="AB127" s="235">
        <f t="shared" si="33"/>
        <v>0</v>
      </c>
      <c r="AC127" s="235">
        <f>IF('Member Info'!N124="",1,"")</f>
        <v>1</v>
      </c>
      <c r="AD127" s="243" t="e">
        <f t="shared" si="34"/>
        <v>#VALUE!</v>
      </c>
      <c r="AE127" s="130" t="str">
        <f t="shared" si="21"/>
        <v/>
      </c>
      <c r="AF127" s="124">
        <f t="shared" si="35"/>
        <v>1</v>
      </c>
      <c r="AG127" s="124" t="str">
        <f>IF('Member Info'!N124&lt;&gt;"",IF(AND('Member Info'!N124&lt;=$U$1,'Member Info'!N124&gt;=$T$1),1,0),"")</f>
        <v/>
      </c>
      <c r="AI127" s="124" t="b">
        <f t="shared" si="36"/>
        <v>0</v>
      </c>
      <c r="AJ127" s="124">
        <f t="shared" si="37"/>
        <v>0</v>
      </c>
      <c r="AL127" s="124">
        <f t="shared" si="38"/>
        <v>0</v>
      </c>
      <c r="AM127" s="124">
        <f>IF('Member Info'!F124&gt;$T$1,1,0)</f>
        <v>0</v>
      </c>
      <c r="AN127" s="124" t="b">
        <f>IF(ISERROR(T127),ERROR.TYPE(#REF!)=ERROR.TYPE(T127),FALSE)</f>
        <v>0</v>
      </c>
      <c r="AO127" s="124" t="b">
        <f>IF(ISERROR(U127),ERROR.TYPE(#REF!)=ERROR.TYPE(U127),FALSE)</f>
        <v>0</v>
      </c>
      <c r="AP127" s="124">
        <f>IF('Member Info'!F124&gt;'GP1 April 25'!$U$1,1,0)</f>
        <v>0</v>
      </c>
      <c r="AQ127" s="124">
        <f t="shared" si="39"/>
        <v>0</v>
      </c>
      <c r="AR127" s="124">
        <f t="shared" si="40"/>
        <v>0</v>
      </c>
      <c r="AS127" s="124">
        <f t="shared" si="41"/>
        <v>1</v>
      </c>
    </row>
    <row r="128" spans="1:45" x14ac:dyDescent="0.25">
      <c r="A128" s="4">
        <v>97</v>
      </c>
      <c r="B128" s="164">
        <f>'Member Info'!D125</f>
        <v>0</v>
      </c>
      <c r="C128" s="164">
        <f>'Member Info'!E125</f>
        <v>0</v>
      </c>
      <c r="D128" s="164" t="str">
        <f>'Member Info'!G125</f>
        <v/>
      </c>
      <c r="E128" s="165">
        <f>'Member Info'!B125</f>
        <v>0</v>
      </c>
      <c r="F128" s="242"/>
      <c r="G128" s="166" t="str">
        <f>IF(E128=0,"",('Member Info'!K125+'Member Info'!L125))</f>
        <v/>
      </c>
      <c r="H128" s="419"/>
      <c r="I128" s="419"/>
      <c r="J128" s="26"/>
      <c r="K128" s="26"/>
      <c r="L128" s="384" t="str">
        <f>IF(E128=0,"",IF('Member Info'!F125&gt;$U$1,CONCATENATE("Joined with practice on ", TEXT('Member Info'!F125, "DD/MM/YYYY")),IF('Member Info'!N125&lt;&gt;"",IF('Member Info'!N125&lt;$T$1,CONCATENATE("Left Scheme on ", TEXT('Member Info'!N125, "DD/MM/YYYY")),IF(OR(G128="",G128=0),"Error Detected, No rate entered",IF(E128=0,"",IF(F128="","Error Detected, No Pensionable pay",IF(AS128=1,"No Part Time Status Entered",IF(AR128=1,"No Part Time Hours Entered",IF(ISERROR(AD128)," Unknown Values entered.",IF(V128+W128&lt;1,"Acceptable",IF(T128+U128=200, "No Contributions Entered", IF(M128="","Error Detected, Choose reason&gt;",IF(Z128="1",IF(V128=1,"Please Enter Deemed Pensionable Pay","Add Any Relevant Details Above"),"Please Give Details Above"))))))))))),IF(OR(G128="",G128=0),"Error Detected, No rate entered",IF(E128=0,"",IF(F128="","Error Detected, No Pensionable pay",IF(AS128=1,"No Part Time Status Entered",IF(AR128=1,"No Part Time Hours Entered",IF(ISERROR(AD128)," Unknown Values entered.",IF(V128+W128&lt;1,"Acceptable",IF(T128+U128=200, "No Contributions Entered", IF(M128="","Error Detected, Choose reason&gt;",IF(Z128="1",IF(V128=1,"Please Enter Deemed Pensionable Pay","Add relevant Details Above"),"Please give details Above")))))))))))))</f>
        <v/>
      </c>
      <c r="M128" s="260"/>
      <c r="N128" s="91"/>
      <c r="O128" s="91" t="str">
        <f t="shared" si="22"/>
        <v/>
      </c>
      <c r="P128" s="94">
        <f t="shared" si="23"/>
        <v>0</v>
      </c>
      <c r="Q128" s="94">
        <f t="shared" si="23"/>
        <v>0</v>
      </c>
      <c r="R128" s="218">
        <f>(ROUND((F128/100*'Member Info'!$W$2), 2))</f>
        <v>0</v>
      </c>
      <c r="S128" s="218" t="e">
        <f t="shared" si="24"/>
        <v>#VALUE!</v>
      </c>
      <c r="T128" s="218" t="str">
        <f t="shared" si="25"/>
        <v/>
      </c>
      <c r="U128" s="227" t="str">
        <f t="shared" si="26"/>
        <v/>
      </c>
      <c r="V128" s="228" t="str">
        <f t="shared" si="27"/>
        <v/>
      </c>
      <c r="W128" s="228" t="str">
        <f t="shared" si="28"/>
        <v/>
      </c>
      <c r="X128" s="222">
        <f t="shared" si="29"/>
        <v>0</v>
      </c>
      <c r="Y128" s="110">
        <f t="shared" si="30"/>
        <v>0</v>
      </c>
      <c r="Z128" s="235" t="str">
        <f t="shared" si="31"/>
        <v/>
      </c>
      <c r="AA128" s="240" t="b">
        <f t="shared" si="32"/>
        <v>0</v>
      </c>
      <c r="AB128" s="235">
        <f t="shared" si="33"/>
        <v>0</v>
      </c>
      <c r="AC128" s="235">
        <f>IF('Member Info'!N125="",1,"")</f>
        <v>1</v>
      </c>
      <c r="AD128" s="243" t="e">
        <f t="shared" si="34"/>
        <v>#VALUE!</v>
      </c>
      <c r="AE128" s="130" t="str">
        <f t="shared" si="21"/>
        <v/>
      </c>
      <c r="AF128" s="124">
        <f t="shared" si="35"/>
        <v>1</v>
      </c>
      <c r="AG128" s="124" t="str">
        <f>IF('Member Info'!N125&lt;&gt;"",IF(AND('Member Info'!N125&lt;=$U$1,'Member Info'!N125&gt;=$T$1),1,0),"")</f>
        <v/>
      </c>
      <c r="AI128" s="124" t="b">
        <f t="shared" si="36"/>
        <v>0</v>
      </c>
      <c r="AJ128" s="124">
        <f t="shared" si="37"/>
        <v>0</v>
      </c>
      <c r="AL128" s="124">
        <f t="shared" si="38"/>
        <v>0</v>
      </c>
      <c r="AM128" s="124">
        <f>IF('Member Info'!F125&gt;$T$1,1,0)</f>
        <v>0</v>
      </c>
      <c r="AN128" s="124" t="b">
        <f>IF(ISERROR(T128),ERROR.TYPE(#REF!)=ERROR.TYPE(T128),FALSE)</f>
        <v>0</v>
      </c>
      <c r="AO128" s="124" t="b">
        <f>IF(ISERROR(U128),ERROR.TYPE(#REF!)=ERROR.TYPE(U128),FALSE)</f>
        <v>0</v>
      </c>
      <c r="AP128" s="124">
        <f>IF('Member Info'!F125&gt;'GP1 April 25'!$U$1,1,0)</f>
        <v>0</v>
      </c>
      <c r="AQ128" s="124">
        <f t="shared" si="39"/>
        <v>0</v>
      </c>
      <c r="AR128" s="124">
        <f t="shared" si="40"/>
        <v>0</v>
      </c>
      <c r="AS128" s="124">
        <f t="shared" si="41"/>
        <v>1</v>
      </c>
    </row>
    <row r="129" spans="1:45" x14ac:dyDescent="0.25">
      <c r="A129" s="4">
        <v>98</v>
      </c>
      <c r="B129" s="164">
        <f>'Member Info'!D126</f>
        <v>0</v>
      </c>
      <c r="C129" s="164">
        <f>'Member Info'!E126</f>
        <v>0</v>
      </c>
      <c r="D129" s="164" t="str">
        <f>'Member Info'!G126</f>
        <v/>
      </c>
      <c r="E129" s="165">
        <f>'Member Info'!B126</f>
        <v>0</v>
      </c>
      <c r="F129" s="242"/>
      <c r="G129" s="166" t="str">
        <f>IF(E129=0,"",('Member Info'!K126+'Member Info'!L126))</f>
        <v/>
      </c>
      <c r="H129" s="419"/>
      <c r="I129" s="419"/>
      <c r="J129" s="26"/>
      <c r="K129" s="26"/>
      <c r="L129" s="384" t="str">
        <f>IF(E129=0,"",IF('Member Info'!F126&gt;$U$1,CONCATENATE("Joined with practice on ", TEXT('Member Info'!F126, "DD/MM/YYYY")),IF('Member Info'!N126&lt;&gt;"",IF('Member Info'!N126&lt;$T$1,CONCATENATE("Left Scheme on ", TEXT('Member Info'!N126, "DD/MM/YYYY")),IF(OR(G129="",G129=0),"Error Detected, No rate entered",IF(E129=0,"",IF(F129="","Error Detected, No Pensionable pay",IF(AS129=1,"No Part Time Status Entered",IF(AR129=1,"No Part Time Hours Entered",IF(ISERROR(AD129)," Unknown Values entered.",IF(V129+W129&lt;1,"Acceptable",IF(T129+U129=200, "No Contributions Entered", IF(M129="","Error Detected, Choose reason&gt;",IF(Z129="1",IF(V129=1,"Please Enter Deemed Pensionable Pay","Add Any Relevant Details Above"),"Please Give Details Above"))))))))))),IF(OR(G129="",G129=0),"Error Detected, No rate entered",IF(E129=0,"",IF(F129="","Error Detected, No Pensionable pay",IF(AS129=1,"No Part Time Status Entered",IF(AR129=1,"No Part Time Hours Entered",IF(ISERROR(AD129)," Unknown Values entered.",IF(V129+W129&lt;1,"Acceptable",IF(T129+U129=200, "No Contributions Entered", IF(M129="","Error Detected, Choose reason&gt;",IF(Z129="1",IF(V129=1,"Please Enter Deemed Pensionable Pay","Add relevant Details Above"),"Please give details Above")))))))))))))</f>
        <v/>
      </c>
      <c r="M129" s="260"/>
      <c r="N129" s="91"/>
      <c r="O129" s="91" t="str">
        <f t="shared" si="22"/>
        <v/>
      </c>
      <c r="P129" s="94">
        <f t="shared" si="23"/>
        <v>0</v>
      </c>
      <c r="Q129" s="94">
        <f t="shared" si="23"/>
        <v>0</v>
      </c>
      <c r="R129" s="218">
        <f>(ROUND((F129/100*'Member Info'!$W$2), 2))</f>
        <v>0</v>
      </c>
      <c r="S129" s="218" t="e">
        <f t="shared" si="24"/>
        <v>#VALUE!</v>
      </c>
      <c r="T129" s="218" t="str">
        <f t="shared" si="25"/>
        <v/>
      </c>
      <c r="U129" s="227" t="str">
        <f t="shared" si="26"/>
        <v/>
      </c>
      <c r="V129" s="228" t="str">
        <f t="shared" si="27"/>
        <v/>
      </c>
      <c r="W129" s="228" t="str">
        <f t="shared" si="28"/>
        <v/>
      </c>
      <c r="X129" s="222">
        <f t="shared" si="29"/>
        <v>0</v>
      </c>
      <c r="Y129" s="110">
        <f t="shared" si="30"/>
        <v>0</v>
      </c>
      <c r="Z129" s="235" t="str">
        <f t="shared" si="31"/>
        <v/>
      </c>
      <c r="AA129" s="240" t="b">
        <f t="shared" si="32"/>
        <v>0</v>
      </c>
      <c r="AB129" s="235">
        <f t="shared" si="33"/>
        <v>0</v>
      </c>
      <c r="AC129" s="235">
        <f>IF('Member Info'!N126="",1,"")</f>
        <v>1</v>
      </c>
      <c r="AD129" s="243" t="e">
        <f t="shared" si="34"/>
        <v>#VALUE!</v>
      </c>
      <c r="AE129" s="130" t="str">
        <f t="shared" si="21"/>
        <v/>
      </c>
      <c r="AF129" s="124">
        <f t="shared" si="35"/>
        <v>1</v>
      </c>
      <c r="AG129" s="124" t="str">
        <f>IF('Member Info'!N126&lt;&gt;"",IF(AND('Member Info'!N126&lt;=$U$1,'Member Info'!N126&gt;=$T$1),1,0),"")</f>
        <v/>
      </c>
      <c r="AI129" s="124" t="b">
        <f t="shared" si="36"/>
        <v>0</v>
      </c>
      <c r="AJ129" s="124">
        <f t="shared" si="37"/>
        <v>0</v>
      </c>
      <c r="AL129" s="124">
        <f t="shared" si="38"/>
        <v>0</v>
      </c>
      <c r="AM129" s="124">
        <f>IF('Member Info'!F126&gt;$T$1,1,0)</f>
        <v>0</v>
      </c>
      <c r="AN129" s="124" t="b">
        <f>IF(ISERROR(T129),ERROR.TYPE(#REF!)=ERROR.TYPE(T129),FALSE)</f>
        <v>0</v>
      </c>
      <c r="AO129" s="124" t="b">
        <f>IF(ISERROR(U129),ERROR.TYPE(#REF!)=ERROR.TYPE(U129),FALSE)</f>
        <v>0</v>
      </c>
      <c r="AP129" s="124">
        <f>IF('Member Info'!F126&gt;'GP1 April 25'!$U$1,1,0)</f>
        <v>0</v>
      </c>
      <c r="AQ129" s="124">
        <f t="shared" si="39"/>
        <v>0</v>
      </c>
      <c r="AR129" s="124">
        <f t="shared" si="40"/>
        <v>0</v>
      </c>
      <c r="AS129" s="124">
        <f t="shared" si="41"/>
        <v>1</v>
      </c>
    </row>
    <row r="130" spans="1:45" x14ac:dyDescent="0.25">
      <c r="A130" s="4">
        <v>99</v>
      </c>
      <c r="B130" s="164">
        <f>'Member Info'!D127</f>
        <v>0</v>
      </c>
      <c r="C130" s="164">
        <f>'Member Info'!E127</f>
        <v>0</v>
      </c>
      <c r="D130" s="164" t="str">
        <f>'Member Info'!G127</f>
        <v/>
      </c>
      <c r="E130" s="165">
        <f>'Member Info'!B127</f>
        <v>0</v>
      </c>
      <c r="F130" s="242"/>
      <c r="G130" s="166" t="str">
        <f>IF(E130=0,"",('Member Info'!K127+'Member Info'!L127))</f>
        <v/>
      </c>
      <c r="H130" s="419"/>
      <c r="I130" s="419"/>
      <c r="J130" s="26"/>
      <c r="K130" s="26"/>
      <c r="L130" s="384" t="str">
        <f>IF(E130=0,"",IF('Member Info'!F127&gt;$U$1,CONCATENATE("Joined with practice on ", TEXT('Member Info'!F127, "DD/MM/YYYY")),IF('Member Info'!N127&lt;&gt;"",IF('Member Info'!N127&lt;$T$1,CONCATENATE("Left Scheme on ", TEXT('Member Info'!N127, "DD/MM/YYYY")),IF(OR(G130="",G130=0),"Error Detected, No rate entered",IF(E130=0,"",IF(F130="","Error Detected, No Pensionable pay",IF(AS130=1,"No Part Time Status Entered",IF(AR130=1,"No Part Time Hours Entered",IF(ISERROR(AD130)," Unknown Values entered.",IF(V130+W130&lt;1,"Acceptable",IF(T130+U130=200, "No Contributions Entered", IF(M130="","Error Detected, Choose reason&gt;",IF(Z130="1",IF(V130=1,"Please Enter Deemed Pensionable Pay","Add Any Relevant Details Above"),"Please Give Details Above"))))))))))),IF(OR(G130="",G130=0),"Error Detected, No rate entered",IF(E130=0,"",IF(F130="","Error Detected, No Pensionable pay",IF(AS130=1,"No Part Time Status Entered",IF(AR130=1,"No Part Time Hours Entered",IF(ISERROR(AD130)," Unknown Values entered.",IF(V130+W130&lt;1,"Acceptable",IF(T130+U130=200, "No Contributions Entered", IF(M130="","Error Detected, Choose reason&gt;",IF(Z130="1",IF(V130=1,"Please Enter Deemed Pensionable Pay","Add relevant Details Above"),"Please give details Above")))))))))))))</f>
        <v/>
      </c>
      <c r="M130" s="260"/>
      <c r="N130" s="91"/>
      <c r="O130" s="91" t="str">
        <f t="shared" si="22"/>
        <v/>
      </c>
      <c r="P130" s="94">
        <f t="shared" si="23"/>
        <v>0</v>
      </c>
      <c r="Q130" s="94">
        <f t="shared" si="23"/>
        <v>0</v>
      </c>
      <c r="R130" s="218">
        <f>(ROUND((F130/100*'Member Info'!$W$2), 2))</f>
        <v>0</v>
      </c>
      <c r="S130" s="218" t="e">
        <f t="shared" si="24"/>
        <v>#VALUE!</v>
      </c>
      <c r="T130" s="218" t="str">
        <f t="shared" si="25"/>
        <v/>
      </c>
      <c r="U130" s="227" t="str">
        <f t="shared" si="26"/>
        <v/>
      </c>
      <c r="V130" s="228" t="str">
        <f t="shared" si="27"/>
        <v/>
      </c>
      <c r="W130" s="228" t="str">
        <f t="shared" si="28"/>
        <v/>
      </c>
      <c r="X130" s="222">
        <f t="shared" si="29"/>
        <v>0</v>
      </c>
      <c r="Y130" s="110">
        <f t="shared" si="30"/>
        <v>0</v>
      </c>
      <c r="Z130" s="235" t="str">
        <f t="shared" si="31"/>
        <v/>
      </c>
      <c r="AA130" s="240" t="b">
        <f t="shared" si="32"/>
        <v>0</v>
      </c>
      <c r="AB130" s="235">
        <f t="shared" si="33"/>
        <v>0</v>
      </c>
      <c r="AC130" s="235">
        <f>IF('Member Info'!N127="",1,"")</f>
        <v>1</v>
      </c>
      <c r="AD130" s="243" t="e">
        <f t="shared" si="34"/>
        <v>#VALUE!</v>
      </c>
      <c r="AE130" s="130" t="str">
        <f t="shared" si="21"/>
        <v/>
      </c>
      <c r="AF130" s="124">
        <f t="shared" si="35"/>
        <v>1</v>
      </c>
      <c r="AG130" s="124" t="str">
        <f>IF('Member Info'!N127&lt;&gt;"",IF(AND('Member Info'!N127&lt;=$U$1,'Member Info'!N127&gt;=$T$1),1,0),"")</f>
        <v/>
      </c>
      <c r="AI130" s="124" t="b">
        <f t="shared" si="36"/>
        <v>0</v>
      </c>
      <c r="AJ130" s="124">
        <f t="shared" si="37"/>
        <v>0</v>
      </c>
      <c r="AL130" s="124">
        <f t="shared" si="38"/>
        <v>0</v>
      </c>
      <c r="AM130" s="124">
        <f>IF('Member Info'!F127&gt;$T$1,1,0)</f>
        <v>0</v>
      </c>
      <c r="AN130" s="124" t="b">
        <f>IF(ISERROR(T130),ERROR.TYPE(#REF!)=ERROR.TYPE(T130),FALSE)</f>
        <v>0</v>
      </c>
      <c r="AO130" s="124" t="b">
        <f>IF(ISERROR(U130),ERROR.TYPE(#REF!)=ERROR.TYPE(U130),FALSE)</f>
        <v>0</v>
      </c>
      <c r="AP130" s="124">
        <f>IF('Member Info'!F127&gt;'GP1 April 25'!$U$1,1,0)</f>
        <v>0</v>
      </c>
      <c r="AQ130" s="124">
        <f t="shared" si="39"/>
        <v>0</v>
      </c>
      <c r="AR130" s="124">
        <f t="shared" si="40"/>
        <v>0</v>
      </c>
      <c r="AS130" s="124">
        <f t="shared" si="41"/>
        <v>1</v>
      </c>
    </row>
    <row r="131" spans="1:45" x14ac:dyDescent="0.25">
      <c r="A131" s="4">
        <v>100</v>
      </c>
      <c r="B131" s="164">
        <f>'Member Info'!D128</f>
        <v>0</v>
      </c>
      <c r="C131" s="164">
        <f>'Member Info'!E128</f>
        <v>0</v>
      </c>
      <c r="D131" s="164" t="str">
        <f>'Member Info'!G128</f>
        <v/>
      </c>
      <c r="E131" s="165">
        <f>'Member Info'!B128</f>
        <v>0</v>
      </c>
      <c r="F131" s="242"/>
      <c r="G131" s="166" t="str">
        <f>IF(E131=0,"",('Member Info'!K128+'Member Info'!L128))</f>
        <v/>
      </c>
      <c r="H131" s="419"/>
      <c r="I131" s="419"/>
      <c r="J131" s="26"/>
      <c r="K131" s="26"/>
      <c r="L131" s="384" t="str">
        <f>IF(E131=0,"",IF('Member Info'!F128&gt;$U$1,CONCATENATE("Joined with practice on ", TEXT('Member Info'!F128, "DD/MM/YYYY")),IF('Member Info'!N128&lt;&gt;"",IF('Member Info'!N128&lt;$T$1,CONCATENATE("Left Scheme on ", TEXT('Member Info'!N128, "DD/MM/YYYY")),IF(OR(G131="",G131=0),"Error Detected, No rate entered",IF(E131=0,"",IF(F131="","Error Detected, No Pensionable pay",IF(AS131=1,"No Part Time Status Entered",IF(AR131=1,"No Part Time Hours Entered",IF(ISERROR(AD131)," Unknown Values entered.",IF(V131+W131&lt;1,"Acceptable",IF(T131+U131=200, "No Contributions Entered", IF(M131="","Error Detected, Choose reason&gt;",IF(Z131="1",IF(V131=1,"Please Enter Deemed Pensionable Pay","Add Any Relevant Details Above"),"Please Give Details Above"))))))))))),IF(OR(G131="",G131=0),"Error Detected, No rate entered",IF(E131=0,"",IF(F131="","Error Detected, No Pensionable pay",IF(AS131=1,"No Part Time Status Entered",IF(AR131=1,"No Part Time Hours Entered",IF(ISERROR(AD131)," Unknown Values entered.",IF(V131+W131&lt;1,"Acceptable",IF(T131+U131=200, "No Contributions Entered", IF(M131="","Error Detected, Choose reason&gt;",IF(Z131="1",IF(V131=1,"Please Enter Deemed Pensionable Pay","Add relevant Details Above"),"Please give details Above")))))))))))))</f>
        <v/>
      </c>
      <c r="M131" s="260"/>
      <c r="N131" s="91"/>
      <c r="O131" s="91" t="str">
        <f t="shared" si="22"/>
        <v/>
      </c>
      <c r="P131" s="94">
        <f t="shared" si="23"/>
        <v>0</v>
      </c>
      <c r="Q131" s="94">
        <f t="shared" si="23"/>
        <v>0</v>
      </c>
      <c r="R131" s="218">
        <f>(ROUND((F131/100*'Member Info'!$W$2), 2))</f>
        <v>0</v>
      </c>
      <c r="S131" s="218" t="e">
        <f t="shared" si="24"/>
        <v>#VALUE!</v>
      </c>
      <c r="T131" s="218" t="str">
        <f t="shared" si="25"/>
        <v/>
      </c>
      <c r="U131" s="227" t="str">
        <f t="shared" si="26"/>
        <v/>
      </c>
      <c r="V131" s="228" t="str">
        <f t="shared" si="27"/>
        <v/>
      </c>
      <c r="W131" s="228" t="str">
        <f t="shared" si="28"/>
        <v/>
      </c>
      <c r="X131" s="222">
        <f t="shared" si="29"/>
        <v>0</v>
      </c>
      <c r="Y131" s="110">
        <f t="shared" si="30"/>
        <v>0</v>
      </c>
      <c r="Z131" s="235" t="str">
        <f t="shared" si="31"/>
        <v/>
      </c>
      <c r="AA131" s="240" t="b">
        <f t="shared" si="32"/>
        <v>0</v>
      </c>
      <c r="AB131" s="235">
        <f t="shared" si="33"/>
        <v>0</v>
      </c>
      <c r="AC131" s="235">
        <f>IF('Member Info'!N128="",1,"")</f>
        <v>1</v>
      </c>
      <c r="AD131" s="243" t="e">
        <f t="shared" si="34"/>
        <v>#VALUE!</v>
      </c>
      <c r="AE131" s="130" t="str">
        <f t="shared" si="21"/>
        <v/>
      </c>
      <c r="AF131" s="124">
        <f t="shared" si="35"/>
        <v>1</v>
      </c>
      <c r="AG131" s="124" t="str">
        <f>IF('Member Info'!N128&lt;&gt;"",IF(AND('Member Info'!N128&lt;=$U$1,'Member Info'!N128&gt;=$T$1),1,0),"")</f>
        <v/>
      </c>
      <c r="AI131" s="124" t="b">
        <f t="shared" si="36"/>
        <v>0</v>
      </c>
      <c r="AJ131" s="124">
        <f t="shared" si="37"/>
        <v>0</v>
      </c>
      <c r="AL131" s="124">
        <f t="shared" si="38"/>
        <v>0</v>
      </c>
      <c r="AM131" s="124">
        <f>IF('Member Info'!F128&gt;$T$1,1,0)</f>
        <v>0</v>
      </c>
      <c r="AN131" s="124" t="b">
        <f>IF(ISERROR(T131),ERROR.TYPE(#REF!)=ERROR.TYPE(T131),FALSE)</f>
        <v>0</v>
      </c>
      <c r="AO131" s="124" t="b">
        <f>IF(ISERROR(U131),ERROR.TYPE(#REF!)=ERROR.TYPE(U131),FALSE)</f>
        <v>0</v>
      </c>
      <c r="AP131" s="124">
        <f>IF('Member Info'!F128&gt;'GP1 April 25'!$U$1,1,0)</f>
        <v>0</v>
      </c>
      <c r="AQ131" s="124">
        <f t="shared" si="39"/>
        <v>0</v>
      </c>
      <c r="AR131" s="124">
        <f t="shared" si="40"/>
        <v>0</v>
      </c>
      <c r="AS131" s="124">
        <f t="shared" si="41"/>
        <v>1</v>
      </c>
    </row>
    <row r="132" spans="1:45" x14ac:dyDescent="0.25">
      <c r="A132" s="4">
        <v>101</v>
      </c>
      <c r="B132" s="164">
        <f>'Member Info'!D129</f>
        <v>0</v>
      </c>
      <c r="C132" s="164">
        <f>'Member Info'!E129</f>
        <v>0</v>
      </c>
      <c r="D132" s="164" t="str">
        <f>'Member Info'!G129</f>
        <v/>
      </c>
      <c r="E132" s="165">
        <f>'Member Info'!B129</f>
        <v>0</v>
      </c>
      <c r="F132" s="242"/>
      <c r="G132" s="166" t="str">
        <f>IF(E132=0,"",('Member Info'!K129+'Member Info'!L129))</f>
        <v/>
      </c>
      <c r="H132" s="419"/>
      <c r="I132" s="419"/>
      <c r="J132" s="26"/>
      <c r="K132" s="26"/>
      <c r="L132" s="384" t="str">
        <f>IF(E132=0,"",IF('Member Info'!F129&gt;$U$1,CONCATENATE("Joined with practice on ", TEXT('Member Info'!F129, "DD/MM/YYYY")),IF('Member Info'!N129&lt;&gt;"",IF('Member Info'!N129&lt;$T$1,CONCATENATE("Left Scheme on ", TEXT('Member Info'!N129, "DD/MM/YYYY")),IF(OR(G132="",G132=0),"Error Detected, No rate entered",IF(E132=0,"",IF(F132="","Error Detected, No Pensionable pay",IF(AS132=1,"No Part Time Status Entered",IF(AR132=1,"No Part Time Hours Entered",IF(ISERROR(AD132)," Unknown Values entered.",IF(V132+W132&lt;1,"Acceptable",IF(T132+U132=200, "No Contributions Entered", IF(M132="","Error Detected, Choose reason&gt;",IF(Z132="1",IF(V132=1,"Please Enter Deemed Pensionable Pay","Add Any Relevant Details Above"),"Please Give Details Above"))))))))))),IF(OR(G132="",G132=0),"Error Detected, No rate entered",IF(E132=0,"",IF(F132="","Error Detected, No Pensionable pay",IF(AS132=1,"No Part Time Status Entered",IF(AR132=1,"No Part Time Hours Entered",IF(ISERROR(AD132)," Unknown Values entered.",IF(V132+W132&lt;1,"Acceptable",IF(T132+U132=200, "No Contributions Entered", IF(M132="","Error Detected, Choose reason&gt;",IF(Z132="1",IF(V132=1,"Please Enter Deemed Pensionable Pay","Add relevant Details Above"),"Please give details Above")))))))))))))</f>
        <v/>
      </c>
      <c r="M132" s="260"/>
      <c r="N132" s="91"/>
      <c r="O132" s="91" t="str">
        <f t="shared" si="22"/>
        <v/>
      </c>
      <c r="P132" s="94">
        <f t="shared" si="23"/>
        <v>0</v>
      </c>
      <c r="Q132" s="94">
        <f t="shared" si="23"/>
        <v>0</v>
      </c>
      <c r="R132" s="218">
        <f>(ROUND((F132/100*'Member Info'!$W$2), 2))</f>
        <v>0</v>
      </c>
      <c r="S132" s="218" t="e">
        <f t="shared" si="24"/>
        <v>#VALUE!</v>
      </c>
      <c r="T132" s="218" t="str">
        <f t="shared" si="25"/>
        <v/>
      </c>
      <c r="U132" s="227" t="str">
        <f t="shared" si="26"/>
        <v/>
      </c>
      <c r="V132" s="228" t="str">
        <f t="shared" si="27"/>
        <v/>
      </c>
      <c r="W132" s="228" t="str">
        <f t="shared" si="28"/>
        <v/>
      </c>
      <c r="X132" s="222">
        <f t="shared" si="29"/>
        <v>0</v>
      </c>
      <c r="Y132" s="110">
        <f t="shared" si="30"/>
        <v>0</v>
      </c>
      <c r="Z132" s="235" t="str">
        <f t="shared" si="31"/>
        <v/>
      </c>
      <c r="AA132" s="240" t="b">
        <f t="shared" si="32"/>
        <v>0</v>
      </c>
      <c r="AB132" s="235">
        <f t="shared" si="33"/>
        <v>0</v>
      </c>
      <c r="AC132" s="235">
        <f>IF('Member Info'!N129="",1,"")</f>
        <v>1</v>
      </c>
      <c r="AD132" s="243" t="e">
        <f t="shared" si="34"/>
        <v>#VALUE!</v>
      </c>
      <c r="AE132" s="130" t="str">
        <f t="shared" si="21"/>
        <v/>
      </c>
      <c r="AF132" s="124">
        <f t="shared" si="35"/>
        <v>1</v>
      </c>
      <c r="AG132" s="124" t="str">
        <f>IF('Member Info'!N129&lt;&gt;"",IF(AND('Member Info'!N129&lt;=$U$1,'Member Info'!N129&gt;=$T$1),1,0),"")</f>
        <v/>
      </c>
      <c r="AI132" s="124" t="b">
        <f t="shared" si="36"/>
        <v>0</v>
      </c>
      <c r="AJ132" s="124">
        <f t="shared" si="37"/>
        <v>0</v>
      </c>
      <c r="AL132" s="124">
        <f t="shared" si="38"/>
        <v>0</v>
      </c>
      <c r="AM132" s="124">
        <f>IF('Member Info'!F129&gt;$T$1,1,0)</f>
        <v>0</v>
      </c>
      <c r="AN132" s="124" t="b">
        <f>IF(ISERROR(T132),ERROR.TYPE(#REF!)=ERROR.TYPE(T132),FALSE)</f>
        <v>0</v>
      </c>
      <c r="AO132" s="124" t="b">
        <f>IF(ISERROR(U132),ERROR.TYPE(#REF!)=ERROR.TYPE(U132),FALSE)</f>
        <v>0</v>
      </c>
      <c r="AP132" s="124">
        <f>IF('Member Info'!F129&gt;'GP1 April 25'!$U$1,1,0)</f>
        <v>0</v>
      </c>
      <c r="AQ132" s="124">
        <f t="shared" si="39"/>
        <v>0</v>
      </c>
      <c r="AR132" s="124">
        <f t="shared" si="40"/>
        <v>0</v>
      </c>
      <c r="AS132" s="124">
        <f t="shared" si="41"/>
        <v>1</v>
      </c>
    </row>
    <row r="133" spans="1:45" x14ac:dyDescent="0.25">
      <c r="A133" s="4">
        <v>102</v>
      </c>
      <c r="B133" s="164">
        <f>'Member Info'!D130</f>
        <v>0</v>
      </c>
      <c r="C133" s="164">
        <f>'Member Info'!E130</f>
        <v>0</v>
      </c>
      <c r="D133" s="164" t="str">
        <f>'Member Info'!G130</f>
        <v/>
      </c>
      <c r="E133" s="165">
        <f>'Member Info'!B130</f>
        <v>0</v>
      </c>
      <c r="F133" s="242"/>
      <c r="G133" s="166" t="str">
        <f>IF(E133=0,"",('Member Info'!K130+'Member Info'!L130))</f>
        <v/>
      </c>
      <c r="H133" s="419"/>
      <c r="I133" s="419"/>
      <c r="J133" s="26"/>
      <c r="K133" s="26"/>
      <c r="L133" s="384" t="str">
        <f>IF(E133=0,"",IF('Member Info'!F130&gt;$U$1,CONCATENATE("Joined with practice on ", TEXT('Member Info'!F130, "DD/MM/YYYY")),IF('Member Info'!N130&lt;&gt;"",IF('Member Info'!N130&lt;$T$1,CONCATENATE("Left Scheme on ", TEXT('Member Info'!N130, "DD/MM/YYYY")),IF(OR(G133="",G133=0),"Error Detected, No rate entered",IF(E133=0,"",IF(F133="","Error Detected, No Pensionable pay",IF(AS133=1,"No Part Time Status Entered",IF(AR133=1,"No Part Time Hours Entered",IF(ISERROR(AD133)," Unknown Values entered.",IF(V133+W133&lt;1,"Acceptable",IF(T133+U133=200, "No Contributions Entered", IF(M133="","Error Detected, Choose reason&gt;",IF(Z133="1",IF(V133=1,"Please Enter Deemed Pensionable Pay","Add Any Relevant Details Above"),"Please Give Details Above"))))))))))),IF(OR(G133="",G133=0),"Error Detected, No rate entered",IF(E133=0,"",IF(F133="","Error Detected, No Pensionable pay",IF(AS133=1,"No Part Time Status Entered",IF(AR133=1,"No Part Time Hours Entered",IF(ISERROR(AD133)," Unknown Values entered.",IF(V133+W133&lt;1,"Acceptable",IF(T133+U133=200, "No Contributions Entered", IF(M133="","Error Detected, Choose reason&gt;",IF(Z133="1",IF(V133=1,"Please Enter Deemed Pensionable Pay","Add relevant Details Above"),"Please give details Above")))))))))))))</f>
        <v/>
      </c>
      <c r="M133" s="260"/>
      <c r="N133" s="91"/>
      <c r="O133" s="91" t="str">
        <f t="shared" si="22"/>
        <v/>
      </c>
      <c r="P133" s="94">
        <f t="shared" si="23"/>
        <v>0</v>
      </c>
      <c r="Q133" s="94">
        <f t="shared" si="23"/>
        <v>0</v>
      </c>
      <c r="R133" s="218">
        <f>(ROUND((F133/100*'Member Info'!$W$2), 2))</f>
        <v>0</v>
      </c>
      <c r="S133" s="218" t="e">
        <f t="shared" si="24"/>
        <v>#VALUE!</v>
      </c>
      <c r="T133" s="218" t="str">
        <f t="shared" si="25"/>
        <v/>
      </c>
      <c r="U133" s="227" t="str">
        <f t="shared" si="26"/>
        <v/>
      </c>
      <c r="V133" s="228" t="str">
        <f t="shared" si="27"/>
        <v/>
      </c>
      <c r="W133" s="228" t="str">
        <f t="shared" si="28"/>
        <v/>
      </c>
      <c r="X133" s="222">
        <f t="shared" si="29"/>
        <v>0</v>
      </c>
      <c r="Y133" s="110">
        <f t="shared" si="30"/>
        <v>0</v>
      </c>
      <c r="Z133" s="235" t="str">
        <f t="shared" si="31"/>
        <v/>
      </c>
      <c r="AA133" s="240" t="b">
        <f t="shared" si="32"/>
        <v>0</v>
      </c>
      <c r="AB133" s="235">
        <f t="shared" si="33"/>
        <v>0</v>
      </c>
      <c r="AC133" s="235">
        <f>IF('Member Info'!N130="",1,"")</f>
        <v>1</v>
      </c>
      <c r="AD133" s="243" t="e">
        <f t="shared" si="34"/>
        <v>#VALUE!</v>
      </c>
      <c r="AE133" s="130" t="str">
        <f t="shared" si="21"/>
        <v/>
      </c>
      <c r="AF133" s="124">
        <f t="shared" si="35"/>
        <v>1</v>
      </c>
      <c r="AG133" s="124" t="str">
        <f>IF('Member Info'!N130&lt;&gt;"",IF(AND('Member Info'!N130&lt;=$U$1,'Member Info'!N130&gt;=$T$1),1,0),"")</f>
        <v/>
      </c>
      <c r="AI133" s="124" t="b">
        <f t="shared" si="36"/>
        <v>0</v>
      </c>
      <c r="AJ133" s="124">
        <f t="shared" si="37"/>
        <v>0</v>
      </c>
      <c r="AL133" s="124">
        <f t="shared" si="38"/>
        <v>0</v>
      </c>
      <c r="AM133" s="124">
        <f>IF('Member Info'!F130&gt;$T$1,1,0)</f>
        <v>0</v>
      </c>
      <c r="AN133" s="124" t="b">
        <f>IF(ISERROR(T133),ERROR.TYPE(#REF!)=ERROR.TYPE(T133),FALSE)</f>
        <v>0</v>
      </c>
      <c r="AO133" s="124" t="b">
        <f>IF(ISERROR(U133),ERROR.TYPE(#REF!)=ERROR.TYPE(U133),FALSE)</f>
        <v>0</v>
      </c>
      <c r="AP133" s="124">
        <f>IF('Member Info'!F130&gt;'GP1 April 25'!$U$1,1,0)</f>
        <v>0</v>
      </c>
      <c r="AQ133" s="124">
        <f t="shared" si="39"/>
        <v>0</v>
      </c>
      <c r="AR133" s="124">
        <f t="shared" si="40"/>
        <v>0</v>
      </c>
      <c r="AS133" s="124">
        <f t="shared" si="41"/>
        <v>1</v>
      </c>
    </row>
    <row r="134" spans="1:45" x14ac:dyDescent="0.25">
      <c r="A134" s="4">
        <v>103</v>
      </c>
      <c r="B134" s="164">
        <f>'Member Info'!D131</f>
        <v>0</v>
      </c>
      <c r="C134" s="164">
        <f>'Member Info'!E131</f>
        <v>0</v>
      </c>
      <c r="D134" s="164" t="str">
        <f>'Member Info'!G131</f>
        <v/>
      </c>
      <c r="E134" s="165">
        <f>'Member Info'!B131</f>
        <v>0</v>
      </c>
      <c r="F134" s="242"/>
      <c r="G134" s="166" t="str">
        <f>IF(E134=0,"",('Member Info'!K131+'Member Info'!L131))</f>
        <v/>
      </c>
      <c r="H134" s="419"/>
      <c r="I134" s="419"/>
      <c r="J134" s="26"/>
      <c r="K134" s="26"/>
      <c r="L134" s="384" t="str">
        <f>IF(E134=0,"",IF('Member Info'!F131&gt;$U$1,CONCATENATE("Joined with practice on ", TEXT('Member Info'!F131, "DD/MM/YYYY")),IF('Member Info'!N131&lt;&gt;"",IF('Member Info'!N131&lt;$T$1,CONCATENATE("Left Scheme on ", TEXT('Member Info'!N131, "DD/MM/YYYY")),IF(OR(G134="",G134=0),"Error Detected, No rate entered",IF(E134=0,"",IF(F134="","Error Detected, No Pensionable pay",IF(AS134=1,"No Part Time Status Entered",IF(AR134=1,"No Part Time Hours Entered",IF(ISERROR(AD134)," Unknown Values entered.",IF(V134+W134&lt;1,"Acceptable",IF(T134+U134=200, "No Contributions Entered", IF(M134="","Error Detected, Choose reason&gt;",IF(Z134="1",IF(V134=1,"Please Enter Deemed Pensionable Pay","Add Any Relevant Details Above"),"Please Give Details Above"))))))))))),IF(OR(G134="",G134=0),"Error Detected, No rate entered",IF(E134=0,"",IF(F134="","Error Detected, No Pensionable pay",IF(AS134=1,"No Part Time Status Entered",IF(AR134=1,"No Part Time Hours Entered",IF(ISERROR(AD134)," Unknown Values entered.",IF(V134+W134&lt;1,"Acceptable",IF(T134+U134=200, "No Contributions Entered", IF(M134="","Error Detected, Choose reason&gt;",IF(Z134="1",IF(V134=1,"Please Enter Deemed Pensionable Pay","Add relevant Details Above"),"Please give details Above")))))))))))))</f>
        <v/>
      </c>
      <c r="M134" s="260"/>
      <c r="N134" s="91"/>
      <c r="O134" s="91" t="str">
        <f t="shared" si="22"/>
        <v/>
      </c>
      <c r="P134" s="94">
        <f t="shared" si="23"/>
        <v>0</v>
      </c>
      <c r="Q134" s="94">
        <f t="shared" si="23"/>
        <v>0</v>
      </c>
      <c r="R134" s="218">
        <f>(ROUND((F134/100*'Member Info'!$W$2), 2))</f>
        <v>0</v>
      </c>
      <c r="S134" s="218" t="e">
        <f t="shared" si="24"/>
        <v>#VALUE!</v>
      </c>
      <c r="T134" s="218" t="str">
        <f t="shared" si="25"/>
        <v/>
      </c>
      <c r="U134" s="227" t="str">
        <f t="shared" si="26"/>
        <v/>
      </c>
      <c r="V134" s="228" t="str">
        <f t="shared" si="27"/>
        <v/>
      </c>
      <c r="W134" s="228" t="str">
        <f t="shared" si="28"/>
        <v/>
      </c>
      <c r="X134" s="222">
        <f t="shared" si="29"/>
        <v>0</v>
      </c>
      <c r="Y134" s="110">
        <f t="shared" si="30"/>
        <v>0</v>
      </c>
      <c r="Z134" s="235" t="str">
        <f t="shared" si="31"/>
        <v/>
      </c>
      <c r="AA134" s="240" t="b">
        <f t="shared" si="32"/>
        <v>0</v>
      </c>
      <c r="AB134" s="235">
        <f t="shared" si="33"/>
        <v>0</v>
      </c>
      <c r="AC134" s="235">
        <f>IF('Member Info'!N131="",1,"")</f>
        <v>1</v>
      </c>
      <c r="AD134" s="243" t="e">
        <f t="shared" si="34"/>
        <v>#VALUE!</v>
      </c>
      <c r="AE134" s="130" t="str">
        <f t="shared" si="21"/>
        <v/>
      </c>
      <c r="AF134" s="124">
        <f t="shared" si="35"/>
        <v>1</v>
      </c>
      <c r="AG134" s="124" t="str">
        <f>IF('Member Info'!N131&lt;&gt;"",IF(AND('Member Info'!N131&lt;=$U$1,'Member Info'!N131&gt;=$T$1),1,0),"")</f>
        <v/>
      </c>
      <c r="AI134" s="124" t="b">
        <f t="shared" si="36"/>
        <v>0</v>
      </c>
      <c r="AJ134" s="124">
        <f t="shared" si="37"/>
        <v>0</v>
      </c>
      <c r="AL134" s="124">
        <f t="shared" si="38"/>
        <v>0</v>
      </c>
      <c r="AM134" s="124">
        <f>IF('Member Info'!F131&gt;$T$1,1,0)</f>
        <v>0</v>
      </c>
      <c r="AN134" s="124" t="b">
        <f>IF(ISERROR(T134),ERROR.TYPE(#REF!)=ERROR.TYPE(T134),FALSE)</f>
        <v>0</v>
      </c>
      <c r="AO134" s="124" t="b">
        <f>IF(ISERROR(U134),ERROR.TYPE(#REF!)=ERROR.TYPE(U134),FALSE)</f>
        <v>0</v>
      </c>
      <c r="AP134" s="124">
        <f>IF('Member Info'!F131&gt;'GP1 April 25'!$U$1,1,0)</f>
        <v>0</v>
      </c>
      <c r="AQ134" s="124">
        <f t="shared" si="39"/>
        <v>0</v>
      </c>
      <c r="AR134" s="124">
        <f t="shared" si="40"/>
        <v>0</v>
      </c>
      <c r="AS134" s="124">
        <f t="shared" si="41"/>
        <v>1</v>
      </c>
    </row>
    <row r="135" spans="1:45" x14ac:dyDescent="0.25">
      <c r="A135" s="4">
        <v>104</v>
      </c>
      <c r="B135" s="164">
        <f>'Member Info'!D132</f>
        <v>0</v>
      </c>
      <c r="C135" s="164">
        <f>'Member Info'!E132</f>
        <v>0</v>
      </c>
      <c r="D135" s="164" t="str">
        <f>'Member Info'!G132</f>
        <v/>
      </c>
      <c r="E135" s="165">
        <f>'Member Info'!B132</f>
        <v>0</v>
      </c>
      <c r="F135" s="242"/>
      <c r="G135" s="166" t="str">
        <f>IF(E135=0,"",('Member Info'!K132+'Member Info'!L132))</f>
        <v/>
      </c>
      <c r="H135" s="419"/>
      <c r="I135" s="419"/>
      <c r="J135" s="26"/>
      <c r="K135" s="26"/>
      <c r="L135" s="384" t="str">
        <f>IF(E135=0,"",IF('Member Info'!F132&gt;$U$1,CONCATENATE("Joined with practice on ", TEXT('Member Info'!F132, "DD/MM/YYYY")),IF('Member Info'!N132&lt;&gt;"",IF('Member Info'!N132&lt;$T$1,CONCATENATE("Left Scheme on ", TEXT('Member Info'!N132, "DD/MM/YYYY")),IF(OR(G135="",G135=0),"Error Detected, No rate entered",IF(E135=0,"",IF(F135="","Error Detected, No Pensionable pay",IF(AS135=1,"No Part Time Status Entered",IF(AR135=1,"No Part Time Hours Entered",IF(ISERROR(AD135)," Unknown Values entered.",IF(V135+W135&lt;1,"Acceptable",IF(T135+U135=200, "No Contributions Entered", IF(M135="","Error Detected, Choose reason&gt;",IF(Z135="1",IF(V135=1,"Please Enter Deemed Pensionable Pay","Add Any Relevant Details Above"),"Please Give Details Above"))))))))))),IF(OR(G135="",G135=0),"Error Detected, No rate entered",IF(E135=0,"",IF(F135="","Error Detected, No Pensionable pay",IF(AS135=1,"No Part Time Status Entered",IF(AR135=1,"No Part Time Hours Entered",IF(ISERROR(AD135)," Unknown Values entered.",IF(V135+W135&lt;1,"Acceptable",IF(T135+U135=200, "No Contributions Entered", IF(M135="","Error Detected, Choose reason&gt;",IF(Z135="1",IF(V135=1,"Please Enter Deemed Pensionable Pay","Add relevant Details Above"),"Please give details Above")))))))))))))</f>
        <v/>
      </c>
      <c r="M135" s="260"/>
      <c r="N135" s="91"/>
      <c r="O135" s="91" t="str">
        <f t="shared" si="22"/>
        <v/>
      </c>
      <c r="P135" s="94">
        <f t="shared" si="23"/>
        <v>0</v>
      </c>
      <c r="Q135" s="94">
        <f t="shared" si="23"/>
        <v>0</v>
      </c>
      <c r="R135" s="218">
        <f>(ROUND((F135/100*'Member Info'!$W$2), 2))</f>
        <v>0</v>
      </c>
      <c r="S135" s="218" t="e">
        <f t="shared" si="24"/>
        <v>#VALUE!</v>
      </c>
      <c r="T135" s="218" t="str">
        <f t="shared" si="25"/>
        <v/>
      </c>
      <c r="U135" s="227" t="str">
        <f t="shared" si="26"/>
        <v/>
      </c>
      <c r="V135" s="228" t="str">
        <f t="shared" si="27"/>
        <v/>
      </c>
      <c r="W135" s="228" t="str">
        <f t="shared" si="28"/>
        <v/>
      </c>
      <c r="X135" s="222">
        <f t="shared" si="29"/>
        <v>0</v>
      </c>
      <c r="Y135" s="110">
        <f t="shared" si="30"/>
        <v>0</v>
      </c>
      <c r="Z135" s="235" t="str">
        <f t="shared" si="31"/>
        <v/>
      </c>
      <c r="AA135" s="240" t="b">
        <f t="shared" si="32"/>
        <v>0</v>
      </c>
      <c r="AB135" s="235">
        <f t="shared" si="33"/>
        <v>0</v>
      </c>
      <c r="AC135" s="235">
        <f>IF('Member Info'!N132="",1,"")</f>
        <v>1</v>
      </c>
      <c r="AD135" s="243" t="e">
        <f t="shared" si="34"/>
        <v>#VALUE!</v>
      </c>
      <c r="AE135" s="130" t="str">
        <f t="shared" si="21"/>
        <v/>
      </c>
      <c r="AF135" s="124">
        <f t="shared" si="35"/>
        <v>1</v>
      </c>
      <c r="AG135" s="124" t="str">
        <f>IF('Member Info'!N132&lt;&gt;"",IF(AND('Member Info'!N132&lt;=$U$1,'Member Info'!N132&gt;=$T$1),1,0),"")</f>
        <v/>
      </c>
      <c r="AI135" s="124" t="b">
        <f t="shared" si="36"/>
        <v>0</v>
      </c>
      <c r="AJ135" s="124">
        <f t="shared" si="37"/>
        <v>0</v>
      </c>
      <c r="AL135" s="124">
        <f t="shared" si="38"/>
        <v>0</v>
      </c>
      <c r="AM135" s="124">
        <f>IF('Member Info'!F132&gt;$T$1,1,0)</f>
        <v>0</v>
      </c>
      <c r="AN135" s="124" t="b">
        <f>IF(ISERROR(T135),ERROR.TYPE(#REF!)=ERROR.TYPE(T135),FALSE)</f>
        <v>0</v>
      </c>
      <c r="AO135" s="124" t="b">
        <f>IF(ISERROR(U135),ERROR.TYPE(#REF!)=ERROR.TYPE(U135),FALSE)</f>
        <v>0</v>
      </c>
      <c r="AP135" s="124">
        <f>IF('Member Info'!F132&gt;'GP1 April 25'!$U$1,1,0)</f>
        <v>0</v>
      </c>
      <c r="AQ135" s="124">
        <f t="shared" si="39"/>
        <v>0</v>
      </c>
      <c r="AR135" s="124">
        <f t="shared" si="40"/>
        <v>0</v>
      </c>
      <c r="AS135" s="124">
        <f t="shared" si="41"/>
        <v>1</v>
      </c>
    </row>
    <row r="136" spans="1:45" x14ac:dyDescent="0.25">
      <c r="A136" s="4">
        <v>105</v>
      </c>
      <c r="B136" s="164">
        <f>'Member Info'!D133</f>
        <v>0</v>
      </c>
      <c r="C136" s="164">
        <f>'Member Info'!E133</f>
        <v>0</v>
      </c>
      <c r="D136" s="164" t="str">
        <f>'Member Info'!G133</f>
        <v/>
      </c>
      <c r="E136" s="165">
        <f>'Member Info'!B133</f>
        <v>0</v>
      </c>
      <c r="F136" s="242"/>
      <c r="G136" s="166" t="str">
        <f>IF(E136=0,"",('Member Info'!K133+'Member Info'!L133))</f>
        <v/>
      </c>
      <c r="H136" s="419"/>
      <c r="I136" s="419"/>
      <c r="J136" s="26"/>
      <c r="K136" s="26"/>
      <c r="L136" s="384" t="str">
        <f>IF(E136=0,"",IF('Member Info'!F133&gt;$U$1,CONCATENATE("Joined with practice on ", TEXT('Member Info'!F133, "DD/MM/YYYY")),IF('Member Info'!N133&lt;&gt;"",IF('Member Info'!N133&lt;$T$1,CONCATENATE("Left Scheme on ", TEXT('Member Info'!N133, "DD/MM/YYYY")),IF(OR(G136="",G136=0),"Error Detected, No rate entered",IF(E136=0,"",IF(F136="","Error Detected, No Pensionable pay",IF(AS136=1,"No Part Time Status Entered",IF(AR136=1,"No Part Time Hours Entered",IF(ISERROR(AD136)," Unknown Values entered.",IF(V136+W136&lt;1,"Acceptable",IF(T136+U136=200, "No Contributions Entered", IF(M136="","Error Detected, Choose reason&gt;",IF(Z136="1",IF(V136=1,"Please Enter Deemed Pensionable Pay","Add Any Relevant Details Above"),"Please Give Details Above"))))))))))),IF(OR(G136="",G136=0),"Error Detected, No rate entered",IF(E136=0,"",IF(F136="","Error Detected, No Pensionable pay",IF(AS136=1,"No Part Time Status Entered",IF(AR136=1,"No Part Time Hours Entered",IF(ISERROR(AD136)," Unknown Values entered.",IF(V136+W136&lt;1,"Acceptable",IF(T136+U136=200, "No Contributions Entered", IF(M136="","Error Detected, Choose reason&gt;",IF(Z136="1",IF(V136=1,"Please Enter Deemed Pensionable Pay","Add relevant Details Above"),"Please give details Above")))))))))))))</f>
        <v/>
      </c>
      <c r="M136" s="260"/>
      <c r="N136" s="91"/>
      <c r="O136" s="91" t="str">
        <f t="shared" si="22"/>
        <v/>
      </c>
      <c r="P136" s="94">
        <f t="shared" si="23"/>
        <v>0</v>
      </c>
      <c r="Q136" s="94">
        <f t="shared" si="23"/>
        <v>0</v>
      </c>
      <c r="R136" s="218">
        <f>(ROUND((F136/100*'Member Info'!$W$2), 2))</f>
        <v>0</v>
      </c>
      <c r="S136" s="218" t="e">
        <f t="shared" si="24"/>
        <v>#VALUE!</v>
      </c>
      <c r="T136" s="218" t="str">
        <f t="shared" si="25"/>
        <v/>
      </c>
      <c r="U136" s="227" t="str">
        <f t="shared" si="26"/>
        <v/>
      </c>
      <c r="V136" s="228" t="str">
        <f t="shared" si="27"/>
        <v/>
      </c>
      <c r="W136" s="228" t="str">
        <f t="shared" si="28"/>
        <v/>
      </c>
      <c r="X136" s="222">
        <f t="shared" si="29"/>
        <v>0</v>
      </c>
      <c r="Y136" s="110">
        <f t="shared" si="30"/>
        <v>0</v>
      </c>
      <c r="Z136" s="235" t="str">
        <f t="shared" si="31"/>
        <v/>
      </c>
      <c r="AA136" s="240" t="b">
        <f t="shared" si="32"/>
        <v>0</v>
      </c>
      <c r="AB136" s="235">
        <f t="shared" si="33"/>
        <v>0</v>
      </c>
      <c r="AC136" s="235">
        <f>IF('Member Info'!N133="",1,"")</f>
        <v>1</v>
      </c>
      <c r="AD136" s="243" t="e">
        <f t="shared" si="34"/>
        <v>#VALUE!</v>
      </c>
      <c r="AE136" s="130" t="str">
        <f t="shared" si="21"/>
        <v/>
      </c>
      <c r="AF136" s="124">
        <f t="shared" si="35"/>
        <v>1</v>
      </c>
      <c r="AG136" s="124" t="str">
        <f>IF('Member Info'!N133&lt;&gt;"",IF(AND('Member Info'!N133&lt;=$U$1,'Member Info'!N133&gt;=$T$1),1,0),"")</f>
        <v/>
      </c>
      <c r="AI136" s="124" t="b">
        <f t="shared" si="36"/>
        <v>0</v>
      </c>
      <c r="AJ136" s="124">
        <f t="shared" si="37"/>
        <v>0</v>
      </c>
      <c r="AL136" s="124">
        <f t="shared" si="38"/>
        <v>0</v>
      </c>
      <c r="AM136" s="124">
        <f>IF('Member Info'!F133&gt;$T$1,1,0)</f>
        <v>0</v>
      </c>
      <c r="AN136" s="124" t="b">
        <f>IF(ISERROR(T136),ERROR.TYPE(#REF!)=ERROR.TYPE(T136),FALSE)</f>
        <v>0</v>
      </c>
      <c r="AO136" s="124" t="b">
        <f>IF(ISERROR(U136),ERROR.TYPE(#REF!)=ERROR.TYPE(U136),FALSE)</f>
        <v>0</v>
      </c>
      <c r="AP136" s="124">
        <f>IF('Member Info'!F133&gt;'GP1 April 25'!$U$1,1,0)</f>
        <v>0</v>
      </c>
      <c r="AQ136" s="124">
        <f t="shared" si="39"/>
        <v>0</v>
      </c>
      <c r="AR136" s="124">
        <f t="shared" si="40"/>
        <v>0</v>
      </c>
      <c r="AS136" s="124">
        <f t="shared" si="41"/>
        <v>1</v>
      </c>
    </row>
    <row r="137" spans="1:45" x14ac:dyDescent="0.25">
      <c r="A137" s="4">
        <v>106</v>
      </c>
      <c r="B137" s="164">
        <f>'Member Info'!D134</f>
        <v>0</v>
      </c>
      <c r="C137" s="164">
        <f>'Member Info'!E134</f>
        <v>0</v>
      </c>
      <c r="D137" s="164" t="str">
        <f>'Member Info'!G134</f>
        <v/>
      </c>
      <c r="E137" s="165">
        <f>'Member Info'!B134</f>
        <v>0</v>
      </c>
      <c r="F137" s="242"/>
      <c r="G137" s="166" t="str">
        <f>IF(E137=0,"",('Member Info'!K134+'Member Info'!L134))</f>
        <v/>
      </c>
      <c r="H137" s="419"/>
      <c r="I137" s="419"/>
      <c r="J137" s="26"/>
      <c r="K137" s="26"/>
      <c r="L137" s="384" t="str">
        <f>IF(E137=0,"",IF('Member Info'!F134&gt;$U$1,CONCATENATE("Joined with practice on ", TEXT('Member Info'!F134, "DD/MM/YYYY")),IF('Member Info'!N134&lt;&gt;"",IF('Member Info'!N134&lt;$T$1,CONCATENATE("Left Scheme on ", TEXT('Member Info'!N134, "DD/MM/YYYY")),IF(OR(G137="",G137=0),"Error Detected, No rate entered",IF(E137=0,"",IF(F137="","Error Detected, No Pensionable pay",IF(AS137=1,"No Part Time Status Entered",IF(AR137=1,"No Part Time Hours Entered",IF(ISERROR(AD137)," Unknown Values entered.",IF(V137+W137&lt;1,"Acceptable",IF(T137+U137=200, "No Contributions Entered", IF(M137="","Error Detected, Choose reason&gt;",IF(Z137="1",IF(V137=1,"Please Enter Deemed Pensionable Pay","Add Any Relevant Details Above"),"Please Give Details Above"))))))))))),IF(OR(G137="",G137=0),"Error Detected, No rate entered",IF(E137=0,"",IF(F137="","Error Detected, No Pensionable pay",IF(AS137=1,"No Part Time Status Entered",IF(AR137=1,"No Part Time Hours Entered",IF(ISERROR(AD137)," Unknown Values entered.",IF(V137+W137&lt;1,"Acceptable",IF(T137+U137=200, "No Contributions Entered", IF(M137="","Error Detected, Choose reason&gt;",IF(Z137="1",IF(V137=1,"Please Enter Deemed Pensionable Pay","Add relevant Details Above"),"Please give details Above")))))))))))))</f>
        <v/>
      </c>
      <c r="M137" s="260"/>
      <c r="N137" s="91"/>
      <c r="O137" s="91" t="str">
        <f t="shared" si="22"/>
        <v/>
      </c>
      <c r="P137" s="94">
        <f t="shared" si="23"/>
        <v>0</v>
      </c>
      <c r="Q137" s="94">
        <f t="shared" si="23"/>
        <v>0</v>
      </c>
      <c r="R137" s="218">
        <f>(ROUND((F137/100*'Member Info'!$W$2), 2))</f>
        <v>0</v>
      </c>
      <c r="S137" s="218" t="e">
        <f t="shared" si="24"/>
        <v>#VALUE!</v>
      </c>
      <c r="T137" s="218" t="str">
        <f t="shared" si="25"/>
        <v/>
      </c>
      <c r="U137" s="227" t="str">
        <f t="shared" si="26"/>
        <v/>
      </c>
      <c r="V137" s="228" t="str">
        <f t="shared" si="27"/>
        <v/>
      </c>
      <c r="W137" s="228" t="str">
        <f t="shared" si="28"/>
        <v/>
      </c>
      <c r="X137" s="222">
        <f t="shared" si="29"/>
        <v>0</v>
      </c>
      <c r="Y137" s="110">
        <f t="shared" si="30"/>
        <v>0</v>
      </c>
      <c r="Z137" s="235" t="str">
        <f t="shared" si="31"/>
        <v/>
      </c>
      <c r="AA137" s="240" t="b">
        <f t="shared" si="32"/>
        <v>0</v>
      </c>
      <c r="AB137" s="235">
        <f t="shared" si="33"/>
        <v>0</v>
      </c>
      <c r="AC137" s="235">
        <f>IF('Member Info'!N134="",1,"")</f>
        <v>1</v>
      </c>
      <c r="AD137" s="243" t="e">
        <f t="shared" si="34"/>
        <v>#VALUE!</v>
      </c>
      <c r="AE137" s="130" t="str">
        <f t="shared" si="21"/>
        <v/>
      </c>
      <c r="AF137" s="124">
        <f t="shared" si="35"/>
        <v>1</v>
      </c>
      <c r="AG137" s="124" t="str">
        <f>IF('Member Info'!N134&lt;&gt;"",IF(AND('Member Info'!N134&lt;=$U$1,'Member Info'!N134&gt;=$T$1),1,0),"")</f>
        <v/>
      </c>
      <c r="AI137" s="124" t="b">
        <f t="shared" si="36"/>
        <v>0</v>
      </c>
      <c r="AJ137" s="124">
        <f t="shared" si="37"/>
        <v>0</v>
      </c>
      <c r="AL137" s="124">
        <f t="shared" si="38"/>
        <v>0</v>
      </c>
      <c r="AM137" s="124">
        <f>IF('Member Info'!F134&gt;$T$1,1,0)</f>
        <v>0</v>
      </c>
      <c r="AN137" s="124" t="b">
        <f>IF(ISERROR(T137),ERROR.TYPE(#REF!)=ERROR.TYPE(T137),FALSE)</f>
        <v>0</v>
      </c>
      <c r="AO137" s="124" t="b">
        <f>IF(ISERROR(U137),ERROR.TYPE(#REF!)=ERROR.TYPE(U137),FALSE)</f>
        <v>0</v>
      </c>
      <c r="AP137" s="124">
        <f>IF('Member Info'!F134&gt;'GP1 April 25'!$U$1,1,0)</f>
        <v>0</v>
      </c>
      <c r="AQ137" s="124">
        <f t="shared" si="39"/>
        <v>0</v>
      </c>
      <c r="AR137" s="124">
        <f t="shared" si="40"/>
        <v>0</v>
      </c>
      <c r="AS137" s="124">
        <f t="shared" si="41"/>
        <v>1</v>
      </c>
    </row>
    <row r="138" spans="1:45" x14ac:dyDescent="0.25">
      <c r="A138" s="4">
        <v>107</v>
      </c>
      <c r="B138" s="164">
        <f>'Member Info'!D135</f>
        <v>0</v>
      </c>
      <c r="C138" s="164">
        <f>'Member Info'!E135</f>
        <v>0</v>
      </c>
      <c r="D138" s="164" t="str">
        <f>'Member Info'!G135</f>
        <v/>
      </c>
      <c r="E138" s="165">
        <f>'Member Info'!B135</f>
        <v>0</v>
      </c>
      <c r="F138" s="242"/>
      <c r="G138" s="166" t="str">
        <f>IF(E138=0,"",('Member Info'!K135+'Member Info'!L135))</f>
        <v/>
      </c>
      <c r="H138" s="419"/>
      <c r="I138" s="419"/>
      <c r="J138" s="26"/>
      <c r="K138" s="26"/>
      <c r="L138" s="384" t="str">
        <f>IF(E138=0,"",IF('Member Info'!F135&gt;$U$1,CONCATENATE("Joined with practice on ", TEXT('Member Info'!F135, "DD/MM/YYYY")),IF('Member Info'!N135&lt;&gt;"",IF('Member Info'!N135&lt;$T$1,CONCATENATE("Left Scheme on ", TEXT('Member Info'!N135, "DD/MM/YYYY")),IF(OR(G138="",G138=0),"Error Detected, No rate entered",IF(E138=0,"",IF(F138="","Error Detected, No Pensionable pay",IF(AS138=1,"No Part Time Status Entered",IF(AR138=1,"No Part Time Hours Entered",IF(ISERROR(AD138)," Unknown Values entered.",IF(V138+W138&lt;1,"Acceptable",IF(T138+U138=200, "No Contributions Entered", IF(M138="","Error Detected, Choose reason&gt;",IF(Z138="1",IF(V138=1,"Please Enter Deemed Pensionable Pay","Add Any Relevant Details Above"),"Please Give Details Above"))))))))))),IF(OR(G138="",G138=0),"Error Detected, No rate entered",IF(E138=0,"",IF(F138="","Error Detected, No Pensionable pay",IF(AS138=1,"No Part Time Status Entered",IF(AR138=1,"No Part Time Hours Entered",IF(ISERROR(AD138)," Unknown Values entered.",IF(V138+W138&lt;1,"Acceptable",IF(T138+U138=200, "No Contributions Entered", IF(M138="","Error Detected, Choose reason&gt;",IF(Z138="1",IF(V138=1,"Please Enter Deemed Pensionable Pay","Add relevant Details Above"),"Please give details Above")))))))))))))</f>
        <v/>
      </c>
      <c r="M138" s="260"/>
      <c r="N138" s="91"/>
      <c r="O138" s="91" t="str">
        <f t="shared" si="22"/>
        <v/>
      </c>
      <c r="P138" s="94">
        <f t="shared" si="23"/>
        <v>0</v>
      </c>
      <c r="Q138" s="94">
        <f t="shared" si="23"/>
        <v>0</v>
      </c>
      <c r="R138" s="218">
        <f>(ROUND((F138/100*'Member Info'!$W$2), 2))</f>
        <v>0</v>
      </c>
      <c r="S138" s="218" t="e">
        <f t="shared" si="24"/>
        <v>#VALUE!</v>
      </c>
      <c r="T138" s="218" t="str">
        <f t="shared" si="25"/>
        <v/>
      </c>
      <c r="U138" s="227" t="str">
        <f t="shared" si="26"/>
        <v/>
      </c>
      <c r="V138" s="228" t="str">
        <f t="shared" si="27"/>
        <v/>
      </c>
      <c r="W138" s="228" t="str">
        <f t="shared" si="28"/>
        <v/>
      </c>
      <c r="X138" s="222">
        <f t="shared" si="29"/>
        <v>0</v>
      </c>
      <c r="Y138" s="110">
        <f t="shared" si="30"/>
        <v>0</v>
      </c>
      <c r="Z138" s="235" t="str">
        <f t="shared" si="31"/>
        <v/>
      </c>
      <c r="AA138" s="240" t="b">
        <f t="shared" si="32"/>
        <v>0</v>
      </c>
      <c r="AB138" s="235">
        <f t="shared" si="33"/>
        <v>0</v>
      </c>
      <c r="AC138" s="235">
        <f>IF('Member Info'!N135="",1,"")</f>
        <v>1</v>
      </c>
      <c r="AD138" s="243" t="e">
        <f t="shared" si="34"/>
        <v>#VALUE!</v>
      </c>
      <c r="AE138" s="130" t="str">
        <f t="shared" si="21"/>
        <v/>
      </c>
      <c r="AF138" s="124">
        <f t="shared" si="35"/>
        <v>1</v>
      </c>
      <c r="AG138" s="124" t="str">
        <f>IF('Member Info'!N135&lt;&gt;"",IF(AND('Member Info'!N135&lt;=$U$1,'Member Info'!N135&gt;=$T$1),1,0),"")</f>
        <v/>
      </c>
      <c r="AI138" s="124" t="b">
        <f t="shared" si="36"/>
        <v>0</v>
      </c>
      <c r="AJ138" s="124">
        <f t="shared" si="37"/>
        <v>0</v>
      </c>
      <c r="AL138" s="124">
        <f t="shared" si="38"/>
        <v>0</v>
      </c>
      <c r="AM138" s="124">
        <f>IF('Member Info'!F135&gt;$T$1,1,0)</f>
        <v>0</v>
      </c>
      <c r="AN138" s="124" t="b">
        <f>IF(ISERROR(T138),ERROR.TYPE(#REF!)=ERROR.TYPE(T138),FALSE)</f>
        <v>0</v>
      </c>
      <c r="AO138" s="124" t="b">
        <f>IF(ISERROR(U138),ERROR.TYPE(#REF!)=ERROR.TYPE(U138),FALSE)</f>
        <v>0</v>
      </c>
      <c r="AP138" s="124">
        <f>IF('Member Info'!F135&gt;'GP1 April 25'!$U$1,1,0)</f>
        <v>0</v>
      </c>
      <c r="AQ138" s="124">
        <f t="shared" si="39"/>
        <v>0</v>
      </c>
      <c r="AR138" s="124">
        <f t="shared" si="40"/>
        <v>0</v>
      </c>
      <c r="AS138" s="124">
        <f t="shared" si="41"/>
        <v>1</v>
      </c>
    </row>
    <row r="139" spans="1:45" x14ac:dyDescent="0.25">
      <c r="A139" s="4">
        <v>108</v>
      </c>
      <c r="B139" s="164">
        <f>'Member Info'!D136</f>
        <v>0</v>
      </c>
      <c r="C139" s="164">
        <f>'Member Info'!E136</f>
        <v>0</v>
      </c>
      <c r="D139" s="164" t="str">
        <f>'Member Info'!G136</f>
        <v/>
      </c>
      <c r="E139" s="165">
        <f>'Member Info'!B136</f>
        <v>0</v>
      </c>
      <c r="F139" s="242"/>
      <c r="G139" s="166" t="str">
        <f>IF(E139=0,"",('Member Info'!K136+'Member Info'!L136))</f>
        <v/>
      </c>
      <c r="H139" s="419"/>
      <c r="I139" s="419"/>
      <c r="J139" s="26"/>
      <c r="K139" s="26"/>
      <c r="L139" s="384" t="str">
        <f>IF(E139=0,"",IF('Member Info'!F136&gt;$U$1,CONCATENATE("Joined with practice on ", TEXT('Member Info'!F136, "DD/MM/YYYY")),IF('Member Info'!N136&lt;&gt;"",IF('Member Info'!N136&lt;$T$1,CONCATENATE("Left Scheme on ", TEXT('Member Info'!N136, "DD/MM/YYYY")),IF(OR(G139="",G139=0),"Error Detected, No rate entered",IF(E139=0,"",IF(F139="","Error Detected, No Pensionable pay",IF(AS139=1,"No Part Time Status Entered",IF(AR139=1,"No Part Time Hours Entered",IF(ISERROR(AD139)," Unknown Values entered.",IF(V139+W139&lt;1,"Acceptable",IF(T139+U139=200, "No Contributions Entered", IF(M139="","Error Detected, Choose reason&gt;",IF(Z139="1",IF(V139=1,"Please Enter Deemed Pensionable Pay","Add Any Relevant Details Above"),"Please Give Details Above"))))))))))),IF(OR(G139="",G139=0),"Error Detected, No rate entered",IF(E139=0,"",IF(F139="","Error Detected, No Pensionable pay",IF(AS139=1,"No Part Time Status Entered",IF(AR139=1,"No Part Time Hours Entered",IF(ISERROR(AD139)," Unknown Values entered.",IF(V139+W139&lt;1,"Acceptable",IF(T139+U139=200, "No Contributions Entered", IF(M139="","Error Detected, Choose reason&gt;",IF(Z139="1",IF(V139=1,"Please Enter Deemed Pensionable Pay","Add relevant Details Above"),"Please give details Above")))))))))))))</f>
        <v/>
      </c>
      <c r="M139" s="260"/>
      <c r="N139" s="91"/>
      <c r="O139" s="91" t="str">
        <f t="shared" si="22"/>
        <v/>
      </c>
      <c r="P139" s="94">
        <f t="shared" si="23"/>
        <v>0</v>
      </c>
      <c r="Q139" s="94">
        <f t="shared" si="23"/>
        <v>0</v>
      </c>
      <c r="R139" s="218">
        <f>(ROUND((F139/100*'Member Info'!$W$2), 2))</f>
        <v>0</v>
      </c>
      <c r="S139" s="218" t="e">
        <f t="shared" si="24"/>
        <v>#VALUE!</v>
      </c>
      <c r="T139" s="218" t="str">
        <f t="shared" si="25"/>
        <v/>
      </c>
      <c r="U139" s="227" t="str">
        <f t="shared" si="26"/>
        <v/>
      </c>
      <c r="V139" s="228" t="str">
        <f t="shared" si="27"/>
        <v/>
      </c>
      <c r="W139" s="228" t="str">
        <f t="shared" si="28"/>
        <v/>
      </c>
      <c r="X139" s="222">
        <f t="shared" si="29"/>
        <v>0</v>
      </c>
      <c r="Y139" s="110">
        <f t="shared" si="30"/>
        <v>0</v>
      </c>
      <c r="Z139" s="235" t="str">
        <f t="shared" si="31"/>
        <v/>
      </c>
      <c r="AA139" s="240" t="b">
        <f t="shared" si="32"/>
        <v>0</v>
      </c>
      <c r="AB139" s="235">
        <f t="shared" si="33"/>
        <v>0</v>
      </c>
      <c r="AC139" s="235">
        <f>IF('Member Info'!N136="",1,"")</f>
        <v>1</v>
      </c>
      <c r="AD139" s="243" t="e">
        <f t="shared" si="34"/>
        <v>#VALUE!</v>
      </c>
      <c r="AE139" s="130" t="str">
        <f t="shared" si="21"/>
        <v/>
      </c>
      <c r="AF139" s="124">
        <f t="shared" si="35"/>
        <v>1</v>
      </c>
      <c r="AG139" s="124" t="str">
        <f>IF('Member Info'!N136&lt;&gt;"",IF(AND('Member Info'!N136&lt;=$U$1,'Member Info'!N136&gt;=$T$1),1,0),"")</f>
        <v/>
      </c>
      <c r="AI139" s="124" t="b">
        <f t="shared" si="36"/>
        <v>0</v>
      </c>
      <c r="AJ139" s="124">
        <f t="shared" si="37"/>
        <v>0</v>
      </c>
      <c r="AL139" s="124">
        <f t="shared" si="38"/>
        <v>0</v>
      </c>
      <c r="AM139" s="124">
        <f>IF('Member Info'!F136&gt;$T$1,1,0)</f>
        <v>0</v>
      </c>
      <c r="AN139" s="124" t="b">
        <f>IF(ISERROR(T139),ERROR.TYPE(#REF!)=ERROR.TYPE(T139),FALSE)</f>
        <v>0</v>
      </c>
      <c r="AO139" s="124" t="b">
        <f>IF(ISERROR(U139),ERROR.TYPE(#REF!)=ERROR.TYPE(U139),FALSE)</f>
        <v>0</v>
      </c>
      <c r="AP139" s="124">
        <f>IF('Member Info'!F136&gt;'GP1 April 25'!$U$1,1,0)</f>
        <v>0</v>
      </c>
      <c r="AQ139" s="124">
        <f t="shared" si="39"/>
        <v>0</v>
      </c>
      <c r="AR139" s="124">
        <f t="shared" si="40"/>
        <v>0</v>
      </c>
      <c r="AS139" s="124">
        <f t="shared" si="41"/>
        <v>1</v>
      </c>
    </row>
    <row r="140" spans="1:45" x14ac:dyDescent="0.25">
      <c r="A140" s="4">
        <v>109</v>
      </c>
      <c r="B140" s="164">
        <f>'Member Info'!D137</f>
        <v>0</v>
      </c>
      <c r="C140" s="164">
        <f>'Member Info'!E137</f>
        <v>0</v>
      </c>
      <c r="D140" s="164" t="str">
        <f>'Member Info'!G137</f>
        <v/>
      </c>
      <c r="E140" s="165">
        <f>'Member Info'!B137</f>
        <v>0</v>
      </c>
      <c r="F140" s="242"/>
      <c r="G140" s="166" t="str">
        <f>IF(E140=0,"",('Member Info'!K137+'Member Info'!L137))</f>
        <v/>
      </c>
      <c r="H140" s="419"/>
      <c r="I140" s="419"/>
      <c r="J140" s="26"/>
      <c r="K140" s="26"/>
      <c r="L140" s="384" t="str">
        <f>IF(E140=0,"",IF('Member Info'!F137&gt;$U$1,CONCATENATE("Joined with practice on ", TEXT('Member Info'!F137, "DD/MM/YYYY")),IF('Member Info'!N137&lt;&gt;"",IF('Member Info'!N137&lt;$T$1,CONCATENATE("Left Scheme on ", TEXT('Member Info'!N137, "DD/MM/YYYY")),IF(OR(G140="",G140=0),"Error Detected, No rate entered",IF(E140=0,"",IF(F140="","Error Detected, No Pensionable pay",IF(AS140=1,"No Part Time Status Entered",IF(AR140=1,"No Part Time Hours Entered",IF(ISERROR(AD140)," Unknown Values entered.",IF(V140+W140&lt;1,"Acceptable",IF(T140+U140=200, "No Contributions Entered", IF(M140="","Error Detected, Choose reason&gt;",IF(Z140="1",IF(V140=1,"Please Enter Deemed Pensionable Pay","Add Any Relevant Details Above"),"Please Give Details Above"))))))))))),IF(OR(G140="",G140=0),"Error Detected, No rate entered",IF(E140=0,"",IF(F140="","Error Detected, No Pensionable pay",IF(AS140=1,"No Part Time Status Entered",IF(AR140=1,"No Part Time Hours Entered",IF(ISERROR(AD140)," Unknown Values entered.",IF(V140+W140&lt;1,"Acceptable",IF(T140+U140=200, "No Contributions Entered", IF(M140="","Error Detected, Choose reason&gt;",IF(Z140="1",IF(V140=1,"Please Enter Deemed Pensionable Pay","Add relevant Details Above"),"Please give details Above")))))))))))))</f>
        <v/>
      </c>
      <c r="M140" s="260"/>
      <c r="N140" s="91"/>
      <c r="O140" s="91" t="str">
        <f t="shared" si="22"/>
        <v/>
      </c>
      <c r="P140" s="94">
        <f t="shared" si="23"/>
        <v>0</v>
      </c>
      <c r="Q140" s="94">
        <f t="shared" si="23"/>
        <v>0</v>
      </c>
      <c r="R140" s="218">
        <f>(ROUND((F140/100*'Member Info'!$W$2), 2))</f>
        <v>0</v>
      </c>
      <c r="S140" s="218" t="e">
        <f t="shared" si="24"/>
        <v>#VALUE!</v>
      </c>
      <c r="T140" s="218" t="str">
        <f t="shared" si="25"/>
        <v/>
      </c>
      <c r="U140" s="227" t="str">
        <f t="shared" si="26"/>
        <v/>
      </c>
      <c r="V140" s="228" t="str">
        <f t="shared" si="27"/>
        <v/>
      </c>
      <c r="W140" s="228" t="str">
        <f t="shared" si="28"/>
        <v/>
      </c>
      <c r="X140" s="222">
        <f t="shared" si="29"/>
        <v>0</v>
      </c>
      <c r="Y140" s="110">
        <f t="shared" si="30"/>
        <v>0</v>
      </c>
      <c r="Z140" s="235" t="str">
        <f t="shared" si="31"/>
        <v/>
      </c>
      <c r="AA140" s="240" t="b">
        <f t="shared" si="32"/>
        <v>0</v>
      </c>
      <c r="AB140" s="235">
        <f t="shared" si="33"/>
        <v>0</v>
      </c>
      <c r="AC140" s="235">
        <f>IF('Member Info'!N137="",1,"")</f>
        <v>1</v>
      </c>
      <c r="AD140" s="243" t="e">
        <f t="shared" si="34"/>
        <v>#VALUE!</v>
      </c>
      <c r="AE140" s="130" t="str">
        <f t="shared" si="21"/>
        <v/>
      </c>
      <c r="AF140" s="124">
        <f t="shared" si="35"/>
        <v>1</v>
      </c>
      <c r="AG140" s="124" t="str">
        <f>IF('Member Info'!N137&lt;&gt;"",IF(AND('Member Info'!N137&lt;=$U$1,'Member Info'!N137&gt;=$T$1),1,0),"")</f>
        <v/>
      </c>
      <c r="AI140" s="124" t="b">
        <f t="shared" si="36"/>
        <v>0</v>
      </c>
      <c r="AJ140" s="124">
        <f t="shared" si="37"/>
        <v>0</v>
      </c>
      <c r="AL140" s="124">
        <f t="shared" si="38"/>
        <v>0</v>
      </c>
      <c r="AM140" s="124">
        <f>IF('Member Info'!F137&gt;$T$1,1,0)</f>
        <v>0</v>
      </c>
      <c r="AN140" s="124" t="b">
        <f>IF(ISERROR(T140),ERROR.TYPE(#REF!)=ERROR.TYPE(T140),FALSE)</f>
        <v>0</v>
      </c>
      <c r="AO140" s="124" t="b">
        <f>IF(ISERROR(U140),ERROR.TYPE(#REF!)=ERROR.TYPE(U140),FALSE)</f>
        <v>0</v>
      </c>
      <c r="AP140" s="124">
        <f>IF('Member Info'!F137&gt;'GP1 April 25'!$U$1,1,0)</f>
        <v>0</v>
      </c>
      <c r="AQ140" s="124">
        <f t="shared" si="39"/>
        <v>0</v>
      </c>
      <c r="AR140" s="124">
        <f t="shared" si="40"/>
        <v>0</v>
      </c>
      <c r="AS140" s="124">
        <f t="shared" si="41"/>
        <v>1</v>
      </c>
    </row>
    <row r="141" spans="1:45" x14ac:dyDescent="0.25">
      <c r="A141" s="4">
        <v>110</v>
      </c>
      <c r="B141" s="164">
        <f>'Member Info'!D138</f>
        <v>0</v>
      </c>
      <c r="C141" s="164">
        <f>'Member Info'!E138</f>
        <v>0</v>
      </c>
      <c r="D141" s="164" t="str">
        <f>'Member Info'!G138</f>
        <v/>
      </c>
      <c r="E141" s="165">
        <f>'Member Info'!B138</f>
        <v>0</v>
      </c>
      <c r="F141" s="242"/>
      <c r="G141" s="166" t="str">
        <f>IF(E141=0,"",('Member Info'!K138+'Member Info'!L138))</f>
        <v/>
      </c>
      <c r="H141" s="419"/>
      <c r="I141" s="419"/>
      <c r="J141" s="26"/>
      <c r="K141" s="26"/>
      <c r="L141" s="384" t="str">
        <f>IF(E141=0,"",IF('Member Info'!F138&gt;$U$1,CONCATENATE("Joined with practice on ", TEXT('Member Info'!F138, "DD/MM/YYYY")),IF('Member Info'!N138&lt;&gt;"",IF('Member Info'!N138&lt;$T$1,CONCATENATE("Left Scheme on ", TEXT('Member Info'!N138, "DD/MM/YYYY")),IF(OR(G141="",G141=0),"Error Detected, No rate entered",IF(E141=0,"",IF(F141="","Error Detected, No Pensionable pay",IF(AS141=1,"No Part Time Status Entered",IF(AR141=1,"No Part Time Hours Entered",IF(ISERROR(AD141)," Unknown Values entered.",IF(V141+W141&lt;1,"Acceptable",IF(T141+U141=200, "No Contributions Entered", IF(M141="","Error Detected, Choose reason&gt;",IF(Z141="1",IF(V141=1,"Please Enter Deemed Pensionable Pay","Add Any Relevant Details Above"),"Please Give Details Above"))))))))))),IF(OR(G141="",G141=0),"Error Detected, No rate entered",IF(E141=0,"",IF(F141="","Error Detected, No Pensionable pay",IF(AS141=1,"No Part Time Status Entered",IF(AR141=1,"No Part Time Hours Entered",IF(ISERROR(AD141)," Unknown Values entered.",IF(V141+W141&lt;1,"Acceptable",IF(T141+U141=200, "No Contributions Entered", IF(M141="","Error Detected, Choose reason&gt;",IF(Z141="1",IF(V141=1,"Please Enter Deemed Pensionable Pay","Add relevant Details Above"),"Please give details Above")))))))))))))</f>
        <v/>
      </c>
      <c r="M141" s="260"/>
      <c r="N141" s="91"/>
      <c r="O141" s="91" t="str">
        <f t="shared" si="22"/>
        <v/>
      </c>
      <c r="P141" s="94">
        <f t="shared" si="23"/>
        <v>0</v>
      </c>
      <c r="Q141" s="94">
        <f t="shared" si="23"/>
        <v>0</v>
      </c>
      <c r="R141" s="218">
        <f>(ROUND((F141/100*'Member Info'!$W$2), 2))</f>
        <v>0</v>
      </c>
      <c r="S141" s="218" t="e">
        <f t="shared" si="24"/>
        <v>#VALUE!</v>
      </c>
      <c r="T141" s="218" t="str">
        <f t="shared" si="25"/>
        <v/>
      </c>
      <c r="U141" s="227" t="str">
        <f t="shared" si="26"/>
        <v/>
      </c>
      <c r="V141" s="228" t="str">
        <f t="shared" si="27"/>
        <v/>
      </c>
      <c r="W141" s="228" t="str">
        <f t="shared" si="28"/>
        <v/>
      </c>
      <c r="X141" s="222">
        <f t="shared" si="29"/>
        <v>0</v>
      </c>
      <c r="Y141" s="110">
        <f t="shared" si="30"/>
        <v>0</v>
      </c>
      <c r="Z141" s="235" t="str">
        <f t="shared" si="31"/>
        <v/>
      </c>
      <c r="AA141" s="240" t="b">
        <f t="shared" si="32"/>
        <v>0</v>
      </c>
      <c r="AB141" s="235">
        <f t="shared" si="33"/>
        <v>0</v>
      </c>
      <c r="AC141" s="235">
        <f>IF('Member Info'!N138="",1,"")</f>
        <v>1</v>
      </c>
      <c r="AD141" s="243" t="e">
        <f t="shared" si="34"/>
        <v>#VALUE!</v>
      </c>
      <c r="AE141" s="130" t="str">
        <f t="shared" si="21"/>
        <v/>
      </c>
      <c r="AF141" s="124">
        <f t="shared" si="35"/>
        <v>1</v>
      </c>
      <c r="AG141" s="124" t="str">
        <f>IF('Member Info'!N138&lt;&gt;"",IF(AND('Member Info'!N138&lt;=$U$1,'Member Info'!N138&gt;=$T$1),1,0),"")</f>
        <v/>
      </c>
      <c r="AI141" s="124" t="b">
        <f t="shared" si="36"/>
        <v>0</v>
      </c>
      <c r="AJ141" s="124">
        <f t="shared" si="37"/>
        <v>0</v>
      </c>
      <c r="AL141" s="124">
        <f t="shared" si="38"/>
        <v>0</v>
      </c>
      <c r="AM141" s="124">
        <f>IF('Member Info'!F138&gt;$T$1,1,0)</f>
        <v>0</v>
      </c>
      <c r="AN141" s="124" t="b">
        <f>IF(ISERROR(T141),ERROR.TYPE(#REF!)=ERROR.TYPE(T141),FALSE)</f>
        <v>0</v>
      </c>
      <c r="AO141" s="124" t="b">
        <f>IF(ISERROR(U141),ERROR.TYPE(#REF!)=ERROR.TYPE(U141),FALSE)</f>
        <v>0</v>
      </c>
      <c r="AP141" s="124">
        <f>IF('Member Info'!F138&gt;'GP1 April 25'!$U$1,1,0)</f>
        <v>0</v>
      </c>
      <c r="AQ141" s="124">
        <f t="shared" si="39"/>
        <v>0</v>
      </c>
      <c r="AR141" s="124">
        <f t="shared" si="40"/>
        <v>0</v>
      </c>
      <c r="AS141" s="124">
        <f t="shared" si="41"/>
        <v>1</v>
      </c>
    </row>
    <row r="142" spans="1:45" x14ac:dyDescent="0.25">
      <c r="A142" s="4">
        <v>111</v>
      </c>
      <c r="B142" s="164">
        <f>'Member Info'!D139</f>
        <v>0</v>
      </c>
      <c r="C142" s="164">
        <f>'Member Info'!E139</f>
        <v>0</v>
      </c>
      <c r="D142" s="164" t="str">
        <f>'Member Info'!G139</f>
        <v/>
      </c>
      <c r="E142" s="165">
        <f>'Member Info'!B139</f>
        <v>0</v>
      </c>
      <c r="F142" s="242"/>
      <c r="G142" s="166" t="str">
        <f>IF(E142=0,"",('Member Info'!K139+'Member Info'!L139))</f>
        <v/>
      </c>
      <c r="H142" s="419"/>
      <c r="I142" s="419"/>
      <c r="J142" s="26"/>
      <c r="K142" s="26"/>
      <c r="L142" s="384" t="str">
        <f>IF(E142=0,"",IF('Member Info'!F139&gt;$U$1,CONCATENATE("Joined with practice on ", TEXT('Member Info'!F139, "DD/MM/YYYY")),IF('Member Info'!N139&lt;&gt;"",IF('Member Info'!N139&lt;$T$1,CONCATENATE("Left Scheme on ", TEXT('Member Info'!N139, "DD/MM/YYYY")),IF(OR(G142="",G142=0),"Error Detected, No rate entered",IF(E142=0,"",IF(F142="","Error Detected, No Pensionable pay",IF(AS142=1,"No Part Time Status Entered",IF(AR142=1,"No Part Time Hours Entered",IF(ISERROR(AD142)," Unknown Values entered.",IF(V142+W142&lt;1,"Acceptable",IF(T142+U142=200, "No Contributions Entered", IF(M142="","Error Detected, Choose reason&gt;",IF(Z142="1",IF(V142=1,"Please Enter Deemed Pensionable Pay","Add Any Relevant Details Above"),"Please Give Details Above"))))))))))),IF(OR(G142="",G142=0),"Error Detected, No rate entered",IF(E142=0,"",IF(F142="","Error Detected, No Pensionable pay",IF(AS142=1,"No Part Time Status Entered",IF(AR142=1,"No Part Time Hours Entered",IF(ISERROR(AD142)," Unknown Values entered.",IF(V142+W142&lt;1,"Acceptable",IF(T142+U142=200, "No Contributions Entered", IF(M142="","Error Detected, Choose reason&gt;",IF(Z142="1",IF(V142=1,"Please Enter Deemed Pensionable Pay","Add relevant Details Above"),"Please give details Above")))))))))))))</f>
        <v/>
      </c>
      <c r="M142" s="260"/>
      <c r="N142" s="91"/>
      <c r="O142" s="91" t="str">
        <f t="shared" si="22"/>
        <v/>
      </c>
      <c r="P142" s="94">
        <f t="shared" si="23"/>
        <v>0</v>
      </c>
      <c r="Q142" s="94">
        <f t="shared" si="23"/>
        <v>0</v>
      </c>
      <c r="R142" s="218">
        <f>(ROUND((F142/100*'Member Info'!$W$2), 2))</f>
        <v>0</v>
      </c>
      <c r="S142" s="218" t="e">
        <f t="shared" si="24"/>
        <v>#VALUE!</v>
      </c>
      <c r="T142" s="218" t="str">
        <f t="shared" si="25"/>
        <v/>
      </c>
      <c r="U142" s="227" t="str">
        <f t="shared" si="26"/>
        <v/>
      </c>
      <c r="V142" s="228" t="str">
        <f t="shared" si="27"/>
        <v/>
      </c>
      <c r="W142" s="228" t="str">
        <f t="shared" si="28"/>
        <v/>
      </c>
      <c r="X142" s="222">
        <f t="shared" si="29"/>
        <v>0</v>
      </c>
      <c r="Y142" s="110">
        <f t="shared" si="30"/>
        <v>0</v>
      </c>
      <c r="Z142" s="235" t="str">
        <f t="shared" si="31"/>
        <v/>
      </c>
      <c r="AA142" s="240" t="b">
        <f t="shared" si="32"/>
        <v>0</v>
      </c>
      <c r="AB142" s="235">
        <f t="shared" si="33"/>
        <v>0</v>
      </c>
      <c r="AC142" s="235">
        <f>IF('Member Info'!N139="",1,"")</f>
        <v>1</v>
      </c>
      <c r="AD142" s="243" t="e">
        <f t="shared" si="34"/>
        <v>#VALUE!</v>
      </c>
      <c r="AE142" s="130" t="str">
        <f t="shared" si="21"/>
        <v/>
      </c>
      <c r="AF142" s="124">
        <f t="shared" si="35"/>
        <v>1</v>
      </c>
      <c r="AG142" s="124" t="str">
        <f>IF('Member Info'!N139&lt;&gt;"",IF(AND('Member Info'!N139&lt;=$U$1,'Member Info'!N139&gt;=$T$1),1,0),"")</f>
        <v/>
      </c>
      <c r="AI142" s="124" t="b">
        <f t="shared" si="36"/>
        <v>0</v>
      </c>
      <c r="AJ142" s="124">
        <f t="shared" si="37"/>
        <v>0</v>
      </c>
      <c r="AL142" s="124">
        <f t="shared" si="38"/>
        <v>0</v>
      </c>
      <c r="AM142" s="124">
        <f>IF('Member Info'!F139&gt;$T$1,1,0)</f>
        <v>0</v>
      </c>
      <c r="AN142" s="124" t="b">
        <f>IF(ISERROR(T142),ERROR.TYPE(#REF!)=ERROR.TYPE(T142),FALSE)</f>
        <v>0</v>
      </c>
      <c r="AO142" s="124" t="b">
        <f>IF(ISERROR(U142),ERROR.TYPE(#REF!)=ERROR.TYPE(U142),FALSE)</f>
        <v>0</v>
      </c>
      <c r="AP142" s="124">
        <f>IF('Member Info'!F139&gt;'GP1 April 25'!$U$1,1,0)</f>
        <v>0</v>
      </c>
      <c r="AQ142" s="124">
        <f t="shared" si="39"/>
        <v>0</v>
      </c>
      <c r="AR142" s="124">
        <f t="shared" si="40"/>
        <v>0</v>
      </c>
      <c r="AS142" s="124">
        <f t="shared" si="41"/>
        <v>1</v>
      </c>
    </row>
    <row r="143" spans="1:45" x14ac:dyDescent="0.25">
      <c r="A143" s="4">
        <v>112</v>
      </c>
      <c r="B143" s="164">
        <f>'Member Info'!D140</f>
        <v>0</v>
      </c>
      <c r="C143" s="164">
        <f>'Member Info'!E140</f>
        <v>0</v>
      </c>
      <c r="D143" s="164" t="str">
        <f>'Member Info'!G140</f>
        <v/>
      </c>
      <c r="E143" s="165">
        <f>'Member Info'!B140</f>
        <v>0</v>
      </c>
      <c r="F143" s="242"/>
      <c r="G143" s="166" t="str">
        <f>IF(E143=0,"",('Member Info'!K140+'Member Info'!L140))</f>
        <v/>
      </c>
      <c r="H143" s="419"/>
      <c r="I143" s="419"/>
      <c r="J143" s="26"/>
      <c r="K143" s="26"/>
      <c r="L143" s="384" t="str">
        <f>IF(E143=0,"",IF('Member Info'!F140&gt;$U$1,CONCATENATE("Joined with practice on ", TEXT('Member Info'!F140, "DD/MM/YYYY")),IF('Member Info'!N140&lt;&gt;"",IF('Member Info'!N140&lt;$T$1,CONCATENATE("Left Scheme on ", TEXT('Member Info'!N140, "DD/MM/YYYY")),IF(OR(G143="",G143=0),"Error Detected, No rate entered",IF(E143=0,"",IF(F143="","Error Detected, No Pensionable pay",IF(AS143=1,"No Part Time Status Entered",IF(AR143=1,"No Part Time Hours Entered",IF(ISERROR(AD143)," Unknown Values entered.",IF(V143+W143&lt;1,"Acceptable",IF(T143+U143=200, "No Contributions Entered", IF(M143="","Error Detected, Choose reason&gt;",IF(Z143="1",IF(V143=1,"Please Enter Deemed Pensionable Pay","Add Any Relevant Details Above"),"Please Give Details Above"))))))))))),IF(OR(G143="",G143=0),"Error Detected, No rate entered",IF(E143=0,"",IF(F143="","Error Detected, No Pensionable pay",IF(AS143=1,"No Part Time Status Entered",IF(AR143=1,"No Part Time Hours Entered",IF(ISERROR(AD143)," Unknown Values entered.",IF(V143+W143&lt;1,"Acceptable",IF(T143+U143=200, "No Contributions Entered", IF(M143="","Error Detected, Choose reason&gt;",IF(Z143="1",IF(V143=1,"Please Enter Deemed Pensionable Pay","Add relevant Details Above"),"Please give details Above")))))))))))))</f>
        <v/>
      </c>
      <c r="M143" s="260"/>
      <c r="N143" s="91"/>
      <c r="O143" s="91" t="str">
        <f t="shared" si="22"/>
        <v/>
      </c>
      <c r="P143" s="94">
        <f t="shared" si="23"/>
        <v>0</v>
      </c>
      <c r="Q143" s="94">
        <f t="shared" si="23"/>
        <v>0</v>
      </c>
      <c r="R143" s="218">
        <f>(ROUND((F143/100*'Member Info'!$W$2), 2))</f>
        <v>0</v>
      </c>
      <c r="S143" s="218" t="e">
        <f t="shared" si="24"/>
        <v>#VALUE!</v>
      </c>
      <c r="T143" s="218" t="str">
        <f t="shared" si="25"/>
        <v/>
      </c>
      <c r="U143" s="227" t="str">
        <f t="shared" si="26"/>
        <v/>
      </c>
      <c r="V143" s="228" t="str">
        <f t="shared" si="27"/>
        <v/>
      </c>
      <c r="W143" s="228" t="str">
        <f t="shared" si="28"/>
        <v/>
      </c>
      <c r="X143" s="222">
        <f t="shared" si="29"/>
        <v>0</v>
      </c>
      <c r="Y143" s="110">
        <f t="shared" si="30"/>
        <v>0</v>
      </c>
      <c r="Z143" s="235" t="str">
        <f t="shared" si="31"/>
        <v/>
      </c>
      <c r="AA143" s="240" t="b">
        <f t="shared" si="32"/>
        <v>0</v>
      </c>
      <c r="AB143" s="235">
        <f t="shared" si="33"/>
        <v>0</v>
      </c>
      <c r="AC143" s="235">
        <f>IF('Member Info'!N140="",1,"")</f>
        <v>1</v>
      </c>
      <c r="AD143" s="243" t="e">
        <f t="shared" si="34"/>
        <v>#VALUE!</v>
      </c>
      <c r="AE143" s="130" t="str">
        <f t="shared" si="21"/>
        <v/>
      </c>
      <c r="AF143" s="124">
        <f t="shared" si="35"/>
        <v>1</v>
      </c>
      <c r="AG143" s="124" t="str">
        <f>IF('Member Info'!N140&lt;&gt;"",IF(AND('Member Info'!N140&lt;=$U$1,'Member Info'!N140&gt;=$T$1),1,0),"")</f>
        <v/>
      </c>
      <c r="AI143" s="124" t="b">
        <f t="shared" si="36"/>
        <v>0</v>
      </c>
      <c r="AJ143" s="124">
        <f t="shared" si="37"/>
        <v>0</v>
      </c>
      <c r="AL143" s="124">
        <f t="shared" si="38"/>
        <v>0</v>
      </c>
      <c r="AM143" s="124">
        <f>IF('Member Info'!F140&gt;$T$1,1,0)</f>
        <v>0</v>
      </c>
      <c r="AN143" s="124" t="b">
        <f>IF(ISERROR(T143),ERROR.TYPE(#REF!)=ERROR.TYPE(T143),FALSE)</f>
        <v>0</v>
      </c>
      <c r="AO143" s="124" t="b">
        <f>IF(ISERROR(U143),ERROR.TYPE(#REF!)=ERROR.TYPE(U143),FALSE)</f>
        <v>0</v>
      </c>
      <c r="AP143" s="124">
        <f>IF('Member Info'!F140&gt;'GP1 April 25'!$U$1,1,0)</f>
        <v>0</v>
      </c>
      <c r="AQ143" s="124">
        <f t="shared" si="39"/>
        <v>0</v>
      </c>
      <c r="AR143" s="124">
        <f t="shared" si="40"/>
        <v>0</v>
      </c>
      <c r="AS143" s="124">
        <f t="shared" si="41"/>
        <v>1</v>
      </c>
    </row>
    <row r="144" spans="1:45" x14ac:dyDescent="0.25">
      <c r="A144" s="4">
        <v>113</v>
      </c>
      <c r="B144" s="164">
        <f>'Member Info'!D141</f>
        <v>0</v>
      </c>
      <c r="C144" s="164">
        <f>'Member Info'!E141</f>
        <v>0</v>
      </c>
      <c r="D144" s="164" t="str">
        <f>'Member Info'!G141</f>
        <v/>
      </c>
      <c r="E144" s="165">
        <f>'Member Info'!B141</f>
        <v>0</v>
      </c>
      <c r="F144" s="242"/>
      <c r="G144" s="166" t="str">
        <f>IF(E144=0,"",('Member Info'!K141+'Member Info'!L141))</f>
        <v/>
      </c>
      <c r="H144" s="419"/>
      <c r="I144" s="419"/>
      <c r="J144" s="26"/>
      <c r="K144" s="26"/>
      <c r="L144" s="384" t="str">
        <f>IF(E144=0,"",IF('Member Info'!F141&gt;$U$1,CONCATENATE("Joined with practice on ", TEXT('Member Info'!F141, "DD/MM/YYYY")),IF('Member Info'!N141&lt;&gt;"",IF('Member Info'!N141&lt;$T$1,CONCATENATE("Left Scheme on ", TEXT('Member Info'!N141, "DD/MM/YYYY")),IF(OR(G144="",G144=0),"Error Detected, No rate entered",IF(E144=0,"",IF(F144="","Error Detected, No Pensionable pay",IF(AS144=1,"No Part Time Status Entered",IF(AR144=1,"No Part Time Hours Entered",IF(ISERROR(AD144)," Unknown Values entered.",IF(V144+W144&lt;1,"Acceptable",IF(T144+U144=200, "No Contributions Entered", IF(M144="","Error Detected, Choose reason&gt;",IF(Z144="1",IF(V144=1,"Please Enter Deemed Pensionable Pay","Add Any Relevant Details Above"),"Please Give Details Above"))))))))))),IF(OR(G144="",G144=0),"Error Detected, No rate entered",IF(E144=0,"",IF(F144="","Error Detected, No Pensionable pay",IF(AS144=1,"No Part Time Status Entered",IF(AR144=1,"No Part Time Hours Entered",IF(ISERROR(AD144)," Unknown Values entered.",IF(V144+W144&lt;1,"Acceptable",IF(T144+U144=200, "No Contributions Entered", IF(M144="","Error Detected, Choose reason&gt;",IF(Z144="1",IF(V144=1,"Please Enter Deemed Pensionable Pay","Add relevant Details Above"),"Please give details Above")))))))))))))</f>
        <v/>
      </c>
      <c r="M144" s="260"/>
      <c r="N144" s="91"/>
      <c r="O144" s="91" t="str">
        <f t="shared" si="22"/>
        <v/>
      </c>
      <c r="P144" s="94">
        <f t="shared" si="23"/>
        <v>0</v>
      </c>
      <c r="Q144" s="94">
        <f t="shared" si="23"/>
        <v>0</v>
      </c>
      <c r="R144" s="218">
        <f>(ROUND((F144/100*'Member Info'!$W$2), 2))</f>
        <v>0</v>
      </c>
      <c r="S144" s="218" t="e">
        <f t="shared" si="24"/>
        <v>#VALUE!</v>
      </c>
      <c r="T144" s="218" t="str">
        <f t="shared" si="25"/>
        <v/>
      </c>
      <c r="U144" s="227" t="str">
        <f t="shared" si="26"/>
        <v/>
      </c>
      <c r="V144" s="228" t="str">
        <f t="shared" si="27"/>
        <v/>
      </c>
      <c r="W144" s="228" t="str">
        <f t="shared" si="28"/>
        <v/>
      </c>
      <c r="X144" s="222">
        <f t="shared" si="29"/>
        <v>0</v>
      </c>
      <c r="Y144" s="110">
        <f t="shared" si="30"/>
        <v>0</v>
      </c>
      <c r="Z144" s="235" t="str">
        <f t="shared" si="31"/>
        <v/>
      </c>
      <c r="AA144" s="240" t="b">
        <f t="shared" si="32"/>
        <v>0</v>
      </c>
      <c r="AB144" s="235">
        <f t="shared" si="33"/>
        <v>0</v>
      </c>
      <c r="AC144" s="235">
        <f>IF('Member Info'!N141="",1,"")</f>
        <v>1</v>
      </c>
      <c r="AD144" s="243" t="e">
        <f t="shared" si="34"/>
        <v>#VALUE!</v>
      </c>
      <c r="AE144" s="130" t="str">
        <f t="shared" si="21"/>
        <v/>
      </c>
      <c r="AF144" s="124">
        <f t="shared" si="35"/>
        <v>1</v>
      </c>
      <c r="AG144" s="124" t="str">
        <f>IF('Member Info'!N141&lt;&gt;"",IF(AND('Member Info'!N141&lt;=$U$1,'Member Info'!N141&gt;=$T$1),1,0),"")</f>
        <v/>
      </c>
      <c r="AI144" s="124" t="b">
        <f t="shared" si="36"/>
        <v>0</v>
      </c>
      <c r="AJ144" s="124">
        <f t="shared" si="37"/>
        <v>0</v>
      </c>
      <c r="AL144" s="124">
        <f t="shared" si="38"/>
        <v>0</v>
      </c>
      <c r="AM144" s="124">
        <f>IF('Member Info'!F141&gt;$T$1,1,0)</f>
        <v>0</v>
      </c>
      <c r="AN144" s="124" t="b">
        <f>IF(ISERROR(T144),ERROR.TYPE(#REF!)=ERROR.TYPE(T144),FALSE)</f>
        <v>0</v>
      </c>
      <c r="AO144" s="124" t="b">
        <f>IF(ISERROR(U144),ERROR.TYPE(#REF!)=ERROR.TYPE(U144),FALSE)</f>
        <v>0</v>
      </c>
      <c r="AP144" s="124">
        <f>IF('Member Info'!F141&gt;'GP1 April 25'!$U$1,1,0)</f>
        <v>0</v>
      </c>
      <c r="AQ144" s="124">
        <f t="shared" si="39"/>
        <v>0</v>
      </c>
      <c r="AR144" s="124">
        <f t="shared" si="40"/>
        <v>0</v>
      </c>
      <c r="AS144" s="124">
        <f t="shared" si="41"/>
        <v>1</v>
      </c>
    </row>
    <row r="145" spans="1:45" x14ac:dyDescent="0.25">
      <c r="A145" s="4">
        <v>114</v>
      </c>
      <c r="B145" s="164">
        <f>'Member Info'!D142</f>
        <v>0</v>
      </c>
      <c r="C145" s="164">
        <f>'Member Info'!E142</f>
        <v>0</v>
      </c>
      <c r="D145" s="164" t="str">
        <f>'Member Info'!G142</f>
        <v/>
      </c>
      <c r="E145" s="165">
        <f>'Member Info'!B142</f>
        <v>0</v>
      </c>
      <c r="F145" s="242"/>
      <c r="G145" s="166" t="str">
        <f>IF(E145=0,"",('Member Info'!K142+'Member Info'!L142))</f>
        <v/>
      </c>
      <c r="H145" s="419"/>
      <c r="I145" s="419"/>
      <c r="J145" s="26"/>
      <c r="K145" s="26"/>
      <c r="L145" s="384" t="str">
        <f>IF(E145=0,"",IF('Member Info'!F142&gt;$U$1,CONCATENATE("Joined with practice on ", TEXT('Member Info'!F142, "DD/MM/YYYY")),IF('Member Info'!N142&lt;&gt;"",IF('Member Info'!N142&lt;$T$1,CONCATENATE("Left Scheme on ", TEXT('Member Info'!N142, "DD/MM/YYYY")),IF(OR(G145="",G145=0),"Error Detected, No rate entered",IF(E145=0,"",IF(F145="","Error Detected, No Pensionable pay",IF(AS145=1,"No Part Time Status Entered",IF(AR145=1,"No Part Time Hours Entered",IF(ISERROR(AD145)," Unknown Values entered.",IF(V145+W145&lt;1,"Acceptable",IF(T145+U145=200, "No Contributions Entered", IF(M145="","Error Detected, Choose reason&gt;",IF(Z145="1",IF(V145=1,"Please Enter Deemed Pensionable Pay","Add Any Relevant Details Above"),"Please Give Details Above"))))))))))),IF(OR(G145="",G145=0),"Error Detected, No rate entered",IF(E145=0,"",IF(F145="","Error Detected, No Pensionable pay",IF(AS145=1,"No Part Time Status Entered",IF(AR145=1,"No Part Time Hours Entered",IF(ISERROR(AD145)," Unknown Values entered.",IF(V145+W145&lt;1,"Acceptable",IF(T145+U145=200, "No Contributions Entered", IF(M145="","Error Detected, Choose reason&gt;",IF(Z145="1",IF(V145=1,"Please Enter Deemed Pensionable Pay","Add relevant Details Above"),"Please give details Above")))))))))))))</f>
        <v/>
      </c>
      <c r="M145" s="260"/>
      <c r="N145" s="91"/>
      <c r="O145" s="91" t="str">
        <f t="shared" si="22"/>
        <v/>
      </c>
      <c r="P145" s="94">
        <f t="shared" si="23"/>
        <v>0</v>
      </c>
      <c r="Q145" s="94">
        <f t="shared" si="23"/>
        <v>0</v>
      </c>
      <c r="R145" s="218">
        <f>(ROUND((F145/100*'Member Info'!$W$2), 2))</f>
        <v>0</v>
      </c>
      <c r="S145" s="218" t="e">
        <f t="shared" si="24"/>
        <v>#VALUE!</v>
      </c>
      <c r="T145" s="218" t="str">
        <f t="shared" si="25"/>
        <v/>
      </c>
      <c r="U145" s="227" t="str">
        <f t="shared" si="26"/>
        <v/>
      </c>
      <c r="V145" s="228" t="str">
        <f t="shared" si="27"/>
        <v/>
      </c>
      <c r="W145" s="228" t="str">
        <f t="shared" si="28"/>
        <v/>
      </c>
      <c r="X145" s="222">
        <f t="shared" si="29"/>
        <v>0</v>
      </c>
      <c r="Y145" s="110">
        <f t="shared" si="30"/>
        <v>0</v>
      </c>
      <c r="Z145" s="235" t="str">
        <f t="shared" si="31"/>
        <v/>
      </c>
      <c r="AA145" s="240" t="b">
        <f t="shared" si="32"/>
        <v>0</v>
      </c>
      <c r="AB145" s="235">
        <f t="shared" si="33"/>
        <v>0</v>
      </c>
      <c r="AC145" s="235">
        <f>IF('Member Info'!N142="",1,"")</f>
        <v>1</v>
      </c>
      <c r="AD145" s="243" t="e">
        <f t="shared" si="34"/>
        <v>#VALUE!</v>
      </c>
      <c r="AE145" s="130" t="str">
        <f t="shared" si="21"/>
        <v/>
      </c>
      <c r="AF145" s="124">
        <f t="shared" si="35"/>
        <v>1</v>
      </c>
      <c r="AG145" s="124" t="str">
        <f>IF('Member Info'!N142&lt;&gt;"",IF(AND('Member Info'!N142&lt;=$U$1,'Member Info'!N142&gt;=$T$1),1,0),"")</f>
        <v/>
      </c>
      <c r="AI145" s="124" t="b">
        <f t="shared" si="36"/>
        <v>0</v>
      </c>
      <c r="AJ145" s="124">
        <f t="shared" si="37"/>
        <v>0</v>
      </c>
      <c r="AL145" s="124">
        <f t="shared" si="38"/>
        <v>0</v>
      </c>
      <c r="AM145" s="124">
        <f>IF('Member Info'!F142&gt;$T$1,1,0)</f>
        <v>0</v>
      </c>
      <c r="AN145" s="124" t="b">
        <f>IF(ISERROR(T145),ERROR.TYPE(#REF!)=ERROR.TYPE(T145),FALSE)</f>
        <v>0</v>
      </c>
      <c r="AO145" s="124" t="b">
        <f>IF(ISERROR(U145),ERROR.TYPE(#REF!)=ERROR.TYPE(U145),FALSE)</f>
        <v>0</v>
      </c>
      <c r="AP145" s="124">
        <f>IF('Member Info'!F142&gt;'GP1 April 25'!$U$1,1,0)</f>
        <v>0</v>
      </c>
      <c r="AQ145" s="124">
        <f t="shared" si="39"/>
        <v>0</v>
      </c>
      <c r="AR145" s="124">
        <f t="shared" si="40"/>
        <v>0</v>
      </c>
      <c r="AS145" s="124">
        <f t="shared" si="41"/>
        <v>1</v>
      </c>
    </row>
    <row r="146" spans="1:45" x14ac:dyDescent="0.25">
      <c r="A146" s="4">
        <v>115</v>
      </c>
      <c r="B146" s="164">
        <f>'Member Info'!D143</f>
        <v>0</v>
      </c>
      <c r="C146" s="164">
        <f>'Member Info'!E143</f>
        <v>0</v>
      </c>
      <c r="D146" s="164" t="str">
        <f>'Member Info'!G143</f>
        <v/>
      </c>
      <c r="E146" s="165">
        <f>'Member Info'!B143</f>
        <v>0</v>
      </c>
      <c r="F146" s="242"/>
      <c r="G146" s="166" t="str">
        <f>IF(E146=0,"",('Member Info'!K143+'Member Info'!L143))</f>
        <v/>
      </c>
      <c r="H146" s="419"/>
      <c r="I146" s="419"/>
      <c r="J146" s="26"/>
      <c r="K146" s="26"/>
      <c r="L146" s="384" t="str">
        <f>IF(E146=0,"",IF('Member Info'!F143&gt;$U$1,CONCATENATE("Joined with practice on ", TEXT('Member Info'!F143, "DD/MM/YYYY")),IF('Member Info'!N143&lt;&gt;"",IF('Member Info'!N143&lt;$T$1,CONCATENATE("Left Scheme on ", TEXT('Member Info'!N143, "DD/MM/YYYY")),IF(OR(G146="",G146=0),"Error Detected, No rate entered",IF(E146=0,"",IF(F146="","Error Detected, No Pensionable pay",IF(AS146=1,"No Part Time Status Entered",IF(AR146=1,"No Part Time Hours Entered",IF(ISERROR(AD146)," Unknown Values entered.",IF(V146+W146&lt;1,"Acceptable",IF(T146+U146=200, "No Contributions Entered", IF(M146="","Error Detected, Choose reason&gt;",IF(Z146="1",IF(V146=1,"Please Enter Deemed Pensionable Pay","Add Any Relevant Details Above"),"Please Give Details Above"))))))))))),IF(OR(G146="",G146=0),"Error Detected, No rate entered",IF(E146=0,"",IF(F146="","Error Detected, No Pensionable pay",IF(AS146=1,"No Part Time Status Entered",IF(AR146=1,"No Part Time Hours Entered",IF(ISERROR(AD146)," Unknown Values entered.",IF(V146+W146&lt;1,"Acceptable",IF(T146+U146=200, "No Contributions Entered", IF(M146="","Error Detected, Choose reason&gt;",IF(Z146="1",IF(V146=1,"Please Enter Deemed Pensionable Pay","Add relevant Details Above"),"Please give details Above")))))))))))))</f>
        <v/>
      </c>
      <c r="M146" s="260"/>
      <c r="N146" s="91"/>
      <c r="O146" s="91" t="str">
        <f t="shared" si="22"/>
        <v/>
      </c>
      <c r="P146" s="94">
        <f t="shared" si="23"/>
        <v>0</v>
      </c>
      <c r="Q146" s="94">
        <f t="shared" si="23"/>
        <v>0</v>
      </c>
      <c r="R146" s="218">
        <f>(ROUND((F146/100*'Member Info'!$W$2), 2))</f>
        <v>0</v>
      </c>
      <c r="S146" s="218" t="e">
        <f t="shared" si="24"/>
        <v>#VALUE!</v>
      </c>
      <c r="T146" s="218" t="str">
        <f t="shared" si="25"/>
        <v/>
      </c>
      <c r="U146" s="227" t="str">
        <f t="shared" si="26"/>
        <v/>
      </c>
      <c r="V146" s="228" t="str">
        <f t="shared" si="27"/>
        <v/>
      </c>
      <c r="W146" s="228" t="str">
        <f t="shared" si="28"/>
        <v/>
      </c>
      <c r="X146" s="222">
        <f t="shared" si="29"/>
        <v>0</v>
      </c>
      <c r="Y146" s="110">
        <f t="shared" si="30"/>
        <v>0</v>
      </c>
      <c r="Z146" s="235" t="str">
        <f t="shared" si="31"/>
        <v/>
      </c>
      <c r="AA146" s="240" t="b">
        <f t="shared" si="32"/>
        <v>0</v>
      </c>
      <c r="AB146" s="235">
        <f t="shared" si="33"/>
        <v>0</v>
      </c>
      <c r="AC146" s="235">
        <f>IF('Member Info'!N143="",1,"")</f>
        <v>1</v>
      </c>
      <c r="AD146" s="243" t="e">
        <f t="shared" si="34"/>
        <v>#VALUE!</v>
      </c>
      <c r="AE146" s="130" t="str">
        <f t="shared" si="21"/>
        <v/>
      </c>
      <c r="AF146" s="124">
        <f t="shared" si="35"/>
        <v>1</v>
      </c>
      <c r="AG146" s="124" t="str">
        <f>IF('Member Info'!N143&lt;&gt;"",IF(AND('Member Info'!N143&lt;=$U$1,'Member Info'!N143&gt;=$T$1),1,0),"")</f>
        <v/>
      </c>
      <c r="AI146" s="124" t="b">
        <f t="shared" si="36"/>
        <v>0</v>
      </c>
      <c r="AJ146" s="124">
        <f t="shared" si="37"/>
        <v>0</v>
      </c>
      <c r="AL146" s="124">
        <f t="shared" si="38"/>
        <v>0</v>
      </c>
      <c r="AM146" s="124">
        <f>IF('Member Info'!F143&gt;$T$1,1,0)</f>
        <v>0</v>
      </c>
      <c r="AN146" s="124" t="b">
        <f>IF(ISERROR(T146),ERROR.TYPE(#REF!)=ERROR.TYPE(T146),FALSE)</f>
        <v>0</v>
      </c>
      <c r="AO146" s="124" t="b">
        <f>IF(ISERROR(U146),ERROR.TYPE(#REF!)=ERROR.TYPE(U146),FALSE)</f>
        <v>0</v>
      </c>
      <c r="AP146" s="124">
        <f>IF('Member Info'!F143&gt;'GP1 April 25'!$U$1,1,0)</f>
        <v>0</v>
      </c>
      <c r="AQ146" s="124">
        <f t="shared" si="39"/>
        <v>0</v>
      </c>
      <c r="AR146" s="124">
        <f t="shared" si="40"/>
        <v>0</v>
      </c>
      <c r="AS146" s="124">
        <f t="shared" si="41"/>
        <v>1</v>
      </c>
    </row>
    <row r="147" spans="1:45" x14ac:dyDescent="0.25">
      <c r="A147" s="4">
        <v>116</v>
      </c>
      <c r="B147" s="164">
        <f>'Member Info'!D144</f>
        <v>0</v>
      </c>
      <c r="C147" s="164">
        <f>'Member Info'!E144</f>
        <v>0</v>
      </c>
      <c r="D147" s="164" t="str">
        <f>'Member Info'!G144</f>
        <v/>
      </c>
      <c r="E147" s="165">
        <f>'Member Info'!B144</f>
        <v>0</v>
      </c>
      <c r="F147" s="242"/>
      <c r="G147" s="166" t="str">
        <f>IF(E147=0,"",('Member Info'!K144+'Member Info'!L144))</f>
        <v/>
      </c>
      <c r="H147" s="419"/>
      <c r="I147" s="419"/>
      <c r="J147" s="26"/>
      <c r="K147" s="26"/>
      <c r="L147" s="384" t="str">
        <f>IF(E147=0,"",IF('Member Info'!F144&gt;$U$1,CONCATENATE("Joined with practice on ", TEXT('Member Info'!F144, "DD/MM/YYYY")),IF('Member Info'!N144&lt;&gt;"",IF('Member Info'!N144&lt;$T$1,CONCATENATE("Left Scheme on ", TEXT('Member Info'!N144, "DD/MM/YYYY")),IF(OR(G147="",G147=0),"Error Detected, No rate entered",IF(E147=0,"",IF(F147="","Error Detected, No Pensionable pay",IF(AS147=1,"No Part Time Status Entered",IF(AR147=1,"No Part Time Hours Entered",IF(ISERROR(AD147)," Unknown Values entered.",IF(V147+W147&lt;1,"Acceptable",IF(T147+U147=200, "No Contributions Entered", IF(M147="","Error Detected, Choose reason&gt;",IF(Z147="1",IF(V147=1,"Please Enter Deemed Pensionable Pay","Add Any Relevant Details Above"),"Please Give Details Above"))))))))))),IF(OR(G147="",G147=0),"Error Detected, No rate entered",IF(E147=0,"",IF(F147="","Error Detected, No Pensionable pay",IF(AS147=1,"No Part Time Status Entered",IF(AR147=1,"No Part Time Hours Entered",IF(ISERROR(AD147)," Unknown Values entered.",IF(V147+W147&lt;1,"Acceptable",IF(T147+U147=200, "No Contributions Entered", IF(M147="","Error Detected, Choose reason&gt;",IF(Z147="1",IF(V147=1,"Please Enter Deemed Pensionable Pay","Add relevant Details Above"),"Please give details Above")))))))))))))</f>
        <v/>
      </c>
      <c r="M147" s="260"/>
      <c r="N147" s="91"/>
      <c r="O147" s="91" t="str">
        <f t="shared" si="22"/>
        <v/>
      </c>
      <c r="P147" s="94">
        <f t="shared" si="23"/>
        <v>0</v>
      </c>
      <c r="Q147" s="94">
        <f t="shared" si="23"/>
        <v>0</v>
      </c>
      <c r="R147" s="218">
        <f>(ROUND((F147/100*'Member Info'!$W$2), 2))</f>
        <v>0</v>
      </c>
      <c r="S147" s="218" t="e">
        <f t="shared" si="24"/>
        <v>#VALUE!</v>
      </c>
      <c r="T147" s="218" t="str">
        <f t="shared" si="25"/>
        <v/>
      </c>
      <c r="U147" s="227" t="str">
        <f t="shared" si="26"/>
        <v/>
      </c>
      <c r="V147" s="228" t="str">
        <f t="shared" si="27"/>
        <v/>
      </c>
      <c r="W147" s="228" t="str">
        <f t="shared" si="28"/>
        <v/>
      </c>
      <c r="X147" s="222">
        <f t="shared" si="29"/>
        <v>0</v>
      </c>
      <c r="Y147" s="110">
        <f t="shared" si="30"/>
        <v>0</v>
      </c>
      <c r="Z147" s="235" t="str">
        <f t="shared" si="31"/>
        <v/>
      </c>
      <c r="AA147" s="240" t="b">
        <f t="shared" si="32"/>
        <v>0</v>
      </c>
      <c r="AB147" s="235">
        <f t="shared" si="33"/>
        <v>0</v>
      </c>
      <c r="AC147" s="235">
        <f>IF('Member Info'!N144="",1,"")</f>
        <v>1</v>
      </c>
      <c r="AD147" s="243" t="e">
        <f t="shared" si="34"/>
        <v>#VALUE!</v>
      </c>
      <c r="AE147" s="130" t="str">
        <f t="shared" si="21"/>
        <v/>
      </c>
      <c r="AF147" s="124">
        <f t="shared" si="35"/>
        <v>1</v>
      </c>
      <c r="AG147" s="124" t="str">
        <f>IF('Member Info'!N144&lt;&gt;"",IF(AND('Member Info'!N144&lt;=$U$1,'Member Info'!N144&gt;=$T$1),1,0),"")</f>
        <v/>
      </c>
      <c r="AI147" s="124" t="b">
        <f t="shared" si="36"/>
        <v>0</v>
      </c>
      <c r="AJ147" s="124">
        <f t="shared" si="37"/>
        <v>0</v>
      </c>
      <c r="AL147" s="124">
        <f t="shared" si="38"/>
        <v>0</v>
      </c>
      <c r="AM147" s="124">
        <f>IF('Member Info'!F144&gt;$T$1,1,0)</f>
        <v>0</v>
      </c>
      <c r="AN147" s="124" t="b">
        <f>IF(ISERROR(T147),ERROR.TYPE(#REF!)=ERROR.TYPE(T147),FALSE)</f>
        <v>0</v>
      </c>
      <c r="AO147" s="124" t="b">
        <f>IF(ISERROR(U147),ERROR.TYPE(#REF!)=ERROR.TYPE(U147),FALSE)</f>
        <v>0</v>
      </c>
      <c r="AP147" s="124">
        <f>IF('Member Info'!F144&gt;'GP1 April 25'!$U$1,1,0)</f>
        <v>0</v>
      </c>
      <c r="AQ147" s="124">
        <f t="shared" si="39"/>
        <v>0</v>
      </c>
      <c r="AR147" s="124">
        <f t="shared" si="40"/>
        <v>0</v>
      </c>
      <c r="AS147" s="124">
        <f t="shared" si="41"/>
        <v>1</v>
      </c>
    </row>
    <row r="148" spans="1:45" x14ac:dyDescent="0.25">
      <c r="A148" s="4">
        <v>117</v>
      </c>
      <c r="B148" s="164">
        <f>'Member Info'!D145</f>
        <v>0</v>
      </c>
      <c r="C148" s="164">
        <f>'Member Info'!E145</f>
        <v>0</v>
      </c>
      <c r="D148" s="164" t="str">
        <f>'Member Info'!G145</f>
        <v/>
      </c>
      <c r="E148" s="165">
        <f>'Member Info'!B145</f>
        <v>0</v>
      </c>
      <c r="F148" s="242"/>
      <c r="G148" s="166" t="str">
        <f>IF(E148=0,"",('Member Info'!K145+'Member Info'!L145))</f>
        <v/>
      </c>
      <c r="H148" s="419"/>
      <c r="I148" s="419"/>
      <c r="J148" s="26"/>
      <c r="K148" s="26"/>
      <c r="L148" s="384" t="str">
        <f>IF(E148=0,"",IF('Member Info'!F145&gt;$U$1,CONCATENATE("Joined with practice on ", TEXT('Member Info'!F145, "DD/MM/YYYY")),IF('Member Info'!N145&lt;&gt;"",IF('Member Info'!N145&lt;$T$1,CONCATENATE("Left Scheme on ", TEXT('Member Info'!N145, "DD/MM/YYYY")),IF(OR(G148="",G148=0),"Error Detected, No rate entered",IF(E148=0,"",IF(F148="","Error Detected, No Pensionable pay",IF(AS148=1,"No Part Time Status Entered",IF(AR148=1,"No Part Time Hours Entered",IF(ISERROR(AD148)," Unknown Values entered.",IF(V148+W148&lt;1,"Acceptable",IF(T148+U148=200, "No Contributions Entered", IF(M148="","Error Detected, Choose reason&gt;",IF(Z148="1",IF(V148=1,"Please Enter Deemed Pensionable Pay","Add Any Relevant Details Above"),"Please Give Details Above"))))))))))),IF(OR(G148="",G148=0),"Error Detected, No rate entered",IF(E148=0,"",IF(F148="","Error Detected, No Pensionable pay",IF(AS148=1,"No Part Time Status Entered",IF(AR148=1,"No Part Time Hours Entered",IF(ISERROR(AD148)," Unknown Values entered.",IF(V148+W148&lt;1,"Acceptable",IF(T148+U148=200, "No Contributions Entered", IF(M148="","Error Detected, Choose reason&gt;",IF(Z148="1",IF(V148=1,"Please Enter Deemed Pensionable Pay","Add relevant Details Above"),"Please give details Above")))))))))))))</f>
        <v/>
      </c>
      <c r="M148" s="260"/>
      <c r="N148" s="91"/>
      <c r="O148" s="91" t="str">
        <f t="shared" si="22"/>
        <v/>
      </c>
      <c r="P148" s="94">
        <f t="shared" si="23"/>
        <v>0</v>
      </c>
      <c r="Q148" s="94">
        <f t="shared" si="23"/>
        <v>0</v>
      </c>
      <c r="R148" s="218">
        <f>(ROUND((F148/100*'Member Info'!$W$2), 2))</f>
        <v>0</v>
      </c>
      <c r="S148" s="218" t="e">
        <f t="shared" si="24"/>
        <v>#VALUE!</v>
      </c>
      <c r="T148" s="218" t="str">
        <f t="shared" si="25"/>
        <v/>
      </c>
      <c r="U148" s="227" t="str">
        <f t="shared" si="26"/>
        <v/>
      </c>
      <c r="V148" s="228" t="str">
        <f t="shared" si="27"/>
        <v/>
      </c>
      <c r="W148" s="228" t="str">
        <f t="shared" si="28"/>
        <v/>
      </c>
      <c r="X148" s="222">
        <f t="shared" si="29"/>
        <v>0</v>
      </c>
      <c r="Y148" s="110">
        <f t="shared" si="30"/>
        <v>0</v>
      </c>
      <c r="Z148" s="235" t="str">
        <f t="shared" si="31"/>
        <v/>
      </c>
      <c r="AA148" s="240" t="b">
        <f t="shared" si="32"/>
        <v>0</v>
      </c>
      <c r="AB148" s="235">
        <f t="shared" si="33"/>
        <v>0</v>
      </c>
      <c r="AC148" s="235">
        <f>IF('Member Info'!N145="",1,"")</f>
        <v>1</v>
      </c>
      <c r="AD148" s="243" t="e">
        <f t="shared" si="34"/>
        <v>#VALUE!</v>
      </c>
      <c r="AE148" s="130" t="str">
        <f t="shared" si="21"/>
        <v/>
      </c>
      <c r="AF148" s="124">
        <f t="shared" si="35"/>
        <v>1</v>
      </c>
      <c r="AG148" s="124" t="str">
        <f>IF('Member Info'!N145&lt;&gt;"",IF(AND('Member Info'!N145&lt;=$U$1,'Member Info'!N145&gt;=$T$1),1,0),"")</f>
        <v/>
      </c>
      <c r="AI148" s="124" t="b">
        <f t="shared" si="36"/>
        <v>0</v>
      </c>
      <c r="AJ148" s="124">
        <f t="shared" si="37"/>
        <v>0</v>
      </c>
      <c r="AL148" s="124">
        <f t="shared" si="38"/>
        <v>0</v>
      </c>
      <c r="AM148" s="124">
        <f>IF('Member Info'!F145&gt;$T$1,1,0)</f>
        <v>0</v>
      </c>
      <c r="AN148" s="124" t="b">
        <f>IF(ISERROR(T148),ERROR.TYPE(#REF!)=ERROR.TYPE(T148),FALSE)</f>
        <v>0</v>
      </c>
      <c r="AO148" s="124" t="b">
        <f>IF(ISERROR(U148),ERROR.TYPE(#REF!)=ERROR.TYPE(U148),FALSE)</f>
        <v>0</v>
      </c>
      <c r="AP148" s="124">
        <f>IF('Member Info'!F145&gt;'GP1 April 25'!$U$1,1,0)</f>
        <v>0</v>
      </c>
      <c r="AQ148" s="124">
        <f t="shared" si="39"/>
        <v>0</v>
      </c>
      <c r="AR148" s="124">
        <f t="shared" si="40"/>
        <v>0</v>
      </c>
      <c r="AS148" s="124">
        <f t="shared" si="41"/>
        <v>1</v>
      </c>
    </row>
    <row r="149" spans="1:45" x14ac:dyDescent="0.25">
      <c r="A149" s="4">
        <v>118</v>
      </c>
      <c r="B149" s="164">
        <f>'Member Info'!D146</f>
        <v>0</v>
      </c>
      <c r="C149" s="164">
        <f>'Member Info'!E146</f>
        <v>0</v>
      </c>
      <c r="D149" s="164" t="str">
        <f>'Member Info'!G146</f>
        <v/>
      </c>
      <c r="E149" s="165">
        <f>'Member Info'!B146</f>
        <v>0</v>
      </c>
      <c r="F149" s="242"/>
      <c r="G149" s="166" t="str">
        <f>IF(E149=0,"",('Member Info'!K146+'Member Info'!L146))</f>
        <v/>
      </c>
      <c r="H149" s="419"/>
      <c r="I149" s="419"/>
      <c r="J149" s="26"/>
      <c r="K149" s="26"/>
      <c r="L149" s="384" t="str">
        <f>IF(E149=0,"",IF('Member Info'!F146&gt;$U$1,CONCATENATE("Joined with practice on ", TEXT('Member Info'!F146, "DD/MM/YYYY")),IF('Member Info'!N146&lt;&gt;"",IF('Member Info'!N146&lt;$T$1,CONCATENATE("Left Scheme on ", TEXT('Member Info'!N146, "DD/MM/YYYY")),IF(OR(G149="",G149=0),"Error Detected, No rate entered",IF(E149=0,"",IF(F149="","Error Detected, No Pensionable pay",IF(AS149=1,"No Part Time Status Entered",IF(AR149=1,"No Part Time Hours Entered",IF(ISERROR(AD149)," Unknown Values entered.",IF(V149+W149&lt;1,"Acceptable",IF(T149+U149=200, "No Contributions Entered", IF(M149="","Error Detected, Choose reason&gt;",IF(Z149="1",IF(V149=1,"Please Enter Deemed Pensionable Pay","Add Any Relevant Details Above"),"Please Give Details Above"))))))))))),IF(OR(G149="",G149=0),"Error Detected, No rate entered",IF(E149=0,"",IF(F149="","Error Detected, No Pensionable pay",IF(AS149=1,"No Part Time Status Entered",IF(AR149=1,"No Part Time Hours Entered",IF(ISERROR(AD149)," Unknown Values entered.",IF(V149+W149&lt;1,"Acceptable",IF(T149+U149=200, "No Contributions Entered", IF(M149="","Error Detected, Choose reason&gt;",IF(Z149="1",IF(V149=1,"Please Enter Deemed Pensionable Pay","Add relevant Details Above"),"Please give details Above")))))))))))))</f>
        <v/>
      </c>
      <c r="M149" s="260"/>
      <c r="N149" s="91"/>
      <c r="O149" s="91" t="str">
        <f t="shared" si="22"/>
        <v/>
      </c>
      <c r="P149" s="94">
        <f t="shared" si="23"/>
        <v>0</v>
      </c>
      <c r="Q149" s="94">
        <f t="shared" si="23"/>
        <v>0</v>
      </c>
      <c r="R149" s="218">
        <f>(ROUND((F149/100*'Member Info'!$W$2), 2))</f>
        <v>0</v>
      </c>
      <c r="S149" s="218" t="e">
        <f t="shared" si="24"/>
        <v>#VALUE!</v>
      </c>
      <c r="T149" s="218" t="str">
        <f t="shared" si="25"/>
        <v/>
      </c>
      <c r="U149" s="227" t="str">
        <f t="shared" si="26"/>
        <v/>
      </c>
      <c r="V149" s="228" t="str">
        <f t="shared" si="27"/>
        <v/>
      </c>
      <c r="W149" s="228" t="str">
        <f t="shared" si="28"/>
        <v/>
      </c>
      <c r="X149" s="222">
        <f t="shared" si="29"/>
        <v>0</v>
      </c>
      <c r="Y149" s="110">
        <f t="shared" si="30"/>
        <v>0</v>
      </c>
      <c r="Z149" s="235" t="str">
        <f t="shared" si="31"/>
        <v/>
      </c>
      <c r="AA149" s="240" t="b">
        <f t="shared" si="32"/>
        <v>0</v>
      </c>
      <c r="AB149" s="235">
        <f t="shared" si="33"/>
        <v>0</v>
      </c>
      <c r="AC149" s="235">
        <f>IF('Member Info'!N146="",1,"")</f>
        <v>1</v>
      </c>
      <c r="AD149" s="243" t="e">
        <f t="shared" si="34"/>
        <v>#VALUE!</v>
      </c>
      <c r="AE149" s="130" t="str">
        <f t="shared" si="21"/>
        <v/>
      </c>
      <c r="AF149" s="124">
        <f t="shared" si="35"/>
        <v>1</v>
      </c>
      <c r="AG149" s="124" t="str">
        <f>IF('Member Info'!N146&lt;&gt;"",IF(AND('Member Info'!N146&lt;=$U$1,'Member Info'!N146&gt;=$T$1),1,0),"")</f>
        <v/>
      </c>
      <c r="AI149" s="124" t="b">
        <f t="shared" si="36"/>
        <v>0</v>
      </c>
      <c r="AJ149" s="124">
        <f t="shared" si="37"/>
        <v>0</v>
      </c>
      <c r="AL149" s="124">
        <f t="shared" si="38"/>
        <v>0</v>
      </c>
      <c r="AM149" s="124">
        <f>IF('Member Info'!F146&gt;$T$1,1,0)</f>
        <v>0</v>
      </c>
      <c r="AN149" s="124" t="b">
        <f>IF(ISERROR(T149),ERROR.TYPE(#REF!)=ERROR.TYPE(T149),FALSE)</f>
        <v>0</v>
      </c>
      <c r="AO149" s="124" t="b">
        <f>IF(ISERROR(U149),ERROR.TYPE(#REF!)=ERROR.TYPE(U149),FALSE)</f>
        <v>0</v>
      </c>
      <c r="AP149" s="124">
        <f>IF('Member Info'!F146&gt;'GP1 April 25'!$U$1,1,0)</f>
        <v>0</v>
      </c>
      <c r="AQ149" s="124">
        <f t="shared" si="39"/>
        <v>0</v>
      </c>
      <c r="AR149" s="124">
        <f t="shared" si="40"/>
        <v>0</v>
      </c>
      <c r="AS149" s="124">
        <f t="shared" si="41"/>
        <v>1</v>
      </c>
    </row>
    <row r="150" spans="1:45" x14ac:dyDescent="0.25">
      <c r="A150" s="4">
        <v>119</v>
      </c>
      <c r="B150" s="164">
        <f>'Member Info'!D147</f>
        <v>0</v>
      </c>
      <c r="C150" s="164">
        <f>'Member Info'!E147</f>
        <v>0</v>
      </c>
      <c r="D150" s="164" t="str">
        <f>'Member Info'!G147</f>
        <v/>
      </c>
      <c r="E150" s="165">
        <f>'Member Info'!B147</f>
        <v>0</v>
      </c>
      <c r="F150" s="242"/>
      <c r="G150" s="166" t="str">
        <f>IF(E150=0,"",('Member Info'!K147+'Member Info'!L147))</f>
        <v/>
      </c>
      <c r="H150" s="419"/>
      <c r="I150" s="419"/>
      <c r="J150" s="26"/>
      <c r="K150" s="26"/>
      <c r="L150" s="384" t="str">
        <f>IF(E150=0,"",IF('Member Info'!F147&gt;$U$1,CONCATENATE("Joined with practice on ", TEXT('Member Info'!F147, "DD/MM/YYYY")),IF('Member Info'!N147&lt;&gt;"",IF('Member Info'!N147&lt;$T$1,CONCATENATE("Left Scheme on ", TEXT('Member Info'!N147, "DD/MM/YYYY")),IF(OR(G150="",G150=0),"Error Detected, No rate entered",IF(E150=0,"",IF(F150="","Error Detected, No Pensionable pay",IF(AS150=1,"No Part Time Status Entered",IF(AR150=1,"No Part Time Hours Entered",IF(ISERROR(AD150)," Unknown Values entered.",IF(V150+W150&lt;1,"Acceptable",IF(T150+U150=200, "No Contributions Entered", IF(M150="","Error Detected, Choose reason&gt;",IF(Z150="1",IF(V150=1,"Please Enter Deemed Pensionable Pay","Add Any Relevant Details Above"),"Please Give Details Above"))))))))))),IF(OR(G150="",G150=0),"Error Detected, No rate entered",IF(E150=0,"",IF(F150="","Error Detected, No Pensionable pay",IF(AS150=1,"No Part Time Status Entered",IF(AR150=1,"No Part Time Hours Entered",IF(ISERROR(AD150)," Unknown Values entered.",IF(V150+W150&lt;1,"Acceptable",IF(T150+U150=200, "No Contributions Entered", IF(M150="","Error Detected, Choose reason&gt;",IF(Z150="1",IF(V150=1,"Please Enter Deemed Pensionable Pay","Add relevant Details Above"),"Please give details Above")))))))))))))</f>
        <v/>
      </c>
      <c r="M150" s="260"/>
      <c r="N150" s="91"/>
      <c r="O150" s="91" t="str">
        <f t="shared" si="22"/>
        <v/>
      </c>
      <c r="P150" s="94">
        <f t="shared" si="23"/>
        <v>0</v>
      </c>
      <c r="Q150" s="94">
        <f t="shared" si="23"/>
        <v>0</v>
      </c>
      <c r="R150" s="218">
        <f>(ROUND((F150/100*'Member Info'!$W$2), 2))</f>
        <v>0</v>
      </c>
      <c r="S150" s="218" t="e">
        <f t="shared" si="24"/>
        <v>#VALUE!</v>
      </c>
      <c r="T150" s="218" t="str">
        <f t="shared" si="25"/>
        <v/>
      </c>
      <c r="U150" s="227" t="str">
        <f t="shared" si="26"/>
        <v/>
      </c>
      <c r="V150" s="228" t="str">
        <f t="shared" si="27"/>
        <v/>
      </c>
      <c r="W150" s="228" t="str">
        <f t="shared" si="28"/>
        <v/>
      </c>
      <c r="X150" s="222">
        <f t="shared" si="29"/>
        <v>0</v>
      </c>
      <c r="Y150" s="110">
        <f t="shared" si="30"/>
        <v>0</v>
      </c>
      <c r="Z150" s="235" t="str">
        <f t="shared" si="31"/>
        <v/>
      </c>
      <c r="AA150" s="240" t="b">
        <f t="shared" si="32"/>
        <v>0</v>
      </c>
      <c r="AB150" s="235">
        <f t="shared" si="33"/>
        <v>0</v>
      </c>
      <c r="AC150" s="235">
        <f>IF('Member Info'!N147="",1,"")</f>
        <v>1</v>
      </c>
      <c r="AD150" s="243" t="e">
        <f t="shared" si="34"/>
        <v>#VALUE!</v>
      </c>
      <c r="AE150" s="130" t="str">
        <f t="shared" si="21"/>
        <v/>
      </c>
      <c r="AF150" s="124">
        <f t="shared" si="35"/>
        <v>1</v>
      </c>
      <c r="AG150" s="124" t="str">
        <f>IF('Member Info'!N147&lt;&gt;"",IF(AND('Member Info'!N147&lt;=$U$1,'Member Info'!N147&gt;=$T$1),1,0),"")</f>
        <v/>
      </c>
      <c r="AI150" s="124" t="b">
        <f t="shared" si="36"/>
        <v>0</v>
      </c>
      <c r="AJ150" s="124">
        <f t="shared" si="37"/>
        <v>0</v>
      </c>
      <c r="AL150" s="124">
        <f t="shared" si="38"/>
        <v>0</v>
      </c>
      <c r="AM150" s="124">
        <f>IF('Member Info'!F147&gt;$T$1,1,0)</f>
        <v>0</v>
      </c>
      <c r="AN150" s="124" t="b">
        <f>IF(ISERROR(T150),ERROR.TYPE(#REF!)=ERROR.TYPE(T150),FALSE)</f>
        <v>0</v>
      </c>
      <c r="AO150" s="124" t="b">
        <f>IF(ISERROR(U150),ERROR.TYPE(#REF!)=ERROR.TYPE(U150),FALSE)</f>
        <v>0</v>
      </c>
      <c r="AP150" s="124">
        <f>IF('Member Info'!F147&gt;'GP1 April 25'!$U$1,1,0)</f>
        <v>0</v>
      </c>
      <c r="AQ150" s="124">
        <f t="shared" si="39"/>
        <v>0</v>
      </c>
      <c r="AR150" s="124">
        <f t="shared" si="40"/>
        <v>0</v>
      </c>
      <c r="AS150" s="124">
        <f t="shared" si="41"/>
        <v>1</v>
      </c>
    </row>
    <row r="151" spans="1:45" x14ac:dyDescent="0.25">
      <c r="A151" s="4">
        <v>120</v>
      </c>
      <c r="B151" s="164">
        <f>'Member Info'!D148</f>
        <v>0</v>
      </c>
      <c r="C151" s="164">
        <f>'Member Info'!E148</f>
        <v>0</v>
      </c>
      <c r="D151" s="164" t="str">
        <f>'Member Info'!G148</f>
        <v/>
      </c>
      <c r="E151" s="165">
        <f>'Member Info'!B148</f>
        <v>0</v>
      </c>
      <c r="F151" s="242"/>
      <c r="G151" s="166" t="str">
        <f>IF(E151=0,"",('Member Info'!K148+'Member Info'!L148))</f>
        <v/>
      </c>
      <c r="H151" s="419"/>
      <c r="I151" s="419"/>
      <c r="J151" s="26"/>
      <c r="K151" s="26"/>
      <c r="L151" s="384" t="str">
        <f>IF(E151=0,"",IF('Member Info'!F148&gt;$U$1,CONCATENATE("Joined with practice on ", TEXT('Member Info'!F148, "DD/MM/YYYY")),IF('Member Info'!N148&lt;&gt;"",IF('Member Info'!N148&lt;$T$1,CONCATENATE("Left Scheme on ", TEXT('Member Info'!N148, "DD/MM/YYYY")),IF(OR(G151="",G151=0),"Error Detected, No rate entered",IF(E151=0,"",IF(F151="","Error Detected, No Pensionable pay",IF(AS151=1,"No Part Time Status Entered",IF(AR151=1,"No Part Time Hours Entered",IF(ISERROR(AD151)," Unknown Values entered.",IF(V151+W151&lt;1,"Acceptable",IF(T151+U151=200, "No Contributions Entered", IF(M151="","Error Detected, Choose reason&gt;",IF(Z151="1",IF(V151=1,"Please Enter Deemed Pensionable Pay","Add Any Relevant Details Above"),"Please Give Details Above"))))))))))),IF(OR(G151="",G151=0),"Error Detected, No rate entered",IF(E151=0,"",IF(F151="","Error Detected, No Pensionable pay",IF(AS151=1,"No Part Time Status Entered",IF(AR151=1,"No Part Time Hours Entered",IF(ISERROR(AD151)," Unknown Values entered.",IF(V151+W151&lt;1,"Acceptable",IF(T151+U151=200, "No Contributions Entered", IF(M151="","Error Detected, Choose reason&gt;",IF(Z151="1",IF(V151=1,"Please Enter Deemed Pensionable Pay","Add relevant Details Above"),"Please give details Above")))))))))))))</f>
        <v/>
      </c>
      <c r="M151" s="260"/>
      <c r="N151" s="91"/>
      <c r="O151" s="91" t="str">
        <f t="shared" si="22"/>
        <v/>
      </c>
      <c r="P151" s="94">
        <f t="shared" si="23"/>
        <v>0</v>
      </c>
      <c r="Q151" s="94">
        <f t="shared" si="23"/>
        <v>0</v>
      </c>
      <c r="R151" s="218">
        <f>(ROUND((F151/100*'Member Info'!$W$2), 2))</f>
        <v>0</v>
      </c>
      <c r="S151" s="218" t="e">
        <f t="shared" si="24"/>
        <v>#VALUE!</v>
      </c>
      <c r="T151" s="218" t="str">
        <f t="shared" si="25"/>
        <v/>
      </c>
      <c r="U151" s="227" t="str">
        <f t="shared" si="26"/>
        <v/>
      </c>
      <c r="V151" s="228" t="str">
        <f t="shared" si="27"/>
        <v/>
      </c>
      <c r="W151" s="228" t="str">
        <f t="shared" si="28"/>
        <v/>
      </c>
      <c r="X151" s="222">
        <f t="shared" si="29"/>
        <v>0</v>
      </c>
      <c r="Y151" s="110">
        <f t="shared" si="30"/>
        <v>0</v>
      </c>
      <c r="Z151" s="235" t="str">
        <f t="shared" si="31"/>
        <v/>
      </c>
      <c r="AA151" s="240" t="b">
        <f t="shared" si="32"/>
        <v>0</v>
      </c>
      <c r="AB151" s="235">
        <f t="shared" si="33"/>
        <v>0</v>
      </c>
      <c r="AC151" s="235">
        <f>IF('Member Info'!N148="",1,"")</f>
        <v>1</v>
      </c>
      <c r="AD151" s="243" t="e">
        <f t="shared" si="34"/>
        <v>#VALUE!</v>
      </c>
      <c r="AE151" s="130" t="str">
        <f t="shared" si="21"/>
        <v/>
      </c>
      <c r="AF151" s="124">
        <f t="shared" si="35"/>
        <v>1</v>
      </c>
      <c r="AG151" s="124" t="str">
        <f>IF('Member Info'!N148&lt;&gt;"",IF(AND('Member Info'!N148&lt;=$U$1,'Member Info'!N148&gt;=$T$1),1,0),"")</f>
        <v/>
      </c>
      <c r="AI151" s="124" t="b">
        <f t="shared" si="36"/>
        <v>0</v>
      </c>
      <c r="AJ151" s="124">
        <f t="shared" si="37"/>
        <v>0</v>
      </c>
      <c r="AL151" s="124">
        <f t="shared" si="38"/>
        <v>0</v>
      </c>
      <c r="AM151" s="124">
        <f>IF('Member Info'!F148&gt;$T$1,1,0)</f>
        <v>0</v>
      </c>
      <c r="AN151" s="124" t="b">
        <f>IF(ISERROR(T151),ERROR.TYPE(#REF!)=ERROR.TYPE(T151),FALSE)</f>
        <v>0</v>
      </c>
      <c r="AO151" s="124" t="b">
        <f>IF(ISERROR(U151),ERROR.TYPE(#REF!)=ERROR.TYPE(U151),FALSE)</f>
        <v>0</v>
      </c>
      <c r="AP151" s="124">
        <f>IF('Member Info'!F148&gt;'GP1 April 25'!$U$1,1,0)</f>
        <v>0</v>
      </c>
      <c r="AQ151" s="124">
        <f t="shared" si="39"/>
        <v>0</v>
      </c>
      <c r="AR151" s="124">
        <f t="shared" si="40"/>
        <v>0</v>
      </c>
      <c r="AS151" s="124">
        <f t="shared" si="41"/>
        <v>1</v>
      </c>
    </row>
    <row r="152" spans="1:45" x14ac:dyDescent="0.25">
      <c r="A152" s="4">
        <v>121</v>
      </c>
      <c r="B152" s="164">
        <f>'Member Info'!D149</f>
        <v>0</v>
      </c>
      <c r="C152" s="164">
        <f>'Member Info'!E149</f>
        <v>0</v>
      </c>
      <c r="D152" s="164" t="str">
        <f>'Member Info'!G149</f>
        <v/>
      </c>
      <c r="E152" s="165">
        <f>'Member Info'!B149</f>
        <v>0</v>
      </c>
      <c r="F152" s="242"/>
      <c r="G152" s="166" t="str">
        <f>IF(E152=0,"",('Member Info'!K149+'Member Info'!L149))</f>
        <v/>
      </c>
      <c r="H152" s="419"/>
      <c r="I152" s="419"/>
      <c r="J152" s="26"/>
      <c r="K152" s="26"/>
      <c r="L152" s="384" t="str">
        <f>IF(E152=0,"",IF('Member Info'!F149&gt;$U$1,CONCATENATE("Joined with practice on ", TEXT('Member Info'!F149, "DD/MM/YYYY")),IF('Member Info'!N149&lt;&gt;"",IF('Member Info'!N149&lt;$T$1,CONCATENATE("Left Scheme on ", TEXT('Member Info'!N149, "DD/MM/YYYY")),IF(OR(G152="",G152=0),"Error Detected, No rate entered",IF(E152=0,"",IF(F152="","Error Detected, No Pensionable pay",IF(AS152=1,"No Part Time Status Entered",IF(AR152=1,"No Part Time Hours Entered",IF(ISERROR(AD152)," Unknown Values entered.",IF(V152+W152&lt;1,"Acceptable",IF(T152+U152=200, "No Contributions Entered", IF(M152="","Error Detected, Choose reason&gt;",IF(Z152="1",IF(V152=1,"Please Enter Deemed Pensionable Pay","Add Any Relevant Details Above"),"Please Give Details Above"))))))))))),IF(OR(G152="",G152=0),"Error Detected, No rate entered",IF(E152=0,"",IF(F152="","Error Detected, No Pensionable pay",IF(AS152=1,"No Part Time Status Entered",IF(AR152=1,"No Part Time Hours Entered",IF(ISERROR(AD152)," Unknown Values entered.",IF(V152+W152&lt;1,"Acceptable",IF(T152+U152=200, "No Contributions Entered", IF(M152="","Error Detected, Choose reason&gt;",IF(Z152="1",IF(V152=1,"Please Enter Deemed Pensionable Pay","Add relevant Details Above"),"Please give details Above")))))))))))))</f>
        <v/>
      </c>
      <c r="M152" s="260"/>
      <c r="N152" s="91"/>
      <c r="O152" s="91" t="str">
        <f t="shared" si="22"/>
        <v/>
      </c>
      <c r="P152" s="94">
        <f t="shared" si="23"/>
        <v>0</v>
      </c>
      <c r="Q152" s="94">
        <f t="shared" si="23"/>
        <v>0</v>
      </c>
      <c r="R152" s="218">
        <f>(ROUND((F152/100*'Member Info'!$W$2), 2))</f>
        <v>0</v>
      </c>
      <c r="S152" s="218" t="e">
        <f t="shared" si="24"/>
        <v>#VALUE!</v>
      </c>
      <c r="T152" s="218" t="str">
        <f t="shared" si="25"/>
        <v/>
      </c>
      <c r="U152" s="227" t="str">
        <f t="shared" si="26"/>
        <v/>
      </c>
      <c r="V152" s="228" t="str">
        <f t="shared" si="27"/>
        <v/>
      </c>
      <c r="W152" s="228" t="str">
        <f t="shared" si="28"/>
        <v/>
      </c>
      <c r="X152" s="222">
        <f t="shared" si="29"/>
        <v>0</v>
      </c>
      <c r="Y152" s="110">
        <f t="shared" si="30"/>
        <v>0</v>
      </c>
      <c r="Z152" s="235" t="str">
        <f t="shared" si="31"/>
        <v/>
      </c>
      <c r="AA152" s="240" t="b">
        <f t="shared" si="32"/>
        <v>0</v>
      </c>
      <c r="AB152" s="235">
        <f t="shared" si="33"/>
        <v>0</v>
      </c>
      <c r="AC152" s="235">
        <f>IF('Member Info'!N149="",1,"")</f>
        <v>1</v>
      </c>
      <c r="AD152" s="243" t="e">
        <f t="shared" si="34"/>
        <v>#VALUE!</v>
      </c>
      <c r="AE152" s="130" t="str">
        <f t="shared" si="21"/>
        <v/>
      </c>
      <c r="AF152" s="124">
        <f t="shared" si="35"/>
        <v>1</v>
      </c>
      <c r="AG152" s="124" t="str">
        <f>IF('Member Info'!N149&lt;&gt;"",IF(AND('Member Info'!N149&lt;=$U$1,'Member Info'!N149&gt;=$T$1),1,0),"")</f>
        <v/>
      </c>
      <c r="AI152" s="124" t="b">
        <f t="shared" si="36"/>
        <v>0</v>
      </c>
      <c r="AJ152" s="124">
        <f t="shared" si="37"/>
        <v>0</v>
      </c>
      <c r="AL152" s="124">
        <f t="shared" si="38"/>
        <v>0</v>
      </c>
      <c r="AM152" s="124">
        <f>IF('Member Info'!F149&gt;$T$1,1,0)</f>
        <v>0</v>
      </c>
      <c r="AN152" s="124" t="b">
        <f>IF(ISERROR(T152),ERROR.TYPE(#REF!)=ERROR.TYPE(T152),FALSE)</f>
        <v>0</v>
      </c>
      <c r="AO152" s="124" t="b">
        <f>IF(ISERROR(U152),ERROR.TYPE(#REF!)=ERROR.TYPE(U152),FALSE)</f>
        <v>0</v>
      </c>
      <c r="AP152" s="124">
        <f>IF('Member Info'!F149&gt;'GP1 April 25'!$U$1,1,0)</f>
        <v>0</v>
      </c>
      <c r="AQ152" s="124">
        <f t="shared" si="39"/>
        <v>0</v>
      </c>
      <c r="AR152" s="124">
        <f t="shared" si="40"/>
        <v>0</v>
      </c>
      <c r="AS152" s="124">
        <f t="shared" si="41"/>
        <v>1</v>
      </c>
    </row>
    <row r="153" spans="1:45" x14ac:dyDescent="0.25">
      <c r="A153" s="4">
        <v>122</v>
      </c>
      <c r="B153" s="164">
        <f>'Member Info'!D150</f>
        <v>0</v>
      </c>
      <c r="C153" s="164">
        <f>'Member Info'!E150</f>
        <v>0</v>
      </c>
      <c r="D153" s="164" t="str">
        <f>'Member Info'!G150</f>
        <v/>
      </c>
      <c r="E153" s="165">
        <f>'Member Info'!B150</f>
        <v>0</v>
      </c>
      <c r="F153" s="242"/>
      <c r="G153" s="166" t="str">
        <f>IF(E153=0,"",('Member Info'!K150+'Member Info'!L150))</f>
        <v/>
      </c>
      <c r="H153" s="419"/>
      <c r="I153" s="419"/>
      <c r="J153" s="26"/>
      <c r="K153" s="26"/>
      <c r="L153" s="384" t="str">
        <f>IF(E153=0,"",IF('Member Info'!F150&gt;$U$1,CONCATENATE("Joined with practice on ", TEXT('Member Info'!F150, "DD/MM/YYYY")),IF('Member Info'!N150&lt;&gt;"",IF('Member Info'!N150&lt;$T$1,CONCATENATE("Left Scheme on ", TEXT('Member Info'!N150, "DD/MM/YYYY")),IF(OR(G153="",G153=0),"Error Detected, No rate entered",IF(E153=0,"",IF(F153="","Error Detected, No Pensionable pay",IF(AS153=1,"No Part Time Status Entered",IF(AR153=1,"No Part Time Hours Entered",IF(ISERROR(AD153)," Unknown Values entered.",IF(V153+W153&lt;1,"Acceptable",IF(T153+U153=200, "No Contributions Entered", IF(M153="","Error Detected, Choose reason&gt;",IF(Z153="1",IF(V153=1,"Please Enter Deemed Pensionable Pay","Add Any Relevant Details Above"),"Please Give Details Above"))))))))))),IF(OR(G153="",G153=0),"Error Detected, No rate entered",IF(E153=0,"",IF(F153="","Error Detected, No Pensionable pay",IF(AS153=1,"No Part Time Status Entered",IF(AR153=1,"No Part Time Hours Entered",IF(ISERROR(AD153)," Unknown Values entered.",IF(V153+W153&lt;1,"Acceptable",IF(T153+U153=200, "No Contributions Entered", IF(M153="","Error Detected, Choose reason&gt;",IF(Z153="1",IF(V153=1,"Please Enter Deemed Pensionable Pay","Add relevant Details Above"),"Please give details Above")))))))))))))</f>
        <v/>
      </c>
      <c r="M153" s="260"/>
      <c r="N153" s="91"/>
      <c r="O153" s="91" t="str">
        <f t="shared" si="22"/>
        <v/>
      </c>
      <c r="P153" s="94">
        <f t="shared" si="23"/>
        <v>0</v>
      </c>
      <c r="Q153" s="94">
        <f t="shared" si="23"/>
        <v>0</v>
      </c>
      <c r="R153" s="218">
        <f>(ROUND((F153/100*'Member Info'!$W$2), 2))</f>
        <v>0</v>
      </c>
      <c r="S153" s="218" t="e">
        <f t="shared" si="24"/>
        <v>#VALUE!</v>
      </c>
      <c r="T153" s="218" t="str">
        <f t="shared" si="25"/>
        <v/>
      </c>
      <c r="U153" s="227" t="str">
        <f t="shared" si="26"/>
        <v/>
      </c>
      <c r="V153" s="228" t="str">
        <f t="shared" si="27"/>
        <v/>
      </c>
      <c r="W153" s="228" t="str">
        <f t="shared" si="28"/>
        <v/>
      </c>
      <c r="X153" s="222">
        <f t="shared" si="29"/>
        <v>0</v>
      </c>
      <c r="Y153" s="110">
        <f t="shared" si="30"/>
        <v>0</v>
      </c>
      <c r="Z153" s="235" t="str">
        <f t="shared" si="31"/>
        <v/>
      </c>
      <c r="AA153" s="240" t="b">
        <f t="shared" si="32"/>
        <v>0</v>
      </c>
      <c r="AB153" s="235">
        <f t="shared" si="33"/>
        <v>0</v>
      </c>
      <c r="AC153" s="235">
        <f>IF('Member Info'!N150="",1,"")</f>
        <v>1</v>
      </c>
      <c r="AD153" s="243" t="e">
        <f t="shared" si="34"/>
        <v>#VALUE!</v>
      </c>
      <c r="AE153" s="130" t="str">
        <f t="shared" si="21"/>
        <v/>
      </c>
      <c r="AF153" s="124">
        <f t="shared" si="35"/>
        <v>1</v>
      </c>
      <c r="AG153" s="124" t="str">
        <f>IF('Member Info'!N150&lt;&gt;"",IF(AND('Member Info'!N150&lt;=$U$1,'Member Info'!N150&gt;=$T$1),1,0),"")</f>
        <v/>
      </c>
      <c r="AI153" s="124" t="b">
        <f t="shared" si="36"/>
        <v>0</v>
      </c>
      <c r="AJ153" s="124">
        <f t="shared" si="37"/>
        <v>0</v>
      </c>
      <c r="AL153" s="124">
        <f t="shared" si="38"/>
        <v>0</v>
      </c>
      <c r="AM153" s="124">
        <f>IF('Member Info'!F150&gt;$T$1,1,0)</f>
        <v>0</v>
      </c>
      <c r="AN153" s="124" t="b">
        <f>IF(ISERROR(T153),ERROR.TYPE(#REF!)=ERROR.TYPE(T153),FALSE)</f>
        <v>0</v>
      </c>
      <c r="AO153" s="124" t="b">
        <f>IF(ISERROR(U153),ERROR.TYPE(#REF!)=ERROR.TYPE(U153),FALSE)</f>
        <v>0</v>
      </c>
      <c r="AP153" s="124">
        <f>IF('Member Info'!F150&gt;'GP1 April 25'!$U$1,1,0)</f>
        <v>0</v>
      </c>
      <c r="AQ153" s="124">
        <f t="shared" si="39"/>
        <v>0</v>
      </c>
      <c r="AR153" s="124">
        <f t="shared" si="40"/>
        <v>0</v>
      </c>
      <c r="AS153" s="124">
        <f t="shared" si="41"/>
        <v>1</v>
      </c>
    </row>
    <row r="154" spans="1:45" x14ac:dyDescent="0.25">
      <c r="A154" s="4">
        <v>123</v>
      </c>
      <c r="B154" s="164">
        <f>'Member Info'!D151</f>
        <v>0</v>
      </c>
      <c r="C154" s="164">
        <f>'Member Info'!E151</f>
        <v>0</v>
      </c>
      <c r="D154" s="164" t="str">
        <f>'Member Info'!G151</f>
        <v/>
      </c>
      <c r="E154" s="165">
        <f>'Member Info'!B151</f>
        <v>0</v>
      </c>
      <c r="F154" s="242"/>
      <c r="G154" s="166" t="str">
        <f>IF(E154=0,"",('Member Info'!K151+'Member Info'!L151))</f>
        <v/>
      </c>
      <c r="H154" s="419"/>
      <c r="I154" s="419"/>
      <c r="J154" s="26"/>
      <c r="K154" s="26"/>
      <c r="L154" s="384" t="str">
        <f>IF(E154=0,"",IF('Member Info'!F151&gt;$U$1,CONCATENATE("Joined with practice on ", TEXT('Member Info'!F151, "DD/MM/YYYY")),IF('Member Info'!N151&lt;&gt;"",IF('Member Info'!N151&lt;$T$1,CONCATENATE("Left Scheme on ", TEXT('Member Info'!N151, "DD/MM/YYYY")),IF(OR(G154="",G154=0),"Error Detected, No rate entered",IF(E154=0,"",IF(F154="","Error Detected, No Pensionable pay",IF(AS154=1,"No Part Time Status Entered",IF(AR154=1,"No Part Time Hours Entered",IF(ISERROR(AD154)," Unknown Values entered.",IF(V154+W154&lt;1,"Acceptable",IF(T154+U154=200, "No Contributions Entered", IF(M154="","Error Detected, Choose reason&gt;",IF(Z154="1",IF(V154=1,"Please Enter Deemed Pensionable Pay","Add Any Relevant Details Above"),"Please Give Details Above"))))))))))),IF(OR(G154="",G154=0),"Error Detected, No rate entered",IF(E154=0,"",IF(F154="","Error Detected, No Pensionable pay",IF(AS154=1,"No Part Time Status Entered",IF(AR154=1,"No Part Time Hours Entered",IF(ISERROR(AD154)," Unknown Values entered.",IF(V154+W154&lt;1,"Acceptable",IF(T154+U154=200, "No Contributions Entered", IF(M154="","Error Detected, Choose reason&gt;",IF(Z154="1",IF(V154=1,"Please Enter Deemed Pensionable Pay","Add relevant Details Above"),"Please give details Above")))))))))))))</f>
        <v/>
      </c>
      <c r="M154" s="260"/>
      <c r="N154" s="91"/>
      <c r="O154" s="91" t="str">
        <f t="shared" si="22"/>
        <v/>
      </c>
      <c r="P154" s="94">
        <f t="shared" si="23"/>
        <v>0</v>
      </c>
      <c r="Q154" s="94">
        <f t="shared" si="23"/>
        <v>0</v>
      </c>
      <c r="R154" s="218">
        <f>(ROUND((F154/100*'Member Info'!$W$2), 2))</f>
        <v>0</v>
      </c>
      <c r="S154" s="218" t="e">
        <f t="shared" si="24"/>
        <v>#VALUE!</v>
      </c>
      <c r="T154" s="218" t="str">
        <f t="shared" si="25"/>
        <v/>
      </c>
      <c r="U154" s="227" t="str">
        <f t="shared" si="26"/>
        <v/>
      </c>
      <c r="V154" s="228" t="str">
        <f t="shared" si="27"/>
        <v/>
      </c>
      <c r="W154" s="228" t="str">
        <f t="shared" si="28"/>
        <v/>
      </c>
      <c r="X154" s="222">
        <f t="shared" si="29"/>
        <v>0</v>
      </c>
      <c r="Y154" s="110">
        <f t="shared" si="30"/>
        <v>0</v>
      </c>
      <c r="Z154" s="235" t="str">
        <f t="shared" si="31"/>
        <v/>
      </c>
      <c r="AA154" s="240" t="b">
        <f t="shared" si="32"/>
        <v>0</v>
      </c>
      <c r="AB154" s="235">
        <f t="shared" si="33"/>
        <v>0</v>
      </c>
      <c r="AC154" s="235">
        <f>IF('Member Info'!N151="",1,"")</f>
        <v>1</v>
      </c>
      <c r="AD154" s="243" t="e">
        <f t="shared" si="34"/>
        <v>#VALUE!</v>
      </c>
      <c r="AE154" s="130" t="str">
        <f t="shared" si="21"/>
        <v/>
      </c>
      <c r="AF154" s="124">
        <f t="shared" si="35"/>
        <v>1</v>
      </c>
      <c r="AG154" s="124" t="str">
        <f>IF('Member Info'!N151&lt;&gt;"",IF(AND('Member Info'!N151&lt;=$U$1,'Member Info'!N151&gt;=$T$1),1,0),"")</f>
        <v/>
      </c>
      <c r="AI154" s="124" t="b">
        <f t="shared" si="36"/>
        <v>0</v>
      </c>
      <c r="AJ154" s="124">
        <f t="shared" si="37"/>
        <v>0</v>
      </c>
      <c r="AL154" s="124">
        <f t="shared" si="38"/>
        <v>0</v>
      </c>
      <c r="AM154" s="124">
        <f>IF('Member Info'!F151&gt;$T$1,1,0)</f>
        <v>0</v>
      </c>
      <c r="AN154" s="124" t="b">
        <f>IF(ISERROR(T154),ERROR.TYPE(#REF!)=ERROR.TYPE(T154),FALSE)</f>
        <v>0</v>
      </c>
      <c r="AO154" s="124" t="b">
        <f>IF(ISERROR(U154),ERROR.TYPE(#REF!)=ERROR.TYPE(U154),FALSE)</f>
        <v>0</v>
      </c>
      <c r="AP154" s="124">
        <f>IF('Member Info'!F151&gt;'GP1 April 25'!$U$1,1,0)</f>
        <v>0</v>
      </c>
      <c r="AQ154" s="124">
        <f t="shared" si="39"/>
        <v>0</v>
      </c>
      <c r="AR154" s="124">
        <f t="shared" si="40"/>
        <v>0</v>
      </c>
      <c r="AS154" s="124">
        <f t="shared" si="41"/>
        <v>1</v>
      </c>
    </row>
    <row r="155" spans="1:45" x14ac:dyDescent="0.25">
      <c r="A155" s="4">
        <v>124</v>
      </c>
      <c r="B155" s="164">
        <f>'Member Info'!D152</f>
        <v>0</v>
      </c>
      <c r="C155" s="164">
        <f>'Member Info'!E152</f>
        <v>0</v>
      </c>
      <c r="D155" s="164" t="str">
        <f>'Member Info'!G152</f>
        <v/>
      </c>
      <c r="E155" s="165">
        <f>'Member Info'!B152</f>
        <v>0</v>
      </c>
      <c r="F155" s="242"/>
      <c r="G155" s="166" t="str">
        <f>IF(E155=0,"",('Member Info'!K152+'Member Info'!L152))</f>
        <v/>
      </c>
      <c r="H155" s="419"/>
      <c r="I155" s="419"/>
      <c r="J155" s="26"/>
      <c r="K155" s="26"/>
      <c r="L155" s="384" t="str">
        <f>IF(E155=0,"",IF('Member Info'!F152&gt;$U$1,CONCATENATE("Joined with practice on ", TEXT('Member Info'!F152, "DD/MM/YYYY")),IF('Member Info'!N152&lt;&gt;"",IF('Member Info'!N152&lt;$T$1,CONCATENATE("Left Scheme on ", TEXT('Member Info'!N152, "DD/MM/YYYY")),IF(OR(G155="",G155=0),"Error Detected, No rate entered",IF(E155=0,"",IF(F155="","Error Detected, No Pensionable pay",IF(AS155=1,"No Part Time Status Entered",IF(AR155=1,"No Part Time Hours Entered",IF(ISERROR(AD155)," Unknown Values entered.",IF(V155+W155&lt;1,"Acceptable",IF(T155+U155=200, "No Contributions Entered", IF(M155="","Error Detected, Choose reason&gt;",IF(Z155="1",IF(V155=1,"Please Enter Deemed Pensionable Pay","Add Any Relevant Details Above"),"Please Give Details Above"))))))))))),IF(OR(G155="",G155=0),"Error Detected, No rate entered",IF(E155=0,"",IF(F155="","Error Detected, No Pensionable pay",IF(AS155=1,"No Part Time Status Entered",IF(AR155=1,"No Part Time Hours Entered",IF(ISERROR(AD155)," Unknown Values entered.",IF(V155+W155&lt;1,"Acceptable",IF(T155+U155=200, "No Contributions Entered", IF(M155="","Error Detected, Choose reason&gt;",IF(Z155="1",IF(V155=1,"Please Enter Deemed Pensionable Pay","Add relevant Details Above"),"Please give details Above")))))))))))))</f>
        <v/>
      </c>
      <c r="M155" s="260"/>
      <c r="N155" s="91"/>
      <c r="O155" s="91" t="str">
        <f t="shared" si="22"/>
        <v/>
      </c>
      <c r="P155" s="94">
        <f t="shared" si="23"/>
        <v>0</v>
      </c>
      <c r="Q155" s="94">
        <f t="shared" si="23"/>
        <v>0</v>
      </c>
      <c r="R155" s="218">
        <f>(ROUND((F155/100*'Member Info'!$W$2), 2))</f>
        <v>0</v>
      </c>
      <c r="S155" s="218" t="e">
        <f t="shared" si="24"/>
        <v>#VALUE!</v>
      </c>
      <c r="T155" s="218" t="str">
        <f t="shared" si="25"/>
        <v/>
      </c>
      <c r="U155" s="227" t="str">
        <f t="shared" si="26"/>
        <v/>
      </c>
      <c r="V155" s="228" t="str">
        <f t="shared" si="27"/>
        <v/>
      </c>
      <c r="W155" s="228" t="str">
        <f t="shared" si="28"/>
        <v/>
      </c>
      <c r="X155" s="222">
        <f t="shared" si="29"/>
        <v>0</v>
      </c>
      <c r="Y155" s="110">
        <f t="shared" si="30"/>
        <v>0</v>
      </c>
      <c r="Z155" s="235" t="str">
        <f t="shared" si="31"/>
        <v/>
      </c>
      <c r="AA155" s="240" t="b">
        <f t="shared" si="32"/>
        <v>0</v>
      </c>
      <c r="AB155" s="235">
        <f t="shared" si="33"/>
        <v>0</v>
      </c>
      <c r="AC155" s="235">
        <f>IF('Member Info'!N152="",1,"")</f>
        <v>1</v>
      </c>
      <c r="AD155" s="243" t="e">
        <f t="shared" si="34"/>
        <v>#VALUE!</v>
      </c>
      <c r="AE155" s="130" t="str">
        <f t="shared" si="21"/>
        <v/>
      </c>
      <c r="AF155" s="124">
        <f t="shared" si="35"/>
        <v>1</v>
      </c>
      <c r="AG155" s="124" t="str">
        <f>IF('Member Info'!N152&lt;&gt;"",IF(AND('Member Info'!N152&lt;=$U$1,'Member Info'!N152&gt;=$T$1),1,0),"")</f>
        <v/>
      </c>
      <c r="AI155" s="124" t="b">
        <f t="shared" si="36"/>
        <v>0</v>
      </c>
      <c r="AJ155" s="124">
        <f t="shared" si="37"/>
        <v>0</v>
      </c>
      <c r="AL155" s="124">
        <f t="shared" si="38"/>
        <v>0</v>
      </c>
      <c r="AM155" s="124">
        <f>IF('Member Info'!F152&gt;$T$1,1,0)</f>
        <v>0</v>
      </c>
      <c r="AN155" s="124" t="b">
        <f>IF(ISERROR(T155),ERROR.TYPE(#REF!)=ERROR.TYPE(T155),FALSE)</f>
        <v>0</v>
      </c>
      <c r="AO155" s="124" t="b">
        <f>IF(ISERROR(U155),ERROR.TYPE(#REF!)=ERROR.TYPE(U155),FALSE)</f>
        <v>0</v>
      </c>
      <c r="AP155" s="124">
        <f>IF('Member Info'!F152&gt;'GP1 April 25'!$U$1,1,0)</f>
        <v>0</v>
      </c>
      <c r="AQ155" s="124">
        <f t="shared" si="39"/>
        <v>0</v>
      </c>
      <c r="AR155" s="124">
        <f t="shared" si="40"/>
        <v>0</v>
      </c>
      <c r="AS155" s="124">
        <f t="shared" si="41"/>
        <v>1</v>
      </c>
    </row>
    <row r="156" spans="1:45" x14ac:dyDescent="0.25">
      <c r="A156" s="4">
        <v>125</v>
      </c>
      <c r="B156" s="164">
        <f>'Member Info'!D153</f>
        <v>0</v>
      </c>
      <c r="C156" s="164">
        <f>'Member Info'!E153</f>
        <v>0</v>
      </c>
      <c r="D156" s="164" t="str">
        <f>'Member Info'!G153</f>
        <v/>
      </c>
      <c r="E156" s="165">
        <f>'Member Info'!B153</f>
        <v>0</v>
      </c>
      <c r="F156" s="242"/>
      <c r="G156" s="166" t="str">
        <f>IF(E156=0,"",('Member Info'!K153+'Member Info'!L153))</f>
        <v/>
      </c>
      <c r="H156" s="419"/>
      <c r="I156" s="419"/>
      <c r="J156" s="26"/>
      <c r="K156" s="26"/>
      <c r="L156" s="384" t="str">
        <f>IF(E156=0,"",IF('Member Info'!F153&gt;$U$1,CONCATENATE("Joined with practice on ", TEXT('Member Info'!F153, "DD/MM/YYYY")),IF('Member Info'!N153&lt;&gt;"",IF('Member Info'!N153&lt;$T$1,CONCATENATE("Left Scheme on ", TEXT('Member Info'!N153, "DD/MM/YYYY")),IF(OR(G156="",G156=0),"Error Detected, No rate entered",IF(E156=0,"",IF(F156="","Error Detected, No Pensionable pay",IF(AS156=1,"No Part Time Status Entered",IF(AR156=1,"No Part Time Hours Entered",IF(ISERROR(AD156)," Unknown Values entered.",IF(V156+W156&lt;1,"Acceptable",IF(T156+U156=200, "No Contributions Entered", IF(M156="","Error Detected, Choose reason&gt;",IF(Z156="1",IF(V156=1,"Please Enter Deemed Pensionable Pay","Add Any Relevant Details Above"),"Please Give Details Above"))))))))))),IF(OR(G156="",G156=0),"Error Detected, No rate entered",IF(E156=0,"",IF(F156="","Error Detected, No Pensionable pay",IF(AS156=1,"No Part Time Status Entered",IF(AR156=1,"No Part Time Hours Entered",IF(ISERROR(AD156)," Unknown Values entered.",IF(V156+W156&lt;1,"Acceptable",IF(T156+U156=200, "No Contributions Entered", IF(M156="","Error Detected, Choose reason&gt;",IF(Z156="1",IF(V156=1,"Please Enter Deemed Pensionable Pay","Add relevant Details Above"),"Please give details Above")))))))))))))</f>
        <v/>
      </c>
      <c r="M156" s="260"/>
      <c r="N156" s="91"/>
      <c r="O156" s="91" t="str">
        <f t="shared" si="22"/>
        <v/>
      </c>
      <c r="P156" s="94">
        <f t="shared" si="23"/>
        <v>0</v>
      </c>
      <c r="Q156" s="94">
        <f t="shared" si="23"/>
        <v>0</v>
      </c>
      <c r="R156" s="218">
        <f>(ROUND((F156/100*'Member Info'!$W$2), 2))</f>
        <v>0</v>
      </c>
      <c r="S156" s="218" t="e">
        <f t="shared" si="24"/>
        <v>#VALUE!</v>
      </c>
      <c r="T156" s="218" t="str">
        <f t="shared" si="25"/>
        <v/>
      </c>
      <c r="U156" s="227" t="str">
        <f t="shared" si="26"/>
        <v/>
      </c>
      <c r="V156" s="228" t="str">
        <f t="shared" si="27"/>
        <v/>
      </c>
      <c r="W156" s="228" t="str">
        <f t="shared" si="28"/>
        <v/>
      </c>
      <c r="X156" s="222">
        <f t="shared" si="29"/>
        <v>0</v>
      </c>
      <c r="Y156" s="110">
        <f t="shared" si="30"/>
        <v>0</v>
      </c>
      <c r="Z156" s="235" t="str">
        <f t="shared" si="31"/>
        <v/>
      </c>
      <c r="AA156" s="240" t="b">
        <f t="shared" si="32"/>
        <v>0</v>
      </c>
      <c r="AB156" s="235">
        <f t="shared" si="33"/>
        <v>0</v>
      </c>
      <c r="AC156" s="235">
        <f>IF('Member Info'!N153="",1,"")</f>
        <v>1</v>
      </c>
      <c r="AD156" s="243" t="e">
        <f t="shared" si="34"/>
        <v>#VALUE!</v>
      </c>
      <c r="AE156" s="130" t="str">
        <f t="shared" si="21"/>
        <v/>
      </c>
      <c r="AF156" s="124">
        <f t="shared" si="35"/>
        <v>1</v>
      </c>
      <c r="AG156" s="124" t="str">
        <f>IF('Member Info'!N153&lt;&gt;"",IF(AND('Member Info'!N153&lt;=$U$1,'Member Info'!N153&gt;=$T$1),1,0),"")</f>
        <v/>
      </c>
      <c r="AI156" s="124" t="b">
        <f t="shared" si="36"/>
        <v>0</v>
      </c>
      <c r="AJ156" s="124">
        <f t="shared" si="37"/>
        <v>0</v>
      </c>
      <c r="AL156" s="124">
        <f t="shared" si="38"/>
        <v>0</v>
      </c>
      <c r="AM156" s="124">
        <f>IF('Member Info'!F153&gt;$T$1,1,0)</f>
        <v>0</v>
      </c>
      <c r="AN156" s="124" t="b">
        <f>IF(ISERROR(T156),ERROR.TYPE(#REF!)=ERROR.TYPE(T156),FALSE)</f>
        <v>0</v>
      </c>
      <c r="AO156" s="124" t="b">
        <f>IF(ISERROR(U156),ERROR.TYPE(#REF!)=ERROR.TYPE(U156),FALSE)</f>
        <v>0</v>
      </c>
      <c r="AP156" s="124">
        <f>IF('Member Info'!F153&gt;'GP1 April 25'!$U$1,1,0)</f>
        <v>0</v>
      </c>
      <c r="AQ156" s="124">
        <f t="shared" si="39"/>
        <v>0</v>
      </c>
      <c r="AR156" s="124">
        <f t="shared" si="40"/>
        <v>0</v>
      </c>
      <c r="AS156" s="124">
        <f t="shared" si="41"/>
        <v>1</v>
      </c>
    </row>
    <row r="157" spans="1:45" x14ac:dyDescent="0.25">
      <c r="A157" s="4">
        <v>126</v>
      </c>
      <c r="B157" s="164">
        <f>'Member Info'!D154</f>
        <v>0</v>
      </c>
      <c r="C157" s="164">
        <f>'Member Info'!E154</f>
        <v>0</v>
      </c>
      <c r="D157" s="164" t="str">
        <f>'Member Info'!G154</f>
        <v/>
      </c>
      <c r="E157" s="165">
        <f>'Member Info'!B154</f>
        <v>0</v>
      </c>
      <c r="F157" s="242"/>
      <c r="G157" s="166" t="str">
        <f>IF(E157=0,"",('Member Info'!K154+'Member Info'!L154))</f>
        <v/>
      </c>
      <c r="H157" s="419"/>
      <c r="I157" s="419"/>
      <c r="J157" s="26"/>
      <c r="K157" s="26"/>
      <c r="L157" s="384" t="str">
        <f>IF(E157=0,"",IF('Member Info'!F154&gt;$U$1,CONCATENATE("Joined with practice on ", TEXT('Member Info'!F154, "DD/MM/YYYY")),IF('Member Info'!N154&lt;&gt;"",IF('Member Info'!N154&lt;$T$1,CONCATENATE("Left Scheme on ", TEXT('Member Info'!N154, "DD/MM/YYYY")),IF(OR(G157="",G157=0),"Error Detected, No rate entered",IF(E157=0,"",IF(F157="","Error Detected, No Pensionable pay",IF(AS157=1,"No Part Time Status Entered",IF(AR157=1,"No Part Time Hours Entered",IF(ISERROR(AD157)," Unknown Values entered.",IF(V157+W157&lt;1,"Acceptable",IF(T157+U157=200, "No Contributions Entered", IF(M157="","Error Detected, Choose reason&gt;",IF(Z157="1",IF(V157=1,"Please Enter Deemed Pensionable Pay","Add Any Relevant Details Above"),"Please Give Details Above"))))))))))),IF(OR(G157="",G157=0),"Error Detected, No rate entered",IF(E157=0,"",IF(F157="","Error Detected, No Pensionable pay",IF(AS157=1,"No Part Time Status Entered",IF(AR157=1,"No Part Time Hours Entered",IF(ISERROR(AD157)," Unknown Values entered.",IF(V157+W157&lt;1,"Acceptable",IF(T157+U157=200, "No Contributions Entered", IF(M157="","Error Detected, Choose reason&gt;",IF(Z157="1",IF(V157=1,"Please Enter Deemed Pensionable Pay","Add relevant Details Above"),"Please give details Above")))))))))))))</f>
        <v/>
      </c>
      <c r="M157" s="260"/>
      <c r="N157" s="91"/>
      <c r="O157" s="91" t="str">
        <f t="shared" si="22"/>
        <v/>
      </c>
      <c r="P157" s="94">
        <f t="shared" si="23"/>
        <v>0</v>
      </c>
      <c r="Q157" s="94">
        <f t="shared" si="23"/>
        <v>0</v>
      </c>
      <c r="R157" s="218">
        <f>(ROUND((F157/100*'Member Info'!$W$2), 2))</f>
        <v>0</v>
      </c>
      <c r="S157" s="218" t="e">
        <f t="shared" si="24"/>
        <v>#VALUE!</v>
      </c>
      <c r="T157" s="218" t="str">
        <f t="shared" si="25"/>
        <v/>
      </c>
      <c r="U157" s="227" t="str">
        <f t="shared" si="26"/>
        <v/>
      </c>
      <c r="V157" s="228" t="str">
        <f t="shared" si="27"/>
        <v/>
      </c>
      <c r="W157" s="228" t="str">
        <f t="shared" si="28"/>
        <v/>
      </c>
      <c r="X157" s="222">
        <f t="shared" si="29"/>
        <v>0</v>
      </c>
      <c r="Y157" s="110">
        <f t="shared" si="30"/>
        <v>0</v>
      </c>
      <c r="Z157" s="235" t="str">
        <f t="shared" si="31"/>
        <v/>
      </c>
      <c r="AA157" s="240" t="b">
        <f t="shared" si="32"/>
        <v>0</v>
      </c>
      <c r="AB157" s="235">
        <f t="shared" si="33"/>
        <v>0</v>
      </c>
      <c r="AC157" s="235">
        <f>IF('Member Info'!N154="",1,"")</f>
        <v>1</v>
      </c>
      <c r="AD157" s="243" t="e">
        <f t="shared" si="34"/>
        <v>#VALUE!</v>
      </c>
      <c r="AE157" s="130" t="str">
        <f t="shared" si="21"/>
        <v/>
      </c>
      <c r="AF157" s="124">
        <f t="shared" si="35"/>
        <v>1</v>
      </c>
      <c r="AG157" s="124" t="str">
        <f>IF('Member Info'!N154&lt;&gt;"",IF(AND('Member Info'!N154&lt;=$U$1,'Member Info'!N154&gt;=$T$1),1,0),"")</f>
        <v/>
      </c>
      <c r="AI157" s="124" t="b">
        <f t="shared" si="36"/>
        <v>0</v>
      </c>
      <c r="AJ157" s="124">
        <f t="shared" si="37"/>
        <v>0</v>
      </c>
      <c r="AL157" s="124">
        <f t="shared" si="38"/>
        <v>0</v>
      </c>
      <c r="AM157" s="124">
        <f>IF('Member Info'!F154&gt;$T$1,1,0)</f>
        <v>0</v>
      </c>
      <c r="AN157" s="124" t="b">
        <f>IF(ISERROR(T157),ERROR.TYPE(#REF!)=ERROR.TYPE(T157),FALSE)</f>
        <v>0</v>
      </c>
      <c r="AO157" s="124" t="b">
        <f>IF(ISERROR(U157),ERROR.TYPE(#REF!)=ERROR.TYPE(U157),FALSE)</f>
        <v>0</v>
      </c>
      <c r="AP157" s="124">
        <f>IF('Member Info'!F154&gt;'GP1 April 25'!$U$1,1,0)</f>
        <v>0</v>
      </c>
      <c r="AQ157" s="124">
        <f t="shared" si="39"/>
        <v>0</v>
      </c>
      <c r="AR157" s="124">
        <f t="shared" si="40"/>
        <v>0</v>
      </c>
      <c r="AS157" s="124">
        <f t="shared" si="41"/>
        <v>1</v>
      </c>
    </row>
    <row r="158" spans="1:45" x14ac:dyDescent="0.25">
      <c r="A158" s="4">
        <v>127</v>
      </c>
      <c r="B158" s="164">
        <f>'Member Info'!D155</f>
        <v>0</v>
      </c>
      <c r="C158" s="164">
        <f>'Member Info'!E155</f>
        <v>0</v>
      </c>
      <c r="D158" s="164" t="str">
        <f>'Member Info'!G155</f>
        <v/>
      </c>
      <c r="E158" s="165">
        <f>'Member Info'!B155</f>
        <v>0</v>
      </c>
      <c r="F158" s="242"/>
      <c r="G158" s="166" t="str">
        <f>IF(E158=0,"",('Member Info'!K155+'Member Info'!L155))</f>
        <v/>
      </c>
      <c r="H158" s="419"/>
      <c r="I158" s="419"/>
      <c r="J158" s="26"/>
      <c r="K158" s="26"/>
      <c r="L158" s="384" t="str">
        <f>IF(E158=0,"",IF('Member Info'!F155&gt;$U$1,CONCATENATE("Joined with practice on ", TEXT('Member Info'!F155, "DD/MM/YYYY")),IF('Member Info'!N155&lt;&gt;"",IF('Member Info'!N155&lt;$T$1,CONCATENATE("Left Scheme on ", TEXT('Member Info'!N155, "DD/MM/YYYY")),IF(OR(G158="",G158=0),"Error Detected, No rate entered",IF(E158=0,"",IF(F158="","Error Detected, No Pensionable pay",IF(AS158=1,"No Part Time Status Entered",IF(AR158=1,"No Part Time Hours Entered",IF(ISERROR(AD158)," Unknown Values entered.",IF(V158+W158&lt;1,"Acceptable",IF(T158+U158=200, "No Contributions Entered", IF(M158="","Error Detected, Choose reason&gt;",IF(Z158="1",IF(V158=1,"Please Enter Deemed Pensionable Pay","Add Any Relevant Details Above"),"Please Give Details Above"))))))))))),IF(OR(G158="",G158=0),"Error Detected, No rate entered",IF(E158=0,"",IF(F158="","Error Detected, No Pensionable pay",IF(AS158=1,"No Part Time Status Entered",IF(AR158=1,"No Part Time Hours Entered",IF(ISERROR(AD158)," Unknown Values entered.",IF(V158+W158&lt;1,"Acceptable",IF(T158+U158=200, "No Contributions Entered", IF(M158="","Error Detected, Choose reason&gt;",IF(Z158="1",IF(V158=1,"Please Enter Deemed Pensionable Pay","Add relevant Details Above"),"Please give details Above")))))))))))))</f>
        <v/>
      </c>
      <c r="M158" s="260"/>
      <c r="N158" s="91"/>
      <c r="O158" s="91" t="str">
        <f t="shared" si="22"/>
        <v/>
      </c>
      <c r="P158" s="94">
        <f t="shared" si="23"/>
        <v>0</v>
      </c>
      <c r="Q158" s="94">
        <f t="shared" si="23"/>
        <v>0</v>
      </c>
      <c r="R158" s="218">
        <f>(ROUND((F158/100*'Member Info'!$W$2), 2))</f>
        <v>0</v>
      </c>
      <c r="S158" s="218" t="e">
        <f t="shared" si="24"/>
        <v>#VALUE!</v>
      </c>
      <c r="T158" s="218" t="str">
        <f t="shared" si="25"/>
        <v/>
      </c>
      <c r="U158" s="227" t="str">
        <f t="shared" si="26"/>
        <v/>
      </c>
      <c r="V158" s="228" t="str">
        <f t="shared" si="27"/>
        <v/>
      </c>
      <c r="W158" s="228" t="str">
        <f t="shared" si="28"/>
        <v/>
      </c>
      <c r="X158" s="222">
        <f t="shared" si="29"/>
        <v>0</v>
      </c>
      <c r="Y158" s="110">
        <f t="shared" si="30"/>
        <v>0</v>
      </c>
      <c r="Z158" s="235" t="str">
        <f t="shared" si="31"/>
        <v/>
      </c>
      <c r="AA158" s="240" t="b">
        <f t="shared" si="32"/>
        <v>0</v>
      </c>
      <c r="AB158" s="235">
        <f t="shared" si="33"/>
        <v>0</v>
      </c>
      <c r="AC158" s="235">
        <f>IF('Member Info'!N155="",1,"")</f>
        <v>1</v>
      </c>
      <c r="AD158" s="243" t="e">
        <f t="shared" si="34"/>
        <v>#VALUE!</v>
      </c>
      <c r="AE158" s="130" t="str">
        <f t="shared" si="21"/>
        <v/>
      </c>
      <c r="AF158" s="124">
        <f t="shared" si="35"/>
        <v>1</v>
      </c>
      <c r="AG158" s="124" t="str">
        <f>IF('Member Info'!N155&lt;&gt;"",IF(AND('Member Info'!N155&lt;=$U$1,'Member Info'!N155&gt;=$T$1),1,0),"")</f>
        <v/>
      </c>
      <c r="AI158" s="124" t="b">
        <f t="shared" si="36"/>
        <v>0</v>
      </c>
      <c r="AJ158" s="124">
        <f t="shared" si="37"/>
        <v>0</v>
      </c>
      <c r="AL158" s="124">
        <f t="shared" si="38"/>
        <v>0</v>
      </c>
      <c r="AM158" s="124">
        <f>IF('Member Info'!F155&gt;$T$1,1,0)</f>
        <v>0</v>
      </c>
      <c r="AN158" s="124" t="b">
        <f>IF(ISERROR(T158),ERROR.TYPE(#REF!)=ERROR.TYPE(T158),FALSE)</f>
        <v>0</v>
      </c>
      <c r="AO158" s="124" t="b">
        <f>IF(ISERROR(U158),ERROR.TYPE(#REF!)=ERROR.TYPE(U158),FALSE)</f>
        <v>0</v>
      </c>
      <c r="AP158" s="124">
        <f>IF('Member Info'!F155&gt;'GP1 April 25'!$U$1,1,0)</f>
        <v>0</v>
      </c>
      <c r="AQ158" s="124">
        <f t="shared" si="39"/>
        <v>0</v>
      </c>
      <c r="AR158" s="124">
        <f t="shared" si="40"/>
        <v>0</v>
      </c>
      <c r="AS158" s="124">
        <f t="shared" si="41"/>
        <v>1</v>
      </c>
    </row>
    <row r="159" spans="1:45" x14ac:dyDescent="0.25">
      <c r="A159" s="4">
        <v>128</v>
      </c>
      <c r="B159" s="164">
        <f>'Member Info'!D156</f>
        <v>0</v>
      </c>
      <c r="C159" s="164">
        <f>'Member Info'!E156</f>
        <v>0</v>
      </c>
      <c r="D159" s="164" t="str">
        <f>'Member Info'!G156</f>
        <v/>
      </c>
      <c r="E159" s="165">
        <f>'Member Info'!B156</f>
        <v>0</v>
      </c>
      <c r="F159" s="242"/>
      <c r="G159" s="166" t="str">
        <f>IF(E159=0,"",('Member Info'!K156+'Member Info'!L156))</f>
        <v/>
      </c>
      <c r="H159" s="419"/>
      <c r="I159" s="419"/>
      <c r="J159" s="26"/>
      <c r="K159" s="26"/>
      <c r="L159" s="384" t="str">
        <f>IF(E159=0,"",IF('Member Info'!F156&gt;$U$1,CONCATENATE("Joined with practice on ", TEXT('Member Info'!F156, "DD/MM/YYYY")),IF('Member Info'!N156&lt;&gt;"",IF('Member Info'!N156&lt;$T$1,CONCATENATE("Left Scheme on ", TEXT('Member Info'!N156, "DD/MM/YYYY")),IF(OR(G159="",G159=0),"Error Detected, No rate entered",IF(E159=0,"",IF(F159="","Error Detected, No Pensionable pay",IF(AS159=1,"No Part Time Status Entered",IF(AR159=1,"No Part Time Hours Entered",IF(ISERROR(AD159)," Unknown Values entered.",IF(V159+W159&lt;1,"Acceptable",IF(T159+U159=200, "No Contributions Entered", IF(M159="","Error Detected, Choose reason&gt;",IF(Z159="1",IF(V159=1,"Please Enter Deemed Pensionable Pay","Add Any Relevant Details Above"),"Please Give Details Above"))))))))))),IF(OR(G159="",G159=0),"Error Detected, No rate entered",IF(E159=0,"",IF(F159="","Error Detected, No Pensionable pay",IF(AS159=1,"No Part Time Status Entered",IF(AR159=1,"No Part Time Hours Entered",IF(ISERROR(AD159)," Unknown Values entered.",IF(V159+W159&lt;1,"Acceptable",IF(T159+U159=200, "No Contributions Entered", IF(M159="","Error Detected, Choose reason&gt;",IF(Z159="1",IF(V159=1,"Please Enter Deemed Pensionable Pay","Add relevant Details Above"),"Please give details Above")))))))))))))</f>
        <v/>
      </c>
      <c r="M159" s="260"/>
      <c r="N159" s="91"/>
      <c r="O159" s="91" t="str">
        <f t="shared" si="22"/>
        <v/>
      </c>
      <c r="P159" s="94">
        <f t="shared" si="23"/>
        <v>0</v>
      </c>
      <c r="Q159" s="94">
        <f t="shared" si="23"/>
        <v>0</v>
      </c>
      <c r="R159" s="218">
        <f>(ROUND((F159/100*'Member Info'!$W$2), 2))</f>
        <v>0</v>
      </c>
      <c r="S159" s="218" t="e">
        <f t="shared" si="24"/>
        <v>#VALUE!</v>
      </c>
      <c r="T159" s="218" t="str">
        <f t="shared" si="25"/>
        <v/>
      </c>
      <c r="U159" s="227" t="str">
        <f t="shared" si="26"/>
        <v/>
      </c>
      <c r="V159" s="228" t="str">
        <f t="shared" si="27"/>
        <v/>
      </c>
      <c r="W159" s="228" t="str">
        <f t="shared" si="28"/>
        <v/>
      </c>
      <c r="X159" s="222">
        <f t="shared" si="29"/>
        <v>0</v>
      </c>
      <c r="Y159" s="110">
        <f t="shared" si="30"/>
        <v>0</v>
      </c>
      <c r="Z159" s="235" t="str">
        <f t="shared" si="31"/>
        <v/>
      </c>
      <c r="AA159" s="240" t="b">
        <f t="shared" si="32"/>
        <v>0</v>
      </c>
      <c r="AB159" s="235">
        <f t="shared" si="33"/>
        <v>0</v>
      </c>
      <c r="AC159" s="235">
        <f>IF('Member Info'!N156="",1,"")</f>
        <v>1</v>
      </c>
      <c r="AD159" s="243" t="e">
        <f t="shared" si="34"/>
        <v>#VALUE!</v>
      </c>
      <c r="AE159" s="130" t="str">
        <f t="shared" si="21"/>
        <v/>
      </c>
      <c r="AF159" s="124">
        <f t="shared" si="35"/>
        <v>1</v>
      </c>
      <c r="AG159" s="124" t="str">
        <f>IF('Member Info'!N156&lt;&gt;"",IF(AND('Member Info'!N156&lt;=$U$1,'Member Info'!N156&gt;=$T$1),1,0),"")</f>
        <v/>
      </c>
      <c r="AI159" s="124" t="b">
        <f t="shared" si="36"/>
        <v>0</v>
      </c>
      <c r="AJ159" s="124">
        <f t="shared" si="37"/>
        <v>0</v>
      </c>
      <c r="AL159" s="124">
        <f t="shared" si="38"/>
        <v>0</v>
      </c>
      <c r="AM159" s="124">
        <f>IF('Member Info'!F156&gt;$T$1,1,0)</f>
        <v>0</v>
      </c>
      <c r="AN159" s="124" t="b">
        <f>IF(ISERROR(T159),ERROR.TYPE(#REF!)=ERROR.TYPE(T159),FALSE)</f>
        <v>0</v>
      </c>
      <c r="AO159" s="124" t="b">
        <f>IF(ISERROR(U159),ERROR.TYPE(#REF!)=ERROR.TYPE(U159),FALSE)</f>
        <v>0</v>
      </c>
      <c r="AP159" s="124">
        <f>IF('Member Info'!F156&gt;'GP1 April 25'!$U$1,1,0)</f>
        <v>0</v>
      </c>
      <c r="AQ159" s="124">
        <f t="shared" si="39"/>
        <v>0</v>
      </c>
      <c r="AR159" s="124">
        <f t="shared" si="40"/>
        <v>0</v>
      </c>
      <c r="AS159" s="124">
        <f t="shared" si="41"/>
        <v>1</v>
      </c>
    </row>
    <row r="160" spans="1:45" x14ac:dyDescent="0.25">
      <c r="A160" s="4">
        <v>129</v>
      </c>
      <c r="B160" s="164">
        <f>'Member Info'!D157</f>
        <v>0</v>
      </c>
      <c r="C160" s="164">
        <f>'Member Info'!E157</f>
        <v>0</v>
      </c>
      <c r="D160" s="164" t="str">
        <f>'Member Info'!G157</f>
        <v/>
      </c>
      <c r="E160" s="165">
        <f>'Member Info'!B157</f>
        <v>0</v>
      </c>
      <c r="F160" s="242"/>
      <c r="G160" s="166" t="str">
        <f>IF(E160=0,"",('Member Info'!K157+'Member Info'!L157))</f>
        <v/>
      </c>
      <c r="H160" s="419"/>
      <c r="I160" s="419"/>
      <c r="J160" s="26"/>
      <c r="K160" s="26"/>
      <c r="L160" s="384" t="str">
        <f>IF(E160=0,"",IF('Member Info'!F157&gt;$U$1,CONCATENATE("Joined with practice on ", TEXT('Member Info'!F157, "DD/MM/YYYY")),IF('Member Info'!N157&lt;&gt;"",IF('Member Info'!N157&lt;$T$1,CONCATENATE("Left Scheme on ", TEXT('Member Info'!N157, "DD/MM/YYYY")),IF(OR(G160="",G160=0),"Error Detected, No rate entered",IF(E160=0,"",IF(F160="","Error Detected, No Pensionable pay",IF(AS160=1,"No Part Time Status Entered",IF(AR160=1,"No Part Time Hours Entered",IF(ISERROR(AD160)," Unknown Values entered.",IF(V160+W160&lt;1,"Acceptable",IF(T160+U160=200, "No Contributions Entered", IF(M160="","Error Detected, Choose reason&gt;",IF(Z160="1",IF(V160=1,"Please Enter Deemed Pensionable Pay","Add Any Relevant Details Above"),"Please Give Details Above"))))))))))),IF(OR(G160="",G160=0),"Error Detected, No rate entered",IF(E160=0,"",IF(F160="","Error Detected, No Pensionable pay",IF(AS160=1,"No Part Time Status Entered",IF(AR160=1,"No Part Time Hours Entered",IF(ISERROR(AD160)," Unknown Values entered.",IF(V160+W160&lt;1,"Acceptable",IF(T160+U160=200, "No Contributions Entered", IF(M160="","Error Detected, Choose reason&gt;",IF(Z160="1",IF(V160=1,"Please Enter Deemed Pensionable Pay","Add relevant Details Above"),"Please give details Above")))))))))))))</f>
        <v/>
      </c>
      <c r="M160" s="260"/>
      <c r="N160" s="91"/>
      <c r="O160" s="91" t="str">
        <f t="shared" si="22"/>
        <v/>
      </c>
      <c r="P160" s="94">
        <f t="shared" si="23"/>
        <v>0</v>
      </c>
      <c r="Q160" s="94">
        <f t="shared" si="23"/>
        <v>0</v>
      </c>
      <c r="R160" s="218">
        <f>(ROUND((F160/100*'Member Info'!$W$2), 2))</f>
        <v>0</v>
      </c>
      <c r="S160" s="218" t="e">
        <f t="shared" si="24"/>
        <v>#VALUE!</v>
      </c>
      <c r="T160" s="218" t="str">
        <f t="shared" si="25"/>
        <v/>
      </c>
      <c r="U160" s="227" t="str">
        <f t="shared" si="26"/>
        <v/>
      </c>
      <c r="V160" s="228" t="str">
        <f t="shared" si="27"/>
        <v/>
      </c>
      <c r="W160" s="228" t="str">
        <f t="shared" si="28"/>
        <v/>
      </c>
      <c r="X160" s="222">
        <f t="shared" si="29"/>
        <v>0</v>
      </c>
      <c r="Y160" s="110">
        <f t="shared" si="30"/>
        <v>0</v>
      </c>
      <c r="Z160" s="235" t="str">
        <f t="shared" si="31"/>
        <v/>
      </c>
      <c r="AA160" s="240" t="b">
        <f t="shared" si="32"/>
        <v>0</v>
      </c>
      <c r="AB160" s="235">
        <f t="shared" si="33"/>
        <v>0</v>
      </c>
      <c r="AC160" s="235">
        <f>IF('Member Info'!N157="",1,"")</f>
        <v>1</v>
      </c>
      <c r="AD160" s="243" t="e">
        <f t="shared" si="34"/>
        <v>#VALUE!</v>
      </c>
      <c r="AE160" s="130" t="str">
        <f t="shared" ref="AE160:AE181" si="42">IF(AP160=1,"",IF(Y160=1,"",IF(AG160=1,"",IF(E160=0,"",IF(AB160=1,"",IF(L160="acceptable","",IF(T160+U160="0","",T160+U160)))))))</f>
        <v/>
      </c>
      <c r="AF160" s="124">
        <f t="shared" si="35"/>
        <v>1</v>
      </c>
      <c r="AG160" s="124" t="str">
        <f>IF('Member Info'!N157&lt;&gt;"",IF(AND('Member Info'!N157&lt;=$U$1,'Member Info'!N157&gt;=$T$1),1,0),"")</f>
        <v/>
      </c>
      <c r="AI160" s="124" t="b">
        <f t="shared" si="36"/>
        <v>0</v>
      </c>
      <c r="AJ160" s="124">
        <f t="shared" si="37"/>
        <v>0</v>
      </c>
      <c r="AL160" s="124">
        <f t="shared" si="38"/>
        <v>0</v>
      </c>
      <c r="AM160" s="124">
        <f>IF('Member Info'!F157&gt;$T$1,1,0)</f>
        <v>0</v>
      </c>
      <c r="AN160" s="124" t="b">
        <f>IF(ISERROR(T160),ERROR.TYPE(#REF!)=ERROR.TYPE(T160),FALSE)</f>
        <v>0</v>
      </c>
      <c r="AO160" s="124" t="b">
        <f>IF(ISERROR(U160),ERROR.TYPE(#REF!)=ERROR.TYPE(U160),FALSE)</f>
        <v>0</v>
      </c>
      <c r="AP160" s="124">
        <f>IF('Member Info'!F157&gt;'GP1 April 25'!$U$1,1,0)</f>
        <v>0</v>
      </c>
      <c r="AQ160" s="124">
        <f t="shared" si="39"/>
        <v>0</v>
      </c>
      <c r="AR160" s="124">
        <f t="shared" si="40"/>
        <v>0</v>
      </c>
      <c r="AS160" s="124">
        <f t="shared" si="41"/>
        <v>1</v>
      </c>
    </row>
    <row r="161" spans="1:45" x14ac:dyDescent="0.25">
      <c r="A161" s="4">
        <v>130</v>
      </c>
      <c r="B161" s="164">
        <f>'Member Info'!D158</f>
        <v>0</v>
      </c>
      <c r="C161" s="164">
        <f>'Member Info'!E158</f>
        <v>0</v>
      </c>
      <c r="D161" s="164" t="str">
        <f>'Member Info'!G158</f>
        <v/>
      </c>
      <c r="E161" s="165">
        <f>'Member Info'!B158</f>
        <v>0</v>
      </c>
      <c r="F161" s="242"/>
      <c r="G161" s="166" t="str">
        <f>IF(E161=0,"",('Member Info'!K158+'Member Info'!L158))</f>
        <v/>
      </c>
      <c r="H161" s="419"/>
      <c r="I161" s="419"/>
      <c r="J161" s="26"/>
      <c r="K161" s="26"/>
      <c r="L161" s="384" t="str">
        <f>IF(E161=0,"",IF('Member Info'!F158&gt;$U$1,CONCATENATE("Joined with practice on ", TEXT('Member Info'!F158, "DD/MM/YYYY")),IF('Member Info'!N158&lt;&gt;"",IF('Member Info'!N158&lt;$T$1,CONCATENATE("Left Scheme on ", TEXT('Member Info'!N158, "DD/MM/YYYY")),IF(OR(G161="",G161=0),"Error Detected, No rate entered",IF(E161=0,"",IF(F161="","Error Detected, No Pensionable pay",IF(AS161=1,"No Part Time Status Entered",IF(AR161=1,"No Part Time Hours Entered",IF(ISERROR(AD161)," Unknown Values entered.",IF(V161+W161&lt;1,"Acceptable",IF(T161+U161=200, "No Contributions Entered", IF(M161="","Error Detected, Choose reason&gt;",IF(Z161="1",IF(V161=1,"Please Enter Deemed Pensionable Pay","Add Any Relevant Details Above"),"Please Give Details Above"))))))))))),IF(OR(G161="",G161=0),"Error Detected, No rate entered",IF(E161=0,"",IF(F161="","Error Detected, No Pensionable pay",IF(AS161=1,"No Part Time Status Entered",IF(AR161=1,"No Part Time Hours Entered",IF(ISERROR(AD161)," Unknown Values entered.",IF(V161+W161&lt;1,"Acceptable",IF(T161+U161=200, "No Contributions Entered", IF(M161="","Error Detected, Choose reason&gt;",IF(Z161="1",IF(V161=1,"Please Enter Deemed Pensionable Pay","Add relevant Details Above"),"Please give details Above")))))))))))))</f>
        <v/>
      </c>
      <c r="M161" s="260"/>
      <c r="N161" s="91"/>
      <c r="O161" s="91" t="str">
        <f t="shared" ref="O161:O181" si="43">IF(E161=0,"",IF(ISERROR((F161+J161+K161)),0,IF((F161+J161+K161)&lt;1,0,1)))</f>
        <v/>
      </c>
      <c r="P161" s="94">
        <f t="shared" ref="P161:Q181" si="44">J161</f>
        <v>0</v>
      </c>
      <c r="Q161" s="94">
        <f t="shared" si="44"/>
        <v>0</v>
      </c>
      <c r="R161" s="218">
        <f>(ROUND((F161/100*'Member Info'!$W$2), 2))</f>
        <v>0</v>
      </c>
      <c r="S161" s="218" t="e">
        <f t="shared" ref="S161:S181" si="45">ROUND((F161/100*G161),2)</f>
        <v>#VALUE!</v>
      </c>
      <c r="T161" s="218" t="str">
        <f t="shared" ref="T161:T181" si="46">IF(E161=0,"",(100-(P161/R161*100)))</f>
        <v/>
      </c>
      <c r="U161" s="227" t="str">
        <f t="shared" ref="U161:U181" si="47">IF(E161=0,"",(100-(Q161/S161*100)))</f>
        <v/>
      </c>
      <c r="V161" s="228" t="str">
        <f t="shared" ref="V161:V181" si="48">IF(E161=0,"",IF(T161&gt;$T$16,1,IF(T161&lt;-$T$16,1,0)))</f>
        <v/>
      </c>
      <c r="W161" s="228" t="str">
        <f t="shared" ref="W161:W181" si="49">IF(E161=0,"",IF(G161=0,1,IF(U161&gt;$T$16,1,IF(U161&lt;-$T$16,1,0))))</f>
        <v/>
      </c>
      <c r="X161" s="222">
        <f t="shared" ref="X161:X181" si="50">IF(E161=0,0,IF(F161="",1,0))</f>
        <v>0</v>
      </c>
      <c r="Y161" s="110">
        <f t="shared" ref="Y161:Y181" si="51">IF(E161=0,0,IF(M161="",0,1))</f>
        <v>0</v>
      </c>
      <c r="Z161" s="235" t="str">
        <f t="shared" ref="Z161:Z181" si="52">IF(M161="SMP/Occupational Maternity","1",IF(M161="SSP/Occupational Sick pay","1",""))</f>
        <v/>
      </c>
      <c r="AA161" s="240" t="b">
        <f t="shared" ref="AA161:AA181" si="53">IF(OR(AN161=TRUE,AO161=TRUE),TRUE,FALSE)</f>
        <v>0</v>
      </c>
      <c r="AB161" s="235">
        <f t="shared" ref="AB161:AB181" si="54">IF(OR(M161="left scheme/Employment",AC161=""), 1,0)</f>
        <v>0</v>
      </c>
      <c r="AC161" s="235">
        <f>IF('Member Info'!N158="",1,"")</f>
        <v>1</v>
      </c>
      <c r="AD161" s="243" t="e">
        <f t="shared" ref="AD161:AD181" si="55">(T161+U161)</f>
        <v>#VALUE!</v>
      </c>
      <c r="AE161" s="130" t="str">
        <f t="shared" si="42"/>
        <v/>
      </c>
      <c r="AF161" s="124">
        <f t="shared" ref="AF161:AF181" si="56">SUM(AB161+AC161)</f>
        <v>1</v>
      </c>
      <c r="AG161" s="124" t="str">
        <f>IF('Member Info'!N158&lt;&gt;"",IF(AND('Member Info'!N158&lt;=$U$1,'Member Info'!N158&gt;=$T$1),1,0),"")</f>
        <v/>
      </c>
      <c r="AI161" s="124" t="b">
        <f t="shared" ref="AI161:AI181" si="57">OR(M161="SMP/Occupational Maternity",M161="SSP/Occupational Sick pay")</f>
        <v>0</v>
      </c>
      <c r="AJ161" s="124">
        <f t="shared" ref="AJ161:AJ181" si="58">IF(AI161=TRUE,1,0)</f>
        <v>0</v>
      </c>
      <c r="AL161" s="124">
        <f t="shared" ref="AL161:AL181" si="59">IF(L161="Please Enter Deemed Pensionable Pay",1,0)</f>
        <v>0</v>
      </c>
      <c r="AM161" s="124">
        <f>IF('Member Info'!F158&gt;$T$1,1,0)</f>
        <v>0</v>
      </c>
      <c r="AN161" s="124" t="b">
        <f>IF(ISERROR(T161),ERROR.TYPE(#REF!)=ERROR.TYPE(T161),FALSE)</f>
        <v>0</v>
      </c>
      <c r="AO161" s="124" t="b">
        <f>IF(ISERROR(U161),ERROR.TYPE(#REF!)=ERROR.TYPE(U161),FALSE)</f>
        <v>0</v>
      </c>
      <c r="AP161" s="124">
        <f>IF('Member Info'!F158&gt;'GP1 April 25'!$U$1,1,0)</f>
        <v>0</v>
      </c>
      <c r="AQ161" s="124">
        <f t="shared" ref="AQ161:AQ181" si="60">IF(H161="Part Time",1,0)</f>
        <v>0</v>
      </c>
      <c r="AR161" s="124">
        <f t="shared" ref="AR161:AR181" si="61">IF(AND(AQ161=1,I161=""),1,0)</f>
        <v>0</v>
      </c>
      <c r="AS161" s="124">
        <f t="shared" ref="AS161:AS181" si="62">IF(OR(H161=0,H161=""),1,0)</f>
        <v>1</v>
      </c>
    </row>
    <row r="162" spans="1:45" x14ac:dyDescent="0.25">
      <c r="A162" s="4">
        <v>131</v>
      </c>
      <c r="B162" s="164">
        <f>'Member Info'!D159</f>
        <v>0</v>
      </c>
      <c r="C162" s="164">
        <f>'Member Info'!E159</f>
        <v>0</v>
      </c>
      <c r="D162" s="164" t="str">
        <f>'Member Info'!G159</f>
        <v/>
      </c>
      <c r="E162" s="165">
        <f>'Member Info'!B159</f>
        <v>0</v>
      </c>
      <c r="F162" s="242"/>
      <c r="G162" s="166" t="str">
        <f>IF(E162=0,"",('Member Info'!K159+'Member Info'!L159))</f>
        <v/>
      </c>
      <c r="H162" s="419"/>
      <c r="I162" s="419"/>
      <c r="J162" s="26"/>
      <c r="K162" s="26"/>
      <c r="L162" s="384" t="str">
        <f>IF(E162=0,"",IF('Member Info'!F159&gt;$U$1,CONCATENATE("Joined with practice on ", TEXT('Member Info'!F159, "DD/MM/YYYY")),IF('Member Info'!N159&lt;&gt;"",IF('Member Info'!N159&lt;$T$1,CONCATENATE("Left Scheme on ", TEXT('Member Info'!N159, "DD/MM/YYYY")),IF(OR(G162="",G162=0),"Error Detected, No rate entered",IF(E162=0,"",IF(F162="","Error Detected, No Pensionable pay",IF(AS162=1,"No Part Time Status Entered",IF(AR162=1,"No Part Time Hours Entered",IF(ISERROR(AD162)," Unknown Values entered.",IF(V162+W162&lt;1,"Acceptable",IF(T162+U162=200, "No Contributions Entered", IF(M162="","Error Detected, Choose reason&gt;",IF(Z162="1",IF(V162=1,"Please Enter Deemed Pensionable Pay","Add Any Relevant Details Above"),"Please Give Details Above"))))))))))),IF(OR(G162="",G162=0),"Error Detected, No rate entered",IF(E162=0,"",IF(F162="","Error Detected, No Pensionable pay",IF(AS162=1,"No Part Time Status Entered",IF(AR162=1,"No Part Time Hours Entered",IF(ISERROR(AD162)," Unknown Values entered.",IF(V162+W162&lt;1,"Acceptable",IF(T162+U162=200, "No Contributions Entered", IF(M162="","Error Detected, Choose reason&gt;",IF(Z162="1",IF(V162=1,"Please Enter Deemed Pensionable Pay","Add relevant Details Above"),"Please give details Above")))))))))))))</f>
        <v/>
      </c>
      <c r="M162" s="260"/>
      <c r="N162" s="91"/>
      <c r="O162" s="91" t="str">
        <f t="shared" si="43"/>
        <v/>
      </c>
      <c r="P162" s="94">
        <f t="shared" si="44"/>
        <v>0</v>
      </c>
      <c r="Q162" s="94">
        <f t="shared" si="44"/>
        <v>0</v>
      </c>
      <c r="R162" s="218">
        <f>(ROUND((F162/100*'Member Info'!$W$2), 2))</f>
        <v>0</v>
      </c>
      <c r="S162" s="218" t="e">
        <f t="shared" si="45"/>
        <v>#VALUE!</v>
      </c>
      <c r="T162" s="218" t="str">
        <f t="shared" si="46"/>
        <v/>
      </c>
      <c r="U162" s="227" t="str">
        <f t="shared" si="47"/>
        <v/>
      </c>
      <c r="V162" s="228" t="str">
        <f t="shared" si="48"/>
        <v/>
      </c>
      <c r="W162" s="228" t="str">
        <f t="shared" si="49"/>
        <v/>
      </c>
      <c r="X162" s="222">
        <f t="shared" si="50"/>
        <v>0</v>
      </c>
      <c r="Y162" s="110">
        <f t="shared" si="51"/>
        <v>0</v>
      </c>
      <c r="Z162" s="235" t="str">
        <f t="shared" si="52"/>
        <v/>
      </c>
      <c r="AA162" s="240" t="b">
        <f t="shared" si="53"/>
        <v>0</v>
      </c>
      <c r="AB162" s="235">
        <f t="shared" si="54"/>
        <v>0</v>
      </c>
      <c r="AC162" s="235">
        <f>IF('Member Info'!N159="",1,"")</f>
        <v>1</v>
      </c>
      <c r="AD162" s="243" t="e">
        <f t="shared" si="55"/>
        <v>#VALUE!</v>
      </c>
      <c r="AE162" s="130" t="str">
        <f t="shared" si="42"/>
        <v/>
      </c>
      <c r="AF162" s="124">
        <f t="shared" si="56"/>
        <v>1</v>
      </c>
      <c r="AG162" s="124" t="str">
        <f>IF('Member Info'!N159&lt;&gt;"",IF(AND('Member Info'!N159&lt;=$U$1,'Member Info'!N159&gt;=$T$1),1,0),"")</f>
        <v/>
      </c>
      <c r="AI162" s="124" t="b">
        <f t="shared" si="57"/>
        <v>0</v>
      </c>
      <c r="AJ162" s="124">
        <f t="shared" si="58"/>
        <v>0</v>
      </c>
      <c r="AL162" s="124">
        <f t="shared" si="59"/>
        <v>0</v>
      </c>
      <c r="AM162" s="124">
        <f>IF('Member Info'!F159&gt;$T$1,1,0)</f>
        <v>0</v>
      </c>
      <c r="AN162" s="124" t="b">
        <f>IF(ISERROR(T162),ERROR.TYPE(#REF!)=ERROR.TYPE(T162),FALSE)</f>
        <v>0</v>
      </c>
      <c r="AO162" s="124" t="b">
        <f>IF(ISERROR(U162),ERROR.TYPE(#REF!)=ERROR.TYPE(U162),FALSE)</f>
        <v>0</v>
      </c>
      <c r="AP162" s="124">
        <f>IF('Member Info'!F159&gt;'GP1 April 25'!$U$1,1,0)</f>
        <v>0</v>
      </c>
      <c r="AQ162" s="124">
        <f t="shared" si="60"/>
        <v>0</v>
      </c>
      <c r="AR162" s="124">
        <f t="shared" si="61"/>
        <v>0</v>
      </c>
      <c r="AS162" s="124">
        <f t="shared" si="62"/>
        <v>1</v>
      </c>
    </row>
    <row r="163" spans="1:45" x14ac:dyDescent="0.25">
      <c r="A163" s="4">
        <v>132</v>
      </c>
      <c r="B163" s="164">
        <f>'Member Info'!D160</f>
        <v>0</v>
      </c>
      <c r="C163" s="164">
        <f>'Member Info'!E160</f>
        <v>0</v>
      </c>
      <c r="D163" s="164" t="str">
        <f>'Member Info'!G160</f>
        <v/>
      </c>
      <c r="E163" s="165">
        <f>'Member Info'!B160</f>
        <v>0</v>
      </c>
      <c r="F163" s="242"/>
      <c r="G163" s="166" t="str">
        <f>IF(E163=0,"",('Member Info'!K160+'Member Info'!L160))</f>
        <v/>
      </c>
      <c r="H163" s="419"/>
      <c r="I163" s="419"/>
      <c r="J163" s="26"/>
      <c r="K163" s="26"/>
      <c r="L163" s="384" t="str">
        <f>IF(E163=0,"",IF('Member Info'!F160&gt;$U$1,CONCATENATE("Joined with practice on ", TEXT('Member Info'!F160, "DD/MM/YYYY")),IF('Member Info'!N160&lt;&gt;"",IF('Member Info'!N160&lt;$T$1,CONCATENATE("Left Scheme on ", TEXT('Member Info'!N160, "DD/MM/YYYY")),IF(OR(G163="",G163=0),"Error Detected, No rate entered",IF(E163=0,"",IF(F163="","Error Detected, No Pensionable pay",IF(AS163=1,"No Part Time Status Entered",IF(AR163=1,"No Part Time Hours Entered",IF(ISERROR(AD163)," Unknown Values entered.",IF(V163+W163&lt;1,"Acceptable",IF(T163+U163=200, "No Contributions Entered", IF(M163="","Error Detected, Choose reason&gt;",IF(Z163="1",IF(V163=1,"Please Enter Deemed Pensionable Pay","Add Any Relevant Details Above"),"Please Give Details Above"))))))))))),IF(OR(G163="",G163=0),"Error Detected, No rate entered",IF(E163=0,"",IF(F163="","Error Detected, No Pensionable pay",IF(AS163=1,"No Part Time Status Entered",IF(AR163=1,"No Part Time Hours Entered",IF(ISERROR(AD163)," Unknown Values entered.",IF(V163+W163&lt;1,"Acceptable",IF(T163+U163=200, "No Contributions Entered", IF(M163="","Error Detected, Choose reason&gt;",IF(Z163="1",IF(V163=1,"Please Enter Deemed Pensionable Pay","Add relevant Details Above"),"Please give details Above")))))))))))))</f>
        <v/>
      </c>
      <c r="M163" s="260"/>
      <c r="N163" s="91"/>
      <c r="O163" s="91" t="str">
        <f t="shared" si="43"/>
        <v/>
      </c>
      <c r="P163" s="94">
        <f t="shared" si="44"/>
        <v>0</v>
      </c>
      <c r="Q163" s="94">
        <f t="shared" si="44"/>
        <v>0</v>
      </c>
      <c r="R163" s="218">
        <f>(ROUND((F163/100*'Member Info'!$W$2), 2))</f>
        <v>0</v>
      </c>
      <c r="S163" s="218" t="e">
        <f t="shared" si="45"/>
        <v>#VALUE!</v>
      </c>
      <c r="T163" s="218" t="str">
        <f t="shared" si="46"/>
        <v/>
      </c>
      <c r="U163" s="227" t="str">
        <f t="shared" si="47"/>
        <v/>
      </c>
      <c r="V163" s="228" t="str">
        <f t="shared" si="48"/>
        <v/>
      </c>
      <c r="W163" s="228" t="str">
        <f t="shared" si="49"/>
        <v/>
      </c>
      <c r="X163" s="222">
        <f t="shared" si="50"/>
        <v>0</v>
      </c>
      <c r="Y163" s="110">
        <f t="shared" si="51"/>
        <v>0</v>
      </c>
      <c r="Z163" s="235" t="str">
        <f t="shared" si="52"/>
        <v/>
      </c>
      <c r="AA163" s="240" t="b">
        <f t="shared" si="53"/>
        <v>0</v>
      </c>
      <c r="AB163" s="235">
        <f t="shared" si="54"/>
        <v>0</v>
      </c>
      <c r="AC163" s="235">
        <f>IF('Member Info'!N160="",1,"")</f>
        <v>1</v>
      </c>
      <c r="AD163" s="243" t="e">
        <f t="shared" si="55"/>
        <v>#VALUE!</v>
      </c>
      <c r="AE163" s="130" t="str">
        <f t="shared" si="42"/>
        <v/>
      </c>
      <c r="AF163" s="124">
        <f t="shared" si="56"/>
        <v>1</v>
      </c>
      <c r="AG163" s="124" t="str">
        <f>IF('Member Info'!N160&lt;&gt;"",IF(AND('Member Info'!N160&lt;=$U$1,'Member Info'!N160&gt;=$T$1),1,0),"")</f>
        <v/>
      </c>
      <c r="AI163" s="124" t="b">
        <f t="shared" si="57"/>
        <v>0</v>
      </c>
      <c r="AJ163" s="124">
        <f t="shared" si="58"/>
        <v>0</v>
      </c>
      <c r="AL163" s="124">
        <f t="shared" si="59"/>
        <v>0</v>
      </c>
      <c r="AM163" s="124">
        <f>IF('Member Info'!F160&gt;$T$1,1,0)</f>
        <v>0</v>
      </c>
      <c r="AN163" s="124" t="b">
        <f>IF(ISERROR(T163),ERROR.TYPE(#REF!)=ERROR.TYPE(T163),FALSE)</f>
        <v>0</v>
      </c>
      <c r="AO163" s="124" t="b">
        <f>IF(ISERROR(U163),ERROR.TYPE(#REF!)=ERROR.TYPE(U163),FALSE)</f>
        <v>0</v>
      </c>
      <c r="AP163" s="124">
        <f>IF('Member Info'!F160&gt;'GP1 April 25'!$U$1,1,0)</f>
        <v>0</v>
      </c>
      <c r="AQ163" s="124">
        <f t="shared" si="60"/>
        <v>0</v>
      </c>
      <c r="AR163" s="124">
        <f t="shared" si="61"/>
        <v>0</v>
      </c>
      <c r="AS163" s="124">
        <f t="shared" si="62"/>
        <v>1</v>
      </c>
    </row>
    <row r="164" spans="1:45" x14ac:dyDescent="0.25">
      <c r="A164" s="4">
        <v>133</v>
      </c>
      <c r="B164" s="164">
        <f>'Member Info'!D161</f>
        <v>0</v>
      </c>
      <c r="C164" s="164">
        <f>'Member Info'!E161</f>
        <v>0</v>
      </c>
      <c r="D164" s="164" t="str">
        <f>'Member Info'!G161</f>
        <v/>
      </c>
      <c r="E164" s="165">
        <f>'Member Info'!B161</f>
        <v>0</v>
      </c>
      <c r="F164" s="242"/>
      <c r="G164" s="166" t="str">
        <f>IF(E164=0,"",('Member Info'!K161+'Member Info'!L161))</f>
        <v/>
      </c>
      <c r="H164" s="419"/>
      <c r="I164" s="419"/>
      <c r="J164" s="26"/>
      <c r="K164" s="26"/>
      <c r="L164" s="384" t="str">
        <f>IF(E164=0,"",IF('Member Info'!F161&gt;$U$1,CONCATENATE("Joined with practice on ", TEXT('Member Info'!F161, "DD/MM/YYYY")),IF('Member Info'!N161&lt;&gt;"",IF('Member Info'!N161&lt;$T$1,CONCATENATE("Left Scheme on ", TEXT('Member Info'!N161, "DD/MM/YYYY")),IF(OR(G164="",G164=0),"Error Detected, No rate entered",IF(E164=0,"",IF(F164="","Error Detected, No Pensionable pay",IF(AS164=1,"No Part Time Status Entered",IF(AR164=1,"No Part Time Hours Entered",IF(ISERROR(AD164)," Unknown Values entered.",IF(V164+W164&lt;1,"Acceptable",IF(T164+U164=200, "No Contributions Entered", IF(M164="","Error Detected, Choose reason&gt;",IF(Z164="1",IF(V164=1,"Please Enter Deemed Pensionable Pay","Add Any Relevant Details Above"),"Please Give Details Above"))))))))))),IF(OR(G164="",G164=0),"Error Detected, No rate entered",IF(E164=0,"",IF(F164="","Error Detected, No Pensionable pay",IF(AS164=1,"No Part Time Status Entered",IF(AR164=1,"No Part Time Hours Entered",IF(ISERROR(AD164)," Unknown Values entered.",IF(V164+W164&lt;1,"Acceptable",IF(T164+U164=200, "No Contributions Entered", IF(M164="","Error Detected, Choose reason&gt;",IF(Z164="1",IF(V164=1,"Please Enter Deemed Pensionable Pay","Add relevant Details Above"),"Please give details Above")))))))))))))</f>
        <v/>
      </c>
      <c r="M164" s="260"/>
      <c r="N164" s="91"/>
      <c r="O164" s="91" t="str">
        <f t="shared" si="43"/>
        <v/>
      </c>
      <c r="P164" s="94">
        <f t="shared" si="44"/>
        <v>0</v>
      </c>
      <c r="Q164" s="94">
        <f t="shared" si="44"/>
        <v>0</v>
      </c>
      <c r="R164" s="218">
        <f>(ROUND((F164/100*'Member Info'!$W$2), 2))</f>
        <v>0</v>
      </c>
      <c r="S164" s="218" t="e">
        <f t="shared" si="45"/>
        <v>#VALUE!</v>
      </c>
      <c r="T164" s="218" t="str">
        <f t="shared" si="46"/>
        <v/>
      </c>
      <c r="U164" s="227" t="str">
        <f t="shared" si="47"/>
        <v/>
      </c>
      <c r="V164" s="228" t="str">
        <f t="shared" si="48"/>
        <v/>
      </c>
      <c r="W164" s="228" t="str">
        <f t="shared" si="49"/>
        <v/>
      </c>
      <c r="X164" s="222">
        <f t="shared" si="50"/>
        <v>0</v>
      </c>
      <c r="Y164" s="110">
        <f t="shared" si="51"/>
        <v>0</v>
      </c>
      <c r="Z164" s="235" t="str">
        <f t="shared" si="52"/>
        <v/>
      </c>
      <c r="AA164" s="240" t="b">
        <f t="shared" si="53"/>
        <v>0</v>
      </c>
      <c r="AB164" s="235">
        <f t="shared" si="54"/>
        <v>0</v>
      </c>
      <c r="AC164" s="235">
        <f>IF('Member Info'!N161="",1,"")</f>
        <v>1</v>
      </c>
      <c r="AD164" s="243" t="e">
        <f t="shared" si="55"/>
        <v>#VALUE!</v>
      </c>
      <c r="AE164" s="130" t="str">
        <f t="shared" si="42"/>
        <v/>
      </c>
      <c r="AF164" s="124">
        <f t="shared" si="56"/>
        <v>1</v>
      </c>
      <c r="AG164" s="124" t="str">
        <f>IF('Member Info'!N161&lt;&gt;"",IF(AND('Member Info'!N161&lt;=$U$1,'Member Info'!N161&gt;=$T$1),1,0),"")</f>
        <v/>
      </c>
      <c r="AI164" s="124" t="b">
        <f t="shared" si="57"/>
        <v>0</v>
      </c>
      <c r="AJ164" s="124">
        <f t="shared" si="58"/>
        <v>0</v>
      </c>
      <c r="AL164" s="124">
        <f t="shared" si="59"/>
        <v>0</v>
      </c>
      <c r="AM164" s="124">
        <f>IF('Member Info'!F161&gt;$T$1,1,0)</f>
        <v>0</v>
      </c>
      <c r="AN164" s="124" t="b">
        <f>IF(ISERROR(T164),ERROR.TYPE(#REF!)=ERROR.TYPE(T164),FALSE)</f>
        <v>0</v>
      </c>
      <c r="AO164" s="124" t="b">
        <f>IF(ISERROR(U164),ERROR.TYPE(#REF!)=ERROR.TYPE(U164),FALSE)</f>
        <v>0</v>
      </c>
      <c r="AP164" s="124">
        <f>IF('Member Info'!F161&gt;'GP1 April 25'!$U$1,1,0)</f>
        <v>0</v>
      </c>
      <c r="AQ164" s="124">
        <f t="shared" si="60"/>
        <v>0</v>
      </c>
      <c r="AR164" s="124">
        <f t="shared" si="61"/>
        <v>0</v>
      </c>
      <c r="AS164" s="124">
        <f t="shared" si="62"/>
        <v>1</v>
      </c>
    </row>
    <row r="165" spans="1:45" x14ac:dyDescent="0.25">
      <c r="A165" s="4">
        <v>134</v>
      </c>
      <c r="B165" s="164">
        <f>'Member Info'!D162</f>
        <v>0</v>
      </c>
      <c r="C165" s="164">
        <f>'Member Info'!E162</f>
        <v>0</v>
      </c>
      <c r="D165" s="164" t="str">
        <f>'Member Info'!G162</f>
        <v/>
      </c>
      <c r="E165" s="165">
        <f>'Member Info'!B162</f>
        <v>0</v>
      </c>
      <c r="F165" s="242"/>
      <c r="G165" s="166" t="str">
        <f>IF(E165=0,"",('Member Info'!K162+'Member Info'!L162))</f>
        <v/>
      </c>
      <c r="H165" s="419"/>
      <c r="I165" s="419"/>
      <c r="J165" s="26"/>
      <c r="K165" s="26"/>
      <c r="L165" s="384" t="str">
        <f>IF(E165=0,"",IF('Member Info'!F162&gt;$U$1,CONCATENATE("Joined with practice on ", TEXT('Member Info'!F162, "DD/MM/YYYY")),IF('Member Info'!N162&lt;&gt;"",IF('Member Info'!N162&lt;$T$1,CONCATENATE("Left Scheme on ", TEXT('Member Info'!N162, "DD/MM/YYYY")),IF(OR(G165="",G165=0),"Error Detected, No rate entered",IF(E165=0,"",IF(F165="","Error Detected, No Pensionable pay",IF(AS165=1,"No Part Time Status Entered",IF(AR165=1,"No Part Time Hours Entered",IF(ISERROR(AD165)," Unknown Values entered.",IF(V165+W165&lt;1,"Acceptable",IF(T165+U165=200, "No Contributions Entered", IF(M165="","Error Detected, Choose reason&gt;",IF(Z165="1",IF(V165=1,"Please Enter Deemed Pensionable Pay","Add Any Relevant Details Above"),"Please Give Details Above"))))))))))),IF(OR(G165="",G165=0),"Error Detected, No rate entered",IF(E165=0,"",IF(F165="","Error Detected, No Pensionable pay",IF(AS165=1,"No Part Time Status Entered",IF(AR165=1,"No Part Time Hours Entered",IF(ISERROR(AD165)," Unknown Values entered.",IF(V165+W165&lt;1,"Acceptable",IF(T165+U165=200, "No Contributions Entered", IF(M165="","Error Detected, Choose reason&gt;",IF(Z165="1",IF(V165=1,"Please Enter Deemed Pensionable Pay","Add relevant Details Above"),"Please give details Above")))))))))))))</f>
        <v/>
      </c>
      <c r="M165" s="260"/>
      <c r="N165" s="91"/>
      <c r="O165" s="91" t="str">
        <f t="shared" si="43"/>
        <v/>
      </c>
      <c r="P165" s="94">
        <f t="shared" si="44"/>
        <v>0</v>
      </c>
      <c r="Q165" s="94">
        <f t="shared" si="44"/>
        <v>0</v>
      </c>
      <c r="R165" s="218">
        <f>(ROUND((F165/100*'Member Info'!$W$2), 2))</f>
        <v>0</v>
      </c>
      <c r="S165" s="218" t="e">
        <f t="shared" si="45"/>
        <v>#VALUE!</v>
      </c>
      <c r="T165" s="218" t="str">
        <f t="shared" si="46"/>
        <v/>
      </c>
      <c r="U165" s="227" t="str">
        <f t="shared" si="47"/>
        <v/>
      </c>
      <c r="V165" s="228" t="str">
        <f t="shared" si="48"/>
        <v/>
      </c>
      <c r="W165" s="228" t="str">
        <f t="shared" si="49"/>
        <v/>
      </c>
      <c r="X165" s="222">
        <f t="shared" si="50"/>
        <v>0</v>
      </c>
      <c r="Y165" s="110">
        <f t="shared" si="51"/>
        <v>0</v>
      </c>
      <c r="Z165" s="235" t="str">
        <f t="shared" si="52"/>
        <v/>
      </c>
      <c r="AA165" s="240" t="b">
        <f t="shared" si="53"/>
        <v>0</v>
      </c>
      <c r="AB165" s="235">
        <f t="shared" si="54"/>
        <v>0</v>
      </c>
      <c r="AC165" s="235">
        <f>IF('Member Info'!N162="",1,"")</f>
        <v>1</v>
      </c>
      <c r="AD165" s="243" t="e">
        <f t="shared" si="55"/>
        <v>#VALUE!</v>
      </c>
      <c r="AE165" s="130" t="str">
        <f t="shared" si="42"/>
        <v/>
      </c>
      <c r="AF165" s="124">
        <f t="shared" si="56"/>
        <v>1</v>
      </c>
      <c r="AG165" s="124" t="str">
        <f>IF('Member Info'!N162&lt;&gt;"",IF(AND('Member Info'!N162&lt;=$U$1,'Member Info'!N162&gt;=$T$1),1,0),"")</f>
        <v/>
      </c>
      <c r="AI165" s="124" t="b">
        <f t="shared" si="57"/>
        <v>0</v>
      </c>
      <c r="AJ165" s="124">
        <f t="shared" si="58"/>
        <v>0</v>
      </c>
      <c r="AL165" s="124">
        <f t="shared" si="59"/>
        <v>0</v>
      </c>
      <c r="AM165" s="124">
        <f>IF('Member Info'!F162&gt;$T$1,1,0)</f>
        <v>0</v>
      </c>
      <c r="AN165" s="124" t="b">
        <f>IF(ISERROR(T165),ERROR.TYPE(#REF!)=ERROR.TYPE(T165),FALSE)</f>
        <v>0</v>
      </c>
      <c r="AO165" s="124" t="b">
        <f>IF(ISERROR(U165),ERROR.TYPE(#REF!)=ERROR.TYPE(U165),FALSE)</f>
        <v>0</v>
      </c>
      <c r="AP165" s="124">
        <f>IF('Member Info'!F162&gt;'GP1 April 25'!$U$1,1,0)</f>
        <v>0</v>
      </c>
      <c r="AQ165" s="124">
        <f t="shared" si="60"/>
        <v>0</v>
      </c>
      <c r="AR165" s="124">
        <f t="shared" si="61"/>
        <v>0</v>
      </c>
      <c r="AS165" s="124">
        <f t="shared" si="62"/>
        <v>1</v>
      </c>
    </row>
    <row r="166" spans="1:45" x14ac:dyDescent="0.25">
      <c r="A166" s="4">
        <v>135</v>
      </c>
      <c r="B166" s="164">
        <f>'Member Info'!D163</f>
        <v>0</v>
      </c>
      <c r="C166" s="164">
        <f>'Member Info'!E163</f>
        <v>0</v>
      </c>
      <c r="D166" s="164" t="str">
        <f>'Member Info'!G163</f>
        <v/>
      </c>
      <c r="E166" s="165">
        <f>'Member Info'!B163</f>
        <v>0</v>
      </c>
      <c r="F166" s="242"/>
      <c r="G166" s="166" t="str">
        <f>IF(E166=0,"",('Member Info'!K163+'Member Info'!L163))</f>
        <v/>
      </c>
      <c r="H166" s="419"/>
      <c r="I166" s="419"/>
      <c r="J166" s="26"/>
      <c r="K166" s="26"/>
      <c r="L166" s="384" t="str">
        <f>IF(E166=0,"",IF('Member Info'!F163&gt;$U$1,CONCATENATE("Joined with practice on ", TEXT('Member Info'!F163, "DD/MM/YYYY")),IF('Member Info'!N163&lt;&gt;"",IF('Member Info'!N163&lt;$T$1,CONCATENATE("Left Scheme on ", TEXT('Member Info'!N163, "DD/MM/YYYY")),IF(OR(G166="",G166=0),"Error Detected, No rate entered",IF(E166=0,"",IF(F166="","Error Detected, No Pensionable pay",IF(AS166=1,"No Part Time Status Entered",IF(AR166=1,"No Part Time Hours Entered",IF(ISERROR(AD166)," Unknown Values entered.",IF(V166+W166&lt;1,"Acceptable",IF(T166+U166=200, "No Contributions Entered", IF(M166="","Error Detected, Choose reason&gt;",IF(Z166="1",IF(V166=1,"Please Enter Deemed Pensionable Pay","Add Any Relevant Details Above"),"Please Give Details Above"))))))))))),IF(OR(G166="",G166=0),"Error Detected, No rate entered",IF(E166=0,"",IF(F166="","Error Detected, No Pensionable pay",IF(AS166=1,"No Part Time Status Entered",IF(AR166=1,"No Part Time Hours Entered",IF(ISERROR(AD166)," Unknown Values entered.",IF(V166+W166&lt;1,"Acceptable",IF(T166+U166=200, "No Contributions Entered", IF(M166="","Error Detected, Choose reason&gt;",IF(Z166="1",IF(V166=1,"Please Enter Deemed Pensionable Pay","Add relevant Details Above"),"Please give details Above")))))))))))))</f>
        <v/>
      </c>
      <c r="M166" s="260"/>
      <c r="N166" s="91"/>
      <c r="O166" s="91" t="str">
        <f t="shared" si="43"/>
        <v/>
      </c>
      <c r="P166" s="94">
        <f t="shared" si="44"/>
        <v>0</v>
      </c>
      <c r="Q166" s="94">
        <f t="shared" si="44"/>
        <v>0</v>
      </c>
      <c r="R166" s="218">
        <f>(ROUND((F166/100*'Member Info'!$W$2), 2))</f>
        <v>0</v>
      </c>
      <c r="S166" s="218" t="e">
        <f t="shared" si="45"/>
        <v>#VALUE!</v>
      </c>
      <c r="T166" s="218" t="str">
        <f t="shared" si="46"/>
        <v/>
      </c>
      <c r="U166" s="227" t="str">
        <f t="shared" si="47"/>
        <v/>
      </c>
      <c r="V166" s="228" t="str">
        <f t="shared" si="48"/>
        <v/>
      </c>
      <c r="W166" s="228" t="str">
        <f t="shared" si="49"/>
        <v/>
      </c>
      <c r="X166" s="222">
        <f t="shared" si="50"/>
        <v>0</v>
      </c>
      <c r="Y166" s="110">
        <f t="shared" si="51"/>
        <v>0</v>
      </c>
      <c r="Z166" s="235" t="str">
        <f t="shared" si="52"/>
        <v/>
      </c>
      <c r="AA166" s="240" t="b">
        <f t="shared" si="53"/>
        <v>0</v>
      </c>
      <c r="AB166" s="235">
        <f t="shared" si="54"/>
        <v>0</v>
      </c>
      <c r="AC166" s="235">
        <f>IF('Member Info'!N163="",1,"")</f>
        <v>1</v>
      </c>
      <c r="AD166" s="243" t="e">
        <f t="shared" si="55"/>
        <v>#VALUE!</v>
      </c>
      <c r="AE166" s="130" t="str">
        <f t="shared" si="42"/>
        <v/>
      </c>
      <c r="AF166" s="124">
        <f t="shared" si="56"/>
        <v>1</v>
      </c>
      <c r="AG166" s="124" t="str">
        <f>IF('Member Info'!N163&lt;&gt;"",IF(AND('Member Info'!N163&lt;=$U$1,'Member Info'!N163&gt;=$T$1),1,0),"")</f>
        <v/>
      </c>
      <c r="AI166" s="124" t="b">
        <f t="shared" si="57"/>
        <v>0</v>
      </c>
      <c r="AJ166" s="124">
        <f t="shared" si="58"/>
        <v>0</v>
      </c>
      <c r="AL166" s="124">
        <f t="shared" si="59"/>
        <v>0</v>
      </c>
      <c r="AM166" s="124">
        <f>IF('Member Info'!F163&gt;$T$1,1,0)</f>
        <v>0</v>
      </c>
      <c r="AN166" s="124" t="b">
        <f>IF(ISERROR(T166),ERROR.TYPE(#REF!)=ERROR.TYPE(T166),FALSE)</f>
        <v>0</v>
      </c>
      <c r="AO166" s="124" t="b">
        <f>IF(ISERROR(U166),ERROR.TYPE(#REF!)=ERROR.TYPE(U166),FALSE)</f>
        <v>0</v>
      </c>
      <c r="AP166" s="124">
        <f>IF('Member Info'!F163&gt;'GP1 April 25'!$U$1,1,0)</f>
        <v>0</v>
      </c>
      <c r="AQ166" s="124">
        <f t="shared" si="60"/>
        <v>0</v>
      </c>
      <c r="AR166" s="124">
        <f t="shared" si="61"/>
        <v>0</v>
      </c>
      <c r="AS166" s="124">
        <f t="shared" si="62"/>
        <v>1</v>
      </c>
    </row>
    <row r="167" spans="1:45" x14ac:dyDescent="0.25">
      <c r="A167" s="4">
        <v>136</v>
      </c>
      <c r="B167" s="164">
        <f>'Member Info'!D164</f>
        <v>0</v>
      </c>
      <c r="C167" s="164">
        <f>'Member Info'!E164</f>
        <v>0</v>
      </c>
      <c r="D167" s="164" t="str">
        <f>'Member Info'!G164</f>
        <v/>
      </c>
      <c r="E167" s="165">
        <f>'Member Info'!B164</f>
        <v>0</v>
      </c>
      <c r="F167" s="242"/>
      <c r="G167" s="166" t="str">
        <f>IF(E167=0,"",('Member Info'!K164+'Member Info'!L164))</f>
        <v/>
      </c>
      <c r="H167" s="419"/>
      <c r="I167" s="419"/>
      <c r="J167" s="26"/>
      <c r="K167" s="26"/>
      <c r="L167" s="384" t="str">
        <f>IF(E167=0,"",IF('Member Info'!F164&gt;$U$1,CONCATENATE("Joined with practice on ", TEXT('Member Info'!F164, "DD/MM/YYYY")),IF('Member Info'!N164&lt;&gt;"",IF('Member Info'!N164&lt;$T$1,CONCATENATE("Left Scheme on ", TEXT('Member Info'!N164, "DD/MM/YYYY")),IF(OR(G167="",G167=0),"Error Detected, No rate entered",IF(E167=0,"",IF(F167="","Error Detected, No Pensionable pay",IF(AS167=1,"No Part Time Status Entered",IF(AR167=1,"No Part Time Hours Entered",IF(ISERROR(AD167)," Unknown Values entered.",IF(V167+W167&lt;1,"Acceptable",IF(T167+U167=200, "No Contributions Entered", IF(M167="","Error Detected, Choose reason&gt;",IF(Z167="1",IF(V167=1,"Please Enter Deemed Pensionable Pay","Add Any Relevant Details Above"),"Please Give Details Above"))))))))))),IF(OR(G167="",G167=0),"Error Detected, No rate entered",IF(E167=0,"",IF(F167="","Error Detected, No Pensionable pay",IF(AS167=1,"No Part Time Status Entered",IF(AR167=1,"No Part Time Hours Entered",IF(ISERROR(AD167)," Unknown Values entered.",IF(V167+W167&lt;1,"Acceptable",IF(T167+U167=200, "No Contributions Entered", IF(M167="","Error Detected, Choose reason&gt;",IF(Z167="1",IF(V167=1,"Please Enter Deemed Pensionable Pay","Add relevant Details Above"),"Please give details Above")))))))))))))</f>
        <v/>
      </c>
      <c r="M167" s="260"/>
      <c r="N167" s="91"/>
      <c r="O167" s="91" t="str">
        <f t="shared" si="43"/>
        <v/>
      </c>
      <c r="P167" s="94">
        <f t="shared" si="44"/>
        <v>0</v>
      </c>
      <c r="Q167" s="94">
        <f t="shared" si="44"/>
        <v>0</v>
      </c>
      <c r="R167" s="218">
        <f>(ROUND((F167/100*'Member Info'!$W$2), 2))</f>
        <v>0</v>
      </c>
      <c r="S167" s="218" t="e">
        <f t="shared" si="45"/>
        <v>#VALUE!</v>
      </c>
      <c r="T167" s="218" t="str">
        <f t="shared" si="46"/>
        <v/>
      </c>
      <c r="U167" s="227" t="str">
        <f t="shared" si="47"/>
        <v/>
      </c>
      <c r="V167" s="228" t="str">
        <f t="shared" si="48"/>
        <v/>
      </c>
      <c r="W167" s="228" t="str">
        <f t="shared" si="49"/>
        <v/>
      </c>
      <c r="X167" s="222">
        <f t="shared" si="50"/>
        <v>0</v>
      </c>
      <c r="Y167" s="110">
        <f t="shared" si="51"/>
        <v>0</v>
      </c>
      <c r="Z167" s="235" t="str">
        <f t="shared" si="52"/>
        <v/>
      </c>
      <c r="AA167" s="240" t="b">
        <f t="shared" si="53"/>
        <v>0</v>
      </c>
      <c r="AB167" s="235">
        <f t="shared" si="54"/>
        <v>0</v>
      </c>
      <c r="AC167" s="235">
        <f>IF('Member Info'!N164="",1,"")</f>
        <v>1</v>
      </c>
      <c r="AD167" s="243" t="e">
        <f t="shared" si="55"/>
        <v>#VALUE!</v>
      </c>
      <c r="AE167" s="130" t="str">
        <f t="shared" si="42"/>
        <v/>
      </c>
      <c r="AF167" s="124">
        <f t="shared" si="56"/>
        <v>1</v>
      </c>
      <c r="AG167" s="124" t="str">
        <f>IF('Member Info'!N164&lt;&gt;"",IF(AND('Member Info'!N164&lt;=$U$1,'Member Info'!N164&gt;=$T$1),1,0),"")</f>
        <v/>
      </c>
      <c r="AI167" s="124" t="b">
        <f t="shared" si="57"/>
        <v>0</v>
      </c>
      <c r="AJ167" s="124">
        <f t="shared" si="58"/>
        <v>0</v>
      </c>
      <c r="AL167" s="124">
        <f t="shared" si="59"/>
        <v>0</v>
      </c>
      <c r="AM167" s="124">
        <f>IF('Member Info'!F164&gt;$T$1,1,0)</f>
        <v>0</v>
      </c>
      <c r="AN167" s="124" t="b">
        <f>IF(ISERROR(T167),ERROR.TYPE(#REF!)=ERROR.TYPE(T167),FALSE)</f>
        <v>0</v>
      </c>
      <c r="AO167" s="124" t="b">
        <f>IF(ISERROR(U167),ERROR.TYPE(#REF!)=ERROR.TYPE(U167),FALSE)</f>
        <v>0</v>
      </c>
      <c r="AP167" s="124">
        <f>IF('Member Info'!F164&gt;'GP1 April 25'!$U$1,1,0)</f>
        <v>0</v>
      </c>
      <c r="AQ167" s="124">
        <f t="shared" si="60"/>
        <v>0</v>
      </c>
      <c r="AR167" s="124">
        <f t="shared" si="61"/>
        <v>0</v>
      </c>
      <c r="AS167" s="124">
        <f t="shared" si="62"/>
        <v>1</v>
      </c>
    </row>
    <row r="168" spans="1:45" x14ac:dyDescent="0.25">
      <c r="A168" s="4">
        <v>137</v>
      </c>
      <c r="B168" s="164">
        <f>'Member Info'!D165</f>
        <v>0</v>
      </c>
      <c r="C168" s="164">
        <f>'Member Info'!E165</f>
        <v>0</v>
      </c>
      <c r="D168" s="164" t="str">
        <f>'Member Info'!G165</f>
        <v/>
      </c>
      <c r="E168" s="165">
        <f>'Member Info'!B165</f>
        <v>0</v>
      </c>
      <c r="F168" s="242"/>
      <c r="G168" s="166" t="str">
        <f>IF(E168=0,"",('Member Info'!K165+'Member Info'!L165))</f>
        <v/>
      </c>
      <c r="H168" s="419"/>
      <c r="I168" s="419"/>
      <c r="J168" s="26"/>
      <c r="K168" s="26"/>
      <c r="L168" s="384" t="str">
        <f>IF(E168=0,"",IF('Member Info'!F165&gt;$U$1,CONCATENATE("Joined with practice on ", TEXT('Member Info'!F165, "DD/MM/YYYY")),IF('Member Info'!N165&lt;&gt;"",IF('Member Info'!N165&lt;$T$1,CONCATENATE("Left Scheme on ", TEXT('Member Info'!N165, "DD/MM/YYYY")),IF(OR(G168="",G168=0),"Error Detected, No rate entered",IF(E168=0,"",IF(F168="","Error Detected, No Pensionable pay",IF(AS168=1,"No Part Time Status Entered",IF(AR168=1,"No Part Time Hours Entered",IF(ISERROR(AD168)," Unknown Values entered.",IF(V168+W168&lt;1,"Acceptable",IF(T168+U168=200, "No Contributions Entered", IF(M168="","Error Detected, Choose reason&gt;",IF(Z168="1",IF(V168=1,"Please Enter Deemed Pensionable Pay","Add Any Relevant Details Above"),"Please Give Details Above"))))))))))),IF(OR(G168="",G168=0),"Error Detected, No rate entered",IF(E168=0,"",IF(F168="","Error Detected, No Pensionable pay",IF(AS168=1,"No Part Time Status Entered",IF(AR168=1,"No Part Time Hours Entered",IF(ISERROR(AD168)," Unknown Values entered.",IF(V168+W168&lt;1,"Acceptable",IF(T168+U168=200, "No Contributions Entered", IF(M168="","Error Detected, Choose reason&gt;",IF(Z168="1",IF(V168=1,"Please Enter Deemed Pensionable Pay","Add relevant Details Above"),"Please give details Above")))))))))))))</f>
        <v/>
      </c>
      <c r="M168" s="260"/>
      <c r="N168" s="91"/>
      <c r="O168" s="91" t="str">
        <f t="shared" si="43"/>
        <v/>
      </c>
      <c r="P168" s="94">
        <f t="shared" si="44"/>
        <v>0</v>
      </c>
      <c r="Q168" s="94">
        <f t="shared" si="44"/>
        <v>0</v>
      </c>
      <c r="R168" s="218">
        <f>(ROUND((F168/100*'Member Info'!$W$2), 2))</f>
        <v>0</v>
      </c>
      <c r="S168" s="218" t="e">
        <f t="shared" si="45"/>
        <v>#VALUE!</v>
      </c>
      <c r="T168" s="218" t="str">
        <f t="shared" si="46"/>
        <v/>
      </c>
      <c r="U168" s="227" t="str">
        <f t="shared" si="47"/>
        <v/>
      </c>
      <c r="V168" s="228" t="str">
        <f t="shared" si="48"/>
        <v/>
      </c>
      <c r="W168" s="228" t="str">
        <f t="shared" si="49"/>
        <v/>
      </c>
      <c r="X168" s="222">
        <f t="shared" si="50"/>
        <v>0</v>
      </c>
      <c r="Y168" s="110">
        <f t="shared" si="51"/>
        <v>0</v>
      </c>
      <c r="Z168" s="235" t="str">
        <f t="shared" si="52"/>
        <v/>
      </c>
      <c r="AA168" s="240" t="b">
        <f t="shared" si="53"/>
        <v>0</v>
      </c>
      <c r="AB168" s="235">
        <f t="shared" si="54"/>
        <v>0</v>
      </c>
      <c r="AC168" s="235">
        <f>IF('Member Info'!N165="",1,"")</f>
        <v>1</v>
      </c>
      <c r="AD168" s="243" t="e">
        <f t="shared" si="55"/>
        <v>#VALUE!</v>
      </c>
      <c r="AE168" s="130" t="str">
        <f t="shared" si="42"/>
        <v/>
      </c>
      <c r="AF168" s="124">
        <f t="shared" si="56"/>
        <v>1</v>
      </c>
      <c r="AG168" s="124" t="str">
        <f>IF('Member Info'!N165&lt;&gt;"",IF(AND('Member Info'!N165&lt;=$U$1,'Member Info'!N165&gt;=$T$1),1,0),"")</f>
        <v/>
      </c>
      <c r="AI168" s="124" t="b">
        <f t="shared" si="57"/>
        <v>0</v>
      </c>
      <c r="AJ168" s="124">
        <f t="shared" si="58"/>
        <v>0</v>
      </c>
      <c r="AL168" s="124">
        <f t="shared" si="59"/>
        <v>0</v>
      </c>
      <c r="AM168" s="124">
        <f>IF('Member Info'!F165&gt;$T$1,1,0)</f>
        <v>0</v>
      </c>
      <c r="AN168" s="124" t="b">
        <f>IF(ISERROR(T168),ERROR.TYPE(#REF!)=ERROR.TYPE(T168),FALSE)</f>
        <v>0</v>
      </c>
      <c r="AO168" s="124" t="b">
        <f>IF(ISERROR(U168),ERROR.TYPE(#REF!)=ERROR.TYPE(U168),FALSE)</f>
        <v>0</v>
      </c>
      <c r="AP168" s="124">
        <f>IF('Member Info'!F165&gt;'GP1 April 25'!$U$1,1,0)</f>
        <v>0</v>
      </c>
      <c r="AQ168" s="124">
        <f t="shared" si="60"/>
        <v>0</v>
      </c>
      <c r="AR168" s="124">
        <f t="shared" si="61"/>
        <v>0</v>
      </c>
      <c r="AS168" s="124">
        <f t="shared" si="62"/>
        <v>1</v>
      </c>
    </row>
    <row r="169" spans="1:45" x14ac:dyDescent="0.25">
      <c r="A169" s="4">
        <v>138</v>
      </c>
      <c r="B169" s="164">
        <f>'Member Info'!D166</f>
        <v>0</v>
      </c>
      <c r="C169" s="164">
        <f>'Member Info'!E166</f>
        <v>0</v>
      </c>
      <c r="D169" s="164" t="str">
        <f>'Member Info'!G166</f>
        <v/>
      </c>
      <c r="E169" s="165">
        <f>'Member Info'!B166</f>
        <v>0</v>
      </c>
      <c r="F169" s="242"/>
      <c r="G169" s="166" t="str">
        <f>IF(E169=0,"",('Member Info'!K166+'Member Info'!L166))</f>
        <v/>
      </c>
      <c r="H169" s="419"/>
      <c r="I169" s="419"/>
      <c r="J169" s="26"/>
      <c r="K169" s="26"/>
      <c r="L169" s="384" t="str">
        <f>IF(E169=0,"",IF('Member Info'!F166&gt;$U$1,CONCATENATE("Joined with practice on ", TEXT('Member Info'!F166, "DD/MM/YYYY")),IF('Member Info'!N166&lt;&gt;"",IF('Member Info'!N166&lt;$T$1,CONCATENATE("Left Scheme on ", TEXT('Member Info'!N166, "DD/MM/YYYY")),IF(OR(G169="",G169=0),"Error Detected, No rate entered",IF(E169=0,"",IF(F169="","Error Detected, No Pensionable pay",IF(AS169=1,"No Part Time Status Entered",IF(AR169=1,"No Part Time Hours Entered",IF(ISERROR(AD169)," Unknown Values entered.",IF(V169+W169&lt;1,"Acceptable",IF(T169+U169=200, "No Contributions Entered", IF(M169="","Error Detected, Choose reason&gt;",IF(Z169="1",IF(V169=1,"Please Enter Deemed Pensionable Pay","Add Any Relevant Details Above"),"Please Give Details Above"))))))))))),IF(OR(G169="",G169=0),"Error Detected, No rate entered",IF(E169=0,"",IF(F169="","Error Detected, No Pensionable pay",IF(AS169=1,"No Part Time Status Entered",IF(AR169=1,"No Part Time Hours Entered",IF(ISERROR(AD169)," Unknown Values entered.",IF(V169+W169&lt;1,"Acceptable",IF(T169+U169=200, "No Contributions Entered", IF(M169="","Error Detected, Choose reason&gt;",IF(Z169="1",IF(V169=1,"Please Enter Deemed Pensionable Pay","Add relevant Details Above"),"Please give details Above")))))))))))))</f>
        <v/>
      </c>
      <c r="M169" s="260"/>
      <c r="N169" s="91"/>
      <c r="O169" s="91" t="str">
        <f t="shared" si="43"/>
        <v/>
      </c>
      <c r="P169" s="94">
        <f t="shared" si="44"/>
        <v>0</v>
      </c>
      <c r="Q169" s="94">
        <f t="shared" si="44"/>
        <v>0</v>
      </c>
      <c r="R169" s="218">
        <f>(ROUND((F169/100*'Member Info'!$W$2), 2))</f>
        <v>0</v>
      </c>
      <c r="S169" s="218" t="e">
        <f t="shared" si="45"/>
        <v>#VALUE!</v>
      </c>
      <c r="T169" s="218" t="str">
        <f t="shared" si="46"/>
        <v/>
      </c>
      <c r="U169" s="227" t="str">
        <f t="shared" si="47"/>
        <v/>
      </c>
      <c r="V169" s="228" t="str">
        <f t="shared" si="48"/>
        <v/>
      </c>
      <c r="W169" s="228" t="str">
        <f t="shared" si="49"/>
        <v/>
      </c>
      <c r="X169" s="222">
        <f t="shared" si="50"/>
        <v>0</v>
      </c>
      <c r="Y169" s="110">
        <f t="shared" si="51"/>
        <v>0</v>
      </c>
      <c r="Z169" s="235" t="str">
        <f t="shared" si="52"/>
        <v/>
      </c>
      <c r="AA169" s="240" t="b">
        <f t="shared" si="53"/>
        <v>0</v>
      </c>
      <c r="AB169" s="235">
        <f t="shared" si="54"/>
        <v>0</v>
      </c>
      <c r="AC169" s="235">
        <f>IF('Member Info'!N166="",1,"")</f>
        <v>1</v>
      </c>
      <c r="AD169" s="243" t="e">
        <f t="shared" si="55"/>
        <v>#VALUE!</v>
      </c>
      <c r="AE169" s="130" t="str">
        <f t="shared" si="42"/>
        <v/>
      </c>
      <c r="AF169" s="124">
        <f t="shared" si="56"/>
        <v>1</v>
      </c>
      <c r="AG169" s="124" t="str">
        <f>IF('Member Info'!N166&lt;&gt;"",IF(AND('Member Info'!N166&lt;=$U$1,'Member Info'!N166&gt;=$T$1),1,0),"")</f>
        <v/>
      </c>
      <c r="AI169" s="124" t="b">
        <f t="shared" si="57"/>
        <v>0</v>
      </c>
      <c r="AJ169" s="124">
        <f t="shared" si="58"/>
        <v>0</v>
      </c>
      <c r="AL169" s="124">
        <f t="shared" si="59"/>
        <v>0</v>
      </c>
      <c r="AM169" s="124">
        <f>IF('Member Info'!F166&gt;$T$1,1,0)</f>
        <v>0</v>
      </c>
      <c r="AN169" s="124" t="b">
        <f>IF(ISERROR(T169),ERROR.TYPE(#REF!)=ERROR.TYPE(T169),FALSE)</f>
        <v>0</v>
      </c>
      <c r="AO169" s="124" t="b">
        <f>IF(ISERROR(U169),ERROR.TYPE(#REF!)=ERROR.TYPE(U169),FALSE)</f>
        <v>0</v>
      </c>
      <c r="AP169" s="124">
        <f>IF('Member Info'!F166&gt;'GP1 April 25'!$U$1,1,0)</f>
        <v>0</v>
      </c>
      <c r="AQ169" s="124">
        <f t="shared" si="60"/>
        <v>0</v>
      </c>
      <c r="AR169" s="124">
        <f t="shared" si="61"/>
        <v>0</v>
      </c>
      <c r="AS169" s="124">
        <f t="shared" si="62"/>
        <v>1</v>
      </c>
    </row>
    <row r="170" spans="1:45" x14ac:dyDescent="0.25">
      <c r="A170" s="4">
        <v>139</v>
      </c>
      <c r="B170" s="164">
        <f>'Member Info'!D167</f>
        <v>0</v>
      </c>
      <c r="C170" s="164">
        <f>'Member Info'!E167</f>
        <v>0</v>
      </c>
      <c r="D170" s="164" t="str">
        <f>'Member Info'!G167</f>
        <v/>
      </c>
      <c r="E170" s="165">
        <f>'Member Info'!B167</f>
        <v>0</v>
      </c>
      <c r="F170" s="242"/>
      <c r="G170" s="166" t="str">
        <f>IF(E170=0,"",('Member Info'!K167+'Member Info'!L167))</f>
        <v/>
      </c>
      <c r="H170" s="419"/>
      <c r="I170" s="419"/>
      <c r="J170" s="26"/>
      <c r="K170" s="26"/>
      <c r="L170" s="384" t="str">
        <f>IF(E170=0,"",IF('Member Info'!F167&gt;$U$1,CONCATENATE("Joined with practice on ", TEXT('Member Info'!F167, "DD/MM/YYYY")),IF('Member Info'!N167&lt;&gt;"",IF('Member Info'!N167&lt;$T$1,CONCATENATE("Left Scheme on ", TEXT('Member Info'!N167, "DD/MM/YYYY")),IF(OR(G170="",G170=0),"Error Detected, No rate entered",IF(E170=0,"",IF(F170="","Error Detected, No Pensionable pay",IF(AS170=1,"No Part Time Status Entered",IF(AR170=1,"No Part Time Hours Entered",IF(ISERROR(AD170)," Unknown Values entered.",IF(V170+W170&lt;1,"Acceptable",IF(T170+U170=200, "No Contributions Entered", IF(M170="","Error Detected, Choose reason&gt;",IF(Z170="1",IF(V170=1,"Please Enter Deemed Pensionable Pay","Add Any Relevant Details Above"),"Please Give Details Above"))))))))))),IF(OR(G170="",G170=0),"Error Detected, No rate entered",IF(E170=0,"",IF(F170="","Error Detected, No Pensionable pay",IF(AS170=1,"No Part Time Status Entered",IF(AR170=1,"No Part Time Hours Entered",IF(ISERROR(AD170)," Unknown Values entered.",IF(V170+W170&lt;1,"Acceptable",IF(T170+U170=200, "No Contributions Entered", IF(M170="","Error Detected, Choose reason&gt;",IF(Z170="1",IF(V170=1,"Please Enter Deemed Pensionable Pay","Add relevant Details Above"),"Please give details Above")))))))))))))</f>
        <v/>
      </c>
      <c r="M170" s="260"/>
      <c r="N170" s="91"/>
      <c r="O170" s="91" t="str">
        <f t="shared" si="43"/>
        <v/>
      </c>
      <c r="P170" s="94">
        <f t="shared" si="44"/>
        <v>0</v>
      </c>
      <c r="Q170" s="94">
        <f t="shared" si="44"/>
        <v>0</v>
      </c>
      <c r="R170" s="218">
        <f>(ROUND((F170/100*'Member Info'!$W$2), 2))</f>
        <v>0</v>
      </c>
      <c r="S170" s="218" t="e">
        <f t="shared" si="45"/>
        <v>#VALUE!</v>
      </c>
      <c r="T170" s="218" t="str">
        <f t="shared" si="46"/>
        <v/>
      </c>
      <c r="U170" s="227" t="str">
        <f t="shared" si="47"/>
        <v/>
      </c>
      <c r="V170" s="228" t="str">
        <f t="shared" si="48"/>
        <v/>
      </c>
      <c r="W170" s="228" t="str">
        <f t="shared" si="49"/>
        <v/>
      </c>
      <c r="X170" s="222">
        <f t="shared" si="50"/>
        <v>0</v>
      </c>
      <c r="Y170" s="110">
        <f t="shared" si="51"/>
        <v>0</v>
      </c>
      <c r="Z170" s="235" t="str">
        <f t="shared" si="52"/>
        <v/>
      </c>
      <c r="AA170" s="240" t="b">
        <f t="shared" si="53"/>
        <v>0</v>
      </c>
      <c r="AB170" s="235">
        <f t="shared" si="54"/>
        <v>0</v>
      </c>
      <c r="AC170" s="235">
        <f>IF('Member Info'!N167="",1,"")</f>
        <v>1</v>
      </c>
      <c r="AD170" s="243" t="e">
        <f t="shared" si="55"/>
        <v>#VALUE!</v>
      </c>
      <c r="AE170" s="130" t="str">
        <f t="shared" si="42"/>
        <v/>
      </c>
      <c r="AF170" s="124">
        <f t="shared" si="56"/>
        <v>1</v>
      </c>
      <c r="AG170" s="124" t="str">
        <f>IF('Member Info'!N167&lt;&gt;"",IF(AND('Member Info'!N167&lt;=$U$1,'Member Info'!N167&gt;=$T$1),1,0),"")</f>
        <v/>
      </c>
      <c r="AI170" s="124" t="b">
        <f t="shared" si="57"/>
        <v>0</v>
      </c>
      <c r="AJ170" s="124">
        <f t="shared" si="58"/>
        <v>0</v>
      </c>
      <c r="AL170" s="124">
        <f t="shared" si="59"/>
        <v>0</v>
      </c>
      <c r="AM170" s="124">
        <f>IF('Member Info'!F167&gt;$T$1,1,0)</f>
        <v>0</v>
      </c>
      <c r="AN170" s="124" t="b">
        <f>IF(ISERROR(T170),ERROR.TYPE(#REF!)=ERROR.TYPE(T170),FALSE)</f>
        <v>0</v>
      </c>
      <c r="AO170" s="124" t="b">
        <f>IF(ISERROR(U170),ERROR.TYPE(#REF!)=ERROR.TYPE(U170),FALSE)</f>
        <v>0</v>
      </c>
      <c r="AP170" s="124">
        <f>IF('Member Info'!F167&gt;'GP1 April 25'!$U$1,1,0)</f>
        <v>0</v>
      </c>
      <c r="AQ170" s="124">
        <f t="shared" si="60"/>
        <v>0</v>
      </c>
      <c r="AR170" s="124">
        <f t="shared" si="61"/>
        <v>0</v>
      </c>
      <c r="AS170" s="124">
        <f t="shared" si="62"/>
        <v>1</v>
      </c>
    </row>
    <row r="171" spans="1:45" x14ac:dyDescent="0.25">
      <c r="A171" s="4">
        <v>140</v>
      </c>
      <c r="B171" s="164">
        <f>'Member Info'!D168</f>
        <v>0</v>
      </c>
      <c r="C171" s="164">
        <f>'Member Info'!E168</f>
        <v>0</v>
      </c>
      <c r="D171" s="164" t="str">
        <f>'Member Info'!G168</f>
        <v/>
      </c>
      <c r="E171" s="165">
        <f>'Member Info'!B168</f>
        <v>0</v>
      </c>
      <c r="F171" s="242"/>
      <c r="G171" s="166" t="str">
        <f>IF(E171=0,"",('Member Info'!K168+'Member Info'!L168))</f>
        <v/>
      </c>
      <c r="H171" s="419"/>
      <c r="I171" s="419"/>
      <c r="J171" s="26"/>
      <c r="K171" s="26"/>
      <c r="L171" s="384" t="str">
        <f>IF(E171=0,"",IF('Member Info'!F168&gt;$U$1,CONCATENATE("Joined with practice on ", TEXT('Member Info'!F168, "DD/MM/YYYY")),IF('Member Info'!N168&lt;&gt;"",IF('Member Info'!N168&lt;$T$1,CONCATENATE("Left Scheme on ", TEXT('Member Info'!N168, "DD/MM/YYYY")),IF(OR(G171="",G171=0),"Error Detected, No rate entered",IF(E171=0,"",IF(F171="","Error Detected, No Pensionable pay",IF(AS171=1,"No Part Time Status Entered",IF(AR171=1,"No Part Time Hours Entered",IF(ISERROR(AD171)," Unknown Values entered.",IF(V171+W171&lt;1,"Acceptable",IF(T171+U171=200, "No Contributions Entered", IF(M171="","Error Detected, Choose reason&gt;",IF(Z171="1",IF(V171=1,"Please Enter Deemed Pensionable Pay","Add Any Relevant Details Above"),"Please Give Details Above"))))))))))),IF(OR(G171="",G171=0),"Error Detected, No rate entered",IF(E171=0,"",IF(F171="","Error Detected, No Pensionable pay",IF(AS171=1,"No Part Time Status Entered",IF(AR171=1,"No Part Time Hours Entered",IF(ISERROR(AD171)," Unknown Values entered.",IF(V171+W171&lt;1,"Acceptable",IF(T171+U171=200, "No Contributions Entered", IF(M171="","Error Detected, Choose reason&gt;",IF(Z171="1",IF(V171=1,"Please Enter Deemed Pensionable Pay","Add relevant Details Above"),"Please give details Above")))))))))))))</f>
        <v/>
      </c>
      <c r="M171" s="260"/>
      <c r="N171" s="91"/>
      <c r="O171" s="91" t="str">
        <f t="shared" si="43"/>
        <v/>
      </c>
      <c r="P171" s="94">
        <f t="shared" si="44"/>
        <v>0</v>
      </c>
      <c r="Q171" s="94">
        <f t="shared" si="44"/>
        <v>0</v>
      </c>
      <c r="R171" s="218">
        <f>(ROUND((F171/100*'Member Info'!$W$2), 2))</f>
        <v>0</v>
      </c>
      <c r="S171" s="218" t="e">
        <f t="shared" si="45"/>
        <v>#VALUE!</v>
      </c>
      <c r="T171" s="218" t="str">
        <f t="shared" si="46"/>
        <v/>
      </c>
      <c r="U171" s="227" t="str">
        <f t="shared" si="47"/>
        <v/>
      </c>
      <c r="V171" s="228" t="str">
        <f t="shared" si="48"/>
        <v/>
      </c>
      <c r="W171" s="228" t="str">
        <f t="shared" si="49"/>
        <v/>
      </c>
      <c r="X171" s="222">
        <f t="shared" si="50"/>
        <v>0</v>
      </c>
      <c r="Y171" s="110">
        <f t="shared" si="51"/>
        <v>0</v>
      </c>
      <c r="Z171" s="235" t="str">
        <f t="shared" si="52"/>
        <v/>
      </c>
      <c r="AA171" s="240" t="b">
        <f t="shared" si="53"/>
        <v>0</v>
      </c>
      <c r="AB171" s="235">
        <f t="shared" si="54"/>
        <v>0</v>
      </c>
      <c r="AC171" s="235">
        <f>IF('Member Info'!N168="",1,"")</f>
        <v>1</v>
      </c>
      <c r="AD171" s="243" t="e">
        <f t="shared" si="55"/>
        <v>#VALUE!</v>
      </c>
      <c r="AE171" s="130" t="str">
        <f t="shared" si="42"/>
        <v/>
      </c>
      <c r="AF171" s="124">
        <f t="shared" si="56"/>
        <v>1</v>
      </c>
      <c r="AG171" s="124" t="str">
        <f>IF('Member Info'!N168&lt;&gt;"",IF(AND('Member Info'!N168&lt;=$U$1,'Member Info'!N168&gt;=$T$1),1,0),"")</f>
        <v/>
      </c>
      <c r="AI171" s="124" t="b">
        <f t="shared" si="57"/>
        <v>0</v>
      </c>
      <c r="AJ171" s="124">
        <f t="shared" si="58"/>
        <v>0</v>
      </c>
      <c r="AL171" s="124">
        <f t="shared" si="59"/>
        <v>0</v>
      </c>
      <c r="AM171" s="124">
        <f>IF('Member Info'!F168&gt;$T$1,1,0)</f>
        <v>0</v>
      </c>
      <c r="AN171" s="124" t="b">
        <f>IF(ISERROR(T171),ERROR.TYPE(#REF!)=ERROR.TYPE(T171),FALSE)</f>
        <v>0</v>
      </c>
      <c r="AO171" s="124" t="b">
        <f>IF(ISERROR(U171),ERROR.TYPE(#REF!)=ERROR.TYPE(U171),FALSE)</f>
        <v>0</v>
      </c>
      <c r="AP171" s="124">
        <f>IF('Member Info'!F168&gt;'GP1 April 25'!$U$1,1,0)</f>
        <v>0</v>
      </c>
      <c r="AQ171" s="124">
        <f t="shared" si="60"/>
        <v>0</v>
      </c>
      <c r="AR171" s="124">
        <f t="shared" si="61"/>
        <v>0</v>
      </c>
      <c r="AS171" s="124">
        <f t="shared" si="62"/>
        <v>1</v>
      </c>
    </row>
    <row r="172" spans="1:45" x14ac:dyDescent="0.25">
      <c r="A172" s="4">
        <v>141</v>
      </c>
      <c r="B172" s="164">
        <f>'Member Info'!D169</f>
        <v>0</v>
      </c>
      <c r="C172" s="164">
        <f>'Member Info'!E169</f>
        <v>0</v>
      </c>
      <c r="D172" s="164" t="str">
        <f>'Member Info'!G169</f>
        <v/>
      </c>
      <c r="E172" s="165">
        <f>'Member Info'!B169</f>
        <v>0</v>
      </c>
      <c r="F172" s="242"/>
      <c r="G172" s="166" t="str">
        <f>IF(E172=0,"",('Member Info'!K169+'Member Info'!L169))</f>
        <v/>
      </c>
      <c r="H172" s="419"/>
      <c r="I172" s="419"/>
      <c r="J172" s="26"/>
      <c r="K172" s="26"/>
      <c r="L172" s="384" t="str">
        <f>IF(E172=0,"",IF('Member Info'!F169&gt;$U$1,CONCATENATE("Joined with practice on ", TEXT('Member Info'!F169, "DD/MM/YYYY")),IF('Member Info'!N169&lt;&gt;"",IF('Member Info'!N169&lt;$T$1,CONCATENATE("Left Scheme on ", TEXT('Member Info'!N169, "DD/MM/YYYY")),IF(OR(G172="",G172=0),"Error Detected, No rate entered",IF(E172=0,"",IF(F172="","Error Detected, No Pensionable pay",IF(AS172=1,"No Part Time Status Entered",IF(AR172=1,"No Part Time Hours Entered",IF(ISERROR(AD172)," Unknown Values entered.",IF(V172+W172&lt;1,"Acceptable",IF(T172+U172=200, "No Contributions Entered", IF(M172="","Error Detected, Choose reason&gt;",IF(Z172="1",IF(V172=1,"Please Enter Deemed Pensionable Pay","Add Any Relevant Details Above"),"Please Give Details Above"))))))))))),IF(OR(G172="",G172=0),"Error Detected, No rate entered",IF(E172=0,"",IF(F172="","Error Detected, No Pensionable pay",IF(AS172=1,"No Part Time Status Entered",IF(AR172=1,"No Part Time Hours Entered",IF(ISERROR(AD172)," Unknown Values entered.",IF(V172+W172&lt;1,"Acceptable",IF(T172+U172=200, "No Contributions Entered", IF(M172="","Error Detected, Choose reason&gt;",IF(Z172="1",IF(V172=1,"Please Enter Deemed Pensionable Pay","Add relevant Details Above"),"Please give details Above")))))))))))))</f>
        <v/>
      </c>
      <c r="M172" s="260"/>
      <c r="N172" s="91"/>
      <c r="O172" s="91" t="str">
        <f t="shared" si="43"/>
        <v/>
      </c>
      <c r="P172" s="94">
        <f t="shared" si="44"/>
        <v>0</v>
      </c>
      <c r="Q172" s="94">
        <f t="shared" si="44"/>
        <v>0</v>
      </c>
      <c r="R172" s="218">
        <f>(ROUND((F172/100*'Member Info'!$W$2), 2))</f>
        <v>0</v>
      </c>
      <c r="S172" s="218" t="e">
        <f t="shared" si="45"/>
        <v>#VALUE!</v>
      </c>
      <c r="T172" s="218" t="str">
        <f t="shared" si="46"/>
        <v/>
      </c>
      <c r="U172" s="227" t="str">
        <f t="shared" si="47"/>
        <v/>
      </c>
      <c r="V172" s="228" t="str">
        <f t="shared" si="48"/>
        <v/>
      </c>
      <c r="W172" s="228" t="str">
        <f t="shared" si="49"/>
        <v/>
      </c>
      <c r="X172" s="222">
        <f t="shared" si="50"/>
        <v>0</v>
      </c>
      <c r="Y172" s="110">
        <f t="shared" si="51"/>
        <v>0</v>
      </c>
      <c r="Z172" s="235" t="str">
        <f t="shared" si="52"/>
        <v/>
      </c>
      <c r="AA172" s="240" t="b">
        <f t="shared" si="53"/>
        <v>0</v>
      </c>
      <c r="AB172" s="235">
        <f t="shared" si="54"/>
        <v>0</v>
      </c>
      <c r="AC172" s="235">
        <f>IF('Member Info'!N169="",1,"")</f>
        <v>1</v>
      </c>
      <c r="AD172" s="243" t="e">
        <f t="shared" si="55"/>
        <v>#VALUE!</v>
      </c>
      <c r="AE172" s="130" t="str">
        <f t="shared" si="42"/>
        <v/>
      </c>
      <c r="AF172" s="124">
        <f t="shared" si="56"/>
        <v>1</v>
      </c>
      <c r="AG172" s="124" t="str">
        <f>IF('Member Info'!N169&lt;&gt;"",IF(AND('Member Info'!N169&lt;=$U$1,'Member Info'!N169&gt;=$T$1),1,0),"")</f>
        <v/>
      </c>
      <c r="AI172" s="124" t="b">
        <f t="shared" si="57"/>
        <v>0</v>
      </c>
      <c r="AJ172" s="124">
        <f t="shared" si="58"/>
        <v>0</v>
      </c>
      <c r="AL172" s="124">
        <f t="shared" si="59"/>
        <v>0</v>
      </c>
      <c r="AM172" s="124">
        <f>IF('Member Info'!F169&gt;$T$1,1,0)</f>
        <v>0</v>
      </c>
      <c r="AN172" s="124" t="b">
        <f>IF(ISERROR(T172),ERROR.TYPE(#REF!)=ERROR.TYPE(T172),FALSE)</f>
        <v>0</v>
      </c>
      <c r="AO172" s="124" t="b">
        <f>IF(ISERROR(U172),ERROR.TYPE(#REF!)=ERROR.TYPE(U172),FALSE)</f>
        <v>0</v>
      </c>
      <c r="AP172" s="124">
        <f>IF('Member Info'!F169&gt;'GP1 April 25'!$U$1,1,0)</f>
        <v>0</v>
      </c>
      <c r="AQ172" s="124">
        <f t="shared" si="60"/>
        <v>0</v>
      </c>
      <c r="AR172" s="124">
        <f t="shared" si="61"/>
        <v>0</v>
      </c>
      <c r="AS172" s="124">
        <f t="shared" si="62"/>
        <v>1</v>
      </c>
    </row>
    <row r="173" spans="1:45" x14ac:dyDescent="0.25">
      <c r="A173" s="4">
        <v>142</v>
      </c>
      <c r="B173" s="164">
        <f>'Member Info'!D170</f>
        <v>0</v>
      </c>
      <c r="C173" s="164">
        <f>'Member Info'!E170</f>
        <v>0</v>
      </c>
      <c r="D173" s="164" t="str">
        <f>'Member Info'!G170</f>
        <v/>
      </c>
      <c r="E173" s="165">
        <f>'Member Info'!B170</f>
        <v>0</v>
      </c>
      <c r="F173" s="242"/>
      <c r="G173" s="166" t="str">
        <f>IF(E173=0,"",('Member Info'!K170+'Member Info'!L170))</f>
        <v/>
      </c>
      <c r="H173" s="419"/>
      <c r="I173" s="419"/>
      <c r="J173" s="26"/>
      <c r="K173" s="26"/>
      <c r="L173" s="384" t="str">
        <f>IF(E173=0,"",IF('Member Info'!F170&gt;$U$1,CONCATENATE("Joined with practice on ", TEXT('Member Info'!F170, "DD/MM/YYYY")),IF('Member Info'!N170&lt;&gt;"",IF('Member Info'!N170&lt;$T$1,CONCATENATE("Left Scheme on ", TEXT('Member Info'!N170, "DD/MM/YYYY")),IF(OR(G173="",G173=0),"Error Detected, No rate entered",IF(E173=0,"",IF(F173="","Error Detected, No Pensionable pay",IF(AS173=1,"No Part Time Status Entered",IF(AR173=1,"No Part Time Hours Entered",IF(ISERROR(AD173)," Unknown Values entered.",IF(V173+W173&lt;1,"Acceptable",IF(T173+U173=200, "No Contributions Entered", IF(M173="","Error Detected, Choose reason&gt;",IF(Z173="1",IF(V173=1,"Please Enter Deemed Pensionable Pay","Add Any Relevant Details Above"),"Please Give Details Above"))))))))))),IF(OR(G173="",G173=0),"Error Detected, No rate entered",IF(E173=0,"",IF(F173="","Error Detected, No Pensionable pay",IF(AS173=1,"No Part Time Status Entered",IF(AR173=1,"No Part Time Hours Entered",IF(ISERROR(AD173)," Unknown Values entered.",IF(V173+W173&lt;1,"Acceptable",IF(T173+U173=200, "No Contributions Entered", IF(M173="","Error Detected, Choose reason&gt;",IF(Z173="1",IF(V173=1,"Please Enter Deemed Pensionable Pay","Add relevant Details Above"),"Please give details Above")))))))))))))</f>
        <v/>
      </c>
      <c r="M173" s="260"/>
      <c r="N173" s="91"/>
      <c r="O173" s="91" t="str">
        <f t="shared" si="43"/>
        <v/>
      </c>
      <c r="P173" s="94">
        <f t="shared" si="44"/>
        <v>0</v>
      </c>
      <c r="Q173" s="94">
        <f t="shared" si="44"/>
        <v>0</v>
      </c>
      <c r="R173" s="218">
        <f>(ROUND((F173/100*'Member Info'!$W$2), 2))</f>
        <v>0</v>
      </c>
      <c r="S173" s="218" t="e">
        <f t="shared" si="45"/>
        <v>#VALUE!</v>
      </c>
      <c r="T173" s="218" t="str">
        <f t="shared" si="46"/>
        <v/>
      </c>
      <c r="U173" s="227" t="str">
        <f t="shared" si="47"/>
        <v/>
      </c>
      <c r="V173" s="228" t="str">
        <f t="shared" si="48"/>
        <v/>
      </c>
      <c r="W173" s="228" t="str">
        <f t="shared" si="49"/>
        <v/>
      </c>
      <c r="X173" s="222">
        <f t="shared" si="50"/>
        <v>0</v>
      </c>
      <c r="Y173" s="110">
        <f t="shared" si="51"/>
        <v>0</v>
      </c>
      <c r="Z173" s="235" t="str">
        <f t="shared" si="52"/>
        <v/>
      </c>
      <c r="AA173" s="240" t="b">
        <f t="shared" si="53"/>
        <v>0</v>
      </c>
      <c r="AB173" s="235">
        <f t="shared" si="54"/>
        <v>0</v>
      </c>
      <c r="AC173" s="235">
        <f>IF('Member Info'!N170="",1,"")</f>
        <v>1</v>
      </c>
      <c r="AD173" s="243" t="e">
        <f t="shared" si="55"/>
        <v>#VALUE!</v>
      </c>
      <c r="AE173" s="130" t="str">
        <f t="shared" si="42"/>
        <v/>
      </c>
      <c r="AF173" s="124">
        <f t="shared" si="56"/>
        <v>1</v>
      </c>
      <c r="AG173" s="124" t="str">
        <f>IF('Member Info'!N170&lt;&gt;"",IF(AND('Member Info'!N170&lt;=$U$1,'Member Info'!N170&gt;=$T$1),1,0),"")</f>
        <v/>
      </c>
      <c r="AI173" s="124" t="b">
        <f t="shared" si="57"/>
        <v>0</v>
      </c>
      <c r="AJ173" s="124">
        <f t="shared" si="58"/>
        <v>0</v>
      </c>
      <c r="AL173" s="124">
        <f t="shared" si="59"/>
        <v>0</v>
      </c>
      <c r="AM173" s="124">
        <f>IF('Member Info'!F170&gt;$T$1,1,0)</f>
        <v>0</v>
      </c>
      <c r="AN173" s="124" t="b">
        <f>IF(ISERROR(T173),ERROR.TYPE(#REF!)=ERROR.TYPE(T173),FALSE)</f>
        <v>0</v>
      </c>
      <c r="AO173" s="124" t="b">
        <f>IF(ISERROR(U173),ERROR.TYPE(#REF!)=ERROR.TYPE(U173),FALSE)</f>
        <v>0</v>
      </c>
      <c r="AP173" s="124">
        <f>IF('Member Info'!F170&gt;'GP1 April 25'!$U$1,1,0)</f>
        <v>0</v>
      </c>
      <c r="AQ173" s="124">
        <f t="shared" si="60"/>
        <v>0</v>
      </c>
      <c r="AR173" s="124">
        <f t="shared" si="61"/>
        <v>0</v>
      </c>
      <c r="AS173" s="124">
        <f t="shared" si="62"/>
        <v>1</v>
      </c>
    </row>
    <row r="174" spans="1:45" x14ac:dyDescent="0.25">
      <c r="A174" s="4">
        <v>143</v>
      </c>
      <c r="B174" s="164">
        <f>'Member Info'!D171</f>
        <v>0</v>
      </c>
      <c r="C174" s="164">
        <f>'Member Info'!E171</f>
        <v>0</v>
      </c>
      <c r="D174" s="164" t="str">
        <f>'Member Info'!G171</f>
        <v/>
      </c>
      <c r="E174" s="165">
        <f>'Member Info'!B171</f>
        <v>0</v>
      </c>
      <c r="F174" s="242"/>
      <c r="G174" s="166" t="str">
        <f>IF(E174=0,"",('Member Info'!K171+'Member Info'!L171))</f>
        <v/>
      </c>
      <c r="H174" s="419"/>
      <c r="I174" s="419"/>
      <c r="J174" s="26"/>
      <c r="K174" s="26"/>
      <c r="L174" s="384" t="str">
        <f>IF(E174=0,"",IF('Member Info'!F171&gt;$U$1,CONCATENATE("Joined with practice on ", TEXT('Member Info'!F171, "DD/MM/YYYY")),IF('Member Info'!N171&lt;&gt;"",IF('Member Info'!N171&lt;$T$1,CONCATENATE("Left Scheme on ", TEXT('Member Info'!N171, "DD/MM/YYYY")),IF(OR(G174="",G174=0),"Error Detected, No rate entered",IF(E174=0,"",IF(F174="","Error Detected, No Pensionable pay",IF(AS174=1,"No Part Time Status Entered",IF(AR174=1,"No Part Time Hours Entered",IF(ISERROR(AD174)," Unknown Values entered.",IF(V174+W174&lt;1,"Acceptable",IF(T174+U174=200, "No Contributions Entered", IF(M174="","Error Detected, Choose reason&gt;",IF(Z174="1",IF(V174=1,"Please Enter Deemed Pensionable Pay","Add Any Relevant Details Above"),"Please Give Details Above"))))))))))),IF(OR(G174="",G174=0),"Error Detected, No rate entered",IF(E174=0,"",IF(F174="","Error Detected, No Pensionable pay",IF(AS174=1,"No Part Time Status Entered",IF(AR174=1,"No Part Time Hours Entered",IF(ISERROR(AD174)," Unknown Values entered.",IF(V174+W174&lt;1,"Acceptable",IF(T174+U174=200, "No Contributions Entered", IF(M174="","Error Detected, Choose reason&gt;",IF(Z174="1",IF(V174=1,"Please Enter Deemed Pensionable Pay","Add relevant Details Above"),"Please give details Above")))))))))))))</f>
        <v/>
      </c>
      <c r="M174" s="260"/>
      <c r="N174" s="91"/>
      <c r="O174" s="91" t="str">
        <f t="shared" si="43"/>
        <v/>
      </c>
      <c r="P174" s="94">
        <f t="shared" si="44"/>
        <v>0</v>
      </c>
      <c r="Q174" s="94">
        <f t="shared" si="44"/>
        <v>0</v>
      </c>
      <c r="R174" s="218">
        <f>(ROUND((F174/100*'Member Info'!$W$2), 2))</f>
        <v>0</v>
      </c>
      <c r="S174" s="218" t="e">
        <f t="shared" si="45"/>
        <v>#VALUE!</v>
      </c>
      <c r="T174" s="218" t="str">
        <f t="shared" si="46"/>
        <v/>
      </c>
      <c r="U174" s="227" t="str">
        <f t="shared" si="47"/>
        <v/>
      </c>
      <c r="V174" s="228" t="str">
        <f t="shared" si="48"/>
        <v/>
      </c>
      <c r="W174" s="228" t="str">
        <f t="shared" si="49"/>
        <v/>
      </c>
      <c r="X174" s="222">
        <f t="shared" si="50"/>
        <v>0</v>
      </c>
      <c r="Y174" s="110">
        <f t="shared" si="51"/>
        <v>0</v>
      </c>
      <c r="Z174" s="235" t="str">
        <f t="shared" si="52"/>
        <v/>
      </c>
      <c r="AA174" s="240" t="b">
        <f t="shared" si="53"/>
        <v>0</v>
      </c>
      <c r="AB174" s="235">
        <f t="shared" si="54"/>
        <v>0</v>
      </c>
      <c r="AC174" s="235">
        <f>IF('Member Info'!N171="",1,"")</f>
        <v>1</v>
      </c>
      <c r="AD174" s="243" t="e">
        <f t="shared" si="55"/>
        <v>#VALUE!</v>
      </c>
      <c r="AE174" s="130" t="str">
        <f t="shared" si="42"/>
        <v/>
      </c>
      <c r="AF174" s="124">
        <f t="shared" si="56"/>
        <v>1</v>
      </c>
      <c r="AG174" s="124" t="str">
        <f>IF('Member Info'!N171&lt;&gt;"",IF(AND('Member Info'!N171&lt;=$U$1,'Member Info'!N171&gt;=$T$1),1,0),"")</f>
        <v/>
      </c>
      <c r="AI174" s="124" t="b">
        <f t="shared" si="57"/>
        <v>0</v>
      </c>
      <c r="AJ174" s="124">
        <f t="shared" si="58"/>
        <v>0</v>
      </c>
      <c r="AL174" s="124">
        <f t="shared" si="59"/>
        <v>0</v>
      </c>
      <c r="AM174" s="124">
        <f>IF('Member Info'!F171&gt;$T$1,1,0)</f>
        <v>0</v>
      </c>
      <c r="AN174" s="124" t="b">
        <f>IF(ISERROR(T174),ERROR.TYPE(#REF!)=ERROR.TYPE(T174),FALSE)</f>
        <v>0</v>
      </c>
      <c r="AO174" s="124" t="b">
        <f>IF(ISERROR(U174),ERROR.TYPE(#REF!)=ERROR.TYPE(U174),FALSE)</f>
        <v>0</v>
      </c>
      <c r="AP174" s="124">
        <f>IF('Member Info'!F171&gt;'GP1 April 25'!$U$1,1,0)</f>
        <v>0</v>
      </c>
      <c r="AQ174" s="124">
        <f t="shared" si="60"/>
        <v>0</v>
      </c>
      <c r="AR174" s="124">
        <f t="shared" si="61"/>
        <v>0</v>
      </c>
      <c r="AS174" s="124">
        <f t="shared" si="62"/>
        <v>1</v>
      </c>
    </row>
    <row r="175" spans="1:45" x14ac:dyDescent="0.25">
      <c r="A175" s="4">
        <v>144</v>
      </c>
      <c r="B175" s="164">
        <f>'Member Info'!D172</f>
        <v>0</v>
      </c>
      <c r="C175" s="164">
        <f>'Member Info'!E172</f>
        <v>0</v>
      </c>
      <c r="D175" s="164" t="str">
        <f>'Member Info'!G172</f>
        <v/>
      </c>
      <c r="E175" s="165">
        <f>'Member Info'!B172</f>
        <v>0</v>
      </c>
      <c r="F175" s="242"/>
      <c r="G175" s="166" t="str">
        <f>IF(E175=0,"",('Member Info'!K172+'Member Info'!L172))</f>
        <v/>
      </c>
      <c r="H175" s="419"/>
      <c r="I175" s="419"/>
      <c r="J175" s="26"/>
      <c r="K175" s="26"/>
      <c r="L175" s="384" t="str">
        <f>IF(E175=0,"",IF('Member Info'!F172&gt;$U$1,CONCATENATE("Joined with practice on ", TEXT('Member Info'!F172, "DD/MM/YYYY")),IF('Member Info'!N172&lt;&gt;"",IF('Member Info'!N172&lt;$T$1,CONCATENATE("Left Scheme on ", TEXT('Member Info'!N172, "DD/MM/YYYY")),IF(OR(G175="",G175=0),"Error Detected, No rate entered",IF(E175=0,"",IF(F175="","Error Detected, No Pensionable pay",IF(AS175=1,"No Part Time Status Entered",IF(AR175=1,"No Part Time Hours Entered",IF(ISERROR(AD175)," Unknown Values entered.",IF(V175+W175&lt;1,"Acceptable",IF(T175+U175=200, "No Contributions Entered", IF(M175="","Error Detected, Choose reason&gt;",IF(Z175="1",IF(V175=1,"Please Enter Deemed Pensionable Pay","Add Any Relevant Details Above"),"Please Give Details Above"))))))))))),IF(OR(G175="",G175=0),"Error Detected, No rate entered",IF(E175=0,"",IF(F175="","Error Detected, No Pensionable pay",IF(AS175=1,"No Part Time Status Entered",IF(AR175=1,"No Part Time Hours Entered",IF(ISERROR(AD175)," Unknown Values entered.",IF(V175+W175&lt;1,"Acceptable",IF(T175+U175=200, "No Contributions Entered", IF(M175="","Error Detected, Choose reason&gt;",IF(Z175="1",IF(V175=1,"Please Enter Deemed Pensionable Pay","Add relevant Details Above"),"Please give details Above")))))))))))))</f>
        <v/>
      </c>
      <c r="M175" s="260"/>
      <c r="N175" s="91"/>
      <c r="O175" s="91" t="str">
        <f t="shared" si="43"/>
        <v/>
      </c>
      <c r="P175" s="94">
        <f t="shared" si="44"/>
        <v>0</v>
      </c>
      <c r="Q175" s="94">
        <f t="shared" si="44"/>
        <v>0</v>
      </c>
      <c r="R175" s="218">
        <f>(ROUND((F175/100*'Member Info'!$W$2), 2))</f>
        <v>0</v>
      </c>
      <c r="S175" s="218" t="e">
        <f t="shared" si="45"/>
        <v>#VALUE!</v>
      </c>
      <c r="T175" s="218" t="str">
        <f t="shared" si="46"/>
        <v/>
      </c>
      <c r="U175" s="227" t="str">
        <f t="shared" si="47"/>
        <v/>
      </c>
      <c r="V175" s="228" t="str">
        <f t="shared" si="48"/>
        <v/>
      </c>
      <c r="W175" s="228" t="str">
        <f t="shared" si="49"/>
        <v/>
      </c>
      <c r="X175" s="222">
        <f t="shared" si="50"/>
        <v>0</v>
      </c>
      <c r="Y175" s="110">
        <f t="shared" si="51"/>
        <v>0</v>
      </c>
      <c r="Z175" s="235" t="str">
        <f t="shared" si="52"/>
        <v/>
      </c>
      <c r="AA175" s="240" t="b">
        <f t="shared" si="53"/>
        <v>0</v>
      </c>
      <c r="AB175" s="235">
        <f t="shared" si="54"/>
        <v>0</v>
      </c>
      <c r="AC175" s="235">
        <f>IF('Member Info'!N172="",1,"")</f>
        <v>1</v>
      </c>
      <c r="AD175" s="243" t="e">
        <f t="shared" si="55"/>
        <v>#VALUE!</v>
      </c>
      <c r="AE175" s="130" t="str">
        <f t="shared" si="42"/>
        <v/>
      </c>
      <c r="AF175" s="124">
        <f t="shared" si="56"/>
        <v>1</v>
      </c>
      <c r="AG175" s="124" t="str">
        <f>IF('Member Info'!N172&lt;&gt;"",IF(AND('Member Info'!N172&lt;=$U$1,'Member Info'!N172&gt;=$T$1),1,0),"")</f>
        <v/>
      </c>
      <c r="AI175" s="124" t="b">
        <f t="shared" si="57"/>
        <v>0</v>
      </c>
      <c r="AJ175" s="124">
        <f t="shared" si="58"/>
        <v>0</v>
      </c>
      <c r="AL175" s="124">
        <f t="shared" si="59"/>
        <v>0</v>
      </c>
      <c r="AM175" s="124">
        <f>IF('Member Info'!F172&gt;$T$1,1,0)</f>
        <v>0</v>
      </c>
      <c r="AN175" s="124" t="b">
        <f>IF(ISERROR(T175),ERROR.TYPE(#REF!)=ERROR.TYPE(T175),FALSE)</f>
        <v>0</v>
      </c>
      <c r="AO175" s="124" t="b">
        <f>IF(ISERROR(U175),ERROR.TYPE(#REF!)=ERROR.TYPE(U175),FALSE)</f>
        <v>0</v>
      </c>
      <c r="AP175" s="124">
        <f>IF('Member Info'!F172&gt;'GP1 April 25'!$U$1,1,0)</f>
        <v>0</v>
      </c>
      <c r="AQ175" s="124">
        <f t="shared" si="60"/>
        <v>0</v>
      </c>
      <c r="AR175" s="124">
        <f t="shared" si="61"/>
        <v>0</v>
      </c>
      <c r="AS175" s="124">
        <f t="shared" si="62"/>
        <v>1</v>
      </c>
    </row>
    <row r="176" spans="1:45" x14ac:dyDescent="0.25">
      <c r="A176" s="4">
        <v>145</v>
      </c>
      <c r="B176" s="164">
        <f>'Member Info'!D173</f>
        <v>0</v>
      </c>
      <c r="C176" s="164">
        <f>'Member Info'!E173</f>
        <v>0</v>
      </c>
      <c r="D176" s="164" t="str">
        <f>'Member Info'!G173</f>
        <v/>
      </c>
      <c r="E176" s="165">
        <f>'Member Info'!B173</f>
        <v>0</v>
      </c>
      <c r="F176" s="242"/>
      <c r="G176" s="166" t="str">
        <f>IF(E176=0,"",('Member Info'!K173+'Member Info'!L173))</f>
        <v/>
      </c>
      <c r="H176" s="419"/>
      <c r="I176" s="419"/>
      <c r="J176" s="26"/>
      <c r="K176" s="26"/>
      <c r="L176" s="384" t="str">
        <f>IF(E176=0,"",IF('Member Info'!F173&gt;$U$1,CONCATENATE("Joined with practice on ", TEXT('Member Info'!F173, "DD/MM/YYYY")),IF('Member Info'!N173&lt;&gt;"",IF('Member Info'!N173&lt;$T$1,CONCATENATE("Left Scheme on ", TEXT('Member Info'!N173, "DD/MM/YYYY")),IF(OR(G176="",G176=0),"Error Detected, No rate entered",IF(E176=0,"",IF(F176="","Error Detected, No Pensionable pay",IF(AS176=1,"No Part Time Status Entered",IF(AR176=1,"No Part Time Hours Entered",IF(ISERROR(AD176)," Unknown Values entered.",IF(V176+W176&lt;1,"Acceptable",IF(T176+U176=200, "No Contributions Entered", IF(M176="","Error Detected, Choose reason&gt;",IF(Z176="1",IF(V176=1,"Please Enter Deemed Pensionable Pay","Add Any Relevant Details Above"),"Please Give Details Above"))))))))))),IF(OR(G176="",G176=0),"Error Detected, No rate entered",IF(E176=0,"",IF(F176="","Error Detected, No Pensionable pay",IF(AS176=1,"No Part Time Status Entered",IF(AR176=1,"No Part Time Hours Entered",IF(ISERROR(AD176)," Unknown Values entered.",IF(V176+W176&lt;1,"Acceptable",IF(T176+U176=200, "No Contributions Entered", IF(M176="","Error Detected, Choose reason&gt;",IF(Z176="1",IF(V176=1,"Please Enter Deemed Pensionable Pay","Add relevant Details Above"),"Please give details Above")))))))))))))</f>
        <v/>
      </c>
      <c r="M176" s="260"/>
      <c r="N176" s="91"/>
      <c r="O176" s="91" t="str">
        <f t="shared" si="43"/>
        <v/>
      </c>
      <c r="P176" s="94">
        <f t="shared" si="44"/>
        <v>0</v>
      </c>
      <c r="Q176" s="94">
        <f t="shared" si="44"/>
        <v>0</v>
      </c>
      <c r="R176" s="218">
        <f>(ROUND((F176/100*'Member Info'!$W$2), 2))</f>
        <v>0</v>
      </c>
      <c r="S176" s="218" t="e">
        <f t="shared" si="45"/>
        <v>#VALUE!</v>
      </c>
      <c r="T176" s="218" t="str">
        <f t="shared" si="46"/>
        <v/>
      </c>
      <c r="U176" s="227" t="str">
        <f t="shared" si="47"/>
        <v/>
      </c>
      <c r="V176" s="228" t="str">
        <f t="shared" si="48"/>
        <v/>
      </c>
      <c r="W176" s="228" t="str">
        <f t="shared" si="49"/>
        <v/>
      </c>
      <c r="X176" s="222">
        <f t="shared" si="50"/>
        <v>0</v>
      </c>
      <c r="Y176" s="110">
        <f t="shared" si="51"/>
        <v>0</v>
      </c>
      <c r="Z176" s="235" t="str">
        <f t="shared" si="52"/>
        <v/>
      </c>
      <c r="AA176" s="240" t="b">
        <f t="shared" si="53"/>
        <v>0</v>
      </c>
      <c r="AB176" s="235">
        <f t="shared" si="54"/>
        <v>0</v>
      </c>
      <c r="AC176" s="235">
        <f>IF('Member Info'!N173="",1,"")</f>
        <v>1</v>
      </c>
      <c r="AD176" s="243" t="e">
        <f t="shared" si="55"/>
        <v>#VALUE!</v>
      </c>
      <c r="AE176" s="130" t="str">
        <f t="shared" si="42"/>
        <v/>
      </c>
      <c r="AF176" s="124">
        <f t="shared" si="56"/>
        <v>1</v>
      </c>
      <c r="AG176" s="124" t="str">
        <f>IF('Member Info'!N173&lt;&gt;"",IF(AND('Member Info'!N173&lt;=$U$1,'Member Info'!N173&gt;=$T$1),1,0),"")</f>
        <v/>
      </c>
      <c r="AI176" s="124" t="b">
        <f t="shared" si="57"/>
        <v>0</v>
      </c>
      <c r="AJ176" s="124">
        <f t="shared" si="58"/>
        <v>0</v>
      </c>
      <c r="AL176" s="124">
        <f t="shared" si="59"/>
        <v>0</v>
      </c>
      <c r="AM176" s="124">
        <f>IF('Member Info'!F173&gt;$T$1,1,0)</f>
        <v>0</v>
      </c>
      <c r="AN176" s="124" t="b">
        <f>IF(ISERROR(T176),ERROR.TYPE(#REF!)=ERROR.TYPE(T176),FALSE)</f>
        <v>0</v>
      </c>
      <c r="AO176" s="124" t="b">
        <f>IF(ISERROR(U176),ERROR.TYPE(#REF!)=ERROR.TYPE(U176),FALSE)</f>
        <v>0</v>
      </c>
      <c r="AP176" s="124">
        <f>IF('Member Info'!F173&gt;'GP1 April 25'!$U$1,1,0)</f>
        <v>0</v>
      </c>
      <c r="AQ176" s="124">
        <f t="shared" si="60"/>
        <v>0</v>
      </c>
      <c r="AR176" s="124">
        <f t="shared" si="61"/>
        <v>0</v>
      </c>
      <c r="AS176" s="124">
        <f t="shared" si="62"/>
        <v>1</v>
      </c>
    </row>
    <row r="177" spans="1:45" x14ac:dyDescent="0.25">
      <c r="A177" s="4">
        <v>146</v>
      </c>
      <c r="B177" s="164">
        <f>'Member Info'!D174</f>
        <v>0</v>
      </c>
      <c r="C177" s="164">
        <f>'Member Info'!E174</f>
        <v>0</v>
      </c>
      <c r="D177" s="164" t="str">
        <f>'Member Info'!G174</f>
        <v/>
      </c>
      <c r="E177" s="165">
        <f>'Member Info'!B174</f>
        <v>0</v>
      </c>
      <c r="F177" s="242"/>
      <c r="G177" s="166" t="str">
        <f>IF(E177=0,"",('Member Info'!K174+'Member Info'!L174))</f>
        <v/>
      </c>
      <c r="H177" s="419"/>
      <c r="I177" s="419"/>
      <c r="J177" s="26"/>
      <c r="K177" s="26"/>
      <c r="L177" s="384" t="str">
        <f>IF(E177=0,"",IF('Member Info'!F174&gt;$U$1,CONCATENATE("Joined with practice on ", TEXT('Member Info'!F174, "DD/MM/YYYY")),IF('Member Info'!N174&lt;&gt;"",IF('Member Info'!N174&lt;$T$1,CONCATENATE("Left Scheme on ", TEXT('Member Info'!N174, "DD/MM/YYYY")),IF(OR(G177="",G177=0),"Error Detected, No rate entered",IF(E177=0,"",IF(F177="","Error Detected, No Pensionable pay",IF(AS177=1,"No Part Time Status Entered",IF(AR177=1,"No Part Time Hours Entered",IF(ISERROR(AD177)," Unknown Values entered.",IF(V177+W177&lt;1,"Acceptable",IF(T177+U177=200, "No Contributions Entered", IF(M177="","Error Detected, Choose reason&gt;",IF(Z177="1",IF(V177=1,"Please Enter Deemed Pensionable Pay","Add Any Relevant Details Above"),"Please Give Details Above"))))))))))),IF(OR(G177="",G177=0),"Error Detected, No rate entered",IF(E177=0,"",IF(F177="","Error Detected, No Pensionable pay",IF(AS177=1,"No Part Time Status Entered",IF(AR177=1,"No Part Time Hours Entered",IF(ISERROR(AD177)," Unknown Values entered.",IF(V177+W177&lt;1,"Acceptable",IF(T177+U177=200, "No Contributions Entered", IF(M177="","Error Detected, Choose reason&gt;",IF(Z177="1",IF(V177=1,"Please Enter Deemed Pensionable Pay","Add relevant Details Above"),"Please give details Above")))))))))))))</f>
        <v/>
      </c>
      <c r="M177" s="260"/>
      <c r="N177" s="91"/>
      <c r="O177" s="91" t="str">
        <f t="shared" si="43"/>
        <v/>
      </c>
      <c r="P177" s="94">
        <f t="shared" si="44"/>
        <v>0</v>
      </c>
      <c r="Q177" s="94">
        <f t="shared" si="44"/>
        <v>0</v>
      </c>
      <c r="R177" s="218">
        <f>(ROUND((F177/100*'Member Info'!$W$2), 2))</f>
        <v>0</v>
      </c>
      <c r="S177" s="218" t="e">
        <f t="shared" si="45"/>
        <v>#VALUE!</v>
      </c>
      <c r="T177" s="218" t="str">
        <f t="shared" si="46"/>
        <v/>
      </c>
      <c r="U177" s="227" t="str">
        <f t="shared" si="47"/>
        <v/>
      </c>
      <c r="V177" s="228" t="str">
        <f t="shared" si="48"/>
        <v/>
      </c>
      <c r="W177" s="228" t="str">
        <f t="shared" si="49"/>
        <v/>
      </c>
      <c r="X177" s="222">
        <f t="shared" si="50"/>
        <v>0</v>
      </c>
      <c r="Y177" s="110">
        <f t="shared" si="51"/>
        <v>0</v>
      </c>
      <c r="Z177" s="235" t="str">
        <f t="shared" si="52"/>
        <v/>
      </c>
      <c r="AA177" s="240" t="b">
        <f t="shared" si="53"/>
        <v>0</v>
      </c>
      <c r="AB177" s="235">
        <f t="shared" si="54"/>
        <v>0</v>
      </c>
      <c r="AC177" s="235">
        <f>IF('Member Info'!N174="",1,"")</f>
        <v>1</v>
      </c>
      <c r="AD177" s="243" t="e">
        <f t="shared" si="55"/>
        <v>#VALUE!</v>
      </c>
      <c r="AE177" s="130" t="str">
        <f t="shared" si="42"/>
        <v/>
      </c>
      <c r="AF177" s="124">
        <f t="shared" si="56"/>
        <v>1</v>
      </c>
      <c r="AG177" s="124" t="str">
        <f>IF('Member Info'!N174&lt;&gt;"",IF(AND('Member Info'!N174&lt;=$U$1,'Member Info'!N174&gt;=$T$1),1,0),"")</f>
        <v/>
      </c>
      <c r="AI177" s="124" t="b">
        <f t="shared" si="57"/>
        <v>0</v>
      </c>
      <c r="AJ177" s="124">
        <f t="shared" si="58"/>
        <v>0</v>
      </c>
      <c r="AL177" s="124">
        <f t="shared" si="59"/>
        <v>0</v>
      </c>
      <c r="AM177" s="124">
        <f>IF('Member Info'!F174&gt;$T$1,1,0)</f>
        <v>0</v>
      </c>
      <c r="AN177" s="124" t="b">
        <f>IF(ISERROR(T177),ERROR.TYPE(#REF!)=ERROR.TYPE(T177),FALSE)</f>
        <v>0</v>
      </c>
      <c r="AO177" s="124" t="b">
        <f>IF(ISERROR(U177),ERROR.TYPE(#REF!)=ERROR.TYPE(U177),FALSE)</f>
        <v>0</v>
      </c>
      <c r="AP177" s="124">
        <f>IF('Member Info'!F174&gt;'GP1 April 25'!$U$1,1,0)</f>
        <v>0</v>
      </c>
      <c r="AQ177" s="124">
        <f t="shared" si="60"/>
        <v>0</v>
      </c>
      <c r="AR177" s="124">
        <f t="shared" si="61"/>
        <v>0</v>
      </c>
      <c r="AS177" s="124">
        <f t="shared" si="62"/>
        <v>1</v>
      </c>
    </row>
    <row r="178" spans="1:45" x14ac:dyDescent="0.25">
      <c r="A178" s="4">
        <v>147</v>
      </c>
      <c r="B178" s="164">
        <f>'Member Info'!D175</f>
        <v>0</v>
      </c>
      <c r="C178" s="164">
        <f>'Member Info'!E175</f>
        <v>0</v>
      </c>
      <c r="D178" s="164" t="str">
        <f>'Member Info'!G175</f>
        <v/>
      </c>
      <c r="E178" s="165">
        <f>'Member Info'!B175</f>
        <v>0</v>
      </c>
      <c r="F178" s="242"/>
      <c r="G178" s="166" t="str">
        <f>IF(E178=0,"",('Member Info'!K175+'Member Info'!L175))</f>
        <v/>
      </c>
      <c r="H178" s="419"/>
      <c r="I178" s="419"/>
      <c r="J178" s="26"/>
      <c r="K178" s="26"/>
      <c r="L178" s="384" t="str">
        <f>IF(E178=0,"",IF('Member Info'!F175&gt;$U$1,CONCATENATE("Joined with practice on ", TEXT('Member Info'!F175, "DD/MM/YYYY")),IF('Member Info'!N175&lt;&gt;"",IF('Member Info'!N175&lt;$T$1,CONCATENATE("Left Scheme on ", TEXT('Member Info'!N175, "DD/MM/YYYY")),IF(OR(G178="",G178=0),"Error Detected, No rate entered",IF(E178=0,"",IF(F178="","Error Detected, No Pensionable pay",IF(AS178=1,"No Part Time Status Entered",IF(AR178=1,"No Part Time Hours Entered",IF(ISERROR(AD178)," Unknown Values entered.",IF(V178+W178&lt;1,"Acceptable",IF(T178+U178=200, "No Contributions Entered", IF(M178="","Error Detected, Choose reason&gt;",IF(Z178="1",IF(V178=1,"Please Enter Deemed Pensionable Pay","Add Any Relevant Details Above"),"Please Give Details Above"))))))))))),IF(OR(G178="",G178=0),"Error Detected, No rate entered",IF(E178=0,"",IF(F178="","Error Detected, No Pensionable pay",IF(AS178=1,"No Part Time Status Entered",IF(AR178=1,"No Part Time Hours Entered",IF(ISERROR(AD178)," Unknown Values entered.",IF(V178+W178&lt;1,"Acceptable",IF(T178+U178=200, "No Contributions Entered", IF(M178="","Error Detected, Choose reason&gt;",IF(Z178="1",IF(V178=1,"Please Enter Deemed Pensionable Pay","Add relevant Details Above"),"Please give details Above")))))))))))))</f>
        <v/>
      </c>
      <c r="M178" s="260"/>
      <c r="N178" s="91"/>
      <c r="O178" s="91" t="str">
        <f t="shared" si="43"/>
        <v/>
      </c>
      <c r="P178" s="94">
        <f t="shared" si="44"/>
        <v>0</v>
      </c>
      <c r="Q178" s="94">
        <f t="shared" si="44"/>
        <v>0</v>
      </c>
      <c r="R178" s="218">
        <f>(ROUND((F178/100*'Member Info'!$W$2), 2))</f>
        <v>0</v>
      </c>
      <c r="S178" s="218" t="e">
        <f t="shared" si="45"/>
        <v>#VALUE!</v>
      </c>
      <c r="T178" s="218" t="str">
        <f t="shared" si="46"/>
        <v/>
      </c>
      <c r="U178" s="227" t="str">
        <f t="shared" si="47"/>
        <v/>
      </c>
      <c r="V178" s="228" t="str">
        <f t="shared" si="48"/>
        <v/>
      </c>
      <c r="W178" s="228" t="str">
        <f t="shared" si="49"/>
        <v/>
      </c>
      <c r="X178" s="222">
        <f t="shared" si="50"/>
        <v>0</v>
      </c>
      <c r="Y178" s="110">
        <f t="shared" si="51"/>
        <v>0</v>
      </c>
      <c r="Z178" s="235" t="str">
        <f t="shared" si="52"/>
        <v/>
      </c>
      <c r="AA178" s="240" t="b">
        <f t="shared" si="53"/>
        <v>0</v>
      </c>
      <c r="AB178" s="235">
        <f t="shared" si="54"/>
        <v>0</v>
      </c>
      <c r="AC178" s="235">
        <f>IF('Member Info'!N175="",1,"")</f>
        <v>1</v>
      </c>
      <c r="AD178" s="243" t="e">
        <f t="shared" si="55"/>
        <v>#VALUE!</v>
      </c>
      <c r="AE178" s="130" t="str">
        <f t="shared" si="42"/>
        <v/>
      </c>
      <c r="AF178" s="124">
        <f t="shared" si="56"/>
        <v>1</v>
      </c>
      <c r="AG178" s="124" t="str">
        <f>IF('Member Info'!N175&lt;&gt;"",IF(AND('Member Info'!N175&lt;=$U$1,'Member Info'!N175&gt;=$T$1),1,0),"")</f>
        <v/>
      </c>
      <c r="AI178" s="124" t="b">
        <f t="shared" si="57"/>
        <v>0</v>
      </c>
      <c r="AJ178" s="124">
        <f t="shared" si="58"/>
        <v>0</v>
      </c>
      <c r="AL178" s="124">
        <f t="shared" si="59"/>
        <v>0</v>
      </c>
      <c r="AM178" s="124">
        <f>IF('Member Info'!F175&gt;$T$1,1,0)</f>
        <v>0</v>
      </c>
      <c r="AN178" s="124" t="b">
        <f>IF(ISERROR(T178),ERROR.TYPE(#REF!)=ERROR.TYPE(T178),FALSE)</f>
        <v>0</v>
      </c>
      <c r="AO178" s="124" t="b">
        <f>IF(ISERROR(U178),ERROR.TYPE(#REF!)=ERROR.TYPE(U178),FALSE)</f>
        <v>0</v>
      </c>
      <c r="AP178" s="124">
        <f>IF('Member Info'!F175&gt;'GP1 April 25'!$U$1,1,0)</f>
        <v>0</v>
      </c>
      <c r="AQ178" s="124">
        <f t="shared" si="60"/>
        <v>0</v>
      </c>
      <c r="AR178" s="124">
        <f t="shared" si="61"/>
        <v>0</v>
      </c>
      <c r="AS178" s="124">
        <f t="shared" si="62"/>
        <v>1</v>
      </c>
    </row>
    <row r="179" spans="1:45" x14ac:dyDescent="0.25">
      <c r="A179" s="4">
        <v>148</v>
      </c>
      <c r="B179" s="164">
        <f>'Member Info'!D176</f>
        <v>0</v>
      </c>
      <c r="C179" s="164">
        <f>'Member Info'!E176</f>
        <v>0</v>
      </c>
      <c r="D179" s="164" t="str">
        <f>'Member Info'!G176</f>
        <v/>
      </c>
      <c r="E179" s="165">
        <f>'Member Info'!B176</f>
        <v>0</v>
      </c>
      <c r="F179" s="242"/>
      <c r="G179" s="166" t="str">
        <f>IF(E179=0,"",('Member Info'!K176+'Member Info'!L176))</f>
        <v/>
      </c>
      <c r="H179" s="419"/>
      <c r="I179" s="419"/>
      <c r="J179" s="26"/>
      <c r="K179" s="26"/>
      <c r="L179" s="384" t="str">
        <f>IF(E179=0,"",IF('Member Info'!F176&gt;$U$1,CONCATENATE("Joined with practice on ", TEXT('Member Info'!F176, "DD/MM/YYYY")),IF('Member Info'!N176&lt;&gt;"",IF('Member Info'!N176&lt;$T$1,CONCATENATE("Left Scheme on ", TEXT('Member Info'!N176, "DD/MM/YYYY")),IF(OR(G179="",G179=0),"Error Detected, No rate entered",IF(E179=0,"",IF(F179="","Error Detected, No Pensionable pay",IF(AS179=1,"No Part Time Status Entered",IF(AR179=1,"No Part Time Hours Entered",IF(ISERROR(AD179)," Unknown Values entered.",IF(V179+W179&lt;1,"Acceptable",IF(T179+U179=200, "No Contributions Entered", IF(M179="","Error Detected, Choose reason&gt;",IF(Z179="1",IF(V179=1,"Please Enter Deemed Pensionable Pay","Add Any Relevant Details Above"),"Please Give Details Above"))))))))))),IF(OR(G179="",G179=0),"Error Detected, No rate entered",IF(E179=0,"",IF(F179="","Error Detected, No Pensionable pay",IF(AS179=1,"No Part Time Status Entered",IF(AR179=1,"No Part Time Hours Entered",IF(ISERROR(AD179)," Unknown Values entered.",IF(V179+W179&lt;1,"Acceptable",IF(T179+U179=200, "No Contributions Entered", IF(M179="","Error Detected, Choose reason&gt;",IF(Z179="1",IF(V179=1,"Please Enter Deemed Pensionable Pay","Add relevant Details Above"),"Please give details Above")))))))))))))</f>
        <v/>
      </c>
      <c r="M179" s="260"/>
      <c r="N179" s="91"/>
      <c r="O179" s="91" t="str">
        <f t="shared" si="43"/>
        <v/>
      </c>
      <c r="P179" s="94">
        <f t="shared" si="44"/>
        <v>0</v>
      </c>
      <c r="Q179" s="94">
        <f t="shared" si="44"/>
        <v>0</v>
      </c>
      <c r="R179" s="218">
        <f>(ROUND((F179/100*'Member Info'!$W$2), 2))</f>
        <v>0</v>
      </c>
      <c r="S179" s="218" t="e">
        <f t="shared" si="45"/>
        <v>#VALUE!</v>
      </c>
      <c r="T179" s="218" t="str">
        <f t="shared" si="46"/>
        <v/>
      </c>
      <c r="U179" s="227" t="str">
        <f t="shared" si="47"/>
        <v/>
      </c>
      <c r="V179" s="228" t="str">
        <f t="shared" si="48"/>
        <v/>
      </c>
      <c r="W179" s="228" t="str">
        <f t="shared" si="49"/>
        <v/>
      </c>
      <c r="X179" s="222">
        <f t="shared" si="50"/>
        <v>0</v>
      </c>
      <c r="Y179" s="110">
        <f t="shared" si="51"/>
        <v>0</v>
      </c>
      <c r="Z179" s="235" t="str">
        <f t="shared" si="52"/>
        <v/>
      </c>
      <c r="AA179" s="240" t="b">
        <f t="shared" si="53"/>
        <v>0</v>
      </c>
      <c r="AB179" s="235">
        <f t="shared" si="54"/>
        <v>0</v>
      </c>
      <c r="AC179" s="235">
        <f>IF('Member Info'!N176="",1,"")</f>
        <v>1</v>
      </c>
      <c r="AD179" s="243" t="e">
        <f t="shared" si="55"/>
        <v>#VALUE!</v>
      </c>
      <c r="AE179" s="130" t="str">
        <f t="shared" si="42"/>
        <v/>
      </c>
      <c r="AF179" s="124">
        <f t="shared" si="56"/>
        <v>1</v>
      </c>
      <c r="AG179" s="124" t="str">
        <f>IF('Member Info'!N176&lt;&gt;"",IF(AND('Member Info'!N176&lt;=$U$1,'Member Info'!N176&gt;=$T$1),1,0),"")</f>
        <v/>
      </c>
      <c r="AI179" s="124" t="b">
        <f t="shared" si="57"/>
        <v>0</v>
      </c>
      <c r="AJ179" s="124">
        <f t="shared" si="58"/>
        <v>0</v>
      </c>
      <c r="AL179" s="124">
        <f t="shared" si="59"/>
        <v>0</v>
      </c>
      <c r="AM179" s="124">
        <f>IF('Member Info'!F176&gt;$T$1,1,0)</f>
        <v>0</v>
      </c>
      <c r="AN179" s="124" t="b">
        <f>IF(ISERROR(T179),ERROR.TYPE(#REF!)=ERROR.TYPE(T179),FALSE)</f>
        <v>0</v>
      </c>
      <c r="AO179" s="124" t="b">
        <f>IF(ISERROR(U179),ERROR.TYPE(#REF!)=ERROR.TYPE(U179),FALSE)</f>
        <v>0</v>
      </c>
      <c r="AP179" s="124">
        <f>IF('Member Info'!F176&gt;'GP1 April 25'!$U$1,1,0)</f>
        <v>0</v>
      </c>
      <c r="AQ179" s="124">
        <f t="shared" si="60"/>
        <v>0</v>
      </c>
      <c r="AR179" s="124">
        <f t="shared" si="61"/>
        <v>0</v>
      </c>
      <c r="AS179" s="124">
        <f t="shared" si="62"/>
        <v>1</v>
      </c>
    </row>
    <row r="180" spans="1:45" x14ac:dyDescent="0.25">
      <c r="A180" s="4">
        <v>149</v>
      </c>
      <c r="B180" s="164">
        <f>'Member Info'!D177</f>
        <v>0</v>
      </c>
      <c r="C180" s="164">
        <f>'Member Info'!E177</f>
        <v>0</v>
      </c>
      <c r="D180" s="164" t="str">
        <f>'Member Info'!G177</f>
        <v/>
      </c>
      <c r="E180" s="165">
        <f>'Member Info'!B177</f>
        <v>0</v>
      </c>
      <c r="F180" s="242"/>
      <c r="G180" s="166" t="str">
        <f>IF(E180=0,"",('Member Info'!K177+'Member Info'!L177))</f>
        <v/>
      </c>
      <c r="H180" s="419"/>
      <c r="I180" s="419"/>
      <c r="J180" s="26"/>
      <c r="K180" s="26"/>
      <c r="L180" s="384" t="str">
        <f>IF(E180=0,"",IF('Member Info'!F177&gt;$U$1,CONCATENATE("Joined with practice on ", TEXT('Member Info'!F177, "DD/MM/YYYY")),IF('Member Info'!N177&lt;&gt;"",IF('Member Info'!N177&lt;$T$1,CONCATENATE("Left Scheme on ", TEXT('Member Info'!N177, "DD/MM/YYYY")),IF(OR(G180="",G180=0),"Error Detected, No rate entered",IF(E180=0,"",IF(F180="","Error Detected, No Pensionable pay",IF(AS180=1,"No Part Time Status Entered",IF(AR180=1,"No Part Time Hours Entered",IF(ISERROR(AD180)," Unknown Values entered.",IF(V180+W180&lt;1,"Acceptable",IF(T180+U180=200, "No Contributions Entered", IF(M180="","Error Detected, Choose reason&gt;",IF(Z180="1",IF(V180=1,"Please Enter Deemed Pensionable Pay","Add Any Relevant Details Above"),"Please Give Details Above"))))))))))),IF(OR(G180="",G180=0),"Error Detected, No rate entered",IF(E180=0,"",IF(F180="","Error Detected, No Pensionable pay",IF(AS180=1,"No Part Time Status Entered",IF(AR180=1,"No Part Time Hours Entered",IF(ISERROR(AD180)," Unknown Values entered.",IF(V180+W180&lt;1,"Acceptable",IF(T180+U180=200, "No Contributions Entered", IF(M180="","Error Detected, Choose reason&gt;",IF(Z180="1",IF(V180=1,"Please Enter Deemed Pensionable Pay","Add relevant Details Above"),"Please give details Above")))))))))))))</f>
        <v/>
      </c>
      <c r="M180" s="260"/>
      <c r="N180" s="91"/>
      <c r="O180" s="91" t="str">
        <f t="shared" si="43"/>
        <v/>
      </c>
      <c r="P180" s="94">
        <f t="shared" si="44"/>
        <v>0</v>
      </c>
      <c r="Q180" s="94">
        <f t="shared" si="44"/>
        <v>0</v>
      </c>
      <c r="R180" s="218">
        <f>(ROUND((F180/100*'Member Info'!$W$2), 2))</f>
        <v>0</v>
      </c>
      <c r="S180" s="218" t="e">
        <f t="shared" si="45"/>
        <v>#VALUE!</v>
      </c>
      <c r="T180" s="218" t="str">
        <f t="shared" si="46"/>
        <v/>
      </c>
      <c r="U180" s="227" t="str">
        <f t="shared" si="47"/>
        <v/>
      </c>
      <c r="V180" s="228" t="str">
        <f t="shared" si="48"/>
        <v/>
      </c>
      <c r="W180" s="228" t="str">
        <f t="shared" si="49"/>
        <v/>
      </c>
      <c r="X180" s="222">
        <f t="shared" si="50"/>
        <v>0</v>
      </c>
      <c r="Y180" s="110">
        <f t="shared" si="51"/>
        <v>0</v>
      </c>
      <c r="Z180" s="235" t="str">
        <f t="shared" si="52"/>
        <v/>
      </c>
      <c r="AA180" s="240" t="b">
        <f t="shared" si="53"/>
        <v>0</v>
      </c>
      <c r="AB180" s="235">
        <f t="shared" si="54"/>
        <v>0</v>
      </c>
      <c r="AC180" s="235">
        <f>IF('Member Info'!N177="",1,"")</f>
        <v>1</v>
      </c>
      <c r="AD180" s="243" t="e">
        <f t="shared" si="55"/>
        <v>#VALUE!</v>
      </c>
      <c r="AE180" s="130" t="str">
        <f t="shared" si="42"/>
        <v/>
      </c>
      <c r="AF180" s="124">
        <f t="shared" si="56"/>
        <v>1</v>
      </c>
      <c r="AG180" s="124" t="str">
        <f>IF('Member Info'!N177&lt;&gt;"",IF(AND('Member Info'!N177&lt;=$U$1,'Member Info'!N177&gt;=$T$1),1,0),"")</f>
        <v/>
      </c>
      <c r="AI180" s="124" t="b">
        <f t="shared" si="57"/>
        <v>0</v>
      </c>
      <c r="AJ180" s="124">
        <f t="shared" si="58"/>
        <v>0</v>
      </c>
      <c r="AL180" s="124">
        <f t="shared" si="59"/>
        <v>0</v>
      </c>
      <c r="AM180" s="124">
        <f>IF('Member Info'!F177&gt;$T$1,1,0)</f>
        <v>0</v>
      </c>
      <c r="AN180" s="124" t="b">
        <f>IF(ISERROR(T180),ERROR.TYPE(#REF!)=ERROR.TYPE(T180),FALSE)</f>
        <v>0</v>
      </c>
      <c r="AO180" s="124" t="b">
        <f>IF(ISERROR(U180),ERROR.TYPE(#REF!)=ERROR.TYPE(U180),FALSE)</f>
        <v>0</v>
      </c>
      <c r="AP180" s="124">
        <f>IF('Member Info'!F177&gt;'GP1 April 25'!$U$1,1,0)</f>
        <v>0</v>
      </c>
      <c r="AQ180" s="124">
        <f t="shared" si="60"/>
        <v>0</v>
      </c>
      <c r="AR180" s="124">
        <f t="shared" si="61"/>
        <v>0</v>
      </c>
      <c r="AS180" s="124">
        <f t="shared" si="62"/>
        <v>1</v>
      </c>
    </row>
    <row r="181" spans="1:45" ht="15.75" thickBot="1" x14ac:dyDescent="0.3">
      <c r="A181" s="4">
        <v>150</v>
      </c>
      <c r="B181" s="164">
        <f>'Member Info'!D178</f>
        <v>0</v>
      </c>
      <c r="C181" s="164">
        <f>'Member Info'!E178</f>
        <v>0</v>
      </c>
      <c r="D181" s="164" t="str">
        <f>'Member Info'!G178</f>
        <v/>
      </c>
      <c r="E181" s="165">
        <f>'Member Info'!B178</f>
        <v>0</v>
      </c>
      <c r="F181" s="242"/>
      <c r="G181" s="166" t="str">
        <f>IF(E181=0,"",('Member Info'!K178+'Member Info'!L178))</f>
        <v/>
      </c>
      <c r="H181" s="419"/>
      <c r="I181" s="419"/>
      <c r="J181" s="26"/>
      <c r="K181" s="26"/>
      <c r="L181" s="384" t="str">
        <f>IF(E181=0,"",IF('Member Info'!F178&gt;$U$1,CONCATENATE("Joined with practice on ", TEXT('Member Info'!F178, "DD/MM/YYYY")),IF('Member Info'!N178&lt;&gt;"",IF('Member Info'!N178&lt;$T$1,CONCATENATE("Left Scheme on ", TEXT('Member Info'!N178, "DD/MM/YYYY")),IF(OR(G181="",G181=0),"Error Detected, No rate entered",IF(E181=0,"",IF(F181="","Error Detected, No Pensionable pay",IF(AS181=1,"No Part Time Status Entered",IF(AR181=1,"No Part Time Hours Entered",IF(ISERROR(AD181)," Unknown Values entered.",IF(V181+W181&lt;1,"Acceptable",IF(T181+U181=200, "No Contributions Entered", IF(M181="","Error Detected, Choose reason&gt;",IF(Z181="1",IF(V181=1,"Please Enter Deemed Pensionable Pay","Add Any Relevant Details Above"),"Please Give Details Above"))))))))))),IF(OR(G181="",G181=0),"Error Detected, No rate entered",IF(E181=0,"",IF(F181="","Error Detected, No Pensionable pay",IF(AS181=1,"No Part Time Status Entered",IF(AR181=1,"No Part Time Hours Entered",IF(ISERROR(AD181)," Unknown Values entered.",IF(V181+W181&lt;1,"Acceptable",IF(T181+U181=200, "No Contributions Entered", IF(M181="","Error Detected, Choose reason&gt;",IF(Z181="1",IF(V181=1,"Please Enter Deemed Pensionable Pay","Add relevant Details Above"),"Please give details Above")))))))))))))</f>
        <v/>
      </c>
      <c r="M181" s="260"/>
      <c r="N181" s="91"/>
      <c r="O181" s="91" t="str">
        <f t="shared" si="43"/>
        <v/>
      </c>
      <c r="P181" s="94">
        <f t="shared" si="44"/>
        <v>0</v>
      </c>
      <c r="Q181" s="94">
        <f t="shared" si="44"/>
        <v>0</v>
      </c>
      <c r="R181" s="218">
        <f>(ROUND((F181/100*'Member Info'!$W$2), 2))</f>
        <v>0</v>
      </c>
      <c r="S181" s="218" t="e">
        <f t="shared" si="45"/>
        <v>#VALUE!</v>
      </c>
      <c r="T181" s="218" t="str">
        <f t="shared" si="46"/>
        <v/>
      </c>
      <c r="U181" s="227" t="str">
        <f t="shared" si="47"/>
        <v/>
      </c>
      <c r="V181" s="228" t="str">
        <f t="shared" si="48"/>
        <v/>
      </c>
      <c r="W181" s="228" t="str">
        <f t="shared" si="49"/>
        <v/>
      </c>
      <c r="X181" s="222">
        <f t="shared" si="50"/>
        <v>0</v>
      </c>
      <c r="Y181" s="110">
        <f t="shared" si="51"/>
        <v>0</v>
      </c>
      <c r="Z181" s="235" t="str">
        <f t="shared" si="52"/>
        <v/>
      </c>
      <c r="AA181" s="240" t="b">
        <f t="shared" si="53"/>
        <v>0</v>
      </c>
      <c r="AB181" s="235">
        <f t="shared" si="54"/>
        <v>0</v>
      </c>
      <c r="AC181" s="235">
        <f>IF('Member Info'!N178="",1,"")</f>
        <v>1</v>
      </c>
      <c r="AD181" s="243" t="e">
        <f t="shared" si="55"/>
        <v>#VALUE!</v>
      </c>
      <c r="AE181" s="130" t="str">
        <f t="shared" si="42"/>
        <v/>
      </c>
      <c r="AF181" s="124">
        <f t="shared" si="56"/>
        <v>1</v>
      </c>
      <c r="AG181" s="124" t="str">
        <f>IF('Member Info'!N178&lt;&gt;"",IF(AND('Member Info'!N178&lt;=$U$1,'Member Info'!N178&gt;=$T$1),1,0),"")</f>
        <v/>
      </c>
      <c r="AI181" s="124" t="b">
        <f t="shared" si="57"/>
        <v>0</v>
      </c>
      <c r="AJ181" s="124">
        <f t="shared" si="58"/>
        <v>0</v>
      </c>
      <c r="AL181" s="124">
        <f t="shared" si="59"/>
        <v>0</v>
      </c>
      <c r="AM181" s="124">
        <f>IF('Member Info'!F178&gt;$T$1,1,0)</f>
        <v>0</v>
      </c>
      <c r="AN181" s="124" t="b">
        <f>IF(ISERROR(T181),ERROR.TYPE(#REF!)=ERROR.TYPE(T181),FALSE)</f>
        <v>0</v>
      </c>
      <c r="AO181" s="124" t="b">
        <f>IF(ISERROR(U181),ERROR.TYPE(#REF!)=ERROR.TYPE(U181),FALSE)</f>
        <v>0</v>
      </c>
      <c r="AP181" s="124">
        <f>IF('Member Info'!F178&gt;'GP1 April 25'!$U$1,1,0)</f>
        <v>0</v>
      </c>
      <c r="AQ181" s="124">
        <f t="shared" si="60"/>
        <v>0</v>
      </c>
      <c r="AR181" s="124">
        <f t="shared" si="61"/>
        <v>0</v>
      </c>
      <c r="AS181" s="124">
        <f t="shared" si="62"/>
        <v>1</v>
      </c>
    </row>
    <row r="182" spans="1:45" ht="15.75" thickBot="1" x14ac:dyDescent="0.3">
      <c r="A182" s="4"/>
      <c r="B182" s="5"/>
      <c r="C182" s="5"/>
      <c r="D182" s="5"/>
      <c r="E182" s="5"/>
      <c r="F182" s="275">
        <f>SUM(F32:F181)</f>
        <v>0</v>
      </c>
      <c r="G182" s="21"/>
      <c r="H182" s="21"/>
      <c r="I182" s="21"/>
      <c r="J182" s="9">
        <f>ROUND(SUM(J32:J181), 2)</f>
        <v>0</v>
      </c>
      <c r="K182" s="9">
        <f>ROUND(SUM(K32:K181), 2)</f>
        <v>0</v>
      </c>
      <c r="L182" s="133">
        <f>COUNTIF(L32:L181, "&gt;0")</f>
        <v>0</v>
      </c>
      <c r="M182" s="5"/>
      <c r="N182" s="5"/>
      <c r="O182" s="5"/>
      <c r="P182" s="5"/>
      <c r="Q182" s="5"/>
      <c r="T182" s="124"/>
      <c r="V182" s="222">
        <f>SUM(V32:V181)</f>
        <v>0</v>
      </c>
      <c r="W182" s="228">
        <f>SUM(W32:W181)</f>
        <v>0</v>
      </c>
      <c r="X182" s="222">
        <f>SUM(X32:X181)</f>
        <v>0</v>
      </c>
      <c r="Y182" s="222"/>
      <c r="Z182" s="331"/>
      <c r="AA182" s="222">
        <f>COUNTIF(AA32:AA181, TRUE)</f>
        <v>0</v>
      </c>
      <c r="AB182" s="237">
        <f>SUM(AB32:AB181)</f>
        <v>0</v>
      </c>
      <c r="AC182" s="252"/>
      <c r="AD182" s="236"/>
      <c r="AE182" s="243">
        <f>SUM(AE32:AE181)</f>
        <v>0</v>
      </c>
      <c r="AF182" s="124">
        <f>COUNTIF(AF32:AF181,"&gt;1")</f>
        <v>0</v>
      </c>
      <c r="AG182" s="222">
        <f>SUM(AG32:AG181)</f>
        <v>0</v>
      </c>
      <c r="AL182" s="124">
        <f>SUM(AL32:AL181)</f>
        <v>0</v>
      </c>
    </row>
    <row r="183" spans="1:45" ht="15" customHeight="1" x14ac:dyDescent="0.25">
      <c r="A183" s="4"/>
      <c r="B183" s="335"/>
      <c r="C183" s="335"/>
      <c r="D183" s="5"/>
      <c r="E183" s="37"/>
      <c r="F183" s="37"/>
      <c r="G183" s="21"/>
      <c r="H183" s="21"/>
      <c r="I183" s="21"/>
      <c r="J183" s="22"/>
      <c r="K183" s="22"/>
      <c r="L183" s="106"/>
      <c r="M183" s="5"/>
      <c r="N183" s="5"/>
      <c r="O183" s="5"/>
      <c r="P183" s="5"/>
      <c r="Q183" s="253"/>
      <c r="T183" s="124"/>
      <c r="X183" s="222"/>
      <c r="AC183" s="110"/>
    </row>
    <row r="184" spans="1:45" ht="15.75" customHeight="1" x14ac:dyDescent="0.25">
      <c r="A184" s="4"/>
      <c r="B184" s="335"/>
      <c r="C184" s="335"/>
      <c r="D184" s="23"/>
      <c r="E184" s="334"/>
      <c r="F184" s="334"/>
      <c r="G184" s="332"/>
      <c r="H184" s="332"/>
      <c r="I184" s="332"/>
      <c r="J184" s="332"/>
      <c r="K184" s="332"/>
      <c r="L184" s="332"/>
      <c r="M184" s="5"/>
      <c r="N184" s="5"/>
      <c r="O184" s="5"/>
      <c r="P184" s="253"/>
      <c r="Q184" s="5"/>
      <c r="T184" s="124"/>
      <c r="X184" s="222"/>
      <c r="AC184" s="110"/>
    </row>
    <row r="185" spans="1:45" ht="15.75" x14ac:dyDescent="0.25">
      <c r="A185" s="4"/>
      <c r="B185" s="335"/>
      <c r="C185" s="335"/>
      <c r="D185" s="23"/>
      <c r="E185" s="334"/>
      <c r="F185" s="558" t="s">
        <v>17</v>
      </c>
      <c r="G185" s="558"/>
      <c r="H185" s="558"/>
      <c r="I185" s="558"/>
      <c r="J185" s="558"/>
      <c r="K185" s="332"/>
      <c r="L185" s="332"/>
      <c r="M185" s="5"/>
      <c r="N185" s="5"/>
      <c r="O185" s="5"/>
      <c r="P185" s="5"/>
      <c r="Q185" s="5"/>
      <c r="T185" s="124"/>
      <c r="X185" s="222"/>
      <c r="AC185" s="110"/>
    </row>
    <row r="186" spans="1:45" ht="15.75" x14ac:dyDescent="0.25">
      <c r="A186" s="4"/>
      <c r="B186" s="430"/>
      <c r="C186" s="430"/>
      <c r="D186" s="23"/>
      <c r="E186" s="333"/>
      <c r="F186" s="558"/>
      <c r="G186" s="558"/>
      <c r="H186" s="558"/>
      <c r="I186" s="558"/>
      <c r="J186" s="558"/>
      <c r="K186" s="333"/>
      <c r="L186" s="333"/>
      <c r="M186" s="5"/>
      <c r="N186" s="5"/>
      <c r="O186" s="5"/>
      <c r="P186" s="5"/>
      <c r="Q186" s="5"/>
      <c r="T186" s="124"/>
      <c r="X186" s="222"/>
      <c r="AC186" s="110"/>
    </row>
    <row r="187" spans="1:45" ht="15.75" x14ac:dyDescent="0.25">
      <c r="A187" s="4"/>
      <c r="B187" s="336"/>
      <c r="C187" s="336"/>
      <c r="D187" s="23"/>
      <c r="E187" s="333"/>
      <c r="F187" s="333"/>
      <c r="G187" s="333"/>
      <c r="H187" s="333"/>
      <c r="I187" s="333"/>
      <c r="J187" s="333"/>
      <c r="K187" s="550" t="s">
        <v>20</v>
      </c>
      <c r="L187" s="550"/>
      <c r="M187" s="5"/>
      <c r="N187" s="5"/>
      <c r="O187" s="5"/>
      <c r="P187" s="5"/>
      <c r="Q187" s="5"/>
      <c r="T187" s="124"/>
      <c r="X187" s="222"/>
      <c r="AC187" s="110"/>
    </row>
    <row r="188" spans="1:45" ht="15.75" thickBot="1" x14ac:dyDescent="0.3">
      <c r="A188" s="4"/>
      <c r="B188" s="337"/>
      <c r="C188" s="336" t="s">
        <v>18</v>
      </c>
      <c r="D188" s="336"/>
      <c r="E188" s="333"/>
      <c r="F188" s="336" t="s">
        <v>19</v>
      </c>
      <c r="G188" s="336"/>
      <c r="H188" s="336"/>
      <c r="I188" s="336"/>
      <c r="J188" s="336"/>
      <c r="K188" s="551"/>
      <c r="L188" s="551"/>
      <c r="M188" s="5"/>
      <c r="N188" s="5"/>
      <c r="O188" s="5"/>
      <c r="P188" s="5"/>
      <c r="Q188" s="5"/>
      <c r="T188" s="124"/>
      <c r="X188" s="222"/>
      <c r="AC188" s="110"/>
    </row>
    <row r="189" spans="1:45" ht="15.75" thickBot="1" x14ac:dyDescent="0.3">
      <c r="A189" s="4"/>
      <c r="B189" s="12"/>
      <c r="C189" s="553">
        <f>J182</f>
        <v>0</v>
      </c>
      <c r="D189" s="554"/>
      <c r="E189" s="333"/>
      <c r="F189" s="553">
        <f>K182</f>
        <v>0</v>
      </c>
      <c r="G189" s="554"/>
      <c r="H189" s="381"/>
      <c r="I189" s="381"/>
      <c r="J189" s="337"/>
      <c r="K189" s="553">
        <f>C189+F189</f>
        <v>0</v>
      </c>
      <c r="L189" s="554"/>
      <c r="M189" s="5"/>
      <c r="N189" s="5"/>
      <c r="O189" s="5"/>
      <c r="P189" s="5"/>
      <c r="Q189" s="5"/>
      <c r="T189" s="124"/>
      <c r="X189" s="222"/>
      <c r="AC189" s="110"/>
    </row>
    <row r="190" spans="1:45" ht="15.75" x14ac:dyDescent="0.25">
      <c r="A190" s="4"/>
      <c r="B190" s="336"/>
      <c r="C190" s="336"/>
      <c r="D190" s="23"/>
      <c r="E190" s="333"/>
      <c r="F190" s="333"/>
      <c r="G190" s="333"/>
      <c r="H190" s="333"/>
      <c r="I190" s="333"/>
      <c r="J190" s="333"/>
      <c r="K190" s="333"/>
      <c r="L190" s="333"/>
      <c r="M190" s="5"/>
      <c r="N190" s="5"/>
      <c r="O190" s="5"/>
      <c r="P190" s="5"/>
      <c r="Q190" s="5"/>
      <c r="T190" s="124"/>
      <c r="X190" s="222"/>
      <c r="AC190" s="110"/>
    </row>
    <row r="191" spans="1:45" ht="15.75" x14ac:dyDescent="0.25">
      <c r="A191" s="4"/>
      <c r="B191" s="337"/>
      <c r="C191" s="337"/>
      <c r="D191" s="23"/>
      <c r="E191" s="333"/>
      <c r="F191" s="333"/>
      <c r="G191" s="333"/>
      <c r="H191" s="333"/>
      <c r="I191" s="333"/>
      <c r="J191" s="333"/>
      <c r="K191" s="333"/>
      <c r="L191" s="333"/>
      <c r="M191" s="5"/>
      <c r="N191" s="5"/>
      <c r="O191" s="5"/>
      <c r="P191" s="5"/>
      <c r="Q191" s="5"/>
      <c r="T191" s="124"/>
      <c r="X191" s="222"/>
      <c r="AC191" s="110"/>
    </row>
    <row r="192" spans="1:45" ht="15.75" customHeight="1" x14ac:dyDescent="0.25">
      <c r="A192" s="4"/>
      <c r="B192" s="556" t="s">
        <v>587</v>
      </c>
      <c r="C192" s="556"/>
      <c r="D192" s="556"/>
      <c r="E192" s="556"/>
      <c r="F192" s="556"/>
      <c r="G192" s="556"/>
      <c r="H192" s="556"/>
      <c r="I192" s="556"/>
      <c r="J192" s="556"/>
      <c r="K192" s="556"/>
      <c r="L192" s="556"/>
      <c r="M192" s="5"/>
      <c r="N192" s="5"/>
      <c r="O192" s="5"/>
      <c r="P192" s="5"/>
      <c r="Q192" s="5"/>
      <c r="T192" s="124"/>
      <c r="X192" s="222"/>
      <c r="AC192" s="110"/>
    </row>
    <row r="193" spans="1:29" ht="15.75" customHeight="1" x14ac:dyDescent="0.25">
      <c r="A193" s="4"/>
      <c r="B193" s="556"/>
      <c r="C193" s="556"/>
      <c r="D193" s="556"/>
      <c r="E193" s="556"/>
      <c r="F193" s="556"/>
      <c r="G193" s="556"/>
      <c r="H193" s="556"/>
      <c r="I193" s="556"/>
      <c r="J193" s="556"/>
      <c r="K193" s="556"/>
      <c r="L193" s="556"/>
      <c r="M193" s="5"/>
      <c r="N193" s="5"/>
      <c r="O193" s="5"/>
      <c r="P193" s="5"/>
      <c r="Q193" s="5"/>
      <c r="T193" s="124"/>
      <c r="X193" s="222"/>
      <c r="AC193" s="110"/>
    </row>
    <row r="194" spans="1:29" ht="15.75" customHeight="1" x14ac:dyDescent="0.25">
      <c r="A194" s="4"/>
      <c r="B194" s="556"/>
      <c r="C194" s="556"/>
      <c r="D194" s="556"/>
      <c r="E194" s="556"/>
      <c r="F194" s="556"/>
      <c r="G194" s="556"/>
      <c r="H194" s="556"/>
      <c r="I194" s="556"/>
      <c r="J194" s="556"/>
      <c r="K194" s="556"/>
      <c r="L194" s="556"/>
      <c r="M194" s="5"/>
      <c r="N194" s="5"/>
      <c r="O194" s="5"/>
      <c r="P194" s="5"/>
      <c r="Q194" s="5"/>
      <c r="T194" s="124"/>
      <c r="X194" s="222"/>
      <c r="AC194" s="110"/>
    </row>
    <row r="195" spans="1:29" ht="15.75" customHeight="1" x14ac:dyDescent="0.25">
      <c r="A195" s="4"/>
      <c r="B195" s="556"/>
      <c r="C195" s="556"/>
      <c r="D195" s="556"/>
      <c r="E195" s="556"/>
      <c r="F195" s="556"/>
      <c r="G195" s="556"/>
      <c r="H195" s="556"/>
      <c r="I195" s="556"/>
      <c r="J195" s="556"/>
      <c r="K195" s="556"/>
      <c r="L195" s="556"/>
      <c r="M195" s="5"/>
      <c r="N195" s="5"/>
      <c r="O195" s="5"/>
      <c r="P195" s="5"/>
      <c r="Q195" s="5"/>
      <c r="T195" s="124"/>
      <c r="X195" s="222"/>
      <c r="AC195" s="110"/>
    </row>
    <row r="196" spans="1:29" x14ac:dyDescent="0.25">
      <c r="A196" s="4"/>
      <c r="B196" s="556"/>
      <c r="C196" s="556"/>
      <c r="D196" s="556"/>
      <c r="E196" s="556"/>
      <c r="F196" s="556"/>
      <c r="G196" s="556"/>
      <c r="H196" s="556"/>
      <c r="I196" s="556"/>
      <c r="J196" s="556"/>
      <c r="K196" s="556"/>
      <c r="L196" s="556"/>
      <c r="M196" s="5"/>
      <c r="N196" s="5"/>
      <c r="O196" s="5"/>
      <c r="P196" s="5"/>
      <c r="Q196" s="5"/>
      <c r="T196" s="124"/>
      <c r="X196" s="222"/>
      <c r="AC196" s="110"/>
    </row>
    <row r="197" spans="1:29" x14ac:dyDescent="0.25">
      <c r="A197" s="4"/>
      <c r="B197" s="5"/>
      <c r="C197" s="5"/>
      <c r="D197" s="5"/>
      <c r="E197" s="5"/>
      <c r="F197" s="5"/>
      <c r="G197" s="21"/>
      <c r="H197" s="21"/>
      <c r="I197" s="21"/>
      <c r="J197" s="5"/>
      <c r="K197" s="5"/>
      <c r="L197" s="425"/>
      <c r="M197" s="5"/>
      <c r="N197" s="5"/>
      <c r="O197" s="5"/>
      <c r="P197" s="5"/>
      <c r="Q197" s="5"/>
      <c r="T197" s="124"/>
      <c r="X197" s="222"/>
      <c r="AC197" s="110"/>
    </row>
    <row r="198" spans="1:29" ht="15.75" x14ac:dyDescent="0.25">
      <c r="A198" s="4"/>
      <c r="B198" s="561"/>
      <c r="C198" s="561"/>
      <c r="D198" s="561"/>
      <c r="E198" s="561"/>
      <c r="F198" s="561"/>
      <c r="G198" s="561"/>
      <c r="H198" s="428"/>
      <c r="I198" s="428"/>
      <c r="J198" s="428"/>
      <c r="K198" s="428"/>
      <c r="L198" s="103"/>
      <c r="M198" s="5"/>
      <c r="N198" s="5"/>
      <c r="O198" s="5"/>
      <c r="P198" s="5"/>
      <c r="Q198" s="5"/>
      <c r="T198" s="124"/>
      <c r="U198" s="124"/>
      <c r="V198" s="124"/>
      <c r="W198" s="124"/>
      <c r="X198" s="124"/>
      <c r="Y198" s="124"/>
      <c r="Z198" s="124"/>
      <c r="AA198" s="124"/>
      <c r="AB198" s="124"/>
    </row>
    <row r="199" spans="1:29" x14ac:dyDescent="0.25">
      <c r="A199" s="4"/>
      <c r="B199" s="5"/>
      <c r="C199" s="5"/>
      <c r="D199" s="5"/>
      <c r="E199" s="5"/>
      <c r="F199" s="5"/>
      <c r="G199" s="21"/>
      <c r="H199" s="21"/>
      <c r="I199" s="21"/>
      <c r="J199" s="5"/>
      <c r="K199" s="5"/>
      <c r="L199" s="425"/>
      <c r="M199" s="5"/>
      <c r="N199" s="5"/>
      <c r="O199" s="5"/>
      <c r="P199" s="5"/>
      <c r="Q199" s="5"/>
      <c r="T199" s="124"/>
      <c r="U199" s="124"/>
      <c r="V199" s="124"/>
      <c r="W199" s="124"/>
      <c r="X199" s="124"/>
      <c r="Y199" s="124"/>
      <c r="Z199" s="124"/>
      <c r="AA199" s="124"/>
      <c r="AB199" s="124"/>
    </row>
    <row r="200" spans="1:29" x14ac:dyDescent="0.25">
      <c r="A200" s="4"/>
      <c r="B200" s="5"/>
      <c r="C200" s="5"/>
      <c r="D200" s="5"/>
      <c r="E200" s="5"/>
      <c r="F200" s="5"/>
      <c r="G200" s="21"/>
      <c r="H200" s="21"/>
      <c r="I200" s="21"/>
      <c r="J200" s="5"/>
      <c r="K200" s="5"/>
      <c r="L200" s="425"/>
      <c r="M200" s="5"/>
      <c r="N200" s="5"/>
      <c r="O200" s="5"/>
      <c r="P200" s="5"/>
      <c r="Q200" s="5"/>
      <c r="T200" s="124"/>
      <c r="U200" s="124"/>
      <c r="V200" s="124"/>
      <c r="W200" s="124"/>
      <c r="X200" s="124"/>
      <c r="Y200" s="124"/>
      <c r="Z200" s="124"/>
      <c r="AA200" s="124"/>
      <c r="AB200" s="124"/>
    </row>
    <row r="201" spans="1:29" ht="21" x14ac:dyDescent="0.25">
      <c r="A201" s="4"/>
      <c r="B201" s="555"/>
      <c r="C201" s="555"/>
      <c r="D201" s="555"/>
      <c r="E201" s="555"/>
      <c r="F201" s="555"/>
      <c r="G201" s="555"/>
      <c r="H201" s="431"/>
      <c r="I201" s="431"/>
      <c r="J201" s="431"/>
      <c r="K201" s="431"/>
      <c r="L201" s="431"/>
      <c r="M201" s="5"/>
      <c r="N201" s="5"/>
      <c r="O201" s="5"/>
      <c r="P201" s="5"/>
      <c r="Q201" s="5"/>
      <c r="T201" s="124"/>
      <c r="U201" s="124"/>
      <c r="V201" s="124"/>
      <c r="W201" s="124"/>
      <c r="X201" s="124"/>
      <c r="Y201" s="124"/>
      <c r="Z201" s="124"/>
      <c r="AA201" s="124"/>
      <c r="AB201" s="124"/>
    </row>
    <row r="202" spans="1:29" ht="21" x14ac:dyDescent="0.25">
      <c r="A202" s="4"/>
      <c r="B202" s="15"/>
      <c r="C202" s="15"/>
      <c r="D202" s="15"/>
      <c r="E202" s="15"/>
      <c r="F202" s="15"/>
      <c r="G202" s="15"/>
      <c r="H202" s="15"/>
      <c r="I202" s="15"/>
      <c r="J202" s="5"/>
      <c r="K202" s="5"/>
      <c r="L202" s="425"/>
      <c r="M202" s="5"/>
      <c r="N202" s="5"/>
      <c r="O202" s="5"/>
      <c r="P202" s="5"/>
      <c r="Q202" s="5"/>
      <c r="T202" s="124"/>
      <c r="U202" s="124"/>
      <c r="V202" s="124"/>
      <c r="W202" s="124"/>
      <c r="X202" s="124"/>
      <c r="Y202" s="124"/>
      <c r="Z202" s="124"/>
      <c r="AA202" s="124"/>
      <c r="AB202" s="124"/>
    </row>
    <row r="203" spans="1:29" ht="15" customHeight="1" x14ac:dyDescent="0.25">
      <c r="A203" s="4"/>
      <c r="B203" s="552"/>
      <c r="C203" s="552"/>
      <c r="D203" s="552"/>
      <c r="E203" s="5"/>
      <c r="F203" s="552"/>
      <c r="G203" s="552"/>
      <c r="H203" s="430"/>
      <c r="I203" s="430"/>
      <c r="J203" s="552"/>
      <c r="K203" s="552"/>
      <c r="L203" s="430"/>
      <c r="M203" s="5"/>
      <c r="N203" s="5"/>
      <c r="O203" s="5"/>
      <c r="P203" s="5"/>
      <c r="Q203" s="5"/>
      <c r="T203" s="124"/>
      <c r="U203" s="124"/>
      <c r="V203" s="124"/>
      <c r="W203" s="124"/>
      <c r="X203" s="124"/>
      <c r="Y203" s="124"/>
      <c r="Z203" s="124"/>
      <c r="AA203" s="124"/>
      <c r="AB203" s="124"/>
    </row>
    <row r="204" spans="1:29" x14ac:dyDescent="0.25">
      <c r="A204" s="4"/>
      <c r="B204" s="552"/>
      <c r="C204" s="552"/>
      <c r="D204" s="552"/>
      <c r="E204" s="5"/>
      <c r="F204" s="552"/>
      <c r="G204" s="552"/>
      <c r="H204" s="430"/>
      <c r="I204" s="430"/>
      <c r="J204" s="552"/>
      <c r="K204" s="552"/>
      <c r="L204" s="430"/>
      <c r="M204" s="5"/>
      <c r="N204" s="5"/>
      <c r="O204" s="5"/>
      <c r="P204" s="5"/>
      <c r="Q204" s="5"/>
      <c r="T204" s="124"/>
      <c r="U204" s="124"/>
      <c r="V204" s="124"/>
      <c r="W204" s="124"/>
      <c r="X204" s="124"/>
      <c r="Y204" s="124"/>
      <c r="Z204" s="124"/>
      <c r="AA204" s="124"/>
      <c r="AB204" s="124"/>
    </row>
    <row r="205" spans="1:29" x14ac:dyDescent="0.25">
      <c r="A205" s="4"/>
      <c r="B205" s="430"/>
      <c r="C205" s="430"/>
      <c r="D205" s="430"/>
      <c r="E205" s="5"/>
      <c r="F205" s="430"/>
      <c r="G205" s="430"/>
      <c r="H205" s="430"/>
      <c r="I205" s="430"/>
      <c r="J205" s="430"/>
      <c r="K205" s="430"/>
      <c r="L205" s="430"/>
      <c r="M205" s="5"/>
      <c r="N205" s="5"/>
      <c r="O205" s="5"/>
      <c r="P205" s="5"/>
      <c r="Q205" s="5"/>
      <c r="T205" s="124"/>
      <c r="U205" s="124"/>
      <c r="V205" s="124"/>
      <c r="W205" s="124"/>
      <c r="X205" s="124"/>
      <c r="Y205" s="124"/>
      <c r="Z205" s="124"/>
      <c r="AA205" s="124"/>
      <c r="AB205" s="124"/>
    </row>
    <row r="206" spans="1:29" ht="15.75" customHeight="1" x14ac:dyDescent="0.25">
      <c r="A206" s="4"/>
      <c r="B206" s="447"/>
      <c r="C206" s="447"/>
      <c r="D206" s="447"/>
      <c r="E206" s="5"/>
      <c r="F206" s="447"/>
      <c r="G206" s="447"/>
      <c r="H206" s="426"/>
      <c r="I206" s="426"/>
      <c r="J206" s="447"/>
      <c r="K206" s="447"/>
      <c r="L206" s="31"/>
      <c r="M206" s="5"/>
      <c r="N206" s="5"/>
      <c r="O206" s="5"/>
      <c r="P206" s="5"/>
      <c r="Q206" s="5"/>
      <c r="T206" s="124"/>
      <c r="U206" s="124"/>
      <c r="V206" s="124"/>
      <c r="W206" s="124"/>
      <c r="X206" s="124"/>
      <c r="Y206" s="124"/>
      <c r="Z206" s="124"/>
      <c r="AA206" s="124"/>
      <c r="AB206" s="124"/>
    </row>
    <row r="207" spans="1:29" x14ac:dyDescent="0.25">
      <c r="A207" s="4"/>
      <c r="B207" s="559"/>
      <c r="C207" s="559"/>
      <c r="D207" s="559"/>
      <c r="E207" s="5"/>
      <c r="F207" s="559"/>
      <c r="G207" s="559"/>
      <c r="H207" s="427"/>
      <c r="I207" s="427"/>
      <c r="J207" s="559"/>
      <c r="K207" s="559"/>
      <c r="L207" s="104"/>
      <c r="M207" s="5"/>
      <c r="N207" s="5"/>
      <c r="O207" s="5"/>
      <c r="P207" s="5"/>
      <c r="Q207" s="5"/>
      <c r="T207" s="124"/>
      <c r="U207" s="124"/>
      <c r="V207" s="124"/>
      <c r="W207" s="124"/>
      <c r="X207" s="124"/>
      <c r="Y207" s="124"/>
      <c r="Z207" s="124"/>
      <c r="AA207" s="124"/>
      <c r="AB207" s="124"/>
    </row>
    <row r="208" spans="1:29" x14ac:dyDescent="0.25">
      <c r="A208" s="4"/>
      <c r="B208" s="12"/>
      <c r="C208" s="12"/>
      <c r="D208" s="12"/>
      <c r="E208" s="5"/>
      <c r="F208" s="12"/>
      <c r="G208" s="12"/>
      <c r="H208" s="12"/>
      <c r="I208" s="12"/>
      <c r="J208" s="12"/>
      <c r="K208" s="12"/>
      <c r="L208" s="425"/>
      <c r="M208" s="5"/>
      <c r="N208" s="5"/>
      <c r="O208" s="5"/>
      <c r="P208" s="5"/>
      <c r="Q208" s="5"/>
      <c r="T208" s="124"/>
      <c r="U208" s="124"/>
      <c r="V208" s="124"/>
      <c r="W208" s="124"/>
      <c r="X208" s="124"/>
      <c r="Y208" s="124"/>
      <c r="Z208" s="124"/>
      <c r="AA208" s="124"/>
      <c r="AB208" s="124"/>
    </row>
    <row r="209" spans="1:28" ht="15.75" customHeight="1" x14ac:dyDescent="0.25">
      <c r="A209" s="4"/>
      <c r="B209" s="447"/>
      <c r="C209" s="447"/>
      <c r="D209" s="447"/>
      <c r="E209" s="5"/>
      <c r="F209" s="447"/>
      <c r="G209" s="447"/>
      <c r="H209" s="426"/>
      <c r="I209" s="426"/>
      <c r="J209" s="447"/>
      <c r="K209" s="447"/>
      <c r="L209" s="31"/>
      <c r="M209" s="5"/>
      <c r="N209" s="5"/>
      <c r="O209" s="5"/>
      <c r="P209" s="5"/>
      <c r="Q209" s="5"/>
      <c r="T209" s="124"/>
      <c r="U209" s="124"/>
      <c r="V209" s="124"/>
      <c r="W209" s="124"/>
      <c r="X209" s="124"/>
      <c r="Y209" s="124"/>
      <c r="Z209" s="124"/>
      <c r="AA209" s="124"/>
      <c r="AB209" s="124"/>
    </row>
    <row r="210" spans="1:28" x14ac:dyDescent="0.25">
      <c r="A210" s="4"/>
      <c r="B210" s="559"/>
      <c r="C210" s="559"/>
      <c r="D210" s="559"/>
      <c r="E210" s="5"/>
      <c r="F210" s="559"/>
      <c r="G210" s="559"/>
      <c r="H210" s="427"/>
      <c r="I210" s="427"/>
      <c r="J210" s="559"/>
      <c r="K210" s="559"/>
      <c r="L210" s="104"/>
      <c r="M210" s="5"/>
      <c r="N210" s="5"/>
      <c r="O210" s="5"/>
      <c r="P210" s="5"/>
      <c r="Q210" s="5"/>
      <c r="T210" s="124"/>
      <c r="U210" s="124"/>
      <c r="V210" s="124"/>
      <c r="W210" s="124"/>
      <c r="X210" s="124"/>
      <c r="Y210" s="124"/>
      <c r="Z210" s="124"/>
      <c r="AA210" s="124"/>
      <c r="AB210" s="124"/>
    </row>
    <row r="211" spans="1:28" x14ac:dyDescent="0.25">
      <c r="A211" s="4"/>
      <c r="B211" s="12"/>
      <c r="C211" s="12"/>
      <c r="D211" s="12"/>
      <c r="E211" s="5"/>
      <c r="F211" s="12"/>
      <c r="G211" s="12"/>
      <c r="H211" s="12"/>
      <c r="I211" s="12"/>
      <c r="J211" s="12"/>
      <c r="K211" s="12"/>
      <c r="L211" s="425"/>
      <c r="M211" s="5"/>
      <c r="N211" s="5"/>
      <c r="O211" s="5"/>
      <c r="P211" s="5"/>
      <c r="Q211" s="5"/>
      <c r="T211" s="124"/>
      <c r="U211" s="124"/>
      <c r="V211" s="124"/>
      <c r="W211" s="124"/>
      <c r="X211" s="124"/>
      <c r="Y211" s="124"/>
      <c r="Z211" s="124"/>
      <c r="AA211" s="124"/>
      <c r="AB211" s="124"/>
    </row>
    <row r="212" spans="1:28" ht="15.75" customHeight="1" x14ac:dyDescent="0.25">
      <c r="A212" s="4"/>
      <c r="B212" s="550"/>
      <c r="C212" s="550"/>
      <c r="D212" s="550"/>
      <c r="E212" s="5"/>
      <c r="F212" s="550"/>
      <c r="G212" s="550"/>
      <c r="H212" s="429"/>
      <c r="I212" s="429"/>
      <c r="J212" s="550"/>
      <c r="K212" s="550"/>
      <c r="L212" s="430"/>
      <c r="M212" s="5"/>
      <c r="N212" s="5"/>
      <c r="O212" s="5"/>
      <c r="P212" s="5"/>
      <c r="Q212" s="5"/>
      <c r="T212" s="124"/>
      <c r="U212" s="124"/>
      <c r="V212" s="124"/>
      <c r="W212" s="124"/>
      <c r="X212" s="124"/>
      <c r="Y212" s="124"/>
      <c r="Z212" s="124"/>
      <c r="AA212" s="124"/>
      <c r="AB212" s="124"/>
    </row>
    <row r="213" spans="1:28" x14ac:dyDescent="0.25">
      <c r="A213" s="4"/>
      <c r="B213" s="559"/>
      <c r="C213" s="559"/>
      <c r="D213" s="559"/>
      <c r="E213" s="5"/>
      <c r="F213" s="559"/>
      <c r="G213" s="559"/>
      <c r="H213" s="427"/>
      <c r="I213" s="427"/>
      <c r="J213" s="559"/>
      <c r="K213" s="559"/>
      <c r="L213" s="104"/>
      <c r="M213" s="5"/>
      <c r="N213" s="5"/>
      <c r="O213" s="5"/>
      <c r="P213" s="5"/>
      <c r="Q213" s="5"/>
      <c r="T213" s="124"/>
      <c r="U213" s="124"/>
      <c r="V213" s="124"/>
      <c r="W213" s="124"/>
      <c r="X213" s="124"/>
      <c r="Y213" s="124"/>
      <c r="Z213" s="124"/>
      <c r="AA213" s="124"/>
      <c r="AB213" s="124"/>
    </row>
    <row r="214" spans="1:28" x14ac:dyDescent="0.25">
      <c r="A214" s="4"/>
      <c r="B214" s="12"/>
      <c r="C214" s="12"/>
      <c r="D214" s="12"/>
      <c r="E214" s="5"/>
      <c r="F214" s="5"/>
      <c r="G214" s="5"/>
      <c r="H214" s="5"/>
      <c r="I214" s="5"/>
      <c r="J214" s="12"/>
      <c r="K214" s="5"/>
      <c r="L214" s="425"/>
      <c r="M214" s="5"/>
      <c r="N214" s="5"/>
      <c r="O214" s="5"/>
      <c r="P214" s="5"/>
      <c r="Q214" s="5"/>
      <c r="T214" s="124"/>
      <c r="U214" s="124"/>
      <c r="V214" s="124"/>
      <c r="W214" s="124"/>
      <c r="X214" s="124"/>
      <c r="Y214" s="124"/>
      <c r="Z214" s="124"/>
      <c r="AA214" s="124"/>
      <c r="AB214" s="124"/>
    </row>
    <row r="215" spans="1:28" x14ac:dyDescent="0.25">
      <c r="A215" s="4"/>
      <c r="B215" s="560"/>
      <c r="C215" s="560"/>
      <c r="D215" s="560"/>
      <c r="E215" s="5"/>
      <c r="F215" s="5"/>
      <c r="G215" s="5"/>
      <c r="H215" s="5"/>
      <c r="I215" s="5"/>
      <c r="J215" s="12"/>
      <c r="K215" s="5"/>
      <c r="L215" s="425"/>
      <c r="M215" s="5"/>
      <c r="N215" s="5"/>
      <c r="O215" s="5"/>
      <c r="P215" s="5"/>
      <c r="Q215" s="5"/>
      <c r="T215" s="124"/>
      <c r="U215" s="124"/>
      <c r="V215" s="124"/>
      <c r="W215" s="124"/>
      <c r="X215" s="124"/>
      <c r="Y215" s="124"/>
      <c r="Z215" s="124"/>
      <c r="AA215" s="124"/>
      <c r="AB215" s="124"/>
    </row>
    <row r="216" spans="1:28" x14ac:dyDescent="0.25">
      <c r="A216" s="4"/>
      <c r="B216" s="557"/>
      <c r="C216" s="557"/>
      <c r="D216" s="557"/>
      <c r="E216" s="5"/>
      <c r="F216" s="5"/>
      <c r="G216" s="5"/>
      <c r="H216" s="5"/>
      <c r="I216" s="5"/>
      <c r="J216" s="5"/>
      <c r="K216" s="5"/>
      <c r="L216" s="425"/>
      <c r="M216" s="5"/>
      <c r="N216" s="5"/>
      <c r="O216" s="5"/>
      <c r="P216" s="5"/>
      <c r="Q216" s="5"/>
      <c r="T216" s="124"/>
      <c r="U216" s="124"/>
      <c r="V216" s="124"/>
      <c r="W216" s="124"/>
      <c r="X216" s="124"/>
      <c r="Y216" s="124"/>
      <c r="Z216" s="124"/>
      <c r="AA216" s="124"/>
      <c r="AB216" s="124"/>
    </row>
    <row r="217" spans="1:28" x14ac:dyDescent="0.25">
      <c r="A217" s="4"/>
      <c r="B217" s="12"/>
      <c r="C217" s="12"/>
      <c r="D217" s="12"/>
      <c r="E217" s="12"/>
      <c r="F217" s="12"/>
      <c r="G217" s="12"/>
      <c r="H217" s="12"/>
      <c r="I217" s="12"/>
      <c r="J217" s="5"/>
      <c r="K217" s="5"/>
      <c r="L217" s="425"/>
      <c r="M217" s="5"/>
      <c r="N217" s="5"/>
      <c r="O217" s="5"/>
      <c r="P217" s="5"/>
      <c r="Q217" s="5"/>
      <c r="T217" s="124"/>
      <c r="U217" s="124"/>
      <c r="V217" s="124"/>
      <c r="W217" s="124"/>
      <c r="X217" s="124"/>
      <c r="Y217" s="124"/>
      <c r="Z217" s="124"/>
      <c r="AA217" s="124"/>
      <c r="AB217" s="124"/>
    </row>
    <row r="218" spans="1:28" x14ac:dyDescent="0.25">
      <c r="A218" s="4"/>
      <c r="B218" s="550"/>
      <c r="C218" s="550"/>
      <c r="D218" s="550"/>
      <c r="E218" s="550"/>
      <c r="F218" s="550"/>
      <c r="G218" s="550"/>
      <c r="H218" s="429"/>
      <c r="I218" s="429"/>
      <c r="J218" s="429"/>
      <c r="K218" s="429"/>
      <c r="L218" s="430"/>
      <c r="M218" s="5"/>
      <c r="N218" s="5"/>
      <c r="O218" s="5"/>
      <c r="P218" s="5"/>
      <c r="Q218" s="5"/>
      <c r="T218" s="124"/>
      <c r="U218" s="124"/>
      <c r="V218" s="124"/>
      <c r="W218" s="124"/>
      <c r="X218" s="124"/>
      <c r="Y218" s="124"/>
      <c r="Z218" s="124"/>
      <c r="AA218" s="124"/>
      <c r="AB218" s="124"/>
    </row>
    <row r="219" spans="1:28" ht="15.75" thickBot="1" x14ac:dyDescent="0.3">
      <c r="A219" s="4"/>
      <c r="B219" s="18"/>
      <c r="C219" s="18"/>
      <c r="D219" s="18"/>
      <c r="E219" s="18"/>
      <c r="F219" s="18"/>
      <c r="G219" s="18"/>
      <c r="H219" s="18"/>
      <c r="I219" s="18"/>
      <c r="J219" s="19"/>
      <c r="K219" s="33"/>
      <c r="L219" s="107"/>
      <c r="M219" s="19"/>
      <c r="N219" s="5"/>
      <c r="O219" s="5"/>
      <c r="P219" s="5"/>
      <c r="Q219" s="5"/>
      <c r="T219" s="124"/>
      <c r="U219" s="124"/>
      <c r="V219" s="124"/>
      <c r="W219" s="124"/>
      <c r="X219" s="124"/>
      <c r="Y219" s="124"/>
      <c r="Z219" s="124"/>
      <c r="AA219" s="124"/>
      <c r="AB219" s="124"/>
    </row>
    <row r="220" spans="1:28" ht="15.75" thickBot="1" x14ac:dyDescent="0.3">
      <c r="A220" s="4"/>
      <c r="B220" s="18"/>
      <c r="C220" s="18"/>
      <c r="D220" s="18"/>
      <c r="E220" s="18"/>
      <c r="F220" s="18"/>
      <c r="G220" s="18"/>
      <c r="H220" s="18"/>
      <c r="I220" s="19"/>
      <c r="J220" s="33"/>
      <c r="K220" s="107"/>
      <c r="L220" s="19"/>
      <c r="M220" s="5"/>
      <c r="N220" s="5"/>
      <c r="O220" s="5"/>
      <c r="P220" s="5"/>
      <c r="T220" s="124"/>
      <c r="U220" s="124"/>
      <c r="V220" s="124"/>
      <c r="W220" s="124"/>
      <c r="X220" s="124"/>
      <c r="Y220" s="124"/>
      <c r="Z220" s="124"/>
      <c r="AA220" s="124"/>
      <c r="AB220" s="124"/>
    </row>
    <row r="221" spans="1:28" x14ac:dyDescent="0.25">
      <c r="A221" s="4"/>
      <c r="T221" s="124"/>
      <c r="U221" s="124"/>
      <c r="V221" s="124"/>
      <c r="W221" s="124"/>
      <c r="X221" s="124"/>
      <c r="Y221" s="124"/>
      <c r="Z221" s="124"/>
      <c r="AA221" s="124"/>
      <c r="AB221" s="124"/>
    </row>
    <row r="222" spans="1:28" x14ac:dyDescent="0.25">
      <c r="A222" s="4"/>
      <c r="T222" s="124"/>
      <c r="U222" s="124"/>
      <c r="V222" s="124"/>
      <c r="W222" s="124"/>
      <c r="X222" s="124"/>
      <c r="Y222" s="124"/>
      <c r="Z222" s="124"/>
      <c r="AA222" s="124"/>
      <c r="AB222" s="124"/>
    </row>
    <row r="223" spans="1:28" x14ac:dyDescent="0.25">
      <c r="A223" s="4"/>
      <c r="T223" s="124"/>
      <c r="U223" s="124"/>
      <c r="V223" s="124"/>
      <c r="W223" s="124"/>
      <c r="X223" s="124"/>
      <c r="Y223" s="124"/>
      <c r="Z223" s="124"/>
      <c r="AA223" s="124"/>
      <c r="AB223" s="124"/>
    </row>
    <row r="224" spans="1:28" ht="15" customHeight="1" x14ac:dyDescent="0.25">
      <c r="A224" s="4"/>
      <c r="T224" s="124"/>
      <c r="U224" s="124"/>
      <c r="V224" s="124"/>
      <c r="W224" s="124"/>
      <c r="X224" s="124"/>
      <c r="Y224" s="124"/>
      <c r="Z224" s="124"/>
      <c r="AA224" s="124"/>
      <c r="AB224" s="124"/>
    </row>
    <row r="225" spans="1:28" x14ac:dyDescent="0.25">
      <c r="A225" s="4"/>
      <c r="T225" s="124"/>
      <c r="U225" s="124"/>
      <c r="V225" s="124"/>
      <c r="W225" s="124"/>
      <c r="X225" s="124"/>
      <c r="Y225" s="124"/>
      <c r="Z225" s="124"/>
      <c r="AA225" s="124"/>
      <c r="AB225" s="124"/>
    </row>
    <row r="226" spans="1:28" x14ac:dyDescent="0.25">
      <c r="A226" s="4"/>
      <c r="T226" s="124"/>
      <c r="U226" s="124"/>
      <c r="V226" s="124"/>
      <c r="W226" s="124"/>
      <c r="X226" s="124"/>
      <c r="Y226" s="124"/>
      <c r="Z226" s="124"/>
      <c r="AA226" s="124"/>
      <c r="AB226" s="124"/>
    </row>
    <row r="227" spans="1:28" x14ac:dyDescent="0.25">
      <c r="A227" s="4"/>
      <c r="T227" s="124"/>
      <c r="U227" s="124"/>
      <c r="V227" s="124"/>
      <c r="W227" s="124"/>
      <c r="X227" s="124"/>
      <c r="Y227" s="124"/>
      <c r="Z227" s="124"/>
      <c r="AA227" s="124"/>
      <c r="AB227" s="124"/>
    </row>
    <row r="228" spans="1:28" x14ac:dyDescent="0.25">
      <c r="A228" s="4"/>
      <c r="T228" s="124"/>
      <c r="U228" s="124"/>
      <c r="V228" s="124"/>
      <c r="W228" s="124"/>
      <c r="X228" s="124"/>
      <c r="Y228" s="124"/>
      <c r="Z228" s="124"/>
      <c r="AA228" s="124"/>
      <c r="AB228" s="124"/>
    </row>
    <row r="229" spans="1:28" x14ac:dyDescent="0.25">
      <c r="A229" s="4"/>
      <c r="T229" s="124"/>
      <c r="U229" s="124"/>
      <c r="V229" s="124"/>
      <c r="W229" s="124"/>
      <c r="X229" s="124"/>
      <c r="Y229" s="124"/>
      <c r="Z229" s="124"/>
      <c r="AA229" s="124"/>
      <c r="AB229" s="124"/>
    </row>
    <row r="230" spans="1:28" x14ac:dyDescent="0.25">
      <c r="A230" s="4"/>
      <c r="T230" s="124"/>
      <c r="U230" s="124"/>
      <c r="V230" s="124"/>
      <c r="W230" s="124"/>
      <c r="X230" s="124"/>
      <c r="Y230" s="124"/>
      <c r="Z230" s="124"/>
      <c r="AA230" s="124"/>
      <c r="AB230" s="124"/>
    </row>
    <row r="231" spans="1:28" x14ac:dyDescent="0.25">
      <c r="A231" s="4"/>
      <c r="K231" s="124"/>
      <c r="T231" s="124"/>
      <c r="U231" s="124"/>
      <c r="V231" s="124"/>
      <c r="W231" s="124"/>
      <c r="X231" s="124"/>
      <c r="Y231" s="124"/>
      <c r="Z231" s="124"/>
      <c r="AA231" s="124"/>
      <c r="AB231" s="124"/>
    </row>
    <row r="232" spans="1:28" x14ac:dyDescent="0.25">
      <c r="A232" s="4"/>
      <c r="K232" s="124"/>
      <c r="T232" s="124"/>
      <c r="U232" s="124"/>
      <c r="V232" s="124"/>
      <c r="W232" s="124"/>
      <c r="X232" s="124"/>
      <c r="Y232" s="124"/>
      <c r="Z232" s="124"/>
      <c r="AA232" s="124"/>
      <c r="AB232" s="124"/>
    </row>
    <row r="233" spans="1:28" x14ac:dyDescent="0.25">
      <c r="A233" s="4"/>
      <c r="K233" s="124"/>
      <c r="T233" s="124"/>
      <c r="U233" s="124"/>
      <c r="V233" s="124"/>
      <c r="W233" s="124"/>
      <c r="X233" s="124"/>
      <c r="Y233" s="124"/>
      <c r="Z233" s="124"/>
      <c r="AA233" s="124"/>
      <c r="AB233" s="124"/>
    </row>
    <row r="234" spans="1:28" x14ac:dyDescent="0.25">
      <c r="A234" s="4"/>
      <c r="K234" s="124"/>
      <c r="T234" s="124"/>
      <c r="U234" s="124"/>
      <c r="V234" s="124"/>
      <c r="W234" s="124"/>
      <c r="X234" s="124"/>
      <c r="Y234" s="124"/>
      <c r="Z234" s="124"/>
      <c r="AA234" s="124"/>
      <c r="AB234" s="124"/>
    </row>
    <row r="235" spans="1:28" x14ac:dyDescent="0.25">
      <c r="A235" s="4"/>
      <c r="K235" s="124"/>
      <c r="T235" s="124"/>
      <c r="U235" s="124"/>
      <c r="V235" s="124"/>
      <c r="W235" s="124"/>
      <c r="X235" s="124"/>
      <c r="Y235" s="124"/>
      <c r="Z235" s="124"/>
      <c r="AA235" s="124"/>
      <c r="AB235" s="124"/>
    </row>
    <row r="236" spans="1:28" x14ac:dyDescent="0.25">
      <c r="A236" s="4"/>
      <c r="K236" s="124"/>
      <c r="T236" s="124"/>
      <c r="U236" s="124"/>
      <c r="V236" s="124"/>
      <c r="W236" s="124"/>
      <c r="X236" s="124"/>
      <c r="Y236" s="124"/>
      <c r="Z236" s="124"/>
      <c r="AA236" s="124"/>
      <c r="AB236" s="124"/>
    </row>
    <row r="237" spans="1:28" x14ac:dyDescent="0.25">
      <c r="A237" s="4"/>
      <c r="K237" s="124"/>
      <c r="T237" s="124"/>
      <c r="U237" s="124"/>
      <c r="V237" s="124"/>
      <c r="W237" s="124"/>
      <c r="X237" s="124"/>
      <c r="Y237" s="124"/>
      <c r="Z237" s="124"/>
      <c r="AA237" s="124"/>
      <c r="AB237" s="124"/>
    </row>
    <row r="238" spans="1:28" x14ac:dyDescent="0.25">
      <c r="A238" s="4"/>
      <c r="K238" s="124"/>
      <c r="T238" s="124"/>
      <c r="U238" s="124"/>
      <c r="V238" s="124"/>
      <c r="W238" s="124"/>
      <c r="X238" s="124"/>
      <c r="Y238" s="124"/>
      <c r="Z238" s="124"/>
      <c r="AA238" s="124"/>
      <c r="AB238" s="124"/>
    </row>
    <row r="239" spans="1:28" x14ac:dyDescent="0.25">
      <c r="A239" s="4"/>
      <c r="K239" s="124"/>
      <c r="T239" s="124"/>
      <c r="U239" s="124"/>
      <c r="V239" s="124"/>
      <c r="W239" s="124"/>
      <c r="X239" s="124"/>
      <c r="Y239" s="124"/>
      <c r="Z239" s="124"/>
      <c r="AA239" s="124"/>
      <c r="AB239" s="124"/>
    </row>
    <row r="240" spans="1:28" x14ac:dyDescent="0.25">
      <c r="A240" s="4"/>
      <c r="K240" s="124"/>
      <c r="T240" s="124"/>
      <c r="U240" s="124"/>
      <c r="V240" s="124"/>
      <c r="W240" s="124"/>
      <c r="X240" s="124"/>
      <c r="Y240" s="124"/>
      <c r="Z240" s="124"/>
      <c r="AA240" s="124"/>
      <c r="AB240" s="124"/>
    </row>
    <row r="241" spans="1:28" x14ac:dyDescent="0.25">
      <c r="A241" s="4"/>
      <c r="K241" s="124"/>
      <c r="T241" s="124"/>
      <c r="U241" s="124"/>
      <c r="V241" s="124"/>
      <c r="W241" s="124"/>
      <c r="X241" s="124"/>
      <c r="Y241" s="124"/>
      <c r="Z241" s="124"/>
      <c r="AA241" s="124"/>
      <c r="AB241" s="124"/>
    </row>
    <row r="242" spans="1:28" x14ac:dyDescent="0.25">
      <c r="A242" s="4"/>
      <c r="K242" s="124"/>
      <c r="T242" s="124"/>
      <c r="U242" s="124"/>
      <c r="V242" s="124"/>
      <c r="W242" s="124"/>
      <c r="X242" s="124"/>
      <c r="Y242" s="124"/>
      <c r="Z242" s="124"/>
      <c r="AA242" s="124"/>
      <c r="AB242" s="124"/>
    </row>
    <row r="243" spans="1:28" x14ac:dyDescent="0.25">
      <c r="A243" s="4"/>
      <c r="K243" s="124"/>
      <c r="T243" s="124"/>
      <c r="U243" s="124"/>
      <c r="V243" s="124"/>
      <c r="W243" s="124"/>
      <c r="X243" s="124"/>
      <c r="Y243" s="124"/>
      <c r="Z243" s="124"/>
      <c r="AA243" s="124"/>
      <c r="AB243" s="124"/>
    </row>
    <row r="244" spans="1:28" x14ac:dyDescent="0.25">
      <c r="A244" s="4"/>
      <c r="K244" s="124"/>
      <c r="T244" s="124"/>
      <c r="U244" s="124"/>
      <c r="V244" s="124"/>
      <c r="W244" s="124"/>
      <c r="X244" s="124"/>
      <c r="Y244" s="124"/>
      <c r="Z244" s="124"/>
      <c r="AA244" s="124"/>
      <c r="AB244" s="124"/>
    </row>
    <row r="245" spans="1:28" x14ac:dyDescent="0.25">
      <c r="A245" s="4"/>
      <c r="K245" s="124"/>
      <c r="T245" s="124"/>
      <c r="U245" s="124"/>
      <c r="V245" s="124"/>
      <c r="W245" s="124"/>
      <c r="X245" s="124"/>
      <c r="Y245" s="124"/>
      <c r="Z245" s="124"/>
      <c r="AA245" s="124"/>
      <c r="AB245" s="124"/>
    </row>
    <row r="246" spans="1:28" x14ac:dyDescent="0.25">
      <c r="A246" s="4"/>
      <c r="K246" s="124"/>
      <c r="T246" s="124"/>
      <c r="U246" s="124"/>
      <c r="V246" s="124"/>
      <c r="W246" s="124"/>
      <c r="X246" s="124"/>
      <c r="Y246" s="124"/>
      <c r="Z246" s="124"/>
      <c r="AA246" s="124"/>
      <c r="AB246" s="124"/>
    </row>
    <row r="247" spans="1:28" x14ac:dyDescent="0.25">
      <c r="A247" s="4"/>
      <c r="K247" s="124"/>
      <c r="T247" s="124"/>
      <c r="U247" s="124"/>
      <c r="V247" s="124"/>
      <c r="W247" s="124"/>
      <c r="X247" s="124"/>
      <c r="Y247" s="124"/>
      <c r="Z247" s="124"/>
      <c r="AA247" s="124"/>
      <c r="AB247" s="124"/>
    </row>
    <row r="248" spans="1:28" x14ac:dyDescent="0.25">
      <c r="A248" s="4"/>
      <c r="K248" s="124"/>
      <c r="T248" s="124"/>
      <c r="U248" s="124"/>
      <c r="V248" s="124"/>
      <c r="W248" s="124"/>
      <c r="X248" s="124"/>
      <c r="Y248" s="124"/>
      <c r="Z248" s="124"/>
      <c r="AA248" s="124"/>
      <c r="AB248" s="124"/>
    </row>
    <row r="249" spans="1:28" x14ac:dyDescent="0.25">
      <c r="A249" s="4"/>
      <c r="K249" s="124"/>
      <c r="T249" s="124"/>
      <c r="U249" s="124"/>
      <c r="V249" s="124"/>
      <c r="W249" s="124"/>
      <c r="X249" s="124"/>
      <c r="Y249" s="124"/>
      <c r="Z249" s="124"/>
      <c r="AA249" s="124"/>
      <c r="AB249" s="124"/>
    </row>
    <row r="250" spans="1:28" x14ac:dyDescent="0.25">
      <c r="A250" s="4"/>
      <c r="K250" s="124"/>
      <c r="T250" s="124"/>
      <c r="U250" s="124"/>
      <c r="V250" s="124"/>
      <c r="W250" s="124"/>
      <c r="X250" s="124"/>
      <c r="Y250" s="124"/>
      <c r="Z250" s="124"/>
      <c r="AA250" s="124"/>
      <c r="AB250" s="124"/>
    </row>
    <row r="251" spans="1:28" x14ac:dyDescent="0.25">
      <c r="A251" s="4"/>
      <c r="K251" s="124"/>
      <c r="T251" s="124"/>
      <c r="U251" s="124"/>
      <c r="V251" s="124"/>
      <c r="W251" s="124"/>
      <c r="X251" s="124"/>
      <c r="Y251" s="124"/>
      <c r="Z251" s="124"/>
      <c r="AA251" s="124"/>
      <c r="AB251" s="124"/>
    </row>
    <row r="5137" spans="7:28" x14ac:dyDescent="0.25">
      <c r="G5137" s="32"/>
      <c r="H5137" s="32"/>
      <c r="K5137" s="124"/>
      <c r="T5137" s="124"/>
      <c r="U5137" s="124"/>
      <c r="V5137" s="124"/>
      <c r="W5137" s="124"/>
      <c r="X5137" s="124"/>
      <c r="Y5137" s="124"/>
      <c r="Z5137" s="124"/>
      <c r="AA5137" s="124"/>
      <c r="AB5137" s="124"/>
    </row>
    <row r="5138" spans="7:28" x14ac:dyDescent="0.25">
      <c r="G5138" s="32"/>
      <c r="H5138" s="32"/>
      <c r="K5138" s="124"/>
      <c r="T5138" s="124"/>
      <c r="U5138" s="124"/>
      <c r="V5138" s="124"/>
      <c r="W5138" s="124"/>
      <c r="X5138" s="124"/>
      <c r="Y5138" s="124"/>
      <c r="Z5138" s="124"/>
      <c r="AA5138" s="124"/>
      <c r="AB5138" s="124"/>
    </row>
    <row r="5139" spans="7:28" x14ac:dyDescent="0.25">
      <c r="G5139" s="32"/>
      <c r="H5139" s="32"/>
      <c r="K5139" s="124"/>
      <c r="T5139" s="124"/>
      <c r="U5139" s="124"/>
      <c r="V5139" s="124"/>
      <c r="W5139" s="124"/>
      <c r="X5139" s="124"/>
      <c r="Y5139" s="124"/>
      <c r="Z5139" s="124"/>
      <c r="AA5139" s="124"/>
      <c r="AB5139" s="124"/>
    </row>
    <row r="5140" spans="7:28" x14ac:dyDescent="0.25">
      <c r="G5140" s="32"/>
      <c r="H5140" s="32"/>
      <c r="K5140" s="124"/>
      <c r="T5140" s="124"/>
      <c r="U5140" s="124"/>
      <c r="V5140" s="124"/>
      <c r="W5140" s="124"/>
      <c r="X5140" s="124"/>
      <c r="Y5140" s="124"/>
      <c r="Z5140" s="124"/>
      <c r="AA5140" s="124"/>
      <c r="AB5140" s="124"/>
    </row>
    <row r="5141" spans="7:28" x14ac:dyDescent="0.25">
      <c r="G5141" s="32"/>
      <c r="H5141" s="32"/>
      <c r="K5141" s="124"/>
      <c r="T5141" s="124"/>
      <c r="U5141" s="124"/>
      <c r="V5141" s="124"/>
      <c r="W5141" s="124"/>
      <c r="X5141" s="124"/>
      <c r="Y5141" s="124"/>
      <c r="Z5141" s="124"/>
      <c r="AA5141" s="124"/>
      <c r="AB5141" s="124"/>
    </row>
    <row r="5142" spans="7:28" x14ac:dyDescent="0.25">
      <c r="G5142" s="32"/>
      <c r="H5142" s="32"/>
      <c r="K5142" s="124"/>
      <c r="T5142" s="124"/>
      <c r="U5142" s="124"/>
      <c r="V5142" s="124"/>
      <c r="W5142" s="124"/>
      <c r="X5142" s="124"/>
      <c r="Y5142" s="124"/>
      <c r="Z5142" s="124"/>
      <c r="AA5142" s="124"/>
      <c r="AB5142" s="124"/>
    </row>
    <row r="5143" spans="7:28" x14ac:dyDescent="0.25">
      <c r="G5143" s="32"/>
      <c r="H5143" s="32"/>
      <c r="K5143" s="124"/>
      <c r="T5143" s="124"/>
      <c r="U5143" s="124"/>
      <c r="V5143" s="124"/>
      <c r="W5143" s="124"/>
      <c r="X5143" s="124"/>
      <c r="Y5143" s="124"/>
      <c r="Z5143" s="124"/>
      <c r="AA5143" s="124"/>
      <c r="AB5143" s="124"/>
    </row>
  </sheetData>
  <sheetProtection password="DA71" sheet="1" objects="1" scenarios="1"/>
  <mergeCells count="53">
    <mergeCell ref="K17:M22"/>
    <mergeCell ref="B19:D19"/>
    <mergeCell ref="E19:G19"/>
    <mergeCell ref="B22:G22"/>
    <mergeCell ref="B6:G6"/>
    <mergeCell ref="B9:G9"/>
    <mergeCell ref="B10:G10"/>
    <mergeCell ref="B11:G11"/>
    <mergeCell ref="B12:G12"/>
    <mergeCell ref="B13:G13"/>
    <mergeCell ref="L24:M24"/>
    <mergeCell ref="B25:C25"/>
    <mergeCell ref="B26:M28"/>
    <mergeCell ref="B29:M29"/>
    <mergeCell ref="B31:C31"/>
    <mergeCell ref="B192:L196"/>
    <mergeCell ref="B198:G198"/>
    <mergeCell ref="B201:G201"/>
    <mergeCell ref="F185:J186"/>
    <mergeCell ref="K187:L188"/>
    <mergeCell ref="C189:D189"/>
    <mergeCell ref="F189:G189"/>
    <mergeCell ref="K189:L189"/>
    <mergeCell ref="B2:M2"/>
    <mergeCell ref="B3:M3"/>
    <mergeCell ref="K6:M7"/>
    <mergeCell ref="K8:M13"/>
    <mergeCell ref="K16:M16"/>
    <mergeCell ref="B16:G16"/>
    <mergeCell ref="B203:D204"/>
    <mergeCell ref="F203:G204"/>
    <mergeCell ref="J203:K204"/>
    <mergeCell ref="B206:D206"/>
    <mergeCell ref="F206:G206"/>
    <mergeCell ref="J206:K206"/>
    <mergeCell ref="J207:K207"/>
    <mergeCell ref="B209:D209"/>
    <mergeCell ref="F209:G209"/>
    <mergeCell ref="J209:K209"/>
    <mergeCell ref="J210:K210"/>
    <mergeCell ref="B210:D210"/>
    <mergeCell ref="F210:G210"/>
    <mergeCell ref="B207:D207"/>
    <mergeCell ref="F207:G207"/>
    <mergeCell ref="B218:G218"/>
    <mergeCell ref="B212:D212"/>
    <mergeCell ref="F212:G212"/>
    <mergeCell ref="J212:K212"/>
    <mergeCell ref="J213:K213"/>
    <mergeCell ref="B215:D215"/>
    <mergeCell ref="B216:D216"/>
    <mergeCell ref="B213:D213"/>
    <mergeCell ref="F213:G213"/>
  </mergeCells>
  <conditionalFormatting sqref="B32:K181">
    <cfRule type="expression" dxfId="279" priority="33">
      <formula>($C32=0)</formula>
    </cfRule>
  </conditionalFormatting>
  <conditionalFormatting sqref="B32:K181">
    <cfRule type="expression" dxfId="278" priority="32">
      <formula>($M32=1)</formula>
    </cfRule>
  </conditionalFormatting>
  <conditionalFormatting sqref="L182">
    <cfRule type="expression" dxfId="277" priority="31">
      <formula>($M182=1)</formula>
    </cfRule>
  </conditionalFormatting>
  <conditionalFormatting sqref="L182">
    <cfRule type="expression" dxfId="276" priority="30">
      <formula>($C182=0)</formula>
    </cfRule>
  </conditionalFormatting>
  <conditionalFormatting sqref="L32:L181">
    <cfRule type="containsText" dxfId="275" priority="12" operator="containsText" text="Relevant">
      <formula>NOT(ISERROR(SEARCH("Relevant",L32)))</formula>
    </cfRule>
    <cfRule type="containsText" dxfId="274" priority="13" operator="containsText" text="deemed">
      <formula>NOT(ISERROR(SEARCH("deemed",L32)))</formula>
    </cfRule>
    <cfRule type="containsText" dxfId="273" priority="14" operator="containsText" text="Please">
      <formula>NOT(ISERROR(SEARCH("Please",L32)))</formula>
    </cfRule>
    <cfRule type="containsText" dxfId="272" priority="15" operator="containsText" text="Scheme">
      <formula>NOT(ISERROR(SEARCH("Scheme",L32)))</formula>
    </cfRule>
    <cfRule type="containsText" dxfId="271" priority="19" operator="containsText" text="Contributions">
      <formula>NOT(ISERROR(SEARCH("Contributions",L32)))</formula>
    </cfRule>
    <cfRule type="containsText" dxfId="270" priority="20" operator="containsText" text="Deemed">
      <formula>NOT(ISERROR(SEARCH("Deemed",L32)))</formula>
    </cfRule>
    <cfRule type="containsText" dxfId="269" priority="24" operator="containsText" text="Special">
      <formula>NOT(ISERROR(SEARCH("Special",L32)))</formula>
    </cfRule>
    <cfRule type="containsText" dxfId="268" priority="26" operator="containsText" text="Detected">
      <formula>NOT(ISERROR(SEARCH("Detected",L32)))</formula>
    </cfRule>
    <cfRule type="containsText" dxfId="267" priority="27" operator="containsText" text="Acceptable">
      <formula>NOT(ISERROR(SEARCH("Acceptable",L32)))</formula>
    </cfRule>
    <cfRule type="cellIs" dxfId="266" priority="28" operator="lessThan">
      <formula>1</formula>
    </cfRule>
    <cfRule type="containsText" dxfId="265" priority="29" operator="containsText" text="DETAILS">
      <formula>NOT(ISERROR(SEARCH("DETAILS",L32)))</formula>
    </cfRule>
  </conditionalFormatting>
  <conditionalFormatting sqref="L32:L181">
    <cfRule type="containsText" dxfId="264" priority="25" operator="containsText" text="Member">
      <formula>NOT(ISERROR(SEARCH("Member",L32)))</formula>
    </cfRule>
  </conditionalFormatting>
  <conditionalFormatting sqref="L32:L181">
    <cfRule type="containsText" dxfId="263" priority="22" operator="containsText" text="details">
      <formula>NOT(ISERROR(SEARCH("details",L32)))</formula>
    </cfRule>
    <cfRule type="containsText" dxfId="262" priority="23" operator="containsText" text="Unknown">
      <formula>NOT(ISERROR(SEARCH("Unknown",L32)))</formula>
    </cfRule>
  </conditionalFormatting>
  <conditionalFormatting sqref="K16">
    <cfRule type="containsText" dxfId="261" priority="18" operator="containsText" text="More">
      <formula>NOT(ISERROR(SEARCH("More",K16)))</formula>
    </cfRule>
    <cfRule type="containsText" dxfId="260" priority="21" operator="containsText" text="UNDO">
      <formula>NOT(ISERROR(SEARCH("UNDO",K16)))</formula>
    </cfRule>
  </conditionalFormatting>
  <conditionalFormatting sqref="G184:L184 K185:L185">
    <cfRule type="containsText" dxfId="259" priority="16" operator="containsText" text="error">
      <formula>NOT(ISERROR(SEARCH("error",G184)))</formula>
    </cfRule>
    <cfRule type="containsText" dxfId="258" priority="17" operator="containsText" text="ready">
      <formula>NOT(ISERROR(SEARCH("ready",G184)))</formula>
    </cfRule>
  </conditionalFormatting>
  <conditionalFormatting sqref="L32:L181">
    <cfRule type="containsText" dxfId="257" priority="11" operator="containsText" text="Practice">
      <formula>NOT(ISERROR(SEARCH("Practice",L32)))</formula>
    </cfRule>
  </conditionalFormatting>
  <conditionalFormatting sqref="L32:L181">
    <cfRule type="containsText" dxfId="256" priority="10" operator="containsText" text="scheme">
      <formula>NOT(ISERROR(SEARCH("scheme",L32)))</formula>
    </cfRule>
  </conditionalFormatting>
  <conditionalFormatting sqref="K17">
    <cfRule type="containsText" dxfId="255" priority="8" operator="containsText" text="Form">
      <formula>NOT(ISERROR(SEARCH("Form",K17)))</formula>
    </cfRule>
    <cfRule type="containsText" dxfId="254" priority="9" operator="containsText" text="Member">
      <formula>NOT(ISERROR(SEARCH("Member",K17)))</formula>
    </cfRule>
  </conditionalFormatting>
  <conditionalFormatting sqref="K16">
    <cfRule type="containsText" dxfId="253" priority="7" operator="containsText" text="urgent">
      <formula>NOT(ISERROR(SEARCH("urgent",K16)))</formula>
    </cfRule>
  </conditionalFormatting>
  <conditionalFormatting sqref="K6">
    <cfRule type="containsText" dxfId="252" priority="5" operator="containsText" text="READY">
      <formula>NOT(ISERROR(SEARCH("READY",K6)))</formula>
    </cfRule>
    <cfRule type="containsText" dxfId="251" priority="6" operator="containsText" text="ERROR">
      <formula>NOT(ISERROR(SEARCH("ERROR",K6)))</formula>
    </cfRule>
  </conditionalFormatting>
  <conditionalFormatting sqref="L32:L181">
    <cfRule type="containsText" dxfId="250" priority="4" operator="containsText" text="Part Time Hours">
      <formula>NOT(ISERROR(SEARCH("Part Time Hours",L32)))</formula>
    </cfRule>
  </conditionalFormatting>
  <conditionalFormatting sqref="L32:L181">
    <cfRule type="containsText" dxfId="249" priority="3" operator="containsText" text="Part Time Status">
      <formula>NOT(ISERROR(SEARCH("Part Time Status",L32)))</formula>
    </cfRule>
  </conditionalFormatting>
  <conditionalFormatting sqref="I32:I181">
    <cfRule type="expression" dxfId="248" priority="2">
      <formula>($H32="Full Time")</formula>
    </cfRule>
  </conditionalFormatting>
  <conditionalFormatting sqref="K17:M22">
    <cfRule type="containsText" dxfId="247" priority="1" operator="containsText" text="Terminating">
      <formula>NOT(ISERROR(SEARCH("Terminating",K17)))</formula>
    </cfRule>
  </conditionalFormatting>
  <dataValidations count="4">
    <dataValidation allowBlank="1" showErrorMessage="1" promptTitle="Scheme" prompt="Please choose which scheme the member belongs to._x000a_" sqref="D32:D181" xr:uid="{00000000-0002-0000-0700-000000000000}"/>
    <dataValidation allowBlank="1" errorTitle="National Insurance Number." error="National Insurance Number must be 9 characters long, no spaces, please review and try again" promptTitle="National Insurance Number" prompt="Must be 9 Characters, No Spaces" sqref="E32:E181" xr:uid="{00000000-0002-0000-0700-000001000000}"/>
    <dataValidation type="list" allowBlank="1" showInputMessage="1" showErrorMessage="1" sqref="H32:H181" xr:uid="{00000000-0002-0000-0700-000002000000}">
      <formula1>$Q$4:$Q$5</formula1>
    </dataValidation>
    <dataValidation type="list" allowBlank="1" showInputMessage="1" showErrorMessage="1" sqref="M32:M181" xr:uid="{00000000-0002-0000-0700-000003000000}">
      <formula1>$R$3:$R$9</formula1>
    </dataValidation>
  </dataValidations>
  <hyperlinks>
    <hyperlink ref="B3" r:id="rId1" xr:uid="{00000000-0004-0000-0700-000000000000}"/>
  </hyperlinks>
  <pageMargins left="0.7" right="0.7" top="0.75" bottom="0.75" header="0.3" footer="0.3"/>
  <pageSetup paperSize="9" scale="37" orientation="portrait" r:id="rId2"/>
  <headerFooter>
    <oddFooter>&amp;LApril 2019&amp;CPage &amp;P</oddFooter>
  </headerFooter>
  <colBreaks count="1" manualBreakCount="1">
    <brk id="14" max="219"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AX5143"/>
  <sheetViews>
    <sheetView showZeros="0" view="pageBreakPreview" zoomScale="70" zoomScaleNormal="100" zoomScaleSheetLayoutView="70" workbookViewId="0">
      <selection activeCell="F32" sqref="F32"/>
    </sheetView>
  </sheetViews>
  <sheetFormatPr defaultRowHeight="15" x14ac:dyDescent="0.25"/>
  <cols>
    <col min="1" max="1" width="9.140625" style="124"/>
    <col min="2" max="2" width="11.7109375" style="124" customWidth="1"/>
    <col min="3" max="3" width="18.7109375" style="124" customWidth="1"/>
    <col min="4" max="4" width="8.28515625" style="124" customWidth="1"/>
    <col min="5" max="5" width="13.140625" style="124" customWidth="1"/>
    <col min="6" max="6" width="19.85546875" style="124" customWidth="1"/>
    <col min="7" max="7" width="17.7109375" style="124" customWidth="1"/>
    <col min="8" max="8" width="11.5703125" style="124" customWidth="1"/>
    <col min="9" max="9" width="17.28515625" style="124" customWidth="1"/>
    <col min="10" max="10" width="15.7109375" style="124" customWidth="1"/>
    <col min="11" max="11" width="15.7109375" style="108" customWidth="1"/>
    <col min="12" max="12" width="38.7109375" style="124" customWidth="1"/>
    <col min="13" max="13" width="24.28515625" style="124" customWidth="1"/>
    <col min="14" max="14" width="16.140625" style="124" customWidth="1"/>
    <col min="15" max="15" width="11.42578125" style="124" hidden="1" customWidth="1"/>
    <col min="16" max="16" width="10.5703125" style="124" hidden="1" customWidth="1"/>
    <col min="17" max="17" width="14.85546875" style="124" hidden="1" customWidth="1"/>
    <col min="18" max="18" width="9.140625" style="124" hidden="1" customWidth="1"/>
    <col min="19" max="19" width="13.5703125" style="124" hidden="1" customWidth="1"/>
    <col min="20" max="20" width="14.42578125" style="222" hidden="1" customWidth="1"/>
    <col min="21" max="21" width="12.42578125" style="222" hidden="1" customWidth="1"/>
    <col min="22" max="23" width="9.140625" style="222" hidden="1" customWidth="1"/>
    <col min="24" max="28" width="9.140625" style="110" hidden="1" customWidth="1"/>
    <col min="29" max="29" width="11.85546875" style="124" hidden="1" customWidth="1"/>
    <col min="30" max="30" width="10.5703125" style="124" hidden="1" customWidth="1"/>
    <col min="31" max="31" width="11" style="124" hidden="1" customWidth="1"/>
    <col min="32" max="33" width="9.140625" style="124" hidden="1" customWidth="1"/>
    <col min="34" max="34" width="11.28515625" style="124" hidden="1" customWidth="1"/>
    <col min="35" max="35" width="13.140625" style="124" hidden="1" customWidth="1"/>
    <col min="36" max="45" width="9.140625" style="124" hidden="1" customWidth="1"/>
    <col min="46" max="46" width="9.140625" style="124" customWidth="1"/>
    <col min="47" max="47" width="0" style="124" hidden="1" customWidth="1"/>
    <col min="48" max="16384" width="9.140625" style="124"/>
  </cols>
  <sheetData>
    <row r="1" spans="1:28" x14ac:dyDescent="0.25">
      <c r="A1" s="10"/>
      <c r="B1" s="11"/>
      <c r="C1" s="11"/>
      <c r="D1" s="11"/>
      <c r="E1" s="11"/>
      <c r="F1" s="11"/>
      <c r="G1" s="11"/>
      <c r="H1" s="11"/>
      <c r="I1" s="16"/>
      <c r="J1" s="16"/>
      <c r="K1" s="414"/>
      <c r="L1" s="16"/>
      <c r="M1" s="5"/>
      <c r="N1" s="5"/>
      <c r="O1" s="241"/>
      <c r="P1" s="5"/>
      <c r="S1" s="214"/>
      <c r="T1" s="214">
        <v>45962</v>
      </c>
      <c r="U1" s="340">
        <v>45991</v>
      </c>
      <c r="W1" s="124"/>
      <c r="X1" s="124"/>
      <c r="Y1" s="124"/>
      <c r="Z1" s="124"/>
      <c r="AA1" s="124"/>
      <c r="AB1" s="124"/>
    </row>
    <row r="2" spans="1:28" ht="23.25" x14ac:dyDescent="0.35">
      <c r="A2" s="6"/>
      <c r="B2" s="469" t="s">
        <v>0</v>
      </c>
      <c r="C2" s="469"/>
      <c r="D2" s="469"/>
      <c r="E2" s="469"/>
      <c r="F2" s="469"/>
      <c r="G2" s="469"/>
      <c r="H2" s="469"/>
      <c r="I2" s="469"/>
      <c r="J2" s="469"/>
      <c r="K2" s="469"/>
      <c r="L2" s="469"/>
      <c r="M2" s="469"/>
      <c r="N2" s="5"/>
      <c r="O2" s="5"/>
      <c r="P2" s="5"/>
      <c r="Q2" s="5"/>
      <c r="R2" s="78" t="s">
        <v>431</v>
      </c>
      <c r="T2" s="124"/>
      <c r="X2" s="124"/>
      <c r="Y2" s="124"/>
      <c r="Z2" s="124"/>
      <c r="AA2" s="124"/>
      <c r="AB2" s="124"/>
    </row>
    <row r="3" spans="1:28" ht="21" x14ac:dyDescent="0.25">
      <c r="A3" s="6"/>
      <c r="B3" s="501" t="s">
        <v>1</v>
      </c>
      <c r="C3" s="501"/>
      <c r="D3" s="501"/>
      <c r="E3" s="501"/>
      <c r="F3" s="501"/>
      <c r="G3" s="501"/>
      <c r="H3" s="501"/>
      <c r="I3" s="501"/>
      <c r="J3" s="501"/>
      <c r="K3" s="501"/>
      <c r="L3" s="501"/>
      <c r="M3" s="501"/>
      <c r="N3" s="5"/>
      <c r="O3" s="5"/>
      <c r="P3" s="5"/>
      <c r="Q3" s="5"/>
      <c r="R3" s="78"/>
      <c r="T3" s="124"/>
      <c r="X3" s="124"/>
      <c r="Y3" s="124"/>
      <c r="Z3" s="124"/>
      <c r="AA3" s="124"/>
      <c r="AB3" s="124"/>
    </row>
    <row r="4" spans="1:28" x14ac:dyDescent="0.25">
      <c r="A4" s="6"/>
      <c r="B4" s="25"/>
      <c r="C4" s="25"/>
      <c r="D4" s="12"/>
      <c r="E4" s="12"/>
      <c r="F4" s="12"/>
      <c r="G4" s="12"/>
      <c r="H4" s="12"/>
      <c r="I4" s="12"/>
      <c r="J4" s="5"/>
      <c r="K4" s="5"/>
      <c r="L4" s="425"/>
      <c r="M4" s="5"/>
      <c r="N4" s="5"/>
      <c r="O4" s="5"/>
      <c r="P4" s="5"/>
      <c r="Q4" s="5" t="s">
        <v>593</v>
      </c>
      <c r="R4" s="78" t="s">
        <v>583</v>
      </c>
      <c r="T4" s="124"/>
      <c r="X4" s="124"/>
      <c r="Y4" s="124"/>
      <c r="Z4" s="124"/>
      <c r="AA4" s="124"/>
      <c r="AB4" s="124"/>
    </row>
    <row r="5" spans="1:28" ht="16.5" thickBot="1" x14ac:dyDescent="0.3">
      <c r="A5" s="6"/>
      <c r="B5" s="233" t="s">
        <v>2</v>
      </c>
      <c r="C5" s="81"/>
      <c r="D5" s="81"/>
      <c r="E5" s="81"/>
      <c r="F5" s="81"/>
      <c r="G5" s="81"/>
      <c r="H5" s="13"/>
      <c r="I5" s="13"/>
      <c r="J5" s="13"/>
      <c r="K5" s="13"/>
      <c r="L5" s="44"/>
      <c r="M5" s="5"/>
      <c r="N5" s="5"/>
      <c r="O5" s="5"/>
      <c r="P5" s="5"/>
      <c r="Q5" s="5" t="s">
        <v>594</v>
      </c>
      <c r="R5" s="78" t="s">
        <v>582</v>
      </c>
      <c r="T5" s="124"/>
      <c r="X5" s="124"/>
      <c r="Y5" s="124"/>
      <c r="Z5" s="124"/>
      <c r="AA5" s="124"/>
      <c r="AB5" s="124"/>
    </row>
    <row r="6" spans="1:28" ht="15.75" customHeight="1" thickBot="1" x14ac:dyDescent="0.3">
      <c r="A6" s="6"/>
      <c r="B6" s="503">
        <f>'Member Info'!D6</f>
        <v>0</v>
      </c>
      <c r="C6" s="504"/>
      <c r="D6" s="504"/>
      <c r="E6" s="504"/>
      <c r="F6" s="504"/>
      <c r="G6" s="505"/>
      <c r="H6" s="385"/>
      <c r="I6" s="385"/>
      <c r="J6" s="24"/>
      <c r="K6" s="508" t="str">
        <f>IF(ISERROR(AE182),"***An error has been detected, please enter an explantion below***",IF(AE182&lt;-1,"**An error has been detected, please enter explanation below**",IF(AE182&gt;1,"**An error has been detected, please enter an explantion below**",IF(P18=1,"Please fix the error in the box below before submitting GP1",IF(AL182&gt;=1,"**An error has been detected, please correct the Deemed error(s)**",IF(OR(AR32=1,AS32=1),"An Error Has Been Detected, Please Enter and Explanation Below","Form Ready to submit"))))))</f>
        <v>An Error Has Been Detected, Please Enter and Explanation Below</v>
      </c>
      <c r="L6" s="509"/>
      <c r="M6" s="510"/>
      <c r="N6" s="5"/>
      <c r="O6" s="5"/>
      <c r="P6" s="5"/>
      <c r="Q6" s="5"/>
      <c r="R6" s="78" t="s">
        <v>434</v>
      </c>
      <c r="T6" s="124"/>
      <c r="X6" s="124"/>
      <c r="Y6" s="124"/>
      <c r="Z6" s="124"/>
      <c r="AA6" s="124"/>
      <c r="AB6" s="124"/>
    </row>
    <row r="7" spans="1:28" ht="15.75" thickBot="1" x14ac:dyDescent="0.3">
      <c r="A7" s="6"/>
      <c r="B7" s="12"/>
      <c r="C7" s="12"/>
      <c r="D7" s="12"/>
      <c r="E7" s="12"/>
      <c r="F7" s="5"/>
      <c r="G7" s="5"/>
      <c r="H7" s="5"/>
      <c r="I7" s="5"/>
      <c r="J7" s="5"/>
      <c r="K7" s="511"/>
      <c r="L7" s="512"/>
      <c r="M7" s="513"/>
      <c r="N7" s="5"/>
      <c r="O7" s="5"/>
      <c r="P7" s="5"/>
      <c r="Q7" s="5"/>
      <c r="R7" s="78" t="s">
        <v>541</v>
      </c>
      <c r="T7" s="124"/>
      <c r="X7" s="124"/>
      <c r="Y7" s="124"/>
      <c r="Z7" s="124"/>
      <c r="AA7" s="124"/>
      <c r="AB7" s="124"/>
    </row>
    <row r="8" spans="1:28" ht="16.5" thickBot="1" x14ac:dyDescent="0.3">
      <c r="A8" s="6"/>
      <c r="B8" s="233" t="s">
        <v>564</v>
      </c>
      <c r="C8" s="81"/>
      <c r="D8" s="81"/>
      <c r="E8" s="81"/>
      <c r="F8" s="81"/>
      <c r="G8" s="81"/>
      <c r="H8" s="13"/>
      <c r="I8" s="13"/>
      <c r="J8" s="13"/>
      <c r="K8" s="514"/>
      <c r="L8" s="515"/>
      <c r="M8" s="516"/>
      <c r="N8" s="5"/>
      <c r="O8" s="5"/>
      <c r="P8" s="5"/>
      <c r="Q8" s="5"/>
      <c r="R8" s="78" t="s">
        <v>492</v>
      </c>
      <c r="T8" s="124"/>
      <c r="X8" s="124"/>
      <c r="Y8" s="124"/>
      <c r="Z8" s="124"/>
      <c r="AA8" s="124"/>
      <c r="AB8" s="124"/>
    </row>
    <row r="9" spans="1:28" x14ac:dyDescent="0.25">
      <c r="A9" s="6"/>
      <c r="B9" s="538" t="str">
        <f>'Member Info'!$D$9</f>
        <v>Enter Practice address here on Member info Page - delete if not required</v>
      </c>
      <c r="C9" s="539"/>
      <c r="D9" s="539"/>
      <c r="E9" s="539"/>
      <c r="F9" s="539"/>
      <c r="G9" s="540"/>
      <c r="H9" s="82"/>
      <c r="I9" s="82"/>
      <c r="J9" s="272"/>
      <c r="K9" s="517"/>
      <c r="L9" s="518"/>
      <c r="M9" s="519"/>
      <c r="N9" s="5"/>
      <c r="O9" s="5"/>
      <c r="P9" s="5"/>
      <c r="Q9" s="5"/>
      <c r="R9" s="78" t="s">
        <v>485</v>
      </c>
      <c r="T9" s="124"/>
      <c r="X9" s="124"/>
      <c r="Y9" s="124"/>
      <c r="Z9" s="124"/>
      <c r="AA9" s="124"/>
      <c r="AB9" s="124"/>
    </row>
    <row r="10" spans="1:28" x14ac:dyDescent="0.25">
      <c r="A10" s="6"/>
      <c r="B10" s="541" t="str">
        <f>'Member Info'!$D$10</f>
        <v>Enter Practice address here on Member info Page - delete if not required</v>
      </c>
      <c r="C10" s="542"/>
      <c r="D10" s="542"/>
      <c r="E10" s="542"/>
      <c r="F10" s="542"/>
      <c r="G10" s="543"/>
      <c r="H10" s="82"/>
      <c r="I10" s="82"/>
      <c r="J10" s="272"/>
      <c r="K10" s="517"/>
      <c r="L10" s="518"/>
      <c r="M10" s="519"/>
      <c r="N10" s="5"/>
      <c r="O10" s="5"/>
      <c r="P10" s="5"/>
      <c r="Q10" s="5"/>
      <c r="R10" s="78"/>
      <c r="T10" s="124"/>
      <c r="X10" s="124"/>
      <c r="Y10" s="124"/>
      <c r="Z10" s="124"/>
      <c r="AA10" s="124"/>
      <c r="AB10" s="124"/>
    </row>
    <row r="11" spans="1:28" x14ac:dyDescent="0.25">
      <c r="A11" s="6"/>
      <c r="B11" s="541" t="str">
        <f>'Member Info'!$D$11</f>
        <v>Enter Practice address here on Member info Page - delete if not required</v>
      </c>
      <c r="C11" s="542"/>
      <c r="D11" s="542"/>
      <c r="E11" s="542"/>
      <c r="F11" s="542"/>
      <c r="G11" s="543"/>
      <c r="H11" s="82"/>
      <c r="I11" s="82"/>
      <c r="J11" s="272"/>
      <c r="K11" s="517"/>
      <c r="L11" s="518"/>
      <c r="M11" s="519"/>
      <c r="N11" s="5"/>
      <c r="O11" s="5"/>
      <c r="P11" s="5"/>
      <c r="Q11" s="5"/>
      <c r="T11" s="124"/>
      <c r="X11" s="124"/>
      <c r="Y11" s="124"/>
      <c r="Z11" s="124"/>
      <c r="AA11" s="124"/>
      <c r="AB11" s="124"/>
    </row>
    <row r="12" spans="1:28" x14ac:dyDescent="0.25">
      <c r="A12" s="6"/>
      <c r="B12" s="541" t="str">
        <f>'Member Info'!$D$12</f>
        <v>Enter Practice address here on Member info Page - delete if not required</v>
      </c>
      <c r="C12" s="542"/>
      <c r="D12" s="542"/>
      <c r="E12" s="542"/>
      <c r="F12" s="542"/>
      <c r="G12" s="543"/>
      <c r="H12" s="82"/>
      <c r="I12" s="82"/>
      <c r="J12" s="272"/>
      <c r="K12" s="517"/>
      <c r="L12" s="518"/>
      <c r="M12" s="519"/>
      <c r="N12" s="5"/>
      <c r="O12" s="5"/>
      <c r="P12" s="5"/>
      <c r="Q12" s="5"/>
      <c r="T12" s="124"/>
      <c r="X12" s="124"/>
      <c r="Y12" s="124"/>
      <c r="Z12" s="124"/>
      <c r="AA12" s="124"/>
      <c r="AB12" s="124"/>
    </row>
    <row r="13" spans="1:28" ht="15.75" thickBot="1" x14ac:dyDescent="0.3">
      <c r="A13" s="6"/>
      <c r="B13" s="544" t="str">
        <f>'Member Info'!$D$13</f>
        <v>Enter Practice address here on Member info Page - delete if not required</v>
      </c>
      <c r="C13" s="545"/>
      <c r="D13" s="545"/>
      <c r="E13" s="545"/>
      <c r="F13" s="545"/>
      <c r="G13" s="546"/>
      <c r="H13" s="82"/>
      <c r="I13" s="82"/>
      <c r="J13" s="272"/>
      <c r="K13" s="520"/>
      <c r="L13" s="521"/>
      <c r="M13" s="522"/>
      <c r="N13" s="5"/>
      <c r="O13" s="5"/>
      <c r="P13" s="5"/>
      <c r="Q13" s="5"/>
      <c r="T13" s="124"/>
      <c r="X13" s="124"/>
      <c r="Y13" s="124"/>
      <c r="Z13" s="124"/>
      <c r="AA13" s="124"/>
      <c r="AB13" s="124"/>
    </row>
    <row r="14" spans="1:28" x14ac:dyDescent="0.25">
      <c r="A14" s="6"/>
      <c r="B14" s="12"/>
      <c r="C14" s="12"/>
      <c r="D14" s="12"/>
      <c r="E14" s="12"/>
      <c r="F14" s="5"/>
      <c r="G14" s="5"/>
      <c r="H14" s="5"/>
      <c r="I14" s="5"/>
      <c r="J14" s="5"/>
      <c r="K14" s="5"/>
      <c r="L14" s="329"/>
      <c r="M14" s="329"/>
      <c r="N14" s="5"/>
      <c r="O14" s="5"/>
      <c r="P14" s="5"/>
      <c r="Q14" s="5"/>
      <c r="T14" s="124"/>
      <c r="W14" s="223"/>
      <c r="X14" s="124"/>
      <c r="Y14" s="124"/>
      <c r="Z14" s="124"/>
      <c r="AA14" s="124"/>
      <c r="AB14" s="124"/>
    </row>
    <row r="15" spans="1:28" ht="16.5" thickBot="1" x14ac:dyDescent="0.3">
      <c r="A15" s="6"/>
      <c r="B15" s="233" t="s">
        <v>4</v>
      </c>
      <c r="C15" s="81"/>
      <c r="D15" s="81"/>
      <c r="E15" s="81"/>
      <c r="F15" s="81"/>
      <c r="G15" s="81"/>
      <c r="H15" s="13"/>
      <c r="I15" s="13"/>
      <c r="J15" s="13"/>
      <c r="K15" s="13"/>
      <c r="L15" s="44"/>
      <c r="M15" s="5"/>
      <c r="N15" s="5"/>
      <c r="O15" s="5"/>
      <c r="P15" s="5"/>
      <c r="Q15" s="5"/>
      <c r="T15" s="124"/>
      <c r="W15" s="223"/>
      <c r="X15" s="124"/>
      <c r="Y15" s="124"/>
      <c r="Z15" s="124"/>
      <c r="AA15" s="124"/>
      <c r="AB15" s="124"/>
    </row>
    <row r="16" spans="1:28" ht="17.25" customHeight="1" thickBot="1" x14ac:dyDescent="0.3">
      <c r="A16" s="6"/>
      <c r="B16" s="503">
        <f>'Member Info'!$D$16</f>
        <v>0</v>
      </c>
      <c r="C16" s="504"/>
      <c r="D16" s="504"/>
      <c r="E16" s="504"/>
      <c r="F16" s="504"/>
      <c r="G16" s="505"/>
      <c r="H16" s="385"/>
      <c r="I16" s="385"/>
      <c r="J16" s="325"/>
      <c r="K16" s="523" t="str">
        <f>IF(OR(AA182&gt;0,AF182&gt;0,AG182&gt;0),"STOP! - Urgent Action Required","")</f>
        <v/>
      </c>
      <c r="L16" s="524"/>
      <c r="M16" s="525"/>
      <c r="N16" s="5"/>
      <c r="O16" s="5"/>
      <c r="P16" s="5"/>
      <c r="Q16" s="5"/>
      <c r="T16" s="124">
        <f>'Member Info'!X2</f>
        <v>2.5</v>
      </c>
      <c r="W16" s="224"/>
      <c r="X16" s="124"/>
      <c r="Y16" s="124"/>
      <c r="Z16" s="124"/>
      <c r="AA16" s="124"/>
      <c r="AB16" s="124"/>
    </row>
    <row r="17" spans="1:45" ht="15" customHeight="1" x14ac:dyDescent="0.25">
      <c r="A17" s="6"/>
      <c r="B17" s="12"/>
      <c r="C17" s="12"/>
      <c r="D17" s="12"/>
      <c r="E17" s="12"/>
      <c r="F17" s="5"/>
      <c r="G17" s="5"/>
      <c r="H17" s="5"/>
      <c r="I17" s="5"/>
      <c r="J17" s="5"/>
      <c r="K17" s="526" t="str">
        <f>IF(AA182&gt;=1,"A Cut, Copy and paste action has corrupted this form, please UNDO (CTRL + Z) last action, or a New form will need to be Used from now on",IF(AF182&gt;0,"One or More members have been marked as - Left Employment/Scheme, but do not have an end date. please enter the End Date in the Member Info Tab",IF(AG182&gt;=1,"Leaver this month, send their T55a terminating form to HSCPensions@hscni.net today","")))</f>
        <v/>
      </c>
      <c r="L17" s="527"/>
      <c r="M17" s="528"/>
      <c r="N17" s="5"/>
      <c r="O17" s="5"/>
      <c r="P17" s="5"/>
      <c r="Q17" s="5"/>
      <c r="T17" s="124"/>
      <c r="X17" s="222"/>
      <c r="AC17" s="110"/>
    </row>
    <row r="18" spans="1:45" ht="16.5" customHeight="1" thickBot="1" x14ac:dyDescent="0.3">
      <c r="A18" s="6"/>
      <c r="B18" s="81" t="s">
        <v>470</v>
      </c>
      <c r="C18" s="81"/>
      <c r="D18" s="81"/>
      <c r="E18" s="328" t="s">
        <v>414</v>
      </c>
      <c r="F18" s="265"/>
      <c r="G18" s="265"/>
      <c r="H18" s="265"/>
      <c r="I18" s="265"/>
      <c r="J18" s="382"/>
      <c r="K18" s="529"/>
      <c r="L18" s="530"/>
      <c r="M18" s="531"/>
      <c r="N18" s="5"/>
      <c r="O18" s="5"/>
      <c r="P18" s="5">
        <f>IF(OR(K16="",K17="Leaver this month, send their T55a terminating form to HSCPensions@hscni.net today"),0,1)</f>
        <v>0</v>
      </c>
      <c r="Q18" s="5"/>
      <c r="T18" s="124"/>
      <c r="X18" s="222"/>
      <c r="AC18" s="110"/>
    </row>
    <row r="19" spans="1:45" ht="15.75" customHeight="1" thickBot="1" x14ac:dyDescent="0.3">
      <c r="A19" s="6"/>
      <c r="B19" s="503">
        <f>'Member Info'!$D$19</f>
        <v>0</v>
      </c>
      <c r="C19" s="504"/>
      <c r="D19" s="505"/>
      <c r="E19" s="535"/>
      <c r="F19" s="536"/>
      <c r="G19" s="537"/>
      <c r="H19" s="386"/>
      <c r="I19" s="386"/>
      <c r="J19" s="326"/>
      <c r="K19" s="529"/>
      <c r="L19" s="530"/>
      <c r="M19" s="531"/>
      <c r="N19" s="5"/>
      <c r="O19" s="5"/>
      <c r="P19" s="5"/>
      <c r="Q19" s="5"/>
      <c r="T19" s="124"/>
      <c r="X19" s="222"/>
      <c r="AC19" s="110"/>
    </row>
    <row r="20" spans="1:45" ht="15" customHeight="1" x14ac:dyDescent="0.25">
      <c r="A20" s="6"/>
      <c r="B20" s="25"/>
      <c r="C20" s="25"/>
      <c r="D20" s="25"/>
      <c r="E20" s="25"/>
      <c r="F20" s="5"/>
      <c r="G20" s="5"/>
      <c r="H20" s="5"/>
      <c r="I20" s="5"/>
      <c r="J20" s="5"/>
      <c r="K20" s="529"/>
      <c r="L20" s="530"/>
      <c r="M20" s="531"/>
      <c r="N20" s="5"/>
      <c r="O20" s="5"/>
      <c r="P20" s="5"/>
      <c r="Q20" s="5"/>
      <c r="T20" s="124"/>
      <c r="X20" s="222"/>
      <c r="AC20" s="110"/>
    </row>
    <row r="21" spans="1:45" ht="16.5" customHeight="1" thickBot="1" x14ac:dyDescent="0.3">
      <c r="A21" s="6"/>
      <c r="B21" s="233" t="s">
        <v>526</v>
      </c>
      <c r="C21" s="81"/>
      <c r="D21" s="81"/>
      <c r="E21" s="81"/>
      <c r="F21" s="81"/>
      <c r="G21" s="81"/>
      <c r="H21" s="13"/>
      <c r="I21" s="13"/>
      <c r="J21" s="13"/>
      <c r="K21" s="529"/>
      <c r="L21" s="530"/>
      <c r="M21" s="531"/>
      <c r="N21" s="5"/>
      <c r="O21" s="5"/>
      <c r="P21" s="5"/>
      <c r="Q21" s="5"/>
      <c r="T21" s="124"/>
      <c r="X21" s="222"/>
      <c r="AC21" s="110"/>
    </row>
    <row r="22" spans="1:45" ht="15.75" customHeight="1" thickBot="1" x14ac:dyDescent="0.3">
      <c r="A22" s="6"/>
      <c r="B22" s="535"/>
      <c r="C22" s="536"/>
      <c r="D22" s="536"/>
      <c r="E22" s="536"/>
      <c r="F22" s="536"/>
      <c r="G22" s="537"/>
      <c r="H22" s="386"/>
      <c r="I22" s="386"/>
      <c r="J22" s="327"/>
      <c r="K22" s="532"/>
      <c r="L22" s="533"/>
      <c r="M22" s="534"/>
      <c r="N22" s="5"/>
      <c r="O22" s="5"/>
      <c r="P22" s="5"/>
      <c r="Q22" s="5" t="str">
        <f>IF(ISERROR(AD32)," Unknown Values entered",FALSE)</f>
        <v xml:space="preserve"> Unknown Values entered</v>
      </c>
      <c r="T22" s="124"/>
      <c r="X22" s="222"/>
      <c r="AC22" s="110"/>
    </row>
    <row r="23" spans="1:45" ht="15.75" customHeight="1" x14ac:dyDescent="0.25">
      <c r="A23" s="12"/>
      <c r="B23" s="12"/>
      <c r="C23" s="12"/>
      <c r="D23" s="12"/>
      <c r="E23" s="12"/>
      <c r="F23" s="12"/>
      <c r="G23" s="12"/>
      <c r="H23" s="12"/>
      <c r="I23" s="12"/>
      <c r="J23" s="12"/>
      <c r="K23" s="12"/>
      <c r="L23" s="330"/>
      <c r="M23" s="330"/>
      <c r="N23" s="5"/>
      <c r="O23" s="5"/>
      <c r="P23" s="5"/>
      <c r="Q23" s="5"/>
      <c r="T23" s="124"/>
      <c r="X23" s="222"/>
      <c r="AC23" s="110"/>
    </row>
    <row r="24" spans="1:45" ht="15.75" customHeight="1" thickBot="1" x14ac:dyDescent="0.3">
      <c r="A24" s="12"/>
      <c r="B24" s="12"/>
      <c r="C24" s="12"/>
      <c r="D24" s="12"/>
      <c r="E24" s="12"/>
      <c r="F24" s="336" t="s">
        <v>566</v>
      </c>
      <c r="G24" s="12"/>
      <c r="H24" s="12"/>
      <c r="I24" s="432" t="s">
        <v>626</v>
      </c>
      <c r="J24" s="413" t="s">
        <v>569</v>
      </c>
      <c r="K24" s="413" t="s">
        <v>570</v>
      </c>
      <c r="L24" s="502" t="s">
        <v>567</v>
      </c>
      <c r="M24" s="502"/>
      <c r="N24" s="5"/>
      <c r="O24" s="5"/>
      <c r="P24" s="5"/>
      <c r="Q24" s="5"/>
      <c r="T24" s="124"/>
      <c r="X24" s="222"/>
      <c r="AC24" s="110"/>
    </row>
    <row r="25" spans="1:45" s="409" customFormat="1" ht="30" customHeight="1" thickBot="1" x14ac:dyDescent="0.35">
      <c r="A25" s="405"/>
      <c r="B25" s="506" t="s">
        <v>565</v>
      </c>
      <c r="C25" s="507"/>
      <c r="D25" s="406"/>
      <c r="E25" s="407"/>
      <c r="F25" s="412">
        <f>SUM(F32:F181)</f>
        <v>0</v>
      </c>
      <c r="G25" s="406"/>
      <c r="H25" s="406"/>
      <c r="I25" s="433" t="str">
        <f>IF('Member Info'!O16="","N/A",IF('Member Info'!$AM$19&lt;=$T$1,(F25*'Member Info'!O19),"N/A"))</f>
        <v>N/A</v>
      </c>
      <c r="J25" s="412">
        <f>SUM(J32:J181)</f>
        <v>0</v>
      </c>
      <c r="K25" s="412">
        <f>SUM(K32:K181)</f>
        <v>0</v>
      </c>
      <c r="L25" s="404" t="str">
        <f>IF('Member Info'!O16="","",IF('Member Info'!$AM$19&lt;=$T$1,"Total Includes Employer levy",""))</f>
        <v/>
      </c>
      <c r="M25" s="412">
        <f>SUM(I25:K25)</f>
        <v>0</v>
      </c>
      <c r="N25" s="408"/>
      <c r="O25" s="408"/>
      <c r="P25" s="408"/>
      <c r="Q25" s="408"/>
      <c r="U25" s="410"/>
      <c r="V25" s="410"/>
      <c r="W25" s="410"/>
      <c r="X25" s="410"/>
      <c r="Y25" s="411"/>
      <c r="Z25" s="411"/>
      <c r="AA25" s="411"/>
      <c r="AB25" s="411"/>
      <c r="AC25" s="411"/>
    </row>
    <row r="26" spans="1:45" ht="15" customHeight="1" x14ac:dyDescent="0.25">
      <c r="A26" s="12"/>
      <c r="B26" s="481" t="s">
        <v>10</v>
      </c>
      <c r="C26" s="481"/>
      <c r="D26" s="481"/>
      <c r="E26" s="481"/>
      <c r="F26" s="481"/>
      <c r="G26" s="481"/>
      <c r="H26" s="481"/>
      <c r="I26" s="481"/>
      <c r="J26" s="481"/>
      <c r="K26" s="481"/>
      <c r="L26" s="481"/>
      <c r="M26" s="481"/>
      <c r="N26" s="5"/>
      <c r="O26" s="5"/>
      <c r="P26" s="5"/>
      <c r="Q26" s="5"/>
      <c r="T26" s="124"/>
      <c r="X26" s="222"/>
      <c r="AC26" s="110"/>
    </row>
    <row r="27" spans="1:45" ht="15.75" customHeight="1" x14ac:dyDescent="0.25">
      <c r="A27" s="12"/>
      <c r="B27" s="481"/>
      <c r="C27" s="481"/>
      <c r="D27" s="481"/>
      <c r="E27" s="481"/>
      <c r="F27" s="481"/>
      <c r="G27" s="481"/>
      <c r="H27" s="481"/>
      <c r="I27" s="481"/>
      <c r="J27" s="481"/>
      <c r="K27" s="481"/>
      <c r="L27" s="481"/>
      <c r="M27" s="481"/>
      <c r="N27" s="5"/>
      <c r="O27" s="5"/>
      <c r="P27" s="5"/>
      <c r="Q27" s="5"/>
      <c r="T27" s="124"/>
      <c r="X27" s="222"/>
      <c r="AC27" s="110"/>
    </row>
    <row r="28" spans="1:45" ht="15" customHeight="1" x14ac:dyDescent="0.25">
      <c r="A28" s="12"/>
      <c r="B28" s="481"/>
      <c r="C28" s="481"/>
      <c r="D28" s="481"/>
      <c r="E28" s="481"/>
      <c r="F28" s="481"/>
      <c r="G28" s="481"/>
      <c r="H28" s="481"/>
      <c r="I28" s="481"/>
      <c r="J28" s="481"/>
      <c r="K28" s="481"/>
      <c r="L28" s="481"/>
      <c r="M28" s="481"/>
      <c r="N28" s="12"/>
      <c r="O28" s="12"/>
      <c r="P28" s="12"/>
      <c r="Q28" s="12"/>
      <c r="T28" s="124"/>
      <c r="X28" s="222"/>
      <c r="AC28" s="110"/>
    </row>
    <row r="29" spans="1:45" ht="21" x14ac:dyDescent="0.35">
      <c r="A29" s="4"/>
      <c r="B29" s="549" t="s">
        <v>540</v>
      </c>
      <c r="C29" s="549"/>
      <c r="D29" s="549"/>
      <c r="E29" s="549"/>
      <c r="F29" s="549"/>
      <c r="G29" s="549"/>
      <c r="H29" s="549"/>
      <c r="I29" s="549"/>
      <c r="J29" s="549"/>
      <c r="K29" s="549"/>
      <c r="L29" s="549"/>
      <c r="M29" s="549"/>
      <c r="N29" s="5"/>
      <c r="O29" s="5"/>
      <c r="P29" s="5"/>
      <c r="Q29" s="5"/>
      <c r="T29" s="124"/>
      <c r="X29" s="222"/>
      <c r="AC29" s="110"/>
    </row>
    <row r="30" spans="1:45" x14ac:dyDescent="0.25">
      <c r="A30" s="4"/>
      <c r="B30" s="5"/>
      <c r="C30" s="5"/>
      <c r="D30" s="5"/>
      <c r="E30" s="20"/>
      <c r="F30" s="20"/>
      <c r="G30" s="21"/>
      <c r="H30" s="21"/>
      <c r="I30" s="21"/>
      <c r="J30" s="20"/>
      <c r="K30" s="20"/>
      <c r="L30" s="425"/>
      <c r="M30" s="5"/>
      <c r="N30" s="5"/>
      <c r="O30" s="5"/>
      <c r="P30" s="5"/>
      <c r="Q30" s="5"/>
      <c r="T30" s="124"/>
      <c r="X30" s="222"/>
      <c r="AC30" s="110"/>
    </row>
    <row r="31" spans="1:45" ht="93" customHeight="1" x14ac:dyDescent="0.25">
      <c r="A31" s="4"/>
      <c r="B31" s="547" t="s">
        <v>11</v>
      </c>
      <c r="C31" s="548"/>
      <c r="D31" s="38" t="s">
        <v>28</v>
      </c>
      <c r="E31" s="27" t="s">
        <v>12</v>
      </c>
      <c r="F31" s="27" t="s">
        <v>13</v>
      </c>
      <c r="G31" s="28" t="s">
        <v>445</v>
      </c>
      <c r="H31" s="28" t="s">
        <v>596</v>
      </c>
      <c r="I31" s="28" t="s">
        <v>597</v>
      </c>
      <c r="J31" s="27" t="s">
        <v>600</v>
      </c>
      <c r="K31" s="27" t="s">
        <v>16</v>
      </c>
      <c r="L31" s="79" t="s">
        <v>637</v>
      </c>
      <c r="M31" s="79" t="s">
        <v>525</v>
      </c>
      <c r="N31" s="5"/>
      <c r="O31" s="339" t="s">
        <v>572</v>
      </c>
      <c r="P31" s="91" t="s">
        <v>411</v>
      </c>
      <c r="Q31" s="91" t="s">
        <v>411</v>
      </c>
      <c r="R31" s="92" t="s">
        <v>412</v>
      </c>
      <c r="S31" s="93"/>
      <c r="T31" s="92" t="s">
        <v>413</v>
      </c>
      <c r="U31" s="225"/>
      <c r="V31" s="226" t="s">
        <v>458</v>
      </c>
      <c r="W31" s="226" t="s">
        <v>459</v>
      </c>
      <c r="X31" s="226" t="s">
        <v>460</v>
      </c>
      <c r="Y31" s="234" t="s">
        <v>486</v>
      </c>
      <c r="Z31" s="234" t="s">
        <v>487</v>
      </c>
      <c r="AA31" s="234" t="s">
        <v>489</v>
      </c>
      <c r="AB31" s="234" t="s">
        <v>493</v>
      </c>
      <c r="AC31" s="234" t="s">
        <v>522</v>
      </c>
      <c r="AD31" s="239" t="s">
        <v>498</v>
      </c>
      <c r="AE31" s="239" t="s">
        <v>490</v>
      </c>
      <c r="AF31" s="239" t="s">
        <v>523</v>
      </c>
      <c r="AG31" s="124" t="s">
        <v>524</v>
      </c>
      <c r="AI31" s="239" t="s">
        <v>527</v>
      </c>
      <c r="AJ31" s="239" t="s">
        <v>528</v>
      </c>
      <c r="AK31" s="239" t="s">
        <v>542</v>
      </c>
      <c r="AL31" s="239" t="s">
        <v>568</v>
      </c>
      <c r="AM31" s="239" t="s">
        <v>585</v>
      </c>
      <c r="AN31" s="239" t="s">
        <v>575</v>
      </c>
      <c r="AO31" s="239" t="s">
        <v>576</v>
      </c>
      <c r="AP31" s="239" t="s">
        <v>586</v>
      </c>
      <c r="AQ31" s="239" t="s">
        <v>595</v>
      </c>
      <c r="AR31" s="239" t="s">
        <v>598</v>
      </c>
      <c r="AS31" s="239" t="s">
        <v>599</v>
      </c>
    </row>
    <row r="32" spans="1:45" x14ac:dyDescent="0.25">
      <c r="A32" s="4">
        <v>1</v>
      </c>
      <c r="B32" s="164">
        <f>'Member Info'!D29</f>
        <v>0</v>
      </c>
      <c r="C32" s="164">
        <f>'Member Info'!E29</f>
        <v>0</v>
      </c>
      <c r="D32" s="164" t="str">
        <f>'Member Info'!G29</f>
        <v/>
      </c>
      <c r="E32" s="165">
        <f>'Member Info'!B29</f>
        <v>0</v>
      </c>
      <c r="F32" s="242"/>
      <c r="G32" s="166" t="str">
        <f>IF(E32=0,"",('Member Info'!K29+'Member Info'!L29))</f>
        <v/>
      </c>
      <c r="H32" s="419"/>
      <c r="I32" s="419"/>
      <c r="J32" s="26"/>
      <c r="K32" s="26"/>
      <c r="L32" s="384" t="str">
        <f>IF(E32=0,"",IF('Member Info'!F29&gt;$U$1,CONCATENATE("Joined with practice on ", TEXT('Member Info'!F29, "DD/MM/YYYY")),IF('Member Info'!N29&lt;&gt;"",IF('Member Info'!N29&lt;$T$1,CONCATENATE("Left Scheme on ", TEXT('Member Info'!N29, "DD/MM/YYYY")),IF(OR(G32="",G32=0),"Error Detected, No rate entered",IF(E32=0,"",IF(F32="","Error Detected, No Pensionable pay",IF(AS32=1,"No Part Time Status Entered",IF(AR32=1,"No Part Time Hours Entered",IF(ISERROR(AD32)," Unknown Values entered.",IF(V32+W32&lt;1,"Acceptable",IF(T32+U32=200, "No Contributions Entered", IF(M32="","Error Detected, Choose reason&gt;",IF(Z32="1",IF(V32=1,"Please Enter Deemed Pensionable Pay","Add Any Relevant Details Above"),"Please Give Details Above"))))))))))),IF(OR(G32="",G32=0),"Error Detected, No rate entered",IF(E32=0,"",IF(F32="","Error Detected, No Pensionable pay",IF(AS32=1,"No Part Time Status Entered",IF(AR32=1,"No Part Time Hours Entered",IF(ISERROR(AD32)," Unknown Values entered.",IF(V32+W32&lt;1,"Acceptable",IF(T32+U32=200, "No Contributions Entered", IF(M32="","Error Detected, Choose reason&gt;",IF(Z32="1",IF(V32=1,"Please Enter Deemed Pensionable Pay","Add relevant Details Above"),"Please give details Above")))))))))))))</f>
        <v/>
      </c>
      <c r="M32" s="260"/>
      <c r="N32" s="91"/>
      <c r="O32" s="91" t="str">
        <f>IF(E32=0,"",IF(ISERROR((F32+J32+K32)),0,IF((F32+J32+K32)&lt;1,0,1)))</f>
        <v/>
      </c>
      <c r="P32" s="94">
        <f>J32</f>
        <v>0</v>
      </c>
      <c r="Q32" s="94">
        <f>K32</f>
        <v>0</v>
      </c>
      <c r="R32" s="218">
        <f>(ROUND((F32/100*'Member Info'!$W$2), 2))</f>
        <v>0</v>
      </c>
      <c r="S32" s="218" t="e">
        <f>ROUND((F32/100*G32),2)</f>
        <v>#VALUE!</v>
      </c>
      <c r="T32" s="218" t="str">
        <f>IF(E32=0,"",(100-(P32/R32*100)))</f>
        <v/>
      </c>
      <c r="U32" s="227" t="str">
        <f>IF(E32=0,"",(100-(Q32/S32*100)))</f>
        <v/>
      </c>
      <c r="V32" s="228" t="str">
        <f>IF(E32=0,"",IF(T32&gt;$T$16,1,IF(T32&lt;-$T$16,1,0)))</f>
        <v/>
      </c>
      <c r="W32" s="228" t="str">
        <f>IF(E32=0,"",IF(G32=0,1,IF(U32&gt;$T$16,1,IF(U32&lt;-$T$16,1,0))))</f>
        <v/>
      </c>
      <c r="X32" s="222">
        <f>IF(E32=0,0,IF(F32="",1,0))</f>
        <v>0</v>
      </c>
      <c r="Y32" s="110">
        <f>IF(E32=0,0,IF(M32="",0,1))</f>
        <v>0</v>
      </c>
      <c r="Z32" s="235" t="str">
        <f>IF(M32="SMP/Occupational Maternity","1",IF(M32="SSP/Occupational Sick pay","1",""))</f>
        <v/>
      </c>
      <c r="AA32" s="240" t="b">
        <f>IF(OR(AN32=TRUE,AO32=TRUE),TRUE,FALSE)</f>
        <v>0</v>
      </c>
      <c r="AB32" s="235">
        <f>IF(OR(M32="left scheme/Employment",AC32=""), 1,0)</f>
        <v>0</v>
      </c>
      <c r="AC32" s="235">
        <f>IF('Member Info'!N29="",1,"")</f>
        <v>1</v>
      </c>
      <c r="AD32" s="243" t="e">
        <f>(T32+U32)</f>
        <v>#VALUE!</v>
      </c>
      <c r="AE32" s="130" t="str">
        <f t="shared" ref="AE32:AE95" si="0">IF(AP32=1,"",IF(Y32=1,"",IF(AG32=1,"",IF(E32=0,"",IF(AB32=1,"",IF(L32="acceptable","",IF(T32+U32="0","",T32+U32)))))))</f>
        <v/>
      </c>
      <c r="AF32" s="124">
        <f>SUM(AB32+AC32)</f>
        <v>1</v>
      </c>
      <c r="AG32" s="124" t="str">
        <f>IF('Member Info'!N29&lt;&gt;"",IF(AND('Member Info'!N29&lt;=$U$1,'Member Info'!N29&gt;=$T$1),1,0),"")</f>
        <v/>
      </c>
      <c r="AI32" s="124" t="b">
        <f>OR(M32="SMP/Occupational Maternity",M32="SSP/Occupational Sick pay")</f>
        <v>0</v>
      </c>
      <c r="AJ32" s="124">
        <f>IF(AI32=TRUE,1,0)</f>
        <v>0</v>
      </c>
      <c r="AL32" s="124">
        <f>IF(L32="Please Enter Deemed Pensionable Pay",1,0)</f>
        <v>0</v>
      </c>
      <c r="AM32" s="124">
        <f>IF('Member Info'!F29&gt;$T$1,1,0)</f>
        <v>0</v>
      </c>
      <c r="AN32" s="124" t="b">
        <f>IF(ISERROR(T32),ERROR.TYPE(#REF!)=ERROR.TYPE(T32),FALSE)</f>
        <v>0</v>
      </c>
      <c r="AO32" s="124" t="b">
        <f>IF(ISERROR(U32),ERROR.TYPE(#REF!)=ERROR.TYPE(U32),FALSE)</f>
        <v>0</v>
      </c>
      <c r="AP32" s="124">
        <f>IF('Member Info'!F29&gt;'GP1 April 25'!$U$1,1,0)</f>
        <v>0</v>
      </c>
      <c r="AQ32" s="124">
        <f>IF(H32="Part Time",1,0)</f>
        <v>0</v>
      </c>
      <c r="AR32" s="124">
        <f>IF(AND(AQ32=1,I32=""),1,0)</f>
        <v>0</v>
      </c>
      <c r="AS32" s="124">
        <f>IF(OR(H32=0,H32=""),1,0)</f>
        <v>1</v>
      </c>
    </row>
    <row r="33" spans="1:45" x14ac:dyDescent="0.25">
      <c r="A33" s="4">
        <v>2</v>
      </c>
      <c r="B33" s="164">
        <f>'Member Info'!D30</f>
        <v>0</v>
      </c>
      <c r="C33" s="164">
        <f>'Member Info'!E30</f>
        <v>0</v>
      </c>
      <c r="D33" s="164" t="str">
        <f>'Member Info'!G30</f>
        <v/>
      </c>
      <c r="E33" s="165">
        <f>'Member Info'!B30</f>
        <v>0</v>
      </c>
      <c r="F33" s="242"/>
      <c r="G33" s="166" t="str">
        <f>IF(E33=0,"",('Member Info'!K30+'Member Info'!L30))</f>
        <v/>
      </c>
      <c r="H33" s="419"/>
      <c r="I33" s="419"/>
      <c r="J33" s="26"/>
      <c r="K33" s="26"/>
      <c r="L33" s="384" t="str">
        <f>IF(E33=0,"",IF('Member Info'!F30&gt;$U$1,CONCATENATE("Joined with practice on ", TEXT('Member Info'!F30, "DD/MM/YYYY")),IF('Member Info'!N30&lt;&gt;"",IF('Member Info'!N30&lt;$T$1,CONCATENATE("Left Scheme on ", TEXT('Member Info'!N30, "DD/MM/YYYY")),IF(OR(G33="",G33=0),"Error Detected, No rate entered",IF(E33=0,"",IF(F33="","Error Detected, No Pensionable pay",IF(AS33=1,"No Part Time Status Entered",IF(AR33=1,"No Part Time Hours Entered",IF(ISERROR(AD33)," Unknown Values entered.",IF(V33+W33&lt;1,"Acceptable",IF(T33+U33=200, "No Contributions Entered", IF(M33="","Error Detected, Choose reason&gt;",IF(Z33="1",IF(V33=1,"Please Enter Deemed Pensionable Pay","Add Any Relevant Details Above"),"Please Give Details Above"))))))))))),IF(OR(G33="",G33=0),"Error Detected, No rate entered",IF(E33=0,"",IF(F33="","Error Detected, No Pensionable pay",IF(AS33=1,"No Part Time Status Entered",IF(AR33=1,"No Part Time Hours Entered",IF(ISERROR(AD33)," Unknown Values entered.",IF(V33+W33&lt;1,"Acceptable",IF(T33+U33=200, "No Contributions Entered", IF(M33="","Error Detected, Choose reason&gt;",IF(Z33="1",IF(V33=1,"Please Enter Deemed Pensionable Pay","Add relevant Details Above"),"Please give details Above")))))))))))))</f>
        <v/>
      </c>
      <c r="M33" s="260"/>
      <c r="N33" s="91"/>
      <c r="O33" s="91" t="str">
        <f t="shared" ref="O33:O96" si="1">IF(E33=0,"",IF(ISERROR((F33+J33+K33)),0,IF((F33+J33+K33)&lt;1,0,1)))</f>
        <v/>
      </c>
      <c r="P33" s="94">
        <f t="shared" ref="P33:Q96" si="2">J33</f>
        <v>0</v>
      </c>
      <c r="Q33" s="94">
        <f t="shared" si="2"/>
        <v>0</v>
      </c>
      <c r="R33" s="218">
        <f>(ROUND((F33/100*'Member Info'!$W$2), 2))</f>
        <v>0</v>
      </c>
      <c r="S33" s="218" t="e">
        <f t="shared" ref="S33:S96" si="3">ROUND((F33/100*G33),2)</f>
        <v>#VALUE!</v>
      </c>
      <c r="T33" s="218" t="str">
        <f t="shared" ref="T33:T96" si="4">IF(E33=0,"",(100-(P33/R33*100)))</f>
        <v/>
      </c>
      <c r="U33" s="227" t="str">
        <f t="shared" ref="U33:U96" si="5">IF(E33=0,"",(100-(Q33/S33*100)))</f>
        <v/>
      </c>
      <c r="V33" s="228" t="str">
        <f t="shared" ref="V33:V96" si="6">IF(E33=0,"",IF(T33&gt;$T$16,1,IF(T33&lt;-$T$16,1,0)))</f>
        <v/>
      </c>
      <c r="W33" s="228" t="str">
        <f t="shared" ref="W33:W96" si="7">IF(E33=0,"",IF(G33=0,1,IF(U33&gt;$T$16,1,IF(U33&lt;-$T$16,1,0))))</f>
        <v/>
      </c>
      <c r="X33" s="222">
        <f t="shared" ref="X33:X96" si="8">IF(E33=0,0,IF(F33="",1,0))</f>
        <v>0</v>
      </c>
      <c r="Y33" s="110">
        <f t="shared" ref="Y33:Y96" si="9">IF(E33=0,0,IF(M33="",0,1))</f>
        <v>0</v>
      </c>
      <c r="Z33" s="235" t="str">
        <f t="shared" ref="Z33:Z96" si="10">IF(M33="SMP/Occupational Maternity","1",IF(M33="SSP/Occupational Sick pay","1",""))</f>
        <v/>
      </c>
      <c r="AA33" s="240" t="b">
        <f t="shared" ref="AA33:AA96" si="11">IF(OR(AN33=TRUE,AO33=TRUE),TRUE,FALSE)</f>
        <v>0</v>
      </c>
      <c r="AB33" s="235">
        <f t="shared" ref="AB33:AB96" si="12">IF(OR(M33="left scheme/Employment",AC33=""), 1,0)</f>
        <v>0</v>
      </c>
      <c r="AC33" s="235">
        <f>IF('Member Info'!N30="",1,"")</f>
        <v>1</v>
      </c>
      <c r="AD33" s="243" t="e">
        <f t="shared" ref="AD33:AD96" si="13">(T33+U33)</f>
        <v>#VALUE!</v>
      </c>
      <c r="AE33" s="130" t="str">
        <f t="shared" si="0"/>
        <v/>
      </c>
      <c r="AF33" s="124">
        <f t="shared" ref="AF33:AF96" si="14">SUM(AB33+AC33)</f>
        <v>1</v>
      </c>
      <c r="AG33" s="124" t="str">
        <f>IF('Member Info'!N30&lt;&gt;"",IF(AND('Member Info'!N30&lt;=$U$1,'Member Info'!N30&gt;=$T$1),1,0),"")</f>
        <v/>
      </c>
      <c r="AI33" s="124" t="b">
        <f t="shared" ref="AI33:AI96" si="15">OR(M33="SMP/Occupational Maternity",M33="SSP/Occupational Sick pay")</f>
        <v>0</v>
      </c>
      <c r="AJ33" s="124">
        <f t="shared" ref="AJ33:AJ96" si="16">IF(AI33=TRUE,1,0)</f>
        <v>0</v>
      </c>
      <c r="AL33" s="124">
        <f t="shared" ref="AL33:AL96" si="17">IF(L33="Please Enter Deemed Pensionable Pay",1,0)</f>
        <v>0</v>
      </c>
      <c r="AM33" s="124">
        <f>IF('Member Info'!F30&gt;$T$1,1,0)</f>
        <v>0</v>
      </c>
      <c r="AN33" s="124" t="b">
        <f>IF(ISERROR(T33),ERROR.TYPE(#REF!)=ERROR.TYPE(T33),FALSE)</f>
        <v>0</v>
      </c>
      <c r="AO33" s="124" t="b">
        <f>IF(ISERROR(U33),ERROR.TYPE(#REF!)=ERROR.TYPE(U33),FALSE)</f>
        <v>0</v>
      </c>
      <c r="AP33" s="124">
        <f>IF('Member Info'!F30&gt;'GP1 April 25'!$U$1,1,0)</f>
        <v>0</v>
      </c>
      <c r="AQ33" s="124">
        <f t="shared" ref="AQ33:AQ96" si="18">IF(H33="Part Time",1,0)</f>
        <v>0</v>
      </c>
      <c r="AR33" s="124">
        <f t="shared" ref="AR33:AR96" si="19">IF(AND(AQ33=1,I33=""),1,0)</f>
        <v>0</v>
      </c>
      <c r="AS33" s="124">
        <f t="shared" ref="AS33:AS96" si="20">IF(OR(H33=0,H33=""),1,0)</f>
        <v>1</v>
      </c>
    </row>
    <row r="34" spans="1:45" x14ac:dyDescent="0.25">
      <c r="A34" s="4">
        <v>3</v>
      </c>
      <c r="B34" s="164">
        <f>'Member Info'!D31</f>
        <v>0</v>
      </c>
      <c r="C34" s="164">
        <f>'Member Info'!E31</f>
        <v>0</v>
      </c>
      <c r="D34" s="164" t="str">
        <f>'Member Info'!G31</f>
        <v/>
      </c>
      <c r="E34" s="165">
        <f>'Member Info'!B31</f>
        <v>0</v>
      </c>
      <c r="F34" s="242"/>
      <c r="G34" s="166" t="str">
        <f>IF(E34=0,"",('Member Info'!K31+'Member Info'!L31))</f>
        <v/>
      </c>
      <c r="H34" s="419"/>
      <c r="I34" s="419"/>
      <c r="J34" s="26"/>
      <c r="K34" s="26"/>
      <c r="L34" s="384" t="str">
        <f>IF(E34=0,"",IF('Member Info'!F31&gt;$U$1,CONCATENATE("Joined with practice on ", TEXT('Member Info'!F31, "DD/MM/YYYY")),IF('Member Info'!N31&lt;&gt;"",IF('Member Info'!N31&lt;$T$1,CONCATENATE("Left Scheme on ", TEXT('Member Info'!N31, "DD/MM/YYYY")),IF(OR(G34="",G34=0),"Error Detected, No rate entered",IF(E34=0,"",IF(F34="","Error Detected, No Pensionable pay",IF(AS34=1,"No Part Time Status Entered",IF(AR34=1,"No Part Time Hours Entered",IF(ISERROR(AD34)," Unknown Values entered.",IF(V34+W34&lt;1,"Acceptable",IF(T34+U34=200, "No Contributions Entered", IF(M34="","Error Detected, Choose reason&gt;",IF(Z34="1",IF(V34=1,"Please Enter Deemed Pensionable Pay","Add Any Relevant Details Above"),"Please Give Details Above"))))))))))),IF(OR(G34="",G34=0),"Error Detected, No rate entered",IF(E34=0,"",IF(F34="","Error Detected, No Pensionable pay",IF(AS34=1,"No Part Time Status Entered",IF(AR34=1,"No Part Time Hours Entered",IF(ISERROR(AD34)," Unknown Values entered.",IF(V34+W34&lt;1,"Acceptable",IF(T34+U34=200, "No Contributions Entered", IF(M34="","Error Detected, Choose reason&gt;",IF(Z34="1",IF(V34=1,"Please Enter Deemed Pensionable Pay","Add relevant Details Above"),"Please give details Above")))))))))))))</f>
        <v/>
      </c>
      <c r="M34" s="260"/>
      <c r="N34" s="91"/>
      <c r="O34" s="91" t="str">
        <f>IF(E34=0,"",IF(ISERROR((F34+J34+K34)),0,IF((F34+J34+K34)&lt;1,0,1)))</f>
        <v/>
      </c>
      <c r="P34" s="94">
        <f>J34</f>
        <v>0</v>
      </c>
      <c r="Q34" s="94">
        <f t="shared" si="2"/>
        <v>0</v>
      </c>
      <c r="R34" s="218">
        <f>(ROUND((F34/100*'Member Info'!$W$2), 2))</f>
        <v>0</v>
      </c>
      <c r="S34" s="218" t="e">
        <f t="shared" si="3"/>
        <v>#VALUE!</v>
      </c>
      <c r="T34" s="218" t="str">
        <f t="shared" si="4"/>
        <v/>
      </c>
      <c r="U34" s="227" t="str">
        <f t="shared" si="5"/>
        <v/>
      </c>
      <c r="V34" s="228" t="str">
        <f t="shared" si="6"/>
        <v/>
      </c>
      <c r="W34" s="228" t="str">
        <f t="shared" si="7"/>
        <v/>
      </c>
      <c r="X34" s="222">
        <f t="shared" si="8"/>
        <v>0</v>
      </c>
      <c r="Y34" s="110">
        <f t="shared" si="9"/>
        <v>0</v>
      </c>
      <c r="Z34" s="235" t="str">
        <f t="shared" si="10"/>
        <v/>
      </c>
      <c r="AA34" s="240" t="b">
        <f t="shared" si="11"/>
        <v>0</v>
      </c>
      <c r="AB34" s="235">
        <f t="shared" si="12"/>
        <v>0</v>
      </c>
      <c r="AC34" s="235">
        <f>IF('Member Info'!N31="",1,"")</f>
        <v>1</v>
      </c>
      <c r="AD34" s="243" t="e">
        <f t="shared" si="13"/>
        <v>#VALUE!</v>
      </c>
      <c r="AE34" s="130" t="str">
        <f t="shared" si="0"/>
        <v/>
      </c>
      <c r="AF34" s="124">
        <f t="shared" si="14"/>
        <v>1</v>
      </c>
      <c r="AG34" s="124" t="str">
        <f>IF('Member Info'!N31&lt;&gt;"",IF(AND('Member Info'!N31&lt;=$U$1,'Member Info'!N31&gt;=$T$1),1,0),"")</f>
        <v/>
      </c>
      <c r="AI34" s="124" t="b">
        <f t="shared" si="15"/>
        <v>0</v>
      </c>
      <c r="AJ34" s="124">
        <f t="shared" si="16"/>
        <v>0</v>
      </c>
      <c r="AL34" s="124">
        <f t="shared" si="17"/>
        <v>0</v>
      </c>
      <c r="AM34" s="124">
        <f>IF('Member Info'!F31&gt;$T$1,1,0)</f>
        <v>0</v>
      </c>
      <c r="AN34" s="124" t="b">
        <f>IF(ISERROR(T34),ERROR.TYPE(#REF!)=ERROR.TYPE(T34),FALSE)</f>
        <v>0</v>
      </c>
      <c r="AO34" s="124" t="b">
        <f>IF(ISERROR(U34),ERROR.TYPE(#REF!)=ERROR.TYPE(U34),FALSE)</f>
        <v>0</v>
      </c>
      <c r="AP34" s="124">
        <f>IF('Member Info'!F31&gt;'GP1 April 25'!$U$1,1,0)</f>
        <v>0</v>
      </c>
      <c r="AQ34" s="124">
        <f t="shared" si="18"/>
        <v>0</v>
      </c>
      <c r="AR34" s="124">
        <f t="shared" si="19"/>
        <v>0</v>
      </c>
      <c r="AS34" s="124">
        <f t="shared" si="20"/>
        <v>1</v>
      </c>
    </row>
    <row r="35" spans="1:45" x14ac:dyDescent="0.25">
      <c r="A35" s="4">
        <v>4</v>
      </c>
      <c r="B35" s="164">
        <f>'Member Info'!D32</f>
        <v>0</v>
      </c>
      <c r="C35" s="164">
        <f>'Member Info'!E32</f>
        <v>0</v>
      </c>
      <c r="D35" s="164" t="str">
        <f>'Member Info'!G32</f>
        <v/>
      </c>
      <c r="E35" s="165">
        <f>'Member Info'!B32</f>
        <v>0</v>
      </c>
      <c r="F35" s="242"/>
      <c r="G35" s="166" t="str">
        <f>IF(E35=0,"",('Member Info'!K32+'Member Info'!L32))</f>
        <v/>
      </c>
      <c r="H35" s="419"/>
      <c r="I35" s="419"/>
      <c r="J35" s="26"/>
      <c r="K35" s="26"/>
      <c r="L35" s="384" t="str">
        <f>IF(E35=0,"",IF('Member Info'!F32&gt;$U$1,CONCATENATE("Joined with practice on ", TEXT('Member Info'!F32, "DD/MM/YYYY")),IF('Member Info'!N32&lt;&gt;"",IF('Member Info'!N32&lt;$T$1,CONCATENATE("Left Scheme on ", TEXT('Member Info'!N32, "DD/MM/YYYY")),IF(OR(G35="",G35=0),"Error Detected, No rate entered",IF(E35=0,"",IF(F35="","Error Detected, No Pensionable pay",IF(AS35=1,"No Part Time Status Entered",IF(AR35=1,"No Part Time Hours Entered",IF(ISERROR(AD35)," Unknown Values entered.",IF(V35+W35&lt;1,"Acceptable",IF(T35+U35=200, "No Contributions Entered", IF(M35="","Error Detected, Choose reason&gt;",IF(Z35="1",IF(V35=1,"Please Enter Deemed Pensionable Pay","Add Any Relevant Details Above"),"Please Give Details Above"))))))))))),IF(OR(G35="",G35=0),"Error Detected, No rate entered",IF(E35=0,"",IF(F35="","Error Detected, No Pensionable pay",IF(AS35=1,"No Part Time Status Entered",IF(AR35=1,"No Part Time Hours Entered",IF(ISERROR(AD35)," Unknown Values entered.",IF(V35+W35&lt;1,"Acceptable",IF(T35+U35=200, "No Contributions Entered", IF(M35="","Error Detected, Choose reason&gt;",IF(Z35="1",IF(V35=1,"Please Enter Deemed Pensionable Pay","Add relevant Details Above"),"Please give details Above")))))))))))))</f>
        <v/>
      </c>
      <c r="M35" s="260"/>
      <c r="N35" s="91"/>
      <c r="O35" s="91" t="str">
        <f t="shared" si="1"/>
        <v/>
      </c>
      <c r="P35" s="94">
        <f t="shared" si="2"/>
        <v>0</v>
      </c>
      <c r="Q35" s="94">
        <f t="shared" si="2"/>
        <v>0</v>
      </c>
      <c r="R35" s="218">
        <f>(ROUND((F35/100*'Member Info'!$W$2), 2))</f>
        <v>0</v>
      </c>
      <c r="S35" s="218" t="e">
        <f t="shared" si="3"/>
        <v>#VALUE!</v>
      </c>
      <c r="T35" s="218" t="str">
        <f t="shared" si="4"/>
        <v/>
      </c>
      <c r="U35" s="227" t="str">
        <f t="shared" si="5"/>
        <v/>
      </c>
      <c r="V35" s="228" t="str">
        <f t="shared" si="6"/>
        <v/>
      </c>
      <c r="W35" s="228" t="str">
        <f t="shared" si="7"/>
        <v/>
      </c>
      <c r="X35" s="222">
        <f t="shared" si="8"/>
        <v>0</v>
      </c>
      <c r="Y35" s="110">
        <f t="shared" si="9"/>
        <v>0</v>
      </c>
      <c r="Z35" s="235" t="str">
        <f t="shared" si="10"/>
        <v/>
      </c>
      <c r="AA35" s="240" t="b">
        <f t="shared" si="11"/>
        <v>0</v>
      </c>
      <c r="AB35" s="235">
        <f t="shared" si="12"/>
        <v>0</v>
      </c>
      <c r="AC35" s="235">
        <f>IF('Member Info'!N32="",1,"")</f>
        <v>1</v>
      </c>
      <c r="AD35" s="243" t="e">
        <f t="shared" si="13"/>
        <v>#VALUE!</v>
      </c>
      <c r="AE35" s="130" t="str">
        <f t="shared" si="0"/>
        <v/>
      </c>
      <c r="AF35" s="124">
        <f t="shared" si="14"/>
        <v>1</v>
      </c>
      <c r="AG35" s="124" t="str">
        <f>IF('Member Info'!N32&lt;&gt;"",IF(AND('Member Info'!N32&lt;=$U$1,'Member Info'!N32&gt;=$T$1),1,0),"")</f>
        <v/>
      </c>
      <c r="AI35" s="124" t="b">
        <f t="shared" si="15"/>
        <v>0</v>
      </c>
      <c r="AJ35" s="124">
        <f t="shared" si="16"/>
        <v>0</v>
      </c>
      <c r="AL35" s="124">
        <f t="shared" si="17"/>
        <v>0</v>
      </c>
      <c r="AM35" s="124">
        <f>IF('Member Info'!F32&gt;$T$1,1,0)</f>
        <v>0</v>
      </c>
      <c r="AN35" s="124" t="b">
        <f>IF(ISERROR(T35),ERROR.TYPE(#REF!)=ERROR.TYPE(T35),FALSE)</f>
        <v>0</v>
      </c>
      <c r="AO35" s="124" t="b">
        <f>IF(ISERROR(U35),ERROR.TYPE(#REF!)=ERROR.TYPE(U35),FALSE)</f>
        <v>0</v>
      </c>
      <c r="AP35" s="124">
        <f>IF('Member Info'!F32&gt;'GP1 April 25'!$U$1,1,0)</f>
        <v>0</v>
      </c>
      <c r="AQ35" s="124">
        <f t="shared" si="18"/>
        <v>0</v>
      </c>
      <c r="AR35" s="124">
        <f t="shared" si="19"/>
        <v>0</v>
      </c>
      <c r="AS35" s="124">
        <f t="shared" si="20"/>
        <v>1</v>
      </c>
    </row>
    <row r="36" spans="1:45" x14ac:dyDescent="0.25">
      <c r="A36" s="4">
        <v>5</v>
      </c>
      <c r="B36" s="164">
        <f>'Member Info'!D33</f>
        <v>0</v>
      </c>
      <c r="C36" s="164">
        <f>'Member Info'!E33</f>
        <v>0</v>
      </c>
      <c r="D36" s="164" t="str">
        <f>'Member Info'!G33</f>
        <v/>
      </c>
      <c r="E36" s="165">
        <f>'Member Info'!B33</f>
        <v>0</v>
      </c>
      <c r="F36" s="242"/>
      <c r="G36" s="166" t="str">
        <f>IF(E36=0,"",('Member Info'!K33+'Member Info'!L33))</f>
        <v/>
      </c>
      <c r="H36" s="419"/>
      <c r="I36" s="419"/>
      <c r="J36" s="26"/>
      <c r="K36" s="26"/>
      <c r="L36" s="384" t="str">
        <f>IF(E36=0,"",IF('Member Info'!F33&gt;$U$1,CONCATENATE("Joined with practice on ", TEXT('Member Info'!F33, "DD/MM/YYYY")),IF('Member Info'!N33&lt;&gt;"",IF('Member Info'!N33&lt;$T$1,CONCATENATE("Left Scheme on ", TEXT('Member Info'!N33, "DD/MM/YYYY")),IF(OR(G36="",G36=0),"Error Detected, No rate entered",IF(E36=0,"",IF(F36="","Error Detected, No Pensionable pay",IF(AS36=1,"No Part Time Status Entered",IF(AR36=1,"No Part Time Hours Entered",IF(ISERROR(AD36)," Unknown Values entered.",IF(V36+W36&lt;1,"Acceptable",IF(T36+U36=200, "No Contributions Entered", IF(M36="","Error Detected, Choose reason&gt;",IF(Z36="1",IF(V36=1,"Please Enter Deemed Pensionable Pay","Add Any Relevant Details Above"),"Please Give Details Above"))))))))))),IF(OR(G36="",G36=0),"Error Detected, No rate entered",IF(E36=0,"",IF(F36="","Error Detected, No Pensionable pay",IF(AS36=1,"No Part Time Status Entered",IF(AR36=1,"No Part Time Hours Entered",IF(ISERROR(AD36)," Unknown Values entered.",IF(V36+W36&lt;1,"Acceptable",IF(T36+U36=200, "No Contributions Entered", IF(M36="","Error Detected, Choose reason&gt;",IF(Z36="1",IF(V36=1,"Please Enter Deemed Pensionable Pay","Add relevant Details Above"),"Please give details Above")))))))))))))</f>
        <v/>
      </c>
      <c r="M36" s="260"/>
      <c r="N36" s="91"/>
      <c r="O36" s="91" t="str">
        <f>IF(E36=0,"",IF(ISERROR((F36+J36+K36)),0,IF((F36+J36+K36)&lt;1,0,1)))</f>
        <v/>
      </c>
      <c r="P36" s="94">
        <f>J36</f>
        <v>0</v>
      </c>
      <c r="Q36" s="94">
        <f t="shared" si="2"/>
        <v>0</v>
      </c>
      <c r="R36" s="218">
        <f>(ROUND((F36/100*'Member Info'!$W$2), 2))</f>
        <v>0</v>
      </c>
      <c r="S36" s="218" t="e">
        <f t="shared" si="3"/>
        <v>#VALUE!</v>
      </c>
      <c r="T36" s="218" t="str">
        <f t="shared" si="4"/>
        <v/>
      </c>
      <c r="U36" s="227" t="str">
        <f t="shared" si="5"/>
        <v/>
      </c>
      <c r="V36" s="228" t="str">
        <f t="shared" si="6"/>
        <v/>
      </c>
      <c r="W36" s="228" t="str">
        <f t="shared" si="7"/>
        <v/>
      </c>
      <c r="X36" s="222">
        <f t="shared" si="8"/>
        <v>0</v>
      </c>
      <c r="Y36" s="110">
        <f t="shared" si="9"/>
        <v>0</v>
      </c>
      <c r="Z36" s="235" t="str">
        <f t="shared" si="10"/>
        <v/>
      </c>
      <c r="AA36" s="240" t="b">
        <f t="shared" si="11"/>
        <v>0</v>
      </c>
      <c r="AB36" s="235">
        <f t="shared" si="12"/>
        <v>0</v>
      </c>
      <c r="AC36" s="235">
        <f>IF('Member Info'!N33="",1,"")</f>
        <v>1</v>
      </c>
      <c r="AD36" s="243" t="e">
        <f t="shared" si="13"/>
        <v>#VALUE!</v>
      </c>
      <c r="AE36" s="130" t="str">
        <f t="shared" si="0"/>
        <v/>
      </c>
      <c r="AF36" s="124">
        <f t="shared" si="14"/>
        <v>1</v>
      </c>
      <c r="AG36" s="124" t="str">
        <f>IF('Member Info'!N33&lt;&gt;"",IF(AND('Member Info'!N33&lt;=$U$1,'Member Info'!N33&gt;=$T$1),1,0),"")</f>
        <v/>
      </c>
      <c r="AI36" s="124" t="b">
        <f t="shared" si="15"/>
        <v>0</v>
      </c>
      <c r="AJ36" s="124">
        <f t="shared" si="16"/>
        <v>0</v>
      </c>
      <c r="AL36" s="124">
        <f t="shared" si="17"/>
        <v>0</v>
      </c>
      <c r="AM36" s="124">
        <f>IF('Member Info'!F33&gt;$T$1,1,0)</f>
        <v>0</v>
      </c>
      <c r="AN36" s="124" t="b">
        <f>IF(ISERROR(T36),ERROR.TYPE(#REF!)=ERROR.TYPE(T36),FALSE)</f>
        <v>0</v>
      </c>
      <c r="AO36" s="124" t="b">
        <f>IF(ISERROR(U36),ERROR.TYPE(#REF!)=ERROR.TYPE(U36),FALSE)</f>
        <v>0</v>
      </c>
      <c r="AP36" s="124">
        <f>IF('Member Info'!F33&gt;'GP1 April 25'!$U$1,1,0)</f>
        <v>0</v>
      </c>
      <c r="AQ36" s="124">
        <f t="shared" si="18"/>
        <v>0</v>
      </c>
      <c r="AR36" s="124">
        <f t="shared" si="19"/>
        <v>0</v>
      </c>
      <c r="AS36" s="124">
        <f t="shared" si="20"/>
        <v>1</v>
      </c>
    </row>
    <row r="37" spans="1:45" x14ac:dyDescent="0.25">
      <c r="A37" s="4">
        <v>6</v>
      </c>
      <c r="B37" s="164">
        <f>'Member Info'!D34</f>
        <v>0</v>
      </c>
      <c r="C37" s="164">
        <f>'Member Info'!E34</f>
        <v>0</v>
      </c>
      <c r="D37" s="164" t="str">
        <f>'Member Info'!G34</f>
        <v/>
      </c>
      <c r="E37" s="165">
        <f>'Member Info'!B34</f>
        <v>0</v>
      </c>
      <c r="F37" s="242"/>
      <c r="G37" s="166" t="str">
        <f>IF(E37=0,"",('Member Info'!K34+'Member Info'!L34))</f>
        <v/>
      </c>
      <c r="H37" s="419"/>
      <c r="I37" s="419"/>
      <c r="J37" s="26"/>
      <c r="K37" s="26"/>
      <c r="L37" s="384" t="str">
        <f>IF(E37=0,"",IF('Member Info'!F34&gt;$U$1,CONCATENATE("Joined with practice on ", TEXT('Member Info'!F34, "DD/MM/YYYY")),IF('Member Info'!N34&lt;&gt;"",IF('Member Info'!N34&lt;$T$1,CONCATENATE("Left Scheme on ", TEXT('Member Info'!N34, "DD/MM/YYYY")),IF(OR(G37="",G37=0),"Error Detected, No rate entered",IF(E37=0,"",IF(F37="","Error Detected, No Pensionable pay",IF(AS37=1,"No Part Time Status Entered",IF(AR37=1,"No Part Time Hours Entered",IF(ISERROR(AD37)," Unknown Values entered.",IF(V37+W37&lt;1,"Acceptable",IF(T37+U37=200, "No Contributions Entered", IF(M37="","Error Detected, Choose reason&gt;",IF(Z37="1",IF(V37=1,"Please Enter Deemed Pensionable Pay","Add Any Relevant Details Above"),"Please Give Details Above"))))))))))),IF(OR(G37="",G37=0),"Error Detected, No rate entered",IF(E37=0,"",IF(F37="","Error Detected, No Pensionable pay",IF(AS37=1,"No Part Time Status Entered",IF(AR37=1,"No Part Time Hours Entered",IF(ISERROR(AD37)," Unknown Values entered.",IF(V37+W37&lt;1,"Acceptable",IF(T37+U37=200, "No Contributions Entered", IF(M37="","Error Detected, Choose reason&gt;",IF(Z37="1",IF(V37=1,"Please Enter Deemed Pensionable Pay","Add relevant Details Above"),"Please give details Above")))))))))))))</f>
        <v/>
      </c>
      <c r="M37" s="260"/>
      <c r="N37" s="91"/>
      <c r="O37" s="91" t="str">
        <f t="shared" si="1"/>
        <v/>
      </c>
      <c r="P37" s="94">
        <f t="shared" si="2"/>
        <v>0</v>
      </c>
      <c r="Q37" s="94">
        <f t="shared" si="2"/>
        <v>0</v>
      </c>
      <c r="R37" s="218">
        <f>(ROUND((F37/100*'Member Info'!$W$2), 2))</f>
        <v>0</v>
      </c>
      <c r="S37" s="218" t="e">
        <f t="shared" si="3"/>
        <v>#VALUE!</v>
      </c>
      <c r="T37" s="218" t="str">
        <f t="shared" si="4"/>
        <v/>
      </c>
      <c r="U37" s="227" t="str">
        <f t="shared" si="5"/>
        <v/>
      </c>
      <c r="V37" s="228" t="str">
        <f t="shared" si="6"/>
        <v/>
      </c>
      <c r="W37" s="228" t="str">
        <f t="shared" si="7"/>
        <v/>
      </c>
      <c r="X37" s="222">
        <f t="shared" si="8"/>
        <v>0</v>
      </c>
      <c r="Y37" s="110">
        <f t="shared" si="9"/>
        <v>0</v>
      </c>
      <c r="Z37" s="235" t="str">
        <f t="shared" si="10"/>
        <v/>
      </c>
      <c r="AA37" s="240" t="b">
        <f t="shared" si="11"/>
        <v>0</v>
      </c>
      <c r="AB37" s="235">
        <f t="shared" si="12"/>
        <v>0</v>
      </c>
      <c r="AC37" s="235">
        <f>IF('Member Info'!N34="",1,"")</f>
        <v>1</v>
      </c>
      <c r="AD37" s="243" t="e">
        <f t="shared" si="13"/>
        <v>#VALUE!</v>
      </c>
      <c r="AE37" s="130" t="str">
        <f t="shared" si="0"/>
        <v/>
      </c>
      <c r="AF37" s="124">
        <f t="shared" si="14"/>
        <v>1</v>
      </c>
      <c r="AG37" s="124" t="str">
        <f>IF('Member Info'!N34&lt;&gt;"",IF(AND('Member Info'!N34&lt;=$U$1,'Member Info'!N34&gt;=$T$1),1,0),"")</f>
        <v/>
      </c>
      <c r="AI37" s="124" t="b">
        <f t="shared" si="15"/>
        <v>0</v>
      </c>
      <c r="AJ37" s="124">
        <f t="shared" si="16"/>
        <v>0</v>
      </c>
      <c r="AL37" s="124">
        <f t="shared" si="17"/>
        <v>0</v>
      </c>
      <c r="AM37" s="124">
        <f>IF('Member Info'!F34&gt;$T$1,1,0)</f>
        <v>0</v>
      </c>
      <c r="AN37" s="124" t="b">
        <f>IF(ISERROR(T37),ERROR.TYPE(#REF!)=ERROR.TYPE(T37),FALSE)</f>
        <v>0</v>
      </c>
      <c r="AO37" s="124" t="b">
        <f>IF(ISERROR(U37),ERROR.TYPE(#REF!)=ERROR.TYPE(U37),FALSE)</f>
        <v>0</v>
      </c>
      <c r="AP37" s="124">
        <f>IF('Member Info'!F34&gt;'GP1 April 25'!$U$1,1,0)</f>
        <v>0</v>
      </c>
      <c r="AQ37" s="124">
        <f t="shared" si="18"/>
        <v>0</v>
      </c>
      <c r="AR37" s="124">
        <f t="shared" si="19"/>
        <v>0</v>
      </c>
      <c r="AS37" s="124">
        <f t="shared" si="20"/>
        <v>1</v>
      </c>
    </row>
    <row r="38" spans="1:45" x14ac:dyDescent="0.25">
      <c r="A38" s="4">
        <v>7</v>
      </c>
      <c r="B38" s="164">
        <f>'Member Info'!D35</f>
        <v>0</v>
      </c>
      <c r="C38" s="164">
        <f>'Member Info'!E35</f>
        <v>0</v>
      </c>
      <c r="D38" s="164" t="str">
        <f>'Member Info'!G35</f>
        <v/>
      </c>
      <c r="E38" s="165">
        <f>'Member Info'!B35</f>
        <v>0</v>
      </c>
      <c r="F38" s="242"/>
      <c r="G38" s="166" t="str">
        <f>IF(E38=0,"",('Member Info'!K35+'Member Info'!L35))</f>
        <v/>
      </c>
      <c r="H38" s="419"/>
      <c r="I38" s="419"/>
      <c r="J38" s="26"/>
      <c r="K38" s="26"/>
      <c r="L38" s="384" t="str">
        <f>IF(E38=0,"",IF('Member Info'!F35&gt;$U$1,CONCATENATE("Joined with practice on ", TEXT('Member Info'!F35, "DD/MM/YYYY")),IF('Member Info'!N35&lt;&gt;"",IF('Member Info'!N35&lt;$T$1,CONCATENATE("Left Scheme on ", TEXT('Member Info'!N35, "DD/MM/YYYY")),IF(OR(G38="",G38=0),"Error Detected, No rate entered",IF(E38=0,"",IF(F38="","Error Detected, No Pensionable pay",IF(AS38=1,"No Part Time Status Entered",IF(AR38=1,"No Part Time Hours Entered",IF(ISERROR(AD38)," Unknown Values entered.",IF(V38+W38&lt;1,"Acceptable",IF(T38+U38=200, "No Contributions Entered", IF(M38="","Error Detected, Choose reason&gt;",IF(Z38="1",IF(V38=1,"Please Enter Deemed Pensionable Pay","Add Any Relevant Details Above"),"Please Give Details Above"))))))))))),IF(OR(G38="",G38=0),"Error Detected, No rate entered",IF(E38=0,"",IF(F38="","Error Detected, No Pensionable pay",IF(AS38=1,"No Part Time Status Entered",IF(AR38=1,"No Part Time Hours Entered",IF(ISERROR(AD38)," Unknown Values entered.",IF(V38+W38&lt;1,"Acceptable",IF(T38+U38=200, "No Contributions Entered", IF(M38="","Error Detected, Choose reason&gt;",IF(Z38="1",IF(V38=1,"Please Enter Deemed Pensionable Pay","Add relevant Details Above"),"Please give details Above")))))))))))))</f>
        <v/>
      </c>
      <c r="M38" s="260"/>
      <c r="N38" s="91"/>
      <c r="O38" s="91" t="str">
        <f>IF(E38=0,"",IF(ISERROR((F38+J38+K38)),0,IF((F38+J38+K38)&lt;1,0,1)))</f>
        <v/>
      </c>
      <c r="P38" s="94">
        <f t="shared" si="2"/>
        <v>0</v>
      </c>
      <c r="Q38" s="94">
        <f>K38</f>
        <v>0</v>
      </c>
      <c r="R38" s="218">
        <f>(ROUND((F38/100*'Member Info'!$W$2), 2))</f>
        <v>0</v>
      </c>
      <c r="S38" s="218" t="e">
        <f t="shared" si="3"/>
        <v>#VALUE!</v>
      </c>
      <c r="T38" s="218" t="str">
        <f t="shared" si="4"/>
        <v/>
      </c>
      <c r="U38" s="227" t="str">
        <f t="shared" si="5"/>
        <v/>
      </c>
      <c r="V38" s="228" t="str">
        <f t="shared" si="6"/>
        <v/>
      </c>
      <c r="W38" s="228" t="str">
        <f t="shared" si="7"/>
        <v/>
      </c>
      <c r="X38" s="222">
        <f t="shared" si="8"/>
        <v>0</v>
      </c>
      <c r="Y38" s="110">
        <f t="shared" si="9"/>
        <v>0</v>
      </c>
      <c r="Z38" s="235" t="str">
        <f t="shared" si="10"/>
        <v/>
      </c>
      <c r="AA38" s="240" t="b">
        <f t="shared" si="11"/>
        <v>0</v>
      </c>
      <c r="AB38" s="235">
        <f t="shared" si="12"/>
        <v>0</v>
      </c>
      <c r="AC38" s="235">
        <f>IF('Member Info'!N35="",1,"")</f>
        <v>1</v>
      </c>
      <c r="AD38" s="243" t="e">
        <f t="shared" si="13"/>
        <v>#VALUE!</v>
      </c>
      <c r="AE38" s="130" t="str">
        <f t="shared" si="0"/>
        <v/>
      </c>
      <c r="AF38" s="124">
        <f t="shared" si="14"/>
        <v>1</v>
      </c>
      <c r="AG38" s="124" t="str">
        <f>IF('Member Info'!N35&lt;&gt;"",IF(AND('Member Info'!N35&lt;=$U$1,'Member Info'!N35&gt;=$T$1),1,0),"")</f>
        <v/>
      </c>
      <c r="AI38" s="124" t="b">
        <f t="shared" si="15"/>
        <v>0</v>
      </c>
      <c r="AJ38" s="124">
        <f t="shared" si="16"/>
        <v>0</v>
      </c>
      <c r="AL38" s="124">
        <f t="shared" si="17"/>
        <v>0</v>
      </c>
      <c r="AM38" s="124">
        <f>IF('Member Info'!F35&gt;$T$1,1,0)</f>
        <v>0</v>
      </c>
      <c r="AN38" s="124" t="b">
        <f>IF(ISERROR(T38),ERROR.TYPE(#REF!)=ERROR.TYPE(T38),FALSE)</f>
        <v>0</v>
      </c>
      <c r="AO38" s="124" t="b">
        <f>IF(ISERROR(U38),ERROR.TYPE(#REF!)=ERROR.TYPE(U38),FALSE)</f>
        <v>0</v>
      </c>
      <c r="AP38" s="124">
        <f>IF('Member Info'!F35&gt;'GP1 April 25'!$U$1,1,0)</f>
        <v>0</v>
      </c>
      <c r="AQ38" s="124">
        <f t="shared" si="18"/>
        <v>0</v>
      </c>
      <c r="AR38" s="124">
        <f t="shared" si="19"/>
        <v>0</v>
      </c>
      <c r="AS38" s="124">
        <f t="shared" si="20"/>
        <v>1</v>
      </c>
    </row>
    <row r="39" spans="1:45" x14ac:dyDescent="0.25">
      <c r="A39" s="4">
        <v>8</v>
      </c>
      <c r="B39" s="164">
        <f>'Member Info'!D36</f>
        <v>0</v>
      </c>
      <c r="C39" s="164">
        <f>'Member Info'!E36</f>
        <v>0</v>
      </c>
      <c r="D39" s="164" t="str">
        <f>'Member Info'!G36</f>
        <v/>
      </c>
      <c r="E39" s="165">
        <f>'Member Info'!B36</f>
        <v>0</v>
      </c>
      <c r="F39" s="242"/>
      <c r="G39" s="166" t="str">
        <f>IF(E39=0,"",('Member Info'!K36+'Member Info'!L36))</f>
        <v/>
      </c>
      <c r="H39" s="419"/>
      <c r="I39" s="419"/>
      <c r="J39" s="26"/>
      <c r="K39" s="26"/>
      <c r="L39" s="384" t="str">
        <f>IF(E39=0,"",IF('Member Info'!F36&gt;$U$1,CONCATENATE("Joined with practice on ", TEXT('Member Info'!F36, "DD/MM/YYYY")),IF('Member Info'!N36&lt;&gt;"",IF('Member Info'!N36&lt;$T$1,CONCATENATE("Left Scheme on ", TEXT('Member Info'!N36, "DD/MM/YYYY")),IF(OR(G39="",G39=0),"Error Detected, No rate entered",IF(E39=0,"",IF(F39="","Error Detected, No Pensionable pay",IF(AS39=1,"No Part Time Status Entered",IF(AR39=1,"No Part Time Hours Entered",IF(ISERROR(AD39)," Unknown Values entered.",IF(V39+W39&lt;1,"Acceptable",IF(T39+U39=200, "No Contributions Entered", IF(M39="","Error Detected, Choose reason&gt;",IF(Z39="1",IF(V39=1,"Please Enter Deemed Pensionable Pay","Add Any Relevant Details Above"),"Please Give Details Above"))))))))))),IF(OR(G39="",G39=0),"Error Detected, No rate entered",IF(E39=0,"",IF(F39="","Error Detected, No Pensionable pay",IF(AS39=1,"No Part Time Status Entered",IF(AR39=1,"No Part Time Hours Entered",IF(ISERROR(AD39)," Unknown Values entered.",IF(V39+W39&lt;1,"Acceptable",IF(T39+U39=200, "No Contributions Entered", IF(M39="","Error Detected, Choose reason&gt;",IF(Z39="1",IF(V39=1,"Please Enter Deemed Pensionable Pay","Add relevant Details Above"),"Please give details Above")))))))))))))</f>
        <v/>
      </c>
      <c r="M39" s="260"/>
      <c r="N39" s="91"/>
      <c r="O39" s="91" t="str">
        <f t="shared" si="1"/>
        <v/>
      </c>
      <c r="P39" s="94">
        <f t="shared" si="2"/>
        <v>0</v>
      </c>
      <c r="Q39" s="94">
        <f t="shared" si="2"/>
        <v>0</v>
      </c>
      <c r="R39" s="218">
        <f>(ROUND((F39/100*'Member Info'!$W$2), 2))</f>
        <v>0</v>
      </c>
      <c r="S39" s="218" t="e">
        <f t="shared" si="3"/>
        <v>#VALUE!</v>
      </c>
      <c r="T39" s="218" t="str">
        <f t="shared" si="4"/>
        <v/>
      </c>
      <c r="U39" s="227" t="str">
        <f t="shared" si="5"/>
        <v/>
      </c>
      <c r="V39" s="228" t="str">
        <f t="shared" si="6"/>
        <v/>
      </c>
      <c r="W39" s="228" t="str">
        <f t="shared" si="7"/>
        <v/>
      </c>
      <c r="X39" s="222">
        <f t="shared" si="8"/>
        <v>0</v>
      </c>
      <c r="Y39" s="110">
        <f t="shared" si="9"/>
        <v>0</v>
      </c>
      <c r="Z39" s="235" t="str">
        <f t="shared" si="10"/>
        <v/>
      </c>
      <c r="AA39" s="240" t="b">
        <f t="shared" si="11"/>
        <v>0</v>
      </c>
      <c r="AB39" s="235">
        <f t="shared" si="12"/>
        <v>0</v>
      </c>
      <c r="AC39" s="235">
        <f>IF('Member Info'!N36="",1,"")</f>
        <v>1</v>
      </c>
      <c r="AD39" s="243" t="e">
        <f t="shared" si="13"/>
        <v>#VALUE!</v>
      </c>
      <c r="AE39" s="130" t="str">
        <f t="shared" si="0"/>
        <v/>
      </c>
      <c r="AF39" s="124">
        <f t="shared" si="14"/>
        <v>1</v>
      </c>
      <c r="AG39" s="124" t="str">
        <f>IF('Member Info'!N36&lt;&gt;"",IF(AND('Member Info'!N36&lt;=$U$1,'Member Info'!N36&gt;=$T$1),1,0),"")</f>
        <v/>
      </c>
      <c r="AI39" s="124" t="b">
        <f t="shared" si="15"/>
        <v>0</v>
      </c>
      <c r="AJ39" s="124">
        <f t="shared" si="16"/>
        <v>0</v>
      </c>
      <c r="AL39" s="124">
        <f t="shared" si="17"/>
        <v>0</v>
      </c>
      <c r="AM39" s="124">
        <f>IF('Member Info'!F36&gt;$T$1,1,0)</f>
        <v>0</v>
      </c>
      <c r="AN39" s="124" t="b">
        <f>IF(ISERROR(T39),ERROR.TYPE(#REF!)=ERROR.TYPE(T39),FALSE)</f>
        <v>0</v>
      </c>
      <c r="AO39" s="124" t="b">
        <f>IF(ISERROR(U39),ERROR.TYPE(#REF!)=ERROR.TYPE(U39),FALSE)</f>
        <v>0</v>
      </c>
      <c r="AP39" s="124">
        <f>IF('Member Info'!F36&gt;'GP1 April 25'!$U$1,1,0)</f>
        <v>0</v>
      </c>
      <c r="AQ39" s="124">
        <f t="shared" si="18"/>
        <v>0</v>
      </c>
      <c r="AR39" s="124">
        <f t="shared" si="19"/>
        <v>0</v>
      </c>
      <c r="AS39" s="124">
        <f t="shared" si="20"/>
        <v>1</v>
      </c>
    </row>
    <row r="40" spans="1:45" x14ac:dyDescent="0.25">
      <c r="A40" s="4">
        <v>9</v>
      </c>
      <c r="B40" s="164">
        <f>'Member Info'!D37</f>
        <v>0</v>
      </c>
      <c r="C40" s="164">
        <f>'Member Info'!E37</f>
        <v>0</v>
      </c>
      <c r="D40" s="164" t="str">
        <f>'Member Info'!G37</f>
        <v/>
      </c>
      <c r="E40" s="165">
        <f>'Member Info'!B37</f>
        <v>0</v>
      </c>
      <c r="F40" s="242"/>
      <c r="G40" s="166" t="str">
        <f>IF(E40=0,"",('Member Info'!K37+'Member Info'!L37))</f>
        <v/>
      </c>
      <c r="H40" s="419"/>
      <c r="I40" s="419"/>
      <c r="J40" s="26"/>
      <c r="K40" s="26"/>
      <c r="L40" s="384" t="str">
        <f>IF(E40=0,"",IF('Member Info'!F37&gt;$U$1,CONCATENATE("Joined with practice on ", TEXT('Member Info'!F37, "DD/MM/YYYY")),IF('Member Info'!N37&lt;&gt;"",IF('Member Info'!N37&lt;$T$1,CONCATENATE("Left Scheme on ", TEXT('Member Info'!N37, "DD/MM/YYYY")),IF(OR(G40="",G40=0),"Error Detected, No rate entered",IF(E40=0,"",IF(F40="","Error Detected, No Pensionable pay",IF(AS40=1,"No Part Time Status Entered",IF(AR40=1,"No Part Time Hours Entered",IF(ISERROR(AD40)," Unknown Values entered.",IF(V40+W40&lt;1,"Acceptable",IF(T40+U40=200, "No Contributions Entered", IF(M40="","Error Detected, Choose reason&gt;",IF(Z40="1",IF(V40=1,"Please Enter Deemed Pensionable Pay","Add Any Relevant Details Above"),"Please Give Details Above"))))))))))),IF(OR(G40="",G40=0),"Error Detected, No rate entered",IF(E40=0,"",IF(F40="","Error Detected, No Pensionable pay",IF(AS40=1,"No Part Time Status Entered",IF(AR40=1,"No Part Time Hours Entered",IF(ISERROR(AD40)," Unknown Values entered.",IF(V40+W40&lt;1,"Acceptable",IF(T40+U40=200, "No Contributions Entered", IF(M40="","Error Detected, Choose reason&gt;",IF(Z40="1",IF(V40=1,"Please Enter Deemed Pensionable Pay","Add relevant Details Above"),"Please give details Above")))))))))))))</f>
        <v/>
      </c>
      <c r="M40" s="260"/>
      <c r="N40" s="91"/>
      <c r="O40" s="91" t="str">
        <f>IF(E40=0,"",IF(ISERROR((F40+J40+K40)),0,IF((F40+J40+K40)&lt;1,0,1)))</f>
        <v/>
      </c>
      <c r="P40" s="94">
        <f>J40</f>
        <v>0</v>
      </c>
      <c r="Q40" s="94">
        <f t="shared" si="2"/>
        <v>0</v>
      </c>
      <c r="R40" s="218">
        <f>(ROUND((F40/100*'Member Info'!$W$2), 2))</f>
        <v>0</v>
      </c>
      <c r="S40" s="218" t="e">
        <f t="shared" si="3"/>
        <v>#VALUE!</v>
      </c>
      <c r="T40" s="218" t="str">
        <f t="shared" si="4"/>
        <v/>
      </c>
      <c r="U40" s="227" t="str">
        <f t="shared" si="5"/>
        <v/>
      </c>
      <c r="V40" s="228" t="str">
        <f t="shared" si="6"/>
        <v/>
      </c>
      <c r="W40" s="228" t="str">
        <f t="shared" si="7"/>
        <v/>
      </c>
      <c r="X40" s="222">
        <f t="shared" si="8"/>
        <v>0</v>
      </c>
      <c r="Y40" s="110">
        <f t="shared" si="9"/>
        <v>0</v>
      </c>
      <c r="Z40" s="235" t="str">
        <f t="shared" si="10"/>
        <v/>
      </c>
      <c r="AA40" s="240" t="b">
        <f t="shared" si="11"/>
        <v>0</v>
      </c>
      <c r="AB40" s="235">
        <f t="shared" si="12"/>
        <v>0</v>
      </c>
      <c r="AC40" s="235">
        <f>IF('Member Info'!N37="",1,"")</f>
        <v>1</v>
      </c>
      <c r="AD40" s="243" t="e">
        <f t="shared" si="13"/>
        <v>#VALUE!</v>
      </c>
      <c r="AE40" s="130" t="str">
        <f t="shared" si="0"/>
        <v/>
      </c>
      <c r="AF40" s="124">
        <f t="shared" si="14"/>
        <v>1</v>
      </c>
      <c r="AG40" s="124" t="str">
        <f>IF('Member Info'!N37&lt;&gt;"",IF(AND('Member Info'!N37&lt;=$U$1,'Member Info'!N37&gt;=$T$1),1,0),"")</f>
        <v/>
      </c>
      <c r="AI40" s="124" t="b">
        <f t="shared" si="15"/>
        <v>0</v>
      </c>
      <c r="AJ40" s="124">
        <f t="shared" si="16"/>
        <v>0</v>
      </c>
      <c r="AL40" s="124">
        <f t="shared" si="17"/>
        <v>0</v>
      </c>
      <c r="AM40" s="124">
        <f>IF('Member Info'!F37&gt;$T$1,1,0)</f>
        <v>0</v>
      </c>
      <c r="AN40" s="124" t="b">
        <f>IF(ISERROR(T40),ERROR.TYPE(#REF!)=ERROR.TYPE(T40),FALSE)</f>
        <v>0</v>
      </c>
      <c r="AO40" s="124" t="b">
        <f>IF(ISERROR(U40),ERROR.TYPE(#REF!)=ERROR.TYPE(U40),FALSE)</f>
        <v>0</v>
      </c>
      <c r="AP40" s="124">
        <f>IF('Member Info'!F37&gt;'GP1 April 25'!$U$1,1,0)</f>
        <v>0</v>
      </c>
      <c r="AQ40" s="124">
        <f t="shared" si="18"/>
        <v>0</v>
      </c>
      <c r="AR40" s="124">
        <f t="shared" si="19"/>
        <v>0</v>
      </c>
      <c r="AS40" s="124">
        <f t="shared" si="20"/>
        <v>1</v>
      </c>
    </row>
    <row r="41" spans="1:45" x14ac:dyDescent="0.25">
      <c r="A41" s="4">
        <v>10</v>
      </c>
      <c r="B41" s="164">
        <f>'Member Info'!D38</f>
        <v>0</v>
      </c>
      <c r="C41" s="164">
        <f>'Member Info'!E38</f>
        <v>0</v>
      </c>
      <c r="D41" s="164" t="str">
        <f>'Member Info'!G38</f>
        <v/>
      </c>
      <c r="E41" s="165">
        <f>'Member Info'!B38</f>
        <v>0</v>
      </c>
      <c r="F41" s="242"/>
      <c r="G41" s="166" t="str">
        <f>IF(E41=0,"",('Member Info'!K38+'Member Info'!L38))</f>
        <v/>
      </c>
      <c r="H41" s="419"/>
      <c r="I41" s="419"/>
      <c r="J41" s="26"/>
      <c r="K41" s="26"/>
      <c r="L41" s="384" t="str">
        <f>IF(E41=0,"",IF('Member Info'!F38&gt;$U$1,CONCATENATE("Joined with practice on ", TEXT('Member Info'!F38, "DD/MM/YYYY")),IF('Member Info'!N38&lt;&gt;"",IF('Member Info'!N38&lt;$T$1,CONCATENATE("Left Scheme on ", TEXT('Member Info'!N38, "DD/MM/YYYY")),IF(OR(G41="",G41=0),"Error Detected, No rate entered",IF(E41=0,"",IF(F41="","Error Detected, No Pensionable pay",IF(AS41=1,"No Part Time Status Entered",IF(AR41=1,"No Part Time Hours Entered",IF(ISERROR(AD41)," Unknown Values entered.",IF(V41+W41&lt;1,"Acceptable",IF(T41+U41=200, "No Contributions Entered", IF(M41="","Error Detected, Choose reason&gt;",IF(Z41="1",IF(V41=1,"Please Enter Deemed Pensionable Pay","Add Any Relevant Details Above"),"Please Give Details Above"))))))))))),IF(OR(G41="",G41=0),"Error Detected, No rate entered",IF(E41=0,"",IF(F41="","Error Detected, No Pensionable pay",IF(AS41=1,"No Part Time Status Entered",IF(AR41=1,"No Part Time Hours Entered",IF(ISERROR(AD41)," Unknown Values entered.",IF(V41+W41&lt;1,"Acceptable",IF(T41+U41=200, "No Contributions Entered", IF(M41="","Error Detected, Choose reason&gt;",IF(Z41="1",IF(V41=1,"Please Enter Deemed Pensionable Pay","Add relevant Details Above"),"Please give details Above")))))))))))))</f>
        <v/>
      </c>
      <c r="M41" s="260"/>
      <c r="N41" s="91"/>
      <c r="O41" s="91" t="str">
        <f t="shared" si="1"/>
        <v/>
      </c>
      <c r="P41" s="94">
        <f t="shared" si="2"/>
        <v>0</v>
      </c>
      <c r="Q41" s="94">
        <f t="shared" si="2"/>
        <v>0</v>
      </c>
      <c r="R41" s="218">
        <f>(ROUND((F41/100*'Member Info'!$W$2), 2))</f>
        <v>0</v>
      </c>
      <c r="S41" s="218" t="e">
        <f t="shared" si="3"/>
        <v>#VALUE!</v>
      </c>
      <c r="T41" s="218" t="str">
        <f t="shared" si="4"/>
        <v/>
      </c>
      <c r="U41" s="227" t="str">
        <f t="shared" si="5"/>
        <v/>
      </c>
      <c r="V41" s="228" t="str">
        <f t="shared" si="6"/>
        <v/>
      </c>
      <c r="W41" s="228" t="str">
        <f t="shared" si="7"/>
        <v/>
      </c>
      <c r="X41" s="222">
        <f t="shared" si="8"/>
        <v>0</v>
      </c>
      <c r="Y41" s="110">
        <f t="shared" si="9"/>
        <v>0</v>
      </c>
      <c r="Z41" s="235" t="str">
        <f t="shared" si="10"/>
        <v/>
      </c>
      <c r="AA41" s="240" t="b">
        <f t="shared" si="11"/>
        <v>0</v>
      </c>
      <c r="AB41" s="235">
        <f t="shared" si="12"/>
        <v>0</v>
      </c>
      <c r="AC41" s="235">
        <f>IF('Member Info'!N38="",1,"")</f>
        <v>1</v>
      </c>
      <c r="AD41" s="243" t="e">
        <f t="shared" si="13"/>
        <v>#VALUE!</v>
      </c>
      <c r="AE41" s="130" t="str">
        <f t="shared" si="0"/>
        <v/>
      </c>
      <c r="AF41" s="124">
        <f t="shared" si="14"/>
        <v>1</v>
      </c>
      <c r="AG41" s="124" t="str">
        <f>IF('Member Info'!N38&lt;&gt;"",IF(AND('Member Info'!N38&lt;=$U$1,'Member Info'!N38&gt;=$T$1),1,0),"")</f>
        <v/>
      </c>
      <c r="AI41" s="124" t="b">
        <f t="shared" si="15"/>
        <v>0</v>
      </c>
      <c r="AJ41" s="124">
        <f t="shared" si="16"/>
        <v>0</v>
      </c>
      <c r="AL41" s="124">
        <f t="shared" si="17"/>
        <v>0</v>
      </c>
      <c r="AM41" s="124">
        <f>IF('Member Info'!F38&gt;$T$1,1,0)</f>
        <v>0</v>
      </c>
      <c r="AN41" s="124" t="b">
        <f>IF(ISERROR(T41),ERROR.TYPE(#REF!)=ERROR.TYPE(T41),FALSE)</f>
        <v>0</v>
      </c>
      <c r="AO41" s="124" t="b">
        <f>IF(ISERROR(U41),ERROR.TYPE(#REF!)=ERROR.TYPE(U41),FALSE)</f>
        <v>0</v>
      </c>
      <c r="AP41" s="124">
        <f>IF('Member Info'!F38&gt;'GP1 April 25'!$U$1,1,0)</f>
        <v>0</v>
      </c>
      <c r="AQ41" s="124">
        <f t="shared" si="18"/>
        <v>0</v>
      </c>
      <c r="AR41" s="124">
        <f t="shared" si="19"/>
        <v>0</v>
      </c>
      <c r="AS41" s="124">
        <f t="shared" si="20"/>
        <v>1</v>
      </c>
    </row>
    <row r="42" spans="1:45" x14ac:dyDescent="0.25">
      <c r="A42" s="4">
        <v>11</v>
      </c>
      <c r="B42" s="164">
        <f>'Member Info'!D39</f>
        <v>0</v>
      </c>
      <c r="C42" s="164">
        <f>'Member Info'!E39</f>
        <v>0</v>
      </c>
      <c r="D42" s="164" t="str">
        <f>'Member Info'!G39</f>
        <v/>
      </c>
      <c r="E42" s="165">
        <f>'Member Info'!B39</f>
        <v>0</v>
      </c>
      <c r="F42" s="242"/>
      <c r="G42" s="166" t="str">
        <f>IF(E42=0,"",('Member Info'!K39+'Member Info'!L39))</f>
        <v/>
      </c>
      <c r="H42" s="419"/>
      <c r="I42" s="419"/>
      <c r="J42" s="26"/>
      <c r="K42" s="26"/>
      <c r="L42" s="384" t="str">
        <f>IF(E42=0,"",IF('Member Info'!F39&gt;$U$1,CONCATENATE("Joined with practice on ", TEXT('Member Info'!F39, "DD/MM/YYYY")),IF('Member Info'!N39&lt;&gt;"",IF('Member Info'!N39&lt;$T$1,CONCATENATE("Left Scheme on ", TEXT('Member Info'!N39, "DD/MM/YYYY")),IF(OR(G42="",G42=0),"Error Detected, No rate entered",IF(E42=0,"",IF(F42="","Error Detected, No Pensionable pay",IF(AS42=1,"No Part Time Status Entered",IF(AR42=1,"No Part Time Hours Entered",IF(ISERROR(AD42)," Unknown Values entered.",IF(V42+W42&lt;1,"Acceptable",IF(T42+U42=200, "No Contributions Entered", IF(M42="","Error Detected, Choose reason&gt;",IF(Z42="1",IF(V42=1,"Please Enter Deemed Pensionable Pay","Add Any Relevant Details Above"),"Please Give Details Above"))))))))))),IF(OR(G42="",G42=0),"Error Detected, No rate entered",IF(E42=0,"",IF(F42="","Error Detected, No Pensionable pay",IF(AS42=1,"No Part Time Status Entered",IF(AR42=1,"No Part Time Hours Entered",IF(ISERROR(AD42)," Unknown Values entered.",IF(V42+W42&lt;1,"Acceptable",IF(T42+U42=200, "No Contributions Entered", IF(M42="","Error Detected, Choose reason&gt;",IF(Z42="1",IF(V42=1,"Please Enter Deemed Pensionable Pay","Add relevant Details Above"),"Please give details Above")))))))))))))</f>
        <v/>
      </c>
      <c r="M42" s="260"/>
      <c r="N42" s="91"/>
      <c r="O42" s="91" t="str">
        <f t="shared" si="1"/>
        <v/>
      </c>
      <c r="P42" s="94">
        <f t="shared" si="2"/>
        <v>0</v>
      </c>
      <c r="Q42" s="94">
        <f t="shared" si="2"/>
        <v>0</v>
      </c>
      <c r="R42" s="218">
        <f>(ROUND((F42/100*'Member Info'!$W$2), 2))</f>
        <v>0</v>
      </c>
      <c r="S42" s="218" t="e">
        <f t="shared" si="3"/>
        <v>#VALUE!</v>
      </c>
      <c r="T42" s="218" t="str">
        <f t="shared" si="4"/>
        <v/>
      </c>
      <c r="U42" s="227" t="str">
        <f t="shared" si="5"/>
        <v/>
      </c>
      <c r="V42" s="228" t="str">
        <f t="shared" si="6"/>
        <v/>
      </c>
      <c r="W42" s="228" t="str">
        <f t="shared" si="7"/>
        <v/>
      </c>
      <c r="X42" s="222">
        <f t="shared" si="8"/>
        <v>0</v>
      </c>
      <c r="Y42" s="110">
        <f t="shared" si="9"/>
        <v>0</v>
      </c>
      <c r="Z42" s="235" t="str">
        <f t="shared" si="10"/>
        <v/>
      </c>
      <c r="AA42" s="240" t="b">
        <f t="shared" si="11"/>
        <v>0</v>
      </c>
      <c r="AB42" s="235">
        <f t="shared" si="12"/>
        <v>0</v>
      </c>
      <c r="AC42" s="235">
        <f>IF('Member Info'!N39="",1,"")</f>
        <v>1</v>
      </c>
      <c r="AD42" s="243" t="e">
        <f t="shared" si="13"/>
        <v>#VALUE!</v>
      </c>
      <c r="AE42" s="130" t="str">
        <f t="shared" si="0"/>
        <v/>
      </c>
      <c r="AF42" s="124">
        <f t="shared" si="14"/>
        <v>1</v>
      </c>
      <c r="AG42" s="124" t="str">
        <f>IF('Member Info'!N39&lt;&gt;"",IF(AND('Member Info'!N39&lt;=$U$1,'Member Info'!N39&gt;=$T$1),1,0),"")</f>
        <v/>
      </c>
      <c r="AI42" s="124" t="b">
        <f t="shared" si="15"/>
        <v>0</v>
      </c>
      <c r="AJ42" s="124">
        <f t="shared" si="16"/>
        <v>0</v>
      </c>
      <c r="AL42" s="124">
        <f t="shared" si="17"/>
        <v>0</v>
      </c>
      <c r="AM42" s="124">
        <f>IF('Member Info'!F39&gt;$T$1,1,0)</f>
        <v>0</v>
      </c>
      <c r="AN42" s="124" t="b">
        <f>IF(ISERROR(T42),ERROR.TYPE(#REF!)=ERROR.TYPE(T42),FALSE)</f>
        <v>0</v>
      </c>
      <c r="AO42" s="124" t="b">
        <f>IF(ISERROR(U42),ERROR.TYPE(#REF!)=ERROR.TYPE(U42),FALSE)</f>
        <v>0</v>
      </c>
      <c r="AP42" s="124">
        <f>IF('Member Info'!F39&gt;'GP1 April 25'!$U$1,1,0)</f>
        <v>0</v>
      </c>
      <c r="AQ42" s="124">
        <f t="shared" si="18"/>
        <v>0</v>
      </c>
      <c r="AR42" s="124">
        <f t="shared" si="19"/>
        <v>0</v>
      </c>
      <c r="AS42" s="124">
        <f t="shared" si="20"/>
        <v>1</v>
      </c>
    </row>
    <row r="43" spans="1:45" x14ac:dyDescent="0.25">
      <c r="A43" s="4">
        <v>12</v>
      </c>
      <c r="B43" s="164">
        <f>'Member Info'!D40</f>
        <v>0</v>
      </c>
      <c r="C43" s="164">
        <f>'Member Info'!E40</f>
        <v>0</v>
      </c>
      <c r="D43" s="164" t="str">
        <f>'Member Info'!G40</f>
        <v/>
      </c>
      <c r="E43" s="165">
        <f>'Member Info'!B40</f>
        <v>0</v>
      </c>
      <c r="F43" s="242"/>
      <c r="G43" s="166" t="str">
        <f>IF(E43=0,"",('Member Info'!K40+'Member Info'!L40))</f>
        <v/>
      </c>
      <c r="H43" s="419"/>
      <c r="I43" s="419"/>
      <c r="J43" s="26"/>
      <c r="K43" s="26"/>
      <c r="L43" s="384" t="str">
        <f>IF(E43=0,"",IF('Member Info'!F40&gt;$U$1,CONCATENATE("Joined with practice on ", TEXT('Member Info'!F40, "DD/MM/YYYY")),IF('Member Info'!N40&lt;&gt;"",IF('Member Info'!N40&lt;$T$1,CONCATENATE("Left Scheme on ", TEXT('Member Info'!N40, "DD/MM/YYYY")),IF(OR(G43="",G43=0),"Error Detected, No rate entered",IF(E43=0,"",IF(F43="","Error Detected, No Pensionable pay",IF(AS43=1,"No Part Time Status Entered",IF(AR43=1,"No Part Time Hours Entered",IF(ISERROR(AD43)," Unknown Values entered.",IF(V43+W43&lt;1,"Acceptable",IF(T43+U43=200, "No Contributions Entered", IF(M43="","Error Detected, Choose reason&gt;",IF(Z43="1",IF(V43=1,"Please Enter Deemed Pensionable Pay","Add Any Relevant Details Above"),"Please Give Details Above"))))))))))),IF(OR(G43="",G43=0),"Error Detected, No rate entered",IF(E43=0,"",IF(F43="","Error Detected, No Pensionable pay",IF(AS43=1,"No Part Time Status Entered",IF(AR43=1,"No Part Time Hours Entered",IF(ISERROR(AD43)," Unknown Values entered.",IF(V43+W43&lt;1,"Acceptable",IF(T43+U43=200, "No Contributions Entered", IF(M43="","Error Detected, Choose reason&gt;",IF(Z43="1",IF(V43=1,"Please Enter Deemed Pensionable Pay","Add relevant Details Above"),"Please give details Above")))))))))))))</f>
        <v/>
      </c>
      <c r="M43" s="260"/>
      <c r="N43" s="91"/>
      <c r="O43" s="91" t="str">
        <f t="shared" si="1"/>
        <v/>
      </c>
      <c r="P43" s="94">
        <f t="shared" si="2"/>
        <v>0</v>
      </c>
      <c r="Q43" s="94">
        <f t="shared" si="2"/>
        <v>0</v>
      </c>
      <c r="R43" s="218">
        <f>(ROUND((F43/100*'Member Info'!$W$2), 2))</f>
        <v>0</v>
      </c>
      <c r="S43" s="218" t="e">
        <f t="shared" si="3"/>
        <v>#VALUE!</v>
      </c>
      <c r="T43" s="218" t="str">
        <f t="shared" si="4"/>
        <v/>
      </c>
      <c r="U43" s="227" t="str">
        <f t="shared" si="5"/>
        <v/>
      </c>
      <c r="V43" s="228" t="str">
        <f t="shared" si="6"/>
        <v/>
      </c>
      <c r="W43" s="228" t="str">
        <f t="shared" si="7"/>
        <v/>
      </c>
      <c r="X43" s="222">
        <f t="shared" si="8"/>
        <v>0</v>
      </c>
      <c r="Y43" s="110">
        <f t="shared" si="9"/>
        <v>0</v>
      </c>
      <c r="Z43" s="235" t="str">
        <f t="shared" si="10"/>
        <v/>
      </c>
      <c r="AA43" s="240" t="b">
        <f t="shared" si="11"/>
        <v>0</v>
      </c>
      <c r="AB43" s="235">
        <f t="shared" si="12"/>
        <v>0</v>
      </c>
      <c r="AC43" s="235">
        <f>IF('Member Info'!N40="",1,"")</f>
        <v>1</v>
      </c>
      <c r="AD43" s="243" t="e">
        <f t="shared" si="13"/>
        <v>#VALUE!</v>
      </c>
      <c r="AE43" s="130" t="str">
        <f t="shared" si="0"/>
        <v/>
      </c>
      <c r="AF43" s="124">
        <f t="shared" si="14"/>
        <v>1</v>
      </c>
      <c r="AG43" s="124" t="str">
        <f>IF('Member Info'!N40&lt;&gt;"",IF(AND('Member Info'!N40&lt;=$U$1,'Member Info'!N40&gt;=$T$1),1,0),"")</f>
        <v/>
      </c>
      <c r="AI43" s="124" t="b">
        <f t="shared" si="15"/>
        <v>0</v>
      </c>
      <c r="AJ43" s="124">
        <f t="shared" si="16"/>
        <v>0</v>
      </c>
      <c r="AL43" s="124">
        <f t="shared" si="17"/>
        <v>0</v>
      </c>
      <c r="AM43" s="124">
        <f>IF('Member Info'!F40&gt;$T$1,1,0)</f>
        <v>0</v>
      </c>
      <c r="AN43" s="124" t="b">
        <f>IF(ISERROR(T43),ERROR.TYPE(#REF!)=ERROR.TYPE(T43),FALSE)</f>
        <v>0</v>
      </c>
      <c r="AO43" s="124" t="b">
        <f>IF(ISERROR(U43),ERROR.TYPE(#REF!)=ERROR.TYPE(U43),FALSE)</f>
        <v>0</v>
      </c>
      <c r="AP43" s="124">
        <f>IF('Member Info'!F40&gt;'GP1 April 25'!$U$1,1,0)</f>
        <v>0</v>
      </c>
      <c r="AQ43" s="124">
        <f t="shared" si="18"/>
        <v>0</v>
      </c>
      <c r="AR43" s="124">
        <f t="shared" si="19"/>
        <v>0</v>
      </c>
      <c r="AS43" s="124">
        <f t="shared" si="20"/>
        <v>1</v>
      </c>
    </row>
    <row r="44" spans="1:45" x14ac:dyDescent="0.25">
      <c r="A44" s="4">
        <v>13</v>
      </c>
      <c r="B44" s="164">
        <f>'Member Info'!D41</f>
        <v>0</v>
      </c>
      <c r="C44" s="164">
        <f>'Member Info'!E41</f>
        <v>0</v>
      </c>
      <c r="D44" s="164" t="str">
        <f>'Member Info'!G41</f>
        <v/>
      </c>
      <c r="E44" s="165">
        <f>'Member Info'!B41</f>
        <v>0</v>
      </c>
      <c r="F44" s="242"/>
      <c r="G44" s="166" t="str">
        <f>IF(E44=0,"",('Member Info'!K41+'Member Info'!L41))</f>
        <v/>
      </c>
      <c r="H44" s="419"/>
      <c r="I44" s="419"/>
      <c r="J44" s="26"/>
      <c r="K44" s="26"/>
      <c r="L44" s="384" t="str">
        <f>IF(E44=0,"",IF('Member Info'!F41&gt;$U$1,CONCATENATE("Joined with practice on ", TEXT('Member Info'!F41, "DD/MM/YYYY")),IF('Member Info'!N41&lt;&gt;"",IF('Member Info'!N41&lt;$T$1,CONCATENATE("Left Scheme on ", TEXT('Member Info'!N41, "DD/MM/YYYY")),IF(OR(G44="",G44=0),"Error Detected, No rate entered",IF(E44=0,"",IF(F44="","Error Detected, No Pensionable pay",IF(AS44=1,"No Part Time Status Entered",IF(AR44=1,"No Part Time Hours Entered",IF(ISERROR(AD44)," Unknown Values entered.",IF(V44+W44&lt;1,"Acceptable",IF(T44+U44=200, "No Contributions Entered", IF(M44="","Error Detected, Choose reason&gt;",IF(Z44="1",IF(V44=1,"Please Enter Deemed Pensionable Pay","Add Any Relevant Details Above"),"Please Give Details Above"))))))))))),IF(OR(G44="",G44=0),"Error Detected, No rate entered",IF(E44=0,"",IF(F44="","Error Detected, No Pensionable pay",IF(AS44=1,"No Part Time Status Entered",IF(AR44=1,"No Part Time Hours Entered",IF(ISERROR(AD44)," Unknown Values entered.",IF(V44+W44&lt;1,"Acceptable",IF(T44+U44=200, "No Contributions Entered", IF(M44="","Error Detected, Choose reason&gt;",IF(Z44="1",IF(V44=1,"Please Enter Deemed Pensionable Pay","Add relevant Details Above"),"Please give details Above")))))))))))))</f>
        <v/>
      </c>
      <c r="M44" s="260"/>
      <c r="N44" s="91"/>
      <c r="O44" s="91" t="str">
        <f t="shared" si="1"/>
        <v/>
      </c>
      <c r="P44" s="94">
        <f t="shared" si="2"/>
        <v>0</v>
      </c>
      <c r="Q44" s="94">
        <f t="shared" si="2"/>
        <v>0</v>
      </c>
      <c r="R44" s="218">
        <f>(ROUND((F44/100*'Member Info'!$W$2), 2))</f>
        <v>0</v>
      </c>
      <c r="S44" s="218" t="e">
        <f t="shared" si="3"/>
        <v>#VALUE!</v>
      </c>
      <c r="T44" s="218" t="str">
        <f t="shared" si="4"/>
        <v/>
      </c>
      <c r="U44" s="227" t="str">
        <f t="shared" si="5"/>
        <v/>
      </c>
      <c r="V44" s="228" t="str">
        <f t="shared" si="6"/>
        <v/>
      </c>
      <c r="W44" s="228" t="str">
        <f t="shared" si="7"/>
        <v/>
      </c>
      <c r="X44" s="222">
        <f t="shared" si="8"/>
        <v>0</v>
      </c>
      <c r="Y44" s="110">
        <f t="shared" si="9"/>
        <v>0</v>
      </c>
      <c r="Z44" s="235" t="str">
        <f t="shared" si="10"/>
        <v/>
      </c>
      <c r="AA44" s="240" t="b">
        <f t="shared" si="11"/>
        <v>0</v>
      </c>
      <c r="AB44" s="235">
        <f t="shared" si="12"/>
        <v>0</v>
      </c>
      <c r="AC44" s="235">
        <f>IF('Member Info'!N41="",1,"")</f>
        <v>1</v>
      </c>
      <c r="AD44" s="243" t="e">
        <f t="shared" si="13"/>
        <v>#VALUE!</v>
      </c>
      <c r="AE44" s="130" t="str">
        <f t="shared" si="0"/>
        <v/>
      </c>
      <c r="AF44" s="124">
        <f t="shared" si="14"/>
        <v>1</v>
      </c>
      <c r="AG44" s="124" t="str">
        <f>IF('Member Info'!N41&lt;&gt;"",IF(AND('Member Info'!N41&lt;=$U$1,'Member Info'!N41&gt;=$T$1),1,0),"")</f>
        <v/>
      </c>
      <c r="AI44" s="124" t="b">
        <f t="shared" si="15"/>
        <v>0</v>
      </c>
      <c r="AJ44" s="124">
        <f t="shared" si="16"/>
        <v>0</v>
      </c>
      <c r="AL44" s="124">
        <f t="shared" si="17"/>
        <v>0</v>
      </c>
      <c r="AM44" s="124">
        <f>IF('Member Info'!F41&gt;$T$1,1,0)</f>
        <v>0</v>
      </c>
      <c r="AN44" s="124" t="b">
        <f>IF(ISERROR(T44),ERROR.TYPE(#REF!)=ERROR.TYPE(T44),FALSE)</f>
        <v>0</v>
      </c>
      <c r="AO44" s="124" t="b">
        <f>IF(ISERROR(U44),ERROR.TYPE(#REF!)=ERROR.TYPE(U44),FALSE)</f>
        <v>0</v>
      </c>
      <c r="AP44" s="124">
        <f>IF('Member Info'!F41&gt;'GP1 April 25'!$U$1,1,0)</f>
        <v>0</v>
      </c>
      <c r="AQ44" s="124">
        <f t="shared" si="18"/>
        <v>0</v>
      </c>
      <c r="AR44" s="124">
        <f t="shared" si="19"/>
        <v>0</v>
      </c>
      <c r="AS44" s="124">
        <f t="shared" si="20"/>
        <v>1</v>
      </c>
    </row>
    <row r="45" spans="1:45" x14ac:dyDescent="0.25">
      <c r="A45" s="4">
        <v>14</v>
      </c>
      <c r="B45" s="164">
        <f>'Member Info'!D42</f>
        <v>0</v>
      </c>
      <c r="C45" s="164">
        <f>'Member Info'!E42</f>
        <v>0</v>
      </c>
      <c r="D45" s="164" t="str">
        <f>'Member Info'!G42</f>
        <v/>
      </c>
      <c r="E45" s="165">
        <f>'Member Info'!B42</f>
        <v>0</v>
      </c>
      <c r="F45" s="242"/>
      <c r="G45" s="166" t="str">
        <f>IF(E45=0,"",('Member Info'!K42+'Member Info'!L42))</f>
        <v/>
      </c>
      <c r="H45" s="419"/>
      <c r="I45" s="419"/>
      <c r="J45" s="26"/>
      <c r="K45" s="26"/>
      <c r="L45" s="384" t="str">
        <f>IF(E45=0,"",IF('Member Info'!F42&gt;$U$1,CONCATENATE("Joined with practice on ", TEXT('Member Info'!F42, "DD/MM/YYYY")),IF('Member Info'!N42&lt;&gt;"",IF('Member Info'!N42&lt;$T$1,CONCATENATE("Left Scheme on ", TEXT('Member Info'!N42, "DD/MM/YYYY")),IF(OR(G45="",G45=0),"Error Detected, No rate entered",IF(E45=0,"",IF(F45="","Error Detected, No Pensionable pay",IF(AS45=1,"No Part Time Status Entered",IF(AR45=1,"No Part Time Hours Entered",IF(ISERROR(AD45)," Unknown Values entered.",IF(V45+W45&lt;1,"Acceptable",IF(T45+U45=200, "No Contributions Entered", IF(M45="","Error Detected, Choose reason&gt;",IF(Z45="1",IF(V45=1,"Please Enter Deemed Pensionable Pay","Add Any Relevant Details Above"),"Please Give Details Above"))))))))))),IF(OR(G45="",G45=0),"Error Detected, No rate entered",IF(E45=0,"",IF(F45="","Error Detected, No Pensionable pay",IF(AS45=1,"No Part Time Status Entered",IF(AR45=1,"No Part Time Hours Entered",IF(ISERROR(AD45)," Unknown Values entered.",IF(V45+W45&lt;1,"Acceptable",IF(T45+U45=200, "No Contributions Entered", IF(M45="","Error Detected, Choose reason&gt;",IF(Z45="1",IF(V45=1,"Please Enter Deemed Pensionable Pay","Add relevant Details Above"),"Please give details Above")))))))))))))</f>
        <v/>
      </c>
      <c r="M45" s="260"/>
      <c r="N45" s="91"/>
      <c r="O45" s="91" t="str">
        <f t="shared" si="1"/>
        <v/>
      </c>
      <c r="P45" s="94">
        <f t="shared" si="2"/>
        <v>0</v>
      </c>
      <c r="Q45" s="94">
        <f t="shared" si="2"/>
        <v>0</v>
      </c>
      <c r="R45" s="218">
        <f>(ROUND((F45/100*'Member Info'!$W$2), 2))</f>
        <v>0</v>
      </c>
      <c r="S45" s="218" t="e">
        <f t="shared" si="3"/>
        <v>#VALUE!</v>
      </c>
      <c r="T45" s="218" t="str">
        <f t="shared" si="4"/>
        <v/>
      </c>
      <c r="U45" s="227" t="str">
        <f t="shared" si="5"/>
        <v/>
      </c>
      <c r="V45" s="228" t="str">
        <f t="shared" si="6"/>
        <v/>
      </c>
      <c r="W45" s="228" t="str">
        <f t="shared" si="7"/>
        <v/>
      </c>
      <c r="X45" s="222">
        <f t="shared" si="8"/>
        <v>0</v>
      </c>
      <c r="Y45" s="110">
        <f t="shared" si="9"/>
        <v>0</v>
      </c>
      <c r="Z45" s="235" t="str">
        <f t="shared" si="10"/>
        <v/>
      </c>
      <c r="AA45" s="240" t="b">
        <f t="shared" si="11"/>
        <v>0</v>
      </c>
      <c r="AB45" s="235">
        <f t="shared" si="12"/>
        <v>0</v>
      </c>
      <c r="AC45" s="235">
        <f>IF('Member Info'!N42="",1,"")</f>
        <v>1</v>
      </c>
      <c r="AD45" s="243" t="e">
        <f t="shared" si="13"/>
        <v>#VALUE!</v>
      </c>
      <c r="AE45" s="130" t="str">
        <f t="shared" si="0"/>
        <v/>
      </c>
      <c r="AF45" s="124">
        <f t="shared" si="14"/>
        <v>1</v>
      </c>
      <c r="AG45" s="124" t="str">
        <f>IF('Member Info'!N42&lt;&gt;"",IF(AND('Member Info'!N42&lt;=$U$1,'Member Info'!N42&gt;=$T$1),1,0),"")</f>
        <v/>
      </c>
      <c r="AI45" s="124" t="b">
        <f t="shared" si="15"/>
        <v>0</v>
      </c>
      <c r="AJ45" s="124">
        <f t="shared" si="16"/>
        <v>0</v>
      </c>
      <c r="AL45" s="124">
        <f t="shared" si="17"/>
        <v>0</v>
      </c>
      <c r="AM45" s="124">
        <f>IF('Member Info'!F42&gt;$T$1,1,0)</f>
        <v>0</v>
      </c>
      <c r="AN45" s="124" t="b">
        <f>IF(ISERROR(T45),ERROR.TYPE(#REF!)=ERROR.TYPE(T45),FALSE)</f>
        <v>0</v>
      </c>
      <c r="AO45" s="124" t="b">
        <f>IF(ISERROR(U45),ERROR.TYPE(#REF!)=ERROR.TYPE(U45),FALSE)</f>
        <v>0</v>
      </c>
      <c r="AP45" s="124">
        <f>IF('Member Info'!F42&gt;'GP1 April 25'!$U$1,1,0)</f>
        <v>0</v>
      </c>
      <c r="AQ45" s="124">
        <f t="shared" si="18"/>
        <v>0</v>
      </c>
      <c r="AR45" s="124">
        <f t="shared" si="19"/>
        <v>0</v>
      </c>
      <c r="AS45" s="124">
        <f t="shared" si="20"/>
        <v>1</v>
      </c>
    </row>
    <row r="46" spans="1:45" x14ac:dyDescent="0.25">
      <c r="A46" s="4">
        <v>15</v>
      </c>
      <c r="B46" s="164">
        <f>'Member Info'!D43</f>
        <v>0</v>
      </c>
      <c r="C46" s="164">
        <f>'Member Info'!E43</f>
        <v>0</v>
      </c>
      <c r="D46" s="164" t="str">
        <f>'Member Info'!G43</f>
        <v/>
      </c>
      <c r="E46" s="165">
        <f>'Member Info'!B43</f>
        <v>0</v>
      </c>
      <c r="F46" s="242"/>
      <c r="G46" s="166" t="str">
        <f>IF(E46=0,"",('Member Info'!K43+'Member Info'!L43))</f>
        <v/>
      </c>
      <c r="H46" s="419"/>
      <c r="I46" s="419"/>
      <c r="J46" s="26"/>
      <c r="K46" s="26"/>
      <c r="L46" s="384" t="str">
        <f>IF(E46=0,"",IF('Member Info'!F43&gt;$U$1,CONCATENATE("Joined with practice on ", TEXT('Member Info'!F43, "DD/MM/YYYY")),IF('Member Info'!N43&lt;&gt;"",IF('Member Info'!N43&lt;$T$1,CONCATENATE("Left Scheme on ", TEXT('Member Info'!N43, "DD/MM/YYYY")),IF(OR(G46="",G46=0),"Error Detected, No rate entered",IF(E46=0,"",IF(F46="","Error Detected, No Pensionable pay",IF(AS46=1,"No Part Time Status Entered",IF(AR46=1,"No Part Time Hours Entered",IF(ISERROR(AD46)," Unknown Values entered.",IF(V46+W46&lt;1,"Acceptable",IF(T46+U46=200, "No Contributions Entered", IF(M46="","Error Detected, Choose reason&gt;",IF(Z46="1",IF(V46=1,"Please Enter Deemed Pensionable Pay","Add Any Relevant Details Above"),"Please Give Details Above"))))))))))),IF(OR(G46="",G46=0),"Error Detected, No rate entered",IF(E46=0,"",IF(F46="","Error Detected, No Pensionable pay",IF(AS46=1,"No Part Time Status Entered",IF(AR46=1,"No Part Time Hours Entered",IF(ISERROR(AD46)," Unknown Values entered.",IF(V46+W46&lt;1,"Acceptable",IF(T46+U46=200, "No Contributions Entered", IF(M46="","Error Detected, Choose reason&gt;",IF(Z46="1",IF(V46=1,"Please Enter Deemed Pensionable Pay","Add relevant Details Above"),"Please give details Above")))))))))))))</f>
        <v/>
      </c>
      <c r="M46" s="260"/>
      <c r="N46" s="91"/>
      <c r="O46" s="91" t="str">
        <f t="shared" si="1"/>
        <v/>
      </c>
      <c r="P46" s="94">
        <f t="shared" si="2"/>
        <v>0</v>
      </c>
      <c r="Q46" s="94">
        <f t="shared" si="2"/>
        <v>0</v>
      </c>
      <c r="R46" s="218">
        <f>(ROUND((F46/100*'Member Info'!$W$2), 2))</f>
        <v>0</v>
      </c>
      <c r="S46" s="218" t="e">
        <f t="shared" si="3"/>
        <v>#VALUE!</v>
      </c>
      <c r="T46" s="218" t="str">
        <f t="shared" si="4"/>
        <v/>
      </c>
      <c r="U46" s="227" t="str">
        <f t="shared" si="5"/>
        <v/>
      </c>
      <c r="V46" s="228" t="str">
        <f t="shared" si="6"/>
        <v/>
      </c>
      <c r="W46" s="228" t="str">
        <f t="shared" si="7"/>
        <v/>
      </c>
      <c r="X46" s="222">
        <f t="shared" si="8"/>
        <v>0</v>
      </c>
      <c r="Y46" s="110">
        <f t="shared" si="9"/>
        <v>0</v>
      </c>
      <c r="Z46" s="235" t="str">
        <f t="shared" si="10"/>
        <v/>
      </c>
      <c r="AA46" s="240" t="b">
        <f t="shared" si="11"/>
        <v>0</v>
      </c>
      <c r="AB46" s="235">
        <f t="shared" si="12"/>
        <v>0</v>
      </c>
      <c r="AC46" s="235">
        <f>IF('Member Info'!N43="",1,"")</f>
        <v>1</v>
      </c>
      <c r="AD46" s="243" t="e">
        <f t="shared" si="13"/>
        <v>#VALUE!</v>
      </c>
      <c r="AE46" s="130" t="str">
        <f t="shared" si="0"/>
        <v/>
      </c>
      <c r="AF46" s="124">
        <f t="shared" si="14"/>
        <v>1</v>
      </c>
      <c r="AG46" s="124" t="str">
        <f>IF('Member Info'!N43&lt;&gt;"",IF(AND('Member Info'!N43&lt;=$U$1,'Member Info'!N43&gt;=$T$1),1,0),"")</f>
        <v/>
      </c>
      <c r="AI46" s="124" t="b">
        <f t="shared" si="15"/>
        <v>0</v>
      </c>
      <c r="AJ46" s="124">
        <f t="shared" si="16"/>
        <v>0</v>
      </c>
      <c r="AL46" s="124">
        <f t="shared" si="17"/>
        <v>0</v>
      </c>
      <c r="AM46" s="124">
        <f>IF('Member Info'!F43&gt;$T$1,1,0)</f>
        <v>0</v>
      </c>
      <c r="AN46" s="124" t="b">
        <f>IF(ISERROR(T46),ERROR.TYPE(#REF!)=ERROR.TYPE(T46),FALSE)</f>
        <v>0</v>
      </c>
      <c r="AO46" s="124" t="b">
        <f>IF(ISERROR(U46),ERROR.TYPE(#REF!)=ERROR.TYPE(U46),FALSE)</f>
        <v>0</v>
      </c>
      <c r="AP46" s="124">
        <f>IF('Member Info'!F43&gt;'GP1 April 25'!$U$1,1,0)</f>
        <v>0</v>
      </c>
      <c r="AQ46" s="124">
        <f t="shared" si="18"/>
        <v>0</v>
      </c>
      <c r="AR46" s="124">
        <f t="shared" si="19"/>
        <v>0</v>
      </c>
      <c r="AS46" s="124">
        <f t="shared" si="20"/>
        <v>1</v>
      </c>
    </row>
    <row r="47" spans="1:45" x14ac:dyDescent="0.25">
      <c r="A47" s="4">
        <v>16</v>
      </c>
      <c r="B47" s="164">
        <f>'Member Info'!D44</f>
        <v>0</v>
      </c>
      <c r="C47" s="164">
        <f>'Member Info'!E44</f>
        <v>0</v>
      </c>
      <c r="D47" s="164" t="str">
        <f>'Member Info'!G44</f>
        <v/>
      </c>
      <c r="E47" s="165">
        <f>'Member Info'!B44</f>
        <v>0</v>
      </c>
      <c r="F47" s="242"/>
      <c r="G47" s="166" t="str">
        <f>IF(E47=0,"",('Member Info'!K44+'Member Info'!L44))</f>
        <v/>
      </c>
      <c r="H47" s="419"/>
      <c r="I47" s="419"/>
      <c r="J47" s="26"/>
      <c r="K47" s="26"/>
      <c r="L47" s="384" t="str">
        <f>IF(E47=0,"",IF('Member Info'!F44&gt;$U$1,CONCATENATE("Joined with practice on ", TEXT('Member Info'!F44, "DD/MM/YYYY")),IF('Member Info'!N44&lt;&gt;"",IF('Member Info'!N44&lt;$T$1,CONCATENATE("Left Scheme on ", TEXT('Member Info'!N44, "DD/MM/YYYY")),IF(OR(G47="",G47=0),"Error Detected, No rate entered",IF(E47=0,"",IF(F47="","Error Detected, No Pensionable pay",IF(AS47=1,"No Part Time Status Entered",IF(AR47=1,"No Part Time Hours Entered",IF(ISERROR(AD47)," Unknown Values entered.",IF(V47+W47&lt;1,"Acceptable",IF(T47+U47=200, "No Contributions Entered", IF(M47="","Error Detected, Choose reason&gt;",IF(Z47="1",IF(V47=1,"Please Enter Deemed Pensionable Pay","Add Any Relevant Details Above"),"Please Give Details Above"))))))))))),IF(OR(G47="",G47=0),"Error Detected, No rate entered",IF(E47=0,"",IF(F47="","Error Detected, No Pensionable pay",IF(AS47=1,"No Part Time Status Entered",IF(AR47=1,"No Part Time Hours Entered",IF(ISERROR(AD47)," Unknown Values entered.",IF(V47+W47&lt;1,"Acceptable",IF(T47+U47=200, "No Contributions Entered", IF(M47="","Error Detected, Choose reason&gt;",IF(Z47="1",IF(V47=1,"Please Enter Deemed Pensionable Pay","Add relevant Details Above"),"Please give details Above")))))))))))))</f>
        <v/>
      </c>
      <c r="M47" s="260"/>
      <c r="N47" s="91"/>
      <c r="O47" s="91" t="str">
        <f t="shared" si="1"/>
        <v/>
      </c>
      <c r="P47" s="94">
        <f t="shared" si="2"/>
        <v>0</v>
      </c>
      <c r="Q47" s="94">
        <f t="shared" si="2"/>
        <v>0</v>
      </c>
      <c r="R47" s="218">
        <f>(ROUND((F47/100*'Member Info'!$W$2), 2))</f>
        <v>0</v>
      </c>
      <c r="S47" s="218" t="e">
        <f t="shared" si="3"/>
        <v>#VALUE!</v>
      </c>
      <c r="T47" s="218" t="str">
        <f t="shared" si="4"/>
        <v/>
      </c>
      <c r="U47" s="227" t="str">
        <f t="shared" si="5"/>
        <v/>
      </c>
      <c r="V47" s="228" t="str">
        <f t="shared" si="6"/>
        <v/>
      </c>
      <c r="W47" s="228" t="str">
        <f t="shared" si="7"/>
        <v/>
      </c>
      <c r="X47" s="222">
        <f t="shared" si="8"/>
        <v>0</v>
      </c>
      <c r="Y47" s="110">
        <f t="shared" si="9"/>
        <v>0</v>
      </c>
      <c r="Z47" s="235" t="str">
        <f t="shared" si="10"/>
        <v/>
      </c>
      <c r="AA47" s="240" t="b">
        <f t="shared" si="11"/>
        <v>0</v>
      </c>
      <c r="AB47" s="235">
        <f t="shared" si="12"/>
        <v>0</v>
      </c>
      <c r="AC47" s="235">
        <f>IF('Member Info'!N44="",1,"")</f>
        <v>1</v>
      </c>
      <c r="AD47" s="243" t="e">
        <f t="shared" si="13"/>
        <v>#VALUE!</v>
      </c>
      <c r="AE47" s="130" t="str">
        <f t="shared" si="0"/>
        <v/>
      </c>
      <c r="AF47" s="124">
        <f t="shared" si="14"/>
        <v>1</v>
      </c>
      <c r="AG47" s="124" t="str">
        <f>IF('Member Info'!N44&lt;&gt;"",IF(AND('Member Info'!N44&lt;=$U$1,'Member Info'!N44&gt;=$T$1),1,0),"")</f>
        <v/>
      </c>
      <c r="AI47" s="124" t="b">
        <f t="shared" si="15"/>
        <v>0</v>
      </c>
      <c r="AJ47" s="124">
        <f t="shared" si="16"/>
        <v>0</v>
      </c>
      <c r="AL47" s="124">
        <f t="shared" si="17"/>
        <v>0</v>
      </c>
      <c r="AM47" s="124">
        <f>IF('Member Info'!F44&gt;$T$1,1,0)</f>
        <v>0</v>
      </c>
      <c r="AN47" s="124" t="b">
        <f>IF(ISERROR(T47),ERROR.TYPE(#REF!)=ERROR.TYPE(T47),FALSE)</f>
        <v>0</v>
      </c>
      <c r="AO47" s="124" t="b">
        <f>IF(ISERROR(U47),ERROR.TYPE(#REF!)=ERROR.TYPE(U47),FALSE)</f>
        <v>0</v>
      </c>
      <c r="AP47" s="124">
        <f>IF('Member Info'!F44&gt;'GP1 April 25'!$U$1,1,0)</f>
        <v>0</v>
      </c>
      <c r="AQ47" s="124">
        <f t="shared" si="18"/>
        <v>0</v>
      </c>
      <c r="AR47" s="124">
        <f t="shared" si="19"/>
        <v>0</v>
      </c>
      <c r="AS47" s="124">
        <f t="shared" si="20"/>
        <v>1</v>
      </c>
    </row>
    <row r="48" spans="1:45" x14ac:dyDescent="0.25">
      <c r="A48" s="4">
        <v>17</v>
      </c>
      <c r="B48" s="164">
        <f>'Member Info'!D45</f>
        <v>0</v>
      </c>
      <c r="C48" s="164">
        <f>'Member Info'!E45</f>
        <v>0</v>
      </c>
      <c r="D48" s="164" t="str">
        <f>'Member Info'!G45</f>
        <v/>
      </c>
      <c r="E48" s="165">
        <f>'Member Info'!B45</f>
        <v>0</v>
      </c>
      <c r="F48" s="242"/>
      <c r="G48" s="166" t="str">
        <f>IF(E48=0,"",('Member Info'!K45+'Member Info'!L45))</f>
        <v/>
      </c>
      <c r="H48" s="419"/>
      <c r="I48" s="419"/>
      <c r="J48" s="26"/>
      <c r="K48" s="26"/>
      <c r="L48" s="384" t="str">
        <f>IF(E48=0,"",IF('Member Info'!F45&gt;$U$1,CONCATENATE("Joined with practice on ", TEXT('Member Info'!F45, "DD/MM/YYYY")),IF('Member Info'!N45&lt;&gt;"",IF('Member Info'!N45&lt;$T$1,CONCATENATE("Left Scheme on ", TEXT('Member Info'!N45, "DD/MM/YYYY")),IF(OR(G48="",G48=0),"Error Detected, No rate entered",IF(E48=0,"",IF(F48="","Error Detected, No Pensionable pay",IF(AS48=1,"No Part Time Status Entered",IF(AR48=1,"No Part Time Hours Entered",IF(ISERROR(AD48)," Unknown Values entered.",IF(V48+W48&lt;1,"Acceptable",IF(T48+U48=200, "No Contributions Entered", IF(M48="","Error Detected, Choose reason&gt;",IF(Z48="1",IF(V48=1,"Please Enter Deemed Pensionable Pay","Add Any Relevant Details Above"),"Please Give Details Above"))))))))))),IF(OR(G48="",G48=0),"Error Detected, No rate entered",IF(E48=0,"",IF(F48="","Error Detected, No Pensionable pay",IF(AS48=1,"No Part Time Status Entered",IF(AR48=1,"No Part Time Hours Entered",IF(ISERROR(AD48)," Unknown Values entered.",IF(V48+W48&lt;1,"Acceptable",IF(T48+U48=200, "No Contributions Entered", IF(M48="","Error Detected, Choose reason&gt;",IF(Z48="1",IF(V48=1,"Please Enter Deemed Pensionable Pay","Add relevant Details Above"),"Please give details Above")))))))))))))</f>
        <v/>
      </c>
      <c r="M48" s="260"/>
      <c r="N48" s="91"/>
      <c r="O48" s="91" t="str">
        <f t="shared" si="1"/>
        <v/>
      </c>
      <c r="P48" s="94">
        <f t="shared" si="2"/>
        <v>0</v>
      </c>
      <c r="Q48" s="94">
        <f t="shared" si="2"/>
        <v>0</v>
      </c>
      <c r="R48" s="218">
        <f>(ROUND((F48/100*'Member Info'!$W$2), 2))</f>
        <v>0</v>
      </c>
      <c r="S48" s="218" t="e">
        <f t="shared" si="3"/>
        <v>#VALUE!</v>
      </c>
      <c r="T48" s="218" t="str">
        <f t="shared" si="4"/>
        <v/>
      </c>
      <c r="U48" s="227" t="str">
        <f t="shared" si="5"/>
        <v/>
      </c>
      <c r="V48" s="228" t="str">
        <f t="shared" si="6"/>
        <v/>
      </c>
      <c r="W48" s="228" t="str">
        <f t="shared" si="7"/>
        <v/>
      </c>
      <c r="X48" s="222">
        <f t="shared" si="8"/>
        <v>0</v>
      </c>
      <c r="Y48" s="110">
        <f t="shared" si="9"/>
        <v>0</v>
      </c>
      <c r="Z48" s="235" t="str">
        <f t="shared" si="10"/>
        <v/>
      </c>
      <c r="AA48" s="240" t="b">
        <f t="shared" si="11"/>
        <v>0</v>
      </c>
      <c r="AB48" s="235">
        <f t="shared" si="12"/>
        <v>0</v>
      </c>
      <c r="AC48" s="235">
        <f>IF('Member Info'!N45="",1,"")</f>
        <v>1</v>
      </c>
      <c r="AD48" s="243" t="e">
        <f t="shared" si="13"/>
        <v>#VALUE!</v>
      </c>
      <c r="AE48" s="130" t="str">
        <f t="shared" si="0"/>
        <v/>
      </c>
      <c r="AF48" s="124">
        <f t="shared" si="14"/>
        <v>1</v>
      </c>
      <c r="AG48" s="124" t="str">
        <f>IF('Member Info'!N45&lt;&gt;"",IF(AND('Member Info'!N45&lt;=$U$1,'Member Info'!N45&gt;=$T$1),1,0),"")</f>
        <v/>
      </c>
      <c r="AI48" s="124" t="b">
        <f t="shared" si="15"/>
        <v>0</v>
      </c>
      <c r="AJ48" s="124">
        <f t="shared" si="16"/>
        <v>0</v>
      </c>
      <c r="AL48" s="124">
        <f t="shared" si="17"/>
        <v>0</v>
      </c>
      <c r="AM48" s="124">
        <f>IF('Member Info'!F45&gt;$T$1,1,0)</f>
        <v>0</v>
      </c>
      <c r="AN48" s="124" t="b">
        <f>IF(ISERROR(T48),ERROR.TYPE(#REF!)=ERROR.TYPE(T48),FALSE)</f>
        <v>0</v>
      </c>
      <c r="AO48" s="124" t="b">
        <f>IF(ISERROR(U48),ERROR.TYPE(#REF!)=ERROR.TYPE(U48),FALSE)</f>
        <v>0</v>
      </c>
      <c r="AP48" s="124">
        <f>IF('Member Info'!F45&gt;'GP1 April 25'!$U$1,1,0)</f>
        <v>0</v>
      </c>
      <c r="AQ48" s="124">
        <f t="shared" si="18"/>
        <v>0</v>
      </c>
      <c r="AR48" s="124">
        <f t="shared" si="19"/>
        <v>0</v>
      </c>
      <c r="AS48" s="124">
        <f t="shared" si="20"/>
        <v>1</v>
      </c>
    </row>
    <row r="49" spans="1:50" x14ac:dyDescent="0.25">
      <c r="A49" s="4">
        <v>18</v>
      </c>
      <c r="B49" s="164">
        <f>'Member Info'!D46</f>
        <v>0</v>
      </c>
      <c r="C49" s="164">
        <f>'Member Info'!E46</f>
        <v>0</v>
      </c>
      <c r="D49" s="164" t="str">
        <f>'Member Info'!G46</f>
        <v/>
      </c>
      <c r="E49" s="165">
        <f>'Member Info'!B46</f>
        <v>0</v>
      </c>
      <c r="F49" s="242"/>
      <c r="G49" s="166" t="str">
        <f>IF(E49=0,"",('Member Info'!K46+'Member Info'!L46))</f>
        <v/>
      </c>
      <c r="H49" s="419"/>
      <c r="I49" s="419"/>
      <c r="J49" s="26"/>
      <c r="K49" s="26"/>
      <c r="L49" s="384" t="str">
        <f>IF(E49=0,"",IF('Member Info'!F46&gt;$U$1,CONCATENATE("Joined with practice on ", TEXT('Member Info'!F46, "DD/MM/YYYY")),IF('Member Info'!N46&lt;&gt;"",IF('Member Info'!N46&lt;$T$1,CONCATENATE("Left Scheme on ", TEXT('Member Info'!N46, "DD/MM/YYYY")),IF(OR(G49="",G49=0),"Error Detected, No rate entered",IF(E49=0,"",IF(F49="","Error Detected, No Pensionable pay",IF(AS49=1,"No Part Time Status Entered",IF(AR49=1,"No Part Time Hours Entered",IF(ISERROR(AD49)," Unknown Values entered.",IF(V49+W49&lt;1,"Acceptable",IF(T49+U49=200, "No Contributions Entered", IF(M49="","Error Detected, Choose reason&gt;",IF(Z49="1",IF(V49=1,"Please Enter Deemed Pensionable Pay","Add Any Relevant Details Above"),"Please Give Details Above"))))))))))),IF(OR(G49="",G49=0),"Error Detected, No rate entered",IF(E49=0,"",IF(F49="","Error Detected, No Pensionable pay",IF(AS49=1,"No Part Time Status Entered",IF(AR49=1,"No Part Time Hours Entered",IF(ISERROR(AD49)," Unknown Values entered.",IF(V49+W49&lt;1,"Acceptable",IF(T49+U49=200, "No Contributions Entered", IF(M49="","Error Detected, Choose reason&gt;",IF(Z49="1",IF(V49=1,"Please Enter Deemed Pensionable Pay","Add relevant Details Above"),"Please give details Above")))))))))))))</f>
        <v/>
      </c>
      <c r="M49" s="260"/>
      <c r="N49" s="91"/>
      <c r="O49" s="91" t="str">
        <f t="shared" si="1"/>
        <v/>
      </c>
      <c r="P49" s="94">
        <f t="shared" si="2"/>
        <v>0</v>
      </c>
      <c r="Q49" s="94">
        <f t="shared" si="2"/>
        <v>0</v>
      </c>
      <c r="R49" s="218">
        <f>(ROUND((F49/100*'Member Info'!$W$2), 2))</f>
        <v>0</v>
      </c>
      <c r="S49" s="218" t="e">
        <f t="shared" si="3"/>
        <v>#VALUE!</v>
      </c>
      <c r="T49" s="218" t="str">
        <f t="shared" si="4"/>
        <v/>
      </c>
      <c r="U49" s="227" t="str">
        <f t="shared" si="5"/>
        <v/>
      </c>
      <c r="V49" s="228" t="str">
        <f t="shared" si="6"/>
        <v/>
      </c>
      <c r="W49" s="228" t="str">
        <f t="shared" si="7"/>
        <v/>
      </c>
      <c r="X49" s="222">
        <f t="shared" si="8"/>
        <v>0</v>
      </c>
      <c r="Y49" s="110">
        <f t="shared" si="9"/>
        <v>0</v>
      </c>
      <c r="Z49" s="235" t="str">
        <f t="shared" si="10"/>
        <v/>
      </c>
      <c r="AA49" s="240" t="b">
        <f t="shared" si="11"/>
        <v>0</v>
      </c>
      <c r="AB49" s="235">
        <f t="shared" si="12"/>
        <v>0</v>
      </c>
      <c r="AC49" s="235">
        <f>IF('Member Info'!N46="",1,"")</f>
        <v>1</v>
      </c>
      <c r="AD49" s="243" t="e">
        <f t="shared" si="13"/>
        <v>#VALUE!</v>
      </c>
      <c r="AE49" s="130" t="str">
        <f t="shared" si="0"/>
        <v/>
      </c>
      <c r="AF49" s="124">
        <f t="shared" si="14"/>
        <v>1</v>
      </c>
      <c r="AG49" s="124" t="str">
        <f>IF('Member Info'!N46&lt;&gt;"",IF(AND('Member Info'!N46&lt;=$U$1,'Member Info'!N46&gt;=$T$1),1,0),"")</f>
        <v/>
      </c>
      <c r="AI49" s="124" t="b">
        <f t="shared" si="15"/>
        <v>0</v>
      </c>
      <c r="AJ49" s="124">
        <f t="shared" si="16"/>
        <v>0</v>
      </c>
      <c r="AL49" s="124">
        <f t="shared" si="17"/>
        <v>0</v>
      </c>
      <c r="AM49" s="124">
        <f>IF('Member Info'!F46&gt;$T$1,1,0)</f>
        <v>0</v>
      </c>
      <c r="AN49" s="124" t="b">
        <f>IF(ISERROR(T49),ERROR.TYPE(#REF!)=ERROR.TYPE(T49),FALSE)</f>
        <v>0</v>
      </c>
      <c r="AO49" s="124" t="b">
        <f>IF(ISERROR(U49),ERROR.TYPE(#REF!)=ERROR.TYPE(U49),FALSE)</f>
        <v>0</v>
      </c>
      <c r="AP49" s="124">
        <f>IF('Member Info'!F46&gt;'GP1 April 25'!$U$1,1,0)</f>
        <v>0</v>
      </c>
      <c r="AQ49" s="124">
        <f t="shared" si="18"/>
        <v>0</v>
      </c>
      <c r="AR49" s="124">
        <f t="shared" si="19"/>
        <v>0</v>
      </c>
      <c r="AS49" s="124">
        <f t="shared" si="20"/>
        <v>1</v>
      </c>
    </row>
    <row r="50" spans="1:50" x14ac:dyDescent="0.25">
      <c r="A50" s="4">
        <v>19</v>
      </c>
      <c r="B50" s="164">
        <f>'Member Info'!D47</f>
        <v>0</v>
      </c>
      <c r="C50" s="164">
        <f>'Member Info'!E47</f>
        <v>0</v>
      </c>
      <c r="D50" s="164" t="str">
        <f>'Member Info'!G47</f>
        <v/>
      </c>
      <c r="E50" s="165">
        <f>'Member Info'!B47</f>
        <v>0</v>
      </c>
      <c r="F50" s="242"/>
      <c r="G50" s="166" t="str">
        <f>IF(E50=0,"",('Member Info'!K47+'Member Info'!L47))</f>
        <v/>
      </c>
      <c r="H50" s="419"/>
      <c r="I50" s="419"/>
      <c r="J50" s="26"/>
      <c r="K50" s="26"/>
      <c r="L50" s="384" t="str">
        <f>IF(E50=0,"",IF('Member Info'!F47&gt;$U$1,CONCATENATE("Joined with practice on ", TEXT('Member Info'!F47, "DD/MM/YYYY")),IF('Member Info'!N47&lt;&gt;"",IF('Member Info'!N47&lt;$T$1,CONCATENATE("Left Scheme on ", TEXT('Member Info'!N47, "DD/MM/YYYY")),IF(OR(G50="",G50=0),"Error Detected, No rate entered",IF(E50=0,"",IF(F50="","Error Detected, No Pensionable pay",IF(AS50=1,"No Part Time Status Entered",IF(AR50=1,"No Part Time Hours Entered",IF(ISERROR(AD50)," Unknown Values entered.",IF(V50+W50&lt;1,"Acceptable",IF(T50+U50=200, "No Contributions Entered", IF(M50="","Error Detected, Choose reason&gt;",IF(Z50="1",IF(V50=1,"Please Enter Deemed Pensionable Pay","Add Any Relevant Details Above"),"Please Give Details Above"))))))))))),IF(OR(G50="",G50=0),"Error Detected, No rate entered",IF(E50=0,"",IF(F50="","Error Detected, No Pensionable pay",IF(AS50=1,"No Part Time Status Entered",IF(AR50=1,"No Part Time Hours Entered",IF(ISERROR(AD50)," Unknown Values entered.",IF(V50+W50&lt;1,"Acceptable",IF(T50+U50=200, "No Contributions Entered", IF(M50="","Error Detected, Choose reason&gt;",IF(Z50="1",IF(V50=1,"Please Enter Deemed Pensionable Pay","Add relevant Details Above"),"Please give details Above")))))))))))))</f>
        <v/>
      </c>
      <c r="M50" s="260"/>
      <c r="N50" s="91"/>
      <c r="O50" s="91" t="str">
        <f t="shared" si="1"/>
        <v/>
      </c>
      <c r="P50" s="94">
        <f t="shared" si="2"/>
        <v>0</v>
      </c>
      <c r="Q50" s="94">
        <f t="shared" si="2"/>
        <v>0</v>
      </c>
      <c r="R50" s="218">
        <f>(ROUND((F50/100*'Member Info'!$W$2), 2))</f>
        <v>0</v>
      </c>
      <c r="S50" s="218" t="e">
        <f t="shared" si="3"/>
        <v>#VALUE!</v>
      </c>
      <c r="T50" s="218" t="str">
        <f t="shared" si="4"/>
        <v/>
      </c>
      <c r="U50" s="227" t="str">
        <f t="shared" si="5"/>
        <v/>
      </c>
      <c r="V50" s="228" t="str">
        <f t="shared" si="6"/>
        <v/>
      </c>
      <c r="W50" s="228" t="str">
        <f t="shared" si="7"/>
        <v/>
      </c>
      <c r="X50" s="222">
        <f t="shared" si="8"/>
        <v>0</v>
      </c>
      <c r="Y50" s="110">
        <f t="shared" si="9"/>
        <v>0</v>
      </c>
      <c r="Z50" s="235" t="str">
        <f t="shared" si="10"/>
        <v/>
      </c>
      <c r="AA50" s="240" t="b">
        <f t="shared" si="11"/>
        <v>0</v>
      </c>
      <c r="AB50" s="235">
        <f t="shared" si="12"/>
        <v>0</v>
      </c>
      <c r="AC50" s="235">
        <f>IF('Member Info'!N47="",1,"")</f>
        <v>1</v>
      </c>
      <c r="AD50" s="243" t="e">
        <f t="shared" si="13"/>
        <v>#VALUE!</v>
      </c>
      <c r="AE50" s="130" t="str">
        <f t="shared" si="0"/>
        <v/>
      </c>
      <c r="AF50" s="124">
        <f t="shared" si="14"/>
        <v>1</v>
      </c>
      <c r="AG50" s="124" t="str">
        <f>IF('Member Info'!N47&lt;&gt;"",IF(AND('Member Info'!N47&lt;=$U$1,'Member Info'!N47&gt;=$T$1),1,0),"")</f>
        <v/>
      </c>
      <c r="AI50" s="124" t="b">
        <f t="shared" si="15"/>
        <v>0</v>
      </c>
      <c r="AJ50" s="124">
        <f t="shared" si="16"/>
        <v>0</v>
      </c>
      <c r="AL50" s="124">
        <f t="shared" si="17"/>
        <v>0</v>
      </c>
      <c r="AM50" s="124">
        <f>IF('Member Info'!F47&gt;$T$1,1,0)</f>
        <v>0</v>
      </c>
      <c r="AN50" s="124" t="b">
        <f>IF(ISERROR(T50),ERROR.TYPE(#REF!)=ERROR.TYPE(T50),FALSE)</f>
        <v>0</v>
      </c>
      <c r="AO50" s="124" t="b">
        <f>IF(ISERROR(U50),ERROR.TYPE(#REF!)=ERROR.TYPE(U50),FALSE)</f>
        <v>0</v>
      </c>
      <c r="AP50" s="124">
        <f>IF('Member Info'!F47&gt;'GP1 April 25'!$U$1,1,0)</f>
        <v>0</v>
      </c>
      <c r="AQ50" s="124">
        <f t="shared" si="18"/>
        <v>0</v>
      </c>
      <c r="AR50" s="124">
        <f t="shared" si="19"/>
        <v>0</v>
      </c>
      <c r="AS50" s="124">
        <f t="shared" si="20"/>
        <v>1</v>
      </c>
      <c r="AX50" s="421"/>
    </row>
    <row r="51" spans="1:50" x14ac:dyDescent="0.25">
      <c r="A51" s="4">
        <v>20</v>
      </c>
      <c r="B51" s="164">
        <f>'Member Info'!D48</f>
        <v>0</v>
      </c>
      <c r="C51" s="164">
        <f>'Member Info'!E48</f>
        <v>0</v>
      </c>
      <c r="D51" s="164" t="str">
        <f>'Member Info'!G48</f>
        <v/>
      </c>
      <c r="E51" s="165">
        <f>'Member Info'!B48</f>
        <v>0</v>
      </c>
      <c r="F51" s="242"/>
      <c r="G51" s="166" t="str">
        <f>IF(E51=0,"",('Member Info'!K48+'Member Info'!L48))</f>
        <v/>
      </c>
      <c r="H51" s="419"/>
      <c r="I51" s="419"/>
      <c r="J51" s="26"/>
      <c r="K51" s="26"/>
      <c r="L51" s="384" t="str">
        <f>IF(E51=0,"",IF('Member Info'!F48&gt;$U$1,CONCATENATE("Joined with practice on ", TEXT('Member Info'!F48, "DD/MM/YYYY")),IF('Member Info'!N48&lt;&gt;"",IF('Member Info'!N48&lt;$T$1,CONCATENATE("Left Scheme on ", TEXT('Member Info'!N48, "DD/MM/YYYY")),IF(OR(G51="",G51=0),"Error Detected, No rate entered",IF(E51=0,"",IF(F51="","Error Detected, No Pensionable pay",IF(AS51=1,"No Part Time Status Entered",IF(AR51=1,"No Part Time Hours Entered",IF(ISERROR(AD51)," Unknown Values entered.",IF(V51+W51&lt;1,"Acceptable",IF(T51+U51=200, "No Contributions Entered", IF(M51="","Error Detected, Choose reason&gt;",IF(Z51="1",IF(V51=1,"Please Enter Deemed Pensionable Pay","Add Any Relevant Details Above"),"Please Give Details Above"))))))))))),IF(OR(G51="",G51=0),"Error Detected, No rate entered",IF(E51=0,"",IF(F51="","Error Detected, No Pensionable pay",IF(AS51=1,"No Part Time Status Entered",IF(AR51=1,"No Part Time Hours Entered",IF(ISERROR(AD51)," Unknown Values entered.",IF(V51+W51&lt;1,"Acceptable",IF(T51+U51=200, "No Contributions Entered", IF(M51="","Error Detected, Choose reason&gt;",IF(Z51="1",IF(V51=1,"Please Enter Deemed Pensionable Pay","Add relevant Details Above"),"Please give details Above")))))))))))))</f>
        <v/>
      </c>
      <c r="M51" s="260"/>
      <c r="N51" s="91"/>
      <c r="O51" s="91" t="str">
        <f t="shared" si="1"/>
        <v/>
      </c>
      <c r="P51" s="94">
        <f t="shared" si="2"/>
        <v>0</v>
      </c>
      <c r="Q51" s="94">
        <f t="shared" si="2"/>
        <v>0</v>
      </c>
      <c r="R51" s="218">
        <f>(ROUND((F51/100*'Member Info'!$W$2), 2))</f>
        <v>0</v>
      </c>
      <c r="S51" s="218" t="e">
        <f t="shared" si="3"/>
        <v>#VALUE!</v>
      </c>
      <c r="T51" s="218" t="str">
        <f t="shared" si="4"/>
        <v/>
      </c>
      <c r="U51" s="227" t="str">
        <f t="shared" si="5"/>
        <v/>
      </c>
      <c r="V51" s="228" t="str">
        <f t="shared" si="6"/>
        <v/>
      </c>
      <c r="W51" s="228" t="str">
        <f t="shared" si="7"/>
        <v/>
      </c>
      <c r="X51" s="222">
        <f t="shared" si="8"/>
        <v>0</v>
      </c>
      <c r="Y51" s="110">
        <f t="shared" si="9"/>
        <v>0</v>
      </c>
      <c r="Z51" s="235" t="str">
        <f t="shared" si="10"/>
        <v/>
      </c>
      <c r="AA51" s="240" t="b">
        <f t="shared" si="11"/>
        <v>0</v>
      </c>
      <c r="AB51" s="235">
        <f t="shared" si="12"/>
        <v>0</v>
      </c>
      <c r="AC51" s="235">
        <f>IF('Member Info'!N48="",1,"")</f>
        <v>1</v>
      </c>
      <c r="AD51" s="243" t="e">
        <f t="shared" si="13"/>
        <v>#VALUE!</v>
      </c>
      <c r="AE51" s="130" t="str">
        <f t="shared" si="0"/>
        <v/>
      </c>
      <c r="AF51" s="124">
        <f t="shared" si="14"/>
        <v>1</v>
      </c>
      <c r="AG51" s="124" t="str">
        <f>IF('Member Info'!N48&lt;&gt;"",IF(AND('Member Info'!N48&lt;=$U$1,'Member Info'!N48&gt;=$T$1),1,0),"")</f>
        <v/>
      </c>
      <c r="AI51" s="124" t="b">
        <f t="shared" si="15"/>
        <v>0</v>
      </c>
      <c r="AJ51" s="124">
        <f t="shared" si="16"/>
        <v>0</v>
      </c>
      <c r="AL51" s="124">
        <f t="shared" si="17"/>
        <v>0</v>
      </c>
      <c r="AM51" s="124">
        <f>IF('Member Info'!F48&gt;$T$1,1,0)</f>
        <v>0</v>
      </c>
      <c r="AN51" s="124" t="b">
        <f>IF(ISERROR(T51),ERROR.TYPE(#REF!)=ERROR.TYPE(T51),FALSE)</f>
        <v>0</v>
      </c>
      <c r="AO51" s="124" t="b">
        <f>IF(ISERROR(U51),ERROR.TYPE(#REF!)=ERROR.TYPE(U51),FALSE)</f>
        <v>0</v>
      </c>
      <c r="AP51" s="124">
        <f>IF('Member Info'!F48&gt;'GP1 April 25'!$U$1,1,0)</f>
        <v>0</v>
      </c>
      <c r="AQ51" s="124">
        <f t="shared" si="18"/>
        <v>0</v>
      </c>
      <c r="AR51" s="124">
        <f t="shared" si="19"/>
        <v>0</v>
      </c>
      <c r="AS51" s="124">
        <f t="shared" si="20"/>
        <v>1</v>
      </c>
    </row>
    <row r="52" spans="1:50" x14ac:dyDescent="0.25">
      <c r="A52" s="4">
        <v>21</v>
      </c>
      <c r="B52" s="164">
        <f>'Member Info'!D49</f>
        <v>0</v>
      </c>
      <c r="C52" s="164">
        <f>'Member Info'!E49</f>
        <v>0</v>
      </c>
      <c r="D52" s="164" t="str">
        <f>'Member Info'!G49</f>
        <v/>
      </c>
      <c r="E52" s="165">
        <f>'Member Info'!B49</f>
        <v>0</v>
      </c>
      <c r="F52" s="242"/>
      <c r="G52" s="166" t="str">
        <f>IF(E52=0,"",('Member Info'!K49+'Member Info'!L49))</f>
        <v/>
      </c>
      <c r="H52" s="419"/>
      <c r="I52" s="419"/>
      <c r="J52" s="26"/>
      <c r="K52" s="26"/>
      <c r="L52" s="384" t="str">
        <f>IF(E52=0,"",IF('Member Info'!F49&gt;$U$1,CONCATENATE("Joined with practice on ", TEXT('Member Info'!F49, "DD/MM/YYYY")),IF('Member Info'!N49&lt;&gt;"",IF('Member Info'!N49&lt;$T$1,CONCATENATE("Left Scheme on ", TEXT('Member Info'!N49, "DD/MM/YYYY")),IF(OR(G52="",G52=0),"Error Detected, No rate entered",IF(E52=0,"",IF(F52="","Error Detected, No Pensionable pay",IF(AS52=1,"No Part Time Status Entered",IF(AR52=1,"No Part Time Hours Entered",IF(ISERROR(AD52)," Unknown Values entered.",IF(V52+W52&lt;1,"Acceptable",IF(T52+U52=200, "No Contributions Entered", IF(M52="","Error Detected, Choose reason&gt;",IF(Z52="1",IF(V52=1,"Please Enter Deemed Pensionable Pay","Add Any Relevant Details Above"),"Please Give Details Above"))))))))))),IF(OR(G52="",G52=0),"Error Detected, No rate entered",IF(E52=0,"",IF(F52="","Error Detected, No Pensionable pay",IF(AS52=1,"No Part Time Status Entered",IF(AR52=1,"No Part Time Hours Entered",IF(ISERROR(AD52)," Unknown Values entered.",IF(V52+W52&lt;1,"Acceptable",IF(T52+U52=200, "No Contributions Entered", IF(M52="","Error Detected, Choose reason&gt;",IF(Z52="1",IF(V52=1,"Please Enter Deemed Pensionable Pay","Add relevant Details Above"),"Please give details Above")))))))))))))</f>
        <v/>
      </c>
      <c r="M52" s="260"/>
      <c r="N52" s="91"/>
      <c r="O52" s="91" t="str">
        <f t="shared" si="1"/>
        <v/>
      </c>
      <c r="P52" s="94">
        <f t="shared" si="2"/>
        <v>0</v>
      </c>
      <c r="Q52" s="94">
        <f t="shared" si="2"/>
        <v>0</v>
      </c>
      <c r="R52" s="218">
        <f>(ROUND((F52/100*'Member Info'!$W$2), 2))</f>
        <v>0</v>
      </c>
      <c r="S52" s="218" t="e">
        <f t="shared" si="3"/>
        <v>#VALUE!</v>
      </c>
      <c r="T52" s="218" t="str">
        <f t="shared" si="4"/>
        <v/>
      </c>
      <c r="U52" s="227" t="str">
        <f t="shared" si="5"/>
        <v/>
      </c>
      <c r="V52" s="228" t="str">
        <f t="shared" si="6"/>
        <v/>
      </c>
      <c r="W52" s="228" t="str">
        <f t="shared" si="7"/>
        <v/>
      </c>
      <c r="X52" s="222">
        <f t="shared" si="8"/>
        <v>0</v>
      </c>
      <c r="Y52" s="110">
        <f t="shared" si="9"/>
        <v>0</v>
      </c>
      <c r="Z52" s="235" t="str">
        <f t="shared" si="10"/>
        <v/>
      </c>
      <c r="AA52" s="240" t="b">
        <f t="shared" si="11"/>
        <v>0</v>
      </c>
      <c r="AB52" s="235">
        <f t="shared" si="12"/>
        <v>0</v>
      </c>
      <c r="AC52" s="235">
        <f>IF('Member Info'!N49="",1,"")</f>
        <v>1</v>
      </c>
      <c r="AD52" s="243" t="e">
        <f t="shared" si="13"/>
        <v>#VALUE!</v>
      </c>
      <c r="AE52" s="130" t="str">
        <f t="shared" si="0"/>
        <v/>
      </c>
      <c r="AF52" s="124">
        <f t="shared" si="14"/>
        <v>1</v>
      </c>
      <c r="AG52" s="124" t="str">
        <f>IF('Member Info'!N49&lt;&gt;"",IF(AND('Member Info'!N49&lt;=$U$1,'Member Info'!N49&gt;=$T$1),1,0),"")</f>
        <v/>
      </c>
      <c r="AI52" s="124" t="b">
        <f t="shared" si="15"/>
        <v>0</v>
      </c>
      <c r="AJ52" s="124">
        <f t="shared" si="16"/>
        <v>0</v>
      </c>
      <c r="AL52" s="124">
        <f t="shared" si="17"/>
        <v>0</v>
      </c>
      <c r="AM52" s="124">
        <f>IF('Member Info'!F49&gt;$T$1,1,0)</f>
        <v>0</v>
      </c>
      <c r="AN52" s="124" t="b">
        <f>IF(ISERROR(T52),ERROR.TYPE(#REF!)=ERROR.TYPE(T52),FALSE)</f>
        <v>0</v>
      </c>
      <c r="AO52" s="124" t="b">
        <f>IF(ISERROR(U52),ERROR.TYPE(#REF!)=ERROR.TYPE(U52),FALSE)</f>
        <v>0</v>
      </c>
      <c r="AP52" s="124">
        <f>IF('Member Info'!F49&gt;'GP1 April 25'!$U$1,1,0)</f>
        <v>0</v>
      </c>
      <c r="AQ52" s="124">
        <f t="shared" si="18"/>
        <v>0</v>
      </c>
      <c r="AR52" s="124">
        <f t="shared" si="19"/>
        <v>0</v>
      </c>
      <c r="AS52" s="124">
        <f t="shared" si="20"/>
        <v>1</v>
      </c>
    </row>
    <row r="53" spans="1:50" x14ac:dyDescent="0.25">
      <c r="A53" s="4">
        <v>22</v>
      </c>
      <c r="B53" s="164">
        <f>'Member Info'!D50</f>
        <v>0</v>
      </c>
      <c r="C53" s="164">
        <f>'Member Info'!E50</f>
        <v>0</v>
      </c>
      <c r="D53" s="164" t="str">
        <f>'Member Info'!G50</f>
        <v/>
      </c>
      <c r="E53" s="165">
        <f>'Member Info'!B50</f>
        <v>0</v>
      </c>
      <c r="F53" s="242"/>
      <c r="G53" s="166" t="str">
        <f>IF(E53=0,"",('Member Info'!K50+'Member Info'!L50))</f>
        <v/>
      </c>
      <c r="H53" s="419"/>
      <c r="I53" s="419"/>
      <c r="J53" s="26"/>
      <c r="K53" s="26"/>
      <c r="L53" s="384" t="str">
        <f>IF(E53=0,"",IF('Member Info'!F50&gt;$U$1,CONCATENATE("Joined with practice on ", TEXT('Member Info'!F50, "DD/MM/YYYY")),IF('Member Info'!N50&lt;&gt;"",IF('Member Info'!N50&lt;$T$1,CONCATENATE("Left Scheme on ", TEXT('Member Info'!N50, "DD/MM/YYYY")),IF(OR(G53="",G53=0),"Error Detected, No rate entered",IF(E53=0,"",IF(F53="","Error Detected, No Pensionable pay",IF(AS53=1,"No Part Time Status Entered",IF(AR53=1,"No Part Time Hours Entered",IF(ISERROR(AD53)," Unknown Values entered.",IF(V53+W53&lt;1,"Acceptable",IF(T53+U53=200, "No Contributions Entered", IF(M53="","Error Detected, Choose reason&gt;",IF(Z53="1",IF(V53=1,"Please Enter Deemed Pensionable Pay","Add Any Relevant Details Above"),"Please Give Details Above"))))))))))),IF(OR(G53="",G53=0),"Error Detected, No rate entered",IF(E53=0,"",IF(F53="","Error Detected, No Pensionable pay",IF(AS53=1,"No Part Time Status Entered",IF(AR53=1,"No Part Time Hours Entered",IF(ISERROR(AD53)," Unknown Values entered.",IF(V53+W53&lt;1,"Acceptable",IF(T53+U53=200, "No Contributions Entered", IF(M53="","Error Detected, Choose reason&gt;",IF(Z53="1",IF(V53=1,"Please Enter Deemed Pensionable Pay","Add relevant Details Above"),"Please give details Above")))))))))))))</f>
        <v/>
      </c>
      <c r="M53" s="260"/>
      <c r="N53" s="91"/>
      <c r="O53" s="91" t="str">
        <f t="shared" si="1"/>
        <v/>
      </c>
      <c r="P53" s="94">
        <f t="shared" si="2"/>
        <v>0</v>
      </c>
      <c r="Q53" s="94">
        <f t="shared" si="2"/>
        <v>0</v>
      </c>
      <c r="R53" s="218">
        <f>(ROUND((F53/100*'Member Info'!$W$2), 2))</f>
        <v>0</v>
      </c>
      <c r="S53" s="218" t="e">
        <f t="shared" si="3"/>
        <v>#VALUE!</v>
      </c>
      <c r="T53" s="218" t="str">
        <f t="shared" si="4"/>
        <v/>
      </c>
      <c r="U53" s="227" t="str">
        <f t="shared" si="5"/>
        <v/>
      </c>
      <c r="V53" s="228" t="str">
        <f t="shared" si="6"/>
        <v/>
      </c>
      <c r="W53" s="228" t="str">
        <f t="shared" si="7"/>
        <v/>
      </c>
      <c r="X53" s="222">
        <f t="shared" si="8"/>
        <v>0</v>
      </c>
      <c r="Y53" s="110">
        <f t="shared" si="9"/>
        <v>0</v>
      </c>
      <c r="Z53" s="235" t="str">
        <f t="shared" si="10"/>
        <v/>
      </c>
      <c r="AA53" s="240" t="b">
        <f t="shared" si="11"/>
        <v>0</v>
      </c>
      <c r="AB53" s="235">
        <f t="shared" si="12"/>
        <v>0</v>
      </c>
      <c r="AC53" s="235">
        <f>IF('Member Info'!N50="",1,"")</f>
        <v>1</v>
      </c>
      <c r="AD53" s="243" t="e">
        <f t="shared" si="13"/>
        <v>#VALUE!</v>
      </c>
      <c r="AE53" s="130" t="str">
        <f t="shared" si="0"/>
        <v/>
      </c>
      <c r="AF53" s="124">
        <f t="shared" si="14"/>
        <v>1</v>
      </c>
      <c r="AG53" s="124" t="str">
        <f>IF('Member Info'!N50&lt;&gt;"",IF(AND('Member Info'!N50&lt;=$U$1,'Member Info'!N50&gt;=$T$1),1,0),"")</f>
        <v/>
      </c>
      <c r="AI53" s="124" t="b">
        <f t="shared" si="15"/>
        <v>0</v>
      </c>
      <c r="AJ53" s="124">
        <f t="shared" si="16"/>
        <v>0</v>
      </c>
      <c r="AL53" s="124">
        <f t="shared" si="17"/>
        <v>0</v>
      </c>
      <c r="AM53" s="124">
        <f>IF('Member Info'!F50&gt;$T$1,1,0)</f>
        <v>0</v>
      </c>
      <c r="AN53" s="124" t="b">
        <f>IF(ISERROR(T53),ERROR.TYPE(#REF!)=ERROR.TYPE(T53),FALSE)</f>
        <v>0</v>
      </c>
      <c r="AO53" s="124" t="b">
        <f>IF(ISERROR(U53),ERROR.TYPE(#REF!)=ERROR.TYPE(U53),FALSE)</f>
        <v>0</v>
      </c>
      <c r="AP53" s="124">
        <f>IF('Member Info'!F50&gt;'GP1 April 25'!$U$1,1,0)</f>
        <v>0</v>
      </c>
      <c r="AQ53" s="124">
        <f t="shared" si="18"/>
        <v>0</v>
      </c>
      <c r="AR53" s="124">
        <f t="shared" si="19"/>
        <v>0</v>
      </c>
      <c r="AS53" s="124">
        <f t="shared" si="20"/>
        <v>1</v>
      </c>
    </row>
    <row r="54" spans="1:50" x14ac:dyDescent="0.25">
      <c r="A54" s="4">
        <v>23</v>
      </c>
      <c r="B54" s="164">
        <f>'Member Info'!D51</f>
        <v>0</v>
      </c>
      <c r="C54" s="164">
        <f>'Member Info'!E51</f>
        <v>0</v>
      </c>
      <c r="D54" s="164" t="str">
        <f>'Member Info'!G51</f>
        <v/>
      </c>
      <c r="E54" s="165">
        <f>'Member Info'!B51</f>
        <v>0</v>
      </c>
      <c r="F54" s="242"/>
      <c r="G54" s="166" t="str">
        <f>IF(E54=0,"",('Member Info'!K51+'Member Info'!L51))</f>
        <v/>
      </c>
      <c r="H54" s="419"/>
      <c r="I54" s="419"/>
      <c r="J54" s="26"/>
      <c r="K54" s="26"/>
      <c r="L54" s="384" t="str">
        <f>IF(E54=0,"",IF('Member Info'!F51&gt;$U$1,CONCATENATE("Joined with practice on ", TEXT('Member Info'!F51, "DD/MM/YYYY")),IF('Member Info'!N51&lt;&gt;"",IF('Member Info'!N51&lt;$T$1,CONCATENATE("Left Scheme on ", TEXT('Member Info'!N51, "DD/MM/YYYY")),IF(OR(G54="",G54=0),"Error Detected, No rate entered",IF(E54=0,"",IF(F54="","Error Detected, No Pensionable pay",IF(AS54=1,"No Part Time Status Entered",IF(AR54=1,"No Part Time Hours Entered",IF(ISERROR(AD54)," Unknown Values entered.",IF(V54+W54&lt;1,"Acceptable",IF(T54+U54=200, "No Contributions Entered", IF(M54="","Error Detected, Choose reason&gt;",IF(Z54="1",IF(V54=1,"Please Enter Deemed Pensionable Pay","Add Any Relevant Details Above"),"Please Give Details Above"))))))))))),IF(OR(G54="",G54=0),"Error Detected, No rate entered",IF(E54=0,"",IF(F54="","Error Detected, No Pensionable pay",IF(AS54=1,"No Part Time Status Entered",IF(AR54=1,"No Part Time Hours Entered",IF(ISERROR(AD54)," Unknown Values entered.",IF(V54+W54&lt;1,"Acceptable",IF(T54+U54=200, "No Contributions Entered", IF(M54="","Error Detected, Choose reason&gt;",IF(Z54="1",IF(V54=1,"Please Enter Deemed Pensionable Pay","Add relevant Details Above"),"Please give details Above")))))))))))))</f>
        <v/>
      </c>
      <c r="M54" s="260"/>
      <c r="N54" s="91"/>
      <c r="O54" s="91" t="str">
        <f t="shared" si="1"/>
        <v/>
      </c>
      <c r="P54" s="94">
        <f t="shared" si="2"/>
        <v>0</v>
      </c>
      <c r="Q54" s="94">
        <f t="shared" si="2"/>
        <v>0</v>
      </c>
      <c r="R54" s="218">
        <f>(ROUND((F54/100*'Member Info'!$W$2), 2))</f>
        <v>0</v>
      </c>
      <c r="S54" s="218" t="e">
        <f t="shared" si="3"/>
        <v>#VALUE!</v>
      </c>
      <c r="T54" s="218" t="str">
        <f t="shared" si="4"/>
        <v/>
      </c>
      <c r="U54" s="227" t="str">
        <f t="shared" si="5"/>
        <v/>
      </c>
      <c r="V54" s="228" t="str">
        <f t="shared" si="6"/>
        <v/>
      </c>
      <c r="W54" s="228" t="str">
        <f t="shared" si="7"/>
        <v/>
      </c>
      <c r="X54" s="222">
        <f t="shared" si="8"/>
        <v>0</v>
      </c>
      <c r="Y54" s="110">
        <f t="shared" si="9"/>
        <v>0</v>
      </c>
      <c r="Z54" s="235" t="str">
        <f t="shared" si="10"/>
        <v/>
      </c>
      <c r="AA54" s="240" t="b">
        <f t="shared" si="11"/>
        <v>0</v>
      </c>
      <c r="AB54" s="235">
        <f t="shared" si="12"/>
        <v>0</v>
      </c>
      <c r="AC54" s="235">
        <f>IF('Member Info'!N51="",1,"")</f>
        <v>1</v>
      </c>
      <c r="AD54" s="243" t="e">
        <f t="shared" si="13"/>
        <v>#VALUE!</v>
      </c>
      <c r="AE54" s="130" t="str">
        <f t="shared" si="0"/>
        <v/>
      </c>
      <c r="AF54" s="124">
        <f t="shared" si="14"/>
        <v>1</v>
      </c>
      <c r="AG54" s="124" t="str">
        <f>IF('Member Info'!N51&lt;&gt;"",IF(AND('Member Info'!N51&lt;=$U$1,'Member Info'!N51&gt;=$T$1),1,0),"")</f>
        <v/>
      </c>
      <c r="AI54" s="124" t="b">
        <f t="shared" si="15"/>
        <v>0</v>
      </c>
      <c r="AJ54" s="124">
        <f t="shared" si="16"/>
        <v>0</v>
      </c>
      <c r="AL54" s="124">
        <f t="shared" si="17"/>
        <v>0</v>
      </c>
      <c r="AM54" s="124">
        <f>IF('Member Info'!F51&gt;$T$1,1,0)</f>
        <v>0</v>
      </c>
      <c r="AN54" s="124" t="b">
        <f>IF(ISERROR(T54),ERROR.TYPE(#REF!)=ERROR.TYPE(T54),FALSE)</f>
        <v>0</v>
      </c>
      <c r="AO54" s="124" t="b">
        <f>IF(ISERROR(U54),ERROR.TYPE(#REF!)=ERROR.TYPE(U54),FALSE)</f>
        <v>0</v>
      </c>
      <c r="AP54" s="124">
        <f>IF('Member Info'!F51&gt;'GP1 April 25'!$U$1,1,0)</f>
        <v>0</v>
      </c>
      <c r="AQ54" s="124">
        <f t="shared" si="18"/>
        <v>0</v>
      </c>
      <c r="AR54" s="124">
        <f t="shared" si="19"/>
        <v>0</v>
      </c>
      <c r="AS54" s="124">
        <f t="shared" si="20"/>
        <v>1</v>
      </c>
    </row>
    <row r="55" spans="1:50" x14ac:dyDescent="0.25">
      <c r="A55" s="4">
        <v>24</v>
      </c>
      <c r="B55" s="164">
        <f>'Member Info'!D52</f>
        <v>0</v>
      </c>
      <c r="C55" s="164">
        <f>'Member Info'!E52</f>
        <v>0</v>
      </c>
      <c r="D55" s="164" t="str">
        <f>'Member Info'!G52</f>
        <v/>
      </c>
      <c r="E55" s="165">
        <f>'Member Info'!B52</f>
        <v>0</v>
      </c>
      <c r="F55" s="242"/>
      <c r="G55" s="166" t="str">
        <f>IF(E55=0,"",('Member Info'!K52+'Member Info'!L52))</f>
        <v/>
      </c>
      <c r="H55" s="419"/>
      <c r="I55" s="419"/>
      <c r="J55" s="26"/>
      <c r="K55" s="26"/>
      <c r="L55" s="384" t="str">
        <f>IF(E55=0,"",IF('Member Info'!F52&gt;$U$1,CONCATENATE("Joined with practice on ", TEXT('Member Info'!F52, "DD/MM/YYYY")),IF('Member Info'!N52&lt;&gt;"",IF('Member Info'!N52&lt;$T$1,CONCATENATE("Left Scheme on ", TEXT('Member Info'!N52, "DD/MM/YYYY")),IF(OR(G55="",G55=0),"Error Detected, No rate entered",IF(E55=0,"",IF(F55="","Error Detected, No Pensionable pay",IF(AS55=1,"No Part Time Status Entered",IF(AR55=1,"No Part Time Hours Entered",IF(ISERROR(AD55)," Unknown Values entered.",IF(V55+W55&lt;1,"Acceptable",IF(T55+U55=200, "No Contributions Entered", IF(M55="","Error Detected, Choose reason&gt;",IF(Z55="1",IF(V55=1,"Please Enter Deemed Pensionable Pay","Add Any Relevant Details Above"),"Please Give Details Above"))))))))))),IF(OR(G55="",G55=0),"Error Detected, No rate entered",IF(E55=0,"",IF(F55="","Error Detected, No Pensionable pay",IF(AS55=1,"No Part Time Status Entered",IF(AR55=1,"No Part Time Hours Entered",IF(ISERROR(AD55)," Unknown Values entered.",IF(V55+W55&lt;1,"Acceptable",IF(T55+U55=200, "No Contributions Entered", IF(M55="","Error Detected, Choose reason&gt;",IF(Z55="1",IF(V55=1,"Please Enter Deemed Pensionable Pay","Add relevant Details Above"),"Please give details Above")))))))))))))</f>
        <v/>
      </c>
      <c r="M55" s="260"/>
      <c r="N55" s="91"/>
      <c r="O55" s="91" t="str">
        <f t="shared" si="1"/>
        <v/>
      </c>
      <c r="P55" s="94">
        <f t="shared" si="2"/>
        <v>0</v>
      </c>
      <c r="Q55" s="94">
        <f t="shared" si="2"/>
        <v>0</v>
      </c>
      <c r="R55" s="218">
        <f>(ROUND((F55/100*'Member Info'!$W$2), 2))</f>
        <v>0</v>
      </c>
      <c r="S55" s="218" t="e">
        <f t="shared" si="3"/>
        <v>#VALUE!</v>
      </c>
      <c r="T55" s="218" t="str">
        <f t="shared" si="4"/>
        <v/>
      </c>
      <c r="U55" s="227" t="str">
        <f t="shared" si="5"/>
        <v/>
      </c>
      <c r="V55" s="228" t="str">
        <f t="shared" si="6"/>
        <v/>
      </c>
      <c r="W55" s="228" t="str">
        <f t="shared" si="7"/>
        <v/>
      </c>
      <c r="X55" s="222">
        <f t="shared" si="8"/>
        <v>0</v>
      </c>
      <c r="Y55" s="110">
        <f t="shared" si="9"/>
        <v>0</v>
      </c>
      <c r="Z55" s="235" t="str">
        <f t="shared" si="10"/>
        <v/>
      </c>
      <c r="AA55" s="240" t="b">
        <f t="shared" si="11"/>
        <v>0</v>
      </c>
      <c r="AB55" s="235">
        <f t="shared" si="12"/>
        <v>0</v>
      </c>
      <c r="AC55" s="235">
        <f>IF('Member Info'!N52="",1,"")</f>
        <v>1</v>
      </c>
      <c r="AD55" s="243" t="e">
        <f t="shared" si="13"/>
        <v>#VALUE!</v>
      </c>
      <c r="AE55" s="130" t="str">
        <f t="shared" si="0"/>
        <v/>
      </c>
      <c r="AF55" s="124">
        <f t="shared" si="14"/>
        <v>1</v>
      </c>
      <c r="AG55" s="124" t="str">
        <f>IF('Member Info'!N52&lt;&gt;"",IF(AND('Member Info'!N52&lt;=$U$1,'Member Info'!N52&gt;=$T$1),1,0),"")</f>
        <v/>
      </c>
      <c r="AI55" s="124" t="b">
        <f t="shared" si="15"/>
        <v>0</v>
      </c>
      <c r="AJ55" s="124">
        <f t="shared" si="16"/>
        <v>0</v>
      </c>
      <c r="AL55" s="124">
        <f t="shared" si="17"/>
        <v>0</v>
      </c>
      <c r="AM55" s="124">
        <f>IF('Member Info'!F52&gt;$T$1,1,0)</f>
        <v>0</v>
      </c>
      <c r="AN55" s="124" t="b">
        <f>IF(ISERROR(T55),ERROR.TYPE(#REF!)=ERROR.TYPE(T55),FALSE)</f>
        <v>0</v>
      </c>
      <c r="AO55" s="124" t="b">
        <f>IF(ISERROR(U55),ERROR.TYPE(#REF!)=ERROR.TYPE(U55),FALSE)</f>
        <v>0</v>
      </c>
      <c r="AP55" s="124">
        <f>IF('Member Info'!F52&gt;'GP1 April 25'!$U$1,1,0)</f>
        <v>0</v>
      </c>
      <c r="AQ55" s="124">
        <f t="shared" si="18"/>
        <v>0</v>
      </c>
      <c r="AR55" s="124">
        <f t="shared" si="19"/>
        <v>0</v>
      </c>
      <c r="AS55" s="124">
        <f t="shared" si="20"/>
        <v>1</v>
      </c>
    </row>
    <row r="56" spans="1:50" x14ac:dyDescent="0.25">
      <c r="A56" s="4">
        <v>25</v>
      </c>
      <c r="B56" s="164">
        <f>'Member Info'!D53</f>
        <v>0</v>
      </c>
      <c r="C56" s="164">
        <f>'Member Info'!E53</f>
        <v>0</v>
      </c>
      <c r="D56" s="164" t="str">
        <f>'Member Info'!G53</f>
        <v/>
      </c>
      <c r="E56" s="165">
        <f>'Member Info'!B53</f>
        <v>0</v>
      </c>
      <c r="F56" s="242"/>
      <c r="G56" s="166" t="str">
        <f>IF(E56=0,"",('Member Info'!K53+'Member Info'!L53))</f>
        <v/>
      </c>
      <c r="H56" s="419"/>
      <c r="I56" s="419"/>
      <c r="J56" s="26"/>
      <c r="K56" s="26"/>
      <c r="L56" s="384" t="str">
        <f>IF(E56=0,"",IF('Member Info'!F53&gt;$U$1,CONCATENATE("Joined with practice on ", TEXT('Member Info'!F53, "DD/MM/YYYY")),IF('Member Info'!N53&lt;&gt;"",IF('Member Info'!N53&lt;$T$1,CONCATENATE("Left Scheme on ", TEXT('Member Info'!N53, "DD/MM/YYYY")),IF(OR(G56="",G56=0),"Error Detected, No rate entered",IF(E56=0,"",IF(F56="","Error Detected, No Pensionable pay",IF(AS56=1,"No Part Time Status Entered",IF(AR56=1,"No Part Time Hours Entered",IF(ISERROR(AD56)," Unknown Values entered.",IF(V56+W56&lt;1,"Acceptable",IF(T56+U56=200, "No Contributions Entered", IF(M56="","Error Detected, Choose reason&gt;",IF(Z56="1",IF(V56=1,"Please Enter Deemed Pensionable Pay","Add Any Relevant Details Above"),"Please Give Details Above"))))))))))),IF(OR(G56="",G56=0),"Error Detected, No rate entered",IF(E56=0,"",IF(F56="","Error Detected, No Pensionable pay",IF(AS56=1,"No Part Time Status Entered",IF(AR56=1,"No Part Time Hours Entered",IF(ISERROR(AD56)," Unknown Values entered.",IF(V56+W56&lt;1,"Acceptable",IF(T56+U56=200, "No Contributions Entered", IF(M56="","Error Detected, Choose reason&gt;",IF(Z56="1",IF(V56=1,"Please Enter Deemed Pensionable Pay","Add relevant Details Above"),"Please give details Above")))))))))))))</f>
        <v/>
      </c>
      <c r="M56" s="260"/>
      <c r="N56" s="91"/>
      <c r="O56" s="91" t="str">
        <f t="shared" si="1"/>
        <v/>
      </c>
      <c r="P56" s="94">
        <f t="shared" si="2"/>
        <v>0</v>
      </c>
      <c r="Q56" s="94">
        <f t="shared" si="2"/>
        <v>0</v>
      </c>
      <c r="R56" s="218">
        <f>(ROUND((F56/100*'Member Info'!$W$2), 2))</f>
        <v>0</v>
      </c>
      <c r="S56" s="218" t="e">
        <f t="shared" si="3"/>
        <v>#VALUE!</v>
      </c>
      <c r="T56" s="218" t="str">
        <f t="shared" si="4"/>
        <v/>
      </c>
      <c r="U56" s="227" t="str">
        <f t="shared" si="5"/>
        <v/>
      </c>
      <c r="V56" s="228" t="str">
        <f t="shared" si="6"/>
        <v/>
      </c>
      <c r="W56" s="228" t="str">
        <f t="shared" si="7"/>
        <v/>
      </c>
      <c r="X56" s="222">
        <f t="shared" si="8"/>
        <v>0</v>
      </c>
      <c r="Y56" s="110">
        <f t="shared" si="9"/>
        <v>0</v>
      </c>
      <c r="Z56" s="235" t="str">
        <f t="shared" si="10"/>
        <v/>
      </c>
      <c r="AA56" s="240" t="b">
        <f t="shared" si="11"/>
        <v>0</v>
      </c>
      <c r="AB56" s="235">
        <f t="shared" si="12"/>
        <v>0</v>
      </c>
      <c r="AC56" s="235">
        <f>IF('Member Info'!N53="",1,"")</f>
        <v>1</v>
      </c>
      <c r="AD56" s="243" t="e">
        <f t="shared" si="13"/>
        <v>#VALUE!</v>
      </c>
      <c r="AE56" s="130" t="str">
        <f t="shared" si="0"/>
        <v/>
      </c>
      <c r="AF56" s="124">
        <f t="shared" si="14"/>
        <v>1</v>
      </c>
      <c r="AG56" s="124" t="str">
        <f>IF('Member Info'!N53&lt;&gt;"",IF(AND('Member Info'!N53&lt;=$U$1,'Member Info'!N53&gt;=$T$1),1,0),"")</f>
        <v/>
      </c>
      <c r="AI56" s="124" t="b">
        <f t="shared" si="15"/>
        <v>0</v>
      </c>
      <c r="AJ56" s="124">
        <f t="shared" si="16"/>
        <v>0</v>
      </c>
      <c r="AL56" s="124">
        <f t="shared" si="17"/>
        <v>0</v>
      </c>
      <c r="AM56" s="124">
        <f>IF('Member Info'!F53&gt;$T$1,1,0)</f>
        <v>0</v>
      </c>
      <c r="AN56" s="124" t="b">
        <f>IF(ISERROR(T56),ERROR.TYPE(#REF!)=ERROR.TYPE(T56),FALSE)</f>
        <v>0</v>
      </c>
      <c r="AO56" s="124" t="b">
        <f>IF(ISERROR(U56),ERROR.TYPE(#REF!)=ERROR.TYPE(U56),FALSE)</f>
        <v>0</v>
      </c>
      <c r="AP56" s="124">
        <f>IF('Member Info'!F53&gt;'GP1 April 25'!$U$1,1,0)</f>
        <v>0</v>
      </c>
      <c r="AQ56" s="124">
        <f t="shared" si="18"/>
        <v>0</v>
      </c>
      <c r="AR56" s="124">
        <f t="shared" si="19"/>
        <v>0</v>
      </c>
      <c r="AS56" s="124">
        <f t="shared" si="20"/>
        <v>1</v>
      </c>
    </row>
    <row r="57" spans="1:50" x14ac:dyDescent="0.25">
      <c r="A57" s="4">
        <v>26</v>
      </c>
      <c r="B57" s="164">
        <f>'Member Info'!D54</f>
        <v>0</v>
      </c>
      <c r="C57" s="164">
        <f>'Member Info'!E54</f>
        <v>0</v>
      </c>
      <c r="D57" s="164" t="str">
        <f>'Member Info'!G54</f>
        <v/>
      </c>
      <c r="E57" s="165">
        <f>'Member Info'!B54</f>
        <v>0</v>
      </c>
      <c r="F57" s="242"/>
      <c r="G57" s="166" t="str">
        <f>IF(E57=0,"",('Member Info'!K54+'Member Info'!L54))</f>
        <v/>
      </c>
      <c r="H57" s="419"/>
      <c r="I57" s="419"/>
      <c r="J57" s="26"/>
      <c r="K57" s="26"/>
      <c r="L57" s="384" t="str">
        <f>IF(E57=0,"",IF('Member Info'!F54&gt;$U$1,CONCATENATE("Joined with practice on ", TEXT('Member Info'!F54, "DD/MM/YYYY")),IF('Member Info'!N54&lt;&gt;"",IF('Member Info'!N54&lt;$T$1,CONCATENATE("Left Scheme on ", TEXT('Member Info'!N54, "DD/MM/YYYY")),IF(OR(G57="",G57=0),"Error Detected, No rate entered",IF(E57=0,"",IF(F57="","Error Detected, No Pensionable pay",IF(AS57=1,"No Part Time Status Entered",IF(AR57=1,"No Part Time Hours Entered",IF(ISERROR(AD57)," Unknown Values entered.",IF(V57+W57&lt;1,"Acceptable",IF(T57+U57=200, "No Contributions Entered", IF(M57="","Error Detected, Choose reason&gt;",IF(Z57="1",IF(V57=1,"Please Enter Deemed Pensionable Pay","Add Any Relevant Details Above"),"Please Give Details Above"))))))))))),IF(OR(G57="",G57=0),"Error Detected, No rate entered",IF(E57=0,"",IF(F57="","Error Detected, No Pensionable pay",IF(AS57=1,"No Part Time Status Entered",IF(AR57=1,"No Part Time Hours Entered",IF(ISERROR(AD57)," Unknown Values entered.",IF(V57+W57&lt;1,"Acceptable",IF(T57+U57=200, "No Contributions Entered", IF(M57="","Error Detected, Choose reason&gt;",IF(Z57="1",IF(V57=1,"Please Enter Deemed Pensionable Pay","Add relevant Details Above"),"Please give details Above")))))))))))))</f>
        <v/>
      </c>
      <c r="M57" s="260"/>
      <c r="N57" s="91"/>
      <c r="O57" s="91" t="str">
        <f t="shared" si="1"/>
        <v/>
      </c>
      <c r="P57" s="94">
        <f t="shared" si="2"/>
        <v>0</v>
      </c>
      <c r="Q57" s="94">
        <f t="shared" si="2"/>
        <v>0</v>
      </c>
      <c r="R57" s="218">
        <f>(ROUND((F57/100*'Member Info'!$W$2), 2))</f>
        <v>0</v>
      </c>
      <c r="S57" s="218" t="e">
        <f t="shared" si="3"/>
        <v>#VALUE!</v>
      </c>
      <c r="T57" s="218" t="str">
        <f t="shared" si="4"/>
        <v/>
      </c>
      <c r="U57" s="227" t="str">
        <f t="shared" si="5"/>
        <v/>
      </c>
      <c r="V57" s="228" t="str">
        <f t="shared" si="6"/>
        <v/>
      </c>
      <c r="W57" s="228" t="str">
        <f t="shared" si="7"/>
        <v/>
      </c>
      <c r="X57" s="222">
        <f t="shared" si="8"/>
        <v>0</v>
      </c>
      <c r="Y57" s="110">
        <f t="shared" si="9"/>
        <v>0</v>
      </c>
      <c r="Z57" s="235" t="str">
        <f t="shared" si="10"/>
        <v/>
      </c>
      <c r="AA57" s="240" t="b">
        <f t="shared" si="11"/>
        <v>0</v>
      </c>
      <c r="AB57" s="235">
        <f t="shared" si="12"/>
        <v>0</v>
      </c>
      <c r="AC57" s="235">
        <f>IF('Member Info'!N54="",1,"")</f>
        <v>1</v>
      </c>
      <c r="AD57" s="243" t="e">
        <f t="shared" si="13"/>
        <v>#VALUE!</v>
      </c>
      <c r="AE57" s="130" t="str">
        <f t="shared" si="0"/>
        <v/>
      </c>
      <c r="AF57" s="124">
        <f t="shared" si="14"/>
        <v>1</v>
      </c>
      <c r="AG57" s="124" t="str">
        <f>IF('Member Info'!N54&lt;&gt;"",IF(AND('Member Info'!N54&lt;=$U$1,'Member Info'!N54&gt;=$T$1),1,0),"")</f>
        <v/>
      </c>
      <c r="AI57" s="124" t="b">
        <f t="shared" si="15"/>
        <v>0</v>
      </c>
      <c r="AJ57" s="124">
        <f t="shared" si="16"/>
        <v>0</v>
      </c>
      <c r="AL57" s="124">
        <f t="shared" si="17"/>
        <v>0</v>
      </c>
      <c r="AM57" s="124">
        <f>IF('Member Info'!F54&gt;$T$1,1,0)</f>
        <v>0</v>
      </c>
      <c r="AN57" s="124" t="b">
        <f>IF(ISERROR(T57),ERROR.TYPE(#REF!)=ERROR.TYPE(T57),FALSE)</f>
        <v>0</v>
      </c>
      <c r="AO57" s="124" t="b">
        <f>IF(ISERROR(U57),ERROR.TYPE(#REF!)=ERROR.TYPE(U57),FALSE)</f>
        <v>0</v>
      </c>
      <c r="AP57" s="124">
        <f>IF('Member Info'!F54&gt;'GP1 April 25'!$U$1,1,0)</f>
        <v>0</v>
      </c>
      <c r="AQ57" s="124">
        <f t="shared" si="18"/>
        <v>0</v>
      </c>
      <c r="AR57" s="124">
        <f t="shared" si="19"/>
        <v>0</v>
      </c>
      <c r="AS57" s="124">
        <f t="shared" si="20"/>
        <v>1</v>
      </c>
    </row>
    <row r="58" spans="1:50" x14ac:dyDescent="0.25">
      <c r="A58" s="4">
        <v>27</v>
      </c>
      <c r="B58" s="164">
        <f>'Member Info'!D55</f>
        <v>0</v>
      </c>
      <c r="C58" s="164">
        <f>'Member Info'!E55</f>
        <v>0</v>
      </c>
      <c r="D58" s="164" t="str">
        <f>'Member Info'!G55</f>
        <v/>
      </c>
      <c r="E58" s="165">
        <f>'Member Info'!B55</f>
        <v>0</v>
      </c>
      <c r="F58" s="242"/>
      <c r="G58" s="166" t="str">
        <f>IF(E58=0,"",('Member Info'!K55+'Member Info'!L55))</f>
        <v/>
      </c>
      <c r="H58" s="419"/>
      <c r="I58" s="419"/>
      <c r="J58" s="26"/>
      <c r="K58" s="26"/>
      <c r="L58" s="384" t="str">
        <f>IF(E58=0,"",IF('Member Info'!F55&gt;$U$1,CONCATENATE("Joined with practice on ", TEXT('Member Info'!F55, "DD/MM/YYYY")),IF('Member Info'!N55&lt;&gt;"",IF('Member Info'!N55&lt;$T$1,CONCATENATE("Left Scheme on ", TEXT('Member Info'!N55, "DD/MM/YYYY")),IF(OR(G58="",G58=0),"Error Detected, No rate entered",IF(E58=0,"",IF(F58="","Error Detected, No Pensionable pay",IF(AS58=1,"No Part Time Status Entered",IF(AR58=1,"No Part Time Hours Entered",IF(ISERROR(AD58)," Unknown Values entered.",IF(V58+W58&lt;1,"Acceptable",IF(T58+U58=200, "No Contributions Entered", IF(M58="","Error Detected, Choose reason&gt;",IF(Z58="1",IF(V58=1,"Please Enter Deemed Pensionable Pay","Add Any Relevant Details Above"),"Please Give Details Above"))))))))))),IF(OR(G58="",G58=0),"Error Detected, No rate entered",IF(E58=0,"",IF(F58="","Error Detected, No Pensionable pay",IF(AS58=1,"No Part Time Status Entered",IF(AR58=1,"No Part Time Hours Entered",IF(ISERROR(AD58)," Unknown Values entered.",IF(V58+W58&lt;1,"Acceptable",IF(T58+U58=200, "No Contributions Entered", IF(M58="","Error Detected, Choose reason&gt;",IF(Z58="1",IF(V58=1,"Please Enter Deemed Pensionable Pay","Add relevant Details Above"),"Please give details Above")))))))))))))</f>
        <v/>
      </c>
      <c r="M58" s="260"/>
      <c r="N58" s="91"/>
      <c r="O58" s="91" t="str">
        <f t="shared" si="1"/>
        <v/>
      </c>
      <c r="P58" s="94">
        <f t="shared" si="2"/>
        <v>0</v>
      </c>
      <c r="Q58" s="94">
        <f t="shared" si="2"/>
        <v>0</v>
      </c>
      <c r="R58" s="218">
        <f>(ROUND((F58/100*'Member Info'!$W$2), 2))</f>
        <v>0</v>
      </c>
      <c r="S58" s="218" t="e">
        <f t="shared" si="3"/>
        <v>#VALUE!</v>
      </c>
      <c r="T58" s="218" t="str">
        <f t="shared" si="4"/>
        <v/>
      </c>
      <c r="U58" s="227" t="str">
        <f t="shared" si="5"/>
        <v/>
      </c>
      <c r="V58" s="228" t="str">
        <f t="shared" si="6"/>
        <v/>
      </c>
      <c r="W58" s="228" t="str">
        <f t="shared" si="7"/>
        <v/>
      </c>
      <c r="X58" s="222">
        <f t="shared" si="8"/>
        <v>0</v>
      </c>
      <c r="Y58" s="110">
        <f t="shared" si="9"/>
        <v>0</v>
      </c>
      <c r="Z58" s="235" t="str">
        <f t="shared" si="10"/>
        <v/>
      </c>
      <c r="AA58" s="240" t="b">
        <f t="shared" si="11"/>
        <v>0</v>
      </c>
      <c r="AB58" s="235">
        <f t="shared" si="12"/>
        <v>0</v>
      </c>
      <c r="AC58" s="235">
        <f>IF('Member Info'!N55="",1,"")</f>
        <v>1</v>
      </c>
      <c r="AD58" s="243" t="e">
        <f t="shared" si="13"/>
        <v>#VALUE!</v>
      </c>
      <c r="AE58" s="130" t="str">
        <f t="shared" si="0"/>
        <v/>
      </c>
      <c r="AF58" s="124">
        <f t="shared" si="14"/>
        <v>1</v>
      </c>
      <c r="AG58" s="124" t="str">
        <f>IF('Member Info'!N55&lt;&gt;"",IF(AND('Member Info'!N55&lt;=$U$1,'Member Info'!N55&gt;=$T$1),1,0),"")</f>
        <v/>
      </c>
      <c r="AI58" s="124" t="b">
        <f t="shared" si="15"/>
        <v>0</v>
      </c>
      <c r="AJ58" s="124">
        <f t="shared" si="16"/>
        <v>0</v>
      </c>
      <c r="AL58" s="124">
        <f t="shared" si="17"/>
        <v>0</v>
      </c>
      <c r="AM58" s="124">
        <f>IF('Member Info'!F55&gt;$T$1,1,0)</f>
        <v>0</v>
      </c>
      <c r="AN58" s="124" t="b">
        <f>IF(ISERROR(T58),ERROR.TYPE(#REF!)=ERROR.TYPE(T58),FALSE)</f>
        <v>0</v>
      </c>
      <c r="AO58" s="124" t="b">
        <f>IF(ISERROR(U58),ERROR.TYPE(#REF!)=ERROR.TYPE(U58),FALSE)</f>
        <v>0</v>
      </c>
      <c r="AP58" s="124">
        <f>IF('Member Info'!F55&gt;'GP1 April 25'!$U$1,1,0)</f>
        <v>0</v>
      </c>
      <c r="AQ58" s="124">
        <f t="shared" si="18"/>
        <v>0</v>
      </c>
      <c r="AR58" s="124">
        <f t="shared" si="19"/>
        <v>0</v>
      </c>
      <c r="AS58" s="124">
        <f t="shared" si="20"/>
        <v>1</v>
      </c>
    </row>
    <row r="59" spans="1:50" x14ac:dyDescent="0.25">
      <c r="A59" s="4">
        <v>28</v>
      </c>
      <c r="B59" s="164">
        <f>'Member Info'!D56</f>
        <v>0</v>
      </c>
      <c r="C59" s="164">
        <f>'Member Info'!E56</f>
        <v>0</v>
      </c>
      <c r="D59" s="164" t="str">
        <f>'Member Info'!G56</f>
        <v/>
      </c>
      <c r="E59" s="165">
        <f>'Member Info'!B56</f>
        <v>0</v>
      </c>
      <c r="F59" s="242"/>
      <c r="G59" s="166" t="str">
        <f>IF(E59=0,"",('Member Info'!K56+'Member Info'!L56))</f>
        <v/>
      </c>
      <c r="H59" s="419"/>
      <c r="I59" s="419"/>
      <c r="J59" s="26"/>
      <c r="K59" s="26"/>
      <c r="L59" s="384" t="str">
        <f>IF(E59=0,"",IF('Member Info'!F56&gt;$U$1,CONCATENATE("Joined with practice on ", TEXT('Member Info'!F56, "DD/MM/YYYY")),IF('Member Info'!N56&lt;&gt;"",IF('Member Info'!N56&lt;$T$1,CONCATENATE("Left Scheme on ", TEXT('Member Info'!N56, "DD/MM/YYYY")),IF(OR(G59="",G59=0),"Error Detected, No rate entered",IF(E59=0,"",IF(F59="","Error Detected, No Pensionable pay",IF(AS59=1,"No Part Time Status Entered",IF(AR59=1,"No Part Time Hours Entered",IF(ISERROR(AD59)," Unknown Values entered.",IF(V59+W59&lt;1,"Acceptable",IF(T59+U59=200, "No Contributions Entered", IF(M59="","Error Detected, Choose reason&gt;",IF(Z59="1",IF(V59=1,"Please Enter Deemed Pensionable Pay","Add Any Relevant Details Above"),"Please Give Details Above"))))))))))),IF(OR(G59="",G59=0),"Error Detected, No rate entered",IF(E59=0,"",IF(F59="","Error Detected, No Pensionable pay",IF(AS59=1,"No Part Time Status Entered",IF(AR59=1,"No Part Time Hours Entered",IF(ISERROR(AD59)," Unknown Values entered.",IF(V59+W59&lt;1,"Acceptable",IF(T59+U59=200, "No Contributions Entered", IF(M59="","Error Detected, Choose reason&gt;",IF(Z59="1",IF(V59=1,"Please Enter Deemed Pensionable Pay","Add relevant Details Above"),"Please give details Above")))))))))))))</f>
        <v/>
      </c>
      <c r="M59" s="260"/>
      <c r="N59" s="91"/>
      <c r="O59" s="91" t="str">
        <f t="shared" si="1"/>
        <v/>
      </c>
      <c r="P59" s="94">
        <f t="shared" si="2"/>
        <v>0</v>
      </c>
      <c r="Q59" s="94">
        <f t="shared" si="2"/>
        <v>0</v>
      </c>
      <c r="R59" s="218">
        <f>(ROUND((F59/100*'Member Info'!$W$2), 2))</f>
        <v>0</v>
      </c>
      <c r="S59" s="218" t="e">
        <f t="shared" si="3"/>
        <v>#VALUE!</v>
      </c>
      <c r="T59" s="218" t="str">
        <f t="shared" si="4"/>
        <v/>
      </c>
      <c r="U59" s="227" t="str">
        <f t="shared" si="5"/>
        <v/>
      </c>
      <c r="V59" s="228" t="str">
        <f t="shared" si="6"/>
        <v/>
      </c>
      <c r="W59" s="228" t="str">
        <f t="shared" si="7"/>
        <v/>
      </c>
      <c r="X59" s="222">
        <f t="shared" si="8"/>
        <v>0</v>
      </c>
      <c r="Y59" s="110">
        <f t="shared" si="9"/>
        <v>0</v>
      </c>
      <c r="Z59" s="235" t="str">
        <f t="shared" si="10"/>
        <v/>
      </c>
      <c r="AA59" s="240" t="b">
        <f t="shared" si="11"/>
        <v>0</v>
      </c>
      <c r="AB59" s="235">
        <f t="shared" si="12"/>
        <v>0</v>
      </c>
      <c r="AC59" s="235">
        <f>IF('Member Info'!N56="",1,"")</f>
        <v>1</v>
      </c>
      <c r="AD59" s="243" t="e">
        <f t="shared" si="13"/>
        <v>#VALUE!</v>
      </c>
      <c r="AE59" s="130" t="str">
        <f t="shared" si="0"/>
        <v/>
      </c>
      <c r="AF59" s="124">
        <f t="shared" si="14"/>
        <v>1</v>
      </c>
      <c r="AG59" s="124" t="str">
        <f>IF('Member Info'!N56&lt;&gt;"",IF(AND('Member Info'!N56&lt;=$U$1,'Member Info'!N56&gt;=$T$1),1,0),"")</f>
        <v/>
      </c>
      <c r="AI59" s="124" t="b">
        <f t="shared" si="15"/>
        <v>0</v>
      </c>
      <c r="AJ59" s="124">
        <f t="shared" si="16"/>
        <v>0</v>
      </c>
      <c r="AL59" s="124">
        <f t="shared" si="17"/>
        <v>0</v>
      </c>
      <c r="AM59" s="124">
        <f>IF('Member Info'!F56&gt;$T$1,1,0)</f>
        <v>0</v>
      </c>
      <c r="AN59" s="124" t="b">
        <f>IF(ISERROR(T59),ERROR.TYPE(#REF!)=ERROR.TYPE(T59),FALSE)</f>
        <v>0</v>
      </c>
      <c r="AO59" s="124" t="b">
        <f>IF(ISERROR(U59),ERROR.TYPE(#REF!)=ERROR.TYPE(U59),FALSE)</f>
        <v>0</v>
      </c>
      <c r="AP59" s="124">
        <f>IF('Member Info'!F56&gt;'GP1 April 25'!$U$1,1,0)</f>
        <v>0</v>
      </c>
      <c r="AQ59" s="124">
        <f t="shared" si="18"/>
        <v>0</v>
      </c>
      <c r="AR59" s="124">
        <f t="shared" si="19"/>
        <v>0</v>
      </c>
      <c r="AS59" s="124">
        <f t="shared" si="20"/>
        <v>1</v>
      </c>
    </row>
    <row r="60" spans="1:50" x14ac:dyDescent="0.25">
      <c r="A60" s="4">
        <v>29</v>
      </c>
      <c r="B60" s="164">
        <f>'Member Info'!D57</f>
        <v>0</v>
      </c>
      <c r="C60" s="164">
        <f>'Member Info'!E57</f>
        <v>0</v>
      </c>
      <c r="D60" s="164" t="str">
        <f>'Member Info'!G57</f>
        <v/>
      </c>
      <c r="E60" s="165">
        <f>'Member Info'!B57</f>
        <v>0</v>
      </c>
      <c r="F60" s="242"/>
      <c r="G60" s="166" t="str">
        <f>IF(E60=0,"",('Member Info'!K57+'Member Info'!L57))</f>
        <v/>
      </c>
      <c r="H60" s="419"/>
      <c r="I60" s="419"/>
      <c r="J60" s="26"/>
      <c r="K60" s="26"/>
      <c r="L60" s="384" t="str">
        <f>IF(E60=0,"",IF('Member Info'!F57&gt;$U$1,CONCATENATE("Joined with practice on ", TEXT('Member Info'!F57, "DD/MM/YYYY")),IF('Member Info'!N57&lt;&gt;"",IF('Member Info'!N57&lt;$T$1,CONCATENATE("Left Scheme on ", TEXT('Member Info'!N57, "DD/MM/YYYY")),IF(OR(G60="",G60=0),"Error Detected, No rate entered",IF(E60=0,"",IF(F60="","Error Detected, No Pensionable pay",IF(AS60=1,"No Part Time Status Entered",IF(AR60=1,"No Part Time Hours Entered",IF(ISERROR(AD60)," Unknown Values entered.",IF(V60+W60&lt;1,"Acceptable",IF(T60+U60=200, "No Contributions Entered", IF(M60="","Error Detected, Choose reason&gt;",IF(Z60="1",IF(V60=1,"Please Enter Deemed Pensionable Pay","Add Any Relevant Details Above"),"Please Give Details Above"))))))))))),IF(OR(G60="",G60=0),"Error Detected, No rate entered",IF(E60=0,"",IF(F60="","Error Detected, No Pensionable pay",IF(AS60=1,"No Part Time Status Entered",IF(AR60=1,"No Part Time Hours Entered",IF(ISERROR(AD60)," Unknown Values entered.",IF(V60+W60&lt;1,"Acceptable",IF(T60+U60=200, "No Contributions Entered", IF(M60="","Error Detected, Choose reason&gt;",IF(Z60="1",IF(V60=1,"Please Enter Deemed Pensionable Pay","Add relevant Details Above"),"Please give details Above")))))))))))))</f>
        <v/>
      </c>
      <c r="M60" s="260"/>
      <c r="N60" s="91"/>
      <c r="O60" s="91" t="str">
        <f t="shared" si="1"/>
        <v/>
      </c>
      <c r="P60" s="94">
        <f t="shared" si="2"/>
        <v>0</v>
      </c>
      <c r="Q60" s="94">
        <f t="shared" si="2"/>
        <v>0</v>
      </c>
      <c r="R60" s="218">
        <f>(ROUND((F60/100*'Member Info'!$W$2), 2))</f>
        <v>0</v>
      </c>
      <c r="S60" s="218" t="e">
        <f t="shared" si="3"/>
        <v>#VALUE!</v>
      </c>
      <c r="T60" s="218" t="str">
        <f t="shared" si="4"/>
        <v/>
      </c>
      <c r="U60" s="227" t="str">
        <f t="shared" si="5"/>
        <v/>
      </c>
      <c r="V60" s="228" t="str">
        <f t="shared" si="6"/>
        <v/>
      </c>
      <c r="W60" s="228" t="str">
        <f t="shared" si="7"/>
        <v/>
      </c>
      <c r="X60" s="222">
        <f t="shared" si="8"/>
        <v>0</v>
      </c>
      <c r="Y60" s="110">
        <f t="shared" si="9"/>
        <v>0</v>
      </c>
      <c r="Z60" s="235" t="str">
        <f t="shared" si="10"/>
        <v/>
      </c>
      <c r="AA60" s="240" t="b">
        <f t="shared" si="11"/>
        <v>0</v>
      </c>
      <c r="AB60" s="235">
        <f t="shared" si="12"/>
        <v>0</v>
      </c>
      <c r="AC60" s="235">
        <f>IF('Member Info'!N57="",1,"")</f>
        <v>1</v>
      </c>
      <c r="AD60" s="243" t="e">
        <f t="shared" si="13"/>
        <v>#VALUE!</v>
      </c>
      <c r="AE60" s="130" t="str">
        <f t="shared" si="0"/>
        <v/>
      </c>
      <c r="AF60" s="124">
        <f t="shared" si="14"/>
        <v>1</v>
      </c>
      <c r="AG60" s="124" t="str">
        <f>IF('Member Info'!N57&lt;&gt;"",IF(AND('Member Info'!N57&lt;=$U$1,'Member Info'!N57&gt;=$T$1),1,0),"")</f>
        <v/>
      </c>
      <c r="AI60" s="124" t="b">
        <f t="shared" si="15"/>
        <v>0</v>
      </c>
      <c r="AJ60" s="124">
        <f t="shared" si="16"/>
        <v>0</v>
      </c>
      <c r="AL60" s="124">
        <f t="shared" si="17"/>
        <v>0</v>
      </c>
      <c r="AM60" s="124">
        <f>IF('Member Info'!F57&gt;$T$1,1,0)</f>
        <v>0</v>
      </c>
      <c r="AN60" s="124" t="b">
        <f>IF(ISERROR(T60),ERROR.TYPE(#REF!)=ERROR.TYPE(T60),FALSE)</f>
        <v>0</v>
      </c>
      <c r="AO60" s="124" t="b">
        <f>IF(ISERROR(U60),ERROR.TYPE(#REF!)=ERROR.TYPE(U60),FALSE)</f>
        <v>0</v>
      </c>
      <c r="AP60" s="124">
        <f>IF('Member Info'!F57&gt;'GP1 April 25'!$U$1,1,0)</f>
        <v>0</v>
      </c>
      <c r="AQ60" s="124">
        <f t="shared" si="18"/>
        <v>0</v>
      </c>
      <c r="AR60" s="124">
        <f t="shared" si="19"/>
        <v>0</v>
      </c>
      <c r="AS60" s="124">
        <f t="shared" si="20"/>
        <v>1</v>
      </c>
    </row>
    <row r="61" spans="1:50" x14ac:dyDescent="0.25">
      <c r="A61" s="4">
        <v>30</v>
      </c>
      <c r="B61" s="164">
        <f>'Member Info'!D58</f>
        <v>0</v>
      </c>
      <c r="C61" s="164">
        <f>'Member Info'!E58</f>
        <v>0</v>
      </c>
      <c r="D61" s="164" t="str">
        <f>'Member Info'!G58</f>
        <v/>
      </c>
      <c r="E61" s="165">
        <f>'Member Info'!B58</f>
        <v>0</v>
      </c>
      <c r="F61" s="242"/>
      <c r="G61" s="166" t="str">
        <f>IF(E61=0,"",('Member Info'!K58+'Member Info'!L58))</f>
        <v/>
      </c>
      <c r="H61" s="419"/>
      <c r="I61" s="419"/>
      <c r="J61" s="26"/>
      <c r="K61" s="26"/>
      <c r="L61" s="384" t="str">
        <f>IF(E61=0,"",IF('Member Info'!F58&gt;$U$1,CONCATENATE("Joined with practice on ", TEXT('Member Info'!F58, "DD/MM/YYYY")),IF('Member Info'!N58&lt;&gt;"",IF('Member Info'!N58&lt;$T$1,CONCATENATE("Left Scheme on ", TEXT('Member Info'!N58, "DD/MM/YYYY")),IF(OR(G61="",G61=0),"Error Detected, No rate entered",IF(E61=0,"",IF(F61="","Error Detected, No Pensionable pay",IF(AS61=1,"No Part Time Status Entered",IF(AR61=1,"No Part Time Hours Entered",IF(ISERROR(AD61)," Unknown Values entered.",IF(V61+W61&lt;1,"Acceptable",IF(T61+U61=200, "No Contributions Entered", IF(M61="","Error Detected, Choose reason&gt;",IF(Z61="1",IF(V61=1,"Please Enter Deemed Pensionable Pay","Add Any Relevant Details Above"),"Please Give Details Above"))))))))))),IF(OR(G61="",G61=0),"Error Detected, No rate entered",IF(E61=0,"",IF(F61="","Error Detected, No Pensionable pay",IF(AS61=1,"No Part Time Status Entered",IF(AR61=1,"No Part Time Hours Entered",IF(ISERROR(AD61)," Unknown Values entered.",IF(V61+W61&lt;1,"Acceptable",IF(T61+U61=200, "No Contributions Entered", IF(M61="","Error Detected, Choose reason&gt;",IF(Z61="1",IF(V61=1,"Please Enter Deemed Pensionable Pay","Add relevant Details Above"),"Please give details Above")))))))))))))</f>
        <v/>
      </c>
      <c r="M61" s="260"/>
      <c r="N61" s="91"/>
      <c r="O61" s="91" t="str">
        <f t="shared" si="1"/>
        <v/>
      </c>
      <c r="P61" s="94">
        <f t="shared" si="2"/>
        <v>0</v>
      </c>
      <c r="Q61" s="94">
        <f t="shared" si="2"/>
        <v>0</v>
      </c>
      <c r="R61" s="218">
        <f>(ROUND((F61/100*'Member Info'!$W$2), 2))</f>
        <v>0</v>
      </c>
      <c r="S61" s="218" t="e">
        <f t="shared" si="3"/>
        <v>#VALUE!</v>
      </c>
      <c r="T61" s="218" t="str">
        <f t="shared" si="4"/>
        <v/>
      </c>
      <c r="U61" s="227" t="str">
        <f t="shared" si="5"/>
        <v/>
      </c>
      <c r="V61" s="228" t="str">
        <f t="shared" si="6"/>
        <v/>
      </c>
      <c r="W61" s="228" t="str">
        <f t="shared" si="7"/>
        <v/>
      </c>
      <c r="X61" s="222">
        <f t="shared" si="8"/>
        <v>0</v>
      </c>
      <c r="Y61" s="110">
        <f t="shared" si="9"/>
        <v>0</v>
      </c>
      <c r="Z61" s="235" t="str">
        <f t="shared" si="10"/>
        <v/>
      </c>
      <c r="AA61" s="240" t="b">
        <f t="shared" si="11"/>
        <v>0</v>
      </c>
      <c r="AB61" s="235">
        <f t="shared" si="12"/>
        <v>0</v>
      </c>
      <c r="AC61" s="235">
        <f>IF('Member Info'!N58="",1,"")</f>
        <v>1</v>
      </c>
      <c r="AD61" s="243" t="e">
        <f t="shared" si="13"/>
        <v>#VALUE!</v>
      </c>
      <c r="AE61" s="130" t="str">
        <f t="shared" si="0"/>
        <v/>
      </c>
      <c r="AF61" s="124">
        <f t="shared" si="14"/>
        <v>1</v>
      </c>
      <c r="AG61" s="124" t="str">
        <f>IF('Member Info'!N58&lt;&gt;"",IF(AND('Member Info'!N58&lt;=$U$1,'Member Info'!N58&gt;=$T$1),1,0),"")</f>
        <v/>
      </c>
      <c r="AI61" s="124" t="b">
        <f t="shared" si="15"/>
        <v>0</v>
      </c>
      <c r="AJ61" s="124">
        <f t="shared" si="16"/>
        <v>0</v>
      </c>
      <c r="AL61" s="124">
        <f t="shared" si="17"/>
        <v>0</v>
      </c>
      <c r="AM61" s="124">
        <f>IF('Member Info'!F58&gt;$T$1,1,0)</f>
        <v>0</v>
      </c>
      <c r="AN61" s="124" t="b">
        <f>IF(ISERROR(T61),ERROR.TYPE(#REF!)=ERROR.TYPE(T61),FALSE)</f>
        <v>0</v>
      </c>
      <c r="AO61" s="124" t="b">
        <f>IF(ISERROR(U61),ERROR.TYPE(#REF!)=ERROR.TYPE(U61),FALSE)</f>
        <v>0</v>
      </c>
      <c r="AP61" s="124">
        <f>IF('Member Info'!F58&gt;'GP1 April 25'!$U$1,1,0)</f>
        <v>0</v>
      </c>
      <c r="AQ61" s="124">
        <f t="shared" si="18"/>
        <v>0</v>
      </c>
      <c r="AR61" s="124">
        <f t="shared" si="19"/>
        <v>0</v>
      </c>
      <c r="AS61" s="124">
        <f t="shared" si="20"/>
        <v>1</v>
      </c>
    </row>
    <row r="62" spans="1:50" x14ac:dyDescent="0.25">
      <c r="A62" s="4">
        <v>31</v>
      </c>
      <c r="B62" s="164">
        <f>'Member Info'!D59</f>
        <v>0</v>
      </c>
      <c r="C62" s="164">
        <f>'Member Info'!E59</f>
        <v>0</v>
      </c>
      <c r="D62" s="164" t="str">
        <f>'Member Info'!G59</f>
        <v/>
      </c>
      <c r="E62" s="165">
        <f>'Member Info'!B59</f>
        <v>0</v>
      </c>
      <c r="F62" s="242"/>
      <c r="G62" s="166" t="str">
        <f>IF(E62=0,"",('Member Info'!K59+'Member Info'!L59))</f>
        <v/>
      </c>
      <c r="H62" s="419"/>
      <c r="I62" s="419"/>
      <c r="J62" s="26"/>
      <c r="K62" s="26"/>
      <c r="L62" s="384" t="str">
        <f>IF(E62=0,"",IF('Member Info'!F59&gt;$U$1,CONCATENATE("Joined with practice on ", TEXT('Member Info'!F59, "DD/MM/YYYY")),IF('Member Info'!N59&lt;&gt;"",IF('Member Info'!N59&lt;$T$1,CONCATENATE("Left Scheme on ", TEXT('Member Info'!N59, "DD/MM/YYYY")),IF(OR(G62="",G62=0),"Error Detected, No rate entered",IF(E62=0,"",IF(F62="","Error Detected, No Pensionable pay",IF(AS62=1,"No Part Time Status Entered",IF(AR62=1,"No Part Time Hours Entered",IF(ISERROR(AD62)," Unknown Values entered.",IF(V62+W62&lt;1,"Acceptable",IF(T62+U62=200, "No Contributions Entered", IF(M62="","Error Detected, Choose reason&gt;",IF(Z62="1",IF(V62=1,"Please Enter Deemed Pensionable Pay","Add Any Relevant Details Above"),"Please Give Details Above"))))))))))),IF(OR(G62="",G62=0),"Error Detected, No rate entered",IF(E62=0,"",IF(F62="","Error Detected, No Pensionable pay",IF(AS62=1,"No Part Time Status Entered",IF(AR62=1,"No Part Time Hours Entered",IF(ISERROR(AD62)," Unknown Values entered.",IF(V62+W62&lt;1,"Acceptable",IF(T62+U62=200, "No Contributions Entered", IF(M62="","Error Detected, Choose reason&gt;",IF(Z62="1",IF(V62=1,"Please Enter Deemed Pensionable Pay","Add relevant Details Above"),"Please give details Above")))))))))))))</f>
        <v/>
      </c>
      <c r="M62" s="260"/>
      <c r="N62" s="91"/>
      <c r="O62" s="91" t="str">
        <f t="shared" si="1"/>
        <v/>
      </c>
      <c r="P62" s="94">
        <f t="shared" si="2"/>
        <v>0</v>
      </c>
      <c r="Q62" s="94">
        <f t="shared" si="2"/>
        <v>0</v>
      </c>
      <c r="R62" s="218">
        <f>(ROUND((F62/100*'Member Info'!$W$2), 2))</f>
        <v>0</v>
      </c>
      <c r="S62" s="218" t="e">
        <f t="shared" si="3"/>
        <v>#VALUE!</v>
      </c>
      <c r="T62" s="218" t="str">
        <f t="shared" si="4"/>
        <v/>
      </c>
      <c r="U62" s="227" t="str">
        <f t="shared" si="5"/>
        <v/>
      </c>
      <c r="V62" s="228" t="str">
        <f t="shared" si="6"/>
        <v/>
      </c>
      <c r="W62" s="228" t="str">
        <f t="shared" si="7"/>
        <v/>
      </c>
      <c r="X62" s="222">
        <f t="shared" si="8"/>
        <v>0</v>
      </c>
      <c r="Y62" s="110">
        <f t="shared" si="9"/>
        <v>0</v>
      </c>
      <c r="Z62" s="235" t="str">
        <f t="shared" si="10"/>
        <v/>
      </c>
      <c r="AA62" s="240" t="b">
        <f t="shared" si="11"/>
        <v>0</v>
      </c>
      <c r="AB62" s="235">
        <f t="shared" si="12"/>
        <v>0</v>
      </c>
      <c r="AC62" s="235">
        <f>IF('Member Info'!N59="",1,"")</f>
        <v>1</v>
      </c>
      <c r="AD62" s="243" t="e">
        <f t="shared" si="13"/>
        <v>#VALUE!</v>
      </c>
      <c r="AE62" s="130" t="str">
        <f t="shared" si="0"/>
        <v/>
      </c>
      <c r="AF62" s="124">
        <f t="shared" si="14"/>
        <v>1</v>
      </c>
      <c r="AG62" s="124" t="str">
        <f>IF('Member Info'!N59&lt;&gt;"",IF(AND('Member Info'!N59&lt;=$U$1,'Member Info'!N59&gt;=$T$1),1,0),"")</f>
        <v/>
      </c>
      <c r="AI62" s="124" t="b">
        <f t="shared" si="15"/>
        <v>0</v>
      </c>
      <c r="AJ62" s="124">
        <f t="shared" si="16"/>
        <v>0</v>
      </c>
      <c r="AL62" s="124">
        <f t="shared" si="17"/>
        <v>0</v>
      </c>
      <c r="AM62" s="124">
        <f>IF('Member Info'!F59&gt;$T$1,1,0)</f>
        <v>0</v>
      </c>
      <c r="AN62" s="124" t="b">
        <f>IF(ISERROR(T62),ERROR.TYPE(#REF!)=ERROR.TYPE(T62),FALSE)</f>
        <v>0</v>
      </c>
      <c r="AO62" s="124" t="b">
        <f>IF(ISERROR(U62),ERROR.TYPE(#REF!)=ERROR.TYPE(U62),FALSE)</f>
        <v>0</v>
      </c>
      <c r="AP62" s="124">
        <f>IF('Member Info'!F59&gt;'GP1 April 25'!$U$1,1,0)</f>
        <v>0</v>
      </c>
      <c r="AQ62" s="124">
        <f t="shared" si="18"/>
        <v>0</v>
      </c>
      <c r="AR62" s="124">
        <f t="shared" si="19"/>
        <v>0</v>
      </c>
      <c r="AS62" s="124">
        <f t="shared" si="20"/>
        <v>1</v>
      </c>
    </row>
    <row r="63" spans="1:50" x14ac:dyDescent="0.25">
      <c r="A63" s="4">
        <v>32</v>
      </c>
      <c r="B63" s="164">
        <f>'Member Info'!D60</f>
        <v>0</v>
      </c>
      <c r="C63" s="164">
        <f>'Member Info'!E60</f>
        <v>0</v>
      </c>
      <c r="D63" s="164" t="str">
        <f>'Member Info'!G60</f>
        <v/>
      </c>
      <c r="E63" s="165">
        <f>'Member Info'!B60</f>
        <v>0</v>
      </c>
      <c r="F63" s="242"/>
      <c r="G63" s="166" t="str">
        <f>IF(E63=0,"",('Member Info'!K60+'Member Info'!L60))</f>
        <v/>
      </c>
      <c r="H63" s="419"/>
      <c r="I63" s="419"/>
      <c r="J63" s="26"/>
      <c r="K63" s="26"/>
      <c r="L63" s="384" t="str">
        <f>IF(E63=0,"",IF('Member Info'!F60&gt;$U$1,CONCATENATE("Joined with practice on ", TEXT('Member Info'!F60, "DD/MM/YYYY")),IF('Member Info'!N60&lt;&gt;"",IF('Member Info'!N60&lt;$T$1,CONCATENATE("Left Scheme on ", TEXT('Member Info'!N60, "DD/MM/YYYY")),IF(OR(G63="",G63=0),"Error Detected, No rate entered",IF(E63=0,"",IF(F63="","Error Detected, No Pensionable pay",IF(AS63=1,"No Part Time Status Entered",IF(AR63=1,"No Part Time Hours Entered",IF(ISERROR(AD63)," Unknown Values entered.",IF(V63+W63&lt;1,"Acceptable",IF(T63+U63=200, "No Contributions Entered", IF(M63="","Error Detected, Choose reason&gt;",IF(Z63="1",IF(V63=1,"Please Enter Deemed Pensionable Pay","Add Any Relevant Details Above"),"Please Give Details Above"))))))))))),IF(OR(G63="",G63=0),"Error Detected, No rate entered",IF(E63=0,"",IF(F63="","Error Detected, No Pensionable pay",IF(AS63=1,"No Part Time Status Entered",IF(AR63=1,"No Part Time Hours Entered",IF(ISERROR(AD63)," Unknown Values entered.",IF(V63+W63&lt;1,"Acceptable",IF(T63+U63=200, "No Contributions Entered", IF(M63="","Error Detected, Choose reason&gt;",IF(Z63="1",IF(V63=1,"Please Enter Deemed Pensionable Pay","Add relevant Details Above"),"Please give details Above")))))))))))))</f>
        <v/>
      </c>
      <c r="M63" s="260"/>
      <c r="N63" s="91"/>
      <c r="O63" s="91" t="str">
        <f t="shared" si="1"/>
        <v/>
      </c>
      <c r="P63" s="94">
        <f t="shared" si="2"/>
        <v>0</v>
      </c>
      <c r="Q63" s="94">
        <f t="shared" si="2"/>
        <v>0</v>
      </c>
      <c r="R63" s="218">
        <f>(ROUND((F63/100*'Member Info'!$W$2), 2))</f>
        <v>0</v>
      </c>
      <c r="S63" s="218" t="e">
        <f t="shared" si="3"/>
        <v>#VALUE!</v>
      </c>
      <c r="T63" s="218" t="str">
        <f t="shared" si="4"/>
        <v/>
      </c>
      <c r="U63" s="227" t="str">
        <f t="shared" si="5"/>
        <v/>
      </c>
      <c r="V63" s="228" t="str">
        <f t="shared" si="6"/>
        <v/>
      </c>
      <c r="W63" s="228" t="str">
        <f t="shared" si="7"/>
        <v/>
      </c>
      <c r="X63" s="222">
        <f t="shared" si="8"/>
        <v>0</v>
      </c>
      <c r="Y63" s="110">
        <f t="shared" si="9"/>
        <v>0</v>
      </c>
      <c r="Z63" s="235" t="str">
        <f t="shared" si="10"/>
        <v/>
      </c>
      <c r="AA63" s="240" t="b">
        <f t="shared" si="11"/>
        <v>0</v>
      </c>
      <c r="AB63" s="235">
        <f t="shared" si="12"/>
        <v>0</v>
      </c>
      <c r="AC63" s="235">
        <f>IF('Member Info'!N60="",1,"")</f>
        <v>1</v>
      </c>
      <c r="AD63" s="243" t="e">
        <f t="shared" si="13"/>
        <v>#VALUE!</v>
      </c>
      <c r="AE63" s="130" t="str">
        <f t="shared" si="0"/>
        <v/>
      </c>
      <c r="AF63" s="124">
        <f t="shared" si="14"/>
        <v>1</v>
      </c>
      <c r="AG63" s="124" t="str">
        <f>IF('Member Info'!N60&lt;&gt;"",IF(AND('Member Info'!N60&lt;=$U$1,'Member Info'!N60&gt;=$T$1),1,0),"")</f>
        <v/>
      </c>
      <c r="AI63" s="124" t="b">
        <f t="shared" si="15"/>
        <v>0</v>
      </c>
      <c r="AJ63" s="124">
        <f t="shared" si="16"/>
        <v>0</v>
      </c>
      <c r="AL63" s="124">
        <f t="shared" si="17"/>
        <v>0</v>
      </c>
      <c r="AM63" s="124">
        <f>IF('Member Info'!F60&gt;$T$1,1,0)</f>
        <v>0</v>
      </c>
      <c r="AN63" s="124" t="b">
        <f>IF(ISERROR(T63),ERROR.TYPE(#REF!)=ERROR.TYPE(T63),FALSE)</f>
        <v>0</v>
      </c>
      <c r="AO63" s="124" t="b">
        <f>IF(ISERROR(U63),ERROR.TYPE(#REF!)=ERROR.TYPE(U63),FALSE)</f>
        <v>0</v>
      </c>
      <c r="AP63" s="124">
        <f>IF('Member Info'!F60&gt;'GP1 April 25'!$U$1,1,0)</f>
        <v>0</v>
      </c>
      <c r="AQ63" s="124">
        <f t="shared" si="18"/>
        <v>0</v>
      </c>
      <c r="AR63" s="124">
        <f t="shared" si="19"/>
        <v>0</v>
      </c>
      <c r="AS63" s="124">
        <f t="shared" si="20"/>
        <v>1</v>
      </c>
    </row>
    <row r="64" spans="1:50" x14ac:dyDescent="0.25">
      <c r="A64" s="4">
        <v>33</v>
      </c>
      <c r="B64" s="164">
        <f>'Member Info'!D61</f>
        <v>0</v>
      </c>
      <c r="C64" s="164">
        <f>'Member Info'!E61</f>
        <v>0</v>
      </c>
      <c r="D64" s="164" t="str">
        <f>'Member Info'!G61</f>
        <v/>
      </c>
      <c r="E64" s="165">
        <f>'Member Info'!B61</f>
        <v>0</v>
      </c>
      <c r="F64" s="242"/>
      <c r="G64" s="166" t="str">
        <f>IF(E64=0,"",('Member Info'!K61+'Member Info'!L61))</f>
        <v/>
      </c>
      <c r="H64" s="419"/>
      <c r="I64" s="419"/>
      <c r="J64" s="26"/>
      <c r="K64" s="26"/>
      <c r="L64" s="384" t="str">
        <f>IF(E64=0,"",IF('Member Info'!F61&gt;$U$1,CONCATENATE("Joined with practice on ", TEXT('Member Info'!F61, "DD/MM/YYYY")),IF('Member Info'!N61&lt;&gt;"",IF('Member Info'!N61&lt;$T$1,CONCATENATE("Left Scheme on ", TEXT('Member Info'!N61, "DD/MM/YYYY")),IF(OR(G64="",G64=0),"Error Detected, No rate entered",IF(E64=0,"",IF(F64="","Error Detected, No Pensionable pay",IF(AS64=1,"No Part Time Status Entered",IF(AR64=1,"No Part Time Hours Entered",IF(ISERROR(AD64)," Unknown Values entered.",IF(V64+W64&lt;1,"Acceptable",IF(T64+U64=200, "No Contributions Entered", IF(M64="","Error Detected, Choose reason&gt;",IF(Z64="1",IF(V64=1,"Please Enter Deemed Pensionable Pay","Add Any Relevant Details Above"),"Please Give Details Above"))))))))))),IF(OR(G64="",G64=0),"Error Detected, No rate entered",IF(E64=0,"",IF(F64="","Error Detected, No Pensionable pay",IF(AS64=1,"No Part Time Status Entered",IF(AR64=1,"No Part Time Hours Entered",IF(ISERROR(AD64)," Unknown Values entered.",IF(V64+W64&lt;1,"Acceptable",IF(T64+U64=200, "No Contributions Entered", IF(M64="","Error Detected, Choose reason&gt;",IF(Z64="1",IF(V64=1,"Please Enter Deemed Pensionable Pay","Add relevant Details Above"),"Please give details Above")))))))))))))</f>
        <v/>
      </c>
      <c r="M64" s="260"/>
      <c r="N64" s="91"/>
      <c r="O64" s="91" t="str">
        <f t="shared" si="1"/>
        <v/>
      </c>
      <c r="P64" s="94">
        <f t="shared" si="2"/>
        <v>0</v>
      </c>
      <c r="Q64" s="94">
        <f t="shared" si="2"/>
        <v>0</v>
      </c>
      <c r="R64" s="218">
        <f>(ROUND((F64/100*'Member Info'!$W$2), 2))</f>
        <v>0</v>
      </c>
      <c r="S64" s="218" t="e">
        <f t="shared" si="3"/>
        <v>#VALUE!</v>
      </c>
      <c r="T64" s="218" t="str">
        <f t="shared" si="4"/>
        <v/>
      </c>
      <c r="U64" s="227" t="str">
        <f t="shared" si="5"/>
        <v/>
      </c>
      <c r="V64" s="228" t="str">
        <f t="shared" si="6"/>
        <v/>
      </c>
      <c r="W64" s="228" t="str">
        <f t="shared" si="7"/>
        <v/>
      </c>
      <c r="X64" s="222">
        <f t="shared" si="8"/>
        <v>0</v>
      </c>
      <c r="Y64" s="110">
        <f t="shared" si="9"/>
        <v>0</v>
      </c>
      <c r="Z64" s="235" t="str">
        <f t="shared" si="10"/>
        <v/>
      </c>
      <c r="AA64" s="240" t="b">
        <f t="shared" si="11"/>
        <v>0</v>
      </c>
      <c r="AB64" s="235">
        <f t="shared" si="12"/>
        <v>0</v>
      </c>
      <c r="AC64" s="235">
        <f>IF('Member Info'!N61="",1,"")</f>
        <v>1</v>
      </c>
      <c r="AD64" s="243" t="e">
        <f t="shared" si="13"/>
        <v>#VALUE!</v>
      </c>
      <c r="AE64" s="130" t="str">
        <f t="shared" si="0"/>
        <v/>
      </c>
      <c r="AF64" s="124">
        <f t="shared" si="14"/>
        <v>1</v>
      </c>
      <c r="AG64" s="124" t="str">
        <f>IF('Member Info'!N61&lt;&gt;"",IF(AND('Member Info'!N61&lt;=$U$1,'Member Info'!N61&gt;=$T$1),1,0),"")</f>
        <v/>
      </c>
      <c r="AI64" s="124" t="b">
        <f t="shared" si="15"/>
        <v>0</v>
      </c>
      <c r="AJ64" s="124">
        <f t="shared" si="16"/>
        <v>0</v>
      </c>
      <c r="AL64" s="124">
        <f t="shared" si="17"/>
        <v>0</v>
      </c>
      <c r="AM64" s="124">
        <f>IF('Member Info'!F61&gt;$T$1,1,0)</f>
        <v>0</v>
      </c>
      <c r="AN64" s="124" t="b">
        <f>IF(ISERROR(T64),ERROR.TYPE(#REF!)=ERROR.TYPE(T64),FALSE)</f>
        <v>0</v>
      </c>
      <c r="AO64" s="124" t="b">
        <f>IF(ISERROR(U64),ERROR.TYPE(#REF!)=ERROR.TYPE(U64),FALSE)</f>
        <v>0</v>
      </c>
      <c r="AP64" s="124">
        <f>IF('Member Info'!F61&gt;'GP1 April 25'!$U$1,1,0)</f>
        <v>0</v>
      </c>
      <c r="AQ64" s="124">
        <f t="shared" si="18"/>
        <v>0</v>
      </c>
      <c r="AR64" s="124">
        <f t="shared" si="19"/>
        <v>0</v>
      </c>
      <c r="AS64" s="124">
        <f t="shared" si="20"/>
        <v>1</v>
      </c>
    </row>
    <row r="65" spans="1:45" x14ac:dyDescent="0.25">
      <c r="A65" s="4">
        <v>34</v>
      </c>
      <c r="B65" s="164">
        <f>'Member Info'!D62</f>
        <v>0</v>
      </c>
      <c r="C65" s="164">
        <f>'Member Info'!E62</f>
        <v>0</v>
      </c>
      <c r="D65" s="164" t="str">
        <f>'Member Info'!G62</f>
        <v/>
      </c>
      <c r="E65" s="165">
        <f>'Member Info'!B62</f>
        <v>0</v>
      </c>
      <c r="F65" s="242"/>
      <c r="G65" s="166" t="str">
        <f>IF(E65=0,"",('Member Info'!K62+'Member Info'!L62))</f>
        <v/>
      </c>
      <c r="H65" s="419"/>
      <c r="I65" s="419"/>
      <c r="J65" s="26"/>
      <c r="K65" s="26"/>
      <c r="L65" s="384" t="str">
        <f>IF(E65=0,"",IF('Member Info'!F62&gt;$U$1,CONCATENATE("Joined with practice on ", TEXT('Member Info'!F62, "DD/MM/YYYY")),IF('Member Info'!N62&lt;&gt;"",IF('Member Info'!N62&lt;$T$1,CONCATENATE("Left Scheme on ", TEXT('Member Info'!N62, "DD/MM/YYYY")),IF(OR(G65="",G65=0),"Error Detected, No rate entered",IF(E65=0,"",IF(F65="","Error Detected, No Pensionable pay",IF(AS65=1,"No Part Time Status Entered",IF(AR65=1,"No Part Time Hours Entered",IF(ISERROR(AD65)," Unknown Values entered.",IF(V65+W65&lt;1,"Acceptable",IF(T65+U65=200, "No Contributions Entered", IF(M65="","Error Detected, Choose reason&gt;",IF(Z65="1",IF(V65=1,"Please Enter Deemed Pensionable Pay","Add Any Relevant Details Above"),"Please Give Details Above"))))))))))),IF(OR(G65="",G65=0),"Error Detected, No rate entered",IF(E65=0,"",IF(F65="","Error Detected, No Pensionable pay",IF(AS65=1,"No Part Time Status Entered",IF(AR65=1,"No Part Time Hours Entered",IF(ISERROR(AD65)," Unknown Values entered.",IF(V65+W65&lt;1,"Acceptable",IF(T65+U65=200, "No Contributions Entered", IF(M65="","Error Detected, Choose reason&gt;",IF(Z65="1",IF(V65=1,"Please Enter Deemed Pensionable Pay","Add relevant Details Above"),"Please give details Above")))))))))))))</f>
        <v/>
      </c>
      <c r="M65" s="260"/>
      <c r="N65" s="91"/>
      <c r="O65" s="91" t="str">
        <f t="shared" si="1"/>
        <v/>
      </c>
      <c r="P65" s="94">
        <f t="shared" si="2"/>
        <v>0</v>
      </c>
      <c r="Q65" s="94">
        <f t="shared" si="2"/>
        <v>0</v>
      </c>
      <c r="R65" s="218">
        <f>(ROUND((F65/100*'Member Info'!$W$2), 2))</f>
        <v>0</v>
      </c>
      <c r="S65" s="218" t="e">
        <f t="shared" si="3"/>
        <v>#VALUE!</v>
      </c>
      <c r="T65" s="218" t="str">
        <f t="shared" si="4"/>
        <v/>
      </c>
      <c r="U65" s="227" t="str">
        <f t="shared" si="5"/>
        <v/>
      </c>
      <c r="V65" s="228" t="str">
        <f t="shared" si="6"/>
        <v/>
      </c>
      <c r="W65" s="228" t="str">
        <f t="shared" si="7"/>
        <v/>
      </c>
      <c r="X65" s="222">
        <f t="shared" si="8"/>
        <v>0</v>
      </c>
      <c r="Y65" s="110">
        <f t="shared" si="9"/>
        <v>0</v>
      </c>
      <c r="Z65" s="235" t="str">
        <f t="shared" si="10"/>
        <v/>
      </c>
      <c r="AA65" s="240" t="b">
        <f t="shared" si="11"/>
        <v>0</v>
      </c>
      <c r="AB65" s="235">
        <f t="shared" si="12"/>
        <v>0</v>
      </c>
      <c r="AC65" s="235">
        <f>IF('Member Info'!N62="",1,"")</f>
        <v>1</v>
      </c>
      <c r="AD65" s="243" t="e">
        <f t="shared" si="13"/>
        <v>#VALUE!</v>
      </c>
      <c r="AE65" s="130" t="str">
        <f t="shared" si="0"/>
        <v/>
      </c>
      <c r="AF65" s="124">
        <f t="shared" si="14"/>
        <v>1</v>
      </c>
      <c r="AG65" s="124" t="str">
        <f>IF('Member Info'!N62&lt;&gt;"",IF(AND('Member Info'!N62&lt;=$U$1,'Member Info'!N62&gt;=$T$1),1,0),"")</f>
        <v/>
      </c>
      <c r="AI65" s="124" t="b">
        <f t="shared" si="15"/>
        <v>0</v>
      </c>
      <c r="AJ65" s="124">
        <f t="shared" si="16"/>
        <v>0</v>
      </c>
      <c r="AL65" s="124">
        <f t="shared" si="17"/>
        <v>0</v>
      </c>
      <c r="AM65" s="124">
        <f>IF('Member Info'!F62&gt;$T$1,1,0)</f>
        <v>0</v>
      </c>
      <c r="AN65" s="124" t="b">
        <f>IF(ISERROR(T65),ERROR.TYPE(#REF!)=ERROR.TYPE(T65),FALSE)</f>
        <v>0</v>
      </c>
      <c r="AO65" s="124" t="b">
        <f>IF(ISERROR(U65),ERROR.TYPE(#REF!)=ERROR.TYPE(U65),FALSE)</f>
        <v>0</v>
      </c>
      <c r="AP65" s="124">
        <f>IF('Member Info'!F62&gt;'GP1 April 25'!$U$1,1,0)</f>
        <v>0</v>
      </c>
      <c r="AQ65" s="124">
        <f t="shared" si="18"/>
        <v>0</v>
      </c>
      <c r="AR65" s="124">
        <f t="shared" si="19"/>
        <v>0</v>
      </c>
      <c r="AS65" s="124">
        <f t="shared" si="20"/>
        <v>1</v>
      </c>
    </row>
    <row r="66" spans="1:45" x14ac:dyDescent="0.25">
      <c r="A66" s="4">
        <v>35</v>
      </c>
      <c r="B66" s="164">
        <f>'Member Info'!D63</f>
        <v>0</v>
      </c>
      <c r="C66" s="164">
        <f>'Member Info'!E63</f>
        <v>0</v>
      </c>
      <c r="D66" s="164" t="str">
        <f>'Member Info'!G63</f>
        <v/>
      </c>
      <c r="E66" s="165">
        <f>'Member Info'!B63</f>
        <v>0</v>
      </c>
      <c r="F66" s="242"/>
      <c r="G66" s="166" t="str">
        <f>IF(E66=0,"",('Member Info'!K63+'Member Info'!L63))</f>
        <v/>
      </c>
      <c r="H66" s="419"/>
      <c r="I66" s="419"/>
      <c r="J66" s="26"/>
      <c r="K66" s="26"/>
      <c r="L66" s="384" t="str">
        <f>IF(E66=0,"",IF('Member Info'!F63&gt;$U$1,CONCATENATE("Joined with practice on ", TEXT('Member Info'!F63, "DD/MM/YYYY")),IF('Member Info'!N63&lt;&gt;"",IF('Member Info'!N63&lt;$T$1,CONCATENATE("Left Scheme on ", TEXT('Member Info'!N63, "DD/MM/YYYY")),IF(OR(G66="",G66=0),"Error Detected, No rate entered",IF(E66=0,"",IF(F66="","Error Detected, No Pensionable pay",IF(AS66=1,"No Part Time Status Entered",IF(AR66=1,"No Part Time Hours Entered",IF(ISERROR(AD66)," Unknown Values entered.",IF(V66+W66&lt;1,"Acceptable",IF(T66+U66=200, "No Contributions Entered", IF(M66="","Error Detected, Choose reason&gt;",IF(Z66="1",IF(V66=1,"Please Enter Deemed Pensionable Pay","Add Any Relevant Details Above"),"Please Give Details Above"))))))))))),IF(OR(G66="",G66=0),"Error Detected, No rate entered",IF(E66=0,"",IF(F66="","Error Detected, No Pensionable pay",IF(AS66=1,"No Part Time Status Entered",IF(AR66=1,"No Part Time Hours Entered",IF(ISERROR(AD66)," Unknown Values entered.",IF(V66+W66&lt;1,"Acceptable",IF(T66+U66=200, "No Contributions Entered", IF(M66="","Error Detected, Choose reason&gt;",IF(Z66="1",IF(V66=1,"Please Enter Deemed Pensionable Pay","Add relevant Details Above"),"Please give details Above")))))))))))))</f>
        <v/>
      </c>
      <c r="M66" s="260"/>
      <c r="N66" s="91"/>
      <c r="O66" s="91" t="str">
        <f t="shared" si="1"/>
        <v/>
      </c>
      <c r="P66" s="94">
        <f t="shared" si="2"/>
        <v>0</v>
      </c>
      <c r="Q66" s="94">
        <f t="shared" si="2"/>
        <v>0</v>
      </c>
      <c r="R66" s="218">
        <f>(ROUND((F66/100*'Member Info'!$W$2), 2))</f>
        <v>0</v>
      </c>
      <c r="S66" s="218" t="e">
        <f t="shared" si="3"/>
        <v>#VALUE!</v>
      </c>
      <c r="T66" s="218" t="str">
        <f t="shared" si="4"/>
        <v/>
      </c>
      <c r="U66" s="227" t="str">
        <f t="shared" si="5"/>
        <v/>
      </c>
      <c r="V66" s="228" t="str">
        <f t="shared" si="6"/>
        <v/>
      </c>
      <c r="W66" s="228" t="str">
        <f t="shared" si="7"/>
        <v/>
      </c>
      <c r="X66" s="222">
        <f t="shared" si="8"/>
        <v>0</v>
      </c>
      <c r="Y66" s="110">
        <f t="shared" si="9"/>
        <v>0</v>
      </c>
      <c r="Z66" s="235" t="str">
        <f t="shared" si="10"/>
        <v/>
      </c>
      <c r="AA66" s="240" t="b">
        <f t="shared" si="11"/>
        <v>0</v>
      </c>
      <c r="AB66" s="235">
        <f t="shared" si="12"/>
        <v>0</v>
      </c>
      <c r="AC66" s="235">
        <f>IF('Member Info'!N63="",1,"")</f>
        <v>1</v>
      </c>
      <c r="AD66" s="243" t="e">
        <f t="shared" si="13"/>
        <v>#VALUE!</v>
      </c>
      <c r="AE66" s="130" t="str">
        <f t="shared" si="0"/>
        <v/>
      </c>
      <c r="AF66" s="124">
        <f t="shared" si="14"/>
        <v>1</v>
      </c>
      <c r="AG66" s="124" t="str">
        <f>IF('Member Info'!N63&lt;&gt;"",IF(AND('Member Info'!N63&lt;=$U$1,'Member Info'!N63&gt;=$T$1),1,0),"")</f>
        <v/>
      </c>
      <c r="AI66" s="124" t="b">
        <f t="shared" si="15"/>
        <v>0</v>
      </c>
      <c r="AJ66" s="124">
        <f t="shared" si="16"/>
        <v>0</v>
      </c>
      <c r="AL66" s="124">
        <f t="shared" si="17"/>
        <v>0</v>
      </c>
      <c r="AM66" s="124">
        <f>IF('Member Info'!F63&gt;$T$1,1,0)</f>
        <v>0</v>
      </c>
      <c r="AN66" s="124" t="b">
        <f>IF(ISERROR(T66),ERROR.TYPE(#REF!)=ERROR.TYPE(T66),FALSE)</f>
        <v>0</v>
      </c>
      <c r="AO66" s="124" t="b">
        <f>IF(ISERROR(U66),ERROR.TYPE(#REF!)=ERROR.TYPE(U66),FALSE)</f>
        <v>0</v>
      </c>
      <c r="AP66" s="124">
        <f>IF('Member Info'!F63&gt;'GP1 April 25'!$U$1,1,0)</f>
        <v>0</v>
      </c>
      <c r="AQ66" s="124">
        <f t="shared" si="18"/>
        <v>0</v>
      </c>
      <c r="AR66" s="124">
        <f t="shared" si="19"/>
        <v>0</v>
      </c>
      <c r="AS66" s="124">
        <f t="shared" si="20"/>
        <v>1</v>
      </c>
    </row>
    <row r="67" spans="1:45" x14ac:dyDescent="0.25">
      <c r="A67" s="4">
        <v>36</v>
      </c>
      <c r="B67" s="164">
        <f>'Member Info'!D64</f>
        <v>0</v>
      </c>
      <c r="C67" s="164">
        <f>'Member Info'!E64</f>
        <v>0</v>
      </c>
      <c r="D67" s="164" t="str">
        <f>'Member Info'!G64</f>
        <v/>
      </c>
      <c r="E67" s="165">
        <f>'Member Info'!B64</f>
        <v>0</v>
      </c>
      <c r="F67" s="242"/>
      <c r="G67" s="166" t="str">
        <f>IF(E67=0,"",('Member Info'!K64+'Member Info'!L64))</f>
        <v/>
      </c>
      <c r="H67" s="419"/>
      <c r="I67" s="419"/>
      <c r="J67" s="26"/>
      <c r="K67" s="26"/>
      <c r="L67" s="384" t="str">
        <f>IF(E67=0,"",IF('Member Info'!F64&gt;$U$1,CONCATENATE("Joined with practice on ", TEXT('Member Info'!F64, "DD/MM/YYYY")),IF('Member Info'!N64&lt;&gt;"",IF('Member Info'!N64&lt;$T$1,CONCATENATE("Left Scheme on ", TEXT('Member Info'!N64, "DD/MM/YYYY")),IF(OR(G67="",G67=0),"Error Detected, No rate entered",IF(E67=0,"",IF(F67="","Error Detected, No Pensionable pay",IF(AS67=1,"No Part Time Status Entered",IF(AR67=1,"No Part Time Hours Entered",IF(ISERROR(AD67)," Unknown Values entered.",IF(V67+W67&lt;1,"Acceptable",IF(T67+U67=200, "No Contributions Entered", IF(M67="","Error Detected, Choose reason&gt;",IF(Z67="1",IF(V67=1,"Please Enter Deemed Pensionable Pay","Add Any Relevant Details Above"),"Please Give Details Above"))))))))))),IF(OR(G67="",G67=0),"Error Detected, No rate entered",IF(E67=0,"",IF(F67="","Error Detected, No Pensionable pay",IF(AS67=1,"No Part Time Status Entered",IF(AR67=1,"No Part Time Hours Entered",IF(ISERROR(AD67)," Unknown Values entered.",IF(V67+W67&lt;1,"Acceptable",IF(T67+U67=200, "No Contributions Entered", IF(M67="","Error Detected, Choose reason&gt;",IF(Z67="1",IF(V67=1,"Please Enter Deemed Pensionable Pay","Add relevant Details Above"),"Please give details Above")))))))))))))</f>
        <v/>
      </c>
      <c r="M67" s="260"/>
      <c r="N67" s="91"/>
      <c r="O67" s="91" t="str">
        <f t="shared" si="1"/>
        <v/>
      </c>
      <c r="P67" s="94">
        <f t="shared" si="2"/>
        <v>0</v>
      </c>
      <c r="Q67" s="94">
        <f t="shared" si="2"/>
        <v>0</v>
      </c>
      <c r="R67" s="218">
        <f>(ROUND((F67/100*'Member Info'!$W$2), 2))</f>
        <v>0</v>
      </c>
      <c r="S67" s="218" t="e">
        <f t="shared" si="3"/>
        <v>#VALUE!</v>
      </c>
      <c r="T67" s="218" t="str">
        <f t="shared" si="4"/>
        <v/>
      </c>
      <c r="U67" s="227" t="str">
        <f t="shared" si="5"/>
        <v/>
      </c>
      <c r="V67" s="228" t="str">
        <f t="shared" si="6"/>
        <v/>
      </c>
      <c r="W67" s="228" t="str">
        <f t="shared" si="7"/>
        <v/>
      </c>
      <c r="X67" s="222">
        <f t="shared" si="8"/>
        <v>0</v>
      </c>
      <c r="Y67" s="110">
        <f t="shared" si="9"/>
        <v>0</v>
      </c>
      <c r="Z67" s="235" t="str">
        <f t="shared" si="10"/>
        <v/>
      </c>
      <c r="AA67" s="240" t="b">
        <f t="shared" si="11"/>
        <v>0</v>
      </c>
      <c r="AB67" s="235">
        <f t="shared" si="12"/>
        <v>0</v>
      </c>
      <c r="AC67" s="235">
        <f>IF('Member Info'!N64="",1,"")</f>
        <v>1</v>
      </c>
      <c r="AD67" s="243" t="e">
        <f t="shared" si="13"/>
        <v>#VALUE!</v>
      </c>
      <c r="AE67" s="130" t="str">
        <f t="shared" si="0"/>
        <v/>
      </c>
      <c r="AF67" s="124">
        <f t="shared" si="14"/>
        <v>1</v>
      </c>
      <c r="AG67" s="124" t="str">
        <f>IF('Member Info'!N64&lt;&gt;"",IF(AND('Member Info'!N64&lt;=$U$1,'Member Info'!N64&gt;=$T$1),1,0),"")</f>
        <v/>
      </c>
      <c r="AI67" s="124" t="b">
        <f t="shared" si="15"/>
        <v>0</v>
      </c>
      <c r="AJ67" s="124">
        <f t="shared" si="16"/>
        <v>0</v>
      </c>
      <c r="AL67" s="124">
        <f t="shared" si="17"/>
        <v>0</v>
      </c>
      <c r="AM67" s="124">
        <f>IF('Member Info'!F64&gt;$T$1,1,0)</f>
        <v>0</v>
      </c>
      <c r="AN67" s="124" t="b">
        <f>IF(ISERROR(T67),ERROR.TYPE(#REF!)=ERROR.TYPE(T67),FALSE)</f>
        <v>0</v>
      </c>
      <c r="AO67" s="124" t="b">
        <f>IF(ISERROR(U67),ERROR.TYPE(#REF!)=ERROR.TYPE(U67),FALSE)</f>
        <v>0</v>
      </c>
      <c r="AP67" s="124">
        <f>IF('Member Info'!F64&gt;'GP1 April 25'!$U$1,1,0)</f>
        <v>0</v>
      </c>
      <c r="AQ67" s="124">
        <f t="shared" si="18"/>
        <v>0</v>
      </c>
      <c r="AR67" s="124">
        <f t="shared" si="19"/>
        <v>0</v>
      </c>
      <c r="AS67" s="124">
        <f t="shared" si="20"/>
        <v>1</v>
      </c>
    </row>
    <row r="68" spans="1:45" x14ac:dyDescent="0.25">
      <c r="A68" s="4">
        <v>37</v>
      </c>
      <c r="B68" s="164">
        <f>'Member Info'!D65</f>
        <v>0</v>
      </c>
      <c r="C68" s="164">
        <f>'Member Info'!E65</f>
        <v>0</v>
      </c>
      <c r="D68" s="164" t="str">
        <f>'Member Info'!G65</f>
        <v/>
      </c>
      <c r="E68" s="165">
        <f>'Member Info'!B65</f>
        <v>0</v>
      </c>
      <c r="F68" s="242"/>
      <c r="G68" s="166" t="str">
        <f>IF(E68=0,"",('Member Info'!K65+'Member Info'!L65))</f>
        <v/>
      </c>
      <c r="H68" s="419"/>
      <c r="I68" s="419"/>
      <c r="J68" s="26"/>
      <c r="K68" s="26"/>
      <c r="L68" s="384" t="str">
        <f>IF(E68=0,"",IF('Member Info'!F65&gt;$U$1,CONCATENATE("Joined with practice on ", TEXT('Member Info'!F65, "DD/MM/YYYY")),IF('Member Info'!N65&lt;&gt;"",IF('Member Info'!N65&lt;$T$1,CONCATENATE("Left Scheme on ", TEXT('Member Info'!N65, "DD/MM/YYYY")),IF(OR(G68="",G68=0),"Error Detected, No rate entered",IF(E68=0,"",IF(F68="","Error Detected, No Pensionable pay",IF(AS68=1,"No Part Time Status Entered",IF(AR68=1,"No Part Time Hours Entered",IF(ISERROR(AD68)," Unknown Values entered.",IF(V68+W68&lt;1,"Acceptable",IF(T68+U68=200, "No Contributions Entered", IF(M68="","Error Detected, Choose reason&gt;",IF(Z68="1",IF(V68=1,"Please Enter Deemed Pensionable Pay","Add Any Relevant Details Above"),"Please Give Details Above"))))))))))),IF(OR(G68="",G68=0),"Error Detected, No rate entered",IF(E68=0,"",IF(F68="","Error Detected, No Pensionable pay",IF(AS68=1,"No Part Time Status Entered",IF(AR68=1,"No Part Time Hours Entered",IF(ISERROR(AD68)," Unknown Values entered.",IF(V68+W68&lt;1,"Acceptable",IF(T68+U68=200, "No Contributions Entered", IF(M68="","Error Detected, Choose reason&gt;",IF(Z68="1",IF(V68=1,"Please Enter Deemed Pensionable Pay","Add relevant Details Above"),"Please give details Above")))))))))))))</f>
        <v/>
      </c>
      <c r="M68" s="260"/>
      <c r="N68" s="91"/>
      <c r="O68" s="91" t="str">
        <f t="shared" si="1"/>
        <v/>
      </c>
      <c r="P68" s="94">
        <f t="shared" si="2"/>
        <v>0</v>
      </c>
      <c r="Q68" s="94">
        <f t="shared" si="2"/>
        <v>0</v>
      </c>
      <c r="R68" s="218">
        <f>(ROUND((F68/100*'Member Info'!$W$2), 2))</f>
        <v>0</v>
      </c>
      <c r="S68" s="218" t="e">
        <f t="shared" si="3"/>
        <v>#VALUE!</v>
      </c>
      <c r="T68" s="218" t="str">
        <f t="shared" si="4"/>
        <v/>
      </c>
      <c r="U68" s="227" t="str">
        <f t="shared" si="5"/>
        <v/>
      </c>
      <c r="V68" s="228" t="str">
        <f t="shared" si="6"/>
        <v/>
      </c>
      <c r="W68" s="228" t="str">
        <f t="shared" si="7"/>
        <v/>
      </c>
      <c r="X68" s="222">
        <f t="shared" si="8"/>
        <v>0</v>
      </c>
      <c r="Y68" s="110">
        <f t="shared" si="9"/>
        <v>0</v>
      </c>
      <c r="Z68" s="235" t="str">
        <f t="shared" si="10"/>
        <v/>
      </c>
      <c r="AA68" s="240" t="b">
        <f t="shared" si="11"/>
        <v>0</v>
      </c>
      <c r="AB68" s="235">
        <f t="shared" si="12"/>
        <v>0</v>
      </c>
      <c r="AC68" s="235">
        <f>IF('Member Info'!N65="",1,"")</f>
        <v>1</v>
      </c>
      <c r="AD68" s="243" t="e">
        <f t="shared" si="13"/>
        <v>#VALUE!</v>
      </c>
      <c r="AE68" s="130" t="str">
        <f t="shared" si="0"/>
        <v/>
      </c>
      <c r="AF68" s="124">
        <f t="shared" si="14"/>
        <v>1</v>
      </c>
      <c r="AG68" s="124" t="str">
        <f>IF('Member Info'!N65&lt;&gt;"",IF(AND('Member Info'!N65&lt;=$U$1,'Member Info'!N65&gt;=$T$1),1,0),"")</f>
        <v/>
      </c>
      <c r="AI68" s="124" t="b">
        <f t="shared" si="15"/>
        <v>0</v>
      </c>
      <c r="AJ68" s="124">
        <f t="shared" si="16"/>
        <v>0</v>
      </c>
      <c r="AL68" s="124">
        <f t="shared" si="17"/>
        <v>0</v>
      </c>
      <c r="AM68" s="124">
        <f>IF('Member Info'!F65&gt;$T$1,1,0)</f>
        <v>0</v>
      </c>
      <c r="AN68" s="124" t="b">
        <f>IF(ISERROR(T68),ERROR.TYPE(#REF!)=ERROR.TYPE(T68),FALSE)</f>
        <v>0</v>
      </c>
      <c r="AO68" s="124" t="b">
        <f>IF(ISERROR(U68),ERROR.TYPE(#REF!)=ERROR.TYPE(U68),FALSE)</f>
        <v>0</v>
      </c>
      <c r="AP68" s="124">
        <f>IF('Member Info'!F65&gt;'GP1 April 25'!$U$1,1,0)</f>
        <v>0</v>
      </c>
      <c r="AQ68" s="124">
        <f t="shared" si="18"/>
        <v>0</v>
      </c>
      <c r="AR68" s="124">
        <f t="shared" si="19"/>
        <v>0</v>
      </c>
      <c r="AS68" s="124">
        <f t="shared" si="20"/>
        <v>1</v>
      </c>
    </row>
    <row r="69" spans="1:45" x14ac:dyDescent="0.25">
      <c r="A69" s="4">
        <v>38</v>
      </c>
      <c r="B69" s="164">
        <f>'Member Info'!D66</f>
        <v>0</v>
      </c>
      <c r="C69" s="164">
        <f>'Member Info'!E66</f>
        <v>0</v>
      </c>
      <c r="D69" s="164" t="str">
        <f>'Member Info'!G66</f>
        <v/>
      </c>
      <c r="E69" s="165">
        <f>'Member Info'!B66</f>
        <v>0</v>
      </c>
      <c r="F69" s="242"/>
      <c r="G69" s="166" t="str">
        <f>IF(E69=0,"",('Member Info'!K66+'Member Info'!L66))</f>
        <v/>
      </c>
      <c r="H69" s="419"/>
      <c r="I69" s="419"/>
      <c r="J69" s="26"/>
      <c r="K69" s="26"/>
      <c r="L69" s="384" t="str">
        <f>IF(E69=0,"",IF('Member Info'!F66&gt;$U$1,CONCATENATE("Joined with practice on ", TEXT('Member Info'!F66, "DD/MM/YYYY")),IF('Member Info'!N66&lt;&gt;"",IF('Member Info'!N66&lt;$T$1,CONCATENATE("Left Scheme on ", TEXT('Member Info'!N66, "DD/MM/YYYY")),IF(OR(G69="",G69=0),"Error Detected, No rate entered",IF(E69=0,"",IF(F69="","Error Detected, No Pensionable pay",IF(AS69=1,"No Part Time Status Entered",IF(AR69=1,"No Part Time Hours Entered",IF(ISERROR(AD69)," Unknown Values entered.",IF(V69+W69&lt;1,"Acceptable",IF(T69+U69=200, "No Contributions Entered", IF(M69="","Error Detected, Choose reason&gt;",IF(Z69="1",IF(V69=1,"Please Enter Deemed Pensionable Pay","Add Any Relevant Details Above"),"Please Give Details Above"))))))))))),IF(OR(G69="",G69=0),"Error Detected, No rate entered",IF(E69=0,"",IF(F69="","Error Detected, No Pensionable pay",IF(AS69=1,"No Part Time Status Entered",IF(AR69=1,"No Part Time Hours Entered",IF(ISERROR(AD69)," Unknown Values entered.",IF(V69+W69&lt;1,"Acceptable",IF(T69+U69=200, "No Contributions Entered", IF(M69="","Error Detected, Choose reason&gt;",IF(Z69="1",IF(V69=1,"Please Enter Deemed Pensionable Pay","Add relevant Details Above"),"Please give details Above")))))))))))))</f>
        <v/>
      </c>
      <c r="M69" s="260"/>
      <c r="N69" s="91"/>
      <c r="O69" s="91" t="str">
        <f t="shared" si="1"/>
        <v/>
      </c>
      <c r="P69" s="94">
        <f t="shared" si="2"/>
        <v>0</v>
      </c>
      <c r="Q69" s="94">
        <f t="shared" si="2"/>
        <v>0</v>
      </c>
      <c r="R69" s="218">
        <f>(ROUND((F69/100*'Member Info'!$W$2), 2))</f>
        <v>0</v>
      </c>
      <c r="S69" s="218" t="e">
        <f t="shared" si="3"/>
        <v>#VALUE!</v>
      </c>
      <c r="T69" s="218" t="str">
        <f t="shared" si="4"/>
        <v/>
      </c>
      <c r="U69" s="227" t="str">
        <f t="shared" si="5"/>
        <v/>
      </c>
      <c r="V69" s="228" t="str">
        <f t="shared" si="6"/>
        <v/>
      </c>
      <c r="W69" s="228" t="str">
        <f t="shared" si="7"/>
        <v/>
      </c>
      <c r="X69" s="222">
        <f t="shared" si="8"/>
        <v>0</v>
      </c>
      <c r="Y69" s="110">
        <f t="shared" si="9"/>
        <v>0</v>
      </c>
      <c r="Z69" s="235" t="str">
        <f t="shared" si="10"/>
        <v/>
      </c>
      <c r="AA69" s="240" t="b">
        <f t="shared" si="11"/>
        <v>0</v>
      </c>
      <c r="AB69" s="235">
        <f t="shared" si="12"/>
        <v>0</v>
      </c>
      <c r="AC69" s="235">
        <f>IF('Member Info'!N66="",1,"")</f>
        <v>1</v>
      </c>
      <c r="AD69" s="243" t="e">
        <f t="shared" si="13"/>
        <v>#VALUE!</v>
      </c>
      <c r="AE69" s="130" t="str">
        <f t="shared" si="0"/>
        <v/>
      </c>
      <c r="AF69" s="124">
        <f t="shared" si="14"/>
        <v>1</v>
      </c>
      <c r="AG69" s="124" t="str">
        <f>IF('Member Info'!N66&lt;&gt;"",IF(AND('Member Info'!N66&lt;=$U$1,'Member Info'!N66&gt;=$T$1),1,0),"")</f>
        <v/>
      </c>
      <c r="AI69" s="124" t="b">
        <f t="shared" si="15"/>
        <v>0</v>
      </c>
      <c r="AJ69" s="124">
        <f t="shared" si="16"/>
        <v>0</v>
      </c>
      <c r="AL69" s="124">
        <f t="shared" si="17"/>
        <v>0</v>
      </c>
      <c r="AM69" s="124">
        <f>IF('Member Info'!F66&gt;$T$1,1,0)</f>
        <v>0</v>
      </c>
      <c r="AN69" s="124" t="b">
        <f>IF(ISERROR(T69),ERROR.TYPE(#REF!)=ERROR.TYPE(T69),FALSE)</f>
        <v>0</v>
      </c>
      <c r="AO69" s="124" t="b">
        <f>IF(ISERROR(U69),ERROR.TYPE(#REF!)=ERROR.TYPE(U69),FALSE)</f>
        <v>0</v>
      </c>
      <c r="AP69" s="124">
        <f>IF('Member Info'!F66&gt;'GP1 April 25'!$U$1,1,0)</f>
        <v>0</v>
      </c>
      <c r="AQ69" s="124">
        <f t="shared" si="18"/>
        <v>0</v>
      </c>
      <c r="AR69" s="124">
        <f t="shared" si="19"/>
        <v>0</v>
      </c>
      <c r="AS69" s="124">
        <f t="shared" si="20"/>
        <v>1</v>
      </c>
    </row>
    <row r="70" spans="1:45" x14ac:dyDescent="0.25">
      <c r="A70" s="4">
        <v>39</v>
      </c>
      <c r="B70" s="164">
        <f>'Member Info'!D67</f>
        <v>0</v>
      </c>
      <c r="C70" s="164">
        <f>'Member Info'!E67</f>
        <v>0</v>
      </c>
      <c r="D70" s="164" t="str">
        <f>'Member Info'!G67</f>
        <v/>
      </c>
      <c r="E70" s="165">
        <f>'Member Info'!B67</f>
        <v>0</v>
      </c>
      <c r="F70" s="242"/>
      <c r="G70" s="166" t="str">
        <f>IF(E70=0,"",('Member Info'!K67+'Member Info'!L67))</f>
        <v/>
      </c>
      <c r="H70" s="419"/>
      <c r="I70" s="419"/>
      <c r="J70" s="26"/>
      <c r="K70" s="26"/>
      <c r="L70" s="384" t="str">
        <f>IF(E70=0,"",IF('Member Info'!F67&gt;$U$1,CONCATENATE("Joined with practice on ", TEXT('Member Info'!F67, "DD/MM/YYYY")),IF('Member Info'!N67&lt;&gt;"",IF('Member Info'!N67&lt;$T$1,CONCATENATE("Left Scheme on ", TEXT('Member Info'!N67, "DD/MM/YYYY")),IF(OR(G70="",G70=0),"Error Detected, No rate entered",IF(E70=0,"",IF(F70="","Error Detected, No Pensionable pay",IF(AS70=1,"No Part Time Status Entered",IF(AR70=1,"No Part Time Hours Entered",IF(ISERROR(AD70)," Unknown Values entered.",IF(V70+W70&lt;1,"Acceptable",IF(T70+U70=200, "No Contributions Entered", IF(M70="","Error Detected, Choose reason&gt;",IF(Z70="1",IF(V70=1,"Please Enter Deemed Pensionable Pay","Add Any Relevant Details Above"),"Please Give Details Above"))))))))))),IF(OR(G70="",G70=0),"Error Detected, No rate entered",IF(E70=0,"",IF(F70="","Error Detected, No Pensionable pay",IF(AS70=1,"No Part Time Status Entered",IF(AR70=1,"No Part Time Hours Entered",IF(ISERROR(AD70)," Unknown Values entered.",IF(V70+W70&lt;1,"Acceptable",IF(T70+U70=200, "No Contributions Entered", IF(M70="","Error Detected, Choose reason&gt;",IF(Z70="1",IF(V70=1,"Please Enter Deemed Pensionable Pay","Add relevant Details Above"),"Please give details Above")))))))))))))</f>
        <v/>
      </c>
      <c r="M70" s="260"/>
      <c r="N70" s="91"/>
      <c r="O70" s="91" t="str">
        <f t="shared" si="1"/>
        <v/>
      </c>
      <c r="P70" s="94">
        <f t="shared" si="2"/>
        <v>0</v>
      </c>
      <c r="Q70" s="94">
        <f t="shared" si="2"/>
        <v>0</v>
      </c>
      <c r="R70" s="218">
        <f>(ROUND((F70/100*'Member Info'!$W$2), 2))</f>
        <v>0</v>
      </c>
      <c r="S70" s="218" t="e">
        <f t="shared" si="3"/>
        <v>#VALUE!</v>
      </c>
      <c r="T70" s="218" t="str">
        <f t="shared" si="4"/>
        <v/>
      </c>
      <c r="U70" s="227" t="str">
        <f t="shared" si="5"/>
        <v/>
      </c>
      <c r="V70" s="228" t="str">
        <f t="shared" si="6"/>
        <v/>
      </c>
      <c r="W70" s="228" t="str">
        <f t="shared" si="7"/>
        <v/>
      </c>
      <c r="X70" s="222">
        <f t="shared" si="8"/>
        <v>0</v>
      </c>
      <c r="Y70" s="110">
        <f t="shared" si="9"/>
        <v>0</v>
      </c>
      <c r="Z70" s="235" t="str">
        <f t="shared" si="10"/>
        <v/>
      </c>
      <c r="AA70" s="240" t="b">
        <f t="shared" si="11"/>
        <v>0</v>
      </c>
      <c r="AB70" s="235">
        <f t="shared" si="12"/>
        <v>0</v>
      </c>
      <c r="AC70" s="235">
        <f>IF('Member Info'!N67="",1,"")</f>
        <v>1</v>
      </c>
      <c r="AD70" s="243" t="e">
        <f t="shared" si="13"/>
        <v>#VALUE!</v>
      </c>
      <c r="AE70" s="130" t="str">
        <f t="shared" si="0"/>
        <v/>
      </c>
      <c r="AF70" s="124">
        <f t="shared" si="14"/>
        <v>1</v>
      </c>
      <c r="AG70" s="124" t="str">
        <f>IF('Member Info'!N67&lt;&gt;"",IF(AND('Member Info'!N67&lt;=$U$1,'Member Info'!N67&gt;=$T$1),1,0),"")</f>
        <v/>
      </c>
      <c r="AI70" s="124" t="b">
        <f t="shared" si="15"/>
        <v>0</v>
      </c>
      <c r="AJ70" s="124">
        <f t="shared" si="16"/>
        <v>0</v>
      </c>
      <c r="AL70" s="124">
        <f t="shared" si="17"/>
        <v>0</v>
      </c>
      <c r="AM70" s="124">
        <f>IF('Member Info'!F67&gt;$T$1,1,0)</f>
        <v>0</v>
      </c>
      <c r="AN70" s="124" t="b">
        <f>IF(ISERROR(T70),ERROR.TYPE(#REF!)=ERROR.TYPE(T70),FALSE)</f>
        <v>0</v>
      </c>
      <c r="AO70" s="124" t="b">
        <f>IF(ISERROR(U70),ERROR.TYPE(#REF!)=ERROR.TYPE(U70),FALSE)</f>
        <v>0</v>
      </c>
      <c r="AP70" s="124">
        <f>IF('Member Info'!F67&gt;'GP1 April 25'!$U$1,1,0)</f>
        <v>0</v>
      </c>
      <c r="AQ70" s="124">
        <f t="shared" si="18"/>
        <v>0</v>
      </c>
      <c r="AR70" s="124">
        <f t="shared" si="19"/>
        <v>0</v>
      </c>
      <c r="AS70" s="124">
        <f t="shared" si="20"/>
        <v>1</v>
      </c>
    </row>
    <row r="71" spans="1:45" x14ac:dyDescent="0.25">
      <c r="A71" s="4">
        <v>40</v>
      </c>
      <c r="B71" s="164">
        <f>'Member Info'!D68</f>
        <v>0</v>
      </c>
      <c r="C71" s="164">
        <f>'Member Info'!E68</f>
        <v>0</v>
      </c>
      <c r="D71" s="164" t="str">
        <f>'Member Info'!G68</f>
        <v/>
      </c>
      <c r="E71" s="165">
        <f>'Member Info'!B68</f>
        <v>0</v>
      </c>
      <c r="F71" s="242"/>
      <c r="G71" s="166" t="str">
        <f>IF(E71=0,"",('Member Info'!K68+'Member Info'!L68))</f>
        <v/>
      </c>
      <c r="H71" s="419"/>
      <c r="I71" s="419"/>
      <c r="J71" s="26"/>
      <c r="K71" s="26"/>
      <c r="L71" s="384" t="str">
        <f>IF(E71=0,"",IF('Member Info'!F68&gt;$U$1,CONCATENATE("Joined with practice on ", TEXT('Member Info'!F68, "DD/MM/YYYY")),IF('Member Info'!N68&lt;&gt;"",IF('Member Info'!N68&lt;$T$1,CONCATENATE("Left Scheme on ", TEXT('Member Info'!N68, "DD/MM/YYYY")),IF(OR(G71="",G71=0),"Error Detected, No rate entered",IF(E71=0,"",IF(F71="","Error Detected, No Pensionable pay",IF(AS71=1,"No Part Time Status Entered",IF(AR71=1,"No Part Time Hours Entered",IF(ISERROR(AD71)," Unknown Values entered.",IF(V71+W71&lt;1,"Acceptable",IF(T71+U71=200, "No Contributions Entered", IF(M71="","Error Detected, Choose reason&gt;",IF(Z71="1",IF(V71=1,"Please Enter Deemed Pensionable Pay","Add Any Relevant Details Above"),"Please Give Details Above"))))))))))),IF(OR(G71="",G71=0),"Error Detected, No rate entered",IF(E71=0,"",IF(F71="","Error Detected, No Pensionable pay",IF(AS71=1,"No Part Time Status Entered",IF(AR71=1,"No Part Time Hours Entered",IF(ISERROR(AD71)," Unknown Values entered.",IF(V71+W71&lt;1,"Acceptable",IF(T71+U71=200, "No Contributions Entered", IF(M71="","Error Detected, Choose reason&gt;",IF(Z71="1",IF(V71=1,"Please Enter Deemed Pensionable Pay","Add relevant Details Above"),"Please give details Above")))))))))))))</f>
        <v/>
      </c>
      <c r="M71" s="260"/>
      <c r="N71" s="91"/>
      <c r="O71" s="91" t="str">
        <f t="shared" si="1"/>
        <v/>
      </c>
      <c r="P71" s="94">
        <f t="shared" si="2"/>
        <v>0</v>
      </c>
      <c r="Q71" s="94">
        <f t="shared" si="2"/>
        <v>0</v>
      </c>
      <c r="R71" s="218">
        <f>(ROUND((F71/100*'Member Info'!$W$2), 2))</f>
        <v>0</v>
      </c>
      <c r="S71" s="218" t="e">
        <f t="shared" si="3"/>
        <v>#VALUE!</v>
      </c>
      <c r="T71" s="218" t="str">
        <f t="shared" si="4"/>
        <v/>
      </c>
      <c r="U71" s="227" t="str">
        <f t="shared" si="5"/>
        <v/>
      </c>
      <c r="V71" s="228" t="str">
        <f t="shared" si="6"/>
        <v/>
      </c>
      <c r="W71" s="228" t="str">
        <f t="shared" si="7"/>
        <v/>
      </c>
      <c r="X71" s="222">
        <f t="shared" si="8"/>
        <v>0</v>
      </c>
      <c r="Y71" s="110">
        <f t="shared" si="9"/>
        <v>0</v>
      </c>
      <c r="Z71" s="235" t="str">
        <f t="shared" si="10"/>
        <v/>
      </c>
      <c r="AA71" s="240" t="b">
        <f t="shared" si="11"/>
        <v>0</v>
      </c>
      <c r="AB71" s="235">
        <f t="shared" si="12"/>
        <v>0</v>
      </c>
      <c r="AC71" s="235">
        <f>IF('Member Info'!N68="",1,"")</f>
        <v>1</v>
      </c>
      <c r="AD71" s="243" t="e">
        <f t="shared" si="13"/>
        <v>#VALUE!</v>
      </c>
      <c r="AE71" s="130" t="str">
        <f t="shared" si="0"/>
        <v/>
      </c>
      <c r="AF71" s="124">
        <f t="shared" si="14"/>
        <v>1</v>
      </c>
      <c r="AG71" s="124" t="str">
        <f>IF('Member Info'!N68&lt;&gt;"",IF(AND('Member Info'!N68&lt;=$U$1,'Member Info'!N68&gt;=$T$1),1,0),"")</f>
        <v/>
      </c>
      <c r="AI71" s="124" t="b">
        <f t="shared" si="15"/>
        <v>0</v>
      </c>
      <c r="AJ71" s="124">
        <f t="shared" si="16"/>
        <v>0</v>
      </c>
      <c r="AL71" s="124">
        <f t="shared" si="17"/>
        <v>0</v>
      </c>
      <c r="AM71" s="124">
        <f>IF('Member Info'!F68&gt;$T$1,1,0)</f>
        <v>0</v>
      </c>
      <c r="AN71" s="124" t="b">
        <f>IF(ISERROR(T71),ERROR.TYPE(#REF!)=ERROR.TYPE(T71),FALSE)</f>
        <v>0</v>
      </c>
      <c r="AO71" s="124" t="b">
        <f>IF(ISERROR(U71),ERROR.TYPE(#REF!)=ERROR.TYPE(U71),FALSE)</f>
        <v>0</v>
      </c>
      <c r="AP71" s="124">
        <f>IF('Member Info'!F68&gt;'GP1 April 25'!$U$1,1,0)</f>
        <v>0</v>
      </c>
      <c r="AQ71" s="124">
        <f t="shared" si="18"/>
        <v>0</v>
      </c>
      <c r="AR71" s="124">
        <f t="shared" si="19"/>
        <v>0</v>
      </c>
      <c r="AS71" s="124">
        <f t="shared" si="20"/>
        <v>1</v>
      </c>
    </row>
    <row r="72" spans="1:45" x14ac:dyDescent="0.25">
      <c r="A72" s="4">
        <v>41</v>
      </c>
      <c r="B72" s="164">
        <f>'Member Info'!D69</f>
        <v>0</v>
      </c>
      <c r="C72" s="164">
        <f>'Member Info'!E69</f>
        <v>0</v>
      </c>
      <c r="D72" s="164" t="str">
        <f>'Member Info'!G69</f>
        <v/>
      </c>
      <c r="E72" s="165">
        <f>'Member Info'!B69</f>
        <v>0</v>
      </c>
      <c r="F72" s="242"/>
      <c r="G72" s="166" t="str">
        <f>IF(E72=0,"",('Member Info'!K69+'Member Info'!L69))</f>
        <v/>
      </c>
      <c r="H72" s="419"/>
      <c r="I72" s="419"/>
      <c r="J72" s="26"/>
      <c r="K72" s="26"/>
      <c r="L72" s="384" t="str">
        <f>IF(E72=0,"",IF('Member Info'!F69&gt;$U$1,CONCATENATE("Joined with practice on ", TEXT('Member Info'!F69, "DD/MM/YYYY")),IF('Member Info'!N69&lt;&gt;"",IF('Member Info'!N69&lt;$T$1,CONCATENATE("Left Scheme on ", TEXT('Member Info'!N69, "DD/MM/YYYY")),IF(OR(G72="",G72=0),"Error Detected, No rate entered",IF(E72=0,"",IF(F72="","Error Detected, No Pensionable pay",IF(AS72=1,"No Part Time Status Entered",IF(AR72=1,"No Part Time Hours Entered",IF(ISERROR(AD72)," Unknown Values entered.",IF(V72+W72&lt;1,"Acceptable",IF(T72+U72=200, "No Contributions Entered", IF(M72="","Error Detected, Choose reason&gt;",IF(Z72="1",IF(V72=1,"Please Enter Deemed Pensionable Pay","Add Any Relevant Details Above"),"Please Give Details Above"))))))))))),IF(OR(G72="",G72=0),"Error Detected, No rate entered",IF(E72=0,"",IF(F72="","Error Detected, No Pensionable pay",IF(AS72=1,"No Part Time Status Entered",IF(AR72=1,"No Part Time Hours Entered",IF(ISERROR(AD72)," Unknown Values entered.",IF(V72+W72&lt;1,"Acceptable",IF(T72+U72=200, "No Contributions Entered", IF(M72="","Error Detected, Choose reason&gt;",IF(Z72="1",IF(V72=1,"Please Enter Deemed Pensionable Pay","Add relevant Details Above"),"Please give details Above")))))))))))))</f>
        <v/>
      </c>
      <c r="M72" s="260"/>
      <c r="N72" s="91"/>
      <c r="O72" s="91" t="str">
        <f t="shared" si="1"/>
        <v/>
      </c>
      <c r="P72" s="94">
        <f t="shared" si="2"/>
        <v>0</v>
      </c>
      <c r="Q72" s="94">
        <f t="shared" si="2"/>
        <v>0</v>
      </c>
      <c r="R72" s="218">
        <f>(ROUND((F72/100*'Member Info'!$W$2), 2))</f>
        <v>0</v>
      </c>
      <c r="S72" s="218" t="e">
        <f t="shared" si="3"/>
        <v>#VALUE!</v>
      </c>
      <c r="T72" s="218" t="str">
        <f t="shared" si="4"/>
        <v/>
      </c>
      <c r="U72" s="227" t="str">
        <f t="shared" si="5"/>
        <v/>
      </c>
      <c r="V72" s="228" t="str">
        <f t="shared" si="6"/>
        <v/>
      </c>
      <c r="W72" s="228" t="str">
        <f t="shared" si="7"/>
        <v/>
      </c>
      <c r="X72" s="222">
        <f t="shared" si="8"/>
        <v>0</v>
      </c>
      <c r="Y72" s="110">
        <f t="shared" si="9"/>
        <v>0</v>
      </c>
      <c r="Z72" s="235" t="str">
        <f t="shared" si="10"/>
        <v/>
      </c>
      <c r="AA72" s="240" t="b">
        <f t="shared" si="11"/>
        <v>0</v>
      </c>
      <c r="AB72" s="235">
        <f t="shared" si="12"/>
        <v>0</v>
      </c>
      <c r="AC72" s="235">
        <f>IF('Member Info'!N69="",1,"")</f>
        <v>1</v>
      </c>
      <c r="AD72" s="243" t="e">
        <f t="shared" si="13"/>
        <v>#VALUE!</v>
      </c>
      <c r="AE72" s="130" t="str">
        <f t="shared" si="0"/>
        <v/>
      </c>
      <c r="AF72" s="124">
        <f t="shared" si="14"/>
        <v>1</v>
      </c>
      <c r="AG72" s="124" t="str">
        <f>IF('Member Info'!N69&lt;&gt;"",IF(AND('Member Info'!N69&lt;=$U$1,'Member Info'!N69&gt;=$T$1),1,0),"")</f>
        <v/>
      </c>
      <c r="AI72" s="124" t="b">
        <f t="shared" si="15"/>
        <v>0</v>
      </c>
      <c r="AJ72" s="124">
        <f t="shared" si="16"/>
        <v>0</v>
      </c>
      <c r="AL72" s="124">
        <f t="shared" si="17"/>
        <v>0</v>
      </c>
      <c r="AM72" s="124">
        <f>IF('Member Info'!F69&gt;$T$1,1,0)</f>
        <v>0</v>
      </c>
      <c r="AN72" s="124" t="b">
        <f>IF(ISERROR(T72),ERROR.TYPE(#REF!)=ERROR.TYPE(T72),FALSE)</f>
        <v>0</v>
      </c>
      <c r="AO72" s="124" t="b">
        <f>IF(ISERROR(U72),ERROR.TYPE(#REF!)=ERROR.TYPE(U72),FALSE)</f>
        <v>0</v>
      </c>
      <c r="AP72" s="124">
        <f>IF('Member Info'!F69&gt;'GP1 April 25'!$U$1,1,0)</f>
        <v>0</v>
      </c>
      <c r="AQ72" s="124">
        <f t="shared" si="18"/>
        <v>0</v>
      </c>
      <c r="AR72" s="124">
        <f t="shared" si="19"/>
        <v>0</v>
      </c>
      <c r="AS72" s="124">
        <f t="shared" si="20"/>
        <v>1</v>
      </c>
    </row>
    <row r="73" spans="1:45" x14ac:dyDescent="0.25">
      <c r="A73" s="4">
        <v>42</v>
      </c>
      <c r="B73" s="164">
        <f>'Member Info'!D70</f>
        <v>0</v>
      </c>
      <c r="C73" s="164">
        <f>'Member Info'!E70</f>
        <v>0</v>
      </c>
      <c r="D73" s="164" t="str">
        <f>'Member Info'!G70</f>
        <v/>
      </c>
      <c r="E73" s="165">
        <f>'Member Info'!B70</f>
        <v>0</v>
      </c>
      <c r="F73" s="242"/>
      <c r="G73" s="166" t="str">
        <f>IF(E73=0,"",('Member Info'!K70+'Member Info'!L70))</f>
        <v/>
      </c>
      <c r="H73" s="419"/>
      <c r="I73" s="419"/>
      <c r="J73" s="26"/>
      <c r="K73" s="26"/>
      <c r="L73" s="384" t="str">
        <f>IF(E73=0,"",IF('Member Info'!F70&gt;$U$1,CONCATENATE("Joined with practice on ", TEXT('Member Info'!F70, "DD/MM/YYYY")),IF('Member Info'!N70&lt;&gt;"",IF('Member Info'!N70&lt;$T$1,CONCATENATE("Left Scheme on ", TEXT('Member Info'!N70, "DD/MM/YYYY")),IF(OR(G73="",G73=0),"Error Detected, No rate entered",IF(E73=0,"",IF(F73="","Error Detected, No Pensionable pay",IF(AS73=1,"No Part Time Status Entered",IF(AR73=1,"No Part Time Hours Entered",IF(ISERROR(AD73)," Unknown Values entered.",IF(V73+W73&lt;1,"Acceptable",IF(T73+U73=200, "No Contributions Entered", IF(M73="","Error Detected, Choose reason&gt;",IF(Z73="1",IF(V73=1,"Please Enter Deemed Pensionable Pay","Add Any Relevant Details Above"),"Please Give Details Above"))))))))))),IF(OR(G73="",G73=0),"Error Detected, No rate entered",IF(E73=0,"",IF(F73="","Error Detected, No Pensionable pay",IF(AS73=1,"No Part Time Status Entered",IF(AR73=1,"No Part Time Hours Entered",IF(ISERROR(AD73)," Unknown Values entered.",IF(V73+W73&lt;1,"Acceptable",IF(T73+U73=200, "No Contributions Entered", IF(M73="","Error Detected, Choose reason&gt;",IF(Z73="1",IF(V73=1,"Please Enter Deemed Pensionable Pay","Add relevant Details Above"),"Please give details Above")))))))))))))</f>
        <v/>
      </c>
      <c r="M73" s="260"/>
      <c r="N73" s="91"/>
      <c r="O73" s="91" t="str">
        <f t="shared" si="1"/>
        <v/>
      </c>
      <c r="P73" s="94">
        <f t="shared" si="2"/>
        <v>0</v>
      </c>
      <c r="Q73" s="94">
        <f t="shared" si="2"/>
        <v>0</v>
      </c>
      <c r="R73" s="218">
        <f>(ROUND((F73/100*'Member Info'!$W$2), 2))</f>
        <v>0</v>
      </c>
      <c r="S73" s="218" t="e">
        <f t="shared" si="3"/>
        <v>#VALUE!</v>
      </c>
      <c r="T73" s="218" t="str">
        <f t="shared" si="4"/>
        <v/>
      </c>
      <c r="U73" s="227" t="str">
        <f t="shared" si="5"/>
        <v/>
      </c>
      <c r="V73" s="228" t="str">
        <f t="shared" si="6"/>
        <v/>
      </c>
      <c r="W73" s="228" t="str">
        <f t="shared" si="7"/>
        <v/>
      </c>
      <c r="X73" s="222">
        <f t="shared" si="8"/>
        <v>0</v>
      </c>
      <c r="Y73" s="110">
        <f t="shared" si="9"/>
        <v>0</v>
      </c>
      <c r="Z73" s="235" t="str">
        <f t="shared" si="10"/>
        <v/>
      </c>
      <c r="AA73" s="240" t="b">
        <f t="shared" si="11"/>
        <v>0</v>
      </c>
      <c r="AB73" s="235">
        <f t="shared" si="12"/>
        <v>0</v>
      </c>
      <c r="AC73" s="235">
        <f>IF('Member Info'!N70="",1,"")</f>
        <v>1</v>
      </c>
      <c r="AD73" s="243" t="e">
        <f t="shared" si="13"/>
        <v>#VALUE!</v>
      </c>
      <c r="AE73" s="130" t="str">
        <f t="shared" si="0"/>
        <v/>
      </c>
      <c r="AF73" s="124">
        <f t="shared" si="14"/>
        <v>1</v>
      </c>
      <c r="AG73" s="124" t="str">
        <f>IF('Member Info'!N70&lt;&gt;"",IF(AND('Member Info'!N70&lt;=$U$1,'Member Info'!N70&gt;=$T$1),1,0),"")</f>
        <v/>
      </c>
      <c r="AI73" s="124" t="b">
        <f t="shared" si="15"/>
        <v>0</v>
      </c>
      <c r="AJ73" s="124">
        <f t="shared" si="16"/>
        <v>0</v>
      </c>
      <c r="AL73" s="124">
        <f t="shared" si="17"/>
        <v>0</v>
      </c>
      <c r="AM73" s="124">
        <f>IF('Member Info'!F70&gt;$T$1,1,0)</f>
        <v>0</v>
      </c>
      <c r="AN73" s="124" t="b">
        <f>IF(ISERROR(T73),ERROR.TYPE(#REF!)=ERROR.TYPE(T73),FALSE)</f>
        <v>0</v>
      </c>
      <c r="AO73" s="124" t="b">
        <f>IF(ISERROR(U73),ERROR.TYPE(#REF!)=ERROR.TYPE(U73),FALSE)</f>
        <v>0</v>
      </c>
      <c r="AP73" s="124">
        <f>IF('Member Info'!F70&gt;'GP1 April 25'!$U$1,1,0)</f>
        <v>0</v>
      </c>
      <c r="AQ73" s="124">
        <f t="shared" si="18"/>
        <v>0</v>
      </c>
      <c r="AR73" s="124">
        <f t="shared" si="19"/>
        <v>0</v>
      </c>
      <c r="AS73" s="124">
        <f t="shared" si="20"/>
        <v>1</v>
      </c>
    </row>
    <row r="74" spans="1:45" x14ac:dyDescent="0.25">
      <c r="A74" s="4">
        <v>43</v>
      </c>
      <c r="B74" s="164">
        <f>'Member Info'!D71</f>
        <v>0</v>
      </c>
      <c r="C74" s="164">
        <f>'Member Info'!E71</f>
        <v>0</v>
      </c>
      <c r="D74" s="164" t="str">
        <f>'Member Info'!G71</f>
        <v/>
      </c>
      <c r="E74" s="165">
        <f>'Member Info'!B71</f>
        <v>0</v>
      </c>
      <c r="F74" s="242"/>
      <c r="G74" s="166" t="str">
        <f>IF(E74=0,"",('Member Info'!K71+'Member Info'!L71))</f>
        <v/>
      </c>
      <c r="H74" s="419"/>
      <c r="I74" s="419"/>
      <c r="J74" s="26"/>
      <c r="K74" s="26"/>
      <c r="L74" s="384" t="str">
        <f>IF(E74=0,"",IF('Member Info'!F71&gt;$U$1,CONCATENATE("Joined with practice on ", TEXT('Member Info'!F71, "DD/MM/YYYY")),IF('Member Info'!N71&lt;&gt;"",IF('Member Info'!N71&lt;$T$1,CONCATENATE("Left Scheme on ", TEXT('Member Info'!N71, "DD/MM/YYYY")),IF(OR(G74="",G74=0),"Error Detected, No rate entered",IF(E74=0,"",IF(F74="","Error Detected, No Pensionable pay",IF(AS74=1,"No Part Time Status Entered",IF(AR74=1,"No Part Time Hours Entered",IF(ISERROR(AD74)," Unknown Values entered.",IF(V74+W74&lt;1,"Acceptable",IF(T74+U74=200, "No Contributions Entered", IF(M74="","Error Detected, Choose reason&gt;",IF(Z74="1",IF(V74=1,"Please Enter Deemed Pensionable Pay","Add Any Relevant Details Above"),"Please Give Details Above"))))))))))),IF(OR(G74="",G74=0),"Error Detected, No rate entered",IF(E74=0,"",IF(F74="","Error Detected, No Pensionable pay",IF(AS74=1,"No Part Time Status Entered",IF(AR74=1,"No Part Time Hours Entered",IF(ISERROR(AD74)," Unknown Values entered.",IF(V74+W74&lt;1,"Acceptable",IF(T74+U74=200, "No Contributions Entered", IF(M74="","Error Detected, Choose reason&gt;",IF(Z74="1",IF(V74=1,"Please Enter Deemed Pensionable Pay","Add relevant Details Above"),"Please give details Above")))))))))))))</f>
        <v/>
      </c>
      <c r="M74" s="260"/>
      <c r="N74" s="91"/>
      <c r="O74" s="91" t="str">
        <f t="shared" si="1"/>
        <v/>
      </c>
      <c r="P74" s="94">
        <f t="shared" si="2"/>
        <v>0</v>
      </c>
      <c r="Q74" s="94">
        <f t="shared" si="2"/>
        <v>0</v>
      </c>
      <c r="R74" s="218">
        <f>(ROUND((F74/100*'Member Info'!$W$2), 2))</f>
        <v>0</v>
      </c>
      <c r="S74" s="218" t="e">
        <f t="shared" si="3"/>
        <v>#VALUE!</v>
      </c>
      <c r="T74" s="218" t="str">
        <f t="shared" si="4"/>
        <v/>
      </c>
      <c r="U74" s="227" t="str">
        <f t="shared" si="5"/>
        <v/>
      </c>
      <c r="V74" s="228" t="str">
        <f t="shared" si="6"/>
        <v/>
      </c>
      <c r="W74" s="228" t="str">
        <f t="shared" si="7"/>
        <v/>
      </c>
      <c r="X74" s="222">
        <f t="shared" si="8"/>
        <v>0</v>
      </c>
      <c r="Y74" s="110">
        <f t="shared" si="9"/>
        <v>0</v>
      </c>
      <c r="Z74" s="235" t="str">
        <f t="shared" si="10"/>
        <v/>
      </c>
      <c r="AA74" s="240" t="b">
        <f t="shared" si="11"/>
        <v>0</v>
      </c>
      <c r="AB74" s="235">
        <f t="shared" si="12"/>
        <v>0</v>
      </c>
      <c r="AC74" s="235">
        <f>IF('Member Info'!N71="",1,"")</f>
        <v>1</v>
      </c>
      <c r="AD74" s="243" t="e">
        <f t="shared" si="13"/>
        <v>#VALUE!</v>
      </c>
      <c r="AE74" s="130" t="str">
        <f t="shared" si="0"/>
        <v/>
      </c>
      <c r="AF74" s="124">
        <f t="shared" si="14"/>
        <v>1</v>
      </c>
      <c r="AG74" s="124" t="str">
        <f>IF('Member Info'!N71&lt;&gt;"",IF(AND('Member Info'!N71&lt;=$U$1,'Member Info'!N71&gt;=$T$1),1,0),"")</f>
        <v/>
      </c>
      <c r="AI74" s="124" t="b">
        <f t="shared" si="15"/>
        <v>0</v>
      </c>
      <c r="AJ74" s="124">
        <f t="shared" si="16"/>
        <v>0</v>
      </c>
      <c r="AL74" s="124">
        <f t="shared" si="17"/>
        <v>0</v>
      </c>
      <c r="AM74" s="124">
        <f>IF('Member Info'!F71&gt;$T$1,1,0)</f>
        <v>0</v>
      </c>
      <c r="AN74" s="124" t="b">
        <f>IF(ISERROR(T74),ERROR.TYPE(#REF!)=ERROR.TYPE(T74),FALSE)</f>
        <v>0</v>
      </c>
      <c r="AO74" s="124" t="b">
        <f>IF(ISERROR(U74),ERROR.TYPE(#REF!)=ERROR.TYPE(U74),FALSE)</f>
        <v>0</v>
      </c>
      <c r="AP74" s="124">
        <f>IF('Member Info'!F71&gt;'GP1 April 25'!$U$1,1,0)</f>
        <v>0</v>
      </c>
      <c r="AQ74" s="124">
        <f t="shared" si="18"/>
        <v>0</v>
      </c>
      <c r="AR74" s="124">
        <f t="shared" si="19"/>
        <v>0</v>
      </c>
      <c r="AS74" s="124">
        <f t="shared" si="20"/>
        <v>1</v>
      </c>
    </row>
    <row r="75" spans="1:45" x14ac:dyDescent="0.25">
      <c r="A75" s="4">
        <v>44</v>
      </c>
      <c r="B75" s="164">
        <f>'Member Info'!D72</f>
        <v>0</v>
      </c>
      <c r="C75" s="164">
        <f>'Member Info'!E72</f>
        <v>0</v>
      </c>
      <c r="D75" s="164" t="str">
        <f>'Member Info'!G72</f>
        <v/>
      </c>
      <c r="E75" s="165">
        <f>'Member Info'!B72</f>
        <v>0</v>
      </c>
      <c r="F75" s="242"/>
      <c r="G75" s="166" t="str">
        <f>IF(E75=0,"",('Member Info'!K72+'Member Info'!L72))</f>
        <v/>
      </c>
      <c r="H75" s="419"/>
      <c r="I75" s="419"/>
      <c r="J75" s="26"/>
      <c r="K75" s="26"/>
      <c r="L75" s="384" t="str">
        <f>IF(E75=0,"",IF('Member Info'!F72&gt;$U$1,CONCATENATE("Joined with practice on ", TEXT('Member Info'!F72, "DD/MM/YYYY")),IF('Member Info'!N72&lt;&gt;"",IF('Member Info'!N72&lt;$T$1,CONCATENATE("Left Scheme on ", TEXT('Member Info'!N72, "DD/MM/YYYY")),IF(OR(G75="",G75=0),"Error Detected, No rate entered",IF(E75=0,"",IF(F75="","Error Detected, No Pensionable pay",IF(AS75=1,"No Part Time Status Entered",IF(AR75=1,"No Part Time Hours Entered",IF(ISERROR(AD75)," Unknown Values entered.",IF(V75+W75&lt;1,"Acceptable",IF(T75+U75=200, "No Contributions Entered", IF(M75="","Error Detected, Choose reason&gt;",IF(Z75="1",IF(V75=1,"Please Enter Deemed Pensionable Pay","Add Any Relevant Details Above"),"Please Give Details Above"))))))))))),IF(OR(G75="",G75=0),"Error Detected, No rate entered",IF(E75=0,"",IF(F75="","Error Detected, No Pensionable pay",IF(AS75=1,"No Part Time Status Entered",IF(AR75=1,"No Part Time Hours Entered",IF(ISERROR(AD75)," Unknown Values entered.",IF(V75+W75&lt;1,"Acceptable",IF(T75+U75=200, "No Contributions Entered", IF(M75="","Error Detected, Choose reason&gt;",IF(Z75="1",IF(V75=1,"Please Enter Deemed Pensionable Pay","Add relevant Details Above"),"Please give details Above")))))))))))))</f>
        <v/>
      </c>
      <c r="M75" s="260"/>
      <c r="N75" s="91"/>
      <c r="O75" s="91" t="str">
        <f t="shared" si="1"/>
        <v/>
      </c>
      <c r="P75" s="94">
        <f t="shared" si="2"/>
        <v>0</v>
      </c>
      <c r="Q75" s="94">
        <f t="shared" si="2"/>
        <v>0</v>
      </c>
      <c r="R75" s="218">
        <f>(ROUND((F75/100*'Member Info'!$W$2), 2))</f>
        <v>0</v>
      </c>
      <c r="S75" s="218" t="e">
        <f t="shared" si="3"/>
        <v>#VALUE!</v>
      </c>
      <c r="T75" s="218" t="str">
        <f t="shared" si="4"/>
        <v/>
      </c>
      <c r="U75" s="227" t="str">
        <f t="shared" si="5"/>
        <v/>
      </c>
      <c r="V75" s="228" t="str">
        <f t="shared" si="6"/>
        <v/>
      </c>
      <c r="W75" s="228" t="str">
        <f t="shared" si="7"/>
        <v/>
      </c>
      <c r="X75" s="222">
        <f t="shared" si="8"/>
        <v>0</v>
      </c>
      <c r="Y75" s="110">
        <f t="shared" si="9"/>
        <v>0</v>
      </c>
      <c r="Z75" s="235" t="str">
        <f t="shared" si="10"/>
        <v/>
      </c>
      <c r="AA75" s="240" t="b">
        <f t="shared" si="11"/>
        <v>0</v>
      </c>
      <c r="AB75" s="235">
        <f t="shared" si="12"/>
        <v>0</v>
      </c>
      <c r="AC75" s="235">
        <f>IF('Member Info'!N72="",1,"")</f>
        <v>1</v>
      </c>
      <c r="AD75" s="243" t="e">
        <f t="shared" si="13"/>
        <v>#VALUE!</v>
      </c>
      <c r="AE75" s="130" t="str">
        <f t="shared" si="0"/>
        <v/>
      </c>
      <c r="AF75" s="124">
        <f t="shared" si="14"/>
        <v>1</v>
      </c>
      <c r="AG75" s="124" t="str">
        <f>IF('Member Info'!N72&lt;&gt;"",IF(AND('Member Info'!N72&lt;=$U$1,'Member Info'!N72&gt;=$T$1),1,0),"")</f>
        <v/>
      </c>
      <c r="AI75" s="124" t="b">
        <f t="shared" si="15"/>
        <v>0</v>
      </c>
      <c r="AJ75" s="124">
        <f t="shared" si="16"/>
        <v>0</v>
      </c>
      <c r="AL75" s="124">
        <f t="shared" si="17"/>
        <v>0</v>
      </c>
      <c r="AM75" s="124">
        <f>IF('Member Info'!F72&gt;$T$1,1,0)</f>
        <v>0</v>
      </c>
      <c r="AN75" s="124" t="b">
        <f>IF(ISERROR(T75),ERROR.TYPE(#REF!)=ERROR.TYPE(T75),FALSE)</f>
        <v>0</v>
      </c>
      <c r="AO75" s="124" t="b">
        <f>IF(ISERROR(U75),ERROR.TYPE(#REF!)=ERROR.TYPE(U75),FALSE)</f>
        <v>0</v>
      </c>
      <c r="AP75" s="124">
        <f>IF('Member Info'!F72&gt;'GP1 April 25'!$U$1,1,0)</f>
        <v>0</v>
      </c>
      <c r="AQ75" s="124">
        <f t="shared" si="18"/>
        <v>0</v>
      </c>
      <c r="AR75" s="124">
        <f t="shared" si="19"/>
        <v>0</v>
      </c>
      <c r="AS75" s="124">
        <f t="shared" si="20"/>
        <v>1</v>
      </c>
    </row>
    <row r="76" spans="1:45" x14ac:dyDescent="0.25">
      <c r="A76" s="4">
        <v>45</v>
      </c>
      <c r="B76" s="164">
        <f>'Member Info'!D73</f>
        <v>0</v>
      </c>
      <c r="C76" s="164">
        <f>'Member Info'!E73</f>
        <v>0</v>
      </c>
      <c r="D76" s="164" t="str">
        <f>'Member Info'!G73</f>
        <v/>
      </c>
      <c r="E76" s="165">
        <f>'Member Info'!B73</f>
        <v>0</v>
      </c>
      <c r="F76" s="242"/>
      <c r="G76" s="166" t="str">
        <f>IF(E76=0,"",('Member Info'!K73+'Member Info'!L73))</f>
        <v/>
      </c>
      <c r="H76" s="419"/>
      <c r="I76" s="419"/>
      <c r="J76" s="26"/>
      <c r="K76" s="26"/>
      <c r="L76" s="384" t="str">
        <f>IF(E76=0,"",IF('Member Info'!F73&gt;$U$1,CONCATENATE("Joined with practice on ", TEXT('Member Info'!F73, "DD/MM/YYYY")),IF('Member Info'!N73&lt;&gt;"",IF('Member Info'!N73&lt;$T$1,CONCATENATE("Left Scheme on ", TEXT('Member Info'!N73, "DD/MM/YYYY")),IF(OR(G76="",G76=0),"Error Detected, No rate entered",IF(E76=0,"",IF(F76="","Error Detected, No Pensionable pay",IF(AS76=1,"No Part Time Status Entered",IF(AR76=1,"No Part Time Hours Entered",IF(ISERROR(AD76)," Unknown Values entered.",IF(V76+W76&lt;1,"Acceptable",IF(T76+U76=200, "No Contributions Entered", IF(M76="","Error Detected, Choose reason&gt;",IF(Z76="1",IF(V76=1,"Please Enter Deemed Pensionable Pay","Add Any Relevant Details Above"),"Please Give Details Above"))))))))))),IF(OR(G76="",G76=0),"Error Detected, No rate entered",IF(E76=0,"",IF(F76="","Error Detected, No Pensionable pay",IF(AS76=1,"No Part Time Status Entered",IF(AR76=1,"No Part Time Hours Entered",IF(ISERROR(AD76)," Unknown Values entered.",IF(V76+W76&lt;1,"Acceptable",IF(T76+U76=200, "No Contributions Entered", IF(M76="","Error Detected, Choose reason&gt;",IF(Z76="1",IF(V76=1,"Please Enter Deemed Pensionable Pay","Add relevant Details Above"),"Please give details Above")))))))))))))</f>
        <v/>
      </c>
      <c r="M76" s="260"/>
      <c r="N76" s="91"/>
      <c r="O76" s="91" t="str">
        <f t="shared" si="1"/>
        <v/>
      </c>
      <c r="P76" s="94">
        <f t="shared" si="2"/>
        <v>0</v>
      </c>
      <c r="Q76" s="94">
        <f t="shared" si="2"/>
        <v>0</v>
      </c>
      <c r="R76" s="218">
        <f>(ROUND((F76/100*'Member Info'!$W$2), 2))</f>
        <v>0</v>
      </c>
      <c r="S76" s="218" t="e">
        <f t="shared" si="3"/>
        <v>#VALUE!</v>
      </c>
      <c r="T76" s="218" t="str">
        <f t="shared" si="4"/>
        <v/>
      </c>
      <c r="U76" s="227" t="str">
        <f t="shared" si="5"/>
        <v/>
      </c>
      <c r="V76" s="228" t="str">
        <f t="shared" si="6"/>
        <v/>
      </c>
      <c r="W76" s="228" t="str">
        <f t="shared" si="7"/>
        <v/>
      </c>
      <c r="X76" s="222">
        <f t="shared" si="8"/>
        <v>0</v>
      </c>
      <c r="Y76" s="110">
        <f t="shared" si="9"/>
        <v>0</v>
      </c>
      <c r="Z76" s="235" t="str">
        <f t="shared" si="10"/>
        <v/>
      </c>
      <c r="AA76" s="240" t="b">
        <f t="shared" si="11"/>
        <v>0</v>
      </c>
      <c r="AB76" s="235">
        <f t="shared" si="12"/>
        <v>0</v>
      </c>
      <c r="AC76" s="235">
        <f>IF('Member Info'!N73="",1,"")</f>
        <v>1</v>
      </c>
      <c r="AD76" s="243" t="e">
        <f t="shared" si="13"/>
        <v>#VALUE!</v>
      </c>
      <c r="AE76" s="130" t="str">
        <f t="shared" si="0"/>
        <v/>
      </c>
      <c r="AF76" s="124">
        <f t="shared" si="14"/>
        <v>1</v>
      </c>
      <c r="AG76" s="124" t="str">
        <f>IF('Member Info'!N73&lt;&gt;"",IF(AND('Member Info'!N73&lt;=$U$1,'Member Info'!N73&gt;=$T$1),1,0),"")</f>
        <v/>
      </c>
      <c r="AI76" s="124" t="b">
        <f t="shared" si="15"/>
        <v>0</v>
      </c>
      <c r="AJ76" s="124">
        <f t="shared" si="16"/>
        <v>0</v>
      </c>
      <c r="AL76" s="124">
        <f t="shared" si="17"/>
        <v>0</v>
      </c>
      <c r="AM76" s="124">
        <f>IF('Member Info'!F73&gt;$T$1,1,0)</f>
        <v>0</v>
      </c>
      <c r="AN76" s="124" t="b">
        <f>IF(ISERROR(T76),ERROR.TYPE(#REF!)=ERROR.TYPE(T76),FALSE)</f>
        <v>0</v>
      </c>
      <c r="AO76" s="124" t="b">
        <f>IF(ISERROR(U76),ERROR.TYPE(#REF!)=ERROR.TYPE(U76),FALSE)</f>
        <v>0</v>
      </c>
      <c r="AP76" s="124">
        <f>IF('Member Info'!F73&gt;'GP1 April 25'!$U$1,1,0)</f>
        <v>0</v>
      </c>
      <c r="AQ76" s="124">
        <f t="shared" si="18"/>
        <v>0</v>
      </c>
      <c r="AR76" s="124">
        <f t="shared" si="19"/>
        <v>0</v>
      </c>
      <c r="AS76" s="124">
        <f t="shared" si="20"/>
        <v>1</v>
      </c>
    </row>
    <row r="77" spans="1:45" x14ac:dyDescent="0.25">
      <c r="A77" s="4">
        <v>46</v>
      </c>
      <c r="B77" s="164">
        <f>'Member Info'!D74</f>
        <v>0</v>
      </c>
      <c r="C77" s="164">
        <f>'Member Info'!E74</f>
        <v>0</v>
      </c>
      <c r="D77" s="164" t="str">
        <f>'Member Info'!G74</f>
        <v/>
      </c>
      <c r="E77" s="165">
        <f>'Member Info'!B74</f>
        <v>0</v>
      </c>
      <c r="F77" s="242"/>
      <c r="G77" s="166" t="str">
        <f>IF(E77=0,"",('Member Info'!K74+'Member Info'!L74))</f>
        <v/>
      </c>
      <c r="H77" s="419"/>
      <c r="I77" s="419"/>
      <c r="J77" s="26"/>
      <c r="K77" s="26"/>
      <c r="L77" s="384" t="str">
        <f>IF(E77=0,"",IF('Member Info'!F74&gt;$U$1,CONCATENATE("Joined with practice on ", TEXT('Member Info'!F74, "DD/MM/YYYY")),IF('Member Info'!N74&lt;&gt;"",IF('Member Info'!N74&lt;$T$1,CONCATENATE("Left Scheme on ", TEXT('Member Info'!N74, "DD/MM/YYYY")),IF(OR(G77="",G77=0),"Error Detected, No rate entered",IF(E77=0,"",IF(F77="","Error Detected, No Pensionable pay",IF(AS77=1,"No Part Time Status Entered",IF(AR77=1,"No Part Time Hours Entered",IF(ISERROR(AD77)," Unknown Values entered.",IF(V77+W77&lt;1,"Acceptable",IF(T77+U77=200, "No Contributions Entered", IF(M77="","Error Detected, Choose reason&gt;",IF(Z77="1",IF(V77=1,"Please Enter Deemed Pensionable Pay","Add Any Relevant Details Above"),"Please Give Details Above"))))))))))),IF(OR(G77="",G77=0),"Error Detected, No rate entered",IF(E77=0,"",IF(F77="","Error Detected, No Pensionable pay",IF(AS77=1,"No Part Time Status Entered",IF(AR77=1,"No Part Time Hours Entered",IF(ISERROR(AD77)," Unknown Values entered.",IF(V77+W77&lt;1,"Acceptable",IF(T77+U77=200, "No Contributions Entered", IF(M77="","Error Detected, Choose reason&gt;",IF(Z77="1",IF(V77=1,"Please Enter Deemed Pensionable Pay","Add relevant Details Above"),"Please give details Above")))))))))))))</f>
        <v/>
      </c>
      <c r="M77" s="260"/>
      <c r="N77" s="91"/>
      <c r="O77" s="91" t="str">
        <f t="shared" si="1"/>
        <v/>
      </c>
      <c r="P77" s="94">
        <f t="shared" si="2"/>
        <v>0</v>
      </c>
      <c r="Q77" s="94">
        <f t="shared" si="2"/>
        <v>0</v>
      </c>
      <c r="R77" s="218">
        <f>(ROUND((F77/100*'Member Info'!$W$2), 2))</f>
        <v>0</v>
      </c>
      <c r="S77" s="218" t="e">
        <f t="shared" si="3"/>
        <v>#VALUE!</v>
      </c>
      <c r="T77" s="218" t="str">
        <f t="shared" si="4"/>
        <v/>
      </c>
      <c r="U77" s="227" t="str">
        <f t="shared" si="5"/>
        <v/>
      </c>
      <c r="V77" s="228" t="str">
        <f t="shared" si="6"/>
        <v/>
      </c>
      <c r="W77" s="228" t="str">
        <f t="shared" si="7"/>
        <v/>
      </c>
      <c r="X77" s="222">
        <f t="shared" si="8"/>
        <v>0</v>
      </c>
      <c r="Y77" s="110">
        <f t="shared" si="9"/>
        <v>0</v>
      </c>
      <c r="Z77" s="235" t="str">
        <f t="shared" si="10"/>
        <v/>
      </c>
      <c r="AA77" s="240" t="b">
        <f t="shared" si="11"/>
        <v>0</v>
      </c>
      <c r="AB77" s="235">
        <f t="shared" si="12"/>
        <v>0</v>
      </c>
      <c r="AC77" s="235">
        <f>IF('Member Info'!N74="",1,"")</f>
        <v>1</v>
      </c>
      <c r="AD77" s="243" t="e">
        <f t="shared" si="13"/>
        <v>#VALUE!</v>
      </c>
      <c r="AE77" s="130" t="str">
        <f t="shared" si="0"/>
        <v/>
      </c>
      <c r="AF77" s="124">
        <f t="shared" si="14"/>
        <v>1</v>
      </c>
      <c r="AG77" s="124" t="str">
        <f>IF('Member Info'!N74&lt;&gt;"",IF(AND('Member Info'!N74&lt;=$U$1,'Member Info'!N74&gt;=$T$1),1,0),"")</f>
        <v/>
      </c>
      <c r="AI77" s="124" t="b">
        <f t="shared" si="15"/>
        <v>0</v>
      </c>
      <c r="AJ77" s="124">
        <f t="shared" si="16"/>
        <v>0</v>
      </c>
      <c r="AL77" s="124">
        <f t="shared" si="17"/>
        <v>0</v>
      </c>
      <c r="AM77" s="124">
        <f>IF('Member Info'!F74&gt;$T$1,1,0)</f>
        <v>0</v>
      </c>
      <c r="AN77" s="124" t="b">
        <f>IF(ISERROR(T77),ERROR.TYPE(#REF!)=ERROR.TYPE(T77),FALSE)</f>
        <v>0</v>
      </c>
      <c r="AO77" s="124" t="b">
        <f>IF(ISERROR(U77),ERROR.TYPE(#REF!)=ERROR.TYPE(U77),FALSE)</f>
        <v>0</v>
      </c>
      <c r="AP77" s="124">
        <f>IF('Member Info'!F74&gt;'GP1 April 25'!$U$1,1,0)</f>
        <v>0</v>
      </c>
      <c r="AQ77" s="124">
        <f t="shared" si="18"/>
        <v>0</v>
      </c>
      <c r="AR77" s="124">
        <f t="shared" si="19"/>
        <v>0</v>
      </c>
      <c r="AS77" s="124">
        <f t="shared" si="20"/>
        <v>1</v>
      </c>
    </row>
    <row r="78" spans="1:45" x14ac:dyDescent="0.25">
      <c r="A78" s="4">
        <v>47</v>
      </c>
      <c r="B78" s="164">
        <f>'Member Info'!D75</f>
        <v>0</v>
      </c>
      <c r="C78" s="164">
        <f>'Member Info'!E75</f>
        <v>0</v>
      </c>
      <c r="D78" s="164" t="str">
        <f>'Member Info'!G75</f>
        <v/>
      </c>
      <c r="E78" s="165">
        <f>'Member Info'!B75</f>
        <v>0</v>
      </c>
      <c r="F78" s="242"/>
      <c r="G78" s="166" t="str">
        <f>IF(E78=0,"",('Member Info'!K75+'Member Info'!L75))</f>
        <v/>
      </c>
      <c r="H78" s="419"/>
      <c r="I78" s="419"/>
      <c r="J78" s="26"/>
      <c r="K78" s="26"/>
      <c r="L78" s="384" t="str">
        <f>IF(E78=0,"",IF('Member Info'!F75&gt;$U$1,CONCATENATE("Joined with practice on ", TEXT('Member Info'!F75, "DD/MM/YYYY")),IF('Member Info'!N75&lt;&gt;"",IF('Member Info'!N75&lt;$T$1,CONCATENATE("Left Scheme on ", TEXT('Member Info'!N75, "DD/MM/YYYY")),IF(OR(G78="",G78=0),"Error Detected, No rate entered",IF(E78=0,"",IF(F78="","Error Detected, No Pensionable pay",IF(AS78=1,"No Part Time Status Entered",IF(AR78=1,"No Part Time Hours Entered",IF(ISERROR(AD78)," Unknown Values entered.",IF(V78+W78&lt;1,"Acceptable",IF(T78+U78=200, "No Contributions Entered", IF(M78="","Error Detected, Choose reason&gt;",IF(Z78="1",IF(V78=1,"Please Enter Deemed Pensionable Pay","Add Any Relevant Details Above"),"Please Give Details Above"))))))))))),IF(OR(G78="",G78=0),"Error Detected, No rate entered",IF(E78=0,"",IF(F78="","Error Detected, No Pensionable pay",IF(AS78=1,"No Part Time Status Entered",IF(AR78=1,"No Part Time Hours Entered",IF(ISERROR(AD78)," Unknown Values entered.",IF(V78+W78&lt;1,"Acceptable",IF(T78+U78=200, "No Contributions Entered", IF(M78="","Error Detected, Choose reason&gt;",IF(Z78="1",IF(V78=1,"Please Enter Deemed Pensionable Pay","Add relevant Details Above"),"Please give details Above")))))))))))))</f>
        <v/>
      </c>
      <c r="M78" s="260"/>
      <c r="N78" s="91"/>
      <c r="O78" s="91" t="str">
        <f t="shared" si="1"/>
        <v/>
      </c>
      <c r="P78" s="94">
        <f t="shared" si="2"/>
        <v>0</v>
      </c>
      <c r="Q78" s="94">
        <f t="shared" si="2"/>
        <v>0</v>
      </c>
      <c r="R78" s="218">
        <f>(ROUND((F78/100*'Member Info'!$W$2), 2))</f>
        <v>0</v>
      </c>
      <c r="S78" s="218" t="e">
        <f t="shared" si="3"/>
        <v>#VALUE!</v>
      </c>
      <c r="T78" s="218" t="str">
        <f t="shared" si="4"/>
        <v/>
      </c>
      <c r="U78" s="227" t="str">
        <f t="shared" si="5"/>
        <v/>
      </c>
      <c r="V78" s="228" t="str">
        <f t="shared" si="6"/>
        <v/>
      </c>
      <c r="W78" s="228" t="str">
        <f t="shared" si="7"/>
        <v/>
      </c>
      <c r="X78" s="222">
        <f t="shared" si="8"/>
        <v>0</v>
      </c>
      <c r="Y78" s="110">
        <f t="shared" si="9"/>
        <v>0</v>
      </c>
      <c r="Z78" s="235" t="str">
        <f t="shared" si="10"/>
        <v/>
      </c>
      <c r="AA78" s="240" t="b">
        <f t="shared" si="11"/>
        <v>0</v>
      </c>
      <c r="AB78" s="235">
        <f t="shared" si="12"/>
        <v>0</v>
      </c>
      <c r="AC78" s="235">
        <f>IF('Member Info'!N75="",1,"")</f>
        <v>1</v>
      </c>
      <c r="AD78" s="243" t="e">
        <f t="shared" si="13"/>
        <v>#VALUE!</v>
      </c>
      <c r="AE78" s="130" t="str">
        <f t="shared" si="0"/>
        <v/>
      </c>
      <c r="AF78" s="124">
        <f t="shared" si="14"/>
        <v>1</v>
      </c>
      <c r="AG78" s="124" t="str">
        <f>IF('Member Info'!N75&lt;&gt;"",IF(AND('Member Info'!N75&lt;=$U$1,'Member Info'!N75&gt;=$T$1),1,0),"")</f>
        <v/>
      </c>
      <c r="AI78" s="124" t="b">
        <f t="shared" si="15"/>
        <v>0</v>
      </c>
      <c r="AJ78" s="124">
        <f t="shared" si="16"/>
        <v>0</v>
      </c>
      <c r="AL78" s="124">
        <f t="shared" si="17"/>
        <v>0</v>
      </c>
      <c r="AM78" s="124">
        <f>IF('Member Info'!F75&gt;$T$1,1,0)</f>
        <v>0</v>
      </c>
      <c r="AN78" s="124" t="b">
        <f>IF(ISERROR(T78),ERROR.TYPE(#REF!)=ERROR.TYPE(T78),FALSE)</f>
        <v>0</v>
      </c>
      <c r="AO78" s="124" t="b">
        <f>IF(ISERROR(U78),ERROR.TYPE(#REF!)=ERROR.TYPE(U78),FALSE)</f>
        <v>0</v>
      </c>
      <c r="AP78" s="124">
        <f>IF('Member Info'!F75&gt;'GP1 April 25'!$U$1,1,0)</f>
        <v>0</v>
      </c>
      <c r="AQ78" s="124">
        <f t="shared" si="18"/>
        <v>0</v>
      </c>
      <c r="AR78" s="124">
        <f t="shared" si="19"/>
        <v>0</v>
      </c>
      <c r="AS78" s="124">
        <f t="shared" si="20"/>
        <v>1</v>
      </c>
    </row>
    <row r="79" spans="1:45" x14ac:dyDescent="0.25">
      <c r="A79" s="4">
        <v>48</v>
      </c>
      <c r="B79" s="164">
        <f>'Member Info'!D76</f>
        <v>0</v>
      </c>
      <c r="C79" s="164">
        <f>'Member Info'!E76</f>
        <v>0</v>
      </c>
      <c r="D79" s="164" t="str">
        <f>'Member Info'!G76</f>
        <v/>
      </c>
      <c r="E79" s="165">
        <f>'Member Info'!B76</f>
        <v>0</v>
      </c>
      <c r="F79" s="242"/>
      <c r="G79" s="166" t="str">
        <f>IF(E79=0,"",('Member Info'!K76+'Member Info'!L76))</f>
        <v/>
      </c>
      <c r="H79" s="419"/>
      <c r="I79" s="419"/>
      <c r="J79" s="26"/>
      <c r="K79" s="26"/>
      <c r="L79" s="384" t="str">
        <f>IF(E79=0,"",IF('Member Info'!F76&gt;$U$1,CONCATENATE("Joined with practice on ", TEXT('Member Info'!F76, "DD/MM/YYYY")),IF('Member Info'!N76&lt;&gt;"",IF('Member Info'!N76&lt;$T$1,CONCATENATE("Left Scheme on ", TEXT('Member Info'!N76, "DD/MM/YYYY")),IF(OR(G79="",G79=0),"Error Detected, No rate entered",IF(E79=0,"",IF(F79="","Error Detected, No Pensionable pay",IF(AS79=1,"No Part Time Status Entered",IF(AR79=1,"No Part Time Hours Entered",IF(ISERROR(AD79)," Unknown Values entered.",IF(V79+W79&lt;1,"Acceptable",IF(T79+U79=200, "No Contributions Entered", IF(M79="","Error Detected, Choose reason&gt;",IF(Z79="1",IF(V79=1,"Please Enter Deemed Pensionable Pay","Add Any Relevant Details Above"),"Please Give Details Above"))))))))))),IF(OR(G79="",G79=0),"Error Detected, No rate entered",IF(E79=0,"",IF(F79="","Error Detected, No Pensionable pay",IF(AS79=1,"No Part Time Status Entered",IF(AR79=1,"No Part Time Hours Entered",IF(ISERROR(AD79)," Unknown Values entered.",IF(V79+W79&lt;1,"Acceptable",IF(T79+U79=200, "No Contributions Entered", IF(M79="","Error Detected, Choose reason&gt;",IF(Z79="1",IF(V79=1,"Please Enter Deemed Pensionable Pay","Add relevant Details Above"),"Please give details Above")))))))))))))</f>
        <v/>
      </c>
      <c r="M79" s="260"/>
      <c r="N79" s="91"/>
      <c r="O79" s="91" t="str">
        <f t="shared" si="1"/>
        <v/>
      </c>
      <c r="P79" s="94">
        <f t="shared" si="2"/>
        <v>0</v>
      </c>
      <c r="Q79" s="94">
        <f t="shared" si="2"/>
        <v>0</v>
      </c>
      <c r="R79" s="218">
        <f>(ROUND((F79/100*'Member Info'!$W$2), 2))</f>
        <v>0</v>
      </c>
      <c r="S79" s="218" t="e">
        <f t="shared" si="3"/>
        <v>#VALUE!</v>
      </c>
      <c r="T79" s="218" t="str">
        <f t="shared" si="4"/>
        <v/>
      </c>
      <c r="U79" s="227" t="str">
        <f t="shared" si="5"/>
        <v/>
      </c>
      <c r="V79" s="228" t="str">
        <f t="shared" si="6"/>
        <v/>
      </c>
      <c r="W79" s="228" t="str">
        <f t="shared" si="7"/>
        <v/>
      </c>
      <c r="X79" s="222">
        <f t="shared" si="8"/>
        <v>0</v>
      </c>
      <c r="Y79" s="110">
        <f t="shared" si="9"/>
        <v>0</v>
      </c>
      <c r="Z79" s="235" t="str">
        <f t="shared" si="10"/>
        <v/>
      </c>
      <c r="AA79" s="240" t="b">
        <f t="shared" si="11"/>
        <v>0</v>
      </c>
      <c r="AB79" s="235">
        <f t="shared" si="12"/>
        <v>0</v>
      </c>
      <c r="AC79" s="235">
        <f>IF('Member Info'!N76="",1,"")</f>
        <v>1</v>
      </c>
      <c r="AD79" s="243" t="e">
        <f t="shared" si="13"/>
        <v>#VALUE!</v>
      </c>
      <c r="AE79" s="130" t="str">
        <f t="shared" si="0"/>
        <v/>
      </c>
      <c r="AF79" s="124">
        <f t="shared" si="14"/>
        <v>1</v>
      </c>
      <c r="AG79" s="124" t="str">
        <f>IF('Member Info'!N76&lt;&gt;"",IF(AND('Member Info'!N76&lt;=$U$1,'Member Info'!N76&gt;=$T$1),1,0),"")</f>
        <v/>
      </c>
      <c r="AI79" s="124" t="b">
        <f t="shared" si="15"/>
        <v>0</v>
      </c>
      <c r="AJ79" s="124">
        <f t="shared" si="16"/>
        <v>0</v>
      </c>
      <c r="AL79" s="124">
        <f t="shared" si="17"/>
        <v>0</v>
      </c>
      <c r="AM79" s="124">
        <f>IF('Member Info'!F76&gt;$T$1,1,0)</f>
        <v>0</v>
      </c>
      <c r="AN79" s="124" t="b">
        <f>IF(ISERROR(T79),ERROR.TYPE(#REF!)=ERROR.TYPE(T79),FALSE)</f>
        <v>0</v>
      </c>
      <c r="AO79" s="124" t="b">
        <f>IF(ISERROR(U79),ERROR.TYPE(#REF!)=ERROR.TYPE(U79),FALSE)</f>
        <v>0</v>
      </c>
      <c r="AP79" s="124">
        <f>IF('Member Info'!F76&gt;'GP1 April 25'!$U$1,1,0)</f>
        <v>0</v>
      </c>
      <c r="AQ79" s="124">
        <f t="shared" si="18"/>
        <v>0</v>
      </c>
      <c r="AR79" s="124">
        <f t="shared" si="19"/>
        <v>0</v>
      </c>
      <c r="AS79" s="124">
        <f t="shared" si="20"/>
        <v>1</v>
      </c>
    </row>
    <row r="80" spans="1:45" x14ac:dyDescent="0.25">
      <c r="A80" s="4">
        <v>49</v>
      </c>
      <c r="B80" s="164">
        <f>'Member Info'!D77</f>
        <v>0</v>
      </c>
      <c r="C80" s="164">
        <f>'Member Info'!E77</f>
        <v>0</v>
      </c>
      <c r="D80" s="164" t="str">
        <f>'Member Info'!G77</f>
        <v/>
      </c>
      <c r="E80" s="165">
        <f>'Member Info'!B77</f>
        <v>0</v>
      </c>
      <c r="F80" s="242"/>
      <c r="G80" s="166" t="str">
        <f>IF(E80=0,"",('Member Info'!K77+'Member Info'!L77))</f>
        <v/>
      </c>
      <c r="H80" s="419"/>
      <c r="I80" s="419"/>
      <c r="J80" s="26"/>
      <c r="K80" s="26"/>
      <c r="L80" s="384" t="str">
        <f>IF(E80=0,"",IF('Member Info'!F77&gt;$U$1,CONCATENATE("Joined with practice on ", TEXT('Member Info'!F77, "DD/MM/YYYY")),IF('Member Info'!N77&lt;&gt;"",IF('Member Info'!N77&lt;$T$1,CONCATENATE("Left Scheme on ", TEXT('Member Info'!N77, "DD/MM/YYYY")),IF(OR(G80="",G80=0),"Error Detected, No rate entered",IF(E80=0,"",IF(F80="","Error Detected, No Pensionable pay",IF(AS80=1,"No Part Time Status Entered",IF(AR80=1,"No Part Time Hours Entered",IF(ISERROR(AD80)," Unknown Values entered.",IF(V80+W80&lt;1,"Acceptable",IF(T80+U80=200, "No Contributions Entered", IF(M80="","Error Detected, Choose reason&gt;",IF(Z80="1",IF(V80=1,"Please Enter Deemed Pensionable Pay","Add Any Relevant Details Above"),"Please Give Details Above"))))))))))),IF(OR(G80="",G80=0),"Error Detected, No rate entered",IF(E80=0,"",IF(F80="","Error Detected, No Pensionable pay",IF(AS80=1,"No Part Time Status Entered",IF(AR80=1,"No Part Time Hours Entered",IF(ISERROR(AD80)," Unknown Values entered.",IF(V80+W80&lt;1,"Acceptable",IF(T80+U80=200, "No Contributions Entered", IF(M80="","Error Detected, Choose reason&gt;",IF(Z80="1",IF(V80=1,"Please Enter Deemed Pensionable Pay","Add relevant Details Above"),"Please give details Above")))))))))))))</f>
        <v/>
      </c>
      <c r="M80" s="260"/>
      <c r="N80" s="91"/>
      <c r="O80" s="91" t="str">
        <f t="shared" si="1"/>
        <v/>
      </c>
      <c r="P80" s="94">
        <f t="shared" si="2"/>
        <v>0</v>
      </c>
      <c r="Q80" s="94">
        <f t="shared" si="2"/>
        <v>0</v>
      </c>
      <c r="R80" s="218">
        <f>(ROUND((F80/100*'Member Info'!$W$2), 2))</f>
        <v>0</v>
      </c>
      <c r="S80" s="218" t="e">
        <f t="shared" si="3"/>
        <v>#VALUE!</v>
      </c>
      <c r="T80" s="218" t="str">
        <f t="shared" si="4"/>
        <v/>
      </c>
      <c r="U80" s="227" t="str">
        <f t="shared" si="5"/>
        <v/>
      </c>
      <c r="V80" s="228" t="str">
        <f t="shared" si="6"/>
        <v/>
      </c>
      <c r="W80" s="228" t="str">
        <f t="shared" si="7"/>
        <v/>
      </c>
      <c r="X80" s="222">
        <f t="shared" si="8"/>
        <v>0</v>
      </c>
      <c r="Y80" s="110">
        <f t="shared" si="9"/>
        <v>0</v>
      </c>
      <c r="Z80" s="235" t="str">
        <f t="shared" si="10"/>
        <v/>
      </c>
      <c r="AA80" s="240" t="b">
        <f t="shared" si="11"/>
        <v>0</v>
      </c>
      <c r="AB80" s="235">
        <f t="shared" si="12"/>
        <v>0</v>
      </c>
      <c r="AC80" s="235">
        <f>IF('Member Info'!N77="",1,"")</f>
        <v>1</v>
      </c>
      <c r="AD80" s="243" t="e">
        <f t="shared" si="13"/>
        <v>#VALUE!</v>
      </c>
      <c r="AE80" s="130" t="str">
        <f t="shared" si="0"/>
        <v/>
      </c>
      <c r="AF80" s="124">
        <f t="shared" si="14"/>
        <v>1</v>
      </c>
      <c r="AG80" s="124" t="str">
        <f>IF('Member Info'!N77&lt;&gt;"",IF(AND('Member Info'!N77&lt;=$U$1,'Member Info'!N77&gt;=$T$1),1,0),"")</f>
        <v/>
      </c>
      <c r="AI80" s="124" t="b">
        <f t="shared" si="15"/>
        <v>0</v>
      </c>
      <c r="AJ80" s="124">
        <f t="shared" si="16"/>
        <v>0</v>
      </c>
      <c r="AL80" s="124">
        <f t="shared" si="17"/>
        <v>0</v>
      </c>
      <c r="AM80" s="124">
        <f>IF('Member Info'!F77&gt;$T$1,1,0)</f>
        <v>0</v>
      </c>
      <c r="AN80" s="124" t="b">
        <f>IF(ISERROR(T80),ERROR.TYPE(#REF!)=ERROR.TYPE(T80),FALSE)</f>
        <v>0</v>
      </c>
      <c r="AO80" s="124" t="b">
        <f>IF(ISERROR(U80),ERROR.TYPE(#REF!)=ERROR.TYPE(U80),FALSE)</f>
        <v>0</v>
      </c>
      <c r="AP80" s="124">
        <f>IF('Member Info'!F77&gt;'GP1 April 25'!$U$1,1,0)</f>
        <v>0</v>
      </c>
      <c r="AQ80" s="124">
        <f t="shared" si="18"/>
        <v>0</v>
      </c>
      <c r="AR80" s="124">
        <f t="shared" si="19"/>
        <v>0</v>
      </c>
      <c r="AS80" s="124">
        <f t="shared" si="20"/>
        <v>1</v>
      </c>
    </row>
    <row r="81" spans="1:45" x14ac:dyDescent="0.25">
      <c r="A81" s="4">
        <v>50</v>
      </c>
      <c r="B81" s="164">
        <f>'Member Info'!D78</f>
        <v>0</v>
      </c>
      <c r="C81" s="164">
        <f>'Member Info'!E78</f>
        <v>0</v>
      </c>
      <c r="D81" s="164" t="str">
        <f>'Member Info'!G78</f>
        <v/>
      </c>
      <c r="E81" s="165">
        <f>'Member Info'!B78</f>
        <v>0</v>
      </c>
      <c r="F81" s="242"/>
      <c r="G81" s="166" t="str">
        <f>IF(E81=0,"",('Member Info'!K78+'Member Info'!L78))</f>
        <v/>
      </c>
      <c r="H81" s="419"/>
      <c r="I81" s="419"/>
      <c r="J81" s="26"/>
      <c r="K81" s="26"/>
      <c r="L81" s="384" t="str">
        <f>IF(E81=0,"",IF('Member Info'!F78&gt;$U$1,CONCATENATE("Joined with practice on ", TEXT('Member Info'!F78, "DD/MM/YYYY")),IF('Member Info'!N78&lt;&gt;"",IF('Member Info'!N78&lt;$T$1,CONCATENATE("Left Scheme on ", TEXT('Member Info'!N78, "DD/MM/YYYY")),IF(OR(G81="",G81=0),"Error Detected, No rate entered",IF(E81=0,"",IF(F81="","Error Detected, No Pensionable pay",IF(AS81=1,"No Part Time Status Entered",IF(AR81=1,"No Part Time Hours Entered",IF(ISERROR(AD81)," Unknown Values entered.",IF(V81+W81&lt;1,"Acceptable",IF(T81+U81=200, "No Contributions Entered", IF(M81="","Error Detected, Choose reason&gt;",IF(Z81="1",IF(V81=1,"Please Enter Deemed Pensionable Pay","Add Any Relevant Details Above"),"Please Give Details Above"))))))))))),IF(OR(G81="",G81=0),"Error Detected, No rate entered",IF(E81=0,"",IF(F81="","Error Detected, No Pensionable pay",IF(AS81=1,"No Part Time Status Entered",IF(AR81=1,"No Part Time Hours Entered",IF(ISERROR(AD81)," Unknown Values entered.",IF(V81+W81&lt;1,"Acceptable",IF(T81+U81=200, "No Contributions Entered", IF(M81="","Error Detected, Choose reason&gt;",IF(Z81="1",IF(V81=1,"Please Enter Deemed Pensionable Pay","Add relevant Details Above"),"Please give details Above")))))))))))))</f>
        <v/>
      </c>
      <c r="M81" s="260"/>
      <c r="N81" s="91"/>
      <c r="O81" s="91" t="str">
        <f t="shared" si="1"/>
        <v/>
      </c>
      <c r="P81" s="94">
        <f t="shared" si="2"/>
        <v>0</v>
      </c>
      <c r="Q81" s="94">
        <f t="shared" si="2"/>
        <v>0</v>
      </c>
      <c r="R81" s="218">
        <f>(ROUND((F81/100*'Member Info'!$W$2), 2))</f>
        <v>0</v>
      </c>
      <c r="S81" s="218" t="e">
        <f t="shared" si="3"/>
        <v>#VALUE!</v>
      </c>
      <c r="T81" s="218" t="str">
        <f t="shared" si="4"/>
        <v/>
      </c>
      <c r="U81" s="227" t="str">
        <f t="shared" si="5"/>
        <v/>
      </c>
      <c r="V81" s="228" t="str">
        <f t="shared" si="6"/>
        <v/>
      </c>
      <c r="W81" s="228" t="str">
        <f t="shared" si="7"/>
        <v/>
      </c>
      <c r="X81" s="222">
        <f t="shared" si="8"/>
        <v>0</v>
      </c>
      <c r="Y81" s="110">
        <f t="shared" si="9"/>
        <v>0</v>
      </c>
      <c r="Z81" s="235" t="str">
        <f t="shared" si="10"/>
        <v/>
      </c>
      <c r="AA81" s="240" t="b">
        <f t="shared" si="11"/>
        <v>0</v>
      </c>
      <c r="AB81" s="235">
        <f t="shared" si="12"/>
        <v>0</v>
      </c>
      <c r="AC81" s="235">
        <f>IF('Member Info'!N78="",1,"")</f>
        <v>1</v>
      </c>
      <c r="AD81" s="243" t="e">
        <f t="shared" si="13"/>
        <v>#VALUE!</v>
      </c>
      <c r="AE81" s="130" t="str">
        <f t="shared" si="0"/>
        <v/>
      </c>
      <c r="AF81" s="124">
        <f t="shared" si="14"/>
        <v>1</v>
      </c>
      <c r="AG81" s="124" t="str">
        <f>IF('Member Info'!N78&lt;&gt;"",IF(AND('Member Info'!N78&lt;=$U$1,'Member Info'!N78&gt;=$T$1),1,0),"")</f>
        <v/>
      </c>
      <c r="AI81" s="124" t="b">
        <f t="shared" si="15"/>
        <v>0</v>
      </c>
      <c r="AJ81" s="124">
        <f t="shared" si="16"/>
        <v>0</v>
      </c>
      <c r="AL81" s="124">
        <f t="shared" si="17"/>
        <v>0</v>
      </c>
      <c r="AM81" s="124">
        <f>IF('Member Info'!F78&gt;$T$1,1,0)</f>
        <v>0</v>
      </c>
      <c r="AN81" s="124" t="b">
        <f>IF(ISERROR(T81),ERROR.TYPE(#REF!)=ERROR.TYPE(T81),FALSE)</f>
        <v>0</v>
      </c>
      <c r="AO81" s="124" t="b">
        <f>IF(ISERROR(U81),ERROR.TYPE(#REF!)=ERROR.TYPE(U81),FALSE)</f>
        <v>0</v>
      </c>
      <c r="AP81" s="124">
        <f>IF('Member Info'!F78&gt;'GP1 April 25'!$U$1,1,0)</f>
        <v>0</v>
      </c>
      <c r="AQ81" s="124">
        <f t="shared" si="18"/>
        <v>0</v>
      </c>
      <c r="AR81" s="124">
        <f t="shared" si="19"/>
        <v>0</v>
      </c>
      <c r="AS81" s="124">
        <f t="shared" si="20"/>
        <v>1</v>
      </c>
    </row>
    <row r="82" spans="1:45" x14ac:dyDescent="0.25">
      <c r="A82" s="4">
        <v>51</v>
      </c>
      <c r="B82" s="164">
        <f>'Member Info'!D79</f>
        <v>0</v>
      </c>
      <c r="C82" s="164">
        <f>'Member Info'!E79</f>
        <v>0</v>
      </c>
      <c r="D82" s="164" t="str">
        <f>'Member Info'!G79</f>
        <v/>
      </c>
      <c r="E82" s="165">
        <f>'Member Info'!B79</f>
        <v>0</v>
      </c>
      <c r="F82" s="242"/>
      <c r="G82" s="166" t="str">
        <f>IF(E82=0,"",('Member Info'!K79+'Member Info'!L79))</f>
        <v/>
      </c>
      <c r="H82" s="419"/>
      <c r="I82" s="419"/>
      <c r="J82" s="26"/>
      <c r="K82" s="26"/>
      <c r="L82" s="384" t="str">
        <f>IF(E82=0,"",IF('Member Info'!F79&gt;$U$1,CONCATENATE("Joined with practice on ", TEXT('Member Info'!F79, "DD/MM/YYYY")),IF('Member Info'!N79&lt;&gt;"",IF('Member Info'!N79&lt;$T$1,CONCATENATE("Left Scheme on ", TEXT('Member Info'!N79, "DD/MM/YYYY")),IF(OR(G82="",G82=0),"Error Detected, No rate entered",IF(E82=0,"",IF(F82="","Error Detected, No Pensionable pay",IF(AS82=1,"No Part Time Status Entered",IF(AR82=1,"No Part Time Hours Entered",IF(ISERROR(AD82)," Unknown Values entered.",IF(V82+W82&lt;1,"Acceptable",IF(T82+U82=200, "No Contributions Entered", IF(M82="","Error Detected, Choose reason&gt;",IF(Z82="1",IF(V82=1,"Please Enter Deemed Pensionable Pay","Add Any Relevant Details Above"),"Please Give Details Above"))))))))))),IF(OR(G82="",G82=0),"Error Detected, No rate entered",IF(E82=0,"",IF(F82="","Error Detected, No Pensionable pay",IF(AS82=1,"No Part Time Status Entered",IF(AR82=1,"No Part Time Hours Entered",IF(ISERROR(AD82)," Unknown Values entered.",IF(V82+W82&lt;1,"Acceptable",IF(T82+U82=200, "No Contributions Entered", IF(M82="","Error Detected, Choose reason&gt;",IF(Z82="1",IF(V82=1,"Please Enter Deemed Pensionable Pay","Add relevant Details Above"),"Please give details Above")))))))))))))</f>
        <v/>
      </c>
      <c r="M82" s="260"/>
      <c r="N82" s="91"/>
      <c r="O82" s="91" t="str">
        <f t="shared" si="1"/>
        <v/>
      </c>
      <c r="P82" s="94">
        <f t="shared" si="2"/>
        <v>0</v>
      </c>
      <c r="Q82" s="94">
        <f t="shared" si="2"/>
        <v>0</v>
      </c>
      <c r="R82" s="218">
        <f>(ROUND((F82/100*'Member Info'!$W$2), 2))</f>
        <v>0</v>
      </c>
      <c r="S82" s="218" t="e">
        <f t="shared" si="3"/>
        <v>#VALUE!</v>
      </c>
      <c r="T82" s="218" t="str">
        <f t="shared" si="4"/>
        <v/>
      </c>
      <c r="U82" s="227" t="str">
        <f t="shared" si="5"/>
        <v/>
      </c>
      <c r="V82" s="228" t="str">
        <f t="shared" si="6"/>
        <v/>
      </c>
      <c r="W82" s="228" t="str">
        <f t="shared" si="7"/>
        <v/>
      </c>
      <c r="X82" s="222">
        <f t="shared" si="8"/>
        <v>0</v>
      </c>
      <c r="Y82" s="110">
        <f t="shared" si="9"/>
        <v>0</v>
      </c>
      <c r="Z82" s="235" t="str">
        <f t="shared" si="10"/>
        <v/>
      </c>
      <c r="AA82" s="240" t="b">
        <f t="shared" si="11"/>
        <v>0</v>
      </c>
      <c r="AB82" s="235">
        <f t="shared" si="12"/>
        <v>0</v>
      </c>
      <c r="AC82" s="235">
        <f>IF('Member Info'!N79="",1,"")</f>
        <v>1</v>
      </c>
      <c r="AD82" s="243" t="e">
        <f t="shared" si="13"/>
        <v>#VALUE!</v>
      </c>
      <c r="AE82" s="130" t="str">
        <f t="shared" si="0"/>
        <v/>
      </c>
      <c r="AF82" s="124">
        <f t="shared" si="14"/>
        <v>1</v>
      </c>
      <c r="AG82" s="124" t="str">
        <f>IF('Member Info'!N79&lt;&gt;"",IF(AND('Member Info'!N79&lt;=$U$1,'Member Info'!N79&gt;=$T$1),1,0),"")</f>
        <v/>
      </c>
      <c r="AI82" s="124" t="b">
        <f t="shared" si="15"/>
        <v>0</v>
      </c>
      <c r="AJ82" s="124">
        <f t="shared" si="16"/>
        <v>0</v>
      </c>
      <c r="AL82" s="124">
        <f t="shared" si="17"/>
        <v>0</v>
      </c>
      <c r="AM82" s="124">
        <f>IF('Member Info'!F79&gt;$T$1,1,0)</f>
        <v>0</v>
      </c>
      <c r="AN82" s="124" t="b">
        <f>IF(ISERROR(T82),ERROR.TYPE(#REF!)=ERROR.TYPE(T82),FALSE)</f>
        <v>0</v>
      </c>
      <c r="AO82" s="124" t="b">
        <f>IF(ISERROR(U82),ERROR.TYPE(#REF!)=ERROR.TYPE(U82),FALSE)</f>
        <v>0</v>
      </c>
      <c r="AP82" s="124">
        <f>IF('Member Info'!F79&gt;'GP1 April 25'!$U$1,1,0)</f>
        <v>0</v>
      </c>
      <c r="AQ82" s="124">
        <f t="shared" si="18"/>
        <v>0</v>
      </c>
      <c r="AR82" s="124">
        <f t="shared" si="19"/>
        <v>0</v>
      </c>
      <c r="AS82" s="124">
        <f t="shared" si="20"/>
        <v>1</v>
      </c>
    </row>
    <row r="83" spans="1:45" x14ac:dyDescent="0.25">
      <c r="A83" s="4">
        <v>52</v>
      </c>
      <c r="B83" s="164">
        <f>'Member Info'!D80</f>
        <v>0</v>
      </c>
      <c r="C83" s="164">
        <f>'Member Info'!E80</f>
        <v>0</v>
      </c>
      <c r="D83" s="164" t="str">
        <f>'Member Info'!G80</f>
        <v/>
      </c>
      <c r="E83" s="165">
        <f>'Member Info'!B80</f>
        <v>0</v>
      </c>
      <c r="F83" s="242"/>
      <c r="G83" s="166" t="str">
        <f>IF(E83=0,"",('Member Info'!K80+'Member Info'!L80))</f>
        <v/>
      </c>
      <c r="H83" s="419"/>
      <c r="I83" s="419"/>
      <c r="J83" s="26"/>
      <c r="K83" s="26"/>
      <c r="L83" s="384" t="str">
        <f>IF(E83=0,"",IF('Member Info'!F80&gt;$U$1,CONCATENATE("Joined with practice on ", TEXT('Member Info'!F80, "DD/MM/YYYY")),IF('Member Info'!N80&lt;&gt;"",IF('Member Info'!N80&lt;$T$1,CONCATENATE("Left Scheme on ", TEXT('Member Info'!N80, "DD/MM/YYYY")),IF(OR(G83="",G83=0),"Error Detected, No rate entered",IF(E83=0,"",IF(F83="","Error Detected, No Pensionable pay",IF(AS83=1,"No Part Time Status Entered",IF(AR83=1,"No Part Time Hours Entered",IF(ISERROR(AD83)," Unknown Values entered.",IF(V83+W83&lt;1,"Acceptable",IF(T83+U83=200, "No Contributions Entered", IF(M83="","Error Detected, Choose reason&gt;",IF(Z83="1",IF(V83=1,"Please Enter Deemed Pensionable Pay","Add Any Relevant Details Above"),"Please Give Details Above"))))))))))),IF(OR(G83="",G83=0),"Error Detected, No rate entered",IF(E83=0,"",IF(F83="","Error Detected, No Pensionable pay",IF(AS83=1,"No Part Time Status Entered",IF(AR83=1,"No Part Time Hours Entered",IF(ISERROR(AD83)," Unknown Values entered.",IF(V83+W83&lt;1,"Acceptable",IF(T83+U83=200, "No Contributions Entered", IF(M83="","Error Detected, Choose reason&gt;",IF(Z83="1",IF(V83=1,"Please Enter Deemed Pensionable Pay","Add relevant Details Above"),"Please give details Above")))))))))))))</f>
        <v/>
      </c>
      <c r="M83" s="260"/>
      <c r="N83" s="91"/>
      <c r="O83" s="91" t="str">
        <f t="shared" si="1"/>
        <v/>
      </c>
      <c r="P83" s="94">
        <f t="shared" si="2"/>
        <v>0</v>
      </c>
      <c r="Q83" s="94">
        <f t="shared" si="2"/>
        <v>0</v>
      </c>
      <c r="R83" s="218">
        <f>(ROUND((F83/100*'Member Info'!$W$2), 2))</f>
        <v>0</v>
      </c>
      <c r="S83" s="218" t="e">
        <f t="shared" si="3"/>
        <v>#VALUE!</v>
      </c>
      <c r="T83" s="218" t="str">
        <f t="shared" si="4"/>
        <v/>
      </c>
      <c r="U83" s="227" t="str">
        <f t="shared" si="5"/>
        <v/>
      </c>
      <c r="V83" s="228" t="str">
        <f t="shared" si="6"/>
        <v/>
      </c>
      <c r="W83" s="228" t="str">
        <f t="shared" si="7"/>
        <v/>
      </c>
      <c r="X83" s="222">
        <f t="shared" si="8"/>
        <v>0</v>
      </c>
      <c r="Y83" s="110">
        <f t="shared" si="9"/>
        <v>0</v>
      </c>
      <c r="Z83" s="235" t="str">
        <f t="shared" si="10"/>
        <v/>
      </c>
      <c r="AA83" s="240" t="b">
        <f t="shared" si="11"/>
        <v>0</v>
      </c>
      <c r="AB83" s="235">
        <f t="shared" si="12"/>
        <v>0</v>
      </c>
      <c r="AC83" s="235">
        <f>IF('Member Info'!N80="",1,"")</f>
        <v>1</v>
      </c>
      <c r="AD83" s="243" t="e">
        <f t="shared" si="13"/>
        <v>#VALUE!</v>
      </c>
      <c r="AE83" s="130" t="str">
        <f t="shared" si="0"/>
        <v/>
      </c>
      <c r="AF83" s="124">
        <f t="shared" si="14"/>
        <v>1</v>
      </c>
      <c r="AG83" s="124" t="str">
        <f>IF('Member Info'!N80&lt;&gt;"",IF(AND('Member Info'!N80&lt;=$U$1,'Member Info'!N80&gt;=$T$1),1,0),"")</f>
        <v/>
      </c>
      <c r="AI83" s="124" t="b">
        <f t="shared" si="15"/>
        <v>0</v>
      </c>
      <c r="AJ83" s="124">
        <f t="shared" si="16"/>
        <v>0</v>
      </c>
      <c r="AL83" s="124">
        <f t="shared" si="17"/>
        <v>0</v>
      </c>
      <c r="AM83" s="124">
        <f>IF('Member Info'!F80&gt;$T$1,1,0)</f>
        <v>0</v>
      </c>
      <c r="AN83" s="124" t="b">
        <f>IF(ISERROR(T83),ERROR.TYPE(#REF!)=ERROR.TYPE(T83),FALSE)</f>
        <v>0</v>
      </c>
      <c r="AO83" s="124" t="b">
        <f>IF(ISERROR(U83),ERROR.TYPE(#REF!)=ERROR.TYPE(U83),FALSE)</f>
        <v>0</v>
      </c>
      <c r="AP83" s="124">
        <f>IF('Member Info'!F80&gt;'GP1 April 25'!$U$1,1,0)</f>
        <v>0</v>
      </c>
      <c r="AQ83" s="124">
        <f t="shared" si="18"/>
        <v>0</v>
      </c>
      <c r="AR83" s="124">
        <f t="shared" si="19"/>
        <v>0</v>
      </c>
      <c r="AS83" s="124">
        <f t="shared" si="20"/>
        <v>1</v>
      </c>
    </row>
    <row r="84" spans="1:45" x14ac:dyDescent="0.25">
      <c r="A84" s="4">
        <v>53</v>
      </c>
      <c r="B84" s="164">
        <f>'Member Info'!D81</f>
        <v>0</v>
      </c>
      <c r="C84" s="164">
        <f>'Member Info'!E81</f>
        <v>0</v>
      </c>
      <c r="D84" s="164" t="str">
        <f>'Member Info'!G81</f>
        <v/>
      </c>
      <c r="E84" s="165">
        <f>'Member Info'!B81</f>
        <v>0</v>
      </c>
      <c r="F84" s="242"/>
      <c r="G84" s="166" t="str">
        <f>IF(E84=0,"",('Member Info'!K81+'Member Info'!L81))</f>
        <v/>
      </c>
      <c r="H84" s="419"/>
      <c r="I84" s="419"/>
      <c r="J84" s="26"/>
      <c r="K84" s="26"/>
      <c r="L84" s="384" t="str">
        <f>IF(E84=0,"",IF('Member Info'!F81&gt;$U$1,CONCATENATE("Joined with practice on ", TEXT('Member Info'!F81, "DD/MM/YYYY")),IF('Member Info'!N81&lt;&gt;"",IF('Member Info'!N81&lt;$T$1,CONCATENATE("Left Scheme on ", TEXT('Member Info'!N81, "DD/MM/YYYY")),IF(OR(G84="",G84=0),"Error Detected, No rate entered",IF(E84=0,"",IF(F84="","Error Detected, No Pensionable pay",IF(AS84=1,"No Part Time Status Entered",IF(AR84=1,"No Part Time Hours Entered",IF(ISERROR(AD84)," Unknown Values entered.",IF(V84+W84&lt;1,"Acceptable",IF(T84+U84=200, "No Contributions Entered", IF(M84="","Error Detected, Choose reason&gt;",IF(Z84="1",IF(V84=1,"Please Enter Deemed Pensionable Pay","Add Any Relevant Details Above"),"Please Give Details Above"))))))))))),IF(OR(G84="",G84=0),"Error Detected, No rate entered",IF(E84=0,"",IF(F84="","Error Detected, No Pensionable pay",IF(AS84=1,"No Part Time Status Entered",IF(AR84=1,"No Part Time Hours Entered",IF(ISERROR(AD84)," Unknown Values entered.",IF(V84+W84&lt;1,"Acceptable",IF(T84+U84=200, "No Contributions Entered", IF(M84="","Error Detected, Choose reason&gt;",IF(Z84="1",IF(V84=1,"Please Enter Deemed Pensionable Pay","Add relevant Details Above"),"Please give details Above")))))))))))))</f>
        <v/>
      </c>
      <c r="M84" s="260"/>
      <c r="N84" s="91"/>
      <c r="O84" s="91" t="str">
        <f t="shared" si="1"/>
        <v/>
      </c>
      <c r="P84" s="94">
        <f t="shared" si="2"/>
        <v>0</v>
      </c>
      <c r="Q84" s="94">
        <f t="shared" si="2"/>
        <v>0</v>
      </c>
      <c r="R84" s="218">
        <f>(ROUND((F84/100*'Member Info'!$W$2), 2))</f>
        <v>0</v>
      </c>
      <c r="S84" s="218" t="e">
        <f t="shared" si="3"/>
        <v>#VALUE!</v>
      </c>
      <c r="T84" s="218" t="str">
        <f t="shared" si="4"/>
        <v/>
      </c>
      <c r="U84" s="227" t="str">
        <f t="shared" si="5"/>
        <v/>
      </c>
      <c r="V84" s="228" t="str">
        <f t="shared" si="6"/>
        <v/>
      </c>
      <c r="W84" s="228" t="str">
        <f t="shared" si="7"/>
        <v/>
      </c>
      <c r="X84" s="222">
        <f t="shared" si="8"/>
        <v>0</v>
      </c>
      <c r="Y84" s="110">
        <f t="shared" si="9"/>
        <v>0</v>
      </c>
      <c r="Z84" s="235" t="str">
        <f t="shared" si="10"/>
        <v/>
      </c>
      <c r="AA84" s="240" t="b">
        <f t="shared" si="11"/>
        <v>0</v>
      </c>
      <c r="AB84" s="235">
        <f t="shared" si="12"/>
        <v>0</v>
      </c>
      <c r="AC84" s="235">
        <f>IF('Member Info'!N81="",1,"")</f>
        <v>1</v>
      </c>
      <c r="AD84" s="243" t="e">
        <f t="shared" si="13"/>
        <v>#VALUE!</v>
      </c>
      <c r="AE84" s="130" t="str">
        <f t="shared" si="0"/>
        <v/>
      </c>
      <c r="AF84" s="124">
        <f t="shared" si="14"/>
        <v>1</v>
      </c>
      <c r="AG84" s="124" t="str">
        <f>IF('Member Info'!N81&lt;&gt;"",IF(AND('Member Info'!N81&lt;=$U$1,'Member Info'!N81&gt;=$T$1),1,0),"")</f>
        <v/>
      </c>
      <c r="AI84" s="124" t="b">
        <f t="shared" si="15"/>
        <v>0</v>
      </c>
      <c r="AJ84" s="124">
        <f t="shared" si="16"/>
        <v>0</v>
      </c>
      <c r="AL84" s="124">
        <f t="shared" si="17"/>
        <v>0</v>
      </c>
      <c r="AM84" s="124">
        <f>IF('Member Info'!F81&gt;$T$1,1,0)</f>
        <v>0</v>
      </c>
      <c r="AN84" s="124" t="b">
        <f>IF(ISERROR(T84),ERROR.TYPE(#REF!)=ERROR.TYPE(T84),FALSE)</f>
        <v>0</v>
      </c>
      <c r="AO84" s="124" t="b">
        <f>IF(ISERROR(U84),ERROR.TYPE(#REF!)=ERROR.TYPE(U84),FALSE)</f>
        <v>0</v>
      </c>
      <c r="AP84" s="124">
        <f>IF('Member Info'!F81&gt;'GP1 April 25'!$U$1,1,0)</f>
        <v>0</v>
      </c>
      <c r="AQ84" s="124">
        <f t="shared" si="18"/>
        <v>0</v>
      </c>
      <c r="AR84" s="124">
        <f t="shared" si="19"/>
        <v>0</v>
      </c>
      <c r="AS84" s="124">
        <f t="shared" si="20"/>
        <v>1</v>
      </c>
    </row>
    <row r="85" spans="1:45" x14ac:dyDescent="0.25">
      <c r="A85" s="4">
        <v>54</v>
      </c>
      <c r="B85" s="164">
        <f>'Member Info'!D82</f>
        <v>0</v>
      </c>
      <c r="C85" s="164">
        <f>'Member Info'!E82</f>
        <v>0</v>
      </c>
      <c r="D85" s="164" t="str">
        <f>'Member Info'!G82</f>
        <v/>
      </c>
      <c r="E85" s="165">
        <f>'Member Info'!B82</f>
        <v>0</v>
      </c>
      <c r="F85" s="242"/>
      <c r="G85" s="166" t="str">
        <f>IF(E85=0,"",('Member Info'!K82+'Member Info'!L82))</f>
        <v/>
      </c>
      <c r="H85" s="419"/>
      <c r="I85" s="419"/>
      <c r="J85" s="26"/>
      <c r="K85" s="26"/>
      <c r="L85" s="384" t="str">
        <f>IF(E85=0,"",IF('Member Info'!F82&gt;$U$1,CONCATENATE("Joined with practice on ", TEXT('Member Info'!F82, "DD/MM/YYYY")),IF('Member Info'!N82&lt;&gt;"",IF('Member Info'!N82&lt;$T$1,CONCATENATE("Left Scheme on ", TEXT('Member Info'!N82, "DD/MM/YYYY")),IF(OR(G85="",G85=0),"Error Detected, No rate entered",IF(E85=0,"",IF(F85="","Error Detected, No Pensionable pay",IF(AS85=1,"No Part Time Status Entered",IF(AR85=1,"No Part Time Hours Entered",IF(ISERROR(AD85)," Unknown Values entered.",IF(V85+W85&lt;1,"Acceptable",IF(T85+U85=200, "No Contributions Entered", IF(M85="","Error Detected, Choose reason&gt;",IF(Z85="1",IF(V85=1,"Please Enter Deemed Pensionable Pay","Add Any Relevant Details Above"),"Please Give Details Above"))))))))))),IF(OR(G85="",G85=0),"Error Detected, No rate entered",IF(E85=0,"",IF(F85="","Error Detected, No Pensionable pay",IF(AS85=1,"No Part Time Status Entered",IF(AR85=1,"No Part Time Hours Entered",IF(ISERROR(AD85)," Unknown Values entered.",IF(V85+W85&lt;1,"Acceptable",IF(T85+U85=200, "No Contributions Entered", IF(M85="","Error Detected, Choose reason&gt;",IF(Z85="1",IF(V85=1,"Please Enter Deemed Pensionable Pay","Add relevant Details Above"),"Please give details Above")))))))))))))</f>
        <v/>
      </c>
      <c r="M85" s="260"/>
      <c r="N85" s="91"/>
      <c r="O85" s="91" t="str">
        <f t="shared" si="1"/>
        <v/>
      </c>
      <c r="P85" s="94">
        <f t="shared" si="2"/>
        <v>0</v>
      </c>
      <c r="Q85" s="94">
        <f t="shared" si="2"/>
        <v>0</v>
      </c>
      <c r="R85" s="218">
        <f>(ROUND((F85/100*'Member Info'!$W$2), 2))</f>
        <v>0</v>
      </c>
      <c r="S85" s="218" t="e">
        <f t="shared" si="3"/>
        <v>#VALUE!</v>
      </c>
      <c r="T85" s="218" t="str">
        <f t="shared" si="4"/>
        <v/>
      </c>
      <c r="U85" s="227" t="str">
        <f t="shared" si="5"/>
        <v/>
      </c>
      <c r="V85" s="228" t="str">
        <f t="shared" si="6"/>
        <v/>
      </c>
      <c r="W85" s="228" t="str">
        <f t="shared" si="7"/>
        <v/>
      </c>
      <c r="X85" s="222">
        <f t="shared" si="8"/>
        <v>0</v>
      </c>
      <c r="Y85" s="110">
        <f t="shared" si="9"/>
        <v>0</v>
      </c>
      <c r="Z85" s="235" t="str">
        <f t="shared" si="10"/>
        <v/>
      </c>
      <c r="AA85" s="240" t="b">
        <f t="shared" si="11"/>
        <v>0</v>
      </c>
      <c r="AB85" s="235">
        <f t="shared" si="12"/>
        <v>0</v>
      </c>
      <c r="AC85" s="235">
        <f>IF('Member Info'!N82="",1,"")</f>
        <v>1</v>
      </c>
      <c r="AD85" s="243" t="e">
        <f t="shared" si="13"/>
        <v>#VALUE!</v>
      </c>
      <c r="AE85" s="130" t="str">
        <f t="shared" si="0"/>
        <v/>
      </c>
      <c r="AF85" s="124">
        <f t="shared" si="14"/>
        <v>1</v>
      </c>
      <c r="AG85" s="124" t="str">
        <f>IF('Member Info'!N82&lt;&gt;"",IF(AND('Member Info'!N82&lt;=$U$1,'Member Info'!N82&gt;=$T$1),1,0),"")</f>
        <v/>
      </c>
      <c r="AI85" s="124" t="b">
        <f t="shared" si="15"/>
        <v>0</v>
      </c>
      <c r="AJ85" s="124">
        <f t="shared" si="16"/>
        <v>0</v>
      </c>
      <c r="AL85" s="124">
        <f t="shared" si="17"/>
        <v>0</v>
      </c>
      <c r="AM85" s="124">
        <f>IF('Member Info'!F82&gt;$T$1,1,0)</f>
        <v>0</v>
      </c>
      <c r="AN85" s="124" t="b">
        <f>IF(ISERROR(T85),ERROR.TYPE(#REF!)=ERROR.TYPE(T85),FALSE)</f>
        <v>0</v>
      </c>
      <c r="AO85" s="124" t="b">
        <f>IF(ISERROR(U85),ERROR.TYPE(#REF!)=ERROR.TYPE(U85),FALSE)</f>
        <v>0</v>
      </c>
      <c r="AP85" s="124">
        <f>IF('Member Info'!F82&gt;'GP1 April 25'!$U$1,1,0)</f>
        <v>0</v>
      </c>
      <c r="AQ85" s="124">
        <f t="shared" si="18"/>
        <v>0</v>
      </c>
      <c r="AR85" s="124">
        <f t="shared" si="19"/>
        <v>0</v>
      </c>
      <c r="AS85" s="124">
        <f t="shared" si="20"/>
        <v>1</v>
      </c>
    </row>
    <row r="86" spans="1:45" x14ac:dyDescent="0.25">
      <c r="A86" s="4">
        <v>55</v>
      </c>
      <c r="B86" s="164">
        <f>'Member Info'!D83</f>
        <v>0</v>
      </c>
      <c r="C86" s="164">
        <f>'Member Info'!E83</f>
        <v>0</v>
      </c>
      <c r="D86" s="164" t="str">
        <f>'Member Info'!G83</f>
        <v/>
      </c>
      <c r="E86" s="165">
        <f>'Member Info'!B83</f>
        <v>0</v>
      </c>
      <c r="F86" s="242"/>
      <c r="G86" s="166" t="str">
        <f>IF(E86=0,"",('Member Info'!K83+'Member Info'!L83))</f>
        <v/>
      </c>
      <c r="H86" s="419"/>
      <c r="I86" s="419"/>
      <c r="J86" s="26"/>
      <c r="K86" s="26"/>
      <c r="L86" s="384" t="str">
        <f>IF(E86=0,"",IF('Member Info'!F83&gt;$U$1,CONCATENATE("Joined with practice on ", TEXT('Member Info'!F83, "DD/MM/YYYY")),IF('Member Info'!N83&lt;&gt;"",IF('Member Info'!N83&lt;$T$1,CONCATENATE("Left Scheme on ", TEXT('Member Info'!N83, "DD/MM/YYYY")),IF(OR(G86="",G86=0),"Error Detected, No rate entered",IF(E86=0,"",IF(F86="","Error Detected, No Pensionable pay",IF(AS86=1,"No Part Time Status Entered",IF(AR86=1,"No Part Time Hours Entered",IF(ISERROR(AD86)," Unknown Values entered.",IF(V86+W86&lt;1,"Acceptable",IF(T86+U86=200, "No Contributions Entered", IF(M86="","Error Detected, Choose reason&gt;",IF(Z86="1",IF(V86=1,"Please Enter Deemed Pensionable Pay","Add Any Relevant Details Above"),"Please Give Details Above"))))))))))),IF(OR(G86="",G86=0),"Error Detected, No rate entered",IF(E86=0,"",IF(F86="","Error Detected, No Pensionable pay",IF(AS86=1,"No Part Time Status Entered",IF(AR86=1,"No Part Time Hours Entered",IF(ISERROR(AD86)," Unknown Values entered.",IF(V86+W86&lt;1,"Acceptable",IF(T86+U86=200, "No Contributions Entered", IF(M86="","Error Detected, Choose reason&gt;",IF(Z86="1",IF(V86=1,"Please Enter Deemed Pensionable Pay","Add relevant Details Above"),"Please give details Above")))))))))))))</f>
        <v/>
      </c>
      <c r="M86" s="260"/>
      <c r="N86" s="91"/>
      <c r="O86" s="91" t="str">
        <f t="shared" si="1"/>
        <v/>
      </c>
      <c r="P86" s="94">
        <f t="shared" si="2"/>
        <v>0</v>
      </c>
      <c r="Q86" s="94">
        <f t="shared" si="2"/>
        <v>0</v>
      </c>
      <c r="R86" s="218">
        <f>(ROUND((F86/100*'Member Info'!$W$2), 2))</f>
        <v>0</v>
      </c>
      <c r="S86" s="218" t="e">
        <f t="shared" si="3"/>
        <v>#VALUE!</v>
      </c>
      <c r="T86" s="218" t="str">
        <f t="shared" si="4"/>
        <v/>
      </c>
      <c r="U86" s="227" t="str">
        <f t="shared" si="5"/>
        <v/>
      </c>
      <c r="V86" s="228" t="str">
        <f t="shared" si="6"/>
        <v/>
      </c>
      <c r="W86" s="228" t="str">
        <f t="shared" si="7"/>
        <v/>
      </c>
      <c r="X86" s="222">
        <f t="shared" si="8"/>
        <v>0</v>
      </c>
      <c r="Y86" s="110">
        <f t="shared" si="9"/>
        <v>0</v>
      </c>
      <c r="Z86" s="235" t="str">
        <f t="shared" si="10"/>
        <v/>
      </c>
      <c r="AA86" s="240" t="b">
        <f t="shared" si="11"/>
        <v>0</v>
      </c>
      <c r="AB86" s="235">
        <f t="shared" si="12"/>
        <v>0</v>
      </c>
      <c r="AC86" s="235">
        <f>IF('Member Info'!N83="",1,"")</f>
        <v>1</v>
      </c>
      <c r="AD86" s="243" t="e">
        <f t="shared" si="13"/>
        <v>#VALUE!</v>
      </c>
      <c r="AE86" s="130" t="str">
        <f t="shared" si="0"/>
        <v/>
      </c>
      <c r="AF86" s="124">
        <f t="shared" si="14"/>
        <v>1</v>
      </c>
      <c r="AG86" s="124" t="str">
        <f>IF('Member Info'!N83&lt;&gt;"",IF(AND('Member Info'!N83&lt;=$U$1,'Member Info'!N83&gt;=$T$1),1,0),"")</f>
        <v/>
      </c>
      <c r="AI86" s="124" t="b">
        <f t="shared" si="15"/>
        <v>0</v>
      </c>
      <c r="AJ86" s="124">
        <f t="shared" si="16"/>
        <v>0</v>
      </c>
      <c r="AL86" s="124">
        <f t="shared" si="17"/>
        <v>0</v>
      </c>
      <c r="AM86" s="124">
        <f>IF('Member Info'!F83&gt;$T$1,1,0)</f>
        <v>0</v>
      </c>
      <c r="AN86" s="124" t="b">
        <f>IF(ISERROR(T86),ERROR.TYPE(#REF!)=ERROR.TYPE(T86),FALSE)</f>
        <v>0</v>
      </c>
      <c r="AO86" s="124" t="b">
        <f>IF(ISERROR(U86),ERROR.TYPE(#REF!)=ERROR.TYPE(U86),FALSE)</f>
        <v>0</v>
      </c>
      <c r="AP86" s="124">
        <f>IF('Member Info'!F83&gt;'GP1 April 25'!$U$1,1,0)</f>
        <v>0</v>
      </c>
      <c r="AQ86" s="124">
        <f t="shared" si="18"/>
        <v>0</v>
      </c>
      <c r="AR86" s="124">
        <f t="shared" si="19"/>
        <v>0</v>
      </c>
      <c r="AS86" s="124">
        <f t="shared" si="20"/>
        <v>1</v>
      </c>
    </row>
    <row r="87" spans="1:45" x14ac:dyDescent="0.25">
      <c r="A87" s="4">
        <v>56</v>
      </c>
      <c r="B87" s="164">
        <f>'Member Info'!D84</f>
        <v>0</v>
      </c>
      <c r="C87" s="164">
        <f>'Member Info'!E84</f>
        <v>0</v>
      </c>
      <c r="D87" s="164" t="str">
        <f>'Member Info'!G84</f>
        <v/>
      </c>
      <c r="E87" s="165">
        <f>'Member Info'!B84</f>
        <v>0</v>
      </c>
      <c r="F87" s="242"/>
      <c r="G87" s="166" t="str">
        <f>IF(E87=0,"",('Member Info'!K84+'Member Info'!L84))</f>
        <v/>
      </c>
      <c r="H87" s="419"/>
      <c r="I87" s="419"/>
      <c r="J87" s="26"/>
      <c r="K87" s="26"/>
      <c r="L87" s="384" t="str">
        <f>IF(E87=0,"",IF('Member Info'!F84&gt;$U$1,CONCATENATE("Joined with practice on ", TEXT('Member Info'!F84, "DD/MM/YYYY")),IF('Member Info'!N84&lt;&gt;"",IF('Member Info'!N84&lt;$T$1,CONCATENATE("Left Scheme on ", TEXT('Member Info'!N84, "DD/MM/YYYY")),IF(OR(G87="",G87=0),"Error Detected, No rate entered",IF(E87=0,"",IF(F87="","Error Detected, No Pensionable pay",IF(AS87=1,"No Part Time Status Entered",IF(AR87=1,"No Part Time Hours Entered",IF(ISERROR(AD87)," Unknown Values entered.",IF(V87+W87&lt;1,"Acceptable",IF(T87+U87=200, "No Contributions Entered", IF(M87="","Error Detected, Choose reason&gt;",IF(Z87="1",IF(V87=1,"Please Enter Deemed Pensionable Pay","Add Any Relevant Details Above"),"Please Give Details Above"))))))))))),IF(OR(G87="",G87=0),"Error Detected, No rate entered",IF(E87=0,"",IF(F87="","Error Detected, No Pensionable pay",IF(AS87=1,"No Part Time Status Entered",IF(AR87=1,"No Part Time Hours Entered",IF(ISERROR(AD87)," Unknown Values entered.",IF(V87+W87&lt;1,"Acceptable",IF(T87+U87=200, "No Contributions Entered", IF(M87="","Error Detected, Choose reason&gt;",IF(Z87="1",IF(V87=1,"Please Enter Deemed Pensionable Pay","Add relevant Details Above"),"Please give details Above")))))))))))))</f>
        <v/>
      </c>
      <c r="M87" s="260"/>
      <c r="N87" s="91"/>
      <c r="O87" s="91" t="str">
        <f t="shared" si="1"/>
        <v/>
      </c>
      <c r="P87" s="94">
        <f t="shared" si="2"/>
        <v>0</v>
      </c>
      <c r="Q87" s="94">
        <f t="shared" si="2"/>
        <v>0</v>
      </c>
      <c r="R87" s="218">
        <f>(ROUND((F87/100*'Member Info'!$W$2), 2))</f>
        <v>0</v>
      </c>
      <c r="S87" s="218" t="e">
        <f t="shared" si="3"/>
        <v>#VALUE!</v>
      </c>
      <c r="T87" s="218" t="str">
        <f t="shared" si="4"/>
        <v/>
      </c>
      <c r="U87" s="227" t="str">
        <f t="shared" si="5"/>
        <v/>
      </c>
      <c r="V87" s="228" t="str">
        <f t="shared" si="6"/>
        <v/>
      </c>
      <c r="W87" s="228" t="str">
        <f t="shared" si="7"/>
        <v/>
      </c>
      <c r="X87" s="222">
        <f t="shared" si="8"/>
        <v>0</v>
      </c>
      <c r="Y87" s="110">
        <f t="shared" si="9"/>
        <v>0</v>
      </c>
      <c r="Z87" s="235" t="str">
        <f t="shared" si="10"/>
        <v/>
      </c>
      <c r="AA87" s="240" t="b">
        <f t="shared" si="11"/>
        <v>0</v>
      </c>
      <c r="AB87" s="235">
        <f t="shared" si="12"/>
        <v>0</v>
      </c>
      <c r="AC87" s="235">
        <f>IF('Member Info'!N84="",1,"")</f>
        <v>1</v>
      </c>
      <c r="AD87" s="243" t="e">
        <f t="shared" si="13"/>
        <v>#VALUE!</v>
      </c>
      <c r="AE87" s="130" t="str">
        <f t="shared" si="0"/>
        <v/>
      </c>
      <c r="AF87" s="124">
        <f t="shared" si="14"/>
        <v>1</v>
      </c>
      <c r="AG87" s="124" t="str">
        <f>IF('Member Info'!N84&lt;&gt;"",IF(AND('Member Info'!N84&lt;=$U$1,'Member Info'!N84&gt;=$T$1),1,0),"")</f>
        <v/>
      </c>
      <c r="AI87" s="124" t="b">
        <f t="shared" si="15"/>
        <v>0</v>
      </c>
      <c r="AJ87" s="124">
        <f t="shared" si="16"/>
        <v>0</v>
      </c>
      <c r="AL87" s="124">
        <f t="shared" si="17"/>
        <v>0</v>
      </c>
      <c r="AM87" s="124">
        <f>IF('Member Info'!F84&gt;$T$1,1,0)</f>
        <v>0</v>
      </c>
      <c r="AN87" s="124" t="b">
        <f>IF(ISERROR(T87),ERROR.TYPE(#REF!)=ERROR.TYPE(T87),FALSE)</f>
        <v>0</v>
      </c>
      <c r="AO87" s="124" t="b">
        <f>IF(ISERROR(U87),ERROR.TYPE(#REF!)=ERROR.TYPE(U87),FALSE)</f>
        <v>0</v>
      </c>
      <c r="AP87" s="124">
        <f>IF('Member Info'!F84&gt;'GP1 April 25'!$U$1,1,0)</f>
        <v>0</v>
      </c>
      <c r="AQ87" s="124">
        <f t="shared" si="18"/>
        <v>0</v>
      </c>
      <c r="AR87" s="124">
        <f t="shared" si="19"/>
        <v>0</v>
      </c>
      <c r="AS87" s="124">
        <f t="shared" si="20"/>
        <v>1</v>
      </c>
    </row>
    <row r="88" spans="1:45" x14ac:dyDescent="0.25">
      <c r="A88" s="4">
        <v>57</v>
      </c>
      <c r="B88" s="164">
        <f>'Member Info'!D85</f>
        <v>0</v>
      </c>
      <c r="C88" s="164">
        <f>'Member Info'!E85</f>
        <v>0</v>
      </c>
      <c r="D88" s="164" t="str">
        <f>'Member Info'!G85</f>
        <v/>
      </c>
      <c r="E88" s="165">
        <f>'Member Info'!B85</f>
        <v>0</v>
      </c>
      <c r="F88" s="242"/>
      <c r="G88" s="166" t="str">
        <f>IF(E88=0,"",('Member Info'!K85+'Member Info'!L85))</f>
        <v/>
      </c>
      <c r="H88" s="419"/>
      <c r="I88" s="419"/>
      <c r="J88" s="26"/>
      <c r="K88" s="26"/>
      <c r="L88" s="384" t="str">
        <f>IF(E88=0,"",IF('Member Info'!F85&gt;$U$1,CONCATENATE("Joined with practice on ", TEXT('Member Info'!F85, "DD/MM/YYYY")),IF('Member Info'!N85&lt;&gt;"",IF('Member Info'!N85&lt;$T$1,CONCATENATE("Left Scheme on ", TEXT('Member Info'!N85, "DD/MM/YYYY")),IF(OR(G88="",G88=0),"Error Detected, No rate entered",IF(E88=0,"",IF(F88="","Error Detected, No Pensionable pay",IF(AS88=1,"No Part Time Status Entered",IF(AR88=1,"No Part Time Hours Entered",IF(ISERROR(AD88)," Unknown Values entered.",IF(V88+W88&lt;1,"Acceptable",IF(T88+U88=200, "No Contributions Entered", IF(M88="","Error Detected, Choose reason&gt;",IF(Z88="1",IF(V88=1,"Please Enter Deemed Pensionable Pay","Add Any Relevant Details Above"),"Please Give Details Above"))))))))))),IF(OR(G88="",G88=0),"Error Detected, No rate entered",IF(E88=0,"",IF(F88="","Error Detected, No Pensionable pay",IF(AS88=1,"No Part Time Status Entered",IF(AR88=1,"No Part Time Hours Entered",IF(ISERROR(AD88)," Unknown Values entered.",IF(V88+W88&lt;1,"Acceptable",IF(T88+U88=200, "No Contributions Entered", IF(M88="","Error Detected, Choose reason&gt;",IF(Z88="1",IF(V88=1,"Please Enter Deemed Pensionable Pay","Add relevant Details Above"),"Please give details Above")))))))))))))</f>
        <v/>
      </c>
      <c r="M88" s="260"/>
      <c r="N88" s="91"/>
      <c r="O88" s="91" t="str">
        <f t="shared" si="1"/>
        <v/>
      </c>
      <c r="P88" s="94">
        <f t="shared" si="2"/>
        <v>0</v>
      </c>
      <c r="Q88" s="94">
        <f t="shared" si="2"/>
        <v>0</v>
      </c>
      <c r="R88" s="218">
        <f>(ROUND((F88/100*'Member Info'!$W$2), 2))</f>
        <v>0</v>
      </c>
      <c r="S88" s="218" t="e">
        <f t="shared" si="3"/>
        <v>#VALUE!</v>
      </c>
      <c r="T88" s="218" t="str">
        <f t="shared" si="4"/>
        <v/>
      </c>
      <c r="U88" s="227" t="str">
        <f t="shared" si="5"/>
        <v/>
      </c>
      <c r="V88" s="228" t="str">
        <f t="shared" si="6"/>
        <v/>
      </c>
      <c r="W88" s="228" t="str">
        <f t="shared" si="7"/>
        <v/>
      </c>
      <c r="X88" s="222">
        <f t="shared" si="8"/>
        <v>0</v>
      </c>
      <c r="Y88" s="110">
        <f t="shared" si="9"/>
        <v>0</v>
      </c>
      <c r="Z88" s="235" t="str">
        <f t="shared" si="10"/>
        <v/>
      </c>
      <c r="AA88" s="240" t="b">
        <f t="shared" si="11"/>
        <v>0</v>
      </c>
      <c r="AB88" s="235">
        <f t="shared" si="12"/>
        <v>0</v>
      </c>
      <c r="AC88" s="235">
        <f>IF('Member Info'!N85="",1,"")</f>
        <v>1</v>
      </c>
      <c r="AD88" s="243" t="e">
        <f t="shared" si="13"/>
        <v>#VALUE!</v>
      </c>
      <c r="AE88" s="130" t="str">
        <f t="shared" si="0"/>
        <v/>
      </c>
      <c r="AF88" s="124">
        <f t="shared" si="14"/>
        <v>1</v>
      </c>
      <c r="AG88" s="124" t="str">
        <f>IF('Member Info'!N85&lt;&gt;"",IF(AND('Member Info'!N85&lt;=$U$1,'Member Info'!N85&gt;=$T$1),1,0),"")</f>
        <v/>
      </c>
      <c r="AI88" s="124" t="b">
        <f t="shared" si="15"/>
        <v>0</v>
      </c>
      <c r="AJ88" s="124">
        <f t="shared" si="16"/>
        <v>0</v>
      </c>
      <c r="AL88" s="124">
        <f t="shared" si="17"/>
        <v>0</v>
      </c>
      <c r="AM88" s="124">
        <f>IF('Member Info'!F85&gt;$T$1,1,0)</f>
        <v>0</v>
      </c>
      <c r="AN88" s="124" t="b">
        <f>IF(ISERROR(T88),ERROR.TYPE(#REF!)=ERROR.TYPE(T88),FALSE)</f>
        <v>0</v>
      </c>
      <c r="AO88" s="124" t="b">
        <f>IF(ISERROR(U88),ERROR.TYPE(#REF!)=ERROR.TYPE(U88),FALSE)</f>
        <v>0</v>
      </c>
      <c r="AP88" s="124">
        <f>IF('Member Info'!F85&gt;'GP1 April 25'!$U$1,1,0)</f>
        <v>0</v>
      </c>
      <c r="AQ88" s="124">
        <f t="shared" si="18"/>
        <v>0</v>
      </c>
      <c r="AR88" s="124">
        <f t="shared" si="19"/>
        <v>0</v>
      </c>
      <c r="AS88" s="124">
        <f t="shared" si="20"/>
        <v>1</v>
      </c>
    </row>
    <row r="89" spans="1:45" x14ac:dyDescent="0.25">
      <c r="A89" s="4">
        <v>58</v>
      </c>
      <c r="B89" s="164">
        <f>'Member Info'!D86</f>
        <v>0</v>
      </c>
      <c r="C89" s="164">
        <f>'Member Info'!E86</f>
        <v>0</v>
      </c>
      <c r="D89" s="164" t="str">
        <f>'Member Info'!G86</f>
        <v/>
      </c>
      <c r="E89" s="165">
        <f>'Member Info'!B86</f>
        <v>0</v>
      </c>
      <c r="F89" s="242"/>
      <c r="G89" s="166" t="str">
        <f>IF(E89=0,"",('Member Info'!K86+'Member Info'!L86))</f>
        <v/>
      </c>
      <c r="H89" s="419"/>
      <c r="I89" s="419"/>
      <c r="J89" s="26"/>
      <c r="K89" s="26"/>
      <c r="L89" s="384" t="str">
        <f>IF(E89=0,"",IF('Member Info'!F86&gt;$U$1,CONCATENATE("Joined with practice on ", TEXT('Member Info'!F86, "DD/MM/YYYY")),IF('Member Info'!N86&lt;&gt;"",IF('Member Info'!N86&lt;$T$1,CONCATENATE("Left Scheme on ", TEXT('Member Info'!N86, "DD/MM/YYYY")),IF(OR(G89="",G89=0),"Error Detected, No rate entered",IF(E89=0,"",IF(F89="","Error Detected, No Pensionable pay",IF(AS89=1,"No Part Time Status Entered",IF(AR89=1,"No Part Time Hours Entered",IF(ISERROR(AD89)," Unknown Values entered.",IF(V89+W89&lt;1,"Acceptable",IF(T89+U89=200, "No Contributions Entered", IF(M89="","Error Detected, Choose reason&gt;",IF(Z89="1",IF(V89=1,"Please Enter Deemed Pensionable Pay","Add Any Relevant Details Above"),"Please Give Details Above"))))))))))),IF(OR(G89="",G89=0),"Error Detected, No rate entered",IF(E89=0,"",IF(F89="","Error Detected, No Pensionable pay",IF(AS89=1,"No Part Time Status Entered",IF(AR89=1,"No Part Time Hours Entered",IF(ISERROR(AD89)," Unknown Values entered.",IF(V89+W89&lt;1,"Acceptable",IF(T89+U89=200, "No Contributions Entered", IF(M89="","Error Detected, Choose reason&gt;",IF(Z89="1",IF(V89=1,"Please Enter Deemed Pensionable Pay","Add relevant Details Above"),"Please give details Above")))))))))))))</f>
        <v/>
      </c>
      <c r="M89" s="260"/>
      <c r="N89" s="91"/>
      <c r="O89" s="91" t="str">
        <f t="shared" si="1"/>
        <v/>
      </c>
      <c r="P89" s="94">
        <f t="shared" si="2"/>
        <v>0</v>
      </c>
      <c r="Q89" s="94">
        <f t="shared" si="2"/>
        <v>0</v>
      </c>
      <c r="R89" s="218">
        <f>(ROUND((F89/100*'Member Info'!$W$2), 2))</f>
        <v>0</v>
      </c>
      <c r="S89" s="218" t="e">
        <f t="shared" si="3"/>
        <v>#VALUE!</v>
      </c>
      <c r="T89" s="218" t="str">
        <f t="shared" si="4"/>
        <v/>
      </c>
      <c r="U89" s="227" t="str">
        <f t="shared" si="5"/>
        <v/>
      </c>
      <c r="V89" s="228" t="str">
        <f t="shared" si="6"/>
        <v/>
      </c>
      <c r="W89" s="228" t="str">
        <f t="shared" si="7"/>
        <v/>
      </c>
      <c r="X89" s="222">
        <f t="shared" si="8"/>
        <v>0</v>
      </c>
      <c r="Y89" s="110">
        <f t="shared" si="9"/>
        <v>0</v>
      </c>
      <c r="Z89" s="235" t="str">
        <f t="shared" si="10"/>
        <v/>
      </c>
      <c r="AA89" s="240" t="b">
        <f t="shared" si="11"/>
        <v>0</v>
      </c>
      <c r="AB89" s="235">
        <f t="shared" si="12"/>
        <v>0</v>
      </c>
      <c r="AC89" s="235">
        <f>IF('Member Info'!N86="",1,"")</f>
        <v>1</v>
      </c>
      <c r="AD89" s="243" t="e">
        <f t="shared" si="13"/>
        <v>#VALUE!</v>
      </c>
      <c r="AE89" s="130" t="str">
        <f t="shared" si="0"/>
        <v/>
      </c>
      <c r="AF89" s="124">
        <f t="shared" si="14"/>
        <v>1</v>
      </c>
      <c r="AG89" s="124" t="str">
        <f>IF('Member Info'!N86&lt;&gt;"",IF(AND('Member Info'!N86&lt;=$U$1,'Member Info'!N86&gt;=$T$1),1,0),"")</f>
        <v/>
      </c>
      <c r="AI89" s="124" t="b">
        <f t="shared" si="15"/>
        <v>0</v>
      </c>
      <c r="AJ89" s="124">
        <f t="shared" si="16"/>
        <v>0</v>
      </c>
      <c r="AL89" s="124">
        <f t="shared" si="17"/>
        <v>0</v>
      </c>
      <c r="AM89" s="124">
        <f>IF('Member Info'!F86&gt;$T$1,1,0)</f>
        <v>0</v>
      </c>
      <c r="AN89" s="124" t="b">
        <f>IF(ISERROR(T89),ERROR.TYPE(#REF!)=ERROR.TYPE(T89),FALSE)</f>
        <v>0</v>
      </c>
      <c r="AO89" s="124" t="b">
        <f>IF(ISERROR(U89),ERROR.TYPE(#REF!)=ERROR.TYPE(U89),FALSE)</f>
        <v>0</v>
      </c>
      <c r="AP89" s="124">
        <f>IF('Member Info'!F86&gt;'GP1 April 25'!$U$1,1,0)</f>
        <v>0</v>
      </c>
      <c r="AQ89" s="124">
        <f t="shared" si="18"/>
        <v>0</v>
      </c>
      <c r="AR89" s="124">
        <f t="shared" si="19"/>
        <v>0</v>
      </c>
      <c r="AS89" s="124">
        <f t="shared" si="20"/>
        <v>1</v>
      </c>
    </row>
    <row r="90" spans="1:45" x14ac:dyDescent="0.25">
      <c r="A90" s="4">
        <v>59</v>
      </c>
      <c r="B90" s="164">
        <f>'Member Info'!D87</f>
        <v>0</v>
      </c>
      <c r="C90" s="164">
        <f>'Member Info'!E87</f>
        <v>0</v>
      </c>
      <c r="D90" s="164" t="str">
        <f>'Member Info'!G87</f>
        <v/>
      </c>
      <c r="E90" s="165">
        <f>'Member Info'!B87</f>
        <v>0</v>
      </c>
      <c r="F90" s="242"/>
      <c r="G90" s="166" t="str">
        <f>IF(E90=0,"",('Member Info'!K87+'Member Info'!L87))</f>
        <v/>
      </c>
      <c r="H90" s="419"/>
      <c r="I90" s="419"/>
      <c r="J90" s="26"/>
      <c r="K90" s="26"/>
      <c r="L90" s="384" t="str">
        <f>IF(E90=0,"",IF('Member Info'!F87&gt;$U$1,CONCATENATE("Joined with practice on ", TEXT('Member Info'!F87, "DD/MM/YYYY")),IF('Member Info'!N87&lt;&gt;"",IF('Member Info'!N87&lt;$T$1,CONCATENATE("Left Scheme on ", TEXT('Member Info'!N87, "DD/MM/YYYY")),IF(OR(G90="",G90=0),"Error Detected, No rate entered",IF(E90=0,"",IF(F90="","Error Detected, No Pensionable pay",IF(AS90=1,"No Part Time Status Entered",IF(AR90=1,"No Part Time Hours Entered",IF(ISERROR(AD90)," Unknown Values entered.",IF(V90+W90&lt;1,"Acceptable",IF(T90+U90=200, "No Contributions Entered", IF(M90="","Error Detected, Choose reason&gt;",IF(Z90="1",IF(V90=1,"Please Enter Deemed Pensionable Pay","Add Any Relevant Details Above"),"Please Give Details Above"))))))))))),IF(OR(G90="",G90=0),"Error Detected, No rate entered",IF(E90=0,"",IF(F90="","Error Detected, No Pensionable pay",IF(AS90=1,"No Part Time Status Entered",IF(AR90=1,"No Part Time Hours Entered",IF(ISERROR(AD90)," Unknown Values entered.",IF(V90+W90&lt;1,"Acceptable",IF(T90+U90=200, "No Contributions Entered", IF(M90="","Error Detected, Choose reason&gt;",IF(Z90="1",IF(V90=1,"Please Enter Deemed Pensionable Pay","Add relevant Details Above"),"Please give details Above")))))))))))))</f>
        <v/>
      </c>
      <c r="M90" s="260"/>
      <c r="N90" s="91"/>
      <c r="O90" s="91" t="str">
        <f t="shared" si="1"/>
        <v/>
      </c>
      <c r="P90" s="94">
        <f t="shared" si="2"/>
        <v>0</v>
      </c>
      <c r="Q90" s="94">
        <f t="shared" si="2"/>
        <v>0</v>
      </c>
      <c r="R90" s="218">
        <f>(ROUND((F90/100*'Member Info'!$W$2), 2))</f>
        <v>0</v>
      </c>
      <c r="S90" s="218" t="e">
        <f t="shared" si="3"/>
        <v>#VALUE!</v>
      </c>
      <c r="T90" s="218" t="str">
        <f t="shared" si="4"/>
        <v/>
      </c>
      <c r="U90" s="227" t="str">
        <f t="shared" si="5"/>
        <v/>
      </c>
      <c r="V90" s="228" t="str">
        <f t="shared" si="6"/>
        <v/>
      </c>
      <c r="W90" s="228" t="str">
        <f t="shared" si="7"/>
        <v/>
      </c>
      <c r="X90" s="222">
        <f t="shared" si="8"/>
        <v>0</v>
      </c>
      <c r="Y90" s="110">
        <f t="shared" si="9"/>
        <v>0</v>
      </c>
      <c r="Z90" s="235" t="str">
        <f t="shared" si="10"/>
        <v/>
      </c>
      <c r="AA90" s="240" t="b">
        <f t="shared" si="11"/>
        <v>0</v>
      </c>
      <c r="AB90" s="235">
        <f t="shared" si="12"/>
        <v>0</v>
      </c>
      <c r="AC90" s="235">
        <f>IF('Member Info'!N87="",1,"")</f>
        <v>1</v>
      </c>
      <c r="AD90" s="243" t="e">
        <f t="shared" si="13"/>
        <v>#VALUE!</v>
      </c>
      <c r="AE90" s="130" t="str">
        <f t="shared" si="0"/>
        <v/>
      </c>
      <c r="AF90" s="124">
        <f t="shared" si="14"/>
        <v>1</v>
      </c>
      <c r="AG90" s="124" t="str">
        <f>IF('Member Info'!N87&lt;&gt;"",IF(AND('Member Info'!N87&lt;=$U$1,'Member Info'!N87&gt;=$T$1),1,0),"")</f>
        <v/>
      </c>
      <c r="AI90" s="124" t="b">
        <f t="shared" si="15"/>
        <v>0</v>
      </c>
      <c r="AJ90" s="124">
        <f t="shared" si="16"/>
        <v>0</v>
      </c>
      <c r="AL90" s="124">
        <f t="shared" si="17"/>
        <v>0</v>
      </c>
      <c r="AM90" s="124">
        <f>IF('Member Info'!F87&gt;$T$1,1,0)</f>
        <v>0</v>
      </c>
      <c r="AN90" s="124" t="b">
        <f>IF(ISERROR(T90),ERROR.TYPE(#REF!)=ERROR.TYPE(T90),FALSE)</f>
        <v>0</v>
      </c>
      <c r="AO90" s="124" t="b">
        <f>IF(ISERROR(U90),ERROR.TYPE(#REF!)=ERROR.TYPE(U90),FALSE)</f>
        <v>0</v>
      </c>
      <c r="AP90" s="124">
        <f>IF('Member Info'!F87&gt;'GP1 April 25'!$U$1,1,0)</f>
        <v>0</v>
      </c>
      <c r="AQ90" s="124">
        <f t="shared" si="18"/>
        <v>0</v>
      </c>
      <c r="AR90" s="124">
        <f t="shared" si="19"/>
        <v>0</v>
      </c>
      <c r="AS90" s="124">
        <f t="shared" si="20"/>
        <v>1</v>
      </c>
    </row>
    <row r="91" spans="1:45" x14ac:dyDescent="0.25">
      <c r="A91" s="4">
        <v>60</v>
      </c>
      <c r="B91" s="164">
        <f>'Member Info'!D88</f>
        <v>0</v>
      </c>
      <c r="C91" s="164">
        <f>'Member Info'!E88</f>
        <v>0</v>
      </c>
      <c r="D91" s="164" t="str">
        <f>'Member Info'!G88</f>
        <v/>
      </c>
      <c r="E91" s="165">
        <f>'Member Info'!B88</f>
        <v>0</v>
      </c>
      <c r="F91" s="242"/>
      <c r="G91" s="166" t="str">
        <f>IF(E91=0,"",('Member Info'!K88+'Member Info'!L88))</f>
        <v/>
      </c>
      <c r="H91" s="419"/>
      <c r="I91" s="419"/>
      <c r="J91" s="26"/>
      <c r="K91" s="26"/>
      <c r="L91" s="384" t="str">
        <f>IF(E91=0,"",IF('Member Info'!F88&gt;$U$1,CONCATENATE("Joined with practice on ", TEXT('Member Info'!F88, "DD/MM/YYYY")),IF('Member Info'!N88&lt;&gt;"",IF('Member Info'!N88&lt;$T$1,CONCATENATE("Left Scheme on ", TEXT('Member Info'!N88, "DD/MM/YYYY")),IF(OR(G91="",G91=0),"Error Detected, No rate entered",IF(E91=0,"",IF(F91="","Error Detected, No Pensionable pay",IF(AS91=1,"No Part Time Status Entered",IF(AR91=1,"No Part Time Hours Entered",IF(ISERROR(AD91)," Unknown Values entered.",IF(V91+W91&lt;1,"Acceptable",IF(T91+U91=200, "No Contributions Entered", IF(M91="","Error Detected, Choose reason&gt;",IF(Z91="1",IF(V91=1,"Please Enter Deemed Pensionable Pay","Add Any Relevant Details Above"),"Please Give Details Above"))))))))))),IF(OR(G91="",G91=0),"Error Detected, No rate entered",IF(E91=0,"",IF(F91="","Error Detected, No Pensionable pay",IF(AS91=1,"No Part Time Status Entered",IF(AR91=1,"No Part Time Hours Entered",IF(ISERROR(AD91)," Unknown Values entered.",IF(V91+W91&lt;1,"Acceptable",IF(T91+U91=200, "No Contributions Entered", IF(M91="","Error Detected, Choose reason&gt;",IF(Z91="1",IF(V91=1,"Please Enter Deemed Pensionable Pay","Add relevant Details Above"),"Please give details Above")))))))))))))</f>
        <v/>
      </c>
      <c r="M91" s="260"/>
      <c r="N91" s="91"/>
      <c r="O91" s="91" t="str">
        <f t="shared" si="1"/>
        <v/>
      </c>
      <c r="P91" s="94">
        <f t="shared" si="2"/>
        <v>0</v>
      </c>
      <c r="Q91" s="94">
        <f t="shared" si="2"/>
        <v>0</v>
      </c>
      <c r="R91" s="218">
        <f>(ROUND((F91/100*'Member Info'!$W$2), 2))</f>
        <v>0</v>
      </c>
      <c r="S91" s="218" t="e">
        <f t="shared" si="3"/>
        <v>#VALUE!</v>
      </c>
      <c r="T91" s="218" t="str">
        <f t="shared" si="4"/>
        <v/>
      </c>
      <c r="U91" s="227" t="str">
        <f t="shared" si="5"/>
        <v/>
      </c>
      <c r="V91" s="228" t="str">
        <f t="shared" si="6"/>
        <v/>
      </c>
      <c r="W91" s="228" t="str">
        <f t="shared" si="7"/>
        <v/>
      </c>
      <c r="X91" s="222">
        <f t="shared" si="8"/>
        <v>0</v>
      </c>
      <c r="Y91" s="110">
        <f t="shared" si="9"/>
        <v>0</v>
      </c>
      <c r="Z91" s="235" t="str">
        <f t="shared" si="10"/>
        <v/>
      </c>
      <c r="AA91" s="240" t="b">
        <f t="shared" si="11"/>
        <v>0</v>
      </c>
      <c r="AB91" s="235">
        <f t="shared" si="12"/>
        <v>0</v>
      </c>
      <c r="AC91" s="235">
        <f>IF('Member Info'!N88="",1,"")</f>
        <v>1</v>
      </c>
      <c r="AD91" s="243" t="e">
        <f t="shared" si="13"/>
        <v>#VALUE!</v>
      </c>
      <c r="AE91" s="130" t="str">
        <f t="shared" si="0"/>
        <v/>
      </c>
      <c r="AF91" s="124">
        <f t="shared" si="14"/>
        <v>1</v>
      </c>
      <c r="AG91" s="124" t="str">
        <f>IF('Member Info'!N88&lt;&gt;"",IF(AND('Member Info'!N88&lt;=$U$1,'Member Info'!N88&gt;=$T$1),1,0),"")</f>
        <v/>
      </c>
      <c r="AI91" s="124" t="b">
        <f t="shared" si="15"/>
        <v>0</v>
      </c>
      <c r="AJ91" s="124">
        <f t="shared" si="16"/>
        <v>0</v>
      </c>
      <c r="AL91" s="124">
        <f t="shared" si="17"/>
        <v>0</v>
      </c>
      <c r="AM91" s="124">
        <f>IF('Member Info'!F88&gt;$T$1,1,0)</f>
        <v>0</v>
      </c>
      <c r="AN91" s="124" t="b">
        <f>IF(ISERROR(T91),ERROR.TYPE(#REF!)=ERROR.TYPE(T91),FALSE)</f>
        <v>0</v>
      </c>
      <c r="AO91" s="124" t="b">
        <f>IF(ISERROR(U91),ERROR.TYPE(#REF!)=ERROR.TYPE(U91),FALSE)</f>
        <v>0</v>
      </c>
      <c r="AP91" s="124">
        <f>IF('Member Info'!F88&gt;'GP1 April 25'!$U$1,1,0)</f>
        <v>0</v>
      </c>
      <c r="AQ91" s="124">
        <f t="shared" si="18"/>
        <v>0</v>
      </c>
      <c r="AR91" s="124">
        <f t="shared" si="19"/>
        <v>0</v>
      </c>
      <c r="AS91" s="124">
        <f t="shared" si="20"/>
        <v>1</v>
      </c>
    </row>
    <row r="92" spans="1:45" x14ac:dyDescent="0.25">
      <c r="A92" s="4">
        <v>61</v>
      </c>
      <c r="B92" s="164">
        <f>'Member Info'!D89</f>
        <v>0</v>
      </c>
      <c r="C92" s="164">
        <f>'Member Info'!E89</f>
        <v>0</v>
      </c>
      <c r="D92" s="164" t="str">
        <f>'Member Info'!G89</f>
        <v/>
      </c>
      <c r="E92" s="165">
        <f>'Member Info'!B89</f>
        <v>0</v>
      </c>
      <c r="F92" s="242"/>
      <c r="G92" s="166" t="str">
        <f>IF(E92=0,"",('Member Info'!K89+'Member Info'!L89))</f>
        <v/>
      </c>
      <c r="H92" s="419"/>
      <c r="I92" s="419"/>
      <c r="J92" s="26"/>
      <c r="K92" s="26"/>
      <c r="L92" s="384" t="str">
        <f>IF(E92=0,"",IF('Member Info'!F89&gt;$U$1,CONCATENATE("Joined with practice on ", TEXT('Member Info'!F89, "DD/MM/YYYY")),IF('Member Info'!N89&lt;&gt;"",IF('Member Info'!N89&lt;$T$1,CONCATENATE("Left Scheme on ", TEXT('Member Info'!N89, "DD/MM/YYYY")),IF(OR(G92="",G92=0),"Error Detected, No rate entered",IF(E92=0,"",IF(F92="","Error Detected, No Pensionable pay",IF(AS92=1,"No Part Time Status Entered",IF(AR92=1,"No Part Time Hours Entered",IF(ISERROR(AD92)," Unknown Values entered.",IF(V92+W92&lt;1,"Acceptable",IF(T92+U92=200, "No Contributions Entered", IF(M92="","Error Detected, Choose reason&gt;",IF(Z92="1",IF(V92=1,"Please Enter Deemed Pensionable Pay","Add Any Relevant Details Above"),"Please Give Details Above"))))))))))),IF(OR(G92="",G92=0),"Error Detected, No rate entered",IF(E92=0,"",IF(F92="","Error Detected, No Pensionable pay",IF(AS92=1,"No Part Time Status Entered",IF(AR92=1,"No Part Time Hours Entered",IF(ISERROR(AD92)," Unknown Values entered.",IF(V92+W92&lt;1,"Acceptable",IF(T92+U92=200, "No Contributions Entered", IF(M92="","Error Detected, Choose reason&gt;",IF(Z92="1",IF(V92=1,"Please Enter Deemed Pensionable Pay","Add relevant Details Above"),"Please give details Above")))))))))))))</f>
        <v/>
      </c>
      <c r="M92" s="260"/>
      <c r="N92" s="91"/>
      <c r="O92" s="91" t="str">
        <f t="shared" si="1"/>
        <v/>
      </c>
      <c r="P92" s="94">
        <f t="shared" si="2"/>
        <v>0</v>
      </c>
      <c r="Q92" s="94">
        <f t="shared" si="2"/>
        <v>0</v>
      </c>
      <c r="R92" s="218">
        <f>(ROUND((F92/100*'Member Info'!$W$2), 2))</f>
        <v>0</v>
      </c>
      <c r="S92" s="218" t="e">
        <f t="shared" si="3"/>
        <v>#VALUE!</v>
      </c>
      <c r="T92" s="218" t="str">
        <f t="shared" si="4"/>
        <v/>
      </c>
      <c r="U92" s="227" t="str">
        <f t="shared" si="5"/>
        <v/>
      </c>
      <c r="V92" s="228" t="str">
        <f t="shared" si="6"/>
        <v/>
      </c>
      <c r="W92" s="228" t="str">
        <f t="shared" si="7"/>
        <v/>
      </c>
      <c r="X92" s="222">
        <f t="shared" si="8"/>
        <v>0</v>
      </c>
      <c r="Y92" s="110">
        <f t="shared" si="9"/>
        <v>0</v>
      </c>
      <c r="Z92" s="235" t="str">
        <f t="shared" si="10"/>
        <v/>
      </c>
      <c r="AA92" s="240" t="b">
        <f t="shared" si="11"/>
        <v>0</v>
      </c>
      <c r="AB92" s="235">
        <f t="shared" si="12"/>
        <v>0</v>
      </c>
      <c r="AC92" s="235">
        <f>IF('Member Info'!N89="",1,"")</f>
        <v>1</v>
      </c>
      <c r="AD92" s="243" t="e">
        <f t="shared" si="13"/>
        <v>#VALUE!</v>
      </c>
      <c r="AE92" s="130" t="str">
        <f t="shared" si="0"/>
        <v/>
      </c>
      <c r="AF92" s="124">
        <f t="shared" si="14"/>
        <v>1</v>
      </c>
      <c r="AG92" s="124" t="str">
        <f>IF('Member Info'!N89&lt;&gt;"",IF(AND('Member Info'!N89&lt;=$U$1,'Member Info'!N89&gt;=$T$1),1,0),"")</f>
        <v/>
      </c>
      <c r="AI92" s="124" t="b">
        <f t="shared" si="15"/>
        <v>0</v>
      </c>
      <c r="AJ92" s="124">
        <f t="shared" si="16"/>
        <v>0</v>
      </c>
      <c r="AL92" s="124">
        <f t="shared" si="17"/>
        <v>0</v>
      </c>
      <c r="AM92" s="124">
        <f>IF('Member Info'!F89&gt;$T$1,1,0)</f>
        <v>0</v>
      </c>
      <c r="AN92" s="124" t="b">
        <f>IF(ISERROR(T92),ERROR.TYPE(#REF!)=ERROR.TYPE(T92),FALSE)</f>
        <v>0</v>
      </c>
      <c r="AO92" s="124" t="b">
        <f>IF(ISERROR(U92),ERROR.TYPE(#REF!)=ERROR.TYPE(U92),FALSE)</f>
        <v>0</v>
      </c>
      <c r="AP92" s="124">
        <f>IF('Member Info'!F89&gt;'GP1 April 25'!$U$1,1,0)</f>
        <v>0</v>
      </c>
      <c r="AQ92" s="124">
        <f t="shared" si="18"/>
        <v>0</v>
      </c>
      <c r="AR92" s="124">
        <f t="shared" si="19"/>
        <v>0</v>
      </c>
      <c r="AS92" s="124">
        <f t="shared" si="20"/>
        <v>1</v>
      </c>
    </row>
    <row r="93" spans="1:45" x14ac:dyDescent="0.25">
      <c r="A93" s="4">
        <v>62</v>
      </c>
      <c r="B93" s="164">
        <f>'Member Info'!D90</f>
        <v>0</v>
      </c>
      <c r="C93" s="164">
        <f>'Member Info'!E90</f>
        <v>0</v>
      </c>
      <c r="D93" s="164" t="str">
        <f>'Member Info'!G90</f>
        <v/>
      </c>
      <c r="E93" s="165">
        <f>'Member Info'!B90</f>
        <v>0</v>
      </c>
      <c r="F93" s="242"/>
      <c r="G93" s="166" t="str">
        <f>IF(E93=0,"",('Member Info'!K90+'Member Info'!L90))</f>
        <v/>
      </c>
      <c r="H93" s="419"/>
      <c r="I93" s="419"/>
      <c r="J93" s="26"/>
      <c r="K93" s="26"/>
      <c r="L93" s="384" t="str">
        <f>IF(E93=0,"",IF('Member Info'!F90&gt;$U$1,CONCATENATE("Joined with practice on ", TEXT('Member Info'!F90, "DD/MM/YYYY")),IF('Member Info'!N90&lt;&gt;"",IF('Member Info'!N90&lt;$T$1,CONCATENATE("Left Scheme on ", TEXT('Member Info'!N90, "DD/MM/YYYY")),IF(OR(G93="",G93=0),"Error Detected, No rate entered",IF(E93=0,"",IF(F93="","Error Detected, No Pensionable pay",IF(AS93=1,"No Part Time Status Entered",IF(AR93=1,"No Part Time Hours Entered",IF(ISERROR(AD93)," Unknown Values entered.",IF(V93+W93&lt;1,"Acceptable",IF(T93+U93=200, "No Contributions Entered", IF(M93="","Error Detected, Choose reason&gt;",IF(Z93="1",IF(V93=1,"Please Enter Deemed Pensionable Pay","Add Any Relevant Details Above"),"Please Give Details Above"))))))))))),IF(OR(G93="",G93=0),"Error Detected, No rate entered",IF(E93=0,"",IF(F93="","Error Detected, No Pensionable pay",IF(AS93=1,"No Part Time Status Entered",IF(AR93=1,"No Part Time Hours Entered",IF(ISERROR(AD93)," Unknown Values entered.",IF(V93+W93&lt;1,"Acceptable",IF(T93+U93=200, "No Contributions Entered", IF(M93="","Error Detected, Choose reason&gt;",IF(Z93="1",IF(V93=1,"Please Enter Deemed Pensionable Pay","Add relevant Details Above"),"Please give details Above")))))))))))))</f>
        <v/>
      </c>
      <c r="M93" s="260"/>
      <c r="N93" s="91"/>
      <c r="O93" s="91" t="str">
        <f t="shared" si="1"/>
        <v/>
      </c>
      <c r="P93" s="94">
        <f t="shared" si="2"/>
        <v>0</v>
      </c>
      <c r="Q93" s="94">
        <f t="shared" si="2"/>
        <v>0</v>
      </c>
      <c r="R93" s="218">
        <f>(ROUND((F93/100*'Member Info'!$W$2), 2))</f>
        <v>0</v>
      </c>
      <c r="S93" s="218" t="e">
        <f t="shared" si="3"/>
        <v>#VALUE!</v>
      </c>
      <c r="T93" s="218" t="str">
        <f t="shared" si="4"/>
        <v/>
      </c>
      <c r="U93" s="227" t="str">
        <f t="shared" si="5"/>
        <v/>
      </c>
      <c r="V93" s="228" t="str">
        <f t="shared" si="6"/>
        <v/>
      </c>
      <c r="W93" s="228" t="str">
        <f t="shared" si="7"/>
        <v/>
      </c>
      <c r="X93" s="222">
        <f t="shared" si="8"/>
        <v>0</v>
      </c>
      <c r="Y93" s="110">
        <f t="shared" si="9"/>
        <v>0</v>
      </c>
      <c r="Z93" s="235" t="str">
        <f t="shared" si="10"/>
        <v/>
      </c>
      <c r="AA93" s="240" t="b">
        <f t="shared" si="11"/>
        <v>0</v>
      </c>
      <c r="AB93" s="235">
        <f t="shared" si="12"/>
        <v>0</v>
      </c>
      <c r="AC93" s="235">
        <f>IF('Member Info'!N90="",1,"")</f>
        <v>1</v>
      </c>
      <c r="AD93" s="243" t="e">
        <f t="shared" si="13"/>
        <v>#VALUE!</v>
      </c>
      <c r="AE93" s="130" t="str">
        <f t="shared" si="0"/>
        <v/>
      </c>
      <c r="AF93" s="124">
        <f t="shared" si="14"/>
        <v>1</v>
      </c>
      <c r="AG93" s="124" t="str">
        <f>IF('Member Info'!N90&lt;&gt;"",IF(AND('Member Info'!N90&lt;=$U$1,'Member Info'!N90&gt;=$T$1),1,0),"")</f>
        <v/>
      </c>
      <c r="AI93" s="124" t="b">
        <f t="shared" si="15"/>
        <v>0</v>
      </c>
      <c r="AJ93" s="124">
        <f t="shared" si="16"/>
        <v>0</v>
      </c>
      <c r="AL93" s="124">
        <f t="shared" si="17"/>
        <v>0</v>
      </c>
      <c r="AM93" s="124">
        <f>IF('Member Info'!F90&gt;$T$1,1,0)</f>
        <v>0</v>
      </c>
      <c r="AN93" s="124" t="b">
        <f>IF(ISERROR(T93),ERROR.TYPE(#REF!)=ERROR.TYPE(T93),FALSE)</f>
        <v>0</v>
      </c>
      <c r="AO93" s="124" t="b">
        <f>IF(ISERROR(U93),ERROR.TYPE(#REF!)=ERROR.TYPE(U93),FALSE)</f>
        <v>0</v>
      </c>
      <c r="AP93" s="124">
        <f>IF('Member Info'!F90&gt;'GP1 April 25'!$U$1,1,0)</f>
        <v>0</v>
      </c>
      <c r="AQ93" s="124">
        <f t="shared" si="18"/>
        <v>0</v>
      </c>
      <c r="AR93" s="124">
        <f t="shared" si="19"/>
        <v>0</v>
      </c>
      <c r="AS93" s="124">
        <f t="shared" si="20"/>
        <v>1</v>
      </c>
    </row>
    <row r="94" spans="1:45" x14ac:dyDescent="0.25">
      <c r="A94" s="4">
        <v>63</v>
      </c>
      <c r="B94" s="164">
        <f>'Member Info'!D91</f>
        <v>0</v>
      </c>
      <c r="C94" s="164">
        <f>'Member Info'!E91</f>
        <v>0</v>
      </c>
      <c r="D94" s="164" t="str">
        <f>'Member Info'!G91</f>
        <v/>
      </c>
      <c r="E94" s="165">
        <f>'Member Info'!B91</f>
        <v>0</v>
      </c>
      <c r="F94" s="242"/>
      <c r="G94" s="166" t="str">
        <f>IF(E94=0,"",('Member Info'!K91+'Member Info'!L91))</f>
        <v/>
      </c>
      <c r="H94" s="419"/>
      <c r="I94" s="419"/>
      <c r="J94" s="26"/>
      <c r="K94" s="26"/>
      <c r="L94" s="384" t="str">
        <f>IF(E94=0,"",IF('Member Info'!F91&gt;$U$1,CONCATENATE("Joined with practice on ", TEXT('Member Info'!F91, "DD/MM/YYYY")),IF('Member Info'!N91&lt;&gt;"",IF('Member Info'!N91&lt;$T$1,CONCATENATE("Left Scheme on ", TEXT('Member Info'!N91, "DD/MM/YYYY")),IF(OR(G94="",G94=0),"Error Detected, No rate entered",IF(E94=0,"",IF(F94="","Error Detected, No Pensionable pay",IF(AS94=1,"No Part Time Status Entered",IF(AR94=1,"No Part Time Hours Entered",IF(ISERROR(AD94)," Unknown Values entered.",IF(V94+W94&lt;1,"Acceptable",IF(T94+U94=200, "No Contributions Entered", IF(M94="","Error Detected, Choose reason&gt;",IF(Z94="1",IF(V94=1,"Please Enter Deemed Pensionable Pay","Add Any Relevant Details Above"),"Please Give Details Above"))))))))))),IF(OR(G94="",G94=0),"Error Detected, No rate entered",IF(E94=0,"",IF(F94="","Error Detected, No Pensionable pay",IF(AS94=1,"No Part Time Status Entered",IF(AR94=1,"No Part Time Hours Entered",IF(ISERROR(AD94)," Unknown Values entered.",IF(V94+W94&lt;1,"Acceptable",IF(T94+U94=200, "No Contributions Entered", IF(M94="","Error Detected, Choose reason&gt;",IF(Z94="1",IF(V94=1,"Please Enter Deemed Pensionable Pay","Add relevant Details Above"),"Please give details Above")))))))))))))</f>
        <v/>
      </c>
      <c r="M94" s="260"/>
      <c r="N94" s="91"/>
      <c r="O94" s="91" t="str">
        <f t="shared" si="1"/>
        <v/>
      </c>
      <c r="P94" s="94">
        <f t="shared" si="2"/>
        <v>0</v>
      </c>
      <c r="Q94" s="94">
        <f t="shared" si="2"/>
        <v>0</v>
      </c>
      <c r="R94" s="218">
        <f>(ROUND((F94/100*'Member Info'!$W$2), 2))</f>
        <v>0</v>
      </c>
      <c r="S94" s="218" t="e">
        <f t="shared" si="3"/>
        <v>#VALUE!</v>
      </c>
      <c r="T94" s="218" t="str">
        <f t="shared" si="4"/>
        <v/>
      </c>
      <c r="U94" s="227" t="str">
        <f t="shared" si="5"/>
        <v/>
      </c>
      <c r="V94" s="228" t="str">
        <f t="shared" si="6"/>
        <v/>
      </c>
      <c r="W94" s="228" t="str">
        <f t="shared" si="7"/>
        <v/>
      </c>
      <c r="X94" s="222">
        <f t="shared" si="8"/>
        <v>0</v>
      </c>
      <c r="Y94" s="110">
        <f t="shared" si="9"/>
        <v>0</v>
      </c>
      <c r="Z94" s="235" t="str">
        <f t="shared" si="10"/>
        <v/>
      </c>
      <c r="AA94" s="240" t="b">
        <f t="shared" si="11"/>
        <v>0</v>
      </c>
      <c r="AB94" s="235">
        <f t="shared" si="12"/>
        <v>0</v>
      </c>
      <c r="AC94" s="235">
        <f>IF('Member Info'!N91="",1,"")</f>
        <v>1</v>
      </c>
      <c r="AD94" s="243" t="e">
        <f t="shared" si="13"/>
        <v>#VALUE!</v>
      </c>
      <c r="AE94" s="130" t="str">
        <f t="shared" si="0"/>
        <v/>
      </c>
      <c r="AF94" s="124">
        <f t="shared" si="14"/>
        <v>1</v>
      </c>
      <c r="AG94" s="124" t="str">
        <f>IF('Member Info'!N91&lt;&gt;"",IF(AND('Member Info'!N91&lt;=$U$1,'Member Info'!N91&gt;=$T$1),1,0),"")</f>
        <v/>
      </c>
      <c r="AI94" s="124" t="b">
        <f t="shared" si="15"/>
        <v>0</v>
      </c>
      <c r="AJ94" s="124">
        <f t="shared" si="16"/>
        <v>0</v>
      </c>
      <c r="AL94" s="124">
        <f t="shared" si="17"/>
        <v>0</v>
      </c>
      <c r="AM94" s="124">
        <f>IF('Member Info'!F91&gt;$T$1,1,0)</f>
        <v>0</v>
      </c>
      <c r="AN94" s="124" t="b">
        <f>IF(ISERROR(T94),ERROR.TYPE(#REF!)=ERROR.TYPE(T94),FALSE)</f>
        <v>0</v>
      </c>
      <c r="AO94" s="124" t="b">
        <f>IF(ISERROR(U94),ERROR.TYPE(#REF!)=ERROR.TYPE(U94),FALSE)</f>
        <v>0</v>
      </c>
      <c r="AP94" s="124">
        <f>IF('Member Info'!F91&gt;'GP1 April 25'!$U$1,1,0)</f>
        <v>0</v>
      </c>
      <c r="AQ94" s="124">
        <f t="shared" si="18"/>
        <v>0</v>
      </c>
      <c r="AR94" s="124">
        <f t="shared" si="19"/>
        <v>0</v>
      </c>
      <c r="AS94" s="124">
        <f t="shared" si="20"/>
        <v>1</v>
      </c>
    </row>
    <row r="95" spans="1:45" x14ac:dyDescent="0.25">
      <c r="A95" s="4">
        <v>64</v>
      </c>
      <c r="B95" s="164">
        <f>'Member Info'!D92</f>
        <v>0</v>
      </c>
      <c r="C95" s="164">
        <f>'Member Info'!E92</f>
        <v>0</v>
      </c>
      <c r="D95" s="164" t="str">
        <f>'Member Info'!G92</f>
        <v/>
      </c>
      <c r="E95" s="165">
        <f>'Member Info'!B92</f>
        <v>0</v>
      </c>
      <c r="F95" s="242"/>
      <c r="G95" s="166" t="str">
        <f>IF(E95=0,"",('Member Info'!K92+'Member Info'!L92))</f>
        <v/>
      </c>
      <c r="H95" s="419"/>
      <c r="I95" s="419"/>
      <c r="J95" s="26"/>
      <c r="K95" s="26"/>
      <c r="L95" s="384" t="str">
        <f>IF(E95=0,"",IF('Member Info'!F92&gt;$U$1,CONCATENATE("Joined with practice on ", TEXT('Member Info'!F92, "DD/MM/YYYY")),IF('Member Info'!N92&lt;&gt;"",IF('Member Info'!N92&lt;$T$1,CONCATENATE("Left Scheme on ", TEXT('Member Info'!N92, "DD/MM/YYYY")),IF(OR(G95="",G95=0),"Error Detected, No rate entered",IF(E95=0,"",IF(F95="","Error Detected, No Pensionable pay",IF(AS95=1,"No Part Time Status Entered",IF(AR95=1,"No Part Time Hours Entered",IF(ISERROR(AD95)," Unknown Values entered.",IF(V95+W95&lt;1,"Acceptable",IF(T95+U95=200, "No Contributions Entered", IF(M95="","Error Detected, Choose reason&gt;",IF(Z95="1",IF(V95=1,"Please Enter Deemed Pensionable Pay","Add Any Relevant Details Above"),"Please Give Details Above"))))))))))),IF(OR(G95="",G95=0),"Error Detected, No rate entered",IF(E95=0,"",IF(F95="","Error Detected, No Pensionable pay",IF(AS95=1,"No Part Time Status Entered",IF(AR95=1,"No Part Time Hours Entered",IF(ISERROR(AD95)," Unknown Values entered.",IF(V95+W95&lt;1,"Acceptable",IF(T95+U95=200, "No Contributions Entered", IF(M95="","Error Detected, Choose reason&gt;",IF(Z95="1",IF(V95=1,"Please Enter Deemed Pensionable Pay","Add relevant Details Above"),"Please give details Above")))))))))))))</f>
        <v/>
      </c>
      <c r="M95" s="260"/>
      <c r="N95" s="91"/>
      <c r="O95" s="91" t="str">
        <f t="shared" si="1"/>
        <v/>
      </c>
      <c r="P95" s="94">
        <f t="shared" si="2"/>
        <v>0</v>
      </c>
      <c r="Q95" s="94">
        <f t="shared" si="2"/>
        <v>0</v>
      </c>
      <c r="R95" s="218">
        <f>(ROUND((F95/100*'Member Info'!$W$2), 2))</f>
        <v>0</v>
      </c>
      <c r="S95" s="218" t="e">
        <f t="shared" si="3"/>
        <v>#VALUE!</v>
      </c>
      <c r="T95" s="218" t="str">
        <f t="shared" si="4"/>
        <v/>
      </c>
      <c r="U95" s="227" t="str">
        <f t="shared" si="5"/>
        <v/>
      </c>
      <c r="V95" s="228" t="str">
        <f t="shared" si="6"/>
        <v/>
      </c>
      <c r="W95" s="228" t="str">
        <f t="shared" si="7"/>
        <v/>
      </c>
      <c r="X95" s="222">
        <f t="shared" si="8"/>
        <v>0</v>
      </c>
      <c r="Y95" s="110">
        <f t="shared" si="9"/>
        <v>0</v>
      </c>
      <c r="Z95" s="235" t="str">
        <f t="shared" si="10"/>
        <v/>
      </c>
      <c r="AA95" s="240" t="b">
        <f t="shared" si="11"/>
        <v>0</v>
      </c>
      <c r="AB95" s="235">
        <f t="shared" si="12"/>
        <v>0</v>
      </c>
      <c r="AC95" s="235">
        <f>IF('Member Info'!N92="",1,"")</f>
        <v>1</v>
      </c>
      <c r="AD95" s="243" t="e">
        <f t="shared" si="13"/>
        <v>#VALUE!</v>
      </c>
      <c r="AE95" s="130" t="str">
        <f t="shared" si="0"/>
        <v/>
      </c>
      <c r="AF95" s="124">
        <f t="shared" si="14"/>
        <v>1</v>
      </c>
      <c r="AG95" s="124" t="str">
        <f>IF('Member Info'!N92&lt;&gt;"",IF(AND('Member Info'!N92&lt;=$U$1,'Member Info'!N92&gt;=$T$1),1,0),"")</f>
        <v/>
      </c>
      <c r="AI95" s="124" t="b">
        <f t="shared" si="15"/>
        <v>0</v>
      </c>
      <c r="AJ95" s="124">
        <f t="shared" si="16"/>
        <v>0</v>
      </c>
      <c r="AL95" s="124">
        <f t="shared" si="17"/>
        <v>0</v>
      </c>
      <c r="AM95" s="124">
        <f>IF('Member Info'!F92&gt;$T$1,1,0)</f>
        <v>0</v>
      </c>
      <c r="AN95" s="124" t="b">
        <f>IF(ISERROR(T95),ERROR.TYPE(#REF!)=ERROR.TYPE(T95),FALSE)</f>
        <v>0</v>
      </c>
      <c r="AO95" s="124" t="b">
        <f>IF(ISERROR(U95),ERROR.TYPE(#REF!)=ERROR.TYPE(U95),FALSE)</f>
        <v>0</v>
      </c>
      <c r="AP95" s="124">
        <f>IF('Member Info'!F92&gt;'GP1 April 25'!$U$1,1,0)</f>
        <v>0</v>
      </c>
      <c r="AQ95" s="124">
        <f t="shared" si="18"/>
        <v>0</v>
      </c>
      <c r="AR95" s="124">
        <f t="shared" si="19"/>
        <v>0</v>
      </c>
      <c r="AS95" s="124">
        <f t="shared" si="20"/>
        <v>1</v>
      </c>
    </row>
    <row r="96" spans="1:45" x14ac:dyDescent="0.25">
      <c r="A96" s="4">
        <v>65</v>
      </c>
      <c r="B96" s="164">
        <f>'Member Info'!D93</f>
        <v>0</v>
      </c>
      <c r="C96" s="164">
        <f>'Member Info'!E93</f>
        <v>0</v>
      </c>
      <c r="D96" s="164" t="str">
        <f>'Member Info'!G93</f>
        <v/>
      </c>
      <c r="E96" s="165">
        <f>'Member Info'!B93</f>
        <v>0</v>
      </c>
      <c r="F96" s="242"/>
      <c r="G96" s="166" t="str">
        <f>IF(E96=0,"",('Member Info'!K93+'Member Info'!L93))</f>
        <v/>
      </c>
      <c r="H96" s="419"/>
      <c r="I96" s="419"/>
      <c r="J96" s="26"/>
      <c r="K96" s="26"/>
      <c r="L96" s="384" t="str">
        <f>IF(E96=0,"",IF('Member Info'!F93&gt;$U$1,CONCATENATE("Joined with practice on ", TEXT('Member Info'!F93, "DD/MM/YYYY")),IF('Member Info'!N93&lt;&gt;"",IF('Member Info'!N93&lt;$T$1,CONCATENATE("Left Scheme on ", TEXT('Member Info'!N93, "DD/MM/YYYY")),IF(OR(G96="",G96=0),"Error Detected, No rate entered",IF(E96=0,"",IF(F96="","Error Detected, No Pensionable pay",IF(AS96=1,"No Part Time Status Entered",IF(AR96=1,"No Part Time Hours Entered",IF(ISERROR(AD96)," Unknown Values entered.",IF(V96+W96&lt;1,"Acceptable",IF(T96+U96=200, "No Contributions Entered", IF(M96="","Error Detected, Choose reason&gt;",IF(Z96="1",IF(V96=1,"Please Enter Deemed Pensionable Pay","Add Any Relevant Details Above"),"Please Give Details Above"))))))))))),IF(OR(G96="",G96=0),"Error Detected, No rate entered",IF(E96=0,"",IF(F96="","Error Detected, No Pensionable pay",IF(AS96=1,"No Part Time Status Entered",IF(AR96=1,"No Part Time Hours Entered",IF(ISERROR(AD96)," Unknown Values entered.",IF(V96+W96&lt;1,"Acceptable",IF(T96+U96=200, "No Contributions Entered", IF(M96="","Error Detected, Choose reason&gt;",IF(Z96="1",IF(V96=1,"Please Enter Deemed Pensionable Pay","Add relevant Details Above"),"Please give details Above")))))))))))))</f>
        <v/>
      </c>
      <c r="M96" s="260"/>
      <c r="N96" s="91"/>
      <c r="O96" s="91" t="str">
        <f t="shared" si="1"/>
        <v/>
      </c>
      <c r="P96" s="94">
        <f t="shared" si="2"/>
        <v>0</v>
      </c>
      <c r="Q96" s="94">
        <f t="shared" si="2"/>
        <v>0</v>
      </c>
      <c r="R96" s="218">
        <f>(ROUND((F96/100*'Member Info'!$W$2), 2))</f>
        <v>0</v>
      </c>
      <c r="S96" s="218" t="e">
        <f t="shared" si="3"/>
        <v>#VALUE!</v>
      </c>
      <c r="T96" s="218" t="str">
        <f t="shared" si="4"/>
        <v/>
      </c>
      <c r="U96" s="227" t="str">
        <f t="shared" si="5"/>
        <v/>
      </c>
      <c r="V96" s="228" t="str">
        <f t="shared" si="6"/>
        <v/>
      </c>
      <c r="W96" s="228" t="str">
        <f t="shared" si="7"/>
        <v/>
      </c>
      <c r="X96" s="222">
        <f t="shared" si="8"/>
        <v>0</v>
      </c>
      <c r="Y96" s="110">
        <f t="shared" si="9"/>
        <v>0</v>
      </c>
      <c r="Z96" s="235" t="str">
        <f t="shared" si="10"/>
        <v/>
      </c>
      <c r="AA96" s="240" t="b">
        <f t="shared" si="11"/>
        <v>0</v>
      </c>
      <c r="AB96" s="235">
        <f t="shared" si="12"/>
        <v>0</v>
      </c>
      <c r="AC96" s="235">
        <f>IF('Member Info'!N93="",1,"")</f>
        <v>1</v>
      </c>
      <c r="AD96" s="243" t="e">
        <f t="shared" si="13"/>
        <v>#VALUE!</v>
      </c>
      <c r="AE96" s="130" t="str">
        <f t="shared" ref="AE96:AE159" si="21">IF(AP96=1,"",IF(Y96=1,"",IF(AG96=1,"",IF(E96=0,"",IF(AB96=1,"",IF(L96="acceptable","",IF(T96+U96="0","",T96+U96)))))))</f>
        <v/>
      </c>
      <c r="AF96" s="124">
        <f t="shared" si="14"/>
        <v>1</v>
      </c>
      <c r="AG96" s="124" t="str">
        <f>IF('Member Info'!N93&lt;&gt;"",IF(AND('Member Info'!N93&lt;=$U$1,'Member Info'!N93&gt;=$T$1),1,0),"")</f>
        <v/>
      </c>
      <c r="AI96" s="124" t="b">
        <f t="shared" si="15"/>
        <v>0</v>
      </c>
      <c r="AJ96" s="124">
        <f t="shared" si="16"/>
        <v>0</v>
      </c>
      <c r="AL96" s="124">
        <f t="shared" si="17"/>
        <v>0</v>
      </c>
      <c r="AM96" s="124">
        <f>IF('Member Info'!F93&gt;$T$1,1,0)</f>
        <v>0</v>
      </c>
      <c r="AN96" s="124" t="b">
        <f>IF(ISERROR(T96),ERROR.TYPE(#REF!)=ERROR.TYPE(T96),FALSE)</f>
        <v>0</v>
      </c>
      <c r="AO96" s="124" t="b">
        <f>IF(ISERROR(U96),ERROR.TYPE(#REF!)=ERROR.TYPE(U96),FALSE)</f>
        <v>0</v>
      </c>
      <c r="AP96" s="124">
        <f>IF('Member Info'!F93&gt;'GP1 April 25'!$U$1,1,0)</f>
        <v>0</v>
      </c>
      <c r="AQ96" s="124">
        <f t="shared" si="18"/>
        <v>0</v>
      </c>
      <c r="AR96" s="124">
        <f t="shared" si="19"/>
        <v>0</v>
      </c>
      <c r="AS96" s="124">
        <f t="shared" si="20"/>
        <v>1</v>
      </c>
    </row>
    <row r="97" spans="1:45" x14ac:dyDescent="0.25">
      <c r="A97" s="4">
        <v>66</v>
      </c>
      <c r="B97" s="164">
        <f>'Member Info'!D94</f>
        <v>0</v>
      </c>
      <c r="C97" s="164">
        <f>'Member Info'!E94</f>
        <v>0</v>
      </c>
      <c r="D97" s="164" t="str">
        <f>'Member Info'!G94</f>
        <v/>
      </c>
      <c r="E97" s="165">
        <f>'Member Info'!B94</f>
        <v>0</v>
      </c>
      <c r="F97" s="242"/>
      <c r="G97" s="166" t="str">
        <f>IF(E97=0,"",('Member Info'!K94+'Member Info'!L94))</f>
        <v/>
      </c>
      <c r="H97" s="419"/>
      <c r="I97" s="419"/>
      <c r="J97" s="26"/>
      <c r="K97" s="26"/>
      <c r="L97" s="384" t="str">
        <f>IF(E97=0,"",IF('Member Info'!F94&gt;$U$1,CONCATENATE("Joined with practice on ", TEXT('Member Info'!F94, "DD/MM/YYYY")),IF('Member Info'!N94&lt;&gt;"",IF('Member Info'!N94&lt;$T$1,CONCATENATE("Left Scheme on ", TEXT('Member Info'!N94, "DD/MM/YYYY")),IF(OR(G97="",G97=0),"Error Detected, No rate entered",IF(E97=0,"",IF(F97="","Error Detected, No Pensionable pay",IF(AS97=1,"No Part Time Status Entered",IF(AR97=1,"No Part Time Hours Entered",IF(ISERROR(AD97)," Unknown Values entered.",IF(V97+W97&lt;1,"Acceptable",IF(T97+U97=200, "No Contributions Entered", IF(M97="","Error Detected, Choose reason&gt;",IF(Z97="1",IF(V97=1,"Please Enter Deemed Pensionable Pay","Add Any Relevant Details Above"),"Please Give Details Above"))))))))))),IF(OR(G97="",G97=0),"Error Detected, No rate entered",IF(E97=0,"",IF(F97="","Error Detected, No Pensionable pay",IF(AS97=1,"No Part Time Status Entered",IF(AR97=1,"No Part Time Hours Entered",IF(ISERROR(AD97)," Unknown Values entered.",IF(V97+W97&lt;1,"Acceptable",IF(T97+U97=200, "No Contributions Entered", IF(M97="","Error Detected, Choose reason&gt;",IF(Z97="1",IF(V97=1,"Please Enter Deemed Pensionable Pay","Add relevant Details Above"),"Please give details Above")))))))))))))</f>
        <v/>
      </c>
      <c r="M97" s="260"/>
      <c r="N97" s="91"/>
      <c r="O97" s="91" t="str">
        <f t="shared" ref="O97:O160" si="22">IF(E97=0,"",IF(ISERROR((F97+J97+K97)),0,IF((F97+J97+K97)&lt;1,0,1)))</f>
        <v/>
      </c>
      <c r="P97" s="94">
        <f t="shared" ref="P97:Q160" si="23">J97</f>
        <v>0</v>
      </c>
      <c r="Q97" s="94">
        <f t="shared" si="23"/>
        <v>0</v>
      </c>
      <c r="R97" s="218">
        <f>(ROUND((F97/100*'Member Info'!$W$2), 2))</f>
        <v>0</v>
      </c>
      <c r="S97" s="218" t="e">
        <f t="shared" ref="S97:S160" si="24">ROUND((F97/100*G97),2)</f>
        <v>#VALUE!</v>
      </c>
      <c r="T97" s="218" t="str">
        <f t="shared" ref="T97:T160" si="25">IF(E97=0,"",(100-(P97/R97*100)))</f>
        <v/>
      </c>
      <c r="U97" s="227" t="str">
        <f t="shared" ref="U97:U160" si="26">IF(E97=0,"",(100-(Q97/S97*100)))</f>
        <v/>
      </c>
      <c r="V97" s="228" t="str">
        <f t="shared" ref="V97:V160" si="27">IF(E97=0,"",IF(T97&gt;$T$16,1,IF(T97&lt;-$T$16,1,0)))</f>
        <v/>
      </c>
      <c r="W97" s="228" t="str">
        <f t="shared" ref="W97:W160" si="28">IF(E97=0,"",IF(G97=0,1,IF(U97&gt;$T$16,1,IF(U97&lt;-$T$16,1,0))))</f>
        <v/>
      </c>
      <c r="X97" s="222">
        <f t="shared" ref="X97:X160" si="29">IF(E97=0,0,IF(F97="",1,0))</f>
        <v>0</v>
      </c>
      <c r="Y97" s="110">
        <f t="shared" ref="Y97:Y160" si="30">IF(E97=0,0,IF(M97="",0,1))</f>
        <v>0</v>
      </c>
      <c r="Z97" s="235" t="str">
        <f t="shared" ref="Z97:Z160" si="31">IF(M97="SMP/Occupational Maternity","1",IF(M97="SSP/Occupational Sick pay","1",""))</f>
        <v/>
      </c>
      <c r="AA97" s="240" t="b">
        <f t="shared" ref="AA97:AA160" si="32">IF(OR(AN97=TRUE,AO97=TRUE),TRUE,FALSE)</f>
        <v>0</v>
      </c>
      <c r="AB97" s="235">
        <f t="shared" ref="AB97:AB160" si="33">IF(OR(M97="left scheme/Employment",AC97=""), 1,0)</f>
        <v>0</v>
      </c>
      <c r="AC97" s="235">
        <f>IF('Member Info'!N94="",1,"")</f>
        <v>1</v>
      </c>
      <c r="AD97" s="243" t="e">
        <f t="shared" ref="AD97:AD160" si="34">(T97+U97)</f>
        <v>#VALUE!</v>
      </c>
      <c r="AE97" s="130" t="str">
        <f t="shared" si="21"/>
        <v/>
      </c>
      <c r="AF97" s="124">
        <f t="shared" ref="AF97:AF160" si="35">SUM(AB97+AC97)</f>
        <v>1</v>
      </c>
      <c r="AG97" s="124" t="str">
        <f>IF('Member Info'!N94&lt;&gt;"",IF(AND('Member Info'!N94&lt;=$U$1,'Member Info'!N94&gt;=$T$1),1,0),"")</f>
        <v/>
      </c>
      <c r="AI97" s="124" t="b">
        <f t="shared" ref="AI97:AI160" si="36">OR(M97="SMP/Occupational Maternity",M97="SSP/Occupational Sick pay")</f>
        <v>0</v>
      </c>
      <c r="AJ97" s="124">
        <f t="shared" ref="AJ97:AJ160" si="37">IF(AI97=TRUE,1,0)</f>
        <v>0</v>
      </c>
      <c r="AL97" s="124">
        <f t="shared" ref="AL97:AL160" si="38">IF(L97="Please Enter Deemed Pensionable Pay",1,0)</f>
        <v>0</v>
      </c>
      <c r="AM97" s="124">
        <f>IF('Member Info'!F94&gt;$T$1,1,0)</f>
        <v>0</v>
      </c>
      <c r="AN97" s="124" t="b">
        <f>IF(ISERROR(T97),ERROR.TYPE(#REF!)=ERROR.TYPE(T97),FALSE)</f>
        <v>0</v>
      </c>
      <c r="AO97" s="124" t="b">
        <f>IF(ISERROR(U97),ERROR.TYPE(#REF!)=ERROR.TYPE(U97),FALSE)</f>
        <v>0</v>
      </c>
      <c r="AP97" s="124">
        <f>IF('Member Info'!F94&gt;'GP1 April 25'!$U$1,1,0)</f>
        <v>0</v>
      </c>
      <c r="AQ97" s="124">
        <f t="shared" ref="AQ97:AQ160" si="39">IF(H97="Part Time",1,0)</f>
        <v>0</v>
      </c>
      <c r="AR97" s="124">
        <f t="shared" ref="AR97:AR160" si="40">IF(AND(AQ97=1,I97=""),1,0)</f>
        <v>0</v>
      </c>
      <c r="AS97" s="124">
        <f t="shared" ref="AS97:AS160" si="41">IF(OR(H97=0,H97=""),1,0)</f>
        <v>1</v>
      </c>
    </row>
    <row r="98" spans="1:45" x14ac:dyDescent="0.25">
      <c r="A98" s="4">
        <v>67</v>
      </c>
      <c r="B98" s="164">
        <f>'Member Info'!D95</f>
        <v>0</v>
      </c>
      <c r="C98" s="164">
        <f>'Member Info'!E95</f>
        <v>0</v>
      </c>
      <c r="D98" s="164" t="str">
        <f>'Member Info'!G95</f>
        <v/>
      </c>
      <c r="E98" s="165">
        <f>'Member Info'!B95</f>
        <v>0</v>
      </c>
      <c r="F98" s="242"/>
      <c r="G98" s="166" t="str">
        <f>IF(E98=0,"",('Member Info'!K95+'Member Info'!L95))</f>
        <v/>
      </c>
      <c r="H98" s="419"/>
      <c r="I98" s="419"/>
      <c r="J98" s="26"/>
      <c r="K98" s="26"/>
      <c r="L98" s="384" t="str">
        <f>IF(E98=0,"",IF('Member Info'!F95&gt;$U$1,CONCATENATE("Joined with practice on ", TEXT('Member Info'!F95, "DD/MM/YYYY")),IF('Member Info'!N95&lt;&gt;"",IF('Member Info'!N95&lt;$T$1,CONCATENATE("Left Scheme on ", TEXT('Member Info'!N95, "DD/MM/YYYY")),IF(OR(G98="",G98=0),"Error Detected, No rate entered",IF(E98=0,"",IF(F98="","Error Detected, No Pensionable pay",IF(AS98=1,"No Part Time Status Entered",IF(AR98=1,"No Part Time Hours Entered",IF(ISERROR(AD98)," Unknown Values entered.",IF(V98+W98&lt;1,"Acceptable",IF(T98+U98=200, "No Contributions Entered", IF(M98="","Error Detected, Choose reason&gt;",IF(Z98="1",IF(V98=1,"Please Enter Deemed Pensionable Pay","Add Any Relevant Details Above"),"Please Give Details Above"))))))))))),IF(OR(G98="",G98=0),"Error Detected, No rate entered",IF(E98=0,"",IF(F98="","Error Detected, No Pensionable pay",IF(AS98=1,"No Part Time Status Entered",IF(AR98=1,"No Part Time Hours Entered",IF(ISERROR(AD98)," Unknown Values entered.",IF(V98+W98&lt;1,"Acceptable",IF(T98+U98=200, "No Contributions Entered", IF(M98="","Error Detected, Choose reason&gt;",IF(Z98="1",IF(V98=1,"Please Enter Deemed Pensionable Pay","Add relevant Details Above"),"Please give details Above")))))))))))))</f>
        <v/>
      </c>
      <c r="M98" s="260"/>
      <c r="N98" s="91"/>
      <c r="O98" s="91" t="str">
        <f t="shared" si="22"/>
        <v/>
      </c>
      <c r="P98" s="94">
        <f t="shared" si="23"/>
        <v>0</v>
      </c>
      <c r="Q98" s="94">
        <f t="shared" si="23"/>
        <v>0</v>
      </c>
      <c r="R98" s="218">
        <f>(ROUND((F98/100*'Member Info'!$W$2), 2))</f>
        <v>0</v>
      </c>
      <c r="S98" s="218" t="e">
        <f t="shared" si="24"/>
        <v>#VALUE!</v>
      </c>
      <c r="T98" s="218" t="str">
        <f t="shared" si="25"/>
        <v/>
      </c>
      <c r="U98" s="227" t="str">
        <f t="shared" si="26"/>
        <v/>
      </c>
      <c r="V98" s="228" t="str">
        <f t="shared" si="27"/>
        <v/>
      </c>
      <c r="W98" s="228" t="str">
        <f t="shared" si="28"/>
        <v/>
      </c>
      <c r="X98" s="222">
        <f t="shared" si="29"/>
        <v>0</v>
      </c>
      <c r="Y98" s="110">
        <f t="shared" si="30"/>
        <v>0</v>
      </c>
      <c r="Z98" s="235" t="str">
        <f t="shared" si="31"/>
        <v/>
      </c>
      <c r="AA98" s="240" t="b">
        <f t="shared" si="32"/>
        <v>0</v>
      </c>
      <c r="AB98" s="235">
        <f t="shared" si="33"/>
        <v>0</v>
      </c>
      <c r="AC98" s="235">
        <f>IF('Member Info'!N95="",1,"")</f>
        <v>1</v>
      </c>
      <c r="AD98" s="243" t="e">
        <f t="shared" si="34"/>
        <v>#VALUE!</v>
      </c>
      <c r="AE98" s="130" t="str">
        <f t="shared" si="21"/>
        <v/>
      </c>
      <c r="AF98" s="124">
        <f t="shared" si="35"/>
        <v>1</v>
      </c>
      <c r="AG98" s="124" t="str">
        <f>IF('Member Info'!N95&lt;&gt;"",IF(AND('Member Info'!N95&lt;=$U$1,'Member Info'!N95&gt;=$T$1),1,0),"")</f>
        <v/>
      </c>
      <c r="AI98" s="124" t="b">
        <f t="shared" si="36"/>
        <v>0</v>
      </c>
      <c r="AJ98" s="124">
        <f t="shared" si="37"/>
        <v>0</v>
      </c>
      <c r="AL98" s="124">
        <f t="shared" si="38"/>
        <v>0</v>
      </c>
      <c r="AM98" s="124">
        <f>IF('Member Info'!F95&gt;$T$1,1,0)</f>
        <v>0</v>
      </c>
      <c r="AN98" s="124" t="b">
        <f>IF(ISERROR(T98),ERROR.TYPE(#REF!)=ERROR.TYPE(T98),FALSE)</f>
        <v>0</v>
      </c>
      <c r="AO98" s="124" t="b">
        <f>IF(ISERROR(U98),ERROR.TYPE(#REF!)=ERROR.TYPE(U98),FALSE)</f>
        <v>0</v>
      </c>
      <c r="AP98" s="124">
        <f>IF('Member Info'!F95&gt;'GP1 April 25'!$U$1,1,0)</f>
        <v>0</v>
      </c>
      <c r="AQ98" s="124">
        <f t="shared" si="39"/>
        <v>0</v>
      </c>
      <c r="AR98" s="124">
        <f t="shared" si="40"/>
        <v>0</v>
      </c>
      <c r="AS98" s="124">
        <f t="shared" si="41"/>
        <v>1</v>
      </c>
    </row>
    <row r="99" spans="1:45" x14ac:dyDescent="0.25">
      <c r="A99" s="4">
        <v>68</v>
      </c>
      <c r="B99" s="164">
        <f>'Member Info'!D96</f>
        <v>0</v>
      </c>
      <c r="C99" s="164">
        <f>'Member Info'!E96</f>
        <v>0</v>
      </c>
      <c r="D99" s="164" t="str">
        <f>'Member Info'!G96</f>
        <v/>
      </c>
      <c r="E99" s="165">
        <f>'Member Info'!B96</f>
        <v>0</v>
      </c>
      <c r="F99" s="242"/>
      <c r="G99" s="166" t="str">
        <f>IF(E99=0,"",('Member Info'!K96+'Member Info'!L96))</f>
        <v/>
      </c>
      <c r="H99" s="419"/>
      <c r="I99" s="419"/>
      <c r="J99" s="26"/>
      <c r="K99" s="26"/>
      <c r="L99" s="384" t="str">
        <f>IF(E99=0,"",IF('Member Info'!F96&gt;$U$1,CONCATENATE("Joined with practice on ", TEXT('Member Info'!F96, "DD/MM/YYYY")),IF('Member Info'!N96&lt;&gt;"",IF('Member Info'!N96&lt;$T$1,CONCATENATE("Left Scheme on ", TEXT('Member Info'!N96, "DD/MM/YYYY")),IF(OR(G99="",G99=0),"Error Detected, No rate entered",IF(E99=0,"",IF(F99="","Error Detected, No Pensionable pay",IF(AS99=1,"No Part Time Status Entered",IF(AR99=1,"No Part Time Hours Entered",IF(ISERROR(AD99)," Unknown Values entered.",IF(V99+W99&lt;1,"Acceptable",IF(T99+U99=200, "No Contributions Entered", IF(M99="","Error Detected, Choose reason&gt;",IF(Z99="1",IF(V99=1,"Please Enter Deemed Pensionable Pay","Add Any Relevant Details Above"),"Please Give Details Above"))))))))))),IF(OR(G99="",G99=0),"Error Detected, No rate entered",IF(E99=0,"",IF(F99="","Error Detected, No Pensionable pay",IF(AS99=1,"No Part Time Status Entered",IF(AR99=1,"No Part Time Hours Entered",IF(ISERROR(AD99)," Unknown Values entered.",IF(V99+W99&lt;1,"Acceptable",IF(T99+U99=200, "No Contributions Entered", IF(M99="","Error Detected, Choose reason&gt;",IF(Z99="1",IF(V99=1,"Please Enter Deemed Pensionable Pay","Add relevant Details Above"),"Please give details Above")))))))))))))</f>
        <v/>
      </c>
      <c r="M99" s="260"/>
      <c r="N99" s="91"/>
      <c r="O99" s="91" t="str">
        <f t="shared" si="22"/>
        <v/>
      </c>
      <c r="P99" s="94">
        <f t="shared" si="23"/>
        <v>0</v>
      </c>
      <c r="Q99" s="94">
        <f t="shared" si="23"/>
        <v>0</v>
      </c>
      <c r="R99" s="218">
        <f>(ROUND((F99/100*'Member Info'!$W$2), 2))</f>
        <v>0</v>
      </c>
      <c r="S99" s="218" t="e">
        <f t="shared" si="24"/>
        <v>#VALUE!</v>
      </c>
      <c r="T99" s="218" t="str">
        <f t="shared" si="25"/>
        <v/>
      </c>
      <c r="U99" s="227" t="str">
        <f t="shared" si="26"/>
        <v/>
      </c>
      <c r="V99" s="228" t="str">
        <f t="shared" si="27"/>
        <v/>
      </c>
      <c r="W99" s="228" t="str">
        <f t="shared" si="28"/>
        <v/>
      </c>
      <c r="X99" s="222">
        <f t="shared" si="29"/>
        <v>0</v>
      </c>
      <c r="Y99" s="110">
        <f t="shared" si="30"/>
        <v>0</v>
      </c>
      <c r="Z99" s="235" t="str">
        <f t="shared" si="31"/>
        <v/>
      </c>
      <c r="AA99" s="240" t="b">
        <f t="shared" si="32"/>
        <v>0</v>
      </c>
      <c r="AB99" s="235">
        <f t="shared" si="33"/>
        <v>0</v>
      </c>
      <c r="AC99" s="235">
        <f>IF('Member Info'!N96="",1,"")</f>
        <v>1</v>
      </c>
      <c r="AD99" s="243" t="e">
        <f t="shared" si="34"/>
        <v>#VALUE!</v>
      </c>
      <c r="AE99" s="130" t="str">
        <f t="shared" si="21"/>
        <v/>
      </c>
      <c r="AF99" s="124">
        <f t="shared" si="35"/>
        <v>1</v>
      </c>
      <c r="AG99" s="124" t="str">
        <f>IF('Member Info'!N96&lt;&gt;"",IF(AND('Member Info'!N96&lt;=$U$1,'Member Info'!N96&gt;=$T$1),1,0),"")</f>
        <v/>
      </c>
      <c r="AI99" s="124" t="b">
        <f t="shared" si="36"/>
        <v>0</v>
      </c>
      <c r="AJ99" s="124">
        <f t="shared" si="37"/>
        <v>0</v>
      </c>
      <c r="AL99" s="124">
        <f t="shared" si="38"/>
        <v>0</v>
      </c>
      <c r="AM99" s="124">
        <f>IF('Member Info'!F96&gt;$T$1,1,0)</f>
        <v>0</v>
      </c>
      <c r="AN99" s="124" t="b">
        <f>IF(ISERROR(T99),ERROR.TYPE(#REF!)=ERROR.TYPE(T99),FALSE)</f>
        <v>0</v>
      </c>
      <c r="AO99" s="124" t="b">
        <f>IF(ISERROR(U99),ERROR.TYPE(#REF!)=ERROR.TYPE(U99),FALSE)</f>
        <v>0</v>
      </c>
      <c r="AP99" s="124">
        <f>IF('Member Info'!F96&gt;'GP1 April 25'!$U$1,1,0)</f>
        <v>0</v>
      </c>
      <c r="AQ99" s="124">
        <f t="shared" si="39"/>
        <v>0</v>
      </c>
      <c r="AR99" s="124">
        <f t="shared" si="40"/>
        <v>0</v>
      </c>
      <c r="AS99" s="124">
        <f t="shared" si="41"/>
        <v>1</v>
      </c>
    </row>
    <row r="100" spans="1:45" x14ac:dyDescent="0.25">
      <c r="A100" s="4">
        <v>69</v>
      </c>
      <c r="B100" s="164">
        <f>'Member Info'!D97</f>
        <v>0</v>
      </c>
      <c r="C100" s="164">
        <f>'Member Info'!E97</f>
        <v>0</v>
      </c>
      <c r="D100" s="164" t="str">
        <f>'Member Info'!G97</f>
        <v/>
      </c>
      <c r="E100" s="165">
        <f>'Member Info'!B97</f>
        <v>0</v>
      </c>
      <c r="F100" s="242"/>
      <c r="G100" s="166" t="str">
        <f>IF(E100=0,"",('Member Info'!K97+'Member Info'!L97))</f>
        <v/>
      </c>
      <c r="H100" s="419"/>
      <c r="I100" s="419"/>
      <c r="J100" s="26"/>
      <c r="K100" s="26"/>
      <c r="L100" s="384" t="str">
        <f>IF(E100=0,"",IF('Member Info'!F97&gt;$U$1,CONCATENATE("Joined with practice on ", TEXT('Member Info'!F97, "DD/MM/YYYY")),IF('Member Info'!N97&lt;&gt;"",IF('Member Info'!N97&lt;$T$1,CONCATENATE("Left Scheme on ", TEXT('Member Info'!N97, "DD/MM/YYYY")),IF(OR(G100="",G100=0),"Error Detected, No rate entered",IF(E100=0,"",IF(F100="","Error Detected, No Pensionable pay",IF(AS100=1,"No Part Time Status Entered",IF(AR100=1,"No Part Time Hours Entered",IF(ISERROR(AD100)," Unknown Values entered.",IF(V100+W100&lt;1,"Acceptable",IF(T100+U100=200, "No Contributions Entered", IF(M100="","Error Detected, Choose reason&gt;",IF(Z100="1",IF(V100=1,"Please Enter Deemed Pensionable Pay","Add Any Relevant Details Above"),"Please Give Details Above"))))))))))),IF(OR(G100="",G100=0),"Error Detected, No rate entered",IF(E100=0,"",IF(F100="","Error Detected, No Pensionable pay",IF(AS100=1,"No Part Time Status Entered",IF(AR100=1,"No Part Time Hours Entered",IF(ISERROR(AD100)," Unknown Values entered.",IF(V100+W100&lt;1,"Acceptable",IF(T100+U100=200, "No Contributions Entered", IF(M100="","Error Detected, Choose reason&gt;",IF(Z100="1",IF(V100=1,"Please Enter Deemed Pensionable Pay","Add relevant Details Above"),"Please give details Above")))))))))))))</f>
        <v/>
      </c>
      <c r="M100" s="260"/>
      <c r="N100" s="91"/>
      <c r="O100" s="91" t="str">
        <f t="shared" si="22"/>
        <v/>
      </c>
      <c r="P100" s="94">
        <f t="shared" si="23"/>
        <v>0</v>
      </c>
      <c r="Q100" s="94">
        <f t="shared" si="23"/>
        <v>0</v>
      </c>
      <c r="R100" s="218">
        <f>(ROUND((F100/100*'Member Info'!$W$2), 2))</f>
        <v>0</v>
      </c>
      <c r="S100" s="218" t="e">
        <f t="shared" si="24"/>
        <v>#VALUE!</v>
      </c>
      <c r="T100" s="218" t="str">
        <f t="shared" si="25"/>
        <v/>
      </c>
      <c r="U100" s="227" t="str">
        <f t="shared" si="26"/>
        <v/>
      </c>
      <c r="V100" s="228" t="str">
        <f t="shared" si="27"/>
        <v/>
      </c>
      <c r="W100" s="228" t="str">
        <f t="shared" si="28"/>
        <v/>
      </c>
      <c r="X100" s="222">
        <f t="shared" si="29"/>
        <v>0</v>
      </c>
      <c r="Y100" s="110">
        <f t="shared" si="30"/>
        <v>0</v>
      </c>
      <c r="Z100" s="235" t="str">
        <f t="shared" si="31"/>
        <v/>
      </c>
      <c r="AA100" s="240" t="b">
        <f t="shared" si="32"/>
        <v>0</v>
      </c>
      <c r="AB100" s="235">
        <f t="shared" si="33"/>
        <v>0</v>
      </c>
      <c r="AC100" s="235">
        <f>IF('Member Info'!N97="",1,"")</f>
        <v>1</v>
      </c>
      <c r="AD100" s="243" t="e">
        <f t="shared" si="34"/>
        <v>#VALUE!</v>
      </c>
      <c r="AE100" s="130" t="str">
        <f t="shared" si="21"/>
        <v/>
      </c>
      <c r="AF100" s="124">
        <f t="shared" si="35"/>
        <v>1</v>
      </c>
      <c r="AG100" s="124" t="str">
        <f>IF('Member Info'!N97&lt;&gt;"",IF(AND('Member Info'!N97&lt;=$U$1,'Member Info'!N97&gt;=$T$1),1,0),"")</f>
        <v/>
      </c>
      <c r="AI100" s="124" t="b">
        <f t="shared" si="36"/>
        <v>0</v>
      </c>
      <c r="AJ100" s="124">
        <f t="shared" si="37"/>
        <v>0</v>
      </c>
      <c r="AL100" s="124">
        <f t="shared" si="38"/>
        <v>0</v>
      </c>
      <c r="AM100" s="124">
        <f>IF('Member Info'!F97&gt;$T$1,1,0)</f>
        <v>0</v>
      </c>
      <c r="AN100" s="124" t="b">
        <f>IF(ISERROR(T100),ERROR.TYPE(#REF!)=ERROR.TYPE(T100),FALSE)</f>
        <v>0</v>
      </c>
      <c r="AO100" s="124" t="b">
        <f>IF(ISERROR(U100),ERROR.TYPE(#REF!)=ERROR.TYPE(U100),FALSE)</f>
        <v>0</v>
      </c>
      <c r="AP100" s="124">
        <f>IF('Member Info'!F97&gt;'GP1 April 25'!$U$1,1,0)</f>
        <v>0</v>
      </c>
      <c r="AQ100" s="124">
        <f t="shared" si="39"/>
        <v>0</v>
      </c>
      <c r="AR100" s="124">
        <f t="shared" si="40"/>
        <v>0</v>
      </c>
      <c r="AS100" s="124">
        <f t="shared" si="41"/>
        <v>1</v>
      </c>
    </row>
    <row r="101" spans="1:45" x14ac:dyDescent="0.25">
      <c r="A101" s="4">
        <v>70</v>
      </c>
      <c r="B101" s="164">
        <f>'Member Info'!D98</f>
        <v>0</v>
      </c>
      <c r="C101" s="164">
        <f>'Member Info'!E98</f>
        <v>0</v>
      </c>
      <c r="D101" s="164" t="str">
        <f>'Member Info'!G98</f>
        <v/>
      </c>
      <c r="E101" s="165">
        <f>'Member Info'!B98</f>
        <v>0</v>
      </c>
      <c r="F101" s="242"/>
      <c r="G101" s="166" t="str">
        <f>IF(E101=0,"",('Member Info'!K98+'Member Info'!L98))</f>
        <v/>
      </c>
      <c r="H101" s="419"/>
      <c r="I101" s="419"/>
      <c r="J101" s="26"/>
      <c r="K101" s="26"/>
      <c r="L101" s="384" t="str">
        <f>IF(E101=0,"",IF('Member Info'!F98&gt;$U$1,CONCATENATE("Joined with practice on ", TEXT('Member Info'!F98, "DD/MM/YYYY")),IF('Member Info'!N98&lt;&gt;"",IF('Member Info'!N98&lt;$T$1,CONCATENATE("Left Scheme on ", TEXT('Member Info'!N98, "DD/MM/YYYY")),IF(OR(G101="",G101=0),"Error Detected, No rate entered",IF(E101=0,"",IF(F101="","Error Detected, No Pensionable pay",IF(AS101=1,"No Part Time Status Entered",IF(AR101=1,"No Part Time Hours Entered",IF(ISERROR(AD101)," Unknown Values entered.",IF(V101+W101&lt;1,"Acceptable",IF(T101+U101=200, "No Contributions Entered", IF(M101="","Error Detected, Choose reason&gt;",IF(Z101="1",IF(V101=1,"Please Enter Deemed Pensionable Pay","Add Any Relevant Details Above"),"Please Give Details Above"))))))))))),IF(OR(G101="",G101=0),"Error Detected, No rate entered",IF(E101=0,"",IF(F101="","Error Detected, No Pensionable pay",IF(AS101=1,"No Part Time Status Entered",IF(AR101=1,"No Part Time Hours Entered",IF(ISERROR(AD101)," Unknown Values entered.",IF(V101+W101&lt;1,"Acceptable",IF(T101+U101=200, "No Contributions Entered", IF(M101="","Error Detected, Choose reason&gt;",IF(Z101="1",IF(V101=1,"Please Enter Deemed Pensionable Pay","Add relevant Details Above"),"Please give details Above")))))))))))))</f>
        <v/>
      </c>
      <c r="M101" s="260"/>
      <c r="N101" s="91"/>
      <c r="O101" s="91" t="str">
        <f t="shared" si="22"/>
        <v/>
      </c>
      <c r="P101" s="94">
        <f t="shared" si="23"/>
        <v>0</v>
      </c>
      <c r="Q101" s="94">
        <f t="shared" si="23"/>
        <v>0</v>
      </c>
      <c r="R101" s="218">
        <f>(ROUND((F101/100*'Member Info'!$W$2), 2))</f>
        <v>0</v>
      </c>
      <c r="S101" s="218" t="e">
        <f t="shared" si="24"/>
        <v>#VALUE!</v>
      </c>
      <c r="T101" s="218" t="str">
        <f t="shared" si="25"/>
        <v/>
      </c>
      <c r="U101" s="227" t="str">
        <f t="shared" si="26"/>
        <v/>
      </c>
      <c r="V101" s="228" t="str">
        <f t="shared" si="27"/>
        <v/>
      </c>
      <c r="W101" s="228" t="str">
        <f t="shared" si="28"/>
        <v/>
      </c>
      <c r="X101" s="222">
        <f t="shared" si="29"/>
        <v>0</v>
      </c>
      <c r="Y101" s="110">
        <f t="shared" si="30"/>
        <v>0</v>
      </c>
      <c r="Z101" s="235" t="str">
        <f t="shared" si="31"/>
        <v/>
      </c>
      <c r="AA101" s="240" t="b">
        <f t="shared" si="32"/>
        <v>0</v>
      </c>
      <c r="AB101" s="235">
        <f t="shared" si="33"/>
        <v>0</v>
      </c>
      <c r="AC101" s="235">
        <f>IF('Member Info'!N98="",1,"")</f>
        <v>1</v>
      </c>
      <c r="AD101" s="243" t="e">
        <f t="shared" si="34"/>
        <v>#VALUE!</v>
      </c>
      <c r="AE101" s="130" t="str">
        <f t="shared" si="21"/>
        <v/>
      </c>
      <c r="AF101" s="124">
        <f t="shared" si="35"/>
        <v>1</v>
      </c>
      <c r="AG101" s="124" t="str">
        <f>IF('Member Info'!N98&lt;&gt;"",IF(AND('Member Info'!N98&lt;=$U$1,'Member Info'!N98&gt;=$T$1),1,0),"")</f>
        <v/>
      </c>
      <c r="AI101" s="124" t="b">
        <f t="shared" si="36"/>
        <v>0</v>
      </c>
      <c r="AJ101" s="124">
        <f t="shared" si="37"/>
        <v>0</v>
      </c>
      <c r="AL101" s="124">
        <f t="shared" si="38"/>
        <v>0</v>
      </c>
      <c r="AM101" s="124">
        <f>IF('Member Info'!F98&gt;$T$1,1,0)</f>
        <v>0</v>
      </c>
      <c r="AN101" s="124" t="b">
        <f>IF(ISERROR(T101),ERROR.TYPE(#REF!)=ERROR.TYPE(T101),FALSE)</f>
        <v>0</v>
      </c>
      <c r="AO101" s="124" t="b">
        <f>IF(ISERROR(U101),ERROR.TYPE(#REF!)=ERROR.TYPE(U101),FALSE)</f>
        <v>0</v>
      </c>
      <c r="AP101" s="124">
        <f>IF('Member Info'!F98&gt;'GP1 April 25'!$U$1,1,0)</f>
        <v>0</v>
      </c>
      <c r="AQ101" s="124">
        <f t="shared" si="39"/>
        <v>0</v>
      </c>
      <c r="AR101" s="124">
        <f t="shared" si="40"/>
        <v>0</v>
      </c>
      <c r="AS101" s="124">
        <f t="shared" si="41"/>
        <v>1</v>
      </c>
    </row>
    <row r="102" spans="1:45" x14ac:dyDescent="0.25">
      <c r="A102" s="4">
        <v>71</v>
      </c>
      <c r="B102" s="164">
        <f>'Member Info'!D99</f>
        <v>0</v>
      </c>
      <c r="C102" s="164">
        <f>'Member Info'!E99</f>
        <v>0</v>
      </c>
      <c r="D102" s="164" t="str">
        <f>'Member Info'!G99</f>
        <v/>
      </c>
      <c r="E102" s="165">
        <f>'Member Info'!B99</f>
        <v>0</v>
      </c>
      <c r="F102" s="242"/>
      <c r="G102" s="166" t="str">
        <f>IF(E102=0,"",('Member Info'!K99+'Member Info'!L99))</f>
        <v/>
      </c>
      <c r="H102" s="419"/>
      <c r="I102" s="419"/>
      <c r="J102" s="26"/>
      <c r="K102" s="26"/>
      <c r="L102" s="384" t="str">
        <f>IF(E102=0,"",IF('Member Info'!F99&gt;$U$1,CONCATENATE("Joined with practice on ", TEXT('Member Info'!F99, "DD/MM/YYYY")),IF('Member Info'!N99&lt;&gt;"",IF('Member Info'!N99&lt;$T$1,CONCATENATE("Left Scheme on ", TEXT('Member Info'!N99, "DD/MM/YYYY")),IF(OR(G102="",G102=0),"Error Detected, No rate entered",IF(E102=0,"",IF(F102="","Error Detected, No Pensionable pay",IF(AS102=1,"No Part Time Status Entered",IF(AR102=1,"No Part Time Hours Entered",IF(ISERROR(AD102)," Unknown Values entered.",IF(V102+W102&lt;1,"Acceptable",IF(T102+U102=200, "No Contributions Entered", IF(M102="","Error Detected, Choose reason&gt;",IF(Z102="1",IF(V102=1,"Please Enter Deemed Pensionable Pay","Add Any Relevant Details Above"),"Please Give Details Above"))))))))))),IF(OR(G102="",G102=0),"Error Detected, No rate entered",IF(E102=0,"",IF(F102="","Error Detected, No Pensionable pay",IF(AS102=1,"No Part Time Status Entered",IF(AR102=1,"No Part Time Hours Entered",IF(ISERROR(AD102)," Unknown Values entered.",IF(V102+W102&lt;1,"Acceptable",IF(T102+U102=200, "No Contributions Entered", IF(M102="","Error Detected, Choose reason&gt;",IF(Z102="1",IF(V102=1,"Please Enter Deemed Pensionable Pay","Add relevant Details Above"),"Please give details Above")))))))))))))</f>
        <v/>
      </c>
      <c r="M102" s="260"/>
      <c r="N102" s="91"/>
      <c r="O102" s="91" t="str">
        <f t="shared" si="22"/>
        <v/>
      </c>
      <c r="P102" s="94">
        <f t="shared" si="23"/>
        <v>0</v>
      </c>
      <c r="Q102" s="94">
        <f t="shared" si="23"/>
        <v>0</v>
      </c>
      <c r="R102" s="218">
        <f>(ROUND((F102/100*'Member Info'!$W$2), 2))</f>
        <v>0</v>
      </c>
      <c r="S102" s="218" t="e">
        <f t="shared" si="24"/>
        <v>#VALUE!</v>
      </c>
      <c r="T102" s="218" t="str">
        <f t="shared" si="25"/>
        <v/>
      </c>
      <c r="U102" s="227" t="str">
        <f t="shared" si="26"/>
        <v/>
      </c>
      <c r="V102" s="228" t="str">
        <f t="shared" si="27"/>
        <v/>
      </c>
      <c r="W102" s="228" t="str">
        <f t="shared" si="28"/>
        <v/>
      </c>
      <c r="X102" s="222">
        <f t="shared" si="29"/>
        <v>0</v>
      </c>
      <c r="Y102" s="110">
        <f t="shared" si="30"/>
        <v>0</v>
      </c>
      <c r="Z102" s="235" t="str">
        <f t="shared" si="31"/>
        <v/>
      </c>
      <c r="AA102" s="240" t="b">
        <f t="shared" si="32"/>
        <v>0</v>
      </c>
      <c r="AB102" s="235">
        <f t="shared" si="33"/>
        <v>0</v>
      </c>
      <c r="AC102" s="235">
        <f>IF('Member Info'!N99="",1,"")</f>
        <v>1</v>
      </c>
      <c r="AD102" s="243" t="e">
        <f t="shared" si="34"/>
        <v>#VALUE!</v>
      </c>
      <c r="AE102" s="130" t="str">
        <f t="shared" si="21"/>
        <v/>
      </c>
      <c r="AF102" s="124">
        <f t="shared" si="35"/>
        <v>1</v>
      </c>
      <c r="AG102" s="124" t="str">
        <f>IF('Member Info'!N99&lt;&gt;"",IF(AND('Member Info'!N99&lt;=$U$1,'Member Info'!N99&gt;=$T$1),1,0),"")</f>
        <v/>
      </c>
      <c r="AI102" s="124" t="b">
        <f t="shared" si="36"/>
        <v>0</v>
      </c>
      <c r="AJ102" s="124">
        <f t="shared" si="37"/>
        <v>0</v>
      </c>
      <c r="AL102" s="124">
        <f t="shared" si="38"/>
        <v>0</v>
      </c>
      <c r="AM102" s="124">
        <f>IF('Member Info'!F99&gt;$T$1,1,0)</f>
        <v>0</v>
      </c>
      <c r="AN102" s="124" t="b">
        <f>IF(ISERROR(T102),ERROR.TYPE(#REF!)=ERROR.TYPE(T102),FALSE)</f>
        <v>0</v>
      </c>
      <c r="AO102" s="124" t="b">
        <f>IF(ISERROR(U102),ERROR.TYPE(#REF!)=ERROR.TYPE(U102),FALSE)</f>
        <v>0</v>
      </c>
      <c r="AP102" s="124">
        <f>IF('Member Info'!F99&gt;'GP1 April 25'!$U$1,1,0)</f>
        <v>0</v>
      </c>
      <c r="AQ102" s="124">
        <f t="shared" si="39"/>
        <v>0</v>
      </c>
      <c r="AR102" s="124">
        <f t="shared" si="40"/>
        <v>0</v>
      </c>
      <c r="AS102" s="124">
        <f t="shared" si="41"/>
        <v>1</v>
      </c>
    </row>
    <row r="103" spans="1:45" x14ac:dyDescent="0.25">
      <c r="A103" s="4">
        <v>72</v>
      </c>
      <c r="B103" s="164">
        <f>'Member Info'!D100</f>
        <v>0</v>
      </c>
      <c r="C103" s="164">
        <f>'Member Info'!E100</f>
        <v>0</v>
      </c>
      <c r="D103" s="164" t="str">
        <f>'Member Info'!G100</f>
        <v/>
      </c>
      <c r="E103" s="165">
        <f>'Member Info'!B100</f>
        <v>0</v>
      </c>
      <c r="F103" s="242"/>
      <c r="G103" s="166" t="str">
        <f>IF(E103=0,"",('Member Info'!K100+'Member Info'!L100))</f>
        <v/>
      </c>
      <c r="H103" s="419"/>
      <c r="I103" s="419"/>
      <c r="J103" s="26"/>
      <c r="K103" s="26"/>
      <c r="L103" s="384" t="str">
        <f>IF(E103=0,"",IF('Member Info'!F100&gt;$U$1,CONCATENATE("Joined with practice on ", TEXT('Member Info'!F100, "DD/MM/YYYY")),IF('Member Info'!N100&lt;&gt;"",IF('Member Info'!N100&lt;$T$1,CONCATENATE("Left Scheme on ", TEXT('Member Info'!N100, "DD/MM/YYYY")),IF(OR(G103="",G103=0),"Error Detected, No rate entered",IF(E103=0,"",IF(F103="","Error Detected, No Pensionable pay",IF(AS103=1,"No Part Time Status Entered",IF(AR103=1,"No Part Time Hours Entered",IF(ISERROR(AD103)," Unknown Values entered.",IF(V103+W103&lt;1,"Acceptable",IF(T103+U103=200, "No Contributions Entered", IF(M103="","Error Detected, Choose reason&gt;",IF(Z103="1",IF(V103=1,"Please Enter Deemed Pensionable Pay","Add Any Relevant Details Above"),"Please Give Details Above"))))))))))),IF(OR(G103="",G103=0),"Error Detected, No rate entered",IF(E103=0,"",IF(F103="","Error Detected, No Pensionable pay",IF(AS103=1,"No Part Time Status Entered",IF(AR103=1,"No Part Time Hours Entered",IF(ISERROR(AD103)," Unknown Values entered.",IF(V103+W103&lt;1,"Acceptable",IF(T103+U103=200, "No Contributions Entered", IF(M103="","Error Detected, Choose reason&gt;",IF(Z103="1",IF(V103=1,"Please Enter Deemed Pensionable Pay","Add relevant Details Above"),"Please give details Above")))))))))))))</f>
        <v/>
      </c>
      <c r="M103" s="260"/>
      <c r="N103" s="91"/>
      <c r="O103" s="91" t="str">
        <f t="shared" si="22"/>
        <v/>
      </c>
      <c r="P103" s="94">
        <f t="shared" si="23"/>
        <v>0</v>
      </c>
      <c r="Q103" s="94">
        <f t="shared" si="23"/>
        <v>0</v>
      </c>
      <c r="R103" s="218">
        <f>(ROUND((F103/100*'Member Info'!$W$2), 2))</f>
        <v>0</v>
      </c>
      <c r="S103" s="218" t="e">
        <f t="shared" si="24"/>
        <v>#VALUE!</v>
      </c>
      <c r="T103" s="218" t="str">
        <f t="shared" si="25"/>
        <v/>
      </c>
      <c r="U103" s="227" t="str">
        <f t="shared" si="26"/>
        <v/>
      </c>
      <c r="V103" s="228" t="str">
        <f t="shared" si="27"/>
        <v/>
      </c>
      <c r="W103" s="228" t="str">
        <f t="shared" si="28"/>
        <v/>
      </c>
      <c r="X103" s="222">
        <f t="shared" si="29"/>
        <v>0</v>
      </c>
      <c r="Y103" s="110">
        <f t="shared" si="30"/>
        <v>0</v>
      </c>
      <c r="Z103" s="235" t="str">
        <f t="shared" si="31"/>
        <v/>
      </c>
      <c r="AA103" s="240" t="b">
        <f t="shared" si="32"/>
        <v>0</v>
      </c>
      <c r="AB103" s="235">
        <f t="shared" si="33"/>
        <v>0</v>
      </c>
      <c r="AC103" s="235">
        <f>IF('Member Info'!N100="",1,"")</f>
        <v>1</v>
      </c>
      <c r="AD103" s="243" t="e">
        <f t="shared" si="34"/>
        <v>#VALUE!</v>
      </c>
      <c r="AE103" s="130" t="str">
        <f t="shared" si="21"/>
        <v/>
      </c>
      <c r="AF103" s="124">
        <f t="shared" si="35"/>
        <v>1</v>
      </c>
      <c r="AG103" s="124" t="str">
        <f>IF('Member Info'!N100&lt;&gt;"",IF(AND('Member Info'!N100&lt;=$U$1,'Member Info'!N100&gt;=$T$1),1,0),"")</f>
        <v/>
      </c>
      <c r="AI103" s="124" t="b">
        <f t="shared" si="36"/>
        <v>0</v>
      </c>
      <c r="AJ103" s="124">
        <f t="shared" si="37"/>
        <v>0</v>
      </c>
      <c r="AL103" s="124">
        <f t="shared" si="38"/>
        <v>0</v>
      </c>
      <c r="AM103" s="124">
        <f>IF('Member Info'!F100&gt;$T$1,1,0)</f>
        <v>0</v>
      </c>
      <c r="AN103" s="124" t="b">
        <f>IF(ISERROR(T103),ERROR.TYPE(#REF!)=ERROR.TYPE(T103),FALSE)</f>
        <v>0</v>
      </c>
      <c r="AO103" s="124" t="b">
        <f>IF(ISERROR(U103),ERROR.TYPE(#REF!)=ERROR.TYPE(U103),FALSE)</f>
        <v>0</v>
      </c>
      <c r="AP103" s="124">
        <f>IF('Member Info'!F100&gt;'GP1 April 25'!$U$1,1,0)</f>
        <v>0</v>
      </c>
      <c r="AQ103" s="124">
        <f t="shared" si="39"/>
        <v>0</v>
      </c>
      <c r="AR103" s="124">
        <f t="shared" si="40"/>
        <v>0</v>
      </c>
      <c r="AS103" s="124">
        <f t="shared" si="41"/>
        <v>1</v>
      </c>
    </row>
    <row r="104" spans="1:45" x14ac:dyDescent="0.25">
      <c r="A104" s="4">
        <v>73</v>
      </c>
      <c r="B104" s="164">
        <f>'Member Info'!D101</f>
        <v>0</v>
      </c>
      <c r="C104" s="164">
        <f>'Member Info'!E101</f>
        <v>0</v>
      </c>
      <c r="D104" s="164" t="str">
        <f>'Member Info'!G101</f>
        <v/>
      </c>
      <c r="E104" s="165">
        <f>'Member Info'!B101</f>
        <v>0</v>
      </c>
      <c r="F104" s="242"/>
      <c r="G104" s="166" t="str">
        <f>IF(E104=0,"",('Member Info'!K101+'Member Info'!L101))</f>
        <v/>
      </c>
      <c r="H104" s="419"/>
      <c r="I104" s="419"/>
      <c r="J104" s="26"/>
      <c r="K104" s="26"/>
      <c r="L104" s="384" t="str">
        <f>IF(E104=0,"",IF('Member Info'!F101&gt;$U$1,CONCATENATE("Joined with practice on ", TEXT('Member Info'!F101, "DD/MM/YYYY")),IF('Member Info'!N101&lt;&gt;"",IF('Member Info'!N101&lt;$T$1,CONCATENATE("Left Scheme on ", TEXT('Member Info'!N101, "DD/MM/YYYY")),IF(OR(G104="",G104=0),"Error Detected, No rate entered",IF(E104=0,"",IF(F104="","Error Detected, No Pensionable pay",IF(AS104=1,"No Part Time Status Entered",IF(AR104=1,"No Part Time Hours Entered",IF(ISERROR(AD104)," Unknown Values entered.",IF(V104+W104&lt;1,"Acceptable",IF(T104+U104=200, "No Contributions Entered", IF(M104="","Error Detected, Choose reason&gt;",IF(Z104="1",IF(V104=1,"Please Enter Deemed Pensionable Pay","Add Any Relevant Details Above"),"Please Give Details Above"))))))))))),IF(OR(G104="",G104=0),"Error Detected, No rate entered",IF(E104=0,"",IF(F104="","Error Detected, No Pensionable pay",IF(AS104=1,"No Part Time Status Entered",IF(AR104=1,"No Part Time Hours Entered",IF(ISERROR(AD104)," Unknown Values entered.",IF(V104+W104&lt;1,"Acceptable",IF(T104+U104=200, "No Contributions Entered", IF(M104="","Error Detected, Choose reason&gt;",IF(Z104="1",IF(V104=1,"Please Enter Deemed Pensionable Pay","Add relevant Details Above"),"Please give details Above")))))))))))))</f>
        <v/>
      </c>
      <c r="M104" s="260"/>
      <c r="N104" s="91"/>
      <c r="O104" s="91" t="str">
        <f t="shared" si="22"/>
        <v/>
      </c>
      <c r="P104" s="94">
        <f t="shared" si="23"/>
        <v>0</v>
      </c>
      <c r="Q104" s="94">
        <f t="shared" si="23"/>
        <v>0</v>
      </c>
      <c r="R104" s="218">
        <f>(ROUND((F104/100*'Member Info'!$W$2), 2))</f>
        <v>0</v>
      </c>
      <c r="S104" s="218" t="e">
        <f t="shared" si="24"/>
        <v>#VALUE!</v>
      </c>
      <c r="T104" s="218" t="str">
        <f t="shared" si="25"/>
        <v/>
      </c>
      <c r="U104" s="227" t="str">
        <f t="shared" si="26"/>
        <v/>
      </c>
      <c r="V104" s="228" t="str">
        <f t="shared" si="27"/>
        <v/>
      </c>
      <c r="W104" s="228" t="str">
        <f t="shared" si="28"/>
        <v/>
      </c>
      <c r="X104" s="222">
        <f t="shared" si="29"/>
        <v>0</v>
      </c>
      <c r="Y104" s="110">
        <f t="shared" si="30"/>
        <v>0</v>
      </c>
      <c r="Z104" s="235" t="str">
        <f t="shared" si="31"/>
        <v/>
      </c>
      <c r="AA104" s="240" t="b">
        <f t="shared" si="32"/>
        <v>0</v>
      </c>
      <c r="AB104" s="235">
        <f t="shared" si="33"/>
        <v>0</v>
      </c>
      <c r="AC104" s="235">
        <f>IF('Member Info'!N101="",1,"")</f>
        <v>1</v>
      </c>
      <c r="AD104" s="243" t="e">
        <f t="shared" si="34"/>
        <v>#VALUE!</v>
      </c>
      <c r="AE104" s="130" t="str">
        <f t="shared" si="21"/>
        <v/>
      </c>
      <c r="AF104" s="124">
        <f t="shared" si="35"/>
        <v>1</v>
      </c>
      <c r="AG104" s="124" t="str">
        <f>IF('Member Info'!N101&lt;&gt;"",IF(AND('Member Info'!N101&lt;=$U$1,'Member Info'!N101&gt;=$T$1),1,0),"")</f>
        <v/>
      </c>
      <c r="AI104" s="124" t="b">
        <f t="shared" si="36"/>
        <v>0</v>
      </c>
      <c r="AJ104" s="124">
        <f t="shared" si="37"/>
        <v>0</v>
      </c>
      <c r="AL104" s="124">
        <f t="shared" si="38"/>
        <v>0</v>
      </c>
      <c r="AM104" s="124">
        <f>IF('Member Info'!F101&gt;$T$1,1,0)</f>
        <v>0</v>
      </c>
      <c r="AN104" s="124" t="b">
        <f>IF(ISERROR(T104),ERROR.TYPE(#REF!)=ERROR.TYPE(T104),FALSE)</f>
        <v>0</v>
      </c>
      <c r="AO104" s="124" t="b">
        <f>IF(ISERROR(U104),ERROR.TYPE(#REF!)=ERROR.TYPE(U104),FALSE)</f>
        <v>0</v>
      </c>
      <c r="AP104" s="124">
        <f>IF('Member Info'!F101&gt;'GP1 April 25'!$U$1,1,0)</f>
        <v>0</v>
      </c>
      <c r="AQ104" s="124">
        <f t="shared" si="39"/>
        <v>0</v>
      </c>
      <c r="AR104" s="124">
        <f t="shared" si="40"/>
        <v>0</v>
      </c>
      <c r="AS104" s="124">
        <f t="shared" si="41"/>
        <v>1</v>
      </c>
    </row>
    <row r="105" spans="1:45" x14ac:dyDescent="0.25">
      <c r="A105" s="4">
        <v>74</v>
      </c>
      <c r="B105" s="164">
        <f>'Member Info'!D102</f>
        <v>0</v>
      </c>
      <c r="C105" s="164">
        <f>'Member Info'!E102</f>
        <v>0</v>
      </c>
      <c r="D105" s="164" t="str">
        <f>'Member Info'!G102</f>
        <v/>
      </c>
      <c r="E105" s="165">
        <f>'Member Info'!B102</f>
        <v>0</v>
      </c>
      <c r="F105" s="242"/>
      <c r="G105" s="166" t="str">
        <f>IF(E105=0,"",('Member Info'!K102+'Member Info'!L102))</f>
        <v/>
      </c>
      <c r="H105" s="419"/>
      <c r="I105" s="419"/>
      <c r="J105" s="26"/>
      <c r="K105" s="26"/>
      <c r="L105" s="384" t="str">
        <f>IF(E105=0,"",IF('Member Info'!F102&gt;$U$1,CONCATENATE("Joined with practice on ", TEXT('Member Info'!F102, "DD/MM/YYYY")),IF('Member Info'!N102&lt;&gt;"",IF('Member Info'!N102&lt;$T$1,CONCATENATE("Left Scheme on ", TEXT('Member Info'!N102, "DD/MM/YYYY")),IF(OR(G105="",G105=0),"Error Detected, No rate entered",IF(E105=0,"",IF(F105="","Error Detected, No Pensionable pay",IF(AS105=1,"No Part Time Status Entered",IF(AR105=1,"No Part Time Hours Entered",IF(ISERROR(AD105)," Unknown Values entered.",IF(V105+W105&lt;1,"Acceptable",IF(T105+U105=200, "No Contributions Entered", IF(M105="","Error Detected, Choose reason&gt;",IF(Z105="1",IF(V105=1,"Please Enter Deemed Pensionable Pay","Add Any Relevant Details Above"),"Please Give Details Above"))))))))))),IF(OR(G105="",G105=0),"Error Detected, No rate entered",IF(E105=0,"",IF(F105="","Error Detected, No Pensionable pay",IF(AS105=1,"No Part Time Status Entered",IF(AR105=1,"No Part Time Hours Entered",IF(ISERROR(AD105)," Unknown Values entered.",IF(V105+W105&lt;1,"Acceptable",IF(T105+U105=200, "No Contributions Entered", IF(M105="","Error Detected, Choose reason&gt;",IF(Z105="1",IF(V105=1,"Please Enter Deemed Pensionable Pay","Add relevant Details Above"),"Please give details Above")))))))))))))</f>
        <v/>
      </c>
      <c r="M105" s="260"/>
      <c r="N105" s="91"/>
      <c r="O105" s="91" t="str">
        <f t="shared" si="22"/>
        <v/>
      </c>
      <c r="P105" s="94">
        <f t="shared" si="23"/>
        <v>0</v>
      </c>
      <c r="Q105" s="94">
        <f t="shared" si="23"/>
        <v>0</v>
      </c>
      <c r="R105" s="218">
        <f>(ROUND((F105/100*'Member Info'!$W$2), 2))</f>
        <v>0</v>
      </c>
      <c r="S105" s="218" t="e">
        <f t="shared" si="24"/>
        <v>#VALUE!</v>
      </c>
      <c r="T105" s="218" t="str">
        <f t="shared" si="25"/>
        <v/>
      </c>
      <c r="U105" s="227" t="str">
        <f t="shared" si="26"/>
        <v/>
      </c>
      <c r="V105" s="228" t="str">
        <f t="shared" si="27"/>
        <v/>
      </c>
      <c r="W105" s="228" t="str">
        <f t="shared" si="28"/>
        <v/>
      </c>
      <c r="X105" s="222">
        <f t="shared" si="29"/>
        <v>0</v>
      </c>
      <c r="Y105" s="110">
        <f t="shared" si="30"/>
        <v>0</v>
      </c>
      <c r="Z105" s="235" t="str">
        <f t="shared" si="31"/>
        <v/>
      </c>
      <c r="AA105" s="240" t="b">
        <f t="shared" si="32"/>
        <v>0</v>
      </c>
      <c r="AB105" s="235">
        <f t="shared" si="33"/>
        <v>0</v>
      </c>
      <c r="AC105" s="235">
        <f>IF('Member Info'!N102="",1,"")</f>
        <v>1</v>
      </c>
      <c r="AD105" s="243" t="e">
        <f t="shared" si="34"/>
        <v>#VALUE!</v>
      </c>
      <c r="AE105" s="130" t="str">
        <f t="shared" si="21"/>
        <v/>
      </c>
      <c r="AF105" s="124">
        <f t="shared" si="35"/>
        <v>1</v>
      </c>
      <c r="AG105" s="124" t="str">
        <f>IF('Member Info'!N102&lt;&gt;"",IF(AND('Member Info'!N102&lt;=$U$1,'Member Info'!N102&gt;=$T$1),1,0),"")</f>
        <v/>
      </c>
      <c r="AI105" s="124" t="b">
        <f t="shared" si="36"/>
        <v>0</v>
      </c>
      <c r="AJ105" s="124">
        <f t="shared" si="37"/>
        <v>0</v>
      </c>
      <c r="AL105" s="124">
        <f t="shared" si="38"/>
        <v>0</v>
      </c>
      <c r="AM105" s="124">
        <f>IF('Member Info'!F102&gt;$T$1,1,0)</f>
        <v>0</v>
      </c>
      <c r="AN105" s="124" t="b">
        <f>IF(ISERROR(T105),ERROR.TYPE(#REF!)=ERROR.TYPE(T105),FALSE)</f>
        <v>0</v>
      </c>
      <c r="AO105" s="124" t="b">
        <f>IF(ISERROR(U105),ERROR.TYPE(#REF!)=ERROR.TYPE(U105),FALSE)</f>
        <v>0</v>
      </c>
      <c r="AP105" s="124">
        <f>IF('Member Info'!F102&gt;'GP1 April 25'!$U$1,1,0)</f>
        <v>0</v>
      </c>
      <c r="AQ105" s="124">
        <f t="shared" si="39"/>
        <v>0</v>
      </c>
      <c r="AR105" s="124">
        <f t="shared" si="40"/>
        <v>0</v>
      </c>
      <c r="AS105" s="124">
        <f t="shared" si="41"/>
        <v>1</v>
      </c>
    </row>
    <row r="106" spans="1:45" x14ac:dyDescent="0.25">
      <c r="A106" s="4">
        <v>75</v>
      </c>
      <c r="B106" s="164">
        <f>'Member Info'!D103</f>
        <v>0</v>
      </c>
      <c r="C106" s="164">
        <f>'Member Info'!E103</f>
        <v>0</v>
      </c>
      <c r="D106" s="164" t="str">
        <f>'Member Info'!G103</f>
        <v/>
      </c>
      <c r="E106" s="165">
        <f>'Member Info'!B103</f>
        <v>0</v>
      </c>
      <c r="F106" s="242"/>
      <c r="G106" s="166" t="str">
        <f>IF(E106=0,"",('Member Info'!K103+'Member Info'!L103))</f>
        <v/>
      </c>
      <c r="H106" s="419"/>
      <c r="I106" s="419"/>
      <c r="J106" s="26"/>
      <c r="K106" s="26"/>
      <c r="L106" s="384" t="str">
        <f>IF(E106=0,"",IF('Member Info'!F103&gt;$U$1,CONCATENATE("Joined with practice on ", TEXT('Member Info'!F103, "DD/MM/YYYY")),IF('Member Info'!N103&lt;&gt;"",IF('Member Info'!N103&lt;$T$1,CONCATENATE("Left Scheme on ", TEXT('Member Info'!N103, "DD/MM/YYYY")),IF(OR(G106="",G106=0),"Error Detected, No rate entered",IF(E106=0,"",IF(F106="","Error Detected, No Pensionable pay",IF(AS106=1,"No Part Time Status Entered",IF(AR106=1,"No Part Time Hours Entered",IF(ISERROR(AD106)," Unknown Values entered.",IF(V106+W106&lt;1,"Acceptable",IF(T106+U106=200, "No Contributions Entered", IF(M106="","Error Detected, Choose reason&gt;",IF(Z106="1",IF(V106=1,"Please Enter Deemed Pensionable Pay","Add Any Relevant Details Above"),"Please Give Details Above"))))))))))),IF(OR(G106="",G106=0),"Error Detected, No rate entered",IF(E106=0,"",IF(F106="","Error Detected, No Pensionable pay",IF(AS106=1,"No Part Time Status Entered",IF(AR106=1,"No Part Time Hours Entered",IF(ISERROR(AD106)," Unknown Values entered.",IF(V106+W106&lt;1,"Acceptable",IF(T106+U106=200, "No Contributions Entered", IF(M106="","Error Detected, Choose reason&gt;",IF(Z106="1",IF(V106=1,"Please Enter Deemed Pensionable Pay","Add relevant Details Above"),"Please give details Above")))))))))))))</f>
        <v/>
      </c>
      <c r="M106" s="260"/>
      <c r="N106" s="91"/>
      <c r="O106" s="91" t="str">
        <f t="shared" si="22"/>
        <v/>
      </c>
      <c r="P106" s="94">
        <f t="shared" si="23"/>
        <v>0</v>
      </c>
      <c r="Q106" s="94">
        <f t="shared" si="23"/>
        <v>0</v>
      </c>
      <c r="R106" s="218">
        <f>(ROUND((F106/100*'Member Info'!$W$2), 2))</f>
        <v>0</v>
      </c>
      <c r="S106" s="218" t="e">
        <f t="shared" si="24"/>
        <v>#VALUE!</v>
      </c>
      <c r="T106" s="218" t="str">
        <f t="shared" si="25"/>
        <v/>
      </c>
      <c r="U106" s="227" t="str">
        <f t="shared" si="26"/>
        <v/>
      </c>
      <c r="V106" s="228" t="str">
        <f t="shared" si="27"/>
        <v/>
      </c>
      <c r="W106" s="228" t="str">
        <f t="shared" si="28"/>
        <v/>
      </c>
      <c r="X106" s="222">
        <f t="shared" si="29"/>
        <v>0</v>
      </c>
      <c r="Y106" s="110">
        <f t="shared" si="30"/>
        <v>0</v>
      </c>
      <c r="Z106" s="235" t="str">
        <f t="shared" si="31"/>
        <v/>
      </c>
      <c r="AA106" s="240" t="b">
        <f t="shared" si="32"/>
        <v>0</v>
      </c>
      <c r="AB106" s="235">
        <f t="shared" si="33"/>
        <v>0</v>
      </c>
      <c r="AC106" s="235">
        <f>IF('Member Info'!N103="",1,"")</f>
        <v>1</v>
      </c>
      <c r="AD106" s="243" t="e">
        <f t="shared" si="34"/>
        <v>#VALUE!</v>
      </c>
      <c r="AE106" s="130" t="str">
        <f t="shared" si="21"/>
        <v/>
      </c>
      <c r="AF106" s="124">
        <f t="shared" si="35"/>
        <v>1</v>
      </c>
      <c r="AG106" s="124" t="str">
        <f>IF('Member Info'!N103&lt;&gt;"",IF(AND('Member Info'!N103&lt;=$U$1,'Member Info'!N103&gt;=$T$1),1,0),"")</f>
        <v/>
      </c>
      <c r="AI106" s="124" t="b">
        <f t="shared" si="36"/>
        <v>0</v>
      </c>
      <c r="AJ106" s="124">
        <f t="shared" si="37"/>
        <v>0</v>
      </c>
      <c r="AL106" s="124">
        <f t="shared" si="38"/>
        <v>0</v>
      </c>
      <c r="AM106" s="124">
        <f>IF('Member Info'!F103&gt;$T$1,1,0)</f>
        <v>0</v>
      </c>
      <c r="AN106" s="124" t="b">
        <f>IF(ISERROR(T106),ERROR.TYPE(#REF!)=ERROR.TYPE(T106),FALSE)</f>
        <v>0</v>
      </c>
      <c r="AO106" s="124" t="b">
        <f>IF(ISERROR(U106),ERROR.TYPE(#REF!)=ERROR.TYPE(U106),FALSE)</f>
        <v>0</v>
      </c>
      <c r="AP106" s="124">
        <f>IF('Member Info'!F103&gt;'GP1 April 25'!$U$1,1,0)</f>
        <v>0</v>
      </c>
      <c r="AQ106" s="124">
        <f t="shared" si="39"/>
        <v>0</v>
      </c>
      <c r="AR106" s="124">
        <f t="shared" si="40"/>
        <v>0</v>
      </c>
      <c r="AS106" s="124">
        <f t="shared" si="41"/>
        <v>1</v>
      </c>
    </row>
    <row r="107" spans="1:45" x14ac:dyDescent="0.25">
      <c r="A107" s="4">
        <v>76</v>
      </c>
      <c r="B107" s="164">
        <f>'Member Info'!D104</f>
        <v>0</v>
      </c>
      <c r="C107" s="164">
        <f>'Member Info'!E104</f>
        <v>0</v>
      </c>
      <c r="D107" s="164" t="str">
        <f>'Member Info'!G104</f>
        <v/>
      </c>
      <c r="E107" s="165">
        <f>'Member Info'!B104</f>
        <v>0</v>
      </c>
      <c r="F107" s="242"/>
      <c r="G107" s="166" t="str">
        <f>IF(E107=0,"",('Member Info'!K104+'Member Info'!L104))</f>
        <v/>
      </c>
      <c r="H107" s="419"/>
      <c r="I107" s="419"/>
      <c r="J107" s="26"/>
      <c r="K107" s="26"/>
      <c r="L107" s="384" t="str">
        <f>IF(E107=0,"",IF('Member Info'!F104&gt;$U$1,CONCATENATE("Joined with practice on ", TEXT('Member Info'!F104, "DD/MM/YYYY")),IF('Member Info'!N104&lt;&gt;"",IF('Member Info'!N104&lt;$T$1,CONCATENATE("Left Scheme on ", TEXT('Member Info'!N104, "DD/MM/YYYY")),IF(OR(G107="",G107=0),"Error Detected, No rate entered",IF(E107=0,"",IF(F107="","Error Detected, No Pensionable pay",IF(AS107=1,"No Part Time Status Entered",IF(AR107=1,"No Part Time Hours Entered",IF(ISERROR(AD107)," Unknown Values entered.",IF(V107+W107&lt;1,"Acceptable",IF(T107+U107=200, "No Contributions Entered", IF(M107="","Error Detected, Choose reason&gt;",IF(Z107="1",IF(V107=1,"Please Enter Deemed Pensionable Pay","Add Any Relevant Details Above"),"Please Give Details Above"))))))))))),IF(OR(G107="",G107=0),"Error Detected, No rate entered",IF(E107=0,"",IF(F107="","Error Detected, No Pensionable pay",IF(AS107=1,"No Part Time Status Entered",IF(AR107=1,"No Part Time Hours Entered",IF(ISERROR(AD107)," Unknown Values entered.",IF(V107+W107&lt;1,"Acceptable",IF(T107+U107=200, "No Contributions Entered", IF(M107="","Error Detected, Choose reason&gt;",IF(Z107="1",IF(V107=1,"Please Enter Deemed Pensionable Pay","Add relevant Details Above"),"Please give details Above")))))))))))))</f>
        <v/>
      </c>
      <c r="M107" s="260"/>
      <c r="N107" s="91"/>
      <c r="O107" s="91" t="str">
        <f t="shared" si="22"/>
        <v/>
      </c>
      <c r="P107" s="94">
        <f t="shared" si="23"/>
        <v>0</v>
      </c>
      <c r="Q107" s="94">
        <f t="shared" si="23"/>
        <v>0</v>
      </c>
      <c r="R107" s="218">
        <f>(ROUND((F107/100*'Member Info'!$W$2), 2))</f>
        <v>0</v>
      </c>
      <c r="S107" s="218" t="e">
        <f t="shared" si="24"/>
        <v>#VALUE!</v>
      </c>
      <c r="T107" s="218" t="str">
        <f t="shared" si="25"/>
        <v/>
      </c>
      <c r="U107" s="227" t="str">
        <f t="shared" si="26"/>
        <v/>
      </c>
      <c r="V107" s="228" t="str">
        <f t="shared" si="27"/>
        <v/>
      </c>
      <c r="W107" s="228" t="str">
        <f t="shared" si="28"/>
        <v/>
      </c>
      <c r="X107" s="222">
        <f t="shared" si="29"/>
        <v>0</v>
      </c>
      <c r="Y107" s="110">
        <f t="shared" si="30"/>
        <v>0</v>
      </c>
      <c r="Z107" s="235" t="str">
        <f t="shared" si="31"/>
        <v/>
      </c>
      <c r="AA107" s="240" t="b">
        <f t="shared" si="32"/>
        <v>0</v>
      </c>
      <c r="AB107" s="235">
        <f t="shared" si="33"/>
        <v>0</v>
      </c>
      <c r="AC107" s="235">
        <f>IF('Member Info'!N104="",1,"")</f>
        <v>1</v>
      </c>
      <c r="AD107" s="243" t="e">
        <f t="shared" si="34"/>
        <v>#VALUE!</v>
      </c>
      <c r="AE107" s="130" t="str">
        <f t="shared" si="21"/>
        <v/>
      </c>
      <c r="AF107" s="124">
        <f t="shared" si="35"/>
        <v>1</v>
      </c>
      <c r="AG107" s="124" t="str">
        <f>IF('Member Info'!N104&lt;&gt;"",IF(AND('Member Info'!N104&lt;=$U$1,'Member Info'!N104&gt;=$T$1),1,0),"")</f>
        <v/>
      </c>
      <c r="AI107" s="124" t="b">
        <f t="shared" si="36"/>
        <v>0</v>
      </c>
      <c r="AJ107" s="124">
        <f t="shared" si="37"/>
        <v>0</v>
      </c>
      <c r="AL107" s="124">
        <f t="shared" si="38"/>
        <v>0</v>
      </c>
      <c r="AM107" s="124">
        <f>IF('Member Info'!F104&gt;$T$1,1,0)</f>
        <v>0</v>
      </c>
      <c r="AN107" s="124" t="b">
        <f>IF(ISERROR(T107),ERROR.TYPE(#REF!)=ERROR.TYPE(T107),FALSE)</f>
        <v>0</v>
      </c>
      <c r="AO107" s="124" t="b">
        <f>IF(ISERROR(U107),ERROR.TYPE(#REF!)=ERROR.TYPE(U107),FALSE)</f>
        <v>0</v>
      </c>
      <c r="AP107" s="124">
        <f>IF('Member Info'!F104&gt;'GP1 April 25'!$U$1,1,0)</f>
        <v>0</v>
      </c>
      <c r="AQ107" s="124">
        <f t="shared" si="39"/>
        <v>0</v>
      </c>
      <c r="AR107" s="124">
        <f t="shared" si="40"/>
        <v>0</v>
      </c>
      <c r="AS107" s="124">
        <f t="shared" si="41"/>
        <v>1</v>
      </c>
    </row>
    <row r="108" spans="1:45" x14ac:dyDescent="0.25">
      <c r="A108" s="4">
        <v>77</v>
      </c>
      <c r="B108" s="164">
        <f>'Member Info'!D105</f>
        <v>0</v>
      </c>
      <c r="C108" s="164">
        <f>'Member Info'!E105</f>
        <v>0</v>
      </c>
      <c r="D108" s="164" t="str">
        <f>'Member Info'!G105</f>
        <v/>
      </c>
      <c r="E108" s="165">
        <f>'Member Info'!B105</f>
        <v>0</v>
      </c>
      <c r="F108" s="242"/>
      <c r="G108" s="166" t="str">
        <f>IF(E108=0,"",('Member Info'!K105+'Member Info'!L105))</f>
        <v/>
      </c>
      <c r="H108" s="419"/>
      <c r="I108" s="419"/>
      <c r="J108" s="26"/>
      <c r="K108" s="26"/>
      <c r="L108" s="384" t="str">
        <f>IF(E108=0,"",IF('Member Info'!F105&gt;$U$1,CONCATENATE("Joined with practice on ", TEXT('Member Info'!F105, "DD/MM/YYYY")),IF('Member Info'!N105&lt;&gt;"",IF('Member Info'!N105&lt;$T$1,CONCATENATE("Left Scheme on ", TEXT('Member Info'!N105, "DD/MM/YYYY")),IF(OR(G108="",G108=0),"Error Detected, No rate entered",IF(E108=0,"",IF(F108="","Error Detected, No Pensionable pay",IF(AS108=1,"No Part Time Status Entered",IF(AR108=1,"No Part Time Hours Entered",IF(ISERROR(AD108)," Unknown Values entered.",IF(V108+W108&lt;1,"Acceptable",IF(T108+U108=200, "No Contributions Entered", IF(M108="","Error Detected, Choose reason&gt;",IF(Z108="1",IF(V108=1,"Please Enter Deemed Pensionable Pay","Add Any Relevant Details Above"),"Please Give Details Above"))))))))))),IF(OR(G108="",G108=0),"Error Detected, No rate entered",IF(E108=0,"",IF(F108="","Error Detected, No Pensionable pay",IF(AS108=1,"No Part Time Status Entered",IF(AR108=1,"No Part Time Hours Entered",IF(ISERROR(AD108)," Unknown Values entered.",IF(V108+W108&lt;1,"Acceptable",IF(T108+U108=200, "No Contributions Entered", IF(M108="","Error Detected, Choose reason&gt;",IF(Z108="1",IF(V108=1,"Please Enter Deemed Pensionable Pay","Add relevant Details Above"),"Please give details Above")))))))))))))</f>
        <v/>
      </c>
      <c r="M108" s="260"/>
      <c r="N108" s="91"/>
      <c r="O108" s="91" t="str">
        <f t="shared" si="22"/>
        <v/>
      </c>
      <c r="P108" s="94">
        <f t="shared" si="23"/>
        <v>0</v>
      </c>
      <c r="Q108" s="94">
        <f t="shared" si="23"/>
        <v>0</v>
      </c>
      <c r="R108" s="218">
        <f>(ROUND((F108/100*'Member Info'!$W$2), 2))</f>
        <v>0</v>
      </c>
      <c r="S108" s="218" t="e">
        <f t="shared" si="24"/>
        <v>#VALUE!</v>
      </c>
      <c r="T108" s="218" t="str">
        <f t="shared" si="25"/>
        <v/>
      </c>
      <c r="U108" s="227" t="str">
        <f t="shared" si="26"/>
        <v/>
      </c>
      <c r="V108" s="228" t="str">
        <f t="shared" si="27"/>
        <v/>
      </c>
      <c r="W108" s="228" t="str">
        <f t="shared" si="28"/>
        <v/>
      </c>
      <c r="X108" s="222">
        <f t="shared" si="29"/>
        <v>0</v>
      </c>
      <c r="Y108" s="110">
        <f t="shared" si="30"/>
        <v>0</v>
      </c>
      <c r="Z108" s="235" t="str">
        <f t="shared" si="31"/>
        <v/>
      </c>
      <c r="AA108" s="240" t="b">
        <f t="shared" si="32"/>
        <v>0</v>
      </c>
      <c r="AB108" s="235">
        <f t="shared" si="33"/>
        <v>0</v>
      </c>
      <c r="AC108" s="235">
        <f>IF('Member Info'!N105="",1,"")</f>
        <v>1</v>
      </c>
      <c r="AD108" s="243" t="e">
        <f t="shared" si="34"/>
        <v>#VALUE!</v>
      </c>
      <c r="AE108" s="130" t="str">
        <f t="shared" si="21"/>
        <v/>
      </c>
      <c r="AF108" s="124">
        <f t="shared" si="35"/>
        <v>1</v>
      </c>
      <c r="AG108" s="124" t="str">
        <f>IF('Member Info'!N105&lt;&gt;"",IF(AND('Member Info'!N105&lt;=$U$1,'Member Info'!N105&gt;=$T$1),1,0),"")</f>
        <v/>
      </c>
      <c r="AI108" s="124" t="b">
        <f t="shared" si="36"/>
        <v>0</v>
      </c>
      <c r="AJ108" s="124">
        <f t="shared" si="37"/>
        <v>0</v>
      </c>
      <c r="AL108" s="124">
        <f t="shared" si="38"/>
        <v>0</v>
      </c>
      <c r="AM108" s="124">
        <f>IF('Member Info'!F105&gt;$T$1,1,0)</f>
        <v>0</v>
      </c>
      <c r="AN108" s="124" t="b">
        <f>IF(ISERROR(T108),ERROR.TYPE(#REF!)=ERROR.TYPE(T108),FALSE)</f>
        <v>0</v>
      </c>
      <c r="AO108" s="124" t="b">
        <f>IF(ISERROR(U108),ERROR.TYPE(#REF!)=ERROR.TYPE(U108),FALSE)</f>
        <v>0</v>
      </c>
      <c r="AP108" s="124">
        <f>IF('Member Info'!F105&gt;'GP1 April 25'!$U$1,1,0)</f>
        <v>0</v>
      </c>
      <c r="AQ108" s="124">
        <f t="shared" si="39"/>
        <v>0</v>
      </c>
      <c r="AR108" s="124">
        <f t="shared" si="40"/>
        <v>0</v>
      </c>
      <c r="AS108" s="124">
        <f t="shared" si="41"/>
        <v>1</v>
      </c>
    </row>
    <row r="109" spans="1:45" x14ac:dyDescent="0.25">
      <c r="A109" s="4">
        <v>78</v>
      </c>
      <c r="B109" s="164">
        <f>'Member Info'!D106</f>
        <v>0</v>
      </c>
      <c r="C109" s="164">
        <f>'Member Info'!E106</f>
        <v>0</v>
      </c>
      <c r="D109" s="164" t="str">
        <f>'Member Info'!G106</f>
        <v/>
      </c>
      <c r="E109" s="165">
        <f>'Member Info'!B106</f>
        <v>0</v>
      </c>
      <c r="F109" s="242"/>
      <c r="G109" s="166" t="str">
        <f>IF(E109=0,"",('Member Info'!K106+'Member Info'!L106))</f>
        <v/>
      </c>
      <c r="H109" s="419"/>
      <c r="I109" s="419"/>
      <c r="J109" s="26"/>
      <c r="K109" s="26"/>
      <c r="L109" s="384" t="str">
        <f>IF(E109=0,"",IF('Member Info'!F106&gt;$U$1,CONCATENATE("Joined with practice on ", TEXT('Member Info'!F106, "DD/MM/YYYY")),IF('Member Info'!N106&lt;&gt;"",IF('Member Info'!N106&lt;$T$1,CONCATENATE("Left Scheme on ", TEXT('Member Info'!N106, "DD/MM/YYYY")),IF(OR(G109="",G109=0),"Error Detected, No rate entered",IF(E109=0,"",IF(F109="","Error Detected, No Pensionable pay",IF(AS109=1,"No Part Time Status Entered",IF(AR109=1,"No Part Time Hours Entered",IF(ISERROR(AD109)," Unknown Values entered.",IF(V109+W109&lt;1,"Acceptable",IF(T109+U109=200, "No Contributions Entered", IF(M109="","Error Detected, Choose reason&gt;",IF(Z109="1",IF(V109=1,"Please Enter Deemed Pensionable Pay","Add Any Relevant Details Above"),"Please Give Details Above"))))))))))),IF(OR(G109="",G109=0),"Error Detected, No rate entered",IF(E109=0,"",IF(F109="","Error Detected, No Pensionable pay",IF(AS109=1,"No Part Time Status Entered",IF(AR109=1,"No Part Time Hours Entered",IF(ISERROR(AD109)," Unknown Values entered.",IF(V109+W109&lt;1,"Acceptable",IF(T109+U109=200, "No Contributions Entered", IF(M109="","Error Detected, Choose reason&gt;",IF(Z109="1",IF(V109=1,"Please Enter Deemed Pensionable Pay","Add relevant Details Above"),"Please give details Above")))))))))))))</f>
        <v/>
      </c>
      <c r="M109" s="260"/>
      <c r="N109" s="91"/>
      <c r="O109" s="91" t="str">
        <f t="shared" si="22"/>
        <v/>
      </c>
      <c r="P109" s="94">
        <f t="shared" si="23"/>
        <v>0</v>
      </c>
      <c r="Q109" s="94">
        <f t="shared" si="23"/>
        <v>0</v>
      </c>
      <c r="R109" s="218">
        <f>(ROUND((F109/100*'Member Info'!$W$2), 2))</f>
        <v>0</v>
      </c>
      <c r="S109" s="218" t="e">
        <f t="shared" si="24"/>
        <v>#VALUE!</v>
      </c>
      <c r="T109" s="218" t="str">
        <f t="shared" si="25"/>
        <v/>
      </c>
      <c r="U109" s="227" t="str">
        <f t="shared" si="26"/>
        <v/>
      </c>
      <c r="V109" s="228" t="str">
        <f t="shared" si="27"/>
        <v/>
      </c>
      <c r="W109" s="228" t="str">
        <f t="shared" si="28"/>
        <v/>
      </c>
      <c r="X109" s="222">
        <f t="shared" si="29"/>
        <v>0</v>
      </c>
      <c r="Y109" s="110">
        <f t="shared" si="30"/>
        <v>0</v>
      </c>
      <c r="Z109" s="235" t="str">
        <f t="shared" si="31"/>
        <v/>
      </c>
      <c r="AA109" s="240" t="b">
        <f t="shared" si="32"/>
        <v>0</v>
      </c>
      <c r="AB109" s="235">
        <f t="shared" si="33"/>
        <v>0</v>
      </c>
      <c r="AC109" s="235">
        <f>IF('Member Info'!N106="",1,"")</f>
        <v>1</v>
      </c>
      <c r="AD109" s="243" t="e">
        <f t="shared" si="34"/>
        <v>#VALUE!</v>
      </c>
      <c r="AE109" s="130" t="str">
        <f t="shared" si="21"/>
        <v/>
      </c>
      <c r="AF109" s="124">
        <f t="shared" si="35"/>
        <v>1</v>
      </c>
      <c r="AG109" s="124" t="str">
        <f>IF('Member Info'!N106&lt;&gt;"",IF(AND('Member Info'!N106&lt;=$U$1,'Member Info'!N106&gt;=$T$1),1,0),"")</f>
        <v/>
      </c>
      <c r="AI109" s="124" t="b">
        <f t="shared" si="36"/>
        <v>0</v>
      </c>
      <c r="AJ109" s="124">
        <f t="shared" si="37"/>
        <v>0</v>
      </c>
      <c r="AL109" s="124">
        <f t="shared" si="38"/>
        <v>0</v>
      </c>
      <c r="AM109" s="124">
        <f>IF('Member Info'!F106&gt;$T$1,1,0)</f>
        <v>0</v>
      </c>
      <c r="AN109" s="124" t="b">
        <f>IF(ISERROR(T109),ERROR.TYPE(#REF!)=ERROR.TYPE(T109),FALSE)</f>
        <v>0</v>
      </c>
      <c r="AO109" s="124" t="b">
        <f>IF(ISERROR(U109),ERROR.TYPE(#REF!)=ERROR.TYPE(U109),FALSE)</f>
        <v>0</v>
      </c>
      <c r="AP109" s="124">
        <f>IF('Member Info'!F106&gt;'GP1 April 25'!$U$1,1,0)</f>
        <v>0</v>
      </c>
      <c r="AQ109" s="124">
        <f t="shared" si="39"/>
        <v>0</v>
      </c>
      <c r="AR109" s="124">
        <f t="shared" si="40"/>
        <v>0</v>
      </c>
      <c r="AS109" s="124">
        <f t="shared" si="41"/>
        <v>1</v>
      </c>
    </row>
    <row r="110" spans="1:45" x14ac:dyDescent="0.25">
      <c r="A110" s="4">
        <v>79</v>
      </c>
      <c r="B110" s="164">
        <f>'Member Info'!D107</f>
        <v>0</v>
      </c>
      <c r="C110" s="164">
        <f>'Member Info'!E107</f>
        <v>0</v>
      </c>
      <c r="D110" s="164" t="str">
        <f>'Member Info'!G107</f>
        <v/>
      </c>
      <c r="E110" s="165">
        <f>'Member Info'!B107</f>
        <v>0</v>
      </c>
      <c r="F110" s="242"/>
      <c r="G110" s="166" t="str">
        <f>IF(E110=0,"",('Member Info'!K107+'Member Info'!L107))</f>
        <v/>
      </c>
      <c r="H110" s="419"/>
      <c r="I110" s="419"/>
      <c r="J110" s="26"/>
      <c r="K110" s="26"/>
      <c r="L110" s="384" t="str">
        <f>IF(E110=0,"",IF('Member Info'!F107&gt;$U$1,CONCATENATE("Joined with practice on ", TEXT('Member Info'!F107, "DD/MM/YYYY")),IF('Member Info'!N107&lt;&gt;"",IF('Member Info'!N107&lt;$T$1,CONCATENATE("Left Scheme on ", TEXT('Member Info'!N107, "DD/MM/YYYY")),IF(OR(G110="",G110=0),"Error Detected, No rate entered",IF(E110=0,"",IF(F110="","Error Detected, No Pensionable pay",IF(AS110=1,"No Part Time Status Entered",IF(AR110=1,"No Part Time Hours Entered",IF(ISERROR(AD110)," Unknown Values entered.",IF(V110+W110&lt;1,"Acceptable",IF(T110+U110=200, "No Contributions Entered", IF(M110="","Error Detected, Choose reason&gt;",IF(Z110="1",IF(V110=1,"Please Enter Deemed Pensionable Pay","Add Any Relevant Details Above"),"Please Give Details Above"))))))))))),IF(OR(G110="",G110=0),"Error Detected, No rate entered",IF(E110=0,"",IF(F110="","Error Detected, No Pensionable pay",IF(AS110=1,"No Part Time Status Entered",IF(AR110=1,"No Part Time Hours Entered",IF(ISERROR(AD110)," Unknown Values entered.",IF(V110+W110&lt;1,"Acceptable",IF(T110+U110=200, "No Contributions Entered", IF(M110="","Error Detected, Choose reason&gt;",IF(Z110="1",IF(V110=1,"Please Enter Deemed Pensionable Pay","Add relevant Details Above"),"Please give details Above")))))))))))))</f>
        <v/>
      </c>
      <c r="M110" s="260"/>
      <c r="N110" s="91"/>
      <c r="O110" s="91" t="str">
        <f t="shared" si="22"/>
        <v/>
      </c>
      <c r="P110" s="94">
        <f t="shared" si="23"/>
        <v>0</v>
      </c>
      <c r="Q110" s="94">
        <f t="shared" si="23"/>
        <v>0</v>
      </c>
      <c r="R110" s="218">
        <f>(ROUND((F110/100*'Member Info'!$W$2), 2))</f>
        <v>0</v>
      </c>
      <c r="S110" s="218" t="e">
        <f t="shared" si="24"/>
        <v>#VALUE!</v>
      </c>
      <c r="T110" s="218" t="str">
        <f t="shared" si="25"/>
        <v/>
      </c>
      <c r="U110" s="227" t="str">
        <f t="shared" si="26"/>
        <v/>
      </c>
      <c r="V110" s="228" t="str">
        <f t="shared" si="27"/>
        <v/>
      </c>
      <c r="W110" s="228" t="str">
        <f t="shared" si="28"/>
        <v/>
      </c>
      <c r="X110" s="222">
        <f t="shared" si="29"/>
        <v>0</v>
      </c>
      <c r="Y110" s="110">
        <f t="shared" si="30"/>
        <v>0</v>
      </c>
      <c r="Z110" s="235" t="str">
        <f t="shared" si="31"/>
        <v/>
      </c>
      <c r="AA110" s="240" t="b">
        <f t="shared" si="32"/>
        <v>0</v>
      </c>
      <c r="AB110" s="235">
        <f t="shared" si="33"/>
        <v>0</v>
      </c>
      <c r="AC110" s="235">
        <f>IF('Member Info'!N107="",1,"")</f>
        <v>1</v>
      </c>
      <c r="AD110" s="243" t="e">
        <f t="shared" si="34"/>
        <v>#VALUE!</v>
      </c>
      <c r="AE110" s="130" t="str">
        <f t="shared" si="21"/>
        <v/>
      </c>
      <c r="AF110" s="124">
        <f t="shared" si="35"/>
        <v>1</v>
      </c>
      <c r="AG110" s="124" t="str">
        <f>IF('Member Info'!N107&lt;&gt;"",IF(AND('Member Info'!N107&lt;=$U$1,'Member Info'!N107&gt;=$T$1),1,0),"")</f>
        <v/>
      </c>
      <c r="AI110" s="124" t="b">
        <f t="shared" si="36"/>
        <v>0</v>
      </c>
      <c r="AJ110" s="124">
        <f t="shared" si="37"/>
        <v>0</v>
      </c>
      <c r="AL110" s="124">
        <f t="shared" si="38"/>
        <v>0</v>
      </c>
      <c r="AM110" s="124">
        <f>IF('Member Info'!F107&gt;$T$1,1,0)</f>
        <v>0</v>
      </c>
      <c r="AN110" s="124" t="b">
        <f>IF(ISERROR(T110),ERROR.TYPE(#REF!)=ERROR.TYPE(T110),FALSE)</f>
        <v>0</v>
      </c>
      <c r="AO110" s="124" t="b">
        <f>IF(ISERROR(U110),ERROR.TYPE(#REF!)=ERROR.TYPE(U110),FALSE)</f>
        <v>0</v>
      </c>
      <c r="AP110" s="124">
        <f>IF('Member Info'!F107&gt;'GP1 April 25'!$U$1,1,0)</f>
        <v>0</v>
      </c>
      <c r="AQ110" s="124">
        <f t="shared" si="39"/>
        <v>0</v>
      </c>
      <c r="AR110" s="124">
        <f t="shared" si="40"/>
        <v>0</v>
      </c>
      <c r="AS110" s="124">
        <f t="shared" si="41"/>
        <v>1</v>
      </c>
    </row>
    <row r="111" spans="1:45" x14ac:dyDescent="0.25">
      <c r="A111" s="4">
        <v>80</v>
      </c>
      <c r="B111" s="164">
        <f>'Member Info'!D108</f>
        <v>0</v>
      </c>
      <c r="C111" s="164">
        <f>'Member Info'!E108</f>
        <v>0</v>
      </c>
      <c r="D111" s="164" t="str">
        <f>'Member Info'!G108</f>
        <v/>
      </c>
      <c r="E111" s="165">
        <f>'Member Info'!B108</f>
        <v>0</v>
      </c>
      <c r="F111" s="242"/>
      <c r="G111" s="166" t="str">
        <f>IF(E111=0,"",('Member Info'!K108+'Member Info'!L108))</f>
        <v/>
      </c>
      <c r="H111" s="419"/>
      <c r="I111" s="419"/>
      <c r="J111" s="26"/>
      <c r="K111" s="26"/>
      <c r="L111" s="384" t="str">
        <f>IF(E111=0,"",IF('Member Info'!F108&gt;$U$1,CONCATENATE("Joined with practice on ", TEXT('Member Info'!F108, "DD/MM/YYYY")),IF('Member Info'!N108&lt;&gt;"",IF('Member Info'!N108&lt;$T$1,CONCATENATE("Left Scheme on ", TEXT('Member Info'!N108, "DD/MM/YYYY")),IF(OR(G111="",G111=0),"Error Detected, No rate entered",IF(E111=0,"",IF(F111="","Error Detected, No Pensionable pay",IF(AS111=1,"No Part Time Status Entered",IF(AR111=1,"No Part Time Hours Entered",IF(ISERROR(AD111)," Unknown Values entered.",IF(V111+W111&lt;1,"Acceptable",IF(T111+U111=200, "No Contributions Entered", IF(M111="","Error Detected, Choose reason&gt;",IF(Z111="1",IF(V111=1,"Please Enter Deemed Pensionable Pay","Add Any Relevant Details Above"),"Please Give Details Above"))))))))))),IF(OR(G111="",G111=0),"Error Detected, No rate entered",IF(E111=0,"",IF(F111="","Error Detected, No Pensionable pay",IF(AS111=1,"No Part Time Status Entered",IF(AR111=1,"No Part Time Hours Entered",IF(ISERROR(AD111)," Unknown Values entered.",IF(V111+W111&lt;1,"Acceptable",IF(T111+U111=200, "No Contributions Entered", IF(M111="","Error Detected, Choose reason&gt;",IF(Z111="1",IF(V111=1,"Please Enter Deemed Pensionable Pay","Add relevant Details Above"),"Please give details Above")))))))))))))</f>
        <v/>
      </c>
      <c r="M111" s="260"/>
      <c r="N111" s="91"/>
      <c r="O111" s="91" t="str">
        <f t="shared" si="22"/>
        <v/>
      </c>
      <c r="P111" s="94">
        <f t="shared" si="23"/>
        <v>0</v>
      </c>
      <c r="Q111" s="94">
        <f t="shared" si="23"/>
        <v>0</v>
      </c>
      <c r="R111" s="218">
        <f>(ROUND((F111/100*'Member Info'!$W$2), 2))</f>
        <v>0</v>
      </c>
      <c r="S111" s="218" t="e">
        <f t="shared" si="24"/>
        <v>#VALUE!</v>
      </c>
      <c r="T111" s="218" t="str">
        <f t="shared" si="25"/>
        <v/>
      </c>
      <c r="U111" s="227" t="str">
        <f t="shared" si="26"/>
        <v/>
      </c>
      <c r="V111" s="228" t="str">
        <f t="shared" si="27"/>
        <v/>
      </c>
      <c r="W111" s="228" t="str">
        <f t="shared" si="28"/>
        <v/>
      </c>
      <c r="X111" s="222">
        <f t="shared" si="29"/>
        <v>0</v>
      </c>
      <c r="Y111" s="110">
        <f t="shared" si="30"/>
        <v>0</v>
      </c>
      <c r="Z111" s="235" t="str">
        <f t="shared" si="31"/>
        <v/>
      </c>
      <c r="AA111" s="240" t="b">
        <f t="shared" si="32"/>
        <v>0</v>
      </c>
      <c r="AB111" s="235">
        <f t="shared" si="33"/>
        <v>0</v>
      </c>
      <c r="AC111" s="235">
        <f>IF('Member Info'!N108="",1,"")</f>
        <v>1</v>
      </c>
      <c r="AD111" s="243" t="e">
        <f t="shared" si="34"/>
        <v>#VALUE!</v>
      </c>
      <c r="AE111" s="130" t="str">
        <f t="shared" si="21"/>
        <v/>
      </c>
      <c r="AF111" s="124">
        <f t="shared" si="35"/>
        <v>1</v>
      </c>
      <c r="AG111" s="124" t="str">
        <f>IF('Member Info'!N108&lt;&gt;"",IF(AND('Member Info'!N108&lt;=$U$1,'Member Info'!N108&gt;=$T$1),1,0),"")</f>
        <v/>
      </c>
      <c r="AI111" s="124" t="b">
        <f t="shared" si="36"/>
        <v>0</v>
      </c>
      <c r="AJ111" s="124">
        <f t="shared" si="37"/>
        <v>0</v>
      </c>
      <c r="AL111" s="124">
        <f t="shared" si="38"/>
        <v>0</v>
      </c>
      <c r="AM111" s="124">
        <f>IF('Member Info'!F108&gt;$T$1,1,0)</f>
        <v>0</v>
      </c>
      <c r="AN111" s="124" t="b">
        <f>IF(ISERROR(T111),ERROR.TYPE(#REF!)=ERROR.TYPE(T111),FALSE)</f>
        <v>0</v>
      </c>
      <c r="AO111" s="124" t="b">
        <f>IF(ISERROR(U111),ERROR.TYPE(#REF!)=ERROR.TYPE(U111),FALSE)</f>
        <v>0</v>
      </c>
      <c r="AP111" s="124">
        <f>IF('Member Info'!F108&gt;'GP1 April 25'!$U$1,1,0)</f>
        <v>0</v>
      </c>
      <c r="AQ111" s="124">
        <f t="shared" si="39"/>
        <v>0</v>
      </c>
      <c r="AR111" s="124">
        <f t="shared" si="40"/>
        <v>0</v>
      </c>
      <c r="AS111" s="124">
        <f t="shared" si="41"/>
        <v>1</v>
      </c>
    </row>
    <row r="112" spans="1:45" x14ac:dyDescent="0.25">
      <c r="A112" s="4">
        <v>81</v>
      </c>
      <c r="B112" s="164">
        <f>'Member Info'!D109</f>
        <v>0</v>
      </c>
      <c r="C112" s="164">
        <f>'Member Info'!E109</f>
        <v>0</v>
      </c>
      <c r="D112" s="164" t="str">
        <f>'Member Info'!G109</f>
        <v/>
      </c>
      <c r="E112" s="165">
        <f>'Member Info'!B109</f>
        <v>0</v>
      </c>
      <c r="F112" s="242"/>
      <c r="G112" s="166" t="str">
        <f>IF(E112=0,"",('Member Info'!K109+'Member Info'!L109))</f>
        <v/>
      </c>
      <c r="H112" s="419"/>
      <c r="I112" s="419"/>
      <c r="J112" s="26"/>
      <c r="K112" s="26"/>
      <c r="L112" s="384" t="str">
        <f>IF(E112=0,"",IF('Member Info'!F109&gt;$U$1,CONCATENATE("Joined with practice on ", TEXT('Member Info'!F109, "DD/MM/YYYY")),IF('Member Info'!N109&lt;&gt;"",IF('Member Info'!N109&lt;$T$1,CONCATENATE("Left Scheme on ", TEXT('Member Info'!N109, "DD/MM/YYYY")),IF(OR(G112="",G112=0),"Error Detected, No rate entered",IF(E112=0,"",IF(F112="","Error Detected, No Pensionable pay",IF(AS112=1,"No Part Time Status Entered",IF(AR112=1,"No Part Time Hours Entered",IF(ISERROR(AD112)," Unknown Values entered.",IF(V112+W112&lt;1,"Acceptable",IF(T112+U112=200, "No Contributions Entered", IF(M112="","Error Detected, Choose reason&gt;",IF(Z112="1",IF(V112=1,"Please Enter Deemed Pensionable Pay","Add Any Relevant Details Above"),"Please Give Details Above"))))))))))),IF(OR(G112="",G112=0),"Error Detected, No rate entered",IF(E112=0,"",IF(F112="","Error Detected, No Pensionable pay",IF(AS112=1,"No Part Time Status Entered",IF(AR112=1,"No Part Time Hours Entered",IF(ISERROR(AD112)," Unknown Values entered.",IF(V112+W112&lt;1,"Acceptable",IF(T112+U112=200, "No Contributions Entered", IF(M112="","Error Detected, Choose reason&gt;",IF(Z112="1",IF(V112=1,"Please Enter Deemed Pensionable Pay","Add relevant Details Above"),"Please give details Above")))))))))))))</f>
        <v/>
      </c>
      <c r="M112" s="260"/>
      <c r="N112" s="91"/>
      <c r="O112" s="91" t="str">
        <f t="shared" si="22"/>
        <v/>
      </c>
      <c r="P112" s="94">
        <f t="shared" si="23"/>
        <v>0</v>
      </c>
      <c r="Q112" s="94">
        <f t="shared" si="23"/>
        <v>0</v>
      </c>
      <c r="R112" s="218">
        <f>(ROUND((F112/100*'Member Info'!$W$2), 2))</f>
        <v>0</v>
      </c>
      <c r="S112" s="218" t="e">
        <f t="shared" si="24"/>
        <v>#VALUE!</v>
      </c>
      <c r="T112" s="218" t="str">
        <f t="shared" si="25"/>
        <v/>
      </c>
      <c r="U112" s="227" t="str">
        <f t="shared" si="26"/>
        <v/>
      </c>
      <c r="V112" s="228" t="str">
        <f t="shared" si="27"/>
        <v/>
      </c>
      <c r="W112" s="228" t="str">
        <f t="shared" si="28"/>
        <v/>
      </c>
      <c r="X112" s="222">
        <f t="shared" si="29"/>
        <v>0</v>
      </c>
      <c r="Y112" s="110">
        <f t="shared" si="30"/>
        <v>0</v>
      </c>
      <c r="Z112" s="235" t="str">
        <f t="shared" si="31"/>
        <v/>
      </c>
      <c r="AA112" s="240" t="b">
        <f t="shared" si="32"/>
        <v>0</v>
      </c>
      <c r="AB112" s="235">
        <f t="shared" si="33"/>
        <v>0</v>
      </c>
      <c r="AC112" s="235">
        <f>IF('Member Info'!N109="",1,"")</f>
        <v>1</v>
      </c>
      <c r="AD112" s="243" t="e">
        <f t="shared" si="34"/>
        <v>#VALUE!</v>
      </c>
      <c r="AE112" s="130" t="str">
        <f t="shared" si="21"/>
        <v/>
      </c>
      <c r="AF112" s="124">
        <f t="shared" si="35"/>
        <v>1</v>
      </c>
      <c r="AG112" s="124" t="str">
        <f>IF('Member Info'!N109&lt;&gt;"",IF(AND('Member Info'!N109&lt;=$U$1,'Member Info'!N109&gt;=$T$1),1,0),"")</f>
        <v/>
      </c>
      <c r="AI112" s="124" t="b">
        <f t="shared" si="36"/>
        <v>0</v>
      </c>
      <c r="AJ112" s="124">
        <f t="shared" si="37"/>
        <v>0</v>
      </c>
      <c r="AL112" s="124">
        <f t="shared" si="38"/>
        <v>0</v>
      </c>
      <c r="AM112" s="124">
        <f>IF('Member Info'!F109&gt;$T$1,1,0)</f>
        <v>0</v>
      </c>
      <c r="AN112" s="124" t="b">
        <f>IF(ISERROR(T112),ERROR.TYPE(#REF!)=ERROR.TYPE(T112),FALSE)</f>
        <v>0</v>
      </c>
      <c r="AO112" s="124" t="b">
        <f>IF(ISERROR(U112),ERROR.TYPE(#REF!)=ERROR.TYPE(U112),FALSE)</f>
        <v>0</v>
      </c>
      <c r="AP112" s="124">
        <f>IF('Member Info'!F109&gt;'GP1 April 25'!$U$1,1,0)</f>
        <v>0</v>
      </c>
      <c r="AQ112" s="124">
        <f t="shared" si="39"/>
        <v>0</v>
      </c>
      <c r="AR112" s="124">
        <f t="shared" si="40"/>
        <v>0</v>
      </c>
      <c r="AS112" s="124">
        <f t="shared" si="41"/>
        <v>1</v>
      </c>
    </row>
    <row r="113" spans="1:45" x14ac:dyDescent="0.25">
      <c r="A113" s="4">
        <v>82</v>
      </c>
      <c r="B113" s="164">
        <f>'Member Info'!D110</f>
        <v>0</v>
      </c>
      <c r="C113" s="164">
        <f>'Member Info'!E110</f>
        <v>0</v>
      </c>
      <c r="D113" s="164" t="str">
        <f>'Member Info'!G110</f>
        <v/>
      </c>
      <c r="E113" s="165">
        <f>'Member Info'!B110</f>
        <v>0</v>
      </c>
      <c r="F113" s="242"/>
      <c r="G113" s="166" t="str">
        <f>IF(E113=0,"",('Member Info'!K110+'Member Info'!L110))</f>
        <v/>
      </c>
      <c r="H113" s="419"/>
      <c r="I113" s="419"/>
      <c r="J113" s="26"/>
      <c r="K113" s="26"/>
      <c r="L113" s="384" t="str">
        <f>IF(E113=0,"",IF('Member Info'!F110&gt;$U$1,CONCATENATE("Joined with practice on ", TEXT('Member Info'!F110, "DD/MM/YYYY")),IF('Member Info'!N110&lt;&gt;"",IF('Member Info'!N110&lt;$T$1,CONCATENATE("Left Scheme on ", TEXT('Member Info'!N110, "DD/MM/YYYY")),IF(OR(G113="",G113=0),"Error Detected, No rate entered",IF(E113=0,"",IF(F113="","Error Detected, No Pensionable pay",IF(AS113=1,"No Part Time Status Entered",IF(AR113=1,"No Part Time Hours Entered",IF(ISERROR(AD113)," Unknown Values entered.",IF(V113+W113&lt;1,"Acceptable",IF(T113+U113=200, "No Contributions Entered", IF(M113="","Error Detected, Choose reason&gt;",IF(Z113="1",IF(V113=1,"Please Enter Deemed Pensionable Pay","Add Any Relevant Details Above"),"Please Give Details Above"))))))))))),IF(OR(G113="",G113=0),"Error Detected, No rate entered",IF(E113=0,"",IF(F113="","Error Detected, No Pensionable pay",IF(AS113=1,"No Part Time Status Entered",IF(AR113=1,"No Part Time Hours Entered",IF(ISERROR(AD113)," Unknown Values entered.",IF(V113+W113&lt;1,"Acceptable",IF(T113+U113=200, "No Contributions Entered", IF(M113="","Error Detected, Choose reason&gt;",IF(Z113="1",IF(V113=1,"Please Enter Deemed Pensionable Pay","Add relevant Details Above"),"Please give details Above")))))))))))))</f>
        <v/>
      </c>
      <c r="M113" s="260"/>
      <c r="N113" s="91"/>
      <c r="O113" s="91" t="str">
        <f t="shared" si="22"/>
        <v/>
      </c>
      <c r="P113" s="94">
        <f t="shared" si="23"/>
        <v>0</v>
      </c>
      <c r="Q113" s="94">
        <f t="shared" si="23"/>
        <v>0</v>
      </c>
      <c r="R113" s="218">
        <f>(ROUND((F113/100*'Member Info'!$W$2), 2))</f>
        <v>0</v>
      </c>
      <c r="S113" s="218" t="e">
        <f t="shared" si="24"/>
        <v>#VALUE!</v>
      </c>
      <c r="T113" s="218" t="str">
        <f t="shared" si="25"/>
        <v/>
      </c>
      <c r="U113" s="227" t="str">
        <f t="shared" si="26"/>
        <v/>
      </c>
      <c r="V113" s="228" t="str">
        <f t="shared" si="27"/>
        <v/>
      </c>
      <c r="W113" s="228" t="str">
        <f t="shared" si="28"/>
        <v/>
      </c>
      <c r="X113" s="222">
        <f t="shared" si="29"/>
        <v>0</v>
      </c>
      <c r="Y113" s="110">
        <f t="shared" si="30"/>
        <v>0</v>
      </c>
      <c r="Z113" s="235" t="str">
        <f t="shared" si="31"/>
        <v/>
      </c>
      <c r="AA113" s="240" t="b">
        <f t="shared" si="32"/>
        <v>0</v>
      </c>
      <c r="AB113" s="235">
        <f t="shared" si="33"/>
        <v>0</v>
      </c>
      <c r="AC113" s="235">
        <f>IF('Member Info'!N110="",1,"")</f>
        <v>1</v>
      </c>
      <c r="AD113" s="243" t="e">
        <f t="shared" si="34"/>
        <v>#VALUE!</v>
      </c>
      <c r="AE113" s="130" t="str">
        <f t="shared" si="21"/>
        <v/>
      </c>
      <c r="AF113" s="124">
        <f t="shared" si="35"/>
        <v>1</v>
      </c>
      <c r="AG113" s="124" t="str">
        <f>IF('Member Info'!N110&lt;&gt;"",IF(AND('Member Info'!N110&lt;=$U$1,'Member Info'!N110&gt;=$T$1),1,0),"")</f>
        <v/>
      </c>
      <c r="AI113" s="124" t="b">
        <f t="shared" si="36"/>
        <v>0</v>
      </c>
      <c r="AJ113" s="124">
        <f t="shared" si="37"/>
        <v>0</v>
      </c>
      <c r="AL113" s="124">
        <f t="shared" si="38"/>
        <v>0</v>
      </c>
      <c r="AM113" s="124">
        <f>IF('Member Info'!F110&gt;$T$1,1,0)</f>
        <v>0</v>
      </c>
      <c r="AN113" s="124" t="b">
        <f>IF(ISERROR(T113),ERROR.TYPE(#REF!)=ERROR.TYPE(T113),FALSE)</f>
        <v>0</v>
      </c>
      <c r="AO113" s="124" t="b">
        <f>IF(ISERROR(U113),ERROR.TYPE(#REF!)=ERROR.TYPE(U113),FALSE)</f>
        <v>0</v>
      </c>
      <c r="AP113" s="124">
        <f>IF('Member Info'!F110&gt;'GP1 April 25'!$U$1,1,0)</f>
        <v>0</v>
      </c>
      <c r="AQ113" s="124">
        <f t="shared" si="39"/>
        <v>0</v>
      </c>
      <c r="AR113" s="124">
        <f t="shared" si="40"/>
        <v>0</v>
      </c>
      <c r="AS113" s="124">
        <f t="shared" si="41"/>
        <v>1</v>
      </c>
    </row>
    <row r="114" spans="1:45" x14ac:dyDescent="0.25">
      <c r="A114" s="4">
        <v>83</v>
      </c>
      <c r="B114" s="164">
        <f>'Member Info'!D111</f>
        <v>0</v>
      </c>
      <c r="C114" s="164">
        <f>'Member Info'!E111</f>
        <v>0</v>
      </c>
      <c r="D114" s="164" t="str">
        <f>'Member Info'!G111</f>
        <v/>
      </c>
      <c r="E114" s="165">
        <f>'Member Info'!B111</f>
        <v>0</v>
      </c>
      <c r="F114" s="242"/>
      <c r="G114" s="166" t="str">
        <f>IF(E114=0,"",('Member Info'!K111+'Member Info'!L111))</f>
        <v/>
      </c>
      <c r="H114" s="419"/>
      <c r="I114" s="419"/>
      <c r="J114" s="26"/>
      <c r="K114" s="26"/>
      <c r="L114" s="384" t="str">
        <f>IF(E114=0,"",IF('Member Info'!F111&gt;$U$1,CONCATENATE("Joined with practice on ", TEXT('Member Info'!F111, "DD/MM/YYYY")),IF('Member Info'!N111&lt;&gt;"",IF('Member Info'!N111&lt;$T$1,CONCATENATE("Left Scheme on ", TEXT('Member Info'!N111, "DD/MM/YYYY")),IF(OR(G114="",G114=0),"Error Detected, No rate entered",IF(E114=0,"",IF(F114="","Error Detected, No Pensionable pay",IF(AS114=1,"No Part Time Status Entered",IF(AR114=1,"No Part Time Hours Entered",IF(ISERROR(AD114)," Unknown Values entered.",IF(V114+W114&lt;1,"Acceptable",IF(T114+U114=200, "No Contributions Entered", IF(M114="","Error Detected, Choose reason&gt;",IF(Z114="1",IF(V114=1,"Please Enter Deemed Pensionable Pay","Add Any Relevant Details Above"),"Please Give Details Above"))))))))))),IF(OR(G114="",G114=0),"Error Detected, No rate entered",IF(E114=0,"",IF(F114="","Error Detected, No Pensionable pay",IF(AS114=1,"No Part Time Status Entered",IF(AR114=1,"No Part Time Hours Entered",IF(ISERROR(AD114)," Unknown Values entered.",IF(V114+W114&lt;1,"Acceptable",IF(T114+U114=200, "No Contributions Entered", IF(M114="","Error Detected, Choose reason&gt;",IF(Z114="1",IF(V114=1,"Please Enter Deemed Pensionable Pay","Add relevant Details Above"),"Please give details Above")))))))))))))</f>
        <v/>
      </c>
      <c r="M114" s="260"/>
      <c r="N114" s="91"/>
      <c r="O114" s="91" t="str">
        <f t="shared" si="22"/>
        <v/>
      </c>
      <c r="P114" s="94">
        <f t="shared" si="23"/>
        <v>0</v>
      </c>
      <c r="Q114" s="94">
        <f t="shared" si="23"/>
        <v>0</v>
      </c>
      <c r="R114" s="218">
        <f>(ROUND((F114/100*'Member Info'!$W$2), 2))</f>
        <v>0</v>
      </c>
      <c r="S114" s="218" t="e">
        <f t="shared" si="24"/>
        <v>#VALUE!</v>
      </c>
      <c r="T114" s="218" t="str">
        <f t="shared" si="25"/>
        <v/>
      </c>
      <c r="U114" s="227" t="str">
        <f t="shared" si="26"/>
        <v/>
      </c>
      <c r="V114" s="228" t="str">
        <f t="shared" si="27"/>
        <v/>
      </c>
      <c r="W114" s="228" t="str">
        <f t="shared" si="28"/>
        <v/>
      </c>
      <c r="X114" s="222">
        <f t="shared" si="29"/>
        <v>0</v>
      </c>
      <c r="Y114" s="110">
        <f t="shared" si="30"/>
        <v>0</v>
      </c>
      <c r="Z114" s="235" t="str">
        <f t="shared" si="31"/>
        <v/>
      </c>
      <c r="AA114" s="240" t="b">
        <f t="shared" si="32"/>
        <v>0</v>
      </c>
      <c r="AB114" s="235">
        <f t="shared" si="33"/>
        <v>0</v>
      </c>
      <c r="AC114" s="235">
        <f>IF('Member Info'!N111="",1,"")</f>
        <v>1</v>
      </c>
      <c r="AD114" s="243" t="e">
        <f t="shared" si="34"/>
        <v>#VALUE!</v>
      </c>
      <c r="AE114" s="130" t="str">
        <f t="shared" si="21"/>
        <v/>
      </c>
      <c r="AF114" s="124">
        <f t="shared" si="35"/>
        <v>1</v>
      </c>
      <c r="AG114" s="124" t="str">
        <f>IF('Member Info'!N111&lt;&gt;"",IF(AND('Member Info'!N111&lt;=$U$1,'Member Info'!N111&gt;=$T$1),1,0),"")</f>
        <v/>
      </c>
      <c r="AI114" s="124" t="b">
        <f t="shared" si="36"/>
        <v>0</v>
      </c>
      <c r="AJ114" s="124">
        <f t="shared" si="37"/>
        <v>0</v>
      </c>
      <c r="AL114" s="124">
        <f t="shared" si="38"/>
        <v>0</v>
      </c>
      <c r="AM114" s="124">
        <f>IF('Member Info'!F111&gt;$T$1,1,0)</f>
        <v>0</v>
      </c>
      <c r="AN114" s="124" t="b">
        <f>IF(ISERROR(T114),ERROR.TYPE(#REF!)=ERROR.TYPE(T114),FALSE)</f>
        <v>0</v>
      </c>
      <c r="AO114" s="124" t="b">
        <f>IF(ISERROR(U114),ERROR.TYPE(#REF!)=ERROR.TYPE(U114),FALSE)</f>
        <v>0</v>
      </c>
      <c r="AP114" s="124">
        <f>IF('Member Info'!F111&gt;'GP1 April 25'!$U$1,1,0)</f>
        <v>0</v>
      </c>
      <c r="AQ114" s="124">
        <f t="shared" si="39"/>
        <v>0</v>
      </c>
      <c r="AR114" s="124">
        <f t="shared" si="40"/>
        <v>0</v>
      </c>
      <c r="AS114" s="124">
        <f t="shared" si="41"/>
        <v>1</v>
      </c>
    </row>
    <row r="115" spans="1:45" x14ac:dyDescent="0.25">
      <c r="A115" s="4">
        <v>84</v>
      </c>
      <c r="B115" s="164">
        <f>'Member Info'!D112</f>
        <v>0</v>
      </c>
      <c r="C115" s="164">
        <f>'Member Info'!E112</f>
        <v>0</v>
      </c>
      <c r="D115" s="164" t="str">
        <f>'Member Info'!G112</f>
        <v/>
      </c>
      <c r="E115" s="165">
        <f>'Member Info'!B112</f>
        <v>0</v>
      </c>
      <c r="F115" s="242"/>
      <c r="G115" s="166" t="str">
        <f>IF(E115=0,"",('Member Info'!K112+'Member Info'!L112))</f>
        <v/>
      </c>
      <c r="H115" s="419"/>
      <c r="I115" s="419"/>
      <c r="J115" s="26"/>
      <c r="K115" s="26"/>
      <c r="L115" s="384" t="str">
        <f>IF(E115=0,"",IF('Member Info'!F112&gt;$U$1,CONCATENATE("Joined with practice on ", TEXT('Member Info'!F112, "DD/MM/YYYY")),IF('Member Info'!N112&lt;&gt;"",IF('Member Info'!N112&lt;$T$1,CONCATENATE("Left Scheme on ", TEXT('Member Info'!N112, "DD/MM/YYYY")),IF(OR(G115="",G115=0),"Error Detected, No rate entered",IF(E115=0,"",IF(F115="","Error Detected, No Pensionable pay",IF(AS115=1,"No Part Time Status Entered",IF(AR115=1,"No Part Time Hours Entered",IF(ISERROR(AD115)," Unknown Values entered.",IF(V115+W115&lt;1,"Acceptable",IF(T115+U115=200, "No Contributions Entered", IF(M115="","Error Detected, Choose reason&gt;",IF(Z115="1",IF(V115=1,"Please Enter Deemed Pensionable Pay","Add Any Relevant Details Above"),"Please Give Details Above"))))))))))),IF(OR(G115="",G115=0),"Error Detected, No rate entered",IF(E115=0,"",IF(F115="","Error Detected, No Pensionable pay",IF(AS115=1,"No Part Time Status Entered",IF(AR115=1,"No Part Time Hours Entered",IF(ISERROR(AD115)," Unknown Values entered.",IF(V115+W115&lt;1,"Acceptable",IF(T115+U115=200, "No Contributions Entered", IF(M115="","Error Detected, Choose reason&gt;",IF(Z115="1",IF(V115=1,"Please Enter Deemed Pensionable Pay","Add relevant Details Above"),"Please give details Above")))))))))))))</f>
        <v/>
      </c>
      <c r="M115" s="260"/>
      <c r="N115" s="91"/>
      <c r="O115" s="91" t="str">
        <f t="shared" si="22"/>
        <v/>
      </c>
      <c r="P115" s="94">
        <f t="shared" si="23"/>
        <v>0</v>
      </c>
      <c r="Q115" s="94">
        <f t="shared" si="23"/>
        <v>0</v>
      </c>
      <c r="R115" s="218">
        <f>(ROUND((F115/100*'Member Info'!$W$2), 2))</f>
        <v>0</v>
      </c>
      <c r="S115" s="218" t="e">
        <f t="shared" si="24"/>
        <v>#VALUE!</v>
      </c>
      <c r="T115" s="218" t="str">
        <f t="shared" si="25"/>
        <v/>
      </c>
      <c r="U115" s="227" t="str">
        <f t="shared" si="26"/>
        <v/>
      </c>
      <c r="V115" s="228" t="str">
        <f t="shared" si="27"/>
        <v/>
      </c>
      <c r="W115" s="228" t="str">
        <f t="shared" si="28"/>
        <v/>
      </c>
      <c r="X115" s="222">
        <f t="shared" si="29"/>
        <v>0</v>
      </c>
      <c r="Y115" s="110">
        <f t="shared" si="30"/>
        <v>0</v>
      </c>
      <c r="Z115" s="235" t="str">
        <f t="shared" si="31"/>
        <v/>
      </c>
      <c r="AA115" s="240" t="b">
        <f t="shared" si="32"/>
        <v>0</v>
      </c>
      <c r="AB115" s="235">
        <f t="shared" si="33"/>
        <v>0</v>
      </c>
      <c r="AC115" s="235">
        <f>IF('Member Info'!N112="",1,"")</f>
        <v>1</v>
      </c>
      <c r="AD115" s="243" t="e">
        <f t="shared" si="34"/>
        <v>#VALUE!</v>
      </c>
      <c r="AE115" s="130" t="str">
        <f t="shared" si="21"/>
        <v/>
      </c>
      <c r="AF115" s="124">
        <f t="shared" si="35"/>
        <v>1</v>
      </c>
      <c r="AG115" s="124" t="str">
        <f>IF('Member Info'!N112&lt;&gt;"",IF(AND('Member Info'!N112&lt;=$U$1,'Member Info'!N112&gt;=$T$1),1,0),"")</f>
        <v/>
      </c>
      <c r="AI115" s="124" t="b">
        <f t="shared" si="36"/>
        <v>0</v>
      </c>
      <c r="AJ115" s="124">
        <f t="shared" si="37"/>
        <v>0</v>
      </c>
      <c r="AL115" s="124">
        <f t="shared" si="38"/>
        <v>0</v>
      </c>
      <c r="AM115" s="124">
        <f>IF('Member Info'!F112&gt;$T$1,1,0)</f>
        <v>0</v>
      </c>
      <c r="AN115" s="124" t="b">
        <f>IF(ISERROR(T115),ERROR.TYPE(#REF!)=ERROR.TYPE(T115),FALSE)</f>
        <v>0</v>
      </c>
      <c r="AO115" s="124" t="b">
        <f>IF(ISERROR(U115),ERROR.TYPE(#REF!)=ERROR.TYPE(U115),FALSE)</f>
        <v>0</v>
      </c>
      <c r="AP115" s="124">
        <f>IF('Member Info'!F112&gt;'GP1 April 25'!$U$1,1,0)</f>
        <v>0</v>
      </c>
      <c r="AQ115" s="124">
        <f t="shared" si="39"/>
        <v>0</v>
      </c>
      <c r="AR115" s="124">
        <f t="shared" si="40"/>
        <v>0</v>
      </c>
      <c r="AS115" s="124">
        <f t="shared" si="41"/>
        <v>1</v>
      </c>
    </row>
    <row r="116" spans="1:45" x14ac:dyDescent="0.25">
      <c r="A116" s="4">
        <v>85</v>
      </c>
      <c r="B116" s="164">
        <f>'Member Info'!D113</f>
        <v>0</v>
      </c>
      <c r="C116" s="164">
        <f>'Member Info'!E113</f>
        <v>0</v>
      </c>
      <c r="D116" s="164" t="str">
        <f>'Member Info'!G113</f>
        <v/>
      </c>
      <c r="E116" s="165">
        <f>'Member Info'!B113</f>
        <v>0</v>
      </c>
      <c r="F116" s="242"/>
      <c r="G116" s="166" t="str">
        <f>IF(E116=0,"",('Member Info'!K113+'Member Info'!L113))</f>
        <v/>
      </c>
      <c r="H116" s="419"/>
      <c r="I116" s="419"/>
      <c r="J116" s="26"/>
      <c r="K116" s="26"/>
      <c r="L116" s="384" t="str">
        <f>IF(E116=0,"",IF('Member Info'!F113&gt;$U$1,CONCATENATE("Joined with practice on ", TEXT('Member Info'!F113, "DD/MM/YYYY")),IF('Member Info'!N113&lt;&gt;"",IF('Member Info'!N113&lt;$T$1,CONCATENATE("Left Scheme on ", TEXT('Member Info'!N113, "DD/MM/YYYY")),IF(OR(G116="",G116=0),"Error Detected, No rate entered",IF(E116=0,"",IF(F116="","Error Detected, No Pensionable pay",IF(AS116=1,"No Part Time Status Entered",IF(AR116=1,"No Part Time Hours Entered",IF(ISERROR(AD116)," Unknown Values entered.",IF(V116+W116&lt;1,"Acceptable",IF(T116+U116=200, "No Contributions Entered", IF(M116="","Error Detected, Choose reason&gt;",IF(Z116="1",IF(V116=1,"Please Enter Deemed Pensionable Pay","Add Any Relevant Details Above"),"Please Give Details Above"))))))))))),IF(OR(G116="",G116=0),"Error Detected, No rate entered",IF(E116=0,"",IF(F116="","Error Detected, No Pensionable pay",IF(AS116=1,"No Part Time Status Entered",IF(AR116=1,"No Part Time Hours Entered",IF(ISERROR(AD116)," Unknown Values entered.",IF(V116+W116&lt;1,"Acceptable",IF(T116+U116=200, "No Contributions Entered", IF(M116="","Error Detected, Choose reason&gt;",IF(Z116="1",IF(V116=1,"Please Enter Deemed Pensionable Pay","Add relevant Details Above"),"Please give details Above")))))))))))))</f>
        <v/>
      </c>
      <c r="M116" s="260"/>
      <c r="N116" s="91"/>
      <c r="O116" s="91" t="str">
        <f t="shared" si="22"/>
        <v/>
      </c>
      <c r="P116" s="94">
        <f t="shared" si="23"/>
        <v>0</v>
      </c>
      <c r="Q116" s="94">
        <f t="shared" si="23"/>
        <v>0</v>
      </c>
      <c r="R116" s="218">
        <f>(ROUND((F116/100*'Member Info'!$W$2), 2))</f>
        <v>0</v>
      </c>
      <c r="S116" s="218" t="e">
        <f t="shared" si="24"/>
        <v>#VALUE!</v>
      </c>
      <c r="T116" s="218" t="str">
        <f t="shared" si="25"/>
        <v/>
      </c>
      <c r="U116" s="227" t="str">
        <f t="shared" si="26"/>
        <v/>
      </c>
      <c r="V116" s="228" t="str">
        <f t="shared" si="27"/>
        <v/>
      </c>
      <c r="W116" s="228" t="str">
        <f t="shared" si="28"/>
        <v/>
      </c>
      <c r="X116" s="222">
        <f t="shared" si="29"/>
        <v>0</v>
      </c>
      <c r="Y116" s="110">
        <f t="shared" si="30"/>
        <v>0</v>
      </c>
      <c r="Z116" s="235" t="str">
        <f t="shared" si="31"/>
        <v/>
      </c>
      <c r="AA116" s="240" t="b">
        <f t="shared" si="32"/>
        <v>0</v>
      </c>
      <c r="AB116" s="235">
        <f t="shared" si="33"/>
        <v>0</v>
      </c>
      <c r="AC116" s="235">
        <f>IF('Member Info'!N113="",1,"")</f>
        <v>1</v>
      </c>
      <c r="AD116" s="243" t="e">
        <f t="shared" si="34"/>
        <v>#VALUE!</v>
      </c>
      <c r="AE116" s="130" t="str">
        <f t="shared" si="21"/>
        <v/>
      </c>
      <c r="AF116" s="124">
        <f t="shared" si="35"/>
        <v>1</v>
      </c>
      <c r="AG116" s="124" t="str">
        <f>IF('Member Info'!N113&lt;&gt;"",IF(AND('Member Info'!N113&lt;=$U$1,'Member Info'!N113&gt;=$T$1),1,0),"")</f>
        <v/>
      </c>
      <c r="AI116" s="124" t="b">
        <f t="shared" si="36"/>
        <v>0</v>
      </c>
      <c r="AJ116" s="124">
        <f t="shared" si="37"/>
        <v>0</v>
      </c>
      <c r="AL116" s="124">
        <f t="shared" si="38"/>
        <v>0</v>
      </c>
      <c r="AM116" s="124">
        <f>IF('Member Info'!F113&gt;$T$1,1,0)</f>
        <v>0</v>
      </c>
      <c r="AN116" s="124" t="b">
        <f>IF(ISERROR(T116),ERROR.TYPE(#REF!)=ERROR.TYPE(T116),FALSE)</f>
        <v>0</v>
      </c>
      <c r="AO116" s="124" t="b">
        <f>IF(ISERROR(U116),ERROR.TYPE(#REF!)=ERROR.TYPE(U116),FALSE)</f>
        <v>0</v>
      </c>
      <c r="AP116" s="124">
        <f>IF('Member Info'!F113&gt;'GP1 April 25'!$U$1,1,0)</f>
        <v>0</v>
      </c>
      <c r="AQ116" s="124">
        <f t="shared" si="39"/>
        <v>0</v>
      </c>
      <c r="AR116" s="124">
        <f t="shared" si="40"/>
        <v>0</v>
      </c>
      <c r="AS116" s="124">
        <f t="shared" si="41"/>
        <v>1</v>
      </c>
    </row>
    <row r="117" spans="1:45" x14ac:dyDescent="0.25">
      <c r="A117" s="4">
        <v>86</v>
      </c>
      <c r="B117" s="164">
        <f>'Member Info'!D114</f>
        <v>0</v>
      </c>
      <c r="C117" s="164">
        <f>'Member Info'!E114</f>
        <v>0</v>
      </c>
      <c r="D117" s="164" t="str">
        <f>'Member Info'!G114</f>
        <v/>
      </c>
      <c r="E117" s="165">
        <f>'Member Info'!B114</f>
        <v>0</v>
      </c>
      <c r="F117" s="242"/>
      <c r="G117" s="166" t="str">
        <f>IF(E117=0,"",('Member Info'!K114+'Member Info'!L114))</f>
        <v/>
      </c>
      <c r="H117" s="419"/>
      <c r="I117" s="419"/>
      <c r="J117" s="26"/>
      <c r="K117" s="26"/>
      <c r="L117" s="384" t="str">
        <f>IF(E117=0,"",IF('Member Info'!F114&gt;$U$1,CONCATENATE("Joined with practice on ", TEXT('Member Info'!F114, "DD/MM/YYYY")),IF('Member Info'!N114&lt;&gt;"",IF('Member Info'!N114&lt;$T$1,CONCATENATE("Left Scheme on ", TEXT('Member Info'!N114, "DD/MM/YYYY")),IF(OR(G117="",G117=0),"Error Detected, No rate entered",IF(E117=0,"",IF(F117="","Error Detected, No Pensionable pay",IF(AS117=1,"No Part Time Status Entered",IF(AR117=1,"No Part Time Hours Entered",IF(ISERROR(AD117)," Unknown Values entered.",IF(V117+W117&lt;1,"Acceptable",IF(T117+U117=200, "No Contributions Entered", IF(M117="","Error Detected, Choose reason&gt;",IF(Z117="1",IF(V117=1,"Please Enter Deemed Pensionable Pay","Add Any Relevant Details Above"),"Please Give Details Above"))))))))))),IF(OR(G117="",G117=0),"Error Detected, No rate entered",IF(E117=0,"",IF(F117="","Error Detected, No Pensionable pay",IF(AS117=1,"No Part Time Status Entered",IF(AR117=1,"No Part Time Hours Entered",IF(ISERROR(AD117)," Unknown Values entered.",IF(V117+W117&lt;1,"Acceptable",IF(T117+U117=200, "No Contributions Entered", IF(M117="","Error Detected, Choose reason&gt;",IF(Z117="1",IF(V117=1,"Please Enter Deemed Pensionable Pay","Add relevant Details Above"),"Please give details Above")))))))))))))</f>
        <v/>
      </c>
      <c r="M117" s="260"/>
      <c r="N117" s="91"/>
      <c r="O117" s="91" t="str">
        <f t="shared" si="22"/>
        <v/>
      </c>
      <c r="P117" s="94">
        <f t="shared" si="23"/>
        <v>0</v>
      </c>
      <c r="Q117" s="94">
        <f t="shared" si="23"/>
        <v>0</v>
      </c>
      <c r="R117" s="218">
        <f>(ROUND((F117/100*'Member Info'!$W$2), 2))</f>
        <v>0</v>
      </c>
      <c r="S117" s="218" t="e">
        <f t="shared" si="24"/>
        <v>#VALUE!</v>
      </c>
      <c r="T117" s="218" t="str">
        <f t="shared" si="25"/>
        <v/>
      </c>
      <c r="U117" s="227" t="str">
        <f t="shared" si="26"/>
        <v/>
      </c>
      <c r="V117" s="228" t="str">
        <f t="shared" si="27"/>
        <v/>
      </c>
      <c r="W117" s="228" t="str">
        <f t="shared" si="28"/>
        <v/>
      </c>
      <c r="X117" s="222">
        <f t="shared" si="29"/>
        <v>0</v>
      </c>
      <c r="Y117" s="110">
        <f t="shared" si="30"/>
        <v>0</v>
      </c>
      <c r="Z117" s="235" t="str">
        <f t="shared" si="31"/>
        <v/>
      </c>
      <c r="AA117" s="240" t="b">
        <f t="shared" si="32"/>
        <v>0</v>
      </c>
      <c r="AB117" s="235">
        <f t="shared" si="33"/>
        <v>0</v>
      </c>
      <c r="AC117" s="235">
        <f>IF('Member Info'!N114="",1,"")</f>
        <v>1</v>
      </c>
      <c r="AD117" s="243" t="e">
        <f t="shared" si="34"/>
        <v>#VALUE!</v>
      </c>
      <c r="AE117" s="130" t="str">
        <f t="shared" si="21"/>
        <v/>
      </c>
      <c r="AF117" s="124">
        <f t="shared" si="35"/>
        <v>1</v>
      </c>
      <c r="AG117" s="124" t="str">
        <f>IF('Member Info'!N114&lt;&gt;"",IF(AND('Member Info'!N114&lt;=$U$1,'Member Info'!N114&gt;=$T$1),1,0),"")</f>
        <v/>
      </c>
      <c r="AI117" s="124" t="b">
        <f t="shared" si="36"/>
        <v>0</v>
      </c>
      <c r="AJ117" s="124">
        <f t="shared" si="37"/>
        <v>0</v>
      </c>
      <c r="AL117" s="124">
        <f t="shared" si="38"/>
        <v>0</v>
      </c>
      <c r="AM117" s="124">
        <f>IF('Member Info'!F114&gt;$T$1,1,0)</f>
        <v>0</v>
      </c>
      <c r="AN117" s="124" t="b">
        <f>IF(ISERROR(T117),ERROR.TYPE(#REF!)=ERROR.TYPE(T117),FALSE)</f>
        <v>0</v>
      </c>
      <c r="AO117" s="124" t="b">
        <f>IF(ISERROR(U117),ERROR.TYPE(#REF!)=ERROR.TYPE(U117),FALSE)</f>
        <v>0</v>
      </c>
      <c r="AP117" s="124">
        <f>IF('Member Info'!F114&gt;'GP1 April 25'!$U$1,1,0)</f>
        <v>0</v>
      </c>
      <c r="AQ117" s="124">
        <f t="shared" si="39"/>
        <v>0</v>
      </c>
      <c r="AR117" s="124">
        <f t="shared" si="40"/>
        <v>0</v>
      </c>
      <c r="AS117" s="124">
        <f t="shared" si="41"/>
        <v>1</v>
      </c>
    </row>
    <row r="118" spans="1:45" x14ac:dyDescent="0.25">
      <c r="A118" s="4">
        <v>87</v>
      </c>
      <c r="B118" s="164">
        <f>'Member Info'!D115</f>
        <v>0</v>
      </c>
      <c r="C118" s="164">
        <f>'Member Info'!E115</f>
        <v>0</v>
      </c>
      <c r="D118" s="164" t="str">
        <f>'Member Info'!G115</f>
        <v/>
      </c>
      <c r="E118" s="165">
        <f>'Member Info'!B115</f>
        <v>0</v>
      </c>
      <c r="F118" s="242"/>
      <c r="G118" s="166" t="str">
        <f>IF(E118=0,"",('Member Info'!K115+'Member Info'!L115))</f>
        <v/>
      </c>
      <c r="H118" s="419"/>
      <c r="I118" s="419"/>
      <c r="J118" s="26"/>
      <c r="K118" s="26"/>
      <c r="L118" s="384" t="str">
        <f>IF(E118=0,"",IF('Member Info'!F115&gt;$U$1,CONCATENATE("Joined with practice on ", TEXT('Member Info'!F115, "DD/MM/YYYY")),IF('Member Info'!N115&lt;&gt;"",IF('Member Info'!N115&lt;$T$1,CONCATENATE("Left Scheme on ", TEXT('Member Info'!N115, "DD/MM/YYYY")),IF(OR(G118="",G118=0),"Error Detected, No rate entered",IF(E118=0,"",IF(F118="","Error Detected, No Pensionable pay",IF(AS118=1,"No Part Time Status Entered",IF(AR118=1,"No Part Time Hours Entered",IF(ISERROR(AD118)," Unknown Values entered.",IF(V118+W118&lt;1,"Acceptable",IF(T118+U118=200, "No Contributions Entered", IF(M118="","Error Detected, Choose reason&gt;",IF(Z118="1",IF(V118=1,"Please Enter Deemed Pensionable Pay","Add Any Relevant Details Above"),"Please Give Details Above"))))))))))),IF(OR(G118="",G118=0),"Error Detected, No rate entered",IF(E118=0,"",IF(F118="","Error Detected, No Pensionable pay",IF(AS118=1,"No Part Time Status Entered",IF(AR118=1,"No Part Time Hours Entered",IF(ISERROR(AD118)," Unknown Values entered.",IF(V118+W118&lt;1,"Acceptable",IF(T118+U118=200, "No Contributions Entered", IF(M118="","Error Detected, Choose reason&gt;",IF(Z118="1",IF(V118=1,"Please Enter Deemed Pensionable Pay","Add relevant Details Above"),"Please give details Above")))))))))))))</f>
        <v/>
      </c>
      <c r="M118" s="260"/>
      <c r="N118" s="91"/>
      <c r="O118" s="91" t="str">
        <f t="shared" si="22"/>
        <v/>
      </c>
      <c r="P118" s="94">
        <f t="shared" si="23"/>
        <v>0</v>
      </c>
      <c r="Q118" s="94">
        <f t="shared" si="23"/>
        <v>0</v>
      </c>
      <c r="R118" s="218">
        <f>(ROUND((F118/100*'Member Info'!$W$2), 2))</f>
        <v>0</v>
      </c>
      <c r="S118" s="218" t="e">
        <f t="shared" si="24"/>
        <v>#VALUE!</v>
      </c>
      <c r="T118" s="218" t="str">
        <f t="shared" si="25"/>
        <v/>
      </c>
      <c r="U118" s="227" t="str">
        <f t="shared" si="26"/>
        <v/>
      </c>
      <c r="V118" s="228" t="str">
        <f t="shared" si="27"/>
        <v/>
      </c>
      <c r="W118" s="228" t="str">
        <f t="shared" si="28"/>
        <v/>
      </c>
      <c r="X118" s="222">
        <f t="shared" si="29"/>
        <v>0</v>
      </c>
      <c r="Y118" s="110">
        <f t="shared" si="30"/>
        <v>0</v>
      </c>
      <c r="Z118" s="235" t="str">
        <f t="shared" si="31"/>
        <v/>
      </c>
      <c r="AA118" s="240" t="b">
        <f t="shared" si="32"/>
        <v>0</v>
      </c>
      <c r="AB118" s="235">
        <f t="shared" si="33"/>
        <v>0</v>
      </c>
      <c r="AC118" s="235">
        <f>IF('Member Info'!N115="",1,"")</f>
        <v>1</v>
      </c>
      <c r="AD118" s="243" t="e">
        <f t="shared" si="34"/>
        <v>#VALUE!</v>
      </c>
      <c r="AE118" s="130" t="str">
        <f t="shared" si="21"/>
        <v/>
      </c>
      <c r="AF118" s="124">
        <f t="shared" si="35"/>
        <v>1</v>
      </c>
      <c r="AG118" s="124" t="str">
        <f>IF('Member Info'!N115&lt;&gt;"",IF(AND('Member Info'!N115&lt;=$U$1,'Member Info'!N115&gt;=$T$1),1,0),"")</f>
        <v/>
      </c>
      <c r="AI118" s="124" t="b">
        <f t="shared" si="36"/>
        <v>0</v>
      </c>
      <c r="AJ118" s="124">
        <f t="shared" si="37"/>
        <v>0</v>
      </c>
      <c r="AL118" s="124">
        <f t="shared" si="38"/>
        <v>0</v>
      </c>
      <c r="AM118" s="124">
        <f>IF('Member Info'!F115&gt;$T$1,1,0)</f>
        <v>0</v>
      </c>
      <c r="AN118" s="124" t="b">
        <f>IF(ISERROR(T118),ERROR.TYPE(#REF!)=ERROR.TYPE(T118),FALSE)</f>
        <v>0</v>
      </c>
      <c r="AO118" s="124" t="b">
        <f>IF(ISERROR(U118),ERROR.TYPE(#REF!)=ERROR.TYPE(U118),FALSE)</f>
        <v>0</v>
      </c>
      <c r="AP118" s="124">
        <f>IF('Member Info'!F115&gt;'GP1 April 25'!$U$1,1,0)</f>
        <v>0</v>
      </c>
      <c r="AQ118" s="124">
        <f t="shared" si="39"/>
        <v>0</v>
      </c>
      <c r="AR118" s="124">
        <f t="shared" si="40"/>
        <v>0</v>
      </c>
      <c r="AS118" s="124">
        <f t="shared" si="41"/>
        <v>1</v>
      </c>
    </row>
    <row r="119" spans="1:45" x14ac:dyDescent="0.25">
      <c r="A119" s="4">
        <v>88</v>
      </c>
      <c r="B119" s="164">
        <f>'Member Info'!D116</f>
        <v>0</v>
      </c>
      <c r="C119" s="164">
        <f>'Member Info'!E116</f>
        <v>0</v>
      </c>
      <c r="D119" s="164" t="str">
        <f>'Member Info'!G116</f>
        <v/>
      </c>
      <c r="E119" s="165">
        <f>'Member Info'!B116</f>
        <v>0</v>
      </c>
      <c r="F119" s="242"/>
      <c r="G119" s="166" t="str">
        <f>IF(E119=0,"",('Member Info'!K116+'Member Info'!L116))</f>
        <v/>
      </c>
      <c r="H119" s="419"/>
      <c r="I119" s="419"/>
      <c r="J119" s="26"/>
      <c r="K119" s="26"/>
      <c r="L119" s="384" t="str">
        <f>IF(E119=0,"",IF('Member Info'!F116&gt;$U$1,CONCATENATE("Joined with practice on ", TEXT('Member Info'!F116, "DD/MM/YYYY")),IF('Member Info'!N116&lt;&gt;"",IF('Member Info'!N116&lt;$T$1,CONCATENATE("Left Scheme on ", TEXT('Member Info'!N116, "DD/MM/YYYY")),IF(OR(G119="",G119=0),"Error Detected, No rate entered",IF(E119=0,"",IF(F119="","Error Detected, No Pensionable pay",IF(AS119=1,"No Part Time Status Entered",IF(AR119=1,"No Part Time Hours Entered",IF(ISERROR(AD119)," Unknown Values entered.",IF(V119+W119&lt;1,"Acceptable",IF(T119+U119=200, "No Contributions Entered", IF(M119="","Error Detected, Choose reason&gt;",IF(Z119="1",IF(V119=1,"Please Enter Deemed Pensionable Pay","Add Any Relevant Details Above"),"Please Give Details Above"))))))))))),IF(OR(G119="",G119=0),"Error Detected, No rate entered",IF(E119=0,"",IF(F119="","Error Detected, No Pensionable pay",IF(AS119=1,"No Part Time Status Entered",IF(AR119=1,"No Part Time Hours Entered",IF(ISERROR(AD119)," Unknown Values entered.",IF(V119+W119&lt;1,"Acceptable",IF(T119+U119=200, "No Contributions Entered", IF(M119="","Error Detected, Choose reason&gt;",IF(Z119="1",IF(V119=1,"Please Enter Deemed Pensionable Pay","Add relevant Details Above"),"Please give details Above")))))))))))))</f>
        <v/>
      </c>
      <c r="M119" s="260"/>
      <c r="N119" s="91"/>
      <c r="O119" s="91" t="str">
        <f t="shared" si="22"/>
        <v/>
      </c>
      <c r="P119" s="94">
        <f t="shared" si="23"/>
        <v>0</v>
      </c>
      <c r="Q119" s="94">
        <f t="shared" si="23"/>
        <v>0</v>
      </c>
      <c r="R119" s="218">
        <f>(ROUND((F119/100*'Member Info'!$W$2), 2))</f>
        <v>0</v>
      </c>
      <c r="S119" s="218" t="e">
        <f t="shared" si="24"/>
        <v>#VALUE!</v>
      </c>
      <c r="T119" s="218" t="str">
        <f t="shared" si="25"/>
        <v/>
      </c>
      <c r="U119" s="227" t="str">
        <f t="shared" si="26"/>
        <v/>
      </c>
      <c r="V119" s="228" t="str">
        <f t="shared" si="27"/>
        <v/>
      </c>
      <c r="W119" s="228" t="str">
        <f t="shared" si="28"/>
        <v/>
      </c>
      <c r="X119" s="222">
        <f t="shared" si="29"/>
        <v>0</v>
      </c>
      <c r="Y119" s="110">
        <f t="shared" si="30"/>
        <v>0</v>
      </c>
      <c r="Z119" s="235" t="str">
        <f t="shared" si="31"/>
        <v/>
      </c>
      <c r="AA119" s="240" t="b">
        <f t="shared" si="32"/>
        <v>0</v>
      </c>
      <c r="AB119" s="235">
        <f t="shared" si="33"/>
        <v>0</v>
      </c>
      <c r="AC119" s="235">
        <f>IF('Member Info'!N116="",1,"")</f>
        <v>1</v>
      </c>
      <c r="AD119" s="243" t="e">
        <f t="shared" si="34"/>
        <v>#VALUE!</v>
      </c>
      <c r="AE119" s="130" t="str">
        <f t="shared" si="21"/>
        <v/>
      </c>
      <c r="AF119" s="124">
        <f t="shared" si="35"/>
        <v>1</v>
      </c>
      <c r="AG119" s="124" t="str">
        <f>IF('Member Info'!N116&lt;&gt;"",IF(AND('Member Info'!N116&lt;=$U$1,'Member Info'!N116&gt;=$T$1),1,0),"")</f>
        <v/>
      </c>
      <c r="AI119" s="124" t="b">
        <f t="shared" si="36"/>
        <v>0</v>
      </c>
      <c r="AJ119" s="124">
        <f t="shared" si="37"/>
        <v>0</v>
      </c>
      <c r="AL119" s="124">
        <f t="shared" si="38"/>
        <v>0</v>
      </c>
      <c r="AM119" s="124">
        <f>IF('Member Info'!F116&gt;$T$1,1,0)</f>
        <v>0</v>
      </c>
      <c r="AN119" s="124" t="b">
        <f>IF(ISERROR(T119),ERROR.TYPE(#REF!)=ERROR.TYPE(T119),FALSE)</f>
        <v>0</v>
      </c>
      <c r="AO119" s="124" t="b">
        <f>IF(ISERROR(U119),ERROR.TYPE(#REF!)=ERROR.TYPE(U119),FALSE)</f>
        <v>0</v>
      </c>
      <c r="AP119" s="124">
        <f>IF('Member Info'!F116&gt;'GP1 April 25'!$U$1,1,0)</f>
        <v>0</v>
      </c>
      <c r="AQ119" s="124">
        <f t="shared" si="39"/>
        <v>0</v>
      </c>
      <c r="AR119" s="124">
        <f t="shared" si="40"/>
        <v>0</v>
      </c>
      <c r="AS119" s="124">
        <f t="shared" si="41"/>
        <v>1</v>
      </c>
    </row>
    <row r="120" spans="1:45" x14ac:dyDescent="0.25">
      <c r="A120" s="4">
        <v>89</v>
      </c>
      <c r="B120" s="164">
        <f>'Member Info'!D117</f>
        <v>0</v>
      </c>
      <c r="C120" s="164">
        <f>'Member Info'!E117</f>
        <v>0</v>
      </c>
      <c r="D120" s="164" t="str">
        <f>'Member Info'!G117</f>
        <v/>
      </c>
      <c r="E120" s="165">
        <f>'Member Info'!B117</f>
        <v>0</v>
      </c>
      <c r="F120" s="242"/>
      <c r="G120" s="166" t="str">
        <f>IF(E120=0,"",('Member Info'!K117+'Member Info'!L117))</f>
        <v/>
      </c>
      <c r="H120" s="419"/>
      <c r="I120" s="419"/>
      <c r="J120" s="26"/>
      <c r="K120" s="26"/>
      <c r="L120" s="384" t="str">
        <f>IF(E120=0,"",IF('Member Info'!F117&gt;$U$1,CONCATENATE("Joined with practice on ", TEXT('Member Info'!F117, "DD/MM/YYYY")),IF('Member Info'!N117&lt;&gt;"",IF('Member Info'!N117&lt;$T$1,CONCATENATE("Left Scheme on ", TEXT('Member Info'!N117, "DD/MM/YYYY")),IF(OR(G120="",G120=0),"Error Detected, No rate entered",IF(E120=0,"",IF(F120="","Error Detected, No Pensionable pay",IF(AS120=1,"No Part Time Status Entered",IF(AR120=1,"No Part Time Hours Entered",IF(ISERROR(AD120)," Unknown Values entered.",IF(V120+W120&lt;1,"Acceptable",IF(T120+U120=200, "No Contributions Entered", IF(M120="","Error Detected, Choose reason&gt;",IF(Z120="1",IF(V120=1,"Please Enter Deemed Pensionable Pay","Add Any Relevant Details Above"),"Please Give Details Above"))))))))))),IF(OR(G120="",G120=0),"Error Detected, No rate entered",IF(E120=0,"",IF(F120="","Error Detected, No Pensionable pay",IF(AS120=1,"No Part Time Status Entered",IF(AR120=1,"No Part Time Hours Entered",IF(ISERROR(AD120)," Unknown Values entered.",IF(V120+W120&lt;1,"Acceptable",IF(T120+U120=200, "No Contributions Entered", IF(M120="","Error Detected, Choose reason&gt;",IF(Z120="1",IF(V120=1,"Please Enter Deemed Pensionable Pay","Add relevant Details Above"),"Please give details Above")))))))))))))</f>
        <v/>
      </c>
      <c r="M120" s="260"/>
      <c r="N120" s="91"/>
      <c r="O120" s="91" t="str">
        <f t="shared" si="22"/>
        <v/>
      </c>
      <c r="P120" s="94">
        <f t="shared" si="23"/>
        <v>0</v>
      </c>
      <c r="Q120" s="94">
        <f t="shared" si="23"/>
        <v>0</v>
      </c>
      <c r="R120" s="218">
        <f>(ROUND((F120/100*'Member Info'!$W$2), 2))</f>
        <v>0</v>
      </c>
      <c r="S120" s="218" t="e">
        <f t="shared" si="24"/>
        <v>#VALUE!</v>
      </c>
      <c r="T120" s="218" t="str">
        <f t="shared" si="25"/>
        <v/>
      </c>
      <c r="U120" s="227" t="str">
        <f t="shared" si="26"/>
        <v/>
      </c>
      <c r="V120" s="228" t="str">
        <f t="shared" si="27"/>
        <v/>
      </c>
      <c r="W120" s="228" t="str">
        <f t="shared" si="28"/>
        <v/>
      </c>
      <c r="X120" s="222">
        <f t="shared" si="29"/>
        <v>0</v>
      </c>
      <c r="Y120" s="110">
        <f t="shared" si="30"/>
        <v>0</v>
      </c>
      <c r="Z120" s="235" t="str">
        <f t="shared" si="31"/>
        <v/>
      </c>
      <c r="AA120" s="240" t="b">
        <f t="shared" si="32"/>
        <v>0</v>
      </c>
      <c r="AB120" s="235">
        <f t="shared" si="33"/>
        <v>0</v>
      </c>
      <c r="AC120" s="235">
        <f>IF('Member Info'!N117="",1,"")</f>
        <v>1</v>
      </c>
      <c r="AD120" s="243" t="e">
        <f t="shared" si="34"/>
        <v>#VALUE!</v>
      </c>
      <c r="AE120" s="130" t="str">
        <f t="shared" si="21"/>
        <v/>
      </c>
      <c r="AF120" s="124">
        <f t="shared" si="35"/>
        <v>1</v>
      </c>
      <c r="AG120" s="124" t="str">
        <f>IF('Member Info'!N117&lt;&gt;"",IF(AND('Member Info'!N117&lt;=$U$1,'Member Info'!N117&gt;=$T$1),1,0),"")</f>
        <v/>
      </c>
      <c r="AI120" s="124" t="b">
        <f t="shared" si="36"/>
        <v>0</v>
      </c>
      <c r="AJ120" s="124">
        <f t="shared" si="37"/>
        <v>0</v>
      </c>
      <c r="AL120" s="124">
        <f t="shared" si="38"/>
        <v>0</v>
      </c>
      <c r="AM120" s="124">
        <f>IF('Member Info'!F117&gt;$T$1,1,0)</f>
        <v>0</v>
      </c>
      <c r="AN120" s="124" t="b">
        <f>IF(ISERROR(T120),ERROR.TYPE(#REF!)=ERROR.TYPE(T120),FALSE)</f>
        <v>0</v>
      </c>
      <c r="AO120" s="124" t="b">
        <f>IF(ISERROR(U120),ERROR.TYPE(#REF!)=ERROR.TYPE(U120),FALSE)</f>
        <v>0</v>
      </c>
      <c r="AP120" s="124">
        <f>IF('Member Info'!F117&gt;'GP1 April 25'!$U$1,1,0)</f>
        <v>0</v>
      </c>
      <c r="AQ120" s="124">
        <f t="shared" si="39"/>
        <v>0</v>
      </c>
      <c r="AR120" s="124">
        <f t="shared" si="40"/>
        <v>0</v>
      </c>
      <c r="AS120" s="124">
        <f t="shared" si="41"/>
        <v>1</v>
      </c>
    </row>
    <row r="121" spans="1:45" x14ac:dyDescent="0.25">
      <c r="A121" s="4">
        <v>90</v>
      </c>
      <c r="B121" s="164">
        <f>'Member Info'!D118</f>
        <v>0</v>
      </c>
      <c r="C121" s="164">
        <f>'Member Info'!E118</f>
        <v>0</v>
      </c>
      <c r="D121" s="164" t="str">
        <f>'Member Info'!G118</f>
        <v/>
      </c>
      <c r="E121" s="165">
        <f>'Member Info'!B118</f>
        <v>0</v>
      </c>
      <c r="F121" s="242"/>
      <c r="G121" s="166" t="str">
        <f>IF(E121=0,"",('Member Info'!K118+'Member Info'!L118))</f>
        <v/>
      </c>
      <c r="H121" s="419"/>
      <c r="I121" s="419"/>
      <c r="J121" s="26"/>
      <c r="K121" s="26"/>
      <c r="L121" s="384" t="str">
        <f>IF(E121=0,"",IF('Member Info'!F118&gt;$U$1,CONCATENATE("Joined with practice on ", TEXT('Member Info'!F118, "DD/MM/YYYY")),IF('Member Info'!N118&lt;&gt;"",IF('Member Info'!N118&lt;$T$1,CONCATENATE("Left Scheme on ", TEXT('Member Info'!N118, "DD/MM/YYYY")),IF(OR(G121="",G121=0),"Error Detected, No rate entered",IF(E121=0,"",IF(F121="","Error Detected, No Pensionable pay",IF(AS121=1,"No Part Time Status Entered",IF(AR121=1,"No Part Time Hours Entered",IF(ISERROR(AD121)," Unknown Values entered.",IF(V121+W121&lt;1,"Acceptable",IF(T121+U121=200, "No Contributions Entered", IF(M121="","Error Detected, Choose reason&gt;",IF(Z121="1",IF(V121=1,"Please Enter Deemed Pensionable Pay","Add Any Relevant Details Above"),"Please Give Details Above"))))))))))),IF(OR(G121="",G121=0),"Error Detected, No rate entered",IF(E121=0,"",IF(F121="","Error Detected, No Pensionable pay",IF(AS121=1,"No Part Time Status Entered",IF(AR121=1,"No Part Time Hours Entered",IF(ISERROR(AD121)," Unknown Values entered.",IF(V121+W121&lt;1,"Acceptable",IF(T121+U121=200, "No Contributions Entered", IF(M121="","Error Detected, Choose reason&gt;",IF(Z121="1",IF(V121=1,"Please Enter Deemed Pensionable Pay","Add relevant Details Above"),"Please give details Above")))))))))))))</f>
        <v/>
      </c>
      <c r="M121" s="260"/>
      <c r="N121" s="91"/>
      <c r="O121" s="91" t="str">
        <f t="shared" si="22"/>
        <v/>
      </c>
      <c r="P121" s="94">
        <f t="shared" si="23"/>
        <v>0</v>
      </c>
      <c r="Q121" s="94">
        <f t="shared" si="23"/>
        <v>0</v>
      </c>
      <c r="R121" s="218">
        <f>(ROUND((F121/100*'Member Info'!$W$2), 2))</f>
        <v>0</v>
      </c>
      <c r="S121" s="218" t="e">
        <f t="shared" si="24"/>
        <v>#VALUE!</v>
      </c>
      <c r="T121" s="218" t="str">
        <f t="shared" si="25"/>
        <v/>
      </c>
      <c r="U121" s="227" t="str">
        <f t="shared" si="26"/>
        <v/>
      </c>
      <c r="V121" s="228" t="str">
        <f t="shared" si="27"/>
        <v/>
      </c>
      <c r="W121" s="228" t="str">
        <f t="shared" si="28"/>
        <v/>
      </c>
      <c r="X121" s="222">
        <f t="shared" si="29"/>
        <v>0</v>
      </c>
      <c r="Y121" s="110">
        <f t="shared" si="30"/>
        <v>0</v>
      </c>
      <c r="Z121" s="235" t="str">
        <f t="shared" si="31"/>
        <v/>
      </c>
      <c r="AA121" s="240" t="b">
        <f t="shared" si="32"/>
        <v>0</v>
      </c>
      <c r="AB121" s="235">
        <f t="shared" si="33"/>
        <v>0</v>
      </c>
      <c r="AC121" s="235">
        <f>IF('Member Info'!N118="",1,"")</f>
        <v>1</v>
      </c>
      <c r="AD121" s="243" t="e">
        <f t="shared" si="34"/>
        <v>#VALUE!</v>
      </c>
      <c r="AE121" s="130" t="str">
        <f t="shared" si="21"/>
        <v/>
      </c>
      <c r="AF121" s="124">
        <f t="shared" si="35"/>
        <v>1</v>
      </c>
      <c r="AG121" s="124" t="str">
        <f>IF('Member Info'!N118&lt;&gt;"",IF(AND('Member Info'!N118&lt;=$U$1,'Member Info'!N118&gt;=$T$1),1,0),"")</f>
        <v/>
      </c>
      <c r="AI121" s="124" t="b">
        <f t="shared" si="36"/>
        <v>0</v>
      </c>
      <c r="AJ121" s="124">
        <f t="shared" si="37"/>
        <v>0</v>
      </c>
      <c r="AL121" s="124">
        <f t="shared" si="38"/>
        <v>0</v>
      </c>
      <c r="AM121" s="124">
        <f>IF('Member Info'!F118&gt;$T$1,1,0)</f>
        <v>0</v>
      </c>
      <c r="AN121" s="124" t="b">
        <f>IF(ISERROR(T121),ERROR.TYPE(#REF!)=ERROR.TYPE(T121),FALSE)</f>
        <v>0</v>
      </c>
      <c r="AO121" s="124" t="b">
        <f>IF(ISERROR(U121),ERROR.TYPE(#REF!)=ERROR.TYPE(U121),FALSE)</f>
        <v>0</v>
      </c>
      <c r="AP121" s="124">
        <f>IF('Member Info'!F118&gt;'GP1 April 25'!$U$1,1,0)</f>
        <v>0</v>
      </c>
      <c r="AQ121" s="124">
        <f t="shared" si="39"/>
        <v>0</v>
      </c>
      <c r="AR121" s="124">
        <f t="shared" si="40"/>
        <v>0</v>
      </c>
      <c r="AS121" s="124">
        <f t="shared" si="41"/>
        <v>1</v>
      </c>
    </row>
    <row r="122" spans="1:45" x14ac:dyDescent="0.25">
      <c r="A122" s="4">
        <v>91</v>
      </c>
      <c r="B122" s="164">
        <f>'Member Info'!D119</f>
        <v>0</v>
      </c>
      <c r="C122" s="164">
        <f>'Member Info'!E119</f>
        <v>0</v>
      </c>
      <c r="D122" s="164" t="str">
        <f>'Member Info'!G119</f>
        <v/>
      </c>
      <c r="E122" s="165">
        <f>'Member Info'!B119</f>
        <v>0</v>
      </c>
      <c r="F122" s="242"/>
      <c r="G122" s="166" t="str">
        <f>IF(E122=0,"",('Member Info'!K119+'Member Info'!L119))</f>
        <v/>
      </c>
      <c r="H122" s="419"/>
      <c r="I122" s="419"/>
      <c r="J122" s="26"/>
      <c r="K122" s="26"/>
      <c r="L122" s="384" t="str">
        <f>IF(E122=0,"",IF('Member Info'!F119&gt;$U$1,CONCATENATE("Joined with practice on ", TEXT('Member Info'!F119, "DD/MM/YYYY")),IF('Member Info'!N119&lt;&gt;"",IF('Member Info'!N119&lt;$T$1,CONCATENATE("Left Scheme on ", TEXT('Member Info'!N119, "DD/MM/YYYY")),IF(OR(G122="",G122=0),"Error Detected, No rate entered",IF(E122=0,"",IF(F122="","Error Detected, No Pensionable pay",IF(AS122=1,"No Part Time Status Entered",IF(AR122=1,"No Part Time Hours Entered",IF(ISERROR(AD122)," Unknown Values entered.",IF(V122+W122&lt;1,"Acceptable",IF(T122+U122=200, "No Contributions Entered", IF(M122="","Error Detected, Choose reason&gt;",IF(Z122="1",IF(V122=1,"Please Enter Deemed Pensionable Pay","Add Any Relevant Details Above"),"Please Give Details Above"))))))))))),IF(OR(G122="",G122=0),"Error Detected, No rate entered",IF(E122=0,"",IF(F122="","Error Detected, No Pensionable pay",IF(AS122=1,"No Part Time Status Entered",IF(AR122=1,"No Part Time Hours Entered",IF(ISERROR(AD122)," Unknown Values entered.",IF(V122+W122&lt;1,"Acceptable",IF(T122+U122=200, "No Contributions Entered", IF(M122="","Error Detected, Choose reason&gt;",IF(Z122="1",IF(V122=1,"Please Enter Deemed Pensionable Pay","Add relevant Details Above"),"Please give details Above")))))))))))))</f>
        <v/>
      </c>
      <c r="M122" s="260"/>
      <c r="N122" s="91"/>
      <c r="O122" s="91" t="str">
        <f t="shared" si="22"/>
        <v/>
      </c>
      <c r="P122" s="94">
        <f t="shared" si="23"/>
        <v>0</v>
      </c>
      <c r="Q122" s="94">
        <f t="shared" si="23"/>
        <v>0</v>
      </c>
      <c r="R122" s="218">
        <f>(ROUND((F122/100*'Member Info'!$W$2), 2))</f>
        <v>0</v>
      </c>
      <c r="S122" s="218" t="e">
        <f t="shared" si="24"/>
        <v>#VALUE!</v>
      </c>
      <c r="T122" s="218" t="str">
        <f t="shared" si="25"/>
        <v/>
      </c>
      <c r="U122" s="227" t="str">
        <f t="shared" si="26"/>
        <v/>
      </c>
      <c r="V122" s="228" t="str">
        <f t="shared" si="27"/>
        <v/>
      </c>
      <c r="W122" s="228" t="str">
        <f t="shared" si="28"/>
        <v/>
      </c>
      <c r="X122" s="222">
        <f t="shared" si="29"/>
        <v>0</v>
      </c>
      <c r="Y122" s="110">
        <f t="shared" si="30"/>
        <v>0</v>
      </c>
      <c r="Z122" s="235" t="str">
        <f t="shared" si="31"/>
        <v/>
      </c>
      <c r="AA122" s="240" t="b">
        <f t="shared" si="32"/>
        <v>0</v>
      </c>
      <c r="AB122" s="235">
        <f t="shared" si="33"/>
        <v>0</v>
      </c>
      <c r="AC122" s="235">
        <f>IF('Member Info'!N119="",1,"")</f>
        <v>1</v>
      </c>
      <c r="AD122" s="243" t="e">
        <f t="shared" si="34"/>
        <v>#VALUE!</v>
      </c>
      <c r="AE122" s="130" t="str">
        <f t="shared" si="21"/>
        <v/>
      </c>
      <c r="AF122" s="124">
        <f t="shared" si="35"/>
        <v>1</v>
      </c>
      <c r="AG122" s="124" t="str">
        <f>IF('Member Info'!N119&lt;&gt;"",IF(AND('Member Info'!N119&lt;=$U$1,'Member Info'!N119&gt;=$T$1),1,0),"")</f>
        <v/>
      </c>
      <c r="AI122" s="124" t="b">
        <f t="shared" si="36"/>
        <v>0</v>
      </c>
      <c r="AJ122" s="124">
        <f t="shared" si="37"/>
        <v>0</v>
      </c>
      <c r="AL122" s="124">
        <f t="shared" si="38"/>
        <v>0</v>
      </c>
      <c r="AM122" s="124">
        <f>IF('Member Info'!F119&gt;$T$1,1,0)</f>
        <v>0</v>
      </c>
      <c r="AN122" s="124" t="b">
        <f>IF(ISERROR(T122),ERROR.TYPE(#REF!)=ERROR.TYPE(T122),FALSE)</f>
        <v>0</v>
      </c>
      <c r="AO122" s="124" t="b">
        <f>IF(ISERROR(U122),ERROR.TYPE(#REF!)=ERROR.TYPE(U122),FALSE)</f>
        <v>0</v>
      </c>
      <c r="AP122" s="124">
        <f>IF('Member Info'!F119&gt;'GP1 April 25'!$U$1,1,0)</f>
        <v>0</v>
      </c>
      <c r="AQ122" s="124">
        <f t="shared" si="39"/>
        <v>0</v>
      </c>
      <c r="AR122" s="124">
        <f t="shared" si="40"/>
        <v>0</v>
      </c>
      <c r="AS122" s="124">
        <f t="shared" si="41"/>
        <v>1</v>
      </c>
    </row>
    <row r="123" spans="1:45" x14ac:dyDescent="0.25">
      <c r="A123" s="4">
        <v>92</v>
      </c>
      <c r="B123" s="164">
        <f>'Member Info'!D120</f>
        <v>0</v>
      </c>
      <c r="C123" s="164">
        <f>'Member Info'!E120</f>
        <v>0</v>
      </c>
      <c r="D123" s="164" t="str">
        <f>'Member Info'!G120</f>
        <v/>
      </c>
      <c r="E123" s="165">
        <f>'Member Info'!B120</f>
        <v>0</v>
      </c>
      <c r="F123" s="242"/>
      <c r="G123" s="166" t="str">
        <f>IF(E123=0,"",('Member Info'!K120+'Member Info'!L120))</f>
        <v/>
      </c>
      <c r="H123" s="419"/>
      <c r="I123" s="419"/>
      <c r="J123" s="26"/>
      <c r="K123" s="26"/>
      <c r="L123" s="384" t="str">
        <f>IF(E123=0,"",IF('Member Info'!F120&gt;$U$1,CONCATENATE("Joined with practice on ", TEXT('Member Info'!F120, "DD/MM/YYYY")),IF('Member Info'!N120&lt;&gt;"",IF('Member Info'!N120&lt;$T$1,CONCATENATE("Left Scheme on ", TEXT('Member Info'!N120, "DD/MM/YYYY")),IF(OR(G123="",G123=0),"Error Detected, No rate entered",IF(E123=0,"",IF(F123="","Error Detected, No Pensionable pay",IF(AS123=1,"No Part Time Status Entered",IF(AR123=1,"No Part Time Hours Entered",IF(ISERROR(AD123)," Unknown Values entered.",IF(V123+W123&lt;1,"Acceptable",IF(T123+U123=200, "No Contributions Entered", IF(M123="","Error Detected, Choose reason&gt;",IF(Z123="1",IF(V123=1,"Please Enter Deemed Pensionable Pay","Add Any Relevant Details Above"),"Please Give Details Above"))))))))))),IF(OR(G123="",G123=0),"Error Detected, No rate entered",IF(E123=0,"",IF(F123="","Error Detected, No Pensionable pay",IF(AS123=1,"No Part Time Status Entered",IF(AR123=1,"No Part Time Hours Entered",IF(ISERROR(AD123)," Unknown Values entered.",IF(V123+W123&lt;1,"Acceptable",IF(T123+U123=200, "No Contributions Entered", IF(M123="","Error Detected, Choose reason&gt;",IF(Z123="1",IF(V123=1,"Please Enter Deemed Pensionable Pay","Add relevant Details Above"),"Please give details Above")))))))))))))</f>
        <v/>
      </c>
      <c r="M123" s="260"/>
      <c r="N123" s="91"/>
      <c r="O123" s="91" t="str">
        <f t="shared" si="22"/>
        <v/>
      </c>
      <c r="P123" s="94">
        <f t="shared" si="23"/>
        <v>0</v>
      </c>
      <c r="Q123" s="94">
        <f t="shared" si="23"/>
        <v>0</v>
      </c>
      <c r="R123" s="218">
        <f>(ROUND((F123/100*'Member Info'!$W$2), 2))</f>
        <v>0</v>
      </c>
      <c r="S123" s="218" t="e">
        <f t="shared" si="24"/>
        <v>#VALUE!</v>
      </c>
      <c r="T123" s="218" t="str">
        <f t="shared" si="25"/>
        <v/>
      </c>
      <c r="U123" s="227" t="str">
        <f t="shared" si="26"/>
        <v/>
      </c>
      <c r="V123" s="228" t="str">
        <f t="shared" si="27"/>
        <v/>
      </c>
      <c r="W123" s="228" t="str">
        <f t="shared" si="28"/>
        <v/>
      </c>
      <c r="X123" s="222">
        <f t="shared" si="29"/>
        <v>0</v>
      </c>
      <c r="Y123" s="110">
        <f t="shared" si="30"/>
        <v>0</v>
      </c>
      <c r="Z123" s="235" t="str">
        <f t="shared" si="31"/>
        <v/>
      </c>
      <c r="AA123" s="240" t="b">
        <f t="shared" si="32"/>
        <v>0</v>
      </c>
      <c r="AB123" s="235">
        <f t="shared" si="33"/>
        <v>0</v>
      </c>
      <c r="AC123" s="235">
        <f>IF('Member Info'!N120="",1,"")</f>
        <v>1</v>
      </c>
      <c r="AD123" s="243" t="e">
        <f t="shared" si="34"/>
        <v>#VALUE!</v>
      </c>
      <c r="AE123" s="130" t="str">
        <f t="shared" si="21"/>
        <v/>
      </c>
      <c r="AF123" s="124">
        <f t="shared" si="35"/>
        <v>1</v>
      </c>
      <c r="AG123" s="124" t="str">
        <f>IF('Member Info'!N120&lt;&gt;"",IF(AND('Member Info'!N120&lt;=$U$1,'Member Info'!N120&gt;=$T$1),1,0),"")</f>
        <v/>
      </c>
      <c r="AI123" s="124" t="b">
        <f t="shared" si="36"/>
        <v>0</v>
      </c>
      <c r="AJ123" s="124">
        <f t="shared" si="37"/>
        <v>0</v>
      </c>
      <c r="AL123" s="124">
        <f t="shared" si="38"/>
        <v>0</v>
      </c>
      <c r="AM123" s="124">
        <f>IF('Member Info'!F120&gt;$T$1,1,0)</f>
        <v>0</v>
      </c>
      <c r="AN123" s="124" t="b">
        <f>IF(ISERROR(T123),ERROR.TYPE(#REF!)=ERROR.TYPE(T123),FALSE)</f>
        <v>0</v>
      </c>
      <c r="AO123" s="124" t="b">
        <f>IF(ISERROR(U123),ERROR.TYPE(#REF!)=ERROR.TYPE(U123),FALSE)</f>
        <v>0</v>
      </c>
      <c r="AP123" s="124">
        <f>IF('Member Info'!F120&gt;'GP1 April 25'!$U$1,1,0)</f>
        <v>0</v>
      </c>
      <c r="AQ123" s="124">
        <f t="shared" si="39"/>
        <v>0</v>
      </c>
      <c r="AR123" s="124">
        <f t="shared" si="40"/>
        <v>0</v>
      </c>
      <c r="AS123" s="124">
        <f t="shared" si="41"/>
        <v>1</v>
      </c>
    </row>
    <row r="124" spans="1:45" x14ac:dyDescent="0.25">
      <c r="A124" s="4">
        <v>93</v>
      </c>
      <c r="B124" s="164">
        <f>'Member Info'!D121</f>
        <v>0</v>
      </c>
      <c r="C124" s="164">
        <f>'Member Info'!E121</f>
        <v>0</v>
      </c>
      <c r="D124" s="164" t="str">
        <f>'Member Info'!G121</f>
        <v/>
      </c>
      <c r="E124" s="165">
        <f>'Member Info'!B121</f>
        <v>0</v>
      </c>
      <c r="F124" s="242"/>
      <c r="G124" s="166" t="str">
        <f>IF(E124=0,"",('Member Info'!K121+'Member Info'!L121))</f>
        <v/>
      </c>
      <c r="H124" s="419"/>
      <c r="I124" s="419"/>
      <c r="J124" s="26"/>
      <c r="K124" s="26"/>
      <c r="L124" s="384" t="str">
        <f>IF(E124=0,"",IF('Member Info'!F121&gt;$U$1,CONCATENATE("Joined with practice on ", TEXT('Member Info'!F121, "DD/MM/YYYY")),IF('Member Info'!N121&lt;&gt;"",IF('Member Info'!N121&lt;$T$1,CONCATENATE("Left Scheme on ", TEXT('Member Info'!N121, "DD/MM/YYYY")),IF(OR(G124="",G124=0),"Error Detected, No rate entered",IF(E124=0,"",IF(F124="","Error Detected, No Pensionable pay",IF(AS124=1,"No Part Time Status Entered",IF(AR124=1,"No Part Time Hours Entered",IF(ISERROR(AD124)," Unknown Values entered.",IF(V124+W124&lt;1,"Acceptable",IF(T124+U124=200, "No Contributions Entered", IF(M124="","Error Detected, Choose reason&gt;",IF(Z124="1",IF(V124=1,"Please Enter Deemed Pensionable Pay","Add Any Relevant Details Above"),"Please Give Details Above"))))))))))),IF(OR(G124="",G124=0),"Error Detected, No rate entered",IF(E124=0,"",IF(F124="","Error Detected, No Pensionable pay",IF(AS124=1,"No Part Time Status Entered",IF(AR124=1,"No Part Time Hours Entered",IF(ISERROR(AD124)," Unknown Values entered.",IF(V124+W124&lt;1,"Acceptable",IF(T124+U124=200, "No Contributions Entered", IF(M124="","Error Detected, Choose reason&gt;",IF(Z124="1",IF(V124=1,"Please Enter Deemed Pensionable Pay","Add relevant Details Above"),"Please give details Above")))))))))))))</f>
        <v/>
      </c>
      <c r="M124" s="260"/>
      <c r="N124" s="91"/>
      <c r="O124" s="91" t="str">
        <f t="shared" si="22"/>
        <v/>
      </c>
      <c r="P124" s="94">
        <f t="shared" si="23"/>
        <v>0</v>
      </c>
      <c r="Q124" s="94">
        <f t="shared" si="23"/>
        <v>0</v>
      </c>
      <c r="R124" s="218">
        <f>(ROUND((F124/100*'Member Info'!$W$2), 2))</f>
        <v>0</v>
      </c>
      <c r="S124" s="218" t="e">
        <f t="shared" si="24"/>
        <v>#VALUE!</v>
      </c>
      <c r="T124" s="218" t="str">
        <f t="shared" si="25"/>
        <v/>
      </c>
      <c r="U124" s="227" t="str">
        <f t="shared" si="26"/>
        <v/>
      </c>
      <c r="V124" s="228" t="str">
        <f t="shared" si="27"/>
        <v/>
      </c>
      <c r="W124" s="228" t="str">
        <f t="shared" si="28"/>
        <v/>
      </c>
      <c r="X124" s="222">
        <f t="shared" si="29"/>
        <v>0</v>
      </c>
      <c r="Y124" s="110">
        <f t="shared" si="30"/>
        <v>0</v>
      </c>
      <c r="Z124" s="235" t="str">
        <f t="shared" si="31"/>
        <v/>
      </c>
      <c r="AA124" s="240" t="b">
        <f t="shared" si="32"/>
        <v>0</v>
      </c>
      <c r="AB124" s="235">
        <f t="shared" si="33"/>
        <v>0</v>
      </c>
      <c r="AC124" s="235">
        <f>IF('Member Info'!N121="",1,"")</f>
        <v>1</v>
      </c>
      <c r="AD124" s="243" t="e">
        <f t="shared" si="34"/>
        <v>#VALUE!</v>
      </c>
      <c r="AE124" s="130" t="str">
        <f t="shared" si="21"/>
        <v/>
      </c>
      <c r="AF124" s="124">
        <f t="shared" si="35"/>
        <v>1</v>
      </c>
      <c r="AG124" s="124" t="str">
        <f>IF('Member Info'!N121&lt;&gt;"",IF(AND('Member Info'!N121&lt;=$U$1,'Member Info'!N121&gt;=$T$1),1,0),"")</f>
        <v/>
      </c>
      <c r="AI124" s="124" t="b">
        <f t="shared" si="36"/>
        <v>0</v>
      </c>
      <c r="AJ124" s="124">
        <f t="shared" si="37"/>
        <v>0</v>
      </c>
      <c r="AL124" s="124">
        <f t="shared" si="38"/>
        <v>0</v>
      </c>
      <c r="AM124" s="124">
        <f>IF('Member Info'!F121&gt;$T$1,1,0)</f>
        <v>0</v>
      </c>
      <c r="AN124" s="124" t="b">
        <f>IF(ISERROR(T124),ERROR.TYPE(#REF!)=ERROR.TYPE(T124),FALSE)</f>
        <v>0</v>
      </c>
      <c r="AO124" s="124" t="b">
        <f>IF(ISERROR(U124),ERROR.TYPE(#REF!)=ERROR.TYPE(U124),FALSE)</f>
        <v>0</v>
      </c>
      <c r="AP124" s="124">
        <f>IF('Member Info'!F121&gt;'GP1 April 25'!$U$1,1,0)</f>
        <v>0</v>
      </c>
      <c r="AQ124" s="124">
        <f t="shared" si="39"/>
        <v>0</v>
      </c>
      <c r="AR124" s="124">
        <f t="shared" si="40"/>
        <v>0</v>
      </c>
      <c r="AS124" s="124">
        <f t="shared" si="41"/>
        <v>1</v>
      </c>
    </row>
    <row r="125" spans="1:45" x14ac:dyDescent="0.25">
      <c r="A125" s="4">
        <v>94</v>
      </c>
      <c r="B125" s="164">
        <f>'Member Info'!D122</f>
        <v>0</v>
      </c>
      <c r="C125" s="164">
        <f>'Member Info'!E122</f>
        <v>0</v>
      </c>
      <c r="D125" s="164" t="str">
        <f>'Member Info'!G122</f>
        <v/>
      </c>
      <c r="E125" s="165">
        <f>'Member Info'!B122</f>
        <v>0</v>
      </c>
      <c r="F125" s="242"/>
      <c r="G125" s="166" t="str">
        <f>IF(E125=0,"",('Member Info'!K122+'Member Info'!L122))</f>
        <v/>
      </c>
      <c r="H125" s="419"/>
      <c r="I125" s="419"/>
      <c r="J125" s="26"/>
      <c r="K125" s="26"/>
      <c r="L125" s="384" t="str">
        <f>IF(E125=0,"",IF('Member Info'!F122&gt;$U$1,CONCATENATE("Joined with practice on ", TEXT('Member Info'!F122, "DD/MM/YYYY")),IF('Member Info'!N122&lt;&gt;"",IF('Member Info'!N122&lt;$T$1,CONCATENATE("Left Scheme on ", TEXT('Member Info'!N122, "DD/MM/YYYY")),IF(OR(G125="",G125=0),"Error Detected, No rate entered",IF(E125=0,"",IF(F125="","Error Detected, No Pensionable pay",IF(AS125=1,"No Part Time Status Entered",IF(AR125=1,"No Part Time Hours Entered",IF(ISERROR(AD125)," Unknown Values entered.",IF(V125+W125&lt;1,"Acceptable",IF(T125+U125=200, "No Contributions Entered", IF(M125="","Error Detected, Choose reason&gt;",IF(Z125="1",IF(V125=1,"Please Enter Deemed Pensionable Pay","Add Any Relevant Details Above"),"Please Give Details Above"))))))))))),IF(OR(G125="",G125=0),"Error Detected, No rate entered",IF(E125=0,"",IF(F125="","Error Detected, No Pensionable pay",IF(AS125=1,"No Part Time Status Entered",IF(AR125=1,"No Part Time Hours Entered",IF(ISERROR(AD125)," Unknown Values entered.",IF(V125+W125&lt;1,"Acceptable",IF(T125+U125=200, "No Contributions Entered", IF(M125="","Error Detected, Choose reason&gt;",IF(Z125="1",IF(V125=1,"Please Enter Deemed Pensionable Pay","Add relevant Details Above"),"Please give details Above")))))))))))))</f>
        <v/>
      </c>
      <c r="M125" s="260"/>
      <c r="N125" s="91"/>
      <c r="O125" s="91" t="str">
        <f t="shared" si="22"/>
        <v/>
      </c>
      <c r="P125" s="94">
        <f t="shared" si="23"/>
        <v>0</v>
      </c>
      <c r="Q125" s="94">
        <f t="shared" si="23"/>
        <v>0</v>
      </c>
      <c r="R125" s="218">
        <f>(ROUND((F125/100*'Member Info'!$W$2), 2))</f>
        <v>0</v>
      </c>
      <c r="S125" s="218" t="e">
        <f t="shared" si="24"/>
        <v>#VALUE!</v>
      </c>
      <c r="T125" s="218" t="str">
        <f t="shared" si="25"/>
        <v/>
      </c>
      <c r="U125" s="227" t="str">
        <f t="shared" si="26"/>
        <v/>
      </c>
      <c r="V125" s="228" t="str">
        <f t="shared" si="27"/>
        <v/>
      </c>
      <c r="W125" s="228" t="str">
        <f t="shared" si="28"/>
        <v/>
      </c>
      <c r="X125" s="222">
        <f t="shared" si="29"/>
        <v>0</v>
      </c>
      <c r="Y125" s="110">
        <f t="shared" si="30"/>
        <v>0</v>
      </c>
      <c r="Z125" s="235" t="str">
        <f t="shared" si="31"/>
        <v/>
      </c>
      <c r="AA125" s="240" t="b">
        <f t="shared" si="32"/>
        <v>0</v>
      </c>
      <c r="AB125" s="235">
        <f t="shared" si="33"/>
        <v>0</v>
      </c>
      <c r="AC125" s="235">
        <f>IF('Member Info'!N122="",1,"")</f>
        <v>1</v>
      </c>
      <c r="AD125" s="243" t="e">
        <f t="shared" si="34"/>
        <v>#VALUE!</v>
      </c>
      <c r="AE125" s="130" t="str">
        <f t="shared" si="21"/>
        <v/>
      </c>
      <c r="AF125" s="124">
        <f t="shared" si="35"/>
        <v>1</v>
      </c>
      <c r="AG125" s="124" t="str">
        <f>IF('Member Info'!N122&lt;&gt;"",IF(AND('Member Info'!N122&lt;=$U$1,'Member Info'!N122&gt;=$T$1),1,0),"")</f>
        <v/>
      </c>
      <c r="AI125" s="124" t="b">
        <f t="shared" si="36"/>
        <v>0</v>
      </c>
      <c r="AJ125" s="124">
        <f t="shared" si="37"/>
        <v>0</v>
      </c>
      <c r="AL125" s="124">
        <f t="shared" si="38"/>
        <v>0</v>
      </c>
      <c r="AM125" s="124">
        <f>IF('Member Info'!F122&gt;$T$1,1,0)</f>
        <v>0</v>
      </c>
      <c r="AN125" s="124" t="b">
        <f>IF(ISERROR(T125),ERROR.TYPE(#REF!)=ERROR.TYPE(T125),FALSE)</f>
        <v>0</v>
      </c>
      <c r="AO125" s="124" t="b">
        <f>IF(ISERROR(U125),ERROR.TYPE(#REF!)=ERROR.TYPE(U125),FALSE)</f>
        <v>0</v>
      </c>
      <c r="AP125" s="124">
        <f>IF('Member Info'!F122&gt;'GP1 April 25'!$U$1,1,0)</f>
        <v>0</v>
      </c>
      <c r="AQ125" s="124">
        <f t="shared" si="39"/>
        <v>0</v>
      </c>
      <c r="AR125" s="124">
        <f t="shared" si="40"/>
        <v>0</v>
      </c>
      <c r="AS125" s="124">
        <f t="shared" si="41"/>
        <v>1</v>
      </c>
    </row>
    <row r="126" spans="1:45" x14ac:dyDescent="0.25">
      <c r="A126" s="4">
        <v>95</v>
      </c>
      <c r="B126" s="164">
        <f>'Member Info'!D123</f>
        <v>0</v>
      </c>
      <c r="C126" s="164">
        <f>'Member Info'!E123</f>
        <v>0</v>
      </c>
      <c r="D126" s="164" t="str">
        <f>'Member Info'!G123</f>
        <v/>
      </c>
      <c r="E126" s="165">
        <f>'Member Info'!B123</f>
        <v>0</v>
      </c>
      <c r="F126" s="242"/>
      <c r="G126" s="166" t="str">
        <f>IF(E126=0,"",('Member Info'!K123+'Member Info'!L123))</f>
        <v/>
      </c>
      <c r="H126" s="419"/>
      <c r="I126" s="419"/>
      <c r="J126" s="26"/>
      <c r="K126" s="26"/>
      <c r="L126" s="384" t="str">
        <f>IF(E126=0,"",IF('Member Info'!F123&gt;$U$1,CONCATENATE("Joined with practice on ", TEXT('Member Info'!F123, "DD/MM/YYYY")),IF('Member Info'!N123&lt;&gt;"",IF('Member Info'!N123&lt;$T$1,CONCATENATE("Left Scheme on ", TEXT('Member Info'!N123, "DD/MM/YYYY")),IF(OR(G126="",G126=0),"Error Detected, No rate entered",IF(E126=0,"",IF(F126="","Error Detected, No Pensionable pay",IF(AS126=1,"No Part Time Status Entered",IF(AR126=1,"No Part Time Hours Entered",IF(ISERROR(AD126)," Unknown Values entered.",IF(V126+W126&lt;1,"Acceptable",IF(T126+U126=200, "No Contributions Entered", IF(M126="","Error Detected, Choose reason&gt;",IF(Z126="1",IF(V126=1,"Please Enter Deemed Pensionable Pay","Add Any Relevant Details Above"),"Please Give Details Above"))))))))))),IF(OR(G126="",G126=0),"Error Detected, No rate entered",IF(E126=0,"",IF(F126="","Error Detected, No Pensionable pay",IF(AS126=1,"No Part Time Status Entered",IF(AR126=1,"No Part Time Hours Entered",IF(ISERROR(AD126)," Unknown Values entered.",IF(V126+W126&lt;1,"Acceptable",IF(T126+U126=200, "No Contributions Entered", IF(M126="","Error Detected, Choose reason&gt;",IF(Z126="1",IF(V126=1,"Please Enter Deemed Pensionable Pay","Add relevant Details Above"),"Please give details Above")))))))))))))</f>
        <v/>
      </c>
      <c r="M126" s="260"/>
      <c r="N126" s="91"/>
      <c r="O126" s="91" t="str">
        <f t="shared" si="22"/>
        <v/>
      </c>
      <c r="P126" s="94">
        <f t="shared" si="23"/>
        <v>0</v>
      </c>
      <c r="Q126" s="94">
        <f t="shared" si="23"/>
        <v>0</v>
      </c>
      <c r="R126" s="218">
        <f>(ROUND((F126/100*'Member Info'!$W$2), 2))</f>
        <v>0</v>
      </c>
      <c r="S126" s="218" t="e">
        <f t="shared" si="24"/>
        <v>#VALUE!</v>
      </c>
      <c r="T126" s="218" t="str">
        <f t="shared" si="25"/>
        <v/>
      </c>
      <c r="U126" s="227" t="str">
        <f t="shared" si="26"/>
        <v/>
      </c>
      <c r="V126" s="228" t="str">
        <f t="shared" si="27"/>
        <v/>
      </c>
      <c r="W126" s="228" t="str">
        <f t="shared" si="28"/>
        <v/>
      </c>
      <c r="X126" s="222">
        <f t="shared" si="29"/>
        <v>0</v>
      </c>
      <c r="Y126" s="110">
        <f t="shared" si="30"/>
        <v>0</v>
      </c>
      <c r="Z126" s="235" t="str">
        <f t="shared" si="31"/>
        <v/>
      </c>
      <c r="AA126" s="240" t="b">
        <f t="shared" si="32"/>
        <v>0</v>
      </c>
      <c r="AB126" s="235">
        <f t="shared" si="33"/>
        <v>0</v>
      </c>
      <c r="AC126" s="235">
        <f>IF('Member Info'!N123="",1,"")</f>
        <v>1</v>
      </c>
      <c r="AD126" s="243" t="e">
        <f t="shared" si="34"/>
        <v>#VALUE!</v>
      </c>
      <c r="AE126" s="130" t="str">
        <f t="shared" si="21"/>
        <v/>
      </c>
      <c r="AF126" s="124">
        <f t="shared" si="35"/>
        <v>1</v>
      </c>
      <c r="AG126" s="124" t="str">
        <f>IF('Member Info'!N123&lt;&gt;"",IF(AND('Member Info'!N123&lt;=$U$1,'Member Info'!N123&gt;=$T$1),1,0),"")</f>
        <v/>
      </c>
      <c r="AI126" s="124" t="b">
        <f t="shared" si="36"/>
        <v>0</v>
      </c>
      <c r="AJ126" s="124">
        <f t="shared" si="37"/>
        <v>0</v>
      </c>
      <c r="AL126" s="124">
        <f t="shared" si="38"/>
        <v>0</v>
      </c>
      <c r="AM126" s="124">
        <f>IF('Member Info'!F123&gt;$T$1,1,0)</f>
        <v>0</v>
      </c>
      <c r="AN126" s="124" t="b">
        <f>IF(ISERROR(T126),ERROR.TYPE(#REF!)=ERROR.TYPE(T126),FALSE)</f>
        <v>0</v>
      </c>
      <c r="AO126" s="124" t="b">
        <f>IF(ISERROR(U126),ERROR.TYPE(#REF!)=ERROR.TYPE(U126),FALSE)</f>
        <v>0</v>
      </c>
      <c r="AP126" s="124">
        <f>IF('Member Info'!F123&gt;'GP1 April 25'!$U$1,1,0)</f>
        <v>0</v>
      </c>
      <c r="AQ126" s="124">
        <f t="shared" si="39"/>
        <v>0</v>
      </c>
      <c r="AR126" s="124">
        <f t="shared" si="40"/>
        <v>0</v>
      </c>
      <c r="AS126" s="124">
        <f t="shared" si="41"/>
        <v>1</v>
      </c>
    </row>
    <row r="127" spans="1:45" x14ac:dyDescent="0.25">
      <c r="A127" s="4">
        <v>96</v>
      </c>
      <c r="B127" s="164">
        <f>'Member Info'!D124</f>
        <v>0</v>
      </c>
      <c r="C127" s="164">
        <f>'Member Info'!E124</f>
        <v>0</v>
      </c>
      <c r="D127" s="164" t="str">
        <f>'Member Info'!G124</f>
        <v/>
      </c>
      <c r="E127" s="165">
        <f>'Member Info'!B124</f>
        <v>0</v>
      </c>
      <c r="F127" s="242"/>
      <c r="G127" s="166" t="str">
        <f>IF(E127=0,"",('Member Info'!K124+'Member Info'!L124))</f>
        <v/>
      </c>
      <c r="H127" s="419"/>
      <c r="I127" s="419"/>
      <c r="J127" s="26"/>
      <c r="K127" s="26"/>
      <c r="L127" s="384" t="str">
        <f>IF(E127=0,"",IF('Member Info'!F124&gt;$U$1,CONCATENATE("Joined with practice on ", TEXT('Member Info'!F124, "DD/MM/YYYY")),IF('Member Info'!N124&lt;&gt;"",IF('Member Info'!N124&lt;$T$1,CONCATENATE("Left Scheme on ", TEXT('Member Info'!N124, "DD/MM/YYYY")),IF(OR(G127="",G127=0),"Error Detected, No rate entered",IF(E127=0,"",IF(F127="","Error Detected, No Pensionable pay",IF(AS127=1,"No Part Time Status Entered",IF(AR127=1,"No Part Time Hours Entered",IF(ISERROR(AD127)," Unknown Values entered.",IF(V127+W127&lt;1,"Acceptable",IF(T127+U127=200, "No Contributions Entered", IF(M127="","Error Detected, Choose reason&gt;",IF(Z127="1",IF(V127=1,"Please Enter Deemed Pensionable Pay","Add Any Relevant Details Above"),"Please Give Details Above"))))))))))),IF(OR(G127="",G127=0),"Error Detected, No rate entered",IF(E127=0,"",IF(F127="","Error Detected, No Pensionable pay",IF(AS127=1,"No Part Time Status Entered",IF(AR127=1,"No Part Time Hours Entered",IF(ISERROR(AD127)," Unknown Values entered.",IF(V127+W127&lt;1,"Acceptable",IF(T127+U127=200, "No Contributions Entered", IF(M127="","Error Detected, Choose reason&gt;",IF(Z127="1",IF(V127=1,"Please Enter Deemed Pensionable Pay","Add relevant Details Above"),"Please give details Above")))))))))))))</f>
        <v/>
      </c>
      <c r="M127" s="260"/>
      <c r="N127" s="91"/>
      <c r="O127" s="91" t="str">
        <f t="shared" si="22"/>
        <v/>
      </c>
      <c r="P127" s="94">
        <f t="shared" si="23"/>
        <v>0</v>
      </c>
      <c r="Q127" s="94">
        <f t="shared" si="23"/>
        <v>0</v>
      </c>
      <c r="R127" s="218">
        <f>(ROUND((F127/100*'Member Info'!$W$2), 2))</f>
        <v>0</v>
      </c>
      <c r="S127" s="218" t="e">
        <f t="shared" si="24"/>
        <v>#VALUE!</v>
      </c>
      <c r="T127" s="218" t="str">
        <f t="shared" si="25"/>
        <v/>
      </c>
      <c r="U127" s="227" t="str">
        <f t="shared" si="26"/>
        <v/>
      </c>
      <c r="V127" s="228" t="str">
        <f t="shared" si="27"/>
        <v/>
      </c>
      <c r="W127" s="228" t="str">
        <f t="shared" si="28"/>
        <v/>
      </c>
      <c r="X127" s="222">
        <f t="shared" si="29"/>
        <v>0</v>
      </c>
      <c r="Y127" s="110">
        <f t="shared" si="30"/>
        <v>0</v>
      </c>
      <c r="Z127" s="235" t="str">
        <f t="shared" si="31"/>
        <v/>
      </c>
      <c r="AA127" s="240" t="b">
        <f t="shared" si="32"/>
        <v>0</v>
      </c>
      <c r="AB127" s="235">
        <f t="shared" si="33"/>
        <v>0</v>
      </c>
      <c r="AC127" s="235">
        <f>IF('Member Info'!N124="",1,"")</f>
        <v>1</v>
      </c>
      <c r="AD127" s="243" t="e">
        <f t="shared" si="34"/>
        <v>#VALUE!</v>
      </c>
      <c r="AE127" s="130" t="str">
        <f t="shared" si="21"/>
        <v/>
      </c>
      <c r="AF127" s="124">
        <f t="shared" si="35"/>
        <v>1</v>
      </c>
      <c r="AG127" s="124" t="str">
        <f>IF('Member Info'!N124&lt;&gt;"",IF(AND('Member Info'!N124&lt;=$U$1,'Member Info'!N124&gt;=$T$1),1,0),"")</f>
        <v/>
      </c>
      <c r="AI127" s="124" t="b">
        <f t="shared" si="36"/>
        <v>0</v>
      </c>
      <c r="AJ127" s="124">
        <f t="shared" si="37"/>
        <v>0</v>
      </c>
      <c r="AL127" s="124">
        <f t="shared" si="38"/>
        <v>0</v>
      </c>
      <c r="AM127" s="124">
        <f>IF('Member Info'!F124&gt;$T$1,1,0)</f>
        <v>0</v>
      </c>
      <c r="AN127" s="124" t="b">
        <f>IF(ISERROR(T127),ERROR.TYPE(#REF!)=ERROR.TYPE(T127),FALSE)</f>
        <v>0</v>
      </c>
      <c r="AO127" s="124" t="b">
        <f>IF(ISERROR(U127),ERROR.TYPE(#REF!)=ERROR.TYPE(U127),FALSE)</f>
        <v>0</v>
      </c>
      <c r="AP127" s="124">
        <f>IF('Member Info'!F124&gt;'GP1 April 25'!$U$1,1,0)</f>
        <v>0</v>
      </c>
      <c r="AQ127" s="124">
        <f t="shared" si="39"/>
        <v>0</v>
      </c>
      <c r="AR127" s="124">
        <f t="shared" si="40"/>
        <v>0</v>
      </c>
      <c r="AS127" s="124">
        <f t="shared" si="41"/>
        <v>1</v>
      </c>
    </row>
    <row r="128" spans="1:45" x14ac:dyDescent="0.25">
      <c r="A128" s="4">
        <v>97</v>
      </c>
      <c r="B128" s="164">
        <f>'Member Info'!D125</f>
        <v>0</v>
      </c>
      <c r="C128" s="164">
        <f>'Member Info'!E125</f>
        <v>0</v>
      </c>
      <c r="D128" s="164" t="str">
        <f>'Member Info'!G125</f>
        <v/>
      </c>
      <c r="E128" s="165">
        <f>'Member Info'!B125</f>
        <v>0</v>
      </c>
      <c r="F128" s="242"/>
      <c r="G128" s="166" t="str">
        <f>IF(E128=0,"",('Member Info'!K125+'Member Info'!L125))</f>
        <v/>
      </c>
      <c r="H128" s="419"/>
      <c r="I128" s="419"/>
      <c r="J128" s="26"/>
      <c r="K128" s="26"/>
      <c r="L128" s="384" t="str">
        <f>IF(E128=0,"",IF('Member Info'!F125&gt;$U$1,CONCATENATE("Joined with practice on ", TEXT('Member Info'!F125, "DD/MM/YYYY")),IF('Member Info'!N125&lt;&gt;"",IF('Member Info'!N125&lt;$T$1,CONCATENATE("Left Scheme on ", TEXT('Member Info'!N125, "DD/MM/YYYY")),IF(OR(G128="",G128=0),"Error Detected, No rate entered",IF(E128=0,"",IF(F128="","Error Detected, No Pensionable pay",IF(AS128=1,"No Part Time Status Entered",IF(AR128=1,"No Part Time Hours Entered",IF(ISERROR(AD128)," Unknown Values entered.",IF(V128+W128&lt;1,"Acceptable",IF(T128+U128=200, "No Contributions Entered", IF(M128="","Error Detected, Choose reason&gt;",IF(Z128="1",IF(V128=1,"Please Enter Deemed Pensionable Pay","Add Any Relevant Details Above"),"Please Give Details Above"))))))))))),IF(OR(G128="",G128=0),"Error Detected, No rate entered",IF(E128=0,"",IF(F128="","Error Detected, No Pensionable pay",IF(AS128=1,"No Part Time Status Entered",IF(AR128=1,"No Part Time Hours Entered",IF(ISERROR(AD128)," Unknown Values entered.",IF(V128+W128&lt;1,"Acceptable",IF(T128+U128=200, "No Contributions Entered", IF(M128="","Error Detected, Choose reason&gt;",IF(Z128="1",IF(V128=1,"Please Enter Deemed Pensionable Pay","Add relevant Details Above"),"Please give details Above")))))))))))))</f>
        <v/>
      </c>
      <c r="M128" s="260"/>
      <c r="N128" s="91"/>
      <c r="O128" s="91" t="str">
        <f t="shared" si="22"/>
        <v/>
      </c>
      <c r="P128" s="94">
        <f t="shared" si="23"/>
        <v>0</v>
      </c>
      <c r="Q128" s="94">
        <f t="shared" si="23"/>
        <v>0</v>
      </c>
      <c r="R128" s="218">
        <f>(ROUND((F128/100*'Member Info'!$W$2), 2))</f>
        <v>0</v>
      </c>
      <c r="S128" s="218" t="e">
        <f t="shared" si="24"/>
        <v>#VALUE!</v>
      </c>
      <c r="T128" s="218" t="str">
        <f t="shared" si="25"/>
        <v/>
      </c>
      <c r="U128" s="227" t="str">
        <f t="shared" si="26"/>
        <v/>
      </c>
      <c r="V128" s="228" t="str">
        <f t="shared" si="27"/>
        <v/>
      </c>
      <c r="W128" s="228" t="str">
        <f t="shared" si="28"/>
        <v/>
      </c>
      <c r="X128" s="222">
        <f t="shared" si="29"/>
        <v>0</v>
      </c>
      <c r="Y128" s="110">
        <f t="shared" si="30"/>
        <v>0</v>
      </c>
      <c r="Z128" s="235" t="str">
        <f t="shared" si="31"/>
        <v/>
      </c>
      <c r="AA128" s="240" t="b">
        <f t="shared" si="32"/>
        <v>0</v>
      </c>
      <c r="AB128" s="235">
        <f t="shared" si="33"/>
        <v>0</v>
      </c>
      <c r="AC128" s="235">
        <f>IF('Member Info'!N125="",1,"")</f>
        <v>1</v>
      </c>
      <c r="AD128" s="243" t="e">
        <f t="shared" si="34"/>
        <v>#VALUE!</v>
      </c>
      <c r="AE128" s="130" t="str">
        <f t="shared" si="21"/>
        <v/>
      </c>
      <c r="AF128" s="124">
        <f t="shared" si="35"/>
        <v>1</v>
      </c>
      <c r="AG128" s="124" t="str">
        <f>IF('Member Info'!N125&lt;&gt;"",IF(AND('Member Info'!N125&lt;=$U$1,'Member Info'!N125&gt;=$T$1),1,0),"")</f>
        <v/>
      </c>
      <c r="AI128" s="124" t="b">
        <f t="shared" si="36"/>
        <v>0</v>
      </c>
      <c r="AJ128" s="124">
        <f t="shared" si="37"/>
        <v>0</v>
      </c>
      <c r="AL128" s="124">
        <f t="shared" si="38"/>
        <v>0</v>
      </c>
      <c r="AM128" s="124">
        <f>IF('Member Info'!F125&gt;$T$1,1,0)</f>
        <v>0</v>
      </c>
      <c r="AN128" s="124" t="b">
        <f>IF(ISERROR(T128),ERROR.TYPE(#REF!)=ERROR.TYPE(T128),FALSE)</f>
        <v>0</v>
      </c>
      <c r="AO128" s="124" t="b">
        <f>IF(ISERROR(U128),ERROR.TYPE(#REF!)=ERROR.TYPE(U128),FALSE)</f>
        <v>0</v>
      </c>
      <c r="AP128" s="124">
        <f>IF('Member Info'!F125&gt;'GP1 April 25'!$U$1,1,0)</f>
        <v>0</v>
      </c>
      <c r="AQ128" s="124">
        <f t="shared" si="39"/>
        <v>0</v>
      </c>
      <c r="AR128" s="124">
        <f t="shared" si="40"/>
        <v>0</v>
      </c>
      <c r="AS128" s="124">
        <f t="shared" si="41"/>
        <v>1</v>
      </c>
    </row>
    <row r="129" spans="1:45" x14ac:dyDescent="0.25">
      <c r="A129" s="4">
        <v>98</v>
      </c>
      <c r="B129" s="164">
        <f>'Member Info'!D126</f>
        <v>0</v>
      </c>
      <c r="C129" s="164">
        <f>'Member Info'!E126</f>
        <v>0</v>
      </c>
      <c r="D129" s="164" t="str">
        <f>'Member Info'!G126</f>
        <v/>
      </c>
      <c r="E129" s="165">
        <f>'Member Info'!B126</f>
        <v>0</v>
      </c>
      <c r="F129" s="242"/>
      <c r="G129" s="166" t="str">
        <f>IF(E129=0,"",('Member Info'!K126+'Member Info'!L126))</f>
        <v/>
      </c>
      <c r="H129" s="419"/>
      <c r="I129" s="419"/>
      <c r="J129" s="26"/>
      <c r="K129" s="26"/>
      <c r="L129" s="384" t="str">
        <f>IF(E129=0,"",IF('Member Info'!F126&gt;$U$1,CONCATENATE("Joined with practice on ", TEXT('Member Info'!F126, "DD/MM/YYYY")),IF('Member Info'!N126&lt;&gt;"",IF('Member Info'!N126&lt;$T$1,CONCATENATE("Left Scheme on ", TEXT('Member Info'!N126, "DD/MM/YYYY")),IF(OR(G129="",G129=0),"Error Detected, No rate entered",IF(E129=0,"",IF(F129="","Error Detected, No Pensionable pay",IF(AS129=1,"No Part Time Status Entered",IF(AR129=1,"No Part Time Hours Entered",IF(ISERROR(AD129)," Unknown Values entered.",IF(V129+W129&lt;1,"Acceptable",IF(T129+U129=200, "No Contributions Entered", IF(M129="","Error Detected, Choose reason&gt;",IF(Z129="1",IF(V129=1,"Please Enter Deemed Pensionable Pay","Add Any Relevant Details Above"),"Please Give Details Above"))))))))))),IF(OR(G129="",G129=0),"Error Detected, No rate entered",IF(E129=0,"",IF(F129="","Error Detected, No Pensionable pay",IF(AS129=1,"No Part Time Status Entered",IF(AR129=1,"No Part Time Hours Entered",IF(ISERROR(AD129)," Unknown Values entered.",IF(V129+W129&lt;1,"Acceptable",IF(T129+U129=200, "No Contributions Entered", IF(M129="","Error Detected, Choose reason&gt;",IF(Z129="1",IF(V129=1,"Please Enter Deemed Pensionable Pay","Add relevant Details Above"),"Please give details Above")))))))))))))</f>
        <v/>
      </c>
      <c r="M129" s="260"/>
      <c r="N129" s="91"/>
      <c r="O129" s="91" t="str">
        <f t="shared" si="22"/>
        <v/>
      </c>
      <c r="P129" s="94">
        <f t="shared" si="23"/>
        <v>0</v>
      </c>
      <c r="Q129" s="94">
        <f t="shared" si="23"/>
        <v>0</v>
      </c>
      <c r="R129" s="218">
        <f>(ROUND((F129/100*'Member Info'!$W$2), 2))</f>
        <v>0</v>
      </c>
      <c r="S129" s="218" t="e">
        <f t="shared" si="24"/>
        <v>#VALUE!</v>
      </c>
      <c r="T129" s="218" t="str">
        <f t="shared" si="25"/>
        <v/>
      </c>
      <c r="U129" s="227" t="str">
        <f t="shared" si="26"/>
        <v/>
      </c>
      <c r="V129" s="228" t="str">
        <f t="shared" si="27"/>
        <v/>
      </c>
      <c r="W129" s="228" t="str">
        <f t="shared" si="28"/>
        <v/>
      </c>
      <c r="X129" s="222">
        <f t="shared" si="29"/>
        <v>0</v>
      </c>
      <c r="Y129" s="110">
        <f t="shared" si="30"/>
        <v>0</v>
      </c>
      <c r="Z129" s="235" t="str">
        <f t="shared" si="31"/>
        <v/>
      </c>
      <c r="AA129" s="240" t="b">
        <f t="shared" si="32"/>
        <v>0</v>
      </c>
      <c r="AB129" s="235">
        <f t="shared" si="33"/>
        <v>0</v>
      </c>
      <c r="AC129" s="235">
        <f>IF('Member Info'!N126="",1,"")</f>
        <v>1</v>
      </c>
      <c r="AD129" s="243" t="e">
        <f t="shared" si="34"/>
        <v>#VALUE!</v>
      </c>
      <c r="AE129" s="130" t="str">
        <f t="shared" si="21"/>
        <v/>
      </c>
      <c r="AF129" s="124">
        <f t="shared" si="35"/>
        <v>1</v>
      </c>
      <c r="AG129" s="124" t="str">
        <f>IF('Member Info'!N126&lt;&gt;"",IF(AND('Member Info'!N126&lt;=$U$1,'Member Info'!N126&gt;=$T$1),1,0),"")</f>
        <v/>
      </c>
      <c r="AI129" s="124" t="b">
        <f t="shared" si="36"/>
        <v>0</v>
      </c>
      <c r="AJ129" s="124">
        <f t="shared" si="37"/>
        <v>0</v>
      </c>
      <c r="AL129" s="124">
        <f t="shared" si="38"/>
        <v>0</v>
      </c>
      <c r="AM129" s="124">
        <f>IF('Member Info'!F126&gt;$T$1,1,0)</f>
        <v>0</v>
      </c>
      <c r="AN129" s="124" t="b">
        <f>IF(ISERROR(T129),ERROR.TYPE(#REF!)=ERROR.TYPE(T129),FALSE)</f>
        <v>0</v>
      </c>
      <c r="AO129" s="124" t="b">
        <f>IF(ISERROR(U129),ERROR.TYPE(#REF!)=ERROR.TYPE(U129),FALSE)</f>
        <v>0</v>
      </c>
      <c r="AP129" s="124">
        <f>IF('Member Info'!F126&gt;'GP1 April 25'!$U$1,1,0)</f>
        <v>0</v>
      </c>
      <c r="AQ129" s="124">
        <f t="shared" si="39"/>
        <v>0</v>
      </c>
      <c r="AR129" s="124">
        <f t="shared" si="40"/>
        <v>0</v>
      </c>
      <c r="AS129" s="124">
        <f t="shared" si="41"/>
        <v>1</v>
      </c>
    </row>
    <row r="130" spans="1:45" x14ac:dyDescent="0.25">
      <c r="A130" s="4">
        <v>99</v>
      </c>
      <c r="B130" s="164">
        <f>'Member Info'!D127</f>
        <v>0</v>
      </c>
      <c r="C130" s="164">
        <f>'Member Info'!E127</f>
        <v>0</v>
      </c>
      <c r="D130" s="164" t="str">
        <f>'Member Info'!G127</f>
        <v/>
      </c>
      <c r="E130" s="165">
        <f>'Member Info'!B127</f>
        <v>0</v>
      </c>
      <c r="F130" s="242"/>
      <c r="G130" s="166" t="str">
        <f>IF(E130=0,"",('Member Info'!K127+'Member Info'!L127))</f>
        <v/>
      </c>
      <c r="H130" s="419"/>
      <c r="I130" s="419"/>
      <c r="J130" s="26"/>
      <c r="K130" s="26"/>
      <c r="L130" s="384" t="str">
        <f>IF(E130=0,"",IF('Member Info'!F127&gt;$U$1,CONCATENATE("Joined with practice on ", TEXT('Member Info'!F127, "DD/MM/YYYY")),IF('Member Info'!N127&lt;&gt;"",IF('Member Info'!N127&lt;$T$1,CONCATENATE("Left Scheme on ", TEXT('Member Info'!N127, "DD/MM/YYYY")),IF(OR(G130="",G130=0),"Error Detected, No rate entered",IF(E130=0,"",IF(F130="","Error Detected, No Pensionable pay",IF(AS130=1,"No Part Time Status Entered",IF(AR130=1,"No Part Time Hours Entered",IF(ISERROR(AD130)," Unknown Values entered.",IF(V130+W130&lt;1,"Acceptable",IF(T130+U130=200, "No Contributions Entered", IF(M130="","Error Detected, Choose reason&gt;",IF(Z130="1",IF(V130=1,"Please Enter Deemed Pensionable Pay","Add Any Relevant Details Above"),"Please Give Details Above"))))))))))),IF(OR(G130="",G130=0),"Error Detected, No rate entered",IF(E130=0,"",IF(F130="","Error Detected, No Pensionable pay",IF(AS130=1,"No Part Time Status Entered",IF(AR130=1,"No Part Time Hours Entered",IF(ISERROR(AD130)," Unknown Values entered.",IF(V130+W130&lt;1,"Acceptable",IF(T130+U130=200, "No Contributions Entered", IF(M130="","Error Detected, Choose reason&gt;",IF(Z130="1",IF(V130=1,"Please Enter Deemed Pensionable Pay","Add relevant Details Above"),"Please give details Above")))))))))))))</f>
        <v/>
      </c>
      <c r="M130" s="260"/>
      <c r="N130" s="91"/>
      <c r="O130" s="91" t="str">
        <f t="shared" si="22"/>
        <v/>
      </c>
      <c r="P130" s="94">
        <f t="shared" si="23"/>
        <v>0</v>
      </c>
      <c r="Q130" s="94">
        <f t="shared" si="23"/>
        <v>0</v>
      </c>
      <c r="R130" s="218">
        <f>(ROUND((F130/100*'Member Info'!$W$2), 2))</f>
        <v>0</v>
      </c>
      <c r="S130" s="218" t="e">
        <f t="shared" si="24"/>
        <v>#VALUE!</v>
      </c>
      <c r="T130" s="218" t="str">
        <f t="shared" si="25"/>
        <v/>
      </c>
      <c r="U130" s="227" t="str">
        <f t="shared" si="26"/>
        <v/>
      </c>
      <c r="V130" s="228" t="str">
        <f t="shared" si="27"/>
        <v/>
      </c>
      <c r="W130" s="228" t="str">
        <f t="shared" si="28"/>
        <v/>
      </c>
      <c r="X130" s="222">
        <f t="shared" si="29"/>
        <v>0</v>
      </c>
      <c r="Y130" s="110">
        <f t="shared" si="30"/>
        <v>0</v>
      </c>
      <c r="Z130" s="235" t="str">
        <f t="shared" si="31"/>
        <v/>
      </c>
      <c r="AA130" s="240" t="b">
        <f t="shared" si="32"/>
        <v>0</v>
      </c>
      <c r="AB130" s="235">
        <f t="shared" si="33"/>
        <v>0</v>
      </c>
      <c r="AC130" s="235">
        <f>IF('Member Info'!N127="",1,"")</f>
        <v>1</v>
      </c>
      <c r="AD130" s="243" t="e">
        <f t="shared" si="34"/>
        <v>#VALUE!</v>
      </c>
      <c r="AE130" s="130" t="str">
        <f t="shared" si="21"/>
        <v/>
      </c>
      <c r="AF130" s="124">
        <f t="shared" si="35"/>
        <v>1</v>
      </c>
      <c r="AG130" s="124" t="str">
        <f>IF('Member Info'!N127&lt;&gt;"",IF(AND('Member Info'!N127&lt;=$U$1,'Member Info'!N127&gt;=$T$1),1,0),"")</f>
        <v/>
      </c>
      <c r="AI130" s="124" t="b">
        <f t="shared" si="36"/>
        <v>0</v>
      </c>
      <c r="AJ130" s="124">
        <f t="shared" si="37"/>
        <v>0</v>
      </c>
      <c r="AL130" s="124">
        <f t="shared" si="38"/>
        <v>0</v>
      </c>
      <c r="AM130" s="124">
        <f>IF('Member Info'!F127&gt;$T$1,1,0)</f>
        <v>0</v>
      </c>
      <c r="AN130" s="124" t="b">
        <f>IF(ISERROR(T130),ERROR.TYPE(#REF!)=ERROR.TYPE(T130),FALSE)</f>
        <v>0</v>
      </c>
      <c r="AO130" s="124" t="b">
        <f>IF(ISERROR(U130),ERROR.TYPE(#REF!)=ERROR.TYPE(U130),FALSE)</f>
        <v>0</v>
      </c>
      <c r="AP130" s="124">
        <f>IF('Member Info'!F127&gt;'GP1 April 25'!$U$1,1,0)</f>
        <v>0</v>
      </c>
      <c r="AQ130" s="124">
        <f t="shared" si="39"/>
        <v>0</v>
      </c>
      <c r="AR130" s="124">
        <f t="shared" si="40"/>
        <v>0</v>
      </c>
      <c r="AS130" s="124">
        <f t="shared" si="41"/>
        <v>1</v>
      </c>
    </row>
    <row r="131" spans="1:45" x14ac:dyDescent="0.25">
      <c r="A131" s="4">
        <v>100</v>
      </c>
      <c r="B131" s="164">
        <f>'Member Info'!D128</f>
        <v>0</v>
      </c>
      <c r="C131" s="164">
        <f>'Member Info'!E128</f>
        <v>0</v>
      </c>
      <c r="D131" s="164" t="str">
        <f>'Member Info'!G128</f>
        <v/>
      </c>
      <c r="E131" s="165">
        <f>'Member Info'!B128</f>
        <v>0</v>
      </c>
      <c r="F131" s="242"/>
      <c r="G131" s="166" t="str">
        <f>IF(E131=0,"",('Member Info'!K128+'Member Info'!L128))</f>
        <v/>
      </c>
      <c r="H131" s="419"/>
      <c r="I131" s="419"/>
      <c r="J131" s="26"/>
      <c r="K131" s="26"/>
      <c r="L131" s="384" t="str">
        <f>IF(E131=0,"",IF('Member Info'!F128&gt;$U$1,CONCATENATE("Joined with practice on ", TEXT('Member Info'!F128, "DD/MM/YYYY")),IF('Member Info'!N128&lt;&gt;"",IF('Member Info'!N128&lt;$T$1,CONCATENATE("Left Scheme on ", TEXT('Member Info'!N128, "DD/MM/YYYY")),IF(OR(G131="",G131=0),"Error Detected, No rate entered",IF(E131=0,"",IF(F131="","Error Detected, No Pensionable pay",IF(AS131=1,"No Part Time Status Entered",IF(AR131=1,"No Part Time Hours Entered",IF(ISERROR(AD131)," Unknown Values entered.",IF(V131+W131&lt;1,"Acceptable",IF(T131+U131=200, "No Contributions Entered", IF(M131="","Error Detected, Choose reason&gt;",IF(Z131="1",IF(V131=1,"Please Enter Deemed Pensionable Pay","Add Any Relevant Details Above"),"Please Give Details Above"))))))))))),IF(OR(G131="",G131=0),"Error Detected, No rate entered",IF(E131=0,"",IF(F131="","Error Detected, No Pensionable pay",IF(AS131=1,"No Part Time Status Entered",IF(AR131=1,"No Part Time Hours Entered",IF(ISERROR(AD131)," Unknown Values entered.",IF(V131+W131&lt;1,"Acceptable",IF(T131+U131=200, "No Contributions Entered", IF(M131="","Error Detected, Choose reason&gt;",IF(Z131="1",IF(V131=1,"Please Enter Deemed Pensionable Pay","Add relevant Details Above"),"Please give details Above")))))))))))))</f>
        <v/>
      </c>
      <c r="M131" s="260"/>
      <c r="N131" s="91"/>
      <c r="O131" s="91" t="str">
        <f t="shared" si="22"/>
        <v/>
      </c>
      <c r="P131" s="94">
        <f t="shared" si="23"/>
        <v>0</v>
      </c>
      <c r="Q131" s="94">
        <f t="shared" si="23"/>
        <v>0</v>
      </c>
      <c r="R131" s="218">
        <f>(ROUND((F131/100*'Member Info'!$W$2), 2))</f>
        <v>0</v>
      </c>
      <c r="S131" s="218" t="e">
        <f t="shared" si="24"/>
        <v>#VALUE!</v>
      </c>
      <c r="T131" s="218" t="str">
        <f t="shared" si="25"/>
        <v/>
      </c>
      <c r="U131" s="227" t="str">
        <f t="shared" si="26"/>
        <v/>
      </c>
      <c r="V131" s="228" t="str">
        <f t="shared" si="27"/>
        <v/>
      </c>
      <c r="W131" s="228" t="str">
        <f t="shared" si="28"/>
        <v/>
      </c>
      <c r="X131" s="222">
        <f t="shared" si="29"/>
        <v>0</v>
      </c>
      <c r="Y131" s="110">
        <f t="shared" si="30"/>
        <v>0</v>
      </c>
      <c r="Z131" s="235" t="str">
        <f t="shared" si="31"/>
        <v/>
      </c>
      <c r="AA131" s="240" t="b">
        <f t="shared" si="32"/>
        <v>0</v>
      </c>
      <c r="AB131" s="235">
        <f t="shared" si="33"/>
        <v>0</v>
      </c>
      <c r="AC131" s="235">
        <f>IF('Member Info'!N128="",1,"")</f>
        <v>1</v>
      </c>
      <c r="AD131" s="243" t="e">
        <f t="shared" si="34"/>
        <v>#VALUE!</v>
      </c>
      <c r="AE131" s="130" t="str">
        <f t="shared" si="21"/>
        <v/>
      </c>
      <c r="AF131" s="124">
        <f t="shared" si="35"/>
        <v>1</v>
      </c>
      <c r="AG131" s="124" t="str">
        <f>IF('Member Info'!N128&lt;&gt;"",IF(AND('Member Info'!N128&lt;=$U$1,'Member Info'!N128&gt;=$T$1),1,0),"")</f>
        <v/>
      </c>
      <c r="AI131" s="124" t="b">
        <f t="shared" si="36"/>
        <v>0</v>
      </c>
      <c r="AJ131" s="124">
        <f t="shared" si="37"/>
        <v>0</v>
      </c>
      <c r="AL131" s="124">
        <f t="shared" si="38"/>
        <v>0</v>
      </c>
      <c r="AM131" s="124">
        <f>IF('Member Info'!F128&gt;$T$1,1,0)</f>
        <v>0</v>
      </c>
      <c r="AN131" s="124" t="b">
        <f>IF(ISERROR(T131),ERROR.TYPE(#REF!)=ERROR.TYPE(T131),FALSE)</f>
        <v>0</v>
      </c>
      <c r="AO131" s="124" t="b">
        <f>IF(ISERROR(U131),ERROR.TYPE(#REF!)=ERROR.TYPE(U131),FALSE)</f>
        <v>0</v>
      </c>
      <c r="AP131" s="124">
        <f>IF('Member Info'!F128&gt;'GP1 April 25'!$U$1,1,0)</f>
        <v>0</v>
      </c>
      <c r="AQ131" s="124">
        <f t="shared" si="39"/>
        <v>0</v>
      </c>
      <c r="AR131" s="124">
        <f t="shared" si="40"/>
        <v>0</v>
      </c>
      <c r="AS131" s="124">
        <f t="shared" si="41"/>
        <v>1</v>
      </c>
    </row>
    <row r="132" spans="1:45" x14ac:dyDescent="0.25">
      <c r="A132" s="4">
        <v>101</v>
      </c>
      <c r="B132" s="164">
        <f>'Member Info'!D129</f>
        <v>0</v>
      </c>
      <c r="C132" s="164">
        <f>'Member Info'!E129</f>
        <v>0</v>
      </c>
      <c r="D132" s="164" t="str">
        <f>'Member Info'!G129</f>
        <v/>
      </c>
      <c r="E132" s="165">
        <f>'Member Info'!B129</f>
        <v>0</v>
      </c>
      <c r="F132" s="242"/>
      <c r="G132" s="166" t="str">
        <f>IF(E132=0,"",('Member Info'!K129+'Member Info'!L129))</f>
        <v/>
      </c>
      <c r="H132" s="419"/>
      <c r="I132" s="419"/>
      <c r="J132" s="26"/>
      <c r="K132" s="26"/>
      <c r="L132" s="384" t="str">
        <f>IF(E132=0,"",IF('Member Info'!F129&gt;$U$1,CONCATENATE("Joined with practice on ", TEXT('Member Info'!F129, "DD/MM/YYYY")),IF('Member Info'!N129&lt;&gt;"",IF('Member Info'!N129&lt;$T$1,CONCATENATE("Left Scheme on ", TEXT('Member Info'!N129, "DD/MM/YYYY")),IF(OR(G132="",G132=0),"Error Detected, No rate entered",IF(E132=0,"",IF(F132="","Error Detected, No Pensionable pay",IF(AS132=1,"No Part Time Status Entered",IF(AR132=1,"No Part Time Hours Entered",IF(ISERROR(AD132)," Unknown Values entered.",IF(V132+W132&lt;1,"Acceptable",IF(T132+U132=200, "No Contributions Entered", IF(M132="","Error Detected, Choose reason&gt;",IF(Z132="1",IF(V132=1,"Please Enter Deemed Pensionable Pay","Add Any Relevant Details Above"),"Please Give Details Above"))))))))))),IF(OR(G132="",G132=0),"Error Detected, No rate entered",IF(E132=0,"",IF(F132="","Error Detected, No Pensionable pay",IF(AS132=1,"No Part Time Status Entered",IF(AR132=1,"No Part Time Hours Entered",IF(ISERROR(AD132)," Unknown Values entered.",IF(V132+W132&lt;1,"Acceptable",IF(T132+U132=200, "No Contributions Entered", IF(M132="","Error Detected, Choose reason&gt;",IF(Z132="1",IF(V132=1,"Please Enter Deemed Pensionable Pay","Add relevant Details Above"),"Please give details Above")))))))))))))</f>
        <v/>
      </c>
      <c r="M132" s="260"/>
      <c r="N132" s="91"/>
      <c r="O132" s="91" t="str">
        <f t="shared" si="22"/>
        <v/>
      </c>
      <c r="P132" s="94">
        <f t="shared" si="23"/>
        <v>0</v>
      </c>
      <c r="Q132" s="94">
        <f t="shared" si="23"/>
        <v>0</v>
      </c>
      <c r="R132" s="218">
        <f>(ROUND((F132/100*'Member Info'!$W$2), 2))</f>
        <v>0</v>
      </c>
      <c r="S132" s="218" t="e">
        <f t="shared" si="24"/>
        <v>#VALUE!</v>
      </c>
      <c r="T132" s="218" t="str">
        <f t="shared" si="25"/>
        <v/>
      </c>
      <c r="U132" s="227" t="str">
        <f t="shared" si="26"/>
        <v/>
      </c>
      <c r="V132" s="228" t="str">
        <f t="shared" si="27"/>
        <v/>
      </c>
      <c r="W132" s="228" t="str">
        <f t="shared" si="28"/>
        <v/>
      </c>
      <c r="X132" s="222">
        <f t="shared" si="29"/>
        <v>0</v>
      </c>
      <c r="Y132" s="110">
        <f t="shared" si="30"/>
        <v>0</v>
      </c>
      <c r="Z132" s="235" t="str">
        <f t="shared" si="31"/>
        <v/>
      </c>
      <c r="AA132" s="240" t="b">
        <f t="shared" si="32"/>
        <v>0</v>
      </c>
      <c r="AB132" s="235">
        <f t="shared" si="33"/>
        <v>0</v>
      </c>
      <c r="AC132" s="235">
        <f>IF('Member Info'!N129="",1,"")</f>
        <v>1</v>
      </c>
      <c r="AD132" s="243" t="e">
        <f t="shared" si="34"/>
        <v>#VALUE!</v>
      </c>
      <c r="AE132" s="130" t="str">
        <f t="shared" si="21"/>
        <v/>
      </c>
      <c r="AF132" s="124">
        <f t="shared" si="35"/>
        <v>1</v>
      </c>
      <c r="AG132" s="124" t="str">
        <f>IF('Member Info'!N129&lt;&gt;"",IF(AND('Member Info'!N129&lt;=$U$1,'Member Info'!N129&gt;=$T$1),1,0),"")</f>
        <v/>
      </c>
      <c r="AI132" s="124" t="b">
        <f t="shared" si="36"/>
        <v>0</v>
      </c>
      <c r="AJ132" s="124">
        <f t="shared" si="37"/>
        <v>0</v>
      </c>
      <c r="AL132" s="124">
        <f t="shared" si="38"/>
        <v>0</v>
      </c>
      <c r="AM132" s="124">
        <f>IF('Member Info'!F129&gt;$T$1,1,0)</f>
        <v>0</v>
      </c>
      <c r="AN132" s="124" t="b">
        <f>IF(ISERROR(T132),ERROR.TYPE(#REF!)=ERROR.TYPE(T132),FALSE)</f>
        <v>0</v>
      </c>
      <c r="AO132" s="124" t="b">
        <f>IF(ISERROR(U132),ERROR.TYPE(#REF!)=ERROR.TYPE(U132),FALSE)</f>
        <v>0</v>
      </c>
      <c r="AP132" s="124">
        <f>IF('Member Info'!F129&gt;'GP1 April 25'!$U$1,1,0)</f>
        <v>0</v>
      </c>
      <c r="AQ132" s="124">
        <f t="shared" si="39"/>
        <v>0</v>
      </c>
      <c r="AR132" s="124">
        <f t="shared" si="40"/>
        <v>0</v>
      </c>
      <c r="AS132" s="124">
        <f t="shared" si="41"/>
        <v>1</v>
      </c>
    </row>
    <row r="133" spans="1:45" x14ac:dyDescent="0.25">
      <c r="A133" s="4">
        <v>102</v>
      </c>
      <c r="B133" s="164">
        <f>'Member Info'!D130</f>
        <v>0</v>
      </c>
      <c r="C133" s="164">
        <f>'Member Info'!E130</f>
        <v>0</v>
      </c>
      <c r="D133" s="164" t="str">
        <f>'Member Info'!G130</f>
        <v/>
      </c>
      <c r="E133" s="165">
        <f>'Member Info'!B130</f>
        <v>0</v>
      </c>
      <c r="F133" s="242"/>
      <c r="G133" s="166" t="str">
        <f>IF(E133=0,"",('Member Info'!K130+'Member Info'!L130))</f>
        <v/>
      </c>
      <c r="H133" s="419"/>
      <c r="I133" s="419"/>
      <c r="J133" s="26"/>
      <c r="K133" s="26"/>
      <c r="L133" s="384" t="str">
        <f>IF(E133=0,"",IF('Member Info'!F130&gt;$U$1,CONCATENATE("Joined with practice on ", TEXT('Member Info'!F130, "DD/MM/YYYY")),IF('Member Info'!N130&lt;&gt;"",IF('Member Info'!N130&lt;$T$1,CONCATENATE("Left Scheme on ", TEXT('Member Info'!N130, "DD/MM/YYYY")),IF(OR(G133="",G133=0),"Error Detected, No rate entered",IF(E133=0,"",IF(F133="","Error Detected, No Pensionable pay",IF(AS133=1,"No Part Time Status Entered",IF(AR133=1,"No Part Time Hours Entered",IF(ISERROR(AD133)," Unknown Values entered.",IF(V133+W133&lt;1,"Acceptable",IF(T133+U133=200, "No Contributions Entered", IF(M133="","Error Detected, Choose reason&gt;",IF(Z133="1",IF(V133=1,"Please Enter Deemed Pensionable Pay","Add Any Relevant Details Above"),"Please Give Details Above"))))))))))),IF(OR(G133="",G133=0),"Error Detected, No rate entered",IF(E133=0,"",IF(F133="","Error Detected, No Pensionable pay",IF(AS133=1,"No Part Time Status Entered",IF(AR133=1,"No Part Time Hours Entered",IF(ISERROR(AD133)," Unknown Values entered.",IF(V133+W133&lt;1,"Acceptable",IF(T133+U133=200, "No Contributions Entered", IF(M133="","Error Detected, Choose reason&gt;",IF(Z133="1",IF(V133=1,"Please Enter Deemed Pensionable Pay","Add relevant Details Above"),"Please give details Above")))))))))))))</f>
        <v/>
      </c>
      <c r="M133" s="260"/>
      <c r="N133" s="91"/>
      <c r="O133" s="91" t="str">
        <f t="shared" si="22"/>
        <v/>
      </c>
      <c r="P133" s="94">
        <f t="shared" si="23"/>
        <v>0</v>
      </c>
      <c r="Q133" s="94">
        <f t="shared" si="23"/>
        <v>0</v>
      </c>
      <c r="R133" s="218">
        <f>(ROUND((F133/100*'Member Info'!$W$2), 2))</f>
        <v>0</v>
      </c>
      <c r="S133" s="218" t="e">
        <f t="shared" si="24"/>
        <v>#VALUE!</v>
      </c>
      <c r="T133" s="218" t="str">
        <f t="shared" si="25"/>
        <v/>
      </c>
      <c r="U133" s="227" t="str">
        <f t="shared" si="26"/>
        <v/>
      </c>
      <c r="V133" s="228" t="str">
        <f t="shared" si="27"/>
        <v/>
      </c>
      <c r="W133" s="228" t="str">
        <f t="shared" si="28"/>
        <v/>
      </c>
      <c r="X133" s="222">
        <f t="shared" si="29"/>
        <v>0</v>
      </c>
      <c r="Y133" s="110">
        <f t="shared" si="30"/>
        <v>0</v>
      </c>
      <c r="Z133" s="235" t="str">
        <f t="shared" si="31"/>
        <v/>
      </c>
      <c r="AA133" s="240" t="b">
        <f t="shared" si="32"/>
        <v>0</v>
      </c>
      <c r="AB133" s="235">
        <f t="shared" si="33"/>
        <v>0</v>
      </c>
      <c r="AC133" s="235">
        <f>IF('Member Info'!N130="",1,"")</f>
        <v>1</v>
      </c>
      <c r="AD133" s="243" t="e">
        <f t="shared" si="34"/>
        <v>#VALUE!</v>
      </c>
      <c r="AE133" s="130" t="str">
        <f t="shared" si="21"/>
        <v/>
      </c>
      <c r="AF133" s="124">
        <f t="shared" si="35"/>
        <v>1</v>
      </c>
      <c r="AG133" s="124" t="str">
        <f>IF('Member Info'!N130&lt;&gt;"",IF(AND('Member Info'!N130&lt;=$U$1,'Member Info'!N130&gt;=$T$1),1,0),"")</f>
        <v/>
      </c>
      <c r="AI133" s="124" t="b">
        <f t="shared" si="36"/>
        <v>0</v>
      </c>
      <c r="AJ133" s="124">
        <f t="shared" si="37"/>
        <v>0</v>
      </c>
      <c r="AL133" s="124">
        <f t="shared" si="38"/>
        <v>0</v>
      </c>
      <c r="AM133" s="124">
        <f>IF('Member Info'!F130&gt;$T$1,1,0)</f>
        <v>0</v>
      </c>
      <c r="AN133" s="124" t="b">
        <f>IF(ISERROR(T133),ERROR.TYPE(#REF!)=ERROR.TYPE(T133),FALSE)</f>
        <v>0</v>
      </c>
      <c r="AO133" s="124" t="b">
        <f>IF(ISERROR(U133),ERROR.TYPE(#REF!)=ERROR.TYPE(U133),FALSE)</f>
        <v>0</v>
      </c>
      <c r="AP133" s="124">
        <f>IF('Member Info'!F130&gt;'GP1 April 25'!$U$1,1,0)</f>
        <v>0</v>
      </c>
      <c r="AQ133" s="124">
        <f t="shared" si="39"/>
        <v>0</v>
      </c>
      <c r="AR133" s="124">
        <f t="shared" si="40"/>
        <v>0</v>
      </c>
      <c r="AS133" s="124">
        <f t="shared" si="41"/>
        <v>1</v>
      </c>
    </row>
    <row r="134" spans="1:45" x14ac:dyDescent="0.25">
      <c r="A134" s="4">
        <v>103</v>
      </c>
      <c r="B134" s="164">
        <f>'Member Info'!D131</f>
        <v>0</v>
      </c>
      <c r="C134" s="164">
        <f>'Member Info'!E131</f>
        <v>0</v>
      </c>
      <c r="D134" s="164" t="str">
        <f>'Member Info'!G131</f>
        <v/>
      </c>
      <c r="E134" s="165">
        <f>'Member Info'!B131</f>
        <v>0</v>
      </c>
      <c r="F134" s="242"/>
      <c r="G134" s="166" t="str">
        <f>IF(E134=0,"",('Member Info'!K131+'Member Info'!L131))</f>
        <v/>
      </c>
      <c r="H134" s="419"/>
      <c r="I134" s="419"/>
      <c r="J134" s="26"/>
      <c r="K134" s="26"/>
      <c r="L134" s="384" t="str">
        <f>IF(E134=0,"",IF('Member Info'!F131&gt;$U$1,CONCATENATE("Joined with practice on ", TEXT('Member Info'!F131, "DD/MM/YYYY")),IF('Member Info'!N131&lt;&gt;"",IF('Member Info'!N131&lt;$T$1,CONCATENATE("Left Scheme on ", TEXT('Member Info'!N131, "DD/MM/YYYY")),IF(OR(G134="",G134=0),"Error Detected, No rate entered",IF(E134=0,"",IF(F134="","Error Detected, No Pensionable pay",IF(AS134=1,"No Part Time Status Entered",IF(AR134=1,"No Part Time Hours Entered",IF(ISERROR(AD134)," Unknown Values entered.",IF(V134+W134&lt;1,"Acceptable",IF(T134+U134=200, "No Contributions Entered", IF(M134="","Error Detected, Choose reason&gt;",IF(Z134="1",IF(V134=1,"Please Enter Deemed Pensionable Pay","Add Any Relevant Details Above"),"Please Give Details Above"))))))))))),IF(OR(G134="",G134=0),"Error Detected, No rate entered",IF(E134=0,"",IF(F134="","Error Detected, No Pensionable pay",IF(AS134=1,"No Part Time Status Entered",IF(AR134=1,"No Part Time Hours Entered",IF(ISERROR(AD134)," Unknown Values entered.",IF(V134+W134&lt;1,"Acceptable",IF(T134+U134=200, "No Contributions Entered", IF(M134="","Error Detected, Choose reason&gt;",IF(Z134="1",IF(V134=1,"Please Enter Deemed Pensionable Pay","Add relevant Details Above"),"Please give details Above")))))))))))))</f>
        <v/>
      </c>
      <c r="M134" s="260"/>
      <c r="N134" s="91"/>
      <c r="O134" s="91" t="str">
        <f t="shared" si="22"/>
        <v/>
      </c>
      <c r="P134" s="94">
        <f t="shared" si="23"/>
        <v>0</v>
      </c>
      <c r="Q134" s="94">
        <f t="shared" si="23"/>
        <v>0</v>
      </c>
      <c r="R134" s="218">
        <f>(ROUND((F134/100*'Member Info'!$W$2), 2))</f>
        <v>0</v>
      </c>
      <c r="S134" s="218" t="e">
        <f t="shared" si="24"/>
        <v>#VALUE!</v>
      </c>
      <c r="T134" s="218" t="str">
        <f t="shared" si="25"/>
        <v/>
      </c>
      <c r="U134" s="227" t="str">
        <f t="shared" si="26"/>
        <v/>
      </c>
      <c r="V134" s="228" t="str">
        <f t="shared" si="27"/>
        <v/>
      </c>
      <c r="W134" s="228" t="str">
        <f t="shared" si="28"/>
        <v/>
      </c>
      <c r="X134" s="222">
        <f t="shared" si="29"/>
        <v>0</v>
      </c>
      <c r="Y134" s="110">
        <f t="shared" si="30"/>
        <v>0</v>
      </c>
      <c r="Z134" s="235" t="str">
        <f t="shared" si="31"/>
        <v/>
      </c>
      <c r="AA134" s="240" t="b">
        <f t="shared" si="32"/>
        <v>0</v>
      </c>
      <c r="AB134" s="235">
        <f t="shared" si="33"/>
        <v>0</v>
      </c>
      <c r="AC134" s="235">
        <f>IF('Member Info'!N131="",1,"")</f>
        <v>1</v>
      </c>
      <c r="AD134" s="243" t="e">
        <f t="shared" si="34"/>
        <v>#VALUE!</v>
      </c>
      <c r="AE134" s="130" t="str">
        <f t="shared" si="21"/>
        <v/>
      </c>
      <c r="AF134" s="124">
        <f t="shared" si="35"/>
        <v>1</v>
      </c>
      <c r="AG134" s="124" t="str">
        <f>IF('Member Info'!N131&lt;&gt;"",IF(AND('Member Info'!N131&lt;=$U$1,'Member Info'!N131&gt;=$T$1),1,0),"")</f>
        <v/>
      </c>
      <c r="AI134" s="124" t="b">
        <f t="shared" si="36"/>
        <v>0</v>
      </c>
      <c r="AJ134" s="124">
        <f t="shared" si="37"/>
        <v>0</v>
      </c>
      <c r="AL134" s="124">
        <f t="shared" si="38"/>
        <v>0</v>
      </c>
      <c r="AM134" s="124">
        <f>IF('Member Info'!F131&gt;$T$1,1,0)</f>
        <v>0</v>
      </c>
      <c r="AN134" s="124" t="b">
        <f>IF(ISERROR(T134),ERROR.TYPE(#REF!)=ERROR.TYPE(T134),FALSE)</f>
        <v>0</v>
      </c>
      <c r="AO134" s="124" t="b">
        <f>IF(ISERROR(U134),ERROR.TYPE(#REF!)=ERROR.TYPE(U134),FALSE)</f>
        <v>0</v>
      </c>
      <c r="AP134" s="124">
        <f>IF('Member Info'!F131&gt;'GP1 April 25'!$U$1,1,0)</f>
        <v>0</v>
      </c>
      <c r="AQ134" s="124">
        <f t="shared" si="39"/>
        <v>0</v>
      </c>
      <c r="AR134" s="124">
        <f t="shared" si="40"/>
        <v>0</v>
      </c>
      <c r="AS134" s="124">
        <f t="shared" si="41"/>
        <v>1</v>
      </c>
    </row>
    <row r="135" spans="1:45" x14ac:dyDescent="0.25">
      <c r="A135" s="4">
        <v>104</v>
      </c>
      <c r="B135" s="164">
        <f>'Member Info'!D132</f>
        <v>0</v>
      </c>
      <c r="C135" s="164">
        <f>'Member Info'!E132</f>
        <v>0</v>
      </c>
      <c r="D135" s="164" t="str">
        <f>'Member Info'!G132</f>
        <v/>
      </c>
      <c r="E135" s="165">
        <f>'Member Info'!B132</f>
        <v>0</v>
      </c>
      <c r="F135" s="242"/>
      <c r="G135" s="166" t="str">
        <f>IF(E135=0,"",('Member Info'!K132+'Member Info'!L132))</f>
        <v/>
      </c>
      <c r="H135" s="419"/>
      <c r="I135" s="419"/>
      <c r="J135" s="26"/>
      <c r="K135" s="26"/>
      <c r="L135" s="384" t="str">
        <f>IF(E135=0,"",IF('Member Info'!F132&gt;$U$1,CONCATENATE("Joined with practice on ", TEXT('Member Info'!F132, "DD/MM/YYYY")),IF('Member Info'!N132&lt;&gt;"",IF('Member Info'!N132&lt;$T$1,CONCATENATE("Left Scheme on ", TEXT('Member Info'!N132, "DD/MM/YYYY")),IF(OR(G135="",G135=0),"Error Detected, No rate entered",IF(E135=0,"",IF(F135="","Error Detected, No Pensionable pay",IF(AS135=1,"No Part Time Status Entered",IF(AR135=1,"No Part Time Hours Entered",IF(ISERROR(AD135)," Unknown Values entered.",IF(V135+W135&lt;1,"Acceptable",IF(T135+U135=200, "No Contributions Entered", IF(M135="","Error Detected, Choose reason&gt;",IF(Z135="1",IF(V135=1,"Please Enter Deemed Pensionable Pay","Add Any Relevant Details Above"),"Please Give Details Above"))))))))))),IF(OR(G135="",G135=0),"Error Detected, No rate entered",IF(E135=0,"",IF(F135="","Error Detected, No Pensionable pay",IF(AS135=1,"No Part Time Status Entered",IF(AR135=1,"No Part Time Hours Entered",IF(ISERROR(AD135)," Unknown Values entered.",IF(V135+W135&lt;1,"Acceptable",IF(T135+U135=200, "No Contributions Entered", IF(M135="","Error Detected, Choose reason&gt;",IF(Z135="1",IF(V135=1,"Please Enter Deemed Pensionable Pay","Add relevant Details Above"),"Please give details Above")))))))))))))</f>
        <v/>
      </c>
      <c r="M135" s="260"/>
      <c r="N135" s="91"/>
      <c r="O135" s="91" t="str">
        <f t="shared" si="22"/>
        <v/>
      </c>
      <c r="P135" s="94">
        <f t="shared" si="23"/>
        <v>0</v>
      </c>
      <c r="Q135" s="94">
        <f t="shared" si="23"/>
        <v>0</v>
      </c>
      <c r="R135" s="218">
        <f>(ROUND((F135/100*'Member Info'!$W$2), 2))</f>
        <v>0</v>
      </c>
      <c r="S135" s="218" t="e">
        <f t="shared" si="24"/>
        <v>#VALUE!</v>
      </c>
      <c r="T135" s="218" t="str">
        <f t="shared" si="25"/>
        <v/>
      </c>
      <c r="U135" s="227" t="str">
        <f t="shared" si="26"/>
        <v/>
      </c>
      <c r="V135" s="228" t="str">
        <f t="shared" si="27"/>
        <v/>
      </c>
      <c r="W135" s="228" t="str">
        <f t="shared" si="28"/>
        <v/>
      </c>
      <c r="X135" s="222">
        <f t="shared" si="29"/>
        <v>0</v>
      </c>
      <c r="Y135" s="110">
        <f t="shared" si="30"/>
        <v>0</v>
      </c>
      <c r="Z135" s="235" t="str">
        <f t="shared" si="31"/>
        <v/>
      </c>
      <c r="AA135" s="240" t="b">
        <f t="shared" si="32"/>
        <v>0</v>
      </c>
      <c r="AB135" s="235">
        <f t="shared" si="33"/>
        <v>0</v>
      </c>
      <c r="AC135" s="235">
        <f>IF('Member Info'!N132="",1,"")</f>
        <v>1</v>
      </c>
      <c r="AD135" s="243" t="e">
        <f t="shared" si="34"/>
        <v>#VALUE!</v>
      </c>
      <c r="AE135" s="130" t="str">
        <f t="shared" si="21"/>
        <v/>
      </c>
      <c r="AF135" s="124">
        <f t="shared" si="35"/>
        <v>1</v>
      </c>
      <c r="AG135" s="124" t="str">
        <f>IF('Member Info'!N132&lt;&gt;"",IF(AND('Member Info'!N132&lt;=$U$1,'Member Info'!N132&gt;=$T$1),1,0),"")</f>
        <v/>
      </c>
      <c r="AI135" s="124" t="b">
        <f t="shared" si="36"/>
        <v>0</v>
      </c>
      <c r="AJ135" s="124">
        <f t="shared" si="37"/>
        <v>0</v>
      </c>
      <c r="AL135" s="124">
        <f t="shared" si="38"/>
        <v>0</v>
      </c>
      <c r="AM135" s="124">
        <f>IF('Member Info'!F132&gt;$T$1,1,0)</f>
        <v>0</v>
      </c>
      <c r="AN135" s="124" t="b">
        <f>IF(ISERROR(T135),ERROR.TYPE(#REF!)=ERROR.TYPE(T135),FALSE)</f>
        <v>0</v>
      </c>
      <c r="AO135" s="124" t="b">
        <f>IF(ISERROR(U135),ERROR.TYPE(#REF!)=ERROR.TYPE(U135),FALSE)</f>
        <v>0</v>
      </c>
      <c r="AP135" s="124">
        <f>IF('Member Info'!F132&gt;'GP1 April 25'!$U$1,1,0)</f>
        <v>0</v>
      </c>
      <c r="AQ135" s="124">
        <f t="shared" si="39"/>
        <v>0</v>
      </c>
      <c r="AR135" s="124">
        <f t="shared" si="40"/>
        <v>0</v>
      </c>
      <c r="AS135" s="124">
        <f t="shared" si="41"/>
        <v>1</v>
      </c>
    </row>
    <row r="136" spans="1:45" x14ac:dyDescent="0.25">
      <c r="A136" s="4">
        <v>105</v>
      </c>
      <c r="B136" s="164">
        <f>'Member Info'!D133</f>
        <v>0</v>
      </c>
      <c r="C136" s="164">
        <f>'Member Info'!E133</f>
        <v>0</v>
      </c>
      <c r="D136" s="164" t="str">
        <f>'Member Info'!G133</f>
        <v/>
      </c>
      <c r="E136" s="165">
        <f>'Member Info'!B133</f>
        <v>0</v>
      </c>
      <c r="F136" s="242"/>
      <c r="G136" s="166" t="str">
        <f>IF(E136=0,"",('Member Info'!K133+'Member Info'!L133))</f>
        <v/>
      </c>
      <c r="H136" s="419"/>
      <c r="I136" s="419"/>
      <c r="J136" s="26"/>
      <c r="K136" s="26"/>
      <c r="L136" s="384" t="str">
        <f>IF(E136=0,"",IF('Member Info'!F133&gt;$U$1,CONCATENATE("Joined with practice on ", TEXT('Member Info'!F133, "DD/MM/YYYY")),IF('Member Info'!N133&lt;&gt;"",IF('Member Info'!N133&lt;$T$1,CONCATENATE("Left Scheme on ", TEXT('Member Info'!N133, "DD/MM/YYYY")),IF(OR(G136="",G136=0),"Error Detected, No rate entered",IF(E136=0,"",IF(F136="","Error Detected, No Pensionable pay",IF(AS136=1,"No Part Time Status Entered",IF(AR136=1,"No Part Time Hours Entered",IF(ISERROR(AD136)," Unknown Values entered.",IF(V136+W136&lt;1,"Acceptable",IF(T136+U136=200, "No Contributions Entered", IF(M136="","Error Detected, Choose reason&gt;",IF(Z136="1",IF(V136=1,"Please Enter Deemed Pensionable Pay","Add Any Relevant Details Above"),"Please Give Details Above"))))))))))),IF(OR(G136="",G136=0),"Error Detected, No rate entered",IF(E136=0,"",IF(F136="","Error Detected, No Pensionable pay",IF(AS136=1,"No Part Time Status Entered",IF(AR136=1,"No Part Time Hours Entered",IF(ISERROR(AD136)," Unknown Values entered.",IF(V136+W136&lt;1,"Acceptable",IF(T136+U136=200, "No Contributions Entered", IF(M136="","Error Detected, Choose reason&gt;",IF(Z136="1",IF(V136=1,"Please Enter Deemed Pensionable Pay","Add relevant Details Above"),"Please give details Above")))))))))))))</f>
        <v/>
      </c>
      <c r="M136" s="260"/>
      <c r="N136" s="91"/>
      <c r="O136" s="91" t="str">
        <f t="shared" si="22"/>
        <v/>
      </c>
      <c r="P136" s="94">
        <f t="shared" si="23"/>
        <v>0</v>
      </c>
      <c r="Q136" s="94">
        <f t="shared" si="23"/>
        <v>0</v>
      </c>
      <c r="R136" s="218">
        <f>(ROUND((F136/100*'Member Info'!$W$2), 2))</f>
        <v>0</v>
      </c>
      <c r="S136" s="218" t="e">
        <f t="shared" si="24"/>
        <v>#VALUE!</v>
      </c>
      <c r="T136" s="218" t="str">
        <f t="shared" si="25"/>
        <v/>
      </c>
      <c r="U136" s="227" t="str">
        <f t="shared" si="26"/>
        <v/>
      </c>
      <c r="V136" s="228" t="str">
        <f t="shared" si="27"/>
        <v/>
      </c>
      <c r="W136" s="228" t="str">
        <f t="shared" si="28"/>
        <v/>
      </c>
      <c r="X136" s="222">
        <f t="shared" si="29"/>
        <v>0</v>
      </c>
      <c r="Y136" s="110">
        <f t="shared" si="30"/>
        <v>0</v>
      </c>
      <c r="Z136" s="235" t="str">
        <f t="shared" si="31"/>
        <v/>
      </c>
      <c r="AA136" s="240" t="b">
        <f t="shared" si="32"/>
        <v>0</v>
      </c>
      <c r="AB136" s="235">
        <f t="shared" si="33"/>
        <v>0</v>
      </c>
      <c r="AC136" s="235">
        <f>IF('Member Info'!N133="",1,"")</f>
        <v>1</v>
      </c>
      <c r="AD136" s="243" t="e">
        <f t="shared" si="34"/>
        <v>#VALUE!</v>
      </c>
      <c r="AE136" s="130" t="str">
        <f t="shared" si="21"/>
        <v/>
      </c>
      <c r="AF136" s="124">
        <f t="shared" si="35"/>
        <v>1</v>
      </c>
      <c r="AG136" s="124" t="str">
        <f>IF('Member Info'!N133&lt;&gt;"",IF(AND('Member Info'!N133&lt;=$U$1,'Member Info'!N133&gt;=$T$1),1,0),"")</f>
        <v/>
      </c>
      <c r="AI136" s="124" t="b">
        <f t="shared" si="36"/>
        <v>0</v>
      </c>
      <c r="AJ136" s="124">
        <f t="shared" si="37"/>
        <v>0</v>
      </c>
      <c r="AL136" s="124">
        <f t="shared" si="38"/>
        <v>0</v>
      </c>
      <c r="AM136" s="124">
        <f>IF('Member Info'!F133&gt;$T$1,1,0)</f>
        <v>0</v>
      </c>
      <c r="AN136" s="124" t="b">
        <f>IF(ISERROR(T136),ERROR.TYPE(#REF!)=ERROR.TYPE(T136),FALSE)</f>
        <v>0</v>
      </c>
      <c r="AO136" s="124" t="b">
        <f>IF(ISERROR(U136),ERROR.TYPE(#REF!)=ERROR.TYPE(U136),FALSE)</f>
        <v>0</v>
      </c>
      <c r="AP136" s="124">
        <f>IF('Member Info'!F133&gt;'GP1 April 25'!$U$1,1,0)</f>
        <v>0</v>
      </c>
      <c r="AQ136" s="124">
        <f t="shared" si="39"/>
        <v>0</v>
      </c>
      <c r="AR136" s="124">
        <f t="shared" si="40"/>
        <v>0</v>
      </c>
      <c r="AS136" s="124">
        <f t="shared" si="41"/>
        <v>1</v>
      </c>
    </row>
    <row r="137" spans="1:45" x14ac:dyDescent="0.25">
      <c r="A137" s="4">
        <v>106</v>
      </c>
      <c r="B137" s="164">
        <f>'Member Info'!D134</f>
        <v>0</v>
      </c>
      <c r="C137" s="164">
        <f>'Member Info'!E134</f>
        <v>0</v>
      </c>
      <c r="D137" s="164" t="str">
        <f>'Member Info'!G134</f>
        <v/>
      </c>
      <c r="E137" s="165">
        <f>'Member Info'!B134</f>
        <v>0</v>
      </c>
      <c r="F137" s="242"/>
      <c r="G137" s="166" t="str">
        <f>IF(E137=0,"",('Member Info'!K134+'Member Info'!L134))</f>
        <v/>
      </c>
      <c r="H137" s="419"/>
      <c r="I137" s="419"/>
      <c r="J137" s="26"/>
      <c r="K137" s="26"/>
      <c r="L137" s="384" t="str">
        <f>IF(E137=0,"",IF('Member Info'!F134&gt;$U$1,CONCATENATE("Joined with practice on ", TEXT('Member Info'!F134, "DD/MM/YYYY")),IF('Member Info'!N134&lt;&gt;"",IF('Member Info'!N134&lt;$T$1,CONCATENATE("Left Scheme on ", TEXT('Member Info'!N134, "DD/MM/YYYY")),IF(OR(G137="",G137=0),"Error Detected, No rate entered",IF(E137=0,"",IF(F137="","Error Detected, No Pensionable pay",IF(AS137=1,"No Part Time Status Entered",IF(AR137=1,"No Part Time Hours Entered",IF(ISERROR(AD137)," Unknown Values entered.",IF(V137+W137&lt;1,"Acceptable",IF(T137+U137=200, "No Contributions Entered", IF(M137="","Error Detected, Choose reason&gt;",IF(Z137="1",IF(V137=1,"Please Enter Deemed Pensionable Pay","Add Any Relevant Details Above"),"Please Give Details Above"))))))))))),IF(OR(G137="",G137=0),"Error Detected, No rate entered",IF(E137=0,"",IF(F137="","Error Detected, No Pensionable pay",IF(AS137=1,"No Part Time Status Entered",IF(AR137=1,"No Part Time Hours Entered",IF(ISERROR(AD137)," Unknown Values entered.",IF(V137+W137&lt;1,"Acceptable",IF(T137+U137=200, "No Contributions Entered", IF(M137="","Error Detected, Choose reason&gt;",IF(Z137="1",IF(V137=1,"Please Enter Deemed Pensionable Pay","Add relevant Details Above"),"Please give details Above")))))))))))))</f>
        <v/>
      </c>
      <c r="M137" s="260"/>
      <c r="N137" s="91"/>
      <c r="O137" s="91" t="str">
        <f t="shared" si="22"/>
        <v/>
      </c>
      <c r="P137" s="94">
        <f t="shared" si="23"/>
        <v>0</v>
      </c>
      <c r="Q137" s="94">
        <f t="shared" si="23"/>
        <v>0</v>
      </c>
      <c r="R137" s="218">
        <f>(ROUND((F137/100*'Member Info'!$W$2), 2))</f>
        <v>0</v>
      </c>
      <c r="S137" s="218" t="e">
        <f t="shared" si="24"/>
        <v>#VALUE!</v>
      </c>
      <c r="T137" s="218" t="str">
        <f t="shared" si="25"/>
        <v/>
      </c>
      <c r="U137" s="227" t="str">
        <f t="shared" si="26"/>
        <v/>
      </c>
      <c r="V137" s="228" t="str">
        <f t="shared" si="27"/>
        <v/>
      </c>
      <c r="W137" s="228" t="str">
        <f t="shared" si="28"/>
        <v/>
      </c>
      <c r="X137" s="222">
        <f t="shared" si="29"/>
        <v>0</v>
      </c>
      <c r="Y137" s="110">
        <f t="shared" si="30"/>
        <v>0</v>
      </c>
      <c r="Z137" s="235" t="str">
        <f t="shared" si="31"/>
        <v/>
      </c>
      <c r="AA137" s="240" t="b">
        <f t="shared" si="32"/>
        <v>0</v>
      </c>
      <c r="AB137" s="235">
        <f t="shared" si="33"/>
        <v>0</v>
      </c>
      <c r="AC137" s="235">
        <f>IF('Member Info'!N134="",1,"")</f>
        <v>1</v>
      </c>
      <c r="AD137" s="243" t="e">
        <f t="shared" si="34"/>
        <v>#VALUE!</v>
      </c>
      <c r="AE137" s="130" t="str">
        <f t="shared" si="21"/>
        <v/>
      </c>
      <c r="AF137" s="124">
        <f t="shared" si="35"/>
        <v>1</v>
      </c>
      <c r="AG137" s="124" t="str">
        <f>IF('Member Info'!N134&lt;&gt;"",IF(AND('Member Info'!N134&lt;=$U$1,'Member Info'!N134&gt;=$T$1),1,0),"")</f>
        <v/>
      </c>
      <c r="AI137" s="124" t="b">
        <f t="shared" si="36"/>
        <v>0</v>
      </c>
      <c r="AJ137" s="124">
        <f t="shared" si="37"/>
        <v>0</v>
      </c>
      <c r="AL137" s="124">
        <f t="shared" si="38"/>
        <v>0</v>
      </c>
      <c r="AM137" s="124">
        <f>IF('Member Info'!F134&gt;$T$1,1,0)</f>
        <v>0</v>
      </c>
      <c r="AN137" s="124" t="b">
        <f>IF(ISERROR(T137),ERROR.TYPE(#REF!)=ERROR.TYPE(T137),FALSE)</f>
        <v>0</v>
      </c>
      <c r="AO137" s="124" t="b">
        <f>IF(ISERROR(U137),ERROR.TYPE(#REF!)=ERROR.TYPE(U137),FALSE)</f>
        <v>0</v>
      </c>
      <c r="AP137" s="124">
        <f>IF('Member Info'!F134&gt;'GP1 April 25'!$U$1,1,0)</f>
        <v>0</v>
      </c>
      <c r="AQ137" s="124">
        <f t="shared" si="39"/>
        <v>0</v>
      </c>
      <c r="AR137" s="124">
        <f t="shared" si="40"/>
        <v>0</v>
      </c>
      <c r="AS137" s="124">
        <f t="shared" si="41"/>
        <v>1</v>
      </c>
    </row>
    <row r="138" spans="1:45" x14ac:dyDescent="0.25">
      <c r="A138" s="4">
        <v>107</v>
      </c>
      <c r="B138" s="164">
        <f>'Member Info'!D135</f>
        <v>0</v>
      </c>
      <c r="C138" s="164">
        <f>'Member Info'!E135</f>
        <v>0</v>
      </c>
      <c r="D138" s="164" t="str">
        <f>'Member Info'!G135</f>
        <v/>
      </c>
      <c r="E138" s="165">
        <f>'Member Info'!B135</f>
        <v>0</v>
      </c>
      <c r="F138" s="242"/>
      <c r="G138" s="166" t="str">
        <f>IF(E138=0,"",('Member Info'!K135+'Member Info'!L135))</f>
        <v/>
      </c>
      <c r="H138" s="419"/>
      <c r="I138" s="419"/>
      <c r="J138" s="26"/>
      <c r="K138" s="26"/>
      <c r="L138" s="384" t="str">
        <f>IF(E138=0,"",IF('Member Info'!F135&gt;$U$1,CONCATENATE("Joined with practice on ", TEXT('Member Info'!F135, "DD/MM/YYYY")),IF('Member Info'!N135&lt;&gt;"",IF('Member Info'!N135&lt;$T$1,CONCATENATE("Left Scheme on ", TEXT('Member Info'!N135, "DD/MM/YYYY")),IF(OR(G138="",G138=0),"Error Detected, No rate entered",IF(E138=0,"",IF(F138="","Error Detected, No Pensionable pay",IF(AS138=1,"No Part Time Status Entered",IF(AR138=1,"No Part Time Hours Entered",IF(ISERROR(AD138)," Unknown Values entered.",IF(V138+W138&lt;1,"Acceptable",IF(T138+U138=200, "No Contributions Entered", IF(M138="","Error Detected, Choose reason&gt;",IF(Z138="1",IF(V138=1,"Please Enter Deemed Pensionable Pay","Add Any Relevant Details Above"),"Please Give Details Above"))))))))))),IF(OR(G138="",G138=0),"Error Detected, No rate entered",IF(E138=0,"",IF(F138="","Error Detected, No Pensionable pay",IF(AS138=1,"No Part Time Status Entered",IF(AR138=1,"No Part Time Hours Entered",IF(ISERROR(AD138)," Unknown Values entered.",IF(V138+W138&lt;1,"Acceptable",IF(T138+U138=200, "No Contributions Entered", IF(M138="","Error Detected, Choose reason&gt;",IF(Z138="1",IF(V138=1,"Please Enter Deemed Pensionable Pay","Add relevant Details Above"),"Please give details Above")))))))))))))</f>
        <v/>
      </c>
      <c r="M138" s="260"/>
      <c r="N138" s="91"/>
      <c r="O138" s="91" t="str">
        <f t="shared" si="22"/>
        <v/>
      </c>
      <c r="P138" s="94">
        <f t="shared" si="23"/>
        <v>0</v>
      </c>
      <c r="Q138" s="94">
        <f t="shared" si="23"/>
        <v>0</v>
      </c>
      <c r="R138" s="218">
        <f>(ROUND((F138/100*'Member Info'!$W$2), 2))</f>
        <v>0</v>
      </c>
      <c r="S138" s="218" t="e">
        <f t="shared" si="24"/>
        <v>#VALUE!</v>
      </c>
      <c r="T138" s="218" t="str">
        <f t="shared" si="25"/>
        <v/>
      </c>
      <c r="U138" s="227" t="str">
        <f t="shared" si="26"/>
        <v/>
      </c>
      <c r="V138" s="228" t="str">
        <f t="shared" si="27"/>
        <v/>
      </c>
      <c r="W138" s="228" t="str">
        <f t="shared" si="28"/>
        <v/>
      </c>
      <c r="X138" s="222">
        <f t="shared" si="29"/>
        <v>0</v>
      </c>
      <c r="Y138" s="110">
        <f t="shared" si="30"/>
        <v>0</v>
      </c>
      <c r="Z138" s="235" t="str">
        <f t="shared" si="31"/>
        <v/>
      </c>
      <c r="AA138" s="240" t="b">
        <f t="shared" si="32"/>
        <v>0</v>
      </c>
      <c r="AB138" s="235">
        <f t="shared" si="33"/>
        <v>0</v>
      </c>
      <c r="AC138" s="235">
        <f>IF('Member Info'!N135="",1,"")</f>
        <v>1</v>
      </c>
      <c r="AD138" s="243" t="e">
        <f t="shared" si="34"/>
        <v>#VALUE!</v>
      </c>
      <c r="AE138" s="130" t="str">
        <f t="shared" si="21"/>
        <v/>
      </c>
      <c r="AF138" s="124">
        <f t="shared" si="35"/>
        <v>1</v>
      </c>
      <c r="AG138" s="124" t="str">
        <f>IF('Member Info'!N135&lt;&gt;"",IF(AND('Member Info'!N135&lt;=$U$1,'Member Info'!N135&gt;=$T$1),1,0),"")</f>
        <v/>
      </c>
      <c r="AI138" s="124" t="b">
        <f t="shared" si="36"/>
        <v>0</v>
      </c>
      <c r="AJ138" s="124">
        <f t="shared" si="37"/>
        <v>0</v>
      </c>
      <c r="AL138" s="124">
        <f t="shared" si="38"/>
        <v>0</v>
      </c>
      <c r="AM138" s="124">
        <f>IF('Member Info'!F135&gt;$T$1,1,0)</f>
        <v>0</v>
      </c>
      <c r="AN138" s="124" t="b">
        <f>IF(ISERROR(T138),ERROR.TYPE(#REF!)=ERROR.TYPE(T138),FALSE)</f>
        <v>0</v>
      </c>
      <c r="AO138" s="124" t="b">
        <f>IF(ISERROR(U138),ERROR.TYPE(#REF!)=ERROR.TYPE(U138),FALSE)</f>
        <v>0</v>
      </c>
      <c r="AP138" s="124">
        <f>IF('Member Info'!F135&gt;'GP1 April 25'!$U$1,1,0)</f>
        <v>0</v>
      </c>
      <c r="AQ138" s="124">
        <f t="shared" si="39"/>
        <v>0</v>
      </c>
      <c r="AR138" s="124">
        <f t="shared" si="40"/>
        <v>0</v>
      </c>
      <c r="AS138" s="124">
        <f t="shared" si="41"/>
        <v>1</v>
      </c>
    </row>
    <row r="139" spans="1:45" x14ac:dyDescent="0.25">
      <c r="A139" s="4">
        <v>108</v>
      </c>
      <c r="B139" s="164">
        <f>'Member Info'!D136</f>
        <v>0</v>
      </c>
      <c r="C139" s="164">
        <f>'Member Info'!E136</f>
        <v>0</v>
      </c>
      <c r="D139" s="164" t="str">
        <f>'Member Info'!G136</f>
        <v/>
      </c>
      <c r="E139" s="165">
        <f>'Member Info'!B136</f>
        <v>0</v>
      </c>
      <c r="F139" s="242"/>
      <c r="G139" s="166" t="str">
        <f>IF(E139=0,"",('Member Info'!K136+'Member Info'!L136))</f>
        <v/>
      </c>
      <c r="H139" s="419"/>
      <c r="I139" s="419"/>
      <c r="J139" s="26"/>
      <c r="K139" s="26"/>
      <c r="L139" s="384" t="str">
        <f>IF(E139=0,"",IF('Member Info'!F136&gt;$U$1,CONCATENATE("Joined with practice on ", TEXT('Member Info'!F136, "DD/MM/YYYY")),IF('Member Info'!N136&lt;&gt;"",IF('Member Info'!N136&lt;$T$1,CONCATENATE("Left Scheme on ", TEXT('Member Info'!N136, "DD/MM/YYYY")),IF(OR(G139="",G139=0),"Error Detected, No rate entered",IF(E139=0,"",IF(F139="","Error Detected, No Pensionable pay",IF(AS139=1,"No Part Time Status Entered",IF(AR139=1,"No Part Time Hours Entered",IF(ISERROR(AD139)," Unknown Values entered.",IF(V139+W139&lt;1,"Acceptable",IF(T139+U139=200, "No Contributions Entered", IF(M139="","Error Detected, Choose reason&gt;",IF(Z139="1",IF(V139=1,"Please Enter Deemed Pensionable Pay","Add Any Relevant Details Above"),"Please Give Details Above"))))))))))),IF(OR(G139="",G139=0),"Error Detected, No rate entered",IF(E139=0,"",IF(F139="","Error Detected, No Pensionable pay",IF(AS139=1,"No Part Time Status Entered",IF(AR139=1,"No Part Time Hours Entered",IF(ISERROR(AD139)," Unknown Values entered.",IF(V139+W139&lt;1,"Acceptable",IF(T139+U139=200, "No Contributions Entered", IF(M139="","Error Detected, Choose reason&gt;",IF(Z139="1",IF(V139=1,"Please Enter Deemed Pensionable Pay","Add relevant Details Above"),"Please give details Above")))))))))))))</f>
        <v/>
      </c>
      <c r="M139" s="260"/>
      <c r="N139" s="91"/>
      <c r="O139" s="91" t="str">
        <f t="shared" si="22"/>
        <v/>
      </c>
      <c r="P139" s="94">
        <f t="shared" si="23"/>
        <v>0</v>
      </c>
      <c r="Q139" s="94">
        <f t="shared" si="23"/>
        <v>0</v>
      </c>
      <c r="R139" s="218">
        <f>(ROUND((F139/100*'Member Info'!$W$2), 2))</f>
        <v>0</v>
      </c>
      <c r="S139" s="218" t="e">
        <f t="shared" si="24"/>
        <v>#VALUE!</v>
      </c>
      <c r="T139" s="218" t="str">
        <f t="shared" si="25"/>
        <v/>
      </c>
      <c r="U139" s="227" t="str">
        <f t="shared" si="26"/>
        <v/>
      </c>
      <c r="V139" s="228" t="str">
        <f t="shared" si="27"/>
        <v/>
      </c>
      <c r="W139" s="228" t="str">
        <f t="shared" si="28"/>
        <v/>
      </c>
      <c r="X139" s="222">
        <f t="shared" si="29"/>
        <v>0</v>
      </c>
      <c r="Y139" s="110">
        <f t="shared" si="30"/>
        <v>0</v>
      </c>
      <c r="Z139" s="235" t="str">
        <f t="shared" si="31"/>
        <v/>
      </c>
      <c r="AA139" s="240" t="b">
        <f t="shared" si="32"/>
        <v>0</v>
      </c>
      <c r="AB139" s="235">
        <f t="shared" si="33"/>
        <v>0</v>
      </c>
      <c r="AC139" s="235">
        <f>IF('Member Info'!N136="",1,"")</f>
        <v>1</v>
      </c>
      <c r="AD139" s="243" t="e">
        <f t="shared" si="34"/>
        <v>#VALUE!</v>
      </c>
      <c r="AE139" s="130" t="str">
        <f t="shared" si="21"/>
        <v/>
      </c>
      <c r="AF139" s="124">
        <f t="shared" si="35"/>
        <v>1</v>
      </c>
      <c r="AG139" s="124" t="str">
        <f>IF('Member Info'!N136&lt;&gt;"",IF(AND('Member Info'!N136&lt;=$U$1,'Member Info'!N136&gt;=$T$1),1,0),"")</f>
        <v/>
      </c>
      <c r="AI139" s="124" t="b">
        <f t="shared" si="36"/>
        <v>0</v>
      </c>
      <c r="AJ139" s="124">
        <f t="shared" si="37"/>
        <v>0</v>
      </c>
      <c r="AL139" s="124">
        <f t="shared" si="38"/>
        <v>0</v>
      </c>
      <c r="AM139" s="124">
        <f>IF('Member Info'!F136&gt;$T$1,1,0)</f>
        <v>0</v>
      </c>
      <c r="AN139" s="124" t="b">
        <f>IF(ISERROR(T139),ERROR.TYPE(#REF!)=ERROR.TYPE(T139),FALSE)</f>
        <v>0</v>
      </c>
      <c r="AO139" s="124" t="b">
        <f>IF(ISERROR(U139),ERROR.TYPE(#REF!)=ERROR.TYPE(U139),FALSE)</f>
        <v>0</v>
      </c>
      <c r="AP139" s="124">
        <f>IF('Member Info'!F136&gt;'GP1 April 25'!$U$1,1,0)</f>
        <v>0</v>
      </c>
      <c r="AQ139" s="124">
        <f t="shared" si="39"/>
        <v>0</v>
      </c>
      <c r="AR139" s="124">
        <f t="shared" si="40"/>
        <v>0</v>
      </c>
      <c r="AS139" s="124">
        <f t="shared" si="41"/>
        <v>1</v>
      </c>
    </row>
    <row r="140" spans="1:45" x14ac:dyDescent="0.25">
      <c r="A140" s="4">
        <v>109</v>
      </c>
      <c r="B140" s="164">
        <f>'Member Info'!D137</f>
        <v>0</v>
      </c>
      <c r="C140" s="164">
        <f>'Member Info'!E137</f>
        <v>0</v>
      </c>
      <c r="D140" s="164" t="str">
        <f>'Member Info'!G137</f>
        <v/>
      </c>
      <c r="E140" s="165">
        <f>'Member Info'!B137</f>
        <v>0</v>
      </c>
      <c r="F140" s="242"/>
      <c r="G140" s="166" t="str">
        <f>IF(E140=0,"",('Member Info'!K137+'Member Info'!L137))</f>
        <v/>
      </c>
      <c r="H140" s="419"/>
      <c r="I140" s="419"/>
      <c r="J140" s="26"/>
      <c r="K140" s="26"/>
      <c r="L140" s="384" t="str">
        <f>IF(E140=0,"",IF('Member Info'!F137&gt;$U$1,CONCATENATE("Joined with practice on ", TEXT('Member Info'!F137, "DD/MM/YYYY")),IF('Member Info'!N137&lt;&gt;"",IF('Member Info'!N137&lt;$T$1,CONCATENATE("Left Scheme on ", TEXT('Member Info'!N137, "DD/MM/YYYY")),IF(OR(G140="",G140=0),"Error Detected, No rate entered",IF(E140=0,"",IF(F140="","Error Detected, No Pensionable pay",IF(AS140=1,"No Part Time Status Entered",IF(AR140=1,"No Part Time Hours Entered",IF(ISERROR(AD140)," Unknown Values entered.",IF(V140+W140&lt;1,"Acceptable",IF(T140+U140=200, "No Contributions Entered", IF(M140="","Error Detected, Choose reason&gt;",IF(Z140="1",IF(V140=1,"Please Enter Deemed Pensionable Pay","Add Any Relevant Details Above"),"Please Give Details Above"))))))))))),IF(OR(G140="",G140=0),"Error Detected, No rate entered",IF(E140=0,"",IF(F140="","Error Detected, No Pensionable pay",IF(AS140=1,"No Part Time Status Entered",IF(AR140=1,"No Part Time Hours Entered",IF(ISERROR(AD140)," Unknown Values entered.",IF(V140+W140&lt;1,"Acceptable",IF(T140+U140=200, "No Contributions Entered", IF(M140="","Error Detected, Choose reason&gt;",IF(Z140="1",IF(V140=1,"Please Enter Deemed Pensionable Pay","Add relevant Details Above"),"Please give details Above")))))))))))))</f>
        <v/>
      </c>
      <c r="M140" s="260"/>
      <c r="N140" s="91"/>
      <c r="O140" s="91" t="str">
        <f t="shared" si="22"/>
        <v/>
      </c>
      <c r="P140" s="94">
        <f t="shared" si="23"/>
        <v>0</v>
      </c>
      <c r="Q140" s="94">
        <f t="shared" si="23"/>
        <v>0</v>
      </c>
      <c r="R140" s="218">
        <f>(ROUND((F140/100*'Member Info'!$W$2), 2))</f>
        <v>0</v>
      </c>
      <c r="S140" s="218" t="e">
        <f t="shared" si="24"/>
        <v>#VALUE!</v>
      </c>
      <c r="T140" s="218" t="str">
        <f t="shared" si="25"/>
        <v/>
      </c>
      <c r="U140" s="227" t="str">
        <f t="shared" si="26"/>
        <v/>
      </c>
      <c r="V140" s="228" t="str">
        <f t="shared" si="27"/>
        <v/>
      </c>
      <c r="W140" s="228" t="str">
        <f t="shared" si="28"/>
        <v/>
      </c>
      <c r="X140" s="222">
        <f t="shared" si="29"/>
        <v>0</v>
      </c>
      <c r="Y140" s="110">
        <f t="shared" si="30"/>
        <v>0</v>
      </c>
      <c r="Z140" s="235" t="str">
        <f t="shared" si="31"/>
        <v/>
      </c>
      <c r="AA140" s="240" t="b">
        <f t="shared" si="32"/>
        <v>0</v>
      </c>
      <c r="AB140" s="235">
        <f t="shared" si="33"/>
        <v>0</v>
      </c>
      <c r="AC140" s="235">
        <f>IF('Member Info'!N137="",1,"")</f>
        <v>1</v>
      </c>
      <c r="AD140" s="243" t="e">
        <f t="shared" si="34"/>
        <v>#VALUE!</v>
      </c>
      <c r="AE140" s="130" t="str">
        <f t="shared" si="21"/>
        <v/>
      </c>
      <c r="AF140" s="124">
        <f t="shared" si="35"/>
        <v>1</v>
      </c>
      <c r="AG140" s="124" t="str">
        <f>IF('Member Info'!N137&lt;&gt;"",IF(AND('Member Info'!N137&lt;=$U$1,'Member Info'!N137&gt;=$T$1),1,0),"")</f>
        <v/>
      </c>
      <c r="AI140" s="124" t="b">
        <f t="shared" si="36"/>
        <v>0</v>
      </c>
      <c r="AJ140" s="124">
        <f t="shared" si="37"/>
        <v>0</v>
      </c>
      <c r="AL140" s="124">
        <f t="shared" si="38"/>
        <v>0</v>
      </c>
      <c r="AM140" s="124">
        <f>IF('Member Info'!F137&gt;$T$1,1,0)</f>
        <v>0</v>
      </c>
      <c r="AN140" s="124" t="b">
        <f>IF(ISERROR(T140),ERROR.TYPE(#REF!)=ERROR.TYPE(T140),FALSE)</f>
        <v>0</v>
      </c>
      <c r="AO140" s="124" t="b">
        <f>IF(ISERROR(U140),ERROR.TYPE(#REF!)=ERROR.TYPE(U140),FALSE)</f>
        <v>0</v>
      </c>
      <c r="AP140" s="124">
        <f>IF('Member Info'!F137&gt;'GP1 April 25'!$U$1,1,0)</f>
        <v>0</v>
      </c>
      <c r="AQ140" s="124">
        <f t="shared" si="39"/>
        <v>0</v>
      </c>
      <c r="AR140" s="124">
        <f t="shared" si="40"/>
        <v>0</v>
      </c>
      <c r="AS140" s="124">
        <f t="shared" si="41"/>
        <v>1</v>
      </c>
    </row>
    <row r="141" spans="1:45" x14ac:dyDescent="0.25">
      <c r="A141" s="4">
        <v>110</v>
      </c>
      <c r="B141" s="164">
        <f>'Member Info'!D138</f>
        <v>0</v>
      </c>
      <c r="C141" s="164">
        <f>'Member Info'!E138</f>
        <v>0</v>
      </c>
      <c r="D141" s="164" t="str">
        <f>'Member Info'!G138</f>
        <v/>
      </c>
      <c r="E141" s="165">
        <f>'Member Info'!B138</f>
        <v>0</v>
      </c>
      <c r="F141" s="242"/>
      <c r="G141" s="166" t="str">
        <f>IF(E141=0,"",('Member Info'!K138+'Member Info'!L138))</f>
        <v/>
      </c>
      <c r="H141" s="419"/>
      <c r="I141" s="419"/>
      <c r="J141" s="26"/>
      <c r="K141" s="26"/>
      <c r="L141" s="384" t="str">
        <f>IF(E141=0,"",IF('Member Info'!F138&gt;$U$1,CONCATENATE("Joined with practice on ", TEXT('Member Info'!F138, "DD/MM/YYYY")),IF('Member Info'!N138&lt;&gt;"",IF('Member Info'!N138&lt;$T$1,CONCATENATE("Left Scheme on ", TEXT('Member Info'!N138, "DD/MM/YYYY")),IF(OR(G141="",G141=0),"Error Detected, No rate entered",IF(E141=0,"",IF(F141="","Error Detected, No Pensionable pay",IF(AS141=1,"No Part Time Status Entered",IF(AR141=1,"No Part Time Hours Entered",IF(ISERROR(AD141)," Unknown Values entered.",IF(V141+W141&lt;1,"Acceptable",IF(T141+U141=200, "No Contributions Entered", IF(M141="","Error Detected, Choose reason&gt;",IF(Z141="1",IF(V141=1,"Please Enter Deemed Pensionable Pay","Add Any Relevant Details Above"),"Please Give Details Above"))))))))))),IF(OR(G141="",G141=0),"Error Detected, No rate entered",IF(E141=0,"",IF(F141="","Error Detected, No Pensionable pay",IF(AS141=1,"No Part Time Status Entered",IF(AR141=1,"No Part Time Hours Entered",IF(ISERROR(AD141)," Unknown Values entered.",IF(V141+W141&lt;1,"Acceptable",IF(T141+U141=200, "No Contributions Entered", IF(M141="","Error Detected, Choose reason&gt;",IF(Z141="1",IF(V141=1,"Please Enter Deemed Pensionable Pay","Add relevant Details Above"),"Please give details Above")))))))))))))</f>
        <v/>
      </c>
      <c r="M141" s="260"/>
      <c r="N141" s="91"/>
      <c r="O141" s="91" t="str">
        <f t="shared" si="22"/>
        <v/>
      </c>
      <c r="P141" s="94">
        <f t="shared" si="23"/>
        <v>0</v>
      </c>
      <c r="Q141" s="94">
        <f t="shared" si="23"/>
        <v>0</v>
      </c>
      <c r="R141" s="218">
        <f>(ROUND((F141/100*'Member Info'!$W$2), 2))</f>
        <v>0</v>
      </c>
      <c r="S141" s="218" t="e">
        <f t="shared" si="24"/>
        <v>#VALUE!</v>
      </c>
      <c r="T141" s="218" t="str">
        <f t="shared" si="25"/>
        <v/>
      </c>
      <c r="U141" s="227" t="str">
        <f t="shared" si="26"/>
        <v/>
      </c>
      <c r="V141" s="228" t="str">
        <f t="shared" si="27"/>
        <v/>
      </c>
      <c r="W141" s="228" t="str">
        <f t="shared" si="28"/>
        <v/>
      </c>
      <c r="X141" s="222">
        <f t="shared" si="29"/>
        <v>0</v>
      </c>
      <c r="Y141" s="110">
        <f t="shared" si="30"/>
        <v>0</v>
      </c>
      <c r="Z141" s="235" t="str">
        <f t="shared" si="31"/>
        <v/>
      </c>
      <c r="AA141" s="240" t="b">
        <f t="shared" si="32"/>
        <v>0</v>
      </c>
      <c r="AB141" s="235">
        <f t="shared" si="33"/>
        <v>0</v>
      </c>
      <c r="AC141" s="235">
        <f>IF('Member Info'!N138="",1,"")</f>
        <v>1</v>
      </c>
      <c r="AD141" s="243" t="e">
        <f t="shared" si="34"/>
        <v>#VALUE!</v>
      </c>
      <c r="AE141" s="130" t="str">
        <f t="shared" si="21"/>
        <v/>
      </c>
      <c r="AF141" s="124">
        <f t="shared" si="35"/>
        <v>1</v>
      </c>
      <c r="AG141" s="124" t="str">
        <f>IF('Member Info'!N138&lt;&gt;"",IF(AND('Member Info'!N138&lt;=$U$1,'Member Info'!N138&gt;=$T$1),1,0),"")</f>
        <v/>
      </c>
      <c r="AI141" s="124" t="b">
        <f t="shared" si="36"/>
        <v>0</v>
      </c>
      <c r="AJ141" s="124">
        <f t="shared" si="37"/>
        <v>0</v>
      </c>
      <c r="AL141" s="124">
        <f t="shared" si="38"/>
        <v>0</v>
      </c>
      <c r="AM141" s="124">
        <f>IF('Member Info'!F138&gt;$T$1,1,0)</f>
        <v>0</v>
      </c>
      <c r="AN141" s="124" t="b">
        <f>IF(ISERROR(T141),ERROR.TYPE(#REF!)=ERROR.TYPE(T141),FALSE)</f>
        <v>0</v>
      </c>
      <c r="AO141" s="124" t="b">
        <f>IF(ISERROR(U141),ERROR.TYPE(#REF!)=ERROR.TYPE(U141),FALSE)</f>
        <v>0</v>
      </c>
      <c r="AP141" s="124">
        <f>IF('Member Info'!F138&gt;'GP1 April 25'!$U$1,1,0)</f>
        <v>0</v>
      </c>
      <c r="AQ141" s="124">
        <f t="shared" si="39"/>
        <v>0</v>
      </c>
      <c r="AR141" s="124">
        <f t="shared" si="40"/>
        <v>0</v>
      </c>
      <c r="AS141" s="124">
        <f t="shared" si="41"/>
        <v>1</v>
      </c>
    </row>
    <row r="142" spans="1:45" x14ac:dyDescent="0.25">
      <c r="A142" s="4">
        <v>111</v>
      </c>
      <c r="B142" s="164">
        <f>'Member Info'!D139</f>
        <v>0</v>
      </c>
      <c r="C142" s="164">
        <f>'Member Info'!E139</f>
        <v>0</v>
      </c>
      <c r="D142" s="164" t="str">
        <f>'Member Info'!G139</f>
        <v/>
      </c>
      <c r="E142" s="165">
        <f>'Member Info'!B139</f>
        <v>0</v>
      </c>
      <c r="F142" s="242"/>
      <c r="G142" s="166" t="str">
        <f>IF(E142=0,"",('Member Info'!K139+'Member Info'!L139))</f>
        <v/>
      </c>
      <c r="H142" s="419"/>
      <c r="I142" s="419"/>
      <c r="J142" s="26"/>
      <c r="K142" s="26"/>
      <c r="L142" s="384" t="str">
        <f>IF(E142=0,"",IF('Member Info'!F139&gt;$U$1,CONCATENATE("Joined with practice on ", TEXT('Member Info'!F139, "DD/MM/YYYY")),IF('Member Info'!N139&lt;&gt;"",IF('Member Info'!N139&lt;$T$1,CONCATENATE("Left Scheme on ", TEXT('Member Info'!N139, "DD/MM/YYYY")),IF(OR(G142="",G142=0),"Error Detected, No rate entered",IF(E142=0,"",IF(F142="","Error Detected, No Pensionable pay",IF(AS142=1,"No Part Time Status Entered",IF(AR142=1,"No Part Time Hours Entered",IF(ISERROR(AD142)," Unknown Values entered.",IF(V142+W142&lt;1,"Acceptable",IF(T142+U142=200, "No Contributions Entered", IF(M142="","Error Detected, Choose reason&gt;",IF(Z142="1",IF(V142=1,"Please Enter Deemed Pensionable Pay","Add Any Relevant Details Above"),"Please Give Details Above"))))))))))),IF(OR(G142="",G142=0),"Error Detected, No rate entered",IF(E142=0,"",IF(F142="","Error Detected, No Pensionable pay",IF(AS142=1,"No Part Time Status Entered",IF(AR142=1,"No Part Time Hours Entered",IF(ISERROR(AD142)," Unknown Values entered.",IF(V142+W142&lt;1,"Acceptable",IF(T142+U142=200, "No Contributions Entered", IF(M142="","Error Detected, Choose reason&gt;",IF(Z142="1",IF(V142=1,"Please Enter Deemed Pensionable Pay","Add relevant Details Above"),"Please give details Above")))))))))))))</f>
        <v/>
      </c>
      <c r="M142" s="260"/>
      <c r="N142" s="91"/>
      <c r="O142" s="91" t="str">
        <f t="shared" si="22"/>
        <v/>
      </c>
      <c r="P142" s="94">
        <f t="shared" si="23"/>
        <v>0</v>
      </c>
      <c r="Q142" s="94">
        <f t="shared" si="23"/>
        <v>0</v>
      </c>
      <c r="R142" s="218">
        <f>(ROUND((F142/100*'Member Info'!$W$2), 2))</f>
        <v>0</v>
      </c>
      <c r="S142" s="218" t="e">
        <f t="shared" si="24"/>
        <v>#VALUE!</v>
      </c>
      <c r="T142" s="218" t="str">
        <f t="shared" si="25"/>
        <v/>
      </c>
      <c r="U142" s="227" t="str">
        <f t="shared" si="26"/>
        <v/>
      </c>
      <c r="V142" s="228" t="str">
        <f t="shared" si="27"/>
        <v/>
      </c>
      <c r="W142" s="228" t="str">
        <f t="shared" si="28"/>
        <v/>
      </c>
      <c r="X142" s="222">
        <f t="shared" si="29"/>
        <v>0</v>
      </c>
      <c r="Y142" s="110">
        <f t="shared" si="30"/>
        <v>0</v>
      </c>
      <c r="Z142" s="235" t="str">
        <f t="shared" si="31"/>
        <v/>
      </c>
      <c r="AA142" s="240" t="b">
        <f t="shared" si="32"/>
        <v>0</v>
      </c>
      <c r="AB142" s="235">
        <f t="shared" si="33"/>
        <v>0</v>
      </c>
      <c r="AC142" s="235">
        <f>IF('Member Info'!N139="",1,"")</f>
        <v>1</v>
      </c>
      <c r="AD142" s="243" t="e">
        <f t="shared" si="34"/>
        <v>#VALUE!</v>
      </c>
      <c r="AE142" s="130" t="str">
        <f t="shared" si="21"/>
        <v/>
      </c>
      <c r="AF142" s="124">
        <f t="shared" si="35"/>
        <v>1</v>
      </c>
      <c r="AG142" s="124" t="str">
        <f>IF('Member Info'!N139&lt;&gt;"",IF(AND('Member Info'!N139&lt;=$U$1,'Member Info'!N139&gt;=$T$1),1,0),"")</f>
        <v/>
      </c>
      <c r="AI142" s="124" t="b">
        <f t="shared" si="36"/>
        <v>0</v>
      </c>
      <c r="AJ142" s="124">
        <f t="shared" si="37"/>
        <v>0</v>
      </c>
      <c r="AL142" s="124">
        <f t="shared" si="38"/>
        <v>0</v>
      </c>
      <c r="AM142" s="124">
        <f>IF('Member Info'!F139&gt;$T$1,1,0)</f>
        <v>0</v>
      </c>
      <c r="AN142" s="124" t="b">
        <f>IF(ISERROR(T142),ERROR.TYPE(#REF!)=ERROR.TYPE(T142),FALSE)</f>
        <v>0</v>
      </c>
      <c r="AO142" s="124" t="b">
        <f>IF(ISERROR(U142),ERROR.TYPE(#REF!)=ERROR.TYPE(U142),FALSE)</f>
        <v>0</v>
      </c>
      <c r="AP142" s="124">
        <f>IF('Member Info'!F139&gt;'GP1 April 25'!$U$1,1,0)</f>
        <v>0</v>
      </c>
      <c r="AQ142" s="124">
        <f t="shared" si="39"/>
        <v>0</v>
      </c>
      <c r="AR142" s="124">
        <f t="shared" si="40"/>
        <v>0</v>
      </c>
      <c r="AS142" s="124">
        <f t="shared" si="41"/>
        <v>1</v>
      </c>
    </row>
    <row r="143" spans="1:45" x14ac:dyDescent="0.25">
      <c r="A143" s="4">
        <v>112</v>
      </c>
      <c r="B143" s="164">
        <f>'Member Info'!D140</f>
        <v>0</v>
      </c>
      <c r="C143" s="164">
        <f>'Member Info'!E140</f>
        <v>0</v>
      </c>
      <c r="D143" s="164" t="str">
        <f>'Member Info'!G140</f>
        <v/>
      </c>
      <c r="E143" s="165">
        <f>'Member Info'!B140</f>
        <v>0</v>
      </c>
      <c r="F143" s="242"/>
      <c r="G143" s="166" t="str">
        <f>IF(E143=0,"",('Member Info'!K140+'Member Info'!L140))</f>
        <v/>
      </c>
      <c r="H143" s="419"/>
      <c r="I143" s="419"/>
      <c r="J143" s="26"/>
      <c r="K143" s="26"/>
      <c r="L143" s="384" t="str">
        <f>IF(E143=0,"",IF('Member Info'!F140&gt;$U$1,CONCATENATE("Joined with practice on ", TEXT('Member Info'!F140, "DD/MM/YYYY")),IF('Member Info'!N140&lt;&gt;"",IF('Member Info'!N140&lt;$T$1,CONCATENATE("Left Scheme on ", TEXT('Member Info'!N140, "DD/MM/YYYY")),IF(OR(G143="",G143=0),"Error Detected, No rate entered",IF(E143=0,"",IF(F143="","Error Detected, No Pensionable pay",IF(AS143=1,"No Part Time Status Entered",IF(AR143=1,"No Part Time Hours Entered",IF(ISERROR(AD143)," Unknown Values entered.",IF(V143+W143&lt;1,"Acceptable",IF(T143+U143=200, "No Contributions Entered", IF(M143="","Error Detected, Choose reason&gt;",IF(Z143="1",IF(V143=1,"Please Enter Deemed Pensionable Pay","Add Any Relevant Details Above"),"Please Give Details Above"))))))))))),IF(OR(G143="",G143=0),"Error Detected, No rate entered",IF(E143=0,"",IF(F143="","Error Detected, No Pensionable pay",IF(AS143=1,"No Part Time Status Entered",IF(AR143=1,"No Part Time Hours Entered",IF(ISERROR(AD143)," Unknown Values entered.",IF(V143+W143&lt;1,"Acceptable",IF(T143+U143=200, "No Contributions Entered", IF(M143="","Error Detected, Choose reason&gt;",IF(Z143="1",IF(V143=1,"Please Enter Deemed Pensionable Pay","Add relevant Details Above"),"Please give details Above")))))))))))))</f>
        <v/>
      </c>
      <c r="M143" s="260"/>
      <c r="N143" s="91"/>
      <c r="O143" s="91" t="str">
        <f t="shared" si="22"/>
        <v/>
      </c>
      <c r="P143" s="94">
        <f t="shared" si="23"/>
        <v>0</v>
      </c>
      <c r="Q143" s="94">
        <f t="shared" si="23"/>
        <v>0</v>
      </c>
      <c r="R143" s="218">
        <f>(ROUND((F143/100*'Member Info'!$W$2), 2))</f>
        <v>0</v>
      </c>
      <c r="S143" s="218" t="e">
        <f t="shared" si="24"/>
        <v>#VALUE!</v>
      </c>
      <c r="T143" s="218" t="str">
        <f t="shared" si="25"/>
        <v/>
      </c>
      <c r="U143" s="227" t="str">
        <f t="shared" si="26"/>
        <v/>
      </c>
      <c r="V143" s="228" t="str">
        <f t="shared" si="27"/>
        <v/>
      </c>
      <c r="W143" s="228" t="str">
        <f t="shared" si="28"/>
        <v/>
      </c>
      <c r="X143" s="222">
        <f t="shared" si="29"/>
        <v>0</v>
      </c>
      <c r="Y143" s="110">
        <f t="shared" si="30"/>
        <v>0</v>
      </c>
      <c r="Z143" s="235" t="str">
        <f t="shared" si="31"/>
        <v/>
      </c>
      <c r="AA143" s="240" t="b">
        <f t="shared" si="32"/>
        <v>0</v>
      </c>
      <c r="AB143" s="235">
        <f t="shared" si="33"/>
        <v>0</v>
      </c>
      <c r="AC143" s="235">
        <f>IF('Member Info'!N140="",1,"")</f>
        <v>1</v>
      </c>
      <c r="AD143" s="243" t="e">
        <f t="shared" si="34"/>
        <v>#VALUE!</v>
      </c>
      <c r="AE143" s="130" t="str">
        <f t="shared" si="21"/>
        <v/>
      </c>
      <c r="AF143" s="124">
        <f t="shared" si="35"/>
        <v>1</v>
      </c>
      <c r="AG143" s="124" t="str">
        <f>IF('Member Info'!N140&lt;&gt;"",IF(AND('Member Info'!N140&lt;=$U$1,'Member Info'!N140&gt;=$T$1),1,0),"")</f>
        <v/>
      </c>
      <c r="AI143" s="124" t="b">
        <f t="shared" si="36"/>
        <v>0</v>
      </c>
      <c r="AJ143" s="124">
        <f t="shared" si="37"/>
        <v>0</v>
      </c>
      <c r="AL143" s="124">
        <f t="shared" si="38"/>
        <v>0</v>
      </c>
      <c r="AM143" s="124">
        <f>IF('Member Info'!F140&gt;$T$1,1,0)</f>
        <v>0</v>
      </c>
      <c r="AN143" s="124" t="b">
        <f>IF(ISERROR(T143),ERROR.TYPE(#REF!)=ERROR.TYPE(T143),FALSE)</f>
        <v>0</v>
      </c>
      <c r="AO143" s="124" t="b">
        <f>IF(ISERROR(U143),ERROR.TYPE(#REF!)=ERROR.TYPE(U143),FALSE)</f>
        <v>0</v>
      </c>
      <c r="AP143" s="124">
        <f>IF('Member Info'!F140&gt;'GP1 April 25'!$U$1,1,0)</f>
        <v>0</v>
      </c>
      <c r="AQ143" s="124">
        <f t="shared" si="39"/>
        <v>0</v>
      </c>
      <c r="AR143" s="124">
        <f t="shared" si="40"/>
        <v>0</v>
      </c>
      <c r="AS143" s="124">
        <f t="shared" si="41"/>
        <v>1</v>
      </c>
    </row>
    <row r="144" spans="1:45" x14ac:dyDescent="0.25">
      <c r="A144" s="4">
        <v>113</v>
      </c>
      <c r="B144" s="164">
        <f>'Member Info'!D141</f>
        <v>0</v>
      </c>
      <c r="C144" s="164">
        <f>'Member Info'!E141</f>
        <v>0</v>
      </c>
      <c r="D144" s="164" t="str">
        <f>'Member Info'!G141</f>
        <v/>
      </c>
      <c r="E144" s="165">
        <f>'Member Info'!B141</f>
        <v>0</v>
      </c>
      <c r="F144" s="242"/>
      <c r="G144" s="166" t="str">
        <f>IF(E144=0,"",('Member Info'!K141+'Member Info'!L141))</f>
        <v/>
      </c>
      <c r="H144" s="419"/>
      <c r="I144" s="419"/>
      <c r="J144" s="26"/>
      <c r="K144" s="26"/>
      <c r="L144" s="384" t="str">
        <f>IF(E144=0,"",IF('Member Info'!F141&gt;$U$1,CONCATENATE("Joined with practice on ", TEXT('Member Info'!F141, "DD/MM/YYYY")),IF('Member Info'!N141&lt;&gt;"",IF('Member Info'!N141&lt;$T$1,CONCATENATE("Left Scheme on ", TEXT('Member Info'!N141, "DD/MM/YYYY")),IF(OR(G144="",G144=0),"Error Detected, No rate entered",IF(E144=0,"",IF(F144="","Error Detected, No Pensionable pay",IF(AS144=1,"No Part Time Status Entered",IF(AR144=1,"No Part Time Hours Entered",IF(ISERROR(AD144)," Unknown Values entered.",IF(V144+W144&lt;1,"Acceptable",IF(T144+U144=200, "No Contributions Entered", IF(M144="","Error Detected, Choose reason&gt;",IF(Z144="1",IF(V144=1,"Please Enter Deemed Pensionable Pay","Add Any Relevant Details Above"),"Please Give Details Above"))))))))))),IF(OR(G144="",G144=0),"Error Detected, No rate entered",IF(E144=0,"",IF(F144="","Error Detected, No Pensionable pay",IF(AS144=1,"No Part Time Status Entered",IF(AR144=1,"No Part Time Hours Entered",IF(ISERROR(AD144)," Unknown Values entered.",IF(V144+W144&lt;1,"Acceptable",IF(T144+U144=200, "No Contributions Entered", IF(M144="","Error Detected, Choose reason&gt;",IF(Z144="1",IF(V144=1,"Please Enter Deemed Pensionable Pay","Add relevant Details Above"),"Please give details Above")))))))))))))</f>
        <v/>
      </c>
      <c r="M144" s="260"/>
      <c r="N144" s="91"/>
      <c r="O144" s="91" t="str">
        <f t="shared" si="22"/>
        <v/>
      </c>
      <c r="P144" s="94">
        <f t="shared" si="23"/>
        <v>0</v>
      </c>
      <c r="Q144" s="94">
        <f t="shared" si="23"/>
        <v>0</v>
      </c>
      <c r="R144" s="218">
        <f>(ROUND((F144/100*'Member Info'!$W$2), 2))</f>
        <v>0</v>
      </c>
      <c r="S144" s="218" t="e">
        <f t="shared" si="24"/>
        <v>#VALUE!</v>
      </c>
      <c r="T144" s="218" t="str">
        <f t="shared" si="25"/>
        <v/>
      </c>
      <c r="U144" s="227" t="str">
        <f t="shared" si="26"/>
        <v/>
      </c>
      <c r="V144" s="228" t="str">
        <f t="shared" si="27"/>
        <v/>
      </c>
      <c r="W144" s="228" t="str">
        <f t="shared" si="28"/>
        <v/>
      </c>
      <c r="X144" s="222">
        <f t="shared" si="29"/>
        <v>0</v>
      </c>
      <c r="Y144" s="110">
        <f t="shared" si="30"/>
        <v>0</v>
      </c>
      <c r="Z144" s="235" t="str">
        <f t="shared" si="31"/>
        <v/>
      </c>
      <c r="AA144" s="240" t="b">
        <f t="shared" si="32"/>
        <v>0</v>
      </c>
      <c r="AB144" s="235">
        <f t="shared" si="33"/>
        <v>0</v>
      </c>
      <c r="AC144" s="235">
        <f>IF('Member Info'!N141="",1,"")</f>
        <v>1</v>
      </c>
      <c r="AD144" s="243" t="e">
        <f t="shared" si="34"/>
        <v>#VALUE!</v>
      </c>
      <c r="AE144" s="130" t="str">
        <f t="shared" si="21"/>
        <v/>
      </c>
      <c r="AF144" s="124">
        <f t="shared" si="35"/>
        <v>1</v>
      </c>
      <c r="AG144" s="124" t="str">
        <f>IF('Member Info'!N141&lt;&gt;"",IF(AND('Member Info'!N141&lt;=$U$1,'Member Info'!N141&gt;=$T$1),1,0),"")</f>
        <v/>
      </c>
      <c r="AI144" s="124" t="b">
        <f t="shared" si="36"/>
        <v>0</v>
      </c>
      <c r="AJ144" s="124">
        <f t="shared" si="37"/>
        <v>0</v>
      </c>
      <c r="AL144" s="124">
        <f t="shared" si="38"/>
        <v>0</v>
      </c>
      <c r="AM144" s="124">
        <f>IF('Member Info'!F141&gt;$T$1,1,0)</f>
        <v>0</v>
      </c>
      <c r="AN144" s="124" t="b">
        <f>IF(ISERROR(T144),ERROR.TYPE(#REF!)=ERROR.TYPE(T144),FALSE)</f>
        <v>0</v>
      </c>
      <c r="AO144" s="124" t="b">
        <f>IF(ISERROR(U144),ERROR.TYPE(#REF!)=ERROR.TYPE(U144),FALSE)</f>
        <v>0</v>
      </c>
      <c r="AP144" s="124">
        <f>IF('Member Info'!F141&gt;'GP1 April 25'!$U$1,1,0)</f>
        <v>0</v>
      </c>
      <c r="AQ144" s="124">
        <f t="shared" si="39"/>
        <v>0</v>
      </c>
      <c r="AR144" s="124">
        <f t="shared" si="40"/>
        <v>0</v>
      </c>
      <c r="AS144" s="124">
        <f t="shared" si="41"/>
        <v>1</v>
      </c>
    </row>
    <row r="145" spans="1:45" x14ac:dyDescent="0.25">
      <c r="A145" s="4">
        <v>114</v>
      </c>
      <c r="B145" s="164">
        <f>'Member Info'!D142</f>
        <v>0</v>
      </c>
      <c r="C145" s="164">
        <f>'Member Info'!E142</f>
        <v>0</v>
      </c>
      <c r="D145" s="164" t="str">
        <f>'Member Info'!G142</f>
        <v/>
      </c>
      <c r="E145" s="165">
        <f>'Member Info'!B142</f>
        <v>0</v>
      </c>
      <c r="F145" s="242"/>
      <c r="G145" s="166" t="str">
        <f>IF(E145=0,"",('Member Info'!K142+'Member Info'!L142))</f>
        <v/>
      </c>
      <c r="H145" s="419"/>
      <c r="I145" s="419"/>
      <c r="J145" s="26"/>
      <c r="K145" s="26"/>
      <c r="L145" s="384" t="str">
        <f>IF(E145=0,"",IF('Member Info'!F142&gt;$U$1,CONCATENATE("Joined with practice on ", TEXT('Member Info'!F142, "DD/MM/YYYY")),IF('Member Info'!N142&lt;&gt;"",IF('Member Info'!N142&lt;$T$1,CONCATENATE("Left Scheme on ", TEXT('Member Info'!N142, "DD/MM/YYYY")),IF(OR(G145="",G145=0),"Error Detected, No rate entered",IF(E145=0,"",IF(F145="","Error Detected, No Pensionable pay",IF(AS145=1,"No Part Time Status Entered",IF(AR145=1,"No Part Time Hours Entered",IF(ISERROR(AD145)," Unknown Values entered.",IF(V145+W145&lt;1,"Acceptable",IF(T145+U145=200, "No Contributions Entered", IF(M145="","Error Detected, Choose reason&gt;",IF(Z145="1",IF(V145=1,"Please Enter Deemed Pensionable Pay","Add Any Relevant Details Above"),"Please Give Details Above"))))))))))),IF(OR(G145="",G145=0),"Error Detected, No rate entered",IF(E145=0,"",IF(F145="","Error Detected, No Pensionable pay",IF(AS145=1,"No Part Time Status Entered",IF(AR145=1,"No Part Time Hours Entered",IF(ISERROR(AD145)," Unknown Values entered.",IF(V145+W145&lt;1,"Acceptable",IF(T145+U145=200, "No Contributions Entered", IF(M145="","Error Detected, Choose reason&gt;",IF(Z145="1",IF(V145=1,"Please Enter Deemed Pensionable Pay","Add relevant Details Above"),"Please give details Above")))))))))))))</f>
        <v/>
      </c>
      <c r="M145" s="260"/>
      <c r="N145" s="91"/>
      <c r="O145" s="91" t="str">
        <f t="shared" si="22"/>
        <v/>
      </c>
      <c r="P145" s="94">
        <f t="shared" si="23"/>
        <v>0</v>
      </c>
      <c r="Q145" s="94">
        <f t="shared" si="23"/>
        <v>0</v>
      </c>
      <c r="R145" s="218">
        <f>(ROUND((F145/100*'Member Info'!$W$2), 2))</f>
        <v>0</v>
      </c>
      <c r="S145" s="218" t="e">
        <f t="shared" si="24"/>
        <v>#VALUE!</v>
      </c>
      <c r="T145" s="218" t="str">
        <f t="shared" si="25"/>
        <v/>
      </c>
      <c r="U145" s="227" t="str">
        <f t="shared" si="26"/>
        <v/>
      </c>
      <c r="V145" s="228" t="str">
        <f t="shared" si="27"/>
        <v/>
      </c>
      <c r="W145" s="228" t="str">
        <f t="shared" si="28"/>
        <v/>
      </c>
      <c r="X145" s="222">
        <f t="shared" si="29"/>
        <v>0</v>
      </c>
      <c r="Y145" s="110">
        <f t="shared" si="30"/>
        <v>0</v>
      </c>
      <c r="Z145" s="235" t="str">
        <f t="shared" si="31"/>
        <v/>
      </c>
      <c r="AA145" s="240" t="b">
        <f t="shared" si="32"/>
        <v>0</v>
      </c>
      <c r="AB145" s="235">
        <f t="shared" si="33"/>
        <v>0</v>
      </c>
      <c r="AC145" s="235">
        <f>IF('Member Info'!N142="",1,"")</f>
        <v>1</v>
      </c>
      <c r="AD145" s="243" t="e">
        <f t="shared" si="34"/>
        <v>#VALUE!</v>
      </c>
      <c r="AE145" s="130" t="str">
        <f t="shared" si="21"/>
        <v/>
      </c>
      <c r="AF145" s="124">
        <f t="shared" si="35"/>
        <v>1</v>
      </c>
      <c r="AG145" s="124" t="str">
        <f>IF('Member Info'!N142&lt;&gt;"",IF(AND('Member Info'!N142&lt;=$U$1,'Member Info'!N142&gt;=$T$1),1,0),"")</f>
        <v/>
      </c>
      <c r="AI145" s="124" t="b">
        <f t="shared" si="36"/>
        <v>0</v>
      </c>
      <c r="AJ145" s="124">
        <f t="shared" si="37"/>
        <v>0</v>
      </c>
      <c r="AL145" s="124">
        <f t="shared" si="38"/>
        <v>0</v>
      </c>
      <c r="AM145" s="124">
        <f>IF('Member Info'!F142&gt;$T$1,1,0)</f>
        <v>0</v>
      </c>
      <c r="AN145" s="124" t="b">
        <f>IF(ISERROR(T145),ERROR.TYPE(#REF!)=ERROR.TYPE(T145),FALSE)</f>
        <v>0</v>
      </c>
      <c r="AO145" s="124" t="b">
        <f>IF(ISERROR(U145),ERROR.TYPE(#REF!)=ERROR.TYPE(U145),FALSE)</f>
        <v>0</v>
      </c>
      <c r="AP145" s="124">
        <f>IF('Member Info'!F142&gt;'GP1 April 25'!$U$1,1,0)</f>
        <v>0</v>
      </c>
      <c r="AQ145" s="124">
        <f t="shared" si="39"/>
        <v>0</v>
      </c>
      <c r="AR145" s="124">
        <f t="shared" si="40"/>
        <v>0</v>
      </c>
      <c r="AS145" s="124">
        <f t="shared" si="41"/>
        <v>1</v>
      </c>
    </row>
    <row r="146" spans="1:45" x14ac:dyDescent="0.25">
      <c r="A146" s="4">
        <v>115</v>
      </c>
      <c r="B146" s="164">
        <f>'Member Info'!D143</f>
        <v>0</v>
      </c>
      <c r="C146" s="164">
        <f>'Member Info'!E143</f>
        <v>0</v>
      </c>
      <c r="D146" s="164" t="str">
        <f>'Member Info'!G143</f>
        <v/>
      </c>
      <c r="E146" s="165">
        <f>'Member Info'!B143</f>
        <v>0</v>
      </c>
      <c r="F146" s="242"/>
      <c r="G146" s="166" t="str">
        <f>IF(E146=0,"",('Member Info'!K143+'Member Info'!L143))</f>
        <v/>
      </c>
      <c r="H146" s="419"/>
      <c r="I146" s="419"/>
      <c r="J146" s="26"/>
      <c r="K146" s="26"/>
      <c r="L146" s="384" t="str">
        <f>IF(E146=0,"",IF('Member Info'!F143&gt;$U$1,CONCATENATE("Joined with practice on ", TEXT('Member Info'!F143, "DD/MM/YYYY")),IF('Member Info'!N143&lt;&gt;"",IF('Member Info'!N143&lt;$T$1,CONCATENATE("Left Scheme on ", TEXT('Member Info'!N143, "DD/MM/YYYY")),IF(OR(G146="",G146=0),"Error Detected, No rate entered",IF(E146=0,"",IF(F146="","Error Detected, No Pensionable pay",IF(AS146=1,"No Part Time Status Entered",IF(AR146=1,"No Part Time Hours Entered",IF(ISERROR(AD146)," Unknown Values entered.",IF(V146+W146&lt;1,"Acceptable",IF(T146+U146=200, "No Contributions Entered", IF(M146="","Error Detected, Choose reason&gt;",IF(Z146="1",IF(V146=1,"Please Enter Deemed Pensionable Pay","Add Any Relevant Details Above"),"Please Give Details Above"))))))))))),IF(OR(G146="",G146=0),"Error Detected, No rate entered",IF(E146=0,"",IF(F146="","Error Detected, No Pensionable pay",IF(AS146=1,"No Part Time Status Entered",IF(AR146=1,"No Part Time Hours Entered",IF(ISERROR(AD146)," Unknown Values entered.",IF(V146+W146&lt;1,"Acceptable",IF(T146+U146=200, "No Contributions Entered", IF(M146="","Error Detected, Choose reason&gt;",IF(Z146="1",IF(V146=1,"Please Enter Deemed Pensionable Pay","Add relevant Details Above"),"Please give details Above")))))))))))))</f>
        <v/>
      </c>
      <c r="M146" s="260"/>
      <c r="N146" s="91"/>
      <c r="O146" s="91" t="str">
        <f t="shared" si="22"/>
        <v/>
      </c>
      <c r="P146" s="94">
        <f t="shared" si="23"/>
        <v>0</v>
      </c>
      <c r="Q146" s="94">
        <f t="shared" si="23"/>
        <v>0</v>
      </c>
      <c r="R146" s="218">
        <f>(ROUND((F146/100*'Member Info'!$W$2), 2))</f>
        <v>0</v>
      </c>
      <c r="S146" s="218" t="e">
        <f t="shared" si="24"/>
        <v>#VALUE!</v>
      </c>
      <c r="T146" s="218" t="str">
        <f t="shared" si="25"/>
        <v/>
      </c>
      <c r="U146" s="227" t="str">
        <f t="shared" si="26"/>
        <v/>
      </c>
      <c r="V146" s="228" t="str">
        <f t="shared" si="27"/>
        <v/>
      </c>
      <c r="W146" s="228" t="str">
        <f t="shared" si="28"/>
        <v/>
      </c>
      <c r="X146" s="222">
        <f t="shared" si="29"/>
        <v>0</v>
      </c>
      <c r="Y146" s="110">
        <f t="shared" si="30"/>
        <v>0</v>
      </c>
      <c r="Z146" s="235" t="str">
        <f t="shared" si="31"/>
        <v/>
      </c>
      <c r="AA146" s="240" t="b">
        <f t="shared" si="32"/>
        <v>0</v>
      </c>
      <c r="AB146" s="235">
        <f t="shared" si="33"/>
        <v>0</v>
      </c>
      <c r="AC146" s="235">
        <f>IF('Member Info'!N143="",1,"")</f>
        <v>1</v>
      </c>
      <c r="AD146" s="243" t="e">
        <f t="shared" si="34"/>
        <v>#VALUE!</v>
      </c>
      <c r="AE146" s="130" t="str">
        <f t="shared" si="21"/>
        <v/>
      </c>
      <c r="AF146" s="124">
        <f t="shared" si="35"/>
        <v>1</v>
      </c>
      <c r="AG146" s="124" t="str">
        <f>IF('Member Info'!N143&lt;&gt;"",IF(AND('Member Info'!N143&lt;=$U$1,'Member Info'!N143&gt;=$T$1),1,0),"")</f>
        <v/>
      </c>
      <c r="AI146" s="124" t="b">
        <f t="shared" si="36"/>
        <v>0</v>
      </c>
      <c r="AJ146" s="124">
        <f t="shared" si="37"/>
        <v>0</v>
      </c>
      <c r="AL146" s="124">
        <f t="shared" si="38"/>
        <v>0</v>
      </c>
      <c r="AM146" s="124">
        <f>IF('Member Info'!F143&gt;$T$1,1,0)</f>
        <v>0</v>
      </c>
      <c r="AN146" s="124" t="b">
        <f>IF(ISERROR(T146),ERROR.TYPE(#REF!)=ERROR.TYPE(T146),FALSE)</f>
        <v>0</v>
      </c>
      <c r="AO146" s="124" t="b">
        <f>IF(ISERROR(U146),ERROR.TYPE(#REF!)=ERROR.TYPE(U146),FALSE)</f>
        <v>0</v>
      </c>
      <c r="AP146" s="124">
        <f>IF('Member Info'!F143&gt;'GP1 April 25'!$U$1,1,0)</f>
        <v>0</v>
      </c>
      <c r="AQ146" s="124">
        <f t="shared" si="39"/>
        <v>0</v>
      </c>
      <c r="AR146" s="124">
        <f t="shared" si="40"/>
        <v>0</v>
      </c>
      <c r="AS146" s="124">
        <f t="shared" si="41"/>
        <v>1</v>
      </c>
    </row>
    <row r="147" spans="1:45" x14ac:dyDescent="0.25">
      <c r="A147" s="4">
        <v>116</v>
      </c>
      <c r="B147" s="164">
        <f>'Member Info'!D144</f>
        <v>0</v>
      </c>
      <c r="C147" s="164">
        <f>'Member Info'!E144</f>
        <v>0</v>
      </c>
      <c r="D147" s="164" t="str">
        <f>'Member Info'!G144</f>
        <v/>
      </c>
      <c r="E147" s="165">
        <f>'Member Info'!B144</f>
        <v>0</v>
      </c>
      <c r="F147" s="242"/>
      <c r="G147" s="166" t="str">
        <f>IF(E147=0,"",('Member Info'!K144+'Member Info'!L144))</f>
        <v/>
      </c>
      <c r="H147" s="419"/>
      <c r="I147" s="419"/>
      <c r="J147" s="26"/>
      <c r="K147" s="26"/>
      <c r="L147" s="384" t="str">
        <f>IF(E147=0,"",IF('Member Info'!F144&gt;$U$1,CONCATENATE("Joined with practice on ", TEXT('Member Info'!F144, "DD/MM/YYYY")),IF('Member Info'!N144&lt;&gt;"",IF('Member Info'!N144&lt;$T$1,CONCATENATE("Left Scheme on ", TEXT('Member Info'!N144, "DD/MM/YYYY")),IF(OR(G147="",G147=0),"Error Detected, No rate entered",IF(E147=0,"",IF(F147="","Error Detected, No Pensionable pay",IF(AS147=1,"No Part Time Status Entered",IF(AR147=1,"No Part Time Hours Entered",IF(ISERROR(AD147)," Unknown Values entered.",IF(V147+W147&lt;1,"Acceptable",IF(T147+U147=200, "No Contributions Entered", IF(M147="","Error Detected, Choose reason&gt;",IF(Z147="1",IF(V147=1,"Please Enter Deemed Pensionable Pay","Add Any Relevant Details Above"),"Please Give Details Above"))))))))))),IF(OR(G147="",G147=0),"Error Detected, No rate entered",IF(E147=0,"",IF(F147="","Error Detected, No Pensionable pay",IF(AS147=1,"No Part Time Status Entered",IF(AR147=1,"No Part Time Hours Entered",IF(ISERROR(AD147)," Unknown Values entered.",IF(V147+W147&lt;1,"Acceptable",IF(T147+U147=200, "No Contributions Entered", IF(M147="","Error Detected, Choose reason&gt;",IF(Z147="1",IF(V147=1,"Please Enter Deemed Pensionable Pay","Add relevant Details Above"),"Please give details Above")))))))))))))</f>
        <v/>
      </c>
      <c r="M147" s="260"/>
      <c r="N147" s="91"/>
      <c r="O147" s="91" t="str">
        <f t="shared" si="22"/>
        <v/>
      </c>
      <c r="P147" s="94">
        <f t="shared" si="23"/>
        <v>0</v>
      </c>
      <c r="Q147" s="94">
        <f t="shared" si="23"/>
        <v>0</v>
      </c>
      <c r="R147" s="218">
        <f>(ROUND((F147/100*'Member Info'!$W$2), 2))</f>
        <v>0</v>
      </c>
      <c r="S147" s="218" t="e">
        <f t="shared" si="24"/>
        <v>#VALUE!</v>
      </c>
      <c r="T147" s="218" t="str">
        <f t="shared" si="25"/>
        <v/>
      </c>
      <c r="U147" s="227" t="str">
        <f t="shared" si="26"/>
        <v/>
      </c>
      <c r="V147" s="228" t="str">
        <f t="shared" si="27"/>
        <v/>
      </c>
      <c r="W147" s="228" t="str">
        <f t="shared" si="28"/>
        <v/>
      </c>
      <c r="X147" s="222">
        <f t="shared" si="29"/>
        <v>0</v>
      </c>
      <c r="Y147" s="110">
        <f t="shared" si="30"/>
        <v>0</v>
      </c>
      <c r="Z147" s="235" t="str">
        <f t="shared" si="31"/>
        <v/>
      </c>
      <c r="AA147" s="240" t="b">
        <f t="shared" si="32"/>
        <v>0</v>
      </c>
      <c r="AB147" s="235">
        <f t="shared" si="33"/>
        <v>0</v>
      </c>
      <c r="AC147" s="235">
        <f>IF('Member Info'!N144="",1,"")</f>
        <v>1</v>
      </c>
      <c r="AD147" s="243" t="e">
        <f t="shared" si="34"/>
        <v>#VALUE!</v>
      </c>
      <c r="AE147" s="130" t="str">
        <f t="shared" si="21"/>
        <v/>
      </c>
      <c r="AF147" s="124">
        <f t="shared" si="35"/>
        <v>1</v>
      </c>
      <c r="AG147" s="124" t="str">
        <f>IF('Member Info'!N144&lt;&gt;"",IF(AND('Member Info'!N144&lt;=$U$1,'Member Info'!N144&gt;=$T$1),1,0),"")</f>
        <v/>
      </c>
      <c r="AI147" s="124" t="b">
        <f t="shared" si="36"/>
        <v>0</v>
      </c>
      <c r="AJ147" s="124">
        <f t="shared" si="37"/>
        <v>0</v>
      </c>
      <c r="AL147" s="124">
        <f t="shared" si="38"/>
        <v>0</v>
      </c>
      <c r="AM147" s="124">
        <f>IF('Member Info'!F144&gt;$T$1,1,0)</f>
        <v>0</v>
      </c>
      <c r="AN147" s="124" t="b">
        <f>IF(ISERROR(T147),ERROR.TYPE(#REF!)=ERROR.TYPE(T147),FALSE)</f>
        <v>0</v>
      </c>
      <c r="AO147" s="124" t="b">
        <f>IF(ISERROR(U147),ERROR.TYPE(#REF!)=ERROR.TYPE(U147),FALSE)</f>
        <v>0</v>
      </c>
      <c r="AP147" s="124">
        <f>IF('Member Info'!F144&gt;'GP1 April 25'!$U$1,1,0)</f>
        <v>0</v>
      </c>
      <c r="AQ147" s="124">
        <f t="shared" si="39"/>
        <v>0</v>
      </c>
      <c r="AR147" s="124">
        <f t="shared" si="40"/>
        <v>0</v>
      </c>
      <c r="AS147" s="124">
        <f t="shared" si="41"/>
        <v>1</v>
      </c>
    </row>
    <row r="148" spans="1:45" x14ac:dyDescent="0.25">
      <c r="A148" s="4">
        <v>117</v>
      </c>
      <c r="B148" s="164">
        <f>'Member Info'!D145</f>
        <v>0</v>
      </c>
      <c r="C148" s="164">
        <f>'Member Info'!E145</f>
        <v>0</v>
      </c>
      <c r="D148" s="164" t="str">
        <f>'Member Info'!G145</f>
        <v/>
      </c>
      <c r="E148" s="165">
        <f>'Member Info'!B145</f>
        <v>0</v>
      </c>
      <c r="F148" s="242"/>
      <c r="G148" s="166" t="str">
        <f>IF(E148=0,"",('Member Info'!K145+'Member Info'!L145))</f>
        <v/>
      </c>
      <c r="H148" s="419"/>
      <c r="I148" s="419"/>
      <c r="J148" s="26"/>
      <c r="K148" s="26"/>
      <c r="L148" s="384" t="str">
        <f>IF(E148=0,"",IF('Member Info'!F145&gt;$U$1,CONCATENATE("Joined with practice on ", TEXT('Member Info'!F145, "DD/MM/YYYY")),IF('Member Info'!N145&lt;&gt;"",IF('Member Info'!N145&lt;$T$1,CONCATENATE("Left Scheme on ", TEXT('Member Info'!N145, "DD/MM/YYYY")),IF(OR(G148="",G148=0),"Error Detected, No rate entered",IF(E148=0,"",IF(F148="","Error Detected, No Pensionable pay",IF(AS148=1,"No Part Time Status Entered",IF(AR148=1,"No Part Time Hours Entered",IF(ISERROR(AD148)," Unknown Values entered.",IF(V148+W148&lt;1,"Acceptable",IF(T148+U148=200, "No Contributions Entered", IF(M148="","Error Detected, Choose reason&gt;",IF(Z148="1",IF(V148=1,"Please Enter Deemed Pensionable Pay","Add Any Relevant Details Above"),"Please Give Details Above"))))))))))),IF(OR(G148="",G148=0),"Error Detected, No rate entered",IF(E148=0,"",IF(F148="","Error Detected, No Pensionable pay",IF(AS148=1,"No Part Time Status Entered",IF(AR148=1,"No Part Time Hours Entered",IF(ISERROR(AD148)," Unknown Values entered.",IF(V148+W148&lt;1,"Acceptable",IF(T148+U148=200, "No Contributions Entered", IF(M148="","Error Detected, Choose reason&gt;",IF(Z148="1",IF(V148=1,"Please Enter Deemed Pensionable Pay","Add relevant Details Above"),"Please give details Above")))))))))))))</f>
        <v/>
      </c>
      <c r="M148" s="260"/>
      <c r="N148" s="91"/>
      <c r="O148" s="91" t="str">
        <f t="shared" si="22"/>
        <v/>
      </c>
      <c r="P148" s="94">
        <f t="shared" si="23"/>
        <v>0</v>
      </c>
      <c r="Q148" s="94">
        <f t="shared" si="23"/>
        <v>0</v>
      </c>
      <c r="R148" s="218">
        <f>(ROUND((F148/100*'Member Info'!$W$2), 2))</f>
        <v>0</v>
      </c>
      <c r="S148" s="218" t="e">
        <f t="shared" si="24"/>
        <v>#VALUE!</v>
      </c>
      <c r="T148" s="218" t="str">
        <f t="shared" si="25"/>
        <v/>
      </c>
      <c r="U148" s="227" t="str">
        <f t="shared" si="26"/>
        <v/>
      </c>
      <c r="V148" s="228" t="str">
        <f t="shared" si="27"/>
        <v/>
      </c>
      <c r="W148" s="228" t="str">
        <f t="shared" si="28"/>
        <v/>
      </c>
      <c r="X148" s="222">
        <f t="shared" si="29"/>
        <v>0</v>
      </c>
      <c r="Y148" s="110">
        <f t="shared" si="30"/>
        <v>0</v>
      </c>
      <c r="Z148" s="235" t="str">
        <f t="shared" si="31"/>
        <v/>
      </c>
      <c r="AA148" s="240" t="b">
        <f t="shared" si="32"/>
        <v>0</v>
      </c>
      <c r="AB148" s="235">
        <f t="shared" si="33"/>
        <v>0</v>
      </c>
      <c r="AC148" s="235">
        <f>IF('Member Info'!N145="",1,"")</f>
        <v>1</v>
      </c>
      <c r="AD148" s="243" t="e">
        <f t="shared" si="34"/>
        <v>#VALUE!</v>
      </c>
      <c r="AE148" s="130" t="str">
        <f t="shared" si="21"/>
        <v/>
      </c>
      <c r="AF148" s="124">
        <f t="shared" si="35"/>
        <v>1</v>
      </c>
      <c r="AG148" s="124" t="str">
        <f>IF('Member Info'!N145&lt;&gt;"",IF(AND('Member Info'!N145&lt;=$U$1,'Member Info'!N145&gt;=$T$1),1,0),"")</f>
        <v/>
      </c>
      <c r="AI148" s="124" t="b">
        <f t="shared" si="36"/>
        <v>0</v>
      </c>
      <c r="AJ148" s="124">
        <f t="shared" si="37"/>
        <v>0</v>
      </c>
      <c r="AL148" s="124">
        <f t="shared" si="38"/>
        <v>0</v>
      </c>
      <c r="AM148" s="124">
        <f>IF('Member Info'!F145&gt;$T$1,1,0)</f>
        <v>0</v>
      </c>
      <c r="AN148" s="124" t="b">
        <f>IF(ISERROR(T148),ERROR.TYPE(#REF!)=ERROR.TYPE(T148),FALSE)</f>
        <v>0</v>
      </c>
      <c r="AO148" s="124" t="b">
        <f>IF(ISERROR(U148),ERROR.TYPE(#REF!)=ERROR.TYPE(U148),FALSE)</f>
        <v>0</v>
      </c>
      <c r="AP148" s="124">
        <f>IF('Member Info'!F145&gt;'GP1 April 25'!$U$1,1,0)</f>
        <v>0</v>
      </c>
      <c r="AQ148" s="124">
        <f t="shared" si="39"/>
        <v>0</v>
      </c>
      <c r="AR148" s="124">
        <f t="shared" si="40"/>
        <v>0</v>
      </c>
      <c r="AS148" s="124">
        <f t="shared" si="41"/>
        <v>1</v>
      </c>
    </row>
    <row r="149" spans="1:45" x14ac:dyDescent="0.25">
      <c r="A149" s="4">
        <v>118</v>
      </c>
      <c r="B149" s="164">
        <f>'Member Info'!D146</f>
        <v>0</v>
      </c>
      <c r="C149" s="164">
        <f>'Member Info'!E146</f>
        <v>0</v>
      </c>
      <c r="D149" s="164" t="str">
        <f>'Member Info'!G146</f>
        <v/>
      </c>
      <c r="E149" s="165">
        <f>'Member Info'!B146</f>
        <v>0</v>
      </c>
      <c r="F149" s="242"/>
      <c r="G149" s="166" t="str">
        <f>IF(E149=0,"",('Member Info'!K146+'Member Info'!L146))</f>
        <v/>
      </c>
      <c r="H149" s="419"/>
      <c r="I149" s="419"/>
      <c r="J149" s="26"/>
      <c r="K149" s="26"/>
      <c r="L149" s="384" t="str">
        <f>IF(E149=0,"",IF('Member Info'!F146&gt;$U$1,CONCATENATE("Joined with practice on ", TEXT('Member Info'!F146, "DD/MM/YYYY")),IF('Member Info'!N146&lt;&gt;"",IF('Member Info'!N146&lt;$T$1,CONCATENATE("Left Scheme on ", TEXT('Member Info'!N146, "DD/MM/YYYY")),IF(OR(G149="",G149=0),"Error Detected, No rate entered",IF(E149=0,"",IF(F149="","Error Detected, No Pensionable pay",IF(AS149=1,"No Part Time Status Entered",IF(AR149=1,"No Part Time Hours Entered",IF(ISERROR(AD149)," Unknown Values entered.",IF(V149+W149&lt;1,"Acceptable",IF(T149+U149=200, "No Contributions Entered", IF(M149="","Error Detected, Choose reason&gt;",IF(Z149="1",IF(V149=1,"Please Enter Deemed Pensionable Pay","Add Any Relevant Details Above"),"Please Give Details Above"))))))))))),IF(OR(G149="",G149=0),"Error Detected, No rate entered",IF(E149=0,"",IF(F149="","Error Detected, No Pensionable pay",IF(AS149=1,"No Part Time Status Entered",IF(AR149=1,"No Part Time Hours Entered",IF(ISERROR(AD149)," Unknown Values entered.",IF(V149+W149&lt;1,"Acceptable",IF(T149+U149=200, "No Contributions Entered", IF(M149="","Error Detected, Choose reason&gt;",IF(Z149="1",IF(V149=1,"Please Enter Deemed Pensionable Pay","Add relevant Details Above"),"Please give details Above")))))))))))))</f>
        <v/>
      </c>
      <c r="M149" s="260"/>
      <c r="N149" s="91"/>
      <c r="O149" s="91" t="str">
        <f t="shared" si="22"/>
        <v/>
      </c>
      <c r="P149" s="94">
        <f t="shared" si="23"/>
        <v>0</v>
      </c>
      <c r="Q149" s="94">
        <f t="shared" si="23"/>
        <v>0</v>
      </c>
      <c r="R149" s="218">
        <f>(ROUND((F149/100*'Member Info'!$W$2), 2))</f>
        <v>0</v>
      </c>
      <c r="S149" s="218" t="e">
        <f t="shared" si="24"/>
        <v>#VALUE!</v>
      </c>
      <c r="T149" s="218" t="str">
        <f t="shared" si="25"/>
        <v/>
      </c>
      <c r="U149" s="227" t="str">
        <f t="shared" si="26"/>
        <v/>
      </c>
      <c r="V149" s="228" t="str">
        <f t="shared" si="27"/>
        <v/>
      </c>
      <c r="W149" s="228" t="str">
        <f t="shared" si="28"/>
        <v/>
      </c>
      <c r="X149" s="222">
        <f t="shared" si="29"/>
        <v>0</v>
      </c>
      <c r="Y149" s="110">
        <f t="shared" si="30"/>
        <v>0</v>
      </c>
      <c r="Z149" s="235" t="str">
        <f t="shared" si="31"/>
        <v/>
      </c>
      <c r="AA149" s="240" t="b">
        <f t="shared" si="32"/>
        <v>0</v>
      </c>
      <c r="AB149" s="235">
        <f t="shared" si="33"/>
        <v>0</v>
      </c>
      <c r="AC149" s="235">
        <f>IF('Member Info'!N146="",1,"")</f>
        <v>1</v>
      </c>
      <c r="AD149" s="243" t="e">
        <f t="shared" si="34"/>
        <v>#VALUE!</v>
      </c>
      <c r="AE149" s="130" t="str">
        <f t="shared" si="21"/>
        <v/>
      </c>
      <c r="AF149" s="124">
        <f t="shared" si="35"/>
        <v>1</v>
      </c>
      <c r="AG149" s="124" t="str">
        <f>IF('Member Info'!N146&lt;&gt;"",IF(AND('Member Info'!N146&lt;=$U$1,'Member Info'!N146&gt;=$T$1),1,0),"")</f>
        <v/>
      </c>
      <c r="AI149" s="124" t="b">
        <f t="shared" si="36"/>
        <v>0</v>
      </c>
      <c r="AJ149" s="124">
        <f t="shared" si="37"/>
        <v>0</v>
      </c>
      <c r="AL149" s="124">
        <f t="shared" si="38"/>
        <v>0</v>
      </c>
      <c r="AM149" s="124">
        <f>IF('Member Info'!F146&gt;$T$1,1,0)</f>
        <v>0</v>
      </c>
      <c r="AN149" s="124" t="b">
        <f>IF(ISERROR(T149),ERROR.TYPE(#REF!)=ERROR.TYPE(T149),FALSE)</f>
        <v>0</v>
      </c>
      <c r="AO149" s="124" t="b">
        <f>IF(ISERROR(U149),ERROR.TYPE(#REF!)=ERROR.TYPE(U149),FALSE)</f>
        <v>0</v>
      </c>
      <c r="AP149" s="124">
        <f>IF('Member Info'!F146&gt;'GP1 April 25'!$U$1,1,0)</f>
        <v>0</v>
      </c>
      <c r="AQ149" s="124">
        <f t="shared" si="39"/>
        <v>0</v>
      </c>
      <c r="AR149" s="124">
        <f t="shared" si="40"/>
        <v>0</v>
      </c>
      <c r="AS149" s="124">
        <f t="shared" si="41"/>
        <v>1</v>
      </c>
    </row>
    <row r="150" spans="1:45" x14ac:dyDescent="0.25">
      <c r="A150" s="4">
        <v>119</v>
      </c>
      <c r="B150" s="164">
        <f>'Member Info'!D147</f>
        <v>0</v>
      </c>
      <c r="C150" s="164">
        <f>'Member Info'!E147</f>
        <v>0</v>
      </c>
      <c r="D150" s="164" t="str">
        <f>'Member Info'!G147</f>
        <v/>
      </c>
      <c r="E150" s="165">
        <f>'Member Info'!B147</f>
        <v>0</v>
      </c>
      <c r="F150" s="242"/>
      <c r="G150" s="166" t="str">
        <f>IF(E150=0,"",('Member Info'!K147+'Member Info'!L147))</f>
        <v/>
      </c>
      <c r="H150" s="419"/>
      <c r="I150" s="419"/>
      <c r="J150" s="26"/>
      <c r="K150" s="26"/>
      <c r="L150" s="384" t="str">
        <f>IF(E150=0,"",IF('Member Info'!F147&gt;$U$1,CONCATENATE("Joined with practice on ", TEXT('Member Info'!F147, "DD/MM/YYYY")),IF('Member Info'!N147&lt;&gt;"",IF('Member Info'!N147&lt;$T$1,CONCATENATE("Left Scheme on ", TEXT('Member Info'!N147, "DD/MM/YYYY")),IF(OR(G150="",G150=0),"Error Detected, No rate entered",IF(E150=0,"",IF(F150="","Error Detected, No Pensionable pay",IF(AS150=1,"No Part Time Status Entered",IF(AR150=1,"No Part Time Hours Entered",IF(ISERROR(AD150)," Unknown Values entered.",IF(V150+W150&lt;1,"Acceptable",IF(T150+U150=200, "No Contributions Entered", IF(M150="","Error Detected, Choose reason&gt;",IF(Z150="1",IF(V150=1,"Please Enter Deemed Pensionable Pay","Add Any Relevant Details Above"),"Please Give Details Above"))))))))))),IF(OR(G150="",G150=0),"Error Detected, No rate entered",IF(E150=0,"",IF(F150="","Error Detected, No Pensionable pay",IF(AS150=1,"No Part Time Status Entered",IF(AR150=1,"No Part Time Hours Entered",IF(ISERROR(AD150)," Unknown Values entered.",IF(V150+W150&lt;1,"Acceptable",IF(T150+U150=200, "No Contributions Entered", IF(M150="","Error Detected, Choose reason&gt;",IF(Z150="1",IF(V150=1,"Please Enter Deemed Pensionable Pay","Add relevant Details Above"),"Please give details Above")))))))))))))</f>
        <v/>
      </c>
      <c r="M150" s="260"/>
      <c r="N150" s="91"/>
      <c r="O150" s="91" t="str">
        <f t="shared" si="22"/>
        <v/>
      </c>
      <c r="P150" s="94">
        <f t="shared" si="23"/>
        <v>0</v>
      </c>
      <c r="Q150" s="94">
        <f t="shared" si="23"/>
        <v>0</v>
      </c>
      <c r="R150" s="218">
        <f>(ROUND((F150/100*'Member Info'!$W$2), 2))</f>
        <v>0</v>
      </c>
      <c r="S150" s="218" t="e">
        <f t="shared" si="24"/>
        <v>#VALUE!</v>
      </c>
      <c r="T150" s="218" t="str">
        <f t="shared" si="25"/>
        <v/>
      </c>
      <c r="U150" s="227" t="str">
        <f t="shared" si="26"/>
        <v/>
      </c>
      <c r="V150" s="228" t="str">
        <f t="shared" si="27"/>
        <v/>
      </c>
      <c r="W150" s="228" t="str">
        <f t="shared" si="28"/>
        <v/>
      </c>
      <c r="X150" s="222">
        <f t="shared" si="29"/>
        <v>0</v>
      </c>
      <c r="Y150" s="110">
        <f t="shared" si="30"/>
        <v>0</v>
      </c>
      <c r="Z150" s="235" t="str">
        <f t="shared" si="31"/>
        <v/>
      </c>
      <c r="AA150" s="240" t="b">
        <f t="shared" si="32"/>
        <v>0</v>
      </c>
      <c r="AB150" s="235">
        <f t="shared" si="33"/>
        <v>0</v>
      </c>
      <c r="AC150" s="235">
        <f>IF('Member Info'!N147="",1,"")</f>
        <v>1</v>
      </c>
      <c r="AD150" s="243" t="e">
        <f t="shared" si="34"/>
        <v>#VALUE!</v>
      </c>
      <c r="AE150" s="130" t="str">
        <f t="shared" si="21"/>
        <v/>
      </c>
      <c r="AF150" s="124">
        <f t="shared" si="35"/>
        <v>1</v>
      </c>
      <c r="AG150" s="124" t="str">
        <f>IF('Member Info'!N147&lt;&gt;"",IF(AND('Member Info'!N147&lt;=$U$1,'Member Info'!N147&gt;=$T$1),1,0),"")</f>
        <v/>
      </c>
      <c r="AI150" s="124" t="b">
        <f t="shared" si="36"/>
        <v>0</v>
      </c>
      <c r="AJ150" s="124">
        <f t="shared" si="37"/>
        <v>0</v>
      </c>
      <c r="AL150" s="124">
        <f t="shared" si="38"/>
        <v>0</v>
      </c>
      <c r="AM150" s="124">
        <f>IF('Member Info'!F147&gt;$T$1,1,0)</f>
        <v>0</v>
      </c>
      <c r="AN150" s="124" t="b">
        <f>IF(ISERROR(T150),ERROR.TYPE(#REF!)=ERROR.TYPE(T150),FALSE)</f>
        <v>0</v>
      </c>
      <c r="AO150" s="124" t="b">
        <f>IF(ISERROR(U150),ERROR.TYPE(#REF!)=ERROR.TYPE(U150),FALSE)</f>
        <v>0</v>
      </c>
      <c r="AP150" s="124">
        <f>IF('Member Info'!F147&gt;'GP1 April 25'!$U$1,1,0)</f>
        <v>0</v>
      </c>
      <c r="AQ150" s="124">
        <f t="shared" si="39"/>
        <v>0</v>
      </c>
      <c r="AR150" s="124">
        <f t="shared" si="40"/>
        <v>0</v>
      </c>
      <c r="AS150" s="124">
        <f t="shared" si="41"/>
        <v>1</v>
      </c>
    </row>
    <row r="151" spans="1:45" x14ac:dyDescent="0.25">
      <c r="A151" s="4">
        <v>120</v>
      </c>
      <c r="B151" s="164">
        <f>'Member Info'!D148</f>
        <v>0</v>
      </c>
      <c r="C151" s="164">
        <f>'Member Info'!E148</f>
        <v>0</v>
      </c>
      <c r="D151" s="164" t="str">
        <f>'Member Info'!G148</f>
        <v/>
      </c>
      <c r="E151" s="165">
        <f>'Member Info'!B148</f>
        <v>0</v>
      </c>
      <c r="F151" s="242"/>
      <c r="G151" s="166" t="str">
        <f>IF(E151=0,"",('Member Info'!K148+'Member Info'!L148))</f>
        <v/>
      </c>
      <c r="H151" s="419"/>
      <c r="I151" s="419"/>
      <c r="J151" s="26"/>
      <c r="K151" s="26"/>
      <c r="L151" s="384" t="str">
        <f>IF(E151=0,"",IF('Member Info'!F148&gt;$U$1,CONCATENATE("Joined with practice on ", TEXT('Member Info'!F148, "DD/MM/YYYY")),IF('Member Info'!N148&lt;&gt;"",IF('Member Info'!N148&lt;$T$1,CONCATENATE("Left Scheme on ", TEXT('Member Info'!N148, "DD/MM/YYYY")),IF(OR(G151="",G151=0),"Error Detected, No rate entered",IF(E151=0,"",IF(F151="","Error Detected, No Pensionable pay",IF(AS151=1,"No Part Time Status Entered",IF(AR151=1,"No Part Time Hours Entered",IF(ISERROR(AD151)," Unknown Values entered.",IF(V151+W151&lt;1,"Acceptable",IF(T151+U151=200, "No Contributions Entered", IF(M151="","Error Detected, Choose reason&gt;",IF(Z151="1",IF(V151=1,"Please Enter Deemed Pensionable Pay","Add Any Relevant Details Above"),"Please Give Details Above"))))))))))),IF(OR(G151="",G151=0),"Error Detected, No rate entered",IF(E151=0,"",IF(F151="","Error Detected, No Pensionable pay",IF(AS151=1,"No Part Time Status Entered",IF(AR151=1,"No Part Time Hours Entered",IF(ISERROR(AD151)," Unknown Values entered.",IF(V151+W151&lt;1,"Acceptable",IF(T151+U151=200, "No Contributions Entered", IF(M151="","Error Detected, Choose reason&gt;",IF(Z151="1",IF(V151=1,"Please Enter Deemed Pensionable Pay","Add relevant Details Above"),"Please give details Above")))))))))))))</f>
        <v/>
      </c>
      <c r="M151" s="260"/>
      <c r="N151" s="91"/>
      <c r="O151" s="91" t="str">
        <f t="shared" si="22"/>
        <v/>
      </c>
      <c r="P151" s="94">
        <f t="shared" si="23"/>
        <v>0</v>
      </c>
      <c r="Q151" s="94">
        <f t="shared" si="23"/>
        <v>0</v>
      </c>
      <c r="R151" s="218">
        <f>(ROUND((F151/100*'Member Info'!$W$2), 2))</f>
        <v>0</v>
      </c>
      <c r="S151" s="218" t="e">
        <f t="shared" si="24"/>
        <v>#VALUE!</v>
      </c>
      <c r="T151" s="218" t="str">
        <f t="shared" si="25"/>
        <v/>
      </c>
      <c r="U151" s="227" t="str">
        <f t="shared" si="26"/>
        <v/>
      </c>
      <c r="V151" s="228" t="str">
        <f t="shared" si="27"/>
        <v/>
      </c>
      <c r="W151" s="228" t="str">
        <f t="shared" si="28"/>
        <v/>
      </c>
      <c r="X151" s="222">
        <f t="shared" si="29"/>
        <v>0</v>
      </c>
      <c r="Y151" s="110">
        <f t="shared" si="30"/>
        <v>0</v>
      </c>
      <c r="Z151" s="235" t="str">
        <f t="shared" si="31"/>
        <v/>
      </c>
      <c r="AA151" s="240" t="b">
        <f t="shared" si="32"/>
        <v>0</v>
      </c>
      <c r="AB151" s="235">
        <f t="shared" si="33"/>
        <v>0</v>
      </c>
      <c r="AC151" s="235">
        <f>IF('Member Info'!N148="",1,"")</f>
        <v>1</v>
      </c>
      <c r="AD151" s="243" t="e">
        <f t="shared" si="34"/>
        <v>#VALUE!</v>
      </c>
      <c r="AE151" s="130" t="str">
        <f t="shared" si="21"/>
        <v/>
      </c>
      <c r="AF151" s="124">
        <f t="shared" si="35"/>
        <v>1</v>
      </c>
      <c r="AG151" s="124" t="str">
        <f>IF('Member Info'!N148&lt;&gt;"",IF(AND('Member Info'!N148&lt;=$U$1,'Member Info'!N148&gt;=$T$1),1,0),"")</f>
        <v/>
      </c>
      <c r="AI151" s="124" t="b">
        <f t="shared" si="36"/>
        <v>0</v>
      </c>
      <c r="AJ151" s="124">
        <f t="shared" si="37"/>
        <v>0</v>
      </c>
      <c r="AL151" s="124">
        <f t="shared" si="38"/>
        <v>0</v>
      </c>
      <c r="AM151" s="124">
        <f>IF('Member Info'!F148&gt;$T$1,1,0)</f>
        <v>0</v>
      </c>
      <c r="AN151" s="124" t="b">
        <f>IF(ISERROR(T151),ERROR.TYPE(#REF!)=ERROR.TYPE(T151),FALSE)</f>
        <v>0</v>
      </c>
      <c r="AO151" s="124" t="b">
        <f>IF(ISERROR(U151),ERROR.TYPE(#REF!)=ERROR.TYPE(U151),FALSE)</f>
        <v>0</v>
      </c>
      <c r="AP151" s="124">
        <f>IF('Member Info'!F148&gt;'GP1 April 25'!$U$1,1,0)</f>
        <v>0</v>
      </c>
      <c r="AQ151" s="124">
        <f t="shared" si="39"/>
        <v>0</v>
      </c>
      <c r="AR151" s="124">
        <f t="shared" si="40"/>
        <v>0</v>
      </c>
      <c r="AS151" s="124">
        <f t="shared" si="41"/>
        <v>1</v>
      </c>
    </row>
    <row r="152" spans="1:45" x14ac:dyDescent="0.25">
      <c r="A152" s="4">
        <v>121</v>
      </c>
      <c r="B152" s="164">
        <f>'Member Info'!D149</f>
        <v>0</v>
      </c>
      <c r="C152" s="164">
        <f>'Member Info'!E149</f>
        <v>0</v>
      </c>
      <c r="D152" s="164" t="str">
        <f>'Member Info'!G149</f>
        <v/>
      </c>
      <c r="E152" s="165">
        <f>'Member Info'!B149</f>
        <v>0</v>
      </c>
      <c r="F152" s="242"/>
      <c r="G152" s="166" t="str">
        <f>IF(E152=0,"",('Member Info'!K149+'Member Info'!L149))</f>
        <v/>
      </c>
      <c r="H152" s="419"/>
      <c r="I152" s="419"/>
      <c r="J152" s="26"/>
      <c r="K152" s="26"/>
      <c r="L152" s="384" t="str">
        <f>IF(E152=0,"",IF('Member Info'!F149&gt;$U$1,CONCATENATE("Joined with practice on ", TEXT('Member Info'!F149, "DD/MM/YYYY")),IF('Member Info'!N149&lt;&gt;"",IF('Member Info'!N149&lt;$T$1,CONCATENATE("Left Scheme on ", TEXT('Member Info'!N149, "DD/MM/YYYY")),IF(OR(G152="",G152=0),"Error Detected, No rate entered",IF(E152=0,"",IF(F152="","Error Detected, No Pensionable pay",IF(AS152=1,"No Part Time Status Entered",IF(AR152=1,"No Part Time Hours Entered",IF(ISERROR(AD152)," Unknown Values entered.",IF(V152+W152&lt;1,"Acceptable",IF(T152+U152=200, "No Contributions Entered", IF(M152="","Error Detected, Choose reason&gt;",IF(Z152="1",IF(V152=1,"Please Enter Deemed Pensionable Pay","Add Any Relevant Details Above"),"Please Give Details Above"))))))))))),IF(OR(G152="",G152=0),"Error Detected, No rate entered",IF(E152=0,"",IF(F152="","Error Detected, No Pensionable pay",IF(AS152=1,"No Part Time Status Entered",IF(AR152=1,"No Part Time Hours Entered",IF(ISERROR(AD152)," Unknown Values entered.",IF(V152+W152&lt;1,"Acceptable",IF(T152+U152=200, "No Contributions Entered", IF(M152="","Error Detected, Choose reason&gt;",IF(Z152="1",IF(V152=1,"Please Enter Deemed Pensionable Pay","Add relevant Details Above"),"Please give details Above")))))))))))))</f>
        <v/>
      </c>
      <c r="M152" s="260"/>
      <c r="N152" s="91"/>
      <c r="O152" s="91" t="str">
        <f t="shared" si="22"/>
        <v/>
      </c>
      <c r="P152" s="94">
        <f t="shared" si="23"/>
        <v>0</v>
      </c>
      <c r="Q152" s="94">
        <f t="shared" si="23"/>
        <v>0</v>
      </c>
      <c r="R152" s="218">
        <f>(ROUND((F152/100*'Member Info'!$W$2), 2))</f>
        <v>0</v>
      </c>
      <c r="S152" s="218" t="e">
        <f t="shared" si="24"/>
        <v>#VALUE!</v>
      </c>
      <c r="T152" s="218" t="str">
        <f t="shared" si="25"/>
        <v/>
      </c>
      <c r="U152" s="227" t="str">
        <f t="shared" si="26"/>
        <v/>
      </c>
      <c r="V152" s="228" t="str">
        <f t="shared" si="27"/>
        <v/>
      </c>
      <c r="W152" s="228" t="str">
        <f t="shared" si="28"/>
        <v/>
      </c>
      <c r="X152" s="222">
        <f t="shared" si="29"/>
        <v>0</v>
      </c>
      <c r="Y152" s="110">
        <f t="shared" si="30"/>
        <v>0</v>
      </c>
      <c r="Z152" s="235" t="str">
        <f t="shared" si="31"/>
        <v/>
      </c>
      <c r="AA152" s="240" t="b">
        <f t="shared" si="32"/>
        <v>0</v>
      </c>
      <c r="AB152" s="235">
        <f t="shared" si="33"/>
        <v>0</v>
      </c>
      <c r="AC152" s="235">
        <f>IF('Member Info'!N149="",1,"")</f>
        <v>1</v>
      </c>
      <c r="AD152" s="243" t="e">
        <f t="shared" si="34"/>
        <v>#VALUE!</v>
      </c>
      <c r="AE152" s="130" t="str">
        <f t="shared" si="21"/>
        <v/>
      </c>
      <c r="AF152" s="124">
        <f t="shared" si="35"/>
        <v>1</v>
      </c>
      <c r="AG152" s="124" t="str">
        <f>IF('Member Info'!N149&lt;&gt;"",IF(AND('Member Info'!N149&lt;=$U$1,'Member Info'!N149&gt;=$T$1),1,0),"")</f>
        <v/>
      </c>
      <c r="AI152" s="124" t="b">
        <f t="shared" si="36"/>
        <v>0</v>
      </c>
      <c r="AJ152" s="124">
        <f t="shared" si="37"/>
        <v>0</v>
      </c>
      <c r="AL152" s="124">
        <f t="shared" si="38"/>
        <v>0</v>
      </c>
      <c r="AM152" s="124">
        <f>IF('Member Info'!F149&gt;$T$1,1,0)</f>
        <v>0</v>
      </c>
      <c r="AN152" s="124" t="b">
        <f>IF(ISERROR(T152),ERROR.TYPE(#REF!)=ERROR.TYPE(T152),FALSE)</f>
        <v>0</v>
      </c>
      <c r="AO152" s="124" t="b">
        <f>IF(ISERROR(U152),ERROR.TYPE(#REF!)=ERROR.TYPE(U152),FALSE)</f>
        <v>0</v>
      </c>
      <c r="AP152" s="124">
        <f>IF('Member Info'!F149&gt;'GP1 April 25'!$U$1,1,0)</f>
        <v>0</v>
      </c>
      <c r="AQ152" s="124">
        <f t="shared" si="39"/>
        <v>0</v>
      </c>
      <c r="AR152" s="124">
        <f t="shared" si="40"/>
        <v>0</v>
      </c>
      <c r="AS152" s="124">
        <f t="shared" si="41"/>
        <v>1</v>
      </c>
    </row>
    <row r="153" spans="1:45" x14ac:dyDescent="0.25">
      <c r="A153" s="4">
        <v>122</v>
      </c>
      <c r="B153" s="164">
        <f>'Member Info'!D150</f>
        <v>0</v>
      </c>
      <c r="C153" s="164">
        <f>'Member Info'!E150</f>
        <v>0</v>
      </c>
      <c r="D153" s="164" t="str">
        <f>'Member Info'!G150</f>
        <v/>
      </c>
      <c r="E153" s="165">
        <f>'Member Info'!B150</f>
        <v>0</v>
      </c>
      <c r="F153" s="242"/>
      <c r="G153" s="166" t="str">
        <f>IF(E153=0,"",('Member Info'!K150+'Member Info'!L150))</f>
        <v/>
      </c>
      <c r="H153" s="419"/>
      <c r="I153" s="419"/>
      <c r="J153" s="26"/>
      <c r="K153" s="26"/>
      <c r="L153" s="384" t="str">
        <f>IF(E153=0,"",IF('Member Info'!F150&gt;$U$1,CONCATENATE("Joined with practice on ", TEXT('Member Info'!F150, "DD/MM/YYYY")),IF('Member Info'!N150&lt;&gt;"",IF('Member Info'!N150&lt;$T$1,CONCATENATE("Left Scheme on ", TEXT('Member Info'!N150, "DD/MM/YYYY")),IF(OR(G153="",G153=0),"Error Detected, No rate entered",IF(E153=0,"",IF(F153="","Error Detected, No Pensionable pay",IF(AS153=1,"No Part Time Status Entered",IF(AR153=1,"No Part Time Hours Entered",IF(ISERROR(AD153)," Unknown Values entered.",IF(V153+W153&lt;1,"Acceptable",IF(T153+U153=200, "No Contributions Entered", IF(M153="","Error Detected, Choose reason&gt;",IF(Z153="1",IF(V153=1,"Please Enter Deemed Pensionable Pay","Add Any Relevant Details Above"),"Please Give Details Above"))))))))))),IF(OR(G153="",G153=0),"Error Detected, No rate entered",IF(E153=0,"",IF(F153="","Error Detected, No Pensionable pay",IF(AS153=1,"No Part Time Status Entered",IF(AR153=1,"No Part Time Hours Entered",IF(ISERROR(AD153)," Unknown Values entered.",IF(V153+W153&lt;1,"Acceptable",IF(T153+U153=200, "No Contributions Entered", IF(M153="","Error Detected, Choose reason&gt;",IF(Z153="1",IF(V153=1,"Please Enter Deemed Pensionable Pay","Add relevant Details Above"),"Please give details Above")))))))))))))</f>
        <v/>
      </c>
      <c r="M153" s="260"/>
      <c r="N153" s="91"/>
      <c r="O153" s="91" t="str">
        <f t="shared" si="22"/>
        <v/>
      </c>
      <c r="P153" s="94">
        <f t="shared" si="23"/>
        <v>0</v>
      </c>
      <c r="Q153" s="94">
        <f t="shared" si="23"/>
        <v>0</v>
      </c>
      <c r="R153" s="218">
        <f>(ROUND((F153/100*'Member Info'!$W$2), 2))</f>
        <v>0</v>
      </c>
      <c r="S153" s="218" t="e">
        <f t="shared" si="24"/>
        <v>#VALUE!</v>
      </c>
      <c r="T153" s="218" t="str">
        <f t="shared" si="25"/>
        <v/>
      </c>
      <c r="U153" s="227" t="str">
        <f t="shared" si="26"/>
        <v/>
      </c>
      <c r="V153" s="228" t="str">
        <f t="shared" si="27"/>
        <v/>
      </c>
      <c r="W153" s="228" t="str">
        <f t="shared" si="28"/>
        <v/>
      </c>
      <c r="X153" s="222">
        <f t="shared" si="29"/>
        <v>0</v>
      </c>
      <c r="Y153" s="110">
        <f t="shared" si="30"/>
        <v>0</v>
      </c>
      <c r="Z153" s="235" t="str">
        <f t="shared" si="31"/>
        <v/>
      </c>
      <c r="AA153" s="240" t="b">
        <f t="shared" si="32"/>
        <v>0</v>
      </c>
      <c r="AB153" s="235">
        <f t="shared" si="33"/>
        <v>0</v>
      </c>
      <c r="AC153" s="235">
        <f>IF('Member Info'!N150="",1,"")</f>
        <v>1</v>
      </c>
      <c r="AD153" s="243" t="e">
        <f t="shared" si="34"/>
        <v>#VALUE!</v>
      </c>
      <c r="AE153" s="130" t="str">
        <f t="shared" si="21"/>
        <v/>
      </c>
      <c r="AF153" s="124">
        <f t="shared" si="35"/>
        <v>1</v>
      </c>
      <c r="AG153" s="124" t="str">
        <f>IF('Member Info'!N150&lt;&gt;"",IF(AND('Member Info'!N150&lt;=$U$1,'Member Info'!N150&gt;=$T$1),1,0),"")</f>
        <v/>
      </c>
      <c r="AI153" s="124" t="b">
        <f t="shared" si="36"/>
        <v>0</v>
      </c>
      <c r="AJ153" s="124">
        <f t="shared" si="37"/>
        <v>0</v>
      </c>
      <c r="AL153" s="124">
        <f t="shared" si="38"/>
        <v>0</v>
      </c>
      <c r="AM153" s="124">
        <f>IF('Member Info'!F150&gt;$T$1,1,0)</f>
        <v>0</v>
      </c>
      <c r="AN153" s="124" t="b">
        <f>IF(ISERROR(T153),ERROR.TYPE(#REF!)=ERROR.TYPE(T153),FALSE)</f>
        <v>0</v>
      </c>
      <c r="AO153" s="124" t="b">
        <f>IF(ISERROR(U153),ERROR.TYPE(#REF!)=ERROR.TYPE(U153),FALSE)</f>
        <v>0</v>
      </c>
      <c r="AP153" s="124">
        <f>IF('Member Info'!F150&gt;'GP1 April 25'!$U$1,1,0)</f>
        <v>0</v>
      </c>
      <c r="AQ153" s="124">
        <f t="shared" si="39"/>
        <v>0</v>
      </c>
      <c r="AR153" s="124">
        <f t="shared" si="40"/>
        <v>0</v>
      </c>
      <c r="AS153" s="124">
        <f t="shared" si="41"/>
        <v>1</v>
      </c>
    </row>
    <row r="154" spans="1:45" x14ac:dyDescent="0.25">
      <c r="A154" s="4">
        <v>123</v>
      </c>
      <c r="B154" s="164">
        <f>'Member Info'!D151</f>
        <v>0</v>
      </c>
      <c r="C154" s="164">
        <f>'Member Info'!E151</f>
        <v>0</v>
      </c>
      <c r="D154" s="164" t="str">
        <f>'Member Info'!G151</f>
        <v/>
      </c>
      <c r="E154" s="165">
        <f>'Member Info'!B151</f>
        <v>0</v>
      </c>
      <c r="F154" s="242"/>
      <c r="G154" s="166" t="str">
        <f>IF(E154=0,"",('Member Info'!K151+'Member Info'!L151))</f>
        <v/>
      </c>
      <c r="H154" s="419"/>
      <c r="I154" s="419"/>
      <c r="J154" s="26"/>
      <c r="K154" s="26"/>
      <c r="L154" s="384" t="str">
        <f>IF(E154=0,"",IF('Member Info'!F151&gt;$U$1,CONCATENATE("Joined with practice on ", TEXT('Member Info'!F151, "DD/MM/YYYY")),IF('Member Info'!N151&lt;&gt;"",IF('Member Info'!N151&lt;$T$1,CONCATENATE("Left Scheme on ", TEXT('Member Info'!N151, "DD/MM/YYYY")),IF(OR(G154="",G154=0),"Error Detected, No rate entered",IF(E154=0,"",IF(F154="","Error Detected, No Pensionable pay",IF(AS154=1,"No Part Time Status Entered",IF(AR154=1,"No Part Time Hours Entered",IF(ISERROR(AD154)," Unknown Values entered.",IF(V154+W154&lt;1,"Acceptable",IF(T154+U154=200, "No Contributions Entered", IF(M154="","Error Detected, Choose reason&gt;",IF(Z154="1",IF(V154=1,"Please Enter Deemed Pensionable Pay","Add Any Relevant Details Above"),"Please Give Details Above"))))))))))),IF(OR(G154="",G154=0),"Error Detected, No rate entered",IF(E154=0,"",IF(F154="","Error Detected, No Pensionable pay",IF(AS154=1,"No Part Time Status Entered",IF(AR154=1,"No Part Time Hours Entered",IF(ISERROR(AD154)," Unknown Values entered.",IF(V154+W154&lt;1,"Acceptable",IF(T154+U154=200, "No Contributions Entered", IF(M154="","Error Detected, Choose reason&gt;",IF(Z154="1",IF(V154=1,"Please Enter Deemed Pensionable Pay","Add relevant Details Above"),"Please give details Above")))))))))))))</f>
        <v/>
      </c>
      <c r="M154" s="260"/>
      <c r="N154" s="91"/>
      <c r="O154" s="91" t="str">
        <f t="shared" si="22"/>
        <v/>
      </c>
      <c r="P154" s="94">
        <f t="shared" si="23"/>
        <v>0</v>
      </c>
      <c r="Q154" s="94">
        <f t="shared" si="23"/>
        <v>0</v>
      </c>
      <c r="R154" s="218">
        <f>(ROUND((F154/100*'Member Info'!$W$2), 2))</f>
        <v>0</v>
      </c>
      <c r="S154" s="218" t="e">
        <f t="shared" si="24"/>
        <v>#VALUE!</v>
      </c>
      <c r="T154" s="218" t="str">
        <f t="shared" si="25"/>
        <v/>
      </c>
      <c r="U154" s="227" t="str">
        <f t="shared" si="26"/>
        <v/>
      </c>
      <c r="V154" s="228" t="str">
        <f t="shared" si="27"/>
        <v/>
      </c>
      <c r="W154" s="228" t="str">
        <f t="shared" si="28"/>
        <v/>
      </c>
      <c r="X154" s="222">
        <f t="shared" si="29"/>
        <v>0</v>
      </c>
      <c r="Y154" s="110">
        <f t="shared" si="30"/>
        <v>0</v>
      </c>
      <c r="Z154" s="235" t="str">
        <f t="shared" si="31"/>
        <v/>
      </c>
      <c r="AA154" s="240" t="b">
        <f t="shared" si="32"/>
        <v>0</v>
      </c>
      <c r="AB154" s="235">
        <f t="shared" si="33"/>
        <v>0</v>
      </c>
      <c r="AC154" s="235">
        <f>IF('Member Info'!N151="",1,"")</f>
        <v>1</v>
      </c>
      <c r="AD154" s="243" t="e">
        <f t="shared" si="34"/>
        <v>#VALUE!</v>
      </c>
      <c r="AE154" s="130" t="str">
        <f t="shared" si="21"/>
        <v/>
      </c>
      <c r="AF154" s="124">
        <f t="shared" si="35"/>
        <v>1</v>
      </c>
      <c r="AG154" s="124" t="str">
        <f>IF('Member Info'!N151&lt;&gt;"",IF(AND('Member Info'!N151&lt;=$U$1,'Member Info'!N151&gt;=$T$1),1,0),"")</f>
        <v/>
      </c>
      <c r="AI154" s="124" t="b">
        <f t="shared" si="36"/>
        <v>0</v>
      </c>
      <c r="AJ154" s="124">
        <f t="shared" si="37"/>
        <v>0</v>
      </c>
      <c r="AL154" s="124">
        <f t="shared" si="38"/>
        <v>0</v>
      </c>
      <c r="AM154" s="124">
        <f>IF('Member Info'!F151&gt;$T$1,1,0)</f>
        <v>0</v>
      </c>
      <c r="AN154" s="124" t="b">
        <f>IF(ISERROR(T154),ERROR.TYPE(#REF!)=ERROR.TYPE(T154),FALSE)</f>
        <v>0</v>
      </c>
      <c r="AO154" s="124" t="b">
        <f>IF(ISERROR(U154),ERROR.TYPE(#REF!)=ERROR.TYPE(U154),FALSE)</f>
        <v>0</v>
      </c>
      <c r="AP154" s="124">
        <f>IF('Member Info'!F151&gt;'GP1 April 25'!$U$1,1,0)</f>
        <v>0</v>
      </c>
      <c r="AQ154" s="124">
        <f t="shared" si="39"/>
        <v>0</v>
      </c>
      <c r="AR154" s="124">
        <f t="shared" si="40"/>
        <v>0</v>
      </c>
      <c r="AS154" s="124">
        <f t="shared" si="41"/>
        <v>1</v>
      </c>
    </row>
    <row r="155" spans="1:45" x14ac:dyDescent="0.25">
      <c r="A155" s="4">
        <v>124</v>
      </c>
      <c r="B155" s="164">
        <f>'Member Info'!D152</f>
        <v>0</v>
      </c>
      <c r="C155" s="164">
        <f>'Member Info'!E152</f>
        <v>0</v>
      </c>
      <c r="D155" s="164" t="str">
        <f>'Member Info'!G152</f>
        <v/>
      </c>
      <c r="E155" s="165">
        <f>'Member Info'!B152</f>
        <v>0</v>
      </c>
      <c r="F155" s="242"/>
      <c r="G155" s="166" t="str">
        <f>IF(E155=0,"",('Member Info'!K152+'Member Info'!L152))</f>
        <v/>
      </c>
      <c r="H155" s="419"/>
      <c r="I155" s="419"/>
      <c r="J155" s="26"/>
      <c r="K155" s="26"/>
      <c r="L155" s="384" t="str">
        <f>IF(E155=0,"",IF('Member Info'!F152&gt;$U$1,CONCATENATE("Joined with practice on ", TEXT('Member Info'!F152, "DD/MM/YYYY")),IF('Member Info'!N152&lt;&gt;"",IF('Member Info'!N152&lt;$T$1,CONCATENATE("Left Scheme on ", TEXT('Member Info'!N152, "DD/MM/YYYY")),IF(OR(G155="",G155=0),"Error Detected, No rate entered",IF(E155=0,"",IF(F155="","Error Detected, No Pensionable pay",IF(AS155=1,"No Part Time Status Entered",IF(AR155=1,"No Part Time Hours Entered",IF(ISERROR(AD155)," Unknown Values entered.",IF(V155+W155&lt;1,"Acceptable",IF(T155+U155=200, "No Contributions Entered", IF(M155="","Error Detected, Choose reason&gt;",IF(Z155="1",IF(V155=1,"Please Enter Deemed Pensionable Pay","Add Any Relevant Details Above"),"Please Give Details Above"))))))))))),IF(OR(G155="",G155=0),"Error Detected, No rate entered",IF(E155=0,"",IF(F155="","Error Detected, No Pensionable pay",IF(AS155=1,"No Part Time Status Entered",IF(AR155=1,"No Part Time Hours Entered",IF(ISERROR(AD155)," Unknown Values entered.",IF(V155+W155&lt;1,"Acceptable",IF(T155+U155=200, "No Contributions Entered", IF(M155="","Error Detected, Choose reason&gt;",IF(Z155="1",IF(V155=1,"Please Enter Deemed Pensionable Pay","Add relevant Details Above"),"Please give details Above")))))))))))))</f>
        <v/>
      </c>
      <c r="M155" s="260"/>
      <c r="N155" s="91"/>
      <c r="O155" s="91" t="str">
        <f t="shared" si="22"/>
        <v/>
      </c>
      <c r="P155" s="94">
        <f t="shared" si="23"/>
        <v>0</v>
      </c>
      <c r="Q155" s="94">
        <f t="shared" si="23"/>
        <v>0</v>
      </c>
      <c r="R155" s="218">
        <f>(ROUND((F155/100*'Member Info'!$W$2), 2))</f>
        <v>0</v>
      </c>
      <c r="S155" s="218" t="e">
        <f t="shared" si="24"/>
        <v>#VALUE!</v>
      </c>
      <c r="T155" s="218" t="str">
        <f t="shared" si="25"/>
        <v/>
      </c>
      <c r="U155" s="227" t="str">
        <f t="shared" si="26"/>
        <v/>
      </c>
      <c r="V155" s="228" t="str">
        <f t="shared" si="27"/>
        <v/>
      </c>
      <c r="W155" s="228" t="str">
        <f t="shared" si="28"/>
        <v/>
      </c>
      <c r="X155" s="222">
        <f t="shared" si="29"/>
        <v>0</v>
      </c>
      <c r="Y155" s="110">
        <f t="shared" si="30"/>
        <v>0</v>
      </c>
      <c r="Z155" s="235" t="str">
        <f t="shared" si="31"/>
        <v/>
      </c>
      <c r="AA155" s="240" t="b">
        <f t="shared" si="32"/>
        <v>0</v>
      </c>
      <c r="AB155" s="235">
        <f t="shared" si="33"/>
        <v>0</v>
      </c>
      <c r="AC155" s="235">
        <f>IF('Member Info'!N152="",1,"")</f>
        <v>1</v>
      </c>
      <c r="AD155" s="243" t="e">
        <f t="shared" si="34"/>
        <v>#VALUE!</v>
      </c>
      <c r="AE155" s="130" t="str">
        <f t="shared" si="21"/>
        <v/>
      </c>
      <c r="AF155" s="124">
        <f t="shared" si="35"/>
        <v>1</v>
      </c>
      <c r="AG155" s="124" t="str">
        <f>IF('Member Info'!N152&lt;&gt;"",IF(AND('Member Info'!N152&lt;=$U$1,'Member Info'!N152&gt;=$T$1),1,0),"")</f>
        <v/>
      </c>
      <c r="AI155" s="124" t="b">
        <f t="shared" si="36"/>
        <v>0</v>
      </c>
      <c r="AJ155" s="124">
        <f t="shared" si="37"/>
        <v>0</v>
      </c>
      <c r="AL155" s="124">
        <f t="shared" si="38"/>
        <v>0</v>
      </c>
      <c r="AM155" s="124">
        <f>IF('Member Info'!F152&gt;$T$1,1,0)</f>
        <v>0</v>
      </c>
      <c r="AN155" s="124" t="b">
        <f>IF(ISERROR(T155),ERROR.TYPE(#REF!)=ERROR.TYPE(T155),FALSE)</f>
        <v>0</v>
      </c>
      <c r="AO155" s="124" t="b">
        <f>IF(ISERROR(U155),ERROR.TYPE(#REF!)=ERROR.TYPE(U155),FALSE)</f>
        <v>0</v>
      </c>
      <c r="AP155" s="124">
        <f>IF('Member Info'!F152&gt;'GP1 April 25'!$U$1,1,0)</f>
        <v>0</v>
      </c>
      <c r="AQ155" s="124">
        <f t="shared" si="39"/>
        <v>0</v>
      </c>
      <c r="AR155" s="124">
        <f t="shared" si="40"/>
        <v>0</v>
      </c>
      <c r="AS155" s="124">
        <f t="shared" si="41"/>
        <v>1</v>
      </c>
    </row>
    <row r="156" spans="1:45" x14ac:dyDescent="0.25">
      <c r="A156" s="4">
        <v>125</v>
      </c>
      <c r="B156" s="164">
        <f>'Member Info'!D153</f>
        <v>0</v>
      </c>
      <c r="C156" s="164">
        <f>'Member Info'!E153</f>
        <v>0</v>
      </c>
      <c r="D156" s="164" t="str">
        <f>'Member Info'!G153</f>
        <v/>
      </c>
      <c r="E156" s="165">
        <f>'Member Info'!B153</f>
        <v>0</v>
      </c>
      <c r="F156" s="242"/>
      <c r="G156" s="166" t="str">
        <f>IF(E156=0,"",('Member Info'!K153+'Member Info'!L153))</f>
        <v/>
      </c>
      <c r="H156" s="419"/>
      <c r="I156" s="419"/>
      <c r="J156" s="26"/>
      <c r="K156" s="26"/>
      <c r="L156" s="384" t="str">
        <f>IF(E156=0,"",IF('Member Info'!F153&gt;$U$1,CONCATENATE("Joined with practice on ", TEXT('Member Info'!F153, "DD/MM/YYYY")),IF('Member Info'!N153&lt;&gt;"",IF('Member Info'!N153&lt;$T$1,CONCATENATE("Left Scheme on ", TEXT('Member Info'!N153, "DD/MM/YYYY")),IF(OR(G156="",G156=0),"Error Detected, No rate entered",IF(E156=0,"",IF(F156="","Error Detected, No Pensionable pay",IF(AS156=1,"No Part Time Status Entered",IF(AR156=1,"No Part Time Hours Entered",IF(ISERROR(AD156)," Unknown Values entered.",IF(V156+W156&lt;1,"Acceptable",IF(T156+U156=200, "No Contributions Entered", IF(M156="","Error Detected, Choose reason&gt;",IF(Z156="1",IF(V156=1,"Please Enter Deemed Pensionable Pay","Add Any Relevant Details Above"),"Please Give Details Above"))))))))))),IF(OR(G156="",G156=0),"Error Detected, No rate entered",IF(E156=0,"",IF(F156="","Error Detected, No Pensionable pay",IF(AS156=1,"No Part Time Status Entered",IF(AR156=1,"No Part Time Hours Entered",IF(ISERROR(AD156)," Unknown Values entered.",IF(V156+W156&lt;1,"Acceptable",IF(T156+U156=200, "No Contributions Entered", IF(M156="","Error Detected, Choose reason&gt;",IF(Z156="1",IF(V156=1,"Please Enter Deemed Pensionable Pay","Add relevant Details Above"),"Please give details Above")))))))))))))</f>
        <v/>
      </c>
      <c r="M156" s="260"/>
      <c r="N156" s="91"/>
      <c r="O156" s="91" t="str">
        <f t="shared" si="22"/>
        <v/>
      </c>
      <c r="P156" s="94">
        <f t="shared" si="23"/>
        <v>0</v>
      </c>
      <c r="Q156" s="94">
        <f t="shared" si="23"/>
        <v>0</v>
      </c>
      <c r="R156" s="218">
        <f>(ROUND((F156/100*'Member Info'!$W$2), 2))</f>
        <v>0</v>
      </c>
      <c r="S156" s="218" t="e">
        <f t="shared" si="24"/>
        <v>#VALUE!</v>
      </c>
      <c r="T156" s="218" t="str">
        <f t="shared" si="25"/>
        <v/>
      </c>
      <c r="U156" s="227" t="str">
        <f t="shared" si="26"/>
        <v/>
      </c>
      <c r="V156" s="228" t="str">
        <f t="shared" si="27"/>
        <v/>
      </c>
      <c r="W156" s="228" t="str">
        <f t="shared" si="28"/>
        <v/>
      </c>
      <c r="X156" s="222">
        <f t="shared" si="29"/>
        <v>0</v>
      </c>
      <c r="Y156" s="110">
        <f t="shared" si="30"/>
        <v>0</v>
      </c>
      <c r="Z156" s="235" t="str">
        <f t="shared" si="31"/>
        <v/>
      </c>
      <c r="AA156" s="240" t="b">
        <f t="shared" si="32"/>
        <v>0</v>
      </c>
      <c r="AB156" s="235">
        <f t="shared" si="33"/>
        <v>0</v>
      </c>
      <c r="AC156" s="235">
        <f>IF('Member Info'!N153="",1,"")</f>
        <v>1</v>
      </c>
      <c r="AD156" s="243" t="e">
        <f t="shared" si="34"/>
        <v>#VALUE!</v>
      </c>
      <c r="AE156" s="130" t="str">
        <f t="shared" si="21"/>
        <v/>
      </c>
      <c r="AF156" s="124">
        <f t="shared" si="35"/>
        <v>1</v>
      </c>
      <c r="AG156" s="124" t="str">
        <f>IF('Member Info'!N153&lt;&gt;"",IF(AND('Member Info'!N153&lt;=$U$1,'Member Info'!N153&gt;=$T$1),1,0),"")</f>
        <v/>
      </c>
      <c r="AI156" s="124" t="b">
        <f t="shared" si="36"/>
        <v>0</v>
      </c>
      <c r="AJ156" s="124">
        <f t="shared" si="37"/>
        <v>0</v>
      </c>
      <c r="AL156" s="124">
        <f t="shared" si="38"/>
        <v>0</v>
      </c>
      <c r="AM156" s="124">
        <f>IF('Member Info'!F153&gt;$T$1,1,0)</f>
        <v>0</v>
      </c>
      <c r="AN156" s="124" t="b">
        <f>IF(ISERROR(T156),ERROR.TYPE(#REF!)=ERROR.TYPE(T156),FALSE)</f>
        <v>0</v>
      </c>
      <c r="AO156" s="124" t="b">
        <f>IF(ISERROR(U156),ERROR.TYPE(#REF!)=ERROR.TYPE(U156),FALSE)</f>
        <v>0</v>
      </c>
      <c r="AP156" s="124">
        <f>IF('Member Info'!F153&gt;'GP1 April 25'!$U$1,1,0)</f>
        <v>0</v>
      </c>
      <c r="AQ156" s="124">
        <f t="shared" si="39"/>
        <v>0</v>
      </c>
      <c r="AR156" s="124">
        <f t="shared" si="40"/>
        <v>0</v>
      </c>
      <c r="AS156" s="124">
        <f t="shared" si="41"/>
        <v>1</v>
      </c>
    </row>
    <row r="157" spans="1:45" x14ac:dyDescent="0.25">
      <c r="A157" s="4">
        <v>126</v>
      </c>
      <c r="B157" s="164">
        <f>'Member Info'!D154</f>
        <v>0</v>
      </c>
      <c r="C157" s="164">
        <f>'Member Info'!E154</f>
        <v>0</v>
      </c>
      <c r="D157" s="164" t="str">
        <f>'Member Info'!G154</f>
        <v/>
      </c>
      <c r="E157" s="165">
        <f>'Member Info'!B154</f>
        <v>0</v>
      </c>
      <c r="F157" s="242"/>
      <c r="G157" s="166" t="str">
        <f>IF(E157=0,"",('Member Info'!K154+'Member Info'!L154))</f>
        <v/>
      </c>
      <c r="H157" s="419"/>
      <c r="I157" s="419"/>
      <c r="J157" s="26"/>
      <c r="K157" s="26"/>
      <c r="L157" s="384" t="str">
        <f>IF(E157=0,"",IF('Member Info'!F154&gt;$U$1,CONCATENATE("Joined with practice on ", TEXT('Member Info'!F154, "DD/MM/YYYY")),IF('Member Info'!N154&lt;&gt;"",IF('Member Info'!N154&lt;$T$1,CONCATENATE("Left Scheme on ", TEXT('Member Info'!N154, "DD/MM/YYYY")),IF(OR(G157="",G157=0),"Error Detected, No rate entered",IF(E157=0,"",IF(F157="","Error Detected, No Pensionable pay",IF(AS157=1,"No Part Time Status Entered",IF(AR157=1,"No Part Time Hours Entered",IF(ISERROR(AD157)," Unknown Values entered.",IF(V157+W157&lt;1,"Acceptable",IF(T157+U157=200, "No Contributions Entered", IF(M157="","Error Detected, Choose reason&gt;",IF(Z157="1",IF(V157=1,"Please Enter Deemed Pensionable Pay","Add Any Relevant Details Above"),"Please Give Details Above"))))))))))),IF(OR(G157="",G157=0),"Error Detected, No rate entered",IF(E157=0,"",IF(F157="","Error Detected, No Pensionable pay",IF(AS157=1,"No Part Time Status Entered",IF(AR157=1,"No Part Time Hours Entered",IF(ISERROR(AD157)," Unknown Values entered.",IF(V157+W157&lt;1,"Acceptable",IF(T157+U157=200, "No Contributions Entered", IF(M157="","Error Detected, Choose reason&gt;",IF(Z157="1",IF(V157=1,"Please Enter Deemed Pensionable Pay","Add relevant Details Above"),"Please give details Above")))))))))))))</f>
        <v/>
      </c>
      <c r="M157" s="260"/>
      <c r="N157" s="91"/>
      <c r="O157" s="91" t="str">
        <f t="shared" si="22"/>
        <v/>
      </c>
      <c r="P157" s="94">
        <f t="shared" si="23"/>
        <v>0</v>
      </c>
      <c r="Q157" s="94">
        <f t="shared" si="23"/>
        <v>0</v>
      </c>
      <c r="R157" s="218">
        <f>(ROUND((F157/100*'Member Info'!$W$2), 2))</f>
        <v>0</v>
      </c>
      <c r="S157" s="218" t="e">
        <f t="shared" si="24"/>
        <v>#VALUE!</v>
      </c>
      <c r="T157" s="218" t="str">
        <f t="shared" si="25"/>
        <v/>
      </c>
      <c r="U157" s="227" t="str">
        <f t="shared" si="26"/>
        <v/>
      </c>
      <c r="V157" s="228" t="str">
        <f t="shared" si="27"/>
        <v/>
      </c>
      <c r="W157" s="228" t="str">
        <f t="shared" si="28"/>
        <v/>
      </c>
      <c r="X157" s="222">
        <f t="shared" si="29"/>
        <v>0</v>
      </c>
      <c r="Y157" s="110">
        <f t="shared" si="30"/>
        <v>0</v>
      </c>
      <c r="Z157" s="235" t="str">
        <f t="shared" si="31"/>
        <v/>
      </c>
      <c r="AA157" s="240" t="b">
        <f t="shared" si="32"/>
        <v>0</v>
      </c>
      <c r="AB157" s="235">
        <f t="shared" si="33"/>
        <v>0</v>
      </c>
      <c r="AC157" s="235">
        <f>IF('Member Info'!N154="",1,"")</f>
        <v>1</v>
      </c>
      <c r="AD157" s="243" t="e">
        <f t="shared" si="34"/>
        <v>#VALUE!</v>
      </c>
      <c r="AE157" s="130" t="str">
        <f t="shared" si="21"/>
        <v/>
      </c>
      <c r="AF157" s="124">
        <f t="shared" si="35"/>
        <v>1</v>
      </c>
      <c r="AG157" s="124" t="str">
        <f>IF('Member Info'!N154&lt;&gt;"",IF(AND('Member Info'!N154&lt;=$U$1,'Member Info'!N154&gt;=$T$1),1,0),"")</f>
        <v/>
      </c>
      <c r="AI157" s="124" t="b">
        <f t="shared" si="36"/>
        <v>0</v>
      </c>
      <c r="AJ157" s="124">
        <f t="shared" si="37"/>
        <v>0</v>
      </c>
      <c r="AL157" s="124">
        <f t="shared" si="38"/>
        <v>0</v>
      </c>
      <c r="AM157" s="124">
        <f>IF('Member Info'!F154&gt;$T$1,1,0)</f>
        <v>0</v>
      </c>
      <c r="AN157" s="124" t="b">
        <f>IF(ISERROR(T157),ERROR.TYPE(#REF!)=ERROR.TYPE(T157),FALSE)</f>
        <v>0</v>
      </c>
      <c r="AO157" s="124" t="b">
        <f>IF(ISERROR(U157),ERROR.TYPE(#REF!)=ERROR.TYPE(U157),FALSE)</f>
        <v>0</v>
      </c>
      <c r="AP157" s="124">
        <f>IF('Member Info'!F154&gt;'GP1 April 25'!$U$1,1,0)</f>
        <v>0</v>
      </c>
      <c r="AQ157" s="124">
        <f t="shared" si="39"/>
        <v>0</v>
      </c>
      <c r="AR157" s="124">
        <f t="shared" si="40"/>
        <v>0</v>
      </c>
      <c r="AS157" s="124">
        <f t="shared" si="41"/>
        <v>1</v>
      </c>
    </row>
    <row r="158" spans="1:45" x14ac:dyDescent="0.25">
      <c r="A158" s="4">
        <v>127</v>
      </c>
      <c r="B158" s="164">
        <f>'Member Info'!D155</f>
        <v>0</v>
      </c>
      <c r="C158" s="164">
        <f>'Member Info'!E155</f>
        <v>0</v>
      </c>
      <c r="D158" s="164" t="str">
        <f>'Member Info'!G155</f>
        <v/>
      </c>
      <c r="E158" s="165">
        <f>'Member Info'!B155</f>
        <v>0</v>
      </c>
      <c r="F158" s="242"/>
      <c r="G158" s="166" t="str">
        <f>IF(E158=0,"",('Member Info'!K155+'Member Info'!L155))</f>
        <v/>
      </c>
      <c r="H158" s="419"/>
      <c r="I158" s="419"/>
      <c r="J158" s="26"/>
      <c r="K158" s="26"/>
      <c r="L158" s="384" t="str">
        <f>IF(E158=0,"",IF('Member Info'!F155&gt;$U$1,CONCATENATE("Joined with practice on ", TEXT('Member Info'!F155, "DD/MM/YYYY")),IF('Member Info'!N155&lt;&gt;"",IF('Member Info'!N155&lt;$T$1,CONCATENATE("Left Scheme on ", TEXT('Member Info'!N155, "DD/MM/YYYY")),IF(OR(G158="",G158=0),"Error Detected, No rate entered",IF(E158=0,"",IF(F158="","Error Detected, No Pensionable pay",IF(AS158=1,"No Part Time Status Entered",IF(AR158=1,"No Part Time Hours Entered",IF(ISERROR(AD158)," Unknown Values entered.",IF(V158+W158&lt;1,"Acceptable",IF(T158+U158=200, "No Contributions Entered", IF(M158="","Error Detected, Choose reason&gt;",IF(Z158="1",IF(V158=1,"Please Enter Deemed Pensionable Pay","Add Any Relevant Details Above"),"Please Give Details Above"))))))))))),IF(OR(G158="",G158=0),"Error Detected, No rate entered",IF(E158=0,"",IF(F158="","Error Detected, No Pensionable pay",IF(AS158=1,"No Part Time Status Entered",IF(AR158=1,"No Part Time Hours Entered",IF(ISERROR(AD158)," Unknown Values entered.",IF(V158+W158&lt;1,"Acceptable",IF(T158+U158=200, "No Contributions Entered", IF(M158="","Error Detected, Choose reason&gt;",IF(Z158="1",IF(V158=1,"Please Enter Deemed Pensionable Pay","Add relevant Details Above"),"Please give details Above")))))))))))))</f>
        <v/>
      </c>
      <c r="M158" s="260"/>
      <c r="N158" s="91"/>
      <c r="O158" s="91" t="str">
        <f t="shared" si="22"/>
        <v/>
      </c>
      <c r="P158" s="94">
        <f t="shared" si="23"/>
        <v>0</v>
      </c>
      <c r="Q158" s="94">
        <f t="shared" si="23"/>
        <v>0</v>
      </c>
      <c r="R158" s="218">
        <f>(ROUND((F158/100*'Member Info'!$W$2), 2))</f>
        <v>0</v>
      </c>
      <c r="S158" s="218" t="e">
        <f t="shared" si="24"/>
        <v>#VALUE!</v>
      </c>
      <c r="T158" s="218" t="str">
        <f t="shared" si="25"/>
        <v/>
      </c>
      <c r="U158" s="227" t="str">
        <f t="shared" si="26"/>
        <v/>
      </c>
      <c r="V158" s="228" t="str">
        <f t="shared" si="27"/>
        <v/>
      </c>
      <c r="W158" s="228" t="str">
        <f t="shared" si="28"/>
        <v/>
      </c>
      <c r="X158" s="222">
        <f t="shared" si="29"/>
        <v>0</v>
      </c>
      <c r="Y158" s="110">
        <f t="shared" si="30"/>
        <v>0</v>
      </c>
      <c r="Z158" s="235" t="str">
        <f t="shared" si="31"/>
        <v/>
      </c>
      <c r="AA158" s="240" t="b">
        <f t="shared" si="32"/>
        <v>0</v>
      </c>
      <c r="AB158" s="235">
        <f t="shared" si="33"/>
        <v>0</v>
      </c>
      <c r="AC158" s="235">
        <f>IF('Member Info'!N155="",1,"")</f>
        <v>1</v>
      </c>
      <c r="AD158" s="243" t="e">
        <f t="shared" si="34"/>
        <v>#VALUE!</v>
      </c>
      <c r="AE158" s="130" t="str">
        <f t="shared" si="21"/>
        <v/>
      </c>
      <c r="AF158" s="124">
        <f t="shared" si="35"/>
        <v>1</v>
      </c>
      <c r="AG158" s="124" t="str">
        <f>IF('Member Info'!N155&lt;&gt;"",IF(AND('Member Info'!N155&lt;=$U$1,'Member Info'!N155&gt;=$T$1),1,0),"")</f>
        <v/>
      </c>
      <c r="AI158" s="124" t="b">
        <f t="shared" si="36"/>
        <v>0</v>
      </c>
      <c r="AJ158" s="124">
        <f t="shared" si="37"/>
        <v>0</v>
      </c>
      <c r="AL158" s="124">
        <f t="shared" si="38"/>
        <v>0</v>
      </c>
      <c r="AM158" s="124">
        <f>IF('Member Info'!F155&gt;$T$1,1,0)</f>
        <v>0</v>
      </c>
      <c r="AN158" s="124" t="b">
        <f>IF(ISERROR(T158),ERROR.TYPE(#REF!)=ERROR.TYPE(T158),FALSE)</f>
        <v>0</v>
      </c>
      <c r="AO158" s="124" t="b">
        <f>IF(ISERROR(U158),ERROR.TYPE(#REF!)=ERROR.TYPE(U158),FALSE)</f>
        <v>0</v>
      </c>
      <c r="AP158" s="124">
        <f>IF('Member Info'!F155&gt;'GP1 April 25'!$U$1,1,0)</f>
        <v>0</v>
      </c>
      <c r="AQ158" s="124">
        <f t="shared" si="39"/>
        <v>0</v>
      </c>
      <c r="AR158" s="124">
        <f t="shared" si="40"/>
        <v>0</v>
      </c>
      <c r="AS158" s="124">
        <f t="shared" si="41"/>
        <v>1</v>
      </c>
    </row>
    <row r="159" spans="1:45" x14ac:dyDescent="0.25">
      <c r="A159" s="4">
        <v>128</v>
      </c>
      <c r="B159" s="164">
        <f>'Member Info'!D156</f>
        <v>0</v>
      </c>
      <c r="C159" s="164">
        <f>'Member Info'!E156</f>
        <v>0</v>
      </c>
      <c r="D159" s="164" t="str">
        <f>'Member Info'!G156</f>
        <v/>
      </c>
      <c r="E159" s="165">
        <f>'Member Info'!B156</f>
        <v>0</v>
      </c>
      <c r="F159" s="242"/>
      <c r="G159" s="166" t="str">
        <f>IF(E159=0,"",('Member Info'!K156+'Member Info'!L156))</f>
        <v/>
      </c>
      <c r="H159" s="419"/>
      <c r="I159" s="419"/>
      <c r="J159" s="26"/>
      <c r="K159" s="26"/>
      <c r="L159" s="384" t="str">
        <f>IF(E159=0,"",IF('Member Info'!F156&gt;$U$1,CONCATENATE("Joined with practice on ", TEXT('Member Info'!F156, "DD/MM/YYYY")),IF('Member Info'!N156&lt;&gt;"",IF('Member Info'!N156&lt;$T$1,CONCATENATE("Left Scheme on ", TEXT('Member Info'!N156, "DD/MM/YYYY")),IF(OR(G159="",G159=0),"Error Detected, No rate entered",IF(E159=0,"",IF(F159="","Error Detected, No Pensionable pay",IF(AS159=1,"No Part Time Status Entered",IF(AR159=1,"No Part Time Hours Entered",IF(ISERROR(AD159)," Unknown Values entered.",IF(V159+W159&lt;1,"Acceptable",IF(T159+U159=200, "No Contributions Entered", IF(M159="","Error Detected, Choose reason&gt;",IF(Z159="1",IF(V159=1,"Please Enter Deemed Pensionable Pay","Add Any Relevant Details Above"),"Please Give Details Above"))))))))))),IF(OR(G159="",G159=0),"Error Detected, No rate entered",IF(E159=0,"",IF(F159="","Error Detected, No Pensionable pay",IF(AS159=1,"No Part Time Status Entered",IF(AR159=1,"No Part Time Hours Entered",IF(ISERROR(AD159)," Unknown Values entered.",IF(V159+W159&lt;1,"Acceptable",IF(T159+U159=200, "No Contributions Entered", IF(M159="","Error Detected, Choose reason&gt;",IF(Z159="1",IF(V159=1,"Please Enter Deemed Pensionable Pay","Add relevant Details Above"),"Please give details Above")))))))))))))</f>
        <v/>
      </c>
      <c r="M159" s="260"/>
      <c r="N159" s="91"/>
      <c r="O159" s="91" t="str">
        <f t="shared" si="22"/>
        <v/>
      </c>
      <c r="P159" s="94">
        <f t="shared" si="23"/>
        <v>0</v>
      </c>
      <c r="Q159" s="94">
        <f t="shared" si="23"/>
        <v>0</v>
      </c>
      <c r="R159" s="218">
        <f>(ROUND((F159/100*'Member Info'!$W$2), 2))</f>
        <v>0</v>
      </c>
      <c r="S159" s="218" t="e">
        <f t="shared" si="24"/>
        <v>#VALUE!</v>
      </c>
      <c r="T159" s="218" t="str">
        <f t="shared" si="25"/>
        <v/>
      </c>
      <c r="U159" s="227" t="str">
        <f t="shared" si="26"/>
        <v/>
      </c>
      <c r="V159" s="228" t="str">
        <f t="shared" si="27"/>
        <v/>
      </c>
      <c r="W159" s="228" t="str">
        <f t="shared" si="28"/>
        <v/>
      </c>
      <c r="X159" s="222">
        <f t="shared" si="29"/>
        <v>0</v>
      </c>
      <c r="Y159" s="110">
        <f t="shared" si="30"/>
        <v>0</v>
      </c>
      <c r="Z159" s="235" t="str">
        <f t="shared" si="31"/>
        <v/>
      </c>
      <c r="AA159" s="240" t="b">
        <f t="shared" si="32"/>
        <v>0</v>
      </c>
      <c r="AB159" s="235">
        <f t="shared" si="33"/>
        <v>0</v>
      </c>
      <c r="AC159" s="235">
        <f>IF('Member Info'!N156="",1,"")</f>
        <v>1</v>
      </c>
      <c r="AD159" s="243" t="e">
        <f t="shared" si="34"/>
        <v>#VALUE!</v>
      </c>
      <c r="AE159" s="130" t="str">
        <f t="shared" si="21"/>
        <v/>
      </c>
      <c r="AF159" s="124">
        <f t="shared" si="35"/>
        <v>1</v>
      </c>
      <c r="AG159" s="124" t="str">
        <f>IF('Member Info'!N156&lt;&gt;"",IF(AND('Member Info'!N156&lt;=$U$1,'Member Info'!N156&gt;=$T$1),1,0),"")</f>
        <v/>
      </c>
      <c r="AI159" s="124" t="b">
        <f t="shared" si="36"/>
        <v>0</v>
      </c>
      <c r="AJ159" s="124">
        <f t="shared" si="37"/>
        <v>0</v>
      </c>
      <c r="AL159" s="124">
        <f t="shared" si="38"/>
        <v>0</v>
      </c>
      <c r="AM159" s="124">
        <f>IF('Member Info'!F156&gt;$T$1,1,0)</f>
        <v>0</v>
      </c>
      <c r="AN159" s="124" t="b">
        <f>IF(ISERROR(T159),ERROR.TYPE(#REF!)=ERROR.TYPE(T159),FALSE)</f>
        <v>0</v>
      </c>
      <c r="AO159" s="124" t="b">
        <f>IF(ISERROR(U159),ERROR.TYPE(#REF!)=ERROR.TYPE(U159),FALSE)</f>
        <v>0</v>
      </c>
      <c r="AP159" s="124">
        <f>IF('Member Info'!F156&gt;'GP1 April 25'!$U$1,1,0)</f>
        <v>0</v>
      </c>
      <c r="AQ159" s="124">
        <f t="shared" si="39"/>
        <v>0</v>
      </c>
      <c r="AR159" s="124">
        <f t="shared" si="40"/>
        <v>0</v>
      </c>
      <c r="AS159" s="124">
        <f t="shared" si="41"/>
        <v>1</v>
      </c>
    </row>
    <row r="160" spans="1:45" x14ac:dyDescent="0.25">
      <c r="A160" s="4">
        <v>129</v>
      </c>
      <c r="B160" s="164">
        <f>'Member Info'!D157</f>
        <v>0</v>
      </c>
      <c r="C160" s="164">
        <f>'Member Info'!E157</f>
        <v>0</v>
      </c>
      <c r="D160" s="164" t="str">
        <f>'Member Info'!G157</f>
        <v/>
      </c>
      <c r="E160" s="165">
        <f>'Member Info'!B157</f>
        <v>0</v>
      </c>
      <c r="F160" s="242"/>
      <c r="G160" s="166" t="str">
        <f>IF(E160=0,"",('Member Info'!K157+'Member Info'!L157))</f>
        <v/>
      </c>
      <c r="H160" s="419"/>
      <c r="I160" s="419"/>
      <c r="J160" s="26"/>
      <c r="K160" s="26"/>
      <c r="L160" s="384" t="str">
        <f>IF(E160=0,"",IF('Member Info'!F157&gt;$U$1,CONCATENATE("Joined with practice on ", TEXT('Member Info'!F157, "DD/MM/YYYY")),IF('Member Info'!N157&lt;&gt;"",IF('Member Info'!N157&lt;$T$1,CONCATENATE("Left Scheme on ", TEXT('Member Info'!N157, "DD/MM/YYYY")),IF(OR(G160="",G160=0),"Error Detected, No rate entered",IF(E160=0,"",IF(F160="","Error Detected, No Pensionable pay",IF(AS160=1,"No Part Time Status Entered",IF(AR160=1,"No Part Time Hours Entered",IF(ISERROR(AD160)," Unknown Values entered.",IF(V160+W160&lt;1,"Acceptable",IF(T160+U160=200, "No Contributions Entered", IF(M160="","Error Detected, Choose reason&gt;",IF(Z160="1",IF(V160=1,"Please Enter Deemed Pensionable Pay","Add Any Relevant Details Above"),"Please Give Details Above"))))))))))),IF(OR(G160="",G160=0),"Error Detected, No rate entered",IF(E160=0,"",IF(F160="","Error Detected, No Pensionable pay",IF(AS160=1,"No Part Time Status Entered",IF(AR160=1,"No Part Time Hours Entered",IF(ISERROR(AD160)," Unknown Values entered.",IF(V160+W160&lt;1,"Acceptable",IF(T160+U160=200, "No Contributions Entered", IF(M160="","Error Detected, Choose reason&gt;",IF(Z160="1",IF(V160=1,"Please Enter Deemed Pensionable Pay","Add relevant Details Above"),"Please give details Above")))))))))))))</f>
        <v/>
      </c>
      <c r="M160" s="260"/>
      <c r="N160" s="91"/>
      <c r="O160" s="91" t="str">
        <f t="shared" si="22"/>
        <v/>
      </c>
      <c r="P160" s="94">
        <f t="shared" si="23"/>
        <v>0</v>
      </c>
      <c r="Q160" s="94">
        <f t="shared" si="23"/>
        <v>0</v>
      </c>
      <c r="R160" s="218">
        <f>(ROUND((F160/100*'Member Info'!$W$2), 2))</f>
        <v>0</v>
      </c>
      <c r="S160" s="218" t="e">
        <f t="shared" si="24"/>
        <v>#VALUE!</v>
      </c>
      <c r="T160" s="218" t="str">
        <f t="shared" si="25"/>
        <v/>
      </c>
      <c r="U160" s="227" t="str">
        <f t="shared" si="26"/>
        <v/>
      </c>
      <c r="V160" s="228" t="str">
        <f t="shared" si="27"/>
        <v/>
      </c>
      <c r="W160" s="228" t="str">
        <f t="shared" si="28"/>
        <v/>
      </c>
      <c r="X160" s="222">
        <f t="shared" si="29"/>
        <v>0</v>
      </c>
      <c r="Y160" s="110">
        <f t="shared" si="30"/>
        <v>0</v>
      </c>
      <c r="Z160" s="235" t="str">
        <f t="shared" si="31"/>
        <v/>
      </c>
      <c r="AA160" s="240" t="b">
        <f t="shared" si="32"/>
        <v>0</v>
      </c>
      <c r="AB160" s="235">
        <f t="shared" si="33"/>
        <v>0</v>
      </c>
      <c r="AC160" s="235">
        <f>IF('Member Info'!N157="",1,"")</f>
        <v>1</v>
      </c>
      <c r="AD160" s="243" t="e">
        <f t="shared" si="34"/>
        <v>#VALUE!</v>
      </c>
      <c r="AE160" s="130" t="str">
        <f t="shared" ref="AE160:AE181" si="42">IF(AP160=1,"",IF(Y160=1,"",IF(AG160=1,"",IF(E160=0,"",IF(AB160=1,"",IF(L160="acceptable","",IF(T160+U160="0","",T160+U160)))))))</f>
        <v/>
      </c>
      <c r="AF160" s="124">
        <f t="shared" si="35"/>
        <v>1</v>
      </c>
      <c r="AG160" s="124" t="str">
        <f>IF('Member Info'!N157&lt;&gt;"",IF(AND('Member Info'!N157&lt;=$U$1,'Member Info'!N157&gt;=$T$1),1,0),"")</f>
        <v/>
      </c>
      <c r="AI160" s="124" t="b">
        <f t="shared" si="36"/>
        <v>0</v>
      </c>
      <c r="AJ160" s="124">
        <f t="shared" si="37"/>
        <v>0</v>
      </c>
      <c r="AL160" s="124">
        <f t="shared" si="38"/>
        <v>0</v>
      </c>
      <c r="AM160" s="124">
        <f>IF('Member Info'!F157&gt;$T$1,1,0)</f>
        <v>0</v>
      </c>
      <c r="AN160" s="124" t="b">
        <f>IF(ISERROR(T160),ERROR.TYPE(#REF!)=ERROR.TYPE(T160),FALSE)</f>
        <v>0</v>
      </c>
      <c r="AO160" s="124" t="b">
        <f>IF(ISERROR(U160),ERROR.TYPE(#REF!)=ERROR.TYPE(U160),FALSE)</f>
        <v>0</v>
      </c>
      <c r="AP160" s="124">
        <f>IF('Member Info'!F157&gt;'GP1 April 25'!$U$1,1,0)</f>
        <v>0</v>
      </c>
      <c r="AQ160" s="124">
        <f t="shared" si="39"/>
        <v>0</v>
      </c>
      <c r="AR160" s="124">
        <f t="shared" si="40"/>
        <v>0</v>
      </c>
      <c r="AS160" s="124">
        <f t="shared" si="41"/>
        <v>1</v>
      </c>
    </row>
    <row r="161" spans="1:45" x14ac:dyDescent="0.25">
      <c r="A161" s="4">
        <v>130</v>
      </c>
      <c r="B161" s="164">
        <f>'Member Info'!D158</f>
        <v>0</v>
      </c>
      <c r="C161" s="164">
        <f>'Member Info'!E158</f>
        <v>0</v>
      </c>
      <c r="D161" s="164" t="str">
        <f>'Member Info'!G158</f>
        <v/>
      </c>
      <c r="E161" s="165">
        <f>'Member Info'!B158</f>
        <v>0</v>
      </c>
      <c r="F161" s="242"/>
      <c r="G161" s="166" t="str">
        <f>IF(E161=0,"",('Member Info'!K158+'Member Info'!L158))</f>
        <v/>
      </c>
      <c r="H161" s="419"/>
      <c r="I161" s="419"/>
      <c r="J161" s="26"/>
      <c r="K161" s="26"/>
      <c r="L161" s="384" t="str">
        <f>IF(E161=0,"",IF('Member Info'!F158&gt;$U$1,CONCATENATE("Joined with practice on ", TEXT('Member Info'!F158, "DD/MM/YYYY")),IF('Member Info'!N158&lt;&gt;"",IF('Member Info'!N158&lt;$T$1,CONCATENATE("Left Scheme on ", TEXT('Member Info'!N158, "DD/MM/YYYY")),IF(OR(G161="",G161=0),"Error Detected, No rate entered",IF(E161=0,"",IF(F161="","Error Detected, No Pensionable pay",IF(AS161=1,"No Part Time Status Entered",IF(AR161=1,"No Part Time Hours Entered",IF(ISERROR(AD161)," Unknown Values entered.",IF(V161+W161&lt;1,"Acceptable",IF(T161+U161=200, "No Contributions Entered", IF(M161="","Error Detected, Choose reason&gt;",IF(Z161="1",IF(V161=1,"Please Enter Deemed Pensionable Pay","Add Any Relevant Details Above"),"Please Give Details Above"))))))))))),IF(OR(G161="",G161=0),"Error Detected, No rate entered",IF(E161=0,"",IF(F161="","Error Detected, No Pensionable pay",IF(AS161=1,"No Part Time Status Entered",IF(AR161=1,"No Part Time Hours Entered",IF(ISERROR(AD161)," Unknown Values entered.",IF(V161+W161&lt;1,"Acceptable",IF(T161+U161=200, "No Contributions Entered", IF(M161="","Error Detected, Choose reason&gt;",IF(Z161="1",IF(V161=1,"Please Enter Deemed Pensionable Pay","Add relevant Details Above"),"Please give details Above")))))))))))))</f>
        <v/>
      </c>
      <c r="M161" s="260"/>
      <c r="N161" s="91"/>
      <c r="O161" s="91" t="str">
        <f t="shared" ref="O161:O181" si="43">IF(E161=0,"",IF(ISERROR((F161+J161+K161)),0,IF((F161+J161+K161)&lt;1,0,1)))</f>
        <v/>
      </c>
      <c r="P161" s="94">
        <f t="shared" ref="P161:Q181" si="44">J161</f>
        <v>0</v>
      </c>
      <c r="Q161" s="94">
        <f t="shared" si="44"/>
        <v>0</v>
      </c>
      <c r="R161" s="218">
        <f>(ROUND((F161/100*'Member Info'!$W$2), 2))</f>
        <v>0</v>
      </c>
      <c r="S161" s="218" t="e">
        <f t="shared" ref="S161:S181" si="45">ROUND((F161/100*G161),2)</f>
        <v>#VALUE!</v>
      </c>
      <c r="T161" s="218" t="str">
        <f t="shared" ref="T161:T181" si="46">IF(E161=0,"",(100-(P161/R161*100)))</f>
        <v/>
      </c>
      <c r="U161" s="227" t="str">
        <f t="shared" ref="U161:U181" si="47">IF(E161=0,"",(100-(Q161/S161*100)))</f>
        <v/>
      </c>
      <c r="V161" s="228" t="str">
        <f t="shared" ref="V161:V181" si="48">IF(E161=0,"",IF(T161&gt;$T$16,1,IF(T161&lt;-$T$16,1,0)))</f>
        <v/>
      </c>
      <c r="W161" s="228" t="str">
        <f t="shared" ref="W161:W181" si="49">IF(E161=0,"",IF(G161=0,1,IF(U161&gt;$T$16,1,IF(U161&lt;-$T$16,1,0))))</f>
        <v/>
      </c>
      <c r="X161" s="222">
        <f t="shared" ref="X161:X181" si="50">IF(E161=0,0,IF(F161="",1,0))</f>
        <v>0</v>
      </c>
      <c r="Y161" s="110">
        <f t="shared" ref="Y161:Y181" si="51">IF(E161=0,0,IF(M161="",0,1))</f>
        <v>0</v>
      </c>
      <c r="Z161" s="235" t="str">
        <f t="shared" ref="Z161:Z181" si="52">IF(M161="SMP/Occupational Maternity","1",IF(M161="SSP/Occupational Sick pay","1",""))</f>
        <v/>
      </c>
      <c r="AA161" s="240" t="b">
        <f t="shared" ref="AA161:AA181" si="53">IF(OR(AN161=TRUE,AO161=TRUE),TRUE,FALSE)</f>
        <v>0</v>
      </c>
      <c r="AB161" s="235">
        <f t="shared" ref="AB161:AB181" si="54">IF(OR(M161="left scheme/Employment",AC161=""), 1,0)</f>
        <v>0</v>
      </c>
      <c r="AC161" s="235">
        <f>IF('Member Info'!N158="",1,"")</f>
        <v>1</v>
      </c>
      <c r="AD161" s="243" t="e">
        <f t="shared" ref="AD161:AD181" si="55">(T161+U161)</f>
        <v>#VALUE!</v>
      </c>
      <c r="AE161" s="130" t="str">
        <f t="shared" si="42"/>
        <v/>
      </c>
      <c r="AF161" s="124">
        <f t="shared" ref="AF161:AF181" si="56">SUM(AB161+AC161)</f>
        <v>1</v>
      </c>
      <c r="AG161" s="124" t="str">
        <f>IF('Member Info'!N158&lt;&gt;"",IF(AND('Member Info'!N158&lt;=$U$1,'Member Info'!N158&gt;=$T$1),1,0),"")</f>
        <v/>
      </c>
      <c r="AI161" s="124" t="b">
        <f t="shared" ref="AI161:AI181" si="57">OR(M161="SMP/Occupational Maternity",M161="SSP/Occupational Sick pay")</f>
        <v>0</v>
      </c>
      <c r="AJ161" s="124">
        <f t="shared" ref="AJ161:AJ181" si="58">IF(AI161=TRUE,1,0)</f>
        <v>0</v>
      </c>
      <c r="AL161" s="124">
        <f t="shared" ref="AL161:AL181" si="59">IF(L161="Please Enter Deemed Pensionable Pay",1,0)</f>
        <v>0</v>
      </c>
      <c r="AM161" s="124">
        <f>IF('Member Info'!F158&gt;$T$1,1,0)</f>
        <v>0</v>
      </c>
      <c r="AN161" s="124" t="b">
        <f>IF(ISERROR(T161),ERROR.TYPE(#REF!)=ERROR.TYPE(T161),FALSE)</f>
        <v>0</v>
      </c>
      <c r="AO161" s="124" t="b">
        <f>IF(ISERROR(U161),ERROR.TYPE(#REF!)=ERROR.TYPE(U161),FALSE)</f>
        <v>0</v>
      </c>
      <c r="AP161" s="124">
        <f>IF('Member Info'!F158&gt;'GP1 April 25'!$U$1,1,0)</f>
        <v>0</v>
      </c>
      <c r="AQ161" s="124">
        <f t="shared" ref="AQ161:AQ181" si="60">IF(H161="Part Time",1,0)</f>
        <v>0</v>
      </c>
      <c r="AR161" s="124">
        <f t="shared" ref="AR161:AR181" si="61">IF(AND(AQ161=1,I161=""),1,0)</f>
        <v>0</v>
      </c>
      <c r="AS161" s="124">
        <f t="shared" ref="AS161:AS181" si="62">IF(OR(H161=0,H161=""),1,0)</f>
        <v>1</v>
      </c>
    </row>
    <row r="162" spans="1:45" x14ac:dyDescent="0.25">
      <c r="A162" s="4">
        <v>131</v>
      </c>
      <c r="B162" s="164">
        <f>'Member Info'!D159</f>
        <v>0</v>
      </c>
      <c r="C162" s="164">
        <f>'Member Info'!E159</f>
        <v>0</v>
      </c>
      <c r="D162" s="164" t="str">
        <f>'Member Info'!G159</f>
        <v/>
      </c>
      <c r="E162" s="165">
        <f>'Member Info'!B159</f>
        <v>0</v>
      </c>
      <c r="F162" s="242"/>
      <c r="G162" s="166" t="str">
        <f>IF(E162=0,"",('Member Info'!K159+'Member Info'!L159))</f>
        <v/>
      </c>
      <c r="H162" s="419"/>
      <c r="I162" s="419"/>
      <c r="J162" s="26"/>
      <c r="K162" s="26"/>
      <c r="L162" s="384" t="str">
        <f>IF(E162=0,"",IF('Member Info'!F159&gt;$U$1,CONCATENATE("Joined with practice on ", TEXT('Member Info'!F159, "DD/MM/YYYY")),IF('Member Info'!N159&lt;&gt;"",IF('Member Info'!N159&lt;$T$1,CONCATENATE("Left Scheme on ", TEXT('Member Info'!N159, "DD/MM/YYYY")),IF(OR(G162="",G162=0),"Error Detected, No rate entered",IF(E162=0,"",IF(F162="","Error Detected, No Pensionable pay",IF(AS162=1,"No Part Time Status Entered",IF(AR162=1,"No Part Time Hours Entered",IF(ISERROR(AD162)," Unknown Values entered.",IF(V162+W162&lt;1,"Acceptable",IF(T162+U162=200, "No Contributions Entered", IF(M162="","Error Detected, Choose reason&gt;",IF(Z162="1",IF(V162=1,"Please Enter Deemed Pensionable Pay","Add Any Relevant Details Above"),"Please Give Details Above"))))))))))),IF(OR(G162="",G162=0),"Error Detected, No rate entered",IF(E162=0,"",IF(F162="","Error Detected, No Pensionable pay",IF(AS162=1,"No Part Time Status Entered",IF(AR162=1,"No Part Time Hours Entered",IF(ISERROR(AD162)," Unknown Values entered.",IF(V162+W162&lt;1,"Acceptable",IF(T162+U162=200, "No Contributions Entered", IF(M162="","Error Detected, Choose reason&gt;",IF(Z162="1",IF(V162=1,"Please Enter Deemed Pensionable Pay","Add relevant Details Above"),"Please give details Above")))))))))))))</f>
        <v/>
      </c>
      <c r="M162" s="260"/>
      <c r="N162" s="91"/>
      <c r="O162" s="91" t="str">
        <f t="shared" si="43"/>
        <v/>
      </c>
      <c r="P162" s="94">
        <f t="shared" si="44"/>
        <v>0</v>
      </c>
      <c r="Q162" s="94">
        <f t="shared" si="44"/>
        <v>0</v>
      </c>
      <c r="R162" s="218">
        <f>(ROUND((F162/100*'Member Info'!$W$2), 2))</f>
        <v>0</v>
      </c>
      <c r="S162" s="218" t="e">
        <f t="shared" si="45"/>
        <v>#VALUE!</v>
      </c>
      <c r="T162" s="218" t="str">
        <f t="shared" si="46"/>
        <v/>
      </c>
      <c r="U162" s="227" t="str">
        <f t="shared" si="47"/>
        <v/>
      </c>
      <c r="V162" s="228" t="str">
        <f t="shared" si="48"/>
        <v/>
      </c>
      <c r="W162" s="228" t="str">
        <f t="shared" si="49"/>
        <v/>
      </c>
      <c r="X162" s="222">
        <f t="shared" si="50"/>
        <v>0</v>
      </c>
      <c r="Y162" s="110">
        <f t="shared" si="51"/>
        <v>0</v>
      </c>
      <c r="Z162" s="235" t="str">
        <f t="shared" si="52"/>
        <v/>
      </c>
      <c r="AA162" s="240" t="b">
        <f t="shared" si="53"/>
        <v>0</v>
      </c>
      <c r="AB162" s="235">
        <f t="shared" si="54"/>
        <v>0</v>
      </c>
      <c r="AC162" s="235">
        <f>IF('Member Info'!N159="",1,"")</f>
        <v>1</v>
      </c>
      <c r="AD162" s="243" t="e">
        <f t="shared" si="55"/>
        <v>#VALUE!</v>
      </c>
      <c r="AE162" s="130" t="str">
        <f t="shared" si="42"/>
        <v/>
      </c>
      <c r="AF162" s="124">
        <f t="shared" si="56"/>
        <v>1</v>
      </c>
      <c r="AG162" s="124" t="str">
        <f>IF('Member Info'!N159&lt;&gt;"",IF(AND('Member Info'!N159&lt;=$U$1,'Member Info'!N159&gt;=$T$1),1,0),"")</f>
        <v/>
      </c>
      <c r="AI162" s="124" t="b">
        <f t="shared" si="57"/>
        <v>0</v>
      </c>
      <c r="AJ162" s="124">
        <f t="shared" si="58"/>
        <v>0</v>
      </c>
      <c r="AL162" s="124">
        <f t="shared" si="59"/>
        <v>0</v>
      </c>
      <c r="AM162" s="124">
        <f>IF('Member Info'!F159&gt;$T$1,1,0)</f>
        <v>0</v>
      </c>
      <c r="AN162" s="124" t="b">
        <f>IF(ISERROR(T162),ERROR.TYPE(#REF!)=ERROR.TYPE(T162),FALSE)</f>
        <v>0</v>
      </c>
      <c r="AO162" s="124" t="b">
        <f>IF(ISERROR(U162),ERROR.TYPE(#REF!)=ERROR.TYPE(U162),FALSE)</f>
        <v>0</v>
      </c>
      <c r="AP162" s="124">
        <f>IF('Member Info'!F159&gt;'GP1 April 25'!$U$1,1,0)</f>
        <v>0</v>
      </c>
      <c r="AQ162" s="124">
        <f t="shared" si="60"/>
        <v>0</v>
      </c>
      <c r="AR162" s="124">
        <f t="shared" si="61"/>
        <v>0</v>
      </c>
      <c r="AS162" s="124">
        <f t="shared" si="62"/>
        <v>1</v>
      </c>
    </row>
    <row r="163" spans="1:45" x14ac:dyDescent="0.25">
      <c r="A163" s="4">
        <v>132</v>
      </c>
      <c r="B163" s="164">
        <f>'Member Info'!D160</f>
        <v>0</v>
      </c>
      <c r="C163" s="164">
        <f>'Member Info'!E160</f>
        <v>0</v>
      </c>
      <c r="D163" s="164" t="str">
        <f>'Member Info'!G160</f>
        <v/>
      </c>
      <c r="E163" s="165">
        <f>'Member Info'!B160</f>
        <v>0</v>
      </c>
      <c r="F163" s="242"/>
      <c r="G163" s="166" t="str">
        <f>IF(E163=0,"",('Member Info'!K160+'Member Info'!L160))</f>
        <v/>
      </c>
      <c r="H163" s="419"/>
      <c r="I163" s="419"/>
      <c r="J163" s="26"/>
      <c r="K163" s="26"/>
      <c r="L163" s="384" t="str">
        <f>IF(E163=0,"",IF('Member Info'!F160&gt;$U$1,CONCATENATE("Joined with practice on ", TEXT('Member Info'!F160, "DD/MM/YYYY")),IF('Member Info'!N160&lt;&gt;"",IF('Member Info'!N160&lt;$T$1,CONCATENATE("Left Scheme on ", TEXT('Member Info'!N160, "DD/MM/YYYY")),IF(OR(G163="",G163=0),"Error Detected, No rate entered",IF(E163=0,"",IF(F163="","Error Detected, No Pensionable pay",IF(AS163=1,"No Part Time Status Entered",IF(AR163=1,"No Part Time Hours Entered",IF(ISERROR(AD163)," Unknown Values entered.",IF(V163+W163&lt;1,"Acceptable",IF(T163+U163=200, "No Contributions Entered", IF(M163="","Error Detected, Choose reason&gt;",IF(Z163="1",IF(V163=1,"Please Enter Deemed Pensionable Pay","Add Any Relevant Details Above"),"Please Give Details Above"))))))))))),IF(OR(G163="",G163=0),"Error Detected, No rate entered",IF(E163=0,"",IF(F163="","Error Detected, No Pensionable pay",IF(AS163=1,"No Part Time Status Entered",IF(AR163=1,"No Part Time Hours Entered",IF(ISERROR(AD163)," Unknown Values entered.",IF(V163+W163&lt;1,"Acceptable",IF(T163+U163=200, "No Contributions Entered", IF(M163="","Error Detected, Choose reason&gt;",IF(Z163="1",IF(V163=1,"Please Enter Deemed Pensionable Pay","Add relevant Details Above"),"Please give details Above")))))))))))))</f>
        <v/>
      </c>
      <c r="M163" s="260"/>
      <c r="N163" s="91"/>
      <c r="O163" s="91" t="str">
        <f t="shared" si="43"/>
        <v/>
      </c>
      <c r="P163" s="94">
        <f t="shared" si="44"/>
        <v>0</v>
      </c>
      <c r="Q163" s="94">
        <f t="shared" si="44"/>
        <v>0</v>
      </c>
      <c r="R163" s="218">
        <f>(ROUND((F163/100*'Member Info'!$W$2), 2))</f>
        <v>0</v>
      </c>
      <c r="S163" s="218" t="e">
        <f t="shared" si="45"/>
        <v>#VALUE!</v>
      </c>
      <c r="T163" s="218" t="str">
        <f t="shared" si="46"/>
        <v/>
      </c>
      <c r="U163" s="227" t="str">
        <f t="shared" si="47"/>
        <v/>
      </c>
      <c r="V163" s="228" t="str">
        <f t="shared" si="48"/>
        <v/>
      </c>
      <c r="W163" s="228" t="str">
        <f t="shared" si="49"/>
        <v/>
      </c>
      <c r="X163" s="222">
        <f t="shared" si="50"/>
        <v>0</v>
      </c>
      <c r="Y163" s="110">
        <f t="shared" si="51"/>
        <v>0</v>
      </c>
      <c r="Z163" s="235" t="str">
        <f t="shared" si="52"/>
        <v/>
      </c>
      <c r="AA163" s="240" t="b">
        <f t="shared" si="53"/>
        <v>0</v>
      </c>
      <c r="AB163" s="235">
        <f t="shared" si="54"/>
        <v>0</v>
      </c>
      <c r="AC163" s="235">
        <f>IF('Member Info'!N160="",1,"")</f>
        <v>1</v>
      </c>
      <c r="AD163" s="243" t="e">
        <f t="shared" si="55"/>
        <v>#VALUE!</v>
      </c>
      <c r="AE163" s="130" t="str">
        <f t="shared" si="42"/>
        <v/>
      </c>
      <c r="AF163" s="124">
        <f t="shared" si="56"/>
        <v>1</v>
      </c>
      <c r="AG163" s="124" t="str">
        <f>IF('Member Info'!N160&lt;&gt;"",IF(AND('Member Info'!N160&lt;=$U$1,'Member Info'!N160&gt;=$T$1),1,0),"")</f>
        <v/>
      </c>
      <c r="AI163" s="124" t="b">
        <f t="shared" si="57"/>
        <v>0</v>
      </c>
      <c r="AJ163" s="124">
        <f t="shared" si="58"/>
        <v>0</v>
      </c>
      <c r="AL163" s="124">
        <f t="shared" si="59"/>
        <v>0</v>
      </c>
      <c r="AM163" s="124">
        <f>IF('Member Info'!F160&gt;$T$1,1,0)</f>
        <v>0</v>
      </c>
      <c r="AN163" s="124" t="b">
        <f>IF(ISERROR(T163),ERROR.TYPE(#REF!)=ERROR.TYPE(T163),FALSE)</f>
        <v>0</v>
      </c>
      <c r="AO163" s="124" t="b">
        <f>IF(ISERROR(U163),ERROR.TYPE(#REF!)=ERROR.TYPE(U163),FALSE)</f>
        <v>0</v>
      </c>
      <c r="AP163" s="124">
        <f>IF('Member Info'!F160&gt;'GP1 April 25'!$U$1,1,0)</f>
        <v>0</v>
      </c>
      <c r="AQ163" s="124">
        <f t="shared" si="60"/>
        <v>0</v>
      </c>
      <c r="AR163" s="124">
        <f t="shared" si="61"/>
        <v>0</v>
      </c>
      <c r="AS163" s="124">
        <f t="shared" si="62"/>
        <v>1</v>
      </c>
    </row>
    <row r="164" spans="1:45" x14ac:dyDescent="0.25">
      <c r="A164" s="4">
        <v>133</v>
      </c>
      <c r="B164" s="164">
        <f>'Member Info'!D161</f>
        <v>0</v>
      </c>
      <c r="C164" s="164">
        <f>'Member Info'!E161</f>
        <v>0</v>
      </c>
      <c r="D164" s="164" t="str">
        <f>'Member Info'!G161</f>
        <v/>
      </c>
      <c r="E164" s="165">
        <f>'Member Info'!B161</f>
        <v>0</v>
      </c>
      <c r="F164" s="242"/>
      <c r="G164" s="166" t="str">
        <f>IF(E164=0,"",('Member Info'!K161+'Member Info'!L161))</f>
        <v/>
      </c>
      <c r="H164" s="419"/>
      <c r="I164" s="419"/>
      <c r="J164" s="26"/>
      <c r="K164" s="26"/>
      <c r="L164" s="384" t="str">
        <f>IF(E164=0,"",IF('Member Info'!F161&gt;$U$1,CONCATENATE("Joined with practice on ", TEXT('Member Info'!F161, "DD/MM/YYYY")),IF('Member Info'!N161&lt;&gt;"",IF('Member Info'!N161&lt;$T$1,CONCATENATE("Left Scheme on ", TEXT('Member Info'!N161, "DD/MM/YYYY")),IF(OR(G164="",G164=0),"Error Detected, No rate entered",IF(E164=0,"",IF(F164="","Error Detected, No Pensionable pay",IF(AS164=1,"No Part Time Status Entered",IF(AR164=1,"No Part Time Hours Entered",IF(ISERROR(AD164)," Unknown Values entered.",IF(V164+W164&lt;1,"Acceptable",IF(T164+U164=200, "No Contributions Entered", IF(M164="","Error Detected, Choose reason&gt;",IF(Z164="1",IF(V164=1,"Please Enter Deemed Pensionable Pay","Add Any Relevant Details Above"),"Please Give Details Above"))))))))))),IF(OR(G164="",G164=0),"Error Detected, No rate entered",IF(E164=0,"",IF(F164="","Error Detected, No Pensionable pay",IF(AS164=1,"No Part Time Status Entered",IF(AR164=1,"No Part Time Hours Entered",IF(ISERROR(AD164)," Unknown Values entered.",IF(V164+W164&lt;1,"Acceptable",IF(T164+U164=200, "No Contributions Entered", IF(M164="","Error Detected, Choose reason&gt;",IF(Z164="1",IF(V164=1,"Please Enter Deemed Pensionable Pay","Add relevant Details Above"),"Please give details Above")))))))))))))</f>
        <v/>
      </c>
      <c r="M164" s="260"/>
      <c r="N164" s="91"/>
      <c r="O164" s="91" t="str">
        <f t="shared" si="43"/>
        <v/>
      </c>
      <c r="P164" s="94">
        <f t="shared" si="44"/>
        <v>0</v>
      </c>
      <c r="Q164" s="94">
        <f t="shared" si="44"/>
        <v>0</v>
      </c>
      <c r="R164" s="218">
        <f>(ROUND((F164/100*'Member Info'!$W$2), 2))</f>
        <v>0</v>
      </c>
      <c r="S164" s="218" t="e">
        <f t="shared" si="45"/>
        <v>#VALUE!</v>
      </c>
      <c r="T164" s="218" t="str">
        <f t="shared" si="46"/>
        <v/>
      </c>
      <c r="U164" s="227" t="str">
        <f t="shared" si="47"/>
        <v/>
      </c>
      <c r="V164" s="228" t="str">
        <f t="shared" si="48"/>
        <v/>
      </c>
      <c r="W164" s="228" t="str">
        <f t="shared" si="49"/>
        <v/>
      </c>
      <c r="X164" s="222">
        <f t="shared" si="50"/>
        <v>0</v>
      </c>
      <c r="Y164" s="110">
        <f t="shared" si="51"/>
        <v>0</v>
      </c>
      <c r="Z164" s="235" t="str">
        <f t="shared" si="52"/>
        <v/>
      </c>
      <c r="AA164" s="240" t="b">
        <f t="shared" si="53"/>
        <v>0</v>
      </c>
      <c r="AB164" s="235">
        <f t="shared" si="54"/>
        <v>0</v>
      </c>
      <c r="AC164" s="235">
        <f>IF('Member Info'!N161="",1,"")</f>
        <v>1</v>
      </c>
      <c r="AD164" s="243" t="e">
        <f t="shared" si="55"/>
        <v>#VALUE!</v>
      </c>
      <c r="AE164" s="130" t="str">
        <f t="shared" si="42"/>
        <v/>
      </c>
      <c r="AF164" s="124">
        <f t="shared" si="56"/>
        <v>1</v>
      </c>
      <c r="AG164" s="124" t="str">
        <f>IF('Member Info'!N161&lt;&gt;"",IF(AND('Member Info'!N161&lt;=$U$1,'Member Info'!N161&gt;=$T$1),1,0),"")</f>
        <v/>
      </c>
      <c r="AI164" s="124" t="b">
        <f t="shared" si="57"/>
        <v>0</v>
      </c>
      <c r="AJ164" s="124">
        <f t="shared" si="58"/>
        <v>0</v>
      </c>
      <c r="AL164" s="124">
        <f t="shared" si="59"/>
        <v>0</v>
      </c>
      <c r="AM164" s="124">
        <f>IF('Member Info'!F161&gt;$T$1,1,0)</f>
        <v>0</v>
      </c>
      <c r="AN164" s="124" t="b">
        <f>IF(ISERROR(T164),ERROR.TYPE(#REF!)=ERROR.TYPE(T164),FALSE)</f>
        <v>0</v>
      </c>
      <c r="AO164" s="124" t="b">
        <f>IF(ISERROR(U164),ERROR.TYPE(#REF!)=ERROR.TYPE(U164),FALSE)</f>
        <v>0</v>
      </c>
      <c r="AP164" s="124">
        <f>IF('Member Info'!F161&gt;'GP1 April 25'!$U$1,1,0)</f>
        <v>0</v>
      </c>
      <c r="AQ164" s="124">
        <f t="shared" si="60"/>
        <v>0</v>
      </c>
      <c r="AR164" s="124">
        <f t="shared" si="61"/>
        <v>0</v>
      </c>
      <c r="AS164" s="124">
        <f t="shared" si="62"/>
        <v>1</v>
      </c>
    </row>
    <row r="165" spans="1:45" x14ac:dyDescent="0.25">
      <c r="A165" s="4">
        <v>134</v>
      </c>
      <c r="B165" s="164">
        <f>'Member Info'!D162</f>
        <v>0</v>
      </c>
      <c r="C165" s="164">
        <f>'Member Info'!E162</f>
        <v>0</v>
      </c>
      <c r="D165" s="164" t="str">
        <f>'Member Info'!G162</f>
        <v/>
      </c>
      <c r="E165" s="165">
        <f>'Member Info'!B162</f>
        <v>0</v>
      </c>
      <c r="F165" s="242"/>
      <c r="G165" s="166" t="str">
        <f>IF(E165=0,"",('Member Info'!K162+'Member Info'!L162))</f>
        <v/>
      </c>
      <c r="H165" s="419"/>
      <c r="I165" s="419"/>
      <c r="J165" s="26"/>
      <c r="K165" s="26"/>
      <c r="L165" s="384" t="str">
        <f>IF(E165=0,"",IF('Member Info'!F162&gt;$U$1,CONCATENATE("Joined with practice on ", TEXT('Member Info'!F162, "DD/MM/YYYY")),IF('Member Info'!N162&lt;&gt;"",IF('Member Info'!N162&lt;$T$1,CONCATENATE("Left Scheme on ", TEXT('Member Info'!N162, "DD/MM/YYYY")),IF(OR(G165="",G165=0),"Error Detected, No rate entered",IF(E165=0,"",IF(F165="","Error Detected, No Pensionable pay",IF(AS165=1,"No Part Time Status Entered",IF(AR165=1,"No Part Time Hours Entered",IF(ISERROR(AD165)," Unknown Values entered.",IF(V165+W165&lt;1,"Acceptable",IF(T165+U165=200, "No Contributions Entered", IF(M165="","Error Detected, Choose reason&gt;",IF(Z165="1",IF(V165=1,"Please Enter Deemed Pensionable Pay","Add Any Relevant Details Above"),"Please Give Details Above"))))))))))),IF(OR(G165="",G165=0),"Error Detected, No rate entered",IF(E165=0,"",IF(F165="","Error Detected, No Pensionable pay",IF(AS165=1,"No Part Time Status Entered",IF(AR165=1,"No Part Time Hours Entered",IF(ISERROR(AD165)," Unknown Values entered.",IF(V165+W165&lt;1,"Acceptable",IF(T165+U165=200, "No Contributions Entered", IF(M165="","Error Detected, Choose reason&gt;",IF(Z165="1",IF(V165=1,"Please Enter Deemed Pensionable Pay","Add relevant Details Above"),"Please give details Above")))))))))))))</f>
        <v/>
      </c>
      <c r="M165" s="260"/>
      <c r="N165" s="91"/>
      <c r="O165" s="91" t="str">
        <f t="shared" si="43"/>
        <v/>
      </c>
      <c r="P165" s="94">
        <f t="shared" si="44"/>
        <v>0</v>
      </c>
      <c r="Q165" s="94">
        <f t="shared" si="44"/>
        <v>0</v>
      </c>
      <c r="R165" s="218">
        <f>(ROUND((F165/100*'Member Info'!$W$2), 2))</f>
        <v>0</v>
      </c>
      <c r="S165" s="218" t="e">
        <f t="shared" si="45"/>
        <v>#VALUE!</v>
      </c>
      <c r="T165" s="218" t="str">
        <f t="shared" si="46"/>
        <v/>
      </c>
      <c r="U165" s="227" t="str">
        <f t="shared" si="47"/>
        <v/>
      </c>
      <c r="V165" s="228" t="str">
        <f t="shared" si="48"/>
        <v/>
      </c>
      <c r="W165" s="228" t="str">
        <f t="shared" si="49"/>
        <v/>
      </c>
      <c r="X165" s="222">
        <f t="shared" si="50"/>
        <v>0</v>
      </c>
      <c r="Y165" s="110">
        <f t="shared" si="51"/>
        <v>0</v>
      </c>
      <c r="Z165" s="235" t="str">
        <f t="shared" si="52"/>
        <v/>
      </c>
      <c r="AA165" s="240" t="b">
        <f t="shared" si="53"/>
        <v>0</v>
      </c>
      <c r="AB165" s="235">
        <f t="shared" si="54"/>
        <v>0</v>
      </c>
      <c r="AC165" s="235">
        <f>IF('Member Info'!N162="",1,"")</f>
        <v>1</v>
      </c>
      <c r="AD165" s="243" t="e">
        <f t="shared" si="55"/>
        <v>#VALUE!</v>
      </c>
      <c r="AE165" s="130" t="str">
        <f t="shared" si="42"/>
        <v/>
      </c>
      <c r="AF165" s="124">
        <f t="shared" si="56"/>
        <v>1</v>
      </c>
      <c r="AG165" s="124" t="str">
        <f>IF('Member Info'!N162&lt;&gt;"",IF(AND('Member Info'!N162&lt;=$U$1,'Member Info'!N162&gt;=$T$1),1,0),"")</f>
        <v/>
      </c>
      <c r="AI165" s="124" t="b">
        <f t="shared" si="57"/>
        <v>0</v>
      </c>
      <c r="AJ165" s="124">
        <f t="shared" si="58"/>
        <v>0</v>
      </c>
      <c r="AL165" s="124">
        <f t="shared" si="59"/>
        <v>0</v>
      </c>
      <c r="AM165" s="124">
        <f>IF('Member Info'!F162&gt;$T$1,1,0)</f>
        <v>0</v>
      </c>
      <c r="AN165" s="124" t="b">
        <f>IF(ISERROR(T165),ERROR.TYPE(#REF!)=ERROR.TYPE(T165),FALSE)</f>
        <v>0</v>
      </c>
      <c r="AO165" s="124" t="b">
        <f>IF(ISERROR(U165),ERROR.TYPE(#REF!)=ERROR.TYPE(U165),FALSE)</f>
        <v>0</v>
      </c>
      <c r="AP165" s="124">
        <f>IF('Member Info'!F162&gt;'GP1 April 25'!$U$1,1,0)</f>
        <v>0</v>
      </c>
      <c r="AQ165" s="124">
        <f t="shared" si="60"/>
        <v>0</v>
      </c>
      <c r="AR165" s="124">
        <f t="shared" si="61"/>
        <v>0</v>
      </c>
      <c r="AS165" s="124">
        <f t="shared" si="62"/>
        <v>1</v>
      </c>
    </row>
    <row r="166" spans="1:45" x14ac:dyDescent="0.25">
      <c r="A166" s="4">
        <v>135</v>
      </c>
      <c r="B166" s="164">
        <f>'Member Info'!D163</f>
        <v>0</v>
      </c>
      <c r="C166" s="164">
        <f>'Member Info'!E163</f>
        <v>0</v>
      </c>
      <c r="D166" s="164" t="str">
        <f>'Member Info'!G163</f>
        <v/>
      </c>
      <c r="E166" s="165">
        <f>'Member Info'!B163</f>
        <v>0</v>
      </c>
      <c r="F166" s="242"/>
      <c r="G166" s="166" t="str">
        <f>IF(E166=0,"",('Member Info'!K163+'Member Info'!L163))</f>
        <v/>
      </c>
      <c r="H166" s="419"/>
      <c r="I166" s="419"/>
      <c r="J166" s="26"/>
      <c r="K166" s="26"/>
      <c r="L166" s="384" t="str">
        <f>IF(E166=0,"",IF('Member Info'!F163&gt;$U$1,CONCATENATE("Joined with practice on ", TEXT('Member Info'!F163, "DD/MM/YYYY")),IF('Member Info'!N163&lt;&gt;"",IF('Member Info'!N163&lt;$T$1,CONCATENATE("Left Scheme on ", TEXT('Member Info'!N163, "DD/MM/YYYY")),IF(OR(G166="",G166=0),"Error Detected, No rate entered",IF(E166=0,"",IF(F166="","Error Detected, No Pensionable pay",IF(AS166=1,"No Part Time Status Entered",IF(AR166=1,"No Part Time Hours Entered",IF(ISERROR(AD166)," Unknown Values entered.",IF(V166+W166&lt;1,"Acceptable",IF(T166+U166=200, "No Contributions Entered", IF(M166="","Error Detected, Choose reason&gt;",IF(Z166="1",IF(V166=1,"Please Enter Deemed Pensionable Pay","Add Any Relevant Details Above"),"Please Give Details Above"))))))))))),IF(OR(G166="",G166=0),"Error Detected, No rate entered",IF(E166=0,"",IF(F166="","Error Detected, No Pensionable pay",IF(AS166=1,"No Part Time Status Entered",IF(AR166=1,"No Part Time Hours Entered",IF(ISERROR(AD166)," Unknown Values entered.",IF(V166+W166&lt;1,"Acceptable",IF(T166+U166=200, "No Contributions Entered", IF(M166="","Error Detected, Choose reason&gt;",IF(Z166="1",IF(V166=1,"Please Enter Deemed Pensionable Pay","Add relevant Details Above"),"Please give details Above")))))))))))))</f>
        <v/>
      </c>
      <c r="M166" s="260"/>
      <c r="N166" s="91"/>
      <c r="O166" s="91" t="str">
        <f t="shared" si="43"/>
        <v/>
      </c>
      <c r="P166" s="94">
        <f t="shared" si="44"/>
        <v>0</v>
      </c>
      <c r="Q166" s="94">
        <f t="shared" si="44"/>
        <v>0</v>
      </c>
      <c r="R166" s="218">
        <f>(ROUND((F166/100*'Member Info'!$W$2), 2))</f>
        <v>0</v>
      </c>
      <c r="S166" s="218" t="e">
        <f t="shared" si="45"/>
        <v>#VALUE!</v>
      </c>
      <c r="T166" s="218" t="str">
        <f t="shared" si="46"/>
        <v/>
      </c>
      <c r="U166" s="227" t="str">
        <f t="shared" si="47"/>
        <v/>
      </c>
      <c r="V166" s="228" t="str">
        <f t="shared" si="48"/>
        <v/>
      </c>
      <c r="W166" s="228" t="str">
        <f t="shared" si="49"/>
        <v/>
      </c>
      <c r="X166" s="222">
        <f t="shared" si="50"/>
        <v>0</v>
      </c>
      <c r="Y166" s="110">
        <f t="shared" si="51"/>
        <v>0</v>
      </c>
      <c r="Z166" s="235" t="str">
        <f t="shared" si="52"/>
        <v/>
      </c>
      <c r="AA166" s="240" t="b">
        <f t="shared" si="53"/>
        <v>0</v>
      </c>
      <c r="AB166" s="235">
        <f t="shared" si="54"/>
        <v>0</v>
      </c>
      <c r="AC166" s="235">
        <f>IF('Member Info'!N163="",1,"")</f>
        <v>1</v>
      </c>
      <c r="AD166" s="243" t="e">
        <f t="shared" si="55"/>
        <v>#VALUE!</v>
      </c>
      <c r="AE166" s="130" t="str">
        <f t="shared" si="42"/>
        <v/>
      </c>
      <c r="AF166" s="124">
        <f t="shared" si="56"/>
        <v>1</v>
      </c>
      <c r="AG166" s="124" t="str">
        <f>IF('Member Info'!N163&lt;&gt;"",IF(AND('Member Info'!N163&lt;=$U$1,'Member Info'!N163&gt;=$T$1),1,0),"")</f>
        <v/>
      </c>
      <c r="AI166" s="124" t="b">
        <f t="shared" si="57"/>
        <v>0</v>
      </c>
      <c r="AJ166" s="124">
        <f t="shared" si="58"/>
        <v>0</v>
      </c>
      <c r="AL166" s="124">
        <f t="shared" si="59"/>
        <v>0</v>
      </c>
      <c r="AM166" s="124">
        <f>IF('Member Info'!F163&gt;$T$1,1,0)</f>
        <v>0</v>
      </c>
      <c r="AN166" s="124" t="b">
        <f>IF(ISERROR(T166),ERROR.TYPE(#REF!)=ERROR.TYPE(T166),FALSE)</f>
        <v>0</v>
      </c>
      <c r="AO166" s="124" t="b">
        <f>IF(ISERROR(U166),ERROR.TYPE(#REF!)=ERROR.TYPE(U166),FALSE)</f>
        <v>0</v>
      </c>
      <c r="AP166" s="124">
        <f>IF('Member Info'!F163&gt;'GP1 April 25'!$U$1,1,0)</f>
        <v>0</v>
      </c>
      <c r="AQ166" s="124">
        <f t="shared" si="60"/>
        <v>0</v>
      </c>
      <c r="AR166" s="124">
        <f t="shared" si="61"/>
        <v>0</v>
      </c>
      <c r="AS166" s="124">
        <f t="shared" si="62"/>
        <v>1</v>
      </c>
    </row>
    <row r="167" spans="1:45" x14ac:dyDescent="0.25">
      <c r="A167" s="4">
        <v>136</v>
      </c>
      <c r="B167" s="164">
        <f>'Member Info'!D164</f>
        <v>0</v>
      </c>
      <c r="C167" s="164">
        <f>'Member Info'!E164</f>
        <v>0</v>
      </c>
      <c r="D167" s="164" t="str">
        <f>'Member Info'!G164</f>
        <v/>
      </c>
      <c r="E167" s="165">
        <f>'Member Info'!B164</f>
        <v>0</v>
      </c>
      <c r="F167" s="242"/>
      <c r="G167" s="166" t="str">
        <f>IF(E167=0,"",('Member Info'!K164+'Member Info'!L164))</f>
        <v/>
      </c>
      <c r="H167" s="419"/>
      <c r="I167" s="419"/>
      <c r="J167" s="26"/>
      <c r="K167" s="26"/>
      <c r="L167" s="384" t="str">
        <f>IF(E167=0,"",IF('Member Info'!F164&gt;$U$1,CONCATENATE("Joined with practice on ", TEXT('Member Info'!F164, "DD/MM/YYYY")),IF('Member Info'!N164&lt;&gt;"",IF('Member Info'!N164&lt;$T$1,CONCATENATE("Left Scheme on ", TEXT('Member Info'!N164, "DD/MM/YYYY")),IF(OR(G167="",G167=0),"Error Detected, No rate entered",IF(E167=0,"",IF(F167="","Error Detected, No Pensionable pay",IF(AS167=1,"No Part Time Status Entered",IF(AR167=1,"No Part Time Hours Entered",IF(ISERROR(AD167)," Unknown Values entered.",IF(V167+W167&lt;1,"Acceptable",IF(T167+U167=200, "No Contributions Entered", IF(M167="","Error Detected, Choose reason&gt;",IF(Z167="1",IF(V167=1,"Please Enter Deemed Pensionable Pay","Add Any Relevant Details Above"),"Please Give Details Above"))))))))))),IF(OR(G167="",G167=0),"Error Detected, No rate entered",IF(E167=0,"",IF(F167="","Error Detected, No Pensionable pay",IF(AS167=1,"No Part Time Status Entered",IF(AR167=1,"No Part Time Hours Entered",IF(ISERROR(AD167)," Unknown Values entered.",IF(V167+W167&lt;1,"Acceptable",IF(T167+U167=200, "No Contributions Entered", IF(M167="","Error Detected, Choose reason&gt;",IF(Z167="1",IF(V167=1,"Please Enter Deemed Pensionable Pay","Add relevant Details Above"),"Please give details Above")))))))))))))</f>
        <v/>
      </c>
      <c r="M167" s="260"/>
      <c r="N167" s="91"/>
      <c r="O167" s="91" t="str">
        <f t="shared" si="43"/>
        <v/>
      </c>
      <c r="P167" s="94">
        <f t="shared" si="44"/>
        <v>0</v>
      </c>
      <c r="Q167" s="94">
        <f t="shared" si="44"/>
        <v>0</v>
      </c>
      <c r="R167" s="218">
        <f>(ROUND((F167/100*'Member Info'!$W$2), 2))</f>
        <v>0</v>
      </c>
      <c r="S167" s="218" t="e">
        <f t="shared" si="45"/>
        <v>#VALUE!</v>
      </c>
      <c r="T167" s="218" t="str">
        <f t="shared" si="46"/>
        <v/>
      </c>
      <c r="U167" s="227" t="str">
        <f t="shared" si="47"/>
        <v/>
      </c>
      <c r="V167" s="228" t="str">
        <f t="shared" si="48"/>
        <v/>
      </c>
      <c r="W167" s="228" t="str">
        <f t="shared" si="49"/>
        <v/>
      </c>
      <c r="X167" s="222">
        <f t="shared" si="50"/>
        <v>0</v>
      </c>
      <c r="Y167" s="110">
        <f t="shared" si="51"/>
        <v>0</v>
      </c>
      <c r="Z167" s="235" t="str">
        <f t="shared" si="52"/>
        <v/>
      </c>
      <c r="AA167" s="240" t="b">
        <f t="shared" si="53"/>
        <v>0</v>
      </c>
      <c r="AB167" s="235">
        <f t="shared" si="54"/>
        <v>0</v>
      </c>
      <c r="AC167" s="235">
        <f>IF('Member Info'!N164="",1,"")</f>
        <v>1</v>
      </c>
      <c r="AD167" s="243" t="e">
        <f t="shared" si="55"/>
        <v>#VALUE!</v>
      </c>
      <c r="AE167" s="130" t="str">
        <f t="shared" si="42"/>
        <v/>
      </c>
      <c r="AF167" s="124">
        <f t="shared" si="56"/>
        <v>1</v>
      </c>
      <c r="AG167" s="124" t="str">
        <f>IF('Member Info'!N164&lt;&gt;"",IF(AND('Member Info'!N164&lt;=$U$1,'Member Info'!N164&gt;=$T$1),1,0),"")</f>
        <v/>
      </c>
      <c r="AI167" s="124" t="b">
        <f t="shared" si="57"/>
        <v>0</v>
      </c>
      <c r="AJ167" s="124">
        <f t="shared" si="58"/>
        <v>0</v>
      </c>
      <c r="AL167" s="124">
        <f t="shared" si="59"/>
        <v>0</v>
      </c>
      <c r="AM167" s="124">
        <f>IF('Member Info'!F164&gt;$T$1,1,0)</f>
        <v>0</v>
      </c>
      <c r="AN167" s="124" t="b">
        <f>IF(ISERROR(T167),ERROR.TYPE(#REF!)=ERROR.TYPE(T167),FALSE)</f>
        <v>0</v>
      </c>
      <c r="AO167" s="124" t="b">
        <f>IF(ISERROR(U167),ERROR.TYPE(#REF!)=ERROR.TYPE(U167),FALSE)</f>
        <v>0</v>
      </c>
      <c r="AP167" s="124">
        <f>IF('Member Info'!F164&gt;'GP1 April 25'!$U$1,1,0)</f>
        <v>0</v>
      </c>
      <c r="AQ167" s="124">
        <f t="shared" si="60"/>
        <v>0</v>
      </c>
      <c r="AR167" s="124">
        <f t="shared" si="61"/>
        <v>0</v>
      </c>
      <c r="AS167" s="124">
        <f t="shared" si="62"/>
        <v>1</v>
      </c>
    </row>
    <row r="168" spans="1:45" x14ac:dyDescent="0.25">
      <c r="A168" s="4">
        <v>137</v>
      </c>
      <c r="B168" s="164">
        <f>'Member Info'!D165</f>
        <v>0</v>
      </c>
      <c r="C168" s="164">
        <f>'Member Info'!E165</f>
        <v>0</v>
      </c>
      <c r="D168" s="164" t="str">
        <f>'Member Info'!G165</f>
        <v/>
      </c>
      <c r="E168" s="165">
        <f>'Member Info'!B165</f>
        <v>0</v>
      </c>
      <c r="F168" s="242"/>
      <c r="G168" s="166" t="str">
        <f>IF(E168=0,"",('Member Info'!K165+'Member Info'!L165))</f>
        <v/>
      </c>
      <c r="H168" s="419"/>
      <c r="I168" s="419"/>
      <c r="J168" s="26"/>
      <c r="K168" s="26"/>
      <c r="L168" s="384" t="str">
        <f>IF(E168=0,"",IF('Member Info'!F165&gt;$U$1,CONCATENATE("Joined with practice on ", TEXT('Member Info'!F165, "DD/MM/YYYY")),IF('Member Info'!N165&lt;&gt;"",IF('Member Info'!N165&lt;$T$1,CONCATENATE("Left Scheme on ", TEXT('Member Info'!N165, "DD/MM/YYYY")),IF(OR(G168="",G168=0),"Error Detected, No rate entered",IF(E168=0,"",IF(F168="","Error Detected, No Pensionable pay",IF(AS168=1,"No Part Time Status Entered",IF(AR168=1,"No Part Time Hours Entered",IF(ISERROR(AD168)," Unknown Values entered.",IF(V168+W168&lt;1,"Acceptable",IF(T168+U168=200, "No Contributions Entered", IF(M168="","Error Detected, Choose reason&gt;",IF(Z168="1",IF(V168=1,"Please Enter Deemed Pensionable Pay","Add Any Relevant Details Above"),"Please Give Details Above"))))))))))),IF(OR(G168="",G168=0),"Error Detected, No rate entered",IF(E168=0,"",IF(F168="","Error Detected, No Pensionable pay",IF(AS168=1,"No Part Time Status Entered",IF(AR168=1,"No Part Time Hours Entered",IF(ISERROR(AD168)," Unknown Values entered.",IF(V168+W168&lt;1,"Acceptable",IF(T168+U168=200, "No Contributions Entered", IF(M168="","Error Detected, Choose reason&gt;",IF(Z168="1",IF(V168=1,"Please Enter Deemed Pensionable Pay","Add relevant Details Above"),"Please give details Above")))))))))))))</f>
        <v/>
      </c>
      <c r="M168" s="260"/>
      <c r="N168" s="91"/>
      <c r="O168" s="91" t="str">
        <f t="shared" si="43"/>
        <v/>
      </c>
      <c r="P168" s="94">
        <f t="shared" si="44"/>
        <v>0</v>
      </c>
      <c r="Q168" s="94">
        <f t="shared" si="44"/>
        <v>0</v>
      </c>
      <c r="R168" s="218">
        <f>(ROUND((F168/100*'Member Info'!$W$2), 2))</f>
        <v>0</v>
      </c>
      <c r="S168" s="218" t="e">
        <f t="shared" si="45"/>
        <v>#VALUE!</v>
      </c>
      <c r="T168" s="218" t="str">
        <f t="shared" si="46"/>
        <v/>
      </c>
      <c r="U168" s="227" t="str">
        <f t="shared" si="47"/>
        <v/>
      </c>
      <c r="V168" s="228" t="str">
        <f t="shared" si="48"/>
        <v/>
      </c>
      <c r="W168" s="228" t="str">
        <f t="shared" si="49"/>
        <v/>
      </c>
      <c r="X168" s="222">
        <f t="shared" si="50"/>
        <v>0</v>
      </c>
      <c r="Y168" s="110">
        <f t="shared" si="51"/>
        <v>0</v>
      </c>
      <c r="Z168" s="235" t="str">
        <f t="shared" si="52"/>
        <v/>
      </c>
      <c r="AA168" s="240" t="b">
        <f t="shared" si="53"/>
        <v>0</v>
      </c>
      <c r="AB168" s="235">
        <f t="shared" si="54"/>
        <v>0</v>
      </c>
      <c r="AC168" s="235">
        <f>IF('Member Info'!N165="",1,"")</f>
        <v>1</v>
      </c>
      <c r="AD168" s="243" t="e">
        <f t="shared" si="55"/>
        <v>#VALUE!</v>
      </c>
      <c r="AE168" s="130" t="str">
        <f t="shared" si="42"/>
        <v/>
      </c>
      <c r="AF168" s="124">
        <f t="shared" si="56"/>
        <v>1</v>
      </c>
      <c r="AG168" s="124" t="str">
        <f>IF('Member Info'!N165&lt;&gt;"",IF(AND('Member Info'!N165&lt;=$U$1,'Member Info'!N165&gt;=$T$1),1,0),"")</f>
        <v/>
      </c>
      <c r="AI168" s="124" t="b">
        <f t="shared" si="57"/>
        <v>0</v>
      </c>
      <c r="AJ168" s="124">
        <f t="shared" si="58"/>
        <v>0</v>
      </c>
      <c r="AL168" s="124">
        <f t="shared" si="59"/>
        <v>0</v>
      </c>
      <c r="AM168" s="124">
        <f>IF('Member Info'!F165&gt;$T$1,1,0)</f>
        <v>0</v>
      </c>
      <c r="AN168" s="124" t="b">
        <f>IF(ISERROR(T168),ERROR.TYPE(#REF!)=ERROR.TYPE(T168),FALSE)</f>
        <v>0</v>
      </c>
      <c r="AO168" s="124" t="b">
        <f>IF(ISERROR(U168),ERROR.TYPE(#REF!)=ERROR.TYPE(U168),FALSE)</f>
        <v>0</v>
      </c>
      <c r="AP168" s="124">
        <f>IF('Member Info'!F165&gt;'GP1 April 25'!$U$1,1,0)</f>
        <v>0</v>
      </c>
      <c r="AQ168" s="124">
        <f t="shared" si="60"/>
        <v>0</v>
      </c>
      <c r="AR168" s="124">
        <f t="shared" si="61"/>
        <v>0</v>
      </c>
      <c r="AS168" s="124">
        <f t="shared" si="62"/>
        <v>1</v>
      </c>
    </row>
    <row r="169" spans="1:45" x14ac:dyDescent="0.25">
      <c r="A169" s="4">
        <v>138</v>
      </c>
      <c r="B169" s="164">
        <f>'Member Info'!D166</f>
        <v>0</v>
      </c>
      <c r="C169" s="164">
        <f>'Member Info'!E166</f>
        <v>0</v>
      </c>
      <c r="D169" s="164" t="str">
        <f>'Member Info'!G166</f>
        <v/>
      </c>
      <c r="E169" s="165">
        <f>'Member Info'!B166</f>
        <v>0</v>
      </c>
      <c r="F169" s="242"/>
      <c r="G169" s="166" t="str">
        <f>IF(E169=0,"",('Member Info'!K166+'Member Info'!L166))</f>
        <v/>
      </c>
      <c r="H169" s="419"/>
      <c r="I169" s="419"/>
      <c r="J169" s="26"/>
      <c r="K169" s="26"/>
      <c r="L169" s="384" t="str">
        <f>IF(E169=0,"",IF('Member Info'!F166&gt;$U$1,CONCATENATE("Joined with practice on ", TEXT('Member Info'!F166, "DD/MM/YYYY")),IF('Member Info'!N166&lt;&gt;"",IF('Member Info'!N166&lt;$T$1,CONCATENATE("Left Scheme on ", TEXT('Member Info'!N166, "DD/MM/YYYY")),IF(OR(G169="",G169=0),"Error Detected, No rate entered",IF(E169=0,"",IF(F169="","Error Detected, No Pensionable pay",IF(AS169=1,"No Part Time Status Entered",IF(AR169=1,"No Part Time Hours Entered",IF(ISERROR(AD169)," Unknown Values entered.",IF(V169+W169&lt;1,"Acceptable",IF(T169+U169=200, "No Contributions Entered", IF(M169="","Error Detected, Choose reason&gt;",IF(Z169="1",IF(V169=1,"Please Enter Deemed Pensionable Pay","Add Any Relevant Details Above"),"Please Give Details Above"))))))))))),IF(OR(G169="",G169=0),"Error Detected, No rate entered",IF(E169=0,"",IF(F169="","Error Detected, No Pensionable pay",IF(AS169=1,"No Part Time Status Entered",IF(AR169=1,"No Part Time Hours Entered",IF(ISERROR(AD169)," Unknown Values entered.",IF(V169+W169&lt;1,"Acceptable",IF(T169+U169=200, "No Contributions Entered", IF(M169="","Error Detected, Choose reason&gt;",IF(Z169="1",IF(V169=1,"Please Enter Deemed Pensionable Pay","Add relevant Details Above"),"Please give details Above")))))))))))))</f>
        <v/>
      </c>
      <c r="M169" s="260"/>
      <c r="N169" s="91"/>
      <c r="O169" s="91" t="str">
        <f t="shared" si="43"/>
        <v/>
      </c>
      <c r="P169" s="94">
        <f t="shared" si="44"/>
        <v>0</v>
      </c>
      <c r="Q169" s="94">
        <f t="shared" si="44"/>
        <v>0</v>
      </c>
      <c r="R169" s="218">
        <f>(ROUND((F169/100*'Member Info'!$W$2), 2))</f>
        <v>0</v>
      </c>
      <c r="S169" s="218" t="e">
        <f t="shared" si="45"/>
        <v>#VALUE!</v>
      </c>
      <c r="T169" s="218" t="str">
        <f t="shared" si="46"/>
        <v/>
      </c>
      <c r="U169" s="227" t="str">
        <f t="shared" si="47"/>
        <v/>
      </c>
      <c r="V169" s="228" t="str">
        <f t="shared" si="48"/>
        <v/>
      </c>
      <c r="W169" s="228" t="str">
        <f t="shared" si="49"/>
        <v/>
      </c>
      <c r="X169" s="222">
        <f t="shared" si="50"/>
        <v>0</v>
      </c>
      <c r="Y169" s="110">
        <f t="shared" si="51"/>
        <v>0</v>
      </c>
      <c r="Z169" s="235" t="str">
        <f t="shared" si="52"/>
        <v/>
      </c>
      <c r="AA169" s="240" t="b">
        <f t="shared" si="53"/>
        <v>0</v>
      </c>
      <c r="AB169" s="235">
        <f t="shared" si="54"/>
        <v>0</v>
      </c>
      <c r="AC169" s="235">
        <f>IF('Member Info'!N166="",1,"")</f>
        <v>1</v>
      </c>
      <c r="AD169" s="243" t="e">
        <f t="shared" si="55"/>
        <v>#VALUE!</v>
      </c>
      <c r="AE169" s="130" t="str">
        <f t="shared" si="42"/>
        <v/>
      </c>
      <c r="AF169" s="124">
        <f t="shared" si="56"/>
        <v>1</v>
      </c>
      <c r="AG169" s="124" t="str">
        <f>IF('Member Info'!N166&lt;&gt;"",IF(AND('Member Info'!N166&lt;=$U$1,'Member Info'!N166&gt;=$T$1),1,0),"")</f>
        <v/>
      </c>
      <c r="AI169" s="124" t="b">
        <f t="shared" si="57"/>
        <v>0</v>
      </c>
      <c r="AJ169" s="124">
        <f t="shared" si="58"/>
        <v>0</v>
      </c>
      <c r="AL169" s="124">
        <f t="shared" si="59"/>
        <v>0</v>
      </c>
      <c r="AM169" s="124">
        <f>IF('Member Info'!F166&gt;$T$1,1,0)</f>
        <v>0</v>
      </c>
      <c r="AN169" s="124" t="b">
        <f>IF(ISERROR(T169),ERROR.TYPE(#REF!)=ERROR.TYPE(T169),FALSE)</f>
        <v>0</v>
      </c>
      <c r="AO169" s="124" t="b">
        <f>IF(ISERROR(U169),ERROR.TYPE(#REF!)=ERROR.TYPE(U169),FALSE)</f>
        <v>0</v>
      </c>
      <c r="AP169" s="124">
        <f>IF('Member Info'!F166&gt;'GP1 April 25'!$U$1,1,0)</f>
        <v>0</v>
      </c>
      <c r="AQ169" s="124">
        <f t="shared" si="60"/>
        <v>0</v>
      </c>
      <c r="AR169" s="124">
        <f t="shared" si="61"/>
        <v>0</v>
      </c>
      <c r="AS169" s="124">
        <f t="shared" si="62"/>
        <v>1</v>
      </c>
    </row>
    <row r="170" spans="1:45" x14ac:dyDescent="0.25">
      <c r="A170" s="4">
        <v>139</v>
      </c>
      <c r="B170" s="164">
        <f>'Member Info'!D167</f>
        <v>0</v>
      </c>
      <c r="C170" s="164">
        <f>'Member Info'!E167</f>
        <v>0</v>
      </c>
      <c r="D170" s="164" t="str">
        <f>'Member Info'!G167</f>
        <v/>
      </c>
      <c r="E170" s="165">
        <f>'Member Info'!B167</f>
        <v>0</v>
      </c>
      <c r="F170" s="242"/>
      <c r="G170" s="166" t="str">
        <f>IF(E170=0,"",('Member Info'!K167+'Member Info'!L167))</f>
        <v/>
      </c>
      <c r="H170" s="419"/>
      <c r="I170" s="419"/>
      <c r="J170" s="26"/>
      <c r="K170" s="26"/>
      <c r="L170" s="384" t="str">
        <f>IF(E170=0,"",IF('Member Info'!F167&gt;$U$1,CONCATENATE("Joined with practice on ", TEXT('Member Info'!F167, "DD/MM/YYYY")),IF('Member Info'!N167&lt;&gt;"",IF('Member Info'!N167&lt;$T$1,CONCATENATE("Left Scheme on ", TEXT('Member Info'!N167, "DD/MM/YYYY")),IF(OR(G170="",G170=0),"Error Detected, No rate entered",IF(E170=0,"",IF(F170="","Error Detected, No Pensionable pay",IF(AS170=1,"No Part Time Status Entered",IF(AR170=1,"No Part Time Hours Entered",IF(ISERROR(AD170)," Unknown Values entered.",IF(V170+W170&lt;1,"Acceptable",IF(T170+U170=200, "No Contributions Entered", IF(M170="","Error Detected, Choose reason&gt;",IF(Z170="1",IF(V170=1,"Please Enter Deemed Pensionable Pay","Add Any Relevant Details Above"),"Please Give Details Above"))))))))))),IF(OR(G170="",G170=0),"Error Detected, No rate entered",IF(E170=0,"",IF(F170="","Error Detected, No Pensionable pay",IF(AS170=1,"No Part Time Status Entered",IF(AR170=1,"No Part Time Hours Entered",IF(ISERROR(AD170)," Unknown Values entered.",IF(V170+W170&lt;1,"Acceptable",IF(T170+U170=200, "No Contributions Entered", IF(M170="","Error Detected, Choose reason&gt;",IF(Z170="1",IF(V170=1,"Please Enter Deemed Pensionable Pay","Add relevant Details Above"),"Please give details Above")))))))))))))</f>
        <v/>
      </c>
      <c r="M170" s="260"/>
      <c r="N170" s="91"/>
      <c r="O170" s="91" t="str">
        <f t="shared" si="43"/>
        <v/>
      </c>
      <c r="P170" s="94">
        <f t="shared" si="44"/>
        <v>0</v>
      </c>
      <c r="Q170" s="94">
        <f t="shared" si="44"/>
        <v>0</v>
      </c>
      <c r="R170" s="218">
        <f>(ROUND((F170/100*'Member Info'!$W$2), 2))</f>
        <v>0</v>
      </c>
      <c r="S170" s="218" t="e">
        <f t="shared" si="45"/>
        <v>#VALUE!</v>
      </c>
      <c r="T170" s="218" t="str">
        <f t="shared" si="46"/>
        <v/>
      </c>
      <c r="U170" s="227" t="str">
        <f t="shared" si="47"/>
        <v/>
      </c>
      <c r="V170" s="228" t="str">
        <f t="shared" si="48"/>
        <v/>
      </c>
      <c r="W170" s="228" t="str">
        <f t="shared" si="49"/>
        <v/>
      </c>
      <c r="X170" s="222">
        <f t="shared" si="50"/>
        <v>0</v>
      </c>
      <c r="Y170" s="110">
        <f t="shared" si="51"/>
        <v>0</v>
      </c>
      <c r="Z170" s="235" t="str">
        <f t="shared" si="52"/>
        <v/>
      </c>
      <c r="AA170" s="240" t="b">
        <f t="shared" si="53"/>
        <v>0</v>
      </c>
      <c r="AB170" s="235">
        <f t="shared" si="54"/>
        <v>0</v>
      </c>
      <c r="AC170" s="235">
        <f>IF('Member Info'!N167="",1,"")</f>
        <v>1</v>
      </c>
      <c r="AD170" s="243" t="e">
        <f t="shared" si="55"/>
        <v>#VALUE!</v>
      </c>
      <c r="AE170" s="130" t="str">
        <f t="shared" si="42"/>
        <v/>
      </c>
      <c r="AF170" s="124">
        <f t="shared" si="56"/>
        <v>1</v>
      </c>
      <c r="AG170" s="124" t="str">
        <f>IF('Member Info'!N167&lt;&gt;"",IF(AND('Member Info'!N167&lt;=$U$1,'Member Info'!N167&gt;=$T$1),1,0),"")</f>
        <v/>
      </c>
      <c r="AI170" s="124" t="b">
        <f t="shared" si="57"/>
        <v>0</v>
      </c>
      <c r="AJ170" s="124">
        <f t="shared" si="58"/>
        <v>0</v>
      </c>
      <c r="AL170" s="124">
        <f t="shared" si="59"/>
        <v>0</v>
      </c>
      <c r="AM170" s="124">
        <f>IF('Member Info'!F167&gt;$T$1,1,0)</f>
        <v>0</v>
      </c>
      <c r="AN170" s="124" t="b">
        <f>IF(ISERROR(T170),ERROR.TYPE(#REF!)=ERROR.TYPE(T170),FALSE)</f>
        <v>0</v>
      </c>
      <c r="AO170" s="124" t="b">
        <f>IF(ISERROR(U170),ERROR.TYPE(#REF!)=ERROR.TYPE(U170),FALSE)</f>
        <v>0</v>
      </c>
      <c r="AP170" s="124">
        <f>IF('Member Info'!F167&gt;'GP1 April 25'!$U$1,1,0)</f>
        <v>0</v>
      </c>
      <c r="AQ170" s="124">
        <f t="shared" si="60"/>
        <v>0</v>
      </c>
      <c r="AR170" s="124">
        <f t="shared" si="61"/>
        <v>0</v>
      </c>
      <c r="AS170" s="124">
        <f t="shared" si="62"/>
        <v>1</v>
      </c>
    </row>
    <row r="171" spans="1:45" x14ac:dyDescent="0.25">
      <c r="A171" s="4">
        <v>140</v>
      </c>
      <c r="B171" s="164">
        <f>'Member Info'!D168</f>
        <v>0</v>
      </c>
      <c r="C171" s="164">
        <f>'Member Info'!E168</f>
        <v>0</v>
      </c>
      <c r="D171" s="164" t="str">
        <f>'Member Info'!G168</f>
        <v/>
      </c>
      <c r="E171" s="165">
        <f>'Member Info'!B168</f>
        <v>0</v>
      </c>
      <c r="F171" s="242"/>
      <c r="G171" s="166" t="str">
        <f>IF(E171=0,"",('Member Info'!K168+'Member Info'!L168))</f>
        <v/>
      </c>
      <c r="H171" s="419"/>
      <c r="I171" s="419"/>
      <c r="J171" s="26"/>
      <c r="K171" s="26"/>
      <c r="L171" s="384" t="str">
        <f>IF(E171=0,"",IF('Member Info'!F168&gt;$U$1,CONCATENATE("Joined with practice on ", TEXT('Member Info'!F168, "DD/MM/YYYY")),IF('Member Info'!N168&lt;&gt;"",IF('Member Info'!N168&lt;$T$1,CONCATENATE("Left Scheme on ", TEXT('Member Info'!N168, "DD/MM/YYYY")),IF(OR(G171="",G171=0),"Error Detected, No rate entered",IF(E171=0,"",IF(F171="","Error Detected, No Pensionable pay",IF(AS171=1,"No Part Time Status Entered",IF(AR171=1,"No Part Time Hours Entered",IF(ISERROR(AD171)," Unknown Values entered.",IF(V171+W171&lt;1,"Acceptable",IF(T171+U171=200, "No Contributions Entered", IF(M171="","Error Detected, Choose reason&gt;",IF(Z171="1",IF(V171=1,"Please Enter Deemed Pensionable Pay","Add Any Relevant Details Above"),"Please Give Details Above"))))))))))),IF(OR(G171="",G171=0),"Error Detected, No rate entered",IF(E171=0,"",IF(F171="","Error Detected, No Pensionable pay",IF(AS171=1,"No Part Time Status Entered",IF(AR171=1,"No Part Time Hours Entered",IF(ISERROR(AD171)," Unknown Values entered.",IF(V171+W171&lt;1,"Acceptable",IF(T171+U171=200, "No Contributions Entered", IF(M171="","Error Detected, Choose reason&gt;",IF(Z171="1",IF(V171=1,"Please Enter Deemed Pensionable Pay","Add relevant Details Above"),"Please give details Above")))))))))))))</f>
        <v/>
      </c>
      <c r="M171" s="260"/>
      <c r="N171" s="91"/>
      <c r="O171" s="91" t="str">
        <f t="shared" si="43"/>
        <v/>
      </c>
      <c r="P171" s="94">
        <f t="shared" si="44"/>
        <v>0</v>
      </c>
      <c r="Q171" s="94">
        <f t="shared" si="44"/>
        <v>0</v>
      </c>
      <c r="R171" s="218">
        <f>(ROUND((F171/100*'Member Info'!$W$2), 2))</f>
        <v>0</v>
      </c>
      <c r="S171" s="218" t="e">
        <f t="shared" si="45"/>
        <v>#VALUE!</v>
      </c>
      <c r="T171" s="218" t="str">
        <f t="shared" si="46"/>
        <v/>
      </c>
      <c r="U171" s="227" t="str">
        <f t="shared" si="47"/>
        <v/>
      </c>
      <c r="V171" s="228" t="str">
        <f t="shared" si="48"/>
        <v/>
      </c>
      <c r="W171" s="228" t="str">
        <f t="shared" si="49"/>
        <v/>
      </c>
      <c r="X171" s="222">
        <f t="shared" si="50"/>
        <v>0</v>
      </c>
      <c r="Y171" s="110">
        <f t="shared" si="51"/>
        <v>0</v>
      </c>
      <c r="Z171" s="235" t="str">
        <f t="shared" si="52"/>
        <v/>
      </c>
      <c r="AA171" s="240" t="b">
        <f t="shared" si="53"/>
        <v>0</v>
      </c>
      <c r="AB171" s="235">
        <f t="shared" si="54"/>
        <v>0</v>
      </c>
      <c r="AC171" s="235">
        <f>IF('Member Info'!N168="",1,"")</f>
        <v>1</v>
      </c>
      <c r="AD171" s="243" t="e">
        <f t="shared" si="55"/>
        <v>#VALUE!</v>
      </c>
      <c r="AE171" s="130" t="str">
        <f t="shared" si="42"/>
        <v/>
      </c>
      <c r="AF171" s="124">
        <f t="shared" si="56"/>
        <v>1</v>
      </c>
      <c r="AG171" s="124" t="str">
        <f>IF('Member Info'!N168&lt;&gt;"",IF(AND('Member Info'!N168&lt;=$U$1,'Member Info'!N168&gt;=$T$1),1,0),"")</f>
        <v/>
      </c>
      <c r="AI171" s="124" t="b">
        <f t="shared" si="57"/>
        <v>0</v>
      </c>
      <c r="AJ171" s="124">
        <f t="shared" si="58"/>
        <v>0</v>
      </c>
      <c r="AL171" s="124">
        <f t="shared" si="59"/>
        <v>0</v>
      </c>
      <c r="AM171" s="124">
        <f>IF('Member Info'!F168&gt;$T$1,1,0)</f>
        <v>0</v>
      </c>
      <c r="AN171" s="124" t="b">
        <f>IF(ISERROR(T171),ERROR.TYPE(#REF!)=ERROR.TYPE(T171),FALSE)</f>
        <v>0</v>
      </c>
      <c r="AO171" s="124" t="b">
        <f>IF(ISERROR(U171),ERROR.TYPE(#REF!)=ERROR.TYPE(U171),FALSE)</f>
        <v>0</v>
      </c>
      <c r="AP171" s="124">
        <f>IF('Member Info'!F168&gt;'GP1 April 25'!$U$1,1,0)</f>
        <v>0</v>
      </c>
      <c r="AQ171" s="124">
        <f t="shared" si="60"/>
        <v>0</v>
      </c>
      <c r="AR171" s="124">
        <f t="shared" si="61"/>
        <v>0</v>
      </c>
      <c r="AS171" s="124">
        <f t="shared" si="62"/>
        <v>1</v>
      </c>
    </row>
    <row r="172" spans="1:45" x14ac:dyDescent="0.25">
      <c r="A172" s="4">
        <v>141</v>
      </c>
      <c r="B172" s="164">
        <f>'Member Info'!D169</f>
        <v>0</v>
      </c>
      <c r="C172" s="164">
        <f>'Member Info'!E169</f>
        <v>0</v>
      </c>
      <c r="D172" s="164" t="str">
        <f>'Member Info'!G169</f>
        <v/>
      </c>
      <c r="E172" s="165">
        <f>'Member Info'!B169</f>
        <v>0</v>
      </c>
      <c r="F172" s="242"/>
      <c r="G172" s="166" t="str">
        <f>IF(E172=0,"",('Member Info'!K169+'Member Info'!L169))</f>
        <v/>
      </c>
      <c r="H172" s="419"/>
      <c r="I172" s="419"/>
      <c r="J172" s="26"/>
      <c r="K172" s="26"/>
      <c r="L172" s="384" t="str">
        <f>IF(E172=0,"",IF('Member Info'!F169&gt;$U$1,CONCATENATE("Joined with practice on ", TEXT('Member Info'!F169, "DD/MM/YYYY")),IF('Member Info'!N169&lt;&gt;"",IF('Member Info'!N169&lt;$T$1,CONCATENATE("Left Scheme on ", TEXT('Member Info'!N169, "DD/MM/YYYY")),IF(OR(G172="",G172=0),"Error Detected, No rate entered",IF(E172=0,"",IF(F172="","Error Detected, No Pensionable pay",IF(AS172=1,"No Part Time Status Entered",IF(AR172=1,"No Part Time Hours Entered",IF(ISERROR(AD172)," Unknown Values entered.",IF(V172+W172&lt;1,"Acceptable",IF(T172+U172=200, "No Contributions Entered", IF(M172="","Error Detected, Choose reason&gt;",IF(Z172="1",IF(V172=1,"Please Enter Deemed Pensionable Pay","Add Any Relevant Details Above"),"Please Give Details Above"))))))))))),IF(OR(G172="",G172=0),"Error Detected, No rate entered",IF(E172=0,"",IF(F172="","Error Detected, No Pensionable pay",IF(AS172=1,"No Part Time Status Entered",IF(AR172=1,"No Part Time Hours Entered",IF(ISERROR(AD172)," Unknown Values entered.",IF(V172+W172&lt;1,"Acceptable",IF(T172+U172=200, "No Contributions Entered", IF(M172="","Error Detected, Choose reason&gt;",IF(Z172="1",IF(V172=1,"Please Enter Deemed Pensionable Pay","Add relevant Details Above"),"Please give details Above")))))))))))))</f>
        <v/>
      </c>
      <c r="M172" s="260"/>
      <c r="N172" s="91"/>
      <c r="O172" s="91" t="str">
        <f t="shared" si="43"/>
        <v/>
      </c>
      <c r="P172" s="94">
        <f t="shared" si="44"/>
        <v>0</v>
      </c>
      <c r="Q172" s="94">
        <f t="shared" si="44"/>
        <v>0</v>
      </c>
      <c r="R172" s="218">
        <f>(ROUND((F172/100*'Member Info'!$W$2), 2))</f>
        <v>0</v>
      </c>
      <c r="S172" s="218" t="e">
        <f t="shared" si="45"/>
        <v>#VALUE!</v>
      </c>
      <c r="T172" s="218" t="str">
        <f t="shared" si="46"/>
        <v/>
      </c>
      <c r="U172" s="227" t="str">
        <f t="shared" si="47"/>
        <v/>
      </c>
      <c r="V172" s="228" t="str">
        <f t="shared" si="48"/>
        <v/>
      </c>
      <c r="W172" s="228" t="str">
        <f t="shared" si="49"/>
        <v/>
      </c>
      <c r="X172" s="222">
        <f t="shared" si="50"/>
        <v>0</v>
      </c>
      <c r="Y172" s="110">
        <f t="shared" si="51"/>
        <v>0</v>
      </c>
      <c r="Z172" s="235" t="str">
        <f t="shared" si="52"/>
        <v/>
      </c>
      <c r="AA172" s="240" t="b">
        <f t="shared" si="53"/>
        <v>0</v>
      </c>
      <c r="AB172" s="235">
        <f t="shared" si="54"/>
        <v>0</v>
      </c>
      <c r="AC172" s="235">
        <f>IF('Member Info'!N169="",1,"")</f>
        <v>1</v>
      </c>
      <c r="AD172" s="243" t="e">
        <f t="shared" si="55"/>
        <v>#VALUE!</v>
      </c>
      <c r="AE172" s="130" t="str">
        <f t="shared" si="42"/>
        <v/>
      </c>
      <c r="AF172" s="124">
        <f t="shared" si="56"/>
        <v>1</v>
      </c>
      <c r="AG172" s="124" t="str">
        <f>IF('Member Info'!N169&lt;&gt;"",IF(AND('Member Info'!N169&lt;=$U$1,'Member Info'!N169&gt;=$T$1),1,0),"")</f>
        <v/>
      </c>
      <c r="AI172" s="124" t="b">
        <f t="shared" si="57"/>
        <v>0</v>
      </c>
      <c r="AJ172" s="124">
        <f t="shared" si="58"/>
        <v>0</v>
      </c>
      <c r="AL172" s="124">
        <f t="shared" si="59"/>
        <v>0</v>
      </c>
      <c r="AM172" s="124">
        <f>IF('Member Info'!F169&gt;$T$1,1,0)</f>
        <v>0</v>
      </c>
      <c r="AN172" s="124" t="b">
        <f>IF(ISERROR(T172),ERROR.TYPE(#REF!)=ERROR.TYPE(T172),FALSE)</f>
        <v>0</v>
      </c>
      <c r="AO172" s="124" t="b">
        <f>IF(ISERROR(U172),ERROR.TYPE(#REF!)=ERROR.TYPE(U172),FALSE)</f>
        <v>0</v>
      </c>
      <c r="AP172" s="124">
        <f>IF('Member Info'!F169&gt;'GP1 April 25'!$U$1,1,0)</f>
        <v>0</v>
      </c>
      <c r="AQ172" s="124">
        <f t="shared" si="60"/>
        <v>0</v>
      </c>
      <c r="AR172" s="124">
        <f t="shared" si="61"/>
        <v>0</v>
      </c>
      <c r="AS172" s="124">
        <f t="shared" si="62"/>
        <v>1</v>
      </c>
    </row>
    <row r="173" spans="1:45" x14ac:dyDescent="0.25">
      <c r="A173" s="4">
        <v>142</v>
      </c>
      <c r="B173" s="164">
        <f>'Member Info'!D170</f>
        <v>0</v>
      </c>
      <c r="C173" s="164">
        <f>'Member Info'!E170</f>
        <v>0</v>
      </c>
      <c r="D173" s="164" t="str">
        <f>'Member Info'!G170</f>
        <v/>
      </c>
      <c r="E173" s="165">
        <f>'Member Info'!B170</f>
        <v>0</v>
      </c>
      <c r="F173" s="242"/>
      <c r="G173" s="166" t="str">
        <f>IF(E173=0,"",('Member Info'!K170+'Member Info'!L170))</f>
        <v/>
      </c>
      <c r="H173" s="419"/>
      <c r="I173" s="419"/>
      <c r="J173" s="26"/>
      <c r="K173" s="26"/>
      <c r="L173" s="384" t="str">
        <f>IF(E173=0,"",IF('Member Info'!F170&gt;$U$1,CONCATENATE("Joined with practice on ", TEXT('Member Info'!F170, "DD/MM/YYYY")),IF('Member Info'!N170&lt;&gt;"",IF('Member Info'!N170&lt;$T$1,CONCATENATE("Left Scheme on ", TEXT('Member Info'!N170, "DD/MM/YYYY")),IF(OR(G173="",G173=0),"Error Detected, No rate entered",IF(E173=0,"",IF(F173="","Error Detected, No Pensionable pay",IF(AS173=1,"No Part Time Status Entered",IF(AR173=1,"No Part Time Hours Entered",IF(ISERROR(AD173)," Unknown Values entered.",IF(V173+W173&lt;1,"Acceptable",IF(T173+U173=200, "No Contributions Entered", IF(M173="","Error Detected, Choose reason&gt;",IF(Z173="1",IF(V173=1,"Please Enter Deemed Pensionable Pay","Add Any Relevant Details Above"),"Please Give Details Above"))))))))))),IF(OR(G173="",G173=0),"Error Detected, No rate entered",IF(E173=0,"",IF(F173="","Error Detected, No Pensionable pay",IF(AS173=1,"No Part Time Status Entered",IF(AR173=1,"No Part Time Hours Entered",IF(ISERROR(AD173)," Unknown Values entered.",IF(V173+W173&lt;1,"Acceptable",IF(T173+U173=200, "No Contributions Entered", IF(M173="","Error Detected, Choose reason&gt;",IF(Z173="1",IF(V173=1,"Please Enter Deemed Pensionable Pay","Add relevant Details Above"),"Please give details Above")))))))))))))</f>
        <v/>
      </c>
      <c r="M173" s="260"/>
      <c r="N173" s="91"/>
      <c r="O173" s="91" t="str">
        <f t="shared" si="43"/>
        <v/>
      </c>
      <c r="P173" s="94">
        <f t="shared" si="44"/>
        <v>0</v>
      </c>
      <c r="Q173" s="94">
        <f t="shared" si="44"/>
        <v>0</v>
      </c>
      <c r="R173" s="218">
        <f>(ROUND((F173/100*'Member Info'!$W$2), 2))</f>
        <v>0</v>
      </c>
      <c r="S173" s="218" t="e">
        <f t="shared" si="45"/>
        <v>#VALUE!</v>
      </c>
      <c r="T173" s="218" t="str">
        <f t="shared" si="46"/>
        <v/>
      </c>
      <c r="U173" s="227" t="str">
        <f t="shared" si="47"/>
        <v/>
      </c>
      <c r="V173" s="228" t="str">
        <f t="shared" si="48"/>
        <v/>
      </c>
      <c r="W173" s="228" t="str">
        <f t="shared" si="49"/>
        <v/>
      </c>
      <c r="X173" s="222">
        <f t="shared" si="50"/>
        <v>0</v>
      </c>
      <c r="Y173" s="110">
        <f t="shared" si="51"/>
        <v>0</v>
      </c>
      <c r="Z173" s="235" t="str">
        <f t="shared" si="52"/>
        <v/>
      </c>
      <c r="AA173" s="240" t="b">
        <f t="shared" si="53"/>
        <v>0</v>
      </c>
      <c r="AB173" s="235">
        <f t="shared" si="54"/>
        <v>0</v>
      </c>
      <c r="AC173" s="235">
        <f>IF('Member Info'!N170="",1,"")</f>
        <v>1</v>
      </c>
      <c r="AD173" s="243" t="e">
        <f t="shared" si="55"/>
        <v>#VALUE!</v>
      </c>
      <c r="AE173" s="130" t="str">
        <f t="shared" si="42"/>
        <v/>
      </c>
      <c r="AF173" s="124">
        <f t="shared" si="56"/>
        <v>1</v>
      </c>
      <c r="AG173" s="124" t="str">
        <f>IF('Member Info'!N170&lt;&gt;"",IF(AND('Member Info'!N170&lt;=$U$1,'Member Info'!N170&gt;=$T$1),1,0),"")</f>
        <v/>
      </c>
      <c r="AI173" s="124" t="b">
        <f t="shared" si="57"/>
        <v>0</v>
      </c>
      <c r="AJ173" s="124">
        <f t="shared" si="58"/>
        <v>0</v>
      </c>
      <c r="AL173" s="124">
        <f t="shared" si="59"/>
        <v>0</v>
      </c>
      <c r="AM173" s="124">
        <f>IF('Member Info'!F170&gt;$T$1,1,0)</f>
        <v>0</v>
      </c>
      <c r="AN173" s="124" t="b">
        <f>IF(ISERROR(T173),ERROR.TYPE(#REF!)=ERROR.TYPE(T173),FALSE)</f>
        <v>0</v>
      </c>
      <c r="AO173" s="124" t="b">
        <f>IF(ISERROR(U173),ERROR.TYPE(#REF!)=ERROR.TYPE(U173),FALSE)</f>
        <v>0</v>
      </c>
      <c r="AP173" s="124">
        <f>IF('Member Info'!F170&gt;'GP1 April 25'!$U$1,1,0)</f>
        <v>0</v>
      </c>
      <c r="AQ173" s="124">
        <f t="shared" si="60"/>
        <v>0</v>
      </c>
      <c r="AR173" s="124">
        <f t="shared" si="61"/>
        <v>0</v>
      </c>
      <c r="AS173" s="124">
        <f t="shared" si="62"/>
        <v>1</v>
      </c>
    </row>
    <row r="174" spans="1:45" x14ac:dyDescent="0.25">
      <c r="A174" s="4">
        <v>143</v>
      </c>
      <c r="B174" s="164">
        <f>'Member Info'!D171</f>
        <v>0</v>
      </c>
      <c r="C174" s="164">
        <f>'Member Info'!E171</f>
        <v>0</v>
      </c>
      <c r="D174" s="164" t="str">
        <f>'Member Info'!G171</f>
        <v/>
      </c>
      <c r="E174" s="165">
        <f>'Member Info'!B171</f>
        <v>0</v>
      </c>
      <c r="F174" s="242"/>
      <c r="G174" s="166" t="str">
        <f>IF(E174=0,"",('Member Info'!K171+'Member Info'!L171))</f>
        <v/>
      </c>
      <c r="H174" s="419"/>
      <c r="I174" s="419"/>
      <c r="J174" s="26"/>
      <c r="K174" s="26"/>
      <c r="L174" s="384" t="str">
        <f>IF(E174=0,"",IF('Member Info'!F171&gt;$U$1,CONCATENATE("Joined with practice on ", TEXT('Member Info'!F171, "DD/MM/YYYY")),IF('Member Info'!N171&lt;&gt;"",IF('Member Info'!N171&lt;$T$1,CONCATENATE("Left Scheme on ", TEXT('Member Info'!N171, "DD/MM/YYYY")),IF(OR(G174="",G174=0),"Error Detected, No rate entered",IF(E174=0,"",IF(F174="","Error Detected, No Pensionable pay",IF(AS174=1,"No Part Time Status Entered",IF(AR174=1,"No Part Time Hours Entered",IF(ISERROR(AD174)," Unknown Values entered.",IF(V174+W174&lt;1,"Acceptable",IF(T174+U174=200, "No Contributions Entered", IF(M174="","Error Detected, Choose reason&gt;",IF(Z174="1",IF(V174=1,"Please Enter Deemed Pensionable Pay","Add Any Relevant Details Above"),"Please Give Details Above"))))))))))),IF(OR(G174="",G174=0),"Error Detected, No rate entered",IF(E174=0,"",IF(F174="","Error Detected, No Pensionable pay",IF(AS174=1,"No Part Time Status Entered",IF(AR174=1,"No Part Time Hours Entered",IF(ISERROR(AD174)," Unknown Values entered.",IF(V174+W174&lt;1,"Acceptable",IF(T174+U174=200, "No Contributions Entered", IF(M174="","Error Detected, Choose reason&gt;",IF(Z174="1",IF(V174=1,"Please Enter Deemed Pensionable Pay","Add relevant Details Above"),"Please give details Above")))))))))))))</f>
        <v/>
      </c>
      <c r="M174" s="260"/>
      <c r="N174" s="91"/>
      <c r="O174" s="91" t="str">
        <f t="shared" si="43"/>
        <v/>
      </c>
      <c r="P174" s="94">
        <f t="shared" si="44"/>
        <v>0</v>
      </c>
      <c r="Q174" s="94">
        <f t="shared" si="44"/>
        <v>0</v>
      </c>
      <c r="R174" s="218">
        <f>(ROUND((F174/100*'Member Info'!$W$2), 2))</f>
        <v>0</v>
      </c>
      <c r="S174" s="218" t="e">
        <f t="shared" si="45"/>
        <v>#VALUE!</v>
      </c>
      <c r="T174" s="218" t="str">
        <f t="shared" si="46"/>
        <v/>
      </c>
      <c r="U174" s="227" t="str">
        <f t="shared" si="47"/>
        <v/>
      </c>
      <c r="V174" s="228" t="str">
        <f t="shared" si="48"/>
        <v/>
      </c>
      <c r="W174" s="228" t="str">
        <f t="shared" si="49"/>
        <v/>
      </c>
      <c r="X174" s="222">
        <f t="shared" si="50"/>
        <v>0</v>
      </c>
      <c r="Y174" s="110">
        <f t="shared" si="51"/>
        <v>0</v>
      </c>
      <c r="Z174" s="235" t="str">
        <f t="shared" si="52"/>
        <v/>
      </c>
      <c r="AA174" s="240" t="b">
        <f t="shared" si="53"/>
        <v>0</v>
      </c>
      <c r="AB174" s="235">
        <f t="shared" si="54"/>
        <v>0</v>
      </c>
      <c r="AC174" s="235">
        <f>IF('Member Info'!N171="",1,"")</f>
        <v>1</v>
      </c>
      <c r="AD174" s="243" t="e">
        <f t="shared" si="55"/>
        <v>#VALUE!</v>
      </c>
      <c r="AE174" s="130" t="str">
        <f t="shared" si="42"/>
        <v/>
      </c>
      <c r="AF174" s="124">
        <f t="shared" si="56"/>
        <v>1</v>
      </c>
      <c r="AG174" s="124" t="str">
        <f>IF('Member Info'!N171&lt;&gt;"",IF(AND('Member Info'!N171&lt;=$U$1,'Member Info'!N171&gt;=$T$1),1,0),"")</f>
        <v/>
      </c>
      <c r="AI174" s="124" t="b">
        <f t="shared" si="57"/>
        <v>0</v>
      </c>
      <c r="AJ174" s="124">
        <f t="shared" si="58"/>
        <v>0</v>
      </c>
      <c r="AL174" s="124">
        <f t="shared" si="59"/>
        <v>0</v>
      </c>
      <c r="AM174" s="124">
        <f>IF('Member Info'!F171&gt;$T$1,1,0)</f>
        <v>0</v>
      </c>
      <c r="AN174" s="124" t="b">
        <f>IF(ISERROR(T174),ERROR.TYPE(#REF!)=ERROR.TYPE(T174),FALSE)</f>
        <v>0</v>
      </c>
      <c r="AO174" s="124" t="b">
        <f>IF(ISERROR(U174),ERROR.TYPE(#REF!)=ERROR.TYPE(U174),FALSE)</f>
        <v>0</v>
      </c>
      <c r="AP174" s="124">
        <f>IF('Member Info'!F171&gt;'GP1 April 25'!$U$1,1,0)</f>
        <v>0</v>
      </c>
      <c r="AQ174" s="124">
        <f t="shared" si="60"/>
        <v>0</v>
      </c>
      <c r="AR174" s="124">
        <f t="shared" si="61"/>
        <v>0</v>
      </c>
      <c r="AS174" s="124">
        <f t="shared" si="62"/>
        <v>1</v>
      </c>
    </row>
    <row r="175" spans="1:45" x14ac:dyDescent="0.25">
      <c r="A175" s="4">
        <v>144</v>
      </c>
      <c r="B175" s="164">
        <f>'Member Info'!D172</f>
        <v>0</v>
      </c>
      <c r="C175" s="164">
        <f>'Member Info'!E172</f>
        <v>0</v>
      </c>
      <c r="D175" s="164" t="str">
        <f>'Member Info'!G172</f>
        <v/>
      </c>
      <c r="E175" s="165">
        <f>'Member Info'!B172</f>
        <v>0</v>
      </c>
      <c r="F175" s="242"/>
      <c r="G175" s="166" t="str">
        <f>IF(E175=0,"",('Member Info'!K172+'Member Info'!L172))</f>
        <v/>
      </c>
      <c r="H175" s="419"/>
      <c r="I175" s="419"/>
      <c r="J175" s="26"/>
      <c r="K175" s="26"/>
      <c r="L175" s="384" t="str">
        <f>IF(E175=0,"",IF('Member Info'!F172&gt;$U$1,CONCATENATE("Joined with practice on ", TEXT('Member Info'!F172, "DD/MM/YYYY")),IF('Member Info'!N172&lt;&gt;"",IF('Member Info'!N172&lt;$T$1,CONCATENATE("Left Scheme on ", TEXT('Member Info'!N172, "DD/MM/YYYY")),IF(OR(G175="",G175=0),"Error Detected, No rate entered",IF(E175=0,"",IF(F175="","Error Detected, No Pensionable pay",IF(AS175=1,"No Part Time Status Entered",IF(AR175=1,"No Part Time Hours Entered",IF(ISERROR(AD175)," Unknown Values entered.",IF(V175+W175&lt;1,"Acceptable",IF(T175+U175=200, "No Contributions Entered", IF(M175="","Error Detected, Choose reason&gt;",IF(Z175="1",IF(V175=1,"Please Enter Deemed Pensionable Pay","Add Any Relevant Details Above"),"Please Give Details Above"))))))))))),IF(OR(G175="",G175=0),"Error Detected, No rate entered",IF(E175=0,"",IF(F175="","Error Detected, No Pensionable pay",IF(AS175=1,"No Part Time Status Entered",IF(AR175=1,"No Part Time Hours Entered",IF(ISERROR(AD175)," Unknown Values entered.",IF(V175+W175&lt;1,"Acceptable",IF(T175+U175=200, "No Contributions Entered", IF(M175="","Error Detected, Choose reason&gt;",IF(Z175="1",IF(V175=1,"Please Enter Deemed Pensionable Pay","Add relevant Details Above"),"Please give details Above")))))))))))))</f>
        <v/>
      </c>
      <c r="M175" s="260"/>
      <c r="N175" s="91"/>
      <c r="O175" s="91" t="str">
        <f t="shared" si="43"/>
        <v/>
      </c>
      <c r="P175" s="94">
        <f t="shared" si="44"/>
        <v>0</v>
      </c>
      <c r="Q175" s="94">
        <f t="shared" si="44"/>
        <v>0</v>
      </c>
      <c r="R175" s="218">
        <f>(ROUND((F175/100*'Member Info'!$W$2), 2))</f>
        <v>0</v>
      </c>
      <c r="S175" s="218" t="e">
        <f t="shared" si="45"/>
        <v>#VALUE!</v>
      </c>
      <c r="T175" s="218" t="str">
        <f t="shared" si="46"/>
        <v/>
      </c>
      <c r="U175" s="227" t="str">
        <f t="shared" si="47"/>
        <v/>
      </c>
      <c r="V175" s="228" t="str">
        <f t="shared" si="48"/>
        <v/>
      </c>
      <c r="W175" s="228" t="str">
        <f t="shared" si="49"/>
        <v/>
      </c>
      <c r="X175" s="222">
        <f t="shared" si="50"/>
        <v>0</v>
      </c>
      <c r="Y175" s="110">
        <f t="shared" si="51"/>
        <v>0</v>
      </c>
      <c r="Z175" s="235" t="str">
        <f t="shared" si="52"/>
        <v/>
      </c>
      <c r="AA175" s="240" t="b">
        <f t="shared" si="53"/>
        <v>0</v>
      </c>
      <c r="AB175" s="235">
        <f t="shared" si="54"/>
        <v>0</v>
      </c>
      <c r="AC175" s="235">
        <f>IF('Member Info'!N172="",1,"")</f>
        <v>1</v>
      </c>
      <c r="AD175" s="243" t="e">
        <f t="shared" si="55"/>
        <v>#VALUE!</v>
      </c>
      <c r="AE175" s="130" t="str">
        <f t="shared" si="42"/>
        <v/>
      </c>
      <c r="AF175" s="124">
        <f t="shared" si="56"/>
        <v>1</v>
      </c>
      <c r="AG175" s="124" t="str">
        <f>IF('Member Info'!N172&lt;&gt;"",IF(AND('Member Info'!N172&lt;=$U$1,'Member Info'!N172&gt;=$T$1),1,0),"")</f>
        <v/>
      </c>
      <c r="AI175" s="124" t="b">
        <f t="shared" si="57"/>
        <v>0</v>
      </c>
      <c r="AJ175" s="124">
        <f t="shared" si="58"/>
        <v>0</v>
      </c>
      <c r="AL175" s="124">
        <f t="shared" si="59"/>
        <v>0</v>
      </c>
      <c r="AM175" s="124">
        <f>IF('Member Info'!F172&gt;$T$1,1,0)</f>
        <v>0</v>
      </c>
      <c r="AN175" s="124" t="b">
        <f>IF(ISERROR(T175),ERROR.TYPE(#REF!)=ERROR.TYPE(T175),FALSE)</f>
        <v>0</v>
      </c>
      <c r="AO175" s="124" t="b">
        <f>IF(ISERROR(U175),ERROR.TYPE(#REF!)=ERROR.TYPE(U175),FALSE)</f>
        <v>0</v>
      </c>
      <c r="AP175" s="124">
        <f>IF('Member Info'!F172&gt;'GP1 April 25'!$U$1,1,0)</f>
        <v>0</v>
      </c>
      <c r="AQ175" s="124">
        <f t="shared" si="60"/>
        <v>0</v>
      </c>
      <c r="AR175" s="124">
        <f t="shared" si="61"/>
        <v>0</v>
      </c>
      <c r="AS175" s="124">
        <f t="shared" si="62"/>
        <v>1</v>
      </c>
    </row>
    <row r="176" spans="1:45" x14ac:dyDescent="0.25">
      <c r="A176" s="4">
        <v>145</v>
      </c>
      <c r="B176" s="164">
        <f>'Member Info'!D173</f>
        <v>0</v>
      </c>
      <c r="C176" s="164">
        <f>'Member Info'!E173</f>
        <v>0</v>
      </c>
      <c r="D176" s="164" t="str">
        <f>'Member Info'!G173</f>
        <v/>
      </c>
      <c r="E176" s="165">
        <f>'Member Info'!B173</f>
        <v>0</v>
      </c>
      <c r="F176" s="242"/>
      <c r="G176" s="166" t="str">
        <f>IF(E176=0,"",('Member Info'!K173+'Member Info'!L173))</f>
        <v/>
      </c>
      <c r="H176" s="419"/>
      <c r="I176" s="419"/>
      <c r="J176" s="26"/>
      <c r="K176" s="26"/>
      <c r="L176" s="384" t="str">
        <f>IF(E176=0,"",IF('Member Info'!F173&gt;$U$1,CONCATENATE("Joined with practice on ", TEXT('Member Info'!F173, "DD/MM/YYYY")),IF('Member Info'!N173&lt;&gt;"",IF('Member Info'!N173&lt;$T$1,CONCATENATE("Left Scheme on ", TEXT('Member Info'!N173, "DD/MM/YYYY")),IF(OR(G176="",G176=0),"Error Detected, No rate entered",IF(E176=0,"",IF(F176="","Error Detected, No Pensionable pay",IF(AS176=1,"No Part Time Status Entered",IF(AR176=1,"No Part Time Hours Entered",IF(ISERROR(AD176)," Unknown Values entered.",IF(V176+W176&lt;1,"Acceptable",IF(T176+U176=200, "No Contributions Entered", IF(M176="","Error Detected, Choose reason&gt;",IF(Z176="1",IF(V176=1,"Please Enter Deemed Pensionable Pay","Add Any Relevant Details Above"),"Please Give Details Above"))))))))))),IF(OR(G176="",G176=0),"Error Detected, No rate entered",IF(E176=0,"",IF(F176="","Error Detected, No Pensionable pay",IF(AS176=1,"No Part Time Status Entered",IF(AR176=1,"No Part Time Hours Entered",IF(ISERROR(AD176)," Unknown Values entered.",IF(V176+W176&lt;1,"Acceptable",IF(T176+U176=200, "No Contributions Entered", IF(M176="","Error Detected, Choose reason&gt;",IF(Z176="1",IF(V176=1,"Please Enter Deemed Pensionable Pay","Add relevant Details Above"),"Please give details Above")))))))))))))</f>
        <v/>
      </c>
      <c r="M176" s="260"/>
      <c r="N176" s="91"/>
      <c r="O176" s="91" t="str">
        <f t="shared" si="43"/>
        <v/>
      </c>
      <c r="P176" s="94">
        <f t="shared" si="44"/>
        <v>0</v>
      </c>
      <c r="Q176" s="94">
        <f t="shared" si="44"/>
        <v>0</v>
      </c>
      <c r="R176" s="218">
        <f>(ROUND((F176/100*'Member Info'!$W$2), 2))</f>
        <v>0</v>
      </c>
      <c r="S176" s="218" t="e">
        <f t="shared" si="45"/>
        <v>#VALUE!</v>
      </c>
      <c r="T176" s="218" t="str">
        <f t="shared" si="46"/>
        <v/>
      </c>
      <c r="U176" s="227" t="str">
        <f t="shared" si="47"/>
        <v/>
      </c>
      <c r="V176" s="228" t="str">
        <f t="shared" si="48"/>
        <v/>
      </c>
      <c r="W176" s="228" t="str">
        <f t="shared" si="49"/>
        <v/>
      </c>
      <c r="X176" s="222">
        <f t="shared" si="50"/>
        <v>0</v>
      </c>
      <c r="Y176" s="110">
        <f t="shared" si="51"/>
        <v>0</v>
      </c>
      <c r="Z176" s="235" t="str">
        <f t="shared" si="52"/>
        <v/>
      </c>
      <c r="AA176" s="240" t="b">
        <f t="shared" si="53"/>
        <v>0</v>
      </c>
      <c r="AB176" s="235">
        <f t="shared" si="54"/>
        <v>0</v>
      </c>
      <c r="AC176" s="235">
        <f>IF('Member Info'!N173="",1,"")</f>
        <v>1</v>
      </c>
      <c r="AD176" s="243" t="e">
        <f t="shared" si="55"/>
        <v>#VALUE!</v>
      </c>
      <c r="AE176" s="130" t="str">
        <f t="shared" si="42"/>
        <v/>
      </c>
      <c r="AF176" s="124">
        <f t="shared" si="56"/>
        <v>1</v>
      </c>
      <c r="AG176" s="124" t="str">
        <f>IF('Member Info'!N173&lt;&gt;"",IF(AND('Member Info'!N173&lt;=$U$1,'Member Info'!N173&gt;=$T$1),1,0),"")</f>
        <v/>
      </c>
      <c r="AI176" s="124" t="b">
        <f t="shared" si="57"/>
        <v>0</v>
      </c>
      <c r="AJ176" s="124">
        <f t="shared" si="58"/>
        <v>0</v>
      </c>
      <c r="AL176" s="124">
        <f t="shared" si="59"/>
        <v>0</v>
      </c>
      <c r="AM176" s="124">
        <f>IF('Member Info'!F173&gt;$T$1,1,0)</f>
        <v>0</v>
      </c>
      <c r="AN176" s="124" t="b">
        <f>IF(ISERROR(T176),ERROR.TYPE(#REF!)=ERROR.TYPE(T176),FALSE)</f>
        <v>0</v>
      </c>
      <c r="AO176" s="124" t="b">
        <f>IF(ISERROR(U176),ERROR.TYPE(#REF!)=ERROR.TYPE(U176),FALSE)</f>
        <v>0</v>
      </c>
      <c r="AP176" s="124">
        <f>IF('Member Info'!F173&gt;'GP1 April 25'!$U$1,1,0)</f>
        <v>0</v>
      </c>
      <c r="AQ176" s="124">
        <f t="shared" si="60"/>
        <v>0</v>
      </c>
      <c r="AR176" s="124">
        <f t="shared" si="61"/>
        <v>0</v>
      </c>
      <c r="AS176" s="124">
        <f t="shared" si="62"/>
        <v>1</v>
      </c>
    </row>
    <row r="177" spans="1:45" x14ac:dyDescent="0.25">
      <c r="A177" s="4">
        <v>146</v>
      </c>
      <c r="B177" s="164">
        <f>'Member Info'!D174</f>
        <v>0</v>
      </c>
      <c r="C177" s="164">
        <f>'Member Info'!E174</f>
        <v>0</v>
      </c>
      <c r="D177" s="164" t="str">
        <f>'Member Info'!G174</f>
        <v/>
      </c>
      <c r="E177" s="165">
        <f>'Member Info'!B174</f>
        <v>0</v>
      </c>
      <c r="F177" s="242"/>
      <c r="G177" s="166" t="str">
        <f>IF(E177=0,"",('Member Info'!K174+'Member Info'!L174))</f>
        <v/>
      </c>
      <c r="H177" s="419"/>
      <c r="I177" s="419"/>
      <c r="J177" s="26"/>
      <c r="K177" s="26"/>
      <c r="L177" s="384" t="str">
        <f>IF(E177=0,"",IF('Member Info'!F174&gt;$U$1,CONCATENATE("Joined with practice on ", TEXT('Member Info'!F174, "DD/MM/YYYY")),IF('Member Info'!N174&lt;&gt;"",IF('Member Info'!N174&lt;$T$1,CONCATENATE("Left Scheme on ", TEXT('Member Info'!N174, "DD/MM/YYYY")),IF(OR(G177="",G177=0),"Error Detected, No rate entered",IF(E177=0,"",IF(F177="","Error Detected, No Pensionable pay",IF(AS177=1,"No Part Time Status Entered",IF(AR177=1,"No Part Time Hours Entered",IF(ISERROR(AD177)," Unknown Values entered.",IF(V177+W177&lt;1,"Acceptable",IF(T177+U177=200, "No Contributions Entered", IF(M177="","Error Detected, Choose reason&gt;",IF(Z177="1",IF(V177=1,"Please Enter Deemed Pensionable Pay","Add Any Relevant Details Above"),"Please Give Details Above"))))))))))),IF(OR(G177="",G177=0),"Error Detected, No rate entered",IF(E177=0,"",IF(F177="","Error Detected, No Pensionable pay",IF(AS177=1,"No Part Time Status Entered",IF(AR177=1,"No Part Time Hours Entered",IF(ISERROR(AD177)," Unknown Values entered.",IF(V177+W177&lt;1,"Acceptable",IF(T177+U177=200, "No Contributions Entered", IF(M177="","Error Detected, Choose reason&gt;",IF(Z177="1",IF(V177=1,"Please Enter Deemed Pensionable Pay","Add relevant Details Above"),"Please give details Above")))))))))))))</f>
        <v/>
      </c>
      <c r="M177" s="260"/>
      <c r="N177" s="91"/>
      <c r="O177" s="91" t="str">
        <f t="shared" si="43"/>
        <v/>
      </c>
      <c r="P177" s="94">
        <f t="shared" si="44"/>
        <v>0</v>
      </c>
      <c r="Q177" s="94">
        <f t="shared" si="44"/>
        <v>0</v>
      </c>
      <c r="R177" s="218">
        <f>(ROUND((F177/100*'Member Info'!$W$2), 2))</f>
        <v>0</v>
      </c>
      <c r="S177" s="218" t="e">
        <f t="shared" si="45"/>
        <v>#VALUE!</v>
      </c>
      <c r="T177" s="218" t="str">
        <f t="shared" si="46"/>
        <v/>
      </c>
      <c r="U177" s="227" t="str">
        <f t="shared" si="47"/>
        <v/>
      </c>
      <c r="V177" s="228" t="str">
        <f t="shared" si="48"/>
        <v/>
      </c>
      <c r="W177" s="228" t="str">
        <f t="shared" si="49"/>
        <v/>
      </c>
      <c r="X177" s="222">
        <f t="shared" si="50"/>
        <v>0</v>
      </c>
      <c r="Y177" s="110">
        <f t="shared" si="51"/>
        <v>0</v>
      </c>
      <c r="Z177" s="235" t="str">
        <f t="shared" si="52"/>
        <v/>
      </c>
      <c r="AA177" s="240" t="b">
        <f t="shared" si="53"/>
        <v>0</v>
      </c>
      <c r="AB177" s="235">
        <f t="shared" si="54"/>
        <v>0</v>
      </c>
      <c r="AC177" s="235">
        <f>IF('Member Info'!N174="",1,"")</f>
        <v>1</v>
      </c>
      <c r="AD177" s="243" t="e">
        <f t="shared" si="55"/>
        <v>#VALUE!</v>
      </c>
      <c r="AE177" s="130" t="str">
        <f t="shared" si="42"/>
        <v/>
      </c>
      <c r="AF177" s="124">
        <f t="shared" si="56"/>
        <v>1</v>
      </c>
      <c r="AG177" s="124" t="str">
        <f>IF('Member Info'!N174&lt;&gt;"",IF(AND('Member Info'!N174&lt;=$U$1,'Member Info'!N174&gt;=$T$1),1,0),"")</f>
        <v/>
      </c>
      <c r="AI177" s="124" t="b">
        <f t="shared" si="57"/>
        <v>0</v>
      </c>
      <c r="AJ177" s="124">
        <f t="shared" si="58"/>
        <v>0</v>
      </c>
      <c r="AL177" s="124">
        <f t="shared" si="59"/>
        <v>0</v>
      </c>
      <c r="AM177" s="124">
        <f>IF('Member Info'!F174&gt;$T$1,1,0)</f>
        <v>0</v>
      </c>
      <c r="AN177" s="124" t="b">
        <f>IF(ISERROR(T177),ERROR.TYPE(#REF!)=ERROR.TYPE(T177),FALSE)</f>
        <v>0</v>
      </c>
      <c r="AO177" s="124" t="b">
        <f>IF(ISERROR(U177),ERROR.TYPE(#REF!)=ERROR.TYPE(U177),FALSE)</f>
        <v>0</v>
      </c>
      <c r="AP177" s="124">
        <f>IF('Member Info'!F174&gt;'GP1 April 25'!$U$1,1,0)</f>
        <v>0</v>
      </c>
      <c r="AQ177" s="124">
        <f t="shared" si="60"/>
        <v>0</v>
      </c>
      <c r="AR177" s="124">
        <f t="shared" si="61"/>
        <v>0</v>
      </c>
      <c r="AS177" s="124">
        <f t="shared" si="62"/>
        <v>1</v>
      </c>
    </row>
    <row r="178" spans="1:45" x14ac:dyDescent="0.25">
      <c r="A178" s="4">
        <v>147</v>
      </c>
      <c r="B178" s="164">
        <f>'Member Info'!D175</f>
        <v>0</v>
      </c>
      <c r="C178" s="164">
        <f>'Member Info'!E175</f>
        <v>0</v>
      </c>
      <c r="D178" s="164" t="str">
        <f>'Member Info'!G175</f>
        <v/>
      </c>
      <c r="E178" s="165">
        <f>'Member Info'!B175</f>
        <v>0</v>
      </c>
      <c r="F178" s="242"/>
      <c r="G178" s="166" t="str">
        <f>IF(E178=0,"",('Member Info'!K175+'Member Info'!L175))</f>
        <v/>
      </c>
      <c r="H178" s="419"/>
      <c r="I178" s="419"/>
      <c r="J178" s="26"/>
      <c r="K178" s="26"/>
      <c r="L178" s="384" t="str">
        <f>IF(E178=0,"",IF('Member Info'!F175&gt;$U$1,CONCATENATE("Joined with practice on ", TEXT('Member Info'!F175, "DD/MM/YYYY")),IF('Member Info'!N175&lt;&gt;"",IF('Member Info'!N175&lt;$T$1,CONCATENATE("Left Scheme on ", TEXT('Member Info'!N175, "DD/MM/YYYY")),IF(OR(G178="",G178=0),"Error Detected, No rate entered",IF(E178=0,"",IF(F178="","Error Detected, No Pensionable pay",IF(AS178=1,"No Part Time Status Entered",IF(AR178=1,"No Part Time Hours Entered",IF(ISERROR(AD178)," Unknown Values entered.",IF(V178+W178&lt;1,"Acceptable",IF(T178+U178=200, "No Contributions Entered", IF(M178="","Error Detected, Choose reason&gt;",IF(Z178="1",IF(V178=1,"Please Enter Deemed Pensionable Pay","Add Any Relevant Details Above"),"Please Give Details Above"))))))))))),IF(OR(G178="",G178=0),"Error Detected, No rate entered",IF(E178=0,"",IF(F178="","Error Detected, No Pensionable pay",IF(AS178=1,"No Part Time Status Entered",IF(AR178=1,"No Part Time Hours Entered",IF(ISERROR(AD178)," Unknown Values entered.",IF(V178+W178&lt;1,"Acceptable",IF(T178+U178=200, "No Contributions Entered", IF(M178="","Error Detected, Choose reason&gt;",IF(Z178="1",IF(V178=1,"Please Enter Deemed Pensionable Pay","Add relevant Details Above"),"Please give details Above")))))))))))))</f>
        <v/>
      </c>
      <c r="M178" s="260"/>
      <c r="N178" s="91"/>
      <c r="O178" s="91" t="str">
        <f t="shared" si="43"/>
        <v/>
      </c>
      <c r="P178" s="94">
        <f t="shared" si="44"/>
        <v>0</v>
      </c>
      <c r="Q178" s="94">
        <f t="shared" si="44"/>
        <v>0</v>
      </c>
      <c r="R178" s="218">
        <f>(ROUND((F178/100*'Member Info'!$W$2), 2))</f>
        <v>0</v>
      </c>
      <c r="S178" s="218" t="e">
        <f t="shared" si="45"/>
        <v>#VALUE!</v>
      </c>
      <c r="T178" s="218" t="str">
        <f t="shared" si="46"/>
        <v/>
      </c>
      <c r="U178" s="227" t="str">
        <f t="shared" si="47"/>
        <v/>
      </c>
      <c r="V178" s="228" t="str">
        <f t="shared" si="48"/>
        <v/>
      </c>
      <c r="W178" s="228" t="str">
        <f t="shared" si="49"/>
        <v/>
      </c>
      <c r="X178" s="222">
        <f t="shared" si="50"/>
        <v>0</v>
      </c>
      <c r="Y178" s="110">
        <f t="shared" si="51"/>
        <v>0</v>
      </c>
      <c r="Z178" s="235" t="str">
        <f t="shared" si="52"/>
        <v/>
      </c>
      <c r="AA178" s="240" t="b">
        <f t="shared" si="53"/>
        <v>0</v>
      </c>
      <c r="AB178" s="235">
        <f t="shared" si="54"/>
        <v>0</v>
      </c>
      <c r="AC178" s="235">
        <f>IF('Member Info'!N175="",1,"")</f>
        <v>1</v>
      </c>
      <c r="AD178" s="243" t="e">
        <f t="shared" si="55"/>
        <v>#VALUE!</v>
      </c>
      <c r="AE178" s="130" t="str">
        <f t="shared" si="42"/>
        <v/>
      </c>
      <c r="AF178" s="124">
        <f t="shared" si="56"/>
        <v>1</v>
      </c>
      <c r="AG178" s="124" t="str">
        <f>IF('Member Info'!N175&lt;&gt;"",IF(AND('Member Info'!N175&lt;=$U$1,'Member Info'!N175&gt;=$T$1),1,0),"")</f>
        <v/>
      </c>
      <c r="AI178" s="124" t="b">
        <f t="shared" si="57"/>
        <v>0</v>
      </c>
      <c r="AJ178" s="124">
        <f t="shared" si="58"/>
        <v>0</v>
      </c>
      <c r="AL178" s="124">
        <f t="shared" si="59"/>
        <v>0</v>
      </c>
      <c r="AM178" s="124">
        <f>IF('Member Info'!F175&gt;$T$1,1,0)</f>
        <v>0</v>
      </c>
      <c r="AN178" s="124" t="b">
        <f>IF(ISERROR(T178),ERROR.TYPE(#REF!)=ERROR.TYPE(T178),FALSE)</f>
        <v>0</v>
      </c>
      <c r="AO178" s="124" t="b">
        <f>IF(ISERROR(U178),ERROR.TYPE(#REF!)=ERROR.TYPE(U178),FALSE)</f>
        <v>0</v>
      </c>
      <c r="AP178" s="124">
        <f>IF('Member Info'!F175&gt;'GP1 April 25'!$U$1,1,0)</f>
        <v>0</v>
      </c>
      <c r="AQ178" s="124">
        <f t="shared" si="60"/>
        <v>0</v>
      </c>
      <c r="AR178" s="124">
        <f t="shared" si="61"/>
        <v>0</v>
      </c>
      <c r="AS178" s="124">
        <f t="shared" si="62"/>
        <v>1</v>
      </c>
    </row>
    <row r="179" spans="1:45" x14ac:dyDescent="0.25">
      <c r="A179" s="4">
        <v>148</v>
      </c>
      <c r="B179" s="164">
        <f>'Member Info'!D176</f>
        <v>0</v>
      </c>
      <c r="C179" s="164">
        <f>'Member Info'!E176</f>
        <v>0</v>
      </c>
      <c r="D179" s="164" t="str">
        <f>'Member Info'!G176</f>
        <v/>
      </c>
      <c r="E179" s="165">
        <f>'Member Info'!B176</f>
        <v>0</v>
      </c>
      <c r="F179" s="242"/>
      <c r="G179" s="166" t="str">
        <f>IF(E179=0,"",('Member Info'!K176+'Member Info'!L176))</f>
        <v/>
      </c>
      <c r="H179" s="419"/>
      <c r="I179" s="419"/>
      <c r="J179" s="26"/>
      <c r="K179" s="26"/>
      <c r="L179" s="384" t="str">
        <f>IF(E179=0,"",IF('Member Info'!F176&gt;$U$1,CONCATENATE("Joined with practice on ", TEXT('Member Info'!F176, "DD/MM/YYYY")),IF('Member Info'!N176&lt;&gt;"",IF('Member Info'!N176&lt;$T$1,CONCATENATE("Left Scheme on ", TEXT('Member Info'!N176, "DD/MM/YYYY")),IF(OR(G179="",G179=0),"Error Detected, No rate entered",IF(E179=0,"",IF(F179="","Error Detected, No Pensionable pay",IF(AS179=1,"No Part Time Status Entered",IF(AR179=1,"No Part Time Hours Entered",IF(ISERROR(AD179)," Unknown Values entered.",IF(V179+W179&lt;1,"Acceptable",IF(T179+U179=200, "No Contributions Entered", IF(M179="","Error Detected, Choose reason&gt;",IF(Z179="1",IF(V179=1,"Please Enter Deemed Pensionable Pay","Add Any Relevant Details Above"),"Please Give Details Above"))))))))))),IF(OR(G179="",G179=0),"Error Detected, No rate entered",IF(E179=0,"",IF(F179="","Error Detected, No Pensionable pay",IF(AS179=1,"No Part Time Status Entered",IF(AR179=1,"No Part Time Hours Entered",IF(ISERROR(AD179)," Unknown Values entered.",IF(V179+W179&lt;1,"Acceptable",IF(T179+U179=200, "No Contributions Entered", IF(M179="","Error Detected, Choose reason&gt;",IF(Z179="1",IF(V179=1,"Please Enter Deemed Pensionable Pay","Add relevant Details Above"),"Please give details Above")))))))))))))</f>
        <v/>
      </c>
      <c r="M179" s="260"/>
      <c r="N179" s="91"/>
      <c r="O179" s="91" t="str">
        <f t="shared" si="43"/>
        <v/>
      </c>
      <c r="P179" s="94">
        <f t="shared" si="44"/>
        <v>0</v>
      </c>
      <c r="Q179" s="94">
        <f t="shared" si="44"/>
        <v>0</v>
      </c>
      <c r="R179" s="218">
        <f>(ROUND((F179/100*'Member Info'!$W$2), 2))</f>
        <v>0</v>
      </c>
      <c r="S179" s="218" t="e">
        <f t="shared" si="45"/>
        <v>#VALUE!</v>
      </c>
      <c r="T179" s="218" t="str">
        <f t="shared" si="46"/>
        <v/>
      </c>
      <c r="U179" s="227" t="str">
        <f t="shared" si="47"/>
        <v/>
      </c>
      <c r="V179" s="228" t="str">
        <f t="shared" si="48"/>
        <v/>
      </c>
      <c r="W179" s="228" t="str">
        <f t="shared" si="49"/>
        <v/>
      </c>
      <c r="X179" s="222">
        <f t="shared" si="50"/>
        <v>0</v>
      </c>
      <c r="Y179" s="110">
        <f t="shared" si="51"/>
        <v>0</v>
      </c>
      <c r="Z179" s="235" t="str">
        <f t="shared" si="52"/>
        <v/>
      </c>
      <c r="AA179" s="240" t="b">
        <f t="shared" si="53"/>
        <v>0</v>
      </c>
      <c r="AB179" s="235">
        <f t="shared" si="54"/>
        <v>0</v>
      </c>
      <c r="AC179" s="235">
        <f>IF('Member Info'!N176="",1,"")</f>
        <v>1</v>
      </c>
      <c r="AD179" s="243" t="e">
        <f t="shared" si="55"/>
        <v>#VALUE!</v>
      </c>
      <c r="AE179" s="130" t="str">
        <f t="shared" si="42"/>
        <v/>
      </c>
      <c r="AF179" s="124">
        <f t="shared" si="56"/>
        <v>1</v>
      </c>
      <c r="AG179" s="124" t="str">
        <f>IF('Member Info'!N176&lt;&gt;"",IF(AND('Member Info'!N176&lt;=$U$1,'Member Info'!N176&gt;=$T$1),1,0),"")</f>
        <v/>
      </c>
      <c r="AI179" s="124" t="b">
        <f t="shared" si="57"/>
        <v>0</v>
      </c>
      <c r="AJ179" s="124">
        <f t="shared" si="58"/>
        <v>0</v>
      </c>
      <c r="AL179" s="124">
        <f t="shared" si="59"/>
        <v>0</v>
      </c>
      <c r="AM179" s="124">
        <f>IF('Member Info'!F176&gt;$T$1,1,0)</f>
        <v>0</v>
      </c>
      <c r="AN179" s="124" t="b">
        <f>IF(ISERROR(T179),ERROR.TYPE(#REF!)=ERROR.TYPE(T179),FALSE)</f>
        <v>0</v>
      </c>
      <c r="AO179" s="124" t="b">
        <f>IF(ISERROR(U179),ERROR.TYPE(#REF!)=ERROR.TYPE(U179),FALSE)</f>
        <v>0</v>
      </c>
      <c r="AP179" s="124">
        <f>IF('Member Info'!F176&gt;'GP1 April 25'!$U$1,1,0)</f>
        <v>0</v>
      </c>
      <c r="AQ179" s="124">
        <f t="shared" si="60"/>
        <v>0</v>
      </c>
      <c r="AR179" s="124">
        <f t="shared" si="61"/>
        <v>0</v>
      </c>
      <c r="AS179" s="124">
        <f t="shared" si="62"/>
        <v>1</v>
      </c>
    </row>
    <row r="180" spans="1:45" x14ac:dyDescent="0.25">
      <c r="A180" s="4">
        <v>149</v>
      </c>
      <c r="B180" s="164">
        <f>'Member Info'!D177</f>
        <v>0</v>
      </c>
      <c r="C180" s="164">
        <f>'Member Info'!E177</f>
        <v>0</v>
      </c>
      <c r="D180" s="164" t="str">
        <f>'Member Info'!G177</f>
        <v/>
      </c>
      <c r="E180" s="165">
        <f>'Member Info'!B177</f>
        <v>0</v>
      </c>
      <c r="F180" s="242"/>
      <c r="G180" s="166" t="str">
        <f>IF(E180=0,"",('Member Info'!K177+'Member Info'!L177))</f>
        <v/>
      </c>
      <c r="H180" s="419"/>
      <c r="I180" s="419"/>
      <c r="J180" s="26"/>
      <c r="K180" s="26"/>
      <c r="L180" s="384" t="str">
        <f>IF(E180=0,"",IF('Member Info'!F177&gt;$U$1,CONCATENATE("Joined with practice on ", TEXT('Member Info'!F177, "DD/MM/YYYY")),IF('Member Info'!N177&lt;&gt;"",IF('Member Info'!N177&lt;$T$1,CONCATENATE("Left Scheme on ", TEXT('Member Info'!N177, "DD/MM/YYYY")),IF(OR(G180="",G180=0),"Error Detected, No rate entered",IF(E180=0,"",IF(F180="","Error Detected, No Pensionable pay",IF(AS180=1,"No Part Time Status Entered",IF(AR180=1,"No Part Time Hours Entered",IF(ISERROR(AD180)," Unknown Values entered.",IF(V180+W180&lt;1,"Acceptable",IF(T180+U180=200, "No Contributions Entered", IF(M180="","Error Detected, Choose reason&gt;",IF(Z180="1",IF(V180=1,"Please Enter Deemed Pensionable Pay","Add Any Relevant Details Above"),"Please Give Details Above"))))))))))),IF(OR(G180="",G180=0),"Error Detected, No rate entered",IF(E180=0,"",IF(F180="","Error Detected, No Pensionable pay",IF(AS180=1,"No Part Time Status Entered",IF(AR180=1,"No Part Time Hours Entered",IF(ISERROR(AD180)," Unknown Values entered.",IF(V180+W180&lt;1,"Acceptable",IF(T180+U180=200, "No Contributions Entered", IF(M180="","Error Detected, Choose reason&gt;",IF(Z180="1",IF(V180=1,"Please Enter Deemed Pensionable Pay","Add relevant Details Above"),"Please give details Above")))))))))))))</f>
        <v/>
      </c>
      <c r="M180" s="260"/>
      <c r="N180" s="91"/>
      <c r="O180" s="91" t="str">
        <f t="shared" si="43"/>
        <v/>
      </c>
      <c r="P180" s="94">
        <f t="shared" si="44"/>
        <v>0</v>
      </c>
      <c r="Q180" s="94">
        <f t="shared" si="44"/>
        <v>0</v>
      </c>
      <c r="R180" s="218">
        <f>(ROUND((F180/100*'Member Info'!$W$2), 2))</f>
        <v>0</v>
      </c>
      <c r="S180" s="218" t="e">
        <f t="shared" si="45"/>
        <v>#VALUE!</v>
      </c>
      <c r="T180" s="218" t="str">
        <f t="shared" si="46"/>
        <v/>
      </c>
      <c r="U180" s="227" t="str">
        <f t="shared" si="47"/>
        <v/>
      </c>
      <c r="V180" s="228" t="str">
        <f t="shared" si="48"/>
        <v/>
      </c>
      <c r="W180" s="228" t="str">
        <f t="shared" si="49"/>
        <v/>
      </c>
      <c r="X180" s="222">
        <f t="shared" si="50"/>
        <v>0</v>
      </c>
      <c r="Y180" s="110">
        <f t="shared" si="51"/>
        <v>0</v>
      </c>
      <c r="Z180" s="235" t="str">
        <f t="shared" si="52"/>
        <v/>
      </c>
      <c r="AA180" s="240" t="b">
        <f t="shared" si="53"/>
        <v>0</v>
      </c>
      <c r="AB180" s="235">
        <f t="shared" si="54"/>
        <v>0</v>
      </c>
      <c r="AC180" s="235">
        <f>IF('Member Info'!N177="",1,"")</f>
        <v>1</v>
      </c>
      <c r="AD180" s="243" t="e">
        <f t="shared" si="55"/>
        <v>#VALUE!</v>
      </c>
      <c r="AE180" s="130" t="str">
        <f t="shared" si="42"/>
        <v/>
      </c>
      <c r="AF180" s="124">
        <f t="shared" si="56"/>
        <v>1</v>
      </c>
      <c r="AG180" s="124" t="str">
        <f>IF('Member Info'!N177&lt;&gt;"",IF(AND('Member Info'!N177&lt;=$U$1,'Member Info'!N177&gt;=$T$1),1,0),"")</f>
        <v/>
      </c>
      <c r="AI180" s="124" t="b">
        <f t="shared" si="57"/>
        <v>0</v>
      </c>
      <c r="AJ180" s="124">
        <f t="shared" si="58"/>
        <v>0</v>
      </c>
      <c r="AL180" s="124">
        <f t="shared" si="59"/>
        <v>0</v>
      </c>
      <c r="AM180" s="124">
        <f>IF('Member Info'!F177&gt;$T$1,1,0)</f>
        <v>0</v>
      </c>
      <c r="AN180" s="124" t="b">
        <f>IF(ISERROR(T180),ERROR.TYPE(#REF!)=ERROR.TYPE(T180),FALSE)</f>
        <v>0</v>
      </c>
      <c r="AO180" s="124" t="b">
        <f>IF(ISERROR(U180),ERROR.TYPE(#REF!)=ERROR.TYPE(U180),FALSE)</f>
        <v>0</v>
      </c>
      <c r="AP180" s="124">
        <f>IF('Member Info'!F177&gt;'GP1 April 25'!$U$1,1,0)</f>
        <v>0</v>
      </c>
      <c r="AQ180" s="124">
        <f t="shared" si="60"/>
        <v>0</v>
      </c>
      <c r="AR180" s="124">
        <f t="shared" si="61"/>
        <v>0</v>
      </c>
      <c r="AS180" s="124">
        <f t="shared" si="62"/>
        <v>1</v>
      </c>
    </row>
    <row r="181" spans="1:45" ht="15.75" thickBot="1" x14ac:dyDescent="0.3">
      <c r="A181" s="4">
        <v>150</v>
      </c>
      <c r="B181" s="164">
        <f>'Member Info'!D178</f>
        <v>0</v>
      </c>
      <c r="C181" s="164">
        <f>'Member Info'!E178</f>
        <v>0</v>
      </c>
      <c r="D181" s="164" t="str">
        <f>'Member Info'!G178</f>
        <v/>
      </c>
      <c r="E181" s="165">
        <f>'Member Info'!B178</f>
        <v>0</v>
      </c>
      <c r="F181" s="242"/>
      <c r="G181" s="166" t="str">
        <f>IF(E181=0,"",('Member Info'!K178+'Member Info'!L178))</f>
        <v/>
      </c>
      <c r="H181" s="419"/>
      <c r="I181" s="419"/>
      <c r="J181" s="26"/>
      <c r="K181" s="26"/>
      <c r="L181" s="384" t="str">
        <f>IF(E181=0,"",IF('Member Info'!F178&gt;$U$1,CONCATENATE("Joined with practice on ", TEXT('Member Info'!F178, "DD/MM/YYYY")),IF('Member Info'!N178&lt;&gt;"",IF('Member Info'!N178&lt;$T$1,CONCATENATE("Left Scheme on ", TEXT('Member Info'!N178, "DD/MM/YYYY")),IF(OR(G181="",G181=0),"Error Detected, No rate entered",IF(E181=0,"",IF(F181="","Error Detected, No Pensionable pay",IF(AS181=1,"No Part Time Status Entered",IF(AR181=1,"No Part Time Hours Entered",IF(ISERROR(AD181)," Unknown Values entered.",IF(V181+W181&lt;1,"Acceptable",IF(T181+U181=200, "No Contributions Entered", IF(M181="","Error Detected, Choose reason&gt;",IF(Z181="1",IF(V181=1,"Please Enter Deemed Pensionable Pay","Add Any Relevant Details Above"),"Please Give Details Above"))))))))))),IF(OR(G181="",G181=0),"Error Detected, No rate entered",IF(E181=0,"",IF(F181="","Error Detected, No Pensionable pay",IF(AS181=1,"No Part Time Status Entered",IF(AR181=1,"No Part Time Hours Entered",IF(ISERROR(AD181)," Unknown Values entered.",IF(V181+W181&lt;1,"Acceptable",IF(T181+U181=200, "No Contributions Entered", IF(M181="","Error Detected, Choose reason&gt;",IF(Z181="1",IF(V181=1,"Please Enter Deemed Pensionable Pay","Add relevant Details Above"),"Please give details Above")))))))))))))</f>
        <v/>
      </c>
      <c r="M181" s="260"/>
      <c r="N181" s="91"/>
      <c r="O181" s="91" t="str">
        <f t="shared" si="43"/>
        <v/>
      </c>
      <c r="P181" s="94">
        <f t="shared" si="44"/>
        <v>0</v>
      </c>
      <c r="Q181" s="94">
        <f t="shared" si="44"/>
        <v>0</v>
      </c>
      <c r="R181" s="218">
        <f>(ROUND((F181/100*'Member Info'!$W$2), 2))</f>
        <v>0</v>
      </c>
      <c r="S181" s="218" t="e">
        <f t="shared" si="45"/>
        <v>#VALUE!</v>
      </c>
      <c r="T181" s="218" t="str">
        <f t="shared" si="46"/>
        <v/>
      </c>
      <c r="U181" s="227" t="str">
        <f t="shared" si="47"/>
        <v/>
      </c>
      <c r="V181" s="228" t="str">
        <f t="shared" si="48"/>
        <v/>
      </c>
      <c r="W181" s="228" t="str">
        <f t="shared" si="49"/>
        <v/>
      </c>
      <c r="X181" s="222">
        <f t="shared" si="50"/>
        <v>0</v>
      </c>
      <c r="Y181" s="110">
        <f t="shared" si="51"/>
        <v>0</v>
      </c>
      <c r="Z181" s="235" t="str">
        <f t="shared" si="52"/>
        <v/>
      </c>
      <c r="AA181" s="240" t="b">
        <f t="shared" si="53"/>
        <v>0</v>
      </c>
      <c r="AB181" s="235">
        <f t="shared" si="54"/>
        <v>0</v>
      </c>
      <c r="AC181" s="235">
        <f>IF('Member Info'!N178="",1,"")</f>
        <v>1</v>
      </c>
      <c r="AD181" s="243" t="e">
        <f t="shared" si="55"/>
        <v>#VALUE!</v>
      </c>
      <c r="AE181" s="130" t="str">
        <f t="shared" si="42"/>
        <v/>
      </c>
      <c r="AF181" s="124">
        <f t="shared" si="56"/>
        <v>1</v>
      </c>
      <c r="AG181" s="124" t="str">
        <f>IF('Member Info'!N178&lt;&gt;"",IF(AND('Member Info'!N178&lt;=$U$1,'Member Info'!N178&gt;=$T$1),1,0),"")</f>
        <v/>
      </c>
      <c r="AI181" s="124" t="b">
        <f t="shared" si="57"/>
        <v>0</v>
      </c>
      <c r="AJ181" s="124">
        <f t="shared" si="58"/>
        <v>0</v>
      </c>
      <c r="AL181" s="124">
        <f t="shared" si="59"/>
        <v>0</v>
      </c>
      <c r="AM181" s="124">
        <f>IF('Member Info'!F178&gt;$T$1,1,0)</f>
        <v>0</v>
      </c>
      <c r="AN181" s="124" t="b">
        <f>IF(ISERROR(T181),ERROR.TYPE(#REF!)=ERROR.TYPE(T181),FALSE)</f>
        <v>0</v>
      </c>
      <c r="AO181" s="124" t="b">
        <f>IF(ISERROR(U181),ERROR.TYPE(#REF!)=ERROR.TYPE(U181),FALSE)</f>
        <v>0</v>
      </c>
      <c r="AP181" s="124">
        <f>IF('Member Info'!F178&gt;'GP1 April 25'!$U$1,1,0)</f>
        <v>0</v>
      </c>
      <c r="AQ181" s="124">
        <f t="shared" si="60"/>
        <v>0</v>
      </c>
      <c r="AR181" s="124">
        <f t="shared" si="61"/>
        <v>0</v>
      </c>
      <c r="AS181" s="124">
        <f t="shared" si="62"/>
        <v>1</v>
      </c>
    </row>
    <row r="182" spans="1:45" ht="15.75" thickBot="1" x14ac:dyDescent="0.3">
      <c r="A182" s="4"/>
      <c r="B182" s="5"/>
      <c r="C182" s="5"/>
      <c r="D182" s="5"/>
      <c r="E182" s="5"/>
      <c r="F182" s="275">
        <f>SUM(F32:F181)</f>
        <v>0</v>
      </c>
      <c r="G182" s="21"/>
      <c r="H182" s="21"/>
      <c r="I182" s="21"/>
      <c r="J182" s="9">
        <f>ROUND(SUM(J32:J181), 2)</f>
        <v>0</v>
      </c>
      <c r="K182" s="9">
        <f>ROUND(SUM(K32:K181), 2)</f>
        <v>0</v>
      </c>
      <c r="L182" s="133">
        <f>COUNTIF(L32:L181, "&gt;0")</f>
        <v>0</v>
      </c>
      <c r="M182" s="5"/>
      <c r="N182" s="5"/>
      <c r="O182" s="5"/>
      <c r="P182" s="5"/>
      <c r="Q182" s="5"/>
      <c r="T182" s="124"/>
      <c r="V182" s="222">
        <f>SUM(V32:V181)</f>
        <v>0</v>
      </c>
      <c r="W182" s="228">
        <f>SUM(W32:W181)</f>
        <v>0</v>
      </c>
      <c r="X182" s="222">
        <f>SUM(X32:X181)</f>
        <v>0</v>
      </c>
      <c r="Y182" s="222"/>
      <c r="Z182" s="331"/>
      <c r="AA182" s="222">
        <f>COUNTIF(AA32:AA181, TRUE)</f>
        <v>0</v>
      </c>
      <c r="AB182" s="237">
        <f>SUM(AB32:AB181)</f>
        <v>0</v>
      </c>
      <c r="AC182" s="252"/>
      <c r="AD182" s="236"/>
      <c r="AE182" s="243">
        <f>SUM(AE32:AE181)</f>
        <v>0</v>
      </c>
      <c r="AF182" s="124">
        <f>COUNTIF(AF32:AF181,"&gt;1")</f>
        <v>0</v>
      </c>
      <c r="AG182" s="222">
        <f>SUM(AG32:AG181)</f>
        <v>0</v>
      </c>
      <c r="AL182" s="124">
        <f>SUM(AL32:AL181)</f>
        <v>0</v>
      </c>
    </row>
    <row r="183" spans="1:45" ht="15" customHeight="1" x14ac:dyDescent="0.25">
      <c r="A183" s="4"/>
      <c r="B183" s="335"/>
      <c r="C183" s="335"/>
      <c r="D183" s="5"/>
      <c r="E183" s="37"/>
      <c r="F183" s="37"/>
      <c r="G183" s="21"/>
      <c r="H183" s="21"/>
      <c r="I183" s="21"/>
      <c r="J183" s="22"/>
      <c r="K183" s="22"/>
      <c r="L183" s="106"/>
      <c r="M183" s="5"/>
      <c r="N183" s="5"/>
      <c r="O183" s="5"/>
      <c r="P183" s="5"/>
      <c r="Q183" s="253"/>
      <c r="T183" s="124"/>
      <c r="X183" s="222"/>
      <c r="AC183" s="110"/>
    </row>
    <row r="184" spans="1:45" ht="15.75" customHeight="1" x14ac:dyDescent="0.25">
      <c r="A184" s="4"/>
      <c r="B184" s="335"/>
      <c r="C184" s="335"/>
      <c r="D184" s="23"/>
      <c r="E184" s="334"/>
      <c r="F184" s="334"/>
      <c r="G184" s="332"/>
      <c r="H184" s="332"/>
      <c r="I184" s="332"/>
      <c r="J184" s="332"/>
      <c r="K184" s="332"/>
      <c r="L184" s="332"/>
      <c r="M184" s="5"/>
      <c r="N184" s="5"/>
      <c r="O184" s="5"/>
      <c r="P184" s="253"/>
      <c r="Q184" s="5"/>
      <c r="T184" s="124"/>
      <c r="X184" s="222"/>
      <c r="AC184" s="110"/>
    </row>
    <row r="185" spans="1:45" ht="15.75" x14ac:dyDescent="0.25">
      <c r="A185" s="4"/>
      <c r="B185" s="335"/>
      <c r="C185" s="335"/>
      <c r="D185" s="23"/>
      <c r="E185" s="334"/>
      <c r="F185" s="558" t="s">
        <v>17</v>
      </c>
      <c r="G185" s="558"/>
      <c r="H185" s="558"/>
      <c r="I185" s="558"/>
      <c r="J185" s="558"/>
      <c r="K185" s="332"/>
      <c r="L185" s="332"/>
      <c r="M185" s="5"/>
      <c r="N185" s="5"/>
      <c r="O185" s="5"/>
      <c r="P185" s="5"/>
      <c r="Q185" s="5"/>
      <c r="T185" s="124"/>
      <c r="X185" s="222"/>
      <c r="AC185" s="110"/>
    </row>
    <row r="186" spans="1:45" ht="15.75" x14ac:dyDescent="0.25">
      <c r="A186" s="4"/>
      <c r="B186" s="430"/>
      <c r="C186" s="430"/>
      <c r="D186" s="23"/>
      <c r="E186" s="333"/>
      <c r="F186" s="558"/>
      <c r="G186" s="558"/>
      <c r="H186" s="558"/>
      <c r="I186" s="558"/>
      <c r="J186" s="558"/>
      <c r="K186" s="333"/>
      <c r="L186" s="333"/>
      <c r="M186" s="5"/>
      <c r="N186" s="5"/>
      <c r="O186" s="5"/>
      <c r="P186" s="5"/>
      <c r="Q186" s="5"/>
      <c r="T186" s="124"/>
      <c r="X186" s="222"/>
      <c r="AC186" s="110"/>
    </row>
    <row r="187" spans="1:45" ht="15.75" x14ac:dyDescent="0.25">
      <c r="A187" s="4"/>
      <c r="B187" s="336"/>
      <c r="C187" s="336"/>
      <c r="D187" s="23"/>
      <c r="E187" s="333"/>
      <c r="F187" s="333"/>
      <c r="G187" s="333"/>
      <c r="H187" s="333"/>
      <c r="I187" s="333"/>
      <c r="J187" s="333"/>
      <c r="K187" s="550" t="s">
        <v>20</v>
      </c>
      <c r="L187" s="550"/>
      <c r="M187" s="5"/>
      <c r="N187" s="5"/>
      <c r="O187" s="5"/>
      <c r="P187" s="5"/>
      <c r="Q187" s="5"/>
      <c r="T187" s="124"/>
      <c r="X187" s="222"/>
      <c r="AC187" s="110"/>
    </row>
    <row r="188" spans="1:45" ht="15.75" thickBot="1" x14ac:dyDescent="0.3">
      <c r="A188" s="4"/>
      <c r="B188" s="337"/>
      <c r="C188" s="336" t="s">
        <v>18</v>
      </c>
      <c r="D188" s="336"/>
      <c r="E188" s="333"/>
      <c r="F188" s="336" t="s">
        <v>19</v>
      </c>
      <c r="G188" s="336"/>
      <c r="H188" s="336"/>
      <c r="I188" s="336"/>
      <c r="J188" s="336"/>
      <c r="K188" s="551"/>
      <c r="L188" s="551"/>
      <c r="M188" s="5"/>
      <c r="N188" s="5"/>
      <c r="O188" s="5"/>
      <c r="P188" s="5"/>
      <c r="Q188" s="5"/>
      <c r="T188" s="124"/>
      <c r="X188" s="222"/>
      <c r="AC188" s="110"/>
    </row>
    <row r="189" spans="1:45" ht="15.75" thickBot="1" x14ac:dyDescent="0.3">
      <c r="A189" s="4"/>
      <c r="B189" s="12"/>
      <c r="C189" s="553">
        <f>J182</f>
        <v>0</v>
      </c>
      <c r="D189" s="554"/>
      <c r="E189" s="333"/>
      <c r="F189" s="553">
        <f>K182</f>
        <v>0</v>
      </c>
      <c r="G189" s="554"/>
      <c r="H189" s="381"/>
      <c r="I189" s="381"/>
      <c r="J189" s="337"/>
      <c r="K189" s="553">
        <f>C189+F189</f>
        <v>0</v>
      </c>
      <c r="L189" s="554"/>
      <c r="M189" s="5"/>
      <c r="N189" s="5"/>
      <c r="O189" s="5"/>
      <c r="P189" s="5"/>
      <c r="Q189" s="5"/>
      <c r="T189" s="124"/>
      <c r="X189" s="222"/>
      <c r="AC189" s="110"/>
    </row>
    <row r="190" spans="1:45" ht="15.75" x14ac:dyDescent="0.25">
      <c r="A190" s="4"/>
      <c r="B190" s="336"/>
      <c r="C190" s="336"/>
      <c r="D190" s="23"/>
      <c r="E190" s="333"/>
      <c r="F190" s="333"/>
      <c r="G190" s="333"/>
      <c r="H190" s="333"/>
      <c r="I190" s="333"/>
      <c r="J190" s="333"/>
      <c r="K190" s="333"/>
      <c r="L190" s="333"/>
      <c r="M190" s="5"/>
      <c r="N190" s="5"/>
      <c r="O190" s="5"/>
      <c r="P190" s="5"/>
      <c r="Q190" s="5"/>
      <c r="T190" s="124"/>
      <c r="X190" s="222"/>
      <c r="AC190" s="110"/>
    </row>
    <row r="191" spans="1:45" ht="15.75" x14ac:dyDescent="0.25">
      <c r="A191" s="4"/>
      <c r="B191" s="337"/>
      <c r="C191" s="337"/>
      <c r="D191" s="23"/>
      <c r="E191" s="333"/>
      <c r="F191" s="333"/>
      <c r="G191" s="333"/>
      <c r="H191" s="333"/>
      <c r="I191" s="333"/>
      <c r="J191" s="333"/>
      <c r="K191" s="333"/>
      <c r="L191" s="333"/>
      <c r="M191" s="5"/>
      <c r="N191" s="5"/>
      <c r="O191" s="5"/>
      <c r="P191" s="5"/>
      <c r="Q191" s="5"/>
      <c r="T191" s="124"/>
      <c r="X191" s="222"/>
      <c r="AC191" s="110"/>
    </row>
    <row r="192" spans="1:45" ht="15.75" customHeight="1" x14ac:dyDescent="0.25">
      <c r="A192" s="4"/>
      <c r="B192" s="556" t="s">
        <v>587</v>
      </c>
      <c r="C192" s="556"/>
      <c r="D192" s="556"/>
      <c r="E192" s="556"/>
      <c r="F192" s="556"/>
      <c r="G192" s="556"/>
      <c r="H192" s="556"/>
      <c r="I192" s="556"/>
      <c r="J192" s="556"/>
      <c r="K192" s="556"/>
      <c r="L192" s="556"/>
      <c r="M192" s="5"/>
      <c r="N192" s="5"/>
      <c r="O192" s="5"/>
      <c r="P192" s="5"/>
      <c r="Q192" s="5"/>
      <c r="T192" s="124"/>
      <c r="X192" s="222"/>
      <c r="AC192" s="110"/>
    </row>
    <row r="193" spans="1:29" ht="15.75" customHeight="1" x14ac:dyDescent="0.25">
      <c r="A193" s="4"/>
      <c r="B193" s="556"/>
      <c r="C193" s="556"/>
      <c r="D193" s="556"/>
      <c r="E193" s="556"/>
      <c r="F193" s="556"/>
      <c r="G193" s="556"/>
      <c r="H193" s="556"/>
      <c r="I193" s="556"/>
      <c r="J193" s="556"/>
      <c r="K193" s="556"/>
      <c r="L193" s="556"/>
      <c r="M193" s="5"/>
      <c r="N193" s="5"/>
      <c r="O193" s="5"/>
      <c r="P193" s="5"/>
      <c r="Q193" s="5"/>
      <c r="T193" s="124"/>
      <c r="X193" s="222"/>
      <c r="AC193" s="110"/>
    </row>
    <row r="194" spans="1:29" ht="15.75" customHeight="1" x14ac:dyDescent="0.25">
      <c r="A194" s="4"/>
      <c r="B194" s="556"/>
      <c r="C194" s="556"/>
      <c r="D194" s="556"/>
      <c r="E194" s="556"/>
      <c r="F194" s="556"/>
      <c r="G194" s="556"/>
      <c r="H194" s="556"/>
      <c r="I194" s="556"/>
      <c r="J194" s="556"/>
      <c r="K194" s="556"/>
      <c r="L194" s="556"/>
      <c r="M194" s="5"/>
      <c r="N194" s="5"/>
      <c r="O194" s="5"/>
      <c r="P194" s="5"/>
      <c r="Q194" s="5"/>
      <c r="T194" s="124"/>
      <c r="X194" s="222"/>
      <c r="AC194" s="110"/>
    </row>
    <row r="195" spans="1:29" ht="15.75" customHeight="1" x14ac:dyDescent="0.25">
      <c r="A195" s="4"/>
      <c r="B195" s="556"/>
      <c r="C195" s="556"/>
      <c r="D195" s="556"/>
      <c r="E195" s="556"/>
      <c r="F195" s="556"/>
      <c r="G195" s="556"/>
      <c r="H195" s="556"/>
      <c r="I195" s="556"/>
      <c r="J195" s="556"/>
      <c r="K195" s="556"/>
      <c r="L195" s="556"/>
      <c r="M195" s="5"/>
      <c r="N195" s="5"/>
      <c r="O195" s="5"/>
      <c r="P195" s="5"/>
      <c r="Q195" s="5"/>
      <c r="T195" s="124"/>
      <c r="X195" s="222"/>
      <c r="AC195" s="110"/>
    </row>
    <row r="196" spans="1:29" x14ac:dyDescent="0.25">
      <c r="A196" s="4"/>
      <c r="B196" s="556"/>
      <c r="C196" s="556"/>
      <c r="D196" s="556"/>
      <c r="E196" s="556"/>
      <c r="F196" s="556"/>
      <c r="G196" s="556"/>
      <c r="H196" s="556"/>
      <c r="I196" s="556"/>
      <c r="J196" s="556"/>
      <c r="K196" s="556"/>
      <c r="L196" s="556"/>
      <c r="M196" s="5"/>
      <c r="N196" s="5"/>
      <c r="O196" s="5"/>
      <c r="P196" s="5"/>
      <c r="Q196" s="5"/>
      <c r="T196" s="124"/>
      <c r="X196" s="222"/>
      <c r="AC196" s="110"/>
    </row>
    <row r="197" spans="1:29" x14ac:dyDescent="0.25">
      <c r="A197" s="4"/>
      <c r="B197" s="5"/>
      <c r="C197" s="5"/>
      <c r="D197" s="5"/>
      <c r="E197" s="5"/>
      <c r="F197" s="5"/>
      <c r="G197" s="21"/>
      <c r="H197" s="21"/>
      <c r="I197" s="21"/>
      <c r="J197" s="5"/>
      <c r="K197" s="5"/>
      <c r="L197" s="425"/>
      <c r="M197" s="5"/>
      <c r="N197" s="5"/>
      <c r="O197" s="5"/>
      <c r="P197" s="5"/>
      <c r="Q197" s="5"/>
      <c r="T197" s="124"/>
      <c r="X197" s="222"/>
      <c r="AC197" s="110"/>
    </row>
    <row r="198" spans="1:29" ht="15.75" x14ac:dyDescent="0.25">
      <c r="A198" s="4"/>
      <c r="B198" s="561"/>
      <c r="C198" s="561"/>
      <c r="D198" s="561"/>
      <c r="E198" s="561"/>
      <c r="F198" s="561"/>
      <c r="G198" s="561"/>
      <c r="H198" s="428"/>
      <c r="I198" s="428"/>
      <c r="J198" s="428"/>
      <c r="K198" s="428"/>
      <c r="L198" s="103"/>
      <c r="M198" s="5"/>
      <c r="N198" s="5"/>
      <c r="O198" s="5"/>
      <c r="P198" s="5"/>
      <c r="Q198" s="5"/>
      <c r="T198" s="124"/>
      <c r="U198" s="124"/>
      <c r="V198" s="124"/>
      <c r="W198" s="124"/>
      <c r="X198" s="124"/>
      <c r="Y198" s="124"/>
      <c r="Z198" s="124"/>
      <c r="AA198" s="124"/>
      <c r="AB198" s="124"/>
    </row>
    <row r="199" spans="1:29" x14ac:dyDescent="0.25">
      <c r="A199" s="4"/>
      <c r="B199" s="5"/>
      <c r="C199" s="5"/>
      <c r="D199" s="5"/>
      <c r="E199" s="5"/>
      <c r="F199" s="5"/>
      <c r="G199" s="21"/>
      <c r="H199" s="21"/>
      <c r="I199" s="21"/>
      <c r="J199" s="5"/>
      <c r="K199" s="5"/>
      <c r="L199" s="425"/>
      <c r="M199" s="5"/>
      <c r="N199" s="5"/>
      <c r="O199" s="5"/>
      <c r="P199" s="5"/>
      <c r="Q199" s="5"/>
      <c r="T199" s="124"/>
      <c r="U199" s="124"/>
      <c r="V199" s="124"/>
      <c r="W199" s="124"/>
      <c r="X199" s="124"/>
      <c r="Y199" s="124"/>
      <c r="Z199" s="124"/>
      <c r="AA199" s="124"/>
      <c r="AB199" s="124"/>
    </row>
    <row r="200" spans="1:29" x14ac:dyDescent="0.25">
      <c r="A200" s="4"/>
      <c r="B200" s="5"/>
      <c r="C200" s="5"/>
      <c r="D200" s="5"/>
      <c r="E200" s="5"/>
      <c r="F200" s="5"/>
      <c r="G200" s="21"/>
      <c r="H200" s="21"/>
      <c r="I200" s="21"/>
      <c r="J200" s="5"/>
      <c r="K200" s="5"/>
      <c r="L200" s="425"/>
      <c r="M200" s="5"/>
      <c r="N200" s="5"/>
      <c r="O200" s="5"/>
      <c r="P200" s="5"/>
      <c r="Q200" s="5"/>
      <c r="T200" s="124"/>
      <c r="U200" s="124"/>
      <c r="V200" s="124"/>
      <c r="W200" s="124"/>
      <c r="X200" s="124"/>
      <c r="Y200" s="124"/>
      <c r="Z200" s="124"/>
      <c r="AA200" s="124"/>
      <c r="AB200" s="124"/>
    </row>
    <row r="201" spans="1:29" ht="21" x14ac:dyDescent="0.25">
      <c r="A201" s="4"/>
      <c r="B201" s="555"/>
      <c r="C201" s="555"/>
      <c r="D201" s="555"/>
      <c r="E201" s="555"/>
      <c r="F201" s="555"/>
      <c r="G201" s="555"/>
      <c r="H201" s="431"/>
      <c r="I201" s="431"/>
      <c r="J201" s="431"/>
      <c r="K201" s="431"/>
      <c r="L201" s="431"/>
      <c r="M201" s="5"/>
      <c r="N201" s="5"/>
      <c r="O201" s="5"/>
      <c r="P201" s="5"/>
      <c r="Q201" s="5"/>
      <c r="T201" s="124"/>
      <c r="U201" s="124"/>
      <c r="V201" s="124"/>
      <c r="W201" s="124"/>
      <c r="X201" s="124"/>
      <c r="Y201" s="124"/>
      <c r="Z201" s="124"/>
      <c r="AA201" s="124"/>
      <c r="AB201" s="124"/>
    </row>
    <row r="202" spans="1:29" ht="21" x14ac:dyDescent="0.25">
      <c r="A202" s="4"/>
      <c r="B202" s="15"/>
      <c r="C202" s="15"/>
      <c r="D202" s="15"/>
      <c r="E202" s="15"/>
      <c r="F202" s="15"/>
      <c r="G202" s="15"/>
      <c r="H202" s="15"/>
      <c r="I202" s="15"/>
      <c r="J202" s="5"/>
      <c r="K202" s="5"/>
      <c r="L202" s="425"/>
      <c r="M202" s="5"/>
      <c r="N202" s="5"/>
      <c r="O202" s="5"/>
      <c r="P202" s="5"/>
      <c r="Q202" s="5"/>
      <c r="T202" s="124"/>
      <c r="U202" s="124"/>
      <c r="V202" s="124"/>
      <c r="W202" s="124"/>
      <c r="X202" s="124"/>
      <c r="Y202" s="124"/>
      <c r="Z202" s="124"/>
      <c r="AA202" s="124"/>
      <c r="AB202" s="124"/>
    </row>
    <row r="203" spans="1:29" ht="15" customHeight="1" x14ac:dyDescent="0.25">
      <c r="A203" s="4"/>
      <c r="B203" s="552"/>
      <c r="C203" s="552"/>
      <c r="D203" s="552"/>
      <c r="E203" s="5"/>
      <c r="F203" s="552"/>
      <c r="G203" s="552"/>
      <c r="H203" s="430"/>
      <c r="I203" s="430"/>
      <c r="J203" s="552"/>
      <c r="K203" s="552"/>
      <c r="L203" s="430"/>
      <c r="M203" s="5"/>
      <c r="N203" s="5"/>
      <c r="O203" s="5"/>
      <c r="P203" s="5"/>
      <c r="Q203" s="5"/>
      <c r="T203" s="124"/>
      <c r="U203" s="124"/>
      <c r="V203" s="124"/>
      <c r="W203" s="124"/>
      <c r="X203" s="124"/>
      <c r="Y203" s="124"/>
      <c r="Z203" s="124"/>
      <c r="AA203" s="124"/>
      <c r="AB203" s="124"/>
    </row>
    <row r="204" spans="1:29" x14ac:dyDescent="0.25">
      <c r="A204" s="4"/>
      <c r="B204" s="552"/>
      <c r="C204" s="552"/>
      <c r="D204" s="552"/>
      <c r="E204" s="5"/>
      <c r="F204" s="552"/>
      <c r="G204" s="552"/>
      <c r="H204" s="430"/>
      <c r="I204" s="430"/>
      <c r="J204" s="552"/>
      <c r="K204" s="552"/>
      <c r="L204" s="430"/>
      <c r="M204" s="5"/>
      <c r="N204" s="5"/>
      <c r="O204" s="5"/>
      <c r="P204" s="5"/>
      <c r="Q204" s="5"/>
      <c r="T204" s="124"/>
      <c r="U204" s="124"/>
      <c r="V204" s="124"/>
      <c r="W204" s="124"/>
      <c r="X204" s="124"/>
      <c r="Y204" s="124"/>
      <c r="Z204" s="124"/>
      <c r="AA204" s="124"/>
      <c r="AB204" s="124"/>
    </row>
    <row r="205" spans="1:29" x14ac:dyDescent="0.25">
      <c r="A205" s="4"/>
      <c r="B205" s="430"/>
      <c r="C205" s="430"/>
      <c r="D205" s="430"/>
      <c r="E205" s="5"/>
      <c r="F205" s="430"/>
      <c r="G205" s="430"/>
      <c r="H205" s="430"/>
      <c r="I205" s="430"/>
      <c r="J205" s="430"/>
      <c r="K205" s="430"/>
      <c r="L205" s="430"/>
      <c r="M205" s="5"/>
      <c r="N205" s="5"/>
      <c r="O205" s="5"/>
      <c r="P205" s="5"/>
      <c r="Q205" s="5"/>
      <c r="T205" s="124"/>
      <c r="U205" s="124"/>
      <c r="V205" s="124"/>
      <c r="W205" s="124"/>
      <c r="X205" s="124"/>
      <c r="Y205" s="124"/>
      <c r="Z205" s="124"/>
      <c r="AA205" s="124"/>
      <c r="AB205" s="124"/>
    </row>
    <row r="206" spans="1:29" ht="15.75" customHeight="1" x14ac:dyDescent="0.25">
      <c r="A206" s="4"/>
      <c r="B206" s="447"/>
      <c r="C206" s="447"/>
      <c r="D206" s="447"/>
      <c r="E206" s="5"/>
      <c r="F206" s="447"/>
      <c r="G206" s="447"/>
      <c r="H206" s="426"/>
      <c r="I206" s="426"/>
      <c r="J206" s="447"/>
      <c r="K206" s="447"/>
      <c r="L206" s="31"/>
      <c r="M206" s="5"/>
      <c r="N206" s="5"/>
      <c r="O206" s="5"/>
      <c r="P206" s="5"/>
      <c r="Q206" s="5"/>
      <c r="T206" s="124"/>
      <c r="U206" s="124"/>
      <c r="V206" s="124"/>
      <c r="W206" s="124"/>
      <c r="X206" s="124"/>
      <c r="Y206" s="124"/>
      <c r="Z206" s="124"/>
      <c r="AA206" s="124"/>
      <c r="AB206" s="124"/>
    </row>
    <row r="207" spans="1:29" x14ac:dyDescent="0.25">
      <c r="A207" s="4"/>
      <c r="B207" s="559"/>
      <c r="C207" s="559"/>
      <c r="D207" s="559"/>
      <c r="E207" s="5"/>
      <c r="F207" s="559"/>
      <c r="G207" s="559"/>
      <c r="H207" s="427"/>
      <c r="I207" s="427"/>
      <c r="J207" s="559"/>
      <c r="K207" s="559"/>
      <c r="L207" s="104"/>
      <c r="M207" s="5"/>
      <c r="N207" s="5"/>
      <c r="O207" s="5"/>
      <c r="P207" s="5"/>
      <c r="Q207" s="5"/>
      <c r="T207" s="124"/>
      <c r="U207" s="124"/>
      <c r="V207" s="124"/>
      <c r="W207" s="124"/>
      <c r="X207" s="124"/>
      <c r="Y207" s="124"/>
      <c r="Z207" s="124"/>
      <c r="AA207" s="124"/>
      <c r="AB207" s="124"/>
    </row>
    <row r="208" spans="1:29" x14ac:dyDescent="0.25">
      <c r="A208" s="4"/>
      <c r="B208" s="12"/>
      <c r="C208" s="12"/>
      <c r="D208" s="12"/>
      <c r="E208" s="5"/>
      <c r="F208" s="12"/>
      <c r="G208" s="12"/>
      <c r="H208" s="12"/>
      <c r="I208" s="12"/>
      <c r="J208" s="12"/>
      <c r="K208" s="12"/>
      <c r="L208" s="425"/>
      <c r="M208" s="5"/>
      <c r="N208" s="5"/>
      <c r="O208" s="5"/>
      <c r="P208" s="5"/>
      <c r="Q208" s="5"/>
      <c r="T208" s="124"/>
      <c r="U208" s="124"/>
      <c r="V208" s="124"/>
      <c r="W208" s="124"/>
      <c r="X208" s="124"/>
      <c r="Y208" s="124"/>
      <c r="Z208" s="124"/>
      <c r="AA208" s="124"/>
      <c r="AB208" s="124"/>
    </row>
    <row r="209" spans="1:28" ht="15.75" customHeight="1" x14ac:dyDescent="0.25">
      <c r="A209" s="4"/>
      <c r="B209" s="447"/>
      <c r="C209" s="447"/>
      <c r="D209" s="447"/>
      <c r="E209" s="5"/>
      <c r="F209" s="447"/>
      <c r="G209" s="447"/>
      <c r="H209" s="426"/>
      <c r="I209" s="426"/>
      <c r="J209" s="447"/>
      <c r="K209" s="447"/>
      <c r="L209" s="31"/>
      <c r="M209" s="5"/>
      <c r="N209" s="5"/>
      <c r="O209" s="5"/>
      <c r="P209" s="5"/>
      <c r="Q209" s="5"/>
      <c r="T209" s="124"/>
      <c r="U209" s="124"/>
      <c r="V209" s="124"/>
      <c r="W209" s="124"/>
      <c r="X209" s="124"/>
      <c r="Y209" s="124"/>
      <c r="Z209" s="124"/>
      <c r="AA209" s="124"/>
      <c r="AB209" s="124"/>
    </row>
    <row r="210" spans="1:28" x14ac:dyDescent="0.25">
      <c r="A210" s="4"/>
      <c r="B210" s="559"/>
      <c r="C210" s="559"/>
      <c r="D210" s="559"/>
      <c r="E210" s="5"/>
      <c r="F210" s="559"/>
      <c r="G210" s="559"/>
      <c r="H210" s="427"/>
      <c r="I210" s="427"/>
      <c r="J210" s="559"/>
      <c r="K210" s="559"/>
      <c r="L210" s="104"/>
      <c r="M210" s="5"/>
      <c r="N210" s="5"/>
      <c r="O210" s="5"/>
      <c r="P210" s="5"/>
      <c r="Q210" s="5"/>
      <c r="T210" s="124"/>
      <c r="U210" s="124"/>
      <c r="V210" s="124"/>
      <c r="W210" s="124"/>
      <c r="X210" s="124"/>
      <c r="Y210" s="124"/>
      <c r="Z210" s="124"/>
      <c r="AA210" s="124"/>
      <c r="AB210" s="124"/>
    </row>
    <row r="211" spans="1:28" x14ac:dyDescent="0.25">
      <c r="A211" s="4"/>
      <c r="B211" s="12"/>
      <c r="C211" s="12"/>
      <c r="D211" s="12"/>
      <c r="E211" s="5"/>
      <c r="F211" s="12"/>
      <c r="G211" s="12"/>
      <c r="H211" s="12"/>
      <c r="I211" s="12"/>
      <c r="J211" s="12"/>
      <c r="K211" s="12"/>
      <c r="L211" s="425"/>
      <c r="M211" s="5"/>
      <c r="N211" s="5"/>
      <c r="O211" s="5"/>
      <c r="P211" s="5"/>
      <c r="Q211" s="5"/>
      <c r="T211" s="124"/>
      <c r="U211" s="124"/>
      <c r="V211" s="124"/>
      <c r="W211" s="124"/>
      <c r="X211" s="124"/>
      <c r="Y211" s="124"/>
      <c r="Z211" s="124"/>
      <c r="AA211" s="124"/>
      <c r="AB211" s="124"/>
    </row>
    <row r="212" spans="1:28" ht="15.75" customHeight="1" x14ac:dyDescent="0.25">
      <c r="A212" s="4"/>
      <c r="B212" s="550"/>
      <c r="C212" s="550"/>
      <c r="D212" s="550"/>
      <c r="E212" s="5"/>
      <c r="F212" s="550"/>
      <c r="G212" s="550"/>
      <c r="H212" s="429"/>
      <c r="I212" s="429"/>
      <c r="J212" s="550"/>
      <c r="K212" s="550"/>
      <c r="L212" s="430"/>
      <c r="M212" s="5"/>
      <c r="N212" s="5"/>
      <c r="O212" s="5"/>
      <c r="P212" s="5"/>
      <c r="Q212" s="5"/>
      <c r="T212" s="124"/>
      <c r="U212" s="124"/>
      <c r="V212" s="124"/>
      <c r="W212" s="124"/>
      <c r="X212" s="124"/>
      <c r="Y212" s="124"/>
      <c r="Z212" s="124"/>
      <c r="AA212" s="124"/>
      <c r="AB212" s="124"/>
    </row>
    <row r="213" spans="1:28" x14ac:dyDescent="0.25">
      <c r="A213" s="4"/>
      <c r="B213" s="559"/>
      <c r="C213" s="559"/>
      <c r="D213" s="559"/>
      <c r="E213" s="5"/>
      <c r="F213" s="559"/>
      <c r="G213" s="559"/>
      <c r="H213" s="427"/>
      <c r="I213" s="427"/>
      <c r="J213" s="559"/>
      <c r="K213" s="559"/>
      <c r="L213" s="104"/>
      <c r="M213" s="5"/>
      <c r="N213" s="5"/>
      <c r="O213" s="5"/>
      <c r="P213" s="5"/>
      <c r="Q213" s="5"/>
      <c r="T213" s="124"/>
      <c r="U213" s="124"/>
      <c r="V213" s="124"/>
      <c r="W213" s="124"/>
      <c r="X213" s="124"/>
      <c r="Y213" s="124"/>
      <c r="Z213" s="124"/>
      <c r="AA213" s="124"/>
      <c r="AB213" s="124"/>
    </row>
    <row r="214" spans="1:28" x14ac:dyDescent="0.25">
      <c r="A214" s="4"/>
      <c r="B214" s="12"/>
      <c r="C214" s="12"/>
      <c r="D214" s="12"/>
      <c r="E214" s="5"/>
      <c r="F214" s="5"/>
      <c r="G214" s="5"/>
      <c r="H214" s="5"/>
      <c r="I214" s="5"/>
      <c r="J214" s="12"/>
      <c r="K214" s="5"/>
      <c r="L214" s="425"/>
      <c r="M214" s="5"/>
      <c r="N214" s="5"/>
      <c r="O214" s="5"/>
      <c r="P214" s="5"/>
      <c r="Q214" s="5"/>
      <c r="T214" s="124"/>
      <c r="U214" s="124"/>
      <c r="V214" s="124"/>
      <c r="W214" s="124"/>
      <c r="X214" s="124"/>
      <c r="Y214" s="124"/>
      <c r="Z214" s="124"/>
      <c r="AA214" s="124"/>
      <c r="AB214" s="124"/>
    </row>
    <row r="215" spans="1:28" x14ac:dyDescent="0.25">
      <c r="A215" s="4"/>
      <c r="B215" s="560"/>
      <c r="C215" s="560"/>
      <c r="D215" s="560"/>
      <c r="E215" s="5"/>
      <c r="F215" s="5"/>
      <c r="G215" s="5"/>
      <c r="H215" s="5"/>
      <c r="I215" s="5"/>
      <c r="J215" s="12"/>
      <c r="K215" s="5"/>
      <c r="L215" s="425"/>
      <c r="M215" s="5"/>
      <c r="N215" s="5"/>
      <c r="O215" s="5"/>
      <c r="P215" s="5"/>
      <c r="Q215" s="5"/>
      <c r="T215" s="124"/>
      <c r="U215" s="124"/>
      <c r="V215" s="124"/>
      <c r="W215" s="124"/>
      <c r="X215" s="124"/>
      <c r="Y215" s="124"/>
      <c r="Z215" s="124"/>
      <c r="AA215" s="124"/>
      <c r="AB215" s="124"/>
    </row>
    <row r="216" spans="1:28" x14ac:dyDescent="0.25">
      <c r="A216" s="4"/>
      <c r="B216" s="557"/>
      <c r="C216" s="557"/>
      <c r="D216" s="557"/>
      <c r="E216" s="5"/>
      <c r="F216" s="5"/>
      <c r="G216" s="5"/>
      <c r="H216" s="5"/>
      <c r="I216" s="5"/>
      <c r="J216" s="5"/>
      <c r="K216" s="5"/>
      <c r="L216" s="425"/>
      <c r="M216" s="5"/>
      <c r="N216" s="5"/>
      <c r="O216" s="5"/>
      <c r="P216" s="5"/>
      <c r="Q216" s="5"/>
      <c r="T216" s="124"/>
      <c r="U216" s="124"/>
      <c r="V216" s="124"/>
      <c r="W216" s="124"/>
      <c r="X216" s="124"/>
      <c r="Y216" s="124"/>
      <c r="Z216" s="124"/>
      <c r="AA216" s="124"/>
      <c r="AB216" s="124"/>
    </row>
    <row r="217" spans="1:28" x14ac:dyDescent="0.25">
      <c r="A217" s="4"/>
      <c r="B217" s="12"/>
      <c r="C217" s="12"/>
      <c r="D217" s="12"/>
      <c r="E217" s="12"/>
      <c r="F217" s="12"/>
      <c r="G217" s="12"/>
      <c r="H217" s="12"/>
      <c r="I217" s="12"/>
      <c r="J217" s="5"/>
      <c r="K217" s="5"/>
      <c r="L217" s="425"/>
      <c r="M217" s="5"/>
      <c r="N217" s="5"/>
      <c r="O217" s="5"/>
      <c r="P217" s="5"/>
      <c r="Q217" s="5"/>
      <c r="T217" s="124"/>
      <c r="U217" s="124"/>
      <c r="V217" s="124"/>
      <c r="W217" s="124"/>
      <c r="X217" s="124"/>
      <c r="Y217" s="124"/>
      <c r="Z217" s="124"/>
      <c r="AA217" s="124"/>
      <c r="AB217" s="124"/>
    </row>
    <row r="218" spans="1:28" x14ac:dyDescent="0.25">
      <c r="A218" s="4"/>
      <c r="B218" s="550"/>
      <c r="C218" s="550"/>
      <c r="D218" s="550"/>
      <c r="E218" s="550"/>
      <c r="F218" s="550"/>
      <c r="G218" s="550"/>
      <c r="H218" s="429"/>
      <c r="I218" s="429"/>
      <c r="J218" s="429"/>
      <c r="K218" s="429"/>
      <c r="L218" s="430"/>
      <c r="M218" s="5"/>
      <c r="N218" s="5"/>
      <c r="O218" s="5"/>
      <c r="P218" s="5"/>
      <c r="Q218" s="5"/>
      <c r="T218" s="124"/>
      <c r="U218" s="124"/>
      <c r="V218" s="124"/>
      <c r="W218" s="124"/>
      <c r="X218" s="124"/>
      <c r="Y218" s="124"/>
      <c r="Z218" s="124"/>
      <c r="AA218" s="124"/>
      <c r="AB218" s="124"/>
    </row>
    <row r="219" spans="1:28" ht="15.75" thickBot="1" x14ac:dyDescent="0.3">
      <c r="A219" s="4"/>
      <c r="B219" s="18"/>
      <c r="C219" s="18"/>
      <c r="D219" s="18"/>
      <c r="E219" s="18"/>
      <c r="F219" s="18"/>
      <c r="G219" s="18"/>
      <c r="H219" s="18"/>
      <c r="I219" s="18"/>
      <c r="J219" s="19"/>
      <c r="K219" s="33"/>
      <c r="L219" s="107"/>
      <c r="M219" s="19"/>
      <c r="N219" s="5"/>
      <c r="O219" s="5"/>
      <c r="P219" s="5"/>
      <c r="Q219" s="5"/>
      <c r="T219" s="124"/>
      <c r="U219" s="124"/>
      <c r="V219" s="124"/>
      <c r="W219" s="124"/>
      <c r="X219" s="124"/>
      <c r="Y219" s="124"/>
      <c r="Z219" s="124"/>
      <c r="AA219" s="124"/>
      <c r="AB219" s="124"/>
    </row>
    <row r="220" spans="1:28" ht="15.75" thickBot="1" x14ac:dyDescent="0.3">
      <c r="A220" s="4"/>
      <c r="B220" s="18"/>
      <c r="C220" s="18"/>
      <c r="D220" s="18"/>
      <c r="E220" s="18"/>
      <c r="F220" s="18"/>
      <c r="G220" s="18"/>
      <c r="H220" s="18"/>
      <c r="I220" s="19"/>
      <c r="J220" s="33"/>
      <c r="K220" s="107"/>
      <c r="L220" s="19"/>
      <c r="M220" s="5"/>
      <c r="N220" s="5"/>
      <c r="O220" s="5"/>
      <c r="P220" s="5"/>
      <c r="T220" s="124"/>
      <c r="U220" s="124"/>
      <c r="V220" s="124"/>
      <c r="W220" s="124"/>
      <c r="X220" s="124"/>
      <c r="Y220" s="124"/>
      <c r="Z220" s="124"/>
      <c r="AA220" s="124"/>
      <c r="AB220" s="124"/>
    </row>
    <row r="221" spans="1:28" x14ac:dyDescent="0.25">
      <c r="A221" s="4"/>
      <c r="T221" s="124"/>
      <c r="U221" s="124"/>
      <c r="V221" s="124"/>
      <c r="W221" s="124"/>
      <c r="X221" s="124"/>
      <c r="Y221" s="124"/>
      <c r="Z221" s="124"/>
      <c r="AA221" s="124"/>
      <c r="AB221" s="124"/>
    </row>
    <row r="222" spans="1:28" x14ac:dyDescent="0.25">
      <c r="A222" s="4"/>
      <c r="T222" s="124"/>
      <c r="U222" s="124"/>
      <c r="V222" s="124"/>
      <c r="W222" s="124"/>
      <c r="X222" s="124"/>
      <c r="Y222" s="124"/>
      <c r="Z222" s="124"/>
      <c r="AA222" s="124"/>
      <c r="AB222" s="124"/>
    </row>
    <row r="223" spans="1:28" x14ac:dyDescent="0.25">
      <c r="A223" s="4"/>
      <c r="T223" s="124"/>
      <c r="U223" s="124"/>
      <c r="V223" s="124"/>
      <c r="W223" s="124"/>
      <c r="X223" s="124"/>
      <c r="Y223" s="124"/>
      <c r="Z223" s="124"/>
      <c r="AA223" s="124"/>
      <c r="AB223" s="124"/>
    </row>
    <row r="224" spans="1:28" ht="15" customHeight="1" x14ac:dyDescent="0.25">
      <c r="A224" s="4"/>
      <c r="T224" s="124"/>
      <c r="U224" s="124"/>
      <c r="V224" s="124"/>
      <c r="W224" s="124"/>
      <c r="X224" s="124"/>
      <c r="Y224" s="124"/>
      <c r="Z224" s="124"/>
      <c r="AA224" s="124"/>
      <c r="AB224" s="124"/>
    </row>
    <row r="225" spans="1:28" x14ac:dyDescent="0.25">
      <c r="A225" s="4"/>
      <c r="T225" s="124"/>
      <c r="U225" s="124"/>
      <c r="V225" s="124"/>
      <c r="W225" s="124"/>
      <c r="X225" s="124"/>
      <c r="Y225" s="124"/>
      <c r="Z225" s="124"/>
      <c r="AA225" s="124"/>
      <c r="AB225" s="124"/>
    </row>
    <row r="226" spans="1:28" x14ac:dyDescent="0.25">
      <c r="A226" s="4"/>
      <c r="T226" s="124"/>
      <c r="U226" s="124"/>
      <c r="V226" s="124"/>
      <c r="W226" s="124"/>
      <c r="X226" s="124"/>
      <c r="Y226" s="124"/>
      <c r="Z226" s="124"/>
      <c r="AA226" s="124"/>
      <c r="AB226" s="124"/>
    </row>
    <row r="227" spans="1:28" x14ac:dyDescent="0.25">
      <c r="A227" s="4"/>
      <c r="T227" s="124"/>
      <c r="U227" s="124"/>
      <c r="V227" s="124"/>
      <c r="W227" s="124"/>
      <c r="X227" s="124"/>
      <c r="Y227" s="124"/>
      <c r="Z227" s="124"/>
      <c r="AA227" s="124"/>
      <c r="AB227" s="124"/>
    </row>
    <row r="228" spans="1:28" x14ac:dyDescent="0.25">
      <c r="A228" s="4"/>
      <c r="T228" s="124"/>
      <c r="U228" s="124"/>
      <c r="V228" s="124"/>
      <c r="W228" s="124"/>
      <c r="X228" s="124"/>
      <c r="Y228" s="124"/>
      <c r="Z228" s="124"/>
      <c r="AA228" s="124"/>
      <c r="AB228" s="124"/>
    </row>
    <row r="229" spans="1:28" x14ac:dyDescent="0.25">
      <c r="A229" s="4"/>
      <c r="T229" s="124"/>
      <c r="U229" s="124"/>
      <c r="V229" s="124"/>
      <c r="W229" s="124"/>
      <c r="X229" s="124"/>
      <c r="Y229" s="124"/>
      <c r="Z229" s="124"/>
      <c r="AA229" s="124"/>
      <c r="AB229" s="124"/>
    </row>
    <row r="230" spans="1:28" x14ac:dyDescent="0.25">
      <c r="A230" s="4"/>
      <c r="T230" s="124"/>
      <c r="U230" s="124"/>
      <c r="V230" s="124"/>
      <c r="W230" s="124"/>
      <c r="X230" s="124"/>
      <c r="Y230" s="124"/>
      <c r="Z230" s="124"/>
      <c r="AA230" s="124"/>
      <c r="AB230" s="124"/>
    </row>
    <row r="231" spans="1:28" x14ac:dyDescent="0.25">
      <c r="A231" s="4"/>
      <c r="K231" s="124"/>
      <c r="T231" s="124"/>
      <c r="U231" s="124"/>
      <c r="V231" s="124"/>
      <c r="W231" s="124"/>
      <c r="X231" s="124"/>
      <c r="Y231" s="124"/>
      <c r="Z231" s="124"/>
      <c r="AA231" s="124"/>
      <c r="AB231" s="124"/>
    </row>
    <row r="232" spans="1:28" x14ac:dyDescent="0.25">
      <c r="A232" s="4"/>
      <c r="K232" s="124"/>
      <c r="T232" s="124"/>
      <c r="U232" s="124"/>
      <c r="V232" s="124"/>
      <c r="W232" s="124"/>
      <c r="X232" s="124"/>
      <c r="Y232" s="124"/>
      <c r="Z232" s="124"/>
      <c r="AA232" s="124"/>
      <c r="AB232" s="124"/>
    </row>
    <row r="233" spans="1:28" x14ac:dyDescent="0.25">
      <c r="A233" s="4"/>
      <c r="K233" s="124"/>
      <c r="T233" s="124"/>
      <c r="U233" s="124"/>
      <c r="V233" s="124"/>
      <c r="W233" s="124"/>
      <c r="X233" s="124"/>
      <c r="Y233" s="124"/>
      <c r="Z233" s="124"/>
      <c r="AA233" s="124"/>
      <c r="AB233" s="124"/>
    </row>
    <row r="234" spans="1:28" x14ac:dyDescent="0.25">
      <c r="A234" s="4"/>
      <c r="K234" s="124"/>
      <c r="T234" s="124"/>
      <c r="U234" s="124"/>
      <c r="V234" s="124"/>
      <c r="W234" s="124"/>
      <c r="X234" s="124"/>
      <c r="Y234" s="124"/>
      <c r="Z234" s="124"/>
      <c r="AA234" s="124"/>
      <c r="AB234" s="124"/>
    </row>
    <row r="235" spans="1:28" x14ac:dyDescent="0.25">
      <c r="A235" s="4"/>
      <c r="K235" s="124"/>
      <c r="T235" s="124"/>
      <c r="U235" s="124"/>
      <c r="V235" s="124"/>
      <c r="W235" s="124"/>
      <c r="X235" s="124"/>
      <c r="Y235" s="124"/>
      <c r="Z235" s="124"/>
      <c r="AA235" s="124"/>
      <c r="AB235" s="124"/>
    </row>
    <row r="236" spans="1:28" x14ac:dyDescent="0.25">
      <c r="A236" s="4"/>
      <c r="K236" s="124"/>
      <c r="T236" s="124"/>
      <c r="U236" s="124"/>
      <c r="V236" s="124"/>
      <c r="W236" s="124"/>
      <c r="X236" s="124"/>
      <c r="Y236" s="124"/>
      <c r="Z236" s="124"/>
      <c r="AA236" s="124"/>
      <c r="AB236" s="124"/>
    </row>
    <row r="237" spans="1:28" x14ac:dyDescent="0.25">
      <c r="A237" s="4"/>
      <c r="K237" s="124"/>
      <c r="T237" s="124"/>
      <c r="U237" s="124"/>
      <c r="V237" s="124"/>
      <c r="W237" s="124"/>
      <c r="X237" s="124"/>
      <c r="Y237" s="124"/>
      <c r="Z237" s="124"/>
      <c r="AA237" s="124"/>
      <c r="AB237" s="124"/>
    </row>
    <row r="238" spans="1:28" x14ac:dyDescent="0.25">
      <c r="A238" s="4"/>
      <c r="K238" s="124"/>
      <c r="T238" s="124"/>
      <c r="U238" s="124"/>
      <c r="V238" s="124"/>
      <c r="W238" s="124"/>
      <c r="X238" s="124"/>
      <c r="Y238" s="124"/>
      <c r="Z238" s="124"/>
      <c r="AA238" s="124"/>
      <c r="AB238" s="124"/>
    </row>
    <row r="239" spans="1:28" x14ac:dyDescent="0.25">
      <c r="A239" s="4"/>
      <c r="K239" s="124"/>
      <c r="T239" s="124"/>
      <c r="U239" s="124"/>
      <c r="V239" s="124"/>
      <c r="W239" s="124"/>
      <c r="X239" s="124"/>
      <c r="Y239" s="124"/>
      <c r="Z239" s="124"/>
      <c r="AA239" s="124"/>
      <c r="AB239" s="124"/>
    </row>
    <row r="240" spans="1:28" x14ac:dyDescent="0.25">
      <c r="A240" s="4"/>
      <c r="K240" s="124"/>
      <c r="T240" s="124"/>
      <c r="U240" s="124"/>
      <c r="V240" s="124"/>
      <c r="W240" s="124"/>
      <c r="X240" s="124"/>
      <c r="Y240" s="124"/>
      <c r="Z240" s="124"/>
      <c r="AA240" s="124"/>
      <c r="AB240" s="124"/>
    </row>
    <row r="241" spans="1:28" x14ac:dyDescent="0.25">
      <c r="A241" s="4"/>
      <c r="K241" s="124"/>
      <c r="T241" s="124"/>
      <c r="U241" s="124"/>
      <c r="V241" s="124"/>
      <c r="W241" s="124"/>
      <c r="X241" s="124"/>
      <c r="Y241" s="124"/>
      <c r="Z241" s="124"/>
      <c r="AA241" s="124"/>
      <c r="AB241" s="124"/>
    </row>
    <row r="242" spans="1:28" x14ac:dyDescent="0.25">
      <c r="A242" s="4"/>
      <c r="K242" s="124"/>
      <c r="T242" s="124"/>
      <c r="U242" s="124"/>
      <c r="V242" s="124"/>
      <c r="W242" s="124"/>
      <c r="X242" s="124"/>
      <c r="Y242" s="124"/>
      <c r="Z242" s="124"/>
      <c r="AA242" s="124"/>
      <c r="AB242" s="124"/>
    </row>
    <row r="243" spans="1:28" x14ac:dyDescent="0.25">
      <c r="A243" s="4"/>
      <c r="K243" s="124"/>
      <c r="T243" s="124"/>
      <c r="U243" s="124"/>
      <c r="V243" s="124"/>
      <c r="W243" s="124"/>
      <c r="X243" s="124"/>
      <c r="Y243" s="124"/>
      <c r="Z243" s="124"/>
      <c r="AA243" s="124"/>
      <c r="AB243" s="124"/>
    </row>
    <row r="244" spans="1:28" x14ac:dyDescent="0.25">
      <c r="A244" s="4"/>
      <c r="K244" s="124"/>
      <c r="T244" s="124"/>
      <c r="U244" s="124"/>
      <c r="V244" s="124"/>
      <c r="W244" s="124"/>
      <c r="X244" s="124"/>
      <c r="Y244" s="124"/>
      <c r="Z244" s="124"/>
      <c r="AA244" s="124"/>
      <c r="AB244" s="124"/>
    </row>
    <row r="245" spans="1:28" x14ac:dyDescent="0.25">
      <c r="A245" s="4"/>
      <c r="K245" s="124"/>
      <c r="T245" s="124"/>
      <c r="U245" s="124"/>
      <c r="V245" s="124"/>
      <c r="W245" s="124"/>
      <c r="X245" s="124"/>
      <c r="Y245" s="124"/>
      <c r="Z245" s="124"/>
      <c r="AA245" s="124"/>
      <c r="AB245" s="124"/>
    </row>
    <row r="246" spans="1:28" x14ac:dyDescent="0.25">
      <c r="A246" s="4"/>
      <c r="K246" s="124"/>
      <c r="T246" s="124"/>
      <c r="U246" s="124"/>
      <c r="V246" s="124"/>
      <c r="W246" s="124"/>
      <c r="X246" s="124"/>
      <c r="Y246" s="124"/>
      <c r="Z246" s="124"/>
      <c r="AA246" s="124"/>
      <c r="AB246" s="124"/>
    </row>
    <row r="247" spans="1:28" x14ac:dyDescent="0.25">
      <c r="A247" s="4"/>
      <c r="K247" s="124"/>
      <c r="T247" s="124"/>
      <c r="U247" s="124"/>
      <c r="V247" s="124"/>
      <c r="W247" s="124"/>
      <c r="X247" s="124"/>
      <c r="Y247" s="124"/>
      <c r="Z247" s="124"/>
      <c r="AA247" s="124"/>
      <c r="AB247" s="124"/>
    </row>
    <row r="248" spans="1:28" x14ac:dyDescent="0.25">
      <c r="A248" s="4"/>
      <c r="K248" s="124"/>
      <c r="T248" s="124"/>
      <c r="U248" s="124"/>
      <c r="V248" s="124"/>
      <c r="W248" s="124"/>
      <c r="X248" s="124"/>
      <c r="Y248" s="124"/>
      <c r="Z248" s="124"/>
      <c r="AA248" s="124"/>
      <c r="AB248" s="124"/>
    </row>
    <row r="249" spans="1:28" x14ac:dyDescent="0.25">
      <c r="A249" s="4"/>
      <c r="K249" s="124"/>
      <c r="T249" s="124"/>
      <c r="U249" s="124"/>
      <c r="V249" s="124"/>
      <c r="W249" s="124"/>
      <c r="X249" s="124"/>
      <c r="Y249" s="124"/>
      <c r="Z249" s="124"/>
      <c r="AA249" s="124"/>
      <c r="AB249" s="124"/>
    </row>
    <row r="250" spans="1:28" x14ac:dyDescent="0.25">
      <c r="A250" s="4"/>
      <c r="K250" s="124"/>
      <c r="T250" s="124"/>
      <c r="U250" s="124"/>
      <c r="V250" s="124"/>
      <c r="W250" s="124"/>
      <c r="X250" s="124"/>
      <c r="Y250" s="124"/>
      <c r="Z250" s="124"/>
      <c r="AA250" s="124"/>
      <c r="AB250" s="124"/>
    </row>
    <row r="251" spans="1:28" x14ac:dyDescent="0.25">
      <c r="A251" s="4"/>
      <c r="K251" s="124"/>
      <c r="T251" s="124"/>
      <c r="U251" s="124"/>
      <c r="V251" s="124"/>
      <c r="W251" s="124"/>
      <c r="X251" s="124"/>
      <c r="Y251" s="124"/>
      <c r="Z251" s="124"/>
      <c r="AA251" s="124"/>
      <c r="AB251" s="124"/>
    </row>
    <row r="5137" spans="7:28" x14ac:dyDescent="0.25">
      <c r="G5137" s="32"/>
      <c r="H5137" s="32"/>
      <c r="K5137" s="124"/>
      <c r="T5137" s="124"/>
      <c r="U5137" s="124"/>
      <c r="V5137" s="124"/>
      <c r="W5137" s="124"/>
      <c r="X5137" s="124"/>
      <c r="Y5137" s="124"/>
      <c r="Z5137" s="124"/>
      <c r="AA5137" s="124"/>
      <c r="AB5137" s="124"/>
    </row>
    <row r="5138" spans="7:28" x14ac:dyDescent="0.25">
      <c r="G5138" s="32"/>
      <c r="H5138" s="32"/>
      <c r="K5138" s="124"/>
      <c r="T5138" s="124"/>
      <c r="U5138" s="124"/>
      <c r="V5138" s="124"/>
      <c r="W5138" s="124"/>
      <c r="X5138" s="124"/>
      <c r="Y5138" s="124"/>
      <c r="Z5138" s="124"/>
      <c r="AA5138" s="124"/>
      <c r="AB5138" s="124"/>
    </row>
    <row r="5139" spans="7:28" x14ac:dyDescent="0.25">
      <c r="G5139" s="32"/>
      <c r="H5139" s="32"/>
      <c r="K5139" s="124"/>
      <c r="T5139" s="124"/>
      <c r="U5139" s="124"/>
      <c r="V5139" s="124"/>
      <c r="W5139" s="124"/>
      <c r="X5139" s="124"/>
      <c r="Y5139" s="124"/>
      <c r="Z5139" s="124"/>
      <c r="AA5139" s="124"/>
      <c r="AB5139" s="124"/>
    </row>
    <row r="5140" spans="7:28" x14ac:dyDescent="0.25">
      <c r="G5140" s="32"/>
      <c r="H5140" s="32"/>
      <c r="K5140" s="124"/>
      <c r="T5140" s="124"/>
      <c r="U5140" s="124"/>
      <c r="V5140" s="124"/>
      <c r="W5140" s="124"/>
      <c r="X5140" s="124"/>
      <c r="Y5140" s="124"/>
      <c r="Z5140" s="124"/>
      <c r="AA5140" s="124"/>
      <c r="AB5140" s="124"/>
    </row>
    <row r="5141" spans="7:28" x14ac:dyDescent="0.25">
      <c r="G5141" s="32"/>
      <c r="H5141" s="32"/>
      <c r="K5141" s="124"/>
      <c r="T5141" s="124"/>
      <c r="U5141" s="124"/>
      <c r="V5141" s="124"/>
      <c r="W5141" s="124"/>
      <c r="X5141" s="124"/>
      <c r="Y5141" s="124"/>
      <c r="Z5141" s="124"/>
      <c r="AA5141" s="124"/>
      <c r="AB5141" s="124"/>
    </row>
    <row r="5142" spans="7:28" x14ac:dyDescent="0.25">
      <c r="G5142" s="32"/>
      <c r="H5142" s="32"/>
      <c r="K5142" s="124"/>
      <c r="T5142" s="124"/>
      <c r="U5142" s="124"/>
      <c r="V5142" s="124"/>
      <c r="W5142" s="124"/>
      <c r="X5142" s="124"/>
      <c r="Y5142" s="124"/>
      <c r="Z5142" s="124"/>
      <c r="AA5142" s="124"/>
      <c r="AB5142" s="124"/>
    </row>
    <row r="5143" spans="7:28" x14ac:dyDescent="0.25">
      <c r="G5143" s="32"/>
      <c r="H5143" s="32"/>
      <c r="K5143" s="124"/>
      <c r="T5143" s="124"/>
      <c r="U5143" s="124"/>
      <c r="V5143" s="124"/>
      <c r="W5143" s="124"/>
      <c r="X5143" s="124"/>
      <c r="Y5143" s="124"/>
      <c r="Z5143" s="124"/>
      <c r="AA5143" s="124"/>
      <c r="AB5143" s="124"/>
    </row>
  </sheetData>
  <sheetProtection password="DA71" sheet="1" objects="1" scenarios="1"/>
  <mergeCells count="53">
    <mergeCell ref="K17:M22"/>
    <mergeCell ref="B19:D19"/>
    <mergeCell ref="E19:G19"/>
    <mergeCell ref="B22:G22"/>
    <mergeCell ref="B6:G6"/>
    <mergeCell ref="B9:G9"/>
    <mergeCell ref="B10:G10"/>
    <mergeCell ref="B11:G11"/>
    <mergeCell ref="B12:G12"/>
    <mergeCell ref="B13:G13"/>
    <mergeCell ref="L24:M24"/>
    <mergeCell ref="B25:C25"/>
    <mergeCell ref="B26:M28"/>
    <mergeCell ref="B29:M29"/>
    <mergeCell ref="B31:C31"/>
    <mergeCell ref="B192:L196"/>
    <mergeCell ref="B198:G198"/>
    <mergeCell ref="B201:G201"/>
    <mergeCell ref="F185:J186"/>
    <mergeCell ref="K187:L188"/>
    <mergeCell ref="C189:D189"/>
    <mergeCell ref="F189:G189"/>
    <mergeCell ref="K189:L189"/>
    <mergeCell ref="B2:M2"/>
    <mergeCell ref="B3:M3"/>
    <mergeCell ref="K6:M7"/>
    <mergeCell ref="K8:M13"/>
    <mergeCell ref="K16:M16"/>
    <mergeCell ref="B16:G16"/>
    <mergeCell ref="B203:D204"/>
    <mergeCell ref="F203:G204"/>
    <mergeCell ref="J203:K204"/>
    <mergeCell ref="B206:D206"/>
    <mergeCell ref="F206:G206"/>
    <mergeCell ref="J206:K206"/>
    <mergeCell ref="J207:K207"/>
    <mergeCell ref="B209:D209"/>
    <mergeCell ref="F209:G209"/>
    <mergeCell ref="J209:K209"/>
    <mergeCell ref="J210:K210"/>
    <mergeCell ref="B210:D210"/>
    <mergeCell ref="F210:G210"/>
    <mergeCell ref="B207:D207"/>
    <mergeCell ref="F207:G207"/>
    <mergeCell ref="B218:G218"/>
    <mergeCell ref="B212:D212"/>
    <mergeCell ref="F212:G212"/>
    <mergeCell ref="J212:K212"/>
    <mergeCell ref="J213:K213"/>
    <mergeCell ref="B215:D215"/>
    <mergeCell ref="B216:D216"/>
    <mergeCell ref="B213:D213"/>
    <mergeCell ref="F213:G213"/>
  </mergeCells>
  <conditionalFormatting sqref="B32:K181">
    <cfRule type="expression" dxfId="246" priority="33">
      <formula>($C32=0)</formula>
    </cfRule>
  </conditionalFormatting>
  <conditionalFormatting sqref="B32:K181">
    <cfRule type="expression" dxfId="245" priority="32">
      <formula>($M32=1)</formula>
    </cfRule>
  </conditionalFormatting>
  <conditionalFormatting sqref="L182">
    <cfRule type="expression" dxfId="244" priority="31">
      <formula>($M182=1)</formula>
    </cfRule>
  </conditionalFormatting>
  <conditionalFormatting sqref="L182">
    <cfRule type="expression" dxfId="243" priority="30">
      <formula>($C182=0)</formula>
    </cfRule>
  </conditionalFormatting>
  <conditionalFormatting sqref="L32:L181">
    <cfRule type="containsText" dxfId="242" priority="12" operator="containsText" text="Relevant">
      <formula>NOT(ISERROR(SEARCH("Relevant",L32)))</formula>
    </cfRule>
    <cfRule type="containsText" dxfId="241" priority="13" operator="containsText" text="deemed">
      <formula>NOT(ISERROR(SEARCH("deemed",L32)))</formula>
    </cfRule>
    <cfRule type="containsText" dxfId="240" priority="14" operator="containsText" text="Please">
      <formula>NOT(ISERROR(SEARCH("Please",L32)))</formula>
    </cfRule>
    <cfRule type="containsText" dxfId="239" priority="15" operator="containsText" text="Scheme">
      <formula>NOT(ISERROR(SEARCH("Scheme",L32)))</formula>
    </cfRule>
    <cfRule type="containsText" dxfId="238" priority="19" operator="containsText" text="Contributions">
      <formula>NOT(ISERROR(SEARCH("Contributions",L32)))</formula>
    </cfRule>
    <cfRule type="containsText" dxfId="237" priority="20" operator="containsText" text="Deemed">
      <formula>NOT(ISERROR(SEARCH("Deemed",L32)))</formula>
    </cfRule>
    <cfRule type="containsText" dxfId="236" priority="24" operator="containsText" text="Special">
      <formula>NOT(ISERROR(SEARCH("Special",L32)))</formula>
    </cfRule>
    <cfRule type="containsText" dxfId="235" priority="26" operator="containsText" text="Detected">
      <formula>NOT(ISERROR(SEARCH("Detected",L32)))</formula>
    </cfRule>
    <cfRule type="containsText" dxfId="234" priority="27" operator="containsText" text="Acceptable">
      <formula>NOT(ISERROR(SEARCH("Acceptable",L32)))</formula>
    </cfRule>
    <cfRule type="cellIs" dxfId="233" priority="28" operator="lessThan">
      <formula>1</formula>
    </cfRule>
    <cfRule type="containsText" dxfId="232" priority="29" operator="containsText" text="DETAILS">
      <formula>NOT(ISERROR(SEARCH("DETAILS",L32)))</formula>
    </cfRule>
  </conditionalFormatting>
  <conditionalFormatting sqref="L32:L181">
    <cfRule type="containsText" dxfId="231" priority="25" operator="containsText" text="Member">
      <formula>NOT(ISERROR(SEARCH("Member",L32)))</formula>
    </cfRule>
  </conditionalFormatting>
  <conditionalFormatting sqref="L32:L181">
    <cfRule type="containsText" dxfId="230" priority="22" operator="containsText" text="details">
      <formula>NOT(ISERROR(SEARCH("details",L32)))</formula>
    </cfRule>
    <cfRule type="containsText" dxfId="229" priority="23" operator="containsText" text="Unknown">
      <formula>NOT(ISERROR(SEARCH("Unknown",L32)))</formula>
    </cfRule>
  </conditionalFormatting>
  <conditionalFormatting sqref="K16">
    <cfRule type="containsText" dxfId="228" priority="18" operator="containsText" text="More">
      <formula>NOT(ISERROR(SEARCH("More",K16)))</formula>
    </cfRule>
    <cfRule type="containsText" dxfId="227" priority="21" operator="containsText" text="UNDO">
      <formula>NOT(ISERROR(SEARCH("UNDO",K16)))</formula>
    </cfRule>
  </conditionalFormatting>
  <conditionalFormatting sqref="G184:L184 K185:L185">
    <cfRule type="containsText" dxfId="226" priority="16" operator="containsText" text="error">
      <formula>NOT(ISERROR(SEARCH("error",G184)))</formula>
    </cfRule>
    <cfRule type="containsText" dxfId="225" priority="17" operator="containsText" text="ready">
      <formula>NOT(ISERROR(SEARCH("ready",G184)))</formula>
    </cfRule>
  </conditionalFormatting>
  <conditionalFormatting sqref="L32:L181">
    <cfRule type="containsText" dxfId="224" priority="11" operator="containsText" text="Practice">
      <formula>NOT(ISERROR(SEARCH("Practice",L32)))</formula>
    </cfRule>
  </conditionalFormatting>
  <conditionalFormatting sqref="L32:L181">
    <cfRule type="containsText" dxfId="223" priority="10" operator="containsText" text="scheme">
      <formula>NOT(ISERROR(SEARCH("scheme",L32)))</formula>
    </cfRule>
  </conditionalFormatting>
  <conditionalFormatting sqref="K17">
    <cfRule type="containsText" dxfId="222" priority="8" operator="containsText" text="Form">
      <formula>NOT(ISERROR(SEARCH("Form",K17)))</formula>
    </cfRule>
    <cfRule type="containsText" dxfId="221" priority="9" operator="containsText" text="Member">
      <formula>NOT(ISERROR(SEARCH("Member",K17)))</formula>
    </cfRule>
  </conditionalFormatting>
  <conditionalFormatting sqref="K16">
    <cfRule type="containsText" dxfId="220" priority="7" operator="containsText" text="urgent">
      <formula>NOT(ISERROR(SEARCH("urgent",K16)))</formula>
    </cfRule>
  </conditionalFormatting>
  <conditionalFormatting sqref="K6">
    <cfRule type="containsText" dxfId="219" priority="5" operator="containsText" text="READY">
      <formula>NOT(ISERROR(SEARCH("READY",K6)))</formula>
    </cfRule>
    <cfRule type="containsText" dxfId="218" priority="6" operator="containsText" text="ERROR">
      <formula>NOT(ISERROR(SEARCH("ERROR",K6)))</formula>
    </cfRule>
  </conditionalFormatting>
  <conditionalFormatting sqref="L32:L181">
    <cfRule type="containsText" dxfId="217" priority="4" operator="containsText" text="Part Time Hours">
      <formula>NOT(ISERROR(SEARCH("Part Time Hours",L32)))</formula>
    </cfRule>
  </conditionalFormatting>
  <conditionalFormatting sqref="L32:L181">
    <cfRule type="containsText" dxfId="216" priority="3" operator="containsText" text="Part Time Status">
      <formula>NOT(ISERROR(SEARCH("Part Time Status",L32)))</formula>
    </cfRule>
  </conditionalFormatting>
  <conditionalFormatting sqref="I32:I181">
    <cfRule type="expression" dxfId="215" priority="2">
      <formula>($H32="Full Time")</formula>
    </cfRule>
  </conditionalFormatting>
  <conditionalFormatting sqref="K17:M22">
    <cfRule type="containsText" dxfId="214" priority="1" operator="containsText" text="Terminating">
      <formula>NOT(ISERROR(SEARCH("Terminating",K17)))</formula>
    </cfRule>
  </conditionalFormatting>
  <dataValidations count="4">
    <dataValidation allowBlank="1" errorTitle="National Insurance Number." error="National Insurance Number must be 9 characters long, no spaces, please review and try again" promptTitle="National Insurance Number" prompt="Must be 9 Characters, No Spaces" sqref="E32:E181" xr:uid="{00000000-0002-0000-0800-000000000000}"/>
    <dataValidation allowBlank="1" showErrorMessage="1" promptTitle="Scheme" prompt="Please choose which scheme the member belongs to._x000a_" sqref="D32:D181" xr:uid="{00000000-0002-0000-0800-000001000000}"/>
    <dataValidation type="list" allowBlank="1" showInputMessage="1" showErrorMessage="1" sqref="H32:H181" xr:uid="{00000000-0002-0000-0800-000002000000}">
      <formula1>$Q$4:$Q$5</formula1>
    </dataValidation>
    <dataValidation type="list" allowBlank="1" showInputMessage="1" showErrorMessage="1" sqref="M32:M181" xr:uid="{00000000-0002-0000-0800-000003000000}">
      <formula1>$R$3:$R$9</formula1>
    </dataValidation>
  </dataValidations>
  <hyperlinks>
    <hyperlink ref="B3" r:id="rId1" xr:uid="{00000000-0004-0000-0800-000000000000}"/>
  </hyperlinks>
  <pageMargins left="0.7" right="0.7" top="0.75" bottom="0.75" header="0.3" footer="0.3"/>
  <pageSetup paperSize="9" scale="37" orientation="portrait" r:id="rId2"/>
  <headerFooter>
    <oddFooter>&amp;LApril 2019&amp;CPage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17</vt:i4>
      </vt:variant>
    </vt:vector>
  </HeadingPairs>
  <TitlesOfParts>
    <vt:vector size="41" baseType="lpstr">
      <vt:lpstr>Member Info</vt:lpstr>
      <vt:lpstr>GP1 April 25</vt:lpstr>
      <vt:lpstr>GP1 May 25</vt:lpstr>
      <vt:lpstr>GP1 June 25</vt:lpstr>
      <vt:lpstr>GP1 July 25</vt:lpstr>
      <vt:lpstr>GP1 Aug 25</vt:lpstr>
      <vt:lpstr>GP1 Sep 25</vt:lpstr>
      <vt:lpstr>GP1 Oct 25</vt:lpstr>
      <vt:lpstr>GP1 Nov 25</vt:lpstr>
      <vt:lpstr>GP1 Dec 25</vt:lpstr>
      <vt:lpstr>GP1 Jan 26</vt:lpstr>
      <vt:lpstr>GP1 Feb 26</vt:lpstr>
      <vt:lpstr>GP1 Mar 26</vt:lpstr>
      <vt:lpstr>Error Corrections</vt:lpstr>
      <vt:lpstr>Member Audit</vt:lpstr>
      <vt:lpstr>GP1 Totals</vt:lpstr>
      <vt:lpstr>GP55A Column Explanation</vt:lpstr>
      <vt:lpstr>GP55A 25-26</vt:lpstr>
      <vt:lpstr>GP55A PRACTICE CHECKER</vt:lpstr>
      <vt:lpstr>GP1 Vs GP55a Comparrison</vt:lpstr>
      <vt:lpstr>Sheet1</vt:lpstr>
      <vt:lpstr>Sheet2</vt:lpstr>
      <vt:lpstr>Sheet3</vt:lpstr>
      <vt:lpstr>GP55A CHECKLIST</vt:lpstr>
      <vt:lpstr>'Error Corrections'!Print_Area</vt:lpstr>
      <vt:lpstr>'GP1 April 25'!Print_Area</vt:lpstr>
      <vt:lpstr>'GP1 Aug 25'!Print_Area</vt:lpstr>
      <vt:lpstr>'GP1 Dec 25'!Print_Area</vt:lpstr>
      <vt:lpstr>'GP1 Feb 26'!Print_Area</vt:lpstr>
      <vt:lpstr>'GP1 Jan 26'!Print_Area</vt:lpstr>
      <vt:lpstr>'GP1 July 25'!Print_Area</vt:lpstr>
      <vt:lpstr>'GP1 June 25'!Print_Area</vt:lpstr>
      <vt:lpstr>'GP1 Mar 26'!Print_Area</vt:lpstr>
      <vt:lpstr>'GP1 May 25'!Print_Area</vt:lpstr>
      <vt:lpstr>'GP1 Nov 25'!Print_Area</vt:lpstr>
      <vt:lpstr>'GP1 Oct 25'!Print_Area</vt:lpstr>
      <vt:lpstr>'GP1 Sep 25'!Print_Area</vt:lpstr>
      <vt:lpstr>'GP1 Totals'!Print_Area</vt:lpstr>
      <vt:lpstr>'GP55A 25-26'!Print_Area</vt:lpstr>
      <vt:lpstr>'Member Info'!Print_Area</vt:lpstr>
      <vt:lpstr>PT_IND</vt:lpstr>
    </vt:vector>
  </TitlesOfParts>
  <Company>BSO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Thomas McDaid</dc:creator>
  <cp:lastModifiedBy>Thomas McDaid</cp:lastModifiedBy>
  <cp:lastPrinted>2020-01-08T15:54:30Z</cp:lastPrinted>
  <dcterms:created xsi:type="dcterms:W3CDTF">2019-11-13T13:13:27Z</dcterms:created>
  <dcterms:modified xsi:type="dcterms:W3CDTF">2025-06-16T12:53:40Z</dcterms:modified>
</cp:coreProperties>
</file>